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 date1904="1" showInkAnnotation="0" updateLinks="never" codeName="ThisWorkbook" autoCompressPictures="0"/>
  <mc:AlternateContent xmlns:mc="http://schemas.openxmlformats.org/markup-compatibility/2006">
    <mc:Choice Requires="x15">
      <x15ac:absPath xmlns:x15ac="http://schemas.microsoft.com/office/spreadsheetml/2010/11/ac" url="D:\NANS\申込フォーム\R04\"/>
    </mc:Choice>
  </mc:AlternateContent>
  <xr:revisionPtr revIDLastSave="0" documentId="13_ncr:1_{7FC48401-82FA-4494-9402-4B5D12B42639}" xr6:coauthVersionLast="47" xr6:coauthVersionMax="47" xr10:uidLastSave="{00000000-0000-0000-0000-000000000000}"/>
  <bookViews>
    <workbookView xWindow="-120" yWindow="-120" windowWidth="24240" windowHeight="13140" tabRatio="748" firstSheet="1" activeTab="2" xr2:uid="{00000000-000D-0000-FFFF-FFFF00000000}"/>
  </bookViews>
  <sheets>
    <sheet name="基本情報" sheetId="17" state="hidden" r:id="rId1"/>
    <sheet name="入力の仕方" sheetId="44" r:id="rId2"/>
    <sheet name="基本情報 " sheetId="31" r:id="rId3"/>
    <sheet name="男子種目選択" sheetId="15" r:id="rId4"/>
    <sheet name="男子記録入力" sheetId="29" r:id="rId5"/>
    <sheet name="男子リレー入力" sheetId="37" r:id="rId6"/>
    <sheet name="男子一覧表 " sheetId="47" state="hidden" r:id="rId7"/>
    <sheet name="男子一覧表 (mac)" sheetId="55" state="hidden" r:id="rId8"/>
    <sheet name="男子一覧表 （印刷）" sheetId="57" state="hidden" r:id="rId9"/>
    <sheet name="女子種目選択" sheetId="16" r:id="rId10"/>
    <sheet name="女子記録入力" sheetId="35" r:id="rId11"/>
    <sheet name="女子リレー入力" sheetId="40" r:id="rId12"/>
    <sheet name="女子一覧表 " sheetId="52" state="hidden" r:id="rId13"/>
    <sheet name="女子一覧表 (mac)" sheetId="56" state="hidden" r:id="rId14"/>
    <sheet name="女子一覧表 （印刷）" sheetId="58" state="hidden" r:id="rId15"/>
    <sheet name="csv (張付)" sheetId="28" r:id="rId16"/>
    <sheet name="team.csv (張付)" sheetId="39" r:id="rId17"/>
    <sheet name="members.csv" sheetId="46" state="hidden" r:id="rId18"/>
    <sheet name="競技設定" sheetId="34" state="hidden" r:id="rId19"/>
    <sheet name="基本情報 (2)" sheetId="22" state="hidden" r:id="rId20"/>
    <sheet name="学校名" sheetId="5" state="hidden" r:id="rId21"/>
    <sheet name="tmp２" sheetId="19" state="hidden" r:id="rId22"/>
    <sheet name="tmp４" sheetId="26" state="hidden" r:id="rId23"/>
    <sheet name="csv" sheetId="20" state="hidden" r:id="rId24"/>
    <sheet name="csv２" sheetId="27" state="hidden" r:id="rId25"/>
    <sheet name="team.csv1" sheetId="36" state="hidden" r:id="rId26"/>
    <sheet name="team.csv2" sheetId="38" state="hidden" r:id="rId27"/>
    <sheet name="所属コード設定" sheetId="21" state="hidden" r:id="rId28"/>
    <sheet name="競技設定（大会別）" sheetId="45" state="hidden" r:id="rId29"/>
  </sheets>
  <externalReferences>
    <externalReference r:id="rId30"/>
    <externalReference r:id="rId31"/>
    <externalReference r:id="rId32"/>
  </externalReferences>
  <definedNames>
    <definedName name="_xlnm._FilterDatabase" localSheetId="12" hidden="1">'女子一覧表 '!$A$7:$X$47</definedName>
    <definedName name="_xlnm._FilterDatabase" localSheetId="13" hidden="1">'女子一覧表 (mac)'!$A$7:$X$47</definedName>
    <definedName name="_xlnm._FilterDatabase" localSheetId="14" hidden="1">'女子一覧表 （印刷）'!$A$7:$X$47</definedName>
    <definedName name="_xlnm._FilterDatabase" localSheetId="9" hidden="1">女子種目選択!$A$3:$N$43</definedName>
    <definedName name="_xlnm._FilterDatabase" localSheetId="6" hidden="1">'男子一覧表 '!$A$7:$X$47</definedName>
    <definedName name="_xlnm._FilterDatabase" localSheetId="7" hidden="1">'男子一覧表 (mac)'!$A$7:$X$47</definedName>
    <definedName name="_xlnm._FilterDatabase" localSheetId="8" hidden="1">'男子一覧表 （印刷）'!$A$7:$X$47</definedName>
    <definedName name="_xlnm._FilterDatabase" localSheetId="3" hidden="1">男子種目選択!$A$3:$N$43</definedName>
    <definedName name="_xlnm.Print_Area" localSheetId="28">'競技設定（大会別）'!$BH$3:$BX$55</definedName>
    <definedName name="_xlnm.Print_Area" localSheetId="27">所属コード設定!$B$1:$K$47</definedName>
    <definedName name="_xlnm.Print_Area" localSheetId="12">'女子一覧表 '!$A$2:$U$47</definedName>
    <definedName name="_xlnm.Print_Area" localSheetId="13">'女子一覧表 (mac)'!$A$2:$X$57,'女子一覧表 (mac)'!$Z$2:$AW$57</definedName>
    <definedName name="_xlnm.Print_Area" localSheetId="14">'女子一覧表 （印刷）'!$A$2:$X$57,'女子一覧表 （印刷）'!$Z$2:$AW$57</definedName>
    <definedName name="_xlnm.Print_Area" localSheetId="9">女子種目選択!$A$1:$N$43</definedName>
    <definedName name="_xlnm.Print_Area" localSheetId="6">'男子一覧表 '!$A$2:$U$47</definedName>
    <definedName name="_xlnm.Print_Area" localSheetId="7">'男子一覧表 (mac)'!$A$2:$X$57,'男子一覧表 (mac)'!$Z$2:$AW$57,'男子一覧表 (mac)'!$AY$2:$BV$57</definedName>
    <definedName name="_xlnm.Print_Area" localSheetId="8">'男子一覧表 （印刷）'!$A$2:$X$57,'男子一覧表 （印刷）'!$Z$2:$AW$57,'男子一覧表 （印刷）'!$AY$2:$BV$57</definedName>
    <definedName name="_xlnm.Print_Area" localSheetId="3">男子種目選択!$A$1:$N$43</definedName>
    <definedName name="コード">競技設定!$B$4:$F$103</definedName>
    <definedName name="コード２">競技設定!$I$4:$M$103</definedName>
    <definedName name="コード３">競技設定!$P$4:$R$53</definedName>
    <definedName name="コード４">競技設定!$U$4:$W$53</definedName>
    <definedName name="コード女" localSheetId="12">[1]種目コード!$W$2:$AQ$12</definedName>
    <definedName name="コード女" localSheetId="13">[1]種目コード!$W$2:$AQ$12</definedName>
    <definedName name="コード女" localSheetId="14">[1]種目コード!$W$2:$AQ$12</definedName>
    <definedName name="コード女" localSheetId="6">[1]種目コード!$W$2:$AQ$12</definedName>
    <definedName name="コード女" localSheetId="7">[1]種目コード!$W$2:$AQ$12</definedName>
    <definedName name="コード女" localSheetId="8">[1]種目コード!$W$2:$AQ$12</definedName>
    <definedName name="コード女">#REF!</definedName>
    <definedName name="コード男" localSheetId="12">[1]種目コード!$A$2:$U$12</definedName>
    <definedName name="コード男" localSheetId="13">[1]種目コード!$A$2:$U$12</definedName>
    <definedName name="コード男" localSheetId="14">[1]種目コード!$A$2:$U$12</definedName>
    <definedName name="コード男" localSheetId="6">[1]種目コード!$A$2:$U$12</definedName>
    <definedName name="コード男" localSheetId="7">[1]種目コード!$A$2:$U$12</definedName>
    <definedName name="コード男" localSheetId="8">[1]種目コード!$A$2:$U$12</definedName>
    <definedName name="コード男">#REF!</definedName>
    <definedName name="リレ">team.csv1!$K$2:$Q$121</definedName>
    <definedName name="リレー" localSheetId="12">'女子一覧表 '!#REF!</definedName>
    <definedName name="リレー" localSheetId="13">'女子一覧表 (mac)'!#REF!</definedName>
    <definedName name="リレー" localSheetId="14">'女子一覧表 （印刷）'!#REF!</definedName>
    <definedName name="リレー" localSheetId="9">#REF!</definedName>
    <definedName name="リレー" localSheetId="6">'男子一覧表 '!#REF!</definedName>
    <definedName name="リレー" localSheetId="7">'男子一覧表 (mac)'!#REF!</definedName>
    <definedName name="リレー" localSheetId="8">'男子一覧表 （印刷）'!#REF!</definedName>
    <definedName name="リレー" localSheetId="3">男子種目選択!#REF!</definedName>
    <definedName name="リレー">#REF!</definedName>
    <definedName name="リレー女" localSheetId="12">[1]女子一覧表2!$CJ$8:$CS$67</definedName>
    <definedName name="リレー女" localSheetId="13">[1]女子一覧表2!$CJ$8:$CS$67</definedName>
    <definedName name="リレー女" localSheetId="14">[1]女子一覧表2!$CJ$8:$CS$67</definedName>
    <definedName name="リレー女" localSheetId="9">女子種目選択!#REF!</definedName>
    <definedName name="リレー女" localSheetId="6">[1]女子一覧表2!$CJ$8:$CS$67</definedName>
    <definedName name="リレー女" localSheetId="7">[1]女子一覧表2!$CJ$8:$CS$67</definedName>
    <definedName name="リレー女" localSheetId="8">[1]女子一覧表2!$CJ$8:$CS$67</definedName>
    <definedName name="リレー女">#REF!</definedName>
    <definedName name="リレ女">女子リレー入力!$G$4:$AH$63</definedName>
    <definedName name="リレ男">男子リレー入力!$G$4:$AH$63</definedName>
    <definedName name="一覧範囲" localSheetId="12">'[1]基本情報 (2)'!$B$9:$P$208</definedName>
    <definedName name="一覧範囲" localSheetId="13">'[1]基本情報 (2)'!$B$9:$P$208</definedName>
    <definedName name="一覧範囲" localSheetId="14">'[1]基本情報 (2)'!$B$9:$P$208</definedName>
    <definedName name="一覧範囲" localSheetId="6">'[1]基本情報 (2)'!$B$9:$P$208</definedName>
    <definedName name="一覧範囲" localSheetId="7">'[1]基本情報 (2)'!$B$9:$P$208</definedName>
    <definedName name="一覧範囲" localSheetId="8">'[1]基本情報 (2)'!$B$9:$P$208</definedName>
    <definedName name="一覧範囲">'基本情報 (2)'!$B$9:$P$208</definedName>
    <definedName name="各種目">'競技設定（大会別）'!$F$2:$GB$105</definedName>
    <definedName name="学校名" localSheetId="24">[2]学校名!$A$2:$D$51</definedName>
    <definedName name="学校名" localSheetId="22">[2]学校名!$A$2:$D$51</definedName>
    <definedName name="学校名" localSheetId="12">[1]学校名!$A$2:$D$51</definedName>
    <definedName name="学校名" localSheetId="13">[1]学校名!$A$2:$D$51</definedName>
    <definedName name="学校名" localSheetId="14">[1]学校名!$A$2:$D$51</definedName>
    <definedName name="学校名" localSheetId="6">[1]学校名!$A$2:$D$51</definedName>
    <definedName name="学校名" localSheetId="7">[1]学校名!$A$2:$D$51</definedName>
    <definedName name="学校名" localSheetId="8">[1]学校名!$A$2:$D$51</definedName>
    <definedName name="学校名">学校名!$A$2:$D$51</definedName>
    <definedName name="学校名コード">所属コード設定!$A$2:$H$150</definedName>
    <definedName name="記録入力" localSheetId="12">[1]Sheet2!$A$1:$HS$7</definedName>
    <definedName name="記録入力" localSheetId="13">[1]Sheet2!$A$1:$HS$7</definedName>
    <definedName name="記録入力" localSheetId="14">[1]Sheet2!$A$1:$HS$7</definedName>
    <definedName name="記録入力" localSheetId="6">[1]Sheet2!$A$1:$HS$7</definedName>
    <definedName name="記録入力" localSheetId="7">[1]Sheet2!$A$1:$HS$7</definedName>
    <definedName name="記録入力" localSheetId="8">[1]Sheet2!$A$1:$HS$7</definedName>
    <definedName name="記録入力">#REF!</definedName>
    <definedName name="記録表示" localSheetId="11">女子リレー入力!$G$4:$AF$4</definedName>
    <definedName name="記録表示" localSheetId="12">[1]男子記録入力!$I$3:$AN$647</definedName>
    <definedName name="記録表示" localSheetId="13">[1]男子記録入力!$I$3:$AN$647</definedName>
    <definedName name="記録表示" localSheetId="14">[1]男子記録入力!$I$3:$AN$647</definedName>
    <definedName name="記録表示" localSheetId="10">女子記録入力!$D$4:$AD$4</definedName>
    <definedName name="記録表示" localSheetId="5">男子リレー入力!$G$4:$AF$4</definedName>
    <definedName name="記録表示" localSheetId="6">[1]男子記録入力!$I$3:$AN$647</definedName>
    <definedName name="記録表示" localSheetId="7">[1]男子記録入力!$I$3:$AN$647</definedName>
    <definedName name="記録表示" localSheetId="8">[1]男子記録入力!$I$3:$AN$647</definedName>
    <definedName name="記録表示">男子記録入力!$D$4:$AD$4</definedName>
    <definedName name="記録表示男" localSheetId="11">女子リレー入力!$H$4:$AF$4</definedName>
    <definedName name="記録表示男" localSheetId="10">女子記録入力!$E$4:$AD$4</definedName>
    <definedName name="記録表示男" localSheetId="5">男子リレー入力!$H$4:$AF$4</definedName>
    <definedName name="記録表示男">男子記録入力!$E$4:$AD$4</definedName>
    <definedName name="競技名" localSheetId="12">'女子一覧表 '!#REF!</definedName>
    <definedName name="競技名" localSheetId="13">'女子一覧表 (mac)'!#REF!</definedName>
    <definedName name="競技名" localSheetId="14">'女子一覧表 （印刷）'!#REF!</definedName>
    <definedName name="競技名" localSheetId="9">#REF!</definedName>
    <definedName name="競技名" localSheetId="6">'男子一覧表 '!#REF!</definedName>
    <definedName name="競技名" localSheetId="7">'男子一覧表 (mac)'!#REF!</definedName>
    <definedName name="競技名" localSheetId="8">'男子一覧表 （印刷）'!#REF!</definedName>
    <definedName name="競技名" localSheetId="3">男子種目選択!#REF!</definedName>
    <definedName name="競技名">#REF!</definedName>
    <definedName name="競技名２" localSheetId="12">'女子一覧表 '!#REF!</definedName>
    <definedName name="競技名２" localSheetId="13">'女子一覧表 (mac)'!#REF!</definedName>
    <definedName name="競技名２" localSheetId="14">'女子一覧表 （印刷）'!#REF!</definedName>
    <definedName name="競技名２" localSheetId="9">女子種目選択!#REF!</definedName>
    <definedName name="競技名２" localSheetId="6">'男子一覧表 '!#REF!</definedName>
    <definedName name="競技名２" localSheetId="7">'男子一覧表 (mac)'!#REF!</definedName>
    <definedName name="競技名２" localSheetId="8">'男子一覧表 （印刷）'!#REF!</definedName>
    <definedName name="競技名２" localSheetId="3">男子種目選択!#REF!</definedName>
    <definedName name="競技名２">#REF!</definedName>
    <definedName name="競技名２女" localSheetId="12">[1]女子一覧表2!$AB$3:$AU$7</definedName>
    <definedName name="競技名２女" localSheetId="13">[1]女子一覧表2!$AB$3:$AU$7</definedName>
    <definedName name="競技名２女" localSheetId="14">[1]女子一覧表2!$AB$3:$AU$7</definedName>
    <definedName name="競技名２女" localSheetId="9">女子種目選択!#REF!</definedName>
    <definedName name="競技名２女" localSheetId="6">[1]女子一覧表2!$AB$3:$AU$7</definedName>
    <definedName name="競技名２女" localSheetId="7">[1]女子一覧表2!$AB$3:$AU$7</definedName>
    <definedName name="競技名２女" localSheetId="8">[1]女子一覧表2!$AB$3:$AU$7</definedName>
    <definedName name="競技名２女">#REF!</definedName>
    <definedName name="競技名女" localSheetId="12">'女子一覧表 '!#REF!</definedName>
    <definedName name="競技名女" localSheetId="13">'女子一覧表 (mac)'!#REF!</definedName>
    <definedName name="競技名女" localSheetId="14">'女子一覧表 （印刷）'!#REF!</definedName>
    <definedName name="競技名女" localSheetId="6">'男子一覧表 '!#REF!</definedName>
    <definedName name="競技名女" localSheetId="7">'男子一覧表 (mac)'!#REF!</definedName>
    <definedName name="競技名女" localSheetId="8">'男子一覧表 （印刷）'!#REF!</definedName>
    <definedName name="競技名女" localSheetId="3">男子種目選択!#REF!</definedName>
    <definedName name="競技名女">#REF!</definedName>
    <definedName name="個票" localSheetId="12">'女子一覧表 '!#REF!</definedName>
    <definedName name="個票" localSheetId="13">'女子一覧表 (mac)'!#REF!</definedName>
    <definedName name="個票" localSheetId="14">'女子一覧表 （印刷）'!#REF!</definedName>
    <definedName name="個票" localSheetId="9">#REF!</definedName>
    <definedName name="個票" localSheetId="6">'男子一覧表 '!#REF!</definedName>
    <definedName name="個票" localSheetId="7">'男子一覧表 (mac)'!#REF!</definedName>
    <definedName name="個票" localSheetId="8">'男子一覧表 （印刷）'!#REF!</definedName>
    <definedName name="個票" localSheetId="3">男子種目選択!#REF!</definedName>
    <definedName name="個票">#REF!</definedName>
    <definedName name="個票女" localSheetId="12">[1]女子一覧表2!$CI$8:$CS$97</definedName>
    <definedName name="個票女" localSheetId="13">[1]女子一覧表2!$CI$8:$CS$97</definedName>
    <definedName name="個票女" localSheetId="14">[1]女子一覧表2!$CI$8:$CS$97</definedName>
    <definedName name="個票女" localSheetId="9">女子種目選択!#REF!</definedName>
    <definedName name="個票女" localSheetId="6">[1]女子一覧表2!$CI$8:$CS$97</definedName>
    <definedName name="個票女" localSheetId="7">[1]女子一覧表2!$CI$8:$CS$97</definedName>
    <definedName name="個票女" localSheetId="8">[1]女子一覧表2!$CI$8:$CS$97</definedName>
    <definedName name="個票女">#REF!</definedName>
    <definedName name="種別コード">競技設定!$V$4:$V$9</definedName>
    <definedName name="種目女" localSheetId="12">[1]女子一覧表2!$E$69:$X$87</definedName>
    <definedName name="種目女" localSheetId="13">[1]女子一覧表2!$E$69:$X$87</definedName>
    <definedName name="種目女" localSheetId="14">[1]女子一覧表2!$E$69:$X$87</definedName>
    <definedName name="種目女" localSheetId="9">女子種目選択!#REF!</definedName>
    <definedName name="種目女" localSheetId="6">[1]女子一覧表2!$E$69:$X$87</definedName>
    <definedName name="種目女" localSheetId="7">[1]女子一覧表2!$E$69:$X$87</definedName>
    <definedName name="種目女" localSheetId="8">[1]女子一覧表2!$E$69:$X$87</definedName>
    <definedName name="種目女">#REF!</definedName>
    <definedName name="種目男" localSheetId="12">'女子一覧表 '!$E$69:$X$83</definedName>
    <definedName name="種目男" localSheetId="13">'女子一覧表 (mac)'!$E$69:$X$83</definedName>
    <definedName name="種目男" localSheetId="14">'女子一覧表 （印刷）'!$E$69:$X$83</definedName>
    <definedName name="種目男" localSheetId="6">'男子一覧表 '!$E$69:$X$83</definedName>
    <definedName name="種目男" localSheetId="7">'男子一覧表 (mac)'!#REF!</definedName>
    <definedName name="種目男" localSheetId="8">'男子一覧表 （印刷）'!#REF!</definedName>
    <definedName name="種目男" localSheetId="3">男子種目選択!$E$65:$N$79</definedName>
    <definedName name="種目男">#REF!</definedName>
    <definedName name="所属コード">所属コード設定!$G$2:$K$77</definedName>
    <definedName name="女リレー">女子種目選択!$C$4:$O$203</definedName>
    <definedName name="女子ナンバー" localSheetId="12">'[1]基本情報 (2)'!$N$9:$O$208</definedName>
    <definedName name="女子ナンバー" localSheetId="13">'[1]基本情報 (2)'!$N$9:$O$208</definedName>
    <definedName name="女子ナンバー" localSheetId="14">'[1]基本情報 (2)'!$N$9:$O$208</definedName>
    <definedName name="女子ナンバー" localSheetId="6">'[1]基本情報 (2)'!$N$9:$O$208</definedName>
    <definedName name="女子ナンバー" localSheetId="7">'[1]基本情報 (2)'!$N$9:$O$208</definedName>
    <definedName name="女子ナンバー" localSheetId="8">'[1]基本情報 (2)'!$N$9:$O$208</definedName>
    <definedName name="女子ナンバー">'基本情報 (2)'!$N$9:$O$208</definedName>
    <definedName name="情報">'基本情報 (2)'!$B$9:$P$208</definedName>
    <definedName name="人数女">学校名!$G$81:$L$105</definedName>
    <definedName name="人数男">学校名!$G$56:$L$80</definedName>
    <definedName name="数値">'競技設定（大会別）'!$F$84:$G$93</definedName>
    <definedName name="生年">基本情報!$B$9:$W$208</definedName>
    <definedName name="大会">学校名!$F$11:$G$20</definedName>
    <definedName name="大会名" localSheetId="12">'女子一覧表 '!#REF!</definedName>
    <definedName name="大会名" localSheetId="13">'女子一覧表 (mac)'!#REF!</definedName>
    <definedName name="大会名" localSheetId="14">'女子一覧表 （印刷）'!#REF!</definedName>
    <definedName name="大会名" localSheetId="6">'男子一覧表 '!#REF!</definedName>
    <definedName name="大会名" localSheetId="7">'男子一覧表 (mac)'!#REF!</definedName>
    <definedName name="大会名" localSheetId="8">'男子一覧表 （印刷）'!#REF!</definedName>
    <definedName name="大会名" localSheetId="3">男子種目選択!#REF!</definedName>
    <definedName name="大会名">#REF!</definedName>
    <definedName name="男リレー">男子種目選択!$C$4:$O$203</definedName>
    <definedName name="男子ナンバー" localSheetId="12">'[1]基本情報 (2)'!$L$9:$M$208</definedName>
    <definedName name="男子ナンバー" localSheetId="13">'[1]基本情報 (2)'!$L$9:$M$208</definedName>
    <definedName name="男子ナンバー" localSheetId="14">'[1]基本情報 (2)'!$L$9:$M$208</definedName>
    <definedName name="男子ナンバー" localSheetId="6">'[1]基本情報 (2)'!$L$9:$M$208</definedName>
    <definedName name="男子ナンバー" localSheetId="7">'[1]基本情報 (2)'!$L$9:$M$208</definedName>
    <definedName name="男子ナンバー" localSheetId="8">'[1]基本情報 (2)'!$L$9:$M$208</definedName>
    <definedName name="男子ナンバー">'基本情報 (2)'!$L$9:$M$208</definedName>
    <definedName name="登録">csv!$F$2:$AO$401</definedName>
    <definedName name="年度" localSheetId="12">'女子一覧表 '!#REF!</definedName>
    <definedName name="年度" localSheetId="13">'女子一覧表 (mac)'!#REF!</definedName>
    <definedName name="年度" localSheetId="14">'女子一覧表 （印刷）'!#REF!</definedName>
    <definedName name="年度" localSheetId="6">'男子一覧表 '!#REF!</definedName>
    <definedName name="年度" localSheetId="7">'男子一覧表 (mac)'!#REF!</definedName>
    <definedName name="年度" localSheetId="8">'男子一覧表 （印刷）'!#REF!</definedName>
    <definedName name="年度" localSheetId="3">男子種目選択!#REF!</definedName>
    <definedName name="年度">学校名!$J$15:$L$37</definedName>
    <definedName name="範囲１" localSheetId="12">'女子一覧表 '!#REF!</definedName>
    <definedName name="範囲１" localSheetId="13">'女子一覧表 (mac)'!#REF!</definedName>
    <definedName name="範囲１" localSheetId="14">'女子一覧表 （印刷）'!#REF!</definedName>
    <definedName name="範囲１" localSheetId="9">#REF!</definedName>
    <definedName name="範囲１" localSheetId="6">'男子一覧表 '!#REF!</definedName>
    <definedName name="範囲１" localSheetId="7">'男子一覧表 (mac)'!#REF!</definedName>
    <definedName name="範囲１" localSheetId="8">'男子一覧表 （印刷）'!#REF!</definedName>
    <definedName name="範囲１" localSheetId="3">男子種目選択!#REF!</definedName>
    <definedName name="範囲１">#REF!</definedName>
    <definedName name="範囲１女" localSheetId="12">[1]女子一覧表2!$BG$8:$BH$727</definedName>
    <definedName name="範囲１女" localSheetId="13">[1]女子一覧表2!$BG$8:$BH$727</definedName>
    <definedName name="範囲１女" localSheetId="14">[1]女子一覧表2!$BG$8:$BH$727</definedName>
    <definedName name="範囲１女" localSheetId="9">女子種目選択!#REF!</definedName>
    <definedName name="範囲１女" localSheetId="6">[1]女子一覧表2!$BG$8:$BH$727</definedName>
    <definedName name="範囲１女" localSheetId="7">[1]女子一覧表2!$BG$8:$BH$727</definedName>
    <definedName name="範囲１女" localSheetId="8">[1]女子一覧表2!$BG$8:$BH$727</definedName>
    <definedName name="範囲１女">#REF!</definedName>
    <definedName name="範囲５" localSheetId="12">'女子一覧表 '!#REF!</definedName>
    <definedName name="範囲５" localSheetId="13">'女子一覧表 (mac)'!#REF!</definedName>
    <definedName name="範囲５" localSheetId="14">'女子一覧表 （印刷）'!#REF!</definedName>
    <definedName name="範囲５" localSheetId="9">#REF!</definedName>
    <definedName name="範囲５" localSheetId="6">'男子一覧表 '!#REF!</definedName>
    <definedName name="範囲５" localSheetId="7">'男子一覧表 (mac)'!#REF!</definedName>
    <definedName name="範囲５" localSheetId="8">'男子一覧表 （印刷）'!#REF!</definedName>
    <definedName name="範囲５" localSheetId="3">男子種目選択!#REF!</definedName>
    <definedName name="範囲５">#REF!</definedName>
    <definedName name="範囲５女" localSheetId="12">[1]女子一覧表2!$AB$7:$AU$48</definedName>
    <definedName name="範囲５女" localSheetId="13">[1]女子一覧表2!$AB$7:$AU$48</definedName>
    <definedName name="範囲５女" localSheetId="14">[1]女子一覧表2!$AB$7:$AU$48</definedName>
    <definedName name="範囲５女" localSheetId="9">女子種目選択!#REF!</definedName>
    <definedName name="範囲５女" localSheetId="6">[1]女子一覧表2!$AB$7:$AU$48</definedName>
    <definedName name="範囲５女" localSheetId="7">[1]女子一覧表2!$AB$7:$AU$48</definedName>
    <definedName name="範囲５女" localSheetId="8">[1]女子一覧表2!$AB$7:$AU$48</definedName>
    <definedName name="範囲５女">#REF!</definedName>
    <definedName name="範囲CSV" localSheetId="12">[1]csv!$A$2:$AH$94</definedName>
    <definedName name="範囲CSV" localSheetId="13">[1]csv!$A$2:$AH$94</definedName>
    <definedName name="範囲CSV" localSheetId="14">[1]csv!$A$2:$AH$94</definedName>
    <definedName name="範囲CSV" localSheetId="6">[1]csv!$A$2:$AH$94</definedName>
    <definedName name="範囲CSV" localSheetId="7">[1]csv!$A$2:$AH$94</definedName>
    <definedName name="範囲CSV" localSheetId="8">[1]csv!$A$2:$AH$94</definedName>
    <definedName name="範囲CSV">csv!$A$2:$AH$401</definedName>
    <definedName name="範囲リレー">team.csv1!$C$2:$Q$121</definedName>
    <definedName name="範囲り女">'tmp４'!$F$203:$I$1202</definedName>
    <definedName name="範囲り男">'tmp２'!$F$203:$I$1202</definedName>
    <definedName name="表示" localSheetId="11">女子リレー入力!#REF!</definedName>
    <definedName name="表示" localSheetId="10">女子記録入力!$AE$4:$AK$4</definedName>
    <definedName name="表示" localSheetId="5">男子リレー入力!#REF!</definedName>
    <definedName name="表示">男子記録入力!$AE$4:$AK$4</definedName>
    <definedName name="名称" localSheetId="24">[3]Sheet3!$F$2:$I$61</definedName>
    <definedName name="名称" localSheetId="22">[3]Sheet3!$F$2:$I$61</definedName>
    <definedName name="名称" localSheetId="12">[1]所属コード!$F$2:$I$61</definedName>
    <definedName name="名称" localSheetId="13">[1]所属コード!$F$2:$I$61</definedName>
    <definedName name="名称" localSheetId="14">[1]所属コード!$F$2:$I$61</definedName>
    <definedName name="名称" localSheetId="6">[1]所属コード!$F$2:$I$61</definedName>
    <definedName name="名称" localSheetId="7">[1]所属コード!$F$2:$I$61</definedName>
    <definedName name="名称" localSheetId="8">[1]所属コード!$F$2:$I$61</definedName>
    <definedName name="名称">所属コード設定!$G$2:$J$61</definedName>
    <definedName name="名前検索" localSheetId="12">'女子一覧表 '!#REF!</definedName>
    <definedName name="名前検索" localSheetId="13">'女子一覧表 (mac)'!#REF!</definedName>
    <definedName name="名前検索" localSheetId="14">'女子一覧表 （印刷）'!#REF!</definedName>
    <definedName name="名前検索" localSheetId="9">#REF!</definedName>
    <definedName name="名前検索" localSheetId="6">'男子一覧表 '!#REF!</definedName>
    <definedName name="名前検索" localSheetId="7">'男子一覧表 (mac)'!#REF!</definedName>
    <definedName name="名前検索" localSheetId="8">'男子一覧表 （印刷）'!#REF!</definedName>
    <definedName name="名前検索" localSheetId="3">男子種目選択!#REF!</definedName>
    <definedName name="名前検索">#REF!</definedName>
    <definedName name="名前検索女" localSheetId="12">[1]女子一覧表2!$BH$8:$BM$727</definedName>
    <definedName name="名前検索女" localSheetId="13">[1]女子一覧表2!$BH$8:$BM$727</definedName>
    <definedName name="名前検索女" localSheetId="14">[1]女子一覧表2!$BH$8:$BM$727</definedName>
    <definedName name="名前検索女" localSheetId="9">女子種目選択!#REF!</definedName>
    <definedName name="名前検索女" localSheetId="6">[1]女子一覧表2!$BH$8:$BM$727</definedName>
    <definedName name="名前検索女" localSheetId="7">[1]女子一覧表2!$BH$8:$BM$727</definedName>
    <definedName name="名前検索女" localSheetId="8">[1]女子一覧表2!$BH$8:$BM$727</definedName>
    <definedName name="名前検索女">#REF!</definedName>
    <definedName name="陸連">基本情報!$B$9:$W$208</definedName>
    <definedName name="略称">所属コード設定!$B$2:$H$150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3" i="45" l="1"/>
  <c r="K77" i="21"/>
  <c r="H2" i="5" l="1"/>
  <c r="F2" i="5" s="1"/>
  <c r="I2" i="5" s="1"/>
  <c r="K2" i="21"/>
  <c r="C2" i="5" s="1"/>
  <c r="K30" i="21"/>
  <c r="C30" i="5" s="1"/>
  <c r="B1" i="45"/>
  <c r="G1" i="45" s="1"/>
  <c r="B7" i="34" s="1"/>
  <c r="H7" i="47" s="1"/>
  <c r="J53" i="16"/>
  <c r="K52" i="26" s="1"/>
  <c r="K53" i="16"/>
  <c r="L52" i="26" s="1"/>
  <c r="L53" i="16"/>
  <c r="M52" i="26" s="1"/>
  <c r="C652" i="26" s="1"/>
  <c r="F652" i="26" s="1"/>
  <c r="M53" i="16"/>
  <c r="N52" i="26" s="1"/>
  <c r="AA51" i="27" s="1"/>
  <c r="AA251" i="20" s="1"/>
  <c r="N53" i="16"/>
  <c r="O52" i="26" s="1"/>
  <c r="J52" i="16"/>
  <c r="K51" i="26" s="1"/>
  <c r="K52" i="16"/>
  <c r="L51" i="26" s="1"/>
  <c r="C451" i="26" s="1"/>
  <c r="F451" i="26" s="1"/>
  <c r="L52" i="16"/>
  <c r="M51" i="26" s="1"/>
  <c r="C651" i="26" s="1"/>
  <c r="F651" i="26" s="1"/>
  <c r="M52" i="16"/>
  <c r="N51" i="26" s="1"/>
  <c r="N52" i="16"/>
  <c r="O51" i="26" s="1"/>
  <c r="J51" i="16"/>
  <c r="K50" i="26" s="1"/>
  <c r="K51" i="16"/>
  <c r="L50" i="26" s="1"/>
  <c r="S49" i="27" s="1"/>
  <c r="S249" i="20" s="1"/>
  <c r="L51" i="16"/>
  <c r="M50" i="26" s="1"/>
  <c r="M51" i="16"/>
  <c r="N50" i="26" s="1"/>
  <c r="N51" i="16"/>
  <c r="O50" i="26" s="1"/>
  <c r="C1050" i="26" s="1"/>
  <c r="F1050" i="26" s="1"/>
  <c r="J50" i="16"/>
  <c r="K49" i="26" s="1"/>
  <c r="C249" i="26" s="1"/>
  <c r="F249" i="26" s="1"/>
  <c r="K50" i="16"/>
  <c r="L49" i="26" s="1"/>
  <c r="L50" i="16"/>
  <c r="M49" i="26" s="1"/>
  <c r="M50" i="16"/>
  <c r="N49" i="26" s="1"/>
  <c r="C849" i="26" s="1"/>
  <c r="F849" i="26" s="1"/>
  <c r="N50" i="16"/>
  <c r="O49" i="26" s="1"/>
  <c r="C1049" i="26" s="1"/>
  <c r="F1049" i="26" s="1"/>
  <c r="J49" i="16"/>
  <c r="K48" i="26" s="1"/>
  <c r="C248" i="26" s="1"/>
  <c r="K49" i="16"/>
  <c r="L48" i="26" s="1"/>
  <c r="L49" i="16"/>
  <c r="M48" i="26" s="1"/>
  <c r="C648" i="26" s="1"/>
  <c r="F648" i="26" s="1"/>
  <c r="M49" i="16"/>
  <c r="N48" i="26" s="1"/>
  <c r="AA47" i="27" s="1"/>
  <c r="AA247" i="20" s="1"/>
  <c r="N49" i="16"/>
  <c r="O48" i="26" s="1"/>
  <c r="J48" i="16"/>
  <c r="K47" i="26" s="1"/>
  <c r="K48" i="16"/>
  <c r="L47" i="26" s="1"/>
  <c r="C447" i="26" s="1"/>
  <c r="F447" i="26" s="1"/>
  <c r="L48" i="16"/>
  <c r="M47" i="26" s="1"/>
  <c r="C647" i="26" s="1"/>
  <c r="F647" i="26" s="1"/>
  <c r="M48" i="16"/>
  <c r="N47" i="26" s="1"/>
  <c r="C847" i="26" s="1"/>
  <c r="F847" i="26" s="1"/>
  <c r="N48" i="16"/>
  <c r="O47" i="26" s="1"/>
  <c r="J47" i="16"/>
  <c r="K46" i="26" s="1"/>
  <c r="C246" i="26" s="1"/>
  <c r="F246" i="26" s="1"/>
  <c r="K47" i="16"/>
  <c r="L46" i="26" s="1"/>
  <c r="S45" i="27" s="1"/>
  <c r="S245" i="20" s="1"/>
  <c r="L47" i="16"/>
  <c r="M46" i="26" s="1"/>
  <c r="M47" i="16"/>
  <c r="N46" i="26" s="1"/>
  <c r="N47" i="16"/>
  <c r="O46" i="26" s="1"/>
  <c r="C1046" i="26" s="1"/>
  <c r="F1046" i="26" s="1"/>
  <c r="J46" i="16"/>
  <c r="K45" i="26" s="1"/>
  <c r="C245" i="26" s="1"/>
  <c r="F245" i="26" s="1"/>
  <c r="K46" i="16"/>
  <c r="L45" i="26" s="1"/>
  <c r="L46" i="16"/>
  <c r="M45" i="26" s="1"/>
  <c r="M46" i="16"/>
  <c r="N45" i="26" s="1"/>
  <c r="C845" i="26" s="1"/>
  <c r="F845" i="26" s="1"/>
  <c r="N46" i="16"/>
  <c r="O45" i="26" s="1"/>
  <c r="C1045" i="26" s="1"/>
  <c r="F1045" i="26" s="1"/>
  <c r="J45" i="16"/>
  <c r="K44" i="26" s="1"/>
  <c r="K45" i="16"/>
  <c r="L44" i="26" s="1"/>
  <c r="L45" i="16"/>
  <c r="M44" i="26" s="1"/>
  <c r="C644" i="26" s="1"/>
  <c r="F644" i="26" s="1"/>
  <c r="M45" i="16"/>
  <c r="N44" i="26" s="1"/>
  <c r="C844" i="26" s="1"/>
  <c r="F844" i="26" s="1"/>
  <c r="N45" i="16"/>
  <c r="O44" i="26" s="1"/>
  <c r="J44" i="16"/>
  <c r="K43" i="26" s="1"/>
  <c r="K44" i="16"/>
  <c r="L43" i="26" s="1"/>
  <c r="C443" i="26" s="1"/>
  <c r="F443" i="26" s="1"/>
  <c r="L44" i="16"/>
  <c r="M43" i="26" s="1"/>
  <c r="C643" i="26" s="1"/>
  <c r="F643" i="26" s="1"/>
  <c r="M44" i="16"/>
  <c r="N43" i="26" s="1"/>
  <c r="C843" i="26" s="1"/>
  <c r="N44" i="16"/>
  <c r="O43" i="26" s="1"/>
  <c r="J43" i="16"/>
  <c r="K42" i="26" s="1"/>
  <c r="C242" i="26" s="1"/>
  <c r="F242" i="26" s="1"/>
  <c r="K43" i="16"/>
  <c r="L42" i="26" s="1"/>
  <c r="C442" i="26" s="1"/>
  <c r="F442" i="26" s="1"/>
  <c r="L43" i="16"/>
  <c r="M42" i="26" s="1"/>
  <c r="M43" i="16"/>
  <c r="N42" i="26" s="1"/>
  <c r="N43" i="16"/>
  <c r="O42" i="26" s="1"/>
  <c r="C1042" i="26" s="1"/>
  <c r="F1042" i="26" s="1"/>
  <c r="J42" i="16"/>
  <c r="K41" i="26" s="1"/>
  <c r="C241" i="26" s="1"/>
  <c r="F241" i="26" s="1"/>
  <c r="K42" i="16"/>
  <c r="L41" i="26" s="1"/>
  <c r="L42" i="16"/>
  <c r="M41" i="26" s="1"/>
  <c r="M42" i="16"/>
  <c r="N41" i="26" s="1"/>
  <c r="C841" i="26" s="1"/>
  <c r="N42" i="16"/>
  <c r="O41" i="26" s="1"/>
  <c r="C1041" i="26" s="1"/>
  <c r="F1041" i="26" s="1"/>
  <c r="J41" i="16"/>
  <c r="K40" i="26" s="1"/>
  <c r="K41" i="16"/>
  <c r="L40" i="26" s="1"/>
  <c r="L41" i="16"/>
  <c r="M40" i="26" s="1"/>
  <c r="C640" i="26" s="1"/>
  <c r="F640" i="26" s="1"/>
  <c r="M41" i="16"/>
  <c r="N40" i="26" s="1"/>
  <c r="C840" i="26" s="1"/>
  <c r="F840" i="26" s="1"/>
  <c r="N41" i="16"/>
  <c r="O40" i="26" s="1"/>
  <c r="J40" i="16"/>
  <c r="K39" i="26" s="1"/>
  <c r="K40" i="16"/>
  <c r="L39" i="26" s="1"/>
  <c r="C439" i="26" s="1"/>
  <c r="F439" i="26" s="1"/>
  <c r="L40" i="16"/>
  <c r="M39" i="26" s="1"/>
  <c r="C639" i="26" s="1"/>
  <c r="F639" i="26" s="1"/>
  <c r="M40" i="16"/>
  <c r="N39" i="26" s="1"/>
  <c r="N40" i="16"/>
  <c r="O39" i="26" s="1"/>
  <c r="J39" i="16"/>
  <c r="K38" i="26" s="1"/>
  <c r="C238" i="26" s="1"/>
  <c r="F238" i="26" s="1"/>
  <c r="K39" i="16"/>
  <c r="L38" i="26" s="1"/>
  <c r="C438" i="26" s="1"/>
  <c r="F438" i="26" s="1"/>
  <c r="L39" i="16"/>
  <c r="M38" i="26" s="1"/>
  <c r="M39" i="16"/>
  <c r="N38" i="26" s="1"/>
  <c r="N39" i="16"/>
  <c r="O38" i="26" s="1"/>
  <c r="C1038" i="26" s="1"/>
  <c r="F1038" i="26" s="1"/>
  <c r="J38" i="16"/>
  <c r="K37" i="26" s="1"/>
  <c r="C237" i="26" s="1"/>
  <c r="F237" i="26" s="1"/>
  <c r="K38" i="16"/>
  <c r="L37" i="26" s="1"/>
  <c r="L38" i="16"/>
  <c r="M37" i="26" s="1"/>
  <c r="M38" i="16"/>
  <c r="N37" i="26" s="1"/>
  <c r="AA36" i="27" s="1"/>
  <c r="AA236" i="20" s="1"/>
  <c r="N38" i="16"/>
  <c r="O37" i="26" s="1"/>
  <c r="C1037" i="26" s="1"/>
  <c r="F1037" i="26" s="1"/>
  <c r="J37" i="16"/>
  <c r="K36" i="26" s="1"/>
  <c r="K37" i="16"/>
  <c r="L36" i="26" s="1"/>
  <c r="L37" i="16"/>
  <c r="M36" i="26" s="1"/>
  <c r="C636" i="26" s="1"/>
  <c r="F636" i="26" s="1"/>
  <c r="M37" i="16"/>
  <c r="N36" i="26" s="1"/>
  <c r="C836" i="26" s="1"/>
  <c r="F836" i="26" s="1"/>
  <c r="N37" i="16"/>
  <c r="O36" i="26" s="1"/>
  <c r="J36" i="16"/>
  <c r="K35" i="26" s="1"/>
  <c r="K36" i="16"/>
  <c r="L35" i="26" s="1"/>
  <c r="C435" i="26" s="1"/>
  <c r="F435" i="26" s="1"/>
  <c r="L36" i="16"/>
  <c r="M35" i="26" s="1"/>
  <c r="W34" i="27" s="1"/>
  <c r="W234" i="20" s="1"/>
  <c r="M36" i="16"/>
  <c r="N35" i="26" s="1"/>
  <c r="N36" i="16"/>
  <c r="O35" i="26" s="1"/>
  <c r="J35" i="16"/>
  <c r="K34" i="26" s="1"/>
  <c r="C234" i="26" s="1"/>
  <c r="F234" i="26" s="1"/>
  <c r="K35" i="16"/>
  <c r="L34" i="26" s="1"/>
  <c r="S33" i="27" s="1"/>
  <c r="S233" i="20" s="1"/>
  <c r="L35" i="16"/>
  <c r="M34" i="26" s="1"/>
  <c r="M35" i="16"/>
  <c r="N34" i="26" s="1"/>
  <c r="N35" i="16"/>
  <c r="O34" i="26" s="1"/>
  <c r="C1034" i="26" s="1"/>
  <c r="F1034" i="26" s="1"/>
  <c r="J34" i="16"/>
  <c r="K33" i="26" s="1"/>
  <c r="O32" i="27" s="1"/>
  <c r="O232" i="20" s="1"/>
  <c r="K34" i="16"/>
  <c r="L33" i="26" s="1"/>
  <c r="L34" i="16"/>
  <c r="M33" i="26" s="1"/>
  <c r="C633" i="26" s="1"/>
  <c r="F633" i="26" s="1"/>
  <c r="M34" i="16"/>
  <c r="N33" i="26" s="1"/>
  <c r="AA32" i="27" s="1"/>
  <c r="AA232" i="20" s="1"/>
  <c r="N34" i="16"/>
  <c r="O33" i="26" s="1"/>
  <c r="C1033" i="26" s="1"/>
  <c r="F1033" i="26" s="1"/>
  <c r="J33" i="16"/>
  <c r="K32" i="26" s="1"/>
  <c r="K33" i="16"/>
  <c r="L32" i="26" s="1"/>
  <c r="L33" i="16"/>
  <c r="M32" i="26" s="1"/>
  <c r="C632" i="26" s="1"/>
  <c r="F632" i="26" s="1"/>
  <c r="M33" i="16"/>
  <c r="N32" i="26" s="1"/>
  <c r="C832" i="26" s="1"/>
  <c r="F832" i="26" s="1"/>
  <c r="N33" i="16"/>
  <c r="O32" i="26" s="1"/>
  <c r="C1032" i="26" s="1"/>
  <c r="F1032" i="26" s="1"/>
  <c r="J32" i="16"/>
  <c r="K31" i="26" s="1"/>
  <c r="K32" i="16"/>
  <c r="L31" i="26" s="1"/>
  <c r="C431" i="26" s="1"/>
  <c r="F431" i="26" s="1"/>
  <c r="L32" i="16"/>
  <c r="M31" i="26" s="1"/>
  <c r="C631" i="26" s="1"/>
  <c r="F631" i="26" s="1"/>
  <c r="M32" i="16"/>
  <c r="N31" i="26" s="1"/>
  <c r="N32" i="16"/>
  <c r="O31" i="26" s="1"/>
  <c r="J31" i="16"/>
  <c r="K30" i="26" s="1"/>
  <c r="C230" i="26" s="1"/>
  <c r="F230" i="26" s="1"/>
  <c r="K31" i="16"/>
  <c r="L30" i="26" s="1"/>
  <c r="C430" i="26" s="1"/>
  <c r="F430" i="26" s="1"/>
  <c r="L31" i="16"/>
  <c r="M30" i="26" s="1"/>
  <c r="C630" i="26" s="1"/>
  <c r="F630" i="26" s="1"/>
  <c r="M31" i="16"/>
  <c r="N30" i="26" s="1"/>
  <c r="N31" i="16"/>
  <c r="O30" i="26" s="1"/>
  <c r="C1030" i="26" s="1"/>
  <c r="F1030" i="26" s="1"/>
  <c r="J30" i="16"/>
  <c r="K29" i="26" s="1"/>
  <c r="C229" i="26" s="1"/>
  <c r="F229" i="26" s="1"/>
  <c r="K30" i="16"/>
  <c r="L29" i="26" s="1"/>
  <c r="L30" i="16"/>
  <c r="M29" i="26" s="1"/>
  <c r="M30" i="16"/>
  <c r="N29" i="26" s="1"/>
  <c r="C829" i="26" s="1"/>
  <c r="F829" i="26" s="1"/>
  <c r="N30" i="16"/>
  <c r="O29" i="26" s="1"/>
  <c r="C1029" i="26" s="1"/>
  <c r="F1029" i="26" s="1"/>
  <c r="J29" i="16"/>
  <c r="K28" i="26" s="1"/>
  <c r="K29" i="16"/>
  <c r="L28" i="26" s="1"/>
  <c r="L29" i="16"/>
  <c r="M28" i="26" s="1"/>
  <c r="C628" i="26" s="1"/>
  <c r="F628" i="26" s="1"/>
  <c r="M29" i="16"/>
  <c r="N28" i="26" s="1"/>
  <c r="C828" i="26" s="1"/>
  <c r="F828" i="26" s="1"/>
  <c r="N29" i="16"/>
  <c r="O28" i="26" s="1"/>
  <c r="J28" i="16"/>
  <c r="K27" i="26" s="1"/>
  <c r="K28" i="16"/>
  <c r="L27" i="26" s="1"/>
  <c r="S26" i="27" s="1"/>
  <c r="S226" i="20" s="1"/>
  <c r="L28" i="16"/>
  <c r="M27" i="26" s="1"/>
  <c r="W26" i="27" s="1"/>
  <c r="W226" i="20" s="1"/>
  <c r="M28" i="16"/>
  <c r="N27" i="26" s="1"/>
  <c r="N28" i="16"/>
  <c r="O27" i="26" s="1"/>
  <c r="J27" i="16"/>
  <c r="K26" i="26" s="1"/>
  <c r="C226" i="26" s="1"/>
  <c r="F226" i="26" s="1"/>
  <c r="K27" i="16"/>
  <c r="L26" i="26" s="1"/>
  <c r="S25" i="27" s="1"/>
  <c r="S225" i="20" s="1"/>
  <c r="L27" i="16"/>
  <c r="M26" i="26" s="1"/>
  <c r="W25" i="27" s="1"/>
  <c r="W225" i="20" s="1"/>
  <c r="M27" i="16"/>
  <c r="N26" i="26" s="1"/>
  <c r="N27" i="16"/>
  <c r="O26" i="26" s="1"/>
  <c r="C1026" i="26" s="1"/>
  <c r="F1026" i="26" s="1"/>
  <c r="J26" i="16"/>
  <c r="K25" i="26" s="1"/>
  <c r="O24" i="27" s="1"/>
  <c r="O224" i="20" s="1"/>
  <c r="K26" i="16"/>
  <c r="L25" i="26" s="1"/>
  <c r="L26" i="16"/>
  <c r="M25" i="26" s="1"/>
  <c r="M26" i="16"/>
  <c r="N25" i="26" s="1"/>
  <c r="AA24" i="27" s="1"/>
  <c r="AA224" i="20" s="1"/>
  <c r="N26" i="16"/>
  <c r="O25" i="26" s="1"/>
  <c r="C1025" i="26" s="1"/>
  <c r="F1025" i="26" s="1"/>
  <c r="J25" i="16"/>
  <c r="K24" i="26" s="1"/>
  <c r="O23" i="27" s="1"/>
  <c r="O223" i="20" s="1"/>
  <c r="K25" i="16"/>
  <c r="L24" i="26" s="1"/>
  <c r="L25" i="16"/>
  <c r="M24" i="26" s="1"/>
  <c r="W23" i="27" s="1"/>
  <c r="W223" i="20" s="1"/>
  <c r="M25" i="16"/>
  <c r="N24" i="26" s="1"/>
  <c r="C824" i="26" s="1"/>
  <c r="F824" i="26" s="1"/>
  <c r="N25" i="16"/>
  <c r="O24" i="26" s="1"/>
  <c r="AE23" i="27" s="1"/>
  <c r="AE223" i="20" s="1"/>
  <c r="J24" i="16"/>
  <c r="K23" i="26" s="1"/>
  <c r="K24" i="16"/>
  <c r="L23" i="26" s="1"/>
  <c r="S22" i="27" s="1"/>
  <c r="S222" i="20" s="1"/>
  <c r="L24" i="16"/>
  <c r="M23" i="26" s="1"/>
  <c r="C623" i="26" s="1"/>
  <c r="F623" i="26" s="1"/>
  <c r="M24" i="16"/>
  <c r="N23" i="26" s="1"/>
  <c r="N24" i="16"/>
  <c r="O23" i="26" s="1"/>
  <c r="J23" i="16"/>
  <c r="K22" i="26" s="1"/>
  <c r="C222" i="26" s="1"/>
  <c r="F222" i="26" s="1"/>
  <c r="K23" i="16"/>
  <c r="L22" i="26" s="1"/>
  <c r="S21" i="27" s="1"/>
  <c r="S221" i="20" s="1"/>
  <c r="L23" i="16"/>
  <c r="M22" i="26" s="1"/>
  <c r="M23" i="16"/>
  <c r="N22" i="26" s="1"/>
  <c r="AA21" i="27" s="1"/>
  <c r="AA221" i="20" s="1"/>
  <c r="N23" i="16"/>
  <c r="O22" i="26" s="1"/>
  <c r="AE21" i="27" s="1"/>
  <c r="AE221" i="20" s="1"/>
  <c r="J22" i="16"/>
  <c r="K21" i="26" s="1"/>
  <c r="K22" i="16"/>
  <c r="L21" i="26" s="1"/>
  <c r="L22" i="16"/>
  <c r="M21" i="26" s="1"/>
  <c r="M22" i="16"/>
  <c r="N21" i="26" s="1"/>
  <c r="AA20" i="27" s="1"/>
  <c r="AA220" i="20" s="1"/>
  <c r="N22" i="16"/>
  <c r="O21" i="26" s="1"/>
  <c r="AE20" i="27" s="1"/>
  <c r="AE220" i="20" s="1"/>
  <c r="J21" i="16"/>
  <c r="K20" i="26" s="1"/>
  <c r="K21" i="16"/>
  <c r="L20" i="26" s="1"/>
  <c r="L21" i="16"/>
  <c r="M20" i="26" s="1"/>
  <c r="C620" i="26" s="1"/>
  <c r="F620" i="26" s="1"/>
  <c r="M21" i="16"/>
  <c r="N20" i="26" s="1"/>
  <c r="AA19" i="27" s="1"/>
  <c r="AA219" i="20" s="1"/>
  <c r="N21" i="16"/>
  <c r="O20" i="26" s="1"/>
  <c r="J20" i="16"/>
  <c r="K19" i="26" s="1"/>
  <c r="K20" i="16"/>
  <c r="L19" i="26" s="1"/>
  <c r="C419" i="26" s="1"/>
  <c r="F419" i="26" s="1"/>
  <c r="L20" i="16"/>
  <c r="M19" i="26" s="1"/>
  <c r="M20" i="16"/>
  <c r="N19" i="26" s="1"/>
  <c r="AA18" i="27" s="1"/>
  <c r="AA218" i="20" s="1"/>
  <c r="N20" i="16"/>
  <c r="O19" i="26" s="1"/>
  <c r="J19" i="16"/>
  <c r="K18" i="26" s="1"/>
  <c r="K19" i="16"/>
  <c r="L18" i="26" s="1"/>
  <c r="S17" i="27" s="1"/>
  <c r="S217" i="20" s="1"/>
  <c r="L19" i="16"/>
  <c r="M18" i="26" s="1"/>
  <c r="M19" i="16"/>
  <c r="N18" i="26" s="1"/>
  <c r="AA17" i="27" s="1"/>
  <c r="AA217" i="20" s="1"/>
  <c r="N19" i="16"/>
  <c r="O18" i="26" s="1"/>
  <c r="AE17" i="27" s="1"/>
  <c r="AE217" i="20" s="1"/>
  <c r="J18" i="16"/>
  <c r="K17" i="26" s="1"/>
  <c r="K18" i="16"/>
  <c r="L17" i="26" s="1"/>
  <c r="L18" i="16"/>
  <c r="M17" i="26" s="1"/>
  <c r="M18" i="16"/>
  <c r="N17" i="26" s="1"/>
  <c r="AA16" i="27" s="1"/>
  <c r="AA216" i="20" s="1"/>
  <c r="N18" i="16"/>
  <c r="O17" i="26" s="1"/>
  <c r="AE16" i="27" s="1"/>
  <c r="AE216" i="20" s="1"/>
  <c r="J17" i="16"/>
  <c r="K16" i="26" s="1"/>
  <c r="K17" i="16"/>
  <c r="L16" i="26" s="1"/>
  <c r="L17" i="16"/>
  <c r="M16" i="26" s="1"/>
  <c r="W15" i="27" s="1"/>
  <c r="W215" i="20" s="1"/>
  <c r="M17" i="16"/>
  <c r="N16" i="26" s="1"/>
  <c r="AA15" i="27" s="1"/>
  <c r="AA215" i="20" s="1"/>
  <c r="N17" i="16"/>
  <c r="O16" i="26" s="1"/>
  <c r="J16" i="16"/>
  <c r="K15" i="26" s="1"/>
  <c r="K16" i="16"/>
  <c r="L15" i="26" s="1"/>
  <c r="C415" i="26" s="1"/>
  <c r="F415" i="26" s="1"/>
  <c r="L16" i="16"/>
  <c r="M15" i="26" s="1"/>
  <c r="W14" i="27" s="1"/>
  <c r="W214" i="20" s="1"/>
  <c r="M16" i="16"/>
  <c r="N15" i="26" s="1"/>
  <c r="AA14" i="27" s="1"/>
  <c r="AA214" i="20" s="1"/>
  <c r="N16" i="16"/>
  <c r="O15" i="26" s="1"/>
  <c r="J15" i="16"/>
  <c r="K14" i="26" s="1"/>
  <c r="C214" i="26" s="1"/>
  <c r="F214" i="26" s="1"/>
  <c r="K15" i="16"/>
  <c r="L14" i="26" s="1"/>
  <c r="S13" i="27" s="1"/>
  <c r="S213" i="20" s="1"/>
  <c r="L15" i="16"/>
  <c r="M14" i="26" s="1"/>
  <c r="C614" i="26" s="1"/>
  <c r="F614" i="26" s="1"/>
  <c r="M15" i="16"/>
  <c r="N14" i="26" s="1"/>
  <c r="AA13" i="27" s="1"/>
  <c r="AA213" i="20" s="1"/>
  <c r="N15" i="16"/>
  <c r="O14" i="26" s="1"/>
  <c r="AE13" i="27" s="1"/>
  <c r="AE213" i="20" s="1"/>
  <c r="J14" i="16"/>
  <c r="K13" i="26" s="1"/>
  <c r="O12" i="27" s="1"/>
  <c r="O212" i="20" s="1"/>
  <c r="K14" i="16"/>
  <c r="L13" i="26" s="1"/>
  <c r="L14" i="16"/>
  <c r="M13" i="26" s="1"/>
  <c r="M14" i="16"/>
  <c r="N13" i="26" s="1"/>
  <c r="AA12" i="27" s="1"/>
  <c r="AA212" i="20" s="1"/>
  <c r="N14" i="16"/>
  <c r="O13" i="26" s="1"/>
  <c r="C1013" i="26" s="1"/>
  <c r="F1013" i="26" s="1"/>
  <c r="J13" i="16"/>
  <c r="K12" i="26" s="1"/>
  <c r="K13" i="16"/>
  <c r="L12" i="26" s="1"/>
  <c r="L13" i="16"/>
  <c r="M12" i="26" s="1"/>
  <c r="C612" i="26" s="1"/>
  <c r="F612" i="26" s="1"/>
  <c r="M13" i="16"/>
  <c r="N12" i="26" s="1"/>
  <c r="AA11" i="27" s="1"/>
  <c r="AA211" i="20" s="1"/>
  <c r="N13" i="16"/>
  <c r="O12" i="26" s="1"/>
  <c r="J12" i="16"/>
  <c r="K11" i="26" s="1"/>
  <c r="K12" i="16"/>
  <c r="L11" i="26" s="1"/>
  <c r="S10" i="27" s="1"/>
  <c r="S210" i="20" s="1"/>
  <c r="L12" i="16"/>
  <c r="M11" i="26" s="1"/>
  <c r="C611" i="26" s="1"/>
  <c r="F611" i="26" s="1"/>
  <c r="M12" i="16"/>
  <c r="N11" i="26" s="1"/>
  <c r="N12" i="16"/>
  <c r="O11" i="26" s="1"/>
  <c r="J11" i="16"/>
  <c r="K10" i="26" s="1"/>
  <c r="O9" i="27" s="1"/>
  <c r="O209" i="20" s="1"/>
  <c r="K11" i="16"/>
  <c r="L10" i="26" s="1"/>
  <c r="S9" i="27" s="1"/>
  <c r="S209" i="20" s="1"/>
  <c r="L11" i="16"/>
  <c r="M10" i="26" s="1"/>
  <c r="M11" i="16"/>
  <c r="N10" i="26" s="1"/>
  <c r="AA9" i="27" s="1"/>
  <c r="AA209" i="20" s="1"/>
  <c r="N11" i="16"/>
  <c r="O10" i="26" s="1"/>
  <c r="J10" i="16"/>
  <c r="K9" i="26" s="1"/>
  <c r="K10" i="16"/>
  <c r="L9" i="26" s="1"/>
  <c r="L10" i="16"/>
  <c r="M9" i="26" s="1"/>
  <c r="M10" i="16"/>
  <c r="N9" i="26" s="1"/>
  <c r="N10" i="16"/>
  <c r="O9" i="26" s="1"/>
  <c r="AE8" i="27" s="1"/>
  <c r="AE208" i="20" s="1"/>
  <c r="J9" i="16"/>
  <c r="K8" i="26" s="1"/>
  <c r="K9" i="16"/>
  <c r="L8" i="26" s="1"/>
  <c r="L9" i="16"/>
  <c r="M8" i="26" s="1"/>
  <c r="M9" i="16"/>
  <c r="N8" i="26" s="1"/>
  <c r="AA7" i="27" s="1"/>
  <c r="AA207" i="20" s="1"/>
  <c r="N9" i="16"/>
  <c r="O8" i="26" s="1"/>
  <c r="C1008" i="26" s="1"/>
  <c r="F1008" i="26" s="1"/>
  <c r="J8" i="16"/>
  <c r="K7" i="26" s="1"/>
  <c r="O6" i="27" s="1"/>
  <c r="O206" i="20" s="1"/>
  <c r="K8" i="16"/>
  <c r="L7" i="26" s="1"/>
  <c r="S6" i="27" s="1"/>
  <c r="S206" i="20" s="1"/>
  <c r="L8" i="16"/>
  <c r="M7" i="26" s="1"/>
  <c r="W6" i="27" s="1"/>
  <c r="W206" i="20" s="1"/>
  <c r="M8" i="16"/>
  <c r="N7" i="26" s="1"/>
  <c r="AA6" i="27" s="1"/>
  <c r="AA206" i="20" s="1"/>
  <c r="N8" i="16"/>
  <c r="O7" i="26" s="1"/>
  <c r="J7" i="16"/>
  <c r="K6" i="26" s="1"/>
  <c r="C206" i="26" s="1"/>
  <c r="K7" i="16"/>
  <c r="L6" i="26" s="1"/>
  <c r="S5" i="27" s="1"/>
  <c r="S205" i="20" s="1"/>
  <c r="L7" i="16"/>
  <c r="M6" i="26" s="1"/>
  <c r="M7" i="16"/>
  <c r="N6" i="26" s="1"/>
  <c r="AA5" i="27" s="1"/>
  <c r="AA205" i="20" s="1"/>
  <c r="N7" i="16"/>
  <c r="O6" i="26" s="1"/>
  <c r="C1006" i="26" s="1"/>
  <c r="F1006" i="26" s="1"/>
  <c r="J6" i="16"/>
  <c r="K5" i="26" s="1"/>
  <c r="O4" i="27" s="1"/>
  <c r="O204" i="20" s="1"/>
  <c r="K6" i="16"/>
  <c r="L5" i="26" s="1"/>
  <c r="S4" i="27" s="1"/>
  <c r="S204" i="20" s="1"/>
  <c r="L6" i="16"/>
  <c r="M5" i="26" s="1"/>
  <c r="M6" i="16"/>
  <c r="N5" i="26" s="1"/>
  <c r="C805" i="26" s="1"/>
  <c r="F805" i="26" s="1"/>
  <c r="N6" i="16"/>
  <c r="O5" i="26" s="1"/>
  <c r="C1005" i="26" s="1"/>
  <c r="F1005" i="26" s="1"/>
  <c r="J5" i="16"/>
  <c r="K4" i="26" s="1"/>
  <c r="C204" i="26" s="1"/>
  <c r="K5" i="16"/>
  <c r="L4" i="26" s="1"/>
  <c r="L5" i="16"/>
  <c r="M4" i="26" s="1"/>
  <c r="M5" i="16"/>
  <c r="N4" i="26" s="1"/>
  <c r="N5" i="16"/>
  <c r="O4" i="26" s="1"/>
  <c r="C1004" i="26" s="1"/>
  <c r="F1004" i="26" s="1"/>
  <c r="J4" i="16"/>
  <c r="K3" i="26" s="1"/>
  <c r="O2" i="27" s="1"/>
  <c r="O202" i="20" s="1"/>
  <c r="K4" i="16"/>
  <c r="L3" i="26" s="1"/>
  <c r="C403" i="26" s="1"/>
  <c r="L4" i="16"/>
  <c r="M3" i="26" s="1"/>
  <c r="W2" i="27" s="1"/>
  <c r="W202" i="20" s="1"/>
  <c r="M4" i="16"/>
  <c r="N3" i="26" s="1"/>
  <c r="N4" i="16"/>
  <c r="O3" i="26" s="1"/>
  <c r="AE2" i="27" s="1"/>
  <c r="AE202" i="20" s="1"/>
  <c r="J53" i="15"/>
  <c r="K52" i="19" s="1"/>
  <c r="C252" i="19" s="1"/>
  <c r="F252" i="19" s="1"/>
  <c r="K53" i="15"/>
  <c r="L52" i="19" s="1"/>
  <c r="C452" i="19" s="1"/>
  <c r="F452" i="19" s="1"/>
  <c r="L53" i="15"/>
  <c r="M52" i="19" s="1"/>
  <c r="M53" i="15"/>
  <c r="N52" i="19" s="1"/>
  <c r="N53" i="15"/>
  <c r="O52" i="19" s="1"/>
  <c r="AE51" i="20" s="1"/>
  <c r="J52" i="15"/>
  <c r="K51" i="19" s="1"/>
  <c r="O50" i="20" s="1"/>
  <c r="K52" i="15"/>
  <c r="L51" i="19" s="1"/>
  <c r="L52" i="15"/>
  <c r="M51" i="19" s="1"/>
  <c r="M52" i="15"/>
  <c r="N51" i="19" s="1"/>
  <c r="C851" i="19" s="1"/>
  <c r="F851" i="19" s="1"/>
  <c r="N52" i="15"/>
  <c r="O51" i="19" s="1"/>
  <c r="AE50" i="20" s="1"/>
  <c r="J51" i="15"/>
  <c r="K50" i="19" s="1"/>
  <c r="K51" i="15"/>
  <c r="L50" i="19" s="1"/>
  <c r="L51" i="15"/>
  <c r="M50" i="19" s="1"/>
  <c r="C650" i="19" s="1"/>
  <c r="F650" i="19" s="1"/>
  <c r="M51" i="15"/>
  <c r="N50" i="19" s="1"/>
  <c r="C850" i="19" s="1"/>
  <c r="F850" i="19" s="1"/>
  <c r="N51" i="15"/>
  <c r="O50" i="19" s="1"/>
  <c r="J50" i="15"/>
  <c r="K49" i="19" s="1"/>
  <c r="K50" i="15"/>
  <c r="L49" i="19" s="1"/>
  <c r="C449" i="19" s="1"/>
  <c r="F449" i="19" s="1"/>
  <c r="L50" i="15"/>
  <c r="M49" i="19" s="1"/>
  <c r="W48" i="20" s="1"/>
  <c r="M50" i="15"/>
  <c r="N49" i="19" s="1"/>
  <c r="N50" i="15"/>
  <c r="O49" i="19" s="1"/>
  <c r="J49" i="15"/>
  <c r="K48" i="19" s="1"/>
  <c r="C248" i="19" s="1"/>
  <c r="F248" i="19" s="1"/>
  <c r="K49" i="15"/>
  <c r="L48" i="19" s="1"/>
  <c r="C448" i="19" s="1"/>
  <c r="F448" i="19" s="1"/>
  <c r="L49" i="15"/>
  <c r="M48" i="19" s="1"/>
  <c r="M49" i="15"/>
  <c r="N48" i="19" s="1"/>
  <c r="N49" i="15"/>
  <c r="O48" i="19" s="1"/>
  <c r="AE47" i="20" s="1"/>
  <c r="J48" i="15"/>
  <c r="K47" i="19" s="1"/>
  <c r="O46" i="20" s="1"/>
  <c r="K48" i="15"/>
  <c r="L47" i="19" s="1"/>
  <c r="L48" i="15"/>
  <c r="M47" i="19" s="1"/>
  <c r="M48" i="15"/>
  <c r="N47" i="19" s="1"/>
  <c r="C847" i="19" s="1"/>
  <c r="F847" i="19" s="1"/>
  <c r="N48" i="15"/>
  <c r="O47" i="19" s="1"/>
  <c r="AE46" i="20" s="1"/>
  <c r="J47" i="15"/>
  <c r="K46" i="19" s="1"/>
  <c r="K47" i="15"/>
  <c r="L46" i="19" s="1"/>
  <c r="L47" i="15"/>
  <c r="M46" i="19" s="1"/>
  <c r="C646" i="19" s="1"/>
  <c r="F646" i="19" s="1"/>
  <c r="M47" i="15"/>
  <c r="N46" i="19" s="1"/>
  <c r="C846" i="19" s="1"/>
  <c r="F846" i="19" s="1"/>
  <c r="N47" i="15"/>
  <c r="O46" i="19" s="1"/>
  <c r="J46" i="15"/>
  <c r="K45" i="19" s="1"/>
  <c r="K46" i="15"/>
  <c r="L45" i="19" s="1"/>
  <c r="C445" i="19" s="1"/>
  <c r="F445" i="19" s="1"/>
  <c r="L46" i="15"/>
  <c r="M45" i="19" s="1"/>
  <c r="C645" i="19" s="1"/>
  <c r="F645" i="19" s="1"/>
  <c r="M46" i="15"/>
  <c r="N45" i="19" s="1"/>
  <c r="N46" i="15"/>
  <c r="O45" i="19" s="1"/>
  <c r="J45" i="15"/>
  <c r="K44" i="19" s="1"/>
  <c r="K45" i="15"/>
  <c r="L44" i="19" s="1"/>
  <c r="S43" i="20" s="1"/>
  <c r="L45" i="15"/>
  <c r="M44" i="19" s="1"/>
  <c r="M45" i="15"/>
  <c r="N44" i="19" s="1"/>
  <c r="N45" i="15"/>
  <c r="O44" i="19" s="1"/>
  <c r="AE43" i="20" s="1"/>
  <c r="J44" i="15"/>
  <c r="K43" i="19" s="1"/>
  <c r="C243" i="19" s="1"/>
  <c r="F243" i="19" s="1"/>
  <c r="K44" i="15"/>
  <c r="L43" i="19" s="1"/>
  <c r="L44" i="15"/>
  <c r="M43" i="19" s="1"/>
  <c r="M44" i="15"/>
  <c r="N43" i="19" s="1"/>
  <c r="C843" i="19" s="1"/>
  <c r="F843" i="19" s="1"/>
  <c r="N44" i="15"/>
  <c r="O43" i="19" s="1"/>
  <c r="AE42" i="20" s="1"/>
  <c r="J43" i="15"/>
  <c r="K42" i="19" s="1"/>
  <c r="K43" i="15"/>
  <c r="L42" i="19" s="1"/>
  <c r="L43" i="15"/>
  <c r="M42" i="19" s="1"/>
  <c r="C642" i="19" s="1"/>
  <c r="F642" i="19" s="1"/>
  <c r="M43" i="15"/>
  <c r="N42" i="19" s="1"/>
  <c r="C842" i="19" s="1"/>
  <c r="F842" i="19" s="1"/>
  <c r="N43" i="15"/>
  <c r="O42" i="19" s="1"/>
  <c r="J42" i="15"/>
  <c r="K41" i="19" s="1"/>
  <c r="K42" i="15"/>
  <c r="L41" i="19" s="1"/>
  <c r="C441" i="19" s="1"/>
  <c r="F441" i="19" s="1"/>
  <c r="L42" i="15"/>
  <c r="M41" i="19" s="1"/>
  <c r="W40" i="20" s="1"/>
  <c r="M42" i="15"/>
  <c r="N41" i="19" s="1"/>
  <c r="N42" i="15"/>
  <c r="O41" i="19" s="1"/>
  <c r="J41" i="15"/>
  <c r="K40" i="19" s="1"/>
  <c r="C240" i="19" s="1"/>
  <c r="F240" i="19" s="1"/>
  <c r="K41" i="15"/>
  <c r="L40" i="19" s="1"/>
  <c r="C440" i="19" s="1"/>
  <c r="F440" i="19" s="1"/>
  <c r="L41" i="15"/>
  <c r="M40" i="19" s="1"/>
  <c r="M41" i="15"/>
  <c r="N40" i="19" s="1"/>
  <c r="N41" i="15"/>
  <c r="O40" i="19" s="1"/>
  <c r="C1040" i="19" s="1"/>
  <c r="F1040" i="19" s="1"/>
  <c r="J40" i="15"/>
  <c r="K39" i="19" s="1"/>
  <c r="C239" i="19" s="1"/>
  <c r="F239" i="19" s="1"/>
  <c r="K40" i="15"/>
  <c r="L39" i="19" s="1"/>
  <c r="L40" i="15"/>
  <c r="M39" i="19" s="1"/>
  <c r="M40" i="15"/>
  <c r="N39" i="19" s="1"/>
  <c r="C839" i="19" s="1"/>
  <c r="F839" i="19" s="1"/>
  <c r="N40" i="15"/>
  <c r="O39" i="19" s="1"/>
  <c r="AE38" i="20" s="1"/>
  <c r="J39" i="15"/>
  <c r="K38" i="19" s="1"/>
  <c r="K39" i="15"/>
  <c r="L38" i="19" s="1"/>
  <c r="L39" i="15"/>
  <c r="M38" i="19" s="1"/>
  <c r="C638" i="19" s="1"/>
  <c r="F638" i="19" s="1"/>
  <c r="M39" i="15"/>
  <c r="N38" i="19" s="1"/>
  <c r="C838" i="19" s="1"/>
  <c r="F838" i="19" s="1"/>
  <c r="N39" i="15"/>
  <c r="O38" i="19" s="1"/>
  <c r="J38" i="15"/>
  <c r="K37" i="19" s="1"/>
  <c r="O36" i="20" s="1"/>
  <c r="K38" i="15"/>
  <c r="L37" i="19" s="1"/>
  <c r="S36" i="20" s="1"/>
  <c r="L38" i="15"/>
  <c r="M37" i="19" s="1"/>
  <c r="C637" i="19" s="1"/>
  <c r="F637" i="19" s="1"/>
  <c r="M38" i="15"/>
  <c r="N37" i="19" s="1"/>
  <c r="AA36" i="20" s="1"/>
  <c r="N38" i="15"/>
  <c r="O37" i="19" s="1"/>
  <c r="AE36" i="20" s="1"/>
  <c r="J37" i="15"/>
  <c r="K36" i="19" s="1"/>
  <c r="C236" i="19" s="1"/>
  <c r="K37" i="15"/>
  <c r="L36" i="19" s="1"/>
  <c r="S35" i="20" s="1"/>
  <c r="L37" i="15"/>
  <c r="M36" i="19" s="1"/>
  <c r="W35" i="20" s="1"/>
  <c r="M37" i="15"/>
  <c r="N36" i="19" s="1"/>
  <c r="AA35" i="20" s="1"/>
  <c r="N37" i="15"/>
  <c r="O36" i="19" s="1"/>
  <c r="AE35" i="20" s="1"/>
  <c r="J36" i="15"/>
  <c r="K35" i="19" s="1"/>
  <c r="O34" i="20" s="1"/>
  <c r="K36" i="15"/>
  <c r="L35" i="19" s="1"/>
  <c r="S34" i="20" s="1"/>
  <c r="L36" i="15"/>
  <c r="M35" i="19" s="1"/>
  <c r="M36" i="15"/>
  <c r="N35" i="19" s="1"/>
  <c r="AA34" i="20" s="1"/>
  <c r="N36" i="15"/>
  <c r="O35" i="19" s="1"/>
  <c r="AE34" i="20" s="1"/>
  <c r="J35" i="15"/>
  <c r="K34" i="19" s="1"/>
  <c r="K35" i="15"/>
  <c r="L34" i="19" s="1"/>
  <c r="L35" i="15"/>
  <c r="M34" i="19" s="1"/>
  <c r="W33" i="20" s="1"/>
  <c r="M35" i="15"/>
  <c r="N34" i="19" s="1"/>
  <c r="AA33" i="20" s="1"/>
  <c r="N35" i="15"/>
  <c r="O34" i="19" s="1"/>
  <c r="J34" i="15"/>
  <c r="K33" i="19" s="1"/>
  <c r="O32" i="20" s="1"/>
  <c r="K34" i="15"/>
  <c r="L33" i="19" s="1"/>
  <c r="C433" i="19" s="1"/>
  <c r="F433" i="19" s="1"/>
  <c r="L34" i="15"/>
  <c r="M33" i="19" s="1"/>
  <c r="C633" i="19" s="1"/>
  <c r="F633" i="19" s="1"/>
  <c r="M34" i="15"/>
  <c r="N33" i="19" s="1"/>
  <c r="AA32" i="20" s="1"/>
  <c r="N34" i="15"/>
  <c r="O33" i="19" s="1"/>
  <c r="J33" i="15"/>
  <c r="K32" i="19" s="1"/>
  <c r="C232" i="19" s="1"/>
  <c r="F232" i="19" s="1"/>
  <c r="K33" i="15"/>
  <c r="L32" i="19" s="1"/>
  <c r="S31" i="20" s="1"/>
  <c r="L33" i="15"/>
  <c r="M32" i="19" s="1"/>
  <c r="M33" i="15"/>
  <c r="N32" i="19" s="1"/>
  <c r="N33" i="15"/>
  <c r="O32" i="19" s="1"/>
  <c r="AE31" i="20" s="1"/>
  <c r="J32" i="15"/>
  <c r="K31" i="19" s="1"/>
  <c r="O30" i="20" s="1"/>
  <c r="K32" i="15"/>
  <c r="L31" i="19" s="1"/>
  <c r="L32" i="15"/>
  <c r="M31" i="19" s="1"/>
  <c r="M32" i="15"/>
  <c r="N31" i="19" s="1"/>
  <c r="AA30" i="20" s="1"/>
  <c r="N32" i="15"/>
  <c r="O31" i="19" s="1"/>
  <c r="AE30" i="20" s="1"/>
  <c r="J31" i="15"/>
  <c r="K30" i="19" s="1"/>
  <c r="K31" i="15"/>
  <c r="L30" i="19" s="1"/>
  <c r="S29" i="20" s="1"/>
  <c r="L31" i="15"/>
  <c r="M30" i="19" s="1"/>
  <c r="W29" i="20" s="1"/>
  <c r="M31" i="15"/>
  <c r="N30" i="19" s="1"/>
  <c r="C830" i="19" s="1"/>
  <c r="F830" i="19" s="1"/>
  <c r="N31" i="15"/>
  <c r="O30" i="19" s="1"/>
  <c r="J30" i="15"/>
  <c r="K29" i="19" s="1"/>
  <c r="K30" i="15"/>
  <c r="L29" i="19" s="1"/>
  <c r="C429" i="19" s="1"/>
  <c r="F429" i="19" s="1"/>
  <c r="L30" i="15"/>
  <c r="M29" i="19" s="1"/>
  <c r="W28" i="20" s="1"/>
  <c r="M30" i="15"/>
  <c r="N29" i="19" s="1"/>
  <c r="N30" i="15"/>
  <c r="O29" i="19" s="1"/>
  <c r="J29" i="15"/>
  <c r="K28" i="19" s="1"/>
  <c r="C228" i="19" s="1"/>
  <c r="F228" i="19" s="1"/>
  <c r="K29" i="15"/>
  <c r="L28" i="19" s="1"/>
  <c r="S27" i="20" s="1"/>
  <c r="L29" i="15"/>
  <c r="M28" i="19" s="1"/>
  <c r="M29" i="15"/>
  <c r="N28" i="19" s="1"/>
  <c r="AA27" i="20" s="1"/>
  <c r="N29" i="15"/>
  <c r="O28" i="19" s="1"/>
  <c r="AE27" i="20" s="1"/>
  <c r="J28" i="15"/>
  <c r="K27" i="19" s="1"/>
  <c r="O26" i="20" s="1"/>
  <c r="K28" i="15"/>
  <c r="L27" i="19" s="1"/>
  <c r="L28" i="15"/>
  <c r="M27" i="19" s="1"/>
  <c r="M28" i="15"/>
  <c r="N27" i="19" s="1"/>
  <c r="AA26" i="20" s="1"/>
  <c r="N28" i="15"/>
  <c r="O27" i="19" s="1"/>
  <c r="AE26" i="20" s="1"/>
  <c r="J27" i="15"/>
  <c r="K26" i="19" s="1"/>
  <c r="K27" i="15"/>
  <c r="L26" i="19" s="1"/>
  <c r="L27" i="15"/>
  <c r="M26" i="19" s="1"/>
  <c r="C626" i="19" s="1"/>
  <c r="F626" i="19" s="1"/>
  <c r="M27" i="15"/>
  <c r="N26" i="19" s="1"/>
  <c r="AA25" i="20" s="1"/>
  <c r="N27" i="15"/>
  <c r="O26" i="19" s="1"/>
  <c r="J26" i="15"/>
  <c r="K25" i="19" s="1"/>
  <c r="O24" i="20" s="1"/>
  <c r="K26" i="15"/>
  <c r="L25" i="19" s="1"/>
  <c r="S24" i="20" s="1"/>
  <c r="L26" i="15"/>
  <c r="M25" i="19" s="1"/>
  <c r="W24" i="20" s="1"/>
  <c r="M26" i="15"/>
  <c r="N25" i="19" s="1"/>
  <c r="AA24" i="20" s="1"/>
  <c r="N26" i="15"/>
  <c r="O25" i="19" s="1"/>
  <c r="C1025" i="19" s="1"/>
  <c r="F1025" i="19" s="1"/>
  <c r="J25" i="15"/>
  <c r="K24" i="19" s="1"/>
  <c r="O23" i="20" s="1"/>
  <c r="K25" i="15"/>
  <c r="L24" i="19" s="1"/>
  <c r="S23" i="20" s="1"/>
  <c r="L25" i="15"/>
  <c r="M24" i="19" s="1"/>
  <c r="M25" i="15"/>
  <c r="N24" i="19" s="1"/>
  <c r="C824" i="19" s="1"/>
  <c r="F824" i="19" s="1"/>
  <c r="N25" i="15"/>
  <c r="O24" i="19" s="1"/>
  <c r="AE23" i="20" s="1"/>
  <c r="J24" i="15"/>
  <c r="K23" i="19" s="1"/>
  <c r="O22" i="20" s="1"/>
  <c r="K24" i="15"/>
  <c r="L23" i="19" s="1"/>
  <c r="L24" i="15"/>
  <c r="M23" i="19" s="1"/>
  <c r="W22" i="20" s="1"/>
  <c r="M24" i="15"/>
  <c r="N23" i="19" s="1"/>
  <c r="C823" i="19" s="1"/>
  <c r="F823" i="19" s="1"/>
  <c r="N24" i="15"/>
  <c r="O23" i="19" s="1"/>
  <c r="AE22" i="20" s="1"/>
  <c r="J23" i="15"/>
  <c r="K22" i="19" s="1"/>
  <c r="O21" i="20" s="1"/>
  <c r="K23" i="15"/>
  <c r="L22" i="19" s="1"/>
  <c r="L23" i="15"/>
  <c r="M22" i="19" s="1"/>
  <c r="W21" i="20" s="1"/>
  <c r="M23" i="15"/>
  <c r="N22" i="19" s="1"/>
  <c r="AA21" i="20" s="1"/>
  <c r="N23" i="15"/>
  <c r="O22" i="19" s="1"/>
  <c r="J22" i="15"/>
  <c r="K21" i="19" s="1"/>
  <c r="O20" i="20" s="1"/>
  <c r="K22" i="15"/>
  <c r="L21" i="19" s="1"/>
  <c r="C421" i="19" s="1"/>
  <c r="F421" i="19" s="1"/>
  <c r="L22" i="15"/>
  <c r="M21" i="19" s="1"/>
  <c r="C621" i="19" s="1"/>
  <c r="F621" i="19" s="1"/>
  <c r="M22" i="15"/>
  <c r="N21" i="19" s="1"/>
  <c r="N22" i="15"/>
  <c r="O21" i="19" s="1"/>
  <c r="AE20" i="20" s="1"/>
  <c r="J21" i="15"/>
  <c r="K20" i="19" s="1"/>
  <c r="C220" i="19" s="1"/>
  <c r="F220" i="19" s="1"/>
  <c r="K21" i="15"/>
  <c r="L20" i="19" s="1"/>
  <c r="C420" i="19" s="1"/>
  <c r="F420" i="19" s="1"/>
  <c r="L21" i="15"/>
  <c r="M20" i="19" s="1"/>
  <c r="W19" i="20" s="1"/>
  <c r="M21" i="15"/>
  <c r="N20" i="19" s="1"/>
  <c r="C820" i="19" s="1"/>
  <c r="F820" i="19" s="1"/>
  <c r="N21" i="15"/>
  <c r="O20" i="19" s="1"/>
  <c r="AE19" i="20" s="1"/>
  <c r="J20" i="15"/>
  <c r="K19" i="19" s="1"/>
  <c r="O18" i="20" s="1"/>
  <c r="K20" i="15"/>
  <c r="L19" i="19" s="1"/>
  <c r="L20" i="15"/>
  <c r="M19" i="19" s="1"/>
  <c r="M20" i="15"/>
  <c r="N19" i="19" s="1"/>
  <c r="AA18" i="20" s="1"/>
  <c r="N20" i="15"/>
  <c r="O19" i="19" s="1"/>
  <c r="AE18" i="20" s="1"/>
  <c r="J19" i="15"/>
  <c r="K18" i="19" s="1"/>
  <c r="O17" i="20" s="1"/>
  <c r="K19" i="15"/>
  <c r="L18" i="19" s="1"/>
  <c r="L19" i="15"/>
  <c r="M18" i="19" s="1"/>
  <c r="C618" i="19" s="1"/>
  <c r="F618" i="19" s="1"/>
  <c r="M19" i="15"/>
  <c r="N18" i="19" s="1"/>
  <c r="C818" i="19" s="1"/>
  <c r="F818" i="19" s="1"/>
  <c r="N19" i="15"/>
  <c r="O18" i="19" s="1"/>
  <c r="AE17" i="20" s="1"/>
  <c r="J18" i="15"/>
  <c r="K17" i="19" s="1"/>
  <c r="O16" i="20" s="1"/>
  <c r="K18" i="15"/>
  <c r="L17" i="19" s="1"/>
  <c r="C417" i="19" s="1"/>
  <c r="F417" i="19" s="1"/>
  <c r="L18" i="15"/>
  <c r="M17" i="19" s="1"/>
  <c r="W16" i="20" s="1"/>
  <c r="M18" i="15"/>
  <c r="N17" i="19" s="1"/>
  <c r="N18" i="15"/>
  <c r="O17" i="19" s="1"/>
  <c r="AE16" i="20" s="1"/>
  <c r="J17" i="15"/>
  <c r="K16" i="19" s="1"/>
  <c r="C216" i="19" s="1"/>
  <c r="F216" i="19" s="1"/>
  <c r="K17" i="15"/>
  <c r="L16" i="19" s="1"/>
  <c r="S15" i="20" s="1"/>
  <c r="L17" i="15"/>
  <c r="M16" i="19" s="1"/>
  <c r="M17" i="15"/>
  <c r="N16" i="19" s="1"/>
  <c r="C816" i="19" s="1"/>
  <c r="F816" i="19" s="1"/>
  <c r="N17" i="15"/>
  <c r="O16" i="19" s="1"/>
  <c r="AE15" i="20" s="1"/>
  <c r="J16" i="15"/>
  <c r="K15" i="19" s="1"/>
  <c r="O14" i="20" s="1"/>
  <c r="K16" i="15"/>
  <c r="L15" i="19" s="1"/>
  <c r="L16" i="15"/>
  <c r="M15" i="19" s="1"/>
  <c r="M16" i="15"/>
  <c r="N15" i="19" s="1"/>
  <c r="AA14" i="20" s="1"/>
  <c r="N16" i="15"/>
  <c r="O15" i="19" s="1"/>
  <c r="AE14" i="20" s="1"/>
  <c r="J15" i="15"/>
  <c r="K14" i="19" s="1"/>
  <c r="O13" i="20" s="1"/>
  <c r="K15" i="15"/>
  <c r="L14" i="19" s="1"/>
  <c r="S13" i="20" s="1"/>
  <c r="L15" i="15"/>
  <c r="M14" i="19" s="1"/>
  <c r="W13" i="20" s="1"/>
  <c r="M15" i="15"/>
  <c r="N14" i="19" s="1"/>
  <c r="AA13" i="20" s="1"/>
  <c r="N15" i="15"/>
  <c r="O14" i="19" s="1"/>
  <c r="AE13" i="20" s="1"/>
  <c r="J14" i="15"/>
  <c r="K13" i="19" s="1"/>
  <c r="K14" i="15"/>
  <c r="L13" i="19" s="1"/>
  <c r="C413" i="19" s="1"/>
  <c r="F413" i="19" s="1"/>
  <c r="L14" i="15"/>
  <c r="M13" i="19" s="1"/>
  <c r="W12" i="20" s="1"/>
  <c r="M14" i="15"/>
  <c r="N13" i="19" s="1"/>
  <c r="AA12" i="20" s="1"/>
  <c r="N14" i="15"/>
  <c r="O13" i="19" s="1"/>
  <c r="AE12" i="20" s="1"/>
  <c r="J13" i="15"/>
  <c r="K12" i="19" s="1"/>
  <c r="O11" i="20" s="1"/>
  <c r="K13" i="15"/>
  <c r="L12" i="19" s="1"/>
  <c r="S11" i="20" s="1"/>
  <c r="L13" i="15"/>
  <c r="M12" i="19" s="1"/>
  <c r="M13" i="15"/>
  <c r="N12" i="19" s="1"/>
  <c r="AA11" i="20" s="1"/>
  <c r="N13" i="15"/>
  <c r="O12" i="19" s="1"/>
  <c r="AE11" i="20" s="1"/>
  <c r="J12" i="15"/>
  <c r="K11" i="19" s="1"/>
  <c r="C211" i="19" s="1"/>
  <c r="F211" i="19" s="1"/>
  <c r="K12" i="15"/>
  <c r="L11" i="19" s="1"/>
  <c r="L12" i="15"/>
  <c r="M11" i="19" s="1"/>
  <c r="M12" i="15"/>
  <c r="N11" i="19" s="1"/>
  <c r="C811" i="19" s="1"/>
  <c r="F811" i="19" s="1"/>
  <c r="N12" i="15"/>
  <c r="O11" i="19" s="1"/>
  <c r="AE10" i="20" s="1"/>
  <c r="J11" i="15"/>
  <c r="K10" i="19" s="1"/>
  <c r="K11" i="15"/>
  <c r="L10" i="19" s="1"/>
  <c r="S9" i="20" s="1"/>
  <c r="L11" i="15"/>
  <c r="M10" i="19" s="1"/>
  <c r="W9" i="20" s="1"/>
  <c r="M11" i="15"/>
  <c r="N10" i="19" s="1"/>
  <c r="C810" i="19" s="1"/>
  <c r="F810" i="19" s="1"/>
  <c r="N11" i="15"/>
  <c r="O10" i="19" s="1"/>
  <c r="J10" i="15"/>
  <c r="K9" i="19" s="1"/>
  <c r="C209" i="19" s="1"/>
  <c r="F209" i="19" s="1"/>
  <c r="K10" i="15"/>
  <c r="L9" i="19" s="1"/>
  <c r="S8" i="20" s="1"/>
  <c r="L10" i="15"/>
  <c r="M9" i="19" s="1"/>
  <c r="W8" i="20" s="1"/>
  <c r="M10" i="15"/>
  <c r="N9" i="19" s="1"/>
  <c r="C809" i="19" s="1"/>
  <c r="F809" i="19" s="1"/>
  <c r="N10" i="15"/>
  <c r="O9" i="19" s="1"/>
  <c r="AE8" i="20" s="1"/>
  <c r="J9" i="15"/>
  <c r="K8" i="19" s="1"/>
  <c r="O7" i="20" s="1"/>
  <c r="K9" i="15"/>
  <c r="L8" i="19" s="1"/>
  <c r="S7" i="20" s="1"/>
  <c r="L9" i="15"/>
  <c r="M8" i="19" s="1"/>
  <c r="W7" i="20" s="1"/>
  <c r="M9" i="15"/>
  <c r="N8" i="19" s="1"/>
  <c r="N9" i="15"/>
  <c r="O8" i="19" s="1"/>
  <c r="AE7" i="20" s="1"/>
  <c r="J8" i="15"/>
  <c r="K7" i="19" s="1"/>
  <c r="O6" i="20" s="1"/>
  <c r="K8" i="15"/>
  <c r="L7" i="19" s="1"/>
  <c r="C407" i="19" s="1"/>
  <c r="F407" i="19" s="1"/>
  <c r="L8" i="15"/>
  <c r="M7" i="19" s="1"/>
  <c r="W6" i="20" s="1"/>
  <c r="M8" i="15"/>
  <c r="N7" i="19" s="1"/>
  <c r="C807" i="19" s="1"/>
  <c r="F807" i="19" s="1"/>
  <c r="N8" i="15"/>
  <c r="O7" i="19" s="1"/>
  <c r="C1007" i="19" s="1"/>
  <c r="F1007" i="19" s="1"/>
  <c r="J7" i="15"/>
  <c r="K6" i="19" s="1"/>
  <c r="O5" i="20" s="1"/>
  <c r="K7" i="15"/>
  <c r="L6" i="19" s="1"/>
  <c r="S5" i="20" s="1"/>
  <c r="L7" i="15"/>
  <c r="M6" i="19" s="1"/>
  <c r="C606" i="19" s="1"/>
  <c r="F606" i="19" s="1"/>
  <c r="M7" i="15"/>
  <c r="N6" i="19" s="1"/>
  <c r="AA5" i="20" s="1"/>
  <c r="N7" i="15"/>
  <c r="O6" i="19" s="1"/>
  <c r="C1006" i="19" s="1"/>
  <c r="F1006" i="19" s="1"/>
  <c r="J6" i="15"/>
  <c r="K5" i="19" s="1"/>
  <c r="K6" i="15"/>
  <c r="L5" i="19" s="1"/>
  <c r="S4" i="20" s="1"/>
  <c r="L6" i="15"/>
  <c r="M5" i="19" s="1"/>
  <c r="W4" i="20" s="1"/>
  <c r="M6" i="15"/>
  <c r="N5" i="19" s="1"/>
  <c r="AA4" i="20" s="1"/>
  <c r="N6" i="15"/>
  <c r="O5" i="19" s="1"/>
  <c r="AE4" i="20" s="1"/>
  <c r="J5" i="15"/>
  <c r="K4" i="19" s="1"/>
  <c r="C204" i="19" s="1"/>
  <c r="K5" i="15"/>
  <c r="L4" i="19" s="1"/>
  <c r="S3" i="20" s="1"/>
  <c r="L5" i="15"/>
  <c r="M4" i="19" s="1"/>
  <c r="C604" i="19" s="1"/>
  <c r="F604" i="19" s="1"/>
  <c r="M5" i="15"/>
  <c r="N4" i="19" s="1"/>
  <c r="AA3" i="20" s="1"/>
  <c r="N5" i="15"/>
  <c r="O4" i="19" s="1"/>
  <c r="AE3" i="20" s="1"/>
  <c r="L4" i="15"/>
  <c r="M3" i="19" s="1"/>
  <c r="C603" i="19" s="1"/>
  <c r="F603" i="19" s="1"/>
  <c r="M4" i="15"/>
  <c r="N3" i="19" s="1"/>
  <c r="AA2" i="20" s="1"/>
  <c r="N4" i="15"/>
  <c r="O3" i="19" s="1"/>
  <c r="G9" i="17"/>
  <c r="J9" i="22" s="1"/>
  <c r="C9" i="17"/>
  <c r="A2" i="45"/>
  <c r="D9" i="17"/>
  <c r="G10" i="17"/>
  <c r="J10" i="22" s="1"/>
  <c r="M10" i="22" s="1"/>
  <c r="C10" i="17"/>
  <c r="D10" i="17"/>
  <c r="G11" i="17"/>
  <c r="J11" i="22" s="1"/>
  <c r="C11" i="17"/>
  <c r="D11" i="17"/>
  <c r="G12" i="17"/>
  <c r="J12" i="22" s="1"/>
  <c r="C12" i="17"/>
  <c r="D12" i="17"/>
  <c r="G13" i="17"/>
  <c r="J13" i="22" s="1"/>
  <c r="C13" i="17"/>
  <c r="D13" i="17"/>
  <c r="O13" i="22"/>
  <c r="G14" i="17"/>
  <c r="J14" i="22" s="1"/>
  <c r="C14" i="17"/>
  <c r="D14" i="17"/>
  <c r="O14" i="22"/>
  <c r="G15" i="17"/>
  <c r="J15" i="22" s="1"/>
  <c r="C15" i="17"/>
  <c r="D15" i="17"/>
  <c r="O15" i="22"/>
  <c r="G16" i="17"/>
  <c r="J16" i="22" s="1"/>
  <c r="C16" i="17"/>
  <c r="D16" i="17"/>
  <c r="O16" i="22"/>
  <c r="G17" i="17"/>
  <c r="J17" i="22" s="1"/>
  <c r="C17" i="17"/>
  <c r="D17" i="17"/>
  <c r="O17" i="22"/>
  <c r="C18" i="17"/>
  <c r="D18" i="17"/>
  <c r="G18" i="17"/>
  <c r="J18" i="22" s="1"/>
  <c r="O18" i="22"/>
  <c r="C19" i="17"/>
  <c r="D19" i="17"/>
  <c r="G19" i="17"/>
  <c r="J19" i="22" s="1"/>
  <c r="O19" i="22"/>
  <c r="G20" i="17"/>
  <c r="J20" i="22" s="1"/>
  <c r="C20" i="17"/>
  <c r="D20" i="17"/>
  <c r="O20" i="22"/>
  <c r="G21" i="17"/>
  <c r="J21" i="22" s="1"/>
  <c r="C21" i="17"/>
  <c r="D21" i="17"/>
  <c r="O21" i="22"/>
  <c r="G22" i="17"/>
  <c r="J22" i="22" s="1"/>
  <c r="C22" i="17"/>
  <c r="D22" i="17"/>
  <c r="O22" i="22"/>
  <c r="G23" i="17"/>
  <c r="J23" i="22" s="1"/>
  <c r="C23" i="17"/>
  <c r="D23" i="17"/>
  <c r="O23" i="22"/>
  <c r="C24" i="17"/>
  <c r="D24" i="17"/>
  <c r="G24" i="17"/>
  <c r="J24" i="22" s="1"/>
  <c r="O24" i="22"/>
  <c r="C25" i="17"/>
  <c r="D25" i="17"/>
  <c r="G25" i="17"/>
  <c r="J25" i="22" s="1"/>
  <c r="O25" i="22"/>
  <c r="C26" i="17"/>
  <c r="D26" i="17"/>
  <c r="G26" i="17"/>
  <c r="J26" i="22" s="1"/>
  <c r="O26" i="22"/>
  <c r="C27" i="17"/>
  <c r="D27" i="17"/>
  <c r="G27" i="17"/>
  <c r="J27" i="22" s="1"/>
  <c r="O27" i="22"/>
  <c r="O28" i="22"/>
  <c r="C29" i="17"/>
  <c r="D29" i="17"/>
  <c r="G29" i="17"/>
  <c r="J29" i="22" s="1"/>
  <c r="O29" i="22"/>
  <c r="C30" i="17"/>
  <c r="D30" i="17"/>
  <c r="G30" i="17"/>
  <c r="J30" i="22" s="1"/>
  <c r="O30" i="22"/>
  <c r="C31" i="17"/>
  <c r="D31" i="17"/>
  <c r="G31" i="17"/>
  <c r="J31" i="22" s="1"/>
  <c r="O31" i="22"/>
  <c r="G32" i="17"/>
  <c r="J32" i="22" s="1"/>
  <c r="C32" i="17"/>
  <c r="D32" i="17"/>
  <c r="O32" i="22"/>
  <c r="G33" i="17"/>
  <c r="J33" i="22" s="1"/>
  <c r="C33" i="17"/>
  <c r="D33" i="17"/>
  <c r="O33" i="22"/>
  <c r="C34" i="17"/>
  <c r="D34" i="17"/>
  <c r="G34" i="17"/>
  <c r="J34" i="22" s="1"/>
  <c r="O34" i="22"/>
  <c r="C35" i="17"/>
  <c r="D35" i="17"/>
  <c r="G35" i="17"/>
  <c r="J35" i="22" s="1"/>
  <c r="O35" i="22"/>
  <c r="C36" i="17"/>
  <c r="D36" i="17"/>
  <c r="G36" i="17"/>
  <c r="J36" i="22" s="1"/>
  <c r="O36" i="22"/>
  <c r="C37" i="17"/>
  <c r="D37" i="17"/>
  <c r="G37" i="17"/>
  <c r="J37" i="22" s="1"/>
  <c r="O37" i="22"/>
  <c r="C38" i="17"/>
  <c r="D38" i="17"/>
  <c r="G38" i="17"/>
  <c r="J38" i="22" s="1"/>
  <c r="O38" i="22"/>
  <c r="C39" i="17"/>
  <c r="D39" i="17"/>
  <c r="G39" i="17"/>
  <c r="J39" i="22" s="1"/>
  <c r="O39" i="22"/>
  <c r="C40" i="17"/>
  <c r="D40" i="17"/>
  <c r="G40" i="17"/>
  <c r="J40" i="22" s="1"/>
  <c r="O40" i="22"/>
  <c r="C41" i="17"/>
  <c r="D41" i="17"/>
  <c r="G41" i="17"/>
  <c r="J41" i="22" s="1"/>
  <c r="O41" i="22"/>
  <c r="C42" i="17"/>
  <c r="D42" i="17"/>
  <c r="G42" i="17"/>
  <c r="J42" i="22" s="1"/>
  <c r="O42" i="22"/>
  <c r="C43" i="17"/>
  <c r="D43" i="17"/>
  <c r="G43" i="17"/>
  <c r="J43" i="22" s="1"/>
  <c r="O43" i="22"/>
  <c r="C44" i="17"/>
  <c r="D44" i="17"/>
  <c r="G44" i="17"/>
  <c r="J44" i="22" s="1"/>
  <c r="O44" i="22"/>
  <c r="C45" i="17"/>
  <c r="D45" i="17"/>
  <c r="G45" i="17"/>
  <c r="J45" i="22" s="1"/>
  <c r="O45" i="22"/>
  <c r="G46" i="17"/>
  <c r="J46" i="22" s="1"/>
  <c r="C46" i="17"/>
  <c r="D46" i="17"/>
  <c r="O46" i="22"/>
  <c r="G47" i="17"/>
  <c r="J47" i="22" s="1"/>
  <c r="C47" i="17"/>
  <c r="D47" i="17"/>
  <c r="O47" i="22"/>
  <c r="G48" i="17"/>
  <c r="J48" i="22" s="1"/>
  <c r="C48" i="17"/>
  <c r="D48" i="17"/>
  <c r="O48" i="22"/>
  <c r="G49" i="17"/>
  <c r="J49" i="22" s="1"/>
  <c r="C49" i="17"/>
  <c r="D49" i="17"/>
  <c r="O49" i="22"/>
  <c r="G50" i="17"/>
  <c r="J50" i="22" s="1"/>
  <c r="C50" i="17"/>
  <c r="D50" i="17"/>
  <c r="O50" i="22"/>
  <c r="G51" i="17"/>
  <c r="J51" i="22" s="1"/>
  <c r="C51" i="17"/>
  <c r="D51" i="17"/>
  <c r="O51" i="22"/>
  <c r="G52" i="17"/>
  <c r="J52" i="22" s="1"/>
  <c r="C52" i="17"/>
  <c r="D52" i="17"/>
  <c r="O52" i="22"/>
  <c r="G53" i="17"/>
  <c r="J53" i="22" s="1"/>
  <c r="C53" i="17"/>
  <c r="D53" i="17"/>
  <c r="O53" i="22"/>
  <c r="G54" i="17"/>
  <c r="J54" i="22" s="1"/>
  <c r="C54" i="17"/>
  <c r="D54" i="17"/>
  <c r="O54" i="22"/>
  <c r="C55" i="17"/>
  <c r="D55" i="17"/>
  <c r="G55" i="17"/>
  <c r="J55" i="22" s="1"/>
  <c r="O55" i="22"/>
  <c r="C56" i="17"/>
  <c r="D56" i="17"/>
  <c r="G56" i="17"/>
  <c r="J56" i="22" s="1"/>
  <c r="O56" i="22"/>
  <c r="C57" i="17"/>
  <c r="D57" i="17"/>
  <c r="G57" i="17"/>
  <c r="J57" i="22" s="1"/>
  <c r="O57" i="22"/>
  <c r="G58" i="17"/>
  <c r="J58" i="22" s="1"/>
  <c r="C58" i="17"/>
  <c r="D58" i="17"/>
  <c r="O58" i="22"/>
  <c r="G59" i="17"/>
  <c r="J59" i="22" s="1"/>
  <c r="C59" i="17"/>
  <c r="D59" i="17"/>
  <c r="O59" i="22"/>
  <c r="G60" i="17"/>
  <c r="J60" i="22" s="1"/>
  <c r="C60" i="17"/>
  <c r="D60" i="17"/>
  <c r="O60" i="22"/>
  <c r="G61" i="17"/>
  <c r="J61" i="22" s="1"/>
  <c r="C61" i="17"/>
  <c r="D61" i="17"/>
  <c r="O61" i="22"/>
  <c r="G62" i="17"/>
  <c r="J62" i="22" s="1"/>
  <c r="C62" i="17"/>
  <c r="D62" i="17"/>
  <c r="O62" i="22"/>
  <c r="G63" i="17"/>
  <c r="J63" i="22" s="1"/>
  <c r="C63" i="17"/>
  <c r="D63" i="17"/>
  <c r="O63" i="22"/>
  <c r="C64" i="17"/>
  <c r="D64" i="17"/>
  <c r="G64" i="17"/>
  <c r="J64" i="22" s="1"/>
  <c r="O64" i="22"/>
  <c r="O65" i="22"/>
  <c r="O66" i="22"/>
  <c r="O67" i="22"/>
  <c r="O68" i="22"/>
  <c r="O69" i="22"/>
  <c r="O70" i="22"/>
  <c r="O71" i="22"/>
  <c r="O72" i="22"/>
  <c r="O73" i="22"/>
  <c r="O74" i="22"/>
  <c r="O75" i="22"/>
  <c r="O76" i="22"/>
  <c r="O77" i="22"/>
  <c r="O78" i="22"/>
  <c r="O79" i="22"/>
  <c r="O80" i="22"/>
  <c r="O81" i="22"/>
  <c r="O82" i="22"/>
  <c r="O83" i="22"/>
  <c r="O84" i="22"/>
  <c r="O85" i="22"/>
  <c r="O86" i="22"/>
  <c r="O87" i="22"/>
  <c r="O88" i="22"/>
  <c r="O89" i="22"/>
  <c r="O90" i="22"/>
  <c r="O91" i="22"/>
  <c r="O92" i="22"/>
  <c r="O93" i="22"/>
  <c r="O94" i="22"/>
  <c r="O95" i="22"/>
  <c r="O96" i="22"/>
  <c r="O97" i="22"/>
  <c r="O98" i="22"/>
  <c r="O99" i="22"/>
  <c r="O100" i="22"/>
  <c r="O101" i="22"/>
  <c r="O102" i="22"/>
  <c r="O103" i="22"/>
  <c r="O104" i="22"/>
  <c r="O105" i="22"/>
  <c r="O106" i="22"/>
  <c r="O107" i="22"/>
  <c r="O108" i="22"/>
  <c r="O109" i="22"/>
  <c r="O110" i="22"/>
  <c r="O111" i="22"/>
  <c r="O112" i="22"/>
  <c r="O113" i="22"/>
  <c r="O114" i="22"/>
  <c r="O115" i="22"/>
  <c r="O116" i="22"/>
  <c r="O117" i="22"/>
  <c r="O118" i="22"/>
  <c r="O119" i="22"/>
  <c r="O120" i="22"/>
  <c r="O121" i="22"/>
  <c r="O122" i="22"/>
  <c r="O123" i="22"/>
  <c r="O124" i="22"/>
  <c r="O125" i="22"/>
  <c r="O126" i="22"/>
  <c r="O127" i="22"/>
  <c r="O128" i="22"/>
  <c r="O129" i="22"/>
  <c r="O130" i="22"/>
  <c r="O131" i="22"/>
  <c r="O132" i="22"/>
  <c r="O133" i="22"/>
  <c r="O134" i="22"/>
  <c r="O135" i="22"/>
  <c r="O136" i="22"/>
  <c r="O137" i="22"/>
  <c r="O138" i="22"/>
  <c r="O139" i="22"/>
  <c r="O140" i="22"/>
  <c r="O141" i="22"/>
  <c r="O142" i="22"/>
  <c r="O143" i="22"/>
  <c r="O144" i="22"/>
  <c r="O145" i="22"/>
  <c r="O146" i="22"/>
  <c r="O147" i="22"/>
  <c r="O148" i="22"/>
  <c r="O149" i="22"/>
  <c r="O150" i="22"/>
  <c r="O151" i="22"/>
  <c r="O152" i="22"/>
  <c r="O153" i="22"/>
  <c r="O154" i="22"/>
  <c r="O155" i="22"/>
  <c r="O156" i="22"/>
  <c r="O157" i="22"/>
  <c r="O158" i="22"/>
  <c r="O159" i="22"/>
  <c r="O160" i="22"/>
  <c r="O161" i="22"/>
  <c r="O162" i="22"/>
  <c r="O163" i="22"/>
  <c r="O164" i="22"/>
  <c r="O165" i="22"/>
  <c r="O166" i="22"/>
  <c r="O167" i="22"/>
  <c r="O168" i="22"/>
  <c r="O169" i="22"/>
  <c r="O170" i="22"/>
  <c r="O171" i="22"/>
  <c r="O172" i="22"/>
  <c r="O173" i="22"/>
  <c r="O174" i="22"/>
  <c r="O175" i="22"/>
  <c r="O176" i="22"/>
  <c r="O177" i="22"/>
  <c r="O178" i="22"/>
  <c r="O179" i="22"/>
  <c r="O180" i="22"/>
  <c r="O181" i="22"/>
  <c r="O182" i="22"/>
  <c r="O183" i="22"/>
  <c r="O184" i="22"/>
  <c r="O185" i="22"/>
  <c r="O186" i="22"/>
  <c r="O187" i="22"/>
  <c r="O188" i="22"/>
  <c r="O189" i="22"/>
  <c r="O190" i="22"/>
  <c r="O191" i="22"/>
  <c r="O192" i="22"/>
  <c r="O193" i="22"/>
  <c r="O194" i="22"/>
  <c r="O195" i="22"/>
  <c r="O196" i="22"/>
  <c r="O197" i="22"/>
  <c r="O198" i="22"/>
  <c r="O199" i="22"/>
  <c r="O200" i="22"/>
  <c r="O201" i="22"/>
  <c r="O202" i="22"/>
  <c r="O203" i="22"/>
  <c r="O204" i="22"/>
  <c r="O205" i="22"/>
  <c r="O206" i="22"/>
  <c r="O207" i="22"/>
  <c r="O208" i="22"/>
  <c r="M11" i="22"/>
  <c r="M12" i="22"/>
  <c r="M13" i="22"/>
  <c r="M14" i="22"/>
  <c r="M15" i="22"/>
  <c r="M16" i="22"/>
  <c r="M17" i="22"/>
  <c r="M18" i="22"/>
  <c r="M19" i="22"/>
  <c r="M20" i="22"/>
  <c r="M21" i="22"/>
  <c r="M22" i="22"/>
  <c r="M23" i="22"/>
  <c r="M24" i="22"/>
  <c r="M25" i="22"/>
  <c r="M26" i="22"/>
  <c r="M27" i="22"/>
  <c r="C28" i="17"/>
  <c r="D28" i="17"/>
  <c r="M28" i="22"/>
  <c r="M29" i="22"/>
  <c r="M30" i="22"/>
  <c r="M31" i="22"/>
  <c r="M32" i="22"/>
  <c r="M33" i="22"/>
  <c r="M34" i="22"/>
  <c r="M35" i="22"/>
  <c r="M36" i="22"/>
  <c r="M37" i="22"/>
  <c r="M38" i="22"/>
  <c r="M39" i="22"/>
  <c r="M40" i="22"/>
  <c r="M41" i="22"/>
  <c r="M42" i="22"/>
  <c r="M43" i="22"/>
  <c r="M44" i="22"/>
  <c r="M45" i="22"/>
  <c r="M46" i="22"/>
  <c r="M47" i="22"/>
  <c r="M48" i="22"/>
  <c r="M49" i="22"/>
  <c r="M50" i="22"/>
  <c r="M51" i="22"/>
  <c r="M52" i="22"/>
  <c r="M53" i="22"/>
  <c r="M54" i="22"/>
  <c r="M55" i="22"/>
  <c r="M56" i="22"/>
  <c r="M57" i="22"/>
  <c r="M58" i="22"/>
  <c r="M59" i="22"/>
  <c r="M60" i="22"/>
  <c r="M61" i="22"/>
  <c r="M62" i="22"/>
  <c r="M63" i="22"/>
  <c r="M64" i="22"/>
  <c r="C65" i="17"/>
  <c r="D65" i="17"/>
  <c r="M65" i="22"/>
  <c r="C66" i="17"/>
  <c r="D66" i="17"/>
  <c r="M66" i="22"/>
  <c r="C67" i="17"/>
  <c r="D67" i="17"/>
  <c r="M67" i="22"/>
  <c r="C68" i="17"/>
  <c r="D68" i="17"/>
  <c r="M68" i="22"/>
  <c r="C69" i="17"/>
  <c r="D69" i="17"/>
  <c r="M69" i="22"/>
  <c r="C70" i="17"/>
  <c r="D70" i="17"/>
  <c r="M70" i="22"/>
  <c r="C71" i="17"/>
  <c r="D71" i="17"/>
  <c r="M71" i="22"/>
  <c r="C72" i="17"/>
  <c r="D72" i="17"/>
  <c r="M72" i="22"/>
  <c r="C73" i="17"/>
  <c r="D73" i="17"/>
  <c r="M73" i="22"/>
  <c r="C74" i="17"/>
  <c r="D74" i="17"/>
  <c r="M74" i="22"/>
  <c r="C75" i="17"/>
  <c r="D75" i="17"/>
  <c r="M75" i="22"/>
  <c r="C76" i="17"/>
  <c r="D76" i="17"/>
  <c r="M76" i="22"/>
  <c r="C77" i="17"/>
  <c r="D77" i="17"/>
  <c r="M77" i="22"/>
  <c r="C78" i="17"/>
  <c r="D78" i="17"/>
  <c r="M78" i="22"/>
  <c r="C79" i="17"/>
  <c r="D79" i="17"/>
  <c r="M79" i="22"/>
  <c r="C80" i="17"/>
  <c r="D80" i="17"/>
  <c r="M80" i="22"/>
  <c r="C81" i="17"/>
  <c r="D81" i="17"/>
  <c r="M81" i="22"/>
  <c r="C82" i="17"/>
  <c r="D82" i="17"/>
  <c r="M82" i="22"/>
  <c r="C83" i="17"/>
  <c r="D83" i="17"/>
  <c r="M83" i="22"/>
  <c r="C84" i="17"/>
  <c r="D84" i="17"/>
  <c r="M84" i="22"/>
  <c r="C85" i="17"/>
  <c r="D85" i="17"/>
  <c r="M85" i="22"/>
  <c r="C86" i="17"/>
  <c r="D86" i="17"/>
  <c r="M86" i="22"/>
  <c r="C87" i="17"/>
  <c r="D87" i="17"/>
  <c r="M87" i="22"/>
  <c r="C88" i="17"/>
  <c r="D88" i="17"/>
  <c r="M88" i="22"/>
  <c r="C89" i="17"/>
  <c r="D89" i="17"/>
  <c r="M89" i="22"/>
  <c r="C90" i="17"/>
  <c r="D90" i="17"/>
  <c r="M90" i="22"/>
  <c r="C91" i="17"/>
  <c r="D91" i="17"/>
  <c r="M91" i="22"/>
  <c r="C92" i="17"/>
  <c r="D92" i="17"/>
  <c r="M92" i="22"/>
  <c r="C93" i="17"/>
  <c r="D93" i="17"/>
  <c r="M93" i="22"/>
  <c r="C94" i="17"/>
  <c r="D94" i="17"/>
  <c r="M94" i="22"/>
  <c r="C95" i="17"/>
  <c r="D95" i="17"/>
  <c r="M95" i="22"/>
  <c r="C96" i="17"/>
  <c r="D96" i="17"/>
  <c r="M96" i="22"/>
  <c r="C97" i="17"/>
  <c r="D97" i="17"/>
  <c r="M97" i="22"/>
  <c r="C98" i="17"/>
  <c r="D98" i="17"/>
  <c r="M98" i="22"/>
  <c r="C99" i="17"/>
  <c r="D99" i="17"/>
  <c r="M99" i="22"/>
  <c r="C100" i="17"/>
  <c r="D100" i="17"/>
  <c r="M100" i="22"/>
  <c r="C101" i="17"/>
  <c r="D101" i="17"/>
  <c r="M101" i="22"/>
  <c r="C102" i="17"/>
  <c r="D102" i="17"/>
  <c r="M102" i="22"/>
  <c r="C103" i="17"/>
  <c r="D103" i="17"/>
  <c r="M103" i="22"/>
  <c r="C104" i="17"/>
  <c r="D104" i="17"/>
  <c r="M104" i="22"/>
  <c r="C105" i="17"/>
  <c r="D105" i="17"/>
  <c r="M105" i="22"/>
  <c r="C106" i="17"/>
  <c r="D106" i="17"/>
  <c r="M106" i="22"/>
  <c r="C107" i="17"/>
  <c r="D107" i="17"/>
  <c r="M107" i="22"/>
  <c r="C108" i="17"/>
  <c r="D108" i="17"/>
  <c r="M108" i="22"/>
  <c r="C109" i="17"/>
  <c r="D109" i="17"/>
  <c r="M109" i="22"/>
  <c r="C110" i="17"/>
  <c r="D110" i="17"/>
  <c r="M110" i="22"/>
  <c r="C111" i="17"/>
  <c r="D111" i="17"/>
  <c r="M111" i="22"/>
  <c r="C112" i="17"/>
  <c r="D112" i="17"/>
  <c r="M112" i="22"/>
  <c r="C113" i="17"/>
  <c r="D113" i="17"/>
  <c r="M113" i="22"/>
  <c r="C114" i="17"/>
  <c r="D114" i="17"/>
  <c r="M114" i="22"/>
  <c r="C115" i="17"/>
  <c r="D115" i="17"/>
  <c r="M115" i="22"/>
  <c r="C116" i="17"/>
  <c r="D116" i="17"/>
  <c r="M116" i="22"/>
  <c r="C117" i="17"/>
  <c r="D117" i="17"/>
  <c r="M117" i="22"/>
  <c r="C118" i="17"/>
  <c r="D118" i="17"/>
  <c r="M118" i="22"/>
  <c r="C119" i="17"/>
  <c r="D119" i="17"/>
  <c r="M119" i="22"/>
  <c r="C120" i="17"/>
  <c r="D120" i="17"/>
  <c r="M120" i="22"/>
  <c r="C121" i="17"/>
  <c r="D121" i="17"/>
  <c r="M121" i="22"/>
  <c r="C122" i="17"/>
  <c r="D122" i="17"/>
  <c r="M122" i="22"/>
  <c r="C123" i="17"/>
  <c r="D123" i="17"/>
  <c r="M123" i="22"/>
  <c r="C124" i="17"/>
  <c r="D124" i="17"/>
  <c r="M124" i="22"/>
  <c r="C125" i="17"/>
  <c r="D125" i="17"/>
  <c r="M125" i="22"/>
  <c r="C126" i="17"/>
  <c r="D126" i="17"/>
  <c r="M126" i="22"/>
  <c r="C127" i="17"/>
  <c r="D127" i="17"/>
  <c r="M127" i="22"/>
  <c r="C128" i="17"/>
  <c r="D128" i="17"/>
  <c r="M128" i="22"/>
  <c r="C129" i="17"/>
  <c r="D129" i="17"/>
  <c r="M129" i="22"/>
  <c r="C130" i="17"/>
  <c r="D130" i="17"/>
  <c r="M130" i="22"/>
  <c r="C131" i="17"/>
  <c r="D131" i="17"/>
  <c r="M131" i="22"/>
  <c r="C132" i="17"/>
  <c r="D132" i="17"/>
  <c r="M132" i="22"/>
  <c r="C133" i="17"/>
  <c r="D133" i="17"/>
  <c r="M133" i="22"/>
  <c r="C134" i="17"/>
  <c r="D134" i="17"/>
  <c r="M134" i="22"/>
  <c r="C135" i="17"/>
  <c r="D135" i="17"/>
  <c r="M135" i="22"/>
  <c r="C136" i="17"/>
  <c r="D136" i="17"/>
  <c r="M136" i="22"/>
  <c r="C137" i="17"/>
  <c r="D137" i="17"/>
  <c r="M137" i="22"/>
  <c r="C138" i="17"/>
  <c r="D138" i="17"/>
  <c r="M138" i="22"/>
  <c r="C139" i="17"/>
  <c r="D139" i="17"/>
  <c r="M139" i="22"/>
  <c r="C140" i="17"/>
  <c r="D140" i="17"/>
  <c r="M140" i="22"/>
  <c r="C141" i="17"/>
  <c r="D141" i="17"/>
  <c r="M141" i="22"/>
  <c r="C142" i="17"/>
  <c r="D142" i="17"/>
  <c r="M142" i="22"/>
  <c r="C143" i="17"/>
  <c r="D143" i="17"/>
  <c r="M143" i="22"/>
  <c r="C144" i="17"/>
  <c r="D144" i="17"/>
  <c r="M144" i="22"/>
  <c r="C145" i="17"/>
  <c r="D145" i="17"/>
  <c r="M145" i="22"/>
  <c r="C146" i="17"/>
  <c r="D146" i="17"/>
  <c r="M146" i="22"/>
  <c r="C147" i="17"/>
  <c r="D147" i="17"/>
  <c r="M147" i="22"/>
  <c r="C148" i="17"/>
  <c r="D148" i="17"/>
  <c r="M148" i="22"/>
  <c r="C149" i="17"/>
  <c r="D149" i="17"/>
  <c r="M149" i="22"/>
  <c r="C150" i="17"/>
  <c r="D150" i="17"/>
  <c r="M150" i="22"/>
  <c r="C151" i="17"/>
  <c r="D151" i="17"/>
  <c r="M151" i="22"/>
  <c r="C152" i="17"/>
  <c r="D152" i="17"/>
  <c r="M152" i="22"/>
  <c r="C153" i="17"/>
  <c r="D153" i="17"/>
  <c r="M153" i="22"/>
  <c r="C154" i="17"/>
  <c r="D154" i="17"/>
  <c r="M154" i="22"/>
  <c r="C155" i="17"/>
  <c r="D155" i="17"/>
  <c r="M155" i="22"/>
  <c r="C156" i="17"/>
  <c r="D156" i="17"/>
  <c r="M156" i="22"/>
  <c r="C157" i="17"/>
  <c r="D157" i="17"/>
  <c r="M157" i="22"/>
  <c r="C158" i="17"/>
  <c r="D158" i="17"/>
  <c r="M158" i="22"/>
  <c r="C159" i="17"/>
  <c r="D159" i="17"/>
  <c r="M159" i="22"/>
  <c r="C160" i="17"/>
  <c r="D160" i="17"/>
  <c r="M160" i="22"/>
  <c r="C161" i="17"/>
  <c r="D161" i="17"/>
  <c r="M161" i="22"/>
  <c r="C162" i="17"/>
  <c r="D162" i="17"/>
  <c r="M162" i="22"/>
  <c r="C163" i="17"/>
  <c r="D163" i="17"/>
  <c r="M163" i="22"/>
  <c r="C164" i="17"/>
  <c r="D164" i="17"/>
  <c r="M164" i="22"/>
  <c r="C165" i="17"/>
  <c r="D165" i="17"/>
  <c r="M165" i="22"/>
  <c r="C166" i="17"/>
  <c r="D166" i="17"/>
  <c r="M166" i="22"/>
  <c r="C167" i="17"/>
  <c r="D167" i="17"/>
  <c r="M167" i="22"/>
  <c r="C168" i="17"/>
  <c r="D168" i="17"/>
  <c r="M168" i="22"/>
  <c r="C169" i="17"/>
  <c r="D169" i="17"/>
  <c r="M169" i="22"/>
  <c r="C170" i="17"/>
  <c r="D170" i="17"/>
  <c r="M170" i="22"/>
  <c r="C171" i="17"/>
  <c r="D171" i="17"/>
  <c r="M171" i="22"/>
  <c r="C172" i="17"/>
  <c r="D172" i="17"/>
  <c r="M172" i="22"/>
  <c r="C173" i="17"/>
  <c r="D173" i="17"/>
  <c r="M173" i="22"/>
  <c r="C174" i="17"/>
  <c r="D174" i="17"/>
  <c r="M174" i="22"/>
  <c r="C175" i="17"/>
  <c r="D175" i="17"/>
  <c r="M175" i="22"/>
  <c r="C176" i="17"/>
  <c r="D176" i="17"/>
  <c r="M176" i="22"/>
  <c r="C177" i="17"/>
  <c r="D177" i="17"/>
  <c r="M177" i="22"/>
  <c r="C178" i="17"/>
  <c r="D178" i="17"/>
  <c r="M178" i="22"/>
  <c r="C179" i="17"/>
  <c r="D179" i="17"/>
  <c r="M179" i="22"/>
  <c r="C180" i="17"/>
  <c r="D180" i="17"/>
  <c r="M180" i="22"/>
  <c r="C181" i="17"/>
  <c r="D181" i="17"/>
  <c r="M181" i="22"/>
  <c r="C182" i="17"/>
  <c r="D182" i="17"/>
  <c r="M182" i="22"/>
  <c r="C183" i="17"/>
  <c r="D183" i="17"/>
  <c r="M183" i="22"/>
  <c r="C184" i="17"/>
  <c r="D184" i="17"/>
  <c r="M184" i="22"/>
  <c r="C185" i="17"/>
  <c r="D185" i="17"/>
  <c r="M185" i="22"/>
  <c r="C186" i="17"/>
  <c r="D186" i="17"/>
  <c r="M186" i="22"/>
  <c r="C187" i="17"/>
  <c r="D187" i="17"/>
  <c r="M187" i="22"/>
  <c r="C188" i="17"/>
  <c r="D188" i="17"/>
  <c r="M188" i="22"/>
  <c r="C189" i="17"/>
  <c r="D189" i="17"/>
  <c r="M189" i="22"/>
  <c r="C190" i="17"/>
  <c r="D190" i="17"/>
  <c r="M190" i="22"/>
  <c r="C191" i="17"/>
  <c r="D191" i="17"/>
  <c r="M191" i="22"/>
  <c r="C192" i="17"/>
  <c r="D192" i="17"/>
  <c r="M192" i="22"/>
  <c r="C193" i="17"/>
  <c r="D193" i="17"/>
  <c r="M193" i="22"/>
  <c r="C194" i="17"/>
  <c r="D194" i="17"/>
  <c r="M194" i="22"/>
  <c r="C195" i="17"/>
  <c r="D195" i="17"/>
  <c r="M195" i="22"/>
  <c r="C196" i="17"/>
  <c r="D196" i="17"/>
  <c r="M196" i="22"/>
  <c r="C197" i="17"/>
  <c r="D197" i="17"/>
  <c r="M197" i="22"/>
  <c r="C198" i="17"/>
  <c r="D198" i="17"/>
  <c r="M198" i="22"/>
  <c r="C199" i="17"/>
  <c r="D199" i="17"/>
  <c r="M199" i="22"/>
  <c r="C200" i="17"/>
  <c r="D200" i="17"/>
  <c r="M200" i="22"/>
  <c r="C201" i="17"/>
  <c r="D201" i="17"/>
  <c r="M201" i="22"/>
  <c r="C202" i="17"/>
  <c r="D202" i="17"/>
  <c r="M202" i="22"/>
  <c r="C203" i="17"/>
  <c r="D203" i="17"/>
  <c r="M203" i="22"/>
  <c r="C204" i="17"/>
  <c r="D204" i="17"/>
  <c r="M204" i="22"/>
  <c r="C205" i="17"/>
  <c r="D205" i="17"/>
  <c r="M205" i="22"/>
  <c r="C206" i="17"/>
  <c r="D206" i="17"/>
  <c r="M206" i="22"/>
  <c r="C207" i="17"/>
  <c r="D207" i="17"/>
  <c r="M207" i="22"/>
  <c r="C208" i="17"/>
  <c r="D208" i="17"/>
  <c r="M208" i="22"/>
  <c r="H22" i="17"/>
  <c r="F22" i="22" s="1"/>
  <c r="H23" i="17"/>
  <c r="F23" i="22" s="1"/>
  <c r="H14" i="17"/>
  <c r="F14" i="22" s="1"/>
  <c r="H31" i="17"/>
  <c r="F31" i="22" s="1"/>
  <c r="H32" i="17"/>
  <c r="F32" i="22" s="1"/>
  <c r="H25" i="17"/>
  <c r="F25" i="22" s="1"/>
  <c r="H33" i="17"/>
  <c r="F33" i="22" s="1"/>
  <c r="H11" i="17"/>
  <c r="F11" i="22" s="1"/>
  <c r="H12" i="17"/>
  <c r="F12" i="22" s="1"/>
  <c r="H9" i="17"/>
  <c r="F9" i="22" s="1"/>
  <c r="H29" i="17"/>
  <c r="F29" i="22" s="1"/>
  <c r="H30" i="17"/>
  <c r="F30" i="22" s="1"/>
  <c r="H13" i="17"/>
  <c r="F13" i="22" s="1"/>
  <c r="H26" i="17"/>
  <c r="F26" i="22" s="1"/>
  <c r="H27" i="17"/>
  <c r="F27" i="22" s="1"/>
  <c r="H10" i="17"/>
  <c r="F10" i="22" s="1"/>
  <c r="H24" i="17"/>
  <c r="F24" i="22" s="1"/>
  <c r="BU4" i="40"/>
  <c r="BX4" i="40"/>
  <c r="A1" i="26"/>
  <c r="BX4" i="37"/>
  <c r="BU4" i="37"/>
  <c r="H15" i="17"/>
  <c r="F15" i="22" s="1"/>
  <c r="BV7" i="57"/>
  <c r="BU7" i="57"/>
  <c r="BT7" i="57"/>
  <c r="BS7" i="57"/>
  <c r="BR7" i="57"/>
  <c r="BQ7" i="57"/>
  <c r="BP7" i="57"/>
  <c r="BO7" i="57"/>
  <c r="BN7" i="57"/>
  <c r="BM7" i="57"/>
  <c r="BL7" i="57"/>
  <c r="BK7" i="57"/>
  <c r="BJ7" i="57"/>
  <c r="BI7" i="57"/>
  <c r="BH7" i="57"/>
  <c r="BG7" i="57"/>
  <c r="Q4" i="57"/>
  <c r="Q3" i="57"/>
  <c r="H14" i="5"/>
  <c r="G14" i="5" s="1"/>
  <c r="H12" i="5"/>
  <c r="G12" i="5" s="1"/>
  <c r="H11" i="5"/>
  <c r="G11" i="5" s="1"/>
  <c r="J1" i="5"/>
  <c r="J11" i="5" s="1"/>
  <c r="K11" i="5" s="1"/>
  <c r="BM1" i="57"/>
  <c r="AX62" i="55"/>
  <c r="BV7" i="55"/>
  <c r="BU7" i="55"/>
  <c r="BT7" i="55"/>
  <c r="BS7" i="55"/>
  <c r="BR7" i="55"/>
  <c r="BQ7" i="55"/>
  <c r="BP7" i="55"/>
  <c r="BO7" i="55"/>
  <c r="BN7" i="55"/>
  <c r="BM7" i="55"/>
  <c r="BL7" i="55"/>
  <c r="BK7" i="55"/>
  <c r="BJ7" i="55"/>
  <c r="BI7" i="55"/>
  <c r="BH7" i="55"/>
  <c r="BG7" i="55"/>
  <c r="Q4" i="55"/>
  <c r="Q3" i="55"/>
  <c r="BM1" i="55"/>
  <c r="Q4" i="47"/>
  <c r="AP4" i="47" s="1"/>
  <c r="BO4" i="47" s="1"/>
  <c r="Q3" i="47"/>
  <c r="AP3" i="47" s="1"/>
  <c r="BO3" i="47" s="1"/>
  <c r="BM1" i="47"/>
  <c r="H20" i="17"/>
  <c r="F20" i="22" s="1"/>
  <c r="H21" i="17"/>
  <c r="F21" i="22" s="1"/>
  <c r="H34" i="17"/>
  <c r="F34" i="22" s="1"/>
  <c r="H16" i="17"/>
  <c r="F16" i="22" s="1"/>
  <c r="H17" i="17"/>
  <c r="F17" i="22" s="1"/>
  <c r="H18" i="17"/>
  <c r="F18" i="22" s="1"/>
  <c r="H19" i="17"/>
  <c r="F19" i="22" s="1"/>
  <c r="Y116" i="58"/>
  <c r="H59" i="17"/>
  <c r="F59" i="22" s="1"/>
  <c r="R59" i="17"/>
  <c r="S59" i="17"/>
  <c r="Y111" i="58"/>
  <c r="H58" i="17"/>
  <c r="F58" i="22" s="1"/>
  <c r="R58" i="17"/>
  <c r="S58" i="17"/>
  <c r="Y110" i="58"/>
  <c r="H57" i="17"/>
  <c r="F57" i="22" s="1"/>
  <c r="R57" i="17"/>
  <c r="S57" i="17"/>
  <c r="Y109" i="58"/>
  <c r="H56" i="17"/>
  <c r="F56" i="22" s="1"/>
  <c r="R56" i="17"/>
  <c r="S56" i="17"/>
  <c r="Y108" i="58"/>
  <c r="H55" i="17"/>
  <c r="F55" i="22" s="1"/>
  <c r="R55" i="17"/>
  <c r="S55" i="17"/>
  <c r="Y107" i="58"/>
  <c r="H54" i="17"/>
  <c r="F54" i="22" s="1"/>
  <c r="R54" i="17"/>
  <c r="S54" i="17"/>
  <c r="Y106" i="58"/>
  <c r="H53" i="17"/>
  <c r="F53" i="22" s="1"/>
  <c r="R53" i="17"/>
  <c r="S53" i="17"/>
  <c r="Y105" i="58"/>
  <c r="H52" i="17"/>
  <c r="F52" i="22" s="1"/>
  <c r="R52" i="17"/>
  <c r="S52" i="17"/>
  <c r="Y104" i="58"/>
  <c r="H51" i="17"/>
  <c r="F51" i="22" s="1"/>
  <c r="R51" i="17"/>
  <c r="S51" i="17"/>
  <c r="Y103" i="58"/>
  <c r="H50" i="17"/>
  <c r="F50" i="22" s="1"/>
  <c r="R50" i="17"/>
  <c r="S50" i="17"/>
  <c r="Y102" i="58"/>
  <c r="H49" i="17"/>
  <c r="F49" i="22" s="1"/>
  <c r="R49" i="17"/>
  <c r="S49" i="17"/>
  <c r="Y101" i="58"/>
  <c r="H48" i="17"/>
  <c r="F48" i="22" s="1"/>
  <c r="R48" i="17"/>
  <c r="S48" i="17"/>
  <c r="Y100" i="58"/>
  <c r="H47" i="17"/>
  <c r="F47" i="22" s="1"/>
  <c r="R47" i="17"/>
  <c r="S47" i="17"/>
  <c r="Y99" i="58"/>
  <c r="H46" i="17"/>
  <c r="F46" i="22" s="1"/>
  <c r="R46" i="17"/>
  <c r="S46" i="17"/>
  <c r="Y98" i="58"/>
  <c r="H45" i="17"/>
  <c r="F45" i="22" s="1"/>
  <c r="R45" i="17"/>
  <c r="S45" i="17"/>
  <c r="Y97" i="58"/>
  <c r="H44" i="17"/>
  <c r="F44" i="22" s="1"/>
  <c r="R44" i="17"/>
  <c r="S44" i="17"/>
  <c r="Y96" i="58"/>
  <c r="H43" i="17"/>
  <c r="F43" i="22" s="1"/>
  <c r="R43" i="17"/>
  <c r="S43" i="17"/>
  <c r="Y95" i="58"/>
  <c r="H42" i="17"/>
  <c r="F42" i="22" s="1"/>
  <c r="R42" i="17"/>
  <c r="S42" i="17"/>
  <c r="Y94" i="58"/>
  <c r="H41" i="17"/>
  <c r="F41" i="22" s="1"/>
  <c r="R41" i="17"/>
  <c r="S41" i="17"/>
  <c r="Y93" i="58"/>
  <c r="H40" i="17"/>
  <c r="F40" i="22" s="1"/>
  <c r="R40" i="17"/>
  <c r="S40" i="17"/>
  <c r="Y92" i="58"/>
  <c r="H39" i="17"/>
  <c r="F39" i="22" s="1"/>
  <c r="R39" i="17"/>
  <c r="S39" i="17"/>
  <c r="Y91" i="58"/>
  <c r="H38" i="17"/>
  <c r="F38" i="22" s="1"/>
  <c r="R38" i="17"/>
  <c r="S38" i="17"/>
  <c r="Y90" i="58"/>
  <c r="H37" i="17"/>
  <c r="F37" i="22" s="1"/>
  <c r="R37" i="17"/>
  <c r="S37" i="17"/>
  <c r="Y89" i="58"/>
  <c r="H36" i="17"/>
  <c r="F36" i="22" s="1"/>
  <c r="R36" i="17"/>
  <c r="S36" i="17"/>
  <c r="Y88" i="58"/>
  <c r="H35" i="17"/>
  <c r="F35" i="22" s="1"/>
  <c r="R35" i="17"/>
  <c r="S35" i="17"/>
  <c r="Y87" i="58"/>
  <c r="R34" i="17"/>
  <c r="S34" i="17"/>
  <c r="Y86" i="58"/>
  <c r="R33" i="17"/>
  <c r="S33" i="17"/>
  <c r="Y85" i="58"/>
  <c r="R32" i="17"/>
  <c r="S32" i="17"/>
  <c r="Y84" i="58"/>
  <c r="R31" i="17"/>
  <c r="S31" i="17"/>
  <c r="Y83" i="58"/>
  <c r="R30" i="17"/>
  <c r="S30" i="17"/>
  <c r="Y82" i="58"/>
  <c r="R29" i="17"/>
  <c r="S29" i="17"/>
  <c r="Y81" i="58"/>
  <c r="R27" i="17"/>
  <c r="S27" i="17"/>
  <c r="Y80" i="58"/>
  <c r="R26" i="17"/>
  <c r="S26" i="17"/>
  <c r="Y79" i="58"/>
  <c r="R25" i="17"/>
  <c r="S25" i="17"/>
  <c r="Y78" i="58"/>
  <c r="R24" i="17"/>
  <c r="S24" i="17"/>
  <c r="Y77" i="58"/>
  <c r="R23" i="17"/>
  <c r="S23" i="17"/>
  <c r="Y76" i="58"/>
  <c r="R22" i="17"/>
  <c r="S22" i="17"/>
  <c r="Y75" i="58"/>
  <c r="R21" i="17"/>
  <c r="S21" i="17"/>
  <c r="Y74" i="58"/>
  <c r="R20" i="17"/>
  <c r="S20" i="17"/>
  <c r="Y73" i="58"/>
  <c r="R19" i="17"/>
  <c r="S19" i="17"/>
  <c r="Y72" i="58"/>
  <c r="R18" i="17"/>
  <c r="S18" i="17"/>
  <c r="Y71" i="58"/>
  <c r="R17" i="17"/>
  <c r="S17" i="17"/>
  <c r="Y70" i="58"/>
  <c r="R16" i="17"/>
  <c r="S16" i="17"/>
  <c r="Y69" i="58"/>
  <c r="R15" i="17"/>
  <c r="S15" i="17"/>
  <c r="Y68" i="58"/>
  <c r="R14" i="17"/>
  <c r="S14" i="17"/>
  <c r="Y67" i="58"/>
  <c r="R13" i="17"/>
  <c r="S13" i="17"/>
  <c r="Y66" i="58"/>
  <c r="R12" i="17"/>
  <c r="S12" i="17"/>
  <c r="Y65" i="58"/>
  <c r="R11" i="17"/>
  <c r="S11" i="17"/>
  <c r="Y64" i="58"/>
  <c r="R10" i="17"/>
  <c r="S10" i="17"/>
  <c r="Y63" i="58"/>
  <c r="R9" i="17"/>
  <c r="S9" i="17"/>
  <c r="Y62" i="58"/>
  <c r="Q4" i="58"/>
  <c r="Q3" i="58"/>
  <c r="AN1" i="58"/>
  <c r="O1" i="58"/>
  <c r="Y116" i="57"/>
  <c r="AN1" i="57"/>
  <c r="O1" i="57"/>
  <c r="CY203" i="35"/>
  <c r="CZ203" i="35" s="1"/>
  <c r="DR203" i="35" s="1"/>
  <c r="CY202" i="35"/>
  <c r="CZ202" i="35" s="1"/>
  <c r="DR202" i="35" s="1"/>
  <c r="CY201" i="35"/>
  <c r="CZ201" i="35" s="1"/>
  <c r="DR201" i="35" s="1"/>
  <c r="CY200" i="35"/>
  <c r="CZ200" i="35" s="1"/>
  <c r="DR200" i="35" s="1"/>
  <c r="CY199" i="35"/>
  <c r="CZ199" i="35" s="1"/>
  <c r="DR199" i="35" s="1"/>
  <c r="CY198" i="35"/>
  <c r="CZ198" i="35" s="1"/>
  <c r="DR198" i="35" s="1"/>
  <c r="CY197" i="35"/>
  <c r="CZ197" i="35" s="1"/>
  <c r="DR197" i="35" s="1"/>
  <c r="CY196" i="35"/>
  <c r="CZ196" i="35" s="1"/>
  <c r="DR196" i="35" s="1"/>
  <c r="CY195" i="35"/>
  <c r="CZ195" i="35" s="1"/>
  <c r="DR195" i="35" s="1"/>
  <c r="CY194" i="35"/>
  <c r="CZ194" i="35" s="1"/>
  <c r="DR194" i="35" s="1"/>
  <c r="CY193" i="35"/>
  <c r="CZ193" i="35" s="1"/>
  <c r="DR193" i="35" s="1"/>
  <c r="CY192" i="35"/>
  <c r="CZ192" i="35" s="1"/>
  <c r="DR192" i="35" s="1"/>
  <c r="CY191" i="35"/>
  <c r="CZ191" i="35" s="1"/>
  <c r="DR191" i="35" s="1"/>
  <c r="CY190" i="35"/>
  <c r="CZ190" i="35" s="1"/>
  <c r="DR190" i="35" s="1"/>
  <c r="CY189" i="35"/>
  <c r="CZ189" i="35" s="1"/>
  <c r="DR189" i="35" s="1"/>
  <c r="CY188" i="35"/>
  <c r="CZ188" i="35" s="1"/>
  <c r="DR188" i="35" s="1"/>
  <c r="CY187" i="35"/>
  <c r="CZ187" i="35" s="1"/>
  <c r="DR187" i="35" s="1"/>
  <c r="CY186" i="35"/>
  <c r="CZ186" i="35" s="1"/>
  <c r="DR186" i="35" s="1"/>
  <c r="CY185" i="35"/>
  <c r="CZ185" i="35" s="1"/>
  <c r="DR185" i="35" s="1"/>
  <c r="CY184" i="35"/>
  <c r="CZ184" i="35" s="1"/>
  <c r="DR184" i="35" s="1"/>
  <c r="CY183" i="35"/>
  <c r="CZ183" i="35" s="1"/>
  <c r="DR183" i="35" s="1"/>
  <c r="CY182" i="35"/>
  <c r="CZ182" i="35" s="1"/>
  <c r="DR182" i="35" s="1"/>
  <c r="CY181" i="35"/>
  <c r="CZ181" i="35" s="1"/>
  <c r="DR181" i="35" s="1"/>
  <c r="CY180" i="35"/>
  <c r="CZ180" i="35" s="1"/>
  <c r="DR180" i="35" s="1"/>
  <c r="CY179" i="35"/>
  <c r="CZ179" i="35" s="1"/>
  <c r="DR179" i="35" s="1"/>
  <c r="CY178" i="35"/>
  <c r="CZ178" i="35" s="1"/>
  <c r="DR178" i="35" s="1"/>
  <c r="CY177" i="35"/>
  <c r="CZ177" i="35" s="1"/>
  <c r="DR177" i="35" s="1"/>
  <c r="CY176" i="35"/>
  <c r="CZ176" i="35" s="1"/>
  <c r="DR176" i="35" s="1"/>
  <c r="CY175" i="35"/>
  <c r="CZ175" i="35" s="1"/>
  <c r="DR175" i="35" s="1"/>
  <c r="CY174" i="35"/>
  <c r="CZ174" i="35" s="1"/>
  <c r="DR174" i="35" s="1"/>
  <c r="CY173" i="35"/>
  <c r="CZ173" i="35" s="1"/>
  <c r="DR173" i="35" s="1"/>
  <c r="CY172" i="35"/>
  <c r="CZ172" i="35" s="1"/>
  <c r="DR172" i="35" s="1"/>
  <c r="CY171" i="35"/>
  <c r="CZ171" i="35" s="1"/>
  <c r="DR171" i="35" s="1"/>
  <c r="CY170" i="35"/>
  <c r="CZ170" i="35" s="1"/>
  <c r="DR170" i="35" s="1"/>
  <c r="CY169" i="35"/>
  <c r="CZ169" i="35" s="1"/>
  <c r="DR169" i="35" s="1"/>
  <c r="CY168" i="35"/>
  <c r="CZ168" i="35" s="1"/>
  <c r="DR168" i="35" s="1"/>
  <c r="CY167" i="35"/>
  <c r="CZ167" i="35" s="1"/>
  <c r="DR167" i="35" s="1"/>
  <c r="CY166" i="35"/>
  <c r="CZ166" i="35" s="1"/>
  <c r="DR166" i="35" s="1"/>
  <c r="CY165" i="35"/>
  <c r="CZ165" i="35" s="1"/>
  <c r="DR165" i="35" s="1"/>
  <c r="CY164" i="35"/>
  <c r="CZ164" i="35" s="1"/>
  <c r="DR164" i="35" s="1"/>
  <c r="CY163" i="35"/>
  <c r="CZ163" i="35" s="1"/>
  <c r="DR163" i="35" s="1"/>
  <c r="CY162" i="35"/>
  <c r="CZ162" i="35" s="1"/>
  <c r="DR162" i="35" s="1"/>
  <c r="CY161" i="35"/>
  <c r="CZ161" i="35" s="1"/>
  <c r="DR161" i="35" s="1"/>
  <c r="CY160" i="35"/>
  <c r="CZ160" i="35" s="1"/>
  <c r="DR160" i="35" s="1"/>
  <c r="CY159" i="35"/>
  <c r="CZ159" i="35" s="1"/>
  <c r="DR159" i="35" s="1"/>
  <c r="CY158" i="35"/>
  <c r="CZ158" i="35" s="1"/>
  <c r="DR158" i="35" s="1"/>
  <c r="CY157" i="35"/>
  <c r="CZ157" i="35" s="1"/>
  <c r="DR157" i="35" s="1"/>
  <c r="CY156" i="35"/>
  <c r="CZ156" i="35" s="1"/>
  <c r="DR156" i="35" s="1"/>
  <c r="CY155" i="35"/>
  <c r="CZ155" i="35" s="1"/>
  <c r="DR155" i="35" s="1"/>
  <c r="CY154" i="35"/>
  <c r="CZ154" i="35" s="1"/>
  <c r="DR154" i="35" s="1"/>
  <c r="CY153" i="35"/>
  <c r="CZ153" i="35" s="1"/>
  <c r="DR153" i="35" s="1"/>
  <c r="CY152" i="35"/>
  <c r="CZ152" i="35" s="1"/>
  <c r="DR152" i="35" s="1"/>
  <c r="CY151" i="35"/>
  <c r="CZ151" i="35" s="1"/>
  <c r="DR151" i="35" s="1"/>
  <c r="CY150" i="35"/>
  <c r="CZ150" i="35" s="1"/>
  <c r="DR150" i="35" s="1"/>
  <c r="CY149" i="35"/>
  <c r="CZ149" i="35" s="1"/>
  <c r="DR149" i="35" s="1"/>
  <c r="CY148" i="35"/>
  <c r="CZ148" i="35" s="1"/>
  <c r="DR148" i="35" s="1"/>
  <c r="CY147" i="35"/>
  <c r="CZ147" i="35" s="1"/>
  <c r="DR147" i="35" s="1"/>
  <c r="CY146" i="35"/>
  <c r="CZ146" i="35" s="1"/>
  <c r="DR146" i="35" s="1"/>
  <c r="CY145" i="35"/>
  <c r="CZ145" i="35" s="1"/>
  <c r="DR145" i="35" s="1"/>
  <c r="CY144" i="35"/>
  <c r="CZ144" i="35" s="1"/>
  <c r="DR144" i="35" s="1"/>
  <c r="CY143" i="35"/>
  <c r="CZ143" i="35" s="1"/>
  <c r="DR143" i="35" s="1"/>
  <c r="CY142" i="35"/>
  <c r="CZ142" i="35" s="1"/>
  <c r="DR142" i="35" s="1"/>
  <c r="CY141" i="35"/>
  <c r="CZ141" i="35" s="1"/>
  <c r="DR141" i="35" s="1"/>
  <c r="CY140" i="35"/>
  <c r="CZ140" i="35" s="1"/>
  <c r="DR140" i="35" s="1"/>
  <c r="CY139" i="35"/>
  <c r="CZ139" i="35" s="1"/>
  <c r="DR139" i="35" s="1"/>
  <c r="CY138" i="35"/>
  <c r="CZ138" i="35" s="1"/>
  <c r="DR138" i="35" s="1"/>
  <c r="CY137" i="35"/>
  <c r="CZ137" i="35" s="1"/>
  <c r="DR137" i="35" s="1"/>
  <c r="CY136" i="35"/>
  <c r="CZ136" i="35" s="1"/>
  <c r="DR136" i="35" s="1"/>
  <c r="CY135" i="35"/>
  <c r="CZ135" i="35" s="1"/>
  <c r="DR135" i="35" s="1"/>
  <c r="CY134" i="35"/>
  <c r="CZ134" i="35" s="1"/>
  <c r="DR134" i="35" s="1"/>
  <c r="CY133" i="35"/>
  <c r="CZ133" i="35" s="1"/>
  <c r="DR133" i="35" s="1"/>
  <c r="CY132" i="35"/>
  <c r="CZ132" i="35" s="1"/>
  <c r="DR132" i="35" s="1"/>
  <c r="CY131" i="35"/>
  <c r="CZ131" i="35" s="1"/>
  <c r="DR131" i="35" s="1"/>
  <c r="CY130" i="35"/>
  <c r="CZ130" i="35" s="1"/>
  <c r="DR130" i="35" s="1"/>
  <c r="CY129" i="35"/>
  <c r="CZ129" i="35" s="1"/>
  <c r="DR129" i="35" s="1"/>
  <c r="CY128" i="35"/>
  <c r="CZ128" i="35" s="1"/>
  <c r="DR128" i="35" s="1"/>
  <c r="CY127" i="35"/>
  <c r="CZ127" i="35" s="1"/>
  <c r="DR127" i="35" s="1"/>
  <c r="CY126" i="35"/>
  <c r="CZ126" i="35" s="1"/>
  <c r="DR126" i="35" s="1"/>
  <c r="CY125" i="35"/>
  <c r="CZ125" i="35" s="1"/>
  <c r="DR125" i="35" s="1"/>
  <c r="CY124" i="35"/>
  <c r="CZ124" i="35" s="1"/>
  <c r="DR124" i="35" s="1"/>
  <c r="CY123" i="35"/>
  <c r="CZ123" i="35" s="1"/>
  <c r="DR123" i="35" s="1"/>
  <c r="CY122" i="35"/>
  <c r="CZ122" i="35" s="1"/>
  <c r="DR122" i="35" s="1"/>
  <c r="CY121" i="35"/>
  <c r="CZ121" i="35" s="1"/>
  <c r="DR121" i="35" s="1"/>
  <c r="CY120" i="35"/>
  <c r="CZ120" i="35" s="1"/>
  <c r="DR120" i="35" s="1"/>
  <c r="CY119" i="35"/>
  <c r="CZ119" i="35" s="1"/>
  <c r="DR119" i="35" s="1"/>
  <c r="CY118" i="35"/>
  <c r="CZ118" i="35" s="1"/>
  <c r="DR118" i="35" s="1"/>
  <c r="CY117" i="35"/>
  <c r="CZ117" i="35" s="1"/>
  <c r="DR117" i="35" s="1"/>
  <c r="CY116" i="35"/>
  <c r="CZ116" i="35" s="1"/>
  <c r="DR116" i="35" s="1"/>
  <c r="CY115" i="35"/>
  <c r="CZ115" i="35" s="1"/>
  <c r="DR115" i="35" s="1"/>
  <c r="CY114" i="35"/>
  <c r="CZ114" i="35" s="1"/>
  <c r="DR114" i="35" s="1"/>
  <c r="CY113" i="35"/>
  <c r="CZ113" i="35" s="1"/>
  <c r="CY112" i="35"/>
  <c r="CZ112" i="35" s="1"/>
  <c r="DR112" i="35" s="1"/>
  <c r="CY111" i="35"/>
  <c r="CZ111" i="35" s="1"/>
  <c r="DR111" i="35" s="1"/>
  <c r="CY110" i="35"/>
  <c r="CZ110" i="35" s="1"/>
  <c r="DR110" i="35" s="1"/>
  <c r="CY109" i="35"/>
  <c r="CZ109" i="35" s="1"/>
  <c r="DR109" i="35" s="1"/>
  <c r="CY108" i="35"/>
  <c r="CZ108" i="35" s="1"/>
  <c r="DR108" i="35" s="1"/>
  <c r="CY107" i="35"/>
  <c r="CZ107" i="35" s="1"/>
  <c r="DR107" i="35" s="1"/>
  <c r="CY106" i="35"/>
  <c r="CZ106" i="35" s="1"/>
  <c r="DR106" i="35" s="1"/>
  <c r="CY105" i="35"/>
  <c r="CZ105" i="35" s="1"/>
  <c r="DR105" i="35" s="1"/>
  <c r="CY104" i="35"/>
  <c r="CZ104" i="35" s="1"/>
  <c r="DR104" i="35" s="1"/>
  <c r="CY103" i="35"/>
  <c r="CZ103" i="35" s="1"/>
  <c r="DR103" i="35" s="1"/>
  <c r="CY102" i="35"/>
  <c r="CZ102" i="35" s="1"/>
  <c r="DR102" i="35" s="1"/>
  <c r="CY101" i="35"/>
  <c r="CZ101" i="35" s="1"/>
  <c r="DR101" i="35" s="1"/>
  <c r="CY100" i="35"/>
  <c r="CZ100" i="35" s="1"/>
  <c r="DR100" i="35" s="1"/>
  <c r="CY99" i="35"/>
  <c r="CZ99" i="35" s="1"/>
  <c r="DR99" i="35" s="1"/>
  <c r="CY98" i="35"/>
  <c r="CZ98" i="35" s="1"/>
  <c r="DR98" i="35" s="1"/>
  <c r="CY97" i="35"/>
  <c r="CZ97" i="35" s="1"/>
  <c r="DR97" i="35" s="1"/>
  <c r="CY96" i="35"/>
  <c r="CZ96" i="35" s="1"/>
  <c r="DR96" i="35" s="1"/>
  <c r="CY95" i="35"/>
  <c r="CZ95" i="35" s="1"/>
  <c r="DR95" i="35" s="1"/>
  <c r="CY94" i="35"/>
  <c r="CZ94" i="35" s="1"/>
  <c r="DR94" i="35" s="1"/>
  <c r="CY93" i="35"/>
  <c r="CZ93" i="35" s="1"/>
  <c r="DR93" i="35" s="1"/>
  <c r="CY92" i="35"/>
  <c r="CZ92" i="35" s="1"/>
  <c r="DR92" i="35" s="1"/>
  <c r="CY91" i="35"/>
  <c r="CZ91" i="35" s="1"/>
  <c r="DR91" i="35" s="1"/>
  <c r="CY90" i="35"/>
  <c r="CZ90" i="35" s="1"/>
  <c r="DR90" i="35" s="1"/>
  <c r="CY89" i="35"/>
  <c r="CZ89" i="35" s="1"/>
  <c r="DR89" i="35" s="1"/>
  <c r="CY88" i="35"/>
  <c r="CZ88" i="35" s="1"/>
  <c r="DR88" i="35" s="1"/>
  <c r="CY87" i="35"/>
  <c r="CZ87" i="35" s="1"/>
  <c r="DR87" i="35" s="1"/>
  <c r="CY86" i="35"/>
  <c r="CZ86" i="35" s="1"/>
  <c r="DR86" i="35" s="1"/>
  <c r="CY85" i="35"/>
  <c r="CZ85" i="35" s="1"/>
  <c r="DR85" i="35" s="1"/>
  <c r="CY84" i="35"/>
  <c r="CZ84" i="35" s="1"/>
  <c r="DR84" i="35" s="1"/>
  <c r="CY83" i="35"/>
  <c r="CZ83" i="35" s="1"/>
  <c r="DR83" i="35" s="1"/>
  <c r="CY82" i="35"/>
  <c r="CZ82" i="35" s="1"/>
  <c r="DR82" i="35" s="1"/>
  <c r="CY81" i="35"/>
  <c r="CZ81" i="35" s="1"/>
  <c r="DR81" i="35" s="1"/>
  <c r="CY80" i="35"/>
  <c r="CZ80" i="35" s="1"/>
  <c r="DR80" i="35" s="1"/>
  <c r="CY79" i="35"/>
  <c r="CZ79" i="35" s="1"/>
  <c r="DR79" i="35" s="1"/>
  <c r="CY78" i="35"/>
  <c r="CZ78" i="35" s="1"/>
  <c r="DR78" i="35" s="1"/>
  <c r="CY77" i="35"/>
  <c r="CZ77" i="35" s="1"/>
  <c r="DR77" i="35" s="1"/>
  <c r="CY76" i="35"/>
  <c r="CZ76" i="35" s="1"/>
  <c r="DR76" i="35" s="1"/>
  <c r="CY75" i="35"/>
  <c r="CZ75" i="35" s="1"/>
  <c r="DR75" i="35" s="1"/>
  <c r="CY74" i="35"/>
  <c r="CZ74" i="35" s="1"/>
  <c r="DR74" i="35" s="1"/>
  <c r="CY73" i="35"/>
  <c r="CZ73" i="35" s="1"/>
  <c r="DR73" i="35" s="1"/>
  <c r="CY72" i="35"/>
  <c r="CZ72" i="35" s="1"/>
  <c r="DR72" i="35" s="1"/>
  <c r="CY71" i="35"/>
  <c r="CZ71" i="35" s="1"/>
  <c r="DR71" i="35" s="1"/>
  <c r="CY70" i="35"/>
  <c r="CZ70" i="35" s="1"/>
  <c r="DR70" i="35" s="1"/>
  <c r="CY69" i="35"/>
  <c r="CZ69" i="35" s="1"/>
  <c r="DR69" i="35" s="1"/>
  <c r="CY68" i="35"/>
  <c r="CZ68" i="35" s="1"/>
  <c r="DR68" i="35" s="1"/>
  <c r="CY67" i="35"/>
  <c r="CZ67" i="35" s="1"/>
  <c r="DR67" i="35" s="1"/>
  <c r="CY66" i="35"/>
  <c r="CZ66" i="35" s="1"/>
  <c r="DR66" i="35" s="1"/>
  <c r="CY65" i="35"/>
  <c r="CZ65" i="35" s="1"/>
  <c r="DR65" i="35" s="1"/>
  <c r="CY64" i="35"/>
  <c r="CZ64" i="35" s="1"/>
  <c r="DR64" i="35" s="1"/>
  <c r="CY63" i="35"/>
  <c r="CZ63" i="35" s="1"/>
  <c r="DR63" i="35" s="1"/>
  <c r="CY62" i="35"/>
  <c r="CZ62" i="35" s="1"/>
  <c r="DR62" i="35" s="1"/>
  <c r="CY61" i="35"/>
  <c r="CZ61" i="35" s="1"/>
  <c r="DR61" i="35" s="1"/>
  <c r="CY60" i="35"/>
  <c r="CZ60" i="35" s="1"/>
  <c r="DR60" i="35" s="1"/>
  <c r="CY59" i="35"/>
  <c r="CZ59" i="35" s="1"/>
  <c r="DR59" i="35" s="1"/>
  <c r="CY58" i="35"/>
  <c r="CZ58" i="35" s="1"/>
  <c r="DR58" i="35" s="1"/>
  <c r="CY57" i="35"/>
  <c r="CZ57" i="35" s="1"/>
  <c r="DR57" i="35" s="1"/>
  <c r="CY56" i="35"/>
  <c r="CZ56" i="35" s="1"/>
  <c r="DR56" i="35" s="1"/>
  <c r="CY55" i="35"/>
  <c r="CZ55" i="35" s="1"/>
  <c r="DR55" i="35" s="1"/>
  <c r="CY54" i="35"/>
  <c r="CZ54" i="35" s="1"/>
  <c r="DR54" i="35" s="1"/>
  <c r="CY53" i="35"/>
  <c r="CZ53" i="35" s="1"/>
  <c r="DR53" i="35" s="1"/>
  <c r="CY52" i="35"/>
  <c r="CZ52" i="35" s="1"/>
  <c r="DR52" i="35" s="1"/>
  <c r="CY51" i="35"/>
  <c r="CZ51" i="35" s="1"/>
  <c r="DR51" i="35" s="1"/>
  <c r="CY50" i="35"/>
  <c r="CZ50" i="35" s="1"/>
  <c r="DR50" i="35" s="1"/>
  <c r="CY49" i="35"/>
  <c r="CZ49" i="35" s="1"/>
  <c r="DR49" i="35" s="1"/>
  <c r="CY48" i="35"/>
  <c r="CZ48" i="35" s="1"/>
  <c r="DR48" i="35" s="1"/>
  <c r="CY47" i="35"/>
  <c r="CZ47" i="35" s="1"/>
  <c r="DR47" i="35" s="1"/>
  <c r="CY46" i="35"/>
  <c r="CZ46" i="35" s="1"/>
  <c r="DR46" i="35" s="1"/>
  <c r="CY45" i="35"/>
  <c r="CZ45" i="35" s="1"/>
  <c r="DR45" i="35" s="1"/>
  <c r="CY44" i="35"/>
  <c r="CZ44" i="35" s="1"/>
  <c r="DR44" i="35" s="1"/>
  <c r="CY43" i="35"/>
  <c r="CZ43" i="35" s="1"/>
  <c r="DR43" i="35" s="1"/>
  <c r="CY42" i="35"/>
  <c r="CZ42" i="35" s="1"/>
  <c r="DR42" i="35" s="1"/>
  <c r="CY41" i="35"/>
  <c r="CZ41" i="35" s="1"/>
  <c r="DR41" i="35" s="1"/>
  <c r="CY40" i="35"/>
  <c r="CZ40" i="35" s="1"/>
  <c r="DR40" i="35" s="1"/>
  <c r="CY39" i="35"/>
  <c r="CZ39" i="35" s="1"/>
  <c r="DR39" i="35" s="1"/>
  <c r="CY38" i="35"/>
  <c r="CZ38" i="35" s="1"/>
  <c r="DR38" i="35" s="1"/>
  <c r="CY37" i="35"/>
  <c r="CZ37" i="35" s="1"/>
  <c r="DR37" i="35" s="1"/>
  <c r="CY36" i="35"/>
  <c r="CZ36" i="35" s="1"/>
  <c r="DR36" i="35" s="1"/>
  <c r="CY35" i="35"/>
  <c r="CZ35" i="35" s="1"/>
  <c r="DR35" i="35" s="1"/>
  <c r="CY34" i="35"/>
  <c r="CZ34" i="35" s="1"/>
  <c r="DR34" i="35" s="1"/>
  <c r="CY33" i="35"/>
  <c r="CZ33" i="35" s="1"/>
  <c r="DR33" i="35" s="1"/>
  <c r="CY32" i="35"/>
  <c r="CZ32" i="35" s="1"/>
  <c r="DR32" i="35" s="1"/>
  <c r="CY31" i="35"/>
  <c r="CZ31" i="35" s="1"/>
  <c r="DR31" i="35" s="1"/>
  <c r="CY30" i="35"/>
  <c r="CZ30" i="35" s="1"/>
  <c r="DR30" i="35" s="1"/>
  <c r="CY29" i="35"/>
  <c r="CZ29" i="35" s="1"/>
  <c r="DR29" i="35" s="1"/>
  <c r="CY28" i="35"/>
  <c r="CZ28" i="35" s="1"/>
  <c r="DR28" i="35" s="1"/>
  <c r="CY27" i="35"/>
  <c r="CZ27" i="35" s="1"/>
  <c r="DR27" i="35" s="1"/>
  <c r="CY26" i="35"/>
  <c r="CZ26" i="35" s="1"/>
  <c r="DR26" i="35" s="1"/>
  <c r="CY25" i="35"/>
  <c r="CZ25" i="35" s="1"/>
  <c r="DR25" i="35" s="1"/>
  <c r="CY24" i="35"/>
  <c r="CZ24" i="35" s="1"/>
  <c r="DR24" i="35" s="1"/>
  <c r="CY23" i="35"/>
  <c r="CZ23" i="35" s="1"/>
  <c r="DR23" i="35" s="1"/>
  <c r="CY22" i="35"/>
  <c r="CZ22" i="35" s="1"/>
  <c r="DR22" i="35" s="1"/>
  <c r="CY21" i="35"/>
  <c r="CZ21" i="35" s="1"/>
  <c r="DR21" i="35" s="1"/>
  <c r="CY20" i="35"/>
  <c r="CZ20" i="35" s="1"/>
  <c r="DR20" i="35" s="1"/>
  <c r="CY19" i="35"/>
  <c r="CZ19" i="35" s="1"/>
  <c r="DR19" i="35" s="1"/>
  <c r="CY18" i="35"/>
  <c r="CZ18" i="35" s="1"/>
  <c r="DR18" i="35" s="1"/>
  <c r="CY17" i="35"/>
  <c r="CZ17" i="35" s="1"/>
  <c r="DR17" i="35" s="1"/>
  <c r="CY16" i="35"/>
  <c r="CZ16" i="35" s="1"/>
  <c r="DR16" i="35" s="1"/>
  <c r="CY15" i="35"/>
  <c r="CZ15" i="35" s="1"/>
  <c r="DR15" i="35" s="1"/>
  <c r="CY14" i="35"/>
  <c r="CZ14" i="35" s="1"/>
  <c r="DR14" i="35" s="1"/>
  <c r="CY13" i="35"/>
  <c r="CZ13" i="35" s="1"/>
  <c r="DR13" i="35" s="1"/>
  <c r="CY12" i="35"/>
  <c r="CZ12" i="35" s="1"/>
  <c r="DR12" i="35" s="1"/>
  <c r="CY11" i="35"/>
  <c r="CZ11" i="35" s="1"/>
  <c r="DR11" i="35" s="1"/>
  <c r="CY10" i="35"/>
  <c r="CZ10" i="35" s="1"/>
  <c r="DR10" i="35" s="1"/>
  <c r="CY9" i="35"/>
  <c r="CZ9" i="35" s="1"/>
  <c r="DR9" i="35" s="1"/>
  <c r="CY8" i="35"/>
  <c r="CZ8" i="35" s="1"/>
  <c r="DR8" i="35" s="1"/>
  <c r="CY7" i="35"/>
  <c r="CZ7" i="35" s="1"/>
  <c r="DR7" i="35" s="1"/>
  <c r="CY6" i="35"/>
  <c r="CZ6" i="35" s="1"/>
  <c r="DR6" i="35" s="1"/>
  <c r="CY5" i="35"/>
  <c r="CZ5" i="35" s="1"/>
  <c r="DR5" i="35" s="1"/>
  <c r="CY4" i="35"/>
  <c r="CZ4" i="35" s="1"/>
  <c r="DR4" i="35" s="1"/>
  <c r="CA203" i="35"/>
  <c r="CB203" i="35" s="1"/>
  <c r="CT203" i="35" s="1"/>
  <c r="CA202" i="35"/>
  <c r="CB202" i="35" s="1"/>
  <c r="CT202" i="35" s="1"/>
  <c r="CA201" i="35"/>
  <c r="CB201" i="35" s="1"/>
  <c r="CT201" i="35" s="1"/>
  <c r="CA200" i="35"/>
  <c r="CB200" i="35" s="1"/>
  <c r="CT200" i="35" s="1"/>
  <c r="CA199" i="35"/>
  <c r="CB199" i="35" s="1"/>
  <c r="CT199" i="35" s="1"/>
  <c r="CA198" i="35"/>
  <c r="CB198" i="35" s="1"/>
  <c r="CT198" i="35" s="1"/>
  <c r="CA197" i="35"/>
  <c r="CB197" i="35" s="1"/>
  <c r="CT197" i="35" s="1"/>
  <c r="CA196" i="35"/>
  <c r="CB196" i="35" s="1"/>
  <c r="CT196" i="35" s="1"/>
  <c r="CA195" i="35"/>
  <c r="CB195" i="35" s="1"/>
  <c r="CT195" i="35" s="1"/>
  <c r="CA194" i="35"/>
  <c r="CB194" i="35" s="1"/>
  <c r="CT194" i="35" s="1"/>
  <c r="CA193" i="35"/>
  <c r="CB193" i="35" s="1"/>
  <c r="CT193" i="35" s="1"/>
  <c r="CA192" i="35"/>
  <c r="CB192" i="35" s="1"/>
  <c r="CT192" i="35" s="1"/>
  <c r="CA191" i="35"/>
  <c r="CB191" i="35" s="1"/>
  <c r="CT191" i="35" s="1"/>
  <c r="CA190" i="35"/>
  <c r="CB190" i="35" s="1"/>
  <c r="CT190" i="35" s="1"/>
  <c r="CA189" i="35"/>
  <c r="CB189" i="35" s="1"/>
  <c r="CT189" i="35" s="1"/>
  <c r="CA188" i="35"/>
  <c r="CB188" i="35" s="1"/>
  <c r="CT188" i="35" s="1"/>
  <c r="CA187" i="35"/>
  <c r="CB187" i="35" s="1"/>
  <c r="CT187" i="35" s="1"/>
  <c r="CA186" i="35"/>
  <c r="CB186" i="35" s="1"/>
  <c r="CT186" i="35" s="1"/>
  <c r="CA185" i="35"/>
  <c r="CB185" i="35" s="1"/>
  <c r="CT185" i="35" s="1"/>
  <c r="CA184" i="35"/>
  <c r="CB184" i="35" s="1"/>
  <c r="CT184" i="35" s="1"/>
  <c r="CA183" i="35"/>
  <c r="CB183" i="35" s="1"/>
  <c r="CT183" i="35" s="1"/>
  <c r="CA182" i="35"/>
  <c r="CB182" i="35" s="1"/>
  <c r="CT182" i="35" s="1"/>
  <c r="CA181" i="35"/>
  <c r="CB181" i="35" s="1"/>
  <c r="CT181" i="35" s="1"/>
  <c r="CA180" i="35"/>
  <c r="CB180" i="35" s="1"/>
  <c r="CT180" i="35" s="1"/>
  <c r="CA179" i="35"/>
  <c r="CB179" i="35" s="1"/>
  <c r="CT179" i="35" s="1"/>
  <c r="CA178" i="35"/>
  <c r="CB178" i="35" s="1"/>
  <c r="CT178" i="35" s="1"/>
  <c r="CA177" i="35"/>
  <c r="CB177" i="35" s="1"/>
  <c r="CT177" i="35" s="1"/>
  <c r="CA176" i="35"/>
  <c r="CB176" i="35" s="1"/>
  <c r="CT176" i="35" s="1"/>
  <c r="CA175" i="35"/>
  <c r="CB175" i="35" s="1"/>
  <c r="CT175" i="35" s="1"/>
  <c r="CA174" i="35"/>
  <c r="CB174" i="35" s="1"/>
  <c r="CT174" i="35" s="1"/>
  <c r="CA173" i="35"/>
  <c r="CB173" i="35" s="1"/>
  <c r="CT173" i="35" s="1"/>
  <c r="CA172" i="35"/>
  <c r="CB172" i="35" s="1"/>
  <c r="CT172" i="35" s="1"/>
  <c r="CA171" i="35"/>
  <c r="CB171" i="35" s="1"/>
  <c r="CT171" i="35" s="1"/>
  <c r="CA170" i="35"/>
  <c r="CB170" i="35" s="1"/>
  <c r="CT170" i="35" s="1"/>
  <c r="CA169" i="35"/>
  <c r="CB169" i="35" s="1"/>
  <c r="CT169" i="35" s="1"/>
  <c r="CA168" i="35"/>
  <c r="CB168" i="35" s="1"/>
  <c r="CT168" i="35" s="1"/>
  <c r="CA167" i="35"/>
  <c r="CB167" i="35" s="1"/>
  <c r="CT167" i="35" s="1"/>
  <c r="CA166" i="35"/>
  <c r="CB166" i="35" s="1"/>
  <c r="CT166" i="35" s="1"/>
  <c r="CA165" i="35"/>
  <c r="CB165" i="35" s="1"/>
  <c r="CT165" i="35" s="1"/>
  <c r="CA164" i="35"/>
  <c r="CB164" i="35" s="1"/>
  <c r="CT164" i="35" s="1"/>
  <c r="CA163" i="35"/>
  <c r="CB163" i="35" s="1"/>
  <c r="CT163" i="35" s="1"/>
  <c r="CA162" i="35"/>
  <c r="CB162" i="35" s="1"/>
  <c r="CT162" i="35" s="1"/>
  <c r="CA161" i="35"/>
  <c r="CB161" i="35" s="1"/>
  <c r="CT161" i="35" s="1"/>
  <c r="CA160" i="35"/>
  <c r="CB160" i="35" s="1"/>
  <c r="CT160" i="35" s="1"/>
  <c r="CA159" i="35"/>
  <c r="CB159" i="35" s="1"/>
  <c r="CT159" i="35" s="1"/>
  <c r="CA158" i="35"/>
  <c r="CB158" i="35" s="1"/>
  <c r="CT158" i="35" s="1"/>
  <c r="CA157" i="35"/>
  <c r="CB157" i="35" s="1"/>
  <c r="CT157" i="35" s="1"/>
  <c r="CA156" i="35"/>
  <c r="CB156" i="35" s="1"/>
  <c r="CT156" i="35" s="1"/>
  <c r="CA155" i="35"/>
  <c r="CB155" i="35" s="1"/>
  <c r="CT155" i="35" s="1"/>
  <c r="CA154" i="35"/>
  <c r="CB154" i="35" s="1"/>
  <c r="CT154" i="35" s="1"/>
  <c r="CA153" i="35"/>
  <c r="CB153" i="35" s="1"/>
  <c r="CT153" i="35" s="1"/>
  <c r="CA152" i="35"/>
  <c r="CB152" i="35" s="1"/>
  <c r="CT152" i="35" s="1"/>
  <c r="CA151" i="35"/>
  <c r="CB151" i="35" s="1"/>
  <c r="CT151" i="35" s="1"/>
  <c r="CA150" i="35"/>
  <c r="CB150" i="35" s="1"/>
  <c r="CT150" i="35" s="1"/>
  <c r="CA149" i="35"/>
  <c r="CB149" i="35" s="1"/>
  <c r="CT149" i="35" s="1"/>
  <c r="CA148" i="35"/>
  <c r="CB148" i="35" s="1"/>
  <c r="CT148" i="35" s="1"/>
  <c r="CA147" i="35"/>
  <c r="CB147" i="35" s="1"/>
  <c r="CT147" i="35" s="1"/>
  <c r="CA146" i="35"/>
  <c r="CB146" i="35" s="1"/>
  <c r="CT146" i="35" s="1"/>
  <c r="CA145" i="35"/>
  <c r="CB145" i="35" s="1"/>
  <c r="CT145" i="35" s="1"/>
  <c r="CA144" i="35"/>
  <c r="CB144" i="35" s="1"/>
  <c r="CT144" i="35" s="1"/>
  <c r="CA143" i="35"/>
  <c r="CB143" i="35" s="1"/>
  <c r="CT143" i="35" s="1"/>
  <c r="CA142" i="35"/>
  <c r="CB142" i="35" s="1"/>
  <c r="CT142" i="35" s="1"/>
  <c r="CA141" i="35"/>
  <c r="CB141" i="35" s="1"/>
  <c r="CT141" i="35" s="1"/>
  <c r="CA140" i="35"/>
  <c r="CB140" i="35" s="1"/>
  <c r="CT140" i="35" s="1"/>
  <c r="CA139" i="35"/>
  <c r="CB139" i="35" s="1"/>
  <c r="CT139" i="35" s="1"/>
  <c r="CA138" i="35"/>
  <c r="CB138" i="35" s="1"/>
  <c r="CT138" i="35" s="1"/>
  <c r="CA137" i="35"/>
  <c r="CB137" i="35" s="1"/>
  <c r="CT137" i="35" s="1"/>
  <c r="CA136" i="35"/>
  <c r="CB136" i="35" s="1"/>
  <c r="CT136" i="35" s="1"/>
  <c r="CA135" i="35"/>
  <c r="CB135" i="35" s="1"/>
  <c r="CT135" i="35" s="1"/>
  <c r="CA134" i="35"/>
  <c r="CB134" i="35" s="1"/>
  <c r="CT134" i="35" s="1"/>
  <c r="CA133" i="35"/>
  <c r="CB133" i="35" s="1"/>
  <c r="CT133" i="35" s="1"/>
  <c r="CA132" i="35"/>
  <c r="CB132" i="35" s="1"/>
  <c r="CT132" i="35" s="1"/>
  <c r="CA131" i="35"/>
  <c r="CB131" i="35" s="1"/>
  <c r="CT131" i="35" s="1"/>
  <c r="CA130" i="35"/>
  <c r="CB130" i="35" s="1"/>
  <c r="CT130" i="35" s="1"/>
  <c r="CA129" i="35"/>
  <c r="CB129" i="35" s="1"/>
  <c r="CT129" i="35" s="1"/>
  <c r="CA128" i="35"/>
  <c r="CB128" i="35" s="1"/>
  <c r="CT128" i="35" s="1"/>
  <c r="CA127" i="35"/>
  <c r="CB127" i="35" s="1"/>
  <c r="CT127" i="35" s="1"/>
  <c r="CA126" i="35"/>
  <c r="CB126" i="35" s="1"/>
  <c r="CT126" i="35" s="1"/>
  <c r="CA125" i="35"/>
  <c r="CB125" i="35" s="1"/>
  <c r="CT125" i="35" s="1"/>
  <c r="CA124" i="35"/>
  <c r="CB124" i="35" s="1"/>
  <c r="CT124" i="35" s="1"/>
  <c r="CA123" i="35"/>
  <c r="CB123" i="35" s="1"/>
  <c r="CT123" i="35" s="1"/>
  <c r="CA122" i="35"/>
  <c r="CB122" i="35" s="1"/>
  <c r="CT122" i="35" s="1"/>
  <c r="CA121" i="35"/>
  <c r="CB121" i="35" s="1"/>
  <c r="CT121" i="35" s="1"/>
  <c r="CA120" i="35"/>
  <c r="CB120" i="35" s="1"/>
  <c r="CT120" i="35" s="1"/>
  <c r="CA119" i="35"/>
  <c r="CB119" i="35" s="1"/>
  <c r="CT119" i="35" s="1"/>
  <c r="CA118" i="35"/>
  <c r="CB118" i="35" s="1"/>
  <c r="CT118" i="35" s="1"/>
  <c r="CA117" i="35"/>
  <c r="CB117" i="35" s="1"/>
  <c r="CT117" i="35" s="1"/>
  <c r="CA116" i="35"/>
  <c r="CB116" i="35" s="1"/>
  <c r="CT116" i="35" s="1"/>
  <c r="CA115" i="35"/>
  <c r="CB115" i="35" s="1"/>
  <c r="CT115" i="35" s="1"/>
  <c r="CA114" i="35"/>
  <c r="CB114" i="35" s="1"/>
  <c r="CT114" i="35" s="1"/>
  <c r="CA113" i="35"/>
  <c r="CB113" i="35" s="1"/>
  <c r="CT113" i="35" s="1"/>
  <c r="CA112" i="35"/>
  <c r="CB112" i="35" s="1"/>
  <c r="CT112" i="35" s="1"/>
  <c r="CA111" i="35"/>
  <c r="CB111" i="35" s="1"/>
  <c r="CT111" i="35" s="1"/>
  <c r="CA110" i="35"/>
  <c r="CB110" i="35" s="1"/>
  <c r="CT110" i="35" s="1"/>
  <c r="CA109" i="35"/>
  <c r="CB109" i="35" s="1"/>
  <c r="CT109" i="35" s="1"/>
  <c r="CA108" i="35"/>
  <c r="CB108" i="35" s="1"/>
  <c r="CT108" i="35" s="1"/>
  <c r="CA107" i="35"/>
  <c r="CB107" i="35" s="1"/>
  <c r="CT107" i="35" s="1"/>
  <c r="CA106" i="35"/>
  <c r="CB106" i="35" s="1"/>
  <c r="CT106" i="35" s="1"/>
  <c r="CA105" i="35"/>
  <c r="CB105" i="35" s="1"/>
  <c r="CT105" i="35" s="1"/>
  <c r="CA104" i="35"/>
  <c r="CB104" i="35" s="1"/>
  <c r="CT104" i="35" s="1"/>
  <c r="CA103" i="35"/>
  <c r="CB103" i="35" s="1"/>
  <c r="CT103" i="35" s="1"/>
  <c r="CA102" i="35"/>
  <c r="CB102" i="35" s="1"/>
  <c r="CT102" i="35" s="1"/>
  <c r="CA101" i="35"/>
  <c r="CB101" i="35" s="1"/>
  <c r="CT101" i="35" s="1"/>
  <c r="CA100" i="35"/>
  <c r="CB100" i="35" s="1"/>
  <c r="CT100" i="35" s="1"/>
  <c r="CA99" i="35"/>
  <c r="CB99" i="35" s="1"/>
  <c r="CT99" i="35" s="1"/>
  <c r="CA98" i="35"/>
  <c r="CB98" i="35" s="1"/>
  <c r="CT98" i="35" s="1"/>
  <c r="CA97" i="35"/>
  <c r="CB97" i="35" s="1"/>
  <c r="CT97" i="35" s="1"/>
  <c r="CA96" i="35"/>
  <c r="CB96" i="35" s="1"/>
  <c r="CT96" i="35" s="1"/>
  <c r="CA95" i="35"/>
  <c r="CB95" i="35" s="1"/>
  <c r="CT95" i="35" s="1"/>
  <c r="CA94" i="35"/>
  <c r="CB94" i="35" s="1"/>
  <c r="CT94" i="35" s="1"/>
  <c r="CA93" i="35"/>
  <c r="CB93" i="35" s="1"/>
  <c r="CT93" i="35" s="1"/>
  <c r="CA92" i="35"/>
  <c r="CB92" i="35" s="1"/>
  <c r="CT92" i="35" s="1"/>
  <c r="CA91" i="35"/>
  <c r="CB91" i="35" s="1"/>
  <c r="CT91" i="35" s="1"/>
  <c r="CA90" i="35"/>
  <c r="CB90" i="35" s="1"/>
  <c r="CT90" i="35" s="1"/>
  <c r="CA89" i="35"/>
  <c r="CB89" i="35" s="1"/>
  <c r="CT89" i="35" s="1"/>
  <c r="CA88" i="35"/>
  <c r="CB88" i="35" s="1"/>
  <c r="CT88" i="35" s="1"/>
  <c r="CA87" i="35"/>
  <c r="CB87" i="35" s="1"/>
  <c r="CT87" i="35" s="1"/>
  <c r="CA86" i="35"/>
  <c r="CB86" i="35" s="1"/>
  <c r="CT86" i="35" s="1"/>
  <c r="CA85" i="35"/>
  <c r="CB85" i="35" s="1"/>
  <c r="CT85" i="35" s="1"/>
  <c r="CA84" i="35"/>
  <c r="CB84" i="35" s="1"/>
  <c r="CT84" i="35" s="1"/>
  <c r="CA83" i="35"/>
  <c r="CB83" i="35" s="1"/>
  <c r="CT83" i="35" s="1"/>
  <c r="CA82" i="35"/>
  <c r="CB82" i="35" s="1"/>
  <c r="CT82" i="35" s="1"/>
  <c r="CA81" i="35"/>
  <c r="CB81" i="35" s="1"/>
  <c r="CT81" i="35" s="1"/>
  <c r="CA80" i="35"/>
  <c r="CB80" i="35" s="1"/>
  <c r="CT80" i="35" s="1"/>
  <c r="CA79" i="35"/>
  <c r="CB79" i="35" s="1"/>
  <c r="CT79" i="35" s="1"/>
  <c r="CA78" i="35"/>
  <c r="CB78" i="35" s="1"/>
  <c r="CT78" i="35" s="1"/>
  <c r="CA77" i="35"/>
  <c r="CB77" i="35" s="1"/>
  <c r="CT77" i="35" s="1"/>
  <c r="CA76" i="35"/>
  <c r="CB76" i="35" s="1"/>
  <c r="CT76" i="35" s="1"/>
  <c r="CA75" i="35"/>
  <c r="CB75" i="35" s="1"/>
  <c r="CT75" i="35" s="1"/>
  <c r="CA74" i="35"/>
  <c r="CB74" i="35" s="1"/>
  <c r="CT74" i="35" s="1"/>
  <c r="CA73" i="35"/>
  <c r="CB73" i="35" s="1"/>
  <c r="CT73" i="35" s="1"/>
  <c r="CA72" i="35"/>
  <c r="CB72" i="35" s="1"/>
  <c r="CT72" i="35" s="1"/>
  <c r="CA71" i="35"/>
  <c r="CB71" i="35" s="1"/>
  <c r="CT71" i="35" s="1"/>
  <c r="CA70" i="35"/>
  <c r="CB70" i="35" s="1"/>
  <c r="CT70" i="35" s="1"/>
  <c r="CA69" i="35"/>
  <c r="CB69" i="35" s="1"/>
  <c r="CT69" i="35" s="1"/>
  <c r="CA68" i="35"/>
  <c r="CB68" i="35" s="1"/>
  <c r="CT68" i="35" s="1"/>
  <c r="CA67" i="35"/>
  <c r="CB67" i="35" s="1"/>
  <c r="CT67" i="35" s="1"/>
  <c r="CA66" i="35"/>
  <c r="CB66" i="35" s="1"/>
  <c r="CT66" i="35" s="1"/>
  <c r="CA65" i="35"/>
  <c r="CB65" i="35" s="1"/>
  <c r="CT65" i="35" s="1"/>
  <c r="CA64" i="35"/>
  <c r="CB64" i="35" s="1"/>
  <c r="CT64" i="35" s="1"/>
  <c r="CA63" i="35"/>
  <c r="CB63" i="35" s="1"/>
  <c r="CT63" i="35" s="1"/>
  <c r="CA62" i="35"/>
  <c r="CB62" i="35" s="1"/>
  <c r="CT62" i="35" s="1"/>
  <c r="CA61" i="35"/>
  <c r="CB61" i="35" s="1"/>
  <c r="CT61" i="35" s="1"/>
  <c r="CA60" i="35"/>
  <c r="CB60" i="35" s="1"/>
  <c r="CT60" i="35" s="1"/>
  <c r="CA59" i="35"/>
  <c r="CB59" i="35" s="1"/>
  <c r="CT59" i="35" s="1"/>
  <c r="CA58" i="35"/>
  <c r="CB58" i="35" s="1"/>
  <c r="CT58" i="35" s="1"/>
  <c r="CA57" i="35"/>
  <c r="CB57" i="35" s="1"/>
  <c r="CT57" i="35" s="1"/>
  <c r="CA56" i="35"/>
  <c r="CB56" i="35" s="1"/>
  <c r="CT56" i="35" s="1"/>
  <c r="CA55" i="35"/>
  <c r="CB55" i="35" s="1"/>
  <c r="CT55" i="35" s="1"/>
  <c r="CA54" i="35"/>
  <c r="CB54" i="35" s="1"/>
  <c r="CT54" i="35" s="1"/>
  <c r="CA53" i="35"/>
  <c r="CB53" i="35" s="1"/>
  <c r="CT53" i="35" s="1"/>
  <c r="CA52" i="35"/>
  <c r="CB52" i="35" s="1"/>
  <c r="CT52" i="35" s="1"/>
  <c r="CA51" i="35"/>
  <c r="CB51" i="35" s="1"/>
  <c r="CT51" i="35" s="1"/>
  <c r="CA50" i="35"/>
  <c r="CB50" i="35" s="1"/>
  <c r="CT50" i="35" s="1"/>
  <c r="CA49" i="35"/>
  <c r="CB49" i="35" s="1"/>
  <c r="CT49" i="35" s="1"/>
  <c r="CA48" i="35"/>
  <c r="CB48" i="35" s="1"/>
  <c r="CT48" i="35" s="1"/>
  <c r="CA47" i="35"/>
  <c r="CB47" i="35" s="1"/>
  <c r="CT47" i="35" s="1"/>
  <c r="CA46" i="35"/>
  <c r="CB46" i="35" s="1"/>
  <c r="CT46" i="35" s="1"/>
  <c r="CA45" i="35"/>
  <c r="CB45" i="35" s="1"/>
  <c r="CT45" i="35" s="1"/>
  <c r="CA44" i="35"/>
  <c r="CB44" i="35" s="1"/>
  <c r="CT44" i="35" s="1"/>
  <c r="CA43" i="35"/>
  <c r="CB43" i="35" s="1"/>
  <c r="CT43" i="35" s="1"/>
  <c r="CA42" i="35"/>
  <c r="CB42" i="35" s="1"/>
  <c r="CT42" i="35" s="1"/>
  <c r="CA41" i="35"/>
  <c r="CB41" i="35" s="1"/>
  <c r="CT41" i="35" s="1"/>
  <c r="CA40" i="35"/>
  <c r="CB40" i="35" s="1"/>
  <c r="CT40" i="35" s="1"/>
  <c r="CA39" i="35"/>
  <c r="CB39" i="35" s="1"/>
  <c r="CT39" i="35" s="1"/>
  <c r="CA38" i="35"/>
  <c r="CB38" i="35" s="1"/>
  <c r="CT38" i="35" s="1"/>
  <c r="CA37" i="35"/>
  <c r="CB37" i="35" s="1"/>
  <c r="CT37" i="35" s="1"/>
  <c r="CA36" i="35"/>
  <c r="CB36" i="35" s="1"/>
  <c r="CT36" i="35" s="1"/>
  <c r="CA35" i="35"/>
  <c r="CB35" i="35" s="1"/>
  <c r="CT35" i="35" s="1"/>
  <c r="CA34" i="35"/>
  <c r="CB34" i="35" s="1"/>
  <c r="CT34" i="35" s="1"/>
  <c r="CA33" i="35"/>
  <c r="CB33" i="35" s="1"/>
  <c r="CT33" i="35" s="1"/>
  <c r="CA32" i="35"/>
  <c r="CB32" i="35" s="1"/>
  <c r="CT32" i="35" s="1"/>
  <c r="CA31" i="35"/>
  <c r="CB31" i="35" s="1"/>
  <c r="CT31" i="35" s="1"/>
  <c r="CA30" i="35"/>
  <c r="CB30" i="35" s="1"/>
  <c r="CT30" i="35" s="1"/>
  <c r="CA29" i="35"/>
  <c r="CB29" i="35" s="1"/>
  <c r="CT29" i="35" s="1"/>
  <c r="CA28" i="35"/>
  <c r="CB28" i="35" s="1"/>
  <c r="CT28" i="35" s="1"/>
  <c r="CA27" i="35"/>
  <c r="CB27" i="35" s="1"/>
  <c r="CT27" i="35" s="1"/>
  <c r="CA26" i="35"/>
  <c r="CB26" i="35" s="1"/>
  <c r="CT26" i="35" s="1"/>
  <c r="CA25" i="35"/>
  <c r="CB25" i="35" s="1"/>
  <c r="CT25" i="35" s="1"/>
  <c r="CA24" i="35"/>
  <c r="CB24" i="35" s="1"/>
  <c r="CT24" i="35" s="1"/>
  <c r="CA23" i="35"/>
  <c r="CB23" i="35" s="1"/>
  <c r="CT23" i="35" s="1"/>
  <c r="CA22" i="35"/>
  <c r="CB22" i="35" s="1"/>
  <c r="CT22" i="35" s="1"/>
  <c r="CA21" i="35"/>
  <c r="CB21" i="35" s="1"/>
  <c r="CT21" i="35" s="1"/>
  <c r="CA20" i="35"/>
  <c r="CB20" i="35" s="1"/>
  <c r="CT20" i="35" s="1"/>
  <c r="CA19" i="35"/>
  <c r="CB19" i="35" s="1"/>
  <c r="CT19" i="35" s="1"/>
  <c r="CA18" i="35"/>
  <c r="CB18" i="35" s="1"/>
  <c r="CT18" i="35" s="1"/>
  <c r="CA17" i="35"/>
  <c r="CB17" i="35" s="1"/>
  <c r="CT17" i="35" s="1"/>
  <c r="CA16" i="35"/>
  <c r="CB16" i="35" s="1"/>
  <c r="CT16" i="35" s="1"/>
  <c r="CA15" i="35"/>
  <c r="CB15" i="35" s="1"/>
  <c r="CT15" i="35" s="1"/>
  <c r="CA14" i="35"/>
  <c r="CB14" i="35" s="1"/>
  <c r="CT14" i="35" s="1"/>
  <c r="CA13" i="35"/>
  <c r="CB13" i="35" s="1"/>
  <c r="CT13" i="35" s="1"/>
  <c r="CA12" i="35"/>
  <c r="CB12" i="35" s="1"/>
  <c r="CT12" i="35" s="1"/>
  <c r="CA11" i="35"/>
  <c r="CB11" i="35" s="1"/>
  <c r="CT11" i="35" s="1"/>
  <c r="CA10" i="35"/>
  <c r="CB10" i="35" s="1"/>
  <c r="CT10" i="35" s="1"/>
  <c r="CA9" i="35"/>
  <c r="CB9" i="35" s="1"/>
  <c r="CA8" i="35"/>
  <c r="CB8" i="35" s="1"/>
  <c r="CT8" i="35" s="1"/>
  <c r="CA7" i="35"/>
  <c r="CB7" i="35" s="1"/>
  <c r="CT7" i="35" s="1"/>
  <c r="CA6" i="35"/>
  <c r="CB6" i="35" s="1"/>
  <c r="CT6" i="35" s="1"/>
  <c r="CA5" i="35"/>
  <c r="CB5" i="35" s="1"/>
  <c r="CT5" i="35" s="1"/>
  <c r="CA4" i="35"/>
  <c r="CB4" i="35" s="1"/>
  <c r="CT4" i="35" s="1"/>
  <c r="BC203" i="35"/>
  <c r="BD203" i="35" s="1"/>
  <c r="BV203" i="35" s="1"/>
  <c r="BC202" i="35"/>
  <c r="BD202" i="35" s="1"/>
  <c r="BV202" i="35" s="1"/>
  <c r="BC201" i="35"/>
  <c r="BD201" i="35" s="1"/>
  <c r="BV201" i="35" s="1"/>
  <c r="BC200" i="35"/>
  <c r="BD200" i="35" s="1"/>
  <c r="BV200" i="35" s="1"/>
  <c r="BC199" i="35"/>
  <c r="BD199" i="35" s="1"/>
  <c r="BV199" i="35" s="1"/>
  <c r="BC198" i="35"/>
  <c r="BD198" i="35" s="1"/>
  <c r="BV198" i="35" s="1"/>
  <c r="BC197" i="35"/>
  <c r="BD197" i="35" s="1"/>
  <c r="BV197" i="35" s="1"/>
  <c r="BC196" i="35"/>
  <c r="BD196" i="35" s="1"/>
  <c r="BV196" i="35" s="1"/>
  <c r="BC195" i="35"/>
  <c r="BD195" i="35" s="1"/>
  <c r="BV195" i="35" s="1"/>
  <c r="BC194" i="35"/>
  <c r="BD194" i="35" s="1"/>
  <c r="BV194" i="35" s="1"/>
  <c r="BC193" i="35"/>
  <c r="BD193" i="35" s="1"/>
  <c r="BV193" i="35" s="1"/>
  <c r="BC192" i="35"/>
  <c r="BD192" i="35" s="1"/>
  <c r="BV192" i="35" s="1"/>
  <c r="BC191" i="35"/>
  <c r="BD191" i="35" s="1"/>
  <c r="BV191" i="35" s="1"/>
  <c r="BC190" i="35"/>
  <c r="BD190" i="35" s="1"/>
  <c r="BV190" i="35" s="1"/>
  <c r="BC189" i="35"/>
  <c r="BD189" i="35" s="1"/>
  <c r="BV189" i="35" s="1"/>
  <c r="BC188" i="35"/>
  <c r="BD188" i="35" s="1"/>
  <c r="BV188" i="35" s="1"/>
  <c r="BC187" i="35"/>
  <c r="BD187" i="35" s="1"/>
  <c r="BV187" i="35" s="1"/>
  <c r="BC186" i="35"/>
  <c r="BD186" i="35" s="1"/>
  <c r="BV186" i="35" s="1"/>
  <c r="BC185" i="35"/>
  <c r="BD185" i="35" s="1"/>
  <c r="BV185" i="35" s="1"/>
  <c r="BC184" i="35"/>
  <c r="BD184" i="35" s="1"/>
  <c r="BV184" i="35" s="1"/>
  <c r="BC183" i="35"/>
  <c r="BD183" i="35" s="1"/>
  <c r="BV183" i="35" s="1"/>
  <c r="BC182" i="35"/>
  <c r="BD182" i="35" s="1"/>
  <c r="BV182" i="35" s="1"/>
  <c r="BC181" i="35"/>
  <c r="BD181" i="35" s="1"/>
  <c r="BV181" i="35" s="1"/>
  <c r="BC180" i="35"/>
  <c r="BD180" i="35" s="1"/>
  <c r="BV180" i="35" s="1"/>
  <c r="BC179" i="35"/>
  <c r="BD179" i="35" s="1"/>
  <c r="BV179" i="35" s="1"/>
  <c r="BC178" i="35"/>
  <c r="BD178" i="35" s="1"/>
  <c r="BV178" i="35" s="1"/>
  <c r="BC177" i="35"/>
  <c r="BD177" i="35" s="1"/>
  <c r="BV177" i="35" s="1"/>
  <c r="BC176" i="35"/>
  <c r="BD176" i="35" s="1"/>
  <c r="BV176" i="35" s="1"/>
  <c r="BC175" i="35"/>
  <c r="BD175" i="35" s="1"/>
  <c r="BV175" i="35" s="1"/>
  <c r="BC174" i="35"/>
  <c r="BD174" i="35" s="1"/>
  <c r="BV174" i="35" s="1"/>
  <c r="BC173" i="35"/>
  <c r="BD173" i="35" s="1"/>
  <c r="BV173" i="35" s="1"/>
  <c r="BC172" i="35"/>
  <c r="BD172" i="35" s="1"/>
  <c r="BV172" i="35" s="1"/>
  <c r="BC171" i="35"/>
  <c r="BD171" i="35" s="1"/>
  <c r="BV171" i="35" s="1"/>
  <c r="BC170" i="35"/>
  <c r="BD170" i="35" s="1"/>
  <c r="BV170" i="35" s="1"/>
  <c r="BC169" i="35"/>
  <c r="BD169" i="35" s="1"/>
  <c r="BV169" i="35" s="1"/>
  <c r="BC168" i="35"/>
  <c r="BD168" i="35" s="1"/>
  <c r="BV168" i="35" s="1"/>
  <c r="BC167" i="35"/>
  <c r="BD167" i="35" s="1"/>
  <c r="BV167" i="35" s="1"/>
  <c r="BC166" i="35"/>
  <c r="BD166" i="35" s="1"/>
  <c r="BV166" i="35" s="1"/>
  <c r="BC165" i="35"/>
  <c r="BD165" i="35" s="1"/>
  <c r="BV165" i="35" s="1"/>
  <c r="BC164" i="35"/>
  <c r="BD164" i="35" s="1"/>
  <c r="BV164" i="35" s="1"/>
  <c r="BC163" i="35"/>
  <c r="BD163" i="35" s="1"/>
  <c r="BV163" i="35" s="1"/>
  <c r="BC162" i="35"/>
  <c r="BD162" i="35" s="1"/>
  <c r="BV162" i="35" s="1"/>
  <c r="BC161" i="35"/>
  <c r="BD161" i="35" s="1"/>
  <c r="BV161" i="35" s="1"/>
  <c r="BC160" i="35"/>
  <c r="BD160" i="35" s="1"/>
  <c r="BV160" i="35" s="1"/>
  <c r="BC159" i="35"/>
  <c r="BD159" i="35" s="1"/>
  <c r="BV159" i="35" s="1"/>
  <c r="BC158" i="35"/>
  <c r="BD158" i="35" s="1"/>
  <c r="BV158" i="35" s="1"/>
  <c r="BC157" i="35"/>
  <c r="BD157" i="35" s="1"/>
  <c r="BV157" i="35" s="1"/>
  <c r="BC156" i="35"/>
  <c r="BD156" i="35" s="1"/>
  <c r="BV156" i="35" s="1"/>
  <c r="BC155" i="35"/>
  <c r="BD155" i="35" s="1"/>
  <c r="BV155" i="35" s="1"/>
  <c r="BC154" i="35"/>
  <c r="BD154" i="35" s="1"/>
  <c r="BV154" i="35" s="1"/>
  <c r="BC153" i="35"/>
  <c r="BD153" i="35" s="1"/>
  <c r="BV153" i="35" s="1"/>
  <c r="BC152" i="35"/>
  <c r="BD152" i="35" s="1"/>
  <c r="BV152" i="35" s="1"/>
  <c r="BC151" i="35"/>
  <c r="BD151" i="35" s="1"/>
  <c r="BV151" i="35" s="1"/>
  <c r="BC150" i="35"/>
  <c r="BD150" i="35" s="1"/>
  <c r="BV150" i="35" s="1"/>
  <c r="BC149" i="35"/>
  <c r="BD149" i="35" s="1"/>
  <c r="BV149" i="35" s="1"/>
  <c r="BC148" i="35"/>
  <c r="BD148" i="35" s="1"/>
  <c r="BV148" i="35" s="1"/>
  <c r="BC147" i="35"/>
  <c r="BD147" i="35" s="1"/>
  <c r="BV147" i="35" s="1"/>
  <c r="BC146" i="35"/>
  <c r="BD146" i="35" s="1"/>
  <c r="BV146" i="35" s="1"/>
  <c r="BC145" i="35"/>
  <c r="BD145" i="35" s="1"/>
  <c r="BV145" i="35" s="1"/>
  <c r="BC144" i="35"/>
  <c r="BD144" i="35" s="1"/>
  <c r="BV144" i="35" s="1"/>
  <c r="BC143" i="35"/>
  <c r="BD143" i="35" s="1"/>
  <c r="BV143" i="35" s="1"/>
  <c r="BC142" i="35"/>
  <c r="BD142" i="35" s="1"/>
  <c r="BV142" i="35" s="1"/>
  <c r="BC141" i="35"/>
  <c r="BD141" i="35" s="1"/>
  <c r="BV141" i="35" s="1"/>
  <c r="BC140" i="35"/>
  <c r="BD140" i="35" s="1"/>
  <c r="BV140" i="35" s="1"/>
  <c r="BC139" i="35"/>
  <c r="BD139" i="35" s="1"/>
  <c r="BV139" i="35" s="1"/>
  <c r="BC138" i="35"/>
  <c r="BD138" i="35" s="1"/>
  <c r="BV138" i="35" s="1"/>
  <c r="BC137" i="35"/>
  <c r="BD137" i="35" s="1"/>
  <c r="BV137" i="35" s="1"/>
  <c r="BC136" i="35"/>
  <c r="BD136" i="35" s="1"/>
  <c r="BV136" i="35" s="1"/>
  <c r="BC135" i="35"/>
  <c r="BD135" i="35" s="1"/>
  <c r="BV135" i="35" s="1"/>
  <c r="BC134" i="35"/>
  <c r="BD134" i="35" s="1"/>
  <c r="BV134" i="35" s="1"/>
  <c r="BC133" i="35"/>
  <c r="BD133" i="35" s="1"/>
  <c r="BV133" i="35" s="1"/>
  <c r="BC132" i="35"/>
  <c r="BD132" i="35" s="1"/>
  <c r="BV132" i="35" s="1"/>
  <c r="BC131" i="35"/>
  <c r="BD131" i="35" s="1"/>
  <c r="BV131" i="35" s="1"/>
  <c r="BC130" i="35"/>
  <c r="BD130" i="35" s="1"/>
  <c r="BV130" i="35" s="1"/>
  <c r="BC129" i="35"/>
  <c r="BD129" i="35" s="1"/>
  <c r="BV129" i="35" s="1"/>
  <c r="BC128" i="35"/>
  <c r="BD128" i="35" s="1"/>
  <c r="BV128" i="35" s="1"/>
  <c r="BC127" i="35"/>
  <c r="BD127" i="35" s="1"/>
  <c r="BV127" i="35" s="1"/>
  <c r="BC126" i="35"/>
  <c r="BD126" i="35" s="1"/>
  <c r="BV126" i="35" s="1"/>
  <c r="BC125" i="35"/>
  <c r="BD125" i="35" s="1"/>
  <c r="BV125" i="35" s="1"/>
  <c r="BC124" i="35"/>
  <c r="BD124" i="35" s="1"/>
  <c r="BV124" i="35" s="1"/>
  <c r="BC123" i="35"/>
  <c r="BD123" i="35" s="1"/>
  <c r="BV123" i="35" s="1"/>
  <c r="BC122" i="35"/>
  <c r="BD122" i="35" s="1"/>
  <c r="BV122" i="35" s="1"/>
  <c r="BC121" i="35"/>
  <c r="BD121" i="35" s="1"/>
  <c r="BV121" i="35" s="1"/>
  <c r="BC120" i="35"/>
  <c r="BD120" i="35" s="1"/>
  <c r="BV120" i="35" s="1"/>
  <c r="BC119" i="35"/>
  <c r="BD119" i="35" s="1"/>
  <c r="BV119" i="35" s="1"/>
  <c r="BC118" i="35"/>
  <c r="BD118" i="35" s="1"/>
  <c r="BV118" i="35" s="1"/>
  <c r="BC117" i="35"/>
  <c r="BD117" i="35" s="1"/>
  <c r="BV117" i="35" s="1"/>
  <c r="BC116" i="35"/>
  <c r="BD116" i="35" s="1"/>
  <c r="BV116" i="35" s="1"/>
  <c r="BC115" i="35"/>
  <c r="BD115" i="35" s="1"/>
  <c r="BV115" i="35" s="1"/>
  <c r="BC114" i="35"/>
  <c r="BD114" i="35" s="1"/>
  <c r="BV114" i="35" s="1"/>
  <c r="BC113" i="35"/>
  <c r="BD113" i="35" s="1"/>
  <c r="BV113" i="35" s="1"/>
  <c r="BC112" i="35"/>
  <c r="BD112" i="35" s="1"/>
  <c r="BV112" i="35" s="1"/>
  <c r="BC111" i="35"/>
  <c r="BD111" i="35" s="1"/>
  <c r="BV111" i="35" s="1"/>
  <c r="BC110" i="35"/>
  <c r="BD110" i="35" s="1"/>
  <c r="BV110" i="35" s="1"/>
  <c r="BC109" i="35"/>
  <c r="BD109" i="35" s="1"/>
  <c r="BV109" i="35" s="1"/>
  <c r="BC108" i="35"/>
  <c r="BD108" i="35" s="1"/>
  <c r="BV108" i="35" s="1"/>
  <c r="BC107" i="35"/>
  <c r="BD107" i="35" s="1"/>
  <c r="BV107" i="35" s="1"/>
  <c r="BC106" i="35"/>
  <c r="BD106" i="35" s="1"/>
  <c r="BV106" i="35" s="1"/>
  <c r="BC105" i="35"/>
  <c r="BD105" i="35" s="1"/>
  <c r="BV105" i="35" s="1"/>
  <c r="BC104" i="35"/>
  <c r="BD104" i="35" s="1"/>
  <c r="BV104" i="35" s="1"/>
  <c r="BC103" i="35"/>
  <c r="BD103" i="35" s="1"/>
  <c r="BV103" i="35" s="1"/>
  <c r="BC102" i="35"/>
  <c r="BD102" i="35" s="1"/>
  <c r="BV102" i="35" s="1"/>
  <c r="BC101" i="35"/>
  <c r="BD101" i="35" s="1"/>
  <c r="BV101" i="35" s="1"/>
  <c r="BC100" i="35"/>
  <c r="BD100" i="35" s="1"/>
  <c r="BV100" i="35" s="1"/>
  <c r="BC99" i="35"/>
  <c r="BD99" i="35" s="1"/>
  <c r="BV99" i="35" s="1"/>
  <c r="BC98" i="35"/>
  <c r="BD98" i="35" s="1"/>
  <c r="BV98" i="35" s="1"/>
  <c r="BC97" i="35"/>
  <c r="BD97" i="35" s="1"/>
  <c r="BV97" i="35" s="1"/>
  <c r="BC96" i="35"/>
  <c r="BD96" i="35" s="1"/>
  <c r="BV96" i="35" s="1"/>
  <c r="BC95" i="35"/>
  <c r="BD95" i="35" s="1"/>
  <c r="BV95" i="35" s="1"/>
  <c r="BC94" i="35"/>
  <c r="BD94" i="35" s="1"/>
  <c r="BV94" i="35" s="1"/>
  <c r="BC93" i="35"/>
  <c r="BD93" i="35" s="1"/>
  <c r="BV93" i="35" s="1"/>
  <c r="BC92" i="35"/>
  <c r="BD92" i="35" s="1"/>
  <c r="BV92" i="35" s="1"/>
  <c r="BC91" i="35"/>
  <c r="BD91" i="35" s="1"/>
  <c r="BV91" i="35" s="1"/>
  <c r="BC90" i="35"/>
  <c r="BD90" i="35" s="1"/>
  <c r="BV90" i="35" s="1"/>
  <c r="BC89" i="35"/>
  <c r="BD89" i="35" s="1"/>
  <c r="BV89" i="35" s="1"/>
  <c r="BC88" i="35"/>
  <c r="BD88" i="35" s="1"/>
  <c r="BV88" i="35" s="1"/>
  <c r="BC87" i="35"/>
  <c r="BD87" i="35" s="1"/>
  <c r="BV87" i="35" s="1"/>
  <c r="BC86" i="35"/>
  <c r="BD86" i="35" s="1"/>
  <c r="BV86" i="35" s="1"/>
  <c r="BC85" i="35"/>
  <c r="BD85" i="35" s="1"/>
  <c r="BV85" i="35" s="1"/>
  <c r="BC84" i="35"/>
  <c r="BD84" i="35" s="1"/>
  <c r="BV84" i="35" s="1"/>
  <c r="BC83" i="35"/>
  <c r="BD83" i="35" s="1"/>
  <c r="BV83" i="35" s="1"/>
  <c r="BC82" i="35"/>
  <c r="BD82" i="35" s="1"/>
  <c r="BV82" i="35" s="1"/>
  <c r="BC81" i="35"/>
  <c r="BD81" i="35" s="1"/>
  <c r="BV81" i="35" s="1"/>
  <c r="BC80" i="35"/>
  <c r="BD80" i="35" s="1"/>
  <c r="BV80" i="35" s="1"/>
  <c r="BC79" i="35"/>
  <c r="BD79" i="35" s="1"/>
  <c r="BV79" i="35" s="1"/>
  <c r="BC78" i="35"/>
  <c r="BD78" i="35" s="1"/>
  <c r="BV78" i="35" s="1"/>
  <c r="BC77" i="35"/>
  <c r="BD77" i="35" s="1"/>
  <c r="BV77" i="35" s="1"/>
  <c r="BC76" i="35"/>
  <c r="BD76" i="35" s="1"/>
  <c r="BV76" i="35" s="1"/>
  <c r="BC75" i="35"/>
  <c r="BD75" i="35" s="1"/>
  <c r="BV75" i="35" s="1"/>
  <c r="BC74" i="35"/>
  <c r="BD74" i="35" s="1"/>
  <c r="BV74" i="35" s="1"/>
  <c r="BC73" i="35"/>
  <c r="BD73" i="35" s="1"/>
  <c r="BV73" i="35" s="1"/>
  <c r="BC72" i="35"/>
  <c r="BD72" i="35" s="1"/>
  <c r="BV72" i="35" s="1"/>
  <c r="BC71" i="35"/>
  <c r="BD71" i="35" s="1"/>
  <c r="BV71" i="35" s="1"/>
  <c r="BC70" i="35"/>
  <c r="BD70" i="35" s="1"/>
  <c r="BV70" i="35" s="1"/>
  <c r="BC69" i="35"/>
  <c r="BD69" i="35" s="1"/>
  <c r="BV69" i="35" s="1"/>
  <c r="BC68" i="35"/>
  <c r="BD68" i="35" s="1"/>
  <c r="BV68" i="35" s="1"/>
  <c r="BC67" i="35"/>
  <c r="BD67" i="35" s="1"/>
  <c r="BV67" i="35" s="1"/>
  <c r="BC66" i="35"/>
  <c r="BD66" i="35" s="1"/>
  <c r="BV66" i="35" s="1"/>
  <c r="BC65" i="35"/>
  <c r="BD65" i="35" s="1"/>
  <c r="BV65" i="35" s="1"/>
  <c r="BC64" i="35"/>
  <c r="BD64" i="35" s="1"/>
  <c r="BV64" i="35" s="1"/>
  <c r="BC63" i="35"/>
  <c r="BD63" i="35" s="1"/>
  <c r="BV63" i="35" s="1"/>
  <c r="BC62" i="35"/>
  <c r="BD62" i="35" s="1"/>
  <c r="BV62" i="35" s="1"/>
  <c r="BC61" i="35"/>
  <c r="BD61" i="35" s="1"/>
  <c r="BV61" i="35" s="1"/>
  <c r="BC60" i="35"/>
  <c r="BD60" i="35" s="1"/>
  <c r="BV60" i="35" s="1"/>
  <c r="BC59" i="35"/>
  <c r="BD59" i="35" s="1"/>
  <c r="BV59" i="35" s="1"/>
  <c r="BC58" i="35"/>
  <c r="BD58" i="35" s="1"/>
  <c r="BV58" i="35" s="1"/>
  <c r="BC57" i="35"/>
  <c r="BD57" i="35" s="1"/>
  <c r="BV57" i="35" s="1"/>
  <c r="BC56" i="35"/>
  <c r="BD56" i="35" s="1"/>
  <c r="BV56" i="35" s="1"/>
  <c r="BC55" i="35"/>
  <c r="BD55" i="35" s="1"/>
  <c r="BV55" i="35" s="1"/>
  <c r="BC54" i="35"/>
  <c r="BD54" i="35" s="1"/>
  <c r="BV54" i="35" s="1"/>
  <c r="BC53" i="35"/>
  <c r="BD53" i="35" s="1"/>
  <c r="BV53" i="35" s="1"/>
  <c r="BC52" i="35"/>
  <c r="BD52" i="35" s="1"/>
  <c r="BV52" i="35" s="1"/>
  <c r="BC51" i="35"/>
  <c r="BD51" i="35" s="1"/>
  <c r="BV51" i="35" s="1"/>
  <c r="BC50" i="35"/>
  <c r="BD50" i="35" s="1"/>
  <c r="BV50" i="35" s="1"/>
  <c r="BC49" i="35"/>
  <c r="BD49" i="35" s="1"/>
  <c r="BV49" i="35" s="1"/>
  <c r="BC48" i="35"/>
  <c r="BD48" i="35" s="1"/>
  <c r="BV48" i="35" s="1"/>
  <c r="BC47" i="35"/>
  <c r="BD47" i="35" s="1"/>
  <c r="BV47" i="35" s="1"/>
  <c r="BC46" i="35"/>
  <c r="BD46" i="35" s="1"/>
  <c r="BV46" i="35" s="1"/>
  <c r="BC45" i="35"/>
  <c r="BD45" i="35" s="1"/>
  <c r="BV45" i="35" s="1"/>
  <c r="BC44" i="35"/>
  <c r="BD44" i="35" s="1"/>
  <c r="BV44" i="35" s="1"/>
  <c r="BC43" i="35"/>
  <c r="BD43" i="35" s="1"/>
  <c r="BV43" i="35" s="1"/>
  <c r="BC42" i="35"/>
  <c r="BD42" i="35" s="1"/>
  <c r="BV42" i="35" s="1"/>
  <c r="BC41" i="35"/>
  <c r="BD41" i="35" s="1"/>
  <c r="BV41" i="35" s="1"/>
  <c r="BC40" i="35"/>
  <c r="BD40" i="35" s="1"/>
  <c r="BV40" i="35" s="1"/>
  <c r="BC39" i="35"/>
  <c r="BD39" i="35" s="1"/>
  <c r="BV39" i="35" s="1"/>
  <c r="BC38" i="35"/>
  <c r="BD38" i="35" s="1"/>
  <c r="BV38" i="35" s="1"/>
  <c r="BC37" i="35"/>
  <c r="BD37" i="35" s="1"/>
  <c r="BV37" i="35" s="1"/>
  <c r="BC36" i="35"/>
  <c r="BD36" i="35" s="1"/>
  <c r="BV36" i="35" s="1"/>
  <c r="BC35" i="35"/>
  <c r="BD35" i="35" s="1"/>
  <c r="BV35" i="35" s="1"/>
  <c r="BC34" i="35"/>
  <c r="BD34" i="35" s="1"/>
  <c r="BV34" i="35" s="1"/>
  <c r="BC33" i="35"/>
  <c r="BD33" i="35" s="1"/>
  <c r="BV33" i="35" s="1"/>
  <c r="BC32" i="35"/>
  <c r="BD32" i="35" s="1"/>
  <c r="BV32" i="35" s="1"/>
  <c r="BC31" i="35"/>
  <c r="BD31" i="35" s="1"/>
  <c r="BV31" i="35" s="1"/>
  <c r="BC30" i="35"/>
  <c r="BD30" i="35" s="1"/>
  <c r="BV30" i="35" s="1"/>
  <c r="BC29" i="35"/>
  <c r="BD29" i="35" s="1"/>
  <c r="BV29" i="35" s="1"/>
  <c r="BC28" i="35"/>
  <c r="BD28" i="35" s="1"/>
  <c r="BV28" i="35" s="1"/>
  <c r="BC27" i="35"/>
  <c r="BD27" i="35" s="1"/>
  <c r="BV27" i="35" s="1"/>
  <c r="BC26" i="35"/>
  <c r="BD26" i="35" s="1"/>
  <c r="BV26" i="35" s="1"/>
  <c r="BC25" i="35"/>
  <c r="BD25" i="35" s="1"/>
  <c r="BV25" i="35" s="1"/>
  <c r="BC24" i="35"/>
  <c r="BD24" i="35" s="1"/>
  <c r="BV24" i="35" s="1"/>
  <c r="BC23" i="35"/>
  <c r="BD23" i="35" s="1"/>
  <c r="BV23" i="35" s="1"/>
  <c r="BC22" i="35"/>
  <c r="BD22" i="35" s="1"/>
  <c r="BV22" i="35" s="1"/>
  <c r="BC21" i="35"/>
  <c r="BD21" i="35" s="1"/>
  <c r="BV21" i="35" s="1"/>
  <c r="BC20" i="35"/>
  <c r="BD20" i="35" s="1"/>
  <c r="BV20" i="35" s="1"/>
  <c r="BC19" i="35"/>
  <c r="BD19" i="35" s="1"/>
  <c r="BV19" i="35" s="1"/>
  <c r="BC18" i="35"/>
  <c r="BD18" i="35" s="1"/>
  <c r="BV18" i="35" s="1"/>
  <c r="BC17" i="35"/>
  <c r="BD17" i="35" s="1"/>
  <c r="BV17" i="35" s="1"/>
  <c r="BC16" i="35"/>
  <c r="BD16" i="35" s="1"/>
  <c r="BV16" i="35" s="1"/>
  <c r="BC15" i="35"/>
  <c r="BD15" i="35" s="1"/>
  <c r="BV15" i="35" s="1"/>
  <c r="BC14" i="35"/>
  <c r="BD14" i="35" s="1"/>
  <c r="BV14" i="35" s="1"/>
  <c r="BC13" i="35"/>
  <c r="BD13" i="35" s="1"/>
  <c r="BV13" i="35" s="1"/>
  <c r="BC12" i="35"/>
  <c r="BD12" i="35" s="1"/>
  <c r="BV12" i="35" s="1"/>
  <c r="BC11" i="35"/>
  <c r="BD11" i="35" s="1"/>
  <c r="BV11" i="35" s="1"/>
  <c r="BC10" i="35"/>
  <c r="BD10" i="35" s="1"/>
  <c r="BV10" i="35" s="1"/>
  <c r="BC9" i="35"/>
  <c r="BD9" i="35" s="1"/>
  <c r="BV9" i="35" s="1"/>
  <c r="BC8" i="35"/>
  <c r="BD8" i="35" s="1"/>
  <c r="BV8" i="35" s="1"/>
  <c r="BC7" i="35"/>
  <c r="BD7" i="35" s="1"/>
  <c r="BV7" i="35" s="1"/>
  <c r="BC6" i="35"/>
  <c r="BD6" i="35" s="1"/>
  <c r="BV6" i="35" s="1"/>
  <c r="BC5" i="35"/>
  <c r="BD5" i="35" s="1"/>
  <c r="BV5" i="35" s="1"/>
  <c r="BC4" i="35"/>
  <c r="BD4" i="35" s="1"/>
  <c r="BV4" i="35" s="1"/>
  <c r="AE203" i="35"/>
  <c r="AF203" i="35" s="1"/>
  <c r="AX203" i="35" s="1"/>
  <c r="AE202" i="35"/>
  <c r="AF202" i="35" s="1"/>
  <c r="AX202" i="35" s="1"/>
  <c r="AE201" i="35"/>
  <c r="AF201" i="35" s="1"/>
  <c r="AX201" i="35" s="1"/>
  <c r="AE200" i="35"/>
  <c r="AF200" i="35" s="1"/>
  <c r="AX200" i="35" s="1"/>
  <c r="AE199" i="35"/>
  <c r="AF199" i="35" s="1"/>
  <c r="AX199" i="35" s="1"/>
  <c r="AE198" i="35"/>
  <c r="AF198" i="35" s="1"/>
  <c r="AX198" i="35" s="1"/>
  <c r="AE197" i="35"/>
  <c r="AF197" i="35" s="1"/>
  <c r="AX197" i="35" s="1"/>
  <c r="AE196" i="35"/>
  <c r="AF196" i="35" s="1"/>
  <c r="AX196" i="35" s="1"/>
  <c r="AE195" i="35"/>
  <c r="AF195" i="35" s="1"/>
  <c r="AX195" i="35" s="1"/>
  <c r="AE194" i="35"/>
  <c r="AF194" i="35" s="1"/>
  <c r="AX194" i="35" s="1"/>
  <c r="AE193" i="35"/>
  <c r="AF193" i="35" s="1"/>
  <c r="AX193" i="35" s="1"/>
  <c r="AE192" i="35"/>
  <c r="AF192" i="35" s="1"/>
  <c r="AX192" i="35" s="1"/>
  <c r="AE191" i="35"/>
  <c r="AF191" i="35" s="1"/>
  <c r="AX191" i="35" s="1"/>
  <c r="AE190" i="35"/>
  <c r="AF190" i="35" s="1"/>
  <c r="AX190" i="35" s="1"/>
  <c r="AE189" i="35"/>
  <c r="AF189" i="35" s="1"/>
  <c r="AX189" i="35" s="1"/>
  <c r="AE188" i="35"/>
  <c r="AF188" i="35" s="1"/>
  <c r="AX188" i="35" s="1"/>
  <c r="AE187" i="35"/>
  <c r="AF187" i="35" s="1"/>
  <c r="AX187" i="35" s="1"/>
  <c r="AE186" i="35"/>
  <c r="AF186" i="35" s="1"/>
  <c r="AX186" i="35" s="1"/>
  <c r="AE185" i="35"/>
  <c r="AF185" i="35" s="1"/>
  <c r="AX185" i="35" s="1"/>
  <c r="AE184" i="35"/>
  <c r="AF184" i="35" s="1"/>
  <c r="AX184" i="35" s="1"/>
  <c r="AE183" i="35"/>
  <c r="AF183" i="35" s="1"/>
  <c r="AX183" i="35" s="1"/>
  <c r="AE182" i="35"/>
  <c r="AF182" i="35" s="1"/>
  <c r="AX182" i="35" s="1"/>
  <c r="AE181" i="35"/>
  <c r="AF181" i="35" s="1"/>
  <c r="AX181" i="35" s="1"/>
  <c r="AE180" i="35"/>
  <c r="AF180" i="35" s="1"/>
  <c r="AX180" i="35" s="1"/>
  <c r="AE179" i="35"/>
  <c r="AF179" i="35" s="1"/>
  <c r="AX179" i="35" s="1"/>
  <c r="AE178" i="35"/>
  <c r="AF178" i="35" s="1"/>
  <c r="AX178" i="35" s="1"/>
  <c r="AE177" i="35"/>
  <c r="AF177" i="35" s="1"/>
  <c r="AX177" i="35" s="1"/>
  <c r="AE176" i="35"/>
  <c r="AF176" i="35" s="1"/>
  <c r="AX176" i="35" s="1"/>
  <c r="AE175" i="35"/>
  <c r="AF175" i="35" s="1"/>
  <c r="AX175" i="35" s="1"/>
  <c r="AE174" i="35"/>
  <c r="AF174" i="35" s="1"/>
  <c r="AX174" i="35" s="1"/>
  <c r="AE173" i="35"/>
  <c r="AF173" i="35" s="1"/>
  <c r="AX173" i="35" s="1"/>
  <c r="AE172" i="35"/>
  <c r="AF172" i="35" s="1"/>
  <c r="AX172" i="35" s="1"/>
  <c r="AE171" i="35"/>
  <c r="AF171" i="35" s="1"/>
  <c r="AX171" i="35" s="1"/>
  <c r="AE170" i="35"/>
  <c r="AF170" i="35" s="1"/>
  <c r="AX170" i="35" s="1"/>
  <c r="AE169" i="35"/>
  <c r="AF169" i="35" s="1"/>
  <c r="AX169" i="35" s="1"/>
  <c r="AE168" i="35"/>
  <c r="AF168" i="35" s="1"/>
  <c r="AX168" i="35" s="1"/>
  <c r="AE167" i="35"/>
  <c r="AF167" i="35" s="1"/>
  <c r="AX167" i="35" s="1"/>
  <c r="AE166" i="35"/>
  <c r="AF166" i="35" s="1"/>
  <c r="AX166" i="35" s="1"/>
  <c r="AE165" i="35"/>
  <c r="AF165" i="35" s="1"/>
  <c r="AX165" i="35" s="1"/>
  <c r="AE164" i="35"/>
  <c r="AF164" i="35" s="1"/>
  <c r="AX164" i="35" s="1"/>
  <c r="AE163" i="35"/>
  <c r="AF163" i="35" s="1"/>
  <c r="AX163" i="35" s="1"/>
  <c r="AE162" i="35"/>
  <c r="AF162" i="35" s="1"/>
  <c r="AX162" i="35" s="1"/>
  <c r="AE161" i="35"/>
  <c r="AF161" i="35" s="1"/>
  <c r="AX161" i="35" s="1"/>
  <c r="AE160" i="35"/>
  <c r="AF160" i="35" s="1"/>
  <c r="AX160" i="35" s="1"/>
  <c r="AE159" i="35"/>
  <c r="AF159" i="35" s="1"/>
  <c r="AX159" i="35" s="1"/>
  <c r="AE158" i="35"/>
  <c r="AF158" i="35" s="1"/>
  <c r="AX158" i="35" s="1"/>
  <c r="AE157" i="35"/>
  <c r="AF157" i="35" s="1"/>
  <c r="AX157" i="35" s="1"/>
  <c r="AE156" i="35"/>
  <c r="AF156" i="35" s="1"/>
  <c r="AX156" i="35" s="1"/>
  <c r="AE155" i="35"/>
  <c r="AF155" i="35" s="1"/>
  <c r="AX155" i="35" s="1"/>
  <c r="AE154" i="35"/>
  <c r="AF154" i="35" s="1"/>
  <c r="AX154" i="35" s="1"/>
  <c r="AE153" i="35"/>
  <c r="AF153" i="35" s="1"/>
  <c r="AX153" i="35" s="1"/>
  <c r="AE152" i="35"/>
  <c r="AF152" i="35" s="1"/>
  <c r="AX152" i="35" s="1"/>
  <c r="AE151" i="35"/>
  <c r="AF151" i="35" s="1"/>
  <c r="AX151" i="35" s="1"/>
  <c r="AE150" i="35"/>
  <c r="AF150" i="35" s="1"/>
  <c r="AX150" i="35" s="1"/>
  <c r="AE149" i="35"/>
  <c r="AF149" i="35" s="1"/>
  <c r="AX149" i="35" s="1"/>
  <c r="AE148" i="35"/>
  <c r="AF148" i="35" s="1"/>
  <c r="AX148" i="35" s="1"/>
  <c r="AE147" i="35"/>
  <c r="AF147" i="35" s="1"/>
  <c r="AX147" i="35" s="1"/>
  <c r="AE146" i="35"/>
  <c r="AF146" i="35" s="1"/>
  <c r="AX146" i="35" s="1"/>
  <c r="AE145" i="35"/>
  <c r="AF145" i="35" s="1"/>
  <c r="AX145" i="35" s="1"/>
  <c r="AE144" i="35"/>
  <c r="AF144" i="35" s="1"/>
  <c r="AX144" i="35" s="1"/>
  <c r="AE143" i="35"/>
  <c r="AF143" i="35" s="1"/>
  <c r="AX143" i="35" s="1"/>
  <c r="AE142" i="35"/>
  <c r="AF142" i="35" s="1"/>
  <c r="AX142" i="35" s="1"/>
  <c r="AE141" i="35"/>
  <c r="AF141" i="35" s="1"/>
  <c r="AX141" i="35" s="1"/>
  <c r="AE140" i="35"/>
  <c r="AF140" i="35" s="1"/>
  <c r="AX140" i="35" s="1"/>
  <c r="AE139" i="35"/>
  <c r="AF139" i="35" s="1"/>
  <c r="AX139" i="35" s="1"/>
  <c r="AE138" i="35"/>
  <c r="AF138" i="35" s="1"/>
  <c r="AX138" i="35" s="1"/>
  <c r="AE137" i="35"/>
  <c r="AF137" i="35" s="1"/>
  <c r="AX137" i="35" s="1"/>
  <c r="AE136" i="35"/>
  <c r="AF136" i="35" s="1"/>
  <c r="AX136" i="35" s="1"/>
  <c r="AE135" i="35"/>
  <c r="AF135" i="35" s="1"/>
  <c r="AX135" i="35" s="1"/>
  <c r="AE134" i="35"/>
  <c r="AF134" i="35" s="1"/>
  <c r="AX134" i="35" s="1"/>
  <c r="AE133" i="35"/>
  <c r="AF133" i="35" s="1"/>
  <c r="AX133" i="35" s="1"/>
  <c r="AE132" i="35"/>
  <c r="AF132" i="35" s="1"/>
  <c r="AX132" i="35" s="1"/>
  <c r="AE131" i="35"/>
  <c r="AF131" i="35" s="1"/>
  <c r="AX131" i="35" s="1"/>
  <c r="AE130" i="35"/>
  <c r="AF130" i="35" s="1"/>
  <c r="AX130" i="35" s="1"/>
  <c r="AE129" i="35"/>
  <c r="AF129" i="35" s="1"/>
  <c r="AX129" i="35" s="1"/>
  <c r="AE128" i="35"/>
  <c r="AF128" i="35" s="1"/>
  <c r="AX128" i="35" s="1"/>
  <c r="AE127" i="35"/>
  <c r="AF127" i="35" s="1"/>
  <c r="AX127" i="35" s="1"/>
  <c r="AE126" i="35"/>
  <c r="AF126" i="35" s="1"/>
  <c r="AX126" i="35" s="1"/>
  <c r="AE125" i="35"/>
  <c r="AF125" i="35" s="1"/>
  <c r="AX125" i="35" s="1"/>
  <c r="AE124" i="35"/>
  <c r="AF124" i="35" s="1"/>
  <c r="AX124" i="35" s="1"/>
  <c r="AE123" i="35"/>
  <c r="AF123" i="35" s="1"/>
  <c r="AX123" i="35" s="1"/>
  <c r="AE122" i="35"/>
  <c r="AF122" i="35" s="1"/>
  <c r="AX122" i="35" s="1"/>
  <c r="AE121" i="35"/>
  <c r="AF121" i="35" s="1"/>
  <c r="AX121" i="35" s="1"/>
  <c r="AE120" i="35"/>
  <c r="AF120" i="35" s="1"/>
  <c r="AX120" i="35" s="1"/>
  <c r="AE119" i="35"/>
  <c r="AF119" i="35" s="1"/>
  <c r="AX119" i="35" s="1"/>
  <c r="AE118" i="35"/>
  <c r="AF118" i="35" s="1"/>
  <c r="AX118" i="35" s="1"/>
  <c r="AE117" i="35"/>
  <c r="AF117" i="35" s="1"/>
  <c r="AX117" i="35" s="1"/>
  <c r="AE116" i="35"/>
  <c r="AF116" i="35" s="1"/>
  <c r="AX116" i="35" s="1"/>
  <c r="AE115" i="35"/>
  <c r="AF115" i="35" s="1"/>
  <c r="AX115" i="35" s="1"/>
  <c r="AE114" i="35"/>
  <c r="AF114" i="35" s="1"/>
  <c r="AX114" i="35" s="1"/>
  <c r="AE113" i="35"/>
  <c r="AF113" i="35" s="1"/>
  <c r="AX113" i="35" s="1"/>
  <c r="AE112" i="35"/>
  <c r="AF112" i="35" s="1"/>
  <c r="AX112" i="35" s="1"/>
  <c r="AE111" i="35"/>
  <c r="AF111" i="35" s="1"/>
  <c r="AX111" i="35" s="1"/>
  <c r="AE110" i="35"/>
  <c r="AF110" i="35" s="1"/>
  <c r="AX110" i="35" s="1"/>
  <c r="AE109" i="35"/>
  <c r="AF109" i="35" s="1"/>
  <c r="AX109" i="35" s="1"/>
  <c r="AE108" i="35"/>
  <c r="AF108" i="35" s="1"/>
  <c r="AX108" i="35" s="1"/>
  <c r="AE107" i="35"/>
  <c r="AF107" i="35" s="1"/>
  <c r="AX107" i="35" s="1"/>
  <c r="AE106" i="35"/>
  <c r="AF106" i="35" s="1"/>
  <c r="AX106" i="35" s="1"/>
  <c r="AE105" i="35"/>
  <c r="AF105" i="35" s="1"/>
  <c r="AX105" i="35" s="1"/>
  <c r="AE104" i="35"/>
  <c r="AF104" i="35" s="1"/>
  <c r="AX104" i="35" s="1"/>
  <c r="AE103" i="35"/>
  <c r="AF103" i="35" s="1"/>
  <c r="AX103" i="35" s="1"/>
  <c r="AE102" i="35"/>
  <c r="AF102" i="35" s="1"/>
  <c r="AX102" i="35" s="1"/>
  <c r="AE101" i="35"/>
  <c r="AF101" i="35" s="1"/>
  <c r="AX101" i="35" s="1"/>
  <c r="AE100" i="35"/>
  <c r="AF100" i="35" s="1"/>
  <c r="AX100" i="35" s="1"/>
  <c r="AE99" i="35"/>
  <c r="AF99" i="35" s="1"/>
  <c r="AX99" i="35" s="1"/>
  <c r="AE98" i="35"/>
  <c r="AF98" i="35" s="1"/>
  <c r="AX98" i="35" s="1"/>
  <c r="AE97" i="35"/>
  <c r="AF97" i="35" s="1"/>
  <c r="AX97" i="35" s="1"/>
  <c r="AE96" i="35"/>
  <c r="AF96" i="35" s="1"/>
  <c r="AX96" i="35" s="1"/>
  <c r="AE95" i="35"/>
  <c r="AF95" i="35" s="1"/>
  <c r="AX95" i="35" s="1"/>
  <c r="AE94" i="35"/>
  <c r="AF94" i="35" s="1"/>
  <c r="AX94" i="35" s="1"/>
  <c r="AE93" i="35"/>
  <c r="AF93" i="35" s="1"/>
  <c r="AX93" i="35" s="1"/>
  <c r="AE92" i="35"/>
  <c r="AF92" i="35" s="1"/>
  <c r="AX92" i="35" s="1"/>
  <c r="AE91" i="35"/>
  <c r="AF91" i="35" s="1"/>
  <c r="AX91" i="35" s="1"/>
  <c r="AE90" i="35"/>
  <c r="AF90" i="35" s="1"/>
  <c r="AX90" i="35" s="1"/>
  <c r="AE89" i="35"/>
  <c r="AF89" i="35" s="1"/>
  <c r="AX89" i="35" s="1"/>
  <c r="AE88" i="35"/>
  <c r="AF88" i="35" s="1"/>
  <c r="AX88" i="35" s="1"/>
  <c r="AE87" i="35"/>
  <c r="AF87" i="35" s="1"/>
  <c r="AX87" i="35" s="1"/>
  <c r="AE86" i="35"/>
  <c r="AF86" i="35" s="1"/>
  <c r="AX86" i="35" s="1"/>
  <c r="AE85" i="35"/>
  <c r="AF85" i="35" s="1"/>
  <c r="AX85" i="35" s="1"/>
  <c r="AE84" i="35"/>
  <c r="AF84" i="35" s="1"/>
  <c r="AX84" i="35" s="1"/>
  <c r="AE83" i="35"/>
  <c r="AF83" i="35" s="1"/>
  <c r="AX83" i="35" s="1"/>
  <c r="AE82" i="35"/>
  <c r="AF82" i="35" s="1"/>
  <c r="AX82" i="35" s="1"/>
  <c r="AE81" i="35"/>
  <c r="AF81" i="35" s="1"/>
  <c r="AX81" i="35" s="1"/>
  <c r="AE80" i="35"/>
  <c r="AF80" i="35" s="1"/>
  <c r="AX80" i="35" s="1"/>
  <c r="AE79" i="35"/>
  <c r="AF79" i="35" s="1"/>
  <c r="AX79" i="35" s="1"/>
  <c r="AE78" i="35"/>
  <c r="AF78" i="35" s="1"/>
  <c r="AX78" i="35" s="1"/>
  <c r="AE77" i="35"/>
  <c r="AF77" i="35" s="1"/>
  <c r="AX77" i="35" s="1"/>
  <c r="AE76" i="35"/>
  <c r="AF76" i="35" s="1"/>
  <c r="AX76" i="35" s="1"/>
  <c r="AE75" i="35"/>
  <c r="AF75" i="35" s="1"/>
  <c r="AX75" i="35" s="1"/>
  <c r="AE74" i="35"/>
  <c r="AF74" i="35" s="1"/>
  <c r="AX74" i="35" s="1"/>
  <c r="AE73" i="35"/>
  <c r="AF73" i="35" s="1"/>
  <c r="AX73" i="35" s="1"/>
  <c r="AE72" i="35"/>
  <c r="AF72" i="35" s="1"/>
  <c r="AX72" i="35" s="1"/>
  <c r="AE71" i="35"/>
  <c r="AF71" i="35" s="1"/>
  <c r="AX71" i="35" s="1"/>
  <c r="AE70" i="35"/>
  <c r="AF70" i="35" s="1"/>
  <c r="AX70" i="35" s="1"/>
  <c r="AE69" i="35"/>
  <c r="AF69" i="35" s="1"/>
  <c r="AX69" i="35" s="1"/>
  <c r="AE68" i="35"/>
  <c r="AF68" i="35" s="1"/>
  <c r="AX68" i="35" s="1"/>
  <c r="AE67" i="35"/>
  <c r="AF67" i="35" s="1"/>
  <c r="AX67" i="35" s="1"/>
  <c r="AE66" i="35"/>
  <c r="AF66" i="35" s="1"/>
  <c r="AX66" i="35" s="1"/>
  <c r="AE65" i="35"/>
  <c r="AF65" i="35" s="1"/>
  <c r="AX65" i="35" s="1"/>
  <c r="AE64" i="35"/>
  <c r="AF64" i="35" s="1"/>
  <c r="AX64" i="35" s="1"/>
  <c r="AE63" i="35"/>
  <c r="AF63" i="35" s="1"/>
  <c r="AX63" i="35" s="1"/>
  <c r="AE62" i="35"/>
  <c r="AF62" i="35" s="1"/>
  <c r="AX62" i="35" s="1"/>
  <c r="AE61" i="35"/>
  <c r="AF61" i="35" s="1"/>
  <c r="AX61" i="35" s="1"/>
  <c r="AE60" i="35"/>
  <c r="AF60" i="35" s="1"/>
  <c r="AX60" i="35" s="1"/>
  <c r="AE59" i="35"/>
  <c r="AF59" i="35" s="1"/>
  <c r="AX59" i="35" s="1"/>
  <c r="AE58" i="35"/>
  <c r="AF58" i="35" s="1"/>
  <c r="AX58" i="35" s="1"/>
  <c r="AE57" i="35"/>
  <c r="AF57" i="35" s="1"/>
  <c r="AX57" i="35" s="1"/>
  <c r="AE56" i="35"/>
  <c r="AF56" i="35" s="1"/>
  <c r="AX56" i="35" s="1"/>
  <c r="AE55" i="35"/>
  <c r="AF55" i="35" s="1"/>
  <c r="AX55" i="35" s="1"/>
  <c r="AE54" i="35"/>
  <c r="AF54" i="35" s="1"/>
  <c r="AX54" i="35" s="1"/>
  <c r="AE53" i="35"/>
  <c r="AF53" i="35" s="1"/>
  <c r="AX53" i="35" s="1"/>
  <c r="AE52" i="35"/>
  <c r="AF52" i="35" s="1"/>
  <c r="AX52" i="35" s="1"/>
  <c r="AE51" i="35"/>
  <c r="AF51" i="35" s="1"/>
  <c r="AX51" i="35" s="1"/>
  <c r="AE50" i="35"/>
  <c r="AF50" i="35" s="1"/>
  <c r="AX50" i="35" s="1"/>
  <c r="AE49" i="35"/>
  <c r="AF49" i="35" s="1"/>
  <c r="AX49" i="35" s="1"/>
  <c r="AE48" i="35"/>
  <c r="AF48" i="35" s="1"/>
  <c r="AX48" i="35" s="1"/>
  <c r="AE47" i="35"/>
  <c r="AF47" i="35" s="1"/>
  <c r="AX47" i="35" s="1"/>
  <c r="AE46" i="35"/>
  <c r="AF46" i="35" s="1"/>
  <c r="AX46" i="35" s="1"/>
  <c r="AE45" i="35"/>
  <c r="AF45" i="35" s="1"/>
  <c r="AX45" i="35" s="1"/>
  <c r="AE44" i="35"/>
  <c r="AF44" i="35" s="1"/>
  <c r="AX44" i="35" s="1"/>
  <c r="AE43" i="35"/>
  <c r="AF43" i="35" s="1"/>
  <c r="AX43" i="35" s="1"/>
  <c r="AE42" i="35"/>
  <c r="AF42" i="35" s="1"/>
  <c r="AX42" i="35" s="1"/>
  <c r="AE41" i="35"/>
  <c r="AF41" i="35" s="1"/>
  <c r="AX41" i="35" s="1"/>
  <c r="AE40" i="35"/>
  <c r="AF40" i="35" s="1"/>
  <c r="AX40" i="35" s="1"/>
  <c r="AE39" i="35"/>
  <c r="AF39" i="35" s="1"/>
  <c r="AX39" i="35" s="1"/>
  <c r="AE38" i="35"/>
  <c r="AF38" i="35" s="1"/>
  <c r="AX38" i="35" s="1"/>
  <c r="AE37" i="35"/>
  <c r="AF37" i="35" s="1"/>
  <c r="AX37" i="35" s="1"/>
  <c r="AE36" i="35"/>
  <c r="AF36" i="35" s="1"/>
  <c r="AX36" i="35" s="1"/>
  <c r="AE35" i="35"/>
  <c r="AF35" i="35" s="1"/>
  <c r="AX35" i="35" s="1"/>
  <c r="AE34" i="35"/>
  <c r="AF34" i="35" s="1"/>
  <c r="AX34" i="35" s="1"/>
  <c r="AE33" i="35"/>
  <c r="AF33" i="35" s="1"/>
  <c r="AX33" i="35" s="1"/>
  <c r="AE32" i="35"/>
  <c r="AF32" i="35" s="1"/>
  <c r="AX32" i="35" s="1"/>
  <c r="AE31" i="35"/>
  <c r="AF31" i="35" s="1"/>
  <c r="AX31" i="35" s="1"/>
  <c r="AE30" i="35"/>
  <c r="AF30" i="35" s="1"/>
  <c r="AX30" i="35" s="1"/>
  <c r="AE29" i="35"/>
  <c r="AF29" i="35" s="1"/>
  <c r="AX29" i="35" s="1"/>
  <c r="AE28" i="35"/>
  <c r="AF28" i="35" s="1"/>
  <c r="AX28" i="35" s="1"/>
  <c r="AE27" i="35"/>
  <c r="AF27" i="35" s="1"/>
  <c r="AX27" i="35" s="1"/>
  <c r="AE26" i="35"/>
  <c r="AF26" i="35" s="1"/>
  <c r="AX26" i="35" s="1"/>
  <c r="AE25" i="35"/>
  <c r="AF25" i="35" s="1"/>
  <c r="AX25" i="35" s="1"/>
  <c r="AE24" i="35"/>
  <c r="AF24" i="35" s="1"/>
  <c r="AX24" i="35" s="1"/>
  <c r="AE23" i="35"/>
  <c r="AF23" i="35" s="1"/>
  <c r="AX23" i="35" s="1"/>
  <c r="AE22" i="35"/>
  <c r="AF22" i="35" s="1"/>
  <c r="AX22" i="35" s="1"/>
  <c r="AE21" i="35"/>
  <c r="AF21" i="35" s="1"/>
  <c r="AX21" i="35" s="1"/>
  <c r="AE20" i="35"/>
  <c r="AF20" i="35" s="1"/>
  <c r="AX20" i="35" s="1"/>
  <c r="AE19" i="35"/>
  <c r="AF19" i="35" s="1"/>
  <c r="AX19" i="35" s="1"/>
  <c r="AE18" i="35"/>
  <c r="AF18" i="35" s="1"/>
  <c r="AX18" i="35" s="1"/>
  <c r="AE17" i="35"/>
  <c r="AF17" i="35" s="1"/>
  <c r="AX17" i="35" s="1"/>
  <c r="AE16" i="35"/>
  <c r="AF16" i="35" s="1"/>
  <c r="AX16" i="35" s="1"/>
  <c r="AE15" i="35"/>
  <c r="AF15" i="35" s="1"/>
  <c r="AX15" i="35" s="1"/>
  <c r="AE14" i="35"/>
  <c r="AF14" i="35" s="1"/>
  <c r="AX14" i="35" s="1"/>
  <c r="AE13" i="35"/>
  <c r="AF13" i="35" s="1"/>
  <c r="AX13" i="35" s="1"/>
  <c r="AE12" i="35"/>
  <c r="AF12" i="35" s="1"/>
  <c r="AX12" i="35" s="1"/>
  <c r="AE11" i="35"/>
  <c r="AF11" i="35" s="1"/>
  <c r="AX11" i="35" s="1"/>
  <c r="AE10" i="35"/>
  <c r="AF10" i="35" s="1"/>
  <c r="AX10" i="35" s="1"/>
  <c r="AE9" i="35"/>
  <c r="AF9" i="35" s="1"/>
  <c r="AX9" i="35" s="1"/>
  <c r="AE8" i="35"/>
  <c r="AF8" i="35" s="1"/>
  <c r="AX8" i="35" s="1"/>
  <c r="AE7" i="35"/>
  <c r="AF7" i="35" s="1"/>
  <c r="AX7" i="35" s="1"/>
  <c r="AE6" i="35"/>
  <c r="AF6" i="35" s="1"/>
  <c r="AX6" i="35" s="1"/>
  <c r="AE5" i="35"/>
  <c r="AF5" i="35" s="1"/>
  <c r="AX5" i="35" s="1"/>
  <c r="AE4" i="35"/>
  <c r="AF4" i="35" s="1"/>
  <c r="AX4" i="35" s="1"/>
  <c r="G203" i="35"/>
  <c r="H203" i="35" s="1"/>
  <c r="Z203" i="35" s="1"/>
  <c r="G202" i="35"/>
  <c r="H202" i="35" s="1"/>
  <c r="Z202" i="35" s="1"/>
  <c r="G201" i="35"/>
  <c r="H201" i="35" s="1"/>
  <c r="Z201" i="35" s="1"/>
  <c r="G200" i="35"/>
  <c r="H200" i="35" s="1"/>
  <c r="Z200" i="35" s="1"/>
  <c r="G199" i="35"/>
  <c r="H199" i="35" s="1"/>
  <c r="Z199" i="35" s="1"/>
  <c r="G198" i="35"/>
  <c r="H198" i="35" s="1"/>
  <c r="Z198" i="35" s="1"/>
  <c r="G197" i="35"/>
  <c r="H197" i="35" s="1"/>
  <c r="Z197" i="35" s="1"/>
  <c r="G196" i="35"/>
  <c r="H196" i="35" s="1"/>
  <c r="Z196" i="35" s="1"/>
  <c r="G195" i="35"/>
  <c r="H195" i="35" s="1"/>
  <c r="Z195" i="35" s="1"/>
  <c r="G194" i="35"/>
  <c r="H194" i="35" s="1"/>
  <c r="Z194" i="35" s="1"/>
  <c r="G193" i="35"/>
  <c r="H193" i="35" s="1"/>
  <c r="Z193" i="35" s="1"/>
  <c r="G192" i="35"/>
  <c r="H192" i="35" s="1"/>
  <c r="Z192" i="35" s="1"/>
  <c r="G191" i="35"/>
  <c r="H191" i="35" s="1"/>
  <c r="Z191" i="35" s="1"/>
  <c r="G190" i="35"/>
  <c r="H190" i="35" s="1"/>
  <c r="Z190" i="35" s="1"/>
  <c r="G189" i="35"/>
  <c r="H189" i="35" s="1"/>
  <c r="Z189" i="35" s="1"/>
  <c r="G188" i="35"/>
  <c r="H188" i="35" s="1"/>
  <c r="Z188" i="35" s="1"/>
  <c r="G187" i="35"/>
  <c r="H187" i="35" s="1"/>
  <c r="Z187" i="35" s="1"/>
  <c r="G186" i="35"/>
  <c r="H186" i="35" s="1"/>
  <c r="Z186" i="35" s="1"/>
  <c r="G185" i="35"/>
  <c r="H185" i="35" s="1"/>
  <c r="Z185" i="35" s="1"/>
  <c r="G184" i="35"/>
  <c r="H184" i="35" s="1"/>
  <c r="Z184" i="35" s="1"/>
  <c r="G183" i="35"/>
  <c r="H183" i="35" s="1"/>
  <c r="Z183" i="35" s="1"/>
  <c r="G182" i="35"/>
  <c r="H182" i="35" s="1"/>
  <c r="Z182" i="35" s="1"/>
  <c r="G181" i="35"/>
  <c r="H181" i="35" s="1"/>
  <c r="Z181" i="35" s="1"/>
  <c r="G180" i="35"/>
  <c r="H180" i="35" s="1"/>
  <c r="Z180" i="35" s="1"/>
  <c r="G179" i="35"/>
  <c r="H179" i="35" s="1"/>
  <c r="Z179" i="35" s="1"/>
  <c r="G178" i="35"/>
  <c r="H178" i="35" s="1"/>
  <c r="Z178" i="35" s="1"/>
  <c r="G177" i="35"/>
  <c r="H177" i="35" s="1"/>
  <c r="Z177" i="35" s="1"/>
  <c r="G176" i="35"/>
  <c r="H176" i="35" s="1"/>
  <c r="Z176" i="35" s="1"/>
  <c r="G175" i="35"/>
  <c r="H175" i="35" s="1"/>
  <c r="Z175" i="35" s="1"/>
  <c r="G174" i="35"/>
  <c r="H174" i="35" s="1"/>
  <c r="Z174" i="35" s="1"/>
  <c r="G173" i="35"/>
  <c r="H173" i="35" s="1"/>
  <c r="Z173" i="35" s="1"/>
  <c r="G172" i="35"/>
  <c r="H172" i="35" s="1"/>
  <c r="Z172" i="35" s="1"/>
  <c r="G171" i="35"/>
  <c r="H171" i="35" s="1"/>
  <c r="Z171" i="35" s="1"/>
  <c r="G170" i="35"/>
  <c r="H170" i="35" s="1"/>
  <c r="Z170" i="35" s="1"/>
  <c r="G169" i="35"/>
  <c r="H169" i="35" s="1"/>
  <c r="Z169" i="35" s="1"/>
  <c r="G168" i="35"/>
  <c r="H168" i="35" s="1"/>
  <c r="Z168" i="35" s="1"/>
  <c r="G167" i="35"/>
  <c r="H167" i="35" s="1"/>
  <c r="Z167" i="35" s="1"/>
  <c r="G166" i="35"/>
  <c r="H166" i="35" s="1"/>
  <c r="Z166" i="35" s="1"/>
  <c r="G165" i="35"/>
  <c r="H165" i="35" s="1"/>
  <c r="Z165" i="35" s="1"/>
  <c r="G164" i="35"/>
  <c r="H164" i="35" s="1"/>
  <c r="Z164" i="35" s="1"/>
  <c r="G163" i="35"/>
  <c r="H163" i="35" s="1"/>
  <c r="Z163" i="35" s="1"/>
  <c r="G162" i="35"/>
  <c r="H162" i="35" s="1"/>
  <c r="Z162" i="35" s="1"/>
  <c r="G161" i="35"/>
  <c r="H161" i="35" s="1"/>
  <c r="Z161" i="35" s="1"/>
  <c r="G160" i="35"/>
  <c r="H160" i="35" s="1"/>
  <c r="Z160" i="35" s="1"/>
  <c r="G159" i="35"/>
  <c r="H159" i="35" s="1"/>
  <c r="Z159" i="35" s="1"/>
  <c r="G158" i="35"/>
  <c r="H158" i="35" s="1"/>
  <c r="Z158" i="35" s="1"/>
  <c r="G157" i="35"/>
  <c r="H157" i="35" s="1"/>
  <c r="Z157" i="35" s="1"/>
  <c r="G156" i="35"/>
  <c r="H156" i="35" s="1"/>
  <c r="Z156" i="35" s="1"/>
  <c r="G155" i="35"/>
  <c r="H155" i="35" s="1"/>
  <c r="Z155" i="35" s="1"/>
  <c r="G154" i="35"/>
  <c r="H154" i="35" s="1"/>
  <c r="Z154" i="35" s="1"/>
  <c r="G153" i="35"/>
  <c r="H153" i="35" s="1"/>
  <c r="Z153" i="35" s="1"/>
  <c r="G152" i="35"/>
  <c r="H152" i="35" s="1"/>
  <c r="Z152" i="35" s="1"/>
  <c r="G151" i="35"/>
  <c r="H151" i="35" s="1"/>
  <c r="Z151" i="35" s="1"/>
  <c r="G150" i="35"/>
  <c r="H150" i="35" s="1"/>
  <c r="Z150" i="35" s="1"/>
  <c r="G149" i="35"/>
  <c r="H149" i="35" s="1"/>
  <c r="Z149" i="35" s="1"/>
  <c r="G148" i="35"/>
  <c r="H148" i="35" s="1"/>
  <c r="Z148" i="35" s="1"/>
  <c r="G147" i="35"/>
  <c r="H147" i="35" s="1"/>
  <c r="Z147" i="35" s="1"/>
  <c r="G146" i="35"/>
  <c r="H146" i="35" s="1"/>
  <c r="Z146" i="35" s="1"/>
  <c r="G145" i="35"/>
  <c r="H145" i="35" s="1"/>
  <c r="Z145" i="35" s="1"/>
  <c r="G144" i="35"/>
  <c r="H144" i="35" s="1"/>
  <c r="Z144" i="35" s="1"/>
  <c r="G143" i="35"/>
  <c r="H143" i="35" s="1"/>
  <c r="Z143" i="35" s="1"/>
  <c r="G142" i="35"/>
  <c r="H142" i="35" s="1"/>
  <c r="Z142" i="35" s="1"/>
  <c r="G141" i="35"/>
  <c r="H141" i="35" s="1"/>
  <c r="Z141" i="35" s="1"/>
  <c r="G140" i="35"/>
  <c r="H140" i="35" s="1"/>
  <c r="Z140" i="35" s="1"/>
  <c r="G139" i="35"/>
  <c r="H139" i="35" s="1"/>
  <c r="Z139" i="35" s="1"/>
  <c r="G138" i="35"/>
  <c r="H138" i="35" s="1"/>
  <c r="Z138" i="35" s="1"/>
  <c r="G137" i="35"/>
  <c r="H137" i="35" s="1"/>
  <c r="Z137" i="35" s="1"/>
  <c r="G136" i="35"/>
  <c r="H136" i="35" s="1"/>
  <c r="Z136" i="35" s="1"/>
  <c r="G135" i="35"/>
  <c r="H135" i="35" s="1"/>
  <c r="Z135" i="35" s="1"/>
  <c r="G134" i="35"/>
  <c r="H134" i="35" s="1"/>
  <c r="Z134" i="35" s="1"/>
  <c r="G133" i="35"/>
  <c r="H133" i="35" s="1"/>
  <c r="Z133" i="35" s="1"/>
  <c r="G132" i="35"/>
  <c r="H132" i="35" s="1"/>
  <c r="Z132" i="35" s="1"/>
  <c r="G131" i="35"/>
  <c r="H131" i="35" s="1"/>
  <c r="Z131" i="35" s="1"/>
  <c r="G130" i="35"/>
  <c r="H130" i="35" s="1"/>
  <c r="Z130" i="35" s="1"/>
  <c r="G129" i="35"/>
  <c r="H129" i="35" s="1"/>
  <c r="Z129" i="35" s="1"/>
  <c r="G128" i="35"/>
  <c r="H128" i="35" s="1"/>
  <c r="Z128" i="35" s="1"/>
  <c r="G127" i="35"/>
  <c r="H127" i="35" s="1"/>
  <c r="Z127" i="35" s="1"/>
  <c r="G126" i="35"/>
  <c r="H126" i="35" s="1"/>
  <c r="Z126" i="35" s="1"/>
  <c r="G125" i="35"/>
  <c r="H125" i="35" s="1"/>
  <c r="Z125" i="35" s="1"/>
  <c r="G124" i="35"/>
  <c r="H124" i="35" s="1"/>
  <c r="Z124" i="35" s="1"/>
  <c r="G123" i="35"/>
  <c r="H123" i="35" s="1"/>
  <c r="Z123" i="35" s="1"/>
  <c r="G122" i="35"/>
  <c r="H122" i="35" s="1"/>
  <c r="Z122" i="35" s="1"/>
  <c r="G121" i="35"/>
  <c r="H121" i="35" s="1"/>
  <c r="Z121" i="35" s="1"/>
  <c r="G120" i="35"/>
  <c r="H120" i="35" s="1"/>
  <c r="Z120" i="35" s="1"/>
  <c r="G119" i="35"/>
  <c r="H119" i="35" s="1"/>
  <c r="Z119" i="35" s="1"/>
  <c r="G118" i="35"/>
  <c r="H118" i="35" s="1"/>
  <c r="Z118" i="35" s="1"/>
  <c r="G117" i="35"/>
  <c r="H117" i="35" s="1"/>
  <c r="Z117" i="35" s="1"/>
  <c r="G116" i="35"/>
  <c r="H116" i="35" s="1"/>
  <c r="Z116" i="35" s="1"/>
  <c r="G115" i="35"/>
  <c r="H115" i="35" s="1"/>
  <c r="Z115" i="35" s="1"/>
  <c r="G114" i="35"/>
  <c r="H114" i="35" s="1"/>
  <c r="Z114" i="35" s="1"/>
  <c r="G113" i="35"/>
  <c r="H113" i="35" s="1"/>
  <c r="Z113" i="35" s="1"/>
  <c r="G112" i="35"/>
  <c r="H112" i="35" s="1"/>
  <c r="Z112" i="35" s="1"/>
  <c r="G111" i="35"/>
  <c r="H111" i="35" s="1"/>
  <c r="Z111" i="35" s="1"/>
  <c r="G110" i="35"/>
  <c r="H110" i="35" s="1"/>
  <c r="Z110" i="35" s="1"/>
  <c r="G109" i="35"/>
  <c r="H109" i="35" s="1"/>
  <c r="Z109" i="35" s="1"/>
  <c r="G108" i="35"/>
  <c r="H108" i="35" s="1"/>
  <c r="Z108" i="35" s="1"/>
  <c r="G107" i="35"/>
  <c r="H107" i="35" s="1"/>
  <c r="Z107" i="35" s="1"/>
  <c r="G106" i="35"/>
  <c r="H106" i="35" s="1"/>
  <c r="Z106" i="35" s="1"/>
  <c r="G105" i="35"/>
  <c r="H105" i="35" s="1"/>
  <c r="Z105" i="35" s="1"/>
  <c r="G104" i="35"/>
  <c r="H104" i="35" s="1"/>
  <c r="Z104" i="35" s="1"/>
  <c r="G103" i="35"/>
  <c r="H103" i="35" s="1"/>
  <c r="Z103" i="35" s="1"/>
  <c r="G102" i="35"/>
  <c r="H102" i="35" s="1"/>
  <c r="Z102" i="35" s="1"/>
  <c r="G101" i="35"/>
  <c r="H101" i="35" s="1"/>
  <c r="Z101" i="35" s="1"/>
  <c r="G100" i="35"/>
  <c r="H100" i="35" s="1"/>
  <c r="Z100" i="35" s="1"/>
  <c r="G99" i="35"/>
  <c r="H99" i="35" s="1"/>
  <c r="Z99" i="35" s="1"/>
  <c r="G98" i="35"/>
  <c r="H98" i="35" s="1"/>
  <c r="Z98" i="35" s="1"/>
  <c r="G97" i="35"/>
  <c r="H97" i="35" s="1"/>
  <c r="Z97" i="35" s="1"/>
  <c r="G96" i="35"/>
  <c r="H96" i="35" s="1"/>
  <c r="Z96" i="35" s="1"/>
  <c r="G95" i="35"/>
  <c r="H95" i="35" s="1"/>
  <c r="Z95" i="35" s="1"/>
  <c r="G94" i="35"/>
  <c r="H94" i="35" s="1"/>
  <c r="Z94" i="35" s="1"/>
  <c r="G93" i="35"/>
  <c r="H93" i="35" s="1"/>
  <c r="Z93" i="35" s="1"/>
  <c r="G92" i="35"/>
  <c r="H92" i="35" s="1"/>
  <c r="Z92" i="35" s="1"/>
  <c r="G91" i="35"/>
  <c r="H91" i="35" s="1"/>
  <c r="Z91" i="35" s="1"/>
  <c r="G90" i="35"/>
  <c r="H90" i="35" s="1"/>
  <c r="Z90" i="35" s="1"/>
  <c r="G89" i="35"/>
  <c r="H89" i="35" s="1"/>
  <c r="Z89" i="35" s="1"/>
  <c r="G88" i="35"/>
  <c r="H88" i="35" s="1"/>
  <c r="Z88" i="35" s="1"/>
  <c r="G87" i="35"/>
  <c r="H87" i="35" s="1"/>
  <c r="Z87" i="35" s="1"/>
  <c r="G86" i="35"/>
  <c r="H86" i="35" s="1"/>
  <c r="Z86" i="35" s="1"/>
  <c r="G85" i="35"/>
  <c r="H85" i="35" s="1"/>
  <c r="Z85" i="35" s="1"/>
  <c r="G84" i="35"/>
  <c r="H84" i="35" s="1"/>
  <c r="Z84" i="35" s="1"/>
  <c r="G83" i="35"/>
  <c r="H83" i="35" s="1"/>
  <c r="Z83" i="35" s="1"/>
  <c r="G82" i="35"/>
  <c r="H82" i="35" s="1"/>
  <c r="Z82" i="35" s="1"/>
  <c r="G81" i="35"/>
  <c r="H81" i="35" s="1"/>
  <c r="Z81" i="35" s="1"/>
  <c r="G80" i="35"/>
  <c r="H80" i="35" s="1"/>
  <c r="Z80" i="35" s="1"/>
  <c r="G79" i="35"/>
  <c r="H79" i="35" s="1"/>
  <c r="Z79" i="35" s="1"/>
  <c r="G78" i="35"/>
  <c r="H78" i="35" s="1"/>
  <c r="Z78" i="35" s="1"/>
  <c r="G77" i="35"/>
  <c r="H77" i="35" s="1"/>
  <c r="Z77" i="35" s="1"/>
  <c r="G76" i="35"/>
  <c r="H76" i="35" s="1"/>
  <c r="Z76" i="35" s="1"/>
  <c r="G75" i="35"/>
  <c r="H75" i="35" s="1"/>
  <c r="Z75" i="35" s="1"/>
  <c r="G74" i="35"/>
  <c r="H74" i="35" s="1"/>
  <c r="Z74" i="35" s="1"/>
  <c r="G73" i="35"/>
  <c r="H73" i="35" s="1"/>
  <c r="Z73" i="35" s="1"/>
  <c r="G72" i="35"/>
  <c r="H72" i="35" s="1"/>
  <c r="Z72" i="35" s="1"/>
  <c r="G71" i="35"/>
  <c r="H71" i="35" s="1"/>
  <c r="Z71" i="35" s="1"/>
  <c r="G70" i="35"/>
  <c r="H70" i="35" s="1"/>
  <c r="Z70" i="35" s="1"/>
  <c r="G69" i="35"/>
  <c r="H69" i="35" s="1"/>
  <c r="Z69" i="35" s="1"/>
  <c r="G68" i="35"/>
  <c r="H68" i="35" s="1"/>
  <c r="Z68" i="35" s="1"/>
  <c r="G67" i="35"/>
  <c r="H67" i="35" s="1"/>
  <c r="Z67" i="35" s="1"/>
  <c r="G66" i="35"/>
  <c r="H66" i="35" s="1"/>
  <c r="Z66" i="35" s="1"/>
  <c r="G65" i="35"/>
  <c r="H65" i="35" s="1"/>
  <c r="Z65" i="35" s="1"/>
  <c r="G64" i="35"/>
  <c r="H64" i="35" s="1"/>
  <c r="Z64" i="35" s="1"/>
  <c r="G63" i="35"/>
  <c r="H63" i="35" s="1"/>
  <c r="Z63" i="35" s="1"/>
  <c r="G62" i="35"/>
  <c r="H62" i="35" s="1"/>
  <c r="Z62" i="35" s="1"/>
  <c r="G61" i="35"/>
  <c r="H61" i="35" s="1"/>
  <c r="Z61" i="35" s="1"/>
  <c r="G60" i="35"/>
  <c r="H60" i="35" s="1"/>
  <c r="Z60" i="35" s="1"/>
  <c r="G59" i="35"/>
  <c r="H59" i="35" s="1"/>
  <c r="Z59" i="35" s="1"/>
  <c r="G58" i="35"/>
  <c r="H58" i="35" s="1"/>
  <c r="Z58" i="35" s="1"/>
  <c r="G57" i="35"/>
  <c r="H57" i="35" s="1"/>
  <c r="Z57" i="35" s="1"/>
  <c r="G56" i="35"/>
  <c r="H56" i="35" s="1"/>
  <c r="Z56" i="35" s="1"/>
  <c r="G55" i="35"/>
  <c r="H55" i="35" s="1"/>
  <c r="Z55" i="35" s="1"/>
  <c r="G54" i="35"/>
  <c r="H54" i="35" s="1"/>
  <c r="Z54" i="35" s="1"/>
  <c r="G53" i="35"/>
  <c r="H53" i="35" s="1"/>
  <c r="Z53" i="35" s="1"/>
  <c r="G52" i="35"/>
  <c r="H52" i="35" s="1"/>
  <c r="Z52" i="35" s="1"/>
  <c r="G51" i="35"/>
  <c r="H51" i="35" s="1"/>
  <c r="Z51" i="35" s="1"/>
  <c r="G50" i="35"/>
  <c r="H50" i="35" s="1"/>
  <c r="Z50" i="35" s="1"/>
  <c r="G49" i="35"/>
  <c r="H49" i="35" s="1"/>
  <c r="Z49" i="35" s="1"/>
  <c r="G48" i="35"/>
  <c r="H48" i="35" s="1"/>
  <c r="Z48" i="35" s="1"/>
  <c r="G47" i="35"/>
  <c r="H47" i="35" s="1"/>
  <c r="Z47" i="35" s="1"/>
  <c r="G46" i="35"/>
  <c r="H46" i="35" s="1"/>
  <c r="Z46" i="35" s="1"/>
  <c r="G45" i="35"/>
  <c r="H45" i="35" s="1"/>
  <c r="Z45" i="35" s="1"/>
  <c r="G44" i="35"/>
  <c r="H44" i="35" s="1"/>
  <c r="Z44" i="35" s="1"/>
  <c r="G43" i="35"/>
  <c r="H43" i="35" s="1"/>
  <c r="Z43" i="35" s="1"/>
  <c r="G42" i="35"/>
  <c r="H42" i="35" s="1"/>
  <c r="Z42" i="35" s="1"/>
  <c r="G41" i="35"/>
  <c r="H41" i="35" s="1"/>
  <c r="Z41" i="35" s="1"/>
  <c r="G40" i="35"/>
  <c r="H40" i="35" s="1"/>
  <c r="Z40" i="35" s="1"/>
  <c r="G39" i="35"/>
  <c r="H39" i="35" s="1"/>
  <c r="Z39" i="35" s="1"/>
  <c r="G38" i="35"/>
  <c r="H38" i="35" s="1"/>
  <c r="Z38" i="35" s="1"/>
  <c r="G37" i="35"/>
  <c r="H37" i="35" s="1"/>
  <c r="Z37" i="35" s="1"/>
  <c r="G36" i="35"/>
  <c r="H36" i="35" s="1"/>
  <c r="Z36" i="35" s="1"/>
  <c r="G35" i="35"/>
  <c r="H35" i="35" s="1"/>
  <c r="Z35" i="35" s="1"/>
  <c r="G34" i="35"/>
  <c r="H34" i="35" s="1"/>
  <c r="Z34" i="35" s="1"/>
  <c r="G33" i="35"/>
  <c r="H33" i="35" s="1"/>
  <c r="Z33" i="35" s="1"/>
  <c r="G32" i="35"/>
  <c r="H32" i="35" s="1"/>
  <c r="Z32" i="35" s="1"/>
  <c r="G31" i="35"/>
  <c r="H31" i="35" s="1"/>
  <c r="Z31" i="35" s="1"/>
  <c r="G30" i="35"/>
  <c r="H30" i="35" s="1"/>
  <c r="Z30" i="35" s="1"/>
  <c r="G29" i="35"/>
  <c r="H29" i="35" s="1"/>
  <c r="Z29" i="35" s="1"/>
  <c r="G28" i="35"/>
  <c r="H28" i="35" s="1"/>
  <c r="Z28" i="35" s="1"/>
  <c r="G27" i="35"/>
  <c r="H27" i="35" s="1"/>
  <c r="Z27" i="35" s="1"/>
  <c r="G26" i="35"/>
  <c r="H26" i="35" s="1"/>
  <c r="Z26" i="35" s="1"/>
  <c r="G25" i="35"/>
  <c r="H25" i="35" s="1"/>
  <c r="Z25" i="35" s="1"/>
  <c r="G24" i="35"/>
  <c r="H24" i="35" s="1"/>
  <c r="Z24" i="35" s="1"/>
  <c r="G23" i="35"/>
  <c r="H23" i="35" s="1"/>
  <c r="Z23" i="35" s="1"/>
  <c r="G22" i="35"/>
  <c r="H22" i="35" s="1"/>
  <c r="Z22" i="35" s="1"/>
  <c r="G21" i="35"/>
  <c r="H21" i="35" s="1"/>
  <c r="Z21" i="35" s="1"/>
  <c r="G20" i="35"/>
  <c r="H20" i="35" s="1"/>
  <c r="Z20" i="35" s="1"/>
  <c r="G19" i="35"/>
  <c r="H19" i="35" s="1"/>
  <c r="Z19" i="35" s="1"/>
  <c r="G18" i="35"/>
  <c r="H18" i="35" s="1"/>
  <c r="Z18" i="35" s="1"/>
  <c r="G17" i="35"/>
  <c r="H17" i="35" s="1"/>
  <c r="Z17" i="35" s="1"/>
  <c r="G16" i="35"/>
  <c r="H16" i="35" s="1"/>
  <c r="Z16" i="35" s="1"/>
  <c r="G15" i="35"/>
  <c r="H15" i="35" s="1"/>
  <c r="Z15" i="35" s="1"/>
  <c r="G14" i="35"/>
  <c r="H14" i="35" s="1"/>
  <c r="Z14" i="35" s="1"/>
  <c r="G13" i="35"/>
  <c r="H13" i="35" s="1"/>
  <c r="Z13" i="35" s="1"/>
  <c r="G12" i="35"/>
  <c r="H12" i="35" s="1"/>
  <c r="Z12" i="35" s="1"/>
  <c r="G11" i="35"/>
  <c r="H11" i="35" s="1"/>
  <c r="Z11" i="35" s="1"/>
  <c r="G10" i="35"/>
  <c r="H10" i="35" s="1"/>
  <c r="Z10" i="35" s="1"/>
  <c r="G9" i="35"/>
  <c r="H9" i="35" s="1"/>
  <c r="Z9" i="35" s="1"/>
  <c r="G8" i="35"/>
  <c r="H8" i="35" s="1"/>
  <c r="Z8" i="35" s="1"/>
  <c r="G7" i="35"/>
  <c r="H7" i="35" s="1"/>
  <c r="Z7" i="35" s="1"/>
  <c r="G6" i="35"/>
  <c r="H6" i="35" s="1"/>
  <c r="Z6" i="35" s="1"/>
  <c r="G5" i="35"/>
  <c r="H5" i="35" s="1"/>
  <c r="Z5" i="35" s="1"/>
  <c r="G4" i="35"/>
  <c r="H4" i="35" s="1"/>
  <c r="Z4" i="35" s="1"/>
  <c r="CY203" i="29"/>
  <c r="CZ203" i="29" s="1"/>
  <c r="DR203" i="29" s="1"/>
  <c r="CY202" i="29"/>
  <c r="CZ202" i="29" s="1"/>
  <c r="DR202" i="29" s="1"/>
  <c r="CY201" i="29"/>
  <c r="CZ201" i="29" s="1"/>
  <c r="DR201" i="29" s="1"/>
  <c r="CY200" i="29"/>
  <c r="CZ200" i="29" s="1"/>
  <c r="DR200" i="29" s="1"/>
  <c r="CY199" i="29"/>
  <c r="CZ199" i="29" s="1"/>
  <c r="DR199" i="29" s="1"/>
  <c r="CY198" i="29"/>
  <c r="CZ198" i="29" s="1"/>
  <c r="DR198" i="29" s="1"/>
  <c r="CY197" i="29"/>
  <c r="CZ197" i="29" s="1"/>
  <c r="DR197" i="29" s="1"/>
  <c r="CY196" i="29"/>
  <c r="CZ196" i="29" s="1"/>
  <c r="DR196" i="29" s="1"/>
  <c r="CY195" i="29"/>
  <c r="CZ195" i="29" s="1"/>
  <c r="DR195" i="29" s="1"/>
  <c r="CY194" i="29"/>
  <c r="CZ194" i="29" s="1"/>
  <c r="DR194" i="29" s="1"/>
  <c r="CY193" i="29"/>
  <c r="CZ193" i="29" s="1"/>
  <c r="DR193" i="29" s="1"/>
  <c r="CY192" i="29"/>
  <c r="CZ192" i="29" s="1"/>
  <c r="DR192" i="29" s="1"/>
  <c r="CY191" i="29"/>
  <c r="CZ191" i="29" s="1"/>
  <c r="DR191" i="29" s="1"/>
  <c r="CY190" i="29"/>
  <c r="CZ190" i="29" s="1"/>
  <c r="DR190" i="29" s="1"/>
  <c r="CY189" i="29"/>
  <c r="CZ189" i="29" s="1"/>
  <c r="DR189" i="29" s="1"/>
  <c r="CY188" i="29"/>
  <c r="CZ188" i="29" s="1"/>
  <c r="DR188" i="29" s="1"/>
  <c r="CY187" i="29"/>
  <c r="CZ187" i="29" s="1"/>
  <c r="DR187" i="29" s="1"/>
  <c r="CY186" i="29"/>
  <c r="CZ186" i="29" s="1"/>
  <c r="DR186" i="29" s="1"/>
  <c r="CY185" i="29"/>
  <c r="CZ185" i="29" s="1"/>
  <c r="DR185" i="29" s="1"/>
  <c r="CY184" i="29"/>
  <c r="CZ184" i="29" s="1"/>
  <c r="DR184" i="29" s="1"/>
  <c r="CY183" i="29"/>
  <c r="CZ183" i="29" s="1"/>
  <c r="DR183" i="29" s="1"/>
  <c r="CY182" i="29"/>
  <c r="CZ182" i="29" s="1"/>
  <c r="DR182" i="29" s="1"/>
  <c r="CY181" i="29"/>
  <c r="CZ181" i="29" s="1"/>
  <c r="DR181" i="29" s="1"/>
  <c r="CY180" i="29"/>
  <c r="CZ180" i="29" s="1"/>
  <c r="DR180" i="29" s="1"/>
  <c r="CY179" i="29"/>
  <c r="CZ179" i="29" s="1"/>
  <c r="DR179" i="29" s="1"/>
  <c r="CY178" i="29"/>
  <c r="CZ178" i="29" s="1"/>
  <c r="DR178" i="29" s="1"/>
  <c r="CY177" i="29"/>
  <c r="CZ177" i="29" s="1"/>
  <c r="DR177" i="29" s="1"/>
  <c r="CY176" i="29"/>
  <c r="CZ176" i="29" s="1"/>
  <c r="DR176" i="29" s="1"/>
  <c r="CY175" i="29"/>
  <c r="CZ175" i="29" s="1"/>
  <c r="DR175" i="29" s="1"/>
  <c r="CY174" i="29"/>
  <c r="CZ174" i="29" s="1"/>
  <c r="DR174" i="29" s="1"/>
  <c r="CY173" i="29"/>
  <c r="CZ173" i="29" s="1"/>
  <c r="DR173" i="29" s="1"/>
  <c r="CY172" i="29"/>
  <c r="CZ172" i="29" s="1"/>
  <c r="DR172" i="29" s="1"/>
  <c r="CY171" i="29"/>
  <c r="CZ171" i="29" s="1"/>
  <c r="DR171" i="29" s="1"/>
  <c r="CY170" i="29"/>
  <c r="CZ170" i="29" s="1"/>
  <c r="DR170" i="29" s="1"/>
  <c r="CY169" i="29"/>
  <c r="CZ169" i="29" s="1"/>
  <c r="DR169" i="29" s="1"/>
  <c r="CY168" i="29"/>
  <c r="CZ168" i="29" s="1"/>
  <c r="DR168" i="29" s="1"/>
  <c r="CY167" i="29"/>
  <c r="CZ167" i="29" s="1"/>
  <c r="DR167" i="29" s="1"/>
  <c r="CY166" i="29"/>
  <c r="CZ166" i="29" s="1"/>
  <c r="DR166" i="29" s="1"/>
  <c r="CY165" i="29"/>
  <c r="CZ165" i="29" s="1"/>
  <c r="DR165" i="29" s="1"/>
  <c r="CY164" i="29"/>
  <c r="CZ164" i="29" s="1"/>
  <c r="DR164" i="29" s="1"/>
  <c r="CY163" i="29"/>
  <c r="CZ163" i="29" s="1"/>
  <c r="DR163" i="29" s="1"/>
  <c r="CY162" i="29"/>
  <c r="CZ162" i="29" s="1"/>
  <c r="DR162" i="29" s="1"/>
  <c r="CY161" i="29"/>
  <c r="CZ161" i="29" s="1"/>
  <c r="DR161" i="29" s="1"/>
  <c r="CY160" i="29"/>
  <c r="CZ160" i="29" s="1"/>
  <c r="DR160" i="29" s="1"/>
  <c r="CY159" i="29"/>
  <c r="CZ159" i="29" s="1"/>
  <c r="DR159" i="29" s="1"/>
  <c r="CY158" i="29"/>
  <c r="CZ158" i="29" s="1"/>
  <c r="DR158" i="29" s="1"/>
  <c r="CY157" i="29"/>
  <c r="CZ157" i="29" s="1"/>
  <c r="DR157" i="29" s="1"/>
  <c r="CY156" i="29"/>
  <c r="CZ156" i="29" s="1"/>
  <c r="DR156" i="29" s="1"/>
  <c r="CY155" i="29"/>
  <c r="CZ155" i="29" s="1"/>
  <c r="DR155" i="29" s="1"/>
  <c r="CY154" i="29"/>
  <c r="CZ154" i="29" s="1"/>
  <c r="DR154" i="29" s="1"/>
  <c r="CY153" i="29"/>
  <c r="CZ153" i="29" s="1"/>
  <c r="DR153" i="29" s="1"/>
  <c r="CY152" i="29"/>
  <c r="CZ152" i="29" s="1"/>
  <c r="DR152" i="29" s="1"/>
  <c r="CY151" i="29"/>
  <c r="CZ151" i="29" s="1"/>
  <c r="DR151" i="29" s="1"/>
  <c r="CY150" i="29"/>
  <c r="CZ150" i="29" s="1"/>
  <c r="DR150" i="29" s="1"/>
  <c r="CY149" i="29"/>
  <c r="CZ149" i="29" s="1"/>
  <c r="DR149" i="29" s="1"/>
  <c r="CY148" i="29"/>
  <c r="CZ148" i="29" s="1"/>
  <c r="DR148" i="29" s="1"/>
  <c r="CY147" i="29"/>
  <c r="CZ147" i="29" s="1"/>
  <c r="DR147" i="29" s="1"/>
  <c r="CY146" i="29"/>
  <c r="CZ146" i="29" s="1"/>
  <c r="DR146" i="29" s="1"/>
  <c r="CY145" i="29"/>
  <c r="CZ145" i="29" s="1"/>
  <c r="DR145" i="29" s="1"/>
  <c r="CY144" i="29"/>
  <c r="CZ144" i="29" s="1"/>
  <c r="DR144" i="29" s="1"/>
  <c r="CY143" i="29"/>
  <c r="CZ143" i="29" s="1"/>
  <c r="DR143" i="29" s="1"/>
  <c r="CY142" i="29"/>
  <c r="CZ142" i="29" s="1"/>
  <c r="DR142" i="29" s="1"/>
  <c r="CY141" i="29"/>
  <c r="CZ141" i="29" s="1"/>
  <c r="DR141" i="29" s="1"/>
  <c r="CY140" i="29"/>
  <c r="CZ140" i="29" s="1"/>
  <c r="DR140" i="29" s="1"/>
  <c r="CY139" i="29"/>
  <c r="CZ139" i="29" s="1"/>
  <c r="DR139" i="29" s="1"/>
  <c r="CY138" i="29"/>
  <c r="CZ138" i="29" s="1"/>
  <c r="DR138" i="29" s="1"/>
  <c r="CY137" i="29"/>
  <c r="CZ137" i="29" s="1"/>
  <c r="DR137" i="29" s="1"/>
  <c r="CY136" i="29"/>
  <c r="CZ136" i="29" s="1"/>
  <c r="DR136" i="29" s="1"/>
  <c r="CY135" i="29"/>
  <c r="CZ135" i="29" s="1"/>
  <c r="DR135" i="29" s="1"/>
  <c r="CY134" i="29"/>
  <c r="CZ134" i="29" s="1"/>
  <c r="DR134" i="29" s="1"/>
  <c r="CY133" i="29"/>
  <c r="CZ133" i="29" s="1"/>
  <c r="DR133" i="29" s="1"/>
  <c r="CY132" i="29"/>
  <c r="CZ132" i="29" s="1"/>
  <c r="DR132" i="29" s="1"/>
  <c r="CY131" i="29"/>
  <c r="CZ131" i="29" s="1"/>
  <c r="DR131" i="29" s="1"/>
  <c r="CY130" i="29"/>
  <c r="CZ130" i="29" s="1"/>
  <c r="DR130" i="29" s="1"/>
  <c r="CY129" i="29"/>
  <c r="CZ129" i="29" s="1"/>
  <c r="DR129" i="29" s="1"/>
  <c r="CY128" i="29"/>
  <c r="CZ128" i="29" s="1"/>
  <c r="DR128" i="29" s="1"/>
  <c r="CY127" i="29"/>
  <c r="CZ127" i="29" s="1"/>
  <c r="DR127" i="29" s="1"/>
  <c r="CY126" i="29"/>
  <c r="CZ126" i="29" s="1"/>
  <c r="DR126" i="29" s="1"/>
  <c r="CY125" i="29"/>
  <c r="CZ125" i="29" s="1"/>
  <c r="DR125" i="29" s="1"/>
  <c r="CY124" i="29"/>
  <c r="CZ124" i="29" s="1"/>
  <c r="DR124" i="29" s="1"/>
  <c r="CY123" i="29"/>
  <c r="CZ123" i="29" s="1"/>
  <c r="DR123" i="29" s="1"/>
  <c r="CY122" i="29"/>
  <c r="CZ122" i="29" s="1"/>
  <c r="DR122" i="29" s="1"/>
  <c r="CY121" i="29"/>
  <c r="CZ121" i="29" s="1"/>
  <c r="DR121" i="29" s="1"/>
  <c r="CY120" i="29"/>
  <c r="CZ120" i="29" s="1"/>
  <c r="DR120" i="29" s="1"/>
  <c r="CY119" i="29"/>
  <c r="CZ119" i="29" s="1"/>
  <c r="DR119" i="29" s="1"/>
  <c r="CY118" i="29"/>
  <c r="CZ118" i="29" s="1"/>
  <c r="DR118" i="29" s="1"/>
  <c r="CY117" i="29"/>
  <c r="CZ117" i="29" s="1"/>
  <c r="DR117" i="29" s="1"/>
  <c r="CY116" i="29"/>
  <c r="CZ116" i="29" s="1"/>
  <c r="DR116" i="29" s="1"/>
  <c r="CY115" i="29"/>
  <c r="CZ115" i="29" s="1"/>
  <c r="DR115" i="29" s="1"/>
  <c r="CY114" i="29"/>
  <c r="CZ114" i="29" s="1"/>
  <c r="DR114" i="29" s="1"/>
  <c r="CY113" i="29"/>
  <c r="CZ113" i="29" s="1"/>
  <c r="DR113" i="29" s="1"/>
  <c r="CY112" i="29"/>
  <c r="CZ112" i="29" s="1"/>
  <c r="DR112" i="29" s="1"/>
  <c r="CY111" i="29"/>
  <c r="CZ111" i="29" s="1"/>
  <c r="DR111" i="29" s="1"/>
  <c r="CY110" i="29"/>
  <c r="CZ110" i="29" s="1"/>
  <c r="DR110" i="29" s="1"/>
  <c r="CY109" i="29"/>
  <c r="CZ109" i="29" s="1"/>
  <c r="DR109" i="29" s="1"/>
  <c r="CY108" i="29"/>
  <c r="CZ108" i="29" s="1"/>
  <c r="DR108" i="29" s="1"/>
  <c r="CY107" i="29"/>
  <c r="CZ107" i="29" s="1"/>
  <c r="DR107" i="29" s="1"/>
  <c r="CY106" i="29"/>
  <c r="CZ106" i="29" s="1"/>
  <c r="DR106" i="29" s="1"/>
  <c r="CY105" i="29"/>
  <c r="CZ105" i="29" s="1"/>
  <c r="DR105" i="29" s="1"/>
  <c r="CY104" i="29"/>
  <c r="CZ104" i="29" s="1"/>
  <c r="DR104" i="29" s="1"/>
  <c r="CY103" i="29"/>
  <c r="CZ103" i="29" s="1"/>
  <c r="DR103" i="29" s="1"/>
  <c r="CY102" i="29"/>
  <c r="CZ102" i="29" s="1"/>
  <c r="DR102" i="29" s="1"/>
  <c r="CY101" i="29"/>
  <c r="CZ101" i="29" s="1"/>
  <c r="DR101" i="29" s="1"/>
  <c r="CY100" i="29"/>
  <c r="CZ100" i="29" s="1"/>
  <c r="DR100" i="29" s="1"/>
  <c r="CY99" i="29"/>
  <c r="CZ99" i="29" s="1"/>
  <c r="DR99" i="29" s="1"/>
  <c r="CY98" i="29"/>
  <c r="CZ98" i="29" s="1"/>
  <c r="DR98" i="29" s="1"/>
  <c r="CY97" i="29"/>
  <c r="CZ97" i="29" s="1"/>
  <c r="DR97" i="29" s="1"/>
  <c r="CY96" i="29"/>
  <c r="CZ96" i="29" s="1"/>
  <c r="DR96" i="29" s="1"/>
  <c r="CY95" i="29"/>
  <c r="CZ95" i="29" s="1"/>
  <c r="DR95" i="29" s="1"/>
  <c r="CY94" i="29"/>
  <c r="CZ94" i="29" s="1"/>
  <c r="DR94" i="29" s="1"/>
  <c r="CY93" i="29"/>
  <c r="CZ93" i="29" s="1"/>
  <c r="DR93" i="29" s="1"/>
  <c r="CY92" i="29"/>
  <c r="CZ92" i="29" s="1"/>
  <c r="DR92" i="29" s="1"/>
  <c r="CY91" i="29"/>
  <c r="CZ91" i="29" s="1"/>
  <c r="DR91" i="29" s="1"/>
  <c r="CY90" i="29"/>
  <c r="CZ90" i="29" s="1"/>
  <c r="DR90" i="29" s="1"/>
  <c r="CY89" i="29"/>
  <c r="CZ89" i="29" s="1"/>
  <c r="DR89" i="29" s="1"/>
  <c r="CY88" i="29"/>
  <c r="CZ88" i="29" s="1"/>
  <c r="DR88" i="29" s="1"/>
  <c r="CY87" i="29"/>
  <c r="CZ87" i="29" s="1"/>
  <c r="DR87" i="29" s="1"/>
  <c r="CY86" i="29"/>
  <c r="CZ86" i="29" s="1"/>
  <c r="DR86" i="29" s="1"/>
  <c r="CY85" i="29"/>
  <c r="CZ85" i="29" s="1"/>
  <c r="DR85" i="29" s="1"/>
  <c r="CY84" i="29"/>
  <c r="CZ84" i="29" s="1"/>
  <c r="DR84" i="29" s="1"/>
  <c r="CY83" i="29"/>
  <c r="CZ83" i="29" s="1"/>
  <c r="DR83" i="29" s="1"/>
  <c r="CY82" i="29"/>
  <c r="CZ82" i="29" s="1"/>
  <c r="DR82" i="29" s="1"/>
  <c r="CY81" i="29"/>
  <c r="CZ81" i="29" s="1"/>
  <c r="DR81" i="29" s="1"/>
  <c r="CY80" i="29"/>
  <c r="CZ80" i="29" s="1"/>
  <c r="DR80" i="29" s="1"/>
  <c r="CY79" i="29"/>
  <c r="CZ79" i="29" s="1"/>
  <c r="DR79" i="29" s="1"/>
  <c r="CY78" i="29"/>
  <c r="CZ78" i="29" s="1"/>
  <c r="DR78" i="29" s="1"/>
  <c r="CY77" i="29"/>
  <c r="CZ77" i="29" s="1"/>
  <c r="DR77" i="29" s="1"/>
  <c r="CY76" i="29"/>
  <c r="CZ76" i="29" s="1"/>
  <c r="DR76" i="29" s="1"/>
  <c r="CY75" i="29"/>
  <c r="CZ75" i="29" s="1"/>
  <c r="DR75" i="29" s="1"/>
  <c r="CY74" i="29"/>
  <c r="CZ74" i="29" s="1"/>
  <c r="DR74" i="29" s="1"/>
  <c r="CY73" i="29"/>
  <c r="CZ73" i="29" s="1"/>
  <c r="DR73" i="29" s="1"/>
  <c r="CY72" i="29"/>
  <c r="CZ72" i="29" s="1"/>
  <c r="DR72" i="29" s="1"/>
  <c r="CY71" i="29"/>
  <c r="CZ71" i="29" s="1"/>
  <c r="DR71" i="29" s="1"/>
  <c r="CY70" i="29"/>
  <c r="CZ70" i="29" s="1"/>
  <c r="DR70" i="29" s="1"/>
  <c r="CY69" i="29"/>
  <c r="CZ69" i="29" s="1"/>
  <c r="DR69" i="29" s="1"/>
  <c r="CY68" i="29"/>
  <c r="CZ68" i="29" s="1"/>
  <c r="DR68" i="29" s="1"/>
  <c r="CY67" i="29"/>
  <c r="CZ67" i="29" s="1"/>
  <c r="DR67" i="29" s="1"/>
  <c r="CY66" i="29"/>
  <c r="CZ66" i="29" s="1"/>
  <c r="DR66" i="29" s="1"/>
  <c r="CY65" i="29"/>
  <c r="CZ65" i="29" s="1"/>
  <c r="DR65" i="29" s="1"/>
  <c r="CY64" i="29"/>
  <c r="CZ64" i="29" s="1"/>
  <c r="DR64" i="29" s="1"/>
  <c r="CY63" i="29"/>
  <c r="CZ63" i="29" s="1"/>
  <c r="DR63" i="29" s="1"/>
  <c r="CY62" i="29"/>
  <c r="CZ62" i="29" s="1"/>
  <c r="DR62" i="29" s="1"/>
  <c r="CY61" i="29"/>
  <c r="CZ61" i="29" s="1"/>
  <c r="DR61" i="29" s="1"/>
  <c r="CY60" i="29"/>
  <c r="CZ60" i="29" s="1"/>
  <c r="DR60" i="29" s="1"/>
  <c r="CY59" i="29"/>
  <c r="CZ59" i="29" s="1"/>
  <c r="DR59" i="29" s="1"/>
  <c r="CY58" i="29"/>
  <c r="CZ58" i="29" s="1"/>
  <c r="DR58" i="29" s="1"/>
  <c r="CY57" i="29"/>
  <c r="CZ57" i="29" s="1"/>
  <c r="DR57" i="29" s="1"/>
  <c r="CY56" i="29"/>
  <c r="CZ56" i="29" s="1"/>
  <c r="DR56" i="29" s="1"/>
  <c r="CY55" i="29"/>
  <c r="CZ55" i="29" s="1"/>
  <c r="DR55" i="29" s="1"/>
  <c r="CY54" i="29"/>
  <c r="CZ54" i="29" s="1"/>
  <c r="DR54" i="29" s="1"/>
  <c r="CY53" i="29"/>
  <c r="CZ53" i="29" s="1"/>
  <c r="DR53" i="29" s="1"/>
  <c r="CY52" i="29"/>
  <c r="CZ52" i="29" s="1"/>
  <c r="DR52" i="29" s="1"/>
  <c r="CY51" i="29"/>
  <c r="CZ51" i="29" s="1"/>
  <c r="DR51" i="29" s="1"/>
  <c r="CY50" i="29"/>
  <c r="CZ50" i="29" s="1"/>
  <c r="DR50" i="29" s="1"/>
  <c r="CY49" i="29"/>
  <c r="CZ49" i="29" s="1"/>
  <c r="DR49" i="29" s="1"/>
  <c r="CY48" i="29"/>
  <c r="CZ48" i="29" s="1"/>
  <c r="DR48" i="29" s="1"/>
  <c r="CY47" i="29"/>
  <c r="CZ47" i="29" s="1"/>
  <c r="DR47" i="29" s="1"/>
  <c r="CY46" i="29"/>
  <c r="CZ46" i="29" s="1"/>
  <c r="DR46" i="29" s="1"/>
  <c r="CY45" i="29"/>
  <c r="CZ45" i="29" s="1"/>
  <c r="DR45" i="29" s="1"/>
  <c r="CY44" i="29"/>
  <c r="CZ44" i="29" s="1"/>
  <c r="DR44" i="29" s="1"/>
  <c r="CY43" i="29"/>
  <c r="CZ43" i="29" s="1"/>
  <c r="DR43" i="29" s="1"/>
  <c r="CY42" i="29"/>
  <c r="CZ42" i="29" s="1"/>
  <c r="DR42" i="29" s="1"/>
  <c r="CY41" i="29"/>
  <c r="CZ41" i="29" s="1"/>
  <c r="DR41" i="29" s="1"/>
  <c r="CY40" i="29"/>
  <c r="CZ40" i="29" s="1"/>
  <c r="DR40" i="29" s="1"/>
  <c r="CY39" i="29"/>
  <c r="CZ39" i="29" s="1"/>
  <c r="DR39" i="29" s="1"/>
  <c r="CY38" i="29"/>
  <c r="CZ38" i="29" s="1"/>
  <c r="DR38" i="29" s="1"/>
  <c r="CY37" i="29"/>
  <c r="CZ37" i="29" s="1"/>
  <c r="DR37" i="29" s="1"/>
  <c r="CY36" i="29"/>
  <c r="CZ36" i="29" s="1"/>
  <c r="DR36" i="29" s="1"/>
  <c r="CY35" i="29"/>
  <c r="CZ35" i="29" s="1"/>
  <c r="DR35" i="29" s="1"/>
  <c r="CY34" i="29"/>
  <c r="CZ34" i="29" s="1"/>
  <c r="DR34" i="29" s="1"/>
  <c r="CY33" i="29"/>
  <c r="CZ33" i="29" s="1"/>
  <c r="DR33" i="29" s="1"/>
  <c r="CY32" i="29"/>
  <c r="CZ32" i="29" s="1"/>
  <c r="DR32" i="29" s="1"/>
  <c r="CY31" i="29"/>
  <c r="CZ31" i="29" s="1"/>
  <c r="DR31" i="29" s="1"/>
  <c r="CY30" i="29"/>
  <c r="CZ30" i="29" s="1"/>
  <c r="DR30" i="29" s="1"/>
  <c r="CY29" i="29"/>
  <c r="CZ29" i="29" s="1"/>
  <c r="DR29" i="29" s="1"/>
  <c r="CY28" i="29"/>
  <c r="CZ28" i="29" s="1"/>
  <c r="DR28" i="29" s="1"/>
  <c r="CY27" i="29"/>
  <c r="CZ27" i="29" s="1"/>
  <c r="DR27" i="29" s="1"/>
  <c r="CY26" i="29"/>
  <c r="CZ26" i="29" s="1"/>
  <c r="DR26" i="29" s="1"/>
  <c r="CY25" i="29"/>
  <c r="CZ25" i="29" s="1"/>
  <c r="DR25" i="29" s="1"/>
  <c r="CY24" i="29"/>
  <c r="CZ24" i="29" s="1"/>
  <c r="DR24" i="29" s="1"/>
  <c r="CY23" i="29"/>
  <c r="CZ23" i="29" s="1"/>
  <c r="DR23" i="29" s="1"/>
  <c r="CY22" i="29"/>
  <c r="CZ22" i="29" s="1"/>
  <c r="DR22" i="29" s="1"/>
  <c r="CY21" i="29"/>
  <c r="CZ21" i="29" s="1"/>
  <c r="DR21" i="29" s="1"/>
  <c r="CY20" i="29"/>
  <c r="CZ20" i="29" s="1"/>
  <c r="DR20" i="29" s="1"/>
  <c r="CY19" i="29"/>
  <c r="CZ19" i="29" s="1"/>
  <c r="DR19" i="29" s="1"/>
  <c r="CY18" i="29"/>
  <c r="CZ18" i="29" s="1"/>
  <c r="DR18" i="29" s="1"/>
  <c r="CY17" i="29"/>
  <c r="CZ17" i="29" s="1"/>
  <c r="DR17" i="29" s="1"/>
  <c r="CY16" i="29"/>
  <c r="CZ16" i="29" s="1"/>
  <c r="DR16" i="29" s="1"/>
  <c r="CY15" i="29"/>
  <c r="CZ15" i="29" s="1"/>
  <c r="DR15" i="29" s="1"/>
  <c r="CY14" i="29"/>
  <c r="CZ14" i="29" s="1"/>
  <c r="DR14" i="29" s="1"/>
  <c r="CY13" i="29"/>
  <c r="CZ13" i="29" s="1"/>
  <c r="DR13" i="29" s="1"/>
  <c r="CY12" i="29"/>
  <c r="CZ12" i="29" s="1"/>
  <c r="DR12" i="29" s="1"/>
  <c r="CY11" i="29"/>
  <c r="CZ11" i="29" s="1"/>
  <c r="DR11" i="29" s="1"/>
  <c r="CY10" i="29"/>
  <c r="CZ10" i="29" s="1"/>
  <c r="DR10" i="29" s="1"/>
  <c r="CY9" i="29"/>
  <c r="CZ9" i="29" s="1"/>
  <c r="DR9" i="29" s="1"/>
  <c r="CY8" i="29"/>
  <c r="CZ8" i="29" s="1"/>
  <c r="DR8" i="29" s="1"/>
  <c r="CY7" i="29"/>
  <c r="CZ7" i="29" s="1"/>
  <c r="DR7" i="29" s="1"/>
  <c r="CY6" i="29"/>
  <c r="CZ6" i="29" s="1"/>
  <c r="DR6" i="29" s="1"/>
  <c r="CY5" i="29"/>
  <c r="CZ5" i="29" s="1"/>
  <c r="DR5" i="29" s="1"/>
  <c r="CY4" i="29"/>
  <c r="CZ4" i="29" s="1"/>
  <c r="DR4" i="29" s="1"/>
  <c r="CA203" i="29"/>
  <c r="CB203" i="29" s="1"/>
  <c r="CT203" i="29" s="1"/>
  <c r="CA202" i="29"/>
  <c r="CB202" i="29" s="1"/>
  <c r="CT202" i="29" s="1"/>
  <c r="CA201" i="29"/>
  <c r="CB201" i="29" s="1"/>
  <c r="CT201" i="29" s="1"/>
  <c r="CA200" i="29"/>
  <c r="CB200" i="29" s="1"/>
  <c r="CT200" i="29" s="1"/>
  <c r="CA199" i="29"/>
  <c r="CB199" i="29" s="1"/>
  <c r="CT199" i="29" s="1"/>
  <c r="CA198" i="29"/>
  <c r="CB198" i="29" s="1"/>
  <c r="CT198" i="29" s="1"/>
  <c r="CA197" i="29"/>
  <c r="CB197" i="29" s="1"/>
  <c r="CT197" i="29" s="1"/>
  <c r="CA196" i="29"/>
  <c r="CB196" i="29" s="1"/>
  <c r="CT196" i="29" s="1"/>
  <c r="CA195" i="29"/>
  <c r="CB195" i="29" s="1"/>
  <c r="CT195" i="29" s="1"/>
  <c r="CA194" i="29"/>
  <c r="CB194" i="29" s="1"/>
  <c r="CT194" i="29" s="1"/>
  <c r="CA193" i="29"/>
  <c r="CB193" i="29" s="1"/>
  <c r="CT193" i="29" s="1"/>
  <c r="CA192" i="29"/>
  <c r="CB192" i="29" s="1"/>
  <c r="CT192" i="29" s="1"/>
  <c r="CA191" i="29"/>
  <c r="CB191" i="29" s="1"/>
  <c r="CT191" i="29" s="1"/>
  <c r="CA190" i="29"/>
  <c r="CB190" i="29" s="1"/>
  <c r="CT190" i="29" s="1"/>
  <c r="CA189" i="29"/>
  <c r="CB189" i="29" s="1"/>
  <c r="CT189" i="29" s="1"/>
  <c r="CA188" i="29"/>
  <c r="CB188" i="29" s="1"/>
  <c r="CT188" i="29" s="1"/>
  <c r="CA187" i="29"/>
  <c r="CB187" i="29" s="1"/>
  <c r="CT187" i="29" s="1"/>
  <c r="CA186" i="29"/>
  <c r="CB186" i="29" s="1"/>
  <c r="CT186" i="29" s="1"/>
  <c r="CA185" i="29"/>
  <c r="CB185" i="29" s="1"/>
  <c r="CT185" i="29" s="1"/>
  <c r="CA184" i="29"/>
  <c r="CB184" i="29" s="1"/>
  <c r="CT184" i="29" s="1"/>
  <c r="CA183" i="29"/>
  <c r="CB183" i="29" s="1"/>
  <c r="CT183" i="29" s="1"/>
  <c r="CA182" i="29"/>
  <c r="CB182" i="29" s="1"/>
  <c r="CT182" i="29" s="1"/>
  <c r="CA181" i="29"/>
  <c r="CB181" i="29" s="1"/>
  <c r="CT181" i="29" s="1"/>
  <c r="CA180" i="29"/>
  <c r="CB180" i="29" s="1"/>
  <c r="CT180" i="29" s="1"/>
  <c r="CA179" i="29"/>
  <c r="CB179" i="29" s="1"/>
  <c r="CT179" i="29" s="1"/>
  <c r="CA178" i="29"/>
  <c r="CB178" i="29" s="1"/>
  <c r="CT178" i="29" s="1"/>
  <c r="CA177" i="29"/>
  <c r="CB177" i="29" s="1"/>
  <c r="CT177" i="29" s="1"/>
  <c r="CA176" i="29"/>
  <c r="CB176" i="29" s="1"/>
  <c r="CT176" i="29" s="1"/>
  <c r="CA175" i="29"/>
  <c r="CB175" i="29" s="1"/>
  <c r="CT175" i="29" s="1"/>
  <c r="CA174" i="29"/>
  <c r="CB174" i="29" s="1"/>
  <c r="CT174" i="29" s="1"/>
  <c r="CA173" i="29"/>
  <c r="CB173" i="29" s="1"/>
  <c r="CT173" i="29" s="1"/>
  <c r="CA172" i="29"/>
  <c r="CB172" i="29" s="1"/>
  <c r="CT172" i="29" s="1"/>
  <c r="CA171" i="29"/>
  <c r="CB171" i="29" s="1"/>
  <c r="CT171" i="29" s="1"/>
  <c r="CA170" i="29"/>
  <c r="CB170" i="29" s="1"/>
  <c r="CT170" i="29" s="1"/>
  <c r="CA169" i="29"/>
  <c r="CB169" i="29" s="1"/>
  <c r="CT169" i="29" s="1"/>
  <c r="CA168" i="29"/>
  <c r="CB168" i="29" s="1"/>
  <c r="CT168" i="29" s="1"/>
  <c r="CA167" i="29"/>
  <c r="CB167" i="29" s="1"/>
  <c r="CT167" i="29" s="1"/>
  <c r="CA166" i="29"/>
  <c r="CB166" i="29" s="1"/>
  <c r="CT166" i="29" s="1"/>
  <c r="CA165" i="29"/>
  <c r="CB165" i="29" s="1"/>
  <c r="CT165" i="29" s="1"/>
  <c r="CA164" i="29"/>
  <c r="CB164" i="29" s="1"/>
  <c r="CT164" i="29" s="1"/>
  <c r="CA163" i="29"/>
  <c r="CB163" i="29" s="1"/>
  <c r="CT163" i="29" s="1"/>
  <c r="CA162" i="29"/>
  <c r="CB162" i="29" s="1"/>
  <c r="CT162" i="29" s="1"/>
  <c r="CA161" i="29"/>
  <c r="CB161" i="29" s="1"/>
  <c r="CT161" i="29" s="1"/>
  <c r="CA160" i="29"/>
  <c r="CB160" i="29" s="1"/>
  <c r="CT160" i="29" s="1"/>
  <c r="CA159" i="29"/>
  <c r="CB159" i="29" s="1"/>
  <c r="CT159" i="29" s="1"/>
  <c r="CA158" i="29"/>
  <c r="CB158" i="29" s="1"/>
  <c r="CT158" i="29" s="1"/>
  <c r="CA157" i="29"/>
  <c r="CB157" i="29" s="1"/>
  <c r="CT157" i="29" s="1"/>
  <c r="CA156" i="29"/>
  <c r="CB156" i="29" s="1"/>
  <c r="CT156" i="29" s="1"/>
  <c r="CA155" i="29"/>
  <c r="CB155" i="29" s="1"/>
  <c r="CT155" i="29" s="1"/>
  <c r="CA154" i="29"/>
  <c r="CB154" i="29" s="1"/>
  <c r="CT154" i="29" s="1"/>
  <c r="CA153" i="29"/>
  <c r="CB153" i="29" s="1"/>
  <c r="CT153" i="29" s="1"/>
  <c r="CA152" i="29"/>
  <c r="CB152" i="29" s="1"/>
  <c r="CT152" i="29" s="1"/>
  <c r="CA151" i="29"/>
  <c r="CB151" i="29" s="1"/>
  <c r="CT151" i="29" s="1"/>
  <c r="CA150" i="29"/>
  <c r="CB150" i="29" s="1"/>
  <c r="CT150" i="29" s="1"/>
  <c r="CA149" i="29"/>
  <c r="CB149" i="29" s="1"/>
  <c r="CT149" i="29" s="1"/>
  <c r="CA148" i="29"/>
  <c r="CB148" i="29" s="1"/>
  <c r="CT148" i="29" s="1"/>
  <c r="CA147" i="29"/>
  <c r="CB147" i="29" s="1"/>
  <c r="CT147" i="29" s="1"/>
  <c r="CA146" i="29"/>
  <c r="CB146" i="29" s="1"/>
  <c r="CT146" i="29" s="1"/>
  <c r="CA145" i="29"/>
  <c r="CB145" i="29" s="1"/>
  <c r="CT145" i="29" s="1"/>
  <c r="CA144" i="29"/>
  <c r="CB144" i="29" s="1"/>
  <c r="CT144" i="29" s="1"/>
  <c r="CA143" i="29"/>
  <c r="CB143" i="29" s="1"/>
  <c r="CT143" i="29" s="1"/>
  <c r="CA142" i="29"/>
  <c r="CB142" i="29" s="1"/>
  <c r="CT142" i="29" s="1"/>
  <c r="CA141" i="29"/>
  <c r="CB141" i="29" s="1"/>
  <c r="CT141" i="29" s="1"/>
  <c r="CA140" i="29"/>
  <c r="CB140" i="29" s="1"/>
  <c r="CT140" i="29" s="1"/>
  <c r="CA139" i="29"/>
  <c r="CB139" i="29" s="1"/>
  <c r="CT139" i="29" s="1"/>
  <c r="CA138" i="29"/>
  <c r="CB138" i="29" s="1"/>
  <c r="CT138" i="29" s="1"/>
  <c r="CA137" i="29"/>
  <c r="CB137" i="29" s="1"/>
  <c r="CT137" i="29" s="1"/>
  <c r="CA136" i="29"/>
  <c r="CB136" i="29" s="1"/>
  <c r="CT136" i="29" s="1"/>
  <c r="CA135" i="29"/>
  <c r="CB135" i="29" s="1"/>
  <c r="CT135" i="29" s="1"/>
  <c r="CA134" i="29"/>
  <c r="CB134" i="29" s="1"/>
  <c r="CT134" i="29" s="1"/>
  <c r="CA133" i="29"/>
  <c r="CB133" i="29" s="1"/>
  <c r="CT133" i="29" s="1"/>
  <c r="CA132" i="29"/>
  <c r="CB132" i="29" s="1"/>
  <c r="CT132" i="29" s="1"/>
  <c r="CA131" i="29"/>
  <c r="CB131" i="29" s="1"/>
  <c r="CT131" i="29" s="1"/>
  <c r="CA130" i="29"/>
  <c r="CB130" i="29" s="1"/>
  <c r="CT130" i="29" s="1"/>
  <c r="CA129" i="29"/>
  <c r="CB129" i="29" s="1"/>
  <c r="CT129" i="29" s="1"/>
  <c r="CA128" i="29"/>
  <c r="CB128" i="29" s="1"/>
  <c r="CT128" i="29" s="1"/>
  <c r="CA127" i="29"/>
  <c r="CB127" i="29" s="1"/>
  <c r="CT127" i="29" s="1"/>
  <c r="CA126" i="29"/>
  <c r="CB126" i="29" s="1"/>
  <c r="CT126" i="29" s="1"/>
  <c r="CA125" i="29"/>
  <c r="CB125" i="29" s="1"/>
  <c r="CT125" i="29" s="1"/>
  <c r="CA124" i="29"/>
  <c r="CB124" i="29" s="1"/>
  <c r="CT124" i="29" s="1"/>
  <c r="CA123" i="29"/>
  <c r="CB123" i="29" s="1"/>
  <c r="CT123" i="29" s="1"/>
  <c r="CA122" i="29"/>
  <c r="CB122" i="29" s="1"/>
  <c r="CT122" i="29" s="1"/>
  <c r="CA121" i="29"/>
  <c r="CB121" i="29" s="1"/>
  <c r="CT121" i="29" s="1"/>
  <c r="CA120" i="29"/>
  <c r="CB120" i="29" s="1"/>
  <c r="CT120" i="29" s="1"/>
  <c r="CA119" i="29"/>
  <c r="CB119" i="29" s="1"/>
  <c r="CT119" i="29" s="1"/>
  <c r="CA118" i="29"/>
  <c r="CB118" i="29" s="1"/>
  <c r="CT118" i="29" s="1"/>
  <c r="CA117" i="29"/>
  <c r="CB117" i="29" s="1"/>
  <c r="CT117" i="29" s="1"/>
  <c r="CA116" i="29"/>
  <c r="CB116" i="29" s="1"/>
  <c r="CT116" i="29" s="1"/>
  <c r="CA115" i="29"/>
  <c r="CB115" i="29" s="1"/>
  <c r="CT115" i="29" s="1"/>
  <c r="CA114" i="29"/>
  <c r="CB114" i="29" s="1"/>
  <c r="CT114" i="29" s="1"/>
  <c r="CA113" i="29"/>
  <c r="CB113" i="29" s="1"/>
  <c r="CT113" i="29" s="1"/>
  <c r="CA112" i="29"/>
  <c r="CB112" i="29" s="1"/>
  <c r="CT112" i="29" s="1"/>
  <c r="CA111" i="29"/>
  <c r="CB111" i="29" s="1"/>
  <c r="CT111" i="29" s="1"/>
  <c r="CA110" i="29"/>
  <c r="CB110" i="29" s="1"/>
  <c r="CT110" i="29" s="1"/>
  <c r="CA109" i="29"/>
  <c r="CB109" i="29" s="1"/>
  <c r="CT109" i="29" s="1"/>
  <c r="CA108" i="29"/>
  <c r="CB108" i="29" s="1"/>
  <c r="CT108" i="29" s="1"/>
  <c r="CA107" i="29"/>
  <c r="CB107" i="29" s="1"/>
  <c r="CT107" i="29" s="1"/>
  <c r="CA106" i="29"/>
  <c r="CB106" i="29" s="1"/>
  <c r="CT106" i="29" s="1"/>
  <c r="CA105" i="29"/>
  <c r="CB105" i="29" s="1"/>
  <c r="CT105" i="29" s="1"/>
  <c r="CA104" i="29"/>
  <c r="CB104" i="29" s="1"/>
  <c r="CT104" i="29" s="1"/>
  <c r="CA103" i="29"/>
  <c r="CB103" i="29" s="1"/>
  <c r="CT103" i="29" s="1"/>
  <c r="CA102" i="29"/>
  <c r="CB102" i="29" s="1"/>
  <c r="CT102" i="29" s="1"/>
  <c r="CA101" i="29"/>
  <c r="CB101" i="29" s="1"/>
  <c r="CT101" i="29" s="1"/>
  <c r="CA100" i="29"/>
  <c r="CB100" i="29" s="1"/>
  <c r="CT100" i="29" s="1"/>
  <c r="CA99" i="29"/>
  <c r="CB99" i="29" s="1"/>
  <c r="CT99" i="29" s="1"/>
  <c r="CA98" i="29"/>
  <c r="CB98" i="29" s="1"/>
  <c r="CT98" i="29" s="1"/>
  <c r="CA97" i="29"/>
  <c r="CB97" i="29" s="1"/>
  <c r="CT97" i="29" s="1"/>
  <c r="CA96" i="29"/>
  <c r="CB96" i="29" s="1"/>
  <c r="CT96" i="29" s="1"/>
  <c r="CA95" i="29"/>
  <c r="CB95" i="29" s="1"/>
  <c r="CT95" i="29" s="1"/>
  <c r="CA94" i="29"/>
  <c r="CB94" i="29" s="1"/>
  <c r="CT94" i="29" s="1"/>
  <c r="CA93" i="29"/>
  <c r="CB93" i="29" s="1"/>
  <c r="CT93" i="29" s="1"/>
  <c r="CA92" i="29"/>
  <c r="CB92" i="29" s="1"/>
  <c r="CT92" i="29" s="1"/>
  <c r="CA91" i="29"/>
  <c r="CB91" i="29" s="1"/>
  <c r="CT91" i="29" s="1"/>
  <c r="CA90" i="29"/>
  <c r="CB90" i="29" s="1"/>
  <c r="CT90" i="29" s="1"/>
  <c r="CA89" i="29"/>
  <c r="CB89" i="29" s="1"/>
  <c r="CT89" i="29" s="1"/>
  <c r="CA88" i="29"/>
  <c r="CB88" i="29" s="1"/>
  <c r="CT88" i="29" s="1"/>
  <c r="CA87" i="29"/>
  <c r="CB87" i="29" s="1"/>
  <c r="CT87" i="29" s="1"/>
  <c r="CA86" i="29"/>
  <c r="CB86" i="29" s="1"/>
  <c r="CT86" i="29" s="1"/>
  <c r="CA85" i="29"/>
  <c r="CB85" i="29" s="1"/>
  <c r="CT85" i="29" s="1"/>
  <c r="CA84" i="29"/>
  <c r="CB84" i="29" s="1"/>
  <c r="CT84" i="29" s="1"/>
  <c r="CA83" i="29"/>
  <c r="CB83" i="29" s="1"/>
  <c r="CT83" i="29" s="1"/>
  <c r="CA82" i="29"/>
  <c r="CB82" i="29" s="1"/>
  <c r="CT82" i="29" s="1"/>
  <c r="CA81" i="29"/>
  <c r="CB81" i="29" s="1"/>
  <c r="CT81" i="29" s="1"/>
  <c r="CA80" i="29"/>
  <c r="CB80" i="29" s="1"/>
  <c r="CT80" i="29" s="1"/>
  <c r="CA79" i="29"/>
  <c r="CB79" i="29" s="1"/>
  <c r="CT79" i="29" s="1"/>
  <c r="CA78" i="29"/>
  <c r="CB78" i="29" s="1"/>
  <c r="CT78" i="29" s="1"/>
  <c r="CA77" i="29"/>
  <c r="CB77" i="29" s="1"/>
  <c r="CT77" i="29" s="1"/>
  <c r="CA76" i="29"/>
  <c r="CB76" i="29" s="1"/>
  <c r="CT76" i="29" s="1"/>
  <c r="CA75" i="29"/>
  <c r="CB75" i="29" s="1"/>
  <c r="CT75" i="29" s="1"/>
  <c r="CA74" i="29"/>
  <c r="CB74" i="29" s="1"/>
  <c r="CT74" i="29" s="1"/>
  <c r="CA73" i="29"/>
  <c r="CB73" i="29" s="1"/>
  <c r="CT73" i="29" s="1"/>
  <c r="CA72" i="29"/>
  <c r="CB72" i="29" s="1"/>
  <c r="CT72" i="29" s="1"/>
  <c r="CA71" i="29"/>
  <c r="CB71" i="29" s="1"/>
  <c r="CT71" i="29" s="1"/>
  <c r="CA70" i="29"/>
  <c r="CB70" i="29" s="1"/>
  <c r="CT70" i="29" s="1"/>
  <c r="CA69" i="29"/>
  <c r="CB69" i="29" s="1"/>
  <c r="CT69" i="29" s="1"/>
  <c r="CA68" i="29"/>
  <c r="CB68" i="29" s="1"/>
  <c r="CT68" i="29" s="1"/>
  <c r="CA67" i="29"/>
  <c r="CB67" i="29" s="1"/>
  <c r="CT67" i="29" s="1"/>
  <c r="CA66" i="29"/>
  <c r="CB66" i="29" s="1"/>
  <c r="CT66" i="29" s="1"/>
  <c r="CA65" i="29"/>
  <c r="CB65" i="29" s="1"/>
  <c r="CT65" i="29" s="1"/>
  <c r="CA64" i="29"/>
  <c r="CB64" i="29" s="1"/>
  <c r="CT64" i="29" s="1"/>
  <c r="CA63" i="29"/>
  <c r="CB63" i="29" s="1"/>
  <c r="CT63" i="29" s="1"/>
  <c r="CA62" i="29"/>
  <c r="CB62" i="29" s="1"/>
  <c r="CT62" i="29" s="1"/>
  <c r="CA61" i="29"/>
  <c r="CB61" i="29" s="1"/>
  <c r="CT61" i="29" s="1"/>
  <c r="CA60" i="29"/>
  <c r="CB60" i="29" s="1"/>
  <c r="CT60" i="29" s="1"/>
  <c r="CA59" i="29"/>
  <c r="CB59" i="29" s="1"/>
  <c r="CT59" i="29" s="1"/>
  <c r="CA58" i="29"/>
  <c r="CB58" i="29" s="1"/>
  <c r="CT58" i="29" s="1"/>
  <c r="CA57" i="29"/>
  <c r="CB57" i="29" s="1"/>
  <c r="CT57" i="29" s="1"/>
  <c r="CA56" i="29"/>
  <c r="CB56" i="29" s="1"/>
  <c r="CT56" i="29" s="1"/>
  <c r="CA55" i="29"/>
  <c r="CB55" i="29" s="1"/>
  <c r="CT55" i="29" s="1"/>
  <c r="CA54" i="29"/>
  <c r="CB54" i="29" s="1"/>
  <c r="CT54" i="29" s="1"/>
  <c r="CA53" i="29"/>
  <c r="CB53" i="29" s="1"/>
  <c r="CT53" i="29" s="1"/>
  <c r="CA52" i="29"/>
  <c r="CB52" i="29" s="1"/>
  <c r="CT52" i="29" s="1"/>
  <c r="CA51" i="29"/>
  <c r="CB51" i="29" s="1"/>
  <c r="CT51" i="29" s="1"/>
  <c r="CA50" i="29"/>
  <c r="CB50" i="29" s="1"/>
  <c r="CT50" i="29" s="1"/>
  <c r="CA49" i="29"/>
  <c r="CB49" i="29" s="1"/>
  <c r="CT49" i="29" s="1"/>
  <c r="CA48" i="29"/>
  <c r="CB48" i="29" s="1"/>
  <c r="CT48" i="29" s="1"/>
  <c r="CA47" i="29"/>
  <c r="CB47" i="29" s="1"/>
  <c r="CT47" i="29" s="1"/>
  <c r="CA46" i="29"/>
  <c r="CB46" i="29" s="1"/>
  <c r="CT46" i="29" s="1"/>
  <c r="CA45" i="29"/>
  <c r="CB45" i="29" s="1"/>
  <c r="CT45" i="29" s="1"/>
  <c r="CA44" i="29"/>
  <c r="CB44" i="29" s="1"/>
  <c r="CT44" i="29" s="1"/>
  <c r="CA43" i="29"/>
  <c r="CB43" i="29" s="1"/>
  <c r="CT43" i="29" s="1"/>
  <c r="CA42" i="29"/>
  <c r="CB42" i="29" s="1"/>
  <c r="CT42" i="29" s="1"/>
  <c r="CA41" i="29"/>
  <c r="CB41" i="29" s="1"/>
  <c r="CT41" i="29" s="1"/>
  <c r="CA40" i="29"/>
  <c r="CB40" i="29" s="1"/>
  <c r="CT40" i="29" s="1"/>
  <c r="CA39" i="29"/>
  <c r="CB39" i="29" s="1"/>
  <c r="CT39" i="29" s="1"/>
  <c r="CA38" i="29"/>
  <c r="CB38" i="29" s="1"/>
  <c r="CT38" i="29" s="1"/>
  <c r="CA37" i="29"/>
  <c r="CB37" i="29" s="1"/>
  <c r="CT37" i="29" s="1"/>
  <c r="CA36" i="29"/>
  <c r="CB36" i="29" s="1"/>
  <c r="CT36" i="29" s="1"/>
  <c r="CA35" i="29"/>
  <c r="CB35" i="29" s="1"/>
  <c r="CT35" i="29" s="1"/>
  <c r="CA34" i="29"/>
  <c r="CB34" i="29" s="1"/>
  <c r="CT34" i="29" s="1"/>
  <c r="CA33" i="29"/>
  <c r="CB33" i="29" s="1"/>
  <c r="CT33" i="29" s="1"/>
  <c r="CA32" i="29"/>
  <c r="CB32" i="29" s="1"/>
  <c r="CT32" i="29" s="1"/>
  <c r="CA31" i="29"/>
  <c r="CB31" i="29" s="1"/>
  <c r="CT31" i="29" s="1"/>
  <c r="CA30" i="29"/>
  <c r="CB30" i="29" s="1"/>
  <c r="CT30" i="29" s="1"/>
  <c r="CA29" i="29"/>
  <c r="CB29" i="29" s="1"/>
  <c r="CT29" i="29" s="1"/>
  <c r="CA28" i="29"/>
  <c r="CB28" i="29" s="1"/>
  <c r="CT28" i="29" s="1"/>
  <c r="CA27" i="29"/>
  <c r="CB27" i="29" s="1"/>
  <c r="CT27" i="29" s="1"/>
  <c r="CA26" i="29"/>
  <c r="CB26" i="29" s="1"/>
  <c r="CT26" i="29" s="1"/>
  <c r="CA25" i="29"/>
  <c r="CB25" i="29" s="1"/>
  <c r="CT25" i="29" s="1"/>
  <c r="CA24" i="29"/>
  <c r="CB24" i="29" s="1"/>
  <c r="CT24" i="29" s="1"/>
  <c r="CA23" i="29"/>
  <c r="CB23" i="29" s="1"/>
  <c r="CT23" i="29" s="1"/>
  <c r="CA22" i="29"/>
  <c r="CB22" i="29" s="1"/>
  <c r="CT22" i="29" s="1"/>
  <c r="CA21" i="29"/>
  <c r="CB21" i="29" s="1"/>
  <c r="CT21" i="29" s="1"/>
  <c r="CA20" i="29"/>
  <c r="CB20" i="29" s="1"/>
  <c r="CT20" i="29" s="1"/>
  <c r="CA19" i="29"/>
  <c r="CB19" i="29" s="1"/>
  <c r="CT19" i="29" s="1"/>
  <c r="CA18" i="29"/>
  <c r="CB18" i="29" s="1"/>
  <c r="CT18" i="29" s="1"/>
  <c r="CA17" i="29"/>
  <c r="CB17" i="29" s="1"/>
  <c r="CT17" i="29" s="1"/>
  <c r="CA16" i="29"/>
  <c r="CB16" i="29" s="1"/>
  <c r="CT16" i="29" s="1"/>
  <c r="CA15" i="29"/>
  <c r="CB15" i="29" s="1"/>
  <c r="CT15" i="29" s="1"/>
  <c r="CA14" i="29"/>
  <c r="CB14" i="29" s="1"/>
  <c r="CT14" i="29" s="1"/>
  <c r="CA13" i="29"/>
  <c r="CB13" i="29" s="1"/>
  <c r="CT13" i="29" s="1"/>
  <c r="CA12" i="29"/>
  <c r="CB12" i="29" s="1"/>
  <c r="CT12" i="29" s="1"/>
  <c r="CA11" i="29"/>
  <c r="CB11" i="29" s="1"/>
  <c r="CT11" i="29" s="1"/>
  <c r="CA10" i="29"/>
  <c r="CB10" i="29" s="1"/>
  <c r="CT10" i="29" s="1"/>
  <c r="CA9" i="29"/>
  <c r="CB9" i="29" s="1"/>
  <c r="CT9" i="29" s="1"/>
  <c r="CA8" i="29"/>
  <c r="CB8" i="29" s="1"/>
  <c r="CT8" i="29" s="1"/>
  <c r="CA7" i="29"/>
  <c r="CB7" i="29" s="1"/>
  <c r="CT7" i="29" s="1"/>
  <c r="CA6" i="29"/>
  <c r="CB6" i="29" s="1"/>
  <c r="CT6" i="29" s="1"/>
  <c r="CA5" i="29"/>
  <c r="CB5" i="29" s="1"/>
  <c r="CT5" i="29" s="1"/>
  <c r="CA4" i="29"/>
  <c r="CB4" i="29" s="1"/>
  <c r="CT4" i="29" s="1"/>
  <c r="BC203" i="29"/>
  <c r="BD203" i="29" s="1"/>
  <c r="BV203" i="29" s="1"/>
  <c r="BC202" i="29"/>
  <c r="BD202" i="29" s="1"/>
  <c r="BV202" i="29" s="1"/>
  <c r="BC201" i="29"/>
  <c r="BD201" i="29" s="1"/>
  <c r="BV201" i="29" s="1"/>
  <c r="BC200" i="29"/>
  <c r="BD200" i="29" s="1"/>
  <c r="BV200" i="29" s="1"/>
  <c r="BC199" i="29"/>
  <c r="BD199" i="29" s="1"/>
  <c r="BV199" i="29" s="1"/>
  <c r="BC198" i="29"/>
  <c r="BD198" i="29" s="1"/>
  <c r="BV198" i="29" s="1"/>
  <c r="BC197" i="29"/>
  <c r="BD197" i="29" s="1"/>
  <c r="BV197" i="29" s="1"/>
  <c r="BC196" i="29"/>
  <c r="BD196" i="29" s="1"/>
  <c r="BV196" i="29" s="1"/>
  <c r="BC195" i="29"/>
  <c r="BD195" i="29" s="1"/>
  <c r="BV195" i="29" s="1"/>
  <c r="BC194" i="29"/>
  <c r="BD194" i="29" s="1"/>
  <c r="BV194" i="29" s="1"/>
  <c r="BC193" i="29"/>
  <c r="BD193" i="29" s="1"/>
  <c r="BV193" i="29" s="1"/>
  <c r="BC192" i="29"/>
  <c r="BD192" i="29" s="1"/>
  <c r="BV192" i="29" s="1"/>
  <c r="BC191" i="29"/>
  <c r="BD191" i="29" s="1"/>
  <c r="BV191" i="29" s="1"/>
  <c r="BC190" i="29"/>
  <c r="BD190" i="29" s="1"/>
  <c r="BV190" i="29" s="1"/>
  <c r="BC189" i="29"/>
  <c r="BD189" i="29" s="1"/>
  <c r="BV189" i="29" s="1"/>
  <c r="BC188" i="29"/>
  <c r="BD188" i="29" s="1"/>
  <c r="BV188" i="29" s="1"/>
  <c r="BC187" i="29"/>
  <c r="BD187" i="29" s="1"/>
  <c r="BV187" i="29" s="1"/>
  <c r="BC186" i="29"/>
  <c r="BD186" i="29" s="1"/>
  <c r="BV186" i="29" s="1"/>
  <c r="BC185" i="29"/>
  <c r="BD185" i="29" s="1"/>
  <c r="BV185" i="29" s="1"/>
  <c r="BC184" i="29"/>
  <c r="BD184" i="29" s="1"/>
  <c r="BV184" i="29" s="1"/>
  <c r="BC183" i="29"/>
  <c r="BD183" i="29" s="1"/>
  <c r="BV183" i="29" s="1"/>
  <c r="BC182" i="29"/>
  <c r="BD182" i="29" s="1"/>
  <c r="BV182" i="29" s="1"/>
  <c r="BC181" i="29"/>
  <c r="BD181" i="29" s="1"/>
  <c r="BV181" i="29" s="1"/>
  <c r="BC180" i="29"/>
  <c r="BD180" i="29" s="1"/>
  <c r="BV180" i="29" s="1"/>
  <c r="BC179" i="29"/>
  <c r="BD179" i="29" s="1"/>
  <c r="BV179" i="29" s="1"/>
  <c r="BC178" i="29"/>
  <c r="BD178" i="29" s="1"/>
  <c r="BV178" i="29" s="1"/>
  <c r="BC177" i="29"/>
  <c r="BD177" i="29" s="1"/>
  <c r="BV177" i="29" s="1"/>
  <c r="BC176" i="29"/>
  <c r="BD176" i="29" s="1"/>
  <c r="BV176" i="29" s="1"/>
  <c r="BC175" i="29"/>
  <c r="BD175" i="29" s="1"/>
  <c r="BV175" i="29" s="1"/>
  <c r="BC174" i="29"/>
  <c r="BD174" i="29" s="1"/>
  <c r="BV174" i="29" s="1"/>
  <c r="BC173" i="29"/>
  <c r="BD173" i="29" s="1"/>
  <c r="BV173" i="29" s="1"/>
  <c r="BC172" i="29"/>
  <c r="BD172" i="29" s="1"/>
  <c r="BV172" i="29" s="1"/>
  <c r="BC171" i="29"/>
  <c r="BD171" i="29" s="1"/>
  <c r="BV171" i="29" s="1"/>
  <c r="BC170" i="29"/>
  <c r="BD170" i="29" s="1"/>
  <c r="BV170" i="29" s="1"/>
  <c r="BC169" i="29"/>
  <c r="BD169" i="29" s="1"/>
  <c r="BV169" i="29" s="1"/>
  <c r="BC168" i="29"/>
  <c r="BD168" i="29" s="1"/>
  <c r="BV168" i="29" s="1"/>
  <c r="BC167" i="29"/>
  <c r="BD167" i="29" s="1"/>
  <c r="BV167" i="29" s="1"/>
  <c r="BC166" i="29"/>
  <c r="BD166" i="29" s="1"/>
  <c r="BV166" i="29" s="1"/>
  <c r="BC165" i="29"/>
  <c r="BD165" i="29" s="1"/>
  <c r="BV165" i="29" s="1"/>
  <c r="BC164" i="29"/>
  <c r="BD164" i="29" s="1"/>
  <c r="BV164" i="29" s="1"/>
  <c r="BC163" i="29"/>
  <c r="BD163" i="29" s="1"/>
  <c r="BV163" i="29" s="1"/>
  <c r="BC162" i="29"/>
  <c r="BD162" i="29" s="1"/>
  <c r="BV162" i="29" s="1"/>
  <c r="BC161" i="29"/>
  <c r="BD161" i="29" s="1"/>
  <c r="BV161" i="29" s="1"/>
  <c r="BC160" i="29"/>
  <c r="BD160" i="29" s="1"/>
  <c r="BV160" i="29" s="1"/>
  <c r="BC159" i="29"/>
  <c r="BD159" i="29" s="1"/>
  <c r="BV159" i="29" s="1"/>
  <c r="BC158" i="29"/>
  <c r="BD158" i="29" s="1"/>
  <c r="BV158" i="29" s="1"/>
  <c r="BC157" i="29"/>
  <c r="BD157" i="29" s="1"/>
  <c r="BV157" i="29" s="1"/>
  <c r="BC156" i="29"/>
  <c r="BD156" i="29" s="1"/>
  <c r="BV156" i="29" s="1"/>
  <c r="BC155" i="29"/>
  <c r="BD155" i="29" s="1"/>
  <c r="BV155" i="29" s="1"/>
  <c r="BC154" i="29"/>
  <c r="BD154" i="29" s="1"/>
  <c r="BV154" i="29" s="1"/>
  <c r="BC153" i="29"/>
  <c r="BD153" i="29" s="1"/>
  <c r="BV153" i="29" s="1"/>
  <c r="BC152" i="29"/>
  <c r="BD152" i="29" s="1"/>
  <c r="BV152" i="29" s="1"/>
  <c r="BC151" i="29"/>
  <c r="BD151" i="29" s="1"/>
  <c r="BV151" i="29" s="1"/>
  <c r="BC150" i="29"/>
  <c r="BD150" i="29" s="1"/>
  <c r="BV150" i="29" s="1"/>
  <c r="BC149" i="29"/>
  <c r="BD149" i="29" s="1"/>
  <c r="BV149" i="29" s="1"/>
  <c r="BC148" i="29"/>
  <c r="BD148" i="29" s="1"/>
  <c r="BV148" i="29" s="1"/>
  <c r="BC147" i="29"/>
  <c r="BD147" i="29" s="1"/>
  <c r="BV147" i="29" s="1"/>
  <c r="BC146" i="29"/>
  <c r="BD146" i="29" s="1"/>
  <c r="BV146" i="29" s="1"/>
  <c r="BC145" i="29"/>
  <c r="BD145" i="29" s="1"/>
  <c r="BV145" i="29" s="1"/>
  <c r="BC144" i="29"/>
  <c r="BD144" i="29" s="1"/>
  <c r="BV144" i="29" s="1"/>
  <c r="BC143" i="29"/>
  <c r="BD143" i="29" s="1"/>
  <c r="BV143" i="29" s="1"/>
  <c r="BC142" i="29"/>
  <c r="BD142" i="29" s="1"/>
  <c r="BV142" i="29" s="1"/>
  <c r="BC141" i="29"/>
  <c r="BD141" i="29" s="1"/>
  <c r="BV141" i="29" s="1"/>
  <c r="BC140" i="29"/>
  <c r="BD140" i="29" s="1"/>
  <c r="BV140" i="29" s="1"/>
  <c r="BC139" i="29"/>
  <c r="BD139" i="29" s="1"/>
  <c r="BV139" i="29" s="1"/>
  <c r="BC138" i="29"/>
  <c r="BD138" i="29" s="1"/>
  <c r="BV138" i="29" s="1"/>
  <c r="BC137" i="29"/>
  <c r="BD137" i="29" s="1"/>
  <c r="BV137" i="29" s="1"/>
  <c r="BC136" i="29"/>
  <c r="BD136" i="29" s="1"/>
  <c r="BV136" i="29" s="1"/>
  <c r="BC135" i="29"/>
  <c r="BD135" i="29" s="1"/>
  <c r="BV135" i="29" s="1"/>
  <c r="BC134" i="29"/>
  <c r="BD134" i="29" s="1"/>
  <c r="BV134" i="29" s="1"/>
  <c r="BC133" i="29"/>
  <c r="BD133" i="29" s="1"/>
  <c r="BV133" i="29" s="1"/>
  <c r="BC132" i="29"/>
  <c r="BD132" i="29" s="1"/>
  <c r="BV132" i="29" s="1"/>
  <c r="BC131" i="29"/>
  <c r="BD131" i="29" s="1"/>
  <c r="BV131" i="29" s="1"/>
  <c r="BC130" i="29"/>
  <c r="BD130" i="29" s="1"/>
  <c r="BV130" i="29" s="1"/>
  <c r="BC129" i="29"/>
  <c r="BD129" i="29" s="1"/>
  <c r="BV129" i="29" s="1"/>
  <c r="BC128" i="29"/>
  <c r="BD128" i="29" s="1"/>
  <c r="BV128" i="29" s="1"/>
  <c r="BC127" i="29"/>
  <c r="BD127" i="29" s="1"/>
  <c r="BV127" i="29" s="1"/>
  <c r="BC126" i="29"/>
  <c r="BD126" i="29" s="1"/>
  <c r="BV126" i="29" s="1"/>
  <c r="BC125" i="29"/>
  <c r="BD125" i="29" s="1"/>
  <c r="BV125" i="29" s="1"/>
  <c r="BC124" i="29"/>
  <c r="BD124" i="29" s="1"/>
  <c r="BV124" i="29" s="1"/>
  <c r="BC123" i="29"/>
  <c r="BD123" i="29" s="1"/>
  <c r="BV123" i="29" s="1"/>
  <c r="BC122" i="29"/>
  <c r="BD122" i="29" s="1"/>
  <c r="BV122" i="29" s="1"/>
  <c r="BC121" i="29"/>
  <c r="BD121" i="29" s="1"/>
  <c r="BV121" i="29" s="1"/>
  <c r="BC120" i="29"/>
  <c r="BD120" i="29" s="1"/>
  <c r="BV120" i="29" s="1"/>
  <c r="BC119" i="29"/>
  <c r="BD119" i="29" s="1"/>
  <c r="BV119" i="29" s="1"/>
  <c r="BC118" i="29"/>
  <c r="BD118" i="29" s="1"/>
  <c r="BV118" i="29" s="1"/>
  <c r="BC117" i="29"/>
  <c r="BD117" i="29" s="1"/>
  <c r="BV117" i="29" s="1"/>
  <c r="BC116" i="29"/>
  <c r="BD116" i="29" s="1"/>
  <c r="BV116" i="29" s="1"/>
  <c r="BC115" i="29"/>
  <c r="BD115" i="29" s="1"/>
  <c r="BV115" i="29" s="1"/>
  <c r="BC114" i="29"/>
  <c r="BD114" i="29" s="1"/>
  <c r="BV114" i="29" s="1"/>
  <c r="BC113" i="29"/>
  <c r="BD113" i="29" s="1"/>
  <c r="BV113" i="29" s="1"/>
  <c r="BC112" i="29"/>
  <c r="BD112" i="29" s="1"/>
  <c r="BV112" i="29" s="1"/>
  <c r="BC111" i="29"/>
  <c r="BD111" i="29" s="1"/>
  <c r="BV111" i="29" s="1"/>
  <c r="BC110" i="29"/>
  <c r="BD110" i="29" s="1"/>
  <c r="BV110" i="29" s="1"/>
  <c r="BC109" i="29"/>
  <c r="BD109" i="29" s="1"/>
  <c r="BV109" i="29" s="1"/>
  <c r="BC108" i="29"/>
  <c r="BD108" i="29" s="1"/>
  <c r="BV108" i="29" s="1"/>
  <c r="BC107" i="29"/>
  <c r="BD107" i="29" s="1"/>
  <c r="BV107" i="29" s="1"/>
  <c r="BC106" i="29"/>
  <c r="BD106" i="29" s="1"/>
  <c r="BV106" i="29" s="1"/>
  <c r="BC105" i="29"/>
  <c r="BD105" i="29" s="1"/>
  <c r="BV105" i="29" s="1"/>
  <c r="BC104" i="29"/>
  <c r="BD104" i="29" s="1"/>
  <c r="BV104" i="29" s="1"/>
  <c r="BC103" i="29"/>
  <c r="BD103" i="29" s="1"/>
  <c r="BV103" i="29" s="1"/>
  <c r="BC102" i="29"/>
  <c r="BD102" i="29" s="1"/>
  <c r="BV102" i="29" s="1"/>
  <c r="BC101" i="29"/>
  <c r="BD101" i="29" s="1"/>
  <c r="BV101" i="29" s="1"/>
  <c r="BC100" i="29"/>
  <c r="BD100" i="29" s="1"/>
  <c r="BV100" i="29" s="1"/>
  <c r="BC99" i="29"/>
  <c r="BD99" i="29" s="1"/>
  <c r="BV99" i="29" s="1"/>
  <c r="BC98" i="29"/>
  <c r="BD98" i="29" s="1"/>
  <c r="BV98" i="29" s="1"/>
  <c r="BC97" i="29"/>
  <c r="BD97" i="29" s="1"/>
  <c r="BV97" i="29" s="1"/>
  <c r="BC96" i="29"/>
  <c r="BD96" i="29" s="1"/>
  <c r="BV96" i="29" s="1"/>
  <c r="BC95" i="29"/>
  <c r="BD95" i="29" s="1"/>
  <c r="BV95" i="29" s="1"/>
  <c r="BC94" i="29"/>
  <c r="BD94" i="29" s="1"/>
  <c r="BV94" i="29" s="1"/>
  <c r="BC93" i="29"/>
  <c r="BD93" i="29" s="1"/>
  <c r="BV93" i="29" s="1"/>
  <c r="BC92" i="29"/>
  <c r="BD92" i="29" s="1"/>
  <c r="BV92" i="29" s="1"/>
  <c r="BC91" i="29"/>
  <c r="BD91" i="29" s="1"/>
  <c r="BV91" i="29" s="1"/>
  <c r="BC90" i="29"/>
  <c r="BD90" i="29" s="1"/>
  <c r="BV90" i="29" s="1"/>
  <c r="BC89" i="29"/>
  <c r="BD89" i="29" s="1"/>
  <c r="BV89" i="29" s="1"/>
  <c r="BC88" i="29"/>
  <c r="BD88" i="29" s="1"/>
  <c r="BV88" i="29" s="1"/>
  <c r="BC87" i="29"/>
  <c r="BD87" i="29" s="1"/>
  <c r="BV87" i="29" s="1"/>
  <c r="BC86" i="29"/>
  <c r="BD86" i="29" s="1"/>
  <c r="BV86" i="29" s="1"/>
  <c r="BC85" i="29"/>
  <c r="BD85" i="29" s="1"/>
  <c r="BV85" i="29" s="1"/>
  <c r="BC84" i="29"/>
  <c r="BD84" i="29" s="1"/>
  <c r="BV84" i="29" s="1"/>
  <c r="BC83" i="29"/>
  <c r="BD83" i="29" s="1"/>
  <c r="BV83" i="29" s="1"/>
  <c r="BC82" i="29"/>
  <c r="BD82" i="29" s="1"/>
  <c r="BV82" i="29" s="1"/>
  <c r="BC81" i="29"/>
  <c r="BD81" i="29" s="1"/>
  <c r="BV81" i="29" s="1"/>
  <c r="BC80" i="29"/>
  <c r="BD80" i="29" s="1"/>
  <c r="BV80" i="29" s="1"/>
  <c r="BC79" i="29"/>
  <c r="BD79" i="29" s="1"/>
  <c r="BV79" i="29" s="1"/>
  <c r="BC78" i="29"/>
  <c r="BD78" i="29" s="1"/>
  <c r="BV78" i="29" s="1"/>
  <c r="BC77" i="29"/>
  <c r="BD77" i="29" s="1"/>
  <c r="BV77" i="29" s="1"/>
  <c r="BC76" i="29"/>
  <c r="BD76" i="29" s="1"/>
  <c r="BV76" i="29" s="1"/>
  <c r="BC75" i="29"/>
  <c r="BD75" i="29" s="1"/>
  <c r="BV75" i="29" s="1"/>
  <c r="BC74" i="29"/>
  <c r="BD74" i="29" s="1"/>
  <c r="BV74" i="29" s="1"/>
  <c r="BC73" i="29"/>
  <c r="BD73" i="29" s="1"/>
  <c r="BV73" i="29" s="1"/>
  <c r="BC72" i="29"/>
  <c r="BD72" i="29" s="1"/>
  <c r="BV72" i="29" s="1"/>
  <c r="BC71" i="29"/>
  <c r="BD71" i="29" s="1"/>
  <c r="BV71" i="29" s="1"/>
  <c r="BC70" i="29"/>
  <c r="BD70" i="29" s="1"/>
  <c r="BV70" i="29" s="1"/>
  <c r="BC69" i="29"/>
  <c r="BD69" i="29" s="1"/>
  <c r="BV69" i="29" s="1"/>
  <c r="BC68" i="29"/>
  <c r="BD68" i="29" s="1"/>
  <c r="BV68" i="29" s="1"/>
  <c r="BC67" i="29"/>
  <c r="BD67" i="29" s="1"/>
  <c r="BV67" i="29" s="1"/>
  <c r="BC66" i="29"/>
  <c r="BD66" i="29" s="1"/>
  <c r="BV66" i="29" s="1"/>
  <c r="BC65" i="29"/>
  <c r="BD65" i="29" s="1"/>
  <c r="BV65" i="29" s="1"/>
  <c r="BC64" i="29"/>
  <c r="BD64" i="29" s="1"/>
  <c r="BV64" i="29" s="1"/>
  <c r="BC63" i="29"/>
  <c r="BD63" i="29" s="1"/>
  <c r="BV63" i="29" s="1"/>
  <c r="BC62" i="29"/>
  <c r="BD62" i="29" s="1"/>
  <c r="BV62" i="29" s="1"/>
  <c r="BC61" i="29"/>
  <c r="BD61" i="29" s="1"/>
  <c r="BV61" i="29" s="1"/>
  <c r="BC60" i="29"/>
  <c r="BD60" i="29" s="1"/>
  <c r="BV60" i="29" s="1"/>
  <c r="BC59" i="29"/>
  <c r="BD59" i="29" s="1"/>
  <c r="BV59" i="29" s="1"/>
  <c r="BC58" i="29"/>
  <c r="BD58" i="29" s="1"/>
  <c r="BV58" i="29" s="1"/>
  <c r="BC57" i="29"/>
  <c r="BD57" i="29" s="1"/>
  <c r="BV57" i="29" s="1"/>
  <c r="BC56" i="29"/>
  <c r="BD56" i="29" s="1"/>
  <c r="BV56" i="29" s="1"/>
  <c r="BC55" i="29"/>
  <c r="BD55" i="29" s="1"/>
  <c r="BV55" i="29" s="1"/>
  <c r="BC54" i="29"/>
  <c r="BD54" i="29" s="1"/>
  <c r="BV54" i="29" s="1"/>
  <c r="BC53" i="29"/>
  <c r="BD53" i="29" s="1"/>
  <c r="BV53" i="29" s="1"/>
  <c r="BC52" i="29"/>
  <c r="BD52" i="29" s="1"/>
  <c r="BV52" i="29" s="1"/>
  <c r="BC51" i="29"/>
  <c r="BD51" i="29" s="1"/>
  <c r="BV51" i="29" s="1"/>
  <c r="BC50" i="29"/>
  <c r="BD50" i="29" s="1"/>
  <c r="BV50" i="29" s="1"/>
  <c r="BC49" i="29"/>
  <c r="BD49" i="29" s="1"/>
  <c r="BV49" i="29" s="1"/>
  <c r="BC48" i="29"/>
  <c r="BD48" i="29" s="1"/>
  <c r="BV48" i="29" s="1"/>
  <c r="BC47" i="29"/>
  <c r="BD47" i="29" s="1"/>
  <c r="BV47" i="29" s="1"/>
  <c r="BC46" i="29"/>
  <c r="BD46" i="29" s="1"/>
  <c r="BV46" i="29" s="1"/>
  <c r="BC45" i="29"/>
  <c r="BD45" i="29" s="1"/>
  <c r="BV45" i="29" s="1"/>
  <c r="BC44" i="29"/>
  <c r="BD44" i="29" s="1"/>
  <c r="BV44" i="29" s="1"/>
  <c r="BC43" i="29"/>
  <c r="BD43" i="29" s="1"/>
  <c r="BV43" i="29" s="1"/>
  <c r="BC42" i="29"/>
  <c r="BD42" i="29" s="1"/>
  <c r="BV42" i="29" s="1"/>
  <c r="BC41" i="29"/>
  <c r="BD41" i="29" s="1"/>
  <c r="BV41" i="29" s="1"/>
  <c r="BC40" i="29"/>
  <c r="BD40" i="29" s="1"/>
  <c r="BV40" i="29" s="1"/>
  <c r="BC39" i="29"/>
  <c r="BD39" i="29" s="1"/>
  <c r="BV39" i="29" s="1"/>
  <c r="BC38" i="29"/>
  <c r="BD38" i="29" s="1"/>
  <c r="BV38" i="29" s="1"/>
  <c r="BC37" i="29"/>
  <c r="BD37" i="29" s="1"/>
  <c r="BV37" i="29" s="1"/>
  <c r="BC36" i="29"/>
  <c r="BD36" i="29" s="1"/>
  <c r="BV36" i="29" s="1"/>
  <c r="BC35" i="29"/>
  <c r="BD35" i="29" s="1"/>
  <c r="BV35" i="29" s="1"/>
  <c r="BC34" i="29"/>
  <c r="BD34" i="29" s="1"/>
  <c r="BV34" i="29" s="1"/>
  <c r="BC33" i="29"/>
  <c r="BD33" i="29" s="1"/>
  <c r="BV33" i="29" s="1"/>
  <c r="BC32" i="29"/>
  <c r="BD32" i="29" s="1"/>
  <c r="BV32" i="29" s="1"/>
  <c r="BC31" i="29"/>
  <c r="BD31" i="29" s="1"/>
  <c r="BV31" i="29" s="1"/>
  <c r="BC30" i="29"/>
  <c r="BD30" i="29" s="1"/>
  <c r="BV30" i="29" s="1"/>
  <c r="BC29" i="29"/>
  <c r="BD29" i="29" s="1"/>
  <c r="BV29" i="29" s="1"/>
  <c r="BC28" i="29"/>
  <c r="BD28" i="29" s="1"/>
  <c r="BV28" i="29" s="1"/>
  <c r="BC27" i="29"/>
  <c r="BD27" i="29" s="1"/>
  <c r="BV27" i="29" s="1"/>
  <c r="BC26" i="29"/>
  <c r="BD26" i="29" s="1"/>
  <c r="BV26" i="29" s="1"/>
  <c r="BC25" i="29"/>
  <c r="BD25" i="29" s="1"/>
  <c r="BV25" i="29" s="1"/>
  <c r="BC24" i="29"/>
  <c r="BD24" i="29" s="1"/>
  <c r="BV24" i="29" s="1"/>
  <c r="BC23" i="29"/>
  <c r="BD23" i="29" s="1"/>
  <c r="BV23" i="29" s="1"/>
  <c r="BC22" i="29"/>
  <c r="BD22" i="29" s="1"/>
  <c r="BV22" i="29" s="1"/>
  <c r="BC21" i="29"/>
  <c r="BD21" i="29" s="1"/>
  <c r="BV21" i="29" s="1"/>
  <c r="BC20" i="29"/>
  <c r="BD20" i="29" s="1"/>
  <c r="BV20" i="29" s="1"/>
  <c r="BC19" i="29"/>
  <c r="BD19" i="29" s="1"/>
  <c r="BV19" i="29" s="1"/>
  <c r="BC18" i="29"/>
  <c r="BD18" i="29" s="1"/>
  <c r="BV18" i="29" s="1"/>
  <c r="BC17" i="29"/>
  <c r="BD17" i="29" s="1"/>
  <c r="BV17" i="29" s="1"/>
  <c r="BC16" i="29"/>
  <c r="BD16" i="29" s="1"/>
  <c r="BV16" i="29" s="1"/>
  <c r="BC15" i="29"/>
  <c r="BD15" i="29" s="1"/>
  <c r="BV15" i="29" s="1"/>
  <c r="BC14" i="29"/>
  <c r="BD14" i="29" s="1"/>
  <c r="BV14" i="29" s="1"/>
  <c r="BC13" i="29"/>
  <c r="BD13" i="29" s="1"/>
  <c r="BV13" i="29" s="1"/>
  <c r="BC12" i="29"/>
  <c r="BD12" i="29" s="1"/>
  <c r="BV12" i="29" s="1"/>
  <c r="BC11" i="29"/>
  <c r="BD11" i="29" s="1"/>
  <c r="BV11" i="29" s="1"/>
  <c r="BC10" i="29"/>
  <c r="BD10" i="29" s="1"/>
  <c r="BV10" i="29" s="1"/>
  <c r="BC9" i="29"/>
  <c r="BD9" i="29" s="1"/>
  <c r="BV9" i="29" s="1"/>
  <c r="BC8" i="29"/>
  <c r="BD8" i="29" s="1"/>
  <c r="BV8" i="29" s="1"/>
  <c r="BC7" i="29"/>
  <c r="BD7" i="29" s="1"/>
  <c r="BV7" i="29" s="1"/>
  <c r="BC6" i="29"/>
  <c r="BD6" i="29" s="1"/>
  <c r="BV6" i="29" s="1"/>
  <c r="BC5" i="29"/>
  <c r="BD5" i="29" s="1"/>
  <c r="BV5" i="29" s="1"/>
  <c r="BC4" i="29"/>
  <c r="BD4" i="29" s="1"/>
  <c r="BV4" i="29" s="1"/>
  <c r="AE203" i="29"/>
  <c r="AF203" i="29" s="1"/>
  <c r="AX203" i="29" s="1"/>
  <c r="AE202" i="29"/>
  <c r="AF202" i="29" s="1"/>
  <c r="AX202" i="29" s="1"/>
  <c r="AE201" i="29"/>
  <c r="AF201" i="29" s="1"/>
  <c r="AX201" i="29" s="1"/>
  <c r="AE200" i="29"/>
  <c r="AF200" i="29" s="1"/>
  <c r="AX200" i="29" s="1"/>
  <c r="AE199" i="29"/>
  <c r="AF199" i="29" s="1"/>
  <c r="AX199" i="29" s="1"/>
  <c r="AE198" i="29"/>
  <c r="AF198" i="29" s="1"/>
  <c r="AX198" i="29" s="1"/>
  <c r="AE197" i="29"/>
  <c r="AF197" i="29" s="1"/>
  <c r="AX197" i="29" s="1"/>
  <c r="AE196" i="29"/>
  <c r="AF196" i="29" s="1"/>
  <c r="AX196" i="29" s="1"/>
  <c r="AE195" i="29"/>
  <c r="AF195" i="29" s="1"/>
  <c r="AX195" i="29" s="1"/>
  <c r="AE194" i="29"/>
  <c r="AF194" i="29" s="1"/>
  <c r="AX194" i="29" s="1"/>
  <c r="AE193" i="29"/>
  <c r="AF193" i="29" s="1"/>
  <c r="AX193" i="29" s="1"/>
  <c r="AE192" i="29"/>
  <c r="AF192" i="29" s="1"/>
  <c r="AX192" i="29" s="1"/>
  <c r="AE191" i="29"/>
  <c r="AF191" i="29" s="1"/>
  <c r="AX191" i="29" s="1"/>
  <c r="AE190" i="29"/>
  <c r="AF190" i="29" s="1"/>
  <c r="AX190" i="29" s="1"/>
  <c r="AE189" i="29"/>
  <c r="AF189" i="29" s="1"/>
  <c r="AX189" i="29" s="1"/>
  <c r="AE188" i="29"/>
  <c r="AF188" i="29" s="1"/>
  <c r="AX188" i="29" s="1"/>
  <c r="AE187" i="29"/>
  <c r="AF187" i="29" s="1"/>
  <c r="AX187" i="29" s="1"/>
  <c r="AE186" i="29"/>
  <c r="AF186" i="29" s="1"/>
  <c r="AX186" i="29" s="1"/>
  <c r="AE185" i="29"/>
  <c r="AF185" i="29" s="1"/>
  <c r="AX185" i="29" s="1"/>
  <c r="AE184" i="29"/>
  <c r="AF184" i="29" s="1"/>
  <c r="AX184" i="29" s="1"/>
  <c r="AE183" i="29"/>
  <c r="AF183" i="29" s="1"/>
  <c r="AX183" i="29" s="1"/>
  <c r="AE182" i="29"/>
  <c r="AF182" i="29" s="1"/>
  <c r="AX182" i="29" s="1"/>
  <c r="AE181" i="29"/>
  <c r="AF181" i="29" s="1"/>
  <c r="AX181" i="29" s="1"/>
  <c r="AE180" i="29"/>
  <c r="AF180" i="29" s="1"/>
  <c r="AX180" i="29" s="1"/>
  <c r="AE179" i="29"/>
  <c r="AF179" i="29" s="1"/>
  <c r="AX179" i="29" s="1"/>
  <c r="AE178" i="29"/>
  <c r="AF178" i="29" s="1"/>
  <c r="AX178" i="29" s="1"/>
  <c r="AE177" i="29"/>
  <c r="AF177" i="29" s="1"/>
  <c r="AX177" i="29" s="1"/>
  <c r="AE176" i="29"/>
  <c r="AF176" i="29" s="1"/>
  <c r="AX176" i="29" s="1"/>
  <c r="AE175" i="29"/>
  <c r="AF175" i="29" s="1"/>
  <c r="AX175" i="29" s="1"/>
  <c r="AE174" i="29"/>
  <c r="AF174" i="29" s="1"/>
  <c r="AX174" i="29" s="1"/>
  <c r="AE173" i="29"/>
  <c r="AF173" i="29" s="1"/>
  <c r="AX173" i="29" s="1"/>
  <c r="AE172" i="29"/>
  <c r="AF172" i="29" s="1"/>
  <c r="AX172" i="29" s="1"/>
  <c r="AE171" i="29"/>
  <c r="AF171" i="29" s="1"/>
  <c r="AX171" i="29" s="1"/>
  <c r="AE170" i="29"/>
  <c r="AF170" i="29" s="1"/>
  <c r="AX170" i="29" s="1"/>
  <c r="AE169" i="29"/>
  <c r="AF169" i="29" s="1"/>
  <c r="AX169" i="29" s="1"/>
  <c r="AE168" i="29"/>
  <c r="AF168" i="29" s="1"/>
  <c r="AX168" i="29" s="1"/>
  <c r="AE167" i="29"/>
  <c r="AF167" i="29" s="1"/>
  <c r="AX167" i="29" s="1"/>
  <c r="AE166" i="29"/>
  <c r="AF166" i="29" s="1"/>
  <c r="AX166" i="29" s="1"/>
  <c r="AE165" i="29"/>
  <c r="AF165" i="29" s="1"/>
  <c r="AX165" i="29" s="1"/>
  <c r="AE164" i="29"/>
  <c r="AF164" i="29" s="1"/>
  <c r="AX164" i="29" s="1"/>
  <c r="AE163" i="29"/>
  <c r="AF163" i="29" s="1"/>
  <c r="AX163" i="29" s="1"/>
  <c r="AE162" i="29"/>
  <c r="AF162" i="29" s="1"/>
  <c r="AX162" i="29" s="1"/>
  <c r="AE161" i="29"/>
  <c r="AF161" i="29" s="1"/>
  <c r="AX161" i="29" s="1"/>
  <c r="AE160" i="29"/>
  <c r="AF160" i="29" s="1"/>
  <c r="AX160" i="29" s="1"/>
  <c r="AE159" i="29"/>
  <c r="AF159" i="29" s="1"/>
  <c r="AX159" i="29" s="1"/>
  <c r="AE158" i="29"/>
  <c r="AF158" i="29" s="1"/>
  <c r="AX158" i="29" s="1"/>
  <c r="AE157" i="29"/>
  <c r="AF157" i="29" s="1"/>
  <c r="AX157" i="29" s="1"/>
  <c r="AE156" i="29"/>
  <c r="AF156" i="29" s="1"/>
  <c r="AX156" i="29" s="1"/>
  <c r="AE155" i="29"/>
  <c r="AF155" i="29" s="1"/>
  <c r="AX155" i="29" s="1"/>
  <c r="AE154" i="29"/>
  <c r="AF154" i="29" s="1"/>
  <c r="AX154" i="29" s="1"/>
  <c r="AE153" i="29"/>
  <c r="AF153" i="29" s="1"/>
  <c r="AX153" i="29" s="1"/>
  <c r="AE152" i="29"/>
  <c r="AF152" i="29" s="1"/>
  <c r="AX152" i="29" s="1"/>
  <c r="AE151" i="29"/>
  <c r="AF151" i="29" s="1"/>
  <c r="AX151" i="29" s="1"/>
  <c r="AE150" i="29"/>
  <c r="AF150" i="29" s="1"/>
  <c r="AX150" i="29" s="1"/>
  <c r="AE149" i="29"/>
  <c r="AF149" i="29" s="1"/>
  <c r="AX149" i="29" s="1"/>
  <c r="AE148" i="29"/>
  <c r="AF148" i="29" s="1"/>
  <c r="AX148" i="29" s="1"/>
  <c r="AE147" i="29"/>
  <c r="AF147" i="29" s="1"/>
  <c r="AX147" i="29" s="1"/>
  <c r="AE146" i="29"/>
  <c r="AF146" i="29" s="1"/>
  <c r="AX146" i="29" s="1"/>
  <c r="AE145" i="29"/>
  <c r="AF145" i="29" s="1"/>
  <c r="AX145" i="29" s="1"/>
  <c r="AE144" i="29"/>
  <c r="AF144" i="29" s="1"/>
  <c r="AX144" i="29" s="1"/>
  <c r="AE143" i="29"/>
  <c r="AF143" i="29" s="1"/>
  <c r="AX143" i="29" s="1"/>
  <c r="AE142" i="29"/>
  <c r="AF142" i="29" s="1"/>
  <c r="AX142" i="29" s="1"/>
  <c r="AE141" i="29"/>
  <c r="AF141" i="29" s="1"/>
  <c r="AX141" i="29" s="1"/>
  <c r="AE140" i="29"/>
  <c r="AF140" i="29" s="1"/>
  <c r="AX140" i="29" s="1"/>
  <c r="AE139" i="29"/>
  <c r="AF139" i="29" s="1"/>
  <c r="AX139" i="29" s="1"/>
  <c r="AE138" i="29"/>
  <c r="AF138" i="29" s="1"/>
  <c r="AX138" i="29" s="1"/>
  <c r="AE137" i="29"/>
  <c r="AF137" i="29" s="1"/>
  <c r="AX137" i="29" s="1"/>
  <c r="AE136" i="29"/>
  <c r="AF136" i="29" s="1"/>
  <c r="AX136" i="29" s="1"/>
  <c r="AE135" i="29"/>
  <c r="AF135" i="29" s="1"/>
  <c r="AX135" i="29" s="1"/>
  <c r="AE134" i="29"/>
  <c r="AF134" i="29" s="1"/>
  <c r="AX134" i="29" s="1"/>
  <c r="AE133" i="29"/>
  <c r="AF133" i="29" s="1"/>
  <c r="AX133" i="29" s="1"/>
  <c r="AE132" i="29"/>
  <c r="AF132" i="29" s="1"/>
  <c r="AX132" i="29" s="1"/>
  <c r="AE131" i="29"/>
  <c r="AF131" i="29" s="1"/>
  <c r="AX131" i="29" s="1"/>
  <c r="AE130" i="29"/>
  <c r="AF130" i="29" s="1"/>
  <c r="AX130" i="29" s="1"/>
  <c r="AE129" i="29"/>
  <c r="AF129" i="29" s="1"/>
  <c r="AX129" i="29" s="1"/>
  <c r="AE128" i="29"/>
  <c r="AF128" i="29" s="1"/>
  <c r="AX128" i="29" s="1"/>
  <c r="AE127" i="29"/>
  <c r="AF127" i="29" s="1"/>
  <c r="AX127" i="29" s="1"/>
  <c r="AE126" i="29"/>
  <c r="AF126" i="29" s="1"/>
  <c r="AX126" i="29" s="1"/>
  <c r="AE125" i="29"/>
  <c r="AF125" i="29" s="1"/>
  <c r="AX125" i="29" s="1"/>
  <c r="AE124" i="29"/>
  <c r="AF124" i="29" s="1"/>
  <c r="AX124" i="29" s="1"/>
  <c r="AE123" i="29"/>
  <c r="AF123" i="29" s="1"/>
  <c r="AX123" i="29" s="1"/>
  <c r="AE122" i="29"/>
  <c r="AF122" i="29" s="1"/>
  <c r="AX122" i="29" s="1"/>
  <c r="AE121" i="29"/>
  <c r="AF121" i="29" s="1"/>
  <c r="AX121" i="29" s="1"/>
  <c r="AE120" i="29"/>
  <c r="AF120" i="29" s="1"/>
  <c r="AX120" i="29" s="1"/>
  <c r="AE119" i="29"/>
  <c r="AF119" i="29" s="1"/>
  <c r="AX119" i="29" s="1"/>
  <c r="AE118" i="29"/>
  <c r="AF118" i="29" s="1"/>
  <c r="AX118" i="29" s="1"/>
  <c r="AE117" i="29"/>
  <c r="AF117" i="29" s="1"/>
  <c r="AX117" i="29" s="1"/>
  <c r="AE116" i="29"/>
  <c r="AF116" i="29" s="1"/>
  <c r="AX116" i="29" s="1"/>
  <c r="AE115" i="29"/>
  <c r="AF115" i="29" s="1"/>
  <c r="AX115" i="29" s="1"/>
  <c r="AE114" i="29"/>
  <c r="AF114" i="29" s="1"/>
  <c r="AX114" i="29" s="1"/>
  <c r="AE113" i="29"/>
  <c r="AF113" i="29" s="1"/>
  <c r="AX113" i="29" s="1"/>
  <c r="AE112" i="29"/>
  <c r="AF112" i="29" s="1"/>
  <c r="AX112" i="29" s="1"/>
  <c r="AE111" i="29"/>
  <c r="AF111" i="29" s="1"/>
  <c r="AX111" i="29" s="1"/>
  <c r="AE110" i="29"/>
  <c r="AF110" i="29" s="1"/>
  <c r="AX110" i="29" s="1"/>
  <c r="AE109" i="29"/>
  <c r="AF109" i="29" s="1"/>
  <c r="AX109" i="29" s="1"/>
  <c r="AE108" i="29"/>
  <c r="AF108" i="29" s="1"/>
  <c r="AX108" i="29" s="1"/>
  <c r="AE107" i="29"/>
  <c r="AF107" i="29" s="1"/>
  <c r="AX107" i="29" s="1"/>
  <c r="AE106" i="29"/>
  <c r="AF106" i="29" s="1"/>
  <c r="AX106" i="29" s="1"/>
  <c r="AE105" i="29"/>
  <c r="AF105" i="29" s="1"/>
  <c r="AX105" i="29" s="1"/>
  <c r="AE104" i="29"/>
  <c r="AF104" i="29" s="1"/>
  <c r="AX104" i="29" s="1"/>
  <c r="AE103" i="29"/>
  <c r="AF103" i="29" s="1"/>
  <c r="AX103" i="29" s="1"/>
  <c r="AE102" i="29"/>
  <c r="AF102" i="29" s="1"/>
  <c r="AX102" i="29" s="1"/>
  <c r="AE101" i="29"/>
  <c r="AF101" i="29" s="1"/>
  <c r="AX101" i="29" s="1"/>
  <c r="AE100" i="29"/>
  <c r="AF100" i="29" s="1"/>
  <c r="AX100" i="29" s="1"/>
  <c r="AE99" i="29"/>
  <c r="AF99" i="29" s="1"/>
  <c r="AX99" i="29" s="1"/>
  <c r="AE98" i="29"/>
  <c r="AF98" i="29" s="1"/>
  <c r="AX98" i="29" s="1"/>
  <c r="AE97" i="29"/>
  <c r="AF97" i="29" s="1"/>
  <c r="AX97" i="29" s="1"/>
  <c r="AE96" i="29"/>
  <c r="AF96" i="29" s="1"/>
  <c r="AX96" i="29" s="1"/>
  <c r="AE95" i="29"/>
  <c r="AF95" i="29" s="1"/>
  <c r="AX95" i="29" s="1"/>
  <c r="AE94" i="29"/>
  <c r="AF94" i="29" s="1"/>
  <c r="AX94" i="29" s="1"/>
  <c r="AE93" i="29"/>
  <c r="AF93" i="29" s="1"/>
  <c r="AX93" i="29" s="1"/>
  <c r="AE92" i="29"/>
  <c r="AF92" i="29" s="1"/>
  <c r="AX92" i="29" s="1"/>
  <c r="AE91" i="29"/>
  <c r="AF91" i="29" s="1"/>
  <c r="AX91" i="29" s="1"/>
  <c r="AE90" i="29"/>
  <c r="AF90" i="29" s="1"/>
  <c r="AX90" i="29" s="1"/>
  <c r="AE89" i="29"/>
  <c r="AF89" i="29" s="1"/>
  <c r="AX89" i="29" s="1"/>
  <c r="AE88" i="29"/>
  <c r="AF88" i="29" s="1"/>
  <c r="AX88" i="29" s="1"/>
  <c r="AE87" i="29"/>
  <c r="AF87" i="29" s="1"/>
  <c r="AX87" i="29" s="1"/>
  <c r="AE86" i="29"/>
  <c r="AF86" i="29" s="1"/>
  <c r="AX86" i="29" s="1"/>
  <c r="AE85" i="29"/>
  <c r="AF85" i="29" s="1"/>
  <c r="AX85" i="29" s="1"/>
  <c r="AE84" i="29"/>
  <c r="AF84" i="29" s="1"/>
  <c r="AX84" i="29" s="1"/>
  <c r="AE83" i="29"/>
  <c r="AF83" i="29" s="1"/>
  <c r="AX83" i="29" s="1"/>
  <c r="AE82" i="29"/>
  <c r="AF82" i="29" s="1"/>
  <c r="AX82" i="29" s="1"/>
  <c r="AE81" i="29"/>
  <c r="AF81" i="29" s="1"/>
  <c r="AX81" i="29" s="1"/>
  <c r="AE80" i="29"/>
  <c r="AF80" i="29" s="1"/>
  <c r="AX80" i="29" s="1"/>
  <c r="AE79" i="29"/>
  <c r="AF79" i="29" s="1"/>
  <c r="AX79" i="29" s="1"/>
  <c r="AE78" i="29"/>
  <c r="AF78" i="29" s="1"/>
  <c r="AX78" i="29" s="1"/>
  <c r="AE77" i="29"/>
  <c r="AF77" i="29" s="1"/>
  <c r="AX77" i="29" s="1"/>
  <c r="AE76" i="29"/>
  <c r="AF76" i="29" s="1"/>
  <c r="AX76" i="29" s="1"/>
  <c r="AE75" i="29"/>
  <c r="AF75" i="29" s="1"/>
  <c r="AX75" i="29" s="1"/>
  <c r="AE74" i="29"/>
  <c r="AF74" i="29" s="1"/>
  <c r="AX74" i="29" s="1"/>
  <c r="AE73" i="29"/>
  <c r="AF73" i="29" s="1"/>
  <c r="AX73" i="29" s="1"/>
  <c r="AE72" i="29"/>
  <c r="AF72" i="29" s="1"/>
  <c r="AX72" i="29" s="1"/>
  <c r="AE71" i="29"/>
  <c r="AF71" i="29" s="1"/>
  <c r="AX71" i="29" s="1"/>
  <c r="AE70" i="29"/>
  <c r="AF70" i="29" s="1"/>
  <c r="AX70" i="29" s="1"/>
  <c r="AE69" i="29"/>
  <c r="AF69" i="29" s="1"/>
  <c r="AX69" i="29" s="1"/>
  <c r="AE68" i="29"/>
  <c r="AF68" i="29" s="1"/>
  <c r="AX68" i="29" s="1"/>
  <c r="AE67" i="29"/>
  <c r="AF67" i="29" s="1"/>
  <c r="AX67" i="29" s="1"/>
  <c r="AE66" i="29"/>
  <c r="AF66" i="29" s="1"/>
  <c r="AX66" i="29" s="1"/>
  <c r="AE65" i="29"/>
  <c r="AF65" i="29" s="1"/>
  <c r="AX65" i="29" s="1"/>
  <c r="AE64" i="29"/>
  <c r="AF64" i="29" s="1"/>
  <c r="AX64" i="29" s="1"/>
  <c r="AE63" i="29"/>
  <c r="AF63" i="29" s="1"/>
  <c r="AX63" i="29" s="1"/>
  <c r="AE62" i="29"/>
  <c r="AF62" i="29" s="1"/>
  <c r="AX62" i="29" s="1"/>
  <c r="AE61" i="29"/>
  <c r="AF61" i="29" s="1"/>
  <c r="AX61" i="29" s="1"/>
  <c r="AE60" i="29"/>
  <c r="AF60" i="29" s="1"/>
  <c r="AX60" i="29" s="1"/>
  <c r="AE59" i="29"/>
  <c r="AF59" i="29" s="1"/>
  <c r="AX59" i="29" s="1"/>
  <c r="AE58" i="29"/>
  <c r="AF58" i="29" s="1"/>
  <c r="AX58" i="29" s="1"/>
  <c r="AE57" i="29"/>
  <c r="AF57" i="29" s="1"/>
  <c r="AX57" i="29" s="1"/>
  <c r="AE56" i="29"/>
  <c r="AF56" i="29" s="1"/>
  <c r="AX56" i="29" s="1"/>
  <c r="AE55" i="29"/>
  <c r="AF55" i="29" s="1"/>
  <c r="AX55" i="29" s="1"/>
  <c r="AE54" i="29"/>
  <c r="AF54" i="29" s="1"/>
  <c r="AX54" i="29" s="1"/>
  <c r="AE53" i="29"/>
  <c r="AF53" i="29" s="1"/>
  <c r="AX53" i="29" s="1"/>
  <c r="AE52" i="29"/>
  <c r="AF52" i="29" s="1"/>
  <c r="AX52" i="29" s="1"/>
  <c r="AE51" i="29"/>
  <c r="AF51" i="29" s="1"/>
  <c r="AX51" i="29" s="1"/>
  <c r="AE50" i="29"/>
  <c r="AF50" i="29" s="1"/>
  <c r="AX50" i="29" s="1"/>
  <c r="AE49" i="29"/>
  <c r="AF49" i="29" s="1"/>
  <c r="AX49" i="29" s="1"/>
  <c r="AE48" i="29"/>
  <c r="AF48" i="29" s="1"/>
  <c r="AX48" i="29" s="1"/>
  <c r="AE47" i="29"/>
  <c r="AF47" i="29" s="1"/>
  <c r="AX47" i="29" s="1"/>
  <c r="AE46" i="29"/>
  <c r="AF46" i="29" s="1"/>
  <c r="AX46" i="29" s="1"/>
  <c r="AE45" i="29"/>
  <c r="AF45" i="29" s="1"/>
  <c r="AX45" i="29" s="1"/>
  <c r="AE44" i="29"/>
  <c r="AF44" i="29" s="1"/>
  <c r="AX44" i="29" s="1"/>
  <c r="AE43" i="29"/>
  <c r="AF43" i="29" s="1"/>
  <c r="AX43" i="29" s="1"/>
  <c r="AE42" i="29"/>
  <c r="AF42" i="29" s="1"/>
  <c r="AX42" i="29" s="1"/>
  <c r="AE41" i="29"/>
  <c r="AF41" i="29" s="1"/>
  <c r="AX41" i="29" s="1"/>
  <c r="AE40" i="29"/>
  <c r="AF40" i="29" s="1"/>
  <c r="AX40" i="29" s="1"/>
  <c r="AE39" i="29"/>
  <c r="AF39" i="29" s="1"/>
  <c r="AX39" i="29" s="1"/>
  <c r="AE38" i="29"/>
  <c r="AF38" i="29" s="1"/>
  <c r="AX38" i="29" s="1"/>
  <c r="AE37" i="29"/>
  <c r="AF37" i="29" s="1"/>
  <c r="AX37" i="29" s="1"/>
  <c r="AE36" i="29"/>
  <c r="AF36" i="29" s="1"/>
  <c r="AX36" i="29" s="1"/>
  <c r="AE35" i="29"/>
  <c r="AF35" i="29" s="1"/>
  <c r="AX35" i="29" s="1"/>
  <c r="AE34" i="29"/>
  <c r="AF34" i="29" s="1"/>
  <c r="AX34" i="29" s="1"/>
  <c r="AE33" i="29"/>
  <c r="AF33" i="29" s="1"/>
  <c r="AX33" i="29" s="1"/>
  <c r="AE32" i="29"/>
  <c r="AF32" i="29" s="1"/>
  <c r="AX32" i="29" s="1"/>
  <c r="AE31" i="29"/>
  <c r="AF31" i="29" s="1"/>
  <c r="AX31" i="29" s="1"/>
  <c r="AE30" i="29"/>
  <c r="AF30" i="29" s="1"/>
  <c r="AX30" i="29" s="1"/>
  <c r="AE29" i="29"/>
  <c r="AF29" i="29" s="1"/>
  <c r="AX29" i="29" s="1"/>
  <c r="AE28" i="29"/>
  <c r="AF28" i="29" s="1"/>
  <c r="AX28" i="29" s="1"/>
  <c r="AE27" i="29"/>
  <c r="AF27" i="29" s="1"/>
  <c r="AX27" i="29" s="1"/>
  <c r="AE26" i="29"/>
  <c r="AF26" i="29" s="1"/>
  <c r="AX26" i="29" s="1"/>
  <c r="AE25" i="29"/>
  <c r="AF25" i="29" s="1"/>
  <c r="AX25" i="29" s="1"/>
  <c r="AE24" i="29"/>
  <c r="AF24" i="29" s="1"/>
  <c r="AX24" i="29" s="1"/>
  <c r="AE23" i="29"/>
  <c r="AF23" i="29" s="1"/>
  <c r="AX23" i="29" s="1"/>
  <c r="AE22" i="29"/>
  <c r="AF22" i="29" s="1"/>
  <c r="AX22" i="29" s="1"/>
  <c r="AE21" i="29"/>
  <c r="AF21" i="29" s="1"/>
  <c r="AX21" i="29" s="1"/>
  <c r="AE20" i="29"/>
  <c r="AF20" i="29" s="1"/>
  <c r="AX20" i="29" s="1"/>
  <c r="AE19" i="29"/>
  <c r="AF19" i="29" s="1"/>
  <c r="AX19" i="29" s="1"/>
  <c r="AE18" i="29"/>
  <c r="AF18" i="29" s="1"/>
  <c r="AX18" i="29" s="1"/>
  <c r="AE17" i="29"/>
  <c r="AF17" i="29" s="1"/>
  <c r="AX17" i="29" s="1"/>
  <c r="AE16" i="29"/>
  <c r="AF16" i="29" s="1"/>
  <c r="AX16" i="29" s="1"/>
  <c r="AE15" i="29"/>
  <c r="AF15" i="29" s="1"/>
  <c r="AX15" i="29" s="1"/>
  <c r="AE14" i="29"/>
  <c r="AF14" i="29" s="1"/>
  <c r="AX14" i="29" s="1"/>
  <c r="AE13" i="29"/>
  <c r="AF13" i="29" s="1"/>
  <c r="AX13" i="29" s="1"/>
  <c r="AE12" i="29"/>
  <c r="AF12" i="29" s="1"/>
  <c r="AX12" i="29" s="1"/>
  <c r="AE11" i="29"/>
  <c r="AF11" i="29" s="1"/>
  <c r="AX11" i="29" s="1"/>
  <c r="AE10" i="29"/>
  <c r="AF10" i="29" s="1"/>
  <c r="AX10" i="29" s="1"/>
  <c r="AE9" i="29"/>
  <c r="AF9" i="29" s="1"/>
  <c r="AX9" i="29" s="1"/>
  <c r="AE8" i="29"/>
  <c r="AF8" i="29" s="1"/>
  <c r="AX8" i="29" s="1"/>
  <c r="AE7" i="29"/>
  <c r="AF7" i="29" s="1"/>
  <c r="AX7" i="29" s="1"/>
  <c r="AE6" i="29"/>
  <c r="AF6" i="29" s="1"/>
  <c r="AX6" i="29" s="1"/>
  <c r="AE5" i="29"/>
  <c r="AF5" i="29" s="1"/>
  <c r="AX5" i="29" s="1"/>
  <c r="AE4" i="29"/>
  <c r="G3" i="19" s="1"/>
  <c r="G203" i="29"/>
  <c r="H203" i="29" s="1"/>
  <c r="Z203" i="29" s="1"/>
  <c r="G202" i="29"/>
  <c r="H202" i="29" s="1"/>
  <c r="Z202" i="29" s="1"/>
  <c r="G201" i="29"/>
  <c r="H201" i="29" s="1"/>
  <c r="Z201" i="29" s="1"/>
  <c r="G200" i="29"/>
  <c r="H200" i="29" s="1"/>
  <c r="Z200" i="29" s="1"/>
  <c r="G199" i="29"/>
  <c r="H199" i="29" s="1"/>
  <c r="Z199" i="29" s="1"/>
  <c r="G198" i="29"/>
  <c r="H198" i="29" s="1"/>
  <c r="Z198" i="29" s="1"/>
  <c r="G197" i="29"/>
  <c r="H197" i="29" s="1"/>
  <c r="Z197" i="29" s="1"/>
  <c r="G196" i="29"/>
  <c r="H196" i="29" s="1"/>
  <c r="Z196" i="29" s="1"/>
  <c r="G195" i="29"/>
  <c r="H195" i="29" s="1"/>
  <c r="Z195" i="29" s="1"/>
  <c r="G194" i="29"/>
  <c r="H194" i="29" s="1"/>
  <c r="Z194" i="29" s="1"/>
  <c r="G193" i="29"/>
  <c r="H193" i="29" s="1"/>
  <c r="Z193" i="29" s="1"/>
  <c r="G192" i="29"/>
  <c r="H192" i="29" s="1"/>
  <c r="Z192" i="29" s="1"/>
  <c r="G191" i="29"/>
  <c r="H191" i="29" s="1"/>
  <c r="Z191" i="29" s="1"/>
  <c r="G190" i="29"/>
  <c r="H190" i="29" s="1"/>
  <c r="Z190" i="29" s="1"/>
  <c r="G189" i="29"/>
  <c r="H189" i="29" s="1"/>
  <c r="Z189" i="29" s="1"/>
  <c r="G188" i="29"/>
  <c r="H188" i="29" s="1"/>
  <c r="Z188" i="29" s="1"/>
  <c r="G187" i="29"/>
  <c r="H187" i="29" s="1"/>
  <c r="Z187" i="29" s="1"/>
  <c r="G186" i="29"/>
  <c r="H186" i="29" s="1"/>
  <c r="Z186" i="29" s="1"/>
  <c r="G185" i="29"/>
  <c r="H185" i="29" s="1"/>
  <c r="Z185" i="29" s="1"/>
  <c r="G184" i="29"/>
  <c r="H184" i="29" s="1"/>
  <c r="Z184" i="29" s="1"/>
  <c r="G183" i="29"/>
  <c r="H183" i="29" s="1"/>
  <c r="Z183" i="29" s="1"/>
  <c r="G182" i="29"/>
  <c r="H182" i="29" s="1"/>
  <c r="Z182" i="29" s="1"/>
  <c r="G181" i="29"/>
  <c r="H181" i="29" s="1"/>
  <c r="Z181" i="29" s="1"/>
  <c r="G180" i="29"/>
  <c r="H180" i="29" s="1"/>
  <c r="Z180" i="29" s="1"/>
  <c r="G179" i="29"/>
  <c r="H179" i="29" s="1"/>
  <c r="Z179" i="29" s="1"/>
  <c r="G178" i="29"/>
  <c r="H178" i="29" s="1"/>
  <c r="Z178" i="29" s="1"/>
  <c r="G177" i="29"/>
  <c r="H177" i="29" s="1"/>
  <c r="Z177" i="29" s="1"/>
  <c r="G176" i="29"/>
  <c r="H176" i="29" s="1"/>
  <c r="Z176" i="29" s="1"/>
  <c r="G175" i="29"/>
  <c r="H175" i="29" s="1"/>
  <c r="Z175" i="29" s="1"/>
  <c r="G174" i="29"/>
  <c r="H174" i="29" s="1"/>
  <c r="Z174" i="29" s="1"/>
  <c r="G173" i="29"/>
  <c r="H173" i="29" s="1"/>
  <c r="Z173" i="29" s="1"/>
  <c r="G172" i="29"/>
  <c r="H172" i="29" s="1"/>
  <c r="Z172" i="29" s="1"/>
  <c r="G171" i="29"/>
  <c r="H171" i="29" s="1"/>
  <c r="Z171" i="29" s="1"/>
  <c r="G170" i="29"/>
  <c r="H170" i="29" s="1"/>
  <c r="Z170" i="29" s="1"/>
  <c r="G169" i="29"/>
  <c r="H169" i="29" s="1"/>
  <c r="Z169" i="29" s="1"/>
  <c r="G168" i="29"/>
  <c r="H168" i="29" s="1"/>
  <c r="Z168" i="29" s="1"/>
  <c r="G167" i="29"/>
  <c r="H167" i="29" s="1"/>
  <c r="Z167" i="29" s="1"/>
  <c r="G166" i="29"/>
  <c r="H166" i="29" s="1"/>
  <c r="Z166" i="29" s="1"/>
  <c r="G165" i="29"/>
  <c r="H165" i="29" s="1"/>
  <c r="Z165" i="29" s="1"/>
  <c r="G164" i="29"/>
  <c r="H164" i="29" s="1"/>
  <c r="Z164" i="29" s="1"/>
  <c r="G163" i="29"/>
  <c r="H163" i="29" s="1"/>
  <c r="Z163" i="29" s="1"/>
  <c r="G162" i="29"/>
  <c r="H162" i="29" s="1"/>
  <c r="Z162" i="29" s="1"/>
  <c r="G161" i="29"/>
  <c r="H161" i="29" s="1"/>
  <c r="Z161" i="29" s="1"/>
  <c r="G160" i="29"/>
  <c r="H160" i="29" s="1"/>
  <c r="Z160" i="29" s="1"/>
  <c r="G159" i="29"/>
  <c r="H159" i="29" s="1"/>
  <c r="Z159" i="29" s="1"/>
  <c r="G158" i="29"/>
  <c r="H158" i="29" s="1"/>
  <c r="Z158" i="29" s="1"/>
  <c r="G157" i="29"/>
  <c r="H157" i="29" s="1"/>
  <c r="Z157" i="29" s="1"/>
  <c r="G156" i="29"/>
  <c r="H156" i="29" s="1"/>
  <c r="Z156" i="29" s="1"/>
  <c r="G155" i="29"/>
  <c r="H155" i="29" s="1"/>
  <c r="Z155" i="29" s="1"/>
  <c r="G154" i="29"/>
  <c r="H154" i="29" s="1"/>
  <c r="Z154" i="29" s="1"/>
  <c r="G153" i="29"/>
  <c r="H153" i="29" s="1"/>
  <c r="Z153" i="29" s="1"/>
  <c r="G152" i="29"/>
  <c r="H152" i="29" s="1"/>
  <c r="Z152" i="29" s="1"/>
  <c r="G151" i="29"/>
  <c r="H151" i="29" s="1"/>
  <c r="Z151" i="29" s="1"/>
  <c r="G150" i="29"/>
  <c r="H150" i="29" s="1"/>
  <c r="Z150" i="29" s="1"/>
  <c r="G149" i="29"/>
  <c r="H149" i="29" s="1"/>
  <c r="Z149" i="29" s="1"/>
  <c r="G148" i="29"/>
  <c r="H148" i="29" s="1"/>
  <c r="Z148" i="29" s="1"/>
  <c r="G147" i="29"/>
  <c r="H147" i="29" s="1"/>
  <c r="Z147" i="29" s="1"/>
  <c r="G146" i="29"/>
  <c r="H146" i="29" s="1"/>
  <c r="Z146" i="29" s="1"/>
  <c r="G145" i="29"/>
  <c r="H145" i="29" s="1"/>
  <c r="Z145" i="29" s="1"/>
  <c r="G144" i="29"/>
  <c r="H144" i="29" s="1"/>
  <c r="Z144" i="29" s="1"/>
  <c r="G143" i="29"/>
  <c r="H143" i="29" s="1"/>
  <c r="Z143" i="29" s="1"/>
  <c r="G142" i="29"/>
  <c r="H142" i="29" s="1"/>
  <c r="Z142" i="29" s="1"/>
  <c r="G141" i="29"/>
  <c r="H141" i="29" s="1"/>
  <c r="Z141" i="29" s="1"/>
  <c r="G140" i="29"/>
  <c r="H140" i="29" s="1"/>
  <c r="Z140" i="29" s="1"/>
  <c r="G139" i="29"/>
  <c r="H139" i="29" s="1"/>
  <c r="Z139" i="29" s="1"/>
  <c r="G138" i="29"/>
  <c r="H138" i="29" s="1"/>
  <c r="Z138" i="29" s="1"/>
  <c r="G137" i="29"/>
  <c r="H137" i="29" s="1"/>
  <c r="Z137" i="29" s="1"/>
  <c r="G136" i="29"/>
  <c r="H136" i="29" s="1"/>
  <c r="Z136" i="29" s="1"/>
  <c r="G135" i="29"/>
  <c r="H135" i="29" s="1"/>
  <c r="Z135" i="29" s="1"/>
  <c r="G134" i="29"/>
  <c r="H134" i="29" s="1"/>
  <c r="Z134" i="29" s="1"/>
  <c r="G133" i="29"/>
  <c r="H133" i="29" s="1"/>
  <c r="Z133" i="29" s="1"/>
  <c r="G132" i="29"/>
  <c r="H132" i="29" s="1"/>
  <c r="Z132" i="29" s="1"/>
  <c r="G131" i="29"/>
  <c r="H131" i="29" s="1"/>
  <c r="Z131" i="29" s="1"/>
  <c r="G130" i="29"/>
  <c r="H130" i="29" s="1"/>
  <c r="Z130" i="29" s="1"/>
  <c r="G129" i="29"/>
  <c r="H129" i="29" s="1"/>
  <c r="Z129" i="29" s="1"/>
  <c r="G128" i="29"/>
  <c r="H128" i="29" s="1"/>
  <c r="Z128" i="29" s="1"/>
  <c r="G127" i="29"/>
  <c r="H127" i="29" s="1"/>
  <c r="Z127" i="29" s="1"/>
  <c r="G126" i="29"/>
  <c r="H126" i="29" s="1"/>
  <c r="Z126" i="29" s="1"/>
  <c r="G125" i="29"/>
  <c r="H125" i="29" s="1"/>
  <c r="Z125" i="29" s="1"/>
  <c r="G124" i="29"/>
  <c r="H124" i="29" s="1"/>
  <c r="Z124" i="29" s="1"/>
  <c r="G123" i="29"/>
  <c r="H123" i="29" s="1"/>
  <c r="Z123" i="29" s="1"/>
  <c r="G122" i="29"/>
  <c r="H122" i="29" s="1"/>
  <c r="Z122" i="29" s="1"/>
  <c r="G121" i="29"/>
  <c r="H121" i="29" s="1"/>
  <c r="Z121" i="29" s="1"/>
  <c r="G120" i="29"/>
  <c r="H120" i="29" s="1"/>
  <c r="Z120" i="29" s="1"/>
  <c r="G119" i="29"/>
  <c r="H119" i="29" s="1"/>
  <c r="Z119" i="29" s="1"/>
  <c r="G118" i="29"/>
  <c r="H118" i="29" s="1"/>
  <c r="Z118" i="29" s="1"/>
  <c r="G117" i="29"/>
  <c r="H117" i="29" s="1"/>
  <c r="Z117" i="29" s="1"/>
  <c r="G116" i="29"/>
  <c r="H116" i="29" s="1"/>
  <c r="Z116" i="29" s="1"/>
  <c r="G115" i="29"/>
  <c r="H115" i="29" s="1"/>
  <c r="Z115" i="29" s="1"/>
  <c r="G114" i="29"/>
  <c r="H114" i="29" s="1"/>
  <c r="Z114" i="29" s="1"/>
  <c r="G113" i="29"/>
  <c r="H113" i="29" s="1"/>
  <c r="Z113" i="29" s="1"/>
  <c r="G112" i="29"/>
  <c r="H112" i="29" s="1"/>
  <c r="Z112" i="29" s="1"/>
  <c r="G111" i="29"/>
  <c r="H111" i="29" s="1"/>
  <c r="Z111" i="29" s="1"/>
  <c r="G110" i="29"/>
  <c r="H110" i="29" s="1"/>
  <c r="Z110" i="29" s="1"/>
  <c r="G109" i="29"/>
  <c r="H109" i="29" s="1"/>
  <c r="Z109" i="29" s="1"/>
  <c r="G108" i="29"/>
  <c r="H108" i="29" s="1"/>
  <c r="Z108" i="29" s="1"/>
  <c r="G107" i="29"/>
  <c r="H107" i="29" s="1"/>
  <c r="Z107" i="29" s="1"/>
  <c r="G106" i="29"/>
  <c r="H106" i="29" s="1"/>
  <c r="Z106" i="29" s="1"/>
  <c r="G105" i="29"/>
  <c r="H105" i="29" s="1"/>
  <c r="Z105" i="29" s="1"/>
  <c r="G104" i="29"/>
  <c r="H104" i="29" s="1"/>
  <c r="Z104" i="29" s="1"/>
  <c r="G103" i="29"/>
  <c r="H103" i="29" s="1"/>
  <c r="Z103" i="29" s="1"/>
  <c r="G102" i="29"/>
  <c r="H102" i="29" s="1"/>
  <c r="Z102" i="29" s="1"/>
  <c r="G101" i="29"/>
  <c r="H101" i="29" s="1"/>
  <c r="Z101" i="29" s="1"/>
  <c r="G100" i="29"/>
  <c r="H100" i="29" s="1"/>
  <c r="Z100" i="29" s="1"/>
  <c r="G99" i="29"/>
  <c r="H99" i="29" s="1"/>
  <c r="Z99" i="29" s="1"/>
  <c r="G98" i="29"/>
  <c r="H98" i="29" s="1"/>
  <c r="Z98" i="29" s="1"/>
  <c r="G97" i="29"/>
  <c r="H97" i="29" s="1"/>
  <c r="Z97" i="29" s="1"/>
  <c r="G96" i="29"/>
  <c r="H96" i="29" s="1"/>
  <c r="Z96" i="29" s="1"/>
  <c r="G95" i="29"/>
  <c r="H95" i="29" s="1"/>
  <c r="Z95" i="29" s="1"/>
  <c r="G94" i="29"/>
  <c r="H94" i="29" s="1"/>
  <c r="Z94" i="29" s="1"/>
  <c r="G93" i="29"/>
  <c r="H93" i="29" s="1"/>
  <c r="Z93" i="29" s="1"/>
  <c r="G92" i="29"/>
  <c r="H92" i="29" s="1"/>
  <c r="Z92" i="29" s="1"/>
  <c r="G91" i="29"/>
  <c r="H91" i="29" s="1"/>
  <c r="Z91" i="29" s="1"/>
  <c r="G90" i="29"/>
  <c r="H90" i="29" s="1"/>
  <c r="Z90" i="29" s="1"/>
  <c r="G89" i="29"/>
  <c r="H89" i="29" s="1"/>
  <c r="Z89" i="29" s="1"/>
  <c r="G88" i="29"/>
  <c r="H88" i="29" s="1"/>
  <c r="Z88" i="29" s="1"/>
  <c r="G87" i="29"/>
  <c r="H87" i="29" s="1"/>
  <c r="Z87" i="29" s="1"/>
  <c r="G86" i="29"/>
  <c r="H86" i="29" s="1"/>
  <c r="Z86" i="29" s="1"/>
  <c r="G85" i="29"/>
  <c r="H85" i="29" s="1"/>
  <c r="Z85" i="29" s="1"/>
  <c r="G84" i="29"/>
  <c r="H84" i="29" s="1"/>
  <c r="Z84" i="29" s="1"/>
  <c r="G83" i="29"/>
  <c r="H83" i="29" s="1"/>
  <c r="Z83" i="29" s="1"/>
  <c r="G82" i="29"/>
  <c r="H82" i="29" s="1"/>
  <c r="Z82" i="29" s="1"/>
  <c r="G81" i="29"/>
  <c r="H81" i="29" s="1"/>
  <c r="Z81" i="29" s="1"/>
  <c r="G80" i="29"/>
  <c r="H80" i="29" s="1"/>
  <c r="Z80" i="29" s="1"/>
  <c r="G79" i="29"/>
  <c r="H79" i="29" s="1"/>
  <c r="Z79" i="29" s="1"/>
  <c r="G78" i="29"/>
  <c r="H78" i="29" s="1"/>
  <c r="Z78" i="29" s="1"/>
  <c r="G77" i="29"/>
  <c r="H77" i="29" s="1"/>
  <c r="Z77" i="29" s="1"/>
  <c r="G76" i="29"/>
  <c r="H76" i="29" s="1"/>
  <c r="Z76" i="29" s="1"/>
  <c r="G75" i="29"/>
  <c r="H75" i="29" s="1"/>
  <c r="Z75" i="29" s="1"/>
  <c r="G74" i="29"/>
  <c r="H74" i="29" s="1"/>
  <c r="Z74" i="29" s="1"/>
  <c r="G73" i="29"/>
  <c r="H73" i="29" s="1"/>
  <c r="Z73" i="29" s="1"/>
  <c r="G72" i="29"/>
  <c r="H72" i="29" s="1"/>
  <c r="Z72" i="29" s="1"/>
  <c r="G71" i="29"/>
  <c r="H71" i="29" s="1"/>
  <c r="Z71" i="29" s="1"/>
  <c r="G70" i="29"/>
  <c r="H70" i="29" s="1"/>
  <c r="Z70" i="29" s="1"/>
  <c r="G69" i="29"/>
  <c r="H69" i="29" s="1"/>
  <c r="Z69" i="29" s="1"/>
  <c r="G68" i="29"/>
  <c r="H68" i="29" s="1"/>
  <c r="Z68" i="29" s="1"/>
  <c r="G67" i="29"/>
  <c r="H67" i="29" s="1"/>
  <c r="Z67" i="29" s="1"/>
  <c r="G66" i="29"/>
  <c r="H66" i="29" s="1"/>
  <c r="Z66" i="29" s="1"/>
  <c r="G65" i="29"/>
  <c r="H65" i="29" s="1"/>
  <c r="Z65" i="29" s="1"/>
  <c r="G64" i="29"/>
  <c r="H64" i="29" s="1"/>
  <c r="Z64" i="29" s="1"/>
  <c r="G63" i="29"/>
  <c r="H63" i="29" s="1"/>
  <c r="Z63" i="29" s="1"/>
  <c r="G62" i="29"/>
  <c r="H62" i="29" s="1"/>
  <c r="Z62" i="29" s="1"/>
  <c r="G61" i="29"/>
  <c r="H61" i="29" s="1"/>
  <c r="Z61" i="29" s="1"/>
  <c r="G60" i="29"/>
  <c r="H60" i="29" s="1"/>
  <c r="Z60" i="29" s="1"/>
  <c r="G59" i="29"/>
  <c r="H59" i="29" s="1"/>
  <c r="Z59" i="29" s="1"/>
  <c r="G58" i="29"/>
  <c r="H58" i="29" s="1"/>
  <c r="Z58" i="29" s="1"/>
  <c r="G57" i="29"/>
  <c r="H57" i="29" s="1"/>
  <c r="Z57" i="29" s="1"/>
  <c r="G56" i="29"/>
  <c r="H56" i="29" s="1"/>
  <c r="Z56" i="29" s="1"/>
  <c r="G55" i="29"/>
  <c r="H55" i="29" s="1"/>
  <c r="Z55" i="29" s="1"/>
  <c r="G54" i="29"/>
  <c r="H54" i="29" s="1"/>
  <c r="Z54" i="29" s="1"/>
  <c r="G53" i="29"/>
  <c r="H53" i="29" s="1"/>
  <c r="Z53" i="29" s="1"/>
  <c r="G52" i="29"/>
  <c r="H52" i="29" s="1"/>
  <c r="Z52" i="29" s="1"/>
  <c r="G51" i="29"/>
  <c r="H51" i="29" s="1"/>
  <c r="Z51" i="29" s="1"/>
  <c r="G50" i="29"/>
  <c r="H50" i="29" s="1"/>
  <c r="Z50" i="29" s="1"/>
  <c r="G49" i="29"/>
  <c r="H49" i="29" s="1"/>
  <c r="Z49" i="29" s="1"/>
  <c r="G48" i="29"/>
  <c r="H48" i="29" s="1"/>
  <c r="Z48" i="29" s="1"/>
  <c r="G47" i="29"/>
  <c r="H47" i="29" s="1"/>
  <c r="Z47" i="29" s="1"/>
  <c r="G46" i="29"/>
  <c r="H46" i="29" s="1"/>
  <c r="Z46" i="29" s="1"/>
  <c r="G45" i="29"/>
  <c r="H45" i="29" s="1"/>
  <c r="Z45" i="29" s="1"/>
  <c r="G44" i="29"/>
  <c r="H44" i="29" s="1"/>
  <c r="Z44" i="29" s="1"/>
  <c r="G43" i="29"/>
  <c r="H43" i="29" s="1"/>
  <c r="Z43" i="29" s="1"/>
  <c r="G42" i="29"/>
  <c r="H42" i="29" s="1"/>
  <c r="Z42" i="29" s="1"/>
  <c r="G41" i="29"/>
  <c r="H41" i="29" s="1"/>
  <c r="Z41" i="29" s="1"/>
  <c r="G40" i="29"/>
  <c r="H40" i="29" s="1"/>
  <c r="Z40" i="29" s="1"/>
  <c r="G39" i="29"/>
  <c r="H39" i="29" s="1"/>
  <c r="Z39" i="29" s="1"/>
  <c r="G38" i="29"/>
  <c r="H38" i="29" s="1"/>
  <c r="Z38" i="29" s="1"/>
  <c r="G37" i="29"/>
  <c r="H37" i="29" s="1"/>
  <c r="Z37" i="29" s="1"/>
  <c r="G36" i="29"/>
  <c r="H36" i="29" s="1"/>
  <c r="Z36" i="29" s="1"/>
  <c r="G35" i="29"/>
  <c r="H35" i="29" s="1"/>
  <c r="Z35" i="29" s="1"/>
  <c r="G34" i="29"/>
  <c r="H34" i="29" s="1"/>
  <c r="Z34" i="29" s="1"/>
  <c r="G33" i="29"/>
  <c r="H33" i="29" s="1"/>
  <c r="Z33" i="29" s="1"/>
  <c r="G32" i="29"/>
  <c r="H32" i="29" s="1"/>
  <c r="Z32" i="29" s="1"/>
  <c r="G31" i="29"/>
  <c r="H31" i="29" s="1"/>
  <c r="Z31" i="29" s="1"/>
  <c r="G30" i="29"/>
  <c r="H30" i="29" s="1"/>
  <c r="Z30" i="29" s="1"/>
  <c r="G29" i="29"/>
  <c r="H29" i="29" s="1"/>
  <c r="Z29" i="29" s="1"/>
  <c r="G28" i="29"/>
  <c r="H28" i="29" s="1"/>
  <c r="Z28" i="29" s="1"/>
  <c r="G27" i="29"/>
  <c r="H27" i="29" s="1"/>
  <c r="Z27" i="29" s="1"/>
  <c r="G26" i="29"/>
  <c r="H26" i="29" s="1"/>
  <c r="Z26" i="29" s="1"/>
  <c r="G25" i="29"/>
  <c r="H25" i="29" s="1"/>
  <c r="Z25" i="29" s="1"/>
  <c r="G24" i="29"/>
  <c r="H24" i="29" s="1"/>
  <c r="Z24" i="29" s="1"/>
  <c r="G23" i="29"/>
  <c r="H23" i="29" s="1"/>
  <c r="Z23" i="29" s="1"/>
  <c r="G22" i="29"/>
  <c r="H22" i="29" s="1"/>
  <c r="Z22" i="29" s="1"/>
  <c r="G21" i="29"/>
  <c r="H21" i="29" s="1"/>
  <c r="Z21" i="29" s="1"/>
  <c r="G20" i="29"/>
  <c r="H20" i="29" s="1"/>
  <c r="Z20" i="29" s="1"/>
  <c r="G19" i="29"/>
  <c r="H19" i="29" s="1"/>
  <c r="Z19" i="29" s="1"/>
  <c r="G18" i="29"/>
  <c r="H18" i="29" s="1"/>
  <c r="Z18" i="29" s="1"/>
  <c r="G17" i="29"/>
  <c r="H17" i="29" s="1"/>
  <c r="Z17" i="29" s="1"/>
  <c r="G16" i="29"/>
  <c r="H16" i="29" s="1"/>
  <c r="Z16" i="29" s="1"/>
  <c r="G15" i="29"/>
  <c r="H15" i="29" s="1"/>
  <c r="Z15" i="29" s="1"/>
  <c r="G14" i="29"/>
  <c r="H14" i="29" s="1"/>
  <c r="Z14" i="29" s="1"/>
  <c r="G13" i="29"/>
  <c r="H13" i="29" s="1"/>
  <c r="Z13" i="29" s="1"/>
  <c r="G12" i="29"/>
  <c r="H12" i="29" s="1"/>
  <c r="Z12" i="29" s="1"/>
  <c r="G11" i="29"/>
  <c r="H11" i="29" s="1"/>
  <c r="Z11" i="29" s="1"/>
  <c r="G10" i="29"/>
  <c r="H10" i="29" s="1"/>
  <c r="Z10" i="29" s="1"/>
  <c r="G9" i="29"/>
  <c r="H9" i="29" s="1"/>
  <c r="Z9" i="29" s="1"/>
  <c r="G8" i="29"/>
  <c r="H8" i="29" s="1"/>
  <c r="Z8" i="29" s="1"/>
  <c r="G7" i="29"/>
  <c r="H7" i="29" s="1"/>
  <c r="Z7" i="29" s="1"/>
  <c r="G6" i="29"/>
  <c r="H6" i="29" s="1"/>
  <c r="Z6" i="29" s="1"/>
  <c r="G5" i="29"/>
  <c r="H5" i="29" s="1"/>
  <c r="Z5" i="29" s="1"/>
  <c r="G4" i="29"/>
  <c r="F3" i="19" s="1"/>
  <c r="Y116" i="56"/>
  <c r="J54" i="16"/>
  <c r="K53" i="26" s="1"/>
  <c r="C253" i="26" s="1"/>
  <c r="K54" i="16"/>
  <c r="L53" i="26" s="1"/>
  <c r="C453" i="26" s="1"/>
  <c r="F453" i="26" s="1"/>
  <c r="L54" i="16"/>
  <c r="M53" i="26" s="1"/>
  <c r="M54" i="16"/>
  <c r="N53" i="26" s="1"/>
  <c r="C853" i="26" s="1"/>
  <c r="F853" i="26" s="1"/>
  <c r="N54" i="16"/>
  <c r="O53" i="26" s="1"/>
  <c r="C1053" i="26" s="1"/>
  <c r="F1053" i="26" s="1"/>
  <c r="J55" i="16"/>
  <c r="K54" i="26" s="1"/>
  <c r="C254" i="26" s="1"/>
  <c r="K55" i="16"/>
  <c r="L54" i="26" s="1"/>
  <c r="L55" i="16"/>
  <c r="M54" i="26" s="1"/>
  <c r="M55" i="16"/>
  <c r="N54" i="26" s="1"/>
  <c r="C854" i="26" s="1"/>
  <c r="F854" i="26" s="1"/>
  <c r="N55" i="16"/>
  <c r="O54" i="26" s="1"/>
  <c r="J56" i="16"/>
  <c r="K55" i="26" s="1"/>
  <c r="K56" i="16"/>
  <c r="L55" i="26" s="1"/>
  <c r="C455" i="26" s="1"/>
  <c r="F455" i="26" s="1"/>
  <c r="L56" i="16"/>
  <c r="M55" i="26" s="1"/>
  <c r="C655" i="26" s="1"/>
  <c r="F655" i="26" s="1"/>
  <c r="M56" i="16"/>
  <c r="N55" i="26" s="1"/>
  <c r="C855" i="26" s="1"/>
  <c r="F855" i="26" s="1"/>
  <c r="N56" i="16"/>
  <c r="O55" i="26" s="1"/>
  <c r="C1055" i="26" s="1"/>
  <c r="F1055" i="26" s="1"/>
  <c r="J57" i="16"/>
  <c r="K56" i="26" s="1"/>
  <c r="C256" i="26" s="1"/>
  <c r="K57" i="16"/>
  <c r="L56" i="26" s="1"/>
  <c r="C456" i="26" s="1"/>
  <c r="F456" i="26" s="1"/>
  <c r="L57" i="16"/>
  <c r="M56" i="26" s="1"/>
  <c r="C656" i="26" s="1"/>
  <c r="F656" i="26" s="1"/>
  <c r="M57" i="16"/>
  <c r="N56" i="26" s="1"/>
  <c r="C856" i="26" s="1"/>
  <c r="F856" i="26" s="1"/>
  <c r="N57" i="16"/>
  <c r="O56" i="26" s="1"/>
  <c r="C1056" i="26" s="1"/>
  <c r="F1056" i="26" s="1"/>
  <c r="J58" i="16"/>
  <c r="K57" i="26" s="1"/>
  <c r="C257" i="26" s="1"/>
  <c r="F257" i="26" s="1"/>
  <c r="K58" i="16"/>
  <c r="L57" i="26" s="1"/>
  <c r="L58" i="16"/>
  <c r="M57" i="26" s="1"/>
  <c r="M58" i="16"/>
  <c r="N57" i="26" s="1"/>
  <c r="C857" i="26" s="1"/>
  <c r="F857" i="26" s="1"/>
  <c r="N58" i="16"/>
  <c r="O57" i="26" s="1"/>
  <c r="C1057" i="26" s="1"/>
  <c r="J59" i="16"/>
  <c r="K58" i="26" s="1"/>
  <c r="C258" i="26" s="1"/>
  <c r="K59" i="16"/>
  <c r="L58" i="26" s="1"/>
  <c r="L59" i="16"/>
  <c r="M58" i="26" s="1"/>
  <c r="C658" i="26" s="1"/>
  <c r="F658" i="26" s="1"/>
  <c r="M59" i="16"/>
  <c r="N58" i="26" s="1"/>
  <c r="C858" i="26" s="1"/>
  <c r="F858" i="26" s="1"/>
  <c r="N59" i="16"/>
  <c r="O58" i="26" s="1"/>
  <c r="C1058" i="26" s="1"/>
  <c r="F1058" i="26" s="1"/>
  <c r="J60" i="16"/>
  <c r="K59" i="26" s="1"/>
  <c r="C259" i="26" s="1"/>
  <c r="F259" i="26" s="1"/>
  <c r="K60" i="16"/>
  <c r="L59" i="26" s="1"/>
  <c r="C459" i="26" s="1"/>
  <c r="F459" i="26" s="1"/>
  <c r="L60" i="16"/>
  <c r="M59" i="26" s="1"/>
  <c r="C659" i="26" s="1"/>
  <c r="F659" i="26" s="1"/>
  <c r="M60" i="16"/>
  <c r="N59" i="26" s="1"/>
  <c r="C859" i="26" s="1"/>
  <c r="F859" i="26" s="1"/>
  <c r="N60" i="16"/>
  <c r="O59" i="26" s="1"/>
  <c r="J61" i="16"/>
  <c r="K60" i="26" s="1"/>
  <c r="C260" i="26" s="1"/>
  <c r="F260" i="26" s="1"/>
  <c r="K61" i="16"/>
  <c r="L60" i="26" s="1"/>
  <c r="C460" i="26" s="1"/>
  <c r="F460" i="26" s="1"/>
  <c r="L61" i="16"/>
  <c r="M60" i="26" s="1"/>
  <c r="M61" i="16"/>
  <c r="N60" i="26" s="1"/>
  <c r="C860" i="26" s="1"/>
  <c r="F860" i="26" s="1"/>
  <c r="N61" i="16"/>
  <c r="O60" i="26" s="1"/>
  <c r="C1060" i="26" s="1"/>
  <c r="F1060" i="26" s="1"/>
  <c r="J62" i="16"/>
  <c r="K61" i="26" s="1"/>
  <c r="C261" i="26" s="1"/>
  <c r="F261" i="26" s="1"/>
  <c r="K62" i="16"/>
  <c r="L61" i="26" s="1"/>
  <c r="C461" i="26" s="1"/>
  <c r="F461" i="26" s="1"/>
  <c r="L62" i="16"/>
  <c r="M61" i="26" s="1"/>
  <c r="C661" i="26" s="1"/>
  <c r="F661" i="26" s="1"/>
  <c r="M62" i="16"/>
  <c r="N61" i="26" s="1"/>
  <c r="C861" i="26" s="1"/>
  <c r="F861" i="26" s="1"/>
  <c r="N62" i="16"/>
  <c r="O61" i="26" s="1"/>
  <c r="C1061" i="26" s="1"/>
  <c r="F1061" i="26" s="1"/>
  <c r="J63" i="16"/>
  <c r="K62" i="26" s="1"/>
  <c r="K63" i="16"/>
  <c r="L62" i="26" s="1"/>
  <c r="C462" i="26" s="1"/>
  <c r="F462" i="26" s="1"/>
  <c r="L63" i="16"/>
  <c r="M62" i="26" s="1"/>
  <c r="M63" i="16"/>
  <c r="N62" i="26" s="1"/>
  <c r="N63" i="16"/>
  <c r="O62" i="26" s="1"/>
  <c r="J64" i="16"/>
  <c r="K63" i="26" s="1"/>
  <c r="K64" i="16"/>
  <c r="L63" i="26" s="1"/>
  <c r="C463" i="26" s="1"/>
  <c r="F463" i="26" s="1"/>
  <c r="L64" i="16"/>
  <c r="M63" i="26" s="1"/>
  <c r="C663" i="26" s="1"/>
  <c r="F663" i="26" s="1"/>
  <c r="M64" i="16"/>
  <c r="N63" i="26" s="1"/>
  <c r="C863" i="26" s="1"/>
  <c r="F863" i="26" s="1"/>
  <c r="N64" i="16"/>
  <c r="O63" i="26" s="1"/>
  <c r="C1063" i="26" s="1"/>
  <c r="F1063" i="26" s="1"/>
  <c r="J65" i="16"/>
  <c r="K64" i="26" s="1"/>
  <c r="C264" i="26" s="1"/>
  <c r="F264" i="26" s="1"/>
  <c r="K65" i="16"/>
  <c r="L64" i="26" s="1"/>
  <c r="C464" i="26" s="1"/>
  <c r="F464" i="26" s="1"/>
  <c r="L65" i="16"/>
  <c r="M64" i="26" s="1"/>
  <c r="C664" i="26" s="1"/>
  <c r="F664" i="26" s="1"/>
  <c r="M65" i="16"/>
  <c r="N64" i="26" s="1"/>
  <c r="C864" i="26" s="1"/>
  <c r="F864" i="26" s="1"/>
  <c r="N65" i="16"/>
  <c r="O64" i="26" s="1"/>
  <c r="J66" i="16"/>
  <c r="K65" i="26" s="1"/>
  <c r="C265" i="26" s="1"/>
  <c r="F265" i="26" s="1"/>
  <c r="K66" i="16"/>
  <c r="L65" i="26" s="1"/>
  <c r="C465" i="26" s="1"/>
  <c r="F465" i="26" s="1"/>
  <c r="L66" i="16"/>
  <c r="M65" i="26" s="1"/>
  <c r="M66" i="16"/>
  <c r="N65" i="26" s="1"/>
  <c r="C865" i="26" s="1"/>
  <c r="F865" i="26" s="1"/>
  <c r="N66" i="16"/>
  <c r="O65" i="26" s="1"/>
  <c r="C1065" i="26" s="1"/>
  <c r="J67" i="16"/>
  <c r="K66" i="26" s="1"/>
  <c r="C266" i="26" s="1"/>
  <c r="F266" i="26" s="1"/>
  <c r="K67" i="16"/>
  <c r="L66" i="26" s="1"/>
  <c r="L67" i="16"/>
  <c r="M66" i="26" s="1"/>
  <c r="C666" i="26" s="1"/>
  <c r="F666" i="26" s="1"/>
  <c r="M67" i="16"/>
  <c r="N66" i="26" s="1"/>
  <c r="C866" i="26" s="1"/>
  <c r="F866" i="26" s="1"/>
  <c r="N67" i="16"/>
  <c r="O66" i="26" s="1"/>
  <c r="C1066" i="26" s="1"/>
  <c r="F1066" i="26" s="1"/>
  <c r="J68" i="16"/>
  <c r="K67" i="26" s="1"/>
  <c r="K68" i="16"/>
  <c r="L67" i="26" s="1"/>
  <c r="C467" i="26" s="1"/>
  <c r="F467" i="26" s="1"/>
  <c r="L68" i="16"/>
  <c r="M67" i="26" s="1"/>
  <c r="C667" i="26" s="1"/>
  <c r="F667" i="26" s="1"/>
  <c r="M68" i="16"/>
  <c r="N67" i="26" s="1"/>
  <c r="N68" i="16"/>
  <c r="O67" i="26" s="1"/>
  <c r="J69" i="16"/>
  <c r="K68" i="26" s="1"/>
  <c r="C268" i="26" s="1"/>
  <c r="K69" i="16"/>
  <c r="L68" i="26" s="1"/>
  <c r="C468" i="26" s="1"/>
  <c r="F468" i="26" s="1"/>
  <c r="L69" i="16"/>
  <c r="M68" i="26" s="1"/>
  <c r="C668" i="26" s="1"/>
  <c r="F668" i="26" s="1"/>
  <c r="M69" i="16"/>
  <c r="N68" i="26" s="1"/>
  <c r="C868" i="26" s="1"/>
  <c r="F868" i="26" s="1"/>
  <c r="N69" i="16"/>
  <c r="O68" i="26" s="1"/>
  <c r="C1068" i="26" s="1"/>
  <c r="F1068" i="26" s="1"/>
  <c r="J70" i="16"/>
  <c r="K69" i="26" s="1"/>
  <c r="C269" i="26" s="1"/>
  <c r="F269" i="26" s="1"/>
  <c r="K70" i="16"/>
  <c r="L69" i="26" s="1"/>
  <c r="C469" i="26" s="1"/>
  <c r="F469" i="26" s="1"/>
  <c r="L70" i="16"/>
  <c r="M69" i="26" s="1"/>
  <c r="C669" i="26" s="1"/>
  <c r="F669" i="26" s="1"/>
  <c r="M70" i="16"/>
  <c r="N69" i="26" s="1"/>
  <c r="C869" i="26" s="1"/>
  <c r="F869" i="26" s="1"/>
  <c r="N70" i="16"/>
  <c r="O69" i="26" s="1"/>
  <c r="C1069" i="26" s="1"/>
  <c r="F1069" i="26" s="1"/>
  <c r="J71" i="16"/>
  <c r="K70" i="26" s="1"/>
  <c r="K71" i="16"/>
  <c r="L70" i="26" s="1"/>
  <c r="L71" i="16"/>
  <c r="M70" i="26" s="1"/>
  <c r="M71" i="16"/>
  <c r="N70" i="26" s="1"/>
  <c r="N71" i="16"/>
  <c r="O70" i="26" s="1"/>
  <c r="C1070" i="26" s="1"/>
  <c r="F1070" i="26" s="1"/>
  <c r="J72" i="16"/>
  <c r="K71" i="26" s="1"/>
  <c r="K72" i="16"/>
  <c r="L71" i="26" s="1"/>
  <c r="C471" i="26" s="1"/>
  <c r="F471" i="26" s="1"/>
  <c r="L72" i="16"/>
  <c r="M71" i="26" s="1"/>
  <c r="C671" i="26" s="1"/>
  <c r="F671" i="26" s="1"/>
  <c r="M72" i="16"/>
  <c r="N71" i="26" s="1"/>
  <c r="C871" i="26" s="1"/>
  <c r="F871" i="26" s="1"/>
  <c r="N72" i="16"/>
  <c r="O71" i="26" s="1"/>
  <c r="C1071" i="26" s="1"/>
  <c r="F1071" i="26" s="1"/>
  <c r="J73" i="16"/>
  <c r="K72" i="26" s="1"/>
  <c r="C272" i="26" s="1"/>
  <c r="F272" i="26" s="1"/>
  <c r="K73" i="16"/>
  <c r="L72" i="26" s="1"/>
  <c r="C472" i="26" s="1"/>
  <c r="F472" i="26" s="1"/>
  <c r="L73" i="16"/>
  <c r="M72" i="26" s="1"/>
  <c r="C672" i="26" s="1"/>
  <c r="F672" i="26" s="1"/>
  <c r="M73" i="16"/>
  <c r="N72" i="26" s="1"/>
  <c r="C872" i="26" s="1"/>
  <c r="F872" i="26" s="1"/>
  <c r="N73" i="16"/>
  <c r="O72" i="26" s="1"/>
  <c r="C1072" i="26" s="1"/>
  <c r="F1072" i="26" s="1"/>
  <c r="J74" i="16"/>
  <c r="K73" i="26" s="1"/>
  <c r="C273" i="26" s="1"/>
  <c r="F273" i="26" s="1"/>
  <c r="K74" i="16"/>
  <c r="L73" i="26" s="1"/>
  <c r="C473" i="26" s="1"/>
  <c r="F473" i="26" s="1"/>
  <c r="L74" i="16"/>
  <c r="M73" i="26" s="1"/>
  <c r="M74" i="16"/>
  <c r="N73" i="26" s="1"/>
  <c r="C873" i="26" s="1"/>
  <c r="F873" i="26" s="1"/>
  <c r="N74" i="16"/>
  <c r="O73" i="26" s="1"/>
  <c r="C1073" i="26" s="1"/>
  <c r="J75" i="16"/>
  <c r="K74" i="26" s="1"/>
  <c r="K75" i="16"/>
  <c r="L74" i="26" s="1"/>
  <c r="L75" i="16"/>
  <c r="M74" i="26" s="1"/>
  <c r="M75" i="16"/>
  <c r="N74" i="26" s="1"/>
  <c r="C874" i="26" s="1"/>
  <c r="F874" i="26" s="1"/>
  <c r="N75" i="16"/>
  <c r="O74" i="26" s="1"/>
  <c r="J76" i="16"/>
  <c r="K75" i="26" s="1"/>
  <c r="C275" i="26" s="1"/>
  <c r="F275" i="26" s="1"/>
  <c r="K76" i="16"/>
  <c r="L75" i="26" s="1"/>
  <c r="C475" i="26" s="1"/>
  <c r="F475" i="26" s="1"/>
  <c r="L76" i="16"/>
  <c r="M75" i="26" s="1"/>
  <c r="C675" i="26" s="1"/>
  <c r="F675" i="26" s="1"/>
  <c r="M76" i="16"/>
  <c r="N75" i="26" s="1"/>
  <c r="C875" i="26" s="1"/>
  <c r="F875" i="26" s="1"/>
  <c r="N76" i="16"/>
  <c r="O75" i="26" s="1"/>
  <c r="J77" i="16"/>
  <c r="K76" i="26" s="1"/>
  <c r="K77" i="16"/>
  <c r="L76" i="26" s="1"/>
  <c r="C476" i="26" s="1"/>
  <c r="F476" i="26" s="1"/>
  <c r="L77" i="16"/>
  <c r="M76" i="26" s="1"/>
  <c r="M77" i="16"/>
  <c r="N76" i="26" s="1"/>
  <c r="C876" i="26" s="1"/>
  <c r="F876" i="26" s="1"/>
  <c r="N77" i="16"/>
  <c r="O76" i="26" s="1"/>
  <c r="C1076" i="26" s="1"/>
  <c r="F1076" i="26" s="1"/>
  <c r="J78" i="16"/>
  <c r="K77" i="26" s="1"/>
  <c r="C277" i="26" s="1"/>
  <c r="F277" i="26" s="1"/>
  <c r="K78" i="16"/>
  <c r="L77" i="26" s="1"/>
  <c r="C477" i="26" s="1"/>
  <c r="F477" i="26" s="1"/>
  <c r="L78" i="16"/>
  <c r="M77" i="26" s="1"/>
  <c r="C677" i="26" s="1"/>
  <c r="F677" i="26" s="1"/>
  <c r="M78" i="16"/>
  <c r="N77" i="26" s="1"/>
  <c r="C877" i="26" s="1"/>
  <c r="F877" i="26" s="1"/>
  <c r="N78" i="16"/>
  <c r="O77" i="26" s="1"/>
  <c r="C1077" i="26" s="1"/>
  <c r="F1077" i="26" s="1"/>
  <c r="J79" i="16"/>
  <c r="K78" i="26" s="1"/>
  <c r="C278" i="26" s="1"/>
  <c r="F278" i="26" s="1"/>
  <c r="K79" i="16"/>
  <c r="L78" i="26" s="1"/>
  <c r="C478" i="26" s="1"/>
  <c r="F478" i="26" s="1"/>
  <c r="L79" i="16"/>
  <c r="M78" i="26" s="1"/>
  <c r="C678" i="26" s="1"/>
  <c r="F678" i="26" s="1"/>
  <c r="M79" i="16"/>
  <c r="N78" i="26" s="1"/>
  <c r="N79" i="16"/>
  <c r="O78" i="26" s="1"/>
  <c r="C1078" i="26" s="1"/>
  <c r="F1078" i="26" s="1"/>
  <c r="J80" i="16"/>
  <c r="K79" i="26" s="1"/>
  <c r="K80" i="16"/>
  <c r="L79" i="26" s="1"/>
  <c r="C479" i="26" s="1"/>
  <c r="F479" i="26" s="1"/>
  <c r="L80" i="16"/>
  <c r="M79" i="26" s="1"/>
  <c r="C679" i="26" s="1"/>
  <c r="F679" i="26" s="1"/>
  <c r="M80" i="16"/>
  <c r="N79" i="26" s="1"/>
  <c r="C879" i="26" s="1"/>
  <c r="F879" i="26" s="1"/>
  <c r="N80" i="16"/>
  <c r="O79" i="26" s="1"/>
  <c r="C1079" i="26" s="1"/>
  <c r="F1079" i="26" s="1"/>
  <c r="J81" i="16"/>
  <c r="K80" i="26" s="1"/>
  <c r="C280" i="26" s="1"/>
  <c r="F280" i="26" s="1"/>
  <c r="K81" i="16"/>
  <c r="L80" i="26" s="1"/>
  <c r="C480" i="26" s="1"/>
  <c r="F480" i="26" s="1"/>
  <c r="L81" i="16"/>
  <c r="M80" i="26" s="1"/>
  <c r="C680" i="26" s="1"/>
  <c r="F680" i="26" s="1"/>
  <c r="M81" i="16"/>
  <c r="N80" i="26" s="1"/>
  <c r="C880" i="26" s="1"/>
  <c r="F880" i="26" s="1"/>
  <c r="N81" i="16"/>
  <c r="O80" i="26" s="1"/>
  <c r="J82" i="16"/>
  <c r="K81" i="26" s="1"/>
  <c r="C281" i="26" s="1"/>
  <c r="F281" i="26" s="1"/>
  <c r="K82" i="16"/>
  <c r="L81" i="26" s="1"/>
  <c r="C481" i="26" s="1"/>
  <c r="F481" i="26" s="1"/>
  <c r="L82" i="16"/>
  <c r="M81" i="26" s="1"/>
  <c r="M82" i="16"/>
  <c r="N81" i="26" s="1"/>
  <c r="C881" i="26" s="1"/>
  <c r="F881" i="26" s="1"/>
  <c r="N82" i="16"/>
  <c r="O81" i="26" s="1"/>
  <c r="C1081" i="26" s="1"/>
  <c r="J83" i="16"/>
  <c r="K82" i="26" s="1"/>
  <c r="C282" i="26" s="1"/>
  <c r="F282" i="26" s="1"/>
  <c r="K83" i="16"/>
  <c r="L82" i="26" s="1"/>
  <c r="L83" i="16"/>
  <c r="M82" i="26" s="1"/>
  <c r="C682" i="26" s="1"/>
  <c r="F682" i="26" s="1"/>
  <c r="M83" i="16"/>
  <c r="N82" i="26" s="1"/>
  <c r="C882" i="26" s="1"/>
  <c r="F882" i="26" s="1"/>
  <c r="N83" i="16"/>
  <c r="O82" i="26" s="1"/>
  <c r="C1082" i="26" s="1"/>
  <c r="F1082" i="26" s="1"/>
  <c r="J84" i="16"/>
  <c r="K83" i="26" s="1"/>
  <c r="K84" i="16"/>
  <c r="L83" i="26" s="1"/>
  <c r="L84" i="16"/>
  <c r="M83" i="26" s="1"/>
  <c r="C683" i="26" s="1"/>
  <c r="F683" i="26" s="1"/>
  <c r="M84" i="16"/>
  <c r="N83" i="26" s="1"/>
  <c r="C883" i="26" s="1"/>
  <c r="F883" i="26" s="1"/>
  <c r="N84" i="16"/>
  <c r="O83" i="26" s="1"/>
  <c r="C1083" i="26" s="1"/>
  <c r="J85" i="16"/>
  <c r="K84" i="26" s="1"/>
  <c r="C284" i="26" s="1"/>
  <c r="K85" i="16"/>
  <c r="L84" i="26" s="1"/>
  <c r="C484" i="26" s="1"/>
  <c r="F484" i="26" s="1"/>
  <c r="L85" i="16"/>
  <c r="M84" i="26" s="1"/>
  <c r="C684" i="26" s="1"/>
  <c r="F684" i="26" s="1"/>
  <c r="M85" i="16"/>
  <c r="N84" i="26" s="1"/>
  <c r="C884" i="26" s="1"/>
  <c r="F884" i="26" s="1"/>
  <c r="N85" i="16"/>
  <c r="O84" i="26" s="1"/>
  <c r="C1084" i="26" s="1"/>
  <c r="F1084" i="26" s="1"/>
  <c r="J86" i="16"/>
  <c r="K85" i="26" s="1"/>
  <c r="C285" i="26" s="1"/>
  <c r="F285" i="26" s="1"/>
  <c r="K86" i="16"/>
  <c r="L85" i="26" s="1"/>
  <c r="L86" i="16"/>
  <c r="M85" i="26" s="1"/>
  <c r="C685" i="26" s="1"/>
  <c r="F685" i="26" s="1"/>
  <c r="M86" i="16"/>
  <c r="N85" i="26" s="1"/>
  <c r="C885" i="26" s="1"/>
  <c r="F885" i="26" s="1"/>
  <c r="N86" i="16"/>
  <c r="O85" i="26" s="1"/>
  <c r="C1085" i="26" s="1"/>
  <c r="F1085" i="26" s="1"/>
  <c r="J87" i="16"/>
  <c r="K86" i="26" s="1"/>
  <c r="C286" i="26" s="1"/>
  <c r="F286" i="26" s="1"/>
  <c r="K87" i="16"/>
  <c r="L86" i="26" s="1"/>
  <c r="C486" i="26" s="1"/>
  <c r="F486" i="26" s="1"/>
  <c r="L87" i="16"/>
  <c r="M86" i="26" s="1"/>
  <c r="C686" i="26" s="1"/>
  <c r="F686" i="26" s="1"/>
  <c r="M87" i="16"/>
  <c r="N86" i="26" s="1"/>
  <c r="C886" i="26" s="1"/>
  <c r="F886" i="26" s="1"/>
  <c r="N87" i="16"/>
  <c r="O86" i="26" s="1"/>
  <c r="C1086" i="26" s="1"/>
  <c r="F1086" i="26" s="1"/>
  <c r="J88" i="16"/>
  <c r="K87" i="26" s="1"/>
  <c r="C287" i="26" s="1"/>
  <c r="F287" i="26" s="1"/>
  <c r="K88" i="16"/>
  <c r="L87" i="26" s="1"/>
  <c r="L88" i="16"/>
  <c r="M87" i="26" s="1"/>
  <c r="C687" i="26" s="1"/>
  <c r="F687" i="26" s="1"/>
  <c r="M88" i="16"/>
  <c r="N87" i="26" s="1"/>
  <c r="C887" i="26" s="1"/>
  <c r="F887" i="26" s="1"/>
  <c r="N88" i="16"/>
  <c r="O87" i="26" s="1"/>
  <c r="C1087" i="26" s="1"/>
  <c r="F1087" i="26" s="1"/>
  <c r="J89" i="16"/>
  <c r="K88" i="26" s="1"/>
  <c r="C288" i="26" s="1"/>
  <c r="F288" i="26" s="1"/>
  <c r="K89" i="16"/>
  <c r="L88" i="26" s="1"/>
  <c r="C488" i="26" s="1"/>
  <c r="F488" i="26" s="1"/>
  <c r="L89" i="16"/>
  <c r="M88" i="26" s="1"/>
  <c r="C688" i="26" s="1"/>
  <c r="F688" i="26" s="1"/>
  <c r="M89" i="16"/>
  <c r="N88" i="26" s="1"/>
  <c r="C888" i="26" s="1"/>
  <c r="F888" i="26" s="1"/>
  <c r="N89" i="16"/>
  <c r="O88" i="26" s="1"/>
  <c r="C1088" i="26" s="1"/>
  <c r="F1088" i="26" s="1"/>
  <c r="J90" i="16"/>
  <c r="K89" i="26" s="1"/>
  <c r="K90" i="16"/>
  <c r="L89" i="26" s="1"/>
  <c r="C489" i="26" s="1"/>
  <c r="F489" i="26" s="1"/>
  <c r="L90" i="16"/>
  <c r="M89" i="26" s="1"/>
  <c r="M90" i="16"/>
  <c r="N89" i="26" s="1"/>
  <c r="C889" i="26" s="1"/>
  <c r="F889" i="26" s="1"/>
  <c r="N90" i="16"/>
  <c r="O89" i="26" s="1"/>
  <c r="C1089" i="26" s="1"/>
  <c r="J91" i="16"/>
  <c r="K90" i="26" s="1"/>
  <c r="C290" i="26" s="1"/>
  <c r="F290" i="26" s="1"/>
  <c r="K91" i="16"/>
  <c r="L90" i="26" s="1"/>
  <c r="L91" i="16"/>
  <c r="M90" i="26" s="1"/>
  <c r="C690" i="26" s="1"/>
  <c r="F690" i="26" s="1"/>
  <c r="M91" i="16"/>
  <c r="N90" i="26" s="1"/>
  <c r="C890" i="26" s="1"/>
  <c r="F890" i="26" s="1"/>
  <c r="N91" i="16"/>
  <c r="O90" i="26" s="1"/>
  <c r="C1090" i="26" s="1"/>
  <c r="F1090" i="26" s="1"/>
  <c r="J92" i="16"/>
  <c r="K91" i="26" s="1"/>
  <c r="K92" i="16"/>
  <c r="L91" i="26" s="1"/>
  <c r="C491" i="26" s="1"/>
  <c r="F491" i="26" s="1"/>
  <c r="L92" i="16"/>
  <c r="M91" i="26" s="1"/>
  <c r="C691" i="26" s="1"/>
  <c r="F691" i="26" s="1"/>
  <c r="M92" i="16"/>
  <c r="N91" i="26" s="1"/>
  <c r="C891" i="26" s="1"/>
  <c r="F891" i="26" s="1"/>
  <c r="N92" i="16"/>
  <c r="O91" i="26" s="1"/>
  <c r="C1091" i="26" s="1"/>
  <c r="J93" i="16"/>
  <c r="K92" i="26" s="1"/>
  <c r="C292" i="26" s="1"/>
  <c r="F292" i="26" s="1"/>
  <c r="K93" i="16"/>
  <c r="L92" i="26" s="1"/>
  <c r="C492" i="26" s="1"/>
  <c r="F492" i="26" s="1"/>
  <c r="L93" i="16"/>
  <c r="M92" i="26" s="1"/>
  <c r="C692" i="26" s="1"/>
  <c r="F692" i="26" s="1"/>
  <c r="M93" i="16"/>
  <c r="N92" i="26" s="1"/>
  <c r="C892" i="26" s="1"/>
  <c r="F892" i="26" s="1"/>
  <c r="N93" i="16"/>
  <c r="O92" i="26" s="1"/>
  <c r="C1092" i="26" s="1"/>
  <c r="F1092" i="26" s="1"/>
  <c r="J94" i="16"/>
  <c r="K93" i="26" s="1"/>
  <c r="C293" i="26" s="1"/>
  <c r="F293" i="26" s="1"/>
  <c r="K94" i="16"/>
  <c r="L93" i="26" s="1"/>
  <c r="C493" i="26" s="1"/>
  <c r="F493" i="26" s="1"/>
  <c r="L94" i="16"/>
  <c r="M93" i="26" s="1"/>
  <c r="M94" i="16"/>
  <c r="N93" i="26" s="1"/>
  <c r="C893" i="26" s="1"/>
  <c r="F893" i="26" s="1"/>
  <c r="N94" i="16"/>
  <c r="O93" i="26" s="1"/>
  <c r="C1093" i="26" s="1"/>
  <c r="F1093" i="26" s="1"/>
  <c r="J95" i="16"/>
  <c r="K94" i="26" s="1"/>
  <c r="K95" i="16"/>
  <c r="L94" i="26" s="1"/>
  <c r="C494" i="26" s="1"/>
  <c r="F494" i="26" s="1"/>
  <c r="L95" i="16"/>
  <c r="M94" i="26" s="1"/>
  <c r="M95" i="16"/>
  <c r="N94" i="26" s="1"/>
  <c r="C894" i="26" s="1"/>
  <c r="F894" i="26" s="1"/>
  <c r="N95" i="16"/>
  <c r="O94" i="26" s="1"/>
  <c r="J96" i="16"/>
  <c r="K95" i="26" s="1"/>
  <c r="C295" i="26" s="1"/>
  <c r="F295" i="26" s="1"/>
  <c r="K96" i="16"/>
  <c r="L95" i="26" s="1"/>
  <c r="C495" i="26" s="1"/>
  <c r="F495" i="26" s="1"/>
  <c r="L96" i="16"/>
  <c r="M95" i="26" s="1"/>
  <c r="C695" i="26" s="1"/>
  <c r="F695" i="26" s="1"/>
  <c r="M96" i="16"/>
  <c r="N95" i="26" s="1"/>
  <c r="C895" i="26" s="1"/>
  <c r="F895" i="26" s="1"/>
  <c r="N96" i="16"/>
  <c r="O95" i="26" s="1"/>
  <c r="J97" i="16"/>
  <c r="K96" i="26" s="1"/>
  <c r="C296" i="26" s="1"/>
  <c r="F296" i="26" s="1"/>
  <c r="K97" i="16"/>
  <c r="L96" i="26" s="1"/>
  <c r="C496" i="26" s="1"/>
  <c r="F496" i="26" s="1"/>
  <c r="L97" i="16"/>
  <c r="M96" i="26" s="1"/>
  <c r="M97" i="16"/>
  <c r="N96" i="26" s="1"/>
  <c r="C896" i="26" s="1"/>
  <c r="F896" i="26" s="1"/>
  <c r="N97" i="16"/>
  <c r="O96" i="26" s="1"/>
  <c r="C1096" i="26" s="1"/>
  <c r="F1096" i="26" s="1"/>
  <c r="J98" i="16"/>
  <c r="K97" i="26" s="1"/>
  <c r="C297" i="26" s="1"/>
  <c r="F297" i="26" s="1"/>
  <c r="K98" i="16"/>
  <c r="L97" i="26" s="1"/>
  <c r="L98" i="16"/>
  <c r="M97" i="26" s="1"/>
  <c r="C697" i="26" s="1"/>
  <c r="F697" i="26" s="1"/>
  <c r="M98" i="16"/>
  <c r="N97" i="26" s="1"/>
  <c r="C897" i="26" s="1"/>
  <c r="F897" i="26" s="1"/>
  <c r="N98" i="16"/>
  <c r="O97" i="26" s="1"/>
  <c r="C1097" i="26" s="1"/>
  <c r="J99" i="16"/>
  <c r="K98" i="26" s="1"/>
  <c r="C298" i="26" s="1"/>
  <c r="F298" i="26" s="1"/>
  <c r="K99" i="16"/>
  <c r="L98" i="26" s="1"/>
  <c r="L99" i="16"/>
  <c r="M98" i="26" s="1"/>
  <c r="C698" i="26" s="1"/>
  <c r="F698" i="26" s="1"/>
  <c r="M99" i="16"/>
  <c r="N98" i="26" s="1"/>
  <c r="C898" i="26" s="1"/>
  <c r="F898" i="26" s="1"/>
  <c r="N99" i="16"/>
  <c r="O98" i="26" s="1"/>
  <c r="J100" i="16"/>
  <c r="K99" i="26" s="1"/>
  <c r="K100" i="16"/>
  <c r="L99" i="26" s="1"/>
  <c r="C499" i="26" s="1"/>
  <c r="F499" i="26" s="1"/>
  <c r="L100" i="16"/>
  <c r="M99" i="26" s="1"/>
  <c r="C699" i="26" s="1"/>
  <c r="F699" i="26" s="1"/>
  <c r="M100" i="16"/>
  <c r="N99" i="26" s="1"/>
  <c r="C899" i="26" s="1"/>
  <c r="F899" i="26" s="1"/>
  <c r="N100" i="16"/>
  <c r="O99" i="26" s="1"/>
  <c r="J101" i="16"/>
  <c r="K100" i="26" s="1"/>
  <c r="C300" i="26" s="1"/>
  <c r="F300" i="26" s="1"/>
  <c r="K101" i="16"/>
  <c r="L100" i="26" s="1"/>
  <c r="C500" i="26" s="1"/>
  <c r="F500" i="26" s="1"/>
  <c r="L101" i="16"/>
  <c r="M100" i="26" s="1"/>
  <c r="C700" i="26" s="1"/>
  <c r="F700" i="26" s="1"/>
  <c r="M101" i="16"/>
  <c r="N100" i="26" s="1"/>
  <c r="N101" i="16"/>
  <c r="O100" i="26" s="1"/>
  <c r="C1100" i="26" s="1"/>
  <c r="F1100" i="26" s="1"/>
  <c r="J102" i="16"/>
  <c r="K101" i="26" s="1"/>
  <c r="C301" i="26" s="1"/>
  <c r="F301" i="26" s="1"/>
  <c r="K102" i="16"/>
  <c r="L101" i="26" s="1"/>
  <c r="C501" i="26" s="1"/>
  <c r="F501" i="26" s="1"/>
  <c r="L102" i="16"/>
  <c r="M101" i="26" s="1"/>
  <c r="M102" i="16"/>
  <c r="N101" i="26" s="1"/>
  <c r="C901" i="26" s="1"/>
  <c r="F901" i="26" s="1"/>
  <c r="N102" i="16"/>
  <c r="O101" i="26" s="1"/>
  <c r="C1101" i="26" s="1"/>
  <c r="F1101" i="26" s="1"/>
  <c r="J103" i="16"/>
  <c r="K102" i="26" s="1"/>
  <c r="K103" i="16"/>
  <c r="L102" i="26" s="1"/>
  <c r="C502" i="26" s="1"/>
  <c r="F502" i="26" s="1"/>
  <c r="L103" i="16"/>
  <c r="M102" i="26" s="1"/>
  <c r="C702" i="26" s="1"/>
  <c r="F702" i="26" s="1"/>
  <c r="M103" i="16"/>
  <c r="N102" i="26" s="1"/>
  <c r="C902" i="26" s="1"/>
  <c r="F902" i="26" s="1"/>
  <c r="N103" i="16"/>
  <c r="O102" i="26" s="1"/>
  <c r="C1102" i="26" s="1"/>
  <c r="F1102" i="26" s="1"/>
  <c r="J104" i="16"/>
  <c r="K103" i="26" s="1"/>
  <c r="C303" i="26" s="1"/>
  <c r="F303" i="26" s="1"/>
  <c r="K104" i="16"/>
  <c r="L103" i="26" s="1"/>
  <c r="C503" i="26" s="1"/>
  <c r="F503" i="26" s="1"/>
  <c r="L104" i="16"/>
  <c r="M103" i="26" s="1"/>
  <c r="C703" i="26" s="1"/>
  <c r="F703" i="26" s="1"/>
  <c r="M104" i="16"/>
  <c r="N103" i="26" s="1"/>
  <c r="C903" i="26" s="1"/>
  <c r="F903" i="26" s="1"/>
  <c r="N104" i="16"/>
  <c r="O103" i="26" s="1"/>
  <c r="C1103" i="26" s="1"/>
  <c r="F1103" i="26" s="1"/>
  <c r="J105" i="16"/>
  <c r="K104" i="26" s="1"/>
  <c r="C304" i="26" s="1"/>
  <c r="F304" i="26" s="1"/>
  <c r="K105" i="16"/>
  <c r="L104" i="26" s="1"/>
  <c r="C504" i="26" s="1"/>
  <c r="F504" i="26" s="1"/>
  <c r="L105" i="16"/>
  <c r="M104" i="26" s="1"/>
  <c r="M105" i="16"/>
  <c r="N104" i="26" s="1"/>
  <c r="C904" i="26" s="1"/>
  <c r="F904" i="26" s="1"/>
  <c r="N105" i="16"/>
  <c r="O104" i="26" s="1"/>
  <c r="C1104" i="26" s="1"/>
  <c r="F1104" i="26" s="1"/>
  <c r="J106" i="16"/>
  <c r="K105" i="26" s="1"/>
  <c r="C305" i="26" s="1"/>
  <c r="F305" i="26" s="1"/>
  <c r="K106" i="16"/>
  <c r="L105" i="26" s="1"/>
  <c r="L106" i="16"/>
  <c r="M105" i="26" s="1"/>
  <c r="C705" i="26" s="1"/>
  <c r="F705" i="26" s="1"/>
  <c r="M106" i="16"/>
  <c r="N105" i="26" s="1"/>
  <c r="C905" i="26" s="1"/>
  <c r="F905" i="26" s="1"/>
  <c r="N106" i="16"/>
  <c r="O105" i="26" s="1"/>
  <c r="C1105" i="26" s="1"/>
  <c r="J107" i="16"/>
  <c r="K106" i="26" s="1"/>
  <c r="K107" i="16"/>
  <c r="L106" i="26" s="1"/>
  <c r="C506" i="26" s="1"/>
  <c r="F506" i="26" s="1"/>
  <c r="L107" i="16"/>
  <c r="M106" i="26" s="1"/>
  <c r="C706" i="26" s="1"/>
  <c r="F706" i="26" s="1"/>
  <c r="M107" i="16"/>
  <c r="N106" i="26" s="1"/>
  <c r="C906" i="26" s="1"/>
  <c r="F906" i="26" s="1"/>
  <c r="N107" i="16"/>
  <c r="O106" i="26" s="1"/>
  <c r="J108" i="16"/>
  <c r="K107" i="26" s="1"/>
  <c r="C307" i="26" s="1"/>
  <c r="F307" i="26" s="1"/>
  <c r="K108" i="16"/>
  <c r="L107" i="26" s="1"/>
  <c r="C507" i="26" s="1"/>
  <c r="F507" i="26" s="1"/>
  <c r="L108" i="16"/>
  <c r="M107" i="26" s="1"/>
  <c r="M108" i="16"/>
  <c r="N107" i="26" s="1"/>
  <c r="C907" i="26" s="1"/>
  <c r="F907" i="26" s="1"/>
  <c r="N108" i="16"/>
  <c r="O107" i="26" s="1"/>
  <c r="J109" i="16"/>
  <c r="K108" i="26" s="1"/>
  <c r="K109" i="16"/>
  <c r="L108" i="26" s="1"/>
  <c r="C508" i="26" s="1"/>
  <c r="F508" i="26" s="1"/>
  <c r="L109" i="16"/>
  <c r="M108" i="26" s="1"/>
  <c r="C708" i="26" s="1"/>
  <c r="F708" i="26" s="1"/>
  <c r="M109" i="16"/>
  <c r="N108" i="26" s="1"/>
  <c r="C908" i="26" s="1"/>
  <c r="F908" i="26" s="1"/>
  <c r="N109" i="16"/>
  <c r="O108" i="26" s="1"/>
  <c r="C1108" i="26" s="1"/>
  <c r="F1108" i="26" s="1"/>
  <c r="J110" i="16"/>
  <c r="K109" i="26" s="1"/>
  <c r="C309" i="26" s="1"/>
  <c r="F309" i="26" s="1"/>
  <c r="K110" i="16"/>
  <c r="L109" i="26" s="1"/>
  <c r="C509" i="26" s="1"/>
  <c r="F509" i="26" s="1"/>
  <c r="L110" i="16"/>
  <c r="M109" i="26" s="1"/>
  <c r="C709" i="26" s="1"/>
  <c r="F709" i="26" s="1"/>
  <c r="M110" i="16"/>
  <c r="N109" i="26" s="1"/>
  <c r="C909" i="26" s="1"/>
  <c r="F909" i="26" s="1"/>
  <c r="N110" i="16"/>
  <c r="O109" i="26" s="1"/>
  <c r="C1109" i="26" s="1"/>
  <c r="F1109" i="26" s="1"/>
  <c r="J111" i="16"/>
  <c r="K110" i="26" s="1"/>
  <c r="C310" i="26" s="1"/>
  <c r="F310" i="26" s="1"/>
  <c r="K111" i="16"/>
  <c r="L110" i="26" s="1"/>
  <c r="C510" i="26" s="1"/>
  <c r="F510" i="26" s="1"/>
  <c r="L111" i="16"/>
  <c r="M110" i="26" s="1"/>
  <c r="C710" i="26" s="1"/>
  <c r="F710" i="26" s="1"/>
  <c r="M111" i="16"/>
  <c r="N110" i="26" s="1"/>
  <c r="C910" i="26" s="1"/>
  <c r="F910" i="26" s="1"/>
  <c r="N111" i="16"/>
  <c r="O110" i="26" s="1"/>
  <c r="C1110" i="26" s="1"/>
  <c r="F1110" i="26" s="1"/>
  <c r="J112" i="16"/>
  <c r="K111" i="26" s="1"/>
  <c r="K112" i="16"/>
  <c r="L111" i="26" s="1"/>
  <c r="C511" i="26" s="1"/>
  <c r="F511" i="26" s="1"/>
  <c r="L112" i="16"/>
  <c r="M111" i="26" s="1"/>
  <c r="C711" i="26" s="1"/>
  <c r="F711" i="26" s="1"/>
  <c r="M112" i="16"/>
  <c r="N111" i="26" s="1"/>
  <c r="C911" i="26" s="1"/>
  <c r="F911" i="26" s="1"/>
  <c r="N112" i="16"/>
  <c r="O111" i="26" s="1"/>
  <c r="C1111" i="26" s="1"/>
  <c r="F1111" i="26" s="1"/>
  <c r="J113" i="16"/>
  <c r="K112" i="26" s="1"/>
  <c r="K113" i="16"/>
  <c r="L112" i="26" s="1"/>
  <c r="C512" i="26" s="1"/>
  <c r="F512" i="26" s="1"/>
  <c r="L113" i="16"/>
  <c r="M112" i="26" s="1"/>
  <c r="M113" i="16"/>
  <c r="N112" i="26" s="1"/>
  <c r="N113" i="16"/>
  <c r="O112" i="26" s="1"/>
  <c r="J114" i="16"/>
  <c r="K113" i="26" s="1"/>
  <c r="C313" i="26" s="1"/>
  <c r="F313" i="26" s="1"/>
  <c r="K114" i="16"/>
  <c r="L113" i="26" s="1"/>
  <c r="C513" i="26" s="1"/>
  <c r="F513" i="26" s="1"/>
  <c r="L114" i="16"/>
  <c r="M113" i="26" s="1"/>
  <c r="M114" i="16"/>
  <c r="N113" i="26" s="1"/>
  <c r="C913" i="26" s="1"/>
  <c r="F913" i="26" s="1"/>
  <c r="N114" i="16"/>
  <c r="O113" i="26" s="1"/>
  <c r="C1113" i="26" s="1"/>
  <c r="J115" i="16"/>
  <c r="K114" i="26" s="1"/>
  <c r="C314" i="26" s="1"/>
  <c r="F314" i="26" s="1"/>
  <c r="K115" i="16"/>
  <c r="L114" i="26" s="1"/>
  <c r="L115" i="16"/>
  <c r="M114" i="26" s="1"/>
  <c r="M115" i="16"/>
  <c r="N114" i="26" s="1"/>
  <c r="C914" i="26" s="1"/>
  <c r="F914" i="26" s="1"/>
  <c r="N115" i="16"/>
  <c r="O114" i="26" s="1"/>
  <c r="C1114" i="26" s="1"/>
  <c r="F1114" i="26" s="1"/>
  <c r="J116" i="16"/>
  <c r="K115" i="26" s="1"/>
  <c r="K116" i="16"/>
  <c r="L115" i="26" s="1"/>
  <c r="L116" i="16"/>
  <c r="M115" i="26" s="1"/>
  <c r="C715" i="26" s="1"/>
  <c r="F715" i="26" s="1"/>
  <c r="M116" i="16"/>
  <c r="N115" i="26" s="1"/>
  <c r="C915" i="26" s="1"/>
  <c r="F915" i="26" s="1"/>
  <c r="N116" i="16"/>
  <c r="O115" i="26" s="1"/>
  <c r="J117" i="16"/>
  <c r="K116" i="26" s="1"/>
  <c r="K117" i="16"/>
  <c r="L116" i="26" s="1"/>
  <c r="C516" i="26" s="1"/>
  <c r="F516" i="26" s="1"/>
  <c r="L117" i="16"/>
  <c r="M116" i="26" s="1"/>
  <c r="C716" i="26" s="1"/>
  <c r="F716" i="26" s="1"/>
  <c r="M117" i="16"/>
  <c r="N116" i="26" s="1"/>
  <c r="N117" i="16"/>
  <c r="O116" i="26" s="1"/>
  <c r="C1116" i="26" s="1"/>
  <c r="F1116" i="26" s="1"/>
  <c r="J118" i="16"/>
  <c r="K117" i="26" s="1"/>
  <c r="C317" i="26" s="1"/>
  <c r="F317" i="26" s="1"/>
  <c r="K118" i="16"/>
  <c r="L117" i="26" s="1"/>
  <c r="L118" i="16"/>
  <c r="M117" i="26" s="1"/>
  <c r="C717" i="26" s="1"/>
  <c r="F717" i="26" s="1"/>
  <c r="M118" i="16"/>
  <c r="N117" i="26" s="1"/>
  <c r="N118" i="16"/>
  <c r="O117" i="26" s="1"/>
  <c r="C1117" i="26" s="1"/>
  <c r="F1117" i="26" s="1"/>
  <c r="J119" i="16"/>
  <c r="K118" i="26" s="1"/>
  <c r="K119" i="16"/>
  <c r="L118" i="26" s="1"/>
  <c r="C518" i="26" s="1"/>
  <c r="F518" i="26" s="1"/>
  <c r="L119" i="16"/>
  <c r="M118" i="26" s="1"/>
  <c r="M119" i="16"/>
  <c r="N118" i="26" s="1"/>
  <c r="C918" i="26" s="1"/>
  <c r="F918" i="26" s="1"/>
  <c r="N119" i="16"/>
  <c r="O118" i="26" s="1"/>
  <c r="J120" i="16"/>
  <c r="K119" i="26" s="1"/>
  <c r="K120" i="16"/>
  <c r="L119" i="26" s="1"/>
  <c r="C519" i="26" s="1"/>
  <c r="F519" i="26" s="1"/>
  <c r="L120" i="16"/>
  <c r="M119" i="26" s="1"/>
  <c r="C719" i="26" s="1"/>
  <c r="F719" i="26" s="1"/>
  <c r="M120" i="16"/>
  <c r="N119" i="26" s="1"/>
  <c r="C919" i="26" s="1"/>
  <c r="F919" i="26" s="1"/>
  <c r="N120" i="16"/>
  <c r="O119" i="26" s="1"/>
  <c r="J121" i="16"/>
  <c r="K120" i="26" s="1"/>
  <c r="C320" i="26" s="1"/>
  <c r="F320" i="26" s="1"/>
  <c r="K121" i="16"/>
  <c r="L120" i="26" s="1"/>
  <c r="C520" i="26" s="1"/>
  <c r="F520" i="26" s="1"/>
  <c r="L121" i="16"/>
  <c r="M120" i="26" s="1"/>
  <c r="M121" i="16"/>
  <c r="N120" i="26" s="1"/>
  <c r="C920" i="26" s="1"/>
  <c r="F920" i="26" s="1"/>
  <c r="N121" i="16"/>
  <c r="O120" i="26" s="1"/>
  <c r="C1120" i="26" s="1"/>
  <c r="F1120" i="26" s="1"/>
  <c r="J122" i="16"/>
  <c r="K121" i="26" s="1"/>
  <c r="C321" i="26" s="1"/>
  <c r="F321" i="26" s="1"/>
  <c r="K122" i="16"/>
  <c r="L121" i="26" s="1"/>
  <c r="C521" i="26" s="1"/>
  <c r="F521" i="26" s="1"/>
  <c r="L122" i="16"/>
  <c r="M121" i="26" s="1"/>
  <c r="C721" i="26" s="1"/>
  <c r="F721" i="26" s="1"/>
  <c r="M122" i="16"/>
  <c r="N121" i="26" s="1"/>
  <c r="N122" i="16"/>
  <c r="O121" i="26" s="1"/>
  <c r="C1121" i="26" s="1"/>
  <c r="J123" i="16"/>
  <c r="K122" i="26" s="1"/>
  <c r="C322" i="26" s="1"/>
  <c r="F322" i="26" s="1"/>
  <c r="K123" i="16"/>
  <c r="L122" i="26" s="1"/>
  <c r="L123" i="16"/>
  <c r="M122" i="26" s="1"/>
  <c r="C722" i="26" s="1"/>
  <c r="F722" i="26" s="1"/>
  <c r="M123" i="16"/>
  <c r="N122" i="26" s="1"/>
  <c r="C922" i="26" s="1"/>
  <c r="F922" i="26" s="1"/>
  <c r="N123" i="16"/>
  <c r="O122" i="26" s="1"/>
  <c r="C1122" i="26" s="1"/>
  <c r="F1122" i="26" s="1"/>
  <c r="J124" i="16"/>
  <c r="K123" i="26" s="1"/>
  <c r="C323" i="26" s="1"/>
  <c r="F323" i="26" s="1"/>
  <c r="K124" i="16"/>
  <c r="L123" i="26" s="1"/>
  <c r="L124" i="16"/>
  <c r="M123" i="26" s="1"/>
  <c r="C723" i="26" s="1"/>
  <c r="F723" i="26" s="1"/>
  <c r="M124" i="16"/>
  <c r="N123" i="26" s="1"/>
  <c r="C923" i="26" s="1"/>
  <c r="F923" i="26" s="1"/>
  <c r="N124" i="16"/>
  <c r="O123" i="26" s="1"/>
  <c r="C1123" i="26" s="1"/>
  <c r="J125" i="16"/>
  <c r="K124" i="26" s="1"/>
  <c r="C324" i="26" s="1"/>
  <c r="F324" i="26" s="1"/>
  <c r="K125" i="16"/>
  <c r="L124" i="26" s="1"/>
  <c r="C524" i="26" s="1"/>
  <c r="F524" i="26" s="1"/>
  <c r="L125" i="16"/>
  <c r="M124" i="26" s="1"/>
  <c r="C724" i="26" s="1"/>
  <c r="F724" i="26" s="1"/>
  <c r="M125" i="16"/>
  <c r="N124" i="26" s="1"/>
  <c r="C924" i="26" s="1"/>
  <c r="F924" i="26" s="1"/>
  <c r="N125" i="16"/>
  <c r="O124" i="26" s="1"/>
  <c r="J126" i="16"/>
  <c r="K125" i="26" s="1"/>
  <c r="K126" i="16"/>
  <c r="L125" i="26" s="1"/>
  <c r="C525" i="26" s="1"/>
  <c r="F525" i="26" s="1"/>
  <c r="L126" i="16"/>
  <c r="M125" i="26" s="1"/>
  <c r="C725" i="26" s="1"/>
  <c r="F725" i="26" s="1"/>
  <c r="M126" i="16"/>
  <c r="N125" i="26" s="1"/>
  <c r="C925" i="26" s="1"/>
  <c r="F925" i="26" s="1"/>
  <c r="N126" i="16"/>
  <c r="O125" i="26" s="1"/>
  <c r="J127" i="16"/>
  <c r="K126" i="26" s="1"/>
  <c r="C326" i="26" s="1"/>
  <c r="F326" i="26" s="1"/>
  <c r="K127" i="16"/>
  <c r="L126" i="26" s="1"/>
  <c r="L127" i="16"/>
  <c r="M126" i="26" s="1"/>
  <c r="M127" i="16"/>
  <c r="N126" i="26" s="1"/>
  <c r="C926" i="26" s="1"/>
  <c r="F926" i="26" s="1"/>
  <c r="N127" i="16"/>
  <c r="O126" i="26" s="1"/>
  <c r="J128" i="16"/>
  <c r="K127" i="26" s="1"/>
  <c r="K128" i="16"/>
  <c r="L127" i="26" s="1"/>
  <c r="C527" i="26" s="1"/>
  <c r="F527" i="26" s="1"/>
  <c r="L128" i="16"/>
  <c r="M127" i="26" s="1"/>
  <c r="C727" i="26" s="1"/>
  <c r="F727" i="26" s="1"/>
  <c r="M128" i="16"/>
  <c r="N127" i="26" s="1"/>
  <c r="C927" i="26" s="1"/>
  <c r="F927" i="26" s="1"/>
  <c r="N128" i="16"/>
  <c r="O127" i="26" s="1"/>
  <c r="J129" i="16"/>
  <c r="K128" i="26" s="1"/>
  <c r="K129" i="16"/>
  <c r="L128" i="26" s="1"/>
  <c r="C528" i="26" s="1"/>
  <c r="F528" i="26" s="1"/>
  <c r="L129" i="16"/>
  <c r="M128" i="26" s="1"/>
  <c r="C728" i="26" s="1"/>
  <c r="F728" i="26" s="1"/>
  <c r="M129" i="16"/>
  <c r="N128" i="26" s="1"/>
  <c r="N129" i="16"/>
  <c r="O128" i="26" s="1"/>
  <c r="J130" i="16"/>
  <c r="K129" i="26" s="1"/>
  <c r="C329" i="26" s="1"/>
  <c r="F329" i="26" s="1"/>
  <c r="K130" i="16"/>
  <c r="L129" i="26" s="1"/>
  <c r="C529" i="26" s="1"/>
  <c r="F529" i="26" s="1"/>
  <c r="L130" i="16"/>
  <c r="M129" i="26" s="1"/>
  <c r="M130" i="16"/>
  <c r="N129" i="26" s="1"/>
  <c r="C929" i="26" s="1"/>
  <c r="F929" i="26" s="1"/>
  <c r="N130" i="16"/>
  <c r="O129" i="26" s="1"/>
  <c r="C1129" i="26" s="1"/>
  <c r="J131" i="16"/>
  <c r="K130" i="26" s="1"/>
  <c r="C330" i="26" s="1"/>
  <c r="F330" i="26" s="1"/>
  <c r="K131" i="16"/>
  <c r="L130" i="26" s="1"/>
  <c r="C530" i="26" s="1"/>
  <c r="F530" i="26" s="1"/>
  <c r="L131" i="16"/>
  <c r="M130" i="26" s="1"/>
  <c r="M131" i="16"/>
  <c r="N130" i="26" s="1"/>
  <c r="C930" i="26" s="1"/>
  <c r="F930" i="26" s="1"/>
  <c r="N131" i="16"/>
  <c r="O130" i="26" s="1"/>
  <c r="J132" i="16"/>
  <c r="K131" i="26" s="1"/>
  <c r="C331" i="26" s="1"/>
  <c r="F331" i="26" s="1"/>
  <c r="K132" i="16"/>
  <c r="L131" i="26" s="1"/>
  <c r="C531" i="26" s="1"/>
  <c r="F531" i="26" s="1"/>
  <c r="L132" i="16"/>
  <c r="M131" i="26" s="1"/>
  <c r="M132" i="16"/>
  <c r="N131" i="26" s="1"/>
  <c r="C931" i="26" s="1"/>
  <c r="F931" i="26" s="1"/>
  <c r="N132" i="16"/>
  <c r="O131" i="26" s="1"/>
  <c r="C1131" i="26" s="1"/>
  <c r="J133" i="16"/>
  <c r="K132" i="26" s="1"/>
  <c r="K133" i="16"/>
  <c r="L132" i="26" s="1"/>
  <c r="C532" i="26" s="1"/>
  <c r="F532" i="26" s="1"/>
  <c r="L133" i="16"/>
  <c r="M132" i="26" s="1"/>
  <c r="C732" i="26" s="1"/>
  <c r="F732" i="26" s="1"/>
  <c r="M133" i="16"/>
  <c r="N132" i="26" s="1"/>
  <c r="C932" i="26" s="1"/>
  <c r="F932" i="26" s="1"/>
  <c r="N133" i="16"/>
  <c r="O132" i="26" s="1"/>
  <c r="C1132" i="26" s="1"/>
  <c r="F1132" i="26" s="1"/>
  <c r="J134" i="16"/>
  <c r="K133" i="26" s="1"/>
  <c r="C333" i="26" s="1"/>
  <c r="F333" i="26" s="1"/>
  <c r="K134" i="16"/>
  <c r="L133" i="26" s="1"/>
  <c r="C533" i="26" s="1"/>
  <c r="F533" i="26" s="1"/>
  <c r="L134" i="16"/>
  <c r="M133" i="26" s="1"/>
  <c r="M134" i="16"/>
  <c r="N133" i="26" s="1"/>
  <c r="N134" i="16"/>
  <c r="O133" i="26" s="1"/>
  <c r="C1133" i="26" s="1"/>
  <c r="F1133" i="26" s="1"/>
  <c r="J135" i="16"/>
  <c r="K134" i="26" s="1"/>
  <c r="C334" i="26" s="1"/>
  <c r="F334" i="26" s="1"/>
  <c r="K135" i="16"/>
  <c r="L134" i="26" s="1"/>
  <c r="L135" i="16"/>
  <c r="M134" i="26" s="1"/>
  <c r="C734" i="26" s="1"/>
  <c r="F734" i="26" s="1"/>
  <c r="M135" i="16"/>
  <c r="N134" i="26" s="1"/>
  <c r="C934" i="26" s="1"/>
  <c r="F934" i="26" s="1"/>
  <c r="N135" i="16"/>
  <c r="O134" i="26" s="1"/>
  <c r="C1134" i="26" s="1"/>
  <c r="F1134" i="26" s="1"/>
  <c r="J136" i="16"/>
  <c r="K135" i="26" s="1"/>
  <c r="K136" i="16"/>
  <c r="L135" i="26" s="1"/>
  <c r="L136" i="16"/>
  <c r="M135" i="26" s="1"/>
  <c r="C735" i="26" s="1"/>
  <c r="F735" i="26" s="1"/>
  <c r="M136" i="16"/>
  <c r="N135" i="26" s="1"/>
  <c r="C935" i="26" s="1"/>
  <c r="F935" i="26" s="1"/>
  <c r="N136" i="16"/>
  <c r="O135" i="26" s="1"/>
  <c r="J137" i="16"/>
  <c r="K136" i="26" s="1"/>
  <c r="K137" i="16"/>
  <c r="L136" i="26" s="1"/>
  <c r="C536" i="26" s="1"/>
  <c r="F536" i="26" s="1"/>
  <c r="L137" i="16"/>
  <c r="M136" i="26" s="1"/>
  <c r="C736" i="26" s="1"/>
  <c r="F736" i="26" s="1"/>
  <c r="M137" i="16"/>
  <c r="N136" i="26" s="1"/>
  <c r="N137" i="16"/>
  <c r="O136" i="26" s="1"/>
  <c r="C1136" i="26" s="1"/>
  <c r="F1136" i="26" s="1"/>
  <c r="J138" i="16"/>
  <c r="K137" i="26" s="1"/>
  <c r="C337" i="26" s="1"/>
  <c r="F337" i="26" s="1"/>
  <c r="K138" i="16"/>
  <c r="L137" i="26" s="1"/>
  <c r="C537" i="26" s="1"/>
  <c r="F537" i="26" s="1"/>
  <c r="L138" i="16"/>
  <c r="M137" i="26" s="1"/>
  <c r="C737" i="26" s="1"/>
  <c r="F737" i="26" s="1"/>
  <c r="M138" i="16"/>
  <c r="N137" i="26" s="1"/>
  <c r="N138" i="16"/>
  <c r="O137" i="26" s="1"/>
  <c r="C1137" i="26" s="1"/>
  <c r="J139" i="16"/>
  <c r="K138" i="26" s="1"/>
  <c r="C338" i="26" s="1"/>
  <c r="F338" i="26" s="1"/>
  <c r="K139" i="16"/>
  <c r="L138" i="26" s="1"/>
  <c r="C538" i="26" s="1"/>
  <c r="F538" i="26" s="1"/>
  <c r="L139" i="16"/>
  <c r="M138" i="26" s="1"/>
  <c r="M139" i="16"/>
  <c r="N138" i="26" s="1"/>
  <c r="N139" i="16"/>
  <c r="O138" i="26" s="1"/>
  <c r="C1138" i="26" s="1"/>
  <c r="F1138" i="26" s="1"/>
  <c r="J140" i="16"/>
  <c r="K139" i="26" s="1"/>
  <c r="K140" i="16"/>
  <c r="L139" i="26" s="1"/>
  <c r="L140" i="16"/>
  <c r="M139" i="26" s="1"/>
  <c r="C739" i="26" s="1"/>
  <c r="F739" i="26" s="1"/>
  <c r="M140" i="16"/>
  <c r="N139" i="26" s="1"/>
  <c r="C939" i="26" s="1"/>
  <c r="F939" i="26" s="1"/>
  <c r="N140" i="16"/>
  <c r="O139" i="26" s="1"/>
  <c r="C1139" i="26" s="1"/>
  <c r="J141" i="16"/>
  <c r="K140" i="26" s="1"/>
  <c r="K141" i="16"/>
  <c r="L140" i="26" s="1"/>
  <c r="C540" i="26" s="1"/>
  <c r="F540" i="26" s="1"/>
  <c r="L141" i="16"/>
  <c r="M140" i="26" s="1"/>
  <c r="C740" i="26" s="1"/>
  <c r="F740" i="26" s="1"/>
  <c r="M141" i="16"/>
  <c r="N140" i="26" s="1"/>
  <c r="N141" i="16"/>
  <c r="O140" i="26" s="1"/>
  <c r="J142" i="16"/>
  <c r="K141" i="26" s="1"/>
  <c r="K142" i="16"/>
  <c r="L141" i="26" s="1"/>
  <c r="C541" i="26" s="1"/>
  <c r="F541" i="26" s="1"/>
  <c r="L142" i="16"/>
  <c r="M141" i="26" s="1"/>
  <c r="M142" i="16"/>
  <c r="N141" i="26" s="1"/>
  <c r="N142" i="16"/>
  <c r="O141" i="26" s="1"/>
  <c r="C1141" i="26" s="1"/>
  <c r="F1141" i="26" s="1"/>
  <c r="J143" i="16"/>
  <c r="K142" i="26" s="1"/>
  <c r="C342" i="26" s="1"/>
  <c r="F342" i="26" s="1"/>
  <c r="K143" i="16"/>
  <c r="L142" i="26" s="1"/>
  <c r="C542" i="26" s="1"/>
  <c r="F542" i="26" s="1"/>
  <c r="L143" i="16"/>
  <c r="M142" i="26" s="1"/>
  <c r="C742" i="26" s="1"/>
  <c r="F742" i="26" s="1"/>
  <c r="M143" i="16"/>
  <c r="N142" i="26" s="1"/>
  <c r="C942" i="26" s="1"/>
  <c r="F942" i="26" s="1"/>
  <c r="N143" i="16"/>
  <c r="O142" i="26" s="1"/>
  <c r="C1142" i="26" s="1"/>
  <c r="F1142" i="26" s="1"/>
  <c r="J144" i="16"/>
  <c r="K143" i="26" s="1"/>
  <c r="C343" i="26" s="1"/>
  <c r="F343" i="26" s="1"/>
  <c r="K144" i="16"/>
  <c r="L143" i="26" s="1"/>
  <c r="C543" i="26" s="1"/>
  <c r="F543" i="26" s="1"/>
  <c r="L144" i="16"/>
  <c r="M143" i="26" s="1"/>
  <c r="C743" i="26" s="1"/>
  <c r="F743" i="26" s="1"/>
  <c r="M144" i="16"/>
  <c r="N143" i="26" s="1"/>
  <c r="C943" i="26" s="1"/>
  <c r="F943" i="26" s="1"/>
  <c r="N144" i="16"/>
  <c r="O143" i="26" s="1"/>
  <c r="C1143" i="26" s="1"/>
  <c r="F1143" i="26" s="1"/>
  <c r="J145" i="16"/>
  <c r="K144" i="26" s="1"/>
  <c r="K145" i="16"/>
  <c r="L144" i="26" s="1"/>
  <c r="L145" i="16"/>
  <c r="M144" i="26" s="1"/>
  <c r="M145" i="16"/>
  <c r="N144" i="26" s="1"/>
  <c r="C944" i="26" s="1"/>
  <c r="F944" i="26" s="1"/>
  <c r="N145" i="16"/>
  <c r="O144" i="26" s="1"/>
  <c r="J146" i="16"/>
  <c r="K145" i="26" s="1"/>
  <c r="C345" i="26" s="1"/>
  <c r="F345" i="26" s="1"/>
  <c r="K146" i="16"/>
  <c r="L145" i="26" s="1"/>
  <c r="L146" i="16"/>
  <c r="M145" i="26" s="1"/>
  <c r="C745" i="26" s="1"/>
  <c r="F745" i="26" s="1"/>
  <c r="M146" i="16"/>
  <c r="N145" i="26" s="1"/>
  <c r="C945" i="26" s="1"/>
  <c r="F945" i="26" s="1"/>
  <c r="N146" i="16"/>
  <c r="O145" i="26" s="1"/>
  <c r="C1145" i="26" s="1"/>
  <c r="J147" i="16"/>
  <c r="K146" i="26" s="1"/>
  <c r="K147" i="16"/>
  <c r="L146" i="26" s="1"/>
  <c r="C546" i="26" s="1"/>
  <c r="F546" i="26" s="1"/>
  <c r="L147" i="16"/>
  <c r="M146" i="26" s="1"/>
  <c r="C746" i="26" s="1"/>
  <c r="F746" i="26" s="1"/>
  <c r="M147" i="16"/>
  <c r="N146" i="26" s="1"/>
  <c r="N147" i="16"/>
  <c r="O146" i="26" s="1"/>
  <c r="C1146" i="26" s="1"/>
  <c r="F1146" i="26" s="1"/>
  <c r="J148" i="16"/>
  <c r="K147" i="26" s="1"/>
  <c r="K148" i="16"/>
  <c r="L147" i="26" s="1"/>
  <c r="L148" i="16"/>
  <c r="M147" i="26" s="1"/>
  <c r="C747" i="26" s="1"/>
  <c r="F747" i="26" s="1"/>
  <c r="M148" i="16"/>
  <c r="N147" i="26" s="1"/>
  <c r="N148" i="16"/>
  <c r="O147" i="26" s="1"/>
  <c r="C1147" i="26" s="1"/>
  <c r="J149" i="16"/>
  <c r="K148" i="26" s="1"/>
  <c r="C348" i="26" s="1"/>
  <c r="K149" i="16"/>
  <c r="L148" i="26" s="1"/>
  <c r="L149" i="16"/>
  <c r="M148" i="26" s="1"/>
  <c r="C748" i="26" s="1"/>
  <c r="F748" i="26" s="1"/>
  <c r="M149" i="16"/>
  <c r="N148" i="26" s="1"/>
  <c r="C948" i="26" s="1"/>
  <c r="F948" i="26" s="1"/>
  <c r="N149" i="16"/>
  <c r="O148" i="26" s="1"/>
  <c r="C1148" i="26" s="1"/>
  <c r="F1148" i="26" s="1"/>
  <c r="J150" i="16"/>
  <c r="K149" i="26" s="1"/>
  <c r="K150" i="16"/>
  <c r="L149" i="26" s="1"/>
  <c r="L150" i="16"/>
  <c r="M149" i="26" s="1"/>
  <c r="M150" i="16"/>
  <c r="N149" i="26" s="1"/>
  <c r="C949" i="26" s="1"/>
  <c r="F949" i="26" s="1"/>
  <c r="N150" i="16"/>
  <c r="O149" i="26" s="1"/>
  <c r="J151" i="16"/>
  <c r="K150" i="26" s="1"/>
  <c r="K151" i="16"/>
  <c r="L150" i="26" s="1"/>
  <c r="L151" i="16"/>
  <c r="M150" i="26" s="1"/>
  <c r="M151" i="16"/>
  <c r="N150" i="26" s="1"/>
  <c r="C950" i="26" s="1"/>
  <c r="F950" i="26" s="1"/>
  <c r="N151" i="16"/>
  <c r="O150" i="26" s="1"/>
  <c r="J152" i="16"/>
  <c r="K151" i="26" s="1"/>
  <c r="K152" i="16"/>
  <c r="L151" i="26" s="1"/>
  <c r="C551" i="26" s="1"/>
  <c r="F551" i="26" s="1"/>
  <c r="L152" i="16"/>
  <c r="M151" i="26" s="1"/>
  <c r="C751" i="26" s="1"/>
  <c r="F751" i="26" s="1"/>
  <c r="M152" i="16"/>
  <c r="N151" i="26" s="1"/>
  <c r="C951" i="26" s="1"/>
  <c r="F951" i="26" s="1"/>
  <c r="N152" i="16"/>
  <c r="O151" i="26" s="1"/>
  <c r="J153" i="16"/>
  <c r="K152" i="26" s="1"/>
  <c r="C352" i="26" s="1"/>
  <c r="F352" i="26" s="1"/>
  <c r="K153" i="16"/>
  <c r="L152" i="26" s="1"/>
  <c r="C552" i="26" s="1"/>
  <c r="F552" i="26" s="1"/>
  <c r="L153" i="16"/>
  <c r="M152" i="26" s="1"/>
  <c r="M153" i="16"/>
  <c r="N152" i="26" s="1"/>
  <c r="N153" i="16"/>
  <c r="O152" i="26" s="1"/>
  <c r="C1152" i="26" s="1"/>
  <c r="F1152" i="26" s="1"/>
  <c r="J154" i="16"/>
  <c r="K153" i="26" s="1"/>
  <c r="K154" i="16"/>
  <c r="L153" i="26" s="1"/>
  <c r="C553" i="26" s="1"/>
  <c r="F553" i="26" s="1"/>
  <c r="L154" i="16"/>
  <c r="M153" i="26" s="1"/>
  <c r="M154" i="16"/>
  <c r="N153" i="26" s="1"/>
  <c r="N154" i="16"/>
  <c r="O153" i="26" s="1"/>
  <c r="C1153" i="26" s="1"/>
  <c r="J155" i="16"/>
  <c r="K154" i="26" s="1"/>
  <c r="C354" i="26" s="1"/>
  <c r="F354" i="26" s="1"/>
  <c r="K155" i="16"/>
  <c r="L154" i="26" s="1"/>
  <c r="L155" i="16"/>
  <c r="M154" i="26" s="1"/>
  <c r="M155" i="16"/>
  <c r="N154" i="26" s="1"/>
  <c r="C954" i="26" s="1"/>
  <c r="F954" i="26" s="1"/>
  <c r="N155" i="16"/>
  <c r="O154" i="26" s="1"/>
  <c r="C1154" i="26" s="1"/>
  <c r="F1154" i="26" s="1"/>
  <c r="J156" i="16"/>
  <c r="K155" i="26" s="1"/>
  <c r="K156" i="16"/>
  <c r="L155" i="26" s="1"/>
  <c r="C555" i="26" s="1"/>
  <c r="F555" i="26" s="1"/>
  <c r="L156" i="16"/>
  <c r="M155" i="26" s="1"/>
  <c r="C755" i="26" s="1"/>
  <c r="F755" i="26" s="1"/>
  <c r="M156" i="16"/>
  <c r="N155" i="26" s="1"/>
  <c r="N156" i="16"/>
  <c r="O155" i="26" s="1"/>
  <c r="C1155" i="26" s="1"/>
  <c r="J157" i="16"/>
  <c r="K156" i="26" s="1"/>
  <c r="K157" i="16"/>
  <c r="L156" i="26" s="1"/>
  <c r="C556" i="26" s="1"/>
  <c r="F556" i="26" s="1"/>
  <c r="L157" i="16"/>
  <c r="M156" i="26" s="1"/>
  <c r="C756" i="26" s="1"/>
  <c r="F756" i="26" s="1"/>
  <c r="M157" i="16"/>
  <c r="N156" i="26" s="1"/>
  <c r="C956" i="26" s="1"/>
  <c r="F956" i="26" s="1"/>
  <c r="N157" i="16"/>
  <c r="O156" i="26" s="1"/>
  <c r="C1156" i="26" s="1"/>
  <c r="F1156" i="26" s="1"/>
  <c r="J158" i="16"/>
  <c r="K157" i="26" s="1"/>
  <c r="C357" i="26" s="1"/>
  <c r="F357" i="26" s="1"/>
  <c r="K158" i="16"/>
  <c r="L157" i="26" s="1"/>
  <c r="C557" i="26" s="1"/>
  <c r="F557" i="26" s="1"/>
  <c r="L158" i="16"/>
  <c r="M157" i="26" s="1"/>
  <c r="M158" i="16"/>
  <c r="N157" i="26" s="1"/>
  <c r="N158" i="16"/>
  <c r="O157" i="26" s="1"/>
  <c r="C1157" i="26" s="1"/>
  <c r="F1157" i="26" s="1"/>
  <c r="J159" i="16"/>
  <c r="K158" i="26" s="1"/>
  <c r="C358" i="26" s="1"/>
  <c r="F358" i="26" s="1"/>
  <c r="K159" i="16"/>
  <c r="L158" i="26" s="1"/>
  <c r="L159" i="16"/>
  <c r="M158" i="26" s="1"/>
  <c r="M159" i="16"/>
  <c r="N158" i="26" s="1"/>
  <c r="C958" i="26" s="1"/>
  <c r="F958" i="26" s="1"/>
  <c r="N159" i="16"/>
  <c r="O158" i="26" s="1"/>
  <c r="C1158" i="26" s="1"/>
  <c r="F1158" i="26" s="1"/>
  <c r="J160" i="16"/>
  <c r="K159" i="26" s="1"/>
  <c r="C359" i="26" s="1"/>
  <c r="F359" i="26" s="1"/>
  <c r="K160" i="16"/>
  <c r="L159" i="26" s="1"/>
  <c r="C559" i="26" s="1"/>
  <c r="F559" i="26" s="1"/>
  <c r="L160" i="16"/>
  <c r="M159" i="26" s="1"/>
  <c r="C759" i="26" s="1"/>
  <c r="F759" i="26" s="1"/>
  <c r="M160" i="16"/>
  <c r="N159" i="26" s="1"/>
  <c r="C959" i="26" s="1"/>
  <c r="F959" i="26" s="1"/>
  <c r="N160" i="16"/>
  <c r="O159" i="26" s="1"/>
  <c r="J161" i="16"/>
  <c r="K160" i="26" s="1"/>
  <c r="C360" i="26" s="1"/>
  <c r="F360" i="26" s="1"/>
  <c r="K161" i="16"/>
  <c r="L160" i="26" s="1"/>
  <c r="C560" i="26" s="1"/>
  <c r="F560" i="26" s="1"/>
  <c r="L161" i="16"/>
  <c r="M160" i="26" s="1"/>
  <c r="M161" i="16"/>
  <c r="N160" i="26" s="1"/>
  <c r="C960" i="26" s="1"/>
  <c r="F960" i="26" s="1"/>
  <c r="N161" i="16"/>
  <c r="O160" i="26" s="1"/>
  <c r="C1160" i="26" s="1"/>
  <c r="F1160" i="26" s="1"/>
  <c r="J162" i="16"/>
  <c r="K161" i="26" s="1"/>
  <c r="C361" i="26" s="1"/>
  <c r="F361" i="26" s="1"/>
  <c r="K162" i="16"/>
  <c r="L161" i="26" s="1"/>
  <c r="C561" i="26" s="1"/>
  <c r="F561" i="26" s="1"/>
  <c r="L162" i="16"/>
  <c r="M161" i="26" s="1"/>
  <c r="C761" i="26" s="1"/>
  <c r="F761" i="26" s="1"/>
  <c r="M162" i="16"/>
  <c r="N161" i="26" s="1"/>
  <c r="C961" i="26" s="1"/>
  <c r="F961" i="26" s="1"/>
  <c r="N162" i="16"/>
  <c r="O161" i="26" s="1"/>
  <c r="C1161" i="26" s="1"/>
  <c r="J163" i="16"/>
  <c r="K162" i="26" s="1"/>
  <c r="K163" i="16"/>
  <c r="L162" i="26" s="1"/>
  <c r="C562" i="26" s="1"/>
  <c r="F562" i="26" s="1"/>
  <c r="L163" i="16"/>
  <c r="M162" i="26" s="1"/>
  <c r="C762" i="26" s="1"/>
  <c r="F762" i="26" s="1"/>
  <c r="M163" i="16"/>
  <c r="N162" i="26" s="1"/>
  <c r="C962" i="26" s="1"/>
  <c r="F962" i="26" s="1"/>
  <c r="N163" i="16"/>
  <c r="O162" i="26" s="1"/>
  <c r="C1162" i="26" s="1"/>
  <c r="F1162" i="26" s="1"/>
  <c r="J164" i="16"/>
  <c r="K163" i="26" s="1"/>
  <c r="K164" i="16"/>
  <c r="L163" i="26" s="1"/>
  <c r="C563" i="26" s="1"/>
  <c r="F563" i="26" s="1"/>
  <c r="L164" i="16"/>
  <c r="M163" i="26" s="1"/>
  <c r="C763" i="26" s="1"/>
  <c r="F763" i="26" s="1"/>
  <c r="M164" i="16"/>
  <c r="N163" i="26" s="1"/>
  <c r="C963" i="26" s="1"/>
  <c r="F963" i="26" s="1"/>
  <c r="N164" i="16"/>
  <c r="O163" i="26" s="1"/>
  <c r="C1163" i="26" s="1"/>
  <c r="J165" i="16"/>
  <c r="K164" i="26" s="1"/>
  <c r="C364" i="26" s="1"/>
  <c r="F364" i="26" s="1"/>
  <c r="K165" i="16"/>
  <c r="L164" i="26" s="1"/>
  <c r="C564" i="26" s="1"/>
  <c r="F564" i="26" s="1"/>
  <c r="L165" i="16"/>
  <c r="M164" i="26" s="1"/>
  <c r="C764" i="26" s="1"/>
  <c r="F764" i="26" s="1"/>
  <c r="M165" i="16"/>
  <c r="N164" i="26" s="1"/>
  <c r="N165" i="16"/>
  <c r="O164" i="26" s="1"/>
  <c r="C1164" i="26" s="1"/>
  <c r="F1164" i="26" s="1"/>
  <c r="J166" i="16"/>
  <c r="K165" i="26" s="1"/>
  <c r="K166" i="16"/>
  <c r="L165" i="26" s="1"/>
  <c r="C565" i="26" s="1"/>
  <c r="F565" i="26" s="1"/>
  <c r="L166" i="16"/>
  <c r="M165" i="26" s="1"/>
  <c r="M166" i="16"/>
  <c r="N165" i="26" s="1"/>
  <c r="C965" i="26" s="1"/>
  <c r="F965" i="26" s="1"/>
  <c r="N166" i="16"/>
  <c r="O165" i="26" s="1"/>
  <c r="J167" i="16"/>
  <c r="K166" i="26" s="1"/>
  <c r="K167" i="16"/>
  <c r="L166" i="26" s="1"/>
  <c r="C566" i="26" s="1"/>
  <c r="F566" i="26" s="1"/>
  <c r="L167" i="16"/>
  <c r="M166" i="26" s="1"/>
  <c r="M167" i="16"/>
  <c r="N166" i="26" s="1"/>
  <c r="C966" i="26" s="1"/>
  <c r="F966" i="26" s="1"/>
  <c r="N167" i="16"/>
  <c r="O166" i="26" s="1"/>
  <c r="C1166" i="26" s="1"/>
  <c r="F1166" i="26" s="1"/>
  <c r="J168" i="16"/>
  <c r="K167" i="26" s="1"/>
  <c r="C367" i="26" s="1"/>
  <c r="F367" i="26" s="1"/>
  <c r="K168" i="16"/>
  <c r="L167" i="26" s="1"/>
  <c r="L168" i="16"/>
  <c r="M167" i="26" s="1"/>
  <c r="C767" i="26" s="1"/>
  <c r="F767" i="26" s="1"/>
  <c r="M168" i="16"/>
  <c r="N167" i="26" s="1"/>
  <c r="C967" i="26" s="1"/>
  <c r="F967" i="26" s="1"/>
  <c r="N168" i="16"/>
  <c r="O167" i="26" s="1"/>
  <c r="C1167" i="26" s="1"/>
  <c r="F1167" i="26" s="1"/>
  <c r="J169" i="16"/>
  <c r="K168" i="26" s="1"/>
  <c r="K169" i="16"/>
  <c r="L168" i="26" s="1"/>
  <c r="C568" i="26" s="1"/>
  <c r="F568" i="26" s="1"/>
  <c r="L169" i="16"/>
  <c r="M168" i="26" s="1"/>
  <c r="C768" i="26" s="1"/>
  <c r="F768" i="26" s="1"/>
  <c r="M169" i="16"/>
  <c r="N168" i="26" s="1"/>
  <c r="C968" i="26" s="1"/>
  <c r="F968" i="26" s="1"/>
  <c r="N169" i="16"/>
  <c r="O168" i="26" s="1"/>
  <c r="J170" i="16"/>
  <c r="K169" i="26" s="1"/>
  <c r="C369" i="26" s="1"/>
  <c r="F369" i="26" s="1"/>
  <c r="K170" i="16"/>
  <c r="L169" i="26" s="1"/>
  <c r="L170" i="16"/>
  <c r="M169" i="26" s="1"/>
  <c r="M170" i="16"/>
  <c r="N169" i="26" s="1"/>
  <c r="C969" i="26" s="1"/>
  <c r="F969" i="26" s="1"/>
  <c r="N170" i="16"/>
  <c r="O169" i="26" s="1"/>
  <c r="C1169" i="26" s="1"/>
  <c r="J171" i="16"/>
  <c r="K170" i="26" s="1"/>
  <c r="C370" i="26" s="1"/>
  <c r="F370" i="26" s="1"/>
  <c r="K171" i="16"/>
  <c r="L170" i="26" s="1"/>
  <c r="L171" i="16"/>
  <c r="M170" i="26" s="1"/>
  <c r="M171" i="16"/>
  <c r="N170" i="26" s="1"/>
  <c r="C970" i="26" s="1"/>
  <c r="F970" i="26" s="1"/>
  <c r="N171" i="16"/>
  <c r="O170" i="26" s="1"/>
  <c r="C1170" i="26" s="1"/>
  <c r="F1170" i="26" s="1"/>
  <c r="J172" i="16"/>
  <c r="K171" i="26" s="1"/>
  <c r="C371" i="26" s="1"/>
  <c r="F371" i="26" s="1"/>
  <c r="K172" i="16"/>
  <c r="L171" i="26" s="1"/>
  <c r="C571" i="26" s="1"/>
  <c r="F571" i="26" s="1"/>
  <c r="L172" i="16"/>
  <c r="M171" i="26" s="1"/>
  <c r="C771" i="26" s="1"/>
  <c r="F771" i="26" s="1"/>
  <c r="M172" i="16"/>
  <c r="N171" i="26" s="1"/>
  <c r="C971" i="26" s="1"/>
  <c r="F971" i="26" s="1"/>
  <c r="N172" i="16"/>
  <c r="O171" i="26" s="1"/>
  <c r="J173" i="16"/>
  <c r="K172" i="26" s="1"/>
  <c r="K173" i="16"/>
  <c r="L172" i="26" s="1"/>
  <c r="C572" i="26" s="1"/>
  <c r="F572" i="26" s="1"/>
  <c r="L173" i="16"/>
  <c r="M172" i="26" s="1"/>
  <c r="C772" i="26" s="1"/>
  <c r="F772" i="26" s="1"/>
  <c r="M173" i="16"/>
  <c r="N172" i="26" s="1"/>
  <c r="C972" i="26" s="1"/>
  <c r="F972" i="26" s="1"/>
  <c r="N173" i="16"/>
  <c r="O172" i="26" s="1"/>
  <c r="C1172" i="26" s="1"/>
  <c r="F1172" i="26" s="1"/>
  <c r="J174" i="16"/>
  <c r="K173" i="26" s="1"/>
  <c r="C373" i="26" s="1"/>
  <c r="F373" i="26" s="1"/>
  <c r="K174" i="16"/>
  <c r="L173" i="26" s="1"/>
  <c r="C573" i="26" s="1"/>
  <c r="F573" i="26" s="1"/>
  <c r="L174" i="16"/>
  <c r="M173" i="26" s="1"/>
  <c r="C773" i="26" s="1"/>
  <c r="F773" i="26" s="1"/>
  <c r="M174" i="16"/>
  <c r="N173" i="26" s="1"/>
  <c r="N174" i="16"/>
  <c r="O173" i="26" s="1"/>
  <c r="C1173" i="26" s="1"/>
  <c r="F1173" i="26" s="1"/>
  <c r="J175" i="16"/>
  <c r="K174" i="26" s="1"/>
  <c r="K175" i="16"/>
  <c r="L174" i="26" s="1"/>
  <c r="L175" i="16"/>
  <c r="M174" i="26" s="1"/>
  <c r="C774" i="26" s="1"/>
  <c r="F774" i="26" s="1"/>
  <c r="M175" i="16"/>
  <c r="N174" i="26" s="1"/>
  <c r="C974" i="26" s="1"/>
  <c r="F974" i="26" s="1"/>
  <c r="N175" i="16"/>
  <c r="O174" i="26" s="1"/>
  <c r="C1174" i="26" s="1"/>
  <c r="F1174" i="26" s="1"/>
  <c r="J176" i="16"/>
  <c r="K175" i="26" s="1"/>
  <c r="K176" i="16"/>
  <c r="L175" i="26" s="1"/>
  <c r="C575" i="26" s="1"/>
  <c r="F575" i="26" s="1"/>
  <c r="L176" i="16"/>
  <c r="M175" i="26" s="1"/>
  <c r="C775" i="26" s="1"/>
  <c r="F775" i="26" s="1"/>
  <c r="M176" i="16"/>
  <c r="N175" i="26" s="1"/>
  <c r="C975" i="26" s="1"/>
  <c r="F975" i="26" s="1"/>
  <c r="N176" i="16"/>
  <c r="O175" i="26" s="1"/>
  <c r="J177" i="16"/>
  <c r="K176" i="26" s="1"/>
  <c r="C376" i="26" s="1"/>
  <c r="F376" i="26" s="1"/>
  <c r="K177" i="16"/>
  <c r="L176" i="26" s="1"/>
  <c r="C576" i="26" s="1"/>
  <c r="F576" i="26" s="1"/>
  <c r="L177" i="16"/>
  <c r="M176" i="26" s="1"/>
  <c r="M177" i="16"/>
  <c r="N176" i="26" s="1"/>
  <c r="N177" i="16"/>
  <c r="O176" i="26" s="1"/>
  <c r="J178" i="16"/>
  <c r="K177" i="26" s="1"/>
  <c r="C377" i="26" s="1"/>
  <c r="F377" i="26" s="1"/>
  <c r="K178" i="16"/>
  <c r="L177" i="26" s="1"/>
  <c r="L178" i="16"/>
  <c r="M177" i="26" s="1"/>
  <c r="C777" i="26" s="1"/>
  <c r="F777" i="26" s="1"/>
  <c r="M178" i="16"/>
  <c r="N177" i="26" s="1"/>
  <c r="C977" i="26" s="1"/>
  <c r="F977" i="26" s="1"/>
  <c r="N178" i="16"/>
  <c r="O177" i="26" s="1"/>
  <c r="C1177" i="26" s="1"/>
  <c r="J179" i="16"/>
  <c r="K178" i="26" s="1"/>
  <c r="K179" i="16"/>
  <c r="L178" i="26" s="1"/>
  <c r="C578" i="26" s="1"/>
  <c r="F578" i="26" s="1"/>
  <c r="L179" i="16"/>
  <c r="M178" i="26" s="1"/>
  <c r="C778" i="26" s="1"/>
  <c r="F778" i="26" s="1"/>
  <c r="M179" i="16"/>
  <c r="N178" i="26" s="1"/>
  <c r="C978" i="26" s="1"/>
  <c r="F978" i="26" s="1"/>
  <c r="N179" i="16"/>
  <c r="O178" i="26" s="1"/>
  <c r="C1178" i="26" s="1"/>
  <c r="F1178" i="26" s="1"/>
  <c r="J180" i="16"/>
  <c r="K179" i="26" s="1"/>
  <c r="C379" i="26" s="1"/>
  <c r="F379" i="26" s="1"/>
  <c r="K180" i="16"/>
  <c r="L179" i="26" s="1"/>
  <c r="L180" i="16"/>
  <c r="M179" i="26" s="1"/>
  <c r="C779" i="26" s="1"/>
  <c r="F779" i="26" s="1"/>
  <c r="M180" i="16"/>
  <c r="N179" i="26" s="1"/>
  <c r="C979" i="26" s="1"/>
  <c r="F979" i="26" s="1"/>
  <c r="N180" i="16"/>
  <c r="O179" i="26" s="1"/>
  <c r="C1179" i="26" s="1"/>
  <c r="J181" i="16"/>
  <c r="K180" i="26" s="1"/>
  <c r="C380" i="26" s="1"/>
  <c r="F380" i="26" s="1"/>
  <c r="K181" i="16"/>
  <c r="L180" i="26" s="1"/>
  <c r="C580" i="26" s="1"/>
  <c r="F580" i="26" s="1"/>
  <c r="L181" i="16"/>
  <c r="M180" i="26" s="1"/>
  <c r="C780" i="26" s="1"/>
  <c r="F780" i="26" s="1"/>
  <c r="M181" i="16"/>
  <c r="N180" i="26" s="1"/>
  <c r="C980" i="26" s="1"/>
  <c r="F980" i="26" s="1"/>
  <c r="N181" i="16"/>
  <c r="O180" i="26" s="1"/>
  <c r="C1180" i="26" s="1"/>
  <c r="F1180" i="26" s="1"/>
  <c r="J182" i="16"/>
  <c r="K181" i="26" s="1"/>
  <c r="K182" i="16"/>
  <c r="L181" i="26" s="1"/>
  <c r="C581" i="26" s="1"/>
  <c r="F581" i="26" s="1"/>
  <c r="L182" i="16"/>
  <c r="M181" i="26" s="1"/>
  <c r="M182" i="16"/>
  <c r="N181" i="26" s="1"/>
  <c r="C981" i="26" s="1"/>
  <c r="F981" i="26" s="1"/>
  <c r="N182" i="16"/>
  <c r="O181" i="26" s="1"/>
  <c r="C1181" i="26" s="1"/>
  <c r="F1181" i="26" s="1"/>
  <c r="J183" i="16"/>
  <c r="K182" i="26" s="1"/>
  <c r="C382" i="26" s="1"/>
  <c r="F382" i="26" s="1"/>
  <c r="K183" i="16"/>
  <c r="L182" i="26" s="1"/>
  <c r="L183" i="16"/>
  <c r="M182" i="26" s="1"/>
  <c r="C782" i="26" s="1"/>
  <c r="F782" i="26" s="1"/>
  <c r="M183" i="16"/>
  <c r="N182" i="26" s="1"/>
  <c r="C982" i="26" s="1"/>
  <c r="F982" i="26" s="1"/>
  <c r="N183" i="16"/>
  <c r="O182" i="26" s="1"/>
  <c r="C1182" i="26" s="1"/>
  <c r="F1182" i="26" s="1"/>
  <c r="J184" i="16"/>
  <c r="K183" i="26" s="1"/>
  <c r="C383" i="26" s="1"/>
  <c r="F383" i="26" s="1"/>
  <c r="K184" i="16"/>
  <c r="L183" i="26" s="1"/>
  <c r="L184" i="16"/>
  <c r="M183" i="26" s="1"/>
  <c r="C783" i="26" s="1"/>
  <c r="F783" i="26" s="1"/>
  <c r="M184" i="16"/>
  <c r="N183" i="26" s="1"/>
  <c r="C983" i="26" s="1"/>
  <c r="F983" i="26" s="1"/>
  <c r="N184" i="16"/>
  <c r="O183" i="26" s="1"/>
  <c r="J185" i="16"/>
  <c r="K184" i="26" s="1"/>
  <c r="C384" i="26" s="1"/>
  <c r="F384" i="26" s="1"/>
  <c r="K185" i="16"/>
  <c r="L184" i="26" s="1"/>
  <c r="C584" i="26" s="1"/>
  <c r="F584" i="26" s="1"/>
  <c r="L185" i="16"/>
  <c r="M184" i="26" s="1"/>
  <c r="M185" i="16"/>
  <c r="N184" i="26" s="1"/>
  <c r="C984" i="26" s="1"/>
  <c r="F984" i="26" s="1"/>
  <c r="N185" i="16"/>
  <c r="O184" i="26" s="1"/>
  <c r="C1184" i="26" s="1"/>
  <c r="F1184" i="26" s="1"/>
  <c r="J186" i="16"/>
  <c r="K185" i="26" s="1"/>
  <c r="C385" i="26" s="1"/>
  <c r="F385" i="26" s="1"/>
  <c r="K186" i="16"/>
  <c r="L185" i="26" s="1"/>
  <c r="L186" i="16"/>
  <c r="M185" i="26" s="1"/>
  <c r="C785" i="26" s="1"/>
  <c r="F785" i="26" s="1"/>
  <c r="M186" i="16"/>
  <c r="N185" i="26" s="1"/>
  <c r="C985" i="26" s="1"/>
  <c r="F985" i="26" s="1"/>
  <c r="N186" i="16"/>
  <c r="O185" i="26" s="1"/>
  <c r="C1185" i="26" s="1"/>
  <c r="J187" i="16"/>
  <c r="K186" i="26" s="1"/>
  <c r="C386" i="26" s="1"/>
  <c r="F386" i="26" s="1"/>
  <c r="K187" i="16"/>
  <c r="L186" i="26" s="1"/>
  <c r="L187" i="16"/>
  <c r="M186" i="26" s="1"/>
  <c r="M187" i="16"/>
  <c r="N186" i="26" s="1"/>
  <c r="C986" i="26" s="1"/>
  <c r="F986" i="26" s="1"/>
  <c r="N187" i="16"/>
  <c r="O186" i="26" s="1"/>
  <c r="C1186" i="26" s="1"/>
  <c r="F1186" i="26" s="1"/>
  <c r="J188" i="16"/>
  <c r="K187" i="26" s="1"/>
  <c r="K188" i="16"/>
  <c r="L187" i="26" s="1"/>
  <c r="C587" i="26" s="1"/>
  <c r="F587" i="26" s="1"/>
  <c r="L188" i="16"/>
  <c r="M187" i="26" s="1"/>
  <c r="C787" i="26" s="1"/>
  <c r="F787" i="26" s="1"/>
  <c r="M188" i="16"/>
  <c r="N187" i="26" s="1"/>
  <c r="C987" i="26" s="1"/>
  <c r="F987" i="26" s="1"/>
  <c r="N188" i="16"/>
  <c r="O187" i="26" s="1"/>
  <c r="J189" i="16"/>
  <c r="K188" i="26" s="1"/>
  <c r="K189" i="16"/>
  <c r="L188" i="26" s="1"/>
  <c r="C588" i="26" s="1"/>
  <c r="F588" i="26" s="1"/>
  <c r="L189" i="16"/>
  <c r="M188" i="26" s="1"/>
  <c r="C788" i="26" s="1"/>
  <c r="F788" i="26" s="1"/>
  <c r="M189" i="16"/>
  <c r="N188" i="26" s="1"/>
  <c r="N189" i="16"/>
  <c r="O188" i="26" s="1"/>
  <c r="C1188" i="26" s="1"/>
  <c r="F1188" i="26" s="1"/>
  <c r="J190" i="16"/>
  <c r="K189" i="26" s="1"/>
  <c r="K190" i="16"/>
  <c r="L189" i="26" s="1"/>
  <c r="C589" i="26" s="1"/>
  <c r="F589" i="26" s="1"/>
  <c r="L190" i="16"/>
  <c r="M189" i="26" s="1"/>
  <c r="M190" i="16"/>
  <c r="N189" i="26" s="1"/>
  <c r="N190" i="16"/>
  <c r="O189" i="26" s="1"/>
  <c r="J191" i="16"/>
  <c r="K190" i="26" s="1"/>
  <c r="C390" i="26" s="1"/>
  <c r="F390" i="26" s="1"/>
  <c r="K191" i="16"/>
  <c r="L190" i="26" s="1"/>
  <c r="C590" i="26" s="1"/>
  <c r="F590" i="26" s="1"/>
  <c r="L191" i="16"/>
  <c r="M190" i="26" s="1"/>
  <c r="M191" i="16"/>
  <c r="N190" i="26" s="1"/>
  <c r="C990" i="26" s="1"/>
  <c r="F990" i="26" s="1"/>
  <c r="N191" i="16"/>
  <c r="O190" i="26" s="1"/>
  <c r="C1190" i="26" s="1"/>
  <c r="F1190" i="26" s="1"/>
  <c r="J192" i="16"/>
  <c r="K191" i="26" s="1"/>
  <c r="C391" i="26" s="1"/>
  <c r="F391" i="26" s="1"/>
  <c r="K192" i="16"/>
  <c r="L191" i="26" s="1"/>
  <c r="C591" i="26" s="1"/>
  <c r="F591" i="26" s="1"/>
  <c r="L192" i="16"/>
  <c r="M191" i="26" s="1"/>
  <c r="C791" i="26" s="1"/>
  <c r="F791" i="26" s="1"/>
  <c r="M192" i="16"/>
  <c r="N191" i="26" s="1"/>
  <c r="C991" i="26" s="1"/>
  <c r="F991" i="26" s="1"/>
  <c r="N192" i="16"/>
  <c r="O191" i="26" s="1"/>
  <c r="C1191" i="26" s="1"/>
  <c r="F1191" i="26" s="1"/>
  <c r="J193" i="16"/>
  <c r="K192" i="26" s="1"/>
  <c r="C392" i="26" s="1"/>
  <c r="F392" i="26" s="1"/>
  <c r="K193" i="16"/>
  <c r="L192" i="26" s="1"/>
  <c r="C592" i="26" s="1"/>
  <c r="F592" i="26" s="1"/>
  <c r="L193" i="16"/>
  <c r="M192" i="26" s="1"/>
  <c r="M193" i="16"/>
  <c r="N192" i="26" s="1"/>
  <c r="C992" i="26" s="1"/>
  <c r="F992" i="26" s="1"/>
  <c r="N193" i="16"/>
  <c r="O192" i="26" s="1"/>
  <c r="J194" i="16"/>
  <c r="K193" i="26" s="1"/>
  <c r="C393" i="26" s="1"/>
  <c r="F393" i="26" s="1"/>
  <c r="K194" i="16"/>
  <c r="L193" i="26" s="1"/>
  <c r="L194" i="16"/>
  <c r="M193" i="26" s="1"/>
  <c r="M194" i="16"/>
  <c r="N193" i="26" s="1"/>
  <c r="N194" i="16"/>
  <c r="O193" i="26" s="1"/>
  <c r="C1193" i="26" s="1"/>
  <c r="J195" i="16"/>
  <c r="K194" i="26" s="1"/>
  <c r="C394" i="26" s="1"/>
  <c r="F394" i="26" s="1"/>
  <c r="K195" i="16"/>
  <c r="L194" i="26" s="1"/>
  <c r="L195" i="16"/>
  <c r="M194" i="26" s="1"/>
  <c r="C794" i="26" s="1"/>
  <c r="F794" i="26" s="1"/>
  <c r="M195" i="16"/>
  <c r="N194" i="26" s="1"/>
  <c r="C994" i="26" s="1"/>
  <c r="F994" i="26" s="1"/>
  <c r="N195" i="16"/>
  <c r="O194" i="26" s="1"/>
  <c r="C1194" i="26" s="1"/>
  <c r="F1194" i="26" s="1"/>
  <c r="J196" i="16"/>
  <c r="K195" i="26" s="1"/>
  <c r="K196" i="16"/>
  <c r="L195" i="26" s="1"/>
  <c r="C595" i="26" s="1"/>
  <c r="F595" i="26" s="1"/>
  <c r="L196" i="16"/>
  <c r="M195" i="26" s="1"/>
  <c r="M196" i="16"/>
  <c r="N195" i="26" s="1"/>
  <c r="C995" i="26" s="1"/>
  <c r="F995" i="26" s="1"/>
  <c r="N196" i="16"/>
  <c r="O195" i="26" s="1"/>
  <c r="J197" i="16"/>
  <c r="K196" i="26" s="1"/>
  <c r="C396" i="26" s="1"/>
  <c r="F396" i="26" s="1"/>
  <c r="K197" i="16"/>
  <c r="L196" i="26" s="1"/>
  <c r="C596" i="26" s="1"/>
  <c r="F596" i="26" s="1"/>
  <c r="L197" i="16"/>
  <c r="M196" i="26" s="1"/>
  <c r="C796" i="26" s="1"/>
  <c r="F796" i="26" s="1"/>
  <c r="M197" i="16"/>
  <c r="N196" i="26" s="1"/>
  <c r="N197" i="16"/>
  <c r="O196" i="26" s="1"/>
  <c r="J198" i="16"/>
  <c r="K197" i="26" s="1"/>
  <c r="C397" i="26" s="1"/>
  <c r="F397" i="26" s="1"/>
  <c r="K198" i="16"/>
  <c r="L197" i="26" s="1"/>
  <c r="L198" i="16"/>
  <c r="M197" i="26" s="1"/>
  <c r="C797" i="26" s="1"/>
  <c r="F797" i="26" s="1"/>
  <c r="M198" i="16"/>
  <c r="N197" i="26" s="1"/>
  <c r="C997" i="26" s="1"/>
  <c r="F997" i="26" s="1"/>
  <c r="N198" i="16"/>
  <c r="O197" i="26" s="1"/>
  <c r="C1197" i="26" s="1"/>
  <c r="F1197" i="26" s="1"/>
  <c r="J199" i="16"/>
  <c r="K198" i="26" s="1"/>
  <c r="K199" i="16"/>
  <c r="L198" i="26" s="1"/>
  <c r="C598" i="26" s="1"/>
  <c r="F598" i="26" s="1"/>
  <c r="L199" i="16"/>
  <c r="M198" i="26" s="1"/>
  <c r="C798" i="26" s="1"/>
  <c r="F798" i="26" s="1"/>
  <c r="M199" i="16"/>
  <c r="N198" i="26" s="1"/>
  <c r="C998" i="26" s="1"/>
  <c r="F998" i="26" s="1"/>
  <c r="N199" i="16"/>
  <c r="O198" i="26" s="1"/>
  <c r="C1198" i="26" s="1"/>
  <c r="F1198" i="26" s="1"/>
  <c r="J200" i="16"/>
  <c r="K199" i="26" s="1"/>
  <c r="K200" i="16"/>
  <c r="L199" i="26" s="1"/>
  <c r="L200" i="16"/>
  <c r="M199" i="26" s="1"/>
  <c r="C799" i="26" s="1"/>
  <c r="F799" i="26" s="1"/>
  <c r="M200" i="16"/>
  <c r="N199" i="26" s="1"/>
  <c r="C999" i="26" s="1"/>
  <c r="F999" i="26" s="1"/>
  <c r="N200" i="16"/>
  <c r="O199" i="26" s="1"/>
  <c r="C1199" i="26" s="1"/>
  <c r="F1199" i="26" s="1"/>
  <c r="J201" i="16"/>
  <c r="K200" i="26" s="1"/>
  <c r="K201" i="16"/>
  <c r="L200" i="26" s="1"/>
  <c r="C600" i="26" s="1"/>
  <c r="F600" i="26" s="1"/>
  <c r="L201" i="16"/>
  <c r="M200" i="26" s="1"/>
  <c r="C800" i="26" s="1"/>
  <c r="F800" i="26" s="1"/>
  <c r="M201" i="16"/>
  <c r="N200" i="26" s="1"/>
  <c r="N201" i="16"/>
  <c r="O200" i="26" s="1"/>
  <c r="C1200" i="26" s="1"/>
  <c r="F1200" i="26" s="1"/>
  <c r="J202" i="16"/>
  <c r="K201" i="26" s="1"/>
  <c r="C401" i="26" s="1"/>
  <c r="F401" i="26" s="1"/>
  <c r="K202" i="16"/>
  <c r="L201" i="26" s="1"/>
  <c r="L202" i="16"/>
  <c r="M201" i="26" s="1"/>
  <c r="M202" i="16"/>
  <c r="N201" i="26" s="1"/>
  <c r="C1001" i="26" s="1"/>
  <c r="F1001" i="26" s="1"/>
  <c r="N202" i="16"/>
  <c r="O201" i="26" s="1"/>
  <c r="C1201" i="26" s="1"/>
  <c r="J203" i="16"/>
  <c r="K202" i="26" s="1"/>
  <c r="C402" i="26" s="1"/>
  <c r="F402" i="26" s="1"/>
  <c r="K203" i="16"/>
  <c r="L202" i="26" s="1"/>
  <c r="C602" i="26" s="1"/>
  <c r="F602" i="26" s="1"/>
  <c r="L203" i="16"/>
  <c r="M202" i="26" s="1"/>
  <c r="M203" i="16"/>
  <c r="N202" i="26" s="1"/>
  <c r="C1002" i="26" s="1"/>
  <c r="F1002" i="26" s="1"/>
  <c r="N203" i="16"/>
  <c r="O202" i="26" s="1"/>
  <c r="C1202" i="26" s="1"/>
  <c r="F1202" i="26" s="1"/>
  <c r="J54" i="15"/>
  <c r="K53" i="19" s="1"/>
  <c r="C253" i="19" s="1"/>
  <c r="K54" i="15"/>
  <c r="L53" i="19" s="1"/>
  <c r="C453" i="19" s="1"/>
  <c r="F453" i="19" s="1"/>
  <c r="L54" i="15"/>
  <c r="M53" i="19" s="1"/>
  <c r="C653" i="19" s="1"/>
  <c r="F653" i="19" s="1"/>
  <c r="M54" i="15"/>
  <c r="N53" i="19" s="1"/>
  <c r="N54" i="15"/>
  <c r="O53" i="19" s="1"/>
  <c r="J55" i="15"/>
  <c r="K54" i="19" s="1"/>
  <c r="C254" i="19" s="1"/>
  <c r="K55" i="15"/>
  <c r="L54" i="19" s="1"/>
  <c r="C454" i="19" s="1"/>
  <c r="F454" i="19" s="1"/>
  <c r="L55" i="15"/>
  <c r="M54" i="19" s="1"/>
  <c r="M55" i="15"/>
  <c r="N54" i="19" s="1"/>
  <c r="C854" i="19" s="1"/>
  <c r="N55" i="15"/>
  <c r="O54" i="19" s="1"/>
  <c r="C1054" i="19" s="1"/>
  <c r="J56" i="15"/>
  <c r="K55" i="19" s="1"/>
  <c r="C255" i="19" s="1"/>
  <c r="K56" i="15"/>
  <c r="L55" i="19" s="1"/>
  <c r="L56" i="15"/>
  <c r="M55" i="19" s="1"/>
  <c r="M56" i="15"/>
  <c r="N55" i="19" s="1"/>
  <c r="C855" i="19" s="1"/>
  <c r="N56" i="15"/>
  <c r="O55" i="19" s="1"/>
  <c r="C1055" i="19" s="1"/>
  <c r="J57" i="15"/>
  <c r="K56" i="19" s="1"/>
  <c r="C256" i="19" s="1"/>
  <c r="F256" i="19" s="1"/>
  <c r="K57" i="15"/>
  <c r="L56" i="19" s="1"/>
  <c r="C456" i="19" s="1"/>
  <c r="L57" i="15"/>
  <c r="M56" i="19" s="1"/>
  <c r="M57" i="15"/>
  <c r="N56" i="19" s="1"/>
  <c r="C856" i="19" s="1"/>
  <c r="N57" i="15"/>
  <c r="O56" i="19" s="1"/>
  <c r="C1056" i="19" s="1"/>
  <c r="J58" i="15"/>
  <c r="K57" i="19" s="1"/>
  <c r="C257" i="19" s="1"/>
  <c r="K58" i="15"/>
  <c r="L57" i="19" s="1"/>
  <c r="C457" i="19" s="1"/>
  <c r="F457" i="19" s="1"/>
  <c r="L58" i="15"/>
  <c r="M57" i="19" s="1"/>
  <c r="C657" i="19" s="1"/>
  <c r="F657" i="19" s="1"/>
  <c r="M58" i="15"/>
  <c r="N57" i="19" s="1"/>
  <c r="N58" i="15"/>
  <c r="O57" i="19" s="1"/>
  <c r="J59" i="15"/>
  <c r="K58" i="19" s="1"/>
  <c r="C258" i="19" s="1"/>
  <c r="F258" i="19" s="1"/>
  <c r="K59" i="15"/>
  <c r="L58" i="19" s="1"/>
  <c r="C458" i="19" s="1"/>
  <c r="F458" i="19" s="1"/>
  <c r="L59" i="15"/>
  <c r="M58" i="19" s="1"/>
  <c r="C658" i="19" s="1"/>
  <c r="F658" i="19" s="1"/>
  <c r="M59" i="15"/>
  <c r="N58" i="19" s="1"/>
  <c r="C858" i="19" s="1"/>
  <c r="N59" i="15"/>
  <c r="O58" i="19" s="1"/>
  <c r="C1058" i="19" s="1"/>
  <c r="J60" i="15"/>
  <c r="K59" i="19" s="1"/>
  <c r="C259" i="19" s="1"/>
  <c r="F259" i="19" s="1"/>
  <c r="K60" i="15"/>
  <c r="L59" i="19" s="1"/>
  <c r="C459" i="19" s="1"/>
  <c r="F459" i="19" s="1"/>
  <c r="L60" i="15"/>
  <c r="M59" i="19" s="1"/>
  <c r="C659" i="19" s="1"/>
  <c r="F659" i="19" s="1"/>
  <c r="M60" i="15"/>
  <c r="N59" i="19" s="1"/>
  <c r="C859" i="19" s="1"/>
  <c r="N60" i="15"/>
  <c r="O59" i="19" s="1"/>
  <c r="C1059" i="19" s="1"/>
  <c r="J61" i="15"/>
  <c r="K60" i="19" s="1"/>
  <c r="C260" i="19" s="1"/>
  <c r="F260" i="19" s="1"/>
  <c r="K61" i="15"/>
  <c r="L60" i="19" s="1"/>
  <c r="L61" i="15"/>
  <c r="M60" i="19" s="1"/>
  <c r="C660" i="19" s="1"/>
  <c r="F660" i="19" s="1"/>
  <c r="M61" i="15"/>
  <c r="N60" i="19" s="1"/>
  <c r="C860" i="19" s="1"/>
  <c r="N61" i="15"/>
  <c r="O60" i="19" s="1"/>
  <c r="J62" i="15"/>
  <c r="K61" i="19" s="1"/>
  <c r="C261" i="19" s="1"/>
  <c r="F261" i="19" s="1"/>
  <c r="K62" i="15"/>
  <c r="L61" i="19" s="1"/>
  <c r="C461" i="19" s="1"/>
  <c r="F461" i="19" s="1"/>
  <c r="L62" i="15"/>
  <c r="M61" i="19" s="1"/>
  <c r="C661" i="19" s="1"/>
  <c r="F661" i="19" s="1"/>
  <c r="M62" i="15"/>
  <c r="N61" i="19" s="1"/>
  <c r="C861" i="19" s="1"/>
  <c r="N62" i="15"/>
  <c r="O61" i="19" s="1"/>
  <c r="J63" i="15"/>
  <c r="K62" i="19" s="1"/>
  <c r="C262" i="19" s="1"/>
  <c r="F262" i="19" s="1"/>
  <c r="K63" i="15"/>
  <c r="L62" i="19" s="1"/>
  <c r="C462" i="19" s="1"/>
  <c r="F462" i="19" s="1"/>
  <c r="L63" i="15"/>
  <c r="M62" i="19" s="1"/>
  <c r="C662" i="19" s="1"/>
  <c r="F662" i="19" s="1"/>
  <c r="M63" i="15"/>
  <c r="N62" i="19" s="1"/>
  <c r="C862" i="19" s="1"/>
  <c r="N63" i="15"/>
  <c r="O62" i="19" s="1"/>
  <c r="C1062" i="19" s="1"/>
  <c r="J64" i="15"/>
  <c r="K63" i="19" s="1"/>
  <c r="C263" i="19" s="1"/>
  <c r="F263" i="19" s="1"/>
  <c r="K64" i="15"/>
  <c r="L63" i="19" s="1"/>
  <c r="C463" i="19" s="1"/>
  <c r="F463" i="19" s="1"/>
  <c r="L64" i="15"/>
  <c r="M63" i="19" s="1"/>
  <c r="M64" i="15"/>
  <c r="N63" i="19" s="1"/>
  <c r="C863" i="19" s="1"/>
  <c r="N64" i="15"/>
  <c r="O63" i="19" s="1"/>
  <c r="C1063" i="19" s="1"/>
  <c r="J65" i="15"/>
  <c r="K64" i="19" s="1"/>
  <c r="K65" i="15"/>
  <c r="L64" i="19" s="1"/>
  <c r="C464" i="19" s="1"/>
  <c r="F464" i="19" s="1"/>
  <c r="L65" i="15"/>
  <c r="M64" i="19" s="1"/>
  <c r="C664" i="19" s="1"/>
  <c r="F664" i="19" s="1"/>
  <c r="M65" i="15"/>
  <c r="N64" i="19" s="1"/>
  <c r="C864" i="19" s="1"/>
  <c r="N65" i="15"/>
  <c r="O64" i="19" s="1"/>
  <c r="C1064" i="19" s="1"/>
  <c r="J66" i="15"/>
  <c r="K65" i="19" s="1"/>
  <c r="C265" i="19" s="1"/>
  <c r="F265" i="19" s="1"/>
  <c r="K66" i="15"/>
  <c r="L65" i="19" s="1"/>
  <c r="C465" i="19" s="1"/>
  <c r="F465" i="19" s="1"/>
  <c r="L66" i="15"/>
  <c r="M65" i="19" s="1"/>
  <c r="C665" i="19" s="1"/>
  <c r="F665" i="19" s="1"/>
  <c r="M66" i="15"/>
  <c r="N65" i="19" s="1"/>
  <c r="C865" i="19" s="1"/>
  <c r="N66" i="15"/>
  <c r="O65" i="19" s="1"/>
  <c r="J67" i="15"/>
  <c r="K66" i="19" s="1"/>
  <c r="C266" i="19" s="1"/>
  <c r="F266" i="19" s="1"/>
  <c r="K67" i="15"/>
  <c r="L66" i="19" s="1"/>
  <c r="C466" i="19" s="1"/>
  <c r="F466" i="19" s="1"/>
  <c r="L67" i="15"/>
  <c r="M66" i="19" s="1"/>
  <c r="M67" i="15"/>
  <c r="N66" i="19" s="1"/>
  <c r="C866" i="19" s="1"/>
  <c r="N67" i="15"/>
  <c r="O66" i="19" s="1"/>
  <c r="J68" i="15"/>
  <c r="K67" i="19" s="1"/>
  <c r="C267" i="19" s="1"/>
  <c r="F267" i="19" s="1"/>
  <c r="K68" i="15"/>
  <c r="L67" i="19" s="1"/>
  <c r="L68" i="15"/>
  <c r="M67" i="19" s="1"/>
  <c r="M68" i="15"/>
  <c r="N67" i="19" s="1"/>
  <c r="C867" i="19" s="1"/>
  <c r="N68" i="15"/>
  <c r="O67" i="19" s="1"/>
  <c r="C1067" i="19" s="1"/>
  <c r="J69" i="15"/>
  <c r="K68" i="19" s="1"/>
  <c r="C268" i="19" s="1"/>
  <c r="F268" i="19" s="1"/>
  <c r="K69" i="15"/>
  <c r="L68" i="19" s="1"/>
  <c r="C468" i="19" s="1"/>
  <c r="F468" i="19" s="1"/>
  <c r="L69" i="15"/>
  <c r="M68" i="19" s="1"/>
  <c r="C668" i="19" s="1"/>
  <c r="F668" i="19" s="1"/>
  <c r="M69" i="15"/>
  <c r="N68" i="19" s="1"/>
  <c r="C868" i="19" s="1"/>
  <c r="N69" i="15"/>
  <c r="O68" i="19" s="1"/>
  <c r="C1068" i="19" s="1"/>
  <c r="J70" i="15"/>
  <c r="K69" i="19" s="1"/>
  <c r="C269" i="19" s="1"/>
  <c r="F269" i="19" s="1"/>
  <c r="K70" i="15"/>
  <c r="L69" i="19" s="1"/>
  <c r="L70" i="15"/>
  <c r="M69" i="19" s="1"/>
  <c r="C669" i="19" s="1"/>
  <c r="F669" i="19" s="1"/>
  <c r="M70" i="15"/>
  <c r="N69" i="19" s="1"/>
  <c r="N70" i="15"/>
  <c r="O69" i="19" s="1"/>
  <c r="J71" i="15"/>
  <c r="K70" i="19" s="1"/>
  <c r="C270" i="19" s="1"/>
  <c r="F270" i="19" s="1"/>
  <c r="K71" i="15"/>
  <c r="L70" i="19" s="1"/>
  <c r="C470" i="19" s="1"/>
  <c r="F470" i="19" s="1"/>
  <c r="L71" i="15"/>
  <c r="M70" i="19" s="1"/>
  <c r="M71" i="15"/>
  <c r="N70" i="19" s="1"/>
  <c r="C870" i="19" s="1"/>
  <c r="N71" i="15"/>
  <c r="O70" i="19" s="1"/>
  <c r="C1070" i="19" s="1"/>
  <c r="J72" i="15"/>
  <c r="K71" i="19" s="1"/>
  <c r="C271" i="19" s="1"/>
  <c r="F271" i="19" s="1"/>
  <c r="K72" i="15"/>
  <c r="L71" i="19" s="1"/>
  <c r="L72" i="15"/>
  <c r="M71" i="19" s="1"/>
  <c r="M72" i="15"/>
  <c r="N71" i="19" s="1"/>
  <c r="C871" i="19" s="1"/>
  <c r="N72" i="15"/>
  <c r="O71" i="19" s="1"/>
  <c r="C1071" i="19" s="1"/>
  <c r="J73" i="15"/>
  <c r="K72" i="19" s="1"/>
  <c r="C272" i="19" s="1"/>
  <c r="F272" i="19" s="1"/>
  <c r="K73" i="15"/>
  <c r="L72" i="19" s="1"/>
  <c r="L73" i="15"/>
  <c r="M72" i="19" s="1"/>
  <c r="C672" i="19" s="1"/>
  <c r="F672" i="19" s="1"/>
  <c r="M73" i="15"/>
  <c r="N72" i="19" s="1"/>
  <c r="C872" i="19" s="1"/>
  <c r="N73" i="15"/>
  <c r="O72" i="19" s="1"/>
  <c r="C1072" i="19" s="1"/>
  <c r="J74" i="15"/>
  <c r="K73" i="19" s="1"/>
  <c r="C273" i="19" s="1"/>
  <c r="F273" i="19" s="1"/>
  <c r="K74" i="15"/>
  <c r="L73" i="19" s="1"/>
  <c r="C473" i="19" s="1"/>
  <c r="F473" i="19" s="1"/>
  <c r="L74" i="15"/>
  <c r="M73" i="19" s="1"/>
  <c r="C673" i="19" s="1"/>
  <c r="F673" i="19" s="1"/>
  <c r="M74" i="15"/>
  <c r="N73" i="19" s="1"/>
  <c r="N74" i="15"/>
  <c r="O73" i="19" s="1"/>
  <c r="J75" i="15"/>
  <c r="K74" i="19" s="1"/>
  <c r="K75" i="15"/>
  <c r="L74" i="19" s="1"/>
  <c r="C474" i="19" s="1"/>
  <c r="F474" i="19" s="1"/>
  <c r="L75" i="15"/>
  <c r="M74" i="19" s="1"/>
  <c r="M75" i="15"/>
  <c r="N74" i="19" s="1"/>
  <c r="C874" i="19" s="1"/>
  <c r="N75" i="15"/>
  <c r="O74" i="19" s="1"/>
  <c r="C1074" i="19" s="1"/>
  <c r="J76" i="15"/>
  <c r="K75" i="19" s="1"/>
  <c r="C275" i="19" s="1"/>
  <c r="K76" i="15"/>
  <c r="L75" i="19" s="1"/>
  <c r="C475" i="19" s="1"/>
  <c r="F475" i="19" s="1"/>
  <c r="L76" i="15"/>
  <c r="M75" i="19" s="1"/>
  <c r="C675" i="19" s="1"/>
  <c r="F675" i="19" s="1"/>
  <c r="M76" i="15"/>
  <c r="N75" i="19" s="1"/>
  <c r="C875" i="19" s="1"/>
  <c r="N76" i="15"/>
  <c r="O75" i="19" s="1"/>
  <c r="C1075" i="19" s="1"/>
  <c r="J77" i="15"/>
  <c r="K76" i="19" s="1"/>
  <c r="K77" i="15"/>
  <c r="L76" i="19" s="1"/>
  <c r="C476" i="19" s="1"/>
  <c r="L77" i="15"/>
  <c r="M76" i="19" s="1"/>
  <c r="C676" i="19" s="1"/>
  <c r="F676" i="19" s="1"/>
  <c r="M77" i="15"/>
  <c r="N76" i="19" s="1"/>
  <c r="C876" i="19" s="1"/>
  <c r="N77" i="15"/>
  <c r="O76" i="19" s="1"/>
  <c r="C1076" i="19" s="1"/>
  <c r="J78" i="15"/>
  <c r="K77" i="19" s="1"/>
  <c r="C277" i="19" s="1"/>
  <c r="F277" i="19" s="1"/>
  <c r="K78" i="15"/>
  <c r="L77" i="19" s="1"/>
  <c r="C477" i="19" s="1"/>
  <c r="F477" i="19" s="1"/>
  <c r="L78" i="15"/>
  <c r="M77" i="19" s="1"/>
  <c r="C677" i="19" s="1"/>
  <c r="F677" i="19" s="1"/>
  <c r="M78" i="15"/>
  <c r="N77" i="19" s="1"/>
  <c r="C877" i="19" s="1"/>
  <c r="N78" i="15"/>
  <c r="O77" i="19" s="1"/>
  <c r="J79" i="15"/>
  <c r="K78" i="19" s="1"/>
  <c r="K79" i="15"/>
  <c r="L78" i="19" s="1"/>
  <c r="C478" i="19" s="1"/>
  <c r="F478" i="19" s="1"/>
  <c r="L79" i="15"/>
  <c r="M78" i="19" s="1"/>
  <c r="C678" i="19" s="1"/>
  <c r="F678" i="19" s="1"/>
  <c r="M79" i="15"/>
  <c r="N78" i="19" s="1"/>
  <c r="C878" i="19" s="1"/>
  <c r="N79" i="15"/>
  <c r="O78" i="19" s="1"/>
  <c r="J80" i="15"/>
  <c r="K79" i="19" s="1"/>
  <c r="C279" i="19" s="1"/>
  <c r="F279" i="19" s="1"/>
  <c r="K80" i="15"/>
  <c r="L79" i="19" s="1"/>
  <c r="C479" i="19" s="1"/>
  <c r="F479" i="19" s="1"/>
  <c r="L80" i="15"/>
  <c r="M79" i="19" s="1"/>
  <c r="C679" i="19" s="1"/>
  <c r="F679" i="19" s="1"/>
  <c r="M80" i="15"/>
  <c r="N79" i="19" s="1"/>
  <c r="C879" i="19" s="1"/>
  <c r="N80" i="15"/>
  <c r="O79" i="19" s="1"/>
  <c r="C1079" i="19" s="1"/>
  <c r="J81" i="15"/>
  <c r="K80" i="19" s="1"/>
  <c r="K81" i="15"/>
  <c r="L80" i="19" s="1"/>
  <c r="L81" i="15"/>
  <c r="M80" i="19" s="1"/>
  <c r="M81" i="15"/>
  <c r="N80" i="19" s="1"/>
  <c r="C880" i="19" s="1"/>
  <c r="N81" i="15"/>
  <c r="O80" i="19" s="1"/>
  <c r="C1080" i="19" s="1"/>
  <c r="J82" i="15"/>
  <c r="K81" i="19" s="1"/>
  <c r="C281" i="19" s="1"/>
  <c r="F281" i="19" s="1"/>
  <c r="K82" i="15"/>
  <c r="L81" i="19" s="1"/>
  <c r="C481" i="19" s="1"/>
  <c r="F481" i="19" s="1"/>
  <c r="L82" i="15"/>
  <c r="M81" i="19" s="1"/>
  <c r="C681" i="19" s="1"/>
  <c r="F681" i="19" s="1"/>
  <c r="M82" i="15"/>
  <c r="N81" i="19" s="1"/>
  <c r="C881" i="19" s="1"/>
  <c r="N82" i="15"/>
  <c r="O81" i="19" s="1"/>
  <c r="J83" i="15"/>
  <c r="K82" i="19" s="1"/>
  <c r="C282" i="19" s="1"/>
  <c r="F282" i="19" s="1"/>
  <c r="K83" i="15"/>
  <c r="L82" i="19" s="1"/>
  <c r="C482" i="19" s="1"/>
  <c r="F482" i="19" s="1"/>
  <c r="L83" i="15"/>
  <c r="M82" i="19" s="1"/>
  <c r="C682" i="19" s="1"/>
  <c r="F682" i="19" s="1"/>
  <c r="M83" i="15"/>
  <c r="N82" i="19" s="1"/>
  <c r="C882" i="19" s="1"/>
  <c r="N83" i="15"/>
  <c r="O82" i="19" s="1"/>
  <c r="C1082" i="19" s="1"/>
  <c r="J84" i="15"/>
  <c r="K83" i="19" s="1"/>
  <c r="C283" i="19" s="1"/>
  <c r="F283" i="19" s="1"/>
  <c r="K84" i="15"/>
  <c r="L83" i="19" s="1"/>
  <c r="L84" i="15"/>
  <c r="M83" i="19" s="1"/>
  <c r="C683" i="19" s="1"/>
  <c r="F683" i="19" s="1"/>
  <c r="M84" i="15"/>
  <c r="N83" i="19" s="1"/>
  <c r="C883" i="19" s="1"/>
  <c r="N84" i="15"/>
  <c r="O83" i="19" s="1"/>
  <c r="C1083" i="19" s="1"/>
  <c r="J85" i="15"/>
  <c r="K84" i="19" s="1"/>
  <c r="C284" i="19" s="1"/>
  <c r="F284" i="19" s="1"/>
  <c r="K85" i="15"/>
  <c r="L84" i="19" s="1"/>
  <c r="C484" i="19" s="1"/>
  <c r="F484" i="19" s="1"/>
  <c r="L85" i="15"/>
  <c r="M84" i="19" s="1"/>
  <c r="C684" i="19" s="1"/>
  <c r="F684" i="19" s="1"/>
  <c r="M85" i="15"/>
  <c r="N84" i="19" s="1"/>
  <c r="C884" i="19" s="1"/>
  <c r="N85" i="15"/>
  <c r="O84" i="19" s="1"/>
  <c r="C1084" i="19" s="1"/>
  <c r="J86" i="15"/>
  <c r="K85" i="19" s="1"/>
  <c r="C285" i="19" s="1"/>
  <c r="F285" i="19" s="1"/>
  <c r="K86" i="15"/>
  <c r="L85" i="19" s="1"/>
  <c r="C485" i="19" s="1"/>
  <c r="F485" i="19" s="1"/>
  <c r="L86" i="15"/>
  <c r="M85" i="19" s="1"/>
  <c r="C685" i="19" s="1"/>
  <c r="F685" i="19" s="1"/>
  <c r="M86" i="15"/>
  <c r="N85" i="19" s="1"/>
  <c r="C885" i="19" s="1"/>
  <c r="N86" i="15"/>
  <c r="O85" i="19" s="1"/>
  <c r="J87" i="15"/>
  <c r="K86" i="19" s="1"/>
  <c r="C286" i="19" s="1"/>
  <c r="F286" i="19" s="1"/>
  <c r="K87" i="15"/>
  <c r="L86" i="19" s="1"/>
  <c r="C486" i="19" s="1"/>
  <c r="F486" i="19" s="1"/>
  <c r="L87" i="15"/>
  <c r="M86" i="19" s="1"/>
  <c r="M87" i="15"/>
  <c r="N86" i="19" s="1"/>
  <c r="C886" i="19" s="1"/>
  <c r="N87" i="15"/>
  <c r="O86" i="19" s="1"/>
  <c r="C1086" i="19" s="1"/>
  <c r="J88" i="15"/>
  <c r="K87" i="19" s="1"/>
  <c r="C287" i="19" s="1"/>
  <c r="F287" i="19" s="1"/>
  <c r="K88" i="15"/>
  <c r="L87" i="19" s="1"/>
  <c r="L88" i="15"/>
  <c r="M87" i="19" s="1"/>
  <c r="C687" i="19" s="1"/>
  <c r="F687" i="19" s="1"/>
  <c r="M88" i="15"/>
  <c r="N87" i="19" s="1"/>
  <c r="C887" i="19" s="1"/>
  <c r="N88" i="15"/>
  <c r="O87" i="19" s="1"/>
  <c r="C1087" i="19" s="1"/>
  <c r="J89" i="15"/>
  <c r="K88" i="19" s="1"/>
  <c r="K89" i="15"/>
  <c r="L88" i="19" s="1"/>
  <c r="C488" i="19" s="1"/>
  <c r="L89" i="15"/>
  <c r="M88" i="19" s="1"/>
  <c r="M89" i="15"/>
  <c r="N88" i="19" s="1"/>
  <c r="C888" i="19" s="1"/>
  <c r="N89" i="15"/>
  <c r="O88" i="19" s="1"/>
  <c r="C1088" i="19" s="1"/>
  <c r="J90" i="15"/>
  <c r="K89" i="19" s="1"/>
  <c r="C289" i="19" s="1"/>
  <c r="F289" i="19" s="1"/>
  <c r="K90" i="15"/>
  <c r="L89" i="19" s="1"/>
  <c r="C489" i="19" s="1"/>
  <c r="F489" i="19" s="1"/>
  <c r="L90" i="15"/>
  <c r="M89" i="19" s="1"/>
  <c r="C689" i="19" s="1"/>
  <c r="F689" i="19" s="1"/>
  <c r="M90" i="15"/>
  <c r="N89" i="19" s="1"/>
  <c r="C889" i="19" s="1"/>
  <c r="N90" i="15"/>
  <c r="O89" i="19" s="1"/>
  <c r="J91" i="15"/>
  <c r="K90" i="19" s="1"/>
  <c r="C290" i="19" s="1"/>
  <c r="F290" i="19" s="1"/>
  <c r="K91" i="15"/>
  <c r="L90" i="19" s="1"/>
  <c r="C490" i="19" s="1"/>
  <c r="F490" i="19" s="1"/>
  <c r="L91" i="15"/>
  <c r="M90" i="19" s="1"/>
  <c r="M91" i="15"/>
  <c r="N90" i="19" s="1"/>
  <c r="C890" i="19" s="1"/>
  <c r="N91" i="15"/>
  <c r="O90" i="19" s="1"/>
  <c r="C1090" i="19" s="1"/>
  <c r="J92" i="15"/>
  <c r="K91" i="19" s="1"/>
  <c r="C291" i="19" s="1"/>
  <c r="F291" i="19" s="1"/>
  <c r="K92" i="15"/>
  <c r="L91" i="19" s="1"/>
  <c r="L92" i="15"/>
  <c r="M91" i="19" s="1"/>
  <c r="C691" i="19" s="1"/>
  <c r="F691" i="19" s="1"/>
  <c r="M92" i="15"/>
  <c r="N91" i="19" s="1"/>
  <c r="C891" i="19" s="1"/>
  <c r="N92" i="15"/>
  <c r="O91" i="19" s="1"/>
  <c r="C1091" i="19" s="1"/>
  <c r="J93" i="15"/>
  <c r="K92" i="19" s="1"/>
  <c r="C292" i="19" s="1"/>
  <c r="F292" i="19" s="1"/>
  <c r="K93" i="15"/>
  <c r="L92" i="19" s="1"/>
  <c r="L93" i="15"/>
  <c r="M92" i="19" s="1"/>
  <c r="C692" i="19" s="1"/>
  <c r="F692" i="19" s="1"/>
  <c r="M93" i="15"/>
  <c r="N92" i="19" s="1"/>
  <c r="C892" i="19" s="1"/>
  <c r="N93" i="15"/>
  <c r="O92" i="19" s="1"/>
  <c r="C1092" i="19" s="1"/>
  <c r="J94" i="15"/>
  <c r="K93" i="19" s="1"/>
  <c r="K94" i="15"/>
  <c r="L93" i="19" s="1"/>
  <c r="L94" i="15"/>
  <c r="M93" i="19" s="1"/>
  <c r="C693" i="19" s="1"/>
  <c r="F693" i="19" s="1"/>
  <c r="M94" i="15"/>
  <c r="N93" i="19" s="1"/>
  <c r="C893" i="19" s="1"/>
  <c r="N94" i="15"/>
  <c r="O93" i="19" s="1"/>
  <c r="J95" i="15"/>
  <c r="K94" i="19" s="1"/>
  <c r="K95" i="15"/>
  <c r="L94" i="19" s="1"/>
  <c r="C494" i="19" s="1"/>
  <c r="F494" i="19" s="1"/>
  <c r="L95" i="15"/>
  <c r="M94" i="19" s="1"/>
  <c r="C694" i="19" s="1"/>
  <c r="F694" i="19" s="1"/>
  <c r="M95" i="15"/>
  <c r="N94" i="19" s="1"/>
  <c r="C894" i="19" s="1"/>
  <c r="N95" i="15"/>
  <c r="O94" i="19" s="1"/>
  <c r="C1094" i="19" s="1"/>
  <c r="J96" i="15"/>
  <c r="K95" i="19" s="1"/>
  <c r="C295" i="19" s="1"/>
  <c r="F295" i="19" s="1"/>
  <c r="K96" i="15"/>
  <c r="L95" i="19" s="1"/>
  <c r="L96" i="15"/>
  <c r="M95" i="19" s="1"/>
  <c r="C695" i="19" s="1"/>
  <c r="F695" i="19" s="1"/>
  <c r="M96" i="15"/>
  <c r="N95" i="19" s="1"/>
  <c r="C895" i="19" s="1"/>
  <c r="N96" i="15"/>
  <c r="O95" i="19" s="1"/>
  <c r="C1095" i="19" s="1"/>
  <c r="J97" i="15"/>
  <c r="K96" i="19" s="1"/>
  <c r="C296" i="19" s="1"/>
  <c r="F296" i="19" s="1"/>
  <c r="K97" i="15"/>
  <c r="L96" i="19" s="1"/>
  <c r="C496" i="19" s="1"/>
  <c r="F496" i="19" s="1"/>
  <c r="L97" i="15"/>
  <c r="M96" i="19" s="1"/>
  <c r="C696" i="19" s="1"/>
  <c r="F696" i="19" s="1"/>
  <c r="M97" i="15"/>
  <c r="N96" i="19" s="1"/>
  <c r="C896" i="19" s="1"/>
  <c r="N97" i="15"/>
  <c r="O96" i="19" s="1"/>
  <c r="C1096" i="19" s="1"/>
  <c r="J98" i="15"/>
  <c r="K97" i="19" s="1"/>
  <c r="C297" i="19" s="1"/>
  <c r="F297" i="19" s="1"/>
  <c r="K98" i="15"/>
  <c r="L97" i="19" s="1"/>
  <c r="C497" i="19" s="1"/>
  <c r="F497" i="19" s="1"/>
  <c r="L98" i="15"/>
  <c r="M97" i="19" s="1"/>
  <c r="C697" i="19" s="1"/>
  <c r="F697" i="19" s="1"/>
  <c r="M98" i="15"/>
  <c r="N97" i="19" s="1"/>
  <c r="N98" i="15"/>
  <c r="O97" i="19" s="1"/>
  <c r="J99" i="15"/>
  <c r="K98" i="19" s="1"/>
  <c r="C298" i="19" s="1"/>
  <c r="F298" i="19" s="1"/>
  <c r="K99" i="15"/>
  <c r="L98" i="19" s="1"/>
  <c r="C498" i="19" s="1"/>
  <c r="F498" i="19" s="1"/>
  <c r="L99" i="15"/>
  <c r="M98" i="19" s="1"/>
  <c r="M99" i="15"/>
  <c r="N98" i="19" s="1"/>
  <c r="C898" i="19" s="1"/>
  <c r="N99" i="15"/>
  <c r="O98" i="19" s="1"/>
  <c r="J100" i="15"/>
  <c r="K99" i="19" s="1"/>
  <c r="C299" i="19" s="1"/>
  <c r="F299" i="19" s="1"/>
  <c r="K100" i="15"/>
  <c r="L99" i="19" s="1"/>
  <c r="L100" i="15"/>
  <c r="M99" i="19" s="1"/>
  <c r="C699" i="19" s="1"/>
  <c r="F699" i="19" s="1"/>
  <c r="M100" i="15"/>
  <c r="N99" i="19" s="1"/>
  <c r="C899" i="19" s="1"/>
  <c r="N100" i="15"/>
  <c r="O99" i="19" s="1"/>
  <c r="C1099" i="19" s="1"/>
  <c r="J101" i="15"/>
  <c r="K100" i="19" s="1"/>
  <c r="K101" i="15"/>
  <c r="L100" i="19" s="1"/>
  <c r="C500" i="19" s="1"/>
  <c r="F500" i="19" s="1"/>
  <c r="L101" i="15"/>
  <c r="M100" i="19" s="1"/>
  <c r="C700" i="19" s="1"/>
  <c r="F700" i="19" s="1"/>
  <c r="M101" i="15"/>
  <c r="N100" i="19" s="1"/>
  <c r="C900" i="19" s="1"/>
  <c r="N101" i="15"/>
  <c r="O100" i="19" s="1"/>
  <c r="C1100" i="19" s="1"/>
  <c r="J102" i="15"/>
  <c r="K101" i="19" s="1"/>
  <c r="C301" i="19" s="1"/>
  <c r="F301" i="19" s="1"/>
  <c r="K102" i="15"/>
  <c r="L101" i="19" s="1"/>
  <c r="C501" i="19" s="1"/>
  <c r="F501" i="19" s="1"/>
  <c r="L102" i="15"/>
  <c r="M101" i="19" s="1"/>
  <c r="C701" i="19" s="1"/>
  <c r="F701" i="19" s="1"/>
  <c r="M102" i="15"/>
  <c r="N101" i="19" s="1"/>
  <c r="C901" i="19" s="1"/>
  <c r="N102" i="15"/>
  <c r="O101" i="19" s="1"/>
  <c r="J103" i="15"/>
  <c r="K102" i="19" s="1"/>
  <c r="C302" i="19" s="1"/>
  <c r="F302" i="19" s="1"/>
  <c r="K103" i="15"/>
  <c r="L102" i="19" s="1"/>
  <c r="C502" i="19" s="1"/>
  <c r="F502" i="19" s="1"/>
  <c r="L103" i="15"/>
  <c r="M102" i="19" s="1"/>
  <c r="C702" i="19" s="1"/>
  <c r="F702" i="19" s="1"/>
  <c r="M103" i="15"/>
  <c r="N102" i="19" s="1"/>
  <c r="C902" i="19" s="1"/>
  <c r="N103" i="15"/>
  <c r="O102" i="19" s="1"/>
  <c r="C1102" i="19" s="1"/>
  <c r="J104" i="15"/>
  <c r="K103" i="19" s="1"/>
  <c r="C303" i="19" s="1"/>
  <c r="F303" i="19" s="1"/>
  <c r="K104" i="15"/>
  <c r="L103" i="19" s="1"/>
  <c r="C503" i="19" s="1"/>
  <c r="F503" i="19" s="1"/>
  <c r="L104" i="15"/>
  <c r="M103" i="19" s="1"/>
  <c r="C703" i="19" s="1"/>
  <c r="F703" i="19" s="1"/>
  <c r="M104" i="15"/>
  <c r="N103" i="19" s="1"/>
  <c r="C903" i="19" s="1"/>
  <c r="N104" i="15"/>
  <c r="O103" i="19" s="1"/>
  <c r="C1103" i="19" s="1"/>
  <c r="J105" i="15"/>
  <c r="K104" i="19" s="1"/>
  <c r="C304" i="19" s="1"/>
  <c r="F304" i="19" s="1"/>
  <c r="K105" i="15"/>
  <c r="L104" i="19" s="1"/>
  <c r="C504" i="19" s="1"/>
  <c r="F504" i="19" s="1"/>
  <c r="L105" i="15"/>
  <c r="M104" i="19" s="1"/>
  <c r="M105" i="15"/>
  <c r="N104" i="19" s="1"/>
  <c r="C904" i="19" s="1"/>
  <c r="N105" i="15"/>
  <c r="O104" i="19" s="1"/>
  <c r="C1104" i="19" s="1"/>
  <c r="J106" i="15"/>
  <c r="K105" i="19" s="1"/>
  <c r="C305" i="19" s="1"/>
  <c r="F305" i="19" s="1"/>
  <c r="K106" i="15"/>
  <c r="L105" i="19" s="1"/>
  <c r="C505" i="19" s="1"/>
  <c r="F505" i="19" s="1"/>
  <c r="L106" i="15"/>
  <c r="M105" i="19" s="1"/>
  <c r="C705" i="19" s="1"/>
  <c r="F705" i="19" s="1"/>
  <c r="M106" i="15"/>
  <c r="N105" i="19" s="1"/>
  <c r="C905" i="19" s="1"/>
  <c r="N106" i="15"/>
  <c r="O105" i="19" s="1"/>
  <c r="J107" i="15"/>
  <c r="K106" i="19" s="1"/>
  <c r="C306" i="19" s="1"/>
  <c r="F306" i="19" s="1"/>
  <c r="K107" i="15"/>
  <c r="L106" i="19" s="1"/>
  <c r="C506" i="19" s="1"/>
  <c r="F506" i="19" s="1"/>
  <c r="L107" i="15"/>
  <c r="M106" i="19" s="1"/>
  <c r="C706" i="19" s="1"/>
  <c r="F706" i="19" s="1"/>
  <c r="M107" i="15"/>
  <c r="N106" i="19" s="1"/>
  <c r="C906" i="19" s="1"/>
  <c r="N107" i="15"/>
  <c r="O106" i="19" s="1"/>
  <c r="C1106" i="19" s="1"/>
  <c r="J108" i="15"/>
  <c r="K107" i="19" s="1"/>
  <c r="C307" i="19" s="1"/>
  <c r="F307" i="19" s="1"/>
  <c r="K108" i="15"/>
  <c r="L107" i="19" s="1"/>
  <c r="C507" i="19" s="1"/>
  <c r="F507" i="19" s="1"/>
  <c r="L108" i="15"/>
  <c r="M107" i="19" s="1"/>
  <c r="C707" i="19" s="1"/>
  <c r="F707" i="19" s="1"/>
  <c r="M108" i="15"/>
  <c r="N107" i="19" s="1"/>
  <c r="C907" i="19" s="1"/>
  <c r="N108" i="15"/>
  <c r="O107" i="19" s="1"/>
  <c r="C1107" i="19" s="1"/>
  <c r="J109" i="15"/>
  <c r="K108" i="19" s="1"/>
  <c r="C308" i="19" s="1"/>
  <c r="F308" i="19" s="1"/>
  <c r="K109" i="15"/>
  <c r="L108" i="19" s="1"/>
  <c r="C508" i="19" s="1"/>
  <c r="L109" i="15"/>
  <c r="M108" i="19" s="1"/>
  <c r="C708" i="19" s="1"/>
  <c r="F708" i="19" s="1"/>
  <c r="M109" i="15"/>
  <c r="N108" i="19" s="1"/>
  <c r="C908" i="19" s="1"/>
  <c r="N109" i="15"/>
  <c r="O108" i="19" s="1"/>
  <c r="C1108" i="19" s="1"/>
  <c r="J110" i="15"/>
  <c r="K109" i="19" s="1"/>
  <c r="C309" i="19" s="1"/>
  <c r="F309" i="19" s="1"/>
  <c r="K110" i="15"/>
  <c r="L109" i="19" s="1"/>
  <c r="C509" i="19" s="1"/>
  <c r="F509" i="19" s="1"/>
  <c r="L110" i="15"/>
  <c r="M109" i="19" s="1"/>
  <c r="C709" i="19" s="1"/>
  <c r="F709" i="19" s="1"/>
  <c r="M110" i="15"/>
  <c r="N109" i="19" s="1"/>
  <c r="C909" i="19" s="1"/>
  <c r="N110" i="15"/>
  <c r="O109" i="19" s="1"/>
  <c r="J111" i="15"/>
  <c r="K110" i="19" s="1"/>
  <c r="C310" i="19" s="1"/>
  <c r="F310" i="19" s="1"/>
  <c r="K111" i="15"/>
  <c r="L110" i="19" s="1"/>
  <c r="C510" i="19" s="1"/>
  <c r="F510" i="19" s="1"/>
  <c r="L111" i="15"/>
  <c r="M110" i="19" s="1"/>
  <c r="C710" i="19" s="1"/>
  <c r="F710" i="19" s="1"/>
  <c r="M111" i="15"/>
  <c r="N110" i="19" s="1"/>
  <c r="C910" i="19" s="1"/>
  <c r="N111" i="15"/>
  <c r="O110" i="19" s="1"/>
  <c r="C1110" i="19" s="1"/>
  <c r="J112" i="15"/>
  <c r="K111" i="19" s="1"/>
  <c r="C311" i="19" s="1"/>
  <c r="K112" i="15"/>
  <c r="L111" i="19" s="1"/>
  <c r="C511" i="19" s="1"/>
  <c r="F511" i="19" s="1"/>
  <c r="L112" i="15"/>
  <c r="M111" i="19" s="1"/>
  <c r="C711" i="19" s="1"/>
  <c r="F711" i="19" s="1"/>
  <c r="M112" i="15"/>
  <c r="N111" i="19" s="1"/>
  <c r="C911" i="19" s="1"/>
  <c r="N112" i="15"/>
  <c r="O111" i="19" s="1"/>
  <c r="C1111" i="19" s="1"/>
  <c r="J113" i="15"/>
  <c r="K112" i="19" s="1"/>
  <c r="C312" i="19" s="1"/>
  <c r="F312" i="19" s="1"/>
  <c r="K113" i="15"/>
  <c r="L112" i="19" s="1"/>
  <c r="C512" i="19" s="1"/>
  <c r="F512" i="19" s="1"/>
  <c r="L113" i="15"/>
  <c r="M112" i="19" s="1"/>
  <c r="C712" i="19" s="1"/>
  <c r="F712" i="19" s="1"/>
  <c r="M113" i="15"/>
  <c r="N112" i="19" s="1"/>
  <c r="C912" i="19" s="1"/>
  <c r="N113" i="15"/>
  <c r="O112" i="19" s="1"/>
  <c r="C1112" i="19" s="1"/>
  <c r="J114" i="15"/>
  <c r="K113" i="19" s="1"/>
  <c r="C313" i="19" s="1"/>
  <c r="F313" i="19" s="1"/>
  <c r="K114" i="15"/>
  <c r="L113" i="19" s="1"/>
  <c r="C513" i="19" s="1"/>
  <c r="F513" i="19" s="1"/>
  <c r="L114" i="15"/>
  <c r="M113" i="19" s="1"/>
  <c r="C713" i="19" s="1"/>
  <c r="F713" i="19" s="1"/>
  <c r="M114" i="15"/>
  <c r="N113" i="19" s="1"/>
  <c r="C913" i="19" s="1"/>
  <c r="N114" i="15"/>
  <c r="O113" i="19" s="1"/>
  <c r="J115" i="15"/>
  <c r="K114" i="19" s="1"/>
  <c r="C314" i="19" s="1"/>
  <c r="F314" i="19" s="1"/>
  <c r="K115" i="15"/>
  <c r="L114" i="19" s="1"/>
  <c r="C514" i="19" s="1"/>
  <c r="F514" i="19" s="1"/>
  <c r="L115" i="15"/>
  <c r="M114" i="19" s="1"/>
  <c r="M115" i="15"/>
  <c r="N114" i="19" s="1"/>
  <c r="C914" i="19" s="1"/>
  <c r="N115" i="15"/>
  <c r="O114" i="19" s="1"/>
  <c r="C1114" i="19" s="1"/>
  <c r="J116" i="15"/>
  <c r="K115" i="19" s="1"/>
  <c r="C315" i="19" s="1"/>
  <c r="F315" i="19" s="1"/>
  <c r="K116" i="15"/>
  <c r="L115" i="19" s="1"/>
  <c r="C515" i="19" s="1"/>
  <c r="F515" i="19" s="1"/>
  <c r="L116" i="15"/>
  <c r="M115" i="19" s="1"/>
  <c r="M116" i="15"/>
  <c r="N115" i="19" s="1"/>
  <c r="C915" i="19" s="1"/>
  <c r="N116" i="15"/>
  <c r="O115" i="19" s="1"/>
  <c r="C1115" i="19" s="1"/>
  <c r="J117" i="15"/>
  <c r="K116" i="19" s="1"/>
  <c r="C316" i="19" s="1"/>
  <c r="F316" i="19" s="1"/>
  <c r="K117" i="15"/>
  <c r="L116" i="19" s="1"/>
  <c r="C516" i="19" s="1"/>
  <c r="F516" i="19" s="1"/>
  <c r="L117" i="15"/>
  <c r="M116" i="19" s="1"/>
  <c r="C716" i="19" s="1"/>
  <c r="F716" i="19" s="1"/>
  <c r="M117" i="15"/>
  <c r="N116" i="19" s="1"/>
  <c r="C916" i="19" s="1"/>
  <c r="N117" i="15"/>
  <c r="O116" i="19" s="1"/>
  <c r="C1116" i="19" s="1"/>
  <c r="J118" i="15"/>
  <c r="K117" i="19" s="1"/>
  <c r="C317" i="19" s="1"/>
  <c r="F317" i="19" s="1"/>
  <c r="K118" i="15"/>
  <c r="L117" i="19" s="1"/>
  <c r="C517" i="19" s="1"/>
  <c r="F517" i="19" s="1"/>
  <c r="L118" i="15"/>
  <c r="M117" i="19" s="1"/>
  <c r="C717" i="19" s="1"/>
  <c r="F717" i="19" s="1"/>
  <c r="M118" i="15"/>
  <c r="N117" i="19" s="1"/>
  <c r="C917" i="19" s="1"/>
  <c r="N118" i="15"/>
  <c r="O117" i="19" s="1"/>
  <c r="J119" i="15"/>
  <c r="K118" i="19" s="1"/>
  <c r="C318" i="19" s="1"/>
  <c r="F318" i="19" s="1"/>
  <c r="K119" i="15"/>
  <c r="L118" i="19" s="1"/>
  <c r="C518" i="19" s="1"/>
  <c r="F518" i="19" s="1"/>
  <c r="L119" i="15"/>
  <c r="M118" i="19" s="1"/>
  <c r="C718" i="19" s="1"/>
  <c r="F718" i="19" s="1"/>
  <c r="M119" i="15"/>
  <c r="N118" i="19" s="1"/>
  <c r="N119" i="15"/>
  <c r="O118" i="19" s="1"/>
  <c r="C1118" i="19" s="1"/>
  <c r="J120" i="15"/>
  <c r="K119" i="19" s="1"/>
  <c r="C319" i="19" s="1"/>
  <c r="F319" i="19" s="1"/>
  <c r="K120" i="15"/>
  <c r="L119" i="19" s="1"/>
  <c r="C519" i="19" s="1"/>
  <c r="F519" i="19" s="1"/>
  <c r="L120" i="15"/>
  <c r="M119" i="19" s="1"/>
  <c r="C719" i="19" s="1"/>
  <c r="F719" i="19" s="1"/>
  <c r="M120" i="15"/>
  <c r="N119" i="19" s="1"/>
  <c r="C919" i="19" s="1"/>
  <c r="N120" i="15"/>
  <c r="O119" i="19" s="1"/>
  <c r="C1119" i="19" s="1"/>
  <c r="J121" i="15"/>
  <c r="K120" i="19" s="1"/>
  <c r="K121" i="15"/>
  <c r="L120" i="19" s="1"/>
  <c r="C520" i="19" s="1"/>
  <c r="L121" i="15"/>
  <c r="M120" i="19" s="1"/>
  <c r="C720" i="19" s="1"/>
  <c r="F720" i="19" s="1"/>
  <c r="M121" i="15"/>
  <c r="N120" i="19" s="1"/>
  <c r="C920" i="19" s="1"/>
  <c r="N121" i="15"/>
  <c r="O120" i="19" s="1"/>
  <c r="C1120" i="19" s="1"/>
  <c r="J122" i="15"/>
  <c r="K121" i="19" s="1"/>
  <c r="C321" i="19" s="1"/>
  <c r="F321" i="19" s="1"/>
  <c r="K122" i="15"/>
  <c r="L121" i="19" s="1"/>
  <c r="C521" i="19" s="1"/>
  <c r="F521" i="19" s="1"/>
  <c r="L122" i="15"/>
  <c r="M121" i="19" s="1"/>
  <c r="C721" i="19" s="1"/>
  <c r="F721" i="19" s="1"/>
  <c r="M122" i="15"/>
  <c r="N121" i="19" s="1"/>
  <c r="N122" i="15"/>
  <c r="O121" i="19" s="1"/>
  <c r="J123" i="15"/>
  <c r="K122" i="19" s="1"/>
  <c r="C322" i="19" s="1"/>
  <c r="F322" i="19" s="1"/>
  <c r="K123" i="15"/>
  <c r="L122" i="19" s="1"/>
  <c r="C522" i="19" s="1"/>
  <c r="F522" i="19" s="1"/>
  <c r="L123" i="15"/>
  <c r="M122" i="19" s="1"/>
  <c r="C722" i="19" s="1"/>
  <c r="F722" i="19" s="1"/>
  <c r="M123" i="15"/>
  <c r="N122" i="19" s="1"/>
  <c r="C922" i="19" s="1"/>
  <c r="N123" i="15"/>
  <c r="O122" i="19" s="1"/>
  <c r="C1122" i="19" s="1"/>
  <c r="J124" i="15"/>
  <c r="K123" i="19" s="1"/>
  <c r="C323" i="19" s="1"/>
  <c r="F323" i="19" s="1"/>
  <c r="K124" i="15"/>
  <c r="L123" i="19" s="1"/>
  <c r="C523" i="19" s="1"/>
  <c r="F523" i="19" s="1"/>
  <c r="L124" i="15"/>
  <c r="M123" i="19" s="1"/>
  <c r="M124" i="15"/>
  <c r="N123" i="19" s="1"/>
  <c r="C923" i="19" s="1"/>
  <c r="N124" i="15"/>
  <c r="O123" i="19" s="1"/>
  <c r="C1123" i="19" s="1"/>
  <c r="J125" i="15"/>
  <c r="K124" i="19" s="1"/>
  <c r="C324" i="19" s="1"/>
  <c r="F324" i="19" s="1"/>
  <c r="K125" i="15"/>
  <c r="L124" i="19" s="1"/>
  <c r="C524" i="19" s="1"/>
  <c r="F524" i="19" s="1"/>
  <c r="L125" i="15"/>
  <c r="M124" i="19" s="1"/>
  <c r="C724" i="19" s="1"/>
  <c r="F724" i="19" s="1"/>
  <c r="M125" i="15"/>
  <c r="N124" i="19" s="1"/>
  <c r="C924" i="19" s="1"/>
  <c r="N125" i="15"/>
  <c r="O124" i="19" s="1"/>
  <c r="C1124" i="19" s="1"/>
  <c r="J126" i="15"/>
  <c r="K125" i="19" s="1"/>
  <c r="K126" i="15"/>
  <c r="L125" i="19" s="1"/>
  <c r="L126" i="15"/>
  <c r="M125" i="19" s="1"/>
  <c r="C725" i="19" s="1"/>
  <c r="F725" i="19" s="1"/>
  <c r="M126" i="15"/>
  <c r="N125" i="19" s="1"/>
  <c r="N126" i="15"/>
  <c r="O125" i="19" s="1"/>
  <c r="J127" i="15"/>
  <c r="K126" i="19" s="1"/>
  <c r="C326" i="19" s="1"/>
  <c r="F326" i="19" s="1"/>
  <c r="K127" i="15"/>
  <c r="L126" i="19" s="1"/>
  <c r="C526" i="19" s="1"/>
  <c r="F526" i="19" s="1"/>
  <c r="L127" i="15"/>
  <c r="M126" i="19" s="1"/>
  <c r="C726" i="19" s="1"/>
  <c r="F726" i="19" s="1"/>
  <c r="M127" i="15"/>
  <c r="N126" i="19" s="1"/>
  <c r="C926" i="19" s="1"/>
  <c r="N127" i="15"/>
  <c r="O126" i="19" s="1"/>
  <c r="C1126" i="19" s="1"/>
  <c r="J128" i="15"/>
  <c r="K127" i="19" s="1"/>
  <c r="C327" i="19" s="1"/>
  <c r="F327" i="19" s="1"/>
  <c r="K128" i="15"/>
  <c r="L127" i="19" s="1"/>
  <c r="L128" i="15"/>
  <c r="M127" i="19" s="1"/>
  <c r="C727" i="19" s="1"/>
  <c r="F727" i="19" s="1"/>
  <c r="M128" i="15"/>
  <c r="N127" i="19" s="1"/>
  <c r="C927" i="19" s="1"/>
  <c r="N128" i="15"/>
  <c r="O127" i="19" s="1"/>
  <c r="C1127" i="19" s="1"/>
  <c r="J129" i="15"/>
  <c r="K128" i="19" s="1"/>
  <c r="K129" i="15"/>
  <c r="L128" i="19" s="1"/>
  <c r="C528" i="19" s="1"/>
  <c r="F528" i="19" s="1"/>
  <c r="L129" i="15"/>
  <c r="M128" i="19" s="1"/>
  <c r="C728" i="19" s="1"/>
  <c r="F728" i="19" s="1"/>
  <c r="M129" i="15"/>
  <c r="N128" i="19" s="1"/>
  <c r="C928" i="19" s="1"/>
  <c r="N129" i="15"/>
  <c r="O128" i="19" s="1"/>
  <c r="J130" i="15"/>
  <c r="K129" i="19" s="1"/>
  <c r="C329" i="19" s="1"/>
  <c r="F329" i="19" s="1"/>
  <c r="K130" i="15"/>
  <c r="L129" i="19" s="1"/>
  <c r="C529" i="19" s="1"/>
  <c r="F529" i="19" s="1"/>
  <c r="L130" i="15"/>
  <c r="M129" i="19" s="1"/>
  <c r="C729" i="19" s="1"/>
  <c r="F729" i="19" s="1"/>
  <c r="M130" i="15"/>
  <c r="N129" i="19" s="1"/>
  <c r="N130" i="15"/>
  <c r="O129" i="19" s="1"/>
  <c r="J131" i="15"/>
  <c r="K130" i="19" s="1"/>
  <c r="C330" i="19" s="1"/>
  <c r="F330" i="19" s="1"/>
  <c r="K131" i="15"/>
  <c r="L130" i="19" s="1"/>
  <c r="C530" i="19" s="1"/>
  <c r="F530" i="19" s="1"/>
  <c r="L131" i="15"/>
  <c r="M130" i="19" s="1"/>
  <c r="C730" i="19" s="1"/>
  <c r="F730" i="19" s="1"/>
  <c r="M131" i="15"/>
  <c r="N130" i="19" s="1"/>
  <c r="C930" i="19" s="1"/>
  <c r="N131" i="15"/>
  <c r="O130" i="19" s="1"/>
  <c r="C1130" i="19" s="1"/>
  <c r="J132" i="15"/>
  <c r="K131" i="19" s="1"/>
  <c r="C331" i="19" s="1"/>
  <c r="K132" i="15"/>
  <c r="L131" i="19" s="1"/>
  <c r="L132" i="15"/>
  <c r="M131" i="19" s="1"/>
  <c r="C731" i="19" s="1"/>
  <c r="F731" i="19" s="1"/>
  <c r="M132" i="15"/>
  <c r="N131" i="19" s="1"/>
  <c r="C931" i="19" s="1"/>
  <c r="N132" i="15"/>
  <c r="O131" i="19" s="1"/>
  <c r="C1131" i="19" s="1"/>
  <c r="J133" i="15"/>
  <c r="K132" i="19" s="1"/>
  <c r="K133" i="15"/>
  <c r="L132" i="19" s="1"/>
  <c r="L133" i="15"/>
  <c r="M132" i="19" s="1"/>
  <c r="C732" i="19" s="1"/>
  <c r="F732" i="19" s="1"/>
  <c r="M133" i="15"/>
  <c r="N132" i="19" s="1"/>
  <c r="C932" i="19" s="1"/>
  <c r="N133" i="15"/>
  <c r="O132" i="19" s="1"/>
  <c r="C1132" i="19" s="1"/>
  <c r="J134" i="15"/>
  <c r="K133" i="19" s="1"/>
  <c r="C333" i="19" s="1"/>
  <c r="F333" i="19" s="1"/>
  <c r="K134" i="15"/>
  <c r="L133" i="19" s="1"/>
  <c r="C533" i="19" s="1"/>
  <c r="F533" i="19" s="1"/>
  <c r="L134" i="15"/>
  <c r="M133" i="19" s="1"/>
  <c r="C733" i="19" s="1"/>
  <c r="F733" i="19" s="1"/>
  <c r="M134" i="15"/>
  <c r="N133" i="19" s="1"/>
  <c r="N134" i="15"/>
  <c r="O133" i="19" s="1"/>
  <c r="J135" i="15"/>
  <c r="K134" i="19" s="1"/>
  <c r="C334" i="19" s="1"/>
  <c r="F334" i="19" s="1"/>
  <c r="K135" i="15"/>
  <c r="L134" i="19" s="1"/>
  <c r="C534" i="19" s="1"/>
  <c r="F534" i="19" s="1"/>
  <c r="L135" i="15"/>
  <c r="M134" i="19" s="1"/>
  <c r="M135" i="15"/>
  <c r="N134" i="19" s="1"/>
  <c r="C934" i="19" s="1"/>
  <c r="N135" i="15"/>
  <c r="O134" i="19" s="1"/>
  <c r="C1134" i="19" s="1"/>
  <c r="J136" i="15"/>
  <c r="K135" i="19" s="1"/>
  <c r="C335" i="19" s="1"/>
  <c r="F335" i="19" s="1"/>
  <c r="K136" i="15"/>
  <c r="L135" i="19" s="1"/>
  <c r="L136" i="15"/>
  <c r="M135" i="19" s="1"/>
  <c r="M136" i="15"/>
  <c r="N135" i="19" s="1"/>
  <c r="C935" i="19" s="1"/>
  <c r="N136" i="15"/>
  <c r="O135" i="19" s="1"/>
  <c r="C1135" i="19" s="1"/>
  <c r="J137" i="15"/>
  <c r="K136" i="19" s="1"/>
  <c r="C336" i="19" s="1"/>
  <c r="F336" i="19" s="1"/>
  <c r="K137" i="15"/>
  <c r="L136" i="19" s="1"/>
  <c r="C536" i="19" s="1"/>
  <c r="F536" i="19" s="1"/>
  <c r="L137" i="15"/>
  <c r="M136" i="19" s="1"/>
  <c r="M137" i="15"/>
  <c r="N136" i="19" s="1"/>
  <c r="C936" i="19" s="1"/>
  <c r="N137" i="15"/>
  <c r="O136" i="19" s="1"/>
  <c r="C1136" i="19" s="1"/>
  <c r="J138" i="15"/>
  <c r="K137" i="19" s="1"/>
  <c r="K138" i="15"/>
  <c r="L137" i="19" s="1"/>
  <c r="C537" i="19" s="1"/>
  <c r="F537" i="19" s="1"/>
  <c r="L138" i="15"/>
  <c r="M137" i="19" s="1"/>
  <c r="C737" i="19" s="1"/>
  <c r="F737" i="19" s="1"/>
  <c r="M138" i="15"/>
  <c r="N137" i="19" s="1"/>
  <c r="N138" i="15"/>
  <c r="O137" i="19" s="1"/>
  <c r="J139" i="15"/>
  <c r="K138" i="19" s="1"/>
  <c r="K139" i="15"/>
  <c r="L138" i="19" s="1"/>
  <c r="C538" i="19" s="1"/>
  <c r="F538" i="19" s="1"/>
  <c r="L139" i="15"/>
  <c r="M138" i="19" s="1"/>
  <c r="M139" i="15"/>
  <c r="N138" i="19" s="1"/>
  <c r="C938" i="19" s="1"/>
  <c r="N139" i="15"/>
  <c r="O138" i="19" s="1"/>
  <c r="C1138" i="19" s="1"/>
  <c r="J140" i="15"/>
  <c r="K139" i="19" s="1"/>
  <c r="C339" i="19" s="1"/>
  <c r="F339" i="19" s="1"/>
  <c r="K140" i="15"/>
  <c r="L139" i="19" s="1"/>
  <c r="L140" i="15"/>
  <c r="M139" i="19" s="1"/>
  <c r="C739" i="19" s="1"/>
  <c r="F739" i="19" s="1"/>
  <c r="M140" i="15"/>
  <c r="N139" i="19" s="1"/>
  <c r="C939" i="19" s="1"/>
  <c r="N140" i="15"/>
  <c r="O139" i="19" s="1"/>
  <c r="C1139" i="19" s="1"/>
  <c r="J141" i="15"/>
  <c r="K140" i="19" s="1"/>
  <c r="K141" i="15"/>
  <c r="L140" i="19" s="1"/>
  <c r="C540" i="19" s="1"/>
  <c r="F540" i="19" s="1"/>
  <c r="L141" i="15"/>
  <c r="M140" i="19" s="1"/>
  <c r="C740" i="19" s="1"/>
  <c r="F740" i="19" s="1"/>
  <c r="M141" i="15"/>
  <c r="N140" i="19" s="1"/>
  <c r="C940" i="19" s="1"/>
  <c r="N141" i="15"/>
  <c r="O140" i="19" s="1"/>
  <c r="C1140" i="19" s="1"/>
  <c r="J142" i="15"/>
  <c r="K141" i="19" s="1"/>
  <c r="C341" i="19" s="1"/>
  <c r="F341" i="19" s="1"/>
  <c r="K142" i="15"/>
  <c r="L141" i="19" s="1"/>
  <c r="L142" i="15"/>
  <c r="M141" i="19" s="1"/>
  <c r="C741" i="19" s="1"/>
  <c r="F741" i="19" s="1"/>
  <c r="M142" i="15"/>
  <c r="N141" i="19" s="1"/>
  <c r="N142" i="15"/>
  <c r="O141" i="19" s="1"/>
  <c r="J143" i="15"/>
  <c r="K142" i="19" s="1"/>
  <c r="K143" i="15"/>
  <c r="L142" i="19" s="1"/>
  <c r="C542" i="19" s="1"/>
  <c r="F542" i="19" s="1"/>
  <c r="L143" i="15"/>
  <c r="M142" i="19" s="1"/>
  <c r="C742" i="19" s="1"/>
  <c r="F742" i="19" s="1"/>
  <c r="M143" i="15"/>
  <c r="N142" i="19" s="1"/>
  <c r="C942" i="19" s="1"/>
  <c r="N143" i="15"/>
  <c r="O142" i="19" s="1"/>
  <c r="C1142" i="19" s="1"/>
  <c r="J144" i="15"/>
  <c r="K143" i="19" s="1"/>
  <c r="C343" i="19" s="1"/>
  <c r="F343" i="19" s="1"/>
  <c r="K144" i="15"/>
  <c r="L143" i="19" s="1"/>
  <c r="L144" i="15"/>
  <c r="M143" i="19" s="1"/>
  <c r="M144" i="15"/>
  <c r="N143" i="19" s="1"/>
  <c r="C943" i="19" s="1"/>
  <c r="N144" i="15"/>
  <c r="O143" i="19" s="1"/>
  <c r="C1143" i="19" s="1"/>
  <c r="J145" i="15"/>
  <c r="K144" i="19" s="1"/>
  <c r="K145" i="15"/>
  <c r="L144" i="19" s="1"/>
  <c r="C544" i="19" s="1"/>
  <c r="F544" i="19" s="1"/>
  <c r="L145" i="15"/>
  <c r="M144" i="19" s="1"/>
  <c r="M145" i="15"/>
  <c r="N144" i="19" s="1"/>
  <c r="C944" i="19" s="1"/>
  <c r="N145" i="15"/>
  <c r="O144" i="19" s="1"/>
  <c r="C1144" i="19" s="1"/>
  <c r="J146" i="15"/>
  <c r="K145" i="19" s="1"/>
  <c r="C345" i="19" s="1"/>
  <c r="F345" i="19" s="1"/>
  <c r="K146" i="15"/>
  <c r="L145" i="19" s="1"/>
  <c r="C545" i="19" s="1"/>
  <c r="F545" i="19" s="1"/>
  <c r="L146" i="15"/>
  <c r="M145" i="19" s="1"/>
  <c r="C745" i="19" s="1"/>
  <c r="F745" i="19" s="1"/>
  <c r="M146" i="15"/>
  <c r="N145" i="19" s="1"/>
  <c r="N146" i="15"/>
  <c r="O145" i="19" s="1"/>
  <c r="C1145" i="19" s="1"/>
  <c r="J147" i="15"/>
  <c r="K146" i="19" s="1"/>
  <c r="C346" i="19" s="1"/>
  <c r="F346" i="19" s="1"/>
  <c r="K147" i="15"/>
  <c r="L146" i="19" s="1"/>
  <c r="C546" i="19" s="1"/>
  <c r="F546" i="19" s="1"/>
  <c r="L147" i="15"/>
  <c r="M146" i="19" s="1"/>
  <c r="C746" i="19" s="1"/>
  <c r="M147" i="15"/>
  <c r="N146" i="19" s="1"/>
  <c r="C946" i="19" s="1"/>
  <c r="N147" i="15"/>
  <c r="O146" i="19" s="1"/>
  <c r="J148" i="15"/>
  <c r="K147" i="19" s="1"/>
  <c r="C347" i="19" s="1"/>
  <c r="F347" i="19" s="1"/>
  <c r="K148" i="15"/>
  <c r="L147" i="19" s="1"/>
  <c r="L148" i="15"/>
  <c r="M147" i="19" s="1"/>
  <c r="C747" i="19" s="1"/>
  <c r="F747" i="19" s="1"/>
  <c r="M148" i="15"/>
  <c r="N147" i="19" s="1"/>
  <c r="C947" i="19" s="1"/>
  <c r="N148" i="15"/>
  <c r="O147" i="19" s="1"/>
  <c r="C1147" i="19" s="1"/>
  <c r="J149" i="15"/>
  <c r="K148" i="19" s="1"/>
  <c r="K149" i="15"/>
  <c r="L148" i="19" s="1"/>
  <c r="C548" i="19" s="1"/>
  <c r="F548" i="19" s="1"/>
  <c r="L149" i="15"/>
  <c r="M148" i="19" s="1"/>
  <c r="C748" i="19" s="1"/>
  <c r="M149" i="15"/>
  <c r="N148" i="19" s="1"/>
  <c r="C948" i="19" s="1"/>
  <c r="N149" i="15"/>
  <c r="O148" i="19" s="1"/>
  <c r="J150" i="15"/>
  <c r="K149" i="19" s="1"/>
  <c r="C349" i="19" s="1"/>
  <c r="F349" i="19" s="1"/>
  <c r="K150" i="15"/>
  <c r="L149" i="19" s="1"/>
  <c r="C549" i="19" s="1"/>
  <c r="F549" i="19" s="1"/>
  <c r="L150" i="15"/>
  <c r="M149" i="19" s="1"/>
  <c r="C749" i="19" s="1"/>
  <c r="F749" i="19" s="1"/>
  <c r="M150" i="15"/>
  <c r="N149" i="19" s="1"/>
  <c r="N150" i="15"/>
  <c r="O149" i="19" s="1"/>
  <c r="C1149" i="19" s="1"/>
  <c r="J151" i="15"/>
  <c r="K150" i="19" s="1"/>
  <c r="C350" i="19" s="1"/>
  <c r="F350" i="19" s="1"/>
  <c r="K151" i="15"/>
  <c r="L150" i="19" s="1"/>
  <c r="C550" i="19" s="1"/>
  <c r="F550" i="19" s="1"/>
  <c r="L151" i="15"/>
  <c r="M150" i="19" s="1"/>
  <c r="C750" i="19" s="1"/>
  <c r="M151" i="15"/>
  <c r="N150" i="19" s="1"/>
  <c r="C950" i="19" s="1"/>
  <c r="N151" i="15"/>
  <c r="O150" i="19" s="1"/>
  <c r="C1150" i="19" s="1"/>
  <c r="J152" i="15"/>
  <c r="K151" i="19" s="1"/>
  <c r="C351" i="19" s="1"/>
  <c r="F351" i="19" s="1"/>
  <c r="K152" i="15"/>
  <c r="L151" i="19" s="1"/>
  <c r="L152" i="15"/>
  <c r="M151" i="19" s="1"/>
  <c r="C751" i="19" s="1"/>
  <c r="F751" i="19" s="1"/>
  <c r="M152" i="15"/>
  <c r="N151" i="19" s="1"/>
  <c r="C951" i="19" s="1"/>
  <c r="N152" i="15"/>
  <c r="O151" i="19" s="1"/>
  <c r="C1151" i="19" s="1"/>
  <c r="J153" i="15"/>
  <c r="K152" i="19" s="1"/>
  <c r="K153" i="15"/>
  <c r="L152" i="19" s="1"/>
  <c r="C552" i="19" s="1"/>
  <c r="F552" i="19" s="1"/>
  <c r="L153" i="15"/>
  <c r="M152" i="19" s="1"/>
  <c r="M153" i="15"/>
  <c r="N152" i="19" s="1"/>
  <c r="C952" i="19" s="1"/>
  <c r="N153" i="15"/>
  <c r="O152" i="19" s="1"/>
  <c r="C1152" i="19" s="1"/>
  <c r="J154" i="15"/>
  <c r="K153" i="19" s="1"/>
  <c r="C353" i="19" s="1"/>
  <c r="F353" i="19" s="1"/>
  <c r="K154" i="15"/>
  <c r="L153" i="19" s="1"/>
  <c r="C553" i="19" s="1"/>
  <c r="F553" i="19" s="1"/>
  <c r="L154" i="15"/>
  <c r="M153" i="19" s="1"/>
  <c r="C753" i="19" s="1"/>
  <c r="F753" i="19" s="1"/>
  <c r="M154" i="15"/>
  <c r="N153" i="19" s="1"/>
  <c r="N154" i="15"/>
  <c r="O153" i="19" s="1"/>
  <c r="C1153" i="19" s="1"/>
  <c r="J155" i="15"/>
  <c r="K154" i="19" s="1"/>
  <c r="C354" i="19" s="1"/>
  <c r="F354" i="19" s="1"/>
  <c r="K155" i="15"/>
  <c r="L154" i="19" s="1"/>
  <c r="C554" i="19" s="1"/>
  <c r="F554" i="19" s="1"/>
  <c r="L155" i="15"/>
  <c r="M154" i="19" s="1"/>
  <c r="C754" i="19" s="1"/>
  <c r="M155" i="15"/>
  <c r="N154" i="19" s="1"/>
  <c r="C954" i="19" s="1"/>
  <c r="N155" i="15"/>
  <c r="O154" i="19" s="1"/>
  <c r="J156" i="15"/>
  <c r="K155" i="19" s="1"/>
  <c r="C355" i="19" s="1"/>
  <c r="F355" i="19" s="1"/>
  <c r="K156" i="15"/>
  <c r="L155" i="19" s="1"/>
  <c r="L156" i="15"/>
  <c r="M155" i="19" s="1"/>
  <c r="C755" i="19" s="1"/>
  <c r="F755" i="19" s="1"/>
  <c r="M156" i="15"/>
  <c r="N155" i="19" s="1"/>
  <c r="C955" i="19" s="1"/>
  <c r="N156" i="15"/>
  <c r="O155" i="19" s="1"/>
  <c r="C1155" i="19" s="1"/>
  <c r="J157" i="15"/>
  <c r="K156" i="19" s="1"/>
  <c r="K157" i="15"/>
  <c r="L156" i="19" s="1"/>
  <c r="C556" i="19" s="1"/>
  <c r="F556" i="19" s="1"/>
  <c r="L157" i="15"/>
  <c r="M156" i="19" s="1"/>
  <c r="C756" i="19" s="1"/>
  <c r="M157" i="15"/>
  <c r="N156" i="19" s="1"/>
  <c r="C956" i="19" s="1"/>
  <c r="N157" i="15"/>
  <c r="O156" i="19" s="1"/>
  <c r="J158" i="15"/>
  <c r="K157" i="19" s="1"/>
  <c r="C357" i="19" s="1"/>
  <c r="F357" i="19" s="1"/>
  <c r="K158" i="15"/>
  <c r="L157" i="19" s="1"/>
  <c r="L158" i="15"/>
  <c r="M157" i="19" s="1"/>
  <c r="C757" i="19" s="1"/>
  <c r="F757" i="19" s="1"/>
  <c r="M158" i="15"/>
  <c r="N157" i="19" s="1"/>
  <c r="N158" i="15"/>
  <c r="O157" i="19" s="1"/>
  <c r="J159" i="15"/>
  <c r="K158" i="19" s="1"/>
  <c r="K159" i="15"/>
  <c r="L158" i="19" s="1"/>
  <c r="C558" i="19" s="1"/>
  <c r="F558" i="19" s="1"/>
  <c r="L159" i="15"/>
  <c r="M158" i="19" s="1"/>
  <c r="C758" i="19" s="1"/>
  <c r="M159" i="15"/>
  <c r="N158" i="19" s="1"/>
  <c r="C958" i="19" s="1"/>
  <c r="N159" i="15"/>
  <c r="O158" i="19" s="1"/>
  <c r="C1158" i="19" s="1"/>
  <c r="J160" i="15"/>
  <c r="K159" i="19" s="1"/>
  <c r="C359" i="19" s="1"/>
  <c r="F359" i="19" s="1"/>
  <c r="K160" i="15"/>
  <c r="L159" i="19" s="1"/>
  <c r="L160" i="15"/>
  <c r="M159" i="19" s="1"/>
  <c r="M160" i="15"/>
  <c r="N159" i="19" s="1"/>
  <c r="C959" i="19" s="1"/>
  <c r="N160" i="15"/>
  <c r="O159" i="19" s="1"/>
  <c r="C1159" i="19" s="1"/>
  <c r="J161" i="15"/>
  <c r="K160" i="19" s="1"/>
  <c r="K161" i="15"/>
  <c r="L160" i="19" s="1"/>
  <c r="C560" i="19" s="1"/>
  <c r="F560" i="19" s="1"/>
  <c r="L161" i="15"/>
  <c r="M160" i="19" s="1"/>
  <c r="M161" i="15"/>
  <c r="N160" i="19" s="1"/>
  <c r="C960" i="19" s="1"/>
  <c r="N161" i="15"/>
  <c r="O160" i="19" s="1"/>
  <c r="C1160" i="19" s="1"/>
  <c r="J162" i="15"/>
  <c r="K161" i="19" s="1"/>
  <c r="C361" i="19" s="1"/>
  <c r="F361" i="19" s="1"/>
  <c r="K162" i="15"/>
  <c r="L161" i="19" s="1"/>
  <c r="C561" i="19" s="1"/>
  <c r="F561" i="19" s="1"/>
  <c r="L162" i="15"/>
  <c r="M161" i="19" s="1"/>
  <c r="C761" i="19" s="1"/>
  <c r="F761" i="19" s="1"/>
  <c r="M162" i="15"/>
  <c r="N161" i="19" s="1"/>
  <c r="N162" i="15"/>
  <c r="O161" i="19" s="1"/>
  <c r="J163" i="15"/>
  <c r="K162" i="19" s="1"/>
  <c r="K163" i="15"/>
  <c r="L162" i="19" s="1"/>
  <c r="C562" i="19" s="1"/>
  <c r="F562" i="19" s="1"/>
  <c r="L163" i="15"/>
  <c r="M162" i="19" s="1"/>
  <c r="C762" i="19" s="1"/>
  <c r="M163" i="15"/>
  <c r="N162" i="19" s="1"/>
  <c r="C962" i="19" s="1"/>
  <c r="N163" i="15"/>
  <c r="O162" i="19" s="1"/>
  <c r="J164" i="15"/>
  <c r="K163" i="19" s="1"/>
  <c r="C363" i="19" s="1"/>
  <c r="F363" i="19" s="1"/>
  <c r="K164" i="15"/>
  <c r="L163" i="19" s="1"/>
  <c r="L164" i="15"/>
  <c r="M163" i="19" s="1"/>
  <c r="C763" i="19" s="1"/>
  <c r="F763" i="19" s="1"/>
  <c r="M164" i="15"/>
  <c r="N163" i="19" s="1"/>
  <c r="C963" i="19" s="1"/>
  <c r="N164" i="15"/>
  <c r="O163" i="19" s="1"/>
  <c r="C1163" i="19" s="1"/>
  <c r="J165" i="15"/>
  <c r="K164" i="19" s="1"/>
  <c r="K165" i="15"/>
  <c r="L164" i="19" s="1"/>
  <c r="C564" i="19" s="1"/>
  <c r="F564" i="19" s="1"/>
  <c r="L165" i="15"/>
  <c r="M164" i="19" s="1"/>
  <c r="C764" i="19" s="1"/>
  <c r="M165" i="15"/>
  <c r="N164" i="19" s="1"/>
  <c r="N165" i="15"/>
  <c r="O164" i="19" s="1"/>
  <c r="C1164" i="19" s="1"/>
  <c r="J166" i="15"/>
  <c r="K165" i="19" s="1"/>
  <c r="C365" i="19" s="1"/>
  <c r="F365" i="19" s="1"/>
  <c r="K166" i="15"/>
  <c r="L165" i="19" s="1"/>
  <c r="C565" i="19" s="1"/>
  <c r="F565" i="19" s="1"/>
  <c r="L166" i="15"/>
  <c r="M165" i="19" s="1"/>
  <c r="C765" i="19" s="1"/>
  <c r="M166" i="15"/>
  <c r="N165" i="19" s="1"/>
  <c r="N166" i="15"/>
  <c r="O165" i="19" s="1"/>
  <c r="C1165" i="19" s="1"/>
  <c r="J167" i="15"/>
  <c r="K166" i="19" s="1"/>
  <c r="K167" i="15"/>
  <c r="L166" i="19" s="1"/>
  <c r="C566" i="19" s="1"/>
  <c r="F566" i="19" s="1"/>
  <c r="L167" i="15"/>
  <c r="M166" i="19" s="1"/>
  <c r="C766" i="19" s="1"/>
  <c r="M167" i="15"/>
  <c r="N166" i="19" s="1"/>
  <c r="C966" i="19" s="1"/>
  <c r="N167" i="15"/>
  <c r="O166" i="19" s="1"/>
  <c r="C1166" i="19" s="1"/>
  <c r="J168" i="15"/>
  <c r="K167" i="19" s="1"/>
  <c r="C367" i="19" s="1"/>
  <c r="F367" i="19" s="1"/>
  <c r="K168" i="15"/>
  <c r="L167" i="19" s="1"/>
  <c r="C567" i="19" s="1"/>
  <c r="F567" i="19" s="1"/>
  <c r="L168" i="15"/>
  <c r="M167" i="19" s="1"/>
  <c r="C767" i="19" s="1"/>
  <c r="M168" i="15"/>
  <c r="N167" i="19" s="1"/>
  <c r="C967" i="19" s="1"/>
  <c r="N168" i="15"/>
  <c r="O167" i="19" s="1"/>
  <c r="C1167" i="19" s="1"/>
  <c r="J169" i="15"/>
  <c r="K168" i="19" s="1"/>
  <c r="K169" i="15"/>
  <c r="L168" i="19" s="1"/>
  <c r="C568" i="19" s="1"/>
  <c r="F568" i="19" s="1"/>
  <c r="L169" i="15"/>
  <c r="M168" i="19" s="1"/>
  <c r="C768" i="19" s="1"/>
  <c r="M169" i="15"/>
  <c r="N168" i="19" s="1"/>
  <c r="C968" i="19" s="1"/>
  <c r="N169" i="15"/>
  <c r="O168" i="19" s="1"/>
  <c r="J170" i="15"/>
  <c r="K169" i="19" s="1"/>
  <c r="K170" i="15"/>
  <c r="L169" i="19" s="1"/>
  <c r="C569" i="19" s="1"/>
  <c r="F569" i="19" s="1"/>
  <c r="L170" i="15"/>
  <c r="M169" i="19" s="1"/>
  <c r="C769" i="19" s="1"/>
  <c r="M170" i="15"/>
  <c r="N169" i="19" s="1"/>
  <c r="N170" i="15"/>
  <c r="O169" i="19" s="1"/>
  <c r="C1169" i="19" s="1"/>
  <c r="J171" i="15"/>
  <c r="K170" i="19" s="1"/>
  <c r="C370" i="19" s="1"/>
  <c r="F370" i="19" s="1"/>
  <c r="K171" i="15"/>
  <c r="L170" i="19" s="1"/>
  <c r="C570" i="19" s="1"/>
  <c r="F570" i="19" s="1"/>
  <c r="L171" i="15"/>
  <c r="M170" i="19" s="1"/>
  <c r="C770" i="19" s="1"/>
  <c r="M171" i="15"/>
  <c r="N170" i="19" s="1"/>
  <c r="N171" i="15"/>
  <c r="O170" i="19" s="1"/>
  <c r="C1170" i="19" s="1"/>
  <c r="J172" i="15"/>
  <c r="K171" i="19" s="1"/>
  <c r="C371" i="19" s="1"/>
  <c r="F371" i="19" s="1"/>
  <c r="K172" i="15"/>
  <c r="L171" i="19" s="1"/>
  <c r="C571" i="19" s="1"/>
  <c r="F571" i="19" s="1"/>
  <c r="L172" i="15"/>
  <c r="M171" i="19" s="1"/>
  <c r="C771" i="19" s="1"/>
  <c r="M172" i="15"/>
  <c r="N171" i="19" s="1"/>
  <c r="N172" i="15"/>
  <c r="O171" i="19" s="1"/>
  <c r="C1171" i="19" s="1"/>
  <c r="J173" i="15"/>
  <c r="K172" i="19" s="1"/>
  <c r="K173" i="15"/>
  <c r="L172" i="19" s="1"/>
  <c r="C572" i="19" s="1"/>
  <c r="F572" i="19" s="1"/>
  <c r="L173" i="15"/>
  <c r="M172" i="19" s="1"/>
  <c r="C772" i="19" s="1"/>
  <c r="M173" i="15"/>
  <c r="N172" i="19" s="1"/>
  <c r="C972" i="19" s="1"/>
  <c r="N173" i="15"/>
  <c r="O172" i="19" s="1"/>
  <c r="J174" i="15"/>
  <c r="K173" i="19" s="1"/>
  <c r="C373" i="19" s="1"/>
  <c r="F373" i="19" s="1"/>
  <c r="K174" i="15"/>
  <c r="L173" i="19" s="1"/>
  <c r="L174" i="15"/>
  <c r="M173" i="19" s="1"/>
  <c r="C773" i="19" s="1"/>
  <c r="M174" i="15"/>
  <c r="N173" i="19" s="1"/>
  <c r="N174" i="15"/>
  <c r="O173" i="19" s="1"/>
  <c r="C1173" i="19" s="1"/>
  <c r="J175" i="15"/>
  <c r="K174" i="19" s="1"/>
  <c r="K175" i="15"/>
  <c r="L174" i="19" s="1"/>
  <c r="C574" i="19" s="1"/>
  <c r="F574" i="19" s="1"/>
  <c r="L175" i="15"/>
  <c r="M174" i="19" s="1"/>
  <c r="C774" i="19" s="1"/>
  <c r="M175" i="15"/>
  <c r="N174" i="19" s="1"/>
  <c r="C974" i="19" s="1"/>
  <c r="N175" i="15"/>
  <c r="O174" i="19" s="1"/>
  <c r="C1174" i="19" s="1"/>
  <c r="J176" i="15"/>
  <c r="K175" i="19" s="1"/>
  <c r="C375" i="19" s="1"/>
  <c r="K176" i="15"/>
  <c r="L175" i="19" s="1"/>
  <c r="L176" i="15"/>
  <c r="M175" i="19" s="1"/>
  <c r="C775" i="19" s="1"/>
  <c r="M176" i="15"/>
  <c r="N175" i="19" s="1"/>
  <c r="N176" i="15"/>
  <c r="O175" i="19" s="1"/>
  <c r="C1175" i="19" s="1"/>
  <c r="J177" i="15"/>
  <c r="K176" i="19" s="1"/>
  <c r="K177" i="15"/>
  <c r="L176" i="19" s="1"/>
  <c r="C576" i="19" s="1"/>
  <c r="F576" i="19" s="1"/>
  <c r="L177" i="15"/>
  <c r="M176" i="19" s="1"/>
  <c r="C776" i="19" s="1"/>
  <c r="M177" i="15"/>
  <c r="N176" i="19" s="1"/>
  <c r="N177" i="15"/>
  <c r="O176" i="19" s="1"/>
  <c r="C1176" i="19" s="1"/>
  <c r="J178" i="15"/>
  <c r="K177" i="19" s="1"/>
  <c r="C377" i="19" s="1"/>
  <c r="F377" i="19" s="1"/>
  <c r="K178" i="15"/>
  <c r="L177" i="19" s="1"/>
  <c r="C577" i="19" s="1"/>
  <c r="F577" i="19" s="1"/>
  <c r="L178" i="15"/>
  <c r="M177" i="19" s="1"/>
  <c r="C777" i="19" s="1"/>
  <c r="M178" i="15"/>
  <c r="N177" i="19" s="1"/>
  <c r="N178" i="15"/>
  <c r="O177" i="19" s="1"/>
  <c r="C1177" i="19" s="1"/>
  <c r="J179" i="15"/>
  <c r="K178" i="19" s="1"/>
  <c r="C378" i="19" s="1"/>
  <c r="F378" i="19" s="1"/>
  <c r="K179" i="15"/>
  <c r="L178" i="19" s="1"/>
  <c r="C578" i="19" s="1"/>
  <c r="F578" i="19" s="1"/>
  <c r="L179" i="15"/>
  <c r="M178" i="19" s="1"/>
  <c r="C778" i="19" s="1"/>
  <c r="M179" i="15"/>
  <c r="N178" i="19" s="1"/>
  <c r="C978" i="19" s="1"/>
  <c r="N179" i="15"/>
  <c r="O178" i="19" s="1"/>
  <c r="C1178" i="19" s="1"/>
  <c r="J180" i="15"/>
  <c r="K179" i="19" s="1"/>
  <c r="C379" i="19" s="1"/>
  <c r="F379" i="19" s="1"/>
  <c r="K180" i="15"/>
  <c r="L179" i="19" s="1"/>
  <c r="L180" i="15"/>
  <c r="M179" i="19" s="1"/>
  <c r="C779" i="19" s="1"/>
  <c r="M180" i="15"/>
  <c r="N179" i="19" s="1"/>
  <c r="C979" i="19" s="1"/>
  <c r="N180" i="15"/>
  <c r="O179" i="19" s="1"/>
  <c r="C1179" i="19" s="1"/>
  <c r="J181" i="15"/>
  <c r="K180" i="19" s="1"/>
  <c r="K181" i="15"/>
  <c r="L180" i="19" s="1"/>
  <c r="C580" i="19" s="1"/>
  <c r="F580" i="19" s="1"/>
  <c r="L181" i="15"/>
  <c r="M180" i="19" s="1"/>
  <c r="C780" i="19" s="1"/>
  <c r="M181" i="15"/>
  <c r="N180" i="19" s="1"/>
  <c r="N181" i="15"/>
  <c r="O180" i="19" s="1"/>
  <c r="C1180" i="19" s="1"/>
  <c r="J182" i="15"/>
  <c r="K181" i="19" s="1"/>
  <c r="C381" i="19" s="1"/>
  <c r="F381" i="19" s="1"/>
  <c r="K182" i="15"/>
  <c r="L181" i="19" s="1"/>
  <c r="C581" i="19" s="1"/>
  <c r="F581" i="19" s="1"/>
  <c r="L182" i="15"/>
  <c r="M181" i="19" s="1"/>
  <c r="C781" i="19" s="1"/>
  <c r="M182" i="15"/>
  <c r="N181" i="19" s="1"/>
  <c r="N182" i="15"/>
  <c r="O181" i="19" s="1"/>
  <c r="J183" i="15"/>
  <c r="K182" i="19" s="1"/>
  <c r="K183" i="15"/>
  <c r="L182" i="19" s="1"/>
  <c r="C582" i="19" s="1"/>
  <c r="F582" i="19" s="1"/>
  <c r="L183" i="15"/>
  <c r="M182" i="19" s="1"/>
  <c r="C782" i="19" s="1"/>
  <c r="M183" i="15"/>
  <c r="N182" i="19" s="1"/>
  <c r="C982" i="19" s="1"/>
  <c r="N183" i="15"/>
  <c r="O182" i="19" s="1"/>
  <c r="C1182" i="19" s="1"/>
  <c r="J184" i="15"/>
  <c r="K183" i="19" s="1"/>
  <c r="C383" i="19" s="1"/>
  <c r="F383" i="19" s="1"/>
  <c r="K184" i="15"/>
  <c r="L183" i="19" s="1"/>
  <c r="L184" i="15"/>
  <c r="M183" i="19" s="1"/>
  <c r="C783" i="19" s="1"/>
  <c r="M184" i="15"/>
  <c r="N183" i="19" s="1"/>
  <c r="N184" i="15"/>
  <c r="O183" i="19" s="1"/>
  <c r="C1183" i="19" s="1"/>
  <c r="J185" i="15"/>
  <c r="K184" i="19" s="1"/>
  <c r="K185" i="15"/>
  <c r="L184" i="19" s="1"/>
  <c r="C584" i="19" s="1"/>
  <c r="F584" i="19" s="1"/>
  <c r="L185" i="15"/>
  <c r="M184" i="19" s="1"/>
  <c r="C784" i="19" s="1"/>
  <c r="M185" i="15"/>
  <c r="N184" i="19" s="1"/>
  <c r="N185" i="15"/>
  <c r="O184" i="19" s="1"/>
  <c r="J186" i="15"/>
  <c r="K185" i="19" s="1"/>
  <c r="C385" i="19" s="1"/>
  <c r="F385" i="19" s="1"/>
  <c r="K186" i="15"/>
  <c r="L185" i="19" s="1"/>
  <c r="C585" i="19" s="1"/>
  <c r="F585" i="19" s="1"/>
  <c r="L186" i="15"/>
  <c r="M185" i="19" s="1"/>
  <c r="C785" i="19" s="1"/>
  <c r="M186" i="15"/>
  <c r="N185" i="19" s="1"/>
  <c r="N186" i="15"/>
  <c r="O185" i="19" s="1"/>
  <c r="C1185" i="19" s="1"/>
  <c r="J187" i="15"/>
  <c r="K186" i="19" s="1"/>
  <c r="K187" i="15"/>
  <c r="L186" i="19" s="1"/>
  <c r="C586" i="19" s="1"/>
  <c r="F586" i="19" s="1"/>
  <c r="L187" i="15"/>
  <c r="M186" i="19" s="1"/>
  <c r="C786" i="19" s="1"/>
  <c r="M187" i="15"/>
  <c r="N186" i="19" s="1"/>
  <c r="C986" i="19" s="1"/>
  <c r="N187" i="15"/>
  <c r="O186" i="19" s="1"/>
  <c r="J188" i="15"/>
  <c r="K187" i="19" s="1"/>
  <c r="C387" i="19" s="1"/>
  <c r="F387" i="19" s="1"/>
  <c r="K188" i="15"/>
  <c r="L187" i="19" s="1"/>
  <c r="L188" i="15"/>
  <c r="M187" i="19" s="1"/>
  <c r="M188" i="15"/>
  <c r="N187" i="19" s="1"/>
  <c r="C987" i="19" s="1"/>
  <c r="N188" i="15"/>
  <c r="O187" i="19" s="1"/>
  <c r="C1187" i="19" s="1"/>
  <c r="J189" i="15"/>
  <c r="K188" i="19" s="1"/>
  <c r="K189" i="15"/>
  <c r="L188" i="19" s="1"/>
  <c r="C588" i="19" s="1"/>
  <c r="F588" i="19" s="1"/>
  <c r="L189" i="15"/>
  <c r="M188" i="19" s="1"/>
  <c r="C788" i="19" s="1"/>
  <c r="M189" i="15"/>
  <c r="N188" i="19" s="1"/>
  <c r="C988" i="19" s="1"/>
  <c r="N189" i="15"/>
  <c r="O188" i="19" s="1"/>
  <c r="J190" i="15"/>
  <c r="K189" i="19" s="1"/>
  <c r="C389" i="19" s="1"/>
  <c r="F389" i="19" s="1"/>
  <c r="K190" i="15"/>
  <c r="L189" i="19" s="1"/>
  <c r="L190" i="15"/>
  <c r="M189" i="19" s="1"/>
  <c r="C789" i="19" s="1"/>
  <c r="M190" i="15"/>
  <c r="N189" i="19" s="1"/>
  <c r="N190" i="15"/>
  <c r="O189" i="19" s="1"/>
  <c r="J191" i="15"/>
  <c r="K190" i="19" s="1"/>
  <c r="K191" i="15"/>
  <c r="L190" i="19" s="1"/>
  <c r="C590" i="19" s="1"/>
  <c r="F590" i="19" s="1"/>
  <c r="L191" i="15"/>
  <c r="M190" i="19" s="1"/>
  <c r="C790" i="19" s="1"/>
  <c r="M191" i="15"/>
  <c r="N190" i="19" s="1"/>
  <c r="C990" i="19" s="1"/>
  <c r="N191" i="15"/>
  <c r="O190" i="19" s="1"/>
  <c r="C1190" i="19" s="1"/>
  <c r="J192" i="15"/>
  <c r="K191" i="19" s="1"/>
  <c r="C391" i="19" s="1"/>
  <c r="F391" i="19" s="1"/>
  <c r="K192" i="15"/>
  <c r="L191" i="19" s="1"/>
  <c r="L192" i="15"/>
  <c r="M191" i="19" s="1"/>
  <c r="C791" i="19" s="1"/>
  <c r="M192" i="15"/>
  <c r="N191" i="19" s="1"/>
  <c r="N192" i="15"/>
  <c r="O191" i="19" s="1"/>
  <c r="C1191" i="19" s="1"/>
  <c r="J193" i="15"/>
  <c r="K192" i="19" s="1"/>
  <c r="K193" i="15"/>
  <c r="L192" i="19" s="1"/>
  <c r="C592" i="19" s="1"/>
  <c r="F592" i="19" s="1"/>
  <c r="L193" i="15"/>
  <c r="M192" i="19" s="1"/>
  <c r="C792" i="19" s="1"/>
  <c r="M193" i="15"/>
  <c r="N192" i="19" s="1"/>
  <c r="N193" i="15"/>
  <c r="O192" i="19" s="1"/>
  <c r="C1192" i="19" s="1"/>
  <c r="J194" i="15"/>
  <c r="K193" i="19" s="1"/>
  <c r="C393" i="19" s="1"/>
  <c r="F393" i="19" s="1"/>
  <c r="K194" i="15"/>
  <c r="L193" i="19" s="1"/>
  <c r="C593" i="19" s="1"/>
  <c r="F593" i="19" s="1"/>
  <c r="L194" i="15"/>
  <c r="M193" i="19" s="1"/>
  <c r="C793" i="19" s="1"/>
  <c r="M194" i="15"/>
  <c r="N193" i="19" s="1"/>
  <c r="C993" i="19" s="1"/>
  <c r="N194" i="15"/>
  <c r="O193" i="19" s="1"/>
  <c r="C1193" i="19" s="1"/>
  <c r="J195" i="15"/>
  <c r="K194" i="19" s="1"/>
  <c r="C394" i="19" s="1"/>
  <c r="F394" i="19" s="1"/>
  <c r="K195" i="15"/>
  <c r="L194" i="19" s="1"/>
  <c r="C594" i="19" s="1"/>
  <c r="F594" i="19" s="1"/>
  <c r="L195" i="15"/>
  <c r="M194" i="19" s="1"/>
  <c r="C794" i="19" s="1"/>
  <c r="M195" i="15"/>
  <c r="N194" i="19" s="1"/>
  <c r="C994" i="19" s="1"/>
  <c r="N195" i="15"/>
  <c r="O194" i="19" s="1"/>
  <c r="C1194" i="19" s="1"/>
  <c r="J196" i="15"/>
  <c r="K195" i="19" s="1"/>
  <c r="C395" i="19" s="1"/>
  <c r="K196" i="15"/>
  <c r="L195" i="19" s="1"/>
  <c r="C595" i="19" s="1"/>
  <c r="F595" i="19" s="1"/>
  <c r="L196" i="15"/>
  <c r="M195" i="19" s="1"/>
  <c r="C795" i="19" s="1"/>
  <c r="M196" i="15"/>
  <c r="N195" i="19" s="1"/>
  <c r="C995" i="19" s="1"/>
  <c r="N196" i="15"/>
  <c r="O195" i="19" s="1"/>
  <c r="C1195" i="19" s="1"/>
  <c r="J197" i="15"/>
  <c r="K196" i="19" s="1"/>
  <c r="K197" i="15"/>
  <c r="L196" i="19" s="1"/>
  <c r="C596" i="19" s="1"/>
  <c r="F596" i="19" s="1"/>
  <c r="L197" i="15"/>
  <c r="M196" i="19" s="1"/>
  <c r="M197" i="15"/>
  <c r="N196" i="19" s="1"/>
  <c r="N197" i="15"/>
  <c r="O196" i="19" s="1"/>
  <c r="J198" i="15"/>
  <c r="K197" i="19" s="1"/>
  <c r="C397" i="19" s="1"/>
  <c r="F397" i="19" s="1"/>
  <c r="K198" i="15"/>
  <c r="L197" i="19" s="1"/>
  <c r="L198" i="15"/>
  <c r="M197" i="19" s="1"/>
  <c r="C797" i="19" s="1"/>
  <c r="M198" i="15"/>
  <c r="N197" i="19" s="1"/>
  <c r="C997" i="19" s="1"/>
  <c r="N198" i="15"/>
  <c r="O197" i="19" s="1"/>
  <c r="C1197" i="19" s="1"/>
  <c r="J199" i="15"/>
  <c r="K198" i="19" s="1"/>
  <c r="K199" i="15"/>
  <c r="L198" i="19" s="1"/>
  <c r="C598" i="19" s="1"/>
  <c r="F598" i="19" s="1"/>
  <c r="L199" i="15"/>
  <c r="M198" i="19" s="1"/>
  <c r="C798" i="19" s="1"/>
  <c r="M199" i="15"/>
  <c r="N198" i="19" s="1"/>
  <c r="C998" i="19" s="1"/>
  <c r="N199" i="15"/>
  <c r="O198" i="19" s="1"/>
  <c r="C1198" i="19" s="1"/>
  <c r="J200" i="15"/>
  <c r="K199" i="19" s="1"/>
  <c r="C399" i="19" s="1"/>
  <c r="F399" i="19" s="1"/>
  <c r="K200" i="15"/>
  <c r="L199" i="19" s="1"/>
  <c r="C599" i="19" s="1"/>
  <c r="F599" i="19" s="1"/>
  <c r="L200" i="15"/>
  <c r="M199" i="19" s="1"/>
  <c r="C799" i="19" s="1"/>
  <c r="M200" i="15"/>
  <c r="N199" i="19" s="1"/>
  <c r="C999" i="19" s="1"/>
  <c r="N200" i="15"/>
  <c r="O199" i="19" s="1"/>
  <c r="C1199" i="19" s="1"/>
  <c r="J201" i="15"/>
  <c r="K200" i="19" s="1"/>
  <c r="C400" i="19" s="1"/>
  <c r="F400" i="19" s="1"/>
  <c r="K201" i="15"/>
  <c r="L200" i="19" s="1"/>
  <c r="C600" i="19" s="1"/>
  <c r="F600" i="19" s="1"/>
  <c r="L201" i="15"/>
  <c r="M200" i="19" s="1"/>
  <c r="C800" i="19" s="1"/>
  <c r="M201" i="15"/>
  <c r="N200" i="19" s="1"/>
  <c r="N201" i="15"/>
  <c r="O200" i="19" s="1"/>
  <c r="C1200" i="19" s="1"/>
  <c r="J202" i="15"/>
  <c r="K201" i="19" s="1"/>
  <c r="C401" i="19" s="1"/>
  <c r="F401" i="19" s="1"/>
  <c r="K202" i="15"/>
  <c r="L201" i="19" s="1"/>
  <c r="C601" i="19" s="1"/>
  <c r="F601" i="19" s="1"/>
  <c r="L202" i="15"/>
  <c r="M201" i="19" s="1"/>
  <c r="C801" i="19" s="1"/>
  <c r="M202" i="15"/>
  <c r="N201" i="19" s="1"/>
  <c r="C1001" i="19" s="1"/>
  <c r="N202" i="15"/>
  <c r="O201" i="19" s="1"/>
  <c r="C1201" i="19" s="1"/>
  <c r="J203" i="15"/>
  <c r="K202" i="19" s="1"/>
  <c r="C402" i="19" s="1"/>
  <c r="F402" i="19" s="1"/>
  <c r="K203" i="15"/>
  <c r="L202" i="19" s="1"/>
  <c r="C602" i="19" s="1"/>
  <c r="F602" i="19" s="1"/>
  <c r="L203" i="15"/>
  <c r="M202" i="19" s="1"/>
  <c r="C802" i="19" s="1"/>
  <c r="M203" i="15"/>
  <c r="N202" i="19" s="1"/>
  <c r="C1002" i="19" s="1"/>
  <c r="N203" i="15"/>
  <c r="O202" i="19" s="1"/>
  <c r="C1202" i="19" s="1"/>
  <c r="Y116" i="55"/>
  <c r="H64" i="17"/>
  <c r="F64" i="22" s="1"/>
  <c r="R60" i="17"/>
  <c r="S60" i="17"/>
  <c r="R61" i="17"/>
  <c r="S61" i="17"/>
  <c r="R62" i="17"/>
  <c r="S62" i="17"/>
  <c r="R63" i="17"/>
  <c r="S63" i="17"/>
  <c r="R64" i="17"/>
  <c r="S64" i="17"/>
  <c r="Q4" i="56"/>
  <c r="Q3" i="56"/>
  <c r="AN1" i="56"/>
  <c r="O1" i="56"/>
  <c r="H63" i="17"/>
  <c r="F63" i="22" s="1"/>
  <c r="H62" i="17"/>
  <c r="F62" i="22" s="1"/>
  <c r="H61" i="17"/>
  <c r="F61" i="22" s="1"/>
  <c r="H60" i="17"/>
  <c r="F60" i="22" s="1"/>
  <c r="AN1" i="55"/>
  <c r="O1" i="55"/>
  <c r="G5" i="37"/>
  <c r="K3" i="36" s="1"/>
  <c r="N3" i="36" s="1"/>
  <c r="P3" i="36" s="1"/>
  <c r="G6" i="37"/>
  <c r="K4" i="36" s="1"/>
  <c r="F4" i="36" s="1"/>
  <c r="G7" i="37"/>
  <c r="K5" i="36" s="1"/>
  <c r="G8" i="37"/>
  <c r="K6" i="36" s="1"/>
  <c r="N6" i="36" s="1"/>
  <c r="P6" i="36" s="1"/>
  <c r="G10" i="37"/>
  <c r="K8" i="36" s="1"/>
  <c r="N8" i="36" s="1"/>
  <c r="P8" i="36" s="1"/>
  <c r="G11" i="37"/>
  <c r="K9" i="36" s="1"/>
  <c r="G12" i="37"/>
  <c r="K10" i="36" s="1"/>
  <c r="N10" i="36" s="1"/>
  <c r="P10" i="36" s="1"/>
  <c r="G13" i="37"/>
  <c r="K11" i="36" s="1"/>
  <c r="N11" i="36" s="1"/>
  <c r="P11" i="36" s="1"/>
  <c r="G14" i="37"/>
  <c r="K12" i="36" s="1"/>
  <c r="F12" i="36" s="1"/>
  <c r="G4" i="40"/>
  <c r="K2" i="38" s="1"/>
  <c r="G5" i="40"/>
  <c r="K3" i="38" s="1"/>
  <c r="C3" i="38" s="1"/>
  <c r="G6" i="40"/>
  <c r="K4" i="38" s="1"/>
  <c r="C4" i="38" s="1"/>
  <c r="G7" i="40"/>
  <c r="K5" i="38" s="1"/>
  <c r="N5" i="38" s="1"/>
  <c r="N65" i="36" s="1"/>
  <c r="P65" i="36" s="1"/>
  <c r="G8" i="40"/>
  <c r="K6" i="38" s="1"/>
  <c r="C6" i="38" s="1"/>
  <c r="G10" i="40"/>
  <c r="K8" i="38" s="1"/>
  <c r="G11" i="40"/>
  <c r="K9" i="38" s="1"/>
  <c r="K69" i="36" s="1"/>
  <c r="G12" i="40"/>
  <c r="K10" i="38" s="1"/>
  <c r="F10" i="38" s="1"/>
  <c r="F70" i="36" s="1"/>
  <c r="G13" i="40"/>
  <c r="K11" i="38" s="1"/>
  <c r="C11" i="38" s="1"/>
  <c r="G9" i="40"/>
  <c r="K7" i="38" s="1"/>
  <c r="G14" i="40"/>
  <c r="K12" i="38" s="1"/>
  <c r="G15" i="40"/>
  <c r="K13" i="38" s="1"/>
  <c r="N13" i="38" s="1"/>
  <c r="N73" i="36" s="1"/>
  <c r="P73" i="36" s="1"/>
  <c r="G16" i="40"/>
  <c r="K14" i="38" s="1"/>
  <c r="C14" i="38" s="1"/>
  <c r="G17" i="40"/>
  <c r="K15" i="38" s="1"/>
  <c r="C15" i="38" s="1"/>
  <c r="G18" i="40"/>
  <c r="K16" i="38" s="1"/>
  <c r="F16" i="38" s="1"/>
  <c r="F76" i="36" s="1"/>
  <c r="G19" i="40"/>
  <c r="K17" i="38" s="1"/>
  <c r="N17" i="38" s="1"/>
  <c r="N77" i="36" s="1"/>
  <c r="P77" i="36" s="1"/>
  <c r="G20" i="40"/>
  <c r="K18" i="38" s="1"/>
  <c r="F18" i="38" s="1"/>
  <c r="F78" i="36" s="1"/>
  <c r="G21" i="40"/>
  <c r="K19" i="38" s="1"/>
  <c r="F19" i="38" s="1"/>
  <c r="F79" i="36" s="1"/>
  <c r="G22" i="40"/>
  <c r="K20" i="38" s="1"/>
  <c r="C20" i="38" s="1"/>
  <c r="G23" i="40"/>
  <c r="K21" i="38" s="1"/>
  <c r="N21" i="38" s="1"/>
  <c r="N81" i="36" s="1"/>
  <c r="P81" i="36" s="1"/>
  <c r="G24" i="40"/>
  <c r="K22" i="38" s="1"/>
  <c r="C22" i="38" s="1"/>
  <c r="G25" i="40"/>
  <c r="K23" i="38" s="1"/>
  <c r="F23" i="38" s="1"/>
  <c r="F83" i="36" s="1"/>
  <c r="G26" i="40"/>
  <c r="K24" i="38" s="1"/>
  <c r="G27" i="40"/>
  <c r="K25" i="38" s="1"/>
  <c r="N25" i="38" s="1"/>
  <c r="N85" i="36" s="1"/>
  <c r="P85" i="36" s="1"/>
  <c r="G28" i="40"/>
  <c r="K26" i="38" s="1"/>
  <c r="F26" i="38" s="1"/>
  <c r="F86" i="36" s="1"/>
  <c r="G29" i="40"/>
  <c r="K27" i="38" s="1"/>
  <c r="B27" i="38" s="1"/>
  <c r="B87" i="36" s="1"/>
  <c r="G30" i="40"/>
  <c r="K28" i="38" s="1"/>
  <c r="G31" i="40"/>
  <c r="K29" i="38" s="1"/>
  <c r="N29" i="38" s="1"/>
  <c r="N89" i="36" s="1"/>
  <c r="P89" i="36" s="1"/>
  <c r="G32" i="40"/>
  <c r="K30" i="38" s="1"/>
  <c r="N30" i="38" s="1"/>
  <c r="N90" i="36" s="1"/>
  <c r="P90" i="36" s="1"/>
  <c r="G33" i="40"/>
  <c r="K31" i="38" s="1"/>
  <c r="F31" i="38" s="1"/>
  <c r="F91" i="36" s="1"/>
  <c r="G34" i="40"/>
  <c r="K32" i="38" s="1"/>
  <c r="F32" i="38" s="1"/>
  <c r="F92" i="36" s="1"/>
  <c r="G35" i="40"/>
  <c r="K33" i="38" s="1"/>
  <c r="N33" i="38" s="1"/>
  <c r="N93" i="36" s="1"/>
  <c r="P93" i="36" s="1"/>
  <c r="G36" i="40"/>
  <c r="K34" i="38" s="1"/>
  <c r="F34" i="38" s="1"/>
  <c r="F94" i="36" s="1"/>
  <c r="G37" i="40"/>
  <c r="K35" i="38" s="1"/>
  <c r="C35" i="38" s="1"/>
  <c r="G38" i="40"/>
  <c r="K36" i="38" s="1"/>
  <c r="C36" i="38" s="1"/>
  <c r="G39" i="40"/>
  <c r="K37" i="38" s="1"/>
  <c r="N37" i="38" s="1"/>
  <c r="N97" i="36" s="1"/>
  <c r="P97" i="36" s="1"/>
  <c r="G40" i="40"/>
  <c r="K38" i="38" s="1"/>
  <c r="N38" i="38" s="1"/>
  <c r="N98" i="36" s="1"/>
  <c r="P98" i="36" s="1"/>
  <c r="G41" i="40"/>
  <c r="K39" i="38" s="1"/>
  <c r="F39" i="38" s="1"/>
  <c r="F99" i="36" s="1"/>
  <c r="G42" i="40"/>
  <c r="K40" i="38" s="1"/>
  <c r="F40" i="38" s="1"/>
  <c r="F100" i="36" s="1"/>
  <c r="G43" i="40"/>
  <c r="K41" i="38" s="1"/>
  <c r="N41" i="38" s="1"/>
  <c r="N101" i="36" s="1"/>
  <c r="P101" i="36" s="1"/>
  <c r="G44" i="40"/>
  <c r="K42" i="38" s="1"/>
  <c r="F42" i="38" s="1"/>
  <c r="F102" i="36" s="1"/>
  <c r="G45" i="40"/>
  <c r="K43" i="38" s="1"/>
  <c r="F43" i="38" s="1"/>
  <c r="F103" i="36" s="1"/>
  <c r="G46" i="40"/>
  <c r="K44" i="38" s="1"/>
  <c r="G47" i="40"/>
  <c r="K45" i="38" s="1"/>
  <c r="N45" i="38" s="1"/>
  <c r="N105" i="36" s="1"/>
  <c r="P105" i="36" s="1"/>
  <c r="G48" i="40"/>
  <c r="K46" i="38" s="1"/>
  <c r="N46" i="38" s="1"/>
  <c r="N106" i="36" s="1"/>
  <c r="P106" i="36" s="1"/>
  <c r="G49" i="40"/>
  <c r="K47" i="38" s="1"/>
  <c r="F47" i="38" s="1"/>
  <c r="F107" i="36" s="1"/>
  <c r="G50" i="40"/>
  <c r="K48" i="38" s="1"/>
  <c r="M48" i="38" s="1"/>
  <c r="M108" i="36" s="1"/>
  <c r="G51" i="40"/>
  <c r="K49" i="38" s="1"/>
  <c r="B49" i="38" s="1"/>
  <c r="B109" i="36" s="1"/>
  <c r="G52" i="40"/>
  <c r="K50" i="38" s="1"/>
  <c r="F50" i="38" s="1"/>
  <c r="F110" i="36" s="1"/>
  <c r="G53" i="40"/>
  <c r="K51" i="38" s="1"/>
  <c r="C51" i="38" s="1"/>
  <c r="G54" i="40"/>
  <c r="K52" i="38" s="1"/>
  <c r="C52" i="38" s="1"/>
  <c r="G55" i="40"/>
  <c r="K53" i="38" s="1"/>
  <c r="N53" i="38" s="1"/>
  <c r="N113" i="36" s="1"/>
  <c r="P113" i="36" s="1"/>
  <c r="G56" i="40"/>
  <c r="K54" i="38" s="1"/>
  <c r="N54" i="38" s="1"/>
  <c r="N114" i="36" s="1"/>
  <c r="P114" i="36" s="1"/>
  <c r="G57" i="40"/>
  <c r="K55" i="38" s="1"/>
  <c r="C55" i="38" s="1"/>
  <c r="G58" i="40"/>
  <c r="K56" i="38" s="1"/>
  <c r="G59" i="40"/>
  <c r="K57" i="38" s="1"/>
  <c r="F57" i="38" s="1"/>
  <c r="F117" i="36" s="1"/>
  <c r="G60" i="40"/>
  <c r="K58" i="38" s="1"/>
  <c r="F58" i="38" s="1"/>
  <c r="F118" i="36" s="1"/>
  <c r="G61" i="40"/>
  <c r="K59" i="38" s="1"/>
  <c r="C59" i="38" s="1"/>
  <c r="G62" i="40"/>
  <c r="K60" i="38" s="1"/>
  <c r="G63" i="40"/>
  <c r="K61" i="38" s="1"/>
  <c r="N61" i="38" s="1"/>
  <c r="N121" i="36" s="1"/>
  <c r="P121" i="36" s="1"/>
  <c r="G9" i="37"/>
  <c r="K7" i="36" s="1"/>
  <c r="N7" i="36" s="1"/>
  <c r="P7" i="36" s="1"/>
  <c r="G15" i="37"/>
  <c r="K13" i="36" s="1"/>
  <c r="F13" i="36" s="1"/>
  <c r="G16" i="37"/>
  <c r="K14" i="36" s="1"/>
  <c r="G17" i="37"/>
  <c r="K15" i="36" s="1"/>
  <c r="F15" i="36" s="1"/>
  <c r="G18" i="37"/>
  <c r="K16" i="36" s="1"/>
  <c r="G19" i="37"/>
  <c r="K17" i="36" s="1"/>
  <c r="N17" i="36" s="1"/>
  <c r="P17" i="36" s="1"/>
  <c r="G20" i="37"/>
  <c r="K18" i="36" s="1"/>
  <c r="N18" i="36" s="1"/>
  <c r="P18" i="36" s="1"/>
  <c r="G21" i="37"/>
  <c r="K19" i="36" s="1"/>
  <c r="E19" i="36" s="1"/>
  <c r="G22" i="37"/>
  <c r="K20" i="36" s="1"/>
  <c r="F20" i="36" s="1"/>
  <c r="G23" i="37"/>
  <c r="K21" i="36" s="1"/>
  <c r="F21" i="36" s="1"/>
  <c r="G24" i="37"/>
  <c r="K22" i="36" s="1"/>
  <c r="G25" i="37"/>
  <c r="K23" i="36" s="1"/>
  <c r="Q23" i="36" s="1"/>
  <c r="G26" i="37"/>
  <c r="K24" i="36" s="1"/>
  <c r="N24" i="36" s="1"/>
  <c r="P24" i="36" s="1"/>
  <c r="G27" i="37"/>
  <c r="K25" i="36" s="1"/>
  <c r="G28" i="37"/>
  <c r="K26" i="36" s="1"/>
  <c r="G29" i="37"/>
  <c r="K27" i="36" s="1"/>
  <c r="N27" i="36" s="1"/>
  <c r="P27" i="36" s="1"/>
  <c r="G30" i="37"/>
  <c r="K28" i="36" s="1"/>
  <c r="F28" i="36" s="1"/>
  <c r="G31" i="37"/>
  <c r="K29" i="36" s="1"/>
  <c r="E29" i="36" s="1"/>
  <c r="G32" i="37"/>
  <c r="K30" i="36" s="1"/>
  <c r="G33" i="37"/>
  <c r="K31" i="36" s="1"/>
  <c r="F31" i="36" s="1"/>
  <c r="G34" i="37"/>
  <c r="K32" i="36" s="1"/>
  <c r="F32" i="36" s="1"/>
  <c r="G35" i="37"/>
  <c r="K33" i="36" s="1"/>
  <c r="N33" i="36" s="1"/>
  <c r="P33" i="36" s="1"/>
  <c r="G36" i="37"/>
  <c r="K34" i="36" s="1"/>
  <c r="G37" i="37"/>
  <c r="K35" i="36" s="1"/>
  <c r="N35" i="36" s="1"/>
  <c r="P35" i="36" s="1"/>
  <c r="G38" i="37"/>
  <c r="K36" i="36" s="1"/>
  <c r="F36" i="36" s="1"/>
  <c r="G39" i="37"/>
  <c r="K37" i="36" s="1"/>
  <c r="N37" i="36" s="1"/>
  <c r="P37" i="36" s="1"/>
  <c r="G40" i="37"/>
  <c r="K38" i="36" s="1"/>
  <c r="N38" i="36" s="1"/>
  <c r="P38" i="36" s="1"/>
  <c r="G41" i="37"/>
  <c r="K39" i="36" s="1"/>
  <c r="F39" i="36" s="1"/>
  <c r="G42" i="37"/>
  <c r="K40" i="36" s="1"/>
  <c r="G43" i="37"/>
  <c r="K41" i="36" s="1"/>
  <c r="N41" i="36" s="1"/>
  <c r="P41" i="36" s="1"/>
  <c r="G44" i="37"/>
  <c r="K42" i="36" s="1"/>
  <c r="G45" i="37"/>
  <c r="K43" i="36" s="1"/>
  <c r="E43" i="36" s="1"/>
  <c r="G46" i="37"/>
  <c r="K44" i="36" s="1"/>
  <c r="F44" i="36" s="1"/>
  <c r="G47" i="37"/>
  <c r="K45" i="36" s="1"/>
  <c r="F45" i="36" s="1"/>
  <c r="G48" i="37"/>
  <c r="K46" i="36" s="1"/>
  <c r="G49" i="37"/>
  <c r="K47" i="36" s="1"/>
  <c r="G50" i="37"/>
  <c r="K48" i="36" s="1"/>
  <c r="G51" i="37"/>
  <c r="K49" i="36" s="1"/>
  <c r="G52" i="37"/>
  <c r="K50" i="36" s="1"/>
  <c r="G53" i="37"/>
  <c r="K51" i="36" s="1"/>
  <c r="E51" i="36" s="1"/>
  <c r="G54" i="37"/>
  <c r="K52" i="36" s="1"/>
  <c r="F52" i="36" s="1"/>
  <c r="G55" i="37"/>
  <c r="K53" i="36" s="1"/>
  <c r="N53" i="36" s="1"/>
  <c r="P53" i="36" s="1"/>
  <c r="G56" i="37"/>
  <c r="K54" i="36" s="1"/>
  <c r="G57" i="37"/>
  <c r="K55" i="36" s="1"/>
  <c r="F55" i="36" s="1"/>
  <c r="G58" i="37"/>
  <c r="K56" i="36" s="1"/>
  <c r="G59" i="37"/>
  <c r="K57" i="36" s="1"/>
  <c r="N57" i="36" s="1"/>
  <c r="P57" i="36" s="1"/>
  <c r="G60" i="37"/>
  <c r="K58" i="36" s="1"/>
  <c r="G61" i="37"/>
  <c r="K59" i="36" s="1"/>
  <c r="N59" i="36" s="1"/>
  <c r="P59" i="36" s="1"/>
  <c r="G62" i="37"/>
  <c r="K60" i="36" s="1"/>
  <c r="F60" i="36" s="1"/>
  <c r="G63" i="37"/>
  <c r="K61" i="36" s="1"/>
  <c r="F61" i="36" s="1"/>
  <c r="A62" i="36"/>
  <c r="A63" i="36"/>
  <c r="A64" i="36"/>
  <c r="A65" i="36"/>
  <c r="A66" i="36"/>
  <c r="A67" i="36"/>
  <c r="A68" i="36"/>
  <c r="A69" i="36"/>
  <c r="A70" i="36"/>
  <c r="A71" i="36"/>
  <c r="A72" i="36"/>
  <c r="A73" i="36"/>
  <c r="A74" i="36"/>
  <c r="A75" i="36"/>
  <c r="A76" i="36"/>
  <c r="A77" i="36"/>
  <c r="A78" i="36"/>
  <c r="A79" i="36"/>
  <c r="A80" i="36"/>
  <c r="A81" i="36"/>
  <c r="A82" i="36"/>
  <c r="A83" i="36"/>
  <c r="A84" i="36"/>
  <c r="A85" i="36"/>
  <c r="A86" i="36"/>
  <c r="A87" i="36"/>
  <c r="A88" i="36"/>
  <c r="A89" i="36"/>
  <c r="A90" i="36"/>
  <c r="A91" i="36"/>
  <c r="A92" i="36"/>
  <c r="A93" i="36"/>
  <c r="A94" i="36"/>
  <c r="A95" i="36"/>
  <c r="A96" i="36"/>
  <c r="A97" i="36"/>
  <c r="A98" i="36"/>
  <c r="A99" i="36"/>
  <c r="A100" i="36"/>
  <c r="A101" i="36"/>
  <c r="A102" i="36"/>
  <c r="A103" i="36"/>
  <c r="A104" i="36"/>
  <c r="A105" i="36"/>
  <c r="A106" i="36"/>
  <c r="A107" i="36"/>
  <c r="A108" i="36"/>
  <c r="A109" i="36"/>
  <c r="A110" i="36"/>
  <c r="A111" i="36"/>
  <c r="A112" i="36"/>
  <c r="A113" i="36"/>
  <c r="A114" i="36"/>
  <c r="A115" i="36"/>
  <c r="A116" i="36"/>
  <c r="A117" i="36"/>
  <c r="A118" i="36"/>
  <c r="A119" i="36"/>
  <c r="A120" i="36"/>
  <c r="A121" i="36"/>
  <c r="DR113" i="35"/>
  <c r="CY204" i="35"/>
  <c r="CZ204" i="35" s="1"/>
  <c r="DR204" i="35" s="1"/>
  <c r="CA204" i="35"/>
  <c r="CB204" i="35" s="1"/>
  <c r="CT204" i="35" s="1"/>
  <c r="CT9" i="35"/>
  <c r="BC204" i="35"/>
  <c r="BD204" i="35" s="1"/>
  <c r="BV204" i="35" s="1"/>
  <c r="AE204" i="35"/>
  <c r="AF204" i="35" s="1"/>
  <c r="AX204" i="35" s="1"/>
  <c r="G204" i="35"/>
  <c r="H204" i="35" s="1"/>
  <c r="Z204" i="35" s="1"/>
  <c r="DH204" i="29"/>
  <c r="DI204" i="29" s="1"/>
  <c r="DQ204" i="29" s="1"/>
  <c r="DR204" i="29"/>
  <c r="DK204" i="29"/>
  <c r="DS204" i="29" s="1"/>
  <c r="BU58" i="37"/>
  <c r="BX58" i="37"/>
  <c r="CA58" i="37"/>
  <c r="E58" i="37"/>
  <c r="BU52" i="37"/>
  <c r="BX52" i="37"/>
  <c r="CA52" i="37"/>
  <c r="E52" i="37"/>
  <c r="BU46" i="37"/>
  <c r="BX46" i="37"/>
  <c r="CA46" i="37"/>
  <c r="E46" i="37"/>
  <c r="BU40" i="37"/>
  <c r="BX40" i="37"/>
  <c r="CA40" i="37"/>
  <c r="E40" i="37"/>
  <c r="BU34" i="37"/>
  <c r="BX34" i="37"/>
  <c r="CA34" i="37"/>
  <c r="E34" i="37"/>
  <c r="BU28" i="37"/>
  <c r="BX28" i="37"/>
  <c r="CA28" i="37"/>
  <c r="E28" i="37"/>
  <c r="BU22" i="37"/>
  <c r="BX22" i="37"/>
  <c r="CA22" i="37"/>
  <c r="E22" i="37"/>
  <c r="BU16" i="37"/>
  <c r="BX16" i="37"/>
  <c r="CA16" i="37"/>
  <c r="E16" i="37"/>
  <c r="BU10" i="37"/>
  <c r="BX10" i="37"/>
  <c r="BU58" i="40"/>
  <c r="BX58" i="40"/>
  <c r="CA58" i="40"/>
  <c r="E58" i="40"/>
  <c r="BU52" i="40"/>
  <c r="BX52" i="40"/>
  <c r="CA52" i="40"/>
  <c r="E52" i="40"/>
  <c r="BU46" i="40"/>
  <c r="BX46" i="40"/>
  <c r="CA46" i="40"/>
  <c r="E46" i="40"/>
  <c r="BU40" i="40"/>
  <c r="BX40" i="40"/>
  <c r="CA40" i="40"/>
  <c r="E40" i="40"/>
  <c r="BU34" i="40"/>
  <c r="BX34" i="40"/>
  <c r="CA34" i="40"/>
  <c r="E34" i="40"/>
  <c r="BU28" i="40"/>
  <c r="BX28" i="40"/>
  <c r="CA28" i="40"/>
  <c r="E28" i="40"/>
  <c r="BX22" i="40"/>
  <c r="BU22" i="40"/>
  <c r="CA22" i="40"/>
  <c r="E22" i="40"/>
  <c r="BX16" i="40"/>
  <c r="BU16" i="40"/>
  <c r="CA16" i="40"/>
  <c r="E16" i="40"/>
  <c r="BX10" i="40"/>
  <c r="BU10" i="40"/>
  <c r="G28" i="17"/>
  <c r="J28" i="22" s="1"/>
  <c r="G65" i="17"/>
  <c r="J65" i="22" s="1"/>
  <c r="G66" i="17"/>
  <c r="J66" i="22" s="1"/>
  <c r="G67" i="17"/>
  <c r="J67" i="22" s="1"/>
  <c r="R28" i="17"/>
  <c r="S28" i="17"/>
  <c r="H28" i="17"/>
  <c r="F28" i="22" s="1"/>
  <c r="R65" i="17"/>
  <c r="S65" i="17"/>
  <c r="H65" i="17"/>
  <c r="F65" i="22" s="1"/>
  <c r="R66" i="17"/>
  <c r="S66" i="17"/>
  <c r="H66" i="17"/>
  <c r="F66" i="22" s="1"/>
  <c r="R67" i="17"/>
  <c r="S67" i="17"/>
  <c r="H67" i="17"/>
  <c r="F67" i="22" s="1"/>
  <c r="AA26" i="27"/>
  <c r="AA226" i="20" s="1"/>
  <c r="O26" i="27"/>
  <c r="O226" i="20" s="1"/>
  <c r="AA25" i="27"/>
  <c r="AA225" i="20" s="1"/>
  <c r="W24" i="27"/>
  <c r="W224" i="20" s="1"/>
  <c r="S24" i="27"/>
  <c r="S224" i="20" s="1"/>
  <c r="S23" i="27"/>
  <c r="S223" i="20" s="1"/>
  <c r="AE22" i="27"/>
  <c r="AE222" i="20" s="1"/>
  <c r="AA22" i="27"/>
  <c r="AA222" i="20" s="1"/>
  <c r="O22" i="27"/>
  <c r="O222" i="20" s="1"/>
  <c r="W21" i="27"/>
  <c r="W221" i="20" s="1"/>
  <c r="AE19" i="27"/>
  <c r="AE219" i="20" s="1"/>
  <c r="S19" i="27"/>
  <c r="S219" i="20" s="1"/>
  <c r="O19" i="27"/>
  <c r="O219" i="20" s="1"/>
  <c r="O18" i="27"/>
  <c r="O218" i="20" s="1"/>
  <c r="W17" i="27"/>
  <c r="W217" i="20" s="1"/>
  <c r="AE15" i="27"/>
  <c r="AE215" i="20" s="1"/>
  <c r="S15" i="27"/>
  <c r="S215" i="20" s="1"/>
  <c r="O15" i="27"/>
  <c r="O215" i="20" s="1"/>
  <c r="AE14" i="27"/>
  <c r="AE214" i="20" s="1"/>
  <c r="S14" i="27"/>
  <c r="S214" i="20" s="1"/>
  <c r="O14" i="27"/>
  <c r="O214" i="20" s="1"/>
  <c r="W13" i="27"/>
  <c r="W213" i="20" s="1"/>
  <c r="W12" i="27"/>
  <c r="W212" i="20" s="1"/>
  <c r="S12" i="27"/>
  <c r="S212" i="20" s="1"/>
  <c r="AE11" i="27"/>
  <c r="AE211" i="20" s="1"/>
  <c r="S11" i="27"/>
  <c r="S211" i="20" s="1"/>
  <c r="O11" i="27"/>
  <c r="O211" i="20" s="1"/>
  <c r="AE10" i="27"/>
  <c r="AE210" i="20" s="1"/>
  <c r="AA10" i="27"/>
  <c r="AA210" i="20" s="1"/>
  <c r="O10" i="27"/>
  <c r="O210" i="20" s="1"/>
  <c r="AE7" i="27"/>
  <c r="AE207" i="20" s="1"/>
  <c r="AE6" i="27"/>
  <c r="AE206" i="20" s="1"/>
  <c r="W5" i="27"/>
  <c r="W205" i="20" s="1"/>
  <c r="O5" i="27"/>
  <c r="O205" i="20" s="1"/>
  <c r="W4" i="27"/>
  <c r="W204" i="20" s="1"/>
  <c r="AE3" i="27"/>
  <c r="AE203" i="20" s="1"/>
  <c r="O3" i="27"/>
  <c r="O203" i="20" s="1"/>
  <c r="AA2" i="27"/>
  <c r="AA202" i="20" s="1"/>
  <c r="AA31" i="20"/>
  <c r="W31" i="20"/>
  <c r="W30" i="20"/>
  <c r="S30" i="20"/>
  <c r="AE29" i="20"/>
  <c r="O29" i="20"/>
  <c r="AE28" i="20"/>
  <c r="AA28" i="20"/>
  <c r="O28" i="20"/>
  <c r="W27" i="20"/>
  <c r="W26" i="20"/>
  <c r="AE25" i="20"/>
  <c r="S25" i="20"/>
  <c r="O25" i="20"/>
  <c r="AE24" i="20"/>
  <c r="AA23" i="20"/>
  <c r="W23" i="20"/>
  <c r="AE21" i="20"/>
  <c r="AA20" i="20"/>
  <c r="AA19" i="20"/>
  <c r="W18" i="20"/>
  <c r="S18" i="20"/>
  <c r="S17" i="20"/>
  <c r="AA16" i="20"/>
  <c r="AA15" i="20"/>
  <c r="W15" i="20"/>
  <c r="W14" i="20"/>
  <c r="O12" i="20"/>
  <c r="W11" i="20"/>
  <c r="AA10" i="20"/>
  <c r="W10" i="20"/>
  <c r="S10" i="20"/>
  <c r="AE9" i="20"/>
  <c r="O9" i="20"/>
  <c r="O8" i="20"/>
  <c r="AA7" i="20"/>
  <c r="O4" i="20"/>
  <c r="AE2" i="20"/>
  <c r="G68" i="17"/>
  <c r="J68" i="22" s="1"/>
  <c r="H68" i="17"/>
  <c r="F68" i="22" s="1"/>
  <c r="R68" i="17"/>
  <c r="S68" i="17"/>
  <c r="Q4" i="52"/>
  <c r="AP4" i="52" s="1"/>
  <c r="Q3" i="52"/>
  <c r="AP3" i="52" s="1"/>
  <c r="AN1" i="52"/>
  <c r="O1" i="52"/>
  <c r="AN1" i="47"/>
  <c r="H13" i="5"/>
  <c r="G13" i="5" s="1"/>
  <c r="H15" i="5"/>
  <c r="G15" i="5" s="1"/>
  <c r="H16" i="5"/>
  <c r="G16" i="5" s="1"/>
  <c r="H17" i="5"/>
  <c r="G17" i="5" s="1"/>
  <c r="H18" i="5"/>
  <c r="G18" i="5" s="1"/>
  <c r="H19" i="5"/>
  <c r="G19" i="5" s="1"/>
  <c r="H20" i="5"/>
  <c r="G20" i="5" s="1"/>
  <c r="O1" i="47"/>
  <c r="I11" i="17"/>
  <c r="V11" i="17" s="1"/>
  <c r="I10" i="17"/>
  <c r="L10" i="17" s="1"/>
  <c r="J11" i="17"/>
  <c r="W11" i="17" s="1"/>
  <c r="J10" i="17"/>
  <c r="K11" i="17"/>
  <c r="K10" i="17"/>
  <c r="N10" i="17" s="1"/>
  <c r="K9" i="17"/>
  <c r="N9" i="17" s="1"/>
  <c r="J9" i="17"/>
  <c r="W9" i="17" s="1"/>
  <c r="I9" i="17"/>
  <c r="L9" i="17" s="1"/>
  <c r="J12" i="17"/>
  <c r="M12" i="17" s="1"/>
  <c r="K12" i="17"/>
  <c r="J13" i="17"/>
  <c r="M13" i="17" s="1"/>
  <c r="K13" i="17"/>
  <c r="N13" i="17" s="1"/>
  <c r="J14" i="17"/>
  <c r="M14" i="17" s="1"/>
  <c r="K14" i="17"/>
  <c r="J15" i="17"/>
  <c r="K15" i="17"/>
  <c r="J16" i="17"/>
  <c r="M16" i="17" s="1"/>
  <c r="K16" i="17"/>
  <c r="N16" i="17" s="1"/>
  <c r="J17" i="17"/>
  <c r="M17" i="17" s="1"/>
  <c r="K17" i="17"/>
  <c r="J18" i="17"/>
  <c r="M18" i="17" s="1"/>
  <c r="K18" i="17"/>
  <c r="N18" i="17" s="1"/>
  <c r="J19" i="17"/>
  <c r="M19" i="17" s="1"/>
  <c r="K19" i="17"/>
  <c r="J20" i="17"/>
  <c r="M20" i="17" s="1"/>
  <c r="K20" i="17"/>
  <c r="N20" i="17" s="1"/>
  <c r="J21" i="17"/>
  <c r="M21" i="17" s="1"/>
  <c r="K21" i="17"/>
  <c r="J22" i="17"/>
  <c r="M22" i="17" s="1"/>
  <c r="K22" i="17"/>
  <c r="N22" i="17" s="1"/>
  <c r="J23" i="17"/>
  <c r="K23" i="17"/>
  <c r="J24" i="17"/>
  <c r="M24" i="17" s="1"/>
  <c r="K24" i="17"/>
  <c r="N24" i="17" s="1"/>
  <c r="J25" i="17"/>
  <c r="M25" i="17" s="1"/>
  <c r="K25" i="17"/>
  <c r="J26" i="17"/>
  <c r="M26" i="17" s="1"/>
  <c r="K26" i="17"/>
  <c r="J27" i="17"/>
  <c r="K27" i="17"/>
  <c r="J28" i="17"/>
  <c r="M28" i="17" s="1"/>
  <c r="K28" i="17"/>
  <c r="J29" i="17"/>
  <c r="M29" i="17" s="1"/>
  <c r="K29" i="17"/>
  <c r="J30" i="17"/>
  <c r="M30" i="17" s="1"/>
  <c r="K30" i="17"/>
  <c r="J31" i="17"/>
  <c r="K31" i="17"/>
  <c r="N31" i="17" s="1"/>
  <c r="J32" i="17"/>
  <c r="M32" i="17" s="1"/>
  <c r="K32" i="17"/>
  <c r="J33" i="17"/>
  <c r="M33" i="17" s="1"/>
  <c r="K33" i="17"/>
  <c r="N33" i="17" s="1"/>
  <c r="J34" i="17"/>
  <c r="M34" i="17" s="1"/>
  <c r="K34" i="17"/>
  <c r="J35" i="17"/>
  <c r="M35" i="17" s="1"/>
  <c r="K35" i="17"/>
  <c r="J36" i="17"/>
  <c r="M36" i="17" s="1"/>
  <c r="K36" i="17"/>
  <c r="J37" i="17"/>
  <c r="M37" i="17" s="1"/>
  <c r="K37" i="17"/>
  <c r="J38" i="17"/>
  <c r="M38" i="17" s="1"/>
  <c r="K38" i="17"/>
  <c r="J39" i="17"/>
  <c r="K39" i="17"/>
  <c r="J40" i="17"/>
  <c r="M40" i="17" s="1"/>
  <c r="K40" i="17"/>
  <c r="J41" i="17"/>
  <c r="K41" i="17"/>
  <c r="J42" i="17"/>
  <c r="M42" i="17" s="1"/>
  <c r="K42" i="17"/>
  <c r="J43" i="17"/>
  <c r="M43" i="17" s="1"/>
  <c r="K43" i="17"/>
  <c r="J44" i="17"/>
  <c r="M44" i="17" s="1"/>
  <c r="K44" i="17"/>
  <c r="J45" i="17"/>
  <c r="M45" i="17" s="1"/>
  <c r="K45" i="17"/>
  <c r="J46" i="17"/>
  <c r="M46" i="17" s="1"/>
  <c r="K46" i="17"/>
  <c r="J47" i="17"/>
  <c r="M47" i="17" s="1"/>
  <c r="K47" i="17"/>
  <c r="J48" i="17"/>
  <c r="M48" i="17" s="1"/>
  <c r="K48" i="17"/>
  <c r="J49" i="17"/>
  <c r="M49" i="17" s="1"/>
  <c r="K49" i="17"/>
  <c r="J50" i="17"/>
  <c r="W50" i="17" s="1"/>
  <c r="J51" i="17"/>
  <c r="W51" i="17" s="1"/>
  <c r="J52" i="17"/>
  <c r="W52" i="17" s="1"/>
  <c r="J53" i="17"/>
  <c r="W53" i="17" s="1"/>
  <c r="J54" i="17"/>
  <c r="W54" i="17" s="1"/>
  <c r="J55" i="17"/>
  <c r="W55" i="17" s="1"/>
  <c r="J56" i="17"/>
  <c r="W56" i="17" s="1"/>
  <c r="J57" i="17"/>
  <c r="W57" i="17" s="1"/>
  <c r="J58" i="17"/>
  <c r="W58" i="17" s="1"/>
  <c r="J59" i="17"/>
  <c r="W59" i="17" s="1"/>
  <c r="J60" i="17"/>
  <c r="W60" i="17" s="1"/>
  <c r="J61" i="17"/>
  <c r="W61" i="17" s="1"/>
  <c r="J62" i="17"/>
  <c r="W62" i="17" s="1"/>
  <c r="J63" i="17"/>
  <c r="W63" i="17" s="1"/>
  <c r="J64" i="17"/>
  <c r="W64" i="17" s="1"/>
  <c r="J65" i="17"/>
  <c r="W65" i="17" s="1"/>
  <c r="J66" i="17"/>
  <c r="W66" i="17" s="1"/>
  <c r="J67" i="17"/>
  <c r="W67" i="17" s="1"/>
  <c r="J68" i="17"/>
  <c r="W68" i="17" s="1"/>
  <c r="J69" i="17"/>
  <c r="W69" i="17" s="1"/>
  <c r="J70" i="17"/>
  <c r="W70" i="17" s="1"/>
  <c r="J71" i="17"/>
  <c r="W71" i="17" s="1"/>
  <c r="J72" i="17"/>
  <c r="W72" i="17" s="1"/>
  <c r="J73" i="17"/>
  <c r="W73" i="17" s="1"/>
  <c r="J74" i="17"/>
  <c r="W74" i="17" s="1"/>
  <c r="J75" i="17"/>
  <c r="W75" i="17" s="1"/>
  <c r="J76" i="17"/>
  <c r="W76" i="17" s="1"/>
  <c r="J77" i="17"/>
  <c r="W77" i="17" s="1"/>
  <c r="J78" i="17"/>
  <c r="W78" i="17" s="1"/>
  <c r="J79" i="17"/>
  <c r="W79" i="17" s="1"/>
  <c r="J80" i="17"/>
  <c r="W80" i="17" s="1"/>
  <c r="J81" i="17"/>
  <c r="W81" i="17" s="1"/>
  <c r="J82" i="17"/>
  <c r="W82" i="17" s="1"/>
  <c r="J83" i="17"/>
  <c r="W83" i="17" s="1"/>
  <c r="J84" i="17"/>
  <c r="W84" i="17" s="1"/>
  <c r="J85" i="17"/>
  <c r="W85" i="17" s="1"/>
  <c r="J86" i="17"/>
  <c r="W86" i="17" s="1"/>
  <c r="J87" i="17"/>
  <c r="W87" i="17" s="1"/>
  <c r="J88" i="17"/>
  <c r="W88" i="17" s="1"/>
  <c r="J89" i="17"/>
  <c r="W89" i="17" s="1"/>
  <c r="J90" i="17"/>
  <c r="W90" i="17" s="1"/>
  <c r="J91" i="17"/>
  <c r="W91" i="17" s="1"/>
  <c r="J92" i="17"/>
  <c r="W92" i="17" s="1"/>
  <c r="J93" i="17"/>
  <c r="W93" i="17" s="1"/>
  <c r="J94" i="17"/>
  <c r="W94" i="17" s="1"/>
  <c r="J95" i="17"/>
  <c r="W95" i="17" s="1"/>
  <c r="J96" i="17"/>
  <c r="W96" i="17" s="1"/>
  <c r="J97" i="17"/>
  <c r="W97" i="17" s="1"/>
  <c r="J98" i="17"/>
  <c r="W98" i="17" s="1"/>
  <c r="J99" i="17"/>
  <c r="W99" i="17" s="1"/>
  <c r="J100" i="17"/>
  <c r="W100" i="17" s="1"/>
  <c r="J101" i="17"/>
  <c r="W101" i="17" s="1"/>
  <c r="J102" i="17"/>
  <c r="W102" i="17" s="1"/>
  <c r="J103" i="17"/>
  <c r="W103" i="17" s="1"/>
  <c r="J104" i="17"/>
  <c r="W104" i="17" s="1"/>
  <c r="J105" i="17"/>
  <c r="W105" i="17" s="1"/>
  <c r="J106" i="17"/>
  <c r="W106" i="17" s="1"/>
  <c r="J107" i="17"/>
  <c r="W107" i="17" s="1"/>
  <c r="J108" i="17"/>
  <c r="W108" i="17" s="1"/>
  <c r="J109" i="17"/>
  <c r="W109" i="17" s="1"/>
  <c r="J110" i="17"/>
  <c r="W110" i="17" s="1"/>
  <c r="J111" i="17"/>
  <c r="W111" i="17" s="1"/>
  <c r="J112" i="17"/>
  <c r="W112" i="17" s="1"/>
  <c r="J113" i="17"/>
  <c r="W113" i="17" s="1"/>
  <c r="J114" i="17"/>
  <c r="W114" i="17" s="1"/>
  <c r="J115" i="17"/>
  <c r="W115" i="17" s="1"/>
  <c r="J116" i="17"/>
  <c r="W116" i="17" s="1"/>
  <c r="J117" i="17"/>
  <c r="W117" i="17" s="1"/>
  <c r="J118" i="17"/>
  <c r="W118" i="17" s="1"/>
  <c r="J119" i="17"/>
  <c r="W119" i="17" s="1"/>
  <c r="J120" i="17"/>
  <c r="W120" i="17" s="1"/>
  <c r="J121" i="17"/>
  <c r="W121" i="17" s="1"/>
  <c r="J122" i="17"/>
  <c r="W122" i="17" s="1"/>
  <c r="J123" i="17"/>
  <c r="W123" i="17" s="1"/>
  <c r="J124" i="17"/>
  <c r="W124" i="17" s="1"/>
  <c r="J125" i="17"/>
  <c r="W125" i="17" s="1"/>
  <c r="J126" i="17"/>
  <c r="W126" i="17" s="1"/>
  <c r="J127" i="17"/>
  <c r="W127" i="17" s="1"/>
  <c r="J128" i="17"/>
  <c r="W128" i="17" s="1"/>
  <c r="J129" i="17"/>
  <c r="W129" i="17" s="1"/>
  <c r="J130" i="17"/>
  <c r="W130" i="17" s="1"/>
  <c r="J131" i="17"/>
  <c r="W131" i="17" s="1"/>
  <c r="J132" i="17"/>
  <c r="W132" i="17" s="1"/>
  <c r="J133" i="17"/>
  <c r="W133" i="17" s="1"/>
  <c r="J134" i="17"/>
  <c r="W134" i="17" s="1"/>
  <c r="J135" i="17"/>
  <c r="W135" i="17" s="1"/>
  <c r="J136" i="17"/>
  <c r="W136" i="17" s="1"/>
  <c r="J137" i="17"/>
  <c r="W137" i="17" s="1"/>
  <c r="J138" i="17"/>
  <c r="W138" i="17" s="1"/>
  <c r="J139" i="17"/>
  <c r="W139" i="17" s="1"/>
  <c r="J140" i="17"/>
  <c r="W140" i="17" s="1"/>
  <c r="J141" i="17"/>
  <c r="W141" i="17" s="1"/>
  <c r="J142" i="17"/>
  <c r="W142" i="17" s="1"/>
  <c r="J143" i="17"/>
  <c r="W143" i="17" s="1"/>
  <c r="J144" i="17"/>
  <c r="W144" i="17" s="1"/>
  <c r="J145" i="17"/>
  <c r="W145" i="17" s="1"/>
  <c r="J146" i="17"/>
  <c r="W146" i="17" s="1"/>
  <c r="J147" i="17"/>
  <c r="W147" i="17" s="1"/>
  <c r="J148" i="17"/>
  <c r="W148" i="17" s="1"/>
  <c r="J149" i="17"/>
  <c r="W149" i="17" s="1"/>
  <c r="J150" i="17"/>
  <c r="W150" i="17" s="1"/>
  <c r="J151" i="17"/>
  <c r="W151" i="17" s="1"/>
  <c r="J152" i="17"/>
  <c r="W152" i="17" s="1"/>
  <c r="J153" i="17"/>
  <c r="W153" i="17" s="1"/>
  <c r="J154" i="17"/>
  <c r="W154" i="17" s="1"/>
  <c r="J155" i="17"/>
  <c r="W155" i="17" s="1"/>
  <c r="J156" i="17"/>
  <c r="W156" i="17" s="1"/>
  <c r="J157" i="17"/>
  <c r="W157" i="17" s="1"/>
  <c r="J158" i="17"/>
  <c r="W158" i="17" s="1"/>
  <c r="J159" i="17"/>
  <c r="W159" i="17" s="1"/>
  <c r="J160" i="17"/>
  <c r="W160" i="17" s="1"/>
  <c r="J161" i="17"/>
  <c r="W161" i="17" s="1"/>
  <c r="J162" i="17"/>
  <c r="W162" i="17" s="1"/>
  <c r="J163" i="17"/>
  <c r="W163" i="17" s="1"/>
  <c r="J164" i="17"/>
  <c r="W164" i="17" s="1"/>
  <c r="J165" i="17"/>
  <c r="W165" i="17" s="1"/>
  <c r="J166" i="17"/>
  <c r="W166" i="17" s="1"/>
  <c r="J167" i="17"/>
  <c r="W167" i="17" s="1"/>
  <c r="J168" i="17"/>
  <c r="W168" i="17" s="1"/>
  <c r="J169" i="17"/>
  <c r="W169" i="17" s="1"/>
  <c r="J170" i="17"/>
  <c r="W170" i="17" s="1"/>
  <c r="J171" i="17"/>
  <c r="W171" i="17" s="1"/>
  <c r="J172" i="17"/>
  <c r="W172" i="17" s="1"/>
  <c r="J173" i="17"/>
  <c r="W173" i="17" s="1"/>
  <c r="J174" i="17"/>
  <c r="W174" i="17" s="1"/>
  <c r="J175" i="17"/>
  <c r="W175" i="17" s="1"/>
  <c r="J176" i="17"/>
  <c r="W176" i="17" s="1"/>
  <c r="J177" i="17"/>
  <c r="W177" i="17" s="1"/>
  <c r="J178" i="17"/>
  <c r="W178" i="17" s="1"/>
  <c r="J179" i="17"/>
  <c r="W179" i="17" s="1"/>
  <c r="J180" i="17"/>
  <c r="W180" i="17" s="1"/>
  <c r="J181" i="17"/>
  <c r="W181" i="17" s="1"/>
  <c r="J182" i="17"/>
  <c r="W182" i="17" s="1"/>
  <c r="J183" i="17"/>
  <c r="W183" i="17" s="1"/>
  <c r="J184" i="17"/>
  <c r="W184" i="17" s="1"/>
  <c r="J185" i="17"/>
  <c r="W185" i="17" s="1"/>
  <c r="J186" i="17"/>
  <c r="W186" i="17" s="1"/>
  <c r="J187" i="17"/>
  <c r="W187" i="17" s="1"/>
  <c r="J188" i="17"/>
  <c r="W188" i="17" s="1"/>
  <c r="J189" i="17"/>
  <c r="W189" i="17" s="1"/>
  <c r="J190" i="17"/>
  <c r="W190" i="17" s="1"/>
  <c r="J191" i="17"/>
  <c r="W191" i="17" s="1"/>
  <c r="J192" i="17"/>
  <c r="W192" i="17" s="1"/>
  <c r="J193" i="17"/>
  <c r="W193" i="17" s="1"/>
  <c r="J194" i="17"/>
  <c r="W194" i="17" s="1"/>
  <c r="J195" i="17"/>
  <c r="W195" i="17" s="1"/>
  <c r="J196" i="17"/>
  <c r="W196" i="17" s="1"/>
  <c r="J197" i="17"/>
  <c r="W197" i="17" s="1"/>
  <c r="J198" i="17"/>
  <c r="W198" i="17" s="1"/>
  <c r="J199" i="17"/>
  <c r="W199" i="17" s="1"/>
  <c r="J200" i="17"/>
  <c r="W200" i="17" s="1"/>
  <c r="J201" i="17"/>
  <c r="W201" i="17" s="1"/>
  <c r="J202" i="17"/>
  <c r="W202" i="17" s="1"/>
  <c r="J203" i="17"/>
  <c r="W203" i="17" s="1"/>
  <c r="J204" i="17"/>
  <c r="W204" i="17" s="1"/>
  <c r="J205" i="17"/>
  <c r="W205" i="17" s="1"/>
  <c r="J206" i="17"/>
  <c r="W206" i="17" s="1"/>
  <c r="J207" i="17"/>
  <c r="W207" i="17" s="1"/>
  <c r="J208" i="17"/>
  <c r="W208" i="17" s="1"/>
  <c r="EB3" i="45"/>
  <c r="FL3" i="45"/>
  <c r="ET3" i="45"/>
  <c r="DJ3" i="45"/>
  <c r="CR3" i="45"/>
  <c r="BZ3" i="45"/>
  <c r="R4" i="37"/>
  <c r="T4" i="37"/>
  <c r="R10" i="37"/>
  <c r="Q10" i="37" s="1"/>
  <c r="X10" i="37" s="1"/>
  <c r="J10" i="37"/>
  <c r="AB10" i="37" s="1"/>
  <c r="T10" i="37"/>
  <c r="R16" i="37"/>
  <c r="S16" i="37" s="1"/>
  <c r="AA16" i="37" s="1"/>
  <c r="J16" i="37"/>
  <c r="AB16" i="37" s="1"/>
  <c r="T16" i="37"/>
  <c r="R4" i="40"/>
  <c r="Q4" i="40" s="1"/>
  <c r="X4" i="40" s="1"/>
  <c r="J4" i="40"/>
  <c r="AB4" i="40" s="1"/>
  <c r="T4" i="40"/>
  <c r="R10" i="40"/>
  <c r="S10" i="40" s="1"/>
  <c r="AA10" i="40" s="1"/>
  <c r="J10" i="40"/>
  <c r="N10" i="40" s="1"/>
  <c r="T10" i="40"/>
  <c r="K3" i="21"/>
  <c r="K4" i="21"/>
  <c r="C4" i="5" s="1"/>
  <c r="K5" i="21"/>
  <c r="C5" i="5" s="1"/>
  <c r="K6" i="21"/>
  <c r="C6" i="5" s="1"/>
  <c r="K7" i="21"/>
  <c r="K8" i="21"/>
  <c r="C8" i="5" s="1"/>
  <c r="K9" i="21"/>
  <c r="C9" i="5" s="1"/>
  <c r="K10" i="21"/>
  <c r="C10" i="5" s="1"/>
  <c r="K11" i="21"/>
  <c r="K12" i="21"/>
  <c r="C12" i="5" s="1"/>
  <c r="K13" i="21"/>
  <c r="C13" i="5" s="1"/>
  <c r="K14" i="21"/>
  <c r="C14" i="5" s="1"/>
  <c r="K15" i="21"/>
  <c r="K16" i="21"/>
  <c r="C16" i="5" s="1"/>
  <c r="K17" i="21"/>
  <c r="C17" i="5" s="1"/>
  <c r="K18" i="21"/>
  <c r="C18" i="5" s="1"/>
  <c r="K19" i="21"/>
  <c r="K20" i="21"/>
  <c r="C20" i="5" s="1"/>
  <c r="K21" i="21"/>
  <c r="C21" i="5" s="1"/>
  <c r="K22" i="21"/>
  <c r="C22" i="5" s="1"/>
  <c r="K23" i="21"/>
  <c r="K24" i="21"/>
  <c r="C24" i="5" s="1"/>
  <c r="K25" i="21"/>
  <c r="C25" i="5" s="1"/>
  <c r="K26" i="21"/>
  <c r="C26" i="5" s="1"/>
  <c r="K27" i="21"/>
  <c r="K28" i="21"/>
  <c r="C28" i="5" s="1"/>
  <c r="K29" i="21"/>
  <c r="C29" i="5" s="1"/>
  <c r="K31" i="21"/>
  <c r="C31" i="5" s="1"/>
  <c r="K32" i="21"/>
  <c r="K33" i="21"/>
  <c r="C33" i="5" s="1"/>
  <c r="K34" i="21"/>
  <c r="C34" i="5" s="1"/>
  <c r="K35" i="21"/>
  <c r="C35" i="5" s="1"/>
  <c r="K36" i="21"/>
  <c r="K37" i="21"/>
  <c r="C37" i="5" s="1"/>
  <c r="K38" i="21"/>
  <c r="C38" i="5" s="1"/>
  <c r="K39" i="21"/>
  <c r="C39" i="5" s="1"/>
  <c r="K40" i="21"/>
  <c r="K41" i="21"/>
  <c r="C41" i="5" s="1"/>
  <c r="K42" i="21"/>
  <c r="C42" i="5" s="1"/>
  <c r="K43" i="21"/>
  <c r="C43" i="5" s="1"/>
  <c r="K44" i="21"/>
  <c r="K45" i="21"/>
  <c r="C45" i="5" s="1"/>
  <c r="K46" i="21"/>
  <c r="C46" i="5" s="1"/>
  <c r="K47" i="21"/>
  <c r="C47" i="5" s="1"/>
  <c r="K48" i="21"/>
  <c r="K49" i="21"/>
  <c r="C49" i="5" s="1"/>
  <c r="K50" i="21"/>
  <c r="C50" i="5" s="1"/>
  <c r="K51" i="21"/>
  <c r="C51" i="5" s="1"/>
  <c r="K52" i="21"/>
  <c r="K53" i="21"/>
  <c r="K54" i="21"/>
  <c r="K55" i="21"/>
  <c r="K56" i="21"/>
  <c r="K57" i="21"/>
  <c r="K58" i="21"/>
  <c r="K59" i="21"/>
  <c r="K60" i="21"/>
  <c r="K61" i="21"/>
  <c r="K62" i="21"/>
  <c r="K63" i="21"/>
  <c r="K64" i="21"/>
  <c r="K65" i="21"/>
  <c r="K66" i="21"/>
  <c r="K67" i="21"/>
  <c r="K68" i="21"/>
  <c r="K69" i="21"/>
  <c r="K70" i="21"/>
  <c r="K71" i="21"/>
  <c r="K72" i="21"/>
  <c r="K73" i="21"/>
  <c r="K74" i="21"/>
  <c r="K75" i="21"/>
  <c r="K76" i="21"/>
  <c r="I2" i="21"/>
  <c r="J2" i="21"/>
  <c r="I3" i="21"/>
  <c r="J3" i="21"/>
  <c r="I4" i="21"/>
  <c r="J4" i="21"/>
  <c r="I5" i="21"/>
  <c r="J5" i="21"/>
  <c r="I6" i="21"/>
  <c r="J6" i="21"/>
  <c r="I7" i="21"/>
  <c r="J7" i="21"/>
  <c r="I8" i="21"/>
  <c r="J8" i="21"/>
  <c r="I9" i="21"/>
  <c r="J9" i="21"/>
  <c r="I10" i="21"/>
  <c r="J10" i="21"/>
  <c r="I11" i="21"/>
  <c r="J11" i="21"/>
  <c r="I12" i="21"/>
  <c r="J12" i="21"/>
  <c r="I13" i="21"/>
  <c r="J13" i="21"/>
  <c r="I14" i="21"/>
  <c r="J14" i="21"/>
  <c r="I15" i="21"/>
  <c r="J15" i="21"/>
  <c r="I16" i="21"/>
  <c r="J16" i="21"/>
  <c r="I17" i="21"/>
  <c r="J17" i="21"/>
  <c r="I18" i="21"/>
  <c r="J18" i="21"/>
  <c r="I19" i="21"/>
  <c r="J19" i="21"/>
  <c r="I20" i="21"/>
  <c r="J20" i="21"/>
  <c r="I21" i="21"/>
  <c r="J21" i="21"/>
  <c r="I22" i="21"/>
  <c r="J22" i="21"/>
  <c r="I23" i="21"/>
  <c r="J23" i="21"/>
  <c r="I24" i="21"/>
  <c r="J24" i="21"/>
  <c r="I25" i="21"/>
  <c r="J25" i="21"/>
  <c r="I26" i="21"/>
  <c r="J26" i="21"/>
  <c r="I27" i="21"/>
  <c r="J27" i="21"/>
  <c r="I28" i="21"/>
  <c r="J28" i="21"/>
  <c r="I29" i="21"/>
  <c r="J29" i="21"/>
  <c r="I30" i="21"/>
  <c r="J30" i="21"/>
  <c r="I31" i="21"/>
  <c r="J31" i="21"/>
  <c r="I32" i="21"/>
  <c r="J32" i="21"/>
  <c r="I33" i="21"/>
  <c r="J33" i="21"/>
  <c r="I34" i="21"/>
  <c r="J34" i="21"/>
  <c r="I35" i="21"/>
  <c r="J35" i="21"/>
  <c r="I36" i="21"/>
  <c r="J36" i="21"/>
  <c r="I37" i="21"/>
  <c r="J37" i="21"/>
  <c r="I38" i="21"/>
  <c r="J38" i="21"/>
  <c r="I39" i="21"/>
  <c r="J39" i="21"/>
  <c r="I40" i="21"/>
  <c r="J40" i="21"/>
  <c r="I41" i="21"/>
  <c r="J41" i="21"/>
  <c r="I42" i="21"/>
  <c r="J42" i="21"/>
  <c r="I43" i="21"/>
  <c r="J43" i="21"/>
  <c r="I44" i="21"/>
  <c r="J44" i="21"/>
  <c r="I45" i="21"/>
  <c r="J45" i="21"/>
  <c r="I46" i="21"/>
  <c r="J46" i="21"/>
  <c r="I47" i="21"/>
  <c r="J47" i="21"/>
  <c r="I19" i="17"/>
  <c r="V19" i="17" s="1"/>
  <c r="I20" i="17"/>
  <c r="L20" i="17" s="1"/>
  <c r="I21" i="17"/>
  <c r="V21" i="17" s="1"/>
  <c r="I22" i="17"/>
  <c r="L22" i="17" s="1"/>
  <c r="I29" i="17"/>
  <c r="I30" i="17"/>
  <c r="L30" i="17" s="1"/>
  <c r="I31" i="17"/>
  <c r="V31" i="17" s="1"/>
  <c r="I32" i="17"/>
  <c r="I14" i="17"/>
  <c r="V14" i="17" s="1"/>
  <c r="I15" i="17"/>
  <c r="L15" i="17" s="1"/>
  <c r="I16" i="17"/>
  <c r="L16" i="17" s="1"/>
  <c r="I17" i="17"/>
  <c r="L17" i="17" s="1"/>
  <c r="I24" i="17"/>
  <c r="V24" i="17" s="1"/>
  <c r="I25" i="17"/>
  <c r="L25" i="17" s="1"/>
  <c r="I26" i="17"/>
  <c r="I27" i="17"/>
  <c r="L27" i="17" s="1"/>
  <c r="I12" i="17"/>
  <c r="L12" i="17" s="1"/>
  <c r="I13" i="17"/>
  <c r="V13" i="17" s="1"/>
  <c r="I18" i="17"/>
  <c r="V18" i="17" s="1"/>
  <c r="I23" i="17"/>
  <c r="L23" i="17" s="1"/>
  <c r="I28" i="17"/>
  <c r="I33" i="17"/>
  <c r="L33" i="17" s="1"/>
  <c r="I34" i="17"/>
  <c r="O34" i="17" s="1"/>
  <c r="P34" i="17" s="1"/>
  <c r="I35" i="17"/>
  <c r="L35" i="17" s="1"/>
  <c r="I36" i="17"/>
  <c r="V36" i="17" s="1"/>
  <c r="I37" i="17"/>
  <c r="O37" i="17" s="1"/>
  <c r="P37" i="17" s="1"/>
  <c r="I38" i="17"/>
  <c r="O38" i="17" s="1"/>
  <c r="P38" i="17" s="1"/>
  <c r="I39" i="17"/>
  <c r="L39" i="17" s="1"/>
  <c r="I40" i="17"/>
  <c r="I41" i="17"/>
  <c r="L41" i="17" s="1"/>
  <c r="I42" i="17"/>
  <c r="L42" i="17" s="1"/>
  <c r="I43" i="17"/>
  <c r="L43" i="17" s="1"/>
  <c r="I44" i="17"/>
  <c r="L44" i="17" s="1"/>
  <c r="I45" i="17"/>
  <c r="L45" i="17" s="1"/>
  <c r="I46" i="17"/>
  <c r="V46" i="17" s="1"/>
  <c r="I47" i="17"/>
  <c r="L47" i="17" s="1"/>
  <c r="I48" i="17"/>
  <c r="I49" i="17"/>
  <c r="L49" i="17" s="1"/>
  <c r="I50" i="17"/>
  <c r="V50" i="17" s="1"/>
  <c r="I51" i="17"/>
  <c r="V51" i="17" s="1"/>
  <c r="I52" i="17"/>
  <c r="I53" i="17"/>
  <c r="I54" i="17"/>
  <c r="V54" i="17" s="1"/>
  <c r="I55" i="17"/>
  <c r="V55" i="17" s="1"/>
  <c r="I56" i="17"/>
  <c r="I57" i="17"/>
  <c r="I58" i="17"/>
  <c r="V58" i="17" s="1"/>
  <c r="I59" i="17"/>
  <c r="V59" i="17" s="1"/>
  <c r="I60" i="17"/>
  <c r="I61" i="17"/>
  <c r="I62" i="17"/>
  <c r="V62" i="17" s="1"/>
  <c r="I63" i="17"/>
  <c r="V63" i="17" s="1"/>
  <c r="I64" i="17"/>
  <c r="I65" i="17"/>
  <c r="I66" i="17"/>
  <c r="V66" i="17" s="1"/>
  <c r="I67" i="17"/>
  <c r="V67" i="17" s="1"/>
  <c r="I68" i="17"/>
  <c r="I69" i="17"/>
  <c r="I70" i="17"/>
  <c r="V70" i="17" s="1"/>
  <c r="I71" i="17"/>
  <c r="V71" i="17" s="1"/>
  <c r="I72" i="17"/>
  <c r="I73" i="17"/>
  <c r="I74" i="17"/>
  <c r="V74" i="17" s="1"/>
  <c r="I75" i="17"/>
  <c r="V75" i="17" s="1"/>
  <c r="I76" i="17"/>
  <c r="I77" i="17"/>
  <c r="I78" i="17"/>
  <c r="V78" i="17" s="1"/>
  <c r="I79" i="17"/>
  <c r="V79" i="17" s="1"/>
  <c r="I80" i="17"/>
  <c r="I81" i="17"/>
  <c r="I82" i="17"/>
  <c r="V82" i="17" s="1"/>
  <c r="I83" i="17"/>
  <c r="V83" i="17" s="1"/>
  <c r="I84" i="17"/>
  <c r="I85" i="17"/>
  <c r="I86" i="17"/>
  <c r="V86" i="17" s="1"/>
  <c r="I87" i="17"/>
  <c r="V87" i="17" s="1"/>
  <c r="I88" i="17"/>
  <c r="I89" i="17"/>
  <c r="I90" i="17"/>
  <c r="V90" i="17" s="1"/>
  <c r="I91" i="17"/>
  <c r="V91" i="17" s="1"/>
  <c r="I92" i="17"/>
  <c r="I93" i="17"/>
  <c r="I94" i="17"/>
  <c r="V94" i="17" s="1"/>
  <c r="I95" i="17"/>
  <c r="V95" i="17" s="1"/>
  <c r="I96" i="17"/>
  <c r="I97" i="17"/>
  <c r="I98" i="17"/>
  <c r="V98" i="17" s="1"/>
  <c r="I99" i="17"/>
  <c r="V99" i="17" s="1"/>
  <c r="I100" i="17"/>
  <c r="I101" i="17"/>
  <c r="I102" i="17"/>
  <c r="V102" i="17" s="1"/>
  <c r="I103" i="17"/>
  <c r="V103" i="17" s="1"/>
  <c r="I104" i="17"/>
  <c r="I105" i="17"/>
  <c r="I106" i="17"/>
  <c r="V106" i="17" s="1"/>
  <c r="I107" i="17"/>
  <c r="V107" i="17" s="1"/>
  <c r="I108" i="17"/>
  <c r="I109" i="17"/>
  <c r="I110" i="17"/>
  <c r="V110" i="17" s="1"/>
  <c r="I111" i="17"/>
  <c r="V111" i="17" s="1"/>
  <c r="I112" i="17"/>
  <c r="I113" i="17"/>
  <c r="I114" i="17"/>
  <c r="V114" i="17" s="1"/>
  <c r="I115" i="17"/>
  <c r="V115" i="17" s="1"/>
  <c r="I116" i="17"/>
  <c r="I117" i="17"/>
  <c r="I118" i="17"/>
  <c r="V118" i="17" s="1"/>
  <c r="I119" i="17"/>
  <c r="V119" i="17" s="1"/>
  <c r="I120" i="17"/>
  <c r="I121" i="17"/>
  <c r="I122" i="17"/>
  <c r="V122" i="17" s="1"/>
  <c r="I123" i="17"/>
  <c r="V123" i="17" s="1"/>
  <c r="I124" i="17"/>
  <c r="I125" i="17"/>
  <c r="I126" i="17"/>
  <c r="V126" i="17" s="1"/>
  <c r="I127" i="17"/>
  <c r="V127" i="17" s="1"/>
  <c r="I128" i="17"/>
  <c r="I129" i="17"/>
  <c r="I130" i="17"/>
  <c r="V130" i="17" s="1"/>
  <c r="I131" i="17"/>
  <c r="V131" i="17" s="1"/>
  <c r="I132" i="17"/>
  <c r="I133" i="17"/>
  <c r="I134" i="17"/>
  <c r="V134" i="17" s="1"/>
  <c r="I135" i="17"/>
  <c r="V135" i="17" s="1"/>
  <c r="I136" i="17"/>
  <c r="I137" i="17"/>
  <c r="I138" i="17"/>
  <c r="V138" i="17" s="1"/>
  <c r="I139" i="17"/>
  <c r="V139" i="17" s="1"/>
  <c r="I140" i="17"/>
  <c r="I141" i="17"/>
  <c r="I142" i="17"/>
  <c r="V142" i="17" s="1"/>
  <c r="I143" i="17"/>
  <c r="V143" i="17" s="1"/>
  <c r="I144" i="17"/>
  <c r="I145" i="17"/>
  <c r="I146" i="17"/>
  <c r="V146" i="17" s="1"/>
  <c r="I147" i="17"/>
  <c r="V147" i="17" s="1"/>
  <c r="I148" i="17"/>
  <c r="I149" i="17"/>
  <c r="I150" i="17"/>
  <c r="V150" i="17" s="1"/>
  <c r="I151" i="17"/>
  <c r="V151" i="17" s="1"/>
  <c r="I152" i="17"/>
  <c r="I153" i="17"/>
  <c r="I154" i="17"/>
  <c r="V154" i="17" s="1"/>
  <c r="I155" i="17"/>
  <c r="V155" i="17" s="1"/>
  <c r="I156" i="17"/>
  <c r="I157" i="17"/>
  <c r="I158" i="17"/>
  <c r="V158" i="17" s="1"/>
  <c r="I159" i="17"/>
  <c r="V159" i="17" s="1"/>
  <c r="I160" i="17"/>
  <c r="I161" i="17"/>
  <c r="I162" i="17"/>
  <c r="V162" i="17" s="1"/>
  <c r="I163" i="17"/>
  <c r="V163" i="17" s="1"/>
  <c r="I164" i="17"/>
  <c r="I165" i="17"/>
  <c r="I166" i="17"/>
  <c r="V166" i="17" s="1"/>
  <c r="I167" i="17"/>
  <c r="V167" i="17" s="1"/>
  <c r="I168" i="17"/>
  <c r="I169" i="17"/>
  <c r="I170" i="17"/>
  <c r="V170" i="17" s="1"/>
  <c r="I171" i="17"/>
  <c r="V171" i="17" s="1"/>
  <c r="I172" i="17"/>
  <c r="I173" i="17"/>
  <c r="I174" i="17"/>
  <c r="V174" i="17" s="1"/>
  <c r="I175" i="17"/>
  <c r="V175" i="17" s="1"/>
  <c r="I176" i="17"/>
  <c r="I177" i="17"/>
  <c r="I178" i="17"/>
  <c r="V178" i="17" s="1"/>
  <c r="I179" i="17"/>
  <c r="V179" i="17" s="1"/>
  <c r="I180" i="17"/>
  <c r="V180" i="17" s="1"/>
  <c r="I181" i="17"/>
  <c r="V181" i="17" s="1"/>
  <c r="I182" i="17"/>
  <c r="V182" i="17" s="1"/>
  <c r="I183" i="17"/>
  <c r="V183" i="17" s="1"/>
  <c r="I184" i="17"/>
  <c r="V184" i="17" s="1"/>
  <c r="I185" i="17"/>
  <c r="V185" i="17" s="1"/>
  <c r="I186" i="17"/>
  <c r="V186" i="17" s="1"/>
  <c r="I187" i="17"/>
  <c r="V187" i="17" s="1"/>
  <c r="I188" i="17"/>
  <c r="V188" i="17" s="1"/>
  <c r="I189" i="17"/>
  <c r="V189" i="17" s="1"/>
  <c r="I190" i="17"/>
  <c r="V190" i="17" s="1"/>
  <c r="I191" i="17"/>
  <c r="V191" i="17" s="1"/>
  <c r="I192" i="17"/>
  <c r="V192" i="17" s="1"/>
  <c r="I193" i="17"/>
  <c r="V193" i="17" s="1"/>
  <c r="I194" i="17"/>
  <c r="V194" i="17" s="1"/>
  <c r="I195" i="17"/>
  <c r="V195" i="17" s="1"/>
  <c r="I196" i="17"/>
  <c r="V196" i="17" s="1"/>
  <c r="I197" i="17"/>
  <c r="V197" i="17" s="1"/>
  <c r="I198" i="17"/>
  <c r="V198" i="17" s="1"/>
  <c r="I199" i="17"/>
  <c r="V199" i="17" s="1"/>
  <c r="I200" i="17"/>
  <c r="V200" i="17" s="1"/>
  <c r="I201" i="17"/>
  <c r="V201" i="17" s="1"/>
  <c r="I202" i="17"/>
  <c r="V202" i="17" s="1"/>
  <c r="I203" i="17"/>
  <c r="V203" i="17" s="1"/>
  <c r="I204" i="17"/>
  <c r="V204" i="17" s="1"/>
  <c r="I205" i="17"/>
  <c r="V205" i="17" s="1"/>
  <c r="I206" i="17"/>
  <c r="V206" i="17" s="1"/>
  <c r="I207" i="17"/>
  <c r="V207" i="17" s="1"/>
  <c r="I208" i="17"/>
  <c r="V208" i="17" s="1"/>
  <c r="AE32" i="20"/>
  <c r="O33" i="20"/>
  <c r="S33" i="20"/>
  <c r="AE33" i="20"/>
  <c r="W34" i="20"/>
  <c r="C1003" i="26"/>
  <c r="F1003" i="26" s="1"/>
  <c r="C207" i="26"/>
  <c r="F207" i="26" s="1"/>
  <c r="C210" i="26"/>
  <c r="F210" i="26" s="1"/>
  <c r="C211" i="26"/>
  <c r="F211" i="26" s="1"/>
  <c r="C212" i="26"/>
  <c r="F212" i="26" s="1"/>
  <c r="C215" i="26"/>
  <c r="F215" i="26" s="1"/>
  <c r="C216" i="26"/>
  <c r="F216" i="26" s="1"/>
  <c r="C219" i="26"/>
  <c r="F219" i="26" s="1"/>
  <c r="C220" i="26"/>
  <c r="F220" i="26" s="1"/>
  <c r="C223" i="26"/>
  <c r="F223" i="26" s="1"/>
  <c r="C224" i="26"/>
  <c r="F224" i="26" s="1"/>
  <c r="C227" i="26"/>
  <c r="F227" i="26" s="1"/>
  <c r="C228" i="26"/>
  <c r="F228" i="26" s="1"/>
  <c r="C231" i="26"/>
  <c r="F231" i="26" s="1"/>
  <c r="C232" i="26"/>
  <c r="F232" i="26" s="1"/>
  <c r="C235" i="26"/>
  <c r="F235" i="26" s="1"/>
  <c r="C236" i="26"/>
  <c r="F236" i="26" s="1"/>
  <c r="C239" i="26"/>
  <c r="F239" i="26" s="1"/>
  <c r="C240" i="26"/>
  <c r="F240" i="26" s="1"/>
  <c r="C243" i="26"/>
  <c r="F243" i="26" s="1"/>
  <c r="C244" i="26"/>
  <c r="F244" i="26" s="1"/>
  <c r="C247" i="26"/>
  <c r="F247" i="26" s="1"/>
  <c r="C251" i="26"/>
  <c r="F251" i="26" s="1"/>
  <c r="C252" i="26"/>
  <c r="F252" i="26" s="1"/>
  <c r="C405" i="26"/>
  <c r="C407" i="26"/>
  <c r="F407" i="26" s="1"/>
  <c r="C412" i="26"/>
  <c r="F412" i="26" s="1"/>
  <c r="C413" i="26"/>
  <c r="F413" i="26" s="1"/>
  <c r="C416" i="26"/>
  <c r="F416" i="26" s="1"/>
  <c r="C420" i="26"/>
  <c r="F420" i="26" s="1"/>
  <c r="C424" i="26"/>
  <c r="F424" i="26" s="1"/>
  <c r="C425" i="26"/>
  <c r="F425" i="26" s="1"/>
  <c r="C428" i="26"/>
  <c r="F428" i="26" s="1"/>
  <c r="C429" i="26"/>
  <c r="F429" i="26" s="1"/>
  <c r="C432" i="26"/>
  <c r="F432" i="26" s="1"/>
  <c r="C433" i="26"/>
  <c r="F433" i="26" s="1"/>
  <c r="C436" i="26"/>
  <c r="F436" i="26" s="1"/>
  <c r="C437" i="26"/>
  <c r="F437" i="26" s="1"/>
  <c r="C440" i="26"/>
  <c r="F440" i="26" s="1"/>
  <c r="C441" i="26"/>
  <c r="F441" i="26" s="1"/>
  <c r="C444" i="26"/>
  <c r="F444" i="26" s="1"/>
  <c r="C445" i="26"/>
  <c r="F445" i="26" s="1"/>
  <c r="C448" i="26"/>
  <c r="F448" i="26" s="1"/>
  <c r="C449" i="26"/>
  <c r="F449" i="26" s="1"/>
  <c r="C605" i="26"/>
  <c r="F605" i="26" s="1"/>
  <c r="C606" i="26"/>
  <c r="F606" i="26" s="1"/>
  <c r="C613" i="26"/>
  <c r="F613" i="26" s="1"/>
  <c r="C618" i="26"/>
  <c r="F618" i="26" s="1"/>
  <c r="C622" i="26"/>
  <c r="F622" i="26" s="1"/>
  <c r="C625" i="26"/>
  <c r="F625" i="26" s="1"/>
  <c r="C626" i="26"/>
  <c r="F626" i="26" s="1"/>
  <c r="C629" i="26"/>
  <c r="F629" i="26" s="1"/>
  <c r="C634" i="26"/>
  <c r="F634" i="26" s="1"/>
  <c r="C637" i="26"/>
  <c r="F637" i="26" s="1"/>
  <c r="C638" i="26"/>
  <c r="F638" i="26" s="1"/>
  <c r="C641" i="26"/>
  <c r="F641" i="26" s="1"/>
  <c r="C642" i="26"/>
  <c r="F642" i="26" s="1"/>
  <c r="C645" i="26"/>
  <c r="F645" i="26" s="1"/>
  <c r="C646" i="26"/>
  <c r="F646" i="26" s="1"/>
  <c r="C649" i="26"/>
  <c r="F649" i="26" s="1"/>
  <c r="C650" i="26"/>
  <c r="F650" i="26" s="1"/>
  <c r="C803" i="26"/>
  <c r="F803" i="26" s="1"/>
  <c r="C806" i="26"/>
  <c r="F806" i="26" s="1"/>
  <c r="C807" i="26"/>
  <c r="F807" i="26" s="1"/>
  <c r="C810" i="26"/>
  <c r="F810" i="26" s="1"/>
  <c r="C811" i="26"/>
  <c r="F811" i="26" s="1"/>
  <c r="C814" i="26"/>
  <c r="F814" i="26" s="1"/>
  <c r="C815" i="26"/>
  <c r="F815" i="26" s="1"/>
  <c r="C818" i="26"/>
  <c r="F818" i="26" s="1"/>
  <c r="C819" i="26"/>
  <c r="F819" i="26" s="1"/>
  <c r="C822" i="26"/>
  <c r="F822" i="26" s="1"/>
  <c r="C823" i="26"/>
  <c r="F823" i="26" s="1"/>
  <c r="C826" i="26"/>
  <c r="F826" i="26" s="1"/>
  <c r="C827" i="26"/>
  <c r="F827" i="26" s="1"/>
  <c r="C830" i="26"/>
  <c r="F830" i="26" s="1"/>
  <c r="C831" i="26"/>
  <c r="F831" i="26" s="1"/>
  <c r="C833" i="26"/>
  <c r="F833" i="26" s="1"/>
  <c r="C834" i="26"/>
  <c r="F834" i="26" s="1"/>
  <c r="C835" i="26"/>
  <c r="F835" i="26" s="1"/>
  <c r="C837" i="26"/>
  <c r="F837" i="26" s="1"/>
  <c r="C838" i="26"/>
  <c r="F838" i="26" s="1"/>
  <c r="C839" i="26"/>
  <c r="F839" i="26" s="1"/>
  <c r="C842" i="26"/>
  <c r="F842" i="26" s="1"/>
  <c r="C846" i="26"/>
  <c r="F846" i="26" s="1"/>
  <c r="C850" i="26"/>
  <c r="F850" i="26" s="1"/>
  <c r="C851" i="26"/>
  <c r="F851" i="26" s="1"/>
  <c r="C1007" i="26"/>
  <c r="F1007" i="26" s="1"/>
  <c r="C1011" i="26"/>
  <c r="F1011" i="26" s="1"/>
  <c r="C1012" i="26"/>
  <c r="F1012" i="26" s="1"/>
  <c r="C1015" i="26"/>
  <c r="F1015" i="26" s="1"/>
  <c r="C1016" i="26"/>
  <c r="F1016" i="26" s="1"/>
  <c r="C1020" i="26"/>
  <c r="F1020" i="26" s="1"/>
  <c r="C1023" i="26"/>
  <c r="F1023" i="26" s="1"/>
  <c r="C1024" i="26"/>
  <c r="F1024" i="26" s="1"/>
  <c r="C1028" i="26"/>
  <c r="F1028" i="26" s="1"/>
  <c r="C1031" i="26"/>
  <c r="F1031" i="26" s="1"/>
  <c r="C1035" i="26"/>
  <c r="F1035" i="26" s="1"/>
  <c r="C1036" i="26"/>
  <c r="F1036" i="26" s="1"/>
  <c r="C1039" i="26"/>
  <c r="F1039" i="26" s="1"/>
  <c r="C1040" i="26"/>
  <c r="F1040" i="26" s="1"/>
  <c r="C1043" i="26"/>
  <c r="F1043" i="26" s="1"/>
  <c r="C1044" i="26"/>
  <c r="F1044" i="26" s="1"/>
  <c r="C1047" i="26"/>
  <c r="F1047" i="26" s="1"/>
  <c r="C1048" i="26"/>
  <c r="F1048" i="26" s="1"/>
  <c r="C1051" i="26"/>
  <c r="F1051" i="26" s="1"/>
  <c r="C1052" i="26"/>
  <c r="F1052" i="26" s="1"/>
  <c r="F841" i="26"/>
  <c r="F843" i="26"/>
  <c r="F248" i="26"/>
  <c r="C205" i="19"/>
  <c r="C210" i="19"/>
  <c r="F210" i="19" s="1"/>
  <c r="C213" i="19"/>
  <c r="F213" i="19" s="1"/>
  <c r="C214" i="19"/>
  <c r="F214" i="19" s="1"/>
  <c r="C217" i="19"/>
  <c r="F217" i="19" s="1"/>
  <c r="C218" i="19"/>
  <c r="F218" i="19" s="1"/>
  <c r="C221" i="19"/>
  <c r="F221" i="19" s="1"/>
  <c r="C222" i="19"/>
  <c r="F222" i="19" s="1"/>
  <c r="C225" i="19"/>
  <c r="F225" i="19" s="1"/>
  <c r="C226" i="19"/>
  <c r="F226" i="19" s="1"/>
  <c r="C229" i="19"/>
  <c r="F229" i="19" s="1"/>
  <c r="C230" i="19"/>
  <c r="F230" i="19" s="1"/>
  <c r="C233" i="19"/>
  <c r="F233" i="19" s="1"/>
  <c r="C234" i="19"/>
  <c r="F234" i="19" s="1"/>
  <c r="C237" i="19"/>
  <c r="F237" i="19" s="1"/>
  <c r="C238" i="19"/>
  <c r="F238" i="19" s="1"/>
  <c r="C241" i="19"/>
  <c r="F241" i="19" s="1"/>
  <c r="C242" i="19"/>
  <c r="F242" i="19" s="1"/>
  <c r="C244" i="19"/>
  <c r="F244" i="19" s="1"/>
  <c r="C245" i="19"/>
  <c r="F245" i="19" s="1"/>
  <c r="C246" i="19"/>
  <c r="F246" i="19" s="1"/>
  <c r="C249" i="19"/>
  <c r="F249" i="19" s="1"/>
  <c r="C250" i="19"/>
  <c r="F250" i="19" s="1"/>
  <c r="C406" i="19"/>
  <c r="C411" i="19"/>
  <c r="F411" i="19" s="1"/>
  <c r="C418" i="19"/>
  <c r="F418" i="19" s="1"/>
  <c r="C419" i="19"/>
  <c r="F419" i="19" s="1"/>
  <c r="C426" i="19"/>
  <c r="F426" i="19" s="1"/>
  <c r="C431" i="19"/>
  <c r="F431" i="19" s="1"/>
  <c r="C434" i="19"/>
  <c r="F434" i="19" s="1"/>
  <c r="C435" i="19"/>
  <c r="F435" i="19" s="1"/>
  <c r="C438" i="19"/>
  <c r="F438" i="19" s="1"/>
  <c r="C439" i="19"/>
  <c r="F439" i="19" s="1"/>
  <c r="C442" i="19"/>
  <c r="F442" i="19" s="1"/>
  <c r="C443" i="19"/>
  <c r="F443" i="19" s="1"/>
  <c r="C446" i="19"/>
  <c r="F446" i="19" s="1"/>
  <c r="C447" i="19"/>
  <c r="F447" i="19" s="1"/>
  <c r="C450" i="19"/>
  <c r="F450" i="19" s="1"/>
  <c r="C451" i="19"/>
  <c r="F451" i="19" s="1"/>
  <c r="C607" i="19"/>
  <c r="F607" i="19" s="1"/>
  <c r="C611" i="19"/>
  <c r="F611" i="19" s="1"/>
  <c r="C612" i="19"/>
  <c r="F612" i="19" s="1"/>
  <c r="C615" i="19"/>
  <c r="F615" i="19" s="1"/>
  <c r="C616" i="19"/>
  <c r="F616" i="19" s="1"/>
  <c r="C619" i="19"/>
  <c r="F619" i="19" s="1"/>
  <c r="C620" i="19"/>
  <c r="F620" i="19" s="1"/>
  <c r="C623" i="19"/>
  <c r="F623" i="19" s="1"/>
  <c r="C624" i="19"/>
  <c r="F624" i="19" s="1"/>
  <c r="C627" i="19"/>
  <c r="F627" i="19" s="1"/>
  <c r="C628" i="19"/>
  <c r="F628" i="19" s="1"/>
  <c r="C631" i="19"/>
  <c r="F631" i="19" s="1"/>
  <c r="C632" i="19"/>
  <c r="F632" i="19" s="1"/>
  <c r="C635" i="19"/>
  <c r="F635" i="19" s="1"/>
  <c r="C636" i="19"/>
  <c r="F636" i="19" s="1"/>
  <c r="C639" i="19"/>
  <c r="F639" i="19" s="1"/>
  <c r="C640" i="19"/>
  <c r="F640" i="19" s="1"/>
  <c r="C643" i="19"/>
  <c r="F643" i="19" s="1"/>
  <c r="C644" i="19"/>
  <c r="F644" i="19" s="1"/>
  <c r="C647" i="19"/>
  <c r="F647" i="19" s="1"/>
  <c r="C648" i="19"/>
  <c r="F648" i="19" s="1"/>
  <c r="C651" i="19"/>
  <c r="F651" i="19" s="1"/>
  <c r="C652" i="19"/>
  <c r="F652" i="19" s="1"/>
  <c r="C808" i="19"/>
  <c r="F808" i="19" s="1"/>
  <c r="C813" i="19"/>
  <c r="F813" i="19" s="1"/>
  <c r="C817" i="19"/>
  <c r="F817" i="19" s="1"/>
  <c r="C821" i="19"/>
  <c r="F821" i="19" s="1"/>
  <c r="C825" i="19"/>
  <c r="F825" i="19" s="1"/>
  <c r="C829" i="19"/>
  <c r="F829" i="19" s="1"/>
  <c r="C832" i="19"/>
  <c r="F832" i="19" s="1"/>
  <c r="C833" i="19"/>
  <c r="F833" i="19" s="1"/>
  <c r="C836" i="19"/>
  <c r="F836" i="19" s="1"/>
  <c r="C837" i="19"/>
  <c r="F837" i="19" s="1"/>
  <c r="C840" i="19"/>
  <c r="F840" i="19" s="1"/>
  <c r="C841" i="19"/>
  <c r="F841" i="19" s="1"/>
  <c r="C844" i="19"/>
  <c r="F844" i="19" s="1"/>
  <c r="C845" i="19"/>
  <c r="F845" i="19" s="1"/>
  <c r="C848" i="19"/>
  <c r="F848" i="19" s="1"/>
  <c r="C849" i="19"/>
  <c r="F849" i="19" s="1"/>
  <c r="C852" i="19"/>
  <c r="F852" i="19" s="1"/>
  <c r="C1003" i="19"/>
  <c r="F1003" i="19" s="1"/>
  <c r="C1005" i="19"/>
  <c r="F1005" i="19" s="1"/>
  <c r="C1010" i="19"/>
  <c r="F1010" i="19" s="1"/>
  <c r="C1012" i="19"/>
  <c r="F1012" i="19" s="1"/>
  <c r="C1013" i="19"/>
  <c r="F1013" i="19" s="1"/>
  <c r="C1014" i="19"/>
  <c r="F1014" i="19" s="1"/>
  <c r="C1016" i="19"/>
  <c r="F1016" i="19" s="1"/>
  <c r="C1018" i="19"/>
  <c r="C1022" i="19"/>
  <c r="F1022" i="19" s="1"/>
  <c r="C1026" i="19"/>
  <c r="F1026" i="19" s="1"/>
  <c r="C1028" i="19"/>
  <c r="F1028" i="19" s="1"/>
  <c r="C1029" i="19"/>
  <c r="F1029" i="19" s="1"/>
  <c r="C1030" i="19"/>
  <c r="F1030" i="19" s="1"/>
  <c r="C1033" i="19"/>
  <c r="F1033" i="19" s="1"/>
  <c r="C1034" i="19"/>
  <c r="F1034" i="19" s="1"/>
  <c r="C1037" i="19"/>
  <c r="F1037" i="19" s="1"/>
  <c r="C1038" i="19"/>
  <c r="F1038" i="19" s="1"/>
  <c r="C1041" i="19"/>
  <c r="F1041" i="19" s="1"/>
  <c r="C1042" i="19"/>
  <c r="F1042" i="19" s="1"/>
  <c r="C1045" i="19"/>
  <c r="F1045" i="19" s="1"/>
  <c r="C1046" i="19"/>
  <c r="F1046" i="19" s="1"/>
  <c r="C1048" i="19"/>
  <c r="F1048" i="19" s="1"/>
  <c r="C1049" i="19"/>
  <c r="F1049" i="19" s="1"/>
  <c r="C1050" i="19"/>
  <c r="F1050" i="19" s="1"/>
  <c r="O62" i="36"/>
  <c r="O63" i="36"/>
  <c r="O64" i="36"/>
  <c r="O65" i="36"/>
  <c r="J62" i="36"/>
  <c r="J63" i="36"/>
  <c r="J64" i="36"/>
  <c r="J65" i="36"/>
  <c r="G9" i="22"/>
  <c r="P9" i="22"/>
  <c r="G10" i="22"/>
  <c r="P10" i="22"/>
  <c r="G11" i="22"/>
  <c r="P11" i="22"/>
  <c r="G12" i="22"/>
  <c r="P12" i="22"/>
  <c r="G13" i="22"/>
  <c r="P13" i="22"/>
  <c r="G14" i="22"/>
  <c r="P14" i="22"/>
  <c r="G15" i="22"/>
  <c r="P15" i="22"/>
  <c r="G16" i="22"/>
  <c r="P16" i="22"/>
  <c r="G17" i="22"/>
  <c r="P17" i="22"/>
  <c r="G18" i="22"/>
  <c r="P18" i="22"/>
  <c r="G19" i="22"/>
  <c r="P19" i="22"/>
  <c r="G20" i="22"/>
  <c r="P20" i="22"/>
  <c r="G21" i="22"/>
  <c r="P21" i="22"/>
  <c r="G22" i="22"/>
  <c r="P22" i="22"/>
  <c r="G23" i="22"/>
  <c r="P23" i="22"/>
  <c r="G24" i="22"/>
  <c r="P24" i="22"/>
  <c r="G25" i="22"/>
  <c r="P25" i="22"/>
  <c r="G26" i="22"/>
  <c r="P26" i="22"/>
  <c r="G27" i="22"/>
  <c r="P27" i="22"/>
  <c r="G28" i="22"/>
  <c r="P28" i="22"/>
  <c r="G29" i="22"/>
  <c r="P29" i="22"/>
  <c r="G30" i="22"/>
  <c r="P30" i="22"/>
  <c r="G31" i="22"/>
  <c r="P31" i="22"/>
  <c r="G32" i="22"/>
  <c r="P32" i="22"/>
  <c r="G33" i="22"/>
  <c r="P33" i="22"/>
  <c r="G34" i="22"/>
  <c r="P34" i="22"/>
  <c r="G35" i="22"/>
  <c r="P35" i="22"/>
  <c r="G36" i="22"/>
  <c r="P36" i="22"/>
  <c r="G37" i="22"/>
  <c r="P37" i="22"/>
  <c r="G38" i="22"/>
  <c r="P38" i="22"/>
  <c r="G39" i="22"/>
  <c r="P39" i="22"/>
  <c r="G40" i="22"/>
  <c r="P40" i="22"/>
  <c r="G41" i="22"/>
  <c r="P41" i="22"/>
  <c r="G42" i="22"/>
  <c r="P42" i="22"/>
  <c r="G43" i="22"/>
  <c r="P43" i="22"/>
  <c r="G44" i="22"/>
  <c r="P44" i="22"/>
  <c r="G45" i="22"/>
  <c r="P45" i="22"/>
  <c r="G46" i="22"/>
  <c r="P46" i="22"/>
  <c r="G47" i="22"/>
  <c r="P47" i="22"/>
  <c r="G48" i="22"/>
  <c r="P48" i="22"/>
  <c r="G49" i="22"/>
  <c r="P49" i="22"/>
  <c r="G50" i="22"/>
  <c r="P50" i="22"/>
  <c r="G51" i="22"/>
  <c r="P51" i="22"/>
  <c r="G52" i="22"/>
  <c r="P52" i="22"/>
  <c r="G53" i="22"/>
  <c r="P53" i="22"/>
  <c r="G54" i="22"/>
  <c r="P54" i="22"/>
  <c r="G55" i="22"/>
  <c r="P55" i="22"/>
  <c r="G56" i="22"/>
  <c r="P56" i="22"/>
  <c r="G57" i="22"/>
  <c r="P57" i="22"/>
  <c r="G58" i="22"/>
  <c r="P58" i="22"/>
  <c r="G59" i="22"/>
  <c r="P59" i="22"/>
  <c r="G60" i="22"/>
  <c r="P60" i="22"/>
  <c r="G61" i="22"/>
  <c r="P61" i="22"/>
  <c r="G62" i="22"/>
  <c r="P62" i="22"/>
  <c r="G63" i="22"/>
  <c r="P63" i="22"/>
  <c r="G64" i="22"/>
  <c r="P64" i="22"/>
  <c r="G65" i="22"/>
  <c r="P65" i="22"/>
  <c r="G66" i="22"/>
  <c r="P66" i="22"/>
  <c r="G67" i="22"/>
  <c r="P67" i="22"/>
  <c r="G68" i="22"/>
  <c r="P68" i="22"/>
  <c r="R69" i="17"/>
  <c r="S69" i="17"/>
  <c r="H69" i="17"/>
  <c r="F69" i="22" s="1"/>
  <c r="G69" i="22"/>
  <c r="G69" i="17"/>
  <c r="J69" i="22" s="1"/>
  <c r="P69" i="22"/>
  <c r="R70" i="17"/>
  <c r="S70" i="17"/>
  <c r="H70" i="17"/>
  <c r="F70" i="22" s="1"/>
  <c r="G70" i="22"/>
  <c r="G70" i="17"/>
  <c r="J70" i="22" s="1"/>
  <c r="P70" i="22"/>
  <c r="R71" i="17"/>
  <c r="S71" i="17"/>
  <c r="H71" i="17"/>
  <c r="F71" i="22" s="1"/>
  <c r="G71" i="22"/>
  <c r="G71" i="17"/>
  <c r="J71" i="22" s="1"/>
  <c r="P71" i="22"/>
  <c r="R72" i="17"/>
  <c r="S72" i="17"/>
  <c r="H72" i="17"/>
  <c r="F72" i="22" s="1"/>
  <c r="G72" i="22"/>
  <c r="G72" i="17"/>
  <c r="J72" i="22" s="1"/>
  <c r="P72" i="22"/>
  <c r="R73" i="17"/>
  <c r="S73" i="17"/>
  <c r="H73" i="17"/>
  <c r="F73" i="22" s="1"/>
  <c r="G73" i="22"/>
  <c r="G73" i="17"/>
  <c r="J73" i="22" s="1"/>
  <c r="P73" i="22"/>
  <c r="R74" i="17"/>
  <c r="S74" i="17"/>
  <c r="H74" i="17"/>
  <c r="F74" i="22" s="1"/>
  <c r="G74" i="22"/>
  <c r="G74" i="17"/>
  <c r="J74" i="22" s="1"/>
  <c r="P74" i="22"/>
  <c r="R75" i="17"/>
  <c r="S75" i="17"/>
  <c r="H75" i="17"/>
  <c r="F75" i="22" s="1"/>
  <c r="G75" i="22"/>
  <c r="G75" i="17"/>
  <c r="J75" i="22" s="1"/>
  <c r="P75" i="22"/>
  <c r="R76" i="17"/>
  <c r="S76" i="17"/>
  <c r="H76" i="17"/>
  <c r="F76" i="22" s="1"/>
  <c r="G76" i="22"/>
  <c r="G76" i="17"/>
  <c r="J76" i="22" s="1"/>
  <c r="P76" i="22"/>
  <c r="R77" i="17"/>
  <c r="S77" i="17"/>
  <c r="H77" i="17"/>
  <c r="F77" i="22" s="1"/>
  <c r="G77" i="22"/>
  <c r="G77" i="17"/>
  <c r="J77" i="22" s="1"/>
  <c r="P77" i="22"/>
  <c r="R78" i="17"/>
  <c r="S78" i="17"/>
  <c r="H78" i="17"/>
  <c r="F78" i="22" s="1"/>
  <c r="G78" i="22"/>
  <c r="G78" i="17"/>
  <c r="J78" i="22" s="1"/>
  <c r="P78" i="22"/>
  <c r="R79" i="17"/>
  <c r="S79" i="17"/>
  <c r="H79" i="17"/>
  <c r="F79" i="22" s="1"/>
  <c r="G79" i="22"/>
  <c r="G79" i="17"/>
  <c r="J79" i="22" s="1"/>
  <c r="P79" i="22"/>
  <c r="R80" i="17"/>
  <c r="S80" i="17"/>
  <c r="H80" i="17"/>
  <c r="F80" i="22" s="1"/>
  <c r="G80" i="22"/>
  <c r="G80" i="17"/>
  <c r="J80" i="22" s="1"/>
  <c r="P80" i="22"/>
  <c r="R81" i="17"/>
  <c r="S81" i="17"/>
  <c r="H81" i="17"/>
  <c r="F81" i="22" s="1"/>
  <c r="G81" i="22"/>
  <c r="G81" i="17"/>
  <c r="J81" i="22" s="1"/>
  <c r="P81" i="22"/>
  <c r="R82" i="17"/>
  <c r="S82" i="17"/>
  <c r="H82" i="17"/>
  <c r="F82" i="22" s="1"/>
  <c r="G82" i="22"/>
  <c r="G82" i="17"/>
  <c r="J82" i="22" s="1"/>
  <c r="P82" i="22"/>
  <c r="R83" i="17"/>
  <c r="S83" i="17"/>
  <c r="H83" i="17"/>
  <c r="F83" i="22" s="1"/>
  <c r="G83" i="22"/>
  <c r="G83" i="17"/>
  <c r="J83" i="22" s="1"/>
  <c r="P83" i="22"/>
  <c r="R84" i="17"/>
  <c r="S84" i="17"/>
  <c r="H84" i="17"/>
  <c r="F84" i="22" s="1"/>
  <c r="G84" i="22"/>
  <c r="G84" i="17"/>
  <c r="J84" i="22" s="1"/>
  <c r="P84" i="22"/>
  <c r="R85" i="17"/>
  <c r="S85" i="17"/>
  <c r="H85" i="17"/>
  <c r="F85" i="22" s="1"/>
  <c r="G85" i="22"/>
  <c r="G85" i="17"/>
  <c r="J85" i="22" s="1"/>
  <c r="P85" i="22"/>
  <c r="R86" i="17"/>
  <c r="S86" i="17"/>
  <c r="H86" i="17"/>
  <c r="F86" i="22" s="1"/>
  <c r="G86" i="22"/>
  <c r="G86" i="17"/>
  <c r="J86" i="22" s="1"/>
  <c r="P86" i="22"/>
  <c r="R87" i="17"/>
  <c r="S87" i="17"/>
  <c r="H87" i="17"/>
  <c r="F87" i="22" s="1"/>
  <c r="G87" i="22"/>
  <c r="G87" i="17"/>
  <c r="J87" i="22" s="1"/>
  <c r="P87" i="22"/>
  <c r="R88" i="17"/>
  <c r="S88" i="17"/>
  <c r="H88" i="17"/>
  <c r="F88" i="22" s="1"/>
  <c r="G88" i="22"/>
  <c r="G88" i="17"/>
  <c r="J88" i="22" s="1"/>
  <c r="P88" i="22"/>
  <c r="R89" i="17"/>
  <c r="S89" i="17"/>
  <c r="H89" i="17"/>
  <c r="F89" i="22" s="1"/>
  <c r="G89" i="22"/>
  <c r="G89" i="17"/>
  <c r="J89" i="22" s="1"/>
  <c r="P89" i="22"/>
  <c r="R90" i="17"/>
  <c r="S90" i="17"/>
  <c r="H90" i="17"/>
  <c r="F90" i="22" s="1"/>
  <c r="G90" i="22"/>
  <c r="G90" i="17"/>
  <c r="J90" i="22" s="1"/>
  <c r="P90" i="22"/>
  <c r="R91" i="17"/>
  <c r="S91" i="17"/>
  <c r="H91" i="17"/>
  <c r="F91" i="22" s="1"/>
  <c r="G91" i="22"/>
  <c r="G91" i="17"/>
  <c r="J91" i="22" s="1"/>
  <c r="P91" i="22"/>
  <c r="R92" i="17"/>
  <c r="S92" i="17"/>
  <c r="H92" i="17"/>
  <c r="F92" i="22" s="1"/>
  <c r="G92" i="22"/>
  <c r="G92" i="17"/>
  <c r="J92" i="22" s="1"/>
  <c r="P92" i="22"/>
  <c r="R93" i="17"/>
  <c r="S93" i="17"/>
  <c r="H93" i="17"/>
  <c r="F93" i="22" s="1"/>
  <c r="G93" i="22"/>
  <c r="G93" i="17"/>
  <c r="J93" i="22" s="1"/>
  <c r="P93" i="22"/>
  <c r="R94" i="17"/>
  <c r="S94" i="17"/>
  <c r="H94" i="17"/>
  <c r="F94" i="22" s="1"/>
  <c r="G94" i="22"/>
  <c r="G94" i="17"/>
  <c r="J94" i="22" s="1"/>
  <c r="P94" i="22"/>
  <c r="R95" i="17"/>
  <c r="S95" i="17"/>
  <c r="H95" i="17"/>
  <c r="F95" i="22" s="1"/>
  <c r="G95" i="22"/>
  <c r="G95" i="17"/>
  <c r="J95" i="22" s="1"/>
  <c r="P95" i="22"/>
  <c r="R96" i="17"/>
  <c r="S96" i="17"/>
  <c r="H96" i="17"/>
  <c r="F96" i="22" s="1"/>
  <c r="G96" i="22"/>
  <c r="G96" i="17"/>
  <c r="J96" i="22" s="1"/>
  <c r="P96" i="22"/>
  <c r="R97" i="17"/>
  <c r="S97" i="17"/>
  <c r="H97" i="17"/>
  <c r="F97" i="22" s="1"/>
  <c r="G97" i="22"/>
  <c r="G97" i="17"/>
  <c r="J97" i="22" s="1"/>
  <c r="P97" i="22"/>
  <c r="R98" i="17"/>
  <c r="S98" i="17"/>
  <c r="H98" i="17"/>
  <c r="F98" i="22" s="1"/>
  <c r="G98" i="22"/>
  <c r="G98" i="17"/>
  <c r="J98" i="22" s="1"/>
  <c r="P98" i="22"/>
  <c r="R99" i="17"/>
  <c r="S99" i="17"/>
  <c r="H99" i="17"/>
  <c r="F99" i="22" s="1"/>
  <c r="G99" i="22"/>
  <c r="G99" i="17"/>
  <c r="J99" i="22" s="1"/>
  <c r="P99" i="22"/>
  <c r="R100" i="17"/>
  <c r="S100" i="17"/>
  <c r="H100" i="17"/>
  <c r="F100" i="22" s="1"/>
  <c r="G100" i="22"/>
  <c r="G100" i="17"/>
  <c r="J100" i="22" s="1"/>
  <c r="P100" i="22"/>
  <c r="R101" i="17"/>
  <c r="S101" i="17"/>
  <c r="H101" i="17"/>
  <c r="F101" i="22" s="1"/>
  <c r="G101" i="22"/>
  <c r="G101" i="17"/>
  <c r="J101" i="22" s="1"/>
  <c r="P101" i="22"/>
  <c r="R102" i="17"/>
  <c r="S102" i="17"/>
  <c r="H102" i="17"/>
  <c r="F102" i="22" s="1"/>
  <c r="G102" i="22"/>
  <c r="G102" i="17"/>
  <c r="J102" i="22" s="1"/>
  <c r="P102" i="22"/>
  <c r="R103" i="17"/>
  <c r="S103" i="17"/>
  <c r="H103" i="17"/>
  <c r="F103" i="22" s="1"/>
  <c r="G103" i="22"/>
  <c r="G103" i="17"/>
  <c r="J103" i="22" s="1"/>
  <c r="P103" i="22"/>
  <c r="R104" i="17"/>
  <c r="S104" i="17"/>
  <c r="H104" i="17"/>
  <c r="F104" i="22" s="1"/>
  <c r="G104" i="22"/>
  <c r="G104" i="17"/>
  <c r="J104" i="22" s="1"/>
  <c r="P104" i="22"/>
  <c r="R105" i="17"/>
  <c r="S105" i="17"/>
  <c r="H105" i="17"/>
  <c r="F105" i="22" s="1"/>
  <c r="G105" i="22"/>
  <c r="G105" i="17"/>
  <c r="J105" i="22" s="1"/>
  <c r="P105" i="22"/>
  <c r="R106" i="17"/>
  <c r="S106" i="17"/>
  <c r="H106" i="17"/>
  <c r="F106" i="22" s="1"/>
  <c r="G106" i="22"/>
  <c r="G106" i="17"/>
  <c r="J106" i="22" s="1"/>
  <c r="P106" i="22"/>
  <c r="R107" i="17"/>
  <c r="S107" i="17"/>
  <c r="H107" i="17"/>
  <c r="F107" i="22" s="1"/>
  <c r="G107" i="22"/>
  <c r="G107" i="17"/>
  <c r="J107" i="22" s="1"/>
  <c r="P107" i="22"/>
  <c r="R108" i="17"/>
  <c r="S108" i="17"/>
  <c r="H108" i="17"/>
  <c r="F108" i="22" s="1"/>
  <c r="G108" i="22"/>
  <c r="G108" i="17"/>
  <c r="J108" i="22" s="1"/>
  <c r="P108" i="22"/>
  <c r="R109" i="17"/>
  <c r="S109" i="17"/>
  <c r="H109" i="17"/>
  <c r="F109" i="22" s="1"/>
  <c r="G109" i="22"/>
  <c r="G109" i="17"/>
  <c r="J109" i="22" s="1"/>
  <c r="P109" i="22"/>
  <c r="R110" i="17"/>
  <c r="S110" i="17"/>
  <c r="H110" i="17"/>
  <c r="F110" i="22" s="1"/>
  <c r="G110" i="22"/>
  <c r="G110" i="17"/>
  <c r="J110" i="22" s="1"/>
  <c r="P110" i="22"/>
  <c r="R111" i="17"/>
  <c r="S111" i="17"/>
  <c r="H111" i="17"/>
  <c r="F111" i="22" s="1"/>
  <c r="G111" i="22"/>
  <c r="G111" i="17"/>
  <c r="J111" i="22" s="1"/>
  <c r="P111" i="22"/>
  <c r="R112" i="17"/>
  <c r="S112" i="17"/>
  <c r="H112" i="17"/>
  <c r="F112" i="22" s="1"/>
  <c r="G112" i="22"/>
  <c r="G112" i="17"/>
  <c r="J112" i="22" s="1"/>
  <c r="P112" i="22"/>
  <c r="R113" i="17"/>
  <c r="S113" i="17"/>
  <c r="H113" i="17"/>
  <c r="F113" i="22" s="1"/>
  <c r="G113" i="22"/>
  <c r="G113" i="17"/>
  <c r="J113" i="22" s="1"/>
  <c r="P113" i="22"/>
  <c r="R114" i="17"/>
  <c r="S114" i="17"/>
  <c r="H114" i="17"/>
  <c r="F114" i="22" s="1"/>
  <c r="G114" i="22"/>
  <c r="G114" i="17"/>
  <c r="J114" i="22" s="1"/>
  <c r="P114" i="22"/>
  <c r="R115" i="17"/>
  <c r="S115" i="17"/>
  <c r="H115" i="17"/>
  <c r="F115" i="22" s="1"/>
  <c r="G115" i="22"/>
  <c r="G115" i="17"/>
  <c r="J115" i="22" s="1"/>
  <c r="P115" i="22"/>
  <c r="R116" i="17"/>
  <c r="S116" i="17"/>
  <c r="H116" i="17"/>
  <c r="F116" i="22" s="1"/>
  <c r="G116" i="22"/>
  <c r="G116" i="17"/>
  <c r="J116" i="22" s="1"/>
  <c r="P116" i="22"/>
  <c r="R117" i="17"/>
  <c r="S117" i="17"/>
  <c r="H117" i="17"/>
  <c r="F117" i="22" s="1"/>
  <c r="G117" i="22"/>
  <c r="G117" i="17"/>
  <c r="J117" i="22" s="1"/>
  <c r="P117" i="22"/>
  <c r="R118" i="17"/>
  <c r="S118" i="17"/>
  <c r="H118" i="17"/>
  <c r="F118" i="22" s="1"/>
  <c r="G118" i="22"/>
  <c r="G118" i="17"/>
  <c r="J118" i="22" s="1"/>
  <c r="P118" i="22"/>
  <c r="R119" i="17"/>
  <c r="S119" i="17"/>
  <c r="H119" i="17"/>
  <c r="F119" i="22" s="1"/>
  <c r="G119" i="22"/>
  <c r="G119" i="17"/>
  <c r="J119" i="22" s="1"/>
  <c r="P119" i="22"/>
  <c r="R120" i="17"/>
  <c r="S120" i="17"/>
  <c r="H120" i="17"/>
  <c r="F120" i="22" s="1"/>
  <c r="G120" i="22"/>
  <c r="G120" i="17"/>
  <c r="J120" i="22" s="1"/>
  <c r="P120" i="22"/>
  <c r="R121" i="17"/>
  <c r="S121" i="17"/>
  <c r="H121" i="17"/>
  <c r="F121" i="22" s="1"/>
  <c r="G121" i="22"/>
  <c r="G121" i="17"/>
  <c r="J121" i="22" s="1"/>
  <c r="P121" i="22"/>
  <c r="R122" i="17"/>
  <c r="S122" i="17"/>
  <c r="H122" i="17"/>
  <c r="F122" i="22" s="1"/>
  <c r="G122" i="22"/>
  <c r="G122" i="17"/>
  <c r="J122" i="22" s="1"/>
  <c r="P122" i="22"/>
  <c r="R123" i="17"/>
  <c r="S123" i="17"/>
  <c r="H123" i="17"/>
  <c r="F123" i="22" s="1"/>
  <c r="G123" i="22"/>
  <c r="G123" i="17"/>
  <c r="J123" i="22" s="1"/>
  <c r="P123" i="22"/>
  <c r="R124" i="17"/>
  <c r="S124" i="17"/>
  <c r="H124" i="17"/>
  <c r="F124" i="22" s="1"/>
  <c r="G124" i="22"/>
  <c r="G124" i="17"/>
  <c r="J124" i="22" s="1"/>
  <c r="P124" i="22"/>
  <c r="R125" i="17"/>
  <c r="S125" i="17"/>
  <c r="H125" i="17"/>
  <c r="F125" i="22" s="1"/>
  <c r="G125" i="22"/>
  <c r="G125" i="17"/>
  <c r="J125" i="22" s="1"/>
  <c r="P125" i="22"/>
  <c r="R126" i="17"/>
  <c r="S126" i="17"/>
  <c r="H126" i="17"/>
  <c r="F126" i="22" s="1"/>
  <c r="G126" i="22"/>
  <c r="G126" i="17"/>
  <c r="J126" i="22" s="1"/>
  <c r="P126" i="22"/>
  <c r="R127" i="17"/>
  <c r="S127" i="17"/>
  <c r="H127" i="17"/>
  <c r="F127" i="22" s="1"/>
  <c r="G127" i="22"/>
  <c r="G127" i="17"/>
  <c r="J127" i="22" s="1"/>
  <c r="P127" i="22"/>
  <c r="R128" i="17"/>
  <c r="S128" i="17"/>
  <c r="H128" i="17"/>
  <c r="F128" i="22" s="1"/>
  <c r="G128" i="22"/>
  <c r="G128" i="17"/>
  <c r="J128" i="22" s="1"/>
  <c r="P128" i="22"/>
  <c r="R129" i="17"/>
  <c r="S129" i="17"/>
  <c r="H129" i="17"/>
  <c r="F129" i="22" s="1"/>
  <c r="G129" i="22"/>
  <c r="G129" i="17"/>
  <c r="J129" i="22" s="1"/>
  <c r="P129" i="22"/>
  <c r="R130" i="17"/>
  <c r="S130" i="17"/>
  <c r="H130" i="17"/>
  <c r="F130" i="22" s="1"/>
  <c r="G130" i="22"/>
  <c r="G130" i="17"/>
  <c r="J130" i="22" s="1"/>
  <c r="P130" i="22"/>
  <c r="R131" i="17"/>
  <c r="S131" i="17"/>
  <c r="H131" i="17"/>
  <c r="F131" i="22" s="1"/>
  <c r="G131" i="22"/>
  <c r="G131" i="17"/>
  <c r="J131" i="22" s="1"/>
  <c r="P131" i="22"/>
  <c r="R132" i="17"/>
  <c r="S132" i="17"/>
  <c r="H132" i="17"/>
  <c r="F132" i="22" s="1"/>
  <c r="G132" i="22"/>
  <c r="G132" i="17"/>
  <c r="J132" i="22" s="1"/>
  <c r="P132" i="22"/>
  <c r="R133" i="17"/>
  <c r="S133" i="17"/>
  <c r="H133" i="17"/>
  <c r="F133" i="22" s="1"/>
  <c r="G133" i="22"/>
  <c r="G133" i="17"/>
  <c r="J133" i="22" s="1"/>
  <c r="P133" i="22"/>
  <c r="R134" i="17"/>
  <c r="S134" i="17"/>
  <c r="H134" i="17"/>
  <c r="F134" i="22" s="1"/>
  <c r="G134" i="22"/>
  <c r="G134" i="17"/>
  <c r="J134" i="22" s="1"/>
  <c r="P134" i="22"/>
  <c r="R135" i="17"/>
  <c r="S135" i="17"/>
  <c r="H135" i="17"/>
  <c r="F135" i="22" s="1"/>
  <c r="G135" i="22"/>
  <c r="G135" i="17"/>
  <c r="J135" i="22" s="1"/>
  <c r="P135" i="22"/>
  <c r="R136" i="17"/>
  <c r="S136" i="17"/>
  <c r="H136" i="17"/>
  <c r="F136" i="22" s="1"/>
  <c r="G136" i="22"/>
  <c r="G136" i="17"/>
  <c r="J136" i="22" s="1"/>
  <c r="P136" i="22"/>
  <c r="R137" i="17"/>
  <c r="S137" i="17"/>
  <c r="H137" i="17"/>
  <c r="F137" i="22" s="1"/>
  <c r="G137" i="22"/>
  <c r="G137" i="17"/>
  <c r="J137" i="22" s="1"/>
  <c r="P137" i="22"/>
  <c r="R138" i="17"/>
  <c r="S138" i="17"/>
  <c r="H138" i="17"/>
  <c r="F138" i="22" s="1"/>
  <c r="G138" i="22"/>
  <c r="G138" i="17"/>
  <c r="J138" i="22" s="1"/>
  <c r="P138" i="22"/>
  <c r="R139" i="17"/>
  <c r="S139" i="17"/>
  <c r="H139" i="17"/>
  <c r="F139" i="22" s="1"/>
  <c r="G139" i="22"/>
  <c r="G139" i="17"/>
  <c r="J139" i="22" s="1"/>
  <c r="P139" i="22"/>
  <c r="R140" i="17"/>
  <c r="S140" i="17"/>
  <c r="H140" i="17"/>
  <c r="F140" i="22" s="1"/>
  <c r="G140" i="22"/>
  <c r="G140" i="17"/>
  <c r="J140" i="22" s="1"/>
  <c r="P140" i="22"/>
  <c r="R141" i="17"/>
  <c r="S141" i="17"/>
  <c r="H141" i="17"/>
  <c r="F141" i="22" s="1"/>
  <c r="G141" i="22"/>
  <c r="G141" i="17"/>
  <c r="J141" i="22" s="1"/>
  <c r="P141" i="22"/>
  <c r="R142" i="17"/>
  <c r="S142" i="17"/>
  <c r="H142" i="17"/>
  <c r="F142" i="22" s="1"/>
  <c r="G142" i="22"/>
  <c r="G142" i="17"/>
  <c r="J142" i="22" s="1"/>
  <c r="P142" i="22"/>
  <c r="R143" i="17"/>
  <c r="S143" i="17"/>
  <c r="H143" i="17"/>
  <c r="F143" i="22" s="1"/>
  <c r="G143" i="22"/>
  <c r="G143" i="17"/>
  <c r="J143" i="22" s="1"/>
  <c r="P143" i="22"/>
  <c r="R144" i="17"/>
  <c r="S144" i="17"/>
  <c r="H144" i="17"/>
  <c r="F144" i="22" s="1"/>
  <c r="G144" i="22"/>
  <c r="G144" i="17"/>
  <c r="J144" i="22" s="1"/>
  <c r="P144" i="22"/>
  <c r="R145" i="17"/>
  <c r="S145" i="17"/>
  <c r="H145" i="17"/>
  <c r="F145" i="22" s="1"/>
  <c r="G145" i="22"/>
  <c r="G145" i="17"/>
  <c r="J145" i="22" s="1"/>
  <c r="P145" i="22"/>
  <c r="R146" i="17"/>
  <c r="S146" i="17"/>
  <c r="H146" i="17"/>
  <c r="F146" i="22" s="1"/>
  <c r="G146" i="22"/>
  <c r="G146" i="17"/>
  <c r="J146" i="22" s="1"/>
  <c r="P146" i="22"/>
  <c r="R147" i="17"/>
  <c r="S147" i="17"/>
  <c r="H147" i="17"/>
  <c r="F147" i="22" s="1"/>
  <c r="G147" i="22"/>
  <c r="G147" i="17"/>
  <c r="J147" i="22" s="1"/>
  <c r="P147" i="22"/>
  <c r="R148" i="17"/>
  <c r="S148" i="17"/>
  <c r="H148" i="17"/>
  <c r="F148" i="22" s="1"/>
  <c r="G148" i="22"/>
  <c r="G148" i="17"/>
  <c r="J148" i="22" s="1"/>
  <c r="P148" i="22"/>
  <c r="R149" i="17"/>
  <c r="S149" i="17"/>
  <c r="H149" i="17"/>
  <c r="F149" i="22" s="1"/>
  <c r="G149" i="22"/>
  <c r="G149" i="17"/>
  <c r="J149" i="22" s="1"/>
  <c r="P149" i="22"/>
  <c r="R150" i="17"/>
  <c r="S150" i="17"/>
  <c r="H150" i="17"/>
  <c r="F150" i="22" s="1"/>
  <c r="G150" i="22"/>
  <c r="G150" i="17"/>
  <c r="J150" i="22" s="1"/>
  <c r="P150" i="22"/>
  <c r="R151" i="17"/>
  <c r="S151" i="17"/>
  <c r="H151" i="17"/>
  <c r="F151" i="22" s="1"/>
  <c r="G151" i="22"/>
  <c r="G151" i="17"/>
  <c r="J151" i="22" s="1"/>
  <c r="P151" i="22"/>
  <c r="R152" i="17"/>
  <c r="S152" i="17"/>
  <c r="H152" i="17"/>
  <c r="F152" i="22" s="1"/>
  <c r="G152" i="22"/>
  <c r="G152" i="17"/>
  <c r="J152" i="22" s="1"/>
  <c r="P152" i="22"/>
  <c r="R153" i="17"/>
  <c r="S153" i="17"/>
  <c r="H153" i="17"/>
  <c r="F153" i="22" s="1"/>
  <c r="G153" i="22"/>
  <c r="G153" i="17"/>
  <c r="J153" i="22" s="1"/>
  <c r="P153" i="22"/>
  <c r="R154" i="17"/>
  <c r="S154" i="17"/>
  <c r="H154" i="17"/>
  <c r="F154" i="22" s="1"/>
  <c r="G154" i="22"/>
  <c r="G154" i="17"/>
  <c r="J154" i="22" s="1"/>
  <c r="P154" i="22"/>
  <c r="R155" i="17"/>
  <c r="S155" i="17"/>
  <c r="H155" i="17"/>
  <c r="F155" i="22" s="1"/>
  <c r="G155" i="22"/>
  <c r="G155" i="17"/>
  <c r="J155" i="22" s="1"/>
  <c r="P155" i="22"/>
  <c r="R156" i="17"/>
  <c r="S156" i="17"/>
  <c r="H156" i="17"/>
  <c r="F156" i="22" s="1"/>
  <c r="G156" i="22"/>
  <c r="G156" i="17"/>
  <c r="J156" i="22" s="1"/>
  <c r="P156" i="22"/>
  <c r="R157" i="17"/>
  <c r="S157" i="17"/>
  <c r="H157" i="17"/>
  <c r="F157" i="22" s="1"/>
  <c r="G157" i="22"/>
  <c r="G157" i="17"/>
  <c r="J157" i="22" s="1"/>
  <c r="P157" i="22"/>
  <c r="R158" i="17"/>
  <c r="S158" i="17"/>
  <c r="H158" i="17"/>
  <c r="F158" i="22" s="1"/>
  <c r="G158" i="22"/>
  <c r="G158" i="17"/>
  <c r="J158" i="22" s="1"/>
  <c r="P158" i="22"/>
  <c r="R159" i="17"/>
  <c r="S159" i="17"/>
  <c r="H159" i="17"/>
  <c r="F159" i="22" s="1"/>
  <c r="G159" i="22"/>
  <c r="G159" i="17"/>
  <c r="J159" i="22" s="1"/>
  <c r="P159" i="22"/>
  <c r="R160" i="17"/>
  <c r="S160" i="17"/>
  <c r="H160" i="17"/>
  <c r="F160" i="22" s="1"/>
  <c r="G160" i="22"/>
  <c r="G160" i="17"/>
  <c r="J160" i="22" s="1"/>
  <c r="P160" i="22"/>
  <c r="R161" i="17"/>
  <c r="S161" i="17"/>
  <c r="H161" i="17"/>
  <c r="F161" i="22" s="1"/>
  <c r="G161" i="22"/>
  <c r="G161" i="17"/>
  <c r="J161" i="22" s="1"/>
  <c r="P161" i="22"/>
  <c r="R162" i="17"/>
  <c r="S162" i="17"/>
  <c r="H162" i="17"/>
  <c r="F162" i="22" s="1"/>
  <c r="G162" i="22"/>
  <c r="G162" i="17"/>
  <c r="J162" i="22" s="1"/>
  <c r="P162" i="22"/>
  <c r="R163" i="17"/>
  <c r="S163" i="17"/>
  <c r="H163" i="17"/>
  <c r="F163" i="22" s="1"/>
  <c r="G163" i="22"/>
  <c r="G163" i="17"/>
  <c r="J163" i="22" s="1"/>
  <c r="P163" i="22"/>
  <c r="R164" i="17"/>
  <c r="S164" i="17"/>
  <c r="H164" i="17"/>
  <c r="F164" i="22" s="1"/>
  <c r="G164" i="22"/>
  <c r="G164" i="17"/>
  <c r="J164" i="22" s="1"/>
  <c r="P164" i="22"/>
  <c r="R165" i="17"/>
  <c r="S165" i="17"/>
  <c r="H165" i="17"/>
  <c r="F165" i="22" s="1"/>
  <c r="G165" i="22"/>
  <c r="G165" i="17"/>
  <c r="J165" i="22" s="1"/>
  <c r="P165" i="22"/>
  <c r="R166" i="17"/>
  <c r="S166" i="17"/>
  <c r="H166" i="17"/>
  <c r="F166" i="22" s="1"/>
  <c r="G166" i="22"/>
  <c r="G166" i="17"/>
  <c r="J166" i="22" s="1"/>
  <c r="P166" i="22"/>
  <c r="R167" i="17"/>
  <c r="S167" i="17"/>
  <c r="H167" i="17"/>
  <c r="F167" i="22" s="1"/>
  <c r="G167" i="22"/>
  <c r="G167" i="17"/>
  <c r="J167" i="22" s="1"/>
  <c r="P167" i="22"/>
  <c r="R168" i="17"/>
  <c r="S168" i="17"/>
  <c r="H168" i="17"/>
  <c r="F168" i="22" s="1"/>
  <c r="G168" i="22"/>
  <c r="G168" i="17"/>
  <c r="J168" i="22" s="1"/>
  <c r="P168" i="22"/>
  <c r="R169" i="17"/>
  <c r="S169" i="17"/>
  <c r="H169" i="17"/>
  <c r="F169" i="22" s="1"/>
  <c r="G169" i="22"/>
  <c r="G169" i="17"/>
  <c r="J169" i="22" s="1"/>
  <c r="P169" i="22"/>
  <c r="R170" i="17"/>
  <c r="S170" i="17"/>
  <c r="H170" i="17"/>
  <c r="F170" i="22" s="1"/>
  <c r="G170" i="22"/>
  <c r="G170" i="17"/>
  <c r="J170" i="22" s="1"/>
  <c r="P170" i="22"/>
  <c r="R171" i="17"/>
  <c r="S171" i="17"/>
  <c r="H171" i="17"/>
  <c r="F171" i="22" s="1"/>
  <c r="G171" i="22"/>
  <c r="G171" i="17"/>
  <c r="J171" i="22" s="1"/>
  <c r="P171" i="22"/>
  <c r="R172" i="17"/>
  <c r="S172" i="17"/>
  <c r="H172" i="17"/>
  <c r="F172" i="22" s="1"/>
  <c r="G172" i="22"/>
  <c r="G172" i="17"/>
  <c r="J172" i="22" s="1"/>
  <c r="P172" i="22"/>
  <c r="R173" i="17"/>
  <c r="S173" i="17"/>
  <c r="H173" i="17"/>
  <c r="F173" i="22" s="1"/>
  <c r="G173" i="22"/>
  <c r="G173" i="17"/>
  <c r="J173" i="22" s="1"/>
  <c r="P173" i="22"/>
  <c r="R174" i="17"/>
  <c r="S174" i="17"/>
  <c r="H174" i="17"/>
  <c r="F174" i="22" s="1"/>
  <c r="G174" i="22"/>
  <c r="G174" i="17"/>
  <c r="J174" i="22" s="1"/>
  <c r="P174" i="22"/>
  <c r="R175" i="17"/>
  <c r="S175" i="17"/>
  <c r="H175" i="17"/>
  <c r="F175" i="22" s="1"/>
  <c r="G175" i="22"/>
  <c r="G175" i="17"/>
  <c r="J175" i="22" s="1"/>
  <c r="P175" i="22"/>
  <c r="R176" i="17"/>
  <c r="S176" i="17"/>
  <c r="H176" i="17"/>
  <c r="F176" i="22" s="1"/>
  <c r="G176" i="22"/>
  <c r="G176" i="17"/>
  <c r="J176" i="22" s="1"/>
  <c r="P176" i="22"/>
  <c r="R177" i="17"/>
  <c r="S177" i="17"/>
  <c r="H177" i="17"/>
  <c r="F177" i="22" s="1"/>
  <c r="G177" i="22"/>
  <c r="G177" i="17"/>
  <c r="J177" i="22" s="1"/>
  <c r="P177" i="22"/>
  <c r="R178" i="17"/>
  <c r="S178" i="17"/>
  <c r="H178" i="17"/>
  <c r="F178" i="22" s="1"/>
  <c r="G178" i="22"/>
  <c r="G178" i="17"/>
  <c r="J178" i="22" s="1"/>
  <c r="P178" i="22"/>
  <c r="R179" i="17"/>
  <c r="S179" i="17"/>
  <c r="H179" i="17"/>
  <c r="F179" i="22" s="1"/>
  <c r="G179" i="22"/>
  <c r="G179" i="17"/>
  <c r="J179" i="22" s="1"/>
  <c r="P179" i="22"/>
  <c r="R180" i="17"/>
  <c r="S180" i="17"/>
  <c r="H180" i="17"/>
  <c r="F180" i="22" s="1"/>
  <c r="G180" i="22"/>
  <c r="G180" i="17"/>
  <c r="J180" i="22" s="1"/>
  <c r="P180" i="22"/>
  <c r="R181" i="17"/>
  <c r="S181" i="17"/>
  <c r="H181" i="17"/>
  <c r="F181" i="22" s="1"/>
  <c r="G181" i="22"/>
  <c r="G181" i="17"/>
  <c r="J181" i="22" s="1"/>
  <c r="P181" i="22"/>
  <c r="R182" i="17"/>
  <c r="S182" i="17"/>
  <c r="H182" i="17"/>
  <c r="F182" i="22" s="1"/>
  <c r="G182" i="22"/>
  <c r="G182" i="17"/>
  <c r="J182" i="22" s="1"/>
  <c r="P182" i="22"/>
  <c r="R183" i="17"/>
  <c r="S183" i="17"/>
  <c r="H183" i="17"/>
  <c r="F183" i="22" s="1"/>
  <c r="G183" i="22"/>
  <c r="G183" i="17"/>
  <c r="J183" i="22" s="1"/>
  <c r="P183" i="22"/>
  <c r="R184" i="17"/>
  <c r="S184" i="17"/>
  <c r="H184" i="17"/>
  <c r="F184" i="22" s="1"/>
  <c r="G184" i="22"/>
  <c r="G184" i="17"/>
  <c r="J184" i="22" s="1"/>
  <c r="P184" i="22"/>
  <c r="R185" i="17"/>
  <c r="S185" i="17"/>
  <c r="H185" i="17"/>
  <c r="F185" i="22" s="1"/>
  <c r="G185" i="22"/>
  <c r="G185" i="17"/>
  <c r="J185" i="22" s="1"/>
  <c r="P185" i="22"/>
  <c r="R186" i="17"/>
  <c r="S186" i="17"/>
  <c r="H186" i="17"/>
  <c r="F186" i="22" s="1"/>
  <c r="G186" i="22"/>
  <c r="G186" i="17"/>
  <c r="J186" i="22" s="1"/>
  <c r="P186" i="22"/>
  <c r="R187" i="17"/>
  <c r="S187" i="17"/>
  <c r="H187" i="17"/>
  <c r="F187" i="22" s="1"/>
  <c r="G187" i="22"/>
  <c r="G187" i="17"/>
  <c r="J187" i="22" s="1"/>
  <c r="P187" i="22"/>
  <c r="R188" i="17"/>
  <c r="S188" i="17"/>
  <c r="H188" i="17"/>
  <c r="F188" i="22" s="1"/>
  <c r="G188" i="22"/>
  <c r="G188" i="17"/>
  <c r="J188" i="22" s="1"/>
  <c r="P188" i="22"/>
  <c r="R189" i="17"/>
  <c r="S189" i="17"/>
  <c r="H189" i="17"/>
  <c r="F189" i="22" s="1"/>
  <c r="G189" i="22"/>
  <c r="G189" i="17"/>
  <c r="J189" i="22" s="1"/>
  <c r="P189" i="22"/>
  <c r="R190" i="17"/>
  <c r="S190" i="17"/>
  <c r="H190" i="17"/>
  <c r="F190" i="22" s="1"/>
  <c r="G190" i="22"/>
  <c r="G190" i="17"/>
  <c r="J190" i="22" s="1"/>
  <c r="P190" i="22"/>
  <c r="R191" i="17"/>
  <c r="S191" i="17"/>
  <c r="H191" i="17"/>
  <c r="F191" i="22" s="1"/>
  <c r="G191" i="22"/>
  <c r="G191" i="17"/>
  <c r="J191" i="22" s="1"/>
  <c r="P191" i="22"/>
  <c r="R192" i="17"/>
  <c r="S192" i="17"/>
  <c r="H192" i="17"/>
  <c r="F192" i="22" s="1"/>
  <c r="G192" i="22"/>
  <c r="G192" i="17"/>
  <c r="J192" i="22" s="1"/>
  <c r="P192" i="22"/>
  <c r="R193" i="17"/>
  <c r="S193" i="17"/>
  <c r="H193" i="17"/>
  <c r="F193" i="22" s="1"/>
  <c r="G193" i="22"/>
  <c r="G193" i="17"/>
  <c r="J193" i="22" s="1"/>
  <c r="P193" i="22"/>
  <c r="R194" i="17"/>
  <c r="S194" i="17"/>
  <c r="H194" i="17"/>
  <c r="F194" i="22" s="1"/>
  <c r="G194" i="22"/>
  <c r="G194" i="17"/>
  <c r="J194" i="22" s="1"/>
  <c r="P194" i="22"/>
  <c r="R195" i="17"/>
  <c r="S195" i="17"/>
  <c r="H195" i="17"/>
  <c r="F195" i="22" s="1"/>
  <c r="G195" i="22"/>
  <c r="G195" i="17"/>
  <c r="J195" i="22" s="1"/>
  <c r="P195" i="22"/>
  <c r="R196" i="17"/>
  <c r="S196" i="17"/>
  <c r="H196" i="17"/>
  <c r="F196" i="22" s="1"/>
  <c r="G196" i="22"/>
  <c r="G196" i="17"/>
  <c r="J196" i="22" s="1"/>
  <c r="P196" i="22"/>
  <c r="R197" i="17"/>
  <c r="S197" i="17"/>
  <c r="H197" i="17"/>
  <c r="F197" i="22" s="1"/>
  <c r="G197" i="22"/>
  <c r="G197" i="17"/>
  <c r="J197" i="22" s="1"/>
  <c r="P197" i="22"/>
  <c r="R198" i="17"/>
  <c r="S198" i="17"/>
  <c r="H198" i="17"/>
  <c r="F198" i="22" s="1"/>
  <c r="G198" i="22"/>
  <c r="G198" i="17"/>
  <c r="J198" i="22" s="1"/>
  <c r="P198" i="22"/>
  <c r="R199" i="17"/>
  <c r="S199" i="17"/>
  <c r="H199" i="17"/>
  <c r="F199" i="22" s="1"/>
  <c r="G199" i="22"/>
  <c r="G199" i="17"/>
  <c r="J199" i="22" s="1"/>
  <c r="P199" i="22"/>
  <c r="R200" i="17"/>
  <c r="S200" i="17"/>
  <c r="H200" i="17"/>
  <c r="F200" i="22" s="1"/>
  <c r="G200" i="22"/>
  <c r="G200" i="17"/>
  <c r="J200" i="22" s="1"/>
  <c r="P200" i="22"/>
  <c r="R201" i="17"/>
  <c r="S201" i="17"/>
  <c r="H201" i="17"/>
  <c r="F201" i="22" s="1"/>
  <c r="G201" i="22"/>
  <c r="G201" i="17"/>
  <c r="J201" i="22" s="1"/>
  <c r="P201" i="22"/>
  <c r="R202" i="17"/>
  <c r="S202" i="17"/>
  <c r="H202" i="17"/>
  <c r="F202" i="22" s="1"/>
  <c r="G202" i="22"/>
  <c r="G202" i="17"/>
  <c r="J202" i="22" s="1"/>
  <c r="P202" i="22"/>
  <c r="R203" i="17"/>
  <c r="S203" i="17"/>
  <c r="H203" i="17"/>
  <c r="F203" i="22" s="1"/>
  <c r="G203" i="22"/>
  <c r="G203" i="17"/>
  <c r="J203" i="22" s="1"/>
  <c r="P203" i="22"/>
  <c r="R204" i="17"/>
  <c r="S204" i="17"/>
  <c r="H204" i="17"/>
  <c r="F204" i="22" s="1"/>
  <c r="G204" i="22"/>
  <c r="G204" i="17"/>
  <c r="J204" i="22" s="1"/>
  <c r="P204" i="22"/>
  <c r="R205" i="17"/>
  <c r="S205" i="17"/>
  <c r="H205" i="17"/>
  <c r="F205" i="22" s="1"/>
  <c r="G205" i="22"/>
  <c r="G205" i="17"/>
  <c r="J205" i="22" s="1"/>
  <c r="P205" i="22"/>
  <c r="R206" i="17"/>
  <c r="S206" i="17"/>
  <c r="H206" i="17"/>
  <c r="F206" i="22" s="1"/>
  <c r="G206" i="22"/>
  <c r="G206" i="17"/>
  <c r="J206" i="22" s="1"/>
  <c r="P206" i="22"/>
  <c r="R207" i="17"/>
  <c r="S207" i="17"/>
  <c r="H207" i="17"/>
  <c r="F207" i="22" s="1"/>
  <c r="G207" i="22"/>
  <c r="G207" i="17"/>
  <c r="J207" i="22" s="1"/>
  <c r="P207" i="22"/>
  <c r="R208" i="17"/>
  <c r="S208" i="17"/>
  <c r="H208" i="17"/>
  <c r="F208" i="22" s="1"/>
  <c r="G208" i="22"/>
  <c r="G208" i="17"/>
  <c r="J208" i="22" s="1"/>
  <c r="P208" i="22"/>
  <c r="L3" i="36"/>
  <c r="L2" i="38"/>
  <c r="L62" i="36" s="1"/>
  <c r="L8" i="36"/>
  <c r="L8" i="38"/>
  <c r="L68" i="36" s="1"/>
  <c r="L4" i="36"/>
  <c r="L5" i="36"/>
  <c r="L6" i="36"/>
  <c r="L9" i="36"/>
  <c r="L7" i="36"/>
  <c r="L3" i="38"/>
  <c r="L63" i="36" s="1"/>
  <c r="L10" i="36"/>
  <c r="L4" i="38"/>
  <c r="L64" i="36" s="1"/>
  <c r="L11" i="36"/>
  <c r="L5" i="38"/>
  <c r="L65" i="36" s="1"/>
  <c r="L12" i="36"/>
  <c r="L14" i="36"/>
  <c r="L13" i="36"/>
  <c r="L15" i="36"/>
  <c r="L6" i="38"/>
  <c r="L66" i="36" s="1"/>
  <c r="L16" i="36"/>
  <c r="L7" i="38"/>
  <c r="L67" i="36" s="1"/>
  <c r="L17" i="36"/>
  <c r="L18" i="36"/>
  <c r="L19" i="36"/>
  <c r="L9" i="38"/>
  <c r="L69" i="36" s="1"/>
  <c r="L10" i="38"/>
  <c r="L70" i="36" s="1"/>
  <c r="J22" i="37"/>
  <c r="N22" i="37" s="1"/>
  <c r="R22" i="37"/>
  <c r="Q22" i="37" s="1"/>
  <c r="X22" i="37" s="1"/>
  <c r="Z22" i="37" s="1"/>
  <c r="T22" i="37"/>
  <c r="L11" i="38"/>
  <c r="L71" i="36" s="1"/>
  <c r="L12" i="38"/>
  <c r="L72" i="36" s="1"/>
  <c r="L13" i="38"/>
  <c r="L73" i="36" s="1"/>
  <c r="J28" i="37"/>
  <c r="AB28" i="37" s="1"/>
  <c r="R28" i="37"/>
  <c r="S28" i="37" s="1"/>
  <c r="AA28" i="37" s="1"/>
  <c r="T28" i="37"/>
  <c r="L14" i="38"/>
  <c r="L74" i="36" s="1"/>
  <c r="J34" i="37"/>
  <c r="R34" i="37"/>
  <c r="Q34" i="37" s="1"/>
  <c r="X34" i="37" s="1"/>
  <c r="Z34" i="37" s="1"/>
  <c r="T34" i="37"/>
  <c r="J40" i="37"/>
  <c r="AB40" i="37" s="1"/>
  <c r="R40" i="37"/>
  <c r="Q40" i="37" s="1"/>
  <c r="T40" i="37"/>
  <c r="J46" i="37"/>
  <c r="N46" i="37" s="1"/>
  <c r="R46" i="37"/>
  <c r="Q46" i="37" s="1"/>
  <c r="X46" i="37" s="1"/>
  <c r="Z46" i="37" s="1"/>
  <c r="T46" i="37"/>
  <c r="J52" i="37"/>
  <c r="AB52" i="37" s="1"/>
  <c r="R52" i="37"/>
  <c r="Q52" i="37" s="1"/>
  <c r="X52" i="37" s="1"/>
  <c r="Z52" i="37" s="1"/>
  <c r="T52" i="37"/>
  <c r="J58" i="37"/>
  <c r="R58" i="37"/>
  <c r="Q58" i="37" s="1"/>
  <c r="X58" i="37" s="1"/>
  <c r="Z58" i="37" s="1"/>
  <c r="T58" i="37"/>
  <c r="J16" i="40"/>
  <c r="AB16" i="40" s="1"/>
  <c r="R16" i="40"/>
  <c r="T16" i="40"/>
  <c r="J22" i="40"/>
  <c r="AB22" i="40" s="1"/>
  <c r="R22" i="40"/>
  <c r="S22" i="40" s="1"/>
  <c r="AA22" i="40" s="1"/>
  <c r="T22" i="40"/>
  <c r="J28" i="40"/>
  <c r="AB28" i="40" s="1"/>
  <c r="R28" i="40"/>
  <c r="T28" i="40"/>
  <c r="J34" i="40"/>
  <c r="N34" i="40" s="1"/>
  <c r="R34" i="40"/>
  <c r="Q34" i="40" s="1"/>
  <c r="T34" i="40"/>
  <c r="J40" i="40"/>
  <c r="AB40" i="40" s="1"/>
  <c r="R40" i="40"/>
  <c r="T40" i="40"/>
  <c r="J46" i="40"/>
  <c r="AB46" i="40" s="1"/>
  <c r="R46" i="40"/>
  <c r="Q46" i="40" s="1"/>
  <c r="T46" i="40"/>
  <c r="J52" i="40"/>
  <c r="AB52" i="40" s="1"/>
  <c r="R52" i="40"/>
  <c r="Q52" i="40" s="1"/>
  <c r="T52" i="40"/>
  <c r="S52" i="40"/>
  <c r="AA52" i="40" s="1"/>
  <c r="J58" i="40"/>
  <c r="N58" i="40" s="1"/>
  <c r="R58" i="40"/>
  <c r="Q58" i="40" s="1"/>
  <c r="T58" i="40"/>
  <c r="L2" i="36"/>
  <c r="C202" i="20"/>
  <c r="D202" i="20"/>
  <c r="K202" i="20"/>
  <c r="L202" i="20"/>
  <c r="M202" i="20"/>
  <c r="N202" i="20"/>
  <c r="Q202" i="20"/>
  <c r="U202" i="20"/>
  <c r="Y202" i="20"/>
  <c r="AC202" i="20"/>
  <c r="AG202" i="20"/>
  <c r="C203" i="20"/>
  <c r="D203" i="20"/>
  <c r="K203" i="20"/>
  <c r="L203" i="20"/>
  <c r="M203" i="20"/>
  <c r="N203" i="20"/>
  <c r="Q203" i="20"/>
  <c r="U203" i="20"/>
  <c r="Y203" i="20"/>
  <c r="AC203" i="20"/>
  <c r="AG203" i="20"/>
  <c r="C204" i="20"/>
  <c r="D204" i="20"/>
  <c r="K204" i="20"/>
  <c r="L204" i="20"/>
  <c r="M204" i="20"/>
  <c r="N204" i="20"/>
  <c r="Q204" i="20"/>
  <c r="U204" i="20"/>
  <c r="Y204" i="20"/>
  <c r="AC204" i="20"/>
  <c r="AG204" i="20"/>
  <c r="C205" i="20"/>
  <c r="D205" i="20"/>
  <c r="K205" i="20"/>
  <c r="L205" i="20"/>
  <c r="M205" i="20"/>
  <c r="N205" i="20"/>
  <c r="Q205" i="20"/>
  <c r="U205" i="20"/>
  <c r="Y205" i="20"/>
  <c r="AC205" i="20"/>
  <c r="AG205" i="20"/>
  <c r="C206" i="20"/>
  <c r="D206" i="20"/>
  <c r="K206" i="20"/>
  <c r="L206" i="20"/>
  <c r="M206" i="20"/>
  <c r="N206" i="20"/>
  <c r="Q206" i="20"/>
  <c r="U206" i="20"/>
  <c r="Y206" i="20"/>
  <c r="AC206" i="20"/>
  <c r="AG206" i="20"/>
  <c r="C207" i="20"/>
  <c r="D207" i="20"/>
  <c r="K207" i="20"/>
  <c r="L207" i="20"/>
  <c r="M207" i="20"/>
  <c r="N207" i="20"/>
  <c r="Q207" i="20"/>
  <c r="U207" i="20"/>
  <c r="Y207" i="20"/>
  <c r="AC207" i="20"/>
  <c r="AG207" i="20"/>
  <c r="C208" i="20"/>
  <c r="D208" i="20"/>
  <c r="K208" i="20"/>
  <c r="L208" i="20"/>
  <c r="M208" i="20"/>
  <c r="N208" i="20"/>
  <c r="Q208" i="20"/>
  <c r="U208" i="20"/>
  <c r="Y208" i="20"/>
  <c r="AC208" i="20"/>
  <c r="AG208" i="20"/>
  <c r="C209" i="20"/>
  <c r="D209" i="20"/>
  <c r="K209" i="20"/>
  <c r="L209" i="20"/>
  <c r="M209" i="20"/>
  <c r="N209" i="20"/>
  <c r="Q209" i="20"/>
  <c r="U209" i="20"/>
  <c r="Y209" i="20"/>
  <c r="AC209" i="20"/>
  <c r="AG209" i="20"/>
  <c r="C210" i="20"/>
  <c r="D210" i="20"/>
  <c r="K210" i="20"/>
  <c r="L210" i="20"/>
  <c r="M210" i="20"/>
  <c r="N210" i="20"/>
  <c r="Q210" i="20"/>
  <c r="U210" i="20"/>
  <c r="Y210" i="20"/>
  <c r="AC210" i="20"/>
  <c r="AG210" i="20"/>
  <c r="C211" i="20"/>
  <c r="D211" i="20"/>
  <c r="K211" i="20"/>
  <c r="L211" i="20"/>
  <c r="M211" i="20"/>
  <c r="N211" i="20"/>
  <c r="Q211" i="20"/>
  <c r="U211" i="20"/>
  <c r="Y211" i="20"/>
  <c r="AC211" i="20"/>
  <c r="AG211" i="20"/>
  <c r="C212" i="20"/>
  <c r="D212" i="20"/>
  <c r="K212" i="20"/>
  <c r="L212" i="20"/>
  <c r="M212" i="20"/>
  <c r="N212" i="20"/>
  <c r="Q212" i="20"/>
  <c r="U212" i="20"/>
  <c r="Y212" i="20"/>
  <c r="AC212" i="20"/>
  <c r="AG212" i="20"/>
  <c r="C213" i="20"/>
  <c r="D213" i="20"/>
  <c r="K213" i="20"/>
  <c r="L213" i="20"/>
  <c r="M213" i="20"/>
  <c r="N213" i="20"/>
  <c r="Q213" i="20"/>
  <c r="U213" i="20"/>
  <c r="Y213" i="20"/>
  <c r="AC213" i="20"/>
  <c r="AG213" i="20"/>
  <c r="C214" i="20"/>
  <c r="D214" i="20"/>
  <c r="K214" i="20"/>
  <c r="L214" i="20"/>
  <c r="M214" i="20"/>
  <c r="N214" i="20"/>
  <c r="Q214" i="20"/>
  <c r="U214" i="20"/>
  <c r="Y214" i="20"/>
  <c r="AC214" i="20"/>
  <c r="AG214" i="20"/>
  <c r="C215" i="20"/>
  <c r="D215" i="20"/>
  <c r="K215" i="20"/>
  <c r="L215" i="20"/>
  <c r="M215" i="20"/>
  <c r="N215" i="20"/>
  <c r="Q215" i="20"/>
  <c r="U215" i="20"/>
  <c r="Y215" i="20"/>
  <c r="AC215" i="20"/>
  <c r="AG215" i="20"/>
  <c r="C216" i="20"/>
  <c r="D216" i="20"/>
  <c r="K216" i="20"/>
  <c r="L216" i="20"/>
  <c r="M216" i="20"/>
  <c r="N216" i="20"/>
  <c r="Q216" i="20"/>
  <c r="U216" i="20"/>
  <c r="Y216" i="20"/>
  <c r="AC216" i="20"/>
  <c r="AG216" i="20"/>
  <c r="C217" i="20"/>
  <c r="D217" i="20"/>
  <c r="K217" i="20"/>
  <c r="L217" i="20"/>
  <c r="M217" i="20"/>
  <c r="N217" i="20"/>
  <c r="Q217" i="20"/>
  <c r="U217" i="20"/>
  <c r="Y217" i="20"/>
  <c r="AC217" i="20"/>
  <c r="AG217" i="20"/>
  <c r="C218" i="20"/>
  <c r="D218" i="20"/>
  <c r="K218" i="20"/>
  <c r="L218" i="20"/>
  <c r="M218" i="20"/>
  <c r="N218" i="20"/>
  <c r="Q218" i="20"/>
  <c r="U218" i="20"/>
  <c r="Y218" i="20"/>
  <c r="AC218" i="20"/>
  <c r="AG218" i="20"/>
  <c r="C219" i="20"/>
  <c r="D219" i="20"/>
  <c r="K219" i="20"/>
  <c r="L219" i="20"/>
  <c r="M219" i="20"/>
  <c r="N219" i="20"/>
  <c r="Q219" i="20"/>
  <c r="U219" i="20"/>
  <c r="Y219" i="20"/>
  <c r="AC219" i="20"/>
  <c r="AG219" i="20"/>
  <c r="C220" i="20"/>
  <c r="D220" i="20"/>
  <c r="K220" i="20"/>
  <c r="L220" i="20"/>
  <c r="M220" i="20"/>
  <c r="N220" i="20"/>
  <c r="Q220" i="20"/>
  <c r="U220" i="20"/>
  <c r="Y220" i="20"/>
  <c r="AC220" i="20"/>
  <c r="AG220" i="20"/>
  <c r="C221" i="20"/>
  <c r="D221" i="20"/>
  <c r="K221" i="20"/>
  <c r="L221" i="20"/>
  <c r="M221" i="20"/>
  <c r="N221" i="20"/>
  <c r="Q221" i="20"/>
  <c r="U221" i="20"/>
  <c r="Y221" i="20"/>
  <c r="AC221" i="20"/>
  <c r="AG221" i="20"/>
  <c r="C222" i="20"/>
  <c r="D222" i="20"/>
  <c r="K222" i="20"/>
  <c r="L222" i="20"/>
  <c r="M222" i="20"/>
  <c r="N222" i="20"/>
  <c r="Q222" i="20"/>
  <c r="U222" i="20"/>
  <c r="Y222" i="20"/>
  <c r="AC222" i="20"/>
  <c r="AG222" i="20"/>
  <c r="C223" i="20"/>
  <c r="D223" i="20"/>
  <c r="K223" i="20"/>
  <c r="L223" i="20"/>
  <c r="M223" i="20"/>
  <c r="N223" i="20"/>
  <c r="Q223" i="20"/>
  <c r="U223" i="20"/>
  <c r="Y223" i="20"/>
  <c r="AC223" i="20"/>
  <c r="AG223" i="20"/>
  <c r="C224" i="20"/>
  <c r="D224" i="20"/>
  <c r="K224" i="20"/>
  <c r="L224" i="20"/>
  <c r="M224" i="20"/>
  <c r="N224" i="20"/>
  <c r="Q224" i="20"/>
  <c r="U224" i="20"/>
  <c r="Y224" i="20"/>
  <c r="AC224" i="20"/>
  <c r="AG224" i="20"/>
  <c r="C225" i="20"/>
  <c r="D225" i="20"/>
  <c r="K225" i="20"/>
  <c r="L225" i="20"/>
  <c r="M225" i="20"/>
  <c r="N225" i="20"/>
  <c r="Q225" i="20"/>
  <c r="U225" i="20"/>
  <c r="Y225" i="20"/>
  <c r="AC225" i="20"/>
  <c r="AG225" i="20"/>
  <c r="C226" i="20"/>
  <c r="D226" i="20"/>
  <c r="K226" i="20"/>
  <c r="L226" i="20"/>
  <c r="M226" i="20"/>
  <c r="N226" i="20"/>
  <c r="Q226" i="20"/>
  <c r="U226" i="20"/>
  <c r="Y226" i="20"/>
  <c r="AC226" i="20"/>
  <c r="AG226" i="20"/>
  <c r="C227" i="20"/>
  <c r="D227" i="20"/>
  <c r="K227" i="20"/>
  <c r="L227" i="20"/>
  <c r="M227" i="20"/>
  <c r="N227" i="20"/>
  <c r="O27" i="27"/>
  <c r="O227" i="20" s="1"/>
  <c r="Q227" i="20"/>
  <c r="S27" i="27"/>
  <c r="S227" i="20" s="1"/>
  <c r="U227" i="20"/>
  <c r="Y227" i="20"/>
  <c r="AC227" i="20"/>
  <c r="AE27" i="27"/>
  <c r="AE227" i="20" s="1"/>
  <c r="AG227" i="20"/>
  <c r="C228" i="20"/>
  <c r="D228" i="20"/>
  <c r="K228" i="20"/>
  <c r="L228" i="20"/>
  <c r="M228" i="20"/>
  <c r="N228" i="20"/>
  <c r="Q228" i="20"/>
  <c r="S28" i="27"/>
  <c r="S228" i="20" s="1"/>
  <c r="U228" i="20"/>
  <c r="W28" i="27"/>
  <c r="W228" i="20" s="1"/>
  <c r="Y228" i="20"/>
  <c r="AC228" i="20"/>
  <c r="AG228" i="20"/>
  <c r="C229" i="20"/>
  <c r="D229" i="20"/>
  <c r="K229" i="20"/>
  <c r="L229" i="20"/>
  <c r="M229" i="20"/>
  <c r="N229" i="20"/>
  <c r="Q229" i="20"/>
  <c r="U229" i="20"/>
  <c r="W29" i="27"/>
  <c r="W229" i="20" s="1"/>
  <c r="Y229" i="20"/>
  <c r="AA29" i="27"/>
  <c r="AA229" i="20" s="1"/>
  <c r="AC229" i="20"/>
  <c r="AG229" i="20"/>
  <c r="C230" i="20"/>
  <c r="D230" i="20"/>
  <c r="K230" i="20"/>
  <c r="L230" i="20"/>
  <c r="M230" i="20"/>
  <c r="N230" i="20"/>
  <c r="O30" i="27"/>
  <c r="O230" i="20" s="1"/>
  <c r="Q230" i="20"/>
  <c r="U230" i="20"/>
  <c r="Y230" i="20"/>
  <c r="AA30" i="27"/>
  <c r="AA230" i="20" s="1"/>
  <c r="AC230" i="20"/>
  <c r="AE30" i="27"/>
  <c r="AE230" i="20" s="1"/>
  <c r="AG230" i="20"/>
  <c r="C231" i="20"/>
  <c r="D231" i="20"/>
  <c r="K231" i="20"/>
  <c r="L231" i="20"/>
  <c r="M231" i="20"/>
  <c r="N231" i="20"/>
  <c r="O31" i="27"/>
  <c r="O231" i="20" s="1"/>
  <c r="Q231" i="20"/>
  <c r="S31" i="27"/>
  <c r="S231" i="20" s="1"/>
  <c r="U231" i="20"/>
  <c r="Y231" i="20"/>
  <c r="AC231" i="20"/>
  <c r="AE31" i="27"/>
  <c r="AE231" i="20" s="1"/>
  <c r="AG231" i="20"/>
  <c r="C232" i="20"/>
  <c r="D232" i="20"/>
  <c r="K232" i="20"/>
  <c r="L232" i="20"/>
  <c r="M232" i="20"/>
  <c r="N232" i="20"/>
  <c r="Q232" i="20"/>
  <c r="S32" i="27"/>
  <c r="S232" i="20" s="1"/>
  <c r="U232" i="20"/>
  <c r="W32" i="27"/>
  <c r="W232" i="20" s="1"/>
  <c r="Y232" i="20"/>
  <c r="AC232" i="20"/>
  <c r="AG232" i="20"/>
  <c r="C233" i="20"/>
  <c r="D233" i="20"/>
  <c r="K233" i="20"/>
  <c r="L233" i="20"/>
  <c r="M233" i="20"/>
  <c r="N233" i="20"/>
  <c r="Q233" i="20"/>
  <c r="U233" i="20"/>
  <c r="W33" i="27"/>
  <c r="W233" i="20" s="1"/>
  <c r="Y233" i="20"/>
  <c r="AA33" i="27"/>
  <c r="AA233" i="20" s="1"/>
  <c r="AC233" i="20"/>
  <c r="AG233" i="20"/>
  <c r="C234" i="20"/>
  <c r="D234" i="20"/>
  <c r="K234" i="20"/>
  <c r="L234" i="20"/>
  <c r="M234" i="20"/>
  <c r="N234" i="20"/>
  <c r="O34" i="27"/>
  <c r="O234" i="20" s="1"/>
  <c r="Q234" i="20"/>
  <c r="U234" i="20"/>
  <c r="Y234" i="20"/>
  <c r="AA34" i="27"/>
  <c r="AA234" i="20" s="1"/>
  <c r="AC234" i="20"/>
  <c r="AE34" i="27"/>
  <c r="AE234" i="20" s="1"/>
  <c r="AG234" i="20"/>
  <c r="C235" i="20"/>
  <c r="D235" i="20"/>
  <c r="K235" i="20"/>
  <c r="L235" i="20"/>
  <c r="M235" i="20"/>
  <c r="N235" i="20"/>
  <c r="O35" i="27"/>
  <c r="O235" i="20" s="1"/>
  <c r="Q235" i="20"/>
  <c r="S35" i="27"/>
  <c r="S235" i="20" s="1"/>
  <c r="U235" i="20"/>
  <c r="Y235" i="20"/>
  <c r="AC235" i="20"/>
  <c r="AE35" i="27"/>
  <c r="AE235" i="20" s="1"/>
  <c r="AG235" i="20"/>
  <c r="C236" i="20"/>
  <c r="D236" i="20"/>
  <c r="K236" i="20"/>
  <c r="L236" i="20"/>
  <c r="M236" i="20"/>
  <c r="N236" i="20"/>
  <c r="Q236" i="20"/>
  <c r="S36" i="27"/>
  <c r="S236" i="20" s="1"/>
  <c r="U236" i="20"/>
  <c r="W36" i="27"/>
  <c r="W236" i="20" s="1"/>
  <c r="Y236" i="20"/>
  <c r="AC236" i="20"/>
  <c r="AG236" i="20"/>
  <c r="C237" i="20"/>
  <c r="D237" i="20"/>
  <c r="K237" i="20"/>
  <c r="L237" i="20"/>
  <c r="M237" i="20"/>
  <c r="N237" i="20"/>
  <c r="Q237" i="20"/>
  <c r="U237" i="20"/>
  <c r="W37" i="27"/>
  <c r="W237" i="20" s="1"/>
  <c r="Y237" i="20"/>
  <c r="AA37" i="27"/>
  <c r="AA237" i="20" s="1"/>
  <c r="AC237" i="20"/>
  <c r="AG237" i="20"/>
  <c r="C238" i="20"/>
  <c r="D238" i="20"/>
  <c r="K238" i="20"/>
  <c r="L238" i="20"/>
  <c r="M238" i="20"/>
  <c r="N238" i="20"/>
  <c r="O38" i="27"/>
  <c r="O238" i="20" s="1"/>
  <c r="Q238" i="20"/>
  <c r="S38" i="27"/>
  <c r="S238" i="20" s="1"/>
  <c r="U238" i="20"/>
  <c r="Y238" i="20"/>
  <c r="AA38" i="27"/>
  <c r="AA238" i="20" s="1"/>
  <c r="AC238" i="20"/>
  <c r="AE38" i="27"/>
  <c r="AE238" i="20" s="1"/>
  <c r="AG238" i="20"/>
  <c r="C239" i="20"/>
  <c r="D239" i="20"/>
  <c r="K239" i="20"/>
  <c r="L239" i="20"/>
  <c r="M239" i="20"/>
  <c r="N239" i="20"/>
  <c r="O39" i="27"/>
  <c r="O239" i="20" s="1"/>
  <c r="Q239" i="20"/>
  <c r="S39" i="27"/>
  <c r="S239" i="20" s="1"/>
  <c r="U239" i="20"/>
  <c r="W39" i="27"/>
  <c r="W239" i="20" s="1"/>
  <c r="Y239" i="20"/>
  <c r="AC239" i="20"/>
  <c r="AE39" i="27"/>
  <c r="AE239" i="20" s="1"/>
  <c r="AG239" i="20"/>
  <c r="C240" i="20"/>
  <c r="D240" i="20"/>
  <c r="K240" i="20"/>
  <c r="L240" i="20"/>
  <c r="M240" i="20"/>
  <c r="N240" i="20"/>
  <c r="Q240" i="20"/>
  <c r="S40" i="27"/>
  <c r="S240" i="20" s="1"/>
  <c r="U240" i="20"/>
  <c r="W40" i="27"/>
  <c r="W240" i="20" s="1"/>
  <c r="Y240" i="20"/>
  <c r="AA40" i="27"/>
  <c r="AA240" i="20" s="1"/>
  <c r="AC240" i="20"/>
  <c r="AG240" i="20"/>
  <c r="C241" i="20"/>
  <c r="D241" i="20"/>
  <c r="K241" i="20"/>
  <c r="L241" i="20"/>
  <c r="M241" i="20"/>
  <c r="N241" i="20"/>
  <c r="Q241" i="20"/>
  <c r="U241" i="20"/>
  <c r="W41" i="27"/>
  <c r="W241" i="20" s="1"/>
  <c r="Y241" i="20"/>
  <c r="AA41" i="27"/>
  <c r="AA241" i="20" s="1"/>
  <c r="AC241" i="20"/>
  <c r="AE41" i="27"/>
  <c r="AE241" i="20" s="1"/>
  <c r="AG241" i="20"/>
  <c r="C242" i="20"/>
  <c r="D242" i="20"/>
  <c r="K242" i="20"/>
  <c r="L242" i="20"/>
  <c r="M242" i="20"/>
  <c r="N242" i="20"/>
  <c r="O42" i="27"/>
  <c r="O242" i="20" s="1"/>
  <c r="Q242" i="20"/>
  <c r="U242" i="20"/>
  <c r="Y242" i="20"/>
  <c r="AA42" i="27"/>
  <c r="AA242" i="20" s="1"/>
  <c r="AC242" i="20"/>
  <c r="AE42" i="27"/>
  <c r="AE242" i="20" s="1"/>
  <c r="AG242" i="20"/>
  <c r="C243" i="20"/>
  <c r="D243" i="20"/>
  <c r="K243" i="20"/>
  <c r="L243" i="20"/>
  <c r="M243" i="20"/>
  <c r="N243" i="20"/>
  <c r="O43" i="27"/>
  <c r="O243" i="20" s="1"/>
  <c r="Q243" i="20"/>
  <c r="S43" i="27"/>
  <c r="S243" i="20" s="1"/>
  <c r="U243" i="20"/>
  <c r="W43" i="27"/>
  <c r="W243" i="20" s="1"/>
  <c r="Y243" i="20"/>
  <c r="AC243" i="20"/>
  <c r="AE43" i="27"/>
  <c r="AE243" i="20" s="1"/>
  <c r="AG243" i="20"/>
  <c r="C244" i="20"/>
  <c r="D244" i="20"/>
  <c r="K244" i="20"/>
  <c r="L244" i="20"/>
  <c r="M244" i="20"/>
  <c r="N244" i="20"/>
  <c r="Q244" i="20"/>
  <c r="S44" i="27"/>
  <c r="S244" i="20" s="1"/>
  <c r="U244" i="20"/>
  <c r="W44" i="27"/>
  <c r="W244" i="20" s="1"/>
  <c r="Y244" i="20"/>
  <c r="AA44" i="27"/>
  <c r="AA244" i="20" s="1"/>
  <c r="AC244" i="20"/>
  <c r="AG244" i="20"/>
  <c r="C245" i="20"/>
  <c r="D245" i="20"/>
  <c r="K245" i="20"/>
  <c r="L245" i="20"/>
  <c r="M245" i="20"/>
  <c r="N245" i="20"/>
  <c r="O45" i="27"/>
  <c r="O245" i="20" s="1"/>
  <c r="Q245" i="20"/>
  <c r="U245" i="20"/>
  <c r="W45" i="27"/>
  <c r="W245" i="20" s="1"/>
  <c r="Y245" i="20"/>
  <c r="AA45" i="27"/>
  <c r="AA245" i="20" s="1"/>
  <c r="AC245" i="20"/>
  <c r="AE45" i="27"/>
  <c r="AE245" i="20" s="1"/>
  <c r="AG245" i="20"/>
  <c r="C246" i="20"/>
  <c r="D246" i="20"/>
  <c r="K246" i="20"/>
  <c r="L246" i="20"/>
  <c r="M246" i="20"/>
  <c r="N246" i="20"/>
  <c r="O46" i="27"/>
  <c r="O246" i="20" s="1"/>
  <c r="Q246" i="20"/>
  <c r="U246" i="20"/>
  <c r="Y246" i="20"/>
  <c r="AA46" i="27"/>
  <c r="AA246" i="20" s="1"/>
  <c r="AC246" i="20"/>
  <c r="AE46" i="27"/>
  <c r="AE246" i="20" s="1"/>
  <c r="AG246" i="20"/>
  <c r="C247" i="20"/>
  <c r="D247" i="20"/>
  <c r="K247" i="20"/>
  <c r="L247" i="20"/>
  <c r="M247" i="20"/>
  <c r="N247" i="20"/>
  <c r="O47" i="27"/>
  <c r="O247" i="20" s="1"/>
  <c r="Q247" i="20"/>
  <c r="S47" i="27"/>
  <c r="S247" i="20" s="1"/>
  <c r="U247" i="20"/>
  <c r="W47" i="27"/>
  <c r="W247" i="20" s="1"/>
  <c r="Y247" i="20"/>
  <c r="AC247" i="20"/>
  <c r="AE47" i="27"/>
  <c r="AE247" i="20" s="1"/>
  <c r="AG247" i="20"/>
  <c r="C248" i="20"/>
  <c r="D248" i="20"/>
  <c r="K248" i="20"/>
  <c r="L248" i="20"/>
  <c r="M248" i="20"/>
  <c r="N248" i="20"/>
  <c r="Q248" i="20"/>
  <c r="S48" i="27"/>
  <c r="S248" i="20" s="1"/>
  <c r="U248" i="20"/>
  <c r="W48" i="27"/>
  <c r="W248" i="20" s="1"/>
  <c r="Y248" i="20"/>
  <c r="AA48" i="27"/>
  <c r="AA248" i="20" s="1"/>
  <c r="AC248" i="20"/>
  <c r="AG248" i="20"/>
  <c r="C249" i="20"/>
  <c r="D249" i="20"/>
  <c r="K249" i="20"/>
  <c r="L249" i="20"/>
  <c r="M249" i="20"/>
  <c r="N249" i="20"/>
  <c r="Q249" i="20"/>
  <c r="U249" i="20"/>
  <c r="W49" i="27"/>
  <c r="W249" i="20" s="1"/>
  <c r="Y249" i="20"/>
  <c r="AA49" i="27"/>
  <c r="AA249" i="20" s="1"/>
  <c r="AC249" i="20"/>
  <c r="AG249" i="20"/>
  <c r="C250" i="20"/>
  <c r="D250" i="20"/>
  <c r="K250" i="20"/>
  <c r="L250" i="20"/>
  <c r="M250" i="20"/>
  <c r="N250" i="20"/>
  <c r="O50" i="27"/>
  <c r="O250" i="20" s="1"/>
  <c r="Q250" i="20"/>
  <c r="S50" i="27"/>
  <c r="S250" i="20" s="1"/>
  <c r="U250" i="20"/>
  <c r="Y250" i="20"/>
  <c r="AA50" i="27"/>
  <c r="AA250" i="20" s="1"/>
  <c r="AC250" i="20"/>
  <c r="AE50" i="27"/>
  <c r="AE250" i="20" s="1"/>
  <c r="AG250" i="20"/>
  <c r="C251" i="20"/>
  <c r="D251" i="20"/>
  <c r="K251" i="20"/>
  <c r="L251" i="20"/>
  <c r="M251" i="20"/>
  <c r="N251" i="20"/>
  <c r="O51" i="27"/>
  <c r="O251" i="20" s="1"/>
  <c r="Q251" i="20"/>
  <c r="U251" i="20"/>
  <c r="Y251" i="20"/>
  <c r="AC251" i="20"/>
  <c r="AE51" i="27"/>
  <c r="AE251" i="20" s="1"/>
  <c r="AG251" i="20"/>
  <c r="C252" i="20"/>
  <c r="D252" i="20"/>
  <c r="K252" i="20"/>
  <c r="L252" i="20"/>
  <c r="M252" i="20"/>
  <c r="N252" i="20"/>
  <c r="Q252" i="20"/>
  <c r="U252" i="20"/>
  <c r="Y252" i="20"/>
  <c r="AC252" i="20"/>
  <c r="AG252" i="20"/>
  <c r="C253" i="20"/>
  <c r="D253" i="20"/>
  <c r="K253" i="20"/>
  <c r="L253" i="20"/>
  <c r="M253" i="20"/>
  <c r="N253" i="20"/>
  <c r="Q253" i="20"/>
  <c r="U253" i="20"/>
  <c r="Y253" i="20"/>
  <c r="AC253" i="20"/>
  <c r="AG253" i="20"/>
  <c r="C254" i="20"/>
  <c r="D254" i="20"/>
  <c r="K254" i="20"/>
  <c r="L254" i="20"/>
  <c r="M254" i="20"/>
  <c r="N254" i="20"/>
  <c r="Q254" i="20"/>
  <c r="U254" i="20"/>
  <c r="Y254" i="20"/>
  <c r="AC254" i="20"/>
  <c r="AG254" i="20"/>
  <c r="C255" i="20"/>
  <c r="D255" i="20"/>
  <c r="K255" i="20"/>
  <c r="L255" i="20"/>
  <c r="M255" i="20"/>
  <c r="N255" i="20"/>
  <c r="Q255" i="20"/>
  <c r="U255" i="20"/>
  <c r="Y255" i="20"/>
  <c r="AC255" i="20"/>
  <c r="AG255" i="20"/>
  <c r="C256" i="20"/>
  <c r="D256" i="20"/>
  <c r="K256" i="20"/>
  <c r="L256" i="20"/>
  <c r="M256" i="20"/>
  <c r="N256" i="20"/>
  <c r="Q256" i="20"/>
  <c r="U256" i="20"/>
  <c r="Y256" i="20"/>
  <c r="AC256" i="20"/>
  <c r="AG256" i="20"/>
  <c r="C257" i="20"/>
  <c r="D257" i="20"/>
  <c r="K257" i="20"/>
  <c r="L257" i="20"/>
  <c r="M257" i="20"/>
  <c r="N257" i="20"/>
  <c r="Q257" i="20"/>
  <c r="U257" i="20"/>
  <c r="Y257" i="20"/>
  <c r="AC257" i="20"/>
  <c r="AG257" i="20"/>
  <c r="C258" i="20"/>
  <c r="D258" i="20"/>
  <c r="K258" i="20"/>
  <c r="L258" i="20"/>
  <c r="M258" i="20"/>
  <c r="N258" i="20"/>
  <c r="Q258" i="20"/>
  <c r="U258" i="20"/>
  <c r="Y258" i="20"/>
  <c r="AC258" i="20"/>
  <c r="AG258" i="20"/>
  <c r="C259" i="20"/>
  <c r="D259" i="20"/>
  <c r="K259" i="20"/>
  <c r="L259" i="20"/>
  <c r="M259" i="20"/>
  <c r="N259" i="20"/>
  <c r="Q259" i="20"/>
  <c r="U259" i="20"/>
  <c r="Y259" i="20"/>
  <c r="AC259" i="20"/>
  <c r="AG259" i="20"/>
  <c r="C260" i="20"/>
  <c r="D260" i="20"/>
  <c r="K260" i="20"/>
  <c r="L260" i="20"/>
  <c r="M260" i="20"/>
  <c r="N260" i="20"/>
  <c r="Q260" i="20"/>
  <c r="U260" i="20"/>
  <c r="Y260" i="20"/>
  <c r="AC260" i="20"/>
  <c r="AG260" i="20"/>
  <c r="C261" i="20"/>
  <c r="D261" i="20"/>
  <c r="K261" i="20"/>
  <c r="L261" i="20"/>
  <c r="M261" i="20"/>
  <c r="N261" i="20"/>
  <c r="Q261" i="20"/>
  <c r="U261" i="20"/>
  <c r="Y261" i="20"/>
  <c r="AC261" i="20"/>
  <c r="AG261" i="20"/>
  <c r="C262" i="20"/>
  <c r="D262" i="20"/>
  <c r="K262" i="20"/>
  <c r="L262" i="20"/>
  <c r="M262" i="20"/>
  <c r="N262" i="20"/>
  <c r="Q262" i="20"/>
  <c r="U262" i="20"/>
  <c r="Y262" i="20"/>
  <c r="AC262" i="20"/>
  <c r="AG262" i="20"/>
  <c r="C263" i="20"/>
  <c r="D263" i="20"/>
  <c r="K263" i="20"/>
  <c r="L263" i="20"/>
  <c r="M263" i="20"/>
  <c r="N263" i="20"/>
  <c r="Q263" i="20"/>
  <c r="U263" i="20"/>
  <c r="Y263" i="20"/>
  <c r="AC263" i="20"/>
  <c r="AG263" i="20"/>
  <c r="C264" i="20"/>
  <c r="D264" i="20"/>
  <c r="K264" i="20"/>
  <c r="L264" i="20"/>
  <c r="M264" i="20"/>
  <c r="N264" i="20"/>
  <c r="Q264" i="20"/>
  <c r="U264" i="20"/>
  <c r="Y264" i="20"/>
  <c r="AC264" i="20"/>
  <c r="AG264" i="20"/>
  <c r="C265" i="20"/>
  <c r="D265" i="20"/>
  <c r="K265" i="20"/>
  <c r="L265" i="20"/>
  <c r="M265" i="20"/>
  <c r="N265" i="20"/>
  <c r="Q265" i="20"/>
  <c r="U265" i="20"/>
  <c r="Y265" i="20"/>
  <c r="AC265" i="20"/>
  <c r="AG265" i="20"/>
  <c r="C266" i="20"/>
  <c r="D266" i="20"/>
  <c r="K266" i="20"/>
  <c r="L266" i="20"/>
  <c r="M266" i="20"/>
  <c r="N266" i="20"/>
  <c r="Q266" i="20"/>
  <c r="U266" i="20"/>
  <c r="Y266" i="20"/>
  <c r="AC266" i="20"/>
  <c r="AG266" i="20"/>
  <c r="C267" i="20"/>
  <c r="D267" i="20"/>
  <c r="K267" i="20"/>
  <c r="L267" i="20"/>
  <c r="M267" i="20"/>
  <c r="N267" i="20"/>
  <c r="Q267" i="20"/>
  <c r="U267" i="20"/>
  <c r="Y267" i="20"/>
  <c r="AC267" i="20"/>
  <c r="AG267" i="20"/>
  <c r="C268" i="20"/>
  <c r="D268" i="20"/>
  <c r="K268" i="20"/>
  <c r="L268" i="20"/>
  <c r="M268" i="20"/>
  <c r="N268" i="20"/>
  <c r="Q268" i="20"/>
  <c r="U268" i="20"/>
  <c r="Y268" i="20"/>
  <c r="AC268" i="20"/>
  <c r="AG268" i="20"/>
  <c r="C269" i="20"/>
  <c r="D269" i="20"/>
  <c r="K269" i="20"/>
  <c r="L269" i="20"/>
  <c r="M269" i="20"/>
  <c r="N269" i="20"/>
  <c r="Q269" i="20"/>
  <c r="U269" i="20"/>
  <c r="Y269" i="20"/>
  <c r="AC269" i="20"/>
  <c r="AG269" i="20"/>
  <c r="C270" i="20"/>
  <c r="D270" i="20"/>
  <c r="K270" i="20"/>
  <c r="L270" i="20"/>
  <c r="M270" i="20"/>
  <c r="N270" i="20"/>
  <c r="Q270" i="20"/>
  <c r="U270" i="20"/>
  <c r="Y270" i="20"/>
  <c r="AC270" i="20"/>
  <c r="AG270" i="20"/>
  <c r="C271" i="20"/>
  <c r="D271" i="20"/>
  <c r="K271" i="20"/>
  <c r="L271" i="20"/>
  <c r="M271" i="20"/>
  <c r="N271" i="20"/>
  <c r="Q271" i="20"/>
  <c r="U271" i="20"/>
  <c r="Y271" i="20"/>
  <c r="AC271" i="20"/>
  <c r="AG271" i="20"/>
  <c r="C272" i="20"/>
  <c r="D272" i="20"/>
  <c r="K272" i="20"/>
  <c r="L272" i="20"/>
  <c r="M272" i="20"/>
  <c r="N272" i="20"/>
  <c r="Q272" i="20"/>
  <c r="U272" i="20"/>
  <c r="Y272" i="20"/>
  <c r="AC272" i="20"/>
  <c r="AG272" i="20"/>
  <c r="C273" i="20"/>
  <c r="D273" i="20"/>
  <c r="K273" i="20"/>
  <c r="L273" i="20"/>
  <c r="M273" i="20"/>
  <c r="N273" i="20"/>
  <c r="Q273" i="20"/>
  <c r="U273" i="20"/>
  <c r="Y273" i="20"/>
  <c r="AC273" i="20"/>
  <c r="AG273" i="20"/>
  <c r="C274" i="20"/>
  <c r="D274" i="20"/>
  <c r="K274" i="20"/>
  <c r="L274" i="20"/>
  <c r="M274" i="20"/>
  <c r="N274" i="20"/>
  <c r="Q274" i="20"/>
  <c r="U274" i="20"/>
  <c r="Y274" i="20"/>
  <c r="AC274" i="20"/>
  <c r="AG274" i="20"/>
  <c r="C275" i="20"/>
  <c r="D275" i="20"/>
  <c r="K275" i="20"/>
  <c r="L275" i="20"/>
  <c r="M275" i="20"/>
  <c r="N275" i="20"/>
  <c r="Q275" i="20"/>
  <c r="U275" i="20"/>
  <c r="Y275" i="20"/>
  <c r="AC275" i="20"/>
  <c r="AG275" i="20"/>
  <c r="C276" i="20"/>
  <c r="D276" i="20"/>
  <c r="K276" i="20"/>
  <c r="L276" i="20"/>
  <c r="M276" i="20"/>
  <c r="N276" i="20"/>
  <c r="Q276" i="20"/>
  <c r="U276" i="20"/>
  <c r="Y276" i="20"/>
  <c r="AC276" i="20"/>
  <c r="AG276" i="20"/>
  <c r="C277" i="20"/>
  <c r="D277" i="20"/>
  <c r="K277" i="20"/>
  <c r="L277" i="20"/>
  <c r="M277" i="20"/>
  <c r="N277" i="20"/>
  <c r="Q277" i="20"/>
  <c r="U277" i="20"/>
  <c r="Y277" i="20"/>
  <c r="AC277" i="20"/>
  <c r="AG277" i="20"/>
  <c r="C278" i="20"/>
  <c r="D278" i="20"/>
  <c r="K278" i="20"/>
  <c r="L278" i="20"/>
  <c r="M278" i="20"/>
  <c r="N278" i="20"/>
  <c r="Q278" i="20"/>
  <c r="U278" i="20"/>
  <c r="Y278" i="20"/>
  <c r="AC278" i="20"/>
  <c r="AG278" i="20"/>
  <c r="C279" i="20"/>
  <c r="D279" i="20"/>
  <c r="K279" i="20"/>
  <c r="L279" i="20"/>
  <c r="M279" i="20"/>
  <c r="N279" i="20"/>
  <c r="Q279" i="20"/>
  <c r="U279" i="20"/>
  <c r="Y279" i="20"/>
  <c r="AC279" i="20"/>
  <c r="AG279" i="20"/>
  <c r="C280" i="20"/>
  <c r="D280" i="20"/>
  <c r="K280" i="20"/>
  <c r="L280" i="20"/>
  <c r="M280" i="20"/>
  <c r="N280" i="20"/>
  <c r="Q280" i="20"/>
  <c r="U280" i="20"/>
  <c r="Y280" i="20"/>
  <c r="AC280" i="20"/>
  <c r="AG280" i="20"/>
  <c r="C281" i="20"/>
  <c r="D281" i="20"/>
  <c r="K281" i="20"/>
  <c r="L281" i="20"/>
  <c r="M281" i="20"/>
  <c r="N281" i="20"/>
  <c r="Q281" i="20"/>
  <c r="U281" i="20"/>
  <c r="Y281" i="20"/>
  <c r="AC281" i="20"/>
  <c r="AG281" i="20"/>
  <c r="C282" i="20"/>
  <c r="D282" i="20"/>
  <c r="K282" i="20"/>
  <c r="L282" i="20"/>
  <c r="M282" i="20"/>
  <c r="N282" i="20"/>
  <c r="Q282" i="20"/>
  <c r="U282" i="20"/>
  <c r="Y282" i="20"/>
  <c r="AC282" i="20"/>
  <c r="AG282" i="20"/>
  <c r="C283" i="20"/>
  <c r="D283" i="20"/>
  <c r="K283" i="20"/>
  <c r="L283" i="20"/>
  <c r="M283" i="20"/>
  <c r="N283" i="20"/>
  <c r="Q283" i="20"/>
  <c r="U283" i="20"/>
  <c r="Y283" i="20"/>
  <c r="AC283" i="20"/>
  <c r="AG283" i="20"/>
  <c r="C284" i="20"/>
  <c r="D284" i="20"/>
  <c r="K284" i="20"/>
  <c r="L284" i="20"/>
  <c r="M284" i="20"/>
  <c r="N284" i="20"/>
  <c r="Q284" i="20"/>
  <c r="U284" i="20"/>
  <c r="Y284" i="20"/>
  <c r="AC284" i="20"/>
  <c r="AG284" i="20"/>
  <c r="C285" i="20"/>
  <c r="D285" i="20"/>
  <c r="K285" i="20"/>
  <c r="L285" i="20"/>
  <c r="M285" i="20"/>
  <c r="N285" i="20"/>
  <c r="Q285" i="20"/>
  <c r="U285" i="20"/>
  <c r="Y285" i="20"/>
  <c r="AC285" i="20"/>
  <c r="AG285" i="20"/>
  <c r="C286" i="20"/>
  <c r="D286" i="20"/>
  <c r="K286" i="20"/>
  <c r="L286" i="20"/>
  <c r="M286" i="20"/>
  <c r="N286" i="20"/>
  <c r="Q286" i="20"/>
  <c r="U286" i="20"/>
  <c r="Y286" i="20"/>
  <c r="AC286" i="20"/>
  <c r="AG286" i="20"/>
  <c r="C287" i="20"/>
  <c r="D287" i="20"/>
  <c r="K287" i="20"/>
  <c r="L287" i="20"/>
  <c r="M287" i="20"/>
  <c r="N287" i="20"/>
  <c r="Q287" i="20"/>
  <c r="U287" i="20"/>
  <c r="Y287" i="20"/>
  <c r="AC287" i="20"/>
  <c r="AG287" i="20"/>
  <c r="C288" i="20"/>
  <c r="D288" i="20"/>
  <c r="K288" i="20"/>
  <c r="L288" i="20"/>
  <c r="M288" i="20"/>
  <c r="N288" i="20"/>
  <c r="Q288" i="20"/>
  <c r="U288" i="20"/>
  <c r="Y288" i="20"/>
  <c r="AC288" i="20"/>
  <c r="AG288" i="20"/>
  <c r="C289" i="20"/>
  <c r="D289" i="20"/>
  <c r="K289" i="20"/>
  <c r="L289" i="20"/>
  <c r="M289" i="20"/>
  <c r="N289" i="20"/>
  <c r="Q289" i="20"/>
  <c r="U289" i="20"/>
  <c r="Y289" i="20"/>
  <c r="AC289" i="20"/>
  <c r="AG289" i="20"/>
  <c r="C290" i="20"/>
  <c r="D290" i="20"/>
  <c r="K290" i="20"/>
  <c r="L290" i="20"/>
  <c r="M290" i="20"/>
  <c r="N290" i="20"/>
  <c r="Q290" i="20"/>
  <c r="U290" i="20"/>
  <c r="Y290" i="20"/>
  <c r="AC290" i="20"/>
  <c r="AG290" i="20"/>
  <c r="C291" i="20"/>
  <c r="D291" i="20"/>
  <c r="K291" i="20"/>
  <c r="L291" i="20"/>
  <c r="M291" i="20"/>
  <c r="N291" i="20"/>
  <c r="Q291" i="20"/>
  <c r="U291" i="20"/>
  <c r="Y291" i="20"/>
  <c r="AC291" i="20"/>
  <c r="AG291" i="20"/>
  <c r="C292" i="20"/>
  <c r="D292" i="20"/>
  <c r="K292" i="20"/>
  <c r="L292" i="20"/>
  <c r="M292" i="20"/>
  <c r="N292" i="20"/>
  <c r="Q292" i="20"/>
  <c r="U292" i="20"/>
  <c r="Y292" i="20"/>
  <c r="AC292" i="20"/>
  <c r="AG292" i="20"/>
  <c r="C293" i="20"/>
  <c r="D293" i="20"/>
  <c r="K293" i="20"/>
  <c r="L293" i="20"/>
  <c r="M293" i="20"/>
  <c r="N293" i="20"/>
  <c r="Q293" i="20"/>
  <c r="U293" i="20"/>
  <c r="Y293" i="20"/>
  <c r="AC293" i="20"/>
  <c r="AG293" i="20"/>
  <c r="C294" i="20"/>
  <c r="D294" i="20"/>
  <c r="K294" i="20"/>
  <c r="L294" i="20"/>
  <c r="M294" i="20"/>
  <c r="N294" i="20"/>
  <c r="Q294" i="20"/>
  <c r="U294" i="20"/>
  <c r="Y294" i="20"/>
  <c r="AC294" i="20"/>
  <c r="AG294" i="20"/>
  <c r="C295" i="20"/>
  <c r="D295" i="20"/>
  <c r="K295" i="20"/>
  <c r="L295" i="20"/>
  <c r="M295" i="20"/>
  <c r="N295" i="20"/>
  <c r="Q295" i="20"/>
  <c r="U295" i="20"/>
  <c r="Y295" i="20"/>
  <c r="AC295" i="20"/>
  <c r="AG295" i="20"/>
  <c r="C296" i="20"/>
  <c r="D296" i="20"/>
  <c r="K296" i="20"/>
  <c r="L296" i="20"/>
  <c r="M296" i="20"/>
  <c r="N296" i="20"/>
  <c r="Q296" i="20"/>
  <c r="U296" i="20"/>
  <c r="Y296" i="20"/>
  <c r="AC296" i="20"/>
  <c r="AG296" i="20"/>
  <c r="C297" i="20"/>
  <c r="D297" i="20"/>
  <c r="K297" i="20"/>
  <c r="L297" i="20"/>
  <c r="M297" i="20"/>
  <c r="N297" i="20"/>
  <c r="Q297" i="20"/>
  <c r="U297" i="20"/>
  <c r="Y297" i="20"/>
  <c r="AC297" i="20"/>
  <c r="AG297" i="20"/>
  <c r="C298" i="20"/>
  <c r="D298" i="20"/>
  <c r="K298" i="20"/>
  <c r="L298" i="20"/>
  <c r="M298" i="20"/>
  <c r="N298" i="20"/>
  <c r="Q298" i="20"/>
  <c r="U298" i="20"/>
  <c r="Y298" i="20"/>
  <c r="AC298" i="20"/>
  <c r="AG298" i="20"/>
  <c r="C299" i="20"/>
  <c r="D299" i="20"/>
  <c r="K299" i="20"/>
  <c r="L299" i="20"/>
  <c r="M299" i="20"/>
  <c r="N299" i="20"/>
  <c r="Q299" i="20"/>
  <c r="U299" i="20"/>
  <c r="Y299" i="20"/>
  <c r="AC299" i="20"/>
  <c r="AG299" i="20"/>
  <c r="C300" i="20"/>
  <c r="D300" i="20"/>
  <c r="K300" i="20"/>
  <c r="L300" i="20"/>
  <c r="M300" i="20"/>
  <c r="N300" i="20"/>
  <c r="Q300" i="20"/>
  <c r="U300" i="20"/>
  <c r="Y300" i="20"/>
  <c r="AC300" i="20"/>
  <c r="AG300" i="20"/>
  <c r="C301" i="20"/>
  <c r="D301" i="20"/>
  <c r="K301" i="20"/>
  <c r="L301" i="20"/>
  <c r="M301" i="20"/>
  <c r="N301" i="20"/>
  <c r="Q301" i="20"/>
  <c r="U301" i="20"/>
  <c r="Y301" i="20"/>
  <c r="AC301" i="20"/>
  <c r="AG301" i="20"/>
  <c r="C302" i="20"/>
  <c r="D302" i="20"/>
  <c r="K302" i="20"/>
  <c r="L302" i="20"/>
  <c r="M302" i="20"/>
  <c r="N302" i="20"/>
  <c r="Q302" i="20"/>
  <c r="U302" i="20"/>
  <c r="Y302" i="20"/>
  <c r="AC302" i="20"/>
  <c r="AG302" i="20"/>
  <c r="C303" i="20"/>
  <c r="D303" i="20"/>
  <c r="K303" i="20"/>
  <c r="L303" i="20"/>
  <c r="M303" i="20"/>
  <c r="N303" i="20"/>
  <c r="Q303" i="20"/>
  <c r="U303" i="20"/>
  <c r="Y303" i="20"/>
  <c r="AC303" i="20"/>
  <c r="AG303" i="20"/>
  <c r="C304" i="20"/>
  <c r="D304" i="20"/>
  <c r="K304" i="20"/>
  <c r="L304" i="20"/>
  <c r="M304" i="20"/>
  <c r="N304" i="20"/>
  <c r="Q304" i="20"/>
  <c r="U304" i="20"/>
  <c r="Y304" i="20"/>
  <c r="AC304" i="20"/>
  <c r="AG304" i="20"/>
  <c r="C305" i="20"/>
  <c r="D305" i="20"/>
  <c r="K305" i="20"/>
  <c r="L305" i="20"/>
  <c r="M305" i="20"/>
  <c r="N305" i="20"/>
  <c r="Q305" i="20"/>
  <c r="U305" i="20"/>
  <c r="Y305" i="20"/>
  <c r="AC305" i="20"/>
  <c r="AG305" i="20"/>
  <c r="C306" i="20"/>
  <c r="D306" i="20"/>
  <c r="K306" i="20"/>
  <c r="L306" i="20"/>
  <c r="M306" i="20"/>
  <c r="N306" i="20"/>
  <c r="Q306" i="20"/>
  <c r="U306" i="20"/>
  <c r="Y306" i="20"/>
  <c r="AC306" i="20"/>
  <c r="AG306" i="20"/>
  <c r="C307" i="20"/>
  <c r="D307" i="20"/>
  <c r="K307" i="20"/>
  <c r="L307" i="20"/>
  <c r="M307" i="20"/>
  <c r="N307" i="20"/>
  <c r="Q307" i="20"/>
  <c r="U307" i="20"/>
  <c r="Y307" i="20"/>
  <c r="AC307" i="20"/>
  <c r="AG307" i="20"/>
  <c r="C308" i="20"/>
  <c r="D308" i="20"/>
  <c r="K308" i="20"/>
  <c r="L308" i="20"/>
  <c r="M308" i="20"/>
  <c r="N308" i="20"/>
  <c r="Q308" i="20"/>
  <c r="U308" i="20"/>
  <c r="Y308" i="20"/>
  <c r="AC308" i="20"/>
  <c r="AG308" i="20"/>
  <c r="C309" i="20"/>
  <c r="D309" i="20"/>
  <c r="K309" i="20"/>
  <c r="L309" i="20"/>
  <c r="M309" i="20"/>
  <c r="N309" i="20"/>
  <c r="Q309" i="20"/>
  <c r="U309" i="20"/>
  <c r="Y309" i="20"/>
  <c r="AC309" i="20"/>
  <c r="AG309" i="20"/>
  <c r="C310" i="20"/>
  <c r="D310" i="20"/>
  <c r="K310" i="20"/>
  <c r="L310" i="20"/>
  <c r="M310" i="20"/>
  <c r="N310" i="20"/>
  <c r="Q310" i="20"/>
  <c r="U310" i="20"/>
  <c r="Y310" i="20"/>
  <c r="AC310" i="20"/>
  <c r="AG310" i="20"/>
  <c r="C311" i="20"/>
  <c r="D311" i="20"/>
  <c r="K311" i="20"/>
  <c r="L311" i="20"/>
  <c r="M311" i="20"/>
  <c r="N311" i="20"/>
  <c r="Q311" i="20"/>
  <c r="U311" i="20"/>
  <c r="Y311" i="20"/>
  <c r="AC311" i="20"/>
  <c r="AG311" i="20"/>
  <c r="C312" i="20"/>
  <c r="D312" i="20"/>
  <c r="K312" i="20"/>
  <c r="L312" i="20"/>
  <c r="M312" i="20"/>
  <c r="N312" i="20"/>
  <c r="Q312" i="20"/>
  <c r="U312" i="20"/>
  <c r="Y312" i="20"/>
  <c r="AC312" i="20"/>
  <c r="AG312" i="20"/>
  <c r="C313" i="20"/>
  <c r="D313" i="20"/>
  <c r="K313" i="20"/>
  <c r="L313" i="20"/>
  <c r="M313" i="20"/>
  <c r="N313" i="20"/>
  <c r="Q313" i="20"/>
  <c r="U313" i="20"/>
  <c r="Y313" i="20"/>
  <c r="AC313" i="20"/>
  <c r="AG313" i="20"/>
  <c r="C314" i="20"/>
  <c r="D314" i="20"/>
  <c r="K314" i="20"/>
  <c r="L314" i="20"/>
  <c r="M314" i="20"/>
  <c r="N314" i="20"/>
  <c r="Q314" i="20"/>
  <c r="U314" i="20"/>
  <c r="Y314" i="20"/>
  <c r="AC314" i="20"/>
  <c r="AG314" i="20"/>
  <c r="C315" i="20"/>
  <c r="D315" i="20"/>
  <c r="K315" i="20"/>
  <c r="L315" i="20"/>
  <c r="M315" i="20"/>
  <c r="N315" i="20"/>
  <c r="Q315" i="20"/>
  <c r="U315" i="20"/>
  <c r="Y315" i="20"/>
  <c r="AC315" i="20"/>
  <c r="AG315" i="20"/>
  <c r="C316" i="20"/>
  <c r="D316" i="20"/>
  <c r="K316" i="20"/>
  <c r="L316" i="20"/>
  <c r="M316" i="20"/>
  <c r="N316" i="20"/>
  <c r="Q316" i="20"/>
  <c r="U316" i="20"/>
  <c r="Y316" i="20"/>
  <c r="AC316" i="20"/>
  <c r="AG316" i="20"/>
  <c r="C317" i="20"/>
  <c r="D317" i="20"/>
  <c r="K317" i="20"/>
  <c r="L317" i="20"/>
  <c r="M317" i="20"/>
  <c r="N317" i="20"/>
  <c r="Q317" i="20"/>
  <c r="U317" i="20"/>
  <c r="Y317" i="20"/>
  <c r="AC317" i="20"/>
  <c r="AG317" i="20"/>
  <c r="C318" i="20"/>
  <c r="D318" i="20"/>
  <c r="K318" i="20"/>
  <c r="L318" i="20"/>
  <c r="M318" i="20"/>
  <c r="N318" i="20"/>
  <c r="Q318" i="20"/>
  <c r="U318" i="20"/>
  <c r="Y318" i="20"/>
  <c r="AC318" i="20"/>
  <c r="AG318" i="20"/>
  <c r="C319" i="20"/>
  <c r="D319" i="20"/>
  <c r="K319" i="20"/>
  <c r="L319" i="20"/>
  <c r="M319" i="20"/>
  <c r="N319" i="20"/>
  <c r="Q319" i="20"/>
  <c r="U319" i="20"/>
  <c r="Y319" i="20"/>
  <c r="AC319" i="20"/>
  <c r="AG319" i="20"/>
  <c r="C320" i="20"/>
  <c r="D320" i="20"/>
  <c r="K320" i="20"/>
  <c r="L320" i="20"/>
  <c r="M320" i="20"/>
  <c r="N320" i="20"/>
  <c r="Q320" i="20"/>
  <c r="U320" i="20"/>
  <c r="Y320" i="20"/>
  <c r="AC320" i="20"/>
  <c r="AG320" i="20"/>
  <c r="C321" i="20"/>
  <c r="D321" i="20"/>
  <c r="K321" i="20"/>
  <c r="L321" i="20"/>
  <c r="M321" i="20"/>
  <c r="N321" i="20"/>
  <c r="Q321" i="20"/>
  <c r="U321" i="20"/>
  <c r="Y321" i="20"/>
  <c r="AC321" i="20"/>
  <c r="AG321" i="20"/>
  <c r="C322" i="20"/>
  <c r="D322" i="20"/>
  <c r="K322" i="20"/>
  <c r="L322" i="20"/>
  <c r="M322" i="20"/>
  <c r="N322" i="20"/>
  <c r="Q322" i="20"/>
  <c r="U322" i="20"/>
  <c r="Y322" i="20"/>
  <c r="AC322" i="20"/>
  <c r="AG322" i="20"/>
  <c r="C323" i="20"/>
  <c r="D323" i="20"/>
  <c r="K323" i="20"/>
  <c r="L323" i="20"/>
  <c r="M323" i="20"/>
  <c r="N323" i="20"/>
  <c r="Q323" i="20"/>
  <c r="U323" i="20"/>
  <c r="Y323" i="20"/>
  <c r="AC323" i="20"/>
  <c r="AG323" i="20"/>
  <c r="C324" i="20"/>
  <c r="D324" i="20"/>
  <c r="K324" i="20"/>
  <c r="L324" i="20"/>
  <c r="M324" i="20"/>
  <c r="N324" i="20"/>
  <c r="Q324" i="20"/>
  <c r="U324" i="20"/>
  <c r="Y324" i="20"/>
  <c r="AC324" i="20"/>
  <c r="AG324" i="20"/>
  <c r="C325" i="20"/>
  <c r="D325" i="20"/>
  <c r="K325" i="20"/>
  <c r="L325" i="20"/>
  <c r="M325" i="20"/>
  <c r="N325" i="20"/>
  <c r="Q325" i="20"/>
  <c r="U325" i="20"/>
  <c r="Y325" i="20"/>
  <c r="AC325" i="20"/>
  <c r="AG325" i="20"/>
  <c r="C326" i="20"/>
  <c r="D326" i="20"/>
  <c r="K326" i="20"/>
  <c r="L326" i="20"/>
  <c r="M326" i="20"/>
  <c r="N326" i="20"/>
  <c r="Q326" i="20"/>
  <c r="U326" i="20"/>
  <c r="Y326" i="20"/>
  <c r="AC326" i="20"/>
  <c r="AG326" i="20"/>
  <c r="C327" i="20"/>
  <c r="D327" i="20"/>
  <c r="K327" i="20"/>
  <c r="L327" i="20"/>
  <c r="M327" i="20"/>
  <c r="N327" i="20"/>
  <c r="Q327" i="20"/>
  <c r="U327" i="20"/>
  <c r="Y327" i="20"/>
  <c r="AC327" i="20"/>
  <c r="AG327" i="20"/>
  <c r="C328" i="20"/>
  <c r="D328" i="20"/>
  <c r="K328" i="20"/>
  <c r="L328" i="20"/>
  <c r="M328" i="20"/>
  <c r="N328" i="20"/>
  <c r="Q328" i="20"/>
  <c r="U328" i="20"/>
  <c r="Y328" i="20"/>
  <c r="AC328" i="20"/>
  <c r="AG328" i="20"/>
  <c r="C329" i="20"/>
  <c r="D329" i="20"/>
  <c r="K329" i="20"/>
  <c r="L329" i="20"/>
  <c r="M329" i="20"/>
  <c r="N329" i="20"/>
  <c r="Q329" i="20"/>
  <c r="U329" i="20"/>
  <c r="Y329" i="20"/>
  <c r="AC329" i="20"/>
  <c r="AG329" i="20"/>
  <c r="C330" i="20"/>
  <c r="D330" i="20"/>
  <c r="K330" i="20"/>
  <c r="L330" i="20"/>
  <c r="M330" i="20"/>
  <c r="N330" i="20"/>
  <c r="Q330" i="20"/>
  <c r="U330" i="20"/>
  <c r="Y330" i="20"/>
  <c r="AC330" i="20"/>
  <c r="AG330" i="20"/>
  <c r="C331" i="20"/>
  <c r="D331" i="20"/>
  <c r="K331" i="20"/>
  <c r="L331" i="20"/>
  <c r="M331" i="20"/>
  <c r="N331" i="20"/>
  <c r="Q331" i="20"/>
  <c r="U331" i="20"/>
  <c r="Y331" i="20"/>
  <c r="AC331" i="20"/>
  <c r="AG331" i="20"/>
  <c r="C332" i="20"/>
  <c r="D332" i="20"/>
  <c r="K332" i="20"/>
  <c r="L332" i="20"/>
  <c r="M332" i="20"/>
  <c r="N332" i="20"/>
  <c r="Q332" i="20"/>
  <c r="U332" i="20"/>
  <c r="Y332" i="20"/>
  <c r="AC332" i="20"/>
  <c r="AG332" i="20"/>
  <c r="C333" i="20"/>
  <c r="D333" i="20"/>
  <c r="K333" i="20"/>
  <c r="L333" i="20"/>
  <c r="M333" i="20"/>
  <c r="N333" i="20"/>
  <c r="Q333" i="20"/>
  <c r="U333" i="20"/>
  <c r="Y333" i="20"/>
  <c r="AC333" i="20"/>
  <c r="AG333" i="20"/>
  <c r="C334" i="20"/>
  <c r="D334" i="20"/>
  <c r="K334" i="20"/>
  <c r="L334" i="20"/>
  <c r="M334" i="20"/>
  <c r="N334" i="20"/>
  <c r="Q334" i="20"/>
  <c r="U334" i="20"/>
  <c r="Y334" i="20"/>
  <c r="AC334" i="20"/>
  <c r="AG334" i="20"/>
  <c r="C335" i="20"/>
  <c r="D335" i="20"/>
  <c r="K335" i="20"/>
  <c r="L335" i="20"/>
  <c r="M335" i="20"/>
  <c r="N335" i="20"/>
  <c r="Q335" i="20"/>
  <c r="U335" i="20"/>
  <c r="Y335" i="20"/>
  <c r="AC335" i="20"/>
  <c r="AG335" i="20"/>
  <c r="C336" i="20"/>
  <c r="D336" i="20"/>
  <c r="K336" i="20"/>
  <c r="L336" i="20"/>
  <c r="M336" i="20"/>
  <c r="N336" i="20"/>
  <c r="Q336" i="20"/>
  <c r="U336" i="20"/>
  <c r="Y336" i="20"/>
  <c r="AC336" i="20"/>
  <c r="AG336" i="20"/>
  <c r="C337" i="20"/>
  <c r="D337" i="20"/>
  <c r="K337" i="20"/>
  <c r="L337" i="20"/>
  <c r="M337" i="20"/>
  <c r="N337" i="20"/>
  <c r="Q337" i="20"/>
  <c r="U337" i="20"/>
  <c r="Y337" i="20"/>
  <c r="AC337" i="20"/>
  <c r="AG337" i="20"/>
  <c r="C338" i="20"/>
  <c r="D338" i="20"/>
  <c r="K338" i="20"/>
  <c r="L338" i="20"/>
  <c r="M338" i="20"/>
  <c r="N338" i="20"/>
  <c r="Q338" i="20"/>
  <c r="U338" i="20"/>
  <c r="Y338" i="20"/>
  <c r="AC338" i="20"/>
  <c r="AG338" i="20"/>
  <c r="C339" i="20"/>
  <c r="D339" i="20"/>
  <c r="K339" i="20"/>
  <c r="L339" i="20"/>
  <c r="M339" i="20"/>
  <c r="N339" i="20"/>
  <c r="Q339" i="20"/>
  <c r="U339" i="20"/>
  <c r="Y339" i="20"/>
  <c r="AC339" i="20"/>
  <c r="AG339" i="20"/>
  <c r="C340" i="20"/>
  <c r="D340" i="20"/>
  <c r="K340" i="20"/>
  <c r="L340" i="20"/>
  <c r="M340" i="20"/>
  <c r="N340" i="20"/>
  <c r="Q340" i="20"/>
  <c r="U340" i="20"/>
  <c r="Y340" i="20"/>
  <c r="AC340" i="20"/>
  <c r="AG340" i="20"/>
  <c r="C341" i="20"/>
  <c r="D341" i="20"/>
  <c r="K341" i="20"/>
  <c r="L341" i="20"/>
  <c r="M341" i="20"/>
  <c r="N341" i="20"/>
  <c r="Q341" i="20"/>
  <c r="U341" i="20"/>
  <c r="Y341" i="20"/>
  <c r="AC341" i="20"/>
  <c r="AG341" i="20"/>
  <c r="C342" i="20"/>
  <c r="D342" i="20"/>
  <c r="K342" i="20"/>
  <c r="L342" i="20"/>
  <c r="M342" i="20"/>
  <c r="N342" i="20"/>
  <c r="Q342" i="20"/>
  <c r="U342" i="20"/>
  <c r="Y342" i="20"/>
  <c r="AC342" i="20"/>
  <c r="AG342" i="20"/>
  <c r="C343" i="20"/>
  <c r="D343" i="20"/>
  <c r="K343" i="20"/>
  <c r="L343" i="20"/>
  <c r="M343" i="20"/>
  <c r="N343" i="20"/>
  <c r="Q343" i="20"/>
  <c r="U343" i="20"/>
  <c r="Y343" i="20"/>
  <c r="AC343" i="20"/>
  <c r="AG343" i="20"/>
  <c r="C344" i="20"/>
  <c r="D344" i="20"/>
  <c r="K344" i="20"/>
  <c r="L344" i="20"/>
  <c r="M344" i="20"/>
  <c r="N344" i="20"/>
  <c r="Q344" i="20"/>
  <c r="U344" i="20"/>
  <c r="Y344" i="20"/>
  <c r="AC344" i="20"/>
  <c r="AG344" i="20"/>
  <c r="C345" i="20"/>
  <c r="D345" i="20"/>
  <c r="K345" i="20"/>
  <c r="L345" i="20"/>
  <c r="M345" i="20"/>
  <c r="N345" i="20"/>
  <c r="Q345" i="20"/>
  <c r="U345" i="20"/>
  <c r="Y345" i="20"/>
  <c r="AC345" i="20"/>
  <c r="AG345" i="20"/>
  <c r="C346" i="20"/>
  <c r="D346" i="20"/>
  <c r="K346" i="20"/>
  <c r="L346" i="20"/>
  <c r="M346" i="20"/>
  <c r="N346" i="20"/>
  <c r="Q346" i="20"/>
  <c r="U346" i="20"/>
  <c r="Y346" i="20"/>
  <c r="AC346" i="20"/>
  <c r="AG346" i="20"/>
  <c r="C347" i="20"/>
  <c r="D347" i="20"/>
  <c r="K347" i="20"/>
  <c r="L347" i="20"/>
  <c r="M347" i="20"/>
  <c r="N347" i="20"/>
  <c r="Q347" i="20"/>
  <c r="U347" i="20"/>
  <c r="Y347" i="20"/>
  <c r="AC347" i="20"/>
  <c r="AG347" i="20"/>
  <c r="C348" i="20"/>
  <c r="D348" i="20"/>
  <c r="K348" i="20"/>
  <c r="L348" i="20"/>
  <c r="M348" i="20"/>
  <c r="N348" i="20"/>
  <c r="Q348" i="20"/>
  <c r="U348" i="20"/>
  <c r="Y348" i="20"/>
  <c r="AC348" i="20"/>
  <c r="AG348" i="20"/>
  <c r="C349" i="20"/>
  <c r="D349" i="20"/>
  <c r="K349" i="20"/>
  <c r="L349" i="20"/>
  <c r="M349" i="20"/>
  <c r="N349" i="20"/>
  <c r="Q349" i="20"/>
  <c r="U349" i="20"/>
  <c r="Y349" i="20"/>
  <c r="AC349" i="20"/>
  <c r="AG349" i="20"/>
  <c r="C350" i="20"/>
  <c r="D350" i="20"/>
  <c r="K350" i="20"/>
  <c r="L350" i="20"/>
  <c r="M350" i="20"/>
  <c r="N350" i="20"/>
  <c r="Q350" i="20"/>
  <c r="U350" i="20"/>
  <c r="Y350" i="20"/>
  <c r="AC350" i="20"/>
  <c r="AG350" i="20"/>
  <c r="C351" i="20"/>
  <c r="D351" i="20"/>
  <c r="K351" i="20"/>
  <c r="L351" i="20"/>
  <c r="M351" i="20"/>
  <c r="N351" i="20"/>
  <c r="Q351" i="20"/>
  <c r="U351" i="20"/>
  <c r="Y351" i="20"/>
  <c r="AC351" i="20"/>
  <c r="AG351" i="20"/>
  <c r="C352" i="20"/>
  <c r="D352" i="20"/>
  <c r="K352" i="20"/>
  <c r="L352" i="20"/>
  <c r="M352" i="20"/>
  <c r="N352" i="20"/>
  <c r="Q352" i="20"/>
  <c r="U352" i="20"/>
  <c r="Y352" i="20"/>
  <c r="AC352" i="20"/>
  <c r="AG352" i="20"/>
  <c r="C353" i="20"/>
  <c r="D353" i="20"/>
  <c r="K353" i="20"/>
  <c r="L353" i="20"/>
  <c r="M353" i="20"/>
  <c r="N353" i="20"/>
  <c r="Q353" i="20"/>
  <c r="U353" i="20"/>
  <c r="Y353" i="20"/>
  <c r="AC353" i="20"/>
  <c r="AG353" i="20"/>
  <c r="C354" i="20"/>
  <c r="D354" i="20"/>
  <c r="K354" i="20"/>
  <c r="L354" i="20"/>
  <c r="M354" i="20"/>
  <c r="N354" i="20"/>
  <c r="Q354" i="20"/>
  <c r="U354" i="20"/>
  <c r="Y354" i="20"/>
  <c r="AC354" i="20"/>
  <c r="AG354" i="20"/>
  <c r="C355" i="20"/>
  <c r="D355" i="20"/>
  <c r="K355" i="20"/>
  <c r="L355" i="20"/>
  <c r="M355" i="20"/>
  <c r="N355" i="20"/>
  <c r="Q355" i="20"/>
  <c r="U355" i="20"/>
  <c r="Y355" i="20"/>
  <c r="AC355" i="20"/>
  <c r="AG355" i="20"/>
  <c r="C356" i="20"/>
  <c r="D356" i="20"/>
  <c r="K356" i="20"/>
  <c r="L356" i="20"/>
  <c r="M356" i="20"/>
  <c r="N356" i="20"/>
  <c r="Q356" i="20"/>
  <c r="U356" i="20"/>
  <c r="Y356" i="20"/>
  <c r="AC356" i="20"/>
  <c r="AG356" i="20"/>
  <c r="C357" i="20"/>
  <c r="D357" i="20"/>
  <c r="K357" i="20"/>
  <c r="L357" i="20"/>
  <c r="M357" i="20"/>
  <c r="N357" i="20"/>
  <c r="Q357" i="20"/>
  <c r="U357" i="20"/>
  <c r="Y357" i="20"/>
  <c r="AC357" i="20"/>
  <c r="AG357" i="20"/>
  <c r="C358" i="20"/>
  <c r="D358" i="20"/>
  <c r="K358" i="20"/>
  <c r="L358" i="20"/>
  <c r="M358" i="20"/>
  <c r="N358" i="20"/>
  <c r="Q358" i="20"/>
  <c r="U358" i="20"/>
  <c r="Y358" i="20"/>
  <c r="AC358" i="20"/>
  <c r="AG358" i="20"/>
  <c r="C359" i="20"/>
  <c r="D359" i="20"/>
  <c r="K359" i="20"/>
  <c r="L359" i="20"/>
  <c r="M359" i="20"/>
  <c r="N359" i="20"/>
  <c r="Q359" i="20"/>
  <c r="U359" i="20"/>
  <c r="Y359" i="20"/>
  <c r="AC359" i="20"/>
  <c r="AG359" i="20"/>
  <c r="C360" i="20"/>
  <c r="D360" i="20"/>
  <c r="K360" i="20"/>
  <c r="L360" i="20"/>
  <c r="M360" i="20"/>
  <c r="N360" i="20"/>
  <c r="Q360" i="20"/>
  <c r="U360" i="20"/>
  <c r="Y360" i="20"/>
  <c r="AC360" i="20"/>
  <c r="AG360" i="20"/>
  <c r="C361" i="20"/>
  <c r="D361" i="20"/>
  <c r="K361" i="20"/>
  <c r="L361" i="20"/>
  <c r="M361" i="20"/>
  <c r="N361" i="20"/>
  <c r="Q361" i="20"/>
  <c r="U361" i="20"/>
  <c r="Y361" i="20"/>
  <c r="AC361" i="20"/>
  <c r="AG361" i="20"/>
  <c r="C362" i="20"/>
  <c r="D362" i="20"/>
  <c r="K362" i="20"/>
  <c r="L362" i="20"/>
  <c r="M362" i="20"/>
  <c r="N362" i="20"/>
  <c r="Q362" i="20"/>
  <c r="U362" i="20"/>
  <c r="Y362" i="20"/>
  <c r="AC362" i="20"/>
  <c r="AG362" i="20"/>
  <c r="C363" i="20"/>
  <c r="D363" i="20"/>
  <c r="K363" i="20"/>
  <c r="L363" i="20"/>
  <c r="M363" i="20"/>
  <c r="N363" i="20"/>
  <c r="Q363" i="20"/>
  <c r="U363" i="20"/>
  <c r="Y363" i="20"/>
  <c r="AC363" i="20"/>
  <c r="AG363" i="20"/>
  <c r="C364" i="20"/>
  <c r="D364" i="20"/>
  <c r="K364" i="20"/>
  <c r="L364" i="20"/>
  <c r="M364" i="20"/>
  <c r="N364" i="20"/>
  <c r="Q364" i="20"/>
  <c r="U364" i="20"/>
  <c r="Y364" i="20"/>
  <c r="AC364" i="20"/>
  <c r="AG364" i="20"/>
  <c r="C365" i="20"/>
  <c r="D365" i="20"/>
  <c r="K365" i="20"/>
  <c r="L365" i="20"/>
  <c r="M365" i="20"/>
  <c r="N365" i="20"/>
  <c r="Q365" i="20"/>
  <c r="U365" i="20"/>
  <c r="Y365" i="20"/>
  <c r="AC365" i="20"/>
  <c r="AG365" i="20"/>
  <c r="C366" i="20"/>
  <c r="D366" i="20"/>
  <c r="K366" i="20"/>
  <c r="L366" i="20"/>
  <c r="M366" i="20"/>
  <c r="N366" i="20"/>
  <c r="Q366" i="20"/>
  <c r="U366" i="20"/>
  <c r="Y366" i="20"/>
  <c r="AC366" i="20"/>
  <c r="AG366" i="20"/>
  <c r="C367" i="20"/>
  <c r="D367" i="20"/>
  <c r="K367" i="20"/>
  <c r="L367" i="20"/>
  <c r="M367" i="20"/>
  <c r="N367" i="20"/>
  <c r="Q367" i="20"/>
  <c r="U367" i="20"/>
  <c r="Y367" i="20"/>
  <c r="AC367" i="20"/>
  <c r="AG367" i="20"/>
  <c r="C368" i="20"/>
  <c r="D368" i="20"/>
  <c r="K368" i="20"/>
  <c r="L368" i="20"/>
  <c r="M368" i="20"/>
  <c r="N368" i="20"/>
  <c r="Q368" i="20"/>
  <c r="U368" i="20"/>
  <c r="Y368" i="20"/>
  <c r="AC368" i="20"/>
  <c r="AG368" i="20"/>
  <c r="C369" i="20"/>
  <c r="D369" i="20"/>
  <c r="K369" i="20"/>
  <c r="L369" i="20"/>
  <c r="M369" i="20"/>
  <c r="N369" i="20"/>
  <c r="Q369" i="20"/>
  <c r="U369" i="20"/>
  <c r="Y369" i="20"/>
  <c r="AC369" i="20"/>
  <c r="AG369" i="20"/>
  <c r="C370" i="20"/>
  <c r="D370" i="20"/>
  <c r="K370" i="20"/>
  <c r="L370" i="20"/>
  <c r="M370" i="20"/>
  <c r="N370" i="20"/>
  <c r="Q370" i="20"/>
  <c r="U370" i="20"/>
  <c r="Y370" i="20"/>
  <c r="AC370" i="20"/>
  <c r="AG370" i="20"/>
  <c r="C371" i="20"/>
  <c r="D371" i="20"/>
  <c r="K371" i="20"/>
  <c r="L371" i="20"/>
  <c r="M371" i="20"/>
  <c r="N371" i="20"/>
  <c r="Q371" i="20"/>
  <c r="U371" i="20"/>
  <c r="Y371" i="20"/>
  <c r="AC371" i="20"/>
  <c r="AG371" i="20"/>
  <c r="C372" i="20"/>
  <c r="D372" i="20"/>
  <c r="K372" i="20"/>
  <c r="L372" i="20"/>
  <c r="M372" i="20"/>
  <c r="N372" i="20"/>
  <c r="Q372" i="20"/>
  <c r="U372" i="20"/>
  <c r="Y372" i="20"/>
  <c r="AC372" i="20"/>
  <c r="AG372" i="20"/>
  <c r="C373" i="20"/>
  <c r="D373" i="20"/>
  <c r="K373" i="20"/>
  <c r="L373" i="20"/>
  <c r="M373" i="20"/>
  <c r="N373" i="20"/>
  <c r="Q373" i="20"/>
  <c r="U373" i="20"/>
  <c r="Y373" i="20"/>
  <c r="AC373" i="20"/>
  <c r="AG373" i="20"/>
  <c r="C374" i="20"/>
  <c r="D374" i="20"/>
  <c r="K374" i="20"/>
  <c r="L374" i="20"/>
  <c r="M374" i="20"/>
  <c r="N374" i="20"/>
  <c r="Q374" i="20"/>
  <c r="U374" i="20"/>
  <c r="Y374" i="20"/>
  <c r="AC374" i="20"/>
  <c r="AG374" i="20"/>
  <c r="C375" i="20"/>
  <c r="D375" i="20"/>
  <c r="K375" i="20"/>
  <c r="L375" i="20"/>
  <c r="M375" i="20"/>
  <c r="N375" i="20"/>
  <c r="Q375" i="20"/>
  <c r="U375" i="20"/>
  <c r="Y375" i="20"/>
  <c r="AC375" i="20"/>
  <c r="AG375" i="20"/>
  <c r="C376" i="20"/>
  <c r="D376" i="20"/>
  <c r="K376" i="20"/>
  <c r="L376" i="20"/>
  <c r="M376" i="20"/>
  <c r="N376" i="20"/>
  <c r="Q376" i="20"/>
  <c r="U376" i="20"/>
  <c r="Y376" i="20"/>
  <c r="AC376" i="20"/>
  <c r="AG376" i="20"/>
  <c r="C377" i="20"/>
  <c r="D377" i="20"/>
  <c r="K377" i="20"/>
  <c r="L377" i="20"/>
  <c r="M377" i="20"/>
  <c r="N377" i="20"/>
  <c r="Q377" i="20"/>
  <c r="U377" i="20"/>
  <c r="Y377" i="20"/>
  <c r="AC377" i="20"/>
  <c r="AG377" i="20"/>
  <c r="C378" i="20"/>
  <c r="D378" i="20"/>
  <c r="K378" i="20"/>
  <c r="L378" i="20"/>
  <c r="M378" i="20"/>
  <c r="N378" i="20"/>
  <c r="Q378" i="20"/>
  <c r="U378" i="20"/>
  <c r="Y378" i="20"/>
  <c r="AC378" i="20"/>
  <c r="AG378" i="20"/>
  <c r="C379" i="20"/>
  <c r="D379" i="20"/>
  <c r="K379" i="20"/>
  <c r="L379" i="20"/>
  <c r="M379" i="20"/>
  <c r="N379" i="20"/>
  <c r="Q379" i="20"/>
  <c r="U379" i="20"/>
  <c r="Y379" i="20"/>
  <c r="AC379" i="20"/>
  <c r="AG379" i="20"/>
  <c r="C380" i="20"/>
  <c r="D380" i="20"/>
  <c r="K380" i="20"/>
  <c r="L380" i="20"/>
  <c r="M380" i="20"/>
  <c r="N380" i="20"/>
  <c r="Q380" i="20"/>
  <c r="U380" i="20"/>
  <c r="Y380" i="20"/>
  <c r="AC380" i="20"/>
  <c r="AG380" i="20"/>
  <c r="C381" i="20"/>
  <c r="D381" i="20"/>
  <c r="K381" i="20"/>
  <c r="L381" i="20"/>
  <c r="M381" i="20"/>
  <c r="N381" i="20"/>
  <c r="Q381" i="20"/>
  <c r="U381" i="20"/>
  <c r="Y381" i="20"/>
  <c r="AC381" i="20"/>
  <c r="AG381" i="20"/>
  <c r="C382" i="20"/>
  <c r="D382" i="20"/>
  <c r="K382" i="20"/>
  <c r="L382" i="20"/>
  <c r="M382" i="20"/>
  <c r="N382" i="20"/>
  <c r="Q382" i="20"/>
  <c r="U382" i="20"/>
  <c r="Y382" i="20"/>
  <c r="AC382" i="20"/>
  <c r="AG382" i="20"/>
  <c r="C383" i="20"/>
  <c r="D383" i="20"/>
  <c r="K383" i="20"/>
  <c r="L383" i="20"/>
  <c r="M383" i="20"/>
  <c r="N383" i="20"/>
  <c r="Q383" i="20"/>
  <c r="U383" i="20"/>
  <c r="Y383" i="20"/>
  <c r="AC383" i="20"/>
  <c r="AG383" i="20"/>
  <c r="C384" i="20"/>
  <c r="D384" i="20"/>
  <c r="K384" i="20"/>
  <c r="L384" i="20"/>
  <c r="M384" i="20"/>
  <c r="N384" i="20"/>
  <c r="Q384" i="20"/>
  <c r="U384" i="20"/>
  <c r="Y384" i="20"/>
  <c r="AC384" i="20"/>
  <c r="AG384" i="20"/>
  <c r="C385" i="20"/>
  <c r="D385" i="20"/>
  <c r="K385" i="20"/>
  <c r="L385" i="20"/>
  <c r="M385" i="20"/>
  <c r="N385" i="20"/>
  <c r="Q385" i="20"/>
  <c r="U385" i="20"/>
  <c r="Y385" i="20"/>
  <c r="AC385" i="20"/>
  <c r="AG385" i="20"/>
  <c r="C386" i="20"/>
  <c r="D386" i="20"/>
  <c r="K386" i="20"/>
  <c r="L386" i="20"/>
  <c r="M386" i="20"/>
  <c r="N386" i="20"/>
  <c r="Q386" i="20"/>
  <c r="U386" i="20"/>
  <c r="Y386" i="20"/>
  <c r="AC386" i="20"/>
  <c r="AG386" i="20"/>
  <c r="C387" i="20"/>
  <c r="D387" i="20"/>
  <c r="K387" i="20"/>
  <c r="L387" i="20"/>
  <c r="M387" i="20"/>
  <c r="N387" i="20"/>
  <c r="Q387" i="20"/>
  <c r="U387" i="20"/>
  <c r="Y387" i="20"/>
  <c r="AC387" i="20"/>
  <c r="AG387" i="20"/>
  <c r="C388" i="20"/>
  <c r="D388" i="20"/>
  <c r="K388" i="20"/>
  <c r="L388" i="20"/>
  <c r="M388" i="20"/>
  <c r="N388" i="20"/>
  <c r="Q388" i="20"/>
  <c r="U388" i="20"/>
  <c r="Y388" i="20"/>
  <c r="AC388" i="20"/>
  <c r="AG388" i="20"/>
  <c r="C389" i="20"/>
  <c r="D389" i="20"/>
  <c r="K389" i="20"/>
  <c r="L389" i="20"/>
  <c r="M389" i="20"/>
  <c r="N389" i="20"/>
  <c r="Q389" i="20"/>
  <c r="U389" i="20"/>
  <c r="Y389" i="20"/>
  <c r="AC389" i="20"/>
  <c r="AG389" i="20"/>
  <c r="C390" i="20"/>
  <c r="D390" i="20"/>
  <c r="K390" i="20"/>
  <c r="L390" i="20"/>
  <c r="M390" i="20"/>
  <c r="N390" i="20"/>
  <c r="Q390" i="20"/>
  <c r="U390" i="20"/>
  <c r="Y390" i="20"/>
  <c r="AC390" i="20"/>
  <c r="AG390" i="20"/>
  <c r="C391" i="20"/>
  <c r="D391" i="20"/>
  <c r="K391" i="20"/>
  <c r="L391" i="20"/>
  <c r="M391" i="20"/>
  <c r="N391" i="20"/>
  <c r="Q391" i="20"/>
  <c r="U391" i="20"/>
  <c r="Y391" i="20"/>
  <c r="AC391" i="20"/>
  <c r="AG391" i="20"/>
  <c r="C392" i="20"/>
  <c r="D392" i="20"/>
  <c r="K392" i="20"/>
  <c r="L392" i="20"/>
  <c r="M392" i="20"/>
  <c r="N392" i="20"/>
  <c r="Q392" i="20"/>
  <c r="U392" i="20"/>
  <c r="Y392" i="20"/>
  <c r="AC392" i="20"/>
  <c r="AG392" i="20"/>
  <c r="C393" i="20"/>
  <c r="D393" i="20"/>
  <c r="K393" i="20"/>
  <c r="L393" i="20"/>
  <c r="M393" i="20"/>
  <c r="N393" i="20"/>
  <c r="Q393" i="20"/>
  <c r="U393" i="20"/>
  <c r="Y393" i="20"/>
  <c r="AC393" i="20"/>
  <c r="AG393" i="20"/>
  <c r="C394" i="20"/>
  <c r="D394" i="20"/>
  <c r="K394" i="20"/>
  <c r="L394" i="20"/>
  <c r="M394" i="20"/>
  <c r="N394" i="20"/>
  <c r="Q394" i="20"/>
  <c r="U394" i="20"/>
  <c r="Y394" i="20"/>
  <c r="AC394" i="20"/>
  <c r="AG394" i="20"/>
  <c r="C395" i="20"/>
  <c r="D395" i="20"/>
  <c r="K395" i="20"/>
  <c r="L395" i="20"/>
  <c r="M395" i="20"/>
  <c r="N395" i="20"/>
  <c r="Q395" i="20"/>
  <c r="U395" i="20"/>
  <c r="Y395" i="20"/>
  <c r="AC395" i="20"/>
  <c r="AG395" i="20"/>
  <c r="C396" i="20"/>
  <c r="D396" i="20"/>
  <c r="K396" i="20"/>
  <c r="L396" i="20"/>
  <c r="M396" i="20"/>
  <c r="N396" i="20"/>
  <c r="Q396" i="20"/>
  <c r="U396" i="20"/>
  <c r="Y396" i="20"/>
  <c r="AC396" i="20"/>
  <c r="AG396" i="20"/>
  <c r="C397" i="20"/>
  <c r="D397" i="20"/>
  <c r="K397" i="20"/>
  <c r="L397" i="20"/>
  <c r="M397" i="20"/>
  <c r="N397" i="20"/>
  <c r="Q397" i="20"/>
  <c r="U397" i="20"/>
  <c r="Y397" i="20"/>
  <c r="AC397" i="20"/>
  <c r="AG397" i="20"/>
  <c r="C398" i="20"/>
  <c r="D398" i="20"/>
  <c r="K398" i="20"/>
  <c r="L398" i="20"/>
  <c r="M398" i="20"/>
  <c r="N398" i="20"/>
  <c r="Q398" i="20"/>
  <c r="U398" i="20"/>
  <c r="Y398" i="20"/>
  <c r="AC398" i="20"/>
  <c r="AG398" i="20"/>
  <c r="C399" i="20"/>
  <c r="D399" i="20"/>
  <c r="K399" i="20"/>
  <c r="L399" i="20"/>
  <c r="M399" i="20"/>
  <c r="N399" i="20"/>
  <c r="Q399" i="20"/>
  <c r="U399" i="20"/>
  <c r="Y399" i="20"/>
  <c r="AC399" i="20"/>
  <c r="AG399" i="20"/>
  <c r="C400" i="20"/>
  <c r="D400" i="20"/>
  <c r="K400" i="20"/>
  <c r="L400" i="20"/>
  <c r="M400" i="20"/>
  <c r="N400" i="20"/>
  <c r="Q400" i="20"/>
  <c r="U400" i="20"/>
  <c r="Y400" i="20"/>
  <c r="AC400" i="20"/>
  <c r="AG400" i="20"/>
  <c r="C401" i="20"/>
  <c r="D401" i="20"/>
  <c r="K401" i="20"/>
  <c r="L401" i="20"/>
  <c r="M401" i="20"/>
  <c r="N401" i="20"/>
  <c r="Q401" i="20"/>
  <c r="U401" i="20"/>
  <c r="Y401" i="20"/>
  <c r="AC401" i="20"/>
  <c r="AG401" i="20"/>
  <c r="L61" i="38"/>
  <c r="L121" i="36" s="1"/>
  <c r="L60" i="38"/>
  <c r="L120" i="36" s="1"/>
  <c r="L59" i="38"/>
  <c r="L119" i="36" s="1"/>
  <c r="L58" i="38"/>
  <c r="L118" i="36" s="1"/>
  <c r="L57" i="38"/>
  <c r="L117" i="36" s="1"/>
  <c r="L56" i="38"/>
  <c r="L55" i="38"/>
  <c r="L115" i="36" s="1"/>
  <c r="L54" i="38"/>
  <c r="L114" i="36" s="1"/>
  <c r="L53" i="38"/>
  <c r="L113" i="36" s="1"/>
  <c r="L52" i="38"/>
  <c r="L112" i="36" s="1"/>
  <c r="L51" i="38"/>
  <c r="L111" i="36" s="1"/>
  <c r="L50" i="38"/>
  <c r="L110" i="36" s="1"/>
  <c r="L49" i="38"/>
  <c r="L109" i="36" s="1"/>
  <c r="L48" i="38"/>
  <c r="L108" i="36" s="1"/>
  <c r="L47" i="38"/>
  <c r="L107" i="36" s="1"/>
  <c r="L46" i="38"/>
  <c r="L106" i="36" s="1"/>
  <c r="L45" i="38"/>
  <c r="L105" i="36" s="1"/>
  <c r="L44" i="38"/>
  <c r="L43" i="38"/>
  <c r="L103" i="36" s="1"/>
  <c r="L42" i="38"/>
  <c r="L102" i="36" s="1"/>
  <c r="L41" i="38"/>
  <c r="L101" i="36" s="1"/>
  <c r="L40" i="38"/>
  <c r="L100" i="36" s="1"/>
  <c r="L39" i="38"/>
  <c r="L99" i="36" s="1"/>
  <c r="L38" i="38"/>
  <c r="L98" i="36" s="1"/>
  <c r="L37" i="38"/>
  <c r="L97" i="36" s="1"/>
  <c r="L36" i="38"/>
  <c r="L35" i="38"/>
  <c r="L95" i="36" s="1"/>
  <c r="L34" i="38"/>
  <c r="L33" i="38"/>
  <c r="L93" i="36" s="1"/>
  <c r="L32" i="38"/>
  <c r="L92" i="36" s="1"/>
  <c r="L31" i="38"/>
  <c r="L91" i="36" s="1"/>
  <c r="L30" i="38"/>
  <c r="L90" i="36" s="1"/>
  <c r="L29" i="38"/>
  <c r="L89" i="36" s="1"/>
  <c r="L28" i="38"/>
  <c r="L88" i="36" s="1"/>
  <c r="L27" i="38"/>
  <c r="L87" i="36" s="1"/>
  <c r="L26" i="38"/>
  <c r="L86" i="36" s="1"/>
  <c r="L25" i="38"/>
  <c r="L85" i="36" s="1"/>
  <c r="L24" i="38"/>
  <c r="L23" i="38"/>
  <c r="L83" i="36" s="1"/>
  <c r="L22" i="38"/>
  <c r="L82" i="36" s="1"/>
  <c r="L21" i="38"/>
  <c r="L81" i="36" s="1"/>
  <c r="L20" i="38"/>
  <c r="L80" i="36" s="1"/>
  <c r="L19" i="38"/>
  <c r="L79" i="36" s="1"/>
  <c r="L18" i="38"/>
  <c r="L78" i="36" s="1"/>
  <c r="L17" i="38"/>
  <c r="L77" i="36" s="1"/>
  <c r="L16" i="38"/>
  <c r="L76" i="36" s="1"/>
  <c r="L15" i="38"/>
  <c r="L75" i="36" s="1"/>
  <c r="I63" i="40"/>
  <c r="F63" i="40"/>
  <c r="I62" i="40"/>
  <c r="F62" i="40"/>
  <c r="I61" i="40"/>
  <c r="F61" i="40"/>
  <c r="I60" i="40"/>
  <c r="F60" i="40"/>
  <c r="I59" i="40"/>
  <c r="F59" i="40"/>
  <c r="I58" i="40"/>
  <c r="F58" i="40"/>
  <c r="I57" i="40"/>
  <c r="F57" i="40"/>
  <c r="I56" i="40"/>
  <c r="F56" i="40"/>
  <c r="I55" i="40"/>
  <c r="F55" i="40"/>
  <c r="I54" i="40"/>
  <c r="F54" i="40"/>
  <c r="I53" i="40"/>
  <c r="F53" i="40"/>
  <c r="I52" i="40"/>
  <c r="F52" i="40"/>
  <c r="I51" i="40"/>
  <c r="F51" i="40"/>
  <c r="I50" i="40"/>
  <c r="F50" i="40"/>
  <c r="I49" i="40"/>
  <c r="F49" i="40"/>
  <c r="I48" i="40"/>
  <c r="F48" i="40"/>
  <c r="I47" i="40"/>
  <c r="F47" i="40"/>
  <c r="I46" i="40"/>
  <c r="F46" i="40"/>
  <c r="I45" i="40"/>
  <c r="F45" i="40"/>
  <c r="I44" i="40"/>
  <c r="F44" i="40"/>
  <c r="I43" i="40"/>
  <c r="F43" i="40"/>
  <c r="I42" i="40"/>
  <c r="F42" i="40"/>
  <c r="I41" i="40"/>
  <c r="F41" i="40"/>
  <c r="I40" i="40"/>
  <c r="F40" i="40"/>
  <c r="I39" i="40"/>
  <c r="F39" i="40"/>
  <c r="I38" i="40"/>
  <c r="F38" i="40"/>
  <c r="I37" i="40"/>
  <c r="F37" i="40"/>
  <c r="I36" i="40"/>
  <c r="F36" i="40"/>
  <c r="I35" i="40"/>
  <c r="F35" i="40"/>
  <c r="I34" i="40"/>
  <c r="F34" i="40"/>
  <c r="I33" i="40"/>
  <c r="F33" i="40"/>
  <c r="I32" i="40"/>
  <c r="F32" i="40"/>
  <c r="I31" i="40"/>
  <c r="F31" i="40"/>
  <c r="I30" i="40"/>
  <c r="F30" i="40"/>
  <c r="I29" i="40"/>
  <c r="F29" i="40"/>
  <c r="I28" i="40"/>
  <c r="F28" i="40"/>
  <c r="I27" i="40"/>
  <c r="F27" i="40"/>
  <c r="I26" i="40"/>
  <c r="F26" i="40"/>
  <c r="I25" i="40"/>
  <c r="F25" i="40"/>
  <c r="I24" i="40"/>
  <c r="F24" i="40"/>
  <c r="I23" i="40"/>
  <c r="F23" i="40"/>
  <c r="I22" i="40"/>
  <c r="F22" i="40"/>
  <c r="I21" i="40"/>
  <c r="F21" i="40"/>
  <c r="I20" i="40"/>
  <c r="F20" i="40"/>
  <c r="I19" i="40"/>
  <c r="F19" i="40"/>
  <c r="I18" i="40"/>
  <c r="F18" i="40"/>
  <c r="I17" i="40"/>
  <c r="F17" i="40"/>
  <c r="I16" i="40"/>
  <c r="F16" i="40"/>
  <c r="I15" i="40"/>
  <c r="F15" i="40"/>
  <c r="I14" i="40"/>
  <c r="F14" i="40"/>
  <c r="I13" i="40"/>
  <c r="F13" i="40"/>
  <c r="I12" i="40"/>
  <c r="F12" i="40"/>
  <c r="I11" i="40"/>
  <c r="F11" i="40"/>
  <c r="I10" i="40"/>
  <c r="F10" i="40"/>
  <c r="I5" i="40"/>
  <c r="I6" i="40"/>
  <c r="I7" i="40"/>
  <c r="I8" i="40"/>
  <c r="I9" i="40"/>
  <c r="I4" i="40"/>
  <c r="I63" i="37"/>
  <c r="I62" i="37"/>
  <c r="I61" i="37"/>
  <c r="I60" i="37"/>
  <c r="I59" i="37"/>
  <c r="I58" i="37"/>
  <c r="I57" i="37"/>
  <c r="I56" i="37"/>
  <c r="I55" i="37"/>
  <c r="I54" i="37"/>
  <c r="I53" i="37"/>
  <c r="I52" i="37"/>
  <c r="I51" i="37"/>
  <c r="I50" i="37"/>
  <c r="I49" i="37"/>
  <c r="I48" i="37"/>
  <c r="I47" i="37"/>
  <c r="I46" i="37"/>
  <c r="I45" i="37"/>
  <c r="I44" i="37"/>
  <c r="I43" i="37"/>
  <c r="I42" i="37"/>
  <c r="I41" i="37"/>
  <c r="I40" i="37"/>
  <c r="I39" i="37"/>
  <c r="I38" i="37"/>
  <c r="I37" i="37"/>
  <c r="I36" i="37"/>
  <c r="I35" i="37"/>
  <c r="I34" i="37"/>
  <c r="I33" i="37"/>
  <c r="I32" i="37"/>
  <c r="I31" i="37"/>
  <c r="I30" i="37"/>
  <c r="I29" i="37"/>
  <c r="I28" i="37"/>
  <c r="I27" i="37"/>
  <c r="I26" i="37"/>
  <c r="I25" i="37"/>
  <c r="I24" i="37"/>
  <c r="I23" i="37"/>
  <c r="I22" i="37"/>
  <c r="I21" i="37"/>
  <c r="I20" i="37"/>
  <c r="I19" i="37"/>
  <c r="I18" i="37"/>
  <c r="I17" i="37"/>
  <c r="I16" i="37"/>
  <c r="I15" i="37"/>
  <c r="I14" i="37"/>
  <c r="I13" i="37"/>
  <c r="I12" i="37"/>
  <c r="I11" i="37"/>
  <c r="I10" i="37"/>
  <c r="I5" i="37"/>
  <c r="I6" i="37"/>
  <c r="I7" i="37"/>
  <c r="I8" i="37"/>
  <c r="I9" i="37"/>
  <c r="D64" i="40"/>
  <c r="R63" i="40"/>
  <c r="S63" i="40" s="1"/>
  <c r="AA63" i="40" s="1"/>
  <c r="AB63" i="40"/>
  <c r="T63" i="40"/>
  <c r="U63" i="40" s="1"/>
  <c r="AC63" i="40" s="1"/>
  <c r="P63" i="40"/>
  <c r="R62" i="40"/>
  <c r="AB62" i="40"/>
  <c r="T62" i="40"/>
  <c r="U62" i="40" s="1"/>
  <c r="AC62" i="40" s="1"/>
  <c r="P62" i="40"/>
  <c r="R61" i="40"/>
  <c r="S61" i="40" s="1"/>
  <c r="AA61" i="40" s="1"/>
  <c r="AB61" i="40"/>
  <c r="T61" i="40"/>
  <c r="U61" i="40" s="1"/>
  <c r="AC61" i="40" s="1"/>
  <c r="P61" i="40"/>
  <c r="R60" i="40"/>
  <c r="AB60" i="40"/>
  <c r="T60" i="40"/>
  <c r="U60" i="40" s="1"/>
  <c r="AC60" i="40" s="1"/>
  <c r="P60" i="40"/>
  <c r="R59" i="40"/>
  <c r="Q59" i="40" s="1"/>
  <c r="X59" i="40" s="1"/>
  <c r="AB59" i="40"/>
  <c r="T59" i="40"/>
  <c r="U59" i="40" s="1"/>
  <c r="AC59" i="40" s="1"/>
  <c r="P59" i="40"/>
  <c r="P58" i="40"/>
  <c r="R57" i="40"/>
  <c r="S57" i="40" s="1"/>
  <c r="AA57" i="40" s="1"/>
  <c r="AB57" i="40"/>
  <c r="T57" i="40"/>
  <c r="U57" i="40" s="1"/>
  <c r="AC57" i="40" s="1"/>
  <c r="P57" i="40"/>
  <c r="R56" i="40"/>
  <c r="Q56" i="40" s="1"/>
  <c r="AB56" i="40"/>
  <c r="T56" i="40"/>
  <c r="U56" i="40" s="1"/>
  <c r="AC56" i="40" s="1"/>
  <c r="P56" i="40"/>
  <c r="R55" i="40"/>
  <c r="AB55" i="40"/>
  <c r="T55" i="40"/>
  <c r="U55" i="40" s="1"/>
  <c r="AC55" i="40" s="1"/>
  <c r="P55" i="40"/>
  <c r="R54" i="40"/>
  <c r="AB54" i="40"/>
  <c r="T54" i="40"/>
  <c r="U54" i="40" s="1"/>
  <c r="AC54" i="40" s="1"/>
  <c r="P54" i="40"/>
  <c r="R53" i="40"/>
  <c r="Q53" i="40" s="1"/>
  <c r="AB53" i="40"/>
  <c r="T53" i="40"/>
  <c r="U53" i="40" s="1"/>
  <c r="AC53" i="40" s="1"/>
  <c r="P53" i="40"/>
  <c r="P52" i="40"/>
  <c r="R51" i="40"/>
  <c r="Q51" i="40" s="1"/>
  <c r="AB51" i="40"/>
  <c r="T51" i="40"/>
  <c r="U51" i="40" s="1"/>
  <c r="AC51" i="40" s="1"/>
  <c r="P51" i="40"/>
  <c r="R50" i="40"/>
  <c r="S50" i="40" s="1"/>
  <c r="AA50" i="40" s="1"/>
  <c r="AB50" i="40"/>
  <c r="T50" i="40"/>
  <c r="U50" i="40" s="1"/>
  <c r="AC50" i="40" s="1"/>
  <c r="P50" i="40"/>
  <c r="R49" i="40"/>
  <c r="AB49" i="40"/>
  <c r="T49" i="40"/>
  <c r="U49" i="40" s="1"/>
  <c r="AC49" i="40" s="1"/>
  <c r="P49" i="40"/>
  <c r="R48" i="40"/>
  <c r="AB48" i="40"/>
  <c r="T48" i="40"/>
  <c r="U48" i="40" s="1"/>
  <c r="AC48" i="40" s="1"/>
  <c r="P48" i="40"/>
  <c r="R47" i="40"/>
  <c r="Q47" i="40" s="1"/>
  <c r="X47" i="40" s="1"/>
  <c r="AB47" i="40"/>
  <c r="T47" i="40"/>
  <c r="U47" i="40" s="1"/>
  <c r="AC47" i="40" s="1"/>
  <c r="P47" i="40"/>
  <c r="P46" i="40"/>
  <c r="R45" i="40"/>
  <c r="S45" i="40" s="1"/>
  <c r="AA45" i="40" s="1"/>
  <c r="AB45" i="40"/>
  <c r="T45" i="40"/>
  <c r="U45" i="40" s="1"/>
  <c r="AC45" i="40" s="1"/>
  <c r="P45" i="40"/>
  <c r="R44" i="40"/>
  <c r="S44" i="40" s="1"/>
  <c r="AA44" i="40" s="1"/>
  <c r="AB44" i="40"/>
  <c r="T44" i="40"/>
  <c r="U44" i="40" s="1"/>
  <c r="AC44" i="40" s="1"/>
  <c r="P44" i="40"/>
  <c r="R43" i="40"/>
  <c r="S43" i="40" s="1"/>
  <c r="AA43" i="40" s="1"/>
  <c r="AB43" i="40"/>
  <c r="T43" i="40"/>
  <c r="U43" i="40" s="1"/>
  <c r="AC43" i="40" s="1"/>
  <c r="P43" i="40"/>
  <c r="R42" i="40"/>
  <c r="AB42" i="40"/>
  <c r="T42" i="40"/>
  <c r="U42" i="40" s="1"/>
  <c r="AC42" i="40" s="1"/>
  <c r="P42" i="40"/>
  <c r="R41" i="40"/>
  <c r="Q41" i="40" s="1"/>
  <c r="X41" i="40" s="1"/>
  <c r="AB41" i="40"/>
  <c r="T41" i="40"/>
  <c r="U41" i="40" s="1"/>
  <c r="AC41" i="40" s="1"/>
  <c r="P41" i="40"/>
  <c r="P40" i="40"/>
  <c r="R39" i="40"/>
  <c r="S39" i="40" s="1"/>
  <c r="AA39" i="40" s="1"/>
  <c r="AB39" i="40"/>
  <c r="T39" i="40"/>
  <c r="U39" i="40" s="1"/>
  <c r="AC39" i="40" s="1"/>
  <c r="P39" i="40"/>
  <c r="R38" i="40"/>
  <c r="AB38" i="40"/>
  <c r="T38" i="40"/>
  <c r="U38" i="40" s="1"/>
  <c r="AC38" i="40" s="1"/>
  <c r="P38" i="40"/>
  <c r="R37" i="40"/>
  <c r="AB37" i="40"/>
  <c r="T37" i="40"/>
  <c r="U37" i="40" s="1"/>
  <c r="AC37" i="40" s="1"/>
  <c r="P37" i="40"/>
  <c r="R36" i="40"/>
  <c r="AB36" i="40"/>
  <c r="T36" i="40"/>
  <c r="U36" i="40" s="1"/>
  <c r="AC36" i="40" s="1"/>
  <c r="P36" i="40"/>
  <c r="R35" i="40"/>
  <c r="Q35" i="40" s="1"/>
  <c r="X35" i="40" s="1"/>
  <c r="AB35" i="40"/>
  <c r="T35" i="40"/>
  <c r="U35" i="40" s="1"/>
  <c r="AC35" i="40" s="1"/>
  <c r="P35" i="40"/>
  <c r="P34" i="40"/>
  <c r="R33" i="40"/>
  <c r="S33" i="40" s="1"/>
  <c r="AA33" i="40" s="1"/>
  <c r="AB33" i="40"/>
  <c r="T33" i="40"/>
  <c r="U33" i="40" s="1"/>
  <c r="AC33" i="40" s="1"/>
  <c r="P33" i="40"/>
  <c r="R32" i="40"/>
  <c r="S32" i="40" s="1"/>
  <c r="AA32" i="40" s="1"/>
  <c r="AB32" i="40"/>
  <c r="T32" i="40"/>
  <c r="U32" i="40" s="1"/>
  <c r="AC32" i="40" s="1"/>
  <c r="P32" i="40"/>
  <c r="R31" i="40"/>
  <c r="S31" i="40" s="1"/>
  <c r="AA31" i="40" s="1"/>
  <c r="AB31" i="40"/>
  <c r="T31" i="40"/>
  <c r="U31" i="40" s="1"/>
  <c r="AC31" i="40" s="1"/>
  <c r="P31" i="40"/>
  <c r="R30" i="40"/>
  <c r="AB30" i="40"/>
  <c r="T30" i="40"/>
  <c r="U30" i="40" s="1"/>
  <c r="AC30" i="40" s="1"/>
  <c r="P30" i="40"/>
  <c r="R29" i="40"/>
  <c r="Q29" i="40" s="1"/>
  <c r="X29" i="40" s="1"/>
  <c r="AB29" i="40"/>
  <c r="T29" i="40"/>
  <c r="U29" i="40" s="1"/>
  <c r="AC29" i="40" s="1"/>
  <c r="P29" i="40"/>
  <c r="P28" i="40"/>
  <c r="R27" i="40"/>
  <c r="S27" i="40" s="1"/>
  <c r="AA27" i="40" s="1"/>
  <c r="AB27" i="40"/>
  <c r="T27" i="40"/>
  <c r="U27" i="40" s="1"/>
  <c r="AC27" i="40" s="1"/>
  <c r="P27" i="40"/>
  <c r="R26" i="40"/>
  <c r="AB26" i="40"/>
  <c r="T26" i="40"/>
  <c r="U26" i="40" s="1"/>
  <c r="AC26" i="40" s="1"/>
  <c r="P26" i="40"/>
  <c r="R25" i="40"/>
  <c r="AB25" i="40"/>
  <c r="T25" i="40"/>
  <c r="U25" i="40" s="1"/>
  <c r="AC25" i="40" s="1"/>
  <c r="P25" i="40"/>
  <c r="R24" i="40"/>
  <c r="AB24" i="40"/>
  <c r="T24" i="40"/>
  <c r="U24" i="40" s="1"/>
  <c r="AC24" i="40" s="1"/>
  <c r="P24" i="40"/>
  <c r="R23" i="40"/>
  <c r="Q23" i="40" s="1"/>
  <c r="X23" i="40" s="1"/>
  <c r="AB23" i="40"/>
  <c r="T23" i="40"/>
  <c r="U23" i="40" s="1"/>
  <c r="AC23" i="40" s="1"/>
  <c r="P23" i="40"/>
  <c r="P22" i="40"/>
  <c r="R21" i="40"/>
  <c r="S21" i="40" s="1"/>
  <c r="AA21" i="40" s="1"/>
  <c r="AB21" i="40"/>
  <c r="T21" i="40"/>
  <c r="U21" i="40" s="1"/>
  <c r="AC21" i="40" s="1"/>
  <c r="P21" i="40"/>
  <c r="R20" i="40"/>
  <c r="AB20" i="40"/>
  <c r="T20" i="40"/>
  <c r="U20" i="40" s="1"/>
  <c r="AC20" i="40" s="1"/>
  <c r="P20" i="40"/>
  <c r="R19" i="40"/>
  <c r="S19" i="40" s="1"/>
  <c r="AA19" i="40" s="1"/>
  <c r="AB19" i="40"/>
  <c r="T19" i="40"/>
  <c r="U19" i="40" s="1"/>
  <c r="AC19" i="40" s="1"/>
  <c r="P19" i="40"/>
  <c r="R18" i="40"/>
  <c r="AB18" i="40"/>
  <c r="T18" i="40"/>
  <c r="U18" i="40" s="1"/>
  <c r="AC18" i="40" s="1"/>
  <c r="P18" i="40"/>
  <c r="R17" i="40"/>
  <c r="Q17" i="40" s="1"/>
  <c r="X17" i="40" s="1"/>
  <c r="AB17" i="40"/>
  <c r="T17" i="40"/>
  <c r="U17" i="40" s="1"/>
  <c r="AC17" i="40" s="1"/>
  <c r="P17" i="40"/>
  <c r="P16" i="40"/>
  <c r="R15" i="40"/>
  <c r="S15" i="40" s="1"/>
  <c r="AA15" i="40" s="1"/>
  <c r="AB15" i="40"/>
  <c r="T15" i="40"/>
  <c r="U15" i="40" s="1"/>
  <c r="AC15" i="40" s="1"/>
  <c r="P15" i="40"/>
  <c r="R14" i="40"/>
  <c r="AB14" i="40"/>
  <c r="T14" i="40"/>
  <c r="U14" i="40" s="1"/>
  <c r="AC14" i="40" s="1"/>
  <c r="P14" i="40"/>
  <c r="R13" i="40"/>
  <c r="AB13" i="40"/>
  <c r="T13" i="40"/>
  <c r="U13" i="40" s="1"/>
  <c r="AC13" i="40" s="1"/>
  <c r="P13" i="40"/>
  <c r="R12" i="40"/>
  <c r="S12" i="40" s="1"/>
  <c r="AA12" i="40" s="1"/>
  <c r="AB12" i="40"/>
  <c r="T12" i="40"/>
  <c r="U12" i="40" s="1"/>
  <c r="AC12" i="40" s="1"/>
  <c r="P12" i="40"/>
  <c r="R11" i="40"/>
  <c r="S11" i="40" s="1"/>
  <c r="AA11" i="40" s="1"/>
  <c r="AB11" i="40"/>
  <c r="T11" i="40"/>
  <c r="U11" i="40" s="1"/>
  <c r="AC11" i="40" s="1"/>
  <c r="P11" i="40"/>
  <c r="P10" i="40"/>
  <c r="R9" i="40"/>
  <c r="AB9" i="40"/>
  <c r="T9" i="40"/>
  <c r="U9" i="40" s="1"/>
  <c r="AC9" i="40" s="1"/>
  <c r="P9" i="40"/>
  <c r="F9" i="40"/>
  <c r="R8" i="40"/>
  <c r="AB8" i="40"/>
  <c r="T8" i="40"/>
  <c r="U8" i="40" s="1"/>
  <c r="AC8" i="40" s="1"/>
  <c r="P8" i="40"/>
  <c r="F8" i="40"/>
  <c r="R7" i="40"/>
  <c r="AB7" i="40"/>
  <c r="T7" i="40"/>
  <c r="U7" i="40" s="1"/>
  <c r="AC7" i="40" s="1"/>
  <c r="P7" i="40"/>
  <c r="F7" i="40"/>
  <c r="R6" i="40"/>
  <c r="Q6" i="40" s="1"/>
  <c r="AB6" i="40"/>
  <c r="T6" i="40"/>
  <c r="U6" i="40" s="1"/>
  <c r="AC6" i="40" s="1"/>
  <c r="P6" i="40"/>
  <c r="F6" i="40"/>
  <c r="R5" i="40"/>
  <c r="Q5" i="40" s="1"/>
  <c r="AB5" i="40"/>
  <c r="T5" i="40"/>
  <c r="U5" i="40" s="1"/>
  <c r="AC5" i="40" s="1"/>
  <c r="P5" i="40"/>
  <c r="F5" i="40"/>
  <c r="P4" i="40"/>
  <c r="F4" i="40"/>
  <c r="I3" i="40"/>
  <c r="I1" i="40" s="1"/>
  <c r="H3" i="40"/>
  <c r="H1" i="40" s="1"/>
  <c r="G3" i="40"/>
  <c r="G1" i="40" s="1"/>
  <c r="AF202" i="27"/>
  <c r="AE202" i="27"/>
  <c r="AB202" i="27"/>
  <c r="AA202" i="27"/>
  <c r="X202" i="27"/>
  <c r="W202" i="27"/>
  <c r="T202" i="27"/>
  <c r="S202" i="27"/>
  <c r="P202" i="27"/>
  <c r="O202" i="27"/>
  <c r="J202" i="27"/>
  <c r="B202" i="27"/>
  <c r="D63" i="36"/>
  <c r="D64" i="36"/>
  <c r="D65" i="36"/>
  <c r="D66" i="36"/>
  <c r="J66" i="36"/>
  <c r="O66" i="36"/>
  <c r="D67" i="36"/>
  <c r="J67" i="36"/>
  <c r="O67" i="36"/>
  <c r="D68" i="36"/>
  <c r="J68" i="36"/>
  <c r="O68" i="36"/>
  <c r="D69" i="36"/>
  <c r="J69" i="36"/>
  <c r="O69" i="36"/>
  <c r="D70" i="36"/>
  <c r="J70" i="36"/>
  <c r="O70" i="36"/>
  <c r="D71" i="36"/>
  <c r="J71" i="36"/>
  <c r="O71" i="36"/>
  <c r="D72" i="36"/>
  <c r="J72" i="36"/>
  <c r="O72" i="36"/>
  <c r="D73" i="36"/>
  <c r="J73" i="36"/>
  <c r="O73" i="36"/>
  <c r="D74" i="36"/>
  <c r="J74" i="36"/>
  <c r="O74" i="36"/>
  <c r="D75" i="36"/>
  <c r="J75" i="36"/>
  <c r="O75" i="36"/>
  <c r="D76" i="36"/>
  <c r="J76" i="36"/>
  <c r="O76" i="36"/>
  <c r="D77" i="36"/>
  <c r="J77" i="36"/>
  <c r="O77" i="36"/>
  <c r="D78" i="36"/>
  <c r="J78" i="36"/>
  <c r="O78" i="36"/>
  <c r="D79" i="36"/>
  <c r="J79" i="36"/>
  <c r="O79" i="36"/>
  <c r="D80" i="36"/>
  <c r="J80" i="36"/>
  <c r="O80" i="36"/>
  <c r="D81" i="36"/>
  <c r="J81" i="36"/>
  <c r="O81" i="36"/>
  <c r="D82" i="36"/>
  <c r="J82" i="36"/>
  <c r="O82" i="36"/>
  <c r="D83" i="36"/>
  <c r="J83" i="36"/>
  <c r="O83" i="36"/>
  <c r="D84" i="36"/>
  <c r="J84" i="36"/>
  <c r="L84" i="36"/>
  <c r="O84" i="36"/>
  <c r="D85" i="36"/>
  <c r="J85" i="36"/>
  <c r="O85" i="36"/>
  <c r="D86" i="36"/>
  <c r="J86" i="36"/>
  <c r="O86" i="36"/>
  <c r="D87" i="36"/>
  <c r="J87" i="36"/>
  <c r="O87" i="36"/>
  <c r="D88" i="36"/>
  <c r="J88" i="36"/>
  <c r="O88" i="36"/>
  <c r="D89" i="36"/>
  <c r="J89" i="36"/>
  <c r="O89" i="36"/>
  <c r="D90" i="36"/>
  <c r="J90" i="36"/>
  <c r="O90" i="36"/>
  <c r="D91" i="36"/>
  <c r="J91" i="36"/>
  <c r="O91" i="36"/>
  <c r="D92" i="36"/>
  <c r="J92" i="36"/>
  <c r="O92" i="36"/>
  <c r="D93" i="36"/>
  <c r="J93" i="36"/>
  <c r="O93" i="36"/>
  <c r="D94" i="36"/>
  <c r="J94" i="36"/>
  <c r="L94" i="36"/>
  <c r="O94" i="36"/>
  <c r="D95" i="36"/>
  <c r="J95" i="36"/>
  <c r="O95" i="36"/>
  <c r="D96" i="36"/>
  <c r="J96" i="36"/>
  <c r="L96" i="36"/>
  <c r="O96" i="36"/>
  <c r="D97" i="36"/>
  <c r="J97" i="36"/>
  <c r="O97" i="36"/>
  <c r="D98" i="36"/>
  <c r="J98" i="36"/>
  <c r="O98" i="36"/>
  <c r="D99" i="36"/>
  <c r="J99" i="36"/>
  <c r="O99" i="36"/>
  <c r="D100" i="36"/>
  <c r="J100" i="36"/>
  <c r="O100" i="36"/>
  <c r="D101" i="36"/>
  <c r="J101" i="36"/>
  <c r="O101" i="36"/>
  <c r="D102" i="36"/>
  <c r="J102" i="36"/>
  <c r="O102" i="36"/>
  <c r="D103" i="36"/>
  <c r="J103" i="36"/>
  <c r="O103" i="36"/>
  <c r="D104" i="36"/>
  <c r="J104" i="36"/>
  <c r="L104" i="36"/>
  <c r="O104" i="36"/>
  <c r="D105" i="36"/>
  <c r="J105" i="36"/>
  <c r="O105" i="36"/>
  <c r="D106" i="36"/>
  <c r="J106" i="36"/>
  <c r="O106" i="36"/>
  <c r="D107" i="36"/>
  <c r="J107" i="36"/>
  <c r="O107" i="36"/>
  <c r="D108" i="36"/>
  <c r="J108" i="36"/>
  <c r="O108" i="36"/>
  <c r="D109" i="36"/>
  <c r="J109" i="36"/>
  <c r="O109" i="36"/>
  <c r="D110" i="36"/>
  <c r="J110" i="36"/>
  <c r="O110" i="36"/>
  <c r="D111" i="36"/>
  <c r="J111" i="36"/>
  <c r="O111" i="36"/>
  <c r="D112" i="36"/>
  <c r="J112" i="36"/>
  <c r="O112" i="36"/>
  <c r="D113" i="36"/>
  <c r="J113" i="36"/>
  <c r="O113" i="36"/>
  <c r="D114" i="36"/>
  <c r="J114" i="36"/>
  <c r="O114" i="36"/>
  <c r="D115" i="36"/>
  <c r="J115" i="36"/>
  <c r="O115" i="36"/>
  <c r="D116" i="36"/>
  <c r="J116" i="36"/>
  <c r="L116" i="36"/>
  <c r="O116" i="36"/>
  <c r="D117" i="36"/>
  <c r="J117" i="36"/>
  <c r="O117" i="36"/>
  <c r="D118" i="36"/>
  <c r="J118" i="36"/>
  <c r="O118" i="36"/>
  <c r="D119" i="36"/>
  <c r="J119" i="36"/>
  <c r="O119" i="36"/>
  <c r="D120" i="36"/>
  <c r="J120" i="36"/>
  <c r="O120" i="36"/>
  <c r="D121" i="36"/>
  <c r="J121" i="36"/>
  <c r="O121" i="36"/>
  <c r="D62" i="36"/>
  <c r="L61" i="36"/>
  <c r="L60" i="36"/>
  <c r="L59" i="36"/>
  <c r="L58" i="36"/>
  <c r="L57" i="36"/>
  <c r="L56" i="36"/>
  <c r="L55" i="36"/>
  <c r="L54" i="36"/>
  <c r="L53" i="36"/>
  <c r="L52" i="36"/>
  <c r="L51" i="36"/>
  <c r="L50" i="36"/>
  <c r="L49" i="36"/>
  <c r="L48" i="36"/>
  <c r="L47" i="36"/>
  <c r="L46" i="36"/>
  <c r="L45" i="36"/>
  <c r="L44" i="36"/>
  <c r="L43" i="36"/>
  <c r="L42" i="36"/>
  <c r="L41" i="36"/>
  <c r="L40" i="36"/>
  <c r="L39" i="36"/>
  <c r="L38" i="36"/>
  <c r="L37" i="36"/>
  <c r="L36" i="36"/>
  <c r="L35" i="36"/>
  <c r="L34" i="36"/>
  <c r="L33" i="36"/>
  <c r="L32" i="36"/>
  <c r="L31" i="36"/>
  <c r="L30" i="36"/>
  <c r="L29" i="36"/>
  <c r="L28" i="36"/>
  <c r="L27" i="36"/>
  <c r="L26" i="36"/>
  <c r="L25" i="36"/>
  <c r="L24" i="36"/>
  <c r="L23" i="36"/>
  <c r="L22" i="36"/>
  <c r="L21" i="36"/>
  <c r="L20" i="36"/>
  <c r="F4" i="26"/>
  <c r="G4" i="26"/>
  <c r="H4" i="26"/>
  <c r="I4" i="26"/>
  <c r="J4" i="26"/>
  <c r="F5" i="26"/>
  <c r="G5" i="26"/>
  <c r="H5" i="26"/>
  <c r="I5" i="26"/>
  <c r="J5" i="26"/>
  <c r="H6" i="26"/>
  <c r="I6" i="26"/>
  <c r="J6" i="26"/>
  <c r="F7" i="26"/>
  <c r="G7" i="26"/>
  <c r="H7" i="26"/>
  <c r="I7" i="26"/>
  <c r="J7" i="26"/>
  <c r="F8" i="26"/>
  <c r="G8" i="26"/>
  <c r="H8" i="26"/>
  <c r="I8" i="26"/>
  <c r="J8" i="26"/>
  <c r="H9" i="26"/>
  <c r="I9" i="26"/>
  <c r="J9" i="26"/>
  <c r="F10" i="26"/>
  <c r="G10" i="26"/>
  <c r="H10" i="26"/>
  <c r="I10" i="26"/>
  <c r="J10" i="26"/>
  <c r="F11" i="26"/>
  <c r="G11" i="26"/>
  <c r="H11" i="26"/>
  <c r="I11" i="26"/>
  <c r="J11" i="26"/>
  <c r="F12" i="26"/>
  <c r="G12" i="26"/>
  <c r="H12" i="26"/>
  <c r="I12" i="26"/>
  <c r="J12" i="26"/>
  <c r="H13" i="26"/>
  <c r="I13" i="26"/>
  <c r="J13" i="26"/>
  <c r="F14" i="26"/>
  <c r="G14" i="26"/>
  <c r="H14" i="26"/>
  <c r="I14" i="26"/>
  <c r="J14" i="26"/>
  <c r="F15" i="26"/>
  <c r="G15" i="26"/>
  <c r="H15" i="26"/>
  <c r="I15" i="26"/>
  <c r="J15" i="26"/>
  <c r="F16" i="26"/>
  <c r="G16" i="26"/>
  <c r="H16" i="26"/>
  <c r="I16" i="26"/>
  <c r="J16" i="26"/>
  <c r="H17" i="26"/>
  <c r="I17" i="26"/>
  <c r="J17" i="26"/>
  <c r="F18" i="26"/>
  <c r="G18" i="26"/>
  <c r="H18" i="26"/>
  <c r="I18" i="26"/>
  <c r="J18" i="26"/>
  <c r="F19" i="26"/>
  <c r="G19" i="26"/>
  <c r="H19" i="26"/>
  <c r="I19" i="26"/>
  <c r="J19" i="26"/>
  <c r="F20" i="26"/>
  <c r="G20" i="26"/>
  <c r="H20" i="26"/>
  <c r="I20" i="26"/>
  <c r="J20" i="26"/>
  <c r="H21" i="26"/>
  <c r="I21" i="26"/>
  <c r="J21" i="26"/>
  <c r="F22" i="26"/>
  <c r="G22" i="26"/>
  <c r="H22" i="26"/>
  <c r="I22" i="26"/>
  <c r="J22" i="26"/>
  <c r="F23" i="26"/>
  <c r="G23" i="26"/>
  <c r="H23" i="26"/>
  <c r="I23" i="26"/>
  <c r="J23" i="26"/>
  <c r="F24" i="26"/>
  <c r="G24" i="26"/>
  <c r="H24" i="26"/>
  <c r="I24" i="26"/>
  <c r="J24" i="26"/>
  <c r="F25" i="26"/>
  <c r="H25" i="26"/>
  <c r="I25" i="26"/>
  <c r="J25" i="26"/>
  <c r="F26" i="26"/>
  <c r="G26" i="26"/>
  <c r="H26" i="26"/>
  <c r="I26" i="26"/>
  <c r="J26" i="26"/>
  <c r="F27" i="26"/>
  <c r="G27" i="26"/>
  <c r="H27" i="26"/>
  <c r="I27" i="26"/>
  <c r="J27" i="26"/>
  <c r="F28" i="26"/>
  <c r="G28" i="26"/>
  <c r="H28" i="26"/>
  <c r="I28" i="26"/>
  <c r="J28" i="26"/>
  <c r="F29" i="26"/>
  <c r="H29" i="26"/>
  <c r="I29" i="26"/>
  <c r="J29" i="26"/>
  <c r="F30" i="26"/>
  <c r="G30" i="26"/>
  <c r="H30" i="26"/>
  <c r="I30" i="26"/>
  <c r="J30" i="26"/>
  <c r="F31" i="26"/>
  <c r="G31" i="26"/>
  <c r="H31" i="26"/>
  <c r="I31" i="26"/>
  <c r="J31" i="26"/>
  <c r="F32" i="26"/>
  <c r="G32" i="26"/>
  <c r="H32" i="26"/>
  <c r="I32" i="26"/>
  <c r="J32" i="26"/>
  <c r="F33" i="26"/>
  <c r="H33" i="26"/>
  <c r="I33" i="26"/>
  <c r="J33" i="26"/>
  <c r="F34" i="26"/>
  <c r="G34" i="26"/>
  <c r="H34" i="26"/>
  <c r="I34" i="26"/>
  <c r="J34" i="26"/>
  <c r="F35" i="26"/>
  <c r="G35" i="26"/>
  <c r="H35" i="26"/>
  <c r="I35" i="26"/>
  <c r="J35" i="26"/>
  <c r="F36" i="26"/>
  <c r="G36" i="26"/>
  <c r="H36" i="26"/>
  <c r="I36" i="26"/>
  <c r="J36" i="26"/>
  <c r="F37" i="26"/>
  <c r="H37" i="26"/>
  <c r="I37" i="26"/>
  <c r="J37" i="26"/>
  <c r="F38" i="26"/>
  <c r="G38" i="26"/>
  <c r="H38" i="26"/>
  <c r="I38" i="26"/>
  <c r="J38" i="26"/>
  <c r="F39" i="26"/>
  <c r="G39" i="26"/>
  <c r="H39" i="26"/>
  <c r="I39" i="26"/>
  <c r="J39" i="26"/>
  <c r="F40" i="26"/>
  <c r="G40" i="26"/>
  <c r="H40" i="26"/>
  <c r="I40" i="26"/>
  <c r="J40" i="26"/>
  <c r="F41" i="26"/>
  <c r="H41" i="26"/>
  <c r="I41" i="26"/>
  <c r="J41" i="26"/>
  <c r="F42" i="26"/>
  <c r="G42" i="26"/>
  <c r="H42" i="26"/>
  <c r="I42" i="26"/>
  <c r="J42" i="26"/>
  <c r="F43" i="26"/>
  <c r="G43" i="26"/>
  <c r="H43" i="26"/>
  <c r="I43" i="26"/>
  <c r="J43" i="26"/>
  <c r="F44" i="26"/>
  <c r="G44" i="26"/>
  <c r="H44" i="26"/>
  <c r="I44" i="26"/>
  <c r="J44" i="26"/>
  <c r="F45" i="26"/>
  <c r="H45" i="26"/>
  <c r="I45" i="26"/>
  <c r="J45" i="26"/>
  <c r="F46" i="26"/>
  <c r="G46" i="26"/>
  <c r="H46" i="26"/>
  <c r="I46" i="26"/>
  <c r="J46" i="26"/>
  <c r="F47" i="26"/>
  <c r="G47" i="26"/>
  <c r="H47" i="26"/>
  <c r="I47" i="26"/>
  <c r="J47" i="26"/>
  <c r="F48" i="26"/>
  <c r="G48" i="26"/>
  <c r="H48" i="26"/>
  <c r="I48" i="26"/>
  <c r="J48" i="26"/>
  <c r="F49" i="26"/>
  <c r="H49" i="26"/>
  <c r="I49" i="26"/>
  <c r="J49" i="26"/>
  <c r="F50" i="26"/>
  <c r="G50" i="26"/>
  <c r="H50" i="26"/>
  <c r="I50" i="26"/>
  <c r="J50" i="26"/>
  <c r="F51" i="26"/>
  <c r="G51" i="26"/>
  <c r="H51" i="26"/>
  <c r="I51" i="26"/>
  <c r="J51" i="26"/>
  <c r="F52" i="26"/>
  <c r="G52" i="26"/>
  <c r="H52" i="26"/>
  <c r="I52" i="26"/>
  <c r="J52" i="26"/>
  <c r="F53" i="26"/>
  <c r="H53" i="26"/>
  <c r="I53" i="26"/>
  <c r="J53" i="26"/>
  <c r="F54" i="26"/>
  <c r="G54" i="26"/>
  <c r="H54" i="26"/>
  <c r="I54" i="26"/>
  <c r="J54" i="26"/>
  <c r="F55" i="26"/>
  <c r="G55" i="26"/>
  <c r="H55" i="26"/>
  <c r="I55" i="26"/>
  <c r="J55" i="26"/>
  <c r="F56" i="26"/>
  <c r="G56" i="26"/>
  <c r="H56" i="26"/>
  <c r="I56" i="26"/>
  <c r="J56" i="26"/>
  <c r="F57" i="26"/>
  <c r="H57" i="26"/>
  <c r="I57" i="26"/>
  <c r="J57" i="26"/>
  <c r="F58" i="26"/>
  <c r="G58" i="26"/>
  <c r="H58" i="26"/>
  <c r="I58" i="26"/>
  <c r="J58" i="26"/>
  <c r="F59" i="26"/>
  <c r="G59" i="26"/>
  <c r="H59" i="26"/>
  <c r="I59" i="26"/>
  <c r="J59" i="26"/>
  <c r="F60" i="26"/>
  <c r="G60" i="26"/>
  <c r="H60" i="26"/>
  <c r="I60" i="26"/>
  <c r="J60" i="26"/>
  <c r="F61" i="26"/>
  <c r="H61" i="26"/>
  <c r="I61" i="26"/>
  <c r="J61" i="26"/>
  <c r="F62" i="26"/>
  <c r="G62" i="26"/>
  <c r="H62" i="26"/>
  <c r="I62" i="26"/>
  <c r="J62" i="26"/>
  <c r="F63" i="26"/>
  <c r="G63" i="26"/>
  <c r="H63" i="26"/>
  <c r="I63" i="26"/>
  <c r="J63" i="26"/>
  <c r="F64" i="26"/>
  <c r="G64" i="26"/>
  <c r="H64" i="26"/>
  <c r="I64" i="26"/>
  <c r="J64" i="26"/>
  <c r="F65" i="26"/>
  <c r="H65" i="26"/>
  <c r="I65" i="26"/>
  <c r="J65" i="26"/>
  <c r="F66" i="26"/>
  <c r="G66" i="26"/>
  <c r="H66" i="26"/>
  <c r="I66" i="26"/>
  <c r="J66" i="26"/>
  <c r="F67" i="26"/>
  <c r="G67" i="26"/>
  <c r="H67" i="26"/>
  <c r="I67" i="26"/>
  <c r="J67" i="26"/>
  <c r="F68" i="26"/>
  <c r="G68" i="26"/>
  <c r="H68" i="26"/>
  <c r="I68" i="26"/>
  <c r="J68" i="26"/>
  <c r="F69" i="26"/>
  <c r="H69" i="26"/>
  <c r="I69" i="26"/>
  <c r="J69" i="26"/>
  <c r="F70" i="26"/>
  <c r="G70" i="26"/>
  <c r="H70" i="26"/>
  <c r="I70" i="26"/>
  <c r="J70" i="26"/>
  <c r="F71" i="26"/>
  <c r="G71" i="26"/>
  <c r="H71" i="26"/>
  <c r="I71" i="26"/>
  <c r="J71" i="26"/>
  <c r="F72" i="26"/>
  <c r="G72" i="26"/>
  <c r="H72" i="26"/>
  <c r="I72" i="26"/>
  <c r="J72" i="26"/>
  <c r="F73" i="26"/>
  <c r="G73" i="26"/>
  <c r="H73" i="26"/>
  <c r="I73" i="26"/>
  <c r="J73" i="26"/>
  <c r="F74" i="26"/>
  <c r="G74" i="26"/>
  <c r="H74" i="26"/>
  <c r="I74" i="26"/>
  <c r="J74" i="26"/>
  <c r="F75" i="26"/>
  <c r="G75" i="26"/>
  <c r="H75" i="26"/>
  <c r="I75" i="26"/>
  <c r="J75" i="26"/>
  <c r="F76" i="26"/>
  <c r="G76" i="26"/>
  <c r="H76" i="26"/>
  <c r="I76" i="26"/>
  <c r="J76" i="26"/>
  <c r="F77" i="26"/>
  <c r="G77" i="26"/>
  <c r="H77" i="26"/>
  <c r="I77" i="26"/>
  <c r="J77" i="26"/>
  <c r="F78" i="26"/>
  <c r="G78" i="26"/>
  <c r="H78" i="26"/>
  <c r="I78" i="26"/>
  <c r="J78" i="26"/>
  <c r="F79" i="26"/>
  <c r="G79" i="26"/>
  <c r="H79" i="26"/>
  <c r="I79" i="26"/>
  <c r="J79" i="26"/>
  <c r="F80" i="26"/>
  <c r="G80" i="26"/>
  <c r="H80" i="26"/>
  <c r="I80" i="26"/>
  <c r="J80" i="26"/>
  <c r="F81" i="26"/>
  <c r="G81" i="26"/>
  <c r="H81" i="26"/>
  <c r="I81" i="26"/>
  <c r="J81" i="26"/>
  <c r="F82" i="26"/>
  <c r="G82" i="26"/>
  <c r="H82" i="26"/>
  <c r="I82" i="26"/>
  <c r="J82" i="26"/>
  <c r="F83" i="26"/>
  <c r="G83" i="26"/>
  <c r="H83" i="26"/>
  <c r="I83" i="26"/>
  <c r="J83" i="26"/>
  <c r="F84" i="26"/>
  <c r="G84" i="26"/>
  <c r="H84" i="26"/>
  <c r="I84" i="26"/>
  <c r="J84" i="26"/>
  <c r="F85" i="26"/>
  <c r="G85" i="26"/>
  <c r="H85" i="26"/>
  <c r="I85" i="26"/>
  <c r="J85" i="26"/>
  <c r="F86" i="26"/>
  <c r="G86" i="26"/>
  <c r="H86" i="26"/>
  <c r="I86" i="26"/>
  <c r="J86" i="26"/>
  <c r="F87" i="26"/>
  <c r="G87" i="26"/>
  <c r="H87" i="26"/>
  <c r="I87" i="26"/>
  <c r="J87" i="26"/>
  <c r="F88" i="26"/>
  <c r="G88" i="26"/>
  <c r="H88" i="26"/>
  <c r="I88" i="26"/>
  <c r="J88" i="26"/>
  <c r="F89" i="26"/>
  <c r="G89" i="26"/>
  <c r="H89" i="26"/>
  <c r="I89" i="26"/>
  <c r="J89" i="26"/>
  <c r="F90" i="26"/>
  <c r="G90" i="26"/>
  <c r="H90" i="26"/>
  <c r="I90" i="26"/>
  <c r="J90" i="26"/>
  <c r="F91" i="26"/>
  <c r="G91" i="26"/>
  <c r="H91" i="26"/>
  <c r="I91" i="26"/>
  <c r="J91" i="26"/>
  <c r="F92" i="26"/>
  <c r="G92" i="26"/>
  <c r="H92" i="26"/>
  <c r="I92" i="26"/>
  <c r="J92" i="26"/>
  <c r="F93" i="26"/>
  <c r="G93" i="26"/>
  <c r="H93" i="26"/>
  <c r="I93" i="26"/>
  <c r="J93" i="26"/>
  <c r="F94" i="26"/>
  <c r="G94" i="26"/>
  <c r="H94" i="26"/>
  <c r="I94" i="26"/>
  <c r="J94" i="26"/>
  <c r="F95" i="26"/>
  <c r="G95" i="26"/>
  <c r="H95" i="26"/>
  <c r="I95" i="26"/>
  <c r="J95" i="26"/>
  <c r="F96" i="26"/>
  <c r="G96" i="26"/>
  <c r="H96" i="26"/>
  <c r="I96" i="26"/>
  <c r="J96" i="26"/>
  <c r="F97" i="26"/>
  <c r="G97" i="26"/>
  <c r="H97" i="26"/>
  <c r="I97" i="26"/>
  <c r="J97" i="26"/>
  <c r="F98" i="26"/>
  <c r="G98" i="26"/>
  <c r="H98" i="26"/>
  <c r="I98" i="26"/>
  <c r="J98" i="26"/>
  <c r="F99" i="26"/>
  <c r="G99" i="26"/>
  <c r="H99" i="26"/>
  <c r="I99" i="26"/>
  <c r="J99" i="26"/>
  <c r="F100" i="26"/>
  <c r="G100" i="26"/>
  <c r="H100" i="26"/>
  <c r="I100" i="26"/>
  <c r="J100" i="26"/>
  <c r="F101" i="26"/>
  <c r="G101" i="26"/>
  <c r="H101" i="26"/>
  <c r="I101" i="26"/>
  <c r="J101" i="26"/>
  <c r="F102" i="26"/>
  <c r="G102" i="26"/>
  <c r="H102" i="26"/>
  <c r="I102" i="26"/>
  <c r="J102" i="26"/>
  <c r="F103" i="26"/>
  <c r="G103" i="26"/>
  <c r="H103" i="26"/>
  <c r="I103" i="26"/>
  <c r="J103" i="26"/>
  <c r="F104" i="26"/>
  <c r="G104" i="26"/>
  <c r="H104" i="26"/>
  <c r="I104" i="26"/>
  <c r="J104" i="26"/>
  <c r="F105" i="26"/>
  <c r="G105" i="26"/>
  <c r="H105" i="26"/>
  <c r="I105" i="26"/>
  <c r="J105" i="26"/>
  <c r="F106" i="26"/>
  <c r="G106" i="26"/>
  <c r="H106" i="26"/>
  <c r="I106" i="26"/>
  <c r="J106" i="26"/>
  <c r="F107" i="26"/>
  <c r="G107" i="26"/>
  <c r="H107" i="26"/>
  <c r="I107" i="26"/>
  <c r="J107" i="26"/>
  <c r="F108" i="26"/>
  <c r="G108" i="26"/>
  <c r="H108" i="26"/>
  <c r="I108" i="26"/>
  <c r="J108" i="26"/>
  <c r="F109" i="26"/>
  <c r="G109" i="26"/>
  <c r="H109" i="26"/>
  <c r="I109" i="26"/>
  <c r="J109" i="26"/>
  <c r="F110" i="26"/>
  <c r="G110" i="26"/>
  <c r="H110" i="26"/>
  <c r="I110" i="26"/>
  <c r="J110" i="26"/>
  <c r="F111" i="26"/>
  <c r="G111" i="26"/>
  <c r="H111" i="26"/>
  <c r="I111" i="26"/>
  <c r="J111" i="26"/>
  <c r="F112" i="26"/>
  <c r="G112" i="26"/>
  <c r="H112" i="26"/>
  <c r="I112" i="26"/>
  <c r="J112" i="26"/>
  <c r="F113" i="26"/>
  <c r="G113" i="26"/>
  <c r="H113" i="26"/>
  <c r="I113" i="26"/>
  <c r="J113" i="26"/>
  <c r="F114" i="26"/>
  <c r="G114" i="26"/>
  <c r="H114" i="26"/>
  <c r="I114" i="26"/>
  <c r="J114" i="26"/>
  <c r="F115" i="26"/>
  <c r="G115" i="26"/>
  <c r="H115" i="26"/>
  <c r="I115" i="26"/>
  <c r="J115" i="26"/>
  <c r="F116" i="26"/>
  <c r="G116" i="26"/>
  <c r="H116" i="26"/>
  <c r="I116" i="26"/>
  <c r="J116" i="26"/>
  <c r="F117" i="26"/>
  <c r="G117" i="26"/>
  <c r="H117" i="26"/>
  <c r="I117" i="26"/>
  <c r="J117" i="26"/>
  <c r="F118" i="26"/>
  <c r="G118" i="26"/>
  <c r="H118" i="26"/>
  <c r="I118" i="26"/>
  <c r="J118" i="26"/>
  <c r="F119" i="26"/>
  <c r="G119" i="26"/>
  <c r="H119" i="26"/>
  <c r="I119" i="26"/>
  <c r="J119" i="26"/>
  <c r="F120" i="26"/>
  <c r="G120" i="26"/>
  <c r="H120" i="26"/>
  <c r="I120" i="26"/>
  <c r="J120" i="26"/>
  <c r="F121" i="26"/>
  <c r="G121" i="26"/>
  <c r="H121" i="26"/>
  <c r="I121" i="26"/>
  <c r="J121" i="26"/>
  <c r="F122" i="26"/>
  <c r="G122" i="26"/>
  <c r="H122" i="26"/>
  <c r="I122" i="26"/>
  <c r="J122" i="26"/>
  <c r="F123" i="26"/>
  <c r="G123" i="26"/>
  <c r="H123" i="26"/>
  <c r="I123" i="26"/>
  <c r="J123" i="26"/>
  <c r="F124" i="26"/>
  <c r="G124" i="26"/>
  <c r="H124" i="26"/>
  <c r="I124" i="26"/>
  <c r="J124" i="26"/>
  <c r="F125" i="26"/>
  <c r="G125" i="26"/>
  <c r="H125" i="26"/>
  <c r="I125" i="26"/>
  <c r="J125" i="26"/>
  <c r="F126" i="26"/>
  <c r="G126" i="26"/>
  <c r="H126" i="26"/>
  <c r="I126" i="26"/>
  <c r="J126" i="26"/>
  <c r="F127" i="26"/>
  <c r="G127" i="26"/>
  <c r="H127" i="26"/>
  <c r="I127" i="26"/>
  <c r="J127" i="26"/>
  <c r="F128" i="26"/>
  <c r="G128" i="26"/>
  <c r="H128" i="26"/>
  <c r="I128" i="26"/>
  <c r="J128" i="26"/>
  <c r="F129" i="26"/>
  <c r="G129" i="26"/>
  <c r="H129" i="26"/>
  <c r="I129" i="26"/>
  <c r="J129" i="26"/>
  <c r="F130" i="26"/>
  <c r="G130" i="26"/>
  <c r="H130" i="26"/>
  <c r="I130" i="26"/>
  <c r="J130" i="26"/>
  <c r="F131" i="26"/>
  <c r="G131" i="26"/>
  <c r="H131" i="26"/>
  <c r="I131" i="26"/>
  <c r="J131" i="26"/>
  <c r="F132" i="26"/>
  <c r="G132" i="26"/>
  <c r="H132" i="26"/>
  <c r="I132" i="26"/>
  <c r="J132" i="26"/>
  <c r="F133" i="26"/>
  <c r="G133" i="26"/>
  <c r="H133" i="26"/>
  <c r="I133" i="26"/>
  <c r="J133" i="26"/>
  <c r="F134" i="26"/>
  <c r="G134" i="26"/>
  <c r="H134" i="26"/>
  <c r="I134" i="26"/>
  <c r="J134" i="26"/>
  <c r="F135" i="26"/>
  <c r="G135" i="26"/>
  <c r="H135" i="26"/>
  <c r="I135" i="26"/>
  <c r="J135" i="26"/>
  <c r="F136" i="26"/>
  <c r="G136" i="26"/>
  <c r="H136" i="26"/>
  <c r="I136" i="26"/>
  <c r="J136" i="26"/>
  <c r="F137" i="26"/>
  <c r="G137" i="26"/>
  <c r="H137" i="26"/>
  <c r="I137" i="26"/>
  <c r="J137" i="26"/>
  <c r="F138" i="26"/>
  <c r="G138" i="26"/>
  <c r="H138" i="26"/>
  <c r="I138" i="26"/>
  <c r="J138" i="26"/>
  <c r="F139" i="26"/>
  <c r="G139" i="26"/>
  <c r="H139" i="26"/>
  <c r="I139" i="26"/>
  <c r="J139" i="26"/>
  <c r="F140" i="26"/>
  <c r="G140" i="26"/>
  <c r="H140" i="26"/>
  <c r="I140" i="26"/>
  <c r="J140" i="26"/>
  <c r="F141" i="26"/>
  <c r="G141" i="26"/>
  <c r="H141" i="26"/>
  <c r="I141" i="26"/>
  <c r="J141" i="26"/>
  <c r="F142" i="26"/>
  <c r="G142" i="26"/>
  <c r="H142" i="26"/>
  <c r="I142" i="26"/>
  <c r="J142" i="26"/>
  <c r="F143" i="26"/>
  <c r="G143" i="26"/>
  <c r="H143" i="26"/>
  <c r="I143" i="26"/>
  <c r="J143" i="26"/>
  <c r="F144" i="26"/>
  <c r="G144" i="26"/>
  <c r="H144" i="26"/>
  <c r="I144" i="26"/>
  <c r="J144" i="26"/>
  <c r="F145" i="26"/>
  <c r="G145" i="26"/>
  <c r="H145" i="26"/>
  <c r="I145" i="26"/>
  <c r="J145" i="26"/>
  <c r="F146" i="26"/>
  <c r="G146" i="26"/>
  <c r="H146" i="26"/>
  <c r="I146" i="26"/>
  <c r="J146" i="26"/>
  <c r="F147" i="26"/>
  <c r="G147" i="26"/>
  <c r="H147" i="26"/>
  <c r="I147" i="26"/>
  <c r="J147" i="26"/>
  <c r="F148" i="26"/>
  <c r="G148" i="26"/>
  <c r="H148" i="26"/>
  <c r="I148" i="26"/>
  <c r="J148" i="26"/>
  <c r="F149" i="26"/>
  <c r="G149" i="26"/>
  <c r="H149" i="26"/>
  <c r="I149" i="26"/>
  <c r="J149" i="26"/>
  <c r="F150" i="26"/>
  <c r="G150" i="26"/>
  <c r="H150" i="26"/>
  <c r="I150" i="26"/>
  <c r="J150" i="26"/>
  <c r="F151" i="26"/>
  <c r="G151" i="26"/>
  <c r="H151" i="26"/>
  <c r="I151" i="26"/>
  <c r="J151" i="26"/>
  <c r="F152" i="26"/>
  <c r="G152" i="26"/>
  <c r="H152" i="26"/>
  <c r="I152" i="26"/>
  <c r="J152" i="26"/>
  <c r="F153" i="26"/>
  <c r="G153" i="26"/>
  <c r="H153" i="26"/>
  <c r="I153" i="26"/>
  <c r="J153" i="26"/>
  <c r="F154" i="26"/>
  <c r="G154" i="26"/>
  <c r="H154" i="26"/>
  <c r="I154" i="26"/>
  <c r="J154" i="26"/>
  <c r="F155" i="26"/>
  <c r="G155" i="26"/>
  <c r="H155" i="26"/>
  <c r="I155" i="26"/>
  <c r="J155" i="26"/>
  <c r="F156" i="26"/>
  <c r="G156" i="26"/>
  <c r="H156" i="26"/>
  <c r="I156" i="26"/>
  <c r="J156" i="26"/>
  <c r="F157" i="26"/>
  <c r="G157" i="26"/>
  <c r="H157" i="26"/>
  <c r="I157" i="26"/>
  <c r="J157" i="26"/>
  <c r="F158" i="26"/>
  <c r="G158" i="26"/>
  <c r="H158" i="26"/>
  <c r="I158" i="26"/>
  <c r="J158" i="26"/>
  <c r="F159" i="26"/>
  <c r="G159" i="26"/>
  <c r="H159" i="26"/>
  <c r="I159" i="26"/>
  <c r="J159" i="26"/>
  <c r="F160" i="26"/>
  <c r="G160" i="26"/>
  <c r="H160" i="26"/>
  <c r="I160" i="26"/>
  <c r="J160" i="26"/>
  <c r="F161" i="26"/>
  <c r="G161" i="26"/>
  <c r="H161" i="26"/>
  <c r="I161" i="26"/>
  <c r="J161" i="26"/>
  <c r="F162" i="26"/>
  <c r="G162" i="26"/>
  <c r="H162" i="26"/>
  <c r="I162" i="26"/>
  <c r="J162" i="26"/>
  <c r="F163" i="26"/>
  <c r="G163" i="26"/>
  <c r="H163" i="26"/>
  <c r="I163" i="26"/>
  <c r="J163" i="26"/>
  <c r="F164" i="26"/>
  <c r="G164" i="26"/>
  <c r="H164" i="26"/>
  <c r="I164" i="26"/>
  <c r="J164" i="26"/>
  <c r="F165" i="26"/>
  <c r="G165" i="26"/>
  <c r="H165" i="26"/>
  <c r="I165" i="26"/>
  <c r="J165" i="26"/>
  <c r="F166" i="26"/>
  <c r="G166" i="26"/>
  <c r="H166" i="26"/>
  <c r="I166" i="26"/>
  <c r="J166" i="26"/>
  <c r="F167" i="26"/>
  <c r="G167" i="26"/>
  <c r="H167" i="26"/>
  <c r="I167" i="26"/>
  <c r="J167" i="26"/>
  <c r="F168" i="26"/>
  <c r="G168" i="26"/>
  <c r="H168" i="26"/>
  <c r="I168" i="26"/>
  <c r="J168" i="26"/>
  <c r="F169" i="26"/>
  <c r="G169" i="26"/>
  <c r="H169" i="26"/>
  <c r="I169" i="26"/>
  <c r="J169" i="26"/>
  <c r="F170" i="26"/>
  <c r="G170" i="26"/>
  <c r="H170" i="26"/>
  <c r="I170" i="26"/>
  <c r="J170" i="26"/>
  <c r="F171" i="26"/>
  <c r="G171" i="26"/>
  <c r="H171" i="26"/>
  <c r="I171" i="26"/>
  <c r="J171" i="26"/>
  <c r="F172" i="26"/>
  <c r="G172" i="26"/>
  <c r="H172" i="26"/>
  <c r="I172" i="26"/>
  <c r="J172" i="26"/>
  <c r="F173" i="26"/>
  <c r="G173" i="26"/>
  <c r="H173" i="26"/>
  <c r="I173" i="26"/>
  <c r="J173" i="26"/>
  <c r="F174" i="26"/>
  <c r="G174" i="26"/>
  <c r="H174" i="26"/>
  <c r="I174" i="26"/>
  <c r="J174" i="26"/>
  <c r="F175" i="26"/>
  <c r="G175" i="26"/>
  <c r="H175" i="26"/>
  <c r="I175" i="26"/>
  <c r="J175" i="26"/>
  <c r="F176" i="26"/>
  <c r="G176" i="26"/>
  <c r="H176" i="26"/>
  <c r="I176" i="26"/>
  <c r="J176" i="26"/>
  <c r="F177" i="26"/>
  <c r="G177" i="26"/>
  <c r="H177" i="26"/>
  <c r="I177" i="26"/>
  <c r="J177" i="26"/>
  <c r="F178" i="26"/>
  <c r="G178" i="26"/>
  <c r="H178" i="26"/>
  <c r="I178" i="26"/>
  <c r="J178" i="26"/>
  <c r="F179" i="26"/>
  <c r="G179" i="26"/>
  <c r="H179" i="26"/>
  <c r="I179" i="26"/>
  <c r="J179" i="26"/>
  <c r="F180" i="26"/>
  <c r="G180" i="26"/>
  <c r="H180" i="26"/>
  <c r="I180" i="26"/>
  <c r="J180" i="26"/>
  <c r="F181" i="26"/>
  <c r="G181" i="26"/>
  <c r="H181" i="26"/>
  <c r="I181" i="26"/>
  <c r="J181" i="26"/>
  <c r="F182" i="26"/>
  <c r="G182" i="26"/>
  <c r="H182" i="26"/>
  <c r="I182" i="26"/>
  <c r="J182" i="26"/>
  <c r="F183" i="26"/>
  <c r="G183" i="26"/>
  <c r="H183" i="26"/>
  <c r="I183" i="26"/>
  <c r="J183" i="26"/>
  <c r="F184" i="26"/>
  <c r="G184" i="26"/>
  <c r="H184" i="26"/>
  <c r="I184" i="26"/>
  <c r="J184" i="26"/>
  <c r="F185" i="26"/>
  <c r="G185" i="26"/>
  <c r="H185" i="26"/>
  <c r="I185" i="26"/>
  <c r="J185" i="26"/>
  <c r="F186" i="26"/>
  <c r="G186" i="26"/>
  <c r="H186" i="26"/>
  <c r="I186" i="26"/>
  <c r="J186" i="26"/>
  <c r="F187" i="26"/>
  <c r="G187" i="26"/>
  <c r="H187" i="26"/>
  <c r="I187" i="26"/>
  <c r="J187" i="26"/>
  <c r="F188" i="26"/>
  <c r="G188" i="26"/>
  <c r="H188" i="26"/>
  <c r="I188" i="26"/>
  <c r="J188" i="26"/>
  <c r="F189" i="26"/>
  <c r="G189" i="26"/>
  <c r="H189" i="26"/>
  <c r="I189" i="26"/>
  <c r="J189" i="26"/>
  <c r="F190" i="26"/>
  <c r="G190" i="26"/>
  <c r="H190" i="26"/>
  <c r="I190" i="26"/>
  <c r="J190" i="26"/>
  <c r="F191" i="26"/>
  <c r="G191" i="26"/>
  <c r="H191" i="26"/>
  <c r="I191" i="26"/>
  <c r="J191" i="26"/>
  <c r="F192" i="26"/>
  <c r="G192" i="26"/>
  <c r="H192" i="26"/>
  <c r="I192" i="26"/>
  <c r="J192" i="26"/>
  <c r="F193" i="26"/>
  <c r="G193" i="26"/>
  <c r="H193" i="26"/>
  <c r="I193" i="26"/>
  <c r="J193" i="26"/>
  <c r="F194" i="26"/>
  <c r="G194" i="26"/>
  <c r="H194" i="26"/>
  <c r="I194" i="26"/>
  <c r="J194" i="26"/>
  <c r="F195" i="26"/>
  <c r="G195" i="26"/>
  <c r="H195" i="26"/>
  <c r="I195" i="26"/>
  <c r="J195" i="26"/>
  <c r="F196" i="26"/>
  <c r="G196" i="26"/>
  <c r="H196" i="26"/>
  <c r="I196" i="26"/>
  <c r="J196" i="26"/>
  <c r="F197" i="26"/>
  <c r="G197" i="26"/>
  <c r="H197" i="26"/>
  <c r="I197" i="26"/>
  <c r="J197" i="26"/>
  <c r="F198" i="26"/>
  <c r="G198" i="26"/>
  <c r="H198" i="26"/>
  <c r="I198" i="26"/>
  <c r="J198" i="26"/>
  <c r="F199" i="26"/>
  <c r="G199" i="26"/>
  <c r="H199" i="26"/>
  <c r="I199" i="26"/>
  <c r="J199" i="26"/>
  <c r="F200" i="26"/>
  <c r="G200" i="26"/>
  <c r="H200" i="26"/>
  <c r="I200" i="26"/>
  <c r="J200" i="26"/>
  <c r="F201" i="26"/>
  <c r="G201" i="26"/>
  <c r="H201" i="26"/>
  <c r="I201" i="26"/>
  <c r="J201" i="26"/>
  <c r="F202" i="26"/>
  <c r="G202" i="26"/>
  <c r="H202" i="26"/>
  <c r="I202" i="26"/>
  <c r="J202" i="26"/>
  <c r="J3" i="26"/>
  <c r="I3" i="26"/>
  <c r="H3" i="26"/>
  <c r="G3" i="26"/>
  <c r="F3" i="26"/>
  <c r="F63" i="37"/>
  <c r="F62" i="37"/>
  <c r="F61" i="37"/>
  <c r="F60" i="37"/>
  <c r="F59" i="37"/>
  <c r="F58" i="37"/>
  <c r="F57" i="37"/>
  <c r="F56" i="37"/>
  <c r="F55" i="37"/>
  <c r="F54" i="37"/>
  <c r="F53" i="37"/>
  <c r="F52" i="37"/>
  <c r="F51" i="37"/>
  <c r="F50" i="37"/>
  <c r="F49" i="37"/>
  <c r="F48" i="37"/>
  <c r="F47" i="37"/>
  <c r="F46" i="37"/>
  <c r="F45" i="37"/>
  <c r="F44" i="37"/>
  <c r="F43" i="37"/>
  <c r="F42" i="37"/>
  <c r="F41" i="37"/>
  <c r="F40" i="37"/>
  <c r="F39" i="37"/>
  <c r="F38" i="37"/>
  <c r="F37" i="37"/>
  <c r="F36" i="37"/>
  <c r="F35" i="37"/>
  <c r="F34" i="37"/>
  <c r="F33" i="37"/>
  <c r="F32" i="37"/>
  <c r="F31" i="37"/>
  <c r="F30" i="37"/>
  <c r="F29" i="37"/>
  <c r="F28" i="37"/>
  <c r="F27" i="37"/>
  <c r="F26" i="37"/>
  <c r="F25" i="37"/>
  <c r="F24" i="37"/>
  <c r="F23" i="37"/>
  <c r="F22" i="37"/>
  <c r="F21" i="37"/>
  <c r="F20" i="37"/>
  <c r="F19" i="37"/>
  <c r="F18" i="37"/>
  <c r="F17" i="37"/>
  <c r="F16" i="37"/>
  <c r="F15" i="37"/>
  <c r="F14" i="37"/>
  <c r="F13" i="37"/>
  <c r="F12" i="37"/>
  <c r="F11" i="37"/>
  <c r="F10" i="37"/>
  <c r="D64" i="37"/>
  <c r="F9" i="37"/>
  <c r="F8" i="37"/>
  <c r="F7" i="37"/>
  <c r="F6" i="37"/>
  <c r="F5" i="37"/>
  <c r="F4" i="37"/>
  <c r="R63" i="37"/>
  <c r="S63" i="37" s="1"/>
  <c r="AA63" i="37" s="1"/>
  <c r="AB63" i="37"/>
  <c r="T63" i="37"/>
  <c r="U63" i="37" s="1"/>
  <c r="AC63" i="37" s="1"/>
  <c r="P63" i="37"/>
  <c r="R62" i="37"/>
  <c r="AB62" i="37"/>
  <c r="T62" i="37"/>
  <c r="U62" i="37" s="1"/>
  <c r="AC62" i="37" s="1"/>
  <c r="P62" i="37"/>
  <c r="R61" i="37"/>
  <c r="AB61" i="37"/>
  <c r="T61" i="37"/>
  <c r="U61" i="37" s="1"/>
  <c r="AC61" i="37" s="1"/>
  <c r="P61" i="37"/>
  <c r="R60" i="37"/>
  <c r="AB60" i="37"/>
  <c r="T60" i="37"/>
  <c r="U60" i="37" s="1"/>
  <c r="AC60" i="37" s="1"/>
  <c r="P60" i="37"/>
  <c r="R59" i="37"/>
  <c r="Q59" i="37" s="1"/>
  <c r="X59" i="37" s="1"/>
  <c r="AB59" i="37"/>
  <c r="T59" i="37"/>
  <c r="U59" i="37" s="1"/>
  <c r="AC59" i="37" s="1"/>
  <c r="P59" i="37"/>
  <c r="P58" i="37"/>
  <c r="R57" i="37"/>
  <c r="AB57" i="37"/>
  <c r="T57" i="37"/>
  <c r="U57" i="37" s="1"/>
  <c r="AC57" i="37" s="1"/>
  <c r="P57" i="37"/>
  <c r="R56" i="37"/>
  <c r="AB56" i="37"/>
  <c r="T56" i="37"/>
  <c r="U56" i="37" s="1"/>
  <c r="AC56" i="37" s="1"/>
  <c r="P56" i="37"/>
  <c r="R55" i="37"/>
  <c r="AB55" i="37"/>
  <c r="T55" i="37"/>
  <c r="U55" i="37" s="1"/>
  <c r="AC55" i="37" s="1"/>
  <c r="P55" i="37"/>
  <c r="R54" i="37"/>
  <c r="Q54" i="37" s="1"/>
  <c r="AB54" i="37"/>
  <c r="T54" i="37"/>
  <c r="U54" i="37" s="1"/>
  <c r="AC54" i="37" s="1"/>
  <c r="P54" i="37"/>
  <c r="R53" i="37"/>
  <c r="Q53" i="37" s="1"/>
  <c r="X53" i="37" s="1"/>
  <c r="AB53" i="37"/>
  <c r="T53" i="37"/>
  <c r="U53" i="37" s="1"/>
  <c r="AC53" i="37" s="1"/>
  <c r="P53" i="37"/>
  <c r="P52" i="37"/>
  <c r="R51" i="37"/>
  <c r="Q51" i="37" s="1"/>
  <c r="X51" i="37" s="1"/>
  <c r="Y51" i="37" s="1"/>
  <c r="AB51" i="37"/>
  <c r="T51" i="37"/>
  <c r="U51" i="37" s="1"/>
  <c r="AC51" i="37" s="1"/>
  <c r="P51" i="37"/>
  <c r="R50" i="37"/>
  <c r="S50" i="37" s="1"/>
  <c r="AA50" i="37" s="1"/>
  <c r="AB50" i="37"/>
  <c r="T50" i="37"/>
  <c r="U50" i="37" s="1"/>
  <c r="AC50" i="37" s="1"/>
  <c r="P50" i="37"/>
  <c r="R49" i="37"/>
  <c r="Q49" i="37" s="1"/>
  <c r="AB49" i="37"/>
  <c r="T49" i="37"/>
  <c r="U49" i="37" s="1"/>
  <c r="AC49" i="37" s="1"/>
  <c r="P49" i="37"/>
  <c r="R48" i="37"/>
  <c r="AB48" i="37"/>
  <c r="T48" i="37"/>
  <c r="U48" i="37" s="1"/>
  <c r="AC48" i="37" s="1"/>
  <c r="P48" i="37"/>
  <c r="R47" i="37"/>
  <c r="AB47" i="37"/>
  <c r="T47" i="37"/>
  <c r="U47" i="37" s="1"/>
  <c r="AC47" i="37" s="1"/>
  <c r="P47" i="37"/>
  <c r="P46" i="37"/>
  <c r="R45" i="37"/>
  <c r="Q45" i="37" s="1"/>
  <c r="X45" i="37" s="1"/>
  <c r="AB45" i="37"/>
  <c r="T45" i="37"/>
  <c r="U45" i="37" s="1"/>
  <c r="AC45" i="37" s="1"/>
  <c r="P45" i="37"/>
  <c r="R44" i="37"/>
  <c r="Q44" i="37" s="1"/>
  <c r="AB44" i="37"/>
  <c r="T44" i="37"/>
  <c r="U44" i="37" s="1"/>
  <c r="AC44" i="37" s="1"/>
  <c r="P44" i="37"/>
  <c r="R43" i="37"/>
  <c r="S43" i="37" s="1"/>
  <c r="AA43" i="37" s="1"/>
  <c r="AB43" i="37"/>
  <c r="T43" i="37"/>
  <c r="U43" i="37" s="1"/>
  <c r="AC43" i="37" s="1"/>
  <c r="P43" i="37"/>
  <c r="R42" i="37"/>
  <c r="AB42" i="37"/>
  <c r="T42" i="37"/>
  <c r="U42" i="37" s="1"/>
  <c r="AC42" i="37" s="1"/>
  <c r="P42" i="37"/>
  <c r="R41" i="37"/>
  <c r="AB41" i="37"/>
  <c r="T41" i="37"/>
  <c r="U41" i="37" s="1"/>
  <c r="AC41" i="37" s="1"/>
  <c r="P41" i="37"/>
  <c r="P40" i="37"/>
  <c r="R39" i="37"/>
  <c r="S39" i="37" s="1"/>
  <c r="AA39" i="37" s="1"/>
  <c r="AB39" i="37"/>
  <c r="T39" i="37"/>
  <c r="U39" i="37" s="1"/>
  <c r="AC39" i="37" s="1"/>
  <c r="P39" i="37"/>
  <c r="R38" i="37"/>
  <c r="AB38" i="37"/>
  <c r="T38" i="37"/>
  <c r="U38" i="37" s="1"/>
  <c r="AC38" i="37" s="1"/>
  <c r="P38" i="37"/>
  <c r="R37" i="37"/>
  <c r="AB37" i="37"/>
  <c r="T37" i="37"/>
  <c r="U37" i="37" s="1"/>
  <c r="AC37" i="37" s="1"/>
  <c r="P37" i="37"/>
  <c r="R36" i="37"/>
  <c r="S36" i="37" s="1"/>
  <c r="AA36" i="37" s="1"/>
  <c r="AB36" i="37"/>
  <c r="T36" i="37"/>
  <c r="U36" i="37" s="1"/>
  <c r="AC36" i="37" s="1"/>
  <c r="P36" i="37"/>
  <c r="R35" i="37"/>
  <c r="Q35" i="37" s="1"/>
  <c r="X35" i="37" s="1"/>
  <c r="AB35" i="37"/>
  <c r="T35" i="37"/>
  <c r="U35" i="37" s="1"/>
  <c r="AC35" i="37" s="1"/>
  <c r="P35" i="37"/>
  <c r="P34" i="37"/>
  <c r="R33" i="37"/>
  <c r="AB33" i="37"/>
  <c r="T33" i="37"/>
  <c r="U33" i="37" s="1"/>
  <c r="AC33" i="37" s="1"/>
  <c r="P33" i="37"/>
  <c r="R32" i="37"/>
  <c r="AB32" i="37"/>
  <c r="T32" i="37"/>
  <c r="U32" i="37" s="1"/>
  <c r="AC32" i="37" s="1"/>
  <c r="P32" i="37"/>
  <c r="R31" i="37"/>
  <c r="S31" i="37" s="1"/>
  <c r="AA31" i="37" s="1"/>
  <c r="AB31" i="37"/>
  <c r="T31" i="37"/>
  <c r="U31" i="37" s="1"/>
  <c r="AC31" i="37" s="1"/>
  <c r="P31" i="37"/>
  <c r="R30" i="37"/>
  <c r="Q30" i="37" s="1"/>
  <c r="AB30" i="37"/>
  <c r="T30" i="37"/>
  <c r="U30" i="37" s="1"/>
  <c r="AC30" i="37" s="1"/>
  <c r="P30" i="37"/>
  <c r="R29" i="37"/>
  <c r="Q29" i="37" s="1"/>
  <c r="X29" i="37" s="1"/>
  <c r="AB29" i="37"/>
  <c r="T29" i="37"/>
  <c r="U29" i="37" s="1"/>
  <c r="AC29" i="37" s="1"/>
  <c r="P29" i="37"/>
  <c r="P28" i="37"/>
  <c r="R27" i="37"/>
  <c r="S27" i="37" s="1"/>
  <c r="AA27" i="37" s="1"/>
  <c r="AB27" i="37"/>
  <c r="T27" i="37"/>
  <c r="U27" i="37" s="1"/>
  <c r="AC27" i="37" s="1"/>
  <c r="P27" i="37"/>
  <c r="R26" i="37"/>
  <c r="AB26" i="37"/>
  <c r="T26" i="37"/>
  <c r="U26" i="37" s="1"/>
  <c r="AC26" i="37" s="1"/>
  <c r="P26" i="37"/>
  <c r="R25" i="37"/>
  <c r="AB25" i="37"/>
  <c r="T25" i="37"/>
  <c r="U25" i="37" s="1"/>
  <c r="AC25" i="37" s="1"/>
  <c r="P25" i="37"/>
  <c r="R24" i="37"/>
  <c r="Q24" i="37" s="1"/>
  <c r="AB24" i="37"/>
  <c r="T24" i="37"/>
  <c r="U24" i="37" s="1"/>
  <c r="AC24" i="37" s="1"/>
  <c r="P24" i="37"/>
  <c r="R23" i="37"/>
  <c r="AB23" i="37"/>
  <c r="T23" i="37"/>
  <c r="U23" i="37" s="1"/>
  <c r="AC23" i="37" s="1"/>
  <c r="P23" i="37"/>
  <c r="P22" i="37"/>
  <c r="R21" i="37"/>
  <c r="Q21" i="37" s="1"/>
  <c r="X21" i="37" s="1"/>
  <c r="Y21" i="37" s="1"/>
  <c r="AB21" i="37"/>
  <c r="T21" i="37"/>
  <c r="U21" i="37" s="1"/>
  <c r="AC21" i="37" s="1"/>
  <c r="P21" i="37"/>
  <c r="R20" i="37"/>
  <c r="Q20" i="37" s="1"/>
  <c r="AB20" i="37"/>
  <c r="T20" i="37"/>
  <c r="U20" i="37" s="1"/>
  <c r="AC20" i="37" s="1"/>
  <c r="P20" i="37"/>
  <c r="R19" i="37"/>
  <c r="S19" i="37" s="1"/>
  <c r="AA19" i="37" s="1"/>
  <c r="AB19" i="37"/>
  <c r="T19" i="37"/>
  <c r="U19" i="37" s="1"/>
  <c r="AC19" i="37" s="1"/>
  <c r="P19" i="37"/>
  <c r="R18" i="37"/>
  <c r="AB18" i="37"/>
  <c r="T18" i="37"/>
  <c r="U18" i="37" s="1"/>
  <c r="AC18" i="37" s="1"/>
  <c r="P18" i="37"/>
  <c r="R17" i="37"/>
  <c r="Q17" i="37" s="1"/>
  <c r="X17" i="37" s="1"/>
  <c r="Z17" i="37" s="1"/>
  <c r="AD17" i="37" s="1"/>
  <c r="AB17" i="37"/>
  <c r="T17" i="37"/>
  <c r="U17" i="37" s="1"/>
  <c r="AC17" i="37" s="1"/>
  <c r="P17" i="37"/>
  <c r="P16" i="37"/>
  <c r="R15" i="37"/>
  <c r="Q15" i="37" s="1"/>
  <c r="AB15" i="37"/>
  <c r="T15" i="37"/>
  <c r="U15" i="37" s="1"/>
  <c r="AC15" i="37" s="1"/>
  <c r="P15" i="37"/>
  <c r="R14" i="37"/>
  <c r="AB14" i="37"/>
  <c r="T14" i="37"/>
  <c r="U14" i="37" s="1"/>
  <c r="AC14" i="37" s="1"/>
  <c r="P14" i="37"/>
  <c r="R13" i="37"/>
  <c r="AB13" i="37"/>
  <c r="T13" i="37"/>
  <c r="U13" i="37" s="1"/>
  <c r="AC13" i="37" s="1"/>
  <c r="P13" i="37"/>
  <c r="R12" i="37"/>
  <c r="AB12" i="37"/>
  <c r="T12" i="37"/>
  <c r="U12" i="37" s="1"/>
  <c r="AC12" i="37" s="1"/>
  <c r="P12" i="37"/>
  <c r="R11" i="37"/>
  <c r="Q11" i="37" s="1"/>
  <c r="X11" i="37" s="1"/>
  <c r="AB11" i="37"/>
  <c r="T11" i="37"/>
  <c r="U11" i="37" s="1"/>
  <c r="AC11" i="37" s="1"/>
  <c r="P11" i="37"/>
  <c r="P10" i="37"/>
  <c r="R9" i="37"/>
  <c r="AB9" i="37"/>
  <c r="T9" i="37"/>
  <c r="U9" i="37" s="1"/>
  <c r="AC9" i="37" s="1"/>
  <c r="P9" i="37"/>
  <c r="R8" i="37"/>
  <c r="AB8" i="37"/>
  <c r="T8" i="37"/>
  <c r="U8" i="37" s="1"/>
  <c r="AC8" i="37" s="1"/>
  <c r="P8" i="37"/>
  <c r="R7" i="37"/>
  <c r="S7" i="37" s="1"/>
  <c r="AB7" i="37"/>
  <c r="T7" i="37"/>
  <c r="U7" i="37" s="1"/>
  <c r="AC7" i="37" s="1"/>
  <c r="P7" i="37"/>
  <c r="R6" i="37"/>
  <c r="Q6" i="37" s="1"/>
  <c r="AB6" i="37"/>
  <c r="T6" i="37"/>
  <c r="U6" i="37" s="1"/>
  <c r="AC6" i="37" s="1"/>
  <c r="P6" i="37"/>
  <c r="R5" i="37"/>
  <c r="Q5" i="37" s="1"/>
  <c r="X5" i="37" s="1"/>
  <c r="AB5" i="37"/>
  <c r="T5" i="37"/>
  <c r="U5" i="37" s="1"/>
  <c r="AC5" i="37" s="1"/>
  <c r="P5" i="37"/>
  <c r="P4" i="37"/>
  <c r="I3" i="37"/>
  <c r="I1" i="37" s="1"/>
  <c r="H3" i="37"/>
  <c r="H1" i="37" s="1"/>
  <c r="G3" i="37"/>
  <c r="G1" i="37" s="1"/>
  <c r="F204" i="35"/>
  <c r="E204" i="35"/>
  <c r="CY1" i="35"/>
  <c r="CA1" i="35"/>
  <c r="BC1" i="35"/>
  <c r="AE1" i="35"/>
  <c r="G1" i="35"/>
  <c r="O37" i="20"/>
  <c r="S37" i="20"/>
  <c r="AE37" i="20"/>
  <c r="S38" i="20"/>
  <c r="W38" i="20"/>
  <c r="W39" i="20"/>
  <c r="AA39" i="20"/>
  <c r="O40" i="20"/>
  <c r="S40" i="20"/>
  <c r="AA40" i="20"/>
  <c r="AE40" i="20"/>
  <c r="O41" i="20"/>
  <c r="S41" i="20"/>
  <c r="AE41" i="20"/>
  <c r="S42" i="20"/>
  <c r="W42" i="20"/>
  <c r="O43" i="20"/>
  <c r="W43" i="20"/>
  <c r="AA43" i="20"/>
  <c r="O44" i="20"/>
  <c r="S44" i="20"/>
  <c r="AA44" i="20"/>
  <c r="AE44" i="20"/>
  <c r="O45" i="20"/>
  <c r="S45" i="20"/>
  <c r="AE45" i="20"/>
  <c r="S46" i="20"/>
  <c r="W46" i="20"/>
  <c r="O47" i="20"/>
  <c r="W47" i="20"/>
  <c r="AA47" i="20"/>
  <c r="O48" i="20"/>
  <c r="S48" i="20"/>
  <c r="AA48" i="20"/>
  <c r="AE48" i="20"/>
  <c r="O49" i="20"/>
  <c r="S49" i="20"/>
  <c r="AE49" i="20"/>
  <c r="S50" i="20"/>
  <c r="W50" i="20"/>
  <c r="W51" i="20"/>
  <c r="AA51" i="20"/>
  <c r="G4" i="19"/>
  <c r="H4" i="19"/>
  <c r="I4" i="19"/>
  <c r="J4" i="19"/>
  <c r="F5" i="19"/>
  <c r="G5" i="19"/>
  <c r="H5" i="19"/>
  <c r="I5" i="19"/>
  <c r="J5" i="19"/>
  <c r="F6" i="19"/>
  <c r="H6" i="19"/>
  <c r="I6" i="19"/>
  <c r="J6" i="19"/>
  <c r="F7" i="19"/>
  <c r="G7" i="19"/>
  <c r="H7" i="19"/>
  <c r="I7" i="19"/>
  <c r="J7" i="19"/>
  <c r="F8" i="19"/>
  <c r="G8" i="19"/>
  <c r="H8" i="19"/>
  <c r="I8" i="19"/>
  <c r="J8" i="19"/>
  <c r="F9" i="19"/>
  <c r="G9" i="19"/>
  <c r="H9" i="19"/>
  <c r="I9" i="19"/>
  <c r="J9" i="19"/>
  <c r="F10" i="19"/>
  <c r="G10" i="19"/>
  <c r="H10" i="19"/>
  <c r="I10" i="19"/>
  <c r="J10" i="19"/>
  <c r="F11" i="19"/>
  <c r="G11" i="19"/>
  <c r="H11" i="19"/>
  <c r="I11" i="19"/>
  <c r="J11" i="19"/>
  <c r="F12" i="19"/>
  <c r="G12" i="19"/>
  <c r="H12" i="19"/>
  <c r="I12" i="19"/>
  <c r="J12" i="19"/>
  <c r="F13" i="19"/>
  <c r="G13" i="19"/>
  <c r="H13" i="19"/>
  <c r="I13" i="19"/>
  <c r="J13" i="19"/>
  <c r="F14" i="19"/>
  <c r="G14" i="19"/>
  <c r="H14" i="19"/>
  <c r="I14" i="19"/>
  <c r="J14" i="19"/>
  <c r="F15" i="19"/>
  <c r="G15" i="19"/>
  <c r="H15" i="19"/>
  <c r="I15" i="19"/>
  <c r="J15" i="19"/>
  <c r="F16" i="19"/>
  <c r="G16" i="19"/>
  <c r="H16" i="19"/>
  <c r="I16" i="19"/>
  <c r="J16" i="19"/>
  <c r="F17" i="19"/>
  <c r="G17" i="19"/>
  <c r="H17" i="19"/>
  <c r="I17" i="19"/>
  <c r="J17" i="19"/>
  <c r="F18" i="19"/>
  <c r="G18" i="19"/>
  <c r="H18" i="19"/>
  <c r="I18" i="19"/>
  <c r="J18" i="19"/>
  <c r="F19" i="19"/>
  <c r="G19" i="19"/>
  <c r="H19" i="19"/>
  <c r="I19" i="19"/>
  <c r="J19" i="19"/>
  <c r="F20" i="19"/>
  <c r="G20" i="19"/>
  <c r="H20" i="19"/>
  <c r="I20" i="19"/>
  <c r="J20" i="19"/>
  <c r="F21" i="19"/>
  <c r="G21" i="19"/>
  <c r="H21" i="19"/>
  <c r="I21" i="19"/>
  <c r="J21" i="19"/>
  <c r="F22" i="19"/>
  <c r="G22" i="19"/>
  <c r="H22" i="19"/>
  <c r="I22" i="19"/>
  <c r="J22" i="19"/>
  <c r="F23" i="19"/>
  <c r="G23" i="19"/>
  <c r="H23" i="19"/>
  <c r="I23" i="19"/>
  <c r="J23" i="19"/>
  <c r="F24" i="19"/>
  <c r="G24" i="19"/>
  <c r="H24" i="19"/>
  <c r="I24" i="19"/>
  <c r="J24" i="19"/>
  <c r="F25" i="19"/>
  <c r="G25" i="19"/>
  <c r="H25" i="19"/>
  <c r="I25" i="19"/>
  <c r="J25" i="19"/>
  <c r="F26" i="19"/>
  <c r="G26" i="19"/>
  <c r="H26" i="19"/>
  <c r="I26" i="19"/>
  <c r="J26" i="19"/>
  <c r="F27" i="19"/>
  <c r="G27" i="19"/>
  <c r="H27" i="19"/>
  <c r="I27" i="19"/>
  <c r="J27" i="19"/>
  <c r="F28" i="19"/>
  <c r="G28" i="19"/>
  <c r="H28" i="19"/>
  <c r="I28" i="19"/>
  <c r="J28" i="19"/>
  <c r="F29" i="19"/>
  <c r="G29" i="19"/>
  <c r="H29" i="19"/>
  <c r="I29" i="19"/>
  <c r="J29" i="19"/>
  <c r="F30" i="19"/>
  <c r="G30" i="19"/>
  <c r="H30" i="19"/>
  <c r="I30" i="19"/>
  <c r="J30" i="19"/>
  <c r="F31" i="19"/>
  <c r="G31" i="19"/>
  <c r="H31" i="19"/>
  <c r="I31" i="19"/>
  <c r="J31" i="19"/>
  <c r="F32" i="19"/>
  <c r="G32" i="19"/>
  <c r="H32" i="19"/>
  <c r="I32" i="19"/>
  <c r="J32" i="19"/>
  <c r="F33" i="19"/>
  <c r="G33" i="19"/>
  <c r="H33" i="19"/>
  <c r="I33" i="19"/>
  <c r="J33" i="19"/>
  <c r="F34" i="19"/>
  <c r="G34" i="19"/>
  <c r="H34" i="19"/>
  <c r="I34" i="19"/>
  <c r="J34" i="19"/>
  <c r="F35" i="19"/>
  <c r="G35" i="19"/>
  <c r="H35" i="19"/>
  <c r="I35" i="19"/>
  <c r="J35" i="19"/>
  <c r="F36" i="19"/>
  <c r="G36" i="19"/>
  <c r="H36" i="19"/>
  <c r="I36" i="19"/>
  <c r="J36" i="19"/>
  <c r="F37" i="19"/>
  <c r="G37" i="19"/>
  <c r="H37" i="19"/>
  <c r="I37" i="19"/>
  <c r="J37" i="19"/>
  <c r="F38" i="19"/>
  <c r="G38" i="19"/>
  <c r="H38" i="19"/>
  <c r="I38" i="19"/>
  <c r="J38" i="19"/>
  <c r="F39" i="19"/>
  <c r="G39" i="19"/>
  <c r="H39" i="19"/>
  <c r="I39" i="19"/>
  <c r="J39" i="19"/>
  <c r="F40" i="19"/>
  <c r="G40" i="19"/>
  <c r="H40" i="19"/>
  <c r="I40" i="19"/>
  <c r="J40" i="19"/>
  <c r="F41" i="19"/>
  <c r="G41" i="19"/>
  <c r="H41" i="19"/>
  <c r="I41" i="19"/>
  <c r="J41" i="19"/>
  <c r="F42" i="19"/>
  <c r="G42" i="19"/>
  <c r="H42" i="19"/>
  <c r="I42" i="19"/>
  <c r="J42" i="19"/>
  <c r="F43" i="19"/>
  <c r="G43" i="19"/>
  <c r="H43" i="19"/>
  <c r="I43" i="19"/>
  <c r="J43" i="19"/>
  <c r="F44" i="19"/>
  <c r="G44" i="19"/>
  <c r="H44" i="19"/>
  <c r="I44" i="19"/>
  <c r="J44" i="19"/>
  <c r="F45" i="19"/>
  <c r="G45" i="19"/>
  <c r="H45" i="19"/>
  <c r="I45" i="19"/>
  <c r="J45" i="19"/>
  <c r="F46" i="19"/>
  <c r="G46" i="19"/>
  <c r="H46" i="19"/>
  <c r="I46" i="19"/>
  <c r="J46" i="19"/>
  <c r="F47" i="19"/>
  <c r="G47" i="19"/>
  <c r="H47" i="19"/>
  <c r="I47" i="19"/>
  <c r="J47" i="19"/>
  <c r="F48" i="19"/>
  <c r="G48" i="19"/>
  <c r="H48" i="19"/>
  <c r="I48" i="19"/>
  <c r="J48" i="19"/>
  <c r="F49" i="19"/>
  <c r="G49" i="19"/>
  <c r="H49" i="19"/>
  <c r="I49" i="19"/>
  <c r="J49" i="19"/>
  <c r="F50" i="19"/>
  <c r="G50" i="19"/>
  <c r="H50" i="19"/>
  <c r="I50" i="19"/>
  <c r="J50" i="19"/>
  <c r="F51" i="19"/>
  <c r="G51" i="19"/>
  <c r="H51" i="19"/>
  <c r="I51" i="19"/>
  <c r="J51" i="19"/>
  <c r="F52" i="19"/>
  <c r="G52" i="19"/>
  <c r="H52" i="19"/>
  <c r="I52" i="19"/>
  <c r="J52" i="19"/>
  <c r="F53" i="19"/>
  <c r="G53" i="19"/>
  <c r="H53" i="19"/>
  <c r="I53" i="19"/>
  <c r="J53" i="19"/>
  <c r="F54" i="19"/>
  <c r="G54" i="19"/>
  <c r="H54" i="19"/>
  <c r="I54" i="19"/>
  <c r="J54" i="19"/>
  <c r="F55" i="19"/>
  <c r="G55" i="19"/>
  <c r="H55" i="19"/>
  <c r="I55" i="19"/>
  <c r="J55" i="19"/>
  <c r="F56" i="19"/>
  <c r="G56" i="19"/>
  <c r="H56" i="19"/>
  <c r="I56" i="19"/>
  <c r="J56" i="19"/>
  <c r="F57" i="19"/>
  <c r="G57" i="19"/>
  <c r="H57" i="19"/>
  <c r="I57" i="19"/>
  <c r="J57" i="19"/>
  <c r="F58" i="19"/>
  <c r="G58" i="19"/>
  <c r="H58" i="19"/>
  <c r="I58" i="19"/>
  <c r="J58" i="19"/>
  <c r="F59" i="19"/>
  <c r="G59" i="19"/>
  <c r="H59" i="19"/>
  <c r="I59" i="19"/>
  <c r="J59" i="19"/>
  <c r="F60" i="19"/>
  <c r="G60" i="19"/>
  <c r="H60" i="19"/>
  <c r="I60" i="19"/>
  <c r="J60" i="19"/>
  <c r="F61" i="19"/>
  <c r="G61" i="19"/>
  <c r="H61" i="19"/>
  <c r="I61" i="19"/>
  <c r="J61" i="19"/>
  <c r="F62" i="19"/>
  <c r="G62" i="19"/>
  <c r="H62" i="19"/>
  <c r="I62" i="19"/>
  <c r="J62" i="19"/>
  <c r="F63" i="19"/>
  <c r="G63" i="19"/>
  <c r="H63" i="19"/>
  <c r="I63" i="19"/>
  <c r="J63" i="19"/>
  <c r="F64" i="19"/>
  <c r="G64" i="19"/>
  <c r="H64" i="19"/>
  <c r="I64" i="19"/>
  <c r="J64" i="19"/>
  <c r="F65" i="19"/>
  <c r="G65" i="19"/>
  <c r="H65" i="19"/>
  <c r="I65" i="19"/>
  <c r="J65" i="19"/>
  <c r="F66" i="19"/>
  <c r="G66" i="19"/>
  <c r="H66" i="19"/>
  <c r="I66" i="19"/>
  <c r="J66" i="19"/>
  <c r="F67" i="19"/>
  <c r="G67" i="19"/>
  <c r="H67" i="19"/>
  <c r="I67" i="19"/>
  <c r="J67" i="19"/>
  <c r="F68" i="19"/>
  <c r="G68" i="19"/>
  <c r="H68" i="19"/>
  <c r="I68" i="19"/>
  <c r="J68" i="19"/>
  <c r="F69" i="19"/>
  <c r="G69" i="19"/>
  <c r="H69" i="19"/>
  <c r="I69" i="19"/>
  <c r="J69" i="19"/>
  <c r="F70" i="19"/>
  <c r="G70" i="19"/>
  <c r="H70" i="19"/>
  <c r="I70" i="19"/>
  <c r="J70" i="19"/>
  <c r="F71" i="19"/>
  <c r="G71" i="19"/>
  <c r="H71" i="19"/>
  <c r="I71" i="19"/>
  <c r="J71" i="19"/>
  <c r="F72" i="19"/>
  <c r="G72" i="19"/>
  <c r="H72" i="19"/>
  <c r="I72" i="19"/>
  <c r="J72" i="19"/>
  <c r="F73" i="19"/>
  <c r="G73" i="19"/>
  <c r="H73" i="19"/>
  <c r="I73" i="19"/>
  <c r="J73" i="19"/>
  <c r="F74" i="19"/>
  <c r="G74" i="19"/>
  <c r="H74" i="19"/>
  <c r="I74" i="19"/>
  <c r="J74" i="19"/>
  <c r="F75" i="19"/>
  <c r="G75" i="19"/>
  <c r="H75" i="19"/>
  <c r="I75" i="19"/>
  <c r="J75" i="19"/>
  <c r="F76" i="19"/>
  <c r="G76" i="19"/>
  <c r="H76" i="19"/>
  <c r="I76" i="19"/>
  <c r="J76" i="19"/>
  <c r="F77" i="19"/>
  <c r="G77" i="19"/>
  <c r="H77" i="19"/>
  <c r="I77" i="19"/>
  <c r="J77" i="19"/>
  <c r="F78" i="19"/>
  <c r="G78" i="19"/>
  <c r="H78" i="19"/>
  <c r="I78" i="19"/>
  <c r="J78" i="19"/>
  <c r="F79" i="19"/>
  <c r="G79" i="19"/>
  <c r="H79" i="19"/>
  <c r="I79" i="19"/>
  <c r="J79" i="19"/>
  <c r="F80" i="19"/>
  <c r="G80" i="19"/>
  <c r="H80" i="19"/>
  <c r="I80" i="19"/>
  <c r="J80" i="19"/>
  <c r="F81" i="19"/>
  <c r="G81" i="19"/>
  <c r="H81" i="19"/>
  <c r="I81" i="19"/>
  <c r="J81" i="19"/>
  <c r="F82" i="19"/>
  <c r="G82" i="19"/>
  <c r="H82" i="19"/>
  <c r="I82" i="19"/>
  <c r="J82" i="19"/>
  <c r="F83" i="19"/>
  <c r="G83" i="19"/>
  <c r="H83" i="19"/>
  <c r="I83" i="19"/>
  <c r="J83" i="19"/>
  <c r="F84" i="19"/>
  <c r="G84" i="19"/>
  <c r="H84" i="19"/>
  <c r="I84" i="19"/>
  <c r="J84" i="19"/>
  <c r="F85" i="19"/>
  <c r="G85" i="19"/>
  <c r="H85" i="19"/>
  <c r="I85" i="19"/>
  <c r="J85" i="19"/>
  <c r="F86" i="19"/>
  <c r="G86" i="19"/>
  <c r="H86" i="19"/>
  <c r="I86" i="19"/>
  <c r="J86" i="19"/>
  <c r="F87" i="19"/>
  <c r="G87" i="19"/>
  <c r="H87" i="19"/>
  <c r="I87" i="19"/>
  <c r="J87" i="19"/>
  <c r="F88" i="19"/>
  <c r="G88" i="19"/>
  <c r="H88" i="19"/>
  <c r="I88" i="19"/>
  <c r="J88" i="19"/>
  <c r="F89" i="19"/>
  <c r="G89" i="19"/>
  <c r="H89" i="19"/>
  <c r="I89" i="19"/>
  <c r="J89" i="19"/>
  <c r="F90" i="19"/>
  <c r="G90" i="19"/>
  <c r="H90" i="19"/>
  <c r="I90" i="19"/>
  <c r="J90" i="19"/>
  <c r="F91" i="19"/>
  <c r="G91" i="19"/>
  <c r="H91" i="19"/>
  <c r="I91" i="19"/>
  <c r="J91" i="19"/>
  <c r="F92" i="19"/>
  <c r="G92" i="19"/>
  <c r="H92" i="19"/>
  <c r="I92" i="19"/>
  <c r="J92" i="19"/>
  <c r="F93" i="19"/>
  <c r="G93" i="19"/>
  <c r="H93" i="19"/>
  <c r="I93" i="19"/>
  <c r="J93" i="19"/>
  <c r="F94" i="19"/>
  <c r="G94" i="19"/>
  <c r="H94" i="19"/>
  <c r="I94" i="19"/>
  <c r="J94" i="19"/>
  <c r="F95" i="19"/>
  <c r="G95" i="19"/>
  <c r="H95" i="19"/>
  <c r="I95" i="19"/>
  <c r="J95" i="19"/>
  <c r="F96" i="19"/>
  <c r="G96" i="19"/>
  <c r="H96" i="19"/>
  <c r="I96" i="19"/>
  <c r="J96" i="19"/>
  <c r="F97" i="19"/>
  <c r="G97" i="19"/>
  <c r="H97" i="19"/>
  <c r="I97" i="19"/>
  <c r="J97" i="19"/>
  <c r="F98" i="19"/>
  <c r="G98" i="19"/>
  <c r="H98" i="19"/>
  <c r="I98" i="19"/>
  <c r="J98" i="19"/>
  <c r="F99" i="19"/>
  <c r="G99" i="19"/>
  <c r="H99" i="19"/>
  <c r="I99" i="19"/>
  <c r="J99" i="19"/>
  <c r="F100" i="19"/>
  <c r="G100" i="19"/>
  <c r="H100" i="19"/>
  <c r="I100" i="19"/>
  <c r="J100" i="19"/>
  <c r="F101" i="19"/>
  <c r="G101" i="19"/>
  <c r="H101" i="19"/>
  <c r="I101" i="19"/>
  <c r="J101" i="19"/>
  <c r="F102" i="19"/>
  <c r="G102" i="19"/>
  <c r="H102" i="19"/>
  <c r="I102" i="19"/>
  <c r="J102" i="19"/>
  <c r="F103" i="19"/>
  <c r="G103" i="19"/>
  <c r="H103" i="19"/>
  <c r="I103" i="19"/>
  <c r="J103" i="19"/>
  <c r="F104" i="19"/>
  <c r="G104" i="19"/>
  <c r="H104" i="19"/>
  <c r="I104" i="19"/>
  <c r="J104" i="19"/>
  <c r="F105" i="19"/>
  <c r="G105" i="19"/>
  <c r="H105" i="19"/>
  <c r="I105" i="19"/>
  <c r="J105" i="19"/>
  <c r="F106" i="19"/>
  <c r="G106" i="19"/>
  <c r="H106" i="19"/>
  <c r="I106" i="19"/>
  <c r="J106" i="19"/>
  <c r="F107" i="19"/>
  <c r="G107" i="19"/>
  <c r="H107" i="19"/>
  <c r="I107" i="19"/>
  <c r="J107" i="19"/>
  <c r="F108" i="19"/>
  <c r="G108" i="19"/>
  <c r="H108" i="19"/>
  <c r="I108" i="19"/>
  <c r="J108" i="19"/>
  <c r="F109" i="19"/>
  <c r="G109" i="19"/>
  <c r="H109" i="19"/>
  <c r="I109" i="19"/>
  <c r="J109" i="19"/>
  <c r="F110" i="19"/>
  <c r="G110" i="19"/>
  <c r="H110" i="19"/>
  <c r="I110" i="19"/>
  <c r="J110" i="19"/>
  <c r="F111" i="19"/>
  <c r="G111" i="19"/>
  <c r="H111" i="19"/>
  <c r="I111" i="19"/>
  <c r="J111" i="19"/>
  <c r="F112" i="19"/>
  <c r="G112" i="19"/>
  <c r="H112" i="19"/>
  <c r="I112" i="19"/>
  <c r="J112" i="19"/>
  <c r="F113" i="19"/>
  <c r="G113" i="19"/>
  <c r="H113" i="19"/>
  <c r="I113" i="19"/>
  <c r="J113" i="19"/>
  <c r="F114" i="19"/>
  <c r="G114" i="19"/>
  <c r="H114" i="19"/>
  <c r="I114" i="19"/>
  <c r="J114" i="19"/>
  <c r="F115" i="19"/>
  <c r="G115" i="19"/>
  <c r="H115" i="19"/>
  <c r="I115" i="19"/>
  <c r="J115" i="19"/>
  <c r="F116" i="19"/>
  <c r="G116" i="19"/>
  <c r="H116" i="19"/>
  <c r="I116" i="19"/>
  <c r="J116" i="19"/>
  <c r="F117" i="19"/>
  <c r="G117" i="19"/>
  <c r="H117" i="19"/>
  <c r="I117" i="19"/>
  <c r="J117" i="19"/>
  <c r="F118" i="19"/>
  <c r="G118" i="19"/>
  <c r="H118" i="19"/>
  <c r="I118" i="19"/>
  <c r="J118" i="19"/>
  <c r="F119" i="19"/>
  <c r="G119" i="19"/>
  <c r="H119" i="19"/>
  <c r="I119" i="19"/>
  <c r="J119" i="19"/>
  <c r="F120" i="19"/>
  <c r="G120" i="19"/>
  <c r="H120" i="19"/>
  <c r="I120" i="19"/>
  <c r="J120" i="19"/>
  <c r="F121" i="19"/>
  <c r="G121" i="19"/>
  <c r="H121" i="19"/>
  <c r="I121" i="19"/>
  <c r="J121" i="19"/>
  <c r="F122" i="19"/>
  <c r="G122" i="19"/>
  <c r="H122" i="19"/>
  <c r="I122" i="19"/>
  <c r="J122" i="19"/>
  <c r="F123" i="19"/>
  <c r="G123" i="19"/>
  <c r="H123" i="19"/>
  <c r="I123" i="19"/>
  <c r="J123" i="19"/>
  <c r="F124" i="19"/>
  <c r="G124" i="19"/>
  <c r="H124" i="19"/>
  <c r="I124" i="19"/>
  <c r="J124" i="19"/>
  <c r="F125" i="19"/>
  <c r="G125" i="19"/>
  <c r="H125" i="19"/>
  <c r="I125" i="19"/>
  <c r="J125" i="19"/>
  <c r="F126" i="19"/>
  <c r="G126" i="19"/>
  <c r="H126" i="19"/>
  <c r="I126" i="19"/>
  <c r="J126" i="19"/>
  <c r="F127" i="19"/>
  <c r="G127" i="19"/>
  <c r="H127" i="19"/>
  <c r="I127" i="19"/>
  <c r="J127" i="19"/>
  <c r="F128" i="19"/>
  <c r="G128" i="19"/>
  <c r="H128" i="19"/>
  <c r="I128" i="19"/>
  <c r="J128" i="19"/>
  <c r="F129" i="19"/>
  <c r="G129" i="19"/>
  <c r="H129" i="19"/>
  <c r="I129" i="19"/>
  <c r="J129" i="19"/>
  <c r="F130" i="19"/>
  <c r="G130" i="19"/>
  <c r="H130" i="19"/>
  <c r="I130" i="19"/>
  <c r="J130" i="19"/>
  <c r="F131" i="19"/>
  <c r="G131" i="19"/>
  <c r="H131" i="19"/>
  <c r="I131" i="19"/>
  <c r="J131" i="19"/>
  <c r="F132" i="19"/>
  <c r="G132" i="19"/>
  <c r="H132" i="19"/>
  <c r="I132" i="19"/>
  <c r="J132" i="19"/>
  <c r="F133" i="19"/>
  <c r="G133" i="19"/>
  <c r="H133" i="19"/>
  <c r="I133" i="19"/>
  <c r="J133" i="19"/>
  <c r="F134" i="19"/>
  <c r="G134" i="19"/>
  <c r="H134" i="19"/>
  <c r="I134" i="19"/>
  <c r="J134" i="19"/>
  <c r="F135" i="19"/>
  <c r="G135" i="19"/>
  <c r="H135" i="19"/>
  <c r="I135" i="19"/>
  <c r="J135" i="19"/>
  <c r="F136" i="19"/>
  <c r="G136" i="19"/>
  <c r="H136" i="19"/>
  <c r="I136" i="19"/>
  <c r="J136" i="19"/>
  <c r="F137" i="19"/>
  <c r="G137" i="19"/>
  <c r="H137" i="19"/>
  <c r="I137" i="19"/>
  <c r="J137" i="19"/>
  <c r="F138" i="19"/>
  <c r="G138" i="19"/>
  <c r="H138" i="19"/>
  <c r="I138" i="19"/>
  <c r="J138" i="19"/>
  <c r="F139" i="19"/>
  <c r="G139" i="19"/>
  <c r="H139" i="19"/>
  <c r="I139" i="19"/>
  <c r="J139" i="19"/>
  <c r="F140" i="19"/>
  <c r="G140" i="19"/>
  <c r="H140" i="19"/>
  <c r="I140" i="19"/>
  <c r="J140" i="19"/>
  <c r="F141" i="19"/>
  <c r="G141" i="19"/>
  <c r="H141" i="19"/>
  <c r="I141" i="19"/>
  <c r="J141" i="19"/>
  <c r="F142" i="19"/>
  <c r="G142" i="19"/>
  <c r="H142" i="19"/>
  <c r="I142" i="19"/>
  <c r="J142" i="19"/>
  <c r="F143" i="19"/>
  <c r="G143" i="19"/>
  <c r="H143" i="19"/>
  <c r="I143" i="19"/>
  <c r="J143" i="19"/>
  <c r="F144" i="19"/>
  <c r="G144" i="19"/>
  <c r="H144" i="19"/>
  <c r="I144" i="19"/>
  <c r="J144" i="19"/>
  <c r="F145" i="19"/>
  <c r="G145" i="19"/>
  <c r="H145" i="19"/>
  <c r="I145" i="19"/>
  <c r="J145" i="19"/>
  <c r="F146" i="19"/>
  <c r="G146" i="19"/>
  <c r="H146" i="19"/>
  <c r="I146" i="19"/>
  <c r="J146" i="19"/>
  <c r="F147" i="19"/>
  <c r="G147" i="19"/>
  <c r="H147" i="19"/>
  <c r="I147" i="19"/>
  <c r="J147" i="19"/>
  <c r="F148" i="19"/>
  <c r="G148" i="19"/>
  <c r="H148" i="19"/>
  <c r="I148" i="19"/>
  <c r="J148" i="19"/>
  <c r="F149" i="19"/>
  <c r="G149" i="19"/>
  <c r="H149" i="19"/>
  <c r="I149" i="19"/>
  <c r="J149" i="19"/>
  <c r="F150" i="19"/>
  <c r="G150" i="19"/>
  <c r="H150" i="19"/>
  <c r="I150" i="19"/>
  <c r="J150" i="19"/>
  <c r="F151" i="19"/>
  <c r="G151" i="19"/>
  <c r="H151" i="19"/>
  <c r="I151" i="19"/>
  <c r="J151" i="19"/>
  <c r="F152" i="19"/>
  <c r="G152" i="19"/>
  <c r="H152" i="19"/>
  <c r="I152" i="19"/>
  <c r="J152" i="19"/>
  <c r="F153" i="19"/>
  <c r="G153" i="19"/>
  <c r="H153" i="19"/>
  <c r="I153" i="19"/>
  <c r="J153" i="19"/>
  <c r="F154" i="19"/>
  <c r="G154" i="19"/>
  <c r="H154" i="19"/>
  <c r="I154" i="19"/>
  <c r="J154" i="19"/>
  <c r="F155" i="19"/>
  <c r="G155" i="19"/>
  <c r="H155" i="19"/>
  <c r="I155" i="19"/>
  <c r="J155" i="19"/>
  <c r="F156" i="19"/>
  <c r="G156" i="19"/>
  <c r="H156" i="19"/>
  <c r="I156" i="19"/>
  <c r="J156" i="19"/>
  <c r="F157" i="19"/>
  <c r="G157" i="19"/>
  <c r="H157" i="19"/>
  <c r="I157" i="19"/>
  <c r="J157" i="19"/>
  <c r="F158" i="19"/>
  <c r="G158" i="19"/>
  <c r="H158" i="19"/>
  <c r="I158" i="19"/>
  <c r="J158" i="19"/>
  <c r="F159" i="19"/>
  <c r="G159" i="19"/>
  <c r="H159" i="19"/>
  <c r="I159" i="19"/>
  <c r="J159" i="19"/>
  <c r="F160" i="19"/>
  <c r="G160" i="19"/>
  <c r="H160" i="19"/>
  <c r="I160" i="19"/>
  <c r="J160" i="19"/>
  <c r="F161" i="19"/>
  <c r="G161" i="19"/>
  <c r="H161" i="19"/>
  <c r="I161" i="19"/>
  <c r="J161" i="19"/>
  <c r="F162" i="19"/>
  <c r="G162" i="19"/>
  <c r="H162" i="19"/>
  <c r="I162" i="19"/>
  <c r="J162" i="19"/>
  <c r="F163" i="19"/>
  <c r="G163" i="19"/>
  <c r="H163" i="19"/>
  <c r="I163" i="19"/>
  <c r="J163" i="19"/>
  <c r="F164" i="19"/>
  <c r="G164" i="19"/>
  <c r="H164" i="19"/>
  <c r="I164" i="19"/>
  <c r="J164" i="19"/>
  <c r="F165" i="19"/>
  <c r="G165" i="19"/>
  <c r="H165" i="19"/>
  <c r="I165" i="19"/>
  <c r="J165" i="19"/>
  <c r="F166" i="19"/>
  <c r="G166" i="19"/>
  <c r="H166" i="19"/>
  <c r="I166" i="19"/>
  <c r="J166" i="19"/>
  <c r="F167" i="19"/>
  <c r="G167" i="19"/>
  <c r="H167" i="19"/>
  <c r="I167" i="19"/>
  <c r="J167" i="19"/>
  <c r="F168" i="19"/>
  <c r="G168" i="19"/>
  <c r="H168" i="19"/>
  <c r="I168" i="19"/>
  <c r="J168" i="19"/>
  <c r="F169" i="19"/>
  <c r="G169" i="19"/>
  <c r="H169" i="19"/>
  <c r="I169" i="19"/>
  <c r="J169" i="19"/>
  <c r="F170" i="19"/>
  <c r="G170" i="19"/>
  <c r="H170" i="19"/>
  <c r="I170" i="19"/>
  <c r="J170" i="19"/>
  <c r="F171" i="19"/>
  <c r="G171" i="19"/>
  <c r="H171" i="19"/>
  <c r="I171" i="19"/>
  <c r="J171" i="19"/>
  <c r="F172" i="19"/>
  <c r="G172" i="19"/>
  <c r="H172" i="19"/>
  <c r="I172" i="19"/>
  <c r="J172" i="19"/>
  <c r="F173" i="19"/>
  <c r="G173" i="19"/>
  <c r="H173" i="19"/>
  <c r="I173" i="19"/>
  <c r="J173" i="19"/>
  <c r="F174" i="19"/>
  <c r="G174" i="19"/>
  <c r="H174" i="19"/>
  <c r="I174" i="19"/>
  <c r="J174" i="19"/>
  <c r="F175" i="19"/>
  <c r="G175" i="19"/>
  <c r="H175" i="19"/>
  <c r="I175" i="19"/>
  <c r="J175" i="19"/>
  <c r="F176" i="19"/>
  <c r="G176" i="19"/>
  <c r="H176" i="19"/>
  <c r="I176" i="19"/>
  <c r="J176" i="19"/>
  <c r="F177" i="19"/>
  <c r="G177" i="19"/>
  <c r="H177" i="19"/>
  <c r="I177" i="19"/>
  <c r="J177" i="19"/>
  <c r="F178" i="19"/>
  <c r="G178" i="19"/>
  <c r="H178" i="19"/>
  <c r="I178" i="19"/>
  <c r="J178" i="19"/>
  <c r="F179" i="19"/>
  <c r="G179" i="19"/>
  <c r="H179" i="19"/>
  <c r="I179" i="19"/>
  <c r="J179" i="19"/>
  <c r="F180" i="19"/>
  <c r="G180" i="19"/>
  <c r="H180" i="19"/>
  <c r="I180" i="19"/>
  <c r="J180" i="19"/>
  <c r="F181" i="19"/>
  <c r="G181" i="19"/>
  <c r="H181" i="19"/>
  <c r="I181" i="19"/>
  <c r="J181" i="19"/>
  <c r="F182" i="19"/>
  <c r="G182" i="19"/>
  <c r="H182" i="19"/>
  <c r="I182" i="19"/>
  <c r="J182" i="19"/>
  <c r="F183" i="19"/>
  <c r="G183" i="19"/>
  <c r="H183" i="19"/>
  <c r="I183" i="19"/>
  <c r="J183" i="19"/>
  <c r="F184" i="19"/>
  <c r="G184" i="19"/>
  <c r="H184" i="19"/>
  <c r="I184" i="19"/>
  <c r="J184" i="19"/>
  <c r="F185" i="19"/>
  <c r="G185" i="19"/>
  <c r="H185" i="19"/>
  <c r="I185" i="19"/>
  <c r="J185" i="19"/>
  <c r="F186" i="19"/>
  <c r="G186" i="19"/>
  <c r="H186" i="19"/>
  <c r="I186" i="19"/>
  <c r="J186" i="19"/>
  <c r="F187" i="19"/>
  <c r="G187" i="19"/>
  <c r="H187" i="19"/>
  <c r="I187" i="19"/>
  <c r="J187" i="19"/>
  <c r="F188" i="19"/>
  <c r="G188" i="19"/>
  <c r="H188" i="19"/>
  <c r="I188" i="19"/>
  <c r="J188" i="19"/>
  <c r="F189" i="19"/>
  <c r="G189" i="19"/>
  <c r="H189" i="19"/>
  <c r="I189" i="19"/>
  <c r="J189" i="19"/>
  <c r="F190" i="19"/>
  <c r="G190" i="19"/>
  <c r="H190" i="19"/>
  <c r="I190" i="19"/>
  <c r="J190" i="19"/>
  <c r="F191" i="19"/>
  <c r="G191" i="19"/>
  <c r="H191" i="19"/>
  <c r="I191" i="19"/>
  <c r="J191" i="19"/>
  <c r="F192" i="19"/>
  <c r="G192" i="19"/>
  <c r="H192" i="19"/>
  <c r="I192" i="19"/>
  <c r="J192" i="19"/>
  <c r="F193" i="19"/>
  <c r="G193" i="19"/>
  <c r="H193" i="19"/>
  <c r="I193" i="19"/>
  <c r="J193" i="19"/>
  <c r="F194" i="19"/>
  <c r="G194" i="19"/>
  <c r="H194" i="19"/>
  <c r="I194" i="19"/>
  <c r="J194" i="19"/>
  <c r="F195" i="19"/>
  <c r="G195" i="19"/>
  <c r="H195" i="19"/>
  <c r="I195" i="19"/>
  <c r="J195" i="19"/>
  <c r="F196" i="19"/>
  <c r="G196" i="19"/>
  <c r="H196" i="19"/>
  <c r="I196" i="19"/>
  <c r="J196" i="19"/>
  <c r="F197" i="19"/>
  <c r="G197" i="19"/>
  <c r="H197" i="19"/>
  <c r="I197" i="19"/>
  <c r="J197" i="19"/>
  <c r="F198" i="19"/>
  <c r="G198" i="19"/>
  <c r="H198" i="19"/>
  <c r="I198" i="19"/>
  <c r="J198" i="19"/>
  <c r="F199" i="19"/>
  <c r="G199" i="19"/>
  <c r="H199" i="19"/>
  <c r="I199" i="19"/>
  <c r="J199" i="19"/>
  <c r="F200" i="19"/>
  <c r="G200" i="19"/>
  <c r="H200" i="19"/>
  <c r="I200" i="19"/>
  <c r="J200" i="19"/>
  <c r="F201" i="19"/>
  <c r="G201" i="19"/>
  <c r="H201" i="19"/>
  <c r="I201" i="19"/>
  <c r="J201" i="19"/>
  <c r="F202" i="19"/>
  <c r="G202" i="19"/>
  <c r="H202" i="19"/>
  <c r="I202" i="19"/>
  <c r="J202" i="19"/>
  <c r="J3" i="19"/>
  <c r="I3" i="19"/>
  <c r="H3" i="19"/>
  <c r="O10" i="17"/>
  <c r="P10" i="17" s="1"/>
  <c r="N11" i="17"/>
  <c r="O11" i="17"/>
  <c r="P11" i="17" s="1"/>
  <c r="N12" i="17"/>
  <c r="O12" i="17"/>
  <c r="P12" i="17" s="1"/>
  <c r="N14" i="17"/>
  <c r="O14" i="17"/>
  <c r="P14" i="17" s="1"/>
  <c r="N15" i="17"/>
  <c r="N17" i="17"/>
  <c r="O17" i="17"/>
  <c r="P17" i="17" s="1"/>
  <c r="N19" i="17"/>
  <c r="O19" i="17"/>
  <c r="P19" i="17" s="1"/>
  <c r="O20" i="17"/>
  <c r="P20" i="17" s="1"/>
  <c r="N21" i="17"/>
  <c r="O22" i="17"/>
  <c r="P22" i="17" s="1"/>
  <c r="N23" i="17"/>
  <c r="O23" i="17"/>
  <c r="P23" i="17" s="1"/>
  <c r="N25" i="17"/>
  <c r="O25" i="17"/>
  <c r="P25" i="17" s="1"/>
  <c r="N26" i="17"/>
  <c r="N27" i="17"/>
  <c r="O27" i="17"/>
  <c r="P27" i="17" s="1"/>
  <c r="N28" i="17"/>
  <c r="N29" i="17"/>
  <c r="O29" i="17"/>
  <c r="P29" i="17" s="1"/>
  <c r="N30" i="17"/>
  <c r="N32" i="17"/>
  <c r="O32" i="17"/>
  <c r="P32" i="17" s="1"/>
  <c r="O33" i="17"/>
  <c r="P33" i="17" s="1"/>
  <c r="N34" i="17"/>
  <c r="N35" i="17"/>
  <c r="O35" i="17"/>
  <c r="P35" i="17" s="1"/>
  <c r="N36" i="17"/>
  <c r="O36" i="17"/>
  <c r="P36" i="17" s="1"/>
  <c r="N37" i="17"/>
  <c r="N38" i="17"/>
  <c r="N39" i="17"/>
  <c r="O39" i="17"/>
  <c r="P39" i="17" s="1"/>
  <c r="N40" i="17"/>
  <c r="O40" i="17"/>
  <c r="P40" i="17" s="1"/>
  <c r="N41" i="17"/>
  <c r="O41" i="17"/>
  <c r="P41" i="17" s="1"/>
  <c r="N42" i="17"/>
  <c r="N43" i="17"/>
  <c r="O43" i="17"/>
  <c r="P43" i="17" s="1"/>
  <c r="N44" i="17"/>
  <c r="O44" i="17"/>
  <c r="P44" i="17" s="1"/>
  <c r="N45" i="17"/>
  <c r="N46" i="17"/>
  <c r="O46" i="17"/>
  <c r="P46" i="17" s="1"/>
  <c r="N47" i="17"/>
  <c r="O47" i="17"/>
  <c r="P47" i="17" s="1"/>
  <c r="N48" i="17"/>
  <c r="N49" i="17"/>
  <c r="O49" i="17"/>
  <c r="P49" i="17" s="1"/>
  <c r="K50" i="17"/>
  <c r="N50" i="17" s="1"/>
  <c r="L50" i="17"/>
  <c r="M50" i="17"/>
  <c r="K51" i="17"/>
  <c r="N51" i="17" s="1"/>
  <c r="L51" i="17"/>
  <c r="M51" i="17"/>
  <c r="O51" i="17"/>
  <c r="P51" i="17" s="1"/>
  <c r="K52" i="17"/>
  <c r="N52" i="17" s="1"/>
  <c r="M52" i="17"/>
  <c r="O52" i="17"/>
  <c r="P52" i="17" s="1"/>
  <c r="K53" i="17"/>
  <c r="N53" i="17" s="1"/>
  <c r="M53" i="17"/>
  <c r="O53" i="17"/>
  <c r="P53" i="17" s="1"/>
  <c r="K54" i="17"/>
  <c r="N54" i="17" s="1"/>
  <c r="M54" i="17"/>
  <c r="O54" i="17"/>
  <c r="P54" i="17" s="1"/>
  <c r="K55" i="17"/>
  <c r="N55" i="17" s="1"/>
  <c r="L55" i="17"/>
  <c r="M55" i="17"/>
  <c r="O55" i="17"/>
  <c r="P55" i="17" s="1"/>
  <c r="K56" i="17"/>
  <c r="N56" i="17" s="1"/>
  <c r="O56" i="17"/>
  <c r="P56" i="17" s="1"/>
  <c r="K57" i="17"/>
  <c r="N57" i="17" s="1"/>
  <c r="M57" i="17"/>
  <c r="O57" i="17"/>
  <c r="P57" i="17" s="1"/>
  <c r="K58" i="17"/>
  <c r="N58" i="17" s="1"/>
  <c r="L58" i="17"/>
  <c r="M58" i="17"/>
  <c r="K59" i="17"/>
  <c r="N59" i="17" s="1"/>
  <c r="L59" i="17"/>
  <c r="M59" i="17"/>
  <c r="O59" i="17"/>
  <c r="P59" i="17" s="1"/>
  <c r="K60" i="17"/>
  <c r="N60" i="17" s="1"/>
  <c r="M60" i="17"/>
  <c r="O60" i="17"/>
  <c r="P60" i="17" s="1"/>
  <c r="K61" i="17"/>
  <c r="N61" i="17" s="1"/>
  <c r="M61" i="17"/>
  <c r="O61" i="17"/>
  <c r="P61" i="17" s="1"/>
  <c r="K62" i="17"/>
  <c r="N62" i="17" s="1"/>
  <c r="M62" i="17"/>
  <c r="O62" i="17"/>
  <c r="P62" i="17" s="1"/>
  <c r="K63" i="17"/>
  <c r="N63" i="17" s="1"/>
  <c r="L63" i="17"/>
  <c r="M63" i="17"/>
  <c r="O63" i="17"/>
  <c r="P63" i="17" s="1"/>
  <c r="K64" i="17"/>
  <c r="N64" i="17" s="1"/>
  <c r="O64" i="17"/>
  <c r="P64" i="17" s="1"/>
  <c r="K65" i="17"/>
  <c r="N65" i="17" s="1"/>
  <c r="M65" i="17"/>
  <c r="O65" i="17"/>
  <c r="P65" i="17" s="1"/>
  <c r="K66" i="17"/>
  <c r="N66" i="17" s="1"/>
  <c r="L66" i="17"/>
  <c r="M66" i="17"/>
  <c r="K67" i="17"/>
  <c r="N67" i="17" s="1"/>
  <c r="L67" i="17"/>
  <c r="M67" i="17"/>
  <c r="O67" i="17"/>
  <c r="P67" i="17" s="1"/>
  <c r="K68" i="17"/>
  <c r="N68" i="17" s="1"/>
  <c r="M68" i="17"/>
  <c r="O68" i="17"/>
  <c r="P68" i="17" s="1"/>
  <c r="K69" i="17"/>
  <c r="N69" i="17" s="1"/>
  <c r="M69" i="17"/>
  <c r="O69" i="17"/>
  <c r="P69" i="17" s="1"/>
  <c r="K70" i="17"/>
  <c r="N70" i="17" s="1"/>
  <c r="M70" i="17"/>
  <c r="O70" i="17"/>
  <c r="P70" i="17" s="1"/>
  <c r="K71" i="17"/>
  <c r="N71" i="17" s="1"/>
  <c r="L71" i="17"/>
  <c r="M71" i="17"/>
  <c r="O71" i="17"/>
  <c r="P71" i="17" s="1"/>
  <c r="K72" i="17"/>
  <c r="N72" i="17" s="1"/>
  <c r="O72" i="17"/>
  <c r="P72" i="17" s="1"/>
  <c r="K73" i="17"/>
  <c r="N73" i="17" s="1"/>
  <c r="M73" i="17"/>
  <c r="O73" i="17"/>
  <c r="P73" i="17" s="1"/>
  <c r="K74" i="17"/>
  <c r="N74" i="17" s="1"/>
  <c r="L74" i="17"/>
  <c r="M74" i="17"/>
  <c r="K75" i="17"/>
  <c r="N75" i="17" s="1"/>
  <c r="L75" i="17"/>
  <c r="M75" i="17"/>
  <c r="O75" i="17"/>
  <c r="P75" i="17" s="1"/>
  <c r="K76" i="17"/>
  <c r="N76" i="17" s="1"/>
  <c r="M76" i="17"/>
  <c r="O76" i="17"/>
  <c r="P76" i="17" s="1"/>
  <c r="K77" i="17"/>
  <c r="N77" i="17" s="1"/>
  <c r="M77" i="17"/>
  <c r="O77" i="17"/>
  <c r="P77" i="17" s="1"/>
  <c r="K78" i="17"/>
  <c r="N78" i="17" s="1"/>
  <c r="M78" i="17"/>
  <c r="O78" i="17"/>
  <c r="P78" i="17" s="1"/>
  <c r="K79" i="17"/>
  <c r="N79" i="17" s="1"/>
  <c r="L79" i="17"/>
  <c r="M79" i="17"/>
  <c r="O79" i="17"/>
  <c r="P79" i="17" s="1"/>
  <c r="K80" i="17"/>
  <c r="N80" i="17" s="1"/>
  <c r="O80" i="17"/>
  <c r="P80" i="17" s="1"/>
  <c r="K81" i="17"/>
  <c r="N81" i="17" s="1"/>
  <c r="M81" i="17"/>
  <c r="O81" i="17"/>
  <c r="P81" i="17" s="1"/>
  <c r="K82" i="17"/>
  <c r="N82" i="17" s="1"/>
  <c r="L82" i="17"/>
  <c r="M82" i="17"/>
  <c r="K83" i="17"/>
  <c r="N83" i="17" s="1"/>
  <c r="L83" i="17"/>
  <c r="M83" i="17"/>
  <c r="O83" i="17"/>
  <c r="P83" i="17" s="1"/>
  <c r="K84" i="17"/>
  <c r="N84" i="17" s="1"/>
  <c r="M84" i="17"/>
  <c r="O84" i="17"/>
  <c r="P84" i="17" s="1"/>
  <c r="K85" i="17"/>
  <c r="N85" i="17" s="1"/>
  <c r="M85" i="17"/>
  <c r="O85" i="17"/>
  <c r="P85" i="17" s="1"/>
  <c r="K86" i="17"/>
  <c r="N86" i="17" s="1"/>
  <c r="M86" i="17"/>
  <c r="O86" i="17"/>
  <c r="P86" i="17" s="1"/>
  <c r="K87" i="17"/>
  <c r="N87" i="17" s="1"/>
  <c r="L87" i="17"/>
  <c r="M87" i="17"/>
  <c r="O87" i="17"/>
  <c r="P87" i="17" s="1"/>
  <c r="K88" i="17"/>
  <c r="N88" i="17" s="1"/>
  <c r="O88" i="17"/>
  <c r="P88" i="17" s="1"/>
  <c r="K89" i="17"/>
  <c r="N89" i="17" s="1"/>
  <c r="M89" i="17"/>
  <c r="O89" i="17"/>
  <c r="P89" i="17" s="1"/>
  <c r="K90" i="17"/>
  <c r="N90" i="17" s="1"/>
  <c r="L90" i="17"/>
  <c r="M90" i="17"/>
  <c r="K91" i="17"/>
  <c r="N91" i="17" s="1"/>
  <c r="L91" i="17"/>
  <c r="M91" i="17"/>
  <c r="O91" i="17"/>
  <c r="P91" i="17" s="1"/>
  <c r="K92" i="17"/>
  <c r="N92" i="17" s="1"/>
  <c r="M92" i="17"/>
  <c r="O92" i="17"/>
  <c r="P92" i="17" s="1"/>
  <c r="K93" i="17"/>
  <c r="N93" i="17" s="1"/>
  <c r="M93" i="17"/>
  <c r="O93" i="17"/>
  <c r="P93" i="17" s="1"/>
  <c r="K94" i="17"/>
  <c r="N94" i="17" s="1"/>
  <c r="M94" i="17"/>
  <c r="O94" i="17"/>
  <c r="P94" i="17" s="1"/>
  <c r="K95" i="17"/>
  <c r="N95" i="17" s="1"/>
  <c r="L95" i="17"/>
  <c r="M95" i="17"/>
  <c r="O95" i="17"/>
  <c r="P95" i="17" s="1"/>
  <c r="K96" i="17"/>
  <c r="N96" i="17" s="1"/>
  <c r="O96" i="17"/>
  <c r="P96" i="17" s="1"/>
  <c r="K97" i="17"/>
  <c r="N97" i="17" s="1"/>
  <c r="M97" i="17"/>
  <c r="O97" i="17"/>
  <c r="P97" i="17" s="1"/>
  <c r="K98" i="17"/>
  <c r="N98" i="17" s="1"/>
  <c r="L98" i="17"/>
  <c r="M98" i="17"/>
  <c r="K99" i="17"/>
  <c r="N99" i="17" s="1"/>
  <c r="L99" i="17"/>
  <c r="M99" i="17"/>
  <c r="O99" i="17"/>
  <c r="P99" i="17" s="1"/>
  <c r="K100" i="17"/>
  <c r="N100" i="17" s="1"/>
  <c r="M100" i="17"/>
  <c r="O100" i="17"/>
  <c r="P100" i="17" s="1"/>
  <c r="K101" i="17"/>
  <c r="N101" i="17" s="1"/>
  <c r="M101" i="17"/>
  <c r="O101" i="17"/>
  <c r="P101" i="17" s="1"/>
  <c r="K102" i="17"/>
  <c r="N102" i="17" s="1"/>
  <c r="M102" i="17"/>
  <c r="O102" i="17"/>
  <c r="P102" i="17" s="1"/>
  <c r="K103" i="17"/>
  <c r="N103" i="17" s="1"/>
  <c r="L103" i="17"/>
  <c r="M103" i="17"/>
  <c r="O103" i="17"/>
  <c r="P103" i="17" s="1"/>
  <c r="K104" i="17"/>
  <c r="N104" i="17" s="1"/>
  <c r="O104" i="17"/>
  <c r="P104" i="17" s="1"/>
  <c r="K105" i="17"/>
  <c r="N105" i="17" s="1"/>
  <c r="M105" i="17"/>
  <c r="O105" i="17"/>
  <c r="P105" i="17" s="1"/>
  <c r="K106" i="17"/>
  <c r="N106" i="17" s="1"/>
  <c r="L106" i="17"/>
  <c r="M106" i="17"/>
  <c r="K107" i="17"/>
  <c r="N107" i="17" s="1"/>
  <c r="L107" i="17"/>
  <c r="M107" i="17"/>
  <c r="O107" i="17"/>
  <c r="P107" i="17" s="1"/>
  <c r="K108" i="17"/>
  <c r="N108" i="17" s="1"/>
  <c r="M108" i="17"/>
  <c r="O108" i="17"/>
  <c r="P108" i="17" s="1"/>
  <c r="K109" i="17"/>
  <c r="N109" i="17" s="1"/>
  <c r="M109" i="17"/>
  <c r="O109" i="17"/>
  <c r="P109" i="17" s="1"/>
  <c r="K110" i="17"/>
  <c r="N110" i="17" s="1"/>
  <c r="M110" i="17"/>
  <c r="O110" i="17"/>
  <c r="P110" i="17" s="1"/>
  <c r="K111" i="17"/>
  <c r="N111" i="17" s="1"/>
  <c r="L111" i="17"/>
  <c r="M111" i="17"/>
  <c r="O111" i="17"/>
  <c r="P111" i="17" s="1"/>
  <c r="K112" i="17"/>
  <c r="N112" i="17" s="1"/>
  <c r="O112" i="17"/>
  <c r="P112" i="17" s="1"/>
  <c r="K113" i="17"/>
  <c r="N113" i="17" s="1"/>
  <c r="M113" i="17"/>
  <c r="O113" i="17"/>
  <c r="P113" i="17" s="1"/>
  <c r="K114" i="17"/>
  <c r="N114" i="17" s="1"/>
  <c r="L114" i="17"/>
  <c r="M114" i="17"/>
  <c r="K115" i="17"/>
  <c r="N115" i="17" s="1"/>
  <c r="L115" i="17"/>
  <c r="M115" i="17"/>
  <c r="O115" i="17"/>
  <c r="P115" i="17" s="1"/>
  <c r="K116" i="17"/>
  <c r="N116" i="17" s="1"/>
  <c r="M116" i="17"/>
  <c r="O116" i="17"/>
  <c r="P116" i="17" s="1"/>
  <c r="K117" i="17"/>
  <c r="N117" i="17" s="1"/>
  <c r="M117" i="17"/>
  <c r="O117" i="17"/>
  <c r="P117" i="17" s="1"/>
  <c r="K118" i="17"/>
  <c r="N118" i="17" s="1"/>
  <c r="M118" i="17"/>
  <c r="O118" i="17"/>
  <c r="P118" i="17" s="1"/>
  <c r="K119" i="17"/>
  <c r="N119" i="17" s="1"/>
  <c r="L119" i="17"/>
  <c r="M119" i="17"/>
  <c r="O119" i="17"/>
  <c r="P119" i="17" s="1"/>
  <c r="K120" i="17"/>
  <c r="N120" i="17" s="1"/>
  <c r="O120" i="17"/>
  <c r="P120" i="17" s="1"/>
  <c r="K121" i="17"/>
  <c r="N121" i="17" s="1"/>
  <c r="M121" i="17"/>
  <c r="O121" i="17"/>
  <c r="P121" i="17" s="1"/>
  <c r="K122" i="17"/>
  <c r="N122" i="17" s="1"/>
  <c r="L122" i="17"/>
  <c r="M122" i="17"/>
  <c r="K123" i="17"/>
  <c r="N123" i="17" s="1"/>
  <c r="L123" i="17"/>
  <c r="M123" i="17"/>
  <c r="O123" i="17"/>
  <c r="P123" i="17" s="1"/>
  <c r="K124" i="17"/>
  <c r="N124" i="17" s="1"/>
  <c r="M124" i="17"/>
  <c r="O124" i="17"/>
  <c r="P124" i="17" s="1"/>
  <c r="K125" i="17"/>
  <c r="N125" i="17" s="1"/>
  <c r="M125" i="17"/>
  <c r="O125" i="17"/>
  <c r="P125" i="17" s="1"/>
  <c r="K126" i="17"/>
  <c r="N126" i="17" s="1"/>
  <c r="M126" i="17"/>
  <c r="O126" i="17"/>
  <c r="P126" i="17" s="1"/>
  <c r="K127" i="17"/>
  <c r="N127" i="17" s="1"/>
  <c r="L127" i="17"/>
  <c r="M127" i="17"/>
  <c r="O127" i="17"/>
  <c r="P127" i="17" s="1"/>
  <c r="K128" i="17"/>
  <c r="N128" i="17" s="1"/>
  <c r="O128" i="17"/>
  <c r="P128" i="17" s="1"/>
  <c r="K129" i="17"/>
  <c r="N129" i="17" s="1"/>
  <c r="M129" i="17"/>
  <c r="O129" i="17"/>
  <c r="P129" i="17" s="1"/>
  <c r="K130" i="17"/>
  <c r="N130" i="17" s="1"/>
  <c r="L130" i="17"/>
  <c r="M130" i="17"/>
  <c r="K131" i="17"/>
  <c r="N131" i="17" s="1"/>
  <c r="L131" i="17"/>
  <c r="M131" i="17"/>
  <c r="O131" i="17"/>
  <c r="P131" i="17" s="1"/>
  <c r="K132" i="17"/>
  <c r="N132" i="17" s="1"/>
  <c r="M132" i="17"/>
  <c r="O132" i="17"/>
  <c r="P132" i="17" s="1"/>
  <c r="K133" i="17"/>
  <c r="N133" i="17" s="1"/>
  <c r="M133" i="17"/>
  <c r="O133" i="17"/>
  <c r="P133" i="17" s="1"/>
  <c r="K134" i="17"/>
  <c r="N134" i="17" s="1"/>
  <c r="M134" i="17"/>
  <c r="O134" i="17"/>
  <c r="P134" i="17" s="1"/>
  <c r="K135" i="17"/>
  <c r="N135" i="17" s="1"/>
  <c r="L135" i="17"/>
  <c r="M135" i="17"/>
  <c r="O135" i="17"/>
  <c r="P135" i="17" s="1"/>
  <c r="K136" i="17"/>
  <c r="N136" i="17" s="1"/>
  <c r="O136" i="17"/>
  <c r="P136" i="17" s="1"/>
  <c r="K137" i="17"/>
  <c r="N137" i="17" s="1"/>
  <c r="M137" i="17"/>
  <c r="O137" i="17"/>
  <c r="P137" i="17" s="1"/>
  <c r="K138" i="17"/>
  <c r="N138" i="17" s="1"/>
  <c r="L138" i="17"/>
  <c r="M138" i="17"/>
  <c r="K139" i="17"/>
  <c r="N139" i="17" s="1"/>
  <c r="L139" i="17"/>
  <c r="M139" i="17"/>
  <c r="O139" i="17"/>
  <c r="P139" i="17" s="1"/>
  <c r="K140" i="17"/>
  <c r="N140" i="17" s="1"/>
  <c r="M140" i="17"/>
  <c r="O140" i="17"/>
  <c r="P140" i="17" s="1"/>
  <c r="K141" i="17"/>
  <c r="N141" i="17" s="1"/>
  <c r="M141" i="17"/>
  <c r="O141" i="17"/>
  <c r="P141" i="17" s="1"/>
  <c r="K142" i="17"/>
  <c r="N142" i="17" s="1"/>
  <c r="M142" i="17"/>
  <c r="O142" i="17"/>
  <c r="P142" i="17" s="1"/>
  <c r="K143" i="17"/>
  <c r="N143" i="17" s="1"/>
  <c r="L143" i="17"/>
  <c r="M143" i="17"/>
  <c r="O143" i="17"/>
  <c r="P143" i="17" s="1"/>
  <c r="K144" i="17"/>
  <c r="N144" i="17" s="1"/>
  <c r="O144" i="17"/>
  <c r="P144" i="17" s="1"/>
  <c r="K145" i="17"/>
  <c r="N145" i="17" s="1"/>
  <c r="M145" i="17"/>
  <c r="O145" i="17"/>
  <c r="P145" i="17" s="1"/>
  <c r="K146" i="17"/>
  <c r="N146" i="17" s="1"/>
  <c r="L146" i="17"/>
  <c r="M146" i="17"/>
  <c r="K147" i="17"/>
  <c r="N147" i="17" s="1"/>
  <c r="L147" i="17"/>
  <c r="M147" i="17"/>
  <c r="O147" i="17"/>
  <c r="P147" i="17" s="1"/>
  <c r="K148" i="17"/>
  <c r="N148" i="17" s="1"/>
  <c r="M148" i="17"/>
  <c r="O148" i="17"/>
  <c r="P148" i="17" s="1"/>
  <c r="K149" i="17"/>
  <c r="N149" i="17" s="1"/>
  <c r="M149" i="17"/>
  <c r="O149" i="17"/>
  <c r="P149" i="17" s="1"/>
  <c r="K150" i="17"/>
  <c r="N150" i="17" s="1"/>
  <c r="M150" i="17"/>
  <c r="O150" i="17"/>
  <c r="P150" i="17" s="1"/>
  <c r="K151" i="17"/>
  <c r="N151" i="17" s="1"/>
  <c r="L151" i="17"/>
  <c r="M151" i="17"/>
  <c r="O151" i="17"/>
  <c r="P151" i="17" s="1"/>
  <c r="K152" i="17"/>
  <c r="N152" i="17" s="1"/>
  <c r="O152" i="17"/>
  <c r="P152" i="17" s="1"/>
  <c r="K153" i="17"/>
  <c r="N153" i="17" s="1"/>
  <c r="M153" i="17"/>
  <c r="O153" i="17"/>
  <c r="P153" i="17" s="1"/>
  <c r="K154" i="17"/>
  <c r="N154" i="17" s="1"/>
  <c r="L154" i="17"/>
  <c r="M154" i="17"/>
  <c r="K155" i="17"/>
  <c r="N155" i="17" s="1"/>
  <c r="L155" i="17"/>
  <c r="M155" i="17"/>
  <c r="O155" i="17"/>
  <c r="P155" i="17" s="1"/>
  <c r="K156" i="17"/>
  <c r="N156" i="17" s="1"/>
  <c r="M156" i="17"/>
  <c r="O156" i="17"/>
  <c r="P156" i="17" s="1"/>
  <c r="K157" i="17"/>
  <c r="N157" i="17" s="1"/>
  <c r="M157" i="17"/>
  <c r="O157" i="17"/>
  <c r="P157" i="17" s="1"/>
  <c r="K158" i="17"/>
  <c r="N158" i="17" s="1"/>
  <c r="M158" i="17"/>
  <c r="O158" i="17"/>
  <c r="P158" i="17" s="1"/>
  <c r="K159" i="17"/>
  <c r="N159" i="17" s="1"/>
  <c r="L159" i="17"/>
  <c r="M159" i="17"/>
  <c r="O159" i="17"/>
  <c r="P159" i="17" s="1"/>
  <c r="K160" i="17"/>
  <c r="N160" i="17" s="1"/>
  <c r="O160" i="17"/>
  <c r="P160" i="17" s="1"/>
  <c r="K161" i="17"/>
  <c r="N161" i="17" s="1"/>
  <c r="M161" i="17"/>
  <c r="O161" i="17"/>
  <c r="P161" i="17" s="1"/>
  <c r="K162" i="17"/>
  <c r="N162" i="17" s="1"/>
  <c r="L162" i="17"/>
  <c r="M162" i="17"/>
  <c r="K163" i="17"/>
  <c r="N163" i="17" s="1"/>
  <c r="L163" i="17"/>
  <c r="M163" i="17"/>
  <c r="O163" i="17"/>
  <c r="P163" i="17" s="1"/>
  <c r="K164" i="17"/>
  <c r="N164" i="17" s="1"/>
  <c r="M164" i="17"/>
  <c r="O164" i="17"/>
  <c r="P164" i="17" s="1"/>
  <c r="K165" i="17"/>
  <c r="N165" i="17" s="1"/>
  <c r="M165" i="17"/>
  <c r="O165" i="17"/>
  <c r="P165" i="17" s="1"/>
  <c r="K166" i="17"/>
  <c r="N166" i="17" s="1"/>
  <c r="M166" i="17"/>
  <c r="O166" i="17"/>
  <c r="P166" i="17" s="1"/>
  <c r="K167" i="17"/>
  <c r="N167" i="17" s="1"/>
  <c r="L167" i="17"/>
  <c r="M167" i="17"/>
  <c r="O167" i="17"/>
  <c r="P167" i="17" s="1"/>
  <c r="K168" i="17"/>
  <c r="N168" i="17" s="1"/>
  <c r="O168" i="17"/>
  <c r="P168" i="17" s="1"/>
  <c r="K169" i="17"/>
  <c r="N169" i="17" s="1"/>
  <c r="M169" i="17"/>
  <c r="O169" i="17"/>
  <c r="P169" i="17" s="1"/>
  <c r="K170" i="17"/>
  <c r="N170" i="17" s="1"/>
  <c r="L170" i="17"/>
  <c r="M170" i="17"/>
  <c r="K171" i="17"/>
  <c r="N171" i="17" s="1"/>
  <c r="L171" i="17"/>
  <c r="M171" i="17"/>
  <c r="O171" i="17"/>
  <c r="P171" i="17" s="1"/>
  <c r="K172" i="17"/>
  <c r="N172" i="17" s="1"/>
  <c r="M172" i="17"/>
  <c r="O172" i="17"/>
  <c r="P172" i="17" s="1"/>
  <c r="K173" i="17"/>
  <c r="N173" i="17" s="1"/>
  <c r="M173" i="17"/>
  <c r="O173" i="17"/>
  <c r="P173" i="17" s="1"/>
  <c r="K174" i="17"/>
  <c r="N174" i="17" s="1"/>
  <c r="M174" i="17"/>
  <c r="O174" i="17"/>
  <c r="P174" i="17" s="1"/>
  <c r="K175" i="17"/>
  <c r="N175" i="17" s="1"/>
  <c r="L175" i="17"/>
  <c r="M175" i="17"/>
  <c r="O175" i="17"/>
  <c r="P175" i="17" s="1"/>
  <c r="K176" i="17"/>
  <c r="N176" i="17" s="1"/>
  <c r="O176" i="17"/>
  <c r="P176" i="17" s="1"/>
  <c r="K177" i="17"/>
  <c r="N177" i="17" s="1"/>
  <c r="M177" i="17"/>
  <c r="O177" i="17"/>
  <c r="P177" i="17" s="1"/>
  <c r="K178" i="17"/>
  <c r="N178" i="17" s="1"/>
  <c r="L178" i="17"/>
  <c r="M178" i="17"/>
  <c r="K179" i="17"/>
  <c r="N179" i="17" s="1"/>
  <c r="L179" i="17"/>
  <c r="M179" i="17"/>
  <c r="O179" i="17"/>
  <c r="P179" i="17" s="1"/>
  <c r="K180" i="17"/>
  <c r="N180" i="17" s="1"/>
  <c r="L180" i="17"/>
  <c r="M180" i="17"/>
  <c r="O180" i="17"/>
  <c r="P180" i="17" s="1"/>
  <c r="K181" i="17"/>
  <c r="N181" i="17" s="1"/>
  <c r="L181" i="17"/>
  <c r="M181" i="17"/>
  <c r="O181" i="17"/>
  <c r="P181" i="17" s="1"/>
  <c r="K182" i="17"/>
  <c r="N182" i="17" s="1"/>
  <c r="L182" i="17"/>
  <c r="M182" i="17"/>
  <c r="K183" i="17"/>
  <c r="N183" i="17" s="1"/>
  <c r="L183" i="17"/>
  <c r="M183" i="17"/>
  <c r="O183" i="17"/>
  <c r="P183" i="17" s="1"/>
  <c r="K184" i="17"/>
  <c r="N184" i="17" s="1"/>
  <c r="L184" i="17"/>
  <c r="M184" i="17"/>
  <c r="O184" i="17"/>
  <c r="P184" i="17" s="1"/>
  <c r="K185" i="17"/>
  <c r="N185" i="17" s="1"/>
  <c r="L185" i="17"/>
  <c r="M185" i="17"/>
  <c r="O185" i="17"/>
  <c r="P185" i="17" s="1"/>
  <c r="K186" i="17"/>
  <c r="N186" i="17" s="1"/>
  <c r="L186" i="17"/>
  <c r="M186" i="17"/>
  <c r="K187" i="17"/>
  <c r="N187" i="17" s="1"/>
  <c r="L187" i="17"/>
  <c r="M187" i="17"/>
  <c r="O187" i="17"/>
  <c r="P187" i="17" s="1"/>
  <c r="K188" i="17"/>
  <c r="N188" i="17" s="1"/>
  <c r="L188" i="17"/>
  <c r="M188" i="17"/>
  <c r="O188" i="17"/>
  <c r="P188" i="17" s="1"/>
  <c r="K189" i="17"/>
  <c r="N189" i="17" s="1"/>
  <c r="L189" i="17"/>
  <c r="M189" i="17"/>
  <c r="O189" i="17"/>
  <c r="P189" i="17" s="1"/>
  <c r="K190" i="17"/>
  <c r="N190" i="17" s="1"/>
  <c r="L190" i="17"/>
  <c r="M190" i="17"/>
  <c r="K191" i="17"/>
  <c r="N191" i="17" s="1"/>
  <c r="L191" i="17"/>
  <c r="M191" i="17"/>
  <c r="O191" i="17"/>
  <c r="P191" i="17" s="1"/>
  <c r="K192" i="17"/>
  <c r="N192" i="17" s="1"/>
  <c r="L192" i="17"/>
  <c r="M192" i="17"/>
  <c r="O192" i="17"/>
  <c r="P192" i="17" s="1"/>
  <c r="K193" i="17"/>
  <c r="N193" i="17" s="1"/>
  <c r="L193" i="17"/>
  <c r="M193" i="17"/>
  <c r="O193" i="17"/>
  <c r="P193" i="17" s="1"/>
  <c r="K194" i="17"/>
  <c r="N194" i="17" s="1"/>
  <c r="L194" i="17"/>
  <c r="M194" i="17"/>
  <c r="K195" i="17"/>
  <c r="N195" i="17" s="1"/>
  <c r="L195" i="17"/>
  <c r="M195" i="17"/>
  <c r="O195" i="17"/>
  <c r="P195" i="17" s="1"/>
  <c r="K196" i="17"/>
  <c r="N196" i="17" s="1"/>
  <c r="L196" i="17"/>
  <c r="M196" i="17"/>
  <c r="O196" i="17"/>
  <c r="P196" i="17" s="1"/>
  <c r="K197" i="17"/>
  <c r="N197" i="17" s="1"/>
  <c r="L197" i="17"/>
  <c r="M197" i="17"/>
  <c r="O197" i="17"/>
  <c r="P197" i="17" s="1"/>
  <c r="K198" i="17"/>
  <c r="N198" i="17" s="1"/>
  <c r="L198" i="17"/>
  <c r="M198" i="17"/>
  <c r="K199" i="17"/>
  <c r="N199" i="17" s="1"/>
  <c r="L199" i="17"/>
  <c r="M199" i="17"/>
  <c r="O199" i="17"/>
  <c r="P199" i="17" s="1"/>
  <c r="K200" i="17"/>
  <c r="N200" i="17" s="1"/>
  <c r="L200" i="17"/>
  <c r="M200" i="17"/>
  <c r="O200" i="17"/>
  <c r="P200" i="17" s="1"/>
  <c r="K201" i="17"/>
  <c r="N201" i="17" s="1"/>
  <c r="L201" i="17"/>
  <c r="M201" i="17"/>
  <c r="O201" i="17"/>
  <c r="P201" i="17" s="1"/>
  <c r="K202" i="17"/>
  <c r="N202" i="17" s="1"/>
  <c r="L202" i="17"/>
  <c r="M202" i="17"/>
  <c r="K203" i="17"/>
  <c r="N203" i="17" s="1"/>
  <c r="L203" i="17"/>
  <c r="M203" i="17"/>
  <c r="O203" i="17"/>
  <c r="P203" i="17" s="1"/>
  <c r="K204" i="17"/>
  <c r="N204" i="17" s="1"/>
  <c r="L204" i="17"/>
  <c r="M204" i="17"/>
  <c r="O204" i="17"/>
  <c r="P204" i="17" s="1"/>
  <c r="K205" i="17"/>
  <c r="N205" i="17" s="1"/>
  <c r="L205" i="17"/>
  <c r="M205" i="17"/>
  <c r="O205" i="17"/>
  <c r="P205" i="17" s="1"/>
  <c r="K206" i="17"/>
  <c r="N206" i="17" s="1"/>
  <c r="L206" i="17"/>
  <c r="M206" i="17"/>
  <c r="K207" i="17"/>
  <c r="N207" i="17" s="1"/>
  <c r="L207" i="17"/>
  <c r="M207" i="17"/>
  <c r="O207" i="17"/>
  <c r="P207" i="17" s="1"/>
  <c r="K208" i="17"/>
  <c r="N208" i="17" s="1"/>
  <c r="L208" i="17"/>
  <c r="M208" i="17"/>
  <c r="O208" i="17"/>
  <c r="P208" i="17" s="1"/>
  <c r="O9" i="17"/>
  <c r="P9" i="17" s="1"/>
  <c r="DF204" i="29"/>
  <c r="DJ204" i="29"/>
  <c r="CY1" i="29"/>
  <c r="CA1" i="29"/>
  <c r="BC1" i="29"/>
  <c r="AE1" i="29"/>
  <c r="F3" i="55"/>
  <c r="C3" i="5"/>
  <c r="C7" i="5"/>
  <c r="C11" i="5"/>
  <c r="C15" i="5"/>
  <c r="C19" i="5"/>
  <c r="C23" i="5"/>
  <c r="C27" i="5"/>
  <c r="C32" i="5"/>
  <c r="C36" i="5"/>
  <c r="C40" i="5"/>
  <c r="C44" i="5"/>
  <c r="C48" i="5"/>
  <c r="G2" i="26"/>
  <c r="H2" i="26"/>
  <c r="I2" i="26"/>
  <c r="J2" i="26"/>
  <c r="K2" i="26"/>
  <c r="L2" i="26"/>
  <c r="M2" i="26"/>
  <c r="N2" i="26"/>
  <c r="O2" i="26"/>
  <c r="F2" i="26"/>
  <c r="G2" i="19"/>
  <c r="H2" i="19"/>
  <c r="I2" i="19"/>
  <c r="J2" i="19"/>
  <c r="K2" i="19"/>
  <c r="L2" i="19"/>
  <c r="M2" i="19"/>
  <c r="N2" i="19"/>
  <c r="O2" i="19"/>
  <c r="F2" i="19"/>
  <c r="G1" i="29"/>
  <c r="O31" i="17" l="1"/>
  <c r="P31" i="17" s="1"/>
  <c r="O21" i="17"/>
  <c r="P21" i="17" s="1"/>
  <c r="O16" i="17"/>
  <c r="P16" i="17" s="1"/>
  <c r="O206" i="17"/>
  <c r="P206" i="17" s="1"/>
  <c r="O202" i="17"/>
  <c r="P202" i="17" s="1"/>
  <c r="O198" i="17"/>
  <c r="P198" i="17" s="1"/>
  <c r="O194" i="17"/>
  <c r="P194" i="17" s="1"/>
  <c r="O190" i="17"/>
  <c r="P190" i="17" s="1"/>
  <c r="O186" i="17"/>
  <c r="P186" i="17" s="1"/>
  <c r="O182" i="17"/>
  <c r="P182" i="17" s="1"/>
  <c r="O178" i="17"/>
  <c r="P178" i="17" s="1"/>
  <c r="M176" i="17"/>
  <c r="L174" i="17"/>
  <c r="O170" i="17"/>
  <c r="P170" i="17" s="1"/>
  <c r="M168" i="17"/>
  <c r="L166" i="17"/>
  <c r="O162" i="17"/>
  <c r="P162" i="17" s="1"/>
  <c r="M160" i="17"/>
  <c r="L158" i="17"/>
  <c r="O154" i="17"/>
  <c r="P154" i="17" s="1"/>
  <c r="M152" i="17"/>
  <c r="L150" i="17"/>
  <c r="O146" i="17"/>
  <c r="P146" i="17" s="1"/>
  <c r="M144" i="17"/>
  <c r="L142" i="17"/>
  <c r="O138" i="17"/>
  <c r="P138" i="17" s="1"/>
  <c r="M136" i="17"/>
  <c r="L134" i="17"/>
  <c r="O130" i="17"/>
  <c r="P130" i="17" s="1"/>
  <c r="M128" i="17"/>
  <c r="L126" i="17"/>
  <c r="O122" i="17"/>
  <c r="P122" i="17" s="1"/>
  <c r="M120" i="17"/>
  <c r="L118" i="17"/>
  <c r="O114" i="17"/>
  <c r="P114" i="17" s="1"/>
  <c r="M112" i="17"/>
  <c r="L110" i="17"/>
  <c r="O106" i="17"/>
  <c r="P106" i="17" s="1"/>
  <c r="M104" i="17"/>
  <c r="L102" i="17"/>
  <c r="O98" i="17"/>
  <c r="P98" i="17" s="1"/>
  <c r="M96" i="17"/>
  <c r="L94" i="17"/>
  <c r="O90" i="17"/>
  <c r="P90" i="17" s="1"/>
  <c r="M88" i="17"/>
  <c r="L86" i="17"/>
  <c r="O82" i="17"/>
  <c r="P82" i="17" s="1"/>
  <c r="M80" i="17"/>
  <c r="L78" i="17"/>
  <c r="O74" i="17"/>
  <c r="P74" i="17" s="1"/>
  <c r="M72" i="17"/>
  <c r="L70" i="17"/>
  <c r="O66" i="17"/>
  <c r="P66" i="17" s="1"/>
  <c r="M64" i="17"/>
  <c r="L62" i="17"/>
  <c r="O58" i="17"/>
  <c r="P58" i="17" s="1"/>
  <c r="M56" i="17"/>
  <c r="L54" i="17"/>
  <c r="O50" i="17"/>
  <c r="P50" i="17" s="1"/>
  <c r="O42" i="17"/>
  <c r="P42" i="17" s="1"/>
  <c r="O18" i="17"/>
  <c r="P18" i="17" s="1"/>
  <c r="S1" i="45"/>
  <c r="R7" i="34" s="1"/>
  <c r="T1" i="45"/>
  <c r="Q1" i="45"/>
  <c r="P6" i="34" s="1"/>
  <c r="U1" i="45"/>
  <c r="V8" i="34" s="1"/>
  <c r="R1" i="45"/>
  <c r="Q8" i="34" s="1"/>
  <c r="V1" i="45"/>
  <c r="W10" i="34" s="1"/>
  <c r="G69" i="26"/>
  <c r="G65" i="26"/>
  <c r="G61" i="26"/>
  <c r="G57" i="26"/>
  <c r="G53" i="26"/>
  <c r="G49" i="26"/>
  <c r="G45" i="26"/>
  <c r="G41" i="26"/>
  <c r="G37" i="26"/>
  <c r="G33" i="26"/>
  <c r="G29" i="26"/>
  <c r="G25" i="26"/>
  <c r="G21" i="26"/>
  <c r="G17" i="26"/>
  <c r="G13" i="26"/>
  <c r="G9" i="26"/>
  <c r="F21" i="26"/>
  <c r="F17" i="26"/>
  <c r="F13" i="26"/>
  <c r="F9" i="26"/>
  <c r="AE29" i="27"/>
  <c r="AE229" i="20" s="1"/>
  <c r="AA28" i="27"/>
  <c r="AA228" i="20" s="1"/>
  <c r="W27" i="27"/>
  <c r="W227" i="20" s="1"/>
  <c r="C1044" i="19"/>
  <c r="F1044" i="19" s="1"/>
  <c r="C821" i="26"/>
  <c r="F821" i="26" s="1"/>
  <c r="S34" i="27"/>
  <c r="S234" i="20" s="1"/>
  <c r="O33" i="27"/>
  <c r="O233" i="20" s="1"/>
  <c r="O29" i="27"/>
  <c r="O229" i="20" s="1"/>
  <c r="C1032" i="19"/>
  <c r="F1032" i="19" s="1"/>
  <c r="C817" i="26"/>
  <c r="F817" i="26" s="1"/>
  <c r="O19" i="20"/>
  <c r="AA22" i="20"/>
  <c r="AE5" i="27"/>
  <c r="AE205" i="20" s="1"/>
  <c r="W11" i="27"/>
  <c r="W211" i="20" s="1"/>
  <c r="O13" i="27"/>
  <c r="O213" i="20" s="1"/>
  <c r="W33" i="17"/>
  <c r="B96" i="34"/>
  <c r="W25" i="17"/>
  <c r="G6" i="19"/>
  <c r="F4" i="19"/>
  <c r="G6" i="26"/>
  <c r="F6" i="26"/>
  <c r="C203" i="26"/>
  <c r="E202" i="27" s="1"/>
  <c r="I202" i="27" s="1"/>
  <c r="C1021" i="19"/>
  <c r="F1021" i="19" s="1"/>
  <c r="C1017" i="19"/>
  <c r="F1017" i="19" s="1"/>
  <c r="C828" i="19"/>
  <c r="F828" i="19" s="1"/>
  <c r="C812" i="19"/>
  <c r="F812" i="19" s="1"/>
  <c r="C430" i="19"/>
  <c r="F430" i="19" s="1"/>
  <c r="C414" i="19"/>
  <c r="F414" i="19" s="1"/>
  <c r="C410" i="19"/>
  <c r="F410" i="19" s="1"/>
  <c r="Q48" i="37"/>
  <c r="S48" i="37"/>
  <c r="AA48" i="37" s="1"/>
  <c r="E178" i="17"/>
  <c r="D178" i="22" s="1"/>
  <c r="E150" i="17"/>
  <c r="D150" i="22" s="1"/>
  <c r="B80" i="34"/>
  <c r="B21" i="34"/>
  <c r="V7" i="55" s="1"/>
  <c r="Q31" i="37"/>
  <c r="X31" i="37" s="1"/>
  <c r="Y31" i="37" s="1"/>
  <c r="E86" i="17"/>
  <c r="D86" i="22" s="1"/>
  <c r="S4" i="40"/>
  <c r="AA4" i="40" s="1"/>
  <c r="E29" i="17"/>
  <c r="D29" i="22" s="1"/>
  <c r="E33" i="17"/>
  <c r="D33" i="22" s="1"/>
  <c r="M1" i="45"/>
  <c r="B66" i="34"/>
  <c r="B10" i="34"/>
  <c r="K7" i="57" s="1"/>
  <c r="Q50" i="40"/>
  <c r="X50" i="40" s="1"/>
  <c r="W3" i="20"/>
  <c r="AE5" i="20"/>
  <c r="C805" i="19"/>
  <c r="F805" i="19" s="1"/>
  <c r="C608" i="19"/>
  <c r="F608" i="19" s="1"/>
  <c r="S6" i="20"/>
  <c r="AA8" i="20"/>
  <c r="C803" i="19"/>
  <c r="F803" i="19" s="1"/>
  <c r="C206" i="19"/>
  <c r="Q26" i="37"/>
  <c r="X26" i="37" s="1"/>
  <c r="S26" i="37"/>
  <c r="AA26" i="37" s="1"/>
  <c r="S38" i="37"/>
  <c r="AA38" i="37" s="1"/>
  <c r="Q38" i="37"/>
  <c r="S30" i="37"/>
  <c r="AA30" i="37" s="1"/>
  <c r="Q12" i="40"/>
  <c r="X12" i="40" s="1"/>
  <c r="Q28" i="37"/>
  <c r="X28" i="37" s="1"/>
  <c r="Z28" i="37" s="1"/>
  <c r="AD28" i="37" s="1"/>
  <c r="E202" i="17"/>
  <c r="D202" i="22" s="1"/>
  <c r="E110" i="17"/>
  <c r="D110" i="22" s="1"/>
  <c r="E71" i="17"/>
  <c r="D71" i="22" s="1"/>
  <c r="V22" i="17"/>
  <c r="L19" i="17"/>
  <c r="W36" i="34"/>
  <c r="B91" i="34"/>
  <c r="B75" i="34"/>
  <c r="B64" i="34"/>
  <c r="B50" i="34"/>
  <c r="BI7" i="47" s="1"/>
  <c r="B28" i="34"/>
  <c r="AH7" i="57" s="1"/>
  <c r="B19" i="34"/>
  <c r="T7" i="57" s="1"/>
  <c r="K1" i="45"/>
  <c r="F95" i="34" s="1"/>
  <c r="W45" i="17"/>
  <c r="E53" i="17"/>
  <c r="D53" i="22" s="1"/>
  <c r="E55" i="17"/>
  <c r="D55" i="22" s="1"/>
  <c r="E56" i="17"/>
  <c r="D56" i="22" s="1"/>
  <c r="B89" i="34"/>
  <c r="B73" i="34"/>
  <c r="B59" i="34"/>
  <c r="BR7" i="47" s="1"/>
  <c r="B48" i="34"/>
  <c r="BG7" i="47" s="1"/>
  <c r="B34" i="34"/>
  <c r="AN7" i="55" s="1"/>
  <c r="B26" i="34"/>
  <c r="AF7" i="57" s="1"/>
  <c r="B16" i="34"/>
  <c r="Q7" i="57" s="1"/>
  <c r="B6" i="34"/>
  <c r="G7" i="47" s="1"/>
  <c r="E205" i="17"/>
  <c r="D205" i="22" s="1"/>
  <c r="E189" i="17"/>
  <c r="D189" i="22" s="1"/>
  <c r="E123" i="17"/>
  <c r="D123" i="22" s="1"/>
  <c r="E82" i="17"/>
  <c r="D82" i="22" s="1"/>
  <c r="E74" i="17"/>
  <c r="D74" i="22" s="1"/>
  <c r="S10" i="37"/>
  <c r="AA10" i="37" s="1"/>
  <c r="W35" i="17"/>
  <c r="B98" i="34"/>
  <c r="B82" i="34"/>
  <c r="B57" i="34"/>
  <c r="BP7" i="47" s="1"/>
  <c r="B43" i="34"/>
  <c r="AW7" i="57" s="1"/>
  <c r="B32" i="34"/>
  <c r="AL7" i="57" s="1"/>
  <c r="B24" i="34"/>
  <c r="AD7" i="55" s="1"/>
  <c r="Z2" i="55" s="1"/>
  <c r="B13" i="34"/>
  <c r="N7" i="57" s="1"/>
  <c r="S39" i="20"/>
  <c r="O51" i="20"/>
  <c r="AA46" i="20"/>
  <c r="AA45" i="20"/>
  <c r="AA42" i="20"/>
  <c r="AA41" i="20"/>
  <c r="AE39" i="20"/>
  <c r="O39" i="20"/>
  <c r="W50" i="27"/>
  <c r="W250" i="20" s="1"/>
  <c r="AE49" i="27"/>
  <c r="AE249" i="20" s="1"/>
  <c r="S42" i="27"/>
  <c r="S242" i="20" s="1"/>
  <c r="O37" i="27"/>
  <c r="O237" i="20" s="1"/>
  <c r="AE33" i="27"/>
  <c r="AE233" i="20" s="1"/>
  <c r="W31" i="27"/>
  <c r="W231" i="20" s="1"/>
  <c r="C1052" i="19"/>
  <c r="F1052" i="19" s="1"/>
  <c r="C1036" i="19"/>
  <c r="F1036" i="19" s="1"/>
  <c r="C1020" i="19"/>
  <c r="F1020" i="19" s="1"/>
  <c r="C1009" i="19"/>
  <c r="F1009" i="19" s="1"/>
  <c r="C825" i="26"/>
  <c r="F825" i="26" s="1"/>
  <c r="O35" i="20"/>
  <c r="W46" i="27"/>
  <c r="W246" i="20" s="1"/>
  <c r="AA50" i="20"/>
  <c r="W49" i="20"/>
  <c r="W45" i="20"/>
  <c r="W41" i="20"/>
  <c r="AA38" i="20"/>
  <c r="W37" i="20"/>
  <c r="W51" i="27"/>
  <c r="W251" i="20" s="1"/>
  <c r="S46" i="27"/>
  <c r="S246" i="20" s="1"/>
  <c r="O41" i="27"/>
  <c r="O241" i="20" s="1"/>
  <c r="AE37" i="27"/>
  <c r="AE237" i="20" s="1"/>
  <c r="W35" i="27"/>
  <c r="W235" i="20" s="1"/>
  <c r="S30" i="27"/>
  <c r="S230" i="20" s="1"/>
  <c r="C1024" i="19"/>
  <c r="F1024" i="19" s="1"/>
  <c r="C804" i="19"/>
  <c r="F804" i="19" s="1"/>
  <c r="C813" i="26"/>
  <c r="F813" i="26" s="1"/>
  <c r="O15" i="20"/>
  <c r="S20" i="20"/>
  <c r="C434" i="26"/>
  <c r="F434" i="26" s="1"/>
  <c r="C418" i="26"/>
  <c r="F418" i="26" s="1"/>
  <c r="S51" i="20"/>
  <c r="S47" i="20"/>
  <c r="AE44" i="27"/>
  <c r="AE244" i="20" s="1"/>
  <c r="O44" i="27"/>
  <c r="O244" i="20" s="1"/>
  <c r="AE36" i="27"/>
  <c r="AE236" i="20" s="1"/>
  <c r="O36" i="27"/>
  <c r="O236" i="20" s="1"/>
  <c r="AE28" i="27"/>
  <c r="AE228" i="20" s="1"/>
  <c r="O28" i="27"/>
  <c r="O228" i="20" s="1"/>
  <c r="C208" i="19"/>
  <c r="F208" i="19" s="1"/>
  <c r="C1017" i="26"/>
  <c r="F1017" i="26" s="1"/>
  <c r="AA9" i="20"/>
  <c r="AE12" i="27"/>
  <c r="AE212" i="20" s="1"/>
  <c r="AA37" i="20"/>
  <c r="W38" i="27"/>
  <c r="W238" i="20" s="1"/>
  <c r="C1008" i="19"/>
  <c r="F1008" i="19" s="1"/>
  <c r="C444" i="19"/>
  <c r="F444" i="19" s="1"/>
  <c r="C233" i="26"/>
  <c r="F233" i="26" s="1"/>
  <c r="W22" i="27"/>
  <c r="W222" i="20" s="1"/>
  <c r="AA23" i="27"/>
  <c r="AA223" i="20" s="1"/>
  <c r="AA49" i="20"/>
  <c r="W30" i="27"/>
  <c r="W230" i="20" s="1"/>
  <c r="C1051" i="19"/>
  <c r="F1051" i="19" s="1"/>
  <c r="C1047" i="19"/>
  <c r="F1047" i="19" s="1"/>
  <c r="C1043" i="19"/>
  <c r="F1043" i="19" s="1"/>
  <c r="C1039" i="19"/>
  <c r="F1039" i="19" s="1"/>
  <c r="C1035" i="19"/>
  <c r="F1035" i="19" s="1"/>
  <c r="C1031" i="19"/>
  <c r="F1031" i="19" s="1"/>
  <c r="C1027" i="19"/>
  <c r="F1027" i="19" s="1"/>
  <c r="C1023" i="19"/>
  <c r="F1023" i="19" s="1"/>
  <c r="C1019" i="19"/>
  <c r="F1019" i="19" s="1"/>
  <c r="C1015" i="19"/>
  <c r="F1015" i="19" s="1"/>
  <c r="C1011" i="19"/>
  <c r="F1011" i="19" s="1"/>
  <c r="C613" i="19"/>
  <c r="F613" i="19" s="1"/>
  <c r="C424" i="19"/>
  <c r="F424" i="19" s="1"/>
  <c r="C405" i="19"/>
  <c r="C848" i="26"/>
  <c r="F848" i="26" s="1"/>
  <c r="C607" i="26"/>
  <c r="F607" i="26" s="1"/>
  <c r="C834" i="19"/>
  <c r="F834" i="19" s="1"/>
  <c r="C649" i="19"/>
  <c r="F649" i="19" s="1"/>
  <c r="C852" i="26"/>
  <c r="F852" i="26" s="1"/>
  <c r="C635" i="26"/>
  <c r="F635" i="26" s="1"/>
  <c r="C627" i="26"/>
  <c r="F627" i="26" s="1"/>
  <c r="O3" i="20"/>
  <c r="W5" i="20"/>
  <c r="AA6" i="20"/>
  <c r="O55" i="20"/>
  <c r="AE48" i="27"/>
  <c r="AE248" i="20" s="1"/>
  <c r="O48" i="27"/>
  <c r="O248" i="20" s="1"/>
  <c r="AE40" i="27"/>
  <c r="AE240" i="20" s="1"/>
  <c r="O40" i="27"/>
  <c r="O240" i="20" s="1"/>
  <c r="AE32" i="27"/>
  <c r="AE232" i="20" s="1"/>
  <c r="C625" i="19"/>
  <c r="F625" i="19" s="1"/>
  <c r="C436" i="19"/>
  <c r="F436" i="19" s="1"/>
  <c r="C409" i="19"/>
  <c r="F409" i="19" s="1"/>
  <c r="C1009" i="26"/>
  <c r="F1009" i="26" s="1"/>
  <c r="C446" i="26"/>
  <c r="F446" i="26" s="1"/>
  <c r="W42" i="27"/>
  <c r="W242" i="20" s="1"/>
  <c r="C1004" i="19"/>
  <c r="F1004" i="19" s="1"/>
  <c r="C215" i="19"/>
  <c r="F215" i="19" s="1"/>
  <c r="C450" i="26"/>
  <c r="F450" i="26" s="1"/>
  <c r="S117" i="27"/>
  <c r="S317" i="20" s="1"/>
  <c r="O142" i="27"/>
  <c r="O342" i="20" s="1"/>
  <c r="AA179" i="27"/>
  <c r="AA379" i="20" s="1"/>
  <c r="O94" i="27"/>
  <c r="O294" i="20" s="1"/>
  <c r="AA147" i="27"/>
  <c r="AA347" i="20" s="1"/>
  <c r="W68" i="27"/>
  <c r="W268" i="20" s="1"/>
  <c r="AA131" i="27"/>
  <c r="AA331" i="20" s="1"/>
  <c r="O106" i="27"/>
  <c r="O306" i="20" s="1"/>
  <c r="S77" i="27"/>
  <c r="S277" i="20" s="1"/>
  <c r="AE54" i="27"/>
  <c r="AE254" i="20" s="1"/>
  <c r="O130" i="27"/>
  <c r="O330" i="20" s="1"/>
  <c r="AA107" i="27"/>
  <c r="AA307" i="20" s="1"/>
  <c r="O74" i="27"/>
  <c r="O274" i="20" s="1"/>
  <c r="W160" i="27"/>
  <c r="W360" i="20" s="1"/>
  <c r="AA143" i="27"/>
  <c r="AA343" i="20" s="1"/>
  <c r="W136" i="27"/>
  <c r="W336" i="20" s="1"/>
  <c r="S105" i="27"/>
  <c r="S305" i="20" s="1"/>
  <c r="AE78" i="27"/>
  <c r="AE278" i="20" s="1"/>
  <c r="W60" i="27"/>
  <c r="W260" i="20" s="1"/>
  <c r="S62" i="37"/>
  <c r="AA62" i="37" s="1"/>
  <c r="Q62" i="37"/>
  <c r="Q7" i="37"/>
  <c r="X7" i="37" s="1"/>
  <c r="Y7" i="37" s="1"/>
  <c r="Q36" i="37"/>
  <c r="X36" i="37" s="1"/>
  <c r="Z36" i="37" s="1"/>
  <c r="AD36" i="37" s="1"/>
  <c r="E200" i="17"/>
  <c r="D200" i="22" s="1"/>
  <c r="E198" i="17"/>
  <c r="D198" i="22" s="1"/>
  <c r="E196" i="17"/>
  <c r="D196" i="22" s="1"/>
  <c r="E145" i="17"/>
  <c r="D145" i="22" s="1"/>
  <c r="E135" i="17"/>
  <c r="D135" i="22" s="1"/>
  <c r="E131" i="17"/>
  <c r="D131" i="22" s="1"/>
  <c r="E114" i="17"/>
  <c r="D114" i="22" s="1"/>
  <c r="E96" i="17"/>
  <c r="D96" i="22" s="1"/>
  <c r="E94" i="17"/>
  <c r="D94" i="22" s="1"/>
  <c r="V49" i="17"/>
  <c r="L46" i="17"/>
  <c r="E68" i="17"/>
  <c r="D68" i="22" s="1"/>
  <c r="BY46" i="40"/>
  <c r="BZ46" i="40" s="1"/>
  <c r="Q44" i="40"/>
  <c r="X44" i="40" s="1"/>
  <c r="E191" i="17"/>
  <c r="D191" i="22" s="1"/>
  <c r="V27" i="17"/>
  <c r="E14" i="17"/>
  <c r="D14" i="22" s="1"/>
  <c r="E17" i="17"/>
  <c r="D17" i="22" s="1"/>
  <c r="E22" i="17"/>
  <c r="D22" i="22" s="1"/>
  <c r="E26" i="17"/>
  <c r="D26" i="22" s="1"/>
  <c r="E38" i="17"/>
  <c r="D38" i="22" s="1"/>
  <c r="E39" i="17"/>
  <c r="D39" i="22" s="1"/>
  <c r="E49" i="17"/>
  <c r="D49" i="22" s="1"/>
  <c r="B23" i="22"/>
  <c r="B23" i="17" s="1"/>
  <c r="S56" i="40"/>
  <c r="AA56" i="40" s="1"/>
  <c r="Q61" i="40"/>
  <c r="E183" i="17"/>
  <c r="D183" i="22" s="1"/>
  <c r="E138" i="17"/>
  <c r="D138" i="22" s="1"/>
  <c r="M11" i="17"/>
  <c r="E10" i="17"/>
  <c r="D10" i="22" s="1"/>
  <c r="E206" i="17"/>
  <c r="D206" i="22" s="1"/>
  <c r="E199" i="17"/>
  <c r="D199" i="22" s="1"/>
  <c r="E167" i="17"/>
  <c r="D167" i="22" s="1"/>
  <c r="E163" i="17"/>
  <c r="D163" i="22" s="1"/>
  <c r="E113" i="17"/>
  <c r="D113" i="22" s="1"/>
  <c r="E103" i="17"/>
  <c r="D103" i="22" s="1"/>
  <c r="E99" i="17"/>
  <c r="D99" i="22" s="1"/>
  <c r="E95" i="17"/>
  <c r="D95" i="22" s="1"/>
  <c r="V33" i="17"/>
  <c r="L18" i="17"/>
  <c r="V12" i="17"/>
  <c r="V17" i="17"/>
  <c r="E13" i="17"/>
  <c r="D13" i="22" s="1"/>
  <c r="E24" i="17"/>
  <c r="D24" i="22" s="1"/>
  <c r="E42" i="17"/>
  <c r="D42" i="22" s="1"/>
  <c r="E43" i="17"/>
  <c r="D43" i="22" s="1"/>
  <c r="E45" i="17"/>
  <c r="D45" i="22" s="1"/>
  <c r="E57" i="17"/>
  <c r="D57" i="22" s="1"/>
  <c r="E59" i="17"/>
  <c r="D59" i="22" s="1"/>
  <c r="O45" i="17"/>
  <c r="P45" i="17" s="1"/>
  <c r="O30" i="17"/>
  <c r="P30" i="17" s="1"/>
  <c r="O24" i="17"/>
  <c r="P24" i="17" s="1"/>
  <c r="O15" i="17"/>
  <c r="P15" i="17" s="1"/>
  <c r="O13" i="17"/>
  <c r="P13" i="17" s="1"/>
  <c r="E91" i="17"/>
  <c r="D91" i="22" s="1"/>
  <c r="W43" i="17"/>
  <c r="W19" i="17"/>
  <c r="E174" i="17"/>
  <c r="D174" i="22" s="1"/>
  <c r="E170" i="17"/>
  <c r="D170" i="22" s="1"/>
  <c r="E155" i="17"/>
  <c r="D155" i="22" s="1"/>
  <c r="E146" i="17"/>
  <c r="D146" i="22" s="1"/>
  <c r="E142" i="17"/>
  <c r="D142" i="22" s="1"/>
  <c r="E118" i="17"/>
  <c r="D118" i="22" s="1"/>
  <c r="E106" i="17"/>
  <c r="D106" i="22" s="1"/>
  <c r="V42" i="17"/>
  <c r="E31" i="17"/>
  <c r="D31" i="22" s="1"/>
  <c r="E32" i="17"/>
  <c r="D32" i="22" s="1"/>
  <c r="L1" i="45"/>
  <c r="B103" i="34"/>
  <c r="B101" i="34"/>
  <c r="B94" i="34"/>
  <c r="B92" i="34"/>
  <c r="B87" i="34"/>
  <c r="B85" i="34"/>
  <c r="B78" i="34"/>
  <c r="B76" i="34"/>
  <c r="B71" i="34"/>
  <c r="B69" i="34"/>
  <c r="B62" i="34"/>
  <c r="BU7" i="47" s="1"/>
  <c r="B60" i="34"/>
  <c r="BS7" i="47" s="1"/>
  <c r="B55" i="34"/>
  <c r="BN7" i="47" s="1"/>
  <c r="B53" i="34"/>
  <c r="BL7" i="47" s="1"/>
  <c r="F47" i="34"/>
  <c r="B46" i="34"/>
  <c r="BE7" i="57" s="1"/>
  <c r="B44" i="34"/>
  <c r="BC7" i="57" s="1"/>
  <c r="BA11" i="57" s="1"/>
  <c r="B39" i="34"/>
  <c r="AS7" i="55" s="1"/>
  <c r="B37" i="34"/>
  <c r="AQ7" i="55" s="1"/>
  <c r="B18" i="34"/>
  <c r="S7" i="55" s="1"/>
  <c r="B15" i="34"/>
  <c r="I1" i="45"/>
  <c r="B5" i="34"/>
  <c r="F7" i="57" s="1"/>
  <c r="P1" i="45"/>
  <c r="B99" i="34"/>
  <c r="B97" i="34"/>
  <c r="B90" i="34"/>
  <c r="B88" i="34"/>
  <c r="B83" i="34"/>
  <c r="B81" i="34"/>
  <c r="B74" i="34"/>
  <c r="B72" i="34"/>
  <c r="B67" i="34"/>
  <c r="B65" i="34"/>
  <c r="B58" i="34"/>
  <c r="BQ7" i="47" s="1"/>
  <c r="B56" i="34"/>
  <c r="BO7" i="47" s="1"/>
  <c r="B51" i="34"/>
  <c r="BJ7" i="47" s="1"/>
  <c r="B49" i="34"/>
  <c r="BH7" i="47" s="1"/>
  <c r="F43" i="34"/>
  <c r="B42" i="34"/>
  <c r="AV7" i="55" s="1"/>
  <c r="B40" i="34"/>
  <c r="B35" i="34"/>
  <c r="B33" i="34"/>
  <c r="AM7" i="55" s="1"/>
  <c r="B31" i="34"/>
  <c r="AK7" i="47" s="1"/>
  <c r="B29" i="34"/>
  <c r="AI7" i="57" s="1"/>
  <c r="B27" i="34"/>
  <c r="AG7" i="57" s="1"/>
  <c r="B25" i="34"/>
  <c r="AE7" i="57" s="1"/>
  <c r="B23" i="34"/>
  <c r="X7" i="57" s="1"/>
  <c r="B20" i="34"/>
  <c r="B12" i="34"/>
  <c r="M7" i="57" s="1"/>
  <c r="B9" i="34"/>
  <c r="J7" i="55" s="1"/>
  <c r="H1" i="45"/>
  <c r="C7" i="34" s="1"/>
  <c r="H117" i="57" s="1"/>
  <c r="B4" i="34"/>
  <c r="N1" i="45"/>
  <c r="K95" i="34" s="1"/>
  <c r="B102" i="34"/>
  <c r="B100" i="34"/>
  <c r="B95" i="34"/>
  <c r="B93" i="34"/>
  <c r="B86" i="34"/>
  <c r="B84" i="34"/>
  <c r="B79" i="34"/>
  <c r="B77" i="34"/>
  <c r="B70" i="34"/>
  <c r="B68" i="34"/>
  <c r="B63" i="34"/>
  <c r="BV7" i="47" s="1"/>
  <c r="B61" i="34"/>
  <c r="BT7" i="47" s="1"/>
  <c r="F55" i="34"/>
  <c r="B54" i="34"/>
  <c r="BM7" i="47" s="1"/>
  <c r="B52" i="34"/>
  <c r="BK7" i="47" s="1"/>
  <c r="B47" i="34"/>
  <c r="BF7" i="57" s="1"/>
  <c r="B45" i="34"/>
  <c r="BD7" i="55" s="1"/>
  <c r="B38" i="34"/>
  <c r="AR7" i="57" s="1"/>
  <c r="B36" i="34"/>
  <c r="B22" i="34"/>
  <c r="B17" i="34"/>
  <c r="B14" i="34"/>
  <c r="O7" i="55" s="1"/>
  <c r="B11" i="34"/>
  <c r="L7" i="55" s="1"/>
  <c r="B8" i="34"/>
  <c r="I7" i="55" s="1"/>
  <c r="AA43" i="27"/>
  <c r="AA243" i="20" s="1"/>
  <c r="S41" i="27"/>
  <c r="S241" i="20" s="1"/>
  <c r="AA39" i="27"/>
  <c r="AA239" i="20" s="1"/>
  <c r="S37" i="27"/>
  <c r="S237" i="20" s="1"/>
  <c r="AA35" i="27"/>
  <c r="AA235" i="20" s="1"/>
  <c r="AA31" i="27"/>
  <c r="AA231" i="20" s="1"/>
  <c r="S29" i="27"/>
  <c r="S229" i="20" s="1"/>
  <c r="AA27" i="27"/>
  <c r="AA227" i="20" s="1"/>
  <c r="C806" i="19"/>
  <c r="F806" i="19" s="1"/>
  <c r="C641" i="19"/>
  <c r="F641" i="19" s="1"/>
  <c r="C629" i="19"/>
  <c r="F629" i="19" s="1"/>
  <c r="C617" i="19"/>
  <c r="F617" i="19" s="1"/>
  <c r="C412" i="19"/>
  <c r="F412" i="19" s="1"/>
  <c r="C251" i="19"/>
  <c r="F251" i="19" s="1"/>
  <c r="C247" i="19"/>
  <c r="F247" i="19" s="1"/>
  <c r="C231" i="19"/>
  <c r="F231" i="19" s="1"/>
  <c r="C219" i="19"/>
  <c r="F219" i="19" s="1"/>
  <c r="C1021" i="26"/>
  <c r="F1021" i="26" s="1"/>
  <c r="C808" i="26"/>
  <c r="F808" i="26" s="1"/>
  <c r="C410" i="26"/>
  <c r="F410" i="26" s="1"/>
  <c r="C225" i="26"/>
  <c r="F225" i="26" s="1"/>
  <c r="C213" i="26"/>
  <c r="F213" i="26" s="1"/>
  <c r="W36" i="20"/>
  <c r="W32" i="20"/>
  <c r="AH7" i="47"/>
  <c r="AA29" i="20"/>
  <c r="AE4" i="27"/>
  <c r="AE204" i="20" s="1"/>
  <c r="W10" i="27"/>
  <c r="W210" i="20" s="1"/>
  <c r="W44" i="20"/>
  <c r="O42" i="20"/>
  <c r="O38" i="20"/>
  <c r="C826" i="19"/>
  <c r="F826" i="19" s="1"/>
  <c r="C814" i="19"/>
  <c r="F814" i="19" s="1"/>
  <c r="C428" i="19"/>
  <c r="F428" i="19" s="1"/>
  <c r="C235" i="19"/>
  <c r="F235" i="19" s="1"/>
  <c r="C223" i="19"/>
  <c r="F223" i="19" s="1"/>
  <c r="C820" i="26"/>
  <c r="F820" i="26" s="1"/>
  <c r="C816" i="26"/>
  <c r="F816" i="26" s="1"/>
  <c r="C812" i="26"/>
  <c r="F812" i="26" s="1"/>
  <c r="C422" i="26"/>
  <c r="F422" i="26" s="1"/>
  <c r="C414" i="26"/>
  <c r="F414" i="26" s="1"/>
  <c r="C205" i="26"/>
  <c r="O10" i="20"/>
  <c r="AA17" i="20"/>
  <c r="C609" i="19"/>
  <c r="F609" i="19" s="1"/>
  <c r="C605" i="19"/>
  <c r="F605" i="19" s="1"/>
  <c r="C432" i="19"/>
  <c r="F432" i="19" s="1"/>
  <c r="C416" i="19"/>
  <c r="F416" i="19" s="1"/>
  <c r="C603" i="26"/>
  <c r="F603" i="26" s="1"/>
  <c r="S19" i="20"/>
  <c r="W20" i="20"/>
  <c r="AE24" i="27"/>
  <c r="AE224" i="20" s="1"/>
  <c r="C822" i="19"/>
  <c r="F822" i="19" s="1"/>
  <c r="C227" i="19"/>
  <c r="F227" i="19" s="1"/>
  <c r="C207" i="19"/>
  <c r="F207" i="19" s="1"/>
  <c r="C615" i="26"/>
  <c r="F615" i="26" s="1"/>
  <c r="C426" i="26"/>
  <c r="F426" i="26" s="1"/>
  <c r="C406" i="26"/>
  <c r="AE6" i="20"/>
  <c r="S12" i="37"/>
  <c r="Q12" i="37"/>
  <c r="X12" i="37" s="1"/>
  <c r="S55" i="37"/>
  <c r="Q55" i="37"/>
  <c r="X55" i="37" s="1"/>
  <c r="Y55" i="37" s="1"/>
  <c r="Q8" i="40"/>
  <c r="X8" i="40" s="1"/>
  <c r="S8" i="40"/>
  <c r="AA8" i="40" s="1"/>
  <c r="Q38" i="40"/>
  <c r="X38" i="40" s="1"/>
  <c r="S38" i="40"/>
  <c r="AA38" i="40" s="1"/>
  <c r="Q62" i="40"/>
  <c r="X62" i="40" s="1"/>
  <c r="S62" i="40"/>
  <c r="AA62" i="40" s="1"/>
  <c r="S29" i="37"/>
  <c r="AA29" i="37" s="1"/>
  <c r="Q41" i="37"/>
  <c r="S41" i="37"/>
  <c r="AA41" i="37" s="1"/>
  <c r="Q43" i="37"/>
  <c r="S51" i="37"/>
  <c r="AA51" i="37" s="1"/>
  <c r="Q9" i="40"/>
  <c r="X9" i="40" s="1"/>
  <c r="Z9" i="40" s="1"/>
  <c r="S9" i="40"/>
  <c r="S20" i="40"/>
  <c r="AA20" i="40" s="1"/>
  <c r="Q20" i="40"/>
  <c r="X20" i="40" s="1"/>
  <c r="Q25" i="37"/>
  <c r="S25" i="37"/>
  <c r="AA25" i="37" s="1"/>
  <c r="S35" i="37"/>
  <c r="AA35" i="37" s="1"/>
  <c r="Q60" i="37"/>
  <c r="X60" i="37" s="1"/>
  <c r="S60" i="37"/>
  <c r="AA60" i="37" s="1"/>
  <c r="Q14" i="40"/>
  <c r="X14" i="40" s="1"/>
  <c r="S14" i="40"/>
  <c r="AA14" i="40" s="1"/>
  <c r="Q26" i="40"/>
  <c r="X26" i="40" s="1"/>
  <c r="S26" i="40"/>
  <c r="AA26" i="40" s="1"/>
  <c r="S55" i="40"/>
  <c r="AA55" i="40" s="1"/>
  <c r="Q55" i="40"/>
  <c r="S46" i="40"/>
  <c r="AA46" i="40" s="1"/>
  <c r="S52" i="37"/>
  <c r="AA52" i="37" s="1"/>
  <c r="S40" i="37"/>
  <c r="AA40" i="37" s="1"/>
  <c r="E192" i="17"/>
  <c r="D192" i="22" s="1"/>
  <c r="E190" i="17"/>
  <c r="D190" i="22" s="1"/>
  <c r="E173" i="17"/>
  <c r="D173" i="22" s="1"/>
  <c r="E168" i="17"/>
  <c r="D168" i="22" s="1"/>
  <c r="E164" i="17"/>
  <c r="D164" i="22" s="1"/>
  <c r="E162" i="17"/>
  <c r="D162" i="22" s="1"/>
  <c r="E149" i="17"/>
  <c r="D149" i="22" s="1"/>
  <c r="E141" i="17"/>
  <c r="D141" i="22" s="1"/>
  <c r="E136" i="17"/>
  <c r="D136" i="22" s="1"/>
  <c r="E132" i="17"/>
  <c r="D132" i="22" s="1"/>
  <c r="E130" i="17"/>
  <c r="D130" i="22" s="1"/>
  <c r="E78" i="17"/>
  <c r="D78" i="22" s="1"/>
  <c r="V40" i="17"/>
  <c r="L40" i="17"/>
  <c r="V29" i="17"/>
  <c r="L29" i="17"/>
  <c r="E65" i="17"/>
  <c r="D65" i="22" s="1"/>
  <c r="E28" i="17"/>
  <c r="D28" i="22" s="1"/>
  <c r="E197" i="17"/>
  <c r="D197" i="22" s="1"/>
  <c r="E188" i="17"/>
  <c r="D188" i="22" s="1"/>
  <c r="E177" i="17"/>
  <c r="D177" i="22" s="1"/>
  <c r="E160" i="17"/>
  <c r="D160" i="22" s="1"/>
  <c r="E158" i="17"/>
  <c r="D158" i="22" s="1"/>
  <c r="E153" i="17"/>
  <c r="D153" i="22" s="1"/>
  <c r="E144" i="17"/>
  <c r="D144" i="22" s="1"/>
  <c r="E128" i="17"/>
  <c r="D128" i="22" s="1"/>
  <c r="E126" i="17"/>
  <c r="D126" i="22" s="1"/>
  <c r="E121" i="17"/>
  <c r="D121" i="22" s="1"/>
  <c r="E92" i="17"/>
  <c r="D92" i="22" s="1"/>
  <c r="E90" i="17"/>
  <c r="D90" i="22" s="1"/>
  <c r="L32" i="17"/>
  <c r="V32" i="17"/>
  <c r="W37" i="17"/>
  <c r="M27" i="17"/>
  <c r="W27" i="17"/>
  <c r="Y28" i="37"/>
  <c r="E182" i="17"/>
  <c r="D182" i="22" s="1"/>
  <c r="E181" i="17"/>
  <c r="D181" i="22" s="1"/>
  <c r="E159" i="17"/>
  <c r="D159" i="22" s="1"/>
  <c r="E156" i="17"/>
  <c r="D156" i="22" s="1"/>
  <c r="E154" i="17"/>
  <c r="D154" i="22" s="1"/>
  <c r="E127" i="17"/>
  <c r="D127" i="22" s="1"/>
  <c r="E124" i="17"/>
  <c r="D124" i="22" s="1"/>
  <c r="E122" i="17"/>
  <c r="D122" i="22" s="1"/>
  <c r="E117" i="17"/>
  <c r="D117" i="22" s="1"/>
  <c r="E81" i="17"/>
  <c r="D81" i="22" s="1"/>
  <c r="E77" i="17"/>
  <c r="D77" i="22" s="1"/>
  <c r="E72" i="17"/>
  <c r="D72" i="22" s="1"/>
  <c r="E70" i="17"/>
  <c r="D70" i="22" s="1"/>
  <c r="V44" i="17"/>
  <c r="V34" i="17"/>
  <c r="L34" i="17"/>
  <c r="L13" i="17"/>
  <c r="S4" i="37"/>
  <c r="AA4" i="37" s="1"/>
  <c r="Q4" i="37"/>
  <c r="X4" i="37" s="1"/>
  <c r="M41" i="17"/>
  <c r="W41" i="17"/>
  <c r="W17" i="17"/>
  <c r="V10" i="17"/>
  <c r="E66" i="17"/>
  <c r="D66" i="22" s="1"/>
  <c r="L37" i="17"/>
  <c r="V37" i="17"/>
  <c r="E63" i="17"/>
  <c r="D63" i="22" s="1"/>
  <c r="E109" i="17"/>
  <c r="D109" i="22" s="1"/>
  <c r="E104" i="17"/>
  <c r="D104" i="22" s="1"/>
  <c r="E102" i="17"/>
  <c r="D102" i="22" s="1"/>
  <c r="E100" i="17"/>
  <c r="D100" i="22" s="1"/>
  <c r="E98" i="17"/>
  <c r="D98" i="22" s="1"/>
  <c r="E85" i="17"/>
  <c r="D85" i="22" s="1"/>
  <c r="BY10" i="40"/>
  <c r="BZ10" i="40" s="1"/>
  <c r="CA10" i="40" s="1"/>
  <c r="E10" i="40" s="1"/>
  <c r="BY28" i="40"/>
  <c r="BZ28" i="40" s="1"/>
  <c r="BY34" i="40"/>
  <c r="BZ34" i="40" s="1"/>
  <c r="BY40" i="40"/>
  <c r="BZ40" i="40" s="1"/>
  <c r="BY16" i="37"/>
  <c r="BZ16" i="37" s="1"/>
  <c r="BY28" i="37"/>
  <c r="BZ28" i="37" s="1"/>
  <c r="BY34" i="37"/>
  <c r="BZ34" i="37" s="1"/>
  <c r="BY40" i="37"/>
  <c r="BZ40" i="37" s="1"/>
  <c r="BY46" i="37"/>
  <c r="BZ46" i="37" s="1"/>
  <c r="E16" i="17"/>
  <c r="D16" i="22" s="1"/>
  <c r="E34" i="17"/>
  <c r="D34" i="22" s="1"/>
  <c r="E35" i="17"/>
  <c r="D35" i="22" s="1"/>
  <c r="E37" i="17"/>
  <c r="D37" i="22" s="1"/>
  <c r="E50" i="17"/>
  <c r="D50" i="22" s="1"/>
  <c r="E51" i="17"/>
  <c r="D51" i="22" s="1"/>
  <c r="E18" i="17"/>
  <c r="D18" i="22" s="1"/>
  <c r="E27" i="17"/>
  <c r="D27" i="22" s="1"/>
  <c r="E41" i="17"/>
  <c r="D41" i="22" s="1"/>
  <c r="F3" i="5"/>
  <c r="E21" i="17"/>
  <c r="D21" i="22" s="1"/>
  <c r="E46" i="17"/>
  <c r="D46" i="22" s="1"/>
  <c r="E47" i="17"/>
  <c r="D47" i="22" s="1"/>
  <c r="E48" i="17"/>
  <c r="D48" i="22" s="1"/>
  <c r="B32" i="22"/>
  <c r="B32" i="17" s="1"/>
  <c r="W33" i="34"/>
  <c r="Q42" i="34"/>
  <c r="W22" i="34"/>
  <c r="Q22" i="34"/>
  <c r="W14" i="34"/>
  <c r="Q19" i="34"/>
  <c r="F3" i="56"/>
  <c r="F3" i="57"/>
  <c r="F3" i="52"/>
  <c r="AE3" i="52" s="1"/>
  <c r="V23" i="34"/>
  <c r="K99" i="34"/>
  <c r="F100" i="34"/>
  <c r="F84" i="34"/>
  <c r="F68" i="34"/>
  <c r="F52" i="34"/>
  <c r="F36" i="34"/>
  <c r="W46" i="34"/>
  <c r="W25" i="34"/>
  <c r="W7" i="34"/>
  <c r="Q39" i="34"/>
  <c r="Q9" i="34"/>
  <c r="K83" i="34"/>
  <c r="F97" i="34"/>
  <c r="F81" i="34"/>
  <c r="F65" i="34"/>
  <c r="F49" i="34"/>
  <c r="F33" i="34"/>
  <c r="W39" i="34"/>
  <c r="W4" i="34"/>
  <c r="Q36" i="34"/>
  <c r="K60" i="34"/>
  <c r="F94" i="34"/>
  <c r="F78" i="34"/>
  <c r="F62" i="34"/>
  <c r="F46" i="34"/>
  <c r="O190" i="27"/>
  <c r="O390" i="20" s="1"/>
  <c r="W105" i="27"/>
  <c r="W305" i="20" s="1"/>
  <c r="W133" i="27"/>
  <c r="W333" i="20" s="1"/>
  <c r="C425" i="19"/>
  <c r="F425" i="19" s="1"/>
  <c r="C616" i="26"/>
  <c r="F616" i="26" s="1"/>
  <c r="S32" i="20"/>
  <c r="W2" i="20"/>
  <c r="S16" i="20"/>
  <c r="W17" i="20"/>
  <c r="O31" i="20"/>
  <c r="W19" i="27"/>
  <c r="W219" i="20" s="1"/>
  <c r="AE25" i="27"/>
  <c r="AE225" i="20" s="1"/>
  <c r="S106" i="27"/>
  <c r="S306" i="20" s="1"/>
  <c r="C835" i="19"/>
  <c r="F835" i="19" s="1"/>
  <c r="C831" i="19"/>
  <c r="F831" i="19" s="1"/>
  <c r="C827" i="19"/>
  <c r="F827" i="19" s="1"/>
  <c r="C819" i="19"/>
  <c r="F819" i="19" s="1"/>
  <c r="C815" i="19"/>
  <c r="F815" i="19" s="1"/>
  <c r="C427" i="26"/>
  <c r="F427" i="26" s="1"/>
  <c r="C423" i="26"/>
  <c r="F423" i="26" s="1"/>
  <c r="S12" i="20"/>
  <c r="O27" i="20"/>
  <c r="S28" i="20"/>
  <c r="S74" i="27"/>
  <c r="S274" i="20" s="1"/>
  <c r="O71" i="27"/>
  <c r="O271" i="20" s="1"/>
  <c r="S62" i="27"/>
  <c r="S262" i="20" s="1"/>
  <c r="AA84" i="27"/>
  <c r="AA284" i="20" s="1"/>
  <c r="O123" i="27"/>
  <c r="O323" i="20" s="1"/>
  <c r="W89" i="27"/>
  <c r="W289" i="20" s="1"/>
  <c r="AE187" i="27"/>
  <c r="AE387" i="20" s="1"/>
  <c r="S78" i="27"/>
  <c r="S278" i="20" s="1"/>
  <c r="O63" i="27"/>
  <c r="O263" i="20" s="1"/>
  <c r="AE95" i="27"/>
  <c r="AE295" i="20" s="1"/>
  <c r="S58" i="27"/>
  <c r="S258" i="20" s="1"/>
  <c r="AA167" i="27"/>
  <c r="AA367" i="20" s="1"/>
  <c r="AE62" i="27"/>
  <c r="AE262" i="20" s="1"/>
  <c r="S61" i="27"/>
  <c r="S261" i="20" s="1"/>
  <c r="AA55" i="27"/>
  <c r="AA255" i="20" s="1"/>
  <c r="W76" i="27"/>
  <c r="W276" i="20" s="1"/>
  <c r="AE70" i="27"/>
  <c r="AE270" i="20" s="1"/>
  <c r="O58" i="27"/>
  <c r="O258" i="20" s="1"/>
  <c r="S152" i="27"/>
  <c r="S352" i="20" s="1"/>
  <c r="S128" i="27"/>
  <c r="S328" i="20" s="1"/>
  <c r="AE121" i="27"/>
  <c r="AE321" i="20" s="1"/>
  <c r="O153" i="27"/>
  <c r="O353" i="20" s="1"/>
  <c r="O95" i="20"/>
  <c r="S112" i="27"/>
  <c r="S312" i="20" s="1"/>
  <c r="O81" i="27"/>
  <c r="O281" i="20" s="1"/>
  <c r="O199" i="20"/>
  <c r="S58" i="20"/>
  <c r="O193" i="27"/>
  <c r="O393" i="20" s="1"/>
  <c r="AA118" i="27"/>
  <c r="AA318" i="20" s="1"/>
  <c r="O113" i="27"/>
  <c r="O313" i="20" s="1"/>
  <c r="S52" i="27"/>
  <c r="S252" i="20" s="1"/>
  <c r="S166" i="20"/>
  <c r="O83" i="20"/>
  <c r="AE163" i="20"/>
  <c r="AA80" i="20"/>
  <c r="O135" i="20"/>
  <c r="C437" i="19"/>
  <c r="F437" i="19" s="1"/>
  <c r="C1018" i="26"/>
  <c r="F1018" i="26" s="1"/>
  <c r="C1014" i="26"/>
  <c r="F1014" i="26" s="1"/>
  <c r="C411" i="26"/>
  <c r="F411" i="26" s="1"/>
  <c r="W25" i="20"/>
  <c r="S2" i="27"/>
  <c r="S202" i="20" s="1"/>
  <c r="AA4" i="27"/>
  <c r="AA204" i="20" s="1"/>
  <c r="S18" i="27"/>
  <c r="S218" i="20" s="1"/>
  <c r="O21" i="27"/>
  <c r="O221" i="20" s="1"/>
  <c r="O25" i="27"/>
  <c r="O225" i="20" s="1"/>
  <c r="C634" i="19"/>
  <c r="F634" i="19" s="1"/>
  <c r="C630" i="19"/>
  <c r="F630" i="19" s="1"/>
  <c r="C622" i="19"/>
  <c r="F622" i="19" s="1"/>
  <c r="C614" i="19"/>
  <c r="F614" i="19" s="1"/>
  <c r="C610" i="19"/>
  <c r="F610" i="19" s="1"/>
  <c r="C408" i="19"/>
  <c r="F408" i="19" s="1"/>
  <c r="C404" i="19"/>
  <c r="C224" i="19"/>
  <c r="F224" i="19" s="1"/>
  <c r="C212" i="19"/>
  <c r="F212" i="19" s="1"/>
  <c r="C1022" i="26"/>
  <c r="F1022" i="26" s="1"/>
  <c r="C624" i="26"/>
  <c r="F624" i="26" s="1"/>
  <c r="S191" i="20"/>
  <c r="W146" i="20"/>
  <c r="S154" i="27"/>
  <c r="S354" i="20" s="1"/>
  <c r="AA148" i="27"/>
  <c r="AA348" i="20" s="1"/>
  <c r="AA76" i="27"/>
  <c r="AA276" i="20" s="1"/>
  <c r="AA72" i="27"/>
  <c r="AA272" i="20" s="1"/>
  <c r="AA64" i="27"/>
  <c r="AA264" i="20" s="1"/>
  <c r="O59" i="27"/>
  <c r="O259" i="20" s="1"/>
  <c r="O55" i="27"/>
  <c r="O255" i="20" s="1"/>
  <c r="S54" i="27"/>
  <c r="S254" i="20" s="1"/>
  <c r="S64" i="20"/>
  <c r="AE151" i="27"/>
  <c r="AE351" i="20" s="1"/>
  <c r="W121" i="27"/>
  <c r="W321" i="20" s="1"/>
  <c r="S118" i="27"/>
  <c r="S318" i="20" s="1"/>
  <c r="AA108" i="27"/>
  <c r="AA308" i="20" s="1"/>
  <c r="O99" i="27"/>
  <c r="O299" i="20" s="1"/>
  <c r="S94" i="27"/>
  <c r="S294" i="20" s="1"/>
  <c r="O91" i="27"/>
  <c r="O291" i="20" s="1"/>
  <c r="AA88" i="27"/>
  <c r="AA288" i="20" s="1"/>
  <c r="W81" i="27"/>
  <c r="W281" i="20" s="1"/>
  <c r="AA52" i="27"/>
  <c r="AA252" i="20" s="1"/>
  <c r="AA153" i="20"/>
  <c r="W106" i="20"/>
  <c r="O178" i="27"/>
  <c r="O378" i="20" s="1"/>
  <c r="AE154" i="27"/>
  <c r="AE354" i="20" s="1"/>
  <c r="O144" i="20"/>
  <c r="W196" i="27"/>
  <c r="W396" i="20" s="1"/>
  <c r="AA191" i="27"/>
  <c r="AA391" i="20" s="1"/>
  <c r="O166" i="27"/>
  <c r="O366" i="20" s="1"/>
  <c r="O182" i="20"/>
  <c r="W108" i="20"/>
  <c r="S81" i="20"/>
  <c r="O162" i="20"/>
  <c r="W168" i="20"/>
  <c r="S93" i="20"/>
  <c r="S193" i="20"/>
  <c r="AE150" i="20"/>
  <c r="S133" i="20"/>
  <c r="W104" i="20"/>
  <c r="W84" i="20"/>
  <c r="O78" i="20"/>
  <c r="W116" i="20"/>
  <c r="W96" i="20"/>
  <c r="S69" i="20"/>
  <c r="AE54" i="20"/>
  <c r="O176" i="20"/>
  <c r="W178" i="20"/>
  <c r="O158" i="20"/>
  <c r="AE146" i="20"/>
  <c r="S141" i="20"/>
  <c r="S129" i="20"/>
  <c r="W112" i="20"/>
  <c r="W100" i="20"/>
  <c r="W88" i="20"/>
  <c r="S65" i="20"/>
  <c r="O190" i="20"/>
  <c r="S165" i="20"/>
  <c r="O154" i="20"/>
  <c r="W136" i="20"/>
  <c r="S125" i="20"/>
  <c r="O198" i="20"/>
  <c r="O186" i="20"/>
  <c r="W172" i="20"/>
  <c r="W144" i="20"/>
  <c r="W120" i="20"/>
  <c r="O74" i="20"/>
  <c r="O62" i="20"/>
  <c r="S201" i="20"/>
  <c r="S197" i="20"/>
  <c r="W192" i="20"/>
  <c r="S189" i="20"/>
  <c r="S185" i="20"/>
  <c r="S181" i="20"/>
  <c r="O178" i="20"/>
  <c r="AE174" i="20"/>
  <c r="AE170" i="20"/>
  <c r="AE166" i="20"/>
  <c r="W164" i="20"/>
  <c r="S161" i="20"/>
  <c r="S157" i="20"/>
  <c r="O150" i="20"/>
  <c r="W140" i="20"/>
  <c r="W132" i="20"/>
  <c r="W128" i="20"/>
  <c r="W124" i="20"/>
  <c r="AE118" i="20"/>
  <c r="AE114" i="20"/>
  <c r="AE110" i="20"/>
  <c r="AE106" i="20"/>
  <c r="AE102" i="20"/>
  <c r="AE98" i="20"/>
  <c r="W92" i="20"/>
  <c r="AE86" i="20"/>
  <c r="S77" i="20"/>
  <c r="W72" i="20"/>
  <c r="W68" i="20"/>
  <c r="W64" i="20"/>
  <c r="S61" i="20"/>
  <c r="O58" i="20"/>
  <c r="O54" i="20"/>
  <c r="W200" i="20"/>
  <c r="W196" i="20"/>
  <c r="W188" i="20"/>
  <c r="W184" i="20"/>
  <c r="W180" i="20"/>
  <c r="S177" i="20"/>
  <c r="O174" i="20"/>
  <c r="O170" i="20"/>
  <c r="W160" i="20"/>
  <c r="W156" i="20"/>
  <c r="S153" i="20"/>
  <c r="S149" i="20"/>
  <c r="O146" i="20"/>
  <c r="AE142" i="20"/>
  <c r="AE138" i="20"/>
  <c r="AE134" i="20"/>
  <c r="AE130" i="20"/>
  <c r="AE126" i="20"/>
  <c r="AE122" i="20"/>
  <c r="O118" i="20"/>
  <c r="O114" i="20"/>
  <c r="O110" i="20"/>
  <c r="O102" i="20"/>
  <c r="O98" i="20"/>
  <c r="AE94" i="20"/>
  <c r="AE90" i="20"/>
  <c r="O86" i="20"/>
  <c r="AE82" i="20"/>
  <c r="W80" i="20"/>
  <c r="W76" i="20"/>
  <c r="AE70" i="20"/>
  <c r="AE66" i="20"/>
  <c r="W60" i="20"/>
  <c r="W56" i="20"/>
  <c r="S53" i="20"/>
  <c r="O194" i="20"/>
  <c r="AE190" i="20"/>
  <c r="AE186" i="20"/>
  <c r="AE182" i="20"/>
  <c r="AE178" i="20"/>
  <c r="W176" i="20"/>
  <c r="S173" i="20"/>
  <c r="S169" i="20"/>
  <c r="O166" i="20"/>
  <c r="AE162" i="20"/>
  <c r="AE158" i="20"/>
  <c r="AE154" i="20"/>
  <c r="W152" i="20"/>
  <c r="W148" i="20"/>
  <c r="S145" i="20"/>
  <c r="O142" i="20"/>
  <c r="O138" i="20"/>
  <c r="O134" i="20"/>
  <c r="O130" i="20"/>
  <c r="O126" i="20"/>
  <c r="O122" i="20"/>
  <c r="S117" i="20"/>
  <c r="S113" i="20"/>
  <c r="S109" i="20"/>
  <c r="O106" i="20"/>
  <c r="S101" i="20"/>
  <c r="S97" i="20"/>
  <c r="O94" i="20"/>
  <c r="O90" i="20"/>
  <c r="S85" i="20"/>
  <c r="O82" i="20"/>
  <c r="AE78" i="20"/>
  <c r="AE74" i="20"/>
  <c r="O70" i="20"/>
  <c r="O66" i="20"/>
  <c r="AE62" i="20"/>
  <c r="AE58" i="20"/>
  <c r="W52" i="20"/>
  <c r="AE198" i="20"/>
  <c r="AE194" i="20"/>
  <c r="W198" i="20"/>
  <c r="W166" i="20"/>
  <c r="S103" i="20"/>
  <c r="W90" i="20"/>
  <c r="S201" i="27"/>
  <c r="S401" i="20" s="1"/>
  <c r="AE190" i="27"/>
  <c r="AE390" i="20" s="1"/>
  <c r="S189" i="27"/>
  <c r="S389" i="20" s="1"/>
  <c r="W184" i="27"/>
  <c r="W384" i="20" s="1"/>
  <c r="AE178" i="27"/>
  <c r="AE378" i="20" s="1"/>
  <c r="S177" i="27"/>
  <c r="S377" i="20" s="1"/>
  <c r="W172" i="27"/>
  <c r="W372" i="20" s="1"/>
  <c r="AE166" i="27"/>
  <c r="AE366" i="20" s="1"/>
  <c r="S165" i="27"/>
  <c r="S365" i="20" s="1"/>
  <c r="AA159" i="27"/>
  <c r="AA359" i="20" s="1"/>
  <c r="AE146" i="27"/>
  <c r="AE346" i="20" s="1"/>
  <c r="AE142" i="27"/>
  <c r="AE342" i="20" s="1"/>
  <c r="S141" i="27"/>
  <c r="S341" i="20" s="1"/>
  <c r="AE130" i="27"/>
  <c r="AE330" i="20" s="1"/>
  <c r="S129" i="27"/>
  <c r="S329" i="20" s="1"/>
  <c r="W124" i="27"/>
  <c r="W324" i="20" s="1"/>
  <c r="O122" i="27"/>
  <c r="O322" i="20" s="1"/>
  <c r="W116" i="27"/>
  <c r="W316" i="20" s="1"/>
  <c r="W104" i="27"/>
  <c r="W304" i="20" s="1"/>
  <c r="S93" i="27"/>
  <c r="S293" i="20" s="1"/>
  <c r="AE90" i="27"/>
  <c r="AE290" i="20" s="1"/>
  <c r="O86" i="27"/>
  <c r="O286" i="20" s="1"/>
  <c r="AE82" i="27"/>
  <c r="AE282" i="20" s="1"/>
  <c r="AA197" i="20"/>
  <c r="O188" i="20"/>
  <c r="S167" i="20"/>
  <c r="O160" i="20"/>
  <c r="O128" i="20"/>
  <c r="W98" i="20"/>
  <c r="S197" i="27"/>
  <c r="S397" i="20" s="1"/>
  <c r="O182" i="27"/>
  <c r="O382" i="20" s="1"/>
  <c r="O170" i="27"/>
  <c r="O370" i="20" s="1"/>
  <c r="S161" i="27"/>
  <c r="S361" i="20" s="1"/>
  <c r="AA155" i="27"/>
  <c r="AA355" i="20" s="1"/>
  <c r="W144" i="27"/>
  <c r="W344" i="20" s="1"/>
  <c r="S137" i="27"/>
  <c r="S337" i="20" s="1"/>
  <c r="AA119" i="27"/>
  <c r="AA319" i="20" s="1"/>
  <c r="S109" i="27"/>
  <c r="S309" i="20" s="1"/>
  <c r="W108" i="27"/>
  <c r="W308" i="20" s="1"/>
  <c r="AE102" i="27"/>
  <c r="AE302" i="20" s="1"/>
  <c r="S101" i="27"/>
  <c r="S301" i="20" s="1"/>
  <c r="W96" i="27"/>
  <c r="W296" i="20" s="1"/>
  <c r="S183" i="20"/>
  <c r="S127" i="20"/>
  <c r="S115" i="20"/>
  <c r="AE198" i="27"/>
  <c r="AE398" i="20" s="1"/>
  <c r="AA183" i="27"/>
  <c r="AA383" i="20" s="1"/>
  <c r="W176" i="27"/>
  <c r="W376" i="20" s="1"/>
  <c r="AA171" i="27"/>
  <c r="AA371" i="20" s="1"/>
  <c r="AE162" i="27"/>
  <c r="AE362" i="20" s="1"/>
  <c r="O158" i="27"/>
  <c r="O358" i="20" s="1"/>
  <c r="S145" i="27"/>
  <c r="S345" i="20" s="1"/>
  <c r="AE138" i="27"/>
  <c r="AE338" i="20" s="1"/>
  <c r="AA123" i="27"/>
  <c r="AA323" i="20" s="1"/>
  <c r="AE122" i="27"/>
  <c r="AE322" i="20" s="1"/>
  <c r="W120" i="27"/>
  <c r="W320" i="20" s="1"/>
  <c r="AE110" i="27"/>
  <c r="AE310" i="20" s="1"/>
  <c r="AA103" i="27"/>
  <c r="AA303" i="20" s="1"/>
  <c r="O102" i="27"/>
  <c r="O302" i="20" s="1"/>
  <c r="AE86" i="27"/>
  <c r="AE286" i="20" s="1"/>
  <c r="S85" i="27"/>
  <c r="S285" i="20" s="1"/>
  <c r="W84" i="27"/>
  <c r="W284" i="20" s="1"/>
  <c r="S112" i="20"/>
  <c r="S104" i="20"/>
  <c r="C1161" i="19"/>
  <c r="F1161" i="19" s="1"/>
  <c r="AE160" i="20"/>
  <c r="C735" i="19"/>
  <c r="F735" i="19" s="1"/>
  <c r="W134" i="20"/>
  <c r="C532" i="19"/>
  <c r="F532" i="19" s="1"/>
  <c r="S131" i="20"/>
  <c r="C715" i="19"/>
  <c r="F715" i="19" s="1"/>
  <c r="W114" i="20"/>
  <c r="C480" i="19"/>
  <c r="F480" i="19" s="1"/>
  <c r="S79" i="20"/>
  <c r="C655" i="19"/>
  <c r="F655" i="19" s="1"/>
  <c r="W54" i="20"/>
  <c r="C801" i="26"/>
  <c r="F801" i="26" s="1"/>
  <c r="W200" i="27"/>
  <c r="W400" i="20" s="1"/>
  <c r="C1000" i="26"/>
  <c r="F1000" i="26" s="1"/>
  <c r="AA199" i="27"/>
  <c r="AA399" i="20" s="1"/>
  <c r="C399" i="26"/>
  <c r="F399" i="26" s="1"/>
  <c r="O198" i="27"/>
  <c r="O398" i="20" s="1"/>
  <c r="C996" i="26"/>
  <c r="F996" i="26" s="1"/>
  <c r="AA195" i="27"/>
  <c r="AA395" i="20" s="1"/>
  <c r="C1195" i="26"/>
  <c r="F1195" i="26" s="1"/>
  <c r="AE194" i="27"/>
  <c r="AE394" i="20" s="1"/>
  <c r="C395" i="26"/>
  <c r="F395" i="26" s="1"/>
  <c r="O194" i="27"/>
  <c r="O394" i="20" s="1"/>
  <c r="C594" i="26"/>
  <c r="F594" i="26" s="1"/>
  <c r="S193" i="27"/>
  <c r="S393" i="20" s="1"/>
  <c r="C793" i="26"/>
  <c r="F793" i="26" s="1"/>
  <c r="W192" i="27"/>
  <c r="W392" i="20" s="1"/>
  <c r="C789" i="26"/>
  <c r="F789" i="26" s="1"/>
  <c r="W188" i="27"/>
  <c r="W388" i="20" s="1"/>
  <c r="C988" i="26"/>
  <c r="F988" i="26" s="1"/>
  <c r="AA187" i="27"/>
  <c r="AA387" i="20" s="1"/>
  <c r="C1187" i="26"/>
  <c r="F1187" i="26" s="1"/>
  <c r="AE186" i="27"/>
  <c r="AE386" i="20" s="1"/>
  <c r="C387" i="26"/>
  <c r="F387" i="26" s="1"/>
  <c r="O186" i="27"/>
  <c r="O386" i="20" s="1"/>
  <c r="C586" i="26"/>
  <c r="F586" i="26" s="1"/>
  <c r="S185" i="27"/>
  <c r="S385" i="20" s="1"/>
  <c r="C1183" i="26"/>
  <c r="F1183" i="26" s="1"/>
  <c r="AE182" i="27"/>
  <c r="AE382" i="20" s="1"/>
  <c r="C582" i="26"/>
  <c r="F582" i="26" s="1"/>
  <c r="S181" i="27"/>
  <c r="S381" i="20" s="1"/>
  <c r="C781" i="26"/>
  <c r="F781" i="26" s="1"/>
  <c r="W180" i="27"/>
  <c r="W380" i="20" s="1"/>
  <c r="C976" i="26"/>
  <c r="F976" i="26" s="1"/>
  <c r="AA175" i="27"/>
  <c r="AA375" i="20" s="1"/>
  <c r="C1175" i="26"/>
  <c r="F1175" i="26" s="1"/>
  <c r="AE174" i="27"/>
  <c r="AE374" i="20" s="1"/>
  <c r="C375" i="26"/>
  <c r="F375" i="26" s="1"/>
  <c r="O174" i="27"/>
  <c r="O374" i="20" s="1"/>
  <c r="C574" i="26"/>
  <c r="F574" i="26" s="1"/>
  <c r="S173" i="27"/>
  <c r="S373" i="20" s="1"/>
  <c r="C1171" i="26"/>
  <c r="F1171" i="26" s="1"/>
  <c r="AE170" i="27"/>
  <c r="AE370" i="20" s="1"/>
  <c r="C570" i="26"/>
  <c r="F570" i="26" s="1"/>
  <c r="S169" i="27"/>
  <c r="S369" i="20" s="1"/>
  <c r="C769" i="26"/>
  <c r="F769" i="26" s="1"/>
  <c r="W168" i="27"/>
  <c r="W368" i="20" s="1"/>
  <c r="C765" i="26"/>
  <c r="F765" i="26" s="1"/>
  <c r="W164" i="27"/>
  <c r="W364" i="20" s="1"/>
  <c r="C964" i="26"/>
  <c r="F964" i="26" s="1"/>
  <c r="AA163" i="27"/>
  <c r="AA363" i="20" s="1"/>
  <c r="C363" i="26"/>
  <c r="F363" i="26" s="1"/>
  <c r="O162" i="27"/>
  <c r="O362" i="20" s="1"/>
  <c r="C1159" i="26"/>
  <c r="F1159" i="26" s="1"/>
  <c r="AE158" i="27"/>
  <c r="AE358" i="20" s="1"/>
  <c r="C558" i="26"/>
  <c r="F558" i="26" s="1"/>
  <c r="S157" i="27"/>
  <c r="S357" i="20" s="1"/>
  <c r="C757" i="26"/>
  <c r="F757" i="26" s="1"/>
  <c r="W156" i="27"/>
  <c r="W356" i="20" s="1"/>
  <c r="C355" i="26"/>
  <c r="F355" i="26" s="1"/>
  <c r="O154" i="27"/>
  <c r="O354" i="20" s="1"/>
  <c r="C554" i="26"/>
  <c r="F554" i="26" s="1"/>
  <c r="S153" i="27"/>
  <c r="S353" i="20" s="1"/>
  <c r="C753" i="26"/>
  <c r="F753" i="26" s="1"/>
  <c r="W152" i="27"/>
  <c r="W352" i="20" s="1"/>
  <c r="C952" i="26"/>
  <c r="F952" i="26" s="1"/>
  <c r="AA151" i="27"/>
  <c r="AA351" i="20" s="1"/>
  <c r="C1151" i="26"/>
  <c r="F1151" i="26" s="1"/>
  <c r="AE150" i="27"/>
  <c r="AE350" i="20" s="1"/>
  <c r="C351" i="26"/>
  <c r="F351" i="26" s="1"/>
  <c r="O150" i="27"/>
  <c r="O350" i="20" s="1"/>
  <c r="C550" i="26"/>
  <c r="F550" i="26" s="1"/>
  <c r="S149" i="27"/>
  <c r="S349" i="20" s="1"/>
  <c r="C749" i="26"/>
  <c r="F749" i="26" s="1"/>
  <c r="W148" i="27"/>
  <c r="W348" i="20" s="1"/>
  <c r="C347" i="26"/>
  <c r="F347" i="26" s="1"/>
  <c r="O146" i="27"/>
  <c r="O346" i="20" s="1"/>
  <c r="C741" i="26"/>
  <c r="F741" i="26" s="1"/>
  <c r="W140" i="27"/>
  <c r="W340" i="20" s="1"/>
  <c r="C940" i="26"/>
  <c r="F940" i="26" s="1"/>
  <c r="AA139" i="27"/>
  <c r="AA339" i="20" s="1"/>
  <c r="C339" i="26"/>
  <c r="F339" i="26" s="1"/>
  <c r="O138" i="27"/>
  <c r="O338" i="20" s="1"/>
  <c r="C936" i="26"/>
  <c r="F936" i="26" s="1"/>
  <c r="AA135" i="27"/>
  <c r="AA335" i="20" s="1"/>
  <c r="C1135" i="26"/>
  <c r="F1135" i="26" s="1"/>
  <c r="AE134" i="27"/>
  <c r="AE334" i="20" s="1"/>
  <c r="C335" i="26"/>
  <c r="F335" i="26" s="1"/>
  <c r="O134" i="27"/>
  <c r="O334" i="20" s="1"/>
  <c r="C534" i="26"/>
  <c r="F534" i="26" s="1"/>
  <c r="S133" i="27"/>
  <c r="S333" i="20" s="1"/>
  <c r="C733" i="26"/>
  <c r="F733" i="26" s="1"/>
  <c r="W132" i="27"/>
  <c r="W332" i="20" s="1"/>
  <c r="C729" i="26"/>
  <c r="F729" i="26" s="1"/>
  <c r="W128" i="27"/>
  <c r="W328" i="20" s="1"/>
  <c r="C928" i="26"/>
  <c r="F928" i="26" s="1"/>
  <c r="AA127" i="27"/>
  <c r="AA327" i="20" s="1"/>
  <c r="C1127" i="26"/>
  <c r="F1127" i="26" s="1"/>
  <c r="AE126" i="27"/>
  <c r="AE326" i="20" s="1"/>
  <c r="C327" i="26"/>
  <c r="F327" i="26" s="1"/>
  <c r="O126" i="27"/>
  <c r="O326" i="20" s="1"/>
  <c r="C526" i="26"/>
  <c r="F526" i="26" s="1"/>
  <c r="S125" i="27"/>
  <c r="S325" i="20" s="1"/>
  <c r="C522" i="26"/>
  <c r="F522" i="26" s="1"/>
  <c r="S121" i="27"/>
  <c r="S321" i="20" s="1"/>
  <c r="C1119" i="26"/>
  <c r="F1119" i="26" s="1"/>
  <c r="AE118" i="27"/>
  <c r="AE318" i="20" s="1"/>
  <c r="C319" i="26"/>
  <c r="F319" i="26" s="1"/>
  <c r="O118" i="27"/>
  <c r="O318" i="20" s="1"/>
  <c r="C916" i="26"/>
  <c r="F916" i="26" s="1"/>
  <c r="AA115" i="27"/>
  <c r="AA315" i="20" s="1"/>
  <c r="C1115" i="26"/>
  <c r="F1115" i="26" s="1"/>
  <c r="AE114" i="27"/>
  <c r="AE314" i="20" s="1"/>
  <c r="C315" i="26"/>
  <c r="F315" i="26" s="1"/>
  <c r="O114" i="27"/>
  <c r="O314" i="20" s="1"/>
  <c r="C514" i="26"/>
  <c r="F514" i="26" s="1"/>
  <c r="S113" i="27"/>
  <c r="S313" i="20" s="1"/>
  <c r="C713" i="26"/>
  <c r="F713" i="26" s="1"/>
  <c r="W112" i="27"/>
  <c r="W312" i="20" s="1"/>
  <c r="C912" i="26"/>
  <c r="F912" i="26" s="1"/>
  <c r="AA111" i="27"/>
  <c r="AA311" i="20" s="1"/>
  <c r="C311" i="26"/>
  <c r="F311" i="26" s="1"/>
  <c r="O110" i="27"/>
  <c r="O310" i="20" s="1"/>
  <c r="C1107" i="26"/>
  <c r="F1107" i="26" s="1"/>
  <c r="AE106" i="27"/>
  <c r="AE306" i="20" s="1"/>
  <c r="C701" i="26"/>
  <c r="F701" i="26" s="1"/>
  <c r="W100" i="27"/>
  <c r="W300" i="20" s="1"/>
  <c r="C900" i="26"/>
  <c r="F900" i="26" s="1"/>
  <c r="AA99" i="27"/>
  <c r="AA299" i="20" s="1"/>
  <c r="C1099" i="26"/>
  <c r="F1099" i="26" s="1"/>
  <c r="AE98" i="27"/>
  <c r="AE298" i="20" s="1"/>
  <c r="C299" i="26"/>
  <c r="F299" i="26" s="1"/>
  <c r="O98" i="27"/>
  <c r="O298" i="20" s="1"/>
  <c r="C498" i="26"/>
  <c r="F498" i="26" s="1"/>
  <c r="S97" i="27"/>
  <c r="S297" i="20" s="1"/>
  <c r="C1095" i="26"/>
  <c r="F1095" i="26" s="1"/>
  <c r="AE94" i="27"/>
  <c r="AE294" i="20" s="1"/>
  <c r="C693" i="26"/>
  <c r="F693" i="26" s="1"/>
  <c r="W92" i="27"/>
  <c r="W292" i="20" s="1"/>
  <c r="C291" i="26"/>
  <c r="F291" i="26" s="1"/>
  <c r="O90" i="27"/>
  <c r="O290" i="20" s="1"/>
  <c r="C490" i="26"/>
  <c r="F490" i="26" s="1"/>
  <c r="S89" i="27"/>
  <c r="S289" i="20" s="1"/>
  <c r="C689" i="26"/>
  <c r="F689" i="26" s="1"/>
  <c r="W88" i="27"/>
  <c r="W288" i="20" s="1"/>
  <c r="C283" i="26"/>
  <c r="F283" i="26" s="1"/>
  <c r="O82" i="27"/>
  <c r="O282" i="20" s="1"/>
  <c r="C482" i="26"/>
  <c r="F482" i="26" s="1"/>
  <c r="S81" i="27"/>
  <c r="S281" i="20" s="1"/>
  <c r="C681" i="26"/>
  <c r="F681" i="26" s="1"/>
  <c r="W80" i="27"/>
  <c r="W280" i="20" s="1"/>
  <c r="C279" i="26"/>
  <c r="F279" i="26" s="1"/>
  <c r="O78" i="27"/>
  <c r="O278" i="20" s="1"/>
  <c r="C1075" i="26"/>
  <c r="F1075" i="26" s="1"/>
  <c r="AE74" i="27"/>
  <c r="AE274" i="20" s="1"/>
  <c r="C474" i="26"/>
  <c r="F474" i="26" s="1"/>
  <c r="S73" i="27"/>
  <c r="S273" i="20" s="1"/>
  <c r="C673" i="26"/>
  <c r="F673" i="26" s="1"/>
  <c r="W72" i="27"/>
  <c r="W272" i="20" s="1"/>
  <c r="C271" i="26"/>
  <c r="F271" i="26" s="1"/>
  <c r="O70" i="27"/>
  <c r="O270" i="20" s="1"/>
  <c r="C470" i="26"/>
  <c r="F470" i="26" s="1"/>
  <c r="S69" i="27"/>
  <c r="S269" i="20" s="1"/>
  <c r="C1067" i="26"/>
  <c r="F1067" i="26" s="1"/>
  <c r="AE66" i="27"/>
  <c r="AE266" i="20" s="1"/>
  <c r="C267" i="26"/>
  <c r="F267" i="26" s="1"/>
  <c r="O66" i="27"/>
  <c r="O266" i="20" s="1"/>
  <c r="C466" i="26"/>
  <c r="F466" i="26" s="1"/>
  <c r="S65" i="27"/>
  <c r="S265" i="20" s="1"/>
  <c r="C665" i="26"/>
  <c r="F665" i="26" s="1"/>
  <c r="W64" i="27"/>
  <c r="W264" i="20" s="1"/>
  <c r="C263" i="26"/>
  <c r="F263" i="26" s="1"/>
  <c r="O62" i="27"/>
  <c r="O262" i="20" s="1"/>
  <c r="C1059" i="26"/>
  <c r="F1059" i="26" s="1"/>
  <c r="AE58" i="27"/>
  <c r="AE258" i="20" s="1"/>
  <c r="C458" i="26"/>
  <c r="F458" i="26" s="1"/>
  <c r="S57" i="27"/>
  <c r="S257" i="20" s="1"/>
  <c r="C657" i="26"/>
  <c r="F657" i="26" s="1"/>
  <c r="W56" i="27"/>
  <c r="W256" i="20" s="1"/>
  <c r="C255" i="26"/>
  <c r="F255" i="26" s="1"/>
  <c r="O54" i="27"/>
  <c r="O254" i="20" s="1"/>
  <c r="C454" i="26"/>
  <c r="F454" i="26" s="1"/>
  <c r="S53" i="27"/>
  <c r="S253" i="20" s="1"/>
  <c r="C653" i="26"/>
  <c r="F653" i="26" s="1"/>
  <c r="W52" i="27"/>
  <c r="W252" i="20" s="1"/>
  <c r="C559" i="19"/>
  <c r="F559" i="19" s="1"/>
  <c r="S158" i="20"/>
  <c r="C1156" i="19"/>
  <c r="F1156" i="19" s="1"/>
  <c r="AE155" i="20"/>
  <c r="C300" i="19"/>
  <c r="F300" i="19" s="1"/>
  <c r="O99" i="20"/>
  <c r="C698" i="19"/>
  <c r="F698" i="19" s="1"/>
  <c r="W97" i="20"/>
  <c r="C495" i="19"/>
  <c r="F495" i="19" s="1"/>
  <c r="S94" i="20"/>
  <c r="C288" i="19"/>
  <c r="F288" i="19" s="1"/>
  <c r="O87" i="20"/>
  <c r="C1060" i="19"/>
  <c r="F1060" i="19" s="1"/>
  <c r="AE59" i="20"/>
  <c r="C378" i="26"/>
  <c r="F378" i="26" s="1"/>
  <c r="O177" i="27"/>
  <c r="O377" i="20" s="1"/>
  <c r="C362" i="26"/>
  <c r="F362" i="26" s="1"/>
  <c r="O161" i="27"/>
  <c r="O361" i="20" s="1"/>
  <c r="C955" i="26"/>
  <c r="F955" i="26" s="1"/>
  <c r="AA154" i="27"/>
  <c r="AA354" i="20" s="1"/>
  <c r="C947" i="26"/>
  <c r="F947" i="26" s="1"/>
  <c r="AA146" i="27"/>
  <c r="AA346" i="20" s="1"/>
  <c r="C346" i="26"/>
  <c r="F346" i="26" s="1"/>
  <c r="O145" i="27"/>
  <c r="O345" i="20" s="1"/>
  <c r="C545" i="26"/>
  <c r="F545" i="26" s="1"/>
  <c r="S144" i="27"/>
  <c r="S344" i="20" s="1"/>
  <c r="C306" i="26"/>
  <c r="F306" i="26" s="1"/>
  <c r="O105" i="27"/>
  <c r="O305" i="20" s="1"/>
  <c r="C505" i="26"/>
  <c r="F505" i="26" s="1"/>
  <c r="S104" i="27"/>
  <c r="S304" i="20" s="1"/>
  <c r="W87" i="27"/>
  <c r="W287" i="20" s="1"/>
  <c r="W79" i="27"/>
  <c r="W279" i="20" s="1"/>
  <c r="AE69" i="27"/>
  <c r="AE269" i="20" s="1"/>
  <c r="P20" i="34"/>
  <c r="B208" i="22"/>
  <c r="B208" i="17" s="1"/>
  <c r="B204" i="22"/>
  <c r="B204" i="17" s="1"/>
  <c r="B201" i="22"/>
  <c r="B201" i="17" s="1"/>
  <c r="B199" i="22"/>
  <c r="B199" i="17" s="1"/>
  <c r="B195" i="22"/>
  <c r="B195" i="17" s="1"/>
  <c r="J62" i="34"/>
  <c r="P44" i="34"/>
  <c r="P28" i="34"/>
  <c r="P16" i="34"/>
  <c r="J57" i="34"/>
  <c r="C27" i="38"/>
  <c r="F37" i="36"/>
  <c r="C39" i="38"/>
  <c r="C31" i="38"/>
  <c r="E9" i="17"/>
  <c r="D9" i="22" s="1"/>
  <c r="C23" i="38"/>
  <c r="C19" i="38"/>
  <c r="F55" i="38"/>
  <c r="F115" i="36" s="1"/>
  <c r="C47" i="38"/>
  <c r="C33" i="38"/>
  <c r="B158" i="22"/>
  <c r="B158" i="17" s="1"/>
  <c r="B154" i="22"/>
  <c r="B154" i="17" s="1"/>
  <c r="B138" i="22"/>
  <c r="B138" i="17" s="1"/>
  <c r="B122" i="22"/>
  <c r="B122" i="17" s="1"/>
  <c r="B98" i="22"/>
  <c r="B98" i="17" s="1"/>
  <c r="J61" i="34"/>
  <c r="J58" i="34"/>
  <c r="V43" i="34"/>
  <c r="V35" i="34"/>
  <c r="V7" i="34"/>
  <c r="R44" i="34"/>
  <c r="R39" i="34"/>
  <c r="P32" i="34"/>
  <c r="P7" i="34"/>
  <c r="J59" i="34"/>
  <c r="J56" i="34"/>
  <c r="M49" i="34"/>
  <c r="J11" i="34"/>
  <c r="L117" i="58" s="1"/>
  <c r="L118" i="58" s="1"/>
  <c r="V51" i="34"/>
  <c r="V39" i="34"/>
  <c r="V11" i="34"/>
  <c r="P52" i="34"/>
  <c r="R42" i="34"/>
  <c r="R37" i="34"/>
  <c r="R13" i="34"/>
  <c r="J63" i="34"/>
  <c r="J60" i="34"/>
  <c r="M56" i="34"/>
  <c r="J20" i="34"/>
  <c r="U117" i="58" s="1"/>
  <c r="U118" i="58" s="1"/>
  <c r="B181" i="22"/>
  <c r="B181" i="17" s="1"/>
  <c r="B144" i="22"/>
  <c r="B144" i="17" s="1"/>
  <c r="B132" i="22"/>
  <c r="B132" i="17" s="1"/>
  <c r="B128" i="22"/>
  <c r="B128" i="17" s="1"/>
  <c r="B112" i="22"/>
  <c r="B112" i="17" s="1"/>
  <c r="B104" i="22"/>
  <c r="B104" i="17" s="1"/>
  <c r="B92" i="22"/>
  <c r="B92" i="17" s="1"/>
  <c r="B84" i="22"/>
  <c r="B84" i="17" s="1"/>
  <c r="B77" i="22"/>
  <c r="B77" i="17" s="1"/>
  <c r="B76" i="22"/>
  <c r="B76" i="17" s="1"/>
  <c r="B71" i="22"/>
  <c r="B71" i="17" s="1"/>
  <c r="W53" i="34"/>
  <c r="Q44" i="34"/>
  <c r="Q32" i="34"/>
  <c r="Q26" i="34"/>
  <c r="Q4" i="34"/>
  <c r="B190" i="22"/>
  <c r="B190" i="17" s="1"/>
  <c r="B186" i="22"/>
  <c r="B186" i="17" s="1"/>
  <c r="B149" i="22"/>
  <c r="B149" i="17" s="1"/>
  <c r="K103" i="34"/>
  <c r="K63" i="34"/>
  <c r="K59" i="34"/>
  <c r="W50" i="34"/>
  <c r="W29" i="34"/>
  <c r="W18" i="34"/>
  <c r="Q47" i="34"/>
  <c r="Q29" i="34"/>
  <c r="Q13" i="34"/>
  <c r="B176" i="22"/>
  <c r="B176" i="17" s="1"/>
  <c r="B172" i="22"/>
  <c r="B172" i="17" s="1"/>
  <c r="B169" i="22"/>
  <c r="B169" i="17" s="1"/>
  <c r="B167" i="22"/>
  <c r="B167" i="17" s="1"/>
  <c r="B163" i="22"/>
  <c r="B163" i="17" s="1"/>
  <c r="K75" i="34"/>
  <c r="K61" i="34"/>
  <c r="K31" i="34"/>
  <c r="F61" i="38"/>
  <c r="F121" i="36" s="1"/>
  <c r="C57" i="38"/>
  <c r="W51" i="34"/>
  <c r="W48" i="34"/>
  <c r="W44" i="34"/>
  <c r="W41" i="34"/>
  <c r="W38" i="34"/>
  <c r="W31" i="34"/>
  <c r="W27" i="34"/>
  <c r="W23" i="34"/>
  <c r="W20" i="34"/>
  <c r="W16" i="34"/>
  <c r="W12" i="34"/>
  <c r="W9" i="34"/>
  <c r="W6" i="34"/>
  <c r="Q52" i="34"/>
  <c r="Q49" i="34"/>
  <c r="Q45" i="34"/>
  <c r="Q43" i="34"/>
  <c r="Q40" i="34"/>
  <c r="Q34" i="34"/>
  <c r="Q31" i="34"/>
  <c r="Q24" i="34"/>
  <c r="Q20" i="34"/>
  <c r="Q17" i="34"/>
  <c r="Q14" i="34"/>
  <c r="Q11" i="34"/>
  <c r="Q7" i="34"/>
  <c r="Q5" i="34"/>
  <c r="W47" i="34"/>
  <c r="W43" i="34"/>
  <c r="W40" i="34"/>
  <c r="W37" i="34"/>
  <c r="W34" i="34"/>
  <c r="W30" i="34"/>
  <c r="W26" i="34"/>
  <c r="W19" i="34"/>
  <c r="W15" i="34"/>
  <c r="W11" i="34"/>
  <c r="W8" i="34"/>
  <c r="W5" i="34"/>
  <c r="Q48" i="34"/>
  <c r="Q37" i="34"/>
  <c r="Q33" i="34"/>
  <c r="Q30" i="34"/>
  <c r="Q27" i="34"/>
  <c r="Q23" i="34"/>
  <c r="Q16" i="34"/>
  <c r="Q10" i="34"/>
  <c r="Q6" i="34"/>
  <c r="K48" i="34"/>
  <c r="K26" i="34"/>
  <c r="AF59" i="58" s="1"/>
  <c r="W52" i="34"/>
  <c r="W49" i="34"/>
  <c r="W45" i="34"/>
  <c r="W42" i="34"/>
  <c r="W35" i="34"/>
  <c r="W32" i="34"/>
  <c r="W28" i="34"/>
  <c r="W24" i="34"/>
  <c r="W21" i="34"/>
  <c r="W17" i="34"/>
  <c r="W13" i="34"/>
  <c r="Q53" i="34"/>
  <c r="Q50" i="34"/>
  <c r="Q46" i="34"/>
  <c r="Q41" i="34"/>
  <c r="Q38" i="34"/>
  <c r="Q35" i="34"/>
  <c r="Q28" i="34"/>
  <c r="Q25" i="34"/>
  <c r="Q21" i="34"/>
  <c r="Q18" i="34"/>
  <c r="Q15" i="34"/>
  <c r="Q12" i="34"/>
  <c r="K24" i="34"/>
  <c r="AD59" i="58" s="1"/>
  <c r="U5" i="34"/>
  <c r="U30" i="34"/>
  <c r="U33" i="34"/>
  <c r="U14" i="34"/>
  <c r="U17" i="34"/>
  <c r="U42" i="34"/>
  <c r="U53" i="34"/>
  <c r="U49" i="34"/>
  <c r="U46" i="34"/>
  <c r="U37" i="34"/>
  <c r="U21" i="34"/>
  <c r="R49" i="34"/>
  <c r="R46" i="34"/>
  <c r="R30" i="34"/>
  <c r="R4" i="34"/>
  <c r="U26" i="34"/>
  <c r="U10" i="34"/>
  <c r="R53" i="34"/>
  <c r="R51" i="34"/>
  <c r="R35" i="34"/>
  <c r="R23" i="34"/>
  <c r="R6" i="34"/>
  <c r="R19" i="34"/>
  <c r="R21" i="34"/>
  <c r="R26" i="34"/>
  <c r="R28" i="34"/>
  <c r="R33" i="34"/>
  <c r="R40" i="34"/>
  <c r="R9" i="34"/>
  <c r="R17" i="34"/>
  <c r="R24" i="34"/>
  <c r="B206" i="22"/>
  <c r="B206" i="17" s="1"/>
  <c r="B202" i="22"/>
  <c r="B202" i="17" s="1"/>
  <c r="B197" i="22"/>
  <c r="B197" i="17" s="1"/>
  <c r="B192" i="22"/>
  <c r="B192" i="17" s="1"/>
  <c r="B188" i="22"/>
  <c r="B188" i="17" s="1"/>
  <c r="B185" i="22"/>
  <c r="B185" i="17" s="1"/>
  <c r="B183" i="22"/>
  <c r="B183" i="17" s="1"/>
  <c r="B179" i="22"/>
  <c r="B179" i="17" s="1"/>
  <c r="B174" i="22"/>
  <c r="B174" i="17" s="1"/>
  <c r="B170" i="22"/>
  <c r="B170" i="17" s="1"/>
  <c r="B165" i="22"/>
  <c r="B165" i="17" s="1"/>
  <c r="B160" i="22"/>
  <c r="B160" i="17" s="1"/>
  <c r="B156" i="22"/>
  <c r="B156" i="17" s="1"/>
  <c r="B153" i="22"/>
  <c r="B153" i="17" s="1"/>
  <c r="B151" i="22"/>
  <c r="B151" i="17" s="1"/>
  <c r="B147" i="22"/>
  <c r="B147" i="17" s="1"/>
  <c r="B140" i="22"/>
  <c r="B140" i="17" s="1"/>
  <c r="B136" i="22"/>
  <c r="B136" i="17" s="1"/>
  <c r="B130" i="22"/>
  <c r="B130" i="17" s="1"/>
  <c r="B120" i="22"/>
  <c r="B120" i="17" s="1"/>
  <c r="B114" i="22"/>
  <c r="B114" i="17" s="1"/>
  <c r="B106" i="22"/>
  <c r="B106" i="17" s="1"/>
  <c r="B97" i="22"/>
  <c r="B97" i="17" s="1"/>
  <c r="B96" i="22"/>
  <c r="B96" i="17" s="1"/>
  <c r="B44" i="22"/>
  <c r="B44" i="17" s="1"/>
  <c r="B15" i="22"/>
  <c r="B15" i="17" s="1"/>
  <c r="B13" i="22"/>
  <c r="B13" i="17" s="1"/>
  <c r="I89" i="34"/>
  <c r="V27" i="34"/>
  <c r="V19" i="34"/>
  <c r="V5" i="34"/>
  <c r="P48" i="34"/>
  <c r="P36" i="34"/>
  <c r="P12" i="34"/>
  <c r="B207" i="22"/>
  <c r="B207" i="17" s="1"/>
  <c r="B203" i="22"/>
  <c r="B203" i="17" s="1"/>
  <c r="B198" i="22"/>
  <c r="B198" i="17" s="1"/>
  <c r="B194" i="22"/>
  <c r="B194" i="17" s="1"/>
  <c r="B189" i="22"/>
  <c r="B189" i="17" s="1"/>
  <c r="B184" i="22"/>
  <c r="B184" i="17" s="1"/>
  <c r="B180" i="22"/>
  <c r="B180" i="17" s="1"/>
  <c r="B177" i="22"/>
  <c r="B177" i="17" s="1"/>
  <c r="B175" i="22"/>
  <c r="B175" i="17" s="1"/>
  <c r="B171" i="22"/>
  <c r="B171" i="17" s="1"/>
  <c r="B166" i="22"/>
  <c r="B166" i="17" s="1"/>
  <c r="B162" i="22"/>
  <c r="B162" i="17" s="1"/>
  <c r="B157" i="22"/>
  <c r="B157" i="17" s="1"/>
  <c r="B152" i="22"/>
  <c r="B152" i="17" s="1"/>
  <c r="B148" i="22"/>
  <c r="B148" i="17" s="1"/>
  <c r="B145" i="22"/>
  <c r="B145" i="17" s="1"/>
  <c r="B143" i="22"/>
  <c r="B143" i="17" s="1"/>
  <c r="B137" i="22"/>
  <c r="B137" i="17" s="1"/>
  <c r="B134" i="22"/>
  <c r="B134" i="17" s="1"/>
  <c r="B133" i="22"/>
  <c r="B133" i="17" s="1"/>
  <c r="B131" i="22"/>
  <c r="B131" i="17" s="1"/>
  <c r="B127" i="22"/>
  <c r="B127" i="17" s="1"/>
  <c r="B121" i="22"/>
  <c r="B121" i="17" s="1"/>
  <c r="B118" i="22"/>
  <c r="B118" i="17" s="1"/>
  <c r="B117" i="22"/>
  <c r="B117" i="17" s="1"/>
  <c r="B115" i="22"/>
  <c r="B115" i="17" s="1"/>
  <c r="B69" i="22"/>
  <c r="B69" i="17" s="1"/>
  <c r="B68" i="22"/>
  <c r="B68" i="17" s="1"/>
  <c r="B64" i="22"/>
  <c r="B64" i="17" s="1"/>
  <c r="B61" i="22"/>
  <c r="B61" i="17" s="1"/>
  <c r="B54" i="22"/>
  <c r="B54" i="17" s="1"/>
  <c r="B48" i="22"/>
  <c r="B48" i="17" s="1"/>
  <c r="B40" i="22"/>
  <c r="B40" i="17" s="1"/>
  <c r="K101" i="34"/>
  <c r="I99" i="34"/>
  <c r="K93" i="34"/>
  <c r="K85" i="34"/>
  <c r="K77" i="34"/>
  <c r="K69" i="34"/>
  <c r="K54" i="34"/>
  <c r="K42" i="34"/>
  <c r="AV59" i="58" s="1"/>
  <c r="K38" i="34"/>
  <c r="AR59" i="58" s="1"/>
  <c r="K27" i="34"/>
  <c r="K11" i="34"/>
  <c r="K6" i="34"/>
  <c r="G59" i="56" s="1"/>
  <c r="B205" i="22"/>
  <c r="B205" i="17" s="1"/>
  <c r="B200" i="22"/>
  <c r="B200" i="17" s="1"/>
  <c r="B196" i="22"/>
  <c r="B196" i="17" s="1"/>
  <c r="B193" i="22"/>
  <c r="B193" i="17" s="1"/>
  <c r="B191" i="22"/>
  <c r="B191" i="17" s="1"/>
  <c r="B187" i="22"/>
  <c r="B187" i="17" s="1"/>
  <c r="B182" i="22"/>
  <c r="B182" i="17" s="1"/>
  <c r="B178" i="22"/>
  <c r="B178" i="17" s="1"/>
  <c r="B173" i="22"/>
  <c r="B173" i="17" s="1"/>
  <c r="B168" i="22"/>
  <c r="B168" i="17" s="1"/>
  <c r="B164" i="22"/>
  <c r="B164" i="17" s="1"/>
  <c r="B161" i="22"/>
  <c r="B161" i="17" s="1"/>
  <c r="B159" i="22"/>
  <c r="B159" i="17" s="1"/>
  <c r="B155" i="22"/>
  <c r="B155" i="17" s="1"/>
  <c r="B150" i="22"/>
  <c r="B150" i="17" s="1"/>
  <c r="B146" i="22"/>
  <c r="B146" i="17" s="1"/>
  <c r="B142" i="22"/>
  <c r="B142" i="17" s="1"/>
  <c r="B141" i="22"/>
  <c r="B141" i="17" s="1"/>
  <c r="B139" i="22"/>
  <c r="B139" i="17" s="1"/>
  <c r="B135" i="22"/>
  <c r="B135" i="17" s="1"/>
  <c r="B129" i="22"/>
  <c r="B129" i="17" s="1"/>
  <c r="B126" i="22"/>
  <c r="B126" i="17" s="1"/>
  <c r="B125" i="22"/>
  <c r="B125" i="17" s="1"/>
  <c r="B123" i="22"/>
  <c r="B123" i="17" s="1"/>
  <c r="B105" i="22"/>
  <c r="B105" i="17" s="1"/>
  <c r="B102" i="22"/>
  <c r="B102" i="17" s="1"/>
  <c r="B101" i="22"/>
  <c r="B101" i="17" s="1"/>
  <c r="B99" i="22"/>
  <c r="B99" i="17" s="1"/>
  <c r="B93" i="22"/>
  <c r="B93" i="17" s="1"/>
  <c r="B89" i="22"/>
  <c r="B89" i="17" s="1"/>
  <c r="B85" i="22"/>
  <c r="B85" i="17" s="1"/>
  <c r="B43" i="22"/>
  <c r="B43" i="17" s="1"/>
  <c r="B38" i="22"/>
  <c r="B38" i="17" s="1"/>
  <c r="B25" i="22"/>
  <c r="B25" i="17" s="1"/>
  <c r="K97" i="34"/>
  <c r="K89" i="34"/>
  <c r="K81" i="34"/>
  <c r="K73" i="34"/>
  <c r="K65" i="34"/>
  <c r="K50" i="34"/>
  <c r="K47" i="34"/>
  <c r="K40" i="34"/>
  <c r="AT59" i="58" s="1"/>
  <c r="K36" i="34"/>
  <c r="AP59" i="56" s="1"/>
  <c r="K22" i="34"/>
  <c r="W59" i="58" s="1"/>
  <c r="K16" i="34"/>
  <c r="K13" i="34"/>
  <c r="J41" i="34"/>
  <c r="AU117" i="58" s="1"/>
  <c r="AU120" i="58" s="1"/>
  <c r="J25" i="34"/>
  <c r="J7" i="34"/>
  <c r="H117" i="58" s="1"/>
  <c r="H120" i="58" s="1"/>
  <c r="U50" i="34"/>
  <c r="U41" i="34"/>
  <c r="U34" i="34"/>
  <c r="U25" i="34"/>
  <c r="U18" i="34"/>
  <c r="U9" i="34"/>
  <c r="U7" i="34"/>
  <c r="R52" i="34"/>
  <c r="R47" i="34"/>
  <c r="R45" i="34"/>
  <c r="R38" i="34"/>
  <c r="R36" i="34"/>
  <c r="R31" i="34"/>
  <c r="R29" i="34"/>
  <c r="R22" i="34"/>
  <c r="R20" i="34"/>
  <c r="K102" i="34"/>
  <c r="K100" i="34"/>
  <c r="K98" i="34"/>
  <c r="K96" i="34"/>
  <c r="K94" i="34"/>
  <c r="K92" i="34"/>
  <c r="K90" i="34"/>
  <c r="K88" i="34"/>
  <c r="K86" i="34"/>
  <c r="K84" i="34"/>
  <c r="K82" i="34"/>
  <c r="K80" i="34"/>
  <c r="K78" i="34"/>
  <c r="K76" i="34"/>
  <c r="K74" i="34"/>
  <c r="K72" i="34"/>
  <c r="K70" i="34"/>
  <c r="K68" i="34"/>
  <c r="K66" i="34"/>
  <c r="K64" i="34"/>
  <c r="K55" i="34"/>
  <c r="K53" i="34"/>
  <c r="K51" i="34"/>
  <c r="K49" i="34"/>
  <c r="K44" i="34"/>
  <c r="K37" i="34"/>
  <c r="K35" i="34"/>
  <c r="J33" i="34"/>
  <c r="AM117" i="58" s="1"/>
  <c r="AM118" i="58" s="1"/>
  <c r="K30" i="34"/>
  <c r="AJ59" i="58" s="1"/>
  <c r="K28" i="34"/>
  <c r="AH59" i="58" s="1"/>
  <c r="J18" i="34"/>
  <c r="J13" i="34"/>
  <c r="N117" i="58" s="1"/>
  <c r="N118" i="58" s="1"/>
  <c r="V47" i="34"/>
  <c r="U45" i="34"/>
  <c r="U38" i="34"/>
  <c r="V31" i="34"/>
  <c r="U29" i="34"/>
  <c r="U22" i="34"/>
  <c r="V15" i="34"/>
  <c r="U13" i="34"/>
  <c r="U6" i="34"/>
  <c r="R50" i="34"/>
  <c r="R48" i="34"/>
  <c r="R43" i="34"/>
  <c r="R41" i="34"/>
  <c r="P40" i="34"/>
  <c r="R34" i="34"/>
  <c r="R32" i="34"/>
  <c r="R27" i="34"/>
  <c r="R25" i="34"/>
  <c r="P24" i="34"/>
  <c r="R18" i="34"/>
  <c r="R16" i="34"/>
  <c r="R14" i="34"/>
  <c r="R12" i="34"/>
  <c r="R10" i="34"/>
  <c r="R5" i="34"/>
  <c r="K46" i="34"/>
  <c r="K41" i="34"/>
  <c r="K39" i="34"/>
  <c r="K34" i="34"/>
  <c r="AN59" i="58" s="1"/>
  <c r="K32" i="34"/>
  <c r="AL59" i="58" s="1"/>
  <c r="K25" i="34"/>
  <c r="S194" i="20"/>
  <c r="S118" i="20"/>
  <c r="F11" i="36"/>
  <c r="F6" i="36"/>
  <c r="V53" i="34"/>
  <c r="U52" i="34"/>
  <c r="V49" i="34"/>
  <c r="U48" i="34"/>
  <c r="V45" i="34"/>
  <c r="U44" i="34"/>
  <c r="V41" i="34"/>
  <c r="U40" i="34"/>
  <c r="V37" i="34"/>
  <c r="U36" i="34"/>
  <c r="V33" i="34"/>
  <c r="U32" i="34"/>
  <c r="V29" i="34"/>
  <c r="U28" i="34"/>
  <c r="V25" i="34"/>
  <c r="U24" i="34"/>
  <c r="V21" i="34"/>
  <c r="U20" i="34"/>
  <c r="V17" i="34"/>
  <c r="U16" i="34"/>
  <c r="V13" i="34"/>
  <c r="U12" i="34"/>
  <c r="V9" i="34"/>
  <c r="U8" i="34"/>
  <c r="V6" i="34"/>
  <c r="V4" i="34"/>
  <c r="U4" i="34"/>
  <c r="P50" i="34"/>
  <c r="P46" i="34"/>
  <c r="P42" i="34"/>
  <c r="P38" i="34"/>
  <c r="P34" i="34"/>
  <c r="P30" i="34"/>
  <c r="P26" i="34"/>
  <c r="P22" i="34"/>
  <c r="P18" i="34"/>
  <c r="P14" i="34"/>
  <c r="P10" i="34"/>
  <c r="P9" i="34"/>
  <c r="D4" i="34"/>
  <c r="D5" i="34"/>
  <c r="F59" i="55" s="1"/>
  <c r="D10" i="34"/>
  <c r="D16" i="34"/>
  <c r="Q59" i="57" s="1"/>
  <c r="D17" i="34"/>
  <c r="D22" i="34"/>
  <c r="W59" i="57" s="1"/>
  <c r="D23" i="34"/>
  <c r="X59" i="57" s="1"/>
  <c r="D24" i="34"/>
  <c r="AD59" i="55" s="1"/>
  <c r="D25" i="34"/>
  <c r="AE59" i="57" s="1"/>
  <c r="D26" i="34"/>
  <c r="AF59" i="57" s="1"/>
  <c r="D27" i="34"/>
  <c r="AG59" i="55" s="1"/>
  <c r="D28" i="34"/>
  <c r="AH59" i="55" s="1"/>
  <c r="D29" i="34"/>
  <c r="AI59" i="57" s="1"/>
  <c r="D30" i="34"/>
  <c r="AJ59" i="57" s="1"/>
  <c r="D31" i="34"/>
  <c r="AK59" i="55" s="1"/>
  <c r="D32" i="34"/>
  <c r="AL59" i="55" s="1"/>
  <c r="D33" i="34"/>
  <c r="AM59" i="57" s="1"/>
  <c r="D34" i="34"/>
  <c r="AN59" i="57" s="1"/>
  <c r="D35" i="34"/>
  <c r="AO59" i="55" s="1"/>
  <c r="D36" i="34"/>
  <c r="AP59" i="55" s="1"/>
  <c r="D37" i="34"/>
  <c r="AQ59" i="55" s="1"/>
  <c r="D38" i="34"/>
  <c r="AR59" i="55" s="1"/>
  <c r="D39" i="34"/>
  <c r="AS59" i="55" s="1"/>
  <c r="D40" i="34"/>
  <c r="AT59" i="55" s="1"/>
  <c r="D41" i="34"/>
  <c r="AU59" i="55" s="1"/>
  <c r="D42" i="34"/>
  <c r="AV59" i="55" s="1"/>
  <c r="D43" i="34"/>
  <c r="AW59" i="55" s="1"/>
  <c r="D44" i="34"/>
  <c r="BC59" i="57" s="1"/>
  <c r="D45" i="34"/>
  <c r="BD59" i="55" s="1"/>
  <c r="D46" i="34"/>
  <c r="BE59" i="55" s="1"/>
  <c r="D47" i="34"/>
  <c r="BF59" i="55" s="1"/>
  <c r="D48" i="34"/>
  <c r="BG59" i="57" s="1"/>
  <c r="D49" i="34"/>
  <c r="BH59" i="57" s="1"/>
  <c r="D50" i="34"/>
  <c r="BI59" i="57" s="1"/>
  <c r="D51" i="34"/>
  <c r="BJ59" i="55" s="1"/>
  <c r="D52" i="34"/>
  <c r="BK59" i="57" s="1"/>
  <c r="D53" i="34"/>
  <c r="D54" i="34"/>
  <c r="BM59" i="57" s="1"/>
  <c r="D55" i="34"/>
  <c r="D56" i="34"/>
  <c r="BO59" i="55" s="1"/>
  <c r="D57" i="34"/>
  <c r="D58" i="34"/>
  <c r="BQ59" i="57" s="1"/>
  <c r="D59" i="34"/>
  <c r="D60" i="34"/>
  <c r="BS59" i="55" s="1"/>
  <c r="D61" i="34"/>
  <c r="BT59" i="55" s="1"/>
  <c r="D62" i="34"/>
  <c r="BU59" i="57" s="1"/>
  <c r="D63" i="34"/>
  <c r="D64" i="34"/>
  <c r="D65" i="34"/>
  <c r="D66" i="34"/>
  <c r="D67" i="34"/>
  <c r="D68" i="34"/>
  <c r="D69" i="34"/>
  <c r="D70" i="34"/>
  <c r="D71" i="34"/>
  <c r="D72" i="34"/>
  <c r="D73" i="34"/>
  <c r="D74" i="34"/>
  <c r="D75" i="34"/>
  <c r="D76" i="34"/>
  <c r="D77" i="34"/>
  <c r="D78" i="34"/>
  <c r="D79" i="34"/>
  <c r="D80" i="34"/>
  <c r="D81" i="34"/>
  <c r="D82" i="34"/>
  <c r="D83" i="34"/>
  <c r="D84" i="34"/>
  <c r="D85" i="34"/>
  <c r="D86" i="34"/>
  <c r="D87" i="34"/>
  <c r="D88" i="34"/>
  <c r="D89" i="34"/>
  <c r="D90" i="34"/>
  <c r="D91" i="34"/>
  <c r="D92" i="34"/>
  <c r="D93" i="34"/>
  <c r="D94" i="34"/>
  <c r="D95" i="34"/>
  <c r="D96" i="34"/>
  <c r="D97" i="34"/>
  <c r="D6" i="34"/>
  <c r="D8" i="34"/>
  <c r="D9" i="34"/>
  <c r="D14" i="34"/>
  <c r="D15" i="34"/>
  <c r="D21" i="34"/>
  <c r="D12" i="34"/>
  <c r="D18" i="34"/>
  <c r="D11" i="34"/>
  <c r="D98" i="34"/>
  <c r="D99" i="34"/>
  <c r="D100" i="34"/>
  <c r="D101" i="34"/>
  <c r="D102" i="34"/>
  <c r="D103" i="34"/>
  <c r="D7" i="34"/>
  <c r="D13" i="34"/>
  <c r="N59" i="57" s="1"/>
  <c r="D19" i="34"/>
  <c r="T59" i="57" s="1"/>
  <c r="D20" i="34"/>
  <c r="U59" i="57" s="1"/>
  <c r="AE199" i="20"/>
  <c r="S198" i="20"/>
  <c r="AA196" i="20"/>
  <c r="S110" i="20"/>
  <c r="O107" i="20"/>
  <c r="C48" i="38"/>
  <c r="C16" i="38"/>
  <c r="F36" i="38"/>
  <c r="F96" i="36" s="1"/>
  <c r="F18" i="36"/>
  <c r="V50" i="34"/>
  <c r="V46" i="34"/>
  <c r="V42" i="34"/>
  <c r="V38" i="34"/>
  <c r="V34" i="34"/>
  <c r="V30" i="34"/>
  <c r="V26" i="34"/>
  <c r="V22" i="34"/>
  <c r="V18" i="34"/>
  <c r="V14" i="34"/>
  <c r="V10" i="34"/>
  <c r="P51" i="34"/>
  <c r="P47" i="34"/>
  <c r="P43" i="34"/>
  <c r="P39" i="34"/>
  <c r="P35" i="34"/>
  <c r="P31" i="34"/>
  <c r="P27" i="34"/>
  <c r="P23" i="34"/>
  <c r="P19" i="34"/>
  <c r="P15" i="34"/>
  <c r="P11" i="34"/>
  <c r="P8" i="34"/>
  <c r="P5" i="34"/>
  <c r="J4" i="34"/>
  <c r="E117" i="58" s="1"/>
  <c r="E120" i="58" s="1"/>
  <c r="J6" i="34"/>
  <c r="J15" i="34"/>
  <c r="J17" i="34"/>
  <c r="J24" i="34"/>
  <c r="J28" i="34"/>
  <c r="J32" i="34"/>
  <c r="J36" i="34"/>
  <c r="J40" i="34"/>
  <c r="J44" i="34"/>
  <c r="J53" i="34"/>
  <c r="J54" i="34"/>
  <c r="J55" i="34"/>
  <c r="J8" i="34"/>
  <c r="I117" i="56" s="1"/>
  <c r="I118" i="56" s="1"/>
  <c r="J10" i="34"/>
  <c r="K117" i="56" s="1"/>
  <c r="K120" i="56" s="1"/>
  <c r="J14" i="34"/>
  <c r="O117" i="56" s="1"/>
  <c r="J19" i="34"/>
  <c r="T117" i="58" s="1"/>
  <c r="T118" i="58" s="1"/>
  <c r="J21" i="34"/>
  <c r="V117" i="58" s="1"/>
  <c r="J27" i="34"/>
  <c r="AG117" i="56" s="1"/>
  <c r="AG120" i="56" s="1"/>
  <c r="J31" i="34"/>
  <c r="J35" i="34"/>
  <c r="AO117" i="58" s="1"/>
  <c r="AO118" i="58" s="1"/>
  <c r="J39" i="34"/>
  <c r="AS117" i="58" s="1"/>
  <c r="AS118" i="58" s="1"/>
  <c r="J43" i="34"/>
  <c r="AW117" i="58" s="1"/>
  <c r="AW120" i="58" s="1"/>
  <c r="J48" i="34"/>
  <c r="J49" i="34"/>
  <c r="J50" i="34"/>
  <c r="J51" i="34"/>
  <c r="J52" i="34"/>
  <c r="J5" i="34"/>
  <c r="J9" i="34"/>
  <c r="J12" i="34"/>
  <c r="J16" i="34"/>
  <c r="J22" i="34"/>
  <c r="W117" i="58" s="1"/>
  <c r="W120" i="58" s="1"/>
  <c r="J23" i="34"/>
  <c r="J26" i="34"/>
  <c r="J30" i="34"/>
  <c r="J34" i="34"/>
  <c r="J38" i="34"/>
  <c r="J42" i="34"/>
  <c r="J45" i="34"/>
  <c r="J46" i="34"/>
  <c r="J47" i="34"/>
  <c r="J64" i="34"/>
  <c r="J65" i="34"/>
  <c r="J66" i="34"/>
  <c r="J67" i="34"/>
  <c r="J68" i="34"/>
  <c r="J69" i="34"/>
  <c r="J70" i="34"/>
  <c r="J71" i="34"/>
  <c r="J72" i="34"/>
  <c r="J73" i="34"/>
  <c r="J74" i="34"/>
  <c r="J75" i="34"/>
  <c r="J76" i="34"/>
  <c r="J77" i="34"/>
  <c r="J78" i="34"/>
  <c r="J79" i="34"/>
  <c r="J80" i="34"/>
  <c r="J81" i="34"/>
  <c r="J82" i="34"/>
  <c r="J83" i="34"/>
  <c r="J84" i="34"/>
  <c r="J85" i="34"/>
  <c r="J86" i="34"/>
  <c r="J87" i="34"/>
  <c r="J88" i="34"/>
  <c r="J89" i="34"/>
  <c r="J90" i="34"/>
  <c r="J91" i="34"/>
  <c r="J92" i="34"/>
  <c r="J93" i="34"/>
  <c r="J94" i="34"/>
  <c r="J95" i="34"/>
  <c r="J96" i="34"/>
  <c r="J97" i="34"/>
  <c r="J98" i="34"/>
  <c r="J99" i="34"/>
  <c r="J100" i="34"/>
  <c r="J101" i="34"/>
  <c r="J102" i="34"/>
  <c r="J103" i="34"/>
  <c r="AA200" i="20"/>
  <c r="AE179" i="20"/>
  <c r="S170" i="20"/>
  <c r="AA155" i="20"/>
  <c r="W129" i="20"/>
  <c r="O111" i="20"/>
  <c r="C9" i="38"/>
  <c r="V52" i="34"/>
  <c r="U51" i="34"/>
  <c r="V48" i="34"/>
  <c r="U47" i="34"/>
  <c r="V44" i="34"/>
  <c r="U43" i="34"/>
  <c r="V40" i="34"/>
  <c r="U39" i="34"/>
  <c r="V36" i="34"/>
  <c r="U35" i="34"/>
  <c r="V32" i="34"/>
  <c r="U31" i="34"/>
  <c r="V28" i="34"/>
  <c r="U27" i="34"/>
  <c r="V24" i="34"/>
  <c r="U23" i="34"/>
  <c r="V20" i="34"/>
  <c r="U19" i="34"/>
  <c r="V16" i="34"/>
  <c r="U15" i="34"/>
  <c r="V12" i="34"/>
  <c r="U11" i="34"/>
  <c r="P53" i="34"/>
  <c r="P49" i="34"/>
  <c r="P45" i="34"/>
  <c r="P41" i="34"/>
  <c r="P37" i="34"/>
  <c r="P33" i="34"/>
  <c r="P29" i="34"/>
  <c r="P25" i="34"/>
  <c r="P21" i="34"/>
  <c r="P17" i="34"/>
  <c r="R15" i="34"/>
  <c r="P13" i="34"/>
  <c r="R11" i="34"/>
  <c r="R8" i="34"/>
  <c r="B113" i="22"/>
  <c r="B113" i="17" s="1"/>
  <c r="B110" i="22"/>
  <c r="B110" i="17" s="1"/>
  <c r="B109" i="22"/>
  <c r="B109" i="17" s="1"/>
  <c r="B107" i="22"/>
  <c r="B107" i="17" s="1"/>
  <c r="B91" i="22"/>
  <c r="B91" i="17" s="1"/>
  <c r="B87" i="22"/>
  <c r="B87" i="17" s="1"/>
  <c r="B83" i="22"/>
  <c r="B83" i="17" s="1"/>
  <c r="B80" i="22"/>
  <c r="B80" i="17" s="1"/>
  <c r="B79" i="22"/>
  <c r="B79" i="17" s="1"/>
  <c r="B58" i="22"/>
  <c r="B58" i="17" s="1"/>
  <c r="B56" i="22"/>
  <c r="B56" i="17" s="1"/>
  <c r="B30" i="22"/>
  <c r="B30" i="17" s="1"/>
  <c r="M99" i="34"/>
  <c r="M83" i="34"/>
  <c r="M67" i="34"/>
  <c r="M22" i="34"/>
  <c r="F5" i="34"/>
  <c r="F11" i="34"/>
  <c r="AF4" i="29" s="1"/>
  <c r="AX4" i="29" s="1"/>
  <c r="F12" i="34"/>
  <c r="F18" i="34"/>
  <c r="F10" i="34"/>
  <c r="F16" i="34"/>
  <c r="F17" i="34"/>
  <c r="F22" i="34"/>
  <c r="F23" i="34"/>
  <c r="F24" i="34"/>
  <c r="F25" i="34"/>
  <c r="F26" i="34"/>
  <c r="F27" i="34"/>
  <c r="F28" i="34"/>
  <c r="F29" i="34"/>
  <c r="F30" i="34"/>
  <c r="F31" i="34"/>
  <c r="S200" i="20"/>
  <c r="S192" i="20"/>
  <c r="S175" i="27"/>
  <c r="S375" i="20" s="1"/>
  <c r="F48" i="38"/>
  <c r="F108" i="36" s="1"/>
  <c r="F9" i="38"/>
  <c r="F69" i="36" s="1"/>
  <c r="S160" i="20"/>
  <c r="AA160" i="27"/>
  <c r="AA360" i="20" s="1"/>
  <c r="AE159" i="27"/>
  <c r="AE359" i="20" s="1"/>
  <c r="S88" i="20"/>
  <c r="AE171" i="27"/>
  <c r="AE371" i="20" s="1"/>
  <c r="AA164" i="27"/>
  <c r="AA364" i="20" s="1"/>
  <c r="W118" i="27"/>
  <c r="W318" i="20" s="1"/>
  <c r="C1154" i="19"/>
  <c r="F1154" i="19" s="1"/>
  <c r="AE153" i="20"/>
  <c r="S144" i="20"/>
  <c r="S168" i="20"/>
  <c r="S136" i="20"/>
  <c r="S96" i="20"/>
  <c r="S80" i="20"/>
  <c r="L10" i="37"/>
  <c r="C42" i="38"/>
  <c r="W193" i="27"/>
  <c r="W393" i="20" s="1"/>
  <c r="W181" i="27"/>
  <c r="W381" i="20" s="1"/>
  <c r="AA180" i="27"/>
  <c r="AA380" i="20" s="1"/>
  <c r="W177" i="27"/>
  <c r="W377" i="20" s="1"/>
  <c r="O159" i="27"/>
  <c r="O359" i="20" s="1"/>
  <c r="S150" i="27"/>
  <c r="S350" i="20" s="1"/>
  <c r="O147" i="27"/>
  <c r="O347" i="20" s="1"/>
  <c r="W145" i="27"/>
  <c r="W345" i="20" s="1"/>
  <c r="AA128" i="27"/>
  <c r="AA328" i="20" s="1"/>
  <c r="S120" i="20"/>
  <c r="S184" i="20"/>
  <c r="S176" i="20"/>
  <c r="S152" i="20"/>
  <c r="S128" i="20"/>
  <c r="W83" i="20"/>
  <c r="S72" i="20"/>
  <c r="C34" i="38"/>
  <c r="W197" i="27"/>
  <c r="W397" i="20" s="1"/>
  <c r="AA196" i="27"/>
  <c r="AA396" i="20" s="1"/>
  <c r="O191" i="27"/>
  <c r="O391" i="20" s="1"/>
  <c r="S190" i="27"/>
  <c r="S390" i="20" s="1"/>
  <c r="O179" i="27"/>
  <c r="O379" i="20" s="1"/>
  <c r="S174" i="27"/>
  <c r="S374" i="20" s="1"/>
  <c r="AE155" i="27"/>
  <c r="AE355" i="20" s="1"/>
  <c r="S142" i="27"/>
  <c r="S342" i="20" s="1"/>
  <c r="S110" i="27"/>
  <c r="S310" i="20" s="1"/>
  <c r="F41" i="38"/>
  <c r="F101" i="36" s="1"/>
  <c r="F27" i="36"/>
  <c r="F19" i="36"/>
  <c r="W174" i="27"/>
  <c r="W374" i="20" s="1"/>
  <c r="F38" i="36"/>
  <c r="C1189" i="26"/>
  <c r="F1189" i="26" s="1"/>
  <c r="AE188" i="27"/>
  <c r="AE388" i="20" s="1"/>
  <c r="N58" i="36"/>
  <c r="P58" i="36" s="1"/>
  <c r="F58" i="36"/>
  <c r="M54" i="36"/>
  <c r="F54" i="36"/>
  <c r="N50" i="36"/>
  <c r="P50" i="36" s="1"/>
  <c r="F50" i="36"/>
  <c r="N46" i="36"/>
  <c r="P46" i="36" s="1"/>
  <c r="F46" i="36"/>
  <c r="N42" i="36"/>
  <c r="P42" i="36" s="1"/>
  <c r="F42" i="36"/>
  <c r="N34" i="36"/>
  <c r="P34" i="36" s="1"/>
  <c r="F34" i="36"/>
  <c r="M30" i="36"/>
  <c r="F30" i="36"/>
  <c r="N26" i="36"/>
  <c r="P26" i="36" s="1"/>
  <c r="F26" i="36"/>
  <c r="N22" i="36"/>
  <c r="P22" i="36" s="1"/>
  <c r="F22" i="36"/>
  <c r="M14" i="36"/>
  <c r="F14" i="36"/>
  <c r="F60" i="38"/>
  <c r="F120" i="36" s="1"/>
  <c r="C60" i="38"/>
  <c r="N56" i="38"/>
  <c r="N116" i="36" s="1"/>
  <c r="P116" i="36" s="1"/>
  <c r="C56" i="38"/>
  <c r="F56" i="38"/>
  <c r="F116" i="36" s="1"/>
  <c r="N52" i="38"/>
  <c r="N112" i="36" s="1"/>
  <c r="P112" i="36" s="1"/>
  <c r="F52" i="38"/>
  <c r="F112" i="36" s="1"/>
  <c r="N44" i="38"/>
  <c r="N104" i="36" s="1"/>
  <c r="P104" i="36" s="1"/>
  <c r="C44" i="38"/>
  <c r="F44" i="38"/>
  <c r="F104" i="36" s="1"/>
  <c r="K100" i="36"/>
  <c r="C100" i="36" s="1"/>
  <c r="C40" i="38"/>
  <c r="K92" i="36"/>
  <c r="C92" i="36" s="1"/>
  <c r="C32" i="38"/>
  <c r="F28" i="38"/>
  <c r="F88" i="36" s="1"/>
  <c r="C28" i="38"/>
  <c r="K84" i="36"/>
  <c r="Q84" i="36" s="1"/>
  <c r="F24" i="38"/>
  <c r="F84" i="36" s="1"/>
  <c r="C24" i="38"/>
  <c r="N20" i="38"/>
  <c r="N80" i="36" s="1"/>
  <c r="P80" i="36" s="1"/>
  <c r="F20" i="38"/>
  <c r="F80" i="36" s="1"/>
  <c r="C12" i="38"/>
  <c r="F12" i="38"/>
  <c r="F72" i="36" s="1"/>
  <c r="N4" i="38"/>
  <c r="N64" i="36" s="1"/>
  <c r="P64" i="36" s="1"/>
  <c r="F4" i="38"/>
  <c r="F64" i="36" s="1"/>
  <c r="C1196" i="19"/>
  <c r="F1196" i="19" s="1"/>
  <c r="AE195" i="20"/>
  <c r="C396" i="19"/>
  <c r="F396" i="19" s="1"/>
  <c r="O195" i="20"/>
  <c r="C392" i="19"/>
  <c r="F392" i="19" s="1"/>
  <c r="O191" i="20"/>
  <c r="C989" i="19"/>
  <c r="F989" i="19" s="1"/>
  <c r="AA188" i="20"/>
  <c r="C587" i="19"/>
  <c r="F587" i="19" s="1"/>
  <c r="S186" i="20"/>
  <c r="C384" i="19"/>
  <c r="F384" i="19" s="1"/>
  <c r="O183" i="20"/>
  <c r="C583" i="19"/>
  <c r="F583" i="19" s="1"/>
  <c r="S182" i="20"/>
  <c r="C981" i="19"/>
  <c r="F981" i="19" s="1"/>
  <c r="AA180" i="20"/>
  <c r="C380" i="19"/>
  <c r="F380" i="19" s="1"/>
  <c r="O179" i="20"/>
  <c r="C1172" i="19"/>
  <c r="F1172" i="19" s="1"/>
  <c r="AE171" i="20"/>
  <c r="C372" i="19"/>
  <c r="F372" i="19" s="1"/>
  <c r="O171" i="20"/>
  <c r="C364" i="19"/>
  <c r="F364" i="19" s="1"/>
  <c r="O163" i="20"/>
  <c r="C563" i="19"/>
  <c r="F563" i="19" s="1"/>
  <c r="S162" i="20"/>
  <c r="C360" i="19"/>
  <c r="F360" i="19" s="1"/>
  <c r="O159" i="20"/>
  <c r="C352" i="19"/>
  <c r="F352" i="19" s="1"/>
  <c r="O151" i="20"/>
  <c r="C348" i="19"/>
  <c r="F348" i="19" s="1"/>
  <c r="O147" i="20"/>
  <c r="C547" i="19"/>
  <c r="F547" i="19" s="1"/>
  <c r="S146" i="20"/>
  <c r="C340" i="19"/>
  <c r="F340" i="19" s="1"/>
  <c r="O139" i="20"/>
  <c r="C535" i="19"/>
  <c r="F535" i="19" s="1"/>
  <c r="S134" i="20"/>
  <c r="C734" i="19"/>
  <c r="F734" i="19" s="1"/>
  <c r="W133" i="20"/>
  <c r="C332" i="19"/>
  <c r="F332" i="19" s="1"/>
  <c r="O131" i="20"/>
  <c r="C328" i="19"/>
  <c r="F328" i="19" s="1"/>
  <c r="O127" i="20"/>
  <c r="AE119" i="20"/>
  <c r="O115" i="20"/>
  <c r="W117" i="20"/>
  <c r="O123" i="20"/>
  <c r="W121" i="20"/>
  <c r="S106" i="20"/>
  <c r="S102" i="20"/>
  <c r="AE91" i="20"/>
  <c r="AA88" i="20"/>
  <c r="O201" i="27"/>
  <c r="O401" i="20" s="1"/>
  <c r="AE193" i="27"/>
  <c r="AE393" i="20" s="1"/>
  <c r="O169" i="27"/>
  <c r="O369" i="20" s="1"/>
  <c r="AA162" i="27"/>
  <c r="AA362" i="20" s="1"/>
  <c r="AE133" i="27"/>
  <c r="AE333" i="20" s="1"/>
  <c r="O129" i="27"/>
  <c r="O329" i="20" s="1"/>
  <c r="O121" i="27"/>
  <c r="O321" i="20" s="1"/>
  <c r="S120" i="27"/>
  <c r="S320" i="20" s="1"/>
  <c r="O97" i="27"/>
  <c r="O297" i="20" s="1"/>
  <c r="AA90" i="27"/>
  <c r="AA290" i="20" s="1"/>
  <c r="S122" i="20"/>
  <c r="S114" i="20"/>
  <c r="W105" i="20"/>
  <c r="O103" i="20"/>
  <c r="W101" i="20"/>
  <c r="AA92" i="20"/>
  <c r="S78" i="20"/>
  <c r="O71" i="20"/>
  <c r="AA64" i="20"/>
  <c r="AE55" i="20"/>
  <c r="AE201" i="27"/>
  <c r="AE401" i="20" s="1"/>
  <c r="O185" i="27"/>
  <c r="O385" i="20" s="1"/>
  <c r="S160" i="27"/>
  <c r="S360" i="20" s="1"/>
  <c r="O137" i="27"/>
  <c r="O337" i="20" s="1"/>
  <c r="S136" i="27"/>
  <c r="S336" i="20" s="1"/>
  <c r="O89" i="27"/>
  <c r="O289" i="20" s="1"/>
  <c r="S68" i="27"/>
  <c r="S268" i="20" s="1"/>
  <c r="S60" i="27"/>
  <c r="S260" i="20" s="1"/>
  <c r="AA141" i="27"/>
  <c r="AA341" i="20" s="1"/>
  <c r="AA127" i="20"/>
  <c r="O120" i="27"/>
  <c r="O320" i="20" s="1"/>
  <c r="AA75" i="20"/>
  <c r="C597" i="19"/>
  <c r="F597" i="19" s="1"/>
  <c r="S196" i="20"/>
  <c r="C796" i="19"/>
  <c r="F796" i="19" s="1"/>
  <c r="W195" i="20"/>
  <c r="C1186" i="19"/>
  <c r="F1186" i="19" s="1"/>
  <c r="AE185" i="20"/>
  <c r="C975" i="19"/>
  <c r="F975" i="19" s="1"/>
  <c r="AA174" i="20"/>
  <c r="C573" i="19"/>
  <c r="F573" i="19" s="1"/>
  <c r="S172" i="20"/>
  <c r="C971" i="19"/>
  <c r="F971" i="19" s="1"/>
  <c r="AA170" i="20"/>
  <c r="C1162" i="19"/>
  <c r="F1162" i="19" s="1"/>
  <c r="AE161" i="20"/>
  <c r="C362" i="19"/>
  <c r="F362" i="19" s="1"/>
  <c r="O161" i="20"/>
  <c r="C1146" i="19"/>
  <c r="F1146" i="19" s="1"/>
  <c r="AE145" i="20"/>
  <c r="C541" i="19"/>
  <c r="F541" i="19" s="1"/>
  <c r="S140" i="20"/>
  <c r="C338" i="19"/>
  <c r="F338" i="19" s="1"/>
  <c r="O137" i="20"/>
  <c r="C704" i="19"/>
  <c r="F704" i="19" s="1"/>
  <c r="W103" i="20"/>
  <c r="C688" i="19"/>
  <c r="F688" i="19" s="1"/>
  <c r="W87" i="20"/>
  <c r="C680" i="19"/>
  <c r="F680" i="19" s="1"/>
  <c r="W79" i="20"/>
  <c r="C1078" i="19"/>
  <c r="F1078" i="19" s="1"/>
  <c r="AE77" i="20"/>
  <c r="C274" i="19"/>
  <c r="F274" i="19" s="1"/>
  <c r="O73" i="20"/>
  <c r="C469" i="19"/>
  <c r="F469" i="19" s="1"/>
  <c r="S68" i="20"/>
  <c r="C1066" i="19"/>
  <c r="F1066" i="19" s="1"/>
  <c r="AE65" i="20"/>
  <c r="O193" i="20"/>
  <c r="O105" i="20"/>
  <c r="C18" i="38"/>
  <c r="W187" i="27"/>
  <c r="W387" i="20" s="1"/>
  <c r="S183" i="27"/>
  <c r="S383" i="20" s="1"/>
  <c r="W171" i="27"/>
  <c r="W371" i="20" s="1"/>
  <c r="O108" i="27"/>
  <c r="O308" i="20" s="1"/>
  <c r="S107" i="27"/>
  <c r="S307" i="20" s="1"/>
  <c r="S148" i="20"/>
  <c r="AA139" i="20"/>
  <c r="C54" i="38"/>
  <c r="C38" i="38"/>
  <c r="S139" i="27"/>
  <c r="S339" i="20" s="1"/>
  <c r="O52" i="27"/>
  <c r="O252" i="20" s="1"/>
  <c r="AA122" i="20"/>
  <c r="C58" i="38"/>
  <c r="C30" i="38"/>
  <c r="W198" i="27"/>
  <c r="W398" i="20" s="1"/>
  <c r="AE196" i="27"/>
  <c r="AE396" i="20" s="1"/>
  <c r="AA126" i="27"/>
  <c r="AA326" i="20" s="1"/>
  <c r="C787" i="19"/>
  <c r="F787" i="19" s="1"/>
  <c r="W186" i="20"/>
  <c r="C970" i="19"/>
  <c r="F970" i="19" s="1"/>
  <c r="AA169" i="20"/>
  <c r="C369" i="19"/>
  <c r="F369" i="19" s="1"/>
  <c r="O168" i="20"/>
  <c r="C743" i="19"/>
  <c r="F743" i="19" s="1"/>
  <c r="W142" i="20"/>
  <c r="C723" i="19"/>
  <c r="F723" i="19" s="1"/>
  <c r="W122" i="20"/>
  <c r="C918" i="19"/>
  <c r="F918" i="19" s="1"/>
  <c r="AA117" i="20"/>
  <c r="C671" i="19"/>
  <c r="F671" i="19" s="1"/>
  <c r="W70" i="20"/>
  <c r="C663" i="19"/>
  <c r="F663" i="19" s="1"/>
  <c r="W62" i="20"/>
  <c r="O177" i="20"/>
  <c r="C53" i="38"/>
  <c r="F49" i="38"/>
  <c r="F109" i="36" s="1"/>
  <c r="C45" i="38"/>
  <c r="F37" i="38"/>
  <c r="F97" i="36" s="1"/>
  <c r="C29" i="38"/>
  <c r="F25" i="38"/>
  <c r="F85" i="36" s="1"/>
  <c r="C21" i="38"/>
  <c r="F29" i="38"/>
  <c r="F89" i="36" s="1"/>
  <c r="F59" i="36"/>
  <c r="F13" i="38"/>
  <c r="F73" i="36" s="1"/>
  <c r="F5" i="38"/>
  <c r="F65" i="36" s="1"/>
  <c r="W174" i="20"/>
  <c r="AA151" i="20"/>
  <c r="W111" i="20"/>
  <c r="F43" i="36"/>
  <c r="C49" i="38"/>
  <c r="C41" i="38"/>
  <c r="C37" i="38"/>
  <c r="C25" i="38"/>
  <c r="C17" i="38"/>
  <c r="C13" i="38"/>
  <c r="C10" i="38"/>
  <c r="C5" i="38"/>
  <c r="O189" i="27"/>
  <c r="O389" i="20" s="1"/>
  <c r="AA173" i="27"/>
  <c r="AA373" i="20" s="1"/>
  <c r="F45" i="38"/>
  <c r="F105" i="36" s="1"/>
  <c r="F21" i="38"/>
  <c r="F81" i="36" s="1"/>
  <c r="F35" i="36"/>
  <c r="F23" i="36"/>
  <c r="F8" i="36"/>
  <c r="O156" i="20"/>
  <c r="W154" i="20"/>
  <c r="W95" i="20"/>
  <c r="C61" i="38"/>
  <c r="AA186" i="27"/>
  <c r="AA386" i="20" s="1"/>
  <c r="AA178" i="27"/>
  <c r="AA378" i="20" s="1"/>
  <c r="O168" i="27"/>
  <c r="O368" i="20" s="1"/>
  <c r="S159" i="27"/>
  <c r="S359" i="20" s="1"/>
  <c r="AA125" i="27"/>
  <c r="AA325" i="20" s="1"/>
  <c r="O116" i="27"/>
  <c r="O316" i="20" s="1"/>
  <c r="S115" i="27"/>
  <c r="S315" i="20" s="1"/>
  <c r="F53" i="38"/>
  <c r="F113" i="36" s="1"/>
  <c r="F33" i="38"/>
  <c r="F93" i="36" s="1"/>
  <c r="F17" i="38"/>
  <c r="F77" i="36" s="1"/>
  <c r="F51" i="36"/>
  <c r="F3" i="36"/>
  <c r="S188" i="27"/>
  <c r="S388" i="20" s="1"/>
  <c r="AA106" i="27"/>
  <c r="AA306" i="20" s="1"/>
  <c r="W74" i="20"/>
  <c r="S60" i="20"/>
  <c r="AA142" i="20"/>
  <c r="AE113" i="27"/>
  <c r="AE313" i="20" s="1"/>
  <c r="AE177" i="20"/>
  <c r="O164" i="20"/>
  <c r="O153" i="20"/>
  <c r="AE121" i="20"/>
  <c r="O97" i="20"/>
  <c r="S95" i="20"/>
  <c r="O89" i="20"/>
  <c r="L16" i="37"/>
  <c r="W158" i="27"/>
  <c r="W358" i="20" s="1"/>
  <c r="S155" i="27"/>
  <c r="S355" i="20" s="1"/>
  <c r="S111" i="27"/>
  <c r="S311" i="20" s="1"/>
  <c r="W110" i="27"/>
  <c r="W310" i="20" s="1"/>
  <c r="AE200" i="20"/>
  <c r="O200" i="20"/>
  <c r="O196" i="20"/>
  <c r="S179" i="20"/>
  <c r="AE169" i="20"/>
  <c r="O152" i="20"/>
  <c r="W150" i="20"/>
  <c r="AE144" i="20"/>
  <c r="AA143" i="20"/>
  <c r="S83" i="20"/>
  <c r="O80" i="20"/>
  <c r="O132" i="27"/>
  <c r="O332" i="20" s="1"/>
  <c r="S131" i="27"/>
  <c r="S331" i="20" s="1"/>
  <c r="S92" i="27"/>
  <c r="S292" i="20" s="1"/>
  <c r="AA89" i="27"/>
  <c r="AA289" i="20" s="1"/>
  <c r="C976" i="19"/>
  <c r="F976" i="19" s="1"/>
  <c r="AA175" i="20"/>
  <c r="S199" i="20"/>
  <c r="W194" i="20"/>
  <c r="O184" i="20"/>
  <c r="W182" i="20"/>
  <c r="AE176" i="20"/>
  <c r="S151" i="20"/>
  <c r="S143" i="20"/>
  <c r="O140" i="20"/>
  <c r="W138" i="20"/>
  <c r="O121" i="20"/>
  <c r="AA119" i="20"/>
  <c r="AE109" i="20"/>
  <c r="S108" i="20"/>
  <c r="O100" i="20"/>
  <c r="O76" i="20"/>
  <c r="AA71" i="20"/>
  <c r="O68" i="20"/>
  <c r="O57" i="20"/>
  <c r="L4" i="40"/>
  <c r="AE172" i="27"/>
  <c r="AE372" i="20" s="1"/>
  <c r="AE165" i="27"/>
  <c r="AE365" i="20" s="1"/>
  <c r="O160" i="27"/>
  <c r="O360" i="20" s="1"/>
  <c r="W150" i="27"/>
  <c r="W350" i="20" s="1"/>
  <c r="W126" i="27"/>
  <c r="W326" i="20" s="1"/>
  <c r="AA113" i="27"/>
  <c r="AA313" i="20" s="1"/>
  <c r="AA97" i="27"/>
  <c r="AA297" i="20" s="1"/>
  <c r="AE184" i="20"/>
  <c r="AA177" i="20"/>
  <c r="S175" i="20"/>
  <c r="O172" i="20"/>
  <c r="S164" i="20"/>
  <c r="AA154" i="20"/>
  <c r="O132" i="20"/>
  <c r="W130" i="20"/>
  <c r="O129" i="20"/>
  <c r="S119" i="20"/>
  <c r="S116" i="20"/>
  <c r="AA109" i="20"/>
  <c r="O108" i="20"/>
  <c r="S84" i="20"/>
  <c r="O65" i="20"/>
  <c r="W58" i="20"/>
  <c r="O196" i="27"/>
  <c r="O396" i="20" s="1"/>
  <c r="W190" i="27"/>
  <c r="W390" i="20" s="1"/>
  <c r="W182" i="27"/>
  <c r="W382" i="20" s="1"/>
  <c r="W166" i="27"/>
  <c r="W366" i="20" s="1"/>
  <c r="W134" i="27"/>
  <c r="W334" i="20" s="1"/>
  <c r="O100" i="27"/>
  <c r="O300" i="20" s="1"/>
  <c r="S76" i="27"/>
  <c r="S276" i="20" s="1"/>
  <c r="F15" i="38"/>
  <c r="F75" i="36" s="1"/>
  <c r="AA189" i="20"/>
  <c r="AA138" i="20"/>
  <c r="AE89" i="20"/>
  <c r="AE157" i="27"/>
  <c r="AE357" i="20" s="1"/>
  <c r="AE81" i="27"/>
  <c r="AE281" i="20" s="1"/>
  <c r="AE192" i="20"/>
  <c r="AE168" i="20"/>
  <c r="W162" i="20"/>
  <c r="W118" i="20"/>
  <c r="W110" i="20"/>
  <c r="S99" i="20"/>
  <c r="AA89" i="20"/>
  <c r="AE73" i="20"/>
  <c r="S132" i="20"/>
  <c r="AA78" i="20"/>
  <c r="S63" i="20"/>
  <c r="W59" i="20"/>
  <c r="C389" i="26"/>
  <c r="F389" i="26" s="1"/>
  <c r="O188" i="27"/>
  <c r="O388" i="20" s="1"/>
  <c r="AA174" i="27"/>
  <c r="AA374" i="20" s="1"/>
  <c r="W123" i="27"/>
  <c r="W323" i="20" s="1"/>
  <c r="W98" i="27"/>
  <c r="W298" i="20" s="1"/>
  <c r="AA165" i="27"/>
  <c r="AA365" i="20" s="1"/>
  <c r="AE145" i="27"/>
  <c r="AE345" i="20" s="1"/>
  <c r="W131" i="27"/>
  <c r="W331" i="20" s="1"/>
  <c r="AA134" i="27"/>
  <c r="AA334" i="20" s="1"/>
  <c r="AE128" i="27"/>
  <c r="AE328" i="20" s="1"/>
  <c r="AA121" i="27"/>
  <c r="AA321" i="20" s="1"/>
  <c r="W67" i="27"/>
  <c r="W267" i="20" s="1"/>
  <c r="M38" i="36"/>
  <c r="S123" i="20"/>
  <c r="O81" i="20"/>
  <c r="C1189" i="19"/>
  <c r="F1189" i="19" s="1"/>
  <c r="AE188" i="20"/>
  <c r="C1181" i="19"/>
  <c r="F1181" i="19" s="1"/>
  <c r="AE180" i="20"/>
  <c r="C1157" i="19"/>
  <c r="F1157" i="19" s="1"/>
  <c r="AE156" i="20"/>
  <c r="C676" i="26"/>
  <c r="F676" i="26" s="1"/>
  <c r="W75" i="27"/>
  <c r="W275" i="20" s="1"/>
  <c r="C660" i="26"/>
  <c r="F660" i="26" s="1"/>
  <c r="W59" i="27"/>
  <c r="W259" i="20" s="1"/>
  <c r="C274" i="26"/>
  <c r="F274" i="26" s="1"/>
  <c r="O73" i="27"/>
  <c r="O273" i="20" s="1"/>
  <c r="AB10" i="40"/>
  <c r="L10" i="40"/>
  <c r="C337" i="19"/>
  <c r="F337" i="19" s="1"/>
  <c r="O136" i="20"/>
  <c r="C325" i="19"/>
  <c r="F325" i="19" s="1"/>
  <c r="O124" i="20"/>
  <c r="C293" i="19"/>
  <c r="F293" i="19" s="1"/>
  <c r="O92" i="20"/>
  <c r="C707" i="26"/>
  <c r="F707" i="26" s="1"/>
  <c r="W106" i="27"/>
  <c r="W306" i="20" s="1"/>
  <c r="C381" i="26"/>
  <c r="F381" i="26" s="1"/>
  <c r="O180" i="27"/>
  <c r="O380" i="20" s="1"/>
  <c r="C365" i="26"/>
  <c r="F365" i="26" s="1"/>
  <c r="O164" i="27"/>
  <c r="O364" i="20" s="1"/>
  <c r="C353" i="26"/>
  <c r="F353" i="26" s="1"/>
  <c r="O152" i="27"/>
  <c r="O352" i="20" s="1"/>
  <c r="N49" i="36"/>
  <c r="P49" i="36" s="1"/>
  <c r="F49" i="36"/>
  <c r="N25" i="36"/>
  <c r="P25" i="36" s="1"/>
  <c r="F25" i="36"/>
  <c r="B43" i="38"/>
  <c r="B103" i="36" s="1"/>
  <c r="C43" i="38"/>
  <c r="F7" i="38"/>
  <c r="F67" i="36" s="1"/>
  <c r="C7" i="38"/>
  <c r="F8" i="38"/>
  <c r="F68" i="36" s="1"/>
  <c r="C8" i="38"/>
  <c r="C591" i="19"/>
  <c r="F591" i="19" s="1"/>
  <c r="S190" i="20"/>
  <c r="C1188" i="19"/>
  <c r="F1188" i="19" s="1"/>
  <c r="AE187" i="20"/>
  <c r="C985" i="19"/>
  <c r="F985" i="19" s="1"/>
  <c r="AA184" i="20"/>
  <c r="C1184" i="19"/>
  <c r="F1184" i="19" s="1"/>
  <c r="AE183" i="20"/>
  <c r="C579" i="19"/>
  <c r="F579" i="19" s="1"/>
  <c r="S178" i="20"/>
  <c r="C376" i="19"/>
  <c r="F376" i="19" s="1"/>
  <c r="O175" i="20"/>
  <c r="C575" i="19"/>
  <c r="F575" i="19" s="1"/>
  <c r="S174" i="20"/>
  <c r="C368" i="19"/>
  <c r="F368" i="19" s="1"/>
  <c r="O167" i="20"/>
  <c r="C555" i="19"/>
  <c r="F555" i="19" s="1"/>
  <c r="S154" i="20"/>
  <c r="C344" i="19"/>
  <c r="F344" i="19" s="1"/>
  <c r="O143" i="20"/>
  <c r="C543" i="19"/>
  <c r="F543" i="19" s="1"/>
  <c r="S142" i="20"/>
  <c r="C738" i="19"/>
  <c r="F738" i="19" s="1"/>
  <c r="W137" i="20"/>
  <c r="C531" i="19"/>
  <c r="F531" i="19" s="1"/>
  <c r="S130" i="20"/>
  <c r="C527" i="19"/>
  <c r="F527" i="19" s="1"/>
  <c r="S126" i="20"/>
  <c r="C320" i="19"/>
  <c r="F320" i="19" s="1"/>
  <c r="O119" i="20"/>
  <c r="C714" i="19"/>
  <c r="F714" i="19" s="1"/>
  <c r="W113" i="20"/>
  <c r="C491" i="19"/>
  <c r="F491" i="19" s="1"/>
  <c r="S90" i="20"/>
  <c r="C869" i="19"/>
  <c r="F869" i="19" s="1"/>
  <c r="AA68" i="20"/>
  <c r="C853" i="19"/>
  <c r="F853" i="19" s="1"/>
  <c r="AA52" i="20"/>
  <c r="C276" i="26"/>
  <c r="F276" i="26" s="1"/>
  <c r="O75" i="27"/>
  <c r="O275" i="20" s="1"/>
  <c r="C795" i="26"/>
  <c r="F795" i="26" s="1"/>
  <c r="W194" i="27"/>
  <c r="W394" i="20" s="1"/>
  <c r="C784" i="26"/>
  <c r="F784" i="26" s="1"/>
  <c r="W183" i="27"/>
  <c r="W383" i="20" s="1"/>
  <c r="C776" i="26"/>
  <c r="F776" i="26" s="1"/>
  <c r="W175" i="27"/>
  <c r="W375" i="20" s="1"/>
  <c r="C760" i="26"/>
  <c r="F760" i="26" s="1"/>
  <c r="W159" i="27"/>
  <c r="W359" i="20" s="1"/>
  <c r="C752" i="26"/>
  <c r="F752" i="26" s="1"/>
  <c r="W151" i="27"/>
  <c r="W351" i="20" s="1"/>
  <c r="C720" i="26"/>
  <c r="F720" i="26" s="1"/>
  <c r="W119" i="27"/>
  <c r="W319" i="20" s="1"/>
  <c r="C712" i="26"/>
  <c r="F712" i="26" s="1"/>
  <c r="W111" i="27"/>
  <c r="W311" i="20" s="1"/>
  <c r="C544" i="26"/>
  <c r="F544" i="26" s="1"/>
  <c r="S143" i="27"/>
  <c r="S343" i="20" s="1"/>
  <c r="O145" i="20"/>
  <c r="S135" i="20"/>
  <c r="O113" i="20"/>
  <c r="S111" i="20"/>
  <c r="O60" i="20"/>
  <c r="C759" i="19"/>
  <c r="F759" i="19" s="1"/>
  <c r="W158" i="20"/>
  <c r="C878" i="26"/>
  <c r="AA77" i="27"/>
  <c r="AA277" i="20" s="1"/>
  <c r="C870" i="26"/>
  <c r="F870" i="26" s="1"/>
  <c r="AA69" i="27"/>
  <c r="AA269" i="20" s="1"/>
  <c r="C862" i="26"/>
  <c r="F862" i="26" s="1"/>
  <c r="AA61" i="27"/>
  <c r="AA261" i="20" s="1"/>
  <c r="W81" i="20"/>
  <c r="S74" i="20"/>
  <c r="O67" i="20"/>
  <c r="S62" i="20"/>
  <c r="AA200" i="27"/>
  <c r="AA400" i="20" s="1"/>
  <c r="AE199" i="27"/>
  <c r="AE399" i="20" s="1"/>
  <c r="O195" i="27"/>
  <c r="O395" i="20" s="1"/>
  <c r="S186" i="27"/>
  <c r="S386" i="20" s="1"/>
  <c r="AA184" i="27"/>
  <c r="AA384" i="20" s="1"/>
  <c r="AE183" i="27"/>
  <c r="AE383" i="20" s="1"/>
  <c r="O175" i="27"/>
  <c r="O375" i="20" s="1"/>
  <c r="S170" i="27"/>
  <c r="S370" i="20" s="1"/>
  <c r="AA168" i="27"/>
  <c r="AA368" i="20" s="1"/>
  <c r="O163" i="27"/>
  <c r="O363" i="20" s="1"/>
  <c r="W161" i="27"/>
  <c r="W361" i="20" s="1"/>
  <c r="S158" i="27"/>
  <c r="S358" i="20" s="1"/>
  <c r="AE135" i="27"/>
  <c r="AE335" i="20" s="1"/>
  <c r="S126" i="27"/>
  <c r="S326" i="20" s="1"/>
  <c r="O87" i="27"/>
  <c r="O287" i="20" s="1"/>
  <c r="AE55" i="27"/>
  <c r="AE255" i="20" s="1"/>
  <c r="O49" i="27"/>
  <c r="O249" i="20" s="1"/>
  <c r="C250" i="26"/>
  <c r="F250" i="26" s="1"/>
  <c r="C964" i="19"/>
  <c r="F964" i="19" s="1"/>
  <c r="AA163" i="20"/>
  <c r="C386" i="19"/>
  <c r="F386" i="19" s="1"/>
  <c r="O185" i="20"/>
  <c r="C597" i="26"/>
  <c r="F597" i="26" s="1"/>
  <c r="S196" i="27"/>
  <c r="S396" i="20" s="1"/>
  <c r="S171" i="20"/>
  <c r="S159" i="20"/>
  <c r="AE149" i="20"/>
  <c r="AA145" i="20"/>
  <c r="W126" i="20"/>
  <c r="S100" i="20"/>
  <c r="AA86" i="20"/>
  <c r="AE81" i="20"/>
  <c r="W75" i="20"/>
  <c r="AA66" i="20"/>
  <c r="AA54" i="20"/>
  <c r="N10" i="37"/>
  <c r="N16" i="37"/>
  <c r="N4" i="40"/>
  <c r="AA201" i="27"/>
  <c r="AA401" i="20" s="1"/>
  <c r="AA193" i="27"/>
  <c r="AA393" i="20" s="1"/>
  <c r="W154" i="27"/>
  <c r="W354" i="20" s="1"/>
  <c r="AA78" i="27"/>
  <c r="AA278" i="20" s="1"/>
  <c r="AA57" i="27"/>
  <c r="AA257" i="20" s="1"/>
  <c r="AE181" i="20"/>
  <c r="W170" i="20"/>
  <c r="O148" i="20"/>
  <c r="AA118" i="20"/>
  <c r="O201" i="20"/>
  <c r="AA194" i="20"/>
  <c r="AA186" i="20"/>
  <c r="S180" i="20"/>
  <c r="AE152" i="20"/>
  <c r="AA150" i="20"/>
  <c r="S147" i="20"/>
  <c r="AE137" i="20"/>
  <c r="AE129" i="20"/>
  <c r="O116" i="20"/>
  <c r="AA114" i="20"/>
  <c r="AA98" i="20"/>
  <c r="AA94" i="20"/>
  <c r="S87" i="20"/>
  <c r="AA82" i="20"/>
  <c r="S76" i="20"/>
  <c r="AA70" i="20"/>
  <c r="S67" i="20"/>
  <c r="AA58" i="20"/>
  <c r="AE57" i="20"/>
  <c r="S55" i="20"/>
  <c r="L40" i="37"/>
  <c r="C50" i="38"/>
  <c r="C46" i="38"/>
  <c r="C26" i="38"/>
  <c r="AA194" i="27"/>
  <c r="AA394" i="20" s="1"/>
  <c r="W186" i="27"/>
  <c r="W386" i="20" s="1"/>
  <c r="S162" i="27"/>
  <c r="S362" i="20" s="1"/>
  <c r="O157" i="27"/>
  <c r="O357" i="20" s="1"/>
  <c r="AE156" i="27"/>
  <c r="AE356" i="20" s="1"/>
  <c r="S151" i="27"/>
  <c r="S351" i="20" s="1"/>
  <c r="AA142" i="27"/>
  <c r="AA342" i="20" s="1"/>
  <c r="AA133" i="27"/>
  <c r="AA333" i="20" s="1"/>
  <c r="AA102" i="27"/>
  <c r="AA302" i="20" s="1"/>
  <c r="S83" i="27"/>
  <c r="S283" i="20" s="1"/>
  <c r="O76" i="27"/>
  <c r="O276" i="20" s="1"/>
  <c r="S75" i="27"/>
  <c r="S275" i="20" s="1"/>
  <c r="AA70" i="27"/>
  <c r="AA270" i="20" s="1"/>
  <c r="O68" i="27"/>
  <c r="O268" i="20" s="1"/>
  <c r="AA62" i="27"/>
  <c r="AA262" i="20" s="1"/>
  <c r="O53" i="27"/>
  <c r="O253" i="20" s="1"/>
  <c r="AE197" i="20"/>
  <c r="O192" i="20"/>
  <c r="W190" i="20"/>
  <c r="O180" i="20"/>
  <c r="AE173" i="20"/>
  <c r="O169" i="20"/>
  <c r="AA166" i="20"/>
  <c r="AA134" i="20"/>
  <c r="AA123" i="20"/>
  <c r="AA110" i="20"/>
  <c r="AA106" i="20"/>
  <c r="AA102" i="20"/>
  <c r="AA90" i="20"/>
  <c r="W82" i="20"/>
  <c r="AA74" i="20"/>
  <c r="AA62" i="20"/>
  <c r="S191" i="27"/>
  <c r="S391" i="20" s="1"/>
  <c r="AA185" i="27"/>
  <c r="AA385" i="20" s="1"/>
  <c r="AE180" i="27"/>
  <c r="AE380" i="20" s="1"/>
  <c r="W178" i="27"/>
  <c r="W378" i="20" s="1"/>
  <c r="AA177" i="27"/>
  <c r="AA377" i="20" s="1"/>
  <c r="O172" i="27"/>
  <c r="O372" i="20" s="1"/>
  <c r="AA149" i="27"/>
  <c r="AA349" i="20" s="1"/>
  <c r="S99" i="27"/>
  <c r="S299" i="20" s="1"/>
  <c r="AA94" i="27"/>
  <c r="AA294" i="20" s="1"/>
  <c r="W86" i="27"/>
  <c r="W286" i="20" s="1"/>
  <c r="C452" i="26"/>
  <c r="F452" i="26" s="1"/>
  <c r="S51" i="27"/>
  <c r="S251" i="20" s="1"/>
  <c r="AE136" i="27"/>
  <c r="AE336" i="20" s="1"/>
  <c r="S100" i="27"/>
  <c r="S300" i="20" s="1"/>
  <c r="S70" i="27"/>
  <c r="S270" i="20" s="1"/>
  <c r="O65" i="27"/>
  <c r="O265" i="20" s="1"/>
  <c r="C398" i="19"/>
  <c r="F398" i="19" s="1"/>
  <c r="O197" i="20"/>
  <c r="C991" i="19"/>
  <c r="F991" i="19" s="1"/>
  <c r="AA190" i="20"/>
  <c r="C390" i="19"/>
  <c r="F390" i="19" s="1"/>
  <c r="O189" i="20"/>
  <c r="C589" i="19"/>
  <c r="F589" i="19" s="1"/>
  <c r="S188" i="20"/>
  <c r="C983" i="19"/>
  <c r="F983" i="19" s="1"/>
  <c r="AA182" i="20"/>
  <c r="C382" i="19"/>
  <c r="F382" i="19" s="1"/>
  <c r="O181" i="20"/>
  <c r="C374" i="19"/>
  <c r="F374" i="19" s="1"/>
  <c r="O173" i="20"/>
  <c r="C366" i="19"/>
  <c r="F366" i="19" s="1"/>
  <c r="O165" i="20"/>
  <c r="C760" i="19"/>
  <c r="F760" i="19" s="1"/>
  <c r="W159" i="20"/>
  <c r="C358" i="19"/>
  <c r="F358" i="19" s="1"/>
  <c r="O157" i="20"/>
  <c r="C557" i="19"/>
  <c r="F557" i="19" s="1"/>
  <c r="S156" i="20"/>
  <c r="C752" i="19"/>
  <c r="F752" i="19" s="1"/>
  <c r="W151" i="20"/>
  <c r="C744" i="19"/>
  <c r="F744" i="19" s="1"/>
  <c r="W143" i="20"/>
  <c r="C342" i="19"/>
  <c r="F342" i="19" s="1"/>
  <c r="O141" i="20"/>
  <c r="C736" i="19"/>
  <c r="F736" i="19" s="1"/>
  <c r="W135" i="20"/>
  <c r="C525" i="19"/>
  <c r="F525" i="19" s="1"/>
  <c r="S124" i="20"/>
  <c r="C294" i="19"/>
  <c r="F294" i="19" s="1"/>
  <c r="O93" i="20"/>
  <c r="C493" i="19"/>
  <c r="F493" i="19" s="1"/>
  <c r="S92" i="20"/>
  <c r="C278" i="19"/>
  <c r="F278" i="19" s="1"/>
  <c r="O77" i="20"/>
  <c r="C601" i="26"/>
  <c r="F601" i="26" s="1"/>
  <c r="S200" i="27"/>
  <c r="S400" i="20" s="1"/>
  <c r="C398" i="26"/>
  <c r="F398" i="26" s="1"/>
  <c r="O197" i="27"/>
  <c r="O397" i="20" s="1"/>
  <c r="C593" i="26"/>
  <c r="F593" i="26" s="1"/>
  <c r="S192" i="27"/>
  <c r="S392" i="20" s="1"/>
  <c r="C792" i="26"/>
  <c r="F792" i="26" s="1"/>
  <c r="W191" i="27"/>
  <c r="W391" i="20" s="1"/>
  <c r="C585" i="26"/>
  <c r="F585" i="26" s="1"/>
  <c r="S184" i="27"/>
  <c r="S384" i="20" s="1"/>
  <c r="C577" i="26"/>
  <c r="F577" i="26" s="1"/>
  <c r="S176" i="27"/>
  <c r="S376" i="20" s="1"/>
  <c r="C374" i="26"/>
  <c r="F374" i="26" s="1"/>
  <c r="O173" i="27"/>
  <c r="O373" i="20" s="1"/>
  <c r="C569" i="26"/>
  <c r="F569" i="26" s="1"/>
  <c r="S168" i="27"/>
  <c r="S368" i="20" s="1"/>
  <c r="C366" i="26"/>
  <c r="O165" i="27"/>
  <c r="O365" i="20" s="1"/>
  <c r="C350" i="26"/>
  <c r="F350" i="26" s="1"/>
  <c r="O149" i="27"/>
  <c r="O349" i="20" s="1"/>
  <c r="C549" i="26"/>
  <c r="F549" i="26" s="1"/>
  <c r="S148" i="27"/>
  <c r="S348" i="20" s="1"/>
  <c r="E31" i="36"/>
  <c r="N31" i="36"/>
  <c r="P31" i="36" s="1"/>
  <c r="B57" i="38"/>
  <c r="B117" i="36" s="1"/>
  <c r="N57" i="38"/>
  <c r="N117" i="36" s="1"/>
  <c r="P117" i="36" s="1"/>
  <c r="W90" i="27"/>
  <c r="W290" i="20" s="1"/>
  <c r="N49" i="38"/>
  <c r="N109" i="36" s="1"/>
  <c r="P109" i="36" s="1"/>
  <c r="AE189" i="20"/>
  <c r="AA181" i="20"/>
  <c r="AE165" i="20"/>
  <c r="AA158" i="20"/>
  <c r="AE157" i="20"/>
  <c r="AE113" i="20"/>
  <c r="AA112" i="20"/>
  <c r="W102" i="20"/>
  <c r="AA76" i="20"/>
  <c r="AA60" i="20"/>
  <c r="S180" i="27"/>
  <c r="S380" i="20" s="1"/>
  <c r="S172" i="27"/>
  <c r="S372" i="20" s="1"/>
  <c r="S164" i="27"/>
  <c r="S364" i="20" s="1"/>
  <c r="AA157" i="27"/>
  <c r="AA357" i="20" s="1"/>
  <c r="W139" i="27"/>
  <c r="W339" i="20" s="1"/>
  <c r="O136" i="27"/>
  <c r="O336" i="20" s="1"/>
  <c r="O84" i="27"/>
  <c r="O284" i="20" s="1"/>
  <c r="S80" i="27"/>
  <c r="S280" i="20" s="1"/>
  <c r="N51" i="36"/>
  <c r="P51" i="36" s="1"/>
  <c r="N23" i="36"/>
  <c r="P23" i="36" s="1"/>
  <c r="AA116" i="20"/>
  <c r="AA100" i="20"/>
  <c r="W94" i="20"/>
  <c r="AA84" i="20"/>
  <c r="W195" i="27"/>
  <c r="W395" i="20" s="1"/>
  <c r="O104" i="27"/>
  <c r="O304" i="20" s="1"/>
  <c r="AE85" i="27"/>
  <c r="AE285" i="20" s="1"/>
  <c r="N43" i="36"/>
  <c r="P43" i="36" s="1"/>
  <c r="N19" i="36"/>
  <c r="P19" i="36" s="1"/>
  <c r="AA181" i="27"/>
  <c r="AA381" i="20" s="1"/>
  <c r="O125" i="27"/>
  <c r="O325" i="20" s="1"/>
  <c r="S124" i="27"/>
  <c r="S324" i="20" s="1"/>
  <c r="S108" i="27"/>
  <c r="S308" i="20" s="1"/>
  <c r="S102" i="27"/>
  <c r="S302" i="20" s="1"/>
  <c r="S64" i="27"/>
  <c r="S264" i="20" s="1"/>
  <c r="AE197" i="27"/>
  <c r="AE397" i="20" s="1"/>
  <c r="O141" i="27"/>
  <c r="O341" i="20" s="1"/>
  <c r="S140" i="27"/>
  <c r="S340" i="20" s="1"/>
  <c r="O133" i="27"/>
  <c r="O333" i="20" s="1"/>
  <c r="S132" i="27"/>
  <c r="S332" i="20" s="1"/>
  <c r="O77" i="27"/>
  <c r="O277" i="20" s="1"/>
  <c r="W163" i="20"/>
  <c r="AA115" i="20"/>
  <c r="AE67" i="20"/>
  <c r="AA166" i="27"/>
  <c r="AA366" i="20" s="1"/>
  <c r="AA158" i="27"/>
  <c r="AA358" i="20" s="1"/>
  <c r="AE137" i="27"/>
  <c r="AE337" i="20" s="1"/>
  <c r="W99" i="27"/>
  <c r="W299" i="20" s="1"/>
  <c r="AA73" i="27"/>
  <c r="AA273" i="20" s="1"/>
  <c r="AE196" i="20"/>
  <c r="AE172" i="20"/>
  <c r="AE164" i="20"/>
  <c r="S139" i="20"/>
  <c r="O125" i="20"/>
  <c r="O109" i="20"/>
  <c r="W107" i="20"/>
  <c r="AE105" i="20"/>
  <c r="AE99" i="20"/>
  <c r="O56" i="20"/>
  <c r="S195" i="27"/>
  <c r="S395" i="20" s="1"/>
  <c r="AE189" i="27"/>
  <c r="AE389" i="20" s="1"/>
  <c r="AE181" i="27"/>
  <c r="AE381" i="20" s="1"/>
  <c r="O181" i="27"/>
  <c r="O381" i="20" s="1"/>
  <c r="S179" i="27"/>
  <c r="S379" i="20" s="1"/>
  <c r="AE176" i="27"/>
  <c r="AE376" i="20" s="1"/>
  <c r="S171" i="27"/>
  <c r="S371" i="20" s="1"/>
  <c r="W170" i="27"/>
  <c r="W370" i="20" s="1"/>
  <c r="AE160" i="27"/>
  <c r="AE360" i="20" s="1"/>
  <c r="S156" i="27"/>
  <c r="S356" i="20" s="1"/>
  <c r="W114" i="27"/>
  <c r="W314" i="20" s="1"/>
  <c r="AA201" i="20"/>
  <c r="AA193" i="20"/>
  <c r="W187" i="20"/>
  <c r="W179" i="20"/>
  <c r="AA178" i="20"/>
  <c r="W171" i="20"/>
  <c r="AA167" i="20"/>
  <c r="AA162" i="20"/>
  <c r="S155" i="20"/>
  <c r="O149" i="20"/>
  <c r="W147" i="20"/>
  <c r="AA146" i="20"/>
  <c r="W131" i="20"/>
  <c r="AA130" i="20"/>
  <c r="W123" i="20"/>
  <c r="S107" i="20"/>
  <c r="AA103" i="20"/>
  <c r="AA99" i="20"/>
  <c r="AA95" i="20"/>
  <c r="AA79" i="20"/>
  <c r="S75" i="20"/>
  <c r="O61" i="20"/>
  <c r="AA197" i="27"/>
  <c r="AA397" i="20" s="1"/>
  <c r="S163" i="27"/>
  <c r="S363" i="20" s="1"/>
  <c r="W146" i="27"/>
  <c r="W346" i="20" s="1"/>
  <c r="AA129" i="27"/>
  <c r="AA329" i="20" s="1"/>
  <c r="W122" i="27"/>
  <c r="W322" i="20" s="1"/>
  <c r="O109" i="27"/>
  <c r="O309" i="20" s="1"/>
  <c r="AA101" i="27"/>
  <c r="AA301" i="20" s="1"/>
  <c r="S87" i="27"/>
  <c r="S287" i="20" s="1"/>
  <c r="O72" i="27"/>
  <c r="O272" i="20" s="1"/>
  <c r="AE141" i="20"/>
  <c r="AA131" i="20"/>
  <c r="AA126" i="20"/>
  <c r="AE125" i="20"/>
  <c r="AA121" i="20"/>
  <c r="AA108" i="20"/>
  <c r="AA107" i="20"/>
  <c r="AA104" i="20"/>
  <c r="AE93" i="20"/>
  <c r="AA91" i="20"/>
  <c r="AE61" i="20"/>
  <c r="AA198" i="27"/>
  <c r="AA398" i="20" s="1"/>
  <c r="AA189" i="27"/>
  <c r="AA389" i="20" s="1"/>
  <c r="AE168" i="27"/>
  <c r="AE368" i="20" s="1"/>
  <c r="W163" i="27"/>
  <c r="W363" i="20" s="1"/>
  <c r="W162" i="27"/>
  <c r="W362" i="20" s="1"/>
  <c r="AE161" i="27"/>
  <c r="AE361" i="20" s="1"/>
  <c r="W155" i="27"/>
  <c r="W355" i="20" s="1"/>
  <c r="AE152" i="27"/>
  <c r="AE352" i="20" s="1"/>
  <c r="AA150" i="27"/>
  <c r="AA350" i="20" s="1"/>
  <c r="W138" i="27"/>
  <c r="W338" i="20" s="1"/>
  <c r="AE132" i="27"/>
  <c r="AE332" i="20" s="1"/>
  <c r="O128" i="27"/>
  <c r="O328" i="20" s="1"/>
  <c r="S127" i="27"/>
  <c r="S327" i="20" s="1"/>
  <c r="AA122" i="27"/>
  <c r="AA322" i="20" s="1"/>
  <c r="S119" i="27"/>
  <c r="S319" i="20" s="1"/>
  <c r="AA109" i="27"/>
  <c r="AA309" i="20" s="1"/>
  <c r="AE101" i="27"/>
  <c r="AE301" i="20" s="1"/>
  <c r="O96" i="27"/>
  <c r="O296" i="20" s="1"/>
  <c r="S95" i="27"/>
  <c r="S295" i="20" s="1"/>
  <c r="W91" i="27"/>
  <c r="W291" i="20" s="1"/>
  <c r="O85" i="27"/>
  <c r="O285" i="20" s="1"/>
  <c r="S79" i="27"/>
  <c r="S279" i="20" s="1"/>
  <c r="S72" i="27"/>
  <c r="S272" i="20" s="1"/>
  <c r="AA65" i="27"/>
  <c r="AA265" i="20" s="1"/>
  <c r="O64" i="27"/>
  <c r="O264" i="20" s="1"/>
  <c r="O56" i="27"/>
  <c r="O256" i="20" s="1"/>
  <c r="W55" i="27"/>
  <c r="W255" i="20" s="1"/>
  <c r="AE144" i="27"/>
  <c r="AE344" i="20" s="1"/>
  <c r="AE140" i="27"/>
  <c r="AE340" i="20" s="1"/>
  <c r="AA114" i="27"/>
  <c r="AA314" i="20" s="1"/>
  <c r="AA93" i="27"/>
  <c r="AA293" i="20" s="1"/>
  <c r="AA81" i="27"/>
  <c r="AA281" i="20" s="1"/>
  <c r="S67" i="27"/>
  <c r="S267" i="20" s="1"/>
  <c r="AA60" i="27"/>
  <c r="AA260" i="20" s="1"/>
  <c r="AA58" i="27"/>
  <c r="AA258" i="20" s="1"/>
  <c r="C388" i="19"/>
  <c r="F388" i="19" s="1"/>
  <c r="O187" i="20"/>
  <c r="C977" i="19"/>
  <c r="F977" i="19" s="1"/>
  <c r="AA176" i="20"/>
  <c r="C973" i="19"/>
  <c r="F973" i="19" s="1"/>
  <c r="AA172" i="20"/>
  <c r="C969" i="19"/>
  <c r="F969" i="19" s="1"/>
  <c r="AA168" i="20"/>
  <c r="C1168" i="19"/>
  <c r="F1168" i="19" s="1"/>
  <c r="AE167" i="20"/>
  <c r="C965" i="19"/>
  <c r="F965" i="19" s="1"/>
  <c r="AA164" i="20"/>
  <c r="C961" i="19"/>
  <c r="F961" i="19" s="1"/>
  <c r="AA160" i="20"/>
  <c r="C957" i="19"/>
  <c r="F957" i="19" s="1"/>
  <c r="AA156" i="20"/>
  <c r="C356" i="19"/>
  <c r="F356" i="19" s="1"/>
  <c r="O155" i="20"/>
  <c r="C953" i="19"/>
  <c r="F953" i="19" s="1"/>
  <c r="AA152" i="20"/>
  <c r="C551" i="19"/>
  <c r="F551" i="19" s="1"/>
  <c r="S150" i="20"/>
  <c r="C949" i="19"/>
  <c r="F949" i="19" s="1"/>
  <c r="AA148" i="20"/>
  <c r="C1148" i="19"/>
  <c r="F1148" i="19" s="1"/>
  <c r="AE147" i="20"/>
  <c r="C945" i="19"/>
  <c r="F945" i="19" s="1"/>
  <c r="AA144" i="20"/>
  <c r="C941" i="19"/>
  <c r="F941" i="19" s="1"/>
  <c r="AA140" i="20"/>
  <c r="C539" i="19"/>
  <c r="F539" i="19" s="1"/>
  <c r="S138" i="20"/>
  <c r="C937" i="19"/>
  <c r="F937" i="19" s="1"/>
  <c r="AA136" i="20"/>
  <c r="C933" i="19"/>
  <c r="F933" i="19" s="1"/>
  <c r="AA132" i="20"/>
  <c r="C929" i="19"/>
  <c r="F929" i="19" s="1"/>
  <c r="AA128" i="20"/>
  <c r="C1128" i="19"/>
  <c r="F1128" i="19" s="1"/>
  <c r="AE127" i="20"/>
  <c r="C925" i="19"/>
  <c r="F925" i="19" s="1"/>
  <c r="AA124" i="20"/>
  <c r="C921" i="19"/>
  <c r="F921" i="19" s="1"/>
  <c r="AA120" i="20"/>
  <c r="C499" i="19"/>
  <c r="F499" i="19" s="1"/>
  <c r="S98" i="20"/>
  <c r="C1126" i="26"/>
  <c r="F1126" i="26" s="1"/>
  <c r="AE125" i="27"/>
  <c r="AE325" i="20" s="1"/>
  <c r="C1118" i="26"/>
  <c r="F1118" i="26" s="1"/>
  <c r="AE117" i="27"/>
  <c r="AE317" i="20" s="1"/>
  <c r="C1112" i="26"/>
  <c r="F1112" i="26" s="1"/>
  <c r="AE111" i="27"/>
  <c r="AE311" i="20" s="1"/>
  <c r="C1098" i="26"/>
  <c r="F1098" i="26" s="1"/>
  <c r="AE97" i="27"/>
  <c r="AE297" i="20" s="1"/>
  <c r="C1062" i="26"/>
  <c r="F1062" i="26" s="1"/>
  <c r="AE61" i="27"/>
  <c r="AE261" i="20" s="1"/>
  <c r="C1054" i="26"/>
  <c r="F1054" i="26" s="1"/>
  <c r="AE53" i="27"/>
  <c r="AE253" i="20" s="1"/>
  <c r="C946" i="26"/>
  <c r="F946" i="26" s="1"/>
  <c r="AA145" i="27"/>
  <c r="AA345" i="20" s="1"/>
  <c r="C497" i="26"/>
  <c r="F497" i="26" s="1"/>
  <c r="S96" i="27"/>
  <c r="S296" i="20" s="1"/>
  <c r="C289" i="26"/>
  <c r="F289" i="26" s="1"/>
  <c r="O88" i="27"/>
  <c r="O288" i="20" s="1"/>
  <c r="B59" i="38"/>
  <c r="B119" i="36" s="1"/>
  <c r="F59" i="38"/>
  <c r="F119" i="36" s="1"/>
  <c r="B51" i="38"/>
  <c r="B111" i="36" s="1"/>
  <c r="F51" i="38"/>
  <c r="F111" i="36" s="1"/>
  <c r="B35" i="38"/>
  <c r="B95" i="36" s="1"/>
  <c r="N35" i="38"/>
  <c r="N95" i="36" s="1"/>
  <c r="P95" i="36" s="1"/>
  <c r="N3" i="38"/>
  <c r="N63" i="36" s="1"/>
  <c r="P63" i="36" s="1"/>
  <c r="F3" i="38"/>
  <c r="F63" i="36" s="1"/>
  <c r="N5" i="36"/>
  <c r="P5" i="36" s="1"/>
  <c r="F5" i="36"/>
  <c r="C1168" i="26"/>
  <c r="F1168" i="26" s="1"/>
  <c r="AE167" i="27"/>
  <c r="AE367" i="20" s="1"/>
  <c r="C766" i="26"/>
  <c r="F766" i="26" s="1"/>
  <c r="W165" i="27"/>
  <c r="W365" i="20" s="1"/>
  <c r="C957" i="26"/>
  <c r="F957" i="26" s="1"/>
  <c r="AA156" i="27"/>
  <c r="AA356" i="20" s="1"/>
  <c r="C953" i="26"/>
  <c r="F953" i="26" s="1"/>
  <c r="AA152" i="27"/>
  <c r="AA352" i="20" s="1"/>
  <c r="C750" i="26"/>
  <c r="F750" i="26" s="1"/>
  <c r="W149" i="27"/>
  <c r="W349" i="20" s="1"/>
  <c r="C344" i="26"/>
  <c r="F344" i="26" s="1"/>
  <c r="O143" i="27"/>
  <c r="O343" i="20" s="1"/>
  <c r="C1140" i="26"/>
  <c r="F1140" i="26" s="1"/>
  <c r="AE139" i="27"/>
  <c r="AE339" i="20" s="1"/>
  <c r="C539" i="26"/>
  <c r="F539" i="26" s="1"/>
  <c r="S138" i="27"/>
  <c r="S338" i="20" s="1"/>
  <c r="C937" i="26"/>
  <c r="F937" i="26" s="1"/>
  <c r="AA136" i="27"/>
  <c r="AA336" i="20" s="1"/>
  <c r="C933" i="26"/>
  <c r="F933" i="26" s="1"/>
  <c r="AA132" i="27"/>
  <c r="AA332" i="20" s="1"/>
  <c r="C332" i="26"/>
  <c r="F332" i="26" s="1"/>
  <c r="O131" i="27"/>
  <c r="O331" i="20" s="1"/>
  <c r="C730" i="26"/>
  <c r="F730" i="26" s="1"/>
  <c r="W129" i="27"/>
  <c r="W329" i="20" s="1"/>
  <c r="C1128" i="26"/>
  <c r="F1128" i="26" s="1"/>
  <c r="AE127" i="27"/>
  <c r="AE327" i="20" s="1"/>
  <c r="C328" i="26"/>
  <c r="F328" i="26" s="1"/>
  <c r="O127" i="27"/>
  <c r="O327" i="20" s="1"/>
  <c r="C726" i="26"/>
  <c r="F726" i="26" s="1"/>
  <c r="W125" i="27"/>
  <c r="W325" i="20" s="1"/>
  <c r="C1124" i="26"/>
  <c r="F1124" i="26" s="1"/>
  <c r="AE123" i="27"/>
  <c r="AE323" i="20" s="1"/>
  <c r="C523" i="26"/>
  <c r="F523" i="26" s="1"/>
  <c r="S122" i="27"/>
  <c r="S322" i="20" s="1"/>
  <c r="C921" i="26"/>
  <c r="F921" i="26" s="1"/>
  <c r="AA120" i="27"/>
  <c r="AA320" i="20" s="1"/>
  <c r="C718" i="26"/>
  <c r="F718" i="26" s="1"/>
  <c r="W117" i="27"/>
  <c r="W317" i="20" s="1"/>
  <c r="C917" i="26"/>
  <c r="F917" i="26" s="1"/>
  <c r="AA116" i="27"/>
  <c r="AA316" i="20" s="1"/>
  <c r="C316" i="26"/>
  <c r="F316" i="26" s="1"/>
  <c r="O115" i="27"/>
  <c r="O315" i="20" s="1"/>
  <c r="C714" i="26"/>
  <c r="F714" i="26" s="1"/>
  <c r="W113" i="27"/>
  <c r="W313" i="20" s="1"/>
  <c r="C312" i="26"/>
  <c r="F312" i="26" s="1"/>
  <c r="O111" i="27"/>
  <c r="O311" i="20" s="1"/>
  <c r="C694" i="26"/>
  <c r="F694" i="26" s="1"/>
  <c r="W93" i="27"/>
  <c r="W293" i="20" s="1"/>
  <c r="C487" i="26"/>
  <c r="F487" i="26" s="1"/>
  <c r="S86" i="27"/>
  <c r="S286" i="20" s="1"/>
  <c r="C483" i="26"/>
  <c r="F483" i="26" s="1"/>
  <c r="S82" i="27"/>
  <c r="S282" i="20" s="1"/>
  <c r="C674" i="26"/>
  <c r="F674" i="26" s="1"/>
  <c r="W73" i="27"/>
  <c r="W273" i="20" s="1"/>
  <c r="C662" i="26"/>
  <c r="F662" i="26" s="1"/>
  <c r="W61" i="27"/>
  <c r="W261" i="20" s="1"/>
  <c r="AE201" i="20"/>
  <c r="AE193" i="20"/>
  <c r="S187" i="20"/>
  <c r="AA185" i="20"/>
  <c r="W175" i="20"/>
  <c r="S163" i="20"/>
  <c r="AA161" i="20"/>
  <c r="AE148" i="20"/>
  <c r="AA133" i="20"/>
  <c r="AA105" i="20"/>
  <c r="AA101" i="20"/>
  <c r="AA93" i="20"/>
  <c r="O88" i="20"/>
  <c r="AA85" i="20"/>
  <c r="AA69" i="20"/>
  <c r="AE200" i="27"/>
  <c r="AE400" i="20" s="1"/>
  <c r="O200" i="27"/>
  <c r="O400" i="20" s="1"/>
  <c r="AE177" i="27"/>
  <c r="AE377" i="20" s="1"/>
  <c r="AE169" i="27"/>
  <c r="AE369" i="20" s="1"/>
  <c r="AA153" i="27"/>
  <c r="AA353" i="20" s="1"/>
  <c r="AA130" i="27"/>
  <c r="AA330" i="20" s="1"/>
  <c r="W63" i="27"/>
  <c r="W263" i="20" s="1"/>
  <c r="C1125" i="26"/>
  <c r="F1125" i="26" s="1"/>
  <c r="AE124" i="27"/>
  <c r="AE324" i="20" s="1"/>
  <c r="C1074" i="26"/>
  <c r="F1074" i="26" s="1"/>
  <c r="AE73" i="27"/>
  <c r="AE273" i="20" s="1"/>
  <c r="C938" i="26"/>
  <c r="F938" i="26" s="1"/>
  <c r="AA137" i="27"/>
  <c r="AA337" i="20" s="1"/>
  <c r="C731" i="26"/>
  <c r="F731" i="26" s="1"/>
  <c r="W130" i="27"/>
  <c r="W330" i="20" s="1"/>
  <c r="C517" i="26"/>
  <c r="F517" i="26" s="1"/>
  <c r="S116" i="27"/>
  <c r="S316" i="20" s="1"/>
  <c r="C457" i="26"/>
  <c r="F457" i="26" s="1"/>
  <c r="S56" i="27"/>
  <c r="S256" i="20" s="1"/>
  <c r="C318" i="26"/>
  <c r="F318" i="26" s="1"/>
  <c r="O117" i="27"/>
  <c r="O317" i="20" s="1"/>
  <c r="C302" i="26"/>
  <c r="F302" i="26" s="1"/>
  <c r="O101" i="27"/>
  <c r="O301" i="20" s="1"/>
  <c r="C294" i="26"/>
  <c r="F294" i="26" s="1"/>
  <c r="O93" i="27"/>
  <c r="O293" i="20" s="1"/>
  <c r="S195" i="20"/>
  <c r="AA192" i="20"/>
  <c r="W191" i="20"/>
  <c r="AA173" i="20"/>
  <c r="AA165" i="20"/>
  <c r="AA157" i="20"/>
  <c r="AA149" i="20"/>
  <c r="AA141" i="20"/>
  <c r="AA137" i="20"/>
  <c r="O120" i="20"/>
  <c r="O112" i="20"/>
  <c r="O96" i="20"/>
  <c r="W78" i="20"/>
  <c r="AA77" i="20"/>
  <c r="AA73" i="20"/>
  <c r="O72" i="20"/>
  <c r="AA57" i="20"/>
  <c r="AA53" i="20"/>
  <c r="O192" i="27"/>
  <c r="O392" i="20" s="1"/>
  <c r="AA161" i="27"/>
  <c r="AA361" i="20" s="1"/>
  <c r="AA117" i="27"/>
  <c r="AA317" i="20" s="1"/>
  <c r="W71" i="27"/>
  <c r="W271" i="20" s="1"/>
  <c r="C1150" i="26"/>
  <c r="F1150" i="26" s="1"/>
  <c r="AE149" i="27"/>
  <c r="AE349" i="20" s="1"/>
  <c r="C1144" i="26"/>
  <c r="F1144" i="26" s="1"/>
  <c r="AE143" i="27"/>
  <c r="AE343" i="20" s="1"/>
  <c r="C1130" i="26"/>
  <c r="F1130" i="26" s="1"/>
  <c r="AE129" i="27"/>
  <c r="AE329" i="20" s="1"/>
  <c r="C1094" i="26"/>
  <c r="F1094" i="26" s="1"/>
  <c r="AE93" i="27"/>
  <c r="AE293" i="20" s="1"/>
  <c r="C744" i="26"/>
  <c r="F744" i="26" s="1"/>
  <c r="W143" i="27"/>
  <c r="W343" i="20" s="1"/>
  <c r="C548" i="26"/>
  <c r="F548" i="26" s="1"/>
  <c r="S147" i="27"/>
  <c r="S347" i="20" s="1"/>
  <c r="C349" i="26"/>
  <c r="F349" i="26" s="1"/>
  <c r="O148" i="27"/>
  <c r="O348" i="20" s="1"/>
  <c r="C341" i="26"/>
  <c r="F341" i="26" s="1"/>
  <c r="O140" i="27"/>
  <c r="O340" i="20" s="1"/>
  <c r="C325" i="26"/>
  <c r="F325" i="26" s="1"/>
  <c r="O124" i="27"/>
  <c r="O324" i="20" s="1"/>
  <c r="C270" i="26"/>
  <c r="F270" i="26" s="1"/>
  <c r="O69" i="27"/>
  <c r="O269" i="20" s="1"/>
  <c r="C262" i="26"/>
  <c r="F262" i="26" s="1"/>
  <c r="O61" i="27"/>
  <c r="O261" i="20" s="1"/>
  <c r="W199" i="20"/>
  <c r="AA198" i="20"/>
  <c r="AA125" i="20"/>
  <c r="O104" i="20"/>
  <c r="W86" i="20"/>
  <c r="W63" i="20"/>
  <c r="AA61" i="20"/>
  <c r="W57" i="20"/>
  <c r="AE192" i="27"/>
  <c r="AE392" i="20" s="1"/>
  <c r="AA190" i="27"/>
  <c r="AA390" i="20" s="1"/>
  <c r="AE184" i="27"/>
  <c r="AE384" i="20" s="1"/>
  <c r="O184" i="27"/>
  <c r="O384" i="20" s="1"/>
  <c r="AA169" i="27"/>
  <c r="AA369" i="20" s="1"/>
  <c r="AA124" i="27"/>
  <c r="AA324" i="20" s="1"/>
  <c r="S88" i="27"/>
  <c r="S288" i="20" s="1"/>
  <c r="F35" i="38"/>
  <c r="F95" i="36" s="1"/>
  <c r="F27" i="38"/>
  <c r="F87" i="36" s="1"/>
  <c r="C1165" i="26"/>
  <c r="F1165" i="26" s="1"/>
  <c r="AE164" i="27"/>
  <c r="AE364" i="20" s="1"/>
  <c r="C1149" i="26"/>
  <c r="F1149" i="26" s="1"/>
  <c r="AE148" i="27"/>
  <c r="AE348" i="20" s="1"/>
  <c r="C1106" i="26"/>
  <c r="F1106" i="26" s="1"/>
  <c r="AE105" i="27"/>
  <c r="AE305" i="20" s="1"/>
  <c r="C704" i="26"/>
  <c r="F704" i="26" s="1"/>
  <c r="W103" i="27"/>
  <c r="W303" i="20" s="1"/>
  <c r="C696" i="26"/>
  <c r="F696" i="26" s="1"/>
  <c r="W95" i="27"/>
  <c r="W295" i="20" s="1"/>
  <c r="W142" i="27"/>
  <c r="W342" i="20" s="1"/>
  <c r="W127" i="27"/>
  <c r="W327" i="20" s="1"/>
  <c r="AA104" i="27"/>
  <c r="AA304" i="20" s="1"/>
  <c r="O103" i="27"/>
  <c r="O303" i="20" s="1"/>
  <c r="W102" i="27"/>
  <c r="W302" i="20" s="1"/>
  <c r="W101" i="27"/>
  <c r="W301" i="20" s="1"/>
  <c r="W97" i="27"/>
  <c r="W297" i="20" s="1"/>
  <c r="O83" i="27"/>
  <c r="O283" i="20" s="1"/>
  <c r="AE71" i="27"/>
  <c r="AE271" i="20" s="1"/>
  <c r="S63" i="27"/>
  <c r="S263" i="20" s="1"/>
  <c r="O60" i="27"/>
  <c r="O260" i="20" s="1"/>
  <c r="AE59" i="27"/>
  <c r="AE259" i="20" s="1"/>
  <c r="W57" i="27"/>
  <c r="W257" i="20" s="1"/>
  <c r="AA56" i="27"/>
  <c r="AA256" i="20" s="1"/>
  <c r="S55" i="27"/>
  <c r="S255" i="20" s="1"/>
  <c r="AE107" i="27"/>
  <c r="AE307" i="20" s="1"/>
  <c r="W107" i="27"/>
  <c r="W307" i="20" s="1"/>
  <c r="AA100" i="27"/>
  <c r="AA300" i="20" s="1"/>
  <c r="O95" i="27"/>
  <c r="O295" i="20" s="1"/>
  <c r="AA92" i="27"/>
  <c r="AA292" i="20" s="1"/>
  <c r="S90" i="27"/>
  <c r="S290" i="20" s="1"/>
  <c r="W85" i="27"/>
  <c r="W285" i="20" s="1"/>
  <c r="O79" i="27"/>
  <c r="O279" i="20" s="1"/>
  <c r="AA68" i="27"/>
  <c r="AA268" i="20" s="1"/>
  <c r="O67" i="27"/>
  <c r="O267" i="20" s="1"/>
  <c r="W65" i="27"/>
  <c r="W265" i="20" s="1"/>
  <c r="AA110" i="27"/>
  <c r="AA310" i="20" s="1"/>
  <c r="AA105" i="27"/>
  <c r="AA305" i="20" s="1"/>
  <c r="W94" i="27"/>
  <c r="W294" i="20" s="1"/>
  <c r="AA85" i="27"/>
  <c r="AA285" i="20" s="1"/>
  <c r="W82" i="27"/>
  <c r="W282" i="20" s="1"/>
  <c r="AE65" i="27"/>
  <c r="AE265" i="20" s="1"/>
  <c r="AA53" i="27"/>
  <c r="AA253" i="20" s="1"/>
  <c r="C1098" i="19"/>
  <c r="F1098" i="19" s="1"/>
  <c r="AE97" i="20"/>
  <c r="C656" i="19"/>
  <c r="F656" i="19" s="1"/>
  <c r="W55" i="20"/>
  <c r="C467" i="19"/>
  <c r="F467" i="19" s="1"/>
  <c r="S66" i="20"/>
  <c r="C460" i="19"/>
  <c r="F460" i="19" s="1"/>
  <c r="S59" i="20"/>
  <c r="C690" i="19"/>
  <c r="F690" i="19" s="1"/>
  <c r="W89" i="20"/>
  <c r="C487" i="19"/>
  <c r="F487" i="19" s="1"/>
  <c r="S86" i="20"/>
  <c r="C686" i="19"/>
  <c r="F686" i="19" s="1"/>
  <c r="W85" i="20"/>
  <c r="C483" i="19"/>
  <c r="F483" i="19" s="1"/>
  <c r="S82" i="20"/>
  <c r="C280" i="19"/>
  <c r="F280" i="19" s="1"/>
  <c r="O79" i="20"/>
  <c r="C276" i="19"/>
  <c r="F276" i="19" s="1"/>
  <c r="O75" i="20"/>
  <c r="C674" i="19"/>
  <c r="F674" i="19" s="1"/>
  <c r="W73" i="20"/>
  <c r="C471" i="19"/>
  <c r="F471" i="19" s="1"/>
  <c r="S70" i="20"/>
  <c r="C670" i="19"/>
  <c r="F670" i="19" s="1"/>
  <c r="W69" i="20"/>
  <c r="C666" i="19"/>
  <c r="F666" i="19" s="1"/>
  <c r="W65" i="20"/>
  <c r="C264" i="19"/>
  <c r="F264" i="19" s="1"/>
  <c r="O63" i="20"/>
  <c r="C455" i="19"/>
  <c r="F455" i="19" s="1"/>
  <c r="S54" i="20"/>
  <c r="C654" i="19"/>
  <c r="F654" i="19" s="1"/>
  <c r="W53" i="20"/>
  <c r="C802" i="26"/>
  <c r="F802" i="26" s="1"/>
  <c r="W201" i="27"/>
  <c r="W401" i="20" s="1"/>
  <c r="C400" i="26"/>
  <c r="F400" i="26" s="1"/>
  <c r="O199" i="27"/>
  <c r="O399" i="20" s="1"/>
  <c r="C599" i="26"/>
  <c r="F599" i="26" s="1"/>
  <c r="S198" i="27"/>
  <c r="S398" i="20" s="1"/>
  <c r="C1196" i="26"/>
  <c r="F1196" i="26" s="1"/>
  <c r="AE195" i="27"/>
  <c r="AE395" i="20" s="1"/>
  <c r="C993" i="26"/>
  <c r="F993" i="26" s="1"/>
  <c r="AA192" i="27"/>
  <c r="AA392" i="20" s="1"/>
  <c r="C1192" i="26"/>
  <c r="F1192" i="26" s="1"/>
  <c r="AE191" i="27"/>
  <c r="AE391" i="20" s="1"/>
  <c r="C790" i="26"/>
  <c r="F790" i="26" s="1"/>
  <c r="W189" i="27"/>
  <c r="W389" i="20" s="1"/>
  <c r="C989" i="26"/>
  <c r="F989" i="26" s="1"/>
  <c r="AA188" i="27"/>
  <c r="AA388" i="20" s="1"/>
  <c r="C388" i="26"/>
  <c r="F388" i="26" s="1"/>
  <c r="O187" i="27"/>
  <c r="O387" i="20" s="1"/>
  <c r="C786" i="26"/>
  <c r="F786" i="26" s="1"/>
  <c r="W185" i="27"/>
  <c r="W385" i="20" s="1"/>
  <c r="C583" i="26"/>
  <c r="F583" i="26" s="1"/>
  <c r="S182" i="27"/>
  <c r="S382" i="20" s="1"/>
  <c r="C579" i="26"/>
  <c r="F579" i="26" s="1"/>
  <c r="S178" i="27"/>
  <c r="S378" i="20" s="1"/>
  <c r="C1176" i="26"/>
  <c r="F1176" i="26" s="1"/>
  <c r="AE175" i="27"/>
  <c r="AE375" i="20" s="1"/>
  <c r="C973" i="26"/>
  <c r="F973" i="26" s="1"/>
  <c r="AA172" i="27"/>
  <c r="AA372" i="20" s="1"/>
  <c r="C372" i="26"/>
  <c r="F372" i="26" s="1"/>
  <c r="O171" i="27"/>
  <c r="O371" i="20" s="1"/>
  <c r="C770" i="26"/>
  <c r="F770" i="26" s="1"/>
  <c r="W169" i="27"/>
  <c r="W369" i="20" s="1"/>
  <c r="C368" i="26"/>
  <c r="F368" i="26" s="1"/>
  <c r="O167" i="27"/>
  <c r="O367" i="20" s="1"/>
  <c r="C567" i="26"/>
  <c r="F567" i="26" s="1"/>
  <c r="S166" i="27"/>
  <c r="S366" i="20" s="1"/>
  <c r="C758" i="26"/>
  <c r="F758" i="26" s="1"/>
  <c r="W157" i="27"/>
  <c r="W357" i="20" s="1"/>
  <c r="C356" i="26"/>
  <c r="F356" i="26" s="1"/>
  <c r="O155" i="27"/>
  <c r="O355" i="20" s="1"/>
  <c r="C754" i="26"/>
  <c r="F754" i="26" s="1"/>
  <c r="W153" i="27"/>
  <c r="W353" i="20" s="1"/>
  <c r="C547" i="26"/>
  <c r="F547" i="26" s="1"/>
  <c r="S146" i="27"/>
  <c r="S346" i="20" s="1"/>
  <c r="C941" i="26"/>
  <c r="F941" i="26" s="1"/>
  <c r="AA140" i="27"/>
  <c r="AA340" i="20" s="1"/>
  <c r="C340" i="26"/>
  <c r="F340" i="26" s="1"/>
  <c r="O139" i="27"/>
  <c r="O339" i="20" s="1"/>
  <c r="C738" i="26"/>
  <c r="F738" i="26" s="1"/>
  <c r="W137" i="27"/>
  <c r="W337" i="20" s="1"/>
  <c r="C336" i="26"/>
  <c r="F336" i="26" s="1"/>
  <c r="O135" i="27"/>
  <c r="O335" i="20" s="1"/>
  <c r="C535" i="26"/>
  <c r="F535" i="26" s="1"/>
  <c r="S134" i="27"/>
  <c r="S334" i="20" s="1"/>
  <c r="C515" i="26"/>
  <c r="F515" i="26" s="1"/>
  <c r="S114" i="27"/>
  <c r="S314" i="20" s="1"/>
  <c r="C308" i="26"/>
  <c r="F308" i="26" s="1"/>
  <c r="O107" i="27"/>
  <c r="O307" i="20" s="1"/>
  <c r="C667" i="19"/>
  <c r="F667" i="19" s="1"/>
  <c r="W66" i="20"/>
  <c r="C472" i="19"/>
  <c r="F472" i="19" s="1"/>
  <c r="S71" i="20"/>
  <c r="C897" i="19"/>
  <c r="F897" i="19" s="1"/>
  <c r="AA96" i="20"/>
  <c r="C873" i="19"/>
  <c r="F873" i="19" s="1"/>
  <c r="AA72" i="20"/>
  <c r="C857" i="19"/>
  <c r="F857" i="19" s="1"/>
  <c r="AA56" i="20"/>
  <c r="C492" i="19"/>
  <c r="F492" i="19" s="1"/>
  <c r="S91" i="20"/>
  <c r="E37" i="36"/>
  <c r="Q37" i="36"/>
  <c r="B19" i="38"/>
  <c r="B79" i="36" s="1"/>
  <c r="E19" i="38"/>
  <c r="E79" i="36" s="1"/>
  <c r="B7" i="38"/>
  <c r="B67" i="36" s="1"/>
  <c r="N7" i="38"/>
  <c r="N67" i="36" s="1"/>
  <c r="P67" i="36" s="1"/>
  <c r="S199" i="27"/>
  <c r="S399" i="20" s="1"/>
  <c r="S194" i="27"/>
  <c r="S394" i="20" s="1"/>
  <c r="S187" i="27"/>
  <c r="S387" i="20" s="1"/>
  <c r="AA182" i="27"/>
  <c r="AA382" i="20" s="1"/>
  <c r="AA176" i="27"/>
  <c r="AA376" i="20" s="1"/>
  <c r="AA170" i="27"/>
  <c r="AA370" i="20" s="1"/>
  <c r="S167" i="27"/>
  <c r="S367" i="20" s="1"/>
  <c r="W147" i="27"/>
  <c r="W347" i="20" s="1"/>
  <c r="O144" i="27"/>
  <c r="O344" i="20" s="1"/>
  <c r="AE141" i="27"/>
  <c r="AE341" i="20" s="1"/>
  <c r="W141" i="27"/>
  <c r="W341" i="20" s="1"/>
  <c r="W135" i="27"/>
  <c r="W335" i="20" s="1"/>
  <c r="AE115" i="27"/>
  <c r="AE315" i="20" s="1"/>
  <c r="W115" i="27"/>
  <c r="W315" i="20" s="1"/>
  <c r="O92" i="27"/>
  <c r="O292" i="20" s="1"/>
  <c r="S91" i="27"/>
  <c r="S291" i="20" s="1"/>
  <c r="O80" i="27"/>
  <c r="O280" i="20" s="1"/>
  <c r="AA74" i="27"/>
  <c r="AA274" i="20" s="1"/>
  <c r="S59" i="27"/>
  <c r="S259" i="20" s="1"/>
  <c r="F57" i="36"/>
  <c r="F41" i="36"/>
  <c r="F10" i="36"/>
  <c r="O91" i="20"/>
  <c r="O84" i="20"/>
  <c r="O52" i="20"/>
  <c r="O156" i="27"/>
  <c r="O356" i="20" s="1"/>
  <c r="AE153" i="27"/>
  <c r="AE353" i="20" s="1"/>
  <c r="O151" i="27"/>
  <c r="O351" i="20" s="1"/>
  <c r="S130" i="27"/>
  <c r="S330" i="20" s="1"/>
  <c r="S123" i="27"/>
  <c r="S323" i="20" s="1"/>
  <c r="O119" i="27"/>
  <c r="O319" i="20" s="1"/>
  <c r="S103" i="27"/>
  <c r="S303" i="20" s="1"/>
  <c r="AE77" i="27"/>
  <c r="AE277" i="20" s="1"/>
  <c r="W77" i="27"/>
  <c r="W277" i="20" s="1"/>
  <c r="S71" i="27"/>
  <c r="S271" i="20" s="1"/>
  <c r="AE57" i="27"/>
  <c r="AE257" i="20" s="1"/>
  <c r="F29" i="36"/>
  <c r="O64" i="20"/>
  <c r="O59" i="20"/>
  <c r="W199" i="27"/>
  <c r="W399" i="20" s="1"/>
  <c r="AE185" i="27"/>
  <c r="AE385" i="20" s="1"/>
  <c r="O183" i="27"/>
  <c r="O383" i="20" s="1"/>
  <c r="AE179" i="27"/>
  <c r="AE379" i="20" s="1"/>
  <c r="W179" i="27"/>
  <c r="W379" i="20" s="1"/>
  <c r="O176" i="27"/>
  <c r="O376" i="20" s="1"/>
  <c r="AE173" i="27"/>
  <c r="AE373" i="20" s="1"/>
  <c r="W173" i="27"/>
  <c r="W373" i="20" s="1"/>
  <c r="W167" i="27"/>
  <c r="W367" i="20" s="1"/>
  <c r="AA144" i="27"/>
  <c r="AA344" i="20" s="1"/>
  <c r="AA138" i="27"/>
  <c r="AA338" i="20" s="1"/>
  <c r="S135" i="27"/>
  <c r="S335" i="20" s="1"/>
  <c r="O112" i="27"/>
  <c r="O312" i="20" s="1"/>
  <c r="AE109" i="27"/>
  <c r="AE309" i="20" s="1"/>
  <c r="W109" i="27"/>
  <c r="W309" i="20" s="1"/>
  <c r="S98" i="27"/>
  <c r="S298" i="20" s="1"/>
  <c r="AE89" i="27"/>
  <c r="AE289" i="20" s="1"/>
  <c r="W83" i="27"/>
  <c r="W283" i="20" s="1"/>
  <c r="AA80" i="27"/>
  <c r="AA280" i="20" s="1"/>
  <c r="S66" i="27"/>
  <c r="S266" i="20" s="1"/>
  <c r="F53" i="36"/>
  <c r="F33" i="36"/>
  <c r="F17" i="36"/>
  <c r="N29" i="36"/>
  <c r="P29" i="36" s="1"/>
  <c r="C1000" i="19"/>
  <c r="F1000" i="19" s="1"/>
  <c r="AA199" i="20"/>
  <c r="C996" i="19"/>
  <c r="F996" i="19" s="1"/>
  <c r="AA195" i="20"/>
  <c r="C992" i="19"/>
  <c r="F992" i="19" s="1"/>
  <c r="AA191" i="20"/>
  <c r="C984" i="19"/>
  <c r="F984" i="19" s="1"/>
  <c r="AA183" i="20"/>
  <c r="C980" i="19"/>
  <c r="F980" i="19" s="1"/>
  <c r="AA179" i="20"/>
  <c r="L46" i="40"/>
  <c r="AE163" i="27"/>
  <c r="AE363" i="20" s="1"/>
  <c r="AE147" i="27"/>
  <c r="AE347" i="20" s="1"/>
  <c r="AE131" i="27"/>
  <c r="AE331" i="20" s="1"/>
  <c r="F30" i="38"/>
  <c r="F90" i="36" s="1"/>
  <c r="F7" i="36"/>
  <c r="N56" i="36"/>
  <c r="P56" i="36" s="1"/>
  <c r="F56" i="36"/>
  <c r="N48" i="36"/>
  <c r="P48" i="36" s="1"/>
  <c r="F48" i="36"/>
  <c r="N40" i="36"/>
  <c r="P40" i="36" s="1"/>
  <c r="F40" i="36"/>
  <c r="N16" i="36"/>
  <c r="P16" i="36" s="1"/>
  <c r="F16" i="36"/>
  <c r="N22" i="38"/>
  <c r="N82" i="36" s="1"/>
  <c r="P82" i="36" s="1"/>
  <c r="F22" i="38"/>
  <c r="F82" i="36" s="1"/>
  <c r="N14" i="38"/>
  <c r="N74" i="36" s="1"/>
  <c r="P74" i="36" s="1"/>
  <c r="F14" i="38"/>
  <c r="F74" i="36" s="1"/>
  <c r="N11" i="38"/>
  <c r="N71" i="36" s="1"/>
  <c r="P71" i="36" s="1"/>
  <c r="F11" i="38"/>
  <c r="F71" i="36" s="1"/>
  <c r="N6" i="38"/>
  <c r="N66" i="36" s="1"/>
  <c r="P66" i="36" s="1"/>
  <c r="F6" i="38"/>
  <c r="F66" i="36" s="1"/>
  <c r="C9" i="36"/>
  <c r="F9" i="36"/>
  <c r="L22" i="37"/>
  <c r="AE99" i="27"/>
  <c r="AE299" i="20" s="1"/>
  <c r="AA96" i="27"/>
  <c r="AA296" i="20" s="1"/>
  <c r="AE67" i="27"/>
  <c r="AE267" i="20" s="1"/>
  <c r="F54" i="38"/>
  <c r="F114" i="36" s="1"/>
  <c r="F46" i="38"/>
  <c r="F106" i="36" s="1"/>
  <c r="F38" i="38"/>
  <c r="F98" i="36" s="1"/>
  <c r="F24" i="36"/>
  <c r="R29" i="36"/>
  <c r="AE191" i="20"/>
  <c r="AA187" i="20"/>
  <c r="W183" i="20"/>
  <c r="AE175" i="20"/>
  <c r="AA171" i="20"/>
  <c r="W167" i="20"/>
  <c r="AA159" i="20"/>
  <c r="W155" i="20"/>
  <c r="AA147" i="20"/>
  <c r="W139" i="20"/>
  <c r="AA135" i="20"/>
  <c r="AE131" i="20"/>
  <c r="W127" i="20"/>
  <c r="AE123" i="20"/>
  <c r="W119" i="20"/>
  <c r="W115" i="20"/>
  <c r="AA111" i="20"/>
  <c r="W99" i="20"/>
  <c r="AE95" i="20"/>
  <c r="W91" i="20"/>
  <c r="AE87" i="20"/>
  <c r="AA83" i="20"/>
  <c r="W71" i="20"/>
  <c r="W67" i="20"/>
  <c r="AE63" i="20"/>
  <c r="S56" i="20"/>
  <c r="S52" i="20"/>
  <c r="L28" i="40"/>
  <c r="AE119" i="27"/>
  <c r="AE319" i="20" s="1"/>
  <c r="AA112" i="27"/>
  <c r="AA312" i="20" s="1"/>
  <c r="AA98" i="27"/>
  <c r="AA298" i="20" s="1"/>
  <c r="AA86" i="27"/>
  <c r="AA286" i="20" s="1"/>
  <c r="AA82" i="27"/>
  <c r="AA282" i="20" s="1"/>
  <c r="AE151" i="20"/>
  <c r="AE139" i="20"/>
  <c r="AE111" i="20"/>
  <c r="AE103" i="20"/>
  <c r="AA87" i="20"/>
  <c r="AE83" i="20"/>
  <c r="AE75" i="20"/>
  <c r="AA67" i="20"/>
  <c r="AA59" i="20"/>
  <c r="N40" i="37"/>
  <c r="AE75" i="27"/>
  <c r="AE275" i="20" s="1"/>
  <c r="AE159" i="20"/>
  <c r="AE143" i="20"/>
  <c r="AE135" i="20"/>
  <c r="AE115" i="20"/>
  <c r="AE107" i="20"/>
  <c r="AE79" i="20"/>
  <c r="AE71" i="20"/>
  <c r="AA63" i="20"/>
  <c r="AA55" i="20"/>
  <c r="L28" i="37"/>
  <c r="AE87" i="27"/>
  <c r="AE287" i="20" s="1"/>
  <c r="C1080" i="26"/>
  <c r="F1080" i="26" s="1"/>
  <c r="AE79" i="27"/>
  <c r="AE279" i="20" s="1"/>
  <c r="C1064" i="26"/>
  <c r="F1064" i="26" s="1"/>
  <c r="AE63" i="27"/>
  <c r="AE263" i="20" s="1"/>
  <c r="C867" i="26"/>
  <c r="F867" i="26" s="1"/>
  <c r="AA66" i="27"/>
  <c r="AA266" i="20" s="1"/>
  <c r="C670" i="26"/>
  <c r="F670" i="26" s="1"/>
  <c r="W69" i="27"/>
  <c r="W269" i="20" s="1"/>
  <c r="C654" i="26"/>
  <c r="F654" i="26" s="1"/>
  <c r="W53" i="27"/>
  <c r="W253" i="20" s="1"/>
  <c r="C485" i="26"/>
  <c r="F485" i="26" s="1"/>
  <c r="S84" i="27"/>
  <c r="S284" i="20" s="1"/>
  <c r="AE83" i="27"/>
  <c r="AE283" i="20" s="1"/>
  <c r="N28" i="37"/>
  <c r="AE103" i="27"/>
  <c r="AE303" i="20" s="1"/>
  <c r="AE91" i="27"/>
  <c r="AE291" i="20" s="1"/>
  <c r="AA54" i="27"/>
  <c r="AA254" i="20" s="1"/>
  <c r="E16" i="38"/>
  <c r="E76" i="36" s="1"/>
  <c r="N16" i="38"/>
  <c r="N76" i="36" s="1"/>
  <c r="P76" i="36" s="1"/>
  <c r="N28" i="40"/>
  <c r="O57" i="27"/>
  <c r="O257" i="20" s="1"/>
  <c r="L40" i="40"/>
  <c r="AA95" i="27"/>
  <c r="AA295" i="20" s="1"/>
  <c r="AA91" i="27"/>
  <c r="AA291" i="20" s="1"/>
  <c r="AA87" i="27"/>
  <c r="AA287" i="20" s="1"/>
  <c r="AA83" i="27"/>
  <c r="AA283" i="20" s="1"/>
  <c r="AA79" i="27"/>
  <c r="AA279" i="20" s="1"/>
  <c r="AA75" i="27"/>
  <c r="AA275" i="20" s="1"/>
  <c r="AA71" i="27"/>
  <c r="AA271" i="20" s="1"/>
  <c r="AA67" i="27"/>
  <c r="AA267" i="20" s="1"/>
  <c r="AA63" i="27"/>
  <c r="AA263" i="20" s="1"/>
  <c r="AA59" i="27"/>
  <c r="AA259" i="20" s="1"/>
  <c r="N24" i="38"/>
  <c r="N84" i="36" s="1"/>
  <c r="P84" i="36" s="1"/>
  <c r="N54" i="36"/>
  <c r="P54" i="36" s="1"/>
  <c r="N30" i="36"/>
  <c r="P30" i="36" s="1"/>
  <c r="L16" i="40"/>
  <c r="W201" i="20"/>
  <c r="W197" i="20"/>
  <c r="W193" i="20"/>
  <c r="W189" i="20"/>
  <c r="W185" i="20"/>
  <c r="W181" i="20"/>
  <c r="W177" i="20"/>
  <c r="W173" i="20"/>
  <c r="W169" i="20"/>
  <c r="W165" i="20"/>
  <c r="W161" i="20"/>
  <c r="W157" i="20"/>
  <c r="W153" i="20"/>
  <c r="W149" i="20"/>
  <c r="W145" i="20"/>
  <c r="W141" i="20"/>
  <c r="S137" i="20"/>
  <c r="AE133" i="20"/>
  <c r="O133" i="20"/>
  <c r="AA129" i="20"/>
  <c r="W125" i="20"/>
  <c r="S121" i="20"/>
  <c r="AE117" i="20"/>
  <c r="O117" i="20"/>
  <c r="AA113" i="20"/>
  <c r="W109" i="20"/>
  <c r="S105" i="20"/>
  <c r="AE101" i="20"/>
  <c r="O101" i="20"/>
  <c r="AA97" i="20"/>
  <c r="W93" i="20"/>
  <c r="S89" i="20"/>
  <c r="AE85" i="20"/>
  <c r="O85" i="20"/>
  <c r="AA81" i="20"/>
  <c r="W77" i="20"/>
  <c r="S73" i="20"/>
  <c r="AE69" i="20"/>
  <c r="O69" i="20"/>
  <c r="AA65" i="20"/>
  <c r="W61" i="20"/>
  <c r="S57" i="20"/>
  <c r="AE53" i="20"/>
  <c r="O53" i="20"/>
  <c r="L46" i="37"/>
  <c r="L52" i="37"/>
  <c r="W54" i="27"/>
  <c r="W254" i="20" s="1"/>
  <c r="N40" i="38"/>
  <c r="N100" i="36" s="1"/>
  <c r="P100" i="36" s="1"/>
  <c r="N32" i="38"/>
  <c r="N92" i="36" s="1"/>
  <c r="P92" i="36" s="1"/>
  <c r="N9" i="38"/>
  <c r="N69" i="36" s="1"/>
  <c r="P69" i="36" s="1"/>
  <c r="N52" i="37"/>
  <c r="L52" i="40"/>
  <c r="AE120" i="27"/>
  <c r="AE320" i="20" s="1"/>
  <c r="AE116" i="27"/>
  <c r="AE316" i="20" s="1"/>
  <c r="AE112" i="27"/>
  <c r="AE312" i="20" s="1"/>
  <c r="AE108" i="27"/>
  <c r="AE308" i="20" s="1"/>
  <c r="AE104" i="27"/>
  <c r="AE304" i="20" s="1"/>
  <c r="AE100" i="27"/>
  <c r="AE300" i="20" s="1"/>
  <c r="AE96" i="27"/>
  <c r="AE296" i="20" s="1"/>
  <c r="AE92" i="27"/>
  <c r="AE292" i="20" s="1"/>
  <c r="AE88" i="27"/>
  <c r="AE288" i="20" s="1"/>
  <c r="AE84" i="27"/>
  <c r="AE284" i="20" s="1"/>
  <c r="AE80" i="27"/>
  <c r="AE280" i="20" s="1"/>
  <c r="W78" i="27"/>
  <c r="W278" i="20" s="1"/>
  <c r="AE76" i="27"/>
  <c r="AE276" i="20" s="1"/>
  <c r="W74" i="27"/>
  <c r="W274" i="20" s="1"/>
  <c r="AE72" i="27"/>
  <c r="AE272" i="20" s="1"/>
  <c r="W70" i="27"/>
  <c r="W270" i="20" s="1"/>
  <c r="AE68" i="27"/>
  <c r="AE268" i="20" s="1"/>
  <c r="W66" i="27"/>
  <c r="W266" i="20" s="1"/>
  <c r="AE64" i="27"/>
  <c r="AE264" i="20" s="1"/>
  <c r="W62" i="27"/>
  <c r="W262" i="20" s="1"/>
  <c r="AE60" i="27"/>
  <c r="AE260" i="20" s="1"/>
  <c r="W58" i="27"/>
  <c r="W258" i="20" s="1"/>
  <c r="N48" i="38"/>
  <c r="N108" i="36" s="1"/>
  <c r="P108" i="36" s="1"/>
  <c r="N14" i="36"/>
  <c r="P14" i="36" s="1"/>
  <c r="C1141" i="19"/>
  <c r="F1141" i="19" s="1"/>
  <c r="AE140" i="20"/>
  <c r="C1137" i="19"/>
  <c r="F1137" i="19" s="1"/>
  <c r="AE136" i="20"/>
  <c r="C1133" i="19"/>
  <c r="F1133" i="19" s="1"/>
  <c r="AE132" i="20"/>
  <c r="C1129" i="19"/>
  <c r="F1129" i="19" s="1"/>
  <c r="AE128" i="20"/>
  <c r="C1125" i="19"/>
  <c r="F1125" i="19" s="1"/>
  <c r="AE124" i="20"/>
  <c r="C1121" i="19"/>
  <c r="F1121" i="19" s="1"/>
  <c r="AE120" i="20"/>
  <c r="C1117" i="19"/>
  <c r="F1117" i="19" s="1"/>
  <c r="AE116" i="20"/>
  <c r="C1113" i="19"/>
  <c r="F1113" i="19" s="1"/>
  <c r="AE112" i="20"/>
  <c r="C1109" i="19"/>
  <c r="F1109" i="19" s="1"/>
  <c r="AE108" i="20"/>
  <c r="C1105" i="19"/>
  <c r="F1105" i="19" s="1"/>
  <c r="AE104" i="20"/>
  <c r="C1101" i="19"/>
  <c r="F1101" i="19" s="1"/>
  <c r="AE100" i="20"/>
  <c r="C1097" i="19"/>
  <c r="F1097" i="19" s="1"/>
  <c r="AE96" i="20"/>
  <c r="C1093" i="19"/>
  <c r="F1093" i="19" s="1"/>
  <c r="AE92" i="20"/>
  <c r="C1089" i="19"/>
  <c r="F1089" i="19" s="1"/>
  <c r="AE88" i="20"/>
  <c r="C1085" i="19"/>
  <c r="F1085" i="19" s="1"/>
  <c r="AE84" i="20"/>
  <c r="C1081" i="19"/>
  <c r="F1081" i="19" s="1"/>
  <c r="AE80" i="20"/>
  <c r="C1077" i="19"/>
  <c r="F1077" i="19" s="1"/>
  <c r="AE76" i="20"/>
  <c r="C1073" i="19"/>
  <c r="F1073" i="19" s="1"/>
  <c r="AE72" i="20"/>
  <c r="C1069" i="19"/>
  <c r="F1069" i="19" s="1"/>
  <c r="AE68" i="20"/>
  <c r="C1065" i="19"/>
  <c r="F1065" i="19" s="1"/>
  <c r="AE64" i="20"/>
  <c r="C1061" i="19"/>
  <c r="F1061" i="19" s="1"/>
  <c r="AE60" i="20"/>
  <c r="C1057" i="19"/>
  <c r="F1057" i="19" s="1"/>
  <c r="AE56" i="20"/>
  <c r="C1053" i="19"/>
  <c r="F1053" i="19" s="1"/>
  <c r="AE52" i="20"/>
  <c r="AE56" i="27"/>
  <c r="AE256" i="20" s="1"/>
  <c r="AE52" i="27"/>
  <c r="AE252" i="20" s="1"/>
  <c r="N9" i="36"/>
  <c r="P9" i="36" s="1"/>
  <c r="H7" i="55"/>
  <c r="H7" i="57"/>
  <c r="S22" i="20"/>
  <c r="C423" i="19"/>
  <c r="F423" i="19" s="1"/>
  <c r="S26" i="20"/>
  <c r="C427" i="19"/>
  <c r="F427" i="19" s="1"/>
  <c r="L22" i="40"/>
  <c r="M24" i="38"/>
  <c r="M84" i="36" s="1"/>
  <c r="M31" i="36"/>
  <c r="B47" i="36"/>
  <c r="N47" i="36"/>
  <c r="P47" i="36" s="1"/>
  <c r="F47" i="36"/>
  <c r="M47" i="36"/>
  <c r="M32" i="38"/>
  <c r="M92" i="36" s="1"/>
  <c r="N16" i="40"/>
  <c r="N40" i="40"/>
  <c r="M16" i="38"/>
  <c r="M76" i="36" s="1"/>
  <c r="BB67" i="57"/>
  <c r="N22" i="40"/>
  <c r="N46" i="40"/>
  <c r="S20" i="27"/>
  <c r="S220" i="20" s="1"/>
  <c r="C421" i="26"/>
  <c r="F421" i="26" s="1"/>
  <c r="W18" i="27"/>
  <c r="W218" i="20" s="1"/>
  <c r="C619" i="26"/>
  <c r="F619" i="26" s="1"/>
  <c r="E32" i="38"/>
  <c r="E92" i="36" s="1"/>
  <c r="F253" i="19"/>
  <c r="F236" i="19"/>
  <c r="U28" i="40"/>
  <c r="AC28" i="40" s="1"/>
  <c r="S21" i="20"/>
  <c r="C422" i="19"/>
  <c r="F422" i="19" s="1"/>
  <c r="B15" i="36"/>
  <c r="N15" i="36"/>
  <c r="P15" i="36" s="1"/>
  <c r="N59" i="38"/>
  <c r="N119" i="36" s="1"/>
  <c r="P119" i="36" s="1"/>
  <c r="N27" i="38"/>
  <c r="N87" i="36" s="1"/>
  <c r="P87" i="36" s="1"/>
  <c r="E16" i="36"/>
  <c r="M7" i="38"/>
  <c r="M67" i="36" s="1"/>
  <c r="M35" i="38"/>
  <c r="M95" i="36" s="1"/>
  <c r="N51" i="38"/>
  <c r="N111" i="36" s="1"/>
  <c r="P111" i="36" s="1"/>
  <c r="N19" i="38"/>
  <c r="N79" i="36" s="1"/>
  <c r="P79" i="36" s="1"/>
  <c r="E27" i="38"/>
  <c r="E87" i="36" s="1"/>
  <c r="N43" i="38"/>
  <c r="N103" i="36" s="1"/>
  <c r="P103" i="36" s="1"/>
  <c r="B32" i="36"/>
  <c r="N32" i="36"/>
  <c r="P32" i="36" s="1"/>
  <c r="S3" i="27"/>
  <c r="S203" i="20" s="1"/>
  <c r="C404" i="26"/>
  <c r="C1019" i="26"/>
  <c r="F1019" i="26" s="1"/>
  <c r="AE18" i="27"/>
  <c r="AE218" i="20" s="1"/>
  <c r="M39" i="36"/>
  <c r="N39" i="36"/>
  <c r="P39" i="36" s="1"/>
  <c r="C417" i="26"/>
  <c r="F417" i="26" s="1"/>
  <c r="S16" i="27"/>
  <c r="S216" i="20" s="1"/>
  <c r="C1027" i="26"/>
  <c r="AE26" i="27"/>
  <c r="AE226" i="20" s="1"/>
  <c r="S14" i="20"/>
  <c r="C415" i="19"/>
  <c r="F415" i="19" s="1"/>
  <c r="M23" i="36"/>
  <c r="E23" i="36"/>
  <c r="M37" i="36"/>
  <c r="E47" i="36"/>
  <c r="R47" i="36"/>
  <c r="Q47" i="36"/>
  <c r="U52" i="37"/>
  <c r="U40" i="40"/>
  <c r="AC40" i="40" s="1"/>
  <c r="B55" i="36"/>
  <c r="N55" i="36"/>
  <c r="P55" i="36" s="1"/>
  <c r="E55" i="36"/>
  <c r="Q55" i="36"/>
  <c r="M55" i="36"/>
  <c r="R55" i="36"/>
  <c r="B21" i="36"/>
  <c r="R21" i="36"/>
  <c r="N21" i="36"/>
  <c r="P21" i="36" s="1"/>
  <c r="C21" i="36"/>
  <c r="E21" i="36"/>
  <c r="Q21" i="36"/>
  <c r="M21" i="36"/>
  <c r="M60" i="38"/>
  <c r="M120" i="36" s="1"/>
  <c r="N60" i="38"/>
  <c r="N120" i="36" s="1"/>
  <c r="P120" i="36" s="1"/>
  <c r="K96" i="36"/>
  <c r="C96" i="36" s="1"/>
  <c r="N36" i="38"/>
  <c r="N96" i="36" s="1"/>
  <c r="P96" i="36" s="1"/>
  <c r="M36" i="38"/>
  <c r="M96" i="36" s="1"/>
  <c r="K88" i="36"/>
  <c r="Q88" i="36" s="1"/>
  <c r="N28" i="38"/>
  <c r="N88" i="36" s="1"/>
  <c r="P88" i="36" s="1"/>
  <c r="E28" i="38"/>
  <c r="E88" i="36" s="1"/>
  <c r="M28" i="38"/>
  <c r="M88" i="36" s="1"/>
  <c r="K72" i="36"/>
  <c r="C72" i="36" s="1"/>
  <c r="M12" i="38"/>
  <c r="M72" i="36" s="1"/>
  <c r="N12" i="38"/>
  <c r="N72" i="36" s="1"/>
  <c r="P72" i="36" s="1"/>
  <c r="B61" i="36"/>
  <c r="Q61" i="36"/>
  <c r="E61" i="36"/>
  <c r="N61" i="36"/>
  <c r="P61" i="36" s="1"/>
  <c r="M13" i="36"/>
  <c r="E13" i="36"/>
  <c r="N13" i="36"/>
  <c r="P13" i="36" s="1"/>
  <c r="B55" i="38"/>
  <c r="B115" i="36" s="1"/>
  <c r="N55" i="38"/>
  <c r="N115" i="36" s="1"/>
  <c r="P115" i="36" s="1"/>
  <c r="B47" i="38"/>
  <c r="B107" i="36" s="1"/>
  <c r="N47" i="38"/>
  <c r="N107" i="36" s="1"/>
  <c r="P107" i="36" s="1"/>
  <c r="M47" i="38"/>
  <c r="M107" i="36" s="1"/>
  <c r="B39" i="38"/>
  <c r="B99" i="36" s="1"/>
  <c r="N39" i="38"/>
  <c r="N99" i="36" s="1"/>
  <c r="P99" i="36" s="1"/>
  <c r="B31" i="38"/>
  <c r="B91" i="36" s="1"/>
  <c r="N31" i="38"/>
  <c r="N91" i="36" s="1"/>
  <c r="P91" i="36" s="1"/>
  <c r="B23" i="38"/>
  <c r="B83" i="36" s="1"/>
  <c r="N23" i="38"/>
  <c r="N83" i="36" s="1"/>
  <c r="P83" i="36" s="1"/>
  <c r="M23" i="38"/>
  <c r="M83" i="36" s="1"/>
  <c r="B15" i="38"/>
  <c r="B75" i="36" s="1"/>
  <c r="E15" i="38"/>
  <c r="E75" i="36" s="1"/>
  <c r="N15" i="38"/>
  <c r="N75" i="36" s="1"/>
  <c r="P75" i="36" s="1"/>
  <c r="B8" i="38"/>
  <c r="B68" i="36" s="1"/>
  <c r="N8" i="38"/>
  <c r="N68" i="36" s="1"/>
  <c r="P68" i="36" s="1"/>
  <c r="E45" i="36"/>
  <c r="M45" i="36"/>
  <c r="N45" i="36"/>
  <c r="P45" i="36" s="1"/>
  <c r="C804" i="26"/>
  <c r="F804" i="26" s="1"/>
  <c r="AA3" i="27"/>
  <c r="AA203" i="20" s="1"/>
  <c r="M29" i="36"/>
  <c r="E9" i="38"/>
  <c r="E69" i="36" s="1"/>
  <c r="M15" i="36"/>
  <c r="Q32" i="36"/>
  <c r="R15" i="36"/>
  <c r="E39" i="36"/>
  <c r="M40" i="38"/>
  <c r="M100" i="36" s="1"/>
  <c r="M9" i="38"/>
  <c r="M69" i="36" s="1"/>
  <c r="C604" i="26"/>
  <c r="F604" i="26" s="1"/>
  <c r="W3" i="27"/>
  <c r="W203" i="20" s="1"/>
  <c r="O8" i="27"/>
  <c r="O208" i="20" s="1"/>
  <c r="C209" i="26"/>
  <c r="C218" i="26"/>
  <c r="O17" i="27"/>
  <c r="O217" i="20" s="1"/>
  <c r="B40" i="36"/>
  <c r="Q40" i="36"/>
  <c r="C608" i="26"/>
  <c r="F608" i="26" s="1"/>
  <c r="W7" i="27"/>
  <c r="W207" i="20" s="1"/>
  <c r="AA8" i="27"/>
  <c r="AA208" i="20" s="1"/>
  <c r="C809" i="26"/>
  <c r="F809" i="26" s="1"/>
  <c r="C1010" i="26"/>
  <c r="F1010" i="26" s="1"/>
  <c r="AE9" i="27"/>
  <c r="AE209" i="20" s="1"/>
  <c r="B53" i="36"/>
  <c r="C53" i="36"/>
  <c r="Q53" i="36"/>
  <c r="E53" i="36"/>
  <c r="R53" i="36"/>
  <c r="M53" i="36"/>
  <c r="S7" i="27"/>
  <c r="S207" i="20" s="1"/>
  <c r="C408" i="26"/>
  <c r="F408" i="26" s="1"/>
  <c r="C609" i="26"/>
  <c r="F609" i="26" s="1"/>
  <c r="W8" i="27"/>
  <c r="W208" i="20" s="1"/>
  <c r="O16" i="27"/>
  <c r="O216" i="20" s="1"/>
  <c r="C217" i="26"/>
  <c r="O20" i="27"/>
  <c r="O220" i="20" s="1"/>
  <c r="C221" i="26"/>
  <c r="C208" i="26"/>
  <c r="O7" i="27"/>
  <c r="O207" i="20" s="1"/>
  <c r="C409" i="26"/>
  <c r="S8" i="27"/>
  <c r="S208" i="20" s="1"/>
  <c r="W9" i="27"/>
  <c r="W209" i="20" s="1"/>
  <c r="C610" i="26"/>
  <c r="F610" i="26" s="1"/>
  <c r="C617" i="26"/>
  <c r="F617" i="26" s="1"/>
  <c r="W16" i="27"/>
  <c r="W216" i="20" s="1"/>
  <c r="C621" i="26"/>
  <c r="F621" i="26" s="1"/>
  <c r="W20" i="27"/>
  <c r="W220" i="20" s="1"/>
  <c r="E15" i="36"/>
  <c r="E32" i="36"/>
  <c r="M61" i="36"/>
  <c r="M15" i="38"/>
  <c r="M75" i="36" s="1"/>
  <c r="M19" i="38"/>
  <c r="M79" i="36" s="1"/>
  <c r="E24" i="38"/>
  <c r="E84" i="36" s="1"/>
  <c r="M31" i="38"/>
  <c r="M91" i="36" s="1"/>
  <c r="E35" i="38"/>
  <c r="E95" i="36" s="1"/>
  <c r="E40" i="38"/>
  <c r="E100" i="36" s="1"/>
  <c r="R61" i="36"/>
  <c r="Q15" i="36"/>
  <c r="U46" i="40"/>
  <c r="AC46" i="40" s="1"/>
  <c r="B48" i="36"/>
  <c r="Q48" i="36"/>
  <c r="B45" i="36"/>
  <c r="Q45" i="36"/>
  <c r="R45" i="36"/>
  <c r="B39" i="36"/>
  <c r="Q39" i="36"/>
  <c r="R39" i="36"/>
  <c r="B29" i="36"/>
  <c r="Q29" i="36"/>
  <c r="K116" i="36"/>
  <c r="R116" i="36" s="1"/>
  <c r="E56" i="38"/>
  <c r="E116" i="36" s="1"/>
  <c r="M56" i="38"/>
  <c r="M116" i="36" s="1"/>
  <c r="U52" i="40"/>
  <c r="AC52" i="40" s="1"/>
  <c r="B56" i="36"/>
  <c r="Q56" i="36"/>
  <c r="B24" i="36"/>
  <c r="Q24" i="36"/>
  <c r="K112" i="36"/>
  <c r="C112" i="36" s="1"/>
  <c r="M52" i="38"/>
  <c r="M112" i="36" s="1"/>
  <c r="B20" i="38"/>
  <c r="B80" i="36" s="1"/>
  <c r="K80" i="36"/>
  <c r="E7" i="38"/>
  <c r="E67" i="36" s="1"/>
  <c r="M20" i="38"/>
  <c r="M80" i="36" s="1"/>
  <c r="E36" i="38"/>
  <c r="E96" i="36" s="1"/>
  <c r="M43" i="38"/>
  <c r="M103" i="36" s="1"/>
  <c r="E52" i="38"/>
  <c r="E112" i="36" s="1"/>
  <c r="B31" i="36"/>
  <c r="Q31" i="36"/>
  <c r="R31" i="36"/>
  <c r="K108" i="36"/>
  <c r="C108" i="36" s="1"/>
  <c r="E48" i="38"/>
  <c r="E108" i="36" s="1"/>
  <c r="B16" i="38"/>
  <c r="B76" i="36" s="1"/>
  <c r="K76" i="36"/>
  <c r="E24" i="36"/>
  <c r="E20" i="38"/>
  <c r="E80" i="36" s="1"/>
  <c r="M27" i="38"/>
  <c r="M87" i="36" s="1"/>
  <c r="M39" i="38"/>
  <c r="M99" i="36" s="1"/>
  <c r="E43" i="38"/>
  <c r="E103" i="36" s="1"/>
  <c r="M55" i="38"/>
  <c r="M115" i="36" s="1"/>
  <c r="B37" i="36"/>
  <c r="R37" i="36"/>
  <c r="C37" i="36"/>
  <c r="B23" i="36"/>
  <c r="R23" i="36"/>
  <c r="B16" i="36"/>
  <c r="Q16" i="36"/>
  <c r="B13" i="36"/>
  <c r="Q13" i="36"/>
  <c r="R13" i="36"/>
  <c r="K120" i="36"/>
  <c r="C120" i="36" s="1"/>
  <c r="E60" i="38"/>
  <c r="E120" i="36" s="1"/>
  <c r="K104" i="36"/>
  <c r="C104" i="36" s="1"/>
  <c r="E44" i="38"/>
  <c r="E104" i="36" s="1"/>
  <c r="M44" i="38"/>
  <c r="M104" i="36" s="1"/>
  <c r="B12" i="38"/>
  <c r="B72" i="36" s="1"/>
  <c r="E12" i="38"/>
  <c r="E72" i="36" s="1"/>
  <c r="B9" i="36"/>
  <c r="R9" i="36"/>
  <c r="M9" i="36"/>
  <c r="E9" i="36"/>
  <c r="Q9" i="36"/>
  <c r="BA93" i="57"/>
  <c r="F3" i="58"/>
  <c r="F3" i="47"/>
  <c r="AE3" i="47" s="1"/>
  <c r="BD3" i="47" s="1"/>
  <c r="Y60" i="37"/>
  <c r="Z60" i="37"/>
  <c r="AD60" i="37" s="1"/>
  <c r="Y17" i="37"/>
  <c r="Q27" i="37"/>
  <c r="X27" i="37" s="1"/>
  <c r="V35" i="37"/>
  <c r="W35" i="37" s="1"/>
  <c r="Q39" i="37"/>
  <c r="Q50" i="37"/>
  <c r="X50" i="37" s="1"/>
  <c r="S5" i="40"/>
  <c r="V12" i="40"/>
  <c r="W12" i="40" s="1"/>
  <c r="S51" i="40"/>
  <c r="AA51" i="40" s="1"/>
  <c r="X52" i="40"/>
  <c r="Y52" i="40" s="1"/>
  <c r="Y52" i="37"/>
  <c r="U28" i="37"/>
  <c r="E194" i="17"/>
  <c r="D194" i="22" s="1"/>
  <c r="E193" i="17"/>
  <c r="D193" i="22" s="1"/>
  <c r="E186" i="17"/>
  <c r="D186" i="22" s="1"/>
  <c r="E180" i="17"/>
  <c r="D180" i="22" s="1"/>
  <c r="E176" i="17"/>
  <c r="D176" i="22" s="1"/>
  <c r="E161" i="17"/>
  <c r="D161" i="22" s="1"/>
  <c r="F311" i="19"/>
  <c r="F254" i="26"/>
  <c r="S5" i="37"/>
  <c r="S15" i="37"/>
  <c r="AA15" i="37" s="1"/>
  <c r="Q19" i="37"/>
  <c r="V19" i="37" s="1"/>
  <c r="W19" i="37" s="1"/>
  <c r="S21" i="37"/>
  <c r="Q63" i="37"/>
  <c r="X63" i="37" s="1"/>
  <c r="Q19" i="40"/>
  <c r="X19" i="40" s="1"/>
  <c r="Q32" i="40"/>
  <c r="Q43" i="40"/>
  <c r="X43" i="40" s="1"/>
  <c r="X51" i="40"/>
  <c r="Z51" i="40" s="1"/>
  <c r="Q22" i="40"/>
  <c r="X22" i="40" s="1"/>
  <c r="E195" i="17"/>
  <c r="D195" i="22" s="1"/>
  <c r="E187" i="17"/>
  <c r="D187" i="22" s="1"/>
  <c r="E166" i="17"/>
  <c r="D166" i="22" s="1"/>
  <c r="E157" i="17"/>
  <c r="D157" i="22" s="1"/>
  <c r="F331" i="19"/>
  <c r="F255" i="19"/>
  <c r="F1193" i="26"/>
  <c r="F1177" i="26"/>
  <c r="F1161" i="26"/>
  <c r="F1155" i="26"/>
  <c r="F1145" i="26"/>
  <c r="F1139" i="26"/>
  <c r="F1129" i="26"/>
  <c r="F1123" i="26"/>
  <c r="F1113" i="26"/>
  <c r="F1097" i="26"/>
  <c r="F1091" i="26"/>
  <c r="F1081" i="26"/>
  <c r="F1065" i="26"/>
  <c r="F348" i="26"/>
  <c r="F284" i="26"/>
  <c r="F268" i="26"/>
  <c r="F256" i="26"/>
  <c r="V29" i="37"/>
  <c r="W29" i="37" s="1"/>
  <c r="F520" i="19"/>
  <c r="F488" i="19"/>
  <c r="F456" i="19"/>
  <c r="F375" i="19"/>
  <c r="F257" i="19"/>
  <c r="S17" i="37"/>
  <c r="V17" i="37" s="1"/>
  <c r="W17" i="37" s="1"/>
  <c r="S20" i="37"/>
  <c r="AA20" i="37" s="1"/>
  <c r="Z51" i="37"/>
  <c r="AD51" i="37" s="1"/>
  <c r="AE51" i="37" s="1"/>
  <c r="AF51" i="37" s="1"/>
  <c r="S6" i="40"/>
  <c r="AA6" i="40" s="1"/>
  <c r="Q28" i="40"/>
  <c r="S28" i="40"/>
  <c r="AA28" i="40" s="1"/>
  <c r="E208" i="17"/>
  <c r="D208" i="22" s="1"/>
  <c r="E204" i="17"/>
  <c r="D204" i="22" s="1"/>
  <c r="E185" i="17"/>
  <c r="D185" i="22" s="1"/>
  <c r="E172" i="17"/>
  <c r="D172" i="22" s="1"/>
  <c r="E165" i="17"/>
  <c r="D165" i="22" s="1"/>
  <c r="E148" i="17"/>
  <c r="D148" i="22" s="1"/>
  <c r="E134" i="17"/>
  <c r="D134" i="22" s="1"/>
  <c r="F508" i="19"/>
  <c r="F476" i="19"/>
  <c r="F395" i="19"/>
  <c r="F275" i="19"/>
  <c r="F1201" i="26"/>
  <c r="F1185" i="26"/>
  <c r="F1179" i="26"/>
  <c r="F1169" i="26"/>
  <c r="F1163" i="26"/>
  <c r="F1153" i="26"/>
  <c r="F1147" i="26"/>
  <c r="F1137" i="26"/>
  <c r="F1131" i="26"/>
  <c r="F1121" i="26"/>
  <c r="F1105" i="26"/>
  <c r="F1089" i="26"/>
  <c r="F1083" i="26"/>
  <c r="F1073" i="26"/>
  <c r="F1057" i="26"/>
  <c r="F258" i="26"/>
  <c r="V48" i="17"/>
  <c r="V41" i="17"/>
  <c r="L36" i="17"/>
  <c r="L28" i="17"/>
  <c r="L24" i="17"/>
  <c r="V16" i="17"/>
  <c r="L14" i="17"/>
  <c r="L31" i="17"/>
  <c r="L21" i="17"/>
  <c r="W10" i="17"/>
  <c r="M10" i="17"/>
  <c r="C36" i="36"/>
  <c r="E36" i="36"/>
  <c r="Q36" i="36"/>
  <c r="M36" i="36"/>
  <c r="N36" i="36"/>
  <c r="P36" i="36" s="1"/>
  <c r="R36" i="36"/>
  <c r="B36" i="36"/>
  <c r="B41" i="38"/>
  <c r="B101" i="36" s="1"/>
  <c r="E41" i="38"/>
  <c r="E101" i="36" s="1"/>
  <c r="B33" i="38"/>
  <c r="B93" i="36" s="1"/>
  <c r="E33" i="38"/>
  <c r="E93" i="36" s="1"/>
  <c r="B25" i="38"/>
  <c r="B85" i="36" s="1"/>
  <c r="E25" i="38"/>
  <c r="E85" i="36" s="1"/>
  <c r="B17" i="38"/>
  <c r="B77" i="36" s="1"/>
  <c r="M17" i="38"/>
  <c r="M77" i="36" s="1"/>
  <c r="E17" i="38"/>
  <c r="E77" i="36" s="1"/>
  <c r="B10" i="38"/>
  <c r="B70" i="36" s="1"/>
  <c r="N10" i="38"/>
  <c r="N70" i="36" s="1"/>
  <c r="P70" i="36" s="1"/>
  <c r="E10" i="38"/>
  <c r="E70" i="36" s="1"/>
  <c r="E10" i="36"/>
  <c r="Q10" i="36"/>
  <c r="B10" i="36"/>
  <c r="R10" i="36"/>
  <c r="C10" i="36"/>
  <c r="M10" i="36"/>
  <c r="E140" i="17"/>
  <c r="D140" i="22" s="1"/>
  <c r="E133" i="17"/>
  <c r="D133" i="22" s="1"/>
  <c r="E129" i="17"/>
  <c r="D129" i="22" s="1"/>
  <c r="E125" i="17"/>
  <c r="D125" i="22" s="1"/>
  <c r="E116" i="17"/>
  <c r="D116" i="22" s="1"/>
  <c r="E112" i="17"/>
  <c r="D112" i="22" s="1"/>
  <c r="E108" i="17"/>
  <c r="D108" i="22" s="1"/>
  <c r="E101" i="17"/>
  <c r="D101" i="22" s="1"/>
  <c r="E97" i="17"/>
  <c r="D97" i="22" s="1"/>
  <c r="E93" i="17"/>
  <c r="D93" i="22" s="1"/>
  <c r="E84" i="17"/>
  <c r="D84" i="22" s="1"/>
  <c r="E80" i="17"/>
  <c r="D80" i="22" s="1"/>
  <c r="E76" i="17"/>
  <c r="D76" i="22" s="1"/>
  <c r="E69" i="17"/>
  <c r="D69" i="22" s="1"/>
  <c r="F1018" i="19"/>
  <c r="V45" i="17"/>
  <c r="V38" i="17"/>
  <c r="L38" i="17"/>
  <c r="L26" i="17"/>
  <c r="U4" i="40"/>
  <c r="U10" i="37"/>
  <c r="M31" i="17"/>
  <c r="W31" i="17"/>
  <c r="M15" i="17"/>
  <c r="W15" i="17"/>
  <c r="BY22" i="40"/>
  <c r="BZ22" i="40" s="1"/>
  <c r="C44" i="36"/>
  <c r="Q44" i="36"/>
  <c r="E44" i="36"/>
  <c r="B44" i="36"/>
  <c r="R44" i="36"/>
  <c r="M44" i="36"/>
  <c r="N44" i="36"/>
  <c r="P44" i="36" s="1"/>
  <c r="C7" i="36"/>
  <c r="M7" i="36"/>
  <c r="B7" i="36"/>
  <c r="Q7" i="36"/>
  <c r="E7" i="36"/>
  <c r="R7" i="36"/>
  <c r="K114" i="36"/>
  <c r="B54" i="38"/>
  <c r="B114" i="36" s="1"/>
  <c r="E54" i="38"/>
  <c r="E114" i="36" s="1"/>
  <c r="M54" i="38"/>
  <c r="M114" i="36" s="1"/>
  <c r="M46" i="38"/>
  <c r="M106" i="36" s="1"/>
  <c r="B46" i="38"/>
  <c r="B106" i="36" s="1"/>
  <c r="K106" i="36"/>
  <c r="E46" i="38"/>
  <c r="E106" i="36" s="1"/>
  <c r="K98" i="36"/>
  <c r="E38" i="38"/>
  <c r="E98" i="36" s="1"/>
  <c r="B38" i="38"/>
  <c r="B98" i="36" s="1"/>
  <c r="M38" i="38"/>
  <c r="M98" i="36" s="1"/>
  <c r="B30" i="38"/>
  <c r="B90" i="36" s="1"/>
  <c r="E30" i="38"/>
  <c r="E90" i="36" s="1"/>
  <c r="K90" i="36"/>
  <c r="M30" i="38"/>
  <c r="M90" i="36" s="1"/>
  <c r="K82" i="36"/>
  <c r="B22" i="38"/>
  <c r="B82" i="36" s="1"/>
  <c r="E22" i="38"/>
  <c r="E82" i="36" s="1"/>
  <c r="M22" i="38"/>
  <c r="M82" i="36" s="1"/>
  <c r="K74" i="36"/>
  <c r="B14" i="38"/>
  <c r="B74" i="36" s="1"/>
  <c r="E14" i="38"/>
  <c r="E74" i="36" s="1"/>
  <c r="M14" i="38"/>
  <c r="M74" i="36" s="1"/>
  <c r="K66" i="36"/>
  <c r="C66" i="36" s="1"/>
  <c r="B6" i="38"/>
  <c r="B66" i="36" s="1"/>
  <c r="E6" i="38"/>
  <c r="E66" i="36" s="1"/>
  <c r="M6" i="38"/>
  <c r="M66" i="36" s="1"/>
  <c r="U22" i="40"/>
  <c r="AC22" i="40" s="1"/>
  <c r="U16" i="40"/>
  <c r="AC16" i="40" s="1"/>
  <c r="U40" i="37"/>
  <c r="AC40" i="37" s="1"/>
  <c r="E207" i="17"/>
  <c r="D207" i="22" s="1"/>
  <c r="E203" i="17"/>
  <c r="D203" i="22" s="1"/>
  <c r="E201" i="17"/>
  <c r="D201" i="22" s="1"/>
  <c r="E184" i="17"/>
  <c r="D184" i="22" s="1"/>
  <c r="E179" i="17"/>
  <c r="D179" i="22" s="1"/>
  <c r="E175" i="17"/>
  <c r="D175" i="22" s="1"/>
  <c r="E171" i="17"/>
  <c r="D171" i="22" s="1"/>
  <c r="E169" i="17"/>
  <c r="D169" i="22" s="1"/>
  <c r="E152" i="17"/>
  <c r="D152" i="22" s="1"/>
  <c r="E147" i="17"/>
  <c r="D147" i="22" s="1"/>
  <c r="E143" i="17"/>
  <c r="D143" i="22" s="1"/>
  <c r="E139" i="17"/>
  <c r="D139" i="22" s="1"/>
  <c r="E137" i="17"/>
  <c r="D137" i="22" s="1"/>
  <c r="E120" i="17"/>
  <c r="D120" i="22" s="1"/>
  <c r="E115" i="17"/>
  <c r="D115" i="22" s="1"/>
  <c r="E111" i="17"/>
  <c r="D111" i="22" s="1"/>
  <c r="E107" i="17"/>
  <c r="D107" i="22" s="1"/>
  <c r="E105" i="17"/>
  <c r="D105" i="22" s="1"/>
  <c r="E88" i="17"/>
  <c r="D88" i="22" s="1"/>
  <c r="E83" i="17"/>
  <c r="D83" i="22" s="1"/>
  <c r="E79" i="17"/>
  <c r="D79" i="22" s="1"/>
  <c r="E75" i="17"/>
  <c r="D75" i="22" s="1"/>
  <c r="E73" i="17"/>
  <c r="D73" i="22" s="1"/>
  <c r="M39" i="17"/>
  <c r="W39" i="17"/>
  <c r="C52" i="36"/>
  <c r="R52" i="36"/>
  <c r="E52" i="36"/>
  <c r="N52" i="36"/>
  <c r="P52" i="36" s="1"/>
  <c r="M52" i="36"/>
  <c r="B52" i="36"/>
  <c r="Q52" i="36"/>
  <c r="C20" i="36"/>
  <c r="R20" i="36"/>
  <c r="M20" i="36"/>
  <c r="N20" i="36"/>
  <c r="P20" i="36" s="1"/>
  <c r="B20" i="36"/>
  <c r="Q20" i="36"/>
  <c r="E20" i="36"/>
  <c r="B61" i="38"/>
  <c r="B121" i="36" s="1"/>
  <c r="E61" i="38"/>
  <c r="E121" i="36" s="1"/>
  <c r="B53" i="38"/>
  <c r="B113" i="36" s="1"/>
  <c r="E53" i="38"/>
  <c r="E113" i="36" s="1"/>
  <c r="B45" i="38"/>
  <c r="B105" i="36" s="1"/>
  <c r="E45" i="38"/>
  <c r="E105" i="36" s="1"/>
  <c r="M45" i="38"/>
  <c r="M105" i="36" s="1"/>
  <c r="B37" i="38"/>
  <c r="B97" i="36" s="1"/>
  <c r="E37" i="38"/>
  <c r="E97" i="36" s="1"/>
  <c r="M37" i="38"/>
  <c r="M97" i="36" s="1"/>
  <c r="B29" i="38"/>
  <c r="B89" i="36" s="1"/>
  <c r="M29" i="38"/>
  <c r="M89" i="36" s="1"/>
  <c r="E29" i="38"/>
  <c r="E89" i="36" s="1"/>
  <c r="B21" i="38"/>
  <c r="B81" i="36" s="1"/>
  <c r="E21" i="38"/>
  <c r="E81" i="36" s="1"/>
  <c r="M21" i="38"/>
  <c r="M81" i="36" s="1"/>
  <c r="B13" i="38"/>
  <c r="B73" i="36" s="1"/>
  <c r="M13" i="38"/>
  <c r="M73" i="36" s="1"/>
  <c r="E13" i="38"/>
  <c r="E73" i="36" s="1"/>
  <c r="C12" i="36"/>
  <c r="R12" i="36"/>
  <c r="N12" i="36"/>
  <c r="P12" i="36" s="1"/>
  <c r="M12" i="36"/>
  <c r="E12" i="36"/>
  <c r="Q12" i="36"/>
  <c r="B4" i="36"/>
  <c r="Q4" i="36"/>
  <c r="N4" i="36"/>
  <c r="P4" i="36" s="1"/>
  <c r="E4" i="36"/>
  <c r="E151" i="17"/>
  <c r="D151" i="22" s="1"/>
  <c r="E119" i="17"/>
  <c r="D119" i="22" s="1"/>
  <c r="E87" i="17"/>
  <c r="D87" i="22" s="1"/>
  <c r="M23" i="17"/>
  <c r="W23" i="17"/>
  <c r="BY52" i="37"/>
  <c r="BZ52" i="37" s="1"/>
  <c r="C60" i="36"/>
  <c r="B60" i="36"/>
  <c r="N60" i="36"/>
  <c r="P60" i="36" s="1"/>
  <c r="Q60" i="36"/>
  <c r="E60" i="36"/>
  <c r="R60" i="36"/>
  <c r="M60" i="36"/>
  <c r="C28" i="36"/>
  <c r="E28" i="36"/>
  <c r="B28" i="36"/>
  <c r="M28" i="36"/>
  <c r="N28" i="36"/>
  <c r="P28" i="36" s="1"/>
  <c r="Q28" i="36"/>
  <c r="R28" i="36"/>
  <c r="E58" i="38"/>
  <c r="E118" i="36" s="1"/>
  <c r="N58" i="38"/>
  <c r="N118" i="36" s="1"/>
  <c r="P118" i="36" s="1"/>
  <c r="K118" i="36"/>
  <c r="M58" i="38"/>
  <c r="M118" i="36" s="1"/>
  <c r="B58" i="38"/>
  <c r="B118" i="36" s="1"/>
  <c r="N50" i="38"/>
  <c r="N110" i="36" s="1"/>
  <c r="P110" i="36" s="1"/>
  <c r="E50" i="38"/>
  <c r="E110" i="36" s="1"/>
  <c r="M50" i="38"/>
  <c r="M110" i="36" s="1"/>
  <c r="B50" i="38"/>
  <c r="B110" i="36" s="1"/>
  <c r="K110" i="36"/>
  <c r="N42" i="38"/>
  <c r="N102" i="36" s="1"/>
  <c r="P102" i="36" s="1"/>
  <c r="K102" i="36"/>
  <c r="E42" i="38"/>
  <c r="E102" i="36" s="1"/>
  <c r="M42" i="38"/>
  <c r="M102" i="36" s="1"/>
  <c r="B42" i="38"/>
  <c r="B102" i="36" s="1"/>
  <c r="N34" i="38"/>
  <c r="N94" i="36" s="1"/>
  <c r="P94" i="36" s="1"/>
  <c r="E34" i="38"/>
  <c r="E94" i="36" s="1"/>
  <c r="B34" i="38"/>
  <c r="B94" i="36" s="1"/>
  <c r="K94" i="36"/>
  <c r="M34" i="38"/>
  <c r="M94" i="36" s="1"/>
  <c r="M26" i="38"/>
  <c r="M86" i="36" s="1"/>
  <c r="N26" i="38"/>
  <c r="N86" i="36" s="1"/>
  <c r="P86" i="36" s="1"/>
  <c r="K86" i="36"/>
  <c r="B26" i="38"/>
  <c r="B86" i="36" s="1"/>
  <c r="E26" i="38"/>
  <c r="E86" i="36" s="1"/>
  <c r="E18" i="38"/>
  <c r="E78" i="36" s="1"/>
  <c r="N18" i="38"/>
  <c r="N78" i="36" s="1"/>
  <c r="P78" i="36" s="1"/>
  <c r="M18" i="38"/>
  <c r="M78" i="36" s="1"/>
  <c r="K78" i="36"/>
  <c r="B18" i="38"/>
  <c r="B78" i="36" s="1"/>
  <c r="K71" i="36"/>
  <c r="E11" i="38"/>
  <c r="E71" i="36" s="1"/>
  <c r="B11" i="38"/>
  <c r="B71" i="36" s="1"/>
  <c r="M11" i="38"/>
  <c r="M71" i="36" s="1"/>
  <c r="B4" i="38"/>
  <c r="B64" i="36" s="1"/>
  <c r="M4" i="38"/>
  <c r="M64" i="36" s="1"/>
  <c r="K64" i="36"/>
  <c r="E4" i="38"/>
  <c r="E64" i="36" s="1"/>
  <c r="B3" i="36"/>
  <c r="E3" i="36"/>
  <c r="M3" i="36"/>
  <c r="R3" i="36"/>
  <c r="Q3" i="36"/>
  <c r="W29" i="17"/>
  <c r="W21" i="17"/>
  <c r="W13" i="17"/>
  <c r="M9" i="17"/>
  <c r="L11" i="17"/>
  <c r="C61" i="36"/>
  <c r="C29" i="36"/>
  <c r="B56" i="38"/>
  <c r="B116" i="36" s="1"/>
  <c r="B48" i="38"/>
  <c r="B108" i="36" s="1"/>
  <c r="B40" i="38"/>
  <c r="B100" i="36" s="1"/>
  <c r="B32" i="38"/>
  <c r="B92" i="36" s="1"/>
  <c r="B24" i="38"/>
  <c r="B84" i="36" s="1"/>
  <c r="B9" i="38"/>
  <c r="B69" i="36" s="1"/>
  <c r="E61" i="17"/>
  <c r="D61" i="22" s="1"/>
  <c r="E67" i="17"/>
  <c r="D67" i="22" s="1"/>
  <c r="BY52" i="40"/>
  <c r="BZ52" i="40" s="1"/>
  <c r="BY58" i="40"/>
  <c r="BZ58" i="40" s="1"/>
  <c r="BY10" i="37"/>
  <c r="BZ10" i="37" s="1"/>
  <c r="CA10" i="37" s="1"/>
  <c r="E10" i="37" s="1"/>
  <c r="BY58" i="37"/>
  <c r="BZ58" i="37" s="1"/>
  <c r="U10" i="40"/>
  <c r="AC10" i="40" s="1"/>
  <c r="U16" i="37"/>
  <c r="AC16" i="37" s="1"/>
  <c r="BY16" i="40"/>
  <c r="BZ16" i="40" s="1"/>
  <c r="BY22" i="37"/>
  <c r="BZ22" i="37" s="1"/>
  <c r="C45" i="36"/>
  <c r="C13" i="36"/>
  <c r="B60" i="38"/>
  <c r="B120" i="36" s="1"/>
  <c r="B52" i="38"/>
  <c r="B112" i="36" s="1"/>
  <c r="B44" i="38"/>
  <c r="B104" i="36" s="1"/>
  <c r="B36" i="38"/>
  <c r="B96" i="36" s="1"/>
  <c r="B28" i="38"/>
  <c r="B88" i="36" s="1"/>
  <c r="E62" i="17"/>
  <c r="D62" i="22" s="1"/>
  <c r="E60" i="17"/>
  <c r="D60" i="22" s="1"/>
  <c r="E15" i="17"/>
  <c r="D15" i="22" s="1"/>
  <c r="E19" i="17"/>
  <c r="D19" i="22" s="1"/>
  <c r="E20" i="17"/>
  <c r="D20" i="22" s="1"/>
  <c r="E25" i="17"/>
  <c r="D25" i="22" s="1"/>
  <c r="E36" i="17"/>
  <c r="D36" i="22" s="1"/>
  <c r="E40" i="17"/>
  <c r="D40" i="22" s="1"/>
  <c r="E44" i="17"/>
  <c r="D44" i="22" s="1"/>
  <c r="E52" i="17"/>
  <c r="D52" i="22" s="1"/>
  <c r="E11" i="17"/>
  <c r="D11" i="22" s="1"/>
  <c r="E12" i="17"/>
  <c r="D12" i="22" s="1"/>
  <c r="E23" i="17"/>
  <c r="D23" i="22" s="1"/>
  <c r="E30" i="17"/>
  <c r="D30" i="22" s="1"/>
  <c r="E54" i="17"/>
  <c r="D54" i="22" s="1"/>
  <c r="E58" i="17"/>
  <c r="D58" i="22" s="1"/>
  <c r="BY4" i="37"/>
  <c r="BZ4" i="37" s="1"/>
  <c r="BY4" i="40"/>
  <c r="BZ4" i="40" s="1"/>
  <c r="CA4" i="40" s="1"/>
  <c r="E4" i="40" s="1"/>
  <c r="F2" i="38" s="1"/>
  <c r="F62" i="36" s="1"/>
  <c r="BA89" i="57"/>
  <c r="K4" i="34"/>
  <c r="I5" i="34"/>
  <c r="K21" i="34"/>
  <c r="K20" i="34"/>
  <c r="K19" i="34"/>
  <c r="K17" i="34"/>
  <c r="I15" i="34"/>
  <c r="K8" i="34"/>
  <c r="M4" i="34"/>
  <c r="C5" i="34"/>
  <c r="K9" i="34"/>
  <c r="O1" i="45"/>
  <c r="L29" i="34" s="1"/>
  <c r="J1" i="45"/>
  <c r="E33" i="34" s="1"/>
  <c r="AM6" i="47" s="1"/>
  <c r="F5" i="5"/>
  <c r="L11" i="5"/>
  <c r="Z35" i="37"/>
  <c r="Y35" i="37"/>
  <c r="Y8" i="40"/>
  <c r="Z8" i="40"/>
  <c r="S37" i="37"/>
  <c r="AA37" i="37" s="1"/>
  <c r="Q37" i="37"/>
  <c r="Q47" i="37"/>
  <c r="S47" i="37"/>
  <c r="AA47" i="37" s="1"/>
  <c r="V51" i="37"/>
  <c r="W51" i="37" s="1"/>
  <c r="Z59" i="40"/>
  <c r="Y59" i="40"/>
  <c r="X25" i="37"/>
  <c r="X44" i="37"/>
  <c r="V62" i="37"/>
  <c r="W62" i="37" s="1"/>
  <c r="X62" i="37"/>
  <c r="Q48" i="40"/>
  <c r="S48" i="40"/>
  <c r="AA48" i="40" s="1"/>
  <c r="Z29" i="37"/>
  <c r="Y29" i="37"/>
  <c r="S42" i="37"/>
  <c r="AA42" i="37" s="1"/>
  <c r="Q42" i="37"/>
  <c r="Z53" i="37"/>
  <c r="Y53" i="37"/>
  <c r="S57" i="37"/>
  <c r="AA57" i="37" s="1"/>
  <c r="Q57" i="37"/>
  <c r="Z59" i="37"/>
  <c r="Y59" i="37"/>
  <c r="Z17" i="40"/>
  <c r="Y17" i="40"/>
  <c r="Z23" i="40"/>
  <c r="Y23" i="40"/>
  <c r="Z26" i="40"/>
  <c r="Y26" i="40"/>
  <c r="Q36" i="40"/>
  <c r="S36" i="40"/>
  <c r="AA36" i="40" s="1"/>
  <c r="Z41" i="40"/>
  <c r="Y41" i="40"/>
  <c r="Z47" i="40"/>
  <c r="Y47" i="40"/>
  <c r="Z50" i="40"/>
  <c r="Y50" i="40"/>
  <c r="V56" i="40"/>
  <c r="W56" i="40" s="1"/>
  <c r="X56" i="40"/>
  <c r="X40" i="37"/>
  <c r="Y26" i="37"/>
  <c r="Z45" i="37"/>
  <c r="AA17" i="37"/>
  <c r="S18" i="37"/>
  <c r="AA18" i="37" s="1"/>
  <c r="Q18" i="37"/>
  <c r="X54" i="37"/>
  <c r="S61" i="37"/>
  <c r="AA61" i="37" s="1"/>
  <c r="Q61" i="37"/>
  <c r="X5" i="40"/>
  <c r="X53" i="40"/>
  <c r="AB58" i="40"/>
  <c r="U58" i="40"/>
  <c r="AC58" i="40" s="1"/>
  <c r="L58" i="40"/>
  <c r="Z5" i="37"/>
  <c r="Y5" i="37"/>
  <c r="X24" i="37"/>
  <c r="S56" i="37"/>
  <c r="AA56" i="37" s="1"/>
  <c r="Q56" i="37"/>
  <c r="Z14" i="40"/>
  <c r="Y14" i="40"/>
  <c r="Z20" i="40"/>
  <c r="Y20" i="40"/>
  <c r="S25" i="40"/>
  <c r="AA25" i="40" s="1"/>
  <c r="Q25" i="40"/>
  <c r="Z38" i="40"/>
  <c r="Y38" i="40"/>
  <c r="S49" i="40"/>
  <c r="AA49" i="40" s="1"/>
  <c r="Q49" i="40"/>
  <c r="Z62" i="40"/>
  <c r="Y62" i="40"/>
  <c r="S16" i="40"/>
  <c r="AA16" i="40" s="1"/>
  <c r="Q16" i="40"/>
  <c r="AA55" i="37"/>
  <c r="X6" i="37"/>
  <c r="S33" i="37"/>
  <c r="AA33" i="37" s="1"/>
  <c r="Q33" i="37"/>
  <c r="U58" i="37"/>
  <c r="AC58" i="37" s="1"/>
  <c r="AB58" i="37"/>
  <c r="N58" i="37"/>
  <c r="L58" i="37"/>
  <c r="AD46" i="37"/>
  <c r="AA7" i="37"/>
  <c r="V7" i="37"/>
  <c r="W7" i="37" s="1"/>
  <c r="S8" i="37"/>
  <c r="AA8" i="37" s="1"/>
  <c r="Q8" i="37"/>
  <c r="Z11" i="37"/>
  <c r="Y11" i="37"/>
  <c r="X15" i="37"/>
  <c r="V15" i="37"/>
  <c r="W15" i="37" s="1"/>
  <c r="Z21" i="37"/>
  <c r="X30" i="37"/>
  <c r="V30" i="37"/>
  <c r="W30" i="37" s="1"/>
  <c r="Z31" i="37"/>
  <c r="V38" i="37"/>
  <c r="W38" i="37" s="1"/>
  <c r="X38" i="37"/>
  <c r="Y45" i="37"/>
  <c r="X48" i="37"/>
  <c r="V48" i="37"/>
  <c r="W48" i="37" s="1"/>
  <c r="AA9" i="40"/>
  <c r="S37" i="40"/>
  <c r="AA37" i="40" s="1"/>
  <c r="Q37" i="40"/>
  <c r="S9" i="37"/>
  <c r="AA9" i="37" s="1"/>
  <c r="Q9" i="37"/>
  <c r="V20" i="37"/>
  <c r="W20" i="37" s="1"/>
  <c r="X20" i="37"/>
  <c r="Z35" i="40"/>
  <c r="Y35" i="40"/>
  <c r="Z44" i="40"/>
  <c r="Y44" i="40"/>
  <c r="X61" i="40"/>
  <c r="V61" i="40"/>
  <c r="W61" i="40" s="1"/>
  <c r="AA12" i="37"/>
  <c r="V12" i="37"/>
  <c r="W12" i="37" s="1"/>
  <c r="S13" i="37"/>
  <c r="AA13" i="37" s="1"/>
  <c r="Q13" i="37"/>
  <c r="Q23" i="37"/>
  <c r="S23" i="37"/>
  <c r="AA23" i="37" s="1"/>
  <c r="Z26" i="37"/>
  <c r="S32" i="37"/>
  <c r="AA32" i="37" s="1"/>
  <c r="Q32" i="37"/>
  <c r="X43" i="37"/>
  <c r="V43" i="37"/>
  <c r="W43" i="37" s="1"/>
  <c r="X49" i="37"/>
  <c r="AD34" i="37"/>
  <c r="Q24" i="40"/>
  <c r="S24" i="40"/>
  <c r="AA24" i="40" s="1"/>
  <c r="U34" i="37"/>
  <c r="AC34" i="37" s="1"/>
  <c r="AB34" i="37"/>
  <c r="N34" i="37"/>
  <c r="L34" i="37"/>
  <c r="S6" i="37"/>
  <c r="AA6" i="37" s="1"/>
  <c r="S11" i="37"/>
  <c r="AA11" i="37" s="1"/>
  <c r="V31" i="37"/>
  <c r="W31" i="37" s="1"/>
  <c r="S44" i="37"/>
  <c r="AA44" i="37" s="1"/>
  <c r="S45" i="37"/>
  <c r="AA45" i="37" s="1"/>
  <c r="S49" i="37"/>
  <c r="AA49" i="37" s="1"/>
  <c r="S54" i="37"/>
  <c r="AA54" i="37" s="1"/>
  <c r="S59" i="37"/>
  <c r="AA59" i="37" s="1"/>
  <c r="Y9" i="40"/>
  <c r="V14" i="40"/>
  <c r="W14" i="40" s="1"/>
  <c r="Q31" i="40"/>
  <c r="Q60" i="40"/>
  <c r="S60" i="40"/>
  <c r="AA60" i="40" s="1"/>
  <c r="Q40" i="40"/>
  <c r="S40" i="40"/>
  <c r="AA40" i="40" s="1"/>
  <c r="Y46" i="37"/>
  <c r="AD22" i="37"/>
  <c r="V26" i="37"/>
  <c r="W26" i="37" s="1"/>
  <c r="X6" i="40"/>
  <c r="Q7" i="40"/>
  <c r="S7" i="40"/>
  <c r="AA7" i="40" s="1"/>
  <c r="Z29" i="40"/>
  <c r="Y29" i="40"/>
  <c r="Q30" i="40"/>
  <c r="S30" i="40"/>
  <c r="AA30" i="40" s="1"/>
  <c r="X55" i="40"/>
  <c r="V55" i="40"/>
  <c r="W55" i="40" s="1"/>
  <c r="V62" i="40"/>
  <c r="W62" i="40" s="1"/>
  <c r="AD58" i="37"/>
  <c r="AB46" i="37"/>
  <c r="U46" i="37"/>
  <c r="AC46" i="37" s="1"/>
  <c r="Y22" i="37"/>
  <c r="Q54" i="40"/>
  <c r="S54" i="40"/>
  <c r="AA54" i="40" s="1"/>
  <c r="X58" i="40"/>
  <c r="X46" i="40"/>
  <c r="Y58" i="37"/>
  <c r="AB22" i="37"/>
  <c r="U22" i="37"/>
  <c r="AC22" i="37" s="1"/>
  <c r="Z7" i="37"/>
  <c r="V19" i="40"/>
  <c r="W19" i="40" s="1"/>
  <c r="V43" i="40"/>
  <c r="W43" i="40" s="1"/>
  <c r="V50" i="40"/>
  <c r="W50" i="40" s="1"/>
  <c r="V8" i="40"/>
  <c r="W8" i="40" s="1"/>
  <c r="Q18" i="40"/>
  <c r="S18" i="40"/>
  <c r="AA18" i="40" s="1"/>
  <c r="Q42" i="40"/>
  <c r="S42" i="40"/>
  <c r="AA42" i="40" s="1"/>
  <c r="X34" i="40"/>
  <c r="AD52" i="37"/>
  <c r="Z12" i="40"/>
  <c r="Y12" i="40"/>
  <c r="Q13" i="40"/>
  <c r="S13" i="40"/>
  <c r="AA13" i="40" s="1"/>
  <c r="V20" i="40"/>
  <c r="W20" i="40" s="1"/>
  <c r="V44" i="40"/>
  <c r="W44" i="40" s="1"/>
  <c r="U34" i="40"/>
  <c r="AC34" i="40" s="1"/>
  <c r="L34" i="40"/>
  <c r="AB34" i="40"/>
  <c r="Y34" i="37"/>
  <c r="F1202" i="19"/>
  <c r="F1194" i="19"/>
  <c r="F1178" i="19"/>
  <c r="F1170" i="19"/>
  <c r="F1138" i="19"/>
  <c r="F1130" i="19"/>
  <c r="F1122" i="19"/>
  <c r="F1114" i="19"/>
  <c r="F1106" i="19"/>
  <c r="F1090" i="19"/>
  <c r="F1082" i="19"/>
  <c r="F1074" i="19"/>
  <c r="F1058" i="19"/>
  <c r="F1002" i="19"/>
  <c r="F994" i="19"/>
  <c r="F986" i="19"/>
  <c r="F978" i="19"/>
  <c r="F962" i="19"/>
  <c r="F954" i="19"/>
  <c r="F946" i="19"/>
  <c r="F938" i="19"/>
  <c r="F930" i="19"/>
  <c r="F922" i="19"/>
  <c r="F914" i="19"/>
  <c r="F906" i="19"/>
  <c r="F898" i="19"/>
  <c r="F890" i="19"/>
  <c r="F882" i="19"/>
  <c r="F874" i="19"/>
  <c r="F866" i="19"/>
  <c r="F858" i="19"/>
  <c r="F802" i="19"/>
  <c r="F794" i="19"/>
  <c r="F786" i="19"/>
  <c r="F778" i="19"/>
  <c r="F770" i="19"/>
  <c r="F762" i="19"/>
  <c r="F754" i="19"/>
  <c r="F746" i="19"/>
  <c r="F1201" i="19"/>
  <c r="F1193" i="19"/>
  <c r="F1185" i="19"/>
  <c r="F1177" i="19"/>
  <c r="F1169" i="19"/>
  <c r="F1153" i="19"/>
  <c r="F1145" i="19"/>
  <c r="F1001" i="19"/>
  <c r="F993" i="19"/>
  <c r="F913" i="19"/>
  <c r="F905" i="19"/>
  <c r="F889" i="19"/>
  <c r="F881" i="19"/>
  <c r="F865" i="19"/>
  <c r="F801" i="19"/>
  <c r="F793" i="19"/>
  <c r="F785" i="19"/>
  <c r="F777" i="19"/>
  <c r="F769" i="19"/>
  <c r="Q15" i="40"/>
  <c r="S17" i="40"/>
  <c r="AA17" i="40" s="1"/>
  <c r="Q21" i="40"/>
  <c r="S23" i="40"/>
  <c r="Q27" i="40"/>
  <c r="S29" i="40"/>
  <c r="Q33" i="40"/>
  <c r="S35" i="40"/>
  <c r="AA35" i="40" s="1"/>
  <c r="Q39" i="40"/>
  <c r="S41" i="40"/>
  <c r="AA41" i="40" s="1"/>
  <c r="Q45" i="40"/>
  <c r="S47" i="40"/>
  <c r="S53" i="40"/>
  <c r="AA53" i="40" s="1"/>
  <c r="Q57" i="40"/>
  <c r="S59" i="40"/>
  <c r="Q63" i="40"/>
  <c r="N52" i="40"/>
  <c r="S34" i="40"/>
  <c r="AA34" i="40" s="1"/>
  <c r="S58" i="37"/>
  <c r="S34" i="37"/>
  <c r="F1200" i="19"/>
  <c r="F1192" i="19"/>
  <c r="F1176" i="19"/>
  <c r="F1160" i="19"/>
  <c r="F1152" i="19"/>
  <c r="F1144" i="19"/>
  <c r="F1136" i="19"/>
  <c r="F1120" i="19"/>
  <c r="F1112" i="19"/>
  <c r="F1104" i="19"/>
  <c r="F1096" i="19"/>
  <c r="F1088" i="19"/>
  <c r="F1080" i="19"/>
  <c r="F1072" i="19"/>
  <c r="F1064" i="19"/>
  <c r="F1056" i="19"/>
  <c r="F968" i="19"/>
  <c r="F960" i="19"/>
  <c r="F952" i="19"/>
  <c r="F944" i="19"/>
  <c r="F936" i="19"/>
  <c r="F928" i="19"/>
  <c r="F920" i="19"/>
  <c r="F912" i="19"/>
  <c r="F904" i="19"/>
  <c r="F896" i="19"/>
  <c r="F888" i="19"/>
  <c r="F880" i="19"/>
  <c r="F872" i="19"/>
  <c r="F864" i="19"/>
  <c r="F856" i="19"/>
  <c r="F800" i="19"/>
  <c r="F792" i="19"/>
  <c r="F784" i="19"/>
  <c r="F776" i="19"/>
  <c r="F768" i="19"/>
  <c r="F254" i="19"/>
  <c r="F253" i="26"/>
  <c r="Q11" i="40"/>
  <c r="F1199" i="19"/>
  <c r="F1191" i="19"/>
  <c r="F1183" i="19"/>
  <c r="F1175" i="19"/>
  <c r="F1167" i="19"/>
  <c r="F1159" i="19"/>
  <c r="F1151" i="19"/>
  <c r="F1143" i="19"/>
  <c r="F1135" i="19"/>
  <c r="F1127" i="19"/>
  <c r="F1119" i="19"/>
  <c r="F1111" i="19"/>
  <c r="F1103" i="19"/>
  <c r="F1095" i="19"/>
  <c r="F1087" i="19"/>
  <c r="F1079" i="19"/>
  <c r="F1071" i="19"/>
  <c r="F1063" i="19"/>
  <c r="F1055" i="19"/>
  <c r="F999" i="19"/>
  <c r="F967" i="19"/>
  <c r="F959" i="19"/>
  <c r="F951" i="19"/>
  <c r="F943" i="19"/>
  <c r="F935" i="19"/>
  <c r="F927" i="19"/>
  <c r="F919" i="19"/>
  <c r="F911" i="19"/>
  <c r="F903" i="19"/>
  <c r="F895" i="19"/>
  <c r="F887" i="19"/>
  <c r="F879" i="19"/>
  <c r="F871" i="19"/>
  <c r="F863" i="19"/>
  <c r="F855" i="19"/>
  <c r="F799" i="19"/>
  <c r="F791" i="19"/>
  <c r="F783" i="19"/>
  <c r="F775" i="19"/>
  <c r="F767" i="19"/>
  <c r="F1198" i="19"/>
  <c r="F1190" i="19"/>
  <c r="F1182" i="19"/>
  <c r="F1174" i="19"/>
  <c r="F1166" i="19"/>
  <c r="F1158" i="19"/>
  <c r="F1150" i="19"/>
  <c r="F1142" i="19"/>
  <c r="F1134" i="19"/>
  <c r="F1126" i="19"/>
  <c r="F1118" i="19"/>
  <c r="F1110" i="19"/>
  <c r="F1102" i="19"/>
  <c r="F1094" i="19"/>
  <c r="F1086" i="19"/>
  <c r="F1070" i="19"/>
  <c r="F1062" i="19"/>
  <c r="F1054" i="19"/>
  <c r="F998" i="19"/>
  <c r="F990" i="19"/>
  <c r="F982" i="19"/>
  <c r="F974" i="19"/>
  <c r="F966" i="19"/>
  <c r="F958" i="19"/>
  <c r="F950" i="19"/>
  <c r="F942" i="19"/>
  <c r="F934" i="19"/>
  <c r="F926" i="19"/>
  <c r="F910" i="19"/>
  <c r="F902" i="19"/>
  <c r="F894" i="19"/>
  <c r="F886" i="19"/>
  <c r="F878" i="19"/>
  <c r="F870" i="19"/>
  <c r="F862" i="19"/>
  <c r="F854" i="19"/>
  <c r="F798" i="19"/>
  <c r="F790" i="19"/>
  <c r="F782" i="19"/>
  <c r="F774" i="19"/>
  <c r="F766" i="19"/>
  <c r="F758" i="19"/>
  <c r="F750" i="19"/>
  <c r="F1197" i="19"/>
  <c r="F1173" i="19"/>
  <c r="F1165" i="19"/>
  <c r="F1149" i="19"/>
  <c r="F997" i="19"/>
  <c r="F917" i="19"/>
  <c r="F909" i="19"/>
  <c r="F901" i="19"/>
  <c r="F893" i="19"/>
  <c r="F885" i="19"/>
  <c r="F877" i="19"/>
  <c r="F861" i="19"/>
  <c r="F797" i="19"/>
  <c r="F789" i="19"/>
  <c r="F781" i="19"/>
  <c r="F773" i="19"/>
  <c r="F765" i="19"/>
  <c r="Y4" i="40"/>
  <c r="Z4" i="40"/>
  <c r="Y10" i="37"/>
  <c r="Z10" i="37"/>
  <c r="Z4" i="37"/>
  <c r="Y4" i="37"/>
  <c r="S58" i="40"/>
  <c r="AA58" i="40" s="1"/>
  <c r="S46" i="37"/>
  <c r="S22" i="37"/>
  <c r="F1180" i="19"/>
  <c r="F1164" i="19"/>
  <c r="F1140" i="19"/>
  <c r="F1132" i="19"/>
  <c r="F1124" i="19"/>
  <c r="F1116" i="19"/>
  <c r="F1108" i="19"/>
  <c r="F1100" i="19"/>
  <c r="F1092" i="19"/>
  <c r="F1084" i="19"/>
  <c r="F1076" i="19"/>
  <c r="F1068" i="19"/>
  <c r="F988" i="19"/>
  <c r="F972" i="19"/>
  <c r="F956" i="19"/>
  <c r="F948" i="19"/>
  <c r="F940" i="19"/>
  <c r="F932" i="19"/>
  <c r="F924" i="19"/>
  <c r="F916" i="19"/>
  <c r="F908" i="19"/>
  <c r="F900" i="19"/>
  <c r="F892" i="19"/>
  <c r="F884" i="19"/>
  <c r="F876" i="19"/>
  <c r="F868" i="19"/>
  <c r="F860" i="19"/>
  <c r="F788" i="19"/>
  <c r="F780" i="19"/>
  <c r="F772" i="19"/>
  <c r="F764" i="19"/>
  <c r="F756" i="19"/>
  <c r="F748" i="19"/>
  <c r="F1195" i="19"/>
  <c r="F1187" i="19"/>
  <c r="F1179" i="19"/>
  <c r="F1171" i="19"/>
  <c r="F1163" i="19"/>
  <c r="F1155" i="19"/>
  <c r="F1147" i="19"/>
  <c r="F1139" i="19"/>
  <c r="F1131" i="19"/>
  <c r="F1123" i="19"/>
  <c r="F1115" i="19"/>
  <c r="F1107" i="19"/>
  <c r="F1099" i="19"/>
  <c r="F1091" i="19"/>
  <c r="F1083" i="19"/>
  <c r="F1075" i="19"/>
  <c r="F1067" i="19"/>
  <c r="F1059" i="19"/>
  <c r="F995" i="19"/>
  <c r="F987" i="19"/>
  <c r="F979" i="19"/>
  <c r="F963" i="19"/>
  <c r="F955" i="19"/>
  <c r="F947" i="19"/>
  <c r="F939" i="19"/>
  <c r="F931" i="19"/>
  <c r="F923" i="19"/>
  <c r="F915" i="19"/>
  <c r="F907" i="19"/>
  <c r="F899" i="19"/>
  <c r="F891" i="19"/>
  <c r="F883" i="19"/>
  <c r="F875" i="19"/>
  <c r="F867" i="19"/>
  <c r="F859" i="19"/>
  <c r="F795" i="19"/>
  <c r="F779" i="19"/>
  <c r="F771" i="19"/>
  <c r="W49" i="17"/>
  <c r="W47" i="17"/>
  <c r="V43" i="17"/>
  <c r="V35" i="17"/>
  <c r="V25" i="17"/>
  <c r="V30" i="17"/>
  <c r="Q10" i="40"/>
  <c r="Q16" i="37"/>
  <c r="W48" i="17"/>
  <c r="W46" i="17"/>
  <c r="W44" i="17"/>
  <c r="W42" i="17"/>
  <c r="W40" i="17"/>
  <c r="W38" i="17"/>
  <c r="W36" i="17"/>
  <c r="W34" i="17"/>
  <c r="W32" i="17"/>
  <c r="W30" i="17"/>
  <c r="W28" i="17"/>
  <c r="W26" i="17"/>
  <c r="W24" i="17"/>
  <c r="W22" i="17"/>
  <c r="W20" i="17"/>
  <c r="W18" i="17"/>
  <c r="W16" i="17"/>
  <c r="W14" i="17"/>
  <c r="W12" i="17"/>
  <c r="V47" i="17"/>
  <c r="V39" i="17"/>
  <c r="V23" i="17"/>
  <c r="V15" i="17"/>
  <c r="V20" i="17"/>
  <c r="DG204" i="29"/>
  <c r="B54" i="36"/>
  <c r="Q54" i="36"/>
  <c r="C54" i="36"/>
  <c r="R54" i="36"/>
  <c r="E54" i="36"/>
  <c r="C50" i="36"/>
  <c r="E50" i="36"/>
  <c r="Q50" i="36"/>
  <c r="M50" i="36"/>
  <c r="R50" i="36"/>
  <c r="B50" i="36"/>
  <c r="B22" i="36"/>
  <c r="Q22" i="36"/>
  <c r="C22" i="36"/>
  <c r="R22" i="36"/>
  <c r="E22" i="36"/>
  <c r="C18" i="36"/>
  <c r="E18" i="36"/>
  <c r="Q18" i="36"/>
  <c r="M18" i="36"/>
  <c r="R18" i="36"/>
  <c r="B18" i="36"/>
  <c r="M8" i="36"/>
  <c r="B8" i="36"/>
  <c r="Q8" i="36"/>
  <c r="E8" i="36"/>
  <c r="C8" i="36"/>
  <c r="R8" i="36"/>
  <c r="M59" i="36"/>
  <c r="B59" i="36"/>
  <c r="C59" i="36"/>
  <c r="Q59" i="36"/>
  <c r="R59" i="36"/>
  <c r="Q49" i="36"/>
  <c r="R49" i="36"/>
  <c r="B49" i="36"/>
  <c r="E49" i="36"/>
  <c r="M49" i="36"/>
  <c r="C49" i="36"/>
  <c r="M27" i="36"/>
  <c r="B27" i="36"/>
  <c r="C27" i="36"/>
  <c r="Q27" i="36"/>
  <c r="R27" i="36"/>
  <c r="Q17" i="36"/>
  <c r="R17" i="36"/>
  <c r="B17" i="36"/>
  <c r="E17" i="36"/>
  <c r="M17" i="36"/>
  <c r="C17" i="36"/>
  <c r="B5" i="38"/>
  <c r="B65" i="36" s="1"/>
  <c r="K65" i="36"/>
  <c r="E5" i="38"/>
  <c r="E65" i="36" s="1"/>
  <c r="M5" i="38"/>
  <c r="M65" i="36" s="1"/>
  <c r="C11" i="36"/>
  <c r="B11" i="36"/>
  <c r="R11" i="36"/>
  <c r="M11" i="36"/>
  <c r="Q11" i="36"/>
  <c r="E11" i="36"/>
  <c r="R6" i="36"/>
  <c r="M6" i="36"/>
  <c r="C6" i="36"/>
  <c r="E6" i="36"/>
  <c r="Q6" i="36"/>
  <c r="B6" i="36"/>
  <c r="C58" i="36"/>
  <c r="E58" i="36"/>
  <c r="Q58" i="36"/>
  <c r="M58" i="36"/>
  <c r="R58" i="36"/>
  <c r="B58" i="36"/>
  <c r="B30" i="36"/>
  <c r="Q30" i="36"/>
  <c r="C30" i="36"/>
  <c r="R30" i="36"/>
  <c r="E30" i="36"/>
  <c r="C26" i="36"/>
  <c r="E26" i="36"/>
  <c r="Q26" i="36"/>
  <c r="M26" i="36"/>
  <c r="R26" i="36"/>
  <c r="B26" i="36"/>
  <c r="R69" i="36"/>
  <c r="C69" i="36"/>
  <c r="Q69" i="36"/>
  <c r="R5" i="36"/>
  <c r="M5" i="36"/>
  <c r="B5" i="36"/>
  <c r="C5" i="36"/>
  <c r="Q5" i="36"/>
  <c r="E5" i="36"/>
  <c r="Q57" i="36"/>
  <c r="R57" i="36"/>
  <c r="B57" i="36"/>
  <c r="E57" i="36"/>
  <c r="M57" i="36"/>
  <c r="C57" i="36"/>
  <c r="M35" i="36"/>
  <c r="B35" i="36"/>
  <c r="C35" i="36"/>
  <c r="Q35" i="36"/>
  <c r="R35" i="36"/>
  <c r="Q25" i="36"/>
  <c r="R25" i="36"/>
  <c r="B25" i="36"/>
  <c r="E25" i="36"/>
  <c r="M25" i="36"/>
  <c r="C25" i="36"/>
  <c r="E27" i="36"/>
  <c r="B38" i="36"/>
  <c r="Q38" i="36"/>
  <c r="C38" i="36"/>
  <c r="R38" i="36"/>
  <c r="E38" i="36"/>
  <c r="C34" i="36"/>
  <c r="E34" i="36"/>
  <c r="Q34" i="36"/>
  <c r="M34" i="36"/>
  <c r="R34" i="36"/>
  <c r="B34" i="36"/>
  <c r="E59" i="36"/>
  <c r="M43" i="36"/>
  <c r="B43" i="36"/>
  <c r="C43" i="36"/>
  <c r="Q43" i="36"/>
  <c r="R43" i="36"/>
  <c r="Q33" i="36"/>
  <c r="R33" i="36"/>
  <c r="B33" i="36"/>
  <c r="E33" i="36"/>
  <c r="M33" i="36"/>
  <c r="C33" i="36"/>
  <c r="B3" i="38"/>
  <c r="B63" i="36" s="1"/>
  <c r="K63" i="36"/>
  <c r="E3" i="38"/>
  <c r="E63" i="36" s="1"/>
  <c r="M3" i="38"/>
  <c r="M63" i="36" s="1"/>
  <c r="B46" i="36"/>
  <c r="Q46" i="36"/>
  <c r="C46" i="36"/>
  <c r="R46" i="36"/>
  <c r="E46" i="36"/>
  <c r="C42" i="36"/>
  <c r="E42" i="36"/>
  <c r="Q42" i="36"/>
  <c r="M42" i="36"/>
  <c r="R42" i="36"/>
  <c r="B42" i="36"/>
  <c r="B14" i="36"/>
  <c r="Q14" i="36"/>
  <c r="C14" i="36"/>
  <c r="R14" i="36"/>
  <c r="E14" i="36"/>
  <c r="B2" i="38"/>
  <c r="B62" i="36" s="1"/>
  <c r="E2" i="38"/>
  <c r="E62" i="36" s="1"/>
  <c r="K62" i="36"/>
  <c r="M22" i="36"/>
  <c r="E35" i="36"/>
  <c r="M46" i="36"/>
  <c r="M51" i="36"/>
  <c r="B51" i="36"/>
  <c r="C51" i="36"/>
  <c r="Q51" i="36"/>
  <c r="R51" i="36"/>
  <c r="Q41" i="36"/>
  <c r="R41" i="36"/>
  <c r="B41" i="36"/>
  <c r="E41" i="36"/>
  <c r="M41" i="36"/>
  <c r="C41" i="36"/>
  <c r="M19" i="36"/>
  <c r="B19" i="36"/>
  <c r="C19" i="36"/>
  <c r="Q19" i="36"/>
  <c r="R19" i="36"/>
  <c r="E51" i="38"/>
  <c r="E111" i="36" s="1"/>
  <c r="M53" i="38"/>
  <c r="M113" i="36" s="1"/>
  <c r="E59" i="38"/>
  <c r="E119" i="36" s="1"/>
  <c r="M61" i="38"/>
  <c r="M121" i="36" s="1"/>
  <c r="E8" i="38"/>
  <c r="E68" i="36" s="1"/>
  <c r="K119" i="36"/>
  <c r="K115" i="36"/>
  <c r="K111" i="36"/>
  <c r="K107" i="36"/>
  <c r="K103" i="36"/>
  <c r="K99" i="36"/>
  <c r="K95" i="36"/>
  <c r="K91" i="36"/>
  <c r="K87" i="36"/>
  <c r="K83" i="36"/>
  <c r="K79" i="36"/>
  <c r="K75" i="36"/>
  <c r="K67" i="36"/>
  <c r="C56" i="36"/>
  <c r="C48" i="36"/>
  <c r="C40" i="36"/>
  <c r="C32" i="36"/>
  <c r="C24" i="36"/>
  <c r="C16" i="36"/>
  <c r="E64" i="17"/>
  <c r="D64" i="22" s="1"/>
  <c r="M8" i="38"/>
  <c r="M68" i="36" s="1"/>
  <c r="C55" i="36"/>
  <c r="C47" i="36"/>
  <c r="C39" i="36"/>
  <c r="C31" i="36"/>
  <c r="C23" i="36"/>
  <c r="C15" i="36"/>
  <c r="B12" i="36"/>
  <c r="K70" i="36"/>
  <c r="E23" i="38"/>
  <c r="E83" i="36" s="1"/>
  <c r="M25" i="38"/>
  <c r="M85" i="36" s="1"/>
  <c r="E31" i="38"/>
  <c r="E91" i="36" s="1"/>
  <c r="M33" i="38"/>
  <c r="M93" i="36" s="1"/>
  <c r="E39" i="38"/>
  <c r="E99" i="36" s="1"/>
  <c r="M41" i="38"/>
  <c r="M101" i="36" s="1"/>
  <c r="E47" i="38"/>
  <c r="E107" i="36" s="1"/>
  <c r="M49" i="38"/>
  <c r="M109" i="36" s="1"/>
  <c r="E55" i="38"/>
  <c r="E115" i="36" s="1"/>
  <c r="M57" i="38"/>
  <c r="M117" i="36" s="1"/>
  <c r="M10" i="38"/>
  <c r="M70" i="36" s="1"/>
  <c r="M4" i="36"/>
  <c r="K121" i="36"/>
  <c r="K117" i="36"/>
  <c r="K113" i="36"/>
  <c r="K109" i="36"/>
  <c r="K105" i="36"/>
  <c r="K101" i="36"/>
  <c r="K97" i="36"/>
  <c r="K93" i="36"/>
  <c r="K89" i="36"/>
  <c r="K85" i="36"/>
  <c r="K81" i="36"/>
  <c r="K77" i="36"/>
  <c r="K73" i="36"/>
  <c r="C4" i="36"/>
  <c r="M16" i="36"/>
  <c r="M24" i="36"/>
  <c r="M32" i="36"/>
  <c r="M40" i="36"/>
  <c r="M48" i="36"/>
  <c r="M56" i="36"/>
  <c r="C3" i="36"/>
  <c r="E40" i="36"/>
  <c r="E48" i="36"/>
  <c r="E56" i="36"/>
  <c r="E49" i="38"/>
  <c r="E109" i="36" s="1"/>
  <c r="M51" i="38"/>
  <c r="M111" i="36" s="1"/>
  <c r="E57" i="38"/>
  <c r="E117" i="36" s="1"/>
  <c r="M59" i="38"/>
  <c r="M119" i="36" s="1"/>
  <c r="R56" i="36"/>
  <c r="R48" i="36"/>
  <c r="R40" i="36"/>
  <c r="R32" i="36"/>
  <c r="R24" i="36"/>
  <c r="R16" i="36"/>
  <c r="R4" i="36"/>
  <c r="K68" i="36"/>
  <c r="AZ104" i="57"/>
  <c r="AZ96" i="57"/>
  <c r="BB109" i="57"/>
  <c r="BB93" i="57"/>
  <c r="AZ105" i="57"/>
  <c r="AZ97" i="57"/>
  <c r="BB110" i="57"/>
  <c r="BB94" i="57"/>
  <c r="AZ106" i="57"/>
  <c r="AZ98" i="57"/>
  <c r="AZ90" i="57"/>
  <c r="BB99" i="57"/>
  <c r="BB75" i="57"/>
  <c r="BA84" i="57"/>
  <c r="BA101" i="57"/>
  <c r="AZ13" i="57"/>
  <c r="BA18" i="57"/>
  <c r="BB23" i="57"/>
  <c r="AZ29" i="57"/>
  <c r="BA34" i="57"/>
  <c r="BB39" i="57"/>
  <c r="AZ45" i="57"/>
  <c r="BA50" i="57"/>
  <c r="BB55" i="57"/>
  <c r="BA67" i="57"/>
  <c r="BA77" i="57"/>
  <c r="BB92" i="57"/>
  <c r="BO3" i="57"/>
  <c r="AZ76" i="57"/>
  <c r="AZ85" i="57"/>
  <c r="BA97" i="57"/>
  <c r="BA9" i="57"/>
  <c r="BB14" i="57"/>
  <c r="AZ20" i="57"/>
  <c r="BA25" i="57"/>
  <c r="BB30" i="57"/>
  <c r="AZ36" i="57"/>
  <c r="BA41" i="57"/>
  <c r="BB46" i="57"/>
  <c r="AZ52" i="57"/>
  <c r="BA57" i="57"/>
  <c r="AZ68" i="57"/>
  <c r="BA75" i="57"/>
  <c r="BB89" i="57"/>
  <c r="B9" i="22"/>
  <c r="O9" i="22" s="1"/>
  <c r="N9" i="22" s="1"/>
  <c r="B17" i="22"/>
  <c r="B17" i="17" s="1"/>
  <c r="B34" i="22"/>
  <c r="B34" i="17" s="1"/>
  <c r="B42" i="22"/>
  <c r="B42" i="17" s="1"/>
  <c r="B52" i="22"/>
  <c r="B52" i="17" s="1"/>
  <c r="B60" i="22"/>
  <c r="B60" i="17" s="1"/>
  <c r="B65" i="22"/>
  <c r="B65" i="17" s="1"/>
  <c r="B73" i="22"/>
  <c r="B73" i="17" s="1"/>
  <c r="B81" i="22"/>
  <c r="B81" i="17" s="1"/>
  <c r="B16" i="22"/>
  <c r="B16" i="17" s="1"/>
  <c r="B41" i="22"/>
  <c r="B41" i="17" s="1"/>
  <c r="B51" i="22"/>
  <c r="B51" i="17" s="1"/>
  <c r="B57" i="22"/>
  <c r="B57" i="17" s="1"/>
  <c r="B59" i="22"/>
  <c r="B59" i="17" s="1"/>
  <c r="B70" i="22"/>
  <c r="B70" i="17" s="1"/>
  <c r="B78" i="22"/>
  <c r="B78" i="17" s="1"/>
  <c r="B86" i="22"/>
  <c r="B86" i="17" s="1"/>
  <c r="B94" i="22"/>
  <c r="B94" i="17" s="1"/>
  <c r="B14" i="22"/>
  <c r="B14" i="17" s="1"/>
  <c r="B22" i="22"/>
  <c r="B22" i="17" s="1"/>
  <c r="B31" i="22"/>
  <c r="B31" i="17" s="1"/>
  <c r="B33" i="22"/>
  <c r="B33" i="17" s="1"/>
  <c r="B39" i="22"/>
  <c r="B39" i="17" s="1"/>
  <c r="B49" i="22"/>
  <c r="B49" i="17" s="1"/>
  <c r="B55" i="22"/>
  <c r="B55" i="17" s="1"/>
  <c r="B28" i="22"/>
  <c r="B28" i="17" s="1"/>
  <c r="B72" i="22"/>
  <c r="B72" i="17" s="1"/>
  <c r="B12" i="22"/>
  <c r="B18" i="22"/>
  <c r="B18" i="17" s="1"/>
  <c r="B20" i="22"/>
  <c r="B20" i="17" s="1"/>
  <c r="B26" i="22"/>
  <c r="B26" i="17" s="1"/>
  <c r="B29" i="22"/>
  <c r="B29" i="17" s="1"/>
  <c r="B37" i="22"/>
  <c r="B37" i="17" s="1"/>
  <c r="B45" i="22"/>
  <c r="B45" i="17" s="1"/>
  <c r="B47" i="22"/>
  <c r="B47" i="17" s="1"/>
  <c r="B63" i="22"/>
  <c r="B63" i="17" s="1"/>
  <c r="B66" i="22"/>
  <c r="B66" i="17" s="1"/>
  <c r="B74" i="22"/>
  <c r="B74" i="17" s="1"/>
  <c r="B82" i="22"/>
  <c r="B82" i="17" s="1"/>
  <c r="B90" i="22"/>
  <c r="B90" i="17" s="1"/>
  <c r="B10" i="22"/>
  <c r="B124" i="22"/>
  <c r="B124" i="17" s="1"/>
  <c r="B116" i="22"/>
  <c r="B116" i="17" s="1"/>
  <c r="B108" i="22"/>
  <c r="B108" i="17" s="1"/>
  <c r="B100" i="22"/>
  <c r="B100" i="17" s="1"/>
  <c r="B88" i="22"/>
  <c r="B88" i="17" s="1"/>
  <c r="B75" i="22"/>
  <c r="B75" i="17" s="1"/>
  <c r="B67" i="22"/>
  <c r="B67" i="17" s="1"/>
  <c r="B62" i="22"/>
  <c r="B62" i="17" s="1"/>
  <c r="B35" i="22"/>
  <c r="B35" i="17" s="1"/>
  <c r="B19" i="22"/>
  <c r="B19" i="17" s="1"/>
  <c r="B11" i="22"/>
  <c r="B119" i="22"/>
  <c r="B119" i="17" s="1"/>
  <c r="B111" i="22"/>
  <c r="B111" i="17" s="1"/>
  <c r="B103" i="22"/>
  <c r="B103" i="17" s="1"/>
  <c r="B95" i="22"/>
  <c r="B95" i="17" s="1"/>
  <c r="B53" i="22"/>
  <c r="B53" i="17" s="1"/>
  <c r="B46" i="22"/>
  <c r="B46" i="17" s="1"/>
  <c r="B27" i="22"/>
  <c r="B27" i="17" s="1"/>
  <c r="B50" i="22"/>
  <c r="B50" i="17" s="1"/>
  <c r="B36" i="22"/>
  <c r="B36" i="17" s="1"/>
  <c r="B24" i="22"/>
  <c r="B24" i="17" s="1"/>
  <c r="B21" i="22"/>
  <c r="B21" i="17" s="1"/>
  <c r="I4" i="34"/>
  <c r="I44" i="34"/>
  <c r="I42" i="34"/>
  <c r="I40" i="34"/>
  <c r="I38" i="34"/>
  <c r="I36" i="34"/>
  <c r="I34" i="34"/>
  <c r="I32" i="34"/>
  <c r="I30" i="34"/>
  <c r="I28" i="34"/>
  <c r="I26" i="34"/>
  <c r="I24" i="34"/>
  <c r="M20" i="34"/>
  <c r="I16" i="34"/>
  <c r="M12" i="34"/>
  <c r="I8" i="34"/>
  <c r="I22" i="34"/>
  <c r="M18" i="34"/>
  <c r="I14" i="34"/>
  <c r="K12" i="34"/>
  <c r="M10" i="34"/>
  <c r="I45" i="34"/>
  <c r="K23" i="34"/>
  <c r="M21" i="34"/>
  <c r="I17" i="34"/>
  <c r="K15" i="34"/>
  <c r="M13" i="34"/>
  <c r="I9" i="34"/>
  <c r="K7" i="34"/>
  <c r="K5" i="34"/>
  <c r="I7" i="34"/>
  <c r="I64" i="34"/>
  <c r="I56" i="34"/>
  <c r="M52" i="34"/>
  <c r="I48" i="34"/>
  <c r="M44" i="34"/>
  <c r="I43" i="34"/>
  <c r="I41" i="34"/>
  <c r="I39" i="34"/>
  <c r="I37" i="34"/>
  <c r="I35" i="34"/>
  <c r="I33" i="34"/>
  <c r="I31" i="34"/>
  <c r="I27" i="34"/>
  <c r="I25" i="34"/>
  <c r="I20" i="34"/>
  <c r="K18" i="34"/>
  <c r="M16" i="34"/>
  <c r="I12" i="34"/>
  <c r="C18" i="34"/>
  <c r="C10" i="34"/>
  <c r="F6" i="34"/>
  <c r="F4" i="34"/>
  <c r="C21" i="34"/>
  <c r="C13" i="34"/>
  <c r="C16" i="34"/>
  <c r="C8" i="34"/>
  <c r="C19" i="34"/>
  <c r="C11" i="34"/>
  <c r="C6" i="34"/>
  <c r="C22" i="34"/>
  <c r="F7" i="34"/>
  <c r="E28" i="34"/>
  <c r="AH6" i="47" s="1"/>
  <c r="E32" i="34"/>
  <c r="AL6" i="47" s="1"/>
  <c r="L30" i="34"/>
  <c r="AJ6" i="52" s="1"/>
  <c r="K43" i="34" l="1"/>
  <c r="K87" i="34"/>
  <c r="K33" i="34"/>
  <c r="K71" i="34"/>
  <c r="F34" i="34"/>
  <c r="F50" i="34"/>
  <c r="F66" i="34"/>
  <c r="F82" i="34"/>
  <c r="F98" i="34"/>
  <c r="K79" i="34"/>
  <c r="F8" i="34"/>
  <c r="F37" i="34"/>
  <c r="F53" i="34"/>
  <c r="F69" i="34"/>
  <c r="F85" i="34"/>
  <c r="F101" i="34"/>
  <c r="F40" i="34"/>
  <c r="F56" i="34"/>
  <c r="F72" i="34"/>
  <c r="F88" i="34"/>
  <c r="K14" i="34"/>
  <c r="O59" i="58" s="1"/>
  <c r="F71" i="34"/>
  <c r="F14" i="34"/>
  <c r="F59" i="34"/>
  <c r="F9" i="34"/>
  <c r="F63" i="34"/>
  <c r="K57" i="34"/>
  <c r="K45" i="34"/>
  <c r="K91" i="34"/>
  <c r="F38" i="34"/>
  <c r="F54" i="34"/>
  <c r="F70" i="34"/>
  <c r="F86" i="34"/>
  <c r="F102" i="34"/>
  <c r="F13" i="34"/>
  <c r="F41" i="34"/>
  <c r="F57" i="34"/>
  <c r="F73" i="34"/>
  <c r="F89" i="34"/>
  <c r="K56" i="34"/>
  <c r="F20" i="34"/>
  <c r="F44" i="34"/>
  <c r="F60" i="34"/>
  <c r="F76" i="34"/>
  <c r="F92" i="34"/>
  <c r="K58" i="34"/>
  <c r="K67" i="34"/>
  <c r="P4" i="34"/>
  <c r="F87" i="34"/>
  <c r="F75" i="34"/>
  <c r="F79" i="34"/>
  <c r="F83" i="34"/>
  <c r="F42" i="34"/>
  <c r="F58" i="34"/>
  <c r="F74" i="34"/>
  <c r="F90" i="34"/>
  <c r="K52" i="34"/>
  <c r="F15" i="34"/>
  <c r="F45" i="34"/>
  <c r="F61" i="34"/>
  <c r="F77" i="34"/>
  <c r="F93" i="34"/>
  <c r="K62" i="34"/>
  <c r="F32" i="34"/>
  <c r="F48" i="34"/>
  <c r="F64" i="34"/>
  <c r="F80" i="34"/>
  <c r="F96" i="34"/>
  <c r="F19" i="34"/>
  <c r="F39" i="34"/>
  <c r="F103" i="34"/>
  <c r="F91" i="34"/>
  <c r="E40" i="34"/>
  <c r="AT6" i="47" s="1"/>
  <c r="E41" i="34"/>
  <c r="AU6" i="47" s="1"/>
  <c r="E27" i="34"/>
  <c r="AG6" i="47" s="1"/>
  <c r="E36" i="34"/>
  <c r="AP6" i="47" s="1"/>
  <c r="E29" i="34"/>
  <c r="AI6" i="47" s="1"/>
  <c r="E35" i="34"/>
  <c r="AO6" i="47" s="1"/>
  <c r="E24" i="34"/>
  <c r="AD6" i="47" s="1"/>
  <c r="E30" i="34"/>
  <c r="AJ6" i="47" s="1"/>
  <c r="E42" i="34"/>
  <c r="AV6" i="47" s="1"/>
  <c r="E39" i="34"/>
  <c r="AS6" i="47" s="1"/>
  <c r="E31" i="34"/>
  <c r="AK6" i="47" s="1"/>
  <c r="E25" i="34"/>
  <c r="AE6" i="47" s="1"/>
  <c r="E38" i="34"/>
  <c r="AR6" i="47" s="1"/>
  <c r="V6" i="40"/>
  <c r="W6" i="40" s="1"/>
  <c r="E37" i="34"/>
  <c r="AQ6" i="47" s="1"/>
  <c r="E34" i="34"/>
  <c r="AN6" i="47" s="1"/>
  <c r="E26" i="34"/>
  <c r="AF6" i="47" s="1"/>
  <c r="AW7" i="55"/>
  <c r="T7" i="55"/>
  <c r="V7" i="57"/>
  <c r="V7" i="47"/>
  <c r="BB85" i="57"/>
  <c r="BA66" i="57"/>
  <c r="BA45" i="57"/>
  <c r="BB34" i="57"/>
  <c r="AZ24" i="57"/>
  <c r="BB18" i="57"/>
  <c r="AZ8" i="57"/>
  <c r="BC2" i="57"/>
  <c r="AZ74" i="57"/>
  <c r="BA54" i="57"/>
  <c r="BB43" i="57"/>
  <c r="AZ33" i="57"/>
  <c r="BB27" i="57"/>
  <c r="BA22" i="57"/>
  <c r="BB11" i="57"/>
  <c r="AZ99" i="57"/>
  <c r="BB71" i="57"/>
  <c r="BA92" i="57"/>
  <c r="BA108" i="57"/>
  <c r="BA91" i="57"/>
  <c r="BA107" i="57"/>
  <c r="BB97" i="57"/>
  <c r="BA106" i="57"/>
  <c r="AZ73" i="57"/>
  <c r="AZ56" i="57"/>
  <c r="BB50" i="57"/>
  <c r="AZ40" i="57"/>
  <c r="BA29" i="57"/>
  <c r="BA13" i="57"/>
  <c r="AZ95" i="57"/>
  <c r="BB74" i="57"/>
  <c r="BB86" i="57"/>
  <c r="AZ65" i="57"/>
  <c r="AZ49" i="57"/>
  <c r="BA38" i="57"/>
  <c r="AZ17" i="57"/>
  <c r="AZ82" i="57"/>
  <c r="BB103" i="57"/>
  <c r="BA100" i="57"/>
  <c r="BB98" i="57"/>
  <c r="BA99" i="57"/>
  <c r="BA90" i="57"/>
  <c r="BA98" i="57"/>
  <c r="BA71" i="57"/>
  <c r="BB54" i="57"/>
  <c r="AZ44" i="57"/>
  <c r="BA33" i="57"/>
  <c r="BB22" i="57"/>
  <c r="AZ12" i="57"/>
  <c r="AZ89" i="57"/>
  <c r="AY2" i="57"/>
  <c r="BA72" i="57"/>
  <c r="AZ53" i="57"/>
  <c r="BA42" i="57"/>
  <c r="BB31" i="57"/>
  <c r="AZ21" i="57"/>
  <c r="BA10" i="57"/>
  <c r="BA80" i="57"/>
  <c r="AZ94" i="57"/>
  <c r="AZ110" i="57"/>
  <c r="AZ93" i="57"/>
  <c r="AZ109" i="57"/>
  <c r="AZ92" i="57"/>
  <c r="AZ108" i="57"/>
  <c r="BA83" i="57"/>
  <c r="AZ43" i="57"/>
  <c r="BB81" i="57"/>
  <c r="AZ64" i="57"/>
  <c r="BA49" i="57"/>
  <c r="BB38" i="57"/>
  <c r="AZ28" i="57"/>
  <c r="BA17" i="57"/>
  <c r="BA2" i="57"/>
  <c r="AZ81" i="57"/>
  <c r="BB70" i="57"/>
  <c r="BB82" i="57"/>
  <c r="BA63" i="57"/>
  <c r="BB47" i="57"/>
  <c r="AZ37" i="57"/>
  <c r="BA26" i="57"/>
  <c r="BB15" i="57"/>
  <c r="BA88" i="57"/>
  <c r="BB91" i="57"/>
  <c r="BB107" i="57"/>
  <c r="AZ102" i="57"/>
  <c r="BB102" i="57"/>
  <c r="AZ101" i="57"/>
  <c r="BB101" i="57"/>
  <c r="AZ100" i="57"/>
  <c r="BB104" i="57"/>
  <c r="BB76" i="57"/>
  <c r="AZ69" i="57"/>
  <c r="BA62" i="57"/>
  <c r="BA53" i="57"/>
  <c r="AZ48" i="57"/>
  <c r="BB42" i="57"/>
  <c r="BA37" i="57"/>
  <c r="AZ32" i="57"/>
  <c r="BB26" i="57"/>
  <c r="BA21" i="57"/>
  <c r="AZ16" i="57"/>
  <c r="BB10" i="57"/>
  <c r="AZ111" i="57"/>
  <c r="BA87" i="57"/>
  <c r="BA79" i="57"/>
  <c r="BB65" i="57"/>
  <c r="BB108" i="57"/>
  <c r="BB78" i="57"/>
  <c r="AZ70" i="57"/>
  <c r="AZ57" i="57"/>
  <c r="BB51" i="57"/>
  <c r="BA46" i="57"/>
  <c r="AZ41" i="57"/>
  <c r="BB35" i="57"/>
  <c r="BA30" i="57"/>
  <c r="AZ25" i="57"/>
  <c r="BB19" i="57"/>
  <c r="BA14" i="57"/>
  <c r="AZ9" i="57"/>
  <c r="AZ86" i="57"/>
  <c r="AZ78" i="57"/>
  <c r="BB95" i="57"/>
  <c r="BB111" i="57"/>
  <c r="BA96" i="57"/>
  <c r="BA104" i="57"/>
  <c r="BB90" i="57"/>
  <c r="BB106" i="57"/>
  <c r="BA95" i="57"/>
  <c r="BA103" i="57"/>
  <c r="BA111" i="57"/>
  <c r="BB105" i="57"/>
  <c r="BA94" i="57"/>
  <c r="BA102" i="57"/>
  <c r="BA110" i="57"/>
  <c r="BB17" i="57"/>
  <c r="BF7" i="47"/>
  <c r="BD7" i="57"/>
  <c r="BJ59" i="57"/>
  <c r="X59" i="55"/>
  <c r="AD59" i="56"/>
  <c r="BB45" i="57"/>
  <c r="BA31" i="57"/>
  <c r="AZ55" i="57"/>
  <c r="AG59" i="57"/>
  <c r="AO59" i="57"/>
  <c r="BB100" i="57"/>
  <c r="AZ47" i="57"/>
  <c r="BA70" i="57"/>
  <c r="BA24" i="57"/>
  <c r="AZ75" i="57"/>
  <c r="BB49" i="57"/>
  <c r="BB56" i="57"/>
  <c r="AZ67" i="57"/>
  <c r="BB21" i="57"/>
  <c r="BB52" i="57"/>
  <c r="BB48" i="57"/>
  <c r="BC7" i="55"/>
  <c r="BB31" i="55" s="1"/>
  <c r="BS59" i="57"/>
  <c r="AF7" i="47"/>
  <c r="AH59" i="57"/>
  <c r="C2" i="38"/>
  <c r="D203" i="26"/>
  <c r="F203" i="26" s="1"/>
  <c r="D204" i="26"/>
  <c r="F204" i="26" s="1"/>
  <c r="X32" i="40"/>
  <c r="V32" i="40"/>
  <c r="W32" i="40" s="1"/>
  <c r="X39" i="37"/>
  <c r="V39" i="37"/>
  <c r="W39" i="37" s="1"/>
  <c r="X19" i="37"/>
  <c r="L31" i="34"/>
  <c r="AK6" i="52" s="1"/>
  <c r="L26" i="34"/>
  <c r="AF6" i="52" s="1"/>
  <c r="M38" i="34"/>
  <c r="M71" i="34"/>
  <c r="M87" i="34"/>
  <c r="M103" i="34"/>
  <c r="I79" i="34"/>
  <c r="I100" i="34"/>
  <c r="I58" i="34"/>
  <c r="M41" i="34"/>
  <c r="AF7" i="55"/>
  <c r="AH7" i="55"/>
  <c r="M47" i="34"/>
  <c r="M75" i="34"/>
  <c r="M91" i="34"/>
  <c r="M28" i="34"/>
  <c r="I67" i="34"/>
  <c r="I88" i="34"/>
  <c r="I62" i="34"/>
  <c r="I77" i="34"/>
  <c r="I98" i="34"/>
  <c r="M50" i="34"/>
  <c r="N7" i="55"/>
  <c r="A202" i="27"/>
  <c r="M7" i="34"/>
  <c r="I52" i="34"/>
  <c r="M79" i="34"/>
  <c r="M95" i="34"/>
  <c r="M53" i="34"/>
  <c r="I68" i="34"/>
  <c r="M15" i="34"/>
  <c r="N7" i="47"/>
  <c r="B11" i="17"/>
  <c r="O11" i="22"/>
  <c r="B12" i="17"/>
  <c r="O12" i="22"/>
  <c r="AK59" i="57"/>
  <c r="AS59" i="57"/>
  <c r="BF59" i="57"/>
  <c r="BF7" i="55"/>
  <c r="AW59" i="57"/>
  <c r="AG7" i="55"/>
  <c r="K7" i="47"/>
  <c r="K7" i="55"/>
  <c r="BE7" i="47"/>
  <c r="AV7" i="57"/>
  <c r="AL59" i="56"/>
  <c r="AP59" i="58"/>
  <c r="AN7" i="57"/>
  <c r="AN7" i="47"/>
  <c r="AA5" i="37"/>
  <c r="V5" i="37"/>
  <c r="W5" i="37" s="1"/>
  <c r="AA5" i="40"/>
  <c r="V5" i="40"/>
  <c r="W5" i="40" s="1"/>
  <c r="V63" i="37"/>
  <c r="W63" i="37" s="1"/>
  <c r="V27" i="37"/>
  <c r="W27" i="37" s="1"/>
  <c r="Y51" i="40"/>
  <c r="BP59" i="55"/>
  <c r="BP59" i="57"/>
  <c r="BL59" i="57"/>
  <c r="BL59" i="55"/>
  <c r="R59" i="55"/>
  <c r="R59" i="57"/>
  <c r="H120" i="57"/>
  <c r="H118" i="57"/>
  <c r="C15" i="34"/>
  <c r="P117" i="55" s="1"/>
  <c r="P120" i="55" s="1"/>
  <c r="C4" i="34"/>
  <c r="C9" i="34"/>
  <c r="J117" i="57" s="1"/>
  <c r="J120" i="57" s="1"/>
  <c r="U7" i="57"/>
  <c r="U7" i="55"/>
  <c r="U7" i="47"/>
  <c r="M33" i="34"/>
  <c r="M27" i="34"/>
  <c r="M39" i="34"/>
  <c r="M51" i="34"/>
  <c r="M40" i="34"/>
  <c r="M24" i="34"/>
  <c r="M102" i="34"/>
  <c r="M98" i="34"/>
  <c r="M94" i="34"/>
  <c r="M90" i="34"/>
  <c r="M86" i="34"/>
  <c r="M82" i="34"/>
  <c r="M78" i="34"/>
  <c r="M74" i="34"/>
  <c r="M70" i="34"/>
  <c r="M66" i="34"/>
  <c r="M46" i="34"/>
  <c r="M34" i="34"/>
  <c r="M62" i="34"/>
  <c r="M17" i="34"/>
  <c r="M57" i="34"/>
  <c r="M31" i="34"/>
  <c r="M61" i="34"/>
  <c r="M43" i="34"/>
  <c r="M5" i="34"/>
  <c r="M55" i="34"/>
  <c r="M36" i="34"/>
  <c r="M19" i="34"/>
  <c r="M101" i="34"/>
  <c r="M97" i="34"/>
  <c r="M93" i="34"/>
  <c r="M89" i="34"/>
  <c r="M85" i="34"/>
  <c r="M81" i="34"/>
  <c r="M77" i="34"/>
  <c r="M73" i="34"/>
  <c r="M69" i="34"/>
  <c r="M65" i="34"/>
  <c r="M45" i="34"/>
  <c r="M30" i="34"/>
  <c r="M58" i="34"/>
  <c r="M9" i="34"/>
  <c r="M25" i="34"/>
  <c r="M35" i="34"/>
  <c r="M54" i="34"/>
  <c r="M32" i="34"/>
  <c r="M6" i="34"/>
  <c r="M100" i="34"/>
  <c r="M96" i="34"/>
  <c r="M92" i="34"/>
  <c r="M88" i="34"/>
  <c r="M84" i="34"/>
  <c r="M80" i="34"/>
  <c r="M76" i="34"/>
  <c r="M72" i="34"/>
  <c r="M68" i="34"/>
  <c r="M64" i="34"/>
  <c r="M42" i="34"/>
  <c r="M26" i="34"/>
  <c r="BA105" i="57"/>
  <c r="BA74" i="57"/>
  <c r="AZ31" i="57"/>
  <c r="AZ91" i="57"/>
  <c r="BB40" i="57"/>
  <c r="BB9" i="57"/>
  <c r="BB87" i="57"/>
  <c r="AZ88" i="57"/>
  <c r="BA82" i="57"/>
  <c r="AZ34" i="57"/>
  <c r="BA55" i="57"/>
  <c r="BA78" i="57"/>
  <c r="AZ54" i="57"/>
  <c r="BA69" i="57"/>
  <c r="BB25" i="57"/>
  <c r="BB84" i="57"/>
  <c r="BA35" i="57"/>
  <c r="BB16" i="57"/>
  <c r="BA12" i="57"/>
  <c r="BB12" i="57"/>
  <c r="AZ103" i="57"/>
  <c r="AZ42" i="57"/>
  <c r="BB66" i="57"/>
  <c r="BA86" i="57"/>
  <c r="AZ11" i="57"/>
  <c r="BA32" i="57"/>
  <c r="BB53" i="57"/>
  <c r="AZ79" i="57"/>
  <c r="AZ83" i="57"/>
  <c r="BA109" i="57"/>
  <c r="BA52" i="57"/>
  <c r="AZ15" i="57"/>
  <c r="BA65" i="57"/>
  <c r="BB20" i="57"/>
  <c r="BA44" i="57"/>
  <c r="AZ38" i="57"/>
  <c r="AZ39" i="57"/>
  <c r="BB44" i="57"/>
  <c r="BB68" i="57"/>
  <c r="BB88" i="57"/>
  <c r="BB13" i="57"/>
  <c r="AZ35" i="57"/>
  <c r="BA56" i="57"/>
  <c r="BA81" i="57"/>
  <c r="I6" i="34"/>
  <c r="G7" i="58" s="1"/>
  <c r="I82" i="34"/>
  <c r="I101" i="34"/>
  <c r="I69" i="34"/>
  <c r="I23" i="34"/>
  <c r="X7" i="52" s="1"/>
  <c r="I54" i="34"/>
  <c r="I102" i="34"/>
  <c r="I86" i="34"/>
  <c r="I70" i="34"/>
  <c r="I61" i="34"/>
  <c r="I57" i="34"/>
  <c r="I96" i="34"/>
  <c r="I75" i="34"/>
  <c r="I87" i="34"/>
  <c r="I76" i="34"/>
  <c r="I51" i="34"/>
  <c r="I21" i="34"/>
  <c r="I90" i="34"/>
  <c r="I74" i="34"/>
  <c r="I93" i="34"/>
  <c r="I97" i="34"/>
  <c r="I81" i="34"/>
  <c r="I65" i="34"/>
  <c r="I60" i="34"/>
  <c r="I55" i="34"/>
  <c r="I83" i="34"/>
  <c r="I72" i="34"/>
  <c r="I46" i="34"/>
  <c r="I18" i="34"/>
  <c r="I95" i="34"/>
  <c r="I84" i="34"/>
  <c r="I53" i="34"/>
  <c r="I11" i="34"/>
  <c r="I50" i="34"/>
  <c r="I19" i="34"/>
  <c r="I13" i="34"/>
  <c r="I66" i="34"/>
  <c r="I85" i="34"/>
  <c r="I94" i="34"/>
  <c r="I78" i="34"/>
  <c r="I63" i="34"/>
  <c r="I59" i="34"/>
  <c r="I47" i="34"/>
  <c r="I91" i="34"/>
  <c r="I80" i="34"/>
  <c r="I103" i="34"/>
  <c r="I92" i="34"/>
  <c r="I71" i="34"/>
  <c r="I49" i="34"/>
  <c r="I10" i="34"/>
  <c r="V177" i="17"/>
  <c r="L177" i="17"/>
  <c r="V173" i="17"/>
  <c r="L173" i="17"/>
  <c r="V169" i="17"/>
  <c r="L169" i="17"/>
  <c r="V165" i="17"/>
  <c r="L165" i="17"/>
  <c r="V161" i="17"/>
  <c r="L161" i="17"/>
  <c r="V157" i="17"/>
  <c r="L157" i="17"/>
  <c r="V153" i="17"/>
  <c r="L153" i="17"/>
  <c r="V149" i="17"/>
  <c r="L149" i="17"/>
  <c r="V145" i="17"/>
  <c r="L145" i="17"/>
  <c r="V141" i="17"/>
  <c r="L141" i="17"/>
  <c r="V137" i="17"/>
  <c r="L137" i="17"/>
  <c r="V133" i="17"/>
  <c r="L133" i="17"/>
  <c r="V129" i="17"/>
  <c r="L129" i="17"/>
  <c r="V125" i="17"/>
  <c r="L125" i="17"/>
  <c r="V121" i="17"/>
  <c r="L121" i="17"/>
  <c r="V117" i="17"/>
  <c r="L117" i="17"/>
  <c r="V113" i="17"/>
  <c r="L113" i="17"/>
  <c r="V109" i="17"/>
  <c r="L109" i="17"/>
  <c r="V105" i="17"/>
  <c r="L105" i="17"/>
  <c r="V101" i="17"/>
  <c r="L101" i="17"/>
  <c r="V97" i="17"/>
  <c r="L97" i="17"/>
  <c r="V93" i="17"/>
  <c r="L93" i="17"/>
  <c r="V89" i="17"/>
  <c r="L89" i="17"/>
  <c r="V85" i="17"/>
  <c r="L85" i="17"/>
  <c r="V81" i="17"/>
  <c r="L81" i="17"/>
  <c r="V77" i="17"/>
  <c r="L77" i="17"/>
  <c r="V73" i="17"/>
  <c r="L73" i="17"/>
  <c r="V69" i="17"/>
  <c r="L69" i="17"/>
  <c r="V65" i="17"/>
  <c r="L65" i="17"/>
  <c r="V61" i="17"/>
  <c r="L61" i="17"/>
  <c r="V57" i="17"/>
  <c r="L57" i="17"/>
  <c r="V53" i="17"/>
  <c r="L53" i="17"/>
  <c r="V26" i="17"/>
  <c r="O26" i="17"/>
  <c r="P26" i="17" s="1"/>
  <c r="V176" i="17"/>
  <c r="L176" i="17"/>
  <c r="V172" i="17"/>
  <c r="L172" i="17"/>
  <c r="V168" i="17"/>
  <c r="L168" i="17"/>
  <c r="V164" i="17"/>
  <c r="L164" i="17"/>
  <c r="V160" i="17"/>
  <c r="L160" i="17"/>
  <c r="V156" i="17"/>
  <c r="L156" i="17"/>
  <c r="V152" i="17"/>
  <c r="L152" i="17"/>
  <c r="V148" i="17"/>
  <c r="L148" i="17"/>
  <c r="V144" i="17"/>
  <c r="L144" i="17"/>
  <c r="V140" i="17"/>
  <c r="L140" i="17"/>
  <c r="V136" i="17"/>
  <c r="L136" i="17"/>
  <c r="V132" i="17"/>
  <c r="L132" i="17"/>
  <c r="V128" i="17"/>
  <c r="L128" i="17"/>
  <c r="V124" i="17"/>
  <c r="L124" i="17"/>
  <c r="V120" i="17"/>
  <c r="L120" i="17"/>
  <c r="V116" i="17"/>
  <c r="L116" i="17"/>
  <c r="V112" i="17"/>
  <c r="L112" i="17"/>
  <c r="V108" i="17"/>
  <c r="L108" i="17"/>
  <c r="V104" i="17"/>
  <c r="L104" i="17"/>
  <c r="V100" i="17"/>
  <c r="L100" i="17"/>
  <c r="V96" i="17"/>
  <c r="L96" i="17"/>
  <c r="V92" i="17"/>
  <c r="L92" i="17"/>
  <c r="V88" i="17"/>
  <c r="L88" i="17"/>
  <c r="V84" i="17"/>
  <c r="L84" i="17"/>
  <c r="V80" i="17"/>
  <c r="L80" i="17"/>
  <c r="V76" i="17"/>
  <c r="L76" i="17"/>
  <c r="V72" i="17"/>
  <c r="L72" i="17"/>
  <c r="V68" i="17"/>
  <c r="L68" i="17"/>
  <c r="V64" i="17"/>
  <c r="L64" i="17"/>
  <c r="V60" i="17"/>
  <c r="L60" i="17"/>
  <c r="V56" i="17"/>
  <c r="L56" i="17"/>
  <c r="V52" i="17"/>
  <c r="L52" i="17"/>
  <c r="L48" i="17"/>
  <c r="O48" i="17"/>
  <c r="P48" i="17" s="1"/>
  <c r="V28" i="17"/>
  <c r="O28" i="17"/>
  <c r="P28" i="17" s="1"/>
  <c r="S53" i="37"/>
  <c r="Q14" i="37"/>
  <c r="S14" i="37"/>
  <c r="AA14" i="37" s="1"/>
  <c r="Q51" i="34"/>
  <c r="S24" i="37"/>
  <c r="E89" i="17"/>
  <c r="D89" i="22" s="1"/>
  <c r="V9" i="17"/>
  <c r="B41" i="34"/>
  <c r="B30" i="34"/>
  <c r="Q7" i="47"/>
  <c r="T7" i="47"/>
  <c r="AW7" i="47"/>
  <c r="AG7" i="47"/>
  <c r="Q7" i="55"/>
  <c r="N120" i="58"/>
  <c r="N121" i="58" s="1"/>
  <c r="BD7" i="47"/>
  <c r="M7" i="47"/>
  <c r="AL7" i="55"/>
  <c r="AL7" i="47"/>
  <c r="G59" i="58"/>
  <c r="BD59" i="57"/>
  <c r="O117" i="58"/>
  <c r="O120" i="58" s="1"/>
  <c r="G7" i="57"/>
  <c r="G7" i="55"/>
  <c r="F21" i="34"/>
  <c r="F67" i="34"/>
  <c r="F99" i="34"/>
  <c r="F35" i="34"/>
  <c r="F51" i="34"/>
  <c r="V25" i="37"/>
  <c r="W25" i="37" s="1"/>
  <c r="V41" i="37"/>
  <c r="W41" i="37" s="1"/>
  <c r="AD7" i="57"/>
  <c r="AE3" i="57" s="1"/>
  <c r="AD7" i="47"/>
  <c r="L120" i="58"/>
  <c r="L121" i="58" s="1"/>
  <c r="H118" i="58"/>
  <c r="H121" i="58" s="1"/>
  <c r="AT59" i="56"/>
  <c r="U120" i="58"/>
  <c r="U121" i="58" s="1"/>
  <c r="BK59" i="55"/>
  <c r="D205" i="26"/>
  <c r="F205" i="26" s="1"/>
  <c r="O59" i="56"/>
  <c r="AE7" i="55"/>
  <c r="AE7" i="47"/>
  <c r="M7" i="55"/>
  <c r="AR7" i="55"/>
  <c r="AZ87" i="57"/>
  <c r="BA76" i="57"/>
  <c r="BB64" i="57"/>
  <c r="AZ51" i="57"/>
  <c r="BA40" i="57"/>
  <c r="BB29" i="57"/>
  <c r="AZ19" i="57"/>
  <c r="BA8" i="57"/>
  <c r="AZ107" i="57"/>
  <c r="BB83" i="57"/>
  <c r="BB72" i="57"/>
  <c r="BA64" i="57"/>
  <c r="AZ50" i="57"/>
  <c r="BA39" i="57"/>
  <c r="BB28" i="57"/>
  <c r="AZ71" i="57"/>
  <c r="BA28" i="57"/>
  <c r="BB77" i="57"/>
  <c r="BA27" i="57"/>
  <c r="AZ77" i="57"/>
  <c r="BB33" i="57"/>
  <c r="AZ10" i="57"/>
  <c r="BB24" i="57"/>
  <c r="AZ46" i="57"/>
  <c r="BB73" i="57"/>
  <c r="BD3" i="57"/>
  <c r="AZ18" i="57"/>
  <c r="BA36" i="57"/>
  <c r="BB57" i="57"/>
  <c r="AZ80" i="57"/>
  <c r="AZ23" i="57"/>
  <c r="BA15" i="57"/>
  <c r="BC7" i="47"/>
  <c r="AY2" i="47" s="1"/>
  <c r="AZ72" i="57"/>
  <c r="BB90" i="55"/>
  <c r="AZ84" i="57"/>
  <c r="BA73" i="57"/>
  <c r="BB62" i="57"/>
  <c r="BA48" i="57"/>
  <c r="BB37" i="57"/>
  <c r="AZ27" i="57"/>
  <c r="BA16" i="57"/>
  <c r="BB96" i="57"/>
  <c r="BB80" i="57"/>
  <c r="BB69" i="57"/>
  <c r="AZ62" i="57"/>
  <c r="BA47" i="57"/>
  <c r="BB36" i="57"/>
  <c r="AZ26" i="57"/>
  <c r="BB63" i="57"/>
  <c r="BA20" i="57"/>
  <c r="AZ63" i="57"/>
  <c r="BA19" i="57"/>
  <c r="BA68" i="57"/>
  <c r="BA23" i="57"/>
  <c r="AZ14" i="57"/>
  <c r="AZ30" i="57"/>
  <c r="BA51" i="57"/>
  <c r="BB79" i="57"/>
  <c r="BO4" i="57"/>
  <c r="AZ22" i="57"/>
  <c r="BB41" i="57"/>
  <c r="AZ66" i="57"/>
  <c r="BA85" i="57"/>
  <c r="D206" i="26"/>
  <c r="F206" i="26" s="1"/>
  <c r="D207" i="26"/>
  <c r="BB32" i="57"/>
  <c r="BB8" i="57"/>
  <c r="AI7" i="55"/>
  <c r="BA43" i="57"/>
  <c r="AR7" i="47"/>
  <c r="Q59" i="55"/>
  <c r="AT59" i="57"/>
  <c r="AZ101" i="55"/>
  <c r="C84" i="36"/>
  <c r="X7" i="47"/>
  <c r="G202" i="27"/>
  <c r="Q92" i="36"/>
  <c r="R84" i="36"/>
  <c r="S84" i="36" s="1"/>
  <c r="R92" i="36"/>
  <c r="AI7" i="47"/>
  <c r="R100" i="36"/>
  <c r="L25" i="34"/>
  <c r="AE6" i="52" s="1"/>
  <c r="L24" i="34"/>
  <c r="AD6" i="52" s="1"/>
  <c r="L42" i="34"/>
  <c r="AV6" i="52" s="1"/>
  <c r="V38" i="40"/>
  <c r="W38" i="40" s="1"/>
  <c r="V60" i="37"/>
  <c r="W60" i="37" s="1"/>
  <c r="X41" i="37"/>
  <c r="I7" i="47"/>
  <c r="AF59" i="55"/>
  <c r="BE7" i="55"/>
  <c r="X7" i="55"/>
  <c r="AV7" i="47"/>
  <c r="F7" i="47"/>
  <c r="L36" i="34"/>
  <c r="AP6" i="52" s="1"/>
  <c r="L40" i="34"/>
  <c r="AT6" i="52" s="1"/>
  <c r="L39" i="34"/>
  <c r="AS6" i="52" s="1"/>
  <c r="Z55" i="37"/>
  <c r="Z52" i="40"/>
  <c r="V9" i="40"/>
  <c r="W9" i="40" s="1"/>
  <c r="I7" i="57"/>
  <c r="L38" i="34"/>
  <c r="AR6" i="52" s="1"/>
  <c r="L37" i="34"/>
  <c r="AQ6" i="52" s="1"/>
  <c r="V50" i="37"/>
  <c r="W50" i="37" s="1"/>
  <c r="V26" i="40"/>
  <c r="W26" i="40" s="1"/>
  <c r="V36" i="37"/>
  <c r="W36" i="37" s="1"/>
  <c r="V55" i="37"/>
  <c r="W55" i="37" s="1"/>
  <c r="AE17" i="37"/>
  <c r="AF17" i="37" s="1"/>
  <c r="Y36" i="37"/>
  <c r="AE36" i="37" s="1"/>
  <c r="AF36" i="37" s="1"/>
  <c r="W118" i="58"/>
  <c r="W121" i="58" s="1"/>
  <c r="F7" i="55"/>
  <c r="B10" i="17"/>
  <c r="O10" i="22"/>
  <c r="N184" i="22" s="1"/>
  <c r="J7" i="57"/>
  <c r="J7" i="47"/>
  <c r="AK7" i="57"/>
  <c r="AK7" i="55"/>
  <c r="S7" i="57"/>
  <c r="S7" i="47"/>
  <c r="L7" i="57"/>
  <c r="L7" i="47"/>
  <c r="W7" i="57"/>
  <c r="W7" i="47"/>
  <c r="W7" i="55"/>
  <c r="AM7" i="57"/>
  <c r="AM7" i="47"/>
  <c r="AQ7" i="57"/>
  <c r="AQ7" i="47"/>
  <c r="O7" i="57"/>
  <c r="O7" i="47"/>
  <c r="AP7" i="57"/>
  <c r="AP7" i="47"/>
  <c r="AP7" i="55"/>
  <c r="E7" i="57"/>
  <c r="E7" i="47"/>
  <c r="E7" i="55"/>
  <c r="AO7" i="57"/>
  <c r="AO7" i="47"/>
  <c r="AO7" i="55"/>
  <c r="AS7" i="57"/>
  <c r="AS7" i="47"/>
  <c r="R7" i="57"/>
  <c r="R7" i="55"/>
  <c r="R7" i="47"/>
  <c r="C14" i="34"/>
  <c r="C24" i="34"/>
  <c r="C26" i="34"/>
  <c r="C28" i="34"/>
  <c r="C30" i="34"/>
  <c r="C32" i="34"/>
  <c r="C34" i="34"/>
  <c r="C41" i="34"/>
  <c r="C43" i="34"/>
  <c r="C48" i="34"/>
  <c r="C50" i="34"/>
  <c r="C57" i="34"/>
  <c r="C59" i="34"/>
  <c r="C64" i="34"/>
  <c r="C66" i="34"/>
  <c r="C73" i="34"/>
  <c r="C75" i="34"/>
  <c r="C80" i="34"/>
  <c r="C82" i="34"/>
  <c r="C89" i="34"/>
  <c r="C91" i="34"/>
  <c r="C96" i="34"/>
  <c r="C98" i="34"/>
  <c r="C17" i="34"/>
  <c r="C36" i="34"/>
  <c r="C38" i="34"/>
  <c r="C45" i="34"/>
  <c r="C47" i="34"/>
  <c r="C52" i="34"/>
  <c r="C54" i="34"/>
  <c r="C61" i="34"/>
  <c r="C63" i="34"/>
  <c r="C68" i="34"/>
  <c r="C70" i="34"/>
  <c r="C77" i="34"/>
  <c r="C79" i="34"/>
  <c r="C84" i="34"/>
  <c r="C86" i="34"/>
  <c r="C93" i="34"/>
  <c r="C95" i="34"/>
  <c r="C100" i="34"/>
  <c r="C102" i="34"/>
  <c r="C12" i="34"/>
  <c r="C20" i="34"/>
  <c r="C23" i="34"/>
  <c r="C25" i="34"/>
  <c r="C27" i="34"/>
  <c r="C29" i="34"/>
  <c r="C31" i="34"/>
  <c r="C33" i="34"/>
  <c r="C35" i="34"/>
  <c r="C40" i="34"/>
  <c r="C42" i="34"/>
  <c r="C49" i="34"/>
  <c r="C51" i="34"/>
  <c r="C56" i="34"/>
  <c r="C58" i="34"/>
  <c r="C65" i="34"/>
  <c r="C67" i="34"/>
  <c r="C72" i="34"/>
  <c r="C74" i="34"/>
  <c r="C81" i="34"/>
  <c r="C83" i="34"/>
  <c r="C88" i="34"/>
  <c r="C90" i="34"/>
  <c r="C97" i="34"/>
  <c r="C99" i="34"/>
  <c r="C37" i="34"/>
  <c r="C39" i="34"/>
  <c r="C44" i="34"/>
  <c r="C46" i="34"/>
  <c r="C53" i="34"/>
  <c r="C55" i="34"/>
  <c r="C60" i="34"/>
  <c r="C62" i="34"/>
  <c r="C69" i="34"/>
  <c r="C71" i="34"/>
  <c r="C76" i="34"/>
  <c r="C78" i="34"/>
  <c r="C85" i="34"/>
  <c r="C87" i="34"/>
  <c r="C92" i="34"/>
  <c r="C94" i="34"/>
  <c r="C101" i="34"/>
  <c r="C103" i="34"/>
  <c r="AT7" i="57"/>
  <c r="AT7" i="55"/>
  <c r="AT7" i="47"/>
  <c r="M8" i="34"/>
  <c r="M23" i="34"/>
  <c r="M59" i="34"/>
  <c r="M63" i="34"/>
  <c r="M11" i="34"/>
  <c r="M37" i="34"/>
  <c r="M14" i="34"/>
  <c r="M48" i="34"/>
  <c r="P7" i="57"/>
  <c r="P7" i="55"/>
  <c r="P7" i="47"/>
  <c r="V117" i="56"/>
  <c r="V120" i="56" s="1"/>
  <c r="BT59" i="57"/>
  <c r="H117" i="56"/>
  <c r="H118" i="56" s="1"/>
  <c r="AZ80" i="55"/>
  <c r="BA56" i="55"/>
  <c r="BA20" i="55"/>
  <c r="BA49" i="55"/>
  <c r="AZ108" i="55"/>
  <c r="AZ28" i="55"/>
  <c r="Y12" i="37"/>
  <c r="Z12" i="37"/>
  <c r="AD12" i="37" s="1"/>
  <c r="G3" i="5"/>
  <c r="AU118" i="58"/>
  <c r="AU121" i="58" s="1"/>
  <c r="AN59" i="55"/>
  <c r="BQ59" i="55"/>
  <c r="W59" i="55"/>
  <c r="AJ59" i="55"/>
  <c r="AS117" i="56"/>
  <c r="AE59" i="55"/>
  <c r="AQ59" i="57"/>
  <c r="AU59" i="57"/>
  <c r="I117" i="58"/>
  <c r="BH59" i="55"/>
  <c r="AS120" i="58"/>
  <c r="AS121" i="58" s="1"/>
  <c r="AM59" i="55"/>
  <c r="AI59" i="55"/>
  <c r="J4" i="37"/>
  <c r="L4" i="37" s="1"/>
  <c r="AI4" i="37"/>
  <c r="AP3" i="37" s="1"/>
  <c r="AQ51" i="37" s="1"/>
  <c r="BB49" i="55"/>
  <c r="BB104" i="55"/>
  <c r="AZ76" i="55"/>
  <c r="BA21" i="55"/>
  <c r="BA28" i="55"/>
  <c r="AZ94" i="55"/>
  <c r="AZ56" i="55"/>
  <c r="BA108" i="55"/>
  <c r="U117" i="56"/>
  <c r="AD59" i="57"/>
  <c r="AL59" i="57"/>
  <c r="AP59" i="57"/>
  <c r="BO59" i="57"/>
  <c r="BC59" i="55"/>
  <c r="AM120" i="58"/>
  <c r="AM121" i="58" s="1"/>
  <c r="T117" i="56"/>
  <c r="T120" i="56" s="1"/>
  <c r="AO117" i="56"/>
  <c r="AO120" i="56" s="1"/>
  <c r="BG59" i="55"/>
  <c r="E118" i="58"/>
  <c r="E121" i="58" s="1"/>
  <c r="AO120" i="58"/>
  <c r="AO121" i="58" s="1"/>
  <c r="T120" i="58"/>
  <c r="T121" i="58" s="1"/>
  <c r="Q100" i="36"/>
  <c r="H4" i="29"/>
  <c r="Z4" i="29" s="1"/>
  <c r="AI46" i="40"/>
  <c r="BK3" i="40" s="1"/>
  <c r="BL36" i="40" s="1"/>
  <c r="BB41" i="55"/>
  <c r="BB13" i="55"/>
  <c r="BA101" i="55"/>
  <c r="BB86" i="55"/>
  <c r="BB72" i="55"/>
  <c r="BB42" i="55"/>
  <c r="BA13" i="55"/>
  <c r="BB97" i="55"/>
  <c r="BA67" i="55"/>
  <c r="AZ35" i="55"/>
  <c r="BO3" i="55"/>
  <c r="BA97" i="55"/>
  <c r="BA83" i="55"/>
  <c r="BA69" i="55"/>
  <c r="BB34" i="55"/>
  <c r="BB111" i="55"/>
  <c r="BB93" i="55"/>
  <c r="A4" i="40"/>
  <c r="A4" i="37"/>
  <c r="A5" i="37" s="1"/>
  <c r="A6" i="37" s="1"/>
  <c r="A7" i="37" s="1"/>
  <c r="A8" i="37" s="1"/>
  <c r="A9" i="37" s="1"/>
  <c r="AV59" i="57"/>
  <c r="BE59" i="57"/>
  <c r="BI59" i="55"/>
  <c r="AH59" i="56"/>
  <c r="AW117" i="56"/>
  <c r="AW120" i="56" s="1"/>
  <c r="AR59" i="57"/>
  <c r="BM59" i="55"/>
  <c r="BU59" i="55"/>
  <c r="AG117" i="58"/>
  <c r="AG120" i="58" s="1"/>
  <c r="F59" i="57"/>
  <c r="AU117" i="56"/>
  <c r="W59" i="56"/>
  <c r="AW118" i="58"/>
  <c r="AW121" i="58" s="1"/>
  <c r="AV59" i="56"/>
  <c r="A46" i="37"/>
  <c r="A47" i="37" s="1"/>
  <c r="A48" i="37" s="1"/>
  <c r="A49" i="37" s="1"/>
  <c r="A50" i="37" s="1"/>
  <c r="A51" i="37" s="1"/>
  <c r="AN59" i="56"/>
  <c r="BA104" i="55"/>
  <c r="N59" i="55"/>
  <c r="Q108" i="36"/>
  <c r="R88" i="36"/>
  <c r="S88" i="36" s="1"/>
  <c r="AZ65" i="55"/>
  <c r="BB45" i="55"/>
  <c r="AZ31" i="55"/>
  <c r="BB17" i="55"/>
  <c r="AZ110" i="55"/>
  <c r="BB102" i="55"/>
  <c r="AZ96" i="55"/>
  <c r="BB88" i="55"/>
  <c r="BA81" i="55"/>
  <c r="BB74" i="55"/>
  <c r="AZ64" i="55"/>
  <c r="BA45" i="55"/>
  <c r="AZ32" i="55"/>
  <c r="BA17" i="55"/>
  <c r="BB109" i="55"/>
  <c r="AZ103" i="55"/>
  <c r="BB95" i="55"/>
  <c r="C88" i="36"/>
  <c r="BA52" i="55"/>
  <c r="AZ39" i="55"/>
  <c r="BA24" i="55"/>
  <c r="BB9" i="55"/>
  <c r="BB106" i="55"/>
  <c r="BA99" i="55"/>
  <c r="AZ92" i="55"/>
  <c r="BA85" i="55"/>
  <c r="AZ78" i="55"/>
  <c r="BB70" i="55"/>
  <c r="BA53" i="55"/>
  <c r="BB38" i="55"/>
  <c r="AZ24" i="55"/>
  <c r="BB10" i="55"/>
  <c r="BA106" i="55"/>
  <c r="AZ99" i="55"/>
  <c r="AZ91" i="55"/>
  <c r="R96" i="36"/>
  <c r="D407" i="26"/>
  <c r="AM117" i="56"/>
  <c r="AM118" i="56" s="1"/>
  <c r="Q96" i="36"/>
  <c r="L117" i="56"/>
  <c r="U59" i="55"/>
  <c r="D412" i="26"/>
  <c r="D902" i="26"/>
  <c r="BB68" i="55"/>
  <c r="BB57" i="55"/>
  <c r="AZ51" i="55"/>
  <c r="BA44" i="55"/>
  <c r="BA36" i="55"/>
  <c r="BB29" i="55"/>
  <c r="AZ23" i="55"/>
  <c r="AZ15" i="55"/>
  <c r="BA8" i="55"/>
  <c r="BA109" i="55"/>
  <c r="BA105" i="55"/>
  <c r="AZ102" i="55"/>
  <c r="BB98" i="55"/>
  <c r="BB94" i="55"/>
  <c r="BA91" i="55"/>
  <c r="AZ88" i="55"/>
  <c r="AZ84" i="55"/>
  <c r="BB80" i="55"/>
  <c r="BA77" i="55"/>
  <c r="BA73" i="55"/>
  <c r="AZ70" i="55"/>
  <c r="BA62" i="55"/>
  <c r="BB50" i="55"/>
  <c r="AZ44" i="55"/>
  <c r="BA37" i="55"/>
  <c r="BA29" i="55"/>
  <c r="BB22" i="55"/>
  <c r="AZ16" i="55"/>
  <c r="AZ8" i="55"/>
  <c r="AZ109" i="55"/>
  <c r="BB105" i="55"/>
  <c r="BB101" i="55"/>
  <c r="BA98" i="55"/>
  <c r="AZ95" i="55"/>
  <c r="R108" i="36"/>
  <c r="BB65" i="55"/>
  <c r="AZ55" i="55"/>
  <c r="AZ47" i="55"/>
  <c r="BA40" i="55"/>
  <c r="BB33" i="55"/>
  <c r="BB25" i="55"/>
  <c r="AZ19" i="55"/>
  <c r="BA12" i="55"/>
  <c r="BB110" i="55"/>
  <c r="BA107" i="55"/>
  <c r="AZ104" i="55"/>
  <c r="AZ100" i="55"/>
  <c r="BB96" i="55"/>
  <c r="BA93" i="55"/>
  <c r="BA89" i="55"/>
  <c r="AZ86" i="55"/>
  <c r="BB82" i="55"/>
  <c r="BB78" i="55"/>
  <c r="BA75" i="55"/>
  <c r="AZ72" i="55"/>
  <c r="BB64" i="55"/>
  <c r="BB54" i="55"/>
  <c r="AZ48" i="55"/>
  <c r="AZ40" i="55"/>
  <c r="BA33" i="55"/>
  <c r="BB26" i="55"/>
  <c r="BB18" i="55"/>
  <c r="AZ12" i="55"/>
  <c r="AZ111" i="55"/>
  <c r="AZ107" i="55"/>
  <c r="BB103" i="55"/>
  <c r="BA100" i="55"/>
  <c r="BA96" i="55"/>
  <c r="AZ93" i="55"/>
  <c r="D410" i="26"/>
  <c r="V46" i="40"/>
  <c r="W46" i="40" s="1"/>
  <c r="BB79" i="55"/>
  <c r="D427" i="26"/>
  <c r="AI58" i="37"/>
  <c r="A52" i="40"/>
  <c r="A53" i="40" s="1"/>
  <c r="A54" i="40" s="1"/>
  <c r="A55" i="40" s="1"/>
  <c r="A56" i="40" s="1"/>
  <c r="A57" i="40" s="1"/>
  <c r="D418" i="26"/>
  <c r="D419" i="26"/>
  <c r="Q104" i="36"/>
  <c r="R104" i="36"/>
  <c r="D609" i="26"/>
  <c r="D413" i="26"/>
  <c r="D615" i="26"/>
  <c r="D605" i="26"/>
  <c r="D612" i="26"/>
  <c r="D574" i="26"/>
  <c r="R120" i="36"/>
  <c r="Q120" i="36"/>
  <c r="R112" i="36"/>
  <c r="Q112" i="36"/>
  <c r="C116" i="36"/>
  <c r="Q116" i="36"/>
  <c r="S116" i="36" s="1"/>
  <c r="F409" i="26"/>
  <c r="D420" i="26"/>
  <c r="D607" i="26"/>
  <c r="D417" i="26"/>
  <c r="D606" i="26"/>
  <c r="D804" i="26"/>
  <c r="D409" i="26"/>
  <c r="D613" i="26"/>
  <c r="AZ68" i="55"/>
  <c r="BA63" i="55"/>
  <c r="BB53" i="55"/>
  <c r="BA48" i="55"/>
  <c r="AZ43" i="55"/>
  <c r="BB37" i="55"/>
  <c r="BA32" i="55"/>
  <c r="AZ27" i="55"/>
  <c r="BB21" i="55"/>
  <c r="BA16" i="55"/>
  <c r="AZ11" i="55"/>
  <c r="BA111" i="55"/>
  <c r="BB108" i="55"/>
  <c r="AZ106" i="55"/>
  <c r="BA103" i="55"/>
  <c r="BB100" i="55"/>
  <c r="AZ98" i="55"/>
  <c r="BA95" i="55"/>
  <c r="BB92" i="55"/>
  <c r="AZ90" i="55"/>
  <c r="BA87" i="55"/>
  <c r="BB84" i="55"/>
  <c r="AZ82" i="55"/>
  <c r="BA79" i="55"/>
  <c r="BB76" i="55"/>
  <c r="AZ74" i="55"/>
  <c r="BA71" i="55"/>
  <c r="BA66" i="55"/>
  <c r="BA57" i="55"/>
  <c r="AZ52" i="55"/>
  <c r="BB46" i="55"/>
  <c r="BA41" i="55"/>
  <c r="AZ36" i="55"/>
  <c r="BB30" i="55"/>
  <c r="BA25" i="55"/>
  <c r="AZ20" i="55"/>
  <c r="BB14" i="55"/>
  <c r="BA9" i="55"/>
  <c r="BA110" i="55"/>
  <c r="BB107" i="55"/>
  <c r="AZ105" i="55"/>
  <c r="BA102" i="55"/>
  <c r="BB99" i="55"/>
  <c r="AZ97" i="55"/>
  <c r="BA94" i="55"/>
  <c r="D421" i="26"/>
  <c r="D424" i="26"/>
  <c r="D406" i="26"/>
  <c r="F406" i="26" s="1"/>
  <c r="D608" i="26"/>
  <c r="D405" i="26"/>
  <c r="F405" i="26" s="1"/>
  <c r="D603" i="26"/>
  <c r="D408" i="26"/>
  <c r="D611" i="26"/>
  <c r="D415" i="26"/>
  <c r="D403" i="26"/>
  <c r="F403" i="26" s="1"/>
  <c r="V28" i="40"/>
  <c r="W28" i="40" s="1"/>
  <c r="D274" i="26"/>
  <c r="AZ67" i="55"/>
  <c r="A10" i="37"/>
  <c r="A11" i="37" s="1"/>
  <c r="A12" i="37" s="1"/>
  <c r="A13" i="37" s="1"/>
  <c r="A14" i="37" s="1"/>
  <c r="A15" i="37" s="1"/>
  <c r="BA76" i="55"/>
  <c r="AG118" i="56"/>
  <c r="AG121" i="56" s="1"/>
  <c r="P118" i="55"/>
  <c r="P121" i="55" s="1"/>
  <c r="K117" i="58"/>
  <c r="K118" i="58" s="1"/>
  <c r="A16" i="40"/>
  <c r="A17" i="40" s="1"/>
  <c r="A18" i="40" s="1"/>
  <c r="A19" i="40" s="1"/>
  <c r="A20" i="40" s="1"/>
  <c r="A21" i="40" s="1"/>
  <c r="AJ59" i="56"/>
  <c r="D614" i="26"/>
  <c r="D414" i="26"/>
  <c r="D803" i="26"/>
  <c r="D604" i="26"/>
  <c r="D1013" i="26"/>
  <c r="D416" i="26"/>
  <c r="D404" i="26"/>
  <c r="F404" i="26" s="1"/>
  <c r="D813" i="26"/>
  <c r="D411" i="26"/>
  <c r="D1003" i="26"/>
  <c r="D1196" i="26"/>
  <c r="BA47" i="55"/>
  <c r="AI16" i="40"/>
  <c r="AV3" i="40" s="1"/>
  <c r="D691" i="26"/>
  <c r="D402" i="26"/>
  <c r="D627" i="26"/>
  <c r="AZ46" i="55"/>
  <c r="D1032" i="26"/>
  <c r="BA46" i="55"/>
  <c r="D1168" i="26"/>
  <c r="D858" i="26"/>
  <c r="D551" i="26"/>
  <c r="AZ34" i="55"/>
  <c r="BB19" i="55"/>
  <c r="BB16" i="55"/>
  <c r="D1072" i="26"/>
  <c r="D771" i="26"/>
  <c r="BA80" i="55"/>
  <c r="BB20" i="55"/>
  <c r="S47" i="36"/>
  <c r="D1136" i="26"/>
  <c r="D986" i="26"/>
  <c r="D814" i="26"/>
  <c r="D490" i="26"/>
  <c r="D1055" i="26"/>
  <c r="D370" i="26"/>
  <c r="D519" i="26"/>
  <c r="D599" i="26"/>
  <c r="D675" i="26"/>
  <c r="D759" i="26"/>
  <c r="D805" i="26"/>
  <c r="D846" i="26"/>
  <c r="D890" i="26"/>
  <c r="D934" i="26"/>
  <c r="D974" i="26"/>
  <c r="D1020" i="26"/>
  <c r="D1064" i="26"/>
  <c r="D1104" i="26"/>
  <c r="D1132" i="26"/>
  <c r="D1160" i="26"/>
  <c r="D1192" i="26"/>
  <c r="D1187" i="26"/>
  <c r="D1171" i="26"/>
  <c r="D1155" i="26"/>
  <c r="D1139" i="26"/>
  <c r="D1123" i="26"/>
  <c r="D1107" i="26"/>
  <c r="D1091" i="26"/>
  <c r="D1075" i="26"/>
  <c r="D1059" i="26"/>
  <c r="D312" i="26"/>
  <c r="D268" i="26"/>
  <c r="D271" i="26"/>
  <c r="D1195" i="26"/>
  <c r="D1179" i="26"/>
  <c r="D1163" i="26"/>
  <c r="D1147" i="26"/>
  <c r="D1131" i="26"/>
  <c r="D1115" i="26"/>
  <c r="D1099" i="26"/>
  <c r="D1083" i="26"/>
  <c r="D1067" i="26"/>
  <c r="D332" i="26"/>
  <c r="D276" i="26"/>
  <c r="D662" i="26"/>
  <c r="D455" i="26"/>
  <c r="D567" i="26"/>
  <c r="D643" i="26"/>
  <c r="D711" i="26"/>
  <c r="D779" i="26"/>
  <c r="D826" i="26"/>
  <c r="D870" i="26"/>
  <c r="D910" i="26"/>
  <c r="D954" i="26"/>
  <c r="D998" i="26"/>
  <c r="D1040" i="26"/>
  <c r="D1084" i="26"/>
  <c r="D1116" i="26"/>
  <c r="D1148" i="26"/>
  <c r="D1176" i="26"/>
  <c r="D1200" i="26"/>
  <c r="D1193" i="26"/>
  <c r="D1177" i="26"/>
  <c r="D1161" i="26"/>
  <c r="D1145" i="26"/>
  <c r="D1129" i="26"/>
  <c r="D1113" i="26"/>
  <c r="D1097" i="26"/>
  <c r="D1081" i="26"/>
  <c r="D1065" i="26"/>
  <c r="D348" i="26"/>
  <c r="D284" i="26"/>
  <c r="D256" i="26"/>
  <c r="D1201" i="26"/>
  <c r="D1185" i="26"/>
  <c r="D1169" i="26"/>
  <c r="D1153" i="26"/>
  <c r="D1137" i="26"/>
  <c r="D1121" i="26"/>
  <c r="D1105" i="26"/>
  <c r="D1089" i="26"/>
  <c r="D1073" i="26"/>
  <c r="D1057" i="26"/>
  <c r="D328" i="26"/>
  <c r="D258" i="26"/>
  <c r="D341" i="26"/>
  <c r="D857" i="26"/>
  <c r="D338" i="26"/>
  <c r="D487" i="26"/>
  <c r="D583" i="26"/>
  <c r="D659" i="26"/>
  <c r="D743" i="26"/>
  <c r="D791" i="26"/>
  <c r="D838" i="26"/>
  <c r="D922" i="26"/>
  <c r="D966" i="26"/>
  <c r="D1007" i="26"/>
  <c r="D1052" i="26"/>
  <c r="D1096" i="26"/>
  <c r="D1128" i="26"/>
  <c r="D1152" i="26"/>
  <c r="D1180" i="26"/>
  <c r="F878" i="26"/>
  <c r="D878" i="26"/>
  <c r="D1112" i="26"/>
  <c r="D942" i="26"/>
  <c r="BL52" i="40"/>
  <c r="BL14" i="40"/>
  <c r="BL35" i="40"/>
  <c r="BL37" i="40"/>
  <c r="BL24" i="40"/>
  <c r="BL10" i="40"/>
  <c r="BL54" i="40"/>
  <c r="BL38" i="40"/>
  <c r="BL31" i="40"/>
  <c r="BL26" i="40"/>
  <c r="BL21" i="40"/>
  <c r="BL15" i="40"/>
  <c r="BL9" i="40"/>
  <c r="BL4" i="40"/>
  <c r="BL59" i="40"/>
  <c r="BL53" i="40"/>
  <c r="BL48" i="40"/>
  <c r="BL43" i="40"/>
  <c r="BL32" i="40"/>
  <c r="BL16" i="40"/>
  <c r="BL62" i="40"/>
  <c r="BL46" i="40"/>
  <c r="BL34" i="40"/>
  <c r="BL29" i="40"/>
  <c r="BL23" i="40"/>
  <c r="BL18" i="40"/>
  <c r="BL13" i="40"/>
  <c r="BL7" i="40"/>
  <c r="BL61" i="40"/>
  <c r="BL56" i="40"/>
  <c r="BL51" i="40"/>
  <c r="BL45" i="40"/>
  <c r="BL40" i="40"/>
  <c r="BL28" i="40"/>
  <c r="BL12" i="40"/>
  <c r="BL58" i="40"/>
  <c r="BL42" i="40"/>
  <c r="BL33" i="40"/>
  <c r="BL27" i="40"/>
  <c r="BL22" i="40"/>
  <c r="BL17" i="40"/>
  <c r="BL11" i="40"/>
  <c r="BL5" i="40"/>
  <c r="BL60" i="40"/>
  <c r="BL55" i="40"/>
  <c r="BL49" i="40"/>
  <c r="BL44" i="40"/>
  <c r="BL39" i="40"/>
  <c r="AK117" i="58"/>
  <c r="AK117" i="56"/>
  <c r="AK120" i="56" s="1"/>
  <c r="BV59" i="55"/>
  <c r="BV59" i="57"/>
  <c r="BR59" i="55"/>
  <c r="BR59" i="57"/>
  <c r="BN59" i="55"/>
  <c r="BN59" i="57"/>
  <c r="K59" i="55"/>
  <c r="K59" i="57"/>
  <c r="A34" i="37"/>
  <c r="A35" i="37" s="1"/>
  <c r="A36" i="37" s="1"/>
  <c r="A37" i="37" s="1"/>
  <c r="A38" i="37" s="1"/>
  <c r="A39" i="37" s="1"/>
  <c r="AI40" i="37"/>
  <c r="AL40" i="37" s="1"/>
  <c r="AM40" i="37" s="1"/>
  <c r="AI10" i="37"/>
  <c r="A16" i="37"/>
  <c r="A17" i="37" s="1"/>
  <c r="A18" i="37" s="1"/>
  <c r="A19" i="37" s="1"/>
  <c r="A20" i="37" s="1"/>
  <c r="A21" i="37" s="1"/>
  <c r="AI28" i="37"/>
  <c r="AI34" i="37"/>
  <c r="BE3" i="37" s="1"/>
  <c r="BF6" i="37" s="1"/>
  <c r="S117" i="58"/>
  <c r="S117" i="56"/>
  <c r="A28" i="40"/>
  <c r="A29" i="40" s="1"/>
  <c r="A30" i="40" s="1"/>
  <c r="A31" i="40" s="1"/>
  <c r="A32" i="40" s="1"/>
  <c r="A33" i="40" s="1"/>
  <c r="AI40" i="40"/>
  <c r="AJ40" i="40" s="1"/>
  <c r="AJ41" i="40" s="1"/>
  <c r="A34" i="40"/>
  <c r="A35" i="40" s="1"/>
  <c r="A36" i="40" s="1"/>
  <c r="A37" i="40" s="1"/>
  <c r="A38" i="40" s="1"/>
  <c r="A39" i="40" s="1"/>
  <c r="AI22" i="40"/>
  <c r="AI4" i="40"/>
  <c r="AP3" i="40" s="1"/>
  <c r="AQ61" i="40" s="1"/>
  <c r="AI58" i="40"/>
  <c r="AI34" i="40"/>
  <c r="AJ34" i="40" s="1"/>
  <c r="A22" i="40"/>
  <c r="A23" i="40" s="1"/>
  <c r="A24" i="40" s="1"/>
  <c r="A25" i="40" s="1"/>
  <c r="A26" i="40" s="1"/>
  <c r="A27" i="40" s="1"/>
  <c r="AI28" i="40"/>
  <c r="AI52" i="40"/>
  <c r="AJ52" i="40" s="1"/>
  <c r="AI10" i="40"/>
  <c r="AJ10" i="40" s="1"/>
  <c r="A10" i="40"/>
  <c r="A11" i="40" s="1"/>
  <c r="A12" i="40" s="1"/>
  <c r="A13" i="40" s="1"/>
  <c r="A14" i="40" s="1"/>
  <c r="A15" i="40" s="1"/>
  <c r="AE117" i="58"/>
  <c r="AE117" i="56"/>
  <c r="T59" i="55"/>
  <c r="D306" i="26"/>
  <c r="AE3" i="55"/>
  <c r="AF59" i="56"/>
  <c r="AR59" i="56"/>
  <c r="H117" i="55"/>
  <c r="H118" i="55" s="1"/>
  <c r="D325" i="26"/>
  <c r="S45" i="36"/>
  <c r="AJ46" i="40"/>
  <c r="D1184" i="26"/>
  <c r="D1164" i="26"/>
  <c r="D1144" i="26"/>
  <c r="D1120" i="26"/>
  <c r="D1100" i="26"/>
  <c r="D1080" i="26"/>
  <c r="D1056" i="26"/>
  <c r="D1036" i="26"/>
  <c r="D1016" i="26"/>
  <c r="D990" i="26"/>
  <c r="D970" i="26"/>
  <c r="D950" i="26"/>
  <c r="D926" i="26"/>
  <c r="D906" i="26"/>
  <c r="D886" i="26"/>
  <c r="D862" i="26"/>
  <c r="D842" i="26"/>
  <c r="D822" i="26"/>
  <c r="D795" i="26"/>
  <c r="D775" i="26"/>
  <c r="D747" i="26"/>
  <c r="D695" i="26"/>
  <c r="D663" i="26"/>
  <c r="D631" i="26"/>
  <c r="D587" i="26"/>
  <c r="D555" i="26"/>
  <c r="D491" i="26"/>
  <c r="D426" i="26"/>
  <c r="D342" i="26"/>
  <c r="D278" i="26"/>
  <c r="D985" i="26"/>
  <c r="D650" i="26"/>
  <c r="D466" i="26"/>
  <c r="D996" i="26"/>
  <c r="AZ83" i="55"/>
  <c r="BB52" i="55"/>
  <c r="BA23" i="55"/>
  <c r="AZ77" i="55"/>
  <c r="BB43" i="55"/>
  <c r="BA14" i="55"/>
  <c r="AZ66" i="55"/>
  <c r="BA35" i="55"/>
  <c r="BA2" i="55"/>
  <c r="AZ45" i="55"/>
  <c r="AL46" i="40"/>
  <c r="AM46" i="40" s="1"/>
  <c r="E117" i="56"/>
  <c r="N117" i="56"/>
  <c r="BB66" i="55"/>
  <c r="AZ33" i="55"/>
  <c r="AZ63" i="55"/>
  <c r="AZ30" i="55"/>
  <c r="W117" i="56"/>
  <c r="W118" i="56" s="1"/>
  <c r="A28" i="37"/>
  <c r="A29" i="37" s="1"/>
  <c r="A30" i="37" s="1"/>
  <c r="A31" i="37" s="1"/>
  <c r="A32" i="37" s="1"/>
  <c r="A33" i="37" s="1"/>
  <c r="A46" i="40"/>
  <c r="A47" i="40" s="1"/>
  <c r="A48" i="40" s="1"/>
  <c r="A49" i="40" s="1"/>
  <c r="A50" i="40" s="1"/>
  <c r="A51" i="40" s="1"/>
  <c r="D1088" i="26"/>
  <c r="D1068" i="26"/>
  <c r="D1048" i="26"/>
  <c r="D1024" i="26"/>
  <c r="D1002" i="26"/>
  <c r="D982" i="26"/>
  <c r="D958" i="26"/>
  <c r="D938" i="26"/>
  <c r="D918" i="26"/>
  <c r="D894" i="26"/>
  <c r="D874" i="26"/>
  <c r="D854" i="26"/>
  <c r="D830" i="26"/>
  <c r="D809" i="26"/>
  <c r="D787" i="26"/>
  <c r="D763" i="26"/>
  <c r="D723" i="26"/>
  <c r="D679" i="26"/>
  <c r="D647" i="26"/>
  <c r="D610" i="26"/>
  <c r="D571" i="26"/>
  <c r="D523" i="26"/>
  <c r="D459" i="26"/>
  <c r="D374" i="26"/>
  <c r="D310" i="26"/>
  <c r="D1183" i="26"/>
  <c r="D726" i="26"/>
  <c r="D570" i="26"/>
  <c r="BB69" i="55"/>
  <c r="BB36" i="55"/>
  <c r="AZ10" i="55"/>
  <c r="AZ57" i="55"/>
  <c r="BA30" i="55"/>
  <c r="BB81" i="55"/>
  <c r="BB48" i="55"/>
  <c r="BA19" i="55"/>
  <c r="BB87" i="55"/>
  <c r="D755" i="26"/>
  <c r="D727" i="26"/>
  <c r="D1119" i="26"/>
  <c r="D1023" i="26"/>
  <c r="D921" i="26"/>
  <c r="D790" i="26"/>
  <c r="D316" i="26"/>
  <c r="D932" i="26"/>
  <c r="D1174" i="26"/>
  <c r="D305" i="26"/>
  <c r="D369" i="26"/>
  <c r="D454" i="26"/>
  <c r="D510" i="26"/>
  <c r="D558" i="26"/>
  <c r="D602" i="26"/>
  <c r="D646" i="26"/>
  <c r="D678" i="26"/>
  <c r="D710" i="26"/>
  <c r="D742" i="26"/>
  <c r="D774" i="26"/>
  <c r="D808" i="26"/>
  <c r="D841" i="26"/>
  <c r="D873" i="26"/>
  <c r="D905" i="26"/>
  <c r="D937" i="26"/>
  <c r="D969" i="26"/>
  <c r="D997" i="26"/>
  <c r="D1015" i="26"/>
  <c r="D1031" i="26"/>
  <c r="D1047" i="26"/>
  <c r="D1071" i="26"/>
  <c r="D1103" i="26"/>
  <c r="D1135" i="26"/>
  <c r="D1167" i="26"/>
  <c r="D1199" i="26"/>
  <c r="D270" i="26"/>
  <c r="D286" i="26"/>
  <c r="D302" i="26"/>
  <c r="D318" i="26"/>
  <c r="D334" i="26"/>
  <c r="D350" i="26"/>
  <c r="D382" i="26"/>
  <c r="D398" i="26"/>
  <c r="D435" i="26"/>
  <c r="D451" i="26"/>
  <c r="D467" i="26"/>
  <c r="D483" i="26"/>
  <c r="D499" i="26"/>
  <c r="D515" i="26"/>
  <c r="D531" i="26"/>
  <c r="D547" i="26"/>
  <c r="D323" i="26"/>
  <c r="D836" i="26"/>
  <c r="D1110" i="26"/>
  <c r="D281" i="26"/>
  <c r="D345" i="26"/>
  <c r="D434" i="26"/>
  <c r="D506" i="26"/>
  <c r="D542" i="26"/>
  <c r="D590" i="26"/>
  <c r="D634" i="26"/>
  <c r="D666" i="26"/>
  <c r="D698" i="26"/>
  <c r="D730" i="26"/>
  <c r="D762" i="26"/>
  <c r="D794" i="26"/>
  <c r="D829" i="26"/>
  <c r="D861" i="26"/>
  <c r="D893" i="26"/>
  <c r="D925" i="26"/>
  <c r="D957" i="26"/>
  <c r="D989" i="26"/>
  <c r="D1010" i="26"/>
  <c r="D1043" i="26"/>
  <c r="D1063" i="26"/>
  <c r="D1095" i="26"/>
  <c r="D1127" i="26"/>
  <c r="D1159" i="26"/>
  <c r="D1191" i="26"/>
  <c r="D266" i="26"/>
  <c r="D282" i="26"/>
  <c r="D298" i="26"/>
  <c r="D314" i="26"/>
  <c r="D330" i="26"/>
  <c r="D346" i="26"/>
  <c r="D362" i="26"/>
  <c r="D378" i="26"/>
  <c r="D394" i="26"/>
  <c r="D431" i="26"/>
  <c r="D447" i="26"/>
  <c r="D463" i="26"/>
  <c r="D479" i="26"/>
  <c r="D495" i="26"/>
  <c r="D511" i="26"/>
  <c r="D527" i="26"/>
  <c r="D543" i="26"/>
  <c r="D705" i="26"/>
  <c r="D261" i="26"/>
  <c r="D389" i="26"/>
  <c r="D538" i="26"/>
  <c r="D630" i="26"/>
  <c r="D694" i="26"/>
  <c r="D758" i="26"/>
  <c r="D825" i="26"/>
  <c r="D889" i="26"/>
  <c r="D953" i="26"/>
  <c r="D1006" i="26"/>
  <c r="D1039" i="26"/>
  <c r="D1087" i="26"/>
  <c r="D1151" i="26"/>
  <c r="D262" i="26"/>
  <c r="D294" i="26"/>
  <c r="D326" i="26"/>
  <c r="D358" i="26"/>
  <c r="D390" i="26"/>
  <c r="D443" i="26"/>
  <c r="D475" i="26"/>
  <c r="D507" i="26"/>
  <c r="D539" i="26"/>
  <c r="D563" i="26"/>
  <c r="D579" i="26"/>
  <c r="D595" i="26"/>
  <c r="D623" i="26"/>
  <c r="D639" i="26"/>
  <c r="D655" i="26"/>
  <c r="D671" i="26"/>
  <c r="D687" i="26"/>
  <c r="D703" i="26"/>
  <c r="D719" i="26"/>
  <c r="D735" i="26"/>
  <c r="D751" i="26"/>
  <c r="D767" i="26"/>
  <c r="D783" i="26"/>
  <c r="D799" i="26"/>
  <c r="D818" i="26"/>
  <c r="D834" i="26"/>
  <c r="D850" i="26"/>
  <c r="D866" i="26"/>
  <c r="D882" i="26"/>
  <c r="D898" i="26"/>
  <c r="D914" i="26"/>
  <c r="D930" i="26"/>
  <c r="D946" i="26"/>
  <c r="D962" i="26"/>
  <c r="D978" i="26"/>
  <c r="D994" i="26"/>
  <c r="D1011" i="26"/>
  <c r="D1028" i="26"/>
  <c r="D1044" i="26"/>
  <c r="D1060" i="26"/>
  <c r="D1076" i="26"/>
  <c r="D1092" i="26"/>
  <c r="D1108" i="26"/>
  <c r="D1124" i="26"/>
  <c r="D1140" i="26"/>
  <c r="D1156" i="26"/>
  <c r="D1172" i="26"/>
  <c r="D1188" i="26"/>
  <c r="D384" i="26"/>
  <c r="D385" i="26"/>
  <c r="D526" i="26"/>
  <c r="D618" i="26"/>
  <c r="D682" i="26"/>
  <c r="D746" i="26"/>
  <c r="D812" i="26"/>
  <c r="D877" i="26"/>
  <c r="D941" i="26"/>
  <c r="D1001" i="26"/>
  <c r="D1035" i="26"/>
  <c r="D1079" i="26"/>
  <c r="D1143" i="26"/>
  <c r="D254" i="26"/>
  <c r="D290" i="26"/>
  <c r="D322" i="26"/>
  <c r="D354" i="26"/>
  <c r="D386" i="26"/>
  <c r="D439" i="26"/>
  <c r="D471" i="26"/>
  <c r="D503" i="26"/>
  <c r="D535" i="26"/>
  <c r="D559" i="26"/>
  <c r="D575" i="26"/>
  <c r="D591" i="26"/>
  <c r="D619" i="26"/>
  <c r="D635" i="26"/>
  <c r="D651" i="26"/>
  <c r="D667" i="26"/>
  <c r="D683" i="26"/>
  <c r="D699" i="26"/>
  <c r="D715" i="26"/>
  <c r="D731" i="26"/>
  <c r="D1111" i="26"/>
  <c r="D1019" i="26"/>
  <c r="D909" i="26"/>
  <c r="D778" i="26"/>
  <c r="D1058" i="26"/>
  <c r="F366" i="26"/>
  <c r="D366" i="26"/>
  <c r="AU120" i="56"/>
  <c r="AU118" i="56"/>
  <c r="D739" i="26"/>
  <c r="D707" i="26"/>
  <c r="D1175" i="26"/>
  <c r="D1051" i="26"/>
  <c r="D973" i="26"/>
  <c r="D845" i="26"/>
  <c r="D714" i="26"/>
  <c r="W120" i="56"/>
  <c r="F1027" i="26"/>
  <c r="D1027" i="26"/>
  <c r="A58" i="37"/>
  <c r="A59" i="37" s="1"/>
  <c r="A60" i="37" s="1"/>
  <c r="A61" i="37" s="1"/>
  <c r="A62" i="37" s="1"/>
  <c r="A63" i="37" s="1"/>
  <c r="A52" i="37"/>
  <c r="A53" i="37" s="1"/>
  <c r="A54" i="37" s="1"/>
  <c r="A55" i="37" s="1"/>
  <c r="A56" i="37" s="1"/>
  <c r="A57" i="37" s="1"/>
  <c r="AI16" i="37"/>
  <c r="AV3" i="37" s="1"/>
  <c r="AW61" i="37" s="1"/>
  <c r="A40" i="40"/>
  <c r="A41" i="40" s="1"/>
  <c r="A42" i="40" s="1"/>
  <c r="A43" i="40" s="1"/>
  <c r="A44" i="40" s="1"/>
  <c r="A45" i="40" s="1"/>
  <c r="A40" i="37"/>
  <c r="A41" i="37" s="1"/>
  <c r="A42" i="37" s="1"/>
  <c r="A43" i="37" s="1"/>
  <c r="A44" i="37" s="1"/>
  <c r="A45" i="37" s="1"/>
  <c r="AI22" i="37"/>
  <c r="AY3" i="37" s="1"/>
  <c r="AZ46" i="37" s="1"/>
  <c r="A58" i="40"/>
  <c r="A59" i="40" s="1"/>
  <c r="A60" i="40" s="1"/>
  <c r="A61" i="40" s="1"/>
  <c r="A62" i="40" s="1"/>
  <c r="A63" i="40" s="1"/>
  <c r="D375" i="26"/>
  <c r="A22" i="37"/>
  <c r="A23" i="37" s="1"/>
  <c r="A24" i="37" s="1"/>
  <c r="A25" i="37" s="1"/>
  <c r="A26" i="37" s="1"/>
  <c r="A27" i="37" s="1"/>
  <c r="AI52" i="37"/>
  <c r="AI46" i="37"/>
  <c r="S37" i="36"/>
  <c r="S29" i="36"/>
  <c r="S61" i="36"/>
  <c r="L35" i="34"/>
  <c r="AO6" i="52" s="1"/>
  <c r="L28" i="34"/>
  <c r="AH6" i="52" s="1"/>
  <c r="AH57" i="52" s="1"/>
  <c r="L27" i="34"/>
  <c r="AG6" i="52" s="1"/>
  <c r="AG56" i="52" s="1"/>
  <c r="AI6" i="52"/>
  <c r="L34" i="34"/>
  <c r="AN6" i="52" s="1"/>
  <c r="L41" i="34"/>
  <c r="AU6" i="52" s="1"/>
  <c r="AU56" i="52" s="1"/>
  <c r="L33" i="34"/>
  <c r="AM6" i="52" s="1"/>
  <c r="AM56" i="52" s="1"/>
  <c r="L32" i="34"/>
  <c r="AL6" i="52" s="1"/>
  <c r="AL51" i="52" s="1"/>
  <c r="L43" i="34"/>
  <c r="AW6" i="52" s="1"/>
  <c r="B9" i="17"/>
  <c r="M9" i="22"/>
  <c r="S60" i="36"/>
  <c r="S52" i="36"/>
  <c r="S9" i="36"/>
  <c r="S55" i="36"/>
  <c r="D586" i="26"/>
  <c r="D554" i="26"/>
  <c r="D522" i="26"/>
  <c r="D486" i="26"/>
  <c r="D430" i="26"/>
  <c r="D361" i="26"/>
  <c r="D321" i="26"/>
  <c r="D277" i="26"/>
  <c r="D1186" i="26"/>
  <c r="D1062" i="26"/>
  <c r="D960" i="26"/>
  <c r="D725" i="26"/>
  <c r="D336" i="26"/>
  <c r="BA26" i="55"/>
  <c r="AZ87" i="55"/>
  <c r="AZ21" i="55"/>
  <c r="AZ13" i="55"/>
  <c r="BB85" i="55"/>
  <c r="AZ14" i="55"/>
  <c r="BA27" i="55"/>
  <c r="BB40" i="55"/>
  <c r="BB56" i="55"/>
  <c r="BB73" i="55"/>
  <c r="AZ89" i="55"/>
  <c r="BB11" i="55"/>
  <c r="AZ25" i="55"/>
  <c r="AZ41" i="55"/>
  <c r="BA54" i="55"/>
  <c r="BB71" i="55"/>
  <c r="BB89" i="55"/>
  <c r="BA15" i="55"/>
  <c r="BA31" i="55"/>
  <c r="BB44" i="55"/>
  <c r="AZ62" i="55"/>
  <c r="BB77" i="55"/>
  <c r="BB47" i="55"/>
  <c r="AZ29" i="55"/>
  <c r="BA88" i="55"/>
  <c r="BB8" i="55"/>
  <c r="BB24" i="55"/>
  <c r="AZ38" i="55"/>
  <c r="BA51" i="55"/>
  <c r="AZ71" i="55"/>
  <c r="BA84" i="55"/>
  <c r="AZ9" i="55"/>
  <c r="BA22" i="55"/>
  <c r="BB35" i="55"/>
  <c r="BB51" i="55"/>
  <c r="AZ69" i="55"/>
  <c r="BA82" i="55"/>
  <c r="BB12" i="55"/>
  <c r="AZ26" i="55"/>
  <c r="AZ42" i="55"/>
  <c r="BA55" i="55"/>
  <c r="BA72" i="55"/>
  <c r="BB91" i="55"/>
  <c r="D297" i="26"/>
  <c r="D257" i="26"/>
  <c r="D1126" i="26"/>
  <c r="D1014" i="26"/>
  <c r="D852" i="26"/>
  <c r="D437" i="26"/>
  <c r="BB67" i="55"/>
  <c r="D272" i="26"/>
  <c r="D372" i="26"/>
  <c r="D597" i="26"/>
  <c r="D801" i="26"/>
  <c r="D916" i="26"/>
  <c r="D980" i="26"/>
  <c r="D1046" i="26"/>
  <c r="D1094" i="26"/>
  <c r="D1154" i="26"/>
  <c r="D273" i="26"/>
  <c r="D293" i="26"/>
  <c r="D313" i="26"/>
  <c r="D337" i="26"/>
  <c r="D357" i="26"/>
  <c r="D377" i="26"/>
  <c r="D401" i="26"/>
  <c r="D450" i="26"/>
  <c r="D478" i="26"/>
  <c r="D502" i="26"/>
  <c r="D518" i="26"/>
  <c r="D534" i="26"/>
  <c r="D550" i="26"/>
  <c r="D566" i="26"/>
  <c r="D582" i="26"/>
  <c r="D598" i="26"/>
  <c r="D626" i="26"/>
  <c r="D642" i="26"/>
  <c r="D658" i="26"/>
  <c r="D674" i="26"/>
  <c r="D690" i="26"/>
  <c r="D706" i="26"/>
  <c r="D722" i="26"/>
  <c r="D738" i="26"/>
  <c r="D754" i="26"/>
  <c r="D770" i="26"/>
  <c r="D786" i="26"/>
  <c r="D802" i="26"/>
  <c r="D821" i="26"/>
  <c r="D837" i="26"/>
  <c r="D853" i="26"/>
  <c r="D869" i="26"/>
  <c r="D885" i="26"/>
  <c r="D901" i="26"/>
  <c r="D917" i="26"/>
  <c r="D933" i="26"/>
  <c r="D949" i="26"/>
  <c r="D965" i="26"/>
  <c r="D981" i="26"/>
  <c r="D263" i="26"/>
  <c r="D387" i="26"/>
  <c r="D368" i="26"/>
  <c r="D565" i="26"/>
  <c r="D769" i="26"/>
  <c r="D900" i="26"/>
  <c r="D964" i="26"/>
  <c r="D1026" i="26"/>
  <c r="D1090" i="26"/>
  <c r="D1142" i="26"/>
  <c r="D1190" i="26"/>
  <c r="D265" i="26"/>
  <c r="D289" i="26"/>
  <c r="D309" i="26"/>
  <c r="D329" i="26"/>
  <c r="D353" i="26"/>
  <c r="D373" i="26"/>
  <c r="D393" i="26"/>
  <c r="D446" i="26"/>
  <c r="D470" i="26"/>
  <c r="D494" i="26"/>
  <c r="D514" i="26"/>
  <c r="D530" i="26"/>
  <c r="D546" i="26"/>
  <c r="D562" i="26"/>
  <c r="D578" i="26"/>
  <c r="D594" i="26"/>
  <c r="D622" i="26"/>
  <c r="D638" i="26"/>
  <c r="D654" i="26"/>
  <c r="D670" i="26"/>
  <c r="D686" i="26"/>
  <c r="D702" i="26"/>
  <c r="D718" i="26"/>
  <c r="D734" i="26"/>
  <c r="D750" i="26"/>
  <c r="D766" i="26"/>
  <c r="D782" i="26"/>
  <c r="D798" i="26"/>
  <c r="D817" i="26"/>
  <c r="D833" i="26"/>
  <c r="D849" i="26"/>
  <c r="D865" i="26"/>
  <c r="D881" i="26"/>
  <c r="D897" i="26"/>
  <c r="D913" i="26"/>
  <c r="D929" i="26"/>
  <c r="D945" i="26"/>
  <c r="D961" i="26"/>
  <c r="D977" i="26"/>
  <c r="D993" i="26"/>
  <c r="AS120" i="56"/>
  <c r="AS118" i="56"/>
  <c r="V120" i="58"/>
  <c r="V118" i="58"/>
  <c r="S13" i="36"/>
  <c r="AW59" i="58"/>
  <c r="AW59" i="56"/>
  <c r="AM59" i="58"/>
  <c r="AM59" i="56"/>
  <c r="AK59" i="58"/>
  <c r="AK59" i="56"/>
  <c r="L7" i="58"/>
  <c r="L7" i="56"/>
  <c r="L7" i="52"/>
  <c r="S7" i="58"/>
  <c r="S7" i="56"/>
  <c r="S7" i="52"/>
  <c r="N59" i="58"/>
  <c r="N59" i="56"/>
  <c r="AG59" i="58"/>
  <c r="AG59" i="56"/>
  <c r="Q59" i="56"/>
  <c r="Q59" i="58"/>
  <c r="L59" i="58"/>
  <c r="L59" i="56"/>
  <c r="AE59" i="58"/>
  <c r="AE59" i="56"/>
  <c r="AU59" i="58"/>
  <c r="AU59" i="56"/>
  <c r="AO59" i="58"/>
  <c r="AO59" i="56"/>
  <c r="AS59" i="58"/>
  <c r="AS59" i="56"/>
  <c r="AQ59" i="58"/>
  <c r="AQ59" i="56"/>
  <c r="O118" i="56"/>
  <c r="O120" i="56"/>
  <c r="D1093" i="26"/>
  <c r="D352" i="26"/>
  <c r="D400" i="26"/>
  <c r="D681" i="26"/>
  <c r="D785" i="26"/>
  <c r="D868" i="26"/>
  <c r="D948" i="26"/>
  <c r="D992" i="26"/>
  <c r="D1030" i="26"/>
  <c r="D1078" i="26"/>
  <c r="D1122" i="26"/>
  <c r="D1158" i="26"/>
  <c r="D269" i="26"/>
  <c r="D285" i="26"/>
  <c r="D301" i="26"/>
  <c r="D317" i="26"/>
  <c r="D333" i="26"/>
  <c r="D349" i="26"/>
  <c r="D365" i="26"/>
  <c r="D381" i="26"/>
  <c r="D397" i="26"/>
  <c r="D438" i="26"/>
  <c r="D462" i="26"/>
  <c r="D482" i="26"/>
  <c r="D498" i="26"/>
  <c r="BA50" i="55"/>
  <c r="AZ73" i="55"/>
  <c r="BB39" i="55"/>
  <c r="BB75" i="55"/>
  <c r="BA78" i="55"/>
  <c r="BB55" i="55"/>
  <c r="AY2" i="55"/>
  <c r="BA90" i="55"/>
  <c r="BA11" i="55"/>
  <c r="AZ22" i="55"/>
  <c r="BB32" i="55"/>
  <c r="BA43" i="55"/>
  <c r="AZ54" i="55"/>
  <c r="BA68" i="55"/>
  <c r="AZ79" i="55"/>
  <c r="BC2" i="55"/>
  <c r="AZ17" i="55"/>
  <c r="BB27" i="55"/>
  <c r="BA38" i="55"/>
  <c r="AZ49" i="55"/>
  <c r="BB63" i="55"/>
  <c r="BA74" i="55"/>
  <c r="AZ85" i="55"/>
  <c r="BO4" i="55"/>
  <c r="AZ18" i="55"/>
  <c r="BB28" i="55"/>
  <c r="BA39" i="55"/>
  <c r="AZ50" i="55"/>
  <c r="BA64" i="55"/>
  <c r="AZ75" i="55"/>
  <c r="BA86" i="55"/>
  <c r="T7" i="58"/>
  <c r="T7" i="56"/>
  <c r="T7" i="52"/>
  <c r="AR117" i="58"/>
  <c r="AR117" i="56"/>
  <c r="X117" i="58"/>
  <c r="X117" i="56"/>
  <c r="J117" i="58"/>
  <c r="J117" i="56"/>
  <c r="AH117" i="58"/>
  <c r="AH117" i="56"/>
  <c r="G117" i="58"/>
  <c r="G117" i="56"/>
  <c r="H59" i="57"/>
  <c r="H59" i="55"/>
  <c r="S59" i="57"/>
  <c r="S59" i="55"/>
  <c r="O59" i="57"/>
  <c r="O59" i="55"/>
  <c r="E59" i="57"/>
  <c r="E59" i="55"/>
  <c r="AP3" i="55"/>
  <c r="T118" i="56"/>
  <c r="T121" i="56" s="1"/>
  <c r="AI47" i="40"/>
  <c r="A2" i="55"/>
  <c r="V7" i="58"/>
  <c r="V7" i="52"/>
  <c r="V7" i="56"/>
  <c r="AN117" i="58"/>
  <c r="AN117" i="56"/>
  <c r="F117" i="58"/>
  <c r="F117" i="56"/>
  <c r="AT117" i="58"/>
  <c r="AT117" i="56"/>
  <c r="AD117" i="58"/>
  <c r="AD117" i="56"/>
  <c r="M59" i="57"/>
  <c r="M59" i="55"/>
  <c r="J59" i="57"/>
  <c r="J59" i="55"/>
  <c r="AJ117" i="58"/>
  <c r="AJ117" i="56"/>
  <c r="Q117" i="58"/>
  <c r="Q117" i="56"/>
  <c r="AP117" i="58"/>
  <c r="AP117" i="56"/>
  <c r="R117" i="58"/>
  <c r="R117" i="56"/>
  <c r="V59" i="57"/>
  <c r="V59" i="55"/>
  <c r="I59" i="57"/>
  <c r="I59" i="55"/>
  <c r="K7" i="58"/>
  <c r="K7" i="52"/>
  <c r="K7" i="56"/>
  <c r="AV117" i="58"/>
  <c r="AV117" i="56"/>
  <c r="AF117" i="58"/>
  <c r="AF117" i="56"/>
  <c r="M117" i="58"/>
  <c r="M117" i="56"/>
  <c r="AL117" i="58"/>
  <c r="AL117" i="56"/>
  <c r="P117" i="58"/>
  <c r="P117" i="56"/>
  <c r="L59" i="57"/>
  <c r="L59" i="55"/>
  <c r="P59" i="57"/>
  <c r="P59" i="55"/>
  <c r="G59" i="57"/>
  <c r="G59" i="55"/>
  <c r="D311" i="26"/>
  <c r="D943" i="26"/>
  <c r="AP4" i="55"/>
  <c r="D1202" i="26"/>
  <c r="D1170" i="26"/>
  <c r="D1138" i="26"/>
  <c r="D1106" i="26"/>
  <c r="D1074" i="26"/>
  <c r="D1042" i="26"/>
  <c r="D1009" i="26"/>
  <c r="D976" i="26"/>
  <c r="D944" i="26"/>
  <c r="D884" i="26"/>
  <c r="D820" i="26"/>
  <c r="D745" i="26"/>
  <c r="D661" i="26"/>
  <c r="D533" i="26"/>
  <c r="D388" i="26"/>
  <c r="D356" i="26"/>
  <c r="D292" i="26"/>
  <c r="D776" i="26"/>
  <c r="D641" i="26"/>
  <c r="D501" i="26"/>
  <c r="BB15" i="55"/>
  <c r="D275" i="26"/>
  <c r="D928" i="26"/>
  <c r="D912" i="26"/>
  <c r="D896" i="26"/>
  <c r="D880" i="26"/>
  <c r="D864" i="26"/>
  <c r="D848" i="26"/>
  <c r="D832" i="26"/>
  <c r="D816" i="26"/>
  <c r="D797" i="26"/>
  <c r="D781" i="26"/>
  <c r="D761" i="26"/>
  <c r="D741" i="26"/>
  <c r="D721" i="26"/>
  <c r="D697" i="26"/>
  <c r="D677" i="26"/>
  <c r="D657" i="26"/>
  <c r="D629" i="26"/>
  <c r="D585" i="26"/>
  <c r="D553" i="26"/>
  <c r="D521" i="26"/>
  <c r="D485" i="26"/>
  <c r="D1041" i="26"/>
  <c r="D907" i="26"/>
  <c r="D724" i="26"/>
  <c r="D474" i="26"/>
  <c r="D458" i="26"/>
  <c r="D442" i="26"/>
  <c r="D425" i="26"/>
  <c r="D1198" i="26"/>
  <c r="D1182" i="26"/>
  <c r="D1166" i="26"/>
  <c r="D1150" i="26"/>
  <c r="D1134" i="26"/>
  <c r="D1118" i="26"/>
  <c r="D1102" i="26"/>
  <c r="D1086" i="26"/>
  <c r="D1070" i="26"/>
  <c r="D1054" i="26"/>
  <c r="D1038" i="26"/>
  <c r="D1022" i="26"/>
  <c r="D1005" i="26"/>
  <c r="D988" i="26"/>
  <c r="D972" i="26"/>
  <c r="D956" i="26"/>
  <c r="D940" i="26"/>
  <c r="D924" i="26"/>
  <c r="D908" i="26"/>
  <c r="D892" i="26"/>
  <c r="D876" i="26"/>
  <c r="D860" i="26"/>
  <c r="D844" i="26"/>
  <c r="D828" i="26"/>
  <c r="D811" i="26"/>
  <c r="D793" i="26"/>
  <c r="D777" i="26"/>
  <c r="D757" i="26"/>
  <c r="D737" i="26"/>
  <c r="D713" i="26"/>
  <c r="D693" i="26"/>
  <c r="D673" i="26"/>
  <c r="D649" i="26"/>
  <c r="D625" i="26"/>
  <c r="D581" i="26"/>
  <c r="D549" i="26"/>
  <c r="D517" i="26"/>
  <c r="D469" i="26"/>
  <c r="D396" i="26"/>
  <c r="D380" i="26"/>
  <c r="D364" i="26"/>
  <c r="D344" i="26"/>
  <c r="D308" i="26"/>
  <c r="D264" i="26"/>
  <c r="D1008" i="26"/>
  <c r="D867" i="26"/>
  <c r="D616" i="26"/>
  <c r="D355" i="26"/>
  <c r="D291" i="26"/>
  <c r="V52" i="40"/>
  <c r="W52" i="40" s="1"/>
  <c r="R72" i="36"/>
  <c r="D1194" i="26"/>
  <c r="D1178" i="26"/>
  <c r="D1162" i="26"/>
  <c r="D1146" i="26"/>
  <c r="D1130" i="26"/>
  <c r="D1114" i="26"/>
  <c r="D1098" i="26"/>
  <c r="D1082" i="26"/>
  <c r="D1066" i="26"/>
  <c r="D1050" i="26"/>
  <c r="D1034" i="26"/>
  <c r="D1018" i="26"/>
  <c r="D1000" i="26"/>
  <c r="D984" i="26"/>
  <c r="D968" i="26"/>
  <c r="D952" i="26"/>
  <c r="D936" i="26"/>
  <c r="D920" i="26"/>
  <c r="D904" i="26"/>
  <c r="D888" i="26"/>
  <c r="D872" i="26"/>
  <c r="D856" i="26"/>
  <c r="D840" i="26"/>
  <c r="D824" i="26"/>
  <c r="D807" i="26"/>
  <c r="D789" i="26"/>
  <c r="D773" i="26"/>
  <c r="D753" i="26"/>
  <c r="D729" i="26"/>
  <c r="D709" i="26"/>
  <c r="D689" i="26"/>
  <c r="D665" i="26"/>
  <c r="D645" i="26"/>
  <c r="D601" i="26"/>
  <c r="D569" i="26"/>
  <c r="D537" i="26"/>
  <c r="D505" i="26"/>
  <c r="D453" i="26"/>
  <c r="D392" i="26"/>
  <c r="D376" i="26"/>
  <c r="D360" i="26"/>
  <c r="D340" i="26"/>
  <c r="D296" i="26"/>
  <c r="D1157" i="26"/>
  <c r="D975" i="26"/>
  <c r="D823" i="26"/>
  <c r="D476" i="26"/>
  <c r="D343" i="26"/>
  <c r="D765" i="26"/>
  <c r="D749" i="26"/>
  <c r="D733" i="26"/>
  <c r="D717" i="26"/>
  <c r="D701" i="26"/>
  <c r="D685" i="26"/>
  <c r="D669" i="26"/>
  <c r="D653" i="26"/>
  <c r="D637" i="26"/>
  <c r="D621" i="26"/>
  <c r="D593" i="26"/>
  <c r="D577" i="26"/>
  <c r="D561" i="26"/>
  <c r="D545" i="26"/>
  <c r="D529" i="26"/>
  <c r="D513" i="26"/>
  <c r="D497" i="26"/>
  <c r="D481" i="26"/>
  <c r="D465" i="26"/>
  <c r="D449" i="26"/>
  <c r="D433" i="26"/>
  <c r="D1149" i="26"/>
  <c r="D1085" i="26"/>
  <c r="D1037" i="26"/>
  <c r="D1004" i="26"/>
  <c r="D971" i="26"/>
  <c r="D939" i="26"/>
  <c r="D903" i="26"/>
  <c r="D859" i="26"/>
  <c r="D819" i="26"/>
  <c r="D772" i="26"/>
  <c r="D712" i="26"/>
  <c r="D584" i="26"/>
  <c r="D456" i="26"/>
  <c r="D633" i="26"/>
  <c r="D617" i="26"/>
  <c r="D589" i="26"/>
  <c r="D573" i="26"/>
  <c r="D557" i="26"/>
  <c r="D541" i="26"/>
  <c r="D525" i="26"/>
  <c r="D509" i="26"/>
  <c r="D493" i="26"/>
  <c r="D477" i="26"/>
  <c r="D461" i="26"/>
  <c r="D445" i="26"/>
  <c r="D429" i="26"/>
  <c r="D1189" i="26"/>
  <c r="D1125" i="26"/>
  <c r="D1061" i="26"/>
  <c r="D1025" i="26"/>
  <c r="D991" i="26"/>
  <c r="D959" i="26"/>
  <c r="D927" i="26"/>
  <c r="D887" i="26"/>
  <c r="D843" i="26"/>
  <c r="D800" i="26"/>
  <c r="D756" i="26"/>
  <c r="D680" i="26"/>
  <c r="D540" i="26"/>
  <c r="O118" i="58"/>
  <c r="O121" i="58" s="1"/>
  <c r="D489" i="26"/>
  <c r="D473" i="26"/>
  <c r="D457" i="26"/>
  <c r="D441" i="26"/>
  <c r="D423" i="26"/>
  <c r="D1181" i="26"/>
  <c r="D1117" i="26"/>
  <c r="D1053" i="26"/>
  <c r="D1021" i="26"/>
  <c r="D987" i="26"/>
  <c r="D955" i="26"/>
  <c r="D923" i="26"/>
  <c r="D883" i="26"/>
  <c r="D839" i="26"/>
  <c r="D792" i="26"/>
  <c r="D744" i="26"/>
  <c r="D660" i="26"/>
  <c r="D520" i="26"/>
  <c r="BF52" i="37"/>
  <c r="Q72" i="36"/>
  <c r="AO118" i="56"/>
  <c r="AO121" i="56" s="1"/>
  <c r="AI29" i="40"/>
  <c r="D295" i="26"/>
  <c r="AK118" i="56"/>
  <c r="AK121" i="56" s="1"/>
  <c r="D324" i="26"/>
  <c r="D304" i="26"/>
  <c r="D288" i="26"/>
  <c r="D260" i="26"/>
  <c r="D1173" i="26"/>
  <c r="D1141" i="26"/>
  <c r="D1109" i="26"/>
  <c r="D1077" i="26"/>
  <c r="D1049" i="26"/>
  <c r="D1033" i="26"/>
  <c r="D1017" i="26"/>
  <c r="D999" i="26"/>
  <c r="D983" i="26"/>
  <c r="D967" i="26"/>
  <c r="D951" i="26"/>
  <c r="D935" i="26"/>
  <c r="D919" i="26"/>
  <c r="D899" i="26"/>
  <c r="D875" i="26"/>
  <c r="D855" i="26"/>
  <c r="D835" i="26"/>
  <c r="D810" i="26"/>
  <c r="D788" i="26"/>
  <c r="D768" i="26"/>
  <c r="D740" i="26"/>
  <c r="D708" i="26"/>
  <c r="D648" i="26"/>
  <c r="D572" i="26"/>
  <c r="D508" i="26"/>
  <c r="D422" i="26"/>
  <c r="D371" i="26"/>
  <c r="D339" i="26"/>
  <c r="D307" i="26"/>
  <c r="D267" i="26"/>
  <c r="BA34" i="55"/>
  <c r="AZ53" i="55"/>
  <c r="BA10" i="55"/>
  <c r="BA65" i="55"/>
  <c r="BA18" i="55"/>
  <c r="AW118" i="56"/>
  <c r="AW121" i="56" s="1"/>
  <c r="D320" i="26"/>
  <c r="D300" i="26"/>
  <c r="D280" i="26"/>
  <c r="D1197" i="26"/>
  <c r="D1165" i="26"/>
  <c r="D1133" i="26"/>
  <c r="D1101" i="26"/>
  <c r="D1069" i="26"/>
  <c r="D1045" i="26"/>
  <c r="D1029" i="26"/>
  <c r="D1012" i="26"/>
  <c r="D995" i="26"/>
  <c r="D979" i="26"/>
  <c r="D963" i="26"/>
  <c r="D947" i="26"/>
  <c r="D931" i="26"/>
  <c r="D915" i="26"/>
  <c r="D891" i="26"/>
  <c r="D871" i="26"/>
  <c r="D851" i="26"/>
  <c r="D827" i="26"/>
  <c r="D806" i="26"/>
  <c r="D784" i="26"/>
  <c r="D760" i="26"/>
  <c r="D728" i="26"/>
  <c r="D692" i="26"/>
  <c r="D628" i="26"/>
  <c r="D552" i="26"/>
  <c r="D488" i="26"/>
  <c r="D391" i="26"/>
  <c r="D359" i="26"/>
  <c r="D327" i="26"/>
  <c r="BA70" i="55"/>
  <c r="BB23" i="55"/>
  <c r="K118" i="56"/>
  <c r="K121" i="56" s="1"/>
  <c r="BA92" i="55"/>
  <c r="BA42" i="55"/>
  <c r="BD3" i="55"/>
  <c r="I120" i="56"/>
  <c r="I121" i="56" s="1"/>
  <c r="AI59" i="40"/>
  <c r="AL28" i="40"/>
  <c r="AM28" i="40" s="1"/>
  <c r="S16" i="36"/>
  <c r="BF44" i="37"/>
  <c r="BF15" i="37"/>
  <c r="BF5" i="37"/>
  <c r="D696" i="26"/>
  <c r="D664" i="26"/>
  <c r="D632" i="26"/>
  <c r="D588" i="26"/>
  <c r="D556" i="26"/>
  <c r="D524" i="26"/>
  <c r="D492" i="26"/>
  <c r="D460" i="26"/>
  <c r="D428" i="26"/>
  <c r="S23" i="36"/>
  <c r="K120" i="58"/>
  <c r="K121" i="58" s="1"/>
  <c r="BF60" i="37"/>
  <c r="AI35" i="37"/>
  <c r="BF23" i="37"/>
  <c r="BF43" i="37"/>
  <c r="D444" i="26"/>
  <c r="AG118" i="58"/>
  <c r="AG121" i="58" s="1"/>
  <c r="BF45" i="37"/>
  <c r="BF36" i="37"/>
  <c r="BF11" i="37"/>
  <c r="BF53" i="37"/>
  <c r="V118" i="56"/>
  <c r="V121" i="56" s="1"/>
  <c r="D676" i="26"/>
  <c r="D644" i="26"/>
  <c r="D600" i="26"/>
  <c r="D568" i="26"/>
  <c r="D536" i="26"/>
  <c r="D504" i="26"/>
  <c r="D472" i="26"/>
  <c r="D440" i="26"/>
  <c r="BF39" i="37"/>
  <c r="BF57" i="37"/>
  <c r="AL34" i="37"/>
  <c r="AM34" i="37" s="1"/>
  <c r="BF37" i="37"/>
  <c r="BQ3" i="40"/>
  <c r="AI23" i="40"/>
  <c r="D279" i="26"/>
  <c r="BF55" i="37"/>
  <c r="I118" i="58"/>
  <c r="I120" i="58"/>
  <c r="AZ81" i="55"/>
  <c r="AZ37" i="55"/>
  <c r="BB83" i="55"/>
  <c r="BB62" i="55"/>
  <c r="S7" i="36"/>
  <c r="S39" i="36"/>
  <c r="BF47" i="37"/>
  <c r="AS3" i="40"/>
  <c r="AI11" i="40"/>
  <c r="AL10" i="40"/>
  <c r="AM10" i="40" s="1"/>
  <c r="S53" i="36"/>
  <c r="BE3" i="40"/>
  <c r="AI35" i="40"/>
  <c r="AL34" i="40"/>
  <c r="AM34" i="40" s="1"/>
  <c r="BF61" i="37"/>
  <c r="BF20" i="37"/>
  <c r="BF13" i="37"/>
  <c r="BF35" i="37"/>
  <c r="BF56" i="37"/>
  <c r="BQ3" i="37"/>
  <c r="AL58" i="37"/>
  <c r="AM58" i="37" s="1"/>
  <c r="AI59" i="37"/>
  <c r="AI17" i="40"/>
  <c r="AL16" i="40"/>
  <c r="AM16" i="40" s="1"/>
  <c r="F202" i="27"/>
  <c r="H202" i="27"/>
  <c r="AI41" i="37"/>
  <c r="BH3" i="40"/>
  <c r="AL40" i="40"/>
  <c r="AM40" i="40" s="1"/>
  <c r="S21" i="36"/>
  <c r="V40" i="37"/>
  <c r="W40" i="37" s="1"/>
  <c r="AC52" i="37"/>
  <c r="AE52" i="37" s="1"/>
  <c r="AF52" i="37" s="1"/>
  <c r="AG12" i="37" s="1"/>
  <c r="V52" i="37"/>
  <c r="W52" i="37" s="1"/>
  <c r="D752" i="26"/>
  <c r="D736" i="26"/>
  <c r="D720" i="26"/>
  <c r="D704" i="26"/>
  <c r="D688" i="26"/>
  <c r="D672" i="26"/>
  <c r="D656" i="26"/>
  <c r="D640" i="26"/>
  <c r="D624" i="26"/>
  <c r="D596" i="26"/>
  <c r="D580" i="26"/>
  <c r="D564" i="26"/>
  <c r="D548" i="26"/>
  <c r="D532" i="26"/>
  <c r="D516" i="26"/>
  <c r="D500" i="26"/>
  <c r="D484" i="26"/>
  <c r="D468" i="26"/>
  <c r="D452" i="26"/>
  <c r="D436" i="26"/>
  <c r="D399" i="26"/>
  <c r="D383" i="26"/>
  <c r="D367" i="26"/>
  <c r="D351" i="26"/>
  <c r="D335" i="26"/>
  <c r="D319" i="26"/>
  <c r="D303" i="26"/>
  <c r="D287" i="26"/>
  <c r="D259" i="26"/>
  <c r="S12" i="36"/>
  <c r="S20" i="36"/>
  <c r="S10" i="36"/>
  <c r="D911" i="26"/>
  <c r="D895" i="26"/>
  <c r="D879" i="26"/>
  <c r="D863" i="26"/>
  <c r="D847" i="26"/>
  <c r="D831" i="26"/>
  <c r="D815" i="26"/>
  <c r="D796" i="26"/>
  <c r="D780" i="26"/>
  <c r="D764" i="26"/>
  <c r="D748" i="26"/>
  <c r="D732" i="26"/>
  <c r="D716" i="26"/>
  <c r="D700" i="26"/>
  <c r="D684" i="26"/>
  <c r="D668" i="26"/>
  <c r="D652" i="26"/>
  <c r="D636" i="26"/>
  <c r="D620" i="26"/>
  <c r="D592" i="26"/>
  <c r="D576" i="26"/>
  <c r="D560" i="26"/>
  <c r="D544" i="26"/>
  <c r="D528" i="26"/>
  <c r="D512" i="26"/>
  <c r="D496" i="26"/>
  <c r="D480" i="26"/>
  <c r="D464" i="26"/>
  <c r="D448" i="26"/>
  <c r="D432" i="26"/>
  <c r="D395" i="26"/>
  <c r="D379" i="26"/>
  <c r="D363" i="26"/>
  <c r="D347" i="26"/>
  <c r="D331" i="26"/>
  <c r="D315" i="26"/>
  <c r="D299" i="26"/>
  <c r="D283" i="26"/>
  <c r="D255" i="26"/>
  <c r="F217" i="26"/>
  <c r="D217" i="26"/>
  <c r="F209" i="26"/>
  <c r="D209" i="26"/>
  <c r="S31" i="36"/>
  <c r="S15" i="36"/>
  <c r="F221" i="26"/>
  <c r="D221" i="26"/>
  <c r="F208" i="26"/>
  <c r="D211" i="26"/>
  <c r="D214" i="26"/>
  <c r="D219" i="26"/>
  <c r="D222" i="26"/>
  <c r="D227" i="26"/>
  <c r="D229" i="26"/>
  <c r="D233" i="26"/>
  <c r="D237" i="26"/>
  <c r="D241" i="26"/>
  <c r="D245" i="26"/>
  <c r="D249" i="26"/>
  <c r="D253" i="26"/>
  <c r="D212" i="26"/>
  <c r="D220" i="26"/>
  <c r="D225" i="26"/>
  <c r="D230" i="26"/>
  <c r="D234" i="26"/>
  <c r="D238" i="26"/>
  <c r="D242" i="26"/>
  <c r="D246" i="26"/>
  <c r="D250" i="26"/>
  <c r="D210" i="26"/>
  <c r="D215" i="26"/>
  <c r="D223" i="26"/>
  <c r="D226" i="26"/>
  <c r="D231" i="26"/>
  <c r="D235" i="26"/>
  <c r="D239" i="26"/>
  <c r="D243" i="26"/>
  <c r="D247" i="26"/>
  <c r="D251" i="26"/>
  <c r="D208" i="26"/>
  <c r="D213" i="26"/>
  <c r="D216" i="26"/>
  <c r="D224" i="26"/>
  <c r="D228" i="26"/>
  <c r="D232" i="26"/>
  <c r="D236" i="26"/>
  <c r="D240" i="26"/>
  <c r="D244" i="26"/>
  <c r="D248" i="26"/>
  <c r="D252" i="26"/>
  <c r="D218" i="26"/>
  <c r="F218" i="26"/>
  <c r="C80" i="36"/>
  <c r="R80" i="36"/>
  <c r="Q80" i="36"/>
  <c r="S69" i="36"/>
  <c r="S24" i="36"/>
  <c r="C76" i="36"/>
  <c r="R76" i="36"/>
  <c r="Q76" i="36"/>
  <c r="V22" i="40"/>
  <c r="W22" i="40" s="1"/>
  <c r="J59" i="58"/>
  <c r="J59" i="56"/>
  <c r="I59" i="58"/>
  <c r="I59" i="56"/>
  <c r="T59" i="58"/>
  <c r="T59" i="56"/>
  <c r="E59" i="58"/>
  <c r="E59" i="56"/>
  <c r="C110" i="36"/>
  <c r="R110" i="36"/>
  <c r="Q110" i="36"/>
  <c r="R66" i="36"/>
  <c r="Q66" i="36"/>
  <c r="C74" i="36"/>
  <c r="Q74" i="36"/>
  <c r="R74" i="36"/>
  <c r="C82" i="36"/>
  <c r="Q82" i="36"/>
  <c r="R82" i="36"/>
  <c r="C98" i="36"/>
  <c r="Q98" i="36"/>
  <c r="R98" i="36"/>
  <c r="C114" i="36"/>
  <c r="Q114" i="36"/>
  <c r="R114" i="36"/>
  <c r="AC4" i="40"/>
  <c r="V4" i="40"/>
  <c r="W4" i="40" s="1"/>
  <c r="Z41" i="37"/>
  <c r="Y41" i="37"/>
  <c r="Y50" i="37"/>
  <c r="Z50" i="37"/>
  <c r="V11" i="37"/>
  <c r="W11" i="37" s="1"/>
  <c r="AE12" i="37"/>
  <c r="AF12" i="37" s="1"/>
  <c r="AE60" i="37"/>
  <c r="AF60" i="37" s="1"/>
  <c r="E117" i="57"/>
  <c r="E117" i="55"/>
  <c r="N7" i="58"/>
  <c r="N7" i="56"/>
  <c r="N7" i="52"/>
  <c r="U59" i="58"/>
  <c r="U59" i="56"/>
  <c r="BF3" i="40"/>
  <c r="AJ35" i="40"/>
  <c r="AN34" i="40"/>
  <c r="S3" i="36"/>
  <c r="C64" i="36"/>
  <c r="R64" i="36"/>
  <c r="Q64" i="36"/>
  <c r="C78" i="36"/>
  <c r="R78" i="36"/>
  <c r="Q78" i="36"/>
  <c r="AC28" i="37"/>
  <c r="AE28" i="37" s="1"/>
  <c r="AF28" i="37" s="1"/>
  <c r="AG8" i="37" s="1"/>
  <c r="V28" i="37"/>
  <c r="W28" i="37" s="1"/>
  <c r="V51" i="40"/>
  <c r="W51" i="40" s="1"/>
  <c r="V6" i="37"/>
  <c r="W6" i="37" s="1"/>
  <c r="X28" i="40"/>
  <c r="Z28" i="40" s="1"/>
  <c r="V54" i="37"/>
  <c r="W54" i="37" s="1"/>
  <c r="E43" i="34"/>
  <c r="AW6" i="47" s="1"/>
  <c r="E7" i="34"/>
  <c r="H6" i="47" s="1"/>
  <c r="E9" i="34"/>
  <c r="J6" i="47" s="1"/>
  <c r="E10" i="34"/>
  <c r="K6" i="47" s="1"/>
  <c r="E11" i="34"/>
  <c r="E20" i="34"/>
  <c r="U6" i="47" s="1"/>
  <c r="E21" i="34"/>
  <c r="V6" i="47" s="1"/>
  <c r="E22" i="34"/>
  <c r="W6" i="47" s="1"/>
  <c r="E46" i="34"/>
  <c r="BE6" i="47" s="1"/>
  <c r="E50" i="34"/>
  <c r="BI6" i="47" s="1"/>
  <c r="E54" i="34"/>
  <c r="BM6" i="47" s="1"/>
  <c r="E58" i="34"/>
  <c r="BQ6" i="47" s="1"/>
  <c r="E62" i="34"/>
  <c r="BU6" i="47" s="1"/>
  <c r="E66" i="34"/>
  <c r="E70" i="34"/>
  <c r="E74" i="34"/>
  <c r="E78" i="34"/>
  <c r="E82" i="34"/>
  <c r="E86" i="34"/>
  <c r="E90" i="34"/>
  <c r="E94" i="34"/>
  <c r="E98" i="34"/>
  <c r="E102" i="34"/>
  <c r="E6" i="34"/>
  <c r="G6" i="47" s="1"/>
  <c r="E12" i="34"/>
  <c r="M6" i="47" s="1"/>
  <c r="E13" i="34"/>
  <c r="N6" i="47" s="1"/>
  <c r="E14" i="34"/>
  <c r="O6" i="47" s="1"/>
  <c r="E23" i="34"/>
  <c r="X6" i="47" s="1"/>
  <c r="E47" i="34"/>
  <c r="BF6" i="47" s="1"/>
  <c r="E51" i="34"/>
  <c r="BJ6" i="47" s="1"/>
  <c r="E55" i="34"/>
  <c r="BN6" i="47" s="1"/>
  <c r="E59" i="34"/>
  <c r="BR6" i="47" s="1"/>
  <c r="E63" i="34"/>
  <c r="BV6" i="47" s="1"/>
  <c r="E67" i="34"/>
  <c r="E71" i="34"/>
  <c r="E75" i="34"/>
  <c r="E79" i="34"/>
  <c r="E83" i="34"/>
  <c r="E87" i="34"/>
  <c r="E91" i="34"/>
  <c r="E95" i="34"/>
  <c r="E99" i="34"/>
  <c r="E103" i="34"/>
  <c r="E15" i="34"/>
  <c r="P6" i="47" s="1"/>
  <c r="E16" i="34"/>
  <c r="Q6" i="47" s="1"/>
  <c r="E44" i="34"/>
  <c r="BC6" i="47" s="1"/>
  <c r="E48" i="34"/>
  <c r="BG6" i="47" s="1"/>
  <c r="E52" i="34"/>
  <c r="BK6" i="47" s="1"/>
  <c r="E56" i="34"/>
  <c r="BO6" i="47" s="1"/>
  <c r="E60" i="34"/>
  <c r="BS6" i="47" s="1"/>
  <c r="E64" i="34"/>
  <c r="E68" i="34"/>
  <c r="E72" i="34"/>
  <c r="E76" i="34"/>
  <c r="E80" i="34"/>
  <c r="E84" i="34"/>
  <c r="E88" i="34"/>
  <c r="E92" i="34"/>
  <c r="E96" i="34"/>
  <c r="E100" i="34"/>
  <c r="E4" i="34"/>
  <c r="E6" i="47" s="1"/>
  <c r="E5" i="34"/>
  <c r="E8" i="34"/>
  <c r="I6" i="47" s="1"/>
  <c r="E17" i="34"/>
  <c r="R6" i="47" s="1"/>
  <c r="E18" i="34"/>
  <c r="S6" i="47" s="1"/>
  <c r="E19" i="34"/>
  <c r="T6" i="47" s="1"/>
  <c r="E45" i="34"/>
  <c r="BD6" i="47" s="1"/>
  <c r="E49" i="34"/>
  <c r="BH6" i="47" s="1"/>
  <c r="E53" i="34"/>
  <c r="BL6" i="47" s="1"/>
  <c r="E57" i="34"/>
  <c r="BP6" i="47" s="1"/>
  <c r="E61" i="34"/>
  <c r="BT6" i="47" s="1"/>
  <c r="E65" i="34"/>
  <c r="E69" i="34"/>
  <c r="E73" i="34"/>
  <c r="E77" i="34"/>
  <c r="E81" i="34"/>
  <c r="E85" i="34"/>
  <c r="E89" i="34"/>
  <c r="E93" i="34"/>
  <c r="E97" i="34"/>
  <c r="E101" i="34"/>
  <c r="F117" i="57"/>
  <c r="F117" i="55"/>
  <c r="P7" i="58"/>
  <c r="P7" i="52"/>
  <c r="P7" i="56"/>
  <c r="V59" i="58"/>
  <c r="V59" i="56"/>
  <c r="C102" i="36"/>
  <c r="Q102" i="36"/>
  <c r="R102" i="36"/>
  <c r="C90" i="36"/>
  <c r="R90" i="36"/>
  <c r="Q90" i="36"/>
  <c r="C106" i="36"/>
  <c r="R106" i="36"/>
  <c r="Q106" i="36"/>
  <c r="V21" i="37"/>
  <c r="W21" i="37" s="1"/>
  <c r="AA21" i="37"/>
  <c r="S43" i="36"/>
  <c r="V59" i="37"/>
  <c r="W59" i="37" s="1"/>
  <c r="V45" i="37"/>
  <c r="W45" i="37" s="1"/>
  <c r="L12" i="34"/>
  <c r="M6" i="52" s="1"/>
  <c r="L13" i="34"/>
  <c r="N6" i="52" s="1"/>
  <c r="L45" i="34"/>
  <c r="L50" i="34"/>
  <c r="L55" i="34"/>
  <c r="L56" i="34"/>
  <c r="L60" i="34"/>
  <c r="L65" i="34"/>
  <c r="L69" i="34"/>
  <c r="L73" i="34"/>
  <c r="L77" i="34"/>
  <c r="L81" i="34"/>
  <c r="L85" i="34"/>
  <c r="L89" i="34"/>
  <c r="L4" i="34"/>
  <c r="E6" i="52" s="1"/>
  <c r="L9" i="34"/>
  <c r="J6" i="52" s="1"/>
  <c r="L10" i="34"/>
  <c r="K6" i="52" s="1"/>
  <c r="L11" i="34"/>
  <c r="L6" i="52" s="1"/>
  <c r="L22" i="34"/>
  <c r="W6" i="52" s="1"/>
  <c r="L23" i="34"/>
  <c r="X6" i="52" s="1"/>
  <c r="L44" i="34"/>
  <c r="L46" i="34"/>
  <c r="L51" i="34"/>
  <c r="L57" i="34"/>
  <c r="L61" i="34"/>
  <c r="L66" i="34"/>
  <c r="L70" i="34"/>
  <c r="L74" i="34"/>
  <c r="L78" i="34"/>
  <c r="L82" i="34"/>
  <c r="L86" i="34"/>
  <c r="L90" i="34"/>
  <c r="L94" i="34"/>
  <c r="L98" i="34"/>
  <c r="L102" i="34"/>
  <c r="L7" i="34"/>
  <c r="H6" i="52" s="1"/>
  <c r="L8" i="34"/>
  <c r="I6" i="52" s="1"/>
  <c r="L17" i="34"/>
  <c r="R6" i="52" s="1"/>
  <c r="L18" i="34"/>
  <c r="S6" i="52" s="1"/>
  <c r="L19" i="34"/>
  <c r="T6" i="52" s="1"/>
  <c r="L20" i="34"/>
  <c r="U6" i="52" s="1"/>
  <c r="L21" i="34"/>
  <c r="V6" i="52" s="1"/>
  <c r="L47" i="34"/>
  <c r="L48" i="34"/>
  <c r="L52" i="34"/>
  <c r="L53" i="34"/>
  <c r="L58" i="34"/>
  <c r="L62" i="34"/>
  <c r="L67" i="34"/>
  <c r="L71" i="34"/>
  <c r="L75" i="34"/>
  <c r="L79" i="34"/>
  <c r="L83" i="34"/>
  <c r="L87" i="34"/>
  <c r="L5" i="34"/>
  <c r="F6" i="52" s="1"/>
  <c r="L6" i="34"/>
  <c r="G6" i="52" s="1"/>
  <c r="L14" i="34"/>
  <c r="O6" i="52" s="1"/>
  <c r="L15" i="34"/>
  <c r="P6" i="52" s="1"/>
  <c r="L16" i="34"/>
  <c r="Q6" i="52" s="1"/>
  <c r="L49" i="34"/>
  <c r="L54" i="34"/>
  <c r="L59" i="34"/>
  <c r="L63" i="34"/>
  <c r="L64" i="34"/>
  <c r="L68" i="34"/>
  <c r="L72" i="34"/>
  <c r="L76" i="34"/>
  <c r="L80" i="34"/>
  <c r="L84" i="34"/>
  <c r="L88" i="34"/>
  <c r="L92" i="34"/>
  <c r="L97" i="34"/>
  <c r="L103" i="34"/>
  <c r="L93" i="34"/>
  <c r="L99" i="34"/>
  <c r="L95" i="34"/>
  <c r="L100" i="34"/>
  <c r="L91" i="34"/>
  <c r="L96" i="34"/>
  <c r="L101" i="34"/>
  <c r="R59" i="58"/>
  <c r="R59" i="56"/>
  <c r="F7" i="58"/>
  <c r="F7" i="56"/>
  <c r="F7" i="52"/>
  <c r="Q71" i="36"/>
  <c r="C71" i="36"/>
  <c r="R71" i="36"/>
  <c r="C86" i="36"/>
  <c r="Q86" i="36"/>
  <c r="R86" i="36"/>
  <c r="C94" i="36"/>
  <c r="R94" i="36"/>
  <c r="Q94" i="36"/>
  <c r="C118" i="36"/>
  <c r="Q118" i="36"/>
  <c r="R118" i="36"/>
  <c r="S28" i="36"/>
  <c r="BL3" i="40"/>
  <c r="AJ47" i="40"/>
  <c r="AN46" i="40"/>
  <c r="S44" i="36"/>
  <c r="AC10" i="37"/>
  <c r="V10" i="37"/>
  <c r="W10" i="37" s="1"/>
  <c r="S36" i="36"/>
  <c r="S11" i="36"/>
  <c r="S56" i="36"/>
  <c r="S6" i="36"/>
  <c r="S33" i="36"/>
  <c r="S34" i="36"/>
  <c r="C2" i="57"/>
  <c r="AB2" i="57" s="1"/>
  <c r="C2" i="47"/>
  <c r="AB2" i="47" s="1"/>
  <c r="BA2" i="47" s="1"/>
  <c r="C2" i="56"/>
  <c r="C2" i="55"/>
  <c r="AB2" i="55" s="1"/>
  <c r="C2" i="58"/>
  <c r="C2" i="52"/>
  <c r="AB2" i="52" s="1"/>
  <c r="I7" i="58"/>
  <c r="I7" i="56"/>
  <c r="I7" i="52"/>
  <c r="AI55" i="47"/>
  <c r="AI51" i="47"/>
  <c r="AI47" i="47"/>
  <c r="AI43" i="47"/>
  <c r="AI56" i="47"/>
  <c r="AI52" i="47"/>
  <c r="AI48" i="47"/>
  <c r="AI44" i="47"/>
  <c r="AI57" i="47"/>
  <c r="AI53" i="47"/>
  <c r="AI54" i="47"/>
  <c r="AI50" i="47"/>
  <c r="AI49" i="47"/>
  <c r="AI41" i="47"/>
  <c r="AI37" i="47"/>
  <c r="AI33" i="47"/>
  <c r="AI29" i="47"/>
  <c r="AI42" i="47"/>
  <c r="AI38" i="47"/>
  <c r="AI34" i="47"/>
  <c r="AI30" i="47"/>
  <c r="AI45" i="47"/>
  <c r="AI39" i="47"/>
  <c r="AI46" i="47"/>
  <c r="AI40" i="47"/>
  <c r="AI27" i="47"/>
  <c r="AI23" i="47"/>
  <c r="AI19" i="47"/>
  <c r="AI15" i="47"/>
  <c r="AI35" i="47"/>
  <c r="AI24" i="47"/>
  <c r="AI20" i="47"/>
  <c r="AI16" i="47"/>
  <c r="AI36" i="47"/>
  <c r="AI25" i="47"/>
  <c r="AI21" i="47"/>
  <c r="AI17" i="47"/>
  <c r="AI31" i="47"/>
  <c r="AI32" i="47"/>
  <c r="AI28" i="47"/>
  <c r="AI26" i="47"/>
  <c r="AI22" i="47"/>
  <c r="AI18" i="47"/>
  <c r="AI11" i="47"/>
  <c r="AI12" i="47"/>
  <c r="AI13" i="47"/>
  <c r="AI14" i="47"/>
  <c r="AI10" i="47"/>
  <c r="AI9" i="47"/>
  <c r="AE7" i="58"/>
  <c r="AE7" i="56"/>
  <c r="AE7" i="52"/>
  <c r="AM45" i="52"/>
  <c r="AM39" i="52"/>
  <c r="AM32" i="52"/>
  <c r="AM46" i="52"/>
  <c r="AM22" i="52"/>
  <c r="AM40" i="52"/>
  <c r="AM33" i="52"/>
  <c r="AM24" i="52"/>
  <c r="AV56" i="47"/>
  <c r="AV55" i="47"/>
  <c r="AV51" i="47"/>
  <c r="AV47" i="47"/>
  <c r="AV43" i="47"/>
  <c r="AV57" i="47"/>
  <c r="AV52" i="47"/>
  <c r="AV48" i="47"/>
  <c r="AV53" i="47"/>
  <c r="AV49" i="47"/>
  <c r="AV50" i="47"/>
  <c r="AV40" i="47"/>
  <c r="AV36" i="47"/>
  <c r="AV32" i="47"/>
  <c r="AV28" i="47"/>
  <c r="AV44" i="47"/>
  <c r="AV41" i="47"/>
  <c r="AV37" i="47"/>
  <c r="AV33" i="47"/>
  <c r="AV29" i="47"/>
  <c r="AV45" i="47"/>
  <c r="AV38" i="47"/>
  <c r="AV34" i="47"/>
  <c r="AV46" i="47"/>
  <c r="AV39" i="47"/>
  <c r="AV54" i="47"/>
  <c r="AV42" i="47"/>
  <c r="AV27" i="47"/>
  <c r="AV23" i="47"/>
  <c r="AV19" i="47"/>
  <c r="AV15" i="47"/>
  <c r="AV24" i="47"/>
  <c r="AV20" i="47"/>
  <c r="AV16" i="47"/>
  <c r="AV35" i="47"/>
  <c r="AV30" i="47"/>
  <c r="AV31" i="47"/>
  <c r="AV26" i="47"/>
  <c r="AV22" i="47"/>
  <c r="AV25" i="47"/>
  <c r="AV18" i="47"/>
  <c r="AV17" i="47"/>
  <c r="AV11" i="47"/>
  <c r="AV12" i="47"/>
  <c r="AV21" i="47"/>
  <c r="AV13" i="47"/>
  <c r="AV9" i="47"/>
  <c r="AV10" i="47"/>
  <c r="AV8" i="47"/>
  <c r="AV14" i="47"/>
  <c r="AR57" i="47"/>
  <c r="AR53" i="47"/>
  <c r="AR49" i="47"/>
  <c r="AR45" i="47"/>
  <c r="AR54" i="47"/>
  <c r="AR50" i="47"/>
  <c r="AR46" i="47"/>
  <c r="AR55" i="47"/>
  <c r="AR51" i="47"/>
  <c r="AR47" i="47"/>
  <c r="AR56" i="47"/>
  <c r="AR52" i="47"/>
  <c r="AR42" i="47"/>
  <c r="AR38" i="47"/>
  <c r="AR34" i="47"/>
  <c r="AR30" i="47"/>
  <c r="AR44" i="47"/>
  <c r="AR39" i="47"/>
  <c r="AR35" i="47"/>
  <c r="AR31" i="47"/>
  <c r="AR27" i="47"/>
  <c r="AR40" i="47"/>
  <c r="AR36" i="47"/>
  <c r="AR32" i="47"/>
  <c r="AR48" i="47"/>
  <c r="AR41" i="47"/>
  <c r="AR43" i="47"/>
  <c r="AR37" i="47"/>
  <c r="AR25" i="47"/>
  <c r="AR21" i="47"/>
  <c r="AR17" i="47"/>
  <c r="AR29" i="47"/>
  <c r="AR26" i="47"/>
  <c r="AR22" i="47"/>
  <c r="AR18" i="47"/>
  <c r="AR33" i="47"/>
  <c r="AR28" i="47"/>
  <c r="AR24" i="47"/>
  <c r="AR13" i="47"/>
  <c r="AR9" i="47"/>
  <c r="AR20" i="47"/>
  <c r="AR19" i="47"/>
  <c r="AR15" i="47"/>
  <c r="AR14" i="47"/>
  <c r="AR10" i="47"/>
  <c r="AR16" i="47"/>
  <c r="AR11" i="47"/>
  <c r="AR23" i="47"/>
  <c r="AR12" i="47"/>
  <c r="AR8" i="47"/>
  <c r="K117" i="57"/>
  <c r="K117" i="55"/>
  <c r="M59" i="58"/>
  <c r="M59" i="56"/>
  <c r="AD7" i="58"/>
  <c r="AD7" i="56"/>
  <c r="AD7" i="52"/>
  <c r="C101" i="36"/>
  <c r="Q101" i="36"/>
  <c r="R101" i="36"/>
  <c r="Q99" i="36"/>
  <c r="R99" i="36"/>
  <c r="C99" i="36"/>
  <c r="S49" i="36"/>
  <c r="S22" i="36"/>
  <c r="DN204" i="29"/>
  <c r="DL204" i="29"/>
  <c r="DM204" i="29" s="1"/>
  <c r="X10" i="40"/>
  <c r="V10" i="40"/>
  <c r="W10" i="40" s="1"/>
  <c r="AW37" i="40"/>
  <c r="AW60" i="40"/>
  <c r="AW56" i="40"/>
  <c r="AW52" i="40"/>
  <c r="AW48" i="40"/>
  <c r="AW44" i="40"/>
  <c r="AW40" i="40"/>
  <c r="AW35" i="40"/>
  <c r="AW33" i="40"/>
  <c r="AW31" i="40"/>
  <c r="AW29" i="40"/>
  <c r="AW27" i="40"/>
  <c r="AW25" i="40"/>
  <c r="AW23" i="40"/>
  <c r="AW21" i="40"/>
  <c r="AW19" i="40"/>
  <c r="AW17" i="40"/>
  <c r="AW15" i="40"/>
  <c r="AW13" i="40"/>
  <c r="AW4" i="40"/>
  <c r="AW63" i="40"/>
  <c r="AW59" i="40"/>
  <c r="AW55" i="40"/>
  <c r="AW51" i="40"/>
  <c r="AW47" i="40"/>
  <c r="AW43" i="40"/>
  <c r="AW39" i="40"/>
  <c r="AW7" i="40"/>
  <c r="AW9" i="40"/>
  <c r="AW62" i="40"/>
  <c r="AW58" i="40"/>
  <c r="AW54" i="40"/>
  <c r="AW50" i="40"/>
  <c r="AW46" i="40"/>
  <c r="AW42" i="40"/>
  <c r="AW38" i="40"/>
  <c r="AW11" i="40"/>
  <c r="AW36" i="40"/>
  <c r="AW34" i="40"/>
  <c r="AW32" i="40"/>
  <c r="AW30" i="40"/>
  <c r="AW28" i="40"/>
  <c r="AW26" i="40"/>
  <c r="AW24" i="40"/>
  <c r="AW22" i="40"/>
  <c r="AW20" i="40"/>
  <c r="AW18" i="40"/>
  <c r="AW16" i="40"/>
  <c r="AW14" i="40"/>
  <c r="AW12" i="40"/>
  <c r="AW10" i="40"/>
  <c r="AW8" i="40"/>
  <c r="AW6" i="40"/>
  <c r="AW61" i="40"/>
  <c r="AW57" i="40"/>
  <c r="AW53" i="40"/>
  <c r="AW49" i="40"/>
  <c r="AW45" i="40"/>
  <c r="AW41" i="40"/>
  <c r="AW5" i="40"/>
  <c r="AJ56" i="52"/>
  <c r="AJ52" i="52"/>
  <c r="AJ48" i="52"/>
  <c r="AJ55" i="52"/>
  <c r="AJ51" i="52"/>
  <c r="AJ47" i="52"/>
  <c r="AJ42" i="52"/>
  <c r="AJ43" i="52"/>
  <c r="AJ50" i="52"/>
  <c r="AJ54" i="52"/>
  <c r="AJ53" i="52"/>
  <c r="AJ44" i="52"/>
  <c r="AJ57" i="52"/>
  <c r="AJ35" i="52"/>
  <c r="AJ31" i="52"/>
  <c r="AJ45" i="52"/>
  <c r="AJ39" i="52"/>
  <c r="AJ36" i="52"/>
  <c r="AJ41" i="52"/>
  <c r="AJ40" i="52"/>
  <c r="AJ49" i="52"/>
  <c r="AJ34" i="52"/>
  <c r="AJ30" i="52"/>
  <c r="AJ29" i="52"/>
  <c r="AJ25" i="52"/>
  <c r="AJ21" i="52"/>
  <c r="AJ32" i="52"/>
  <c r="AJ26" i="52"/>
  <c r="AJ22" i="52"/>
  <c r="AJ37" i="52"/>
  <c r="AJ33" i="52"/>
  <c r="AJ27" i="52"/>
  <c r="AJ46" i="52"/>
  <c r="AJ38" i="52"/>
  <c r="AJ24" i="52"/>
  <c r="AJ19" i="52"/>
  <c r="AJ17" i="52"/>
  <c r="AJ13" i="52"/>
  <c r="AJ9" i="52"/>
  <c r="AJ20" i="52"/>
  <c r="AJ14" i="52"/>
  <c r="AJ28" i="52"/>
  <c r="AJ18" i="52"/>
  <c r="AJ23" i="52"/>
  <c r="AJ15" i="52"/>
  <c r="AJ12" i="52"/>
  <c r="AJ16" i="52"/>
  <c r="AJ8" i="52"/>
  <c r="AJ11" i="52"/>
  <c r="AJ10" i="52"/>
  <c r="AF54" i="52"/>
  <c r="AF50" i="52"/>
  <c r="AF57" i="52"/>
  <c r="AF46" i="52"/>
  <c r="AF49" i="52"/>
  <c r="AF47" i="52"/>
  <c r="AF44" i="52"/>
  <c r="AF40" i="52"/>
  <c r="AF52" i="52"/>
  <c r="AF41" i="52"/>
  <c r="AF56" i="52"/>
  <c r="AF48" i="52"/>
  <c r="AF51" i="52"/>
  <c r="AF43" i="52"/>
  <c r="AF45" i="52"/>
  <c r="AF37" i="52"/>
  <c r="AF33" i="52"/>
  <c r="AF53" i="52"/>
  <c r="AF38" i="52"/>
  <c r="AF55" i="52"/>
  <c r="AF39" i="52"/>
  <c r="AF27" i="52"/>
  <c r="AF23" i="52"/>
  <c r="AF19" i="52"/>
  <c r="AF35" i="52"/>
  <c r="AF31" i="52"/>
  <c r="AF42" i="52"/>
  <c r="AF28" i="52"/>
  <c r="AF24" i="52"/>
  <c r="AF20" i="52"/>
  <c r="AF36" i="52"/>
  <c r="AF32" i="52"/>
  <c r="AF29" i="52"/>
  <c r="AF26" i="52"/>
  <c r="AF30" i="52"/>
  <c r="AF15" i="52"/>
  <c r="AF11" i="52"/>
  <c r="AF34" i="52"/>
  <c r="AF21" i="52"/>
  <c r="AF16" i="52"/>
  <c r="AF22" i="52"/>
  <c r="AF18" i="52"/>
  <c r="AF17" i="52"/>
  <c r="AF13" i="52"/>
  <c r="AF14" i="52"/>
  <c r="AF8" i="52"/>
  <c r="AF25" i="52"/>
  <c r="AF9" i="52"/>
  <c r="AF12" i="52"/>
  <c r="AF10" i="52"/>
  <c r="AQ55" i="47"/>
  <c r="AQ51" i="47"/>
  <c r="AQ47" i="47"/>
  <c r="AQ43" i="47"/>
  <c r="AQ56" i="47"/>
  <c r="AQ52" i="47"/>
  <c r="AQ48" i="47"/>
  <c r="AQ44" i="47"/>
  <c r="AQ57" i="47"/>
  <c r="AQ53" i="47"/>
  <c r="AQ49" i="47"/>
  <c r="AQ54" i="47"/>
  <c r="AQ41" i="47"/>
  <c r="AQ37" i="47"/>
  <c r="AQ33" i="47"/>
  <c r="AQ29" i="47"/>
  <c r="AQ46" i="47"/>
  <c r="AQ50" i="47"/>
  <c r="AQ42" i="47"/>
  <c r="AQ38" i="47"/>
  <c r="AQ34" i="47"/>
  <c r="AQ30" i="47"/>
  <c r="AQ45" i="47"/>
  <c r="AQ39" i="47"/>
  <c r="AQ27" i="47"/>
  <c r="AQ23" i="47"/>
  <c r="AQ19" i="47"/>
  <c r="AQ15" i="47"/>
  <c r="AQ35" i="47"/>
  <c r="AQ36" i="47"/>
  <c r="AQ28" i="47"/>
  <c r="AQ24" i="47"/>
  <c r="AQ20" i="47"/>
  <c r="AQ16" i="47"/>
  <c r="AQ31" i="47"/>
  <c r="AQ25" i="47"/>
  <c r="AQ21" i="47"/>
  <c r="AQ17" i="47"/>
  <c r="AQ40" i="47"/>
  <c r="AQ32" i="47"/>
  <c r="AQ26" i="47"/>
  <c r="AQ22" i="47"/>
  <c r="AQ18" i="47"/>
  <c r="AQ11" i="47"/>
  <c r="AQ12" i="47"/>
  <c r="AQ8" i="47"/>
  <c r="AQ13" i="47"/>
  <c r="AQ9" i="47"/>
  <c r="AQ14" i="47"/>
  <c r="AQ10" i="47"/>
  <c r="AF55" i="47"/>
  <c r="AF51" i="47"/>
  <c r="AF47" i="47"/>
  <c r="AF43" i="47"/>
  <c r="AF56" i="47"/>
  <c r="AF52" i="47"/>
  <c r="AF48" i="47"/>
  <c r="AF57" i="47"/>
  <c r="AF53" i="47"/>
  <c r="AF49" i="47"/>
  <c r="AF40" i="47"/>
  <c r="AF36" i="47"/>
  <c r="AF32" i="47"/>
  <c r="AF28" i="47"/>
  <c r="AF45" i="47"/>
  <c r="AF41" i="47"/>
  <c r="AF37" i="47"/>
  <c r="AF33" i="47"/>
  <c r="AF29" i="47"/>
  <c r="AF50" i="47"/>
  <c r="AF46" i="47"/>
  <c r="AF42" i="47"/>
  <c r="AF38" i="47"/>
  <c r="AF34" i="47"/>
  <c r="AF54" i="47"/>
  <c r="AF39" i="47"/>
  <c r="AF31" i="47"/>
  <c r="AF27" i="47"/>
  <c r="AF23" i="47"/>
  <c r="AF19" i="47"/>
  <c r="AF15" i="47"/>
  <c r="AF24" i="47"/>
  <c r="AF20" i="47"/>
  <c r="AF16" i="47"/>
  <c r="AF44" i="47"/>
  <c r="AF35" i="47"/>
  <c r="AF30" i="47"/>
  <c r="AF26" i="47"/>
  <c r="AF22" i="47"/>
  <c r="AF11" i="47"/>
  <c r="AF21" i="47"/>
  <c r="AF12" i="47"/>
  <c r="AF18" i="47"/>
  <c r="AF17" i="47"/>
  <c r="AF13" i="47"/>
  <c r="AF9" i="47"/>
  <c r="AF25" i="47"/>
  <c r="AF14" i="47"/>
  <c r="AF10" i="47"/>
  <c r="T117" i="57"/>
  <c r="T117" i="55"/>
  <c r="S117" i="57"/>
  <c r="S117" i="55"/>
  <c r="AK7" i="58"/>
  <c r="AK7" i="56"/>
  <c r="AK7" i="52"/>
  <c r="O7" i="58"/>
  <c r="O7" i="56"/>
  <c r="O7" i="52"/>
  <c r="AF7" i="58"/>
  <c r="AF7" i="56"/>
  <c r="AF7" i="52"/>
  <c r="AV7" i="58"/>
  <c r="AV7" i="56"/>
  <c r="AV7" i="52"/>
  <c r="R73" i="36"/>
  <c r="C73" i="36"/>
  <c r="Q73" i="36"/>
  <c r="Q105" i="36"/>
  <c r="C105" i="36"/>
  <c r="R105" i="36"/>
  <c r="Q67" i="36"/>
  <c r="R67" i="36"/>
  <c r="C67" i="36"/>
  <c r="R103" i="36"/>
  <c r="Q103" i="36"/>
  <c r="C103" i="36"/>
  <c r="S5" i="36"/>
  <c r="BI3" i="40"/>
  <c r="AN40" i="40"/>
  <c r="AD10" i="37"/>
  <c r="V11" i="40"/>
  <c r="W11" i="40" s="1"/>
  <c r="X11" i="40"/>
  <c r="V59" i="40"/>
  <c r="W59" i="40" s="1"/>
  <c r="AA59" i="40"/>
  <c r="V33" i="40"/>
  <c r="W33" i="40" s="1"/>
  <c r="X33" i="40"/>
  <c r="X13" i="40"/>
  <c r="V13" i="40"/>
  <c r="W13" i="40" s="1"/>
  <c r="Y34" i="40"/>
  <c r="Z34" i="40"/>
  <c r="Z43" i="40"/>
  <c r="Y43" i="40"/>
  <c r="V58" i="40"/>
  <c r="W58" i="40" s="1"/>
  <c r="X30" i="40"/>
  <c r="V30" i="40"/>
  <c r="W30" i="40" s="1"/>
  <c r="V32" i="37"/>
  <c r="W32" i="37" s="1"/>
  <c r="X32" i="37"/>
  <c r="AD31" i="37"/>
  <c r="AE31" i="37" s="1"/>
  <c r="AF31" i="37" s="1"/>
  <c r="AD11" i="37"/>
  <c r="AE11" i="37" s="1"/>
  <c r="AF11" i="37" s="1"/>
  <c r="AD45" i="37"/>
  <c r="AE45" i="37" s="1"/>
  <c r="AF45" i="37" s="1"/>
  <c r="Z40" i="37"/>
  <c r="Y40" i="37"/>
  <c r="AD47" i="40"/>
  <c r="AD26" i="40"/>
  <c r="AE26" i="40" s="1"/>
  <c r="AF26" i="40" s="1"/>
  <c r="Z63" i="37"/>
  <c r="Y63" i="37"/>
  <c r="AL47" i="52"/>
  <c r="AL46" i="52"/>
  <c r="AL43" i="52"/>
  <c r="AL28" i="52"/>
  <c r="AL12" i="52"/>
  <c r="AL23" i="52"/>
  <c r="N117" i="57"/>
  <c r="N117" i="55"/>
  <c r="AH53" i="52"/>
  <c r="AH45" i="52"/>
  <c r="AH43" i="52"/>
  <c r="AH56" i="52"/>
  <c r="AH55" i="52"/>
  <c r="AH51" i="52"/>
  <c r="AH36" i="52"/>
  <c r="AH48" i="52"/>
  <c r="AH37" i="52"/>
  <c r="AH35" i="52"/>
  <c r="AH26" i="52"/>
  <c r="AH18" i="52"/>
  <c r="AH41" i="52"/>
  <c r="AH34" i="52"/>
  <c r="AH23" i="52"/>
  <c r="AH30" i="52"/>
  <c r="AH31" i="52"/>
  <c r="AH14" i="52"/>
  <c r="AH38" i="52"/>
  <c r="AH15" i="52"/>
  <c r="AH20" i="52"/>
  <c r="AH29" i="52"/>
  <c r="AH11" i="52"/>
  <c r="AH17" i="52"/>
  <c r="AH13" i="52"/>
  <c r="W117" i="57"/>
  <c r="W117" i="55"/>
  <c r="Q7" i="58"/>
  <c r="Q7" i="56"/>
  <c r="Q7" i="52"/>
  <c r="R70" i="36"/>
  <c r="Q70" i="36"/>
  <c r="C70" i="36"/>
  <c r="AG52" i="52"/>
  <c r="AG48" i="52"/>
  <c r="AG49" i="52"/>
  <c r="AG34" i="52"/>
  <c r="AG31" i="52"/>
  <c r="AG40" i="52"/>
  <c r="AG37" i="52"/>
  <c r="AG29" i="52"/>
  <c r="AG16" i="52"/>
  <c r="AG8" i="52"/>
  <c r="AG9" i="52"/>
  <c r="AG10" i="52"/>
  <c r="AL57" i="47"/>
  <c r="AL56" i="47"/>
  <c r="AL52" i="47"/>
  <c r="AL48" i="47"/>
  <c r="AL44" i="47"/>
  <c r="AL53" i="47"/>
  <c r="AL49" i="47"/>
  <c r="AL54" i="47"/>
  <c r="AL50" i="47"/>
  <c r="AL46" i="47"/>
  <c r="AL41" i="47"/>
  <c r="AL37" i="47"/>
  <c r="AL33" i="47"/>
  <c r="AL29" i="47"/>
  <c r="AL51" i="47"/>
  <c r="AL47" i="47"/>
  <c r="AL55" i="47"/>
  <c r="AL42" i="47"/>
  <c r="AL38" i="47"/>
  <c r="AL34" i="47"/>
  <c r="AL30" i="47"/>
  <c r="AL43" i="47"/>
  <c r="AL39" i="47"/>
  <c r="AL35" i="47"/>
  <c r="AL31" i="47"/>
  <c r="AL45" i="47"/>
  <c r="AL40" i="47"/>
  <c r="AL28" i="47"/>
  <c r="AL24" i="47"/>
  <c r="AL20" i="47"/>
  <c r="AL16" i="47"/>
  <c r="AL32" i="47"/>
  <c r="AL25" i="47"/>
  <c r="AL21" i="47"/>
  <c r="AL17" i="47"/>
  <c r="AL36" i="47"/>
  <c r="AL27" i="47"/>
  <c r="AL23" i="47"/>
  <c r="AL26" i="47"/>
  <c r="AL15" i="47"/>
  <c r="AL12" i="47"/>
  <c r="AL13" i="47"/>
  <c r="AL22" i="47"/>
  <c r="AL14" i="47"/>
  <c r="AL10" i="47"/>
  <c r="AL19" i="47"/>
  <c r="AL18" i="47"/>
  <c r="AL11" i="47"/>
  <c r="AL9" i="47"/>
  <c r="M7" i="58"/>
  <c r="M7" i="56"/>
  <c r="M7" i="52"/>
  <c r="Q75" i="36"/>
  <c r="R75" i="36"/>
  <c r="C75" i="36"/>
  <c r="S59" i="36"/>
  <c r="S8" i="36"/>
  <c r="S18" i="36"/>
  <c r="AA22" i="37"/>
  <c r="AE22" i="37" s="1"/>
  <c r="AF22" i="37" s="1"/>
  <c r="AG7" i="37" s="1"/>
  <c r="V22" i="37"/>
  <c r="W22" i="37" s="1"/>
  <c r="V57" i="40"/>
  <c r="W57" i="40" s="1"/>
  <c r="X57" i="40"/>
  <c r="V29" i="40"/>
  <c r="W29" i="40" s="1"/>
  <c r="AA29" i="40"/>
  <c r="V34" i="40"/>
  <c r="W34" i="40" s="1"/>
  <c r="AD7" i="37"/>
  <c r="AE7" i="37" s="1"/>
  <c r="AF7" i="37" s="1"/>
  <c r="Y58" i="40"/>
  <c r="Z58" i="40"/>
  <c r="X31" i="40"/>
  <c r="V31" i="40"/>
  <c r="W31" i="40" s="1"/>
  <c r="Z48" i="37"/>
  <c r="Y48" i="37"/>
  <c r="AD62" i="40"/>
  <c r="AE62" i="40" s="1"/>
  <c r="AF62" i="40" s="1"/>
  <c r="Z24" i="37"/>
  <c r="Y24" i="37"/>
  <c r="Z53" i="40"/>
  <c r="Y53" i="40"/>
  <c r="Z56" i="40"/>
  <c r="Y56" i="40"/>
  <c r="X42" i="37"/>
  <c r="V42" i="37"/>
  <c r="W42" i="37" s="1"/>
  <c r="Y44" i="37"/>
  <c r="Z44" i="37"/>
  <c r="AD8" i="40"/>
  <c r="AE8" i="40" s="1"/>
  <c r="AF8" i="40" s="1"/>
  <c r="AK53" i="52"/>
  <c r="AK49" i="52"/>
  <c r="AK57" i="52"/>
  <c r="AK54" i="52"/>
  <c r="AK51" i="52"/>
  <c r="AK46" i="52"/>
  <c r="AK48" i="52"/>
  <c r="AK44" i="52"/>
  <c r="AK40" i="52"/>
  <c r="AK52" i="52"/>
  <c r="AK50" i="52"/>
  <c r="AK45" i="52"/>
  <c r="AK36" i="52"/>
  <c r="AK32" i="52"/>
  <c r="AK56" i="52"/>
  <c r="AK41" i="52"/>
  <c r="AK39" i="52"/>
  <c r="AK55" i="52"/>
  <c r="AK37" i="52"/>
  <c r="AK33" i="52"/>
  <c r="AK47" i="52"/>
  <c r="AK42" i="52"/>
  <c r="AK38" i="52"/>
  <c r="AK26" i="52"/>
  <c r="AK22" i="52"/>
  <c r="AK18" i="52"/>
  <c r="AK31" i="52"/>
  <c r="AK27" i="52"/>
  <c r="AK23" i="52"/>
  <c r="AK19" i="52"/>
  <c r="AK35" i="52"/>
  <c r="AK28" i="52"/>
  <c r="AK43" i="52"/>
  <c r="AK34" i="52"/>
  <c r="AK20" i="52"/>
  <c r="AK14" i="52"/>
  <c r="AK10" i="52"/>
  <c r="AK25" i="52"/>
  <c r="AK15" i="52"/>
  <c r="AK11" i="52"/>
  <c r="AK21" i="52"/>
  <c r="AK29" i="52"/>
  <c r="AK16" i="52"/>
  <c r="AK12" i="52"/>
  <c r="AK24" i="52"/>
  <c r="AK30" i="52"/>
  <c r="AK17" i="52"/>
  <c r="AK13" i="52"/>
  <c r="AK9" i="52"/>
  <c r="AK8" i="52"/>
  <c r="S59" i="58"/>
  <c r="S59" i="56"/>
  <c r="AI54" i="52"/>
  <c r="AI50" i="52"/>
  <c r="AI55" i="52"/>
  <c r="AI51" i="52"/>
  <c r="AI56" i="52"/>
  <c r="AI53" i="52"/>
  <c r="AI47" i="52"/>
  <c r="AI46" i="52"/>
  <c r="AI41" i="52"/>
  <c r="AI37" i="52"/>
  <c r="AI33" i="52"/>
  <c r="AI52" i="52"/>
  <c r="AI57" i="52"/>
  <c r="AI43" i="52"/>
  <c r="AI38" i="52"/>
  <c r="AI34" i="52"/>
  <c r="AI30" i="52"/>
  <c r="AI44" i="52"/>
  <c r="AI45" i="52"/>
  <c r="AI49" i="52"/>
  <c r="AI36" i="52"/>
  <c r="AI27" i="52"/>
  <c r="AI23" i="52"/>
  <c r="AI19" i="52"/>
  <c r="AI40" i="52"/>
  <c r="AI42" i="52"/>
  <c r="AI39" i="52"/>
  <c r="AI28" i="52"/>
  <c r="AI24" i="52"/>
  <c r="AI20" i="52"/>
  <c r="AI31" i="52"/>
  <c r="AI29" i="52"/>
  <c r="AI25" i="52"/>
  <c r="AI35" i="52"/>
  <c r="AI48" i="52"/>
  <c r="AI15" i="52"/>
  <c r="AI11" i="52"/>
  <c r="AI16" i="52"/>
  <c r="AI12" i="52"/>
  <c r="AI8" i="52"/>
  <c r="AI17" i="52"/>
  <c r="AI13" i="52"/>
  <c r="AI9" i="52"/>
  <c r="AI26" i="52"/>
  <c r="AI21" i="52"/>
  <c r="AI32" i="52"/>
  <c r="AI18" i="52"/>
  <c r="AI22" i="52"/>
  <c r="AI10" i="52"/>
  <c r="AI14" i="52"/>
  <c r="AO55" i="52"/>
  <c r="AO51" i="52"/>
  <c r="AO56" i="52"/>
  <c r="AO52" i="52"/>
  <c r="AO50" i="52"/>
  <c r="AO44" i="52"/>
  <c r="AO53" i="52"/>
  <c r="AO45" i="52"/>
  <c r="AO42" i="52"/>
  <c r="AO46" i="52"/>
  <c r="AO49" i="52"/>
  <c r="AO47" i="52"/>
  <c r="AO38" i="52"/>
  <c r="AO34" i="52"/>
  <c r="AO30" i="52"/>
  <c r="AO40" i="52"/>
  <c r="AO48" i="52"/>
  <c r="AO35" i="52"/>
  <c r="AO31" i="52"/>
  <c r="AO54" i="52"/>
  <c r="AO41" i="52"/>
  <c r="AO36" i="52"/>
  <c r="AO37" i="52"/>
  <c r="AO28" i="52"/>
  <c r="AO24" i="52"/>
  <c r="AO20" i="52"/>
  <c r="AO57" i="52"/>
  <c r="AO43" i="52"/>
  <c r="AO32" i="52"/>
  <c r="AO29" i="52"/>
  <c r="AO25" i="52"/>
  <c r="AO21" i="52"/>
  <c r="AO33" i="52"/>
  <c r="AO26" i="52"/>
  <c r="AO39" i="52"/>
  <c r="AO27" i="52"/>
  <c r="AO16" i="52"/>
  <c r="AO12" i="52"/>
  <c r="AO8" i="52"/>
  <c r="AO19" i="52"/>
  <c r="AO17" i="52"/>
  <c r="AO13" i="52"/>
  <c r="AO9" i="52"/>
  <c r="AO18" i="52"/>
  <c r="AO14" i="52"/>
  <c r="AO10" i="52"/>
  <c r="AO22" i="52"/>
  <c r="AO23" i="52"/>
  <c r="AO11" i="52"/>
  <c r="AO15" i="52"/>
  <c r="AN54" i="52"/>
  <c r="AN50" i="52"/>
  <c r="AN57" i="52"/>
  <c r="AN55" i="52"/>
  <c r="AN46" i="52"/>
  <c r="AN56" i="52"/>
  <c r="AN49" i="52"/>
  <c r="AN44" i="52"/>
  <c r="AN40" i="52"/>
  <c r="AN51" i="52"/>
  <c r="AN48" i="52"/>
  <c r="AN41" i="52"/>
  <c r="AN53" i="52"/>
  <c r="AN47" i="52"/>
  <c r="AN43" i="52"/>
  <c r="AN37" i="52"/>
  <c r="AN33" i="52"/>
  <c r="AN39" i="52"/>
  <c r="AN38" i="52"/>
  <c r="AN45" i="52"/>
  <c r="AN30" i="52"/>
  <c r="AN27" i="52"/>
  <c r="AN23" i="52"/>
  <c r="AN19" i="52"/>
  <c r="AN36" i="52"/>
  <c r="AN31" i="52"/>
  <c r="AN28" i="52"/>
  <c r="AN24" i="52"/>
  <c r="AN20" i="52"/>
  <c r="AN32" i="52"/>
  <c r="AN29" i="52"/>
  <c r="AN42" i="52"/>
  <c r="AN52" i="52"/>
  <c r="AN22" i="52"/>
  <c r="AN15" i="52"/>
  <c r="AN11" i="52"/>
  <c r="AN26" i="52"/>
  <c r="AN16" i="52"/>
  <c r="AN25" i="52"/>
  <c r="AN17" i="52"/>
  <c r="AN13" i="52"/>
  <c r="AN21" i="52"/>
  <c r="AN18" i="52"/>
  <c r="AN35" i="52"/>
  <c r="AN34" i="52"/>
  <c r="AN9" i="52"/>
  <c r="AN12" i="52"/>
  <c r="AN8" i="52"/>
  <c r="AN14" i="52"/>
  <c r="AN10" i="52"/>
  <c r="AH54" i="47"/>
  <c r="AH50" i="47"/>
  <c r="AH46" i="47"/>
  <c r="AH55" i="47"/>
  <c r="AH51" i="47"/>
  <c r="AH47" i="47"/>
  <c r="AH56" i="47"/>
  <c r="AH52" i="47"/>
  <c r="AH48" i="47"/>
  <c r="AH57" i="47"/>
  <c r="AH39" i="47"/>
  <c r="AH35" i="47"/>
  <c r="AH31" i="47"/>
  <c r="AH43" i="47"/>
  <c r="AH40" i="47"/>
  <c r="AH36" i="47"/>
  <c r="AH32" i="47"/>
  <c r="AH28" i="47"/>
  <c r="AH49" i="47"/>
  <c r="AH44" i="47"/>
  <c r="AH41" i="47"/>
  <c r="AH37" i="47"/>
  <c r="AH33" i="47"/>
  <c r="AH53" i="47"/>
  <c r="AH42" i="47"/>
  <c r="AH45" i="47"/>
  <c r="AH29" i="47"/>
  <c r="AH26" i="47"/>
  <c r="AH22" i="47"/>
  <c r="AH18" i="47"/>
  <c r="AH34" i="47"/>
  <c r="AH27" i="47"/>
  <c r="AH23" i="47"/>
  <c r="AH19" i="47"/>
  <c r="AH15" i="47"/>
  <c r="AH30" i="47"/>
  <c r="AH38" i="47"/>
  <c r="AH25" i="47"/>
  <c r="AH21" i="47"/>
  <c r="AH24" i="47"/>
  <c r="AH20" i="47"/>
  <c r="AH14" i="47"/>
  <c r="AH10" i="47"/>
  <c r="AH16" i="47"/>
  <c r="AH11" i="47"/>
  <c r="AH17" i="47"/>
  <c r="AH12" i="47"/>
  <c r="AH9" i="47"/>
  <c r="AH13" i="47"/>
  <c r="I117" i="57"/>
  <c r="I117" i="55"/>
  <c r="AM7" i="58"/>
  <c r="AM7" i="56"/>
  <c r="AM7" i="52"/>
  <c r="P59" i="58"/>
  <c r="P59" i="56"/>
  <c r="AH7" i="58"/>
  <c r="AH7" i="56"/>
  <c r="AH7" i="52"/>
  <c r="C77" i="36"/>
  <c r="Q77" i="36"/>
  <c r="R77" i="36"/>
  <c r="C109" i="36"/>
  <c r="Q109" i="36"/>
  <c r="R109" i="36"/>
  <c r="Q107" i="36"/>
  <c r="R107" i="36"/>
  <c r="C107" i="36"/>
  <c r="S19" i="36"/>
  <c r="S14" i="36"/>
  <c r="S58" i="36"/>
  <c r="AE57" i="52"/>
  <c r="AE56" i="52"/>
  <c r="AE52" i="52"/>
  <c r="AE53" i="52"/>
  <c r="AE54" i="52"/>
  <c r="AE45" i="52"/>
  <c r="AE46" i="52"/>
  <c r="AE43" i="52"/>
  <c r="AE39" i="52"/>
  <c r="AE47" i="52"/>
  <c r="AE50" i="52"/>
  <c r="AE49" i="52"/>
  <c r="AE42" i="52"/>
  <c r="AE35" i="52"/>
  <c r="AE31" i="52"/>
  <c r="AE44" i="52"/>
  <c r="AE36" i="52"/>
  <c r="AE32" i="52"/>
  <c r="AE37" i="52"/>
  <c r="AE55" i="52"/>
  <c r="AE48" i="52"/>
  <c r="AE29" i="52"/>
  <c r="AE25" i="52"/>
  <c r="AE21" i="52"/>
  <c r="AE34" i="52"/>
  <c r="AE51" i="52"/>
  <c r="AE30" i="52"/>
  <c r="AE26" i="52"/>
  <c r="AE22" i="52"/>
  <c r="AE18" i="52"/>
  <c r="AE41" i="52"/>
  <c r="AE38" i="52"/>
  <c r="AE40" i="52"/>
  <c r="AE27" i="52"/>
  <c r="AE17" i="52"/>
  <c r="AE13" i="52"/>
  <c r="AE9" i="52"/>
  <c r="AE20" i="52"/>
  <c r="AE14" i="52"/>
  <c r="AE10" i="52"/>
  <c r="AE23" i="52"/>
  <c r="AE15" i="52"/>
  <c r="AE11" i="52"/>
  <c r="AE33" i="52"/>
  <c r="AE24" i="52"/>
  <c r="AE28" i="52"/>
  <c r="AE8" i="52"/>
  <c r="AE19" i="52"/>
  <c r="AE16" i="52"/>
  <c r="AE12" i="52"/>
  <c r="AD55" i="52"/>
  <c r="AD51" i="52"/>
  <c r="AD56" i="52"/>
  <c r="AD50" i="52"/>
  <c r="AD47" i="52"/>
  <c r="AD57" i="52"/>
  <c r="AD53" i="52"/>
  <c r="AD49" i="52"/>
  <c r="AD41" i="52"/>
  <c r="AD45" i="52"/>
  <c r="AD42" i="52"/>
  <c r="AD54" i="52"/>
  <c r="AD52" i="52"/>
  <c r="AD39" i="52"/>
  <c r="AD38" i="52"/>
  <c r="AD34" i="52"/>
  <c r="AD40" i="52"/>
  <c r="AD43" i="52"/>
  <c r="AD35" i="52"/>
  <c r="AD44" i="52"/>
  <c r="AD48" i="52"/>
  <c r="AD46" i="52"/>
  <c r="AD33" i="52"/>
  <c r="AD28" i="52"/>
  <c r="AD24" i="52"/>
  <c r="AD20" i="52"/>
  <c r="AD29" i="52"/>
  <c r="AD25" i="52"/>
  <c r="AD21" i="52"/>
  <c r="AD37" i="52"/>
  <c r="AD36" i="52"/>
  <c r="AD31" i="52"/>
  <c r="AD30" i="52"/>
  <c r="AD18" i="52"/>
  <c r="AD32" i="52"/>
  <c r="AD27" i="52"/>
  <c r="AD26" i="52"/>
  <c r="AD16" i="52"/>
  <c r="AD12" i="52"/>
  <c r="AD8" i="52"/>
  <c r="AD19" i="52"/>
  <c r="AD17" i="52"/>
  <c r="AD14" i="52"/>
  <c r="AD22" i="52"/>
  <c r="AD15" i="52"/>
  <c r="AD10" i="52"/>
  <c r="AD11" i="52"/>
  <c r="AD13" i="52"/>
  <c r="AD23" i="52"/>
  <c r="AD9" i="52"/>
  <c r="AV54" i="52"/>
  <c r="AV50" i="52"/>
  <c r="AV57" i="52"/>
  <c r="AV55" i="52"/>
  <c r="AV53" i="52"/>
  <c r="AV46" i="52"/>
  <c r="AV40" i="52"/>
  <c r="AV56" i="52"/>
  <c r="AV45" i="52"/>
  <c r="AV49" i="52"/>
  <c r="AV41" i="52"/>
  <c r="AV52" i="52"/>
  <c r="AV39" i="52"/>
  <c r="AV37" i="52"/>
  <c r="AV33" i="52"/>
  <c r="AV43" i="52"/>
  <c r="AV48" i="52"/>
  <c r="AV34" i="52"/>
  <c r="AV51" i="52"/>
  <c r="AV47" i="52"/>
  <c r="AV38" i="52"/>
  <c r="AV42" i="52"/>
  <c r="AV30" i="52"/>
  <c r="AV27" i="52"/>
  <c r="AV23" i="52"/>
  <c r="AV19" i="52"/>
  <c r="AV36" i="52"/>
  <c r="AV35" i="52"/>
  <c r="AV28" i="52"/>
  <c r="AV24" i="52"/>
  <c r="AV20" i="52"/>
  <c r="AV31" i="52"/>
  <c r="AV29" i="52"/>
  <c r="AV44" i="52"/>
  <c r="AV32" i="52"/>
  <c r="AV15" i="52"/>
  <c r="AV11" i="52"/>
  <c r="AV21" i="52"/>
  <c r="AV16" i="52"/>
  <c r="AV26" i="52"/>
  <c r="AV25" i="52"/>
  <c r="AV22" i="52"/>
  <c r="AV17" i="52"/>
  <c r="AV13" i="52"/>
  <c r="AV8" i="52"/>
  <c r="AV14" i="52"/>
  <c r="AV9" i="52"/>
  <c r="AV18" i="52"/>
  <c r="AV12" i="52"/>
  <c r="AV10" i="52"/>
  <c r="AG57" i="47"/>
  <c r="AG56" i="47"/>
  <c r="AG52" i="47"/>
  <c r="AG48" i="47"/>
  <c r="AG44" i="47"/>
  <c r="AG53" i="47"/>
  <c r="AG49" i="47"/>
  <c r="AG45" i="47"/>
  <c r="AG54" i="47"/>
  <c r="AG50" i="47"/>
  <c r="AG55" i="47"/>
  <c r="AG46" i="47"/>
  <c r="AG42" i="47"/>
  <c r="AG38" i="47"/>
  <c r="AG34" i="47"/>
  <c r="AG30" i="47"/>
  <c r="AG51" i="47"/>
  <c r="AG39" i="47"/>
  <c r="AG35" i="47"/>
  <c r="AG31" i="47"/>
  <c r="AG43" i="47"/>
  <c r="AG40" i="47"/>
  <c r="AG47" i="47"/>
  <c r="AG28" i="47"/>
  <c r="AG24" i="47"/>
  <c r="AG20" i="47"/>
  <c r="AG16" i="47"/>
  <c r="AG33" i="47"/>
  <c r="AG25" i="47"/>
  <c r="AG21" i="47"/>
  <c r="AG17" i="47"/>
  <c r="AG29" i="47"/>
  <c r="AG36" i="47"/>
  <c r="AG26" i="47"/>
  <c r="AG22" i="47"/>
  <c r="AG18" i="47"/>
  <c r="AG41" i="47"/>
  <c r="AG37" i="47"/>
  <c r="AG27" i="47"/>
  <c r="AG23" i="47"/>
  <c r="AG19" i="47"/>
  <c r="AG15" i="47"/>
  <c r="AG32" i="47"/>
  <c r="AG12" i="47"/>
  <c r="AG13" i="47"/>
  <c r="AG9" i="47"/>
  <c r="AG14" i="47"/>
  <c r="AG10" i="47"/>
  <c r="AG11" i="47"/>
  <c r="AP54" i="47"/>
  <c r="AP50" i="47"/>
  <c r="AP46" i="47"/>
  <c r="AP55" i="47"/>
  <c r="AP51" i="47"/>
  <c r="AP47" i="47"/>
  <c r="AP57" i="47"/>
  <c r="AP56" i="47"/>
  <c r="AP52" i="47"/>
  <c r="AP48" i="47"/>
  <c r="AP45" i="47"/>
  <c r="AP39" i="47"/>
  <c r="AP35" i="47"/>
  <c r="AP31" i="47"/>
  <c r="AP53" i="47"/>
  <c r="AP43" i="47"/>
  <c r="AP40" i="47"/>
  <c r="AP36" i="47"/>
  <c r="AP32" i="47"/>
  <c r="AP28" i="47"/>
  <c r="AP49" i="47"/>
  <c r="AP41" i="47"/>
  <c r="AP37" i="47"/>
  <c r="AP33" i="47"/>
  <c r="AP44" i="47"/>
  <c r="AP42" i="47"/>
  <c r="AP30" i="47"/>
  <c r="AP38" i="47"/>
  <c r="AP34" i="47"/>
  <c r="AP26" i="47"/>
  <c r="AP22" i="47"/>
  <c r="AP18" i="47"/>
  <c r="AP27" i="47"/>
  <c r="AP23" i="47"/>
  <c r="AP19" i="47"/>
  <c r="AP15" i="47"/>
  <c r="AP29" i="47"/>
  <c r="AP25" i="47"/>
  <c r="AP21" i="47"/>
  <c r="AP14" i="47"/>
  <c r="AP10" i="47"/>
  <c r="AP20" i="47"/>
  <c r="AP11" i="47"/>
  <c r="AP16" i="47"/>
  <c r="AP12" i="47"/>
  <c r="AP8" i="47"/>
  <c r="AP24" i="47"/>
  <c r="AP17" i="47"/>
  <c r="AP13" i="47"/>
  <c r="AP9" i="47"/>
  <c r="Q117" i="57"/>
  <c r="Q117" i="55"/>
  <c r="AO7" i="58"/>
  <c r="AO7" i="56"/>
  <c r="AO7" i="52"/>
  <c r="R7" i="58"/>
  <c r="R7" i="56"/>
  <c r="R7" i="52"/>
  <c r="W7" i="58"/>
  <c r="W7" i="56"/>
  <c r="W7" i="52"/>
  <c r="AJ7" i="58"/>
  <c r="AJ7" i="56"/>
  <c r="AJ7" i="52"/>
  <c r="E7" i="58"/>
  <c r="E7" i="56"/>
  <c r="E7" i="52"/>
  <c r="S32" i="36"/>
  <c r="Q81" i="36"/>
  <c r="C81" i="36"/>
  <c r="R81" i="36"/>
  <c r="Q113" i="36"/>
  <c r="C113" i="36"/>
  <c r="R113" i="36"/>
  <c r="R79" i="36"/>
  <c r="Q79" i="36"/>
  <c r="C79" i="36"/>
  <c r="R111" i="36"/>
  <c r="Q111" i="36"/>
  <c r="C111" i="36"/>
  <c r="S41" i="36"/>
  <c r="S54" i="36"/>
  <c r="AA46" i="37"/>
  <c r="AE46" i="37" s="1"/>
  <c r="AF46" i="37" s="1"/>
  <c r="AG11" i="37" s="1"/>
  <c r="V46" i="37"/>
  <c r="W46" i="37" s="1"/>
  <c r="AD4" i="40"/>
  <c r="X27" i="40"/>
  <c r="V27" i="40"/>
  <c r="W27" i="40" s="1"/>
  <c r="AD12" i="40"/>
  <c r="AE12" i="40" s="1"/>
  <c r="AF12" i="40" s="1"/>
  <c r="V17" i="40"/>
  <c r="W17" i="40" s="1"/>
  <c r="AD26" i="37"/>
  <c r="AE26" i="37" s="1"/>
  <c r="AF26" i="37" s="1"/>
  <c r="Z61" i="40"/>
  <c r="Y61" i="40"/>
  <c r="AD35" i="40"/>
  <c r="AE35" i="40" s="1"/>
  <c r="AF35" i="40" s="1"/>
  <c r="AD52" i="40"/>
  <c r="AE52" i="40" s="1"/>
  <c r="AF52" i="40" s="1"/>
  <c r="AG12" i="40" s="1"/>
  <c r="Z30" i="37"/>
  <c r="Y30" i="37"/>
  <c r="V8" i="37"/>
  <c r="W8" i="37" s="1"/>
  <c r="X8" i="37"/>
  <c r="Z6" i="37"/>
  <c r="Y6" i="37"/>
  <c r="X49" i="40"/>
  <c r="V49" i="40"/>
  <c r="W49" i="40" s="1"/>
  <c r="AD20" i="40"/>
  <c r="AE20" i="40" s="1"/>
  <c r="AF20" i="40" s="1"/>
  <c r="V53" i="40"/>
  <c r="W53" i="40" s="1"/>
  <c r="Z54" i="37"/>
  <c r="Y54" i="37"/>
  <c r="AD59" i="37"/>
  <c r="AE59" i="37" s="1"/>
  <c r="AF59" i="37" s="1"/>
  <c r="V44" i="37"/>
  <c r="W44" i="37" s="1"/>
  <c r="X47" i="37"/>
  <c r="V47" i="37"/>
  <c r="W47" i="37" s="1"/>
  <c r="AS54" i="47"/>
  <c r="AS50" i="47"/>
  <c r="AS46" i="47"/>
  <c r="AS55" i="47"/>
  <c r="AS51" i="47"/>
  <c r="AS47" i="47"/>
  <c r="AS43" i="47"/>
  <c r="AS57" i="47"/>
  <c r="AS56" i="47"/>
  <c r="AS52" i="47"/>
  <c r="AS53" i="47"/>
  <c r="AS49" i="47"/>
  <c r="AS40" i="47"/>
  <c r="AS36" i="47"/>
  <c r="AS32" i="47"/>
  <c r="AS28" i="47"/>
  <c r="AS45" i="47"/>
  <c r="AS48" i="47"/>
  <c r="AS41" i="47"/>
  <c r="AS37" i="47"/>
  <c r="AS33" i="47"/>
  <c r="AS29" i="47"/>
  <c r="AS42" i="47"/>
  <c r="AS38" i="47"/>
  <c r="AS39" i="47"/>
  <c r="AS35" i="47"/>
  <c r="AS26" i="47"/>
  <c r="AS22" i="47"/>
  <c r="AS18" i="47"/>
  <c r="AS23" i="47"/>
  <c r="AS19" i="47"/>
  <c r="AS15" i="47"/>
  <c r="AS44" i="47"/>
  <c r="AS31" i="47"/>
  <c r="AS30" i="47"/>
  <c r="AS24" i="47"/>
  <c r="AS20" i="47"/>
  <c r="AS16" i="47"/>
  <c r="AS34" i="47"/>
  <c r="AS27" i="47"/>
  <c r="AS25" i="47"/>
  <c r="AS21" i="47"/>
  <c r="AS17" i="47"/>
  <c r="AS14" i="47"/>
  <c r="AS10" i="47"/>
  <c r="AS11" i="47"/>
  <c r="AS12" i="47"/>
  <c r="AS13" i="47"/>
  <c r="AS9" i="47"/>
  <c r="AS8" i="47"/>
  <c r="Q83" i="36"/>
  <c r="R83" i="36"/>
  <c r="C83" i="36"/>
  <c r="Q115" i="36"/>
  <c r="R115" i="36"/>
  <c r="C115" i="36"/>
  <c r="AQ8" i="40"/>
  <c r="AQ49" i="40"/>
  <c r="AQ36" i="40"/>
  <c r="AQ28" i="40"/>
  <c r="AQ20" i="40"/>
  <c r="AQ12" i="40"/>
  <c r="AQ48" i="40"/>
  <c r="AQ9" i="40"/>
  <c r="AQ55" i="40"/>
  <c r="AQ39" i="40"/>
  <c r="AQ31" i="40"/>
  <c r="AQ23" i="40"/>
  <c r="AQ15" i="40"/>
  <c r="AQ62" i="40"/>
  <c r="AQ46" i="40"/>
  <c r="V34" i="37"/>
  <c r="W34" i="37" s="1"/>
  <c r="AA34" i="37"/>
  <c r="AE34" i="37" s="1"/>
  <c r="AF34" i="37" s="1"/>
  <c r="AG9" i="37" s="1"/>
  <c r="V47" i="40"/>
  <c r="W47" i="40" s="1"/>
  <c r="AA47" i="40"/>
  <c r="V23" i="40"/>
  <c r="W23" i="40" s="1"/>
  <c r="AA23" i="40"/>
  <c r="X42" i="40"/>
  <c r="V42" i="40"/>
  <c r="W42" i="40" s="1"/>
  <c r="Z19" i="40"/>
  <c r="Y19" i="40"/>
  <c r="X54" i="40"/>
  <c r="V54" i="40"/>
  <c r="W54" i="40" s="1"/>
  <c r="AD29" i="40"/>
  <c r="AD51" i="40"/>
  <c r="AE51" i="40" s="1"/>
  <c r="AF51" i="40" s="1"/>
  <c r="Y20" i="37"/>
  <c r="Z20" i="37"/>
  <c r="AD5" i="37"/>
  <c r="AE5" i="37" s="1"/>
  <c r="AF5" i="37" s="1"/>
  <c r="Z5" i="40"/>
  <c r="Y5" i="40"/>
  <c r="X18" i="37"/>
  <c r="V18" i="37"/>
  <c r="W18" i="37" s="1"/>
  <c r="AD41" i="40"/>
  <c r="AE41" i="40" s="1"/>
  <c r="AF41" i="40" s="1"/>
  <c r="AD23" i="40"/>
  <c r="AU57" i="52"/>
  <c r="AU52" i="52"/>
  <c r="AU53" i="52"/>
  <c r="AU51" i="52"/>
  <c r="AU43" i="52"/>
  <c r="AU55" i="52"/>
  <c r="AU50" i="52"/>
  <c r="AU38" i="52"/>
  <c r="AU31" i="52"/>
  <c r="AU42" i="52"/>
  <c r="AU32" i="52"/>
  <c r="AU37" i="52"/>
  <c r="AU29" i="52"/>
  <c r="AU21" i="52"/>
  <c r="AU26" i="52"/>
  <c r="AU18" i="52"/>
  <c r="AU34" i="52"/>
  <c r="AU27" i="52"/>
  <c r="AU13" i="52"/>
  <c r="AU20" i="52"/>
  <c r="AU10" i="52"/>
  <c r="AU23" i="52"/>
  <c r="AU11" i="52"/>
  <c r="AU16" i="52"/>
  <c r="AU24" i="52"/>
  <c r="S40" i="36"/>
  <c r="C85" i="36"/>
  <c r="Q85" i="36"/>
  <c r="R85" i="36"/>
  <c r="C117" i="36"/>
  <c r="Q117" i="36"/>
  <c r="R117" i="36"/>
  <c r="S38" i="36"/>
  <c r="AP57" i="52"/>
  <c r="AP53" i="52"/>
  <c r="AP49" i="52"/>
  <c r="AP51" i="52"/>
  <c r="AP45" i="52"/>
  <c r="AP48" i="52"/>
  <c r="AP43" i="52"/>
  <c r="AP39" i="52"/>
  <c r="AP56" i="52"/>
  <c r="AP54" i="52"/>
  <c r="AP50" i="52"/>
  <c r="AP47" i="52"/>
  <c r="AP52" i="52"/>
  <c r="AP55" i="52"/>
  <c r="AP41" i="52"/>
  <c r="AP36" i="52"/>
  <c r="AP32" i="52"/>
  <c r="AP42" i="52"/>
  <c r="AP37" i="52"/>
  <c r="AP44" i="52"/>
  <c r="AP31" i="52"/>
  <c r="AP33" i="52"/>
  <c r="AP26" i="52"/>
  <c r="AP22" i="52"/>
  <c r="AP18" i="52"/>
  <c r="AP40" i="52"/>
  <c r="AP27" i="52"/>
  <c r="AP23" i="52"/>
  <c r="AP19" i="52"/>
  <c r="AP46" i="52"/>
  <c r="AP35" i="52"/>
  <c r="AP34" i="52"/>
  <c r="AP30" i="52"/>
  <c r="AP28" i="52"/>
  <c r="AP38" i="52"/>
  <c r="AP29" i="52"/>
  <c r="AP20" i="52"/>
  <c r="AP14" i="52"/>
  <c r="AP10" i="52"/>
  <c r="AP15" i="52"/>
  <c r="AP25" i="52"/>
  <c r="AP21" i="52"/>
  <c r="AP16" i="52"/>
  <c r="AP24" i="52"/>
  <c r="AP13" i="52"/>
  <c r="AP17" i="52"/>
  <c r="AP12" i="52"/>
  <c r="AP11" i="52"/>
  <c r="AP9" i="52"/>
  <c r="AP8" i="52"/>
  <c r="AT55" i="52"/>
  <c r="AT51" i="52"/>
  <c r="AT56" i="52"/>
  <c r="AT47" i="52"/>
  <c r="AT57" i="52"/>
  <c r="AT52" i="52"/>
  <c r="AT49" i="52"/>
  <c r="AT48" i="52"/>
  <c r="AT41" i="52"/>
  <c r="AT53" i="52"/>
  <c r="AT44" i="52"/>
  <c r="AT42" i="52"/>
  <c r="AT50" i="52"/>
  <c r="AT54" i="52"/>
  <c r="AT38" i="52"/>
  <c r="AT34" i="52"/>
  <c r="AT30" i="52"/>
  <c r="AT46" i="52"/>
  <c r="AT35" i="52"/>
  <c r="AT39" i="52"/>
  <c r="AT45" i="52"/>
  <c r="AT43" i="52"/>
  <c r="AT40" i="52"/>
  <c r="AT32" i="52"/>
  <c r="AT28" i="52"/>
  <c r="AT24" i="52"/>
  <c r="AT20" i="52"/>
  <c r="AT37" i="52"/>
  <c r="AT36" i="52"/>
  <c r="AT33" i="52"/>
  <c r="AT29" i="52"/>
  <c r="AT25" i="52"/>
  <c r="AT21" i="52"/>
  <c r="AT26" i="52"/>
  <c r="AT16" i="52"/>
  <c r="AT12" i="52"/>
  <c r="AT8" i="52"/>
  <c r="AT31" i="52"/>
  <c r="AT19" i="52"/>
  <c r="AT18" i="52"/>
  <c r="AT17" i="52"/>
  <c r="AT27" i="52"/>
  <c r="AT14" i="52"/>
  <c r="AT22" i="52"/>
  <c r="AT13" i="52"/>
  <c r="AT10" i="52"/>
  <c r="AT11" i="52"/>
  <c r="AT23" i="52"/>
  <c r="AT15" i="52"/>
  <c r="AT9" i="52"/>
  <c r="AS53" i="52"/>
  <c r="AS49" i="52"/>
  <c r="AS57" i="52"/>
  <c r="AS54" i="52"/>
  <c r="AS50" i="52"/>
  <c r="AS55" i="52"/>
  <c r="AS46" i="52"/>
  <c r="AS45" i="52"/>
  <c r="AS48" i="52"/>
  <c r="AS40" i="52"/>
  <c r="AS51" i="52"/>
  <c r="AS47" i="52"/>
  <c r="AS56" i="52"/>
  <c r="AS43" i="52"/>
  <c r="AS36" i="52"/>
  <c r="AS32" i="52"/>
  <c r="AS44" i="52"/>
  <c r="AS41" i="52"/>
  <c r="AS37" i="52"/>
  <c r="AS33" i="52"/>
  <c r="AS38" i="52"/>
  <c r="AS52" i="52"/>
  <c r="AS26" i="52"/>
  <c r="AS22" i="52"/>
  <c r="AS18" i="52"/>
  <c r="AS42" i="52"/>
  <c r="AS31" i="52"/>
  <c r="AS27" i="52"/>
  <c r="AS23" i="52"/>
  <c r="AS19" i="52"/>
  <c r="AS39" i="52"/>
  <c r="AS28" i="52"/>
  <c r="AS25" i="52"/>
  <c r="AS14" i="52"/>
  <c r="AS10" i="52"/>
  <c r="AS24" i="52"/>
  <c r="AS15" i="52"/>
  <c r="AS11" i="52"/>
  <c r="AS30" i="52"/>
  <c r="AS34" i="52"/>
  <c r="AS20" i="52"/>
  <c r="AS16" i="52"/>
  <c r="AS12" i="52"/>
  <c r="AS35" i="52"/>
  <c r="AS29" i="52"/>
  <c r="AS8" i="52"/>
  <c r="AS13" i="52"/>
  <c r="AS9" i="52"/>
  <c r="AS21" i="52"/>
  <c r="AS17" i="52"/>
  <c r="AN55" i="47"/>
  <c r="AN51" i="47"/>
  <c r="AN47" i="47"/>
  <c r="AN43" i="47"/>
  <c r="AN56" i="47"/>
  <c r="AN52" i="47"/>
  <c r="AN48" i="47"/>
  <c r="AN57" i="47"/>
  <c r="AN53" i="47"/>
  <c r="AN49" i="47"/>
  <c r="AN44" i="47"/>
  <c r="AN40" i="47"/>
  <c r="AN36" i="47"/>
  <c r="AN32" i="47"/>
  <c r="AN28" i="47"/>
  <c r="AN54" i="47"/>
  <c r="AN41" i="47"/>
  <c r="AN37" i="47"/>
  <c r="AN33" i="47"/>
  <c r="AN29" i="47"/>
  <c r="AN45" i="47"/>
  <c r="AN42" i="47"/>
  <c r="AN38" i="47"/>
  <c r="AN34" i="47"/>
  <c r="AN50" i="47"/>
  <c r="AN46" i="47"/>
  <c r="AN39" i="47"/>
  <c r="AN31" i="47"/>
  <c r="AN27" i="47"/>
  <c r="AN23" i="47"/>
  <c r="AN19" i="47"/>
  <c r="AN15" i="47"/>
  <c r="AN30" i="47"/>
  <c r="AN24" i="47"/>
  <c r="AN20" i="47"/>
  <c r="AN16" i="47"/>
  <c r="AN35" i="47"/>
  <c r="AN26" i="47"/>
  <c r="AN22" i="47"/>
  <c r="AN11" i="47"/>
  <c r="AN25" i="47"/>
  <c r="AN12" i="47"/>
  <c r="AN13" i="47"/>
  <c r="AN9" i="47"/>
  <c r="AN18" i="47"/>
  <c r="AN21" i="47"/>
  <c r="AN17" i="47"/>
  <c r="AN8" i="47"/>
  <c r="AN14" i="47"/>
  <c r="AN10" i="47"/>
  <c r="AM53" i="47"/>
  <c r="AM49" i="47"/>
  <c r="AM45" i="47"/>
  <c r="AM54" i="47"/>
  <c r="AM50" i="47"/>
  <c r="AM46" i="47"/>
  <c r="AM55" i="47"/>
  <c r="AM51" i="47"/>
  <c r="AM57" i="47"/>
  <c r="AM56" i="47"/>
  <c r="AM52" i="47"/>
  <c r="AM43" i="47"/>
  <c r="AM39" i="47"/>
  <c r="AM35" i="47"/>
  <c r="AM31" i="47"/>
  <c r="AM48" i="47"/>
  <c r="AM44" i="47"/>
  <c r="AM40" i="47"/>
  <c r="AM36" i="47"/>
  <c r="AM32" i="47"/>
  <c r="AM28" i="47"/>
  <c r="AM41" i="47"/>
  <c r="AM47" i="47"/>
  <c r="AM25" i="47"/>
  <c r="AM21" i="47"/>
  <c r="AM17" i="47"/>
  <c r="AM33" i="47"/>
  <c r="AM29" i="47"/>
  <c r="AM26" i="47"/>
  <c r="AM22" i="47"/>
  <c r="AM18" i="47"/>
  <c r="AM42" i="47"/>
  <c r="AM38" i="47"/>
  <c r="AM27" i="47"/>
  <c r="AM23" i="47"/>
  <c r="AM19" i="47"/>
  <c r="AM15" i="47"/>
  <c r="AM34" i="47"/>
  <c r="AM30" i="47"/>
  <c r="AM37" i="47"/>
  <c r="AM24" i="47"/>
  <c r="AM20" i="47"/>
  <c r="AM16" i="47"/>
  <c r="AM13" i="47"/>
  <c r="AM9" i="47"/>
  <c r="AM14" i="47"/>
  <c r="AM10" i="47"/>
  <c r="AM11" i="47"/>
  <c r="AM12" i="47"/>
  <c r="V117" i="57"/>
  <c r="V117" i="55"/>
  <c r="U7" i="58"/>
  <c r="U7" i="56"/>
  <c r="U7" i="52"/>
  <c r="AS7" i="58"/>
  <c r="AS7" i="56"/>
  <c r="AS7" i="52"/>
  <c r="H7" i="58"/>
  <c r="H7" i="56"/>
  <c r="H7" i="52"/>
  <c r="X59" i="58"/>
  <c r="X59" i="56"/>
  <c r="AN7" i="58"/>
  <c r="AN7" i="56"/>
  <c r="AN7" i="52"/>
  <c r="S48" i="36"/>
  <c r="Q89" i="36"/>
  <c r="C89" i="36"/>
  <c r="R89" i="36"/>
  <c r="Q121" i="36"/>
  <c r="C121" i="36"/>
  <c r="R121" i="36"/>
  <c r="R87" i="36"/>
  <c r="Q87" i="36"/>
  <c r="C87" i="36"/>
  <c r="R119" i="36"/>
  <c r="Q119" i="36"/>
  <c r="C119" i="36"/>
  <c r="S51" i="36"/>
  <c r="S46" i="36"/>
  <c r="S25" i="36"/>
  <c r="S30" i="36"/>
  <c r="S17" i="36"/>
  <c r="S50" i="36"/>
  <c r="AA58" i="37"/>
  <c r="AE58" i="37" s="1"/>
  <c r="AF58" i="37" s="1"/>
  <c r="AG13" i="37" s="1"/>
  <c r="V58" i="37"/>
  <c r="W58" i="37" s="1"/>
  <c r="V45" i="40"/>
  <c r="W45" i="40" s="1"/>
  <c r="X45" i="40"/>
  <c r="V21" i="40"/>
  <c r="W21" i="40" s="1"/>
  <c r="X21" i="40"/>
  <c r="Z55" i="40"/>
  <c r="Y55" i="40"/>
  <c r="V40" i="40"/>
  <c r="W40" i="40" s="1"/>
  <c r="X40" i="40"/>
  <c r="V49" i="37"/>
  <c r="W49" i="37" s="1"/>
  <c r="X23" i="37"/>
  <c r="V23" i="37"/>
  <c r="W23" i="37" s="1"/>
  <c r="X37" i="40"/>
  <c r="V37" i="40"/>
  <c r="W37" i="40" s="1"/>
  <c r="Z39" i="37"/>
  <c r="Y39" i="37"/>
  <c r="AD21" i="37"/>
  <c r="V35" i="40"/>
  <c r="W35" i="40" s="1"/>
  <c r="Y28" i="40"/>
  <c r="V57" i="37"/>
  <c r="W57" i="37" s="1"/>
  <c r="X57" i="37"/>
  <c r="AD29" i="37"/>
  <c r="AE29" i="37" s="1"/>
  <c r="AF29" i="37" s="1"/>
  <c r="Z25" i="37"/>
  <c r="Y25" i="37"/>
  <c r="AT57" i="47"/>
  <c r="AT52" i="47"/>
  <c r="AT48" i="47"/>
  <c r="AT44" i="47"/>
  <c r="AT56" i="47"/>
  <c r="AT53" i="47"/>
  <c r="AT49" i="47"/>
  <c r="AT54" i="47"/>
  <c r="AT50" i="47"/>
  <c r="AT46" i="47"/>
  <c r="AT47" i="47"/>
  <c r="AT41" i="47"/>
  <c r="AT37" i="47"/>
  <c r="AT33" i="47"/>
  <c r="AT29" i="47"/>
  <c r="AT42" i="47"/>
  <c r="AT38" i="47"/>
  <c r="AT34" i="47"/>
  <c r="AT30" i="47"/>
  <c r="AT43" i="47"/>
  <c r="AT39" i="47"/>
  <c r="AT35" i="47"/>
  <c r="AT31" i="47"/>
  <c r="AT51" i="47"/>
  <c r="AT40" i="47"/>
  <c r="AT55" i="47"/>
  <c r="AT45" i="47"/>
  <c r="AT32" i="47"/>
  <c r="AT24" i="47"/>
  <c r="AT20" i="47"/>
  <c r="AT16" i="47"/>
  <c r="AT27" i="47"/>
  <c r="AT25" i="47"/>
  <c r="AT21" i="47"/>
  <c r="AT17" i="47"/>
  <c r="AT28" i="47"/>
  <c r="AT36" i="47"/>
  <c r="AT23" i="47"/>
  <c r="AT22" i="47"/>
  <c r="AT19" i="47"/>
  <c r="AT18" i="47"/>
  <c r="AT12" i="47"/>
  <c r="AT8" i="47"/>
  <c r="AT15" i="47"/>
  <c r="AT13" i="47"/>
  <c r="AT9" i="47"/>
  <c r="AT26" i="47"/>
  <c r="AT14" i="47"/>
  <c r="AT10" i="47"/>
  <c r="AT11" i="47"/>
  <c r="F59" i="58"/>
  <c r="F59" i="56"/>
  <c r="C93" i="36"/>
  <c r="Q93" i="36"/>
  <c r="R93" i="36"/>
  <c r="Q91" i="36"/>
  <c r="R91" i="36"/>
  <c r="C91" i="36"/>
  <c r="X18" i="40"/>
  <c r="V18" i="40"/>
  <c r="W18" i="40" s="1"/>
  <c r="X7" i="40"/>
  <c r="V7" i="40"/>
  <c r="W7" i="40" s="1"/>
  <c r="AD9" i="40"/>
  <c r="AE9" i="40" s="1"/>
  <c r="AF9" i="40" s="1"/>
  <c r="Y27" i="37"/>
  <c r="Z27" i="37"/>
  <c r="X24" i="40"/>
  <c r="V24" i="40"/>
  <c r="W24" i="40" s="1"/>
  <c r="Z49" i="37"/>
  <c r="Y49" i="37"/>
  <c r="X13" i="37"/>
  <c r="V13" i="37"/>
  <c r="W13" i="37" s="1"/>
  <c r="Y38" i="37"/>
  <c r="Z38" i="37"/>
  <c r="X16" i="40"/>
  <c r="V16" i="40"/>
  <c r="W16" i="40" s="1"/>
  <c r="AD14" i="40"/>
  <c r="AE14" i="40" s="1"/>
  <c r="AF14" i="40" s="1"/>
  <c r="V61" i="37"/>
  <c r="W61" i="37" s="1"/>
  <c r="X61" i="37"/>
  <c r="AD50" i="40"/>
  <c r="AE50" i="40" s="1"/>
  <c r="AF50" i="40" s="1"/>
  <c r="X36" i="40"/>
  <c r="V36" i="40"/>
  <c r="W36" i="40" s="1"/>
  <c r="X37" i="37"/>
  <c r="V37" i="37"/>
  <c r="W37" i="37" s="1"/>
  <c r="AD35" i="37"/>
  <c r="AE35" i="37" s="1"/>
  <c r="AF35" i="37" s="1"/>
  <c r="AL7" i="58"/>
  <c r="AL7" i="56"/>
  <c r="AL7" i="52"/>
  <c r="AU53" i="47"/>
  <c r="AU49" i="47"/>
  <c r="AU45" i="47"/>
  <c r="AU54" i="47"/>
  <c r="AU50" i="47"/>
  <c r="AU46" i="47"/>
  <c r="AU42" i="47"/>
  <c r="AU55" i="47"/>
  <c r="AU51" i="47"/>
  <c r="AU57" i="47"/>
  <c r="AU52" i="47"/>
  <c r="AU48" i="47"/>
  <c r="AU43" i="47"/>
  <c r="AU39" i="47"/>
  <c r="AU35" i="47"/>
  <c r="AU31" i="47"/>
  <c r="AU27" i="47"/>
  <c r="AU40" i="47"/>
  <c r="AU36" i="47"/>
  <c r="AU32" i="47"/>
  <c r="AU28" i="47"/>
  <c r="AU44" i="47"/>
  <c r="AU41" i="47"/>
  <c r="AU47" i="47"/>
  <c r="AU56" i="47"/>
  <c r="AU33" i="47"/>
  <c r="AU25" i="47"/>
  <c r="AU21" i="47"/>
  <c r="AU17" i="47"/>
  <c r="AU30" i="47"/>
  <c r="AU26" i="47"/>
  <c r="AU22" i="47"/>
  <c r="AU18" i="47"/>
  <c r="AU34" i="47"/>
  <c r="AU23" i="47"/>
  <c r="AU19" i="47"/>
  <c r="AU15" i="47"/>
  <c r="AU37" i="47"/>
  <c r="AU29" i="47"/>
  <c r="AU38" i="47"/>
  <c r="AU24" i="47"/>
  <c r="AU20" i="47"/>
  <c r="AU16" i="47"/>
  <c r="AU13" i="47"/>
  <c r="AU9" i="47"/>
  <c r="AU14" i="47"/>
  <c r="AU10" i="47"/>
  <c r="AU11" i="47"/>
  <c r="AU12" i="47"/>
  <c r="AU8" i="47"/>
  <c r="AU7" i="58"/>
  <c r="AU7" i="56"/>
  <c r="AU7" i="52"/>
  <c r="Q63" i="36"/>
  <c r="R63" i="36"/>
  <c r="C63" i="36"/>
  <c r="AR56" i="52"/>
  <c r="AR52" i="52"/>
  <c r="AR48" i="52"/>
  <c r="AR54" i="52"/>
  <c r="AR44" i="52"/>
  <c r="AR49" i="52"/>
  <c r="AR42" i="52"/>
  <c r="AR45" i="52"/>
  <c r="AR43" i="52"/>
  <c r="AR57" i="52"/>
  <c r="AR53" i="52"/>
  <c r="AR39" i="52"/>
  <c r="AR50" i="52"/>
  <c r="AR35" i="52"/>
  <c r="AR31" i="52"/>
  <c r="AR40" i="52"/>
  <c r="AR46" i="52"/>
  <c r="AR36" i="52"/>
  <c r="AR47" i="52"/>
  <c r="AR55" i="52"/>
  <c r="AR51" i="52"/>
  <c r="AR34" i="52"/>
  <c r="AR29" i="52"/>
  <c r="AR25" i="52"/>
  <c r="AR21" i="52"/>
  <c r="AR41" i="52"/>
  <c r="AR30" i="52"/>
  <c r="AR26" i="52"/>
  <c r="AR22" i="52"/>
  <c r="AR37" i="52"/>
  <c r="AR32" i="52"/>
  <c r="AR38" i="52"/>
  <c r="AR27" i="52"/>
  <c r="AR23" i="52"/>
  <c r="AR17" i="52"/>
  <c r="AR13" i="52"/>
  <c r="AR9" i="52"/>
  <c r="AR14" i="52"/>
  <c r="AR24" i="52"/>
  <c r="AR19" i="52"/>
  <c r="AR18" i="52"/>
  <c r="AR15" i="52"/>
  <c r="AR28" i="52"/>
  <c r="AR33" i="52"/>
  <c r="AR11" i="52"/>
  <c r="AR10" i="52"/>
  <c r="AR8" i="52"/>
  <c r="AR16" i="52"/>
  <c r="AR12" i="52"/>
  <c r="AR20" i="52"/>
  <c r="AQ54" i="52"/>
  <c r="AQ50" i="52"/>
  <c r="AQ55" i="52"/>
  <c r="AQ51" i="52"/>
  <c r="AQ57" i="52"/>
  <c r="AQ49" i="52"/>
  <c r="AQ53" i="52"/>
  <c r="AQ47" i="52"/>
  <c r="AQ44" i="52"/>
  <c r="AQ41" i="52"/>
  <c r="AQ52" i="52"/>
  <c r="AQ48" i="52"/>
  <c r="AQ42" i="52"/>
  <c r="AQ37" i="52"/>
  <c r="AQ33" i="52"/>
  <c r="AQ45" i="52"/>
  <c r="AQ38" i="52"/>
  <c r="AQ34" i="52"/>
  <c r="AQ30" i="52"/>
  <c r="AQ43" i="52"/>
  <c r="AQ39" i="52"/>
  <c r="AQ56" i="52"/>
  <c r="AQ46" i="52"/>
  <c r="AQ27" i="52"/>
  <c r="AQ23" i="52"/>
  <c r="AQ19" i="52"/>
  <c r="AQ40" i="52"/>
  <c r="AQ35" i="52"/>
  <c r="AQ28" i="52"/>
  <c r="AQ24" i="52"/>
  <c r="AQ20" i="52"/>
  <c r="AQ29" i="52"/>
  <c r="AQ25" i="52"/>
  <c r="AQ31" i="52"/>
  <c r="AQ18" i="52"/>
  <c r="AQ15" i="52"/>
  <c r="AQ11" i="52"/>
  <c r="AQ36" i="52"/>
  <c r="AQ21" i="52"/>
  <c r="AQ16" i="52"/>
  <c r="AQ12" i="52"/>
  <c r="AQ8" i="52"/>
  <c r="AQ32" i="52"/>
  <c r="AQ22" i="52"/>
  <c r="AQ17" i="52"/>
  <c r="AQ13" i="52"/>
  <c r="AQ9" i="52"/>
  <c r="AQ26" i="52"/>
  <c r="AQ10" i="52"/>
  <c r="AQ14" i="52"/>
  <c r="AO57" i="47"/>
  <c r="AO56" i="47"/>
  <c r="AO52" i="47"/>
  <c r="AO48" i="47"/>
  <c r="AO44" i="47"/>
  <c r="AO53" i="47"/>
  <c r="AO49" i="47"/>
  <c r="AO45" i="47"/>
  <c r="AO54" i="47"/>
  <c r="AO50" i="47"/>
  <c r="AO55" i="47"/>
  <c r="AO51" i="47"/>
  <c r="AO42" i="47"/>
  <c r="AO38" i="47"/>
  <c r="AO34" i="47"/>
  <c r="AO30" i="47"/>
  <c r="AO39" i="47"/>
  <c r="AO35" i="47"/>
  <c r="AO31" i="47"/>
  <c r="AO46" i="47"/>
  <c r="AO47" i="47"/>
  <c r="AO43" i="47"/>
  <c r="AO40" i="47"/>
  <c r="AO33" i="47"/>
  <c r="AO24" i="47"/>
  <c r="AO20" i="47"/>
  <c r="AO16" i="47"/>
  <c r="AO25" i="47"/>
  <c r="AO21" i="47"/>
  <c r="AO17" i="47"/>
  <c r="AO41" i="47"/>
  <c r="AO36" i="47"/>
  <c r="AO28" i="47"/>
  <c r="AO26" i="47"/>
  <c r="AO22" i="47"/>
  <c r="AO18" i="47"/>
  <c r="AO37" i="47"/>
  <c r="AO32" i="47"/>
  <c r="AO27" i="47"/>
  <c r="AO23" i="47"/>
  <c r="AO19" i="47"/>
  <c r="AO15" i="47"/>
  <c r="AO29" i="47"/>
  <c r="AO12" i="47"/>
  <c r="AO8" i="47"/>
  <c r="AO13" i="47"/>
  <c r="AO9" i="47"/>
  <c r="AO14" i="47"/>
  <c r="AO10" i="47"/>
  <c r="AO11" i="47"/>
  <c r="AD57" i="47"/>
  <c r="AD56" i="47"/>
  <c r="AD52" i="47"/>
  <c r="AD48" i="47"/>
  <c r="AD44" i="47"/>
  <c r="AD53" i="47"/>
  <c r="AD49" i="47"/>
  <c r="AD54" i="47"/>
  <c r="AD50" i="47"/>
  <c r="AD41" i="47"/>
  <c r="AD37" i="47"/>
  <c r="AD33" i="47"/>
  <c r="AD29" i="47"/>
  <c r="AD47" i="47"/>
  <c r="AD43" i="47"/>
  <c r="AD42" i="47"/>
  <c r="AD38" i="47"/>
  <c r="AD34" i="47"/>
  <c r="AD30" i="47"/>
  <c r="AD39" i="47"/>
  <c r="AD35" i="47"/>
  <c r="AD55" i="47"/>
  <c r="AD45" i="47"/>
  <c r="AD51" i="47"/>
  <c r="AD40" i="47"/>
  <c r="AD46" i="47"/>
  <c r="AD36" i="47"/>
  <c r="AD24" i="47"/>
  <c r="AD20" i="47"/>
  <c r="AD16" i="47"/>
  <c r="AD32" i="47"/>
  <c r="AD31" i="47"/>
  <c r="AD25" i="47"/>
  <c r="AD21" i="47"/>
  <c r="AD17" i="47"/>
  <c r="AD28" i="47"/>
  <c r="AD27" i="47"/>
  <c r="AD23" i="47"/>
  <c r="AD12" i="47"/>
  <c r="AD26" i="47"/>
  <c r="AD13" i="47"/>
  <c r="AD19" i="47"/>
  <c r="AD18" i="47"/>
  <c r="AD14" i="47"/>
  <c r="AD10" i="47"/>
  <c r="AD15" i="47"/>
  <c r="AD22" i="47"/>
  <c r="AD9" i="47"/>
  <c r="AD11" i="47"/>
  <c r="AJ57" i="47"/>
  <c r="AJ53" i="47"/>
  <c r="AJ49" i="47"/>
  <c r="AJ45" i="47"/>
  <c r="AJ54" i="47"/>
  <c r="AJ50" i="47"/>
  <c r="AJ55" i="47"/>
  <c r="AJ51" i="47"/>
  <c r="AJ47" i="47"/>
  <c r="AJ42" i="47"/>
  <c r="AJ38" i="47"/>
  <c r="AJ34" i="47"/>
  <c r="AJ30" i="47"/>
  <c r="AJ44" i="47"/>
  <c r="AJ39" i="47"/>
  <c r="AJ35" i="47"/>
  <c r="AJ31" i="47"/>
  <c r="AJ56" i="47"/>
  <c r="AJ52" i="47"/>
  <c r="AJ46" i="47"/>
  <c r="AJ40" i="47"/>
  <c r="AJ36" i="47"/>
  <c r="AJ32" i="47"/>
  <c r="AJ48" i="47"/>
  <c r="AJ43" i="47"/>
  <c r="AJ41" i="47"/>
  <c r="AJ25" i="47"/>
  <c r="AJ21" i="47"/>
  <c r="AJ17" i="47"/>
  <c r="AJ37" i="47"/>
  <c r="AJ28" i="47"/>
  <c r="AJ26" i="47"/>
  <c r="AJ22" i="47"/>
  <c r="AJ18" i="47"/>
  <c r="AJ33" i="47"/>
  <c r="AJ29" i="47"/>
  <c r="AJ24" i="47"/>
  <c r="AJ20" i="47"/>
  <c r="AJ19" i="47"/>
  <c r="AJ15" i="47"/>
  <c r="AJ13" i="47"/>
  <c r="AJ9" i="47"/>
  <c r="AJ23" i="47"/>
  <c r="AJ16" i="47"/>
  <c r="AJ14" i="47"/>
  <c r="AJ10" i="47"/>
  <c r="AJ11" i="47"/>
  <c r="AJ27" i="47"/>
  <c r="AJ12" i="47"/>
  <c r="G117" i="57"/>
  <c r="G117" i="55"/>
  <c r="AG7" i="58"/>
  <c r="AG7" i="56"/>
  <c r="AG7" i="52"/>
  <c r="AW7" i="58"/>
  <c r="AW7" i="56"/>
  <c r="AW7" i="52"/>
  <c r="H59" i="58"/>
  <c r="H59" i="56"/>
  <c r="AR7" i="58"/>
  <c r="AR7" i="56"/>
  <c r="AR7" i="52"/>
  <c r="C68" i="36"/>
  <c r="R68" i="36"/>
  <c r="Q68" i="36"/>
  <c r="Q97" i="36"/>
  <c r="C97" i="36"/>
  <c r="R97" i="36"/>
  <c r="R95" i="36"/>
  <c r="Q95" i="36"/>
  <c r="C95" i="36"/>
  <c r="C62" i="36"/>
  <c r="R62" i="36"/>
  <c r="Q62" i="36"/>
  <c r="S42" i="36"/>
  <c r="S35" i="36"/>
  <c r="S26" i="36"/>
  <c r="Q65" i="36"/>
  <c r="C65" i="36"/>
  <c r="R65" i="36"/>
  <c r="S27" i="36"/>
  <c r="X16" i="37"/>
  <c r="V16" i="37"/>
  <c r="W16" i="37" s="1"/>
  <c r="AD4" i="37"/>
  <c r="X39" i="40"/>
  <c r="V39" i="40"/>
  <c r="W39" i="40" s="1"/>
  <c r="X15" i="40"/>
  <c r="V15" i="40"/>
  <c r="W15" i="40" s="1"/>
  <c r="Z22" i="40"/>
  <c r="Y22" i="40"/>
  <c r="AD55" i="37"/>
  <c r="AE55" i="37" s="1"/>
  <c r="AF55" i="37" s="1"/>
  <c r="Z46" i="40"/>
  <c r="Y46" i="40"/>
  <c r="Z6" i="40"/>
  <c r="Y6" i="40"/>
  <c r="X60" i="40"/>
  <c r="V60" i="40"/>
  <c r="W60" i="40" s="1"/>
  <c r="Z15" i="37"/>
  <c r="Y15" i="37"/>
  <c r="AD38" i="40"/>
  <c r="AE38" i="40" s="1"/>
  <c r="AF38" i="40" s="1"/>
  <c r="V56" i="37"/>
  <c r="W56" i="37" s="1"/>
  <c r="X56" i="37"/>
  <c r="Z19" i="37"/>
  <c r="Y19" i="37"/>
  <c r="AD17" i="40"/>
  <c r="AE17" i="40" s="1"/>
  <c r="AF17" i="40" s="1"/>
  <c r="X48" i="40"/>
  <c r="V48" i="40"/>
  <c r="W48" i="40" s="1"/>
  <c r="AE53" i="47"/>
  <c r="AE49" i="47"/>
  <c r="AE45" i="47"/>
  <c r="AE54" i="47"/>
  <c r="AE50" i="47"/>
  <c r="AE46" i="47"/>
  <c r="AE55" i="47"/>
  <c r="AE51" i="47"/>
  <c r="AE56" i="47"/>
  <c r="AE52" i="47"/>
  <c r="AE47" i="47"/>
  <c r="AE39" i="47"/>
  <c r="AE35" i="47"/>
  <c r="AE31" i="47"/>
  <c r="AE44" i="47"/>
  <c r="AE48" i="47"/>
  <c r="AE40" i="47"/>
  <c r="AE36" i="47"/>
  <c r="AE32" i="47"/>
  <c r="AE28" i="47"/>
  <c r="AE41" i="47"/>
  <c r="AE57" i="47"/>
  <c r="AE25" i="47"/>
  <c r="AE21" i="47"/>
  <c r="AE17" i="47"/>
  <c r="AE30" i="47"/>
  <c r="AE33" i="47"/>
  <c r="AE26" i="47"/>
  <c r="AE22" i="47"/>
  <c r="AE18" i="47"/>
  <c r="AE38" i="47"/>
  <c r="AE43" i="47"/>
  <c r="AE27" i="47"/>
  <c r="AE23" i="47"/>
  <c r="AE19" i="47"/>
  <c r="AE15" i="47"/>
  <c r="AE29" i="47"/>
  <c r="AE42" i="47"/>
  <c r="AE34" i="47"/>
  <c r="AE24" i="47"/>
  <c r="AE20" i="47"/>
  <c r="AE16" i="47"/>
  <c r="AE37" i="47"/>
  <c r="AE13" i="47"/>
  <c r="AE9" i="47"/>
  <c r="AE14" i="47"/>
  <c r="AE10" i="47"/>
  <c r="AE11" i="47"/>
  <c r="AE12" i="47"/>
  <c r="AQ7" i="58"/>
  <c r="AQ7" i="56"/>
  <c r="AQ7" i="52"/>
  <c r="AP7" i="58"/>
  <c r="AP7" i="56"/>
  <c r="AP7" i="52"/>
  <c r="AW55" i="52"/>
  <c r="AW51" i="52"/>
  <c r="AW56" i="52"/>
  <c r="AW52" i="52"/>
  <c r="AW48" i="52"/>
  <c r="AW50" i="52"/>
  <c r="AW44" i="52"/>
  <c r="AW57" i="52"/>
  <c r="AW46" i="52"/>
  <c r="AW42" i="52"/>
  <c r="AW38" i="52"/>
  <c r="AW54" i="52"/>
  <c r="AW47" i="52"/>
  <c r="AW53" i="52"/>
  <c r="AW34" i="52"/>
  <c r="AW30" i="52"/>
  <c r="AW45" i="52"/>
  <c r="AW40" i="52"/>
  <c r="AW49" i="52"/>
  <c r="AW35" i="52"/>
  <c r="AW31" i="52"/>
  <c r="AW41" i="52"/>
  <c r="AW36" i="52"/>
  <c r="AW28" i="52"/>
  <c r="AW24" i="52"/>
  <c r="AW20" i="52"/>
  <c r="AW29" i="52"/>
  <c r="AW25" i="52"/>
  <c r="AW21" i="52"/>
  <c r="AW17" i="52"/>
  <c r="AW32" i="52"/>
  <c r="AW26" i="52"/>
  <c r="AW33" i="52"/>
  <c r="AW39" i="52"/>
  <c r="AW43" i="52"/>
  <c r="AW16" i="52"/>
  <c r="AW12" i="52"/>
  <c r="AW8" i="52"/>
  <c r="AW22" i="52"/>
  <c r="AW27" i="52"/>
  <c r="AW23" i="52"/>
  <c r="AW13" i="52"/>
  <c r="AW9" i="52"/>
  <c r="AW37" i="52"/>
  <c r="AW18" i="52"/>
  <c r="AW14" i="52"/>
  <c r="AW10" i="52"/>
  <c r="AW19" i="52"/>
  <c r="AW15" i="52"/>
  <c r="AW11" i="52"/>
  <c r="AK54" i="47"/>
  <c r="AK50" i="47"/>
  <c r="AK46" i="47"/>
  <c r="AK55" i="47"/>
  <c r="AK51" i="47"/>
  <c r="AK47" i="47"/>
  <c r="AK43" i="47"/>
  <c r="AK56" i="47"/>
  <c r="AK52" i="47"/>
  <c r="AK57" i="47"/>
  <c r="AK53" i="47"/>
  <c r="AK45" i="47"/>
  <c r="AK40" i="47"/>
  <c r="AK36" i="47"/>
  <c r="AK32" i="47"/>
  <c r="AK28" i="47"/>
  <c r="AK41" i="47"/>
  <c r="AK37" i="47"/>
  <c r="AK33" i="47"/>
  <c r="AK29" i="47"/>
  <c r="AK48" i="47"/>
  <c r="AK42" i="47"/>
  <c r="AK38" i="47"/>
  <c r="AK44" i="47"/>
  <c r="AK49" i="47"/>
  <c r="AK26" i="47"/>
  <c r="AK22" i="47"/>
  <c r="AK18" i="47"/>
  <c r="AK35" i="47"/>
  <c r="AK27" i="47"/>
  <c r="AK23" i="47"/>
  <c r="AK19" i="47"/>
  <c r="AK15" i="47"/>
  <c r="AK39" i="47"/>
  <c r="AK31" i="47"/>
  <c r="AK24" i="47"/>
  <c r="AK20" i="47"/>
  <c r="AK16" i="47"/>
  <c r="AK34" i="47"/>
  <c r="AK25" i="47"/>
  <c r="AK21" i="47"/>
  <c r="AK17" i="47"/>
  <c r="AK30" i="47"/>
  <c r="AK14" i="47"/>
  <c r="AK10" i="47"/>
  <c r="AK11" i="47"/>
  <c r="AK12" i="47"/>
  <c r="AK13" i="47"/>
  <c r="AK9" i="47"/>
  <c r="L117" i="57"/>
  <c r="L117" i="55"/>
  <c r="J7" i="58"/>
  <c r="J7" i="56"/>
  <c r="J7" i="52"/>
  <c r="AT7" i="58"/>
  <c r="AT7" i="56"/>
  <c r="AT7" i="52"/>
  <c r="S4" i="36"/>
  <c r="S57" i="36"/>
  <c r="V63" i="40"/>
  <c r="W63" i="40" s="1"/>
  <c r="X63" i="40"/>
  <c r="V41" i="40"/>
  <c r="W41" i="40" s="1"/>
  <c r="Z43" i="37"/>
  <c r="Y43" i="37"/>
  <c r="AD44" i="40"/>
  <c r="AE44" i="40" s="1"/>
  <c r="AF44" i="40" s="1"/>
  <c r="V9" i="37"/>
  <c r="W9" i="37" s="1"/>
  <c r="X9" i="37"/>
  <c r="V33" i="37"/>
  <c r="W33" i="37" s="1"/>
  <c r="X33" i="37"/>
  <c r="X25" i="40"/>
  <c r="V25" i="40"/>
  <c r="W25" i="40" s="1"/>
  <c r="AD53" i="37"/>
  <c r="Y62" i="37"/>
  <c r="Z62" i="37"/>
  <c r="AD59" i="40"/>
  <c r="G296" i="31"/>
  <c r="H249" i="31"/>
  <c r="G334" i="31"/>
  <c r="G401" i="31"/>
  <c r="G217" i="31"/>
  <c r="H290" i="31"/>
  <c r="G345" i="31"/>
  <c r="G313" i="31"/>
  <c r="G328" i="31"/>
  <c r="H306" i="31"/>
  <c r="H303" i="31"/>
  <c r="H246" i="31"/>
  <c r="G325" i="31"/>
  <c r="H232" i="31"/>
  <c r="G408" i="31"/>
  <c r="H377" i="31"/>
  <c r="H296" i="31"/>
  <c r="G404" i="31"/>
  <c r="H228" i="31"/>
  <c r="G383" i="31"/>
  <c r="G353" i="31"/>
  <c r="H239" i="31"/>
  <c r="H284" i="31"/>
  <c r="H236" i="31"/>
  <c r="H332" i="31"/>
  <c r="G302" i="31"/>
  <c r="G380" i="31"/>
  <c r="H404" i="31"/>
  <c r="G322" i="31"/>
  <c r="G387" i="31"/>
  <c r="G276" i="31"/>
  <c r="H244" i="31"/>
  <c r="H294" i="31"/>
  <c r="H331" i="31"/>
  <c r="G376" i="31"/>
  <c r="H409" i="31"/>
  <c r="H337" i="31"/>
  <c r="G304" i="31"/>
  <c r="G335" i="31"/>
  <c r="G309" i="31"/>
  <c r="H291" i="31"/>
  <c r="G305" i="31"/>
  <c r="H311" i="31"/>
  <c r="H328" i="31"/>
  <c r="G365" i="31"/>
  <c r="G350" i="31"/>
  <c r="H248" i="31"/>
  <c r="H267" i="31"/>
  <c r="G397" i="31"/>
  <c r="H378" i="31"/>
  <c r="H212" i="31"/>
  <c r="H338" i="31"/>
  <c r="H286" i="31"/>
  <c r="G271" i="31"/>
  <c r="H279" i="31"/>
  <c r="G336" i="31"/>
  <c r="G235" i="31"/>
  <c r="G331" i="31"/>
  <c r="H221" i="31"/>
  <c r="G324" i="31"/>
  <c r="H310" i="31"/>
  <c r="G388" i="31"/>
  <c r="H373" i="31"/>
  <c r="H223" i="31"/>
  <c r="H315" i="31"/>
  <c r="H220" i="31"/>
  <c r="H339" i="31"/>
  <c r="G377" i="31"/>
  <c r="H263" i="31"/>
  <c r="H365" i="31"/>
  <c r="H215" i="31"/>
  <c r="H360" i="31"/>
  <c r="G395" i="31"/>
  <c r="H219" i="31"/>
  <c r="H254" i="31"/>
  <c r="G239" i="31"/>
  <c r="G330" i="31"/>
  <c r="G225" i="31"/>
  <c r="H280" i="31"/>
  <c r="G378" i="31"/>
  <c r="G289" i="31"/>
  <c r="H383" i="31"/>
  <c r="G228" i="31"/>
  <c r="H352" i="31"/>
  <c r="G215" i="31"/>
  <c r="G267" i="31"/>
  <c r="G316" i="31"/>
  <c r="G224" i="31"/>
  <c r="G339" i="31"/>
  <c r="H299" i="31"/>
  <c r="H343" i="31"/>
  <c r="G218" i="31"/>
  <c r="H287" i="31"/>
  <c r="H273" i="31"/>
  <c r="H340" i="31"/>
  <c r="G306" i="31"/>
  <c r="H349" i="31"/>
  <c r="G347" i="31"/>
  <c r="G386" i="31"/>
  <c r="H247" i="31"/>
  <c r="H241" i="31"/>
  <c r="G329" i="31"/>
  <c r="G308" i="31"/>
  <c r="G338" i="31"/>
  <c r="G348" i="31"/>
  <c r="H230" i="31"/>
  <c r="H266" i="31"/>
  <c r="H277" i="31"/>
  <c r="G231" i="31"/>
  <c r="G262" i="31"/>
  <c r="G374" i="31"/>
  <c r="H265" i="31"/>
  <c r="H227" i="31"/>
  <c r="H351" i="31"/>
  <c r="H224" i="31"/>
  <c r="G214" i="31"/>
  <c r="G367" i="31"/>
  <c r="G314" i="31"/>
  <c r="G233" i="31"/>
  <c r="H256" i="31"/>
  <c r="G381" i="31"/>
  <c r="H333" i="31"/>
  <c r="G246" i="31"/>
  <c r="H276" i="31"/>
  <c r="H272" i="31"/>
  <c r="G399" i="31"/>
  <c r="H385" i="31"/>
  <c r="H398" i="31"/>
  <c r="G272" i="31"/>
  <c r="G247" i="31"/>
  <c r="H285" i="31"/>
  <c r="G384" i="31"/>
  <c r="H335" i="31"/>
  <c r="H376" i="31"/>
  <c r="H389" i="31"/>
  <c r="G352" i="31"/>
  <c r="G379" i="31"/>
  <c r="H300" i="31"/>
  <c r="H261" i="31"/>
  <c r="H318" i="31"/>
  <c r="G354" i="31"/>
  <c r="H295" i="31"/>
  <c r="H348" i="31"/>
  <c r="H242" i="31"/>
  <c r="H364" i="31"/>
  <c r="G307" i="31"/>
  <c r="H231" i="31"/>
  <c r="G264" i="31"/>
  <c r="G212" i="31"/>
  <c r="G310" i="31"/>
  <c r="G241" i="31"/>
  <c r="G411" i="31"/>
  <c r="G332" i="31"/>
  <c r="G385" i="31"/>
  <c r="H312" i="31"/>
  <c r="H317" i="31"/>
  <c r="G249" i="31"/>
  <c r="H395" i="31"/>
  <c r="G319" i="31"/>
  <c r="G364" i="31"/>
  <c r="G280" i="31"/>
  <c r="H240" i="31"/>
  <c r="H229" i="31"/>
  <c r="H403" i="31"/>
  <c r="H217" i="31"/>
  <c r="G368" i="31"/>
  <c r="H361" i="31"/>
  <c r="G265" i="31"/>
  <c r="H392" i="31"/>
  <c r="G360" i="31"/>
  <c r="H289" i="31"/>
  <c r="G278" i="31"/>
  <c r="G268" i="31"/>
  <c r="G221" i="31"/>
  <c r="G357" i="31"/>
  <c r="G238" i="31"/>
  <c r="G391" i="31"/>
  <c r="H321" i="31"/>
  <c r="H245" i="31"/>
  <c r="G362" i="31"/>
  <c r="H356" i="31"/>
  <c r="G226" i="31"/>
  <c r="G301" i="31"/>
  <c r="H226" i="31"/>
  <c r="G343" i="31"/>
  <c r="G292" i="31"/>
  <c r="H399" i="31"/>
  <c r="G342" i="31"/>
  <c r="G396" i="31"/>
  <c r="G234" i="31"/>
  <c r="G373" i="31"/>
  <c r="H357" i="31"/>
  <c r="G261" i="31"/>
  <c r="G223" i="31"/>
  <c r="G403" i="31"/>
  <c r="G402" i="31"/>
  <c r="G252" i="31"/>
  <c r="G245" i="31"/>
  <c r="H382" i="31"/>
  <c r="G405" i="31"/>
  <c r="H309" i="31"/>
  <c r="H394" i="31"/>
  <c r="G266" i="31"/>
  <c r="H253" i="31"/>
  <c r="G369" i="31"/>
  <c r="H405" i="31"/>
  <c r="H344" i="31"/>
  <c r="H278" i="31"/>
  <c r="H234" i="31"/>
  <c r="G341" i="31"/>
  <c r="G355" i="31"/>
  <c r="H330" i="31"/>
  <c r="H380" i="31"/>
  <c r="H390" i="31"/>
  <c r="H368" i="31"/>
  <c r="G287" i="31"/>
  <c r="H387" i="31"/>
  <c r="G270" i="31"/>
  <c r="G283" i="31"/>
  <c r="G323" i="31"/>
  <c r="H292" i="31"/>
  <c r="H218" i="31"/>
  <c r="H386" i="31"/>
  <c r="G258" i="31"/>
  <c r="G371" i="31"/>
  <c r="H345" i="31"/>
  <c r="G409" i="31"/>
  <c r="H327" i="31"/>
  <c r="G293" i="31"/>
  <c r="H259" i="31"/>
  <c r="G251" i="31"/>
  <c r="H324" i="31"/>
  <c r="H255" i="31"/>
  <c r="H304" i="31"/>
  <c r="G370" i="31"/>
  <c r="H257" i="31"/>
  <c r="G340" i="31"/>
  <c r="G327" i="31"/>
  <c r="H308" i="31"/>
  <c r="H264" i="31"/>
  <c r="H251" i="31"/>
  <c r="G285" i="31"/>
  <c r="G359" i="31"/>
  <c r="G398" i="31"/>
  <c r="H397" i="31"/>
  <c r="H319" i="31"/>
  <c r="H400" i="31"/>
  <c r="G299" i="31"/>
  <c r="G346" i="31"/>
  <c r="H320" i="31"/>
  <c r="H367" i="31"/>
  <c r="H374" i="31"/>
  <c r="H329" i="31"/>
  <c r="G349" i="31"/>
  <c r="G321" i="31"/>
  <c r="G260" i="31"/>
  <c r="G279" i="31"/>
  <c r="H371" i="31"/>
  <c r="G254" i="31"/>
  <c r="G407" i="31"/>
  <c r="G394" i="31"/>
  <c r="H379" i="31"/>
  <c r="H281" i="31"/>
  <c r="G253" i="31"/>
  <c r="H270" i="31"/>
  <c r="H233" i="31"/>
  <c r="G410" i="31"/>
  <c r="H282" i="31"/>
  <c r="G400" i="31"/>
  <c r="G351" i="31"/>
  <c r="H353" i="31"/>
  <c r="H402" i="31"/>
  <c r="G288" i="31"/>
  <c r="G366" i="31"/>
  <c r="H410" i="31"/>
  <c r="H411" i="31"/>
  <c r="G315" i="31"/>
  <c r="H302" i="31"/>
  <c r="G300" i="31"/>
  <c r="G220" i="31"/>
  <c r="H243" i="31"/>
  <c r="H213" i="31"/>
  <c r="G312" i="31"/>
  <c r="G320" i="31"/>
  <c r="G237" i="31"/>
  <c r="G256" i="31"/>
  <c r="H341" i="31"/>
  <c r="H406" i="31"/>
  <c r="H336" i="31"/>
  <c r="G273" i="31"/>
  <c r="G337" i="31"/>
  <c r="G358" i="31"/>
  <c r="H222" i="31"/>
  <c r="H334" i="31"/>
  <c r="H275" i="31"/>
  <c r="G227" i="31"/>
  <c r="G219" i="31"/>
  <c r="H408" i="31"/>
  <c r="G275" i="31"/>
  <c r="H258" i="31"/>
  <c r="G390" i="31"/>
  <c r="H363" i="31"/>
  <c r="H237" i="31"/>
  <c r="H301" i="31"/>
  <c r="G295" i="31"/>
  <c r="G222" i="31"/>
  <c r="G263" i="31"/>
  <c r="H393" i="31"/>
  <c r="H283" i="31"/>
  <c r="G291" i="31"/>
  <c r="H391" i="31"/>
  <c r="H388" i="31"/>
  <c r="H235" i="31"/>
  <c r="H384" i="31"/>
  <c r="H238" i="31"/>
  <c r="H269" i="31"/>
  <c r="H214" i="31"/>
  <c r="H252" i="31"/>
  <c r="H362" i="31"/>
  <c r="H216" i="31"/>
  <c r="H316" i="31"/>
  <c r="G230" i="31"/>
  <c r="G277" i="31"/>
  <c r="G232" i="31"/>
  <c r="G243" i="31"/>
  <c r="H342" i="31"/>
  <c r="H350" i="31"/>
  <c r="G274" i="31"/>
  <c r="G361" i="31"/>
  <c r="H298" i="31"/>
  <c r="G303" i="31"/>
  <c r="H369" i="31"/>
  <c r="H260" i="31"/>
  <c r="G311" i="31"/>
  <c r="G248" i="31"/>
  <c r="H346" i="31"/>
  <c r="H271" i="31"/>
  <c r="G372" i="31"/>
  <c r="H274" i="31"/>
  <c r="G229" i="31"/>
  <c r="G284" i="31"/>
  <c r="H359" i="31"/>
  <c r="G297" i="31"/>
  <c r="H381" i="31"/>
  <c r="H262" i="31"/>
  <c r="H375" i="31"/>
  <c r="H358" i="31"/>
  <c r="H355" i="31"/>
  <c r="H326" i="31"/>
  <c r="G255" i="31"/>
  <c r="H293" i="31"/>
  <c r="H323" i="31"/>
  <c r="G240" i="31"/>
  <c r="G344" i="31"/>
  <c r="G389" i="31"/>
  <c r="H354" i="31"/>
  <c r="G216" i="31"/>
  <c r="G294" i="31"/>
  <c r="H372" i="31"/>
  <c r="H366" i="31"/>
  <c r="H396" i="31"/>
  <c r="G269" i="31"/>
  <c r="H313" i="31"/>
  <c r="H225" i="31"/>
  <c r="G281" i="31"/>
  <c r="G244" i="31"/>
  <c r="H325" i="31"/>
  <c r="H288" i="31"/>
  <c r="G356" i="31"/>
  <c r="G393" i="31"/>
  <c r="H314" i="31"/>
  <c r="H305" i="31"/>
  <c r="G286" i="31"/>
  <c r="G317" i="31"/>
  <c r="G290" i="31"/>
  <c r="H347" i="31"/>
  <c r="G333" i="31"/>
  <c r="G259" i="31"/>
  <c r="H250" i="31"/>
  <c r="G257" i="31"/>
  <c r="H307" i="31"/>
  <c r="G242" i="31"/>
  <c r="H297" i="31"/>
  <c r="G282" i="31"/>
  <c r="H370" i="31"/>
  <c r="G318" i="31"/>
  <c r="H268" i="31"/>
  <c r="G382" i="31"/>
  <c r="G375" i="31"/>
  <c r="H401" i="31"/>
  <c r="G406" i="31"/>
  <c r="G363" i="31"/>
  <c r="G298" i="31"/>
  <c r="G236" i="31"/>
  <c r="H407" i="31"/>
  <c r="H322" i="31"/>
  <c r="G250" i="31"/>
  <c r="G213" i="31"/>
  <c r="G326" i="31"/>
  <c r="G392" i="31"/>
  <c r="X7" i="56" l="1"/>
  <c r="X7" i="58"/>
  <c r="G7" i="52"/>
  <c r="T35" i="17"/>
  <c r="T82" i="17"/>
  <c r="U136" i="17"/>
  <c r="U9" i="17"/>
  <c r="U63" i="17"/>
  <c r="U197" i="17"/>
  <c r="T80" i="17"/>
  <c r="T81" i="17"/>
  <c r="U129" i="17"/>
  <c r="U90" i="17"/>
  <c r="U108" i="17"/>
  <c r="T9" i="17"/>
  <c r="F9" i="17" s="1"/>
  <c r="E9" i="22" s="1"/>
  <c r="I9" i="22" s="1"/>
  <c r="T72" i="17"/>
  <c r="U184" i="17"/>
  <c r="T42" i="17"/>
  <c r="T85" i="17"/>
  <c r="T154" i="17"/>
  <c r="T111" i="17"/>
  <c r="U67" i="17"/>
  <c r="U164" i="17"/>
  <c r="T181" i="17"/>
  <c r="U11" i="17"/>
  <c r="T174" i="17"/>
  <c r="U17" i="17"/>
  <c r="U33" i="17"/>
  <c r="T40" i="17"/>
  <c r="U155" i="17"/>
  <c r="U140" i="17"/>
  <c r="U205" i="17"/>
  <c r="T26" i="17"/>
  <c r="T206" i="17"/>
  <c r="T103" i="17"/>
  <c r="T18" i="17"/>
  <c r="U156" i="17"/>
  <c r="T84" i="17"/>
  <c r="T163" i="17"/>
  <c r="T39" i="17"/>
  <c r="T58" i="17"/>
  <c r="T78" i="17"/>
  <c r="T160" i="17"/>
  <c r="U81" i="17"/>
  <c r="U97" i="17"/>
  <c r="T190" i="17"/>
  <c r="T67" i="17"/>
  <c r="F67" i="17" s="1"/>
  <c r="E67" i="22" s="1"/>
  <c r="I67" i="22" s="1"/>
  <c r="T16" i="17"/>
  <c r="U112" i="17"/>
  <c r="U106" i="17"/>
  <c r="T51" i="17"/>
  <c r="T65" i="17"/>
  <c r="U48" i="17"/>
  <c r="U71" i="17"/>
  <c r="U53" i="17"/>
  <c r="T146" i="17"/>
  <c r="U183" i="17"/>
  <c r="U145" i="17"/>
  <c r="U165" i="17"/>
  <c r="U36" i="17"/>
  <c r="U44" i="17"/>
  <c r="T102" i="17"/>
  <c r="T10" i="17"/>
  <c r="T24" i="17"/>
  <c r="T164" i="17"/>
  <c r="U45" i="17"/>
  <c r="U116" i="17"/>
  <c r="T75" i="17"/>
  <c r="U96" i="17"/>
  <c r="U20" i="17"/>
  <c r="T191" i="17"/>
  <c r="U27" i="17"/>
  <c r="U66" i="17"/>
  <c r="U22" i="17"/>
  <c r="T169" i="17"/>
  <c r="T150" i="17"/>
  <c r="T36" i="17"/>
  <c r="T107" i="17"/>
  <c r="U61" i="17"/>
  <c r="U72" i="17"/>
  <c r="U187" i="17"/>
  <c r="T114" i="17"/>
  <c r="T30" i="17"/>
  <c r="U86" i="17"/>
  <c r="T43" i="17"/>
  <c r="U92" i="17"/>
  <c r="U113" i="17"/>
  <c r="U82" i="17"/>
  <c r="U154" i="17"/>
  <c r="T136" i="17"/>
  <c r="U170" i="17"/>
  <c r="T180" i="17"/>
  <c r="U175" i="17"/>
  <c r="U137" i="17"/>
  <c r="U110" i="17"/>
  <c r="U131" i="17"/>
  <c r="U68" i="17"/>
  <c r="T52" i="17"/>
  <c r="T171" i="17"/>
  <c r="T157" i="17"/>
  <c r="U105" i="17"/>
  <c r="U177" i="17"/>
  <c r="U117" i="17"/>
  <c r="U104" i="17"/>
  <c r="T153" i="17"/>
  <c r="U150" i="17"/>
  <c r="T50" i="17"/>
  <c r="U25" i="17"/>
  <c r="T49" i="17"/>
  <c r="U157" i="17"/>
  <c r="T21" i="17"/>
  <c r="U19" i="17"/>
  <c r="T185" i="17"/>
  <c r="T29" i="17"/>
  <c r="U88" i="17"/>
  <c r="U189" i="17"/>
  <c r="T66" i="17"/>
  <c r="U143" i="17"/>
  <c r="U142" i="17"/>
  <c r="T145" i="17"/>
  <c r="F145" i="17" s="1"/>
  <c r="E145" i="22" s="1"/>
  <c r="I145" i="22" s="1"/>
  <c r="U194" i="17"/>
  <c r="T124" i="17"/>
  <c r="U127" i="17"/>
  <c r="T201" i="17"/>
  <c r="T38" i="17"/>
  <c r="U35" i="17"/>
  <c r="T47" i="17"/>
  <c r="T155" i="17"/>
  <c r="F155" i="17" s="1"/>
  <c r="E155" i="22" s="1"/>
  <c r="I155" i="22" s="1"/>
  <c r="T203" i="17"/>
  <c r="T204" i="17"/>
  <c r="T123" i="17"/>
  <c r="T62" i="17"/>
  <c r="T113" i="17"/>
  <c r="F113" i="17" s="1"/>
  <c r="E113" i="22" s="1"/>
  <c r="I113" i="22" s="1"/>
  <c r="U107" i="17"/>
  <c r="U161" i="17"/>
  <c r="U126" i="17"/>
  <c r="U172" i="17"/>
  <c r="U193" i="17"/>
  <c r="T45" i="17"/>
  <c r="F45" i="17" s="1"/>
  <c r="E45" i="22" s="1"/>
  <c r="I45" i="22" s="1"/>
  <c r="U93" i="17"/>
  <c r="T202" i="17"/>
  <c r="T170" i="17"/>
  <c r="F170" i="17" s="1"/>
  <c r="E170" i="22" s="1"/>
  <c r="I170" i="22" s="1"/>
  <c r="T137" i="17"/>
  <c r="F137" i="17" s="1"/>
  <c r="E137" i="22" s="1"/>
  <c r="I137" i="22" s="1"/>
  <c r="T134" i="17"/>
  <c r="T152" i="17"/>
  <c r="T183" i="17"/>
  <c r="F183" i="17" s="1"/>
  <c r="E183" i="22" s="1"/>
  <c r="I183" i="22" s="1"/>
  <c r="U70" i="17"/>
  <c r="U158" i="17"/>
  <c r="T61" i="17"/>
  <c r="F61" i="17" s="1"/>
  <c r="E61" i="22" s="1"/>
  <c r="I61" i="22" s="1"/>
  <c r="T11" i="17"/>
  <c r="F11" i="17" s="1"/>
  <c r="E11" i="22" s="1"/>
  <c r="I11" i="22" s="1"/>
  <c r="T147" i="17"/>
  <c r="T44" i="17"/>
  <c r="F44" i="17" s="1"/>
  <c r="E44" i="22" s="1"/>
  <c r="I44" i="22" s="1"/>
  <c r="T115" i="17"/>
  <c r="T64" i="17"/>
  <c r="T121" i="17"/>
  <c r="U174" i="17"/>
  <c r="T179" i="17"/>
  <c r="U15" i="17"/>
  <c r="U163" i="17"/>
  <c r="T70" i="17"/>
  <c r="T108" i="17"/>
  <c r="F108" i="17" s="1"/>
  <c r="E108" i="22" s="1"/>
  <c r="I108" i="22" s="1"/>
  <c r="U51" i="17"/>
  <c r="U85" i="17"/>
  <c r="T165" i="17"/>
  <c r="F165" i="17" s="1"/>
  <c r="E165" i="22" s="1"/>
  <c r="I165" i="22" s="1"/>
  <c r="U54" i="17"/>
  <c r="T138" i="17"/>
  <c r="T83" i="17"/>
  <c r="T54" i="17"/>
  <c r="F54" i="17" s="1"/>
  <c r="E54" i="22" s="1"/>
  <c r="I54" i="22" s="1"/>
  <c r="T106" i="17"/>
  <c r="F106" i="17" s="1"/>
  <c r="E106" i="22" s="1"/>
  <c r="I106" i="22" s="1"/>
  <c r="U130" i="17"/>
  <c r="T151" i="17"/>
  <c r="T205" i="17"/>
  <c r="F205" i="17" s="1"/>
  <c r="E205" i="22" s="1"/>
  <c r="I205" i="22" s="1"/>
  <c r="U13" i="17"/>
  <c r="T195" i="17"/>
  <c r="T12" i="17"/>
  <c r="U133" i="17"/>
  <c r="U18" i="17"/>
  <c r="T194" i="17"/>
  <c r="F194" i="17" s="1"/>
  <c r="E194" i="22" s="1"/>
  <c r="I194" i="22" s="1"/>
  <c r="U39" i="17"/>
  <c r="U14" i="17"/>
  <c r="U169" i="17"/>
  <c r="U57" i="17"/>
  <c r="U123" i="17"/>
  <c r="T135" i="17"/>
  <c r="U181" i="17"/>
  <c r="T167" i="17"/>
  <c r="U31" i="17"/>
  <c r="U29" i="17"/>
  <c r="T143" i="17"/>
  <c r="F143" i="17" s="1"/>
  <c r="E143" i="22" s="1"/>
  <c r="I143" i="22" s="1"/>
  <c r="U73" i="17"/>
  <c r="T148" i="17"/>
  <c r="U203" i="17"/>
  <c r="U78" i="17"/>
  <c r="T199" i="17"/>
  <c r="T31" i="17"/>
  <c r="F31" i="17" s="1"/>
  <c r="E31" i="22" s="1"/>
  <c r="I31" i="22" s="1"/>
  <c r="U200" i="17"/>
  <c r="U149" i="17"/>
  <c r="T128" i="17"/>
  <c r="T74" i="17"/>
  <c r="U47" i="17"/>
  <c r="U84" i="17"/>
  <c r="T91" i="17"/>
  <c r="U166" i="17"/>
  <c r="T122" i="17"/>
  <c r="T189" i="17"/>
  <c r="F189" i="17" s="1"/>
  <c r="E189" i="22" s="1"/>
  <c r="I189" i="22" s="1"/>
  <c r="U12" i="17"/>
  <c r="U101" i="17"/>
  <c r="U138" i="17"/>
  <c r="U75" i="17"/>
  <c r="T168" i="17"/>
  <c r="T149" i="17"/>
  <c r="U26" i="17"/>
  <c r="U119" i="17"/>
  <c r="U198" i="17"/>
  <c r="U62" i="17"/>
  <c r="T69" i="17"/>
  <c r="U122" i="17"/>
  <c r="T25" i="17"/>
  <c r="F25" i="17" s="1"/>
  <c r="E25" i="22" s="1"/>
  <c r="I25" i="22" s="1"/>
  <c r="T32" i="17"/>
  <c r="U43" i="17"/>
  <c r="T144" i="17"/>
  <c r="T132" i="17"/>
  <c r="T13" i="17"/>
  <c r="F13" i="17" s="1"/>
  <c r="E13" i="22" s="1"/>
  <c r="I13" i="22" s="1"/>
  <c r="T53" i="17"/>
  <c r="F53" i="17" s="1"/>
  <c r="E53" i="22" s="1"/>
  <c r="I53" i="22" s="1"/>
  <c r="T100" i="17"/>
  <c r="U179" i="17"/>
  <c r="T156" i="17"/>
  <c r="U37" i="17"/>
  <c r="U52" i="17"/>
  <c r="U141" i="17"/>
  <c r="T162" i="17"/>
  <c r="U171" i="17"/>
  <c r="U59" i="17"/>
  <c r="U28" i="17"/>
  <c r="U186" i="17"/>
  <c r="U100" i="17"/>
  <c r="U115" i="17"/>
  <c r="T33" i="17"/>
  <c r="F33" i="17" s="1"/>
  <c r="E33" i="22" s="1"/>
  <c r="I33" i="22" s="1"/>
  <c r="U173" i="17"/>
  <c r="T34" i="17"/>
  <c r="U32" i="17"/>
  <c r="U180" i="17"/>
  <c r="U206" i="17"/>
  <c r="T77" i="17"/>
  <c r="T133" i="17"/>
  <c r="U102" i="17"/>
  <c r="U41" i="17"/>
  <c r="T56" i="17"/>
  <c r="U199" i="17"/>
  <c r="U151" i="17"/>
  <c r="T19" i="17"/>
  <c r="F19" i="17" s="1"/>
  <c r="E19" i="22" s="1"/>
  <c r="I19" i="22" s="1"/>
  <c r="U103" i="17"/>
  <c r="U95" i="17"/>
  <c r="U159" i="17"/>
  <c r="T88" i="17"/>
  <c r="T117" i="17"/>
  <c r="F117" i="17" s="1"/>
  <c r="E117" i="22" s="1"/>
  <c r="I117" i="22" s="1"/>
  <c r="U89" i="17"/>
  <c r="U121" i="17"/>
  <c r="T23" i="17"/>
  <c r="T161" i="17"/>
  <c r="F161" i="17" s="1"/>
  <c r="E161" i="22" s="1"/>
  <c r="I161" i="22" s="1"/>
  <c r="U202" i="17"/>
  <c r="U24" i="17"/>
  <c r="T89" i="17"/>
  <c r="F89" i="17" s="1"/>
  <c r="E89" i="22" s="1"/>
  <c r="I89" i="22" s="1"/>
  <c r="T105" i="17"/>
  <c r="F105" i="17" s="1"/>
  <c r="E105" i="22" s="1"/>
  <c r="I105" i="22" s="1"/>
  <c r="T193" i="17"/>
  <c r="F193" i="17" s="1"/>
  <c r="E193" i="22" s="1"/>
  <c r="I193" i="22" s="1"/>
  <c r="T178" i="17"/>
  <c r="T79" i="17"/>
  <c r="T125" i="17"/>
  <c r="U21" i="17"/>
  <c r="U16" i="17"/>
  <c r="U167" i="17"/>
  <c r="T109" i="17"/>
  <c r="T15" i="17"/>
  <c r="F15" i="17" s="1"/>
  <c r="E15" i="22" s="1"/>
  <c r="I15" i="22" s="1"/>
  <c r="T86" i="17"/>
  <c r="F86" i="17" s="1"/>
  <c r="E86" i="22" s="1"/>
  <c r="I86" i="22" s="1"/>
  <c r="T73" i="17"/>
  <c r="T116" i="17"/>
  <c r="F116" i="17" s="1"/>
  <c r="E116" i="22" s="1"/>
  <c r="I116" i="22" s="1"/>
  <c r="U76" i="17"/>
  <c r="T96" i="17"/>
  <c r="F96" i="17" s="1"/>
  <c r="E96" i="22" s="1"/>
  <c r="I96" i="22" s="1"/>
  <c r="T92" i="17"/>
  <c r="F92" i="17" s="1"/>
  <c r="E92" i="22" s="1"/>
  <c r="I92" i="22" s="1"/>
  <c r="U195" i="17"/>
  <c r="U30" i="17"/>
  <c r="T186" i="17"/>
  <c r="F186" i="17" s="1"/>
  <c r="E186" i="22" s="1"/>
  <c r="I186" i="22" s="1"/>
  <c r="T173" i="17"/>
  <c r="F173" i="17" s="1"/>
  <c r="E173" i="22" s="1"/>
  <c r="I173" i="22" s="1"/>
  <c r="T110" i="17"/>
  <c r="F110" i="17" s="1"/>
  <c r="E110" i="22" s="1"/>
  <c r="I110" i="22" s="1"/>
  <c r="T158" i="17"/>
  <c r="T200" i="17"/>
  <c r="U153" i="17"/>
  <c r="U10" i="17"/>
  <c r="U168" i="17"/>
  <c r="T48" i="17"/>
  <c r="T57" i="17"/>
  <c r="U192" i="17"/>
  <c r="T166" i="17"/>
  <c r="F166" i="17" s="1"/>
  <c r="E166" i="22" s="1"/>
  <c r="I166" i="22" s="1"/>
  <c r="U64" i="17"/>
  <c r="U80" i="17"/>
  <c r="T130" i="17"/>
  <c r="U162" i="17"/>
  <c r="T197" i="17"/>
  <c r="F197" i="17" s="1"/>
  <c r="E197" i="22" s="1"/>
  <c r="I197" i="22" s="1"/>
  <c r="T184" i="17"/>
  <c r="F184" i="17" s="1"/>
  <c r="E184" i="22" s="1"/>
  <c r="I184" i="22" s="1"/>
  <c r="T142" i="17"/>
  <c r="F142" i="17" s="1"/>
  <c r="E142" i="22" s="1"/>
  <c r="I142" i="22" s="1"/>
  <c r="U176" i="17"/>
  <c r="U152" i="17"/>
  <c r="U98" i="17"/>
  <c r="U40" i="17"/>
  <c r="T101" i="17"/>
  <c r="F101" i="17" s="1"/>
  <c r="E101" i="22" s="1"/>
  <c r="I101" i="22" s="1"/>
  <c r="T175" i="17"/>
  <c r="F175" i="17" s="1"/>
  <c r="E175" i="22" s="1"/>
  <c r="I175" i="22" s="1"/>
  <c r="T140" i="17"/>
  <c r="F140" i="17" s="1"/>
  <c r="E140" i="22" s="1"/>
  <c r="I140" i="22" s="1"/>
  <c r="T46" i="17"/>
  <c r="T68" i="17"/>
  <c r="F68" i="17" s="1"/>
  <c r="E68" i="22" s="1"/>
  <c r="I68" i="22" s="1"/>
  <c r="U65" i="17"/>
  <c r="T159" i="17"/>
  <c r="T126" i="17"/>
  <c r="F126" i="17" s="1"/>
  <c r="E126" i="22" s="1"/>
  <c r="I126" i="22" s="1"/>
  <c r="U178" i="17"/>
  <c r="T141" i="17"/>
  <c r="F141" i="17" s="1"/>
  <c r="E141" i="22" s="1"/>
  <c r="I141" i="22" s="1"/>
  <c r="T76" i="17"/>
  <c r="U87" i="17"/>
  <c r="T71" i="17"/>
  <c r="F71" i="17" s="1"/>
  <c r="E71" i="22" s="1"/>
  <c r="I71" i="22" s="1"/>
  <c r="U69" i="17"/>
  <c r="U74" i="17"/>
  <c r="T17" i="17"/>
  <c r="F17" i="17" s="1"/>
  <c r="E17" i="22" s="1"/>
  <c r="I17" i="22" s="1"/>
  <c r="T41" i="17"/>
  <c r="F41" i="17" s="1"/>
  <c r="E41" i="22" s="1"/>
  <c r="I41" i="22" s="1"/>
  <c r="U56" i="17"/>
  <c r="T119" i="17"/>
  <c r="F119" i="17" s="1"/>
  <c r="E119" i="22" s="1"/>
  <c r="I119" i="22" s="1"/>
  <c r="U114" i="17"/>
  <c r="U50" i="17"/>
  <c r="T55" i="17"/>
  <c r="U128" i="17"/>
  <c r="U144" i="17"/>
  <c r="T120" i="17"/>
  <c r="U204" i="17"/>
  <c r="U34" i="17"/>
  <c r="T14" i="17"/>
  <c r="F14" i="17" s="1"/>
  <c r="E14" i="22" s="1"/>
  <c r="I14" i="22" s="1"/>
  <c r="T172" i="17"/>
  <c r="F172" i="17" s="1"/>
  <c r="E172" i="22" s="1"/>
  <c r="I172" i="22" s="1"/>
  <c r="U125" i="17"/>
  <c r="U42" i="17"/>
  <c r="T97" i="17"/>
  <c r="F97" i="17" s="1"/>
  <c r="E97" i="22" s="1"/>
  <c r="I97" i="22" s="1"/>
  <c r="U185" i="17"/>
  <c r="U77" i="17"/>
  <c r="U190" i="17"/>
  <c r="U109" i="17"/>
  <c r="U83" i="17"/>
  <c r="U146" i="17"/>
  <c r="U132" i="17"/>
  <c r="U182" i="17"/>
  <c r="T95" i="17"/>
  <c r="F95" i="17" s="1"/>
  <c r="E95" i="22" s="1"/>
  <c r="I95" i="22" s="1"/>
  <c r="T37" i="17"/>
  <c r="F37" i="17" s="1"/>
  <c r="E37" i="22" s="1"/>
  <c r="I37" i="22" s="1"/>
  <c r="U201" i="17"/>
  <c r="T198" i="17"/>
  <c r="F198" i="17" s="1"/>
  <c r="E198" i="22" s="1"/>
  <c r="I198" i="22" s="1"/>
  <c r="U147" i="17"/>
  <c r="T27" i="17"/>
  <c r="F27" i="17" s="1"/>
  <c r="E27" i="22" s="1"/>
  <c r="I27" i="22" s="1"/>
  <c r="U23" i="17"/>
  <c r="U99" i="17"/>
  <c r="T139" i="17"/>
  <c r="T90" i="17"/>
  <c r="F90" i="17" s="1"/>
  <c r="E90" i="22" s="1"/>
  <c r="I90" i="22" s="1"/>
  <c r="U160" i="17"/>
  <c r="T182" i="17"/>
  <c r="F182" i="17" s="1"/>
  <c r="E182" i="22" s="1"/>
  <c r="I182" i="22" s="1"/>
  <c r="T63" i="17"/>
  <c r="F63" i="17" s="1"/>
  <c r="E63" i="22" s="1"/>
  <c r="I63" i="22" s="1"/>
  <c r="U49" i="17"/>
  <c r="U118" i="17"/>
  <c r="U38" i="17"/>
  <c r="T59" i="17"/>
  <c r="F59" i="17" s="1"/>
  <c r="E59" i="22" s="1"/>
  <c r="I59" i="22" s="1"/>
  <c r="T104" i="17"/>
  <c r="F104" i="17" s="1"/>
  <c r="E104" i="22" s="1"/>
  <c r="I104" i="22" s="1"/>
  <c r="T28" i="17"/>
  <c r="F28" i="17" s="1"/>
  <c r="E28" i="22" s="1"/>
  <c r="I28" i="22" s="1"/>
  <c r="T131" i="17"/>
  <c r="F131" i="17" s="1"/>
  <c r="E131" i="22" s="1"/>
  <c r="I131" i="22" s="1"/>
  <c r="U148" i="17"/>
  <c r="T207" i="17"/>
  <c r="U94" i="17"/>
  <c r="T112" i="17"/>
  <c r="F112" i="17" s="1"/>
  <c r="E112" i="22" s="1"/>
  <c r="I112" i="22" s="1"/>
  <c r="U60" i="17"/>
  <c r="T22" i="17"/>
  <c r="T177" i="17"/>
  <c r="F177" i="17" s="1"/>
  <c r="E177" i="22" s="1"/>
  <c r="I177" i="22" s="1"/>
  <c r="T129" i="17"/>
  <c r="F129" i="17" s="1"/>
  <c r="E129" i="22" s="1"/>
  <c r="I129" i="22" s="1"/>
  <c r="U135" i="17"/>
  <c r="U111" i="17"/>
  <c r="U91" i="17"/>
  <c r="T87" i="17"/>
  <c r="F87" i="17" s="1"/>
  <c r="E87" i="22" s="1"/>
  <c r="I87" i="22" s="1"/>
  <c r="U134" i="17"/>
  <c r="U120" i="17"/>
  <c r="T187" i="17"/>
  <c r="F187" i="17" s="1"/>
  <c r="E187" i="22" s="1"/>
  <c r="I187" i="22" s="1"/>
  <c r="U46" i="17"/>
  <c r="U139" i="17"/>
  <c r="T20" i="17"/>
  <c r="F20" i="17" s="1"/>
  <c r="E20" i="22" s="1"/>
  <c r="I20" i="22" s="1"/>
  <c r="T188" i="17"/>
  <c r="U208" i="17"/>
  <c r="U188" i="17"/>
  <c r="U124" i="17"/>
  <c r="T118" i="17"/>
  <c r="T208" i="17"/>
  <c r="F208" i="17" s="1"/>
  <c r="E208" i="22" s="1"/>
  <c r="I208" i="22" s="1"/>
  <c r="U191" i="17"/>
  <c r="T192" i="17"/>
  <c r="F192" i="17" s="1"/>
  <c r="E192" i="22" s="1"/>
  <c r="I192" i="22" s="1"/>
  <c r="T60" i="17"/>
  <c r="F60" i="17" s="1"/>
  <c r="E60" i="22" s="1"/>
  <c r="I60" i="22" s="1"/>
  <c r="T196" i="17"/>
  <c r="T94" i="17"/>
  <c r="F94" i="17" s="1"/>
  <c r="E94" i="22" s="1"/>
  <c r="I94" i="22" s="1"/>
  <c r="U79" i="17"/>
  <c r="T99" i="17"/>
  <c r="T93" i="17"/>
  <c r="F93" i="17" s="1"/>
  <c r="E93" i="22" s="1"/>
  <c r="I93" i="22" s="1"/>
  <c r="U58" i="17"/>
  <c r="T176" i="17"/>
  <c r="F176" i="17" s="1"/>
  <c r="E176" i="22" s="1"/>
  <c r="I176" i="22" s="1"/>
  <c r="U55" i="17"/>
  <c r="U207" i="17"/>
  <c r="U196" i="17"/>
  <c r="T127" i="17"/>
  <c r="F127" i="17" s="1"/>
  <c r="E127" i="22" s="1"/>
  <c r="I127" i="22" s="1"/>
  <c r="T98" i="17"/>
  <c r="F98" i="17" s="1"/>
  <c r="E98" i="22" s="1"/>
  <c r="I98" i="22" s="1"/>
  <c r="J37" i="34"/>
  <c r="J29" i="34"/>
  <c r="K10" i="34"/>
  <c r="K29" i="34"/>
  <c r="M60" i="34"/>
  <c r="M29" i="34"/>
  <c r="I73" i="34"/>
  <c r="I29" i="34"/>
  <c r="AQ5" i="40"/>
  <c r="AQ50" i="40"/>
  <c r="AQ6" i="40"/>
  <c r="AQ17" i="40"/>
  <c r="AQ25" i="40"/>
  <c r="AQ33" i="40"/>
  <c r="AQ43" i="40"/>
  <c r="AQ59" i="40"/>
  <c r="AQ10" i="40"/>
  <c r="AQ52" i="40"/>
  <c r="AQ14" i="40"/>
  <c r="AQ22" i="40"/>
  <c r="AQ30" i="40"/>
  <c r="AQ4" i="40"/>
  <c r="AQ53" i="40"/>
  <c r="AL4" i="40"/>
  <c r="AM4" i="40" s="1"/>
  <c r="AQ38" i="40"/>
  <c r="AQ54" i="40"/>
  <c r="AQ11" i="40"/>
  <c r="AQ19" i="40"/>
  <c r="AQ27" i="40"/>
  <c r="AQ35" i="40"/>
  <c r="AQ47" i="40"/>
  <c r="AQ63" i="40"/>
  <c r="AQ40" i="40"/>
  <c r="AQ56" i="40"/>
  <c r="AQ16" i="40"/>
  <c r="AQ24" i="40"/>
  <c r="AQ32" i="40"/>
  <c r="AQ41" i="40"/>
  <c r="AQ57" i="40"/>
  <c r="AI5" i="40"/>
  <c r="AL5" i="40" s="1"/>
  <c r="AM5" i="40" s="1"/>
  <c r="AQ42" i="40"/>
  <c r="AQ58" i="40"/>
  <c r="AQ13" i="40"/>
  <c r="AQ21" i="40"/>
  <c r="AQ29" i="40"/>
  <c r="AQ37" i="40"/>
  <c r="AQ51" i="40"/>
  <c r="AQ7" i="40"/>
  <c r="AQ44" i="40"/>
  <c r="AQ60" i="40"/>
  <c r="AQ18" i="40"/>
  <c r="AQ26" i="40"/>
  <c r="AQ34" i="40"/>
  <c r="AQ45" i="40"/>
  <c r="AG15" i="52"/>
  <c r="AG17" i="52"/>
  <c r="AG44" i="52"/>
  <c r="AG24" i="52"/>
  <c r="AG41" i="52"/>
  <c r="AG45" i="52"/>
  <c r="AG51" i="52"/>
  <c r="AM12" i="52"/>
  <c r="AM13" i="52"/>
  <c r="AM34" i="52"/>
  <c r="AM42" i="52"/>
  <c r="AM42" i="56" s="1"/>
  <c r="AM96" i="56" s="1"/>
  <c r="AM53" i="52"/>
  <c r="AG27" i="52"/>
  <c r="AG23" i="52"/>
  <c r="AG21" i="52"/>
  <c r="AG21" i="56" s="1"/>
  <c r="AG75" i="56" s="1"/>
  <c r="AG43" i="52"/>
  <c r="AG39" i="52"/>
  <c r="AG54" i="52"/>
  <c r="AM15" i="52"/>
  <c r="AM23" i="52"/>
  <c r="AM25" i="52"/>
  <c r="AM51" i="52"/>
  <c r="AM52" i="52"/>
  <c r="P117" i="57"/>
  <c r="J118" i="57"/>
  <c r="J121" i="57" s="1"/>
  <c r="A5" i="40"/>
  <c r="A6" i="40" s="1"/>
  <c r="A7" i="40" s="1"/>
  <c r="A8" i="40" s="1"/>
  <c r="A9" i="40" s="1"/>
  <c r="M2" i="38"/>
  <c r="M62" i="36" s="1"/>
  <c r="S62" i="36" s="1"/>
  <c r="F38" i="17"/>
  <c r="E38" i="22" s="1"/>
  <c r="I38" i="22" s="1"/>
  <c r="F188" i="17"/>
  <c r="E188" i="22" s="1"/>
  <c r="I188" i="22" s="1"/>
  <c r="F88" i="17"/>
  <c r="E88" i="22" s="1"/>
  <c r="I88" i="22" s="1"/>
  <c r="F64" i="17"/>
  <c r="E64" i="22" s="1"/>
  <c r="I64" i="22" s="1"/>
  <c r="AE59" i="40"/>
  <c r="AF59" i="40" s="1"/>
  <c r="S92" i="36"/>
  <c r="H121" i="57"/>
  <c r="F84" i="17"/>
  <c r="E84" i="22" s="1"/>
  <c r="I84" i="22" s="1"/>
  <c r="F190" i="17"/>
  <c r="E190" i="22" s="1"/>
  <c r="I190" i="22" s="1"/>
  <c r="F66" i="17"/>
  <c r="E66" i="22" s="1"/>
  <c r="I66" i="22" s="1"/>
  <c r="Z32" i="40"/>
  <c r="AD32" i="40" s="1"/>
  <c r="Y32" i="40"/>
  <c r="N203" i="22"/>
  <c r="G7" i="56"/>
  <c r="AL10" i="52"/>
  <c r="AL34" i="52"/>
  <c r="J117" i="55"/>
  <c r="J120" i="55" s="1"/>
  <c r="AL36" i="52"/>
  <c r="AL55" i="52"/>
  <c r="AL19" i="52"/>
  <c r="AL19" i="56" s="1"/>
  <c r="AL73" i="56" s="1"/>
  <c r="AL29" i="52"/>
  <c r="AL53" i="52"/>
  <c r="X14" i="37"/>
  <c r="V14" i="37"/>
  <c r="W14" i="37" s="1"/>
  <c r="F118" i="17"/>
  <c r="E118" i="22" s="1"/>
  <c r="I118" i="22" s="1"/>
  <c r="F200" i="17"/>
  <c r="E200" i="22" s="1"/>
  <c r="I200" i="22" s="1"/>
  <c r="F158" i="17"/>
  <c r="E158" i="22" s="1"/>
  <c r="I158" i="22" s="1"/>
  <c r="F36" i="17"/>
  <c r="E36" i="22" s="1"/>
  <c r="I36" i="22" s="1"/>
  <c r="F120" i="17"/>
  <c r="E120" i="22" s="1"/>
  <c r="I120" i="22" s="1"/>
  <c r="F100" i="17"/>
  <c r="E100" i="22" s="1"/>
  <c r="I100" i="22" s="1"/>
  <c r="F130" i="17"/>
  <c r="E130" i="22" s="1"/>
  <c r="I130" i="22" s="1"/>
  <c r="F48" i="17"/>
  <c r="E48" i="22" s="1"/>
  <c r="I48" i="22" s="1"/>
  <c r="AJ7" i="57"/>
  <c r="AJ7" i="55"/>
  <c r="AJ7" i="47"/>
  <c r="AA24" i="37"/>
  <c r="V24" i="37"/>
  <c r="W24" i="37" s="1"/>
  <c r="AA53" i="37"/>
  <c r="AE53" i="37" s="1"/>
  <c r="AF53" i="37" s="1"/>
  <c r="V53" i="37"/>
  <c r="W53" i="37" s="1"/>
  <c r="F160" i="17"/>
  <c r="E160" i="22" s="1"/>
  <c r="I160" i="22" s="1"/>
  <c r="F180" i="17"/>
  <c r="E180" i="22" s="1"/>
  <c r="I180" i="22" s="1"/>
  <c r="F82" i="17"/>
  <c r="E82" i="22" s="1"/>
  <c r="I82" i="22" s="1"/>
  <c r="F40" i="17"/>
  <c r="E40" i="22" s="1"/>
  <c r="I40" i="22" s="1"/>
  <c r="F24" i="17"/>
  <c r="E24" i="22" s="1"/>
  <c r="I24" i="22" s="1"/>
  <c r="AU7" i="57"/>
  <c r="AU7" i="55"/>
  <c r="AU7" i="47"/>
  <c r="F22" i="17"/>
  <c r="E22" i="22" s="1"/>
  <c r="I22" i="22" s="1"/>
  <c r="F78" i="17"/>
  <c r="E78" i="22" s="1"/>
  <c r="I78" i="22" s="1"/>
  <c r="F52" i="17"/>
  <c r="E52" i="22" s="1"/>
  <c r="I52" i="22" s="1"/>
  <c r="F164" i="17"/>
  <c r="E164" i="22" s="1"/>
  <c r="I164" i="22" s="1"/>
  <c r="F76" i="17"/>
  <c r="E76" i="22" s="1"/>
  <c r="I76" i="22" s="1"/>
  <c r="F196" i="17"/>
  <c r="E196" i="22" s="1"/>
  <c r="I196" i="22" s="1"/>
  <c r="F156" i="17"/>
  <c r="E156" i="22" s="1"/>
  <c r="I156" i="22" s="1"/>
  <c r="F202" i="17"/>
  <c r="E202" i="22" s="1"/>
  <c r="I202" i="22" s="1"/>
  <c r="F136" i="17"/>
  <c r="E136" i="22" s="1"/>
  <c r="I136" i="22" s="1"/>
  <c r="F72" i="17"/>
  <c r="E72" i="22" s="1"/>
  <c r="I72" i="22" s="1"/>
  <c r="N132" i="22"/>
  <c r="AE47" i="40"/>
  <c r="AF47" i="40" s="1"/>
  <c r="N31" i="22"/>
  <c r="AE21" i="37"/>
  <c r="AF21" i="37" s="1"/>
  <c r="AE29" i="40"/>
  <c r="AF29" i="40" s="1"/>
  <c r="Z2" i="47"/>
  <c r="A2" i="47"/>
  <c r="A2" i="57"/>
  <c r="AP3" i="57"/>
  <c r="Z2" i="57"/>
  <c r="AP4" i="57"/>
  <c r="N86" i="22"/>
  <c r="AU8" i="52"/>
  <c r="AU15" i="52"/>
  <c r="AU15" i="56" s="1"/>
  <c r="AU69" i="56" s="1"/>
  <c r="AU14" i="52"/>
  <c r="AU17" i="52"/>
  <c r="AU17" i="56" s="1"/>
  <c r="AU71" i="56" s="1"/>
  <c r="AU46" i="52"/>
  <c r="AU41" i="52"/>
  <c r="AU41" i="58" s="1"/>
  <c r="AU95" i="58" s="1"/>
  <c r="AU33" i="52"/>
  <c r="AU36" i="52"/>
  <c r="AU36" i="56" s="1"/>
  <c r="AU90" i="56" s="1"/>
  <c r="AU35" i="52"/>
  <c r="AU54" i="52"/>
  <c r="AU54" i="56" s="1"/>
  <c r="AU108" i="56" s="1"/>
  <c r="AU44" i="52"/>
  <c r="AU48" i="52"/>
  <c r="AU48" i="56" s="1"/>
  <c r="AU102" i="56" s="1"/>
  <c r="AH9" i="52"/>
  <c r="AH9" i="58" s="1"/>
  <c r="AH63" i="58" s="1"/>
  <c r="AH16" i="52"/>
  <c r="AH16" i="56" s="1"/>
  <c r="AH70" i="56" s="1"/>
  <c r="AH24" i="52"/>
  <c r="AH24" i="56" s="1"/>
  <c r="AH78" i="56" s="1"/>
  <c r="AH21" i="52"/>
  <c r="AH19" i="52"/>
  <c r="AH19" i="58" s="1"/>
  <c r="AH73" i="58" s="1"/>
  <c r="AH50" i="52"/>
  <c r="AH50" i="56" s="1"/>
  <c r="AH104" i="56" s="1"/>
  <c r="AH22" i="52"/>
  <c r="AH22" i="58" s="1"/>
  <c r="AH76" i="58" s="1"/>
  <c r="AH54" i="52"/>
  <c r="AH32" i="52"/>
  <c r="AH32" i="58" s="1"/>
  <c r="AH86" i="58" s="1"/>
  <c r="AH44" i="52"/>
  <c r="AH44" i="56" s="1"/>
  <c r="AH98" i="56" s="1"/>
  <c r="AH39" i="52"/>
  <c r="AH39" i="56" s="1"/>
  <c r="AH93" i="56" s="1"/>
  <c r="AH49" i="52"/>
  <c r="AU12" i="52"/>
  <c r="AU19" i="52"/>
  <c r="AU19" i="56" s="1"/>
  <c r="AU73" i="56" s="1"/>
  <c r="AU28" i="52"/>
  <c r="AU9" i="52"/>
  <c r="AU9" i="56" s="1"/>
  <c r="AU63" i="56" s="1"/>
  <c r="AU30" i="52"/>
  <c r="AU22" i="52"/>
  <c r="AU22" i="56" s="1"/>
  <c r="AU76" i="56" s="1"/>
  <c r="AU25" i="52"/>
  <c r="AU40" i="52"/>
  <c r="AU40" i="56" s="1"/>
  <c r="AU94" i="56" s="1"/>
  <c r="AU47" i="52"/>
  <c r="AU49" i="52"/>
  <c r="AU49" i="56" s="1"/>
  <c r="AU103" i="56" s="1"/>
  <c r="AU39" i="52"/>
  <c r="AU45" i="52"/>
  <c r="AU45" i="56" s="1"/>
  <c r="AU99" i="56" s="1"/>
  <c r="AH8" i="52"/>
  <c r="AH8" i="56" s="1"/>
  <c r="AH12" i="52"/>
  <c r="AH12" i="56" s="1"/>
  <c r="AH66" i="56" s="1"/>
  <c r="AH25" i="52"/>
  <c r="AH25" i="56" s="1"/>
  <c r="AH79" i="56" s="1"/>
  <c r="AH10" i="52"/>
  <c r="AH10" i="56" s="1"/>
  <c r="AH64" i="56" s="1"/>
  <c r="AH28" i="52"/>
  <c r="AH28" i="56" s="1"/>
  <c r="AH82" i="56" s="1"/>
  <c r="AH27" i="52"/>
  <c r="AH27" i="56" s="1"/>
  <c r="AH81" i="56" s="1"/>
  <c r="AH47" i="52"/>
  <c r="AH47" i="56" s="1"/>
  <c r="AH101" i="56" s="1"/>
  <c r="AH33" i="52"/>
  <c r="AH33" i="56" s="1"/>
  <c r="AH87" i="56" s="1"/>
  <c r="AH42" i="52"/>
  <c r="AH42" i="56" s="1"/>
  <c r="AH96" i="56" s="1"/>
  <c r="AH40" i="52"/>
  <c r="AH40" i="58" s="1"/>
  <c r="AH94" i="58" s="1"/>
  <c r="AH46" i="52"/>
  <c r="AH46" i="56" s="1"/>
  <c r="AH100" i="56" s="1"/>
  <c r="AH52" i="52"/>
  <c r="AH52" i="56" s="1"/>
  <c r="AH106" i="56" s="1"/>
  <c r="AG11" i="52"/>
  <c r="AG14" i="52"/>
  <c r="AG14" i="56" s="1"/>
  <c r="AG68" i="56" s="1"/>
  <c r="AG18" i="52"/>
  <c r="AG12" i="52"/>
  <c r="AG33" i="52"/>
  <c r="AG32" i="52"/>
  <c r="AG32" i="56" s="1"/>
  <c r="AG86" i="56" s="1"/>
  <c r="AG28" i="52"/>
  <c r="AG46" i="52"/>
  <c r="AG47" i="52"/>
  <c r="AG38" i="52"/>
  <c r="AG38" i="56" s="1"/>
  <c r="AG92" i="56" s="1"/>
  <c r="AG42" i="52"/>
  <c r="AG50" i="52"/>
  <c r="AG55" i="52"/>
  <c r="AM8" i="52"/>
  <c r="AM8" i="56" s="1"/>
  <c r="AM19" i="52"/>
  <c r="AM28" i="52"/>
  <c r="AM28" i="56" s="1"/>
  <c r="AM82" i="56" s="1"/>
  <c r="AM27" i="52"/>
  <c r="AM27" i="56" s="1"/>
  <c r="AM81" i="56" s="1"/>
  <c r="AM26" i="52"/>
  <c r="AM26" i="56" s="1"/>
  <c r="AM80" i="56" s="1"/>
  <c r="AM29" i="52"/>
  <c r="AM29" i="56" s="1"/>
  <c r="AM83" i="56" s="1"/>
  <c r="AM44" i="52"/>
  <c r="AM44" i="58" s="1"/>
  <c r="AM98" i="58" s="1"/>
  <c r="AM55" i="52"/>
  <c r="AM54" i="52"/>
  <c r="AM54" i="58" s="1"/>
  <c r="AM108" i="58" s="1"/>
  <c r="AM57" i="52"/>
  <c r="AM57" i="58" s="1"/>
  <c r="AM111" i="58" s="1"/>
  <c r="AG19" i="52"/>
  <c r="AG19" i="56" s="1"/>
  <c r="AG73" i="56" s="1"/>
  <c r="AG13" i="52"/>
  <c r="AG22" i="52"/>
  <c r="AG22" i="56" s="1"/>
  <c r="AG76" i="56" s="1"/>
  <c r="AG26" i="52"/>
  <c r="AG25" i="52"/>
  <c r="AG25" i="56" s="1"/>
  <c r="AG79" i="56" s="1"/>
  <c r="AG20" i="52"/>
  <c r="AG36" i="52"/>
  <c r="AG36" i="58" s="1"/>
  <c r="AG90" i="58" s="1"/>
  <c r="AG35" i="52"/>
  <c r="AG30" i="52"/>
  <c r="AG30" i="56" s="1"/>
  <c r="AG84" i="56" s="1"/>
  <c r="AG53" i="52"/>
  <c r="AG57" i="52"/>
  <c r="AG57" i="56" s="1"/>
  <c r="AG111" i="56" s="1"/>
  <c r="AM20" i="52"/>
  <c r="AM20" i="56" s="1"/>
  <c r="AM74" i="56" s="1"/>
  <c r="AM14" i="52"/>
  <c r="AM14" i="56" s="1"/>
  <c r="AM68" i="56" s="1"/>
  <c r="AM17" i="52"/>
  <c r="AM30" i="52"/>
  <c r="AM30" i="56" s="1"/>
  <c r="AM84" i="56" s="1"/>
  <c r="AM21" i="52"/>
  <c r="AM21" i="56" s="1"/>
  <c r="AM75" i="56" s="1"/>
  <c r="AM50" i="52"/>
  <c r="AM31" i="52"/>
  <c r="AM47" i="52"/>
  <c r="AM47" i="56" s="1"/>
  <c r="AM101" i="56" s="1"/>
  <c r="AM48" i="52"/>
  <c r="AJ4" i="40"/>
  <c r="BL8" i="40"/>
  <c r="BL57" i="40"/>
  <c r="AL9" i="52"/>
  <c r="AL14" i="52"/>
  <c r="AL14" i="56" s="1"/>
  <c r="AL68" i="56" s="1"/>
  <c r="AL27" i="52"/>
  <c r="AL16" i="52"/>
  <c r="AL16" i="56" s="1"/>
  <c r="AL70" i="56" s="1"/>
  <c r="AL37" i="52"/>
  <c r="AL33" i="52"/>
  <c r="AL33" i="56" s="1"/>
  <c r="AL87" i="56" s="1"/>
  <c r="AL32" i="52"/>
  <c r="AL48" i="52"/>
  <c r="AL48" i="56" s="1"/>
  <c r="AL102" i="56" s="1"/>
  <c r="AL38" i="52"/>
  <c r="AL57" i="52"/>
  <c r="AL57" i="56" s="1"/>
  <c r="AL111" i="56" s="1"/>
  <c r="AL50" i="52"/>
  <c r="AL52" i="52"/>
  <c r="AL52" i="56" s="1"/>
  <c r="AL106" i="56" s="1"/>
  <c r="AI41" i="40"/>
  <c r="AL41" i="40" s="1"/>
  <c r="AM41" i="40" s="1"/>
  <c r="BH3" i="37"/>
  <c r="BI28" i="37" s="1"/>
  <c r="BF28" i="37"/>
  <c r="BF63" i="37"/>
  <c r="BF49" i="37"/>
  <c r="BF12" i="37"/>
  <c r="BF25" i="37"/>
  <c r="BF59" i="37"/>
  <c r="BF29" i="37"/>
  <c r="BF8" i="37"/>
  <c r="BF21" i="37"/>
  <c r="BF31" i="37"/>
  <c r="BF24" i="37"/>
  <c r="AL31" i="52"/>
  <c r="AL31" i="56" s="1"/>
  <c r="AL85" i="56" s="1"/>
  <c r="AL18" i="52"/>
  <c r="AL20" i="52"/>
  <c r="AL20" i="58" s="1"/>
  <c r="AL74" i="58" s="1"/>
  <c r="AL35" i="52"/>
  <c r="AL35" i="58" s="1"/>
  <c r="AL89" i="58" s="1"/>
  <c r="AL42" i="52"/>
  <c r="AL42" i="56" s="1"/>
  <c r="AL96" i="56" s="1"/>
  <c r="AL56" i="52"/>
  <c r="AL15" i="52"/>
  <c r="AL15" i="56" s="1"/>
  <c r="AL69" i="56" s="1"/>
  <c r="AL22" i="52"/>
  <c r="AL21" i="52"/>
  <c r="AL39" i="52"/>
  <c r="AL45" i="52"/>
  <c r="AL45" i="56" s="1"/>
  <c r="AL99" i="56" s="1"/>
  <c r="AL54" i="52"/>
  <c r="AL11" i="52"/>
  <c r="AL11" i="56" s="1"/>
  <c r="AL65" i="56" s="1"/>
  <c r="AL13" i="52"/>
  <c r="AL17" i="52"/>
  <c r="AL17" i="56" s="1"/>
  <c r="AL71" i="56" s="1"/>
  <c r="AL8" i="52"/>
  <c r="AL8" i="56" s="1"/>
  <c r="AL26" i="52"/>
  <c r="AL26" i="56" s="1"/>
  <c r="AL80" i="56" s="1"/>
  <c r="AL25" i="52"/>
  <c r="AL24" i="52"/>
  <c r="AL24" i="56" s="1"/>
  <c r="AL78" i="56" s="1"/>
  <c r="AL44" i="52"/>
  <c r="AL30" i="52"/>
  <c r="AL30" i="56" s="1"/>
  <c r="AL84" i="56" s="1"/>
  <c r="AL40" i="52"/>
  <c r="AL49" i="52"/>
  <c r="AL49" i="56" s="1"/>
  <c r="AL103" i="56" s="1"/>
  <c r="AL41" i="52"/>
  <c r="BF7" i="37"/>
  <c r="BF41" i="37"/>
  <c r="BF33" i="37"/>
  <c r="BF40" i="37"/>
  <c r="BF16" i="37"/>
  <c r="BF9" i="37"/>
  <c r="BF32" i="37"/>
  <c r="BF17" i="37"/>
  <c r="BF4" i="37"/>
  <c r="BF51" i="37"/>
  <c r="BF48" i="37"/>
  <c r="BF27" i="37"/>
  <c r="BF62" i="37"/>
  <c r="BF19" i="37"/>
  <c r="AM16" i="52"/>
  <c r="AM11" i="52"/>
  <c r="AM10" i="52"/>
  <c r="AM9" i="52"/>
  <c r="AM41" i="52"/>
  <c r="AM18" i="52"/>
  <c r="AM38" i="52"/>
  <c r="AM37" i="52"/>
  <c r="AM36" i="52"/>
  <c r="AM35" i="52"/>
  <c r="AM43" i="52"/>
  <c r="AM49" i="52"/>
  <c r="N70" i="22"/>
  <c r="N30" i="22"/>
  <c r="N112" i="22"/>
  <c r="N61" i="22"/>
  <c r="N173" i="22"/>
  <c r="H120" i="55"/>
  <c r="H121" i="55" s="1"/>
  <c r="BF54" i="37"/>
  <c r="BF38" i="37"/>
  <c r="S100" i="36"/>
  <c r="BL63" i="40"/>
  <c r="N158" i="22"/>
  <c r="N17" i="22"/>
  <c r="N32" i="22"/>
  <c r="N90" i="22"/>
  <c r="N74" i="22"/>
  <c r="N169" i="22"/>
  <c r="N175" i="22"/>
  <c r="N24" i="22"/>
  <c r="N166" i="22"/>
  <c r="N62" i="22"/>
  <c r="N77" i="22"/>
  <c r="N37" i="22"/>
  <c r="N200" i="22"/>
  <c r="N20" i="22"/>
  <c r="N199" i="22"/>
  <c r="N58" i="22"/>
  <c r="N64" i="22"/>
  <c r="N105" i="22"/>
  <c r="N179" i="22"/>
  <c r="N177" i="22"/>
  <c r="N83" i="22"/>
  <c r="N207" i="22"/>
  <c r="N25" i="22"/>
  <c r="N204" i="22"/>
  <c r="N167" i="22"/>
  <c r="N80" i="22"/>
  <c r="N39" i="22"/>
  <c r="N100" i="22"/>
  <c r="N19" i="22"/>
  <c r="N174" i="22"/>
  <c r="N113" i="22"/>
  <c r="N123" i="22"/>
  <c r="N78" i="22"/>
  <c r="N149" i="22"/>
  <c r="N71" i="22"/>
  <c r="N34" i="22"/>
  <c r="N159" i="22"/>
  <c r="N163" i="22"/>
  <c r="N52" i="22"/>
  <c r="N11" i="22"/>
  <c r="N68" i="22"/>
  <c r="N182" i="22"/>
  <c r="N186" i="22"/>
  <c r="N194" i="22"/>
  <c r="N94" i="22"/>
  <c r="N114" i="22"/>
  <c r="N28" i="22"/>
  <c r="N23" i="22"/>
  <c r="N67" i="22"/>
  <c r="N198" i="22"/>
  <c r="N202" i="22"/>
  <c r="N192" i="22"/>
  <c r="N44" i="22"/>
  <c r="N57" i="22"/>
  <c r="N29" i="22"/>
  <c r="N153" i="22"/>
  <c r="N89" i="22"/>
  <c r="N195" i="22"/>
  <c r="N107" i="22"/>
  <c r="N134" i="22"/>
  <c r="N138" i="22"/>
  <c r="N128" i="22"/>
  <c r="N82" i="22"/>
  <c r="N45" i="22"/>
  <c r="N161" i="22"/>
  <c r="N97" i="22"/>
  <c r="N104" i="22"/>
  <c r="N120" i="22"/>
  <c r="N206" i="22"/>
  <c r="N33" i="22"/>
  <c r="N141" i="22"/>
  <c r="N191" i="22"/>
  <c r="N79" i="22"/>
  <c r="N164" i="22"/>
  <c r="N189" i="22"/>
  <c r="N27" i="22"/>
  <c r="N60" i="22"/>
  <c r="N85" i="22"/>
  <c r="N190" i="22"/>
  <c r="N42" i="22"/>
  <c r="N118" i="22"/>
  <c r="N122" i="22"/>
  <c r="N103" i="22"/>
  <c r="N126" i="22"/>
  <c r="N139" i="22"/>
  <c r="N136" i="22"/>
  <c r="N140" i="22"/>
  <c r="N148" i="22"/>
  <c r="N176" i="22"/>
  <c r="N168" i="22"/>
  <c r="N172" i="22"/>
  <c r="N180" i="22"/>
  <c r="N162" i="22"/>
  <c r="N152" i="22"/>
  <c r="N156" i="22"/>
  <c r="N151" i="22"/>
  <c r="N196" i="22"/>
  <c r="N22" i="22"/>
  <c r="N201" i="22"/>
  <c r="N137" i="22"/>
  <c r="N73" i="22"/>
  <c r="N150" i="22"/>
  <c r="N66" i="22"/>
  <c r="N88" i="22"/>
  <c r="N92" i="22"/>
  <c r="N87" i="22"/>
  <c r="N41" i="22"/>
  <c r="N18" i="22"/>
  <c r="N145" i="22"/>
  <c r="N81" i="22"/>
  <c r="N171" i="22"/>
  <c r="N40" i="22"/>
  <c r="N119" i="22"/>
  <c r="N16" i="22"/>
  <c r="N125" i="22"/>
  <c r="N108" i="22"/>
  <c r="N124" i="22"/>
  <c r="N48" i="22"/>
  <c r="N157" i="22"/>
  <c r="N36" i="22"/>
  <c r="N49" i="22"/>
  <c r="N116" i="22"/>
  <c r="N208" i="22"/>
  <c r="N12" i="22"/>
  <c r="N72" i="22"/>
  <c r="N76" i="22"/>
  <c r="N13" i="22"/>
  <c r="N144" i="22"/>
  <c r="N135" i="22"/>
  <c r="N95" i="22"/>
  <c r="N99" i="22"/>
  <c r="N10" i="22"/>
  <c r="N55" i="22"/>
  <c r="N127" i="22"/>
  <c r="N131" i="22"/>
  <c r="N130" i="22"/>
  <c r="N84" i="22"/>
  <c r="N111" i="22"/>
  <c r="N115" i="22"/>
  <c r="N110" i="22"/>
  <c r="N155" i="22"/>
  <c r="N43" i="22"/>
  <c r="N185" i="22"/>
  <c r="N121" i="22"/>
  <c r="N54" i="22"/>
  <c r="N154" i="22"/>
  <c r="N38" i="22"/>
  <c r="N50" i="22"/>
  <c r="N15" i="22"/>
  <c r="N178" i="22"/>
  <c r="N59" i="22"/>
  <c r="N193" i="22"/>
  <c r="N129" i="22"/>
  <c r="N65" i="22"/>
  <c r="N56" i="22"/>
  <c r="N170" i="22"/>
  <c r="N47" i="22"/>
  <c r="N205" i="22"/>
  <c r="N93" i="22"/>
  <c r="N98" i="22"/>
  <c r="N160" i="22"/>
  <c r="N51" i="22"/>
  <c r="N109" i="22"/>
  <c r="N63" i="22"/>
  <c r="N26" i="22"/>
  <c r="N143" i="22"/>
  <c r="N147" i="22"/>
  <c r="N181" i="22"/>
  <c r="N21" i="22"/>
  <c r="N146" i="22"/>
  <c r="N46" i="22"/>
  <c r="N35" i="22"/>
  <c r="N75" i="22"/>
  <c r="N142" i="22"/>
  <c r="N117" i="22"/>
  <c r="N188" i="22"/>
  <c r="N183" i="22"/>
  <c r="N133" i="22"/>
  <c r="N106" i="22"/>
  <c r="N96" i="22"/>
  <c r="N53" i="22"/>
  <c r="N101" i="22"/>
  <c r="N102" i="22"/>
  <c r="N187" i="22"/>
  <c r="N197" i="22"/>
  <c r="N69" i="22"/>
  <c r="N91" i="22"/>
  <c r="N165" i="22"/>
  <c r="N14" i="22"/>
  <c r="S112" i="36"/>
  <c r="S104" i="36"/>
  <c r="AL4" i="37"/>
  <c r="AM4" i="37" s="1"/>
  <c r="BU117" i="57"/>
  <c r="BU117" i="55"/>
  <c r="BE117" i="57"/>
  <c r="BE117" i="55"/>
  <c r="BJ117" i="57"/>
  <c r="BJ117" i="55"/>
  <c r="AO117" i="57"/>
  <c r="AO117" i="55"/>
  <c r="AG117" i="57"/>
  <c r="AG117" i="55"/>
  <c r="M117" i="57"/>
  <c r="M117" i="55"/>
  <c r="BT117" i="55"/>
  <c r="BT117" i="57"/>
  <c r="BD117" i="57"/>
  <c r="BD117" i="55"/>
  <c r="BI117" i="57"/>
  <c r="BI117" i="55"/>
  <c r="AN117" i="57"/>
  <c r="AN117" i="55"/>
  <c r="AF117" i="57"/>
  <c r="AF117" i="55"/>
  <c r="BS117" i="55"/>
  <c r="BS117" i="57"/>
  <c r="BC117" i="57"/>
  <c r="BC117" i="55"/>
  <c r="BH117" i="55"/>
  <c r="BH117" i="57"/>
  <c r="AM117" i="57"/>
  <c r="AM117" i="55"/>
  <c r="AE117" i="57"/>
  <c r="AE117" i="55"/>
  <c r="BM117" i="57"/>
  <c r="BM117" i="55"/>
  <c r="AR117" i="57"/>
  <c r="AR117" i="55"/>
  <c r="BG117" i="57"/>
  <c r="BG117" i="55"/>
  <c r="AL117" i="57"/>
  <c r="AL117" i="55"/>
  <c r="AD117" i="57"/>
  <c r="AD117" i="55"/>
  <c r="BN117" i="57"/>
  <c r="BN117" i="55"/>
  <c r="AS117" i="57"/>
  <c r="AS117" i="55"/>
  <c r="BQ117" i="57"/>
  <c r="BQ117" i="55"/>
  <c r="AV117" i="57"/>
  <c r="AV117" i="55"/>
  <c r="AK117" i="57"/>
  <c r="AK117" i="55"/>
  <c r="X117" i="57"/>
  <c r="X117" i="55"/>
  <c r="BK117" i="55"/>
  <c r="BK117" i="57"/>
  <c r="AP117" i="57"/>
  <c r="AP117" i="55"/>
  <c r="BR117" i="55"/>
  <c r="BR117" i="57"/>
  <c r="AW117" i="57"/>
  <c r="AW117" i="55"/>
  <c r="AJ117" i="57"/>
  <c r="AJ117" i="55"/>
  <c r="O117" i="57"/>
  <c r="O117" i="55"/>
  <c r="BL117" i="55"/>
  <c r="BL117" i="57"/>
  <c r="AQ117" i="57"/>
  <c r="AQ117" i="55"/>
  <c r="BO117" i="55"/>
  <c r="BO117" i="57"/>
  <c r="AT117" i="57"/>
  <c r="AT117" i="55"/>
  <c r="AI117" i="57"/>
  <c r="AI117" i="55"/>
  <c r="U117" i="57"/>
  <c r="U117" i="55"/>
  <c r="BV117" i="55"/>
  <c r="BV117" i="57"/>
  <c r="BF117" i="57"/>
  <c r="BF117" i="55"/>
  <c r="R117" i="57"/>
  <c r="R117" i="55"/>
  <c r="BP117" i="55"/>
  <c r="BP117" i="57"/>
  <c r="AU117" i="57"/>
  <c r="AU117" i="55"/>
  <c r="AH117" i="57"/>
  <c r="AH117" i="55"/>
  <c r="H120" i="56"/>
  <c r="H121" i="56" s="1"/>
  <c r="BF22" i="37"/>
  <c r="AE23" i="40"/>
  <c r="AF23" i="40" s="1"/>
  <c r="E2" i="57"/>
  <c r="AD2" i="57" s="1"/>
  <c r="E2" i="55"/>
  <c r="AD2" i="55" s="1"/>
  <c r="E2" i="52"/>
  <c r="AD2" i="52" s="1"/>
  <c r="E2" i="47"/>
  <c r="AD2" i="47" s="1"/>
  <c r="BC2" i="47" s="1"/>
  <c r="E2" i="58"/>
  <c r="AD2" i="58" s="1"/>
  <c r="E2" i="56"/>
  <c r="AD2" i="56" s="1"/>
  <c r="AQ4" i="37"/>
  <c r="AQ58" i="37"/>
  <c r="AQ24" i="37"/>
  <c r="AQ60" i="37"/>
  <c r="AQ14" i="37"/>
  <c r="AQ36" i="37"/>
  <c r="AQ25" i="37"/>
  <c r="AQ44" i="37"/>
  <c r="AQ11" i="37"/>
  <c r="AQ53" i="37"/>
  <c r="AQ22" i="37"/>
  <c r="AQ39" i="37"/>
  <c r="AQ28" i="37"/>
  <c r="AQ15" i="37"/>
  <c r="AQ35" i="37"/>
  <c r="BL47" i="40"/>
  <c r="BL6" i="40"/>
  <c r="BL19" i="40"/>
  <c r="BL20" i="40"/>
  <c r="BL41" i="40"/>
  <c r="BL25" i="40"/>
  <c r="BL30" i="40"/>
  <c r="BL50" i="40"/>
  <c r="AQ23" i="37"/>
  <c r="AQ10" i="37"/>
  <c r="AQ32" i="37"/>
  <c r="AQ33" i="37"/>
  <c r="AQ46" i="37"/>
  <c r="AQ43" i="37"/>
  <c r="AQ61" i="37"/>
  <c r="AQ55" i="37"/>
  <c r="AQ21" i="37"/>
  <c r="AQ34" i="37"/>
  <c r="AQ47" i="37"/>
  <c r="AQ56" i="37"/>
  <c r="AQ57" i="37"/>
  <c r="AQ54" i="37"/>
  <c r="AQ6" i="37"/>
  <c r="AI5" i="37"/>
  <c r="AL5" i="37" s="1"/>
  <c r="AM5" i="37" s="1"/>
  <c r="AQ12" i="37"/>
  <c r="AQ42" i="37"/>
  <c r="AQ48" i="37"/>
  <c r="AQ49" i="37"/>
  <c r="AQ62" i="37"/>
  <c r="AQ59" i="37"/>
  <c r="AQ26" i="37"/>
  <c r="AQ20" i="37"/>
  <c r="AQ37" i="37"/>
  <c r="AQ50" i="37"/>
  <c r="AQ63" i="37"/>
  <c r="AQ9" i="37"/>
  <c r="AQ5" i="37"/>
  <c r="AQ19" i="37"/>
  <c r="AQ7" i="37"/>
  <c r="AQ29" i="37"/>
  <c r="AQ45" i="37"/>
  <c r="AQ16" i="37"/>
  <c r="AQ17" i="37"/>
  <c r="AQ30" i="37"/>
  <c r="AQ27" i="37"/>
  <c r="AQ13" i="37"/>
  <c r="AQ8" i="37"/>
  <c r="AQ52" i="37"/>
  <c r="AQ18" i="37"/>
  <c r="AQ31" i="37"/>
  <c r="AQ40" i="37"/>
  <c r="AQ41" i="37"/>
  <c r="AQ38" i="37"/>
  <c r="U4" i="37"/>
  <c r="N4" i="37"/>
  <c r="AB4" i="37"/>
  <c r="U118" i="56"/>
  <c r="U120" i="56"/>
  <c r="AJ16" i="40"/>
  <c r="S120" i="36"/>
  <c r="S108" i="36"/>
  <c r="S96" i="36"/>
  <c r="AZ61" i="37"/>
  <c r="AZ56" i="37"/>
  <c r="AL22" i="37"/>
  <c r="AM22" i="37" s="1"/>
  <c r="AZ60" i="37"/>
  <c r="AZ39" i="37"/>
  <c r="AZ40" i="37"/>
  <c r="AZ27" i="37"/>
  <c r="AM120" i="56"/>
  <c r="AM121" i="56" s="1"/>
  <c r="L118" i="56"/>
  <c r="L120" i="56"/>
  <c r="AZ36" i="37"/>
  <c r="AZ20" i="37"/>
  <c r="AZ25" i="37"/>
  <c r="AZ16" i="37"/>
  <c r="AZ32" i="37"/>
  <c r="AZ55" i="37"/>
  <c r="AZ11" i="37"/>
  <c r="AZ22" i="37"/>
  <c r="AZ7" i="37"/>
  <c r="AZ38" i="37"/>
  <c r="AZ30" i="37"/>
  <c r="AZ31" i="37"/>
  <c r="AT3" i="40"/>
  <c r="AU38" i="40" s="1"/>
  <c r="AJ11" i="40"/>
  <c r="AJ12" i="40" s="1"/>
  <c r="AN10" i="40"/>
  <c r="AZ12" i="37"/>
  <c r="AZ4" i="37"/>
  <c r="AZ26" i="37"/>
  <c r="AZ21" i="37"/>
  <c r="AJ53" i="40"/>
  <c r="AN53" i="40" s="1"/>
  <c r="AN52" i="40"/>
  <c r="BO3" i="40"/>
  <c r="BP42" i="40" s="1"/>
  <c r="AL22" i="40"/>
  <c r="AM22" i="40" s="1"/>
  <c r="AY3" i="40"/>
  <c r="AJ22" i="40"/>
  <c r="S118" i="56"/>
  <c r="S120" i="56"/>
  <c r="S118" i="58"/>
  <c r="S120" i="58"/>
  <c r="AS3" i="37"/>
  <c r="AL10" i="37"/>
  <c r="AM10" i="37" s="1"/>
  <c r="AI11" i="37"/>
  <c r="AK118" i="58"/>
  <c r="AK120" i="58"/>
  <c r="AE118" i="56"/>
  <c r="AE120" i="56"/>
  <c r="AL52" i="40"/>
  <c r="AM52" i="40" s="1"/>
  <c r="AI53" i="40"/>
  <c r="BN3" i="40"/>
  <c r="AL58" i="40"/>
  <c r="AM58" i="40" s="1"/>
  <c r="AJ58" i="40"/>
  <c r="BF14" i="37"/>
  <c r="BF34" i="37"/>
  <c r="BF58" i="37"/>
  <c r="BF26" i="37"/>
  <c r="BF46" i="37"/>
  <c r="BF10" i="37"/>
  <c r="BF30" i="37"/>
  <c r="BF50" i="37"/>
  <c r="BF42" i="37"/>
  <c r="BF18" i="37"/>
  <c r="AE120" i="58"/>
  <c r="AE118" i="58"/>
  <c r="BB3" i="40"/>
  <c r="AJ28" i="40"/>
  <c r="AL28" i="37"/>
  <c r="AM28" i="37" s="1"/>
  <c r="BB3" i="37"/>
  <c r="AI29" i="37"/>
  <c r="AL16" i="37"/>
  <c r="AM16" i="37" s="1"/>
  <c r="N118" i="56"/>
  <c r="N120" i="56"/>
  <c r="E118" i="56"/>
  <c r="E120" i="56"/>
  <c r="V121" i="58"/>
  <c r="BK3" i="37"/>
  <c r="AL46" i="37"/>
  <c r="AM46" i="37" s="1"/>
  <c r="AI47" i="37"/>
  <c r="AW6" i="37"/>
  <c r="AW8" i="37"/>
  <c r="AW11" i="37"/>
  <c r="AW7" i="37"/>
  <c r="AW5" i="37"/>
  <c r="AW9" i="37"/>
  <c r="AW22" i="37"/>
  <c r="AW54" i="37"/>
  <c r="AW12" i="37"/>
  <c r="AW44" i="37"/>
  <c r="AW25" i="37"/>
  <c r="AW57" i="37"/>
  <c r="AW26" i="37"/>
  <c r="AW42" i="37"/>
  <c r="AW58" i="37"/>
  <c r="AW31" i="37"/>
  <c r="AW47" i="37"/>
  <c r="AW14" i="37"/>
  <c r="AW30" i="37"/>
  <c r="AW46" i="37"/>
  <c r="AW62" i="37"/>
  <c r="AW19" i="37"/>
  <c r="AW35" i="37"/>
  <c r="AW51" i="37"/>
  <c r="AW16" i="37"/>
  <c r="AW32" i="37"/>
  <c r="AW48" i="37"/>
  <c r="AW13" i="37"/>
  <c r="AW29" i="37"/>
  <c r="AW45" i="37"/>
  <c r="AW18" i="37"/>
  <c r="AW34" i="37"/>
  <c r="AW50" i="37"/>
  <c r="AW23" i="37"/>
  <c r="AW39" i="37"/>
  <c r="AW55" i="37"/>
  <c r="AW20" i="37"/>
  <c r="AW36" i="37"/>
  <c r="AW52" i="37"/>
  <c r="AW17" i="37"/>
  <c r="AW33" i="37"/>
  <c r="AW49" i="37"/>
  <c r="AW38" i="37"/>
  <c r="AW27" i="37"/>
  <c r="AW43" i="37"/>
  <c r="AW59" i="37"/>
  <c r="AW24" i="37"/>
  <c r="AW40" i="37"/>
  <c r="AW56" i="37"/>
  <c r="AW21" i="37"/>
  <c r="AW37" i="37"/>
  <c r="AW53" i="37"/>
  <c r="AW15" i="37"/>
  <c r="AW63" i="37"/>
  <c r="AW28" i="37"/>
  <c r="AW60" i="37"/>
  <c r="AW41" i="37"/>
  <c r="BN3" i="37"/>
  <c r="AL52" i="37"/>
  <c r="AM52" i="37" s="1"/>
  <c r="AI53" i="37"/>
  <c r="AZ45" i="37"/>
  <c r="AZ53" i="37"/>
  <c r="AZ44" i="37"/>
  <c r="AZ43" i="37"/>
  <c r="AZ34" i="37"/>
  <c r="AZ5" i="37"/>
  <c r="AZ8" i="37"/>
  <c r="AZ9" i="37"/>
  <c r="AZ23" i="37"/>
  <c r="AZ59" i="37"/>
  <c r="AZ50" i="37"/>
  <c r="AZ10" i="37"/>
  <c r="AZ35" i="37"/>
  <c r="AZ17" i="37"/>
  <c r="AZ63" i="37"/>
  <c r="AZ54" i="37"/>
  <c r="AZ49" i="37"/>
  <c r="AZ13" i="37"/>
  <c r="AZ57" i="37"/>
  <c r="AZ58" i="37"/>
  <c r="AZ33" i="37"/>
  <c r="AZ41" i="37"/>
  <c r="AZ47" i="37"/>
  <c r="AW4" i="37"/>
  <c r="AI23" i="37"/>
  <c r="AL23" i="37" s="1"/>
  <c r="AM23" i="37" s="1"/>
  <c r="AZ19" i="37"/>
  <c r="AZ18" i="37"/>
  <c r="AZ48" i="37"/>
  <c r="W121" i="56"/>
  <c r="S72" i="36"/>
  <c r="AZ28" i="37"/>
  <c r="AZ37" i="37"/>
  <c r="AZ15" i="37"/>
  <c r="AZ42" i="37"/>
  <c r="AZ24" i="37"/>
  <c r="AI17" i="37"/>
  <c r="AZ62" i="37"/>
  <c r="AZ6" i="37"/>
  <c r="AZ29" i="37"/>
  <c r="AZ52" i="37"/>
  <c r="AZ14" i="37"/>
  <c r="AZ51" i="37"/>
  <c r="AW10" i="37"/>
  <c r="AU121" i="56"/>
  <c r="L6" i="47"/>
  <c r="L22" i="47" s="1"/>
  <c r="K4" i="15"/>
  <c r="L3" i="19" s="1"/>
  <c r="L9" i="22"/>
  <c r="L148" i="22"/>
  <c r="L124" i="22"/>
  <c r="L108" i="22"/>
  <c r="L179" i="22"/>
  <c r="L198" i="22"/>
  <c r="L26" i="22"/>
  <c r="L121" i="22"/>
  <c r="L151" i="22"/>
  <c r="L65" i="22"/>
  <c r="L51" i="22"/>
  <c r="L72" i="22"/>
  <c r="L133" i="22"/>
  <c r="L25" i="22"/>
  <c r="L61" i="22"/>
  <c r="L132" i="22"/>
  <c r="L116" i="22"/>
  <c r="L175" i="22"/>
  <c r="L127" i="22"/>
  <c r="L163" i="22"/>
  <c r="L20" i="22"/>
  <c r="L207" i="22"/>
  <c r="L190" i="22"/>
  <c r="L158" i="22"/>
  <c r="L126" i="22"/>
  <c r="L94" i="22"/>
  <c r="L17" i="22"/>
  <c r="L177" i="22"/>
  <c r="L145" i="22"/>
  <c r="L113" i="22"/>
  <c r="L77" i="22"/>
  <c r="L143" i="22"/>
  <c r="L103" i="22"/>
  <c r="L41" i="22"/>
  <c r="L84" i="22"/>
  <c r="L39" i="22"/>
  <c r="L55" i="22"/>
  <c r="L78" i="22"/>
  <c r="L40" i="22"/>
  <c r="L56" i="22"/>
  <c r="L80" i="22"/>
  <c r="L202" i="22"/>
  <c r="L170" i="22"/>
  <c r="L138" i="22"/>
  <c r="L86" i="22"/>
  <c r="L24" i="22"/>
  <c r="L189" i="22"/>
  <c r="L157" i="22"/>
  <c r="L125" i="22"/>
  <c r="L109" i="22"/>
  <c r="L91" i="22"/>
  <c r="L192" i="22"/>
  <c r="L160" i="22"/>
  <c r="L128" i="22"/>
  <c r="L96" i="22"/>
  <c r="L18" i="22"/>
  <c r="L139" i="22"/>
  <c r="L99" i="22"/>
  <c r="L57" i="22"/>
  <c r="L68" i="22"/>
  <c r="L50" i="22"/>
  <c r="L34" i="22"/>
  <c r="L15" i="22"/>
  <c r="L203" i="22"/>
  <c r="L150" i="22"/>
  <c r="L118" i="22"/>
  <c r="L201" i="22"/>
  <c r="L137" i="22"/>
  <c r="L105" i="22"/>
  <c r="L135" i="22"/>
  <c r="L71" i="22"/>
  <c r="L92" i="22"/>
  <c r="L59" i="22"/>
  <c r="L44" i="22"/>
  <c r="L88" i="22"/>
  <c r="L194" i="22"/>
  <c r="L130" i="22"/>
  <c r="L98" i="22"/>
  <c r="L33" i="22"/>
  <c r="L184" i="22"/>
  <c r="L120" i="22"/>
  <c r="L89" i="22"/>
  <c r="L131" i="22"/>
  <c r="L87" i="22"/>
  <c r="L22" i="22"/>
  <c r="L30" i="22"/>
  <c r="L27" i="22"/>
  <c r="L102" i="22"/>
  <c r="L185" i="22"/>
  <c r="L153" i="22"/>
  <c r="L83" i="22"/>
  <c r="L21" i="22"/>
  <c r="L70" i="22"/>
  <c r="L106" i="22"/>
  <c r="L165" i="22"/>
  <c r="L10" i="22"/>
  <c r="L204" i="22"/>
  <c r="L188" i="22"/>
  <c r="L156" i="22"/>
  <c r="L100" i="22"/>
  <c r="L199" i="22"/>
  <c r="L195" i="22"/>
  <c r="L29" i="22"/>
  <c r="L182" i="22"/>
  <c r="L85" i="22"/>
  <c r="L169" i="22"/>
  <c r="L69" i="22"/>
  <c r="L167" i="22"/>
  <c r="L95" i="22"/>
  <c r="L43" i="22"/>
  <c r="L28" i="22"/>
  <c r="L60" i="22"/>
  <c r="L162" i="22"/>
  <c r="L114" i="22"/>
  <c r="L181" i="22"/>
  <c r="L149" i="22"/>
  <c r="L152" i="22"/>
  <c r="L62" i="22"/>
  <c r="L46" i="22"/>
  <c r="L134" i="22"/>
  <c r="L76" i="22"/>
  <c r="L52" i="22"/>
  <c r="L178" i="22"/>
  <c r="L122" i="22"/>
  <c r="L180" i="22"/>
  <c r="L81" i="22"/>
  <c r="L164" i="22"/>
  <c r="L140" i="22"/>
  <c r="L16" i="22"/>
  <c r="L196" i="22"/>
  <c r="L191" i="22"/>
  <c r="L187" i="22"/>
  <c r="L90" i="22"/>
  <c r="L12" i="22"/>
  <c r="L172" i="22"/>
  <c r="L75" i="22"/>
  <c r="L206" i="22"/>
  <c r="L174" i="22"/>
  <c r="L142" i="22"/>
  <c r="L110" i="22"/>
  <c r="L37" i="22"/>
  <c r="L193" i="22"/>
  <c r="L161" i="22"/>
  <c r="L129" i="22"/>
  <c r="L97" i="22"/>
  <c r="L49" i="22"/>
  <c r="L159" i="22"/>
  <c r="L119" i="22"/>
  <c r="L73" i="22"/>
  <c r="L79" i="22"/>
  <c r="L31" i="22"/>
  <c r="L47" i="22"/>
  <c r="L63" i="22"/>
  <c r="L32" i="22"/>
  <c r="L48" i="22"/>
  <c r="L64" i="22"/>
  <c r="L186" i="22"/>
  <c r="L154" i="22"/>
  <c r="L93" i="22"/>
  <c r="L205" i="22"/>
  <c r="L173" i="22"/>
  <c r="L141" i="22"/>
  <c r="L117" i="22"/>
  <c r="L101" i="22"/>
  <c r="L14" i="22"/>
  <c r="L208" i="22"/>
  <c r="L176" i="22"/>
  <c r="L144" i="22"/>
  <c r="L112" i="22"/>
  <c r="L82" i="22"/>
  <c r="L155" i="22"/>
  <c r="L123" i="22"/>
  <c r="L74" i="22"/>
  <c r="L13" i="22"/>
  <c r="L58" i="22"/>
  <c r="L42" i="22"/>
  <c r="L23" i="22"/>
  <c r="L183" i="22"/>
  <c r="L171" i="22"/>
  <c r="L107" i="22"/>
  <c r="L67" i="22"/>
  <c r="L166" i="22"/>
  <c r="L111" i="22"/>
  <c r="L35" i="22"/>
  <c r="L36" i="22"/>
  <c r="L146" i="22"/>
  <c r="L53" i="22"/>
  <c r="L197" i="22"/>
  <c r="L200" i="22"/>
  <c r="L45" i="22"/>
  <c r="L66" i="22"/>
  <c r="L168" i="22"/>
  <c r="L11" i="22"/>
  <c r="L136" i="22"/>
  <c r="L147" i="22"/>
  <c r="L54" i="22"/>
  <c r="L104" i="22"/>
  <c r="L115" i="22"/>
  <c r="L38" i="22"/>
  <c r="L19" i="22"/>
  <c r="AS121" i="56"/>
  <c r="AE4" i="40"/>
  <c r="AF4" i="40" s="1"/>
  <c r="F6" i="47"/>
  <c r="F25" i="47" s="1"/>
  <c r="J4" i="15"/>
  <c r="K3" i="19" s="1"/>
  <c r="AL118" i="56"/>
  <c r="AL120" i="56"/>
  <c r="AF120" i="56"/>
  <c r="AF118" i="56"/>
  <c r="R118" i="58"/>
  <c r="R120" i="58"/>
  <c r="Q118" i="58"/>
  <c r="Q120" i="58"/>
  <c r="AT120" i="58"/>
  <c r="AT118" i="58"/>
  <c r="AN120" i="58"/>
  <c r="AN118" i="58"/>
  <c r="G118" i="56"/>
  <c r="G120" i="56"/>
  <c r="J120" i="56"/>
  <c r="J118" i="56"/>
  <c r="AR120" i="56"/>
  <c r="AR118" i="56"/>
  <c r="AL120" i="58"/>
  <c r="AL118" i="58"/>
  <c r="AF120" i="58"/>
  <c r="AF118" i="58"/>
  <c r="AP118" i="56"/>
  <c r="AP120" i="56"/>
  <c r="AJ118" i="56"/>
  <c r="AJ120" i="56"/>
  <c r="AD118" i="56"/>
  <c r="AD120" i="56"/>
  <c r="F118" i="56"/>
  <c r="F120" i="56"/>
  <c r="G118" i="58"/>
  <c r="G120" i="58"/>
  <c r="J118" i="58"/>
  <c r="J120" i="58"/>
  <c r="AR120" i="58"/>
  <c r="AR118" i="58"/>
  <c r="P120" i="56"/>
  <c r="P118" i="56"/>
  <c r="M118" i="56"/>
  <c r="M120" i="56"/>
  <c r="AV118" i="56"/>
  <c r="AV120" i="56"/>
  <c r="AP118" i="58"/>
  <c r="AP120" i="58"/>
  <c r="AJ118" i="58"/>
  <c r="AJ120" i="58"/>
  <c r="AD120" i="58"/>
  <c r="AD118" i="58"/>
  <c r="F120" i="58"/>
  <c r="F118" i="58"/>
  <c r="AH120" i="56"/>
  <c r="AH118" i="56"/>
  <c r="X120" i="56"/>
  <c r="X118" i="56"/>
  <c r="O121" i="56"/>
  <c r="P118" i="58"/>
  <c r="P120" i="58"/>
  <c r="M118" i="58"/>
  <c r="M120" i="58"/>
  <c r="AV118" i="58"/>
  <c r="AV120" i="58"/>
  <c r="R118" i="56"/>
  <c r="R120" i="56"/>
  <c r="Q118" i="56"/>
  <c r="Q120" i="56"/>
  <c r="AT118" i="56"/>
  <c r="AT120" i="56"/>
  <c r="AN118" i="56"/>
  <c r="AN120" i="56"/>
  <c r="AI48" i="40"/>
  <c r="AL47" i="40"/>
  <c r="AM47" i="40" s="1"/>
  <c r="AH118" i="58"/>
  <c r="AH120" i="58"/>
  <c r="X118" i="58"/>
  <c r="X120" i="58"/>
  <c r="AI30" i="40"/>
  <c r="AL29" i="40"/>
  <c r="AM29" i="40" s="1"/>
  <c r="AI60" i="40"/>
  <c r="AL59" i="40"/>
  <c r="AM59" i="40" s="1"/>
  <c r="S66" i="36"/>
  <c r="AE10" i="37"/>
  <c r="AF10" i="37" s="1"/>
  <c r="AG5" i="37" s="1"/>
  <c r="AI36" i="37"/>
  <c r="AL35" i="37"/>
  <c r="AM35" i="37" s="1"/>
  <c r="S110" i="36"/>
  <c r="S80" i="36"/>
  <c r="S118" i="36"/>
  <c r="S102" i="36"/>
  <c r="BR42" i="40"/>
  <c r="BR4" i="40"/>
  <c r="BR39" i="40"/>
  <c r="BR48" i="40"/>
  <c r="BR38" i="40"/>
  <c r="BR59" i="40"/>
  <c r="BR46" i="40"/>
  <c r="BR7" i="40"/>
  <c r="BR36" i="40"/>
  <c r="BR18" i="40"/>
  <c r="BR34" i="40"/>
  <c r="BR20" i="40"/>
  <c r="BR37" i="40"/>
  <c r="BR23" i="40"/>
  <c r="BR9" i="40"/>
  <c r="BR53" i="40"/>
  <c r="BR47" i="40"/>
  <c r="BR56" i="40"/>
  <c r="BR50" i="40"/>
  <c r="BR43" i="40"/>
  <c r="BR8" i="40"/>
  <c r="BR51" i="40"/>
  <c r="BR25" i="40"/>
  <c r="BR29" i="40"/>
  <c r="BR22" i="40"/>
  <c r="BR24" i="40"/>
  <c r="BR35" i="40"/>
  <c r="BR19" i="40"/>
  <c r="BR5" i="40"/>
  <c r="BR49" i="40"/>
  <c r="BR33" i="40"/>
  <c r="BR40" i="40"/>
  <c r="BR58" i="40"/>
  <c r="BR63" i="40"/>
  <c r="BR52" i="40"/>
  <c r="BR10" i="40"/>
  <c r="BR21" i="40"/>
  <c r="BR60" i="40"/>
  <c r="BR26" i="40"/>
  <c r="BR12" i="40"/>
  <c r="BR28" i="40"/>
  <c r="BR31" i="40"/>
  <c r="BR15" i="40"/>
  <c r="BR61" i="40"/>
  <c r="BR45" i="40"/>
  <c r="BR55" i="40"/>
  <c r="BR6" i="40"/>
  <c r="BR13" i="40"/>
  <c r="BR54" i="40"/>
  <c r="BR17" i="40"/>
  <c r="BR44" i="40"/>
  <c r="BR62" i="40"/>
  <c r="BR14" i="40"/>
  <c r="BR30" i="40"/>
  <c r="BR16" i="40"/>
  <c r="BR32" i="40"/>
  <c r="BR27" i="40"/>
  <c r="BR11" i="40"/>
  <c r="BR57" i="40"/>
  <c r="BR41" i="40"/>
  <c r="AI24" i="40"/>
  <c r="AL23" i="40"/>
  <c r="AM23" i="40" s="1"/>
  <c r="I121" i="58"/>
  <c r="S97" i="36"/>
  <c r="BI62" i="40"/>
  <c r="BI46" i="40"/>
  <c r="BI35" i="40"/>
  <c r="BI27" i="40"/>
  <c r="BI19" i="40"/>
  <c r="BI11" i="40"/>
  <c r="BI53" i="40"/>
  <c r="BI9" i="40"/>
  <c r="BI52" i="40"/>
  <c r="BI36" i="40"/>
  <c r="BI28" i="40"/>
  <c r="BI20" i="40"/>
  <c r="BI12" i="40"/>
  <c r="BI63" i="40"/>
  <c r="BI47" i="40"/>
  <c r="BI58" i="40"/>
  <c r="BI33" i="40"/>
  <c r="BI25" i="40"/>
  <c r="BI7" i="40"/>
  <c r="BI49" i="40"/>
  <c r="BI48" i="40"/>
  <c r="BI34" i="40"/>
  <c r="BI18" i="40"/>
  <c r="BI10" i="40"/>
  <c r="BI43" i="40"/>
  <c r="BI42" i="40"/>
  <c r="BI17" i="40"/>
  <c r="BI37" i="40"/>
  <c r="BI26" i="40"/>
  <c r="BI59" i="40"/>
  <c r="BI54" i="40"/>
  <c r="BI38" i="40"/>
  <c r="BI31" i="40"/>
  <c r="BI23" i="40"/>
  <c r="BI15" i="40"/>
  <c r="BI61" i="40"/>
  <c r="BI45" i="40"/>
  <c r="BI60" i="40"/>
  <c r="BI44" i="40"/>
  <c r="BI32" i="40"/>
  <c r="BI24" i="40"/>
  <c r="BI16" i="40"/>
  <c r="BI8" i="40"/>
  <c r="BI55" i="40"/>
  <c r="BI39" i="40"/>
  <c r="BI50" i="40"/>
  <c r="BI4" i="40"/>
  <c r="BI29" i="40"/>
  <c r="BI21" i="40"/>
  <c r="BI13" i="40"/>
  <c r="BI57" i="40"/>
  <c r="BI41" i="40"/>
  <c r="BI56" i="40"/>
  <c r="BI40" i="40"/>
  <c r="BI30" i="40"/>
  <c r="BI22" i="40"/>
  <c r="BI14" i="40"/>
  <c r="BI6" i="40"/>
  <c r="BI51" i="40"/>
  <c r="BI5" i="40"/>
  <c r="AI60" i="37"/>
  <c r="AL59" i="37"/>
  <c r="AM59" i="37" s="1"/>
  <c r="AI42" i="37"/>
  <c r="AL41" i="37"/>
  <c r="AM41" i="37" s="1"/>
  <c r="BR60" i="37"/>
  <c r="BR52" i="37"/>
  <c r="BR44" i="37"/>
  <c r="BR36" i="37"/>
  <c r="BR28" i="37"/>
  <c r="BR20" i="37"/>
  <c r="BR12" i="37"/>
  <c r="BR4" i="37"/>
  <c r="BR57" i="37"/>
  <c r="BR49" i="37"/>
  <c r="BR41" i="37"/>
  <c r="BR33" i="37"/>
  <c r="BR25" i="37"/>
  <c r="BR17" i="37"/>
  <c r="BR9" i="37"/>
  <c r="BR56" i="37"/>
  <c r="BR48" i="37"/>
  <c r="BR40" i="37"/>
  <c r="BR32" i="37"/>
  <c r="BR24" i="37"/>
  <c r="BR16" i="37"/>
  <c r="BR8" i="37"/>
  <c r="BR61" i="37"/>
  <c r="BR53" i="37"/>
  <c r="BR45" i="37"/>
  <c r="BR37" i="37"/>
  <c r="BR29" i="37"/>
  <c r="BR21" i="37"/>
  <c r="BR13" i="37"/>
  <c r="BR5" i="37"/>
  <c r="BR59" i="37"/>
  <c r="BR43" i="37"/>
  <c r="BR27" i="37"/>
  <c r="BR11" i="37"/>
  <c r="BR54" i="37"/>
  <c r="BR38" i="37"/>
  <c r="BR22" i="37"/>
  <c r="BR6" i="37"/>
  <c r="BR55" i="37"/>
  <c r="BR39" i="37"/>
  <c r="BR23" i="37"/>
  <c r="BR7" i="37"/>
  <c r="BR50" i="37"/>
  <c r="BR34" i="37"/>
  <c r="BR18" i="37"/>
  <c r="BR51" i="37"/>
  <c r="BR35" i="37"/>
  <c r="BR19" i="37"/>
  <c r="BR62" i="37"/>
  <c r="BR46" i="37"/>
  <c r="BR30" i="37"/>
  <c r="BR14" i="37"/>
  <c r="BR63" i="37"/>
  <c r="BR47" i="37"/>
  <c r="BR31" i="37"/>
  <c r="BR15" i="37"/>
  <c r="BR58" i="37"/>
  <c r="BR42" i="37"/>
  <c r="BR26" i="37"/>
  <c r="BR10" i="37"/>
  <c r="AI36" i="40"/>
  <c r="AL35" i="40"/>
  <c r="AM35" i="40" s="1"/>
  <c r="AI12" i="40"/>
  <c r="AL11" i="40"/>
  <c r="AM11" i="40" s="1"/>
  <c r="AI18" i="40"/>
  <c r="AL17" i="40"/>
  <c r="AM17" i="40" s="1"/>
  <c r="BF19" i="40"/>
  <c r="BF10" i="40"/>
  <c r="BF53" i="40"/>
  <c r="BF38" i="40"/>
  <c r="BF61" i="40"/>
  <c r="BF46" i="40"/>
  <c r="BF13" i="40"/>
  <c r="BF56" i="40"/>
  <c r="BF39" i="40"/>
  <c r="BF4" i="40"/>
  <c r="BF47" i="40"/>
  <c r="BF37" i="40"/>
  <c r="BF18" i="40"/>
  <c r="BF26" i="40"/>
  <c r="BF34" i="40"/>
  <c r="BF31" i="40"/>
  <c r="BF15" i="40"/>
  <c r="BF7" i="40"/>
  <c r="BF44" i="40"/>
  <c r="BF29" i="40"/>
  <c r="BF52" i="40"/>
  <c r="BF43" i="40"/>
  <c r="BF9" i="40"/>
  <c r="BF54" i="40"/>
  <c r="BF21" i="40"/>
  <c r="BF62" i="40"/>
  <c r="BF45" i="40"/>
  <c r="BF33" i="40"/>
  <c r="BF12" i="40"/>
  <c r="BF20" i="40"/>
  <c r="BF28" i="40"/>
  <c r="BF36" i="40"/>
  <c r="BF27" i="40"/>
  <c r="BF25" i="40"/>
  <c r="BF57" i="40"/>
  <c r="BF42" i="40"/>
  <c r="BF5" i="40"/>
  <c r="BF50" i="40"/>
  <c r="BF35" i="40"/>
  <c r="BF60" i="40"/>
  <c r="BF51" i="40"/>
  <c r="BF8" i="40"/>
  <c r="BF59" i="40"/>
  <c r="BF14" i="40"/>
  <c r="BF22" i="40"/>
  <c r="BF30" i="40"/>
  <c r="BF23" i="40"/>
  <c r="BF11" i="40"/>
  <c r="BF55" i="40"/>
  <c r="BF40" i="40"/>
  <c r="BF63" i="40"/>
  <c r="BF48" i="40"/>
  <c r="BF17" i="40"/>
  <c r="BF58" i="40"/>
  <c r="BF41" i="40"/>
  <c r="BF6" i="40"/>
  <c r="BF49" i="40"/>
  <c r="BF16" i="40"/>
  <c r="BF24" i="40"/>
  <c r="BF32" i="40"/>
  <c r="AT33" i="40"/>
  <c r="AT55" i="40"/>
  <c r="AT38" i="40"/>
  <c r="AT25" i="40"/>
  <c r="AT62" i="40"/>
  <c r="AT13" i="40"/>
  <c r="AT63" i="40"/>
  <c r="AT51" i="40"/>
  <c r="AT29" i="40"/>
  <c r="AT59" i="40"/>
  <c r="AT8" i="40"/>
  <c r="AT32" i="40"/>
  <c r="AT26" i="40"/>
  <c r="AT40" i="40"/>
  <c r="AT56" i="40"/>
  <c r="AT31" i="40"/>
  <c r="AT15" i="40"/>
  <c r="AT57" i="40"/>
  <c r="AT41" i="40"/>
  <c r="AT39" i="40"/>
  <c r="AT7" i="40"/>
  <c r="AT58" i="40"/>
  <c r="AT42" i="40"/>
  <c r="AT6" i="40"/>
  <c r="AT36" i="40"/>
  <c r="AT14" i="40"/>
  <c r="AT30" i="40"/>
  <c r="AT44" i="40"/>
  <c r="AT60" i="40"/>
  <c r="AT27" i="40"/>
  <c r="AT9" i="40"/>
  <c r="AT53" i="40"/>
  <c r="AT43" i="40"/>
  <c r="AT17" i="40"/>
  <c r="AT10" i="40"/>
  <c r="AT47" i="40"/>
  <c r="AT11" i="40"/>
  <c r="AT12" i="40"/>
  <c r="AT16" i="40"/>
  <c r="AT18" i="40"/>
  <c r="AT34" i="40"/>
  <c r="AT48" i="40"/>
  <c r="AT4" i="40"/>
  <c r="AT37" i="40"/>
  <c r="AT23" i="40"/>
  <c r="AT5" i="40"/>
  <c r="AT49" i="40"/>
  <c r="AT50" i="40"/>
  <c r="AT28" i="40"/>
  <c r="AT46" i="40"/>
  <c r="AT20" i="40"/>
  <c r="AT54" i="40"/>
  <c r="AT24" i="40"/>
  <c r="AT21" i="40"/>
  <c r="AT22" i="40"/>
  <c r="AT52" i="40"/>
  <c r="AT35" i="40"/>
  <c r="AT19" i="40"/>
  <c r="AT61" i="40"/>
  <c r="AT45" i="40"/>
  <c r="S105" i="36"/>
  <c r="S71" i="36"/>
  <c r="S98" i="36"/>
  <c r="S81" i="36"/>
  <c r="S82" i="36"/>
  <c r="S101" i="36"/>
  <c r="S86" i="36"/>
  <c r="S76" i="36"/>
  <c r="S74" i="36"/>
  <c r="S68" i="36"/>
  <c r="S94" i="36"/>
  <c r="S111" i="36"/>
  <c r="S91" i="36"/>
  <c r="S87" i="36"/>
  <c r="S106" i="36"/>
  <c r="S64" i="36"/>
  <c r="S67" i="36"/>
  <c r="S78" i="36"/>
  <c r="S77" i="36"/>
  <c r="S73" i="36"/>
  <c r="P11" i="52"/>
  <c r="P9" i="52"/>
  <c r="P13" i="52"/>
  <c r="P17" i="52"/>
  <c r="P21" i="52"/>
  <c r="P25" i="52"/>
  <c r="P29" i="52"/>
  <c r="P33" i="52"/>
  <c r="P10" i="52"/>
  <c r="P14" i="52"/>
  <c r="P18" i="52"/>
  <c r="P22" i="52"/>
  <c r="P26" i="52"/>
  <c r="P30" i="52"/>
  <c r="P34" i="52"/>
  <c r="P38" i="52"/>
  <c r="P42" i="52"/>
  <c r="P37" i="52"/>
  <c r="P46" i="52"/>
  <c r="P50" i="52"/>
  <c r="P54" i="52"/>
  <c r="P8" i="52"/>
  <c r="P16" i="52"/>
  <c r="P24" i="52"/>
  <c r="P32" i="52"/>
  <c r="P44" i="52"/>
  <c r="P48" i="52"/>
  <c r="P52" i="52"/>
  <c r="P56" i="52"/>
  <c r="P40" i="52"/>
  <c r="P45" i="52"/>
  <c r="P49" i="52"/>
  <c r="P53" i="52"/>
  <c r="P57" i="52"/>
  <c r="P28" i="52"/>
  <c r="P36" i="52"/>
  <c r="P12" i="52"/>
  <c r="P41" i="52"/>
  <c r="P20" i="52"/>
  <c r="P55" i="52"/>
  <c r="P39" i="52"/>
  <c r="P23" i="52"/>
  <c r="P51" i="52"/>
  <c r="P35" i="52"/>
  <c r="P19" i="52"/>
  <c r="P27" i="52"/>
  <c r="P47" i="52"/>
  <c r="P31" i="52"/>
  <c r="P15" i="52"/>
  <c r="P43" i="52"/>
  <c r="V11" i="52"/>
  <c r="V8" i="52"/>
  <c r="V13" i="52"/>
  <c r="V18" i="52"/>
  <c r="V24" i="52"/>
  <c r="V29" i="52"/>
  <c r="V34" i="52"/>
  <c r="V40" i="52"/>
  <c r="V45" i="52"/>
  <c r="V50" i="52"/>
  <c r="V56" i="52"/>
  <c r="V9" i="52"/>
  <c r="V14" i="52"/>
  <c r="V20" i="52"/>
  <c r="V25" i="52"/>
  <c r="V30" i="52"/>
  <c r="V36" i="52"/>
  <c r="V41" i="52"/>
  <c r="V46" i="52"/>
  <c r="V52" i="52"/>
  <c r="V57" i="52"/>
  <c r="V10" i="52"/>
  <c r="V16" i="52"/>
  <c r="V21" i="52"/>
  <c r="V26" i="52"/>
  <c r="V32" i="52"/>
  <c r="V37" i="52"/>
  <c r="V42" i="52"/>
  <c r="V48" i="52"/>
  <c r="V53" i="52"/>
  <c r="V22" i="52"/>
  <c r="V44" i="52"/>
  <c r="V28" i="52"/>
  <c r="V49" i="52"/>
  <c r="V12" i="52"/>
  <c r="V33" i="52"/>
  <c r="V54" i="52"/>
  <c r="V17" i="52"/>
  <c r="V38" i="52"/>
  <c r="V47" i="52"/>
  <c r="V31" i="52"/>
  <c r="V15" i="52"/>
  <c r="V27" i="52"/>
  <c r="V19" i="52"/>
  <c r="V43" i="52"/>
  <c r="V35" i="52"/>
  <c r="V55" i="52"/>
  <c r="V39" i="52"/>
  <c r="V23" i="52"/>
  <c r="V51" i="52"/>
  <c r="R11" i="52"/>
  <c r="R22" i="52"/>
  <c r="R28" i="52"/>
  <c r="R33" i="52"/>
  <c r="R38" i="52"/>
  <c r="R44" i="52"/>
  <c r="R49" i="52"/>
  <c r="R54" i="52"/>
  <c r="R10" i="52"/>
  <c r="R14" i="52"/>
  <c r="R18" i="52"/>
  <c r="R24" i="52"/>
  <c r="R29" i="52"/>
  <c r="R34" i="52"/>
  <c r="R40" i="52"/>
  <c r="R45" i="52"/>
  <c r="R50" i="52"/>
  <c r="R56" i="52"/>
  <c r="R8" i="52"/>
  <c r="R12" i="52"/>
  <c r="R16" i="52"/>
  <c r="R20" i="52"/>
  <c r="R25" i="52"/>
  <c r="R30" i="52"/>
  <c r="R36" i="52"/>
  <c r="R41" i="52"/>
  <c r="R46" i="52"/>
  <c r="R52" i="52"/>
  <c r="R57" i="52"/>
  <c r="R21" i="52"/>
  <c r="R42" i="52"/>
  <c r="R9" i="52"/>
  <c r="R26" i="52"/>
  <c r="R48" i="52"/>
  <c r="R13" i="52"/>
  <c r="R32" i="52"/>
  <c r="R53" i="52"/>
  <c r="R17" i="52"/>
  <c r="R37" i="52"/>
  <c r="R47" i="52"/>
  <c r="R31" i="52"/>
  <c r="R15" i="52"/>
  <c r="R43" i="52"/>
  <c r="R35" i="52"/>
  <c r="R27" i="52"/>
  <c r="R19" i="52"/>
  <c r="R55" i="52"/>
  <c r="R39" i="52"/>
  <c r="R23" i="52"/>
  <c r="R51" i="52"/>
  <c r="L15" i="52"/>
  <c r="L19" i="52"/>
  <c r="L23" i="52"/>
  <c r="L27" i="52"/>
  <c r="L31" i="52"/>
  <c r="L47" i="52"/>
  <c r="L51" i="52"/>
  <c r="L55" i="52"/>
  <c r="L11" i="52"/>
  <c r="L34" i="52"/>
  <c r="L38" i="52"/>
  <c r="L43" i="52"/>
  <c r="L18" i="52"/>
  <c r="L22" i="52"/>
  <c r="L26" i="52"/>
  <c r="L30" i="52"/>
  <c r="L39" i="52"/>
  <c r="L50" i="52"/>
  <c r="L54" i="52"/>
  <c r="L10" i="52"/>
  <c r="L14" i="52"/>
  <c r="L35" i="52"/>
  <c r="L42" i="52"/>
  <c r="L46" i="52"/>
  <c r="L12" i="52"/>
  <c r="L28" i="52"/>
  <c r="L44" i="52"/>
  <c r="L9" i="52"/>
  <c r="L25" i="52"/>
  <c r="L41" i="52"/>
  <c r="L57" i="52"/>
  <c r="L32" i="52"/>
  <c r="L13" i="52"/>
  <c r="L29" i="52"/>
  <c r="L24" i="52"/>
  <c r="L21" i="52"/>
  <c r="L16" i="52"/>
  <c r="L48" i="52"/>
  <c r="L45" i="52"/>
  <c r="L8" i="52"/>
  <c r="L56" i="52"/>
  <c r="L53" i="52"/>
  <c r="L20" i="52"/>
  <c r="L36" i="52"/>
  <c r="L52" i="52"/>
  <c r="L17" i="52"/>
  <c r="L33" i="52"/>
  <c r="L49" i="52"/>
  <c r="L40" i="52"/>
  <c r="L37" i="52"/>
  <c r="N11" i="52"/>
  <c r="N12" i="52"/>
  <c r="N14" i="52"/>
  <c r="N9" i="52"/>
  <c r="N16" i="52"/>
  <c r="N18" i="52"/>
  <c r="N22" i="52"/>
  <c r="N26" i="52"/>
  <c r="N30" i="52"/>
  <c r="N34" i="52"/>
  <c r="N38" i="52"/>
  <c r="N42" i="52"/>
  <c r="N46" i="52"/>
  <c r="N50" i="52"/>
  <c r="N54" i="52"/>
  <c r="N8" i="52"/>
  <c r="N10" i="52"/>
  <c r="N17" i="52"/>
  <c r="N21" i="52"/>
  <c r="N25" i="52"/>
  <c r="N29" i="52"/>
  <c r="N33" i="52"/>
  <c r="N37" i="52"/>
  <c r="N41" i="52"/>
  <c r="N45" i="52"/>
  <c r="N49" i="52"/>
  <c r="N53" i="52"/>
  <c r="N57" i="52"/>
  <c r="N20" i="52"/>
  <c r="N24" i="52"/>
  <c r="N36" i="52"/>
  <c r="N44" i="52"/>
  <c r="N52" i="52"/>
  <c r="N13" i="52"/>
  <c r="N28" i="52"/>
  <c r="N56" i="52"/>
  <c r="N32" i="52"/>
  <c r="N40" i="52"/>
  <c r="N48" i="52"/>
  <c r="N47" i="52"/>
  <c r="N31" i="52"/>
  <c r="N15" i="52"/>
  <c r="N27" i="52"/>
  <c r="N19" i="52"/>
  <c r="N43" i="52"/>
  <c r="N35" i="52"/>
  <c r="N55" i="52"/>
  <c r="N39" i="52"/>
  <c r="N23" i="52"/>
  <c r="N51" i="52"/>
  <c r="F120" i="55"/>
  <c r="F118" i="55"/>
  <c r="BT22" i="47"/>
  <c r="BT11" i="47"/>
  <c r="BT15" i="47"/>
  <c r="BT19" i="47"/>
  <c r="BT26" i="47"/>
  <c r="BT30" i="47"/>
  <c r="BT34" i="47"/>
  <c r="BT38" i="47"/>
  <c r="BT42" i="47"/>
  <c r="BT46" i="47"/>
  <c r="BT50" i="47"/>
  <c r="BT54" i="47"/>
  <c r="BT8" i="47"/>
  <c r="BT12" i="47"/>
  <c r="BT16" i="47"/>
  <c r="BT20" i="47"/>
  <c r="BT27" i="47"/>
  <c r="BT31" i="47"/>
  <c r="BT35" i="47"/>
  <c r="BT39" i="47"/>
  <c r="BT43" i="47"/>
  <c r="BT47" i="47"/>
  <c r="BT51" i="47"/>
  <c r="BT55" i="47"/>
  <c r="BT23" i="47"/>
  <c r="BT9" i="47"/>
  <c r="BT13" i="47"/>
  <c r="BT17" i="47"/>
  <c r="BT21" i="47"/>
  <c r="BT28" i="47"/>
  <c r="BT32" i="47"/>
  <c r="BT36" i="47"/>
  <c r="BT40" i="47"/>
  <c r="BT44" i="47"/>
  <c r="BT48" i="47"/>
  <c r="BT52" i="47"/>
  <c r="BT56" i="47"/>
  <c r="BT24" i="47"/>
  <c r="BT10" i="47"/>
  <c r="BT14" i="47"/>
  <c r="BT18" i="47"/>
  <c r="BT25" i="47"/>
  <c r="BT29" i="47"/>
  <c r="BT33" i="47"/>
  <c r="BT37" i="47"/>
  <c r="BT41" i="47"/>
  <c r="BT45" i="47"/>
  <c r="BT49" i="47"/>
  <c r="BT53" i="47"/>
  <c r="BT57" i="47"/>
  <c r="BD22" i="47"/>
  <c r="BD11" i="47"/>
  <c r="BD15" i="47"/>
  <c r="BD18" i="47"/>
  <c r="BD25" i="47"/>
  <c r="BD28" i="47"/>
  <c r="BD32" i="47"/>
  <c r="BD39" i="47"/>
  <c r="BD42" i="47"/>
  <c r="BD46" i="47"/>
  <c r="BD50" i="47"/>
  <c r="BD53" i="47"/>
  <c r="BD57" i="47"/>
  <c r="BD8" i="47"/>
  <c r="BD12" i="47"/>
  <c r="BD16" i="47"/>
  <c r="BD19" i="47"/>
  <c r="BD26" i="47"/>
  <c r="BD29" i="47"/>
  <c r="BD33" i="47"/>
  <c r="BD36" i="47"/>
  <c r="BD43" i="47"/>
  <c r="BD47" i="47"/>
  <c r="BD51" i="47"/>
  <c r="BD54" i="47"/>
  <c r="BD23" i="47"/>
  <c r="BD9" i="47"/>
  <c r="BD13" i="47"/>
  <c r="BD20" i="47"/>
  <c r="BD27" i="47"/>
  <c r="BD30" i="47"/>
  <c r="BD34" i="47"/>
  <c r="BD37" i="47"/>
  <c r="BD40" i="47"/>
  <c r="BD44" i="47"/>
  <c r="BD48" i="47"/>
  <c r="BD55" i="47"/>
  <c r="BD24" i="47"/>
  <c r="BD10" i="47"/>
  <c r="BD14" i="47"/>
  <c r="BD17" i="47"/>
  <c r="BD21" i="47"/>
  <c r="BD31" i="47"/>
  <c r="BD35" i="47"/>
  <c r="BD38" i="47"/>
  <c r="BD41" i="47"/>
  <c r="BD45" i="47"/>
  <c r="BD49" i="47"/>
  <c r="BD52" i="47"/>
  <c r="BD56" i="47"/>
  <c r="I24" i="47"/>
  <c r="I17" i="47"/>
  <c r="I28" i="47"/>
  <c r="I36" i="47"/>
  <c r="I44" i="47"/>
  <c r="I52" i="47"/>
  <c r="I23" i="47"/>
  <c r="I13" i="47"/>
  <c r="I21" i="47"/>
  <c r="I32" i="47"/>
  <c r="I40" i="47"/>
  <c r="I48" i="47"/>
  <c r="I56" i="47"/>
  <c r="I14" i="47"/>
  <c r="I33" i="47"/>
  <c r="I49" i="47"/>
  <c r="I18" i="47"/>
  <c r="I37" i="47"/>
  <c r="I53" i="47"/>
  <c r="I9" i="47"/>
  <c r="I25" i="47"/>
  <c r="I41" i="47"/>
  <c r="I57" i="47"/>
  <c r="I10" i="47"/>
  <c r="I29" i="47"/>
  <c r="I45" i="47"/>
  <c r="I47" i="47"/>
  <c r="I31" i="47"/>
  <c r="I12" i="47"/>
  <c r="I42" i="47"/>
  <c r="I26" i="47"/>
  <c r="I43" i="47"/>
  <c r="I54" i="47"/>
  <c r="I19" i="47"/>
  <c r="I51" i="47"/>
  <c r="I16" i="47"/>
  <c r="I27" i="47"/>
  <c r="I22" i="47"/>
  <c r="I11" i="47"/>
  <c r="I38" i="47"/>
  <c r="I35" i="47"/>
  <c r="I46" i="47"/>
  <c r="I55" i="47"/>
  <c r="I39" i="47"/>
  <c r="I20" i="47"/>
  <c r="I50" i="47"/>
  <c r="I34" i="47"/>
  <c r="I15" i="47"/>
  <c r="I30" i="47"/>
  <c r="BG8" i="47"/>
  <c r="BG11" i="47"/>
  <c r="BG15" i="47"/>
  <c r="BG19" i="47"/>
  <c r="BG26" i="47"/>
  <c r="BG30" i="47"/>
  <c r="BG34" i="47"/>
  <c r="BG38" i="47"/>
  <c r="BG42" i="47"/>
  <c r="BG46" i="47"/>
  <c r="BG50" i="47"/>
  <c r="BG54" i="47"/>
  <c r="BG23" i="47"/>
  <c r="BG12" i="47"/>
  <c r="BG16" i="47"/>
  <c r="BG20" i="47"/>
  <c r="BG27" i="47"/>
  <c r="BG31" i="47"/>
  <c r="BG35" i="47"/>
  <c r="BG39" i="47"/>
  <c r="BG43" i="47"/>
  <c r="BG47" i="47"/>
  <c r="BG51" i="47"/>
  <c r="BG55" i="47"/>
  <c r="BG24" i="47"/>
  <c r="BG9" i="47"/>
  <c r="BG13" i="47"/>
  <c r="BG17" i="47"/>
  <c r="BG21" i="47"/>
  <c r="BG28" i="47"/>
  <c r="BG32" i="47"/>
  <c r="BG36" i="47"/>
  <c r="BG40" i="47"/>
  <c r="BG44" i="47"/>
  <c r="BG48" i="47"/>
  <c r="BG52" i="47"/>
  <c r="BG56" i="47"/>
  <c r="BG22" i="47"/>
  <c r="BG10" i="47"/>
  <c r="BG14" i="47"/>
  <c r="BG18" i="47"/>
  <c r="BG25" i="47"/>
  <c r="BG29" i="47"/>
  <c r="BG33" i="47"/>
  <c r="BG37" i="47"/>
  <c r="BG41" i="47"/>
  <c r="BG45" i="47"/>
  <c r="BG49" i="47"/>
  <c r="BG53" i="47"/>
  <c r="BG57" i="47"/>
  <c r="BN23" i="47"/>
  <c r="BN9" i="47"/>
  <c r="BN13" i="47"/>
  <c r="BN17" i="47"/>
  <c r="BN21" i="47"/>
  <c r="BN28" i="47"/>
  <c r="BN32" i="47"/>
  <c r="BN36" i="47"/>
  <c r="BN40" i="47"/>
  <c r="BN44" i="47"/>
  <c r="BN48" i="47"/>
  <c r="BN52" i="47"/>
  <c r="BN56" i="47"/>
  <c r="BN24" i="47"/>
  <c r="BN10" i="47"/>
  <c r="BN14" i="47"/>
  <c r="BN18" i="47"/>
  <c r="BN25" i="47"/>
  <c r="BN29" i="47"/>
  <c r="BN22" i="47"/>
  <c r="BN11" i="47"/>
  <c r="BN15" i="47"/>
  <c r="BN19" i="47"/>
  <c r="BN26" i="47"/>
  <c r="BN30" i="47"/>
  <c r="BN34" i="47"/>
  <c r="BN38" i="47"/>
  <c r="BN42" i="47"/>
  <c r="BN46" i="47"/>
  <c r="BN50" i="47"/>
  <c r="BN54" i="47"/>
  <c r="BN8" i="47"/>
  <c r="BN12" i="47"/>
  <c r="BN16" i="47"/>
  <c r="BN20" i="47"/>
  <c r="BN27" i="47"/>
  <c r="BN31" i="47"/>
  <c r="BN35" i="47"/>
  <c r="BN39" i="47"/>
  <c r="BN43" i="47"/>
  <c r="BN47" i="47"/>
  <c r="BN51" i="47"/>
  <c r="BN55" i="47"/>
  <c r="BN33" i="47"/>
  <c r="BN49" i="47"/>
  <c r="BN37" i="47"/>
  <c r="BN53" i="47"/>
  <c r="BN41" i="47"/>
  <c r="BN57" i="47"/>
  <c r="BN45" i="47"/>
  <c r="O24" i="47"/>
  <c r="O10" i="47"/>
  <c r="O14" i="47"/>
  <c r="O18" i="47"/>
  <c r="O25" i="47"/>
  <c r="O29" i="47"/>
  <c r="O33" i="47"/>
  <c r="O37" i="47"/>
  <c r="O41" i="47"/>
  <c r="O45" i="47"/>
  <c r="O49" i="47"/>
  <c r="O53" i="47"/>
  <c r="O57" i="47"/>
  <c r="O22" i="47"/>
  <c r="O11" i="47"/>
  <c r="O15" i="47"/>
  <c r="O19" i="47"/>
  <c r="O26" i="47"/>
  <c r="O30" i="47"/>
  <c r="O34" i="47"/>
  <c r="O38" i="47"/>
  <c r="O42" i="47"/>
  <c r="O46" i="47"/>
  <c r="O50" i="47"/>
  <c r="O54" i="47"/>
  <c r="O12" i="47"/>
  <c r="O16" i="47"/>
  <c r="O20" i="47"/>
  <c r="O27" i="47"/>
  <c r="O31" i="47"/>
  <c r="O35" i="47"/>
  <c r="O39" i="47"/>
  <c r="O43" i="47"/>
  <c r="O47" i="47"/>
  <c r="O51" i="47"/>
  <c r="O55" i="47"/>
  <c r="O23" i="47"/>
  <c r="O9" i="47"/>
  <c r="O13" i="47"/>
  <c r="O17" i="47"/>
  <c r="O21" i="47"/>
  <c r="O28" i="47"/>
  <c r="O32" i="47"/>
  <c r="O36" i="47"/>
  <c r="O40" i="47"/>
  <c r="O44" i="47"/>
  <c r="O48" i="47"/>
  <c r="O52" i="47"/>
  <c r="O56" i="47"/>
  <c r="BM23" i="47"/>
  <c r="BM9" i="47"/>
  <c r="BM13" i="47"/>
  <c r="BM17" i="47"/>
  <c r="BM21" i="47"/>
  <c r="BM28" i="47"/>
  <c r="BM32" i="47"/>
  <c r="BM36" i="47"/>
  <c r="BM40" i="47"/>
  <c r="BM44" i="47"/>
  <c r="BM48" i="47"/>
  <c r="BM52" i="47"/>
  <c r="BM56" i="47"/>
  <c r="BM24" i="47"/>
  <c r="BM10" i="47"/>
  <c r="BM14" i="47"/>
  <c r="BM18" i="47"/>
  <c r="BM25" i="47"/>
  <c r="BM29" i="47"/>
  <c r="BM33" i="47"/>
  <c r="BM37" i="47"/>
  <c r="BM41" i="47"/>
  <c r="BM45" i="47"/>
  <c r="BM49" i="47"/>
  <c r="BM53" i="47"/>
  <c r="BM57" i="47"/>
  <c r="BM22" i="47"/>
  <c r="BM11" i="47"/>
  <c r="BM15" i="47"/>
  <c r="BM19" i="47"/>
  <c r="BM26" i="47"/>
  <c r="BM30" i="47"/>
  <c r="BM34" i="47"/>
  <c r="BM38" i="47"/>
  <c r="BM42" i="47"/>
  <c r="BM46" i="47"/>
  <c r="BM50" i="47"/>
  <c r="BM54" i="47"/>
  <c r="BM8" i="47"/>
  <c r="BM12" i="47"/>
  <c r="BM16" i="47"/>
  <c r="BM20" i="47"/>
  <c r="BM27" i="47"/>
  <c r="BM31" i="47"/>
  <c r="BM35" i="47"/>
  <c r="BM39" i="47"/>
  <c r="BM43" i="47"/>
  <c r="BM47" i="47"/>
  <c r="BM51" i="47"/>
  <c r="BM55" i="47"/>
  <c r="V23" i="47"/>
  <c r="V9" i="47"/>
  <c r="V13" i="47"/>
  <c r="V17" i="47"/>
  <c r="V21" i="47"/>
  <c r="V28" i="47"/>
  <c r="V32" i="47"/>
  <c r="V36" i="47"/>
  <c r="V40" i="47"/>
  <c r="V44" i="47"/>
  <c r="V48" i="47"/>
  <c r="V52" i="47"/>
  <c r="V56" i="47"/>
  <c r="V22" i="47"/>
  <c r="V11" i="47"/>
  <c r="V15" i="47"/>
  <c r="V19" i="47"/>
  <c r="V26" i="47"/>
  <c r="V30" i="47"/>
  <c r="V34" i="47"/>
  <c r="V38" i="47"/>
  <c r="V42" i="47"/>
  <c r="V46" i="47"/>
  <c r="V50" i="47"/>
  <c r="V54" i="47"/>
  <c r="V12" i="47"/>
  <c r="V16" i="47"/>
  <c r="V20" i="47"/>
  <c r="V27" i="47"/>
  <c r="V31" i="47"/>
  <c r="V35" i="47"/>
  <c r="V39" i="47"/>
  <c r="V43" i="47"/>
  <c r="V47" i="47"/>
  <c r="V51" i="47"/>
  <c r="V55" i="47"/>
  <c r="V10" i="47"/>
  <c r="V29" i="47"/>
  <c r="V45" i="47"/>
  <c r="V14" i="47"/>
  <c r="V33" i="47"/>
  <c r="V49" i="47"/>
  <c r="V18" i="47"/>
  <c r="V37" i="47"/>
  <c r="V53" i="47"/>
  <c r="V24" i="47"/>
  <c r="V25" i="47"/>
  <c r="V41" i="47"/>
  <c r="V57" i="47"/>
  <c r="J22" i="47"/>
  <c r="J11" i="47"/>
  <c r="J15" i="47"/>
  <c r="J19" i="47"/>
  <c r="J26" i="47"/>
  <c r="J30" i="47"/>
  <c r="J34" i="47"/>
  <c r="J38" i="47"/>
  <c r="J42" i="47"/>
  <c r="J46" i="47"/>
  <c r="J50" i="47"/>
  <c r="J54" i="47"/>
  <c r="J23" i="47"/>
  <c r="J9" i="47"/>
  <c r="J13" i="47"/>
  <c r="J17" i="47"/>
  <c r="J21" i="47"/>
  <c r="J28" i="47"/>
  <c r="J32" i="47"/>
  <c r="J36" i="47"/>
  <c r="J40" i="47"/>
  <c r="J44" i="47"/>
  <c r="J48" i="47"/>
  <c r="J52" i="47"/>
  <c r="J56" i="47"/>
  <c r="J12" i="47"/>
  <c r="J20" i="47"/>
  <c r="J31" i="47"/>
  <c r="J39" i="47"/>
  <c r="J47" i="47"/>
  <c r="J55" i="47"/>
  <c r="J24" i="47"/>
  <c r="J14" i="47"/>
  <c r="J25" i="47"/>
  <c r="J33" i="47"/>
  <c r="J41" i="47"/>
  <c r="J49" i="47"/>
  <c r="J57" i="47"/>
  <c r="J16" i="47"/>
  <c r="J27" i="47"/>
  <c r="J35" i="47"/>
  <c r="J43" i="47"/>
  <c r="J51" i="47"/>
  <c r="J10" i="47"/>
  <c r="J18" i="47"/>
  <c r="J29" i="47"/>
  <c r="J37" i="47"/>
  <c r="J45" i="47"/>
  <c r="J53" i="47"/>
  <c r="BG48" i="40"/>
  <c r="BG36" i="40"/>
  <c r="BG28" i="40"/>
  <c r="BG20" i="40"/>
  <c r="BG12" i="40"/>
  <c r="BG59" i="40"/>
  <c r="BG43" i="40"/>
  <c r="BG62" i="40"/>
  <c r="BG46" i="40"/>
  <c r="BG35" i="40"/>
  <c r="BG27" i="40"/>
  <c r="BG19" i="40"/>
  <c r="BG11" i="40"/>
  <c r="BG53" i="40"/>
  <c r="BG9" i="40"/>
  <c r="BG60" i="40"/>
  <c r="BG44" i="40"/>
  <c r="BG34" i="40"/>
  <c r="BG26" i="40"/>
  <c r="BG18" i="40"/>
  <c r="BG10" i="40"/>
  <c r="BG55" i="40"/>
  <c r="BG39" i="40"/>
  <c r="BG58" i="40"/>
  <c r="BG42" i="40"/>
  <c r="BG33" i="40"/>
  <c r="BG25" i="40"/>
  <c r="BG17" i="40"/>
  <c r="BG7" i="40"/>
  <c r="BG49" i="40"/>
  <c r="BG56" i="40"/>
  <c r="BG40" i="40"/>
  <c r="BG32" i="40"/>
  <c r="BG24" i="40"/>
  <c r="BG16" i="40"/>
  <c r="BG8" i="40"/>
  <c r="BG51" i="40"/>
  <c r="BG5" i="40"/>
  <c r="BG54" i="40"/>
  <c r="BG38" i="40"/>
  <c r="BG31" i="40"/>
  <c r="BG23" i="40"/>
  <c r="BG15" i="40"/>
  <c r="BG61" i="40"/>
  <c r="BG45" i="40"/>
  <c r="BG52" i="40"/>
  <c r="BG37" i="40"/>
  <c r="BG30" i="40"/>
  <c r="BG22" i="40"/>
  <c r="BG14" i="40"/>
  <c r="BG6" i="40"/>
  <c r="BG47" i="40"/>
  <c r="BG63" i="40"/>
  <c r="BG50" i="40"/>
  <c r="BG4" i="40"/>
  <c r="BG29" i="40"/>
  <c r="BG21" i="40"/>
  <c r="BG13" i="40"/>
  <c r="BG57" i="40"/>
  <c r="BG41" i="40"/>
  <c r="E118" i="57"/>
  <c r="E120" i="57"/>
  <c r="AD50" i="37"/>
  <c r="AE50" i="37" s="1"/>
  <c r="AF50" i="37" s="1"/>
  <c r="S109" i="36"/>
  <c r="S99" i="36"/>
  <c r="AJ48" i="40"/>
  <c r="AN47" i="40"/>
  <c r="O11" i="52"/>
  <c r="O8" i="52"/>
  <c r="O12" i="52"/>
  <c r="O16" i="52"/>
  <c r="O20" i="52"/>
  <c r="O24" i="52"/>
  <c r="O28" i="52"/>
  <c r="O32" i="52"/>
  <c r="O36" i="52"/>
  <c r="O40" i="52"/>
  <c r="O44" i="52"/>
  <c r="O48" i="52"/>
  <c r="O52" i="52"/>
  <c r="O56" i="52"/>
  <c r="O10" i="52"/>
  <c r="O18" i="52"/>
  <c r="O26" i="52"/>
  <c r="O34" i="52"/>
  <c r="O42" i="52"/>
  <c r="O50" i="52"/>
  <c r="O13" i="52"/>
  <c r="O21" i="52"/>
  <c r="O29" i="52"/>
  <c r="O37" i="52"/>
  <c r="O45" i="52"/>
  <c r="O53" i="52"/>
  <c r="O14" i="52"/>
  <c r="O22" i="52"/>
  <c r="O30" i="52"/>
  <c r="O38" i="52"/>
  <c r="O46" i="52"/>
  <c r="O54" i="52"/>
  <c r="O25" i="52"/>
  <c r="O57" i="52"/>
  <c r="O33" i="52"/>
  <c r="O9" i="52"/>
  <c r="O41" i="52"/>
  <c r="O17" i="52"/>
  <c r="O49" i="52"/>
  <c r="O51" i="52"/>
  <c r="O35" i="52"/>
  <c r="O19" i="52"/>
  <c r="O47" i="52"/>
  <c r="O15" i="52"/>
  <c r="O55" i="52"/>
  <c r="O31" i="52"/>
  <c r="O23" i="52"/>
  <c r="O43" i="52"/>
  <c r="O27" i="52"/>
  <c r="O39" i="52"/>
  <c r="U11" i="52"/>
  <c r="U8" i="52"/>
  <c r="U13" i="52"/>
  <c r="U18" i="52"/>
  <c r="U24" i="52"/>
  <c r="U29" i="52"/>
  <c r="U34" i="52"/>
  <c r="U40" i="52"/>
  <c r="U45" i="52"/>
  <c r="U50" i="52"/>
  <c r="U56" i="52"/>
  <c r="U9" i="52"/>
  <c r="U14" i="52"/>
  <c r="U20" i="52"/>
  <c r="U25" i="52"/>
  <c r="U30" i="52"/>
  <c r="U36" i="52"/>
  <c r="U41" i="52"/>
  <c r="U46" i="52"/>
  <c r="U52" i="52"/>
  <c r="U57" i="52"/>
  <c r="U10" i="52"/>
  <c r="U16" i="52"/>
  <c r="U21" i="52"/>
  <c r="U26" i="52"/>
  <c r="U32" i="52"/>
  <c r="U37" i="52"/>
  <c r="U42" i="52"/>
  <c r="U48" i="52"/>
  <c r="U53" i="52"/>
  <c r="U12" i="52"/>
  <c r="U33" i="52"/>
  <c r="U54" i="52"/>
  <c r="U17" i="52"/>
  <c r="U38" i="52"/>
  <c r="U22" i="52"/>
  <c r="U44" i="52"/>
  <c r="U28" i="52"/>
  <c r="U49" i="52"/>
  <c r="U43" i="52"/>
  <c r="U27" i="52"/>
  <c r="U39" i="52"/>
  <c r="U15" i="52"/>
  <c r="U55" i="52"/>
  <c r="U23" i="52"/>
  <c r="U31" i="52"/>
  <c r="U51" i="52"/>
  <c r="U35" i="52"/>
  <c r="U19" i="52"/>
  <c r="U47" i="52"/>
  <c r="I10" i="52"/>
  <c r="I15" i="52"/>
  <c r="I27" i="52"/>
  <c r="I35" i="52"/>
  <c r="I54" i="52"/>
  <c r="I42" i="52"/>
  <c r="I22" i="52"/>
  <c r="I34" i="52"/>
  <c r="I47" i="52"/>
  <c r="I20" i="52"/>
  <c r="I36" i="52"/>
  <c r="I52" i="52"/>
  <c r="I17" i="52"/>
  <c r="I33" i="52"/>
  <c r="I49" i="52"/>
  <c r="I14" i="52"/>
  <c r="I38" i="52"/>
  <c r="I50" i="52"/>
  <c r="I55" i="52"/>
  <c r="I24" i="52"/>
  <c r="I40" i="52"/>
  <c r="I21" i="52"/>
  <c r="I53" i="52"/>
  <c r="I31" i="52"/>
  <c r="I30" i="52"/>
  <c r="I48" i="52"/>
  <c r="I45" i="52"/>
  <c r="I8" i="52"/>
  <c r="I56" i="52"/>
  <c r="I37" i="52"/>
  <c r="I51" i="52"/>
  <c r="I43" i="52"/>
  <c r="I32" i="52"/>
  <c r="I13" i="52"/>
  <c r="I39" i="52"/>
  <c r="I12" i="52"/>
  <c r="I28" i="52"/>
  <c r="I44" i="52"/>
  <c r="I9" i="52"/>
  <c r="I25" i="52"/>
  <c r="I41" i="52"/>
  <c r="I57" i="52"/>
  <c r="I46" i="52"/>
  <c r="I26" i="52"/>
  <c r="I18" i="52"/>
  <c r="I23" i="52"/>
  <c r="I16" i="52"/>
  <c r="I29" i="52"/>
  <c r="I19" i="52"/>
  <c r="I11" i="52"/>
  <c r="K34" i="52"/>
  <c r="K27" i="52"/>
  <c r="K16" i="52"/>
  <c r="K32" i="52"/>
  <c r="K48" i="52"/>
  <c r="K13" i="52"/>
  <c r="K29" i="52"/>
  <c r="K45" i="52"/>
  <c r="K46" i="52"/>
  <c r="K26" i="52"/>
  <c r="K43" i="52"/>
  <c r="K10" i="52"/>
  <c r="K15" i="52"/>
  <c r="K36" i="52"/>
  <c r="K17" i="52"/>
  <c r="K49" i="52"/>
  <c r="K19" i="52"/>
  <c r="K38" i="52"/>
  <c r="K18" i="52"/>
  <c r="K54" i="52"/>
  <c r="K9" i="52"/>
  <c r="K35" i="52"/>
  <c r="K20" i="52"/>
  <c r="K52" i="52"/>
  <c r="K33" i="52"/>
  <c r="K39" i="52"/>
  <c r="K55" i="52"/>
  <c r="K12" i="52"/>
  <c r="K44" i="52"/>
  <c r="K41" i="52"/>
  <c r="K51" i="52"/>
  <c r="K8" i="52"/>
  <c r="K24" i="52"/>
  <c r="K40" i="52"/>
  <c r="K56" i="52"/>
  <c r="K21" i="52"/>
  <c r="K37" i="52"/>
  <c r="K53" i="52"/>
  <c r="K14" i="52"/>
  <c r="K31" i="52"/>
  <c r="K11" i="52"/>
  <c r="K30" i="52"/>
  <c r="K42" i="52"/>
  <c r="K47" i="52"/>
  <c r="K28" i="52"/>
  <c r="K25" i="52"/>
  <c r="K57" i="52"/>
  <c r="K50" i="52"/>
  <c r="K23" i="52"/>
  <c r="K22" i="52"/>
  <c r="M10" i="52"/>
  <c r="M15" i="52"/>
  <c r="M19" i="52"/>
  <c r="M30" i="52"/>
  <c r="M34" i="52"/>
  <c r="M38" i="52"/>
  <c r="M41" i="52"/>
  <c r="M44" i="52"/>
  <c r="M46" i="52"/>
  <c r="M49" i="52"/>
  <c r="M52" i="52"/>
  <c r="M54" i="52"/>
  <c r="M57" i="52"/>
  <c r="M22" i="52"/>
  <c r="M26" i="52"/>
  <c r="M11" i="52"/>
  <c r="M18" i="52"/>
  <c r="M27" i="52"/>
  <c r="M31" i="52"/>
  <c r="M35" i="52"/>
  <c r="M40" i="52"/>
  <c r="M42" i="52"/>
  <c r="M23" i="52"/>
  <c r="M48" i="52"/>
  <c r="M50" i="52"/>
  <c r="M53" i="52"/>
  <c r="M45" i="52"/>
  <c r="M56" i="52"/>
  <c r="M16" i="52"/>
  <c r="M32" i="52"/>
  <c r="M17" i="52"/>
  <c r="M33" i="52"/>
  <c r="M43" i="52"/>
  <c r="M20" i="52"/>
  <c r="M21" i="52"/>
  <c r="M39" i="52"/>
  <c r="M36" i="52"/>
  <c r="M37" i="52"/>
  <c r="M55" i="52"/>
  <c r="M28" i="52"/>
  <c r="M8" i="52"/>
  <c r="M24" i="52"/>
  <c r="M9" i="52"/>
  <c r="M25" i="52"/>
  <c r="M51" i="52"/>
  <c r="M14" i="52"/>
  <c r="M12" i="52"/>
  <c r="M13" i="52"/>
  <c r="M29" i="52"/>
  <c r="M47" i="52"/>
  <c r="F118" i="57"/>
  <c r="F120" i="57"/>
  <c r="BP23" i="47"/>
  <c r="BP9" i="47"/>
  <c r="BP13" i="47"/>
  <c r="BP17" i="47"/>
  <c r="BP21" i="47"/>
  <c r="BP28" i="47"/>
  <c r="BP32" i="47"/>
  <c r="BP36" i="47"/>
  <c r="BP40" i="47"/>
  <c r="BP44" i="47"/>
  <c r="BP48" i="47"/>
  <c r="BP52" i="47"/>
  <c r="BP56" i="47"/>
  <c r="BP22" i="47"/>
  <c r="BP11" i="47"/>
  <c r="BP15" i="47"/>
  <c r="BP19" i="47"/>
  <c r="BP26" i="47"/>
  <c r="BP30" i="47"/>
  <c r="BP34" i="47"/>
  <c r="BP38" i="47"/>
  <c r="BP42" i="47"/>
  <c r="BP46" i="47"/>
  <c r="BP50" i="47"/>
  <c r="BP54" i="47"/>
  <c r="BP8" i="47"/>
  <c r="BP12" i="47"/>
  <c r="BP16" i="47"/>
  <c r="BP20" i="47"/>
  <c r="BP27" i="47"/>
  <c r="BP31" i="47"/>
  <c r="BP35" i="47"/>
  <c r="BP39" i="47"/>
  <c r="BP43" i="47"/>
  <c r="BP47" i="47"/>
  <c r="BP51" i="47"/>
  <c r="BP55" i="47"/>
  <c r="BP14" i="47"/>
  <c r="BP33" i="47"/>
  <c r="BP49" i="47"/>
  <c r="BP18" i="47"/>
  <c r="BP37" i="47"/>
  <c r="BP53" i="47"/>
  <c r="BP24" i="47"/>
  <c r="BP25" i="47"/>
  <c r="BP41" i="47"/>
  <c r="BP57" i="47"/>
  <c r="BP10" i="47"/>
  <c r="BP29" i="47"/>
  <c r="BP45" i="47"/>
  <c r="T23" i="47"/>
  <c r="T9" i="47"/>
  <c r="T13" i="47"/>
  <c r="T17" i="47"/>
  <c r="T21" i="47"/>
  <c r="T28" i="47"/>
  <c r="T32" i="47"/>
  <c r="T36" i="47"/>
  <c r="T40" i="47"/>
  <c r="T44" i="47"/>
  <c r="T48" i="47"/>
  <c r="T52" i="47"/>
  <c r="T56" i="47"/>
  <c r="T22" i="47"/>
  <c r="T11" i="47"/>
  <c r="T15" i="47"/>
  <c r="T19" i="47"/>
  <c r="T26" i="47"/>
  <c r="T30" i="47"/>
  <c r="T34" i="47"/>
  <c r="T38" i="47"/>
  <c r="T42" i="47"/>
  <c r="T46" i="47"/>
  <c r="T50" i="47"/>
  <c r="T54" i="47"/>
  <c r="T12" i="47"/>
  <c r="T16" i="47"/>
  <c r="T20" i="47"/>
  <c r="T27" i="47"/>
  <c r="T31" i="47"/>
  <c r="T35" i="47"/>
  <c r="T39" i="47"/>
  <c r="T43" i="47"/>
  <c r="T47" i="47"/>
  <c r="T51" i="47"/>
  <c r="T55" i="47"/>
  <c r="T10" i="47"/>
  <c r="T29" i="47"/>
  <c r="T45" i="47"/>
  <c r="T14" i="47"/>
  <c r="T33" i="47"/>
  <c r="T49" i="47"/>
  <c r="T18" i="47"/>
  <c r="T37" i="47"/>
  <c r="T53" i="47"/>
  <c r="T24" i="47"/>
  <c r="T25" i="47"/>
  <c r="T41" i="47"/>
  <c r="T57" i="47"/>
  <c r="BS23" i="47"/>
  <c r="BS9" i="47"/>
  <c r="BS13" i="47"/>
  <c r="BS17" i="47"/>
  <c r="BS22" i="47"/>
  <c r="BS11" i="47"/>
  <c r="BS8" i="47"/>
  <c r="BS15" i="47"/>
  <c r="BS20" i="47"/>
  <c r="BS27" i="47"/>
  <c r="BS31" i="47"/>
  <c r="BS35" i="47"/>
  <c r="BS39" i="47"/>
  <c r="BS43" i="47"/>
  <c r="BS47" i="47"/>
  <c r="BS51" i="47"/>
  <c r="BS55" i="47"/>
  <c r="BS10" i="47"/>
  <c r="BS16" i="47"/>
  <c r="BS21" i="47"/>
  <c r="BS28" i="47"/>
  <c r="BS32" i="47"/>
  <c r="BS36" i="47"/>
  <c r="BS40" i="47"/>
  <c r="BS44" i="47"/>
  <c r="BS48" i="47"/>
  <c r="BS52" i="47"/>
  <c r="BS56" i="47"/>
  <c r="BS12" i="47"/>
  <c r="BS18" i="47"/>
  <c r="BS25" i="47"/>
  <c r="BS29" i="47"/>
  <c r="BS33" i="47"/>
  <c r="BS37" i="47"/>
  <c r="BS41" i="47"/>
  <c r="BS45" i="47"/>
  <c r="BS49" i="47"/>
  <c r="BS53" i="47"/>
  <c r="BS57" i="47"/>
  <c r="BS24" i="47"/>
  <c r="BS14" i="47"/>
  <c r="BS19" i="47"/>
  <c r="BS26" i="47"/>
  <c r="BS30" i="47"/>
  <c r="BS34" i="47"/>
  <c r="BS38" i="47"/>
  <c r="BS42" i="47"/>
  <c r="BS46" i="47"/>
  <c r="BS50" i="47"/>
  <c r="BS54" i="47"/>
  <c r="BC22" i="47"/>
  <c r="BC11" i="47"/>
  <c r="BC23" i="47"/>
  <c r="BC10" i="47"/>
  <c r="BC15" i="47"/>
  <c r="BC19" i="47"/>
  <c r="BC26" i="47"/>
  <c r="BC30" i="47"/>
  <c r="BC34" i="47"/>
  <c r="BC38" i="47"/>
  <c r="BC42" i="47"/>
  <c r="BC46" i="47"/>
  <c r="BC50" i="47"/>
  <c r="BC54" i="47"/>
  <c r="BC24" i="47"/>
  <c r="BC12" i="47"/>
  <c r="BC16" i="47"/>
  <c r="BC20" i="47"/>
  <c r="BC27" i="47"/>
  <c r="BC31" i="47"/>
  <c r="BC35" i="47"/>
  <c r="BC39" i="47"/>
  <c r="BC43" i="47"/>
  <c r="BC47" i="47"/>
  <c r="BC51" i="47"/>
  <c r="BC55" i="47"/>
  <c r="BC8" i="47"/>
  <c r="BC13" i="47"/>
  <c r="BC17" i="47"/>
  <c r="BC21" i="47"/>
  <c r="BC28" i="47"/>
  <c r="BC32" i="47"/>
  <c r="BC36" i="47"/>
  <c r="BC40" i="47"/>
  <c r="BC44" i="47"/>
  <c r="BC48" i="47"/>
  <c r="BC52" i="47"/>
  <c r="BC56" i="47"/>
  <c r="BC9" i="47"/>
  <c r="BC14" i="47"/>
  <c r="BC18" i="47"/>
  <c r="BC25" i="47"/>
  <c r="BC29" i="47"/>
  <c r="BC33" i="47"/>
  <c r="BC37" i="47"/>
  <c r="BC41" i="47"/>
  <c r="BC45" i="47"/>
  <c r="BC49" i="47"/>
  <c r="BC53" i="47"/>
  <c r="BC57" i="47"/>
  <c r="BJ23" i="47"/>
  <c r="BJ9" i="47"/>
  <c r="BJ13" i="47"/>
  <c r="BJ17" i="47"/>
  <c r="BJ21" i="47"/>
  <c r="BJ28" i="47"/>
  <c r="BJ32" i="47"/>
  <c r="BJ36" i="47"/>
  <c r="BJ40" i="47"/>
  <c r="BJ44" i="47"/>
  <c r="BJ48" i="47"/>
  <c r="BJ52" i="47"/>
  <c r="BJ56" i="47"/>
  <c r="BJ24" i="47"/>
  <c r="BJ10" i="47"/>
  <c r="BJ14" i="47"/>
  <c r="BJ18" i="47"/>
  <c r="BJ25" i="47"/>
  <c r="BJ29" i="47"/>
  <c r="BJ33" i="47"/>
  <c r="BJ37" i="47"/>
  <c r="BJ41" i="47"/>
  <c r="BJ45" i="47"/>
  <c r="BJ49" i="47"/>
  <c r="BJ53" i="47"/>
  <c r="BJ57" i="47"/>
  <c r="BJ22" i="47"/>
  <c r="BJ11" i="47"/>
  <c r="BJ15" i="47"/>
  <c r="BJ19" i="47"/>
  <c r="BJ26" i="47"/>
  <c r="BJ30" i="47"/>
  <c r="BJ34" i="47"/>
  <c r="BJ38" i="47"/>
  <c r="BJ42" i="47"/>
  <c r="BJ46" i="47"/>
  <c r="BJ50" i="47"/>
  <c r="BJ54" i="47"/>
  <c r="BJ8" i="47"/>
  <c r="BJ12" i="47"/>
  <c r="BJ16" i="47"/>
  <c r="BJ20" i="47"/>
  <c r="BJ27" i="47"/>
  <c r="BJ31" i="47"/>
  <c r="BJ35" i="47"/>
  <c r="BJ39" i="47"/>
  <c r="BJ43" i="47"/>
  <c r="BJ47" i="47"/>
  <c r="BJ51" i="47"/>
  <c r="BJ55" i="47"/>
  <c r="N24" i="47"/>
  <c r="N10" i="47"/>
  <c r="N14" i="47"/>
  <c r="N18" i="47"/>
  <c r="N25" i="47"/>
  <c r="N29" i="47"/>
  <c r="N33" i="47"/>
  <c r="N37" i="47"/>
  <c r="N41" i="47"/>
  <c r="N45" i="47"/>
  <c r="N49" i="47"/>
  <c r="N53" i="47"/>
  <c r="N57" i="47"/>
  <c r="N22" i="47"/>
  <c r="N11" i="47"/>
  <c r="N15" i="47"/>
  <c r="N19" i="47"/>
  <c r="N26" i="47"/>
  <c r="N30" i="47"/>
  <c r="N34" i="47"/>
  <c r="N38" i="47"/>
  <c r="N42" i="47"/>
  <c r="N46" i="47"/>
  <c r="N50" i="47"/>
  <c r="N54" i="47"/>
  <c r="N12" i="47"/>
  <c r="N16" i="47"/>
  <c r="N20" i="47"/>
  <c r="N27" i="47"/>
  <c r="N31" i="47"/>
  <c r="N35" i="47"/>
  <c r="N39" i="47"/>
  <c r="N43" i="47"/>
  <c r="N47" i="47"/>
  <c r="N51" i="47"/>
  <c r="N55" i="47"/>
  <c r="N23" i="47"/>
  <c r="N9" i="47"/>
  <c r="N13" i="47"/>
  <c r="N17" i="47"/>
  <c r="N21" i="47"/>
  <c r="N28" i="47"/>
  <c r="N32" i="47"/>
  <c r="N36" i="47"/>
  <c r="N40" i="47"/>
  <c r="N44" i="47"/>
  <c r="N48" i="47"/>
  <c r="N52" i="47"/>
  <c r="N56" i="47"/>
  <c r="BI18" i="47"/>
  <c r="BI23" i="47"/>
  <c r="BI11" i="47"/>
  <c r="BI17" i="47"/>
  <c r="BI28" i="47"/>
  <c r="BI34" i="47"/>
  <c r="BI39" i="47"/>
  <c r="BI44" i="47"/>
  <c r="BI50" i="47"/>
  <c r="BI55" i="47"/>
  <c r="BI22" i="47"/>
  <c r="BI12" i="47"/>
  <c r="BI20" i="47"/>
  <c r="BI29" i="47"/>
  <c r="BI35" i="47"/>
  <c r="BI40" i="47"/>
  <c r="BI46" i="47"/>
  <c r="BI51" i="47"/>
  <c r="BI56" i="47"/>
  <c r="BI9" i="47"/>
  <c r="BI15" i="47"/>
  <c r="BI21" i="47"/>
  <c r="BI30" i="47"/>
  <c r="BI36" i="47"/>
  <c r="BI42" i="47"/>
  <c r="BI47" i="47"/>
  <c r="BI52" i="47"/>
  <c r="BI10" i="47"/>
  <c r="BI16" i="47"/>
  <c r="BI26" i="47"/>
  <c r="BI31" i="47"/>
  <c r="BI38" i="47"/>
  <c r="BI43" i="47"/>
  <c r="BI48" i="47"/>
  <c r="BI54" i="47"/>
  <c r="BI25" i="47"/>
  <c r="BI49" i="47"/>
  <c r="BI32" i="47"/>
  <c r="BI8" i="47"/>
  <c r="BI24" i="47"/>
  <c r="BI33" i="47"/>
  <c r="BI45" i="47"/>
  <c r="BI27" i="47"/>
  <c r="BI13" i="47"/>
  <c r="BI14" i="47"/>
  <c r="BI57" i="47"/>
  <c r="BI41" i="47"/>
  <c r="BI19" i="47"/>
  <c r="BI53" i="47"/>
  <c r="BI37" i="47"/>
  <c r="U23" i="47"/>
  <c r="U9" i="47"/>
  <c r="U13" i="47"/>
  <c r="U17" i="47"/>
  <c r="U21" i="47"/>
  <c r="U28" i="47"/>
  <c r="U32" i="47"/>
  <c r="U36" i="47"/>
  <c r="U40" i="47"/>
  <c r="U44" i="47"/>
  <c r="U48" i="47"/>
  <c r="U52" i="47"/>
  <c r="U56" i="47"/>
  <c r="U22" i="47"/>
  <c r="U11" i="47"/>
  <c r="U15" i="47"/>
  <c r="U19" i="47"/>
  <c r="U26" i="47"/>
  <c r="U30" i="47"/>
  <c r="U34" i="47"/>
  <c r="U38" i="47"/>
  <c r="U42" i="47"/>
  <c r="U46" i="47"/>
  <c r="U50" i="47"/>
  <c r="U54" i="47"/>
  <c r="U12" i="47"/>
  <c r="U16" i="47"/>
  <c r="U20" i="47"/>
  <c r="U27" i="47"/>
  <c r="U31" i="47"/>
  <c r="U35" i="47"/>
  <c r="U39" i="47"/>
  <c r="U43" i="47"/>
  <c r="U47" i="47"/>
  <c r="U51" i="47"/>
  <c r="U55" i="47"/>
  <c r="U18" i="47"/>
  <c r="U37" i="47"/>
  <c r="U53" i="47"/>
  <c r="U24" i="47"/>
  <c r="U25" i="47"/>
  <c r="U41" i="47"/>
  <c r="U57" i="47"/>
  <c r="U10" i="47"/>
  <c r="U29" i="47"/>
  <c r="U45" i="47"/>
  <c r="U14" i="47"/>
  <c r="U33" i="47"/>
  <c r="U49" i="47"/>
  <c r="H14" i="47"/>
  <c r="H17" i="47"/>
  <c r="H20" i="47"/>
  <c r="H27" i="47"/>
  <c r="H29" i="47"/>
  <c r="H33" i="47"/>
  <c r="H36" i="47"/>
  <c r="H38" i="47"/>
  <c r="H42" i="47"/>
  <c r="H45" i="47"/>
  <c r="H48" i="47"/>
  <c r="H54" i="47"/>
  <c r="H24" i="47"/>
  <c r="H12" i="47"/>
  <c r="H16" i="47"/>
  <c r="H25" i="47"/>
  <c r="H28" i="47"/>
  <c r="H31" i="47"/>
  <c r="H35" i="47"/>
  <c r="H37" i="47"/>
  <c r="H40" i="47"/>
  <c r="H44" i="47"/>
  <c r="H46" i="47"/>
  <c r="H50" i="47"/>
  <c r="H53" i="47"/>
  <c r="H56" i="47"/>
  <c r="H23" i="47"/>
  <c r="H11" i="47"/>
  <c r="H18" i="47"/>
  <c r="H34" i="47"/>
  <c r="H39" i="47"/>
  <c r="H52" i="47"/>
  <c r="H22" i="47"/>
  <c r="H13" i="47"/>
  <c r="H19" i="47"/>
  <c r="H41" i="47"/>
  <c r="H47" i="47"/>
  <c r="H9" i="47"/>
  <c r="H15" i="47"/>
  <c r="H21" i="47"/>
  <c r="H30" i="47"/>
  <c r="H43" i="47"/>
  <c r="H49" i="47"/>
  <c r="H55" i="47"/>
  <c r="H10" i="47"/>
  <c r="H26" i="47"/>
  <c r="H32" i="47"/>
  <c r="H51" i="47"/>
  <c r="H57" i="47"/>
  <c r="S75" i="36"/>
  <c r="BM59" i="40"/>
  <c r="BM43" i="40"/>
  <c r="BM33" i="40"/>
  <c r="BM25" i="40"/>
  <c r="BM17" i="40"/>
  <c r="BM7" i="40"/>
  <c r="BM50" i="40"/>
  <c r="BM37" i="40"/>
  <c r="BM57" i="40"/>
  <c r="BM41" i="40"/>
  <c r="BM30" i="40"/>
  <c r="BM22" i="40"/>
  <c r="BM14" i="40"/>
  <c r="BM6" i="40"/>
  <c r="BM48" i="40"/>
  <c r="BM55" i="40"/>
  <c r="BM39" i="40"/>
  <c r="BM31" i="40"/>
  <c r="BM23" i="40"/>
  <c r="BM15" i="40"/>
  <c r="BM62" i="40"/>
  <c r="BM46" i="40"/>
  <c r="BM9" i="40"/>
  <c r="BM53" i="40"/>
  <c r="BM36" i="40"/>
  <c r="BM28" i="40"/>
  <c r="BM20" i="40"/>
  <c r="BM12" i="40"/>
  <c r="BM60" i="40"/>
  <c r="BM44" i="40"/>
  <c r="BM51" i="40"/>
  <c r="BM4" i="40"/>
  <c r="BM29" i="40"/>
  <c r="BM21" i="40"/>
  <c r="BM13" i="40"/>
  <c r="BM58" i="40"/>
  <c r="BM42" i="40"/>
  <c r="BM63" i="40"/>
  <c r="BM49" i="40"/>
  <c r="BM34" i="40"/>
  <c r="BM26" i="40"/>
  <c r="BM18" i="40"/>
  <c r="BM10" i="40"/>
  <c r="BM56" i="40"/>
  <c r="BM40" i="40"/>
  <c r="BM47" i="40"/>
  <c r="BM35" i="40"/>
  <c r="BM27" i="40"/>
  <c r="BM19" i="40"/>
  <c r="BM11" i="40"/>
  <c r="BM54" i="40"/>
  <c r="BM38" i="40"/>
  <c r="BM61" i="40"/>
  <c r="BM45" i="40"/>
  <c r="BM32" i="40"/>
  <c r="BM24" i="40"/>
  <c r="BM16" i="40"/>
  <c r="BM8" i="40"/>
  <c r="BM52" i="40"/>
  <c r="BM5" i="40"/>
  <c r="G10" i="52"/>
  <c r="G30" i="52"/>
  <c r="G47" i="52"/>
  <c r="G22" i="52"/>
  <c r="G42" i="52"/>
  <c r="G26" i="52"/>
  <c r="G35" i="52"/>
  <c r="G43" i="52"/>
  <c r="G50" i="52"/>
  <c r="G55" i="52"/>
  <c r="G14" i="52"/>
  <c r="G39" i="52"/>
  <c r="G46" i="52"/>
  <c r="G51" i="52"/>
  <c r="G18" i="52"/>
  <c r="G34" i="52"/>
  <c r="G54" i="52"/>
  <c r="G16" i="52"/>
  <c r="G32" i="52"/>
  <c r="G48" i="52"/>
  <c r="G13" i="52"/>
  <c r="G29" i="52"/>
  <c r="G45" i="52"/>
  <c r="G11" i="52"/>
  <c r="G27" i="52"/>
  <c r="G36" i="52"/>
  <c r="G17" i="52"/>
  <c r="G49" i="52"/>
  <c r="G31" i="52"/>
  <c r="G44" i="52"/>
  <c r="G57" i="52"/>
  <c r="G20" i="52"/>
  <c r="G52" i="52"/>
  <c r="G33" i="52"/>
  <c r="G15" i="52"/>
  <c r="G12" i="52"/>
  <c r="G9" i="52"/>
  <c r="G41" i="52"/>
  <c r="G8" i="52"/>
  <c r="G24" i="52"/>
  <c r="G40" i="52"/>
  <c r="G56" i="52"/>
  <c r="G21" i="52"/>
  <c r="G37" i="52"/>
  <c r="G53" i="52"/>
  <c r="G19" i="52"/>
  <c r="G28" i="52"/>
  <c r="G25" i="52"/>
  <c r="G23" i="52"/>
  <c r="G38" i="52"/>
  <c r="T11" i="52"/>
  <c r="T8" i="52"/>
  <c r="T13" i="52"/>
  <c r="T18" i="52"/>
  <c r="T24" i="52"/>
  <c r="T29" i="52"/>
  <c r="T34" i="52"/>
  <c r="T40" i="52"/>
  <c r="T45" i="52"/>
  <c r="T50" i="52"/>
  <c r="T56" i="52"/>
  <c r="T9" i="52"/>
  <c r="T14" i="52"/>
  <c r="T20" i="52"/>
  <c r="T25" i="52"/>
  <c r="T30" i="52"/>
  <c r="T36" i="52"/>
  <c r="T41" i="52"/>
  <c r="T46" i="52"/>
  <c r="T52" i="52"/>
  <c r="T57" i="52"/>
  <c r="T10" i="52"/>
  <c r="T16" i="52"/>
  <c r="T21" i="52"/>
  <c r="T26" i="52"/>
  <c r="T32" i="52"/>
  <c r="T37" i="52"/>
  <c r="T42" i="52"/>
  <c r="T48" i="52"/>
  <c r="T53" i="52"/>
  <c r="T22" i="52"/>
  <c r="T44" i="52"/>
  <c r="T28" i="52"/>
  <c r="T49" i="52"/>
  <c r="T12" i="52"/>
  <c r="T33" i="52"/>
  <c r="T54" i="52"/>
  <c r="T17" i="52"/>
  <c r="T38" i="52"/>
  <c r="T55" i="52"/>
  <c r="T39" i="52"/>
  <c r="T23" i="52"/>
  <c r="T51" i="52"/>
  <c r="T19" i="52"/>
  <c r="T35" i="52"/>
  <c r="T43" i="52"/>
  <c r="T47" i="52"/>
  <c r="T31" i="52"/>
  <c r="T15" i="52"/>
  <c r="T27" i="52"/>
  <c r="H10" i="52"/>
  <c r="H23" i="52"/>
  <c r="H34" i="52"/>
  <c r="H42" i="52"/>
  <c r="H54" i="52"/>
  <c r="H15" i="52"/>
  <c r="H27" i="52"/>
  <c r="H35" i="52"/>
  <c r="H47" i="52"/>
  <c r="H55" i="52"/>
  <c r="H22" i="52"/>
  <c r="H30" i="52"/>
  <c r="H20" i="52"/>
  <c r="H36" i="52"/>
  <c r="H52" i="52"/>
  <c r="H17" i="52"/>
  <c r="H33" i="52"/>
  <c r="H49" i="52"/>
  <c r="H46" i="52"/>
  <c r="H19" i="52"/>
  <c r="H38" i="52"/>
  <c r="H43" i="52"/>
  <c r="H8" i="52"/>
  <c r="H40" i="52"/>
  <c r="H56" i="52"/>
  <c r="H37" i="52"/>
  <c r="H39" i="52"/>
  <c r="H31" i="52"/>
  <c r="H32" i="52"/>
  <c r="H45" i="52"/>
  <c r="H26" i="52"/>
  <c r="H50" i="52"/>
  <c r="H24" i="52"/>
  <c r="H21" i="52"/>
  <c r="H53" i="52"/>
  <c r="H18" i="52"/>
  <c r="H48" i="52"/>
  <c r="H29" i="52"/>
  <c r="H12" i="52"/>
  <c r="H28" i="52"/>
  <c r="H44" i="52"/>
  <c r="H9" i="52"/>
  <c r="H25" i="52"/>
  <c r="H41" i="52"/>
  <c r="H57" i="52"/>
  <c r="H14" i="52"/>
  <c r="H51" i="52"/>
  <c r="H11" i="52"/>
  <c r="H16" i="52"/>
  <c r="H13" i="52"/>
  <c r="X11" i="52"/>
  <c r="X9" i="52"/>
  <c r="X14" i="52"/>
  <c r="X20" i="52"/>
  <c r="X25" i="52"/>
  <c r="X30" i="52"/>
  <c r="X36" i="52"/>
  <c r="X41" i="52"/>
  <c r="X46" i="52"/>
  <c r="X52" i="52"/>
  <c r="X57" i="52"/>
  <c r="X10" i="52"/>
  <c r="X17" i="52"/>
  <c r="X24" i="52"/>
  <c r="X32" i="52"/>
  <c r="X38" i="52"/>
  <c r="X45" i="52"/>
  <c r="X53" i="52"/>
  <c r="X12" i="52"/>
  <c r="X18" i="52"/>
  <c r="X26" i="52"/>
  <c r="X33" i="52"/>
  <c r="X40" i="52"/>
  <c r="X48" i="52"/>
  <c r="X54" i="52"/>
  <c r="X13" i="52"/>
  <c r="X21" i="52"/>
  <c r="X28" i="52"/>
  <c r="X34" i="52"/>
  <c r="X42" i="52"/>
  <c r="X49" i="52"/>
  <c r="X56" i="52"/>
  <c r="X8" i="52"/>
  <c r="X16" i="52"/>
  <c r="X22" i="52"/>
  <c r="X29" i="52"/>
  <c r="X37" i="52"/>
  <c r="X44" i="52"/>
  <c r="X50" i="52"/>
  <c r="X55" i="52"/>
  <c r="X39" i="52"/>
  <c r="X23" i="52"/>
  <c r="X51" i="52"/>
  <c r="X19" i="52"/>
  <c r="X35" i="52"/>
  <c r="X43" i="52"/>
  <c r="X47" i="52"/>
  <c r="X31" i="52"/>
  <c r="X15" i="52"/>
  <c r="X27" i="52"/>
  <c r="J54" i="52"/>
  <c r="J15" i="52"/>
  <c r="J34" i="52"/>
  <c r="J22" i="52"/>
  <c r="J27" i="52"/>
  <c r="J47" i="52"/>
  <c r="J12" i="52"/>
  <c r="J28" i="52"/>
  <c r="J44" i="52"/>
  <c r="J9" i="52"/>
  <c r="J25" i="52"/>
  <c r="J41" i="52"/>
  <c r="J57" i="52"/>
  <c r="J14" i="52"/>
  <c r="J26" i="52"/>
  <c r="J31" i="52"/>
  <c r="J50" i="52"/>
  <c r="J16" i="52"/>
  <c r="J48" i="52"/>
  <c r="J13" i="52"/>
  <c r="J45" i="52"/>
  <c r="J43" i="52"/>
  <c r="J55" i="52"/>
  <c r="J56" i="52"/>
  <c r="J39" i="52"/>
  <c r="J38" i="52"/>
  <c r="J32" i="52"/>
  <c r="J29" i="52"/>
  <c r="J19" i="52"/>
  <c r="J42" i="52"/>
  <c r="J8" i="52"/>
  <c r="J40" i="52"/>
  <c r="J21" i="52"/>
  <c r="J53" i="52"/>
  <c r="J11" i="52"/>
  <c r="J23" i="52"/>
  <c r="J10" i="52"/>
  <c r="J20" i="52"/>
  <c r="J36" i="52"/>
  <c r="J52" i="52"/>
  <c r="J17" i="52"/>
  <c r="J33" i="52"/>
  <c r="J49" i="52"/>
  <c r="J46" i="52"/>
  <c r="J18" i="52"/>
  <c r="J30" i="52"/>
  <c r="J35" i="52"/>
  <c r="J24" i="52"/>
  <c r="J37" i="52"/>
  <c r="J51" i="52"/>
  <c r="AU53" i="40"/>
  <c r="AU7" i="40"/>
  <c r="BL23" i="47"/>
  <c r="BL9" i="47"/>
  <c r="BL13" i="47"/>
  <c r="BL17" i="47"/>
  <c r="BL21" i="47"/>
  <c r="BL28" i="47"/>
  <c r="BL32" i="47"/>
  <c r="BL36" i="47"/>
  <c r="BL40" i="47"/>
  <c r="BL44" i="47"/>
  <c r="BL48" i="47"/>
  <c r="BL52" i="47"/>
  <c r="BL56" i="47"/>
  <c r="BL24" i="47"/>
  <c r="BL10" i="47"/>
  <c r="BL14" i="47"/>
  <c r="BL18" i="47"/>
  <c r="BL25" i="47"/>
  <c r="BL29" i="47"/>
  <c r="BL33" i="47"/>
  <c r="BL37" i="47"/>
  <c r="BL41" i="47"/>
  <c r="BL45" i="47"/>
  <c r="BL49" i="47"/>
  <c r="BL53" i="47"/>
  <c r="BL57" i="47"/>
  <c r="BL22" i="47"/>
  <c r="BL11" i="47"/>
  <c r="BL15" i="47"/>
  <c r="BL19" i="47"/>
  <c r="BL26" i="47"/>
  <c r="BL30" i="47"/>
  <c r="BL34" i="47"/>
  <c r="BL38" i="47"/>
  <c r="BL42" i="47"/>
  <c r="BL46" i="47"/>
  <c r="BL50" i="47"/>
  <c r="BL54" i="47"/>
  <c r="BL8" i="47"/>
  <c r="BL12" i="47"/>
  <c r="BL16" i="47"/>
  <c r="BL20" i="47"/>
  <c r="BL27" i="47"/>
  <c r="BL31" i="47"/>
  <c r="BL35" i="47"/>
  <c r="BL39" i="47"/>
  <c r="BL43" i="47"/>
  <c r="BL47" i="47"/>
  <c r="BL51" i="47"/>
  <c r="BL55" i="47"/>
  <c r="S23" i="47"/>
  <c r="S9" i="47"/>
  <c r="S13" i="47"/>
  <c r="S17" i="47"/>
  <c r="S21" i="47"/>
  <c r="S28" i="47"/>
  <c r="S32" i="47"/>
  <c r="S36" i="47"/>
  <c r="S40" i="47"/>
  <c r="S44" i="47"/>
  <c r="S48" i="47"/>
  <c r="S52" i="47"/>
  <c r="S56" i="47"/>
  <c r="S22" i="47"/>
  <c r="S11" i="47"/>
  <c r="S15" i="47"/>
  <c r="S19" i="47"/>
  <c r="S26" i="47"/>
  <c r="S30" i="47"/>
  <c r="S34" i="47"/>
  <c r="S38" i="47"/>
  <c r="S42" i="47"/>
  <c r="S46" i="47"/>
  <c r="S50" i="47"/>
  <c r="S54" i="47"/>
  <c r="S12" i="47"/>
  <c r="S16" i="47"/>
  <c r="S20" i="47"/>
  <c r="S27" i="47"/>
  <c r="S31" i="47"/>
  <c r="S35" i="47"/>
  <c r="S39" i="47"/>
  <c r="S43" i="47"/>
  <c r="S47" i="47"/>
  <c r="S51" i="47"/>
  <c r="S55" i="47"/>
  <c r="S18" i="47"/>
  <c r="S37" i="47"/>
  <c r="S53" i="47"/>
  <c r="S24" i="47"/>
  <c r="S25" i="47"/>
  <c r="S41" i="47"/>
  <c r="S57" i="47"/>
  <c r="S10" i="47"/>
  <c r="S29" i="47"/>
  <c r="S45" i="47"/>
  <c r="S14" i="47"/>
  <c r="S33" i="47"/>
  <c r="S49" i="47"/>
  <c r="E24" i="47"/>
  <c r="E33" i="47"/>
  <c r="E43" i="47"/>
  <c r="E25" i="47"/>
  <c r="E35" i="47"/>
  <c r="E57" i="47"/>
  <c r="E14" i="47"/>
  <c r="E27" i="47"/>
  <c r="E49" i="47"/>
  <c r="E16" i="47"/>
  <c r="E41" i="47"/>
  <c r="E51" i="47"/>
  <c r="E19" i="47"/>
  <c r="E38" i="47"/>
  <c r="E54" i="47"/>
  <c r="E56" i="47"/>
  <c r="E21" i="47"/>
  <c r="E31" i="47"/>
  <c r="E45" i="47"/>
  <c r="E10" i="47"/>
  <c r="E28" i="47"/>
  <c r="E20" i="47"/>
  <c r="E17" i="47"/>
  <c r="E15" i="47"/>
  <c r="E34" i="47"/>
  <c r="E50" i="47"/>
  <c r="E32" i="47"/>
  <c r="E39" i="47"/>
  <c r="E22" i="47"/>
  <c r="E26" i="47"/>
  <c r="E42" i="47"/>
  <c r="E23" i="47"/>
  <c r="E48" i="47"/>
  <c r="E13" i="47"/>
  <c r="E55" i="47"/>
  <c r="E37" i="47"/>
  <c r="E52" i="47"/>
  <c r="E18" i="47"/>
  <c r="E11" i="47"/>
  <c r="E30" i="47"/>
  <c r="E46" i="47"/>
  <c r="E9" i="47"/>
  <c r="E40" i="47"/>
  <c r="E47" i="47"/>
  <c r="E12" i="47"/>
  <c r="E29" i="47"/>
  <c r="E44" i="47"/>
  <c r="E53" i="47"/>
  <c r="E36" i="47"/>
  <c r="BO23" i="47"/>
  <c r="BO9" i="47"/>
  <c r="BO13" i="47"/>
  <c r="BO17" i="47"/>
  <c r="BO21" i="47"/>
  <c r="BO28" i="47"/>
  <c r="BO32" i="47"/>
  <c r="BO36" i="47"/>
  <c r="BO40" i="47"/>
  <c r="BO44" i="47"/>
  <c r="BO48" i="47"/>
  <c r="BO52" i="47"/>
  <c r="BO56" i="47"/>
  <c r="BO22" i="47"/>
  <c r="BO11" i="47"/>
  <c r="BO15" i="47"/>
  <c r="BO19" i="47"/>
  <c r="BO26" i="47"/>
  <c r="BO30" i="47"/>
  <c r="BO34" i="47"/>
  <c r="BO38" i="47"/>
  <c r="BO42" i="47"/>
  <c r="BO46" i="47"/>
  <c r="BO50" i="47"/>
  <c r="BO54" i="47"/>
  <c r="BO8" i="47"/>
  <c r="BO12" i="47"/>
  <c r="BO16" i="47"/>
  <c r="BO20" i="47"/>
  <c r="BO27" i="47"/>
  <c r="BO31" i="47"/>
  <c r="BO35" i="47"/>
  <c r="BO39" i="47"/>
  <c r="BO43" i="47"/>
  <c r="BO47" i="47"/>
  <c r="BO51" i="47"/>
  <c r="BO55" i="47"/>
  <c r="BO24" i="47"/>
  <c r="BO25" i="47"/>
  <c r="BO41" i="47"/>
  <c r="BO57" i="47"/>
  <c r="BO10" i="47"/>
  <c r="BO29" i="47"/>
  <c r="BO45" i="47"/>
  <c r="BO14" i="47"/>
  <c r="BO33" i="47"/>
  <c r="BO49" i="47"/>
  <c r="BO18" i="47"/>
  <c r="BO37" i="47"/>
  <c r="BO53" i="47"/>
  <c r="Q23" i="47"/>
  <c r="Q9" i="47"/>
  <c r="Q13" i="47"/>
  <c r="Q17" i="47"/>
  <c r="Q21" i="47"/>
  <c r="Q28" i="47"/>
  <c r="Q32" i="47"/>
  <c r="Q36" i="47"/>
  <c r="Q40" i="47"/>
  <c r="Q44" i="47"/>
  <c r="Q48" i="47"/>
  <c r="Q52" i="47"/>
  <c r="Q56" i="47"/>
  <c r="Q22" i="47"/>
  <c r="Q11" i="47"/>
  <c r="Q15" i="47"/>
  <c r="Q19" i="47"/>
  <c r="Q26" i="47"/>
  <c r="Q30" i="47"/>
  <c r="Q34" i="47"/>
  <c r="Q38" i="47"/>
  <c r="Q42" i="47"/>
  <c r="Q46" i="47"/>
  <c r="Q50" i="47"/>
  <c r="Q54" i="47"/>
  <c r="Q12" i="47"/>
  <c r="Q16" i="47"/>
  <c r="Q20" i="47"/>
  <c r="Q27" i="47"/>
  <c r="Q31" i="47"/>
  <c r="Q35" i="47"/>
  <c r="Q39" i="47"/>
  <c r="Q43" i="47"/>
  <c r="Q47" i="47"/>
  <c r="Q51" i="47"/>
  <c r="Q55" i="47"/>
  <c r="Q18" i="47"/>
  <c r="Q37" i="47"/>
  <c r="Q53" i="47"/>
  <c r="Q24" i="47"/>
  <c r="Q25" i="47"/>
  <c r="Q41" i="47"/>
  <c r="Q57" i="47"/>
  <c r="Q10" i="47"/>
  <c r="Q29" i="47"/>
  <c r="Q45" i="47"/>
  <c r="Q14" i="47"/>
  <c r="Q33" i="47"/>
  <c r="Q49" i="47"/>
  <c r="BV22" i="47"/>
  <c r="BV11" i="47"/>
  <c r="BV15" i="47"/>
  <c r="BV19" i="47"/>
  <c r="BV26" i="47"/>
  <c r="BV30" i="47"/>
  <c r="BV34" i="47"/>
  <c r="BV38" i="47"/>
  <c r="BV42" i="47"/>
  <c r="BV46" i="47"/>
  <c r="BV50" i="47"/>
  <c r="BV54" i="47"/>
  <c r="BV8" i="47"/>
  <c r="BV12" i="47"/>
  <c r="BV16" i="47"/>
  <c r="BV20" i="47"/>
  <c r="BV27" i="47"/>
  <c r="BV31" i="47"/>
  <c r="BV35" i="47"/>
  <c r="BV39" i="47"/>
  <c r="BV43" i="47"/>
  <c r="BV47" i="47"/>
  <c r="BV51" i="47"/>
  <c r="BV55" i="47"/>
  <c r="BV23" i="47"/>
  <c r="BV9" i="47"/>
  <c r="BV13" i="47"/>
  <c r="BV17" i="47"/>
  <c r="BV21" i="47"/>
  <c r="BV28" i="47"/>
  <c r="BV32" i="47"/>
  <c r="BV36" i="47"/>
  <c r="BV40" i="47"/>
  <c r="BV44" i="47"/>
  <c r="BV48" i="47"/>
  <c r="BV52" i="47"/>
  <c r="BV56" i="47"/>
  <c r="BV24" i="47"/>
  <c r="BV10" i="47"/>
  <c r="BV14" i="47"/>
  <c r="BV18" i="47"/>
  <c r="BV25" i="47"/>
  <c r="BV29" i="47"/>
  <c r="BV33" i="47"/>
  <c r="BV37" i="47"/>
  <c r="BV41" i="47"/>
  <c r="BV45" i="47"/>
  <c r="BV49" i="47"/>
  <c r="BV53" i="47"/>
  <c r="BV57" i="47"/>
  <c r="BF23" i="47"/>
  <c r="BF8" i="47"/>
  <c r="BF13" i="47"/>
  <c r="BF20" i="47"/>
  <c r="BF29" i="47"/>
  <c r="BF33" i="47"/>
  <c r="BF42" i="47"/>
  <c r="BF46" i="47"/>
  <c r="BF52" i="47"/>
  <c r="BF14" i="47"/>
  <c r="BF21" i="47"/>
  <c r="BF30" i="47"/>
  <c r="BF36" i="47"/>
  <c r="BF43" i="47"/>
  <c r="BF48" i="47"/>
  <c r="BF55" i="47"/>
  <c r="BF10" i="47"/>
  <c r="BF15" i="47"/>
  <c r="BF26" i="47"/>
  <c r="BF31" i="47"/>
  <c r="BF37" i="47"/>
  <c r="BF49" i="47"/>
  <c r="BF56" i="47"/>
  <c r="BF22" i="47"/>
  <c r="BF11" i="47"/>
  <c r="BF17" i="47"/>
  <c r="BF27" i="47"/>
  <c r="BF32" i="47"/>
  <c r="BF39" i="47"/>
  <c r="BF45" i="47"/>
  <c r="BF50" i="47"/>
  <c r="BF44" i="47"/>
  <c r="BF9" i="47"/>
  <c r="BF35" i="47"/>
  <c r="BF47" i="47"/>
  <c r="BF12" i="47"/>
  <c r="BF38" i="47"/>
  <c r="BF28" i="47"/>
  <c r="BF40" i="47"/>
  <c r="BF18" i="47"/>
  <c r="BF51" i="47"/>
  <c r="BF57" i="47"/>
  <c r="BF25" i="47"/>
  <c r="BF54" i="47"/>
  <c r="BF19" i="47"/>
  <c r="BF34" i="47"/>
  <c r="BF16" i="47"/>
  <c r="BF41" i="47"/>
  <c r="BF24" i="47"/>
  <c r="BF53" i="47"/>
  <c r="M22" i="47"/>
  <c r="M11" i="47"/>
  <c r="M15" i="47"/>
  <c r="M19" i="47"/>
  <c r="M26" i="47"/>
  <c r="M23" i="47"/>
  <c r="M9" i="47"/>
  <c r="M13" i="47"/>
  <c r="M17" i="47"/>
  <c r="M21" i="47"/>
  <c r="M28" i="47"/>
  <c r="M10" i="47"/>
  <c r="M18" i="47"/>
  <c r="M29" i="47"/>
  <c r="M33" i="47"/>
  <c r="M37" i="47"/>
  <c r="M41" i="47"/>
  <c r="M45" i="47"/>
  <c r="M49" i="47"/>
  <c r="M53" i="47"/>
  <c r="M57" i="47"/>
  <c r="M12" i="47"/>
  <c r="M20" i="47"/>
  <c r="M30" i="47"/>
  <c r="M34" i="47"/>
  <c r="M38" i="47"/>
  <c r="M42" i="47"/>
  <c r="M46" i="47"/>
  <c r="M50" i="47"/>
  <c r="M54" i="47"/>
  <c r="M24" i="47"/>
  <c r="M14" i="47"/>
  <c r="M25" i="47"/>
  <c r="M31" i="47"/>
  <c r="M35" i="47"/>
  <c r="M39" i="47"/>
  <c r="M43" i="47"/>
  <c r="M47" i="47"/>
  <c r="M51" i="47"/>
  <c r="M55" i="47"/>
  <c r="M16" i="47"/>
  <c r="M27" i="47"/>
  <c r="M32" i="47"/>
  <c r="M36" i="47"/>
  <c r="M40" i="47"/>
  <c r="M44" i="47"/>
  <c r="M48" i="47"/>
  <c r="M52" i="47"/>
  <c r="M56" i="47"/>
  <c r="BU22" i="47"/>
  <c r="BU11" i="47"/>
  <c r="BU15" i="47"/>
  <c r="BU19" i="47"/>
  <c r="BU26" i="47"/>
  <c r="BU30" i="47"/>
  <c r="BU34" i="47"/>
  <c r="BU38" i="47"/>
  <c r="BU42" i="47"/>
  <c r="BU46" i="47"/>
  <c r="BU50" i="47"/>
  <c r="BU54" i="47"/>
  <c r="BU8" i="47"/>
  <c r="BU12" i="47"/>
  <c r="BU16" i="47"/>
  <c r="BU20" i="47"/>
  <c r="BU27" i="47"/>
  <c r="BU31" i="47"/>
  <c r="BU35" i="47"/>
  <c r="BU39" i="47"/>
  <c r="BU43" i="47"/>
  <c r="BU47" i="47"/>
  <c r="BU51" i="47"/>
  <c r="BU55" i="47"/>
  <c r="BU23" i="47"/>
  <c r="BU9" i="47"/>
  <c r="BU13" i="47"/>
  <c r="BU17" i="47"/>
  <c r="BU21" i="47"/>
  <c r="BU28" i="47"/>
  <c r="BU32" i="47"/>
  <c r="BU36" i="47"/>
  <c r="BU40" i="47"/>
  <c r="BU44" i="47"/>
  <c r="BU48" i="47"/>
  <c r="BU52" i="47"/>
  <c r="BU56" i="47"/>
  <c r="BU24" i="47"/>
  <c r="BU10" i="47"/>
  <c r="BU14" i="47"/>
  <c r="BU18" i="47"/>
  <c r="BU25" i="47"/>
  <c r="BU29" i="47"/>
  <c r="BU33" i="47"/>
  <c r="BU37" i="47"/>
  <c r="BU41" i="47"/>
  <c r="BU45" i="47"/>
  <c r="BU49" i="47"/>
  <c r="BU53" i="47"/>
  <c r="BU57" i="47"/>
  <c r="BE22" i="47"/>
  <c r="BE24" i="47"/>
  <c r="BE12" i="47"/>
  <c r="BE20" i="47"/>
  <c r="BE27" i="47"/>
  <c r="BE31" i="47"/>
  <c r="BE35" i="47"/>
  <c r="BE40" i="47"/>
  <c r="BE45" i="47"/>
  <c r="BE50" i="47"/>
  <c r="BE53" i="47"/>
  <c r="BE57" i="47"/>
  <c r="BE9" i="47"/>
  <c r="BE13" i="47"/>
  <c r="BE17" i="47"/>
  <c r="BE21" i="47"/>
  <c r="BE32" i="47"/>
  <c r="BE37" i="47"/>
  <c r="BE41" i="47"/>
  <c r="BE46" i="47"/>
  <c r="BE51" i="47"/>
  <c r="BE54" i="47"/>
  <c r="BE10" i="47"/>
  <c r="BE15" i="47"/>
  <c r="BE18" i="47"/>
  <c r="BE25" i="47"/>
  <c r="BE28" i="47"/>
  <c r="BE33" i="47"/>
  <c r="BE38" i="47"/>
  <c r="BE42" i="47"/>
  <c r="BE47" i="47"/>
  <c r="BE55" i="47"/>
  <c r="BE23" i="47"/>
  <c r="BE11" i="47"/>
  <c r="BE16" i="47"/>
  <c r="BE19" i="47"/>
  <c r="BE26" i="47"/>
  <c r="BE29" i="47"/>
  <c r="BE34" i="47"/>
  <c r="BE39" i="47"/>
  <c r="BE44" i="47"/>
  <c r="BE48" i="47"/>
  <c r="BE52" i="47"/>
  <c r="BE56" i="47"/>
  <c r="BE49" i="47"/>
  <c r="BE14" i="47"/>
  <c r="BE43" i="47"/>
  <c r="BE8" i="47"/>
  <c r="BE30" i="47"/>
  <c r="BE36" i="47"/>
  <c r="L54" i="47"/>
  <c r="L17" i="47"/>
  <c r="L35" i="47"/>
  <c r="L18" i="47"/>
  <c r="L14" i="47"/>
  <c r="L49" i="47"/>
  <c r="AW42" i="47"/>
  <c r="AW41" i="47"/>
  <c r="AW38" i="47"/>
  <c r="AW35" i="47"/>
  <c r="AW31" i="47"/>
  <c r="AW27" i="47"/>
  <c r="AW26" i="47"/>
  <c r="AW25" i="47"/>
  <c r="AW24" i="47"/>
  <c r="AW46" i="47"/>
  <c r="AW43" i="47"/>
  <c r="AW40" i="47"/>
  <c r="AW39" i="47"/>
  <c r="AW36" i="47"/>
  <c r="AW34" i="47"/>
  <c r="AW33" i="47"/>
  <c r="AW32" i="47"/>
  <c r="AW29" i="47"/>
  <c r="AW28" i="47"/>
  <c r="AW21" i="47"/>
  <c r="AW17" i="47"/>
  <c r="AW18" i="47"/>
  <c r="AW16" i="47"/>
  <c r="AW12" i="47"/>
  <c r="AW11" i="47"/>
  <c r="AW8" i="47"/>
  <c r="AW37" i="47"/>
  <c r="AW30" i="47"/>
  <c r="AW23" i="47"/>
  <c r="AW15" i="47"/>
  <c r="AW47" i="47"/>
  <c r="AW22" i="47"/>
  <c r="AW20" i="47"/>
  <c r="AW19" i="47"/>
  <c r="AW14" i="47"/>
  <c r="AW13" i="47"/>
  <c r="AW10" i="47"/>
  <c r="AW9" i="47"/>
  <c r="AW52" i="47"/>
  <c r="AW49" i="47"/>
  <c r="AW50" i="47"/>
  <c r="AW45" i="47"/>
  <c r="AW54" i="47"/>
  <c r="AW48" i="47"/>
  <c r="AW55" i="47"/>
  <c r="AW57" i="47"/>
  <c r="AW44" i="47"/>
  <c r="AW56" i="47"/>
  <c r="AW51" i="47"/>
  <c r="AW53" i="47"/>
  <c r="S114" i="36"/>
  <c r="S119" i="36"/>
  <c r="Q11" i="52"/>
  <c r="Q10" i="52"/>
  <c r="Q14" i="52"/>
  <c r="Q18" i="52"/>
  <c r="Q22" i="52"/>
  <c r="Q26" i="52"/>
  <c r="Q30" i="52"/>
  <c r="Q34" i="52"/>
  <c r="Q38" i="52"/>
  <c r="Q42" i="52"/>
  <c r="Q46" i="52"/>
  <c r="Q50" i="52"/>
  <c r="Q54" i="52"/>
  <c r="Q8" i="52"/>
  <c r="Q12" i="52"/>
  <c r="Q16" i="52"/>
  <c r="Q20" i="52"/>
  <c r="Q24" i="52"/>
  <c r="Q28" i="52"/>
  <c r="Q32" i="52"/>
  <c r="Q36" i="52"/>
  <c r="Q40" i="52"/>
  <c r="Q44" i="52"/>
  <c r="Q48" i="52"/>
  <c r="Q52" i="52"/>
  <c r="Q56" i="52"/>
  <c r="Q9" i="52"/>
  <c r="Q13" i="52"/>
  <c r="Q17" i="52"/>
  <c r="Q21" i="52"/>
  <c r="Q25" i="52"/>
  <c r="Q29" i="52"/>
  <c r="Q33" i="52"/>
  <c r="Q37" i="52"/>
  <c r="Q41" i="52"/>
  <c r="Q45" i="52"/>
  <c r="Q49" i="52"/>
  <c r="Q53" i="52"/>
  <c r="Q57" i="52"/>
  <c r="Q43" i="52"/>
  <c r="Q27" i="52"/>
  <c r="Q55" i="52"/>
  <c r="Q39" i="52"/>
  <c r="Q15" i="52"/>
  <c r="Q23" i="52"/>
  <c r="Q31" i="52"/>
  <c r="Q51" i="52"/>
  <c r="Q35" i="52"/>
  <c r="Q19" i="52"/>
  <c r="Q47" i="52"/>
  <c r="F34" i="52"/>
  <c r="F18" i="52"/>
  <c r="F26" i="52"/>
  <c r="F42" i="52"/>
  <c r="F10" i="52"/>
  <c r="F50" i="52"/>
  <c r="F12" i="52"/>
  <c r="F28" i="52"/>
  <c r="F44" i="52"/>
  <c r="F9" i="52"/>
  <c r="F25" i="52"/>
  <c r="F41" i="52"/>
  <c r="F57" i="52"/>
  <c r="F23" i="52"/>
  <c r="F39" i="52"/>
  <c r="F55" i="52"/>
  <c r="F46" i="52"/>
  <c r="F14" i="52"/>
  <c r="F32" i="52"/>
  <c r="F13" i="52"/>
  <c r="F45" i="52"/>
  <c r="F27" i="52"/>
  <c r="F38" i="52"/>
  <c r="F40" i="52"/>
  <c r="F53" i="52"/>
  <c r="F51" i="52"/>
  <c r="F22" i="52"/>
  <c r="F16" i="52"/>
  <c r="F48" i="52"/>
  <c r="F29" i="52"/>
  <c r="F11" i="52"/>
  <c r="F43" i="52"/>
  <c r="F8" i="52"/>
  <c r="F56" i="52"/>
  <c r="F37" i="52"/>
  <c r="F35" i="52"/>
  <c r="F20" i="52"/>
  <c r="F36" i="52"/>
  <c r="F52" i="52"/>
  <c r="F17" i="52"/>
  <c r="F33" i="52"/>
  <c r="F49" i="52"/>
  <c r="F15" i="52"/>
  <c r="F31" i="52"/>
  <c r="F47" i="52"/>
  <c r="F30" i="52"/>
  <c r="F24" i="52"/>
  <c r="F21" i="52"/>
  <c r="F19" i="52"/>
  <c r="F54" i="52"/>
  <c r="S11" i="52"/>
  <c r="S12" i="52"/>
  <c r="S17" i="52"/>
  <c r="S22" i="52"/>
  <c r="S28" i="52"/>
  <c r="S33" i="52"/>
  <c r="S38" i="52"/>
  <c r="S44" i="52"/>
  <c r="S49" i="52"/>
  <c r="S54" i="52"/>
  <c r="S8" i="52"/>
  <c r="S13" i="52"/>
  <c r="S18" i="52"/>
  <c r="S24" i="52"/>
  <c r="S29" i="52"/>
  <c r="S34" i="52"/>
  <c r="S40" i="52"/>
  <c r="S45" i="52"/>
  <c r="S50" i="52"/>
  <c r="S56" i="52"/>
  <c r="S9" i="52"/>
  <c r="S14" i="52"/>
  <c r="S20" i="52"/>
  <c r="S25" i="52"/>
  <c r="S30" i="52"/>
  <c r="S36" i="52"/>
  <c r="S41" i="52"/>
  <c r="S46" i="52"/>
  <c r="S52" i="52"/>
  <c r="S57" i="52"/>
  <c r="S10" i="52"/>
  <c r="S32" i="52"/>
  <c r="S53" i="52"/>
  <c r="S16" i="52"/>
  <c r="S37" i="52"/>
  <c r="S21" i="52"/>
  <c r="S42" i="52"/>
  <c r="S26" i="52"/>
  <c r="S48" i="52"/>
  <c r="S51" i="52"/>
  <c r="S35" i="52"/>
  <c r="S19" i="52"/>
  <c r="S31" i="52"/>
  <c r="S39" i="52"/>
  <c r="S47" i="52"/>
  <c r="S15" i="52"/>
  <c r="S23" i="52"/>
  <c r="S43" i="52"/>
  <c r="S27" i="52"/>
  <c r="S55" i="52"/>
  <c r="W11" i="52"/>
  <c r="W9" i="52"/>
  <c r="W14" i="52"/>
  <c r="W20" i="52"/>
  <c r="W25" i="52"/>
  <c r="W30" i="52"/>
  <c r="W36" i="52"/>
  <c r="W41" i="52"/>
  <c r="W46" i="52"/>
  <c r="W52" i="52"/>
  <c r="W57" i="52"/>
  <c r="W13" i="52"/>
  <c r="W21" i="52"/>
  <c r="W28" i="52"/>
  <c r="W34" i="52"/>
  <c r="W42" i="52"/>
  <c r="W49" i="52"/>
  <c r="W56" i="52"/>
  <c r="W8" i="52"/>
  <c r="W16" i="52"/>
  <c r="W22" i="52"/>
  <c r="W29" i="52"/>
  <c r="W37" i="52"/>
  <c r="W44" i="52"/>
  <c r="W50" i="52"/>
  <c r="W10" i="52"/>
  <c r="W17" i="52"/>
  <c r="W24" i="52"/>
  <c r="W32" i="52"/>
  <c r="W38" i="52"/>
  <c r="W45" i="52"/>
  <c r="W53" i="52"/>
  <c r="W12" i="52"/>
  <c r="W18" i="52"/>
  <c r="W26" i="52"/>
  <c r="W33" i="52"/>
  <c r="W40" i="52"/>
  <c r="W48" i="52"/>
  <c r="W54" i="52"/>
  <c r="W51" i="52"/>
  <c r="W35" i="52"/>
  <c r="W19" i="52"/>
  <c r="W47" i="52"/>
  <c r="W15" i="52"/>
  <c r="W55" i="52"/>
  <c r="W31" i="52"/>
  <c r="W23" i="52"/>
  <c r="W43" i="52"/>
  <c r="W27" i="52"/>
  <c r="W39" i="52"/>
  <c r="E12" i="52"/>
  <c r="E28" i="52"/>
  <c r="E44" i="52"/>
  <c r="E9" i="52"/>
  <c r="E25" i="52"/>
  <c r="E41" i="52"/>
  <c r="E57" i="52"/>
  <c r="E22" i="52"/>
  <c r="E38" i="52"/>
  <c r="E54" i="52"/>
  <c r="E23" i="52"/>
  <c r="E39" i="52"/>
  <c r="E55" i="52"/>
  <c r="E16" i="52"/>
  <c r="E13" i="52"/>
  <c r="E45" i="52"/>
  <c r="E26" i="52"/>
  <c r="E11" i="52"/>
  <c r="E43" i="52"/>
  <c r="E56" i="52"/>
  <c r="E53" i="52"/>
  <c r="E50" i="52"/>
  <c r="E51" i="52"/>
  <c r="E32" i="52"/>
  <c r="E48" i="52"/>
  <c r="E29" i="52"/>
  <c r="E10" i="52"/>
  <c r="E42" i="52"/>
  <c r="E27" i="52"/>
  <c r="E24" i="52"/>
  <c r="E21" i="52"/>
  <c r="E18" i="52"/>
  <c r="E19" i="52"/>
  <c r="E20" i="52"/>
  <c r="E36" i="52"/>
  <c r="E52" i="52"/>
  <c r="E17" i="52"/>
  <c r="E33" i="52"/>
  <c r="E49" i="52"/>
  <c r="E14" i="52"/>
  <c r="E30" i="52"/>
  <c r="E46" i="52"/>
  <c r="E15" i="52"/>
  <c r="E31" i="52"/>
  <c r="E47" i="52"/>
  <c r="E8" i="52"/>
  <c r="E40" i="52"/>
  <c r="E37" i="52"/>
  <c r="E34" i="52"/>
  <c r="E35" i="52"/>
  <c r="S90" i="36"/>
  <c r="BH22" i="47"/>
  <c r="BH8" i="47"/>
  <c r="BH13" i="47"/>
  <c r="BH19" i="47"/>
  <c r="BH26" i="47"/>
  <c r="BH30" i="47"/>
  <c r="BH34" i="47"/>
  <c r="BH39" i="47"/>
  <c r="BH43" i="47"/>
  <c r="BH47" i="47"/>
  <c r="BH51" i="47"/>
  <c r="BH56" i="47"/>
  <c r="BH9" i="47"/>
  <c r="BH14" i="47"/>
  <c r="BH20" i="47"/>
  <c r="BH27" i="47"/>
  <c r="BH31" i="47"/>
  <c r="BH35" i="47"/>
  <c r="BH40" i="47"/>
  <c r="BH44" i="47"/>
  <c r="BH48" i="47"/>
  <c r="BH52" i="47"/>
  <c r="BH57" i="47"/>
  <c r="BH23" i="47"/>
  <c r="BH10" i="47"/>
  <c r="BH15" i="47"/>
  <c r="BH21" i="47"/>
  <c r="BH28" i="47"/>
  <c r="BH32" i="47"/>
  <c r="BH36" i="47"/>
  <c r="BH41" i="47"/>
  <c r="BH45" i="47"/>
  <c r="BH49" i="47"/>
  <c r="BH54" i="47"/>
  <c r="BH24" i="47"/>
  <c r="BH11" i="47"/>
  <c r="BH16" i="47"/>
  <c r="BH25" i="47"/>
  <c r="BH29" i="47"/>
  <c r="BH33" i="47"/>
  <c r="BH38" i="47"/>
  <c r="BH42" i="47"/>
  <c r="BH46" i="47"/>
  <c r="BH50" i="47"/>
  <c r="BH55" i="47"/>
  <c r="BH37" i="47"/>
  <c r="BH18" i="47"/>
  <c r="BH17" i="47"/>
  <c r="BH53" i="47"/>
  <c r="BH12" i="47"/>
  <c r="R23" i="47"/>
  <c r="R9" i="47"/>
  <c r="R13" i="47"/>
  <c r="R17" i="47"/>
  <c r="R21" i="47"/>
  <c r="R28" i="47"/>
  <c r="R32" i="47"/>
  <c r="R36" i="47"/>
  <c r="R40" i="47"/>
  <c r="R44" i="47"/>
  <c r="R48" i="47"/>
  <c r="R52" i="47"/>
  <c r="R56" i="47"/>
  <c r="R22" i="47"/>
  <c r="R11" i="47"/>
  <c r="R15" i="47"/>
  <c r="R19" i="47"/>
  <c r="R26" i="47"/>
  <c r="R30" i="47"/>
  <c r="R34" i="47"/>
  <c r="R38" i="47"/>
  <c r="R42" i="47"/>
  <c r="R46" i="47"/>
  <c r="R50" i="47"/>
  <c r="R54" i="47"/>
  <c r="R12" i="47"/>
  <c r="R16" i="47"/>
  <c r="R20" i="47"/>
  <c r="R27" i="47"/>
  <c r="R31" i="47"/>
  <c r="R35" i="47"/>
  <c r="R39" i="47"/>
  <c r="R43" i="47"/>
  <c r="R47" i="47"/>
  <c r="R51" i="47"/>
  <c r="R55" i="47"/>
  <c r="R10" i="47"/>
  <c r="R29" i="47"/>
  <c r="R45" i="47"/>
  <c r="R14" i="47"/>
  <c r="R33" i="47"/>
  <c r="R49" i="47"/>
  <c r="R18" i="47"/>
  <c r="R37" i="47"/>
  <c r="R53" i="47"/>
  <c r="R24" i="47"/>
  <c r="R25" i="47"/>
  <c r="R41" i="47"/>
  <c r="R57" i="47"/>
  <c r="BK23" i="47"/>
  <c r="BK9" i="47"/>
  <c r="BK13" i="47"/>
  <c r="BK17" i="47"/>
  <c r="BK21" i="47"/>
  <c r="BK28" i="47"/>
  <c r="BK32" i="47"/>
  <c r="BK36" i="47"/>
  <c r="BK40" i="47"/>
  <c r="BK44" i="47"/>
  <c r="BK48" i="47"/>
  <c r="BK52" i="47"/>
  <c r="BK56" i="47"/>
  <c r="BK24" i="47"/>
  <c r="BK10" i="47"/>
  <c r="BK14" i="47"/>
  <c r="BK18" i="47"/>
  <c r="BK25" i="47"/>
  <c r="BK29" i="47"/>
  <c r="BK33" i="47"/>
  <c r="BK37" i="47"/>
  <c r="BK41" i="47"/>
  <c r="BK45" i="47"/>
  <c r="BK49" i="47"/>
  <c r="BK53" i="47"/>
  <c r="BK57" i="47"/>
  <c r="BK22" i="47"/>
  <c r="BK11" i="47"/>
  <c r="BK15" i="47"/>
  <c r="BK19" i="47"/>
  <c r="BK26" i="47"/>
  <c r="BK30" i="47"/>
  <c r="BK34" i="47"/>
  <c r="BK38" i="47"/>
  <c r="BK42" i="47"/>
  <c r="BK46" i="47"/>
  <c r="BK50" i="47"/>
  <c r="BK54" i="47"/>
  <c r="BK8" i="47"/>
  <c r="BK12" i="47"/>
  <c r="BK16" i="47"/>
  <c r="BK20" i="47"/>
  <c r="BK27" i="47"/>
  <c r="BK31" i="47"/>
  <c r="BK35" i="47"/>
  <c r="BK39" i="47"/>
  <c r="BK43" i="47"/>
  <c r="BK47" i="47"/>
  <c r="BK51" i="47"/>
  <c r="BK55" i="47"/>
  <c r="P24" i="47"/>
  <c r="P10" i="47"/>
  <c r="P14" i="47"/>
  <c r="P18" i="47"/>
  <c r="P25" i="47"/>
  <c r="P29" i="47"/>
  <c r="P33" i="47"/>
  <c r="P37" i="47"/>
  <c r="P41" i="47"/>
  <c r="P45" i="47"/>
  <c r="P49" i="47"/>
  <c r="P53" i="47"/>
  <c r="P57" i="47"/>
  <c r="P22" i="47"/>
  <c r="P11" i="47"/>
  <c r="P15" i="47"/>
  <c r="P19" i="47"/>
  <c r="P26" i="47"/>
  <c r="P30" i="47"/>
  <c r="P34" i="47"/>
  <c r="P38" i="47"/>
  <c r="P42" i="47"/>
  <c r="P46" i="47"/>
  <c r="P50" i="47"/>
  <c r="P54" i="47"/>
  <c r="P12" i="47"/>
  <c r="P16" i="47"/>
  <c r="P20" i="47"/>
  <c r="P27" i="47"/>
  <c r="P31" i="47"/>
  <c r="P35" i="47"/>
  <c r="P39" i="47"/>
  <c r="P43" i="47"/>
  <c r="P47" i="47"/>
  <c r="P51" i="47"/>
  <c r="P55" i="47"/>
  <c r="P23" i="47"/>
  <c r="P9" i="47"/>
  <c r="P13" i="47"/>
  <c r="P17" i="47"/>
  <c r="P21" i="47"/>
  <c r="P28" i="47"/>
  <c r="P32" i="47"/>
  <c r="P36" i="47"/>
  <c r="P40" i="47"/>
  <c r="P44" i="47"/>
  <c r="P48" i="47"/>
  <c r="P52" i="47"/>
  <c r="P56" i="47"/>
  <c r="BR23" i="47"/>
  <c r="BR9" i="47"/>
  <c r="BR13" i="47"/>
  <c r="BR17" i="47"/>
  <c r="BR21" i="47"/>
  <c r="BR28" i="47"/>
  <c r="BR32" i="47"/>
  <c r="BR36" i="47"/>
  <c r="BR40" i="47"/>
  <c r="BR44" i="47"/>
  <c r="BR48" i="47"/>
  <c r="BR52" i="47"/>
  <c r="BR56" i="47"/>
  <c r="BR22" i="47"/>
  <c r="BR11" i="47"/>
  <c r="BR15" i="47"/>
  <c r="BR19" i="47"/>
  <c r="BR26" i="47"/>
  <c r="BR30" i="47"/>
  <c r="BR34" i="47"/>
  <c r="BR38" i="47"/>
  <c r="BR42" i="47"/>
  <c r="BR46" i="47"/>
  <c r="BR50" i="47"/>
  <c r="BR54" i="47"/>
  <c r="BR24" i="47"/>
  <c r="BR14" i="47"/>
  <c r="BR25" i="47"/>
  <c r="BR33" i="47"/>
  <c r="BR41" i="47"/>
  <c r="BR49" i="47"/>
  <c r="BR57" i="47"/>
  <c r="BR8" i="47"/>
  <c r="BR16" i="47"/>
  <c r="BR27" i="47"/>
  <c r="BR35" i="47"/>
  <c r="BR43" i="47"/>
  <c r="BR51" i="47"/>
  <c r="BR10" i="47"/>
  <c r="BR18" i="47"/>
  <c r="BR29" i="47"/>
  <c r="BR37" i="47"/>
  <c r="BR45" i="47"/>
  <c r="BR53" i="47"/>
  <c r="BR12" i="47"/>
  <c r="BR20" i="47"/>
  <c r="BR31" i="47"/>
  <c r="BR39" i="47"/>
  <c r="BR47" i="47"/>
  <c r="BR55" i="47"/>
  <c r="X23" i="47"/>
  <c r="X9" i="47"/>
  <c r="X13" i="47"/>
  <c r="X17" i="47"/>
  <c r="X21" i="47"/>
  <c r="X28" i="47"/>
  <c r="X32" i="47"/>
  <c r="X36" i="47"/>
  <c r="X40" i="47"/>
  <c r="X12" i="47"/>
  <c r="X16" i="47"/>
  <c r="X20" i="47"/>
  <c r="X27" i="47"/>
  <c r="X31" i="47"/>
  <c r="X35" i="47"/>
  <c r="X39" i="47"/>
  <c r="X43" i="47"/>
  <c r="X47" i="47"/>
  <c r="X51" i="47"/>
  <c r="X55" i="47"/>
  <c r="X24" i="47"/>
  <c r="X14" i="47"/>
  <c r="X25" i="47"/>
  <c r="X33" i="47"/>
  <c r="X41" i="47"/>
  <c r="X46" i="47"/>
  <c r="X52" i="47"/>
  <c r="X57" i="47"/>
  <c r="X22" i="47"/>
  <c r="X15" i="47"/>
  <c r="X26" i="47"/>
  <c r="X34" i="47"/>
  <c r="X42" i="47"/>
  <c r="X48" i="47"/>
  <c r="X53" i="47"/>
  <c r="X10" i="47"/>
  <c r="X18" i="47"/>
  <c r="X29" i="47"/>
  <c r="X37" i="47"/>
  <c r="X44" i="47"/>
  <c r="X49" i="47"/>
  <c r="X54" i="47"/>
  <c r="X11" i="47"/>
  <c r="X19" i="47"/>
  <c r="X30" i="47"/>
  <c r="X38" i="47"/>
  <c r="X45" i="47"/>
  <c r="X50" i="47"/>
  <c r="X56" i="47"/>
  <c r="G24" i="47"/>
  <c r="G9" i="47"/>
  <c r="G26" i="47"/>
  <c r="G39" i="47"/>
  <c r="G45" i="47"/>
  <c r="G53" i="47"/>
  <c r="G13" i="47"/>
  <c r="G19" i="47"/>
  <c r="G30" i="47"/>
  <c r="G35" i="47"/>
  <c r="G49" i="47"/>
  <c r="G57" i="47"/>
  <c r="G18" i="47"/>
  <c r="G34" i="47"/>
  <c r="G48" i="47"/>
  <c r="G25" i="47"/>
  <c r="G36" i="47"/>
  <c r="G10" i="47"/>
  <c r="G27" i="47"/>
  <c r="G40" i="47"/>
  <c r="G54" i="47"/>
  <c r="G14" i="47"/>
  <c r="G31" i="47"/>
  <c r="G44" i="47"/>
  <c r="G23" i="47"/>
  <c r="G43" i="47"/>
  <c r="G42" i="47"/>
  <c r="G22" i="47"/>
  <c r="G37" i="47"/>
  <c r="G50" i="47"/>
  <c r="G15" i="47"/>
  <c r="G28" i="47"/>
  <c r="G52" i="47"/>
  <c r="G17" i="47"/>
  <c r="G47" i="47"/>
  <c r="G12" i="47"/>
  <c r="G38" i="47"/>
  <c r="G33" i="47"/>
  <c r="G41" i="47"/>
  <c r="G46" i="47"/>
  <c r="G11" i="47"/>
  <c r="G55" i="47"/>
  <c r="G29" i="47"/>
  <c r="G56" i="47"/>
  <c r="G21" i="47"/>
  <c r="G51" i="47"/>
  <c r="G16" i="47"/>
  <c r="G32" i="47"/>
  <c r="G20" i="47"/>
  <c r="BQ23" i="47"/>
  <c r="BQ9" i="47"/>
  <c r="BQ13" i="47"/>
  <c r="BQ17" i="47"/>
  <c r="BQ21" i="47"/>
  <c r="BQ28" i="47"/>
  <c r="BQ32" i="47"/>
  <c r="BQ36" i="47"/>
  <c r="BQ40" i="47"/>
  <c r="BQ44" i="47"/>
  <c r="BQ48" i="47"/>
  <c r="BQ52" i="47"/>
  <c r="BQ56" i="47"/>
  <c r="BQ22" i="47"/>
  <c r="BQ11" i="47"/>
  <c r="BQ15" i="47"/>
  <c r="BQ19" i="47"/>
  <c r="BQ26" i="47"/>
  <c r="BQ30" i="47"/>
  <c r="BQ34" i="47"/>
  <c r="BQ38" i="47"/>
  <c r="BQ42" i="47"/>
  <c r="BQ46" i="47"/>
  <c r="BQ50" i="47"/>
  <c r="BQ54" i="47"/>
  <c r="BQ8" i="47"/>
  <c r="BQ12" i="47"/>
  <c r="BQ16" i="47"/>
  <c r="BQ20" i="47"/>
  <c r="BQ27" i="47"/>
  <c r="BQ31" i="47"/>
  <c r="BQ35" i="47"/>
  <c r="BQ24" i="47"/>
  <c r="BQ25" i="47"/>
  <c r="BQ39" i="47"/>
  <c r="BQ47" i="47"/>
  <c r="BQ55" i="47"/>
  <c r="BQ10" i="47"/>
  <c r="BQ29" i="47"/>
  <c r="BQ41" i="47"/>
  <c r="BQ49" i="47"/>
  <c r="BQ57" i="47"/>
  <c r="BQ14" i="47"/>
  <c r="BQ33" i="47"/>
  <c r="BQ43" i="47"/>
  <c r="BQ51" i="47"/>
  <c r="BQ18" i="47"/>
  <c r="BQ37" i="47"/>
  <c r="BQ45" i="47"/>
  <c r="BQ53" i="47"/>
  <c r="W23" i="47"/>
  <c r="W9" i="47"/>
  <c r="W13" i="47"/>
  <c r="W17" i="47"/>
  <c r="W21" i="47"/>
  <c r="W28" i="47"/>
  <c r="W32" i="47"/>
  <c r="W36" i="47"/>
  <c r="W40" i="47"/>
  <c r="W44" i="47"/>
  <c r="W48" i="47"/>
  <c r="W52" i="47"/>
  <c r="W56" i="47"/>
  <c r="W22" i="47"/>
  <c r="W11" i="47"/>
  <c r="W15" i="47"/>
  <c r="W19" i="47"/>
  <c r="W26" i="47"/>
  <c r="W30" i="47"/>
  <c r="W34" i="47"/>
  <c r="W38" i="47"/>
  <c r="W42" i="47"/>
  <c r="W46" i="47"/>
  <c r="W50" i="47"/>
  <c r="W12" i="47"/>
  <c r="W16" i="47"/>
  <c r="W20" i="47"/>
  <c r="W27" i="47"/>
  <c r="W31" i="47"/>
  <c r="W35" i="47"/>
  <c r="W39" i="47"/>
  <c r="W43" i="47"/>
  <c r="W47" i="47"/>
  <c r="W51" i="47"/>
  <c r="W55" i="47"/>
  <c r="W18" i="47"/>
  <c r="W37" i="47"/>
  <c r="W53" i="47"/>
  <c r="W24" i="47"/>
  <c r="W25" i="47"/>
  <c r="W41" i="47"/>
  <c r="W54" i="47"/>
  <c r="W10" i="47"/>
  <c r="W29" i="47"/>
  <c r="W45" i="47"/>
  <c r="W57" i="47"/>
  <c r="W14" i="47"/>
  <c r="W33" i="47"/>
  <c r="W49" i="47"/>
  <c r="K22" i="47"/>
  <c r="K11" i="47"/>
  <c r="K15" i="47"/>
  <c r="K19" i="47"/>
  <c r="K26" i="47"/>
  <c r="K30" i="47"/>
  <c r="K34" i="47"/>
  <c r="K38" i="47"/>
  <c r="K42" i="47"/>
  <c r="K46" i="47"/>
  <c r="K50" i="47"/>
  <c r="K54" i="47"/>
  <c r="K23" i="47"/>
  <c r="K9" i="47"/>
  <c r="K13" i="47"/>
  <c r="K17" i="47"/>
  <c r="K21" i="47"/>
  <c r="K28" i="47"/>
  <c r="K32" i="47"/>
  <c r="K36" i="47"/>
  <c r="K40" i="47"/>
  <c r="K44" i="47"/>
  <c r="K48" i="47"/>
  <c r="K52" i="47"/>
  <c r="K56" i="47"/>
  <c r="K24" i="47"/>
  <c r="K14" i="47"/>
  <c r="K25" i="47"/>
  <c r="K33" i="47"/>
  <c r="K41" i="47"/>
  <c r="K49" i="47"/>
  <c r="K57" i="47"/>
  <c r="K16" i="47"/>
  <c r="K27" i="47"/>
  <c r="K35" i="47"/>
  <c r="K43" i="47"/>
  <c r="K51" i="47"/>
  <c r="K10" i="47"/>
  <c r="K18" i="47"/>
  <c r="K29" i="47"/>
  <c r="K37" i="47"/>
  <c r="K45" i="47"/>
  <c r="K53" i="47"/>
  <c r="K12" i="47"/>
  <c r="K20" i="47"/>
  <c r="K31" i="47"/>
  <c r="K39" i="47"/>
  <c r="K47" i="47"/>
  <c r="K55" i="47"/>
  <c r="AJ36" i="40"/>
  <c r="AN35" i="40"/>
  <c r="E120" i="55"/>
  <c r="E118" i="55"/>
  <c r="AD41" i="37"/>
  <c r="AE41" i="37" s="1"/>
  <c r="AF41" i="37" s="1"/>
  <c r="AK27" i="55"/>
  <c r="AK81" i="55" s="1"/>
  <c r="AK27" i="57"/>
  <c r="AK81" i="57" s="1"/>
  <c r="AW30" i="56"/>
  <c r="AW84" i="56" s="1"/>
  <c r="AW30" i="58"/>
  <c r="AW84" i="58" s="1"/>
  <c r="L120" i="55"/>
  <c r="L118" i="55"/>
  <c r="AK14" i="55"/>
  <c r="AK68" i="55" s="1"/>
  <c r="AK14" i="57"/>
  <c r="AK68" i="57" s="1"/>
  <c r="AK24" i="55"/>
  <c r="AK78" i="55" s="1"/>
  <c r="AK24" i="57"/>
  <c r="AK78" i="57" s="1"/>
  <c r="AK18" i="55"/>
  <c r="AK72" i="55" s="1"/>
  <c r="AK18" i="57"/>
  <c r="AK72" i="57" s="1"/>
  <c r="AK29" i="55"/>
  <c r="AK83" i="55" s="1"/>
  <c r="AK29" i="57"/>
  <c r="AK83" i="57" s="1"/>
  <c r="AK45" i="55"/>
  <c r="AK99" i="55" s="1"/>
  <c r="AK45" i="57"/>
  <c r="AK99" i="57" s="1"/>
  <c r="AK55" i="55"/>
  <c r="AK109" i="55" s="1"/>
  <c r="AK55" i="57"/>
  <c r="AK109" i="57" s="1"/>
  <c r="AW14" i="56"/>
  <c r="AW68" i="56" s="1"/>
  <c r="AW14" i="58"/>
  <c r="AW68" i="58" s="1"/>
  <c r="AW8" i="56"/>
  <c r="AW8" i="58"/>
  <c r="AW17" i="56"/>
  <c r="AW71" i="56" s="1"/>
  <c r="AW17" i="58"/>
  <c r="AW71" i="58" s="1"/>
  <c r="AW41" i="56"/>
  <c r="AW95" i="56" s="1"/>
  <c r="AW41" i="58"/>
  <c r="AW95" i="58" s="1"/>
  <c r="AW53" i="56"/>
  <c r="AW107" i="56" s="1"/>
  <c r="AW53" i="58"/>
  <c r="AW107" i="58" s="1"/>
  <c r="AW50" i="56"/>
  <c r="AW104" i="56" s="1"/>
  <c r="AW50" i="58"/>
  <c r="AW104" i="58" s="1"/>
  <c r="AE16" i="55"/>
  <c r="AE70" i="55" s="1"/>
  <c r="AE16" i="57"/>
  <c r="AE70" i="57" s="1"/>
  <c r="AE23" i="55"/>
  <c r="AE77" i="55" s="1"/>
  <c r="AE23" i="57"/>
  <c r="AE77" i="57" s="1"/>
  <c r="AE30" i="55"/>
  <c r="AE84" i="55" s="1"/>
  <c r="AE30" i="57"/>
  <c r="AE84" i="57" s="1"/>
  <c r="AE36" i="55"/>
  <c r="AE90" i="55" s="1"/>
  <c r="AE36" i="57"/>
  <c r="AE90" i="57" s="1"/>
  <c r="AE52" i="55"/>
  <c r="AE106" i="55" s="1"/>
  <c r="AE52" i="57"/>
  <c r="AE106" i="57" s="1"/>
  <c r="AE49" i="55"/>
  <c r="AE103" i="55" s="1"/>
  <c r="AE49" i="57"/>
  <c r="AE103" i="57" s="1"/>
  <c r="AJ12" i="55"/>
  <c r="AJ66" i="55" s="1"/>
  <c r="AJ12" i="57"/>
  <c r="AJ66" i="57" s="1"/>
  <c r="AJ13" i="55"/>
  <c r="AJ67" i="55" s="1"/>
  <c r="AJ13" i="57"/>
  <c r="AJ67" i="57" s="1"/>
  <c r="AJ22" i="55"/>
  <c r="AJ76" i="55" s="1"/>
  <c r="AJ22" i="57"/>
  <c r="AJ76" i="57" s="1"/>
  <c r="AJ43" i="55"/>
  <c r="AJ97" i="55" s="1"/>
  <c r="AJ43" i="57"/>
  <c r="AJ97" i="57" s="1"/>
  <c r="AJ31" i="55"/>
  <c r="AJ85" i="55" s="1"/>
  <c r="AJ31" i="57"/>
  <c r="AJ85" i="57" s="1"/>
  <c r="AJ47" i="55"/>
  <c r="AJ101" i="55" s="1"/>
  <c r="AJ47" i="57"/>
  <c r="AJ101" i="57" s="1"/>
  <c r="AJ57" i="55"/>
  <c r="AJ111" i="55" s="1"/>
  <c r="AJ57" i="57"/>
  <c r="AJ111" i="57" s="1"/>
  <c r="AD19" i="55"/>
  <c r="AD73" i="55" s="1"/>
  <c r="AD19" i="57"/>
  <c r="AD73" i="57" s="1"/>
  <c r="AD17" i="55"/>
  <c r="AD71" i="55" s="1"/>
  <c r="AD17" i="57"/>
  <c r="AD71" i="57" s="1"/>
  <c r="AD36" i="55"/>
  <c r="AD90" i="55" s="1"/>
  <c r="AD36" i="57"/>
  <c r="AD90" i="57" s="1"/>
  <c r="AD30" i="55"/>
  <c r="AD84" i="55" s="1"/>
  <c r="AD30" i="57"/>
  <c r="AD84" i="57" s="1"/>
  <c r="AD37" i="55"/>
  <c r="AD91" i="55" s="1"/>
  <c r="AD37" i="57"/>
  <c r="AD91" i="57" s="1"/>
  <c r="AD52" i="55"/>
  <c r="AD106" i="55" s="1"/>
  <c r="AD52" i="57"/>
  <c r="AD106" i="57" s="1"/>
  <c r="AO8" i="55"/>
  <c r="AO8" i="57"/>
  <c r="AO37" i="55"/>
  <c r="AO91" i="55" s="1"/>
  <c r="AO37" i="57"/>
  <c r="AO91" i="57" s="1"/>
  <c r="AO21" i="55"/>
  <c r="AO75" i="55" s="1"/>
  <c r="AO21" i="57"/>
  <c r="AO75" i="57" s="1"/>
  <c r="AO47" i="55"/>
  <c r="AO101" i="55" s="1"/>
  <c r="AO47" i="57"/>
  <c r="AO101" i="57" s="1"/>
  <c r="AO42" i="55"/>
  <c r="AO96" i="55" s="1"/>
  <c r="AO42" i="57"/>
  <c r="AO96" i="57" s="1"/>
  <c r="AO44" i="55"/>
  <c r="AO98" i="55" s="1"/>
  <c r="AO44" i="57"/>
  <c r="AO98" i="57" s="1"/>
  <c r="AQ9" i="56"/>
  <c r="AQ63" i="56" s="1"/>
  <c r="AQ9" i="58"/>
  <c r="AQ63" i="58" s="1"/>
  <c r="AQ21" i="56"/>
  <c r="AQ75" i="56" s="1"/>
  <c r="AQ21" i="58"/>
  <c r="AQ75" i="58" s="1"/>
  <c r="AQ20" i="56"/>
  <c r="AQ74" i="56" s="1"/>
  <c r="AQ20" i="58"/>
  <c r="AQ74" i="58" s="1"/>
  <c r="AQ46" i="56"/>
  <c r="AQ100" i="56" s="1"/>
  <c r="AQ46" i="58"/>
  <c r="AQ100" i="58" s="1"/>
  <c r="AQ33" i="56"/>
  <c r="AQ87" i="56" s="1"/>
  <c r="AQ33" i="58"/>
  <c r="AQ87" i="58" s="1"/>
  <c r="AQ53" i="56"/>
  <c r="AQ107" i="56" s="1"/>
  <c r="AQ53" i="58"/>
  <c r="AQ107" i="58" s="1"/>
  <c r="AR12" i="56"/>
  <c r="AR66" i="56" s="1"/>
  <c r="AR12" i="58"/>
  <c r="AR66" i="58" s="1"/>
  <c r="AR18" i="56"/>
  <c r="AR72" i="56" s="1"/>
  <c r="AR18" i="58"/>
  <c r="AR72" i="58" s="1"/>
  <c r="AR27" i="56"/>
  <c r="AR81" i="56" s="1"/>
  <c r="AR27" i="58"/>
  <c r="AR81" i="58" s="1"/>
  <c r="AR21" i="56"/>
  <c r="AR75" i="56" s="1"/>
  <c r="AR21" i="58"/>
  <c r="AR75" i="58" s="1"/>
  <c r="AR46" i="56"/>
  <c r="AR100" i="56" s="1"/>
  <c r="AR46" i="58"/>
  <c r="AR100" i="58" s="1"/>
  <c r="AR43" i="56"/>
  <c r="AR97" i="56" s="1"/>
  <c r="AR43" i="58"/>
  <c r="AR97" i="58" s="1"/>
  <c r="AR56" i="56"/>
  <c r="AR110" i="56" s="1"/>
  <c r="AR56" i="58"/>
  <c r="AR110" i="58" s="1"/>
  <c r="AU9" i="55"/>
  <c r="AU63" i="55" s="1"/>
  <c r="AU9" i="57"/>
  <c r="AU63" i="57" s="1"/>
  <c r="AU15" i="55"/>
  <c r="AU69" i="55" s="1"/>
  <c r="AU15" i="57"/>
  <c r="AU69" i="57" s="1"/>
  <c r="AU17" i="55"/>
  <c r="AU71" i="55" s="1"/>
  <c r="AU17" i="57"/>
  <c r="AU71" i="57" s="1"/>
  <c r="AU28" i="55"/>
  <c r="AU82" i="55" s="1"/>
  <c r="AU28" i="57"/>
  <c r="AU82" i="57" s="1"/>
  <c r="AU43" i="55"/>
  <c r="AU97" i="55" s="1"/>
  <c r="AU43" i="57"/>
  <c r="AU97" i="57" s="1"/>
  <c r="AU50" i="55"/>
  <c r="AU104" i="55" s="1"/>
  <c r="AU50" i="57"/>
  <c r="AU104" i="57" s="1"/>
  <c r="Y36" i="40"/>
  <c r="Z36" i="40"/>
  <c r="Z16" i="40"/>
  <c r="Y16" i="40"/>
  <c r="Z13" i="37"/>
  <c r="Y13" i="37"/>
  <c r="S93" i="36"/>
  <c r="AT8" i="55"/>
  <c r="AT8" i="57"/>
  <c r="AT17" i="55"/>
  <c r="AT71" i="55" s="1"/>
  <c r="AT17" i="57"/>
  <c r="AT71" i="57" s="1"/>
  <c r="AT45" i="55"/>
  <c r="AT99" i="55" s="1"/>
  <c r="AT45" i="57"/>
  <c r="AT99" i="57" s="1"/>
  <c r="AT30" i="55"/>
  <c r="AT84" i="55" s="1"/>
  <c r="AT30" i="57"/>
  <c r="AT84" i="57" s="1"/>
  <c r="AT47" i="55"/>
  <c r="AT101" i="55" s="1"/>
  <c r="AT47" i="57"/>
  <c r="AT101" i="57" s="1"/>
  <c r="AT48" i="55"/>
  <c r="AT102" i="55" s="1"/>
  <c r="AT48" i="57"/>
  <c r="AT102" i="57" s="1"/>
  <c r="Z37" i="40"/>
  <c r="Y37" i="40"/>
  <c r="AD55" i="40"/>
  <c r="AE55" i="40" s="1"/>
  <c r="AF55" i="40" s="1"/>
  <c r="AM10" i="55"/>
  <c r="AM64" i="55" s="1"/>
  <c r="AM10" i="57"/>
  <c r="AM64" i="57" s="1"/>
  <c r="AM30" i="55"/>
  <c r="AM84" i="55" s="1"/>
  <c r="AM30" i="57"/>
  <c r="AM84" i="57" s="1"/>
  <c r="AM18" i="55"/>
  <c r="AM72" i="55" s="1"/>
  <c r="AM18" i="57"/>
  <c r="AM72" i="57" s="1"/>
  <c r="AM47" i="55"/>
  <c r="AM101" i="55" s="1"/>
  <c r="AM47" i="57"/>
  <c r="AM101" i="57" s="1"/>
  <c r="AM31" i="55"/>
  <c r="AM85" i="55" s="1"/>
  <c r="AM31" i="57"/>
  <c r="AM85" i="57" s="1"/>
  <c r="AM55" i="55"/>
  <c r="AM109" i="55" s="1"/>
  <c r="AM55" i="57"/>
  <c r="AM109" i="57" s="1"/>
  <c r="AN14" i="55"/>
  <c r="AN68" i="55" s="1"/>
  <c r="AN14" i="57"/>
  <c r="AN68" i="57" s="1"/>
  <c r="AN25" i="55"/>
  <c r="AN79" i="55" s="1"/>
  <c r="AN25" i="57"/>
  <c r="AN79" i="57" s="1"/>
  <c r="AN30" i="55"/>
  <c r="AN84" i="55" s="1"/>
  <c r="AN30" i="57"/>
  <c r="AN84" i="57" s="1"/>
  <c r="AN50" i="55"/>
  <c r="AN104" i="55" s="1"/>
  <c r="AN50" i="57"/>
  <c r="AN104" i="57" s="1"/>
  <c r="AN41" i="55"/>
  <c r="AN95" i="55" s="1"/>
  <c r="AN41" i="57"/>
  <c r="AN95" i="57" s="1"/>
  <c r="AN53" i="55"/>
  <c r="AN107" i="55" s="1"/>
  <c r="AN53" i="57"/>
  <c r="AN107" i="57" s="1"/>
  <c r="AN55" i="55"/>
  <c r="AN109" i="55" s="1"/>
  <c r="AN55" i="57"/>
  <c r="AN109" i="57" s="1"/>
  <c r="AS12" i="56"/>
  <c r="AS66" i="56" s="1"/>
  <c r="AS12" i="58"/>
  <c r="AS66" i="58" s="1"/>
  <c r="AS10" i="56"/>
  <c r="AS64" i="56" s="1"/>
  <c r="AS10" i="58"/>
  <c r="AS64" i="58" s="1"/>
  <c r="AS31" i="56"/>
  <c r="AS85" i="56" s="1"/>
  <c r="AS31" i="58"/>
  <c r="AS85" i="58" s="1"/>
  <c r="AS37" i="56"/>
  <c r="AS91" i="56" s="1"/>
  <c r="AS37" i="58"/>
  <c r="AS91" i="58" s="1"/>
  <c r="AS51" i="56"/>
  <c r="AS105" i="56" s="1"/>
  <c r="AS51" i="58"/>
  <c r="AS105" i="58" s="1"/>
  <c r="AS57" i="56"/>
  <c r="AS111" i="56" s="1"/>
  <c r="AS57" i="58"/>
  <c r="AS111" i="58" s="1"/>
  <c r="AT13" i="56"/>
  <c r="AT67" i="56" s="1"/>
  <c r="AT13" i="58"/>
  <c r="AT67" i="58" s="1"/>
  <c r="AT8" i="56"/>
  <c r="AT8" i="58"/>
  <c r="AT36" i="56"/>
  <c r="AT90" i="56" s="1"/>
  <c r="AT36" i="58"/>
  <c r="AT90" i="58" s="1"/>
  <c r="AT45" i="56"/>
  <c r="AT99" i="56" s="1"/>
  <c r="AT45" i="58"/>
  <c r="AT99" i="58" s="1"/>
  <c r="AT50" i="56"/>
  <c r="AT104" i="56" s="1"/>
  <c r="AT50" i="58"/>
  <c r="AT104" i="58" s="1"/>
  <c r="AT57" i="56"/>
  <c r="AT111" i="56" s="1"/>
  <c r="AT57" i="58"/>
  <c r="AT111" i="58" s="1"/>
  <c r="AP12" i="56"/>
  <c r="AP66" i="56" s="1"/>
  <c r="AP12" i="58"/>
  <c r="AP66" i="58" s="1"/>
  <c r="AP10" i="56"/>
  <c r="AP64" i="56" s="1"/>
  <c r="AP10" i="58"/>
  <c r="AP64" i="58" s="1"/>
  <c r="AP35" i="56"/>
  <c r="AP89" i="56" s="1"/>
  <c r="AP35" i="58"/>
  <c r="AP89" i="58" s="1"/>
  <c r="AP26" i="56"/>
  <c r="AP80" i="56" s="1"/>
  <c r="AP26" i="58"/>
  <c r="AP80" i="58" s="1"/>
  <c r="AP41" i="56"/>
  <c r="AP95" i="56" s="1"/>
  <c r="AP41" i="58"/>
  <c r="AP95" i="58" s="1"/>
  <c r="AP43" i="56"/>
  <c r="AP97" i="56" s="1"/>
  <c r="AP43" i="58"/>
  <c r="AP97" i="58" s="1"/>
  <c r="S85" i="36"/>
  <c r="AU16" i="56"/>
  <c r="AU70" i="56" s="1"/>
  <c r="AU16" i="58"/>
  <c r="AU70" i="58" s="1"/>
  <c r="AU20" i="56"/>
  <c r="AU74" i="56" s="1"/>
  <c r="AU20" i="58"/>
  <c r="AU74" i="58" s="1"/>
  <c r="AU18" i="56"/>
  <c r="AU72" i="56" s="1"/>
  <c r="AU18" i="58"/>
  <c r="AU72" i="58" s="1"/>
  <c r="AU37" i="56"/>
  <c r="AU91" i="56" s="1"/>
  <c r="AU37" i="58"/>
  <c r="AU91" i="58" s="1"/>
  <c r="AU38" i="56"/>
  <c r="AU92" i="56" s="1"/>
  <c r="AU38" i="58"/>
  <c r="AU92" i="58" s="1"/>
  <c r="AU51" i="56"/>
  <c r="AU105" i="56" s="1"/>
  <c r="AU51" i="58"/>
  <c r="AU105" i="58" s="1"/>
  <c r="Y18" i="37"/>
  <c r="Z18" i="37"/>
  <c r="S115" i="36"/>
  <c r="AS13" i="55"/>
  <c r="AS67" i="55" s="1"/>
  <c r="AS13" i="57"/>
  <c r="AS67" i="57" s="1"/>
  <c r="AS27" i="55"/>
  <c r="AS81" i="55" s="1"/>
  <c r="AS27" i="57"/>
  <c r="AS81" i="57" s="1"/>
  <c r="AS15" i="55"/>
  <c r="AS69" i="55" s="1"/>
  <c r="AS15" i="57"/>
  <c r="AS69" i="57" s="1"/>
  <c r="AS38" i="55"/>
  <c r="AS92" i="55" s="1"/>
  <c r="AS38" i="57"/>
  <c r="AS92" i="57" s="1"/>
  <c r="AS28" i="55"/>
  <c r="AS82" i="55" s="1"/>
  <c r="AS28" i="57"/>
  <c r="AS82" i="57" s="1"/>
  <c r="AS57" i="55"/>
  <c r="AS111" i="55" s="1"/>
  <c r="AS57" i="57"/>
  <c r="AS111" i="57" s="1"/>
  <c r="AD30" i="37"/>
  <c r="AE30" i="37" s="1"/>
  <c r="AF30" i="37" s="1"/>
  <c r="AD61" i="40"/>
  <c r="AE61" i="40" s="1"/>
  <c r="AF61" i="40" s="1"/>
  <c r="Q118" i="55"/>
  <c r="Q120" i="55"/>
  <c r="AP17" i="55"/>
  <c r="AP71" i="55" s="1"/>
  <c r="AP17" i="57"/>
  <c r="AP71" i="57" s="1"/>
  <c r="AP14" i="55"/>
  <c r="AP68" i="55" s="1"/>
  <c r="AP14" i="57"/>
  <c r="AP68" i="57" s="1"/>
  <c r="AP18" i="55"/>
  <c r="AP72" i="55" s="1"/>
  <c r="AP18" i="57"/>
  <c r="AP72" i="57" s="1"/>
  <c r="AP33" i="55"/>
  <c r="AP87" i="55" s="1"/>
  <c r="AP33" i="57"/>
  <c r="AP87" i="57" s="1"/>
  <c r="AP43" i="55"/>
  <c r="AP97" i="55" s="1"/>
  <c r="AP43" i="57"/>
  <c r="AP97" i="57" s="1"/>
  <c r="AP56" i="55"/>
  <c r="AP110" i="55" s="1"/>
  <c r="AP56" i="57"/>
  <c r="AP110" i="57" s="1"/>
  <c r="AG11" i="55"/>
  <c r="AG65" i="55" s="1"/>
  <c r="AG11" i="57"/>
  <c r="AG65" i="57" s="1"/>
  <c r="AG15" i="55"/>
  <c r="AG69" i="55" s="1"/>
  <c r="AG15" i="57"/>
  <c r="AG69" i="57" s="1"/>
  <c r="AG26" i="55"/>
  <c r="AG80" i="55" s="1"/>
  <c r="AG26" i="57"/>
  <c r="AG80" i="57" s="1"/>
  <c r="AG20" i="55"/>
  <c r="AG74" i="55" s="1"/>
  <c r="AG20" i="57"/>
  <c r="AG74" i="57" s="1"/>
  <c r="AG39" i="55"/>
  <c r="AG93" i="55" s="1"/>
  <c r="AG39" i="57"/>
  <c r="AG93" i="57" s="1"/>
  <c r="AG50" i="55"/>
  <c r="AG104" i="55" s="1"/>
  <c r="AG50" i="57"/>
  <c r="AG104" i="57" s="1"/>
  <c r="AG56" i="55"/>
  <c r="AG110" i="55" s="1"/>
  <c r="AG56" i="57"/>
  <c r="AG110" i="57" s="1"/>
  <c r="AV13" i="56"/>
  <c r="AV67" i="56" s="1"/>
  <c r="AV13" i="58"/>
  <c r="AV67" i="58" s="1"/>
  <c r="AV15" i="56"/>
  <c r="AV69" i="56" s="1"/>
  <c r="AV15" i="58"/>
  <c r="AV69" i="58" s="1"/>
  <c r="AV35" i="56"/>
  <c r="AV89" i="56" s="1"/>
  <c r="AV35" i="58"/>
  <c r="AV89" i="58" s="1"/>
  <c r="AV47" i="56"/>
  <c r="AV101" i="56" s="1"/>
  <c r="AV47" i="58"/>
  <c r="AV101" i="58" s="1"/>
  <c r="AV52" i="56"/>
  <c r="AV106" i="56" s="1"/>
  <c r="AV52" i="58"/>
  <c r="AV106" i="58" s="1"/>
  <c r="AV55" i="56"/>
  <c r="AV109" i="56" s="1"/>
  <c r="AV55" i="58"/>
  <c r="AV109" i="58" s="1"/>
  <c r="AD10" i="56"/>
  <c r="AD64" i="56" s="1"/>
  <c r="AD10" i="58"/>
  <c r="AD64" i="58" s="1"/>
  <c r="AD16" i="56"/>
  <c r="AD70" i="56" s="1"/>
  <c r="AD16" i="58"/>
  <c r="AD70" i="58" s="1"/>
  <c r="AD37" i="56"/>
  <c r="AD91" i="56" s="1"/>
  <c r="AD37" i="58"/>
  <c r="AD91" i="58" s="1"/>
  <c r="AD46" i="56"/>
  <c r="AD100" i="56" s="1"/>
  <c r="AD46" i="58"/>
  <c r="AD100" i="58" s="1"/>
  <c r="AD39" i="56"/>
  <c r="AD93" i="56" s="1"/>
  <c r="AD39" i="58"/>
  <c r="AD93" i="58" s="1"/>
  <c r="AD57" i="56"/>
  <c r="AD111" i="56" s="1"/>
  <c r="AD57" i="58"/>
  <c r="AD111" i="58" s="1"/>
  <c r="AE19" i="56"/>
  <c r="AE73" i="56" s="1"/>
  <c r="AE19" i="58"/>
  <c r="AE73" i="58" s="1"/>
  <c r="AE10" i="56"/>
  <c r="AE64" i="56" s="1"/>
  <c r="AE10" i="58"/>
  <c r="AE64" i="58" s="1"/>
  <c r="AE38" i="56"/>
  <c r="AE92" i="56" s="1"/>
  <c r="AE38" i="58"/>
  <c r="AE92" i="58" s="1"/>
  <c r="AE21" i="56"/>
  <c r="AE75" i="56" s="1"/>
  <c r="AE21" i="58"/>
  <c r="AE75" i="58" s="1"/>
  <c r="AE44" i="56"/>
  <c r="AE98" i="56" s="1"/>
  <c r="AE44" i="58"/>
  <c r="AE98" i="58" s="1"/>
  <c r="AE43" i="56"/>
  <c r="AE97" i="56" s="1"/>
  <c r="AE43" i="58"/>
  <c r="AE97" i="58" s="1"/>
  <c r="AH16" i="55"/>
  <c r="AH70" i="55" s="1"/>
  <c r="AH16" i="57"/>
  <c r="AH70" i="57" s="1"/>
  <c r="AH30" i="55"/>
  <c r="AH84" i="55" s="1"/>
  <c r="AH30" i="57"/>
  <c r="AH84" i="57" s="1"/>
  <c r="AH26" i="55"/>
  <c r="AH80" i="55" s="1"/>
  <c r="AH26" i="57"/>
  <c r="AH80" i="57" s="1"/>
  <c r="AH44" i="55"/>
  <c r="AH98" i="55" s="1"/>
  <c r="AH44" i="57"/>
  <c r="AH98" i="57" s="1"/>
  <c r="AH35" i="55"/>
  <c r="AH89" i="55" s="1"/>
  <c r="AH35" i="57"/>
  <c r="AH89" i="57" s="1"/>
  <c r="AH55" i="55"/>
  <c r="AH109" i="55" s="1"/>
  <c r="AH55" i="57"/>
  <c r="AH109" i="57" s="1"/>
  <c r="AN9" i="56"/>
  <c r="AN63" i="56" s="1"/>
  <c r="AN9" i="58"/>
  <c r="AN63" i="58" s="1"/>
  <c r="AN16" i="56"/>
  <c r="AN70" i="56" s="1"/>
  <c r="AN16" i="58"/>
  <c r="AN70" i="58" s="1"/>
  <c r="AN32" i="56"/>
  <c r="AN86" i="56" s="1"/>
  <c r="AN32" i="58"/>
  <c r="AN86" i="58" s="1"/>
  <c r="AN27" i="56"/>
  <c r="AN81" i="56" s="1"/>
  <c r="AN27" i="58"/>
  <c r="AN81" i="58" s="1"/>
  <c r="AN47" i="56"/>
  <c r="AN101" i="56" s="1"/>
  <c r="AN47" i="58"/>
  <c r="AN101" i="58" s="1"/>
  <c r="AN56" i="56"/>
  <c r="AN110" i="56" s="1"/>
  <c r="AN56" i="58"/>
  <c r="AN110" i="58" s="1"/>
  <c r="AO23" i="56"/>
  <c r="AO77" i="56" s="1"/>
  <c r="AO23" i="58"/>
  <c r="AO77" i="58" s="1"/>
  <c r="AO19" i="56"/>
  <c r="AO73" i="56" s="1"/>
  <c r="AO19" i="58"/>
  <c r="AO73" i="58" s="1"/>
  <c r="AO21" i="56"/>
  <c r="AO75" i="56" s="1"/>
  <c r="AO21" i="58"/>
  <c r="AO75" i="58" s="1"/>
  <c r="AO28" i="56"/>
  <c r="AO82" i="56" s="1"/>
  <c r="AO28" i="58"/>
  <c r="AO82" i="58" s="1"/>
  <c r="AO40" i="56"/>
  <c r="AO94" i="56" s="1"/>
  <c r="AO40" i="58"/>
  <c r="AO94" i="58" s="1"/>
  <c r="AO45" i="56"/>
  <c r="AO99" i="56" s="1"/>
  <c r="AO45" i="58"/>
  <c r="AO99" i="58" s="1"/>
  <c r="AI32" i="56"/>
  <c r="AI86" i="56" s="1"/>
  <c r="AI32" i="58"/>
  <c r="AI86" i="58" s="1"/>
  <c r="AI16" i="56"/>
  <c r="AI70" i="56" s="1"/>
  <c r="AI16" i="58"/>
  <c r="AI70" i="58" s="1"/>
  <c r="AI20" i="56"/>
  <c r="AI74" i="56" s="1"/>
  <c r="AI20" i="58"/>
  <c r="AI74" i="58" s="1"/>
  <c r="AI27" i="56"/>
  <c r="AI81" i="56" s="1"/>
  <c r="AI27" i="58"/>
  <c r="AI81" i="58" s="1"/>
  <c r="AI43" i="56"/>
  <c r="AI97" i="56" s="1"/>
  <c r="AI43" i="58"/>
  <c r="AI97" i="58" s="1"/>
  <c r="AI53" i="56"/>
  <c r="AI107" i="56" s="1"/>
  <c r="AI53" i="58"/>
  <c r="AI107" i="58" s="1"/>
  <c r="AK8" i="56"/>
  <c r="AK8" i="58"/>
  <c r="AK29" i="56"/>
  <c r="AK83" i="56" s="1"/>
  <c r="AK29" i="58"/>
  <c r="AK83" i="58" s="1"/>
  <c r="AK34" i="56"/>
  <c r="AK88" i="56" s="1"/>
  <c r="AK34" i="58"/>
  <c r="AK88" i="58" s="1"/>
  <c r="AK18" i="56"/>
  <c r="AK72" i="56" s="1"/>
  <c r="AK18" i="58"/>
  <c r="AK72" i="58" s="1"/>
  <c r="AK55" i="56"/>
  <c r="AK109" i="56" s="1"/>
  <c r="AK55" i="58"/>
  <c r="AK109" i="58" s="1"/>
  <c r="AK52" i="56"/>
  <c r="AK106" i="56" s="1"/>
  <c r="AK52" i="58"/>
  <c r="AK106" i="58" s="1"/>
  <c r="AK49" i="56"/>
  <c r="AK103" i="56" s="1"/>
  <c r="AK49" i="58"/>
  <c r="AK103" i="58" s="1"/>
  <c r="AD56" i="40"/>
  <c r="AE56" i="40" s="1"/>
  <c r="AF56" i="40" s="1"/>
  <c r="AD58" i="40"/>
  <c r="AE58" i="40" s="1"/>
  <c r="AF58" i="40" s="1"/>
  <c r="AG13" i="40" s="1"/>
  <c r="AL10" i="55"/>
  <c r="AL64" i="55" s="1"/>
  <c r="AL10" i="57"/>
  <c r="AL64" i="57" s="1"/>
  <c r="AL23" i="55"/>
  <c r="AL77" i="55" s="1"/>
  <c r="AL23" i="57"/>
  <c r="AL77" i="57" s="1"/>
  <c r="AL20" i="55"/>
  <c r="AL74" i="55" s="1"/>
  <c r="AL20" i="57"/>
  <c r="AL74" i="57" s="1"/>
  <c r="AL43" i="55"/>
  <c r="AL97" i="55" s="1"/>
  <c r="AL43" i="57"/>
  <c r="AL97" i="57" s="1"/>
  <c r="AL29" i="55"/>
  <c r="AL83" i="55" s="1"/>
  <c r="AL29" i="57"/>
  <c r="AL83" i="57" s="1"/>
  <c r="AL53" i="55"/>
  <c r="AL107" i="55" s="1"/>
  <c r="AL53" i="57"/>
  <c r="AL107" i="57" s="1"/>
  <c r="AG27" i="56"/>
  <c r="AG81" i="56" s="1"/>
  <c r="AG27" i="58"/>
  <c r="AG81" i="58" s="1"/>
  <c r="AG23" i="56"/>
  <c r="AG77" i="56" s="1"/>
  <c r="AG23" i="58"/>
  <c r="AG77" i="58" s="1"/>
  <c r="AG43" i="56"/>
  <c r="AG97" i="56" s="1"/>
  <c r="AG43" i="58"/>
  <c r="AG97" i="58" s="1"/>
  <c r="AG39" i="56"/>
  <c r="AG93" i="56" s="1"/>
  <c r="AG39" i="58"/>
  <c r="AG93" i="58" s="1"/>
  <c r="AG54" i="56"/>
  <c r="AG108" i="56" s="1"/>
  <c r="AG54" i="58"/>
  <c r="AG108" i="58" s="1"/>
  <c r="AH8" i="58"/>
  <c r="AH25" i="58"/>
  <c r="AH79" i="58" s="1"/>
  <c r="AH28" i="58"/>
  <c r="AH82" i="58" s="1"/>
  <c r="AH42" i="58"/>
  <c r="AH96" i="58" s="1"/>
  <c r="AH57" i="56"/>
  <c r="AH111" i="56" s="1"/>
  <c r="AH57" i="58"/>
  <c r="AH111" i="58" s="1"/>
  <c r="AL12" i="56"/>
  <c r="AL66" i="56" s="1"/>
  <c r="AL12" i="58"/>
  <c r="AL66" i="58" s="1"/>
  <c r="AL29" i="56"/>
  <c r="AL83" i="56" s="1"/>
  <c r="AL29" i="58"/>
  <c r="AL83" i="58" s="1"/>
  <c r="AL43" i="56"/>
  <c r="AL97" i="56" s="1"/>
  <c r="AL43" i="58"/>
  <c r="AL97" i="58" s="1"/>
  <c r="AL53" i="56"/>
  <c r="AL107" i="56" s="1"/>
  <c r="AL53" i="58"/>
  <c r="AL107" i="58" s="1"/>
  <c r="AL47" i="56"/>
  <c r="AL101" i="56" s="1"/>
  <c r="AL47" i="58"/>
  <c r="AL101" i="58" s="1"/>
  <c r="AD40" i="37"/>
  <c r="AE40" i="37" s="1"/>
  <c r="AF40" i="37" s="1"/>
  <c r="AG10" i="37" s="1"/>
  <c r="AD43" i="40"/>
  <c r="AE43" i="40" s="1"/>
  <c r="AF43" i="40" s="1"/>
  <c r="T118" i="57"/>
  <c r="T120" i="57"/>
  <c r="AF25" i="55"/>
  <c r="AF79" i="55" s="1"/>
  <c r="AF25" i="57"/>
  <c r="AF79" i="57" s="1"/>
  <c r="AF22" i="55"/>
  <c r="AF76" i="55" s="1"/>
  <c r="AF22" i="57"/>
  <c r="AF76" i="57" s="1"/>
  <c r="AF15" i="55"/>
  <c r="AF69" i="55" s="1"/>
  <c r="AF15" i="57"/>
  <c r="AF69" i="57" s="1"/>
  <c r="AF38" i="55"/>
  <c r="AF92" i="55" s="1"/>
  <c r="AF38" i="57"/>
  <c r="AF92" i="57" s="1"/>
  <c r="AF45" i="55"/>
  <c r="AF99" i="55" s="1"/>
  <c r="AF45" i="57"/>
  <c r="AF99" i="57" s="1"/>
  <c r="AF48" i="55"/>
  <c r="AF102" i="55" s="1"/>
  <c r="AF48" i="57"/>
  <c r="AF102" i="57" s="1"/>
  <c r="AQ14" i="55"/>
  <c r="AQ68" i="55" s="1"/>
  <c r="AQ14" i="57"/>
  <c r="AQ68" i="57" s="1"/>
  <c r="AQ26" i="55"/>
  <c r="AQ80" i="55" s="1"/>
  <c r="AQ26" i="57"/>
  <c r="AQ80" i="57" s="1"/>
  <c r="AQ20" i="55"/>
  <c r="AQ74" i="55" s="1"/>
  <c r="AQ20" i="57"/>
  <c r="AQ74" i="57" s="1"/>
  <c r="AQ27" i="55"/>
  <c r="AQ81" i="55" s="1"/>
  <c r="AQ27" i="57"/>
  <c r="AQ81" i="57" s="1"/>
  <c r="AQ46" i="55"/>
  <c r="AQ100" i="55" s="1"/>
  <c r="AQ46" i="57"/>
  <c r="AQ100" i="57" s="1"/>
  <c r="AQ57" i="55"/>
  <c r="AQ111" i="55" s="1"/>
  <c r="AQ57" i="57"/>
  <c r="AQ111" i="57" s="1"/>
  <c r="AQ55" i="55"/>
  <c r="AQ109" i="55" s="1"/>
  <c r="AQ55" i="57"/>
  <c r="AQ109" i="57" s="1"/>
  <c r="AF17" i="56"/>
  <c r="AF71" i="56" s="1"/>
  <c r="AF17" i="58"/>
  <c r="AF71" i="58" s="1"/>
  <c r="AF30" i="56"/>
  <c r="AF84" i="56" s="1"/>
  <c r="AF30" i="58"/>
  <c r="AF84" i="58" s="1"/>
  <c r="AF42" i="56"/>
  <c r="AF96" i="56" s="1"/>
  <c r="AF42" i="58"/>
  <c r="AF96" i="58" s="1"/>
  <c r="AF38" i="56"/>
  <c r="AF92" i="56" s="1"/>
  <c r="AF38" i="58"/>
  <c r="AF92" i="58" s="1"/>
  <c r="AF56" i="56"/>
  <c r="AF110" i="56" s="1"/>
  <c r="AF56" i="58"/>
  <c r="AF110" i="58" s="1"/>
  <c r="AF57" i="56"/>
  <c r="AF111" i="56" s="1"/>
  <c r="AF57" i="58"/>
  <c r="AF111" i="58" s="1"/>
  <c r="AJ15" i="56"/>
  <c r="AJ69" i="56" s="1"/>
  <c r="AJ15" i="58"/>
  <c r="AJ69" i="58" s="1"/>
  <c r="AJ17" i="56"/>
  <c r="AJ71" i="56" s="1"/>
  <c r="AJ17" i="58"/>
  <c r="AJ71" i="58" s="1"/>
  <c r="AJ22" i="56"/>
  <c r="AJ76" i="56" s="1"/>
  <c r="AJ22" i="58"/>
  <c r="AJ76" i="58" s="1"/>
  <c r="AJ49" i="56"/>
  <c r="AJ103" i="56" s="1"/>
  <c r="AJ49" i="58"/>
  <c r="AJ103" i="58" s="1"/>
  <c r="AJ57" i="56"/>
  <c r="AJ111" i="56" s="1"/>
  <c r="AJ57" i="58"/>
  <c r="AJ111" i="58" s="1"/>
  <c r="AJ51" i="56"/>
  <c r="AJ105" i="56" s="1"/>
  <c r="AJ51" i="58"/>
  <c r="AJ105" i="58" s="1"/>
  <c r="K120" i="57"/>
  <c r="K118" i="57"/>
  <c r="AR10" i="55"/>
  <c r="AR64" i="55" s="1"/>
  <c r="AR10" i="57"/>
  <c r="AR64" i="57" s="1"/>
  <c r="AR28" i="55"/>
  <c r="AR82" i="55" s="1"/>
  <c r="AR28" i="57"/>
  <c r="AR82" i="57" s="1"/>
  <c r="AR25" i="55"/>
  <c r="AR79" i="55" s="1"/>
  <c r="AR25" i="57"/>
  <c r="AR79" i="57" s="1"/>
  <c r="AR27" i="55"/>
  <c r="AR81" i="55" s="1"/>
  <c r="AR27" i="57"/>
  <c r="AR81" i="57" s="1"/>
  <c r="AR42" i="55"/>
  <c r="AR96" i="55" s="1"/>
  <c r="AR42" i="57"/>
  <c r="AR96" i="57" s="1"/>
  <c r="AR54" i="55"/>
  <c r="AR108" i="55" s="1"/>
  <c r="AR54" i="57"/>
  <c r="AR108" i="57" s="1"/>
  <c r="AV9" i="55"/>
  <c r="AV63" i="55" s="1"/>
  <c r="AV9" i="57"/>
  <c r="AV63" i="57" s="1"/>
  <c r="AV22" i="55"/>
  <c r="AV76" i="55" s="1"/>
  <c r="AV22" i="57"/>
  <c r="AV76" i="57" s="1"/>
  <c r="AV15" i="55"/>
  <c r="AV69" i="55" s="1"/>
  <c r="AV15" i="57"/>
  <c r="AV69" i="57" s="1"/>
  <c r="AV34" i="55"/>
  <c r="AV88" i="55" s="1"/>
  <c r="AV34" i="57"/>
  <c r="AV88" i="57" s="1"/>
  <c r="AV28" i="55"/>
  <c r="AV82" i="55" s="1"/>
  <c r="AV28" i="57"/>
  <c r="AV82" i="57" s="1"/>
  <c r="AV52" i="55"/>
  <c r="AV106" i="55" s="1"/>
  <c r="AV52" i="57"/>
  <c r="AV106" i="57" s="1"/>
  <c r="AM27" i="58"/>
  <c r="AM81" i="58" s="1"/>
  <c r="AM44" i="56"/>
  <c r="AM98" i="56" s="1"/>
  <c r="AI9" i="55"/>
  <c r="AI63" i="55" s="1"/>
  <c r="AI9" i="57"/>
  <c r="AI63" i="57" s="1"/>
  <c r="AI22" i="55"/>
  <c r="AI76" i="55" s="1"/>
  <c r="AI22" i="57"/>
  <c r="AI76" i="57" s="1"/>
  <c r="AI36" i="55"/>
  <c r="AI90" i="55" s="1"/>
  <c r="AI36" i="57"/>
  <c r="AI90" i="57" s="1"/>
  <c r="AI27" i="55"/>
  <c r="AI81" i="55" s="1"/>
  <c r="AI27" i="57"/>
  <c r="AI81" i="57" s="1"/>
  <c r="AI42" i="55"/>
  <c r="AI96" i="55" s="1"/>
  <c r="AI42" i="57"/>
  <c r="AI96" i="57" s="1"/>
  <c r="AI53" i="55"/>
  <c r="AI107" i="55" s="1"/>
  <c r="AI53" i="57"/>
  <c r="AI107" i="57" s="1"/>
  <c r="AI51" i="55"/>
  <c r="AI105" i="55" s="1"/>
  <c r="AI51" i="57"/>
  <c r="AI105" i="57" s="1"/>
  <c r="AK36" i="55"/>
  <c r="AK90" i="55" s="1"/>
  <c r="AK36" i="57"/>
  <c r="AK90" i="57" s="1"/>
  <c r="AE39" i="55"/>
  <c r="AE93" i="55" s="1"/>
  <c r="AE39" i="57"/>
  <c r="AE93" i="57" s="1"/>
  <c r="L118" i="57"/>
  <c r="L120" i="57"/>
  <c r="AK30" i="55"/>
  <c r="AK84" i="55" s="1"/>
  <c r="AK30" i="57"/>
  <c r="AK84" i="57" s="1"/>
  <c r="AK31" i="55"/>
  <c r="AK85" i="55" s="1"/>
  <c r="AK31" i="57"/>
  <c r="AK85" i="57" s="1"/>
  <c r="AK22" i="55"/>
  <c r="AK76" i="55" s="1"/>
  <c r="AK22" i="57"/>
  <c r="AK76" i="57" s="1"/>
  <c r="AK33" i="55"/>
  <c r="AK87" i="55" s="1"/>
  <c r="AK33" i="57"/>
  <c r="AK87" i="57" s="1"/>
  <c r="AK53" i="55"/>
  <c r="AK107" i="55" s="1"/>
  <c r="AK53" i="57"/>
  <c r="AK107" i="57" s="1"/>
  <c r="AK46" i="55"/>
  <c r="AK100" i="55" s="1"/>
  <c r="AK46" i="57"/>
  <c r="AK100" i="57" s="1"/>
  <c r="AW18" i="56"/>
  <c r="AW72" i="56" s="1"/>
  <c r="AW18" i="58"/>
  <c r="AW72" i="58" s="1"/>
  <c r="AW12" i="56"/>
  <c r="AW66" i="56" s="1"/>
  <c r="AW12" i="58"/>
  <c r="AW66" i="58" s="1"/>
  <c r="AW21" i="56"/>
  <c r="AW75" i="56" s="1"/>
  <c r="AW21" i="58"/>
  <c r="AW75" i="58" s="1"/>
  <c r="AW31" i="56"/>
  <c r="AW85" i="56" s="1"/>
  <c r="AW31" i="58"/>
  <c r="AW85" i="58" s="1"/>
  <c r="AW47" i="56"/>
  <c r="AW101" i="56" s="1"/>
  <c r="AW47" i="58"/>
  <c r="AW101" i="58" s="1"/>
  <c r="AW48" i="56"/>
  <c r="AW102" i="56" s="1"/>
  <c r="AW48" i="58"/>
  <c r="AW102" i="58" s="1"/>
  <c r="AE12" i="55"/>
  <c r="AE66" i="55" s="1"/>
  <c r="AE12" i="57"/>
  <c r="AE66" i="57" s="1"/>
  <c r="AE20" i="55"/>
  <c r="AE74" i="55" s="1"/>
  <c r="AE20" i="57"/>
  <c r="AE74" i="57" s="1"/>
  <c r="AE27" i="55"/>
  <c r="AE81" i="55" s="1"/>
  <c r="AE27" i="57"/>
  <c r="AE81" i="57" s="1"/>
  <c r="AE17" i="55"/>
  <c r="AE71" i="55" s="1"/>
  <c r="AE17" i="57"/>
  <c r="AE71" i="57" s="1"/>
  <c r="AE40" i="55"/>
  <c r="AE94" i="55" s="1"/>
  <c r="AE40" i="57"/>
  <c r="AE94" i="57" s="1"/>
  <c r="AE56" i="55"/>
  <c r="AE110" i="55" s="1"/>
  <c r="AE56" i="57"/>
  <c r="AE110" i="57" s="1"/>
  <c r="AE53" i="55"/>
  <c r="AE107" i="55" s="1"/>
  <c r="AE53" i="57"/>
  <c r="AE107" i="57" s="1"/>
  <c r="Y39" i="40"/>
  <c r="Z39" i="40"/>
  <c r="Z16" i="37"/>
  <c r="Y16" i="37"/>
  <c r="AJ27" i="55"/>
  <c r="AJ81" i="55" s="1"/>
  <c r="AJ27" i="57"/>
  <c r="AJ81" i="57" s="1"/>
  <c r="AJ15" i="55"/>
  <c r="AJ69" i="55" s="1"/>
  <c r="AJ15" i="57"/>
  <c r="AJ69" i="57" s="1"/>
  <c r="AJ26" i="55"/>
  <c r="AJ80" i="55" s="1"/>
  <c r="AJ26" i="57"/>
  <c r="AJ80" i="57" s="1"/>
  <c r="AJ48" i="55"/>
  <c r="AJ102" i="55" s="1"/>
  <c r="AJ48" i="57"/>
  <c r="AJ102" i="57" s="1"/>
  <c r="AJ35" i="55"/>
  <c r="AJ89" i="55" s="1"/>
  <c r="AJ35" i="57"/>
  <c r="AJ89" i="57" s="1"/>
  <c r="AJ51" i="55"/>
  <c r="AJ105" i="55" s="1"/>
  <c r="AJ51" i="57"/>
  <c r="AJ105" i="57" s="1"/>
  <c r="AD11" i="55"/>
  <c r="AD65" i="55" s="1"/>
  <c r="AD11" i="57"/>
  <c r="AD65" i="57" s="1"/>
  <c r="AD13" i="55"/>
  <c r="AD67" i="55" s="1"/>
  <c r="AD13" i="57"/>
  <c r="AD67" i="57" s="1"/>
  <c r="AD21" i="55"/>
  <c r="AD75" i="55" s="1"/>
  <c r="AD21" i="57"/>
  <c r="AD75" i="57" s="1"/>
  <c r="AD46" i="55"/>
  <c r="AD100" i="55" s="1"/>
  <c r="AD46" i="57"/>
  <c r="AD100" i="57" s="1"/>
  <c r="AD34" i="55"/>
  <c r="AD88" i="55" s="1"/>
  <c r="AD34" i="57"/>
  <c r="AD88" i="57" s="1"/>
  <c r="AD41" i="55"/>
  <c r="AD95" i="55" s="1"/>
  <c r="AD41" i="57"/>
  <c r="AD95" i="57" s="1"/>
  <c r="AD56" i="55"/>
  <c r="AD110" i="55" s="1"/>
  <c r="AD56" i="57"/>
  <c r="AD110" i="57" s="1"/>
  <c r="AO12" i="55"/>
  <c r="AO66" i="55" s="1"/>
  <c r="AO12" i="57"/>
  <c r="AO66" i="57" s="1"/>
  <c r="AO18" i="55"/>
  <c r="AO72" i="55" s="1"/>
  <c r="AO18" i="57"/>
  <c r="AO72" i="57" s="1"/>
  <c r="AO25" i="55"/>
  <c r="AO79" i="55" s="1"/>
  <c r="AO25" i="57"/>
  <c r="AO79" i="57" s="1"/>
  <c r="AO46" i="55"/>
  <c r="AO100" i="55" s="1"/>
  <c r="AO46" i="57"/>
  <c r="AO100" i="57" s="1"/>
  <c r="AO51" i="55"/>
  <c r="AO105" i="55" s="1"/>
  <c r="AO51" i="57"/>
  <c r="AO105" i="57" s="1"/>
  <c r="AO48" i="55"/>
  <c r="AO102" i="55" s="1"/>
  <c r="AO48" i="57"/>
  <c r="AO102" i="57" s="1"/>
  <c r="AQ13" i="56"/>
  <c r="AQ67" i="56" s="1"/>
  <c r="AQ13" i="58"/>
  <c r="AQ67" i="58" s="1"/>
  <c r="AQ36" i="56"/>
  <c r="AQ90" i="56" s="1"/>
  <c r="AQ36" i="58"/>
  <c r="AQ90" i="58" s="1"/>
  <c r="AQ24" i="56"/>
  <c r="AQ78" i="56" s="1"/>
  <c r="AQ24" i="58"/>
  <c r="AQ78" i="58" s="1"/>
  <c r="AQ56" i="56"/>
  <c r="AQ110" i="56" s="1"/>
  <c r="AQ56" i="58"/>
  <c r="AQ110" i="58" s="1"/>
  <c r="AQ37" i="56"/>
  <c r="AQ91" i="56" s="1"/>
  <c r="AQ37" i="58"/>
  <c r="AQ91" i="58" s="1"/>
  <c r="AQ49" i="56"/>
  <c r="AQ103" i="56" s="1"/>
  <c r="AQ49" i="58"/>
  <c r="AQ103" i="58" s="1"/>
  <c r="AR16" i="56"/>
  <c r="AR70" i="56" s="1"/>
  <c r="AR16" i="58"/>
  <c r="AR70" i="58" s="1"/>
  <c r="AR19" i="56"/>
  <c r="AR73" i="56" s="1"/>
  <c r="AR19" i="58"/>
  <c r="AR73" i="58" s="1"/>
  <c r="AR38" i="56"/>
  <c r="AR92" i="56" s="1"/>
  <c r="AR38" i="58"/>
  <c r="AR92" i="58" s="1"/>
  <c r="AR25" i="56"/>
  <c r="AR79" i="56" s="1"/>
  <c r="AR25" i="58"/>
  <c r="AR79" i="58" s="1"/>
  <c r="AR40" i="56"/>
  <c r="AR94" i="56" s="1"/>
  <c r="AR40" i="58"/>
  <c r="AR94" i="58" s="1"/>
  <c r="AR45" i="56"/>
  <c r="AR99" i="56" s="1"/>
  <c r="AR45" i="58"/>
  <c r="AR99" i="58" s="1"/>
  <c r="AU13" i="55"/>
  <c r="AU67" i="55" s="1"/>
  <c r="AU13" i="57"/>
  <c r="AU67" i="57" s="1"/>
  <c r="AU19" i="55"/>
  <c r="AU73" i="55" s="1"/>
  <c r="AU19" i="57"/>
  <c r="AU73" i="57" s="1"/>
  <c r="AU21" i="55"/>
  <c r="AU75" i="55" s="1"/>
  <c r="AU21" i="57"/>
  <c r="AU75" i="57" s="1"/>
  <c r="AU32" i="55"/>
  <c r="AU86" i="55" s="1"/>
  <c r="AU32" i="57"/>
  <c r="AU86" i="57" s="1"/>
  <c r="AU48" i="55"/>
  <c r="AU102" i="55" s="1"/>
  <c r="AU48" i="57"/>
  <c r="AU102" i="57" s="1"/>
  <c r="AU54" i="55"/>
  <c r="AU108" i="55" s="1"/>
  <c r="AU54" i="57"/>
  <c r="AU108" i="57" s="1"/>
  <c r="AD38" i="37"/>
  <c r="AE38" i="37" s="1"/>
  <c r="AF38" i="37" s="1"/>
  <c r="AT11" i="55"/>
  <c r="AT65" i="55" s="1"/>
  <c r="AT11" i="57"/>
  <c r="AT65" i="57" s="1"/>
  <c r="AT12" i="55"/>
  <c r="AT66" i="55" s="1"/>
  <c r="AT12" i="57"/>
  <c r="AT66" i="57" s="1"/>
  <c r="AT21" i="55"/>
  <c r="AT75" i="55" s="1"/>
  <c r="AT21" i="57"/>
  <c r="AT75" i="57" s="1"/>
  <c r="AT55" i="55"/>
  <c r="AT109" i="55" s="1"/>
  <c r="AT55" i="57"/>
  <c r="AT109" i="57" s="1"/>
  <c r="AT34" i="55"/>
  <c r="AT88" i="55" s="1"/>
  <c r="AT34" i="57"/>
  <c r="AT88" i="57" s="1"/>
  <c r="AT46" i="55"/>
  <c r="AT100" i="55" s="1"/>
  <c r="AT46" i="57"/>
  <c r="AT100" i="57" s="1"/>
  <c r="AT52" i="55"/>
  <c r="AT106" i="55" s="1"/>
  <c r="AT52" i="57"/>
  <c r="AT106" i="57" s="1"/>
  <c r="AD25" i="37"/>
  <c r="AE25" i="37" s="1"/>
  <c r="AF25" i="37" s="1"/>
  <c r="Y21" i="40"/>
  <c r="Z21" i="40"/>
  <c r="V120" i="55"/>
  <c r="V118" i="55"/>
  <c r="AM14" i="55"/>
  <c r="AM68" i="55" s="1"/>
  <c r="AM14" i="57"/>
  <c r="AM68" i="57" s="1"/>
  <c r="AM34" i="55"/>
  <c r="AM88" i="55" s="1"/>
  <c r="AM34" i="57"/>
  <c r="AM88" i="57" s="1"/>
  <c r="AM22" i="55"/>
  <c r="AM76" i="55" s="1"/>
  <c r="AM22" i="57"/>
  <c r="AM76" i="57" s="1"/>
  <c r="AM41" i="55"/>
  <c r="AM95" i="55" s="1"/>
  <c r="AM41" i="57"/>
  <c r="AM95" i="57" s="1"/>
  <c r="AM35" i="55"/>
  <c r="AM89" i="55" s="1"/>
  <c r="AM35" i="57"/>
  <c r="AM89" i="57" s="1"/>
  <c r="AM46" i="55"/>
  <c r="AM100" i="55" s="1"/>
  <c r="AM46" i="57"/>
  <c r="AM100" i="57" s="1"/>
  <c r="AN8" i="55"/>
  <c r="AN8" i="57"/>
  <c r="AN11" i="55"/>
  <c r="AN65" i="55" s="1"/>
  <c r="AN11" i="57"/>
  <c r="AN65" i="57" s="1"/>
  <c r="AN15" i="55"/>
  <c r="AN69" i="55" s="1"/>
  <c r="AN15" i="57"/>
  <c r="AN69" i="57" s="1"/>
  <c r="AN34" i="55"/>
  <c r="AN88" i="55" s="1"/>
  <c r="AN34" i="57"/>
  <c r="AN88" i="57" s="1"/>
  <c r="AN54" i="55"/>
  <c r="AN108" i="55" s="1"/>
  <c r="AN54" i="57"/>
  <c r="AN108" i="57" s="1"/>
  <c r="AN57" i="55"/>
  <c r="AN111" i="55" s="1"/>
  <c r="AN57" i="57"/>
  <c r="AN111" i="57" s="1"/>
  <c r="AS17" i="56"/>
  <c r="AS71" i="56" s="1"/>
  <c r="AS17" i="58"/>
  <c r="AS71" i="58" s="1"/>
  <c r="AS16" i="56"/>
  <c r="AS70" i="56" s="1"/>
  <c r="AS16" i="58"/>
  <c r="AS70" i="58" s="1"/>
  <c r="AS14" i="56"/>
  <c r="AS68" i="56" s="1"/>
  <c r="AS14" i="58"/>
  <c r="AS68" i="58" s="1"/>
  <c r="AS42" i="56"/>
  <c r="AS96" i="56" s="1"/>
  <c r="AS42" i="58"/>
  <c r="AS96" i="58" s="1"/>
  <c r="AS41" i="56"/>
  <c r="AS95" i="56" s="1"/>
  <c r="AS41" i="58"/>
  <c r="AS95" i="58" s="1"/>
  <c r="AS40" i="56"/>
  <c r="AS94" i="56" s="1"/>
  <c r="AS40" i="58"/>
  <c r="AS94" i="58" s="1"/>
  <c r="AS49" i="56"/>
  <c r="AS103" i="56" s="1"/>
  <c r="AS49" i="58"/>
  <c r="AS103" i="58" s="1"/>
  <c r="AT22" i="56"/>
  <c r="AT76" i="56" s="1"/>
  <c r="AT22" i="58"/>
  <c r="AT76" i="58" s="1"/>
  <c r="AT12" i="56"/>
  <c r="AT66" i="56" s="1"/>
  <c r="AT12" i="58"/>
  <c r="AT66" i="58" s="1"/>
  <c r="AT37" i="56"/>
  <c r="AT91" i="56" s="1"/>
  <c r="AT37" i="58"/>
  <c r="AT91" i="58" s="1"/>
  <c r="AT39" i="56"/>
  <c r="AT93" i="56" s="1"/>
  <c r="AT39" i="58"/>
  <c r="AT93" i="58" s="1"/>
  <c r="AT42" i="56"/>
  <c r="AT96" i="56" s="1"/>
  <c r="AT42" i="58"/>
  <c r="AT96" i="58" s="1"/>
  <c r="AT47" i="56"/>
  <c r="AT101" i="56" s="1"/>
  <c r="AT47" i="58"/>
  <c r="AT101" i="58" s="1"/>
  <c r="AP17" i="56"/>
  <c r="AP71" i="56" s="1"/>
  <c r="AP17" i="58"/>
  <c r="AP71" i="58" s="1"/>
  <c r="AP14" i="56"/>
  <c r="AP68" i="56" s="1"/>
  <c r="AP14" i="58"/>
  <c r="AP68" i="58" s="1"/>
  <c r="AP46" i="56"/>
  <c r="AP100" i="56" s="1"/>
  <c r="AP46" i="58"/>
  <c r="AP100" i="58" s="1"/>
  <c r="AP33" i="56"/>
  <c r="AP87" i="56" s="1"/>
  <c r="AP33" i="58"/>
  <c r="AP87" i="58" s="1"/>
  <c r="AP55" i="56"/>
  <c r="AP109" i="56" s="1"/>
  <c r="AP55" i="58"/>
  <c r="AP109" i="58" s="1"/>
  <c r="AP48" i="56"/>
  <c r="AP102" i="56" s="1"/>
  <c r="AP48" i="58"/>
  <c r="AP102" i="58" s="1"/>
  <c r="AU19" i="58"/>
  <c r="AU73" i="58" s="1"/>
  <c r="AU49" i="58"/>
  <c r="AU103" i="58" s="1"/>
  <c r="AS12" i="55"/>
  <c r="AS66" i="55" s="1"/>
  <c r="AS12" i="57"/>
  <c r="AS66" i="57" s="1"/>
  <c r="AS34" i="55"/>
  <c r="AS88" i="55" s="1"/>
  <c r="AS34" i="57"/>
  <c r="AS88" i="57" s="1"/>
  <c r="AS19" i="55"/>
  <c r="AS73" i="55" s="1"/>
  <c r="AS19" i="57"/>
  <c r="AS73" i="57" s="1"/>
  <c r="AS42" i="55"/>
  <c r="AS96" i="55" s="1"/>
  <c r="AS42" i="57"/>
  <c r="AS96" i="57" s="1"/>
  <c r="AS32" i="55"/>
  <c r="AS86" i="55" s="1"/>
  <c r="AS32" i="57"/>
  <c r="AS86" i="57" s="1"/>
  <c r="AS43" i="55"/>
  <c r="AS97" i="55" s="1"/>
  <c r="AS43" i="57"/>
  <c r="AS97" i="57" s="1"/>
  <c r="Z49" i="40"/>
  <c r="Y49" i="40"/>
  <c r="Q118" i="57"/>
  <c r="Q120" i="57"/>
  <c r="AP24" i="55"/>
  <c r="AP78" i="55" s="1"/>
  <c r="AP24" i="57"/>
  <c r="AP78" i="57" s="1"/>
  <c r="AP21" i="55"/>
  <c r="AP75" i="55" s="1"/>
  <c r="AP21" i="57"/>
  <c r="AP75" i="57" s="1"/>
  <c r="AP22" i="55"/>
  <c r="AP76" i="55" s="1"/>
  <c r="AP22" i="57"/>
  <c r="AP76" i="57" s="1"/>
  <c r="AP37" i="55"/>
  <c r="AP91" i="55" s="1"/>
  <c r="AP37" i="57"/>
  <c r="AP91" i="57" s="1"/>
  <c r="AP53" i="55"/>
  <c r="AP107" i="55" s="1"/>
  <c r="AP53" i="57"/>
  <c r="AP107" i="57" s="1"/>
  <c r="AP57" i="55"/>
  <c r="AP111" i="55" s="1"/>
  <c r="AP57" i="57"/>
  <c r="AP111" i="57" s="1"/>
  <c r="AG10" i="55"/>
  <c r="AG64" i="55" s="1"/>
  <c r="AG10" i="57"/>
  <c r="AG64" i="57" s="1"/>
  <c r="AG19" i="55"/>
  <c r="AG73" i="55" s="1"/>
  <c r="AG19" i="57"/>
  <c r="AG73" i="57" s="1"/>
  <c r="AG36" i="55"/>
  <c r="AG90" i="55" s="1"/>
  <c r="AG36" i="57"/>
  <c r="AG90" i="57" s="1"/>
  <c r="AG24" i="55"/>
  <c r="AG78" i="55" s="1"/>
  <c r="AG24" i="57"/>
  <c r="AG78" i="57" s="1"/>
  <c r="AG51" i="55"/>
  <c r="AG105" i="55" s="1"/>
  <c r="AG51" i="57"/>
  <c r="AG105" i="57" s="1"/>
  <c r="AG54" i="55"/>
  <c r="AG108" i="55" s="1"/>
  <c r="AG54" i="57"/>
  <c r="AG108" i="57" s="1"/>
  <c r="AG57" i="55"/>
  <c r="AG111" i="55" s="1"/>
  <c r="AG57" i="57"/>
  <c r="AG111" i="57" s="1"/>
  <c r="AV17" i="56"/>
  <c r="AV71" i="56" s="1"/>
  <c r="AV17" i="58"/>
  <c r="AV71" i="58" s="1"/>
  <c r="AV32" i="56"/>
  <c r="AV86" i="56" s="1"/>
  <c r="AV32" i="58"/>
  <c r="AV86" i="58" s="1"/>
  <c r="AV36" i="56"/>
  <c r="AV90" i="56" s="1"/>
  <c r="AV36" i="58"/>
  <c r="AV90" i="58" s="1"/>
  <c r="AV51" i="56"/>
  <c r="AV105" i="56" s="1"/>
  <c r="AV51" i="58"/>
  <c r="AV105" i="58" s="1"/>
  <c r="AV41" i="56"/>
  <c r="AV95" i="56" s="1"/>
  <c r="AV41" i="58"/>
  <c r="AV95" i="58" s="1"/>
  <c r="AV57" i="56"/>
  <c r="AV111" i="56" s="1"/>
  <c r="AV57" i="58"/>
  <c r="AV111" i="58" s="1"/>
  <c r="AD15" i="56"/>
  <c r="AD69" i="56" s="1"/>
  <c r="AD15" i="58"/>
  <c r="AD69" i="58" s="1"/>
  <c r="AD26" i="56"/>
  <c r="AD80" i="56" s="1"/>
  <c r="AD26" i="58"/>
  <c r="AD80" i="58" s="1"/>
  <c r="AD21" i="56"/>
  <c r="AD75" i="56" s="1"/>
  <c r="AD21" i="58"/>
  <c r="AD75" i="58" s="1"/>
  <c r="AD48" i="56"/>
  <c r="AD102" i="56" s="1"/>
  <c r="AD48" i="58"/>
  <c r="AD102" i="58" s="1"/>
  <c r="AD52" i="56"/>
  <c r="AD106" i="56" s="1"/>
  <c r="AD52" i="58"/>
  <c r="AD106" i="58" s="1"/>
  <c r="AD47" i="56"/>
  <c r="AD101" i="56" s="1"/>
  <c r="AD47" i="58"/>
  <c r="AD101" i="58" s="1"/>
  <c r="AE8" i="56"/>
  <c r="AE8" i="58"/>
  <c r="AE14" i="56"/>
  <c r="AE68" i="56" s="1"/>
  <c r="AE14" i="58"/>
  <c r="AE68" i="58" s="1"/>
  <c r="AE41" i="56"/>
  <c r="AE95" i="56" s="1"/>
  <c r="AE41" i="58"/>
  <c r="AE95" i="58" s="1"/>
  <c r="AE25" i="56"/>
  <c r="AE79" i="56" s="1"/>
  <c r="AE25" i="58"/>
  <c r="AE79" i="58" s="1"/>
  <c r="AE31" i="56"/>
  <c r="AE85" i="56" s="1"/>
  <c r="AE31" i="58"/>
  <c r="AE85" i="58" s="1"/>
  <c r="AE46" i="56"/>
  <c r="AE100" i="56" s="1"/>
  <c r="AE46" i="58"/>
  <c r="AE100" i="58" s="1"/>
  <c r="AH10" i="55"/>
  <c r="AH64" i="55" s="1"/>
  <c r="AH10" i="57"/>
  <c r="AH64" i="57" s="1"/>
  <c r="AH15" i="55"/>
  <c r="AH69" i="55" s="1"/>
  <c r="AH15" i="57"/>
  <c r="AH69" i="57" s="1"/>
  <c r="AH29" i="55"/>
  <c r="AH83" i="55" s="1"/>
  <c r="AH29" i="57"/>
  <c r="AH83" i="57" s="1"/>
  <c r="AH49" i="55"/>
  <c r="AH103" i="55" s="1"/>
  <c r="AH49" i="57"/>
  <c r="AH103" i="57" s="1"/>
  <c r="AH39" i="55"/>
  <c r="AH93" i="55" s="1"/>
  <c r="AH39" i="57"/>
  <c r="AH93" i="57" s="1"/>
  <c r="AH46" i="55"/>
  <c r="AH100" i="55" s="1"/>
  <c r="AH46" i="57"/>
  <c r="AH100" i="57" s="1"/>
  <c r="AN34" i="56"/>
  <c r="AN88" i="56" s="1"/>
  <c r="AN34" i="58"/>
  <c r="AN88" i="58" s="1"/>
  <c r="AN26" i="56"/>
  <c r="AN80" i="56" s="1"/>
  <c r="AN26" i="58"/>
  <c r="AN80" i="58" s="1"/>
  <c r="AN20" i="56"/>
  <c r="AN74" i="56" s="1"/>
  <c r="AN20" i="58"/>
  <c r="AN74" i="58" s="1"/>
  <c r="AN30" i="56"/>
  <c r="AN84" i="56" s="1"/>
  <c r="AN30" i="58"/>
  <c r="AN84" i="58" s="1"/>
  <c r="AN53" i="56"/>
  <c r="AN107" i="56" s="1"/>
  <c r="AN53" i="58"/>
  <c r="AN107" i="58" s="1"/>
  <c r="AN46" i="56"/>
  <c r="AN100" i="56" s="1"/>
  <c r="AN46" i="58"/>
  <c r="AN100" i="58" s="1"/>
  <c r="AO22" i="56"/>
  <c r="AO76" i="56" s="1"/>
  <c r="AO22" i="58"/>
  <c r="AO76" i="58" s="1"/>
  <c r="AO8" i="56"/>
  <c r="AO8" i="58"/>
  <c r="AO25" i="56"/>
  <c r="AO79" i="56" s="1"/>
  <c r="AO25" i="58"/>
  <c r="AO79" i="58" s="1"/>
  <c r="AO37" i="56"/>
  <c r="AO91" i="56" s="1"/>
  <c r="AO37" i="58"/>
  <c r="AO91" i="58" s="1"/>
  <c r="AO30" i="56"/>
  <c r="AO84" i="56" s="1"/>
  <c r="AO30" i="58"/>
  <c r="AO84" i="58" s="1"/>
  <c r="AO53" i="56"/>
  <c r="AO107" i="56" s="1"/>
  <c r="AO53" i="58"/>
  <c r="AO107" i="58" s="1"/>
  <c r="AI21" i="56"/>
  <c r="AI75" i="56" s="1"/>
  <c r="AI21" i="58"/>
  <c r="AI75" i="58" s="1"/>
  <c r="AI11" i="56"/>
  <c r="AI65" i="56" s="1"/>
  <c r="AI11" i="58"/>
  <c r="AI65" i="58" s="1"/>
  <c r="AI24" i="56"/>
  <c r="AI78" i="56" s="1"/>
  <c r="AI24" i="58"/>
  <c r="AI78" i="58" s="1"/>
  <c r="AI36" i="56"/>
  <c r="AI90" i="56" s="1"/>
  <c r="AI36" i="58"/>
  <c r="AI90" i="58" s="1"/>
  <c r="AI57" i="56"/>
  <c r="AI111" i="56" s="1"/>
  <c r="AI57" i="58"/>
  <c r="AI111" i="58" s="1"/>
  <c r="AI56" i="56"/>
  <c r="AI110" i="56" s="1"/>
  <c r="AI56" i="58"/>
  <c r="AI110" i="58" s="1"/>
  <c r="AK9" i="56"/>
  <c r="AK63" i="56" s="1"/>
  <c r="AK9" i="58"/>
  <c r="AK63" i="58" s="1"/>
  <c r="AK21" i="56"/>
  <c r="AK75" i="56" s="1"/>
  <c r="AK21" i="58"/>
  <c r="AK75" i="58" s="1"/>
  <c r="AK43" i="56"/>
  <c r="AK97" i="56" s="1"/>
  <c r="AK43" i="58"/>
  <c r="AK97" i="58" s="1"/>
  <c r="AK22" i="56"/>
  <c r="AK76" i="56" s="1"/>
  <c r="AK22" i="58"/>
  <c r="AK76" i="58" s="1"/>
  <c r="AK39" i="56"/>
  <c r="AK93" i="56" s="1"/>
  <c r="AK39" i="58"/>
  <c r="AK93" i="58" s="1"/>
  <c r="AK40" i="56"/>
  <c r="AK94" i="56" s="1"/>
  <c r="AK40" i="58"/>
  <c r="AK94" i="58" s="1"/>
  <c r="AK53" i="56"/>
  <c r="AK107" i="56" s="1"/>
  <c r="AK53" i="58"/>
  <c r="AK107" i="58" s="1"/>
  <c r="AD44" i="37"/>
  <c r="AE44" i="37" s="1"/>
  <c r="AF44" i="37" s="1"/>
  <c r="AL14" i="55"/>
  <c r="AL68" i="55" s="1"/>
  <c r="AL14" i="57"/>
  <c r="AL68" i="57" s="1"/>
  <c r="AL27" i="55"/>
  <c r="AL81" i="55" s="1"/>
  <c r="AL27" i="57"/>
  <c r="AL81" i="57" s="1"/>
  <c r="AL24" i="55"/>
  <c r="AL78" i="55" s="1"/>
  <c r="AL24" i="57"/>
  <c r="AL78" i="57" s="1"/>
  <c r="AL30" i="55"/>
  <c r="AL84" i="55" s="1"/>
  <c r="AL30" i="57"/>
  <c r="AL84" i="57" s="1"/>
  <c r="AL33" i="55"/>
  <c r="AL87" i="55" s="1"/>
  <c r="AL33" i="57"/>
  <c r="AL87" i="57" s="1"/>
  <c r="AL44" i="55"/>
  <c r="AL98" i="55" s="1"/>
  <c r="AL44" i="57"/>
  <c r="AL98" i="57" s="1"/>
  <c r="AG36" i="56"/>
  <c r="AG90" i="56" s="1"/>
  <c r="AH17" i="56"/>
  <c r="AH71" i="56" s="1"/>
  <c r="AH17" i="58"/>
  <c r="AH71" i="58" s="1"/>
  <c r="AH15" i="56"/>
  <c r="AH69" i="56" s="1"/>
  <c r="AH15" i="58"/>
  <c r="AH69" i="58" s="1"/>
  <c r="AH30" i="56"/>
  <c r="AH84" i="56" s="1"/>
  <c r="AH30" i="58"/>
  <c r="AH84" i="58" s="1"/>
  <c r="AH18" i="56"/>
  <c r="AH72" i="56" s="1"/>
  <c r="AH18" i="58"/>
  <c r="AH72" i="58" s="1"/>
  <c r="AH48" i="56"/>
  <c r="AH102" i="56" s="1"/>
  <c r="AH48" i="58"/>
  <c r="AH102" i="58" s="1"/>
  <c r="AH56" i="56"/>
  <c r="AH110" i="56" s="1"/>
  <c r="AH56" i="58"/>
  <c r="AH110" i="58" s="1"/>
  <c r="N120" i="55"/>
  <c r="N118" i="55"/>
  <c r="AL14" i="58"/>
  <c r="AL68" i="58" s="1"/>
  <c r="AL16" i="58"/>
  <c r="AL70" i="58" s="1"/>
  <c r="AL33" i="58"/>
  <c r="AL87" i="58" s="1"/>
  <c r="AL57" i="58"/>
  <c r="AL111" i="58" s="1"/>
  <c r="AD63" i="37"/>
  <c r="AE63" i="37" s="1"/>
  <c r="AF63" i="37" s="1"/>
  <c r="AD34" i="40"/>
  <c r="AE34" i="40" s="1"/>
  <c r="AF34" i="40" s="1"/>
  <c r="AG9" i="40" s="1"/>
  <c r="AN41" i="40"/>
  <c r="AJ42" i="40"/>
  <c r="AF9" i="55"/>
  <c r="AF63" i="55" s="1"/>
  <c r="AF9" i="57"/>
  <c r="AF63" i="57" s="1"/>
  <c r="AF26" i="55"/>
  <c r="AF80" i="55" s="1"/>
  <c r="AF26" i="57"/>
  <c r="AF80" i="57" s="1"/>
  <c r="AF19" i="55"/>
  <c r="AF73" i="55" s="1"/>
  <c r="AF19" i="57"/>
  <c r="AF73" i="57" s="1"/>
  <c r="AF42" i="55"/>
  <c r="AF96" i="55" s="1"/>
  <c r="AF42" i="57"/>
  <c r="AF96" i="57" s="1"/>
  <c r="AF28" i="55"/>
  <c r="AF82" i="55" s="1"/>
  <c r="AF28" i="57"/>
  <c r="AF82" i="57" s="1"/>
  <c r="AF52" i="55"/>
  <c r="AF106" i="55" s="1"/>
  <c r="AF52" i="57"/>
  <c r="AF106" i="57" s="1"/>
  <c r="AQ9" i="55"/>
  <c r="AQ63" i="55" s="1"/>
  <c r="AQ9" i="57"/>
  <c r="AQ63" i="57" s="1"/>
  <c r="AQ32" i="55"/>
  <c r="AQ86" i="55" s="1"/>
  <c r="AQ32" i="57"/>
  <c r="AQ86" i="57" s="1"/>
  <c r="AQ24" i="55"/>
  <c r="AQ78" i="55" s="1"/>
  <c r="AQ24" i="57"/>
  <c r="AQ78" i="57" s="1"/>
  <c r="AQ39" i="55"/>
  <c r="AQ93" i="55" s="1"/>
  <c r="AQ39" i="57"/>
  <c r="AQ93" i="57" s="1"/>
  <c r="AQ29" i="55"/>
  <c r="AQ83" i="55" s="1"/>
  <c r="AQ29" i="57"/>
  <c r="AQ83" i="57" s="1"/>
  <c r="AQ44" i="55"/>
  <c r="AQ98" i="55" s="1"/>
  <c r="AQ44" i="57"/>
  <c r="AQ98" i="57" s="1"/>
  <c r="AF10" i="56"/>
  <c r="AF64" i="56" s="1"/>
  <c r="AF10" i="58"/>
  <c r="AF64" i="58" s="1"/>
  <c r="AF18" i="56"/>
  <c r="AF72" i="56" s="1"/>
  <c r="AF18" i="58"/>
  <c r="AF72" i="58" s="1"/>
  <c r="AF26" i="56"/>
  <c r="AF80" i="56" s="1"/>
  <c r="AF26" i="58"/>
  <c r="AF80" i="58" s="1"/>
  <c r="AF31" i="56"/>
  <c r="AF85" i="56" s="1"/>
  <c r="AF31" i="58"/>
  <c r="AF85" i="58" s="1"/>
  <c r="AF53" i="56"/>
  <c r="AF107" i="56" s="1"/>
  <c r="AF53" i="58"/>
  <c r="AF107" i="58" s="1"/>
  <c r="AF41" i="56"/>
  <c r="AF95" i="56" s="1"/>
  <c r="AF41" i="58"/>
  <c r="AF95" i="58" s="1"/>
  <c r="AF50" i="56"/>
  <c r="AF104" i="56" s="1"/>
  <c r="AF50" i="58"/>
  <c r="AF104" i="58" s="1"/>
  <c r="AJ23" i="56"/>
  <c r="AJ77" i="56" s="1"/>
  <c r="AJ23" i="58"/>
  <c r="AJ77" i="58" s="1"/>
  <c r="AJ19" i="56"/>
  <c r="AJ73" i="56" s="1"/>
  <c r="AJ19" i="58"/>
  <c r="AJ73" i="58" s="1"/>
  <c r="AJ26" i="56"/>
  <c r="AJ80" i="56" s="1"/>
  <c r="AJ26" i="58"/>
  <c r="AJ80" i="58" s="1"/>
  <c r="AJ40" i="56"/>
  <c r="AJ94" i="56" s="1"/>
  <c r="AJ40" i="58"/>
  <c r="AJ94" i="58" s="1"/>
  <c r="AJ44" i="56"/>
  <c r="AJ98" i="56" s="1"/>
  <c r="AJ44" i="58"/>
  <c r="AJ98" i="58" s="1"/>
  <c r="AJ55" i="56"/>
  <c r="AJ109" i="56" s="1"/>
  <c r="AJ55" i="58"/>
  <c r="AJ109" i="58" s="1"/>
  <c r="AR14" i="55"/>
  <c r="AR68" i="55" s="1"/>
  <c r="AR14" i="57"/>
  <c r="AR68" i="57" s="1"/>
  <c r="AR33" i="55"/>
  <c r="AR87" i="55" s="1"/>
  <c r="AR33" i="57"/>
  <c r="AR87" i="57" s="1"/>
  <c r="AR37" i="55"/>
  <c r="AR91" i="55" s="1"/>
  <c r="AR37" i="57"/>
  <c r="AR91" i="57" s="1"/>
  <c r="AR31" i="55"/>
  <c r="AR85" i="55" s="1"/>
  <c r="AR31" i="57"/>
  <c r="AR85" i="57" s="1"/>
  <c r="AR52" i="55"/>
  <c r="AR106" i="55" s="1"/>
  <c r="AR52" i="57"/>
  <c r="AR106" i="57" s="1"/>
  <c r="AR45" i="55"/>
  <c r="AR99" i="55" s="1"/>
  <c r="AR45" i="57"/>
  <c r="AR99" i="57" s="1"/>
  <c r="AV13" i="55"/>
  <c r="AV67" i="55" s="1"/>
  <c r="AV13" i="57"/>
  <c r="AV67" i="57" s="1"/>
  <c r="AV26" i="55"/>
  <c r="AV80" i="55" s="1"/>
  <c r="AV26" i="57"/>
  <c r="AV80" i="57" s="1"/>
  <c r="AV19" i="55"/>
  <c r="AV73" i="55" s="1"/>
  <c r="AV19" i="57"/>
  <c r="AV73" i="57" s="1"/>
  <c r="AV38" i="55"/>
  <c r="AV92" i="55" s="1"/>
  <c r="AV38" i="57"/>
  <c r="AV92" i="57" s="1"/>
  <c r="AV32" i="55"/>
  <c r="AV86" i="55" s="1"/>
  <c r="AV32" i="57"/>
  <c r="AV86" i="57" s="1"/>
  <c r="AV57" i="55"/>
  <c r="AV111" i="55" s="1"/>
  <c r="AV57" i="57"/>
  <c r="AV111" i="57" s="1"/>
  <c r="AM12" i="56"/>
  <c r="AM66" i="56" s="1"/>
  <c r="AM12" i="58"/>
  <c r="AM66" i="58" s="1"/>
  <c r="AM33" i="56"/>
  <c r="AM87" i="56" s="1"/>
  <c r="AM33" i="58"/>
  <c r="AM87" i="58" s="1"/>
  <c r="AM40" i="56"/>
  <c r="AM94" i="56" s="1"/>
  <c r="AM40" i="58"/>
  <c r="AM94" i="58" s="1"/>
  <c r="AM25" i="56"/>
  <c r="AM79" i="56" s="1"/>
  <c r="AM25" i="58"/>
  <c r="AM79" i="58" s="1"/>
  <c r="AM45" i="56"/>
  <c r="AM99" i="56" s="1"/>
  <c r="AM45" i="58"/>
  <c r="AM99" i="58" s="1"/>
  <c r="AI10" i="55"/>
  <c r="AI64" i="55" s="1"/>
  <c r="AI10" i="57"/>
  <c r="AI64" i="57" s="1"/>
  <c r="AI26" i="55"/>
  <c r="AI80" i="55" s="1"/>
  <c r="AI26" i="57"/>
  <c r="AI80" i="57" s="1"/>
  <c r="AI16" i="55"/>
  <c r="AI70" i="55" s="1"/>
  <c r="AI16" i="57"/>
  <c r="AI70" i="57" s="1"/>
  <c r="AI40" i="55"/>
  <c r="AI94" i="55" s="1"/>
  <c r="AI40" i="57"/>
  <c r="AI94" i="57" s="1"/>
  <c r="AI29" i="55"/>
  <c r="AI83" i="55" s="1"/>
  <c r="AI29" i="57"/>
  <c r="AI83" i="57" s="1"/>
  <c r="AI57" i="55"/>
  <c r="AI111" i="55" s="1"/>
  <c r="AI57" i="57"/>
  <c r="AI111" i="57" s="1"/>
  <c r="AI55" i="55"/>
  <c r="AI109" i="55" s="1"/>
  <c r="AI55" i="57"/>
  <c r="AI109" i="57" s="1"/>
  <c r="AK42" i="55"/>
  <c r="AK96" i="55" s="1"/>
  <c r="AK42" i="57"/>
  <c r="AK96" i="57" s="1"/>
  <c r="AW57" i="56"/>
  <c r="AW111" i="56" s="1"/>
  <c r="AW57" i="58"/>
  <c r="AW111" i="58" s="1"/>
  <c r="AE13" i="55"/>
  <c r="AE67" i="55" s="1"/>
  <c r="AE13" i="57"/>
  <c r="AE67" i="57" s="1"/>
  <c r="AE54" i="55"/>
  <c r="AE108" i="55" s="1"/>
  <c r="AE54" i="57"/>
  <c r="AE108" i="57" s="1"/>
  <c r="Z33" i="37"/>
  <c r="Y33" i="37"/>
  <c r="AD43" i="37"/>
  <c r="AE43" i="37" s="1"/>
  <c r="AF43" i="37" s="1"/>
  <c r="Y63" i="40"/>
  <c r="Z63" i="40"/>
  <c r="AK17" i="55"/>
  <c r="AK71" i="55" s="1"/>
  <c r="AK17" i="57"/>
  <c r="AK71" i="57" s="1"/>
  <c r="AK39" i="55"/>
  <c r="AK93" i="55" s="1"/>
  <c r="AK39" i="57"/>
  <c r="AK93" i="57" s="1"/>
  <c r="AK26" i="55"/>
  <c r="AK80" i="55" s="1"/>
  <c r="AK26" i="57"/>
  <c r="AK80" i="57" s="1"/>
  <c r="AK37" i="55"/>
  <c r="AK91" i="55" s="1"/>
  <c r="AK37" i="57"/>
  <c r="AK91" i="57" s="1"/>
  <c r="AK57" i="55"/>
  <c r="AK111" i="55" s="1"/>
  <c r="AK57" i="57"/>
  <c r="AK111" i="57" s="1"/>
  <c r="AK50" i="55"/>
  <c r="AK104" i="55" s="1"/>
  <c r="AK50" i="57"/>
  <c r="AK104" i="57" s="1"/>
  <c r="AW37" i="56"/>
  <c r="AW91" i="56" s="1"/>
  <c r="AW37" i="58"/>
  <c r="AW91" i="58" s="1"/>
  <c r="AW16" i="56"/>
  <c r="AW70" i="56" s="1"/>
  <c r="AW16" i="58"/>
  <c r="AW70" i="58" s="1"/>
  <c r="AW25" i="56"/>
  <c r="AW79" i="56" s="1"/>
  <c r="AW25" i="58"/>
  <c r="AW79" i="58" s="1"/>
  <c r="AW35" i="56"/>
  <c r="AW89" i="56" s="1"/>
  <c r="AW35" i="58"/>
  <c r="AW89" i="58" s="1"/>
  <c r="AW54" i="56"/>
  <c r="AW108" i="56" s="1"/>
  <c r="AW54" i="58"/>
  <c r="AW108" i="58" s="1"/>
  <c r="AW52" i="56"/>
  <c r="AW106" i="56" s="1"/>
  <c r="AW52" i="58"/>
  <c r="AW106" i="58" s="1"/>
  <c r="AE11" i="55"/>
  <c r="AE65" i="55" s="1"/>
  <c r="AE11" i="57"/>
  <c r="AE65" i="57" s="1"/>
  <c r="AE24" i="55"/>
  <c r="AE78" i="55" s="1"/>
  <c r="AE24" i="57"/>
  <c r="AE78" i="57" s="1"/>
  <c r="AE43" i="55"/>
  <c r="AE97" i="55" s="1"/>
  <c r="AE43" i="57"/>
  <c r="AE97" i="57" s="1"/>
  <c r="AE21" i="55"/>
  <c r="AE75" i="55" s="1"/>
  <c r="AE21" i="57"/>
  <c r="AE75" i="57" s="1"/>
  <c r="AE48" i="55"/>
  <c r="AE102" i="55" s="1"/>
  <c r="AE48" i="57"/>
  <c r="AE102" i="57" s="1"/>
  <c r="AE51" i="55"/>
  <c r="AE105" i="55" s="1"/>
  <c r="AE51" i="57"/>
  <c r="AE105" i="57" s="1"/>
  <c r="AD15" i="37"/>
  <c r="AE15" i="37" s="1"/>
  <c r="AF15" i="37" s="1"/>
  <c r="AJ11" i="55"/>
  <c r="AJ65" i="55" s="1"/>
  <c r="AJ11" i="57"/>
  <c r="AJ65" i="57" s="1"/>
  <c r="AJ19" i="55"/>
  <c r="AJ73" i="55" s="1"/>
  <c r="AJ19" i="57"/>
  <c r="AJ73" i="57" s="1"/>
  <c r="AJ28" i="55"/>
  <c r="AJ82" i="55" s="1"/>
  <c r="AJ28" i="57"/>
  <c r="AJ82" i="57" s="1"/>
  <c r="AJ32" i="55"/>
  <c r="AJ86" i="55" s="1"/>
  <c r="AJ32" i="57"/>
  <c r="AJ86" i="57" s="1"/>
  <c r="AJ39" i="55"/>
  <c r="AJ93" i="55" s="1"/>
  <c r="AJ39" i="57"/>
  <c r="AJ93" i="57" s="1"/>
  <c r="AJ55" i="55"/>
  <c r="AJ109" i="55" s="1"/>
  <c r="AJ55" i="57"/>
  <c r="AJ109" i="57" s="1"/>
  <c r="AD9" i="55"/>
  <c r="AD63" i="55" s="1"/>
  <c r="AD9" i="57"/>
  <c r="AD63" i="57" s="1"/>
  <c r="AD26" i="55"/>
  <c r="AD80" i="55" s="1"/>
  <c r="AD26" i="57"/>
  <c r="AD80" i="57" s="1"/>
  <c r="AD25" i="55"/>
  <c r="AD79" i="55" s="1"/>
  <c r="AD25" i="57"/>
  <c r="AD79" i="57" s="1"/>
  <c r="AD40" i="55"/>
  <c r="AD94" i="55" s="1"/>
  <c r="AD40" i="57"/>
  <c r="AD94" i="57" s="1"/>
  <c r="AD38" i="55"/>
  <c r="AD92" i="55" s="1"/>
  <c r="AD38" i="57"/>
  <c r="AD92" i="57" s="1"/>
  <c r="AD50" i="55"/>
  <c r="AD104" i="55" s="1"/>
  <c r="AD50" i="57"/>
  <c r="AD104" i="57" s="1"/>
  <c r="AD57" i="55"/>
  <c r="AD111" i="55" s="1"/>
  <c r="AD57" i="57"/>
  <c r="AD111" i="57" s="1"/>
  <c r="AO29" i="55"/>
  <c r="AO83" i="55" s="1"/>
  <c r="AO29" i="57"/>
  <c r="AO83" i="57" s="1"/>
  <c r="AO22" i="55"/>
  <c r="AO76" i="55" s="1"/>
  <c r="AO22" i="57"/>
  <c r="AO76" i="57" s="1"/>
  <c r="AO16" i="55"/>
  <c r="AO70" i="55" s="1"/>
  <c r="AO16" i="57"/>
  <c r="AO70" i="57" s="1"/>
  <c r="AO31" i="55"/>
  <c r="AO85" i="55" s="1"/>
  <c r="AO31" i="57"/>
  <c r="AO85" i="57" s="1"/>
  <c r="AO55" i="55"/>
  <c r="AO109" i="55" s="1"/>
  <c r="AO55" i="57"/>
  <c r="AO109" i="57" s="1"/>
  <c r="AO52" i="55"/>
  <c r="AO106" i="55" s="1"/>
  <c r="AO52" i="57"/>
  <c r="AO106" i="57" s="1"/>
  <c r="AQ17" i="56"/>
  <c r="AQ71" i="56" s="1"/>
  <c r="AQ17" i="58"/>
  <c r="AQ71" i="58" s="1"/>
  <c r="AQ11" i="56"/>
  <c r="AQ65" i="56" s="1"/>
  <c r="AQ11" i="58"/>
  <c r="AQ65" i="58" s="1"/>
  <c r="AQ28" i="56"/>
  <c r="AQ82" i="56" s="1"/>
  <c r="AQ28" i="58"/>
  <c r="AQ82" i="58" s="1"/>
  <c r="AQ39" i="56"/>
  <c r="AQ93" i="56" s="1"/>
  <c r="AQ39" i="58"/>
  <c r="AQ93" i="58" s="1"/>
  <c r="AQ42" i="56"/>
  <c r="AQ96" i="56" s="1"/>
  <c r="AQ42" i="58"/>
  <c r="AQ96" i="58" s="1"/>
  <c r="AQ57" i="56"/>
  <c r="AQ111" i="56" s="1"/>
  <c r="AQ57" i="58"/>
  <c r="AQ111" i="58" s="1"/>
  <c r="AR8" i="56"/>
  <c r="AR8" i="58"/>
  <c r="AR24" i="56"/>
  <c r="AR78" i="56" s="1"/>
  <c r="AR24" i="58"/>
  <c r="AR78" i="58" s="1"/>
  <c r="AR32" i="56"/>
  <c r="AR86" i="56" s="1"/>
  <c r="AR32" i="58"/>
  <c r="AR86" i="58" s="1"/>
  <c r="AR29" i="56"/>
  <c r="AR83" i="56" s="1"/>
  <c r="AR29" i="58"/>
  <c r="AR83" i="58" s="1"/>
  <c r="AR31" i="56"/>
  <c r="AR85" i="56" s="1"/>
  <c r="AR31" i="58"/>
  <c r="AR85" i="58" s="1"/>
  <c r="AR42" i="56"/>
  <c r="AR96" i="56" s="1"/>
  <c r="AR42" i="58"/>
  <c r="AR96" i="58" s="1"/>
  <c r="S63" i="36"/>
  <c r="AU16" i="55"/>
  <c r="AU70" i="55" s="1"/>
  <c r="AU16" i="57"/>
  <c r="AU70" i="57" s="1"/>
  <c r="AU23" i="55"/>
  <c r="AU77" i="55" s="1"/>
  <c r="AU23" i="57"/>
  <c r="AU77" i="57" s="1"/>
  <c r="AU25" i="55"/>
  <c r="AU79" i="55" s="1"/>
  <c r="AU25" i="57"/>
  <c r="AU79" i="57" s="1"/>
  <c r="AU36" i="55"/>
  <c r="AU90" i="55" s="1"/>
  <c r="AU36" i="57"/>
  <c r="AU90" i="57" s="1"/>
  <c r="AU52" i="55"/>
  <c r="AU106" i="55" s="1"/>
  <c r="AU52" i="57"/>
  <c r="AU106" i="57" s="1"/>
  <c r="AU45" i="55"/>
  <c r="AU99" i="55" s="1"/>
  <c r="AU45" i="57"/>
  <c r="AU99" i="57" s="1"/>
  <c r="AT10" i="55"/>
  <c r="AT64" i="55" s="1"/>
  <c r="AT10" i="57"/>
  <c r="AT64" i="57" s="1"/>
  <c r="AT18" i="55"/>
  <c r="AT72" i="55" s="1"/>
  <c r="AT18" i="57"/>
  <c r="AT72" i="57" s="1"/>
  <c r="AT25" i="55"/>
  <c r="AT79" i="55" s="1"/>
  <c r="AT25" i="57"/>
  <c r="AT79" i="57" s="1"/>
  <c r="AT40" i="55"/>
  <c r="AT94" i="55" s="1"/>
  <c r="AT40" i="57"/>
  <c r="AT94" i="57" s="1"/>
  <c r="AT38" i="55"/>
  <c r="AT92" i="55" s="1"/>
  <c r="AT38" i="57"/>
  <c r="AT92" i="57" s="1"/>
  <c r="AT50" i="55"/>
  <c r="AT104" i="55" s="1"/>
  <c r="AT50" i="57"/>
  <c r="AT104" i="57" s="1"/>
  <c r="AT57" i="55"/>
  <c r="AT111" i="55" s="1"/>
  <c r="AT57" i="57"/>
  <c r="AT111" i="57" s="1"/>
  <c r="Y23" i="37"/>
  <c r="Z23" i="37"/>
  <c r="S89" i="36"/>
  <c r="V118" i="57"/>
  <c r="V120" i="57"/>
  <c r="AM9" i="55"/>
  <c r="AM63" i="55" s="1"/>
  <c r="AM9" i="57"/>
  <c r="AM63" i="57" s="1"/>
  <c r="AM15" i="55"/>
  <c r="AM69" i="55" s="1"/>
  <c r="AM15" i="57"/>
  <c r="AM69" i="57" s="1"/>
  <c r="AM26" i="55"/>
  <c r="AM80" i="55" s="1"/>
  <c r="AM26" i="57"/>
  <c r="AM80" i="57" s="1"/>
  <c r="AM28" i="55"/>
  <c r="AM82" i="55" s="1"/>
  <c r="AM28" i="57"/>
  <c r="AM82" i="57" s="1"/>
  <c r="AM39" i="55"/>
  <c r="AM93" i="55" s="1"/>
  <c r="AM39" i="57"/>
  <c r="AM93" i="57" s="1"/>
  <c r="AM50" i="55"/>
  <c r="AM104" i="55" s="1"/>
  <c r="AM50" i="57"/>
  <c r="AM104" i="57" s="1"/>
  <c r="AN17" i="55"/>
  <c r="AN71" i="55" s="1"/>
  <c r="AN17" i="57"/>
  <c r="AN71" i="57" s="1"/>
  <c r="AN22" i="55"/>
  <c r="AN76" i="55" s="1"/>
  <c r="AN22" i="57"/>
  <c r="AN76" i="57" s="1"/>
  <c r="AN19" i="55"/>
  <c r="AN73" i="55" s="1"/>
  <c r="AN19" i="57"/>
  <c r="AN73" i="57" s="1"/>
  <c r="AN38" i="55"/>
  <c r="AN92" i="55" s="1"/>
  <c r="AN38" i="57"/>
  <c r="AN92" i="57" s="1"/>
  <c r="AN28" i="55"/>
  <c r="AN82" i="55" s="1"/>
  <c r="AN28" i="57"/>
  <c r="AN82" i="57" s="1"/>
  <c r="AN48" i="55"/>
  <c r="AN102" i="55" s="1"/>
  <c r="AN48" i="57"/>
  <c r="AN102" i="57" s="1"/>
  <c r="AS21" i="56"/>
  <c r="AS75" i="56" s="1"/>
  <c r="AS21" i="58"/>
  <c r="AS75" i="58" s="1"/>
  <c r="AS20" i="56"/>
  <c r="AS74" i="56" s="1"/>
  <c r="AS20" i="58"/>
  <c r="AS74" i="58" s="1"/>
  <c r="AS25" i="56"/>
  <c r="AS79" i="56" s="1"/>
  <c r="AS25" i="58"/>
  <c r="AS79" i="58" s="1"/>
  <c r="AS18" i="56"/>
  <c r="AS72" i="56" s="1"/>
  <c r="AS18" i="58"/>
  <c r="AS72" i="58" s="1"/>
  <c r="AS44" i="56"/>
  <c r="AS98" i="56" s="1"/>
  <c r="AS44" i="58"/>
  <c r="AS98" i="58" s="1"/>
  <c r="AS48" i="56"/>
  <c r="AS102" i="56" s="1"/>
  <c r="AS48" i="58"/>
  <c r="AS102" i="58" s="1"/>
  <c r="AS53" i="56"/>
  <c r="AS107" i="56" s="1"/>
  <c r="AS53" i="58"/>
  <c r="AS107" i="58" s="1"/>
  <c r="AT14" i="56"/>
  <c r="AT68" i="56" s="1"/>
  <c r="AT14" i="58"/>
  <c r="AT68" i="58" s="1"/>
  <c r="AT16" i="56"/>
  <c r="AT70" i="56" s="1"/>
  <c r="AT16" i="58"/>
  <c r="AT70" i="58" s="1"/>
  <c r="AT20" i="56"/>
  <c r="AT74" i="56" s="1"/>
  <c r="AT20" i="58"/>
  <c r="AT74" i="58" s="1"/>
  <c r="AT35" i="56"/>
  <c r="AT89" i="56" s="1"/>
  <c r="AT35" i="58"/>
  <c r="AT89" i="58" s="1"/>
  <c r="AT44" i="56"/>
  <c r="AT98" i="56" s="1"/>
  <c r="AT44" i="58"/>
  <c r="AT98" i="58" s="1"/>
  <c r="AT56" i="56"/>
  <c r="AT110" i="56" s="1"/>
  <c r="AT56" i="58"/>
  <c r="AT110" i="58" s="1"/>
  <c r="AP13" i="56"/>
  <c r="AP67" i="56" s="1"/>
  <c r="AP13" i="58"/>
  <c r="AP67" i="58" s="1"/>
  <c r="AP20" i="56"/>
  <c r="AP74" i="56" s="1"/>
  <c r="AP20" i="58"/>
  <c r="AP74" i="58" s="1"/>
  <c r="AP19" i="56"/>
  <c r="AP73" i="56" s="1"/>
  <c r="AP19" i="58"/>
  <c r="AP73" i="58" s="1"/>
  <c r="AP31" i="56"/>
  <c r="AP85" i="56" s="1"/>
  <c r="AP31" i="58"/>
  <c r="AP85" i="58" s="1"/>
  <c r="AP52" i="56"/>
  <c r="AP106" i="56" s="1"/>
  <c r="AP52" i="58"/>
  <c r="AP106" i="58" s="1"/>
  <c r="AP45" i="56"/>
  <c r="AP99" i="56" s="1"/>
  <c r="AP45" i="58"/>
  <c r="AP99" i="58" s="1"/>
  <c r="AU11" i="56"/>
  <c r="AU65" i="56" s="1"/>
  <c r="AU11" i="58"/>
  <c r="AU65" i="58" s="1"/>
  <c r="AU13" i="56"/>
  <c r="AU67" i="56" s="1"/>
  <c r="AU13" i="58"/>
  <c r="AU67" i="58" s="1"/>
  <c r="AU26" i="56"/>
  <c r="AU80" i="56" s="1"/>
  <c r="AU26" i="58"/>
  <c r="AU80" i="58" s="1"/>
  <c r="AU32" i="56"/>
  <c r="AU86" i="56" s="1"/>
  <c r="AU32" i="58"/>
  <c r="AU86" i="58" s="1"/>
  <c r="AU50" i="56"/>
  <c r="AU104" i="56" s="1"/>
  <c r="AU50" i="58"/>
  <c r="AU104" i="58" s="1"/>
  <c r="AU53" i="56"/>
  <c r="AU107" i="56" s="1"/>
  <c r="AU53" i="58"/>
  <c r="AU107" i="58" s="1"/>
  <c r="Y54" i="40"/>
  <c r="Z54" i="40"/>
  <c r="AS11" i="55"/>
  <c r="AS65" i="55" s="1"/>
  <c r="AS11" i="57"/>
  <c r="AS65" i="57" s="1"/>
  <c r="AS16" i="55"/>
  <c r="AS70" i="55" s="1"/>
  <c r="AS16" i="57"/>
  <c r="AS70" i="57" s="1"/>
  <c r="AS23" i="55"/>
  <c r="AS77" i="55" s="1"/>
  <c r="AS23" i="57"/>
  <c r="AS77" i="57" s="1"/>
  <c r="AS29" i="55"/>
  <c r="AS83" i="55" s="1"/>
  <c r="AS29" i="57"/>
  <c r="AS83" i="57" s="1"/>
  <c r="AS36" i="55"/>
  <c r="AS90" i="55" s="1"/>
  <c r="AS36" i="57"/>
  <c r="AS90" i="57" s="1"/>
  <c r="AS47" i="55"/>
  <c r="AS101" i="55" s="1"/>
  <c r="AS47" i="57"/>
  <c r="AS101" i="57" s="1"/>
  <c r="AP8" i="55"/>
  <c r="AP8" i="57"/>
  <c r="AP25" i="55"/>
  <c r="AP79" i="55" s="1"/>
  <c r="AP25" i="57"/>
  <c r="AP79" i="57" s="1"/>
  <c r="AP26" i="55"/>
  <c r="AP80" i="55" s="1"/>
  <c r="AP26" i="57"/>
  <c r="AP80" i="57" s="1"/>
  <c r="AP41" i="55"/>
  <c r="AP95" i="55" s="1"/>
  <c r="AP41" i="57"/>
  <c r="AP95" i="57" s="1"/>
  <c r="AP31" i="55"/>
  <c r="AP85" i="55" s="1"/>
  <c r="AP31" i="57"/>
  <c r="AP85" i="57" s="1"/>
  <c r="AP47" i="55"/>
  <c r="AP101" i="55" s="1"/>
  <c r="AP47" i="57"/>
  <c r="AP101" i="57" s="1"/>
  <c r="AG14" i="55"/>
  <c r="AG68" i="55" s="1"/>
  <c r="AG14" i="57"/>
  <c r="AG68" i="57" s="1"/>
  <c r="AG23" i="55"/>
  <c r="AG77" i="55" s="1"/>
  <c r="AG23" i="57"/>
  <c r="AG77" i="57" s="1"/>
  <c r="AG29" i="55"/>
  <c r="AG83" i="55" s="1"/>
  <c r="AG29" i="57"/>
  <c r="AG83" i="57" s="1"/>
  <c r="AG28" i="55"/>
  <c r="AG82" i="55" s="1"/>
  <c r="AG28" i="57"/>
  <c r="AG82" i="57" s="1"/>
  <c r="AG30" i="55"/>
  <c r="AG84" i="55" s="1"/>
  <c r="AG30" i="57"/>
  <c r="AG84" i="57" s="1"/>
  <c r="AG45" i="55"/>
  <c r="AG99" i="55" s="1"/>
  <c r="AG45" i="57"/>
  <c r="AG99" i="57" s="1"/>
  <c r="AV10" i="56"/>
  <c r="AV64" i="56" s="1"/>
  <c r="AV10" i="58"/>
  <c r="AV64" i="58" s="1"/>
  <c r="AV22" i="56"/>
  <c r="AV76" i="56" s="1"/>
  <c r="AV22" i="58"/>
  <c r="AV76" i="58" s="1"/>
  <c r="AV44" i="56"/>
  <c r="AV98" i="56" s="1"/>
  <c r="AV44" i="58"/>
  <c r="AV98" i="58" s="1"/>
  <c r="AV19" i="56"/>
  <c r="AV73" i="56" s="1"/>
  <c r="AV19" i="58"/>
  <c r="AV73" i="58" s="1"/>
  <c r="AV34" i="56"/>
  <c r="AV88" i="56" s="1"/>
  <c r="AV34" i="58"/>
  <c r="AV88" i="58" s="1"/>
  <c r="AV49" i="56"/>
  <c r="AV103" i="56" s="1"/>
  <c r="AV49" i="58"/>
  <c r="AV103" i="58" s="1"/>
  <c r="AV50" i="56"/>
  <c r="AV104" i="56" s="1"/>
  <c r="AV50" i="58"/>
  <c r="AV104" i="58" s="1"/>
  <c r="AD22" i="56"/>
  <c r="AD76" i="56" s="1"/>
  <c r="AD22" i="58"/>
  <c r="AD76" i="58" s="1"/>
  <c r="AD27" i="56"/>
  <c r="AD81" i="56" s="1"/>
  <c r="AD27" i="58"/>
  <c r="AD81" i="58" s="1"/>
  <c r="AD25" i="56"/>
  <c r="AD79" i="56" s="1"/>
  <c r="AD25" i="58"/>
  <c r="AD79" i="58" s="1"/>
  <c r="AD44" i="56"/>
  <c r="AD98" i="56" s="1"/>
  <c r="AD44" i="58"/>
  <c r="AD98" i="58" s="1"/>
  <c r="AD54" i="56"/>
  <c r="AD108" i="56" s="1"/>
  <c r="AD54" i="58"/>
  <c r="AD108" i="58" s="1"/>
  <c r="AD50" i="56"/>
  <c r="AD104" i="56" s="1"/>
  <c r="AD50" i="58"/>
  <c r="AD104" i="58" s="1"/>
  <c r="AE28" i="56"/>
  <c r="AE82" i="56" s="1"/>
  <c r="AE28" i="58"/>
  <c r="AE82" i="58" s="1"/>
  <c r="AE20" i="56"/>
  <c r="AE74" i="56" s="1"/>
  <c r="AE20" i="58"/>
  <c r="AE74" i="58" s="1"/>
  <c r="AE18" i="56"/>
  <c r="AE72" i="56" s="1"/>
  <c r="AE18" i="58"/>
  <c r="AE72" i="58" s="1"/>
  <c r="AE29" i="56"/>
  <c r="AE83" i="56" s="1"/>
  <c r="AE29" i="58"/>
  <c r="AE83" i="58" s="1"/>
  <c r="AE35" i="56"/>
  <c r="AE89" i="56" s="1"/>
  <c r="AE35" i="58"/>
  <c r="AE89" i="58" s="1"/>
  <c r="AE45" i="56"/>
  <c r="AE99" i="56" s="1"/>
  <c r="AE45" i="58"/>
  <c r="AE99" i="58" s="1"/>
  <c r="AH13" i="55"/>
  <c r="AH67" i="55" s="1"/>
  <c r="AH13" i="57"/>
  <c r="AH67" i="57" s="1"/>
  <c r="AH14" i="55"/>
  <c r="AH68" i="55" s="1"/>
  <c r="AH14" i="57"/>
  <c r="AH68" i="57" s="1"/>
  <c r="AH19" i="55"/>
  <c r="AH73" i="55" s="1"/>
  <c r="AH19" i="57"/>
  <c r="AH73" i="57" s="1"/>
  <c r="AH45" i="55"/>
  <c r="AH99" i="55" s="1"/>
  <c r="AH45" i="57"/>
  <c r="AH99" i="57" s="1"/>
  <c r="AH28" i="55"/>
  <c r="AH82" i="55" s="1"/>
  <c r="AH28" i="57"/>
  <c r="AH82" i="57" s="1"/>
  <c r="AH57" i="55"/>
  <c r="AH111" i="55" s="1"/>
  <c r="AH57" i="57"/>
  <c r="AH111" i="57" s="1"/>
  <c r="AH50" i="55"/>
  <c r="AH104" i="55" s="1"/>
  <c r="AH50" i="57"/>
  <c r="AH104" i="57" s="1"/>
  <c r="AN35" i="56"/>
  <c r="AN89" i="56" s="1"/>
  <c r="AN35" i="58"/>
  <c r="AN89" i="58" s="1"/>
  <c r="AN11" i="56"/>
  <c r="AN65" i="56" s="1"/>
  <c r="AN11" i="58"/>
  <c r="AN65" i="58" s="1"/>
  <c r="AN24" i="56"/>
  <c r="AN78" i="56" s="1"/>
  <c r="AN24" i="58"/>
  <c r="AN78" i="58" s="1"/>
  <c r="AN45" i="56"/>
  <c r="AN99" i="56" s="1"/>
  <c r="AN45" i="58"/>
  <c r="AN99" i="58" s="1"/>
  <c r="AN41" i="56"/>
  <c r="AN95" i="56" s="1"/>
  <c r="AN41" i="58"/>
  <c r="AN95" i="58" s="1"/>
  <c r="AN55" i="56"/>
  <c r="AN109" i="56" s="1"/>
  <c r="AN55" i="58"/>
  <c r="AN109" i="58" s="1"/>
  <c r="AO10" i="56"/>
  <c r="AO64" i="56" s="1"/>
  <c r="AO10" i="58"/>
  <c r="AO64" i="58" s="1"/>
  <c r="AO12" i="56"/>
  <c r="AO66" i="56" s="1"/>
  <c r="AO12" i="58"/>
  <c r="AO66" i="58" s="1"/>
  <c r="AO29" i="56"/>
  <c r="AO83" i="56" s="1"/>
  <c r="AO29" i="58"/>
  <c r="AO83" i="58" s="1"/>
  <c r="AO36" i="56"/>
  <c r="AO90" i="56" s="1"/>
  <c r="AO36" i="58"/>
  <c r="AO90" i="58" s="1"/>
  <c r="AO34" i="56"/>
  <c r="AO88" i="56" s="1"/>
  <c r="AO34" i="58"/>
  <c r="AO88" i="58" s="1"/>
  <c r="AO44" i="56"/>
  <c r="AO98" i="56" s="1"/>
  <c r="AO44" i="58"/>
  <c r="AO98" i="58" s="1"/>
  <c r="AI26" i="56"/>
  <c r="AI80" i="56" s="1"/>
  <c r="AI26" i="58"/>
  <c r="AI80" i="58" s="1"/>
  <c r="AI15" i="56"/>
  <c r="AI69" i="56" s="1"/>
  <c r="AI15" i="58"/>
  <c r="AI69" i="58" s="1"/>
  <c r="AI28" i="56"/>
  <c r="AI82" i="56" s="1"/>
  <c r="AI28" i="58"/>
  <c r="AI82" i="58" s="1"/>
  <c r="AI49" i="56"/>
  <c r="AI103" i="56" s="1"/>
  <c r="AI49" i="58"/>
  <c r="AI103" i="58" s="1"/>
  <c r="AI52" i="56"/>
  <c r="AI106" i="56" s="1"/>
  <c r="AI52" i="58"/>
  <c r="AI106" i="58" s="1"/>
  <c r="AI51" i="56"/>
  <c r="AI105" i="56" s="1"/>
  <c r="AI51" i="58"/>
  <c r="AI105" i="58" s="1"/>
  <c r="AK13" i="56"/>
  <c r="AK67" i="56" s="1"/>
  <c r="AK13" i="58"/>
  <c r="AK67" i="58" s="1"/>
  <c r="AK11" i="56"/>
  <c r="AK65" i="56" s="1"/>
  <c r="AK11" i="58"/>
  <c r="AK65" i="58" s="1"/>
  <c r="AK28" i="56"/>
  <c r="AK82" i="56" s="1"/>
  <c r="AK28" i="58"/>
  <c r="AK82" i="58" s="1"/>
  <c r="AK26" i="56"/>
  <c r="AK80" i="56" s="1"/>
  <c r="AK26" i="58"/>
  <c r="AK80" i="58" s="1"/>
  <c r="AK41" i="56"/>
  <c r="AK95" i="56" s="1"/>
  <c r="AK41" i="58"/>
  <c r="AK95" i="58" s="1"/>
  <c r="AK44" i="56"/>
  <c r="AK98" i="56" s="1"/>
  <c r="AK44" i="58"/>
  <c r="AK98" i="58" s="1"/>
  <c r="AL22" i="55"/>
  <c r="AL76" i="55" s="1"/>
  <c r="AL22" i="57"/>
  <c r="AL76" i="57" s="1"/>
  <c r="AL36" i="55"/>
  <c r="AL90" i="55" s="1"/>
  <c r="AL36" i="57"/>
  <c r="AL90" i="57" s="1"/>
  <c r="AL28" i="55"/>
  <c r="AL82" i="55" s="1"/>
  <c r="AL28" i="57"/>
  <c r="AL82" i="57" s="1"/>
  <c r="AL34" i="55"/>
  <c r="AL88" i="55" s="1"/>
  <c r="AL34" i="57"/>
  <c r="AL88" i="57" s="1"/>
  <c r="AL37" i="55"/>
  <c r="AL91" i="55" s="1"/>
  <c r="AL37" i="57"/>
  <c r="AL91" i="57" s="1"/>
  <c r="AL48" i="55"/>
  <c r="AL102" i="55" s="1"/>
  <c r="AL48" i="57"/>
  <c r="AL102" i="57" s="1"/>
  <c r="AG10" i="56"/>
  <c r="AG64" i="56" s="1"/>
  <c r="AG10" i="58"/>
  <c r="AG64" i="58" s="1"/>
  <c r="AG8" i="56"/>
  <c r="AG8" i="58"/>
  <c r="AG29" i="56"/>
  <c r="AG83" i="56" s="1"/>
  <c r="AG29" i="58"/>
  <c r="AG83" i="58" s="1"/>
  <c r="AG40" i="56"/>
  <c r="AG94" i="56" s="1"/>
  <c r="AG40" i="58"/>
  <c r="AG94" i="58" s="1"/>
  <c r="AG34" i="56"/>
  <c r="AG88" i="56" s="1"/>
  <c r="AG34" i="58"/>
  <c r="AG88" i="58" s="1"/>
  <c r="AG48" i="56"/>
  <c r="AG102" i="56" s="1"/>
  <c r="AG48" i="58"/>
  <c r="AG102" i="58" s="1"/>
  <c r="S70" i="36"/>
  <c r="AH9" i="56"/>
  <c r="AH63" i="56" s="1"/>
  <c r="AH19" i="56"/>
  <c r="AH73" i="56" s="1"/>
  <c r="AH22" i="56"/>
  <c r="AH76" i="56" s="1"/>
  <c r="AH32" i="56"/>
  <c r="AH86" i="56" s="1"/>
  <c r="AH39" i="58"/>
  <c r="AH93" i="58" s="1"/>
  <c r="N118" i="57"/>
  <c r="N120" i="57"/>
  <c r="AL18" i="56"/>
  <c r="AL72" i="56" s="1"/>
  <c r="AL18" i="58"/>
  <c r="AL72" i="58" s="1"/>
  <c r="AL20" i="56"/>
  <c r="AL74" i="56" s="1"/>
  <c r="AL56" i="56"/>
  <c r="AL110" i="56" s="1"/>
  <c r="AL56" i="58"/>
  <c r="AL110" i="58" s="1"/>
  <c r="Y30" i="40"/>
  <c r="Z30" i="40"/>
  <c r="Y33" i="40"/>
  <c r="Z33" i="40"/>
  <c r="BJ5" i="40"/>
  <c r="BJ59" i="40"/>
  <c r="BJ55" i="40"/>
  <c r="BJ51" i="40"/>
  <c r="BJ47" i="40"/>
  <c r="BJ43" i="40"/>
  <c r="BJ39" i="40"/>
  <c r="BJ4" i="40"/>
  <c r="BJ62" i="40"/>
  <c r="BJ58" i="40"/>
  <c r="BJ54" i="40"/>
  <c r="BJ50" i="40"/>
  <c r="BJ46" i="40"/>
  <c r="BJ42" i="40"/>
  <c r="BJ38" i="40"/>
  <c r="BJ35" i="40"/>
  <c r="BJ33" i="40"/>
  <c r="BJ31" i="40"/>
  <c r="BJ29" i="40"/>
  <c r="BJ27" i="40"/>
  <c r="BJ25" i="40"/>
  <c r="BJ23" i="40"/>
  <c r="BJ21" i="40"/>
  <c r="BJ19" i="40"/>
  <c r="BJ17" i="40"/>
  <c r="BJ15" i="40"/>
  <c r="BJ13" i="40"/>
  <c r="BJ11" i="40"/>
  <c r="BJ7" i="40"/>
  <c r="BJ9" i="40"/>
  <c r="BJ61" i="40"/>
  <c r="BJ57" i="40"/>
  <c r="BJ53" i="40"/>
  <c r="BJ49" i="40"/>
  <c r="BJ45" i="40"/>
  <c r="BJ41" i="40"/>
  <c r="BJ37" i="40"/>
  <c r="BJ63" i="40"/>
  <c r="BJ60" i="40"/>
  <c r="BJ56" i="40"/>
  <c r="BJ52" i="40"/>
  <c r="BJ48" i="40"/>
  <c r="BJ44" i="40"/>
  <c r="BJ40" i="40"/>
  <c r="BJ36" i="40"/>
  <c r="BJ34" i="40"/>
  <c r="BJ32" i="40"/>
  <c r="BJ30" i="40"/>
  <c r="BJ28" i="40"/>
  <c r="BJ26" i="40"/>
  <c r="BJ24" i="40"/>
  <c r="BJ22" i="40"/>
  <c r="BJ20" i="40"/>
  <c r="BJ18" i="40"/>
  <c r="BJ16" i="40"/>
  <c r="BJ14" i="40"/>
  <c r="BJ12" i="40"/>
  <c r="BJ10" i="40"/>
  <c r="BJ8" i="40"/>
  <c r="BJ6" i="40"/>
  <c r="AF13" i="55"/>
  <c r="AF67" i="55" s="1"/>
  <c r="AF13" i="57"/>
  <c r="AF67" i="57" s="1"/>
  <c r="AF30" i="55"/>
  <c r="AF84" i="55" s="1"/>
  <c r="AF30" i="57"/>
  <c r="AF84" i="57" s="1"/>
  <c r="AF23" i="55"/>
  <c r="AF77" i="55" s="1"/>
  <c r="AF23" i="57"/>
  <c r="AF77" i="57" s="1"/>
  <c r="AF46" i="55"/>
  <c r="AF100" i="55" s="1"/>
  <c r="AF46" i="57"/>
  <c r="AF100" i="57" s="1"/>
  <c r="AF32" i="55"/>
  <c r="AF86" i="55" s="1"/>
  <c r="AF32" i="57"/>
  <c r="AF86" i="57" s="1"/>
  <c r="AF56" i="55"/>
  <c r="AF110" i="55" s="1"/>
  <c r="AF56" i="57"/>
  <c r="AF110" i="57" s="1"/>
  <c r="AQ13" i="55"/>
  <c r="AQ67" i="55" s="1"/>
  <c r="AQ13" i="57"/>
  <c r="AQ67" i="57" s="1"/>
  <c r="AQ40" i="55"/>
  <c r="AQ94" i="55" s="1"/>
  <c r="AQ40" i="57"/>
  <c r="AQ94" i="57" s="1"/>
  <c r="AQ28" i="55"/>
  <c r="AQ82" i="55" s="1"/>
  <c r="AQ28" i="57"/>
  <c r="AQ82" i="57" s="1"/>
  <c r="AQ45" i="55"/>
  <c r="AQ99" i="55" s="1"/>
  <c r="AQ45" i="57"/>
  <c r="AQ99" i="57" s="1"/>
  <c r="AQ33" i="55"/>
  <c r="AQ87" i="55" s="1"/>
  <c r="AQ33" i="57"/>
  <c r="AQ87" i="57" s="1"/>
  <c r="AQ48" i="55"/>
  <c r="AQ102" i="55" s="1"/>
  <c r="AQ48" i="57"/>
  <c r="AQ102" i="57" s="1"/>
  <c r="AF12" i="56"/>
  <c r="AF66" i="56" s="1"/>
  <c r="AF12" i="58"/>
  <c r="AF66" i="58" s="1"/>
  <c r="AF22" i="56"/>
  <c r="AF76" i="56" s="1"/>
  <c r="AF22" i="58"/>
  <c r="AF76" i="58" s="1"/>
  <c r="AF29" i="56"/>
  <c r="AF83" i="56" s="1"/>
  <c r="AF29" i="58"/>
  <c r="AF83" i="58" s="1"/>
  <c r="AF35" i="56"/>
  <c r="AF89" i="56" s="1"/>
  <c r="AF35" i="58"/>
  <c r="AF89" i="58" s="1"/>
  <c r="AF33" i="56"/>
  <c r="AF87" i="56" s="1"/>
  <c r="AF33" i="58"/>
  <c r="AF87" i="58" s="1"/>
  <c r="AF52" i="56"/>
  <c r="AF106" i="56" s="1"/>
  <c r="AF52" i="58"/>
  <c r="AF106" i="58" s="1"/>
  <c r="AF54" i="56"/>
  <c r="AF108" i="56" s="1"/>
  <c r="AF54" i="58"/>
  <c r="AF108" i="58" s="1"/>
  <c r="AJ18" i="56"/>
  <c r="AJ72" i="56" s="1"/>
  <c r="AJ18" i="58"/>
  <c r="AJ72" i="58" s="1"/>
  <c r="AJ24" i="56"/>
  <c r="AJ78" i="56" s="1"/>
  <c r="AJ24" i="58"/>
  <c r="AJ78" i="58" s="1"/>
  <c r="AJ32" i="56"/>
  <c r="AJ86" i="56" s="1"/>
  <c r="AJ32" i="58"/>
  <c r="AJ86" i="58" s="1"/>
  <c r="AJ41" i="56"/>
  <c r="AJ95" i="56" s="1"/>
  <c r="AJ41" i="58"/>
  <c r="AJ95" i="58" s="1"/>
  <c r="AJ53" i="56"/>
  <c r="AJ107" i="56" s="1"/>
  <c r="AJ53" i="58"/>
  <c r="AJ107" i="58" s="1"/>
  <c r="AJ48" i="56"/>
  <c r="AJ102" i="56" s="1"/>
  <c r="AJ48" i="58"/>
  <c r="AJ102" i="58" s="1"/>
  <c r="Z10" i="40"/>
  <c r="Y10" i="40"/>
  <c r="Z2" i="52"/>
  <c r="A2" i="52"/>
  <c r="AR15" i="55"/>
  <c r="AR69" i="55" s="1"/>
  <c r="AR15" i="57"/>
  <c r="AR69" i="57" s="1"/>
  <c r="AR18" i="55"/>
  <c r="AR72" i="55" s="1"/>
  <c r="AR18" i="57"/>
  <c r="AR72" i="57" s="1"/>
  <c r="AR43" i="55"/>
  <c r="AR97" i="55" s="1"/>
  <c r="AR43" i="57"/>
  <c r="AR97" i="57" s="1"/>
  <c r="AR35" i="55"/>
  <c r="AR89" i="55" s="1"/>
  <c r="AR35" i="57"/>
  <c r="AR89" i="57" s="1"/>
  <c r="AR56" i="55"/>
  <c r="AR110" i="55" s="1"/>
  <c r="AR56" i="57"/>
  <c r="AR110" i="57" s="1"/>
  <c r="AR49" i="55"/>
  <c r="AR103" i="55" s="1"/>
  <c r="AR49" i="57"/>
  <c r="AR103" i="57" s="1"/>
  <c r="AV21" i="55"/>
  <c r="AV75" i="55" s="1"/>
  <c r="AV21" i="57"/>
  <c r="AV75" i="57" s="1"/>
  <c r="AV31" i="55"/>
  <c r="AV85" i="55" s="1"/>
  <c r="AV31" i="57"/>
  <c r="AV85" i="57" s="1"/>
  <c r="AV23" i="55"/>
  <c r="AV77" i="55" s="1"/>
  <c r="AV23" i="57"/>
  <c r="AV77" i="57" s="1"/>
  <c r="AV45" i="55"/>
  <c r="AV99" i="55" s="1"/>
  <c r="AV45" i="57"/>
  <c r="AV99" i="57" s="1"/>
  <c r="AV36" i="55"/>
  <c r="AV90" i="55" s="1"/>
  <c r="AV36" i="57"/>
  <c r="AV90" i="57" s="1"/>
  <c r="AV43" i="55"/>
  <c r="AV97" i="55" s="1"/>
  <c r="AV43" i="57"/>
  <c r="AV97" i="57" s="1"/>
  <c r="AM20" i="58"/>
  <c r="AM74" i="58" s="1"/>
  <c r="AM31" i="56"/>
  <c r="AM85" i="56" s="1"/>
  <c r="AM31" i="58"/>
  <c r="AM85" i="58" s="1"/>
  <c r="AM54" i="56"/>
  <c r="AM108" i="56" s="1"/>
  <c r="AI14" i="55"/>
  <c r="AI68" i="55" s="1"/>
  <c r="AI14" i="57"/>
  <c r="AI68" i="57" s="1"/>
  <c r="AI28" i="55"/>
  <c r="AI82" i="55" s="1"/>
  <c r="AI28" i="57"/>
  <c r="AI82" i="57" s="1"/>
  <c r="AI20" i="55"/>
  <c r="AI74" i="55" s="1"/>
  <c r="AI20" i="57"/>
  <c r="AI74" i="57" s="1"/>
  <c r="AI46" i="55"/>
  <c r="AI100" i="55" s="1"/>
  <c r="AI46" i="57"/>
  <c r="AI100" i="57" s="1"/>
  <c r="AI33" i="55"/>
  <c r="AI87" i="55" s="1"/>
  <c r="AI33" i="57"/>
  <c r="AI87" i="57" s="1"/>
  <c r="AI44" i="55"/>
  <c r="AI98" i="55" s="1"/>
  <c r="AI44" i="57"/>
  <c r="AI98" i="57" s="1"/>
  <c r="AK11" i="55"/>
  <c r="AK65" i="55" s="1"/>
  <c r="AK11" i="57"/>
  <c r="AK65" i="57" s="1"/>
  <c r="AK47" i="55"/>
  <c r="AK101" i="55" s="1"/>
  <c r="AK47" i="57"/>
  <c r="AK101" i="57" s="1"/>
  <c r="AE28" i="55"/>
  <c r="AE82" i="55" s="1"/>
  <c r="AE28" i="57"/>
  <c r="AE82" i="57" s="1"/>
  <c r="Y48" i="40"/>
  <c r="Z48" i="40"/>
  <c r="AD62" i="37"/>
  <c r="AE62" i="37" s="1"/>
  <c r="AF62" i="37" s="1"/>
  <c r="AK9" i="55"/>
  <c r="AK63" i="55" s="1"/>
  <c r="AK9" i="57"/>
  <c r="AK63" i="57" s="1"/>
  <c r="AK21" i="55"/>
  <c r="AK75" i="55" s="1"/>
  <c r="AK21" i="57"/>
  <c r="AK75" i="57" s="1"/>
  <c r="AK15" i="55"/>
  <c r="AK69" i="55" s="1"/>
  <c r="AK15" i="57"/>
  <c r="AK69" i="57" s="1"/>
  <c r="AK49" i="55"/>
  <c r="AK103" i="55" s="1"/>
  <c r="AK49" i="57"/>
  <c r="AK103" i="57" s="1"/>
  <c r="AK41" i="55"/>
  <c r="AK95" i="55" s="1"/>
  <c r="AK41" i="57"/>
  <c r="AK95" i="57" s="1"/>
  <c r="AK52" i="55"/>
  <c r="AK106" i="55" s="1"/>
  <c r="AK52" i="57"/>
  <c r="AK106" i="57" s="1"/>
  <c r="AK54" i="55"/>
  <c r="AK108" i="55" s="1"/>
  <c r="AK54" i="57"/>
  <c r="AK108" i="57" s="1"/>
  <c r="AW9" i="56"/>
  <c r="AW63" i="56" s="1"/>
  <c r="AW9" i="58"/>
  <c r="AW63" i="58" s="1"/>
  <c r="AW43" i="56"/>
  <c r="AW97" i="56" s="1"/>
  <c r="AW43" i="58"/>
  <c r="AW97" i="58" s="1"/>
  <c r="AW29" i="56"/>
  <c r="AW83" i="56" s="1"/>
  <c r="AW29" i="58"/>
  <c r="AW83" i="58" s="1"/>
  <c r="AW49" i="56"/>
  <c r="AW103" i="56" s="1"/>
  <c r="AW49" i="58"/>
  <c r="AW103" i="58" s="1"/>
  <c r="AW38" i="56"/>
  <c r="AW92" i="56" s="1"/>
  <c r="AW38" i="58"/>
  <c r="AW92" i="58" s="1"/>
  <c r="AW56" i="56"/>
  <c r="AW110" i="56" s="1"/>
  <c r="AW56" i="58"/>
  <c r="AW110" i="58" s="1"/>
  <c r="AE10" i="55"/>
  <c r="AE64" i="55" s="1"/>
  <c r="AE10" i="57"/>
  <c r="AE64" i="57" s="1"/>
  <c r="AE34" i="55"/>
  <c r="AE88" i="55" s="1"/>
  <c r="AE34" i="57"/>
  <c r="AE88" i="57" s="1"/>
  <c r="AE38" i="55"/>
  <c r="AE92" i="55" s="1"/>
  <c r="AE38" i="57"/>
  <c r="AE92" i="57" s="1"/>
  <c r="AE25" i="55"/>
  <c r="AE79" i="55" s="1"/>
  <c r="AE25" i="57"/>
  <c r="AE79" i="57" s="1"/>
  <c r="AE44" i="55"/>
  <c r="AE98" i="55" s="1"/>
  <c r="AE44" i="57"/>
  <c r="AE98" i="57" s="1"/>
  <c r="AE55" i="55"/>
  <c r="AE109" i="55" s="1"/>
  <c r="AE55" i="57"/>
  <c r="AE109" i="57" s="1"/>
  <c r="AD19" i="37"/>
  <c r="AE19" i="37" s="1"/>
  <c r="AF19" i="37" s="1"/>
  <c r="AD22" i="40"/>
  <c r="AE22" i="40" s="1"/>
  <c r="AF22" i="40" s="1"/>
  <c r="AG7" i="40" s="1"/>
  <c r="G118" i="55"/>
  <c r="G120" i="55"/>
  <c r="AJ10" i="55"/>
  <c r="AJ64" i="55" s="1"/>
  <c r="AJ10" i="57"/>
  <c r="AJ64" i="57" s="1"/>
  <c r="AJ20" i="55"/>
  <c r="AJ74" i="55" s="1"/>
  <c r="AJ20" i="57"/>
  <c r="AJ74" i="57" s="1"/>
  <c r="AJ37" i="55"/>
  <c r="AJ91" i="55" s="1"/>
  <c r="AJ37" i="57"/>
  <c r="AJ91" i="57" s="1"/>
  <c r="AJ36" i="55"/>
  <c r="AJ90" i="55" s="1"/>
  <c r="AJ36" i="57"/>
  <c r="AJ90" i="57" s="1"/>
  <c r="AJ44" i="55"/>
  <c r="AJ98" i="55" s="1"/>
  <c r="AJ44" i="57"/>
  <c r="AJ98" i="57" s="1"/>
  <c r="AJ50" i="55"/>
  <c r="AJ104" i="55" s="1"/>
  <c r="AJ50" i="57"/>
  <c r="AJ104" i="57" s="1"/>
  <c r="AD22" i="55"/>
  <c r="AD76" i="55" s="1"/>
  <c r="AD22" i="57"/>
  <c r="AD76" i="57" s="1"/>
  <c r="AD31" i="55"/>
  <c r="AD85" i="55" s="1"/>
  <c r="AD31" i="57"/>
  <c r="AD85" i="57" s="1"/>
  <c r="AD51" i="55"/>
  <c r="AD105" i="55" s="1"/>
  <c r="AD51" i="57"/>
  <c r="AD105" i="57" s="1"/>
  <c r="AD42" i="55"/>
  <c r="AD96" i="55" s="1"/>
  <c r="AD42" i="57"/>
  <c r="AD96" i="57" s="1"/>
  <c r="AD54" i="55"/>
  <c r="AD108" i="55" s="1"/>
  <c r="AD54" i="57"/>
  <c r="AD108" i="57" s="1"/>
  <c r="AO11" i="55"/>
  <c r="AO65" i="55" s="1"/>
  <c r="AO11" i="57"/>
  <c r="AO65" i="57" s="1"/>
  <c r="AO15" i="55"/>
  <c r="AO69" i="55" s="1"/>
  <c r="AO15" i="57"/>
  <c r="AO69" i="57" s="1"/>
  <c r="AO26" i="55"/>
  <c r="AO80" i="55" s="1"/>
  <c r="AO26" i="57"/>
  <c r="AO80" i="57" s="1"/>
  <c r="AO20" i="55"/>
  <c r="AO74" i="55" s="1"/>
  <c r="AO20" i="57"/>
  <c r="AO74" i="57" s="1"/>
  <c r="AO35" i="55"/>
  <c r="AO89" i="55" s="1"/>
  <c r="AO35" i="57"/>
  <c r="AO89" i="57" s="1"/>
  <c r="AO50" i="55"/>
  <c r="AO104" i="55" s="1"/>
  <c r="AO50" i="57"/>
  <c r="AO104" i="57" s="1"/>
  <c r="AO56" i="55"/>
  <c r="AO110" i="55" s="1"/>
  <c r="AO56" i="57"/>
  <c r="AO110" i="57" s="1"/>
  <c r="AQ22" i="56"/>
  <c r="AQ76" i="56" s="1"/>
  <c r="AQ22" i="58"/>
  <c r="AQ76" i="58" s="1"/>
  <c r="AQ15" i="56"/>
  <c r="AQ69" i="56" s="1"/>
  <c r="AQ15" i="58"/>
  <c r="AQ69" i="58" s="1"/>
  <c r="AQ35" i="56"/>
  <c r="AQ89" i="56" s="1"/>
  <c r="AQ35" i="58"/>
  <c r="AQ89" i="58" s="1"/>
  <c r="AQ43" i="56"/>
  <c r="AQ97" i="56" s="1"/>
  <c r="AQ43" i="58"/>
  <c r="AQ97" i="58" s="1"/>
  <c r="AQ48" i="56"/>
  <c r="AQ102" i="56" s="1"/>
  <c r="AQ48" i="58"/>
  <c r="AQ102" i="58" s="1"/>
  <c r="AQ51" i="56"/>
  <c r="AQ105" i="56" s="1"/>
  <c r="AQ51" i="58"/>
  <c r="AQ105" i="58" s="1"/>
  <c r="AR10" i="56"/>
  <c r="AR64" i="56" s="1"/>
  <c r="AR10" i="58"/>
  <c r="AR64" i="58" s="1"/>
  <c r="AR14" i="56"/>
  <c r="AR68" i="56" s="1"/>
  <c r="AR14" i="58"/>
  <c r="AR68" i="58" s="1"/>
  <c r="AR37" i="56"/>
  <c r="AR91" i="56" s="1"/>
  <c r="AR37" i="58"/>
  <c r="AR91" i="58" s="1"/>
  <c r="AR34" i="56"/>
  <c r="AR88" i="56" s="1"/>
  <c r="AR34" i="58"/>
  <c r="AR88" i="58" s="1"/>
  <c r="AR35" i="56"/>
  <c r="AR89" i="56" s="1"/>
  <c r="AR35" i="58"/>
  <c r="AR89" i="58" s="1"/>
  <c r="AR49" i="56"/>
  <c r="AR103" i="56" s="1"/>
  <c r="AR49" i="58"/>
  <c r="AR103" i="58" s="1"/>
  <c r="AU8" i="55"/>
  <c r="AU8" i="57"/>
  <c r="AU20" i="55"/>
  <c r="AU74" i="55" s="1"/>
  <c r="AU20" i="57"/>
  <c r="AU74" i="57" s="1"/>
  <c r="AU34" i="55"/>
  <c r="AU88" i="55" s="1"/>
  <c r="AU34" i="57"/>
  <c r="AU88" i="57" s="1"/>
  <c r="AU33" i="55"/>
  <c r="AU87" i="55" s="1"/>
  <c r="AU33" i="57"/>
  <c r="AU87" i="57" s="1"/>
  <c r="AU40" i="55"/>
  <c r="AU94" i="55" s="1"/>
  <c r="AU40" i="57"/>
  <c r="AU94" i="57" s="1"/>
  <c r="AU57" i="55"/>
  <c r="AU111" i="55" s="1"/>
  <c r="AU57" i="57"/>
  <c r="AU111" i="57" s="1"/>
  <c r="AU49" i="55"/>
  <c r="AU103" i="55" s="1"/>
  <c r="AU49" i="57"/>
  <c r="AU103" i="57" s="1"/>
  <c r="Z61" i="37"/>
  <c r="Y61" i="37"/>
  <c r="AD49" i="37"/>
  <c r="AE49" i="37" s="1"/>
  <c r="AF49" i="37" s="1"/>
  <c r="AT14" i="55"/>
  <c r="AT68" i="55" s="1"/>
  <c r="AT14" i="57"/>
  <c r="AT68" i="57" s="1"/>
  <c r="AT19" i="55"/>
  <c r="AT73" i="55" s="1"/>
  <c r="AT19" i="57"/>
  <c r="AT73" i="57" s="1"/>
  <c r="AT27" i="55"/>
  <c r="AT81" i="55" s="1"/>
  <c r="AT27" i="57"/>
  <c r="AT81" i="57" s="1"/>
  <c r="AT51" i="55"/>
  <c r="AT105" i="55" s="1"/>
  <c r="AT51" i="57"/>
  <c r="AT105" i="57" s="1"/>
  <c r="AT42" i="55"/>
  <c r="AT96" i="55" s="1"/>
  <c r="AT42" i="57"/>
  <c r="AT96" i="57" s="1"/>
  <c r="AT54" i="55"/>
  <c r="AT108" i="55" s="1"/>
  <c r="AT54" i="57"/>
  <c r="AT108" i="57" s="1"/>
  <c r="Y45" i="40"/>
  <c r="Z45" i="40"/>
  <c r="AM13" i="55"/>
  <c r="AM67" i="55" s="1"/>
  <c r="AM13" i="57"/>
  <c r="AM67" i="57" s="1"/>
  <c r="AM19" i="55"/>
  <c r="AM73" i="55" s="1"/>
  <c r="AM19" i="57"/>
  <c r="AM73" i="57" s="1"/>
  <c r="AM29" i="55"/>
  <c r="AM83" i="55" s="1"/>
  <c r="AM29" i="57"/>
  <c r="AM83" i="57" s="1"/>
  <c r="AM32" i="55"/>
  <c r="AM86" i="55" s="1"/>
  <c r="AM32" i="57"/>
  <c r="AM86" i="57" s="1"/>
  <c r="AM43" i="55"/>
  <c r="AM97" i="55" s="1"/>
  <c r="AM43" i="57"/>
  <c r="AM97" i="57" s="1"/>
  <c r="AM54" i="55"/>
  <c r="AM108" i="55" s="1"/>
  <c r="AM54" i="57"/>
  <c r="AM108" i="57" s="1"/>
  <c r="AN21" i="55"/>
  <c r="AN75" i="55" s="1"/>
  <c r="AN21" i="57"/>
  <c r="AN75" i="57" s="1"/>
  <c r="AN26" i="55"/>
  <c r="AN80" i="55" s="1"/>
  <c r="AN26" i="57"/>
  <c r="AN80" i="57" s="1"/>
  <c r="AN23" i="55"/>
  <c r="AN77" i="55" s="1"/>
  <c r="AN23" i="57"/>
  <c r="AN77" i="57" s="1"/>
  <c r="AN42" i="55"/>
  <c r="AN96" i="55" s="1"/>
  <c r="AN42" i="57"/>
  <c r="AN96" i="57" s="1"/>
  <c r="AN32" i="55"/>
  <c r="AN86" i="55" s="1"/>
  <c r="AN32" i="57"/>
  <c r="AN86" i="57" s="1"/>
  <c r="AN52" i="55"/>
  <c r="AN106" i="55" s="1"/>
  <c r="AN52" i="57"/>
  <c r="AN106" i="57" s="1"/>
  <c r="AS9" i="56"/>
  <c r="AS63" i="56" s="1"/>
  <c r="AS9" i="58"/>
  <c r="AS63" i="58" s="1"/>
  <c r="AS34" i="56"/>
  <c r="AS88" i="56" s="1"/>
  <c r="AS34" i="58"/>
  <c r="AS88" i="58" s="1"/>
  <c r="AS28" i="56"/>
  <c r="AS82" i="56" s="1"/>
  <c r="AS28" i="58"/>
  <c r="AS82" i="58" s="1"/>
  <c r="AS22" i="56"/>
  <c r="AS76" i="56" s="1"/>
  <c r="AS22" i="58"/>
  <c r="AS76" i="58" s="1"/>
  <c r="AS32" i="56"/>
  <c r="AS86" i="56" s="1"/>
  <c r="AS32" i="58"/>
  <c r="AS86" i="58" s="1"/>
  <c r="AS45" i="56"/>
  <c r="AS99" i="56" s="1"/>
  <c r="AS45" i="58"/>
  <c r="AS99" i="58" s="1"/>
  <c r="AT9" i="56"/>
  <c r="AT63" i="56" s="1"/>
  <c r="AT9" i="58"/>
  <c r="AT63" i="58" s="1"/>
  <c r="AT27" i="56"/>
  <c r="AT81" i="56" s="1"/>
  <c r="AT27" i="58"/>
  <c r="AT81" i="58" s="1"/>
  <c r="AT26" i="56"/>
  <c r="AT80" i="56" s="1"/>
  <c r="AT26" i="58"/>
  <c r="AT80" i="58" s="1"/>
  <c r="AT24" i="56"/>
  <c r="AT78" i="56" s="1"/>
  <c r="AT24" i="58"/>
  <c r="AT78" i="58" s="1"/>
  <c r="AT46" i="56"/>
  <c r="AT100" i="56" s="1"/>
  <c r="AT46" i="58"/>
  <c r="AT100" i="58" s="1"/>
  <c r="AT53" i="56"/>
  <c r="AT107" i="56" s="1"/>
  <c r="AT53" i="58"/>
  <c r="AT107" i="58" s="1"/>
  <c r="AT51" i="56"/>
  <c r="AT105" i="56" s="1"/>
  <c r="AT51" i="58"/>
  <c r="AT105" i="58" s="1"/>
  <c r="AP24" i="56"/>
  <c r="AP78" i="56" s="1"/>
  <c r="AP24" i="58"/>
  <c r="AP78" i="58" s="1"/>
  <c r="AP29" i="56"/>
  <c r="AP83" i="56" s="1"/>
  <c r="AP29" i="58"/>
  <c r="AP83" i="58" s="1"/>
  <c r="AP23" i="56"/>
  <c r="AP77" i="56" s="1"/>
  <c r="AP23" i="58"/>
  <c r="AP77" i="58" s="1"/>
  <c r="AP44" i="56"/>
  <c r="AP98" i="56" s="1"/>
  <c r="AP44" i="58"/>
  <c r="AP98" i="58" s="1"/>
  <c r="AP47" i="56"/>
  <c r="AP101" i="56" s="1"/>
  <c r="AP47" i="58"/>
  <c r="AP101" i="58" s="1"/>
  <c r="AP51" i="56"/>
  <c r="AP105" i="56" s="1"/>
  <c r="AP51" i="58"/>
  <c r="AP105" i="58" s="1"/>
  <c r="AU41" i="56"/>
  <c r="AU95" i="56" s="1"/>
  <c r="AD5" i="40"/>
  <c r="AE5" i="40" s="1"/>
  <c r="AF5" i="40" s="1"/>
  <c r="Y42" i="40"/>
  <c r="Z42" i="40"/>
  <c r="S83" i="36"/>
  <c r="AS10" i="55"/>
  <c r="AS64" i="55" s="1"/>
  <c r="AS10" i="57"/>
  <c r="AS64" i="57" s="1"/>
  <c r="AS20" i="55"/>
  <c r="AS74" i="55" s="1"/>
  <c r="AS20" i="57"/>
  <c r="AS74" i="57" s="1"/>
  <c r="AS18" i="55"/>
  <c r="AS72" i="55" s="1"/>
  <c r="AS18" i="57"/>
  <c r="AS72" i="57" s="1"/>
  <c r="AS33" i="55"/>
  <c r="AS87" i="55" s="1"/>
  <c r="AS33" i="57"/>
  <c r="AS87" i="57" s="1"/>
  <c r="AS40" i="55"/>
  <c r="AS94" i="55" s="1"/>
  <c r="AS40" i="57"/>
  <c r="AS94" i="57" s="1"/>
  <c r="AS51" i="55"/>
  <c r="AS105" i="55" s="1"/>
  <c r="AS51" i="57"/>
  <c r="AS105" i="57" s="1"/>
  <c r="AD54" i="37"/>
  <c r="AE54" i="37" s="1"/>
  <c r="AF54" i="37" s="1"/>
  <c r="AD6" i="37"/>
  <c r="AE6" i="37" s="1"/>
  <c r="AF6" i="37" s="1"/>
  <c r="S79" i="36"/>
  <c r="AP12" i="55"/>
  <c r="AP66" i="55" s="1"/>
  <c r="AP12" i="57"/>
  <c r="AP66" i="57" s="1"/>
  <c r="AP29" i="55"/>
  <c r="AP83" i="55" s="1"/>
  <c r="AP29" i="57"/>
  <c r="AP83" i="57" s="1"/>
  <c r="AP34" i="55"/>
  <c r="AP88" i="55" s="1"/>
  <c r="AP34" i="57"/>
  <c r="AP88" i="57" s="1"/>
  <c r="AP49" i="55"/>
  <c r="AP103" i="55" s="1"/>
  <c r="AP49" i="57"/>
  <c r="AP103" i="57" s="1"/>
  <c r="AP35" i="55"/>
  <c r="AP89" i="55" s="1"/>
  <c r="AP35" i="57"/>
  <c r="AP89" i="57" s="1"/>
  <c r="AP51" i="55"/>
  <c r="AP105" i="55" s="1"/>
  <c r="AP51" i="57"/>
  <c r="AP105" i="57" s="1"/>
  <c r="AG9" i="55"/>
  <c r="AG63" i="55" s="1"/>
  <c r="AG9" i="57"/>
  <c r="AG63" i="57" s="1"/>
  <c r="AG27" i="55"/>
  <c r="AG81" i="55" s="1"/>
  <c r="AG27" i="57"/>
  <c r="AG81" i="57" s="1"/>
  <c r="AG17" i="55"/>
  <c r="AG71" i="55" s="1"/>
  <c r="AG17" i="57"/>
  <c r="AG71" i="57" s="1"/>
  <c r="AG47" i="55"/>
  <c r="AG101" i="55" s="1"/>
  <c r="AG47" i="57"/>
  <c r="AG101" i="57" s="1"/>
  <c r="AG34" i="55"/>
  <c r="AG88" i="55" s="1"/>
  <c r="AG34" i="57"/>
  <c r="AG88" i="57" s="1"/>
  <c r="AG49" i="55"/>
  <c r="AG103" i="55" s="1"/>
  <c r="AG49" i="57"/>
  <c r="AG103" i="57" s="1"/>
  <c r="AV12" i="56"/>
  <c r="AV66" i="56" s="1"/>
  <c r="AV12" i="58"/>
  <c r="AV66" i="58" s="1"/>
  <c r="AV25" i="56"/>
  <c r="AV79" i="56" s="1"/>
  <c r="AV25" i="58"/>
  <c r="AV79" i="58" s="1"/>
  <c r="AV29" i="56"/>
  <c r="AV83" i="56" s="1"/>
  <c r="AV29" i="58"/>
  <c r="AV83" i="58" s="1"/>
  <c r="AV23" i="56"/>
  <c r="AV77" i="56" s="1"/>
  <c r="AV23" i="58"/>
  <c r="AV77" i="58" s="1"/>
  <c r="AV48" i="56"/>
  <c r="AV102" i="56" s="1"/>
  <c r="AV48" i="58"/>
  <c r="AV102" i="58" s="1"/>
  <c r="AV45" i="56"/>
  <c r="AV99" i="56" s="1"/>
  <c r="AV45" i="58"/>
  <c r="AV99" i="58" s="1"/>
  <c r="AV54" i="56"/>
  <c r="AV108" i="56" s="1"/>
  <c r="AV54" i="58"/>
  <c r="AV108" i="58" s="1"/>
  <c r="AD14" i="56"/>
  <c r="AD68" i="56" s="1"/>
  <c r="AD14" i="58"/>
  <c r="AD68" i="58" s="1"/>
  <c r="AD32" i="56"/>
  <c r="AD86" i="56" s="1"/>
  <c r="AD32" i="58"/>
  <c r="AD86" i="58" s="1"/>
  <c r="AD29" i="56"/>
  <c r="AD83" i="56" s="1"/>
  <c r="AD29" i="58"/>
  <c r="AD83" i="58" s="1"/>
  <c r="AD35" i="56"/>
  <c r="AD89" i="56" s="1"/>
  <c r="AD35" i="58"/>
  <c r="AD89" i="58" s="1"/>
  <c r="AD42" i="56"/>
  <c r="AD96" i="56" s="1"/>
  <c r="AD42" i="58"/>
  <c r="AD96" i="58" s="1"/>
  <c r="AD56" i="56"/>
  <c r="AD110" i="56" s="1"/>
  <c r="AD56" i="58"/>
  <c r="AD110" i="58" s="1"/>
  <c r="AE24" i="56"/>
  <c r="AE78" i="56" s="1"/>
  <c r="AE24" i="58"/>
  <c r="AE78" i="58" s="1"/>
  <c r="AE9" i="56"/>
  <c r="AE63" i="56" s="1"/>
  <c r="AE9" i="58"/>
  <c r="AE63" i="58" s="1"/>
  <c r="AE22" i="56"/>
  <c r="AE76" i="56" s="1"/>
  <c r="AE22" i="58"/>
  <c r="AE76" i="58" s="1"/>
  <c r="AE48" i="56"/>
  <c r="AE102" i="56" s="1"/>
  <c r="AE48" i="58"/>
  <c r="AE102" i="58" s="1"/>
  <c r="AE42" i="56"/>
  <c r="AE96" i="56" s="1"/>
  <c r="AE42" i="58"/>
  <c r="AE96" i="58" s="1"/>
  <c r="AE54" i="56"/>
  <c r="AE108" i="56" s="1"/>
  <c r="AE54" i="58"/>
  <c r="AE108" i="58" s="1"/>
  <c r="AH9" i="55"/>
  <c r="AH63" i="55" s="1"/>
  <c r="AH9" i="57"/>
  <c r="AH63" i="57" s="1"/>
  <c r="AH20" i="55"/>
  <c r="AH74" i="55" s="1"/>
  <c r="AH20" i="57"/>
  <c r="AH74" i="57" s="1"/>
  <c r="AH23" i="55"/>
  <c r="AH77" i="55" s="1"/>
  <c r="AH23" i="57"/>
  <c r="AH77" i="57" s="1"/>
  <c r="AH42" i="55"/>
  <c r="AH96" i="55" s="1"/>
  <c r="AH42" i="57"/>
  <c r="AH96" i="57" s="1"/>
  <c r="AH32" i="55"/>
  <c r="AH86" i="55" s="1"/>
  <c r="AH32" i="57"/>
  <c r="AH86" i="57" s="1"/>
  <c r="AH48" i="55"/>
  <c r="AH102" i="55" s="1"/>
  <c r="AH48" i="57"/>
  <c r="AH102" i="57" s="1"/>
  <c r="AH54" i="55"/>
  <c r="AH108" i="55" s="1"/>
  <c r="AH54" i="57"/>
  <c r="AH108" i="57" s="1"/>
  <c r="AN18" i="56"/>
  <c r="AN72" i="56" s="1"/>
  <c r="AN18" i="58"/>
  <c r="AN72" i="58" s="1"/>
  <c r="AN15" i="56"/>
  <c r="AN69" i="56" s="1"/>
  <c r="AN15" i="58"/>
  <c r="AN69" i="58" s="1"/>
  <c r="AN28" i="56"/>
  <c r="AN82" i="56" s="1"/>
  <c r="AN28" i="58"/>
  <c r="AN82" i="58" s="1"/>
  <c r="AN38" i="56"/>
  <c r="AN92" i="56" s="1"/>
  <c r="AN38" i="58"/>
  <c r="AN92" i="58" s="1"/>
  <c r="AN48" i="56"/>
  <c r="AN102" i="56" s="1"/>
  <c r="AN48" i="58"/>
  <c r="AN102" i="58" s="1"/>
  <c r="AN57" i="56"/>
  <c r="AN111" i="56" s="1"/>
  <c r="AN57" i="58"/>
  <c r="AN111" i="58" s="1"/>
  <c r="AO14" i="56"/>
  <c r="AO68" i="56" s="1"/>
  <c r="AO14" i="58"/>
  <c r="AO68" i="58" s="1"/>
  <c r="AO16" i="56"/>
  <c r="AO70" i="56" s="1"/>
  <c r="AO16" i="58"/>
  <c r="AO70" i="58" s="1"/>
  <c r="AO32" i="56"/>
  <c r="AO86" i="56" s="1"/>
  <c r="AO32" i="58"/>
  <c r="AO86" i="58" s="1"/>
  <c r="AO41" i="56"/>
  <c r="AO95" i="56" s="1"/>
  <c r="AO41" i="58"/>
  <c r="AO95" i="58" s="1"/>
  <c r="AO38" i="56"/>
  <c r="AO92" i="56" s="1"/>
  <c r="AO38" i="58"/>
  <c r="AO92" i="58" s="1"/>
  <c r="AO50" i="56"/>
  <c r="AO104" i="56" s="1"/>
  <c r="AO50" i="58"/>
  <c r="AO104" i="58" s="1"/>
  <c r="AI9" i="56"/>
  <c r="AI63" i="56" s="1"/>
  <c r="AI9" i="58"/>
  <c r="AI63" i="58" s="1"/>
  <c r="AI48" i="56"/>
  <c r="AI102" i="56" s="1"/>
  <c r="AI48" i="58"/>
  <c r="AI102" i="58" s="1"/>
  <c r="AI39" i="56"/>
  <c r="AI93" i="56" s="1"/>
  <c r="AI39" i="58"/>
  <c r="AI93" i="58" s="1"/>
  <c r="AI45" i="56"/>
  <c r="AI99" i="56" s="1"/>
  <c r="AI45" i="58"/>
  <c r="AI99" i="58" s="1"/>
  <c r="AI33" i="56"/>
  <c r="AI87" i="56" s="1"/>
  <c r="AI33" i="58"/>
  <c r="AI87" i="58" s="1"/>
  <c r="AI55" i="56"/>
  <c r="AI109" i="56" s="1"/>
  <c r="AI55" i="58"/>
  <c r="AI109" i="58" s="1"/>
  <c r="AK17" i="56"/>
  <c r="AK71" i="56" s="1"/>
  <c r="AK17" i="58"/>
  <c r="AK71" i="58" s="1"/>
  <c r="AK15" i="56"/>
  <c r="AK69" i="56" s="1"/>
  <c r="AK15" i="58"/>
  <c r="AK69" i="58" s="1"/>
  <c r="AK35" i="56"/>
  <c r="AK89" i="56" s="1"/>
  <c r="AK35" i="58"/>
  <c r="AK89" i="58" s="1"/>
  <c r="AK38" i="56"/>
  <c r="AK92" i="56" s="1"/>
  <c r="AK38" i="58"/>
  <c r="AK92" i="58" s="1"/>
  <c r="AK56" i="56"/>
  <c r="AK110" i="56" s="1"/>
  <c r="AK56" i="58"/>
  <c r="AK110" i="58" s="1"/>
  <c r="AK48" i="56"/>
  <c r="AK102" i="56" s="1"/>
  <c r="AK48" i="58"/>
  <c r="AK102" i="58" s="1"/>
  <c r="AD53" i="40"/>
  <c r="AE53" i="40" s="1"/>
  <c r="AF53" i="40" s="1"/>
  <c r="AD48" i="37"/>
  <c r="AE48" i="37" s="1"/>
  <c r="AF48" i="37" s="1"/>
  <c r="AL13" i="55"/>
  <c r="AL67" i="55" s="1"/>
  <c r="AL13" i="57"/>
  <c r="AL67" i="57" s="1"/>
  <c r="AL17" i="55"/>
  <c r="AL71" i="55" s="1"/>
  <c r="AL17" i="57"/>
  <c r="AL71" i="57" s="1"/>
  <c r="AL40" i="55"/>
  <c r="AL94" i="55" s="1"/>
  <c r="AL40" i="57"/>
  <c r="AL94" i="57" s="1"/>
  <c r="AL38" i="55"/>
  <c r="AL92" i="55" s="1"/>
  <c r="AL38" i="57"/>
  <c r="AL92" i="57" s="1"/>
  <c r="AL41" i="55"/>
  <c r="AL95" i="55" s="1"/>
  <c r="AL41" i="57"/>
  <c r="AL95" i="57" s="1"/>
  <c r="AL52" i="55"/>
  <c r="AL106" i="55" s="1"/>
  <c r="AL52" i="57"/>
  <c r="AL106" i="57" s="1"/>
  <c r="AG12" i="56"/>
  <c r="AG66" i="56" s="1"/>
  <c r="AG12" i="58"/>
  <c r="AG66" i="58" s="1"/>
  <c r="AG46" i="56"/>
  <c r="AG100" i="56" s="1"/>
  <c r="AG46" i="58"/>
  <c r="AG100" i="58" s="1"/>
  <c r="AG50" i="56"/>
  <c r="AG104" i="56" s="1"/>
  <c r="AG50" i="58"/>
  <c r="AG104" i="58" s="1"/>
  <c r="AH11" i="56"/>
  <c r="AH65" i="56" s="1"/>
  <c r="AH11" i="58"/>
  <c r="AH65" i="58" s="1"/>
  <c r="AH38" i="56"/>
  <c r="AH92" i="56" s="1"/>
  <c r="AH38" i="58"/>
  <c r="AH92" i="58" s="1"/>
  <c r="AH23" i="56"/>
  <c r="AH77" i="56" s="1"/>
  <c r="AH23" i="58"/>
  <c r="AH77" i="58" s="1"/>
  <c r="AH26" i="56"/>
  <c r="AH80" i="56" s="1"/>
  <c r="AH26" i="58"/>
  <c r="AH80" i="58" s="1"/>
  <c r="AH36" i="56"/>
  <c r="AH90" i="56" s="1"/>
  <c r="AH36" i="58"/>
  <c r="AH90" i="58" s="1"/>
  <c r="AH43" i="56"/>
  <c r="AH97" i="56" s="1"/>
  <c r="AH43" i="58"/>
  <c r="AH97" i="58" s="1"/>
  <c r="AL24" i="58"/>
  <c r="AL78" i="58" s="1"/>
  <c r="AL51" i="56"/>
  <c r="AL105" i="56" s="1"/>
  <c r="AL51" i="58"/>
  <c r="AL105" i="58" s="1"/>
  <c r="AF17" i="55"/>
  <c r="AF71" i="55" s="1"/>
  <c r="AF17" i="57"/>
  <c r="AF71" i="57" s="1"/>
  <c r="AF35" i="55"/>
  <c r="AF89" i="55" s="1"/>
  <c r="AF35" i="57"/>
  <c r="AF89" i="57" s="1"/>
  <c r="AF27" i="55"/>
  <c r="AF81" i="55" s="1"/>
  <c r="AF27" i="57"/>
  <c r="AF81" i="57" s="1"/>
  <c r="AF50" i="55"/>
  <c r="AF104" i="55" s="1"/>
  <c r="AF50" i="57"/>
  <c r="AF104" i="57" s="1"/>
  <c r="AF36" i="55"/>
  <c r="AF90" i="55" s="1"/>
  <c r="AF36" i="57"/>
  <c r="AF90" i="57" s="1"/>
  <c r="AF43" i="55"/>
  <c r="AF97" i="55" s="1"/>
  <c r="AF43" i="57"/>
  <c r="AF97" i="57" s="1"/>
  <c r="AQ8" i="55"/>
  <c r="AQ8" i="57"/>
  <c r="AQ17" i="55"/>
  <c r="AQ71" i="55" s="1"/>
  <c r="AQ17" i="57"/>
  <c r="AQ71" i="57" s="1"/>
  <c r="AQ36" i="55"/>
  <c r="AQ90" i="55" s="1"/>
  <c r="AQ36" i="57"/>
  <c r="AQ90" i="57" s="1"/>
  <c r="AQ30" i="55"/>
  <c r="AQ84" i="55" s="1"/>
  <c r="AQ30" i="57"/>
  <c r="AQ84" i="57" s="1"/>
  <c r="AQ37" i="55"/>
  <c r="AQ91" i="55" s="1"/>
  <c r="AQ37" i="57"/>
  <c r="AQ91" i="57" s="1"/>
  <c r="AQ52" i="55"/>
  <c r="AQ106" i="55" s="1"/>
  <c r="AQ52" i="57"/>
  <c r="AQ106" i="57" s="1"/>
  <c r="AF9" i="56"/>
  <c r="AF63" i="56" s="1"/>
  <c r="AF9" i="58"/>
  <c r="AF63" i="58" s="1"/>
  <c r="AF16" i="56"/>
  <c r="AF70" i="56" s="1"/>
  <c r="AF16" i="58"/>
  <c r="AF70" i="58" s="1"/>
  <c r="AF32" i="56"/>
  <c r="AF86" i="56" s="1"/>
  <c r="AF32" i="58"/>
  <c r="AF86" i="58" s="1"/>
  <c r="AF19" i="56"/>
  <c r="AF73" i="56" s="1"/>
  <c r="AF19" i="58"/>
  <c r="AF73" i="58" s="1"/>
  <c r="AF37" i="56"/>
  <c r="AF91" i="56" s="1"/>
  <c r="AF37" i="58"/>
  <c r="AF91" i="58" s="1"/>
  <c r="AF40" i="56"/>
  <c r="AF94" i="56" s="1"/>
  <c r="AF40" i="58"/>
  <c r="AF94" i="58" s="1"/>
  <c r="AJ10" i="56"/>
  <c r="AJ64" i="56" s="1"/>
  <c r="AJ10" i="58"/>
  <c r="AJ64" i="58" s="1"/>
  <c r="AJ28" i="56"/>
  <c r="AJ82" i="56" s="1"/>
  <c r="AJ28" i="58"/>
  <c r="AJ82" i="58" s="1"/>
  <c r="AJ38" i="56"/>
  <c r="AJ92" i="56" s="1"/>
  <c r="AJ38" i="58"/>
  <c r="AJ92" i="58" s="1"/>
  <c r="AJ21" i="56"/>
  <c r="AJ75" i="56" s="1"/>
  <c r="AJ21" i="58"/>
  <c r="AJ75" i="58" s="1"/>
  <c r="AJ36" i="56"/>
  <c r="AJ90" i="56" s="1"/>
  <c r="AJ36" i="58"/>
  <c r="AJ90" i="58" s="1"/>
  <c r="AJ54" i="56"/>
  <c r="AJ108" i="56" s="1"/>
  <c r="AJ54" i="58"/>
  <c r="AJ108" i="58" s="1"/>
  <c r="AJ52" i="56"/>
  <c r="AJ106" i="56" s="1"/>
  <c r="AJ52" i="58"/>
  <c r="AJ106" i="58" s="1"/>
  <c r="AE3" i="56"/>
  <c r="AP3" i="56"/>
  <c r="AB2" i="56"/>
  <c r="Z2" i="56"/>
  <c r="AP4" i="56"/>
  <c r="A2" i="56"/>
  <c r="AR8" i="55"/>
  <c r="AR8" i="57"/>
  <c r="AR19" i="55"/>
  <c r="AR73" i="55" s="1"/>
  <c r="AR19" i="57"/>
  <c r="AR73" i="57" s="1"/>
  <c r="AR22" i="55"/>
  <c r="AR76" i="55" s="1"/>
  <c r="AR22" i="57"/>
  <c r="AR76" i="57" s="1"/>
  <c r="AR41" i="55"/>
  <c r="AR95" i="55" s="1"/>
  <c r="AR41" i="57"/>
  <c r="AR95" i="57" s="1"/>
  <c r="AR39" i="55"/>
  <c r="AR93" i="55" s="1"/>
  <c r="AR39" i="57"/>
  <c r="AR93" i="57" s="1"/>
  <c r="AR47" i="55"/>
  <c r="AR101" i="55" s="1"/>
  <c r="AR47" i="57"/>
  <c r="AR101" i="57" s="1"/>
  <c r="AR53" i="55"/>
  <c r="AR107" i="55" s="1"/>
  <c r="AR53" i="57"/>
  <c r="AR107" i="57" s="1"/>
  <c r="AV12" i="55"/>
  <c r="AV66" i="55" s="1"/>
  <c r="AV12" i="57"/>
  <c r="AV66" i="57" s="1"/>
  <c r="AV30" i="55"/>
  <c r="AV84" i="55" s="1"/>
  <c r="AV30" i="57"/>
  <c r="AV84" i="57" s="1"/>
  <c r="AV27" i="55"/>
  <c r="AV81" i="55" s="1"/>
  <c r="AV27" i="57"/>
  <c r="AV81" i="57" s="1"/>
  <c r="AV29" i="55"/>
  <c r="AV83" i="55" s="1"/>
  <c r="AV29" i="57"/>
  <c r="AV83" i="57" s="1"/>
  <c r="AV40" i="55"/>
  <c r="AV94" i="55" s="1"/>
  <c r="AV40" i="57"/>
  <c r="AV94" i="57" s="1"/>
  <c r="AV47" i="55"/>
  <c r="AV101" i="55" s="1"/>
  <c r="AV47" i="57"/>
  <c r="AV101" i="57" s="1"/>
  <c r="AM11" i="56"/>
  <c r="AM65" i="56" s="1"/>
  <c r="AM11" i="58"/>
  <c r="AM65" i="58" s="1"/>
  <c r="AM9" i="56"/>
  <c r="AM63" i="56" s="1"/>
  <c r="AM9" i="58"/>
  <c r="AM63" i="58" s="1"/>
  <c r="AM18" i="56"/>
  <c r="AM72" i="56" s="1"/>
  <c r="AM18" i="58"/>
  <c r="AM72" i="58" s="1"/>
  <c r="AM37" i="56"/>
  <c r="AM91" i="56" s="1"/>
  <c r="AM37" i="58"/>
  <c r="AM91" i="58" s="1"/>
  <c r="AM35" i="56"/>
  <c r="AM89" i="56" s="1"/>
  <c r="AM35" i="58"/>
  <c r="AM89" i="58" s="1"/>
  <c r="AM49" i="56"/>
  <c r="AM103" i="56" s="1"/>
  <c r="AM49" i="58"/>
  <c r="AM103" i="58" s="1"/>
  <c r="AI13" i="55"/>
  <c r="AI67" i="55" s="1"/>
  <c r="AI13" i="57"/>
  <c r="AI67" i="57" s="1"/>
  <c r="AI32" i="55"/>
  <c r="AI86" i="55" s="1"/>
  <c r="AI32" i="57"/>
  <c r="AI86" i="57" s="1"/>
  <c r="AI24" i="55"/>
  <c r="AI78" i="55" s="1"/>
  <c r="AI24" i="57"/>
  <c r="AI78" i="57" s="1"/>
  <c r="AI39" i="55"/>
  <c r="AI93" i="55" s="1"/>
  <c r="AI39" i="57"/>
  <c r="AI93" i="57" s="1"/>
  <c r="AI37" i="55"/>
  <c r="AI91" i="55" s="1"/>
  <c r="AI37" i="57"/>
  <c r="AI91" i="57" s="1"/>
  <c r="AI48" i="55"/>
  <c r="AI102" i="55" s="1"/>
  <c r="AI48" i="57"/>
  <c r="AI102" i="57" s="1"/>
  <c r="AW28" i="56"/>
  <c r="AW82" i="56" s="1"/>
  <c r="AW28" i="58"/>
  <c r="AW82" i="58" s="1"/>
  <c r="Z25" i="40"/>
  <c r="Y25" i="40"/>
  <c r="Z9" i="37"/>
  <c r="Y9" i="37"/>
  <c r="AK13" i="55"/>
  <c r="AK67" i="55" s="1"/>
  <c r="AK13" i="57"/>
  <c r="AK67" i="57" s="1"/>
  <c r="AK25" i="55"/>
  <c r="AK79" i="55" s="1"/>
  <c r="AK25" i="57"/>
  <c r="AK79" i="57" s="1"/>
  <c r="AK19" i="55"/>
  <c r="AK73" i="55" s="1"/>
  <c r="AK19" i="57"/>
  <c r="AK73" i="57" s="1"/>
  <c r="AK44" i="55"/>
  <c r="AK98" i="55" s="1"/>
  <c r="AK44" i="57"/>
  <c r="AK98" i="57" s="1"/>
  <c r="AK28" i="55"/>
  <c r="AK82" i="55" s="1"/>
  <c r="AK28" i="57"/>
  <c r="AK82" i="57" s="1"/>
  <c r="AK56" i="55"/>
  <c r="AK110" i="55" s="1"/>
  <c r="AK56" i="57"/>
  <c r="AK110" i="57" s="1"/>
  <c r="AW11" i="56"/>
  <c r="AW65" i="56" s="1"/>
  <c r="AW11" i="58"/>
  <c r="AW65" i="58" s="1"/>
  <c r="AW13" i="56"/>
  <c r="AW67" i="56" s="1"/>
  <c r="AW13" i="58"/>
  <c r="AW67" i="58" s="1"/>
  <c r="AW39" i="56"/>
  <c r="AW93" i="56" s="1"/>
  <c r="AW39" i="58"/>
  <c r="AW93" i="58" s="1"/>
  <c r="AW20" i="56"/>
  <c r="AW74" i="56" s="1"/>
  <c r="AW20" i="58"/>
  <c r="AW74" i="58" s="1"/>
  <c r="AW40" i="56"/>
  <c r="AW94" i="56" s="1"/>
  <c r="AW40" i="58"/>
  <c r="AW94" i="58" s="1"/>
  <c r="AW42" i="56"/>
  <c r="AW96" i="56" s="1"/>
  <c r="AW42" i="58"/>
  <c r="AW96" i="58" s="1"/>
  <c r="AW51" i="56"/>
  <c r="AW105" i="56" s="1"/>
  <c r="AW51" i="58"/>
  <c r="AW105" i="58" s="1"/>
  <c r="AE14" i="55"/>
  <c r="AE68" i="55" s="1"/>
  <c r="AE14" i="57"/>
  <c r="AE68" i="57" s="1"/>
  <c r="AE42" i="55"/>
  <c r="AE96" i="55" s="1"/>
  <c r="AE42" i="57"/>
  <c r="AE96" i="57" s="1"/>
  <c r="AE18" i="55"/>
  <c r="AE72" i="55" s="1"/>
  <c r="AE18" i="57"/>
  <c r="AE72" i="57" s="1"/>
  <c r="AE57" i="55"/>
  <c r="AE111" i="55" s="1"/>
  <c r="AE57" i="57"/>
  <c r="AE111" i="57" s="1"/>
  <c r="AE31" i="55"/>
  <c r="AE85" i="55" s="1"/>
  <c r="AE31" i="57"/>
  <c r="AE85" i="57" s="1"/>
  <c r="AE46" i="55"/>
  <c r="AE100" i="55" s="1"/>
  <c r="AE46" i="57"/>
  <c r="AE100" i="57" s="1"/>
  <c r="Y56" i="37"/>
  <c r="Z56" i="37"/>
  <c r="Y60" i="40"/>
  <c r="Z60" i="40"/>
  <c r="AD46" i="40"/>
  <c r="AE46" i="40" s="1"/>
  <c r="AF46" i="40" s="1"/>
  <c r="AG11" i="40" s="1"/>
  <c r="S65" i="36"/>
  <c r="G118" i="57"/>
  <c r="G120" i="57"/>
  <c r="AJ14" i="55"/>
  <c r="AJ68" i="55" s="1"/>
  <c r="AJ14" i="57"/>
  <c r="AJ68" i="57" s="1"/>
  <c r="AJ24" i="55"/>
  <c r="AJ78" i="55" s="1"/>
  <c r="AJ24" i="57"/>
  <c r="AJ78" i="57" s="1"/>
  <c r="AJ17" i="55"/>
  <c r="AJ71" i="55" s="1"/>
  <c r="AJ17" i="57"/>
  <c r="AJ71" i="57" s="1"/>
  <c r="AJ40" i="55"/>
  <c r="AJ94" i="55" s="1"/>
  <c r="AJ40" i="57"/>
  <c r="AJ94" i="57" s="1"/>
  <c r="AJ30" i="55"/>
  <c r="AJ84" i="55" s="1"/>
  <c r="AJ30" i="57"/>
  <c r="AJ84" i="57" s="1"/>
  <c r="AJ54" i="55"/>
  <c r="AJ108" i="55" s="1"/>
  <c r="AJ54" i="57"/>
  <c r="AJ108" i="57" s="1"/>
  <c r="AD15" i="55"/>
  <c r="AD69" i="55" s="1"/>
  <c r="AD15" i="57"/>
  <c r="AD69" i="57" s="1"/>
  <c r="AD12" i="55"/>
  <c r="AD66" i="55" s="1"/>
  <c r="AD12" i="57"/>
  <c r="AD66" i="57" s="1"/>
  <c r="AD32" i="55"/>
  <c r="AD86" i="55" s="1"/>
  <c r="AD32" i="57"/>
  <c r="AD86" i="57" s="1"/>
  <c r="AD45" i="55"/>
  <c r="AD99" i="55" s="1"/>
  <c r="AD45" i="57"/>
  <c r="AD99" i="57" s="1"/>
  <c r="AD43" i="55"/>
  <c r="AD97" i="55" s="1"/>
  <c r="AD43" i="57"/>
  <c r="AD97" i="57" s="1"/>
  <c r="AD49" i="55"/>
  <c r="AD103" i="55" s="1"/>
  <c r="AD49" i="57"/>
  <c r="AD103" i="57" s="1"/>
  <c r="AO10" i="55"/>
  <c r="AO64" i="55" s="1"/>
  <c r="AO10" i="57"/>
  <c r="AO64" i="57" s="1"/>
  <c r="AO19" i="55"/>
  <c r="AO73" i="55" s="1"/>
  <c r="AO19" i="57"/>
  <c r="AO73" i="57" s="1"/>
  <c r="AO28" i="55"/>
  <c r="AO82" i="55" s="1"/>
  <c r="AO28" i="57"/>
  <c r="AO82" i="57" s="1"/>
  <c r="AO24" i="55"/>
  <c r="AO78" i="55" s="1"/>
  <c r="AO24" i="57"/>
  <c r="AO78" i="57" s="1"/>
  <c r="AO39" i="55"/>
  <c r="AO93" i="55" s="1"/>
  <c r="AO39" i="57"/>
  <c r="AO93" i="57" s="1"/>
  <c r="AO54" i="55"/>
  <c r="AO108" i="55" s="1"/>
  <c r="AO54" i="57"/>
  <c r="AO108" i="57" s="1"/>
  <c r="AO57" i="55"/>
  <c r="AO111" i="55" s="1"/>
  <c r="AO57" i="57"/>
  <c r="AO111" i="57" s="1"/>
  <c r="AQ32" i="56"/>
  <c r="AQ86" i="56" s="1"/>
  <c r="AQ32" i="58"/>
  <c r="AQ86" i="58" s="1"/>
  <c r="AQ18" i="56"/>
  <c r="AQ72" i="56" s="1"/>
  <c r="AQ18" i="58"/>
  <c r="AQ72" i="58" s="1"/>
  <c r="AQ40" i="56"/>
  <c r="AQ94" i="56" s="1"/>
  <c r="AQ40" i="58"/>
  <c r="AQ94" i="58" s="1"/>
  <c r="AQ30" i="56"/>
  <c r="AQ84" i="56" s="1"/>
  <c r="AQ30" i="58"/>
  <c r="AQ84" i="58" s="1"/>
  <c r="AQ52" i="56"/>
  <c r="AQ106" i="56" s="1"/>
  <c r="AQ52" i="58"/>
  <c r="AQ106" i="58" s="1"/>
  <c r="AQ55" i="56"/>
  <c r="AQ109" i="56" s="1"/>
  <c r="AQ55" i="58"/>
  <c r="AQ109" i="58" s="1"/>
  <c r="AR11" i="56"/>
  <c r="AR65" i="56" s="1"/>
  <c r="AR11" i="58"/>
  <c r="AR65" i="58" s="1"/>
  <c r="AR9" i="56"/>
  <c r="AR63" i="56" s="1"/>
  <c r="AR9" i="58"/>
  <c r="AR63" i="58" s="1"/>
  <c r="AR22" i="56"/>
  <c r="AR76" i="56" s="1"/>
  <c r="AR22" i="58"/>
  <c r="AR76" i="58" s="1"/>
  <c r="AR51" i="56"/>
  <c r="AR105" i="56" s="1"/>
  <c r="AR51" i="58"/>
  <c r="AR105" i="58" s="1"/>
  <c r="AR50" i="56"/>
  <c r="AR104" i="56" s="1"/>
  <c r="AR50" i="58"/>
  <c r="AR104" i="58" s="1"/>
  <c r="AR44" i="56"/>
  <c r="AR98" i="56" s="1"/>
  <c r="AR44" i="58"/>
  <c r="AR98" i="58" s="1"/>
  <c r="AU12" i="55"/>
  <c r="AU66" i="55" s="1"/>
  <c r="AU12" i="57"/>
  <c r="AU66" i="57" s="1"/>
  <c r="AU24" i="55"/>
  <c r="AU78" i="55" s="1"/>
  <c r="AU24" i="57"/>
  <c r="AU78" i="57" s="1"/>
  <c r="AU18" i="55"/>
  <c r="AU72" i="55" s="1"/>
  <c r="AU18" i="57"/>
  <c r="AU72" i="57" s="1"/>
  <c r="AU56" i="55"/>
  <c r="AU110" i="55" s="1"/>
  <c r="AU56" i="57"/>
  <c r="AU110" i="57" s="1"/>
  <c r="AU27" i="55"/>
  <c r="AU81" i="55" s="1"/>
  <c r="AU27" i="57"/>
  <c r="AU81" i="57" s="1"/>
  <c r="AU51" i="55"/>
  <c r="AU105" i="55" s="1"/>
  <c r="AU51" i="57"/>
  <c r="AU105" i="57" s="1"/>
  <c r="AU53" i="55"/>
  <c r="AU107" i="55" s="1"/>
  <c r="AU53" i="57"/>
  <c r="AU107" i="57" s="1"/>
  <c r="Y18" i="40"/>
  <c r="Z18" i="40"/>
  <c r="AT26" i="55"/>
  <c r="AT80" i="55" s="1"/>
  <c r="AT26" i="57"/>
  <c r="AT80" i="57" s="1"/>
  <c r="AT22" i="55"/>
  <c r="AT76" i="55" s="1"/>
  <c r="AT22" i="57"/>
  <c r="AT76" i="57" s="1"/>
  <c r="AT16" i="55"/>
  <c r="AT70" i="55" s="1"/>
  <c r="AT16" i="57"/>
  <c r="AT70" i="57" s="1"/>
  <c r="AT31" i="55"/>
  <c r="AT85" i="55" s="1"/>
  <c r="AT31" i="57"/>
  <c r="AT85" i="57" s="1"/>
  <c r="AT29" i="55"/>
  <c r="AT83" i="55" s="1"/>
  <c r="AT29" i="57"/>
  <c r="AT83" i="57" s="1"/>
  <c r="AT49" i="55"/>
  <c r="AT103" i="55" s="1"/>
  <c r="AT49" i="57"/>
  <c r="AT103" i="57" s="1"/>
  <c r="Z57" i="37"/>
  <c r="Y57" i="37"/>
  <c r="Y40" i="40"/>
  <c r="Z40" i="40"/>
  <c r="AM16" i="55"/>
  <c r="AM70" i="55" s="1"/>
  <c r="AM16" i="57"/>
  <c r="AM70" i="57" s="1"/>
  <c r="AM23" i="55"/>
  <c r="AM77" i="55" s="1"/>
  <c r="AM23" i="57"/>
  <c r="AM77" i="57" s="1"/>
  <c r="AM33" i="55"/>
  <c r="AM87" i="55" s="1"/>
  <c r="AM33" i="57"/>
  <c r="AM87" i="57" s="1"/>
  <c r="AM36" i="55"/>
  <c r="AM90" i="55" s="1"/>
  <c r="AM36" i="57"/>
  <c r="AM90" i="57" s="1"/>
  <c r="AM52" i="55"/>
  <c r="AM106" i="55" s="1"/>
  <c r="AM52" i="57"/>
  <c r="AM106" i="57" s="1"/>
  <c r="AM45" i="55"/>
  <c r="AM99" i="55" s="1"/>
  <c r="AM45" i="57"/>
  <c r="AM99" i="57" s="1"/>
  <c r="AN18" i="55"/>
  <c r="AN72" i="55" s="1"/>
  <c r="AN18" i="57"/>
  <c r="AN72" i="57" s="1"/>
  <c r="AN35" i="55"/>
  <c r="AN89" i="55" s="1"/>
  <c r="AN35" i="57"/>
  <c r="AN89" i="57" s="1"/>
  <c r="AN27" i="55"/>
  <c r="AN81" i="55" s="1"/>
  <c r="AN27" i="57"/>
  <c r="AN81" i="57" s="1"/>
  <c r="AN45" i="55"/>
  <c r="AN99" i="55" s="1"/>
  <c r="AN45" i="57"/>
  <c r="AN99" i="57" s="1"/>
  <c r="AN36" i="55"/>
  <c r="AN90" i="55" s="1"/>
  <c r="AN36" i="57"/>
  <c r="AN90" i="57" s="1"/>
  <c r="AN56" i="55"/>
  <c r="AN110" i="55" s="1"/>
  <c r="AN56" i="57"/>
  <c r="AN110" i="57" s="1"/>
  <c r="AS13" i="56"/>
  <c r="AS67" i="56" s="1"/>
  <c r="AS13" i="58"/>
  <c r="AS67" i="58" s="1"/>
  <c r="AS30" i="56"/>
  <c r="AS84" i="56" s="1"/>
  <c r="AS30" i="58"/>
  <c r="AS84" i="58" s="1"/>
  <c r="AS39" i="56"/>
  <c r="AS93" i="56" s="1"/>
  <c r="AS39" i="58"/>
  <c r="AS93" i="58" s="1"/>
  <c r="AS26" i="56"/>
  <c r="AS80" i="56" s="1"/>
  <c r="AS26" i="58"/>
  <c r="AS80" i="58" s="1"/>
  <c r="AS36" i="56"/>
  <c r="AS90" i="56" s="1"/>
  <c r="AS36" i="58"/>
  <c r="AS90" i="58" s="1"/>
  <c r="AS46" i="56"/>
  <c r="AS100" i="56" s="1"/>
  <c r="AS46" i="58"/>
  <c r="AS100" i="58" s="1"/>
  <c r="AT15" i="56"/>
  <c r="AT69" i="56" s="1"/>
  <c r="AT15" i="58"/>
  <c r="AT69" i="58" s="1"/>
  <c r="AT17" i="56"/>
  <c r="AT71" i="56" s="1"/>
  <c r="AT17" i="58"/>
  <c r="AT71" i="58" s="1"/>
  <c r="AT21" i="56"/>
  <c r="AT75" i="56" s="1"/>
  <c r="AT21" i="58"/>
  <c r="AT75" i="58" s="1"/>
  <c r="AT28" i="56"/>
  <c r="AT82" i="56" s="1"/>
  <c r="AT28" i="58"/>
  <c r="AT82" i="58" s="1"/>
  <c r="AT30" i="56"/>
  <c r="AT84" i="56" s="1"/>
  <c r="AT30" i="58"/>
  <c r="AT84" i="58" s="1"/>
  <c r="AT41" i="56"/>
  <c r="AT95" i="56" s="1"/>
  <c r="AT41" i="58"/>
  <c r="AT95" i="58" s="1"/>
  <c r="AT55" i="56"/>
  <c r="AT109" i="56" s="1"/>
  <c r="AT55" i="58"/>
  <c r="AT109" i="58" s="1"/>
  <c r="AP16" i="56"/>
  <c r="AP70" i="56" s="1"/>
  <c r="AP16" i="58"/>
  <c r="AP70" i="58" s="1"/>
  <c r="AP38" i="56"/>
  <c r="AP92" i="56" s="1"/>
  <c r="AP38" i="58"/>
  <c r="AP92" i="58" s="1"/>
  <c r="AP27" i="56"/>
  <c r="AP81" i="56" s="1"/>
  <c r="AP27" i="58"/>
  <c r="AP81" i="58" s="1"/>
  <c r="AP37" i="56"/>
  <c r="AP91" i="56" s="1"/>
  <c r="AP37" i="58"/>
  <c r="AP91" i="58" s="1"/>
  <c r="AP50" i="56"/>
  <c r="AP104" i="56" s="1"/>
  <c r="AP50" i="58"/>
  <c r="AP104" i="58" s="1"/>
  <c r="AP49" i="56"/>
  <c r="AP103" i="56" s="1"/>
  <c r="AP49" i="58"/>
  <c r="AP103" i="58" s="1"/>
  <c r="AU23" i="56"/>
  <c r="AU77" i="56" s="1"/>
  <c r="AU23" i="58"/>
  <c r="AU77" i="58" s="1"/>
  <c r="AU27" i="56"/>
  <c r="AU81" i="56" s="1"/>
  <c r="AU27" i="58"/>
  <c r="AU81" i="58" s="1"/>
  <c r="AU21" i="56"/>
  <c r="AU75" i="56" s="1"/>
  <c r="AU21" i="58"/>
  <c r="AU75" i="58" s="1"/>
  <c r="AU42" i="56"/>
  <c r="AU96" i="56" s="1"/>
  <c r="AU42" i="58"/>
  <c r="AU96" i="58" s="1"/>
  <c r="AU55" i="56"/>
  <c r="AU109" i="56" s="1"/>
  <c r="AU55" i="58"/>
  <c r="AU109" i="58" s="1"/>
  <c r="AU52" i="56"/>
  <c r="AU106" i="56" s="1"/>
  <c r="AU52" i="58"/>
  <c r="AU106" i="58" s="1"/>
  <c r="AS14" i="55"/>
  <c r="AS68" i="55" s="1"/>
  <c r="AS14" i="57"/>
  <c r="AS68" i="57" s="1"/>
  <c r="AS24" i="55"/>
  <c r="AS78" i="55" s="1"/>
  <c r="AS24" i="57"/>
  <c r="AS78" i="57" s="1"/>
  <c r="AS22" i="55"/>
  <c r="AS76" i="55" s="1"/>
  <c r="AS22" i="57"/>
  <c r="AS76" i="57" s="1"/>
  <c r="AS37" i="55"/>
  <c r="AS91" i="55" s="1"/>
  <c r="AS37" i="57"/>
  <c r="AS91" i="57" s="1"/>
  <c r="AS49" i="55"/>
  <c r="AS103" i="55" s="1"/>
  <c r="AS49" i="57"/>
  <c r="AS103" i="57" s="1"/>
  <c r="AS55" i="55"/>
  <c r="AS109" i="55" s="1"/>
  <c r="AS55" i="57"/>
  <c r="AS109" i="57" s="1"/>
  <c r="AP16" i="55"/>
  <c r="AP70" i="55" s="1"/>
  <c r="AP16" i="57"/>
  <c r="AP70" i="57" s="1"/>
  <c r="AP15" i="55"/>
  <c r="AP69" i="55" s="1"/>
  <c r="AP15" i="57"/>
  <c r="AP69" i="57" s="1"/>
  <c r="AP38" i="55"/>
  <c r="AP92" i="55" s="1"/>
  <c r="AP38" i="57"/>
  <c r="AP92" i="57" s="1"/>
  <c r="AP28" i="55"/>
  <c r="AP82" i="55" s="1"/>
  <c r="AP28" i="57"/>
  <c r="AP82" i="57" s="1"/>
  <c r="AP39" i="55"/>
  <c r="AP93" i="55" s="1"/>
  <c r="AP39" i="57"/>
  <c r="AP93" i="57" s="1"/>
  <c r="AP55" i="55"/>
  <c r="AP109" i="55" s="1"/>
  <c r="AP55" i="57"/>
  <c r="AP109" i="57" s="1"/>
  <c r="AG13" i="55"/>
  <c r="AG67" i="55" s="1"/>
  <c r="AG13" i="57"/>
  <c r="AG67" i="57" s="1"/>
  <c r="AG37" i="55"/>
  <c r="AG91" i="55" s="1"/>
  <c r="AG37" i="57"/>
  <c r="AG91" i="57" s="1"/>
  <c r="AG21" i="55"/>
  <c r="AG75" i="55" s="1"/>
  <c r="AG21" i="57"/>
  <c r="AG75" i="57" s="1"/>
  <c r="AG40" i="55"/>
  <c r="AG94" i="55" s="1"/>
  <c r="AG40" i="57"/>
  <c r="AG94" i="57" s="1"/>
  <c r="AG38" i="55"/>
  <c r="AG92" i="55" s="1"/>
  <c r="AG38" i="57"/>
  <c r="AG92" i="57" s="1"/>
  <c r="AG53" i="55"/>
  <c r="AG107" i="55" s="1"/>
  <c r="AG53" i="57"/>
  <c r="AG107" i="57" s="1"/>
  <c r="AV18" i="56"/>
  <c r="AV72" i="56" s="1"/>
  <c r="AV18" i="58"/>
  <c r="AV72" i="58" s="1"/>
  <c r="AV26" i="56"/>
  <c r="AV80" i="56" s="1"/>
  <c r="AV26" i="58"/>
  <c r="AV80" i="58" s="1"/>
  <c r="AV31" i="56"/>
  <c r="AV85" i="56" s="1"/>
  <c r="AV31" i="58"/>
  <c r="AV85" i="58" s="1"/>
  <c r="AV27" i="56"/>
  <c r="AV81" i="56" s="1"/>
  <c r="AV27" i="58"/>
  <c r="AV81" i="58" s="1"/>
  <c r="AV43" i="56"/>
  <c r="AV97" i="56" s="1"/>
  <c r="AV43" i="58"/>
  <c r="AV97" i="58" s="1"/>
  <c r="AV56" i="56"/>
  <c r="AV110" i="56" s="1"/>
  <c r="AV56" i="58"/>
  <c r="AV110" i="58" s="1"/>
  <c r="AD9" i="56"/>
  <c r="AD63" i="56" s="1"/>
  <c r="AD9" i="58"/>
  <c r="AD63" i="58" s="1"/>
  <c r="AD17" i="56"/>
  <c r="AD71" i="56" s="1"/>
  <c r="AD17" i="58"/>
  <c r="AD71" i="58" s="1"/>
  <c r="AD18" i="56"/>
  <c r="AD72" i="56" s="1"/>
  <c r="AD18" i="58"/>
  <c r="AD72" i="58" s="1"/>
  <c r="AD20" i="56"/>
  <c r="AD74" i="56" s="1"/>
  <c r="AD20" i="58"/>
  <c r="AD74" i="58" s="1"/>
  <c r="AD43" i="56"/>
  <c r="AD97" i="56" s="1"/>
  <c r="AD43" i="58"/>
  <c r="AD97" i="58" s="1"/>
  <c r="AD45" i="56"/>
  <c r="AD99" i="56" s="1"/>
  <c r="AD45" i="58"/>
  <c r="AD99" i="58" s="1"/>
  <c r="AD51" i="56"/>
  <c r="AD105" i="56" s="1"/>
  <c r="AD51" i="58"/>
  <c r="AD105" i="58" s="1"/>
  <c r="AE33" i="56"/>
  <c r="AE87" i="56" s="1"/>
  <c r="AE33" i="58"/>
  <c r="AE87" i="58" s="1"/>
  <c r="AE13" i="56"/>
  <c r="AE67" i="56" s="1"/>
  <c r="AE13" i="58"/>
  <c r="AE67" i="58" s="1"/>
  <c r="AE26" i="56"/>
  <c r="AE80" i="56" s="1"/>
  <c r="AE26" i="58"/>
  <c r="AE80" i="58" s="1"/>
  <c r="AE55" i="56"/>
  <c r="AE109" i="56" s="1"/>
  <c r="AE55" i="58"/>
  <c r="AE109" i="58" s="1"/>
  <c r="AE49" i="56"/>
  <c r="AE103" i="56" s="1"/>
  <c r="AE49" i="58"/>
  <c r="AE103" i="58" s="1"/>
  <c r="AE53" i="56"/>
  <c r="AE107" i="56" s="1"/>
  <c r="AE53" i="58"/>
  <c r="AE107" i="58" s="1"/>
  <c r="AH24" i="55"/>
  <c r="AH78" i="55" s="1"/>
  <c r="AH24" i="57"/>
  <c r="AH78" i="57" s="1"/>
  <c r="AH27" i="55"/>
  <c r="AH81" i="55" s="1"/>
  <c r="AH27" i="57"/>
  <c r="AH81" i="57" s="1"/>
  <c r="AH53" i="55"/>
  <c r="AH107" i="55" s="1"/>
  <c r="AH53" i="57"/>
  <c r="AH107" i="57" s="1"/>
  <c r="AH36" i="55"/>
  <c r="AH90" i="55" s="1"/>
  <c r="AH36" i="57"/>
  <c r="AH90" i="57" s="1"/>
  <c r="AH52" i="55"/>
  <c r="AH106" i="55" s="1"/>
  <c r="AH52" i="57"/>
  <c r="AH106" i="57" s="1"/>
  <c r="AN10" i="56"/>
  <c r="AN64" i="56" s="1"/>
  <c r="AN10" i="58"/>
  <c r="AN64" i="58" s="1"/>
  <c r="AN21" i="56"/>
  <c r="AN75" i="56" s="1"/>
  <c r="AN21" i="58"/>
  <c r="AN75" i="58" s="1"/>
  <c r="AN22" i="56"/>
  <c r="AN76" i="56" s="1"/>
  <c r="AN22" i="58"/>
  <c r="AN76" i="58" s="1"/>
  <c r="AN31" i="56"/>
  <c r="AN85" i="56" s="1"/>
  <c r="AN31" i="58"/>
  <c r="AN85" i="58" s="1"/>
  <c r="AN39" i="56"/>
  <c r="AN93" i="56" s="1"/>
  <c r="AN39" i="58"/>
  <c r="AN93" i="58" s="1"/>
  <c r="AN51" i="56"/>
  <c r="AN105" i="56" s="1"/>
  <c r="AN51" i="58"/>
  <c r="AN105" i="58" s="1"/>
  <c r="AN50" i="56"/>
  <c r="AN104" i="56" s="1"/>
  <c r="AN50" i="58"/>
  <c r="AN104" i="58" s="1"/>
  <c r="AO18" i="56"/>
  <c r="AO72" i="56" s="1"/>
  <c r="AO18" i="58"/>
  <c r="AO72" i="58" s="1"/>
  <c r="AO27" i="56"/>
  <c r="AO81" i="56" s="1"/>
  <c r="AO27" i="58"/>
  <c r="AO81" i="58" s="1"/>
  <c r="AO43" i="56"/>
  <c r="AO97" i="56" s="1"/>
  <c r="AO43" i="58"/>
  <c r="AO97" i="58" s="1"/>
  <c r="AO54" i="56"/>
  <c r="AO108" i="56" s="1"/>
  <c r="AO54" i="58"/>
  <c r="AO108" i="58" s="1"/>
  <c r="AO47" i="56"/>
  <c r="AO101" i="56" s="1"/>
  <c r="AO47" i="58"/>
  <c r="AO101" i="58" s="1"/>
  <c r="AO52" i="56"/>
  <c r="AO106" i="56" s="1"/>
  <c r="AO52" i="58"/>
  <c r="AO106" i="58" s="1"/>
  <c r="AI14" i="56"/>
  <c r="AI68" i="56" s="1"/>
  <c r="AI14" i="58"/>
  <c r="AI68" i="58" s="1"/>
  <c r="AI13" i="56"/>
  <c r="AI67" i="56" s="1"/>
  <c r="AI13" i="58"/>
  <c r="AI67" i="58" s="1"/>
  <c r="AI35" i="56"/>
  <c r="AI89" i="56" s="1"/>
  <c r="AI35" i="58"/>
  <c r="AI89" i="58" s="1"/>
  <c r="AI42" i="56"/>
  <c r="AI96" i="56" s="1"/>
  <c r="AI42" i="58"/>
  <c r="AI96" i="58" s="1"/>
  <c r="AI44" i="56"/>
  <c r="AI98" i="56" s="1"/>
  <c r="AI44" i="58"/>
  <c r="AI98" i="58" s="1"/>
  <c r="AI37" i="56"/>
  <c r="AI91" i="56" s="1"/>
  <c r="AI37" i="58"/>
  <c r="AI91" i="58" s="1"/>
  <c r="AI50" i="56"/>
  <c r="AI104" i="56" s="1"/>
  <c r="AI50" i="58"/>
  <c r="AI104" i="58" s="1"/>
  <c r="AK30" i="56"/>
  <c r="AK84" i="56" s="1"/>
  <c r="AK30" i="58"/>
  <c r="AK84" i="58" s="1"/>
  <c r="AK25" i="56"/>
  <c r="AK79" i="56" s="1"/>
  <c r="AK25" i="58"/>
  <c r="AK79" i="58" s="1"/>
  <c r="AK19" i="56"/>
  <c r="AK73" i="56" s="1"/>
  <c r="AK19" i="58"/>
  <c r="AK73" i="58" s="1"/>
  <c r="AK42" i="56"/>
  <c r="AK96" i="56" s="1"/>
  <c r="AK42" i="58"/>
  <c r="AK96" i="58" s="1"/>
  <c r="AK32" i="56"/>
  <c r="AK86" i="56" s="1"/>
  <c r="AK32" i="58"/>
  <c r="AK86" i="58" s="1"/>
  <c r="AK46" i="56"/>
  <c r="AK100" i="56" s="1"/>
  <c r="AK46" i="58"/>
  <c r="AK100" i="58" s="1"/>
  <c r="Y57" i="40"/>
  <c r="Z57" i="40"/>
  <c r="AL9" i="55"/>
  <c r="AL63" i="55" s="1"/>
  <c r="AL9" i="57"/>
  <c r="AL63" i="57" s="1"/>
  <c r="AL21" i="55"/>
  <c r="AL75" i="55" s="1"/>
  <c r="AL21" i="57"/>
  <c r="AL75" i="57" s="1"/>
  <c r="AL45" i="55"/>
  <c r="AL99" i="55" s="1"/>
  <c r="AL45" i="57"/>
  <c r="AL99" i="57" s="1"/>
  <c r="AL42" i="55"/>
  <c r="AL96" i="55" s="1"/>
  <c r="AL42" i="57"/>
  <c r="AL96" i="57" s="1"/>
  <c r="AL46" i="55"/>
  <c r="AL100" i="55" s="1"/>
  <c r="AL46" i="57"/>
  <c r="AL100" i="57" s="1"/>
  <c r="AL56" i="55"/>
  <c r="AL110" i="55" s="1"/>
  <c r="AL56" i="57"/>
  <c r="AL110" i="57" s="1"/>
  <c r="AG9" i="56"/>
  <c r="AG63" i="56" s="1"/>
  <c r="AG9" i="58"/>
  <c r="AG63" i="58" s="1"/>
  <c r="AG16" i="56"/>
  <c r="AG70" i="56" s="1"/>
  <c r="AG16" i="58"/>
  <c r="AG70" i="58" s="1"/>
  <c r="AG37" i="56"/>
  <c r="AG91" i="56" s="1"/>
  <c r="AG37" i="58"/>
  <c r="AG91" i="58" s="1"/>
  <c r="AG31" i="56"/>
  <c r="AG85" i="56" s="1"/>
  <c r="AG31" i="58"/>
  <c r="AG85" i="58" s="1"/>
  <c r="AG49" i="56"/>
  <c r="AG103" i="56" s="1"/>
  <c r="AG49" i="58"/>
  <c r="AG103" i="58" s="1"/>
  <c r="AG52" i="56"/>
  <c r="AG106" i="56" s="1"/>
  <c r="AG52" i="58"/>
  <c r="AG106" i="58" s="1"/>
  <c r="AH10" i="58"/>
  <c r="AH64" i="58" s="1"/>
  <c r="AH33" i="58"/>
  <c r="AH87" i="58" s="1"/>
  <c r="AH40" i="56"/>
  <c r="AH94" i="56" s="1"/>
  <c r="AH52" i="58"/>
  <c r="AH106" i="58" s="1"/>
  <c r="AL10" i="56"/>
  <c r="AL64" i="56" s="1"/>
  <c r="AL10" i="58"/>
  <c r="AL64" i="58" s="1"/>
  <c r="AL23" i="56"/>
  <c r="AL77" i="56" s="1"/>
  <c r="AL23" i="58"/>
  <c r="AL77" i="58" s="1"/>
  <c r="AL36" i="56"/>
  <c r="AL90" i="56" s="1"/>
  <c r="AL36" i="58"/>
  <c r="AL90" i="58" s="1"/>
  <c r="AL28" i="56"/>
  <c r="AL82" i="56" s="1"/>
  <c r="AL28" i="58"/>
  <c r="AL82" i="58" s="1"/>
  <c r="AL34" i="56"/>
  <c r="AL88" i="56" s="1"/>
  <c r="AL34" i="58"/>
  <c r="AL88" i="58" s="1"/>
  <c r="AL46" i="56"/>
  <c r="AL100" i="56" s="1"/>
  <c r="AL46" i="58"/>
  <c r="AL100" i="58" s="1"/>
  <c r="AL55" i="56"/>
  <c r="AL109" i="56" s="1"/>
  <c r="AL55" i="58"/>
  <c r="AL109" i="58" s="1"/>
  <c r="AF18" i="55"/>
  <c r="AF72" i="55" s="1"/>
  <c r="AF18" i="57"/>
  <c r="AF72" i="57" s="1"/>
  <c r="AF44" i="55"/>
  <c r="AF98" i="55" s="1"/>
  <c r="AF44" i="57"/>
  <c r="AF98" i="57" s="1"/>
  <c r="AF31" i="55"/>
  <c r="AF85" i="55" s="1"/>
  <c r="AF31" i="57"/>
  <c r="AF85" i="57" s="1"/>
  <c r="AF29" i="55"/>
  <c r="AF83" i="55" s="1"/>
  <c r="AF29" i="57"/>
  <c r="AF83" i="57" s="1"/>
  <c r="AF40" i="55"/>
  <c r="AF94" i="55" s="1"/>
  <c r="AF40" i="57"/>
  <c r="AF94" i="57" s="1"/>
  <c r="AF47" i="55"/>
  <c r="AF101" i="55" s="1"/>
  <c r="AF47" i="57"/>
  <c r="AF101" i="57" s="1"/>
  <c r="AQ12" i="55"/>
  <c r="AQ66" i="55" s="1"/>
  <c r="AQ12" i="57"/>
  <c r="AQ66" i="57" s="1"/>
  <c r="AQ21" i="55"/>
  <c r="AQ75" i="55" s="1"/>
  <c r="AQ21" i="57"/>
  <c r="AQ75" i="57" s="1"/>
  <c r="AQ35" i="55"/>
  <c r="AQ89" i="55" s="1"/>
  <c r="AQ35" i="57"/>
  <c r="AQ89" i="57" s="1"/>
  <c r="AQ34" i="55"/>
  <c r="AQ88" i="55" s="1"/>
  <c r="AQ34" i="57"/>
  <c r="AQ88" i="57" s="1"/>
  <c r="AQ41" i="55"/>
  <c r="AQ95" i="55" s="1"/>
  <c r="AQ41" i="57"/>
  <c r="AQ95" i="57" s="1"/>
  <c r="AQ56" i="55"/>
  <c r="AQ110" i="55" s="1"/>
  <c r="AQ56" i="57"/>
  <c r="AQ110" i="57" s="1"/>
  <c r="AF25" i="56"/>
  <c r="AF79" i="56" s="1"/>
  <c r="AF25" i="58"/>
  <c r="AF79" i="58" s="1"/>
  <c r="AF21" i="56"/>
  <c r="AF75" i="56" s="1"/>
  <c r="AF21" i="58"/>
  <c r="AF75" i="58" s="1"/>
  <c r="AF36" i="56"/>
  <c r="AF90" i="56" s="1"/>
  <c r="AF36" i="58"/>
  <c r="AF90" i="58" s="1"/>
  <c r="AF23" i="56"/>
  <c r="AF77" i="56" s="1"/>
  <c r="AF23" i="58"/>
  <c r="AF77" i="58" s="1"/>
  <c r="AF45" i="56"/>
  <c r="AF99" i="56" s="1"/>
  <c r="AF45" i="58"/>
  <c r="AF99" i="58" s="1"/>
  <c r="AF44" i="56"/>
  <c r="AF98" i="56" s="1"/>
  <c r="AF44" i="58"/>
  <c r="AF98" i="58" s="1"/>
  <c r="AJ11" i="56"/>
  <c r="AJ65" i="56" s="1"/>
  <c r="AJ11" i="58"/>
  <c r="AJ65" i="58" s="1"/>
  <c r="AJ14" i="56"/>
  <c r="AJ68" i="56" s="1"/>
  <c r="AJ14" i="58"/>
  <c r="AJ68" i="58" s="1"/>
  <c r="AJ46" i="56"/>
  <c r="AJ100" i="56" s="1"/>
  <c r="AJ46" i="58"/>
  <c r="AJ100" i="58" s="1"/>
  <c r="AJ25" i="56"/>
  <c r="AJ79" i="56" s="1"/>
  <c r="AJ25" i="58"/>
  <c r="AJ79" i="58" s="1"/>
  <c r="AJ39" i="56"/>
  <c r="AJ93" i="56" s="1"/>
  <c r="AJ39" i="58"/>
  <c r="AJ93" i="58" s="1"/>
  <c r="AJ50" i="56"/>
  <c r="AJ104" i="56" s="1"/>
  <c r="AJ50" i="58"/>
  <c r="AJ104" i="58" s="1"/>
  <c r="AJ56" i="56"/>
  <c r="AJ110" i="56" s="1"/>
  <c r="AJ56" i="58"/>
  <c r="AJ110" i="58" s="1"/>
  <c r="DO204" i="29"/>
  <c r="DP204" i="29"/>
  <c r="Z2" i="58"/>
  <c r="AP3" i="58"/>
  <c r="A2" i="58"/>
  <c r="AE3" i="58"/>
  <c r="AP4" i="58"/>
  <c r="AB2" i="58"/>
  <c r="AR12" i="55"/>
  <c r="AR66" i="55" s="1"/>
  <c r="AR12" i="57"/>
  <c r="AR66" i="57" s="1"/>
  <c r="AR20" i="55"/>
  <c r="AR74" i="55" s="1"/>
  <c r="AR20" i="57"/>
  <c r="AR74" i="57" s="1"/>
  <c r="AR26" i="55"/>
  <c r="AR80" i="55" s="1"/>
  <c r="AR26" i="57"/>
  <c r="AR80" i="57" s="1"/>
  <c r="AR48" i="55"/>
  <c r="AR102" i="55" s="1"/>
  <c r="AR48" i="57"/>
  <c r="AR102" i="57" s="1"/>
  <c r="AR44" i="55"/>
  <c r="AR98" i="55" s="1"/>
  <c r="AR44" i="57"/>
  <c r="AR98" i="57" s="1"/>
  <c r="AR51" i="55"/>
  <c r="AR105" i="55" s="1"/>
  <c r="AR51" i="57"/>
  <c r="AR105" i="57" s="1"/>
  <c r="AR57" i="55"/>
  <c r="AR111" i="55" s="1"/>
  <c r="AR57" i="57"/>
  <c r="AR111" i="57" s="1"/>
  <c r="AV11" i="55"/>
  <c r="AV65" i="55" s="1"/>
  <c r="AV11" i="57"/>
  <c r="AV65" i="57" s="1"/>
  <c r="AV35" i="55"/>
  <c r="AV89" i="55" s="1"/>
  <c r="AV35" i="57"/>
  <c r="AV89" i="57" s="1"/>
  <c r="AV42" i="55"/>
  <c r="AV96" i="55" s="1"/>
  <c r="AV42" i="57"/>
  <c r="AV96" i="57" s="1"/>
  <c r="AV33" i="55"/>
  <c r="AV87" i="55" s="1"/>
  <c r="AV33" i="57"/>
  <c r="AV87" i="57" s="1"/>
  <c r="AV50" i="55"/>
  <c r="AV104" i="55" s="1"/>
  <c r="AV50" i="57"/>
  <c r="AV104" i="57" s="1"/>
  <c r="AV51" i="55"/>
  <c r="AV105" i="55" s="1"/>
  <c r="AV51" i="57"/>
  <c r="AV105" i="57" s="1"/>
  <c r="AM15" i="56"/>
  <c r="AM69" i="56" s="1"/>
  <c r="AM15" i="58"/>
  <c r="AM69" i="58" s="1"/>
  <c r="AM13" i="56"/>
  <c r="AM67" i="56" s="1"/>
  <c r="AM13" i="58"/>
  <c r="AM67" i="58" s="1"/>
  <c r="AM22" i="56"/>
  <c r="AM76" i="56" s="1"/>
  <c r="AM22" i="58"/>
  <c r="AM76" i="58" s="1"/>
  <c r="AM46" i="56"/>
  <c r="AM100" i="56" s="1"/>
  <c r="AM46" i="58"/>
  <c r="AM100" i="58" s="1"/>
  <c r="AM51" i="56"/>
  <c r="AM105" i="56" s="1"/>
  <c r="AM51" i="58"/>
  <c r="AM105" i="58" s="1"/>
  <c r="AM53" i="56"/>
  <c r="AM107" i="56" s="1"/>
  <c r="AM53" i="58"/>
  <c r="AM107" i="58" s="1"/>
  <c r="AI31" i="55"/>
  <c r="AI85" i="55" s="1"/>
  <c r="AI31" i="57"/>
  <c r="AI85" i="57" s="1"/>
  <c r="AI35" i="55"/>
  <c r="AI89" i="55" s="1"/>
  <c r="AI35" i="57"/>
  <c r="AI89" i="57" s="1"/>
  <c r="AI45" i="55"/>
  <c r="AI99" i="55" s="1"/>
  <c r="AI45" i="57"/>
  <c r="AI99" i="57" s="1"/>
  <c r="AI41" i="55"/>
  <c r="AI95" i="55" s="1"/>
  <c r="AI41" i="57"/>
  <c r="AI95" i="57" s="1"/>
  <c r="AI52" i="55"/>
  <c r="AI106" i="55" s="1"/>
  <c r="AI52" i="57"/>
  <c r="AI106" i="57" s="1"/>
  <c r="AK16" i="55"/>
  <c r="AK70" i="55" s="1"/>
  <c r="AK16" i="57"/>
  <c r="AK70" i="57" s="1"/>
  <c r="AW27" i="56"/>
  <c r="AW81" i="56" s="1"/>
  <c r="AW27" i="58"/>
  <c r="AW81" i="58" s="1"/>
  <c r="AE26" i="55"/>
  <c r="AE80" i="55" s="1"/>
  <c r="AE26" i="57"/>
  <c r="AE80" i="57" s="1"/>
  <c r="AK12" i="55"/>
  <c r="AK66" i="55" s="1"/>
  <c r="AK12" i="57"/>
  <c r="AK66" i="57" s="1"/>
  <c r="AK34" i="55"/>
  <c r="AK88" i="55" s="1"/>
  <c r="AK34" i="57"/>
  <c r="AK88" i="57" s="1"/>
  <c r="AK23" i="55"/>
  <c r="AK77" i="55" s="1"/>
  <c r="AK23" i="57"/>
  <c r="AK77" i="57" s="1"/>
  <c r="AK38" i="55"/>
  <c r="AK92" i="55" s="1"/>
  <c r="AK38" i="57"/>
  <c r="AK92" i="57" s="1"/>
  <c r="AK32" i="55"/>
  <c r="AK86" i="55" s="1"/>
  <c r="AK32" i="57"/>
  <c r="AK86" i="57" s="1"/>
  <c r="AK43" i="55"/>
  <c r="AK97" i="55" s="1"/>
  <c r="AK43" i="57"/>
  <c r="AK97" i="57" s="1"/>
  <c r="AW15" i="56"/>
  <c r="AW69" i="56" s="1"/>
  <c r="AW15" i="58"/>
  <c r="AW69" i="58" s="1"/>
  <c r="AW23" i="56"/>
  <c r="AW77" i="56" s="1"/>
  <c r="AW23" i="58"/>
  <c r="AW77" i="58" s="1"/>
  <c r="AW33" i="56"/>
  <c r="AW87" i="56" s="1"/>
  <c r="AW33" i="58"/>
  <c r="AW87" i="58" s="1"/>
  <c r="AW24" i="56"/>
  <c r="AW78" i="56" s="1"/>
  <c r="AW24" i="58"/>
  <c r="AW78" i="58" s="1"/>
  <c r="AW45" i="56"/>
  <c r="AW99" i="56" s="1"/>
  <c r="AW45" i="58"/>
  <c r="AW99" i="58" s="1"/>
  <c r="AW46" i="56"/>
  <c r="AW100" i="56" s="1"/>
  <c r="AW46" i="58"/>
  <c r="AW100" i="58" s="1"/>
  <c r="AW55" i="56"/>
  <c r="AW109" i="56" s="1"/>
  <c r="AW55" i="58"/>
  <c r="AW109" i="58" s="1"/>
  <c r="AE9" i="55"/>
  <c r="AE63" i="55" s="1"/>
  <c r="AE9" i="57"/>
  <c r="AE63" i="57" s="1"/>
  <c r="AE29" i="55"/>
  <c r="AE83" i="55" s="1"/>
  <c r="AE29" i="57"/>
  <c r="AE83" i="57" s="1"/>
  <c r="AE22" i="55"/>
  <c r="AE76" i="55" s="1"/>
  <c r="AE22" i="57"/>
  <c r="AE76" i="57" s="1"/>
  <c r="AE41" i="55"/>
  <c r="AE95" i="55" s="1"/>
  <c r="AE41" i="57"/>
  <c r="AE95" i="57" s="1"/>
  <c r="AE35" i="55"/>
  <c r="AE89" i="55" s="1"/>
  <c r="AE35" i="57"/>
  <c r="AE89" i="57" s="1"/>
  <c r="AE50" i="55"/>
  <c r="AE104" i="55" s="1"/>
  <c r="AE50" i="57"/>
  <c r="AE104" i="57" s="1"/>
  <c r="AJ16" i="55"/>
  <c r="AJ70" i="55" s="1"/>
  <c r="AJ16" i="57"/>
  <c r="AJ70" i="57" s="1"/>
  <c r="AJ29" i="55"/>
  <c r="AJ83" i="55" s="1"/>
  <c r="AJ29" i="57"/>
  <c r="AJ83" i="57" s="1"/>
  <c r="AJ21" i="55"/>
  <c r="AJ75" i="55" s="1"/>
  <c r="AJ21" i="57"/>
  <c r="AJ75" i="57" s="1"/>
  <c r="AJ46" i="55"/>
  <c r="AJ100" i="55" s="1"/>
  <c r="AJ46" i="57"/>
  <c r="AJ100" i="57" s="1"/>
  <c r="AJ34" i="55"/>
  <c r="AJ88" i="55" s="1"/>
  <c r="AJ34" i="57"/>
  <c r="AJ88" i="57" s="1"/>
  <c r="AJ45" i="55"/>
  <c r="AJ99" i="55" s="1"/>
  <c r="AJ45" i="57"/>
  <c r="AJ99" i="57" s="1"/>
  <c r="AD10" i="55"/>
  <c r="AD64" i="55" s="1"/>
  <c r="AD10" i="57"/>
  <c r="AD64" i="57" s="1"/>
  <c r="AD23" i="55"/>
  <c r="AD77" i="55" s="1"/>
  <c r="AD23" i="57"/>
  <c r="AD77" i="57" s="1"/>
  <c r="AD16" i="55"/>
  <c r="AD70" i="55" s="1"/>
  <c r="AD16" i="57"/>
  <c r="AD70" i="57" s="1"/>
  <c r="AD55" i="55"/>
  <c r="AD109" i="55" s="1"/>
  <c r="AD55" i="57"/>
  <c r="AD109" i="57" s="1"/>
  <c r="AD47" i="55"/>
  <c r="AD101" i="55" s="1"/>
  <c r="AD47" i="57"/>
  <c r="AD101" i="57" s="1"/>
  <c r="AD53" i="55"/>
  <c r="AD107" i="55" s="1"/>
  <c r="AD53" i="57"/>
  <c r="AD107" i="57" s="1"/>
  <c r="AO14" i="55"/>
  <c r="AO68" i="55" s="1"/>
  <c r="AO14" i="57"/>
  <c r="AO68" i="57" s="1"/>
  <c r="AO23" i="55"/>
  <c r="AO77" i="55" s="1"/>
  <c r="AO23" i="57"/>
  <c r="AO77" i="57" s="1"/>
  <c r="AO36" i="55"/>
  <c r="AO90" i="55" s="1"/>
  <c r="AO36" i="57"/>
  <c r="AO90" i="57" s="1"/>
  <c r="AO33" i="55"/>
  <c r="AO87" i="55" s="1"/>
  <c r="AO33" i="57"/>
  <c r="AO87" i="57" s="1"/>
  <c r="AO30" i="55"/>
  <c r="AO84" i="55" s="1"/>
  <c r="AO30" i="57"/>
  <c r="AO84" i="57" s="1"/>
  <c r="AO45" i="55"/>
  <c r="AO99" i="55" s="1"/>
  <c r="AO45" i="57"/>
  <c r="AO99" i="57" s="1"/>
  <c r="AQ14" i="56"/>
  <c r="AQ68" i="56" s="1"/>
  <c r="AQ14" i="58"/>
  <c r="AQ68" i="58" s="1"/>
  <c r="AQ8" i="56"/>
  <c r="AQ8" i="58"/>
  <c r="AQ31" i="56"/>
  <c r="AQ85" i="56" s="1"/>
  <c r="AQ31" i="58"/>
  <c r="AQ85" i="58" s="1"/>
  <c r="AQ19" i="56"/>
  <c r="AQ73" i="56" s="1"/>
  <c r="AQ19" i="58"/>
  <c r="AQ73" i="58" s="1"/>
  <c r="AQ34" i="56"/>
  <c r="AQ88" i="56" s="1"/>
  <c r="AQ34" i="58"/>
  <c r="AQ88" i="58" s="1"/>
  <c r="AQ41" i="56"/>
  <c r="AQ95" i="56" s="1"/>
  <c r="AQ41" i="58"/>
  <c r="AQ95" i="58" s="1"/>
  <c r="AQ50" i="56"/>
  <c r="AQ104" i="56" s="1"/>
  <c r="AQ50" i="58"/>
  <c r="AQ104" i="58" s="1"/>
  <c r="AR33" i="56"/>
  <c r="AR87" i="56" s="1"/>
  <c r="AR33" i="58"/>
  <c r="AR87" i="58" s="1"/>
  <c r="AR13" i="56"/>
  <c r="AR67" i="56" s="1"/>
  <c r="AR13" i="58"/>
  <c r="AR67" i="58" s="1"/>
  <c r="AR26" i="56"/>
  <c r="AR80" i="56" s="1"/>
  <c r="AR26" i="58"/>
  <c r="AR80" i="58" s="1"/>
  <c r="AR55" i="56"/>
  <c r="AR109" i="56" s="1"/>
  <c r="AR55" i="58"/>
  <c r="AR109" i="58" s="1"/>
  <c r="AR39" i="56"/>
  <c r="AR93" i="56" s="1"/>
  <c r="AR39" i="58"/>
  <c r="AR93" i="58" s="1"/>
  <c r="AR54" i="56"/>
  <c r="AR108" i="56" s="1"/>
  <c r="AR54" i="58"/>
  <c r="AR108" i="58" s="1"/>
  <c r="AU11" i="55"/>
  <c r="AU65" i="55" s="1"/>
  <c r="AU11" i="57"/>
  <c r="AU65" i="57" s="1"/>
  <c r="AU38" i="55"/>
  <c r="AU92" i="55" s="1"/>
  <c r="AU38" i="57"/>
  <c r="AU92" i="57" s="1"/>
  <c r="AU22" i="55"/>
  <c r="AU76" i="55" s="1"/>
  <c r="AU22" i="57"/>
  <c r="AU76" i="57" s="1"/>
  <c r="AU47" i="55"/>
  <c r="AU101" i="55" s="1"/>
  <c r="AU47" i="57"/>
  <c r="AU101" i="57" s="1"/>
  <c r="AU31" i="55"/>
  <c r="AU85" i="55" s="1"/>
  <c r="AU31" i="57"/>
  <c r="AU85" i="57" s="1"/>
  <c r="AU55" i="55"/>
  <c r="AU109" i="55" s="1"/>
  <c r="AU55" i="57"/>
  <c r="AU109" i="57" s="1"/>
  <c r="Y24" i="40"/>
  <c r="Z24" i="40"/>
  <c r="AT9" i="55"/>
  <c r="AT63" i="55" s="1"/>
  <c r="AT9" i="57"/>
  <c r="AT63" i="57" s="1"/>
  <c r="AT23" i="55"/>
  <c r="AT77" i="55" s="1"/>
  <c r="AT23" i="57"/>
  <c r="AT77" i="57" s="1"/>
  <c r="AT20" i="55"/>
  <c r="AT74" i="55" s="1"/>
  <c r="AT20" i="57"/>
  <c r="AT74" i="57" s="1"/>
  <c r="AT35" i="55"/>
  <c r="AT89" i="55" s="1"/>
  <c r="AT35" i="57"/>
  <c r="AT89" i="57" s="1"/>
  <c r="AT33" i="55"/>
  <c r="AT87" i="55" s="1"/>
  <c r="AT33" i="57"/>
  <c r="AT87" i="57" s="1"/>
  <c r="AT53" i="55"/>
  <c r="AT107" i="55" s="1"/>
  <c r="AT53" i="57"/>
  <c r="AT107" i="57" s="1"/>
  <c r="AM20" i="55"/>
  <c r="AM74" i="55" s="1"/>
  <c r="AM20" i="57"/>
  <c r="AM74" i="57" s="1"/>
  <c r="AM27" i="55"/>
  <c r="AM81" i="55" s="1"/>
  <c r="AM27" i="57"/>
  <c r="AM81" i="57" s="1"/>
  <c r="AM17" i="55"/>
  <c r="AM71" i="55" s="1"/>
  <c r="AM17" i="57"/>
  <c r="AM71" i="57" s="1"/>
  <c r="AM40" i="55"/>
  <c r="AM94" i="55" s="1"/>
  <c r="AM40" i="57"/>
  <c r="AM94" i="57" s="1"/>
  <c r="AM56" i="55"/>
  <c r="AM110" i="55" s="1"/>
  <c r="AM56" i="57"/>
  <c r="AM110" i="57" s="1"/>
  <c r="AM49" i="55"/>
  <c r="AM103" i="55" s="1"/>
  <c r="AM49" i="57"/>
  <c r="AM103" i="57" s="1"/>
  <c r="AN9" i="55"/>
  <c r="AN63" i="55" s="1"/>
  <c r="AN9" i="57"/>
  <c r="AN63" i="57" s="1"/>
  <c r="AN16" i="55"/>
  <c r="AN70" i="55" s="1"/>
  <c r="AN16" i="57"/>
  <c r="AN70" i="57" s="1"/>
  <c r="AN31" i="55"/>
  <c r="AN85" i="55" s="1"/>
  <c r="AN31" i="57"/>
  <c r="AN85" i="57" s="1"/>
  <c r="AN29" i="55"/>
  <c r="AN83" i="55" s="1"/>
  <c r="AN29" i="57"/>
  <c r="AN83" i="57" s="1"/>
  <c r="AN40" i="55"/>
  <c r="AN94" i="55" s="1"/>
  <c r="AN40" i="57"/>
  <c r="AN94" i="57" s="1"/>
  <c r="AN43" i="55"/>
  <c r="AN97" i="55" s="1"/>
  <c r="AN43" i="57"/>
  <c r="AN97" i="57" s="1"/>
  <c r="AS8" i="56"/>
  <c r="AS8" i="58"/>
  <c r="AS11" i="56"/>
  <c r="AS65" i="56" s="1"/>
  <c r="AS11" i="58"/>
  <c r="AS65" i="58" s="1"/>
  <c r="AS19" i="56"/>
  <c r="AS73" i="56" s="1"/>
  <c r="AS19" i="58"/>
  <c r="AS73" i="58" s="1"/>
  <c r="AS52" i="56"/>
  <c r="AS106" i="56" s="1"/>
  <c r="AS52" i="58"/>
  <c r="AS106" i="58" s="1"/>
  <c r="AS43" i="56"/>
  <c r="AS97" i="56" s="1"/>
  <c r="AS43" i="58"/>
  <c r="AS97" i="58" s="1"/>
  <c r="AS55" i="56"/>
  <c r="AS109" i="56" s="1"/>
  <c r="AS55" i="58"/>
  <c r="AS109" i="58" s="1"/>
  <c r="AT23" i="56"/>
  <c r="AT77" i="56" s="1"/>
  <c r="AT23" i="58"/>
  <c r="AT77" i="58" s="1"/>
  <c r="AT18" i="56"/>
  <c r="AT72" i="56" s="1"/>
  <c r="AT18" i="58"/>
  <c r="AT72" i="58" s="1"/>
  <c r="AT25" i="56"/>
  <c r="AT79" i="56" s="1"/>
  <c r="AT25" i="58"/>
  <c r="AT79" i="58" s="1"/>
  <c r="AT32" i="56"/>
  <c r="AT86" i="56" s="1"/>
  <c r="AT32" i="58"/>
  <c r="AT86" i="58" s="1"/>
  <c r="AT34" i="56"/>
  <c r="AT88" i="56" s="1"/>
  <c r="AT34" i="58"/>
  <c r="AT88" i="58" s="1"/>
  <c r="AT48" i="56"/>
  <c r="AT102" i="56" s="1"/>
  <c r="AT48" i="58"/>
  <c r="AT102" i="58" s="1"/>
  <c r="AP8" i="56"/>
  <c r="AP8" i="58"/>
  <c r="AP21" i="56"/>
  <c r="AP75" i="56" s="1"/>
  <c r="AP21" i="58"/>
  <c r="AP75" i="58" s="1"/>
  <c r="AP28" i="56"/>
  <c r="AP82" i="56" s="1"/>
  <c r="AP28" i="58"/>
  <c r="AP82" i="58" s="1"/>
  <c r="AP40" i="56"/>
  <c r="AP94" i="56" s="1"/>
  <c r="AP40" i="58"/>
  <c r="AP94" i="58" s="1"/>
  <c r="AP42" i="56"/>
  <c r="AP96" i="56" s="1"/>
  <c r="AP42" i="58"/>
  <c r="AP96" i="58" s="1"/>
  <c r="AP54" i="56"/>
  <c r="AP108" i="56" s="1"/>
  <c r="AP54" i="58"/>
  <c r="AP108" i="58" s="1"/>
  <c r="AP53" i="56"/>
  <c r="AP107" i="56" s="1"/>
  <c r="AP53" i="58"/>
  <c r="AP107" i="58" s="1"/>
  <c r="S117" i="36"/>
  <c r="AU12" i="56"/>
  <c r="AU66" i="56" s="1"/>
  <c r="AU12" i="58"/>
  <c r="AU66" i="58" s="1"/>
  <c r="AU28" i="56"/>
  <c r="AU82" i="56" s="1"/>
  <c r="AU28" i="58"/>
  <c r="AU82" i="58" s="1"/>
  <c r="AU30" i="56"/>
  <c r="AU84" i="56" s="1"/>
  <c r="AU30" i="58"/>
  <c r="AU84" i="58" s="1"/>
  <c r="AU25" i="56"/>
  <c r="AU79" i="56" s="1"/>
  <c r="AU25" i="58"/>
  <c r="AU79" i="58" s="1"/>
  <c r="AU47" i="56"/>
  <c r="AU101" i="56" s="1"/>
  <c r="AU47" i="58"/>
  <c r="AU101" i="58" s="1"/>
  <c r="AU39" i="56"/>
  <c r="AU93" i="56" s="1"/>
  <c r="AU39" i="58"/>
  <c r="AU93" i="58" s="1"/>
  <c r="AU56" i="56"/>
  <c r="AU110" i="56" s="1"/>
  <c r="AU56" i="58"/>
  <c r="AU110" i="58" s="1"/>
  <c r="AS17" i="55"/>
  <c r="AS71" i="55" s="1"/>
  <c r="AS17" i="57"/>
  <c r="AS71" i="57" s="1"/>
  <c r="AS30" i="55"/>
  <c r="AS84" i="55" s="1"/>
  <c r="AS30" i="57"/>
  <c r="AS84" i="57" s="1"/>
  <c r="AS26" i="55"/>
  <c r="AS80" i="55" s="1"/>
  <c r="AS26" i="57"/>
  <c r="AS80" i="57" s="1"/>
  <c r="AS41" i="55"/>
  <c r="AS95" i="55" s="1"/>
  <c r="AS41" i="57"/>
  <c r="AS95" i="57" s="1"/>
  <c r="AS53" i="55"/>
  <c r="AS107" i="55" s="1"/>
  <c r="AS53" i="57"/>
  <c r="AS107" i="57" s="1"/>
  <c r="AS46" i="55"/>
  <c r="AS100" i="55" s="1"/>
  <c r="AS46" i="57"/>
  <c r="AS100" i="57" s="1"/>
  <c r="Y8" i="37"/>
  <c r="Z8" i="37"/>
  <c r="S113" i="36"/>
  <c r="AP11" i="55"/>
  <c r="AP65" i="55" s="1"/>
  <c r="AP11" i="57"/>
  <c r="AP65" i="57" s="1"/>
  <c r="AP19" i="55"/>
  <c r="AP73" i="55" s="1"/>
  <c r="AP19" i="57"/>
  <c r="AP73" i="57" s="1"/>
  <c r="AP30" i="55"/>
  <c r="AP84" i="55" s="1"/>
  <c r="AP30" i="57"/>
  <c r="AP84" i="57" s="1"/>
  <c r="AP32" i="55"/>
  <c r="AP86" i="55" s="1"/>
  <c r="AP32" i="57"/>
  <c r="AP86" i="57" s="1"/>
  <c r="AP45" i="55"/>
  <c r="AP99" i="55" s="1"/>
  <c r="AP45" i="57"/>
  <c r="AP99" i="57" s="1"/>
  <c r="AP46" i="55"/>
  <c r="AP100" i="55" s="1"/>
  <c r="AP46" i="57"/>
  <c r="AP100" i="57" s="1"/>
  <c r="AG41" i="55"/>
  <c r="AG95" i="55" s="1"/>
  <c r="AG41" i="57"/>
  <c r="AG95" i="57" s="1"/>
  <c r="AG25" i="55"/>
  <c r="AG79" i="55" s="1"/>
  <c r="AG25" i="57"/>
  <c r="AG79" i="57" s="1"/>
  <c r="AG43" i="55"/>
  <c r="AG97" i="55" s="1"/>
  <c r="AG43" i="57"/>
  <c r="AG97" i="57" s="1"/>
  <c r="AG42" i="55"/>
  <c r="AG96" i="55" s="1"/>
  <c r="AG42" i="57"/>
  <c r="AG96" i="57" s="1"/>
  <c r="AG44" i="55"/>
  <c r="AG98" i="55" s="1"/>
  <c r="AG44" i="57"/>
  <c r="AG98" i="57" s="1"/>
  <c r="AV9" i="56"/>
  <c r="AV63" i="56" s="1"/>
  <c r="AV9" i="58"/>
  <c r="AV63" i="58" s="1"/>
  <c r="AV16" i="56"/>
  <c r="AV70" i="56" s="1"/>
  <c r="AV16" i="58"/>
  <c r="AV70" i="58" s="1"/>
  <c r="AV20" i="56"/>
  <c r="AV74" i="56" s="1"/>
  <c r="AV20" i="58"/>
  <c r="AV74" i="58" s="1"/>
  <c r="AV30" i="56"/>
  <c r="AV84" i="56" s="1"/>
  <c r="AV30" i="58"/>
  <c r="AV84" i="58" s="1"/>
  <c r="AV33" i="56"/>
  <c r="AV87" i="56" s="1"/>
  <c r="AV33" i="58"/>
  <c r="AV87" i="58" s="1"/>
  <c r="AV40" i="56"/>
  <c r="AV94" i="56" s="1"/>
  <c r="AV40" i="58"/>
  <c r="AV94" i="58" s="1"/>
  <c r="AD23" i="56"/>
  <c r="AD77" i="56" s="1"/>
  <c r="AD23" i="58"/>
  <c r="AD77" i="58" s="1"/>
  <c r="AD19" i="56"/>
  <c r="AD73" i="56" s="1"/>
  <c r="AD19" i="58"/>
  <c r="AD73" i="58" s="1"/>
  <c r="AD30" i="56"/>
  <c r="AD84" i="56" s="1"/>
  <c r="AD30" i="58"/>
  <c r="AD84" i="58" s="1"/>
  <c r="AD24" i="56"/>
  <c r="AD78" i="56" s="1"/>
  <c r="AD24" i="58"/>
  <c r="AD78" i="58" s="1"/>
  <c r="AD40" i="56"/>
  <c r="AD94" i="56" s="1"/>
  <c r="AD40" i="58"/>
  <c r="AD94" i="58" s="1"/>
  <c r="AD41" i="56"/>
  <c r="AD95" i="56" s="1"/>
  <c r="AD41" i="58"/>
  <c r="AD95" i="58" s="1"/>
  <c r="AD55" i="56"/>
  <c r="AD109" i="56" s="1"/>
  <c r="AD55" i="58"/>
  <c r="AD109" i="58" s="1"/>
  <c r="AE11" i="56"/>
  <c r="AE65" i="56" s="1"/>
  <c r="AE11" i="58"/>
  <c r="AE65" i="58" s="1"/>
  <c r="AE17" i="56"/>
  <c r="AE71" i="56" s="1"/>
  <c r="AE17" i="58"/>
  <c r="AE71" i="58" s="1"/>
  <c r="AE30" i="56"/>
  <c r="AE84" i="56" s="1"/>
  <c r="AE30" i="58"/>
  <c r="AE84" i="58" s="1"/>
  <c r="AE37" i="56"/>
  <c r="AE91" i="56" s="1"/>
  <c r="AE37" i="58"/>
  <c r="AE91" i="58" s="1"/>
  <c r="AE50" i="56"/>
  <c r="AE104" i="56" s="1"/>
  <c r="AE50" i="58"/>
  <c r="AE104" i="58" s="1"/>
  <c r="AE52" i="56"/>
  <c r="AE106" i="56" s="1"/>
  <c r="AE52" i="58"/>
  <c r="AE106" i="58" s="1"/>
  <c r="AH12" i="55"/>
  <c r="AH66" i="55" s="1"/>
  <c r="AH12" i="57"/>
  <c r="AH66" i="57" s="1"/>
  <c r="AH21" i="55"/>
  <c r="AH75" i="55" s="1"/>
  <c r="AH21" i="57"/>
  <c r="AH75" i="57" s="1"/>
  <c r="AH34" i="55"/>
  <c r="AH88" i="55" s="1"/>
  <c r="AH34" i="57"/>
  <c r="AH88" i="57" s="1"/>
  <c r="AH33" i="55"/>
  <c r="AH87" i="55" s="1"/>
  <c r="AH33" i="57"/>
  <c r="AH87" i="57" s="1"/>
  <c r="AH40" i="55"/>
  <c r="AH94" i="55" s="1"/>
  <c r="AH40" i="57"/>
  <c r="AH94" i="57" s="1"/>
  <c r="AH56" i="55"/>
  <c r="AH110" i="55" s="1"/>
  <c r="AH56" i="57"/>
  <c r="AH110" i="57" s="1"/>
  <c r="AN14" i="56"/>
  <c r="AN68" i="56" s="1"/>
  <c r="AN14" i="58"/>
  <c r="AN68" i="58" s="1"/>
  <c r="AN13" i="56"/>
  <c r="AN67" i="56" s="1"/>
  <c r="AN13" i="58"/>
  <c r="AN67" i="58" s="1"/>
  <c r="AN52" i="56"/>
  <c r="AN106" i="56" s="1"/>
  <c r="AN52" i="58"/>
  <c r="AN106" i="58" s="1"/>
  <c r="AN36" i="56"/>
  <c r="AN90" i="56" s="1"/>
  <c r="AN36" i="58"/>
  <c r="AN90" i="58" s="1"/>
  <c r="AN33" i="56"/>
  <c r="AN87" i="56" s="1"/>
  <c r="AN33" i="58"/>
  <c r="AN87" i="58" s="1"/>
  <c r="AN40" i="56"/>
  <c r="AN94" i="56" s="1"/>
  <c r="AN40" i="58"/>
  <c r="AN94" i="58" s="1"/>
  <c r="AN54" i="56"/>
  <c r="AN108" i="56" s="1"/>
  <c r="AN54" i="58"/>
  <c r="AN108" i="58" s="1"/>
  <c r="AO9" i="56"/>
  <c r="AO63" i="56" s="1"/>
  <c r="AO9" i="58"/>
  <c r="AO63" i="58" s="1"/>
  <c r="AO39" i="56"/>
  <c r="AO93" i="56" s="1"/>
  <c r="AO39" i="58"/>
  <c r="AO93" i="58" s="1"/>
  <c r="AO57" i="56"/>
  <c r="AO111" i="56" s="1"/>
  <c r="AO57" i="58"/>
  <c r="AO111" i="58" s="1"/>
  <c r="AO31" i="56"/>
  <c r="AO85" i="56" s="1"/>
  <c r="AO31" i="58"/>
  <c r="AO85" i="58" s="1"/>
  <c r="AO49" i="56"/>
  <c r="AO103" i="56" s="1"/>
  <c r="AO49" i="58"/>
  <c r="AO103" i="58" s="1"/>
  <c r="AO56" i="56"/>
  <c r="AO110" i="56" s="1"/>
  <c r="AO56" i="58"/>
  <c r="AO110" i="58" s="1"/>
  <c r="AI10" i="56"/>
  <c r="AI64" i="56" s="1"/>
  <c r="AI10" i="58"/>
  <c r="AI64" i="58" s="1"/>
  <c r="AI17" i="56"/>
  <c r="AI71" i="56" s="1"/>
  <c r="AI17" i="58"/>
  <c r="AI71" i="58" s="1"/>
  <c r="AI25" i="56"/>
  <c r="AI79" i="56" s="1"/>
  <c r="AI25" i="58"/>
  <c r="AI79" i="58" s="1"/>
  <c r="AI40" i="56"/>
  <c r="AI94" i="56" s="1"/>
  <c r="AI40" i="58"/>
  <c r="AI94" i="58" s="1"/>
  <c r="AI30" i="56"/>
  <c r="AI84" i="56" s="1"/>
  <c r="AI30" i="58"/>
  <c r="AI84" i="58" s="1"/>
  <c r="AI41" i="56"/>
  <c r="AI95" i="56" s="1"/>
  <c r="AI41" i="58"/>
  <c r="AI95" i="58" s="1"/>
  <c r="AI54" i="56"/>
  <c r="AI108" i="56" s="1"/>
  <c r="AI54" i="58"/>
  <c r="AI108" i="58" s="1"/>
  <c r="AK24" i="56"/>
  <c r="AK78" i="56" s="1"/>
  <c r="AK24" i="58"/>
  <c r="AK78" i="58" s="1"/>
  <c r="AK10" i="56"/>
  <c r="AK64" i="56" s="1"/>
  <c r="AK10" i="58"/>
  <c r="AK64" i="58" s="1"/>
  <c r="AK23" i="56"/>
  <c r="AK77" i="56" s="1"/>
  <c r="AK23" i="58"/>
  <c r="AK77" i="58" s="1"/>
  <c r="AK47" i="56"/>
  <c r="AK101" i="56" s="1"/>
  <c r="AK47" i="58"/>
  <c r="AK101" i="58" s="1"/>
  <c r="AK36" i="56"/>
  <c r="AK90" i="56" s="1"/>
  <c r="AK36" i="58"/>
  <c r="AK90" i="58" s="1"/>
  <c r="AK51" i="56"/>
  <c r="AK105" i="56" s="1"/>
  <c r="AK51" i="58"/>
  <c r="AK105" i="58" s="1"/>
  <c r="Y42" i="37"/>
  <c r="Z42" i="37"/>
  <c r="Z31" i="40"/>
  <c r="Y31" i="40"/>
  <c r="AL11" i="55"/>
  <c r="AL65" i="55" s="1"/>
  <c r="AL11" i="57"/>
  <c r="AL65" i="57" s="1"/>
  <c r="AL12" i="55"/>
  <c r="AL66" i="55" s="1"/>
  <c r="AL12" i="57"/>
  <c r="AL66" i="57" s="1"/>
  <c r="AL25" i="55"/>
  <c r="AL79" i="55" s="1"/>
  <c r="AL25" i="57"/>
  <c r="AL79" i="57" s="1"/>
  <c r="AL31" i="55"/>
  <c r="AL85" i="55" s="1"/>
  <c r="AL31" i="57"/>
  <c r="AL85" i="57" s="1"/>
  <c r="AL55" i="55"/>
  <c r="AL109" i="55" s="1"/>
  <c r="AL55" i="57"/>
  <c r="AL109" i="57" s="1"/>
  <c r="AL50" i="55"/>
  <c r="AL104" i="55" s="1"/>
  <c r="AL50" i="57"/>
  <c r="AL104" i="57" s="1"/>
  <c r="AL57" i="55"/>
  <c r="AL111" i="55" s="1"/>
  <c r="AL57" i="57"/>
  <c r="AL111" i="57" s="1"/>
  <c r="AG13" i="56"/>
  <c r="AG67" i="56" s="1"/>
  <c r="AG13" i="58"/>
  <c r="AG67" i="58" s="1"/>
  <c r="AG26" i="56"/>
  <c r="AG80" i="56" s="1"/>
  <c r="AG26" i="58"/>
  <c r="AG80" i="58" s="1"/>
  <c r="AG20" i="56"/>
  <c r="AG74" i="56" s="1"/>
  <c r="AG20" i="58"/>
  <c r="AG74" i="58" s="1"/>
  <c r="AG35" i="56"/>
  <c r="AG89" i="56" s="1"/>
  <c r="AG35" i="58"/>
  <c r="AG89" i="58" s="1"/>
  <c r="AG53" i="56"/>
  <c r="AG107" i="56" s="1"/>
  <c r="AG53" i="58"/>
  <c r="AG107" i="58" s="1"/>
  <c r="AG56" i="56"/>
  <c r="AG110" i="56" s="1"/>
  <c r="AG56" i="58"/>
  <c r="AG110" i="58" s="1"/>
  <c r="W118" i="55"/>
  <c r="W120" i="55"/>
  <c r="AH29" i="56"/>
  <c r="AH83" i="56" s="1"/>
  <c r="AH29" i="58"/>
  <c r="AH83" i="58" s="1"/>
  <c r="AH14" i="56"/>
  <c r="AH68" i="56" s="1"/>
  <c r="AH14" i="58"/>
  <c r="AH68" i="58" s="1"/>
  <c r="AH34" i="56"/>
  <c r="AH88" i="56" s="1"/>
  <c r="AH34" i="58"/>
  <c r="AH88" i="58" s="1"/>
  <c r="AH35" i="56"/>
  <c r="AH89" i="56" s="1"/>
  <c r="AH35" i="58"/>
  <c r="AH89" i="58" s="1"/>
  <c r="AH51" i="56"/>
  <c r="AH105" i="56" s="1"/>
  <c r="AH51" i="58"/>
  <c r="AH105" i="58" s="1"/>
  <c r="AH45" i="56"/>
  <c r="AH99" i="56" s="1"/>
  <c r="AH45" i="58"/>
  <c r="AH99" i="58" s="1"/>
  <c r="AL9" i="56"/>
  <c r="AL63" i="56" s="1"/>
  <c r="AL9" i="58"/>
  <c r="AL63" i="58" s="1"/>
  <c r="AL27" i="56"/>
  <c r="AL81" i="56" s="1"/>
  <c r="AL27" i="58"/>
  <c r="AL81" i="58" s="1"/>
  <c r="AL37" i="56"/>
  <c r="AL91" i="56" s="1"/>
  <c r="AL37" i="58"/>
  <c r="AL91" i="58" s="1"/>
  <c r="AL32" i="56"/>
  <c r="AL86" i="56" s="1"/>
  <c r="AL32" i="58"/>
  <c r="AL86" i="58" s="1"/>
  <c r="AL38" i="56"/>
  <c r="AL92" i="56" s="1"/>
  <c r="AL38" i="58"/>
  <c r="AL92" i="58" s="1"/>
  <c r="AL50" i="56"/>
  <c r="AL104" i="56" s="1"/>
  <c r="AL50" i="58"/>
  <c r="AL104" i="58" s="1"/>
  <c r="Y13" i="40"/>
  <c r="Z13" i="40"/>
  <c r="S118" i="55"/>
  <c r="S120" i="55"/>
  <c r="AF10" i="55"/>
  <c r="AF64" i="55" s="1"/>
  <c r="AF10" i="57"/>
  <c r="AF64" i="57" s="1"/>
  <c r="AF12" i="55"/>
  <c r="AF66" i="55" s="1"/>
  <c r="AF12" i="57"/>
  <c r="AF66" i="57" s="1"/>
  <c r="AF16" i="55"/>
  <c r="AF70" i="55" s="1"/>
  <c r="AF16" i="57"/>
  <c r="AF70" i="57" s="1"/>
  <c r="AF39" i="55"/>
  <c r="AF93" i="55" s="1"/>
  <c r="AF39" i="57"/>
  <c r="AF93" i="57" s="1"/>
  <c r="AF33" i="55"/>
  <c r="AF87" i="55" s="1"/>
  <c r="AF33" i="57"/>
  <c r="AF87" i="57" s="1"/>
  <c r="AF49" i="55"/>
  <c r="AF103" i="55" s="1"/>
  <c r="AF49" i="57"/>
  <c r="AF103" i="57" s="1"/>
  <c r="AF51" i="55"/>
  <c r="AF105" i="55" s="1"/>
  <c r="AF51" i="57"/>
  <c r="AF105" i="57" s="1"/>
  <c r="AQ11" i="55"/>
  <c r="AQ65" i="55" s="1"/>
  <c r="AQ11" i="57"/>
  <c r="AQ65" i="57" s="1"/>
  <c r="AQ25" i="55"/>
  <c r="AQ79" i="55" s="1"/>
  <c r="AQ25" i="57"/>
  <c r="AQ79" i="57" s="1"/>
  <c r="AQ15" i="55"/>
  <c r="AQ69" i="55" s="1"/>
  <c r="AQ15" i="57"/>
  <c r="AQ69" i="57" s="1"/>
  <c r="AQ38" i="55"/>
  <c r="AQ92" i="55" s="1"/>
  <c r="AQ38" i="57"/>
  <c r="AQ92" i="57" s="1"/>
  <c r="AQ54" i="55"/>
  <c r="AQ108" i="55" s="1"/>
  <c r="AQ54" i="57"/>
  <c r="AQ108" i="57" s="1"/>
  <c r="AQ43" i="55"/>
  <c r="AQ97" i="55" s="1"/>
  <c r="AQ43" i="57"/>
  <c r="AQ97" i="57" s="1"/>
  <c r="AF8" i="56"/>
  <c r="AF8" i="58"/>
  <c r="AF34" i="56"/>
  <c r="AF88" i="56" s="1"/>
  <c r="AF34" i="58"/>
  <c r="AF88" i="58" s="1"/>
  <c r="AF20" i="56"/>
  <c r="AF74" i="56" s="1"/>
  <c r="AF20" i="58"/>
  <c r="AF74" i="58" s="1"/>
  <c r="AF27" i="56"/>
  <c r="AF81" i="56" s="1"/>
  <c r="AF27" i="58"/>
  <c r="AF81" i="58" s="1"/>
  <c r="AF43" i="56"/>
  <c r="AF97" i="56" s="1"/>
  <c r="AF43" i="58"/>
  <c r="AF97" i="58" s="1"/>
  <c r="AF47" i="56"/>
  <c r="AF101" i="56" s="1"/>
  <c r="AF47" i="58"/>
  <c r="AF101" i="58" s="1"/>
  <c r="AJ8" i="56"/>
  <c r="AJ8" i="58"/>
  <c r="AJ20" i="56"/>
  <c r="AJ74" i="56" s="1"/>
  <c r="AJ20" i="58"/>
  <c r="AJ74" i="58" s="1"/>
  <c r="AJ27" i="56"/>
  <c r="AJ81" i="56" s="1"/>
  <c r="AJ27" i="58"/>
  <c r="AJ81" i="58" s="1"/>
  <c r="AJ29" i="56"/>
  <c r="AJ83" i="56" s="1"/>
  <c r="AJ29" i="58"/>
  <c r="AJ83" i="58" s="1"/>
  <c r="AJ45" i="56"/>
  <c r="AJ99" i="56" s="1"/>
  <c r="AJ45" i="58"/>
  <c r="AJ99" i="58" s="1"/>
  <c r="AJ43" i="56"/>
  <c r="AJ97" i="56" s="1"/>
  <c r="AJ43" i="58"/>
  <c r="AJ97" i="58" s="1"/>
  <c r="AR23" i="55"/>
  <c r="AR77" i="55" s="1"/>
  <c r="AR23" i="57"/>
  <c r="AR77" i="57" s="1"/>
  <c r="AR9" i="55"/>
  <c r="AR63" i="55" s="1"/>
  <c r="AR9" i="57"/>
  <c r="AR63" i="57" s="1"/>
  <c r="AR29" i="55"/>
  <c r="AR83" i="55" s="1"/>
  <c r="AR29" i="57"/>
  <c r="AR83" i="57" s="1"/>
  <c r="AR32" i="55"/>
  <c r="AR86" i="55" s="1"/>
  <c r="AR32" i="57"/>
  <c r="AR86" i="57" s="1"/>
  <c r="AR30" i="55"/>
  <c r="AR84" i="55" s="1"/>
  <c r="AR30" i="57"/>
  <c r="AR84" i="57" s="1"/>
  <c r="AR55" i="55"/>
  <c r="AR109" i="55" s="1"/>
  <c r="AR55" i="57"/>
  <c r="AR109" i="57" s="1"/>
  <c r="AV14" i="55"/>
  <c r="AV68" i="55" s="1"/>
  <c r="AV14" i="57"/>
  <c r="AV68" i="57" s="1"/>
  <c r="AV17" i="55"/>
  <c r="AV71" i="55" s="1"/>
  <c r="AV17" i="57"/>
  <c r="AV71" i="57" s="1"/>
  <c r="AV16" i="55"/>
  <c r="AV70" i="55" s="1"/>
  <c r="AV16" i="57"/>
  <c r="AV70" i="57" s="1"/>
  <c r="AV54" i="55"/>
  <c r="AV108" i="55" s="1"/>
  <c r="AV54" i="57"/>
  <c r="AV108" i="57" s="1"/>
  <c r="AV37" i="55"/>
  <c r="AV91" i="55" s="1"/>
  <c r="AV37" i="57"/>
  <c r="AV91" i="57" s="1"/>
  <c r="AV49" i="55"/>
  <c r="AV103" i="55" s="1"/>
  <c r="AV49" i="57"/>
  <c r="AV103" i="57" s="1"/>
  <c r="AV55" i="55"/>
  <c r="AV109" i="55" s="1"/>
  <c r="AV55" i="57"/>
  <c r="AV109" i="57" s="1"/>
  <c r="AM19" i="56"/>
  <c r="AM73" i="56" s="1"/>
  <c r="AM19" i="58"/>
  <c r="AM73" i="58" s="1"/>
  <c r="AM17" i="56"/>
  <c r="AM71" i="56" s="1"/>
  <c r="AM17" i="58"/>
  <c r="AM71" i="58" s="1"/>
  <c r="AM26" i="58"/>
  <c r="AM80" i="58" s="1"/>
  <c r="AM50" i="56"/>
  <c r="AM104" i="56" s="1"/>
  <c r="AM50" i="58"/>
  <c r="AM104" i="58" s="1"/>
  <c r="AM55" i="56"/>
  <c r="AM109" i="56" s="1"/>
  <c r="AM55" i="58"/>
  <c r="AM109" i="58" s="1"/>
  <c r="AM48" i="56"/>
  <c r="AM102" i="56" s="1"/>
  <c r="AM48" i="58"/>
  <c r="AM102" i="58" s="1"/>
  <c r="AI12" i="55"/>
  <c r="AI66" i="55" s="1"/>
  <c r="AI12" i="57"/>
  <c r="AI66" i="57" s="1"/>
  <c r="AI17" i="55"/>
  <c r="AI71" i="55" s="1"/>
  <c r="AI17" i="57"/>
  <c r="AI71" i="57" s="1"/>
  <c r="AI15" i="55"/>
  <c r="AI69" i="55" s="1"/>
  <c r="AI15" i="57"/>
  <c r="AI69" i="57" s="1"/>
  <c r="AI30" i="55"/>
  <c r="AI84" i="55" s="1"/>
  <c r="AI30" i="57"/>
  <c r="AI84" i="57" s="1"/>
  <c r="AI49" i="55"/>
  <c r="AI103" i="55" s="1"/>
  <c r="AI49" i="57"/>
  <c r="AI103" i="57" s="1"/>
  <c r="AI56" i="55"/>
  <c r="AI110" i="55" s="1"/>
  <c r="AI56" i="57"/>
  <c r="AI110" i="57" s="1"/>
  <c r="AW26" i="56"/>
  <c r="AW80" i="56" s="1"/>
  <c r="AW26" i="58"/>
  <c r="AW80" i="58" s="1"/>
  <c r="AJ23" i="55"/>
  <c r="AJ77" i="55" s="1"/>
  <c r="AJ23" i="57"/>
  <c r="AJ77" i="57" s="1"/>
  <c r="AJ33" i="55"/>
  <c r="AJ87" i="55" s="1"/>
  <c r="AJ33" i="57"/>
  <c r="AJ87" i="57" s="1"/>
  <c r="AJ25" i="55"/>
  <c r="AJ79" i="55" s="1"/>
  <c r="AJ25" i="57"/>
  <c r="AJ79" i="57" s="1"/>
  <c r="AJ52" i="55"/>
  <c r="AJ106" i="55" s="1"/>
  <c r="AJ52" i="57"/>
  <c r="AJ106" i="57" s="1"/>
  <c r="AJ38" i="55"/>
  <c r="AJ92" i="55" s="1"/>
  <c r="AJ38" i="57"/>
  <c r="AJ92" i="57" s="1"/>
  <c r="AJ49" i="55"/>
  <c r="AJ103" i="55" s="1"/>
  <c r="AJ49" i="57"/>
  <c r="AJ103" i="57" s="1"/>
  <c r="AD14" i="55"/>
  <c r="AD68" i="55" s="1"/>
  <c r="AD14" i="57"/>
  <c r="AD68" i="57" s="1"/>
  <c r="AD27" i="55"/>
  <c r="AD81" i="55" s="1"/>
  <c r="AD27" i="57"/>
  <c r="AD81" i="57" s="1"/>
  <c r="AD20" i="55"/>
  <c r="AD74" i="55" s="1"/>
  <c r="AD20" i="57"/>
  <c r="AD74" i="57" s="1"/>
  <c r="AD35" i="55"/>
  <c r="AD89" i="55" s="1"/>
  <c r="AD35" i="57"/>
  <c r="AD89" i="57" s="1"/>
  <c r="AD29" i="55"/>
  <c r="AD83" i="55" s="1"/>
  <c r="AD29" i="57"/>
  <c r="AD83" i="57" s="1"/>
  <c r="AD44" i="55"/>
  <c r="AD98" i="55" s="1"/>
  <c r="AD44" i="57"/>
  <c r="AD98" i="57" s="1"/>
  <c r="AO9" i="55"/>
  <c r="AO63" i="55" s="1"/>
  <c r="AO9" i="57"/>
  <c r="AO63" i="57" s="1"/>
  <c r="AO27" i="55"/>
  <c r="AO81" i="55" s="1"/>
  <c r="AO27" i="57"/>
  <c r="AO81" i="57" s="1"/>
  <c r="AO41" i="55"/>
  <c r="AO95" i="55" s="1"/>
  <c r="AO41" i="57"/>
  <c r="AO95" i="57" s="1"/>
  <c r="AO40" i="55"/>
  <c r="AO94" i="55" s="1"/>
  <c r="AO40" i="57"/>
  <c r="AO94" i="57" s="1"/>
  <c r="AO34" i="55"/>
  <c r="AO88" i="55" s="1"/>
  <c r="AO34" i="57"/>
  <c r="AO88" i="57" s="1"/>
  <c r="AO49" i="55"/>
  <c r="AO103" i="55" s="1"/>
  <c r="AO49" i="57"/>
  <c r="AO103" i="57" s="1"/>
  <c r="AQ10" i="56"/>
  <c r="AQ64" i="56" s="1"/>
  <c r="AQ10" i="58"/>
  <c r="AQ64" i="58" s="1"/>
  <c r="AQ12" i="56"/>
  <c r="AQ66" i="56" s="1"/>
  <c r="AQ12" i="58"/>
  <c r="AQ66" i="58" s="1"/>
  <c r="AQ25" i="56"/>
  <c r="AQ79" i="56" s="1"/>
  <c r="AQ25" i="58"/>
  <c r="AQ79" i="58" s="1"/>
  <c r="AQ23" i="56"/>
  <c r="AQ77" i="56" s="1"/>
  <c r="AQ23" i="58"/>
  <c r="AQ77" i="58" s="1"/>
  <c r="AQ38" i="56"/>
  <c r="AQ92" i="56" s="1"/>
  <c r="AQ38" i="58"/>
  <c r="AQ92" i="58" s="1"/>
  <c r="AQ44" i="56"/>
  <c r="AQ98" i="56" s="1"/>
  <c r="AQ44" i="58"/>
  <c r="AQ98" i="58" s="1"/>
  <c r="AQ54" i="56"/>
  <c r="AQ108" i="56" s="1"/>
  <c r="AQ54" i="58"/>
  <c r="AQ108" i="58" s="1"/>
  <c r="AR28" i="56"/>
  <c r="AR82" i="56" s="1"/>
  <c r="AR28" i="58"/>
  <c r="AR82" i="58" s="1"/>
  <c r="AR17" i="56"/>
  <c r="AR71" i="56" s="1"/>
  <c r="AR17" i="58"/>
  <c r="AR71" i="58" s="1"/>
  <c r="AR30" i="56"/>
  <c r="AR84" i="56" s="1"/>
  <c r="AR30" i="58"/>
  <c r="AR84" i="58" s="1"/>
  <c r="AR47" i="56"/>
  <c r="AR101" i="56" s="1"/>
  <c r="AR47" i="58"/>
  <c r="AR101" i="58" s="1"/>
  <c r="AR53" i="56"/>
  <c r="AR107" i="56" s="1"/>
  <c r="AR53" i="58"/>
  <c r="AR107" i="58" s="1"/>
  <c r="AR48" i="56"/>
  <c r="AR102" i="56" s="1"/>
  <c r="AR48" i="58"/>
  <c r="AR102" i="58" s="1"/>
  <c r="AU10" i="55"/>
  <c r="AU64" i="55" s="1"/>
  <c r="AU10" i="57"/>
  <c r="AU64" i="57" s="1"/>
  <c r="AU29" i="55"/>
  <c r="AU83" i="55" s="1"/>
  <c r="AU29" i="57"/>
  <c r="AU83" i="57" s="1"/>
  <c r="AU26" i="55"/>
  <c r="AU80" i="55" s="1"/>
  <c r="AU26" i="57"/>
  <c r="AU80" i="57" s="1"/>
  <c r="AU41" i="55"/>
  <c r="AU95" i="55" s="1"/>
  <c r="AU41" i="57"/>
  <c r="AU95" i="57" s="1"/>
  <c r="AU35" i="55"/>
  <c r="AU89" i="55" s="1"/>
  <c r="AU35" i="57"/>
  <c r="AU89" i="57" s="1"/>
  <c r="AU42" i="55"/>
  <c r="AU96" i="55" s="1"/>
  <c r="AU42" i="57"/>
  <c r="AU96" i="57" s="1"/>
  <c r="Z37" i="37"/>
  <c r="Y37" i="37"/>
  <c r="Y7" i="40"/>
  <c r="Z7" i="40"/>
  <c r="AT13" i="55"/>
  <c r="AT67" i="55" s="1"/>
  <c r="AT13" i="57"/>
  <c r="AT67" i="57" s="1"/>
  <c r="AT36" i="55"/>
  <c r="AT90" i="55" s="1"/>
  <c r="AT36" i="57"/>
  <c r="AT90" i="57" s="1"/>
  <c r="AT24" i="55"/>
  <c r="AT78" i="55" s="1"/>
  <c r="AT24" i="57"/>
  <c r="AT78" i="57" s="1"/>
  <c r="AT39" i="55"/>
  <c r="AT93" i="55" s="1"/>
  <c r="AT39" i="57"/>
  <c r="AT93" i="57" s="1"/>
  <c r="AT37" i="55"/>
  <c r="AT91" i="55" s="1"/>
  <c r="AT37" i="57"/>
  <c r="AT91" i="57" s="1"/>
  <c r="AT56" i="55"/>
  <c r="AT110" i="55" s="1"/>
  <c r="AT56" i="57"/>
  <c r="AT110" i="57" s="1"/>
  <c r="AD28" i="40"/>
  <c r="AE28" i="40" s="1"/>
  <c r="AF28" i="40" s="1"/>
  <c r="AG8" i="40" s="1"/>
  <c r="AD39" i="37"/>
  <c r="AE39" i="37" s="1"/>
  <c r="AF39" i="37" s="1"/>
  <c r="AM12" i="55"/>
  <c r="AM66" i="55" s="1"/>
  <c r="AM12" i="57"/>
  <c r="AM66" i="57" s="1"/>
  <c r="AM24" i="55"/>
  <c r="AM78" i="55" s="1"/>
  <c r="AM24" i="57"/>
  <c r="AM78" i="57" s="1"/>
  <c r="AM38" i="55"/>
  <c r="AM92" i="55" s="1"/>
  <c r="AM38" i="57"/>
  <c r="AM92" i="57" s="1"/>
  <c r="AM21" i="55"/>
  <c r="AM75" i="55" s="1"/>
  <c r="AM21" i="57"/>
  <c r="AM75" i="57" s="1"/>
  <c r="AM44" i="55"/>
  <c r="AM98" i="55" s="1"/>
  <c r="AM44" i="57"/>
  <c r="AM98" i="57" s="1"/>
  <c r="AM57" i="55"/>
  <c r="AM111" i="55" s="1"/>
  <c r="AM57" i="57"/>
  <c r="AM111" i="57" s="1"/>
  <c r="AM53" i="55"/>
  <c r="AM107" i="55" s="1"/>
  <c r="AM53" i="57"/>
  <c r="AM107" i="57" s="1"/>
  <c r="AN13" i="55"/>
  <c r="AN67" i="55" s="1"/>
  <c r="AN13" i="57"/>
  <c r="AN67" i="57" s="1"/>
  <c r="AN20" i="55"/>
  <c r="AN74" i="55" s="1"/>
  <c r="AN20" i="57"/>
  <c r="AN74" i="57" s="1"/>
  <c r="AN39" i="55"/>
  <c r="AN93" i="55" s="1"/>
  <c r="AN39" i="57"/>
  <c r="AN93" i="57" s="1"/>
  <c r="AN33" i="55"/>
  <c r="AN87" i="55" s="1"/>
  <c r="AN33" i="57"/>
  <c r="AN87" i="57" s="1"/>
  <c r="AN44" i="55"/>
  <c r="AN98" i="55" s="1"/>
  <c r="AN44" i="57"/>
  <c r="AN98" i="57" s="1"/>
  <c r="AN47" i="55"/>
  <c r="AN101" i="55" s="1"/>
  <c r="AN47" i="57"/>
  <c r="AN101" i="57" s="1"/>
  <c r="AS29" i="56"/>
  <c r="AS83" i="56" s="1"/>
  <c r="AS29" i="58"/>
  <c r="AS83" i="58" s="1"/>
  <c r="AS15" i="56"/>
  <c r="AS69" i="56" s="1"/>
  <c r="AS15" i="58"/>
  <c r="AS69" i="58" s="1"/>
  <c r="AS23" i="56"/>
  <c r="AS77" i="56" s="1"/>
  <c r="AS23" i="58"/>
  <c r="AS77" i="58" s="1"/>
  <c r="AS38" i="56"/>
  <c r="AS92" i="56" s="1"/>
  <c r="AS38" i="58"/>
  <c r="AS92" i="58" s="1"/>
  <c r="AS56" i="56"/>
  <c r="AS110" i="56" s="1"/>
  <c r="AS56" i="58"/>
  <c r="AS110" i="58" s="1"/>
  <c r="AS50" i="56"/>
  <c r="AS104" i="56" s="1"/>
  <c r="AS50" i="58"/>
  <c r="AS104" i="58" s="1"/>
  <c r="AT11" i="56"/>
  <c r="AT65" i="56" s="1"/>
  <c r="AT11" i="58"/>
  <c r="AT65" i="58" s="1"/>
  <c r="AT19" i="56"/>
  <c r="AT73" i="56" s="1"/>
  <c r="AT19" i="58"/>
  <c r="AT73" i="58" s="1"/>
  <c r="AT29" i="56"/>
  <c r="AT83" i="56" s="1"/>
  <c r="AT29" i="58"/>
  <c r="AT83" i="58" s="1"/>
  <c r="AT40" i="56"/>
  <c r="AT94" i="56" s="1"/>
  <c r="AT40" i="58"/>
  <c r="AT94" i="58" s="1"/>
  <c r="AT38" i="56"/>
  <c r="AT92" i="56" s="1"/>
  <c r="AT38" i="58"/>
  <c r="AT92" i="58" s="1"/>
  <c r="AT49" i="56"/>
  <c r="AT103" i="56" s="1"/>
  <c r="AT49" i="58"/>
  <c r="AT103" i="58" s="1"/>
  <c r="AP9" i="56"/>
  <c r="AP63" i="56" s="1"/>
  <c r="AP9" i="58"/>
  <c r="AP63" i="58" s="1"/>
  <c r="AP25" i="56"/>
  <c r="AP79" i="56" s="1"/>
  <c r="AP25" i="58"/>
  <c r="AP79" i="58" s="1"/>
  <c r="AP30" i="56"/>
  <c r="AP84" i="56" s="1"/>
  <c r="AP30" i="58"/>
  <c r="AP84" i="58" s="1"/>
  <c r="AP18" i="56"/>
  <c r="AP72" i="56" s="1"/>
  <c r="AP18" i="58"/>
  <c r="AP72" i="58" s="1"/>
  <c r="AP32" i="56"/>
  <c r="AP86" i="56" s="1"/>
  <c r="AP32" i="58"/>
  <c r="AP86" i="58" s="1"/>
  <c r="AP56" i="56"/>
  <c r="AP110" i="56" s="1"/>
  <c r="AP56" i="58"/>
  <c r="AP110" i="58" s="1"/>
  <c r="AP57" i="56"/>
  <c r="AP111" i="56" s="1"/>
  <c r="AP57" i="58"/>
  <c r="AP111" i="58" s="1"/>
  <c r="AU24" i="56"/>
  <c r="AU78" i="56" s="1"/>
  <c r="AU24" i="58"/>
  <c r="AU78" i="58" s="1"/>
  <c r="AU10" i="56"/>
  <c r="AU64" i="56" s="1"/>
  <c r="AU10" i="58"/>
  <c r="AU64" i="58" s="1"/>
  <c r="AU34" i="56"/>
  <c r="AU88" i="56" s="1"/>
  <c r="AU34" i="58"/>
  <c r="AU88" i="58" s="1"/>
  <c r="AU29" i="56"/>
  <c r="AU83" i="56" s="1"/>
  <c r="AU29" i="58"/>
  <c r="AU83" i="58" s="1"/>
  <c r="AU31" i="56"/>
  <c r="AU85" i="56" s="1"/>
  <c r="AU31" i="58"/>
  <c r="AU85" i="58" s="1"/>
  <c r="AU43" i="56"/>
  <c r="AU97" i="56" s="1"/>
  <c r="AU43" i="58"/>
  <c r="AU97" i="58" s="1"/>
  <c r="AU57" i="56"/>
  <c r="AU111" i="56" s="1"/>
  <c r="AU57" i="58"/>
  <c r="AU111" i="58" s="1"/>
  <c r="AD20" i="37"/>
  <c r="AE20" i="37" s="1"/>
  <c r="AF20" i="37" s="1"/>
  <c r="AS8" i="55"/>
  <c r="AS8" i="57"/>
  <c r="AS21" i="55"/>
  <c r="AS75" i="55" s="1"/>
  <c r="AS21" i="57"/>
  <c r="AS75" i="57" s="1"/>
  <c r="AS31" i="55"/>
  <c r="AS85" i="55" s="1"/>
  <c r="AS31" i="57"/>
  <c r="AS85" i="57" s="1"/>
  <c r="AS35" i="55"/>
  <c r="AS89" i="55" s="1"/>
  <c r="AS35" i="57"/>
  <c r="AS89" i="57" s="1"/>
  <c r="AS48" i="55"/>
  <c r="AS102" i="55" s="1"/>
  <c r="AS48" i="57"/>
  <c r="AS102" i="57" s="1"/>
  <c r="AS52" i="55"/>
  <c r="AS106" i="55" s="1"/>
  <c r="AS52" i="57"/>
  <c r="AS106" i="57" s="1"/>
  <c r="AS50" i="55"/>
  <c r="AS104" i="55" s="1"/>
  <c r="AS50" i="57"/>
  <c r="AS104" i="57" s="1"/>
  <c r="Y47" i="37"/>
  <c r="Z47" i="37"/>
  <c r="AP9" i="55"/>
  <c r="AP63" i="55" s="1"/>
  <c r="AP9" i="57"/>
  <c r="AP63" i="57" s="1"/>
  <c r="AP20" i="55"/>
  <c r="AP74" i="55" s="1"/>
  <c r="AP20" i="57"/>
  <c r="AP74" i="57" s="1"/>
  <c r="AP23" i="55"/>
  <c r="AP77" i="55" s="1"/>
  <c r="AP23" i="57"/>
  <c r="AP77" i="57" s="1"/>
  <c r="AP42" i="55"/>
  <c r="AP96" i="55" s="1"/>
  <c r="AP42" i="57"/>
  <c r="AP96" i="57" s="1"/>
  <c r="AP36" i="55"/>
  <c r="AP90" i="55" s="1"/>
  <c r="AP36" i="57"/>
  <c r="AP90" i="57" s="1"/>
  <c r="AP48" i="55"/>
  <c r="AP102" i="55" s="1"/>
  <c r="AP48" i="57"/>
  <c r="AP102" i="57" s="1"/>
  <c r="AP50" i="55"/>
  <c r="AP104" i="55" s="1"/>
  <c r="AP50" i="57"/>
  <c r="AP104" i="57" s="1"/>
  <c r="AG12" i="55"/>
  <c r="AG66" i="55" s="1"/>
  <c r="AG12" i="57"/>
  <c r="AG66" i="57" s="1"/>
  <c r="AG18" i="55"/>
  <c r="AG72" i="55" s="1"/>
  <c r="AG18" i="57"/>
  <c r="AG72" i="57" s="1"/>
  <c r="AG33" i="55"/>
  <c r="AG87" i="55" s="1"/>
  <c r="AG33" i="57"/>
  <c r="AG87" i="57" s="1"/>
  <c r="AG31" i="55"/>
  <c r="AG85" i="55" s="1"/>
  <c r="AG31" i="57"/>
  <c r="AG85" i="57" s="1"/>
  <c r="AG46" i="55"/>
  <c r="AG100" i="55" s="1"/>
  <c r="AG46" i="57"/>
  <c r="AG100" i="57" s="1"/>
  <c r="AG48" i="55"/>
  <c r="AG102" i="55" s="1"/>
  <c r="AG48" i="57"/>
  <c r="AG102" i="57" s="1"/>
  <c r="AV14" i="56"/>
  <c r="AV68" i="56" s="1"/>
  <c r="AV14" i="58"/>
  <c r="AV68" i="58" s="1"/>
  <c r="AV21" i="56"/>
  <c r="AV75" i="56" s="1"/>
  <c r="AV21" i="58"/>
  <c r="AV75" i="58" s="1"/>
  <c r="AV24" i="56"/>
  <c r="AV78" i="56" s="1"/>
  <c r="AV24" i="58"/>
  <c r="AV78" i="58" s="1"/>
  <c r="AV42" i="56"/>
  <c r="AV96" i="56" s="1"/>
  <c r="AV42" i="58"/>
  <c r="AV96" i="58" s="1"/>
  <c r="AV37" i="56"/>
  <c r="AV91" i="56" s="1"/>
  <c r="AV37" i="58"/>
  <c r="AV91" i="58" s="1"/>
  <c r="AV46" i="56"/>
  <c r="AV100" i="56" s="1"/>
  <c r="AV46" i="58"/>
  <c r="AV100" i="58" s="1"/>
  <c r="AD13" i="56"/>
  <c r="AD67" i="56" s="1"/>
  <c r="AD13" i="58"/>
  <c r="AD67" i="58" s="1"/>
  <c r="AD8" i="56"/>
  <c r="AD8" i="58"/>
  <c r="AD31" i="56"/>
  <c r="AD85" i="56" s="1"/>
  <c r="AD31" i="58"/>
  <c r="AD85" i="58" s="1"/>
  <c r="AD28" i="56"/>
  <c r="AD82" i="56" s="1"/>
  <c r="AD28" i="58"/>
  <c r="AD82" i="58" s="1"/>
  <c r="AD34" i="56"/>
  <c r="AD88" i="56" s="1"/>
  <c r="AD34" i="58"/>
  <c r="AD88" i="58" s="1"/>
  <c r="AD49" i="56"/>
  <c r="AD103" i="56" s="1"/>
  <c r="AD49" i="58"/>
  <c r="AD103" i="58" s="1"/>
  <c r="AE12" i="56"/>
  <c r="AE66" i="56" s="1"/>
  <c r="AE12" i="58"/>
  <c r="AE66" i="58" s="1"/>
  <c r="AE15" i="56"/>
  <c r="AE69" i="56" s="1"/>
  <c r="AE15" i="58"/>
  <c r="AE69" i="58" s="1"/>
  <c r="AE27" i="56"/>
  <c r="AE81" i="56" s="1"/>
  <c r="AE27" i="58"/>
  <c r="AE81" i="58" s="1"/>
  <c r="AE51" i="56"/>
  <c r="AE105" i="56" s="1"/>
  <c r="AE51" i="58"/>
  <c r="AE105" i="58" s="1"/>
  <c r="AE32" i="56"/>
  <c r="AE86" i="56" s="1"/>
  <c r="AE32" i="58"/>
  <c r="AE86" i="58" s="1"/>
  <c r="AE47" i="56"/>
  <c r="AE101" i="56" s="1"/>
  <c r="AE47" i="58"/>
  <c r="AE101" i="58" s="1"/>
  <c r="AE56" i="56"/>
  <c r="AE110" i="56" s="1"/>
  <c r="AE56" i="58"/>
  <c r="AE110" i="58" s="1"/>
  <c r="I118" i="55"/>
  <c r="I120" i="55"/>
  <c r="AH17" i="55"/>
  <c r="AH71" i="55" s="1"/>
  <c r="AH17" i="57"/>
  <c r="AH71" i="57" s="1"/>
  <c r="AH25" i="55"/>
  <c r="AH79" i="55" s="1"/>
  <c r="AH25" i="57"/>
  <c r="AH79" i="57" s="1"/>
  <c r="AH18" i="55"/>
  <c r="AH72" i="55" s="1"/>
  <c r="AH18" i="57"/>
  <c r="AH72" i="57" s="1"/>
  <c r="AH37" i="55"/>
  <c r="AH91" i="55" s="1"/>
  <c r="AH37" i="57"/>
  <c r="AH91" i="57" s="1"/>
  <c r="AH43" i="55"/>
  <c r="AH97" i="55" s="1"/>
  <c r="AH43" i="57"/>
  <c r="AH97" i="57" s="1"/>
  <c r="AH47" i="55"/>
  <c r="AH101" i="55" s="1"/>
  <c r="AH47" i="57"/>
  <c r="AH101" i="57" s="1"/>
  <c r="AN8" i="56"/>
  <c r="AN8" i="58"/>
  <c r="AN17" i="56"/>
  <c r="AN71" i="56" s="1"/>
  <c r="AN17" i="58"/>
  <c r="AN71" i="58" s="1"/>
  <c r="AN42" i="56"/>
  <c r="AN96" i="56" s="1"/>
  <c r="AN42" i="58"/>
  <c r="AN96" i="58" s="1"/>
  <c r="AN19" i="56"/>
  <c r="AN73" i="56" s="1"/>
  <c r="AN19" i="58"/>
  <c r="AN73" i="58" s="1"/>
  <c r="AN37" i="56"/>
  <c r="AN91" i="56" s="1"/>
  <c r="AN37" i="58"/>
  <c r="AN91" i="58" s="1"/>
  <c r="AN44" i="56"/>
  <c r="AN98" i="56" s="1"/>
  <c r="AN44" i="58"/>
  <c r="AN98" i="58" s="1"/>
  <c r="AO15" i="56"/>
  <c r="AO69" i="56" s="1"/>
  <c r="AO15" i="58"/>
  <c r="AO69" i="58" s="1"/>
  <c r="AO13" i="56"/>
  <c r="AO67" i="56" s="1"/>
  <c r="AO13" i="58"/>
  <c r="AO67" i="58" s="1"/>
  <c r="AO26" i="56"/>
  <c r="AO80" i="56" s="1"/>
  <c r="AO26" i="58"/>
  <c r="AO80" i="58" s="1"/>
  <c r="AO20" i="56"/>
  <c r="AO74" i="56" s="1"/>
  <c r="AO20" i="58"/>
  <c r="AO74" i="58" s="1"/>
  <c r="AO35" i="56"/>
  <c r="AO89" i="56" s="1"/>
  <c r="AO35" i="58"/>
  <c r="AO89" i="58" s="1"/>
  <c r="AO46" i="56"/>
  <c r="AO100" i="56" s="1"/>
  <c r="AO46" i="58"/>
  <c r="AO100" i="58" s="1"/>
  <c r="AO51" i="56"/>
  <c r="AO105" i="56" s="1"/>
  <c r="AO51" i="58"/>
  <c r="AO105" i="58" s="1"/>
  <c r="AI22" i="56"/>
  <c r="AI76" i="56" s="1"/>
  <c r="AI22" i="58"/>
  <c r="AI76" i="58" s="1"/>
  <c r="AI8" i="56"/>
  <c r="AI8" i="58"/>
  <c r="AI29" i="56"/>
  <c r="AI83" i="56" s="1"/>
  <c r="AI29" i="58"/>
  <c r="AI83" i="58" s="1"/>
  <c r="AI19" i="56"/>
  <c r="AI73" i="56" s="1"/>
  <c r="AI19" i="58"/>
  <c r="AI73" i="58" s="1"/>
  <c r="AI34" i="56"/>
  <c r="AI88" i="56" s="1"/>
  <c r="AI34" i="58"/>
  <c r="AI88" i="58" s="1"/>
  <c r="AI46" i="56"/>
  <c r="AI100" i="56" s="1"/>
  <c r="AI46" i="58"/>
  <c r="AI100" i="58" s="1"/>
  <c r="AK12" i="56"/>
  <c r="AK66" i="56" s="1"/>
  <c r="AK12" i="58"/>
  <c r="AK66" i="58" s="1"/>
  <c r="AK14" i="56"/>
  <c r="AK68" i="56" s="1"/>
  <c r="AK14" i="58"/>
  <c r="AK68" i="58" s="1"/>
  <c r="AK27" i="56"/>
  <c r="AK81" i="56" s="1"/>
  <c r="AK27" i="58"/>
  <c r="AK81" i="58" s="1"/>
  <c r="AK33" i="56"/>
  <c r="AK87" i="56" s="1"/>
  <c r="AK33" i="58"/>
  <c r="AK87" i="58" s="1"/>
  <c r="AK45" i="56"/>
  <c r="AK99" i="56" s="1"/>
  <c r="AK45" i="58"/>
  <c r="AK99" i="58" s="1"/>
  <c r="AK54" i="56"/>
  <c r="AK108" i="56" s="1"/>
  <c r="AK54" i="58"/>
  <c r="AK108" i="58" s="1"/>
  <c r="AD24" i="37"/>
  <c r="AE24" i="37" s="1"/>
  <c r="AF24" i="37" s="1"/>
  <c r="AL18" i="55"/>
  <c r="AL72" i="55" s="1"/>
  <c r="AL18" i="57"/>
  <c r="AL72" i="57" s="1"/>
  <c r="AL15" i="55"/>
  <c r="AL69" i="55" s="1"/>
  <c r="AL15" i="57"/>
  <c r="AL69" i="57" s="1"/>
  <c r="AL32" i="55"/>
  <c r="AL86" i="55" s="1"/>
  <c r="AL32" i="57"/>
  <c r="AL86" i="57" s="1"/>
  <c r="AL35" i="55"/>
  <c r="AL89" i="55" s="1"/>
  <c r="AL35" i="57"/>
  <c r="AL89" i="57" s="1"/>
  <c r="AL47" i="55"/>
  <c r="AL101" i="55" s="1"/>
  <c r="AL47" i="57"/>
  <c r="AL101" i="57" s="1"/>
  <c r="AL54" i="55"/>
  <c r="AL108" i="55" s="1"/>
  <c r="AL54" i="57"/>
  <c r="AL108" i="57" s="1"/>
  <c r="AG15" i="56"/>
  <c r="AG69" i="56" s="1"/>
  <c r="AG15" i="58"/>
  <c r="AG69" i="58" s="1"/>
  <c r="AG17" i="56"/>
  <c r="AG71" i="56" s="1"/>
  <c r="AG17" i="58"/>
  <c r="AG71" i="58" s="1"/>
  <c r="AG44" i="56"/>
  <c r="AG98" i="56" s="1"/>
  <c r="AG44" i="58"/>
  <c r="AG98" i="58" s="1"/>
  <c r="AG24" i="56"/>
  <c r="AG78" i="56" s="1"/>
  <c r="AG24" i="58"/>
  <c r="AG78" i="58" s="1"/>
  <c r="AG41" i="56"/>
  <c r="AG95" i="56" s="1"/>
  <c r="AG41" i="58"/>
  <c r="AG95" i="58" s="1"/>
  <c r="AG45" i="56"/>
  <c r="AG99" i="56" s="1"/>
  <c r="AG45" i="58"/>
  <c r="AG99" i="58" s="1"/>
  <c r="AG51" i="56"/>
  <c r="AG105" i="56" s="1"/>
  <c r="AG51" i="58"/>
  <c r="AG105" i="58" s="1"/>
  <c r="W118" i="57"/>
  <c r="W120" i="57"/>
  <c r="AH21" i="56"/>
  <c r="AH75" i="56" s="1"/>
  <c r="AH21" i="58"/>
  <c r="AH75" i="58" s="1"/>
  <c r="AH54" i="56"/>
  <c r="AH108" i="56" s="1"/>
  <c r="AH54" i="58"/>
  <c r="AH108" i="58" s="1"/>
  <c r="AH49" i="56"/>
  <c r="AH103" i="56" s="1"/>
  <c r="AH49" i="58"/>
  <c r="AH103" i="58" s="1"/>
  <c r="AL22" i="56"/>
  <c r="AL76" i="56" s="1"/>
  <c r="AL22" i="58"/>
  <c r="AL76" i="58" s="1"/>
  <c r="AL21" i="56"/>
  <c r="AL75" i="56" s="1"/>
  <c r="AL21" i="58"/>
  <c r="AL75" i="58" s="1"/>
  <c r="AL39" i="56"/>
  <c r="AL93" i="56" s="1"/>
  <c r="AL39" i="58"/>
  <c r="AL93" i="58" s="1"/>
  <c r="AL54" i="56"/>
  <c r="AL108" i="56" s="1"/>
  <c r="AL54" i="58"/>
  <c r="AL108" i="58" s="1"/>
  <c r="Y11" i="40"/>
  <c r="Z11" i="40"/>
  <c r="S118" i="57"/>
  <c r="S120" i="57"/>
  <c r="AF14" i="55"/>
  <c r="AF68" i="55" s="1"/>
  <c r="AF14" i="57"/>
  <c r="AF68" i="57" s="1"/>
  <c r="AF21" i="55"/>
  <c r="AF75" i="55" s="1"/>
  <c r="AF21" i="57"/>
  <c r="AF75" i="57" s="1"/>
  <c r="AF20" i="55"/>
  <c r="AF74" i="55" s="1"/>
  <c r="AF20" i="57"/>
  <c r="AF74" i="57" s="1"/>
  <c r="AF54" i="55"/>
  <c r="AF108" i="55" s="1"/>
  <c r="AF54" i="57"/>
  <c r="AF108" i="57" s="1"/>
  <c r="AF37" i="55"/>
  <c r="AF91" i="55" s="1"/>
  <c r="AF37" i="57"/>
  <c r="AF91" i="57" s="1"/>
  <c r="AF53" i="55"/>
  <c r="AF107" i="55" s="1"/>
  <c r="AF53" i="57"/>
  <c r="AF107" i="57" s="1"/>
  <c r="AF55" i="55"/>
  <c r="AF109" i="55" s="1"/>
  <c r="AF55" i="57"/>
  <c r="AF109" i="57" s="1"/>
  <c r="AQ18" i="55"/>
  <c r="AQ72" i="55" s="1"/>
  <c r="AQ18" i="57"/>
  <c r="AQ72" i="57" s="1"/>
  <c r="AQ31" i="55"/>
  <c r="AQ85" i="55" s="1"/>
  <c r="AQ31" i="57"/>
  <c r="AQ85" i="57" s="1"/>
  <c r="AQ19" i="55"/>
  <c r="AQ73" i="55" s="1"/>
  <c r="AQ19" i="57"/>
  <c r="AQ73" i="57" s="1"/>
  <c r="AQ42" i="55"/>
  <c r="AQ96" i="55" s="1"/>
  <c r="AQ42" i="57"/>
  <c r="AQ96" i="57" s="1"/>
  <c r="AQ49" i="55"/>
  <c r="AQ103" i="55" s="1"/>
  <c r="AQ49" i="57"/>
  <c r="AQ103" i="57" s="1"/>
  <c r="AQ47" i="55"/>
  <c r="AQ101" i="55" s="1"/>
  <c r="AQ47" i="57"/>
  <c r="AQ101" i="57" s="1"/>
  <c r="AF14" i="56"/>
  <c r="AF68" i="56" s="1"/>
  <c r="AF14" i="58"/>
  <c r="AF68" i="58" s="1"/>
  <c r="AF11" i="56"/>
  <c r="AF65" i="56" s="1"/>
  <c r="AF11" i="58"/>
  <c r="AF65" i="58" s="1"/>
  <c r="AF24" i="56"/>
  <c r="AF78" i="56" s="1"/>
  <c r="AF24" i="58"/>
  <c r="AF78" i="58" s="1"/>
  <c r="AF39" i="56"/>
  <c r="AF93" i="56" s="1"/>
  <c r="AF39" i="58"/>
  <c r="AF93" i="58" s="1"/>
  <c r="AF51" i="56"/>
  <c r="AF105" i="56" s="1"/>
  <c r="AF51" i="58"/>
  <c r="AF105" i="58" s="1"/>
  <c r="AF49" i="56"/>
  <c r="AF103" i="56" s="1"/>
  <c r="AF49" i="58"/>
  <c r="AF103" i="58" s="1"/>
  <c r="AJ16" i="56"/>
  <c r="AJ70" i="56" s="1"/>
  <c r="AJ16" i="58"/>
  <c r="AJ70" i="58" s="1"/>
  <c r="AJ9" i="56"/>
  <c r="AJ63" i="56" s="1"/>
  <c r="AJ9" i="58"/>
  <c r="AJ63" i="58" s="1"/>
  <c r="AJ33" i="56"/>
  <c r="AJ87" i="56" s="1"/>
  <c r="AJ33" i="58"/>
  <c r="AJ87" i="58" s="1"/>
  <c r="AJ30" i="56"/>
  <c r="AJ84" i="56" s="1"/>
  <c r="AJ30" i="58"/>
  <c r="AJ84" i="58" s="1"/>
  <c r="AJ31" i="56"/>
  <c r="AJ85" i="56" s="1"/>
  <c r="AJ31" i="58"/>
  <c r="AJ85" i="58" s="1"/>
  <c r="AJ42" i="56"/>
  <c r="AJ96" i="56" s="1"/>
  <c r="AJ42" i="58"/>
  <c r="AJ96" i="58" s="1"/>
  <c r="AR11" i="55"/>
  <c r="AR65" i="55" s="1"/>
  <c r="AR11" i="57"/>
  <c r="AR65" i="57" s="1"/>
  <c r="AR13" i="55"/>
  <c r="AR67" i="55" s="1"/>
  <c r="AR13" i="57"/>
  <c r="AR67" i="57" s="1"/>
  <c r="AR17" i="55"/>
  <c r="AR71" i="55" s="1"/>
  <c r="AR17" i="57"/>
  <c r="AR71" i="57" s="1"/>
  <c r="AR36" i="55"/>
  <c r="AR90" i="55" s="1"/>
  <c r="AR36" i="57"/>
  <c r="AR90" i="57" s="1"/>
  <c r="AR34" i="55"/>
  <c r="AR88" i="55" s="1"/>
  <c r="AR34" i="57"/>
  <c r="AR88" i="57" s="1"/>
  <c r="AR46" i="55"/>
  <c r="AR100" i="55" s="1"/>
  <c r="AR46" i="57"/>
  <c r="AR100" i="57" s="1"/>
  <c r="AV8" i="55"/>
  <c r="AV8" i="57"/>
  <c r="AV18" i="55"/>
  <c r="AV72" i="55" s="1"/>
  <c r="AV18" i="57"/>
  <c r="AV72" i="57" s="1"/>
  <c r="AV20" i="55"/>
  <c r="AV74" i="55" s="1"/>
  <c r="AV20" i="57"/>
  <c r="AV74" i="57" s="1"/>
  <c r="AV39" i="55"/>
  <c r="AV93" i="55" s="1"/>
  <c r="AV39" i="57"/>
  <c r="AV93" i="57" s="1"/>
  <c r="AV41" i="55"/>
  <c r="AV95" i="55" s="1"/>
  <c r="AV41" i="57"/>
  <c r="AV95" i="57" s="1"/>
  <c r="AV53" i="55"/>
  <c r="AV107" i="55" s="1"/>
  <c r="AV53" i="57"/>
  <c r="AV107" i="57" s="1"/>
  <c r="AV56" i="55"/>
  <c r="AV110" i="55" s="1"/>
  <c r="AV56" i="57"/>
  <c r="AV110" i="57" s="1"/>
  <c r="AM24" i="56"/>
  <c r="AM78" i="56" s="1"/>
  <c r="AM24" i="58"/>
  <c r="AM78" i="58" s="1"/>
  <c r="AM23" i="56"/>
  <c r="AM77" i="56" s="1"/>
  <c r="AM23" i="58"/>
  <c r="AM77" i="58" s="1"/>
  <c r="AM34" i="56"/>
  <c r="AM88" i="56" s="1"/>
  <c r="AM34" i="58"/>
  <c r="AM88" i="58" s="1"/>
  <c r="AM32" i="56"/>
  <c r="AM86" i="56" s="1"/>
  <c r="AM32" i="58"/>
  <c r="AM86" i="58" s="1"/>
  <c r="AM39" i="56"/>
  <c r="AM93" i="56" s="1"/>
  <c r="AM39" i="58"/>
  <c r="AM93" i="58" s="1"/>
  <c r="AM52" i="56"/>
  <c r="AM106" i="56" s="1"/>
  <c r="AM52" i="58"/>
  <c r="AM106" i="58" s="1"/>
  <c r="AI11" i="55"/>
  <c r="AI65" i="55" s="1"/>
  <c r="AI11" i="57"/>
  <c r="AI65" i="57" s="1"/>
  <c r="AI21" i="55"/>
  <c r="AI75" i="55" s="1"/>
  <c r="AI21" i="57"/>
  <c r="AI75" i="57" s="1"/>
  <c r="AI19" i="55"/>
  <c r="AI73" i="55" s="1"/>
  <c r="AI19" i="57"/>
  <c r="AI73" i="57" s="1"/>
  <c r="AI34" i="55"/>
  <c r="AI88" i="55" s="1"/>
  <c r="AI34" i="57"/>
  <c r="AI88" i="57" s="1"/>
  <c r="AI50" i="55"/>
  <c r="AI104" i="55" s="1"/>
  <c r="AI50" i="57"/>
  <c r="AI104" i="57" s="1"/>
  <c r="AI43" i="55"/>
  <c r="AI97" i="55" s="1"/>
  <c r="AI43" i="57"/>
  <c r="AI97" i="57" s="1"/>
  <c r="AW19" i="56"/>
  <c r="AW73" i="56" s="1"/>
  <c r="AW19" i="58"/>
  <c r="AW73" i="58" s="1"/>
  <c r="AE15" i="55"/>
  <c r="AE69" i="55" s="1"/>
  <c r="AE15" i="57"/>
  <c r="AE69" i="57" s="1"/>
  <c r="AK10" i="55"/>
  <c r="AK64" i="55" s="1"/>
  <c r="AK10" i="57"/>
  <c r="AK64" i="57" s="1"/>
  <c r="AK20" i="55"/>
  <c r="AK74" i="55" s="1"/>
  <c r="AK20" i="57"/>
  <c r="AK74" i="57" s="1"/>
  <c r="AK35" i="55"/>
  <c r="AK89" i="55" s="1"/>
  <c r="AK35" i="57"/>
  <c r="AK89" i="57" s="1"/>
  <c r="AK48" i="55"/>
  <c r="AK102" i="55" s="1"/>
  <c r="AK48" i="57"/>
  <c r="AK102" i="57" s="1"/>
  <c r="AK40" i="55"/>
  <c r="AK94" i="55" s="1"/>
  <c r="AK40" i="57"/>
  <c r="AK94" i="57" s="1"/>
  <c r="AK51" i="55"/>
  <c r="AK105" i="55" s="1"/>
  <c r="AK51" i="57"/>
  <c r="AK105" i="57" s="1"/>
  <c r="AW10" i="56"/>
  <c r="AW64" i="56" s="1"/>
  <c r="AW10" i="58"/>
  <c r="AW64" i="58" s="1"/>
  <c r="AW22" i="56"/>
  <c r="AW76" i="56" s="1"/>
  <c r="AW22" i="58"/>
  <c r="AW76" i="58" s="1"/>
  <c r="AW32" i="56"/>
  <c r="AW86" i="56" s="1"/>
  <c r="AW32" i="58"/>
  <c r="AW86" i="58" s="1"/>
  <c r="AW36" i="56"/>
  <c r="AW90" i="56" s="1"/>
  <c r="AW36" i="58"/>
  <c r="AW90" i="58" s="1"/>
  <c r="AW34" i="56"/>
  <c r="AW88" i="56" s="1"/>
  <c r="AW34" i="58"/>
  <c r="AW88" i="58" s="1"/>
  <c r="AW44" i="56"/>
  <c r="AW98" i="56" s="1"/>
  <c r="AW44" i="58"/>
  <c r="AW98" i="58" s="1"/>
  <c r="AE37" i="55"/>
  <c r="AE91" i="55" s="1"/>
  <c r="AE37" i="57"/>
  <c r="AE91" i="57" s="1"/>
  <c r="AE19" i="55"/>
  <c r="AE73" i="55" s="1"/>
  <c r="AE19" i="57"/>
  <c r="AE73" i="57" s="1"/>
  <c r="AE33" i="55"/>
  <c r="AE87" i="55" s="1"/>
  <c r="AE33" i="57"/>
  <c r="AE87" i="57" s="1"/>
  <c r="AE32" i="55"/>
  <c r="AE86" i="55" s="1"/>
  <c r="AE32" i="57"/>
  <c r="AE86" i="57" s="1"/>
  <c r="AE47" i="55"/>
  <c r="AE101" i="55" s="1"/>
  <c r="AE47" i="57"/>
  <c r="AE101" i="57" s="1"/>
  <c r="AE45" i="55"/>
  <c r="AE99" i="55" s="1"/>
  <c r="AE45" i="57"/>
  <c r="AE99" i="57" s="1"/>
  <c r="AD6" i="40"/>
  <c r="AE6" i="40" s="1"/>
  <c r="AF6" i="40" s="1"/>
  <c r="Y15" i="40"/>
  <c r="Z15" i="40"/>
  <c r="S95" i="36"/>
  <c r="AJ9" i="55"/>
  <c r="AJ63" i="55" s="1"/>
  <c r="AJ9" i="57"/>
  <c r="AJ63" i="57" s="1"/>
  <c r="AJ18" i="55"/>
  <c r="AJ72" i="55" s="1"/>
  <c r="AJ18" i="57"/>
  <c r="AJ72" i="57" s="1"/>
  <c r="AJ41" i="55"/>
  <c r="AJ95" i="55" s="1"/>
  <c r="AJ41" i="57"/>
  <c r="AJ95" i="57" s="1"/>
  <c r="AJ56" i="55"/>
  <c r="AJ110" i="55" s="1"/>
  <c r="AJ56" i="57"/>
  <c r="AJ110" i="57" s="1"/>
  <c r="AJ42" i="55"/>
  <c r="AJ96" i="55" s="1"/>
  <c r="AJ42" i="57"/>
  <c r="AJ96" i="57" s="1"/>
  <c r="AJ53" i="55"/>
  <c r="AJ107" i="55" s="1"/>
  <c r="AJ53" i="57"/>
  <c r="AJ107" i="57" s="1"/>
  <c r="AD18" i="55"/>
  <c r="AD72" i="55" s="1"/>
  <c r="AD18" i="57"/>
  <c r="AD72" i="57" s="1"/>
  <c r="AD28" i="55"/>
  <c r="AD82" i="55" s="1"/>
  <c r="AD28" i="57"/>
  <c r="AD82" i="57" s="1"/>
  <c r="AD24" i="55"/>
  <c r="AD78" i="55" s="1"/>
  <c r="AD24" i="57"/>
  <c r="AD78" i="57" s="1"/>
  <c r="AD39" i="55"/>
  <c r="AD93" i="55" s="1"/>
  <c r="AD39" i="57"/>
  <c r="AD93" i="57" s="1"/>
  <c r="AD33" i="55"/>
  <c r="AD87" i="55" s="1"/>
  <c r="AD33" i="57"/>
  <c r="AD87" i="57" s="1"/>
  <c r="AD48" i="55"/>
  <c r="AD102" i="55" s="1"/>
  <c r="AD48" i="57"/>
  <c r="AD102" i="57" s="1"/>
  <c r="AO13" i="55"/>
  <c r="AO67" i="55" s="1"/>
  <c r="AO13" i="57"/>
  <c r="AO67" i="57" s="1"/>
  <c r="AO32" i="55"/>
  <c r="AO86" i="55" s="1"/>
  <c r="AO32" i="57"/>
  <c r="AO86" i="57" s="1"/>
  <c r="AO17" i="55"/>
  <c r="AO71" i="55" s="1"/>
  <c r="AO17" i="57"/>
  <c r="AO71" i="57" s="1"/>
  <c r="AO43" i="55"/>
  <c r="AO97" i="55" s="1"/>
  <c r="AO43" i="57"/>
  <c r="AO97" i="57" s="1"/>
  <c r="AO38" i="55"/>
  <c r="AO92" i="55" s="1"/>
  <c r="AO38" i="57"/>
  <c r="AO92" i="57" s="1"/>
  <c r="AO53" i="55"/>
  <c r="AO107" i="55" s="1"/>
  <c r="AO53" i="57"/>
  <c r="AO107" i="57" s="1"/>
  <c r="AQ26" i="56"/>
  <c r="AQ80" i="56" s="1"/>
  <c r="AQ26" i="58"/>
  <c r="AQ80" i="58" s="1"/>
  <c r="AQ16" i="56"/>
  <c r="AQ70" i="56" s="1"/>
  <c r="AQ16" i="58"/>
  <c r="AQ70" i="58" s="1"/>
  <c r="AQ29" i="56"/>
  <c r="AQ83" i="56" s="1"/>
  <c r="AQ29" i="58"/>
  <c r="AQ83" i="58" s="1"/>
  <c r="AQ27" i="56"/>
  <c r="AQ81" i="56" s="1"/>
  <c r="AQ27" i="58"/>
  <c r="AQ81" i="58" s="1"/>
  <c r="AQ45" i="56"/>
  <c r="AQ99" i="56" s="1"/>
  <c r="AQ45" i="58"/>
  <c r="AQ99" i="58" s="1"/>
  <c r="AQ47" i="56"/>
  <c r="AQ101" i="56" s="1"/>
  <c r="AQ47" i="58"/>
  <c r="AQ101" i="58" s="1"/>
  <c r="AR20" i="56"/>
  <c r="AR74" i="56" s="1"/>
  <c r="AR20" i="58"/>
  <c r="AR74" i="58" s="1"/>
  <c r="AR15" i="56"/>
  <c r="AR69" i="56" s="1"/>
  <c r="AR15" i="58"/>
  <c r="AR69" i="58" s="1"/>
  <c r="AR23" i="56"/>
  <c r="AR77" i="56" s="1"/>
  <c r="AR23" i="58"/>
  <c r="AR77" i="58" s="1"/>
  <c r="AR41" i="56"/>
  <c r="AR95" i="56" s="1"/>
  <c r="AR41" i="58"/>
  <c r="AR95" i="58" s="1"/>
  <c r="AR36" i="56"/>
  <c r="AR90" i="56" s="1"/>
  <c r="AR36" i="58"/>
  <c r="AR90" i="58" s="1"/>
  <c r="AR57" i="56"/>
  <c r="AR111" i="56" s="1"/>
  <c r="AR57" i="58"/>
  <c r="AR111" i="58" s="1"/>
  <c r="AR52" i="56"/>
  <c r="AR106" i="56" s="1"/>
  <c r="AR52" i="58"/>
  <c r="AR106" i="58" s="1"/>
  <c r="AU14" i="55"/>
  <c r="AU68" i="55" s="1"/>
  <c r="AU14" i="57"/>
  <c r="AU68" i="57" s="1"/>
  <c r="AU37" i="55"/>
  <c r="AU91" i="55" s="1"/>
  <c r="AU37" i="57"/>
  <c r="AU91" i="57" s="1"/>
  <c r="AU30" i="55"/>
  <c r="AU84" i="55" s="1"/>
  <c r="AU30" i="57"/>
  <c r="AU84" i="57" s="1"/>
  <c r="AU44" i="55"/>
  <c r="AU98" i="55" s="1"/>
  <c r="AU44" i="57"/>
  <c r="AU98" i="57" s="1"/>
  <c r="AU39" i="55"/>
  <c r="AU93" i="55" s="1"/>
  <c r="AU39" i="57"/>
  <c r="AU93" i="57" s="1"/>
  <c r="AU46" i="55"/>
  <c r="AU100" i="55" s="1"/>
  <c r="AU46" i="57"/>
  <c r="AU100" i="57" s="1"/>
  <c r="AD27" i="37"/>
  <c r="AE27" i="37" s="1"/>
  <c r="AF27" i="37" s="1"/>
  <c r="AT15" i="55"/>
  <c r="AT69" i="55" s="1"/>
  <c r="AT15" i="57"/>
  <c r="AT69" i="57" s="1"/>
  <c r="AT28" i="55"/>
  <c r="AT82" i="55" s="1"/>
  <c r="AT28" i="57"/>
  <c r="AT82" i="57" s="1"/>
  <c r="AT32" i="55"/>
  <c r="AT86" i="55" s="1"/>
  <c r="AT32" i="57"/>
  <c r="AT86" i="57" s="1"/>
  <c r="AT43" i="55"/>
  <c r="AT97" i="55" s="1"/>
  <c r="AT43" i="57"/>
  <c r="AT97" i="57" s="1"/>
  <c r="AT41" i="55"/>
  <c r="AT95" i="55" s="1"/>
  <c r="AT41" i="57"/>
  <c r="AT95" i="57" s="1"/>
  <c r="AT44" i="55"/>
  <c r="AT98" i="55" s="1"/>
  <c r="AT44" i="57"/>
  <c r="AT98" i="57" s="1"/>
  <c r="S121" i="36"/>
  <c r="AM11" i="55"/>
  <c r="AM65" i="55" s="1"/>
  <c r="AM11" i="57"/>
  <c r="AM65" i="57" s="1"/>
  <c r="AM37" i="55"/>
  <c r="AM91" i="55" s="1"/>
  <c r="AM37" i="57"/>
  <c r="AM91" i="57" s="1"/>
  <c r="AM42" i="55"/>
  <c r="AM96" i="55" s="1"/>
  <c r="AM42" i="57"/>
  <c r="AM96" i="57" s="1"/>
  <c r="AM25" i="55"/>
  <c r="AM79" i="55" s="1"/>
  <c r="AM25" i="57"/>
  <c r="AM79" i="57" s="1"/>
  <c r="AM48" i="55"/>
  <c r="AM102" i="55" s="1"/>
  <c r="AM48" i="57"/>
  <c r="AM102" i="57" s="1"/>
  <c r="AM51" i="55"/>
  <c r="AM105" i="55" s="1"/>
  <c r="AM51" i="57"/>
  <c r="AM105" i="57" s="1"/>
  <c r="AN10" i="55"/>
  <c r="AN64" i="55" s="1"/>
  <c r="AN10" i="57"/>
  <c r="AN64" i="57" s="1"/>
  <c r="AN12" i="55"/>
  <c r="AN66" i="55" s="1"/>
  <c r="AN12" i="57"/>
  <c r="AN66" i="57" s="1"/>
  <c r="AN24" i="55"/>
  <c r="AN78" i="55" s="1"/>
  <c r="AN24" i="57"/>
  <c r="AN78" i="57" s="1"/>
  <c r="AN46" i="55"/>
  <c r="AN100" i="55" s="1"/>
  <c r="AN46" i="57"/>
  <c r="AN100" i="57" s="1"/>
  <c r="AN37" i="55"/>
  <c r="AN91" i="55" s="1"/>
  <c r="AN37" i="57"/>
  <c r="AN91" i="57" s="1"/>
  <c r="AN49" i="55"/>
  <c r="AN103" i="55" s="1"/>
  <c r="AN49" i="57"/>
  <c r="AN103" i="57" s="1"/>
  <c r="AN51" i="55"/>
  <c r="AN105" i="55" s="1"/>
  <c r="AN51" i="57"/>
  <c r="AN105" i="57" s="1"/>
  <c r="AS35" i="56"/>
  <c r="AS89" i="56" s="1"/>
  <c r="AS35" i="58"/>
  <c r="AS89" i="58" s="1"/>
  <c r="AS24" i="56"/>
  <c r="AS78" i="56" s="1"/>
  <c r="AS24" i="58"/>
  <c r="AS78" i="58" s="1"/>
  <c r="AS27" i="56"/>
  <c r="AS81" i="56" s="1"/>
  <c r="AS27" i="58"/>
  <c r="AS81" i="58" s="1"/>
  <c r="AS33" i="56"/>
  <c r="AS87" i="56" s="1"/>
  <c r="AS33" i="58"/>
  <c r="AS87" i="58" s="1"/>
  <c r="AS47" i="56"/>
  <c r="AS101" i="56" s="1"/>
  <c r="AS47" i="58"/>
  <c r="AS101" i="58" s="1"/>
  <c r="AS54" i="56"/>
  <c r="AS108" i="56" s="1"/>
  <c r="AS54" i="58"/>
  <c r="AS108" i="58" s="1"/>
  <c r="AT10" i="56"/>
  <c r="AT64" i="56" s="1"/>
  <c r="AT10" i="58"/>
  <c r="AT64" i="58" s="1"/>
  <c r="AT31" i="56"/>
  <c r="AT85" i="56" s="1"/>
  <c r="AT31" i="58"/>
  <c r="AT85" i="58" s="1"/>
  <c r="AT33" i="56"/>
  <c r="AT87" i="56" s="1"/>
  <c r="AT33" i="58"/>
  <c r="AT87" i="58" s="1"/>
  <c r="AT43" i="56"/>
  <c r="AT97" i="56" s="1"/>
  <c r="AT43" i="58"/>
  <c r="AT97" i="58" s="1"/>
  <c r="AT54" i="56"/>
  <c r="AT108" i="56" s="1"/>
  <c r="AT54" i="58"/>
  <c r="AT108" i="58" s="1"/>
  <c r="AT52" i="56"/>
  <c r="AT106" i="56" s="1"/>
  <c r="AT52" i="58"/>
  <c r="AT106" i="58" s="1"/>
  <c r="AP11" i="56"/>
  <c r="AP65" i="56" s="1"/>
  <c r="AP11" i="58"/>
  <c r="AP65" i="58" s="1"/>
  <c r="AP15" i="56"/>
  <c r="AP69" i="56" s="1"/>
  <c r="AP15" i="58"/>
  <c r="AP69" i="58" s="1"/>
  <c r="AP34" i="56"/>
  <c r="AP88" i="56" s="1"/>
  <c r="AP34" i="58"/>
  <c r="AP88" i="58" s="1"/>
  <c r="AP22" i="56"/>
  <c r="AP76" i="56" s="1"/>
  <c r="AP22" i="58"/>
  <c r="AP76" i="58" s="1"/>
  <c r="AP36" i="56"/>
  <c r="AP90" i="56" s="1"/>
  <c r="AP36" i="58"/>
  <c r="AP90" i="58" s="1"/>
  <c r="AP39" i="56"/>
  <c r="AP93" i="56" s="1"/>
  <c r="AP39" i="58"/>
  <c r="AP93" i="58" s="1"/>
  <c r="AU8" i="56"/>
  <c r="AU8" i="58"/>
  <c r="AU14" i="56"/>
  <c r="AU68" i="56" s="1"/>
  <c r="AU14" i="58"/>
  <c r="AU68" i="58" s="1"/>
  <c r="AU46" i="56"/>
  <c r="AU100" i="56" s="1"/>
  <c r="AU46" i="58"/>
  <c r="AU100" i="58" s="1"/>
  <c r="AU33" i="56"/>
  <c r="AU87" i="56" s="1"/>
  <c r="AU33" i="58"/>
  <c r="AU87" i="58" s="1"/>
  <c r="AU35" i="56"/>
  <c r="AU89" i="56" s="1"/>
  <c r="AU35" i="58"/>
  <c r="AU89" i="58" s="1"/>
  <c r="AU44" i="56"/>
  <c r="AU98" i="56" s="1"/>
  <c r="AU44" i="58"/>
  <c r="AU98" i="58" s="1"/>
  <c r="AD19" i="40"/>
  <c r="AE19" i="40" s="1"/>
  <c r="AF19" i="40" s="1"/>
  <c r="AS9" i="55"/>
  <c r="AS63" i="55" s="1"/>
  <c r="AS9" i="57"/>
  <c r="AS63" i="57" s="1"/>
  <c r="AS25" i="55"/>
  <c r="AS79" i="55" s="1"/>
  <c r="AS25" i="57"/>
  <c r="AS79" i="57" s="1"/>
  <c r="AS44" i="55"/>
  <c r="AS98" i="55" s="1"/>
  <c r="AS44" i="57"/>
  <c r="AS98" i="57" s="1"/>
  <c r="AS39" i="55"/>
  <c r="AS93" i="55" s="1"/>
  <c r="AS39" i="57"/>
  <c r="AS93" i="57" s="1"/>
  <c r="AS45" i="55"/>
  <c r="AS99" i="55" s="1"/>
  <c r="AS45" i="57"/>
  <c r="AS99" i="57" s="1"/>
  <c r="AS56" i="55"/>
  <c r="AS110" i="55" s="1"/>
  <c r="AS56" i="57"/>
  <c r="AS110" i="57" s="1"/>
  <c r="AS54" i="55"/>
  <c r="AS108" i="55" s="1"/>
  <c r="AS54" i="57"/>
  <c r="AS108" i="57" s="1"/>
  <c r="Y27" i="40"/>
  <c r="Z27" i="40"/>
  <c r="AP13" i="55"/>
  <c r="AP67" i="55" s="1"/>
  <c r="AP13" i="57"/>
  <c r="AP67" i="57" s="1"/>
  <c r="AP10" i="55"/>
  <c r="AP64" i="55" s="1"/>
  <c r="AP10" i="57"/>
  <c r="AP64" i="57" s="1"/>
  <c r="AP27" i="55"/>
  <c r="AP81" i="55" s="1"/>
  <c r="AP27" i="57"/>
  <c r="AP81" i="57" s="1"/>
  <c r="AP44" i="55"/>
  <c r="AP98" i="55" s="1"/>
  <c r="AP44" i="57"/>
  <c r="AP98" i="57" s="1"/>
  <c r="AP40" i="55"/>
  <c r="AP94" i="55" s="1"/>
  <c r="AP40" i="57"/>
  <c r="AP94" i="57" s="1"/>
  <c r="AP52" i="55"/>
  <c r="AP106" i="55" s="1"/>
  <c r="AP52" i="57"/>
  <c r="AP106" i="57" s="1"/>
  <c r="AP54" i="55"/>
  <c r="AP108" i="55" s="1"/>
  <c r="AP54" i="57"/>
  <c r="AP108" i="57" s="1"/>
  <c r="AG32" i="55"/>
  <c r="AG86" i="55" s="1"/>
  <c r="AG32" i="57"/>
  <c r="AG86" i="57" s="1"/>
  <c r="AG22" i="55"/>
  <c r="AG76" i="55" s="1"/>
  <c r="AG22" i="57"/>
  <c r="AG76" i="57" s="1"/>
  <c r="AG16" i="55"/>
  <c r="AG70" i="55" s="1"/>
  <c r="AG16" i="57"/>
  <c r="AG70" i="57" s="1"/>
  <c r="AG35" i="55"/>
  <c r="AG89" i="55" s="1"/>
  <c r="AG35" i="57"/>
  <c r="AG89" i="57" s="1"/>
  <c r="AG55" i="55"/>
  <c r="AG109" i="55" s="1"/>
  <c r="AG55" i="57"/>
  <c r="AG109" i="57" s="1"/>
  <c r="AG52" i="55"/>
  <c r="AG106" i="55" s="1"/>
  <c r="AG52" i="57"/>
  <c r="AG106" i="57" s="1"/>
  <c r="AV8" i="56"/>
  <c r="AV8" i="58"/>
  <c r="AV11" i="56"/>
  <c r="AV65" i="56" s="1"/>
  <c r="AV11" i="58"/>
  <c r="AV65" i="58" s="1"/>
  <c r="AV28" i="56"/>
  <c r="AV82" i="56" s="1"/>
  <c r="AV28" i="58"/>
  <c r="AV82" i="58" s="1"/>
  <c r="AV38" i="56"/>
  <c r="AV92" i="56" s="1"/>
  <c r="AV38" i="58"/>
  <c r="AV92" i="58" s="1"/>
  <c r="AV39" i="56"/>
  <c r="AV93" i="56" s="1"/>
  <c r="AV39" i="58"/>
  <c r="AV93" i="58" s="1"/>
  <c r="AV53" i="56"/>
  <c r="AV107" i="56" s="1"/>
  <c r="AV53" i="58"/>
  <c r="AV107" i="58" s="1"/>
  <c r="AD11" i="56"/>
  <c r="AD65" i="56" s="1"/>
  <c r="AD11" i="58"/>
  <c r="AD65" i="58" s="1"/>
  <c r="AD12" i="56"/>
  <c r="AD66" i="56" s="1"/>
  <c r="AD12" i="58"/>
  <c r="AD66" i="58" s="1"/>
  <c r="AD36" i="56"/>
  <c r="AD90" i="56" s="1"/>
  <c r="AD36" i="58"/>
  <c r="AD90" i="58" s="1"/>
  <c r="AD33" i="56"/>
  <c r="AD87" i="56" s="1"/>
  <c r="AD33" i="58"/>
  <c r="AD87" i="58" s="1"/>
  <c r="AD38" i="56"/>
  <c r="AD92" i="56" s="1"/>
  <c r="AD38" i="58"/>
  <c r="AD92" i="58" s="1"/>
  <c r="AD53" i="56"/>
  <c r="AD107" i="56" s="1"/>
  <c r="AD53" i="58"/>
  <c r="AD107" i="58" s="1"/>
  <c r="AE16" i="56"/>
  <c r="AE70" i="56" s="1"/>
  <c r="AE16" i="58"/>
  <c r="AE70" i="58" s="1"/>
  <c r="AE23" i="56"/>
  <c r="AE77" i="56" s="1"/>
  <c r="AE23" i="58"/>
  <c r="AE77" i="58" s="1"/>
  <c r="AE40" i="56"/>
  <c r="AE94" i="56" s="1"/>
  <c r="AE40" i="58"/>
  <c r="AE94" i="58" s="1"/>
  <c r="AE34" i="56"/>
  <c r="AE88" i="56" s="1"/>
  <c r="AE34" i="58"/>
  <c r="AE88" i="58" s="1"/>
  <c r="AE36" i="56"/>
  <c r="AE90" i="56" s="1"/>
  <c r="AE36" i="58"/>
  <c r="AE90" i="58" s="1"/>
  <c r="AE39" i="56"/>
  <c r="AE93" i="56" s="1"/>
  <c r="AE39" i="58"/>
  <c r="AE93" i="58" s="1"/>
  <c r="AE57" i="56"/>
  <c r="AE111" i="56" s="1"/>
  <c r="AE57" i="58"/>
  <c r="AE111" i="58" s="1"/>
  <c r="S107" i="36"/>
  <c r="I118" i="57"/>
  <c r="I120" i="57"/>
  <c r="AH11" i="55"/>
  <c r="AH65" i="55" s="1"/>
  <c r="AH11" i="57"/>
  <c r="AH65" i="57" s="1"/>
  <c r="AH38" i="55"/>
  <c r="AH92" i="55" s="1"/>
  <c r="AH38" i="57"/>
  <c r="AH92" i="57" s="1"/>
  <c r="AH22" i="55"/>
  <c r="AH76" i="55" s="1"/>
  <c r="AH22" i="57"/>
  <c r="AH76" i="57" s="1"/>
  <c r="AH41" i="55"/>
  <c r="AH95" i="55" s="1"/>
  <c r="AH41" i="57"/>
  <c r="AH95" i="57" s="1"/>
  <c r="AH31" i="55"/>
  <c r="AH85" i="55" s="1"/>
  <c r="AH31" i="57"/>
  <c r="AH85" i="57" s="1"/>
  <c r="AH51" i="55"/>
  <c r="AH105" i="55" s="1"/>
  <c r="AH51" i="57"/>
  <c r="AH105" i="57" s="1"/>
  <c r="AN12" i="56"/>
  <c r="AN66" i="56" s="1"/>
  <c r="AN12" i="58"/>
  <c r="AN66" i="58" s="1"/>
  <c r="AN25" i="56"/>
  <c r="AN79" i="56" s="1"/>
  <c r="AN25" i="58"/>
  <c r="AN79" i="58" s="1"/>
  <c r="AN29" i="56"/>
  <c r="AN83" i="56" s="1"/>
  <c r="AN29" i="58"/>
  <c r="AN83" i="58" s="1"/>
  <c r="AN23" i="56"/>
  <c r="AN77" i="56" s="1"/>
  <c r="AN23" i="58"/>
  <c r="AN77" i="58" s="1"/>
  <c r="AN43" i="56"/>
  <c r="AN97" i="56" s="1"/>
  <c r="AN43" i="58"/>
  <c r="AN97" i="58" s="1"/>
  <c r="AN49" i="56"/>
  <c r="AN103" i="56" s="1"/>
  <c r="AN49" i="58"/>
  <c r="AN103" i="58" s="1"/>
  <c r="AO11" i="56"/>
  <c r="AO65" i="56" s="1"/>
  <c r="AO11" i="58"/>
  <c r="AO65" i="58" s="1"/>
  <c r="AO17" i="56"/>
  <c r="AO71" i="56" s="1"/>
  <c r="AO17" i="58"/>
  <c r="AO71" i="58" s="1"/>
  <c r="AO33" i="56"/>
  <c r="AO87" i="56" s="1"/>
  <c r="AO33" i="58"/>
  <c r="AO87" i="58" s="1"/>
  <c r="AO24" i="56"/>
  <c r="AO78" i="56" s="1"/>
  <c r="AO24" i="58"/>
  <c r="AO78" i="58" s="1"/>
  <c r="AO48" i="56"/>
  <c r="AO102" i="56" s="1"/>
  <c r="AO48" i="58"/>
  <c r="AO102" i="58" s="1"/>
  <c r="AO42" i="56"/>
  <c r="AO96" i="56" s="1"/>
  <c r="AO42" i="58"/>
  <c r="AO96" i="58" s="1"/>
  <c r="AO55" i="56"/>
  <c r="AO109" i="56" s="1"/>
  <c r="AO55" i="58"/>
  <c r="AO109" i="58" s="1"/>
  <c r="AI18" i="56"/>
  <c r="AI72" i="56" s="1"/>
  <c r="AI18" i="58"/>
  <c r="AI72" i="58" s="1"/>
  <c r="AI12" i="56"/>
  <c r="AI66" i="56" s="1"/>
  <c r="AI12" i="58"/>
  <c r="AI66" i="58" s="1"/>
  <c r="AI31" i="56"/>
  <c r="AI85" i="56" s="1"/>
  <c r="AI31" i="58"/>
  <c r="AI85" i="58" s="1"/>
  <c r="AI23" i="56"/>
  <c r="AI77" i="56" s="1"/>
  <c r="AI23" i="58"/>
  <c r="AI77" i="58" s="1"/>
  <c r="AI38" i="56"/>
  <c r="AI92" i="56" s="1"/>
  <c r="AI38" i="58"/>
  <c r="AI92" i="58" s="1"/>
  <c r="AI47" i="56"/>
  <c r="AI101" i="56" s="1"/>
  <c r="AI47" i="58"/>
  <c r="AI101" i="58" s="1"/>
  <c r="AK16" i="56"/>
  <c r="AK70" i="56" s="1"/>
  <c r="AK16" i="58"/>
  <c r="AK70" i="58" s="1"/>
  <c r="AK20" i="56"/>
  <c r="AK74" i="56" s="1"/>
  <c r="AK20" i="58"/>
  <c r="AK74" i="58" s="1"/>
  <c r="AK31" i="56"/>
  <c r="AK85" i="56" s="1"/>
  <c r="AK31" i="58"/>
  <c r="AK85" i="58" s="1"/>
  <c r="AK37" i="56"/>
  <c r="AK91" i="56" s="1"/>
  <c r="AK37" i="58"/>
  <c r="AK91" i="58" s="1"/>
  <c r="AK50" i="56"/>
  <c r="AK104" i="56" s="1"/>
  <c r="AK50" i="58"/>
  <c r="AK104" i="58" s="1"/>
  <c r="AK57" i="56"/>
  <c r="AK111" i="56" s="1"/>
  <c r="AK57" i="58"/>
  <c r="AK111" i="58" s="1"/>
  <c r="AL19" i="55"/>
  <c r="AL73" i="55" s="1"/>
  <c r="AL19" i="57"/>
  <c r="AL73" i="57" s="1"/>
  <c r="AL26" i="55"/>
  <c r="AL80" i="55" s="1"/>
  <c r="AL26" i="57"/>
  <c r="AL80" i="57" s="1"/>
  <c r="AL16" i="55"/>
  <c r="AL70" i="55" s="1"/>
  <c r="AL16" i="57"/>
  <c r="AL70" i="57" s="1"/>
  <c r="AL39" i="55"/>
  <c r="AL93" i="55" s="1"/>
  <c r="AL39" i="57"/>
  <c r="AL93" i="57" s="1"/>
  <c r="AL51" i="55"/>
  <c r="AL105" i="55" s="1"/>
  <c r="AL51" i="57"/>
  <c r="AL105" i="57" s="1"/>
  <c r="AL49" i="55"/>
  <c r="AL103" i="55" s="1"/>
  <c r="AL49" i="57"/>
  <c r="AL103" i="57" s="1"/>
  <c r="AG11" i="56"/>
  <c r="AG65" i="56" s="1"/>
  <c r="AG11" i="58"/>
  <c r="AG65" i="58" s="1"/>
  <c r="AG18" i="56"/>
  <c r="AG72" i="56" s="1"/>
  <c r="AG18" i="58"/>
  <c r="AG72" i="58" s="1"/>
  <c r="AG33" i="56"/>
  <c r="AG87" i="56" s="1"/>
  <c r="AG33" i="58"/>
  <c r="AG87" i="58" s="1"/>
  <c r="AG28" i="56"/>
  <c r="AG82" i="56" s="1"/>
  <c r="AG28" i="58"/>
  <c r="AG82" i="58" s="1"/>
  <c r="AG47" i="56"/>
  <c r="AG101" i="56" s="1"/>
  <c r="AG47" i="58"/>
  <c r="AG101" i="58" s="1"/>
  <c r="AG42" i="56"/>
  <c r="AG96" i="56" s="1"/>
  <c r="AG42" i="58"/>
  <c r="AG96" i="58" s="1"/>
  <c r="AG55" i="56"/>
  <c r="AG109" i="56" s="1"/>
  <c r="AG55" i="58"/>
  <c r="AG109" i="58" s="1"/>
  <c r="AH13" i="56"/>
  <c r="AH67" i="56" s="1"/>
  <c r="AH13" i="58"/>
  <c r="AH67" i="58" s="1"/>
  <c r="AH20" i="56"/>
  <c r="AH74" i="56" s="1"/>
  <c r="AH20" i="58"/>
  <c r="AH74" i="58" s="1"/>
  <c r="AH31" i="56"/>
  <c r="AH85" i="56" s="1"/>
  <c r="AH31" i="58"/>
  <c r="AH85" i="58" s="1"/>
  <c r="AH41" i="56"/>
  <c r="AH95" i="56" s="1"/>
  <c r="AH41" i="58"/>
  <c r="AH95" i="58" s="1"/>
  <c r="AH37" i="56"/>
  <c r="AH91" i="56" s="1"/>
  <c r="AH37" i="58"/>
  <c r="AH91" i="58" s="1"/>
  <c r="AH55" i="56"/>
  <c r="AH109" i="56" s="1"/>
  <c r="AH55" i="58"/>
  <c r="AH109" i="58" s="1"/>
  <c r="AH53" i="56"/>
  <c r="AH107" i="56" s="1"/>
  <c r="AH53" i="58"/>
  <c r="AH107" i="58" s="1"/>
  <c r="AL13" i="56"/>
  <c r="AL67" i="56" s="1"/>
  <c r="AL13" i="58"/>
  <c r="AL67" i="58" s="1"/>
  <c r="AL25" i="56"/>
  <c r="AL79" i="56" s="1"/>
  <c r="AL25" i="58"/>
  <c r="AL79" i="58" s="1"/>
  <c r="AL44" i="56"/>
  <c r="AL98" i="56" s="1"/>
  <c r="AL44" i="58"/>
  <c r="AL98" i="58" s="1"/>
  <c r="AL40" i="56"/>
  <c r="AL94" i="56" s="1"/>
  <c r="AL40" i="58"/>
  <c r="AL94" i="58" s="1"/>
  <c r="AL41" i="56"/>
  <c r="AL95" i="56" s="1"/>
  <c r="AL41" i="58"/>
  <c r="AL95" i="58" s="1"/>
  <c r="Y32" i="37"/>
  <c r="Z32" i="37"/>
  <c r="S103" i="36"/>
  <c r="T120" i="55"/>
  <c r="T118" i="55"/>
  <c r="AF11" i="55"/>
  <c r="AF65" i="55" s="1"/>
  <c r="AF11" i="57"/>
  <c r="AF65" i="57" s="1"/>
  <c r="AF24" i="55"/>
  <c r="AF78" i="55" s="1"/>
  <c r="AF24" i="57"/>
  <c r="AF78" i="57" s="1"/>
  <c r="AF34" i="55"/>
  <c r="AF88" i="55" s="1"/>
  <c r="AF34" i="57"/>
  <c r="AF88" i="57" s="1"/>
  <c r="AF41" i="55"/>
  <c r="AF95" i="55" s="1"/>
  <c r="AF41" i="57"/>
  <c r="AF95" i="57" s="1"/>
  <c r="AF57" i="55"/>
  <c r="AF111" i="55" s="1"/>
  <c r="AF57" i="57"/>
  <c r="AF111" i="57" s="1"/>
  <c r="AQ10" i="55"/>
  <c r="AQ64" i="55" s="1"/>
  <c r="AQ10" i="57"/>
  <c r="AQ64" i="57" s="1"/>
  <c r="AQ22" i="55"/>
  <c r="AQ76" i="55" s="1"/>
  <c r="AQ22" i="57"/>
  <c r="AQ76" i="57" s="1"/>
  <c r="AQ16" i="55"/>
  <c r="AQ70" i="55" s="1"/>
  <c r="AQ16" i="57"/>
  <c r="AQ70" i="57" s="1"/>
  <c r="AQ23" i="55"/>
  <c r="AQ77" i="55" s="1"/>
  <c r="AQ23" i="57"/>
  <c r="AQ77" i="57" s="1"/>
  <c r="AQ50" i="55"/>
  <c r="AQ104" i="55" s="1"/>
  <c r="AQ50" i="57"/>
  <c r="AQ104" i="57" s="1"/>
  <c r="AQ53" i="55"/>
  <c r="AQ107" i="55" s="1"/>
  <c r="AQ53" i="57"/>
  <c r="AQ107" i="57" s="1"/>
  <c r="AQ51" i="55"/>
  <c r="AQ105" i="55" s="1"/>
  <c r="AQ51" i="57"/>
  <c r="AQ105" i="57" s="1"/>
  <c r="AF13" i="56"/>
  <c r="AF67" i="56" s="1"/>
  <c r="AF13" i="58"/>
  <c r="AF67" i="58" s="1"/>
  <c r="AF15" i="56"/>
  <c r="AF69" i="56" s="1"/>
  <c r="AF15" i="58"/>
  <c r="AF69" i="58" s="1"/>
  <c r="AF28" i="56"/>
  <c r="AF82" i="56" s="1"/>
  <c r="AF28" i="58"/>
  <c r="AF82" i="58" s="1"/>
  <c r="AF55" i="56"/>
  <c r="AF109" i="56" s="1"/>
  <c r="AF55" i="58"/>
  <c r="AF109" i="58" s="1"/>
  <c r="AF48" i="56"/>
  <c r="AF102" i="56" s="1"/>
  <c r="AF48" i="58"/>
  <c r="AF102" i="58" s="1"/>
  <c r="AF46" i="56"/>
  <c r="AF100" i="56" s="1"/>
  <c r="AF46" i="58"/>
  <c r="AF100" i="58" s="1"/>
  <c r="AJ12" i="56"/>
  <c r="AJ66" i="56" s="1"/>
  <c r="AJ12" i="58"/>
  <c r="AJ66" i="58" s="1"/>
  <c r="AJ13" i="56"/>
  <c r="AJ67" i="56" s="1"/>
  <c r="AJ13" i="58"/>
  <c r="AJ67" i="58" s="1"/>
  <c r="AJ37" i="56"/>
  <c r="AJ91" i="56" s="1"/>
  <c r="AJ37" i="58"/>
  <c r="AJ91" i="58" s="1"/>
  <c r="AJ34" i="56"/>
  <c r="AJ88" i="56" s="1"/>
  <c r="AJ34" i="58"/>
  <c r="AJ88" i="58" s="1"/>
  <c r="AJ35" i="56"/>
  <c r="AJ89" i="56" s="1"/>
  <c r="AJ35" i="58"/>
  <c r="AJ89" i="58" s="1"/>
  <c r="AJ47" i="56"/>
  <c r="AJ101" i="56" s="1"/>
  <c r="AJ47" i="58"/>
  <c r="AJ101" i="58" s="1"/>
  <c r="K118" i="55"/>
  <c r="K120" i="55"/>
  <c r="AR16" i="55"/>
  <c r="AR70" i="55" s="1"/>
  <c r="AR16" i="57"/>
  <c r="AR70" i="57" s="1"/>
  <c r="AR24" i="55"/>
  <c r="AR78" i="55" s="1"/>
  <c r="AR24" i="57"/>
  <c r="AR78" i="57" s="1"/>
  <c r="AR21" i="55"/>
  <c r="AR75" i="55" s="1"/>
  <c r="AR21" i="57"/>
  <c r="AR75" i="57" s="1"/>
  <c r="AR40" i="55"/>
  <c r="AR94" i="55" s="1"/>
  <c r="AR40" i="57"/>
  <c r="AR94" i="57" s="1"/>
  <c r="AR38" i="55"/>
  <c r="AR92" i="55" s="1"/>
  <c r="AR38" i="57"/>
  <c r="AR92" i="57" s="1"/>
  <c r="AR50" i="55"/>
  <c r="AR104" i="55" s="1"/>
  <c r="AR50" i="57"/>
  <c r="AR104" i="57" s="1"/>
  <c r="AV10" i="55"/>
  <c r="AV64" i="55" s="1"/>
  <c r="AV10" i="57"/>
  <c r="AV64" i="57" s="1"/>
  <c r="AV25" i="55"/>
  <c r="AV79" i="55" s="1"/>
  <c r="AV25" i="57"/>
  <c r="AV79" i="57" s="1"/>
  <c r="AV24" i="55"/>
  <c r="AV78" i="55" s="1"/>
  <c r="AV24" i="57"/>
  <c r="AV78" i="57" s="1"/>
  <c r="AV46" i="55"/>
  <c r="AV100" i="55" s="1"/>
  <c r="AV46" i="57"/>
  <c r="AV100" i="57" s="1"/>
  <c r="AV44" i="55"/>
  <c r="AV98" i="55" s="1"/>
  <c r="AV44" i="57"/>
  <c r="AV98" i="57" s="1"/>
  <c r="AV48" i="55"/>
  <c r="AV102" i="55" s="1"/>
  <c r="AV48" i="57"/>
  <c r="AV102" i="57" s="1"/>
  <c r="AM16" i="56"/>
  <c r="AM70" i="56" s="1"/>
  <c r="AM16" i="58"/>
  <c r="AM70" i="58" s="1"/>
  <c r="AM10" i="56"/>
  <c r="AM64" i="56" s="1"/>
  <c r="AM10" i="58"/>
  <c r="AM64" i="58" s="1"/>
  <c r="AM41" i="56"/>
  <c r="AM95" i="56" s="1"/>
  <c r="AM41" i="58"/>
  <c r="AM95" i="58" s="1"/>
  <c r="AM38" i="56"/>
  <c r="AM92" i="56" s="1"/>
  <c r="AM38" i="58"/>
  <c r="AM92" i="58" s="1"/>
  <c r="AM36" i="56"/>
  <c r="AM90" i="56" s="1"/>
  <c r="AM36" i="58"/>
  <c r="AM90" i="58" s="1"/>
  <c r="AM43" i="56"/>
  <c r="AM97" i="56" s="1"/>
  <c r="AM43" i="58"/>
  <c r="AM97" i="58" s="1"/>
  <c r="AM56" i="56"/>
  <c r="AM110" i="56" s="1"/>
  <c r="AM56" i="58"/>
  <c r="AM110" i="58" s="1"/>
  <c r="AI18" i="55"/>
  <c r="AI72" i="55" s="1"/>
  <c r="AI18" i="57"/>
  <c r="AI72" i="57" s="1"/>
  <c r="AI25" i="55"/>
  <c r="AI79" i="55" s="1"/>
  <c r="AI25" i="57"/>
  <c r="AI79" i="57" s="1"/>
  <c r="AI23" i="55"/>
  <c r="AI77" i="55" s="1"/>
  <c r="AI23" i="57"/>
  <c r="AI77" i="57" s="1"/>
  <c r="AI38" i="55"/>
  <c r="AI92" i="55" s="1"/>
  <c r="AI38" i="57"/>
  <c r="AI92" i="57" s="1"/>
  <c r="AI54" i="55"/>
  <c r="AI108" i="55" s="1"/>
  <c r="AI54" i="57"/>
  <c r="AI108" i="57" s="1"/>
  <c r="AI47" i="55"/>
  <c r="AI101" i="55" s="1"/>
  <c r="AI47" i="57"/>
  <c r="AI101" i="57" s="1"/>
  <c r="F99" i="17" l="1"/>
  <c r="E99" i="22" s="1"/>
  <c r="I99" i="22" s="1"/>
  <c r="F159" i="17"/>
  <c r="E159" i="22" s="1"/>
  <c r="I159" i="22" s="1"/>
  <c r="F57" i="17"/>
  <c r="E57" i="22" s="1"/>
  <c r="I57" i="22" s="1"/>
  <c r="F73" i="17"/>
  <c r="E73" i="22" s="1"/>
  <c r="I73" i="22" s="1"/>
  <c r="F149" i="17"/>
  <c r="E149" i="22" s="1"/>
  <c r="I149" i="22" s="1"/>
  <c r="F133" i="17"/>
  <c r="E133" i="22" s="1"/>
  <c r="I133" i="22" s="1"/>
  <c r="AL8" i="58"/>
  <c r="AI6" i="40"/>
  <c r="AH47" i="58"/>
  <c r="AH101" i="58" s="1"/>
  <c r="AG21" i="58"/>
  <c r="AG75" i="58" s="1"/>
  <c r="AM29" i="58"/>
  <c r="AM83" i="58" s="1"/>
  <c r="AL35" i="56"/>
  <c r="AL89" i="56" s="1"/>
  <c r="AH24" i="58"/>
  <c r="AH78" i="58" s="1"/>
  <c r="AM42" i="58"/>
  <c r="AM96" i="58" s="1"/>
  <c r="AM57" i="56"/>
  <c r="AM111" i="56" s="1"/>
  <c r="AH46" i="58"/>
  <c r="AH100" i="58" s="1"/>
  <c r="AL19" i="58"/>
  <c r="AL73" i="58" s="1"/>
  <c r="F122" i="17"/>
  <c r="E122" i="22" s="1"/>
  <c r="I122" i="22" s="1"/>
  <c r="F70" i="17"/>
  <c r="E70" i="22" s="1"/>
  <c r="I70" i="22" s="1"/>
  <c r="AI7" i="58"/>
  <c r="AI7" i="52"/>
  <c r="AI7" i="56"/>
  <c r="AI59" i="58"/>
  <c r="AI59" i="56"/>
  <c r="AI117" i="58"/>
  <c r="AI117" i="56"/>
  <c r="F139" i="17"/>
  <c r="E139" i="22" s="1"/>
  <c r="I139" i="22" s="1"/>
  <c r="F79" i="17"/>
  <c r="E79" i="22" s="1"/>
  <c r="I79" i="22" s="1"/>
  <c r="F23" i="17"/>
  <c r="E23" i="22" s="1"/>
  <c r="I23" i="22" s="1"/>
  <c r="F162" i="17"/>
  <c r="E162" i="22" s="1"/>
  <c r="I162" i="22" s="1"/>
  <c r="F144" i="17"/>
  <c r="E144" i="22" s="1"/>
  <c r="I144" i="22" s="1"/>
  <c r="F32" i="17"/>
  <c r="E32" i="22" s="1"/>
  <c r="I32" i="22" s="1"/>
  <c r="F74" i="17"/>
  <c r="E74" i="22" s="1"/>
  <c r="I74" i="22" s="1"/>
  <c r="F148" i="17"/>
  <c r="E148" i="22" s="1"/>
  <c r="I148" i="22" s="1"/>
  <c r="F12" i="17"/>
  <c r="E12" i="22" s="1"/>
  <c r="I12" i="22" s="1"/>
  <c r="F151" i="17"/>
  <c r="E151" i="22" s="1"/>
  <c r="I151" i="22" s="1"/>
  <c r="F83" i="17"/>
  <c r="E83" i="22" s="1"/>
  <c r="I83" i="22" s="1"/>
  <c r="F179" i="17"/>
  <c r="E179" i="22" s="1"/>
  <c r="I179" i="22" s="1"/>
  <c r="F121" i="17"/>
  <c r="E121" i="22" s="1"/>
  <c r="I121" i="22" s="1"/>
  <c r="F115" i="17"/>
  <c r="E115" i="22" s="1"/>
  <c r="I115" i="22" s="1"/>
  <c r="F147" i="17"/>
  <c r="E147" i="22" s="1"/>
  <c r="I147" i="22" s="1"/>
  <c r="F152" i="17"/>
  <c r="E152" i="22" s="1"/>
  <c r="I152" i="22" s="1"/>
  <c r="F123" i="17"/>
  <c r="E123" i="22" s="1"/>
  <c r="I123" i="22" s="1"/>
  <c r="F203" i="17"/>
  <c r="E203" i="22" s="1"/>
  <c r="I203" i="22" s="1"/>
  <c r="F47" i="17"/>
  <c r="E47" i="22" s="1"/>
  <c r="I47" i="22" s="1"/>
  <c r="F185" i="17"/>
  <c r="E185" i="22" s="1"/>
  <c r="I185" i="22" s="1"/>
  <c r="F21" i="17"/>
  <c r="E21" i="22" s="1"/>
  <c r="I21" i="22" s="1"/>
  <c r="F49" i="17"/>
  <c r="E49" i="22" s="1"/>
  <c r="I49" i="22" s="1"/>
  <c r="F50" i="17"/>
  <c r="E50" i="22" s="1"/>
  <c r="I50" i="22" s="1"/>
  <c r="F153" i="17"/>
  <c r="E153" i="22" s="1"/>
  <c r="I153" i="22" s="1"/>
  <c r="F171" i="17"/>
  <c r="E171" i="22" s="1"/>
  <c r="I171" i="22" s="1"/>
  <c r="F43" i="17"/>
  <c r="E43" i="22" s="1"/>
  <c r="I43" i="22" s="1"/>
  <c r="F30" i="17"/>
  <c r="E30" i="22" s="1"/>
  <c r="I30" i="22" s="1"/>
  <c r="F169" i="17"/>
  <c r="E169" i="22" s="1"/>
  <c r="I169" i="22" s="1"/>
  <c r="F191" i="17"/>
  <c r="E191" i="22" s="1"/>
  <c r="I191" i="22" s="1"/>
  <c r="F10" i="17"/>
  <c r="E10" i="22" s="1"/>
  <c r="I10" i="22" s="1"/>
  <c r="F51" i="17"/>
  <c r="E51" i="22" s="1"/>
  <c r="I51" i="22" s="1"/>
  <c r="F58" i="17"/>
  <c r="E58" i="22" s="1"/>
  <c r="I58" i="22" s="1"/>
  <c r="F163" i="17"/>
  <c r="E163" i="22" s="1"/>
  <c r="I163" i="22" s="1"/>
  <c r="F103" i="17"/>
  <c r="E103" i="22" s="1"/>
  <c r="I103" i="22" s="1"/>
  <c r="F26" i="17"/>
  <c r="E26" i="22" s="1"/>
  <c r="I26" i="22" s="1"/>
  <c r="F111" i="17"/>
  <c r="E111" i="22" s="1"/>
  <c r="I111" i="22" s="1"/>
  <c r="F85" i="17"/>
  <c r="E85" i="22" s="1"/>
  <c r="I85" i="22" s="1"/>
  <c r="F81" i="17"/>
  <c r="E81" i="22" s="1"/>
  <c r="I81" i="22" s="1"/>
  <c r="K59" i="56"/>
  <c r="K59" i="58"/>
  <c r="AQ117" i="58"/>
  <c r="AQ117" i="56"/>
  <c r="F207" i="17"/>
  <c r="E207" i="22" s="1"/>
  <c r="I207" i="22" s="1"/>
  <c r="F55" i="17"/>
  <c r="E55" i="22" s="1"/>
  <c r="I55" i="22" s="1"/>
  <c r="F46" i="17"/>
  <c r="E46" i="22" s="1"/>
  <c r="I46" i="22" s="1"/>
  <c r="F109" i="17"/>
  <c r="E109" i="22" s="1"/>
  <c r="I109" i="22" s="1"/>
  <c r="F125" i="17"/>
  <c r="E125" i="22" s="1"/>
  <c r="I125" i="22" s="1"/>
  <c r="F178" i="17"/>
  <c r="E178" i="22" s="1"/>
  <c r="I178" i="22" s="1"/>
  <c r="F56" i="17"/>
  <c r="E56" i="22" s="1"/>
  <c r="I56" i="22" s="1"/>
  <c r="F77" i="17"/>
  <c r="E77" i="22" s="1"/>
  <c r="I77" i="22" s="1"/>
  <c r="F34" i="17"/>
  <c r="E34" i="22" s="1"/>
  <c r="I34" i="22" s="1"/>
  <c r="F132" i="17"/>
  <c r="E132" i="22" s="1"/>
  <c r="I132" i="22" s="1"/>
  <c r="F69" i="17"/>
  <c r="E69" i="22" s="1"/>
  <c r="I69" i="22" s="1"/>
  <c r="F168" i="17"/>
  <c r="E168" i="22" s="1"/>
  <c r="I168" i="22" s="1"/>
  <c r="F91" i="17"/>
  <c r="E91" i="22" s="1"/>
  <c r="I91" i="22" s="1"/>
  <c r="F128" i="17"/>
  <c r="E128" i="22" s="1"/>
  <c r="I128" i="22" s="1"/>
  <c r="F199" i="17"/>
  <c r="E199" i="22" s="1"/>
  <c r="I199" i="22" s="1"/>
  <c r="F167" i="17"/>
  <c r="E167" i="22" s="1"/>
  <c r="I167" i="22" s="1"/>
  <c r="F135" i="17"/>
  <c r="E135" i="22" s="1"/>
  <c r="I135" i="22" s="1"/>
  <c r="F195" i="17"/>
  <c r="E195" i="22" s="1"/>
  <c r="I195" i="22" s="1"/>
  <c r="F138" i="17"/>
  <c r="E138" i="22" s="1"/>
  <c r="I138" i="22" s="1"/>
  <c r="F134" i="17"/>
  <c r="E134" i="22" s="1"/>
  <c r="I134" i="22" s="1"/>
  <c r="F62" i="17"/>
  <c r="E62" i="22" s="1"/>
  <c r="I62" i="22" s="1"/>
  <c r="F204" i="17"/>
  <c r="E204" i="22" s="1"/>
  <c r="I204" i="22" s="1"/>
  <c r="F201" i="17"/>
  <c r="E201" i="22" s="1"/>
  <c r="I201" i="22" s="1"/>
  <c r="F124" i="17"/>
  <c r="E124" i="22" s="1"/>
  <c r="I124" i="22" s="1"/>
  <c r="F29" i="17"/>
  <c r="E29" i="22" s="1"/>
  <c r="I29" i="22" s="1"/>
  <c r="F157" i="17"/>
  <c r="E157" i="22" s="1"/>
  <c r="I157" i="22" s="1"/>
  <c r="F114" i="17"/>
  <c r="E114" i="22" s="1"/>
  <c r="I114" i="22" s="1"/>
  <c r="F107" i="17"/>
  <c r="E107" i="22" s="1"/>
  <c r="I107" i="22" s="1"/>
  <c r="F150" i="17"/>
  <c r="E150" i="22" s="1"/>
  <c r="I150" i="22" s="1"/>
  <c r="F75" i="17"/>
  <c r="E75" i="22" s="1"/>
  <c r="I75" i="22" s="1"/>
  <c r="F102" i="17"/>
  <c r="E102" i="22" s="1"/>
  <c r="I102" i="22" s="1"/>
  <c r="F146" i="17"/>
  <c r="E146" i="22" s="1"/>
  <c r="I146" i="22" s="1"/>
  <c r="F65" i="17"/>
  <c r="E65" i="22" s="1"/>
  <c r="I65" i="22" s="1"/>
  <c r="F16" i="17"/>
  <c r="E16" i="22" s="1"/>
  <c r="I16" i="22" s="1"/>
  <c r="F39" i="17"/>
  <c r="E39" i="22" s="1"/>
  <c r="I39" i="22" s="1"/>
  <c r="F18" i="17"/>
  <c r="E18" i="22" s="1"/>
  <c r="I18" i="22" s="1"/>
  <c r="F206" i="17"/>
  <c r="E206" i="22" s="1"/>
  <c r="I206" i="22" s="1"/>
  <c r="F174" i="17"/>
  <c r="E174" i="22" s="1"/>
  <c r="I174" i="22" s="1"/>
  <c r="F181" i="17"/>
  <c r="E181" i="22" s="1"/>
  <c r="I181" i="22" s="1"/>
  <c r="F154" i="17"/>
  <c r="E154" i="22" s="1"/>
  <c r="I154" i="22" s="1"/>
  <c r="F42" i="17"/>
  <c r="E42" i="22" s="1"/>
  <c r="I42" i="22" s="1"/>
  <c r="F80" i="17"/>
  <c r="E80" i="22" s="1"/>
  <c r="I80" i="22" s="1"/>
  <c r="F35" i="17"/>
  <c r="E35" i="22" s="1"/>
  <c r="I35" i="22" s="1"/>
  <c r="AI42" i="40"/>
  <c r="AM21" i="58"/>
  <c r="AM75" i="58" s="1"/>
  <c r="AU49" i="40"/>
  <c r="AU16" i="40"/>
  <c r="AU36" i="40"/>
  <c r="AU54" i="40"/>
  <c r="AU26" i="40"/>
  <c r="AU4" i="40"/>
  <c r="P120" i="57"/>
  <c r="P118" i="57"/>
  <c r="AG4" i="40"/>
  <c r="N2" i="38"/>
  <c r="N62" i="36" s="1"/>
  <c r="P62" i="36" s="1"/>
  <c r="AI6" i="37"/>
  <c r="AI7" i="37" s="1"/>
  <c r="AE32" i="40"/>
  <c r="AF32" i="40" s="1"/>
  <c r="L39" i="47"/>
  <c r="L52" i="47"/>
  <c r="L52" i="57" s="1"/>
  <c r="L106" i="57" s="1"/>
  <c r="L38" i="47"/>
  <c r="L38" i="55" s="1"/>
  <c r="L92" i="55" s="1"/>
  <c r="L53" i="47"/>
  <c r="L36" i="47"/>
  <c r="L19" i="47"/>
  <c r="L19" i="57" s="1"/>
  <c r="L73" i="57" s="1"/>
  <c r="J118" i="55"/>
  <c r="J121" i="55" s="1"/>
  <c r="AH12" i="58"/>
  <c r="AH66" i="58" s="1"/>
  <c r="AU54" i="58"/>
  <c r="AU108" i="58" s="1"/>
  <c r="AU15" i="58"/>
  <c r="AU69" i="58" s="1"/>
  <c r="AM30" i="58"/>
  <c r="AM84" i="58" s="1"/>
  <c r="AL48" i="58"/>
  <c r="AL102" i="58" s="1"/>
  <c r="AG57" i="58"/>
  <c r="AG111" i="58" s="1"/>
  <c r="AG22" i="58"/>
  <c r="AG76" i="58" s="1"/>
  <c r="AM8" i="58"/>
  <c r="L41" i="47"/>
  <c r="L41" i="57" s="1"/>
  <c r="L95" i="57" s="1"/>
  <c r="L24" i="47"/>
  <c r="L24" i="55" s="1"/>
  <c r="L78" i="55" s="1"/>
  <c r="L31" i="47"/>
  <c r="L31" i="55" s="1"/>
  <c r="L85" i="55" s="1"/>
  <c r="L45" i="47"/>
  <c r="L10" i="47"/>
  <c r="L10" i="57" s="1"/>
  <c r="L64" i="57" s="1"/>
  <c r="L27" i="47"/>
  <c r="L27" i="57" s="1"/>
  <c r="L81" i="57" s="1"/>
  <c r="L48" i="47"/>
  <c r="L32" i="47"/>
  <c r="L13" i="47"/>
  <c r="L13" i="57" s="1"/>
  <c r="L67" i="57" s="1"/>
  <c r="L50" i="47"/>
  <c r="L50" i="57" s="1"/>
  <c r="L104" i="57" s="1"/>
  <c r="L34" i="47"/>
  <c r="L15" i="47"/>
  <c r="AL45" i="58"/>
  <c r="AL99" i="58" s="1"/>
  <c r="AL15" i="58"/>
  <c r="AL69" i="58" s="1"/>
  <c r="AH44" i="58"/>
  <c r="AH98" i="58" s="1"/>
  <c r="AH50" i="58"/>
  <c r="AH104" i="58" s="1"/>
  <c r="AH16" i="58"/>
  <c r="AH70" i="58" s="1"/>
  <c r="AH27" i="58"/>
  <c r="AH81" i="58" s="1"/>
  <c r="AL49" i="58"/>
  <c r="AL103" i="58" s="1"/>
  <c r="AL17" i="58"/>
  <c r="AL71" i="58" s="1"/>
  <c r="AG38" i="58"/>
  <c r="AG92" i="58" s="1"/>
  <c r="AG32" i="58"/>
  <c r="AG86" i="58" s="1"/>
  <c r="AG14" i="58"/>
  <c r="AG68" i="58" s="1"/>
  <c r="AL52" i="58"/>
  <c r="AL106" i="58" s="1"/>
  <c r="AU22" i="58"/>
  <c r="AU76" i="58" s="1"/>
  <c r="AM47" i="58"/>
  <c r="AM101" i="58" s="1"/>
  <c r="L33" i="47"/>
  <c r="L55" i="47"/>
  <c r="L20" i="47"/>
  <c r="L20" i="55" s="1"/>
  <c r="L74" i="55" s="1"/>
  <c r="L37" i="47"/>
  <c r="L37" i="57" s="1"/>
  <c r="L91" i="57" s="1"/>
  <c r="L51" i="47"/>
  <c r="L16" i="47"/>
  <c r="L44" i="47"/>
  <c r="L44" i="57" s="1"/>
  <c r="L98" i="57" s="1"/>
  <c r="L28" i="47"/>
  <c r="L9" i="47"/>
  <c r="L46" i="47"/>
  <c r="L30" i="47"/>
  <c r="L30" i="57" s="1"/>
  <c r="L84" i="57" s="1"/>
  <c r="L11" i="47"/>
  <c r="Y14" i="37"/>
  <c r="Z14" i="37"/>
  <c r="AD14" i="37" s="1"/>
  <c r="L57" i="47"/>
  <c r="L57" i="57" s="1"/>
  <c r="L111" i="57" s="1"/>
  <c r="L25" i="47"/>
  <c r="L47" i="47"/>
  <c r="L12" i="47"/>
  <c r="L29" i="47"/>
  <c r="L29" i="57" s="1"/>
  <c r="L83" i="57" s="1"/>
  <c r="L43" i="47"/>
  <c r="L56" i="47"/>
  <c r="L40" i="47"/>
  <c r="L21" i="47"/>
  <c r="L23" i="47"/>
  <c r="L42" i="47"/>
  <c r="L26" i="47"/>
  <c r="AU48" i="58"/>
  <c r="AU102" i="58" s="1"/>
  <c r="AU36" i="58"/>
  <c r="AU90" i="58" s="1"/>
  <c r="AU17" i="58"/>
  <c r="AU71" i="58" s="1"/>
  <c r="AM28" i="58"/>
  <c r="AM82" i="58" s="1"/>
  <c r="AL42" i="58"/>
  <c r="AL96" i="58" s="1"/>
  <c r="AL31" i="58"/>
  <c r="AL85" i="58" s="1"/>
  <c r="AU45" i="58"/>
  <c r="AU99" i="58" s="1"/>
  <c r="AU40" i="58"/>
  <c r="AU94" i="58" s="1"/>
  <c r="AU9" i="58"/>
  <c r="AU63" i="58" s="1"/>
  <c r="AM14" i="58"/>
  <c r="AM68" i="58" s="1"/>
  <c r="AL30" i="58"/>
  <c r="AL84" i="58" s="1"/>
  <c r="AL26" i="58"/>
  <c r="AL80" i="58" s="1"/>
  <c r="AL11" i="58"/>
  <c r="AL65" i="58" s="1"/>
  <c r="AG30" i="58"/>
  <c r="AG84" i="58" s="1"/>
  <c r="AG25" i="58"/>
  <c r="AG79" i="58" s="1"/>
  <c r="AG19" i="58"/>
  <c r="AG73" i="58" s="1"/>
  <c r="AI24" i="37"/>
  <c r="AI25" i="37" s="1"/>
  <c r="BI62" i="37"/>
  <c r="AJ54" i="40"/>
  <c r="AJ55" i="40" s="1"/>
  <c r="BI19" i="37"/>
  <c r="BI39" i="37"/>
  <c r="BI42" i="37"/>
  <c r="AQ3" i="40"/>
  <c r="AJ5" i="40"/>
  <c r="AN4" i="40"/>
  <c r="BI43" i="37"/>
  <c r="BI63" i="37"/>
  <c r="BI24" i="37"/>
  <c r="BI44" i="37"/>
  <c r="BI48" i="37"/>
  <c r="BI13" i="37"/>
  <c r="BI33" i="37"/>
  <c r="BI37" i="37"/>
  <c r="BI57" i="37"/>
  <c r="BI18" i="37"/>
  <c r="BI38" i="37"/>
  <c r="BI53" i="37"/>
  <c r="BI58" i="37"/>
  <c r="BI59" i="37"/>
  <c r="BI9" i="37"/>
  <c r="BI14" i="37"/>
  <c r="BI15" i="37"/>
  <c r="BI20" i="37"/>
  <c r="BI29" i="37"/>
  <c r="BI34" i="37"/>
  <c r="BI35" i="37"/>
  <c r="BI40" i="37"/>
  <c r="BI49" i="37"/>
  <c r="BI54" i="37"/>
  <c r="BI55" i="37"/>
  <c r="BI60" i="37"/>
  <c r="BI5" i="37"/>
  <c r="BI10" i="37"/>
  <c r="BI11" i="37"/>
  <c r="BI16" i="37"/>
  <c r="BI25" i="37"/>
  <c r="BI30" i="37"/>
  <c r="BI31" i="37"/>
  <c r="BI36" i="37"/>
  <c r="BI45" i="37"/>
  <c r="BI50" i="37"/>
  <c r="BI51" i="37"/>
  <c r="BI56" i="37"/>
  <c r="BI6" i="37"/>
  <c r="BI7" i="37"/>
  <c r="BI12" i="37"/>
  <c r="BI21" i="37"/>
  <c r="BI26" i="37"/>
  <c r="BI27" i="37"/>
  <c r="BI32" i="37"/>
  <c r="BI41" i="37"/>
  <c r="BI46" i="37"/>
  <c r="BI47" i="37"/>
  <c r="BI52" i="37"/>
  <c r="BI61" i="37"/>
  <c r="BI4" i="37"/>
  <c r="BI8" i="37"/>
  <c r="BI17" i="37"/>
  <c r="BI22" i="37"/>
  <c r="BI23" i="37"/>
  <c r="AU43" i="40"/>
  <c r="AU47" i="40"/>
  <c r="AU11" i="40"/>
  <c r="AU21" i="40"/>
  <c r="AU31" i="40"/>
  <c r="AU33" i="40"/>
  <c r="AU48" i="40"/>
  <c r="K8" i="47"/>
  <c r="K8" i="57" s="1"/>
  <c r="AU39" i="40"/>
  <c r="AU29" i="40"/>
  <c r="AU45" i="40"/>
  <c r="AU34" i="40"/>
  <c r="AU59" i="40"/>
  <c r="AU40" i="40"/>
  <c r="AU12" i="40"/>
  <c r="AU46" i="40"/>
  <c r="AU6" i="40"/>
  <c r="AU44" i="40"/>
  <c r="AU14" i="40"/>
  <c r="AU50" i="40"/>
  <c r="AU19" i="40"/>
  <c r="AU63" i="40"/>
  <c r="AU24" i="40"/>
  <c r="AU55" i="40"/>
  <c r="AU37" i="40"/>
  <c r="AU61" i="40"/>
  <c r="AU42" i="40"/>
  <c r="AU15" i="40"/>
  <c r="AU56" i="40"/>
  <c r="AU20" i="40"/>
  <c r="AU62" i="40"/>
  <c r="AU17" i="40"/>
  <c r="AU60" i="40"/>
  <c r="AU22" i="40"/>
  <c r="AU5" i="40"/>
  <c r="AU27" i="40"/>
  <c r="AU41" i="40"/>
  <c r="AU32" i="40"/>
  <c r="AU13" i="40"/>
  <c r="AU52" i="40"/>
  <c r="AU18" i="40"/>
  <c r="AU58" i="40"/>
  <c r="AU23" i="40"/>
  <c r="AU9" i="40"/>
  <c r="AU28" i="40"/>
  <c r="AU8" i="40"/>
  <c r="AU25" i="40"/>
  <c r="AU10" i="40"/>
  <c r="AU30" i="40"/>
  <c r="AU51" i="40"/>
  <c r="AU35" i="40"/>
  <c r="AU57" i="40"/>
  <c r="W196" i="22"/>
  <c r="X196" i="22" s="1"/>
  <c r="Y196" i="22" s="1"/>
  <c r="B191" i="16" s="1"/>
  <c r="D191" i="16" s="1"/>
  <c r="W140" i="22"/>
  <c r="X140" i="22" s="1"/>
  <c r="Y140" i="22" s="1"/>
  <c r="B135" i="16" s="1"/>
  <c r="A135" i="16" s="1"/>
  <c r="W122" i="22"/>
  <c r="X122" i="22" s="1"/>
  <c r="Y122" i="22" s="1"/>
  <c r="B117" i="16" s="1"/>
  <c r="A117" i="16" s="1"/>
  <c r="W160" i="22"/>
  <c r="X160" i="22" s="1"/>
  <c r="Y160" i="22" s="1"/>
  <c r="B155" i="16" s="1"/>
  <c r="W183" i="22"/>
  <c r="X183" i="22" s="1"/>
  <c r="Y183" i="22" s="1"/>
  <c r="B178" i="16" s="1"/>
  <c r="W58" i="22"/>
  <c r="X58" i="22" s="1"/>
  <c r="Y58" i="22" s="1"/>
  <c r="B53" i="16" s="1"/>
  <c r="W9" i="22"/>
  <c r="X9" i="22" s="1"/>
  <c r="Y9" i="22" s="1"/>
  <c r="B4" i="16" s="1"/>
  <c r="W127" i="22"/>
  <c r="X127" i="22" s="1"/>
  <c r="Y127" i="22" s="1"/>
  <c r="B122" i="16" s="1"/>
  <c r="O122" i="16" s="1"/>
  <c r="W33" i="22"/>
  <c r="X33" i="22" s="1"/>
  <c r="Y33" i="22" s="1"/>
  <c r="B28" i="16" s="1"/>
  <c r="W109" i="22"/>
  <c r="X109" i="22" s="1"/>
  <c r="Y109" i="22" s="1"/>
  <c r="B104" i="16" s="1"/>
  <c r="O104" i="16" s="1"/>
  <c r="W22" i="22"/>
  <c r="X22" i="22" s="1"/>
  <c r="Y22" i="22" s="1"/>
  <c r="B17" i="16" s="1"/>
  <c r="W139" i="22"/>
  <c r="X139" i="22" s="1"/>
  <c r="Y139" i="22" s="1"/>
  <c r="B134" i="16" s="1"/>
  <c r="W111" i="22"/>
  <c r="X111" i="22" s="1"/>
  <c r="Y111" i="22" s="1"/>
  <c r="B106" i="16" s="1"/>
  <c r="W69" i="22"/>
  <c r="X69" i="22" s="1"/>
  <c r="Y69" i="22" s="1"/>
  <c r="B64" i="16" s="1"/>
  <c r="W10" i="22"/>
  <c r="X10" i="22" s="1"/>
  <c r="Y10" i="22" s="1"/>
  <c r="B5" i="16" s="1"/>
  <c r="W21" i="22"/>
  <c r="X21" i="22" s="1"/>
  <c r="Y21" i="22" s="1"/>
  <c r="B16" i="16" s="1"/>
  <c r="W202" i="22"/>
  <c r="X202" i="22" s="1"/>
  <c r="Y202" i="22" s="1"/>
  <c r="B197" i="16" s="1"/>
  <c r="W63" i="22"/>
  <c r="X63" i="22" s="1"/>
  <c r="Y63" i="22" s="1"/>
  <c r="B58" i="16" s="1"/>
  <c r="W85" i="22"/>
  <c r="X85" i="22" s="1"/>
  <c r="Y85" i="22" s="1"/>
  <c r="B80" i="16" s="1"/>
  <c r="W81" i="22"/>
  <c r="X81" i="22" s="1"/>
  <c r="Y81" i="22" s="1"/>
  <c r="B76" i="16" s="1"/>
  <c r="W54" i="22"/>
  <c r="X54" i="22" s="1"/>
  <c r="Y54" i="22" s="1"/>
  <c r="B49" i="16" s="1"/>
  <c r="W59" i="22"/>
  <c r="X59" i="22" s="1"/>
  <c r="Y59" i="22" s="1"/>
  <c r="B54" i="16" s="1"/>
  <c r="W17" i="22"/>
  <c r="X17" i="22" s="1"/>
  <c r="Y17" i="22" s="1"/>
  <c r="B12" i="16" s="1"/>
  <c r="W153" i="22"/>
  <c r="X153" i="22" s="1"/>
  <c r="Y153" i="22" s="1"/>
  <c r="B148" i="16" s="1"/>
  <c r="W194" i="22"/>
  <c r="X194" i="22" s="1"/>
  <c r="Y194" i="22" s="1"/>
  <c r="B189" i="16" s="1"/>
  <c r="W27" i="22"/>
  <c r="X27" i="22" s="1"/>
  <c r="Y27" i="22" s="1"/>
  <c r="B22" i="16" s="1"/>
  <c r="W68" i="22"/>
  <c r="X68" i="22" s="1"/>
  <c r="Y68" i="22" s="1"/>
  <c r="B63" i="16" s="1"/>
  <c r="W20" i="22"/>
  <c r="X20" i="22" s="1"/>
  <c r="Y20" i="22" s="1"/>
  <c r="B15" i="16" s="1"/>
  <c r="W208" i="22"/>
  <c r="X208" i="22" s="1"/>
  <c r="Y208" i="22" s="1"/>
  <c r="B203" i="16" s="1"/>
  <c r="W80" i="22"/>
  <c r="X80" i="22" s="1"/>
  <c r="Y80" i="22" s="1"/>
  <c r="B75" i="16" s="1"/>
  <c r="W157" i="22"/>
  <c r="X157" i="22" s="1"/>
  <c r="Y157" i="22" s="1"/>
  <c r="B152" i="16" s="1"/>
  <c r="W104" i="22"/>
  <c r="X104" i="22" s="1"/>
  <c r="Y104" i="22" s="1"/>
  <c r="B99" i="16" s="1"/>
  <c r="W165" i="22"/>
  <c r="X165" i="22" s="1"/>
  <c r="Y165" i="22" s="1"/>
  <c r="B160" i="16" s="1"/>
  <c r="W116" i="22"/>
  <c r="X116" i="22" s="1"/>
  <c r="Y116" i="22" s="1"/>
  <c r="B111" i="16" s="1"/>
  <c r="W152" i="22"/>
  <c r="X152" i="22" s="1"/>
  <c r="Y152" i="22" s="1"/>
  <c r="B147" i="16" s="1"/>
  <c r="W41" i="22"/>
  <c r="X41" i="22" s="1"/>
  <c r="Y41" i="22" s="1"/>
  <c r="B36" i="16" s="1"/>
  <c r="W156" i="22"/>
  <c r="X156" i="22" s="1"/>
  <c r="Y156" i="22" s="1"/>
  <c r="B151" i="16" s="1"/>
  <c r="W77" i="22"/>
  <c r="X77" i="22" s="1"/>
  <c r="Y77" i="22" s="1"/>
  <c r="B72" i="16" s="1"/>
  <c r="W32" i="22"/>
  <c r="X32" i="22" s="1"/>
  <c r="Y32" i="22" s="1"/>
  <c r="B27" i="16" s="1"/>
  <c r="W178" i="22"/>
  <c r="X178" i="22" s="1"/>
  <c r="Y178" i="22" s="1"/>
  <c r="B173" i="16" s="1"/>
  <c r="W144" i="22"/>
  <c r="X144" i="22" s="1"/>
  <c r="Y144" i="22" s="1"/>
  <c r="B139" i="16" s="1"/>
  <c r="W123" i="22"/>
  <c r="X123" i="22" s="1"/>
  <c r="Y123" i="22" s="1"/>
  <c r="B118" i="16" s="1"/>
  <c r="W37" i="22"/>
  <c r="X37" i="22" s="1"/>
  <c r="Y37" i="22" s="1"/>
  <c r="B32" i="16" s="1"/>
  <c r="W50" i="22"/>
  <c r="X50" i="22" s="1"/>
  <c r="Y50" i="22" s="1"/>
  <c r="B45" i="16" s="1"/>
  <c r="W74" i="22"/>
  <c r="X74" i="22" s="1"/>
  <c r="Y74" i="22" s="1"/>
  <c r="B69" i="16" s="1"/>
  <c r="W90" i="22"/>
  <c r="X90" i="22" s="1"/>
  <c r="Y90" i="22" s="1"/>
  <c r="B85" i="16" s="1"/>
  <c r="W151" i="22"/>
  <c r="X151" i="22" s="1"/>
  <c r="Y151" i="22" s="1"/>
  <c r="B146" i="16" s="1"/>
  <c r="W200" i="22"/>
  <c r="X200" i="22" s="1"/>
  <c r="Y200" i="22" s="1"/>
  <c r="B195" i="16" s="1"/>
  <c r="W72" i="22"/>
  <c r="X72" i="22" s="1"/>
  <c r="Y72" i="22" s="1"/>
  <c r="B67" i="16" s="1"/>
  <c r="W121" i="22"/>
  <c r="X121" i="22" s="1"/>
  <c r="Y121" i="22" s="1"/>
  <c r="B116" i="16" s="1"/>
  <c r="W179" i="22"/>
  <c r="X179" i="22" s="1"/>
  <c r="Y179" i="22" s="1"/>
  <c r="B174" i="16" s="1"/>
  <c r="W51" i="22"/>
  <c r="X51" i="22" s="1"/>
  <c r="Y51" i="22" s="1"/>
  <c r="B46" i="16" s="1"/>
  <c r="W108" i="22"/>
  <c r="X108" i="22" s="1"/>
  <c r="Y108" i="22" s="1"/>
  <c r="B103" i="16" s="1"/>
  <c r="W125" i="22"/>
  <c r="X125" i="22" s="1"/>
  <c r="Y125" i="22" s="1"/>
  <c r="B120" i="16" s="1"/>
  <c r="W24" i="22"/>
  <c r="X24" i="22" s="1"/>
  <c r="Y24" i="22" s="1"/>
  <c r="B19" i="16" s="1"/>
  <c r="W186" i="22"/>
  <c r="X186" i="22" s="1"/>
  <c r="Y186" i="22" s="1"/>
  <c r="B181" i="16" s="1"/>
  <c r="W191" i="22"/>
  <c r="X191" i="22" s="1"/>
  <c r="Y191" i="22" s="1"/>
  <c r="B186" i="16" s="1"/>
  <c r="W161" i="22"/>
  <c r="X161" i="22" s="1"/>
  <c r="Y161" i="22" s="1"/>
  <c r="B156" i="16" s="1"/>
  <c r="W148" i="22"/>
  <c r="X148" i="22" s="1"/>
  <c r="Y148" i="22" s="1"/>
  <c r="B143" i="16" s="1"/>
  <c r="W42" i="22"/>
  <c r="X42" i="22" s="1"/>
  <c r="Y42" i="22" s="1"/>
  <c r="B37" i="16" s="1"/>
  <c r="W106" i="22"/>
  <c r="X106" i="22" s="1"/>
  <c r="Y106" i="22" s="1"/>
  <c r="B101" i="16" s="1"/>
  <c r="W118" i="22"/>
  <c r="X118" i="22" s="1"/>
  <c r="Y118" i="22" s="1"/>
  <c r="B113" i="16" s="1"/>
  <c r="W207" i="22"/>
  <c r="X207" i="22" s="1"/>
  <c r="Y207" i="22" s="1"/>
  <c r="B202" i="16" s="1"/>
  <c r="W79" i="22"/>
  <c r="X79" i="22" s="1"/>
  <c r="Y79" i="22" s="1"/>
  <c r="B74" i="16" s="1"/>
  <c r="W128" i="22"/>
  <c r="X128" i="22" s="1"/>
  <c r="Y128" i="22" s="1"/>
  <c r="B123" i="16" s="1"/>
  <c r="W177" i="22"/>
  <c r="X177" i="22" s="1"/>
  <c r="Y177" i="22" s="1"/>
  <c r="B172" i="16" s="1"/>
  <c r="W49" i="22"/>
  <c r="X49" i="22" s="1"/>
  <c r="Y49" i="22" s="1"/>
  <c r="B44" i="16" s="1"/>
  <c r="W107" i="22"/>
  <c r="X107" i="22" s="1"/>
  <c r="Y107" i="22" s="1"/>
  <c r="B102" i="16" s="1"/>
  <c r="W164" i="22"/>
  <c r="X164" i="22" s="1"/>
  <c r="Y164" i="22" s="1"/>
  <c r="B159" i="16" s="1"/>
  <c r="W36" i="22"/>
  <c r="X36" i="22" s="1"/>
  <c r="Y36" i="22" s="1"/>
  <c r="B31" i="16" s="1"/>
  <c r="W53" i="22"/>
  <c r="X53" i="22" s="1"/>
  <c r="Y53" i="22" s="1"/>
  <c r="B48" i="16" s="1"/>
  <c r="W13" i="22"/>
  <c r="X13" i="22" s="1"/>
  <c r="Y13" i="22" s="1"/>
  <c r="B8" i="16" s="1"/>
  <c r="W173" i="22"/>
  <c r="X173" i="22" s="1"/>
  <c r="Y173" i="22" s="1"/>
  <c r="B168" i="16" s="1"/>
  <c r="W201" i="22"/>
  <c r="X201" i="22" s="1"/>
  <c r="Y201" i="22" s="1"/>
  <c r="B196" i="16" s="1"/>
  <c r="W131" i="22"/>
  <c r="X131" i="22" s="1"/>
  <c r="Y131" i="22" s="1"/>
  <c r="B126" i="16" s="1"/>
  <c r="W60" i="22"/>
  <c r="X60" i="22" s="1"/>
  <c r="Y60" i="22" s="1"/>
  <c r="B55" i="16" s="1"/>
  <c r="W45" i="22"/>
  <c r="X45" i="22" s="1"/>
  <c r="Y45" i="22" s="1"/>
  <c r="B40" i="16" s="1"/>
  <c r="W11" i="22"/>
  <c r="X11" i="22" s="1"/>
  <c r="Y11" i="22" s="1"/>
  <c r="B6" i="16" s="1"/>
  <c r="W70" i="22"/>
  <c r="X70" i="22" s="1"/>
  <c r="Y70" i="22" s="1"/>
  <c r="B65" i="16" s="1"/>
  <c r="W48" i="22"/>
  <c r="X48" i="22" s="1"/>
  <c r="Y48" i="22" s="1"/>
  <c r="B43" i="16" s="1"/>
  <c r="W15" i="22"/>
  <c r="X15" i="22" s="1"/>
  <c r="Y15" i="22" s="1"/>
  <c r="B10" i="16" s="1"/>
  <c r="W25" i="22"/>
  <c r="X25" i="22" s="1"/>
  <c r="Y25" i="22" s="1"/>
  <c r="B20" i="16" s="1"/>
  <c r="W102" i="22"/>
  <c r="X102" i="22" s="1"/>
  <c r="Y102" i="22" s="1"/>
  <c r="B97" i="16" s="1"/>
  <c r="W82" i="22"/>
  <c r="X82" i="22" s="1"/>
  <c r="Y82" i="22" s="1"/>
  <c r="B77" i="16" s="1"/>
  <c r="W62" i="22"/>
  <c r="X62" i="22" s="1"/>
  <c r="Y62" i="22" s="1"/>
  <c r="B57" i="16" s="1"/>
  <c r="W119" i="22"/>
  <c r="X119" i="22" s="1"/>
  <c r="Y119" i="22" s="1"/>
  <c r="B114" i="16" s="1"/>
  <c r="W168" i="22"/>
  <c r="X168" i="22" s="1"/>
  <c r="Y168" i="22" s="1"/>
  <c r="B163" i="16" s="1"/>
  <c r="W40" i="22"/>
  <c r="X40" i="22" s="1"/>
  <c r="Y40" i="22" s="1"/>
  <c r="B35" i="16" s="1"/>
  <c r="W89" i="22"/>
  <c r="X89" i="22" s="1"/>
  <c r="Y89" i="22" s="1"/>
  <c r="B84" i="16" s="1"/>
  <c r="W147" i="22"/>
  <c r="X147" i="22" s="1"/>
  <c r="Y147" i="22" s="1"/>
  <c r="B142" i="16" s="1"/>
  <c r="W204" i="22"/>
  <c r="X204" i="22" s="1"/>
  <c r="Y204" i="22" s="1"/>
  <c r="B199" i="16" s="1"/>
  <c r="W76" i="22"/>
  <c r="X76" i="22" s="1"/>
  <c r="Y76" i="22" s="1"/>
  <c r="B71" i="16" s="1"/>
  <c r="W93" i="22"/>
  <c r="X93" i="22" s="1"/>
  <c r="Y93" i="22" s="1"/>
  <c r="B88" i="16" s="1"/>
  <c r="W31" i="22"/>
  <c r="X31" i="22" s="1"/>
  <c r="Y31" i="22" s="1"/>
  <c r="B26" i="16" s="1"/>
  <c r="W170" i="22"/>
  <c r="X170" i="22" s="1"/>
  <c r="Y170" i="22" s="1"/>
  <c r="B165" i="16" s="1"/>
  <c r="W95" i="22"/>
  <c r="X95" i="22" s="1"/>
  <c r="Y95" i="22" s="1"/>
  <c r="B90" i="16" s="1"/>
  <c r="W65" i="22"/>
  <c r="X65" i="22" s="1"/>
  <c r="Y65" i="22" s="1"/>
  <c r="B60" i="16" s="1"/>
  <c r="W52" i="22"/>
  <c r="X52" i="22" s="1"/>
  <c r="Y52" i="22" s="1"/>
  <c r="B47" i="16" s="1"/>
  <c r="W162" i="22"/>
  <c r="X162" i="22" s="1"/>
  <c r="Y162" i="22" s="1"/>
  <c r="B157" i="16" s="1"/>
  <c r="W182" i="22"/>
  <c r="X182" i="22" s="1"/>
  <c r="Y182" i="22" s="1"/>
  <c r="B177" i="16" s="1"/>
  <c r="W190" i="22"/>
  <c r="X190" i="22" s="1"/>
  <c r="Y190" i="22" s="1"/>
  <c r="B185" i="16" s="1"/>
  <c r="W175" i="22"/>
  <c r="X175" i="22" s="1"/>
  <c r="Y175" i="22" s="1"/>
  <c r="B170" i="16" s="1"/>
  <c r="W47" i="22"/>
  <c r="X47" i="22" s="1"/>
  <c r="Y47" i="22" s="1"/>
  <c r="B42" i="16" s="1"/>
  <c r="W96" i="22"/>
  <c r="X96" i="22" s="1"/>
  <c r="Y96" i="22" s="1"/>
  <c r="B91" i="16" s="1"/>
  <c r="W145" i="22"/>
  <c r="X145" i="22" s="1"/>
  <c r="Y145" i="22" s="1"/>
  <c r="B140" i="16" s="1"/>
  <c r="W203" i="22"/>
  <c r="X203" i="22" s="1"/>
  <c r="Y203" i="22" s="1"/>
  <c r="B198" i="16" s="1"/>
  <c r="W75" i="22"/>
  <c r="X75" i="22" s="1"/>
  <c r="Y75" i="22" s="1"/>
  <c r="B70" i="16" s="1"/>
  <c r="W132" i="22"/>
  <c r="X132" i="22" s="1"/>
  <c r="Y132" i="22" s="1"/>
  <c r="B127" i="16" s="1"/>
  <c r="W149" i="22"/>
  <c r="X149" i="22" s="1"/>
  <c r="Y149" i="22" s="1"/>
  <c r="B144" i="16" s="1"/>
  <c r="W28" i="22"/>
  <c r="X28" i="22" s="1"/>
  <c r="Y28" i="22" s="1"/>
  <c r="B23" i="16" s="1"/>
  <c r="W181" i="22"/>
  <c r="X181" i="22" s="1"/>
  <c r="Y181" i="22" s="1"/>
  <c r="B176" i="16" s="1"/>
  <c r="W169" i="22"/>
  <c r="X169" i="22" s="1"/>
  <c r="Y169" i="22" s="1"/>
  <c r="B164" i="16" s="1"/>
  <c r="W99" i="22"/>
  <c r="X99" i="22" s="1"/>
  <c r="Y99" i="22" s="1"/>
  <c r="B94" i="16" s="1"/>
  <c r="W16" i="22"/>
  <c r="X16" i="22" s="1"/>
  <c r="Y16" i="22" s="1"/>
  <c r="B11" i="16" s="1"/>
  <c r="W12" i="22"/>
  <c r="X12" i="22" s="1"/>
  <c r="Y12" i="22" s="1"/>
  <c r="B7" i="16" s="1"/>
  <c r="W98" i="22"/>
  <c r="X98" i="22" s="1"/>
  <c r="Y98" i="22" s="1"/>
  <c r="B93" i="16" s="1"/>
  <c r="W159" i="22"/>
  <c r="X159" i="22" s="1"/>
  <c r="Y159" i="22" s="1"/>
  <c r="B154" i="16" s="1"/>
  <c r="W129" i="22"/>
  <c r="X129" i="22" s="1"/>
  <c r="Y129" i="22" s="1"/>
  <c r="B124" i="16" s="1"/>
  <c r="W84" i="22"/>
  <c r="X84" i="22" s="1"/>
  <c r="Y84" i="22" s="1"/>
  <c r="B79" i="16" s="1"/>
  <c r="W94" i="22"/>
  <c r="X94" i="22" s="1"/>
  <c r="Y94" i="22" s="1"/>
  <c r="B89" i="16" s="1"/>
  <c r="W138" i="22"/>
  <c r="X138" i="22" s="1"/>
  <c r="Y138" i="22" s="1"/>
  <c r="B133" i="16" s="1"/>
  <c r="W150" i="22"/>
  <c r="X150" i="22" s="1"/>
  <c r="Y150" i="22" s="1"/>
  <c r="B145" i="16" s="1"/>
  <c r="W18" i="22"/>
  <c r="X18" i="22" s="1"/>
  <c r="Y18" i="22" s="1"/>
  <c r="B13" i="16" s="1"/>
  <c r="W87" i="22"/>
  <c r="X87" i="22" s="1"/>
  <c r="Y87" i="22" s="1"/>
  <c r="B82" i="16" s="1"/>
  <c r="W136" i="22"/>
  <c r="X136" i="22" s="1"/>
  <c r="Y136" i="22" s="1"/>
  <c r="B131" i="16" s="1"/>
  <c r="W185" i="22"/>
  <c r="X185" i="22" s="1"/>
  <c r="Y185" i="22" s="1"/>
  <c r="B180" i="16" s="1"/>
  <c r="W57" i="22"/>
  <c r="X57" i="22" s="1"/>
  <c r="Y57" i="22" s="1"/>
  <c r="B52" i="16" s="1"/>
  <c r="W115" i="22"/>
  <c r="X115" i="22" s="1"/>
  <c r="Y115" i="22" s="1"/>
  <c r="B110" i="16" s="1"/>
  <c r="W172" i="22"/>
  <c r="X172" i="22" s="1"/>
  <c r="Y172" i="22" s="1"/>
  <c r="B167" i="16" s="1"/>
  <c r="W44" i="22"/>
  <c r="X44" i="22" s="1"/>
  <c r="Y44" i="22" s="1"/>
  <c r="B39" i="16" s="1"/>
  <c r="W61" i="22"/>
  <c r="X61" i="22" s="1"/>
  <c r="Y61" i="22" s="1"/>
  <c r="B56" i="16" s="1"/>
  <c r="W30" i="22"/>
  <c r="X30" i="22" s="1"/>
  <c r="Y30" i="22" s="1"/>
  <c r="B25" i="16" s="1"/>
  <c r="W114" i="22"/>
  <c r="X114" i="22" s="1"/>
  <c r="Y114" i="22" s="1"/>
  <c r="B109" i="16" s="1"/>
  <c r="W176" i="22"/>
  <c r="X176" i="22" s="1"/>
  <c r="Y176" i="22" s="1"/>
  <c r="B171" i="16" s="1"/>
  <c r="W155" i="22"/>
  <c r="X155" i="22" s="1"/>
  <c r="Y155" i="22" s="1"/>
  <c r="B150" i="16" s="1"/>
  <c r="W101" i="22"/>
  <c r="X101" i="22" s="1"/>
  <c r="Y101" i="22" s="1"/>
  <c r="B96" i="16" s="1"/>
  <c r="W198" i="22"/>
  <c r="X198" i="22" s="1"/>
  <c r="Y198" i="22" s="1"/>
  <c r="B193" i="16" s="1"/>
  <c r="W206" i="22"/>
  <c r="X206" i="22" s="1"/>
  <c r="Y206" i="22" s="1"/>
  <c r="B201" i="16" s="1"/>
  <c r="W34" i="22"/>
  <c r="X34" i="22" s="1"/>
  <c r="Y34" i="22" s="1"/>
  <c r="B29" i="16" s="1"/>
  <c r="W143" i="22"/>
  <c r="X143" i="22" s="1"/>
  <c r="Y143" i="22" s="1"/>
  <c r="B138" i="16" s="1"/>
  <c r="W192" i="22"/>
  <c r="X192" i="22" s="1"/>
  <c r="Y192" i="22" s="1"/>
  <c r="B187" i="16" s="1"/>
  <c r="W64" i="22"/>
  <c r="X64" i="22" s="1"/>
  <c r="Y64" i="22" s="1"/>
  <c r="B59" i="16" s="1"/>
  <c r="W113" i="22"/>
  <c r="X113" i="22" s="1"/>
  <c r="Y113" i="22" s="1"/>
  <c r="B108" i="16" s="1"/>
  <c r="W171" i="22"/>
  <c r="X171" i="22" s="1"/>
  <c r="Y171" i="22" s="1"/>
  <c r="B166" i="16" s="1"/>
  <c r="W43" i="22"/>
  <c r="X43" i="22" s="1"/>
  <c r="Y43" i="22" s="1"/>
  <c r="B38" i="16" s="1"/>
  <c r="W100" i="22"/>
  <c r="X100" i="22" s="1"/>
  <c r="Y100" i="22" s="1"/>
  <c r="B95" i="16" s="1"/>
  <c r="W117" i="22"/>
  <c r="X117" i="22" s="1"/>
  <c r="Y117" i="22" s="1"/>
  <c r="B112" i="16" s="1"/>
  <c r="W29" i="22"/>
  <c r="X29" i="22" s="1"/>
  <c r="Y29" i="22" s="1"/>
  <c r="B24" i="16" s="1"/>
  <c r="W188" i="22"/>
  <c r="X188" i="22" s="1"/>
  <c r="Y188" i="22" s="1"/>
  <c r="B183" i="16" s="1"/>
  <c r="W83" i="22"/>
  <c r="X83" i="22" s="1"/>
  <c r="Y83" i="22" s="1"/>
  <c r="B78" i="16" s="1"/>
  <c r="W55" i="22"/>
  <c r="X55" i="22" s="1"/>
  <c r="Y55" i="22" s="1"/>
  <c r="B50" i="16" s="1"/>
  <c r="W174" i="22"/>
  <c r="X174" i="22" s="1"/>
  <c r="Y174" i="22" s="1"/>
  <c r="B169" i="16" s="1"/>
  <c r="W197" i="22"/>
  <c r="X197" i="22" s="1"/>
  <c r="Y197" i="22" s="1"/>
  <c r="B192" i="16" s="1"/>
  <c r="W73" i="22"/>
  <c r="X73" i="22" s="1"/>
  <c r="Y73" i="22" s="1"/>
  <c r="B68" i="16" s="1"/>
  <c r="W46" i="22"/>
  <c r="X46" i="22" s="1"/>
  <c r="Y46" i="22" s="1"/>
  <c r="B41" i="16" s="1"/>
  <c r="W97" i="22"/>
  <c r="X97" i="22" s="1"/>
  <c r="Y97" i="22" s="1"/>
  <c r="B92" i="16" s="1"/>
  <c r="O92" i="16" s="1"/>
  <c r="W103" i="22"/>
  <c r="X103" i="22" s="1"/>
  <c r="Y103" i="22" s="1"/>
  <c r="B98" i="16" s="1"/>
  <c r="W158" i="22"/>
  <c r="X158" i="22" s="1"/>
  <c r="Y158" i="22" s="1"/>
  <c r="B153" i="16" s="1"/>
  <c r="W134" i="22"/>
  <c r="X134" i="22" s="1"/>
  <c r="Y134" i="22" s="1"/>
  <c r="B129" i="16" s="1"/>
  <c r="W23" i="22"/>
  <c r="X23" i="22" s="1"/>
  <c r="Y23" i="22" s="1"/>
  <c r="B18" i="16" s="1"/>
  <c r="W92" i="22"/>
  <c r="X92" i="22" s="1"/>
  <c r="Y92" i="22" s="1"/>
  <c r="B87" i="16" s="1"/>
  <c r="W35" i="22"/>
  <c r="X35" i="22" s="1"/>
  <c r="Y35" i="22" s="1"/>
  <c r="B30" i="16" s="1"/>
  <c r="W163" i="22"/>
  <c r="X163" i="22" s="1"/>
  <c r="Y163" i="22" s="1"/>
  <c r="B158" i="16" s="1"/>
  <c r="W105" i="22"/>
  <c r="X105" i="22" s="1"/>
  <c r="Y105" i="22" s="1"/>
  <c r="B100" i="16" s="1"/>
  <c r="W56" i="22"/>
  <c r="X56" i="22" s="1"/>
  <c r="Y56" i="22" s="1"/>
  <c r="B51" i="16" s="1"/>
  <c r="W184" i="22"/>
  <c r="X184" i="22" s="1"/>
  <c r="Y184" i="22" s="1"/>
  <c r="B179" i="16" s="1"/>
  <c r="W135" i="22"/>
  <c r="X135" i="22" s="1"/>
  <c r="Y135" i="22" s="1"/>
  <c r="B130" i="16" s="1"/>
  <c r="W78" i="22"/>
  <c r="X78" i="22" s="1"/>
  <c r="Y78" i="22" s="1"/>
  <c r="B73" i="16" s="1"/>
  <c r="W146" i="22"/>
  <c r="X146" i="22" s="1"/>
  <c r="Y146" i="22" s="1"/>
  <c r="B141" i="16" s="1"/>
  <c r="W166" i="22"/>
  <c r="X166" i="22" s="1"/>
  <c r="Y166" i="22" s="1"/>
  <c r="B161" i="16" s="1"/>
  <c r="W14" i="22"/>
  <c r="X14" i="22" s="1"/>
  <c r="Y14" i="22" s="1"/>
  <c r="B9" i="16" s="1"/>
  <c r="W180" i="22"/>
  <c r="X180" i="22" s="1"/>
  <c r="Y180" i="22" s="1"/>
  <c r="B175" i="16" s="1"/>
  <c r="W193" i="22"/>
  <c r="X193" i="22" s="1"/>
  <c r="Y193" i="22" s="1"/>
  <c r="B188" i="16" s="1"/>
  <c r="W38" i="22"/>
  <c r="X38" i="22" s="1"/>
  <c r="Y38" i="22" s="1"/>
  <c r="B33" i="16" s="1"/>
  <c r="W126" i="22"/>
  <c r="X126" i="22" s="1"/>
  <c r="Y126" i="22" s="1"/>
  <c r="B121" i="16" s="1"/>
  <c r="W141" i="22"/>
  <c r="X141" i="22" s="1"/>
  <c r="Y141" i="22" s="1"/>
  <c r="B136" i="16" s="1"/>
  <c r="W124" i="22"/>
  <c r="X124" i="22" s="1"/>
  <c r="Y124" i="22" s="1"/>
  <c r="B119" i="16" s="1"/>
  <c r="W67" i="22"/>
  <c r="X67" i="22" s="1"/>
  <c r="Y67" i="22" s="1"/>
  <c r="B62" i="16" s="1"/>
  <c r="W195" i="22"/>
  <c r="X195" i="22" s="1"/>
  <c r="Y195" i="22" s="1"/>
  <c r="B190" i="16" s="1"/>
  <c r="W137" i="22"/>
  <c r="X137" i="22" s="1"/>
  <c r="Y137" i="22" s="1"/>
  <c r="B132" i="16" s="1"/>
  <c r="W88" i="22"/>
  <c r="X88" i="22" s="1"/>
  <c r="Y88" i="22" s="1"/>
  <c r="B83" i="16" s="1"/>
  <c r="W39" i="22"/>
  <c r="X39" i="22" s="1"/>
  <c r="Y39" i="22" s="1"/>
  <c r="B34" i="16" s="1"/>
  <c r="W167" i="22"/>
  <c r="X167" i="22" s="1"/>
  <c r="Y167" i="22" s="1"/>
  <c r="B162" i="16" s="1"/>
  <c r="W154" i="22"/>
  <c r="X154" i="22" s="1"/>
  <c r="Y154" i="22" s="1"/>
  <c r="B149" i="16" s="1"/>
  <c r="W142" i="22"/>
  <c r="X142" i="22" s="1"/>
  <c r="Y142" i="22" s="1"/>
  <c r="B137" i="16" s="1"/>
  <c r="W130" i="22"/>
  <c r="X130" i="22" s="1"/>
  <c r="Y130" i="22" s="1"/>
  <c r="B125" i="16" s="1"/>
  <c r="W26" i="22"/>
  <c r="X26" i="22" s="1"/>
  <c r="Y26" i="22" s="1"/>
  <c r="B21" i="16" s="1"/>
  <c r="W91" i="22"/>
  <c r="X91" i="22" s="1"/>
  <c r="Y91" i="22" s="1"/>
  <c r="B86" i="16" s="1"/>
  <c r="W112" i="22"/>
  <c r="X112" i="22" s="1"/>
  <c r="Y112" i="22" s="1"/>
  <c r="B107" i="16" s="1"/>
  <c r="W205" i="22"/>
  <c r="X205" i="22" s="1"/>
  <c r="Y205" i="22" s="1"/>
  <c r="B200" i="16" s="1"/>
  <c r="W120" i="22"/>
  <c r="X120" i="22" s="1"/>
  <c r="Y120" i="22" s="1"/>
  <c r="B115" i="16" s="1"/>
  <c r="W71" i="22"/>
  <c r="X71" i="22" s="1"/>
  <c r="Y71" i="22" s="1"/>
  <c r="B66" i="16" s="1"/>
  <c r="W199" i="22"/>
  <c r="X199" i="22" s="1"/>
  <c r="Y199" i="22" s="1"/>
  <c r="B194" i="16" s="1"/>
  <c r="W86" i="22"/>
  <c r="X86" i="22" s="1"/>
  <c r="Y86" i="22" s="1"/>
  <c r="B81" i="16" s="1"/>
  <c r="W66" i="22"/>
  <c r="X66" i="22" s="1"/>
  <c r="Y66" i="22" s="1"/>
  <c r="B61" i="16" s="1"/>
  <c r="W189" i="22"/>
  <c r="X189" i="22" s="1"/>
  <c r="Y189" i="22" s="1"/>
  <c r="B184" i="16" s="1"/>
  <c r="W133" i="22"/>
  <c r="X133" i="22" s="1"/>
  <c r="Y133" i="22" s="1"/>
  <c r="B128" i="16" s="1"/>
  <c r="W187" i="22"/>
  <c r="X187" i="22" s="1"/>
  <c r="Y187" i="22" s="1"/>
  <c r="B182" i="16" s="1"/>
  <c r="W19" i="22"/>
  <c r="X19" i="22" s="1"/>
  <c r="Y19" i="22" s="1"/>
  <c r="B14" i="16" s="1"/>
  <c r="W110" i="22"/>
  <c r="X110" i="22" s="1"/>
  <c r="Y110" i="22" s="1"/>
  <c r="B105" i="16" s="1"/>
  <c r="AU118" i="55"/>
  <c r="AU120" i="55"/>
  <c r="R120" i="55"/>
  <c r="R118" i="55"/>
  <c r="BV118" i="57"/>
  <c r="BV120" i="57"/>
  <c r="AI120" i="55"/>
  <c r="AI118" i="55"/>
  <c r="BO120" i="57"/>
  <c r="BO118" i="57"/>
  <c r="BL120" i="57"/>
  <c r="BL118" i="57"/>
  <c r="AJ118" i="55"/>
  <c r="AJ120" i="55"/>
  <c r="BR120" i="57"/>
  <c r="BR118" i="57"/>
  <c r="BK120" i="57"/>
  <c r="BK118" i="57"/>
  <c r="AK118" i="55"/>
  <c r="AK120" i="55"/>
  <c r="BQ118" i="55"/>
  <c r="BQ120" i="55"/>
  <c r="BN118" i="55"/>
  <c r="BN120" i="55"/>
  <c r="AL120" i="55"/>
  <c r="AL118" i="55"/>
  <c r="AR120" i="55"/>
  <c r="AR118" i="55"/>
  <c r="AE118" i="55"/>
  <c r="AE120" i="55"/>
  <c r="BH118" i="57"/>
  <c r="BH120" i="57"/>
  <c r="BS120" i="57"/>
  <c r="BS118" i="57"/>
  <c r="AN118" i="55"/>
  <c r="AN120" i="55"/>
  <c r="BD120" i="55"/>
  <c r="BD118" i="55"/>
  <c r="M120" i="55"/>
  <c r="M118" i="55"/>
  <c r="AO118" i="55"/>
  <c r="AO120" i="55"/>
  <c r="BE120" i="55"/>
  <c r="BE118" i="55"/>
  <c r="G8" i="47"/>
  <c r="G8" i="55" s="1"/>
  <c r="AU118" i="57"/>
  <c r="AU120" i="57"/>
  <c r="R118" i="57"/>
  <c r="R120" i="57"/>
  <c r="BV118" i="55"/>
  <c r="BV120" i="55"/>
  <c r="AI120" i="57"/>
  <c r="AI118" i="57"/>
  <c r="BO120" i="55"/>
  <c r="BO118" i="55"/>
  <c r="BL118" i="55"/>
  <c r="BL120" i="55"/>
  <c r="AJ118" i="57"/>
  <c r="AJ120" i="57"/>
  <c r="BR118" i="55"/>
  <c r="BR120" i="55"/>
  <c r="BK118" i="55"/>
  <c r="BK120" i="55"/>
  <c r="AK120" i="57"/>
  <c r="AK118" i="57"/>
  <c r="BQ118" i="57"/>
  <c r="BQ120" i="57"/>
  <c r="BN118" i="57"/>
  <c r="BN120" i="57"/>
  <c r="AL120" i="57"/>
  <c r="AL118" i="57"/>
  <c r="AR118" i="57"/>
  <c r="AR120" i="57"/>
  <c r="AE118" i="57"/>
  <c r="AE120" i="57"/>
  <c r="BH118" i="55"/>
  <c r="BH120" i="55"/>
  <c r="BS120" i="55"/>
  <c r="BS118" i="55"/>
  <c r="AN118" i="57"/>
  <c r="AN120" i="57"/>
  <c r="BD118" i="57"/>
  <c r="BD120" i="57"/>
  <c r="M118" i="57"/>
  <c r="M120" i="57"/>
  <c r="AO118" i="57"/>
  <c r="AO120" i="57"/>
  <c r="BE118" i="57"/>
  <c r="BE120" i="57"/>
  <c r="AH118" i="55"/>
  <c r="AH120" i="55"/>
  <c r="BP118" i="57"/>
  <c r="BP120" i="57"/>
  <c r="BF118" i="55"/>
  <c r="BF120" i="55"/>
  <c r="U120" i="55"/>
  <c r="U118" i="55"/>
  <c r="AT118" i="55"/>
  <c r="AT120" i="55"/>
  <c r="AQ118" i="55"/>
  <c r="AQ120" i="55"/>
  <c r="O118" i="55"/>
  <c r="O120" i="55"/>
  <c r="AW120" i="55"/>
  <c r="AW118" i="55"/>
  <c r="AP118" i="55"/>
  <c r="AP120" i="55"/>
  <c r="X120" i="55"/>
  <c r="X118" i="55"/>
  <c r="AV120" i="55"/>
  <c r="AV118" i="55"/>
  <c r="AS118" i="55"/>
  <c r="AS120" i="55"/>
  <c r="AD118" i="55"/>
  <c r="AD120" i="55"/>
  <c r="BG118" i="55"/>
  <c r="BG120" i="55"/>
  <c r="BM118" i="55"/>
  <c r="BM120" i="55"/>
  <c r="AM118" i="55"/>
  <c r="AM120" i="55"/>
  <c r="BC118" i="55"/>
  <c r="BC120" i="55"/>
  <c r="AF118" i="55"/>
  <c r="AF120" i="55"/>
  <c r="BI118" i="55"/>
  <c r="BI120" i="55"/>
  <c r="BT120" i="57"/>
  <c r="BT118" i="57"/>
  <c r="AG118" i="55"/>
  <c r="AG120" i="55"/>
  <c r="BJ118" i="55"/>
  <c r="BJ120" i="55"/>
  <c r="BU118" i="55"/>
  <c r="BU120" i="55"/>
  <c r="AH118" i="57"/>
  <c r="AH120" i="57"/>
  <c r="BP118" i="55"/>
  <c r="BP120" i="55"/>
  <c r="BF118" i="57"/>
  <c r="BF120" i="57"/>
  <c r="U118" i="57"/>
  <c r="U120" i="57"/>
  <c r="AT120" i="57"/>
  <c r="AT118" i="57"/>
  <c r="AQ118" i="57"/>
  <c r="AQ120" i="57"/>
  <c r="O118" i="57"/>
  <c r="O120" i="57"/>
  <c r="AW118" i="57"/>
  <c r="AW120" i="57"/>
  <c r="AP118" i="57"/>
  <c r="AP120" i="57"/>
  <c r="X120" i="57"/>
  <c r="X118" i="57"/>
  <c r="AV118" i="57"/>
  <c r="AV120" i="57"/>
  <c r="AS120" i="57"/>
  <c r="AS118" i="57"/>
  <c r="AD120" i="57"/>
  <c r="AD118" i="57"/>
  <c r="BG120" i="57"/>
  <c r="BG118" i="57"/>
  <c r="BM118" i="57"/>
  <c r="BM120" i="57"/>
  <c r="AM118" i="57"/>
  <c r="AM120" i="57"/>
  <c r="BC120" i="57"/>
  <c r="BC118" i="57"/>
  <c r="AF118" i="57"/>
  <c r="AF120" i="57"/>
  <c r="BI118" i="57"/>
  <c r="BI120" i="57"/>
  <c r="BT118" i="55"/>
  <c r="BT120" i="55"/>
  <c r="AG120" i="57"/>
  <c r="AG118" i="57"/>
  <c r="BJ120" i="57"/>
  <c r="BJ118" i="57"/>
  <c r="BU118" i="57"/>
  <c r="BU120" i="57"/>
  <c r="F55" i="47"/>
  <c r="W8" i="47"/>
  <c r="W8" i="55" s="1"/>
  <c r="BP45" i="40"/>
  <c r="BP57" i="40"/>
  <c r="BP38" i="40"/>
  <c r="BP13" i="40"/>
  <c r="BP17" i="40"/>
  <c r="BP27" i="40"/>
  <c r="AN11" i="40"/>
  <c r="BP39" i="40"/>
  <c r="BP51" i="40"/>
  <c r="BP59" i="40"/>
  <c r="BP48" i="40"/>
  <c r="F54" i="47"/>
  <c r="F54" i="57" s="1"/>
  <c r="F108" i="57" s="1"/>
  <c r="BP8" i="40"/>
  <c r="BP14" i="40"/>
  <c r="BP18" i="40"/>
  <c r="BP28" i="40"/>
  <c r="F56" i="47"/>
  <c r="F27" i="47"/>
  <c r="F27" i="55" s="1"/>
  <c r="F81" i="55" s="1"/>
  <c r="BP15" i="40"/>
  <c r="BP55" i="40"/>
  <c r="BP16" i="40"/>
  <c r="BP61" i="40"/>
  <c r="BP21" i="40"/>
  <c r="BP4" i="40"/>
  <c r="BP22" i="40"/>
  <c r="BP46" i="40"/>
  <c r="BP25" i="40"/>
  <c r="BP44" i="40"/>
  <c r="BP26" i="40"/>
  <c r="BP54" i="40"/>
  <c r="BP35" i="40"/>
  <c r="BP5" i="40"/>
  <c r="BP36" i="40"/>
  <c r="F11" i="47"/>
  <c r="F11" i="57" s="1"/>
  <c r="F65" i="57" s="1"/>
  <c r="F37" i="47"/>
  <c r="F10" i="47"/>
  <c r="F10" i="57" s="1"/>
  <c r="F64" i="57" s="1"/>
  <c r="BP23" i="40"/>
  <c r="BP40" i="40"/>
  <c r="BP24" i="40"/>
  <c r="BP50" i="40"/>
  <c r="BP29" i="40"/>
  <c r="BP52" i="40"/>
  <c r="BP30" i="40"/>
  <c r="BP62" i="40"/>
  <c r="BP33" i="40"/>
  <c r="BP60" i="40"/>
  <c r="BP34" i="40"/>
  <c r="BP11" i="40"/>
  <c r="BP47" i="40"/>
  <c r="BP12" i="40"/>
  <c r="BP53" i="40"/>
  <c r="F40" i="47"/>
  <c r="F40" i="57" s="1"/>
  <c r="F94" i="57" s="1"/>
  <c r="F20" i="47"/>
  <c r="F20" i="57" s="1"/>
  <c r="F74" i="57" s="1"/>
  <c r="BP31" i="40"/>
  <c r="BP56" i="40"/>
  <c r="BP32" i="40"/>
  <c r="BP9" i="40"/>
  <c r="BP37" i="40"/>
  <c r="BP6" i="40"/>
  <c r="BP41" i="40"/>
  <c r="BP7" i="40"/>
  <c r="BP43" i="40"/>
  <c r="BP10" i="40"/>
  <c r="BP49" i="40"/>
  <c r="BP19" i="40"/>
  <c r="BP63" i="40"/>
  <c r="BP20" i="40"/>
  <c r="BP58" i="40"/>
  <c r="AC4" i="37"/>
  <c r="AE4" i="37" s="1"/>
  <c r="AF4" i="37" s="1"/>
  <c r="AG4" i="37" s="1"/>
  <c r="V4" i="37"/>
  <c r="W4" i="37" s="1"/>
  <c r="R8" i="47"/>
  <c r="R8" i="57" s="1"/>
  <c r="R62" i="57" s="1"/>
  <c r="P8" i="47"/>
  <c r="P8" i="57" s="1"/>
  <c r="X8" i="47"/>
  <c r="X8" i="57" s="1"/>
  <c r="N8" i="47"/>
  <c r="N8" i="57" s="1"/>
  <c r="U8" i="47"/>
  <c r="U8" i="55" s="1"/>
  <c r="F34" i="47"/>
  <c r="F50" i="47"/>
  <c r="F50" i="55" s="1"/>
  <c r="F104" i="55" s="1"/>
  <c r="F42" i="47"/>
  <c r="F42" i="57" s="1"/>
  <c r="F96" i="57" s="1"/>
  <c r="F19" i="47"/>
  <c r="F19" i="55" s="1"/>
  <c r="F73" i="55" s="1"/>
  <c r="F51" i="47"/>
  <c r="F39" i="47"/>
  <c r="F39" i="57" s="1"/>
  <c r="F93" i="57" s="1"/>
  <c r="F9" i="47"/>
  <c r="F9" i="57" s="1"/>
  <c r="F63" i="57" s="1"/>
  <c r="F36" i="47"/>
  <c r="F36" i="55" s="1"/>
  <c r="F90" i="55" s="1"/>
  <c r="F41" i="47"/>
  <c r="F23" i="47"/>
  <c r="F23" i="57" s="1"/>
  <c r="F77" i="57" s="1"/>
  <c r="F30" i="47"/>
  <c r="F30" i="55" s="1"/>
  <c r="F84" i="55" s="1"/>
  <c r="F15" i="47"/>
  <c r="F15" i="55" s="1"/>
  <c r="F69" i="55" s="1"/>
  <c r="F22" i="47"/>
  <c r="F57" i="47"/>
  <c r="F57" i="57" s="1"/>
  <c r="F111" i="57" s="1"/>
  <c r="F49" i="47"/>
  <c r="F49" i="55" s="1"/>
  <c r="F103" i="55" s="1"/>
  <c r="F35" i="47"/>
  <c r="F35" i="57" s="1"/>
  <c r="F89" i="57" s="1"/>
  <c r="F14" i="47"/>
  <c r="F31" i="47"/>
  <c r="F31" i="55" s="1"/>
  <c r="F85" i="55" s="1"/>
  <c r="F29" i="47"/>
  <c r="F29" i="55" s="1"/>
  <c r="F83" i="55" s="1"/>
  <c r="F13" i="47"/>
  <c r="F13" i="57" s="1"/>
  <c r="F67" i="57" s="1"/>
  <c r="F52" i="47"/>
  <c r="F38" i="47"/>
  <c r="F38" i="55" s="1"/>
  <c r="F92" i="55" s="1"/>
  <c r="F48" i="47"/>
  <c r="F48" i="57" s="1"/>
  <c r="F102" i="57" s="1"/>
  <c r="F44" i="47"/>
  <c r="F44" i="57" s="1"/>
  <c r="F98" i="57" s="1"/>
  <c r="F16" i="47"/>
  <c r="F45" i="47"/>
  <c r="F45" i="55" s="1"/>
  <c r="F99" i="55" s="1"/>
  <c r="F12" i="47"/>
  <c r="F12" i="55" s="1"/>
  <c r="F66" i="55" s="1"/>
  <c r="F24" i="47"/>
  <c r="F24" i="55" s="1"/>
  <c r="F78" i="55" s="1"/>
  <c r="U121" i="56"/>
  <c r="AN16" i="40"/>
  <c r="AW3" i="40"/>
  <c r="AJ17" i="40"/>
  <c r="F46" i="47"/>
  <c r="F46" i="57" s="1"/>
  <c r="F100" i="57" s="1"/>
  <c r="F47" i="47"/>
  <c r="F47" i="57" s="1"/>
  <c r="F101" i="57" s="1"/>
  <c r="F26" i="47"/>
  <c r="F26" i="55" s="1"/>
  <c r="F80" i="55" s="1"/>
  <c r="F21" i="47"/>
  <c r="F21" i="57" s="1"/>
  <c r="F75" i="57" s="1"/>
  <c r="F32" i="47"/>
  <c r="F32" i="55" s="1"/>
  <c r="F86" i="55" s="1"/>
  <c r="F33" i="47"/>
  <c r="F33" i="57" s="1"/>
  <c r="F87" i="57" s="1"/>
  <c r="F53" i="47"/>
  <c r="F53" i="57" s="1"/>
  <c r="F107" i="57" s="1"/>
  <c r="F28" i="47"/>
  <c r="F28" i="55" s="1"/>
  <c r="F82" i="55" s="1"/>
  <c r="F18" i="47"/>
  <c r="F18" i="57" s="1"/>
  <c r="F72" i="57" s="1"/>
  <c r="F43" i="47"/>
  <c r="F43" i="55" s="1"/>
  <c r="F97" i="55" s="1"/>
  <c r="F17" i="47"/>
  <c r="F17" i="57" s="1"/>
  <c r="F71" i="57" s="1"/>
  <c r="AE121" i="58"/>
  <c r="L121" i="56"/>
  <c r="J8" i="47"/>
  <c r="J8" i="55" s="1"/>
  <c r="I8" i="47"/>
  <c r="I8" i="57" s="1"/>
  <c r="AE121" i="56"/>
  <c r="AI30" i="37"/>
  <c r="AL29" i="37"/>
  <c r="AM29" i="37" s="1"/>
  <c r="BC51" i="40"/>
  <c r="BC37" i="40"/>
  <c r="BC30" i="40"/>
  <c r="BC22" i="40"/>
  <c r="BC14" i="40"/>
  <c r="BC6" i="40"/>
  <c r="BC50" i="40"/>
  <c r="BC5" i="40"/>
  <c r="BC49" i="40"/>
  <c r="BC35" i="40"/>
  <c r="BC27" i="40"/>
  <c r="BC19" i="40"/>
  <c r="BC11" i="40"/>
  <c r="BC52" i="40"/>
  <c r="BC9" i="40"/>
  <c r="BC63" i="40"/>
  <c r="BC47" i="40"/>
  <c r="BC36" i="40"/>
  <c r="BC28" i="40"/>
  <c r="BC20" i="40"/>
  <c r="BC12" i="40"/>
  <c r="BC62" i="40"/>
  <c r="BC46" i="40"/>
  <c r="BC61" i="40"/>
  <c r="BC45" i="40"/>
  <c r="BC33" i="40"/>
  <c r="BC25" i="40"/>
  <c r="BC17" i="40"/>
  <c r="BC7" i="40"/>
  <c r="BC48" i="40"/>
  <c r="BC59" i="40"/>
  <c r="BC43" i="40"/>
  <c r="BC34" i="40"/>
  <c r="BC26" i="40"/>
  <c r="BC18" i="40"/>
  <c r="BC10" i="40"/>
  <c r="BC58" i="40"/>
  <c r="BC42" i="40"/>
  <c r="BC57" i="40"/>
  <c r="BC41" i="40"/>
  <c r="BC31" i="40"/>
  <c r="BC23" i="40"/>
  <c r="BC15" i="40"/>
  <c r="BC60" i="40"/>
  <c r="BC44" i="40"/>
  <c r="BC55" i="40"/>
  <c r="BC39" i="40"/>
  <c r="BC32" i="40"/>
  <c r="BC24" i="40"/>
  <c r="BC16" i="40"/>
  <c r="BC8" i="40"/>
  <c r="BC54" i="40"/>
  <c r="BC38" i="40"/>
  <c r="BC53" i="40"/>
  <c r="BC4" i="40"/>
  <c r="BC29" i="40"/>
  <c r="BC21" i="40"/>
  <c r="BC13" i="40"/>
  <c r="BC56" i="40"/>
  <c r="BC40" i="40"/>
  <c r="AI54" i="40"/>
  <c r="AL53" i="40"/>
  <c r="AM53" i="40" s="1"/>
  <c r="AK121" i="58"/>
  <c r="AT52" i="37"/>
  <c r="AT36" i="37"/>
  <c r="AT56" i="37"/>
  <c r="AT32" i="37"/>
  <c r="AT16" i="37"/>
  <c r="AT59" i="37"/>
  <c r="AT43" i="37"/>
  <c r="AT27" i="37"/>
  <c r="AT8" i="37"/>
  <c r="AT58" i="37"/>
  <c r="AT42" i="37"/>
  <c r="AT26" i="37"/>
  <c r="AT11" i="37"/>
  <c r="AT53" i="37"/>
  <c r="AT37" i="37"/>
  <c r="AT21" i="37"/>
  <c r="AT48" i="37"/>
  <c r="AT28" i="37"/>
  <c r="AT10" i="37"/>
  <c r="AT55" i="37"/>
  <c r="AT39" i="37"/>
  <c r="AT23" i="37"/>
  <c r="AT6" i="37"/>
  <c r="AT54" i="37"/>
  <c r="AT38" i="37"/>
  <c r="AT22" i="37"/>
  <c r="AT4" i="37"/>
  <c r="AT49" i="37"/>
  <c r="AT33" i="37"/>
  <c r="AT17" i="37"/>
  <c r="AT5" i="37"/>
  <c r="AT44" i="37"/>
  <c r="AT24" i="37"/>
  <c r="AT12" i="37"/>
  <c r="AT51" i="37"/>
  <c r="AT35" i="37"/>
  <c r="AT19" i="37"/>
  <c r="AT9" i="37"/>
  <c r="AT50" i="37"/>
  <c r="AT34" i="37"/>
  <c r="AT18" i="37"/>
  <c r="AT61" i="37"/>
  <c r="AT45" i="37"/>
  <c r="AT29" i="37"/>
  <c r="AT13" i="37"/>
  <c r="AT60" i="37"/>
  <c r="AT40" i="37"/>
  <c r="AT20" i="37"/>
  <c r="AT63" i="37"/>
  <c r="AT47" i="37"/>
  <c r="AT31" i="37"/>
  <c r="AT15" i="37"/>
  <c r="AT62" i="37"/>
  <c r="AT46" i="37"/>
  <c r="AT30" i="37"/>
  <c r="AT14" i="37"/>
  <c r="AT57" i="37"/>
  <c r="AT41" i="37"/>
  <c r="AT25" i="37"/>
  <c r="AT7" i="37"/>
  <c r="S121" i="56"/>
  <c r="BC62" i="37"/>
  <c r="BC46" i="37"/>
  <c r="BC30" i="37"/>
  <c r="BC14" i="37"/>
  <c r="BC57" i="37"/>
  <c r="BC41" i="37"/>
  <c r="BC25" i="37"/>
  <c r="BC9" i="37"/>
  <c r="BC52" i="37"/>
  <c r="BC36" i="37"/>
  <c r="BC20" i="37"/>
  <c r="BC63" i="37"/>
  <c r="BC47" i="37"/>
  <c r="BC31" i="37"/>
  <c r="BC15" i="37"/>
  <c r="BC58" i="37"/>
  <c r="BC42" i="37"/>
  <c r="BC26" i="37"/>
  <c r="BC10" i="37"/>
  <c r="BC53" i="37"/>
  <c r="BC37" i="37"/>
  <c r="BC21" i="37"/>
  <c r="BC5" i="37"/>
  <c r="BC48" i="37"/>
  <c r="BC32" i="37"/>
  <c r="BC16" i="37"/>
  <c r="BC59" i="37"/>
  <c r="BC43" i="37"/>
  <c r="BC27" i="37"/>
  <c r="BC11" i="37"/>
  <c r="BC54" i="37"/>
  <c r="BC38" i="37"/>
  <c r="BC22" i="37"/>
  <c r="BC6" i="37"/>
  <c r="BC49" i="37"/>
  <c r="BC33" i="37"/>
  <c r="BC17" i="37"/>
  <c r="BC60" i="37"/>
  <c r="BC44" i="37"/>
  <c r="BC28" i="37"/>
  <c r="BC12" i="37"/>
  <c r="BC55" i="37"/>
  <c r="BC39" i="37"/>
  <c r="BC23" i="37"/>
  <c r="BC7" i="37"/>
  <c r="BC4" i="37"/>
  <c r="BC50" i="37"/>
  <c r="BC34" i="37"/>
  <c r="BC18" i="37"/>
  <c r="BC61" i="37"/>
  <c r="BC45" i="37"/>
  <c r="BC29" i="37"/>
  <c r="BC13" i="37"/>
  <c r="BC56" i="37"/>
  <c r="BC40" i="37"/>
  <c r="BC24" i="37"/>
  <c r="BC8" i="37"/>
  <c r="BC51" i="37"/>
  <c r="BC35" i="37"/>
  <c r="BC19" i="37"/>
  <c r="BR3" i="40"/>
  <c r="AJ59" i="40"/>
  <c r="AN58" i="40"/>
  <c r="AZ3" i="40"/>
  <c r="AJ23" i="40"/>
  <c r="AN22" i="40"/>
  <c r="AL11" i="37"/>
  <c r="AM11" i="37" s="1"/>
  <c r="AI12" i="37"/>
  <c r="S121" i="58"/>
  <c r="AZ44" i="40"/>
  <c r="AZ53" i="40"/>
  <c r="AZ31" i="40"/>
  <c r="AZ18" i="40"/>
  <c r="AZ63" i="40"/>
  <c r="AZ42" i="40"/>
  <c r="AZ20" i="40"/>
  <c r="AZ14" i="40"/>
  <c r="AZ62" i="40"/>
  <c r="AZ41" i="40"/>
  <c r="AZ19" i="40"/>
  <c r="AZ51" i="40"/>
  <c r="AZ29" i="40"/>
  <c r="AZ40" i="40"/>
  <c r="AZ56" i="40"/>
  <c r="AZ35" i="40"/>
  <c r="AZ60" i="40"/>
  <c r="AZ36" i="40"/>
  <c r="AZ27" i="40"/>
  <c r="AZ49" i="40"/>
  <c r="AZ10" i="40"/>
  <c r="AZ37" i="40"/>
  <c r="AZ17" i="40"/>
  <c r="AZ39" i="40"/>
  <c r="AZ61" i="40"/>
  <c r="AZ8" i="40"/>
  <c r="AZ7" i="40"/>
  <c r="AZ24" i="40"/>
  <c r="AZ9" i="40"/>
  <c r="AZ25" i="40"/>
  <c r="AZ32" i="40"/>
  <c r="AZ54" i="40"/>
  <c r="AZ48" i="40"/>
  <c r="AZ23" i="40"/>
  <c r="AZ45" i="40"/>
  <c r="AZ6" i="40"/>
  <c r="AZ26" i="40"/>
  <c r="AZ57" i="40"/>
  <c r="AZ13" i="40"/>
  <c r="AZ58" i="40"/>
  <c r="AZ15" i="40"/>
  <c r="AZ16" i="40"/>
  <c r="AZ38" i="40"/>
  <c r="AZ59" i="40"/>
  <c r="AZ4" i="40"/>
  <c r="AZ28" i="40"/>
  <c r="AZ50" i="40"/>
  <c r="AZ11" i="40"/>
  <c r="AZ30" i="40"/>
  <c r="AZ46" i="40"/>
  <c r="AZ34" i="40"/>
  <c r="AZ47" i="40"/>
  <c r="AZ21" i="40"/>
  <c r="AZ43" i="40"/>
  <c r="AZ5" i="40"/>
  <c r="AZ22" i="40"/>
  <c r="AZ12" i="40"/>
  <c r="AZ33" i="40"/>
  <c r="AZ55" i="40"/>
  <c r="AZ52" i="40"/>
  <c r="O8" i="47"/>
  <c r="O8" i="55" s="1"/>
  <c r="BC3" i="40"/>
  <c r="AJ29" i="40"/>
  <c r="AN28" i="40"/>
  <c r="BO49" i="40"/>
  <c r="BO34" i="40"/>
  <c r="BO26" i="40"/>
  <c r="BO18" i="40"/>
  <c r="BO10" i="40"/>
  <c r="BO56" i="40"/>
  <c r="BO40" i="40"/>
  <c r="BO55" i="40"/>
  <c r="BO39" i="40"/>
  <c r="BO33" i="40"/>
  <c r="BO25" i="40"/>
  <c r="BO17" i="40"/>
  <c r="BO7" i="40"/>
  <c r="BO50" i="40"/>
  <c r="BO9" i="40"/>
  <c r="BO52" i="40"/>
  <c r="BO31" i="40"/>
  <c r="BO62" i="40"/>
  <c r="BO61" i="40"/>
  <c r="BO32" i="40"/>
  <c r="BO24" i="40"/>
  <c r="BO8" i="40"/>
  <c r="BO5" i="40"/>
  <c r="BO51" i="40"/>
  <c r="BO4" i="40"/>
  <c r="BO23" i="40"/>
  <c r="BO15" i="40"/>
  <c r="BO46" i="40"/>
  <c r="BO57" i="40"/>
  <c r="BO41" i="40"/>
  <c r="BO30" i="40"/>
  <c r="BO22" i="40"/>
  <c r="BO14" i="40"/>
  <c r="BO6" i="40"/>
  <c r="BO48" i="40"/>
  <c r="BO63" i="40"/>
  <c r="BO47" i="40"/>
  <c r="BO37" i="40"/>
  <c r="BO29" i="40"/>
  <c r="BO21" i="40"/>
  <c r="BO13" i="40"/>
  <c r="BO58" i="40"/>
  <c r="BO42" i="40"/>
  <c r="BO45" i="40"/>
  <c r="BO53" i="40"/>
  <c r="BO36" i="40"/>
  <c r="BO28" i="40"/>
  <c r="BO20" i="40"/>
  <c r="BO12" i="40"/>
  <c r="BO60" i="40"/>
  <c r="BO44" i="40"/>
  <c r="BO59" i="40"/>
  <c r="BO43" i="40"/>
  <c r="BO35" i="40"/>
  <c r="BO27" i="40"/>
  <c r="BO19" i="40"/>
  <c r="BO11" i="40"/>
  <c r="BO54" i="40"/>
  <c r="BO38" i="40"/>
  <c r="BO16" i="40"/>
  <c r="E8" i="47"/>
  <c r="E8" i="57" s="1"/>
  <c r="S8" i="47"/>
  <c r="S8" i="57" s="1"/>
  <c r="M8" i="47"/>
  <c r="M8" i="57" s="1"/>
  <c r="T8" i="47"/>
  <c r="T8" i="57" s="1"/>
  <c r="T62" i="57" s="1"/>
  <c r="L8" i="47"/>
  <c r="L8" i="57" s="1"/>
  <c r="Q8" i="47"/>
  <c r="H8" i="47"/>
  <c r="H8" i="57" s="1"/>
  <c r="F8" i="47"/>
  <c r="F8" i="57" s="1"/>
  <c r="V8" i="47"/>
  <c r="V8" i="57" s="1"/>
  <c r="E121" i="56"/>
  <c r="N121" i="56"/>
  <c r="AI48" i="37"/>
  <c r="AL47" i="37"/>
  <c r="AM47" i="37" s="1"/>
  <c r="BO63" i="37"/>
  <c r="BO41" i="37"/>
  <c r="BO20" i="37"/>
  <c r="BO61" i="37"/>
  <c r="BO40" i="37"/>
  <c r="BO19" i="37"/>
  <c r="BO55" i="37"/>
  <c r="BO33" i="37"/>
  <c r="BO12" i="37"/>
  <c r="BO48" i="37"/>
  <c r="BO27" i="37"/>
  <c r="BO5" i="37"/>
  <c r="BO62" i="37"/>
  <c r="BO47" i="37"/>
  <c r="BO25" i="37"/>
  <c r="BO4" i="37"/>
  <c r="BO45" i="37"/>
  <c r="BO24" i="37"/>
  <c r="BO60" i="37"/>
  <c r="BO39" i="37"/>
  <c r="BO17" i="37"/>
  <c r="BO53" i="37"/>
  <c r="BO32" i="37"/>
  <c r="BO11" i="37"/>
  <c r="BO31" i="37"/>
  <c r="BO51" i="37"/>
  <c r="BO8" i="37"/>
  <c r="BO23" i="37"/>
  <c r="BO37" i="37"/>
  <c r="BO36" i="37"/>
  <c r="BO56" i="37"/>
  <c r="BO13" i="37"/>
  <c r="BO28" i="37"/>
  <c r="BO43" i="37"/>
  <c r="BO52" i="37"/>
  <c r="BO29" i="37"/>
  <c r="BO59" i="37"/>
  <c r="BO6" i="37"/>
  <c r="BO22" i="37"/>
  <c r="BO38" i="37"/>
  <c r="BO54" i="37"/>
  <c r="BO15" i="37"/>
  <c r="BO49" i="37"/>
  <c r="BO21" i="37"/>
  <c r="BO10" i="37"/>
  <c r="BO26" i="37"/>
  <c r="BO42" i="37"/>
  <c r="BO58" i="37"/>
  <c r="BO9" i="37"/>
  <c r="BO44" i="37"/>
  <c r="BO16" i="37"/>
  <c r="BO14" i="37"/>
  <c r="BO30" i="37"/>
  <c r="BO46" i="37"/>
  <c r="BO57" i="37"/>
  <c r="BO35" i="37"/>
  <c r="BO7" i="37"/>
  <c r="BO18" i="37"/>
  <c r="BO34" i="37"/>
  <c r="BO50" i="37"/>
  <c r="AI18" i="37"/>
  <c r="AL17" i="37"/>
  <c r="AM17" i="37" s="1"/>
  <c r="BL25" i="37"/>
  <c r="BL37" i="37"/>
  <c r="BL17" i="37"/>
  <c r="BL13" i="37"/>
  <c r="BL53" i="37"/>
  <c r="BL33" i="37"/>
  <c r="BL29" i="37"/>
  <c r="BL21" i="37"/>
  <c r="BL61" i="37"/>
  <c r="BL14" i="37"/>
  <c r="BL30" i="37"/>
  <c r="BL46" i="37"/>
  <c r="BL62" i="37"/>
  <c r="BL15" i="37"/>
  <c r="BL31" i="37"/>
  <c r="BL47" i="37"/>
  <c r="BL41" i="37"/>
  <c r="BL5" i="37"/>
  <c r="BL60" i="37"/>
  <c r="BL9" i="37"/>
  <c r="BL49" i="37"/>
  <c r="BL6" i="37"/>
  <c r="BL26" i="37"/>
  <c r="BL50" i="37"/>
  <c r="BL7" i="37"/>
  <c r="BL27" i="37"/>
  <c r="BL51" i="37"/>
  <c r="BL10" i="37"/>
  <c r="BL34" i="37"/>
  <c r="BL54" i="37"/>
  <c r="BL11" i="37"/>
  <c r="BL35" i="37"/>
  <c r="BL55" i="37"/>
  <c r="BL4" i="37"/>
  <c r="BL20" i="37"/>
  <c r="BL36" i="37"/>
  <c r="BL52" i="37"/>
  <c r="BL18" i="37"/>
  <c r="BL38" i="37"/>
  <c r="BL58" i="37"/>
  <c r="BL19" i="37"/>
  <c r="BL39" i="37"/>
  <c r="BL59" i="37"/>
  <c r="BL8" i="37"/>
  <c r="BL24" i="37"/>
  <c r="BL40" i="37"/>
  <c r="BL56" i="37"/>
  <c r="BL57" i="37"/>
  <c r="BL45" i="37"/>
  <c r="BL22" i="37"/>
  <c r="BL42" i="37"/>
  <c r="BL23" i="37"/>
  <c r="BL43" i="37"/>
  <c r="BL63" i="37"/>
  <c r="BL12" i="37"/>
  <c r="BL28" i="37"/>
  <c r="BL44" i="37"/>
  <c r="BL16" i="37"/>
  <c r="BL32" i="37"/>
  <c r="BL48" i="37"/>
  <c r="AI54" i="37"/>
  <c r="AL53" i="37"/>
  <c r="AM53" i="37" s="1"/>
  <c r="S2" i="20"/>
  <c r="C403" i="19"/>
  <c r="R15" i="22"/>
  <c r="S15" i="22" s="1"/>
  <c r="T15" i="22" s="1"/>
  <c r="R33" i="22"/>
  <c r="S33" i="22" s="1"/>
  <c r="T33" i="22" s="1"/>
  <c r="R49" i="22"/>
  <c r="S49" i="22" s="1"/>
  <c r="T49" i="22" s="1"/>
  <c r="R65" i="22"/>
  <c r="S65" i="22" s="1"/>
  <c r="T65" i="22" s="1"/>
  <c r="R81" i="22"/>
  <c r="S81" i="22" s="1"/>
  <c r="T81" i="22" s="1"/>
  <c r="R97" i="22"/>
  <c r="S97" i="22" s="1"/>
  <c r="T97" i="22" s="1"/>
  <c r="R113" i="22"/>
  <c r="S113" i="22" s="1"/>
  <c r="T113" i="22" s="1"/>
  <c r="R129" i="22"/>
  <c r="S129" i="22" s="1"/>
  <c r="T129" i="22" s="1"/>
  <c r="R145" i="22"/>
  <c r="S145" i="22" s="1"/>
  <c r="T145" i="22" s="1"/>
  <c r="R161" i="22"/>
  <c r="S161" i="22" s="1"/>
  <c r="T161" i="22" s="1"/>
  <c r="R177" i="22"/>
  <c r="S177" i="22" s="1"/>
  <c r="T177" i="22" s="1"/>
  <c r="R193" i="22"/>
  <c r="S193" i="22" s="1"/>
  <c r="T193" i="22" s="1"/>
  <c r="R10" i="22"/>
  <c r="S10" i="22" s="1"/>
  <c r="T10" i="22" s="1"/>
  <c r="R32" i="22"/>
  <c r="S32" i="22" s="1"/>
  <c r="T32" i="22" s="1"/>
  <c r="R48" i="22"/>
  <c r="S48" i="22" s="1"/>
  <c r="T48" i="22" s="1"/>
  <c r="R64" i="22"/>
  <c r="S64" i="22" s="1"/>
  <c r="T64" i="22" s="1"/>
  <c r="R80" i="22"/>
  <c r="S80" i="22" s="1"/>
  <c r="T80" i="22" s="1"/>
  <c r="R96" i="22"/>
  <c r="S96" i="22" s="1"/>
  <c r="T96" i="22" s="1"/>
  <c r="R112" i="22"/>
  <c r="S112" i="22" s="1"/>
  <c r="T112" i="22" s="1"/>
  <c r="R128" i="22"/>
  <c r="S128" i="22" s="1"/>
  <c r="T128" i="22" s="1"/>
  <c r="R144" i="22"/>
  <c r="S144" i="22" s="1"/>
  <c r="T144" i="22" s="1"/>
  <c r="R160" i="22"/>
  <c r="S160" i="22" s="1"/>
  <c r="T160" i="22" s="1"/>
  <c r="R176" i="22"/>
  <c r="S176" i="22" s="1"/>
  <c r="T176" i="22" s="1"/>
  <c r="R192" i="22"/>
  <c r="S192" i="22" s="1"/>
  <c r="T192" i="22" s="1"/>
  <c r="R208" i="22"/>
  <c r="S208" i="22" s="1"/>
  <c r="T208" i="22" s="1"/>
  <c r="R17" i="22"/>
  <c r="S17" i="22" s="1"/>
  <c r="T17" i="22" s="1"/>
  <c r="R35" i="22"/>
  <c r="S35" i="22" s="1"/>
  <c r="T35" i="22" s="1"/>
  <c r="R51" i="22"/>
  <c r="S51" i="22" s="1"/>
  <c r="T51" i="22" s="1"/>
  <c r="R67" i="22"/>
  <c r="S67" i="22" s="1"/>
  <c r="T67" i="22" s="1"/>
  <c r="R83" i="22"/>
  <c r="S83" i="22" s="1"/>
  <c r="T83" i="22" s="1"/>
  <c r="R99" i="22"/>
  <c r="S99" i="22" s="1"/>
  <c r="T99" i="22" s="1"/>
  <c r="R115" i="22"/>
  <c r="S115" i="22" s="1"/>
  <c r="T115" i="22" s="1"/>
  <c r="R131" i="22"/>
  <c r="S131" i="22" s="1"/>
  <c r="T131" i="22" s="1"/>
  <c r="R147" i="22"/>
  <c r="S147" i="22" s="1"/>
  <c r="T147" i="22" s="1"/>
  <c r="R163" i="22"/>
  <c r="S163" i="22" s="1"/>
  <c r="T163" i="22" s="1"/>
  <c r="R179" i="22"/>
  <c r="S179" i="22" s="1"/>
  <c r="T179" i="22" s="1"/>
  <c r="R195" i="22"/>
  <c r="S195" i="22" s="1"/>
  <c r="T195" i="22" s="1"/>
  <c r="R12" i="22"/>
  <c r="S12" i="22" s="1"/>
  <c r="T12" i="22" s="1"/>
  <c r="R30" i="22"/>
  <c r="S30" i="22" s="1"/>
  <c r="T30" i="22" s="1"/>
  <c r="R46" i="22"/>
  <c r="S46" i="22" s="1"/>
  <c r="T46" i="22" s="1"/>
  <c r="R62" i="22"/>
  <c r="S62" i="22" s="1"/>
  <c r="T62" i="22" s="1"/>
  <c r="R78" i="22"/>
  <c r="S78" i="22" s="1"/>
  <c r="T78" i="22" s="1"/>
  <c r="R94" i="22"/>
  <c r="S94" i="22" s="1"/>
  <c r="T94" i="22" s="1"/>
  <c r="R110" i="22"/>
  <c r="S110" i="22" s="1"/>
  <c r="T110" i="22" s="1"/>
  <c r="R126" i="22"/>
  <c r="S126" i="22" s="1"/>
  <c r="T126" i="22" s="1"/>
  <c r="R142" i="22"/>
  <c r="S142" i="22" s="1"/>
  <c r="T142" i="22" s="1"/>
  <c r="R158" i="22"/>
  <c r="S158" i="22" s="1"/>
  <c r="T158" i="22" s="1"/>
  <c r="R174" i="22"/>
  <c r="S174" i="22" s="1"/>
  <c r="T174" i="22" s="1"/>
  <c r="R190" i="22"/>
  <c r="S190" i="22" s="1"/>
  <c r="T190" i="22" s="1"/>
  <c r="R206" i="22"/>
  <c r="S206" i="22" s="1"/>
  <c r="T206" i="22" s="1"/>
  <c r="R29" i="22"/>
  <c r="S29" i="22" s="1"/>
  <c r="T29" i="22" s="1"/>
  <c r="R93" i="22"/>
  <c r="S93" i="22" s="1"/>
  <c r="T93" i="22" s="1"/>
  <c r="R157" i="22"/>
  <c r="S157" i="22" s="1"/>
  <c r="T157" i="22" s="1"/>
  <c r="R28" i="22"/>
  <c r="S28" i="22" s="1"/>
  <c r="T28" i="22" s="1"/>
  <c r="R92" i="22"/>
  <c r="S92" i="22" s="1"/>
  <c r="T92" i="22" s="1"/>
  <c r="R156" i="22"/>
  <c r="S156" i="22" s="1"/>
  <c r="T156" i="22" s="1"/>
  <c r="R13" i="22"/>
  <c r="S13" i="22" s="1"/>
  <c r="T13" i="22" s="1"/>
  <c r="R63" i="22"/>
  <c r="S63" i="22" s="1"/>
  <c r="T63" i="22" s="1"/>
  <c r="R127" i="22"/>
  <c r="S127" i="22" s="1"/>
  <c r="T127" i="22" s="1"/>
  <c r="R191" i="22"/>
  <c r="S191" i="22" s="1"/>
  <c r="T191" i="22" s="1"/>
  <c r="R58" i="22"/>
  <c r="S58" i="22" s="1"/>
  <c r="T58" i="22" s="1"/>
  <c r="R122" i="22"/>
  <c r="S122" i="22" s="1"/>
  <c r="T122" i="22" s="1"/>
  <c r="R186" i="22"/>
  <c r="S186" i="22" s="1"/>
  <c r="T186" i="22" s="1"/>
  <c r="R23" i="22"/>
  <c r="S23" i="22" s="1"/>
  <c r="T23" i="22" s="1"/>
  <c r="R19" i="22"/>
  <c r="S19" i="22" s="1"/>
  <c r="T19" i="22" s="1"/>
  <c r="R37" i="22"/>
  <c r="S37" i="22" s="1"/>
  <c r="T37" i="22" s="1"/>
  <c r="R53" i="22"/>
  <c r="S53" i="22" s="1"/>
  <c r="T53" i="22" s="1"/>
  <c r="R69" i="22"/>
  <c r="S69" i="22" s="1"/>
  <c r="T69" i="22" s="1"/>
  <c r="R85" i="22"/>
  <c r="S85" i="22" s="1"/>
  <c r="T85" i="22" s="1"/>
  <c r="R101" i="22"/>
  <c r="S101" i="22" s="1"/>
  <c r="T101" i="22" s="1"/>
  <c r="R117" i="22"/>
  <c r="S117" i="22" s="1"/>
  <c r="T117" i="22" s="1"/>
  <c r="R133" i="22"/>
  <c r="S133" i="22" s="1"/>
  <c r="T133" i="22" s="1"/>
  <c r="R149" i="22"/>
  <c r="S149" i="22" s="1"/>
  <c r="T149" i="22" s="1"/>
  <c r="R165" i="22"/>
  <c r="S165" i="22" s="1"/>
  <c r="T165" i="22" s="1"/>
  <c r="R181" i="22"/>
  <c r="S181" i="22" s="1"/>
  <c r="T181" i="22" s="1"/>
  <c r="R197" i="22"/>
  <c r="S197" i="22" s="1"/>
  <c r="T197" i="22" s="1"/>
  <c r="R14" i="22"/>
  <c r="S14" i="22" s="1"/>
  <c r="T14" i="22" s="1"/>
  <c r="R36" i="22"/>
  <c r="S36" i="22" s="1"/>
  <c r="T36" i="22" s="1"/>
  <c r="R52" i="22"/>
  <c r="S52" i="22" s="1"/>
  <c r="T52" i="22" s="1"/>
  <c r="R68" i="22"/>
  <c r="S68" i="22" s="1"/>
  <c r="T68" i="22" s="1"/>
  <c r="R84" i="22"/>
  <c r="S84" i="22" s="1"/>
  <c r="T84" i="22" s="1"/>
  <c r="R100" i="22"/>
  <c r="S100" i="22" s="1"/>
  <c r="T100" i="22" s="1"/>
  <c r="R116" i="22"/>
  <c r="S116" i="22" s="1"/>
  <c r="T116" i="22" s="1"/>
  <c r="R132" i="22"/>
  <c r="S132" i="22" s="1"/>
  <c r="T132" i="22" s="1"/>
  <c r="R148" i="22"/>
  <c r="S148" i="22" s="1"/>
  <c r="T148" i="22" s="1"/>
  <c r="R164" i="22"/>
  <c r="S164" i="22" s="1"/>
  <c r="T164" i="22" s="1"/>
  <c r="R180" i="22"/>
  <c r="S180" i="22" s="1"/>
  <c r="T180" i="22" s="1"/>
  <c r="R196" i="22"/>
  <c r="S196" i="22" s="1"/>
  <c r="T196" i="22" s="1"/>
  <c r="R22" i="22"/>
  <c r="S22" i="22" s="1"/>
  <c r="T22" i="22" s="1"/>
  <c r="R21" i="22"/>
  <c r="S21" i="22" s="1"/>
  <c r="T21" i="22" s="1"/>
  <c r="R39" i="22"/>
  <c r="S39" i="22" s="1"/>
  <c r="T39" i="22" s="1"/>
  <c r="R55" i="22"/>
  <c r="S55" i="22" s="1"/>
  <c r="T55" i="22" s="1"/>
  <c r="R71" i="22"/>
  <c r="S71" i="22" s="1"/>
  <c r="T71" i="22" s="1"/>
  <c r="R87" i="22"/>
  <c r="S87" i="22" s="1"/>
  <c r="T87" i="22" s="1"/>
  <c r="R103" i="22"/>
  <c r="S103" i="22" s="1"/>
  <c r="T103" i="22" s="1"/>
  <c r="R119" i="22"/>
  <c r="S119" i="22" s="1"/>
  <c r="T119" i="22" s="1"/>
  <c r="R135" i="22"/>
  <c r="S135" i="22" s="1"/>
  <c r="T135" i="22" s="1"/>
  <c r="R151" i="22"/>
  <c r="S151" i="22" s="1"/>
  <c r="T151" i="22" s="1"/>
  <c r="R167" i="22"/>
  <c r="S167" i="22" s="1"/>
  <c r="T167" i="22" s="1"/>
  <c r="R183" i="22"/>
  <c r="S183" i="22" s="1"/>
  <c r="T183" i="22" s="1"/>
  <c r="R199" i="22"/>
  <c r="S199" i="22" s="1"/>
  <c r="T199" i="22" s="1"/>
  <c r="R16" i="22"/>
  <c r="S16" i="22" s="1"/>
  <c r="T16" i="22" s="1"/>
  <c r="R34" i="22"/>
  <c r="S34" i="22" s="1"/>
  <c r="T34" i="22" s="1"/>
  <c r="R50" i="22"/>
  <c r="S50" i="22" s="1"/>
  <c r="T50" i="22" s="1"/>
  <c r="R66" i="22"/>
  <c r="S66" i="22" s="1"/>
  <c r="T66" i="22" s="1"/>
  <c r="R82" i="22"/>
  <c r="S82" i="22" s="1"/>
  <c r="T82" i="22" s="1"/>
  <c r="R98" i="22"/>
  <c r="S98" i="22" s="1"/>
  <c r="T98" i="22" s="1"/>
  <c r="R114" i="22"/>
  <c r="S114" i="22" s="1"/>
  <c r="T114" i="22" s="1"/>
  <c r="R130" i="22"/>
  <c r="S130" i="22" s="1"/>
  <c r="T130" i="22" s="1"/>
  <c r="R146" i="22"/>
  <c r="S146" i="22" s="1"/>
  <c r="T146" i="22" s="1"/>
  <c r="R162" i="22"/>
  <c r="S162" i="22" s="1"/>
  <c r="T162" i="22" s="1"/>
  <c r="R178" i="22"/>
  <c r="S178" i="22" s="1"/>
  <c r="T178" i="22" s="1"/>
  <c r="R194" i="22"/>
  <c r="S194" i="22" s="1"/>
  <c r="T194" i="22" s="1"/>
  <c r="R61" i="22"/>
  <c r="S61" i="22" s="1"/>
  <c r="T61" i="22" s="1"/>
  <c r="R109" i="22"/>
  <c r="S109" i="22" s="1"/>
  <c r="T109" i="22" s="1"/>
  <c r="R173" i="22"/>
  <c r="S173" i="22" s="1"/>
  <c r="T173" i="22" s="1"/>
  <c r="R44" i="22"/>
  <c r="S44" i="22" s="1"/>
  <c r="T44" i="22" s="1"/>
  <c r="R108" i="22"/>
  <c r="S108" i="22" s="1"/>
  <c r="T108" i="22" s="1"/>
  <c r="R172" i="22"/>
  <c r="S172" i="22" s="1"/>
  <c r="T172" i="22" s="1"/>
  <c r="R31" i="22"/>
  <c r="S31" i="22" s="1"/>
  <c r="T31" i="22" s="1"/>
  <c r="R95" i="22"/>
  <c r="S95" i="22" s="1"/>
  <c r="T95" i="22" s="1"/>
  <c r="R159" i="22"/>
  <c r="S159" i="22" s="1"/>
  <c r="T159" i="22" s="1"/>
  <c r="R26" i="22"/>
  <c r="S26" i="22" s="1"/>
  <c r="T26" i="22" s="1"/>
  <c r="R90" i="22"/>
  <c r="S90" i="22" s="1"/>
  <c r="T90" i="22" s="1"/>
  <c r="R154" i="22"/>
  <c r="S154" i="22" s="1"/>
  <c r="T154" i="22" s="1"/>
  <c r="R24" i="22"/>
  <c r="S24" i="22" s="1"/>
  <c r="T24" i="22" s="1"/>
  <c r="R25" i="22"/>
  <c r="S25" i="22" s="1"/>
  <c r="T25" i="22" s="1"/>
  <c r="R41" i="22"/>
  <c r="S41" i="22" s="1"/>
  <c r="T41" i="22" s="1"/>
  <c r="R57" i="22"/>
  <c r="S57" i="22" s="1"/>
  <c r="T57" i="22" s="1"/>
  <c r="R73" i="22"/>
  <c r="S73" i="22" s="1"/>
  <c r="T73" i="22" s="1"/>
  <c r="R89" i="22"/>
  <c r="S89" i="22" s="1"/>
  <c r="T89" i="22" s="1"/>
  <c r="R105" i="22"/>
  <c r="S105" i="22" s="1"/>
  <c r="T105" i="22" s="1"/>
  <c r="R121" i="22"/>
  <c r="S121" i="22" s="1"/>
  <c r="T121" i="22" s="1"/>
  <c r="R137" i="22"/>
  <c r="S137" i="22" s="1"/>
  <c r="T137" i="22" s="1"/>
  <c r="R153" i="22"/>
  <c r="S153" i="22" s="1"/>
  <c r="T153" i="22" s="1"/>
  <c r="R169" i="22"/>
  <c r="S169" i="22" s="1"/>
  <c r="T169" i="22" s="1"/>
  <c r="R185" i="22"/>
  <c r="S185" i="22" s="1"/>
  <c r="T185" i="22" s="1"/>
  <c r="R201" i="22"/>
  <c r="S201" i="22" s="1"/>
  <c r="T201" i="22" s="1"/>
  <c r="R18" i="22"/>
  <c r="S18" i="22" s="1"/>
  <c r="T18" i="22" s="1"/>
  <c r="R40" i="22"/>
  <c r="S40" i="22" s="1"/>
  <c r="T40" i="22" s="1"/>
  <c r="R56" i="22"/>
  <c r="S56" i="22" s="1"/>
  <c r="T56" i="22" s="1"/>
  <c r="R72" i="22"/>
  <c r="S72" i="22" s="1"/>
  <c r="T72" i="22" s="1"/>
  <c r="R88" i="22"/>
  <c r="S88" i="22" s="1"/>
  <c r="T88" i="22" s="1"/>
  <c r="R104" i="22"/>
  <c r="S104" i="22" s="1"/>
  <c r="T104" i="22" s="1"/>
  <c r="R120" i="22"/>
  <c r="S120" i="22" s="1"/>
  <c r="T120" i="22" s="1"/>
  <c r="R136" i="22"/>
  <c r="S136" i="22" s="1"/>
  <c r="T136" i="22" s="1"/>
  <c r="R152" i="22"/>
  <c r="S152" i="22" s="1"/>
  <c r="T152" i="22" s="1"/>
  <c r="R168" i="22"/>
  <c r="S168" i="22" s="1"/>
  <c r="T168" i="22" s="1"/>
  <c r="R184" i="22"/>
  <c r="S184" i="22" s="1"/>
  <c r="T184" i="22" s="1"/>
  <c r="R200" i="22"/>
  <c r="S200" i="22" s="1"/>
  <c r="T200" i="22" s="1"/>
  <c r="R9" i="22"/>
  <c r="S9" i="22" s="1"/>
  <c r="T9" i="22" s="1"/>
  <c r="R27" i="22"/>
  <c r="S27" i="22" s="1"/>
  <c r="T27" i="22" s="1"/>
  <c r="R43" i="22"/>
  <c r="S43" i="22" s="1"/>
  <c r="T43" i="22" s="1"/>
  <c r="R59" i="22"/>
  <c r="S59" i="22" s="1"/>
  <c r="T59" i="22" s="1"/>
  <c r="R75" i="22"/>
  <c r="S75" i="22" s="1"/>
  <c r="T75" i="22" s="1"/>
  <c r="R91" i="22"/>
  <c r="S91" i="22" s="1"/>
  <c r="T91" i="22" s="1"/>
  <c r="R107" i="22"/>
  <c r="S107" i="22" s="1"/>
  <c r="T107" i="22" s="1"/>
  <c r="R123" i="22"/>
  <c r="S123" i="22" s="1"/>
  <c r="T123" i="22" s="1"/>
  <c r="R139" i="22"/>
  <c r="S139" i="22" s="1"/>
  <c r="T139" i="22" s="1"/>
  <c r="R155" i="22"/>
  <c r="S155" i="22" s="1"/>
  <c r="T155" i="22" s="1"/>
  <c r="R171" i="22"/>
  <c r="S171" i="22" s="1"/>
  <c r="T171" i="22" s="1"/>
  <c r="R187" i="22"/>
  <c r="S187" i="22" s="1"/>
  <c r="T187" i="22" s="1"/>
  <c r="R203" i="22"/>
  <c r="S203" i="22" s="1"/>
  <c r="T203" i="22" s="1"/>
  <c r="R20" i="22"/>
  <c r="S20" i="22" s="1"/>
  <c r="T20" i="22" s="1"/>
  <c r="R38" i="22"/>
  <c r="S38" i="22" s="1"/>
  <c r="T38" i="22" s="1"/>
  <c r="R54" i="22"/>
  <c r="S54" i="22" s="1"/>
  <c r="T54" i="22" s="1"/>
  <c r="R70" i="22"/>
  <c r="S70" i="22" s="1"/>
  <c r="T70" i="22" s="1"/>
  <c r="R86" i="22"/>
  <c r="S86" i="22" s="1"/>
  <c r="T86" i="22" s="1"/>
  <c r="R102" i="22"/>
  <c r="S102" i="22" s="1"/>
  <c r="T102" i="22" s="1"/>
  <c r="R118" i="22"/>
  <c r="S118" i="22" s="1"/>
  <c r="T118" i="22" s="1"/>
  <c r="R134" i="22"/>
  <c r="S134" i="22" s="1"/>
  <c r="T134" i="22" s="1"/>
  <c r="R150" i="22"/>
  <c r="S150" i="22" s="1"/>
  <c r="T150" i="22" s="1"/>
  <c r="R166" i="22"/>
  <c r="S166" i="22" s="1"/>
  <c r="T166" i="22" s="1"/>
  <c r="R182" i="22"/>
  <c r="S182" i="22" s="1"/>
  <c r="T182" i="22" s="1"/>
  <c r="R198" i="22"/>
  <c r="S198" i="22" s="1"/>
  <c r="T198" i="22" s="1"/>
  <c r="R11" i="22"/>
  <c r="S11" i="22" s="1"/>
  <c r="T11" i="22" s="1"/>
  <c r="R77" i="22"/>
  <c r="S77" i="22" s="1"/>
  <c r="T77" i="22" s="1"/>
  <c r="R141" i="22"/>
  <c r="S141" i="22" s="1"/>
  <c r="T141" i="22" s="1"/>
  <c r="R205" i="22"/>
  <c r="S205" i="22" s="1"/>
  <c r="T205" i="22" s="1"/>
  <c r="R76" i="22"/>
  <c r="S76" i="22" s="1"/>
  <c r="T76" i="22" s="1"/>
  <c r="R140" i="22"/>
  <c r="S140" i="22" s="1"/>
  <c r="T140" i="22" s="1"/>
  <c r="R204" i="22"/>
  <c r="S204" i="22" s="1"/>
  <c r="T204" i="22" s="1"/>
  <c r="R79" i="22"/>
  <c r="S79" i="22" s="1"/>
  <c r="T79" i="22" s="1"/>
  <c r="R143" i="22"/>
  <c r="S143" i="22" s="1"/>
  <c r="T143" i="22" s="1"/>
  <c r="R207" i="22"/>
  <c r="S207" i="22" s="1"/>
  <c r="T207" i="22" s="1"/>
  <c r="R74" i="22"/>
  <c r="S74" i="22" s="1"/>
  <c r="T74" i="22" s="1"/>
  <c r="R138" i="22"/>
  <c r="S138" i="22" s="1"/>
  <c r="T138" i="22" s="1"/>
  <c r="R202" i="22"/>
  <c r="S202" i="22" s="1"/>
  <c r="T202" i="22" s="1"/>
  <c r="R45" i="22"/>
  <c r="S45" i="22" s="1"/>
  <c r="T45" i="22" s="1"/>
  <c r="R125" i="22"/>
  <c r="S125" i="22" s="1"/>
  <c r="T125" i="22" s="1"/>
  <c r="R189" i="22"/>
  <c r="S189" i="22" s="1"/>
  <c r="T189" i="22" s="1"/>
  <c r="R60" i="22"/>
  <c r="S60" i="22" s="1"/>
  <c r="T60" i="22" s="1"/>
  <c r="R124" i="22"/>
  <c r="S124" i="22" s="1"/>
  <c r="T124" i="22" s="1"/>
  <c r="R188" i="22"/>
  <c r="S188" i="22" s="1"/>
  <c r="T188" i="22" s="1"/>
  <c r="R47" i="22"/>
  <c r="S47" i="22" s="1"/>
  <c r="T47" i="22" s="1"/>
  <c r="R111" i="22"/>
  <c r="S111" i="22" s="1"/>
  <c r="T111" i="22" s="1"/>
  <c r="R175" i="22"/>
  <c r="S175" i="22" s="1"/>
  <c r="T175" i="22" s="1"/>
  <c r="R42" i="22"/>
  <c r="S42" i="22" s="1"/>
  <c r="T42" i="22" s="1"/>
  <c r="R106" i="22"/>
  <c r="S106" i="22" s="1"/>
  <c r="T106" i="22" s="1"/>
  <c r="R170" i="22"/>
  <c r="S170" i="22" s="1"/>
  <c r="T170" i="22" s="1"/>
  <c r="AJ121" i="58"/>
  <c r="AV121" i="56"/>
  <c r="AJ121" i="56"/>
  <c r="R121" i="56"/>
  <c r="R121" i="58"/>
  <c r="M121" i="58"/>
  <c r="O2" i="20"/>
  <c r="C203" i="19"/>
  <c r="AF8" i="47"/>
  <c r="AH8" i="47"/>
  <c r="AG8" i="47"/>
  <c r="AI8" i="47"/>
  <c r="AL8" i="47"/>
  <c r="AM8" i="47"/>
  <c r="AD8" i="47"/>
  <c r="AJ8" i="47"/>
  <c r="AK8" i="47"/>
  <c r="AE8" i="47"/>
  <c r="AL121" i="56"/>
  <c r="AD121" i="56"/>
  <c r="AP121" i="56"/>
  <c r="Q121" i="58"/>
  <c r="AH121" i="58"/>
  <c r="Q121" i="56"/>
  <c r="AN121" i="56"/>
  <c r="AV121" i="58"/>
  <c r="P121" i="58"/>
  <c r="AH121" i="56"/>
  <c r="AD121" i="58"/>
  <c r="AP121" i="58"/>
  <c r="M121" i="56"/>
  <c r="AR121" i="58"/>
  <c r="G121" i="58"/>
  <c r="AL121" i="58"/>
  <c r="J121" i="56"/>
  <c r="AN121" i="58"/>
  <c r="AF121" i="56"/>
  <c r="X121" i="58"/>
  <c r="AL48" i="40"/>
  <c r="AM48" i="40" s="1"/>
  <c r="AI49" i="40"/>
  <c r="AT121" i="56"/>
  <c r="X121" i="56"/>
  <c r="F121" i="58"/>
  <c r="P121" i="56"/>
  <c r="J121" i="58"/>
  <c r="F121" i="56"/>
  <c r="AF121" i="58"/>
  <c r="AR121" i="56"/>
  <c r="G121" i="56"/>
  <c r="AT121" i="58"/>
  <c r="AL30" i="40"/>
  <c r="AM30" i="40" s="1"/>
  <c r="AI31" i="40"/>
  <c r="AI61" i="40"/>
  <c r="AL60" i="40"/>
  <c r="AM60" i="40" s="1"/>
  <c r="AL36" i="37"/>
  <c r="AM36" i="37" s="1"/>
  <c r="AI37" i="37"/>
  <c r="AI25" i="40"/>
  <c r="AL24" i="40"/>
  <c r="AM24" i="40" s="1"/>
  <c r="AI7" i="40"/>
  <c r="AL6" i="40"/>
  <c r="AM6" i="40" s="1"/>
  <c r="E121" i="55"/>
  <c r="AL18" i="40"/>
  <c r="AM18" i="40" s="1"/>
  <c r="AI19" i="40"/>
  <c r="AL12" i="40"/>
  <c r="AM12" i="40" s="1"/>
  <c r="AI13" i="40"/>
  <c r="AL42" i="37"/>
  <c r="AM42" i="37" s="1"/>
  <c r="AI43" i="37"/>
  <c r="AI43" i="40"/>
  <c r="AL42" i="40"/>
  <c r="AM42" i="40" s="1"/>
  <c r="AL36" i="40"/>
  <c r="AM36" i="40" s="1"/>
  <c r="AI37" i="40"/>
  <c r="AI61" i="37"/>
  <c r="AL60" i="37"/>
  <c r="AM60" i="37" s="1"/>
  <c r="AN54" i="40"/>
  <c r="K31" i="57"/>
  <c r="K85" i="57" s="1"/>
  <c r="K31" i="55"/>
  <c r="K85" i="55" s="1"/>
  <c r="K45" i="57"/>
  <c r="K99" i="57" s="1"/>
  <c r="K45" i="55"/>
  <c r="K99" i="55" s="1"/>
  <c r="K10" i="57"/>
  <c r="K64" i="57" s="1"/>
  <c r="K10" i="55"/>
  <c r="K64" i="55" s="1"/>
  <c r="K27" i="57"/>
  <c r="K81" i="57" s="1"/>
  <c r="K27" i="55"/>
  <c r="K81" i="55" s="1"/>
  <c r="K49" i="57"/>
  <c r="K103" i="57" s="1"/>
  <c r="K49" i="55"/>
  <c r="K103" i="55" s="1"/>
  <c r="K14" i="57"/>
  <c r="K68" i="57" s="1"/>
  <c r="K14" i="55"/>
  <c r="K68" i="55" s="1"/>
  <c r="K48" i="57"/>
  <c r="K102" i="57" s="1"/>
  <c r="K48" i="55"/>
  <c r="K102" i="55" s="1"/>
  <c r="K32" i="57"/>
  <c r="K86" i="57" s="1"/>
  <c r="K32" i="55"/>
  <c r="K86" i="55" s="1"/>
  <c r="K13" i="57"/>
  <c r="K67" i="57" s="1"/>
  <c r="K13" i="55"/>
  <c r="K67" i="55" s="1"/>
  <c r="K50" i="57"/>
  <c r="K104" i="57" s="1"/>
  <c r="K50" i="55"/>
  <c r="K104" i="55" s="1"/>
  <c r="K34" i="57"/>
  <c r="K88" i="57" s="1"/>
  <c r="K34" i="55"/>
  <c r="K88" i="55" s="1"/>
  <c r="K15" i="57"/>
  <c r="K69" i="57" s="1"/>
  <c r="K15" i="55"/>
  <c r="K69" i="55" s="1"/>
  <c r="W33" i="57"/>
  <c r="W87" i="57" s="1"/>
  <c r="W33" i="55"/>
  <c r="W87" i="55" s="1"/>
  <c r="W29" i="57"/>
  <c r="W83" i="57" s="1"/>
  <c r="W29" i="55"/>
  <c r="W83" i="55" s="1"/>
  <c r="W25" i="57"/>
  <c r="W79" i="57" s="1"/>
  <c r="W25" i="55"/>
  <c r="W79" i="55" s="1"/>
  <c r="W18" i="57"/>
  <c r="W72" i="57" s="1"/>
  <c r="W18" i="55"/>
  <c r="W72" i="55" s="1"/>
  <c r="W43" i="57"/>
  <c r="W97" i="57" s="1"/>
  <c r="W43" i="55"/>
  <c r="W97" i="55" s="1"/>
  <c r="W27" i="57"/>
  <c r="W81" i="57" s="1"/>
  <c r="W27" i="55"/>
  <c r="W81" i="55" s="1"/>
  <c r="W38" i="57"/>
  <c r="W92" i="57" s="1"/>
  <c r="W38" i="55"/>
  <c r="W92" i="55" s="1"/>
  <c r="W19" i="57"/>
  <c r="W73" i="57" s="1"/>
  <c r="W19" i="55"/>
  <c r="W73" i="55" s="1"/>
  <c r="W56" i="57"/>
  <c r="W110" i="57" s="1"/>
  <c r="W56" i="55"/>
  <c r="W110" i="55" s="1"/>
  <c r="W40" i="57"/>
  <c r="W94" i="57" s="1"/>
  <c r="W40" i="55"/>
  <c r="W94" i="55" s="1"/>
  <c r="W21" i="57"/>
  <c r="W75" i="57" s="1"/>
  <c r="W21" i="55"/>
  <c r="W75" i="55" s="1"/>
  <c r="W23" i="57"/>
  <c r="W77" i="57" s="1"/>
  <c r="W23" i="55"/>
  <c r="W77" i="55" s="1"/>
  <c r="BQ18" i="57"/>
  <c r="BQ72" i="57" s="1"/>
  <c r="BQ18" i="55"/>
  <c r="BQ72" i="55" s="1"/>
  <c r="BQ14" i="57"/>
  <c r="BQ68" i="57" s="1"/>
  <c r="BQ14" i="55"/>
  <c r="BQ68" i="55" s="1"/>
  <c r="BQ29" i="57"/>
  <c r="BQ83" i="57" s="1"/>
  <c r="BQ29" i="55"/>
  <c r="BQ83" i="55" s="1"/>
  <c r="BQ39" i="57"/>
  <c r="BQ93" i="57" s="1"/>
  <c r="BQ39" i="55"/>
  <c r="BQ93" i="55" s="1"/>
  <c r="BQ31" i="57"/>
  <c r="BQ85" i="57" s="1"/>
  <c r="BQ31" i="55"/>
  <c r="BQ85" i="55" s="1"/>
  <c r="BQ12" i="57"/>
  <c r="BQ66" i="57" s="1"/>
  <c r="BQ12" i="55"/>
  <c r="BQ66" i="55" s="1"/>
  <c r="BQ46" i="57"/>
  <c r="BQ100" i="57" s="1"/>
  <c r="BQ46" i="55"/>
  <c r="BQ100" i="55" s="1"/>
  <c r="BQ30" i="57"/>
  <c r="BQ84" i="57" s="1"/>
  <c r="BQ30" i="55"/>
  <c r="BQ84" i="55" s="1"/>
  <c r="BQ11" i="57"/>
  <c r="BQ65" i="57" s="1"/>
  <c r="BQ11" i="55"/>
  <c r="BQ65" i="55" s="1"/>
  <c r="BQ48" i="57"/>
  <c r="BQ102" i="57" s="1"/>
  <c r="BQ48" i="55"/>
  <c r="BQ102" i="55" s="1"/>
  <c r="BQ32" i="57"/>
  <c r="BQ86" i="57" s="1"/>
  <c r="BQ32" i="55"/>
  <c r="BQ86" i="55" s="1"/>
  <c r="BQ13" i="57"/>
  <c r="BQ67" i="57" s="1"/>
  <c r="BQ13" i="55"/>
  <c r="BQ67" i="55" s="1"/>
  <c r="G32" i="57"/>
  <c r="G86" i="57" s="1"/>
  <c r="G32" i="55"/>
  <c r="G86" i="55" s="1"/>
  <c r="G56" i="57"/>
  <c r="G110" i="57" s="1"/>
  <c r="G56" i="55"/>
  <c r="G110" i="55" s="1"/>
  <c r="G46" i="57"/>
  <c r="G100" i="57" s="1"/>
  <c r="G46" i="55"/>
  <c r="G100" i="55" s="1"/>
  <c r="G12" i="57"/>
  <c r="G66" i="57" s="1"/>
  <c r="G12" i="55"/>
  <c r="G66" i="55" s="1"/>
  <c r="G28" i="55"/>
  <c r="G82" i="55" s="1"/>
  <c r="G28" i="57"/>
  <c r="G82" i="57" s="1"/>
  <c r="G22" i="57"/>
  <c r="G76" i="57" s="1"/>
  <c r="G22" i="55"/>
  <c r="G76" i="55" s="1"/>
  <c r="G23" i="57"/>
  <c r="G77" i="57" s="1"/>
  <c r="G23" i="55"/>
  <c r="G77" i="55" s="1"/>
  <c r="G54" i="57"/>
  <c r="G108" i="57" s="1"/>
  <c r="G54" i="55"/>
  <c r="G108" i="55" s="1"/>
  <c r="G36" i="57"/>
  <c r="G90" i="57" s="1"/>
  <c r="G36" i="55"/>
  <c r="G90" i="55" s="1"/>
  <c r="G18" i="57"/>
  <c r="G72" i="57" s="1"/>
  <c r="G18" i="55"/>
  <c r="G72" i="55" s="1"/>
  <c r="G30" i="57"/>
  <c r="G84" i="57" s="1"/>
  <c r="G30" i="55"/>
  <c r="G84" i="55" s="1"/>
  <c r="G45" i="57"/>
  <c r="G99" i="57" s="1"/>
  <c r="G45" i="55"/>
  <c r="G99" i="55" s="1"/>
  <c r="G24" i="57"/>
  <c r="G78" i="57" s="1"/>
  <c r="G24" i="55"/>
  <c r="G78" i="55" s="1"/>
  <c r="X38" i="57"/>
  <c r="X92" i="57" s="1"/>
  <c r="X38" i="55"/>
  <c r="X92" i="55" s="1"/>
  <c r="X54" i="57"/>
  <c r="X108" i="57" s="1"/>
  <c r="X54" i="55"/>
  <c r="X108" i="55" s="1"/>
  <c r="X29" i="57"/>
  <c r="X83" i="57" s="1"/>
  <c r="X29" i="55"/>
  <c r="X83" i="55" s="1"/>
  <c r="X48" i="57"/>
  <c r="X102" i="57" s="1"/>
  <c r="X48" i="55"/>
  <c r="X102" i="55" s="1"/>
  <c r="X15" i="57"/>
  <c r="X69" i="57" s="1"/>
  <c r="X15" i="55"/>
  <c r="X69" i="55" s="1"/>
  <c r="X46" i="57"/>
  <c r="X100" i="57" s="1"/>
  <c r="X46" i="55"/>
  <c r="X100" i="55" s="1"/>
  <c r="X14" i="57"/>
  <c r="X68" i="57" s="1"/>
  <c r="X14" i="55"/>
  <c r="X68" i="55" s="1"/>
  <c r="X47" i="57"/>
  <c r="X101" i="57" s="1"/>
  <c r="X47" i="55"/>
  <c r="X101" i="55" s="1"/>
  <c r="X31" i="57"/>
  <c r="X85" i="57" s="1"/>
  <c r="X31" i="55"/>
  <c r="X85" i="55" s="1"/>
  <c r="X12" i="57"/>
  <c r="X66" i="57" s="1"/>
  <c r="X12" i="55"/>
  <c r="X66" i="55" s="1"/>
  <c r="X32" i="57"/>
  <c r="X86" i="57" s="1"/>
  <c r="X32" i="55"/>
  <c r="X86" i="55" s="1"/>
  <c r="X13" i="57"/>
  <c r="X67" i="57" s="1"/>
  <c r="X13" i="55"/>
  <c r="X67" i="55" s="1"/>
  <c r="BR47" i="57"/>
  <c r="BR101" i="57" s="1"/>
  <c r="BR47" i="55"/>
  <c r="BR101" i="55" s="1"/>
  <c r="BR12" i="57"/>
  <c r="BR66" i="57" s="1"/>
  <c r="BR12" i="55"/>
  <c r="BR66" i="55" s="1"/>
  <c r="BR29" i="57"/>
  <c r="BR83" i="57" s="1"/>
  <c r="BR29" i="55"/>
  <c r="BR83" i="55" s="1"/>
  <c r="BR43" i="57"/>
  <c r="BR97" i="57" s="1"/>
  <c r="BR43" i="55"/>
  <c r="BR97" i="55" s="1"/>
  <c r="BR8" i="57"/>
  <c r="BR8" i="55"/>
  <c r="BR33" i="57"/>
  <c r="BR87" i="57" s="1"/>
  <c r="BR33" i="55"/>
  <c r="BR87" i="55" s="1"/>
  <c r="BR54" i="57"/>
  <c r="BR108" i="57" s="1"/>
  <c r="BR54" i="55"/>
  <c r="BR108" i="55" s="1"/>
  <c r="BR38" i="57"/>
  <c r="BR92" i="57" s="1"/>
  <c r="BR38" i="55"/>
  <c r="BR92" i="55" s="1"/>
  <c r="BR19" i="57"/>
  <c r="BR73" i="57" s="1"/>
  <c r="BR19" i="55"/>
  <c r="BR73" i="55" s="1"/>
  <c r="BR56" i="57"/>
  <c r="BR110" i="57" s="1"/>
  <c r="BR56" i="55"/>
  <c r="BR110" i="55" s="1"/>
  <c r="BR40" i="57"/>
  <c r="BR94" i="57" s="1"/>
  <c r="BR40" i="55"/>
  <c r="BR94" i="55" s="1"/>
  <c r="BR21" i="57"/>
  <c r="BR75" i="57" s="1"/>
  <c r="BR21" i="55"/>
  <c r="BR75" i="55" s="1"/>
  <c r="BR23" i="57"/>
  <c r="BR77" i="57" s="1"/>
  <c r="BR23" i="55"/>
  <c r="BR77" i="55" s="1"/>
  <c r="P44" i="57"/>
  <c r="P98" i="57" s="1"/>
  <c r="P44" i="55"/>
  <c r="P98" i="55" s="1"/>
  <c r="P28" i="57"/>
  <c r="P82" i="57" s="1"/>
  <c r="P28" i="55"/>
  <c r="P82" i="55" s="1"/>
  <c r="P9" i="57"/>
  <c r="P63" i="57" s="1"/>
  <c r="P9" i="55"/>
  <c r="P63" i="55" s="1"/>
  <c r="P47" i="57"/>
  <c r="P101" i="57" s="1"/>
  <c r="P47" i="55"/>
  <c r="P101" i="55" s="1"/>
  <c r="P31" i="57"/>
  <c r="P85" i="57" s="1"/>
  <c r="P31" i="55"/>
  <c r="P85" i="55" s="1"/>
  <c r="P12" i="57"/>
  <c r="P66" i="57" s="1"/>
  <c r="P12" i="55"/>
  <c r="P66" i="55" s="1"/>
  <c r="P46" i="57"/>
  <c r="P100" i="57" s="1"/>
  <c r="P46" i="55"/>
  <c r="P100" i="55" s="1"/>
  <c r="P30" i="57"/>
  <c r="P84" i="57" s="1"/>
  <c r="P30" i="55"/>
  <c r="P84" i="55" s="1"/>
  <c r="P11" i="57"/>
  <c r="P65" i="57" s="1"/>
  <c r="P11" i="55"/>
  <c r="P65" i="55" s="1"/>
  <c r="P49" i="57"/>
  <c r="P103" i="57" s="1"/>
  <c r="P49" i="55"/>
  <c r="P103" i="55" s="1"/>
  <c r="P33" i="57"/>
  <c r="P87" i="57" s="1"/>
  <c r="P33" i="55"/>
  <c r="P87" i="55" s="1"/>
  <c r="P14" i="57"/>
  <c r="P68" i="57" s="1"/>
  <c r="P14" i="55"/>
  <c r="P68" i="55" s="1"/>
  <c r="BK51" i="57"/>
  <c r="BK105" i="57" s="1"/>
  <c r="BK51" i="55"/>
  <c r="BK105" i="55" s="1"/>
  <c r="BK35" i="57"/>
  <c r="BK89" i="57" s="1"/>
  <c r="BK35" i="55"/>
  <c r="BK89" i="55" s="1"/>
  <c r="BK16" i="57"/>
  <c r="BK70" i="57" s="1"/>
  <c r="BK16" i="55"/>
  <c r="BK70" i="55" s="1"/>
  <c r="BK50" i="57"/>
  <c r="BK104" i="57" s="1"/>
  <c r="BK50" i="55"/>
  <c r="BK104" i="55" s="1"/>
  <c r="BK34" i="57"/>
  <c r="BK88" i="57" s="1"/>
  <c r="BK34" i="55"/>
  <c r="BK88" i="55" s="1"/>
  <c r="BK15" i="57"/>
  <c r="BK69" i="57" s="1"/>
  <c r="BK15" i="55"/>
  <c r="BK69" i="55" s="1"/>
  <c r="BK53" i="57"/>
  <c r="BK107" i="57" s="1"/>
  <c r="BK53" i="55"/>
  <c r="BK107" i="55" s="1"/>
  <c r="BK37" i="57"/>
  <c r="BK91" i="57" s="1"/>
  <c r="BK37" i="55"/>
  <c r="BK91" i="55" s="1"/>
  <c r="BK18" i="57"/>
  <c r="BK72" i="57" s="1"/>
  <c r="BK18" i="55"/>
  <c r="BK72" i="55" s="1"/>
  <c r="BK56" i="57"/>
  <c r="BK110" i="57" s="1"/>
  <c r="BK56" i="55"/>
  <c r="BK110" i="55" s="1"/>
  <c r="BK40" i="57"/>
  <c r="BK94" i="57" s="1"/>
  <c r="BK40" i="55"/>
  <c r="BK94" i="55" s="1"/>
  <c r="BK21" i="57"/>
  <c r="BK75" i="57" s="1"/>
  <c r="BK21" i="55"/>
  <c r="BK75" i="55" s="1"/>
  <c r="BK23" i="57"/>
  <c r="BK77" i="57" s="1"/>
  <c r="BK23" i="55"/>
  <c r="BK77" i="55" s="1"/>
  <c r="R24" i="57"/>
  <c r="R78" i="57" s="1"/>
  <c r="R24" i="55"/>
  <c r="R78" i="55" s="1"/>
  <c r="R49" i="57"/>
  <c r="R103" i="57" s="1"/>
  <c r="R49" i="55"/>
  <c r="R103" i="55" s="1"/>
  <c r="R29" i="57"/>
  <c r="R83" i="57" s="1"/>
  <c r="R29" i="55"/>
  <c r="R83" i="55" s="1"/>
  <c r="R47" i="57"/>
  <c r="R101" i="57" s="1"/>
  <c r="R47" i="55"/>
  <c r="R101" i="55" s="1"/>
  <c r="R31" i="57"/>
  <c r="R85" i="57" s="1"/>
  <c r="R31" i="55"/>
  <c r="R85" i="55" s="1"/>
  <c r="R12" i="57"/>
  <c r="R66" i="57" s="1"/>
  <c r="R12" i="55"/>
  <c r="R66" i="55" s="1"/>
  <c r="R46" i="57"/>
  <c r="R100" i="57" s="1"/>
  <c r="R46" i="55"/>
  <c r="R100" i="55" s="1"/>
  <c r="R30" i="57"/>
  <c r="R84" i="57" s="1"/>
  <c r="R30" i="55"/>
  <c r="R84" i="55" s="1"/>
  <c r="R11" i="57"/>
  <c r="R65" i="57" s="1"/>
  <c r="R11" i="55"/>
  <c r="R65" i="55" s="1"/>
  <c r="R48" i="57"/>
  <c r="R102" i="57" s="1"/>
  <c r="R48" i="55"/>
  <c r="R102" i="55" s="1"/>
  <c r="R32" i="57"/>
  <c r="R86" i="57" s="1"/>
  <c r="R32" i="55"/>
  <c r="R86" i="55" s="1"/>
  <c r="R13" i="57"/>
  <c r="R13" i="55"/>
  <c r="R67" i="55" s="1"/>
  <c r="BH53" i="57"/>
  <c r="BH107" i="57" s="1"/>
  <c r="BH53" i="55"/>
  <c r="BH107" i="55" s="1"/>
  <c r="BH55" i="57"/>
  <c r="BH109" i="57" s="1"/>
  <c r="BH55" i="55"/>
  <c r="BH109" i="55" s="1"/>
  <c r="BH38" i="57"/>
  <c r="BH92" i="57" s="1"/>
  <c r="BH38" i="55"/>
  <c r="BH92" i="55" s="1"/>
  <c r="BH16" i="57"/>
  <c r="BH70" i="57" s="1"/>
  <c r="BH16" i="55"/>
  <c r="BH70" i="55" s="1"/>
  <c r="BH49" i="57"/>
  <c r="BH103" i="57" s="1"/>
  <c r="BH49" i="55"/>
  <c r="BH103" i="55" s="1"/>
  <c r="BH32" i="57"/>
  <c r="BH86" i="57" s="1"/>
  <c r="BH32" i="55"/>
  <c r="BH86" i="55" s="1"/>
  <c r="BH10" i="57"/>
  <c r="BH64" i="57" s="1"/>
  <c r="BH10" i="55"/>
  <c r="BH64" i="55" s="1"/>
  <c r="BH48" i="57"/>
  <c r="BH102" i="57" s="1"/>
  <c r="BH48" i="55"/>
  <c r="BH102" i="55" s="1"/>
  <c r="BH31" i="57"/>
  <c r="BH85" i="57" s="1"/>
  <c r="BH31" i="55"/>
  <c r="BH85" i="55" s="1"/>
  <c r="BH9" i="57"/>
  <c r="BH63" i="57" s="1"/>
  <c r="BH9" i="55"/>
  <c r="BH63" i="55" s="1"/>
  <c r="BH43" i="57"/>
  <c r="BH97" i="57" s="1"/>
  <c r="BH43" i="55"/>
  <c r="BH97" i="55" s="1"/>
  <c r="BH26" i="57"/>
  <c r="BH80" i="57" s="1"/>
  <c r="BH26" i="55"/>
  <c r="BH80" i="55" s="1"/>
  <c r="BH22" i="57"/>
  <c r="BH76" i="57" s="1"/>
  <c r="BH22" i="55"/>
  <c r="BH76" i="55" s="1"/>
  <c r="E35" i="56"/>
  <c r="E89" i="56" s="1"/>
  <c r="E35" i="58"/>
  <c r="E89" i="58" s="1"/>
  <c r="E8" i="58"/>
  <c r="E8" i="56"/>
  <c r="E46" i="58"/>
  <c r="E100" i="58" s="1"/>
  <c r="E46" i="56"/>
  <c r="E100" i="56" s="1"/>
  <c r="E33" i="58"/>
  <c r="E87" i="58" s="1"/>
  <c r="E33" i="56"/>
  <c r="E87" i="56" s="1"/>
  <c r="E20" i="58"/>
  <c r="E74" i="58" s="1"/>
  <c r="E20" i="56"/>
  <c r="E74" i="56" s="1"/>
  <c r="E24" i="56"/>
  <c r="E78" i="56" s="1"/>
  <c r="E24" i="58"/>
  <c r="E78" i="58" s="1"/>
  <c r="E29" i="58"/>
  <c r="E83" i="58" s="1"/>
  <c r="E29" i="56"/>
  <c r="E83" i="56" s="1"/>
  <c r="E50" i="56"/>
  <c r="E104" i="56" s="1"/>
  <c r="E50" i="58"/>
  <c r="E104" i="58" s="1"/>
  <c r="E11" i="58"/>
  <c r="E65" i="58" s="1"/>
  <c r="E11" i="56"/>
  <c r="E65" i="56" s="1"/>
  <c r="E16" i="58"/>
  <c r="E70" i="58" s="1"/>
  <c r="E16" i="56"/>
  <c r="E70" i="56" s="1"/>
  <c r="E54" i="56"/>
  <c r="E108" i="56" s="1"/>
  <c r="E54" i="58"/>
  <c r="E108" i="58" s="1"/>
  <c r="E41" i="56"/>
  <c r="E95" i="56" s="1"/>
  <c r="E41" i="58"/>
  <c r="E95" i="58" s="1"/>
  <c r="E28" i="56"/>
  <c r="E82" i="56" s="1"/>
  <c r="E28" i="58"/>
  <c r="E82" i="58" s="1"/>
  <c r="W43" i="58"/>
  <c r="W97" i="58" s="1"/>
  <c r="W43" i="56"/>
  <c r="W97" i="56" s="1"/>
  <c r="W15" i="58"/>
  <c r="W69" i="58" s="1"/>
  <c r="W15" i="56"/>
  <c r="W69" i="56" s="1"/>
  <c r="W51" i="56"/>
  <c r="W105" i="56" s="1"/>
  <c r="W51" i="58"/>
  <c r="W105" i="58" s="1"/>
  <c r="W33" i="58"/>
  <c r="W87" i="58" s="1"/>
  <c r="W33" i="56"/>
  <c r="W87" i="56" s="1"/>
  <c r="W53" i="58"/>
  <c r="W107" i="58" s="1"/>
  <c r="W53" i="56"/>
  <c r="W107" i="56" s="1"/>
  <c r="W24" i="58"/>
  <c r="W78" i="58" s="1"/>
  <c r="W24" i="56"/>
  <c r="W78" i="56" s="1"/>
  <c r="W44" i="58"/>
  <c r="W98" i="58" s="1"/>
  <c r="W44" i="56"/>
  <c r="W98" i="56" s="1"/>
  <c r="W16" i="58"/>
  <c r="W70" i="58" s="1"/>
  <c r="W16" i="56"/>
  <c r="W70" i="56" s="1"/>
  <c r="W42" i="58"/>
  <c r="W96" i="58" s="1"/>
  <c r="W42" i="56"/>
  <c r="W96" i="56" s="1"/>
  <c r="W13" i="58"/>
  <c r="W67" i="58" s="1"/>
  <c r="W13" i="56"/>
  <c r="W67" i="56" s="1"/>
  <c r="W41" i="58"/>
  <c r="W95" i="58" s="1"/>
  <c r="W41" i="56"/>
  <c r="W95" i="56" s="1"/>
  <c r="W20" i="58"/>
  <c r="W74" i="58" s="1"/>
  <c r="W20" i="56"/>
  <c r="W74" i="56" s="1"/>
  <c r="S55" i="58"/>
  <c r="S109" i="58" s="1"/>
  <c r="S55" i="56"/>
  <c r="S109" i="56" s="1"/>
  <c r="S15" i="58"/>
  <c r="S69" i="58" s="1"/>
  <c r="S15" i="56"/>
  <c r="S69" i="56" s="1"/>
  <c r="S19" i="56"/>
  <c r="S73" i="56" s="1"/>
  <c r="S19" i="58"/>
  <c r="S73" i="58" s="1"/>
  <c r="S26" i="58"/>
  <c r="S80" i="58" s="1"/>
  <c r="S26" i="56"/>
  <c r="S80" i="56" s="1"/>
  <c r="S16" i="58"/>
  <c r="S70" i="58" s="1"/>
  <c r="S16" i="56"/>
  <c r="S70" i="56" s="1"/>
  <c r="S57" i="58"/>
  <c r="S111" i="58" s="1"/>
  <c r="S57" i="56"/>
  <c r="S111" i="56" s="1"/>
  <c r="S36" i="58"/>
  <c r="S90" i="58" s="1"/>
  <c r="S36" i="56"/>
  <c r="S90" i="56" s="1"/>
  <c r="S14" i="58"/>
  <c r="S68" i="58" s="1"/>
  <c r="S14" i="56"/>
  <c r="S68" i="56" s="1"/>
  <c r="S45" i="58"/>
  <c r="S99" i="58" s="1"/>
  <c r="S45" i="56"/>
  <c r="S99" i="56" s="1"/>
  <c r="S24" i="58"/>
  <c r="S78" i="58" s="1"/>
  <c r="S24" i="56"/>
  <c r="S78" i="56" s="1"/>
  <c r="S54" i="58"/>
  <c r="S108" i="58" s="1"/>
  <c r="S54" i="56"/>
  <c r="S108" i="56" s="1"/>
  <c r="S33" i="58"/>
  <c r="S87" i="58" s="1"/>
  <c r="S33" i="56"/>
  <c r="S87" i="56" s="1"/>
  <c r="S12" i="58"/>
  <c r="S66" i="58" s="1"/>
  <c r="S12" i="56"/>
  <c r="S66" i="56" s="1"/>
  <c r="F21" i="58"/>
  <c r="F75" i="58" s="1"/>
  <c r="F21" i="56"/>
  <c r="F75" i="56" s="1"/>
  <c r="F31" i="58"/>
  <c r="F85" i="58" s="1"/>
  <c r="F31" i="56"/>
  <c r="F85" i="56" s="1"/>
  <c r="F17" i="58"/>
  <c r="F71" i="58" s="1"/>
  <c r="F17" i="56"/>
  <c r="F71" i="56" s="1"/>
  <c r="F35" i="58"/>
  <c r="F89" i="58" s="1"/>
  <c r="F35" i="56"/>
  <c r="F89" i="56" s="1"/>
  <c r="F43" i="58"/>
  <c r="F97" i="58" s="1"/>
  <c r="F43" i="56"/>
  <c r="F97" i="56" s="1"/>
  <c r="F16" i="58"/>
  <c r="F70" i="58" s="1"/>
  <c r="F16" i="56"/>
  <c r="F70" i="56" s="1"/>
  <c r="F40" i="58"/>
  <c r="F94" i="58" s="1"/>
  <c r="F40" i="56"/>
  <c r="F94" i="56" s="1"/>
  <c r="F13" i="56"/>
  <c r="F67" i="56" s="1"/>
  <c r="F13" i="58"/>
  <c r="F67" i="58" s="1"/>
  <c r="F55" i="58"/>
  <c r="F109" i="58" s="1"/>
  <c r="F55" i="56"/>
  <c r="F109" i="56" s="1"/>
  <c r="F41" i="58"/>
  <c r="F95" i="58" s="1"/>
  <c r="F41" i="56"/>
  <c r="F95" i="56" s="1"/>
  <c r="F28" i="58"/>
  <c r="F82" i="58" s="1"/>
  <c r="F28" i="56"/>
  <c r="F82" i="56" s="1"/>
  <c r="F42" i="58"/>
  <c r="F96" i="58" s="1"/>
  <c r="F42" i="56"/>
  <c r="F96" i="56" s="1"/>
  <c r="Q47" i="58"/>
  <c r="Q101" i="58" s="1"/>
  <c r="Q47" i="56"/>
  <c r="Q101" i="56" s="1"/>
  <c r="Q31" i="58"/>
  <c r="Q85" i="58" s="1"/>
  <c r="Q31" i="56"/>
  <c r="Q85" i="56" s="1"/>
  <c r="Q55" i="58"/>
  <c r="Q109" i="58" s="1"/>
  <c r="Q55" i="56"/>
  <c r="Q109" i="56" s="1"/>
  <c r="Q53" i="58"/>
  <c r="Q107" i="58" s="1"/>
  <c r="Q53" i="56"/>
  <c r="Q107" i="56" s="1"/>
  <c r="Q37" i="58"/>
  <c r="Q91" i="58" s="1"/>
  <c r="Q37" i="56"/>
  <c r="Q91" i="56" s="1"/>
  <c r="Q21" i="58"/>
  <c r="Q75" i="58" s="1"/>
  <c r="Q21" i="56"/>
  <c r="Q75" i="56" s="1"/>
  <c r="Q56" i="58"/>
  <c r="Q110" i="58" s="1"/>
  <c r="Q56" i="56"/>
  <c r="Q110" i="56" s="1"/>
  <c r="Q40" i="58"/>
  <c r="Q94" i="58" s="1"/>
  <c r="Q40" i="56"/>
  <c r="Q94" i="56" s="1"/>
  <c r="Q24" i="58"/>
  <c r="Q78" i="58" s="1"/>
  <c r="Q24" i="56"/>
  <c r="Q78" i="56" s="1"/>
  <c r="Q8" i="58"/>
  <c r="Q8" i="56"/>
  <c r="Q42" i="58"/>
  <c r="Q96" i="58" s="1"/>
  <c r="Q42" i="56"/>
  <c r="Q96" i="56" s="1"/>
  <c r="Q26" i="58"/>
  <c r="Q80" i="58" s="1"/>
  <c r="Q26" i="56"/>
  <c r="Q80" i="56" s="1"/>
  <c r="Q10" i="58"/>
  <c r="Q64" i="58" s="1"/>
  <c r="Q10" i="56"/>
  <c r="Q64" i="56" s="1"/>
  <c r="AW53" i="55"/>
  <c r="AW107" i="55" s="1"/>
  <c r="AW53" i="57"/>
  <c r="AW107" i="57" s="1"/>
  <c r="AW57" i="57"/>
  <c r="AW111" i="57" s="1"/>
  <c r="AW57" i="55"/>
  <c r="AW111" i="55" s="1"/>
  <c r="AW45" i="55"/>
  <c r="AW99" i="55" s="1"/>
  <c r="AW45" i="57"/>
  <c r="AW99" i="57" s="1"/>
  <c r="AW9" i="55"/>
  <c r="AW63" i="55" s="1"/>
  <c r="AW9" i="57"/>
  <c r="AW63" i="57" s="1"/>
  <c r="AW19" i="55"/>
  <c r="AW73" i="55" s="1"/>
  <c r="AW19" i="57"/>
  <c r="AW73" i="57" s="1"/>
  <c r="AW15" i="57"/>
  <c r="AW69" i="57" s="1"/>
  <c r="AW15" i="55"/>
  <c r="AW69" i="55" s="1"/>
  <c r="AW8" i="55"/>
  <c r="AW8" i="57"/>
  <c r="AW18" i="55"/>
  <c r="AW72" i="55" s="1"/>
  <c r="AW18" i="57"/>
  <c r="AW72" i="57" s="1"/>
  <c r="AW29" i="55"/>
  <c r="AW83" i="55" s="1"/>
  <c r="AW29" i="57"/>
  <c r="AW83" i="57" s="1"/>
  <c r="AW36" i="55"/>
  <c r="AW90" i="55" s="1"/>
  <c r="AW36" i="57"/>
  <c r="AW90" i="57" s="1"/>
  <c r="AW46" i="55"/>
  <c r="AW100" i="55" s="1"/>
  <c r="AW46" i="57"/>
  <c r="AW100" i="57" s="1"/>
  <c r="AW27" i="55"/>
  <c r="AW81" i="55" s="1"/>
  <c r="AW27" i="57"/>
  <c r="AW81" i="57" s="1"/>
  <c r="AW41" i="55"/>
  <c r="AW95" i="55" s="1"/>
  <c r="AW41" i="57"/>
  <c r="AW95" i="57" s="1"/>
  <c r="L31" i="57"/>
  <c r="L85" i="57" s="1"/>
  <c r="L45" i="57"/>
  <c r="L99" i="57" s="1"/>
  <c r="L45" i="55"/>
  <c r="L99" i="55" s="1"/>
  <c r="L36" i="57"/>
  <c r="L90" i="57" s="1"/>
  <c r="L36" i="55"/>
  <c r="L90" i="55" s="1"/>
  <c r="L17" i="57"/>
  <c r="L71" i="57" s="1"/>
  <c r="L17" i="55"/>
  <c r="L71" i="55" s="1"/>
  <c r="L54" i="57"/>
  <c r="L108" i="57" s="1"/>
  <c r="L54" i="55"/>
  <c r="L108" i="55" s="1"/>
  <c r="L38" i="57"/>
  <c r="L92" i="57" s="1"/>
  <c r="BE36" i="55"/>
  <c r="BE90" i="55" s="1"/>
  <c r="BE36" i="57"/>
  <c r="BE90" i="57" s="1"/>
  <c r="BE14" i="55"/>
  <c r="BE68" i="55" s="1"/>
  <c r="BE14" i="57"/>
  <c r="BE68" i="57" s="1"/>
  <c r="BE48" i="57"/>
  <c r="BE102" i="57" s="1"/>
  <c r="BE48" i="55"/>
  <c r="BE102" i="55" s="1"/>
  <c r="BE29" i="57"/>
  <c r="BE83" i="57" s="1"/>
  <c r="BE29" i="55"/>
  <c r="BE83" i="55" s="1"/>
  <c r="BE11" i="57"/>
  <c r="BE65" i="57" s="1"/>
  <c r="BE11" i="55"/>
  <c r="BE65" i="55" s="1"/>
  <c r="BE42" i="57"/>
  <c r="BE96" i="57" s="1"/>
  <c r="BE42" i="55"/>
  <c r="BE96" i="55" s="1"/>
  <c r="BE25" i="57"/>
  <c r="BE79" i="57" s="1"/>
  <c r="BE25" i="55"/>
  <c r="BE79" i="55" s="1"/>
  <c r="BE54" i="57"/>
  <c r="BE108" i="57" s="1"/>
  <c r="BE54" i="55"/>
  <c r="BE108" i="55" s="1"/>
  <c r="BE37" i="57"/>
  <c r="BE91" i="57" s="1"/>
  <c r="BE37" i="55"/>
  <c r="BE91" i="55" s="1"/>
  <c r="BE13" i="57"/>
  <c r="BE67" i="57" s="1"/>
  <c r="BE13" i="55"/>
  <c r="BE67" i="55" s="1"/>
  <c r="BE50" i="57"/>
  <c r="BE104" i="57" s="1"/>
  <c r="BE50" i="55"/>
  <c r="BE104" i="55" s="1"/>
  <c r="BE31" i="57"/>
  <c r="BE85" i="57" s="1"/>
  <c r="BE31" i="55"/>
  <c r="BE85" i="55" s="1"/>
  <c r="BE24" i="57"/>
  <c r="BE78" i="57" s="1"/>
  <c r="BE24" i="55"/>
  <c r="BE78" i="55" s="1"/>
  <c r="BU49" i="57"/>
  <c r="BU103" i="57" s="1"/>
  <c r="BU49" i="55"/>
  <c r="BU103" i="55" s="1"/>
  <c r="BU33" i="57"/>
  <c r="BU87" i="57" s="1"/>
  <c r="BU33" i="55"/>
  <c r="BU87" i="55" s="1"/>
  <c r="BU14" i="57"/>
  <c r="BU68" i="57" s="1"/>
  <c r="BU14" i="55"/>
  <c r="BU68" i="55" s="1"/>
  <c r="BU52" i="57"/>
  <c r="BU106" i="57" s="1"/>
  <c r="BU52" i="55"/>
  <c r="BU106" i="55" s="1"/>
  <c r="BU36" i="57"/>
  <c r="BU90" i="57" s="1"/>
  <c r="BU36" i="55"/>
  <c r="BU90" i="55" s="1"/>
  <c r="BU17" i="57"/>
  <c r="BU71" i="57" s="1"/>
  <c r="BU17" i="55"/>
  <c r="BU71" i="55" s="1"/>
  <c r="BU55" i="57"/>
  <c r="BU109" i="57" s="1"/>
  <c r="BU55" i="55"/>
  <c r="BU109" i="55" s="1"/>
  <c r="BU39" i="57"/>
  <c r="BU93" i="57" s="1"/>
  <c r="BU39" i="55"/>
  <c r="BU93" i="55" s="1"/>
  <c r="BU20" i="57"/>
  <c r="BU74" i="57" s="1"/>
  <c r="BU20" i="55"/>
  <c r="BU74" i="55" s="1"/>
  <c r="BU54" i="57"/>
  <c r="BU108" i="57" s="1"/>
  <c r="BU54" i="55"/>
  <c r="BU108" i="55" s="1"/>
  <c r="BU38" i="57"/>
  <c r="BU92" i="57" s="1"/>
  <c r="BU38" i="55"/>
  <c r="BU92" i="55" s="1"/>
  <c r="BU19" i="57"/>
  <c r="BU73" i="57" s="1"/>
  <c r="BU19" i="55"/>
  <c r="BU73" i="55" s="1"/>
  <c r="M56" i="57"/>
  <c r="M110" i="57" s="1"/>
  <c r="M56" i="55"/>
  <c r="M110" i="55" s="1"/>
  <c r="M40" i="57"/>
  <c r="M94" i="57" s="1"/>
  <c r="M40" i="55"/>
  <c r="M94" i="55" s="1"/>
  <c r="M16" i="57"/>
  <c r="M70" i="57" s="1"/>
  <c r="M16" i="55"/>
  <c r="M70" i="55" s="1"/>
  <c r="M47" i="57"/>
  <c r="M101" i="57" s="1"/>
  <c r="M47" i="55"/>
  <c r="M101" i="55" s="1"/>
  <c r="M31" i="57"/>
  <c r="M85" i="57" s="1"/>
  <c r="M31" i="55"/>
  <c r="M85" i="55" s="1"/>
  <c r="M54" i="57"/>
  <c r="M108" i="57" s="1"/>
  <c r="M54" i="55"/>
  <c r="M108" i="55" s="1"/>
  <c r="M38" i="57"/>
  <c r="M92" i="57" s="1"/>
  <c r="M38" i="55"/>
  <c r="M92" i="55" s="1"/>
  <c r="M12" i="57"/>
  <c r="M66" i="57" s="1"/>
  <c r="M12" i="55"/>
  <c r="M66" i="55" s="1"/>
  <c r="M45" i="57"/>
  <c r="M99" i="57" s="1"/>
  <c r="M45" i="55"/>
  <c r="M99" i="55" s="1"/>
  <c r="M29" i="57"/>
  <c r="M83" i="57" s="1"/>
  <c r="M29" i="55"/>
  <c r="M83" i="55" s="1"/>
  <c r="M21" i="57"/>
  <c r="M75" i="57" s="1"/>
  <c r="M21" i="55"/>
  <c r="M75" i="55" s="1"/>
  <c r="M23" i="57"/>
  <c r="M77" i="57" s="1"/>
  <c r="M23" i="55"/>
  <c r="M77" i="55" s="1"/>
  <c r="M11" i="57"/>
  <c r="M65" i="57" s="1"/>
  <c r="M11" i="55"/>
  <c r="M65" i="55" s="1"/>
  <c r="BF41" i="57"/>
  <c r="BF95" i="57" s="1"/>
  <c r="BF41" i="55"/>
  <c r="BF95" i="55" s="1"/>
  <c r="BF54" i="57"/>
  <c r="BF108" i="57" s="1"/>
  <c r="BF54" i="55"/>
  <c r="BF108" i="55" s="1"/>
  <c r="BF18" i="57"/>
  <c r="BF72" i="57" s="1"/>
  <c r="BF18" i="55"/>
  <c r="BF72" i="55" s="1"/>
  <c r="BF12" i="55"/>
  <c r="BF66" i="55" s="1"/>
  <c r="BF12" i="57"/>
  <c r="BF66" i="57" s="1"/>
  <c r="BF44" i="57"/>
  <c r="BF98" i="57" s="1"/>
  <c r="BF44" i="55"/>
  <c r="BF98" i="55" s="1"/>
  <c r="BF32" i="57"/>
  <c r="BF86" i="57" s="1"/>
  <c r="BF32" i="55"/>
  <c r="BF86" i="55" s="1"/>
  <c r="BF22" i="57"/>
  <c r="BF76" i="57" s="1"/>
  <c r="BF22" i="55"/>
  <c r="BF76" i="55" s="1"/>
  <c r="BF31" i="57"/>
  <c r="BF85" i="57" s="1"/>
  <c r="BF31" i="55"/>
  <c r="BF85" i="55" s="1"/>
  <c r="BF55" i="57"/>
  <c r="BF109" i="57" s="1"/>
  <c r="BF55" i="55"/>
  <c r="BF109" i="55" s="1"/>
  <c r="BF30" i="57"/>
  <c r="BF84" i="57" s="1"/>
  <c r="BF30" i="55"/>
  <c r="BF84" i="55" s="1"/>
  <c r="BF46" i="57"/>
  <c r="BF100" i="57" s="1"/>
  <c r="BF46" i="55"/>
  <c r="BF100" i="55" s="1"/>
  <c r="BF20" i="57"/>
  <c r="BF74" i="57" s="1"/>
  <c r="BF20" i="55"/>
  <c r="BF74" i="55" s="1"/>
  <c r="BV57" i="57"/>
  <c r="BV111" i="57" s="1"/>
  <c r="BV57" i="55"/>
  <c r="BV111" i="55" s="1"/>
  <c r="BV41" i="57"/>
  <c r="BV95" i="57" s="1"/>
  <c r="BV41" i="55"/>
  <c r="BV95" i="55" s="1"/>
  <c r="BV25" i="57"/>
  <c r="BV79" i="57" s="1"/>
  <c r="BV25" i="55"/>
  <c r="BV79" i="55" s="1"/>
  <c r="BV24" i="57"/>
  <c r="BV78" i="57" s="1"/>
  <c r="BV24" i="55"/>
  <c r="BV78" i="55" s="1"/>
  <c r="BV44" i="57"/>
  <c r="BV98" i="57" s="1"/>
  <c r="BV44" i="55"/>
  <c r="BV98" i="55" s="1"/>
  <c r="BV28" i="57"/>
  <c r="BV82" i="57" s="1"/>
  <c r="BV28" i="55"/>
  <c r="BV82" i="55" s="1"/>
  <c r="BV9" i="57"/>
  <c r="BV63" i="57" s="1"/>
  <c r="BV9" i="55"/>
  <c r="BV63" i="55" s="1"/>
  <c r="BV47" i="57"/>
  <c r="BV101" i="57" s="1"/>
  <c r="BV47" i="55"/>
  <c r="BV101" i="55" s="1"/>
  <c r="BV31" i="57"/>
  <c r="BV85" i="57" s="1"/>
  <c r="BV31" i="55"/>
  <c r="BV85" i="55" s="1"/>
  <c r="BV12" i="57"/>
  <c r="BV66" i="57" s="1"/>
  <c r="BV12" i="55"/>
  <c r="BV66" i="55" s="1"/>
  <c r="BV46" i="57"/>
  <c r="BV100" i="57" s="1"/>
  <c r="BV46" i="55"/>
  <c r="BV100" i="55" s="1"/>
  <c r="BV30" i="57"/>
  <c r="BV84" i="57" s="1"/>
  <c r="BV30" i="55"/>
  <c r="BV84" i="55" s="1"/>
  <c r="BV11" i="57"/>
  <c r="BV65" i="57" s="1"/>
  <c r="BV11" i="55"/>
  <c r="BV65" i="55" s="1"/>
  <c r="Q14" i="57"/>
  <c r="Q68" i="57" s="1"/>
  <c r="Q14" i="55"/>
  <c r="Q68" i="55" s="1"/>
  <c r="Q57" i="57"/>
  <c r="Q111" i="57" s="1"/>
  <c r="Q57" i="55"/>
  <c r="Q111" i="55" s="1"/>
  <c r="Q53" i="57"/>
  <c r="Q107" i="57" s="1"/>
  <c r="Q53" i="55"/>
  <c r="Q107" i="55" s="1"/>
  <c r="Q51" i="57"/>
  <c r="Q105" i="57" s="1"/>
  <c r="Q51" i="55"/>
  <c r="Q105" i="55" s="1"/>
  <c r="Q35" i="57"/>
  <c r="Q89" i="57" s="1"/>
  <c r="Q35" i="55"/>
  <c r="Q89" i="55" s="1"/>
  <c r="Q16" i="57"/>
  <c r="Q70" i="57" s="1"/>
  <c r="Q16" i="55"/>
  <c r="Q70" i="55" s="1"/>
  <c r="Q50" i="57"/>
  <c r="Q104" i="57" s="1"/>
  <c r="Q50" i="55"/>
  <c r="Q104" i="55" s="1"/>
  <c r="Q34" i="57"/>
  <c r="Q88" i="57" s="1"/>
  <c r="Q34" i="55"/>
  <c r="Q88" i="55" s="1"/>
  <c r="Q15" i="57"/>
  <c r="Q69" i="57" s="1"/>
  <c r="Q15" i="55"/>
  <c r="Q69" i="55" s="1"/>
  <c r="Q52" i="57"/>
  <c r="Q106" i="57" s="1"/>
  <c r="Q52" i="55"/>
  <c r="Q106" i="55" s="1"/>
  <c r="Q36" i="57"/>
  <c r="Q90" i="57" s="1"/>
  <c r="Q36" i="55"/>
  <c r="Q90" i="55" s="1"/>
  <c r="Q17" i="57"/>
  <c r="Q71" i="57" s="1"/>
  <c r="Q17" i="55"/>
  <c r="Q71" i="55" s="1"/>
  <c r="BO53" i="57"/>
  <c r="BO107" i="57" s="1"/>
  <c r="BO53" i="55"/>
  <c r="BO107" i="55" s="1"/>
  <c r="BO33" i="57"/>
  <c r="BO87" i="57" s="1"/>
  <c r="BO33" i="55"/>
  <c r="BO87" i="55" s="1"/>
  <c r="BO10" i="57"/>
  <c r="BO64" i="57" s="1"/>
  <c r="BO10" i="55"/>
  <c r="BO64" i="55" s="1"/>
  <c r="BO24" i="57"/>
  <c r="BO78" i="57" s="1"/>
  <c r="BO24" i="55"/>
  <c r="BO78" i="55" s="1"/>
  <c r="BO43" i="57"/>
  <c r="BO97" i="57" s="1"/>
  <c r="BO43" i="55"/>
  <c r="BO97" i="55" s="1"/>
  <c r="BO27" i="57"/>
  <c r="BO81" i="57" s="1"/>
  <c r="BO27" i="55"/>
  <c r="BO81" i="55" s="1"/>
  <c r="BO8" i="57"/>
  <c r="BO8" i="55"/>
  <c r="BO42" i="57"/>
  <c r="BO96" i="57" s="1"/>
  <c r="BO42" i="55"/>
  <c r="BO96" i="55" s="1"/>
  <c r="BO26" i="57"/>
  <c r="BO80" i="57" s="1"/>
  <c r="BO26" i="55"/>
  <c r="BO80" i="55" s="1"/>
  <c r="BO22" i="57"/>
  <c r="BO76" i="57" s="1"/>
  <c r="BO22" i="55"/>
  <c r="BO76" i="55" s="1"/>
  <c r="BO44" i="57"/>
  <c r="BO98" i="57" s="1"/>
  <c r="BO44" i="55"/>
  <c r="BO98" i="55" s="1"/>
  <c r="BO28" i="57"/>
  <c r="BO82" i="57" s="1"/>
  <c r="BO28" i="55"/>
  <c r="BO82" i="55" s="1"/>
  <c r="BO9" i="57"/>
  <c r="BO63" i="57" s="1"/>
  <c r="BO9" i="55"/>
  <c r="BO63" i="55" s="1"/>
  <c r="E44" i="57"/>
  <c r="E98" i="57" s="1"/>
  <c r="E44" i="55"/>
  <c r="E98" i="55" s="1"/>
  <c r="E40" i="57"/>
  <c r="E94" i="57" s="1"/>
  <c r="E40" i="55"/>
  <c r="E94" i="55" s="1"/>
  <c r="E11" i="57"/>
  <c r="E65" i="57" s="1"/>
  <c r="E11" i="55"/>
  <c r="E65" i="55" s="1"/>
  <c r="E55" i="57"/>
  <c r="E109" i="57" s="1"/>
  <c r="E55" i="55"/>
  <c r="E109" i="55" s="1"/>
  <c r="E42" i="57"/>
  <c r="E96" i="57" s="1"/>
  <c r="E42" i="55"/>
  <c r="E96" i="55" s="1"/>
  <c r="E32" i="57"/>
  <c r="E86" i="57" s="1"/>
  <c r="E32" i="55"/>
  <c r="E86" i="55" s="1"/>
  <c r="E17" i="57"/>
  <c r="E71" i="57" s="1"/>
  <c r="E17" i="55"/>
  <c r="E71" i="55" s="1"/>
  <c r="E45" i="55"/>
  <c r="E99" i="55" s="1"/>
  <c r="E45" i="57"/>
  <c r="E99" i="57" s="1"/>
  <c r="E54" i="57"/>
  <c r="E108" i="57" s="1"/>
  <c r="E54" i="55"/>
  <c r="E108" i="55" s="1"/>
  <c r="E41" i="57"/>
  <c r="E95" i="57" s="1"/>
  <c r="E41" i="55"/>
  <c r="E95" i="55" s="1"/>
  <c r="E14" i="57"/>
  <c r="E68" i="57" s="1"/>
  <c r="E14" i="55"/>
  <c r="E68" i="55" s="1"/>
  <c r="S49" i="57"/>
  <c r="S103" i="57" s="1"/>
  <c r="S49" i="55"/>
  <c r="S103" i="55" s="1"/>
  <c r="S29" i="57"/>
  <c r="S83" i="57" s="1"/>
  <c r="S29" i="55"/>
  <c r="S83" i="55" s="1"/>
  <c r="S25" i="57"/>
  <c r="S79" i="57" s="1"/>
  <c r="S25" i="55"/>
  <c r="S79" i="55" s="1"/>
  <c r="S18" i="57"/>
  <c r="S72" i="57" s="1"/>
  <c r="S18" i="55"/>
  <c r="S72" i="55" s="1"/>
  <c r="S43" i="57"/>
  <c r="S97" i="57" s="1"/>
  <c r="S43" i="55"/>
  <c r="S97" i="55" s="1"/>
  <c r="S27" i="57"/>
  <c r="S81" i="57" s="1"/>
  <c r="S27" i="55"/>
  <c r="S81" i="55" s="1"/>
  <c r="S42" i="57"/>
  <c r="S96" i="57" s="1"/>
  <c r="S42" i="55"/>
  <c r="S96" i="55" s="1"/>
  <c r="S26" i="57"/>
  <c r="S80" i="57" s="1"/>
  <c r="S26" i="55"/>
  <c r="S80" i="55" s="1"/>
  <c r="S22" i="57"/>
  <c r="S76" i="57" s="1"/>
  <c r="S22" i="55"/>
  <c r="S76" i="55" s="1"/>
  <c r="S44" i="57"/>
  <c r="S98" i="57" s="1"/>
  <c r="S44" i="55"/>
  <c r="S98" i="55" s="1"/>
  <c r="S28" i="57"/>
  <c r="S82" i="57" s="1"/>
  <c r="S28" i="55"/>
  <c r="S82" i="55" s="1"/>
  <c r="S9" i="57"/>
  <c r="S63" i="57" s="1"/>
  <c r="S9" i="55"/>
  <c r="S63" i="55" s="1"/>
  <c r="BL47" i="57"/>
  <c r="BL101" i="57" s="1"/>
  <c r="BL47" i="55"/>
  <c r="BL101" i="55" s="1"/>
  <c r="BL31" i="57"/>
  <c r="BL85" i="57" s="1"/>
  <c r="BL31" i="55"/>
  <c r="BL85" i="55" s="1"/>
  <c r="BL12" i="57"/>
  <c r="BL66" i="57" s="1"/>
  <c r="BL12" i="55"/>
  <c r="BL66" i="55" s="1"/>
  <c r="BL46" i="57"/>
  <c r="BL100" i="57" s="1"/>
  <c r="BL46" i="55"/>
  <c r="BL100" i="55" s="1"/>
  <c r="BL30" i="57"/>
  <c r="BL84" i="57" s="1"/>
  <c r="BL30" i="55"/>
  <c r="BL84" i="55" s="1"/>
  <c r="BL11" i="57"/>
  <c r="BL65" i="57" s="1"/>
  <c r="BL11" i="55"/>
  <c r="BL65" i="55" s="1"/>
  <c r="BL49" i="57"/>
  <c r="BL103" i="57" s="1"/>
  <c r="BL49" i="55"/>
  <c r="BL103" i="55" s="1"/>
  <c r="BL33" i="57"/>
  <c r="BL87" i="57" s="1"/>
  <c r="BL33" i="55"/>
  <c r="BL87" i="55" s="1"/>
  <c r="BL14" i="57"/>
  <c r="BL68" i="57" s="1"/>
  <c r="BL14" i="55"/>
  <c r="BL68" i="55" s="1"/>
  <c r="BL52" i="57"/>
  <c r="BL106" i="57" s="1"/>
  <c r="BL52" i="55"/>
  <c r="BL106" i="55" s="1"/>
  <c r="BL36" i="57"/>
  <c r="BL90" i="57" s="1"/>
  <c r="BL36" i="55"/>
  <c r="BL90" i="55" s="1"/>
  <c r="BL17" i="57"/>
  <c r="BL71" i="57" s="1"/>
  <c r="BL17" i="55"/>
  <c r="BL71" i="55" s="1"/>
  <c r="J24" i="58"/>
  <c r="J78" i="58" s="1"/>
  <c r="J24" i="56"/>
  <c r="J78" i="56" s="1"/>
  <c r="J46" i="58"/>
  <c r="J100" i="58" s="1"/>
  <c r="J46" i="56"/>
  <c r="J100" i="56" s="1"/>
  <c r="J52" i="58"/>
  <c r="J106" i="58" s="1"/>
  <c r="J52" i="56"/>
  <c r="J106" i="56" s="1"/>
  <c r="J23" i="56"/>
  <c r="J77" i="56" s="1"/>
  <c r="J23" i="58"/>
  <c r="J77" i="58" s="1"/>
  <c r="J40" i="58"/>
  <c r="J94" i="58" s="1"/>
  <c r="J40" i="56"/>
  <c r="J94" i="56" s="1"/>
  <c r="J29" i="58"/>
  <c r="J83" i="58" s="1"/>
  <c r="J29" i="56"/>
  <c r="J83" i="56" s="1"/>
  <c r="J56" i="56"/>
  <c r="J110" i="56" s="1"/>
  <c r="J56" i="58"/>
  <c r="J110" i="58" s="1"/>
  <c r="J13" i="58"/>
  <c r="J67" i="58" s="1"/>
  <c r="J13" i="56"/>
  <c r="J67" i="56" s="1"/>
  <c r="J31" i="56"/>
  <c r="J85" i="56" s="1"/>
  <c r="J31" i="58"/>
  <c r="J85" i="58" s="1"/>
  <c r="J41" i="56"/>
  <c r="J95" i="56" s="1"/>
  <c r="J41" i="58"/>
  <c r="J95" i="58" s="1"/>
  <c r="J28" i="56"/>
  <c r="J82" i="56" s="1"/>
  <c r="J28" i="58"/>
  <c r="J82" i="58" s="1"/>
  <c r="J22" i="58"/>
  <c r="J76" i="58" s="1"/>
  <c r="J22" i="56"/>
  <c r="J76" i="56" s="1"/>
  <c r="X27" i="58"/>
  <c r="X81" i="58" s="1"/>
  <c r="X27" i="56"/>
  <c r="X81" i="56" s="1"/>
  <c r="X43" i="56"/>
  <c r="X97" i="56" s="1"/>
  <c r="X43" i="58"/>
  <c r="X97" i="58" s="1"/>
  <c r="X23" i="58"/>
  <c r="X77" i="58" s="1"/>
  <c r="X23" i="56"/>
  <c r="X77" i="56" s="1"/>
  <c r="X44" i="58"/>
  <c r="X98" i="58" s="1"/>
  <c r="X44" i="56"/>
  <c r="X98" i="56" s="1"/>
  <c r="X16" i="58"/>
  <c r="X70" i="58" s="1"/>
  <c r="X16" i="56"/>
  <c r="X70" i="56" s="1"/>
  <c r="X42" i="58"/>
  <c r="X96" i="58" s="1"/>
  <c r="X42" i="56"/>
  <c r="X96" i="56" s="1"/>
  <c r="X13" i="58"/>
  <c r="X67" i="58" s="1"/>
  <c r="X13" i="56"/>
  <c r="X67" i="56" s="1"/>
  <c r="X33" i="58"/>
  <c r="X87" i="58" s="1"/>
  <c r="X33" i="56"/>
  <c r="X87" i="56" s="1"/>
  <c r="X53" i="58"/>
  <c r="X107" i="58" s="1"/>
  <c r="X53" i="56"/>
  <c r="X107" i="56" s="1"/>
  <c r="X24" i="58"/>
  <c r="X78" i="58" s="1"/>
  <c r="X24" i="56"/>
  <c r="X78" i="56" s="1"/>
  <c r="X52" i="58"/>
  <c r="X106" i="58" s="1"/>
  <c r="X52" i="56"/>
  <c r="X106" i="56" s="1"/>
  <c r="X30" i="58"/>
  <c r="X84" i="58" s="1"/>
  <c r="X30" i="56"/>
  <c r="X84" i="56" s="1"/>
  <c r="X9" i="58"/>
  <c r="X63" i="58" s="1"/>
  <c r="X9" i="56"/>
  <c r="X63" i="56" s="1"/>
  <c r="H11" i="58"/>
  <c r="H65" i="58" s="1"/>
  <c r="H11" i="56"/>
  <c r="H65" i="56" s="1"/>
  <c r="H41" i="58"/>
  <c r="H95" i="58" s="1"/>
  <c r="H41" i="56"/>
  <c r="H95" i="56" s="1"/>
  <c r="H28" i="58"/>
  <c r="H82" i="58" s="1"/>
  <c r="H28" i="56"/>
  <c r="H82" i="56" s="1"/>
  <c r="H18" i="56"/>
  <c r="H72" i="56" s="1"/>
  <c r="H18" i="58"/>
  <c r="H72" i="58" s="1"/>
  <c r="H50" i="58"/>
  <c r="H104" i="58" s="1"/>
  <c r="H50" i="56"/>
  <c r="H104" i="56" s="1"/>
  <c r="H31" i="58"/>
  <c r="H85" i="58" s="1"/>
  <c r="H31" i="56"/>
  <c r="H85" i="56" s="1"/>
  <c r="H40" i="56"/>
  <c r="H94" i="56" s="1"/>
  <c r="H40" i="58"/>
  <c r="H94" i="58" s="1"/>
  <c r="H19" i="58"/>
  <c r="H73" i="58" s="1"/>
  <c r="H19" i="56"/>
  <c r="H73" i="56" s="1"/>
  <c r="H17" i="56"/>
  <c r="H71" i="56" s="1"/>
  <c r="H17" i="58"/>
  <c r="H71" i="58" s="1"/>
  <c r="H30" i="58"/>
  <c r="H84" i="58" s="1"/>
  <c r="H30" i="56"/>
  <c r="H84" i="56" s="1"/>
  <c r="H35" i="58"/>
  <c r="H89" i="58" s="1"/>
  <c r="H35" i="56"/>
  <c r="H89" i="56" s="1"/>
  <c r="H42" i="58"/>
  <c r="H96" i="58" s="1"/>
  <c r="H42" i="56"/>
  <c r="H96" i="56" s="1"/>
  <c r="T27" i="58"/>
  <c r="T81" i="58" s="1"/>
  <c r="T27" i="56"/>
  <c r="T81" i="56" s="1"/>
  <c r="T43" i="58"/>
  <c r="T97" i="58" s="1"/>
  <c r="T43" i="56"/>
  <c r="T97" i="56" s="1"/>
  <c r="T23" i="58"/>
  <c r="T77" i="58" s="1"/>
  <c r="T23" i="56"/>
  <c r="T77" i="56" s="1"/>
  <c r="T17" i="58"/>
  <c r="T71" i="58" s="1"/>
  <c r="T17" i="56"/>
  <c r="T71" i="56" s="1"/>
  <c r="T49" i="58"/>
  <c r="T103" i="58" s="1"/>
  <c r="T49" i="56"/>
  <c r="T103" i="56" s="1"/>
  <c r="T53" i="58"/>
  <c r="T107" i="58" s="1"/>
  <c r="T53" i="56"/>
  <c r="T107" i="56" s="1"/>
  <c r="T32" i="58"/>
  <c r="T86" i="58" s="1"/>
  <c r="T32" i="56"/>
  <c r="T86" i="56" s="1"/>
  <c r="T10" i="58"/>
  <c r="T64" i="58" s="1"/>
  <c r="T10" i="56"/>
  <c r="T64" i="56" s="1"/>
  <c r="T41" i="58"/>
  <c r="T95" i="58" s="1"/>
  <c r="T41" i="56"/>
  <c r="T95" i="56" s="1"/>
  <c r="T20" i="58"/>
  <c r="T74" i="58" s="1"/>
  <c r="T20" i="56"/>
  <c r="T74" i="56" s="1"/>
  <c r="T50" i="58"/>
  <c r="T104" i="58" s="1"/>
  <c r="T50" i="56"/>
  <c r="T104" i="56" s="1"/>
  <c r="T29" i="58"/>
  <c r="T83" i="58" s="1"/>
  <c r="T29" i="56"/>
  <c r="T83" i="56" s="1"/>
  <c r="T8" i="58"/>
  <c r="T8" i="56"/>
  <c r="G25" i="58"/>
  <c r="G79" i="58" s="1"/>
  <c r="G25" i="56"/>
  <c r="G79" i="56" s="1"/>
  <c r="G37" i="58"/>
  <c r="G91" i="58" s="1"/>
  <c r="G37" i="56"/>
  <c r="G91" i="56" s="1"/>
  <c r="G24" i="58"/>
  <c r="G78" i="58" s="1"/>
  <c r="G24" i="56"/>
  <c r="G78" i="56" s="1"/>
  <c r="G12" i="56"/>
  <c r="G66" i="56" s="1"/>
  <c r="G12" i="58"/>
  <c r="G66" i="58" s="1"/>
  <c r="G20" i="58"/>
  <c r="G74" i="58" s="1"/>
  <c r="G20" i="56"/>
  <c r="G74" i="56" s="1"/>
  <c r="G49" i="58"/>
  <c r="G103" i="58" s="1"/>
  <c r="G49" i="56"/>
  <c r="G103" i="56" s="1"/>
  <c r="G11" i="56"/>
  <c r="G65" i="56" s="1"/>
  <c r="G11" i="58"/>
  <c r="G65" i="58" s="1"/>
  <c r="G48" i="56"/>
  <c r="G102" i="56" s="1"/>
  <c r="G48" i="58"/>
  <c r="G102" i="58" s="1"/>
  <c r="G34" i="58"/>
  <c r="G88" i="58" s="1"/>
  <c r="G34" i="56"/>
  <c r="G88" i="56" s="1"/>
  <c r="G39" i="58"/>
  <c r="G93" i="58" s="1"/>
  <c r="G39" i="56"/>
  <c r="G93" i="56" s="1"/>
  <c r="G43" i="58"/>
  <c r="G97" i="58" s="1"/>
  <c r="G43" i="56"/>
  <c r="G97" i="56" s="1"/>
  <c r="G22" i="58"/>
  <c r="G76" i="58" s="1"/>
  <c r="G22" i="56"/>
  <c r="G76" i="56" s="1"/>
  <c r="H26" i="57"/>
  <c r="H80" i="57" s="1"/>
  <c r="H26" i="55"/>
  <c r="H80" i="55" s="1"/>
  <c r="H43" i="57"/>
  <c r="H97" i="57" s="1"/>
  <c r="H43" i="55"/>
  <c r="H97" i="55" s="1"/>
  <c r="H9" i="57"/>
  <c r="H63" i="57" s="1"/>
  <c r="H9" i="55"/>
  <c r="H63" i="55" s="1"/>
  <c r="H13" i="57"/>
  <c r="H67" i="57" s="1"/>
  <c r="H13" i="55"/>
  <c r="H67" i="55" s="1"/>
  <c r="H34" i="57"/>
  <c r="H88" i="57" s="1"/>
  <c r="H34" i="55"/>
  <c r="H88" i="55" s="1"/>
  <c r="H56" i="57"/>
  <c r="H110" i="57" s="1"/>
  <c r="H56" i="55"/>
  <c r="H110" i="55" s="1"/>
  <c r="H44" i="57"/>
  <c r="H98" i="57" s="1"/>
  <c r="H44" i="55"/>
  <c r="H98" i="55" s="1"/>
  <c r="H31" i="57"/>
  <c r="H85" i="57" s="1"/>
  <c r="H31" i="55"/>
  <c r="H85" i="55" s="1"/>
  <c r="H12" i="57"/>
  <c r="H66" i="57" s="1"/>
  <c r="H12" i="55"/>
  <c r="H66" i="55" s="1"/>
  <c r="H45" i="57"/>
  <c r="H99" i="57" s="1"/>
  <c r="H45" i="55"/>
  <c r="H99" i="55" s="1"/>
  <c r="H33" i="57"/>
  <c r="H87" i="57" s="1"/>
  <c r="H33" i="55"/>
  <c r="H87" i="55" s="1"/>
  <c r="H17" i="57"/>
  <c r="H71" i="57" s="1"/>
  <c r="H17" i="55"/>
  <c r="H71" i="55" s="1"/>
  <c r="U33" i="57"/>
  <c r="U87" i="57" s="1"/>
  <c r="U33" i="55"/>
  <c r="U87" i="55" s="1"/>
  <c r="U10" i="57"/>
  <c r="U64" i="57" s="1"/>
  <c r="U10" i="55"/>
  <c r="U64" i="55" s="1"/>
  <c r="U24" i="57"/>
  <c r="U78" i="57" s="1"/>
  <c r="U24" i="55"/>
  <c r="U78" i="55" s="1"/>
  <c r="U55" i="57"/>
  <c r="U109" i="57" s="1"/>
  <c r="U55" i="55"/>
  <c r="U109" i="55" s="1"/>
  <c r="U39" i="57"/>
  <c r="U93" i="57" s="1"/>
  <c r="U39" i="55"/>
  <c r="U93" i="55" s="1"/>
  <c r="U20" i="57"/>
  <c r="U74" i="57" s="1"/>
  <c r="U20" i="55"/>
  <c r="U74" i="55" s="1"/>
  <c r="U54" i="57"/>
  <c r="U108" i="57" s="1"/>
  <c r="U54" i="55"/>
  <c r="U108" i="55" s="1"/>
  <c r="U38" i="57"/>
  <c r="U92" i="57" s="1"/>
  <c r="U38" i="55"/>
  <c r="U92" i="55" s="1"/>
  <c r="U19" i="57"/>
  <c r="U73" i="57" s="1"/>
  <c r="U19" i="55"/>
  <c r="U73" i="55" s="1"/>
  <c r="U56" i="57"/>
  <c r="U110" i="57" s="1"/>
  <c r="U56" i="55"/>
  <c r="U110" i="55" s="1"/>
  <c r="U40" i="57"/>
  <c r="U94" i="57" s="1"/>
  <c r="U40" i="55"/>
  <c r="U94" i="55" s="1"/>
  <c r="U21" i="57"/>
  <c r="U75" i="57" s="1"/>
  <c r="U21" i="55"/>
  <c r="U75" i="55" s="1"/>
  <c r="U23" i="57"/>
  <c r="U77" i="57" s="1"/>
  <c r="U23" i="55"/>
  <c r="U77" i="55" s="1"/>
  <c r="BI41" i="57"/>
  <c r="BI95" i="57" s="1"/>
  <c r="BI41" i="55"/>
  <c r="BI95" i="55" s="1"/>
  <c r="BI27" i="55"/>
  <c r="BI81" i="55" s="1"/>
  <c r="BI27" i="57"/>
  <c r="BI81" i="57" s="1"/>
  <c r="BI8" i="57"/>
  <c r="BI8" i="55"/>
  <c r="BI54" i="57"/>
  <c r="BI108" i="57" s="1"/>
  <c r="BI54" i="55"/>
  <c r="BI108" i="55" s="1"/>
  <c r="BI31" i="57"/>
  <c r="BI85" i="57" s="1"/>
  <c r="BI31" i="55"/>
  <c r="BI85" i="55" s="1"/>
  <c r="BI52" i="57"/>
  <c r="BI106" i="57" s="1"/>
  <c r="BI52" i="55"/>
  <c r="BI106" i="55" s="1"/>
  <c r="BI30" i="57"/>
  <c r="BI84" i="57" s="1"/>
  <c r="BI30" i="55"/>
  <c r="BI84" i="55" s="1"/>
  <c r="BI56" i="57"/>
  <c r="BI110" i="57" s="1"/>
  <c r="BI56" i="55"/>
  <c r="BI110" i="55" s="1"/>
  <c r="BI35" i="57"/>
  <c r="BI89" i="57" s="1"/>
  <c r="BI35" i="55"/>
  <c r="BI89" i="55" s="1"/>
  <c r="BI22" i="57"/>
  <c r="BI76" i="57" s="1"/>
  <c r="BI22" i="55"/>
  <c r="BI76" i="55" s="1"/>
  <c r="BI39" i="57"/>
  <c r="BI93" i="57" s="1"/>
  <c r="BI39" i="55"/>
  <c r="BI93" i="55" s="1"/>
  <c r="BI11" i="57"/>
  <c r="BI65" i="57" s="1"/>
  <c r="BI11" i="55"/>
  <c r="BI65" i="55" s="1"/>
  <c r="N52" i="57"/>
  <c r="N106" i="57" s="1"/>
  <c r="N52" i="55"/>
  <c r="N106" i="55" s="1"/>
  <c r="N36" i="57"/>
  <c r="N90" i="57" s="1"/>
  <c r="N36" i="55"/>
  <c r="N90" i="55" s="1"/>
  <c r="N17" i="57"/>
  <c r="N71" i="57" s="1"/>
  <c r="N17" i="55"/>
  <c r="N71" i="55" s="1"/>
  <c r="N55" i="57"/>
  <c r="N109" i="57" s="1"/>
  <c r="N55" i="55"/>
  <c r="N109" i="55" s="1"/>
  <c r="N39" i="57"/>
  <c r="N93" i="57" s="1"/>
  <c r="N39" i="55"/>
  <c r="N93" i="55" s="1"/>
  <c r="N20" i="57"/>
  <c r="N74" i="57" s="1"/>
  <c r="N20" i="55"/>
  <c r="N74" i="55" s="1"/>
  <c r="N54" i="57"/>
  <c r="N108" i="57" s="1"/>
  <c r="N54" i="55"/>
  <c r="N108" i="55" s="1"/>
  <c r="N38" i="57"/>
  <c r="N92" i="57" s="1"/>
  <c r="N38" i="55"/>
  <c r="N92" i="55" s="1"/>
  <c r="N19" i="57"/>
  <c r="N73" i="57" s="1"/>
  <c r="N19" i="55"/>
  <c r="N73" i="55" s="1"/>
  <c r="N57" i="57"/>
  <c r="N111" i="57" s="1"/>
  <c r="N57" i="55"/>
  <c r="N111" i="55" s="1"/>
  <c r="N41" i="57"/>
  <c r="N95" i="57" s="1"/>
  <c r="N41" i="55"/>
  <c r="N95" i="55" s="1"/>
  <c r="N25" i="57"/>
  <c r="N79" i="57" s="1"/>
  <c r="N25" i="55"/>
  <c r="N79" i="55" s="1"/>
  <c r="N24" i="57"/>
  <c r="N78" i="57" s="1"/>
  <c r="N24" i="55"/>
  <c r="N78" i="55" s="1"/>
  <c r="BJ43" i="57"/>
  <c r="BJ97" i="57" s="1"/>
  <c r="BJ43" i="55"/>
  <c r="BJ97" i="55" s="1"/>
  <c r="BJ27" i="57"/>
  <c r="BJ81" i="57" s="1"/>
  <c r="BJ27" i="55"/>
  <c r="BJ81" i="55" s="1"/>
  <c r="BJ8" i="57"/>
  <c r="BJ8" i="55"/>
  <c r="BJ42" i="57"/>
  <c r="BJ96" i="57" s="1"/>
  <c r="BJ42" i="55"/>
  <c r="BJ96" i="55" s="1"/>
  <c r="BJ26" i="57"/>
  <c r="BJ80" i="57" s="1"/>
  <c r="BJ26" i="55"/>
  <c r="BJ80" i="55" s="1"/>
  <c r="BJ22" i="57"/>
  <c r="BJ76" i="57" s="1"/>
  <c r="BJ22" i="55"/>
  <c r="BJ76" i="55" s="1"/>
  <c r="BJ45" i="57"/>
  <c r="BJ99" i="57" s="1"/>
  <c r="BJ45" i="55"/>
  <c r="BJ99" i="55" s="1"/>
  <c r="BJ29" i="57"/>
  <c r="BJ83" i="57" s="1"/>
  <c r="BJ29" i="55"/>
  <c r="BJ83" i="55" s="1"/>
  <c r="BJ10" i="57"/>
  <c r="BJ64" i="57" s="1"/>
  <c r="BJ10" i="55"/>
  <c r="BJ64" i="55" s="1"/>
  <c r="BJ48" i="57"/>
  <c r="BJ102" i="57" s="1"/>
  <c r="BJ48" i="55"/>
  <c r="BJ102" i="55" s="1"/>
  <c r="BJ32" i="57"/>
  <c r="BJ86" i="57" s="1"/>
  <c r="BJ32" i="55"/>
  <c r="BJ86" i="55" s="1"/>
  <c r="BJ13" i="57"/>
  <c r="BJ67" i="57" s="1"/>
  <c r="BJ13" i="55"/>
  <c r="BJ67" i="55" s="1"/>
  <c r="BC53" i="57"/>
  <c r="BC107" i="57" s="1"/>
  <c r="BC53" i="55"/>
  <c r="BC107" i="55" s="1"/>
  <c r="BC37" i="57"/>
  <c r="BC91" i="57" s="1"/>
  <c r="BC37" i="55"/>
  <c r="BC91" i="55" s="1"/>
  <c r="BC18" i="57"/>
  <c r="BC72" i="57" s="1"/>
  <c r="BC18" i="55"/>
  <c r="BC72" i="55" s="1"/>
  <c r="BC52" i="57"/>
  <c r="BC106" i="57" s="1"/>
  <c r="BC52" i="55"/>
  <c r="BC106" i="55" s="1"/>
  <c r="BC36" i="57"/>
  <c r="BC90" i="57" s="1"/>
  <c r="BC36" i="55"/>
  <c r="BC90" i="55" s="1"/>
  <c r="BC17" i="57"/>
  <c r="BC71" i="57" s="1"/>
  <c r="BC17" i="55"/>
  <c r="BC71" i="55" s="1"/>
  <c r="BC51" i="57"/>
  <c r="BC105" i="57" s="1"/>
  <c r="BC51" i="55"/>
  <c r="BC105" i="55" s="1"/>
  <c r="BC35" i="57"/>
  <c r="BC89" i="57" s="1"/>
  <c r="BC35" i="55"/>
  <c r="BC89" i="55" s="1"/>
  <c r="BC16" i="57"/>
  <c r="BC70" i="57" s="1"/>
  <c r="BC16" i="55"/>
  <c r="BC70" i="55" s="1"/>
  <c r="BC50" i="57"/>
  <c r="BC104" i="57" s="1"/>
  <c r="BC50" i="55"/>
  <c r="BC104" i="55" s="1"/>
  <c r="BC34" i="57"/>
  <c r="BC88" i="57" s="1"/>
  <c r="BC34" i="55"/>
  <c r="BC88" i="55" s="1"/>
  <c r="BC15" i="57"/>
  <c r="BC69" i="57" s="1"/>
  <c r="BC15" i="55"/>
  <c r="BC69" i="55" s="1"/>
  <c r="BC22" i="57"/>
  <c r="BC76" i="57" s="1"/>
  <c r="BC22" i="55"/>
  <c r="BC76" i="55" s="1"/>
  <c r="BS42" i="57"/>
  <c r="BS96" i="57" s="1"/>
  <c r="BS42" i="55"/>
  <c r="BS96" i="55" s="1"/>
  <c r="BS26" i="57"/>
  <c r="BS80" i="57" s="1"/>
  <c r="BS26" i="55"/>
  <c r="BS80" i="55" s="1"/>
  <c r="BS57" i="57"/>
  <c r="BS111" i="57" s="1"/>
  <c r="BS57" i="55"/>
  <c r="BS111" i="55" s="1"/>
  <c r="BS41" i="57"/>
  <c r="BS95" i="57" s="1"/>
  <c r="BS41" i="55"/>
  <c r="BS95" i="55" s="1"/>
  <c r="BS25" i="57"/>
  <c r="BS79" i="57" s="1"/>
  <c r="BS25" i="55"/>
  <c r="BS79" i="55" s="1"/>
  <c r="BS52" i="57"/>
  <c r="BS106" i="57" s="1"/>
  <c r="BS52" i="55"/>
  <c r="BS106" i="55" s="1"/>
  <c r="BS36" i="57"/>
  <c r="BS90" i="57" s="1"/>
  <c r="BS36" i="55"/>
  <c r="BS90" i="55" s="1"/>
  <c r="BS16" i="57"/>
  <c r="BS70" i="57" s="1"/>
  <c r="BS16" i="55"/>
  <c r="BS70" i="55" s="1"/>
  <c r="BS47" i="57"/>
  <c r="BS101" i="57" s="1"/>
  <c r="BS47" i="55"/>
  <c r="BS101" i="55" s="1"/>
  <c r="BS31" i="57"/>
  <c r="BS85" i="57" s="1"/>
  <c r="BS31" i="55"/>
  <c r="BS85" i="55" s="1"/>
  <c r="BS8" i="57"/>
  <c r="BS8" i="55"/>
  <c r="BS13" i="57"/>
  <c r="BS67" i="57" s="1"/>
  <c r="BS13" i="55"/>
  <c r="BS67" i="55" s="1"/>
  <c r="F46" i="55"/>
  <c r="F100" i="55" s="1"/>
  <c r="F32" i="57"/>
  <c r="F86" i="57" s="1"/>
  <c r="T24" i="57"/>
  <c r="T78" i="57" s="1"/>
  <c r="T24" i="55"/>
  <c r="T78" i="55" s="1"/>
  <c r="T49" i="57"/>
  <c r="T103" i="57" s="1"/>
  <c r="T49" i="55"/>
  <c r="T103" i="55" s="1"/>
  <c r="T29" i="57"/>
  <c r="T83" i="57" s="1"/>
  <c r="T29" i="55"/>
  <c r="T83" i="55" s="1"/>
  <c r="T47" i="57"/>
  <c r="T101" i="57" s="1"/>
  <c r="T47" i="55"/>
  <c r="T101" i="55" s="1"/>
  <c r="T31" i="57"/>
  <c r="T85" i="57" s="1"/>
  <c r="T31" i="55"/>
  <c r="T85" i="55" s="1"/>
  <c r="T12" i="57"/>
  <c r="T66" i="57" s="1"/>
  <c r="T12" i="55"/>
  <c r="T66" i="55" s="1"/>
  <c r="T46" i="57"/>
  <c r="T100" i="57" s="1"/>
  <c r="T46" i="55"/>
  <c r="T100" i="55" s="1"/>
  <c r="T30" i="57"/>
  <c r="T84" i="57" s="1"/>
  <c r="T30" i="55"/>
  <c r="T84" i="55" s="1"/>
  <c r="T11" i="57"/>
  <c r="T65" i="57" s="1"/>
  <c r="T11" i="55"/>
  <c r="T65" i="55" s="1"/>
  <c r="T48" i="57"/>
  <c r="T102" i="57" s="1"/>
  <c r="T48" i="55"/>
  <c r="T102" i="55" s="1"/>
  <c r="T32" i="57"/>
  <c r="T86" i="57" s="1"/>
  <c r="T32" i="55"/>
  <c r="T86" i="55" s="1"/>
  <c r="T13" i="57"/>
  <c r="T67" i="57" s="1"/>
  <c r="T13" i="55"/>
  <c r="T67" i="55" s="1"/>
  <c r="BP29" i="57"/>
  <c r="BP83" i="57" s="1"/>
  <c r="BP29" i="55"/>
  <c r="BP83" i="55" s="1"/>
  <c r="BP25" i="57"/>
  <c r="BP79" i="57" s="1"/>
  <c r="BP25" i="55"/>
  <c r="BP79" i="55" s="1"/>
  <c r="BP18" i="57"/>
  <c r="BP72" i="57" s="1"/>
  <c r="BP18" i="55"/>
  <c r="BP72" i="55" s="1"/>
  <c r="BP55" i="57"/>
  <c r="BP109" i="57" s="1"/>
  <c r="BP55" i="55"/>
  <c r="BP109" i="55" s="1"/>
  <c r="BP39" i="57"/>
  <c r="BP93" i="57" s="1"/>
  <c r="BP39" i="55"/>
  <c r="BP93" i="55" s="1"/>
  <c r="BP20" i="57"/>
  <c r="BP74" i="57" s="1"/>
  <c r="BP20" i="55"/>
  <c r="BP74" i="55" s="1"/>
  <c r="BP54" i="57"/>
  <c r="BP108" i="57" s="1"/>
  <c r="BP54" i="55"/>
  <c r="BP108" i="55" s="1"/>
  <c r="BP38" i="57"/>
  <c r="BP92" i="57" s="1"/>
  <c r="BP38" i="55"/>
  <c r="BP92" i="55" s="1"/>
  <c r="BP19" i="57"/>
  <c r="BP73" i="57" s="1"/>
  <c r="BP19" i="55"/>
  <c r="BP73" i="55" s="1"/>
  <c r="BP56" i="57"/>
  <c r="BP110" i="57" s="1"/>
  <c r="BP56" i="55"/>
  <c r="BP110" i="55" s="1"/>
  <c r="BP40" i="57"/>
  <c r="BP94" i="57" s="1"/>
  <c r="BP40" i="55"/>
  <c r="BP94" i="55" s="1"/>
  <c r="BP21" i="57"/>
  <c r="BP75" i="57" s="1"/>
  <c r="BP21" i="55"/>
  <c r="BP75" i="55" s="1"/>
  <c r="BP23" i="57"/>
  <c r="BP77" i="57" s="1"/>
  <c r="BP23" i="55"/>
  <c r="BP77" i="55" s="1"/>
  <c r="AN12" i="40"/>
  <c r="AJ13" i="40"/>
  <c r="M29" i="58"/>
  <c r="M83" i="58" s="1"/>
  <c r="M29" i="56"/>
  <c r="M83" i="56" s="1"/>
  <c r="M51" i="58"/>
  <c r="M105" i="58" s="1"/>
  <c r="M51" i="56"/>
  <c r="M105" i="56" s="1"/>
  <c r="M8" i="58"/>
  <c r="M8" i="56"/>
  <c r="M36" i="58"/>
  <c r="M90" i="58" s="1"/>
  <c r="M36" i="56"/>
  <c r="M90" i="56" s="1"/>
  <c r="M43" i="56"/>
  <c r="M97" i="56" s="1"/>
  <c r="M43" i="58"/>
  <c r="M97" i="58" s="1"/>
  <c r="M16" i="56"/>
  <c r="M70" i="56" s="1"/>
  <c r="M16" i="58"/>
  <c r="M70" i="58" s="1"/>
  <c r="M50" i="58"/>
  <c r="M104" i="58" s="1"/>
  <c r="M50" i="56"/>
  <c r="M104" i="56" s="1"/>
  <c r="M40" i="58"/>
  <c r="M94" i="58" s="1"/>
  <c r="M40" i="56"/>
  <c r="M94" i="56" s="1"/>
  <c r="M18" i="58"/>
  <c r="M72" i="58" s="1"/>
  <c r="M18" i="56"/>
  <c r="M72" i="56" s="1"/>
  <c r="M57" i="58"/>
  <c r="M111" i="58" s="1"/>
  <c r="M57" i="56"/>
  <c r="M111" i="56" s="1"/>
  <c r="M46" i="58"/>
  <c r="M100" i="58" s="1"/>
  <c r="M46" i="56"/>
  <c r="M100" i="56" s="1"/>
  <c r="M34" i="58"/>
  <c r="M88" i="58" s="1"/>
  <c r="M34" i="56"/>
  <c r="M88" i="56" s="1"/>
  <c r="M10" i="58"/>
  <c r="M64" i="58" s="1"/>
  <c r="M10" i="56"/>
  <c r="M64" i="56" s="1"/>
  <c r="K57" i="58"/>
  <c r="K111" i="58" s="1"/>
  <c r="K57" i="56"/>
  <c r="K111" i="56" s="1"/>
  <c r="K42" i="58"/>
  <c r="K96" i="58" s="1"/>
  <c r="K42" i="56"/>
  <c r="K96" i="56" s="1"/>
  <c r="K14" i="58"/>
  <c r="K68" i="58" s="1"/>
  <c r="K14" i="56"/>
  <c r="K68" i="56" s="1"/>
  <c r="K56" i="58"/>
  <c r="K110" i="58" s="1"/>
  <c r="K56" i="56"/>
  <c r="K110" i="56" s="1"/>
  <c r="K51" i="58"/>
  <c r="K105" i="58" s="1"/>
  <c r="K51" i="56"/>
  <c r="K105" i="56" s="1"/>
  <c r="K55" i="58"/>
  <c r="K109" i="58" s="1"/>
  <c r="K55" i="56"/>
  <c r="K109" i="56" s="1"/>
  <c r="K20" i="58"/>
  <c r="K74" i="58" s="1"/>
  <c r="K20" i="56"/>
  <c r="K74" i="56" s="1"/>
  <c r="K18" i="58"/>
  <c r="K72" i="58" s="1"/>
  <c r="K18" i="56"/>
  <c r="K72" i="56" s="1"/>
  <c r="K17" i="58"/>
  <c r="K71" i="58" s="1"/>
  <c r="K17" i="56"/>
  <c r="K71" i="56" s="1"/>
  <c r="K43" i="56"/>
  <c r="K97" i="56" s="1"/>
  <c r="K43" i="58"/>
  <c r="K97" i="58" s="1"/>
  <c r="K29" i="56"/>
  <c r="K83" i="56" s="1"/>
  <c r="K29" i="58"/>
  <c r="K83" i="58" s="1"/>
  <c r="K16" i="56"/>
  <c r="K70" i="56" s="1"/>
  <c r="K16" i="58"/>
  <c r="K70" i="58" s="1"/>
  <c r="I19" i="58"/>
  <c r="I73" i="58" s="1"/>
  <c r="I19" i="56"/>
  <c r="I73" i="56" s="1"/>
  <c r="I18" i="58"/>
  <c r="I72" i="58" s="1"/>
  <c r="I18" i="56"/>
  <c r="I72" i="56" s="1"/>
  <c r="I41" i="58"/>
  <c r="I95" i="58" s="1"/>
  <c r="I41" i="56"/>
  <c r="I95" i="56" s="1"/>
  <c r="I28" i="58"/>
  <c r="I82" i="58" s="1"/>
  <c r="I28" i="56"/>
  <c r="I82" i="56" s="1"/>
  <c r="I32" i="58"/>
  <c r="I86" i="58" s="1"/>
  <c r="I32" i="56"/>
  <c r="I86" i="56" s="1"/>
  <c r="I56" i="58"/>
  <c r="I110" i="58" s="1"/>
  <c r="I56" i="56"/>
  <c r="I110" i="56" s="1"/>
  <c r="I30" i="58"/>
  <c r="I84" i="58" s="1"/>
  <c r="I30" i="56"/>
  <c r="I84" i="56" s="1"/>
  <c r="I40" i="58"/>
  <c r="I94" i="58" s="1"/>
  <c r="I40" i="56"/>
  <c r="I94" i="56" s="1"/>
  <c r="I38" i="58"/>
  <c r="I92" i="58" s="1"/>
  <c r="I38" i="56"/>
  <c r="I92" i="56" s="1"/>
  <c r="I17" i="58"/>
  <c r="I71" i="58" s="1"/>
  <c r="I17" i="56"/>
  <c r="I71" i="56" s="1"/>
  <c r="I47" i="58"/>
  <c r="I101" i="58" s="1"/>
  <c r="I47" i="56"/>
  <c r="I101" i="56" s="1"/>
  <c r="I54" i="58"/>
  <c r="I108" i="58" s="1"/>
  <c r="I54" i="56"/>
  <c r="I108" i="56" s="1"/>
  <c r="I10" i="58"/>
  <c r="I64" i="58" s="1"/>
  <c r="I10" i="56"/>
  <c r="I64" i="56" s="1"/>
  <c r="U51" i="58"/>
  <c r="U105" i="58" s="1"/>
  <c r="U51" i="56"/>
  <c r="U105" i="56" s="1"/>
  <c r="U15" i="58"/>
  <c r="U69" i="58" s="1"/>
  <c r="U15" i="56"/>
  <c r="U69" i="56" s="1"/>
  <c r="U49" i="58"/>
  <c r="U103" i="58" s="1"/>
  <c r="U49" i="56"/>
  <c r="U103" i="56" s="1"/>
  <c r="U38" i="58"/>
  <c r="U92" i="58" s="1"/>
  <c r="U38" i="56"/>
  <c r="U92" i="56" s="1"/>
  <c r="U12" i="58"/>
  <c r="U66" i="58" s="1"/>
  <c r="U12" i="56"/>
  <c r="U66" i="56" s="1"/>
  <c r="U37" i="58"/>
  <c r="U91" i="58" s="1"/>
  <c r="U37" i="56"/>
  <c r="U91" i="56" s="1"/>
  <c r="U16" i="58"/>
  <c r="U70" i="58" s="1"/>
  <c r="U16" i="56"/>
  <c r="U70" i="56" s="1"/>
  <c r="U46" i="58"/>
  <c r="U100" i="58" s="1"/>
  <c r="U46" i="56"/>
  <c r="U100" i="56" s="1"/>
  <c r="U25" i="58"/>
  <c r="U79" i="58" s="1"/>
  <c r="U25" i="56"/>
  <c r="U79" i="56" s="1"/>
  <c r="U56" i="58"/>
  <c r="U110" i="58" s="1"/>
  <c r="U56" i="56"/>
  <c r="U110" i="56" s="1"/>
  <c r="U34" i="58"/>
  <c r="U88" i="58" s="1"/>
  <c r="U34" i="56"/>
  <c r="U88" i="56" s="1"/>
  <c r="U13" i="58"/>
  <c r="U67" i="58" s="1"/>
  <c r="U13" i="56"/>
  <c r="U67" i="56" s="1"/>
  <c r="O27" i="58"/>
  <c r="O81" i="58" s="1"/>
  <c r="O27" i="56"/>
  <c r="O81" i="56" s="1"/>
  <c r="O55" i="58"/>
  <c r="O109" i="58" s="1"/>
  <c r="O55" i="56"/>
  <c r="O109" i="56" s="1"/>
  <c r="O35" i="58"/>
  <c r="O89" i="58" s="1"/>
  <c r="O35" i="56"/>
  <c r="O89" i="56" s="1"/>
  <c r="O41" i="58"/>
  <c r="O95" i="58" s="1"/>
  <c r="O41" i="56"/>
  <c r="O95" i="56" s="1"/>
  <c r="O25" i="58"/>
  <c r="O79" i="58" s="1"/>
  <c r="O25" i="56"/>
  <c r="O79" i="56" s="1"/>
  <c r="O30" i="58"/>
  <c r="O84" i="58" s="1"/>
  <c r="O30" i="56"/>
  <c r="O84" i="56" s="1"/>
  <c r="O45" i="58"/>
  <c r="O99" i="58" s="1"/>
  <c r="O45" i="56"/>
  <c r="O99" i="56" s="1"/>
  <c r="O13" i="58"/>
  <c r="O67" i="58" s="1"/>
  <c r="O13" i="56"/>
  <c r="O67" i="56" s="1"/>
  <c r="O26" i="58"/>
  <c r="O80" i="58" s="1"/>
  <c r="O26" i="56"/>
  <c r="O80" i="56" s="1"/>
  <c r="O52" i="58"/>
  <c r="O106" i="58" s="1"/>
  <c r="O52" i="56"/>
  <c r="O106" i="56" s="1"/>
  <c r="O36" i="58"/>
  <c r="O90" i="58" s="1"/>
  <c r="O36" i="56"/>
  <c r="O90" i="56" s="1"/>
  <c r="O20" i="58"/>
  <c r="O74" i="58" s="1"/>
  <c r="O20" i="56"/>
  <c r="O74" i="56" s="1"/>
  <c r="O11" i="58"/>
  <c r="O65" i="58" s="1"/>
  <c r="O11" i="56"/>
  <c r="O65" i="56" s="1"/>
  <c r="E121" i="57"/>
  <c r="J37" i="57"/>
  <c r="J91" i="57" s="1"/>
  <c r="J37" i="55"/>
  <c r="J91" i="55" s="1"/>
  <c r="J51" i="57"/>
  <c r="J105" i="57" s="1"/>
  <c r="J51" i="55"/>
  <c r="J105" i="55" s="1"/>
  <c r="J16" i="57"/>
  <c r="J70" i="57" s="1"/>
  <c r="J16" i="55"/>
  <c r="J70" i="55" s="1"/>
  <c r="J41" i="57"/>
  <c r="J95" i="57" s="1"/>
  <c r="J41" i="55"/>
  <c r="J95" i="55" s="1"/>
  <c r="J24" i="57"/>
  <c r="J78" i="57" s="1"/>
  <c r="J24" i="55"/>
  <c r="J78" i="55" s="1"/>
  <c r="J31" i="57"/>
  <c r="J85" i="57" s="1"/>
  <c r="J31" i="55"/>
  <c r="J85" i="55" s="1"/>
  <c r="J52" i="57"/>
  <c r="J106" i="57" s="1"/>
  <c r="J52" i="55"/>
  <c r="J106" i="55" s="1"/>
  <c r="J36" i="57"/>
  <c r="J90" i="57" s="1"/>
  <c r="J36" i="55"/>
  <c r="J90" i="55" s="1"/>
  <c r="J17" i="57"/>
  <c r="J71" i="57" s="1"/>
  <c r="J17" i="55"/>
  <c r="J71" i="55" s="1"/>
  <c r="J54" i="57"/>
  <c r="J108" i="57" s="1"/>
  <c r="J54" i="55"/>
  <c r="J108" i="55" s="1"/>
  <c r="J38" i="57"/>
  <c r="J92" i="57" s="1"/>
  <c r="J38" i="55"/>
  <c r="J92" i="55" s="1"/>
  <c r="J19" i="57"/>
  <c r="J73" i="57" s="1"/>
  <c r="J19" i="55"/>
  <c r="J73" i="55" s="1"/>
  <c r="V57" i="57"/>
  <c r="V111" i="57" s="1"/>
  <c r="V57" i="55"/>
  <c r="V111" i="55" s="1"/>
  <c r="V53" i="57"/>
  <c r="V107" i="57" s="1"/>
  <c r="V53" i="55"/>
  <c r="V107" i="55" s="1"/>
  <c r="V33" i="57"/>
  <c r="V87" i="57" s="1"/>
  <c r="V33" i="55"/>
  <c r="V87" i="55" s="1"/>
  <c r="V10" i="57"/>
  <c r="V64" i="57" s="1"/>
  <c r="V10" i="55"/>
  <c r="V64" i="55" s="1"/>
  <c r="V43" i="57"/>
  <c r="V97" i="57" s="1"/>
  <c r="V43" i="55"/>
  <c r="V97" i="55" s="1"/>
  <c r="V27" i="57"/>
  <c r="V81" i="57" s="1"/>
  <c r="V27" i="55"/>
  <c r="V81" i="55" s="1"/>
  <c r="V42" i="57"/>
  <c r="V96" i="57" s="1"/>
  <c r="V42" i="55"/>
  <c r="V96" i="55" s="1"/>
  <c r="V26" i="57"/>
  <c r="V80" i="57" s="1"/>
  <c r="V26" i="55"/>
  <c r="V80" i="55" s="1"/>
  <c r="V22" i="57"/>
  <c r="V76" i="57" s="1"/>
  <c r="V22" i="55"/>
  <c r="V76" i="55" s="1"/>
  <c r="V44" i="57"/>
  <c r="V98" i="57" s="1"/>
  <c r="V44" i="55"/>
  <c r="V98" i="55" s="1"/>
  <c r="V28" i="57"/>
  <c r="V82" i="57" s="1"/>
  <c r="V28" i="55"/>
  <c r="V82" i="55" s="1"/>
  <c r="V9" i="57"/>
  <c r="V63" i="57" s="1"/>
  <c r="V9" i="55"/>
  <c r="V63" i="55" s="1"/>
  <c r="BM47" i="57"/>
  <c r="BM101" i="57" s="1"/>
  <c r="BM47" i="55"/>
  <c r="BM101" i="55" s="1"/>
  <c r="BM31" i="57"/>
  <c r="BM85" i="57" s="1"/>
  <c r="BM31" i="55"/>
  <c r="BM85" i="55" s="1"/>
  <c r="BM12" i="57"/>
  <c r="BM66" i="57" s="1"/>
  <c r="BM12" i="55"/>
  <c r="BM66" i="55" s="1"/>
  <c r="BM46" i="57"/>
  <c r="BM100" i="57" s="1"/>
  <c r="BM46" i="55"/>
  <c r="BM100" i="55" s="1"/>
  <c r="BM30" i="57"/>
  <c r="BM84" i="57" s="1"/>
  <c r="BM30" i="55"/>
  <c r="BM84" i="55" s="1"/>
  <c r="BM11" i="57"/>
  <c r="BM65" i="57" s="1"/>
  <c r="BM11" i="55"/>
  <c r="BM65" i="55" s="1"/>
  <c r="BM49" i="57"/>
  <c r="BM103" i="57" s="1"/>
  <c r="BM49" i="55"/>
  <c r="BM103" i="55" s="1"/>
  <c r="BM33" i="57"/>
  <c r="BM87" i="57" s="1"/>
  <c r="BM33" i="55"/>
  <c r="BM87" i="55" s="1"/>
  <c r="BM14" i="57"/>
  <c r="BM68" i="57" s="1"/>
  <c r="BM14" i="55"/>
  <c r="BM68" i="55" s="1"/>
  <c r="BM52" i="57"/>
  <c r="BM106" i="57" s="1"/>
  <c r="BM52" i="55"/>
  <c r="BM106" i="55" s="1"/>
  <c r="BM36" i="57"/>
  <c r="BM90" i="57" s="1"/>
  <c r="BM36" i="55"/>
  <c r="BM90" i="55" s="1"/>
  <c r="BM17" i="57"/>
  <c r="BM71" i="57" s="1"/>
  <c r="BM17" i="55"/>
  <c r="BM71" i="55" s="1"/>
  <c r="O56" i="57"/>
  <c r="O110" i="57" s="1"/>
  <c r="O56" i="55"/>
  <c r="O110" i="55" s="1"/>
  <c r="O40" i="57"/>
  <c r="O94" i="57" s="1"/>
  <c r="O40" i="55"/>
  <c r="O94" i="55" s="1"/>
  <c r="O21" i="57"/>
  <c r="O75" i="57" s="1"/>
  <c r="O21" i="55"/>
  <c r="O75" i="55" s="1"/>
  <c r="O23" i="57"/>
  <c r="O77" i="57" s="1"/>
  <c r="O23" i="55"/>
  <c r="O77" i="55" s="1"/>
  <c r="O43" i="57"/>
  <c r="O97" i="57" s="1"/>
  <c r="O43" i="55"/>
  <c r="O97" i="55" s="1"/>
  <c r="O27" i="57"/>
  <c r="O81" i="57" s="1"/>
  <c r="O27" i="55"/>
  <c r="O81" i="55" s="1"/>
  <c r="O42" i="57"/>
  <c r="O96" i="57" s="1"/>
  <c r="O42" i="55"/>
  <c r="O96" i="55" s="1"/>
  <c r="O26" i="57"/>
  <c r="O80" i="57" s="1"/>
  <c r="O26" i="55"/>
  <c r="O80" i="55" s="1"/>
  <c r="O22" i="57"/>
  <c r="O76" i="57" s="1"/>
  <c r="O22" i="55"/>
  <c r="O76" i="55" s="1"/>
  <c r="O45" i="57"/>
  <c r="O99" i="57" s="1"/>
  <c r="O45" i="55"/>
  <c r="O99" i="55" s="1"/>
  <c r="O29" i="57"/>
  <c r="O83" i="57" s="1"/>
  <c r="O29" i="55"/>
  <c r="O83" i="55" s="1"/>
  <c r="O10" i="57"/>
  <c r="O64" i="57" s="1"/>
  <c r="O10" i="55"/>
  <c r="O64" i="55" s="1"/>
  <c r="BN41" i="57"/>
  <c r="BN95" i="57" s="1"/>
  <c r="BN41" i="55"/>
  <c r="BN95" i="55" s="1"/>
  <c r="BN33" i="57"/>
  <c r="BN87" i="57" s="1"/>
  <c r="BN33" i="55"/>
  <c r="BN87" i="55" s="1"/>
  <c r="BN43" i="57"/>
  <c r="BN97" i="57" s="1"/>
  <c r="BN43" i="55"/>
  <c r="BN97" i="55" s="1"/>
  <c r="BN27" i="57"/>
  <c r="BN81" i="57" s="1"/>
  <c r="BN27" i="55"/>
  <c r="BN81" i="55" s="1"/>
  <c r="BN8" i="57"/>
  <c r="BN8" i="55"/>
  <c r="BN42" i="57"/>
  <c r="BN96" i="57" s="1"/>
  <c r="BN42" i="55"/>
  <c r="BN96" i="55" s="1"/>
  <c r="BN26" i="57"/>
  <c r="BN80" i="57" s="1"/>
  <c r="BN26" i="55"/>
  <c r="BN80" i="55" s="1"/>
  <c r="BN22" i="57"/>
  <c r="BN76" i="57" s="1"/>
  <c r="BN22" i="55"/>
  <c r="BN76" i="55" s="1"/>
  <c r="BN14" i="57"/>
  <c r="BN68" i="57" s="1"/>
  <c r="BN14" i="55"/>
  <c r="BN68" i="55" s="1"/>
  <c r="BN52" i="57"/>
  <c r="BN106" i="57" s="1"/>
  <c r="BN52" i="55"/>
  <c r="BN106" i="55" s="1"/>
  <c r="BN36" i="57"/>
  <c r="BN90" i="57" s="1"/>
  <c r="BN36" i="55"/>
  <c r="BN90" i="55" s="1"/>
  <c r="BN17" i="57"/>
  <c r="BN71" i="57" s="1"/>
  <c r="BN17" i="55"/>
  <c r="BN71" i="55" s="1"/>
  <c r="BG57" i="57"/>
  <c r="BG111" i="57" s="1"/>
  <c r="BG57" i="55"/>
  <c r="BG111" i="55" s="1"/>
  <c r="BG41" i="57"/>
  <c r="BG95" i="57" s="1"/>
  <c r="BG41" i="55"/>
  <c r="BG95" i="55" s="1"/>
  <c r="BG25" i="57"/>
  <c r="BG79" i="57" s="1"/>
  <c r="BG25" i="55"/>
  <c r="BG79" i="55" s="1"/>
  <c r="BG22" i="57"/>
  <c r="BG76" i="57" s="1"/>
  <c r="BG22" i="55"/>
  <c r="BG76" i="55" s="1"/>
  <c r="BG44" i="57"/>
  <c r="BG98" i="57" s="1"/>
  <c r="BG44" i="55"/>
  <c r="BG98" i="55" s="1"/>
  <c r="BG28" i="57"/>
  <c r="BG82" i="57" s="1"/>
  <c r="BG28" i="55"/>
  <c r="BG82" i="55" s="1"/>
  <c r="BG9" i="57"/>
  <c r="BG63" i="57" s="1"/>
  <c r="BG9" i="55"/>
  <c r="BG63" i="55" s="1"/>
  <c r="BG47" i="57"/>
  <c r="BG101" i="57" s="1"/>
  <c r="BG47" i="55"/>
  <c r="BG101" i="55" s="1"/>
  <c r="BG31" i="57"/>
  <c r="BG85" i="57" s="1"/>
  <c r="BG31" i="55"/>
  <c r="BG85" i="55" s="1"/>
  <c r="BG12" i="57"/>
  <c r="BG66" i="57" s="1"/>
  <c r="BG12" i="55"/>
  <c r="BG66" i="55" s="1"/>
  <c r="BG46" i="57"/>
  <c r="BG100" i="57" s="1"/>
  <c r="BG46" i="55"/>
  <c r="BG100" i="55" s="1"/>
  <c r="BG30" i="57"/>
  <c r="BG84" i="57" s="1"/>
  <c r="BG30" i="55"/>
  <c r="BG84" i="55" s="1"/>
  <c r="BG11" i="57"/>
  <c r="BG65" i="57" s="1"/>
  <c r="BG11" i="55"/>
  <c r="BG65" i="55" s="1"/>
  <c r="I34" i="55"/>
  <c r="I88" i="55" s="1"/>
  <c r="I34" i="57"/>
  <c r="I88" i="57" s="1"/>
  <c r="I55" i="57"/>
  <c r="I109" i="57" s="1"/>
  <c r="I55" i="55"/>
  <c r="I109" i="55" s="1"/>
  <c r="I38" i="57"/>
  <c r="I92" i="57" s="1"/>
  <c r="I38" i="55"/>
  <c r="I92" i="55" s="1"/>
  <c r="I16" i="57"/>
  <c r="I70" i="57" s="1"/>
  <c r="I16" i="55"/>
  <c r="I70" i="55" s="1"/>
  <c r="I43" i="57"/>
  <c r="I97" i="57" s="1"/>
  <c r="I43" i="55"/>
  <c r="I97" i="55" s="1"/>
  <c r="I31" i="57"/>
  <c r="I85" i="57" s="1"/>
  <c r="I31" i="55"/>
  <c r="I85" i="55" s="1"/>
  <c r="I10" i="57"/>
  <c r="I64" i="57" s="1"/>
  <c r="I10" i="55"/>
  <c r="I64" i="55" s="1"/>
  <c r="I9" i="57"/>
  <c r="I63" i="57" s="1"/>
  <c r="I9" i="55"/>
  <c r="I63" i="55" s="1"/>
  <c r="I49" i="57"/>
  <c r="I103" i="57" s="1"/>
  <c r="I49" i="55"/>
  <c r="I103" i="55" s="1"/>
  <c r="I48" i="57"/>
  <c r="I102" i="57" s="1"/>
  <c r="I48" i="55"/>
  <c r="I102" i="55" s="1"/>
  <c r="I13" i="57"/>
  <c r="I67" i="57" s="1"/>
  <c r="I13" i="55"/>
  <c r="I67" i="55" s="1"/>
  <c r="I36" i="57"/>
  <c r="I90" i="57" s="1"/>
  <c r="I36" i="55"/>
  <c r="I90" i="55" s="1"/>
  <c r="BD56" i="57"/>
  <c r="BD110" i="57" s="1"/>
  <c r="BD56" i="55"/>
  <c r="BD110" i="55" s="1"/>
  <c r="BD41" i="57"/>
  <c r="BD95" i="57" s="1"/>
  <c r="BD41" i="55"/>
  <c r="BD95" i="55" s="1"/>
  <c r="BD21" i="57"/>
  <c r="BD75" i="57" s="1"/>
  <c r="BD21" i="55"/>
  <c r="BD75" i="55" s="1"/>
  <c r="BD24" i="57"/>
  <c r="BD78" i="57" s="1"/>
  <c r="BD24" i="55"/>
  <c r="BD78" i="55" s="1"/>
  <c r="BD40" i="57"/>
  <c r="BD94" i="57" s="1"/>
  <c r="BD40" i="55"/>
  <c r="BD94" i="55" s="1"/>
  <c r="BD27" i="57"/>
  <c r="BD81" i="57" s="1"/>
  <c r="BD27" i="55"/>
  <c r="BD81" i="55" s="1"/>
  <c r="BD23" i="57"/>
  <c r="BD77" i="57" s="1"/>
  <c r="BD23" i="55"/>
  <c r="BD77" i="55" s="1"/>
  <c r="BD43" i="57"/>
  <c r="BD97" i="57" s="1"/>
  <c r="BD43" i="55"/>
  <c r="BD97" i="55" s="1"/>
  <c r="BD26" i="57"/>
  <c r="BD80" i="57" s="1"/>
  <c r="BD26" i="55"/>
  <c r="BD80" i="55" s="1"/>
  <c r="BD8" i="57"/>
  <c r="BD8" i="55"/>
  <c r="BD46" i="57"/>
  <c r="BD100" i="57" s="1"/>
  <c r="BD46" i="55"/>
  <c r="BD100" i="55" s="1"/>
  <c r="BD28" i="57"/>
  <c r="BD82" i="57" s="1"/>
  <c r="BD28" i="55"/>
  <c r="BD82" i="55" s="1"/>
  <c r="BD11" i="57"/>
  <c r="BD65" i="57" s="1"/>
  <c r="BD11" i="55"/>
  <c r="BD65" i="55" s="1"/>
  <c r="BT49" i="57"/>
  <c r="BT103" i="57" s="1"/>
  <c r="BT49" i="55"/>
  <c r="BT103" i="55" s="1"/>
  <c r="BT33" i="57"/>
  <c r="BT87" i="57" s="1"/>
  <c r="BT33" i="55"/>
  <c r="BT87" i="55" s="1"/>
  <c r="BT14" i="57"/>
  <c r="BT68" i="57" s="1"/>
  <c r="BT14" i="55"/>
  <c r="BT68" i="55" s="1"/>
  <c r="BT52" i="57"/>
  <c r="BT106" i="57" s="1"/>
  <c r="BT52" i="55"/>
  <c r="BT106" i="55" s="1"/>
  <c r="BT36" i="57"/>
  <c r="BT90" i="57" s="1"/>
  <c r="BT36" i="55"/>
  <c r="BT90" i="55" s="1"/>
  <c r="BT17" i="57"/>
  <c r="BT71" i="57" s="1"/>
  <c r="BT17" i="55"/>
  <c r="BT71" i="55" s="1"/>
  <c r="BT55" i="57"/>
  <c r="BT109" i="57" s="1"/>
  <c r="BT55" i="55"/>
  <c r="BT109" i="55" s="1"/>
  <c r="BT39" i="57"/>
  <c r="BT93" i="57" s="1"/>
  <c r="BT39" i="55"/>
  <c r="BT93" i="55" s="1"/>
  <c r="BT20" i="57"/>
  <c r="BT74" i="57" s="1"/>
  <c r="BT20" i="55"/>
  <c r="BT74" i="55" s="1"/>
  <c r="BT54" i="57"/>
  <c r="BT108" i="57" s="1"/>
  <c r="BT54" i="55"/>
  <c r="BT108" i="55" s="1"/>
  <c r="BT38" i="57"/>
  <c r="BT92" i="57" s="1"/>
  <c r="BT38" i="55"/>
  <c r="BT92" i="55" s="1"/>
  <c r="BT19" i="57"/>
  <c r="BT73" i="57" s="1"/>
  <c r="BT19" i="55"/>
  <c r="BT73" i="55" s="1"/>
  <c r="F121" i="55"/>
  <c r="N39" i="58"/>
  <c r="N93" i="58" s="1"/>
  <c r="N39" i="56"/>
  <c r="N93" i="56" s="1"/>
  <c r="N19" i="58"/>
  <c r="N73" i="58" s="1"/>
  <c r="N19" i="56"/>
  <c r="N73" i="56" s="1"/>
  <c r="N47" i="56"/>
  <c r="N101" i="56" s="1"/>
  <c r="N47" i="58"/>
  <c r="N101" i="58" s="1"/>
  <c r="N56" i="58"/>
  <c r="N110" i="58" s="1"/>
  <c r="N56" i="56"/>
  <c r="N110" i="56" s="1"/>
  <c r="N44" i="58"/>
  <c r="N98" i="58" s="1"/>
  <c r="N44" i="56"/>
  <c r="N98" i="56" s="1"/>
  <c r="N57" i="58"/>
  <c r="N111" i="58" s="1"/>
  <c r="N57" i="56"/>
  <c r="N111" i="56" s="1"/>
  <c r="N41" i="58"/>
  <c r="N95" i="58" s="1"/>
  <c r="N41" i="56"/>
  <c r="N95" i="56" s="1"/>
  <c r="N25" i="58"/>
  <c r="N79" i="58" s="1"/>
  <c r="N25" i="56"/>
  <c r="N79" i="56" s="1"/>
  <c r="N8" i="58"/>
  <c r="N8" i="56"/>
  <c r="N42" i="58"/>
  <c r="N96" i="58" s="1"/>
  <c r="N42" i="56"/>
  <c r="N96" i="56" s="1"/>
  <c r="N26" i="58"/>
  <c r="N80" i="58" s="1"/>
  <c r="N26" i="56"/>
  <c r="N80" i="56" s="1"/>
  <c r="N9" i="58"/>
  <c r="N63" i="58" s="1"/>
  <c r="N9" i="56"/>
  <c r="N63" i="56" s="1"/>
  <c r="L37" i="56"/>
  <c r="L91" i="56" s="1"/>
  <c r="L37" i="58"/>
  <c r="L91" i="58" s="1"/>
  <c r="L17" i="58"/>
  <c r="L71" i="58" s="1"/>
  <c r="L17" i="56"/>
  <c r="L71" i="56" s="1"/>
  <c r="L53" i="58"/>
  <c r="L107" i="58" s="1"/>
  <c r="L53" i="56"/>
  <c r="L107" i="56" s="1"/>
  <c r="L48" i="58"/>
  <c r="L102" i="58" s="1"/>
  <c r="L48" i="56"/>
  <c r="L102" i="56" s="1"/>
  <c r="L29" i="58"/>
  <c r="L83" i="58" s="1"/>
  <c r="L29" i="56"/>
  <c r="L83" i="56" s="1"/>
  <c r="L41" i="58"/>
  <c r="L95" i="58" s="1"/>
  <c r="L41" i="56"/>
  <c r="L95" i="56" s="1"/>
  <c r="L28" i="58"/>
  <c r="L82" i="58" s="1"/>
  <c r="L28" i="56"/>
  <c r="L82" i="56" s="1"/>
  <c r="L35" i="58"/>
  <c r="L89" i="58" s="1"/>
  <c r="L35" i="56"/>
  <c r="L89" i="56" s="1"/>
  <c r="L50" i="58"/>
  <c r="L104" i="58" s="1"/>
  <c r="L50" i="56"/>
  <c r="L104" i="56" s="1"/>
  <c r="L22" i="58"/>
  <c r="L76" i="58" s="1"/>
  <c r="L22" i="56"/>
  <c r="L76" i="56" s="1"/>
  <c r="L34" i="58"/>
  <c r="L88" i="58" s="1"/>
  <c r="L34" i="56"/>
  <c r="L88" i="56" s="1"/>
  <c r="L47" i="58"/>
  <c r="L101" i="58" s="1"/>
  <c r="L47" i="56"/>
  <c r="L101" i="56" s="1"/>
  <c r="L19" i="58"/>
  <c r="L73" i="58" s="1"/>
  <c r="L19" i="56"/>
  <c r="L73" i="56" s="1"/>
  <c r="R39" i="58"/>
  <c r="R93" i="58" s="1"/>
  <c r="R39" i="56"/>
  <c r="R93" i="56" s="1"/>
  <c r="R35" i="58"/>
  <c r="R89" i="58" s="1"/>
  <c r="R35" i="56"/>
  <c r="R89" i="56" s="1"/>
  <c r="R47" i="58"/>
  <c r="R101" i="58" s="1"/>
  <c r="R47" i="56"/>
  <c r="R101" i="56" s="1"/>
  <c r="R32" i="58"/>
  <c r="R86" i="58" s="1"/>
  <c r="R32" i="56"/>
  <c r="R86" i="56" s="1"/>
  <c r="R9" i="58"/>
  <c r="R63" i="58" s="1"/>
  <c r="R9" i="56"/>
  <c r="R63" i="56" s="1"/>
  <c r="R52" i="58"/>
  <c r="R106" i="58" s="1"/>
  <c r="R52" i="56"/>
  <c r="R106" i="56" s="1"/>
  <c r="R30" i="58"/>
  <c r="R84" i="58" s="1"/>
  <c r="R30" i="56"/>
  <c r="R84" i="56" s="1"/>
  <c r="R12" i="58"/>
  <c r="R66" i="58" s="1"/>
  <c r="R12" i="56"/>
  <c r="R66" i="56" s="1"/>
  <c r="R45" i="58"/>
  <c r="R99" i="58" s="1"/>
  <c r="R45" i="56"/>
  <c r="R99" i="56" s="1"/>
  <c r="R24" i="58"/>
  <c r="R78" i="58" s="1"/>
  <c r="R24" i="56"/>
  <c r="R78" i="56" s="1"/>
  <c r="R54" i="58"/>
  <c r="R108" i="58" s="1"/>
  <c r="R54" i="56"/>
  <c r="R108" i="56" s="1"/>
  <c r="R33" i="58"/>
  <c r="R87" i="58" s="1"/>
  <c r="R33" i="56"/>
  <c r="R87" i="56" s="1"/>
  <c r="V51" i="58"/>
  <c r="V105" i="58" s="1"/>
  <c r="V51" i="56"/>
  <c r="V105" i="56" s="1"/>
  <c r="V35" i="56"/>
  <c r="V89" i="56" s="1"/>
  <c r="V35" i="58"/>
  <c r="V89" i="58" s="1"/>
  <c r="V15" i="56"/>
  <c r="V69" i="56" s="1"/>
  <c r="V15" i="58"/>
  <c r="V69" i="58" s="1"/>
  <c r="V17" i="58"/>
  <c r="V71" i="58" s="1"/>
  <c r="V17" i="56"/>
  <c r="V71" i="56" s="1"/>
  <c r="V49" i="58"/>
  <c r="V103" i="58" s="1"/>
  <c r="V49" i="56"/>
  <c r="V103" i="56" s="1"/>
  <c r="V53" i="58"/>
  <c r="V107" i="58" s="1"/>
  <c r="V53" i="56"/>
  <c r="V107" i="56" s="1"/>
  <c r="V32" i="58"/>
  <c r="V86" i="58" s="1"/>
  <c r="V32" i="56"/>
  <c r="V86" i="56" s="1"/>
  <c r="V10" i="58"/>
  <c r="V64" i="58" s="1"/>
  <c r="V10" i="56"/>
  <c r="V64" i="56" s="1"/>
  <c r="V41" i="58"/>
  <c r="V95" i="58" s="1"/>
  <c r="V41" i="56"/>
  <c r="V95" i="56" s="1"/>
  <c r="V20" i="58"/>
  <c r="V74" i="58" s="1"/>
  <c r="V20" i="56"/>
  <c r="V74" i="56" s="1"/>
  <c r="V50" i="58"/>
  <c r="V104" i="58" s="1"/>
  <c r="V50" i="56"/>
  <c r="V104" i="56" s="1"/>
  <c r="V29" i="58"/>
  <c r="V83" i="58" s="1"/>
  <c r="V29" i="56"/>
  <c r="V83" i="56" s="1"/>
  <c r="V8" i="58"/>
  <c r="V8" i="56"/>
  <c r="P31" i="58"/>
  <c r="P85" i="58" s="1"/>
  <c r="P31" i="56"/>
  <c r="P85" i="56" s="1"/>
  <c r="P35" i="58"/>
  <c r="P89" i="58" s="1"/>
  <c r="P35" i="56"/>
  <c r="P89" i="56" s="1"/>
  <c r="P55" i="58"/>
  <c r="P109" i="58" s="1"/>
  <c r="P55" i="56"/>
  <c r="P109" i="56" s="1"/>
  <c r="P36" i="58"/>
  <c r="P90" i="58" s="1"/>
  <c r="P36" i="56"/>
  <c r="P90" i="56" s="1"/>
  <c r="P49" i="58"/>
  <c r="P103" i="58" s="1"/>
  <c r="P49" i="56"/>
  <c r="P103" i="56" s="1"/>
  <c r="P52" i="58"/>
  <c r="P106" i="58" s="1"/>
  <c r="P52" i="56"/>
  <c r="P106" i="56" s="1"/>
  <c r="P24" i="58"/>
  <c r="P78" i="58" s="1"/>
  <c r="P24" i="56"/>
  <c r="P78" i="56" s="1"/>
  <c r="P50" i="58"/>
  <c r="P104" i="58" s="1"/>
  <c r="P50" i="56"/>
  <c r="P104" i="56" s="1"/>
  <c r="P38" i="58"/>
  <c r="P92" i="58" s="1"/>
  <c r="P38" i="56"/>
  <c r="P92" i="56" s="1"/>
  <c r="P22" i="58"/>
  <c r="P76" i="58" s="1"/>
  <c r="P22" i="56"/>
  <c r="P76" i="56" s="1"/>
  <c r="P33" i="58"/>
  <c r="P87" i="58" s="1"/>
  <c r="P33" i="56"/>
  <c r="P87" i="56" s="1"/>
  <c r="P17" i="58"/>
  <c r="P71" i="58" s="1"/>
  <c r="P17" i="56"/>
  <c r="P71" i="56" s="1"/>
  <c r="K55" i="57"/>
  <c r="K109" i="57" s="1"/>
  <c r="K55" i="55"/>
  <c r="K109" i="55" s="1"/>
  <c r="K20" i="57"/>
  <c r="K74" i="57" s="1"/>
  <c r="K20" i="55"/>
  <c r="K74" i="55" s="1"/>
  <c r="K37" i="57"/>
  <c r="K91" i="57" s="1"/>
  <c r="K37" i="55"/>
  <c r="K91" i="55" s="1"/>
  <c r="K51" i="57"/>
  <c r="K105" i="57" s="1"/>
  <c r="K51" i="55"/>
  <c r="K105" i="55" s="1"/>
  <c r="K16" i="57"/>
  <c r="K70" i="57" s="1"/>
  <c r="K16" i="55"/>
  <c r="K70" i="55" s="1"/>
  <c r="K41" i="57"/>
  <c r="K95" i="57" s="1"/>
  <c r="K41" i="55"/>
  <c r="K95" i="55" s="1"/>
  <c r="K24" i="57"/>
  <c r="K78" i="57" s="1"/>
  <c r="K24" i="55"/>
  <c r="K78" i="55" s="1"/>
  <c r="K44" i="57"/>
  <c r="K98" i="57" s="1"/>
  <c r="K44" i="55"/>
  <c r="K98" i="55" s="1"/>
  <c r="K28" i="57"/>
  <c r="K82" i="57" s="1"/>
  <c r="K28" i="55"/>
  <c r="K82" i="55" s="1"/>
  <c r="K9" i="57"/>
  <c r="K63" i="57" s="1"/>
  <c r="K9" i="55"/>
  <c r="K63" i="55" s="1"/>
  <c r="K46" i="57"/>
  <c r="K100" i="57" s="1"/>
  <c r="K46" i="55"/>
  <c r="K100" i="55" s="1"/>
  <c r="K30" i="57"/>
  <c r="K84" i="57" s="1"/>
  <c r="K30" i="55"/>
  <c r="K84" i="55" s="1"/>
  <c r="K11" i="57"/>
  <c r="K65" i="57" s="1"/>
  <c r="K11" i="55"/>
  <c r="K65" i="55" s="1"/>
  <c r="W14" i="57"/>
  <c r="W68" i="57" s="1"/>
  <c r="W14" i="55"/>
  <c r="W68" i="55" s="1"/>
  <c r="W10" i="57"/>
  <c r="W64" i="57" s="1"/>
  <c r="W10" i="55"/>
  <c r="W64" i="55" s="1"/>
  <c r="W24" i="57"/>
  <c r="W78" i="57" s="1"/>
  <c r="W24" i="55"/>
  <c r="W78" i="55" s="1"/>
  <c r="W55" i="57"/>
  <c r="W109" i="57" s="1"/>
  <c r="W55" i="55"/>
  <c r="W109" i="55" s="1"/>
  <c r="W39" i="57"/>
  <c r="W93" i="57" s="1"/>
  <c r="W39" i="55"/>
  <c r="W93" i="55" s="1"/>
  <c r="W20" i="57"/>
  <c r="W74" i="57" s="1"/>
  <c r="W20" i="55"/>
  <c r="W74" i="55" s="1"/>
  <c r="W50" i="57"/>
  <c r="W104" i="57" s="1"/>
  <c r="W50" i="55"/>
  <c r="W104" i="55" s="1"/>
  <c r="W34" i="57"/>
  <c r="W88" i="57" s="1"/>
  <c r="W34" i="55"/>
  <c r="W88" i="55" s="1"/>
  <c r="W15" i="57"/>
  <c r="W69" i="57" s="1"/>
  <c r="W15" i="55"/>
  <c r="W69" i="55" s="1"/>
  <c r="W52" i="57"/>
  <c r="W106" i="57" s="1"/>
  <c r="W52" i="55"/>
  <c r="W106" i="55" s="1"/>
  <c r="W36" i="57"/>
  <c r="W90" i="57" s="1"/>
  <c r="W36" i="55"/>
  <c r="W90" i="55" s="1"/>
  <c r="W17" i="57"/>
  <c r="W71" i="57" s="1"/>
  <c r="W17" i="55"/>
  <c r="W71" i="55" s="1"/>
  <c r="BQ53" i="57"/>
  <c r="BQ107" i="57" s="1"/>
  <c r="BQ53" i="55"/>
  <c r="BQ107" i="55" s="1"/>
  <c r="BQ51" i="57"/>
  <c r="BQ105" i="57" s="1"/>
  <c r="BQ51" i="55"/>
  <c r="BQ105" i="55" s="1"/>
  <c r="BQ57" i="57"/>
  <c r="BQ111" i="57" s="1"/>
  <c r="BQ57" i="55"/>
  <c r="BQ111" i="55" s="1"/>
  <c r="BQ10" i="57"/>
  <c r="BQ64" i="57" s="1"/>
  <c r="BQ10" i="55"/>
  <c r="BQ64" i="55" s="1"/>
  <c r="BQ25" i="57"/>
  <c r="BQ79" i="57" s="1"/>
  <c r="BQ25" i="55"/>
  <c r="BQ79" i="55" s="1"/>
  <c r="BQ27" i="57"/>
  <c r="BQ81" i="57" s="1"/>
  <c r="BQ27" i="55"/>
  <c r="BQ81" i="55" s="1"/>
  <c r="BQ8" i="57"/>
  <c r="BQ62" i="57" s="1"/>
  <c r="BQ8" i="55"/>
  <c r="BQ42" i="57"/>
  <c r="BQ96" i="57" s="1"/>
  <c r="BQ42" i="55"/>
  <c r="BQ96" i="55" s="1"/>
  <c r="BQ26" i="57"/>
  <c r="BQ80" i="57" s="1"/>
  <c r="BQ26" i="55"/>
  <c r="BQ80" i="55" s="1"/>
  <c r="BQ22" i="57"/>
  <c r="BQ76" i="57" s="1"/>
  <c r="BQ22" i="55"/>
  <c r="BQ76" i="55" s="1"/>
  <c r="BQ44" i="57"/>
  <c r="BQ98" i="57" s="1"/>
  <c r="BQ44" i="55"/>
  <c r="BQ98" i="55" s="1"/>
  <c r="BQ28" i="57"/>
  <c r="BQ82" i="57" s="1"/>
  <c r="BQ28" i="55"/>
  <c r="BQ82" i="55" s="1"/>
  <c r="BQ9" i="57"/>
  <c r="BQ9" i="55"/>
  <c r="BQ63" i="55" s="1"/>
  <c r="G16" i="57"/>
  <c r="G70" i="57" s="1"/>
  <c r="G16" i="55"/>
  <c r="G70" i="55" s="1"/>
  <c r="G29" i="57"/>
  <c r="G83" i="57" s="1"/>
  <c r="G29" i="55"/>
  <c r="G83" i="55" s="1"/>
  <c r="G41" i="57"/>
  <c r="G95" i="57" s="1"/>
  <c r="G41" i="55"/>
  <c r="G95" i="55" s="1"/>
  <c r="G47" i="57"/>
  <c r="G101" i="57" s="1"/>
  <c r="G47" i="55"/>
  <c r="G101" i="55" s="1"/>
  <c r="G15" i="57"/>
  <c r="G69" i="57" s="1"/>
  <c r="G15" i="55"/>
  <c r="G69" i="55" s="1"/>
  <c r="G42" i="57"/>
  <c r="G96" i="57" s="1"/>
  <c r="G42" i="55"/>
  <c r="G96" i="55" s="1"/>
  <c r="G44" i="57"/>
  <c r="G98" i="57" s="1"/>
  <c r="G44" i="55"/>
  <c r="G98" i="55" s="1"/>
  <c r="G40" i="57"/>
  <c r="G94" i="57" s="1"/>
  <c r="G40" i="55"/>
  <c r="G94" i="55" s="1"/>
  <c r="G25" i="57"/>
  <c r="G79" i="57" s="1"/>
  <c r="G25" i="55"/>
  <c r="G79" i="55" s="1"/>
  <c r="G57" i="57"/>
  <c r="G111" i="57" s="1"/>
  <c r="G57" i="55"/>
  <c r="G111" i="55" s="1"/>
  <c r="G19" i="57"/>
  <c r="G73" i="57" s="1"/>
  <c r="G19" i="55"/>
  <c r="G73" i="55" s="1"/>
  <c r="G39" i="57"/>
  <c r="G93" i="57" s="1"/>
  <c r="G39" i="55"/>
  <c r="G93" i="55" s="1"/>
  <c r="X56" i="57"/>
  <c r="X110" i="57" s="1"/>
  <c r="X56" i="55"/>
  <c r="X110" i="55" s="1"/>
  <c r="X30" i="57"/>
  <c r="X84" i="57" s="1"/>
  <c r="X30" i="55"/>
  <c r="X84" i="55" s="1"/>
  <c r="X49" i="57"/>
  <c r="X103" i="57" s="1"/>
  <c r="X49" i="55"/>
  <c r="X103" i="55" s="1"/>
  <c r="X18" i="57"/>
  <c r="X72" i="57" s="1"/>
  <c r="X18" i="55"/>
  <c r="X72" i="55" s="1"/>
  <c r="X42" i="57"/>
  <c r="X96" i="57" s="1"/>
  <c r="X42" i="55"/>
  <c r="X96" i="55" s="1"/>
  <c r="X22" i="57"/>
  <c r="X76" i="57" s="1"/>
  <c r="X22" i="55"/>
  <c r="X76" i="55" s="1"/>
  <c r="X41" i="57"/>
  <c r="X95" i="57" s="1"/>
  <c r="X41" i="55"/>
  <c r="X95" i="55" s="1"/>
  <c r="X24" i="57"/>
  <c r="X78" i="57" s="1"/>
  <c r="X24" i="55"/>
  <c r="X78" i="55" s="1"/>
  <c r="X43" i="57"/>
  <c r="X97" i="57" s="1"/>
  <c r="X43" i="55"/>
  <c r="X97" i="55" s="1"/>
  <c r="X27" i="57"/>
  <c r="X81" i="57" s="1"/>
  <c r="X27" i="55"/>
  <c r="X81" i="55" s="1"/>
  <c r="X28" i="57"/>
  <c r="X82" i="57" s="1"/>
  <c r="X28" i="55"/>
  <c r="X82" i="55" s="1"/>
  <c r="X9" i="57"/>
  <c r="X63" i="57" s="1"/>
  <c r="X9" i="55"/>
  <c r="X63" i="55" s="1"/>
  <c r="BR39" i="57"/>
  <c r="BR93" i="57" s="1"/>
  <c r="BR39" i="55"/>
  <c r="BR93" i="55" s="1"/>
  <c r="BR53" i="57"/>
  <c r="BR107" i="57" s="1"/>
  <c r="BR53" i="55"/>
  <c r="BR107" i="55" s="1"/>
  <c r="BR18" i="57"/>
  <c r="BR72" i="57" s="1"/>
  <c r="BR18" i="55"/>
  <c r="BR72" i="55" s="1"/>
  <c r="BR35" i="57"/>
  <c r="BR89" i="57" s="1"/>
  <c r="BR35" i="55"/>
  <c r="BR89" i="55" s="1"/>
  <c r="BR57" i="57"/>
  <c r="BR111" i="57" s="1"/>
  <c r="BR57" i="55"/>
  <c r="BR111" i="55" s="1"/>
  <c r="BR25" i="57"/>
  <c r="BR79" i="57" s="1"/>
  <c r="BR25" i="55"/>
  <c r="BR79" i="55" s="1"/>
  <c r="BR50" i="57"/>
  <c r="BR104" i="57" s="1"/>
  <c r="BR50" i="55"/>
  <c r="BR104" i="55" s="1"/>
  <c r="BR34" i="57"/>
  <c r="BR88" i="57" s="1"/>
  <c r="BR34" i="55"/>
  <c r="BR88" i="55" s="1"/>
  <c r="BR15" i="57"/>
  <c r="BR69" i="57" s="1"/>
  <c r="BR15" i="55"/>
  <c r="BR69" i="55" s="1"/>
  <c r="BR52" i="57"/>
  <c r="BR106" i="57" s="1"/>
  <c r="BR52" i="55"/>
  <c r="BR106" i="55" s="1"/>
  <c r="BR36" i="57"/>
  <c r="BR90" i="57" s="1"/>
  <c r="BR36" i="55"/>
  <c r="BR90" i="55" s="1"/>
  <c r="BR17" i="57"/>
  <c r="BR71" i="57" s="1"/>
  <c r="BR17" i="55"/>
  <c r="BR71" i="55" s="1"/>
  <c r="P56" i="57"/>
  <c r="P110" i="57" s="1"/>
  <c r="P56" i="55"/>
  <c r="P110" i="55" s="1"/>
  <c r="P40" i="57"/>
  <c r="P94" i="57" s="1"/>
  <c r="P40" i="55"/>
  <c r="P94" i="55" s="1"/>
  <c r="P21" i="57"/>
  <c r="P75" i="57" s="1"/>
  <c r="P21" i="55"/>
  <c r="P75" i="55" s="1"/>
  <c r="P23" i="57"/>
  <c r="P77" i="57" s="1"/>
  <c r="P23" i="55"/>
  <c r="P77" i="55" s="1"/>
  <c r="P43" i="57"/>
  <c r="P97" i="57" s="1"/>
  <c r="P43" i="55"/>
  <c r="P97" i="55" s="1"/>
  <c r="P27" i="57"/>
  <c r="P81" i="57" s="1"/>
  <c r="P27" i="55"/>
  <c r="P81" i="55" s="1"/>
  <c r="P42" i="57"/>
  <c r="P96" i="57" s="1"/>
  <c r="P42" i="55"/>
  <c r="P96" i="55" s="1"/>
  <c r="P26" i="57"/>
  <c r="P80" i="57" s="1"/>
  <c r="P26" i="55"/>
  <c r="P80" i="55" s="1"/>
  <c r="P22" i="57"/>
  <c r="P76" i="57" s="1"/>
  <c r="P22" i="55"/>
  <c r="P76" i="55" s="1"/>
  <c r="P45" i="57"/>
  <c r="P99" i="57" s="1"/>
  <c r="P45" i="55"/>
  <c r="P99" i="55" s="1"/>
  <c r="P29" i="57"/>
  <c r="P83" i="57" s="1"/>
  <c r="P29" i="55"/>
  <c r="P83" i="55" s="1"/>
  <c r="P10" i="57"/>
  <c r="P64" i="57" s="1"/>
  <c r="P10" i="55"/>
  <c r="P64" i="55" s="1"/>
  <c r="BK47" i="57"/>
  <c r="BK101" i="57" s="1"/>
  <c r="BK47" i="55"/>
  <c r="BK101" i="55" s="1"/>
  <c r="BK31" i="57"/>
  <c r="BK85" i="57" s="1"/>
  <c r="BK31" i="55"/>
  <c r="BK85" i="55" s="1"/>
  <c r="BK12" i="57"/>
  <c r="BK66" i="57" s="1"/>
  <c r="BK12" i="55"/>
  <c r="BK66" i="55" s="1"/>
  <c r="BK46" i="57"/>
  <c r="BK100" i="57" s="1"/>
  <c r="BK46" i="55"/>
  <c r="BK100" i="55" s="1"/>
  <c r="BK30" i="57"/>
  <c r="BK84" i="57" s="1"/>
  <c r="BK30" i="55"/>
  <c r="BK84" i="55" s="1"/>
  <c r="BK11" i="57"/>
  <c r="BK65" i="57" s="1"/>
  <c r="BK11" i="55"/>
  <c r="BK65" i="55" s="1"/>
  <c r="BK49" i="57"/>
  <c r="BK103" i="57" s="1"/>
  <c r="BK49" i="55"/>
  <c r="BK103" i="55" s="1"/>
  <c r="BK33" i="57"/>
  <c r="BK87" i="57" s="1"/>
  <c r="BK33" i="55"/>
  <c r="BK87" i="55" s="1"/>
  <c r="BK14" i="57"/>
  <c r="BK68" i="57" s="1"/>
  <c r="BK14" i="55"/>
  <c r="BK68" i="55" s="1"/>
  <c r="BK52" i="57"/>
  <c r="BK106" i="57" s="1"/>
  <c r="BK52" i="55"/>
  <c r="BK106" i="55" s="1"/>
  <c r="BK36" i="57"/>
  <c r="BK90" i="57" s="1"/>
  <c r="BK36" i="55"/>
  <c r="BK90" i="55" s="1"/>
  <c r="BK17" i="57"/>
  <c r="BK71" i="57" s="1"/>
  <c r="BK17" i="55"/>
  <c r="BK71" i="55" s="1"/>
  <c r="R57" i="57"/>
  <c r="R111" i="57" s="1"/>
  <c r="R57" i="55"/>
  <c r="R111" i="55" s="1"/>
  <c r="R53" i="57"/>
  <c r="R107" i="57" s="1"/>
  <c r="R53" i="55"/>
  <c r="R107" i="55" s="1"/>
  <c r="R33" i="57"/>
  <c r="R87" i="57" s="1"/>
  <c r="R33" i="55"/>
  <c r="R87" i="55" s="1"/>
  <c r="R10" i="57"/>
  <c r="R64" i="57" s="1"/>
  <c r="R10" i="55"/>
  <c r="R64" i="55" s="1"/>
  <c r="R43" i="57"/>
  <c r="R97" i="57" s="1"/>
  <c r="R43" i="55"/>
  <c r="R97" i="55" s="1"/>
  <c r="R27" i="57"/>
  <c r="R81" i="57" s="1"/>
  <c r="R27" i="55"/>
  <c r="R81" i="55" s="1"/>
  <c r="R42" i="57"/>
  <c r="R96" i="57" s="1"/>
  <c r="R42" i="55"/>
  <c r="R96" i="55" s="1"/>
  <c r="R26" i="57"/>
  <c r="R80" i="57" s="1"/>
  <c r="R26" i="55"/>
  <c r="R80" i="55" s="1"/>
  <c r="R22" i="57"/>
  <c r="R76" i="57" s="1"/>
  <c r="R22" i="55"/>
  <c r="R76" i="55" s="1"/>
  <c r="R44" i="57"/>
  <c r="R98" i="57" s="1"/>
  <c r="R44" i="55"/>
  <c r="R98" i="55" s="1"/>
  <c r="R28" i="57"/>
  <c r="R82" i="57" s="1"/>
  <c r="R28" i="55"/>
  <c r="R82" i="55" s="1"/>
  <c r="R9" i="57"/>
  <c r="R63" i="57" s="1"/>
  <c r="R9" i="55"/>
  <c r="R63" i="55" s="1"/>
  <c r="BH17" i="57"/>
  <c r="BH71" i="57" s="1"/>
  <c r="BH17" i="55"/>
  <c r="BH71" i="55" s="1"/>
  <c r="BH50" i="57"/>
  <c r="BH104" i="57" s="1"/>
  <c r="BH50" i="55"/>
  <c r="BH104" i="55" s="1"/>
  <c r="BH33" i="57"/>
  <c r="BH87" i="57" s="1"/>
  <c r="BH33" i="55"/>
  <c r="BH87" i="55" s="1"/>
  <c r="BH11" i="57"/>
  <c r="BH65" i="57" s="1"/>
  <c r="BH11" i="55"/>
  <c r="BH65" i="55" s="1"/>
  <c r="BH45" i="57"/>
  <c r="BH99" i="57" s="1"/>
  <c r="BH45" i="55"/>
  <c r="BH99" i="55" s="1"/>
  <c r="BH28" i="57"/>
  <c r="BH82" i="57" s="1"/>
  <c r="BH28" i="55"/>
  <c r="BH82" i="55" s="1"/>
  <c r="BH23" i="57"/>
  <c r="BH77" i="57" s="1"/>
  <c r="BH23" i="55"/>
  <c r="BH77" i="55" s="1"/>
  <c r="BH44" i="57"/>
  <c r="BH98" i="57" s="1"/>
  <c r="BH44" i="55"/>
  <c r="BH98" i="55" s="1"/>
  <c r="BH27" i="57"/>
  <c r="BH81" i="57" s="1"/>
  <c r="BH27" i="55"/>
  <c r="BH81" i="55" s="1"/>
  <c r="BH56" i="57"/>
  <c r="BH110" i="57" s="1"/>
  <c r="BH56" i="55"/>
  <c r="BH110" i="55" s="1"/>
  <c r="BH39" i="57"/>
  <c r="BH93" i="57" s="1"/>
  <c r="BH39" i="55"/>
  <c r="BH93" i="55" s="1"/>
  <c r="BH19" i="57"/>
  <c r="BH73" i="57" s="1"/>
  <c r="BH19" i="55"/>
  <c r="BH73" i="55" s="1"/>
  <c r="E34" i="58"/>
  <c r="E88" i="58" s="1"/>
  <c r="E34" i="56"/>
  <c r="E88" i="56" s="1"/>
  <c r="E47" i="58"/>
  <c r="E101" i="58" s="1"/>
  <c r="E47" i="56"/>
  <c r="E101" i="56" s="1"/>
  <c r="E30" i="58"/>
  <c r="E84" i="58" s="1"/>
  <c r="E30" i="56"/>
  <c r="E84" i="56" s="1"/>
  <c r="E17" i="58"/>
  <c r="E71" i="58" s="1"/>
  <c r="E17" i="56"/>
  <c r="E71" i="56" s="1"/>
  <c r="E19" i="58"/>
  <c r="E73" i="58" s="1"/>
  <c r="E19" i="56"/>
  <c r="E73" i="56" s="1"/>
  <c r="E27" i="58"/>
  <c r="E81" i="58" s="1"/>
  <c r="E27" i="56"/>
  <c r="E81" i="56" s="1"/>
  <c r="E48" i="58"/>
  <c r="E102" i="58" s="1"/>
  <c r="E48" i="56"/>
  <c r="E102" i="56" s="1"/>
  <c r="E53" i="58"/>
  <c r="E107" i="58" s="1"/>
  <c r="E53" i="56"/>
  <c r="E107" i="56" s="1"/>
  <c r="E26" i="58"/>
  <c r="E80" i="58" s="1"/>
  <c r="E26" i="56"/>
  <c r="E80" i="56" s="1"/>
  <c r="E55" i="58"/>
  <c r="E109" i="58" s="1"/>
  <c r="E55" i="56"/>
  <c r="E109" i="56" s="1"/>
  <c r="E38" i="58"/>
  <c r="E92" i="58" s="1"/>
  <c r="E38" i="56"/>
  <c r="E92" i="56" s="1"/>
  <c r="E25" i="58"/>
  <c r="E79" i="58" s="1"/>
  <c r="E25" i="56"/>
  <c r="E79" i="56" s="1"/>
  <c r="E12" i="58"/>
  <c r="E66" i="58" s="1"/>
  <c r="E12" i="56"/>
  <c r="E66" i="56" s="1"/>
  <c r="W23" i="58"/>
  <c r="W77" i="58" s="1"/>
  <c r="W23" i="56"/>
  <c r="W77" i="56" s="1"/>
  <c r="W47" i="58"/>
  <c r="W101" i="58" s="1"/>
  <c r="W47" i="56"/>
  <c r="W101" i="56" s="1"/>
  <c r="W54" i="58"/>
  <c r="W108" i="58" s="1"/>
  <c r="W54" i="56"/>
  <c r="W108" i="56" s="1"/>
  <c r="W26" i="58"/>
  <c r="W80" i="58" s="1"/>
  <c r="W26" i="56"/>
  <c r="W80" i="56" s="1"/>
  <c r="W45" i="58"/>
  <c r="W99" i="58" s="1"/>
  <c r="W45" i="56"/>
  <c r="W99" i="56" s="1"/>
  <c r="W17" i="58"/>
  <c r="W71" i="58" s="1"/>
  <c r="W17" i="56"/>
  <c r="W71" i="56" s="1"/>
  <c r="W37" i="58"/>
  <c r="W91" i="58" s="1"/>
  <c r="W37" i="56"/>
  <c r="W91" i="56" s="1"/>
  <c r="W8" i="58"/>
  <c r="W8" i="56"/>
  <c r="W34" i="58"/>
  <c r="W88" i="58" s="1"/>
  <c r="W34" i="56"/>
  <c r="W88" i="56" s="1"/>
  <c r="W57" i="58"/>
  <c r="W111" i="58" s="1"/>
  <c r="W57" i="56"/>
  <c r="W111" i="56" s="1"/>
  <c r="W36" i="58"/>
  <c r="W90" i="58" s="1"/>
  <c r="W36" i="56"/>
  <c r="W90" i="56" s="1"/>
  <c r="W14" i="58"/>
  <c r="W68" i="58" s="1"/>
  <c r="W14" i="56"/>
  <c r="W68" i="56" s="1"/>
  <c r="S27" i="58"/>
  <c r="S81" i="58" s="1"/>
  <c r="S27" i="56"/>
  <c r="S81" i="56" s="1"/>
  <c r="S47" i="58"/>
  <c r="S101" i="58" s="1"/>
  <c r="S47" i="56"/>
  <c r="S101" i="56" s="1"/>
  <c r="S35" i="56"/>
  <c r="S89" i="56" s="1"/>
  <c r="S35" i="58"/>
  <c r="S89" i="58" s="1"/>
  <c r="S42" i="58"/>
  <c r="S96" i="58" s="1"/>
  <c r="S42" i="56"/>
  <c r="S96" i="56" s="1"/>
  <c r="S53" i="58"/>
  <c r="S107" i="58" s="1"/>
  <c r="S53" i="56"/>
  <c r="S107" i="56" s="1"/>
  <c r="S52" i="58"/>
  <c r="S106" i="58" s="1"/>
  <c r="S52" i="56"/>
  <c r="S106" i="56" s="1"/>
  <c r="S30" i="58"/>
  <c r="S84" i="58" s="1"/>
  <c r="S30" i="56"/>
  <c r="S84" i="56" s="1"/>
  <c r="S9" i="58"/>
  <c r="S63" i="58" s="1"/>
  <c r="S9" i="56"/>
  <c r="S63" i="56" s="1"/>
  <c r="S40" i="58"/>
  <c r="S94" i="58" s="1"/>
  <c r="S40" i="56"/>
  <c r="S94" i="56" s="1"/>
  <c r="S18" i="58"/>
  <c r="S72" i="58" s="1"/>
  <c r="S18" i="56"/>
  <c r="S72" i="56" s="1"/>
  <c r="S49" i="58"/>
  <c r="S103" i="58" s="1"/>
  <c r="S49" i="56"/>
  <c r="S103" i="56" s="1"/>
  <c r="S28" i="58"/>
  <c r="S82" i="58" s="1"/>
  <c r="S28" i="56"/>
  <c r="S82" i="56" s="1"/>
  <c r="S11" i="58"/>
  <c r="S65" i="58" s="1"/>
  <c r="S11" i="56"/>
  <c r="S65" i="56" s="1"/>
  <c r="F24" i="58"/>
  <c r="F78" i="58" s="1"/>
  <c r="F24" i="56"/>
  <c r="F78" i="56" s="1"/>
  <c r="F15" i="58"/>
  <c r="F69" i="58" s="1"/>
  <c r="F15" i="56"/>
  <c r="F69" i="56" s="1"/>
  <c r="F52" i="58"/>
  <c r="F106" i="58" s="1"/>
  <c r="F52" i="56"/>
  <c r="F106" i="56" s="1"/>
  <c r="F37" i="56"/>
  <c r="F91" i="56" s="1"/>
  <c r="F37" i="58"/>
  <c r="F91" i="58" s="1"/>
  <c r="F11" i="58"/>
  <c r="F65" i="58" s="1"/>
  <c r="F11" i="56"/>
  <c r="F65" i="56" s="1"/>
  <c r="F22" i="58"/>
  <c r="F76" i="58" s="1"/>
  <c r="F22" i="56"/>
  <c r="F76" i="56" s="1"/>
  <c r="F38" i="58"/>
  <c r="F92" i="58" s="1"/>
  <c r="F38" i="56"/>
  <c r="F92" i="56" s="1"/>
  <c r="F32" i="58"/>
  <c r="F86" i="58" s="1"/>
  <c r="F32" i="56"/>
  <c r="F86" i="56" s="1"/>
  <c r="F39" i="56"/>
  <c r="F93" i="56" s="1"/>
  <c r="F39" i="58"/>
  <c r="F93" i="58" s="1"/>
  <c r="F25" i="56"/>
  <c r="F79" i="56" s="1"/>
  <c r="F25" i="58"/>
  <c r="F79" i="58" s="1"/>
  <c r="F12" i="56"/>
  <c r="F66" i="56" s="1"/>
  <c r="F12" i="58"/>
  <c r="F66" i="58" s="1"/>
  <c r="F26" i="58"/>
  <c r="F80" i="58" s="1"/>
  <c r="F26" i="56"/>
  <c r="F80" i="56" s="1"/>
  <c r="Q19" i="58"/>
  <c r="Q73" i="58" s="1"/>
  <c r="Q19" i="56"/>
  <c r="Q73" i="56" s="1"/>
  <c r="Q23" i="58"/>
  <c r="Q77" i="58" s="1"/>
  <c r="Q23" i="56"/>
  <c r="Q77" i="56" s="1"/>
  <c r="Q27" i="58"/>
  <c r="Q81" i="58" s="1"/>
  <c r="Q27" i="56"/>
  <c r="Q81" i="56" s="1"/>
  <c r="Q49" i="58"/>
  <c r="Q103" i="58" s="1"/>
  <c r="Q49" i="56"/>
  <c r="Q103" i="56" s="1"/>
  <c r="Q33" i="58"/>
  <c r="Q87" i="58" s="1"/>
  <c r="Q33" i="56"/>
  <c r="Q87" i="56" s="1"/>
  <c r="Q17" i="58"/>
  <c r="Q71" i="58" s="1"/>
  <c r="Q17" i="56"/>
  <c r="Q71" i="56" s="1"/>
  <c r="Q52" i="58"/>
  <c r="Q106" i="58" s="1"/>
  <c r="Q52" i="56"/>
  <c r="Q106" i="56" s="1"/>
  <c r="Q36" i="58"/>
  <c r="Q90" i="58" s="1"/>
  <c r="Q36" i="56"/>
  <c r="Q90" i="56" s="1"/>
  <c r="Q20" i="58"/>
  <c r="Q74" i="58" s="1"/>
  <c r="Q20" i="56"/>
  <c r="Q74" i="56" s="1"/>
  <c r="Q54" i="58"/>
  <c r="Q108" i="58" s="1"/>
  <c r="Q54" i="56"/>
  <c r="Q108" i="56" s="1"/>
  <c r="Q38" i="58"/>
  <c r="Q92" i="58" s="1"/>
  <c r="Q38" i="56"/>
  <c r="Q92" i="56" s="1"/>
  <c r="Q22" i="58"/>
  <c r="Q76" i="58" s="1"/>
  <c r="Q22" i="56"/>
  <c r="Q76" i="56" s="1"/>
  <c r="Q11" i="58"/>
  <c r="Q65" i="58" s="1"/>
  <c r="Q11" i="56"/>
  <c r="Q65" i="56" s="1"/>
  <c r="AW51" i="55"/>
  <c r="AW105" i="55" s="1"/>
  <c r="AW51" i="57"/>
  <c r="AW105" i="57" s="1"/>
  <c r="AW55" i="55"/>
  <c r="AW109" i="55" s="1"/>
  <c r="AW55" i="57"/>
  <c r="AW109" i="57" s="1"/>
  <c r="AW50" i="55"/>
  <c r="AW104" i="55" s="1"/>
  <c r="AW50" i="57"/>
  <c r="AW104" i="57" s="1"/>
  <c r="AW10" i="55"/>
  <c r="AW64" i="55" s="1"/>
  <c r="AW10" i="57"/>
  <c r="AW64" i="57" s="1"/>
  <c r="AW20" i="55"/>
  <c r="AW74" i="55" s="1"/>
  <c r="AW20" i="57"/>
  <c r="AW74" i="57" s="1"/>
  <c r="AW23" i="55"/>
  <c r="AW77" i="55" s="1"/>
  <c r="AW23" i="57"/>
  <c r="AW77" i="57" s="1"/>
  <c r="AW11" i="57"/>
  <c r="AW65" i="57" s="1"/>
  <c r="AW11" i="55"/>
  <c r="AW65" i="55" s="1"/>
  <c r="AW17" i="55"/>
  <c r="AW71" i="55" s="1"/>
  <c r="AW17" i="57"/>
  <c r="AW71" i="57" s="1"/>
  <c r="AW32" i="55"/>
  <c r="AW86" i="55" s="1"/>
  <c r="AW32" i="57"/>
  <c r="AW86" i="57" s="1"/>
  <c r="AW39" i="57"/>
  <c r="AW93" i="57" s="1"/>
  <c r="AW39" i="55"/>
  <c r="AW93" i="55" s="1"/>
  <c r="AW24" i="55"/>
  <c r="AW78" i="55" s="1"/>
  <c r="AW24" i="57"/>
  <c r="AW78" i="57" s="1"/>
  <c r="AW31" i="57"/>
  <c r="AW85" i="57" s="1"/>
  <c r="AW31" i="55"/>
  <c r="AW85" i="55" s="1"/>
  <c r="AW42" i="55"/>
  <c r="AW96" i="55" s="1"/>
  <c r="AW42" i="57"/>
  <c r="AW96" i="57" s="1"/>
  <c r="L33" i="57"/>
  <c r="L87" i="57" s="1"/>
  <c r="L33" i="55"/>
  <c r="L87" i="55" s="1"/>
  <c r="L55" i="57"/>
  <c r="L109" i="57" s="1"/>
  <c r="L55" i="55"/>
  <c r="L109" i="55" s="1"/>
  <c r="L20" i="57"/>
  <c r="L74" i="57" s="1"/>
  <c r="L51" i="57"/>
  <c r="L105" i="57" s="1"/>
  <c r="L51" i="55"/>
  <c r="L105" i="55" s="1"/>
  <c r="L16" i="57"/>
  <c r="L70" i="57" s="1"/>
  <c r="L16" i="55"/>
  <c r="L70" i="55" s="1"/>
  <c r="L48" i="57"/>
  <c r="L102" i="57" s="1"/>
  <c r="L48" i="55"/>
  <c r="L102" i="55" s="1"/>
  <c r="L32" i="57"/>
  <c r="L86" i="57" s="1"/>
  <c r="L32" i="55"/>
  <c r="L86" i="55" s="1"/>
  <c r="L34" i="57"/>
  <c r="L88" i="57" s="1"/>
  <c r="L34" i="55"/>
  <c r="L88" i="55" s="1"/>
  <c r="L15" i="57"/>
  <c r="L69" i="57" s="1"/>
  <c r="L15" i="55"/>
  <c r="L69" i="55" s="1"/>
  <c r="BE30" i="57"/>
  <c r="BE84" i="57" s="1"/>
  <c r="BE30" i="55"/>
  <c r="BE84" i="55" s="1"/>
  <c r="BE49" i="57"/>
  <c r="BE103" i="57" s="1"/>
  <c r="BE49" i="55"/>
  <c r="BE103" i="55" s="1"/>
  <c r="BE44" i="57"/>
  <c r="BE98" i="57" s="1"/>
  <c r="BE44" i="55"/>
  <c r="BE98" i="55" s="1"/>
  <c r="BE26" i="57"/>
  <c r="BE80" i="57" s="1"/>
  <c r="BE26" i="55"/>
  <c r="BE80" i="55" s="1"/>
  <c r="BE23" i="57"/>
  <c r="BE77" i="57" s="1"/>
  <c r="BE23" i="55"/>
  <c r="BE77" i="55" s="1"/>
  <c r="BE38" i="57"/>
  <c r="BE92" i="57" s="1"/>
  <c r="BE38" i="55"/>
  <c r="BE92" i="55" s="1"/>
  <c r="BE18" i="57"/>
  <c r="BE72" i="57" s="1"/>
  <c r="BE18" i="55"/>
  <c r="BE72" i="55" s="1"/>
  <c r="BE51" i="57"/>
  <c r="BE105" i="57" s="1"/>
  <c r="BE51" i="55"/>
  <c r="BE105" i="55" s="1"/>
  <c r="BE32" i="57"/>
  <c r="BE86" i="57" s="1"/>
  <c r="BE32" i="55"/>
  <c r="BE86" i="55" s="1"/>
  <c r="BE9" i="57"/>
  <c r="BE63" i="57" s="1"/>
  <c r="BE9" i="55"/>
  <c r="BE63" i="55" s="1"/>
  <c r="BE45" i="57"/>
  <c r="BE99" i="57" s="1"/>
  <c r="BE45" i="55"/>
  <c r="BE99" i="55" s="1"/>
  <c r="BE27" i="57"/>
  <c r="BE81" i="57" s="1"/>
  <c r="BE27" i="55"/>
  <c r="BE81" i="55" s="1"/>
  <c r="BE22" i="57"/>
  <c r="BE76" i="57" s="1"/>
  <c r="BE22" i="55"/>
  <c r="BE76" i="55" s="1"/>
  <c r="BU45" i="57"/>
  <c r="BU99" i="57" s="1"/>
  <c r="BU45" i="55"/>
  <c r="BU99" i="55" s="1"/>
  <c r="BU29" i="57"/>
  <c r="BU83" i="57" s="1"/>
  <c r="BU29" i="55"/>
  <c r="BU83" i="55" s="1"/>
  <c r="BU10" i="57"/>
  <c r="BU64" i="57" s="1"/>
  <c r="BU10" i="55"/>
  <c r="BU64" i="55" s="1"/>
  <c r="BU48" i="57"/>
  <c r="BU102" i="57" s="1"/>
  <c r="BU48" i="55"/>
  <c r="BU102" i="55" s="1"/>
  <c r="BU32" i="57"/>
  <c r="BU86" i="57" s="1"/>
  <c r="BU32" i="55"/>
  <c r="BU86" i="55" s="1"/>
  <c r="BU13" i="57"/>
  <c r="BU67" i="57" s="1"/>
  <c r="BU13" i="55"/>
  <c r="BU67" i="55" s="1"/>
  <c r="BU51" i="57"/>
  <c r="BU105" i="57" s="1"/>
  <c r="BU51" i="55"/>
  <c r="BU105" i="55" s="1"/>
  <c r="BU35" i="57"/>
  <c r="BU89" i="57" s="1"/>
  <c r="BU35" i="55"/>
  <c r="BU89" i="55" s="1"/>
  <c r="BU16" i="57"/>
  <c r="BU70" i="57" s="1"/>
  <c r="BU16" i="55"/>
  <c r="BU70" i="55" s="1"/>
  <c r="BU50" i="57"/>
  <c r="BU104" i="57" s="1"/>
  <c r="BU50" i="55"/>
  <c r="BU104" i="55" s="1"/>
  <c r="BU34" i="57"/>
  <c r="BU88" i="57" s="1"/>
  <c r="BU34" i="55"/>
  <c r="BU88" i="55" s="1"/>
  <c r="BU15" i="57"/>
  <c r="BU69" i="57" s="1"/>
  <c r="BU15" i="55"/>
  <c r="BU69" i="55" s="1"/>
  <c r="M52" i="57"/>
  <c r="M106" i="57" s="1"/>
  <c r="M52" i="55"/>
  <c r="M106" i="55" s="1"/>
  <c r="M36" i="57"/>
  <c r="M90" i="57" s="1"/>
  <c r="M36" i="55"/>
  <c r="M90" i="55" s="1"/>
  <c r="M43" i="57"/>
  <c r="M97" i="57" s="1"/>
  <c r="M43" i="55"/>
  <c r="M97" i="55" s="1"/>
  <c r="M25" i="57"/>
  <c r="M79" i="57" s="1"/>
  <c r="M25" i="55"/>
  <c r="M79" i="55" s="1"/>
  <c r="M50" i="57"/>
  <c r="M104" i="57" s="1"/>
  <c r="M50" i="55"/>
  <c r="M104" i="55" s="1"/>
  <c r="M34" i="57"/>
  <c r="M88" i="57" s="1"/>
  <c r="M34" i="55"/>
  <c r="M88" i="55" s="1"/>
  <c r="M57" i="57"/>
  <c r="M111" i="57" s="1"/>
  <c r="M57" i="55"/>
  <c r="M111" i="55" s="1"/>
  <c r="M41" i="57"/>
  <c r="M95" i="57" s="1"/>
  <c r="M41" i="55"/>
  <c r="M95" i="55" s="1"/>
  <c r="M18" i="57"/>
  <c r="M72" i="57" s="1"/>
  <c r="M18" i="55"/>
  <c r="M72" i="55" s="1"/>
  <c r="M17" i="57"/>
  <c r="M71" i="57" s="1"/>
  <c r="M17" i="55"/>
  <c r="M71" i="55" s="1"/>
  <c r="M26" i="57"/>
  <c r="M80" i="57" s="1"/>
  <c r="M26" i="55"/>
  <c r="M80" i="55" s="1"/>
  <c r="M22" i="57"/>
  <c r="M76" i="57" s="1"/>
  <c r="M22" i="55"/>
  <c r="M76" i="55" s="1"/>
  <c r="BF16" i="57"/>
  <c r="BF70" i="57" s="1"/>
  <c r="BF16" i="55"/>
  <c r="BF70" i="55" s="1"/>
  <c r="BF25" i="55"/>
  <c r="BF79" i="55" s="1"/>
  <c r="BF25" i="57"/>
  <c r="BF79" i="57" s="1"/>
  <c r="BF40" i="57"/>
  <c r="BF94" i="57" s="1"/>
  <c r="BF40" i="55"/>
  <c r="BF94" i="55" s="1"/>
  <c r="BF47" i="55"/>
  <c r="BF101" i="55" s="1"/>
  <c r="BF47" i="57"/>
  <c r="BF101" i="57" s="1"/>
  <c r="BF50" i="57"/>
  <c r="BF104" i="57" s="1"/>
  <c r="BF50" i="55"/>
  <c r="BF104" i="55" s="1"/>
  <c r="BF27" i="57"/>
  <c r="BF81" i="57" s="1"/>
  <c r="BF27" i="55"/>
  <c r="BF81" i="55" s="1"/>
  <c r="BF56" i="57"/>
  <c r="BF110" i="57" s="1"/>
  <c r="BF56" i="55"/>
  <c r="BF110" i="55" s="1"/>
  <c r="BF26" i="57"/>
  <c r="BF80" i="57" s="1"/>
  <c r="BF26" i="55"/>
  <c r="BF80" i="55" s="1"/>
  <c r="BF48" i="57"/>
  <c r="BF102" i="57" s="1"/>
  <c r="BF48" i="55"/>
  <c r="BF102" i="55" s="1"/>
  <c r="BF21" i="57"/>
  <c r="BF75" i="57" s="1"/>
  <c r="BF21" i="55"/>
  <c r="BF75" i="55" s="1"/>
  <c r="BF42" i="57"/>
  <c r="BF96" i="57" s="1"/>
  <c r="BF42" i="55"/>
  <c r="BF96" i="55" s="1"/>
  <c r="BF13" i="57"/>
  <c r="BF67" i="57" s="1"/>
  <c r="BF13" i="55"/>
  <c r="BF67" i="55" s="1"/>
  <c r="BV53" i="57"/>
  <c r="BV107" i="57" s="1"/>
  <c r="BV53" i="55"/>
  <c r="BV107" i="55" s="1"/>
  <c r="BV37" i="57"/>
  <c r="BV91" i="57" s="1"/>
  <c r="BV37" i="55"/>
  <c r="BV91" i="55" s="1"/>
  <c r="BV18" i="57"/>
  <c r="BV72" i="57" s="1"/>
  <c r="BV18" i="55"/>
  <c r="BV72" i="55" s="1"/>
  <c r="BV56" i="57"/>
  <c r="BV110" i="57" s="1"/>
  <c r="BV56" i="55"/>
  <c r="BV110" i="55" s="1"/>
  <c r="BV40" i="57"/>
  <c r="BV94" i="57" s="1"/>
  <c r="BV40" i="55"/>
  <c r="BV94" i="55" s="1"/>
  <c r="BV21" i="57"/>
  <c r="BV75" i="57" s="1"/>
  <c r="BV21" i="55"/>
  <c r="BV75" i="55" s="1"/>
  <c r="BV23" i="57"/>
  <c r="BV77" i="57" s="1"/>
  <c r="BV23" i="55"/>
  <c r="BV77" i="55" s="1"/>
  <c r="BV43" i="57"/>
  <c r="BV97" i="57" s="1"/>
  <c r="BV43" i="55"/>
  <c r="BV97" i="55" s="1"/>
  <c r="BV27" i="57"/>
  <c r="BV81" i="57" s="1"/>
  <c r="BV27" i="55"/>
  <c r="BV81" i="55" s="1"/>
  <c r="BV8" i="57"/>
  <c r="BV8" i="55"/>
  <c r="BV42" i="57"/>
  <c r="BV96" i="57" s="1"/>
  <c r="BV42" i="55"/>
  <c r="BV96" i="55" s="1"/>
  <c r="BV26" i="57"/>
  <c r="BV80" i="57" s="1"/>
  <c r="BV26" i="55"/>
  <c r="BV80" i="55" s="1"/>
  <c r="BV22" i="57"/>
  <c r="BV76" i="57" s="1"/>
  <c r="BV22" i="55"/>
  <c r="BV76" i="55" s="1"/>
  <c r="Q45" i="57"/>
  <c r="Q99" i="57" s="1"/>
  <c r="Q45" i="55"/>
  <c r="Q99" i="55" s="1"/>
  <c r="Q41" i="57"/>
  <c r="Q95" i="57" s="1"/>
  <c r="Q41" i="55"/>
  <c r="Q95" i="55" s="1"/>
  <c r="Q37" i="57"/>
  <c r="Q91" i="57" s="1"/>
  <c r="Q37" i="55"/>
  <c r="Q91" i="55" s="1"/>
  <c r="Q47" i="57"/>
  <c r="Q101" i="57" s="1"/>
  <c r="Q47" i="55"/>
  <c r="Q101" i="55" s="1"/>
  <c r="Q31" i="57"/>
  <c r="Q85" i="57" s="1"/>
  <c r="Q31" i="55"/>
  <c r="Q85" i="55" s="1"/>
  <c r="Q12" i="57"/>
  <c r="Q66" i="57" s="1"/>
  <c r="Q12" i="55"/>
  <c r="Q66" i="55" s="1"/>
  <c r="Q46" i="57"/>
  <c r="Q100" i="57" s="1"/>
  <c r="Q46" i="55"/>
  <c r="Q100" i="55" s="1"/>
  <c r="Q30" i="57"/>
  <c r="Q84" i="57" s="1"/>
  <c r="Q30" i="55"/>
  <c r="Q84" i="55" s="1"/>
  <c r="Q11" i="57"/>
  <c r="Q65" i="57" s="1"/>
  <c r="Q11" i="55"/>
  <c r="Q65" i="55" s="1"/>
  <c r="Q48" i="57"/>
  <c r="Q102" i="57" s="1"/>
  <c r="Q48" i="55"/>
  <c r="Q102" i="55" s="1"/>
  <c r="Q32" i="57"/>
  <c r="Q86" i="57" s="1"/>
  <c r="Q32" i="55"/>
  <c r="Q86" i="55" s="1"/>
  <c r="Q13" i="57"/>
  <c r="Q67" i="57" s="1"/>
  <c r="Q13" i="55"/>
  <c r="Q67" i="55" s="1"/>
  <c r="BO37" i="57"/>
  <c r="BO91" i="57" s="1"/>
  <c r="BO37" i="55"/>
  <c r="BO91" i="55" s="1"/>
  <c r="BO14" i="57"/>
  <c r="BO68" i="57" s="1"/>
  <c r="BO14" i="55"/>
  <c r="BO68" i="55" s="1"/>
  <c r="BO57" i="57"/>
  <c r="BO111" i="57" s="1"/>
  <c r="BO57" i="55"/>
  <c r="BO111" i="55" s="1"/>
  <c r="BO55" i="57"/>
  <c r="BO109" i="57" s="1"/>
  <c r="BO55" i="55"/>
  <c r="BO109" i="55" s="1"/>
  <c r="BO39" i="57"/>
  <c r="BO93" i="57" s="1"/>
  <c r="BO39" i="55"/>
  <c r="BO93" i="55" s="1"/>
  <c r="BO20" i="57"/>
  <c r="BO74" i="57" s="1"/>
  <c r="BO20" i="55"/>
  <c r="BO74" i="55" s="1"/>
  <c r="BO54" i="57"/>
  <c r="BO108" i="57" s="1"/>
  <c r="BO54" i="55"/>
  <c r="BO108" i="55" s="1"/>
  <c r="BO38" i="57"/>
  <c r="BO92" i="57" s="1"/>
  <c r="BO38" i="55"/>
  <c r="BO92" i="55" s="1"/>
  <c r="BO19" i="57"/>
  <c r="BO73" i="57" s="1"/>
  <c r="BO19" i="55"/>
  <c r="BO73" i="55" s="1"/>
  <c r="BO56" i="57"/>
  <c r="BO110" i="57" s="1"/>
  <c r="BO56" i="55"/>
  <c r="BO110" i="55" s="1"/>
  <c r="BO40" i="57"/>
  <c r="BO94" i="57" s="1"/>
  <c r="BO40" i="55"/>
  <c r="BO94" i="55" s="1"/>
  <c r="BO21" i="57"/>
  <c r="BO75" i="57" s="1"/>
  <c r="BO21" i="55"/>
  <c r="BO75" i="55" s="1"/>
  <c r="BO23" i="57"/>
  <c r="BO77" i="57" s="1"/>
  <c r="BO23" i="55"/>
  <c r="BO77" i="55" s="1"/>
  <c r="E29" i="57"/>
  <c r="E83" i="57" s="1"/>
  <c r="E29" i="55"/>
  <c r="E83" i="55" s="1"/>
  <c r="E9" i="57"/>
  <c r="E63" i="57" s="1"/>
  <c r="E9" i="55"/>
  <c r="E63" i="55" s="1"/>
  <c r="E18" i="57"/>
  <c r="E72" i="57" s="1"/>
  <c r="E18" i="55"/>
  <c r="E72" i="55" s="1"/>
  <c r="E13" i="57"/>
  <c r="E67" i="57" s="1"/>
  <c r="E13" i="55"/>
  <c r="E67" i="55" s="1"/>
  <c r="E26" i="57"/>
  <c r="E80" i="57" s="1"/>
  <c r="E26" i="55"/>
  <c r="E80" i="55" s="1"/>
  <c r="E50" i="57"/>
  <c r="E104" i="57" s="1"/>
  <c r="E50" i="55"/>
  <c r="E104" i="55" s="1"/>
  <c r="E20" i="57"/>
  <c r="E74" i="57" s="1"/>
  <c r="E20" i="55"/>
  <c r="E74" i="55" s="1"/>
  <c r="E31" i="57"/>
  <c r="E85" i="57" s="1"/>
  <c r="E31" i="55"/>
  <c r="E85" i="55" s="1"/>
  <c r="E38" i="57"/>
  <c r="E92" i="57" s="1"/>
  <c r="E38" i="55"/>
  <c r="E92" i="55" s="1"/>
  <c r="E16" i="57"/>
  <c r="E70" i="57" s="1"/>
  <c r="E16" i="55"/>
  <c r="E70" i="55" s="1"/>
  <c r="E57" i="57"/>
  <c r="E111" i="57" s="1"/>
  <c r="E57" i="55"/>
  <c r="E111" i="55" s="1"/>
  <c r="E43" i="57"/>
  <c r="E97" i="57" s="1"/>
  <c r="E43" i="55"/>
  <c r="E97" i="55" s="1"/>
  <c r="S33" i="57"/>
  <c r="S87" i="57" s="1"/>
  <c r="S33" i="55"/>
  <c r="S87" i="55" s="1"/>
  <c r="S10" i="57"/>
  <c r="S64" i="57" s="1"/>
  <c r="S10" i="55"/>
  <c r="S64" i="55" s="1"/>
  <c r="S24" i="57"/>
  <c r="S78" i="57" s="1"/>
  <c r="S24" i="55"/>
  <c r="S78" i="55" s="1"/>
  <c r="S55" i="57"/>
  <c r="S109" i="57" s="1"/>
  <c r="S55" i="55"/>
  <c r="S109" i="55" s="1"/>
  <c r="S39" i="57"/>
  <c r="S93" i="57" s="1"/>
  <c r="S39" i="55"/>
  <c r="S93" i="55" s="1"/>
  <c r="S20" i="57"/>
  <c r="S74" i="57" s="1"/>
  <c r="S20" i="55"/>
  <c r="S74" i="55" s="1"/>
  <c r="S54" i="57"/>
  <c r="S108" i="57" s="1"/>
  <c r="S54" i="55"/>
  <c r="S108" i="55" s="1"/>
  <c r="S38" i="57"/>
  <c r="S92" i="57" s="1"/>
  <c r="S38" i="55"/>
  <c r="S92" i="55" s="1"/>
  <c r="S19" i="57"/>
  <c r="S73" i="57" s="1"/>
  <c r="S19" i="55"/>
  <c r="S73" i="55" s="1"/>
  <c r="S56" i="57"/>
  <c r="S110" i="57" s="1"/>
  <c r="S56" i="55"/>
  <c r="S110" i="55" s="1"/>
  <c r="S40" i="57"/>
  <c r="S94" i="57" s="1"/>
  <c r="S40" i="55"/>
  <c r="S94" i="55" s="1"/>
  <c r="S21" i="57"/>
  <c r="S75" i="57" s="1"/>
  <c r="S21" i="55"/>
  <c r="S75" i="55" s="1"/>
  <c r="S23" i="57"/>
  <c r="S77" i="57" s="1"/>
  <c r="S23" i="55"/>
  <c r="S77" i="55" s="1"/>
  <c r="BL43" i="57"/>
  <c r="BL97" i="57" s="1"/>
  <c r="BL43" i="55"/>
  <c r="BL97" i="55" s="1"/>
  <c r="BL27" i="57"/>
  <c r="BL81" i="57" s="1"/>
  <c r="BL27" i="55"/>
  <c r="BL81" i="55" s="1"/>
  <c r="BL8" i="57"/>
  <c r="BL8" i="55"/>
  <c r="BL42" i="57"/>
  <c r="BL96" i="57" s="1"/>
  <c r="BL42" i="55"/>
  <c r="BL96" i="55" s="1"/>
  <c r="BL26" i="57"/>
  <c r="BL80" i="57" s="1"/>
  <c r="BL26" i="55"/>
  <c r="BL80" i="55" s="1"/>
  <c r="BL22" i="57"/>
  <c r="BL76" i="57" s="1"/>
  <c r="BL22" i="55"/>
  <c r="BL76" i="55" s="1"/>
  <c r="BL45" i="57"/>
  <c r="BL99" i="57" s="1"/>
  <c r="BL45" i="55"/>
  <c r="BL99" i="55" s="1"/>
  <c r="BL29" i="57"/>
  <c r="BL83" i="57" s="1"/>
  <c r="BL29" i="55"/>
  <c r="BL83" i="55" s="1"/>
  <c r="BL10" i="57"/>
  <c r="BL64" i="57" s="1"/>
  <c r="BL10" i="55"/>
  <c r="BL64" i="55" s="1"/>
  <c r="BL48" i="57"/>
  <c r="BL102" i="57" s="1"/>
  <c r="BL48" i="55"/>
  <c r="BL102" i="55" s="1"/>
  <c r="BL32" i="57"/>
  <c r="BL86" i="57" s="1"/>
  <c r="BL32" i="55"/>
  <c r="BL86" i="55" s="1"/>
  <c r="BL13" i="57"/>
  <c r="BL67" i="57" s="1"/>
  <c r="BL13" i="55"/>
  <c r="BL67" i="55" s="1"/>
  <c r="J35" i="58"/>
  <c r="J89" i="58" s="1"/>
  <c r="J35" i="56"/>
  <c r="J89" i="56" s="1"/>
  <c r="J49" i="58"/>
  <c r="J103" i="58" s="1"/>
  <c r="J49" i="56"/>
  <c r="J103" i="56" s="1"/>
  <c r="J36" i="58"/>
  <c r="J90" i="58" s="1"/>
  <c r="J36" i="56"/>
  <c r="J90" i="56" s="1"/>
  <c r="J11" i="58"/>
  <c r="J65" i="58" s="1"/>
  <c r="J11" i="56"/>
  <c r="J65" i="56" s="1"/>
  <c r="J8" i="56"/>
  <c r="J8" i="58"/>
  <c r="J32" i="58"/>
  <c r="J86" i="58" s="1"/>
  <c r="J32" i="56"/>
  <c r="J86" i="56" s="1"/>
  <c r="J55" i="58"/>
  <c r="J109" i="58" s="1"/>
  <c r="J55" i="56"/>
  <c r="J109" i="56" s="1"/>
  <c r="J48" i="58"/>
  <c r="J102" i="58" s="1"/>
  <c r="J48" i="56"/>
  <c r="J102" i="56" s="1"/>
  <c r="J26" i="58"/>
  <c r="J80" i="58" s="1"/>
  <c r="J26" i="56"/>
  <c r="J80" i="56" s="1"/>
  <c r="J25" i="56"/>
  <c r="J79" i="56" s="1"/>
  <c r="J25" i="58"/>
  <c r="J79" i="58" s="1"/>
  <c r="J12" i="56"/>
  <c r="J66" i="56" s="1"/>
  <c r="J12" i="58"/>
  <c r="J66" i="58" s="1"/>
  <c r="J34" i="58"/>
  <c r="J88" i="58" s="1"/>
  <c r="J34" i="56"/>
  <c r="J88" i="56" s="1"/>
  <c r="X15" i="58"/>
  <c r="X69" i="58" s="1"/>
  <c r="X15" i="56"/>
  <c r="X69" i="56" s="1"/>
  <c r="X35" i="58"/>
  <c r="X89" i="58" s="1"/>
  <c r="X35" i="56"/>
  <c r="X89" i="56" s="1"/>
  <c r="X39" i="58"/>
  <c r="X93" i="58" s="1"/>
  <c r="X39" i="56"/>
  <c r="X93" i="56" s="1"/>
  <c r="X37" i="58"/>
  <c r="X91" i="58" s="1"/>
  <c r="X37" i="56"/>
  <c r="X91" i="56" s="1"/>
  <c r="X8" i="58"/>
  <c r="X8" i="56"/>
  <c r="X34" i="58"/>
  <c r="X88" i="58" s="1"/>
  <c r="X34" i="56"/>
  <c r="X88" i="56" s="1"/>
  <c r="X54" i="58"/>
  <c r="X108" i="58" s="1"/>
  <c r="X54" i="56"/>
  <c r="X108" i="56" s="1"/>
  <c r="X26" i="58"/>
  <c r="X80" i="58" s="1"/>
  <c r="X26" i="56"/>
  <c r="X80" i="56" s="1"/>
  <c r="X45" i="58"/>
  <c r="X99" i="58" s="1"/>
  <c r="X45" i="56"/>
  <c r="X99" i="56" s="1"/>
  <c r="X17" i="58"/>
  <c r="X71" i="58" s="1"/>
  <c r="X17" i="56"/>
  <c r="X71" i="56" s="1"/>
  <c r="X46" i="58"/>
  <c r="X100" i="58" s="1"/>
  <c r="X46" i="56"/>
  <c r="X100" i="56" s="1"/>
  <c r="X25" i="58"/>
  <c r="X79" i="58" s="1"/>
  <c r="X25" i="56"/>
  <c r="X79" i="56" s="1"/>
  <c r="X11" i="58"/>
  <c r="X65" i="58" s="1"/>
  <c r="X11" i="56"/>
  <c r="X65" i="56" s="1"/>
  <c r="H51" i="58"/>
  <c r="H105" i="58" s="1"/>
  <c r="H51" i="56"/>
  <c r="H105" i="56" s="1"/>
  <c r="H25" i="58"/>
  <c r="H79" i="58" s="1"/>
  <c r="H25" i="56"/>
  <c r="H79" i="56" s="1"/>
  <c r="H12" i="58"/>
  <c r="H66" i="58" s="1"/>
  <c r="H12" i="56"/>
  <c r="H66" i="56" s="1"/>
  <c r="H53" i="58"/>
  <c r="H107" i="58" s="1"/>
  <c r="H53" i="56"/>
  <c r="H107" i="56" s="1"/>
  <c r="H26" i="58"/>
  <c r="H80" i="58" s="1"/>
  <c r="H26" i="56"/>
  <c r="H80" i="56" s="1"/>
  <c r="H39" i="58"/>
  <c r="H93" i="58" s="1"/>
  <c r="H39" i="56"/>
  <c r="H93" i="56" s="1"/>
  <c r="H8" i="58"/>
  <c r="H8" i="56"/>
  <c r="H46" i="58"/>
  <c r="H100" i="58" s="1"/>
  <c r="H46" i="56"/>
  <c r="H100" i="56" s="1"/>
  <c r="H52" i="58"/>
  <c r="H106" i="58" s="1"/>
  <c r="H52" i="56"/>
  <c r="H106" i="56" s="1"/>
  <c r="H22" i="58"/>
  <c r="H76" i="58" s="1"/>
  <c r="H22" i="56"/>
  <c r="H76" i="56" s="1"/>
  <c r="H27" i="58"/>
  <c r="H81" i="58" s="1"/>
  <c r="H27" i="56"/>
  <c r="H81" i="56" s="1"/>
  <c r="H34" i="58"/>
  <c r="H88" i="58" s="1"/>
  <c r="H34" i="56"/>
  <c r="H88" i="56" s="1"/>
  <c r="T15" i="58"/>
  <c r="T69" i="58" s="1"/>
  <c r="T15" i="56"/>
  <c r="T69" i="56" s="1"/>
  <c r="T35" i="58"/>
  <c r="T89" i="58" s="1"/>
  <c r="T35" i="56"/>
  <c r="T89" i="56" s="1"/>
  <c r="T39" i="56"/>
  <c r="T93" i="56" s="1"/>
  <c r="T39" i="58"/>
  <c r="T93" i="58" s="1"/>
  <c r="T54" i="58"/>
  <c r="T108" i="58" s="1"/>
  <c r="T54" i="56"/>
  <c r="T108" i="56" s="1"/>
  <c r="T28" i="58"/>
  <c r="T82" i="58" s="1"/>
  <c r="T28" i="56"/>
  <c r="T82" i="56" s="1"/>
  <c r="T48" i="58"/>
  <c r="T102" i="58" s="1"/>
  <c r="T48" i="56"/>
  <c r="T102" i="56" s="1"/>
  <c r="T26" i="58"/>
  <c r="T80" i="58" s="1"/>
  <c r="T26" i="56"/>
  <c r="T80" i="56" s="1"/>
  <c r="T57" i="58"/>
  <c r="T111" i="58" s="1"/>
  <c r="T57" i="56"/>
  <c r="T111" i="56" s="1"/>
  <c r="T36" i="58"/>
  <c r="T90" i="58" s="1"/>
  <c r="T36" i="56"/>
  <c r="T90" i="56" s="1"/>
  <c r="T14" i="58"/>
  <c r="T68" i="58" s="1"/>
  <c r="T14" i="56"/>
  <c r="T68" i="56" s="1"/>
  <c r="T45" i="58"/>
  <c r="T99" i="58" s="1"/>
  <c r="T45" i="56"/>
  <c r="T99" i="56" s="1"/>
  <c r="T24" i="58"/>
  <c r="T78" i="58" s="1"/>
  <c r="T24" i="56"/>
  <c r="T78" i="56" s="1"/>
  <c r="T11" i="58"/>
  <c r="T65" i="58" s="1"/>
  <c r="T11" i="56"/>
  <c r="T65" i="56" s="1"/>
  <c r="G28" i="58"/>
  <c r="G82" i="58" s="1"/>
  <c r="G28" i="56"/>
  <c r="G82" i="56" s="1"/>
  <c r="G21" i="58"/>
  <c r="G75" i="58" s="1"/>
  <c r="G21" i="56"/>
  <c r="G75" i="56" s="1"/>
  <c r="G8" i="58"/>
  <c r="G8" i="56"/>
  <c r="G15" i="58"/>
  <c r="G69" i="58" s="1"/>
  <c r="G15" i="56"/>
  <c r="G69" i="56" s="1"/>
  <c r="G57" i="56"/>
  <c r="G111" i="56" s="1"/>
  <c r="G57" i="58"/>
  <c r="G111" i="58" s="1"/>
  <c r="G17" i="58"/>
  <c r="G71" i="58" s="1"/>
  <c r="G17" i="56"/>
  <c r="G71" i="56" s="1"/>
  <c r="G45" i="56"/>
  <c r="G99" i="56" s="1"/>
  <c r="G45" i="58"/>
  <c r="G99" i="58" s="1"/>
  <c r="G32" i="56"/>
  <c r="G86" i="56" s="1"/>
  <c r="G32" i="58"/>
  <c r="G86" i="58" s="1"/>
  <c r="G18" i="58"/>
  <c r="G72" i="58" s="1"/>
  <c r="G18" i="56"/>
  <c r="G72" i="56" s="1"/>
  <c r="G14" i="58"/>
  <c r="G68" i="58" s="1"/>
  <c r="G14" i="56"/>
  <c r="G68" i="56" s="1"/>
  <c r="G35" i="58"/>
  <c r="G89" i="58" s="1"/>
  <c r="G35" i="56"/>
  <c r="G89" i="56" s="1"/>
  <c r="G47" i="58"/>
  <c r="G101" i="58" s="1"/>
  <c r="G47" i="56"/>
  <c r="G101" i="56" s="1"/>
  <c r="H57" i="57"/>
  <c r="H111" i="57" s="1"/>
  <c r="H57" i="55"/>
  <c r="H111" i="55" s="1"/>
  <c r="H10" i="57"/>
  <c r="H64" i="57" s="1"/>
  <c r="H10" i="55"/>
  <c r="H64" i="55" s="1"/>
  <c r="H30" i="57"/>
  <c r="H84" i="57" s="1"/>
  <c r="H30" i="55"/>
  <c r="H84" i="55" s="1"/>
  <c r="H47" i="57"/>
  <c r="H101" i="57" s="1"/>
  <c r="H47" i="55"/>
  <c r="H101" i="55" s="1"/>
  <c r="H22" i="57"/>
  <c r="H76" i="57" s="1"/>
  <c r="H22" i="55"/>
  <c r="H76" i="55" s="1"/>
  <c r="H18" i="57"/>
  <c r="H72" i="57" s="1"/>
  <c r="H18" i="55"/>
  <c r="H72" i="55" s="1"/>
  <c r="H53" i="57"/>
  <c r="H107" i="57" s="1"/>
  <c r="H53" i="55"/>
  <c r="H107" i="55" s="1"/>
  <c r="H40" i="57"/>
  <c r="H94" i="57" s="1"/>
  <c r="H40" i="55"/>
  <c r="H94" i="55" s="1"/>
  <c r="H28" i="57"/>
  <c r="H82" i="57" s="1"/>
  <c r="H28" i="55"/>
  <c r="H82" i="55" s="1"/>
  <c r="H24" i="57"/>
  <c r="H78" i="57" s="1"/>
  <c r="H24" i="55"/>
  <c r="H78" i="55" s="1"/>
  <c r="H42" i="57"/>
  <c r="H96" i="57" s="1"/>
  <c r="H42" i="55"/>
  <c r="H96" i="55" s="1"/>
  <c r="H29" i="57"/>
  <c r="H83" i="57" s="1"/>
  <c r="H29" i="55"/>
  <c r="H83" i="55" s="1"/>
  <c r="H14" i="57"/>
  <c r="H68" i="57" s="1"/>
  <c r="H14" i="55"/>
  <c r="H68" i="55" s="1"/>
  <c r="U14" i="57"/>
  <c r="U68" i="57" s="1"/>
  <c r="U14" i="55"/>
  <c r="U68" i="55" s="1"/>
  <c r="U57" i="57"/>
  <c r="U111" i="57" s="1"/>
  <c r="U57" i="55"/>
  <c r="U111" i="55" s="1"/>
  <c r="U53" i="57"/>
  <c r="U107" i="57" s="1"/>
  <c r="U53" i="55"/>
  <c r="U107" i="55" s="1"/>
  <c r="U51" i="57"/>
  <c r="U105" i="57" s="1"/>
  <c r="U51" i="55"/>
  <c r="U105" i="55" s="1"/>
  <c r="U35" i="57"/>
  <c r="U89" i="57" s="1"/>
  <c r="U35" i="55"/>
  <c r="U89" i="55" s="1"/>
  <c r="U16" i="57"/>
  <c r="U70" i="57" s="1"/>
  <c r="U16" i="55"/>
  <c r="U70" i="55" s="1"/>
  <c r="U50" i="57"/>
  <c r="U104" i="57" s="1"/>
  <c r="U50" i="55"/>
  <c r="U104" i="55" s="1"/>
  <c r="U34" i="57"/>
  <c r="U88" i="57" s="1"/>
  <c r="U34" i="55"/>
  <c r="U88" i="55" s="1"/>
  <c r="U15" i="57"/>
  <c r="U69" i="57" s="1"/>
  <c r="U15" i="55"/>
  <c r="U69" i="55" s="1"/>
  <c r="U52" i="57"/>
  <c r="U106" i="57" s="1"/>
  <c r="U52" i="55"/>
  <c r="U106" i="55" s="1"/>
  <c r="U36" i="57"/>
  <c r="U90" i="57" s="1"/>
  <c r="U36" i="55"/>
  <c r="U90" i="55" s="1"/>
  <c r="U17" i="57"/>
  <c r="U71" i="57" s="1"/>
  <c r="U17" i="55"/>
  <c r="U71" i="55" s="1"/>
  <c r="BI37" i="57"/>
  <c r="BI91" i="57" s="1"/>
  <c r="BI37" i="55"/>
  <c r="BI91" i="55" s="1"/>
  <c r="BI57" i="57"/>
  <c r="BI111" i="57" s="1"/>
  <c r="BI57" i="55"/>
  <c r="BI111" i="55" s="1"/>
  <c r="BI45" i="55"/>
  <c r="BI99" i="55" s="1"/>
  <c r="BI45" i="57"/>
  <c r="BI99" i="57" s="1"/>
  <c r="BI32" i="57"/>
  <c r="BI86" i="57" s="1"/>
  <c r="BI32" i="55"/>
  <c r="BI86" i="55" s="1"/>
  <c r="BI48" i="57"/>
  <c r="BI102" i="57" s="1"/>
  <c r="BI48" i="55"/>
  <c r="BI102" i="55" s="1"/>
  <c r="BI26" i="57"/>
  <c r="BI80" i="57" s="1"/>
  <c r="BI26" i="55"/>
  <c r="BI80" i="55" s="1"/>
  <c r="BI47" i="57"/>
  <c r="BI101" i="57" s="1"/>
  <c r="BI47" i="55"/>
  <c r="BI101" i="55" s="1"/>
  <c r="BI21" i="57"/>
  <c r="BI75" i="57" s="1"/>
  <c r="BI21" i="55"/>
  <c r="BI75" i="55" s="1"/>
  <c r="BI51" i="57"/>
  <c r="BI105" i="57" s="1"/>
  <c r="BI51" i="55"/>
  <c r="BI105" i="55" s="1"/>
  <c r="BI29" i="57"/>
  <c r="BI83" i="57" s="1"/>
  <c r="BI29" i="55"/>
  <c r="BI83" i="55" s="1"/>
  <c r="BI55" i="57"/>
  <c r="BI109" i="57" s="1"/>
  <c r="BI55" i="55"/>
  <c r="BI109" i="55" s="1"/>
  <c r="BI34" i="57"/>
  <c r="BI88" i="57" s="1"/>
  <c r="BI34" i="55"/>
  <c r="BI88" i="55" s="1"/>
  <c r="BI23" i="57"/>
  <c r="BI77" i="57" s="1"/>
  <c r="BI23" i="55"/>
  <c r="BI77" i="55" s="1"/>
  <c r="N48" i="57"/>
  <c r="N102" i="57" s="1"/>
  <c r="N48" i="55"/>
  <c r="N102" i="55" s="1"/>
  <c r="N32" i="57"/>
  <c r="N86" i="57" s="1"/>
  <c r="N32" i="55"/>
  <c r="N86" i="55" s="1"/>
  <c r="N13" i="57"/>
  <c r="N67" i="57" s="1"/>
  <c r="N13" i="55"/>
  <c r="N67" i="55" s="1"/>
  <c r="N51" i="57"/>
  <c r="N105" i="57" s="1"/>
  <c r="N51" i="55"/>
  <c r="N105" i="55" s="1"/>
  <c r="N35" i="57"/>
  <c r="N89" i="57" s="1"/>
  <c r="N35" i="55"/>
  <c r="N89" i="55" s="1"/>
  <c r="N16" i="57"/>
  <c r="N70" i="57" s="1"/>
  <c r="N16" i="55"/>
  <c r="N70" i="55" s="1"/>
  <c r="N50" i="57"/>
  <c r="N104" i="57" s="1"/>
  <c r="N50" i="55"/>
  <c r="N104" i="55" s="1"/>
  <c r="N34" i="57"/>
  <c r="N88" i="57" s="1"/>
  <c r="N34" i="55"/>
  <c r="N88" i="55" s="1"/>
  <c r="N15" i="57"/>
  <c r="N69" i="57" s="1"/>
  <c r="N15" i="55"/>
  <c r="N69" i="55" s="1"/>
  <c r="N53" i="57"/>
  <c r="N107" i="57" s="1"/>
  <c r="N53" i="55"/>
  <c r="N107" i="55" s="1"/>
  <c r="N37" i="57"/>
  <c r="N91" i="57" s="1"/>
  <c r="N37" i="55"/>
  <c r="N91" i="55" s="1"/>
  <c r="N18" i="57"/>
  <c r="N72" i="57" s="1"/>
  <c r="N18" i="55"/>
  <c r="N72" i="55" s="1"/>
  <c r="BJ55" i="57"/>
  <c r="BJ109" i="57" s="1"/>
  <c r="BJ55" i="55"/>
  <c r="BJ109" i="55" s="1"/>
  <c r="BJ39" i="57"/>
  <c r="BJ93" i="57" s="1"/>
  <c r="BJ39" i="55"/>
  <c r="BJ93" i="55" s="1"/>
  <c r="BJ20" i="57"/>
  <c r="BJ74" i="57" s="1"/>
  <c r="BJ20" i="55"/>
  <c r="BJ74" i="55" s="1"/>
  <c r="BJ54" i="57"/>
  <c r="BJ108" i="57" s="1"/>
  <c r="BJ54" i="55"/>
  <c r="BJ108" i="55" s="1"/>
  <c r="BJ38" i="57"/>
  <c r="BJ92" i="57" s="1"/>
  <c r="BJ38" i="55"/>
  <c r="BJ92" i="55" s="1"/>
  <c r="BJ19" i="57"/>
  <c r="BJ73" i="57" s="1"/>
  <c r="BJ19" i="55"/>
  <c r="BJ73" i="55" s="1"/>
  <c r="BJ57" i="57"/>
  <c r="BJ111" i="57" s="1"/>
  <c r="BJ57" i="55"/>
  <c r="BJ111" i="55" s="1"/>
  <c r="BJ41" i="57"/>
  <c r="BJ95" i="57" s="1"/>
  <c r="BJ41" i="55"/>
  <c r="BJ95" i="55" s="1"/>
  <c r="BJ25" i="57"/>
  <c r="BJ79" i="57" s="1"/>
  <c r="BJ25" i="55"/>
  <c r="BJ79" i="55" s="1"/>
  <c r="BJ24" i="57"/>
  <c r="BJ78" i="57" s="1"/>
  <c r="BJ24" i="55"/>
  <c r="BJ78" i="55" s="1"/>
  <c r="BJ44" i="57"/>
  <c r="BJ98" i="57" s="1"/>
  <c r="BJ44" i="55"/>
  <c r="BJ98" i="55" s="1"/>
  <c r="BJ28" i="57"/>
  <c r="BJ82" i="57" s="1"/>
  <c r="BJ28" i="55"/>
  <c r="BJ82" i="55" s="1"/>
  <c r="BJ9" i="57"/>
  <c r="BJ63" i="57" s="1"/>
  <c r="BJ9" i="55"/>
  <c r="BJ63" i="55" s="1"/>
  <c r="BC49" i="57"/>
  <c r="BC103" i="57" s="1"/>
  <c r="BC49" i="55"/>
  <c r="BC103" i="55" s="1"/>
  <c r="BC33" i="57"/>
  <c r="BC87" i="57" s="1"/>
  <c r="BC33" i="55"/>
  <c r="BC87" i="55" s="1"/>
  <c r="BC14" i="57"/>
  <c r="BC68" i="57" s="1"/>
  <c r="BC14" i="55"/>
  <c r="BC68" i="55" s="1"/>
  <c r="BC48" i="57"/>
  <c r="BC102" i="57" s="1"/>
  <c r="BC48" i="55"/>
  <c r="BC102" i="55" s="1"/>
  <c r="BC32" i="57"/>
  <c r="BC86" i="57" s="1"/>
  <c r="BC32" i="55"/>
  <c r="BC86" i="55" s="1"/>
  <c r="BC13" i="57"/>
  <c r="BC67" i="57" s="1"/>
  <c r="BC13" i="55"/>
  <c r="BC67" i="55" s="1"/>
  <c r="BC47" i="57"/>
  <c r="BC101" i="57" s="1"/>
  <c r="BC47" i="55"/>
  <c r="BC101" i="55" s="1"/>
  <c r="BC31" i="57"/>
  <c r="BC85" i="57" s="1"/>
  <c r="BC31" i="55"/>
  <c r="BC85" i="55" s="1"/>
  <c r="BC12" i="57"/>
  <c r="BC66" i="57" s="1"/>
  <c r="BC12" i="55"/>
  <c r="BC66" i="55" s="1"/>
  <c r="BC46" i="57"/>
  <c r="BC100" i="57" s="1"/>
  <c r="BC46" i="55"/>
  <c r="BC100" i="55" s="1"/>
  <c r="BC30" i="57"/>
  <c r="BC84" i="57" s="1"/>
  <c r="BC30" i="55"/>
  <c r="BC84" i="55" s="1"/>
  <c r="BC10" i="57"/>
  <c r="BC64" i="57" s="1"/>
  <c r="BC10" i="55"/>
  <c r="BC64" i="55" s="1"/>
  <c r="BS54" i="57"/>
  <c r="BS108" i="57" s="1"/>
  <c r="BS54" i="55"/>
  <c r="BS108" i="55" s="1"/>
  <c r="BS38" i="57"/>
  <c r="BS92" i="57" s="1"/>
  <c r="BS38" i="55"/>
  <c r="BS92" i="55" s="1"/>
  <c r="BS19" i="57"/>
  <c r="BS73" i="57" s="1"/>
  <c r="BS19" i="55"/>
  <c r="BS73" i="55" s="1"/>
  <c r="BS53" i="57"/>
  <c r="BS107" i="57" s="1"/>
  <c r="BS53" i="55"/>
  <c r="BS107" i="55" s="1"/>
  <c r="BS37" i="57"/>
  <c r="BS91" i="57" s="1"/>
  <c r="BS37" i="55"/>
  <c r="BS91" i="55" s="1"/>
  <c r="BS18" i="57"/>
  <c r="BS72" i="57" s="1"/>
  <c r="BS18" i="55"/>
  <c r="BS72" i="55" s="1"/>
  <c r="BS48" i="57"/>
  <c r="BS102" i="57" s="1"/>
  <c r="BS48" i="55"/>
  <c r="BS102" i="55" s="1"/>
  <c r="BS32" i="57"/>
  <c r="BS86" i="57" s="1"/>
  <c r="BS32" i="55"/>
  <c r="BS86" i="55" s="1"/>
  <c r="BS10" i="57"/>
  <c r="BS64" i="57" s="1"/>
  <c r="BS10" i="55"/>
  <c r="BS64" i="55" s="1"/>
  <c r="BS43" i="57"/>
  <c r="BS97" i="57" s="1"/>
  <c r="BS43" i="55"/>
  <c r="BS97" i="55" s="1"/>
  <c r="BS27" i="57"/>
  <c r="BS81" i="57" s="1"/>
  <c r="BS27" i="55"/>
  <c r="BS81" i="55" s="1"/>
  <c r="BS11" i="57"/>
  <c r="BS65" i="57" s="1"/>
  <c r="BS11" i="55"/>
  <c r="BS65" i="55" s="1"/>
  <c r="BS9" i="57"/>
  <c r="BS63" i="57" s="1"/>
  <c r="BS9" i="55"/>
  <c r="BS63" i="55" s="1"/>
  <c r="F30" i="57"/>
  <c r="F84" i="57" s="1"/>
  <c r="F50" i="57"/>
  <c r="F104" i="57" s="1"/>
  <c r="F52" i="57"/>
  <c r="F106" i="57" s="1"/>
  <c r="F52" i="55"/>
  <c r="F106" i="55" s="1"/>
  <c r="F54" i="55"/>
  <c r="F108" i="55" s="1"/>
  <c r="F51" i="57"/>
  <c r="F105" i="57" s="1"/>
  <c r="F51" i="55"/>
  <c r="F105" i="55" s="1"/>
  <c r="F14" i="57"/>
  <c r="F68" i="57" s="1"/>
  <c r="F14" i="55"/>
  <c r="F68" i="55" s="1"/>
  <c r="F25" i="57"/>
  <c r="F79" i="57" s="1"/>
  <c r="F25" i="55"/>
  <c r="F79" i="55" s="1"/>
  <c r="T57" i="57"/>
  <c r="T111" i="57" s="1"/>
  <c r="T57" i="55"/>
  <c r="T111" i="55" s="1"/>
  <c r="T53" i="57"/>
  <c r="T107" i="57" s="1"/>
  <c r="T53" i="55"/>
  <c r="T107" i="55" s="1"/>
  <c r="T33" i="57"/>
  <c r="T87" i="57" s="1"/>
  <c r="T33" i="55"/>
  <c r="T87" i="55" s="1"/>
  <c r="T10" i="57"/>
  <c r="T10" i="55"/>
  <c r="T64" i="55" s="1"/>
  <c r="T43" i="57"/>
  <c r="T97" i="57" s="1"/>
  <c r="T43" i="55"/>
  <c r="T97" i="55" s="1"/>
  <c r="T27" i="57"/>
  <c r="T81" i="57" s="1"/>
  <c r="T27" i="55"/>
  <c r="T81" i="55" s="1"/>
  <c r="T42" i="57"/>
  <c r="T96" i="57" s="1"/>
  <c r="T42" i="55"/>
  <c r="T96" i="55" s="1"/>
  <c r="T26" i="57"/>
  <c r="T80" i="57" s="1"/>
  <c r="T26" i="55"/>
  <c r="T80" i="55" s="1"/>
  <c r="T22" i="57"/>
  <c r="T76" i="57" s="1"/>
  <c r="T22" i="55"/>
  <c r="T76" i="55" s="1"/>
  <c r="T44" i="57"/>
  <c r="T98" i="57" s="1"/>
  <c r="T44" i="55"/>
  <c r="T98" i="55" s="1"/>
  <c r="T28" i="57"/>
  <c r="T82" i="57" s="1"/>
  <c r="T28" i="55"/>
  <c r="T82" i="55" s="1"/>
  <c r="T9" i="57"/>
  <c r="T63" i="57" s="1"/>
  <c r="T9" i="55"/>
  <c r="T63" i="55" s="1"/>
  <c r="BP10" i="57"/>
  <c r="BP64" i="57" s="1"/>
  <c r="BP10" i="55"/>
  <c r="BP64" i="55" s="1"/>
  <c r="BP24" i="57"/>
  <c r="BP78" i="57" s="1"/>
  <c r="BP24" i="55"/>
  <c r="BP78" i="55" s="1"/>
  <c r="BP49" i="57"/>
  <c r="BP103" i="57" s="1"/>
  <c r="BP49" i="55"/>
  <c r="BP103" i="55" s="1"/>
  <c r="BP51" i="57"/>
  <c r="BP105" i="57" s="1"/>
  <c r="BP51" i="55"/>
  <c r="BP105" i="55" s="1"/>
  <c r="BP35" i="57"/>
  <c r="BP89" i="57" s="1"/>
  <c r="BP35" i="55"/>
  <c r="BP89" i="55" s="1"/>
  <c r="BP16" i="57"/>
  <c r="BP70" i="57" s="1"/>
  <c r="BP16" i="55"/>
  <c r="BP70" i="55" s="1"/>
  <c r="BP50" i="57"/>
  <c r="BP104" i="57" s="1"/>
  <c r="BP50" i="55"/>
  <c r="BP104" i="55" s="1"/>
  <c r="BP34" i="57"/>
  <c r="BP88" i="57" s="1"/>
  <c r="BP34" i="55"/>
  <c r="BP88" i="55" s="1"/>
  <c r="BP15" i="57"/>
  <c r="BP69" i="57" s="1"/>
  <c r="BP15" i="55"/>
  <c r="BP69" i="55" s="1"/>
  <c r="BP52" i="57"/>
  <c r="BP106" i="57" s="1"/>
  <c r="BP52" i="55"/>
  <c r="BP106" i="55" s="1"/>
  <c r="BP36" i="57"/>
  <c r="BP90" i="57" s="1"/>
  <c r="BP36" i="55"/>
  <c r="BP90" i="55" s="1"/>
  <c r="BP17" i="57"/>
  <c r="BP71" i="57" s="1"/>
  <c r="BP17" i="55"/>
  <c r="BP71" i="55" s="1"/>
  <c r="M13" i="58"/>
  <c r="M67" i="58" s="1"/>
  <c r="M13" i="56"/>
  <c r="M67" i="56" s="1"/>
  <c r="M25" i="58"/>
  <c r="M79" i="58" s="1"/>
  <c r="M25" i="56"/>
  <c r="M79" i="56" s="1"/>
  <c r="M28" i="58"/>
  <c r="M82" i="58" s="1"/>
  <c r="M28" i="56"/>
  <c r="M82" i="56" s="1"/>
  <c r="M39" i="58"/>
  <c r="M93" i="58" s="1"/>
  <c r="M39" i="56"/>
  <c r="M93" i="56" s="1"/>
  <c r="M33" i="58"/>
  <c r="M87" i="58" s="1"/>
  <c r="M33" i="56"/>
  <c r="M87" i="56" s="1"/>
  <c r="M56" i="58"/>
  <c r="M110" i="58" s="1"/>
  <c r="M56" i="56"/>
  <c r="M110" i="56" s="1"/>
  <c r="M48" i="58"/>
  <c r="M102" i="58" s="1"/>
  <c r="M48" i="56"/>
  <c r="M102" i="56" s="1"/>
  <c r="M35" i="58"/>
  <c r="M89" i="58" s="1"/>
  <c r="M35" i="56"/>
  <c r="M89" i="56" s="1"/>
  <c r="M11" i="58"/>
  <c r="M65" i="58" s="1"/>
  <c r="M11" i="56"/>
  <c r="M65" i="56" s="1"/>
  <c r="M54" i="58"/>
  <c r="M108" i="58" s="1"/>
  <c r="M54" i="56"/>
  <c r="M108" i="56" s="1"/>
  <c r="M44" i="58"/>
  <c r="M98" i="58" s="1"/>
  <c r="M44" i="56"/>
  <c r="M98" i="56" s="1"/>
  <c r="M30" i="58"/>
  <c r="M84" i="58" s="1"/>
  <c r="M30" i="56"/>
  <c r="M84" i="56" s="1"/>
  <c r="K22" i="58"/>
  <c r="K76" i="58" s="1"/>
  <c r="K22" i="56"/>
  <c r="K76" i="56" s="1"/>
  <c r="K25" i="56"/>
  <c r="K79" i="56" s="1"/>
  <c r="K25" i="58"/>
  <c r="K79" i="58" s="1"/>
  <c r="K30" i="58"/>
  <c r="K84" i="58" s="1"/>
  <c r="K30" i="56"/>
  <c r="K84" i="56" s="1"/>
  <c r="K53" i="58"/>
  <c r="K107" i="58" s="1"/>
  <c r="K53" i="56"/>
  <c r="K107" i="56" s="1"/>
  <c r="K40" i="58"/>
  <c r="K94" i="58" s="1"/>
  <c r="K40" i="56"/>
  <c r="K94" i="56" s="1"/>
  <c r="K41" i="58"/>
  <c r="K95" i="58" s="1"/>
  <c r="K41" i="56"/>
  <c r="K95" i="56" s="1"/>
  <c r="K39" i="58"/>
  <c r="K93" i="58" s="1"/>
  <c r="K39" i="56"/>
  <c r="K93" i="56" s="1"/>
  <c r="K35" i="58"/>
  <c r="K89" i="58" s="1"/>
  <c r="K35" i="56"/>
  <c r="K89" i="56" s="1"/>
  <c r="K38" i="58"/>
  <c r="K92" i="58" s="1"/>
  <c r="K38" i="56"/>
  <c r="K92" i="56" s="1"/>
  <c r="K36" i="58"/>
  <c r="K90" i="58" s="1"/>
  <c r="K36" i="56"/>
  <c r="K90" i="56" s="1"/>
  <c r="K26" i="56"/>
  <c r="K80" i="56" s="1"/>
  <c r="K26" i="58"/>
  <c r="K80" i="58" s="1"/>
  <c r="K13" i="56"/>
  <c r="K67" i="56" s="1"/>
  <c r="K13" i="58"/>
  <c r="K67" i="58" s="1"/>
  <c r="K27" i="58"/>
  <c r="K81" i="58" s="1"/>
  <c r="K27" i="56"/>
  <c r="K81" i="56" s="1"/>
  <c r="I29" i="58"/>
  <c r="I83" i="58" s="1"/>
  <c r="I29" i="56"/>
  <c r="I83" i="56" s="1"/>
  <c r="I26" i="58"/>
  <c r="I80" i="58" s="1"/>
  <c r="I26" i="56"/>
  <c r="I80" i="56" s="1"/>
  <c r="I25" i="58"/>
  <c r="I79" i="58" s="1"/>
  <c r="I25" i="56"/>
  <c r="I79" i="56" s="1"/>
  <c r="I12" i="58"/>
  <c r="I66" i="58" s="1"/>
  <c r="I12" i="56"/>
  <c r="I66" i="56" s="1"/>
  <c r="I43" i="58"/>
  <c r="I97" i="58" s="1"/>
  <c r="I43" i="56"/>
  <c r="I97" i="56" s="1"/>
  <c r="I8" i="56"/>
  <c r="I8" i="58"/>
  <c r="I31" i="58"/>
  <c r="I85" i="58" s="1"/>
  <c r="I31" i="56"/>
  <c r="I85" i="56" s="1"/>
  <c r="I24" i="58"/>
  <c r="I78" i="58" s="1"/>
  <c r="I24" i="56"/>
  <c r="I78" i="56" s="1"/>
  <c r="I14" i="56"/>
  <c r="I68" i="56" s="1"/>
  <c r="I14" i="58"/>
  <c r="I68" i="58" s="1"/>
  <c r="I52" i="56"/>
  <c r="I106" i="56" s="1"/>
  <c r="I52" i="58"/>
  <c r="I106" i="58" s="1"/>
  <c r="I34" i="58"/>
  <c r="I88" i="58" s="1"/>
  <c r="I34" i="56"/>
  <c r="I88" i="56" s="1"/>
  <c r="I35" i="58"/>
  <c r="I89" i="58" s="1"/>
  <c r="I35" i="56"/>
  <c r="I89" i="56" s="1"/>
  <c r="U47" i="56"/>
  <c r="U101" i="56" s="1"/>
  <c r="U47" i="58"/>
  <c r="U101" i="58" s="1"/>
  <c r="U31" i="58"/>
  <c r="U85" i="58" s="1"/>
  <c r="U31" i="56"/>
  <c r="U85" i="56" s="1"/>
  <c r="U39" i="56"/>
  <c r="U93" i="56" s="1"/>
  <c r="U39" i="58"/>
  <c r="U93" i="58" s="1"/>
  <c r="U28" i="58"/>
  <c r="U82" i="58" s="1"/>
  <c r="U28" i="56"/>
  <c r="U82" i="56" s="1"/>
  <c r="U17" i="58"/>
  <c r="U71" i="58" s="1"/>
  <c r="U17" i="56"/>
  <c r="U71" i="56" s="1"/>
  <c r="U53" i="58"/>
  <c r="U107" i="58" s="1"/>
  <c r="U53" i="56"/>
  <c r="U107" i="56" s="1"/>
  <c r="U32" i="58"/>
  <c r="U86" i="58" s="1"/>
  <c r="U32" i="56"/>
  <c r="U86" i="56" s="1"/>
  <c r="U10" i="58"/>
  <c r="U64" i="58" s="1"/>
  <c r="U10" i="56"/>
  <c r="U64" i="56" s="1"/>
  <c r="U41" i="58"/>
  <c r="U95" i="58" s="1"/>
  <c r="U41" i="56"/>
  <c r="U95" i="56" s="1"/>
  <c r="U20" i="58"/>
  <c r="U74" i="58" s="1"/>
  <c r="U20" i="56"/>
  <c r="U74" i="56" s="1"/>
  <c r="U50" i="58"/>
  <c r="U104" i="58" s="1"/>
  <c r="U50" i="56"/>
  <c r="U104" i="56" s="1"/>
  <c r="U29" i="58"/>
  <c r="U83" i="58" s="1"/>
  <c r="U29" i="56"/>
  <c r="U83" i="56" s="1"/>
  <c r="U8" i="58"/>
  <c r="U8" i="56"/>
  <c r="O43" i="58"/>
  <c r="O97" i="58" s="1"/>
  <c r="O43" i="56"/>
  <c r="O97" i="56" s="1"/>
  <c r="O15" i="56"/>
  <c r="O69" i="56" s="1"/>
  <c r="O15" i="58"/>
  <c r="O69" i="58" s="1"/>
  <c r="O51" i="58"/>
  <c r="O105" i="58" s="1"/>
  <c r="O51" i="56"/>
  <c r="O105" i="56" s="1"/>
  <c r="O9" i="58"/>
  <c r="O63" i="58" s="1"/>
  <c r="O9" i="56"/>
  <c r="O63" i="56" s="1"/>
  <c r="O54" i="58"/>
  <c r="O108" i="58" s="1"/>
  <c r="O54" i="56"/>
  <c r="O108" i="56" s="1"/>
  <c r="O22" i="58"/>
  <c r="O76" i="58" s="1"/>
  <c r="O22" i="56"/>
  <c r="O76" i="56" s="1"/>
  <c r="O37" i="58"/>
  <c r="O91" i="58" s="1"/>
  <c r="O37" i="56"/>
  <c r="O91" i="56" s="1"/>
  <c r="O50" i="58"/>
  <c r="O104" i="58" s="1"/>
  <c r="O50" i="56"/>
  <c r="O104" i="56" s="1"/>
  <c r="O18" i="58"/>
  <c r="O72" i="58" s="1"/>
  <c r="O18" i="56"/>
  <c r="O72" i="56" s="1"/>
  <c r="O48" i="58"/>
  <c r="O102" i="58" s="1"/>
  <c r="O48" i="56"/>
  <c r="O102" i="56" s="1"/>
  <c r="O32" i="58"/>
  <c r="O86" i="58" s="1"/>
  <c r="O32" i="56"/>
  <c r="O86" i="56" s="1"/>
  <c r="O16" i="58"/>
  <c r="O70" i="58" s="1"/>
  <c r="O16" i="56"/>
  <c r="O70" i="56" s="1"/>
  <c r="J29" i="57"/>
  <c r="J83" i="57" s="1"/>
  <c r="J29" i="55"/>
  <c r="J83" i="55" s="1"/>
  <c r="J43" i="57"/>
  <c r="J97" i="57" s="1"/>
  <c r="J43" i="55"/>
  <c r="J97" i="55" s="1"/>
  <c r="J33" i="57"/>
  <c r="J87" i="57" s="1"/>
  <c r="J33" i="55"/>
  <c r="J87" i="55" s="1"/>
  <c r="J55" i="57"/>
  <c r="J109" i="57" s="1"/>
  <c r="J55" i="55"/>
  <c r="J109" i="55" s="1"/>
  <c r="J20" i="57"/>
  <c r="J74" i="57" s="1"/>
  <c r="J20" i="55"/>
  <c r="J74" i="55" s="1"/>
  <c r="J48" i="57"/>
  <c r="J102" i="57" s="1"/>
  <c r="J48" i="55"/>
  <c r="J102" i="55" s="1"/>
  <c r="J32" i="57"/>
  <c r="J86" i="57" s="1"/>
  <c r="J32" i="55"/>
  <c r="J86" i="55" s="1"/>
  <c r="J13" i="57"/>
  <c r="J67" i="57" s="1"/>
  <c r="J13" i="55"/>
  <c r="J67" i="55" s="1"/>
  <c r="J50" i="57"/>
  <c r="J104" i="57" s="1"/>
  <c r="J50" i="55"/>
  <c r="J104" i="55" s="1"/>
  <c r="J34" i="57"/>
  <c r="J88" i="57" s="1"/>
  <c r="J34" i="55"/>
  <c r="J88" i="55" s="1"/>
  <c r="J15" i="57"/>
  <c r="J69" i="57" s="1"/>
  <c r="J15" i="55"/>
  <c r="J69" i="55" s="1"/>
  <c r="V41" i="57"/>
  <c r="V95" i="57" s="1"/>
  <c r="V41" i="55"/>
  <c r="V95" i="55" s="1"/>
  <c r="V37" i="57"/>
  <c r="V91" i="57" s="1"/>
  <c r="V37" i="55"/>
  <c r="V91" i="55" s="1"/>
  <c r="V14" i="57"/>
  <c r="V68" i="57" s="1"/>
  <c r="V14" i="55"/>
  <c r="V68" i="55" s="1"/>
  <c r="V55" i="57"/>
  <c r="V109" i="57" s="1"/>
  <c r="V55" i="55"/>
  <c r="V109" i="55" s="1"/>
  <c r="V39" i="57"/>
  <c r="V93" i="57" s="1"/>
  <c r="V39" i="55"/>
  <c r="V93" i="55" s="1"/>
  <c r="V20" i="57"/>
  <c r="V74" i="57" s="1"/>
  <c r="V20" i="55"/>
  <c r="V74" i="55" s="1"/>
  <c r="V54" i="57"/>
  <c r="V108" i="57" s="1"/>
  <c r="V54" i="55"/>
  <c r="V108" i="55" s="1"/>
  <c r="V38" i="57"/>
  <c r="V92" i="57" s="1"/>
  <c r="V38" i="55"/>
  <c r="V92" i="55" s="1"/>
  <c r="V19" i="57"/>
  <c r="V73" i="57" s="1"/>
  <c r="V19" i="55"/>
  <c r="V73" i="55" s="1"/>
  <c r="V56" i="57"/>
  <c r="V110" i="57" s="1"/>
  <c r="V56" i="55"/>
  <c r="V110" i="55" s="1"/>
  <c r="V40" i="57"/>
  <c r="V94" i="57" s="1"/>
  <c r="V40" i="55"/>
  <c r="V94" i="55" s="1"/>
  <c r="V21" i="57"/>
  <c r="V75" i="57" s="1"/>
  <c r="V21" i="55"/>
  <c r="V75" i="55" s="1"/>
  <c r="V23" i="57"/>
  <c r="V77" i="57" s="1"/>
  <c r="V23" i="55"/>
  <c r="V77" i="55" s="1"/>
  <c r="BM43" i="57"/>
  <c r="BM97" i="57" s="1"/>
  <c r="BM43" i="55"/>
  <c r="BM97" i="55" s="1"/>
  <c r="BM27" i="57"/>
  <c r="BM81" i="57" s="1"/>
  <c r="BM27" i="55"/>
  <c r="BM81" i="55" s="1"/>
  <c r="BM8" i="57"/>
  <c r="BM8" i="55"/>
  <c r="BM42" i="57"/>
  <c r="BM96" i="57" s="1"/>
  <c r="BM42" i="55"/>
  <c r="BM96" i="55" s="1"/>
  <c r="BM26" i="57"/>
  <c r="BM80" i="57" s="1"/>
  <c r="BM26" i="55"/>
  <c r="BM80" i="55" s="1"/>
  <c r="BM22" i="57"/>
  <c r="BM76" i="57" s="1"/>
  <c r="BM22" i="55"/>
  <c r="BM76" i="55" s="1"/>
  <c r="BM45" i="57"/>
  <c r="BM99" i="57" s="1"/>
  <c r="BM45" i="55"/>
  <c r="BM99" i="55" s="1"/>
  <c r="BM29" i="57"/>
  <c r="BM83" i="57" s="1"/>
  <c r="BM29" i="55"/>
  <c r="BM83" i="55" s="1"/>
  <c r="BM10" i="57"/>
  <c r="BM64" i="57" s="1"/>
  <c r="BM10" i="55"/>
  <c r="BM64" i="55" s="1"/>
  <c r="BM48" i="57"/>
  <c r="BM102" i="57" s="1"/>
  <c r="BM48" i="55"/>
  <c r="BM102" i="55" s="1"/>
  <c r="BM32" i="57"/>
  <c r="BM86" i="57" s="1"/>
  <c r="BM32" i="55"/>
  <c r="BM86" i="55" s="1"/>
  <c r="BM13" i="57"/>
  <c r="BM67" i="57" s="1"/>
  <c r="BM13" i="55"/>
  <c r="BM67" i="55" s="1"/>
  <c r="O52" i="57"/>
  <c r="O106" i="57" s="1"/>
  <c r="O52" i="55"/>
  <c r="O106" i="55" s="1"/>
  <c r="O36" i="57"/>
  <c r="O90" i="57" s="1"/>
  <c r="O36" i="55"/>
  <c r="O90" i="55" s="1"/>
  <c r="O17" i="57"/>
  <c r="O71" i="57" s="1"/>
  <c r="O17" i="55"/>
  <c r="O71" i="55" s="1"/>
  <c r="O55" i="57"/>
  <c r="O109" i="57" s="1"/>
  <c r="O55" i="55"/>
  <c r="O109" i="55" s="1"/>
  <c r="O39" i="57"/>
  <c r="O93" i="57" s="1"/>
  <c r="O39" i="55"/>
  <c r="O93" i="55" s="1"/>
  <c r="O20" i="57"/>
  <c r="O74" i="57" s="1"/>
  <c r="O20" i="55"/>
  <c r="O74" i="55" s="1"/>
  <c r="O54" i="57"/>
  <c r="O108" i="57" s="1"/>
  <c r="O54" i="55"/>
  <c r="O108" i="55" s="1"/>
  <c r="O38" i="57"/>
  <c r="O92" i="57" s="1"/>
  <c r="O38" i="55"/>
  <c r="O92" i="55" s="1"/>
  <c r="O19" i="57"/>
  <c r="O73" i="57" s="1"/>
  <c r="O19" i="55"/>
  <c r="O73" i="55" s="1"/>
  <c r="O57" i="57"/>
  <c r="O111" i="57" s="1"/>
  <c r="O57" i="55"/>
  <c r="O111" i="55" s="1"/>
  <c r="O41" i="57"/>
  <c r="O95" i="57" s="1"/>
  <c r="O41" i="55"/>
  <c r="O95" i="55" s="1"/>
  <c r="O25" i="57"/>
  <c r="O79" i="57" s="1"/>
  <c r="O25" i="55"/>
  <c r="O79" i="55" s="1"/>
  <c r="O24" i="57"/>
  <c r="O78" i="57" s="1"/>
  <c r="O24" i="55"/>
  <c r="O78" i="55" s="1"/>
  <c r="BN53" i="57"/>
  <c r="BN107" i="57" s="1"/>
  <c r="BN53" i="55"/>
  <c r="BN107" i="55" s="1"/>
  <c r="BN55" i="57"/>
  <c r="BN109" i="57" s="1"/>
  <c r="BN55" i="55"/>
  <c r="BN109" i="55" s="1"/>
  <c r="BN39" i="57"/>
  <c r="BN93" i="57" s="1"/>
  <c r="BN39" i="55"/>
  <c r="BN93" i="55" s="1"/>
  <c r="BN20" i="57"/>
  <c r="BN74" i="57" s="1"/>
  <c r="BN20" i="55"/>
  <c r="BN74" i="55" s="1"/>
  <c r="BN54" i="57"/>
  <c r="BN108" i="57" s="1"/>
  <c r="BN54" i="55"/>
  <c r="BN108" i="55" s="1"/>
  <c r="BN38" i="57"/>
  <c r="BN92" i="57" s="1"/>
  <c r="BN38" i="55"/>
  <c r="BN92" i="55" s="1"/>
  <c r="BN19" i="57"/>
  <c r="BN73" i="57" s="1"/>
  <c r="BN19" i="55"/>
  <c r="BN73" i="55" s="1"/>
  <c r="BN29" i="57"/>
  <c r="BN83" i="57" s="1"/>
  <c r="BN29" i="55"/>
  <c r="BN83" i="55" s="1"/>
  <c r="BN10" i="57"/>
  <c r="BN64" i="57" s="1"/>
  <c r="BN10" i="55"/>
  <c r="BN64" i="55" s="1"/>
  <c r="BN48" i="57"/>
  <c r="BN102" i="57" s="1"/>
  <c r="BN48" i="55"/>
  <c r="BN102" i="55" s="1"/>
  <c r="BN32" i="57"/>
  <c r="BN86" i="57" s="1"/>
  <c r="BN32" i="55"/>
  <c r="BN86" i="55" s="1"/>
  <c r="BN13" i="57"/>
  <c r="BN67" i="57" s="1"/>
  <c r="BN13" i="55"/>
  <c r="BN67" i="55" s="1"/>
  <c r="BG53" i="57"/>
  <c r="BG107" i="57" s="1"/>
  <c r="BG53" i="55"/>
  <c r="BG107" i="55" s="1"/>
  <c r="BG37" i="57"/>
  <c r="BG91" i="57" s="1"/>
  <c r="BG37" i="55"/>
  <c r="BG91" i="55" s="1"/>
  <c r="BG18" i="57"/>
  <c r="BG72" i="57" s="1"/>
  <c r="BG18" i="55"/>
  <c r="BG72" i="55" s="1"/>
  <c r="BG56" i="57"/>
  <c r="BG110" i="57" s="1"/>
  <c r="BG56" i="55"/>
  <c r="BG110" i="55" s="1"/>
  <c r="BG40" i="57"/>
  <c r="BG94" i="57" s="1"/>
  <c r="BG40" i="55"/>
  <c r="BG94" i="55" s="1"/>
  <c r="BG21" i="57"/>
  <c r="BG75" i="57" s="1"/>
  <c r="BG21" i="55"/>
  <c r="BG75" i="55" s="1"/>
  <c r="BG24" i="57"/>
  <c r="BG78" i="57" s="1"/>
  <c r="BG24" i="55"/>
  <c r="BG78" i="55" s="1"/>
  <c r="BG43" i="57"/>
  <c r="BG97" i="57" s="1"/>
  <c r="BG43" i="55"/>
  <c r="BG97" i="55" s="1"/>
  <c r="BG27" i="57"/>
  <c r="BG81" i="57" s="1"/>
  <c r="BG27" i="55"/>
  <c r="BG81" i="55" s="1"/>
  <c r="BG23" i="57"/>
  <c r="BG77" i="57" s="1"/>
  <c r="BG23" i="55"/>
  <c r="BG77" i="55" s="1"/>
  <c r="BG42" i="57"/>
  <c r="BG96" i="57" s="1"/>
  <c r="BG42" i="55"/>
  <c r="BG96" i="55" s="1"/>
  <c r="BG26" i="57"/>
  <c r="BG80" i="57" s="1"/>
  <c r="BG26" i="55"/>
  <c r="BG80" i="55" s="1"/>
  <c r="BG8" i="57"/>
  <c r="BG8" i="55"/>
  <c r="I50" i="57"/>
  <c r="I104" i="57" s="1"/>
  <c r="I50" i="55"/>
  <c r="I104" i="55" s="1"/>
  <c r="I8" i="55"/>
  <c r="I11" i="55"/>
  <c r="I65" i="55" s="1"/>
  <c r="I11" i="57"/>
  <c r="I65" i="57" s="1"/>
  <c r="I51" i="57"/>
  <c r="I105" i="57" s="1"/>
  <c r="I51" i="55"/>
  <c r="I105" i="55" s="1"/>
  <c r="I26" i="57"/>
  <c r="I80" i="57" s="1"/>
  <c r="I26" i="55"/>
  <c r="I80" i="55" s="1"/>
  <c r="I47" i="57"/>
  <c r="I101" i="57" s="1"/>
  <c r="I47" i="55"/>
  <c r="I101" i="55" s="1"/>
  <c r="I57" i="57"/>
  <c r="I111" i="57" s="1"/>
  <c r="I57" i="55"/>
  <c r="I111" i="55" s="1"/>
  <c r="I53" i="57"/>
  <c r="I107" i="57" s="1"/>
  <c r="I53" i="55"/>
  <c r="I107" i="55" s="1"/>
  <c r="I33" i="57"/>
  <c r="I87" i="57" s="1"/>
  <c r="I33" i="55"/>
  <c r="I87" i="55" s="1"/>
  <c r="I40" i="57"/>
  <c r="I94" i="57" s="1"/>
  <c r="I40" i="55"/>
  <c r="I94" i="55" s="1"/>
  <c r="I23" i="57"/>
  <c r="I77" i="57" s="1"/>
  <c r="I23" i="55"/>
  <c r="I77" i="55" s="1"/>
  <c r="I28" i="57"/>
  <c r="I82" i="57" s="1"/>
  <c r="I28" i="55"/>
  <c r="I82" i="55" s="1"/>
  <c r="BD52" i="57"/>
  <c r="BD106" i="57" s="1"/>
  <c r="BD52" i="55"/>
  <c r="BD106" i="55" s="1"/>
  <c r="BD38" i="57"/>
  <c r="BD92" i="57" s="1"/>
  <c r="BD38" i="55"/>
  <c r="BD92" i="55" s="1"/>
  <c r="BD17" i="57"/>
  <c r="BD71" i="57" s="1"/>
  <c r="BD17" i="55"/>
  <c r="BD71" i="55" s="1"/>
  <c r="BD55" i="57"/>
  <c r="BD109" i="57" s="1"/>
  <c r="BD55" i="55"/>
  <c r="BD109" i="55" s="1"/>
  <c r="BD37" i="57"/>
  <c r="BD91" i="57" s="1"/>
  <c r="BD37" i="55"/>
  <c r="BD91" i="55" s="1"/>
  <c r="BD20" i="57"/>
  <c r="BD74" i="57" s="1"/>
  <c r="BD20" i="55"/>
  <c r="BD74" i="55" s="1"/>
  <c r="BD54" i="57"/>
  <c r="BD108" i="57" s="1"/>
  <c r="BD54" i="55"/>
  <c r="BD108" i="55" s="1"/>
  <c r="BD36" i="57"/>
  <c r="BD90" i="57" s="1"/>
  <c r="BD36" i="55"/>
  <c r="BD90" i="55" s="1"/>
  <c r="BD19" i="57"/>
  <c r="BD73" i="57" s="1"/>
  <c r="BD19" i="55"/>
  <c r="BD73" i="55" s="1"/>
  <c r="BD57" i="57"/>
  <c r="BD111" i="57" s="1"/>
  <c r="BD57" i="55"/>
  <c r="BD111" i="55" s="1"/>
  <c r="BD42" i="57"/>
  <c r="BD96" i="57" s="1"/>
  <c r="BD42" i="55"/>
  <c r="BD96" i="55" s="1"/>
  <c r="BD25" i="57"/>
  <c r="BD79" i="57" s="1"/>
  <c r="BD25" i="55"/>
  <c r="BD79" i="55" s="1"/>
  <c r="BD22" i="57"/>
  <c r="BD76" i="57" s="1"/>
  <c r="BD22" i="55"/>
  <c r="BD76" i="55" s="1"/>
  <c r="BT45" i="57"/>
  <c r="BT99" i="57" s="1"/>
  <c r="BT45" i="55"/>
  <c r="BT99" i="55" s="1"/>
  <c r="BT29" i="57"/>
  <c r="BT83" i="57" s="1"/>
  <c r="BT29" i="55"/>
  <c r="BT83" i="55" s="1"/>
  <c r="BT10" i="57"/>
  <c r="BT64" i="57" s="1"/>
  <c r="BT10" i="55"/>
  <c r="BT64" i="55" s="1"/>
  <c r="BT48" i="57"/>
  <c r="BT102" i="57" s="1"/>
  <c r="BT48" i="55"/>
  <c r="BT102" i="55" s="1"/>
  <c r="BT32" i="57"/>
  <c r="BT86" i="57" s="1"/>
  <c r="BT32" i="55"/>
  <c r="BT86" i="55" s="1"/>
  <c r="BT13" i="57"/>
  <c r="BT67" i="57" s="1"/>
  <c r="BT13" i="55"/>
  <c r="BT67" i="55" s="1"/>
  <c r="BT51" i="57"/>
  <c r="BT105" i="57" s="1"/>
  <c r="BT51" i="55"/>
  <c r="BT105" i="55" s="1"/>
  <c r="BT35" i="57"/>
  <c r="BT89" i="57" s="1"/>
  <c r="BT35" i="55"/>
  <c r="BT89" i="55" s="1"/>
  <c r="BT16" i="57"/>
  <c r="BT70" i="57" s="1"/>
  <c r="BT16" i="55"/>
  <c r="BT70" i="55" s="1"/>
  <c r="BT50" i="57"/>
  <c r="BT104" i="57" s="1"/>
  <c r="BT50" i="55"/>
  <c r="BT104" i="55" s="1"/>
  <c r="BT34" i="57"/>
  <c r="BT88" i="57" s="1"/>
  <c r="BT34" i="55"/>
  <c r="BT88" i="55" s="1"/>
  <c r="BT15" i="57"/>
  <c r="BT69" i="57" s="1"/>
  <c r="BT15" i="55"/>
  <c r="BT69" i="55" s="1"/>
  <c r="N55" i="58"/>
  <c r="N109" i="58" s="1"/>
  <c r="N55" i="56"/>
  <c r="N109" i="56" s="1"/>
  <c r="N27" i="58"/>
  <c r="N81" i="58" s="1"/>
  <c r="N27" i="56"/>
  <c r="N81" i="56" s="1"/>
  <c r="N48" i="58"/>
  <c r="N102" i="58" s="1"/>
  <c r="N48" i="56"/>
  <c r="N102" i="56" s="1"/>
  <c r="N28" i="58"/>
  <c r="N82" i="58" s="1"/>
  <c r="N28" i="56"/>
  <c r="N82" i="56" s="1"/>
  <c r="N36" i="58"/>
  <c r="N90" i="58" s="1"/>
  <c r="N36" i="56"/>
  <c r="N90" i="56" s="1"/>
  <c r="N53" i="58"/>
  <c r="N107" i="58" s="1"/>
  <c r="N53" i="56"/>
  <c r="N107" i="56" s="1"/>
  <c r="N37" i="58"/>
  <c r="N91" i="58" s="1"/>
  <c r="N37" i="56"/>
  <c r="N91" i="56" s="1"/>
  <c r="N21" i="58"/>
  <c r="N75" i="58" s="1"/>
  <c r="N21" i="56"/>
  <c r="N75" i="56" s="1"/>
  <c r="N54" i="58"/>
  <c r="N108" i="58" s="1"/>
  <c r="N54" i="56"/>
  <c r="N108" i="56" s="1"/>
  <c r="N38" i="58"/>
  <c r="N92" i="58" s="1"/>
  <c r="N38" i="56"/>
  <c r="N92" i="56" s="1"/>
  <c r="N22" i="58"/>
  <c r="N76" i="58" s="1"/>
  <c r="N22" i="56"/>
  <c r="N76" i="56" s="1"/>
  <c r="N14" i="58"/>
  <c r="N68" i="58" s="1"/>
  <c r="N14" i="56"/>
  <c r="N68" i="56" s="1"/>
  <c r="L40" i="58"/>
  <c r="L94" i="58" s="1"/>
  <c r="L40" i="56"/>
  <c r="L94" i="56" s="1"/>
  <c r="L52" i="58"/>
  <c r="L106" i="58" s="1"/>
  <c r="L52" i="56"/>
  <c r="L106" i="56" s="1"/>
  <c r="L56" i="56"/>
  <c r="L110" i="56" s="1"/>
  <c r="L56" i="58"/>
  <c r="L110" i="58" s="1"/>
  <c r="L16" i="58"/>
  <c r="L70" i="58" s="1"/>
  <c r="L16" i="56"/>
  <c r="L70" i="56" s="1"/>
  <c r="L13" i="58"/>
  <c r="L67" i="58" s="1"/>
  <c r="L13" i="56"/>
  <c r="L67" i="56" s="1"/>
  <c r="L25" i="56"/>
  <c r="L79" i="56" s="1"/>
  <c r="L25" i="58"/>
  <c r="L79" i="58" s="1"/>
  <c r="L12" i="56"/>
  <c r="L66" i="56" s="1"/>
  <c r="L12" i="58"/>
  <c r="L66" i="58" s="1"/>
  <c r="L14" i="58"/>
  <c r="L68" i="58" s="1"/>
  <c r="L14" i="56"/>
  <c r="L68" i="56" s="1"/>
  <c r="L39" i="58"/>
  <c r="L93" i="58" s="1"/>
  <c r="L39" i="56"/>
  <c r="L93" i="56" s="1"/>
  <c r="L18" i="58"/>
  <c r="L72" i="58" s="1"/>
  <c r="L18" i="56"/>
  <c r="L72" i="56" s="1"/>
  <c r="L11" i="58"/>
  <c r="L65" i="58" s="1"/>
  <c r="L11" i="56"/>
  <c r="L65" i="56" s="1"/>
  <c r="L31" i="58"/>
  <c r="L85" i="58" s="1"/>
  <c r="L31" i="56"/>
  <c r="L85" i="56" s="1"/>
  <c r="L15" i="58"/>
  <c r="L69" i="58" s="1"/>
  <c r="L15" i="56"/>
  <c r="L69" i="56" s="1"/>
  <c r="R55" i="58"/>
  <c r="R109" i="58" s="1"/>
  <c r="R55" i="56"/>
  <c r="R109" i="56" s="1"/>
  <c r="R43" i="58"/>
  <c r="R97" i="58" s="1"/>
  <c r="R43" i="56"/>
  <c r="R97" i="56" s="1"/>
  <c r="R37" i="58"/>
  <c r="R91" i="58" s="1"/>
  <c r="R37" i="56"/>
  <c r="R91" i="56" s="1"/>
  <c r="R13" i="58"/>
  <c r="R67" i="58" s="1"/>
  <c r="R13" i="56"/>
  <c r="R67" i="56" s="1"/>
  <c r="R42" i="58"/>
  <c r="R96" i="58" s="1"/>
  <c r="R42" i="56"/>
  <c r="R96" i="56" s="1"/>
  <c r="R46" i="58"/>
  <c r="R100" i="58" s="1"/>
  <c r="R46" i="56"/>
  <c r="R100" i="56" s="1"/>
  <c r="R25" i="58"/>
  <c r="R79" i="58" s="1"/>
  <c r="R25" i="56"/>
  <c r="R79" i="56" s="1"/>
  <c r="R8" i="58"/>
  <c r="R8" i="56"/>
  <c r="R40" i="58"/>
  <c r="R94" i="58" s="1"/>
  <c r="R40" i="56"/>
  <c r="R94" i="56" s="1"/>
  <c r="R18" i="58"/>
  <c r="R72" i="58" s="1"/>
  <c r="R18" i="56"/>
  <c r="R72" i="56" s="1"/>
  <c r="R49" i="58"/>
  <c r="R103" i="58" s="1"/>
  <c r="R49" i="56"/>
  <c r="R103" i="56" s="1"/>
  <c r="R28" i="58"/>
  <c r="R82" i="58" s="1"/>
  <c r="R28" i="56"/>
  <c r="R82" i="56" s="1"/>
  <c r="V23" i="58"/>
  <c r="V77" i="58" s="1"/>
  <c r="V23" i="56"/>
  <c r="V77" i="56" s="1"/>
  <c r="V43" i="58"/>
  <c r="V97" i="58" s="1"/>
  <c r="V43" i="56"/>
  <c r="V97" i="56" s="1"/>
  <c r="V31" i="56"/>
  <c r="V85" i="56" s="1"/>
  <c r="V31" i="58"/>
  <c r="V85" i="58" s="1"/>
  <c r="V54" i="58"/>
  <c r="V108" i="58" s="1"/>
  <c r="V54" i="56"/>
  <c r="V108" i="56" s="1"/>
  <c r="V28" i="58"/>
  <c r="V82" i="58" s="1"/>
  <c r="V28" i="56"/>
  <c r="V82" i="56" s="1"/>
  <c r="V48" i="58"/>
  <c r="V102" i="58" s="1"/>
  <c r="V48" i="56"/>
  <c r="V102" i="56" s="1"/>
  <c r="V26" i="58"/>
  <c r="V80" i="58" s="1"/>
  <c r="V26" i="56"/>
  <c r="V80" i="56" s="1"/>
  <c r="V57" i="58"/>
  <c r="V111" i="58" s="1"/>
  <c r="V57" i="56"/>
  <c r="V111" i="56" s="1"/>
  <c r="V36" i="58"/>
  <c r="V90" i="58" s="1"/>
  <c r="V36" i="56"/>
  <c r="V90" i="56" s="1"/>
  <c r="V14" i="58"/>
  <c r="V68" i="58" s="1"/>
  <c r="V14" i="56"/>
  <c r="V68" i="56" s="1"/>
  <c r="V45" i="58"/>
  <c r="V99" i="58" s="1"/>
  <c r="V45" i="56"/>
  <c r="V99" i="56" s="1"/>
  <c r="V24" i="58"/>
  <c r="V78" i="58" s="1"/>
  <c r="V24" i="56"/>
  <c r="V78" i="56" s="1"/>
  <c r="V11" i="58"/>
  <c r="V65" i="58" s="1"/>
  <c r="V11" i="56"/>
  <c r="V65" i="56" s="1"/>
  <c r="P47" i="58"/>
  <c r="P101" i="58" s="1"/>
  <c r="P47" i="56"/>
  <c r="P101" i="56" s="1"/>
  <c r="P51" i="58"/>
  <c r="P105" i="58" s="1"/>
  <c r="P51" i="56"/>
  <c r="P105" i="56" s="1"/>
  <c r="P20" i="58"/>
  <c r="P74" i="58" s="1"/>
  <c r="P20" i="56"/>
  <c r="P74" i="56" s="1"/>
  <c r="P28" i="58"/>
  <c r="P82" i="58" s="1"/>
  <c r="P28" i="56"/>
  <c r="P82" i="56" s="1"/>
  <c r="P45" i="58"/>
  <c r="P99" i="58" s="1"/>
  <c r="P45" i="56"/>
  <c r="P99" i="56" s="1"/>
  <c r="P48" i="58"/>
  <c r="P102" i="58" s="1"/>
  <c r="P48" i="56"/>
  <c r="P102" i="56" s="1"/>
  <c r="P16" i="58"/>
  <c r="P70" i="58" s="1"/>
  <c r="P16" i="56"/>
  <c r="P70" i="56" s="1"/>
  <c r="P46" i="58"/>
  <c r="P100" i="58" s="1"/>
  <c r="P46" i="56"/>
  <c r="P100" i="56" s="1"/>
  <c r="P34" i="58"/>
  <c r="P88" i="58" s="1"/>
  <c r="P34" i="56"/>
  <c r="P88" i="56" s="1"/>
  <c r="P18" i="58"/>
  <c r="P72" i="58" s="1"/>
  <c r="P18" i="56"/>
  <c r="P72" i="56" s="1"/>
  <c r="P29" i="58"/>
  <c r="P83" i="58" s="1"/>
  <c r="P29" i="56"/>
  <c r="P83" i="56" s="1"/>
  <c r="P13" i="58"/>
  <c r="P67" i="58" s="1"/>
  <c r="P13" i="56"/>
  <c r="P67" i="56" s="1"/>
  <c r="AJ37" i="40"/>
  <c r="AN36" i="40"/>
  <c r="K47" i="57"/>
  <c r="K101" i="57" s="1"/>
  <c r="K47" i="55"/>
  <c r="K101" i="55" s="1"/>
  <c r="K12" i="57"/>
  <c r="K66" i="57" s="1"/>
  <c r="K12" i="55"/>
  <c r="K66" i="55" s="1"/>
  <c r="K29" i="57"/>
  <c r="K83" i="57" s="1"/>
  <c r="K29" i="55"/>
  <c r="K83" i="55" s="1"/>
  <c r="K43" i="57"/>
  <c r="K97" i="57" s="1"/>
  <c r="K43" i="55"/>
  <c r="K97" i="55" s="1"/>
  <c r="K33" i="57"/>
  <c r="K87" i="57" s="1"/>
  <c r="K33" i="55"/>
  <c r="K87" i="55" s="1"/>
  <c r="K56" i="57"/>
  <c r="K110" i="57" s="1"/>
  <c r="K56" i="55"/>
  <c r="K110" i="55" s="1"/>
  <c r="K40" i="57"/>
  <c r="K94" i="57" s="1"/>
  <c r="K40" i="55"/>
  <c r="K94" i="55" s="1"/>
  <c r="K21" i="57"/>
  <c r="K75" i="57" s="1"/>
  <c r="K21" i="55"/>
  <c r="K75" i="55" s="1"/>
  <c r="K23" i="57"/>
  <c r="K77" i="57" s="1"/>
  <c r="K23" i="55"/>
  <c r="K77" i="55" s="1"/>
  <c r="K42" i="57"/>
  <c r="K96" i="57" s="1"/>
  <c r="K42" i="55"/>
  <c r="K96" i="55" s="1"/>
  <c r="K26" i="57"/>
  <c r="K80" i="57" s="1"/>
  <c r="K26" i="55"/>
  <c r="K80" i="55" s="1"/>
  <c r="K22" i="57"/>
  <c r="K76" i="57" s="1"/>
  <c r="K22" i="55"/>
  <c r="K76" i="55" s="1"/>
  <c r="W57" i="57"/>
  <c r="W111" i="57" s="1"/>
  <c r="W57" i="55"/>
  <c r="W111" i="55" s="1"/>
  <c r="W54" i="57"/>
  <c r="W108" i="57" s="1"/>
  <c r="W54" i="55"/>
  <c r="W108" i="55" s="1"/>
  <c r="W53" i="57"/>
  <c r="W107" i="57" s="1"/>
  <c r="W53" i="55"/>
  <c r="W107" i="55" s="1"/>
  <c r="W51" i="57"/>
  <c r="W105" i="57" s="1"/>
  <c r="W51" i="55"/>
  <c r="W105" i="55" s="1"/>
  <c r="W35" i="57"/>
  <c r="W89" i="57" s="1"/>
  <c r="W35" i="55"/>
  <c r="W89" i="55" s="1"/>
  <c r="W16" i="57"/>
  <c r="W70" i="57" s="1"/>
  <c r="W16" i="55"/>
  <c r="W70" i="55" s="1"/>
  <c r="W46" i="57"/>
  <c r="W100" i="57" s="1"/>
  <c r="W46" i="55"/>
  <c r="W100" i="55" s="1"/>
  <c r="W30" i="57"/>
  <c r="W84" i="57" s="1"/>
  <c r="W30" i="55"/>
  <c r="W84" i="55" s="1"/>
  <c r="W11" i="57"/>
  <c r="W11" i="55"/>
  <c r="W65" i="55" s="1"/>
  <c r="W48" i="57"/>
  <c r="W102" i="57" s="1"/>
  <c r="W48" i="55"/>
  <c r="W102" i="55" s="1"/>
  <c r="W32" i="57"/>
  <c r="W86" i="57" s="1"/>
  <c r="W32" i="55"/>
  <c r="W86" i="55" s="1"/>
  <c r="W13" i="57"/>
  <c r="W67" i="57" s="1"/>
  <c r="W13" i="55"/>
  <c r="W67" i="55" s="1"/>
  <c r="BQ45" i="57"/>
  <c r="BQ99" i="57" s="1"/>
  <c r="BQ45" i="55"/>
  <c r="BQ99" i="55" s="1"/>
  <c r="BQ43" i="57"/>
  <c r="BQ97" i="57" s="1"/>
  <c r="BQ43" i="55"/>
  <c r="BQ97" i="55" s="1"/>
  <c r="BQ49" i="57"/>
  <c r="BQ103" i="57" s="1"/>
  <c r="BQ49" i="55"/>
  <c r="BQ103" i="55" s="1"/>
  <c r="BQ55" i="57"/>
  <c r="BQ109" i="57" s="1"/>
  <c r="BQ55" i="55"/>
  <c r="BQ109" i="55" s="1"/>
  <c r="BQ24" i="57"/>
  <c r="BQ78" i="57" s="1"/>
  <c r="BQ24" i="55"/>
  <c r="BQ78" i="55" s="1"/>
  <c r="BQ20" i="57"/>
  <c r="BQ74" i="57" s="1"/>
  <c r="BQ20" i="55"/>
  <c r="BQ74" i="55" s="1"/>
  <c r="BQ54" i="57"/>
  <c r="BQ108" i="57" s="1"/>
  <c r="BQ54" i="55"/>
  <c r="BQ108" i="55" s="1"/>
  <c r="BQ38" i="57"/>
  <c r="BQ92" i="57" s="1"/>
  <c r="BQ38" i="55"/>
  <c r="BQ92" i="55" s="1"/>
  <c r="BQ19" i="57"/>
  <c r="BQ73" i="57" s="1"/>
  <c r="BQ19" i="55"/>
  <c r="BQ73" i="55" s="1"/>
  <c r="BQ56" i="57"/>
  <c r="BQ110" i="57" s="1"/>
  <c r="BQ56" i="55"/>
  <c r="BQ110" i="55" s="1"/>
  <c r="BQ40" i="57"/>
  <c r="BQ94" i="57" s="1"/>
  <c r="BQ40" i="55"/>
  <c r="BQ94" i="55" s="1"/>
  <c r="BQ21" i="57"/>
  <c r="BQ75" i="57" s="1"/>
  <c r="BQ21" i="55"/>
  <c r="BQ75" i="55" s="1"/>
  <c r="BQ23" i="57"/>
  <c r="BQ77" i="57" s="1"/>
  <c r="BQ23" i="55"/>
  <c r="BQ77" i="55" s="1"/>
  <c r="G51" i="57"/>
  <c r="G105" i="57" s="1"/>
  <c r="G51" i="55"/>
  <c r="G105" i="55" s="1"/>
  <c r="G55" i="55"/>
  <c r="G109" i="55" s="1"/>
  <c r="G55" i="57"/>
  <c r="G109" i="57" s="1"/>
  <c r="G33" i="55"/>
  <c r="G87" i="55" s="1"/>
  <c r="G33" i="57"/>
  <c r="G87" i="57" s="1"/>
  <c r="G17" i="55"/>
  <c r="G71" i="55" s="1"/>
  <c r="G17" i="57"/>
  <c r="G71" i="57" s="1"/>
  <c r="G50" i="57"/>
  <c r="G104" i="57" s="1"/>
  <c r="G50" i="55"/>
  <c r="G104" i="55" s="1"/>
  <c r="G31" i="57"/>
  <c r="G85" i="57" s="1"/>
  <c r="G31" i="55"/>
  <c r="G85" i="55" s="1"/>
  <c r="G27" i="57"/>
  <c r="G81" i="57" s="1"/>
  <c r="G27" i="55"/>
  <c r="G81" i="55" s="1"/>
  <c r="G48" i="57"/>
  <c r="G102" i="57" s="1"/>
  <c r="G48" i="55"/>
  <c r="G102" i="55" s="1"/>
  <c r="G49" i="57"/>
  <c r="G103" i="57" s="1"/>
  <c r="G49" i="55"/>
  <c r="G103" i="55" s="1"/>
  <c r="G13" i="57"/>
  <c r="G67" i="57" s="1"/>
  <c r="G13" i="55"/>
  <c r="G67" i="55" s="1"/>
  <c r="G26" i="57"/>
  <c r="G80" i="57" s="1"/>
  <c r="G26" i="55"/>
  <c r="G80" i="55" s="1"/>
  <c r="X50" i="57"/>
  <c r="X104" i="57" s="1"/>
  <c r="X50" i="55"/>
  <c r="X104" i="55" s="1"/>
  <c r="X19" i="57"/>
  <c r="X73" i="57" s="1"/>
  <c r="X19" i="55"/>
  <c r="X73" i="55" s="1"/>
  <c r="X44" i="57"/>
  <c r="X98" i="57" s="1"/>
  <c r="X44" i="55"/>
  <c r="X98" i="55" s="1"/>
  <c r="X10" i="57"/>
  <c r="X64" i="57" s="1"/>
  <c r="X10" i="55"/>
  <c r="X64" i="55" s="1"/>
  <c r="X34" i="57"/>
  <c r="X88" i="57" s="1"/>
  <c r="X34" i="55"/>
  <c r="X88" i="55" s="1"/>
  <c r="X57" i="57"/>
  <c r="X111" i="57" s="1"/>
  <c r="X57" i="55"/>
  <c r="X111" i="55" s="1"/>
  <c r="X33" i="57"/>
  <c r="X87" i="57" s="1"/>
  <c r="X33" i="55"/>
  <c r="X87" i="55" s="1"/>
  <c r="X55" i="57"/>
  <c r="X109" i="57" s="1"/>
  <c r="X55" i="55"/>
  <c r="X109" i="55" s="1"/>
  <c r="X39" i="57"/>
  <c r="X93" i="57" s="1"/>
  <c r="X39" i="55"/>
  <c r="X93" i="55" s="1"/>
  <c r="X20" i="57"/>
  <c r="X74" i="57" s="1"/>
  <c r="X20" i="55"/>
  <c r="X74" i="55" s="1"/>
  <c r="X40" i="57"/>
  <c r="X94" i="57" s="1"/>
  <c r="X40" i="55"/>
  <c r="X94" i="55" s="1"/>
  <c r="X21" i="57"/>
  <c r="X75" i="57" s="1"/>
  <c r="X21" i="55"/>
  <c r="X75" i="55" s="1"/>
  <c r="X23" i="57"/>
  <c r="X77" i="57" s="1"/>
  <c r="X23" i="55"/>
  <c r="X77" i="55" s="1"/>
  <c r="BR31" i="57"/>
  <c r="BR85" i="57" s="1"/>
  <c r="BR31" i="55"/>
  <c r="BR85" i="55" s="1"/>
  <c r="BR45" i="57"/>
  <c r="BR99" i="57" s="1"/>
  <c r="BR45" i="55"/>
  <c r="BR99" i="55" s="1"/>
  <c r="BR10" i="57"/>
  <c r="BR64" i="57" s="1"/>
  <c r="BR10" i="55"/>
  <c r="BR64" i="55" s="1"/>
  <c r="BR27" i="57"/>
  <c r="BR81" i="57" s="1"/>
  <c r="BR27" i="55"/>
  <c r="BR81" i="55" s="1"/>
  <c r="BR49" i="57"/>
  <c r="BR103" i="57" s="1"/>
  <c r="BR49" i="55"/>
  <c r="BR103" i="55" s="1"/>
  <c r="BR14" i="57"/>
  <c r="BR68" i="57" s="1"/>
  <c r="BR14" i="55"/>
  <c r="BR68" i="55" s="1"/>
  <c r="BR46" i="57"/>
  <c r="BR100" i="57" s="1"/>
  <c r="BR46" i="55"/>
  <c r="BR100" i="55" s="1"/>
  <c r="BR30" i="57"/>
  <c r="BR84" i="57" s="1"/>
  <c r="BR30" i="55"/>
  <c r="BR84" i="55" s="1"/>
  <c r="BR11" i="57"/>
  <c r="BR65" i="57" s="1"/>
  <c r="BR11" i="55"/>
  <c r="BR65" i="55" s="1"/>
  <c r="BR48" i="57"/>
  <c r="BR102" i="57" s="1"/>
  <c r="BR48" i="55"/>
  <c r="BR102" i="55" s="1"/>
  <c r="BR32" i="57"/>
  <c r="BR86" i="57" s="1"/>
  <c r="BR32" i="55"/>
  <c r="BR86" i="55" s="1"/>
  <c r="BR13" i="57"/>
  <c r="BR67" i="57" s="1"/>
  <c r="BR13" i="55"/>
  <c r="BR67" i="55" s="1"/>
  <c r="P52" i="57"/>
  <c r="P106" i="57" s="1"/>
  <c r="P52" i="55"/>
  <c r="P106" i="55" s="1"/>
  <c r="P36" i="57"/>
  <c r="P90" i="57" s="1"/>
  <c r="P36" i="55"/>
  <c r="P90" i="55" s="1"/>
  <c r="P17" i="57"/>
  <c r="P71" i="57" s="1"/>
  <c r="P17" i="55"/>
  <c r="P71" i="55" s="1"/>
  <c r="P55" i="57"/>
  <c r="P109" i="57" s="1"/>
  <c r="P55" i="55"/>
  <c r="P109" i="55" s="1"/>
  <c r="P39" i="57"/>
  <c r="P93" i="57" s="1"/>
  <c r="P39" i="55"/>
  <c r="P93" i="55" s="1"/>
  <c r="P20" i="57"/>
  <c r="P74" i="57" s="1"/>
  <c r="P20" i="55"/>
  <c r="P74" i="55" s="1"/>
  <c r="P54" i="57"/>
  <c r="P108" i="57" s="1"/>
  <c r="P54" i="55"/>
  <c r="P108" i="55" s="1"/>
  <c r="P38" i="57"/>
  <c r="P92" i="57" s="1"/>
  <c r="P38" i="55"/>
  <c r="P92" i="55" s="1"/>
  <c r="P19" i="57"/>
  <c r="P73" i="57" s="1"/>
  <c r="P19" i="55"/>
  <c r="P73" i="55" s="1"/>
  <c r="P57" i="57"/>
  <c r="P111" i="57" s="1"/>
  <c r="P57" i="55"/>
  <c r="P111" i="55" s="1"/>
  <c r="P41" i="57"/>
  <c r="P95" i="57" s="1"/>
  <c r="P41" i="55"/>
  <c r="P95" i="55" s="1"/>
  <c r="P25" i="57"/>
  <c r="P79" i="57" s="1"/>
  <c r="P25" i="55"/>
  <c r="P79" i="55" s="1"/>
  <c r="P24" i="57"/>
  <c r="P78" i="57" s="1"/>
  <c r="P24" i="55"/>
  <c r="P78" i="55" s="1"/>
  <c r="BK43" i="57"/>
  <c r="BK97" i="57" s="1"/>
  <c r="BK43" i="55"/>
  <c r="BK97" i="55" s="1"/>
  <c r="BK27" i="57"/>
  <c r="BK81" i="57" s="1"/>
  <c r="BK27" i="55"/>
  <c r="BK81" i="55" s="1"/>
  <c r="BK8" i="57"/>
  <c r="BK8" i="55"/>
  <c r="BK42" i="57"/>
  <c r="BK96" i="57" s="1"/>
  <c r="BK42" i="55"/>
  <c r="BK96" i="55" s="1"/>
  <c r="BK26" i="57"/>
  <c r="BK80" i="57" s="1"/>
  <c r="BK26" i="55"/>
  <c r="BK80" i="55" s="1"/>
  <c r="BK22" i="57"/>
  <c r="BK76" i="57" s="1"/>
  <c r="BK22" i="55"/>
  <c r="BK76" i="55" s="1"/>
  <c r="BK45" i="57"/>
  <c r="BK99" i="57" s="1"/>
  <c r="BK45" i="55"/>
  <c r="BK99" i="55" s="1"/>
  <c r="BK29" i="57"/>
  <c r="BK83" i="57" s="1"/>
  <c r="BK29" i="55"/>
  <c r="BK83" i="55" s="1"/>
  <c r="BK10" i="57"/>
  <c r="BK64" i="57" s="1"/>
  <c r="BK10" i="55"/>
  <c r="BK64" i="55" s="1"/>
  <c r="BK48" i="57"/>
  <c r="BK102" i="57" s="1"/>
  <c r="BK48" i="55"/>
  <c r="BK102" i="55" s="1"/>
  <c r="BK32" i="57"/>
  <c r="BK86" i="57" s="1"/>
  <c r="BK32" i="55"/>
  <c r="BK86" i="55" s="1"/>
  <c r="BK13" i="57"/>
  <c r="BK67" i="57" s="1"/>
  <c r="BK13" i="55"/>
  <c r="BK67" i="55" s="1"/>
  <c r="R41" i="57"/>
  <c r="R95" i="57" s="1"/>
  <c r="R41" i="55"/>
  <c r="R95" i="55" s="1"/>
  <c r="R37" i="57"/>
  <c r="R91" i="57" s="1"/>
  <c r="R37" i="55"/>
  <c r="R91" i="55" s="1"/>
  <c r="R14" i="57"/>
  <c r="R68" i="57" s="1"/>
  <c r="R14" i="55"/>
  <c r="R68" i="55" s="1"/>
  <c r="R55" i="57"/>
  <c r="R109" i="57" s="1"/>
  <c r="R55" i="55"/>
  <c r="R109" i="55" s="1"/>
  <c r="R39" i="57"/>
  <c r="R93" i="57" s="1"/>
  <c r="R39" i="55"/>
  <c r="R93" i="55" s="1"/>
  <c r="R20" i="57"/>
  <c r="R74" i="57" s="1"/>
  <c r="R20" i="55"/>
  <c r="R74" i="55" s="1"/>
  <c r="R54" i="57"/>
  <c r="R108" i="57" s="1"/>
  <c r="R54" i="55"/>
  <c r="R108" i="55" s="1"/>
  <c r="R38" i="57"/>
  <c r="R92" i="57" s="1"/>
  <c r="R38" i="55"/>
  <c r="R92" i="55" s="1"/>
  <c r="R19" i="57"/>
  <c r="R73" i="57" s="1"/>
  <c r="R19" i="55"/>
  <c r="R73" i="55" s="1"/>
  <c r="R56" i="57"/>
  <c r="R110" i="57" s="1"/>
  <c r="R56" i="55"/>
  <c r="R110" i="55" s="1"/>
  <c r="R40" i="57"/>
  <c r="R94" i="57" s="1"/>
  <c r="R40" i="55"/>
  <c r="R94" i="55" s="1"/>
  <c r="R21" i="57"/>
  <c r="R75" i="57" s="1"/>
  <c r="R21" i="55"/>
  <c r="R75" i="55" s="1"/>
  <c r="R23" i="57"/>
  <c r="R77" i="57" s="1"/>
  <c r="R23" i="55"/>
  <c r="R77" i="55" s="1"/>
  <c r="BH18" i="55"/>
  <c r="BH72" i="55" s="1"/>
  <c r="BH18" i="57"/>
  <c r="BH72" i="57" s="1"/>
  <c r="BH46" i="57"/>
  <c r="BH100" i="57" s="1"/>
  <c r="BH46" i="55"/>
  <c r="BH100" i="55" s="1"/>
  <c r="BH29" i="57"/>
  <c r="BH83" i="57" s="1"/>
  <c r="BH29" i="55"/>
  <c r="BH83" i="55" s="1"/>
  <c r="BH24" i="57"/>
  <c r="BH78" i="57" s="1"/>
  <c r="BH24" i="55"/>
  <c r="BH78" i="55" s="1"/>
  <c r="BH41" i="57"/>
  <c r="BH95" i="57" s="1"/>
  <c r="BH41" i="55"/>
  <c r="BH95" i="55" s="1"/>
  <c r="BH21" i="57"/>
  <c r="BH75" i="57" s="1"/>
  <c r="BH21" i="55"/>
  <c r="BH75" i="55" s="1"/>
  <c r="BH57" i="57"/>
  <c r="BH111" i="57" s="1"/>
  <c r="BH57" i="55"/>
  <c r="BH111" i="55" s="1"/>
  <c r="BH40" i="57"/>
  <c r="BH94" i="57" s="1"/>
  <c r="BH40" i="55"/>
  <c r="BH94" i="55" s="1"/>
  <c r="BH20" i="57"/>
  <c r="BH74" i="57" s="1"/>
  <c r="BH20" i="55"/>
  <c r="BH74" i="55" s="1"/>
  <c r="BH51" i="57"/>
  <c r="BH105" i="57" s="1"/>
  <c r="BH51" i="55"/>
  <c r="BH105" i="55" s="1"/>
  <c r="BH34" i="57"/>
  <c r="BH88" i="57" s="1"/>
  <c r="BH34" i="55"/>
  <c r="BH88" i="55" s="1"/>
  <c r="BH13" i="57"/>
  <c r="BH67" i="57" s="1"/>
  <c r="BH13" i="55"/>
  <c r="BH67" i="55" s="1"/>
  <c r="E37" i="58"/>
  <c r="E91" i="58" s="1"/>
  <c r="E37" i="56"/>
  <c r="E91" i="56" s="1"/>
  <c r="E31" i="58"/>
  <c r="E85" i="58" s="1"/>
  <c r="E31" i="56"/>
  <c r="E85" i="56" s="1"/>
  <c r="E14" i="58"/>
  <c r="E68" i="58" s="1"/>
  <c r="E14" i="56"/>
  <c r="E68" i="56" s="1"/>
  <c r="E52" i="58"/>
  <c r="E106" i="58" s="1"/>
  <c r="E52" i="56"/>
  <c r="E106" i="56" s="1"/>
  <c r="E18" i="58"/>
  <c r="E72" i="58" s="1"/>
  <c r="E18" i="56"/>
  <c r="E72" i="56" s="1"/>
  <c r="E42" i="58"/>
  <c r="E96" i="58" s="1"/>
  <c r="E42" i="56"/>
  <c r="E96" i="56" s="1"/>
  <c r="E32" i="58"/>
  <c r="E86" i="58" s="1"/>
  <c r="E32" i="56"/>
  <c r="E86" i="56" s="1"/>
  <c r="E56" i="56"/>
  <c r="E110" i="56" s="1"/>
  <c r="E56" i="58"/>
  <c r="E110" i="58" s="1"/>
  <c r="E45" i="56"/>
  <c r="E99" i="56" s="1"/>
  <c r="E45" i="58"/>
  <c r="E99" i="58" s="1"/>
  <c r="E39" i="58"/>
  <c r="E93" i="58" s="1"/>
  <c r="E39" i="56"/>
  <c r="E93" i="56" s="1"/>
  <c r="E22" i="58"/>
  <c r="E76" i="58" s="1"/>
  <c r="E22" i="56"/>
  <c r="E76" i="56" s="1"/>
  <c r="E9" i="58"/>
  <c r="E63" i="58" s="1"/>
  <c r="E9" i="56"/>
  <c r="E63" i="56" s="1"/>
  <c r="W39" i="58"/>
  <c r="W93" i="58" s="1"/>
  <c r="W39" i="56"/>
  <c r="W93" i="56" s="1"/>
  <c r="W31" i="58"/>
  <c r="W85" i="58" s="1"/>
  <c r="W31" i="56"/>
  <c r="W85" i="56" s="1"/>
  <c r="W19" i="58"/>
  <c r="W73" i="58" s="1"/>
  <c r="W19" i="56"/>
  <c r="W73" i="56" s="1"/>
  <c r="W48" i="58"/>
  <c r="W102" i="58" s="1"/>
  <c r="W48" i="56"/>
  <c r="W102" i="56" s="1"/>
  <c r="W18" i="58"/>
  <c r="W72" i="58" s="1"/>
  <c r="W18" i="56"/>
  <c r="W72" i="56" s="1"/>
  <c r="W38" i="58"/>
  <c r="W92" i="58" s="1"/>
  <c r="W38" i="56"/>
  <c r="W92" i="56" s="1"/>
  <c r="W10" i="58"/>
  <c r="W64" i="58" s="1"/>
  <c r="W10" i="56"/>
  <c r="W64" i="56" s="1"/>
  <c r="W29" i="58"/>
  <c r="W83" i="58" s="1"/>
  <c r="W29" i="56"/>
  <c r="W83" i="56" s="1"/>
  <c r="W56" i="58"/>
  <c r="W110" i="58" s="1"/>
  <c r="W56" i="56"/>
  <c r="W110" i="56" s="1"/>
  <c r="W28" i="58"/>
  <c r="W82" i="58" s="1"/>
  <c r="W28" i="56"/>
  <c r="W82" i="56" s="1"/>
  <c r="W52" i="58"/>
  <c r="W106" i="58" s="1"/>
  <c r="W52" i="56"/>
  <c r="W106" i="56" s="1"/>
  <c r="W30" i="58"/>
  <c r="W84" i="58" s="1"/>
  <c r="W30" i="56"/>
  <c r="W84" i="56" s="1"/>
  <c r="W9" i="58"/>
  <c r="W63" i="58" s="1"/>
  <c r="W9" i="56"/>
  <c r="W63" i="56" s="1"/>
  <c r="S43" i="58"/>
  <c r="S97" i="58" s="1"/>
  <c r="S43" i="56"/>
  <c r="S97" i="56" s="1"/>
  <c r="S39" i="56"/>
  <c r="S93" i="56" s="1"/>
  <c r="S39" i="58"/>
  <c r="S93" i="58" s="1"/>
  <c r="S51" i="58"/>
  <c r="S105" i="58" s="1"/>
  <c r="S51" i="56"/>
  <c r="S105" i="56" s="1"/>
  <c r="S21" i="58"/>
  <c r="S75" i="58" s="1"/>
  <c r="S21" i="56"/>
  <c r="S75" i="56" s="1"/>
  <c r="S32" i="58"/>
  <c r="S86" i="58" s="1"/>
  <c r="S32" i="56"/>
  <c r="S86" i="56" s="1"/>
  <c r="S46" i="58"/>
  <c r="S100" i="58" s="1"/>
  <c r="S46" i="56"/>
  <c r="S100" i="56" s="1"/>
  <c r="S25" i="58"/>
  <c r="S79" i="58" s="1"/>
  <c r="S25" i="56"/>
  <c r="S79" i="56" s="1"/>
  <c r="S56" i="58"/>
  <c r="S110" i="58" s="1"/>
  <c r="S56" i="56"/>
  <c r="S110" i="56" s="1"/>
  <c r="S34" i="58"/>
  <c r="S88" i="58" s="1"/>
  <c r="S34" i="56"/>
  <c r="S88" i="56" s="1"/>
  <c r="S13" i="58"/>
  <c r="S67" i="58" s="1"/>
  <c r="S13" i="56"/>
  <c r="S67" i="56" s="1"/>
  <c r="S44" i="58"/>
  <c r="S98" i="58" s="1"/>
  <c r="S44" i="56"/>
  <c r="S98" i="56" s="1"/>
  <c r="S22" i="58"/>
  <c r="S76" i="58" s="1"/>
  <c r="S22" i="56"/>
  <c r="S76" i="56" s="1"/>
  <c r="F54" i="58"/>
  <c r="F108" i="58" s="1"/>
  <c r="F54" i="56"/>
  <c r="F108" i="56" s="1"/>
  <c r="F30" i="58"/>
  <c r="F84" i="58" s="1"/>
  <c r="F30" i="56"/>
  <c r="F84" i="56" s="1"/>
  <c r="F49" i="58"/>
  <c r="F103" i="58" s="1"/>
  <c r="F49" i="56"/>
  <c r="F103" i="56" s="1"/>
  <c r="F36" i="58"/>
  <c r="F90" i="58" s="1"/>
  <c r="F36" i="56"/>
  <c r="F90" i="56" s="1"/>
  <c r="F56" i="56"/>
  <c r="F110" i="56" s="1"/>
  <c r="F56" i="58"/>
  <c r="F110" i="58" s="1"/>
  <c r="F29" i="58"/>
  <c r="F83" i="58" s="1"/>
  <c r="F29" i="56"/>
  <c r="F83" i="56" s="1"/>
  <c r="F51" i="58"/>
  <c r="F105" i="58" s="1"/>
  <c r="F51" i="56"/>
  <c r="F105" i="56" s="1"/>
  <c r="F27" i="58"/>
  <c r="F81" i="58" s="1"/>
  <c r="F27" i="56"/>
  <c r="F81" i="56" s="1"/>
  <c r="F14" i="56"/>
  <c r="F68" i="56" s="1"/>
  <c r="F14" i="58"/>
  <c r="F68" i="58" s="1"/>
  <c r="F23" i="56"/>
  <c r="F77" i="56" s="1"/>
  <c r="F23" i="58"/>
  <c r="F77" i="58" s="1"/>
  <c r="F9" i="56"/>
  <c r="F63" i="56" s="1"/>
  <c r="F9" i="58"/>
  <c r="F63" i="58" s="1"/>
  <c r="F50" i="58"/>
  <c r="F104" i="58" s="1"/>
  <c r="F50" i="56"/>
  <c r="F104" i="56" s="1"/>
  <c r="F18" i="58"/>
  <c r="F72" i="58" s="1"/>
  <c r="F18" i="56"/>
  <c r="F72" i="56" s="1"/>
  <c r="Q35" i="58"/>
  <c r="Q89" i="58" s="1"/>
  <c r="Q35" i="56"/>
  <c r="Q89" i="56" s="1"/>
  <c r="Q15" i="56"/>
  <c r="Q69" i="56" s="1"/>
  <c r="Q15" i="58"/>
  <c r="Q69" i="58" s="1"/>
  <c r="Q43" i="56"/>
  <c r="Q97" i="56" s="1"/>
  <c r="Q43" i="58"/>
  <c r="Q97" i="58" s="1"/>
  <c r="Q45" i="58"/>
  <c r="Q99" i="58" s="1"/>
  <c r="Q45" i="56"/>
  <c r="Q99" i="56" s="1"/>
  <c r="Q29" i="58"/>
  <c r="Q83" i="58" s="1"/>
  <c r="Q29" i="56"/>
  <c r="Q83" i="56" s="1"/>
  <c r="Q13" i="58"/>
  <c r="Q67" i="58" s="1"/>
  <c r="Q13" i="56"/>
  <c r="Q67" i="56" s="1"/>
  <c r="Q48" i="58"/>
  <c r="Q102" i="58" s="1"/>
  <c r="Q48" i="56"/>
  <c r="Q102" i="56" s="1"/>
  <c r="Q32" i="58"/>
  <c r="Q86" i="58" s="1"/>
  <c r="Q32" i="56"/>
  <c r="Q86" i="56" s="1"/>
  <c r="Q16" i="58"/>
  <c r="Q70" i="58" s="1"/>
  <c r="Q16" i="56"/>
  <c r="Q70" i="56" s="1"/>
  <c r="Q50" i="58"/>
  <c r="Q104" i="58" s="1"/>
  <c r="Q50" i="56"/>
  <c r="Q104" i="56" s="1"/>
  <c r="Q34" i="58"/>
  <c r="Q88" i="58" s="1"/>
  <c r="Q34" i="56"/>
  <c r="Q88" i="56" s="1"/>
  <c r="Q18" i="58"/>
  <c r="Q72" i="58" s="1"/>
  <c r="Q18" i="56"/>
  <c r="Q72" i="56" s="1"/>
  <c r="AW56" i="55"/>
  <c r="AW110" i="55" s="1"/>
  <c r="AW56" i="57"/>
  <c r="AW110" i="57" s="1"/>
  <c r="AW48" i="55"/>
  <c r="AW102" i="55" s="1"/>
  <c r="AW48" i="57"/>
  <c r="AW102" i="57" s="1"/>
  <c r="AW49" i="55"/>
  <c r="AW103" i="55" s="1"/>
  <c r="AW49" i="57"/>
  <c r="AW103" i="57" s="1"/>
  <c r="AW13" i="55"/>
  <c r="AW67" i="55" s="1"/>
  <c r="AW13" i="57"/>
  <c r="AW67" i="57" s="1"/>
  <c r="AW22" i="55"/>
  <c r="AW76" i="55" s="1"/>
  <c r="AW22" i="57"/>
  <c r="AW76" i="57" s="1"/>
  <c r="AW30" i="55"/>
  <c r="AW84" i="55" s="1"/>
  <c r="AW30" i="57"/>
  <c r="AW84" i="57" s="1"/>
  <c r="AW12" i="55"/>
  <c r="AW66" i="55" s="1"/>
  <c r="AW12" i="57"/>
  <c r="AW66" i="57" s="1"/>
  <c r="AW21" i="55"/>
  <c r="AW75" i="55" s="1"/>
  <c r="AW21" i="57"/>
  <c r="AW75" i="57" s="1"/>
  <c r="AW33" i="55"/>
  <c r="AW87" i="55" s="1"/>
  <c r="AW33" i="57"/>
  <c r="AW87" i="57" s="1"/>
  <c r="AW40" i="55"/>
  <c r="AW94" i="55" s="1"/>
  <c r="AW40" i="57"/>
  <c r="AW94" i="57" s="1"/>
  <c r="AW25" i="55"/>
  <c r="AW79" i="55" s="1"/>
  <c r="AW25" i="57"/>
  <c r="AW79" i="57" s="1"/>
  <c r="AW35" i="57"/>
  <c r="AW89" i="57" s="1"/>
  <c r="AW35" i="55"/>
  <c r="AW89" i="55" s="1"/>
  <c r="L25" i="57"/>
  <c r="L79" i="57" s="1"/>
  <c r="L25" i="55"/>
  <c r="L79" i="55" s="1"/>
  <c r="L47" i="57"/>
  <c r="L101" i="57" s="1"/>
  <c r="L47" i="55"/>
  <c r="L101" i="55" s="1"/>
  <c r="L12" i="57"/>
  <c r="L66" i="57" s="1"/>
  <c r="L12" i="55"/>
  <c r="L66" i="55" s="1"/>
  <c r="L43" i="57"/>
  <c r="L97" i="57" s="1"/>
  <c r="L43" i="55"/>
  <c r="L97" i="55" s="1"/>
  <c r="L28" i="57"/>
  <c r="L82" i="57" s="1"/>
  <c r="L28" i="55"/>
  <c r="L82" i="55" s="1"/>
  <c r="L9" i="57"/>
  <c r="L63" i="57" s="1"/>
  <c r="L9" i="55"/>
  <c r="L63" i="55" s="1"/>
  <c r="L46" i="57"/>
  <c r="L100" i="57" s="1"/>
  <c r="L46" i="55"/>
  <c r="L100" i="55" s="1"/>
  <c r="L11" i="57"/>
  <c r="L65" i="57" s="1"/>
  <c r="L11" i="55"/>
  <c r="L65" i="55" s="1"/>
  <c r="BE8" i="57"/>
  <c r="BE8" i="55"/>
  <c r="BE56" i="57"/>
  <c r="BE110" i="57" s="1"/>
  <c r="BE56" i="55"/>
  <c r="BE110" i="55" s="1"/>
  <c r="BE39" i="57"/>
  <c r="BE93" i="57" s="1"/>
  <c r="BE39" i="55"/>
  <c r="BE93" i="55" s="1"/>
  <c r="BE19" i="57"/>
  <c r="BE73" i="57" s="1"/>
  <c r="BE19" i="55"/>
  <c r="BE73" i="55" s="1"/>
  <c r="BE55" i="57"/>
  <c r="BE109" i="57" s="1"/>
  <c r="BE55" i="55"/>
  <c r="BE109" i="55" s="1"/>
  <c r="BE33" i="57"/>
  <c r="BE87" i="57" s="1"/>
  <c r="BE33" i="55"/>
  <c r="BE87" i="55" s="1"/>
  <c r="BE15" i="57"/>
  <c r="BE69" i="57" s="1"/>
  <c r="BE15" i="55"/>
  <c r="BE69" i="55" s="1"/>
  <c r="BE46" i="57"/>
  <c r="BE100" i="57" s="1"/>
  <c r="BE46" i="55"/>
  <c r="BE100" i="55" s="1"/>
  <c r="BE21" i="57"/>
  <c r="BE75" i="57" s="1"/>
  <c r="BE21" i="55"/>
  <c r="BE75" i="55" s="1"/>
  <c r="BE57" i="57"/>
  <c r="BE111" i="57" s="1"/>
  <c r="BE57" i="55"/>
  <c r="BE111" i="55" s="1"/>
  <c r="BE40" i="57"/>
  <c r="BE94" i="57" s="1"/>
  <c r="BE40" i="55"/>
  <c r="BE94" i="55" s="1"/>
  <c r="BE20" i="57"/>
  <c r="BE74" i="57" s="1"/>
  <c r="BE20" i="55"/>
  <c r="BE74" i="55" s="1"/>
  <c r="BU57" i="57"/>
  <c r="BU111" i="57" s="1"/>
  <c r="BU57" i="55"/>
  <c r="BU111" i="55" s="1"/>
  <c r="BU41" i="57"/>
  <c r="BU95" i="57" s="1"/>
  <c r="BU41" i="55"/>
  <c r="BU95" i="55" s="1"/>
  <c r="BU25" i="57"/>
  <c r="BU79" i="57" s="1"/>
  <c r="BU25" i="55"/>
  <c r="BU79" i="55" s="1"/>
  <c r="BU24" i="57"/>
  <c r="BU78" i="57" s="1"/>
  <c r="BU24" i="55"/>
  <c r="BU78" i="55" s="1"/>
  <c r="BU44" i="57"/>
  <c r="BU98" i="57" s="1"/>
  <c r="BU44" i="55"/>
  <c r="BU98" i="55" s="1"/>
  <c r="BU28" i="57"/>
  <c r="BU82" i="57" s="1"/>
  <c r="BU28" i="55"/>
  <c r="BU82" i="55" s="1"/>
  <c r="BU9" i="57"/>
  <c r="BU63" i="57" s="1"/>
  <c r="BU9" i="55"/>
  <c r="BU63" i="55" s="1"/>
  <c r="BU47" i="57"/>
  <c r="BU101" i="57" s="1"/>
  <c r="BU47" i="55"/>
  <c r="BU101" i="55" s="1"/>
  <c r="BU31" i="57"/>
  <c r="BU85" i="57" s="1"/>
  <c r="BU31" i="55"/>
  <c r="BU85" i="55" s="1"/>
  <c r="BU12" i="57"/>
  <c r="BU66" i="57" s="1"/>
  <c r="BU12" i="55"/>
  <c r="BU66" i="55" s="1"/>
  <c r="BU46" i="57"/>
  <c r="BU100" i="57" s="1"/>
  <c r="BU46" i="55"/>
  <c r="BU100" i="55" s="1"/>
  <c r="BU30" i="57"/>
  <c r="BU84" i="57" s="1"/>
  <c r="BU30" i="55"/>
  <c r="BU84" i="55" s="1"/>
  <c r="BU11" i="57"/>
  <c r="BU65" i="57" s="1"/>
  <c r="BU11" i="55"/>
  <c r="BU65" i="55" s="1"/>
  <c r="M48" i="57"/>
  <c r="M102" i="57" s="1"/>
  <c r="M48" i="55"/>
  <c r="M102" i="55" s="1"/>
  <c r="M32" i="57"/>
  <c r="M86" i="57" s="1"/>
  <c r="M32" i="55"/>
  <c r="M86" i="55" s="1"/>
  <c r="M55" i="57"/>
  <c r="M109" i="57" s="1"/>
  <c r="M55" i="55"/>
  <c r="M109" i="55" s="1"/>
  <c r="M39" i="57"/>
  <c r="M93" i="57" s="1"/>
  <c r="M39" i="55"/>
  <c r="M93" i="55" s="1"/>
  <c r="M14" i="57"/>
  <c r="M68" i="57" s="1"/>
  <c r="M14" i="55"/>
  <c r="M68" i="55" s="1"/>
  <c r="M46" i="57"/>
  <c r="M100" i="57" s="1"/>
  <c r="M46" i="55"/>
  <c r="M100" i="55" s="1"/>
  <c r="M30" i="57"/>
  <c r="M84" i="57" s="1"/>
  <c r="M30" i="55"/>
  <c r="M84" i="55" s="1"/>
  <c r="M53" i="57"/>
  <c r="M107" i="57" s="1"/>
  <c r="M53" i="55"/>
  <c r="M107" i="55" s="1"/>
  <c r="M37" i="57"/>
  <c r="M91" i="57" s="1"/>
  <c r="M37" i="55"/>
  <c r="M91" i="55" s="1"/>
  <c r="M10" i="57"/>
  <c r="M64" i="57" s="1"/>
  <c r="M10" i="55"/>
  <c r="M64" i="55" s="1"/>
  <c r="M13" i="57"/>
  <c r="M67" i="57" s="1"/>
  <c r="M13" i="55"/>
  <c r="M67" i="55" s="1"/>
  <c r="M19" i="57"/>
  <c r="M73" i="57" s="1"/>
  <c r="M19" i="55"/>
  <c r="M73" i="55" s="1"/>
  <c r="BF53" i="57"/>
  <c r="BF107" i="57" s="1"/>
  <c r="BF53" i="55"/>
  <c r="BF107" i="55" s="1"/>
  <c r="BF34" i="57"/>
  <c r="BF88" i="57" s="1"/>
  <c r="BF34" i="55"/>
  <c r="BF88" i="55" s="1"/>
  <c r="BF57" i="57"/>
  <c r="BF111" i="57" s="1"/>
  <c r="BF57" i="55"/>
  <c r="BF111" i="55" s="1"/>
  <c r="BF28" i="55"/>
  <c r="BF82" i="55" s="1"/>
  <c r="BF28" i="57"/>
  <c r="BF82" i="57" s="1"/>
  <c r="BF35" i="57"/>
  <c r="BF89" i="57" s="1"/>
  <c r="BF35" i="55"/>
  <c r="BF89" i="55" s="1"/>
  <c r="BF45" i="57"/>
  <c r="BF99" i="57" s="1"/>
  <c r="BF45" i="55"/>
  <c r="BF99" i="55" s="1"/>
  <c r="BF17" i="57"/>
  <c r="BF71" i="57" s="1"/>
  <c r="BF17" i="55"/>
  <c r="BF71" i="55" s="1"/>
  <c r="BF49" i="57"/>
  <c r="BF103" i="57" s="1"/>
  <c r="BF49" i="55"/>
  <c r="BF103" i="55" s="1"/>
  <c r="BF15" i="57"/>
  <c r="BF69" i="57" s="1"/>
  <c r="BF15" i="55"/>
  <c r="BF69" i="55" s="1"/>
  <c r="BF43" i="57"/>
  <c r="BF97" i="57" s="1"/>
  <c r="BF43" i="55"/>
  <c r="BF97" i="55" s="1"/>
  <c r="BF14" i="57"/>
  <c r="BF68" i="57" s="1"/>
  <c r="BF14" i="55"/>
  <c r="BF68" i="55" s="1"/>
  <c r="BF33" i="57"/>
  <c r="BF87" i="57" s="1"/>
  <c r="BF33" i="55"/>
  <c r="BF87" i="55" s="1"/>
  <c r="BF8" i="57"/>
  <c r="BF8" i="55"/>
  <c r="BV49" i="57"/>
  <c r="BV103" i="57" s="1"/>
  <c r="BV49" i="55"/>
  <c r="BV103" i="55" s="1"/>
  <c r="BV33" i="57"/>
  <c r="BV87" i="57" s="1"/>
  <c r="BV33" i="55"/>
  <c r="BV87" i="55" s="1"/>
  <c r="BV14" i="57"/>
  <c r="BV68" i="57" s="1"/>
  <c r="BV14" i="55"/>
  <c r="BV68" i="55" s="1"/>
  <c r="BV52" i="57"/>
  <c r="BV106" i="57" s="1"/>
  <c r="BV52" i="55"/>
  <c r="BV106" i="55" s="1"/>
  <c r="BV36" i="57"/>
  <c r="BV90" i="57" s="1"/>
  <c r="BV36" i="55"/>
  <c r="BV90" i="55" s="1"/>
  <c r="BV17" i="57"/>
  <c r="BV71" i="57" s="1"/>
  <c r="BV17" i="55"/>
  <c r="BV71" i="55" s="1"/>
  <c r="BV55" i="57"/>
  <c r="BV109" i="57" s="1"/>
  <c r="BV55" i="55"/>
  <c r="BV109" i="55" s="1"/>
  <c r="BV39" i="57"/>
  <c r="BV93" i="57" s="1"/>
  <c r="BV39" i="55"/>
  <c r="BV93" i="55" s="1"/>
  <c r="BV20" i="57"/>
  <c r="BV74" i="57" s="1"/>
  <c r="BV20" i="55"/>
  <c r="BV74" i="55" s="1"/>
  <c r="BV54" i="57"/>
  <c r="BV108" i="57" s="1"/>
  <c r="BV54" i="55"/>
  <c r="BV108" i="55" s="1"/>
  <c r="BV38" i="57"/>
  <c r="BV92" i="57" s="1"/>
  <c r="BV38" i="55"/>
  <c r="BV92" i="55" s="1"/>
  <c r="BV19" i="57"/>
  <c r="BV73" i="57" s="1"/>
  <c r="BV19" i="55"/>
  <c r="BV73" i="55" s="1"/>
  <c r="Q49" i="57"/>
  <c r="Q103" i="57" s="1"/>
  <c r="Q49" i="55"/>
  <c r="Q103" i="55" s="1"/>
  <c r="Q29" i="57"/>
  <c r="Q83" i="57" s="1"/>
  <c r="Q29" i="55"/>
  <c r="Q83" i="55" s="1"/>
  <c r="Q25" i="57"/>
  <c r="Q79" i="57" s="1"/>
  <c r="Q25" i="55"/>
  <c r="Q79" i="55" s="1"/>
  <c r="Q18" i="57"/>
  <c r="Q72" i="57" s="1"/>
  <c r="Q18" i="55"/>
  <c r="Q72" i="55" s="1"/>
  <c r="Q43" i="57"/>
  <c r="Q97" i="57" s="1"/>
  <c r="Q43" i="55"/>
  <c r="Q97" i="55" s="1"/>
  <c r="Q27" i="57"/>
  <c r="Q81" i="57" s="1"/>
  <c r="Q27" i="55"/>
  <c r="Q81" i="55" s="1"/>
  <c r="Q8" i="57"/>
  <c r="Q62" i="57" s="1"/>
  <c r="Q8" i="55"/>
  <c r="Q42" i="57"/>
  <c r="Q96" i="57" s="1"/>
  <c r="Q42" i="55"/>
  <c r="Q96" i="55" s="1"/>
  <c r="Q26" i="57"/>
  <c r="Q80" i="57" s="1"/>
  <c r="Q26" i="55"/>
  <c r="Q80" i="55" s="1"/>
  <c r="Q22" i="57"/>
  <c r="Q76" i="57" s="1"/>
  <c r="Q22" i="55"/>
  <c r="Q76" i="55" s="1"/>
  <c r="Q44" i="57"/>
  <c r="Q98" i="57" s="1"/>
  <c r="Q44" i="55"/>
  <c r="Q98" i="55" s="1"/>
  <c r="Q28" i="57"/>
  <c r="Q82" i="57" s="1"/>
  <c r="Q28" i="55"/>
  <c r="Q82" i="55" s="1"/>
  <c r="Q9" i="57"/>
  <c r="Q9" i="55"/>
  <c r="Q63" i="55" s="1"/>
  <c r="BO18" i="57"/>
  <c r="BO72" i="57" s="1"/>
  <c r="BO18" i="55"/>
  <c r="BO72" i="55" s="1"/>
  <c r="BO45" i="57"/>
  <c r="BO99" i="57" s="1"/>
  <c r="BO45" i="55"/>
  <c r="BO99" i="55" s="1"/>
  <c r="BO41" i="57"/>
  <c r="BO95" i="57" s="1"/>
  <c r="BO41" i="55"/>
  <c r="BO95" i="55" s="1"/>
  <c r="BO51" i="57"/>
  <c r="BO105" i="57" s="1"/>
  <c r="BO51" i="55"/>
  <c r="BO105" i="55" s="1"/>
  <c r="BO35" i="57"/>
  <c r="BO89" i="57" s="1"/>
  <c r="BO35" i="55"/>
  <c r="BO89" i="55" s="1"/>
  <c r="BO16" i="57"/>
  <c r="BO70" i="57" s="1"/>
  <c r="BO16" i="55"/>
  <c r="BO70" i="55" s="1"/>
  <c r="BO50" i="57"/>
  <c r="BO104" i="57" s="1"/>
  <c r="BO50" i="55"/>
  <c r="BO104" i="55" s="1"/>
  <c r="BO34" i="57"/>
  <c r="BO88" i="57" s="1"/>
  <c r="BO34" i="55"/>
  <c r="BO88" i="55" s="1"/>
  <c r="BO15" i="57"/>
  <c r="BO69" i="57" s="1"/>
  <c r="BO15" i="55"/>
  <c r="BO69" i="55" s="1"/>
  <c r="BO52" i="57"/>
  <c r="BO106" i="57" s="1"/>
  <c r="BO52" i="55"/>
  <c r="BO106" i="55" s="1"/>
  <c r="BO36" i="57"/>
  <c r="BO90" i="57" s="1"/>
  <c r="BO36" i="55"/>
  <c r="BO90" i="55" s="1"/>
  <c r="BO17" i="57"/>
  <c r="BO71" i="57" s="1"/>
  <c r="BO17" i="55"/>
  <c r="BO71" i="55" s="1"/>
  <c r="E36" i="57"/>
  <c r="E90" i="57" s="1"/>
  <c r="E36" i="55"/>
  <c r="E90" i="55" s="1"/>
  <c r="E12" i="57"/>
  <c r="E66" i="57" s="1"/>
  <c r="E12" i="55"/>
  <c r="E66" i="55" s="1"/>
  <c r="E46" i="55"/>
  <c r="E100" i="55" s="1"/>
  <c r="E46" i="57"/>
  <c r="E100" i="57" s="1"/>
  <c r="E52" i="57"/>
  <c r="E106" i="57" s="1"/>
  <c r="E52" i="55"/>
  <c r="E106" i="55" s="1"/>
  <c r="E48" i="57"/>
  <c r="E102" i="57" s="1"/>
  <c r="E48" i="55"/>
  <c r="E102" i="55" s="1"/>
  <c r="E22" i="57"/>
  <c r="E76" i="57" s="1"/>
  <c r="E22" i="55"/>
  <c r="E76" i="55" s="1"/>
  <c r="E34" i="55"/>
  <c r="E88" i="55" s="1"/>
  <c r="E34" i="57"/>
  <c r="E88" i="57" s="1"/>
  <c r="E28" i="57"/>
  <c r="E82" i="57" s="1"/>
  <c r="E28" i="55"/>
  <c r="E82" i="55" s="1"/>
  <c r="E21" i="57"/>
  <c r="E75" i="57" s="1"/>
  <c r="E21" i="55"/>
  <c r="E75" i="55" s="1"/>
  <c r="E19" i="57"/>
  <c r="E73" i="57" s="1"/>
  <c r="E19" i="55"/>
  <c r="E73" i="55" s="1"/>
  <c r="E49" i="57"/>
  <c r="E103" i="57" s="1"/>
  <c r="E49" i="55"/>
  <c r="E103" i="55" s="1"/>
  <c r="E35" i="57"/>
  <c r="E89" i="57" s="1"/>
  <c r="E35" i="55"/>
  <c r="E89" i="55" s="1"/>
  <c r="E33" i="57"/>
  <c r="E87" i="57" s="1"/>
  <c r="E33" i="55"/>
  <c r="E87" i="55" s="1"/>
  <c r="S14" i="57"/>
  <c r="S68" i="57" s="1"/>
  <c r="S14" i="55"/>
  <c r="S68" i="55" s="1"/>
  <c r="S57" i="57"/>
  <c r="S111" i="57" s="1"/>
  <c r="S57" i="55"/>
  <c r="S111" i="55" s="1"/>
  <c r="S53" i="57"/>
  <c r="S107" i="57" s="1"/>
  <c r="S53" i="55"/>
  <c r="S107" i="55" s="1"/>
  <c r="S51" i="57"/>
  <c r="S105" i="57" s="1"/>
  <c r="S51" i="55"/>
  <c r="S105" i="55" s="1"/>
  <c r="S35" i="57"/>
  <c r="S89" i="57" s="1"/>
  <c r="S35" i="55"/>
  <c r="S89" i="55" s="1"/>
  <c r="S16" i="57"/>
  <c r="S70" i="57" s="1"/>
  <c r="S16" i="55"/>
  <c r="S70" i="55" s="1"/>
  <c r="S50" i="57"/>
  <c r="S104" i="57" s="1"/>
  <c r="S50" i="55"/>
  <c r="S104" i="55" s="1"/>
  <c r="S34" i="57"/>
  <c r="S88" i="57" s="1"/>
  <c r="S34" i="55"/>
  <c r="S88" i="55" s="1"/>
  <c r="S15" i="57"/>
  <c r="S69" i="57" s="1"/>
  <c r="S15" i="55"/>
  <c r="S69" i="55" s="1"/>
  <c r="S52" i="57"/>
  <c r="S106" i="57" s="1"/>
  <c r="S52" i="55"/>
  <c r="S106" i="55" s="1"/>
  <c r="S36" i="57"/>
  <c r="S90" i="57" s="1"/>
  <c r="S36" i="55"/>
  <c r="S90" i="55" s="1"/>
  <c r="S17" i="57"/>
  <c r="S71" i="57" s="1"/>
  <c r="S17" i="55"/>
  <c r="S71" i="55" s="1"/>
  <c r="BL55" i="57"/>
  <c r="BL109" i="57" s="1"/>
  <c r="BL55" i="55"/>
  <c r="BL109" i="55" s="1"/>
  <c r="BL39" i="57"/>
  <c r="BL93" i="57" s="1"/>
  <c r="BL39" i="55"/>
  <c r="BL93" i="55" s="1"/>
  <c r="BL20" i="57"/>
  <c r="BL74" i="57" s="1"/>
  <c r="BL20" i="55"/>
  <c r="BL74" i="55" s="1"/>
  <c r="BL54" i="57"/>
  <c r="BL108" i="57" s="1"/>
  <c r="BL54" i="55"/>
  <c r="BL108" i="55" s="1"/>
  <c r="BL38" i="57"/>
  <c r="BL92" i="57" s="1"/>
  <c r="BL38" i="55"/>
  <c r="BL92" i="55" s="1"/>
  <c r="BL19" i="57"/>
  <c r="BL73" i="57" s="1"/>
  <c r="BL19" i="55"/>
  <c r="BL73" i="55" s="1"/>
  <c r="BL57" i="57"/>
  <c r="BL111" i="57" s="1"/>
  <c r="BL57" i="55"/>
  <c r="BL111" i="55" s="1"/>
  <c r="BL41" i="57"/>
  <c r="BL95" i="57" s="1"/>
  <c r="BL41" i="55"/>
  <c r="BL95" i="55" s="1"/>
  <c r="BL25" i="57"/>
  <c r="BL79" i="57" s="1"/>
  <c r="BL25" i="55"/>
  <c r="BL79" i="55" s="1"/>
  <c r="BL24" i="57"/>
  <c r="BL78" i="57" s="1"/>
  <c r="BL24" i="55"/>
  <c r="BL78" i="55" s="1"/>
  <c r="BL44" i="57"/>
  <c r="BL98" i="57" s="1"/>
  <c r="BL44" i="55"/>
  <c r="BL98" i="55" s="1"/>
  <c r="BL28" i="57"/>
  <c r="BL82" i="57" s="1"/>
  <c r="BL28" i="55"/>
  <c r="BL82" i="55" s="1"/>
  <c r="BL9" i="57"/>
  <c r="BL63" i="57" s="1"/>
  <c r="BL9" i="55"/>
  <c r="BL63" i="55" s="1"/>
  <c r="J51" i="58"/>
  <c r="J105" i="58" s="1"/>
  <c r="J51" i="56"/>
  <c r="J105" i="56" s="1"/>
  <c r="J30" i="58"/>
  <c r="J84" i="58" s="1"/>
  <c r="J30" i="56"/>
  <c r="J84" i="56" s="1"/>
  <c r="J33" i="58"/>
  <c r="J87" i="58" s="1"/>
  <c r="J33" i="56"/>
  <c r="J87" i="56" s="1"/>
  <c r="J20" i="58"/>
  <c r="J74" i="58" s="1"/>
  <c r="J20" i="56"/>
  <c r="J74" i="56" s="1"/>
  <c r="J53" i="58"/>
  <c r="J107" i="58" s="1"/>
  <c r="J53" i="56"/>
  <c r="J107" i="56" s="1"/>
  <c r="J42" i="58"/>
  <c r="J96" i="58" s="1"/>
  <c r="J42" i="56"/>
  <c r="J96" i="56" s="1"/>
  <c r="J38" i="58"/>
  <c r="J92" i="58" s="1"/>
  <c r="J38" i="56"/>
  <c r="J92" i="56" s="1"/>
  <c r="J43" i="56"/>
  <c r="J97" i="56" s="1"/>
  <c r="J43" i="58"/>
  <c r="J97" i="58" s="1"/>
  <c r="J16" i="58"/>
  <c r="J70" i="58" s="1"/>
  <c r="J16" i="56"/>
  <c r="J70" i="56" s="1"/>
  <c r="J14" i="58"/>
  <c r="J68" i="58" s="1"/>
  <c r="J14" i="56"/>
  <c r="J68" i="56" s="1"/>
  <c r="J9" i="58"/>
  <c r="J63" i="58" s="1"/>
  <c r="J9" i="56"/>
  <c r="J63" i="56" s="1"/>
  <c r="J47" i="58"/>
  <c r="J101" i="58" s="1"/>
  <c r="J47" i="56"/>
  <c r="J101" i="56" s="1"/>
  <c r="J15" i="58"/>
  <c r="J69" i="58" s="1"/>
  <c r="J15" i="56"/>
  <c r="J69" i="56" s="1"/>
  <c r="X31" i="58"/>
  <c r="X85" i="58" s="1"/>
  <c r="X31" i="56"/>
  <c r="X85" i="56" s="1"/>
  <c r="X19" i="58"/>
  <c r="X73" i="58" s="1"/>
  <c r="X19" i="56"/>
  <c r="X73" i="56" s="1"/>
  <c r="X55" i="56"/>
  <c r="X109" i="56" s="1"/>
  <c r="X55" i="58"/>
  <c r="X109" i="58" s="1"/>
  <c r="X29" i="58"/>
  <c r="X83" i="58" s="1"/>
  <c r="X29" i="56"/>
  <c r="X83" i="56" s="1"/>
  <c r="X56" i="58"/>
  <c r="X110" i="58" s="1"/>
  <c r="X56" i="56"/>
  <c r="X110" i="56" s="1"/>
  <c r="X28" i="58"/>
  <c r="X82" i="58" s="1"/>
  <c r="X28" i="56"/>
  <c r="X82" i="56" s="1"/>
  <c r="X48" i="58"/>
  <c r="X102" i="58" s="1"/>
  <c r="X48" i="56"/>
  <c r="X102" i="56" s="1"/>
  <c r="X18" i="58"/>
  <c r="X72" i="58" s="1"/>
  <c r="X18" i="56"/>
  <c r="X72" i="56" s="1"/>
  <c r="X38" i="58"/>
  <c r="X92" i="58" s="1"/>
  <c r="X38" i="56"/>
  <c r="X92" i="56" s="1"/>
  <c r="X10" i="58"/>
  <c r="X64" i="58" s="1"/>
  <c r="X10" i="56"/>
  <c r="X64" i="56" s="1"/>
  <c r="X41" i="58"/>
  <c r="X95" i="58" s="1"/>
  <c r="X41" i="56"/>
  <c r="X95" i="56" s="1"/>
  <c r="X20" i="58"/>
  <c r="X74" i="58" s="1"/>
  <c r="X20" i="56"/>
  <c r="X74" i="56" s="1"/>
  <c r="H13" i="58"/>
  <c r="H67" i="58" s="1"/>
  <c r="H13" i="56"/>
  <c r="H67" i="56" s="1"/>
  <c r="H14" i="58"/>
  <c r="H68" i="58" s="1"/>
  <c r="H14" i="56"/>
  <c r="H68" i="56" s="1"/>
  <c r="H9" i="58"/>
  <c r="H63" i="58" s="1"/>
  <c r="H9" i="56"/>
  <c r="H63" i="56" s="1"/>
  <c r="H29" i="58"/>
  <c r="H83" i="58" s="1"/>
  <c r="H29" i="56"/>
  <c r="H83" i="56" s="1"/>
  <c r="H21" i="58"/>
  <c r="H75" i="58" s="1"/>
  <c r="H21" i="56"/>
  <c r="H75" i="56" s="1"/>
  <c r="H45" i="58"/>
  <c r="H99" i="58" s="1"/>
  <c r="H45" i="56"/>
  <c r="H99" i="56" s="1"/>
  <c r="H37" i="58"/>
  <c r="H91" i="58" s="1"/>
  <c r="H37" i="56"/>
  <c r="H91" i="56" s="1"/>
  <c r="H43" i="58"/>
  <c r="H97" i="58" s="1"/>
  <c r="H43" i="56"/>
  <c r="H97" i="56" s="1"/>
  <c r="H49" i="58"/>
  <c r="H103" i="58" s="1"/>
  <c r="H49" i="56"/>
  <c r="H103" i="56" s="1"/>
  <c r="H36" i="58"/>
  <c r="H90" i="58" s="1"/>
  <c r="H36" i="56"/>
  <c r="H90" i="56" s="1"/>
  <c r="H55" i="58"/>
  <c r="H109" i="58" s="1"/>
  <c r="H55" i="56"/>
  <c r="H109" i="56" s="1"/>
  <c r="H15" i="58"/>
  <c r="H69" i="58" s="1"/>
  <c r="H15" i="56"/>
  <c r="H69" i="56" s="1"/>
  <c r="H23" i="58"/>
  <c r="H77" i="58" s="1"/>
  <c r="H23" i="56"/>
  <c r="H77" i="56" s="1"/>
  <c r="T31" i="58"/>
  <c r="T85" i="58" s="1"/>
  <c r="T31" i="56"/>
  <c r="T85" i="56" s="1"/>
  <c r="T19" i="58"/>
  <c r="T73" i="58" s="1"/>
  <c r="T19" i="56"/>
  <c r="T73" i="56" s="1"/>
  <c r="T55" i="56"/>
  <c r="T109" i="56" s="1"/>
  <c r="T55" i="58"/>
  <c r="T109" i="58" s="1"/>
  <c r="T33" i="58"/>
  <c r="T87" i="58" s="1"/>
  <c r="T33" i="56"/>
  <c r="T87" i="56" s="1"/>
  <c r="T44" i="58"/>
  <c r="T98" i="58" s="1"/>
  <c r="T44" i="56"/>
  <c r="T98" i="56" s="1"/>
  <c r="T42" i="58"/>
  <c r="T96" i="58" s="1"/>
  <c r="T42" i="56"/>
  <c r="T96" i="56" s="1"/>
  <c r="T21" i="58"/>
  <c r="T75" i="58" s="1"/>
  <c r="T21" i="56"/>
  <c r="T75" i="56" s="1"/>
  <c r="T52" i="58"/>
  <c r="T106" i="58" s="1"/>
  <c r="T52" i="56"/>
  <c r="T106" i="56" s="1"/>
  <c r="T30" i="58"/>
  <c r="T84" i="58" s="1"/>
  <c r="T30" i="56"/>
  <c r="T84" i="56" s="1"/>
  <c r="T9" i="58"/>
  <c r="T63" i="58" s="1"/>
  <c r="T9" i="56"/>
  <c r="T63" i="56" s="1"/>
  <c r="T40" i="58"/>
  <c r="T94" i="58" s="1"/>
  <c r="T40" i="56"/>
  <c r="T94" i="56" s="1"/>
  <c r="T18" i="58"/>
  <c r="T72" i="58" s="1"/>
  <c r="T18" i="56"/>
  <c r="T72" i="56" s="1"/>
  <c r="G38" i="58"/>
  <c r="G92" i="58" s="1"/>
  <c r="G38" i="56"/>
  <c r="G92" i="56" s="1"/>
  <c r="G19" i="58"/>
  <c r="G73" i="58" s="1"/>
  <c r="G19" i="56"/>
  <c r="G73" i="56" s="1"/>
  <c r="G56" i="58"/>
  <c r="G110" i="58" s="1"/>
  <c r="G56" i="56"/>
  <c r="G110" i="56" s="1"/>
  <c r="G41" i="58"/>
  <c r="G95" i="58" s="1"/>
  <c r="G41" i="56"/>
  <c r="G95" i="56" s="1"/>
  <c r="G33" i="58"/>
  <c r="G87" i="58" s="1"/>
  <c r="G33" i="56"/>
  <c r="G87" i="56" s="1"/>
  <c r="G44" i="58"/>
  <c r="G98" i="58" s="1"/>
  <c r="G44" i="56"/>
  <c r="G98" i="56" s="1"/>
  <c r="G36" i="58"/>
  <c r="G90" i="58" s="1"/>
  <c r="G36" i="56"/>
  <c r="G90" i="56" s="1"/>
  <c r="G29" i="58"/>
  <c r="G83" i="58" s="1"/>
  <c r="G29" i="56"/>
  <c r="G83" i="56" s="1"/>
  <c r="G16" i="58"/>
  <c r="G70" i="58" s="1"/>
  <c r="G16" i="56"/>
  <c r="G70" i="56" s="1"/>
  <c r="G51" i="58"/>
  <c r="G105" i="58" s="1"/>
  <c r="G51" i="56"/>
  <c r="G105" i="56" s="1"/>
  <c r="G55" i="58"/>
  <c r="G109" i="58" s="1"/>
  <c r="G55" i="56"/>
  <c r="G109" i="56" s="1"/>
  <c r="G26" i="58"/>
  <c r="G80" i="58" s="1"/>
  <c r="G26" i="56"/>
  <c r="G80" i="56" s="1"/>
  <c r="G30" i="58"/>
  <c r="G84" i="58" s="1"/>
  <c r="G30" i="56"/>
  <c r="G84" i="56" s="1"/>
  <c r="H51" i="57"/>
  <c r="H105" i="57" s="1"/>
  <c r="H51" i="55"/>
  <c r="H105" i="55" s="1"/>
  <c r="H55" i="57"/>
  <c r="H109" i="57" s="1"/>
  <c r="H55" i="55"/>
  <c r="H109" i="55" s="1"/>
  <c r="H21" i="57"/>
  <c r="H75" i="57" s="1"/>
  <c r="H21" i="55"/>
  <c r="H75" i="55" s="1"/>
  <c r="H41" i="57"/>
  <c r="H95" i="57" s="1"/>
  <c r="H41" i="55"/>
  <c r="H95" i="55" s="1"/>
  <c r="H52" i="57"/>
  <c r="H106" i="57" s="1"/>
  <c r="H52" i="55"/>
  <c r="H106" i="55" s="1"/>
  <c r="H11" i="57"/>
  <c r="H65" i="57" s="1"/>
  <c r="H11" i="55"/>
  <c r="H65" i="55" s="1"/>
  <c r="H50" i="57"/>
  <c r="H104" i="57" s="1"/>
  <c r="H50" i="55"/>
  <c r="H104" i="55" s="1"/>
  <c r="H37" i="57"/>
  <c r="H91" i="57" s="1"/>
  <c r="H37" i="55"/>
  <c r="H91" i="55" s="1"/>
  <c r="H25" i="57"/>
  <c r="H79" i="57" s="1"/>
  <c r="H25" i="55"/>
  <c r="H79" i="55" s="1"/>
  <c r="H54" i="57"/>
  <c r="H108" i="57" s="1"/>
  <c r="H54" i="55"/>
  <c r="H108" i="55" s="1"/>
  <c r="H38" i="57"/>
  <c r="H92" i="57" s="1"/>
  <c r="H38" i="55"/>
  <c r="H92" i="55" s="1"/>
  <c r="H27" i="57"/>
  <c r="H81" i="57" s="1"/>
  <c r="H27" i="55"/>
  <c r="H81" i="55" s="1"/>
  <c r="U45" i="57"/>
  <c r="U99" i="57" s="1"/>
  <c r="U45" i="55"/>
  <c r="U99" i="55" s="1"/>
  <c r="U41" i="57"/>
  <c r="U95" i="57" s="1"/>
  <c r="U41" i="55"/>
  <c r="U95" i="55" s="1"/>
  <c r="U37" i="57"/>
  <c r="U91" i="57" s="1"/>
  <c r="U37" i="55"/>
  <c r="U91" i="55" s="1"/>
  <c r="U47" i="57"/>
  <c r="U101" i="57" s="1"/>
  <c r="U47" i="55"/>
  <c r="U101" i="55" s="1"/>
  <c r="U31" i="57"/>
  <c r="U85" i="57" s="1"/>
  <c r="U31" i="55"/>
  <c r="U85" i="55" s="1"/>
  <c r="U12" i="57"/>
  <c r="U66" i="57" s="1"/>
  <c r="U12" i="55"/>
  <c r="U66" i="55" s="1"/>
  <c r="U46" i="57"/>
  <c r="U100" i="57" s="1"/>
  <c r="U46" i="55"/>
  <c r="U100" i="55" s="1"/>
  <c r="U30" i="57"/>
  <c r="U84" i="57" s="1"/>
  <c r="U30" i="55"/>
  <c r="U84" i="55" s="1"/>
  <c r="U11" i="57"/>
  <c r="U65" i="57" s="1"/>
  <c r="U11" i="55"/>
  <c r="U65" i="55" s="1"/>
  <c r="U48" i="57"/>
  <c r="U102" i="57" s="1"/>
  <c r="U48" i="55"/>
  <c r="U102" i="55" s="1"/>
  <c r="U32" i="57"/>
  <c r="U86" i="57" s="1"/>
  <c r="U32" i="55"/>
  <c r="U86" i="55" s="1"/>
  <c r="U13" i="57"/>
  <c r="U13" i="55"/>
  <c r="U67" i="55" s="1"/>
  <c r="BI53" i="57"/>
  <c r="BI107" i="57" s="1"/>
  <c r="BI53" i="55"/>
  <c r="BI107" i="55" s="1"/>
  <c r="BI14" i="57"/>
  <c r="BI68" i="57" s="1"/>
  <c r="BI14" i="55"/>
  <c r="BI68" i="55" s="1"/>
  <c r="BI33" i="57"/>
  <c r="BI87" i="57" s="1"/>
  <c r="BI33" i="55"/>
  <c r="BI87" i="55" s="1"/>
  <c r="BI49" i="55"/>
  <c r="BI103" i="55" s="1"/>
  <c r="BI49" i="57"/>
  <c r="BI103" i="57" s="1"/>
  <c r="BI43" i="57"/>
  <c r="BI97" i="57" s="1"/>
  <c r="BI43" i="55"/>
  <c r="BI97" i="55" s="1"/>
  <c r="BI16" i="57"/>
  <c r="BI70" i="57" s="1"/>
  <c r="BI16" i="55"/>
  <c r="BI70" i="55" s="1"/>
  <c r="BI42" i="57"/>
  <c r="BI96" i="57" s="1"/>
  <c r="BI42" i="55"/>
  <c r="BI96" i="55" s="1"/>
  <c r="BI15" i="57"/>
  <c r="BI69" i="57" s="1"/>
  <c r="BI15" i="55"/>
  <c r="BI69" i="55" s="1"/>
  <c r="BI46" i="57"/>
  <c r="BI100" i="57" s="1"/>
  <c r="BI46" i="55"/>
  <c r="BI100" i="55" s="1"/>
  <c r="BI20" i="57"/>
  <c r="BI74" i="57" s="1"/>
  <c r="BI20" i="55"/>
  <c r="BI74" i="55" s="1"/>
  <c r="BI50" i="57"/>
  <c r="BI104" i="57" s="1"/>
  <c r="BI50" i="55"/>
  <c r="BI104" i="55" s="1"/>
  <c r="BI28" i="57"/>
  <c r="BI82" i="57" s="1"/>
  <c r="BI28" i="55"/>
  <c r="BI82" i="55" s="1"/>
  <c r="BI18" i="57"/>
  <c r="BI72" i="57" s="1"/>
  <c r="BI18" i="55"/>
  <c r="BI72" i="55" s="1"/>
  <c r="N44" i="57"/>
  <c r="N98" i="57" s="1"/>
  <c r="N44" i="55"/>
  <c r="N98" i="55" s="1"/>
  <c r="N28" i="57"/>
  <c r="N82" i="57" s="1"/>
  <c r="N28" i="55"/>
  <c r="N82" i="55" s="1"/>
  <c r="N9" i="57"/>
  <c r="N63" i="57" s="1"/>
  <c r="N9" i="55"/>
  <c r="N63" i="55" s="1"/>
  <c r="N47" i="57"/>
  <c r="N101" i="57" s="1"/>
  <c r="N47" i="55"/>
  <c r="N101" i="55" s="1"/>
  <c r="N31" i="57"/>
  <c r="N85" i="57" s="1"/>
  <c r="N31" i="55"/>
  <c r="N85" i="55" s="1"/>
  <c r="N12" i="57"/>
  <c r="N66" i="57" s="1"/>
  <c r="N12" i="55"/>
  <c r="N66" i="55" s="1"/>
  <c r="N46" i="57"/>
  <c r="N100" i="57" s="1"/>
  <c r="N46" i="55"/>
  <c r="N100" i="55" s="1"/>
  <c r="N30" i="57"/>
  <c r="N84" i="57" s="1"/>
  <c r="N30" i="55"/>
  <c r="N84" i="55" s="1"/>
  <c r="N11" i="57"/>
  <c r="N65" i="57" s="1"/>
  <c r="N11" i="55"/>
  <c r="N65" i="55" s="1"/>
  <c r="N49" i="57"/>
  <c r="N103" i="57" s="1"/>
  <c r="N49" i="55"/>
  <c r="N103" i="55" s="1"/>
  <c r="N33" i="57"/>
  <c r="N87" i="57" s="1"/>
  <c r="N33" i="55"/>
  <c r="N87" i="55" s="1"/>
  <c r="N14" i="57"/>
  <c r="N68" i="57" s="1"/>
  <c r="N14" i="55"/>
  <c r="N68" i="55" s="1"/>
  <c r="BJ51" i="57"/>
  <c r="BJ105" i="57" s="1"/>
  <c r="BJ51" i="55"/>
  <c r="BJ105" i="55" s="1"/>
  <c r="BJ35" i="57"/>
  <c r="BJ89" i="57" s="1"/>
  <c r="BJ35" i="55"/>
  <c r="BJ89" i="55" s="1"/>
  <c r="BJ16" i="57"/>
  <c r="BJ70" i="57" s="1"/>
  <c r="BJ16" i="55"/>
  <c r="BJ70" i="55" s="1"/>
  <c r="BJ50" i="57"/>
  <c r="BJ104" i="57" s="1"/>
  <c r="BJ50" i="55"/>
  <c r="BJ104" i="55" s="1"/>
  <c r="BJ34" i="57"/>
  <c r="BJ88" i="57" s="1"/>
  <c r="BJ34" i="55"/>
  <c r="BJ88" i="55" s="1"/>
  <c r="BJ15" i="57"/>
  <c r="BJ69" i="57" s="1"/>
  <c r="BJ15" i="55"/>
  <c r="BJ69" i="55" s="1"/>
  <c r="BJ53" i="57"/>
  <c r="BJ107" i="57" s="1"/>
  <c r="BJ53" i="55"/>
  <c r="BJ107" i="55" s="1"/>
  <c r="BJ37" i="57"/>
  <c r="BJ91" i="57" s="1"/>
  <c r="BJ37" i="55"/>
  <c r="BJ91" i="55" s="1"/>
  <c r="BJ18" i="57"/>
  <c r="BJ72" i="57" s="1"/>
  <c r="BJ18" i="55"/>
  <c r="BJ72" i="55" s="1"/>
  <c r="BJ56" i="57"/>
  <c r="BJ110" i="57" s="1"/>
  <c r="BJ56" i="55"/>
  <c r="BJ110" i="55" s="1"/>
  <c r="BJ40" i="57"/>
  <c r="BJ94" i="57" s="1"/>
  <c r="BJ40" i="55"/>
  <c r="BJ94" i="55" s="1"/>
  <c r="BJ21" i="57"/>
  <c r="BJ75" i="57" s="1"/>
  <c r="BJ21" i="55"/>
  <c r="BJ75" i="55" s="1"/>
  <c r="BJ23" i="57"/>
  <c r="BJ77" i="57" s="1"/>
  <c r="BJ23" i="55"/>
  <c r="BJ77" i="55" s="1"/>
  <c r="BC45" i="57"/>
  <c r="BC99" i="57" s="1"/>
  <c r="BC45" i="55"/>
  <c r="BC99" i="55" s="1"/>
  <c r="BC29" i="57"/>
  <c r="BC83" i="57" s="1"/>
  <c r="BC29" i="55"/>
  <c r="BC83" i="55" s="1"/>
  <c r="BC9" i="57"/>
  <c r="BC9" i="55"/>
  <c r="BC63" i="55" s="1"/>
  <c r="BC44" i="57"/>
  <c r="BC98" i="57" s="1"/>
  <c r="BC44" i="55"/>
  <c r="BC98" i="55" s="1"/>
  <c r="BC28" i="57"/>
  <c r="BC82" i="57" s="1"/>
  <c r="BC28" i="55"/>
  <c r="BC82" i="55" s="1"/>
  <c r="BC8" i="57"/>
  <c r="BC62" i="57" s="1"/>
  <c r="BC8" i="55"/>
  <c r="BC43" i="57"/>
  <c r="BC97" i="57" s="1"/>
  <c r="BC43" i="55"/>
  <c r="BC97" i="55" s="1"/>
  <c r="BC27" i="57"/>
  <c r="BC81" i="57" s="1"/>
  <c r="BC27" i="55"/>
  <c r="BC81" i="55" s="1"/>
  <c r="BC24" i="57"/>
  <c r="BC78" i="57" s="1"/>
  <c r="BC24" i="55"/>
  <c r="BC78" i="55" s="1"/>
  <c r="BC42" i="57"/>
  <c r="BC96" i="57" s="1"/>
  <c r="BC42" i="55"/>
  <c r="BC96" i="55" s="1"/>
  <c r="BC26" i="57"/>
  <c r="BC80" i="57" s="1"/>
  <c r="BC26" i="55"/>
  <c r="BC80" i="55" s="1"/>
  <c r="BC23" i="57"/>
  <c r="BC77" i="57" s="1"/>
  <c r="BC23" i="55"/>
  <c r="BC77" i="55" s="1"/>
  <c r="BS50" i="57"/>
  <c r="BS104" i="57" s="1"/>
  <c r="BS50" i="55"/>
  <c r="BS104" i="55" s="1"/>
  <c r="BS34" i="57"/>
  <c r="BS88" i="57" s="1"/>
  <c r="BS34" i="55"/>
  <c r="BS88" i="55" s="1"/>
  <c r="BS14" i="57"/>
  <c r="BS68" i="57" s="1"/>
  <c r="BS14" i="55"/>
  <c r="BS68" i="55" s="1"/>
  <c r="BS49" i="57"/>
  <c r="BS103" i="57" s="1"/>
  <c r="BS49" i="55"/>
  <c r="BS103" i="55" s="1"/>
  <c r="BS33" i="57"/>
  <c r="BS87" i="57" s="1"/>
  <c r="BS33" i="55"/>
  <c r="BS87" i="55" s="1"/>
  <c r="BS12" i="57"/>
  <c r="BS66" i="57" s="1"/>
  <c r="BS12" i="55"/>
  <c r="BS66" i="55" s="1"/>
  <c r="BS44" i="57"/>
  <c r="BS98" i="57" s="1"/>
  <c r="BS44" i="55"/>
  <c r="BS98" i="55" s="1"/>
  <c r="BS28" i="57"/>
  <c r="BS82" i="57" s="1"/>
  <c r="BS28" i="55"/>
  <c r="BS82" i="55" s="1"/>
  <c r="BS55" i="57"/>
  <c r="BS109" i="57" s="1"/>
  <c r="BS55" i="55"/>
  <c r="BS109" i="55" s="1"/>
  <c r="BS39" i="57"/>
  <c r="BS93" i="57" s="1"/>
  <c r="BS39" i="55"/>
  <c r="BS93" i="55" s="1"/>
  <c r="BS20" i="57"/>
  <c r="BS74" i="57" s="1"/>
  <c r="BS20" i="55"/>
  <c r="BS74" i="55" s="1"/>
  <c r="BS22" i="57"/>
  <c r="BS76" i="57" s="1"/>
  <c r="BS22" i="55"/>
  <c r="BS76" i="55" s="1"/>
  <c r="BS23" i="57"/>
  <c r="BS77" i="57" s="1"/>
  <c r="BS23" i="55"/>
  <c r="BS77" i="55" s="1"/>
  <c r="F38" i="57"/>
  <c r="F92" i="57" s="1"/>
  <c r="F56" i="57"/>
  <c r="F110" i="57" s="1"/>
  <c r="F56" i="55"/>
  <c r="F110" i="55" s="1"/>
  <c r="F16" i="57"/>
  <c r="F70" i="57" s="1"/>
  <c r="F16" i="55"/>
  <c r="F70" i="55" s="1"/>
  <c r="F55" i="57"/>
  <c r="F109" i="57" s="1"/>
  <c r="F55" i="55"/>
  <c r="F109" i="55" s="1"/>
  <c r="F31" i="57"/>
  <c r="F85" i="57" s="1"/>
  <c r="T41" i="57"/>
  <c r="T95" i="57" s="1"/>
  <c r="T41" i="55"/>
  <c r="T95" i="55" s="1"/>
  <c r="T37" i="57"/>
  <c r="T91" i="57" s="1"/>
  <c r="T37" i="55"/>
  <c r="T91" i="55" s="1"/>
  <c r="T14" i="57"/>
  <c r="T68" i="57" s="1"/>
  <c r="T14" i="55"/>
  <c r="T68" i="55" s="1"/>
  <c r="T55" i="57"/>
  <c r="T109" i="57" s="1"/>
  <c r="T55" i="55"/>
  <c r="T109" i="55" s="1"/>
  <c r="T39" i="57"/>
  <c r="T93" i="57" s="1"/>
  <c r="T39" i="55"/>
  <c r="T93" i="55" s="1"/>
  <c r="T20" i="57"/>
  <c r="T74" i="57" s="1"/>
  <c r="T20" i="55"/>
  <c r="T74" i="55" s="1"/>
  <c r="T54" i="57"/>
  <c r="T108" i="57" s="1"/>
  <c r="T54" i="55"/>
  <c r="T108" i="55" s="1"/>
  <c r="T38" i="57"/>
  <c r="T92" i="57" s="1"/>
  <c r="T38" i="55"/>
  <c r="T92" i="55" s="1"/>
  <c r="T19" i="57"/>
  <c r="T73" i="57" s="1"/>
  <c r="T19" i="55"/>
  <c r="T73" i="55" s="1"/>
  <c r="T56" i="57"/>
  <c r="T110" i="57" s="1"/>
  <c r="T56" i="55"/>
  <c r="T110" i="55" s="1"/>
  <c r="T40" i="57"/>
  <c r="T94" i="57" s="1"/>
  <c r="T40" i="55"/>
  <c r="T94" i="55" s="1"/>
  <c r="T21" i="57"/>
  <c r="T75" i="57" s="1"/>
  <c r="T21" i="55"/>
  <c r="T75" i="55" s="1"/>
  <c r="T23" i="57"/>
  <c r="T77" i="57" s="1"/>
  <c r="T23" i="55"/>
  <c r="T77" i="55" s="1"/>
  <c r="BP57" i="57"/>
  <c r="BP111" i="57" s="1"/>
  <c r="BP57" i="55"/>
  <c r="BP111" i="55" s="1"/>
  <c r="BP53" i="57"/>
  <c r="BP107" i="57" s="1"/>
  <c r="BP53" i="55"/>
  <c r="BP107" i="55" s="1"/>
  <c r="BP33" i="57"/>
  <c r="BP87" i="57" s="1"/>
  <c r="BP33" i="55"/>
  <c r="BP87" i="55" s="1"/>
  <c r="BP47" i="57"/>
  <c r="BP101" i="57" s="1"/>
  <c r="BP47" i="55"/>
  <c r="BP101" i="55" s="1"/>
  <c r="BP31" i="57"/>
  <c r="BP85" i="57" s="1"/>
  <c r="BP31" i="55"/>
  <c r="BP85" i="55" s="1"/>
  <c r="BP12" i="57"/>
  <c r="BP66" i="57" s="1"/>
  <c r="BP12" i="55"/>
  <c r="BP66" i="55" s="1"/>
  <c r="BP46" i="57"/>
  <c r="BP100" i="57" s="1"/>
  <c r="BP46" i="55"/>
  <c r="BP100" i="55" s="1"/>
  <c r="BP30" i="57"/>
  <c r="BP84" i="57" s="1"/>
  <c r="BP30" i="55"/>
  <c r="BP84" i="55" s="1"/>
  <c r="BP11" i="57"/>
  <c r="BP65" i="57" s="1"/>
  <c r="BP11" i="55"/>
  <c r="BP65" i="55" s="1"/>
  <c r="BP48" i="57"/>
  <c r="BP102" i="57" s="1"/>
  <c r="BP48" i="55"/>
  <c r="BP102" i="55" s="1"/>
  <c r="BP32" i="57"/>
  <c r="BP86" i="57" s="1"/>
  <c r="BP32" i="55"/>
  <c r="BP86" i="55" s="1"/>
  <c r="BP13" i="57"/>
  <c r="BP67" i="57" s="1"/>
  <c r="BP13" i="55"/>
  <c r="BP67" i="55" s="1"/>
  <c r="F121" i="57"/>
  <c r="M12" i="56"/>
  <c r="M66" i="56" s="1"/>
  <c r="M12" i="58"/>
  <c r="M66" i="58" s="1"/>
  <c r="M9" i="58"/>
  <c r="M63" i="58" s="1"/>
  <c r="M9" i="56"/>
  <c r="M63" i="56" s="1"/>
  <c r="M55" i="58"/>
  <c r="M109" i="58" s="1"/>
  <c r="M55" i="56"/>
  <c r="M109" i="56" s="1"/>
  <c r="M21" i="58"/>
  <c r="M75" i="58" s="1"/>
  <c r="M21" i="56"/>
  <c r="M75" i="56" s="1"/>
  <c r="M17" i="58"/>
  <c r="M71" i="58" s="1"/>
  <c r="M17" i="56"/>
  <c r="M71" i="56" s="1"/>
  <c r="M45" i="58"/>
  <c r="M99" i="58" s="1"/>
  <c r="M45" i="56"/>
  <c r="M99" i="56" s="1"/>
  <c r="M23" i="58"/>
  <c r="M77" i="58" s="1"/>
  <c r="M23" i="56"/>
  <c r="M77" i="56" s="1"/>
  <c r="M31" i="58"/>
  <c r="M85" i="58" s="1"/>
  <c r="M31" i="56"/>
  <c r="M85" i="56" s="1"/>
  <c r="M26" i="58"/>
  <c r="M80" i="58" s="1"/>
  <c r="M26" i="56"/>
  <c r="M80" i="56" s="1"/>
  <c r="M52" i="58"/>
  <c r="M106" i="58" s="1"/>
  <c r="M52" i="56"/>
  <c r="M106" i="56" s="1"/>
  <c r="M41" i="58"/>
  <c r="M95" i="58" s="1"/>
  <c r="M41" i="56"/>
  <c r="M95" i="56" s="1"/>
  <c r="M19" i="58"/>
  <c r="M73" i="58" s="1"/>
  <c r="M19" i="56"/>
  <c r="M73" i="56" s="1"/>
  <c r="K23" i="56"/>
  <c r="K77" i="56" s="1"/>
  <c r="K23" i="58"/>
  <c r="K77" i="58" s="1"/>
  <c r="K28" i="58"/>
  <c r="K82" i="58" s="1"/>
  <c r="K28" i="56"/>
  <c r="K82" i="56" s="1"/>
  <c r="K11" i="58"/>
  <c r="K65" i="58" s="1"/>
  <c r="K11" i="56"/>
  <c r="K65" i="56" s="1"/>
  <c r="K37" i="58"/>
  <c r="K91" i="58" s="1"/>
  <c r="K37" i="56"/>
  <c r="K91" i="56" s="1"/>
  <c r="K24" i="58"/>
  <c r="K78" i="58" s="1"/>
  <c r="K24" i="56"/>
  <c r="K78" i="56" s="1"/>
  <c r="K44" i="58"/>
  <c r="K98" i="58" s="1"/>
  <c r="K44" i="56"/>
  <c r="K98" i="56" s="1"/>
  <c r="K33" i="56"/>
  <c r="K87" i="56" s="1"/>
  <c r="K33" i="58"/>
  <c r="K87" i="58" s="1"/>
  <c r="K9" i="56"/>
  <c r="K63" i="56" s="1"/>
  <c r="K9" i="58"/>
  <c r="K63" i="58" s="1"/>
  <c r="K19" i="58"/>
  <c r="K73" i="58" s="1"/>
  <c r="K19" i="56"/>
  <c r="K73" i="56" s="1"/>
  <c r="K15" i="56"/>
  <c r="K69" i="56" s="1"/>
  <c r="K15" i="58"/>
  <c r="K69" i="58" s="1"/>
  <c r="K46" i="58"/>
  <c r="K100" i="58" s="1"/>
  <c r="K46" i="56"/>
  <c r="K100" i="56" s="1"/>
  <c r="K48" i="58"/>
  <c r="K102" i="58" s="1"/>
  <c r="K48" i="56"/>
  <c r="K102" i="56" s="1"/>
  <c r="K34" i="58"/>
  <c r="K88" i="58" s="1"/>
  <c r="K34" i="56"/>
  <c r="K88" i="56" s="1"/>
  <c r="I16" i="58"/>
  <c r="I70" i="58" s="1"/>
  <c r="I16" i="56"/>
  <c r="I70" i="56" s="1"/>
  <c r="I46" i="58"/>
  <c r="I100" i="58" s="1"/>
  <c r="I46" i="56"/>
  <c r="I100" i="56" s="1"/>
  <c r="I9" i="58"/>
  <c r="I63" i="58" s="1"/>
  <c r="I9" i="56"/>
  <c r="I63" i="56" s="1"/>
  <c r="I39" i="58"/>
  <c r="I93" i="58" s="1"/>
  <c r="I39" i="56"/>
  <c r="I93" i="56" s="1"/>
  <c r="I51" i="58"/>
  <c r="I105" i="58" s="1"/>
  <c r="I51" i="56"/>
  <c r="I105" i="56" s="1"/>
  <c r="I45" i="56"/>
  <c r="I99" i="56" s="1"/>
  <c r="I45" i="58"/>
  <c r="I99" i="58" s="1"/>
  <c r="I53" i="58"/>
  <c r="I107" i="58" s="1"/>
  <c r="I53" i="56"/>
  <c r="I107" i="56" s="1"/>
  <c r="I55" i="56"/>
  <c r="I109" i="56" s="1"/>
  <c r="I55" i="58"/>
  <c r="I109" i="58" s="1"/>
  <c r="I49" i="56"/>
  <c r="I103" i="56" s="1"/>
  <c r="I49" i="58"/>
  <c r="I103" i="58" s="1"/>
  <c r="I36" i="56"/>
  <c r="I90" i="56" s="1"/>
  <c r="I36" i="58"/>
  <c r="I90" i="58" s="1"/>
  <c r="I22" i="58"/>
  <c r="I76" i="58" s="1"/>
  <c r="I22" i="56"/>
  <c r="I76" i="56" s="1"/>
  <c r="I27" i="58"/>
  <c r="I81" i="58" s="1"/>
  <c r="I27" i="56"/>
  <c r="I81" i="56" s="1"/>
  <c r="U19" i="58"/>
  <c r="U73" i="58" s="1"/>
  <c r="U19" i="56"/>
  <c r="U73" i="56" s="1"/>
  <c r="U23" i="58"/>
  <c r="U77" i="58" s="1"/>
  <c r="U23" i="56"/>
  <c r="U77" i="56" s="1"/>
  <c r="U27" i="58"/>
  <c r="U81" i="58" s="1"/>
  <c r="U27" i="56"/>
  <c r="U81" i="56" s="1"/>
  <c r="U44" i="58"/>
  <c r="U98" i="58" s="1"/>
  <c r="U44" i="56"/>
  <c r="U98" i="56" s="1"/>
  <c r="U54" i="58"/>
  <c r="U108" i="58" s="1"/>
  <c r="U54" i="56"/>
  <c r="U108" i="56" s="1"/>
  <c r="U48" i="58"/>
  <c r="U102" i="58" s="1"/>
  <c r="U48" i="56"/>
  <c r="U102" i="56" s="1"/>
  <c r="U26" i="58"/>
  <c r="U80" i="58" s="1"/>
  <c r="U26" i="56"/>
  <c r="U80" i="56" s="1"/>
  <c r="U57" i="58"/>
  <c r="U111" i="58" s="1"/>
  <c r="U57" i="56"/>
  <c r="U111" i="56" s="1"/>
  <c r="U36" i="58"/>
  <c r="U90" i="58" s="1"/>
  <c r="U36" i="56"/>
  <c r="U90" i="56" s="1"/>
  <c r="U14" i="58"/>
  <c r="U68" i="58" s="1"/>
  <c r="U14" i="56"/>
  <c r="U68" i="56" s="1"/>
  <c r="U45" i="58"/>
  <c r="U99" i="58" s="1"/>
  <c r="U45" i="56"/>
  <c r="U99" i="56" s="1"/>
  <c r="U24" i="58"/>
  <c r="U78" i="58" s="1"/>
  <c r="U24" i="56"/>
  <c r="U78" i="56" s="1"/>
  <c r="U11" i="58"/>
  <c r="U65" i="58" s="1"/>
  <c r="U11" i="56"/>
  <c r="U65" i="56" s="1"/>
  <c r="O23" i="56"/>
  <c r="O77" i="56" s="1"/>
  <c r="O23" i="58"/>
  <c r="O77" i="58" s="1"/>
  <c r="O47" i="58"/>
  <c r="O101" i="58" s="1"/>
  <c r="O47" i="56"/>
  <c r="O101" i="56" s="1"/>
  <c r="O49" i="58"/>
  <c r="O103" i="58" s="1"/>
  <c r="O49" i="56"/>
  <c r="O103" i="56" s="1"/>
  <c r="O33" i="58"/>
  <c r="O87" i="58" s="1"/>
  <c r="O33" i="56"/>
  <c r="O87" i="56" s="1"/>
  <c r="O46" i="58"/>
  <c r="O100" i="58" s="1"/>
  <c r="O46" i="56"/>
  <c r="O100" i="56" s="1"/>
  <c r="O14" i="58"/>
  <c r="O68" i="58" s="1"/>
  <c r="O14" i="56"/>
  <c r="O68" i="56" s="1"/>
  <c r="O29" i="58"/>
  <c r="O83" i="58" s="1"/>
  <c r="O29" i="56"/>
  <c r="O83" i="56" s="1"/>
  <c r="O42" i="58"/>
  <c r="O96" i="58" s="1"/>
  <c r="O42" i="56"/>
  <c r="O96" i="56" s="1"/>
  <c r="O10" i="58"/>
  <c r="O64" i="58" s="1"/>
  <c r="O10" i="56"/>
  <c r="O64" i="56" s="1"/>
  <c r="O44" i="58"/>
  <c r="O98" i="58" s="1"/>
  <c r="O44" i="56"/>
  <c r="O98" i="56" s="1"/>
  <c r="O28" i="58"/>
  <c r="O82" i="58" s="1"/>
  <c r="O28" i="56"/>
  <c r="O82" i="56" s="1"/>
  <c r="O12" i="58"/>
  <c r="O66" i="58" s="1"/>
  <c r="O12" i="56"/>
  <c r="O66" i="56" s="1"/>
  <c r="AN48" i="40"/>
  <c r="AJ49" i="40"/>
  <c r="J53" i="57"/>
  <c r="J107" i="57" s="1"/>
  <c r="J53" i="55"/>
  <c r="J107" i="55" s="1"/>
  <c r="J18" i="57"/>
  <c r="J72" i="57" s="1"/>
  <c r="J18" i="55"/>
  <c r="J72" i="55" s="1"/>
  <c r="J35" i="57"/>
  <c r="J89" i="57" s="1"/>
  <c r="J35" i="55"/>
  <c r="J89" i="55" s="1"/>
  <c r="J57" i="57"/>
  <c r="J111" i="57" s="1"/>
  <c r="J57" i="55"/>
  <c r="J111" i="55" s="1"/>
  <c r="J25" i="57"/>
  <c r="J79" i="57" s="1"/>
  <c r="J25" i="55"/>
  <c r="J79" i="55" s="1"/>
  <c r="J47" i="57"/>
  <c r="J101" i="57" s="1"/>
  <c r="J47" i="55"/>
  <c r="J101" i="55" s="1"/>
  <c r="J12" i="57"/>
  <c r="J66" i="57" s="1"/>
  <c r="J12" i="55"/>
  <c r="J66" i="55" s="1"/>
  <c r="J44" i="57"/>
  <c r="J98" i="57" s="1"/>
  <c r="J44" i="55"/>
  <c r="J98" i="55" s="1"/>
  <c r="J28" i="57"/>
  <c r="J82" i="57" s="1"/>
  <c r="J28" i="55"/>
  <c r="J82" i="55" s="1"/>
  <c r="J9" i="57"/>
  <c r="J63" i="57" s="1"/>
  <c r="J9" i="55"/>
  <c r="J63" i="55" s="1"/>
  <c r="J46" i="57"/>
  <c r="J100" i="57" s="1"/>
  <c r="J46" i="55"/>
  <c r="J100" i="55" s="1"/>
  <c r="J30" i="57"/>
  <c r="J84" i="57" s="1"/>
  <c r="J30" i="55"/>
  <c r="J84" i="55" s="1"/>
  <c r="J11" i="57"/>
  <c r="J65" i="57" s="1"/>
  <c r="J11" i="55"/>
  <c r="J65" i="55" s="1"/>
  <c r="V25" i="57"/>
  <c r="V79" i="57" s="1"/>
  <c r="V25" i="55"/>
  <c r="V79" i="55" s="1"/>
  <c r="V18" i="57"/>
  <c r="V72" i="57" s="1"/>
  <c r="V18" i="55"/>
  <c r="V72" i="55" s="1"/>
  <c r="V45" i="57"/>
  <c r="V99" i="57" s="1"/>
  <c r="V45" i="55"/>
  <c r="V99" i="55" s="1"/>
  <c r="V51" i="57"/>
  <c r="V105" i="57" s="1"/>
  <c r="V51" i="55"/>
  <c r="V105" i="55" s="1"/>
  <c r="V35" i="57"/>
  <c r="V89" i="57" s="1"/>
  <c r="V35" i="55"/>
  <c r="V89" i="55" s="1"/>
  <c r="V16" i="57"/>
  <c r="V70" i="57" s="1"/>
  <c r="V16" i="55"/>
  <c r="V70" i="55" s="1"/>
  <c r="V50" i="57"/>
  <c r="V104" i="57" s="1"/>
  <c r="V50" i="55"/>
  <c r="V104" i="55" s="1"/>
  <c r="V34" i="57"/>
  <c r="V88" i="57" s="1"/>
  <c r="V34" i="55"/>
  <c r="V88" i="55" s="1"/>
  <c r="V15" i="57"/>
  <c r="V69" i="57" s="1"/>
  <c r="V15" i="55"/>
  <c r="V69" i="55" s="1"/>
  <c r="V52" i="57"/>
  <c r="V106" i="57" s="1"/>
  <c r="V52" i="55"/>
  <c r="V106" i="55" s="1"/>
  <c r="V36" i="57"/>
  <c r="V90" i="57" s="1"/>
  <c r="V36" i="55"/>
  <c r="V90" i="55" s="1"/>
  <c r="V17" i="57"/>
  <c r="V71" i="57" s="1"/>
  <c r="V17" i="55"/>
  <c r="V71" i="55" s="1"/>
  <c r="BM55" i="57"/>
  <c r="BM109" i="57" s="1"/>
  <c r="BM55" i="55"/>
  <c r="BM109" i="55" s="1"/>
  <c r="BM39" i="57"/>
  <c r="BM93" i="57" s="1"/>
  <c r="BM39" i="55"/>
  <c r="BM93" i="55" s="1"/>
  <c r="BM20" i="57"/>
  <c r="BM74" i="57" s="1"/>
  <c r="BM20" i="55"/>
  <c r="BM74" i="55" s="1"/>
  <c r="BM54" i="57"/>
  <c r="BM108" i="57" s="1"/>
  <c r="BM54" i="55"/>
  <c r="BM108" i="55" s="1"/>
  <c r="BM38" i="57"/>
  <c r="BM92" i="57" s="1"/>
  <c r="BM38" i="55"/>
  <c r="BM92" i="55" s="1"/>
  <c r="BM19" i="57"/>
  <c r="BM73" i="57" s="1"/>
  <c r="BM19" i="55"/>
  <c r="BM73" i="55" s="1"/>
  <c r="BM57" i="57"/>
  <c r="BM111" i="57" s="1"/>
  <c r="BM57" i="55"/>
  <c r="BM111" i="55" s="1"/>
  <c r="BM41" i="57"/>
  <c r="BM95" i="57" s="1"/>
  <c r="BM41" i="55"/>
  <c r="BM95" i="55" s="1"/>
  <c r="BM25" i="57"/>
  <c r="BM79" i="57" s="1"/>
  <c r="BM25" i="55"/>
  <c r="BM79" i="55" s="1"/>
  <c r="BM24" i="57"/>
  <c r="BM78" i="57" s="1"/>
  <c r="BM24" i="55"/>
  <c r="BM78" i="55" s="1"/>
  <c r="BM44" i="57"/>
  <c r="BM98" i="57" s="1"/>
  <c r="BM44" i="55"/>
  <c r="BM98" i="55" s="1"/>
  <c r="BM28" i="57"/>
  <c r="BM82" i="57" s="1"/>
  <c r="BM28" i="55"/>
  <c r="BM82" i="55" s="1"/>
  <c r="BM9" i="57"/>
  <c r="BM63" i="57" s="1"/>
  <c r="BM9" i="55"/>
  <c r="BM63" i="55" s="1"/>
  <c r="O48" i="57"/>
  <c r="O102" i="57" s="1"/>
  <c r="O48" i="55"/>
  <c r="O102" i="55" s="1"/>
  <c r="O32" i="57"/>
  <c r="O86" i="57" s="1"/>
  <c r="O32" i="55"/>
  <c r="O86" i="55" s="1"/>
  <c r="O13" i="57"/>
  <c r="O67" i="57" s="1"/>
  <c r="O13" i="55"/>
  <c r="O67" i="55" s="1"/>
  <c r="O51" i="57"/>
  <c r="O105" i="57" s="1"/>
  <c r="O51" i="55"/>
  <c r="O105" i="55" s="1"/>
  <c r="O35" i="57"/>
  <c r="O89" i="57" s="1"/>
  <c r="O35" i="55"/>
  <c r="O89" i="55" s="1"/>
  <c r="O16" i="57"/>
  <c r="O70" i="57" s="1"/>
  <c r="O16" i="55"/>
  <c r="O70" i="55" s="1"/>
  <c r="O50" i="57"/>
  <c r="O104" i="57" s="1"/>
  <c r="O50" i="55"/>
  <c r="O104" i="55" s="1"/>
  <c r="O34" i="57"/>
  <c r="O88" i="57" s="1"/>
  <c r="O34" i="55"/>
  <c r="O88" i="55" s="1"/>
  <c r="O15" i="57"/>
  <c r="O69" i="57" s="1"/>
  <c r="O15" i="55"/>
  <c r="O69" i="55" s="1"/>
  <c r="O53" i="57"/>
  <c r="O107" i="57" s="1"/>
  <c r="O53" i="55"/>
  <c r="O107" i="55" s="1"/>
  <c r="O37" i="57"/>
  <c r="O91" i="57" s="1"/>
  <c r="O37" i="55"/>
  <c r="O91" i="55" s="1"/>
  <c r="O18" i="57"/>
  <c r="O72" i="57" s="1"/>
  <c r="O18" i="55"/>
  <c r="O72" i="55" s="1"/>
  <c r="BN45" i="57"/>
  <c r="BN99" i="57" s="1"/>
  <c r="BN45" i="55"/>
  <c r="BN99" i="55" s="1"/>
  <c r="BN37" i="57"/>
  <c r="BN91" i="57" s="1"/>
  <c r="BN37" i="55"/>
  <c r="BN91" i="55" s="1"/>
  <c r="BN51" i="57"/>
  <c r="BN105" i="57" s="1"/>
  <c r="BN51" i="55"/>
  <c r="BN105" i="55" s="1"/>
  <c r="BN35" i="57"/>
  <c r="BN89" i="57" s="1"/>
  <c r="BN35" i="55"/>
  <c r="BN89" i="55" s="1"/>
  <c r="BN16" i="57"/>
  <c r="BN70" i="57" s="1"/>
  <c r="BN16" i="55"/>
  <c r="BN70" i="55" s="1"/>
  <c r="BN50" i="57"/>
  <c r="BN104" i="57" s="1"/>
  <c r="BN50" i="55"/>
  <c r="BN104" i="55" s="1"/>
  <c r="BN34" i="57"/>
  <c r="BN88" i="57" s="1"/>
  <c r="BN34" i="55"/>
  <c r="BN88" i="55" s="1"/>
  <c r="BN15" i="57"/>
  <c r="BN69" i="57" s="1"/>
  <c r="BN15" i="55"/>
  <c r="BN69" i="55" s="1"/>
  <c r="BN25" i="57"/>
  <c r="BN79" i="57" s="1"/>
  <c r="BN25" i="55"/>
  <c r="BN79" i="55" s="1"/>
  <c r="BN24" i="57"/>
  <c r="BN78" i="57" s="1"/>
  <c r="BN24" i="55"/>
  <c r="BN78" i="55" s="1"/>
  <c r="BN44" i="57"/>
  <c r="BN98" i="57" s="1"/>
  <c r="BN44" i="55"/>
  <c r="BN98" i="55" s="1"/>
  <c r="BN28" i="57"/>
  <c r="BN82" i="57" s="1"/>
  <c r="BN28" i="55"/>
  <c r="BN82" i="55" s="1"/>
  <c r="BN9" i="57"/>
  <c r="BN63" i="57" s="1"/>
  <c r="BN9" i="55"/>
  <c r="BN63" i="55" s="1"/>
  <c r="BG49" i="57"/>
  <c r="BG103" i="57" s="1"/>
  <c r="BG49" i="55"/>
  <c r="BG103" i="55" s="1"/>
  <c r="BG33" i="57"/>
  <c r="BG87" i="57" s="1"/>
  <c r="BG33" i="55"/>
  <c r="BG87" i="55" s="1"/>
  <c r="BG14" i="57"/>
  <c r="BG68" i="57" s="1"/>
  <c r="BG14" i="55"/>
  <c r="BG68" i="55" s="1"/>
  <c r="BG52" i="57"/>
  <c r="BG106" i="57" s="1"/>
  <c r="BG52" i="55"/>
  <c r="BG106" i="55" s="1"/>
  <c r="BG36" i="57"/>
  <c r="BG90" i="57" s="1"/>
  <c r="BG36" i="55"/>
  <c r="BG90" i="55" s="1"/>
  <c r="BG17" i="57"/>
  <c r="BG71" i="57" s="1"/>
  <c r="BG17" i="55"/>
  <c r="BG71" i="55" s="1"/>
  <c r="BG55" i="57"/>
  <c r="BG109" i="57" s="1"/>
  <c r="BG55" i="55"/>
  <c r="BG109" i="55" s="1"/>
  <c r="BG39" i="57"/>
  <c r="BG93" i="57" s="1"/>
  <c r="BG39" i="55"/>
  <c r="BG93" i="55" s="1"/>
  <c r="BG20" i="57"/>
  <c r="BG74" i="57" s="1"/>
  <c r="BG20" i="55"/>
  <c r="BG74" i="55" s="1"/>
  <c r="BG54" i="57"/>
  <c r="BG108" i="57" s="1"/>
  <c r="BG54" i="55"/>
  <c r="BG108" i="55" s="1"/>
  <c r="BG38" i="57"/>
  <c r="BG92" i="57" s="1"/>
  <c r="BG38" i="55"/>
  <c r="BG92" i="55" s="1"/>
  <c r="BG19" i="57"/>
  <c r="BG73" i="57" s="1"/>
  <c r="BG19" i="55"/>
  <c r="BG73" i="55" s="1"/>
  <c r="I30" i="55"/>
  <c r="I84" i="55" s="1"/>
  <c r="I30" i="57"/>
  <c r="I84" i="57" s="1"/>
  <c r="I20" i="57"/>
  <c r="I74" i="57" s="1"/>
  <c r="I20" i="55"/>
  <c r="I74" i="55" s="1"/>
  <c r="I46" i="57"/>
  <c r="I100" i="57" s="1"/>
  <c r="I46" i="55"/>
  <c r="I100" i="55" s="1"/>
  <c r="I22" i="55"/>
  <c r="I76" i="55" s="1"/>
  <c r="I22" i="57"/>
  <c r="I76" i="57" s="1"/>
  <c r="I19" i="57"/>
  <c r="I73" i="57" s="1"/>
  <c r="I19" i="55"/>
  <c r="I73" i="55" s="1"/>
  <c r="I42" i="57"/>
  <c r="I96" i="57" s="1"/>
  <c r="I42" i="55"/>
  <c r="I96" i="55" s="1"/>
  <c r="I45" i="57"/>
  <c r="I99" i="57" s="1"/>
  <c r="I45" i="55"/>
  <c r="I99" i="55" s="1"/>
  <c r="I41" i="57"/>
  <c r="I95" i="57" s="1"/>
  <c r="I41" i="55"/>
  <c r="I95" i="55" s="1"/>
  <c r="I37" i="57"/>
  <c r="I91" i="57" s="1"/>
  <c r="I37" i="55"/>
  <c r="I91" i="55" s="1"/>
  <c r="I14" i="57"/>
  <c r="I68" i="57" s="1"/>
  <c r="I14" i="55"/>
  <c r="I68" i="55" s="1"/>
  <c r="I32" i="57"/>
  <c r="I86" i="57" s="1"/>
  <c r="I32" i="55"/>
  <c r="I86" i="55" s="1"/>
  <c r="I52" i="57"/>
  <c r="I106" i="57" s="1"/>
  <c r="I52" i="55"/>
  <c r="I106" i="55" s="1"/>
  <c r="I17" i="57"/>
  <c r="I71" i="57" s="1"/>
  <c r="I17" i="55"/>
  <c r="I71" i="55" s="1"/>
  <c r="BD49" i="57"/>
  <c r="BD103" i="57" s="1"/>
  <c r="BD49" i="55"/>
  <c r="BD103" i="55" s="1"/>
  <c r="BD35" i="57"/>
  <c r="BD89" i="57" s="1"/>
  <c r="BD35" i="55"/>
  <c r="BD89" i="55" s="1"/>
  <c r="BD14" i="57"/>
  <c r="BD68" i="57" s="1"/>
  <c r="BD14" i="55"/>
  <c r="BD68" i="55" s="1"/>
  <c r="BD48" i="57"/>
  <c r="BD102" i="57" s="1"/>
  <c r="BD48" i="55"/>
  <c r="BD102" i="55" s="1"/>
  <c r="BD34" i="57"/>
  <c r="BD88" i="57" s="1"/>
  <c r="BD34" i="55"/>
  <c r="BD88" i="55" s="1"/>
  <c r="BD13" i="57"/>
  <c r="BD67" i="57" s="1"/>
  <c r="BD13" i="55"/>
  <c r="BD67" i="55" s="1"/>
  <c r="BD51" i="57"/>
  <c r="BD105" i="57" s="1"/>
  <c r="BD51" i="55"/>
  <c r="BD105" i="55" s="1"/>
  <c r="BD33" i="57"/>
  <c r="BD87" i="57" s="1"/>
  <c r="BD33" i="55"/>
  <c r="BD87" i="55" s="1"/>
  <c r="BD16" i="57"/>
  <c r="BD70" i="57" s="1"/>
  <c r="BD16" i="55"/>
  <c r="BD70" i="55" s="1"/>
  <c r="BD53" i="57"/>
  <c r="BD107" i="57" s="1"/>
  <c r="BD53" i="55"/>
  <c r="BD107" i="55" s="1"/>
  <c r="BD39" i="57"/>
  <c r="BD93" i="57" s="1"/>
  <c r="BD39" i="55"/>
  <c r="BD93" i="55" s="1"/>
  <c r="BD18" i="57"/>
  <c r="BD72" i="57" s="1"/>
  <c r="BD18" i="55"/>
  <c r="BD72" i="55" s="1"/>
  <c r="BT57" i="57"/>
  <c r="BT111" i="57" s="1"/>
  <c r="BT57" i="55"/>
  <c r="BT111" i="55" s="1"/>
  <c r="BT41" i="57"/>
  <c r="BT95" i="57" s="1"/>
  <c r="BT41" i="55"/>
  <c r="BT95" i="55" s="1"/>
  <c r="BT25" i="57"/>
  <c r="BT79" i="57" s="1"/>
  <c r="BT25" i="55"/>
  <c r="BT79" i="55" s="1"/>
  <c r="BT24" i="57"/>
  <c r="BT78" i="57" s="1"/>
  <c r="BT24" i="55"/>
  <c r="BT78" i="55" s="1"/>
  <c r="BT44" i="57"/>
  <c r="BT98" i="57" s="1"/>
  <c r="BT44" i="55"/>
  <c r="BT98" i="55" s="1"/>
  <c r="BT28" i="57"/>
  <c r="BT82" i="57" s="1"/>
  <c r="BT28" i="55"/>
  <c r="BT82" i="55" s="1"/>
  <c r="BT9" i="57"/>
  <c r="BT63" i="57" s="1"/>
  <c r="BT9" i="55"/>
  <c r="BT63" i="55" s="1"/>
  <c r="BT47" i="57"/>
  <c r="BT101" i="57" s="1"/>
  <c r="BT47" i="55"/>
  <c r="BT101" i="55" s="1"/>
  <c r="BT31" i="57"/>
  <c r="BT85" i="57" s="1"/>
  <c r="BT31" i="55"/>
  <c r="BT85" i="55" s="1"/>
  <c r="BT12" i="57"/>
  <c r="BT66" i="57" s="1"/>
  <c r="BT12" i="55"/>
  <c r="BT66" i="55" s="1"/>
  <c r="BT46" i="57"/>
  <c r="BT100" i="57" s="1"/>
  <c r="BT46" i="55"/>
  <c r="BT100" i="55" s="1"/>
  <c r="BT30" i="57"/>
  <c r="BT84" i="57" s="1"/>
  <c r="BT30" i="55"/>
  <c r="BT84" i="55" s="1"/>
  <c r="BT11" i="57"/>
  <c r="BT65" i="57" s="1"/>
  <c r="BT11" i="55"/>
  <c r="BT65" i="55" s="1"/>
  <c r="N51" i="58"/>
  <c r="N105" i="58" s="1"/>
  <c r="N51" i="56"/>
  <c r="N105" i="56" s="1"/>
  <c r="N35" i="56"/>
  <c r="N89" i="56" s="1"/>
  <c r="N35" i="58"/>
  <c r="N89" i="58" s="1"/>
  <c r="N15" i="58"/>
  <c r="N69" i="58" s="1"/>
  <c r="N15" i="56"/>
  <c r="N69" i="56" s="1"/>
  <c r="N40" i="58"/>
  <c r="N94" i="58" s="1"/>
  <c r="N40" i="56"/>
  <c r="N94" i="56" s="1"/>
  <c r="N13" i="58"/>
  <c r="N67" i="58" s="1"/>
  <c r="N13" i="56"/>
  <c r="N67" i="56" s="1"/>
  <c r="N24" i="58"/>
  <c r="N78" i="58" s="1"/>
  <c r="N24" i="56"/>
  <c r="N78" i="56" s="1"/>
  <c r="N49" i="58"/>
  <c r="N103" i="58" s="1"/>
  <c r="N49" i="56"/>
  <c r="N103" i="56" s="1"/>
  <c r="N33" i="58"/>
  <c r="N87" i="58" s="1"/>
  <c r="N33" i="56"/>
  <c r="N87" i="56" s="1"/>
  <c r="N17" i="58"/>
  <c r="N71" i="58" s="1"/>
  <c r="N17" i="56"/>
  <c r="N71" i="56" s="1"/>
  <c r="N50" i="58"/>
  <c r="N104" i="58" s="1"/>
  <c r="N50" i="56"/>
  <c r="N104" i="56" s="1"/>
  <c r="N34" i="58"/>
  <c r="N88" i="58" s="1"/>
  <c r="N34" i="56"/>
  <c r="N88" i="56" s="1"/>
  <c r="N18" i="58"/>
  <c r="N72" i="58" s="1"/>
  <c r="N18" i="56"/>
  <c r="N72" i="56" s="1"/>
  <c r="N12" i="58"/>
  <c r="N66" i="58" s="1"/>
  <c r="N12" i="56"/>
  <c r="N66" i="56" s="1"/>
  <c r="L49" i="58"/>
  <c r="L103" i="58" s="1"/>
  <c r="L49" i="56"/>
  <c r="L103" i="56" s="1"/>
  <c r="L36" i="58"/>
  <c r="L90" i="58" s="1"/>
  <c r="L36" i="56"/>
  <c r="L90" i="56" s="1"/>
  <c r="L8" i="58"/>
  <c r="L8" i="56"/>
  <c r="L21" i="58"/>
  <c r="L75" i="58" s="1"/>
  <c r="L21" i="56"/>
  <c r="L75" i="56" s="1"/>
  <c r="L32" i="58"/>
  <c r="L86" i="58" s="1"/>
  <c r="L32" i="56"/>
  <c r="L86" i="56" s="1"/>
  <c r="L9" i="56"/>
  <c r="L63" i="56" s="1"/>
  <c r="L9" i="58"/>
  <c r="L63" i="58" s="1"/>
  <c r="L46" i="58"/>
  <c r="L100" i="58" s="1"/>
  <c r="L46" i="56"/>
  <c r="L100" i="56" s="1"/>
  <c r="L10" i="58"/>
  <c r="L64" i="58" s="1"/>
  <c r="L10" i="56"/>
  <c r="L64" i="56" s="1"/>
  <c r="L30" i="58"/>
  <c r="L84" i="58" s="1"/>
  <c r="L30" i="56"/>
  <c r="L84" i="56" s="1"/>
  <c r="L43" i="58"/>
  <c r="L97" i="58" s="1"/>
  <c r="L43" i="56"/>
  <c r="L97" i="56" s="1"/>
  <c r="L55" i="58"/>
  <c r="L109" i="58" s="1"/>
  <c r="L55" i="56"/>
  <c r="L109" i="56" s="1"/>
  <c r="L27" i="58"/>
  <c r="L81" i="58" s="1"/>
  <c r="L27" i="56"/>
  <c r="L81" i="56" s="1"/>
  <c r="R51" i="56"/>
  <c r="R105" i="56" s="1"/>
  <c r="R51" i="58"/>
  <c r="R105" i="58" s="1"/>
  <c r="R19" i="58"/>
  <c r="R73" i="58" s="1"/>
  <c r="R19" i="56"/>
  <c r="R73" i="56" s="1"/>
  <c r="R15" i="56"/>
  <c r="R69" i="56" s="1"/>
  <c r="R15" i="58"/>
  <c r="R69" i="58" s="1"/>
  <c r="R17" i="58"/>
  <c r="R71" i="58" s="1"/>
  <c r="R17" i="56"/>
  <c r="R71" i="56" s="1"/>
  <c r="R48" i="58"/>
  <c r="R102" i="58" s="1"/>
  <c r="R48" i="56"/>
  <c r="R102" i="56" s="1"/>
  <c r="R21" i="58"/>
  <c r="R75" i="58" s="1"/>
  <c r="R21" i="56"/>
  <c r="R75" i="56" s="1"/>
  <c r="R41" i="58"/>
  <c r="R95" i="58" s="1"/>
  <c r="R41" i="56"/>
  <c r="R95" i="56" s="1"/>
  <c r="R20" i="58"/>
  <c r="R74" i="58" s="1"/>
  <c r="R20" i="56"/>
  <c r="R74" i="56" s="1"/>
  <c r="R56" i="58"/>
  <c r="R110" i="58" s="1"/>
  <c r="R56" i="56"/>
  <c r="R110" i="56" s="1"/>
  <c r="R34" i="58"/>
  <c r="R88" i="58" s="1"/>
  <c r="R34" i="56"/>
  <c r="R88" i="56" s="1"/>
  <c r="R14" i="58"/>
  <c r="R68" i="58" s="1"/>
  <c r="R14" i="56"/>
  <c r="R68" i="56" s="1"/>
  <c r="R44" i="58"/>
  <c r="R98" i="58" s="1"/>
  <c r="R44" i="56"/>
  <c r="R98" i="56" s="1"/>
  <c r="R22" i="58"/>
  <c r="R76" i="58" s="1"/>
  <c r="R22" i="56"/>
  <c r="R76" i="56" s="1"/>
  <c r="V39" i="58"/>
  <c r="V93" i="58" s="1"/>
  <c r="V39" i="56"/>
  <c r="V93" i="56" s="1"/>
  <c r="V19" i="58"/>
  <c r="V73" i="58" s="1"/>
  <c r="V19" i="56"/>
  <c r="V73" i="56" s="1"/>
  <c r="V47" i="58"/>
  <c r="V101" i="58" s="1"/>
  <c r="V47" i="56"/>
  <c r="V101" i="56" s="1"/>
  <c r="V33" i="58"/>
  <c r="V87" i="58" s="1"/>
  <c r="V33" i="56"/>
  <c r="V87" i="56" s="1"/>
  <c r="V44" i="58"/>
  <c r="V98" i="58" s="1"/>
  <c r="V44" i="56"/>
  <c r="V98" i="56" s="1"/>
  <c r="V42" i="58"/>
  <c r="V96" i="58" s="1"/>
  <c r="V42" i="56"/>
  <c r="V96" i="56" s="1"/>
  <c r="V21" i="58"/>
  <c r="V75" i="58" s="1"/>
  <c r="V21" i="56"/>
  <c r="V75" i="56" s="1"/>
  <c r="V52" i="58"/>
  <c r="V106" i="58" s="1"/>
  <c r="V52" i="56"/>
  <c r="V106" i="56" s="1"/>
  <c r="V30" i="58"/>
  <c r="V84" i="58" s="1"/>
  <c r="V30" i="56"/>
  <c r="V84" i="56" s="1"/>
  <c r="V9" i="58"/>
  <c r="V63" i="58" s="1"/>
  <c r="V9" i="56"/>
  <c r="V63" i="56" s="1"/>
  <c r="V40" i="58"/>
  <c r="V94" i="58" s="1"/>
  <c r="V40" i="56"/>
  <c r="V94" i="56" s="1"/>
  <c r="V18" i="58"/>
  <c r="V72" i="58" s="1"/>
  <c r="V18" i="56"/>
  <c r="V72" i="56" s="1"/>
  <c r="P43" i="56"/>
  <c r="P97" i="56" s="1"/>
  <c r="P43" i="58"/>
  <c r="P97" i="58" s="1"/>
  <c r="P27" i="58"/>
  <c r="P81" i="58" s="1"/>
  <c r="P27" i="56"/>
  <c r="P81" i="56" s="1"/>
  <c r="P23" i="56"/>
  <c r="P77" i="56" s="1"/>
  <c r="P23" i="58"/>
  <c r="P77" i="58" s="1"/>
  <c r="P41" i="58"/>
  <c r="P95" i="58" s="1"/>
  <c r="P41" i="56"/>
  <c r="P95" i="56" s="1"/>
  <c r="P57" i="58"/>
  <c r="P111" i="58" s="1"/>
  <c r="P57" i="56"/>
  <c r="P111" i="56" s="1"/>
  <c r="P40" i="58"/>
  <c r="P94" i="58" s="1"/>
  <c r="P40" i="56"/>
  <c r="P94" i="56" s="1"/>
  <c r="P44" i="58"/>
  <c r="P98" i="58" s="1"/>
  <c r="P44" i="56"/>
  <c r="P98" i="56" s="1"/>
  <c r="P8" i="58"/>
  <c r="P8" i="56"/>
  <c r="P37" i="58"/>
  <c r="P91" i="58" s="1"/>
  <c r="P37" i="56"/>
  <c r="P91" i="56" s="1"/>
  <c r="P30" i="58"/>
  <c r="P84" i="58" s="1"/>
  <c r="P30" i="56"/>
  <c r="P84" i="56" s="1"/>
  <c r="P14" i="58"/>
  <c r="P68" i="58" s="1"/>
  <c r="P14" i="56"/>
  <c r="P68" i="56" s="1"/>
  <c r="P25" i="58"/>
  <c r="P79" i="58" s="1"/>
  <c r="P25" i="56"/>
  <c r="P79" i="56" s="1"/>
  <c r="P9" i="58"/>
  <c r="P63" i="58" s="1"/>
  <c r="P9" i="56"/>
  <c r="P63" i="56" s="1"/>
  <c r="K39" i="57"/>
  <c r="K93" i="57" s="1"/>
  <c r="K39" i="55"/>
  <c r="K93" i="55" s="1"/>
  <c r="K53" i="57"/>
  <c r="K107" i="57" s="1"/>
  <c r="K53" i="55"/>
  <c r="K107" i="55" s="1"/>
  <c r="K18" i="57"/>
  <c r="K72" i="57" s="1"/>
  <c r="K18" i="55"/>
  <c r="K72" i="55" s="1"/>
  <c r="K35" i="57"/>
  <c r="K89" i="57" s="1"/>
  <c r="K35" i="55"/>
  <c r="K89" i="55" s="1"/>
  <c r="K57" i="57"/>
  <c r="K111" i="57" s="1"/>
  <c r="K57" i="55"/>
  <c r="K111" i="55" s="1"/>
  <c r="K25" i="57"/>
  <c r="K79" i="57" s="1"/>
  <c r="K25" i="55"/>
  <c r="K79" i="55" s="1"/>
  <c r="K52" i="57"/>
  <c r="K106" i="57" s="1"/>
  <c r="K52" i="55"/>
  <c r="K106" i="55" s="1"/>
  <c r="K36" i="57"/>
  <c r="K90" i="57" s="1"/>
  <c r="K36" i="55"/>
  <c r="K90" i="55" s="1"/>
  <c r="K17" i="57"/>
  <c r="K71" i="57" s="1"/>
  <c r="K17" i="55"/>
  <c r="K71" i="55" s="1"/>
  <c r="K54" i="57"/>
  <c r="K108" i="57" s="1"/>
  <c r="K54" i="55"/>
  <c r="K108" i="55" s="1"/>
  <c r="K38" i="57"/>
  <c r="K92" i="57" s="1"/>
  <c r="K38" i="55"/>
  <c r="K92" i="55" s="1"/>
  <c r="K19" i="57"/>
  <c r="K73" i="57" s="1"/>
  <c r="K19" i="55"/>
  <c r="K73" i="55" s="1"/>
  <c r="W49" i="57"/>
  <c r="W103" i="57" s="1"/>
  <c r="W49" i="55"/>
  <c r="W103" i="55" s="1"/>
  <c r="W45" i="57"/>
  <c r="W99" i="57" s="1"/>
  <c r="W45" i="55"/>
  <c r="W99" i="55" s="1"/>
  <c r="W41" i="57"/>
  <c r="W95" i="57" s="1"/>
  <c r="W41" i="55"/>
  <c r="W95" i="55" s="1"/>
  <c r="W37" i="57"/>
  <c r="W91" i="57" s="1"/>
  <c r="W37" i="55"/>
  <c r="W91" i="55" s="1"/>
  <c r="W47" i="57"/>
  <c r="W101" i="57" s="1"/>
  <c r="W47" i="55"/>
  <c r="W101" i="55" s="1"/>
  <c r="W31" i="57"/>
  <c r="W85" i="57" s="1"/>
  <c r="W31" i="55"/>
  <c r="W85" i="55" s="1"/>
  <c r="W12" i="57"/>
  <c r="W66" i="57" s="1"/>
  <c r="W12" i="55"/>
  <c r="W66" i="55" s="1"/>
  <c r="W42" i="57"/>
  <c r="W96" i="57" s="1"/>
  <c r="W42" i="55"/>
  <c r="W96" i="55" s="1"/>
  <c r="W26" i="57"/>
  <c r="W80" i="57" s="1"/>
  <c r="W26" i="55"/>
  <c r="W80" i="55" s="1"/>
  <c r="W22" i="57"/>
  <c r="W76" i="57" s="1"/>
  <c r="W22" i="55"/>
  <c r="W76" i="55" s="1"/>
  <c r="W44" i="57"/>
  <c r="W98" i="57" s="1"/>
  <c r="W44" i="55"/>
  <c r="W98" i="55" s="1"/>
  <c r="W28" i="57"/>
  <c r="W82" i="57" s="1"/>
  <c r="W28" i="55"/>
  <c r="W82" i="55" s="1"/>
  <c r="W9" i="57"/>
  <c r="W63" i="57" s="1"/>
  <c r="W9" i="55"/>
  <c r="W63" i="55" s="1"/>
  <c r="BQ37" i="57"/>
  <c r="BQ91" i="57" s="1"/>
  <c r="BQ37" i="55"/>
  <c r="BQ91" i="55" s="1"/>
  <c r="BQ33" i="57"/>
  <c r="BQ87" i="57" s="1"/>
  <c r="BQ33" i="55"/>
  <c r="BQ87" i="55" s="1"/>
  <c r="BQ41" i="57"/>
  <c r="BQ95" i="57" s="1"/>
  <c r="BQ41" i="55"/>
  <c r="BQ95" i="55" s="1"/>
  <c r="BQ47" i="57"/>
  <c r="BQ101" i="57" s="1"/>
  <c r="BQ47" i="55"/>
  <c r="BQ101" i="55" s="1"/>
  <c r="BQ35" i="57"/>
  <c r="BQ89" i="57" s="1"/>
  <c r="BQ35" i="55"/>
  <c r="BQ89" i="55" s="1"/>
  <c r="BQ16" i="57"/>
  <c r="BQ70" i="57" s="1"/>
  <c r="BQ16" i="55"/>
  <c r="BQ70" i="55" s="1"/>
  <c r="BQ50" i="57"/>
  <c r="BQ104" i="57" s="1"/>
  <c r="BQ50" i="55"/>
  <c r="BQ104" i="55" s="1"/>
  <c r="BQ34" i="57"/>
  <c r="BQ88" i="57" s="1"/>
  <c r="BQ34" i="55"/>
  <c r="BQ88" i="55" s="1"/>
  <c r="BQ15" i="57"/>
  <c r="BQ69" i="57" s="1"/>
  <c r="BQ15" i="55"/>
  <c r="BQ69" i="55" s="1"/>
  <c r="BQ52" i="57"/>
  <c r="BQ106" i="57" s="1"/>
  <c r="BQ52" i="55"/>
  <c r="BQ106" i="55" s="1"/>
  <c r="BQ36" i="57"/>
  <c r="BQ90" i="57" s="1"/>
  <c r="BQ36" i="55"/>
  <c r="BQ90" i="55" s="1"/>
  <c r="BQ17" i="57"/>
  <c r="BQ71" i="57" s="1"/>
  <c r="BQ17" i="55"/>
  <c r="BQ71" i="55" s="1"/>
  <c r="G20" i="57"/>
  <c r="G74" i="57" s="1"/>
  <c r="G20" i="55"/>
  <c r="G74" i="55" s="1"/>
  <c r="G21" i="57"/>
  <c r="G75" i="57" s="1"/>
  <c r="G21" i="55"/>
  <c r="G75" i="55" s="1"/>
  <c r="G11" i="57"/>
  <c r="G65" i="57" s="1"/>
  <c r="G11" i="55"/>
  <c r="G65" i="55" s="1"/>
  <c r="G38" i="57"/>
  <c r="G92" i="57" s="1"/>
  <c r="G38" i="55"/>
  <c r="G92" i="55" s="1"/>
  <c r="G52" i="57"/>
  <c r="G106" i="57" s="1"/>
  <c r="G52" i="55"/>
  <c r="G106" i="55" s="1"/>
  <c r="G37" i="57"/>
  <c r="G91" i="57" s="1"/>
  <c r="G37" i="55"/>
  <c r="G91" i="55" s="1"/>
  <c r="G43" i="55"/>
  <c r="G97" i="55" s="1"/>
  <c r="G43" i="57"/>
  <c r="G97" i="57" s="1"/>
  <c r="G14" i="57"/>
  <c r="G68" i="57" s="1"/>
  <c r="G14" i="55"/>
  <c r="G68" i="55" s="1"/>
  <c r="G10" i="57"/>
  <c r="G64" i="57" s="1"/>
  <c r="G10" i="55"/>
  <c r="G64" i="55" s="1"/>
  <c r="G34" i="57"/>
  <c r="G88" i="57" s="1"/>
  <c r="G34" i="55"/>
  <c r="G88" i="55" s="1"/>
  <c r="G35" i="57"/>
  <c r="G89" i="57" s="1"/>
  <c r="G35" i="55"/>
  <c r="G89" i="55" s="1"/>
  <c r="G53" i="57"/>
  <c r="G107" i="57" s="1"/>
  <c r="G53" i="55"/>
  <c r="G107" i="55" s="1"/>
  <c r="G9" i="57"/>
  <c r="G63" i="57" s="1"/>
  <c r="G9" i="55"/>
  <c r="G63" i="55" s="1"/>
  <c r="X45" i="57"/>
  <c r="X99" i="57" s="1"/>
  <c r="X45" i="55"/>
  <c r="X99" i="55" s="1"/>
  <c r="X11" i="57"/>
  <c r="X65" i="57" s="1"/>
  <c r="X11" i="55"/>
  <c r="X65" i="55" s="1"/>
  <c r="X37" i="57"/>
  <c r="X91" i="57" s="1"/>
  <c r="X37" i="55"/>
  <c r="X91" i="55" s="1"/>
  <c r="X53" i="57"/>
  <c r="X107" i="57" s="1"/>
  <c r="X53" i="55"/>
  <c r="X107" i="55" s="1"/>
  <c r="X26" i="57"/>
  <c r="X80" i="57" s="1"/>
  <c r="X26" i="55"/>
  <c r="X80" i="55" s="1"/>
  <c r="X52" i="57"/>
  <c r="X106" i="57" s="1"/>
  <c r="X52" i="55"/>
  <c r="X106" i="55" s="1"/>
  <c r="X25" i="57"/>
  <c r="X79" i="57" s="1"/>
  <c r="X25" i="55"/>
  <c r="X79" i="55" s="1"/>
  <c r="X51" i="57"/>
  <c r="X105" i="57" s="1"/>
  <c r="X51" i="55"/>
  <c r="X105" i="55" s="1"/>
  <c r="X35" i="57"/>
  <c r="X89" i="57" s="1"/>
  <c r="X35" i="55"/>
  <c r="X89" i="55" s="1"/>
  <c r="X16" i="57"/>
  <c r="X70" i="57" s="1"/>
  <c r="X16" i="55"/>
  <c r="X70" i="55" s="1"/>
  <c r="X36" i="57"/>
  <c r="X90" i="57" s="1"/>
  <c r="X36" i="55"/>
  <c r="X90" i="55" s="1"/>
  <c r="X17" i="57"/>
  <c r="X71" i="57" s="1"/>
  <c r="X17" i="55"/>
  <c r="X71" i="55" s="1"/>
  <c r="BR55" i="57"/>
  <c r="BR109" i="57" s="1"/>
  <c r="BR55" i="55"/>
  <c r="BR109" i="55" s="1"/>
  <c r="BR20" i="57"/>
  <c r="BR74" i="57" s="1"/>
  <c r="BR20" i="55"/>
  <c r="BR74" i="55" s="1"/>
  <c r="BR37" i="57"/>
  <c r="BR91" i="57" s="1"/>
  <c r="BR37" i="55"/>
  <c r="BR91" i="55" s="1"/>
  <c r="BR51" i="57"/>
  <c r="BR105" i="57" s="1"/>
  <c r="BR51" i="55"/>
  <c r="BR105" i="55" s="1"/>
  <c r="BR16" i="57"/>
  <c r="BR70" i="57" s="1"/>
  <c r="BR16" i="55"/>
  <c r="BR70" i="55" s="1"/>
  <c r="BR41" i="57"/>
  <c r="BR95" i="57" s="1"/>
  <c r="BR41" i="55"/>
  <c r="BR95" i="55" s="1"/>
  <c r="BR24" i="57"/>
  <c r="BR78" i="57" s="1"/>
  <c r="BR24" i="55"/>
  <c r="BR78" i="55" s="1"/>
  <c r="BR42" i="57"/>
  <c r="BR96" i="57" s="1"/>
  <c r="BR42" i="55"/>
  <c r="BR96" i="55" s="1"/>
  <c r="BR26" i="57"/>
  <c r="BR80" i="57" s="1"/>
  <c r="BR26" i="55"/>
  <c r="BR80" i="55" s="1"/>
  <c r="BR22" i="57"/>
  <c r="BR76" i="57" s="1"/>
  <c r="BR22" i="55"/>
  <c r="BR76" i="55" s="1"/>
  <c r="BR44" i="57"/>
  <c r="BR98" i="57" s="1"/>
  <c r="BR44" i="55"/>
  <c r="BR98" i="55" s="1"/>
  <c r="BR28" i="57"/>
  <c r="BR82" i="57" s="1"/>
  <c r="BR28" i="55"/>
  <c r="BR82" i="55" s="1"/>
  <c r="BR9" i="57"/>
  <c r="BR63" i="57" s="1"/>
  <c r="BR9" i="55"/>
  <c r="BR63" i="55" s="1"/>
  <c r="P48" i="57"/>
  <c r="P102" i="57" s="1"/>
  <c r="P48" i="55"/>
  <c r="P102" i="55" s="1"/>
  <c r="P32" i="57"/>
  <c r="P86" i="57" s="1"/>
  <c r="P32" i="55"/>
  <c r="P86" i="55" s="1"/>
  <c r="P13" i="57"/>
  <c r="P67" i="57" s="1"/>
  <c r="P13" i="55"/>
  <c r="P67" i="55" s="1"/>
  <c r="P51" i="57"/>
  <c r="P105" i="57" s="1"/>
  <c r="P51" i="55"/>
  <c r="P105" i="55" s="1"/>
  <c r="P35" i="57"/>
  <c r="P89" i="57" s="1"/>
  <c r="P35" i="55"/>
  <c r="P89" i="55" s="1"/>
  <c r="P16" i="57"/>
  <c r="P70" i="57" s="1"/>
  <c r="P16" i="55"/>
  <c r="P70" i="55" s="1"/>
  <c r="P50" i="57"/>
  <c r="P104" i="57" s="1"/>
  <c r="P50" i="55"/>
  <c r="P104" i="55" s="1"/>
  <c r="P34" i="57"/>
  <c r="P88" i="57" s="1"/>
  <c r="P34" i="55"/>
  <c r="P88" i="55" s="1"/>
  <c r="P15" i="57"/>
  <c r="P69" i="57" s="1"/>
  <c r="P15" i="55"/>
  <c r="P69" i="55" s="1"/>
  <c r="P53" i="57"/>
  <c r="P107" i="57" s="1"/>
  <c r="P53" i="55"/>
  <c r="P107" i="55" s="1"/>
  <c r="P37" i="57"/>
  <c r="P91" i="57" s="1"/>
  <c r="P37" i="55"/>
  <c r="P91" i="55" s="1"/>
  <c r="P18" i="57"/>
  <c r="P72" i="57" s="1"/>
  <c r="P18" i="55"/>
  <c r="P72" i="55" s="1"/>
  <c r="BK55" i="57"/>
  <c r="BK109" i="57" s="1"/>
  <c r="BK55" i="55"/>
  <c r="BK109" i="55" s="1"/>
  <c r="BK39" i="57"/>
  <c r="BK93" i="57" s="1"/>
  <c r="BK39" i="55"/>
  <c r="BK93" i="55" s="1"/>
  <c r="BK20" i="57"/>
  <c r="BK74" i="57" s="1"/>
  <c r="BK20" i="55"/>
  <c r="BK74" i="55" s="1"/>
  <c r="BK54" i="57"/>
  <c r="BK108" i="57" s="1"/>
  <c r="BK54" i="55"/>
  <c r="BK108" i="55" s="1"/>
  <c r="BK38" i="57"/>
  <c r="BK92" i="57" s="1"/>
  <c r="BK38" i="55"/>
  <c r="BK92" i="55" s="1"/>
  <c r="BK19" i="57"/>
  <c r="BK73" i="57" s="1"/>
  <c r="BK19" i="55"/>
  <c r="BK73" i="55" s="1"/>
  <c r="BK57" i="57"/>
  <c r="BK111" i="57" s="1"/>
  <c r="BK57" i="55"/>
  <c r="BK111" i="55" s="1"/>
  <c r="BK41" i="57"/>
  <c r="BK95" i="57" s="1"/>
  <c r="BK41" i="55"/>
  <c r="BK95" i="55" s="1"/>
  <c r="BK25" i="57"/>
  <c r="BK79" i="57" s="1"/>
  <c r="BK25" i="55"/>
  <c r="BK79" i="55" s="1"/>
  <c r="BK24" i="57"/>
  <c r="BK78" i="57" s="1"/>
  <c r="BK24" i="55"/>
  <c r="BK78" i="55" s="1"/>
  <c r="BK44" i="57"/>
  <c r="BK98" i="57" s="1"/>
  <c r="BK44" i="55"/>
  <c r="BK98" i="55" s="1"/>
  <c r="BK28" i="57"/>
  <c r="BK82" i="57" s="1"/>
  <c r="BK28" i="55"/>
  <c r="BK82" i="55" s="1"/>
  <c r="BK9" i="57"/>
  <c r="BK63" i="57" s="1"/>
  <c r="BK9" i="55"/>
  <c r="BK63" i="55" s="1"/>
  <c r="R25" i="57"/>
  <c r="R79" i="57" s="1"/>
  <c r="R25" i="55"/>
  <c r="R79" i="55" s="1"/>
  <c r="R18" i="57"/>
  <c r="R72" i="57" s="1"/>
  <c r="R18" i="55"/>
  <c r="R72" i="55" s="1"/>
  <c r="R45" i="57"/>
  <c r="R99" i="57" s="1"/>
  <c r="R45" i="55"/>
  <c r="R99" i="55" s="1"/>
  <c r="R51" i="57"/>
  <c r="R105" i="57" s="1"/>
  <c r="R51" i="55"/>
  <c r="R105" i="55" s="1"/>
  <c r="R35" i="57"/>
  <c r="R89" i="57" s="1"/>
  <c r="R35" i="55"/>
  <c r="R89" i="55" s="1"/>
  <c r="R16" i="57"/>
  <c r="R70" i="57" s="1"/>
  <c r="R16" i="55"/>
  <c r="R70" i="55" s="1"/>
  <c r="R50" i="57"/>
  <c r="R104" i="57" s="1"/>
  <c r="R50" i="55"/>
  <c r="R104" i="55" s="1"/>
  <c r="R34" i="57"/>
  <c r="R88" i="57" s="1"/>
  <c r="R34" i="55"/>
  <c r="R88" i="55" s="1"/>
  <c r="R15" i="57"/>
  <c r="R69" i="57" s="1"/>
  <c r="R15" i="55"/>
  <c r="R69" i="55" s="1"/>
  <c r="R52" i="57"/>
  <c r="R106" i="57" s="1"/>
  <c r="R52" i="55"/>
  <c r="R106" i="55" s="1"/>
  <c r="R36" i="57"/>
  <c r="R90" i="57" s="1"/>
  <c r="R36" i="55"/>
  <c r="R90" i="55" s="1"/>
  <c r="R17" i="57"/>
  <c r="R71" i="57" s="1"/>
  <c r="R17" i="55"/>
  <c r="R71" i="55" s="1"/>
  <c r="BH12" i="57"/>
  <c r="BH66" i="57" s="1"/>
  <c r="BH12" i="55"/>
  <c r="BH66" i="55" s="1"/>
  <c r="BH37" i="55"/>
  <c r="BH91" i="55" s="1"/>
  <c r="BH37" i="57"/>
  <c r="BH91" i="57" s="1"/>
  <c r="BH42" i="57"/>
  <c r="BH96" i="57" s="1"/>
  <c r="BH42" i="55"/>
  <c r="BH96" i="55" s="1"/>
  <c r="BH25" i="57"/>
  <c r="BH79" i="57" s="1"/>
  <c r="BH25" i="55"/>
  <c r="BH79" i="55" s="1"/>
  <c r="BH54" i="57"/>
  <c r="BH108" i="57" s="1"/>
  <c r="BH54" i="55"/>
  <c r="BH108" i="55" s="1"/>
  <c r="BH36" i="57"/>
  <c r="BH90" i="57" s="1"/>
  <c r="BH36" i="55"/>
  <c r="BH90" i="55" s="1"/>
  <c r="BH15" i="57"/>
  <c r="BH69" i="57" s="1"/>
  <c r="BH15" i="55"/>
  <c r="BH69" i="55" s="1"/>
  <c r="BH52" i="57"/>
  <c r="BH106" i="57" s="1"/>
  <c r="BH52" i="55"/>
  <c r="BH106" i="55" s="1"/>
  <c r="BH35" i="57"/>
  <c r="BH89" i="57" s="1"/>
  <c r="BH35" i="55"/>
  <c r="BH89" i="55" s="1"/>
  <c r="BH14" i="57"/>
  <c r="BH68" i="57" s="1"/>
  <c r="BH14" i="55"/>
  <c r="BH68" i="55" s="1"/>
  <c r="BH47" i="57"/>
  <c r="BH101" i="57" s="1"/>
  <c r="BH47" i="55"/>
  <c r="BH101" i="55" s="1"/>
  <c r="BH30" i="57"/>
  <c r="BH84" i="57" s="1"/>
  <c r="BH30" i="55"/>
  <c r="BH84" i="55" s="1"/>
  <c r="BH8" i="57"/>
  <c r="BH8" i="55"/>
  <c r="E40" i="58"/>
  <c r="E94" i="58" s="1"/>
  <c r="E40" i="56"/>
  <c r="E94" i="56" s="1"/>
  <c r="E15" i="58"/>
  <c r="E69" i="58" s="1"/>
  <c r="E15" i="56"/>
  <c r="E69" i="56" s="1"/>
  <c r="E49" i="58"/>
  <c r="E103" i="58" s="1"/>
  <c r="E49" i="56"/>
  <c r="E103" i="56" s="1"/>
  <c r="E36" i="58"/>
  <c r="E90" i="58" s="1"/>
  <c r="E36" i="56"/>
  <c r="E90" i="56" s="1"/>
  <c r="E21" i="58"/>
  <c r="E75" i="58" s="1"/>
  <c r="E21" i="56"/>
  <c r="E75" i="56" s="1"/>
  <c r="E10" i="58"/>
  <c r="E64" i="58" s="1"/>
  <c r="E10" i="56"/>
  <c r="E64" i="56" s="1"/>
  <c r="E51" i="58"/>
  <c r="E105" i="58" s="1"/>
  <c r="E51" i="56"/>
  <c r="E105" i="56" s="1"/>
  <c r="E43" i="58"/>
  <c r="E97" i="58" s="1"/>
  <c r="E43" i="56"/>
  <c r="E97" i="56" s="1"/>
  <c r="E13" i="58"/>
  <c r="E67" i="58" s="1"/>
  <c r="E13" i="56"/>
  <c r="E67" i="56" s="1"/>
  <c r="E23" i="56"/>
  <c r="E77" i="56" s="1"/>
  <c r="E23" i="58"/>
  <c r="E77" i="58" s="1"/>
  <c r="E57" i="56"/>
  <c r="E111" i="56" s="1"/>
  <c r="E57" i="58"/>
  <c r="E111" i="58" s="1"/>
  <c r="E44" i="56"/>
  <c r="E98" i="56" s="1"/>
  <c r="E44" i="58"/>
  <c r="E98" i="58" s="1"/>
  <c r="W27" i="58"/>
  <c r="W81" i="58" s="1"/>
  <c r="W27" i="56"/>
  <c r="W81" i="56" s="1"/>
  <c r="W55" i="58"/>
  <c r="W109" i="58" s="1"/>
  <c r="W55" i="56"/>
  <c r="W109" i="56" s="1"/>
  <c r="W35" i="56"/>
  <c r="W89" i="56" s="1"/>
  <c r="W35" i="58"/>
  <c r="W89" i="58" s="1"/>
  <c r="W40" i="58"/>
  <c r="W94" i="58" s="1"/>
  <c r="W40" i="56"/>
  <c r="W94" i="56" s="1"/>
  <c r="W12" i="58"/>
  <c r="W66" i="58" s="1"/>
  <c r="W12" i="56"/>
  <c r="W66" i="56" s="1"/>
  <c r="W32" i="58"/>
  <c r="W86" i="58" s="1"/>
  <c r="W32" i="56"/>
  <c r="W86" i="56" s="1"/>
  <c r="W50" i="58"/>
  <c r="W104" i="58" s="1"/>
  <c r="W50" i="56"/>
  <c r="W104" i="56" s="1"/>
  <c r="W22" i="58"/>
  <c r="W76" i="58" s="1"/>
  <c r="W22" i="56"/>
  <c r="W76" i="56" s="1"/>
  <c r="W49" i="58"/>
  <c r="W103" i="58" s="1"/>
  <c r="W49" i="56"/>
  <c r="W103" i="56" s="1"/>
  <c r="W21" i="58"/>
  <c r="W75" i="58" s="1"/>
  <c r="W21" i="56"/>
  <c r="W75" i="56" s="1"/>
  <c r="W46" i="58"/>
  <c r="W100" i="58" s="1"/>
  <c r="W46" i="56"/>
  <c r="W100" i="56" s="1"/>
  <c r="W25" i="58"/>
  <c r="W79" i="58" s="1"/>
  <c r="W25" i="56"/>
  <c r="W79" i="56" s="1"/>
  <c r="W11" i="58"/>
  <c r="W65" i="58" s="1"/>
  <c r="W11" i="56"/>
  <c r="W65" i="56" s="1"/>
  <c r="S23" i="58"/>
  <c r="S77" i="58" s="1"/>
  <c r="S23" i="56"/>
  <c r="S77" i="56" s="1"/>
  <c r="S31" i="58"/>
  <c r="S85" i="58" s="1"/>
  <c r="S31" i="56"/>
  <c r="S85" i="56" s="1"/>
  <c r="S48" i="58"/>
  <c r="S102" i="58" s="1"/>
  <c r="S48" i="56"/>
  <c r="S102" i="56" s="1"/>
  <c r="S37" i="58"/>
  <c r="S91" i="58" s="1"/>
  <c r="S37" i="56"/>
  <c r="S91" i="56" s="1"/>
  <c r="S10" i="58"/>
  <c r="S64" i="58" s="1"/>
  <c r="S10" i="56"/>
  <c r="S64" i="56" s="1"/>
  <c r="S41" i="58"/>
  <c r="S95" i="58" s="1"/>
  <c r="S41" i="56"/>
  <c r="S95" i="56" s="1"/>
  <c r="S20" i="58"/>
  <c r="S74" i="58" s="1"/>
  <c r="S20" i="56"/>
  <c r="S74" i="56" s="1"/>
  <c r="S50" i="58"/>
  <c r="S104" i="58" s="1"/>
  <c r="S50" i="56"/>
  <c r="S104" i="56" s="1"/>
  <c r="S29" i="58"/>
  <c r="S83" i="58" s="1"/>
  <c r="S29" i="56"/>
  <c r="S83" i="56" s="1"/>
  <c r="S8" i="58"/>
  <c r="S8" i="56"/>
  <c r="S38" i="58"/>
  <c r="S92" i="58" s="1"/>
  <c r="S38" i="56"/>
  <c r="S92" i="56" s="1"/>
  <c r="S17" i="58"/>
  <c r="S71" i="58" s="1"/>
  <c r="S17" i="56"/>
  <c r="S71" i="56" s="1"/>
  <c r="F19" i="58"/>
  <c r="F73" i="58" s="1"/>
  <c r="F19" i="56"/>
  <c r="F73" i="56" s="1"/>
  <c r="F47" i="58"/>
  <c r="F101" i="58" s="1"/>
  <c r="F47" i="56"/>
  <c r="F101" i="56" s="1"/>
  <c r="F33" i="58"/>
  <c r="F87" i="58" s="1"/>
  <c r="F33" i="56"/>
  <c r="F87" i="56" s="1"/>
  <c r="F20" i="58"/>
  <c r="F74" i="58" s="1"/>
  <c r="F20" i="56"/>
  <c r="F74" i="56" s="1"/>
  <c r="F8" i="58"/>
  <c r="F8" i="56"/>
  <c r="F48" i="58"/>
  <c r="F102" i="58" s="1"/>
  <c r="F48" i="56"/>
  <c r="F102" i="56" s="1"/>
  <c r="F53" i="58"/>
  <c r="F107" i="58" s="1"/>
  <c r="F53" i="56"/>
  <c r="F107" i="56" s="1"/>
  <c r="F45" i="58"/>
  <c r="F99" i="58" s="1"/>
  <c r="F45" i="56"/>
  <c r="F99" i="56" s="1"/>
  <c r="F46" i="58"/>
  <c r="F100" i="58" s="1"/>
  <c r="F46" i="56"/>
  <c r="F100" i="56" s="1"/>
  <c r="F57" i="58"/>
  <c r="F111" i="58" s="1"/>
  <c r="F57" i="56"/>
  <c r="F111" i="56" s="1"/>
  <c r="F44" i="58"/>
  <c r="F98" i="58" s="1"/>
  <c r="F44" i="56"/>
  <c r="F98" i="56" s="1"/>
  <c r="F10" i="58"/>
  <c r="F64" i="58" s="1"/>
  <c r="F10" i="56"/>
  <c r="F64" i="56" s="1"/>
  <c r="F34" i="58"/>
  <c r="F88" i="58" s="1"/>
  <c r="F34" i="56"/>
  <c r="F88" i="56" s="1"/>
  <c r="Q51" i="58"/>
  <c r="Q105" i="58" s="1"/>
  <c r="Q51" i="56"/>
  <c r="Q105" i="56" s="1"/>
  <c r="Q39" i="58"/>
  <c r="Q93" i="58" s="1"/>
  <c r="Q39" i="56"/>
  <c r="Q93" i="56" s="1"/>
  <c r="Q57" i="58"/>
  <c r="Q111" i="58" s="1"/>
  <c r="Q57" i="56"/>
  <c r="Q111" i="56" s="1"/>
  <c r="Q41" i="58"/>
  <c r="Q95" i="58" s="1"/>
  <c r="Q41" i="56"/>
  <c r="Q95" i="56" s="1"/>
  <c r="Q25" i="58"/>
  <c r="Q79" i="58" s="1"/>
  <c r="Q25" i="56"/>
  <c r="Q79" i="56" s="1"/>
  <c r="Q9" i="58"/>
  <c r="Q63" i="58" s="1"/>
  <c r="Q9" i="56"/>
  <c r="Q63" i="56" s="1"/>
  <c r="Q44" i="58"/>
  <c r="Q98" i="58" s="1"/>
  <c r="Q44" i="56"/>
  <c r="Q98" i="56" s="1"/>
  <c r="Q28" i="58"/>
  <c r="Q82" i="58" s="1"/>
  <c r="Q28" i="56"/>
  <c r="Q82" i="56" s="1"/>
  <c r="Q12" i="58"/>
  <c r="Q66" i="58" s="1"/>
  <c r="Q12" i="56"/>
  <c r="Q66" i="56" s="1"/>
  <c r="Q46" i="58"/>
  <c r="Q100" i="58" s="1"/>
  <c r="Q46" i="56"/>
  <c r="Q100" i="56" s="1"/>
  <c r="Q30" i="58"/>
  <c r="Q84" i="58" s="1"/>
  <c r="Q30" i="56"/>
  <c r="Q84" i="56" s="1"/>
  <c r="Q14" i="58"/>
  <c r="Q68" i="58" s="1"/>
  <c r="Q14" i="56"/>
  <c r="Q68" i="56" s="1"/>
  <c r="AW44" i="55"/>
  <c r="AW98" i="55" s="1"/>
  <c r="AW44" i="57"/>
  <c r="AW98" i="57" s="1"/>
  <c r="AW54" i="57"/>
  <c r="AW108" i="57" s="1"/>
  <c r="AW54" i="55"/>
  <c r="AW108" i="55" s="1"/>
  <c r="AW52" i="55"/>
  <c r="AW106" i="55" s="1"/>
  <c r="AW52" i="57"/>
  <c r="AW106" i="57" s="1"/>
  <c r="AW14" i="55"/>
  <c r="AW68" i="55" s="1"/>
  <c r="AW14" i="57"/>
  <c r="AW68" i="57" s="1"/>
  <c r="AW47" i="55"/>
  <c r="AW101" i="55" s="1"/>
  <c r="AW47" i="57"/>
  <c r="AW101" i="57" s="1"/>
  <c r="AW37" i="55"/>
  <c r="AW91" i="55" s="1"/>
  <c r="AW37" i="57"/>
  <c r="AW91" i="57" s="1"/>
  <c r="AW16" i="55"/>
  <c r="AW70" i="55" s="1"/>
  <c r="AW16" i="57"/>
  <c r="AW70" i="57" s="1"/>
  <c r="AW28" i="55"/>
  <c r="AW82" i="55" s="1"/>
  <c r="AW28" i="57"/>
  <c r="AW82" i="57" s="1"/>
  <c r="AW34" i="55"/>
  <c r="AW88" i="55" s="1"/>
  <c r="AW34" i="57"/>
  <c r="AW88" i="57" s="1"/>
  <c r="AW43" i="57"/>
  <c r="AW97" i="57" s="1"/>
  <c r="AW43" i="55"/>
  <c r="AW97" i="55" s="1"/>
  <c r="AW26" i="57"/>
  <c r="AW80" i="57" s="1"/>
  <c r="AW26" i="55"/>
  <c r="AW80" i="55" s="1"/>
  <c r="AW38" i="55"/>
  <c r="AW92" i="55" s="1"/>
  <c r="AW38" i="57"/>
  <c r="AW92" i="57" s="1"/>
  <c r="L49" i="57"/>
  <c r="L103" i="57" s="1"/>
  <c r="L49" i="55"/>
  <c r="L103" i="55" s="1"/>
  <c r="L14" i="57"/>
  <c r="L68" i="57" s="1"/>
  <c r="L14" i="55"/>
  <c r="L68" i="55" s="1"/>
  <c r="L39" i="57"/>
  <c r="L93" i="57" s="1"/>
  <c r="L39" i="55"/>
  <c r="L93" i="55" s="1"/>
  <c r="L53" i="57"/>
  <c r="L107" i="57" s="1"/>
  <c r="L53" i="55"/>
  <c r="L107" i="55" s="1"/>
  <c r="L18" i="57"/>
  <c r="L72" i="57" s="1"/>
  <c r="L18" i="55"/>
  <c r="L72" i="55" s="1"/>
  <c r="L35" i="57"/>
  <c r="L89" i="57" s="1"/>
  <c r="L35" i="55"/>
  <c r="L89" i="55" s="1"/>
  <c r="L56" i="57"/>
  <c r="L110" i="57" s="1"/>
  <c r="L56" i="55"/>
  <c r="L110" i="55" s="1"/>
  <c r="L40" i="57"/>
  <c r="L94" i="57" s="1"/>
  <c r="L40" i="55"/>
  <c r="L94" i="55" s="1"/>
  <c r="L21" i="57"/>
  <c r="L75" i="57" s="1"/>
  <c r="L21" i="55"/>
  <c r="L75" i="55" s="1"/>
  <c r="L23" i="57"/>
  <c r="L77" i="57" s="1"/>
  <c r="L23" i="55"/>
  <c r="L77" i="55" s="1"/>
  <c r="L42" i="57"/>
  <c r="L96" i="57" s="1"/>
  <c r="L42" i="55"/>
  <c r="L96" i="55" s="1"/>
  <c r="L26" i="57"/>
  <c r="L80" i="57" s="1"/>
  <c r="L26" i="55"/>
  <c r="L80" i="55" s="1"/>
  <c r="L22" i="57"/>
  <c r="L76" i="57" s="1"/>
  <c r="L22" i="55"/>
  <c r="L76" i="55" s="1"/>
  <c r="BE43" i="57"/>
  <c r="BE97" i="57" s="1"/>
  <c r="BE43" i="55"/>
  <c r="BE97" i="55" s="1"/>
  <c r="BE52" i="57"/>
  <c r="BE106" i="57" s="1"/>
  <c r="BE52" i="55"/>
  <c r="BE106" i="55" s="1"/>
  <c r="BE34" i="57"/>
  <c r="BE88" i="57" s="1"/>
  <c r="BE34" i="55"/>
  <c r="BE88" i="55" s="1"/>
  <c r="BE16" i="57"/>
  <c r="BE70" i="57" s="1"/>
  <c r="BE16" i="55"/>
  <c r="BE70" i="55" s="1"/>
  <c r="BE47" i="57"/>
  <c r="BE101" i="57" s="1"/>
  <c r="BE47" i="55"/>
  <c r="BE101" i="55" s="1"/>
  <c r="BE28" i="57"/>
  <c r="BE82" i="57" s="1"/>
  <c r="BE28" i="55"/>
  <c r="BE82" i="55" s="1"/>
  <c r="BE10" i="57"/>
  <c r="BE64" i="57" s="1"/>
  <c r="BE10" i="55"/>
  <c r="BE64" i="55" s="1"/>
  <c r="BE41" i="57"/>
  <c r="BE95" i="57" s="1"/>
  <c r="BE41" i="55"/>
  <c r="BE95" i="55" s="1"/>
  <c r="BE17" i="57"/>
  <c r="BE71" i="57" s="1"/>
  <c r="BE17" i="55"/>
  <c r="BE71" i="55" s="1"/>
  <c r="BE53" i="57"/>
  <c r="BE107" i="57" s="1"/>
  <c r="BE53" i="55"/>
  <c r="BE107" i="55" s="1"/>
  <c r="BE35" i="57"/>
  <c r="BE89" i="57" s="1"/>
  <c r="BE35" i="55"/>
  <c r="BE89" i="55" s="1"/>
  <c r="BE12" i="57"/>
  <c r="BE66" i="57" s="1"/>
  <c r="BE12" i="55"/>
  <c r="BE66" i="55" s="1"/>
  <c r="BU53" i="57"/>
  <c r="BU107" i="57" s="1"/>
  <c r="BU53" i="55"/>
  <c r="BU107" i="55" s="1"/>
  <c r="BU37" i="57"/>
  <c r="BU91" i="57" s="1"/>
  <c r="BU37" i="55"/>
  <c r="BU91" i="55" s="1"/>
  <c r="BU18" i="57"/>
  <c r="BU72" i="57" s="1"/>
  <c r="BU18" i="55"/>
  <c r="BU72" i="55" s="1"/>
  <c r="BU56" i="57"/>
  <c r="BU110" i="57" s="1"/>
  <c r="BU56" i="55"/>
  <c r="BU110" i="55" s="1"/>
  <c r="BU40" i="57"/>
  <c r="BU94" i="57" s="1"/>
  <c r="BU40" i="55"/>
  <c r="BU94" i="55" s="1"/>
  <c r="BU21" i="57"/>
  <c r="BU75" i="57" s="1"/>
  <c r="BU21" i="55"/>
  <c r="BU75" i="55" s="1"/>
  <c r="BU23" i="57"/>
  <c r="BU77" i="57" s="1"/>
  <c r="BU23" i="55"/>
  <c r="BU77" i="55" s="1"/>
  <c r="BU43" i="57"/>
  <c r="BU97" i="57" s="1"/>
  <c r="BU43" i="55"/>
  <c r="BU97" i="55" s="1"/>
  <c r="BU27" i="57"/>
  <c r="BU81" i="57" s="1"/>
  <c r="BU27" i="55"/>
  <c r="BU81" i="55" s="1"/>
  <c r="BU8" i="57"/>
  <c r="BU8" i="55"/>
  <c r="BU42" i="57"/>
  <c r="BU96" i="57" s="1"/>
  <c r="BU42" i="55"/>
  <c r="BU96" i="55" s="1"/>
  <c r="BU26" i="57"/>
  <c r="BU80" i="57" s="1"/>
  <c r="BU26" i="55"/>
  <c r="BU80" i="55" s="1"/>
  <c r="BU22" i="57"/>
  <c r="BU76" i="57" s="1"/>
  <c r="BU22" i="55"/>
  <c r="BU76" i="55" s="1"/>
  <c r="M44" i="57"/>
  <c r="M98" i="57" s="1"/>
  <c r="M44" i="55"/>
  <c r="M98" i="55" s="1"/>
  <c r="M27" i="57"/>
  <c r="M81" i="57" s="1"/>
  <c r="M27" i="55"/>
  <c r="M81" i="55" s="1"/>
  <c r="M51" i="57"/>
  <c r="M105" i="57" s="1"/>
  <c r="M51" i="55"/>
  <c r="M105" i="55" s="1"/>
  <c r="M35" i="57"/>
  <c r="M89" i="57" s="1"/>
  <c r="M35" i="55"/>
  <c r="M89" i="55" s="1"/>
  <c r="M24" i="57"/>
  <c r="M78" i="57" s="1"/>
  <c r="M24" i="55"/>
  <c r="M78" i="55" s="1"/>
  <c r="M42" i="57"/>
  <c r="M96" i="57" s="1"/>
  <c r="M42" i="55"/>
  <c r="M96" i="55" s="1"/>
  <c r="M20" i="57"/>
  <c r="M74" i="57" s="1"/>
  <c r="M20" i="55"/>
  <c r="M74" i="55" s="1"/>
  <c r="M49" i="57"/>
  <c r="M103" i="57" s="1"/>
  <c r="M49" i="55"/>
  <c r="M103" i="55" s="1"/>
  <c r="M33" i="57"/>
  <c r="M87" i="57" s="1"/>
  <c r="M33" i="55"/>
  <c r="M87" i="55" s="1"/>
  <c r="M28" i="57"/>
  <c r="M82" i="57" s="1"/>
  <c r="M28" i="55"/>
  <c r="M82" i="55" s="1"/>
  <c r="M9" i="57"/>
  <c r="M63" i="57" s="1"/>
  <c r="M9" i="55"/>
  <c r="M63" i="55" s="1"/>
  <c r="M15" i="57"/>
  <c r="M69" i="57" s="1"/>
  <c r="M15" i="55"/>
  <c r="M69" i="55" s="1"/>
  <c r="BF24" i="57"/>
  <c r="BF78" i="57" s="1"/>
  <c r="BF24" i="55"/>
  <c r="BF78" i="55" s="1"/>
  <c r="BF19" i="57"/>
  <c r="BF73" i="57" s="1"/>
  <c r="BF19" i="55"/>
  <c r="BF73" i="55" s="1"/>
  <c r="BF51" i="57"/>
  <c r="BF105" i="57" s="1"/>
  <c r="BF51" i="55"/>
  <c r="BF105" i="55" s="1"/>
  <c r="BF38" i="55"/>
  <c r="BF92" i="55" s="1"/>
  <c r="BF38" i="57"/>
  <c r="BF92" i="57" s="1"/>
  <c r="BF9" i="57"/>
  <c r="BF63" i="57" s="1"/>
  <c r="BF9" i="55"/>
  <c r="BF63" i="55" s="1"/>
  <c r="BF39" i="57"/>
  <c r="BF93" i="57" s="1"/>
  <c r="BF39" i="55"/>
  <c r="BF93" i="55" s="1"/>
  <c r="BF11" i="57"/>
  <c r="BF65" i="57" s="1"/>
  <c r="BF11" i="55"/>
  <c r="BF65" i="55" s="1"/>
  <c r="BF37" i="57"/>
  <c r="BF91" i="57" s="1"/>
  <c r="BF37" i="55"/>
  <c r="BF91" i="55" s="1"/>
  <c r="BF10" i="57"/>
  <c r="BF64" i="57" s="1"/>
  <c r="BF10" i="55"/>
  <c r="BF64" i="55" s="1"/>
  <c r="BF36" i="57"/>
  <c r="BF90" i="57" s="1"/>
  <c r="BF36" i="55"/>
  <c r="BF90" i="55" s="1"/>
  <c r="BF52" i="57"/>
  <c r="BF106" i="57" s="1"/>
  <c r="BF52" i="55"/>
  <c r="BF106" i="55" s="1"/>
  <c r="BF29" i="57"/>
  <c r="BF83" i="57" s="1"/>
  <c r="BF29" i="55"/>
  <c r="BF83" i="55" s="1"/>
  <c r="BF23" i="57"/>
  <c r="BF77" i="57" s="1"/>
  <c r="BF23" i="55"/>
  <c r="BF77" i="55" s="1"/>
  <c r="BV45" i="57"/>
  <c r="BV99" i="57" s="1"/>
  <c r="BV45" i="55"/>
  <c r="BV99" i="55" s="1"/>
  <c r="BV29" i="57"/>
  <c r="BV83" i="57" s="1"/>
  <c r="BV29" i="55"/>
  <c r="BV83" i="55" s="1"/>
  <c r="BV10" i="57"/>
  <c r="BV64" i="57" s="1"/>
  <c r="BV10" i="55"/>
  <c r="BV64" i="55" s="1"/>
  <c r="BV48" i="57"/>
  <c r="BV102" i="57" s="1"/>
  <c r="BV48" i="55"/>
  <c r="BV102" i="55" s="1"/>
  <c r="BV32" i="57"/>
  <c r="BV86" i="57" s="1"/>
  <c r="BV32" i="55"/>
  <c r="BV86" i="55" s="1"/>
  <c r="BV13" i="57"/>
  <c r="BV67" i="57" s="1"/>
  <c r="BV13" i="55"/>
  <c r="BV67" i="55" s="1"/>
  <c r="BV51" i="57"/>
  <c r="BV105" i="57" s="1"/>
  <c r="BV51" i="55"/>
  <c r="BV105" i="55" s="1"/>
  <c r="BV35" i="57"/>
  <c r="BV89" i="57" s="1"/>
  <c r="BV35" i="55"/>
  <c r="BV89" i="55" s="1"/>
  <c r="BV16" i="57"/>
  <c r="BV70" i="57" s="1"/>
  <c r="BV16" i="55"/>
  <c r="BV70" i="55" s="1"/>
  <c r="BV50" i="57"/>
  <c r="BV104" i="57" s="1"/>
  <c r="BV50" i="55"/>
  <c r="BV104" i="55" s="1"/>
  <c r="BV34" i="57"/>
  <c r="BV88" i="57" s="1"/>
  <c r="BV34" i="55"/>
  <c r="BV88" i="55" s="1"/>
  <c r="BV15" i="57"/>
  <c r="BV69" i="57" s="1"/>
  <c r="BV15" i="55"/>
  <c r="BV69" i="55" s="1"/>
  <c r="Q33" i="57"/>
  <c r="Q87" i="57" s="1"/>
  <c r="Q33" i="55"/>
  <c r="Q87" i="55" s="1"/>
  <c r="Q10" i="57"/>
  <c r="Q64" i="57" s="1"/>
  <c r="Q10" i="55"/>
  <c r="Q64" i="55" s="1"/>
  <c r="Q24" i="57"/>
  <c r="Q78" i="57" s="1"/>
  <c r="Q24" i="55"/>
  <c r="Q78" i="55" s="1"/>
  <c r="Q55" i="57"/>
  <c r="Q109" i="57" s="1"/>
  <c r="Q55" i="55"/>
  <c r="Q109" i="55" s="1"/>
  <c r="Q39" i="57"/>
  <c r="Q93" i="57" s="1"/>
  <c r="Q39" i="55"/>
  <c r="Q93" i="55" s="1"/>
  <c r="Q20" i="57"/>
  <c r="Q74" i="57" s="1"/>
  <c r="Q20" i="55"/>
  <c r="Q74" i="55" s="1"/>
  <c r="Q54" i="57"/>
  <c r="Q108" i="57" s="1"/>
  <c r="Q54" i="55"/>
  <c r="Q108" i="55" s="1"/>
  <c r="Q38" i="57"/>
  <c r="Q92" i="57" s="1"/>
  <c r="Q38" i="55"/>
  <c r="Q92" i="55" s="1"/>
  <c r="Q19" i="57"/>
  <c r="Q73" i="57" s="1"/>
  <c r="Q19" i="55"/>
  <c r="Q73" i="55" s="1"/>
  <c r="Q56" i="57"/>
  <c r="Q110" i="57" s="1"/>
  <c r="Q56" i="55"/>
  <c r="Q110" i="55" s="1"/>
  <c r="Q40" i="57"/>
  <c r="Q94" i="57" s="1"/>
  <c r="Q40" i="55"/>
  <c r="Q94" i="55" s="1"/>
  <c r="Q21" i="57"/>
  <c r="Q75" i="57" s="1"/>
  <c r="Q21" i="55"/>
  <c r="Q75" i="55" s="1"/>
  <c r="Q23" i="57"/>
  <c r="Q77" i="57" s="1"/>
  <c r="Q23" i="55"/>
  <c r="Q77" i="55" s="1"/>
  <c r="BO49" i="57"/>
  <c r="BO103" i="57" s="1"/>
  <c r="BO49" i="55"/>
  <c r="BO103" i="55" s="1"/>
  <c r="BO29" i="57"/>
  <c r="BO83" i="57" s="1"/>
  <c r="BO29" i="55"/>
  <c r="BO83" i="55" s="1"/>
  <c r="BO25" i="57"/>
  <c r="BO79" i="57" s="1"/>
  <c r="BO25" i="55"/>
  <c r="BO79" i="55" s="1"/>
  <c r="BO47" i="57"/>
  <c r="BO101" i="57" s="1"/>
  <c r="BO47" i="55"/>
  <c r="BO101" i="55" s="1"/>
  <c r="BO31" i="57"/>
  <c r="BO85" i="57" s="1"/>
  <c r="BO31" i="55"/>
  <c r="BO85" i="55" s="1"/>
  <c r="BO12" i="57"/>
  <c r="BO66" i="57" s="1"/>
  <c r="BO12" i="55"/>
  <c r="BO66" i="55" s="1"/>
  <c r="BO46" i="57"/>
  <c r="BO100" i="57" s="1"/>
  <c r="BO46" i="55"/>
  <c r="BO100" i="55" s="1"/>
  <c r="BO30" i="57"/>
  <c r="BO84" i="57" s="1"/>
  <c r="BO30" i="55"/>
  <c r="BO84" i="55" s="1"/>
  <c r="BO11" i="57"/>
  <c r="BO65" i="57" s="1"/>
  <c r="BO11" i="55"/>
  <c r="BO65" i="55" s="1"/>
  <c r="BO48" i="57"/>
  <c r="BO102" i="57" s="1"/>
  <c r="BO48" i="55"/>
  <c r="BO102" i="55" s="1"/>
  <c r="BO32" i="57"/>
  <c r="BO86" i="57" s="1"/>
  <c r="BO32" i="55"/>
  <c r="BO86" i="55" s="1"/>
  <c r="BO13" i="57"/>
  <c r="BO67" i="57" s="1"/>
  <c r="BO13" i="55"/>
  <c r="BO67" i="55" s="1"/>
  <c r="E53" i="57"/>
  <c r="E107" i="57" s="1"/>
  <c r="E53" i="55"/>
  <c r="E107" i="55" s="1"/>
  <c r="E47" i="57"/>
  <c r="E101" i="57" s="1"/>
  <c r="E47" i="55"/>
  <c r="E101" i="55" s="1"/>
  <c r="E30" i="57"/>
  <c r="E84" i="57" s="1"/>
  <c r="E30" i="55"/>
  <c r="E84" i="55" s="1"/>
  <c r="E37" i="55"/>
  <c r="E91" i="55" s="1"/>
  <c r="E37" i="57"/>
  <c r="E91" i="57" s="1"/>
  <c r="E23" i="57"/>
  <c r="E77" i="57" s="1"/>
  <c r="E23" i="55"/>
  <c r="E77" i="55" s="1"/>
  <c r="E39" i="57"/>
  <c r="E93" i="57" s="1"/>
  <c r="E39" i="55"/>
  <c r="E93" i="55" s="1"/>
  <c r="E15" i="55"/>
  <c r="E69" i="55" s="1"/>
  <c r="E15" i="57"/>
  <c r="E69" i="57" s="1"/>
  <c r="E10" i="57"/>
  <c r="E64" i="57" s="1"/>
  <c r="E10" i="55"/>
  <c r="E64" i="55" s="1"/>
  <c r="E56" i="57"/>
  <c r="E110" i="57" s="1"/>
  <c r="E56" i="55"/>
  <c r="E110" i="55" s="1"/>
  <c r="E51" i="57"/>
  <c r="E105" i="57" s="1"/>
  <c r="E51" i="55"/>
  <c r="E105" i="55" s="1"/>
  <c r="E27" i="57"/>
  <c r="E81" i="57" s="1"/>
  <c r="E27" i="55"/>
  <c r="E81" i="55" s="1"/>
  <c r="E25" i="57"/>
  <c r="E79" i="57" s="1"/>
  <c r="E25" i="55"/>
  <c r="E79" i="55" s="1"/>
  <c r="E24" i="57"/>
  <c r="E78" i="57" s="1"/>
  <c r="E24" i="55"/>
  <c r="E78" i="55" s="1"/>
  <c r="S45" i="57"/>
  <c r="S99" i="57" s="1"/>
  <c r="S45" i="55"/>
  <c r="S99" i="55" s="1"/>
  <c r="S41" i="57"/>
  <c r="S95" i="57" s="1"/>
  <c r="S41" i="55"/>
  <c r="S95" i="55" s="1"/>
  <c r="S37" i="57"/>
  <c r="S91" i="57" s="1"/>
  <c r="S37" i="55"/>
  <c r="S91" i="55" s="1"/>
  <c r="S47" i="57"/>
  <c r="S101" i="57" s="1"/>
  <c r="S47" i="55"/>
  <c r="S101" i="55" s="1"/>
  <c r="S31" i="57"/>
  <c r="S85" i="57" s="1"/>
  <c r="S31" i="55"/>
  <c r="S85" i="55" s="1"/>
  <c r="S12" i="57"/>
  <c r="S66" i="57" s="1"/>
  <c r="S12" i="55"/>
  <c r="S66" i="55" s="1"/>
  <c r="S46" i="57"/>
  <c r="S100" i="57" s="1"/>
  <c r="S46" i="55"/>
  <c r="S100" i="55" s="1"/>
  <c r="S30" i="57"/>
  <c r="S84" i="57" s="1"/>
  <c r="S30" i="55"/>
  <c r="S84" i="55" s="1"/>
  <c r="S11" i="57"/>
  <c r="S65" i="57" s="1"/>
  <c r="S11" i="55"/>
  <c r="S65" i="55" s="1"/>
  <c r="S48" i="57"/>
  <c r="S102" i="57" s="1"/>
  <c r="S48" i="55"/>
  <c r="S102" i="55" s="1"/>
  <c r="S32" i="57"/>
  <c r="S86" i="57" s="1"/>
  <c r="S32" i="55"/>
  <c r="S86" i="55" s="1"/>
  <c r="S13" i="57"/>
  <c r="S67" i="57" s="1"/>
  <c r="S13" i="55"/>
  <c r="S67" i="55" s="1"/>
  <c r="BL51" i="57"/>
  <c r="BL105" i="57" s="1"/>
  <c r="BL51" i="55"/>
  <c r="BL105" i="55" s="1"/>
  <c r="BL35" i="57"/>
  <c r="BL89" i="57" s="1"/>
  <c r="BL35" i="55"/>
  <c r="BL89" i="55" s="1"/>
  <c r="BL16" i="57"/>
  <c r="BL70" i="57" s="1"/>
  <c r="BL16" i="55"/>
  <c r="BL70" i="55" s="1"/>
  <c r="BL50" i="57"/>
  <c r="BL104" i="57" s="1"/>
  <c r="BL50" i="55"/>
  <c r="BL104" i="55" s="1"/>
  <c r="BL34" i="57"/>
  <c r="BL88" i="57" s="1"/>
  <c r="BL34" i="55"/>
  <c r="BL88" i="55" s="1"/>
  <c r="BL15" i="57"/>
  <c r="BL69" i="57" s="1"/>
  <c r="BL15" i="55"/>
  <c r="BL69" i="55" s="1"/>
  <c r="BL53" i="57"/>
  <c r="BL107" i="57" s="1"/>
  <c r="BL53" i="55"/>
  <c r="BL107" i="55" s="1"/>
  <c r="BL37" i="57"/>
  <c r="BL91" i="57" s="1"/>
  <c r="BL37" i="55"/>
  <c r="BL91" i="55" s="1"/>
  <c r="BL18" i="57"/>
  <c r="BL72" i="57" s="1"/>
  <c r="BL18" i="55"/>
  <c r="BL72" i="55" s="1"/>
  <c r="BL56" i="57"/>
  <c r="BL110" i="57" s="1"/>
  <c r="BL56" i="55"/>
  <c r="BL110" i="55" s="1"/>
  <c r="BL40" i="57"/>
  <c r="BL94" i="57" s="1"/>
  <c r="BL40" i="55"/>
  <c r="BL94" i="55" s="1"/>
  <c r="BL21" i="57"/>
  <c r="BL75" i="57" s="1"/>
  <c r="BL21" i="55"/>
  <c r="BL75" i="55" s="1"/>
  <c r="BL23" i="57"/>
  <c r="BL77" i="57" s="1"/>
  <c r="BL23" i="55"/>
  <c r="BL77" i="55" s="1"/>
  <c r="J37" i="58"/>
  <c r="J91" i="58" s="1"/>
  <c r="J37" i="56"/>
  <c r="J91" i="56" s="1"/>
  <c r="J18" i="58"/>
  <c r="J72" i="58" s="1"/>
  <c r="J18" i="56"/>
  <c r="J72" i="56" s="1"/>
  <c r="J17" i="58"/>
  <c r="J71" i="58" s="1"/>
  <c r="J17" i="56"/>
  <c r="J71" i="56" s="1"/>
  <c r="J10" i="58"/>
  <c r="J64" i="58" s="1"/>
  <c r="J10" i="56"/>
  <c r="J64" i="56" s="1"/>
  <c r="J21" i="58"/>
  <c r="J75" i="58" s="1"/>
  <c r="J21" i="56"/>
  <c r="J75" i="56" s="1"/>
  <c r="J19" i="58"/>
  <c r="J73" i="58" s="1"/>
  <c r="J19" i="56"/>
  <c r="J73" i="56" s="1"/>
  <c r="J39" i="56"/>
  <c r="J93" i="56" s="1"/>
  <c r="J39" i="58"/>
  <c r="J93" i="58" s="1"/>
  <c r="J45" i="58"/>
  <c r="J99" i="58" s="1"/>
  <c r="J45" i="56"/>
  <c r="J99" i="56" s="1"/>
  <c r="J50" i="56"/>
  <c r="J104" i="56" s="1"/>
  <c r="J50" i="58"/>
  <c r="J104" i="58" s="1"/>
  <c r="J57" i="58"/>
  <c r="J111" i="58" s="1"/>
  <c r="J57" i="56"/>
  <c r="J111" i="56" s="1"/>
  <c r="J44" i="58"/>
  <c r="J98" i="58" s="1"/>
  <c r="J44" i="56"/>
  <c r="J98" i="56" s="1"/>
  <c r="J27" i="58"/>
  <c r="J81" i="58" s="1"/>
  <c r="J27" i="56"/>
  <c r="J81" i="56" s="1"/>
  <c r="J54" i="58"/>
  <c r="J108" i="58" s="1"/>
  <c r="J54" i="56"/>
  <c r="J108" i="56" s="1"/>
  <c r="X47" i="58"/>
  <c r="X101" i="58" s="1"/>
  <c r="X47" i="56"/>
  <c r="X101" i="56" s="1"/>
  <c r="X51" i="58"/>
  <c r="X105" i="58" s="1"/>
  <c r="X51" i="56"/>
  <c r="X105" i="56" s="1"/>
  <c r="X50" i="58"/>
  <c r="X104" i="58" s="1"/>
  <c r="X50" i="56"/>
  <c r="X104" i="56" s="1"/>
  <c r="X22" i="58"/>
  <c r="X76" i="58" s="1"/>
  <c r="X22" i="56"/>
  <c r="X76" i="56" s="1"/>
  <c r="X49" i="58"/>
  <c r="X103" i="58" s="1"/>
  <c r="X49" i="56"/>
  <c r="X103" i="56" s="1"/>
  <c r="X21" i="58"/>
  <c r="X75" i="58" s="1"/>
  <c r="X21" i="56"/>
  <c r="X75" i="56" s="1"/>
  <c r="X40" i="58"/>
  <c r="X94" i="58" s="1"/>
  <c r="X40" i="56"/>
  <c r="X94" i="56" s="1"/>
  <c r="X12" i="58"/>
  <c r="X66" i="58" s="1"/>
  <c r="X12" i="56"/>
  <c r="X66" i="56" s="1"/>
  <c r="X32" i="58"/>
  <c r="X86" i="58" s="1"/>
  <c r="X32" i="56"/>
  <c r="X86" i="56" s="1"/>
  <c r="X57" i="58"/>
  <c r="X111" i="58" s="1"/>
  <c r="X57" i="56"/>
  <c r="X111" i="56" s="1"/>
  <c r="X36" i="58"/>
  <c r="X90" i="58" s="1"/>
  <c r="X36" i="56"/>
  <c r="X90" i="56" s="1"/>
  <c r="X14" i="58"/>
  <c r="X68" i="58" s="1"/>
  <c r="X14" i="56"/>
  <c r="X68" i="56" s="1"/>
  <c r="H16" i="56"/>
  <c r="H70" i="56" s="1"/>
  <c r="H16" i="58"/>
  <c r="H70" i="58" s="1"/>
  <c r="H57" i="58"/>
  <c r="H111" i="58" s="1"/>
  <c r="H57" i="56"/>
  <c r="H111" i="56" s="1"/>
  <c r="H44" i="58"/>
  <c r="H98" i="58" s="1"/>
  <c r="H44" i="56"/>
  <c r="H98" i="56" s="1"/>
  <c r="H48" i="56"/>
  <c r="H102" i="56" s="1"/>
  <c r="H48" i="58"/>
  <c r="H102" i="58" s="1"/>
  <c r="H24" i="58"/>
  <c r="H78" i="58" s="1"/>
  <c r="H24" i="56"/>
  <c r="H78" i="56" s="1"/>
  <c r="H32" i="56"/>
  <c r="H86" i="56" s="1"/>
  <c r="H32" i="58"/>
  <c r="H86" i="58" s="1"/>
  <c r="H56" i="58"/>
  <c r="H110" i="58" s="1"/>
  <c r="H56" i="56"/>
  <c r="H110" i="56" s="1"/>
  <c r="H38" i="58"/>
  <c r="H92" i="58" s="1"/>
  <c r="H38" i="56"/>
  <c r="H92" i="56" s="1"/>
  <c r="H33" i="56"/>
  <c r="H87" i="56" s="1"/>
  <c r="H33" i="58"/>
  <c r="H87" i="58" s="1"/>
  <c r="H20" i="56"/>
  <c r="H74" i="56" s="1"/>
  <c r="H20" i="58"/>
  <c r="H74" i="58" s="1"/>
  <c r="H47" i="58"/>
  <c r="H101" i="58" s="1"/>
  <c r="H47" i="56"/>
  <c r="H101" i="56" s="1"/>
  <c r="H54" i="58"/>
  <c r="H108" i="58" s="1"/>
  <c r="H54" i="56"/>
  <c r="H108" i="56" s="1"/>
  <c r="H10" i="58"/>
  <c r="H64" i="58" s="1"/>
  <c r="H10" i="56"/>
  <c r="H64" i="56" s="1"/>
  <c r="T47" i="58"/>
  <c r="T101" i="58" s="1"/>
  <c r="T47" i="56"/>
  <c r="T101" i="56" s="1"/>
  <c r="T51" i="58"/>
  <c r="T105" i="58" s="1"/>
  <c r="T51" i="56"/>
  <c r="T105" i="56" s="1"/>
  <c r="T38" i="58"/>
  <c r="T92" i="58" s="1"/>
  <c r="T38" i="56"/>
  <c r="T92" i="56" s="1"/>
  <c r="T12" i="58"/>
  <c r="T66" i="58" s="1"/>
  <c r="T12" i="56"/>
  <c r="T66" i="56" s="1"/>
  <c r="T22" i="58"/>
  <c r="T76" i="58" s="1"/>
  <c r="T22" i="56"/>
  <c r="T76" i="56" s="1"/>
  <c r="T37" i="58"/>
  <c r="T91" i="58" s="1"/>
  <c r="T37" i="56"/>
  <c r="T91" i="56" s="1"/>
  <c r="T16" i="58"/>
  <c r="T70" i="58" s="1"/>
  <c r="T16" i="56"/>
  <c r="T70" i="56" s="1"/>
  <c r="T46" i="58"/>
  <c r="T100" i="58" s="1"/>
  <c r="T46" i="56"/>
  <c r="T100" i="56" s="1"/>
  <c r="T25" i="58"/>
  <c r="T79" i="58" s="1"/>
  <c r="T25" i="56"/>
  <c r="T79" i="56" s="1"/>
  <c r="T56" i="58"/>
  <c r="T110" i="58" s="1"/>
  <c r="T56" i="56"/>
  <c r="T110" i="56" s="1"/>
  <c r="T34" i="58"/>
  <c r="T88" i="58" s="1"/>
  <c r="T34" i="56"/>
  <c r="T88" i="56" s="1"/>
  <c r="T13" i="58"/>
  <c r="T67" i="58" s="1"/>
  <c r="T13" i="56"/>
  <c r="T67" i="56" s="1"/>
  <c r="G23" i="56"/>
  <c r="G77" i="56" s="1"/>
  <c r="G23" i="58"/>
  <c r="G77" i="58" s="1"/>
  <c r="G53" i="58"/>
  <c r="G107" i="58" s="1"/>
  <c r="G53" i="56"/>
  <c r="G107" i="56" s="1"/>
  <c r="G40" i="58"/>
  <c r="G94" i="58" s="1"/>
  <c r="G40" i="56"/>
  <c r="G94" i="56" s="1"/>
  <c r="G9" i="58"/>
  <c r="G63" i="58" s="1"/>
  <c r="G9" i="56"/>
  <c r="G63" i="56" s="1"/>
  <c r="G52" i="56"/>
  <c r="G106" i="56" s="1"/>
  <c r="G52" i="58"/>
  <c r="G106" i="58" s="1"/>
  <c r="G31" i="58"/>
  <c r="G85" i="58" s="1"/>
  <c r="G31" i="56"/>
  <c r="G85" i="56" s="1"/>
  <c r="G27" i="58"/>
  <c r="G81" i="58" s="1"/>
  <c r="G27" i="56"/>
  <c r="G81" i="56" s="1"/>
  <c r="G13" i="58"/>
  <c r="G67" i="58" s="1"/>
  <c r="G13" i="56"/>
  <c r="G67" i="56" s="1"/>
  <c r="G54" i="58"/>
  <c r="G108" i="58" s="1"/>
  <c r="G54" i="56"/>
  <c r="G108" i="56" s="1"/>
  <c r="G46" i="58"/>
  <c r="G100" i="58" s="1"/>
  <c r="G46" i="56"/>
  <c r="G100" i="56" s="1"/>
  <c r="G50" i="58"/>
  <c r="G104" i="58" s="1"/>
  <c r="G50" i="56"/>
  <c r="G104" i="56" s="1"/>
  <c r="G42" i="58"/>
  <c r="G96" i="58" s="1"/>
  <c r="G42" i="56"/>
  <c r="G96" i="56" s="1"/>
  <c r="G10" i="58"/>
  <c r="G64" i="58" s="1"/>
  <c r="G10" i="56"/>
  <c r="G64" i="56" s="1"/>
  <c r="H32" i="57"/>
  <c r="H86" i="57" s="1"/>
  <c r="H32" i="55"/>
  <c r="H86" i="55" s="1"/>
  <c r="H49" i="57"/>
  <c r="H103" i="57" s="1"/>
  <c r="H49" i="55"/>
  <c r="H103" i="55" s="1"/>
  <c r="H15" i="57"/>
  <c r="H69" i="57" s="1"/>
  <c r="H15" i="55"/>
  <c r="H69" i="55" s="1"/>
  <c r="H19" i="57"/>
  <c r="H73" i="57" s="1"/>
  <c r="H19" i="55"/>
  <c r="H73" i="55" s="1"/>
  <c r="H39" i="57"/>
  <c r="H93" i="57" s="1"/>
  <c r="H39" i="55"/>
  <c r="H93" i="55" s="1"/>
  <c r="H23" i="57"/>
  <c r="H77" i="57" s="1"/>
  <c r="H23" i="55"/>
  <c r="H77" i="55" s="1"/>
  <c r="H46" i="57"/>
  <c r="H100" i="57" s="1"/>
  <c r="H46" i="55"/>
  <c r="H100" i="55" s="1"/>
  <c r="H35" i="57"/>
  <c r="H89" i="57" s="1"/>
  <c r="H35" i="55"/>
  <c r="H89" i="55" s="1"/>
  <c r="H16" i="57"/>
  <c r="H70" i="57" s="1"/>
  <c r="H16" i="55"/>
  <c r="H70" i="55" s="1"/>
  <c r="H48" i="57"/>
  <c r="H102" i="57" s="1"/>
  <c r="H48" i="55"/>
  <c r="H102" i="55" s="1"/>
  <c r="H36" i="57"/>
  <c r="H90" i="57" s="1"/>
  <c r="H36" i="55"/>
  <c r="H90" i="55" s="1"/>
  <c r="H20" i="57"/>
  <c r="H74" i="57" s="1"/>
  <c r="H20" i="55"/>
  <c r="H74" i="55" s="1"/>
  <c r="U49" i="57"/>
  <c r="U103" i="57" s="1"/>
  <c r="U49" i="55"/>
  <c r="U103" i="55" s="1"/>
  <c r="U29" i="57"/>
  <c r="U83" i="57" s="1"/>
  <c r="U29" i="55"/>
  <c r="U83" i="55" s="1"/>
  <c r="U25" i="57"/>
  <c r="U79" i="57" s="1"/>
  <c r="U25" i="55"/>
  <c r="U79" i="55" s="1"/>
  <c r="U18" i="57"/>
  <c r="U72" i="57" s="1"/>
  <c r="U18" i="55"/>
  <c r="U72" i="55" s="1"/>
  <c r="U43" i="57"/>
  <c r="U97" i="57" s="1"/>
  <c r="U43" i="55"/>
  <c r="U97" i="55" s="1"/>
  <c r="U27" i="57"/>
  <c r="U81" i="57" s="1"/>
  <c r="U27" i="55"/>
  <c r="U81" i="55" s="1"/>
  <c r="U42" i="57"/>
  <c r="U96" i="57" s="1"/>
  <c r="U42" i="55"/>
  <c r="U96" i="55" s="1"/>
  <c r="U26" i="57"/>
  <c r="U80" i="57" s="1"/>
  <c r="U26" i="55"/>
  <c r="U80" i="55" s="1"/>
  <c r="U22" i="57"/>
  <c r="U76" i="57" s="1"/>
  <c r="U22" i="55"/>
  <c r="U76" i="55" s="1"/>
  <c r="U44" i="57"/>
  <c r="U98" i="57" s="1"/>
  <c r="U44" i="55"/>
  <c r="U98" i="55" s="1"/>
  <c r="U28" i="57"/>
  <c r="U82" i="57" s="1"/>
  <c r="U28" i="55"/>
  <c r="U82" i="55" s="1"/>
  <c r="U9" i="57"/>
  <c r="U63" i="57" s="1"/>
  <c r="U9" i="55"/>
  <c r="U63" i="55" s="1"/>
  <c r="BI19" i="57"/>
  <c r="BI73" i="57" s="1"/>
  <c r="BI19" i="55"/>
  <c r="BI73" i="55" s="1"/>
  <c r="BI13" i="57"/>
  <c r="BI67" i="57" s="1"/>
  <c r="BI13" i="55"/>
  <c r="BI67" i="55" s="1"/>
  <c r="BI24" i="55"/>
  <c r="BI78" i="55" s="1"/>
  <c r="BI24" i="57"/>
  <c r="BI78" i="57" s="1"/>
  <c r="BI25" i="57"/>
  <c r="BI79" i="57" s="1"/>
  <c r="BI25" i="55"/>
  <c r="BI79" i="55" s="1"/>
  <c r="BI38" i="57"/>
  <c r="BI92" i="57" s="1"/>
  <c r="BI38" i="55"/>
  <c r="BI92" i="55" s="1"/>
  <c r="BI10" i="57"/>
  <c r="BI64" i="57" s="1"/>
  <c r="BI10" i="55"/>
  <c r="BI64" i="55" s="1"/>
  <c r="BI36" i="57"/>
  <c r="BI90" i="57" s="1"/>
  <c r="BI36" i="55"/>
  <c r="BI90" i="55" s="1"/>
  <c r="BI9" i="57"/>
  <c r="BI63" i="57" s="1"/>
  <c r="BI9" i="55"/>
  <c r="BI63" i="55" s="1"/>
  <c r="BI40" i="57"/>
  <c r="BI94" i="57" s="1"/>
  <c r="BI40" i="55"/>
  <c r="BI94" i="55" s="1"/>
  <c r="BI12" i="57"/>
  <c r="BI66" i="57" s="1"/>
  <c r="BI12" i="55"/>
  <c r="BI66" i="55" s="1"/>
  <c r="BI44" i="57"/>
  <c r="BI98" i="57" s="1"/>
  <c r="BI44" i="55"/>
  <c r="BI98" i="55" s="1"/>
  <c r="BI17" i="57"/>
  <c r="BI71" i="57" s="1"/>
  <c r="BI17" i="55"/>
  <c r="BI71" i="55" s="1"/>
  <c r="N56" i="57"/>
  <c r="N110" i="57" s="1"/>
  <c r="N56" i="55"/>
  <c r="N110" i="55" s="1"/>
  <c r="N40" i="57"/>
  <c r="N94" i="57" s="1"/>
  <c r="N40" i="55"/>
  <c r="N94" i="55" s="1"/>
  <c r="N21" i="57"/>
  <c r="N75" i="57" s="1"/>
  <c r="N21" i="55"/>
  <c r="N75" i="55" s="1"/>
  <c r="N23" i="57"/>
  <c r="N77" i="57" s="1"/>
  <c r="N23" i="55"/>
  <c r="N77" i="55" s="1"/>
  <c r="N43" i="57"/>
  <c r="N97" i="57" s="1"/>
  <c r="N43" i="55"/>
  <c r="N97" i="55" s="1"/>
  <c r="N27" i="57"/>
  <c r="N81" i="57" s="1"/>
  <c r="N27" i="55"/>
  <c r="N81" i="55" s="1"/>
  <c r="N42" i="57"/>
  <c r="N96" i="57" s="1"/>
  <c r="N42" i="55"/>
  <c r="N96" i="55" s="1"/>
  <c r="N26" i="57"/>
  <c r="N80" i="57" s="1"/>
  <c r="N26" i="55"/>
  <c r="N80" i="55" s="1"/>
  <c r="N22" i="57"/>
  <c r="N76" i="57" s="1"/>
  <c r="N22" i="55"/>
  <c r="N76" i="55" s="1"/>
  <c r="N45" i="57"/>
  <c r="N99" i="57" s="1"/>
  <c r="N45" i="55"/>
  <c r="N99" i="55" s="1"/>
  <c r="N29" i="57"/>
  <c r="N83" i="57" s="1"/>
  <c r="N29" i="55"/>
  <c r="N83" i="55" s="1"/>
  <c r="N10" i="57"/>
  <c r="N64" i="57" s="1"/>
  <c r="N10" i="55"/>
  <c r="N64" i="55" s="1"/>
  <c r="BJ47" i="57"/>
  <c r="BJ101" i="57" s="1"/>
  <c r="BJ47" i="55"/>
  <c r="BJ101" i="55" s="1"/>
  <c r="BJ31" i="57"/>
  <c r="BJ85" i="57" s="1"/>
  <c r="BJ31" i="55"/>
  <c r="BJ85" i="55" s="1"/>
  <c r="BJ12" i="57"/>
  <c r="BJ66" i="57" s="1"/>
  <c r="BJ12" i="55"/>
  <c r="BJ66" i="55" s="1"/>
  <c r="BJ46" i="57"/>
  <c r="BJ100" i="57" s="1"/>
  <c r="BJ46" i="55"/>
  <c r="BJ100" i="55" s="1"/>
  <c r="BJ30" i="57"/>
  <c r="BJ84" i="57" s="1"/>
  <c r="BJ30" i="55"/>
  <c r="BJ84" i="55" s="1"/>
  <c r="BJ11" i="57"/>
  <c r="BJ65" i="57" s="1"/>
  <c r="BJ11" i="55"/>
  <c r="BJ65" i="55" s="1"/>
  <c r="BJ49" i="57"/>
  <c r="BJ103" i="57" s="1"/>
  <c r="BJ49" i="55"/>
  <c r="BJ103" i="55" s="1"/>
  <c r="BJ33" i="57"/>
  <c r="BJ87" i="57" s="1"/>
  <c r="BJ33" i="55"/>
  <c r="BJ87" i="55" s="1"/>
  <c r="BJ14" i="57"/>
  <c r="BJ68" i="57" s="1"/>
  <c r="BJ14" i="55"/>
  <c r="BJ68" i="55" s="1"/>
  <c r="BJ52" i="57"/>
  <c r="BJ106" i="57" s="1"/>
  <c r="BJ52" i="55"/>
  <c r="BJ106" i="55" s="1"/>
  <c r="BJ36" i="57"/>
  <c r="BJ90" i="57" s="1"/>
  <c r="BJ36" i="55"/>
  <c r="BJ90" i="55" s="1"/>
  <c r="BJ17" i="57"/>
  <c r="BJ71" i="57" s="1"/>
  <c r="BJ17" i="55"/>
  <c r="BJ71" i="55" s="1"/>
  <c r="BC57" i="57"/>
  <c r="BC111" i="57" s="1"/>
  <c r="BC57" i="55"/>
  <c r="BC111" i="55" s="1"/>
  <c r="BC41" i="57"/>
  <c r="BC95" i="57" s="1"/>
  <c r="BC41" i="55"/>
  <c r="BC95" i="55" s="1"/>
  <c r="BC25" i="57"/>
  <c r="BC79" i="57" s="1"/>
  <c r="BC25" i="55"/>
  <c r="BC79" i="55" s="1"/>
  <c r="BC56" i="57"/>
  <c r="BC110" i="57" s="1"/>
  <c r="BC56" i="55"/>
  <c r="BC110" i="55" s="1"/>
  <c r="BC40" i="57"/>
  <c r="BC94" i="57" s="1"/>
  <c r="BC40" i="55"/>
  <c r="BC94" i="55" s="1"/>
  <c r="BC21" i="57"/>
  <c r="BC75" i="57" s="1"/>
  <c r="BC21" i="55"/>
  <c r="BC75" i="55" s="1"/>
  <c r="BC55" i="57"/>
  <c r="BC109" i="57" s="1"/>
  <c r="BC55" i="55"/>
  <c r="BC109" i="55" s="1"/>
  <c r="BC39" i="57"/>
  <c r="BC93" i="57" s="1"/>
  <c r="BC39" i="55"/>
  <c r="BC93" i="55" s="1"/>
  <c r="BC20" i="57"/>
  <c r="BC74" i="57" s="1"/>
  <c r="BC20" i="55"/>
  <c r="BC74" i="55" s="1"/>
  <c r="BC54" i="57"/>
  <c r="BC108" i="57" s="1"/>
  <c r="BC54" i="55"/>
  <c r="BC108" i="55" s="1"/>
  <c r="BC38" i="57"/>
  <c r="BC92" i="57" s="1"/>
  <c r="BC38" i="55"/>
  <c r="BC92" i="55" s="1"/>
  <c r="BC19" i="57"/>
  <c r="BC73" i="57" s="1"/>
  <c r="BC19" i="55"/>
  <c r="BC73" i="55" s="1"/>
  <c r="BC11" i="57"/>
  <c r="BC65" i="57" s="1"/>
  <c r="BC11" i="55"/>
  <c r="BC65" i="55" s="1"/>
  <c r="BS46" i="57"/>
  <c r="BS100" i="57" s="1"/>
  <c r="BS46" i="55"/>
  <c r="BS100" i="55" s="1"/>
  <c r="BS30" i="57"/>
  <c r="BS84" i="57" s="1"/>
  <c r="BS30" i="55"/>
  <c r="BS84" i="55" s="1"/>
  <c r="BS24" i="57"/>
  <c r="BS78" i="57" s="1"/>
  <c r="BS24" i="55"/>
  <c r="BS78" i="55" s="1"/>
  <c r="BS45" i="57"/>
  <c r="BS99" i="57" s="1"/>
  <c r="BS45" i="55"/>
  <c r="BS99" i="55" s="1"/>
  <c r="BS29" i="57"/>
  <c r="BS83" i="57" s="1"/>
  <c r="BS29" i="55"/>
  <c r="BS83" i="55" s="1"/>
  <c r="BS56" i="57"/>
  <c r="BS110" i="57" s="1"/>
  <c r="BS56" i="55"/>
  <c r="BS110" i="55" s="1"/>
  <c r="BS40" i="57"/>
  <c r="BS94" i="57" s="1"/>
  <c r="BS40" i="55"/>
  <c r="BS94" i="55" s="1"/>
  <c r="BS21" i="57"/>
  <c r="BS75" i="57" s="1"/>
  <c r="BS21" i="55"/>
  <c r="BS75" i="55" s="1"/>
  <c r="BS51" i="57"/>
  <c r="BS105" i="57" s="1"/>
  <c r="BS51" i="55"/>
  <c r="BS105" i="55" s="1"/>
  <c r="BS35" i="57"/>
  <c r="BS89" i="57" s="1"/>
  <c r="BS35" i="55"/>
  <c r="BS89" i="55" s="1"/>
  <c r="BS15" i="57"/>
  <c r="BS69" i="57" s="1"/>
  <c r="BS15" i="55"/>
  <c r="BS69" i="55" s="1"/>
  <c r="BS17" i="57"/>
  <c r="BS71" i="57" s="1"/>
  <c r="BS17" i="55"/>
  <c r="BS71" i="55" s="1"/>
  <c r="F34" i="55"/>
  <c r="F88" i="55" s="1"/>
  <c r="F34" i="57"/>
  <c r="F88" i="57" s="1"/>
  <c r="F22" i="57"/>
  <c r="F76" i="57" s="1"/>
  <c r="F22" i="55"/>
  <c r="F76" i="55" s="1"/>
  <c r="F19" i="57"/>
  <c r="F73" i="57" s="1"/>
  <c r="F48" i="55"/>
  <c r="F102" i="55" s="1"/>
  <c r="F37" i="57"/>
  <c r="F91" i="57" s="1"/>
  <c r="F37" i="55"/>
  <c r="F91" i="55" s="1"/>
  <c r="F9" i="55"/>
  <c r="F63" i="55" s="1"/>
  <c r="F45" i="57"/>
  <c r="F99" i="57" s="1"/>
  <c r="F41" i="57"/>
  <c r="F95" i="57" s="1"/>
  <c r="F41" i="55"/>
  <c r="F95" i="55" s="1"/>
  <c r="F24" i="57"/>
  <c r="F78" i="57" s="1"/>
  <c r="T25" i="57"/>
  <c r="T79" i="57" s="1"/>
  <c r="T25" i="55"/>
  <c r="T79" i="55" s="1"/>
  <c r="T18" i="57"/>
  <c r="T72" i="57" s="1"/>
  <c r="T18" i="55"/>
  <c r="T72" i="55" s="1"/>
  <c r="T45" i="57"/>
  <c r="T99" i="57" s="1"/>
  <c r="T45" i="55"/>
  <c r="T99" i="55" s="1"/>
  <c r="T51" i="57"/>
  <c r="T105" i="57" s="1"/>
  <c r="T51" i="55"/>
  <c r="T105" i="55" s="1"/>
  <c r="T35" i="57"/>
  <c r="T89" i="57" s="1"/>
  <c r="T35" i="55"/>
  <c r="T89" i="55" s="1"/>
  <c r="T16" i="57"/>
  <c r="T70" i="57" s="1"/>
  <c r="T16" i="55"/>
  <c r="T70" i="55" s="1"/>
  <c r="T50" i="57"/>
  <c r="T104" i="57" s="1"/>
  <c r="T50" i="55"/>
  <c r="T104" i="55" s="1"/>
  <c r="T34" i="57"/>
  <c r="T88" i="57" s="1"/>
  <c r="T34" i="55"/>
  <c r="T88" i="55" s="1"/>
  <c r="T15" i="57"/>
  <c r="T69" i="57" s="1"/>
  <c r="T15" i="55"/>
  <c r="T69" i="55" s="1"/>
  <c r="T52" i="57"/>
  <c r="T106" i="57" s="1"/>
  <c r="T52" i="55"/>
  <c r="T106" i="55" s="1"/>
  <c r="T36" i="57"/>
  <c r="T90" i="57" s="1"/>
  <c r="T36" i="55"/>
  <c r="T90" i="55" s="1"/>
  <c r="T17" i="57"/>
  <c r="T71" i="57" s="1"/>
  <c r="T17" i="55"/>
  <c r="T71" i="55" s="1"/>
  <c r="BP45" i="57"/>
  <c r="BP99" i="57" s="1"/>
  <c r="BP45" i="55"/>
  <c r="BP99" i="55" s="1"/>
  <c r="BP41" i="57"/>
  <c r="BP95" i="57" s="1"/>
  <c r="BP41" i="55"/>
  <c r="BP95" i="55" s="1"/>
  <c r="BP37" i="57"/>
  <c r="BP91" i="57" s="1"/>
  <c r="BP37" i="55"/>
  <c r="BP91" i="55" s="1"/>
  <c r="BP14" i="57"/>
  <c r="BP68" i="57" s="1"/>
  <c r="BP14" i="55"/>
  <c r="BP68" i="55" s="1"/>
  <c r="BP43" i="57"/>
  <c r="BP97" i="57" s="1"/>
  <c r="BP43" i="55"/>
  <c r="BP97" i="55" s="1"/>
  <c r="BP27" i="57"/>
  <c r="BP81" i="57" s="1"/>
  <c r="BP27" i="55"/>
  <c r="BP81" i="55" s="1"/>
  <c r="BP8" i="57"/>
  <c r="BP8" i="55"/>
  <c r="BP42" i="57"/>
  <c r="BP96" i="57" s="1"/>
  <c r="BP42" i="55"/>
  <c r="BP96" i="55" s="1"/>
  <c r="BP26" i="57"/>
  <c r="BP80" i="57" s="1"/>
  <c r="BP26" i="55"/>
  <c r="BP80" i="55" s="1"/>
  <c r="BP22" i="57"/>
  <c r="BP76" i="57" s="1"/>
  <c r="BP22" i="55"/>
  <c r="BP76" i="55" s="1"/>
  <c r="BP44" i="57"/>
  <c r="BP98" i="57" s="1"/>
  <c r="BP44" i="55"/>
  <c r="BP98" i="55" s="1"/>
  <c r="BP28" i="57"/>
  <c r="BP82" i="57" s="1"/>
  <c r="BP28" i="55"/>
  <c r="BP82" i="55" s="1"/>
  <c r="BP9" i="57"/>
  <c r="BP63" i="57" s="1"/>
  <c r="BP9" i="55"/>
  <c r="BP63" i="55" s="1"/>
  <c r="M47" i="58"/>
  <c r="M101" i="58" s="1"/>
  <c r="M47" i="56"/>
  <c r="M101" i="56" s="1"/>
  <c r="M14" i="58"/>
  <c r="M68" i="58" s="1"/>
  <c r="M14" i="56"/>
  <c r="M68" i="56" s="1"/>
  <c r="M24" i="58"/>
  <c r="M78" i="58" s="1"/>
  <c r="M24" i="56"/>
  <c r="M78" i="56" s="1"/>
  <c r="M37" i="58"/>
  <c r="M91" i="58" s="1"/>
  <c r="M37" i="56"/>
  <c r="M91" i="56" s="1"/>
  <c r="M20" i="58"/>
  <c r="M74" i="58" s="1"/>
  <c r="M20" i="56"/>
  <c r="M74" i="56" s="1"/>
  <c r="M32" i="56"/>
  <c r="M86" i="56" s="1"/>
  <c r="M32" i="58"/>
  <c r="M86" i="58" s="1"/>
  <c r="M53" i="58"/>
  <c r="M107" i="58" s="1"/>
  <c r="M53" i="56"/>
  <c r="M107" i="56" s="1"/>
  <c r="M42" i="58"/>
  <c r="M96" i="58" s="1"/>
  <c r="M42" i="56"/>
  <c r="M96" i="56" s="1"/>
  <c r="M27" i="58"/>
  <c r="M81" i="58" s="1"/>
  <c r="M27" i="56"/>
  <c r="M81" i="56" s="1"/>
  <c r="M22" i="58"/>
  <c r="M76" i="58" s="1"/>
  <c r="M22" i="56"/>
  <c r="M76" i="56" s="1"/>
  <c r="M49" i="58"/>
  <c r="M103" i="58" s="1"/>
  <c r="M49" i="56"/>
  <c r="M103" i="56" s="1"/>
  <c r="M38" i="58"/>
  <c r="M92" i="58" s="1"/>
  <c r="M38" i="56"/>
  <c r="M92" i="56" s="1"/>
  <c r="M15" i="58"/>
  <c r="M69" i="58" s="1"/>
  <c r="M15" i="56"/>
  <c r="M69" i="56" s="1"/>
  <c r="K50" i="58"/>
  <c r="K104" i="58" s="1"/>
  <c r="K50" i="56"/>
  <c r="K104" i="56" s="1"/>
  <c r="K47" i="58"/>
  <c r="K101" i="58" s="1"/>
  <c r="K47" i="56"/>
  <c r="K101" i="56" s="1"/>
  <c r="K31" i="58"/>
  <c r="K85" i="58" s="1"/>
  <c r="K31" i="56"/>
  <c r="K85" i="56" s="1"/>
  <c r="K21" i="58"/>
  <c r="K75" i="58" s="1"/>
  <c r="K21" i="56"/>
  <c r="K75" i="56" s="1"/>
  <c r="K8" i="58"/>
  <c r="K8" i="56"/>
  <c r="K12" i="58"/>
  <c r="K66" i="58" s="1"/>
  <c r="K12" i="56"/>
  <c r="K66" i="56" s="1"/>
  <c r="K52" i="58"/>
  <c r="K106" i="58" s="1"/>
  <c r="K52" i="56"/>
  <c r="K106" i="56" s="1"/>
  <c r="K54" i="58"/>
  <c r="K108" i="58" s="1"/>
  <c r="K54" i="56"/>
  <c r="K108" i="56" s="1"/>
  <c r="K49" i="58"/>
  <c r="K103" i="58" s="1"/>
  <c r="K49" i="56"/>
  <c r="K103" i="56" s="1"/>
  <c r="K10" i="56"/>
  <c r="K64" i="56" s="1"/>
  <c r="K10" i="58"/>
  <c r="K64" i="58" s="1"/>
  <c r="K45" i="58"/>
  <c r="K99" i="58" s="1"/>
  <c r="K45" i="56"/>
  <c r="K99" i="56" s="1"/>
  <c r="K32" i="58"/>
  <c r="K86" i="58" s="1"/>
  <c r="K32" i="56"/>
  <c r="K86" i="56" s="1"/>
  <c r="I11" i="58"/>
  <c r="I65" i="58" s="1"/>
  <c r="I11" i="56"/>
  <c r="I65" i="56" s="1"/>
  <c r="I23" i="58"/>
  <c r="I77" i="58" s="1"/>
  <c r="I23" i="56"/>
  <c r="I77" i="56" s="1"/>
  <c r="I57" i="58"/>
  <c r="I111" i="58" s="1"/>
  <c r="I57" i="56"/>
  <c r="I111" i="56" s="1"/>
  <c r="I44" i="58"/>
  <c r="I98" i="58" s="1"/>
  <c r="I44" i="56"/>
  <c r="I98" i="56" s="1"/>
  <c r="I13" i="58"/>
  <c r="I67" i="58" s="1"/>
  <c r="I13" i="56"/>
  <c r="I67" i="56" s="1"/>
  <c r="I37" i="58"/>
  <c r="I91" i="58" s="1"/>
  <c r="I37" i="56"/>
  <c r="I91" i="56" s="1"/>
  <c r="I48" i="58"/>
  <c r="I102" i="58" s="1"/>
  <c r="I48" i="56"/>
  <c r="I102" i="56" s="1"/>
  <c r="I21" i="58"/>
  <c r="I75" i="58" s="1"/>
  <c r="I21" i="56"/>
  <c r="I75" i="56" s="1"/>
  <c r="I50" i="56"/>
  <c r="I104" i="56" s="1"/>
  <c r="I50" i="58"/>
  <c r="I104" i="58" s="1"/>
  <c r="I33" i="58"/>
  <c r="I87" i="58" s="1"/>
  <c r="I33" i="56"/>
  <c r="I87" i="56" s="1"/>
  <c r="I20" i="58"/>
  <c r="I74" i="58" s="1"/>
  <c r="I20" i="56"/>
  <c r="I74" i="56" s="1"/>
  <c r="I42" i="58"/>
  <c r="I96" i="58" s="1"/>
  <c r="I42" i="56"/>
  <c r="I96" i="56" s="1"/>
  <c r="I15" i="58"/>
  <c r="I69" i="58" s="1"/>
  <c r="I15" i="56"/>
  <c r="I69" i="56" s="1"/>
  <c r="U35" i="58"/>
  <c r="U89" i="58" s="1"/>
  <c r="U35" i="56"/>
  <c r="U89" i="56" s="1"/>
  <c r="U55" i="58"/>
  <c r="U109" i="58" s="1"/>
  <c r="U55" i="56"/>
  <c r="U109" i="56" s="1"/>
  <c r="U43" i="58"/>
  <c r="U97" i="58" s="1"/>
  <c r="U43" i="56"/>
  <c r="U97" i="56" s="1"/>
  <c r="U22" i="58"/>
  <c r="U76" i="58" s="1"/>
  <c r="U22" i="56"/>
  <c r="U76" i="56" s="1"/>
  <c r="U33" i="58"/>
  <c r="U87" i="58" s="1"/>
  <c r="U33" i="56"/>
  <c r="U87" i="56" s="1"/>
  <c r="U42" i="58"/>
  <c r="U96" i="58" s="1"/>
  <c r="U42" i="56"/>
  <c r="U96" i="56" s="1"/>
  <c r="U21" i="58"/>
  <c r="U75" i="58" s="1"/>
  <c r="U21" i="56"/>
  <c r="U75" i="56" s="1"/>
  <c r="U52" i="58"/>
  <c r="U106" i="58" s="1"/>
  <c r="U52" i="56"/>
  <c r="U106" i="56" s="1"/>
  <c r="U30" i="58"/>
  <c r="U84" i="58" s="1"/>
  <c r="U30" i="56"/>
  <c r="U84" i="56" s="1"/>
  <c r="U9" i="58"/>
  <c r="U63" i="58" s="1"/>
  <c r="U9" i="56"/>
  <c r="U63" i="56" s="1"/>
  <c r="U40" i="58"/>
  <c r="U94" i="58" s="1"/>
  <c r="U40" i="56"/>
  <c r="U94" i="56" s="1"/>
  <c r="U18" i="58"/>
  <c r="U72" i="58" s="1"/>
  <c r="U18" i="56"/>
  <c r="U72" i="56" s="1"/>
  <c r="O39" i="56"/>
  <c r="O93" i="56" s="1"/>
  <c r="O39" i="58"/>
  <c r="O93" i="58" s="1"/>
  <c r="O31" i="58"/>
  <c r="O85" i="58" s="1"/>
  <c r="O31" i="56"/>
  <c r="O85" i="56" s="1"/>
  <c r="O19" i="56"/>
  <c r="O73" i="56" s="1"/>
  <c r="O19" i="58"/>
  <c r="O73" i="58" s="1"/>
  <c r="O17" i="58"/>
  <c r="O71" i="58" s="1"/>
  <c r="O17" i="56"/>
  <c r="O71" i="56" s="1"/>
  <c r="O57" i="58"/>
  <c r="O111" i="58" s="1"/>
  <c r="O57" i="56"/>
  <c r="O111" i="56" s="1"/>
  <c r="O38" i="58"/>
  <c r="O92" i="58" s="1"/>
  <c r="O38" i="56"/>
  <c r="O92" i="56" s="1"/>
  <c r="O53" i="58"/>
  <c r="O107" i="58" s="1"/>
  <c r="O53" i="56"/>
  <c r="O107" i="56" s="1"/>
  <c r="O21" i="58"/>
  <c r="O75" i="58" s="1"/>
  <c r="O21" i="56"/>
  <c r="O75" i="56" s="1"/>
  <c r="O34" i="58"/>
  <c r="O88" i="58" s="1"/>
  <c r="O34" i="56"/>
  <c r="O88" i="56" s="1"/>
  <c r="O56" i="58"/>
  <c r="O110" i="58" s="1"/>
  <c r="O56" i="56"/>
  <c r="O110" i="56" s="1"/>
  <c r="O40" i="58"/>
  <c r="O94" i="58" s="1"/>
  <c r="O40" i="56"/>
  <c r="O94" i="56" s="1"/>
  <c r="O24" i="58"/>
  <c r="O78" i="58" s="1"/>
  <c r="O24" i="56"/>
  <c r="O78" i="56" s="1"/>
  <c r="O8" i="58"/>
  <c r="O8" i="56"/>
  <c r="J45" i="57"/>
  <c r="J99" i="57" s="1"/>
  <c r="J45" i="55"/>
  <c r="J99" i="55" s="1"/>
  <c r="J10" i="57"/>
  <c r="J64" i="57" s="1"/>
  <c r="J10" i="55"/>
  <c r="J64" i="55" s="1"/>
  <c r="J27" i="57"/>
  <c r="J81" i="57" s="1"/>
  <c r="J27" i="55"/>
  <c r="J81" i="55" s="1"/>
  <c r="J49" i="57"/>
  <c r="J103" i="57" s="1"/>
  <c r="J49" i="55"/>
  <c r="J103" i="55" s="1"/>
  <c r="J14" i="57"/>
  <c r="J68" i="57" s="1"/>
  <c r="J14" i="55"/>
  <c r="J68" i="55" s="1"/>
  <c r="J39" i="57"/>
  <c r="J93" i="57" s="1"/>
  <c r="J39" i="55"/>
  <c r="J93" i="55" s="1"/>
  <c r="J56" i="57"/>
  <c r="J110" i="57" s="1"/>
  <c r="J56" i="55"/>
  <c r="J110" i="55" s="1"/>
  <c r="J40" i="57"/>
  <c r="J94" i="57" s="1"/>
  <c r="J40" i="55"/>
  <c r="J94" i="55" s="1"/>
  <c r="J21" i="57"/>
  <c r="J75" i="57" s="1"/>
  <c r="J21" i="55"/>
  <c r="J75" i="55" s="1"/>
  <c r="J23" i="57"/>
  <c r="J77" i="57" s="1"/>
  <c r="J23" i="55"/>
  <c r="J77" i="55" s="1"/>
  <c r="J42" i="57"/>
  <c r="J96" i="57" s="1"/>
  <c r="J42" i="55"/>
  <c r="J96" i="55" s="1"/>
  <c r="J26" i="57"/>
  <c r="J80" i="57" s="1"/>
  <c r="J26" i="55"/>
  <c r="J80" i="55" s="1"/>
  <c r="J22" i="57"/>
  <c r="J76" i="57" s="1"/>
  <c r="J22" i="55"/>
  <c r="J76" i="55" s="1"/>
  <c r="V24" i="57"/>
  <c r="V78" i="57" s="1"/>
  <c r="V24" i="55"/>
  <c r="V78" i="55" s="1"/>
  <c r="V49" i="57"/>
  <c r="V103" i="57" s="1"/>
  <c r="V49" i="55"/>
  <c r="V103" i="55" s="1"/>
  <c r="V29" i="57"/>
  <c r="V83" i="57" s="1"/>
  <c r="V29" i="55"/>
  <c r="V83" i="55" s="1"/>
  <c r="V47" i="57"/>
  <c r="V101" i="57" s="1"/>
  <c r="V47" i="55"/>
  <c r="V101" i="55" s="1"/>
  <c r="V31" i="57"/>
  <c r="V85" i="57" s="1"/>
  <c r="V31" i="55"/>
  <c r="V85" i="55" s="1"/>
  <c r="V12" i="57"/>
  <c r="V66" i="57" s="1"/>
  <c r="V12" i="55"/>
  <c r="V66" i="55" s="1"/>
  <c r="V46" i="57"/>
  <c r="V100" i="57" s="1"/>
  <c r="V46" i="55"/>
  <c r="V100" i="55" s="1"/>
  <c r="V30" i="57"/>
  <c r="V84" i="57" s="1"/>
  <c r="V30" i="55"/>
  <c r="V84" i="55" s="1"/>
  <c r="V11" i="57"/>
  <c r="V65" i="57" s="1"/>
  <c r="V11" i="55"/>
  <c r="V65" i="55" s="1"/>
  <c r="V48" i="57"/>
  <c r="V102" i="57" s="1"/>
  <c r="V48" i="55"/>
  <c r="V102" i="55" s="1"/>
  <c r="V32" i="57"/>
  <c r="V86" i="57" s="1"/>
  <c r="V32" i="55"/>
  <c r="V86" i="55" s="1"/>
  <c r="V13" i="57"/>
  <c r="V67" i="57" s="1"/>
  <c r="V13" i="55"/>
  <c r="V67" i="55" s="1"/>
  <c r="BM51" i="57"/>
  <c r="BM105" i="57" s="1"/>
  <c r="BM51" i="55"/>
  <c r="BM105" i="55" s="1"/>
  <c r="BM35" i="57"/>
  <c r="BM89" i="57" s="1"/>
  <c r="BM35" i="55"/>
  <c r="BM89" i="55" s="1"/>
  <c r="BM16" i="57"/>
  <c r="BM70" i="57" s="1"/>
  <c r="BM16" i="55"/>
  <c r="BM70" i="55" s="1"/>
  <c r="BM50" i="57"/>
  <c r="BM104" i="57" s="1"/>
  <c r="BM50" i="55"/>
  <c r="BM104" i="55" s="1"/>
  <c r="BM34" i="57"/>
  <c r="BM88" i="57" s="1"/>
  <c r="BM34" i="55"/>
  <c r="BM88" i="55" s="1"/>
  <c r="BM15" i="57"/>
  <c r="BM69" i="57" s="1"/>
  <c r="BM15" i="55"/>
  <c r="BM69" i="55" s="1"/>
  <c r="BM53" i="57"/>
  <c r="BM107" i="57" s="1"/>
  <c r="BM53" i="55"/>
  <c r="BM107" i="55" s="1"/>
  <c r="BM37" i="57"/>
  <c r="BM91" i="57" s="1"/>
  <c r="BM37" i="55"/>
  <c r="BM91" i="55" s="1"/>
  <c r="BM18" i="57"/>
  <c r="BM72" i="57" s="1"/>
  <c r="BM18" i="55"/>
  <c r="BM72" i="55" s="1"/>
  <c r="BM56" i="57"/>
  <c r="BM110" i="57" s="1"/>
  <c r="BM56" i="55"/>
  <c r="BM110" i="55" s="1"/>
  <c r="BM40" i="57"/>
  <c r="BM94" i="57" s="1"/>
  <c r="BM40" i="55"/>
  <c r="BM94" i="55" s="1"/>
  <c r="BM21" i="57"/>
  <c r="BM75" i="57" s="1"/>
  <c r="BM21" i="55"/>
  <c r="BM75" i="55" s="1"/>
  <c r="BM23" i="57"/>
  <c r="BM77" i="57" s="1"/>
  <c r="BM23" i="55"/>
  <c r="BM77" i="55" s="1"/>
  <c r="O44" i="57"/>
  <c r="O98" i="57" s="1"/>
  <c r="O44" i="55"/>
  <c r="O98" i="55" s="1"/>
  <c r="O28" i="57"/>
  <c r="O82" i="57" s="1"/>
  <c r="O28" i="55"/>
  <c r="O82" i="55" s="1"/>
  <c r="O9" i="57"/>
  <c r="O63" i="57" s="1"/>
  <c r="O9" i="55"/>
  <c r="O63" i="55" s="1"/>
  <c r="O47" i="57"/>
  <c r="O101" i="57" s="1"/>
  <c r="O47" i="55"/>
  <c r="O101" i="55" s="1"/>
  <c r="O31" i="57"/>
  <c r="O85" i="57" s="1"/>
  <c r="O31" i="55"/>
  <c r="O85" i="55" s="1"/>
  <c r="O12" i="57"/>
  <c r="O66" i="57" s="1"/>
  <c r="O12" i="55"/>
  <c r="O66" i="55" s="1"/>
  <c r="O46" i="57"/>
  <c r="O100" i="57" s="1"/>
  <c r="O46" i="55"/>
  <c r="O100" i="55" s="1"/>
  <c r="O30" i="57"/>
  <c r="O84" i="57" s="1"/>
  <c r="O30" i="55"/>
  <c r="O84" i="55" s="1"/>
  <c r="O11" i="57"/>
  <c r="O11" i="55"/>
  <c r="O65" i="55" s="1"/>
  <c r="O49" i="57"/>
  <c r="O103" i="57" s="1"/>
  <c r="O49" i="55"/>
  <c r="O103" i="55" s="1"/>
  <c r="O33" i="57"/>
  <c r="O87" i="57" s="1"/>
  <c r="O33" i="55"/>
  <c r="O87" i="55" s="1"/>
  <c r="O14" i="57"/>
  <c r="O68" i="57" s="1"/>
  <c r="O14" i="55"/>
  <c r="O68" i="55" s="1"/>
  <c r="BN57" i="57"/>
  <c r="BN111" i="57" s="1"/>
  <c r="BN57" i="55"/>
  <c r="BN111" i="55" s="1"/>
  <c r="BN49" i="57"/>
  <c r="BN103" i="57" s="1"/>
  <c r="BN49" i="55"/>
  <c r="BN103" i="55" s="1"/>
  <c r="BN47" i="57"/>
  <c r="BN101" i="57" s="1"/>
  <c r="BN47" i="55"/>
  <c r="BN101" i="55" s="1"/>
  <c r="BN31" i="57"/>
  <c r="BN85" i="57" s="1"/>
  <c r="BN31" i="55"/>
  <c r="BN85" i="55" s="1"/>
  <c r="BN12" i="57"/>
  <c r="BN66" i="57" s="1"/>
  <c r="BN12" i="55"/>
  <c r="BN66" i="55" s="1"/>
  <c r="BN46" i="57"/>
  <c r="BN100" i="57" s="1"/>
  <c r="BN46" i="55"/>
  <c r="BN100" i="55" s="1"/>
  <c r="BN30" i="57"/>
  <c r="BN84" i="57" s="1"/>
  <c r="BN30" i="55"/>
  <c r="BN84" i="55" s="1"/>
  <c r="BN11" i="57"/>
  <c r="BN65" i="57" s="1"/>
  <c r="BN11" i="55"/>
  <c r="BN65" i="55" s="1"/>
  <c r="BN18" i="57"/>
  <c r="BN72" i="57" s="1"/>
  <c r="BN18" i="55"/>
  <c r="BN72" i="55" s="1"/>
  <c r="BN56" i="57"/>
  <c r="BN110" i="57" s="1"/>
  <c r="BN56" i="55"/>
  <c r="BN110" i="55" s="1"/>
  <c r="BN40" i="57"/>
  <c r="BN94" i="57" s="1"/>
  <c r="BN40" i="55"/>
  <c r="BN94" i="55" s="1"/>
  <c r="BN21" i="57"/>
  <c r="BN75" i="57" s="1"/>
  <c r="BN21" i="55"/>
  <c r="BN75" i="55" s="1"/>
  <c r="BN23" i="57"/>
  <c r="BN77" i="57" s="1"/>
  <c r="BN23" i="55"/>
  <c r="BN77" i="55" s="1"/>
  <c r="BG45" i="57"/>
  <c r="BG99" i="57" s="1"/>
  <c r="BG45" i="55"/>
  <c r="BG99" i="55" s="1"/>
  <c r="BG29" i="57"/>
  <c r="BG83" i="57" s="1"/>
  <c r="BG29" i="55"/>
  <c r="BG83" i="55" s="1"/>
  <c r="BG10" i="57"/>
  <c r="BG64" i="57" s="1"/>
  <c r="BG10" i="55"/>
  <c r="BG64" i="55" s="1"/>
  <c r="BG48" i="57"/>
  <c r="BG102" i="57" s="1"/>
  <c r="BG48" i="55"/>
  <c r="BG102" i="55" s="1"/>
  <c r="BG32" i="57"/>
  <c r="BG86" i="57" s="1"/>
  <c r="BG32" i="55"/>
  <c r="BG86" i="55" s="1"/>
  <c r="BG13" i="57"/>
  <c r="BG67" i="57" s="1"/>
  <c r="BG13" i="55"/>
  <c r="BG67" i="55" s="1"/>
  <c r="BG51" i="57"/>
  <c r="BG105" i="57" s="1"/>
  <c r="BG51" i="55"/>
  <c r="BG105" i="55" s="1"/>
  <c r="BG35" i="57"/>
  <c r="BG89" i="57" s="1"/>
  <c r="BG35" i="55"/>
  <c r="BG89" i="55" s="1"/>
  <c r="BG16" i="57"/>
  <c r="BG70" i="57" s="1"/>
  <c r="BG16" i="55"/>
  <c r="BG70" i="55" s="1"/>
  <c r="BG50" i="57"/>
  <c r="BG104" i="57" s="1"/>
  <c r="BG50" i="55"/>
  <c r="BG104" i="55" s="1"/>
  <c r="BG34" i="57"/>
  <c r="BG88" i="57" s="1"/>
  <c r="BG34" i="55"/>
  <c r="BG88" i="55" s="1"/>
  <c r="BG15" i="57"/>
  <c r="BG69" i="57" s="1"/>
  <c r="BG15" i="55"/>
  <c r="BG69" i="55" s="1"/>
  <c r="I15" i="57"/>
  <c r="I69" i="57" s="1"/>
  <c r="I15" i="55"/>
  <c r="I69" i="55" s="1"/>
  <c r="I39" i="57"/>
  <c r="I93" i="57" s="1"/>
  <c r="I39" i="55"/>
  <c r="I93" i="55" s="1"/>
  <c r="I35" i="57"/>
  <c r="I89" i="57" s="1"/>
  <c r="I35" i="55"/>
  <c r="I89" i="55" s="1"/>
  <c r="I27" i="57"/>
  <c r="I81" i="57" s="1"/>
  <c r="I27" i="55"/>
  <c r="I81" i="55" s="1"/>
  <c r="I54" i="57"/>
  <c r="I108" i="57" s="1"/>
  <c r="I54" i="55"/>
  <c r="I108" i="55" s="1"/>
  <c r="I12" i="55"/>
  <c r="I66" i="55" s="1"/>
  <c r="I12" i="57"/>
  <c r="I66" i="57" s="1"/>
  <c r="I29" i="57"/>
  <c r="I83" i="57" s="1"/>
  <c r="I29" i="55"/>
  <c r="I83" i="55" s="1"/>
  <c r="I25" i="57"/>
  <c r="I79" i="57" s="1"/>
  <c r="I25" i="55"/>
  <c r="I79" i="55" s="1"/>
  <c r="I18" i="57"/>
  <c r="I72" i="57" s="1"/>
  <c r="I18" i="55"/>
  <c r="I72" i="55" s="1"/>
  <c r="I56" i="57"/>
  <c r="I110" i="57" s="1"/>
  <c r="I56" i="55"/>
  <c r="I110" i="55" s="1"/>
  <c r="I21" i="57"/>
  <c r="I75" i="57" s="1"/>
  <c r="I21" i="55"/>
  <c r="I75" i="55" s="1"/>
  <c r="I44" i="57"/>
  <c r="I98" i="57" s="1"/>
  <c r="I44" i="55"/>
  <c r="I98" i="55" s="1"/>
  <c r="I24" i="57"/>
  <c r="I78" i="57" s="1"/>
  <c r="I24" i="55"/>
  <c r="I78" i="55" s="1"/>
  <c r="BD45" i="57"/>
  <c r="BD99" i="57" s="1"/>
  <c r="BD45" i="55"/>
  <c r="BD99" i="55" s="1"/>
  <c r="BD31" i="57"/>
  <c r="BD85" i="57" s="1"/>
  <c r="BD31" i="55"/>
  <c r="BD85" i="55" s="1"/>
  <c r="BD10" i="57"/>
  <c r="BD64" i="57" s="1"/>
  <c r="BD10" i="55"/>
  <c r="BD64" i="55" s="1"/>
  <c r="BD44" i="57"/>
  <c r="BD98" i="57" s="1"/>
  <c r="BD44" i="55"/>
  <c r="BD98" i="55" s="1"/>
  <c r="BD30" i="57"/>
  <c r="BD84" i="57" s="1"/>
  <c r="BD30" i="55"/>
  <c r="BD84" i="55" s="1"/>
  <c r="BD9" i="57"/>
  <c r="BD63" i="57" s="1"/>
  <c r="BD9" i="55"/>
  <c r="BD63" i="55" s="1"/>
  <c r="BD47" i="57"/>
  <c r="BD101" i="57" s="1"/>
  <c r="BD47" i="55"/>
  <c r="BD101" i="55" s="1"/>
  <c r="BD29" i="57"/>
  <c r="BD83" i="57" s="1"/>
  <c r="BD29" i="55"/>
  <c r="BD83" i="55" s="1"/>
  <c r="BD12" i="57"/>
  <c r="BD66" i="57" s="1"/>
  <c r="BD12" i="55"/>
  <c r="BD66" i="55" s="1"/>
  <c r="BD50" i="57"/>
  <c r="BD104" i="57" s="1"/>
  <c r="BD50" i="55"/>
  <c r="BD104" i="55" s="1"/>
  <c r="BD32" i="57"/>
  <c r="BD86" i="57" s="1"/>
  <c r="BD32" i="55"/>
  <c r="BD86" i="55" s="1"/>
  <c r="BD15" i="57"/>
  <c r="BD69" i="57" s="1"/>
  <c r="BD15" i="55"/>
  <c r="BD69" i="55" s="1"/>
  <c r="BT53" i="57"/>
  <c r="BT107" i="57" s="1"/>
  <c r="BT53" i="55"/>
  <c r="BT107" i="55" s="1"/>
  <c r="BT37" i="57"/>
  <c r="BT91" i="57" s="1"/>
  <c r="BT37" i="55"/>
  <c r="BT91" i="55" s="1"/>
  <c r="BT18" i="57"/>
  <c r="BT72" i="57" s="1"/>
  <c r="BT18" i="55"/>
  <c r="BT72" i="55" s="1"/>
  <c r="BT56" i="57"/>
  <c r="BT110" i="57" s="1"/>
  <c r="BT56" i="55"/>
  <c r="BT110" i="55" s="1"/>
  <c r="BT40" i="57"/>
  <c r="BT94" i="57" s="1"/>
  <c r="BT40" i="55"/>
  <c r="BT94" i="55" s="1"/>
  <c r="BT21" i="57"/>
  <c r="BT75" i="57" s="1"/>
  <c r="BT21" i="55"/>
  <c r="BT75" i="55" s="1"/>
  <c r="BT23" i="57"/>
  <c r="BT77" i="57" s="1"/>
  <c r="BT23" i="55"/>
  <c r="BT77" i="55" s="1"/>
  <c r="BT43" i="57"/>
  <c r="BT97" i="57" s="1"/>
  <c r="BT43" i="55"/>
  <c r="BT97" i="55" s="1"/>
  <c r="BT27" i="57"/>
  <c r="BT81" i="57" s="1"/>
  <c r="BT27" i="55"/>
  <c r="BT81" i="55" s="1"/>
  <c r="BT8" i="57"/>
  <c r="BT8" i="55"/>
  <c r="BT42" i="57"/>
  <c r="BT96" i="57" s="1"/>
  <c r="BT42" i="55"/>
  <c r="BT96" i="55" s="1"/>
  <c r="BT26" i="57"/>
  <c r="BT80" i="57" s="1"/>
  <c r="BT26" i="55"/>
  <c r="BT80" i="55" s="1"/>
  <c r="BT22" i="57"/>
  <c r="BT76" i="57" s="1"/>
  <c r="BT22" i="55"/>
  <c r="BT76" i="55" s="1"/>
  <c r="N23" i="58"/>
  <c r="N77" i="58" s="1"/>
  <c r="N23" i="56"/>
  <c r="N77" i="56" s="1"/>
  <c r="N43" i="58"/>
  <c r="N97" i="58" s="1"/>
  <c r="N43" i="56"/>
  <c r="N97" i="56" s="1"/>
  <c r="N31" i="58"/>
  <c r="N85" i="58" s="1"/>
  <c r="N31" i="56"/>
  <c r="N85" i="56" s="1"/>
  <c r="N32" i="58"/>
  <c r="N86" i="58" s="1"/>
  <c r="N32" i="56"/>
  <c r="N86" i="56" s="1"/>
  <c r="N52" i="58"/>
  <c r="N106" i="58" s="1"/>
  <c r="N52" i="56"/>
  <c r="N106" i="56" s="1"/>
  <c r="N20" i="58"/>
  <c r="N74" i="58" s="1"/>
  <c r="N20" i="56"/>
  <c r="N74" i="56" s="1"/>
  <c r="N45" i="58"/>
  <c r="N99" i="58" s="1"/>
  <c r="N45" i="56"/>
  <c r="N99" i="56" s="1"/>
  <c r="N29" i="58"/>
  <c r="N83" i="58" s="1"/>
  <c r="N29" i="56"/>
  <c r="N83" i="56" s="1"/>
  <c r="N10" i="58"/>
  <c r="N64" i="58" s="1"/>
  <c r="N10" i="56"/>
  <c r="N64" i="56" s="1"/>
  <c r="N46" i="58"/>
  <c r="N100" i="58" s="1"/>
  <c r="N46" i="56"/>
  <c r="N100" i="56" s="1"/>
  <c r="N30" i="58"/>
  <c r="N84" i="58" s="1"/>
  <c r="N30" i="56"/>
  <c r="N84" i="56" s="1"/>
  <c r="N16" i="58"/>
  <c r="N70" i="58" s="1"/>
  <c r="N16" i="56"/>
  <c r="N70" i="56" s="1"/>
  <c r="N11" i="58"/>
  <c r="N65" i="58" s="1"/>
  <c r="N11" i="56"/>
  <c r="N65" i="56" s="1"/>
  <c r="L33" i="58"/>
  <c r="L87" i="58" s="1"/>
  <c r="L33" i="56"/>
  <c r="L87" i="56" s="1"/>
  <c r="L20" i="58"/>
  <c r="L74" i="58" s="1"/>
  <c r="L20" i="56"/>
  <c r="L74" i="56" s="1"/>
  <c r="L45" i="58"/>
  <c r="L99" i="58" s="1"/>
  <c r="L45" i="56"/>
  <c r="L99" i="56" s="1"/>
  <c r="L24" i="58"/>
  <c r="L78" i="58" s="1"/>
  <c r="L24" i="56"/>
  <c r="L78" i="56" s="1"/>
  <c r="L57" i="58"/>
  <c r="L111" i="58" s="1"/>
  <c r="L57" i="56"/>
  <c r="L111" i="56" s="1"/>
  <c r="L44" i="58"/>
  <c r="L98" i="58" s="1"/>
  <c r="L44" i="56"/>
  <c r="L98" i="56" s="1"/>
  <c r="L42" i="58"/>
  <c r="L96" i="58" s="1"/>
  <c r="L42" i="56"/>
  <c r="L96" i="56" s="1"/>
  <c r="L54" i="58"/>
  <c r="L108" i="58" s="1"/>
  <c r="L54" i="56"/>
  <c r="L108" i="56" s="1"/>
  <c r="L26" i="58"/>
  <c r="L80" i="58" s="1"/>
  <c r="L26" i="56"/>
  <c r="L80" i="56" s="1"/>
  <c r="L38" i="58"/>
  <c r="L92" i="58" s="1"/>
  <c r="L38" i="56"/>
  <c r="L92" i="56" s="1"/>
  <c r="L51" i="58"/>
  <c r="L105" i="58" s="1"/>
  <c r="L51" i="56"/>
  <c r="L105" i="56" s="1"/>
  <c r="L23" i="58"/>
  <c r="L77" i="58" s="1"/>
  <c r="L23" i="56"/>
  <c r="L77" i="56" s="1"/>
  <c r="R23" i="58"/>
  <c r="R77" i="58" s="1"/>
  <c r="R23" i="56"/>
  <c r="R77" i="56" s="1"/>
  <c r="R27" i="58"/>
  <c r="R81" i="58" s="1"/>
  <c r="R27" i="56"/>
  <c r="R81" i="56" s="1"/>
  <c r="R31" i="58"/>
  <c r="R85" i="58" s="1"/>
  <c r="R31" i="56"/>
  <c r="R85" i="56" s="1"/>
  <c r="R53" i="58"/>
  <c r="R107" i="58" s="1"/>
  <c r="R53" i="56"/>
  <c r="R107" i="56" s="1"/>
  <c r="R26" i="58"/>
  <c r="R80" i="58" s="1"/>
  <c r="R26" i="56"/>
  <c r="R80" i="56" s="1"/>
  <c r="R57" i="58"/>
  <c r="R111" i="58" s="1"/>
  <c r="R57" i="56"/>
  <c r="R111" i="56" s="1"/>
  <c r="R36" i="58"/>
  <c r="R90" i="58" s="1"/>
  <c r="R36" i="56"/>
  <c r="R90" i="56" s="1"/>
  <c r="R16" i="58"/>
  <c r="R70" i="58" s="1"/>
  <c r="R16" i="56"/>
  <c r="R70" i="56" s="1"/>
  <c r="R50" i="58"/>
  <c r="R104" i="58" s="1"/>
  <c r="R50" i="56"/>
  <c r="R104" i="56" s="1"/>
  <c r="R29" i="58"/>
  <c r="R83" i="58" s="1"/>
  <c r="R29" i="56"/>
  <c r="R83" i="56" s="1"/>
  <c r="R10" i="58"/>
  <c r="R64" i="58" s="1"/>
  <c r="R10" i="56"/>
  <c r="R64" i="56" s="1"/>
  <c r="R38" i="58"/>
  <c r="R92" i="58" s="1"/>
  <c r="R38" i="56"/>
  <c r="R92" i="56" s="1"/>
  <c r="R11" i="58"/>
  <c r="R65" i="58" s="1"/>
  <c r="R11" i="56"/>
  <c r="R65" i="56" s="1"/>
  <c r="V55" i="58"/>
  <c r="V109" i="58" s="1"/>
  <c r="V55" i="56"/>
  <c r="V109" i="56" s="1"/>
  <c r="V27" i="58"/>
  <c r="V81" i="58" s="1"/>
  <c r="V27" i="56"/>
  <c r="V81" i="56" s="1"/>
  <c r="V38" i="58"/>
  <c r="V92" i="58" s="1"/>
  <c r="V38" i="56"/>
  <c r="V92" i="56" s="1"/>
  <c r="V12" i="58"/>
  <c r="V66" i="58" s="1"/>
  <c r="V12" i="56"/>
  <c r="V66" i="56" s="1"/>
  <c r="V22" i="58"/>
  <c r="V76" i="58" s="1"/>
  <c r="V22" i="56"/>
  <c r="V76" i="56" s="1"/>
  <c r="V37" i="58"/>
  <c r="V91" i="58" s="1"/>
  <c r="V37" i="56"/>
  <c r="V91" i="56" s="1"/>
  <c r="V16" i="58"/>
  <c r="V70" i="58" s="1"/>
  <c r="V16" i="56"/>
  <c r="V70" i="56" s="1"/>
  <c r="V46" i="58"/>
  <c r="V100" i="58" s="1"/>
  <c r="V46" i="56"/>
  <c r="V100" i="56" s="1"/>
  <c r="V25" i="58"/>
  <c r="V79" i="58" s="1"/>
  <c r="V25" i="56"/>
  <c r="V79" i="56" s="1"/>
  <c r="V56" i="58"/>
  <c r="V110" i="58" s="1"/>
  <c r="V56" i="56"/>
  <c r="V110" i="56" s="1"/>
  <c r="V34" i="58"/>
  <c r="V88" i="58" s="1"/>
  <c r="V34" i="56"/>
  <c r="V88" i="56" s="1"/>
  <c r="V13" i="58"/>
  <c r="V67" i="58" s="1"/>
  <c r="V13" i="56"/>
  <c r="V67" i="56" s="1"/>
  <c r="P15" i="58"/>
  <c r="P69" i="58" s="1"/>
  <c r="P15" i="56"/>
  <c r="P69" i="56" s="1"/>
  <c r="P19" i="58"/>
  <c r="P73" i="58" s="1"/>
  <c r="P19" i="56"/>
  <c r="P73" i="56" s="1"/>
  <c r="P39" i="56"/>
  <c r="P93" i="56" s="1"/>
  <c r="P39" i="58"/>
  <c r="P93" i="58" s="1"/>
  <c r="P12" i="58"/>
  <c r="P66" i="58" s="1"/>
  <c r="P12" i="56"/>
  <c r="P66" i="56" s="1"/>
  <c r="P53" i="58"/>
  <c r="P107" i="58" s="1"/>
  <c r="P53" i="56"/>
  <c r="P107" i="56" s="1"/>
  <c r="P56" i="58"/>
  <c r="P110" i="58" s="1"/>
  <c r="P56" i="56"/>
  <c r="P110" i="56" s="1"/>
  <c r="P32" i="58"/>
  <c r="P86" i="58" s="1"/>
  <c r="P32" i="56"/>
  <c r="P86" i="56" s="1"/>
  <c r="P54" i="58"/>
  <c r="P108" i="58" s="1"/>
  <c r="P54" i="56"/>
  <c r="P108" i="56" s="1"/>
  <c r="P42" i="58"/>
  <c r="P96" i="58" s="1"/>
  <c r="P42" i="56"/>
  <c r="P96" i="56" s="1"/>
  <c r="P26" i="58"/>
  <c r="P80" i="58" s="1"/>
  <c r="P26" i="56"/>
  <c r="P80" i="56" s="1"/>
  <c r="P10" i="58"/>
  <c r="P64" i="58" s="1"/>
  <c r="P10" i="56"/>
  <c r="P64" i="56" s="1"/>
  <c r="P21" i="58"/>
  <c r="P75" i="58" s="1"/>
  <c r="P21" i="56"/>
  <c r="P75" i="56" s="1"/>
  <c r="P11" i="58"/>
  <c r="P65" i="58" s="1"/>
  <c r="P11" i="56"/>
  <c r="P65" i="56" s="1"/>
  <c r="AU62" i="56"/>
  <c r="AU58" i="56"/>
  <c r="AU60" i="56" s="1"/>
  <c r="AD15" i="40"/>
  <c r="AE15" i="40" s="1"/>
  <c r="AF15" i="40" s="1"/>
  <c r="AV62" i="55"/>
  <c r="AV58" i="55"/>
  <c r="AV60" i="55" s="1"/>
  <c r="S121" i="57"/>
  <c r="AN62" i="58"/>
  <c r="AN58" i="58"/>
  <c r="AN60" i="58" s="1"/>
  <c r="AD40" i="40"/>
  <c r="AE40" i="40" s="1"/>
  <c r="AF40" i="40" s="1"/>
  <c r="AG10" i="40" s="1"/>
  <c r="AD30" i="40"/>
  <c r="AE30" i="40" s="1"/>
  <c r="AF30" i="40" s="1"/>
  <c r="N121" i="57"/>
  <c r="AP62" i="55"/>
  <c r="AP58" i="55"/>
  <c r="AP60" i="55" s="1"/>
  <c r="AO62" i="56"/>
  <c r="AO58" i="56"/>
  <c r="AO60" i="56" s="1"/>
  <c r="AE62" i="56"/>
  <c r="AE58" i="56"/>
  <c r="AE60" i="56" s="1"/>
  <c r="AN62" i="57"/>
  <c r="AN58" i="57"/>
  <c r="AN60" i="57" s="1"/>
  <c r="AT62" i="58"/>
  <c r="AT58" i="58"/>
  <c r="AT60" i="58" s="1"/>
  <c r="AD37" i="40"/>
  <c r="AE37" i="40" s="1"/>
  <c r="AF37" i="40" s="1"/>
  <c r="AD16" i="40"/>
  <c r="AE16" i="40" s="1"/>
  <c r="AF16" i="40" s="1"/>
  <c r="AG6" i="40" s="1"/>
  <c r="AN62" i="56"/>
  <c r="AN58" i="56"/>
  <c r="AN60" i="56" s="1"/>
  <c r="AS62" i="57"/>
  <c r="AS58" i="57"/>
  <c r="AS60" i="57" s="1"/>
  <c r="AJ62" i="58"/>
  <c r="AJ58" i="58"/>
  <c r="AJ60" i="58" s="1"/>
  <c r="AQ62" i="58"/>
  <c r="AQ58" i="58"/>
  <c r="AQ60" i="58" s="1"/>
  <c r="AD57" i="40"/>
  <c r="AE57" i="40" s="1"/>
  <c r="AF57" i="40" s="1"/>
  <c r="AD18" i="40"/>
  <c r="AE18" i="40" s="1"/>
  <c r="AF18" i="40" s="1"/>
  <c r="AD61" i="37"/>
  <c r="AE61" i="37" s="1"/>
  <c r="AF61" i="37" s="1"/>
  <c r="G121" i="55"/>
  <c r="AN62" i="55"/>
  <c r="AN58" i="55"/>
  <c r="AN60" i="55" s="1"/>
  <c r="AD21" i="40"/>
  <c r="AE21" i="40" s="1"/>
  <c r="AF21" i="40" s="1"/>
  <c r="AK62" i="58"/>
  <c r="AK58" i="58"/>
  <c r="AK60" i="58" s="1"/>
  <c r="AT62" i="56"/>
  <c r="AT58" i="56"/>
  <c r="AT60" i="56" s="1"/>
  <c r="AD36" i="40"/>
  <c r="AE36" i="40" s="1"/>
  <c r="AF36" i="40" s="1"/>
  <c r="AL62" i="58"/>
  <c r="AL58" i="58"/>
  <c r="AL60" i="58" s="1"/>
  <c r="AL62" i="56"/>
  <c r="AL58" i="56"/>
  <c r="AL60" i="56" s="1"/>
  <c r="I121" i="57"/>
  <c r="AV62" i="58"/>
  <c r="AV58" i="58"/>
  <c r="AV60" i="58" s="1"/>
  <c r="AD27" i="40"/>
  <c r="AE27" i="40" s="1"/>
  <c r="AF27" i="40" s="1"/>
  <c r="AD47" i="37"/>
  <c r="AE47" i="37" s="1"/>
  <c r="AF47" i="37" s="1"/>
  <c r="AS62" i="55"/>
  <c r="AS58" i="55"/>
  <c r="AS60" i="55" s="1"/>
  <c r="AJ62" i="56"/>
  <c r="AJ58" i="56"/>
  <c r="AJ60" i="56" s="1"/>
  <c r="S121" i="55"/>
  <c r="AQ62" i="56"/>
  <c r="AQ58" i="56"/>
  <c r="AQ60" i="56" s="1"/>
  <c r="AD42" i="40"/>
  <c r="AE42" i="40" s="1"/>
  <c r="AF42" i="40" s="1"/>
  <c r="AD10" i="40"/>
  <c r="AE10" i="40" s="1"/>
  <c r="AF10" i="40" s="1"/>
  <c r="AG5" i="40" s="1"/>
  <c r="AD16" i="37"/>
  <c r="AE16" i="37" s="1"/>
  <c r="AF16" i="37" s="1"/>
  <c r="AG6" i="37" s="1"/>
  <c r="AK62" i="56"/>
  <c r="AK58" i="56"/>
  <c r="AK60" i="56" s="1"/>
  <c r="AD60" i="40"/>
  <c r="AE60" i="40" s="1"/>
  <c r="AF60" i="40" s="1"/>
  <c r="AD9" i="37"/>
  <c r="AE9" i="37"/>
  <c r="AF9" i="37" s="1"/>
  <c r="AD54" i="40"/>
  <c r="AE54" i="40" s="1"/>
  <c r="AF54" i="40" s="1"/>
  <c r="AD23" i="37"/>
  <c r="AE23" i="37" s="1"/>
  <c r="AF23" i="37" s="1"/>
  <c r="AD33" i="37"/>
  <c r="AE33" i="37" s="1"/>
  <c r="AF33" i="37" s="1"/>
  <c r="AD39" i="40"/>
  <c r="AE39" i="40" s="1"/>
  <c r="AF39" i="40" s="1"/>
  <c r="AH62" i="58"/>
  <c r="AH58" i="58"/>
  <c r="AH60" i="58" s="1"/>
  <c r="AT62" i="57"/>
  <c r="AT58" i="57"/>
  <c r="AT60" i="57" s="1"/>
  <c r="AV62" i="56"/>
  <c r="AV58" i="56"/>
  <c r="AV60" i="56" s="1"/>
  <c r="W121" i="57"/>
  <c r="K121" i="55"/>
  <c r="AI62" i="58"/>
  <c r="AI58" i="58"/>
  <c r="AI60" i="58" s="1"/>
  <c r="AD37" i="37"/>
  <c r="AE37" i="37" s="1"/>
  <c r="AF37" i="37" s="1"/>
  <c r="AP62" i="58"/>
  <c r="AP58" i="58"/>
  <c r="AP60" i="58" s="1"/>
  <c r="AS62" i="58"/>
  <c r="AS58" i="58"/>
  <c r="AS60" i="58" s="1"/>
  <c r="AD24" i="40"/>
  <c r="AE24" i="40" s="1"/>
  <c r="AF24" i="40" s="1"/>
  <c r="AD57" i="37"/>
  <c r="AE57" i="37" s="1"/>
  <c r="AF57" i="37" s="1"/>
  <c r="V121" i="57"/>
  <c r="AD63" i="40"/>
  <c r="AE63" i="40" s="1"/>
  <c r="AF63" i="40" s="1"/>
  <c r="Q121" i="57"/>
  <c r="AM62" i="58"/>
  <c r="AM58" i="58"/>
  <c r="AM60" i="58" s="1"/>
  <c r="AH62" i="56"/>
  <c r="AH58" i="56"/>
  <c r="AH60" i="56" s="1"/>
  <c r="Q121" i="55"/>
  <c r="AD18" i="37"/>
  <c r="AE18" i="37" s="1"/>
  <c r="AF18" i="37" s="1"/>
  <c r="AT62" i="55"/>
  <c r="AT58" i="55"/>
  <c r="AT60" i="55" s="1"/>
  <c r="AO62" i="57"/>
  <c r="AO58" i="57"/>
  <c r="AO60" i="57" s="1"/>
  <c r="AW62" i="58"/>
  <c r="AW58" i="58"/>
  <c r="AW60" i="58" s="1"/>
  <c r="L121" i="55"/>
  <c r="AD11" i="40"/>
  <c r="AE11" i="40" s="1"/>
  <c r="AF11" i="40" s="1"/>
  <c r="AI62" i="56"/>
  <c r="AI58" i="56"/>
  <c r="AI60" i="56" s="1"/>
  <c r="AF62" i="58"/>
  <c r="AF58" i="58"/>
  <c r="AF60" i="58" s="1"/>
  <c r="W121" i="55"/>
  <c r="AP62" i="56"/>
  <c r="AP58" i="56"/>
  <c r="AP60" i="56" s="1"/>
  <c r="AS62" i="56"/>
  <c r="AS58" i="56"/>
  <c r="AS60" i="56" s="1"/>
  <c r="G121" i="57"/>
  <c r="AR62" i="57"/>
  <c r="AR58" i="57"/>
  <c r="AR60" i="57" s="1"/>
  <c r="AD48" i="40"/>
  <c r="AE48" i="40" s="1"/>
  <c r="AF48" i="40" s="1"/>
  <c r="AD33" i="40"/>
  <c r="AE33" i="40" s="1"/>
  <c r="AF33" i="40" s="1"/>
  <c r="AR62" i="58"/>
  <c r="AR58" i="58"/>
  <c r="AR60" i="58" s="1"/>
  <c r="AJ43" i="40"/>
  <c r="AN42" i="40"/>
  <c r="AD49" i="40"/>
  <c r="AE49" i="40" s="1"/>
  <c r="AF49" i="40" s="1"/>
  <c r="L121" i="57"/>
  <c r="AM62" i="56"/>
  <c r="AM58" i="56"/>
  <c r="AM60" i="56" s="1"/>
  <c r="AD13" i="37"/>
  <c r="AE13" i="37" s="1"/>
  <c r="AF13" i="37" s="1"/>
  <c r="AO62" i="55"/>
  <c r="AO58" i="55"/>
  <c r="AO60" i="55" s="1"/>
  <c r="AW62" i="56"/>
  <c r="AW58" i="56"/>
  <c r="AW60" i="56" s="1"/>
  <c r="AD62" i="58"/>
  <c r="AD58" i="58"/>
  <c r="AD60" i="58" s="1"/>
  <c r="AF62" i="56"/>
  <c r="AF58" i="56"/>
  <c r="AF60" i="56" s="1"/>
  <c r="AD31" i="40"/>
  <c r="AE31" i="40" s="1"/>
  <c r="AF31" i="40" s="1"/>
  <c r="AD25" i="40"/>
  <c r="AE25" i="40" s="1"/>
  <c r="AF25" i="40" s="1"/>
  <c r="AR62" i="55"/>
  <c r="AR58" i="55"/>
  <c r="AR60" i="55" s="1"/>
  <c r="AQ62" i="57"/>
  <c r="AQ58" i="57"/>
  <c r="AQ60" i="57" s="1"/>
  <c r="AD45" i="40"/>
  <c r="AE45" i="40" s="1"/>
  <c r="AF45" i="40" s="1"/>
  <c r="AU62" i="57"/>
  <c r="AU58" i="57"/>
  <c r="AU60" i="57" s="1"/>
  <c r="AG62" i="58"/>
  <c r="AG58" i="58"/>
  <c r="AG60" i="58" s="1"/>
  <c r="AR62" i="56"/>
  <c r="AR58" i="56"/>
  <c r="AR60" i="56" s="1"/>
  <c r="V121" i="55"/>
  <c r="K121" i="57"/>
  <c r="T121" i="55"/>
  <c r="AD32" i="37"/>
  <c r="AE32" i="37" s="1"/>
  <c r="AF32" i="37" s="1"/>
  <c r="AU62" i="58"/>
  <c r="AU58" i="58"/>
  <c r="AU60" i="58" s="1"/>
  <c r="AV62" i="57"/>
  <c r="AV58" i="57"/>
  <c r="AV60" i="57" s="1"/>
  <c r="I121" i="55"/>
  <c r="AD62" i="56"/>
  <c r="AD58" i="56"/>
  <c r="AD60" i="56" s="1"/>
  <c r="AD7" i="40"/>
  <c r="AE7" i="40" s="1"/>
  <c r="AF7" i="40" s="1"/>
  <c r="AD13" i="40"/>
  <c r="AE13" i="40" s="1"/>
  <c r="AF13" i="40" s="1"/>
  <c r="AD42" i="37"/>
  <c r="AE42" i="37" s="1"/>
  <c r="AF42" i="37" s="1"/>
  <c r="AD8" i="37"/>
  <c r="AE8" i="37" s="1"/>
  <c r="AF8" i="37" s="1"/>
  <c r="DT204" i="29"/>
  <c r="DU204" i="29" s="1"/>
  <c r="DV204" i="29" s="1"/>
  <c r="AD56" i="37"/>
  <c r="AE56" i="37" s="1"/>
  <c r="AF56" i="37" s="1"/>
  <c r="AQ62" i="55"/>
  <c r="AQ58" i="55"/>
  <c r="AQ60" i="55" s="1"/>
  <c r="AU62" i="55"/>
  <c r="AU58" i="55"/>
  <c r="AU60" i="55" s="1"/>
  <c r="AG62" i="56"/>
  <c r="AG58" i="56"/>
  <c r="AG60" i="56" s="1"/>
  <c r="AP62" i="57"/>
  <c r="AP58" i="57"/>
  <c r="AP60" i="57" s="1"/>
  <c r="N121" i="55"/>
  <c r="AO62" i="58"/>
  <c r="AO58" i="58"/>
  <c r="AO60" i="58" s="1"/>
  <c r="AE62" i="58"/>
  <c r="AE58" i="58"/>
  <c r="AE60" i="58" s="1"/>
  <c r="T121" i="57"/>
  <c r="AL6" i="37" l="1"/>
  <c r="AM6" i="37" s="1"/>
  <c r="N8" i="55"/>
  <c r="F49" i="57"/>
  <c r="F103" i="57" s="1"/>
  <c r="F42" i="55"/>
  <c r="F96" i="55" s="1"/>
  <c r="F27" i="57"/>
  <c r="F81" i="57" s="1"/>
  <c r="L13" i="55"/>
  <c r="L67" i="55" s="1"/>
  <c r="L30" i="55"/>
  <c r="L84" i="55" s="1"/>
  <c r="L44" i="55"/>
  <c r="L98" i="55" s="1"/>
  <c r="L29" i="55"/>
  <c r="L83" i="55" s="1"/>
  <c r="L57" i="55"/>
  <c r="L111" i="55" s="1"/>
  <c r="L10" i="55"/>
  <c r="L64" i="55" s="1"/>
  <c r="L41" i="55"/>
  <c r="L95" i="55" s="1"/>
  <c r="AL24" i="37"/>
  <c r="AM24" i="37" s="1"/>
  <c r="F12" i="57"/>
  <c r="F66" i="57" s="1"/>
  <c r="AE14" i="37"/>
  <c r="AF14" i="37" s="1"/>
  <c r="AQ120" i="58"/>
  <c r="AQ118" i="58"/>
  <c r="AI120" i="58"/>
  <c r="AI118" i="58"/>
  <c r="AQ118" i="56"/>
  <c r="AQ120" i="56"/>
  <c r="AI118" i="56"/>
  <c r="AI120" i="56"/>
  <c r="L19" i="55"/>
  <c r="L73" i="55" s="1"/>
  <c r="L27" i="55"/>
  <c r="L81" i="55" s="1"/>
  <c r="L24" i="57"/>
  <c r="L78" i="57" s="1"/>
  <c r="F18" i="55"/>
  <c r="F72" i="55" s="1"/>
  <c r="P121" i="57"/>
  <c r="L50" i="55"/>
  <c r="L104" i="55" s="1"/>
  <c r="L37" i="55"/>
  <c r="L91" i="55" s="1"/>
  <c r="L52" i="55"/>
  <c r="L106" i="55" s="1"/>
  <c r="F36" i="57"/>
  <c r="F90" i="57" s="1"/>
  <c r="F20" i="55"/>
  <c r="F74" i="55" s="1"/>
  <c r="K8" i="55"/>
  <c r="F43" i="57"/>
  <c r="F97" i="57" s="1"/>
  <c r="W8" i="57"/>
  <c r="W62" i="57" s="1"/>
  <c r="F10" i="55"/>
  <c r="F64" i="55" s="1"/>
  <c r="F39" i="55"/>
  <c r="F93" i="55" s="1"/>
  <c r="O8" i="57"/>
  <c r="F23" i="55"/>
  <c r="F77" i="55" s="1"/>
  <c r="F47" i="55"/>
  <c r="F101" i="55" s="1"/>
  <c r="F40" i="55"/>
  <c r="F94" i="55" s="1"/>
  <c r="F57" i="55"/>
  <c r="F111" i="55" s="1"/>
  <c r="F33" i="55"/>
  <c r="F87" i="55" s="1"/>
  <c r="AJ6" i="40"/>
  <c r="AN5" i="40"/>
  <c r="X8" i="55"/>
  <c r="AR45" i="40"/>
  <c r="AR10" i="40"/>
  <c r="AR33" i="40"/>
  <c r="AR54" i="40"/>
  <c r="AR30" i="40"/>
  <c r="AR44" i="40"/>
  <c r="AR23" i="40"/>
  <c r="AR46" i="40"/>
  <c r="AR26" i="40"/>
  <c r="AR63" i="40"/>
  <c r="AR19" i="40"/>
  <c r="AR5" i="40"/>
  <c r="AR20" i="40"/>
  <c r="AR51" i="40"/>
  <c r="AR13" i="40"/>
  <c r="AR58" i="40"/>
  <c r="AR32" i="40"/>
  <c r="AR48" i="40"/>
  <c r="AR25" i="40"/>
  <c r="AR38" i="40"/>
  <c r="AR22" i="40"/>
  <c r="AR55" i="40"/>
  <c r="AR15" i="40"/>
  <c r="AR4" i="40"/>
  <c r="AR18" i="40"/>
  <c r="AR47" i="40"/>
  <c r="AR11" i="40"/>
  <c r="AR53" i="40"/>
  <c r="AR12" i="40"/>
  <c r="AR37" i="40"/>
  <c r="AR42" i="40"/>
  <c r="AR24" i="40"/>
  <c r="AR59" i="40"/>
  <c r="AR17" i="40"/>
  <c r="AR57" i="40"/>
  <c r="AR14" i="40"/>
  <c r="AR39" i="40"/>
  <c r="AR7" i="40"/>
  <c r="AR49" i="40"/>
  <c r="AR8" i="40"/>
  <c r="AR35" i="40"/>
  <c r="AR6" i="40"/>
  <c r="AR36" i="40"/>
  <c r="AR56" i="40"/>
  <c r="AR29" i="40"/>
  <c r="AR61" i="40"/>
  <c r="AR16" i="40"/>
  <c r="AR43" i="40"/>
  <c r="AR9" i="40"/>
  <c r="AR41" i="40"/>
  <c r="AR60" i="40"/>
  <c r="AR31" i="40"/>
  <c r="AR62" i="40"/>
  <c r="AR34" i="40"/>
  <c r="AR52" i="40"/>
  <c r="AR27" i="40"/>
  <c r="AR50" i="40"/>
  <c r="AR28" i="40"/>
  <c r="AR40" i="40"/>
  <c r="AR21" i="40"/>
  <c r="F26" i="57"/>
  <c r="F80" i="57" s="1"/>
  <c r="F29" i="57"/>
  <c r="F83" i="57" s="1"/>
  <c r="F15" i="57"/>
  <c r="F69" i="57" s="1"/>
  <c r="F28" i="57"/>
  <c r="F82" i="57" s="1"/>
  <c r="F21" i="55"/>
  <c r="F75" i="55" s="1"/>
  <c r="G8" i="57"/>
  <c r="F35" i="55"/>
  <c r="F89" i="55" s="1"/>
  <c r="F13" i="55"/>
  <c r="F67" i="55" s="1"/>
  <c r="U8" i="57"/>
  <c r="U62" i="57" s="1"/>
  <c r="F11" i="55"/>
  <c r="F65" i="55" s="1"/>
  <c r="H8" i="55"/>
  <c r="F44" i="55"/>
  <c r="F98" i="55" s="1"/>
  <c r="J8" i="57"/>
  <c r="AO121" i="55"/>
  <c r="BD121" i="55"/>
  <c r="BS121" i="57"/>
  <c r="AE121" i="55"/>
  <c r="AL121" i="55"/>
  <c r="BQ121" i="55"/>
  <c r="BK121" i="57"/>
  <c r="AJ121" i="55"/>
  <c r="BO121" i="57"/>
  <c r="BV121" i="57"/>
  <c r="R8" i="55"/>
  <c r="C135" i="16"/>
  <c r="C134" i="26"/>
  <c r="D135" i="16"/>
  <c r="F8" i="55"/>
  <c r="O135" i="16"/>
  <c r="A191" i="16"/>
  <c r="D191" i="35"/>
  <c r="O191" i="16"/>
  <c r="C121" i="26"/>
  <c r="D122" i="16"/>
  <c r="C122" i="16"/>
  <c r="F191" i="35"/>
  <c r="E190" i="26"/>
  <c r="J189" i="27" s="1"/>
  <c r="J389" i="20" s="1"/>
  <c r="A122" i="16"/>
  <c r="D135" i="35"/>
  <c r="C191" i="16"/>
  <c r="C190" i="26"/>
  <c r="D122" i="35"/>
  <c r="D117" i="35"/>
  <c r="AU121" i="55"/>
  <c r="D117" i="16"/>
  <c r="C116" i="26"/>
  <c r="C117" i="16"/>
  <c r="O117" i="16"/>
  <c r="AG121" i="57"/>
  <c r="BI121" i="57"/>
  <c r="BC121" i="57"/>
  <c r="AD121" i="57"/>
  <c r="AV121" i="57"/>
  <c r="AP121" i="57"/>
  <c r="O121" i="57"/>
  <c r="AT121" i="57"/>
  <c r="BF121" i="57"/>
  <c r="AH121" i="57"/>
  <c r="BJ121" i="55"/>
  <c r="BT121" i="57"/>
  <c r="AF121" i="55"/>
  <c r="AM121" i="55"/>
  <c r="BG121" i="55"/>
  <c r="AS121" i="55"/>
  <c r="X121" i="55"/>
  <c r="AW121" i="55"/>
  <c r="AQ121" i="55"/>
  <c r="U121" i="55"/>
  <c r="BP121" i="57"/>
  <c r="BE121" i="57"/>
  <c r="M121" i="57"/>
  <c r="AN121" i="57"/>
  <c r="AR121" i="57"/>
  <c r="BN121" i="57"/>
  <c r="AK121" i="57"/>
  <c r="BR121" i="55"/>
  <c r="AI121" i="57"/>
  <c r="R121" i="57"/>
  <c r="C3" i="26"/>
  <c r="B3" i="26" s="1"/>
  <c r="O4" i="16"/>
  <c r="D4" i="16"/>
  <c r="D4" i="35"/>
  <c r="C4" i="16"/>
  <c r="B8" i="52"/>
  <c r="AA8" i="52" s="1"/>
  <c r="B8" i="58"/>
  <c r="A4" i="16"/>
  <c r="B8" i="56"/>
  <c r="O178" i="16"/>
  <c r="C177" i="26"/>
  <c r="A178" i="16"/>
  <c r="C178" i="16"/>
  <c r="D178" i="35"/>
  <c r="D178" i="16"/>
  <c r="C53" i="16"/>
  <c r="O53" i="16"/>
  <c r="B57" i="56"/>
  <c r="D53" i="16"/>
  <c r="B57" i="52"/>
  <c r="AA57" i="52" s="1"/>
  <c r="C52" i="26"/>
  <c r="B57" i="58"/>
  <c r="A53" i="16"/>
  <c r="D53" i="35"/>
  <c r="C154" i="26"/>
  <c r="A155" i="16"/>
  <c r="C155" i="16"/>
  <c r="D155" i="35"/>
  <c r="O155" i="16"/>
  <c r="D155" i="16"/>
  <c r="BJ121" i="57"/>
  <c r="AF121" i="57"/>
  <c r="AM121" i="57"/>
  <c r="BG121" i="57"/>
  <c r="AS121" i="57"/>
  <c r="X121" i="57"/>
  <c r="AW121" i="57"/>
  <c r="AQ121" i="57"/>
  <c r="U121" i="57"/>
  <c r="AG121" i="55"/>
  <c r="BM121" i="55"/>
  <c r="AD121" i="55"/>
  <c r="AV121" i="55"/>
  <c r="AP121" i="55"/>
  <c r="O121" i="55"/>
  <c r="AT121" i="55"/>
  <c r="AH121" i="55"/>
  <c r="AO121" i="57"/>
  <c r="BD121" i="57"/>
  <c r="BS121" i="55"/>
  <c r="AE121" i="57"/>
  <c r="AL121" i="57"/>
  <c r="AJ121" i="57"/>
  <c r="BO121" i="55"/>
  <c r="AU121" i="57"/>
  <c r="BH121" i="57"/>
  <c r="AK121" i="55"/>
  <c r="C104" i="16"/>
  <c r="A104" i="16"/>
  <c r="D28" i="16"/>
  <c r="O28" i="16"/>
  <c r="C28" i="16"/>
  <c r="B32" i="52"/>
  <c r="AA32" i="52" s="1"/>
  <c r="B32" i="58"/>
  <c r="A28" i="16"/>
  <c r="C27" i="26"/>
  <c r="B32" i="56"/>
  <c r="D28" i="35"/>
  <c r="D104" i="16"/>
  <c r="C103" i="26"/>
  <c r="D104" i="35"/>
  <c r="C98" i="26"/>
  <c r="A99" i="16"/>
  <c r="C99" i="16"/>
  <c r="D99" i="35"/>
  <c r="D99" i="16"/>
  <c r="O99" i="16"/>
  <c r="B19" i="58"/>
  <c r="A15" i="16"/>
  <c r="C14" i="26"/>
  <c r="B19" i="56"/>
  <c r="D15" i="35"/>
  <c r="D15" i="16"/>
  <c r="O15" i="16"/>
  <c r="C15" i="16"/>
  <c r="B19" i="52"/>
  <c r="AA19" i="52" s="1"/>
  <c r="C148" i="16"/>
  <c r="D148" i="16"/>
  <c r="C147" i="26"/>
  <c r="A148" i="16"/>
  <c r="O148" i="16"/>
  <c r="D148" i="35"/>
  <c r="C76" i="16"/>
  <c r="D76" i="16"/>
  <c r="C75" i="26"/>
  <c r="A76" i="16"/>
  <c r="O76" i="16"/>
  <c r="D76" i="35"/>
  <c r="C15" i="26"/>
  <c r="B20" i="56"/>
  <c r="D16" i="35"/>
  <c r="B20" i="58"/>
  <c r="O16" i="16"/>
  <c r="D16" i="16"/>
  <c r="B20" i="52"/>
  <c r="AA20" i="52" s="1"/>
  <c r="C16" i="16"/>
  <c r="A16" i="16"/>
  <c r="C133" i="26"/>
  <c r="A134" i="16"/>
  <c r="C134" i="16"/>
  <c r="D134" i="35"/>
  <c r="D134" i="16"/>
  <c r="O134" i="16"/>
  <c r="D92" i="16"/>
  <c r="C152" i="16"/>
  <c r="D152" i="35"/>
  <c r="D152" i="16"/>
  <c r="O152" i="16"/>
  <c r="C151" i="26"/>
  <c r="A152" i="16"/>
  <c r="C62" i="26"/>
  <c r="A63" i="16"/>
  <c r="D63" i="16"/>
  <c r="D63" i="35"/>
  <c r="O63" i="16"/>
  <c r="C63" i="16"/>
  <c r="B16" i="58"/>
  <c r="A12" i="16"/>
  <c r="C11" i="26"/>
  <c r="B16" i="56"/>
  <c r="D12" i="35"/>
  <c r="D12" i="16"/>
  <c r="O12" i="16"/>
  <c r="C12" i="16"/>
  <c r="B16" i="52"/>
  <c r="AA16" i="52" s="1"/>
  <c r="D80" i="16"/>
  <c r="O80" i="16"/>
  <c r="C79" i="26"/>
  <c r="A80" i="16"/>
  <c r="C80" i="16"/>
  <c r="D80" i="35"/>
  <c r="B9" i="58"/>
  <c r="B9" i="52"/>
  <c r="AA9" i="52" s="1"/>
  <c r="C5" i="16"/>
  <c r="A5" i="16"/>
  <c r="D5" i="16"/>
  <c r="B9" i="56"/>
  <c r="D5" i="35"/>
  <c r="C4" i="26"/>
  <c r="O5" i="16"/>
  <c r="D17" i="16"/>
  <c r="B21" i="56"/>
  <c r="D17" i="35"/>
  <c r="C16" i="26"/>
  <c r="O17" i="16"/>
  <c r="C17" i="16"/>
  <c r="B21" i="52"/>
  <c r="AA21" i="52" s="1"/>
  <c r="B21" i="58"/>
  <c r="A17" i="16"/>
  <c r="D92" i="35"/>
  <c r="O75" i="16"/>
  <c r="C74" i="26"/>
  <c r="A75" i="16"/>
  <c r="C75" i="16"/>
  <c r="D75" i="35"/>
  <c r="D75" i="16"/>
  <c r="C21" i="26"/>
  <c r="O22" i="16"/>
  <c r="B26" i="58"/>
  <c r="B26" i="52"/>
  <c r="AA26" i="52" s="1"/>
  <c r="C22" i="16"/>
  <c r="A22" i="16"/>
  <c r="D22" i="16"/>
  <c r="B26" i="56"/>
  <c r="D22" i="35"/>
  <c r="C54" i="16"/>
  <c r="D54" i="35"/>
  <c r="D54" i="16"/>
  <c r="O54" i="16"/>
  <c r="C53" i="26"/>
  <c r="A54" i="16"/>
  <c r="C58" i="16"/>
  <c r="D58" i="35"/>
  <c r="D58" i="16"/>
  <c r="O58" i="16"/>
  <c r="C57" i="26"/>
  <c r="A58" i="16"/>
  <c r="O64" i="16"/>
  <c r="C63" i="26"/>
  <c r="A64" i="16"/>
  <c r="C64" i="16"/>
  <c r="D64" i="35"/>
  <c r="D64" i="16"/>
  <c r="A92" i="16"/>
  <c r="D160" i="16"/>
  <c r="O160" i="16"/>
  <c r="C159" i="26"/>
  <c r="A160" i="16"/>
  <c r="C160" i="16"/>
  <c r="D160" i="35"/>
  <c r="D203" i="16"/>
  <c r="O203" i="16"/>
  <c r="C202" i="26"/>
  <c r="A203" i="16"/>
  <c r="C203" i="16"/>
  <c r="D203" i="35"/>
  <c r="D189" i="16"/>
  <c r="O189" i="16"/>
  <c r="C188" i="26"/>
  <c r="A189" i="16"/>
  <c r="C189" i="16"/>
  <c r="D189" i="35"/>
  <c r="C48" i="26"/>
  <c r="B53" i="56"/>
  <c r="D49" i="35"/>
  <c r="B53" i="58"/>
  <c r="O49" i="16"/>
  <c r="C49" i="16"/>
  <c r="B53" i="52"/>
  <c r="AA53" i="52" s="1"/>
  <c r="D49" i="16"/>
  <c r="A49" i="16"/>
  <c r="C196" i="26"/>
  <c r="A197" i="16"/>
  <c r="C197" i="16"/>
  <c r="D197" i="35"/>
  <c r="D197" i="16"/>
  <c r="O197" i="16"/>
  <c r="O106" i="16"/>
  <c r="C105" i="26"/>
  <c r="A106" i="16"/>
  <c r="C106" i="16"/>
  <c r="D106" i="35"/>
  <c r="D106" i="16"/>
  <c r="C92" i="16"/>
  <c r="C91" i="26"/>
  <c r="D192" i="16"/>
  <c r="O192" i="16"/>
  <c r="C191" i="26"/>
  <c r="A192" i="16"/>
  <c r="C192" i="16"/>
  <c r="D192" i="35"/>
  <c r="C182" i="26"/>
  <c r="A183" i="16"/>
  <c r="D183" i="16"/>
  <c r="D183" i="35"/>
  <c r="O183" i="16"/>
  <c r="C183" i="16"/>
  <c r="C37" i="26"/>
  <c r="B42" i="56"/>
  <c r="D38" i="35"/>
  <c r="D38" i="16"/>
  <c r="O38" i="16"/>
  <c r="C38" i="16"/>
  <c r="B42" i="52"/>
  <c r="AA42" i="52" s="1"/>
  <c r="B42" i="58"/>
  <c r="A38" i="16"/>
  <c r="O187" i="16"/>
  <c r="C186" i="26"/>
  <c r="A187" i="16"/>
  <c r="C187" i="16"/>
  <c r="D187" i="35"/>
  <c r="D187" i="16"/>
  <c r="D193" i="16"/>
  <c r="O193" i="16"/>
  <c r="C192" i="26"/>
  <c r="A193" i="16"/>
  <c r="C193" i="16"/>
  <c r="D193" i="35"/>
  <c r="C108" i="26"/>
  <c r="A109" i="16"/>
  <c r="C109" i="16"/>
  <c r="D109" i="35"/>
  <c r="D109" i="16"/>
  <c r="O109" i="16"/>
  <c r="C166" i="26"/>
  <c r="A167" i="16"/>
  <c r="D167" i="16"/>
  <c r="D167" i="35"/>
  <c r="O167" i="16"/>
  <c r="C167" i="16"/>
  <c r="D131" i="16"/>
  <c r="O131" i="16"/>
  <c r="C130" i="26"/>
  <c r="A131" i="16"/>
  <c r="C131" i="16"/>
  <c r="D131" i="35"/>
  <c r="C132" i="26"/>
  <c r="A133" i="16"/>
  <c r="D133" i="16"/>
  <c r="C133" i="16"/>
  <c r="O133" i="16"/>
  <c r="D133" i="35"/>
  <c r="C154" i="16"/>
  <c r="D154" i="35"/>
  <c r="D154" i="16"/>
  <c r="O154" i="16"/>
  <c r="C153" i="26"/>
  <c r="A154" i="16"/>
  <c r="O94" i="16"/>
  <c r="C93" i="26"/>
  <c r="A94" i="16"/>
  <c r="C94" i="16"/>
  <c r="D94" i="35"/>
  <c r="D94" i="16"/>
  <c r="C144" i="16"/>
  <c r="D144" i="35"/>
  <c r="D144" i="16"/>
  <c r="O144" i="16"/>
  <c r="C143" i="26"/>
  <c r="A144" i="16"/>
  <c r="O140" i="16"/>
  <c r="D140" i="35"/>
  <c r="C140" i="16"/>
  <c r="D140" i="16"/>
  <c r="C139" i="26"/>
  <c r="A140" i="16"/>
  <c r="C185" i="16"/>
  <c r="O185" i="16"/>
  <c r="C184" i="26"/>
  <c r="D185" i="16"/>
  <c r="A185" i="16"/>
  <c r="D185" i="35"/>
  <c r="D60" i="16"/>
  <c r="C59" i="26"/>
  <c r="A60" i="16"/>
  <c r="O60" i="16"/>
  <c r="D60" i="35"/>
  <c r="C60" i="16"/>
  <c r="C87" i="26"/>
  <c r="A88" i="16"/>
  <c r="C88" i="16"/>
  <c r="D88" i="35"/>
  <c r="D88" i="16"/>
  <c r="O88" i="16"/>
  <c r="D84" i="16"/>
  <c r="C83" i="26"/>
  <c r="A84" i="16"/>
  <c r="O84" i="16"/>
  <c r="D84" i="35"/>
  <c r="C84" i="16"/>
  <c r="C57" i="16"/>
  <c r="D57" i="35"/>
  <c r="D57" i="16"/>
  <c r="O57" i="16"/>
  <c r="A57" i="16"/>
  <c r="C56" i="26"/>
  <c r="C10" i="16"/>
  <c r="B14" i="52"/>
  <c r="AA14" i="52" s="1"/>
  <c r="B14" i="58"/>
  <c r="A10" i="16"/>
  <c r="C9" i="26"/>
  <c r="B14" i="56"/>
  <c r="D10" i="35"/>
  <c r="D10" i="16"/>
  <c r="O10" i="16"/>
  <c r="C39" i="26"/>
  <c r="B44" i="56"/>
  <c r="D40" i="35"/>
  <c r="C40" i="16"/>
  <c r="O40" i="16"/>
  <c r="D40" i="16"/>
  <c r="B44" i="52"/>
  <c r="AA44" i="52" s="1"/>
  <c r="B44" i="58"/>
  <c r="A40" i="16"/>
  <c r="C168" i="16"/>
  <c r="D168" i="35"/>
  <c r="D168" i="16"/>
  <c r="O168" i="16"/>
  <c r="C167" i="26"/>
  <c r="A168" i="16"/>
  <c r="C159" i="16"/>
  <c r="C158" i="26"/>
  <c r="A159" i="16"/>
  <c r="D159" i="16"/>
  <c r="D159" i="35"/>
  <c r="O159" i="16"/>
  <c r="C123" i="16"/>
  <c r="D123" i="35"/>
  <c r="D123" i="16"/>
  <c r="O123" i="16"/>
  <c r="C122" i="26"/>
  <c r="A123" i="16"/>
  <c r="C100" i="26"/>
  <c r="A101" i="16"/>
  <c r="C101" i="16"/>
  <c r="D101" i="35"/>
  <c r="D101" i="16"/>
  <c r="O101" i="16"/>
  <c r="C185" i="26"/>
  <c r="A186" i="16"/>
  <c r="C186" i="16"/>
  <c r="D186" i="35"/>
  <c r="D186" i="16"/>
  <c r="O186" i="16"/>
  <c r="O103" i="16"/>
  <c r="C103" i="16"/>
  <c r="C102" i="26"/>
  <c r="A103" i="16"/>
  <c r="D103" i="16"/>
  <c r="D103" i="35"/>
  <c r="C66" i="26"/>
  <c r="A67" i="16"/>
  <c r="C67" i="16"/>
  <c r="D67" i="35"/>
  <c r="D67" i="16"/>
  <c r="O67" i="16"/>
  <c r="D69" i="16"/>
  <c r="C68" i="26"/>
  <c r="A69" i="16"/>
  <c r="O69" i="16"/>
  <c r="D69" i="35"/>
  <c r="C69" i="16"/>
  <c r="C139" i="16"/>
  <c r="D139" i="35"/>
  <c r="D139" i="16"/>
  <c r="O139" i="16"/>
  <c r="C138" i="26"/>
  <c r="A139" i="16"/>
  <c r="D151" i="16"/>
  <c r="D151" i="35"/>
  <c r="O151" i="16"/>
  <c r="C151" i="16"/>
  <c r="C150" i="26"/>
  <c r="A151" i="16"/>
  <c r="O169" i="16"/>
  <c r="C168" i="26"/>
  <c r="A169" i="16"/>
  <c r="C169" i="16"/>
  <c r="D169" i="35"/>
  <c r="D169" i="16"/>
  <c r="C24" i="16"/>
  <c r="A24" i="16"/>
  <c r="D24" i="16"/>
  <c r="B28" i="56"/>
  <c r="D24" i="35"/>
  <c r="C23" i="26"/>
  <c r="O24" i="16"/>
  <c r="B28" i="58"/>
  <c r="B28" i="52"/>
  <c r="AA28" i="52" s="1"/>
  <c r="C165" i="26"/>
  <c r="A166" i="16"/>
  <c r="C166" i="16"/>
  <c r="D166" i="35"/>
  <c r="D166" i="16"/>
  <c r="O166" i="16"/>
  <c r="O138" i="16"/>
  <c r="C137" i="26"/>
  <c r="A138" i="16"/>
  <c r="C138" i="16"/>
  <c r="D138" i="35"/>
  <c r="D138" i="16"/>
  <c r="O96" i="16"/>
  <c r="C95" i="26"/>
  <c r="A96" i="16"/>
  <c r="C96" i="16"/>
  <c r="D96" i="35"/>
  <c r="D96" i="16"/>
  <c r="C25" i="16"/>
  <c r="B29" i="52"/>
  <c r="AA29" i="52" s="1"/>
  <c r="B29" i="58"/>
  <c r="A25" i="16"/>
  <c r="D25" i="16"/>
  <c r="B29" i="56"/>
  <c r="D25" i="35"/>
  <c r="C24" i="26"/>
  <c r="O25" i="16"/>
  <c r="O110" i="16"/>
  <c r="C109" i="26"/>
  <c r="A110" i="16"/>
  <c r="C110" i="16"/>
  <c r="D110" i="35"/>
  <c r="D110" i="16"/>
  <c r="D82" i="16"/>
  <c r="O82" i="16"/>
  <c r="C81" i="26"/>
  <c r="A82" i="16"/>
  <c r="C82" i="16"/>
  <c r="D82" i="35"/>
  <c r="O89" i="16"/>
  <c r="C89" i="16"/>
  <c r="D89" i="35"/>
  <c r="C88" i="26"/>
  <c r="D89" i="16"/>
  <c r="A89" i="16"/>
  <c r="C93" i="16"/>
  <c r="D93" i="35"/>
  <c r="D93" i="16"/>
  <c r="O93" i="16"/>
  <c r="C92" i="26"/>
  <c r="A93" i="16"/>
  <c r="D164" i="16"/>
  <c r="C163" i="26"/>
  <c r="A164" i="16"/>
  <c r="C164" i="16"/>
  <c r="D164" i="35"/>
  <c r="O164" i="16"/>
  <c r="D127" i="16"/>
  <c r="D127" i="35"/>
  <c r="O127" i="16"/>
  <c r="C127" i="16"/>
  <c r="C126" i="26"/>
  <c r="A127" i="16"/>
  <c r="C90" i="26"/>
  <c r="A91" i="16"/>
  <c r="C91" i="16"/>
  <c r="D91" i="35"/>
  <c r="D91" i="16"/>
  <c r="O91" i="16"/>
  <c r="C177" i="16"/>
  <c r="D177" i="35"/>
  <c r="D177" i="16"/>
  <c r="O177" i="16"/>
  <c r="C176" i="26"/>
  <c r="A177" i="16"/>
  <c r="O90" i="16"/>
  <c r="C89" i="26"/>
  <c r="A90" i="16"/>
  <c r="C90" i="16"/>
  <c r="D90" i="35"/>
  <c r="D90" i="16"/>
  <c r="C70" i="26"/>
  <c r="A71" i="16"/>
  <c r="D71" i="16"/>
  <c r="D71" i="35"/>
  <c r="O71" i="16"/>
  <c r="C71" i="16"/>
  <c r="C35" i="16"/>
  <c r="B39" i="52"/>
  <c r="AA39" i="52" s="1"/>
  <c r="B39" i="58"/>
  <c r="A35" i="16"/>
  <c r="C34" i="26"/>
  <c r="B39" i="56"/>
  <c r="D35" i="35"/>
  <c r="O35" i="16"/>
  <c r="D35" i="16"/>
  <c r="C77" i="16"/>
  <c r="D77" i="35"/>
  <c r="D77" i="16"/>
  <c r="O77" i="16"/>
  <c r="A77" i="16"/>
  <c r="C76" i="26"/>
  <c r="C42" i="26"/>
  <c r="B47" i="56"/>
  <c r="D43" i="35"/>
  <c r="B47" i="58"/>
  <c r="O43" i="16"/>
  <c r="C43" i="16"/>
  <c r="B47" i="52"/>
  <c r="AA47" i="52" s="1"/>
  <c r="D43" i="16"/>
  <c r="A43" i="16"/>
  <c r="O55" i="16"/>
  <c r="C55" i="16"/>
  <c r="C54" i="26"/>
  <c r="A55" i="16"/>
  <c r="D55" i="16"/>
  <c r="D55" i="35"/>
  <c r="B12" i="58"/>
  <c r="B12" i="52"/>
  <c r="AA12" i="52" s="1"/>
  <c r="C8" i="16"/>
  <c r="A8" i="16"/>
  <c r="D8" i="16"/>
  <c r="B12" i="56"/>
  <c r="D8" i="35"/>
  <c r="O8" i="16"/>
  <c r="C7" i="26"/>
  <c r="D102" i="16"/>
  <c r="O102" i="16"/>
  <c r="C101" i="26"/>
  <c r="A102" i="16"/>
  <c r="C102" i="16"/>
  <c r="D102" i="35"/>
  <c r="C74" i="16"/>
  <c r="D74" i="35"/>
  <c r="D74" i="16"/>
  <c r="O74" i="16"/>
  <c r="A74" i="16"/>
  <c r="C73" i="26"/>
  <c r="C37" i="16"/>
  <c r="A37" i="16"/>
  <c r="C36" i="26"/>
  <c r="B41" i="56"/>
  <c r="D37" i="35"/>
  <c r="B41" i="58"/>
  <c r="O37" i="16"/>
  <c r="D37" i="16"/>
  <c r="B41" i="52"/>
  <c r="AA41" i="52" s="1"/>
  <c r="C180" i="26"/>
  <c r="A181" i="16"/>
  <c r="C181" i="16"/>
  <c r="D181" i="35"/>
  <c r="D181" i="16"/>
  <c r="O181" i="16"/>
  <c r="C46" i="16"/>
  <c r="O46" i="16"/>
  <c r="D46" i="16"/>
  <c r="B50" i="52"/>
  <c r="AA50" i="52" s="1"/>
  <c r="B50" i="58"/>
  <c r="A46" i="16"/>
  <c r="C45" i="26"/>
  <c r="B50" i="56"/>
  <c r="D46" i="35"/>
  <c r="C194" i="26"/>
  <c r="A195" i="16"/>
  <c r="C195" i="16"/>
  <c r="D195" i="35"/>
  <c r="D195" i="16"/>
  <c r="O195" i="16"/>
  <c r="D45" i="16"/>
  <c r="O45" i="16"/>
  <c r="C45" i="16"/>
  <c r="A45" i="16"/>
  <c r="B49" i="58"/>
  <c r="B49" i="56"/>
  <c r="B49" i="52"/>
  <c r="AA49" i="52" s="1"/>
  <c r="C44" i="26"/>
  <c r="D45" i="35"/>
  <c r="C173" i="16"/>
  <c r="D173" i="35"/>
  <c r="D173" i="16"/>
  <c r="O173" i="16"/>
  <c r="C172" i="26"/>
  <c r="A173" i="16"/>
  <c r="B40" i="58"/>
  <c r="D36" i="16"/>
  <c r="B40" i="56"/>
  <c r="D36" i="35"/>
  <c r="O36" i="16"/>
  <c r="C35" i="26"/>
  <c r="B40" i="52"/>
  <c r="AA40" i="52" s="1"/>
  <c r="C36" i="16"/>
  <c r="A36" i="16"/>
  <c r="C41" i="16"/>
  <c r="O41" i="16"/>
  <c r="D41" i="16"/>
  <c r="B45" i="52"/>
  <c r="AA45" i="52" s="1"/>
  <c r="B45" i="58"/>
  <c r="A41" i="16"/>
  <c r="C40" i="26"/>
  <c r="B45" i="56"/>
  <c r="D41" i="35"/>
  <c r="B54" i="58"/>
  <c r="A50" i="16"/>
  <c r="C49" i="26"/>
  <c r="B54" i="56"/>
  <c r="D50" i="35"/>
  <c r="C50" i="16"/>
  <c r="O50" i="16"/>
  <c r="D50" i="16"/>
  <c r="B54" i="52"/>
  <c r="AA54" i="52" s="1"/>
  <c r="D112" i="16"/>
  <c r="O112" i="16"/>
  <c r="C111" i="26"/>
  <c r="A112" i="16"/>
  <c r="C112" i="16"/>
  <c r="D112" i="35"/>
  <c r="D108" i="16"/>
  <c r="C107" i="26"/>
  <c r="A108" i="16"/>
  <c r="O108" i="16"/>
  <c r="D108" i="35"/>
  <c r="C108" i="16"/>
  <c r="D29" i="16"/>
  <c r="B33" i="52"/>
  <c r="AA33" i="52" s="1"/>
  <c r="C29" i="16"/>
  <c r="A29" i="16"/>
  <c r="C28" i="26"/>
  <c r="B33" i="56"/>
  <c r="D29" i="35"/>
  <c r="B33" i="58"/>
  <c r="O29" i="16"/>
  <c r="C149" i="26"/>
  <c r="A150" i="16"/>
  <c r="C150" i="16"/>
  <c r="D150" i="35"/>
  <c r="D150" i="16"/>
  <c r="O150" i="16"/>
  <c r="C56" i="16"/>
  <c r="D56" i="35"/>
  <c r="D56" i="16"/>
  <c r="O56" i="16"/>
  <c r="C55" i="26"/>
  <c r="A56" i="16"/>
  <c r="D52" i="16"/>
  <c r="B56" i="52"/>
  <c r="AA56" i="52" s="1"/>
  <c r="B56" i="58"/>
  <c r="A52" i="16"/>
  <c r="C51" i="26"/>
  <c r="B56" i="56"/>
  <c r="D52" i="35"/>
  <c r="C52" i="16"/>
  <c r="O52" i="16"/>
  <c r="C12" i="26"/>
  <c r="B17" i="58"/>
  <c r="O13" i="16"/>
  <c r="D13" i="16"/>
  <c r="B17" i="52"/>
  <c r="AA17" i="52" s="1"/>
  <c r="C13" i="16"/>
  <c r="A13" i="16"/>
  <c r="B17" i="56"/>
  <c r="D13" i="35"/>
  <c r="C79" i="16"/>
  <c r="C78" i="26"/>
  <c r="A79" i="16"/>
  <c r="D79" i="16"/>
  <c r="D79" i="35"/>
  <c r="O79" i="16"/>
  <c r="C7" i="16"/>
  <c r="B11" i="52"/>
  <c r="AA11" i="52" s="1"/>
  <c r="B11" i="58"/>
  <c r="A7" i="16"/>
  <c r="D7" i="16"/>
  <c r="B11" i="56"/>
  <c r="D7" i="35"/>
  <c r="C6" i="26"/>
  <c r="O7" i="16"/>
  <c r="O176" i="16"/>
  <c r="C175" i="26"/>
  <c r="A176" i="16"/>
  <c r="C176" i="16"/>
  <c r="D176" i="35"/>
  <c r="D176" i="16"/>
  <c r="C70" i="16"/>
  <c r="D70" i="35"/>
  <c r="D70" i="16"/>
  <c r="O70" i="16"/>
  <c r="C69" i="26"/>
  <c r="A70" i="16"/>
  <c r="B46" i="58"/>
  <c r="A42" i="16"/>
  <c r="C41" i="26"/>
  <c r="B46" i="56"/>
  <c r="D42" i="35"/>
  <c r="C42" i="16"/>
  <c r="O42" i="16"/>
  <c r="D42" i="16"/>
  <c r="B46" i="52"/>
  <c r="AA46" i="52" s="1"/>
  <c r="C156" i="26"/>
  <c r="A157" i="16"/>
  <c r="C157" i="16"/>
  <c r="D157" i="35"/>
  <c r="D157" i="16"/>
  <c r="O157" i="16"/>
  <c r="O165" i="16"/>
  <c r="C164" i="26"/>
  <c r="A165" i="16"/>
  <c r="C165" i="16"/>
  <c r="D165" i="35"/>
  <c r="D165" i="16"/>
  <c r="C198" i="26"/>
  <c r="A199" i="16"/>
  <c r="D199" i="16"/>
  <c r="D199" i="35"/>
  <c r="O199" i="16"/>
  <c r="C199" i="16"/>
  <c r="D163" i="16"/>
  <c r="O163" i="16"/>
  <c r="C162" i="26"/>
  <c r="A163" i="16"/>
  <c r="D163" i="35"/>
  <c r="C163" i="16"/>
  <c r="C97" i="16"/>
  <c r="D97" i="35"/>
  <c r="D97" i="16"/>
  <c r="O97" i="16"/>
  <c r="A97" i="16"/>
  <c r="C96" i="26"/>
  <c r="D65" i="16"/>
  <c r="O65" i="16"/>
  <c r="C64" i="26"/>
  <c r="A65" i="16"/>
  <c r="C65" i="16"/>
  <c r="D65" i="35"/>
  <c r="D126" i="16"/>
  <c r="O126" i="16"/>
  <c r="C125" i="26"/>
  <c r="A126" i="16"/>
  <c r="C126" i="16"/>
  <c r="D126" i="35"/>
  <c r="C47" i="26"/>
  <c r="B52" i="56"/>
  <c r="D48" i="35"/>
  <c r="B52" i="58"/>
  <c r="O48" i="16"/>
  <c r="C48" i="16"/>
  <c r="B52" i="52"/>
  <c r="AA52" i="52" s="1"/>
  <c r="A48" i="16"/>
  <c r="D48" i="16"/>
  <c r="B48" i="58"/>
  <c r="O44" i="16"/>
  <c r="C44" i="16"/>
  <c r="B48" i="52"/>
  <c r="AA48" i="52" s="1"/>
  <c r="D44" i="16"/>
  <c r="A44" i="16"/>
  <c r="C43" i="26"/>
  <c r="B48" i="56"/>
  <c r="D44" i="35"/>
  <c r="C202" i="16"/>
  <c r="D202" i="35"/>
  <c r="D202" i="16"/>
  <c r="O202" i="16"/>
  <c r="C201" i="26"/>
  <c r="A202" i="16"/>
  <c r="D143" i="16"/>
  <c r="D143" i="35"/>
  <c r="O143" i="16"/>
  <c r="C143" i="16"/>
  <c r="C142" i="26"/>
  <c r="A143" i="16"/>
  <c r="C19" i="16"/>
  <c r="A19" i="16"/>
  <c r="D19" i="16"/>
  <c r="B23" i="56"/>
  <c r="D19" i="35"/>
  <c r="C18" i="26"/>
  <c r="O19" i="16"/>
  <c r="B23" i="58"/>
  <c r="B23" i="52"/>
  <c r="AA23" i="52" s="1"/>
  <c r="C174" i="16"/>
  <c r="D174" i="35"/>
  <c r="D174" i="16"/>
  <c r="O174" i="16"/>
  <c r="C173" i="26"/>
  <c r="A174" i="16"/>
  <c r="C145" i="26"/>
  <c r="A146" i="16"/>
  <c r="C146" i="16"/>
  <c r="D146" i="35"/>
  <c r="D146" i="16"/>
  <c r="O146" i="16"/>
  <c r="B36" i="58"/>
  <c r="O32" i="16"/>
  <c r="D32" i="16"/>
  <c r="B36" i="52"/>
  <c r="AA36" i="52" s="1"/>
  <c r="C32" i="16"/>
  <c r="A32" i="16"/>
  <c r="C31" i="26"/>
  <c r="B36" i="56"/>
  <c r="D32" i="35"/>
  <c r="C26" i="26"/>
  <c r="O27" i="16"/>
  <c r="B31" i="58"/>
  <c r="B31" i="52"/>
  <c r="AA31" i="52" s="1"/>
  <c r="C27" i="16"/>
  <c r="A27" i="16"/>
  <c r="D27" i="16"/>
  <c r="B31" i="56"/>
  <c r="D27" i="35"/>
  <c r="C146" i="26"/>
  <c r="A147" i="16"/>
  <c r="C147" i="16"/>
  <c r="D147" i="35"/>
  <c r="D147" i="16"/>
  <c r="O147" i="16"/>
  <c r="C67" i="26"/>
  <c r="A68" i="16"/>
  <c r="O68" i="16"/>
  <c r="D68" i="35"/>
  <c r="C68" i="16"/>
  <c r="D68" i="16"/>
  <c r="D78" i="16"/>
  <c r="O78" i="16"/>
  <c r="C77" i="26"/>
  <c r="A78" i="16"/>
  <c r="C78" i="16"/>
  <c r="D78" i="35"/>
  <c r="D95" i="16"/>
  <c r="D95" i="35"/>
  <c r="O95" i="16"/>
  <c r="C95" i="16"/>
  <c r="C94" i="26"/>
  <c r="A95" i="16"/>
  <c r="O59" i="16"/>
  <c r="C58" i="26"/>
  <c r="A59" i="16"/>
  <c r="C59" i="16"/>
  <c r="D59" i="35"/>
  <c r="D59" i="16"/>
  <c r="D201" i="16"/>
  <c r="O201" i="16"/>
  <c r="C200" i="26"/>
  <c r="A201" i="16"/>
  <c r="D201" i="35"/>
  <c r="C201" i="16"/>
  <c r="D171" i="16"/>
  <c r="O171" i="16"/>
  <c r="C170" i="26"/>
  <c r="A171" i="16"/>
  <c r="C171" i="16"/>
  <c r="D171" i="35"/>
  <c r="C38" i="26"/>
  <c r="B43" i="56"/>
  <c r="D39" i="35"/>
  <c r="C39" i="16"/>
  <c r="O39" i="16"/>
  <c r="D39" i="16"/>
  <c r="B43" i="52"/>
  <c r="AA43" i="52" s="1"/>
  <c r="B43" i="58"/>
  <c r="A39" i="16"/>
  <c r="C180" i="16"/>
  <c r="D180" i="16"/>
  <c r="C179" i="26"/>
  <c r="A180" i="16"/>
  <c r="O180" i="16"/>
  <c r="D180" i="35"/>
  <c r="C144" i="26"/>
  <c r="A145" i="16"/>
  <c r="D145" i="16"/>
  <c r="D145" i="35"/>
  <c r="C145" i="16"/>
  <c r="O145" i="16"/>
  <c r="O124" i="16"/>
  <c r="D124" i="35"/>
  <c r="C124" i="16"/>
  <c r="D124" i="16"/>
  <c r="C123" i="26"/>
  <c r="A124" i="16"/>
  <c r="C11" i="16"/>
  <c r="A11" i="16"/>
  <c r="C10" i="26"/>
  <c r="B15" i="56"/>
  <c r="D11" i="35"/>
  <c r="D11" i="16"/>
  <c r="O11" i="16"/>
  <c r="B15" i="58"/>
  <c r="B15" i="52"/>
  <c r="AA15" i="52" s="1"/>
  <c r="C22" i="26"/>
  <c r="O23" i="16"/>
  <c r="C23" i="16"/>
  <c r="B27" i="52"/>
  <c r="AA27" i="52" s="1"/>
  <c r="B27" i="58"/>
  <c r="A23" i="16"/>
  <c r="D23" i="16"/>
  <c r="B27" i="56"/>
  <c r="D23" i="35"/>
  <c r="C198" i="16"/>
  <c r="D198" i="35"/>
  <c r="D198" i="16"/>
  <c r="O198" i="16"/>
  <c r="C197" i="26"/>
  <c r="A198" i="16"/>
  <c r="O170" i="16"/>
  <c r="C169" i="26"/>
  <c r="A170" i="16"/>
  <c r="C170" i="16"/>
  <c r="D170" i="35"/>
  <c r="D170" i="16"/>
  <c r="B51" i="58"/>
  <c r="A47" i="16"/>
  <c r="C46" i="26"/>
  <c r="B51" i="56"/>
  <c r="D47" i="35"/>
  <c r="C47" i="16"/>
  <c r="O47" i="16"/>
  <c r="D47" i="16"/>
  <c r="B51" i="52"/>
  <c r="AA51" i="52" s="1"/>
  <c r="C25" i="26"/>
  <c r="O26" i="16"/>
  <c r="C26" i="16"/>
  <c r="B30" i="52"/>
  <c r="AA30" i="52" s="1"/>
  <c r="B30" i="58"/>
  <c r="A26" i="16"/>
  <c r="D26" i="16"/>
  <c r="B30" i="56"/>
  <c r="D26" i="35"/>
  <c r="C141" i="26"/>
  <c r="A142" i="16"/>
  <c r="C142" i="16"/>
  <c r="D142" i="35"/>
  <c r="D142" i="16"/>
  <c r="O142" i="16"/>
  <c r="C114" i="16"/>
  <c r="D114" i="35"/>
  <c r="D114" i="16"/>
  <c r="O114" i="16"/>
  <c r="A114" i="16"/>
  <c r="C113" i="26"/>
  <c r="D20" i="16"/>
  <c r="B24" i="56"/>
  <c r="D20" i="35"/>
  <c r="C19" i="26"/>
  <c r="O20" i="16"/>
  <c r="C20" i="16"/>
  <c r="B24" i="52"/>
  <c r="AA24" i="52" s="1"/>
  <c r="B24" i="58"/>
  <c r="A20" i="16"/>
  <c r="B10" i="58"/>
  <c r="B10" i="52"/>
  <c r="AA10" i="52" s="1"/>
  <c r="C6" i="16"/>
  <c r="A6" i="16"/>
  <c r="D6" i="16"/>
  <c r="B10" i="56"/>
  <c r="D6" i="35"/>
  <c r="C5" i="26"/>
  <c r="O6" i="16"/>
  <c r="C196" i="16"/>
  <c r="D196" i="16"/>
  <c r="C195" i="26"/>
  <c r="A196" i="16"/>
  <c r="O196" i="16"/>
  <c r="D196" i="35"/>
  <c r="B35" i="58"/>
  <c r="A31" i="16"/>
  <c r="C30" i="26"/>
  <c r="B35" i="56"/>
  <c r="D31" i="35"/>
  <c r="D31" i="16"/>
  <c r="O31" i="16"/>
  <c r="B35" i="52"/>
  <c r="AA35" i="52" s="1"/>
  <c r="C31" i="16"/>
  <c r="O172" i="16"/>
  <c r="D172" i="35"/>
  <c r="C172" i="16"/>
  <c r="D172" i="16"/>
  <c r="C171" i="26"/>
  <c r="A172" i="16"/>
  <c r="C112" i="26"/>
  <c r="A113" i="16"/>
  <c r="C113" i="16"/>
  <c r="D113" i="35"/>
  <c r="D113" i="16"/>
  <c r="O113" i="16"/>
  <c r="D156" i="16"/>
  <c r="C155" i="26"/>
  <c r="A156" i="16"/>
  <c r="O156" i="16"/>
  <c r="D156" i="35"/>
  <c r="C156" i="16"/>
  <c r="O120" i="16"/>
  <c r="C119" i="26"/>
  <c r="A120" i="16"/>
  <c r="C120" i="16"/>
  <c r="D120" i="35"/>
  <c r="D120" i="16"/>
  <c r="C115" i="26"/>
  <c r="A116" i="16"/>
  <c r="O116" i="16"/>
  <c r="D116" i="35"/>
  <c r="C116" i="16"/>
  <c r="D116" i="16"/>
  <c r="D85" i="16"/>
  <c r="C84" i="26"/>
  <c r="A85" i="16"/>
  <c r="C85" i="16"/>
  <c r="O85" i="16"/>
  <c r="D85" i="35"/>
  <c r="C118" i="16"/>
  <c r="D118" i="35"/>
  <c r="D118" i="16"/>
  <c r="O118" i="16"/>
  <c r="C117" i="26"/>
  <c r="A118" i="16"/>
  <c r="C71" i="26"/>
  <c r="A72" i="16"/>
  <c r="C72" i="16"/>
  <c r="D72" i="35"/>
  <c r="D72" i="16"/>
  <c r="O72" i="16"/>
  <c r="D111" i="16"/>
  <c r="D111" i="35"/>
  <c r="O111" i="16"/>
  <c r="C111" i="16"/>
  <c r="C110" i="26"/>
  <c r="A111" i="16"/>
  <c r="O153" i="16"/>
  <c r="C152" i="26"/>
  <c r="A153" i="16"/>
  <c r="C153" i="16"/>
  <c r="D153" i="35"/>
  <c r="D153" i="16"/>
  <c r="C97" i="26"/>
  <c r="A98" i="16"/>
  <c r="C98" i="16"/>
  <c r="D98" i="35"/>
  <c r="D98" i="16"/>
  <c r="O98" i="16"/>
  <c r="C18" i="16"/>
  <c r="B22" i="52"/>
  <c r="AA22" i="52" s="1"/>
  <c r="B22" i="58"/>
  <c r="A18" i="16"/>
  <c r="D18" i="16"/>
  <c r="B22" i="56"/>
  <c r="D18" i="35"/>
  <c r="C17" i="26"/>
  <c r="O18" i="16"/>
  <c r="O129" i="16"/>
  <c r="C128" i="26"/>
  <c r="A129" i="16"/>
  <c r="C129" i="16"/>
  <c r="D129" i="35"/>
  <c r="D129" i="16"/>
  <c r="C105" i="16"/>
  <c r="D105" i="35"/>
  <c r="C104" i="26"/>
  <c r="D105" i="16"/>
  <c r="O105" i="16"/>
  <c r="A105" i="16"/>
  <c r="D184" i="16"/>
  <c r="C183" i="26"/>
  <c r="A184" i="16"/>
  <c r="C184" i="16"/>
  <c r="O184" i="16"/>
  <c r="D184" i="35"/>
  <c r="O66" i="16"/>
  <c r="C65" i="26"/>
  <c r="A66" i="16"/>
  <c r="C66" i="16"/>
  <c r="D66" i="35"/>
  <c r="D66" i="16"/>
  <c r="C86" i="16"/>
  <c r="D86" i="35"/>
  <c r="D86" i="16"/>
  <c r="O86" i="16"/>
  <c r="C85" i="26"/>
  <c r="A86" i="16"/>
  <c r="D149" i="16"/>
  <c r="O149" i="16"/>
  <c r="D149" i="35"/>
  <c r="C148" i="26"/>
  <c r="A149" i="16"/>
  <c r="C149" i="16"/>
  <c r="C131" i="26"/>
  <c r="A132" i="16"/>
  <c r="O132" i="16"/>
  <c r="D132" i="35"/>
  <c r="C132" i="16"/>
  <c r="D132" i="16"/>
  <c r="C135" i="26"/>
  <c r="A136" i="16"/>
  <c r="C136" i="16"/>
  <c r="D136" i="35"/>
  <c r="O136" i="16"/>
  <c r="D136" i="16"/>
  <c r="O188" i="16"/>
  <c r="D188" i="35"/>
  <c r="C187" i="26"/>
  <c r="C188" i="16"/>
  <c r="A188" i="16"/>
  <c r="D188" i="16"/>
  <c r="C141" i="16"/>
  <c r="D141" i="35"/>
  <c r="D141" i="16"/>
  <c r="O141" i="16"/>
  <c r="C140" i="26"/>
  <c r="A141" i="16"/>
  <c r="C51" i="16"/>
  <c r="O51" i="16"/>
  <c r="D51" i="16"/>
  <c r="B55" i="52"/>
  <c r="AA55" i="52" s="1"/>
  <c r="B55" i="58"/>
  <c r="A51" i="16"/>
  <c r="C50" i="26"/>
  <c r="B55" i="56"/>
  <c r="D51" i="35"/>
  <c r="C86" i="26"/>
  <c r="A87" i="16"/>
  <c r="D87" i="16"/>
  <c r="D87" i="35"/>
  <c r="O87" i="16"/>
  <c r="C87" i="16"/>
  <c r="D14" i="16"/>
  <c r="B18" i="52"/>
  <c r="AA18" i="52" s="1"/>
  <c r="O14" i="16"/>
  <c r="C14" i="16"/>
  <c r="A14" i="16"/>
  <c r="C13" i="26"/>
  <c r="B18" i="56"/>
  <c r="B18" i="58"/>
  <c r="D14" i="35"/>
  <c r="O61" i="16"/>
  <c r="C60" i="26"/>
  <c r="A61" i="16"/>
  <c r="C61" i="16"/>
  <c r="D61" i="35"/>
  <c r="D61" i="16"/>
  <c r="O115" i="16"/>
  <c r="C114" i="26"/>
  <c r="A115" i="16"/>
  <c r="C115" i="16"/>
  <c r="D115" i="35"/>
  <c r="D115" i="16"/>
  <c r="D21" i="16"/>
  <c r="B25" i="56"/>
  <c r="D21" i="35"/>
  <c r="A21" i="16"/>
  <c r="C20" i="26"/>
  <c r="O21" i="16"/>
  <c r="B25" i="58"/>
  <c r="B25" i="52"/>
  <c r="AA25" i="52" s="1"/>
  <c r="C21" i="16"/>
  <c r="O162" i="16"/>
  <c r="C161" i="26"/>
  <c r="A162" i="16"/>
  <c r="C162" i="16"/>
  <c r="D162" i="35"/>
  <c r="D162" i="16"/>
  <c r="C189" i="26"/>
  <c r="A190" i="16"/>
  <c r="O190" i="16"/>
  <c r="C190" i="16"/>
  <c r="D190" i="35"/>
  <c r="D190" i="16"/>
  <c r="D175" i="16"/>
  <c r="D175" i="35"/>
  <c r="C174" i="26"/>
  <c r="O175" i="16"/>
  <c r="C175" i="16"/>
  <c r="A175" i="16"/>
  <c r="C73" i="16"/>
  <c r="D73" i="35"/>
  <c r="D73" i="16"/>
  <c r="O73" i="16"/>
  <c r="C72" i="26"/>
  <c r="A73" i="16"/>
  <c r="C100" i="16"/>
  <c r="D100" i="16"/>
  <c r="C99" i="26"/>
  <c r="A100" i="16"/>
  <c r="O100" i="16"/>
  <c r="D100" i="35"/>
  <c r="O182" i="16"/>
  <c r="C181" i="26"/>
  <c r="A182" i="16"/>
  <c r="C182" i="16"/>
  <c r="D182" i="35"/>
  <c r="D182" i="16"/>
  <c r="O81" i="16"/>
  <c r="C80" i="26"/>
  <c r="A81" i="16"/>
  <c r="C81" i="16"/>
  <c r="D81" i="35"/>
  <c r="D81" i="16"/>
  <c r="O200" i="16"/>
  <c r="C199" i="26"/>
  <c r="A200" i="16"/>
  <c r="C200" i="16"/>
  <c r="D200" i="35"/>
  <c r="D200" i="16"/>
  <c r="D125" i="16"/>
  <c r="O125" i="16"/>
  <c r="D125" i="35"/>
  <c r="C124" i="26"/>
  <c r="A125" i="16"/>
  <c r="C125" i="16"/>
  <c r="B38" i="58"/>
  <c r="A34" i="16"/>
  <c r="C33" i="26"/>
  <c r="B38" i="56"/>
  <c r="D34" i="35"/>
  <c r="C34" i="16"/>
  <c r="D34" i="16"/>
  <c r="O34" i="16"/>
  <c r="B38" i="52"/>
  <c r="AA38" i="52" s="1"/>
  <c r="C61" i="26"/>
  <c r="A62" i="16"/>
  <c r="O62" i="16"/>
  <c r="C62" i="16"/>
  <c r="D62" i="35"/>
  <c r="D62" i="16"/>
  <c r="O121" i="16"/>
  <c r="C120" i="26"/>
  <c r="A121" i="16"/>
  <c r="D121" i="35"/>
  <c r="D121" i="16"/>
  <c r="C121" i="16"/>
  <c r="B204" i="16"/>
  <c r="B13" i="58"/>
  <c r="A9" i="16"/>
  <c r="D9" i="16"/>
  <c r="B13" i="56"/>
  <c r="D9" i="35"/>
  <c r="C8" i="26"/>
  <c r="O9" i="16"/>
  <c r="C9" i="16"/>
  <c r="B13" i="52"/>
  <c r="AA13" i="52" s="1"/>
  <c r="C130" i="16"/>
  <c r="D130" i="35"/>
  <c r="D130" i="16"/>
  <c r="O130" i="16"/>
  <c r="C129" i="26"/>
  <c r="A130" i="16"/>
  <c r="O158" i="16"/>
  <c r="C157" i="26"/>
  <c r="A158" i="16"/>
  <c r="C158" i="16"/>
  <c r="D158" i="35"/>
  <c r="D158" i="16"/>
  <c r="C127" i="26"/>
  <c r="A128" i="16"/>
  <c r="O128" i="16"/>
  <c r="C128" i="16"/>
  <c r="D128" i="35"/>
  <c r="D128" i="16"/>
  <c r="O194" i="16"/>
  <c r="C193" i="26"/>
  <c r="A194" i="16"/>
  <c r="C194" i="16"/>
  <c r="D194" i="35"/>
  <c r="D194" i="16"/>
  <c r="O107" i="16"/>
  <c r="C106" i="26"/>
  <c r="A107" i="16"/>
  <c r="C107" i="16"/>
  <c r="D107" i="35"/>
  <c r="D107" i="16"/>
  <c r="D137" i="16"/>
  <c r="D137" i="35"/>
  <c r="O137" i="16"/>
  <c r="C137" i="16"/>
  <c r="C136" i="26"/>
  <c r="A137" i="16"/>
  <c r="C82" i="26"/>
  <c r="A83" i="16"/>
  <c r="O83" i="16"/>
  <c r="C83" i="16"/>
  <c r="D83" i="35"/>
  <c r="D83" i="16"/>
  <c r="C118" i="26"/>
  <c r="A119" i="16"/>
  <c r="D119" i="16"/>
  <c r="D119" i="35"/>
  <c r="O119" i="16"/>
  <c r="C119" i="16"/>
  <c r="C33" i="16"/>
  <c r="A33" i="16"/>
  <c r="B37" i="52"/>
  <c r="AA37" i="52" s="1"/>
  <c r="C32" i="26"/>
  <c r="B37" i="56"/>
  <c r="D33" i="35"/>
  <c r="D33" i="16"/>
  <c r="B37" i="58"/>
  <c r="O33" i="16"/>
  <c r="C161" i="16"/>
  <c r="D161" i="35"/>
  <c r="D161" i="16"/>
  <c r="O161" i="16"/>
  <c r="C160" i="26"/>
  <c r="A161" i="16"/>
  <c r="C179" i="16"/>
  <c r="D179" i="35"/>
  <c r="D179" i="16"/>
  <c r="O179" i="16"/>
  <c r="C178" i="26"/>
  <c r="A179" i="16"/>
  <c r="B34" i="58"/>
  <c r="A30" i="16"/>
  <c r="C29" i="26"/>
  <c r="B34" i="56"/>
  <c r="D30" i="35"/>
  <c r="D30" i="16"/>
  <c r="O30" i="16"/>
  <c r="C30" i="16"/>
  <c r="B34" i="52"/>
  <c r="AA34" i="52" s="1"/>
  <c r="T8" i="55"/>
  <c r="P8" i="55"/>
  <c r="BU121" i="57"/>
  <c r="BM121" i="57"/>
  <c r="BH121" i="55"/>
  <c r="BL121" i="55"/>
  <c r="BE121" i="55"/>
  <c r="M121" i="55"/>
  <c r="AN121" i="55"/>
  <c r="AR121" i="55"/>
  <c r="BN121" i="55"/>
  <c r="BR121" i="57"/>
  <c r="BL121" i="57"/>
  <c r="AI121" i="55"/>
  <c r="R121" i="55"/>
  <c r="BT121" i="55"/>
  <c r="BP121" i="55"/>
  <c r="BU121" i="55"/>
  <c r="BI121" i="55"/>
  <c r="BC121" i="55"/>
  <c r="BF121" i="55"/>
  <c r="BQ121" i="57"/>
  <c r="BK121" i="55"/>
  <c r="BV121" i="55"/>
  <c r="L8" i="55"/>
  <c r="V8" i="55"/>
  <c r="F53" i="55"/>
  <c r="F107" i="55" s="1"/>
  <c r="F17" i="55"/>
  <c r="F71" i="55" s="1"/>
  <c r="AJ18" i="40"/>
  <c r="AN17" i="40"/>
  <c r="AX5" i="40"/>
  <c r="AX17" i="40"/>
  <c r="AX54" i="40"/>
  <c r="AX14" i="40"/>
  <c r="AX44" i="40"/>
  <c r="AX59" i="40"/>
  <c r="AX36" i="40"/>
  <c r="AX10" i="40"/>
  <c r="AX40" i="40"/>
  <c r="AX55" i="40"/>
  <c r="AX34" i="40"/>
  <c r="AX53" i="40"/>
  <c r="AX27" i="40"/>
  <c r="AX7" i="40"/>
  <c r="AX24" i="40"/>
  <c r="AX48" i="40"/>
  <c r="AX4" i="40"/>
  <c r="AX38" i="40"/>
  <c r="AX61" i="40"/>
  <c r="AX31" i="40"/>
  <c r="AX43" i="40"/>
  <c r="AX28" i="40"/>
  <c r="AX57" i="40"/>
  <c r="AX29" i="40"/>
  <c r="AX39" i="40"/>
  <c r="AX26" i="40"/>
  <c r="AX37" i="40"/>
  <c r="AX19" i="40"/>
  <c r="AX58" i="40"/>
  <c r="AX16" i="40"/>
  <c r="AX6" i="40"/>
  <c r="AX33" i="40"/>
  <c r="AX47" i="40"/>
  <c r="AX30" i="40"/>
  <c r="AX45" i="40"/>
  <c r="AX23" i="40"/>
  <c r="AX63" i="40"/>
  <c r="AX20" i="40"/>
  <c r="AX41" i="40"/>
  <c r="AX21" i="40"/>
  <c r="AX62" i="40"/>
  <c r="AX18" i="40"/>
  <c r="AX52" i="40"/>
  <c r="AX11" i="40"/>
  <c r="AX42" i="40"/>
  <c r="AX49" i="40"/>
  <c r="AX25" i="40"/>
  <c r="AX9" i="40"/>
  <c r="AX22" i="40"/>
  <c r="AX60" i="40"/>
  <c r="AX15" i="40"/>
  <c r="AX50" i="40"/>
  <c r="AX12" i="40"/>
  <c r="AX56" i="40"/>
  <c r="AX13" i="40"/>
  <c r="AX46" i="40"/>
  <c r="AX8" i="40"/>
  <c r="AX35" i="40"/>
  <c r="AX51" i="40"/>
  <c r="AX32" i="40"/>
  <c r="S8" i="55"/>
  <c r="M8" i="55"/>
  <c r="AI8" i="37"/>
  <c r="AL7" i="37"/>
  <c r="AM7" i="37" s="1"/>
  <c r="AN59" i="40"/>
  <c r="AJ60" i="40"/>
  <c r="AN23" i="40"/>
  <c r="AJ24" i="40"/>
  <c r="BS54" i="40"/>
  <c r="BS38" i="40"/>
  <c r="BS30" i="40"/>
  <c r="BS22" i="40"/>
  <c r="BS14" i="40"/>
  <c r="BS6" i="40"/>
  <c r="BS49" i="40"/>
  <c r="BS63" i="40"/>
  <c r="BS48" i="40"/>
  <c r="BS4" i="40"/>
  <c r="BS29" i="40"/>
  <c r="BS21" i="40"/>
  <c r="BS13" i="40"/>
  <c r="BS55" i="40"/>
  <c r="BS39" i="40"/>
  <c r="BS50" i="40"/>
  <c r="BS36" i="40"/>
  <c r="BS28" i="40"/>
  <c r="BS20" i="40"/>
  <c r="BS12" i="40"/>
  <c r="BS61" i="40"/>
  <c r="BS45" i="40"/>
  <c r="BS60" i="40"/>
  <c r="BS44" i="40"/>
  <c r="BS35" i="40"/>
  <c r="BS27" i="40"/>
  <c r="BS19" i="40"/>
  <c r="BS11" i="40"/>
  <c r="BS51" i="40"/>
  <c r="BS9" i="40"/>
  <c r="BS62" i="40"/>
  <c r="BS46" i="40"/>
  <c r="BS34" i="40"/>
  <c r="BS26" i="40"/>
  <c r="BS18" i="40"/>
  <c r="BS10" i="40"/>
  <c r="BS57" i="40"/>
  <c r="BS41" i="40"/>
  <c r="BS56" i="40"/>
  <c r="BS40" i="40"/>
  <c r="BS33" i="40"/>
  <c r="BS25" i="40"/>
  <c r="BS17" i="40"/>
  <c r="BS7" i="40"/>
  <c r="BS47" i="40"/>
  <c r="BS58" i="40"/>
  <c r="BS42" i="40"/>
  <c r="BS32" i="40"/>
  <c r="BS24" i="40"/>
  <c r="BS16" i="40"/>
  <c r="BS8" i="40"/>
  <c r="BS53" i="40"/>
  <c r="BS5" i="40"/>
  <c r="BS52" i="40"/>
  <c r="BS37" i="40"/>
  <c r="BS31" i="40"/>
  <c r="BS23" i="40"/>
  <c r="BS15" i="40"/>
  <c r="BS59" i="40"/>
  <c r="BS43" i="40"/>
  <c r="AI55" i="40"/>
  <c r="AL54" i="40"/>
  <c r="AM54" i="40" s="1"/>
  <c r="AN29" i="40"/>
  <c r="AJ30" i="40"/>
  <c r="AI13" i="37"/>
  <c r="AL12" i="37"/>
  <c r="AM12" i="37" s="1"/>
  <c r="BA19" i="40"/>
  <c r="BA51" i="40"/>
  <c r="BA14" i="40"/>
  <c r="BA49" i="40"/>
  <c r="BA60" i="40"/>
  <c r="BA36" i="40"/>
  <c r="BA62" i="40"/>
  <c r="BA45" i="40"/>
  <c r="BA56" i="40"/>
  <c r="BA34" i="40"/>
  <c r="BA58" i="40"/>
  <c r="BA29" i="40"/>
  <c r="BA7" i="40"/>
  <c r="BA24" i="40"/>
  <c r="BA38" i="40"/>
  <c r="BA53" i="40"/>
  <c r="BA4" i="40"/>
  <c r="BA11" i="40"/>
  <c r="BA6" i="40"/>
  <c r="BA33" i="40"/>
  <c r="BA44" i="40"/>
  <c r="BA28" i="40"/>
  <c r="BA46" i="40"/>
  <c r="BA31" i="40"/>
  <c r="BA40" i="40"/>
  <c r="BA26" i="40"/>
  <c r="BA42" i="40"/>
  <c r="BA21" i="40"/>
  <c r="BA55" i="40"/>
  <c r="BA16" i="40"/>
  <c r="BA35" i="40"/>
  <c r="BA48" i="40"/>
  <c r="BA30" i="40"/>
  <c r="BA50" i="40"/>
  <c r="BA25" i="40"/>
  <c r="BA9" i="40"/>
  <c r="BA20" i="40"/>
  <c r="BA5" i="40"/>
  <c r="BA23" i="40"/>
  <c r="BA59" i="40"/>
  <c r="BA18" i="40"/>
  <c r="BA57" i="40"/>
  <c r="BA13" i="40"/>
  <c r="BA39" i="40"/>
  <c r="BA8" i="40"/>
  <c r="BA27" i="40"/>
  <c r="BA63" i="40"/>
  <c r="BA22" i="40"/>
  <c r="BA37" i="40"/>
  <c r="BA17" i="40"/>
  <c r="BA47" i="40"/>
  <c r="BA12" i="40"/>
  <c r="BA61" i="40"/>
  <c r="BA15" i="40"/>
  <c r="BA43" i="40"/>
  <c r="BA10" i="40"/>
  <c r="BA41" i="40"/>
  <c r="BA52" i="40"/>
  <c r="BA32" i="40"/>
  <c r="BA54" i="40"/>
  <c r="BD60" i="40"/>
  <c r="BD44" i="40"/>
  <c r="BD55" i="40"/>
  <c r="BD39" i="40"/>
  <c r="BD32" i="40"/>
  <c r="BD24" i="40"/>
  <c r="BD16" i="40"/>
  <c r="BD8" i="40"/>
  <c r="BD58" i="40"/>
  <c r="BD42" i="40"/>
  <c r="BD61" i="40"/>
  <c r="BD45" i="40"/>
  <c r="BD31" i="40"/>
  <c r="BD23" i="40"/>
  <c r="BD15" i="40"/>
  <c r="BD56" i="40"/>
  <c r="BD40" i="40"/>
  <c r="BD51" i="40"/>
  <c r="BD37" i="40"/>
  <c r="BD30" i="40"/>
  <c r="BD22" i="40"/>
  <c r="BD14" i="40"/>
  <c r="BD6" i="40"/>
  <c r="BD54" i="40"/>
  <c r="BD38" i="40"/>
  <c r="BD57" i="40"/>
  <c r="BD41" i="40"/>
  <c r="BD29" i="40"/>
  <c r="BD21" i="40"/>
  <c r="BD13" i="40"/>
  <c r="BD9" i="40"/>
  <c r="BD52" i="40"/>
  <c r="BD11" i="40"/>
  <c r="BD47" i="40"/>
  <c r="BD36" i="40"/>
  <c r="BD28" i="40"/>
  <c r="BD20" i="40"/>
  <c r="BD12" i="40"/>
  <c r="BD5" i="40"/>
  <c r="BD50" i="40"/>
  <c r="BD4" i="40"/>
  <c r="BD53" i="40"/>
  <c r="BD35" i="40"/>
  <c r="BD27" i="40"/>
  <c r="BD19" i="40"/>
  <c r="BD7" i="40"/>
  <c r="BD48" i="40"/>
  <c r="BD59" i="40"/>
  <c r="BD43" i="40"/>
  <c r="BD34" i="40"/>
  <c r="BD26" i="40"/>
  <c r="BD18" i="40"/>
  <c r="BD10" i="40"/>
  <c r="BD62" i="40"/>
  <c r="BD46" i="40"/>
  <c r="BD63" i="40"/>
  <c r="BD49" i="40"/>
  <c r="BD33" i="40"/>
  <c r="BD25" i="40"/>
  <c r="BD17" i="40"/>
  <c r="AL30" i="37"/>
  <c r="AM30" i="37" s="1"/>
  <c r="AI31" i="37"/>
  <c r="E8" i="55"/>
  <c r="AI19" i="37"/>
  <c r="AL18" i="37"/>
  <c r="AM18" i="37" s="1"/>
  <c r="AL48" i="37"/>
  <c r="AM48" i="37" s="1"/>
  <c r="AI49" i="37"/>
  <c r="AL54" i="37"/>
  <c r="AM54" i="37" s="1"/>
  <c r="AI55" i="37"/>
  <c r="B165" i="15"/>
  <c r="AB170" i="22"/>
  <c r="B106" i="15"/>
  <c r="AB111" i="22"/>
  <c r="B55" i="15"/>
  <c r="AB60" i="22"/>
  <c r="AB202" i="22"/>
  <c r="B197" i="15"/>
  <c r="AB143" i="22"/>
  <c r="B138" i="15"/>
  <c r="B71" i="15"/>
  <c r="AB76" i="22"/>
  <c r="B6" i="15"/>
  <c r="AB11" i="22"/>
  <c r="B145" i="15"/>
  <c r="AB150" i="22"/>
  <c r="B81" i="15"/>
  <c r="AB86" i="22"/>
  <c r="B15" i="15"/>
  <c r="AB20" i="22"/>
  <c r="B150" i="15"/>
  <c r="AB155" i="22"/>
  <c r="B86" i="15"/>
  <c r="AB91" i="22"/>
  <c r="B22" i="15"/>
  <c r="AB27" i="22"/>
  <c r="B163" i="15"/>
  <c r="AB168" i="22"/>
  <c r="B99" i="15"/>
  <c r="AB104" i="22"/>
  <c r="B35" i="15"/>
  <c r="AB40" i="22"/>
  <c r="B164" i="15"/>
  <c r="AB169" i="22"/>
  <c r="B100" i="15"/>
  <c r="AB105" i="22"/>
  <c r="B36" i="15"/>
  <c r="AB41" i="22"/>
  <c r="AB90" i="22"/>
  <c r="B85" i="15"/>
  <c r="AB31" i="22"/>
  <c r="B26" i="15"/>
  <c r="AB173" i="22"/>
  <c r="B168" i="15"/>
  <c r="B173" i="15"/>
  <c r="AB178" i="22"/>
  <c r="B109" i="15"/>
  <c r="AB114" i="22"/>
  <c r="B45" i="15"/>
  <c r="AB50" i="22"/>
  <c r="B178" i="15"/>
  <c r="AB183" i="22"/>
  <c r="B114" i="15"/>
  <c r="AB119" i="22"/>
  <c r="B50" i="15"/>
  <c r="AB55" i="22"/>
  <c r="B191" i="15"/>
  <c r="AB196" i="22"/>
  <c r="B127" i="15"/>
  <c r="AB132" i="22"/>
  <c r="B63" i="15"/>
  <c r="AB68" i="22"/>
  <c r="B192" i="15"/>
  <c r="AB197" i="22"/>
  <c r="B128" i="15"/>
  <c r="AB133" i="22"/>
  <c r="B64" i="15"/>
  <c r="AB69" i="22"/>
  <c r="B18" i="15"/>
  <c r="AB23" i="22"/>
  <c r="B186" i="15"/>
  <c r="AB191" i="22"/>
  <c r="AB156" i="22"/>
  <c r="B151" i="15"/>
  <c r="AB93" i="22"/>
  <c r="B88" i="15"/>
  <c r="B169" i="15"/>
  <c r="AB174" i="22"/>
  <c r="B105" i="15"/>
  <c r="AB110" i="22"/>
  <c r="B41" i="15"/>
  <c r="AB46" i="22"/>
  <c r="B174" i="15"/>
  <c r="AB179" i="22"/>
  <c r="B110" i="15"/>
  <c r="AB115" i="22"/>
  <c r="B46" i="15"/>
  <c r="AB51" i="22"/>
  <c r="B187" i="15"/>
  <c r="AB192" i="22"/>
  <c r="B123" i="15"/>
  <c r="AB128" i="22"/>
  <c r="B59" i="15"/>
  <c r="AB64" i="22"/>
  <c r="B188" i="15"/>
  <c r="AB193" i="22"/>
  <c r="B124" i="15"/>
  <c r="AB129" i="22"/>
  <c r="B60" i="15"/>
  <c r="AB65" i="22"/>
  <c r="B101" i="15"/>
  <c r="AB106" i="22"/>
  <c r="B42" i="15"/>
  <c r="AB47" i="22"/>
  <c r="B184" i="15"/>
  <c r="AB189" i="22"/>
  <c r="AB138" i="22"/>
  <c r="B133" i="15"/>
  <c r="AB79" i="22"/>
  <c r="B74" i="15"/>
  <c r="B200" i="15"/>
  <c r="AB205" i="22"/>
  <c r="AB198" i="22"/>
  <c r="B193" i="15"/>
  <c r="B129" i="15"/>
  <c r="AB134" i="22"/>
  <c r="B65" i="15"/>
  <c r="AB70" i="22"/>
  <c r="B198" i="15"/>
  <c r="AB203" i="22"/>
  <c r="AB139" i="22"/>
  <c r="B134" i="15"/>
  <c r="B70" i="15"/>
  <c r="AB75" i="22"/>
  <c r="B4" i="15"/>
  <c r="AB9" i="22"/>
  <c r="B147" i="15"/>
  <c r="AB152" i="22"/>
  <c r="B83" i="15"/>
  <c r="AB88" i="22"/>
  <c r="B13" i="15"/>
  <c r="AB18" i="22"/>
  <c r="B148" i="15"/>
  <c r="AB153" i="22"/>
  <c r="B84" i="15"/>
  <c r="AB89" i="22"/>
  <c r="B20" i="15"/>
  <c r="AB25" i="22"/>
  <c r="AB26" i="22"/>
  <c r="B21" i="15"/>
  <c r="AB172" i="22"/>
  <c r="B167" i="15"/>
  <c r="AB109" i="22"/>
  <c r="B104" i="15"/>
  <c r="B157" i="15"/>
  <c r="AB162" i="22"/>
  <c r="B93" i="15"/>
  <c r="AB98" i="22"/>
  <c r="B29" i="15"/>
  <c r="AB34" i="22"/>
  <c r="B162" i="15"/>
  <c r="AB167" i="22"/>
  <c r="B98" i="15"/>
  <c r="AB103" i="22"/>
  <c r="B34" i="15"/>
  <c r="AB39" i="22"/>
  <c r="B175" i="15"/>
  <c r="AB180" i="22"/>
  <c r="B111" i="15"/>
  <c r="AB116" i="22"/>
  <c r="B47" i="15"/>
  <c r="AB52" i="22"/>
  <c r="B176" i="15"/>
  <c r="AB181" i="22"/>
  <c r="B112" i="15"/>
  <c r="AB117" i="22"/>
  <c r="B48" i="15"/>
  <c r="AB53" i="22"/>
  <c r="B181" i="15"/>
  <c r="AB186" i="22"/>
  <c r="B122" i="15"/>
  <c r="AB127" i="22"/>
  <c r="AB92" i="22"/>
  <c r="B87" i="15"/>
  <c r="AB29" i="22"/>
  <c r="B24" i="15"/>
  <c r="B153" i="15"/>
  <c r="AB158" i="22"/>
  <c r="B89" i="15"/>
  <c r="AB94" i="22"/>
  <c r="B25" i="15"/>
  <c r="AB30" i="22"/>
  <c r="B158" i="15"/>
  <c r="AB163" i="22"/>
  <c r="B94" i="15"/>
  <c r="AB99" i="22"/>
  <c r="B30" i="15"/>
  <c r="AB35" i="22"/>
  <c r="B171" i="15"/>
  <c r="AB176" i="22"/>
  <c r="B107" i="15"/>
  <c r="AB112" i="22"/>
  <c r="B43" i="15"/>
  <c r="AB48" i="22"/>
  <c r="B172" i="15"/>
  <c r="AB177" i="22"/>
  <c r="B108" i="15"/>
  <c r="AB113" i="22"/>
  <c r="B44" i="15"/>
  <c r="AB49" i="22"/>
  <c r="B37" i="15"/>
  <c r="AB42" i="22"/>
  <c r="B183" i="15"/>
  <c r="AB188" i="22"/>
  <c r="B120" i="15"/>
  <c r="AB125" i="22"/>
  <c r="AB74" i="22"/>
  <c r="B69" i="15"/>
  <c r="B199" i="15"/>
  <c r="AB204" i="22"/>
  <c r="B136" i="15"/>
  <c r="AB141" i="22"/>
  <c r="B177" i="15"/>
  <c r="AB182" i="22"/>
  <c r="B113" i="15"/>
  <c r="AB118" i="22"/>
  <c r="B49" i="15"/>
  <c r="AB54" i="22"/>
  <c r="B182" i="15"/>
  <c r="AB187" i="22"/>
  <c r="B118" i="15"/>
  <c r="AB123" i="22"/>
  <c r="B54" i="15"/>
  <c r="AB59" i="22"/>
  <c r="B195" i="15"/>
  <c r="AB200" i="22"/>
  <c r="B131" i="15"/>
  <c r="AB136" i="22"/>
  <c r="B67" i="15"/>
  <c r="AB72" i="22"/>
  <c r="B196" i="15"/>
  <c r="AB201" i="22"/>
  <c r="B132" i="15"/>
  <c r="AB137" i="22"/>
  <c r="B68" i="15"/>
  <c r="AB73" i="22"/>
  <c r="B19" i="15"/>
  <c r="AB24" i="22"/>
  <c r="AB159" i="22"/>
  <c r="B154" i="15"/>
  <c r="AB108" i="22"/>
  <c r="B103" i="15"/>
  <c r="B56" i="15"/>
  <c r="AB61" i="22"/>
  <c r="AB146" i="22"/>
  <c r="B141" i="15"/>
  <c r="AB82" i="22"/>
  <c r="B77" i="15"/>
  <c r="AB16" i="22"/>
  <c r="B11" i="15"/>
  <c r="AB151" i="22"/>
  <c r="B146" i="15"/>
  <c r="AB87" i="22"/>
  <c r="B82" i="15"/>
  <c r="AB21" i="22"/>
  <c r="B16" i="15"/>
  <c r="AB164" i="22"/>
  <c r="B159" i="15"/>
  <c r="AB100" i="22"/>
  <c r="B95" i="15"/>
  <c r="AB36" i="22"/>
  <c r="B31" i="15"/>
  <c r="AB165" i="22"/>
  <c r="B160" i="15"/>
  <c r="AB101" i="22"/>
  <c r="B96" i="15"/>
  <c r="AB37" i="22"/>
  <c r="B32" i="15"/>
  <c r="B117" i="15"/>
  <c r="AB122" i="22"/>
  <c r="B58" i="15"/>
  <c r="AB63" i="22"/>
  <c r="AB28" i="22"/>
  <c r="B23" i="15"/>
  <c r="B201" i="15"/>
  <c r="AB206" i="22"/>
  <c r="B137" i="15"/>
  <c r="AB142" i="22"/>
  <c r="B73" i="15"/>
  <c r="AB78" i="22"/>
  <c r="B7" i="15"/>
  <c r="AB12" i="22"/>
  <c r="B142" i="15"/>
  <c r="AB147" i="22"/>
  <c r="B78" i="15"/>
  <c r="AB83" i="22"/>
  <c r="B12" i="15"/>
  <c r="AB17" i="22"/>
  <c r="B155" i="15"/>
  <c r="AB160" i="22"/>
  <c r="B91" i="15"/>
  <c r="AB96" i="22"/>
  <c r="B27" i="15"/>
  <c r="AB32" i="22"/>
  <c r="B156" i="15"/>
  <c r="AB161" i="22"/>
  <c r="B92" i="15"/>
  <c r="AB97" i="22"/>
  <c r="B28" i="15"/>
  <c r="AB33" i="22"/>
  <c r="B170" i="15"/>
  <c r="AB175" i="22"/>
  <c r="B119" i="15"/>
  <c r="AB124" i="22"/>
  <c r="AB45" i="22"/>
  <c r="B40" i="15"/>
  <c r="AB207" i="22"/>
  <c r="B202" i="15"/>
  <c r="B135" i="15"/>
  <c r="AB140" i="22"/>
  <c r="B72" i="15"/>
  <c r="AB77" i="22"/>
  <c r="B161" i="15"/>
  <c r="AB166" i="22"/>
  <c r="B97" i="15"/>
  <c r="AB102" i="22"/>
  <c r="B33" i="15"/>
  <c r="AB38" i="22"/>
  <c r="B166" i="15"/>
  <c r="AB171" i="22"/>
  <c r="B102" i="15"/>
  <c r="AB107" i="22"/>
  <c r="B38" i="15"/>
  <c r="AB43" i="22"/>
  <c r="B179" i="15"/>
  <c r="AB184" i="22"/>
  <c r="AB120" i="22"/>
  <c r="B115" i="15"/>
  <c r="B51" i="15"/>
  <c r="AB56" i="22"/>
  <c r="B180" i="15"/>
  <c r="AB185" i="22"/>
  <c r="B116" i="15"/>
  <c r="AB121" i="22"/>
  <c r="B52" i="15"/>
  <c r="AB57" i="22"/>
  <c r="AB154" i="22"/>
  <c r="B149" i="15"/>
  <c r="AB95" i="22"/>
  <c r="B90" i="15"/>
  <c r="AB44" i="22"/>
  <c r="B39" i="15"/>
  <c r="AB194" i="22"/>
  <c r="B189" i="15"/>
  <c r="AB130" i="22"/>
  <c r="B125" i="15"/>
  <c r="AB66" i="22"/>
  <c r="B61" i="15"/>
  <c r="AB199" i="22"/>
  <c r="B194" i="15"/>
  <c r="AB135" i="22"/>
  <c r="B130" i="15"/>
  <c r="AB71" i="22"/>
  <c r="B66" i="15"/>
  <c r="AB22" i="22"/>
  <c r="B17" i="15"/>
  <c r="AB148" i="22"/>
  <c r="B143" i="15"/>
  <c r="AB84" i="22"/>
  <c r="B79" i="15"/>
  <c r="AB14" i="22"/>
  <c r="B9" i="15"/>
  <c r="AB149" i="22"/>
  <c r="B144" i="15"/>
  <c r="AB85" i="22"/>
  <c r="B80" i="15"/>
  <c r="AB19" i="22"/>
  <c r="B14" i="15"/>
  <c r="B53" i="15"/>
  <c r="AB58" i="22"/>
  <c r="AB13" i="22"/>
  <c r="B8" i="15"/>
  <c r="AB157" i="22"/>
  <c r="B152" i="15"/>
  <c r="B185" i="15"/>
  <c r="AB190" i="22"/>
  <c r="B121" i="15"/>
  <c r="AB126" i="22"/>
  <c r="B57" i="15"/>
  <c r="AB62" i="22"/>
  <c r="B190" i="15"/>
  <c r="AB195" i="22"/>
  <c r="B126" i="15"/>
  <c r="AB131" i="22"/>
  <c r="B62" i="15"/>
  <c r="AB67" i="22"/>
  <c r="B203" i="15"/>
  <c r="AB208" i="22"/>
  <c r="B139" i="15"/>
  <c r="AB144" i="22"/>
  <c r="B75" i="15"/>
  <c r="AB80" i="22"/>
  <c r="B5" i="15"/>
  <c r="AB10" i="22"/>
  <c r="B140" i="15"/>
  <c r="AB145" i="22"/>
  <c r="B76" i="15"/>
  <c r="AB81" i="22"/>
  <c r="B10" i="15"/>
  <c r="AB15" i="22"/>
  <c r="AI26" i="37"/>
  <c r="AL25" i="37"/>
  <c r="AM25" i="37" s="1"/>
  <c r="AK8" i="57"/>
  <c r="AK8" i="55"/>
  <c r="AL8" i="55"/>
  <c r="AL8" i="57"/>
  <c r="AF8" i="55"/>
  <c r="AF8" i="57"/>
  <c r="AJ8" i="55"/>
  <c r="AJ8" i="57"/>
  <c r="AI8" i="55"/>
  <c r="AI8" i="57"/>
  <c r="D253" i="19"/>
  <c r="D1023" i="19"/>
  <c r="D1007" i="19"/>
  <c r="D836" i="19"/>
  <c r="D820" i="19"/>
  <c r="D761" i="19"/>
  <c r="D737" i="19"/>
  <c r="D721" i="19"/>
  <c r="D705" i="19"/>
  <c r="D689" i="19"/>
  <c r="D673" i="19"/>
  <c r="D657" i="19"/>
  <c r="D641" i="19"/>
  <c r="D625" i="19"/>
  <c r="D593" i="19"/>
  <c r="D577" i="19"/>
  <c r="D561" i="19"/>
  <c r="D545" i="19"/>
  <c r="D529" i="19"/>
  <c r="D513" i="19"/>
  <c r="D497" i="19"/>
  <c r="D481" i="19"/>
  <c r="D465" i="19"/>
  <c r="D449" i="19"/>
  <c r="D430" i="19"/>
  <c r="D389" i="19"/>
  <c r="D373" i="19"/>
  <c r="D357" i="19"/>
  <c r="D341" i="19"/>
  <c r="D325" i="19"/>
  <c r="D309" i="19"/>
  <c r="D293" i="19"/>
  <c r="D277" i="19"/>
  <c r="D261" i="19"/>
  <c r="D835" i="19"/>
  <c r="D819" i="19"/>
  <c r="D759" i="19"/>
  <c r="D311" i="19"/>
  <c r="D236" i="19"/>
  <c r="D1031" i="19"/>
  <c r="D1015" i="19"/>
  <c r="D844" i="19"/>
  <c r="D828" i="19"/>
  <c r="D812" i="19"/>
  <c r="D745" i="19"/>
  <c r="D729" i="19"/>
  <c r="D713" i="19"/>
  <c r="D697" i="19"/>
  <c r="D681" i="19"/>
  <c r="D665" i="19"/>
  <c r="D649" i="19"/>
  <c r="D633" i="19"/>
  <c r="D601" i="19"/>
  <c r="D585" i="19"/>
  <c r="D569" i="19"/>
  <c r="D553" i="19"/>
  <c r="D537" i="19"/>
  <c r="D521" i="19"/>
  <c r="D505" i="19"/>
  <c r="D489" i="19"/>
  <c r="D473" i="19"/>
  <c r="D457" i="19"/>
  <c r="D441" i="19"/>
  <c r="D397" i="19"/>
  <c r="D381" i="19"/>
  <c r="D365" i="19"/>
  <c r="D349" i="19"/>
  <c r="D333" i="19"/>
  <c r="D317" i="19"/>
  <c r="D301" i="19"/>
  <c r="D285" i="19"/>
  <c r="D269" i="19"/>
  <c r="D843" i="19"/>
  <c r="D827" i="19"/>
  <c r="D811" i="19"/>
  <c r="D744" i="19"/>
  <c r="D728" i="19"/>
  <c r="D712" i="19"/>
  <c r="D696" i="19"/>
  <c r="D680" i="19"/>
  <c r="D664" i="19"/>
  <c r="D648" i="19"/>
  <c r="D632" i="19"/>
  <c r="D600" i="19"/>
  <c r="D584" i="19"/>
  <c r="D568" i="19"/>
  <c r="D552" i="19"/>
  <c r="D536" i="19"/>
  <c r="D516" i="19"/>
  <c r="D496" i="19"/>
  <c r="D472" i="19"/>
  <c r="D452" i="19"/>
  <c r="D433" i="19"/>
  <c r="D392" i="19"/>
  <c r="D376" i="19"/>
  <c r="D360" i="19"/>
  <c r="D344" i="19"/>
  <c r="D328" i="19"/>
  <c r="D312" i="19"/>
  <c r="D296" i="19"/>
  <c r="D280" i="19"/>
  <c r="D264" i="19"/>
  <c r="D1029" i="19"/>
  <c r="D1013" i="19"/>
  <c r="D842" i="19"/>
  <c r="D826" i="19"/>
  <c r="D810" i="19"/>
  <c r="D743" i="19"/>
  <c r="D727" i="19"/>
  <c r="D711" i="19"/>
  <c r="D695" i="19"/>
  <c r="D679" i="19"/>
  <c r="D663" i="19"/>
  <c r="D647" i="19"/>
  <c r="D631" i="19"/>
  <c r="D599" i="19"/>
  <c r="D583" i="19"/>
  <c r="D567" i="19"/>
  <c r="D551" i="19"/>
  <c r="D535" i="19"/>
  <c r="D519" i="19"/>
  <c r="D503" i="19"/>
  <c r="D487" i="19"/>
  <c r="D1011" i="19"/>
  <c r="D824" i="19"/>
  <c r="D741" i="19"/>
  <c r="D709" i="19"/>
  <c r="D677" i="19"/>
  <c r="D645" i="19"/>
  <c r="D597" i="19"/>
  <c r="D565" i="19"/>
  <c r="D533" i="19"/>
  <c r="D501" i="19"/>
  <c r="D469" i="19"/>
  <c r="D437" i="19"/>
  <c r="D377" i="19"/>
  <c r="D345" i="19"/>
  <c r="D313" i="19"/>
  <c r="D281" i="19"/>
  <c r="D839" i="19"/>
  <c r="D807" i="19"/>
  <c r="D732" i="19"/>
  <c r="D708" i="19"/>
  <c r="D688" i="19"/>
  <c r="D668" i="19"/>
  <c r="D644" i="19"/>
  <c r="D624" i="19"/>
  <c r="D588" i="19"/>
  <c r="D564" i="19"/>
  <c r="D544" i="19"/>
  <c r="D524" i="19"/>
  <c r="D492" i="19"/>
  <c r="D464" i="19"/>
  <c r="D440" i="19"/>
  <c r="D388" i="19"/>
  <c r="D368" i="19"/>
  <c r="D348" i="19"/>
  <c r="D324" i="19"/>
  <c r="D304" i="19"/>
  <c r="D284" i="19"/>
  <c r="D260" i="19"/>
  <c r="D1021" i="19"/>
  <c r="D846" i="19"/>
  <c r="D822" i="19"/>
  <c r="D757" i="19"/>
  <c r="D731" i="19"/>
  <c r="D707" i="19"/>
  <c r="D687" i="19"/>
  <c r="D667" i="19"/>
  <c r="D643" i="19"/>
  <c r="D623" i="19"/>
  <c r="D587" i="19"/>
  <c r="D563" i="19"/>
  <c r="D543" i="19"/>
  <c r="D523" i="19"/>
  <c r="D499" i="19"/>
  <c r="D479" i="19"/>
  <c r="D463" i="19"/>
  <c r="D447" i="19"/>
  <c r="D426" i="19"/>
  <c r="D383" i="19"/>
  <c r="D363" i="19"/>
  <c r="D347" i="19"/>
  <c r="D327" i="19"/>
  <c r="D307" i="19"/>
  <c r="D291" i="19"/>
  <c r="D271" i="19"/>
  <c r="D255" i="19"/>
  <c r="D1020" i="19"/>
  <c r="D1004" i="19"/>
  <c r="D833" i="19"/>
  <c r="D817" i="19"/>
  <c r="D755" i="19"/>
  <c r="D734" i="19"/>
  <c r="D718" i="19"/>
  <c r="D702" i="19"/>
  <c r="D686" i="19"/>
  <c r="D670" i="19"/>
  <c r="D654" i="19"/>
  <c r="D638" i="19"/>
  <c r="D622" i="19"/>
  <c r="D590" i="19"/>
  <c r="D574" i="19"/>
  <c r="D558" i="19"/>
  <c r="D542" i="19"/>
  <c r="D526" i="19"/>
  <c r="D510" i="19"/>
  <c r="D494" i="19"/>
  <c r="D1027" i="19"/>
  <c r="D840" i="19"/>
  <c r="D808" i="19"/>
  <c r="D725" i="19"/>
  <c r="D693" i="19"/>
  <c r="D661" i="19"/>
  <c r="D629" i="19"/>
  <c r="D581" i="19"/>
  <c r="D549" i="19"/>
  <c r="D517" i="19"/>
  <c r="D485" i="19"/>
  <c r="D453" i="19"/>
  <c r="D393" i="19"/>
  <c r="D361" i="19"/>
  <c r="D329" i="19"/>
  <c r="D297" i="19"/>
  <c r="D265" i="19"/>
  <c r="D823" i="19"/>
  <c r="D740" i="19"/>
  <c r="D720" i="19"/>
  <c r="D700" i="19"/>
  <c r="D676" i="19"/>
  <c r="D656" i="19"/>
  <c r="D636" i="19"/>
  <c r="D596" i="19"/>
  <c r="D576" i="19"/>
  <c r="D556" i="19"/>
  <c r="D532" i="19"/>
  <c r="D504" i="19"/>
  <c r="D480" i="19"/>
  <c r="D448" i="19"/>
  <c r="D400" i="19"/>
  <c r="D380" i="19"/>
  <c r="D356" i="19"/>
  <c r="D336" i="19"/>
  <c r="D316" i="19"/>
  <c r="D292" i="19"/>
  <c r="D272" i="19"/>
  <c r="D1009" i="19"/>
  <c r="D834" i="19"/>
  <c r="D814" i="19"/>
  <c r="D739" i="19"/>
  <c r="D719" i="19"/>
  <c r="D699" i="19"/>
  <c r="D675" i="19"/>
  <c r="D655" i="19"/>
  <c r="D635" i="19"/>
  <c r="D595" i="19"/>
  <c r="D575" i="19"/>
  <c r="D555" i="19"/>
  <c r="D531" i="19"/>
  <c r="D511" i="19"/>
  <c r="D491" i="19"/>
  <c r="D471" i="19"/>
  <c r="D455" i="19"/>
  <c r="D439" i="19"/>
  <c r="D391" i="19"/>
  <c r="D371" i="19"/>
  <c r="D355" i="19"/>
  <c r="D339" i="19"/>
  <c r="D319" i="19"/>
  <c r="D299" i="19"/>
  <c r="D283" i="19"/>
  <c r="D263" i="19"/>
  <c r="D1028" i="19"/>
  <c r="D1012" i="19"/>
  <c r="D841" i="19"/>
  <c r="D825" i="19"/>
  <c r="D809" i="19"/>
  <c r="D742" i="19"/>
  <c r="D726" i="19"/>
  <c r="D710" i="19"/>
  <c r="D694" i="19"/>
  <c r="D678" i="19"/>
  <c r="D662" i="19"/>
  <c r="D646" i="19"/>
  <c r="D630" i="19"/>
  <c r="D598" i="19"/>
  <c r="D582" i="19"/>
  <c r="D566" i="19"/>
  <c r="D550" i="19"/>
  <c r="D534" i="19"/>
  <c r="D518" i="19"/>
  <c r="D502" i="19"/>
  <c r="D486" i="19"/>
  <c r="D832" i="19"/>
  <c r="D717" i="19"/>
  <c r="D653" i="19"/>
  <c r="D573" i="19"/>
  <c r="D509" i="19"/>
  <c r="D445" i="19"/>
  <c r="D353" i="19"/>
  <c r="D289" i="19"/>
  <c r="D815" i="19"/>
  <c r="D716" i="19"/>
  <c r="D672" i="19"/>
  <c r="D628" i="19"/>
  <c r="D572" i="19"/>
  <c r="D528" i="19"/>
  <c r="D468" i="19"/>
  <c r="D396" i="19"/>
  <c r="D352" i="19"/>
  <c r="D308" i="19"/>
  <c r="D268" i="19"/>
  <c r="D1017" i="19"/>
  <c r="D818" i="19"/>
  <c r="D723" i="19"/>
  <c r="D683" i="19"/>
  <c r="D639" i="19"/>
  <c r="D579" i="19"/>
  <c r="D539" i="19"/>
  <c r="D495" i="19"/>
  <c r="D459" i="19"/>
  <c r="D399" i="19"/>
  <c r="D359" i="19"/>
  <c r="D323" i="19"/>
  <c r="D287" i="19"/>
  <c r="D1032" i="19"/>
  <c r="D845" i="19"/>
  <c r="D813" i="19"/>
  <c r="D730" i="19"/>
  <c r="D698" i="19"/>
  <c r="D666" i="19"/>
  <c r="D634" i="19"/>
  <c r="D586" i="19"/>
  <c r="D554" i="19"/>
  <c r="D522" i="19"/>
  <c r="D490" i="19"/>
  <c r="D470" i="19"/>
  <c r="D454" i="19"/>
  <c r="D438" i="19"/>
  <c r="D394" i="19"/>
  <c r="D378" i="19"/>
  <c r="D362" i="19"/>
  <c r="D346" i="19"/>
  <c r="D330" i="19"/>
  <c r="D314" i="19"/>
  <c r="D298" i="19"/>
  <c r="D282" i="19"/>
  <c r="D266" i="19"/>
  <c r="D375" i="19"/>
  <c r="D1010" i="19"/>
  <c r="D994" i="19"/>
  <c r="D978" i="19"/>
  <c r="D962" i="19"/>
  <c r="D946" i="19"/>
  <c r="D930" i="19"/>
  <c r="D914" i="19"/>
  <c r="D898" i="19"/>
  <c r="D882" i="19"/>
  <c r="D866" i="19"/>
  <c r="D1193" i="19"/>
  <c r="D1177" i="19"/>
  <c r="D1161" i="19"/>
  <c r="D1145" i="19"/>
  <c r="D1129" i="19"/>
  <c r="D1113" i="19"/>
  <c r="D331" i="19"/>
  <c r="D816" i="19"/>
  <c r="D701" i="19"/>
  <c r="D637" i="19"/>
  <c r="D557" i="19"/>
  <c r="D493" i="19"/>
  <c r="D401" i="19"/>
  <c r="D337" i="19"/>
  <c r="D273" i="19"/>
  <c r="D751" i="19"/>
  <c r="D704" i="19"/>
  <c r="D660" i="19"/>
  <c r="D620" i="19"/>
  <c r="D560" i="19"/>
  <c r="D512" i="19"/>
  <c r="D460" i="19"/>
  <c r="D384" i="19"/>
  <c r="D340" i="19"/>
  <c r="D300" i="19"/>
  <c r="D256" i="19"/>
  <c r="D1005" i="19"/>
  <c r="D806" i="19"/>
  <c r="D715" i="19"/>
  <c r="D671" i="19"/>
  <c r="D627" i="19"/>
  <c r="D571" i="19"/>
  <c r="D527" i="19"/>
  <c r="D483" i="19"/>
  <c r="D451" i="19"/>
  <c r="D387" i="19"/>
  <c r="D351" i="19"/>
  <c r="D315" i="19"/>
  <c r="D279" i="19"/>
  <c r="D1024" i="19"/>
  <c r="D837" i="19"/>
  <c r="D763" i="19"/>
  <c r="D722" i="19"/>
  <c r="D690" i="19"/>
  <c r="D658" i="19"/>
  <c r="D626" i="19"/>
  <c r="D578" i="19"/>
  <c r="D546" i="19"/>
  <c r="D514" i="19"/>
  <c r="D482" i="19"/>
  <c r="D466" i="19"/>
  <c r="D450" i="19"/>
  <c r="D431" i="19"/>
  <c r="D390" i="19"/>
  <c r="D374" i="19"/>
  <c r="D358" i="19"/>
  <c r="D342" i="19"/>
  <c r="D326" i="19"/>
  <c r="D310" i="19"/>
  <c r="D294" i="19"/>
  <c r="D278" i="19"/>
  <c r="D262" i="19"/>
  <c r="D257" i="19"/>
  <c r="D508" i="19"/>
  <c r="D395" i="19"/>
  <c r="D1022" i="19"/>
  <c r="D1194" i="19"/>
  <c r="D1178" i="19"/>
  <c r="D1162" i="19"/>
  <c r="D1146" i="19"/>
  <c r="D1130" i="19"/>
  <c r="D1114" i="19"/>
  <c r="D1098" i="19"/>
  <c r="D1082" i="19"/>
  <c r="D1066" i="19"/>
  <c r="D794" i="19"/>
  <c r="D778" i="19"/>
  <c r="D762" i="19"/>
  <c r="D746" i="19"/>
  <c r="D1019" i="19"/>
  <c r="D753" i="19"/>
  <c r="D685" i="19"/>
  <c r="D621" i="19"/>
  <c r="D541" i="19"/>
  <c r="D477" i="19"/>
  <c r="D385" i="19"/>
  <c r="D321" i="19"/>
  <c r="D847" i="19"/>
  <c r="D736" i="19"/>
  <c r="D692" i="19"/>
  <c r="D652" i="19"/>
  <c r="D592" i="19"/>
  <c r="D548" i="19"/>
  <c r="D500" i="19"/>
  <c r="D444" i="19"/>
  <c r="D372" i="19"/>
  <c r="D332" i="19"/>
  <c r="D288" i="19"/>
  <c r="D838" i="19"/>
  <c r="D749" i="19"/>
  <c r="D703" i="19"/>
  <c r="D659" i="19"/>
  <c r="D612" i="19"/>
  <c r="D559" i="19"/>
  <c r="D515" i="19"/>
  <c r="D475" i="19"/>
  <c r="D443" i="19"/>
  <c r="D379" i="19"/>
  <c r="D343" i="19"/>
  <c r="D303" i="19"/>
  <c r="D267" i="19"/>
  <c r="D1016" i="19"/>
  <c r="D829" i="19"/>
  <c r="D747" i="19"/>
  <c r="D714" i="19"/>
  <c r="D682" i="19"/>
  <c r="D650" i="19"/>
  <c r="D602" i="19"/>
  <c r="D570" i="19"/>
  <c r="D538" i="19"/>
  <c r="D506" i="19"/>
  <c r="D478" i="19"/>
  <c r="D462" i="19"/>
  <c r="D446" i="19"/>
  <c r="D402" i="19"/>
  <c r="D386" i="19"/>
  <c r="D370" i="19"/>
  <c r="D354" i="19"/>
  <c r="D338" i="19"/>
  <c r="D322" i="19"/>
  <c r="D306" i="19"/>
  <c r="D290" i="19"/>
  <c r="D274" i="19"/>
  <c r="D258" i="19"/>
  <c r="D520" i="19"/>
  <c r="D456" i="19"/>
  <c r="AJ28" i="37"/>
  <c r="D1026" i="19"/>
  <c r="D1002" i="19"/>
  <c r="D986" i="19"/>
  <c r="D970" i="19"/>
  <c r="D954" i="19"/>
  <c r="D938" i="19"/>
  <c r="D922" i="19"/>
  <c r="D906" i="19"/>
  <c r="D890" i="19"/>
  <c r="D874" i="19"/>
  <c r="D858" i="19"/>
  <c r="D1201" i="19"/>
  <c r="D1185" i="19"/>
  <c r="D1169" i="19"/>
  <c r="D1153" i="19"/>
  <c r="D1137" i="19"/>
  <c r="D1121" i="19"/>
  <c r="D1105" i="19"/>
  <c r="D1089" i="19"/>
  <c r="D1073" i="19"/>
  <c r="D1057" i="19"/>
  <c r="D993" i="19"/>
  <c r="D977" i="19"/>
  <c r="D961" i="19"/>
  <c r="D945" i="19"/>
  <c r="D929" i="19"/>
  <c r="D913" i="19"/>
  <c r="D848" i="19"/>
  <c r="D733" i="19"/>
  <c r="D669" i="19"/>
  <c r="D589" i="19"/>
  <c r="D525" i="19"/>
  <c r="D461" i="19"/>
  <c r="D369" i="19"/>
  <c r="D305" i="19"/>
  <c r="D831" i="19"/>
  <c r="D724" i="19"/>
  <c r="D684" i="19"/>
  <c r="D640" i="19"/>
  <c r="D580" i="19"/>
  <c r="D540" i="19"/>
  <c r="D484" i="19"/>
  <c r="D429" i="19"/>
  <c r="D364" i="19"/>
  <c r="D320" i="19"/>
  <c r="D276" i="19"/>
  <c r="D1025" i="19"/>
  <c r="D830" i="19"/>
  <c r="D735" i="19"/>
  <c r="D691" i="19"/>
  <c r="D651" i="19"/>
  <c r="D591" i="19"/>
  <c r="D547" i="19"/>
  <c r="D507" i="19"/>
  <c r="D467" i="19"/>
  <c r="D432" i="19"/>
  <c r="D367" i="19"/>
  <c r="D335" i="19"/>
  <c r="D295" i="19"/>
  <c r="D259" i="19"/>
  <c r="D1008" i="19"/>
  <c r="D821" i="19"/>
  <c r="D738" i="19"/>
  <c r="D706" i="19"/>
  <c r="D674" i="19"/>
  <c r="D642" i="19"/>
  <c r="D594" i="19"/>
  <c r="D562" i="19"/>
  <c r="D530" i="19"/>
  <c r="D498" i="19"/>
  <c r="D474" i="19"/>
  <c r="D458" i="19"/>
  <c r="D442" i="19"/>
  <c r="D398" i="19"/>
  <c r="D382" i="19"/>
  <c r="D366" i="19"/>
  <c r="D350" i="19"/>
  <c r="D334" i="19"/>
  <c r="D318" i="19"/>
  <c r="D302" i="19"/>
  <c r="D286" i="19"/>
  <c r="D270" i="19"/>
  <c r="D488" i="19"/>
  <c r="D476" i="19"/>
  <c r="D275" i="19"/>
  <c r="D1006" i="19"/>
  <c r="AJ16" i="37"/>
  <c r="AJ4" i="37"/>
  <c r="D1202" i="19"/>
  <c r="D1186" i="19"/>
  <c r="D1170" i="19"/>
  <c r="D1154" i="19"/>
  <c r="D1138" i="19"/>
  <c r="D1122" i="19"/>
  <c r="D1106" i="19"/>
  <c r="D1090" i="19"/>
  <c r="D1074" i="19"/>
  <c r="D1058" i="19"/>
  <c r="D802" i="19"/>
  <c r="D754" i="19"/>
  <c r="D1001" i="19"/>
  <c r="D937" i="19"/>
  <c r="D897" i="19"/>
  <c r="D881" i="19"/>
  <c r="D865" i="19"/>
  <c r="D801" i="19"/>
  <c r="D785" i="19"/>
  <c r="D769" i="19"/>
  <c r="D1200" i="19"/>
  <c r="D1184" i="19"/>
  <c r="D1168" i="19"/>
  <c r="D1152" i="19"/>
  <c r="D1136" i="19"/>
  <c r="D1120" i="19"/>
  <c r="D1104" i="19"/>
  <c r="D1088" i="19"/>
  <c r="D1072" i="19"/>
  <c r="D1056" i="19"/>
  <c r="D992" i="19"/>
  <c r="D976" i="19"/>
  <c r="D960" i="19"/>
  <c r="D944" i="19"/>
  <c r="D928" i="19"/>
  <c r="D912" i="19"/>
  <c r="D896" i="19"/>
  <c r="D880" i="19"/>
  <c r="D864" i="19"/>
  <c r="D800" i="19"/>
  <c r="D784" i="19"/>
  <c r="D768" i="19"/>
  <c r="D752" i="19"/>
  <c r="D415" i="19"/>
  <c r="AJ10" i="37"/>
  <c r="D1046" i="19"/>
  <c r="D1038" i="19"/>
  <c r="D605" i="19"/>
  <c r="D803" i="19"/>
  <c r="D405" i="19"/>
  <c r="F405" i="19" s="1"/>
  <c r="D613" i="19"/>
  <c r="D606" i="19"/>
  <c r="D614" i="19"/>
  <c r="D419" i="19"/>
  <c r="D1051" i="19"/>
  <c r="D1043" i="19"/>
  <c r="D1035" i="19"/>
  <c r="D412" i="19"/>
  <c r="AJ58" i="37"/>
  <c r="D403" i="19"/>
  <c r="F403" i="19" s="1"/>
  <c r="D436" i="19"/>
  <c r="D604" i="19"/>
  <c r="D618" i="19"/>
  <c r="D1191" i="19"/>
  <c r="D1175" i="19"/>
  <c r="D1159" i="19"/>
  <c r="D1143" i="19"/>
  <c r="D1127" i="19"/>
  <c r="D1111" i="19"/>
  <c r="D1095" i="19"/>
  <c r="D1079" i="19"/>
  <c r="D1063" i="19"/>
  <c r="D999" i="19"/>
  <c r="D983" i="19"/>
  <c r="D967" i="19"/>
  <c r="D951" i="19"/>
  <c r="D935" i="19"/>
  <c r="D919" i="19"/>
  <c r="D903" i="19"/>
  <c r="D887" i="19"/>
  <c r="D871" i="19"/>
  <c r="D855" i="19"/>
  <c r="D791" i="19"/>
  <c r="D775" i="19"/>
  <c r="D1198" i="19"/>
  <c r="D1182" i="19"/>
  <c r="D1166" i="19"/>
  <c r="D1150" i="19"/>
  <c r="D1134" i="19"/>
  <c r="D1118" i="19"/>
  <c r="D1102" i="19"/>
  <c r="D1086" i="19"/>
  <c r="D1070" i="19"/>
  <c r="D1054" i="19"/>
  <c r="D798" i="19"/>
  <c r="D782" i="19"/>
  <c r="D766" i="19"/>
  <c r="D750" i="19"/>
  <c r="D1197" i="19"/>
  <c r="D1181" i="19"/>
  <c r="D1165" i="19"/>
  <c r="D1149" i="19"/>
  <c r="D1133" i="19"/>
  <c r="D1117" i="19"/>
  <c r="D1101" i="19"/>
  <c r="D1085" i="19"/>
  <c r="D1069" i="19"/>
  <c r="D1053" i="19"/>
  <c r="D989" i="19"/>
  <c r="D973" i="19"/>
  <c r="D957" i="19"/>
  <c r="D941" i="19"/>
  <c r="D925" i="19"/>
  <c r="D909" i="19"/>
  <c r="D893" i="19"/>
  <c r="D877" i="19"/>
  <c r="D861" i="19"/>
  <c r="D1188" i="19"/>
  <c r="D1172" i="19"/>
  <c r="D1156" i="19"/>
  <c r="D1140" i="19"/>
  <c r="D1124" i="19"/>
  <c r="D1108" i="19"/>
  <c r="D1092" i="19"/>
  <c r="D1076" i="19"/>
  <c r="D1060" i="19"/>
  <c r="D788" i="19"/>
  <c r="D772" i="19"/>
  <c r="D756" i="19"/>
  <c r="D1195" i="19"/>
  <c r="D1179" i="19"/>
  <c r="D1163" i="19"/>
  <c r="D1147" i="19"/>
  <c r="D1131" i="19"/>
  <c r="D1115" i="19"/>
  <c r="D1099" i="19"/>
  <c r="D1083" i="19"/>
  <c r="D1067" i="19"/>
  <c r="D795" i="19"/>
  <c r="D779" i="19"/>
  <c r="D770" i="19"/>
  <c r="D1065" i="19"/>
  <c r="D953" i="19"/>
  <c r="D404" i="19"/>
  <c r="F404" i="19" s="1"/>
  <c r="D423" i="19"/>
  <c r="D1052" i="19"/>
  <c r="D1044" i="19"/>
  <c r="D1036" i="19"/>
  <c r="D416" i="19"/>
  <c r="D425" i="19"/>
  <c r="D409" i="19"/>
  <c r="D804" i="19"/>
  <c r="D410" i="19"/>
  <c r="D805" i="19"/>
  <c r="D434" i="19"/>
  <c r="D1049" i="19"/>
  <c r="D1041" i="19"/>
  <c r="D1033" i="19"/>
  <c r="D420" i="19"/>
  <c r="AJ46" i="37"/>
  <c r="D407" i="19"/>
  <c r="D617" i="19"/>
  <c r="D414" i="19"/>
  <c r="D990" i="19"/>
  <c r="D974" i="19"/>
  <c r="D958" i="19"/>
  <c r="D942" i="19"/>
  <c r="D926" i="19"/>
  <c r="D910" i="19"/>
  <c r="D894" i="19"/>
  <c r="D878" i="19"/>
  <c r="D862" i="19"/>
  <c r="D797" i="19"/>
  <c r="D781" i="19"/>
  <c r="D765" i="19"/>
  <c r="D988" i="19"/>
  <c r="D972" i="19"/>
  <c r="D956" i="19"/>
  <c r="D940" i="19"/>
  <c r="D924" i="19"/>
  <c r="D908" i="19"/>
  <c r="D892" i="19"/>
  <c r="D876" i="19"/>
  <c r="D860" i="19"/>
  <c r="D987" i="19"/>
  <c r="D971" i="19"/>
  <c r="D955" i="19"/>
  <c r="D939" i="19"/>
  <c r="D923" i="19"/>
  <c r="D907" i="19"/>
  <c r="D891" i="19"/>
  <c r="D875" i="19"/>
  <c r="D859" i="19"/>
  <c r="D786" i="19"/>
  <c r="D1081" i="19"/>
  <c r="D969" i="19"/>
  <c r="D905" i="19"/>
  <c r="D889" i="19"/>
  <c r="D873" i="19"/>
  <c r="D857" i="19"/>
  <c r="D793" i="19"/>
  <c r="D777" i="19"/>
  <c r="D1192" i="19"/>
  <c r="D1176" i="19"/>
  <c r="D1160" i="19"/>
  <c r="D1144" i="19"/>
  <c r="D1128" i="19"/>
  <c r="D1112" i="19"/>
  <c r="D1096" i="19"/>
  <c r="D1080" i="19"/>
  <c r="D1064" i="19"/>
  <c r="D1000" i="19"/>
  <c r="D984" i="19"/>
  <c r="D968" i="19"/>
  <c r="D952" i="19"/>
  <c r="D936" i="19"/>
  <c r="D920" i="19"/>
  <c r="D904" i="19"/>
  <c r="D888" i="19"/>
  <c r="D872" i="19"/>
  <c r="D856" i="19"/>
  <c r="D792" i="19"/>
  <c r="D776" i="19"/>
  <c r="D760" i="19"/>
  <c r="D408" i="19"/>
  <c r="D610" i="19"/>
  <c r="D1050" i="19"/>
  <c r="D1042" i="19"/>
  <c r="D1034" i="19"/>
  <c r="D424" i="19"/>
  <c r="AJ52" i="37"/>
  <c r="D417" i="19"/>
  <c r="D851" i="19"/>
  <c r="D418" i="19"/>
  <c r="D406" i="19"/>
  <c r="F406" i="19" s="1"/>
  <c r="D615" i="19"/>
  <c r="D1047" i="19"/>
  <c r="D1039" i="19"/>
  <c r="D603" i="19"/>
  <c r="D435" i="19"/>
  <c r="AJ34" i="37"/>
  <c r="D413" i="19"/>
  <c r="D852" i="19"/>
  <c r="D422" i="19"/>
  <c r="D1199" i="19"/>
  <c r="D1183" i="19"/>
  <c r="D1167" i="19"/>
  <c r="D1151" i="19"/>
  <c r="D1135" i="19"/>
  <c r="D1119" i="19"/>
  <c r="D1103" i="19"/>
  <c r="D1087" i="19"/>
  <c r="D1071" i="19"/>
  <c r="D1055" i="19"/>
  <c r="D991" i="19"/>
  <c r="D975" i="19"/>
  <c r="D959" i="19"/>
  <c r="D943" i="19"/>
  <c r="D927" i="19"/>
  <c r="D911" i="19"/>
  <c r="D895" i="19"/>
  <c r="D879" i="19"/>
  <c r="D863" i="19"/>
  <c r="D799" i="19"/>
  <c r="D783" i="19"/>
  <c r="D767" i="19"/>
  <c r="D1190" i="19"/>
  <c r="D1174" i="19"/>
  <c r="D1158" i="19"/>
  <c r="D1142" i="19"/>
  <c r="D1126" i="19"/>
  <c r="D1110" i="19"/>
  <c r="D1094" i="19"/>
  <c r="D1078" i="19"/>
  <c r="D1062" i="19"/>
  <c r="D790" i="19"/>
  <c r="D774" i="19"/>
  <c r="D758" i="19"/>
  <c r="D1189" i="19"/>
  <c r="D1173" i="19"/>
  <c r="D1157" i="19"/>
  <c r="D1141" i="19"/>
  <c r="D1125" i="19"/>
  <c r="D1109" i="19"/>
  <c r="D1093" i="19"/>
  <c r="D1077" i="19"/>
  <c r="D1061" i="19"/>
  <c r="D997" i="19"/>
  <c r="D981" i="19"/>
  <c r="D965" i="19"/>
  <c r="D949" i="19"/>
  <c r="D933" i="19"/>
  <c r="D917" i="19"/>
  <c r="D901" i="19"/>
  <c r="D885" i="19"/>
  <c r="D869" i="19"/>
  <c r="D853" i="19"/>
  <c r="D1196" i="19"/>
  <c r="D1180" i="19"/>
  <c r="D1164" i="19"/>
  <c r="D1148" i="19"/>
  <c r="D1132" i="19"/>
  <c r="D1116" i="19"/>
  <c r="D1100" i="19"/>
  <c r="D1084" i="19"/>
  <c r="D1068" i="19"/>
  <c r="D796" i="19"/>
  <c r="D780" i="19"/>
  <c r="D764" i="19"/>
  <c r="D748" i="19"/>
  <c r="D1187" i="19"/>
  <c r="D1171" i="19"/>
  <c r="D1155" i="19"/>
  <c r="D1139" i="19"/>
  <c r="D1123" i="19"/>
  <c r="D1107" i="19"/>
  <c r="D1091" i="19"/>
  <c r="D1075" i="19"/>
  <c r="D1059" i="19"/>
  <c r="D787" i="19"/>
  <c r="D771" i="19"/>
  <c r="D1097" i="19"/>
  <c r="D985" i="19"/>
  <c r="D921" i="19"/>
  <c r="D609" i="19"/>
  <c r="D619" i="19"/>
  <c r="D1048" i="19"/>
  <c r="D1040" i="19"/>
  <c r="D611" i="19"/>
  <c r="AJ40" i="37"/>
  <c r="D427" i="19"/>
  <c r="D849" i="19"/>
  <c r="D428" i="19"/>
  <c r="D411" i="19"/>
  <c r="D1003" i="19"/>
  <c r="D1045" i="19"/>
  <c r="D1037" i="19"/>
  <c r="D607" i="19"/>
  <c r="D616" i="19"/>
  <c r="AJ22" i="37"/>
  <c r="D421" i="19"/>
  <c r="D850" i="19"/>
  <c r="D608" i="19"/>
  <c r="D998" i="19"/>
  <c r="D982" i="19"/>
  <c r="D966" i="19"/>
  <c r="D950" i="19"/>
  <c r="D934" i="19"/>
  <c r="D918" i="19"/>
  <c r="D902" i="19"/>
  <c r="D886" i="19"/>
  <c r="D870" i="19"/>
  <c r="D854" i="19"/>
  <c r="D789" i="19"/>
  <c r="D773" i="19"/>
  <c r="D996" i="19"/>
  <c r="D980" i="19"/>
  <c r="D964" i="19"/>
  <c r="D948" i="19"/>
  <c r="D932" i="19"/>
  <c r="D916" i="19"/>
  <c r="D900" i="19"/>
  <c r="D884" i="19"/>
  <c r="D868" i="19"/>
  <c r="D995" i="19"/>
  <c r="D979" i="19"/>
  <c r="D963" i="19"/>
  <c r="D947" i="19"/>
  <c r="D931" i="19"/>
  <c r="D915" i="19"/>
  <c r="D899" i="19"/>
  <c r="D883" i="19"/>
  <c r="D867" i="19"/>
  <c r="D231" i="19"/>
  <c r="D241" i="19"/>
  <c r="D208" i="19"/>
  <c r="D207" i="19"/>
  <c r="D217" i="19"/>
  <c r="D206" i="19"/>
  <c r="F206" i="19" s="1"/>
  <c r="D1014" i="19"/>
  <c r="D210" i="19"/>
  <c r="D222" i="19"/>
  <c r="D203" i="19"/>
  <c r="F203" i="19" s="1"/>
  <c r="D251" i="19"/>
  <c r="D211" i="19"/>
  <c r="D248" i="19"/>
  <c r="D204" i="19"/>
  <c r="F204" i="19" s="1"/>
  <c r="D223" i="19"/>
  <c r="D1018" i="19"/>
  <c r="D215" i="19"/>
  <c r="D237" i="19"/>
  <c r="D254" i="19"/>
  <c r="D227" i="19"/>
  <c r="D249" i="19"/>
  <c r="D219" i="19"/>
  <c r="D232" i="19"/>
  <c r="D228" i="19"/>
  <c r="D242" i="19"/>
  <c r="D213" i="19"/>
  <c r="D234" i="19"/>
  <c r="D1030" i="19"/>
  <c r="D212" i="19"/>
  <c r="D214" i="19"/>
  <c r="D239" i="19"/>
  <c r="D244" i="19"/>
  <c r="D229" i="19"/>
  <c r="D230" i="19"/>
  <c r="D240" i="19"/>
  <c r="D247" i="19"/>
  <c r="D205" i="19"/>
  <c r="F205" i="19" s="1"/>
  <c r="D233" i="19"/>
  <c r="D243" i="19"/>
  <c r="D221" i="19"/>
  <c r="D246" i="19"/>
  <c r="D235" i="19"/>
  <c r="D252" i="19"/>
  <c r="D218" i="19"/>
  <c r="D216" i="19"/>
  <c r="D226" i="19"/>
  <c r="D209" i="19"/>
  <c r="D238" i="19"/>
  <c r="D245" i="19"/>
  <c r="D220" i="19"/>
  <c r="D224" i="19"/>
  <c r="D225" i="19"/>
  <c r="D250" i="19"/>
  <c r="AD8" i="55"/>
  <c r="AD8" i="57"/>
  <c r="AG8" i="55"/>
  <c r="AG8" i="57"/>
  <c r="AE8" i="55"/>
  <c r="AE8" i="57"/>
  <c r="AM8" i="55"/>
  <c r="AM8" i="57"/>
  <c r="AH8" i="55"/>
  <c r="AH8" i="57"/>
  <c r="AI50" i="40"/>
  <c r="AL49" i="40"/>
  <c r="AM49" i="40" s="1"/>
  <c r="AI32" i="40"/>
  <c r="AL31" i="40"/>
  <c r="AM31" i="40" s="1"/>
  <c r="AI62" i="40"/>
  <c r="AL61" i="40"/>
  <c r="AM61" i="40" s="1"/>
  <c r="AI38" i="37"/>
  <c r="AL37" i="37"/>
  <c r="AM37" i="37" s="1"/>
  <c r="AI26" i="40"/>
  <c r="AL25" i="40"/>
  <c r="AM25" i="40" s="1"/>
  <c r="AL7" i="40"/>
  <c r="AM7" i="40" s="1"/>
  <c r="AI8" i="40"/>
  <c r="AL13" i="40"/>
  <c r="AM13" i="40" s="1"/>
  <c r="AI14" i="40"/>
  <c r="AI62" i="37"/>
  <c r="AL61" i="37"/>
  <c r="AM61" i="37" s="1"/>
  <c r="AI44" i="40"/>
  <c r="AL43" i="40"/>
  <c r="AM43" i="40" s="1"/>
  <c r="AI38" i="40"/>
  <c r="AL37" i="40"/>
  <c r="AM37" i="40" s="1"/>
  <c r="AI44" i="37"/>
  <c r="AL43" i="37"/>
  <c r="AM43" i="37" s="1"/>
  <c r="AI20" i="40"/>
  <c r="AL19" i="40"/>
  <c r="AM19" i="40" s="1"/>
  <c r="O58" i="57"/>
  <c r="O60" i="57" s="1"/>
  <c r="O65" i="57"/>
  <c r="K58" i="58"/>
  <c r="K60" i="58" s="1"/>
  <c r="K62" i="58"/>
  <c r="BP62" i="57"/>
  <c r="BP124" i="57" s="1"/>
  <c r="BP125" i="57" s="1"/>
  <c r="BP58" i="57"/>
  <c r="BP60" i="57" s="1"/>
  <c r="BU62" i="57"/>
  <c r="BU58" i="57"/>
  <c r="BU60" i="57" s="1"/>
  <c r="S62" i="58"/>
  <c r="S58" i="58"/>
  <c r="S60" i="58" s="1"/>
  <c r="F58" i="55"/>
  <c r="F60" i="55" s="1"/>
  <c r="BC62" i="55"/>
  <c r="BC58" i="55"/>
  <c r="BC60" i="55" s="1"/>
  <c r="H62" i="55"/>
  <c r="H124" i="55" s="1"/>
  <c r="H125" i="55" s="1"/>
  <c r="H58" i="55"/>
  <c r="H60" i="55" s="1"/>
  <c r="Q62" i="55"/>
  <c r="Q122" i="55" s="1"/>
  <c r="Q58" i="55"/>
  <c r="Q60" i="55" s="1"/>
  <c r="BE62" i="55"/>
  <c r="BE58" i="55"/>
  <c r="BE60" i="55" s="1"/>
  <c r="BK62" i="55"/>
  <c r="BK58" i="55"/>
  <c r="BK60" i="55" s="1"/>
  <c r="K62" i="55"/>
  <c r="K58" i="55"/>
  <c r="K60" i="55" s="1"/>
  <c r="BM58" i="55"/>
  <c r="BM60" i="55" s="1"/>
  <c r="BM62" i="55"/>
  <c r="U62" i="56"/>
  <c r="U58" i="56"/>
  <c r="U60" i="56" s="1"/>
  <c r="T62" i="55"/>
  <c r="T122" i="55" s="1"/>
  <c r="T58" i="55"/>
  <c r="T60" i="55" s="1"/>
  <c r="G58" i="56"/>
  <c r="G60" i="56" s="1"/>
  <c r="X62" i="56"/>
  <c r="X58" i="56"/>
  <c r="X60" i="56" s="1"/>
  <c r="J58" i="58"/>
  <c r="J60" i="58" s="1"/>
  <c r="J62" i="58"/>
  <c r="BL62" i="55"/>
  <c r="BL58" i="55"/>
  <c r="BL60" i="55" s="1"/>
  <c r="BV62" i="55"/>
  <c r="BV58" i="55"/>
  <c r="BV60" i="55" s="1"/>
  <c r="M58" i="55"/>
  <c r="M60" i="55" s="1"/>
  <c r="M62" i="55"/>
  <c r="R62" i="55"/>
  <c r="R58" i="55"/>
  <c r="R60" i="55" s="1"/>
  <c r="X58" i="55"/>
  <c r="X60" i="55" s="1"/>
  <c r="X62" i="55"/>
  <c r="X124" i="55" s="1"/>
  <c r="X125" i="55" s="1"/>
  <c r="N62" i="56"/>
  <c r="N58" i="56"/>
  <c r="N60" i="56" s="1"/>
  <c r="M62" i="56"/>
  <c r="M58" i="56"/>
  <c r="M60" i="56" s="1"/>
  <c r="BJ58" i="55"/>
  <c r="BJ60" i="55" s="1"/>
  <c r="BJ62" i="55"/>
  <c r="S62" i="55"/>
  <c r="S122" i="55" s="1"/>
  <c r="S58" i="55"/>
  <c r="S60" i="55" s="1"/>
  <c r="BT58" i="55"/>
  <c r="BT60" i="55" s="1"/>
  <c r="BT62" i="55"/>
  <c r="O62" i="56"/>
  <c r="O58" i="56"/>
  <c r="O60" i="56" s="1"/>
  <c r="N62" i="55"/>
  <c r="N122" i="55" s="1"/>
  <c r="N58" i="55"/>
  <c r="N60" i="55" s="1"/>
  <c r="F62" i="56"/>
  <c r="F58" i="56"/>
  <c r="F60" i="56" s="1"/>
  <c r="BH62" i="55"/>
  <c r="BH58" i="55"/>
  <c r="BH60" i="55" s="1"/>
  <c r="P62" i="56"/>
  <c r="P58" i="56"/>
  <c r="P60" i="56" s="1"/>
  <c r="L62" i="56"/>
  <c r="L58" i="56"/>
  <c r="L60" i="56" s="1"/>
  <c r="F58" i="57"/>
  <c r="F60" i="57" s="1"/>
  <c r="U58" i="57"/>
  <c r="U60" i="57" s="1"/>
  <c r="U67" i="57"/>
  <c r="H62" i="57"/>
  <c r="H58" i="57"/>
  <c r="H60" i="57" s="1"/>
  <c r="Q58" i="57"/>
  <c r="Q60" i="57" s="1"/>
  <c r="Q63" i="57"/>
  <c r="Q122" i="57" s="1"/>
  <c r="BE62" i="57"/>
  <c r="BE58" i="57"/>
  <c r="BE60" i="57" s="1"/>
  <c r="BK62" i="57"/>
  <c r="BK58" i="57"/>
  <c r="BK60" i="57" s="1"/>
  <c r="K62" i="57"/>
  <c r="K122" i="57" s="1"/>
  <c r="K58" i="57"/>
  <c r="K60" i="57" s="1"/>
  <c r="BM58" i="57"/>
  <c r="BM60" i="57" s="1"/>
  <c r="BM62" i="57"/>
  <c r="U62" i="58"/>
  <c r="U58" i="58"/>
  <c r="U60" i="58" s="1"/>
  <c r="G58" i="58"/>
  <c r="G60" i="58" s="1"/>
  <c r="X62" i="58"/>
  <c r="X58" i="58"/>
  <c r="X60" i="58" s="1"/>
  <c r="J62" i="56"/>
  <c r="J58" i="56"/>
  <c r="J60" i="56" s="1"/>
  <c r="BL62" i="57"/>
  <c r="BL58" i="57"/>
  <c r="BL60" i="57" s="1"/>
  <c r="BV62" i="57"/>
  <c r="BV58" i="57"/>
  <c r="BV60" i="57" s="1"/>
  <c r="M62" i="57"/>
  <c r="M58" i="57"/>
  <c r="M60" i="57" s="1"/>
  <c r="X58" i="57"/>
  <c r="X60" i="57" s="1"/>
  <c r="X62" i="57"/>
  <c r="N62" i="58"/>
  <c r="N58" i="58"/>
  <c r="N60" i="58" s="1"/>
  <c r="BD62" i="55"/>
  <c r="BD58" i="55"/>
  <c r="BD60" i="55" s="1"/>
  <c r="BN62" i="55"/>
  <c r="BN58" i="55"/>
  <c r="BN60" i="55" s="1"/>
  <c r="V62" i="55"/>
  <c r="V122" i="55" s="1"/>
  <c r="V58" i="55"/>
  <c r="V60" i="55" s="1"/>
  <c r="M58" i="58"/>
  <c r="M60" i="58" s="1"/>
  <c r="M62" i="58"/>
  <c r="BJ58" i="57"/>
  <c r="BJ60" i="57" s="1"/>
  <c r="BJ62" i="57"/>
  <c r="S58" i="57"/>
  <c r="S60" i="57" s="1"/>
  <c r="S62" i="57"/>
  <c r="R58" i="57"/>
  <c r="R60" i="57" s="1"/>
  <c r="R67" i="57"/>
  <c r="R124" i="57" s="1"/>
  <c r="R125" i="57" s="1"/>
  <c r="AN55" i="40"/>
  <c r="AJ56" i="40"/>
  <c r="BT62" i="57"/>
  <c r="BT58" i="57"/>
  <c r="BT60" i="57" s="1"/>
  <c r="O62" i="58"/>
  <c r="O58" i="58"/>
  <c r="O60" i="58" s="1"/>
  <c r="N62" i="57"/>
  <c r="N119" i="57" s="1"/>
  <c r="N58" i="57"/>
  <c r="N60" i="57" s="1"/>
  <c r="F58" i="58"/>
  <c r="F60" i="58" s="1"/>
  <c r="F62" i="58"/>
  <c r="BH62" i="57"/>
  <c r="BH58" i="57"/>
  <c r="BH60" i="57" s="1"/>
  <c r="P62" i="58"/>
  <c r="P58" i="58"/>
  <c r="P60" i="58" s="1"/>
  <c r="L58" i="58"/>
  <c r="L60" i="58" s="1"/>
  <c r="L62" i="58"/>
  <c r="BF62" i="55"/>
  <c r="BF58" i="55"/>
  <c r="BF60" i="55" s="1"/>
  <c r="L58" i="55"/>
  <c r="L60" i="55" s="1"/>
  <c r="G58" i="57"/>
  <c r="G60" i="57" s="1"/>
  <c r="G62" i="57"/>
  <c r="G122" i="57" s="1"/>
  <c r="R62" i="56"/>
  <c r="R58" i="56"/>
  <c r="R60" i="56" s="1"/>
  <c r="I62" i="55"/>
  <c r="I58" i="55"/>
  <c r="I60" i="55" s="1"/>
  <c r="BG62" i="55"/>
  <c r="BG58" i="55"/>
  <c r="BG60" i="55" s="1"/>
  <c r="J62" i="55"/>
  <c r="J58" i="55"/>
  <c r="J60" i="55" s="1"/>
  <c r="I58" i="58"/>
  <c r="I60" i="58" s="1"/>
  <c r="I62" i="58"/>
  <c r="H62" i="56"/>
  <c r="H58" i="56"/>
  <c r="H60" i="56" s="1"/>
  <c r="W62" i="56"/>
  <c r="W58" i="56"/>
  <c r="W60" i="56" s="1"/>
  <c r="P58" i="55"/>
  <c r="P60" i="55" s="1"/>
  <c r="BQ58" i="55"/>
  <c r="BQ60" i="55" s="1"/>
  <c r="BQ62" i="55"/>
  <c r="V62" i="56"/>
  <c r="V58" i="56"/>
  <c r="V60" i="56" s="1"/>
  <c r="BD62" i="57"/>
  <c r="BD58" i="57"/>
  <c r="BD60" i="57" s="1"/>
  <c r="BN58" i="57"/>
  <c r="BN60" i="57" s="1"/>
  <c r="BN62" i="57"/>
  <c r="V58" i="57"/>
  <c r="V60" i="57" s="1"/>
  <c r="V62" i="57"/>
  <c r="AN13" i="40"/>
  <c r="AJ14" i="40"/>
  <c r="BS62" i="55"/>
  <c r="BS58" i="55"/>
  <c r="BS60" i="55" s="1"/>
  <c r="BI58" i="55"/>
  <c r="BI60" i="55" s="1"/>
  <c r="BI62" i="55"/>
  <c r="T62" i="56"/>
  <c r="T58" i="56"/>
  <c r="T60" i="56" s="1"/>
  <c r="E58" i="55"/>
  <c r="E60" i="55" s="1"/>
  <c r="BO62" i="55"/>
  <c r="BO58" i="55"/>
  <c r="BO60" i="55" s="1"/>
  <c r="AW62" i="57"/>
  <c r="AW58" i="57"/>
  <c r="AW60" i="57" s="1"/>
  <c r="Q62" i="56"/>
  <c r="Q58" i="56"/>
  <c r="Q60" i="56" s="1"/>
  <c r="E62" i="56"/>
  <c r="E58" i="56"/>
  <c r="E60" i="56" s="1"/>
  <c r="BR62" i="55"/>
  <c r="BR58" i="55"/>
  <c r="BR60" i="55" s="1"/>
  <c r="W62" i="55"/>
  <c r="W122" i="55" s="1"/>
  <c r="W58" i="55"/>
  <c r="W60" i="55" s="1"/>
  <c r="K62" i="56"/>
  <c r="K58" i="56"/>
  <c r="K60" i="56" s="1"/>
  <c r="BP62" i="55"/>
  <c r="BP58" i="55"/>
  <c r="BP60" i="55" s="1"/>
  <c r="U62" i="55"/>
  <c r="U58" i="55"/>
  <c r="U60" i="55" s="1"/>
  <c r="BU58" i="55"/>
  <c r="BU60" i="55" s="1"/>
  <c r="BU62" i="55"/>
  <c r="BU124" i="55" s="1"/>
  <c r="BU125" i="55" s="1"/>
  <c r="S62" i="56"/>
  <c r="S58" i="56"/>
  <c r="S60" i="56" s="1"/>
  <c r="AN49" i="40"/>
  <c r="AJ50" i="40"/>
  <c r="BC58" i="57"/>
  <c r="BC60" i="57" s="1"/>
  <c r="BC63" i="57"/>
  <c r="BC124" i="57" s="1"/>
  <c r="BC125" i="57" s="1"/>
  <c r="BF62" i="57"/>
  <c r="BF58" i="57"/>
  <c r="BF60" i="57" s="1"/>
  <c r="L58" i="57"/>
  <c r="L60" i="57" s="1"/>
  <c r="G58" i="55"/>
  <c r="G60" i="55" s="1"/>
  <c r="G62" i="55"/>
  <c r="W58" i="57"/>
  <c r="W60" i="57" s="1"/>
  <c r="W65" i="57"/>
  <c r="AJ38" i="40"/>
  <c r="AN37" i="40"/>
  <c r="R62" i="58"/>
  <c r="R58" i="58"/>
  <c r="R60" i="58" s="1"/>
  <c r="I58" i="57"/>
  <c r="I60" i="57" s="1"/>
  <c r="I62" i="57"/>
  <c r="I122" i="57" s="1"/>
  <c r="BG62" i="57"/>
  <c r="BG119" i="57" s="1"/>
  <c r="BG58" i="57"/>
  <c r="BG60" i="57" s="1"/>
  <c r="J62" i="57"/>
  <c r="J58" i="57"/>
  <c r="J60" i="57" s="1"/>
  <c r="I62" i="56"/>
  <c r="I58" i="56"/>
  <c r="I60" i="56" s="1"/>
  <c r="T58" i="57"/>
  <c r="T60" i="57" s="1"/>
  <c r="T64" i="57"/>
  <c r="T119" i="57" s="1"/>
  <c r="H58" i="58"/>
  <c r="H60" i="58" s="1"/>
  <c r="H62" i="58"/>
  <c r="W62" i="58"/>
  <c r="W58" i="58"/>
  <c r="W60" i="58" s="1"/>
  <c r="P58" i="57"/>
  <c r="P60" i="57" s="1"/>
  <c r="BQ58" i="57"/>
  <c r="BQ60" i="57" s="1"/>
  <c r="BQ63" i="57"/>
  <c r="BQ124" i="57" s="1"/>
  <c r="BQ125" i="57" s="1"/>
  <c r="V62" i="58"/>
  <c r="V58" i="58"/>
  <c r="V60" i="58" s="1"/>
  <c r="O58" i="55"/>
  <c r="O60" i="55" s="1"/>
  <c r="BS62" i="57"/>
  <c r="BS124" i="57" s="1"/>
  <c r="BS125" i="57" s="1"/>
  <c r="BS58" i="57"/>
  <c r="BS60" i="57" s="1"/>
  <c r="BI58" i="57"/>
  <c r="BI60" i="57" s="1"/>
  <c r="BI62" i="57"/>
  <c r="T62" i="58"/>
  <c r="T58" i="58"/>
  <c r="T60" i="58" s="1"/>
  <c r="E58" i="57"/>
  <c r="E60" i="57" s="1"/>
  <c r="BO62" i="57"/>
  <c r="BO58" i="57"/>
  <c r="BO60" i="57" s="1"/>
  <c r="AW62" i="55"/>
  <c r="AW58" i="55"/>
  <c r="AW60" i="55" s="1"/>
  <c r="Q62" i="58"/>
  <c r="Q58" i="58"/>
  <c r="Q60" i="58" s="1"/>
  <c r="E58" i="58"/>
  <c r="E60" i="58" s="1"/>
  <c r="E62" i="58"/>
  <c r="BR62" i="57"/>
  <c r="BR58" i="57"/>
  <c r="BR60" i="57" s="1"/>
  <c r="AR124" i="56"/>
  <c r="AR125" i="56" s="1"/>
  <c r="AR119" i="56"/>
  <c r="AR122" i="56"/>
  <c r="AR124" i="57"/>
  <c r="AR125" i="57" s="1"/>
  <c r="AR119" i="57"/>
  <c r="AR122" i="57"/>
  <c r="AF124" i="58"/>
  <c r="AF125" i="58" s="1"/>
  <c r="AF119" i="58"/>
  <c r="AF122" i="58"/>
  <c r="AO124" i="57"/>
  <c r="AO125" i="57" s="1"/>
  <c r="AO119" i="57"/>
  <c r="AO122" i="57"/>
  <c r="AV124" i="56"/>
  <c r="AV125" i="56" s="1"/>
  <c r="AV119" i="56"/>
  <c r="AV122" i="56"/>
  <c r="AL124" i="56"/>
  <c r="AL125" i="56" s="1"/>
  <c r="AL119" i="56"/>
  <c r="AL122" i="56"/>
  <c r="AT124" i="56"/>
  <c r="AT125" i="56" s="1"/>
  <c r="AT119" i="56"/>
  <c r="AT122" i="56"/>
  <c r="AS124" i="57"/>
  <c r="AS125" i="57" s="1"/>
  <c r="AS119" i="57"/>
  <c r="AS122" i="57"/>
  <c r="AE124" i="56"/>
  <c r="AE125" i="56" s="1"/>
  <c r="AE119" i="56"/>
  <c r="AE122" i="56"/>
  <c r="AP124" i="55"/>
  <c r="AP125" i="55" s="1"/>
  <c r="AP119" i="55"/>
  <c r="AP122" i="55"/>
  <c r="AN43" i="40"/>
  <c r="AJ44" i="40"/>
  <c r="AR124" i="58"/>
  <c r="AR125" i="58" s="1"/>
  <c r="AR119" i="58"/>
  <c r="AR122" i="58"/>
  <c r="AP124" i="56"/>
  <c r="AP125" i="56" s="1"/>
  <c r="AP119" i="56"/>
  <c r="AP122" i="56"/>
  <c r="AI124" i="56"/>
  <c r="AI125" i="56" s="1"/>
  <c r="AI119" i="56"/>
  <c r="AE124" i="58"/>
  <c r="AE125" i="58" s="1"/>
  <c r="AE119" i="58"/>
  <c r="AE122" i="58"/>
  <c r="AP124" i="57"/>
  <c r="AP125" i="57" s="1"/>
  <c r="AP119" i="57"/>
  <c r="AP122" i="57"/>
  <c r="AU124" i="55"/>
  <c r="AU125" i="55" s="1"/>
  <c r="AU119" i="55"/>
  <c r="AU122" i="55"/>
  <c r="AQ124" i="55"/>
  <c r="AQ125" i="55" s="1"/>
  <c r="AQ119" i="55"/>
  <c r="AQ122" i="55"/>
  <c r="AD124" i="56"/>
  <c r="AD125" i="56" s="1"/>
  <c r="AD119" i="56"/>
  <c r="AD122" i="56"/>
  <c r="AF124" i="56"/>
  <c r="AF125" i="56" s="1"/>
  <c r="AF119" i="56"/>
  <c r="AF122" i="56"/>
  <c r="AW124" i="56"/>
  <c r="AW125" i="56" s="1"/>
  <c r="AW119" i="56"/>
  <c r="AW122" i="56"/>
  <c r="AT124" i="55"/>
  <c r="AT125" i="55" s="1"/>
  <c r="AT119" i="55"/>
  <c r="AT122" i="55"/>
  <c r="AS124" i="55"/>
  <c r="AS125" i="55" s="1"/>
  <c r="AS119" i="55"/>
  <c r="AS122" i="55"/>
  <c r="AK124" i="58"/>
  <c r="AK125" i="58" s="1"/>
  <c r="AK119" i="58"/>
  <c r="AK122" i="58"/>
  <c r="AT124" i="58"/>
  <c r="AT125" i="58" s="1"/>
  <c r="AT119" i="58"/>
  <c r="AT122" i="58"/>
  <c r="AO124" i="56"/>
  <c r="AO125" i="56" s="1"/>
  <c r="AO119" i="56"/>
  <c r="AO122" i="56"/>
  <c r="AN124" i="58"/>
  <c r="AN125" i="58" s="1"/>
  <c r="AN119" i="58"/>
  <c r="AN122" i="58"/>
  <c r="AU124" i="58"/>
  <c r="AU125" i="58" s="1"/>
  <c r="AU119" i="58"/>
  <c r="AU122" i="58"/>
  <c r="AU124" i="57"/>
  <c r="AU125" i="57" s="1"/>
  <c r="AU119" i="57"/>
  <c r="AU122" i="57"/>
  <c r="AQ124" i="57"/>
  <c r="AQ125" i="57" s="1"/>
  <c r="AQ119" i="57"/>
  <c r="AQ122" i="57"/>
  <c r="AI124" i="58"/>
  <c r="AI125" i="58" s="1"/>
  <c r="AI119" i="58"/>
  <c r="AJ124" i="56"/>
  <c r="AJ125" i="56" s="1"/>
  <c r="AJ119" i="56"/>
  <c r="AJ122" i="56"/>
  <c r="AN124" i="55"/>
  <c r="AN125" i="55" s="1"/>
  <c r="AN119" i="55"/>
  <c r="AN122" i="55"/>
  <c r="AQ124" i="58"/>
  <c r="AQ125" i="58" s="1"/>
  <c r="AQ119" i="58"/>
  <c r="AO124" i="58"/>
  <c r="AO125" i="58" s="1"/>
  <c r="AO122" i="58"/>
  <c r="AO119" i="58"/>
  <c r="AG124" i="56"/>
  <c r="AG125" i="56" s="1"/>
  <c r="AG119" i="56"/>
  <c r="AG122" i="56"/>
  <c r="AM124" i="56"/>
  <c r="AM125" i="56" s="1"/>
  <c r="AM119" i="56"/>
  <c r="AM122" i="56"/>
  <c r="AH124" i="56"/>
  <c r="AH125" i="56" s="1"/>
  <c r="AH119" i="56"/>
  <c r="AH122" i="56"/>
  <c r="AQ124" i="56"/>
  <c r="AQ125" i="56" s="1"/>
  <c r="AQ119" i="56"/>
  <c r="AV124" i="58"/>
  <c r="AV125" i="58" s="1"/>
  <c r="AV119" i="58"/>
  <c r="AV122" i="58"/>
  <c r="AR124" i="55"/>
  <c r="AR125" i="55" s="1"/>
  <c r="AR119" i="55"/>
  <c r="AR122" i="55"/>
  <c r="AD124" i="58"/>
  <c r="AD125" i="58" s="1"/>
  <c r="AD119" i="58"/>
  <c r="AD122" i="58"/>
  <c r="AS124" i="58"/>
  <c r="AS125" i="58" s="1"/>
  <c r="AS119" i="58"/>
  <c r="AS122" i="58"/>
  <c r="AH124" i="58"/>
  <c r="AH125" i="58" s="1"/>
  <c r="AH119" i="58"/>
  <c r="AH122" i="58"/>
  <c r="AK124" i="56"/>
  <c r="AK125" i="56" s="1"/>
  <c r="AK119" i="56"/>
  <c r="AK122" i="56"/>
  <c r="AN124" i="56"/>
  <c r="AN125" i="56" s="1"/>
  <c r="AN119" i="56"/>
  <c r="AN122" i="56"/>
  <c r="AV124" i="57"/>
  <c r="AV125" i="57" s="1"/>
  <c r="AV119" i="57"/>
  <c r="AV122" i="57"/>
  <c r="AG124" i="58"/>
  <c r="AG125" i="58" s="1"/>
  <c r="AG119" i="58"/>
  <c r="AG122" i="58"/>
  <c r="AO124" i="55"/>
  <c r="AO125" i="55" s="1"/>
  <c r="AO119" i="55"/>
  <c r="AO122" i="55"/>
  <c r="AW124" i="58"/>
  <c r="AW125" i="58" s="1"/>
  <c r="AW119" i="58"/>
  <c r="AW122" i="58"/>
  <c r="AM124" i="58"/>
  <c r="AM125" i="58" s="1"/>
  <c r="AM119" i="58"/>
  <c r="AM122" i="58"/>
  <c r="AN124" i="57"/>
  <c r="AN125" i="57" s="1"/>
  <c r="AN119" i="57"/>
  <c r="AN122" i="57"/>
  <c r="AV124" i="55"/>
  <c r="AV125" i="55" s="1"/>
  <c r="AV119" i="55"/>
  <c r="AV122" i="55"/>
  <c r="AS124" i="56"/>
  <c r="AS125" i="56" s="1"/>
  <c r="AS119" i="56"/>
  <c r="AS122" i="56"/>
  <c r="AP124" i="58"/>
  <c r="AP125" i="58" s="1"/>
  <c r="AP119" i="58"/>
  <c r="AP122" i="58"/>
  <c r="AT124" i="57"/>
  <c r="AT125" i="57" s="1"/>
  <c r="AT119" i="57"/>
  <c r="AT122" i="57"/>
  <c r="AL124" i="58"/>
  <c r="AL125" i="58" s="1"/>
  <c r="AL119" i="58"/>
  <c r="AL122" i="58"/>
  <c r="AJ124" i="58"/>
  <c r="AJ125" i="58" s="1"/>
  <c r="AJ119" i="58"/>
  <c r="AJ122" i="58"/>
  <c r="AU124" i="56"/>
  <c r="AU125" i="56" s="1"/>
  <c r="AU119" i="56"/>
  <c r="AU122" i="56"/>
  <c r="AI121" i="58" l="1"/>
  <c r="AI122" i="58" s="1"/>
  <c r="AQ121" i="58"/>
  <c r="AQ122" i="58" s="1"/>
  <c r="AI121" i="56"/>
  <c r="AI122" i="56" s="1"/>
  <c r="AQ121" i="56"/>
  <c r="AQ122" i="56" s="1"/>
  <c r="W119" i="57"/>
  <c r="I1190" i="26"/>
  <c r="I390" i="26"/>
  <c r="U119" i="57"/>
  <c r="I790" i="26"/>
  <c r="I590" i="26"/>
  <c r="I990" i="26"/>
  <c r="AN6" i="40"/>
  <c r="AJ7" i="40"/>
  <c r="D134" i="26"/>
  <c r="E135" i="35"/>
  <c r="E134" i="26"/>
  <c r="F135" i="35"/>
  <c r="B134" i="26"/>
  <c r="B133" i="27" s="1"/>
  <c r="B333" i="20" s="1"/>
  <c r="G534" i="26"/>
  <c r="G1134" i="26"/>
  <c r="G334" i="26"/>
  <c r="G934" i="26"/>
  <c r="E133" i="27"/>
  <c r="G734" i="26"/>
  <c r="D121" i="26"/>
  <c r="E122" i="35"/>
  <c r="F122" i="35"/>
  <c r="E121" i="26"/>
  <c r="B121" i="26"/>
  <c r="B120" i="27" s="1"/>
  <c r="B320" i="20" s="1"/>
  <c r="G521" i="26"/>
  <c r="G1121" i="26"/>
  <c r="G321" i="26"/>
  <c r="E120" i="27"/>
  <c r="G921" i="26"/>
  <c r="G721" i="26"/>
  <c r="G1190" i="26"/>
  <c r="G390" i="26"/>
  <c r="E189" i="27"/>
  <c r="G790" i="26"/>
  <c r="G990" i="26"/>
  <c r="B190" i="26"/>
  <c r="B189" i="27" s="1"/>
  <c r="B389" i="20" s="1"/>
  <c r="G590" i="26"/>
  <c r="E191" i="35"/>
  <c r="D190" i="26"/>
  <c r="E117" i="35"/>
  <c r="D116" i="26"/>
  <c r="G516" i="26"/>
  <c r="G316" i="26"/>
  <c r="G916" i="26"/>
  <c r="B116" i="26"/>
  <c r="B115" i="27" s="1"/>
  <c r="B315" i="20" s="1"/>
  <c r="E115" i="27"/>
  <c r="G716" i="26"/>
  <c r="G1116" i="26"/>
  <c r="E116" i="26"/>
  <c r="F117" i="35"/>
  <c r="E154" i="26"/>
  <c r="F155" i="35"/>
  <c r="B111" i="58"/>
  <c r="AA111" i="58" s="1"/>
  <c r="AA57" i="58"/>
  <c r="B111" i="56"/>
  <c r="AA111" i="56" s="1"/>
  <c r="AA57" i="56"/>
  <c r="E153" i="27"/>
  <c r="G754" i="26"/>
  <c r="B154" i="26"/>
  <c r="B153" i="27" s="1"/>
  <c r="B353" i="20" s="1"/>
  <c r="G1154" i="26"/>
  <c r="G354" i="26"/>
  <c r="G954" i="26"/>
  <c r="G554" i="26"/>
  <c r="E51" i="27"/>
  <c r="G1052" i="26"/>
  <c r="G252" i="26"/>
  <c r="B52" i="26"/>
  <c r="B51" i="27" s="1"/>
  <c r="B251" i="20" s="1"/>
  <c r="G452" i="26"/>
  <c r="G852" i="26"/>
  <c r="G652" i="26"/>
  <c r="D177" i="26"/>
  <c r="E178" i="35"/>
  <c r="B62" i="56"/>
  <c r="AA62" i="56" s="1"/>
  <c r="AA8" i="56"/>
  <c r="C8" i="58"/>
  <c r="E4" i="35"/>
  <c r="D3" i="26"/>
  <c r="C8" i="52"/>
  <c r="AB8" i="52" s="1"/>
  <c r="C8" i="56"/>
  <c r="B2" i="27"/>
  <c r="B202" i="20" s="1"/>
  <c r="G403" i="26"/>
  <c r="G1003" i="26"/>
  <c r="G203" i="26"/>
  <c r="G803" i="26"/>
  <c r="E2" i="27"/>
  <c r="G603" i="26"/>
  <c r="C57" i="56"/>
  <c r="D52" i="26"/>
  <c r="C57" i="52"/>
  <c r="AB57" i="52" s="1"/>
  <c r="C57" i="58"/>
  <c r="E53" i="35"/>
  <c r="E155" i="35"/>
  <c r="D154" i="26"/>
  <c r="E52" i="26"/>
  <c r="D57" i="56"/>
  <c r="D57" i="58"/>
  <c r="F53" i="35"/>
  <c r="D57" i="52"/>
  <c r="AC57" i="52" s="1"/>
  <c r="F178" i="35"/>
  <c r="E177" i="26"/>
  <c r="G1177" i="26"/>
  <c r="G377" i="26"/>
  <c r="G977" i="26"/>
  <c r="E176" i="27"/>
  <c r="G777" i="26"/>
  <c r="B177" i="26"/>
  <c r="B176" i="27" s="1"/>
  <c r="B376" i="20" s="1"/>
  <c r="G577" i="26"/>
  <c r="B62" i="58"/>
  <c r="AA62" i="58" s="1"/>
  <c r="AA8" i="58"/>
  <c r="D8" i="56"/>
  <c r="E3" i="26"/>
  <c r="D8" i="52"/>
  <c r="AC8" i="52" s="1"/>
  <c r="D8" i="58"/>
  <c r="F4" i="35"/>
  <c r="D103" i="26"/>
  <c r="E104" i="35"/>
  <c r="AA32" i="56"/>
  <c r="B86" i="56"/>
  <c r="AA86" i="56" s="1"/>
  <c r="B103" i="26"/>
  <c r="B102" i="27" s="1"/>
  <c r="B302" i="20" s="1"/>
  <c r="G503" i="26"/>
  <c r="G1103" i="26"/>
  <c r="G303" i="26"/>
  <c r="G903" i="26"/>
  <c r="E102" i="27"/>
  <c r="G703" i="26"/>
  <c r="G827" i="26"/>
  <c r="E26" i="27"/>
  <c r="G627" i="26"/>
  <c r="B27" i="26"/>
  <c r="B26" i="27" s="1"/>
  <c r="B226" i="20" s="1"/>
  <c r="G427" i="26"/>
  <c r="G1027" i="26"/>
  <c r="G227" i="26"/>
  <c r="C32" i="56"/>
  <c r="D27" i="26"/>
  <c r="E28" i="35"/>
  <c r="C32" i="52"/>
  <c r="AB32" i="52" s="1"/>
  <c r="C32" i="58"/>
  <c r="E103" i="26"/>
  <c r="F104" i="35"/>
  <c r="B86" i="58"/>
  <c r="AA86" i="58" s="1"/>
  <c r="AA32" i="58"/>
  <c r="D32" i="56"/>
  <c r="E27" i="26"/>
  <c r="D32" i="58"/>
  <c r="D32" i="52"/>
  <c r="AC32" i="52" s="1"/>
  <c r="F28" i="35"/>
  <c r="F189" i="35"/>
  <c r="E188" i="26"/>
  <c r="D159" i="26"/>
  <c r="E160" i="35"/>
  <c r="D63" i="26"/>
  <c r="E64" i="35"/>
  <c r="G1021" i="26"/>
  <c r="G221" i="26"/>
  <c r="G821" i="26"/>
  <c r="B21" i="26"/>
  <c r="B20" i="27" s="1"/>
  <c r="B220" i="20" s="1"/>
  <c r="G621" i="26"/>
  <c r="E20" i="27"/>
  <c r="G421" i="26"/>
  <c r="D21" i="56"/>
  <c r="E16" i="26"/>
  <c r="D21" i="52"/>
  <c r="AC21" i="52" s="1"/>
  <c r="D21" i="58"/>
  <c r="F17" i="35"/>
  <c r="B63" i="56"/>
  <c r="AA63" i="56" s="1"/>
  <c r="AA9" i="56"/>
  <c r="B70" i="58"/>
  <c r="AA70" i="58" s="1"/>
  <c r="AA16" i="58"/>
  <c r="G1151" i="26"/>
  <c r="G351" i="26"/>
  <c r="G951" i="26"/>
  <c r="E150" i="27"/>
  <c r="G751" i="26"/>
  <c r="B151" i="26"/>
  <c r="B150" i="27" s="1"/>
  <c r="B350" i="20" s="1"/>
  <c r="G551" i="26"/>
  <c r="E74" i="27"/>
  <c r="G675" i="26"/>
  <c r="B75" i="26"/>
  <c r="B74" i="27" s="1"/>
  <c r="B274" i="20" s="1"/>
  <c r="G475" i="26"/>
  <c r="G1075" i="26"/>
  <c r="G275" i="26"/>
  <c r="G875" i="26"/>
  <c r="D147" i="26"/>
  <c r="E148" i="35"/>
  <c r="E14" i="26"/>
  <c r="D19" i="52"/>
  <c r="AC19" i="52" s="1"/>
  <c r="D19" i="58"/>
  <c r="F15" i="35"/>
  <c r="D19" i="56"/>
  <c r="D105" i="26"/>
  <c r="E106" i="35"/>
  <c r="D188" i="26"/>
  <c r="E189" i="35"/>
  <c r="G1002" i="26"/>
  <c r="E201" i="27"/>
  <c r="G802" i="26"/>
  <c r="B202" i="26"/>
  <c r="B201" i="27" s="1"/>
  <c r="B401" i="20" s="1"/>
  <c r="G602" i="26"/>
  <c r="G1202" i="26"/>
  <c r="G402" i="26"/>
  <c r="E159" i="26"/>
  <c r="F160" i="35"/>
  <c r="C26" i="52"/>
  <c r="AB26" i="52" s="1"/>
  <c r="C26" i="58"/>
  <c r="E22" i="35"/>
  <c r="C26" i="56"/>
  <c r="D21" i="26"/>
  <c r="E62" i="26"/>
  <c r="F63" i="35"/>
  <c r="D151" i="26"/>
  <c r="E152" i="35"/>
  <c r="B15" i="26"/>
  <c r="B14" i="27" s="1"/>
  <c r="B214" i="20" s="1"/>
  <c r="G415" i="26"/>
  <c r="G1015" i="26"/>
  <c r="G215" i="26"/>
  <c r="G815" i="26"/>
  <c r="E14" i="27"/>
  <c r="G615" i="26"/>
  <c r="E196" i="26"/>
  <c r="F197" i="35"/>
  <c r="G996" i="26"/>
  <c r="E195" i="27"/>
  <c r="G796" i="26"/>
  <c r="B196" i="26"/>
  <c r="B195" i="27" s="1"/>
  <c r="B395" i="20" s="1"/>
  <c r="G596" i="26"/>
  <c r="G1196" i="26"/>
  <c r="G396" i="26"/>
  <c r="C53" i="52"/>
  <c r="AB53" i="52" s="1"/>
  <c r="C53" i="58"/>
  <c r="E49" i="35"/>
  <c r="C53" i="56"/>
  <c r="D48" i="26"/>
  <c r="B107" i="56"/>
  <c r="AA107" i="56" s="1"/>
  <c r="AA53" i="56"/>
  <c r="G1057" i="26"/>
  <c r="G257" i="26"/>
  <c r="G857" i="26"/>
  <c r="G457" i="26"/>
  <c r="B57" i="26"/>
  <c r="B56" i="27" s="1"/>
  <c r="B256" i="20" s="1"/>
  <c r="E56" i="27"/>
  <c r="G657" i="26"/>
  <c r="E58" i="35"/>
  <c r="D57" i="26"/>
  <c r="F54" i="35"/>
  <c r="E53" i="26"/>
  <c r="B80" i="56"/>
  <c r="AA80" i="56" s="1"/>
  <c r="AA26" i="56"/>
  <c r="F75" i="35"/>
  <c r="E74" i="26"/>
  <c r="G1074" i="26"/>
  <c r="G274" i="26"/>
  <c r="G874" i="26"/>
  <c r="E73" i="27"/>
  <c r="G674" i="26"/>
  <c r="B74" i="26"/>
  <c r="B73" i="27" s="1"/>
  <c r="B273" i="20" s="1"/>
  <c r="G474" i="26"/>
  <c r="B75" i="58"/>
  <c r="AA75" i="58" s="1"/>
  <c r="AA21" i="58"/>
  <c r="B16" i="26"/>
  <c r="B15" i="27" s="1"/>
  <c r="B215" i="20" s="1"/>
  <c r="G416" i="26"/>
  <c r="G1016" i="26"/>
  <c r="G216" i="26"/>
  <c r="G816" i="26"/>
  <c r="E15" i="27"/>
  <c r="G616" i="26"/>
  <c r="D9" i="52"/>
  <c r="AC9" i="52" s="1"/>
  <c r="D9" i="58"/>
  <c r="F5" i="35"/>
  <c r="D9" i="56"/>
  <c r="E4" i="26"/>
  <c r="B63" i="58"/>
  <c r="AA63" i="58" s="1"/>
  <c r="AA9" i="58"/>
  <c r="G1079" i="26"/>
  <c r="G279" i="26"/>
  <c r="G879" i="26"/>
  <c r="E78" i="27"/>
  <c r="G679" i="26"/>
  <c r="B79" i="26"/>
  <c r="B78" i="27" s="1"/>
  <c r="B278" i="20" s="1"/>
  <c r="G479" i="26"/>
  <c r="D11" i="26"/>
  <c r="C16" i="52"/>
  <c r="AB16" i="52" s="1"/>
  <c r="C16" i="58"/>
  <c r="E12" i="35"/>
  <c r="C16" i="56"/>
  <c r="B70" i="56"/>
  <c r="AA70" i="56" s="1"/>
  <c r="AA16" i="56"/>
  <c r="D62" i="26"/>
  <c r="E63" i="35"/>
  <c r="E91" i="26"/>
  <c r="F92" i="35"/>
  <c r="D133" i="26"/>
  <c r="E134" i="35"/>
  <c r="C20" i="56"/>
  <c r="D15" i="26"/>
  <c r="C20" i="52"/>
  <c r="AB20" i="52" s="1"/>
  <c r="C20" i="58"/>
  <c r="E16" i="35"/>
  <c r="B74" i="58"/>
  <c r="AA74" i="58" s="1"/>
  <c r="AA20" i="58"/>
  <c r="E75" i="26"/>
  <c r="F76" i="35"/>
  <c r="B73" i="58"/>
  <c r="AA73" i="58" s="1"/>
  <c r="AA19" i="58"/>
  <c r="E99" i="35"/>
  <c r="D98" i="26"/>
  <c r="F106" i="35"/>
  <c r="E105" i="26"/>
  <c r="G905" i="26"/>
  <c r="E104" i="27"/>
  <c r="G705" i="26"/>
  <c r="B105" i="26"/>
  <c r="B104" i="27" s="1"/>
  <c r="B304" i="20" s="1"/>
  <c r="G505" i="26"/>
  <c r="G1105" i="26"/>
  <c r="G305" i="26"/>
  <c r="G1048" i="26"/>
  <c r="G248" i="26"/>
  <c r="G848" i="26"/>
  <c r="E47" i="27"/>
  <c r="G648" i="26"/>
  <c r="B48" i="26"/>
  <c r="B47" i="27" s="1"/>
  <c r="B247" i="20" s="1"/>
  <c r="G448" i="26"/>
  <c r="G988" i="26"/>
  <c r="E187" i="27"/>
  <c r="G788" i="26"/>
  <c r="B188" i="26"/>
  <c r="B187" i="27" s="1"/>
  <c r="B387" i="20" s="1"/>
  <c r="G588" i="26"/>
  <c r="G1188" i="26"/>
  <c r="G388" i="26"/>
  <c r="E203" i="35"/>
  <c r="D202" i="26"/>
  <c r="E202" i="26"/>
  <c r="F203" i="35"/>
  <c r="B159" i="26"/>
  <c r="B158" i="27" s="1"/>
  <c r="B358" i="20" s="1"/>
  <c r="G559" i="26"/>
  <c r="G1159" i="26"/>
  <c r="G359" i="26"/>
  <c r="G959" i="26"/>
  <c r="E158" i="27"/>
  <c r="G759" i="26"/>
  <c r="E63" i="26"/>
  <c r="F64" i="35"/>
  <c r="E62" i="27"/>
  <c r="G663" i="26"/>
  <c r="B63" i="26"/>
  <c r="B62" i="27" s="1"/>
  <c r="B262" i="20" s="1"/>
  <c r="G463" i="26"/>
  <c r="G1063" i="26"/>
  <c r="G263" i="26"/>
  <c r="G863" i="26"/>
  <c r="D26" i="56"/>
  <c r="E21" i="26"/>
  <c r="D26" i="52"/>
  <c r="AC26" i="52" s="1"/>
  <c r="D26" i="58"/>
  <c r="F22" i="35"/>
  <c r="AA26" i="58"/>
  <c r="B80" i="58"/>
  <c r="AA80" i="58" s="1"/>
  <c r="E3" i="27"/>
  <c r="G604" i="26"/>
  <c r="B4" i="26"/>
  <c r="B3" i="27" s="1"/>
  <c r="B203" i="20" s="1"/>
  <c r="G404" i="26"/>
  <c r="G1004" i="26"/>
  <c r="G204" i="26"/>
  <c r="G804" i="26"/>
  <c r="G811" i="26"/>
  <c r="E10" i="27"/>
  <c r="G611" i="26"/>
  <c r="B11" i="26"/>
  <c r="B10" i="27" s="1"/>
  <c r="B210" i="20" s="1"/>
  <c r="G411" i="26"/>
  <c r="G1011" i="26"/>
  <c r="G211" i="26"/>
  <c r="G862" i="26"/>
  <c r="E61" i="27"/>
  <c r="G662" i="26"/>
  <c r="B62" i="26"/>
  <c r="B61" i="27" s="1"/>
  <c r="B261" i="20" s="1"/>
  <c r="G462" i="26"/>
  <c r="G1062" i="26"/>
  <c r="G262" i="26"/>
  <c r="F152" i="35"/>
  <c r="E151" i="26"/>
  <c r="D75" i="26"/>
  <c r="E76" i="35"/>
  <c r="G1147" i="26"/>
  <c r="G347" i="26"/>
  <c r="G947" i="26"/>
  <c r="B147" i="26"/>
  <c r="B146" i="27" s="1"/>
  <c r="B346" i="20" s="1"/>
  <c r="G547" i="26"/>
  <c r="G747" i="26"/>
  <c r="E146" i="27"/>
  <c r="C19" i="58"/>
  <c r="E15" i="35"/>
  <c r="C19" i="56"/>
  <c r="D14" i="26"/>
  <c r="C19" i="52"/>
  <c r="AB19" i="52" s="1"/>
  <c r="B73" i="56"/>
  <c r="AA73" i="56" s="1"/>
  <c r="AA19" i="56"/>
  <c r="D196" i="26"/>
  <c r="E197" i="35"/>
  <c r="D53" i="56"/>
  <c r="E48" i="26"/>
  <c r="D53" i="52"/>
  <c r="AC53" i="52" s="1"/>
  <c r="D53" i="58"/>
  <c r="F49" i="35"/>
  <c r="B107" i="58"/>
  <c r="AA107" i="58" s="1"/>
  <c r="AA53" i="58"/>
  <c r="E57" i="26"/>
  <c r="F58" i="35"/>
  <c r="G853" i="26"/>
  <c r="E52" i="27"/>
  <c r="G653" i="26"/>
  <c r="B53" i="26"/>
  <c r="B52" i="27" s="1"/>
  <c r="B252" i="20" s="1"/>
  <c r="G453" i="26"/>
  <c r="G1053" i="26"/>
  <c r="G253" i="26"/>
  <c r="E54" i="35"/>
  <c r="D53" i="26"/>
  <c r="D74" i="26"/>
  <c r="E75" i="35"/>
  <c r="C21" i="52"/>
  <c r="AB21" i="52" s="1"/>
  <c r="C21" i="58"/>
  <c r="E17" i="35"/>
  <c r="C21" i="56"/>
  <c r="D16" i="26"/>
  <c r="B75" i="56"/>
  <c r="AA75" i="56" s="1"/>
  <c r="AA21" i="56"/>
  <c r="C9" i="58"/>
  <c r="E5" i="35"/>
  <c r="C9" i="56"/>
  <c r="D4" i="26"/>
  <c r="C9" i="52"/>
  <c r="AB9" i="52" s="1"/>
  <c r="D79" i="26"/>
  <c r="E80" i="35"/>
  <c r="E79" i="26"/>
  <c r="F80" i="35"/>
  <c r="D16" i="56"/>
  <c r="E11" i="26"/>
  <c r="D16" i="52"/>
  <c r="AC16" i="52" s="1"/>
  <c r="D16" i="58"/>
  <c r="F12" i="35"/>
  <c r="E133" i="26"/>
  <c r="F134" i="35"/>
  <c r="E132" i="27"/>
  <c r="G733" i="26"/>
  <c r="B133" i="26"/>
  <c r="B132" i="27" s="1"/>
  <c r="B332" i="20" s="1"/>
  <c r="G533" i="26"/>
  <c r="G1133" i="26"/>
  <c r="G333" i="26"/>
  <c r="G933" i="26"/>
  <c r="D20" i="52"/>
  <c r="AC20" i="52" s="1"/>
  <c r="D20" i="58"/>
  <c r="F16" i="35"/>
  <c r="D20" i="56"/>
  <c r="E15" i="26"/>
  <c r="B74" i="56"/>
  <c r="AA74" i="56" s="1"/>
  <c r="AA20" i="56"/>
  <c r="E147" i="26"/>
  <c r="F148" i="35"/>
  <c r="G1014" i="26"/>
  <c r="G214" i="26"/>
  <c r="G814" i="26"/>
  <c r="E13" i="27"/>
  <c r="G614" i="26"/>
  <c r="B14" i="26"/>
  <c r="B13" i="27" s="1"/>
  <c r="B213" i="20" s="1"/>
  <c r="G414" i="26"/>
  <c r="F99" i="35"/>
  <c r="E98" i="26"/>
  <c r="B98" i="26"/>
  <c r="B97" i="27" s="1"/>
  <c r="B297" i="20" s="1"/>
  <c r="G498" i="26"/>
  <c r="G1098" i="26"/>
  <c r="G298" i="26"/>
  <c r="G898" i="26"/>
  <c r="E97" i="27"/>
  <c r="G698" i="26"/>
  <c r="E111" i="35"/>
  <c r="D110" i="26"/>
  <c r="G1084" i="26"/>
  <c r="G284" i="26"/>
  <c r="G884" i="26"/>
  <c r="E83" i="27"/>
  <c r="G684" i="26"/>
  <c r="B84" i="26"/>
  <c r="B83" i="27" s="1"/>
  <c r="B283" i="20" s="1"/>
  <c r="G484" i="26"/>
  <c r="F120" i="35"/>
  <c r="E119" i="26"/>
  <c r="G1119" i="26"/>
  <c r="G319" i="26"/>
  <c r="G919" i="26"/>
  <c r="E118" i="27"/>
  <c r="G719" i="26"/>
  <c r="B119" i="26"/>
  <c r="B118" i="27" s="1"/>
  <c r="B318" i="20" s="1"/>
  <c r="G519" i="26"/>
  <c r="E171" i="26"/>
  <c r="F172" i="35"/>
  <c r="C35" i="56"/>
  <c r="D30" i="26"/>
  <c r="C35" i="52"/>
  <c r="AB35" i="52" s="1"/>
  <c r="C35" i="58"/>
  <c r="E31" i="35"/>
  <c r="B89" i="58"/>
  <c r="AA89" i="58" s="1"/>
  <c r="AA35" i="58"/>
  <c r="E194" i="27"/>
  <c r="G795" i="26"/>
  <c r="B195" i="26"/>
  <c r="B194" i="27" s="1"/>
  <c r="B394" i="20" s="1"/>
  <c r="G595" i="26"/>
  <c r="G1195" i="26"/>
  <c r="G395" i="26"/>
  <c r="G995" i="26"/>
  <c r="B5" i="26"/>
  <c r="B4" i="27" s="1"/>
  <c r="B204" i="20" s="1"/>
  <c r="G405" i="26"/>
  <c r="G1005" i="26"/>
  <c r="G205" i="26"/>
  <c r="G805" i="26"/>
  <c r="E4" i="27"/>
  <c r="G605" i="26"/>
  <c r="D24" i="58"/>
  <c r="F20" i="35"/>
  <c r="D24" i="56"/>
  <c r="E19" i="26"/>
  <c r="D24" i="52"/>
  <c r="AC24" i="52" s="1"/>
  <c r="F114" i="35"/>
  <c r="E113" i="26"/>
  <c r="E141" i="26"/>
  <c r="F142" i="35"/>
  <c r="B141" i="26"/>
  <c r="B140" i="27" s="1"/>
  <c r="B340" i="20" s="1"/>
  <c r="G541" i="26"/>
  <c r="G1141" i="26"/>
  <c r="G341" i="26"/>
  <c r="G941" i="26"/>
  <c r="E140" i="27"/>
  <c r="G741" i="26"/>
  <c r="E45" i="27"/>
  <c r="G646" i="26"/>
  <c r="B46" i="26"/>
  <c r="B45" i="27" s="1"/>
  <c r="B245" i="20" s="1"/>
  <c r="G446" i="26"/>
  <c r="G1046" i="26"/>
  <c r="G246" i="26"/>
  <c r="G846" i="26"/>
  <c r="E197" i="26"/>
  <c r="F198" i="35"/>
  <c r="B81" i="56"/>
  <c r="AA81" i="56" s="1"/>
  <c r="AA27" i="56"/>
  <c r="C15" i="58"/>
  <c r="E11" i="35"/>
  <c r="C15" i="56"/>
  <c r="D10" i="26"/>
  <c r="C15" i="52"/>
  <c r="AB15" i="52" s="1"/>
  <c r="D123" i="26"/>
  <c r="E124" i="35"/>
  <c r="E145" i="35"/>
  <c r="D144" i="26"/>
  <c r="G1144" i="26"/>
  <c r="G344" i="26"/>
  <c r="G944" i="26"/>
  <c r="E143" i="27"/>
  <c r="G744" i="26"/>
  <c r="B144" i="26"/>
  <c r="B143" i="27" s="1"/>
  <c r="B343" i="20" s="1"/>
  <c r="G544" i="26"/>
  <c r="G1179" i="26"/>
  <c r="G379" i="26"/>
  <c r="G979" i="26"/>
  <c r="E178" i="27"/>
  <c r="G779" i="26"/>
  <c r="B179" i="26"/>
  <c r="B178" i="27" s="1"/>
  <c r="B378" i="20" s="1"/>
  <c r="G579" i="26"/>
  <c r="B97" i="58"/>
  <c r="AA97" i="58" s="1"/>
  <c r="AA43" i="58"/>
  <c r="C43" i="58"/>
  <c r="E39" i="35"/>
  <c r="C43" i="56"/>
  <c r="D38" i="26"/>
  <c r="C43" i="52"/>
  <c r="AB43" i="52" s="1"/>
  <c r="E58" i="26"/>
  <c r="F59" i="35"/>
  <c r="B58" i="26"/>
  <c r="B57" i="27" s="1"/>
  <c r="B257" i="20" s="1"/>
  <c r="G458" i="26"/>
  <c r="G1058" i="26"/>
  <c r="G258" i="26"/>
  <c r="G858" i="26"/>
  <c r="E57" i="27"/>
  <c r="G658" i="26"/>
  <c r="D94" i="26"/>
  <c r="E95" i="35"/>
  <c r="D31" i="56"/>
  <c r="E26" i="26"/>
  <c r="D31" i="52"/>
  <c r="AC31" i="52" s="1"/>
  <c r="D31" i="58"/>
  <c r="F27" i="35"/>
  <c r="B85" i="58"/>
  <c r="AA85" i="58" s="1"/>
  <c r="AA31" i="58"/>
  <c r="B90" i="56"/>
  <c r="AA90" i="56" s="1"/>
  <c r="AA36" i="56"/>
  <c r="D18" i="26"/>
  <c r="C23" i="52"/>
  <c r="AB23" i="52" s="1"/>
  <c r="C23" i="58"/>
  <c r="E19" i="35"/>
  <c r="C23" i="56"/>
  <c r="G1001" i="26"/>
  <c r="E200" i="27"/>
  <c r="G801" i="26"/>
  <c r="B201" i="26"/>
  <c r="B200" i="27" s="1"/>
  <c r="B400" i="20" s="1"/>
  <c r="G601" i="26"/>
  <c r="G1201" i="26"/>
  <c r="G401" i="26"/>
  <c r="D201" i="26"/>
  <c r="E202" i="35"/>
  <c r="D125" i="26"/>
  <c r="E126" i="35"/>
  <c r="F126" i="35"/>
  <c r="E125" i="26"/>
  <c r="E63" i="27"/>
  <c r="G664" i="26"/>
  <c r="B64" i="26"/>
  <c r="B63" i="27" s="1"/>
  <c r="B263" i="20" s="1"/>
  <c r="G464" i="26"/>
  <c r="G1064" i="26"/>
  <c r="G264" i="26"/>
  <c r="G864" i="26"/>
  <c r="E97" i="35"/>
  <c r="D96" i="26"/>
  <c r="B162" i="26"/>
  <c r="B161" i="27" s="1"/>
  <c r="B361" i="20" s="1"/>
  <c r="G562" i="26"/>
  <c r="G1162" i="26"/>
  <c r="G362" i="26"/>
  <c r="G962" i="26"/>
  <c r="E161" i="27"/>
  <c r="G762" i="26"/>
  <c r="E197" i="27"/>
  <c r="G798" i="26"/>
  <c r="B198" i="26"/>
  <c r="B197" i="27" s="1"/>
  <c r="B397" i="20" s="1"/>
  <c r="G598" i="26"/>
  <c r="G1198" i="26"/>
  <c r="G398" i="26"/>
  <c r="G998" i="26"/>
  <c r="E156" i="26"/>
  <c r="F157" i="35"/>
  <c r="E155" i="27"/>
  <c r="G756" i="26"/>
  <c r="B156" i="26"/>
  <c r="B155" i="27" s="1"/>
  <c r="B355" i="20" s="1"/>
  <c r="G556" i="26"/>
  <c r="G1156" i="26"/>
  <c r="G356" i="26"/>
  <c r="G956" i="26"/>
  <c r="C46" i="58"/>
  <c r="E42" i="35"/>
  <c r="C46" i="56"/>
  <c r="D41" i="26"/>
  <c r="C46" i="52"/>
  <c r="AB46" i="52" s="1"/>
  <c r="F176" i="35"/>
  <c r="E175" i="26"/>
  <c r="B175" i="26"/>
  <c r="B174" i="27" s="1"/>
  <c r="B374" i="20" s="1"/>
  <c r="G575" i="26"/>
  <c r="G1175" i="26"/>
  <c r="G375" i="26"/>
  <c r="G975" i="26"/>
  <c r="E174" i="27"/>
  <c r="G775" i="26"/>
  <c r="B65" i="58"/>
  <c r="AA65" i="58" s="1"/>
  <c r="AA11" i="58"/>
  <c r="D78" i="26"/>
  <c r="E79" i="35"/>
  <c r="C17" i="58"/>
  <c r="E13" i="35"/>
  <c r="C17" i="56"/>
  <c r="D12" i="26"/>
  <c r="C17" i="52"/>
  <c r="AB17" i="52" s="1"/>
  <c r="B71" i="58"/>
  <c r="AA71" i="58" s="1"/>
  <c r="AA17" i="58"/>
  <c r="B110" i="58"/>
  <c r="AA110" i="58" s="1"/>
  <c r="AA56" i="58"/>
  <c r="B55" i="26"/>
  <c r="B54" i="27" s="1"/>
  <c r="B254" i="20" s="1"/>
  <c r="G455" i="26"/>
  <c r="G1055" i="26"/>
  <c r="G255" i="26"/>
  <c r="G855" i="26"/>
  <c r="E54" i="27"/>
  <c r="G655" i="26"/>
  <c r="E56" i="35"/>
  <c r="D55" i="26"/>
  <c r="E150" i="35"/>
  <c r="D149" i="26"/>
  <c r="B87" i="58"/>
  <c r="AA87" i="58" s="1"/>
  <c r="AA33" i="58"/>
  <c r="E108" i="35"/>
  <c r="D107" i="26"/>
  <c r="B107" i="26"/>
  <c r="B106" i="27" s="1"/>
  <c r="B306" i="20" s="1"/>
  <c r="G507" i="26"/>
  <c r="G1107" i="26"/>
  <c r="G307" i="26"/>
  <c r="G907" i="26"/>
  <c r="E106" i="27"/>
  <c r="G707" i="26"/>
  <c r="B108" i="58"/>
  <c r="AA108" i="58" s="1"/>
  <c r="AA54" i="58"/>
  <c r="AA40" i="56"/>
  <c r="B94" i="56"/>
  <c r="AA94" i="56" s="1"/>
  <c r="G1172" i="26"/>
  <c r="G372" i="26"/>
  <c r="G972" i="26"/>
  <c r="E171" i="27"/>
  <c r="G772" i="26"/>
  <c r="B172" i="26"/>
  <c r="B171" i="27" s="1"/>
  <c r="B371" i="20" s="1"/>
  <c r="G572" i="26"/>
  <c r="E173" i="35"/>
  <c r="D172" i="26"/>
  <c r="B103" i="56"/>
  <c r="AA103" i="56" s="1"/>
  <c r="AA49" i="56"/>
  <c r="B104" i="58"/>
  <c r="AA104" i="58" s="1"/>
  <c r="AA50" i="58"/>
  <c r="C50" i="52"/>
  <c r="AB50" i="52" s="1"/>
  <c r="C50" i="58"/>
  <c r="E46" i="35"/>
  <c r="C50" i="56"/>
  <c r="D45" i="26"/>
  <c r="E181" i="35"/>
  <c r="D180" i="26"/>
  <c r="E36" i="26"/>
  <c r="D41" i="52"/>
  <c r="AC41" i="52" s="1"/>
  <c r="D41" i="58"/>
  <c r="F37" i="35"/>
  <c r="D41" i="56"/>
  <c r="B95" i="56"/>
  <c r="AA95" i="56" s="1"/>
  <c r="AA41" i="56"/>
  <c r="G1073" i="26"/>
  <c r="G273" i="26"/>
  <c r="G873" i="26"/>
  <c r="E72" i="27"/>
  <c r="G673" i="26"/>
  <c r="B73" i="26"/>
  <c r="B72" i="27" s="1"/>
  <c r="B272" i="20" s="1"/>
  <c r="G473" i="26"/>
  <c r="G807" i="26"/>
  <c r="E6" i="27"/>
  <c r="G607" i="26"/>
  <c r="B7" i="26"/>
  <c r="B6" i="27" s="1"/>
  <c r="B206" i="20" s="1"/>
  <c r="G407" i="26"/>
  <c r="G1007" i="26"/>
  <c r="G207" i="26"/>
  <c r="D12" i="58"/>
  <c r="F8" i="35"/>
  <c r="D12" i="56"/>
  <c r="E7" i="26"/>
  <c r="D12" i="52"/>
  <c r="AC12" i="52" s="1"/>
  <c r="B66" i="58"/>
  <c r="AA66" i="58" s="1"/>
  <c r="AA12" i="58"/>
  <c r="G1054" i="26"/>
  <c r="G254" i="26"/>
  <c r="G854" i="26"/>
  <c r="E53" i="27"/>
  <c r="G654" i="26"/>
  <c r="B54" i="26"/>
  <c r="B53" i="27" s="1"/>
  <c r="B253" i="20" s="1"/>
  <c r="G454" i="26"/>
  <c r="E42" i="26"/>
  <c r="D47" i="52"/>
  <c r="AC47" i="52" s="1"/>
  <c r="D47" i="58"/>
  <c r="F43" i="35"/>
  <c r="D47" i="56"/>
  <c r="B101" i="58"/>
  <c r="AA101" i="58" s="1"/>
  <c r="AA47" i="58"/>
  <c r="G876" i="26"/>
  <c r="E75" i="27"/>
  <c r="G676" i="26"/>
  <c r="B76" i="26"/>
  <c r="B75" i="27" s="1"/>
  <c r="B275" i="20" s="1"/>
  <c r="G476" i="26"/>
  <c r="G1076" i="26"/>
  <c r="G276" i="26"/>
  <c r="B93" i="58"/>
  <c r="AA93" i="58" s="1"/>
  <c r="AA39" i="58"/>
  <c r="G1070" i="26"/>
  <c r="G270" i="26"/>
  <c r="G870" i="26"/>
  <c r="E69" i="27"/>
  <c r="G670" i="26"/>
  <c r="B70" i="26"/>
  <c r="B69" i="27" s="1"/>
  <c r="B269" i="20" s="1"/>
  <c r="G470" i="26"/>
  <c r="B176" i="26"/>
  <c r="B175" i="27" s="1"/>
  <c r="B375" i="20" s="1"/>
  <c r="G576" i="26"/>
  <c r="G1176" i="26"/>
  <c r="G376" i="26"/>
  <c r="G976" i="26"/>
  <c r="E175" i="27"/>
  <c r="G776" i="26"/>
  <c r="D176" i="26"/>
  <c r="E177" i="35"/>
  <c r="E91" i="35"/>
  <c r="D90" i="26"/>
  <c r="B126" i="26"/>
  <c r="B125" i="27" s="1"/>
  <c r="B325" i="20" s="1"/>
  <c r="G526" i="26"/>
  <c r="G1126" i="26"/>
  <c r="G326" i="26"/>
  <c r="G926" i="26"/>
  <c r="E125" i="27"/>
  <c r="G726" i="26"/>
  <c r="F127" i="35"/>
  <c r="E126" i="26"/>
  <c r="G892" i="26"/>
  <c r="E91" i="27"/>
  <c r="G692" i="26"/>
  <c r="B92" i="26"/>
  <c r="B91" i="27" s="1"/>
  <c r="B291" i="20" s="1"/>
  <c r="G492" i="26"/>
  <c r="G1092" i="26"/>
  <c r="G292" i="26"/>
  <c r="D92" i="26"/>
  <c r="E93" i="35"/>
  <c r="D81" i="26"/>
  <c r="E82" i="35"/>
  <c r="F82" i="35"/>
  <c r="E81" i="26"/>
  <c r="E23" i="27"/>
  <c r="G624" i="26"/>
  <c r="B24" i="26"/>
  <c r="B23" i="27" s="1"/>
  <c r="B223" i="20" s="1"/>
  <c r="G424" i="26"/>
  <c r="G1024" i="26"/>
  <c r="G224" i="26"/>
  <c r="G824" i="26"/>
  <c r="E95" i="26"/>
  <c r="F96" i="35"/>
  <c r="G895" i="26"/>
  <c r="E94" i="27"/>
  <c r="G695" i="26"/>
  <c r="B95" i="26"/>
  <c r="B94" i="27" s="1"/>
  <c r="B294" i="20" s="1"/>
  <c r="G495" i="26"/>
  <c r="G1095" i="26"/>
  <c r="G295" i="26"/>
  <c r="D137" i="26"/>
  <c r="E138" i="35"/>
  <c r="D28" i="58"/>
  <c r="F24" i="35"/>
  <c r="D28" i="56"/>
  <c r="E23" i="26"/>
  <c r="D28" i="52"/>
  <c r="AC28" i="52" s="1"/>
  <c r="G1138" i="26"/>
  <c r="G338" i="26"/>
  <c r="G938" i="26"/>
  <c r="E137" i="27"/>
  <c r="G738" i="26"/>
  <c r="B138" i="26"/>
  <c r="B137" i="27" s="1"/>
  <c r="B337" i="20" s="1"/>
  <c r="G538" i="26"/>
  <c r="D138" i="26"/>
  <c r="E139" i="35"/>
  <c r="E66" i="26"/>
  <c r="F67" i="35"/>
  <c r="E65" i="27"/>
  <c r="G666" i="26"/>
  <c r="B66" i="26"/>
  <c r="B65" i="27" s="1"/>
  <c r="B265" i="20" s="1"/>
  <c r="G466" i="26"/>
  <c r="G1066" i="26"/>
  <c r="G266" i="26"/>
  <c r="G866" i="26"/>
  <c r="G902" i="26"/>
  <c r="E101" i="27"/>
  <c r="G702" i="26"/>
  <c r="B102" i="26"/>
  <c r="B101" i="27" s="1"/>
  <c r="B301" i="20" s="1"/>
  <c r="G502" i="26"/>
  <c r="G1102" i="26"/>
  <c r="G302" i="26"/>
  <c r="E185" i="26"/>
  <c r="F186" i="35"/>
  <c r="G985" i="26"/>
  <c r="E184" i="27"/>
  <c r="G785" i="26"/>
  <c r="B185" i="26"/>
  <c r="B184" i="27" s="1"/>
  <c r="B384" i="20" s="1"/>
  <c r="G585" i="26"/>
  <c r="G1185" i="26"/>
  <c r="G385" i="26"/>
  <c r="E101" i="35"/>
  <c r="D100" i="26"/>
  <c r="E121" i="27"/>
  <c r="G722" i="26"/>
  <c r="B122" i="26"/>
  <c r="B121" i="27" s="1"/>
  <c r="B321" i="20" s="1"/>
  <c r="G522" i="26"/>
  <c r="G1122" i="26"/>
  <c r="G322" i="26"/>
  <c r="G922" i="26"/>
  <c r="D122" i="26"/>
  <c r="E123" i="35"/>
  <c r="B167" i="26"/>
  <c r="B166" i="27" s="1"/>
  <c r="B366" i="20" s="1"/>
  <c r="G567" i="26"/>
  <c r="G1167" i="26"/>
  <c r="G367" i="26"/>
  <c r="G967" i="26"/>
  <c r="E166" i="27"/>
  <c r="G767" i="26"/>
  <c r="E168" i="35"/>
  <c r="D167" i="26"/>
  <c r="D44" i="56"/>
  <c r="E39" i="26"/>
  <c r="D44" i="52"/>
  <c r="AC44" i="52" s="1"/>
  <c r="D44" i="58"/>
  <c r="F40" i="35"/>
  <c r="B98" i="56"/>
  <c r="AA98" i="56" s="1"/>
  <c r="AA44" i="56"/>
  <c r="B68" i="58"/>
  <c r="AA68" i="58" s="1"/>
  <c r="AA14" i="58"/>
  <c r="D56" i="26"/>
  <c r="E57" i="35"/>
  <c r="F88" i="35"/>
  <c r="E87" i="26"/>
  <c r="G887" i="26"/>
  <c r="E86" i="27"/>
  <c r="G687" i="26"/>
  <c r="B87" i="26"/>
  <c r="B86" i="27" s="1"/>
  <c r="B286" i="20" s="1"/>
  <c r="G487" i="26"/>
  <c r="G1087" i="26"/>
  <c r="G287" i="26"/>
  <c r="D184" i="26"/>
  <c r="E185" i="35"/>
  <c r="D139" i="26"/>
  <c r="E140" i="35"/>
  <c r="E142" i="27"/>
  <c r="B143" i="26"/>
  <c r="B142" i="27" s="1"/>
  <c r="B342" i="20" s="1"/>
  <c r="G943" i="26"/>
  <c r="G743" i="26"/>
  <c r="G543" i="26"/>
  <c r="G1143" i="26"/>
  <c r="G343" i="26"/>
  <c r="D143" i="26"/>
  <c r="E144" i="35"/>
  <c r="E152" i="27"/>
  <c r="G753" i="26"/>
  <c r="B153" i="26"/>
  <c r="B152" i="27" s="1"/>
  <c r="B352" i="20" s="1"/>
  <c r="G553" i="26"/>
  <c r="G1153" i="26"/>
  <c r="G353" i="26"/>
  <c r="G953" i="26"/>
  <c r="D153" i="26"/>
  <c r="E154" i="35"/>
  <c r="E132" i="26"/>
  <c r="F133" i="35"/>
  <c r="D130" i="26"/>
  <c r="E131" i="35"/>
  <c r="E130" i="26"/>
  <c r="F131" i="35"/>
  <c r="F167" i="35"/>
  <c r="E166" i="26"/>
  <c r="E108" i="26"/>
  <c r="F109" i="35"/>
  <c r="B108" i="26"/>
  <c r="B107" i="27" s="1"/>
  <c r="B307" i="20" s="1"/>
  <c r="G508" i="26"/>
  <c r="G1108" i="26"/>
  <c r="G308" i="26"/>
  <c r="G908" i="26"/>
  <c r="E107" i="27"/>
  <c r="G708" i="26"/>
  <c r="B192" i="26"/>
  <c r="B191" i="27" s="1"/>
  <c r="B391" i="20" s="1"/>
  <c r="G592" i="26"/>
  <c r="G1192" i="26"/>
  <c r="G392" i="26"/>
  <c r="G992" i="26"/>
  <c r="E191" i="27"/>
  <c r="G792" i="26"/>
  <c r="C42" i="58"/>
  <c r="E38" i="35"/>
  <c r="C42" i="56"/>
  <c r="D37" i="26"/>
  <c r="C42" i="52"/>
  <c r="AB42" i="52" s="1"/>
  <c r="B96" i="56"/>
  <c r="AA96" i="56" s="1"/>
  <c r="AA42" i="56"/>
  <c r="E71" i="26"/>
  <c r="F72" i="35"/>
  <c r="B71" i="26"/>
  <c r="B70" i="27" s="1"/>
  <c r="B270" i="20" s="1"/>
  <c r="G471" i="26"/>
  <c r="G1071" i="26"/>
  <c r="G271" i="26"/>
  <c r="G871" i="26"/>
  <c r="E70" i="27"/>
  <c r="G671" i="26"/>
  <c r="F118" i="35"/>
  <c r="E117" i="26"/>
  <c r="E84" i="26"/>
  <c r="F85" i="35"/>
  <c r="E112" i="26"/>
  <c r="F113" i="35"/>
  <c r="G912" i="26"/>
  <c r="E111" i="27"/>
  <c r="G712" i="26"/>
  <c r="B112" i="26"/>
  <c r="B111" i="27" s="1"/>
  <c r="B311" i="20" s="1"/>
  <c r="G512" i="26"/>
  <c r="G1112" i="26"/>
  <c r="G312" i="26"/>
  <c r="D171" i="26"/>
  <c r="E172" i="35"/>
  <c r="B89" i="56"/>
  <c r="AA89" i="56" s="1"/>
  <c r="AA35" i="56"/>
  <c r="E195" i="26"/>
  <c r="F196" i="35"/>
  <c r="C10" i="52"/>
  <c r="AB10" i="52" s="1"/>
  <c r="C10" i="58"/>
  <c r="E6" i="35"/>
  <c r="C10" i="56"/>
  <c r="D5" i="26"/>
  <c r="B78" i="58"/>
  <c r="AA78" i="58" s="1"/>
  <c r="AA24" i="58"/>
  <c r="E18" i="27"/>
  <c r="G619" i="26"/>
  <c r="B19" i="26"/>
  <c r="B18" i="27" s="1"/>
  <c r="B218" i="20" s="1"/>
  <c r="G419" i="26"/>
  <c r="G1019" i="26"/>
  <c r="G219" i="26"/>
  <c r="G819" i="26"/>
  <c r="E112" i="27"/>
  <c r="G713" i="26"/>
  <c r="B113" i="26"/>
  <c r="B112" i="27" s="1"/>
  <c r="B312" i="20" s="1"/>
  <c r="G513" i="26"/>
  <c r="G1113" i="26"/>
  <c r="G313" i="26"/>
  <c r="G913" i="26"/>
  <c r="B84" i="58"/>
  <c r="AA84" i="58" s="1"/>
  <c r="AA30" i="58"/>
  <c r="G825" i="26"/>
  <c r="E24" i="27"/>
  <c r="G625" i="26"/>
  <c r="B25" i="26"/>
  <c r="B24" i="27" s="1"/>
  <c r="B224" i="20" s="1"/>
  <c r="G425" i="26"/>
  <c r="G1025" i="26"/>
  <c r="G225" i="26"/>
  <c r="C51" i="58"/>
  <c r="E47" i="35"/>
  <c r="C51" i="56"/>
  <c r="D46" i="26"/>
  <c r="C51" i="52"/>
  <c r="AB51" i="52" s="1"/>
  <c r="D169" i="26"/>
  <c r="E170" i="35"/>
  <c r="E22" i="26"/>
  <c r="D27" i="52"/>
  <c r="AC27" i="52" s="1"/>
  <c r="D27" i="58"/>
  <c r="F23" i="35"/>
  <c r="D27" i="56"/>
  <c r="C27" i="52"/>
  <c r="AB27" i="52" s="1"/>
  <c r="C27" i="58"/>
  <c r="E23" i="35"/>
  <c r="C27" i="56"/>
  <c r="D22" i="26"/>
  <c r="B69" i="58"/>
  <c r="AA69" i="58" s="1"/>
  <c r="AA15" i="58"/>
  <c r="B69" i="56"/>
  <c r="AA69" i="56" s="1"/>
  <c r="AA15" i="56"/>
  <c r="E179" i="26"/>
  <c r="F180" i="35"/>
  <c r="E171" i="35"/>
  <c r="D170" i="26"/>
  <c r="E170" i="26"/>
  <c r="F171" i="35"/>
  <c r="E199" i="27"/>
  <c r="G800" i="26"/>
  <c r="B200" i="26"/>
  <c r="B199" i="27" s="1"/>
  <c r="B399" i="20" s="1"/>
  <c r="G600" i="26"/>
  <c r="G1200" i="26"/>
  <c r="G400" i="26"/>
  <c r="G1000" i="26"/>
  <c r="D77" i="26"/>
  <c r="E78" i="35"/>
  <c r="E77" i="26"/>
  <c r="F78" i="35"/>
  <c r="E146" i="26"/>
  <c r="F147" i="35"/>
  <c r="E145" i="27"/>
  <c r="G746" i="26"/>
  <c r="B146" i="26"/>
  <c r="B145" i="27" s="1"/>
  <c r="B345" i="20" s="1"/>
  <c r="G546" i="26"/>
  <c r="G1146" i="26"/>
  <c r="G346" i="26"/>
  <c r="G946" i="26"/>
  <c r="G831" i="26"/>
  <c r="E30" i="27"/>
  <c r="G631" i="26"/>
  <c r="B31" i="26"/>
  <c r="B30" i="27" s="1"/>
  <c r="B230" i="20" s="1"/>
  <c r="G431" i="26"/>
  <c r="G1031" i="26"/>
  <c r="G231" i="26"/>
  <c r="D36" i="58"/>
  <c r="F32" i="35"/>
  <c r="D36" i="56"/>
  <c r="E31" i="26"/>
  <c r="D36" i="52"/>
  <c r="AC36" i="52" s="1"/>
  <c r="E145" i="26"/>
  <c r="F146" i="35"/>
  <c r="G945" i="26"/>
  <c r="E144" i="27"/>
  <c r="G745" i="26"/>
  <c r="B145" i="26"/>
  <c r="B144" i="27" s="1"/>
  <c r="B344" i="20" s="1"/>
  <c r="G545" i="26"/>
  <c r="G1145" i="26"/>
  <c r="G345" i="26"/>
  <c r="E173" i="26"/>
  <c r="F174" i="35"/>
  <c r="B77" i="58"/>
  <c r="AA77" i="58" s="1"/>
  <c r="AA23" i="58"/>
  <c r="B77" i="56"/>
  <c r="AA77" i="56" s="1"/>
  <c r="AA23" i="56"/>
  <c r="D48" i="56"/>
  <c r="E43" i="26"/>
  <c r="D48" i="52"/>
  <c r="AC48" i="52" s="1"/>
  <c r="D48" i="58"/>
  <c r="F44" i="35"/>
  <c r="B102" i="58"/>
  <c r="AA102" i="58" s="1"/>
  <c r="AA48" i="58"/>
  <c r="C52" i="58"/>
  <c r="E48" i="35"/>
  <c r="C52" i="56"/>
  <c r="D47" i="26"/>
  <c r="C52" i="52"/>
  <c r="AB52" i="52" s="1"/>
  <c r="B106" i="56"/>
  <c r="AA106" i="56" s="1"/>
  <c r="AA52" i="56"/>
  <c r="D162" i="26"/>
  <c r="E163" i="35"/>
  <c r="F165" i="35"/>
  <c r="E164" i="26"/>
  <c r="G964" i="26"/>
  <c r="E163" i="27"/>
  <c r="G764" i="26"/>
  <c r="B164" i="26"/>
  <c r="B163" i="27" s="1"/>
  <c r="B363" i="20" s="1"/>
  <c r="G564" i="26"/>
  <c r="G1164" i="26"/>
  <c r="G364" i="26"/>
  <c r="B100" i="58"/>
  <c r="AA100" i="58" s="1"/>
  <c r="AA46" i="58"/>
  <c r="E69" i="26"/>
  <c r="F70" i="35"/>
  <c r="AA11" i="56"/>
  <c r="B65" i="56"/>
  <c r="AA65" i="56" s="1"/>
  <c r="F79" i="35"/>
  <c r="E78" i="26"/>
  <c r="G1012" i="26"/>
  <c r="G212" i="26"/>
  <c r="G812" i="26"/>
  <c r="E11" i="27"/>
  <c r="G612" i="26"/>
  <c r="B12" i="26"/>
  <c r="B11" i="27" s="1"/>
  <c r="B211" i="20" s="1"/>
  <c r="G412" i="26"/>
  <c r="AA56" i="56"/>
  <c r="B110" i="56"/>
  <c r="AA110" i="56" s="1"/>
  <c r="C33" i="52"/>
  <c r="AB33" i="52" s="1"/>
  <c r="C33" i="58"/>
  <c r="E29" i="35"/>
  <c r="C33" i="56"/>
  <c r="D28" i="26"/>
  <c r="F108" i="35"/>
  <c r="E107" i="26"/>
  <c r="G911" i="26"/>
  <c r="E110" i="27"/>
  <c r="G711" i="26"/>
  <c r="B111" i="26"/>
  <c r="B110" i="27" s="1"/>
  <c r="B310" i="20" s="1"/>
  <c r="G511" i="26"/>
  <c r="G1111" i="26"/>
  <c r="G311" i="26"/>
  <c r="D54" i="56"/>
  <c r="D54" i="52"/>
  <c r="AC54" i="52" s="1"/>
  <c r="E49" i="26"/>
  <c r="D54" i="58"/>
  <c r="F50" i="35"/>
  <c r="B108" i="56"/>
  <c r="AA108" i="56" s="1"/>
  <c r="AA54" i="56"/>
  <c r="B99" i="58"/>
  <c r="AA99" i="58" s="1"/>
  <c r="AA45" i="58"/>
  <c r="D40" i="26"/>
  <c r="C45" i="52"/>
  <c r="AB45" i="52" s="1"/>
  <c r="C45" i="58"/>
  <c r="E41" i="35"/>
  <c r="C45" i="56"/>
  <c r="B35" i="26"/>
  <c r="B34" i="27" s="1"/>
  <c r="B234" i="20" s="1"/>
  <c r="G435" i="26"/>
  <c r="G1035" i="26"/>
  <c r="G235" i="26"/>
  <c r="G835" i="26"/>
  <c r="E34" i="27"/>
  <c r="G635" i="26"/>
  <c r="D40" i="58"/>
  <c r="F36" i="35"/>
  <c r="D40" i="56"/>
  <c r="E35" i="26"/>
  <c r="D40" i="52"/>
  <c r="AC40" i="52" s="1"/>
  <c r="B103" i="58"/>
  <c r="AA103" i="58" s="1"/>
  <c r="AA49" i="58"/>
  <c r="E44" i="26"/>
  <c r="D49" i="52"/>
  <c r="AC49" i="52" s="1"/>
  <c r="D49" i="58"/>
  <c r="F45" i="35"/>
  <c r="D49" i="56"/>
  <c r="E195" i="35"/>
  <c r="D194" i="26"/>
  <c r="B104" i="56"/>
  <c r="AA104" i="56" s="1"/>
  <c r="AA50" i="56"/>
  <c r="G836" i="26"/>
  <c r="E35" i="27"/>
  <c r="G636" i="26"/>
  <c r="B36" i="26"/>
  <c r="B35" i="27" s="1"/>
  <c r="B235" i="20" s="1"/>
  <c r="G436" i="26"/>
  <c r="G1036" i="26"/>
  <c r="G236" i="26"/>
  <c r="D73" i="26"/>
  <c r="E74" i="35"/>
  <c r="G901" i="26"/>
  <c r="E100" i="27"/>
  <c r="G701" i="26"/>
  <c r="B101" i="26"/>
  <c r="B100" i="27" s="1"/>
  <c r="B300" i="20" s="1"/>
  <c r="G501" i="26"/>
  <c r="G1101" i="26"/>
  <c r="G301" i="26"/>
  <c r="E55" i="35"/>
  <c r="D54" i="26"/>
  <c r="D76" i="26"/>
  <c r="E77" i="35"/>
  <c r="B93" i="56"/>
  <c r="AA93" i="56" s="1"/>
  <c r="AA39" i="56"/>
  <c r="E89" i="26"/>
  <c r="F90" i="35"/>
  <c r="B89" i="26"/>
  <c r="B88" i="27" s="1"/>
  <c r="B288" i="20" s="1"/>
  <c r="G489" i="26"/>
  <c r="G1089" i="26"/>
  <c r="G289" i="26"/>
  <c r="G889" i="26"/>
  <c r="E88" i="27"/>
  <c r="G689" i="26"/>
  <c r="D126" i="26"/>
  <c r="E127" i="35"/>
  <c r="E162" i="27"/>
  <c r="G763" i="26"/>
  <c r="B163" i="26"/>
  <c r="B162" i="27" s="1"/>
  <c r="B362" i="20" s="1"/>
  <c r="G563" i="26"/>
  <c r="G1163" i="26"/>
  <c r="G363" i="26"/>
  <c r="G963" i="26"/>
  <c r="D88" i="26"/>
  <c r="E89" i="35"/>
  <c r="E109" i="26"/>
  <c r="F110" i="35"/>
  <c r="E108" i="27"/>
  <c r="G709" i="26"/>
  <c r="B109" i="26"/>
  <c r="B108" i="27" s="1"/>
  <c r="B308" i="20" s="1"/>
  <c r="G509" i="26"/>
  <c r="G1109" i="26"/>
  <c r="G309" i="26"/>
  <c r="G909" i="26"/>
  <c r="B83" i="58"/>
  <c r="AA83" i="58" s="1"/>
  <c r="AA29" i="58"/>
  <c r="E165" i="26"/>
  <c r="F166" i="35"/>
  <c r="G965" i="26"/>
  <c r="E164" i="27"/>
  <c r="G765" i="26"/>
  <c r="B165" i="26"/>
  <c r="B164" i="27" s="1"/>
  <c r="B364" i="20" s="1"/>
  <c r="G565" i="26"/>
  <c r="G1165" i="26"/>
  <c r="G365" i="26"/>
  <c r="G823" i="26"/>
  <c r="E22" i="27"/>
  <c r="G623" i="26"/>
  <c r="B23" i="26"/>
  <c r="B22" i="27" s="1"/>
  <c r="B222" i="20" s="1"/>
  <c r="G423" i="26"/>
  <c r="G1023" i="26"/>
  <c r="G223" i="26"/>
  <c r="D168" i="26"/>
  <c r="E169" i="35"/>
  <c r="D68" i="26"/>
  <c r="E69" i="35"/>
  <c r="G868" i="26"/>
  <c r="E67" i="27"/>
  <c r="G668" i="26"/>
  <c r="B68" i="26"/>
  <c r="B67" i="27" s="1"/>
  <c r="B267" i="20" s="1"/>
  <c r="G468" i="26"/>
  <c r="G1068" i="26"/>
  <c r="G268" i="26"/>
  <c r="D102" i="26"/>
  <c r="E103" i="35"/>
  <c r="G958" i="26"/>
  <c r="E157" i="27"/>
  <c r="G758" i="26"/>
  <c r="B158" i="26"/>
  <c r="B157" i="27" s="1"/>
  <c r="B357" i="20" s="1"/>
  <c r="G558" i="26"/>
  <c r="G1158" i="26"/>
  <c r="G358" i="26"/>
  <c r="G839" i="26"/>
  <c r="E38" i="27"/>
  <c r="G639" i="26"/>
  <c r="B39" i="26"/>
  <c r="B38" i="27" s="1"/>
  <c r="B238" i="20" s="1"/>
  <c r="G439" i="26"/>
  <c r="G1039" i="26"/>
  <c r="G239" i="26"/>
  <c r="B68" i="56"/>
  <c r="AA68" i="56" s="1"/>
  <c r="AA14" i="56"/>
  <c r="D83" i="26"/>
  <c r="E84" i="35"/>
  <c r="E82" i="27"/>
  <c r="G683" i="26"/>
  <c r="B83" i="26"/>
  <c r="B82" i="27" s="1"/>
  <c r="B282" i="20" s="1"/>
  <c r="G483" i="26"/>
  <c r="G1083" i="26"/>
  <c r="G283" i="26"/>
  <c r="G883" i="26"/>
  <c r="D59" i="26"/>
  <c r="E60" i="35"/>
  <c r="G859" i="26"/>
  <c r="E58" i="27"/>
  <c r="G659" i="26"/>
  <c r="B59" i="26"/>
  <c r="B58" i="27" s="1"/>
  <c r="B258" i="20" s="1"/>
  <c r="G459" i="26"/>
  <c r="G1059" i="26"/>
  <c r="G259" i="26"/>
  <c r="E184" i="26"/>
  <c r="F185" i="35"/>
  <c r="E93" i="26"/>
  <c r="F94" i="35"/>
  <c r="G1093" i="26"/>
  <c r="G293" i="26"/>
  <c r="G893" i="26"/>
  <c r="E92" i="27"/>
  <c r="G693" i="26"/>
  <c r="B93" i="26"/>
  <c r="B92" i="27" s="1"/>
  <c r="B292" i="20" s="1"/>
  <c r="G493" i="26"/>
  <c r="D166" i="26"/>
  <c r="E167" i="35"/>
  <c r="D186" i="26"/>
  <c r="E187" i="35"/>
  <c r="E36" i="27"/>
  <c r="G637" i="26"/>
  <c r="B37" i="26"/>
  <c r="B36" i="27" s="1"/>
  <c r="B236" i="20" s="1"/>
  <c r="G437" i="26"/>
  <c r="G1037" i="26"/>
  <c r="G237" i="26"/>
  <c r="G837" i="26"/>
  <c r="E182" i="26"/>
  <c r="F183" i="35"/>
  <c r="D191" i="26"/>
  <c r="E192" i="35"/>
  <c r="F192" i="35"/>
  <c r="E191" i="26"/>
  <c r="D84" i="26"/>
  <c r="E85" i="35"/>
  <c r="E115" i="26"/>
  <c r="F116" i="35"/>
  <c r="D119" i="26"/>
  <c r="E120" i="35"/>
  <c r="D155" i="26"/>
  <c r="E156" i="35"/>
  <c r="E154" i="27"/>
  <c r="G755" i="26"/>
  <c r="B155" i="26"/>
  <c r="B154" i="27" s="1"/>
  <c r="B354" i="20" s="1"/>
  <c r="G555" i="26"/>
  <c r="G1155" i="26"/>
  <c r="G355" i="26"/>
  <c r="G955" i="26"/>
  <c r="G830" i="26"/>
  <c r="E29" i="27"/>
  <c r="G630" i="26"/>
  <c r="B30" i="26"/>
  <c r="B29" i="27" s="1"/>
  <c r="B229" i="20" s="1"/>
  <c r="G430" i="26"/>
  <c r="G1030" i="26"/>
  <c r="G230" i="26"/>
  <c r="D195" i="26"/>
  <c r="E196" i="35"/>
  <c r="B64" i="56"/>
  <c r="AA64" i="56" s="1"/>
  <c r="AA10" i="56"/>
  <c r="D113" i="26"/>
  <c r="E114" i="35"/>
  <c r="D141" i="26"/>
  <c r="E142" i="35"/>
  <c r="B84" i="56"/>
  <c r="AA84" i="56" s="1"/>
  <c r="AA30" i="56"/>
  <c r="B105" i="58"/>
  <c r="AA105" i="58" s="1"/>
  <c r="AA51" i="58"/>
  <c r="E196" i="27"/>
  <c r="G797" i="26"/>
  <c r="B197" i="26"/>
  <c r="B196" i="27" s="1"/>
  <c r="B396" i="20" s="1"/>
  <c r="G597" i="26"/>
  <c r="G1197" i="26"/>
  <c r="G397" i="26"/>
  <c r="G997" i="26"/>
  <c r="D197" i="26"/>
  <c r="E198" i="35"/>
  <c r="G810" i="26"/>
  <c r="E9" i="27"/>
  <c r="G610" i="26"/>
  <c r="B10" i="26"/>
  <c r="B9" i="27" s="1"/>
  <c r="B209" i="20" s="1"/>
  <c r="G410" i="26"/>
  <c r="G1010" i="26"/>
  <c r="G210" i="26"/>
  <c r="G1123" i="26"/>
  <c r="G323" i="26"/>
  <c r="G923" i="26"/>
  <c r="E122" i="27"/>
  <c r="G723" i="26"/>
  <c r="B123" i="26"/>
  <c r="B122" i="27" s="1"/>
  <c r="B322" i="20" s="1"/>
  <c r="G523" i="26"/>
  <c r="E144" i="26"/>
  <c r="F145" i="35"/>
  <c r="D179" i="26"/>
  <c r="E180" i="35"/>
  <c r="D43" i="58"/>
  <c r="F39" i="35"/>
  <c r="D43" i="56"/>
  <c r="E38" i="26"/>
  <c r="D43" i="52"/>
  <c r="AC43" i="52" s="1"/>
  <c r="B97" i="56"/>
  <c r="AA97" i="56" s="1"/>
  <c r="AA43" i="56"/>
  <c r="D200" i="26"/>
  <c r="E201" i="35"/>
  <c r="D58" i="26"/>
  <c r="E59" i="35"/>
  <c r="E67" i="26"/>
  <c r="F68" i="35"/>
  <c r="C31" i="52"/>
  <c r="AB31" i="52" s="1"/>
  <c r="C31" i="58"/>
  <c r="E27" i="35"/>
  <c r="C31" i="56"/>
  <c r="D26" i="26"/>
  <c r="B26" i="26"/>
  <c r="B25" i="27" s="1"/>
  <c r="B225" i="20" s="1"/>
  <c r="G426" i="26"/>
  <c r="G1026" i="26"/>
  <c r="G226" i="26"/>
  <c r="G826" i="26"/>
  <c r="E25" i="27"/>
  <c r="G626" i="26"/>
  <c r="E18" i="26"/>
  <c r="D23" i="52"/>
  <c r="AC23" i="52" s="1"/>
  <c r="D23" i="58"/>
  <c r="F19" i="35"/>
  <c r="D23" i="56"/>
  <c r="E141" i="27"/>
  <c r="G742" i="26"/>
  <c r="B142" i="26"/>
  <c r="B141" i="27" s="1"/>
  <c r="B341" i="20" s="1"/>
  <c r="G542" i="26"/>
  <c r="G1142" i="26"/>
  <c r="G342" i="26"/>
  <c r="G942" i="26"/>
  <c r="E142" i="26"/>
  <c r="F143" i="35"/>
  <c r="F202" i="35"/>
  <c r="E201" i="26"/>
  <c r="B102" i="56"/>
  <c r="AA102" i="56" s="1"/>
  <c r="AA48" i="56"/>
  <c r="D52" i="58"/>
  <c r="F48" i="35"/>
  <c r="D52" i="56"/>
  <c r="D52" i="52"/>
  <c r="AC52" i="52" s="1"/>
  <c r="E47" i="26"/>
  <c r="G1047" i="26"/>
  <c r="G247" i="26"/>
  <c r="G847" i="26"/>
  <c r="E46" i="27"/>
  <c r="G647" i="26"/>
  <c r="B47" i="26"/>
  <c r="B46" i="27" s="1"/>
  <c r="B246" i="20" s="1"/>
  <c r="G447" i="26"/>
  <c r="G925" i="26"/>
  <c r="E124" i="27"/>
  <c r="G725" i="26"/>
  <c r="B125" i="26"/>
  <c r="B124" i="27" s="1"/>
  <c r="B324" i="20" s="1"/>
  <c r="G525" i="26"/>
  <c r="G1125" i="26"/>
  <c r="G325" i="26"/>
  <c r="D64" i="26"/>
  <c r="E65" i="35"/>
  <c r="F65" i="35"/>
  <c r="E64" i="26"/>
  <c r="E96" i="26"/>
  <c r="F97" i="35"/>
  <c r="E162" i="26"/>
  <c r="F163" i="35"/>
  <c r="E198" i="26"/>
  <c r="F199" i="35"/>
  <c r="D156" i="26"/>
  <c r="E157" i="35"/>
  <c r="D46" i="52"/>
  <c r="AC46" i="52" s="1"/>
  <c r="D46" i="58"/>
  <c r="F42" i="35"/>
  <c r="D46" i="56"/>
  <c r="E41" i="26"/>
  <c r="B100" i="56"/>
  <c r="AA100" i="56" s="1"/>
  <c r="AA46" i="56"/>
  <c r="E176" i="35"/>
  <c r="D175" i="26"/>
  <c r="E6" i="26"/>
  <c r="D11" i="52"/>
  <c r="AC11" i="52" s="1"/>
  <c r="D11" i="58"/>
  <c r="F7" i="35"/>
  <c r="D11" i="56"/>
  <c r="D6" i="26"/>
  <c r="C11" i="52"/>
  <c r="AB11" i="52" s="1"/>
  <c r="C11" i="58"/>
  <c r="E7" i="35"/>
  <c r="C11" i="56"/>
  <c r="B71" i="56"/>
  <c r="AA71" i="56" s="1"/>
  <c r="AA17" i="56"/>
  <c r="D17" i="52"/>
  <c r="AC17" i="52" s="1"/>
  <c r="D17" i="58"/>
  <c r="F13" i="35"/>
  <c r="D17" i="56"/>
  <c r="E12" i="26"/>
  <c r="B51" i="26"/>
  <c r="B50" i="27" s="1"/>
  <c r="B250" i="20" s="1"/>
  <c r="G451" i="26"/>
  <c r="G1051" i="26"/>
  <c r="G251" i="26"/>
  <c r="G851" i="26"/>
  <c r="E50" i="27"/>
  <c r="G651" i="26"/>
  <c r="D56" i="52"/>
  <c r="AC56" i="52" s="1"/>
  <c r="E51" i="26"/>
  <c r="D56" i="58"/>
  <c r="F52" i="35"/>
  <c r="D56" i="56"/>
  <c r="E55" i="26"/>
  <c r="F56" i="35"/>
  <c r="E149" i="26"/>
  <c r="F150" i="35"/>
  <c r="G1149" i="26"/>
  <c r="G349" i="26"/>
  <c r="G949" i="26"/>
  <c r="E148" i="27"/>
  <c r="G749" i="26"/>
  <c r="B149" i="26"/>
  <c r="B148" i="27" s="1"/>
  <c r="B348" i="20" s="1"/>
  <c r="G549" i="26"/>
  <c r="B87" i="56"/>
  <c r="AA87" i="56" s="1"/>
  <c r="AA33" i="56"/>
  <c r="E48" i="27"/>
  <c r="G649" i="26"/>
  <c r="B49" i="26"/>
  <c r="B48" i="27" s="1"/>
  <c r="B248" i="20" s="1"/>
  <c r="G449" i="26"/>
  <c r="G1049" i="26"/>
  <c r="G249" i="26"/>
  <c r="G849" i="26"/>
  <c r="B99" i="56"/>
  <c r="AA99" i="56" s="1"/>
  <c r="AA45" i="56"/>
  <c r="B94" i="58"/>
  <c r="AA94" i="58" s="1"/>
  <c r="AA40" i="58"/>
  <c r="E172" i="26"/>
  <c r="F173" i="35"/>
  <c r="E43" i="27"/>
  <c r="G644" i="26"/>
  <c r="B44" i="26"/>
  <c r="B43" i="27" s="1"/>
  <c r="B243" i="20" s="1"/>
  <c r="G444" i="26"/>
  <c r="G1044" i="26"/>
  <c r="G244" i="26"/>
  <c r="G844" i="26"/>
  <c r="B45" i="26"/>
  <c r="B44" i="27" s="1"/>
  <c r="B244" i="20" s="1"/>
  <c r="G445" i="26"/>
  <c r="G1045" i="26"/>
  <c r="G245" i="26"/>
  <c r="G845" i="26"/>
  <c r="E44" i="27"/>
  <c r="G645" i="26"/>
  <c r="D50" i="52"/>
  <c r="AC50" i="52" s="1"/>
  <c r="D50" i="58"/>
  <c r="F46" i="35"/>
  <c r="D50" i="56"/>
  <c r="E45" i="26"/>
  <c r="E180" i="26"/>
  <c r="F181" i="35"/>
  <c r="G980" i="26"/>
  <c r="E179" i="27"/>
  <c r="G780" i="26"/>
  <c r="B180" i="26"/>
  <c r="B179" i="27" s="1"/>
  <c r="B379" i="20" s="1"/>
  <c r="G580" i="26"/>
  <c r="G1180" i="26"/>
  <c r="G380" i="26"/>
  <c r="B95" i="58"/>
  <c r="AA95" i="58" s="1"/>
  <c r="AA41" i="58"/>
  <c r="C12" i="58"/>
  <c r="E8" i="35"/>
  <c r="C12" i="56"/>
  <c r="D7" i="26"/>
  <c r="C12" i="52"/>
  <c r="AB12" i="52" s="1"/>
  <c r="E54" i="26"/>
  <c r="F55" i="35"/>
  <c r="D42" i="26"/>
  <c r="C47" i="52"/>
  <c r="AB47" i="52" s="1"/>
  <c r="C47" i="58"/>
  <c r="E43" i="35"/>
  <c r="C47" i="56"/>
  <c r="B101" i="56"/>
  <c r="AA101" i="56" s="1"/>
  <c r="AA47" i="56"/>
  <c r="D39" i="56"/>
  <c r="E34" i="26"/>
  <c r="D39" i="52"/>
  <c r="AC39" i="52" s="1"/>
  <c r="D39" i="58"/>
  <c r="F35" i="35"/>
  <c r="G834" i="26"/>
  <c r="E33" i="27"/>
  <c r="G634" i="26"/>
  <c r="B34" i="26"/>
  <c r="B33" i="27" s="1"/>
  <c r="B233" i="20" s="1"/>
  <c r="G434" i="26"/>
  <c r="G1034" i="26"/>
  <c r="G234" i="26"/>
  <c r="C39" i="52"/>
  <c r="AB39" i="52" s="1"/>
  <c r="C39" i="58"/>
  <c r="E35" i="35"/>
  <c r="C39" i="56"/>
  <c r="D34" i="26"/>
  <c r="F71" i="35"/>
  <c r="E70" i="26"/>
  <c r="E176" i="26"/>
  <c r="F177" i="35"/>
  <c r="F91" i="35"/>
  <c r="E90" i="26"/>
  <c r="B90" i="26"/>
  <c r="B89" i="27" s="1"/>
  <c r="B289" i="20" s="1"/>
  <c r="G490" i="26"/>
  <c r="G1090" i="26"/>
  <c r="G290" i="26"/>
  <c r="G890" i="26"/>
  <c r="E89" i="27"/>
  <c r="G690" i="26"/>
  <c r="E163" i="26"/>
  <c r="F164" i="35"/>
  <c r="E92" i="26"/>
  <c r="F93" i="35"/>
  <c r="E88" i="26"/>
  <c r="F89" i="35"/>
  <c r="B81" i="26"/>
  <c r="B80" i="27" s="1"/>
  <c r="B280" i="20" s="1"/>
  <c r="G481" i="26"/>
  <c r="G1081" i="26"/>
  <c r="G281" i="26"/>
  <c r="G881" i="26"/>
  <c r="E80" i="27"/>
  <c r="G681" i="26"/>
  <c r="B83" i="56"/>
  <c r="AA83" i="56" s="1"/>
  <c r="AA29" i="56"/>
  <c r="D95" i="26"/>
  <c r="E96" i="35"/>
  <c r="F138" i="35"/>
  <c r="E137" i="26"/>
  <c r="E136" i="27"/>
  <c r="G737" i="26"/>
  <c r="B137" i="26"/>
  <c r="B136" i="27" s="1"/>
  <c r="B336" i="20" s="1"/>
  <c r="G537" i="26"/>
  <c r="G1137" i="26"/>
  <c r="G337" i="26"/>
  <c r="G937" i="26"/>
  <c r="C28" i="56"/>
  <c r="D23" i="26"/>
  <c r="C28" i="52"/>
  <c r="AB28" i="52" s="1"/>
  <c r="C28" i="58"/>
  <c r="E24" i="35"/>
  <c r="G1150" i="26"/>
  <c r="G350" i="26"/>
  <c r="G950" i="26"/>
  <c r="E149" i="27"/>
  <c r="G750" i="26"/>
  <c r="B150" i="26"/>
  <c r="B149" i="27" s="1"/>
  <c r="B349" i="20" s="1"/>
  <c r="G550" i="26"/>
  <c r="E150" i="26"/>
  <c r="F151" i="35"/>
  <c r="E138" i="26"/>
  <c r="F139" i="35"/>
  <c r="E68" i="26"/>
  <c r="F69" i="35"/>
  <c r="E67" i="35"/>
  <c r="D66" i="26"/>
  <c r="E102" i="26"/>
  <c r="F103" i="35"/>
  <c r="E186" i="35"/>
  <c r="D185" i="26"/>
  <c r="E100" i="26"/>
  <c r="F101" i="35"/>
  <c r="G900" i="26"/>
  <c r="E99" i="27"/>
  <c r="G700" i="26"/>
  <c r="B100" i="26"/>
  <c r="B99" i="27" s="1"/>
  <c r="B299" i="20" s="1"/>
  <c r="G500" i="26"/>
  <c r="G1100" i="26"/>
  <c r="G300" i="26"/>
  <c r="E122" i="26"/>
  <c r="F123" i="35"/>
  <c r="D158" i="26"/>
  <c r="E159" i="35"/>
  <c r="E167" i="26"/>
  <c r="F168" i="35"/>
  <c r="B98" i="58"/>
  <c r="AA98" i="58" s="1"/>
  <c r="AA44" i="58"/>
  <c r="C44" i="58"/>
  <c r="E40" i="35"/>
  <c r="C44" i="56"/>
  <c r="D39" i="26"/>
  <c r="C44" i="52"/>
  <c r="AB44" i="52" s="1"/>
  <c r="G809" i="26"/>
  <c r="E8" i="27"/>
  <c r="G609" i="26"/>
  <c r="B9" i="26"/>
  <c r="B8" i="27" s="1"/>
  <c r="B208" i="20" s="1"/>
  <c r="G409" i="26"/>
  <c r="G1009" i="26"/>
  <c r="G209" i="26"/>
  <c r="C14" i="58"/>
  <c r="E10" i="35"/>
  <c r="C14" i="56"/>
  <c r="D9" i="26"/>
  <c r="C14" i="52"/>
  <c r="AB14" i="52" s="1"/>
  <c r="F57" i="35"/>
  <c r="E56" i="26"/>
  <c r="F84" i="35"/>
  <c r="E83" i="26"/>
  <c r="D87" i="26"/>
  <c r="E88" i="35"/>
  <c r="E59" i="26"/>
  <c r="F60" i="35"/>
  <c r="E183" i="27"/>
  <c r="G784" i="26"/>
  <c r="B184" i="26"/>
  <c r="B183" i="27" s="1"/>
  <c r="B383" i="20" s="1"/>
  <c r="G584" i="26"/>
  <c r="G1184" i="26"/>
  <c r="G384" i="26"/>
  <c r="G984" i="26"/>
  <c r="G939" i="26"/>
  <c r="E138" i="27"/>
  <c r="G739" i="26"/>
  <c r="B139" i="26"/>
  <c r="B138" i="27" s="1"/>
  <c r="B338" i="20" s="1"/>
  <c r="G539" i="26"/>
  <c r="G1139" i="26"/>
  <c r="G339" i="26"/>
  <c r="F144" i="35"/>
  <c r="E143" i="26"/>
  <c r="E153" i="26"/>
  <c r="F154" i="35"/>
  <c r="B132" i="26"/>
  <c r="B131" i="27" s="1"/>
  <c r="B331" i="20" s="1"/>
  <c r="G532" i="26"/>
  <c r="G1132" i="26"/>
  <c r="G332" i="26"/>
  <c r="G932" i="26"/>
  <c r="E131" i="27"/>
  <c r="G732" i="26"/>
  <c r="G930" i="26"/>
  <c r="E129" i="27"/>
  <c r="G730" i="26"/>
  <c r="B130" i="26"/>
  <c r="B129" i="27" s="1"/>
  <c r="B329" i="20" s="1"/>
  <c r="G530" i="26"/>
  <c r="G1130" i="26"/>
  <c r="G330" i="26"/>
  <c r="G1166" i="26"/>
  <c r="G366" i="26"/>
  <c r="G966" i="26"/>
  <c r="E165" i="27"/>
  <c r="G766" i="26"/>
  <c r="B166" i="26"/>
  <c r="B165" i="27" s="1"/>
  <c r="B365" i="20" s="1"/>
  <c r="G566" i="26"/>
  <c r="D108" i="26"/>
  <c r="E109" i="35"/>
  <c r="D192" i="26"/>
  <c r="E193" i="35"/>
  <c r="E192" i="26"/>
  <c r="F193" i="35"/>
  <c r="B96" i="58"/>
  <c r="AA96" i="58" s="1"/>
  <c r="AA42" i="58"/>
  <c r="D42" i="58"/>
  <c r="F38" i="35"/>
  <c r="D42" i="56"/>
  <c r="E37" i="26"/>
  <c r="D42" i="52"/>
  <c r="AC42" i="52" s="1"/>
  <c r="D182" i="26"/>
  <c r="E183" i="35"/>
  <c r="G1091" i="26"/>
  <c r="G291" i="26"/>
  <c r="G891" i="26"/>
  <c r="E90" i="27"/>
  <c r="G691" i="26"/>
  <c r="B91" i="26"/>
  <c r="B90" i="27" s="1"/>
  <c r="B290" i="20" s="1"/>
  <c r="G491" i="26"/>
  <c r="E109" i="27"/>
  <c r="G710" i="26"/>
  <c r="B110" i="26"/>
  <c r="B109" i="27" s="1"/>
  <c r="B309" i="20" s="1"/>
  <c r="G510" i="26"/>
  <c r="G1110" i="26"/>
  <c r="G310" i="26"/>
  <c r="G910" i="26"/>
  <c r="E110" i="26"/>
  <c r="F111" i="35"/>
  <c r="D71" i="26"/>
  <c r="E72" i="35"/>
  <c r="G917" i="26"/>
  <c r="E116" i="27"/>
  <c r="G717" i="26"/>
  <c r="B117" i="26"/>
  <c r="B116" i="27" s="1"/>
  <c r="B316" i="20" s="1"/>
  <c r="G517" i="26"/>
  <c r="G1117" i="26"/>
  <c r="G317" i="26"/>
  <c r="D117" i="26"/>
  <c r="E118" i="35"/>
  <c r="D115" i="26"/>
  <c r="E116" i="35"/>
  <c r="B115" i="26"/>
  <c r="B114" i="27" s="1"/>
  <c r="B314" i="20" s="1"/>
  <c r="G515" i="26"/>
  <c r="G1115" i="26"/>
  <c r="G315" i="26"/>
  <c r="G915" i="26"/>
  <c r="E114" i="27"/>
  <c r="G715" i="26"/>
  <c r="E155" i="26"/>
  <c r="F156" i="35"/>
  <c r="D112" i="26"/>
  <c r="E113" i="35"/>
  <c r="G971" i="26"/>
  <c r="E170" i="27"/>
  <c r="G771" i="26"/>
  <c r="B171" i="26"/>
  <c r="B170" i="27" s="1"/>
  <c r="B370" i="20" s="1"/>
  <c r="G571" i="26"/>
  <c r="G1171" i="26"/>
  <c r="G371" i="26"/>
  <c r="D35" i="58"/>
  <c r="F31" i="35"/>
  <c r="D35" i="56"/>
  <c r="E30" i="26"/>
  <c r="D35" i="52"/>
  <c r="AC35" i="52" s="1"/>
  <c r="D10" i="56"/>
  <c r="E5" i="26"/>
  <c r="D10" i="52"/>
  <c r="AC10" i="52" s="1"/>
  <c r="D10" i="58"/>
  <c r="F6" i="35"/>
  <c r="B64" i="58"/>
  <c r="AA64" i="58" s="1"/>
  <c r="AA10" i="58"/>
  <c r="C24" i="52"/>
  <c r="AB24" i="52" s="1"/>
  <c r="C24" i="58"/>
  <c r="E20" i="35"/>
  <c r="C24" i="56"/>
  <c r="D19" i="26"/>
  <c r="B78" i="56"/>
  <c r="AA78" i="56" s="1"/>
  <c r="AA24" i="56"/>
  <c r="D30" i="58"/>
  <c r="F26" i="35"/>
  <c r="D30" i="56"/>
  <c r="E25" i="26"/>
  <c r="D30" i="52"/>
  <c r="AC30" i="52" s="1"/>
  <c r="C30" i="52"/>
  <c r="AB30" i="52" s="1"/>
  <c r="C30" i="58"/>
  <c r="E26" i="35"/>
  <c r="C30" i="56"/>
  <c r="D25" i="26"/>
  <c r="D51" i="56"/>
  <c r="D51" i="52"/>
  <c r="AC51" i="52" s="1"/>
  <c r="E46" i="26"/>
  <c r="D51" i="58"/>
  <c r="F47" i="35"/>
  <c r="AA51" i="56"/>
  <c r="B105" i="56"/>
  <c r="AA105" i="56" s="1"/>
  <c r="E169" i="26"/>
  <c r="F170" i="35"/>
  <c r="B169" i="26"/>
  <c r="B168" i="27" s="1"/>
  <c r="B368" i="20" s="1"/>
  <c r="G569" i="26"/>
  <c r="G1169" i="26"/>
  <c r="G369" i="26"/>
  <c r="G969" i="26"/>
  <c r="E168" i="27"/>
  <c r="G769" i="26"/>
  <c r="B81" i="58"/>
  <c r="AA81" i="58" s="1"/>
  <c r="AA27" i="58"/>
  <c r="G1022" i="26"/>
  <c r="G222" i="26"/>
  <c r="G822" i="26"/>
  <c r="E21" i="27"/>
  <c r="G622" i="26"/>
  <c r="B22" i="26"/>
  <c r="B21" i="27" s="1"/>
  <c r="B221" i="20" s="1"/>
  <c r="G422" i="26"/>
  <c r="D15" i="56"/>
  <c r="E10" i="26"/>
  <c r="D15" i="52"/>
  <c r="AC15" i="52" s="1"/>
  <c r="D15" i="58"/>
  <c r="F11" i="35"/>
  <c r="F124" i="35"/>
  <c r="E123" i="26"/>
  <c r="G838" i="26"/>
  <c r="E37" i="27"/>
  <c r="G638" i="26"/>
  <c r="B38" i="26"/>
  <c r="B37" i="27" s="1"/>
  <c r="B237" i="20" s="1"/>
  <c r="G438" i="26"/>
  <c r="G1038" i="26"/>
  <c r="G238" i="26"/>
  <c r="B170" i="26"/>
  <c r="B169" i="27" s="1"/>
  <c r="B369" i="20" s="1"/>
  <c r="G570" i="26"/>
  <c r="G1170" i="26"/>
  <c r="G370" i="26"/>
  <c r="G970" i="26"/>
  <c r="E169" i="27"/>
  <c r="G770" i="26"/>
  <c r="F201" i="35"/>
  <c r="E200" i="26"/>
  <c r="E93" i="27"/>
  <c r="G694" i="26"/>
  <c r="B94" i="26"/>
  <c r="B93" i="27" s="1"/>
  <c r="B293" i="20" s="1"/>
  <c r="G494" i="26"/>
  <c r="G1094" i="26"/>
  <c r="G294" i="26"/>
  <c r="G894" i="26"/>
  <c r="E94" i="26"/>
  <c r="F95" i="35"/>
  <c r="E76" i="27"/>
  <c r="G677" i="26"/>
  <c r="B77" i="26"/>
  <c r="B76" i="27" s="1"/>
  <c r="B276" i="20" s="1"/>
  <c r="G477" i="26"/>
  <c r="G1077" i="26"/>
  <c r="G277" i="26"/>
  <c r="G877" i="26"/>
  <c r="D67" i="26"/>
  <c r="E68" i="35"/>
  <c r="G867" i="26"/>
  <c r="E66" i="27"/>
  <c r="G667" i="26"/>
  <c r="B67" i="26"/>
  <c r="B66" i="27" s="1"/>
  <c r="B266" i="20" s="1"/>
  <c r="G467" i="26"/>
  <c r="G1067" i="26"/>
  <c r="G267" i="26"/>
  <c r="D146" i="26"/>
  <c r="E147" i="35"/>
  <c r="B85" i="56"/>
  <c r="AA85" i="56" s="1"/>
  <c r="AA31" i="56"/>
  <c r="C36" i="52"/>
  <c r="AB36" i="52" s="1"/>
  <c r="C36" i="58"/>
  <c r="E32" i="35"/>
  <c r="C36" i="56"/>
  <c r="D31" i="26"/>
  <c r="B90" i="58"/>
  <c r="AA90" i="58" s="1"/>
  <c r="AA36" i="58"/>
  <c r="D145" i="26"/>
  <c r="E146" i="35"/>
  <c r="G1173" i="26"/>
  <c r="G373" i="26"/>
  <c r="G973" i="26"/>
  <c r="E172" i="27"/>
  <c r="G773" i="26"/>
  <c r="B173" i="26"/>
  <c r="B172" i="27" s="1"/>
  <c r="B372" i="20" s="1"/>
  <c r="G573" i="26"/>
  <c r="D173" i="26"/>
  <c r="E174" i="35"/>
  <c r="E17" i="27"/>
  <c r="G618" i="26"/>
  <c r="B18" i="26"/>
  <c r="B17" i="27" s="1"/>
  <c r="B217" i="20" s="1"/>
  <c r="G418" i="26"/>
  <c r="G1018" i="26"/>
  <c r="G218" i="26"/>
  <c r="G818" i="26"/>
  <c r="D142" i="26"/>
  <c r="E143" i="35"/>
  <c r="B43" i="26"/>
  <c r="B42" i="27" s="1"/>
  <c r="B242" i="20" s="1"/>
  <c r="G443" i="26"/>
  <c r="G1043" i="26"/>
  <c r="G243" i="26"/>
  <c r="G843" i="26"/>
  <c r="E42" i="27"/>
  <c r="G643" i="26"/>
  <c r="D43" i="26"/>
  <c r="C48" i="52"/>
  <c r="AB48" i="52" s="1"/>
  <c r="C48" i="58"/>
  <c r="E44" i="35"/>
  <c r="C48" i="56"/>
  <c r="B106" i="58"/>
  <c r="AA106" i="58" s="1"/>
  <c r="AA52" i="58"/>
  <c r="B96" i="26"/>
  <c r="B95" i="27" s="1"/>
  <c r="B295" i="20" s="1"/>
  <c r="G496" i="26"/>
  <c r="G1096" i="26"/>
  <c r="G296" i="26"/>
  <c r="G896" i="26"/>
  <c r="E95" i="27"/>
  <c r="G696" i="26"/>
  <c r="D198" i="26"/>
  <c r="E199" i="35"/>
  <c r="E165" i="35"/>
  <c r="D164" i="26"/>
  <c r="G841" i="26"/>
  <c r="B41" i="26"/>
  <c r="B40" i="27" s="1"/>
  <c r="B240" i="20" s="1"/>
  <c r="G641" i="26"/>
  <c r="E40" i="27"/>
  <c r="G441" i="26"/>
  <c r="G1041" i="26"/>
  <c r="G241" i="26"/>
  <c r="E68" i="27"/>
  <c r="G669" i="26"/>
  <c r="B69" i="26"/>
  <c r="B68" i="27" s="1"/>
  <c r="B268" i="20" s="1"/>
  <c r="G469" i="26"/>
  <c r="G1069" i="26"/>
  <c r="G269" i="26"/>
  <c r="G869" i="26"/>
  <c r="D69" i="26"/>
  <c r="E70" i="35"/>
  <c r="E5" i="27"/>
  <c r="G606" i="26"/>
  <c r="B6" i="26"/>
  <c r="B5" i="27" s="1"/>
  <c r="B205" i="20" s="1"/>
  <c r="G406" i="26"/>
  <c r="G1006" i="26"/>
  <c r="G206" i="26"/>
  <c r="G806" i="26"/>
  <c r="G878" i="26"/>
  <c r="B78" i="26"/>
  <c r="B77" i="27" s="1"/>
  <c r="B277" i="20" s="1"/>
  <c r="G478" i="26"/>
  <c r="E77" i="27"/>
  <c r="G278" i="26"/>
  <c r="G1078" i="26"/>
  <c r="G678" i="26"/>
  <c r="C56" i="52"/>
  <c r="AB56" i="52" s="1"/>
  <c r="C56" i="58"/>
  <c r="E52" i="35"/>
  <c r="C56" i="56"/>
  <c r="D51" i="26"/>
  <c r="G1028" i="26"/>
  <c r="G228" i="26"/>
  <c r="G828" i="26"/>
  <c r="E27" i="27"/>
  <c r="G628" i="26"/>
  <c r="B28" i="26"/>
  <c r="B27" i="27" s="1"/>
  <c r="B227" i="20" s="1"/>
  <c r="G428" i="26"/>
  <c r="D33" i="58"/>
  <c r="F29" i="35"/>
  <c r="D33" i="56"/>
  <c r="E28" i="26"/>
  <c r="D33" i="52"/>
  <c r="AC33" i="52" s="1"/>
  <c r="D111" i="26"/>
  <c r="E112" i="35"/>
  <c r="E111" i="26"/>
  <c r="F112" i="35"/>
  <c r="D49" i="26"/>
  <c r="C54" i="52"/>
  <c r="AB54" i="52" s="1"/>
  <c r="C54" i="58"/>
  <c r="E50" i="35"/>
  <c r="C54" i="56"/>
  <c r="E39" i="27"/>
  <c r="G640" i="26"/>
  <c r="B40" i="26"/>
  <c r="B39" i="27" s="1"/>
  <c r="B239" i="20" s="1"/>
  <c r="G440" i="26"/>
  <c r="G1040" i="26"/>
  <c r="G240" i="26"/>
  <c r="G840" i="26"/>
  <c r="D45" i="56"/>
  <c r="E40" i="26"/>
  <c r="D45" i="52"/>
  <c r="AC45" i="52" s="1"/>
  <c r="D45" i="58"/>
  <c r="F41" i="35"/>
  <c r="C40" i="58"/>
  <c r="E36" i="35"/>
  <c r="C40" i="56"/>
  <c r="D35" i="26"/>
  <c r="C40" i="52"/>
  <c r="AB40" i="52" s="1"/>
  <c r="C49" i="56"/>
  <c r="D44" i="26"/>
  <c r="C49" i="52"/>
  <c r="AB49" i="52" s="1"/>
  <c r="C49" i="58"/>
  <c r="E45" i="35"/>
  <c r="E194" i="26"/>
  <c r="F195" i="35"/>
  <c r="E193" i="27"/>
  <c r="G794" i="26"/>
  <c r="B194" i="26"/>
  <c r="B193" i="27" s="1"/>
  <c r="B393" i="20" s="1"/>
  <c r="G594" i="26"/>
  <c r="G1194" i="26"/>
  <c r="G394" i="26"/>
  <c r="G994" i="26"/>
  <c r="D36" i="26"/>
  <c r="C41" i="52"/>
  <c r="AB41" i="52" s="1"/>
  <c r="C41" i="58"/>
  <c r="E37" i="35"/>
  <c r="C41" i="56"/>
  <c r="E73" i="26"/>
  <c r="F74" i="35"/>
  <c r="D101" i="26"/>
  <c r="E102" i="35"/>
  <c r="F102" i="35"/>
  <c r="E101" i="26"/>
  <c r="B66" i="56"/>
  <c r="AA66" i="56" s="1"/>
  <c r="AA12" i="56"/>
  <c r="B42" i="26"/>
  <c r="B41" i="27" s="1"/>
  <c r="B241" i="20" s="1"/>
  <c r="G442" i="26"/>
  <c r="G1042" i="26"/>
  <c r="G242" i="26"/>
  <c r="G842" i="26"/>
  <c r="E41" i="27"/>
  <c r="G642" i="26"/>
  <c r="E76" i="26"/>
  <c r="F77" i="35"/>
  <c r="D70" i="26"/>
  <c r="E71" i="35"/>
  <c r="E90" i="35"/>
  <c r="D89" i="26"/>
  <c r="D163" i="26"/>
  <c r="E164" i="35"/>
  <c r="G1088" i="26"/>
  <c r="G288" i="26"/>
  <c r="G888" i="26"/>
  <c r="E87" i="27"/>
  <c r="G688" i="26"/>
  <c r="B88" i="26"/>
  <c r="B87" i="27" s="1"/>
  <c r="B287" i="20" s="1"/>
  <c r="G488" i="26"/>
  <c r="E110" i="35"/>
  <c r="D109" i="26"/>
  <c r="E24" i="26"/>
  <c r="D29" i="52"/>
  <c r="AC29" i="52" s="1"/>
  <c r="D29" i="58"/>
  <c r="F25" i="35"/>
  <c r="D29" i="56"/>
  <c r="C29" i="52"/>
  <c r="AB29" i="52" s="1"/>
  <c r="C29" i="58"/>
  <c r="E25" i="35"/>
  <c r="C29" i="56"/>
  <c r="D24" i="26"/>
  <c r="D165" i="26"/>
  <c r="E166" i="35"/>
  <c r="B82" i="58"/>
  <c r="AA82" i="58" s="1"/>
  <c r="AA28" i="58"/>
  <c r="B82" i="56"/>
  <c r="AA82" i="56" s="1"/>
  <c r="AA28" i="56"/>
  <c r="E168" i="26"/>
  <c r="F169" i="35"/>
  <c r="G1168" i="26"/>
  <c r="G368" i="26"/>
  <c r="G968" i="26"/>
  <c r="E167" i="27"/>
  <c r="G768" i="26"/>
  <c r="B168" i="26"/>
  <c r="B167" i="27" s="1"/>
  <c r="B367" i="20" s="1"/>
  <c r="G568" i="26"/>
  <c r="D150" i="26"/>
  <c r="E151" i="35"/>
  <c r="E158" i="26"/>
  <c r="F159" i="35"/>
  <c r="D14" i="56"/>
  <c r="E9" i="26"/>
  <c r="D14" i="52"/>
  <c r="AC14" i="52" s="1"/>
  <c r="D14" i="58"/>
  <c r="F10" i="35"/>
  <c r="G1056" i="26"/>
  <c r="G256" i="26"/>
  <c r="G856" i="26"/>
  <c r="E55" i="27"/>
  <c r="G656" i="26"/>
  <c r="B56" i="26"/>
  <c r="B55" i="27" s="1"/>
  <c r="B255" i="20" s="1"/>
  <c r="G456" i="26"/>
  <c r="E139" i="26"/>
  <c r="F140" i="35"/>
  <c r="D93" i="26"/>
  <c r="E94" i="35"/>
  <c r="D132" i="26"/>
  <c r="E133" i="35"/>
  <c r="E186" i="26"/>
  <c r="F187" i="35"/>
  <c r="E185" i="27"/>
  <c r="G786" i="26"/>
  <c r="B186" i="26"/>
  <c r="B185" i="27" s="1"/>
  <c r="B385" i="20" s="1"/>
  <c r="G586" i="26"/>
  <c r="G1186" i="26"/>
  <c r="G386" i="26"/>
  <c r="G986" i="26"/>
  <c r="G1182" i="26"/>
  <c r="G382" i="26"/>
  <c r="G982" i="26"/>
  <c r="E181" i="27"/>
  <c r="G782" i="26"/>
  <c r="B182" i="26"/>
  <c r="B181" i="27" s="1"/>
  <c r="B381" i="20" s="1"/>
  <c r="G582" i="26"/>
  <c r="G1191" i="26"/>
  <c r="G391" i="26"/>
  <c r="G991" i="26"/>
  <c r="E190" i="27"/>
  <c r="G791" i="26"/>
  <c r="B191" i="26"/>
  <c r="B190" i="27" s="1"/>
  <c r="B390" i="20" s="1"/>
  <c r="G591" i="26"/>
  <c r="D91" i="26"/>
  <c r="E92" i="35"/>
  <c r="E16" i="27"/>
  <c r="G617" i="26"/>
  <c r="B17" i="26"/>
  <c r="B16" i="27" s="1"/>
  <c r="B216" i="20" s="1"/>
  <c r="G417" i="26"/>
  <c r="G1017" i="26"/>
  <c r="G217" i="26"/>
  <c r="G817" i="26"/>
  <c r="D152" i="26"/>
  <c r="E153" i="35"/>
  <c r="E128" i="26"/>
  <c r="F129" i="35"/>
  <c r="G928" i="26"/>
  <c r="E127" i="27"/>
  <c r="G728" i="26"/>
  <c r="B128" i="26"/>
  <c r="B127" i="27" s="1"/>
  <c r="B327" i="20" s="1"/>
  <c r="G528" i="26"/>
  <c r="G1128" i="26"/>
  <c r="G328" i="26"/>
  <c r="B76" i="58"/>
  <c r="AA76" i="58" s="1"/>
  <c r="AA22" i="58"/>
  <c r="E97" i="26"/>
  <c r="F98" i="35"/>
  <c r="G897" i="26"/>
  <c r="E96" i="27"/>
  <c r="G697" i="26"/>
  <c r="B97" i="26"/>
  <c r="B96" i="27" s="1"/>
  <c r="B296" i="20" s="1"/>
  <c r="G497" i="26"/>
  <c r="G1097" i="26"/>
  <c r="G297" i="26"/>
  <c r="B76" i="56"/>
  <c r="AA76" i="56" s="1"/>
  <c r="AA22" i="56"/>
  <c r="E152" i="26"/>
  <c r="F153" i="35"/>
  <c r="G1152" i="26"/>
  <c r="G352" i="26"/>
  <c r="G952" i="26"/>
  <c r="E151" i="27"/>
  <c r="G752" i="26"/>
  <c r="B152" i="26"/>
  <c r="B151" i="27" s="1"/>
  <c r="B351" i="20" s="1"/>
  <c r="G552" i="26"/>
  <c r="D128" i="26"/>
  <c r="E129" i="35"/>
  <c r="D22" i="52"/>
  <c r="AC22" i="52" s="1"/>
  <c r="D22" i="58"/>
  <c r="F18" i="35"/>
  <c r="D22" i="56"/>
  <c r="E17" i="26"/>
  <c r="D17" i="26"/>
  <c r="C22" i="52"/>
  <c r="AB22" i="52" s="1"/>
  <c r="C22" i="58"/>
  <c r="E18" i="35"/>
  <c r="C22" i="56"/>
  <c r="D97" i="26"/>
  <c r="E98" i="35"/>
  <c r="G1029" i="26"/>
  <c r="G229" i="26"/>
  <c r="G829" i="26"/>
  <c r="G629" i="26"/>
  <c r="E28" i="27"/>
  <c r="G429" i="26"/>
  <c r="B29" i="26"/>
  <c r="B28" i="27" s="1"/>
  <c r="B228" i="20" s="1"/>
  <c r="G978" i="26"/>
  <c r="G778" i="26"/>
  <c r="G578" i="26"/>
  <c r="E177" i="27"/>
  <c r="B178" i="26"/>
  <c r="B177" i="27" s="1"/>
  <c r="B377" i="20" s="1"/>
  <c r="G378" i="26"/>
  <c r="G1178" i="26"/>
  <c r="E179" i="35"/>
  <c r="D178" i="26"/>
  <c r="F161" i="35"/>
  <c r="E160" i="26"/>
  <c r="B91" i="58"/>
  <c r="AA91" i="58" s="1"/>
  <c r="AA37" i="58"/>
  <c r="G832" i="26"/>
  <c r="G632" i="26"/>
  <c r="E31" i="27"/>
  <c r="G432" i="26"/>
  <c r="B32" i="26"/>
  <c r="B31" i="27" s="1"/>
  <c r="B231" i="20" s="1"/>
  <c r="G232" i="26"/>
  <c r="G1032" i="26"/>
  <c r="D118" i="26"/>
  <c r="E119" i="35"/>
  <c r="D82" i="26"/>
  <c r="E83" i="35"/>
  <c r="D106" i="26"/>
  <c r="E107" i="35"/>
  <c r="E193" i="26"/>
  <c r="F194" i="35"/>
  <c r="G993" i="26"/>
  <c r="B193" i="26"/>
  <c r="B192" i="27" s="1"/>
  <c r="B392" i="20" s="1"/>
  <c r="G393" i="26"/>
  <c r="G1193" i="26"/>
  <c r="G793" i="26"/>
  <c r="E192" i="27"/>
  <c r="G593" i="26"/>
  <c r="D127" i="26"/>
  <c r="E128" i="35"/>
  <c r="F158" i="35"/>
  <c r="E157" i="26"/>
  <c r="G1157" i="26"/>
  <c r="G357" i="26"/>
  <c r="G957" i="26"/>
  <c r="G757" i="26"/>
  <c r="E156" i="27"/>
  <c r="B157" i="26"/>
  <c r="B156" i="27" s="1"/>
  <c r="B356" i="20" s="1"/>
  <c r="G557" i="26"/>
  <c r="B67" i="58"/>
  <c r="AA67" i="58" s="1"/>
  <c r="AA13" i="58"/>
  <c r="E61" i="26"/>
  <c r="F62" i="35"/>
  <c r="D38" i="52"/>
  <c r="AC38" i="52" s="1"/>
  <c r="F34" i="35"/>
  <c r="D38" i="58"/>
  <c r="D38" i="56"/>
  <c r="E33" i="26"/>
  <c r="G1033" i="26"/>
  <c r="G233" i="26"/>
  <c r="G833" i="26"/>
  <c r="G633" i="26"/>
  <c r="B33" i="26"/>
  <c r="B32" i="27" s="1"/>
  <c r="B232" i="20" s="1"/>
  <c r="G433" i="26"/>
  <c r="E32" i="27"/>
  <c r="F125" i="35"/>
  <c r="E124" i="26"/>
  <c r="D99" i="26"/>
  <c r="E100" i="35"/>
  <c r="F73" i="35"/>
  <c r="E72" i="26"/>
  <c r="D174" i="26"/>
  <c r="E175" i="35"/>
  <c r="E174" i="26"/>
  <c r="F175" i="35"/>
  <c r="B79" i="56"/>
  <c r="AA79" i="56" s="1"/>
  <c r="AA25" i="56"/>
  <c r="D114" i="26"/>
  <c r="E115" i="35"/>
  <c r="E60" i="26"/>
  <c r="F61" i="35"/>
  <c r="G1060" i="26"/>
  <c r="G260" i="26"/>
  <c r="G860" i="26"/>
  <c r="G660" i="26"/>
  <c r="E59" i="27"/>
  <c r="G460" i="26"/>
  <c r="B60" i="26"/>
  <c r="B59" i="27" s="1"/>
  <c r="B259" i="20" s="1"/>
  <c r="B72" i="56"/>
  <c r="AA72" i="56" s="1"/>
  <c r="AA18" i="56"/>
  <c r="G1086" i="26"/>
  <c r="G286" i="26"/>
  <c r="E85" i="27"/>
  <c r="G486" i="26"/>
  <c r="B86" i="26"/>
  <c r="B85" i="27" s="1"/>
  <c r="B285" i="20" s="1"/>
  <c r="G886" i="26"/>
  <c r="G686" i="26"/>
  <c r="F188" i="35"/>
  <c r="E187" i="26"/>
  <c r="F132" i="35"/>
  <c r="E131" i="26"/>
  <c r="E147" i="27"/>
  <c r="G748" i="26"/>
  <c r="G1148" i="26"/>
  <c r="G548" i="26"/>
  <c r="G948" i="26"/>
  <c r="B148" i="26"/>
  <c r="B147" i="27" s="1"/>
  <c r="B347" i="20" s="1"/>
  <c r="G348" i="26"/>
  <c r="D65" i="26"/>
  <c r="E66" i="35"/>
  <c r="G983" i="26"/>
  <c r="G1183" i="26"/>
  <c r="G783" i="26"/>
  <c r="B183" i="26"/>
  <c r="B182" i="27" s="1"/>
  <c r="B382" i="20" s="1"/>
  <c r="G583" i="26"/>
  <c r="G383" i="26"/>
  <c r="E182" i="27"/>
  <c r="E104" i="26"/>
  <c r="F105" i="35"/>
  <c r="D34" i="52"/>
  <c r="AC34" i="52" s="1"/>
  <c r="D34" i="58"/>
  <c r="D34" i="56"/>
  <c r="E29" i="26"/>
  <c r="F30" i="35"/>
  <c r="D37" i="56"/>
  <c r="E32" i="26"/>
  <c r="D37" i="58"/>
  <c r="D37" i="52"/>
  <c r="AC37" i="52" s="1"/>
  <c r="F33" i="35"/>
  <c r="G918" i="26"/>
  <c r="B118" i="26"/>
  <c r="B117" i="27" s="1"/>
  <c r="B317" i="20" s="1"/>
  <c r="G318" i="26"/>
  <c r="G1118" i="26"/>
  <c r="E117" i="27"/>
  <c r="G718" i="26"/>
  <c r="G518" i="26"/>
  <c r="E135" i="27"/>
  <c r="G736" i="26"/>
  <c r="G1136" i="26"/>
  <c r="G936" i="26"/>
  <c r="G536" i="26"/>
  <c r="B136" i="26"/>
  <c r="B135" i="27" s="1"/>
  <c r="B335" i="20" s="1"/>
  <c r="G336" i="26"/>
  <c r="E136" i="26"/>
  <c r="F137" i="35"/>
  <c r="F130" i="35"/>
  <c r="E129" i="26"/>
  <c r="C13" i="52"/>
  <c r="AB13" i="52" s="1"/>
  <c r="E9" i="35"/>
  <c r="C13" i="56"/>
  <c r="C13" i="58"/>
  <c r="D8" i="26"/>
  <c r="B67" i="56"/>
  <c r="AA67" i="56" s="1"/>
  <c r="AA13" i="56"/>
  <c r="A3" i="35"/>
  <c r="D204" i="35"/>
  <c r="G1061" i="26"/>
  <c r="G261" i="26"/>
  <c r="G861" i="26"/>
  <c r="E60" i="27"/>
  <c r="G661" i="26"/>
  <c r="B61" i="26"/>
  <c r="B60" i="27" s="1"/>
  <c r="B260" i="20" s="1"/>
  <c r="G461" i="26"/>
  <c r="C38" i="58"/>
  <c r="C38" i="56"/>
  <c r="D33" i="26"/>
  <c r="C38" i="52"/>
  <c r="AB38" i="52" s="1"/>
  <c r="E34" i="35"/>
  <c r="G924" i="26"/>
  <c r="G1124" i="26"/>
  <c r="G724" i="26"/>
  <c r="E123" i="27"/>
  <c r="G524" i="26"/>
  <c r="B124" i="26"/>
  <c r="B123" i="27" s="1"/>
  <c r="B323" i="20" s="1"/>
  <c r="G324" i="26"/>
  <c r="E199" i="26"/>
  <c r="F200" i="35"/>
  <c r="E198" i="27"/>
  <c r="G799" i="26"/>
  <c r="B199" i="26"/>
  <c r="B198" i="27" s="1"/>
  <c r="B398" i="20" s="1"/>
  <c r="G599" i="26"/>
  <c r="G1199" i="26"/>
  <c r="G399" i="26"/>
  <c r="G999" i="26"/>
  <c r="D80" i="26"/>
  <c r="E81" i="35"/>
  <c r="F182" i="35"/>
  <c r="E181" i="26"/>
  <c r="E180" i="27"/>
  <c r="G781" i="26"/>
  <c r="G1181" i="26"/>
  <c r="G981" i="26"/>
  <c r="G581" i="26"/>
  <c r="B181" i="26"/>
  <c r="B180" i="27" s="1"/>
  <c r="B380" i="20" s="1"/>
  <c r="G381" i="26"/>
  <c r="F190" i="35"/>
  <c r="E189" i="26"/>
  <c r="D161" i="26"/>
  <c r="E162" i="35"/>
  <c r="C25" i="52"/>
  <c r="AB25" i="52" s="1"/>
  <c r="C25" i="58"/>
  <c r="E21" i="35"/>
  <c r="C25" i="56"/>
  <c r="D20" i="26"/>
  <c r="G820" i="26"/>
  <c r="B20" i="26"/>
  <c r="B19" i="27" s="1"/>
  <c r="B219" i="20" s="1"/>
  <c r="G220" i="26"/>
  <c r="G1020" i="26"/>
  <c r="G620" i="26"/>
  <c r="G420" i="26"/>
  <c r="E19" i="27"/>
  <c r="D25" i="52"/>
  <c r="AC25" i="52" s="1"/>
  <c r="D25" i="58"/>
  <c r="D25" i="56"/>
  <c r="E20" i="26"/>
  <c r="F21" i="35"/>
  <c r="G813" i="26"/>
  <c r="E12" i="27"/>
  <c r="G413" i="26"/>
  <c r="B13" i="26"/>
  <c r="B12" i="27" s="1"/>
  <c r="B212" i="20" s="1"/>
  <c r="G213" i="26"/>
  <c r="G613" i="26"/>
  <c r="G1013" i="26"/>
  <c r="B109" i="58"/>
  <c r="AA109" i="58" s="1"/>
  <c r="AA55" i="58"/>
  <c r="D50" i="26"/>
  <c r="C55" i="52"/>
  <c r="AB55" i="52" s="1"/>
  <c r="E51" i="35"/>
  <c r="C55" i="58"/>
  <c r="C55" i="56"/>
  <c r="E140" i="26"/>
  <c r="F141" i="35"/>
  <c r="E136" i="35"/>
  <c r="D135" i="26"/>
  <c r="D131" i="26"/>
  <c r="E132" i="35"/>
  <c r="B131" i="26"/>
  <c r="B130" i="27" s="1"/>
  <c r="B330" i="20" s="1"/>
  <c r="G531" i="26"/>
  <c r="G331" i="26"/>
  <c r="G931" i="26"/>
  <c r="E130" i="27"/>
  <c r="G1131" i="26"/>
  <c r="G731" i="26"/>
  <c r="B85" i="26"/>
  <c r="B84" i="27" s="1"/>
  <c r="B284" i="20" s="1"/>
  <c r="G485" i="26"/>
  <c r="E84" i="27"/>
  <c r="G285" i="26"/>
  <c r="G1085" i="26"/>
  <c r="G885" i="26"/>
  <c r="G685" i="26"/>
  <c r="E86" i="35"/>
  <c r="D85" i="26"/>
  <c r="E183" i="26"/>
  <c r="F184" i="35"/>
  <c r="B104" i="26"/>
  <c r="B103" i="27" s="1"/>
  <c r="B303" i="20" s="1"/>
  <c r="G504" i="26"/>
  <c r="G1104" i="26"/>
  <c r="G904" i="26"/>
  <c r="G304" i="26"/>
  <c r="E103" i="27"/>
  <c r="G704" i="26"/>
  <c r="B88" i="58"/>
  <c r="AA88" i="58" s="1"/>
  <c r="AA34" i="58"/>
  <c r="F179" i="35"/>
  <c r="E178" i="26"/>
  <c r="B160" i="26"/>
  <c r="B159" i="27" s="1"/>
  <c r="B359" i="20" s="1"/>
  <c r="G560" i="26"/>
  <c r="G1160" i="26"/>
  <c r="G360" i="26"/>
  <c r="G960" i="26"/>
  <c r="E159" i="27"/>
  <c r="G760" i="26"/>
  <c r="E161" i="35"/>
  <c r="D160" i="26"/>
  <c r="E82" i="26"/>
  <c r="F83" i="35"/>
  <c r="E137" i="35"/>
  <c r="D136" i="26"/>
  <c r="E106" i="26"/>
  <c r="F107" i="35"/>
  <c r="G1106" i="26"/>
  <c r="G306" i="26"/>
  <c r="G906" i="26"/>
  <c r="G706" i="26"/>
  <c r="G506" i="26"/>
  <c r="E105" i="27"/>
  <c r="B106" i="26"/>
  <c r="B105" i="27" s="1"/>
  <c r="B305" i="20" s="1"/>
  <c r="D193" i="26"/>
  <c r="E194" i="35"/>
  <c r="E127" i="26"/>
  <c r="F128" i="35"/>
  <c r="D157" i="26"/>
  <c r="E158" i="35"/>
  <c r="D13" i="58"/>
  <c r="F9" i="35"/>
  <c r="E8" i="26"/>
  <c r="D13" i="56"/>
  <c r="D13" i="52"/>
  <c r="AC13" i="52" s="1"/>
  <c r="D120" i="26"/>
  <c r="E121" i="35"/>
  <c r="B120" i="26"/>
  <c r="B119" i="27" s="1"/>
  <c r="B319" i="20" s="1"/>
  <c r="G520" i="26"/>
  <c r="G1120" i="26"/>
  <c r="G920" i="26"/>
  <c r="G720" i="26"/>
  <c r="E119" i="27"/>
  <c r="G320" i="26"/>
  <c r="E62" i="35"/>
  <c r="D61" i="26"/>
  <c r="B92" i="58"/>
  <c r="AA92" i="58" s="1"/>
  <c r="AA38" i="58"/>
  <c r="G899" i="26"/>
  <c r="B99" i="26"/>
  <c r="B98" i="27" s="1"/>
  <c r="B298" i="20" s="1"/>
  <c r="G299" i="26"/>
  <c r="G1099" i="26"/>
  <c r="G699" i="26"/>
  <c r="G499" i="26"/>
  <c r="E98" i="27"/>
  <c r="G1072" i="26"/>
  <c r="G272" i="26"/>
  <c r="E71" i="27"/>
  <c r="G472" i="26"/>
  <c r="G872" i="26"/>
  <c r="B72" i="26"/>
  <c r="B71" i="27" s="1"/>
  <c r="B271" i="20" s="1"/>
  <c r="G672" i="26"/>
  <c r="E73" i="35"/>
  <c r="D72" i="26"/>
  <c r="E173" i="27"/>
  <c r="G774" i="26"/>
  <c r="G1174" i="26"/>
  <c r="G974" i="26"/>
  <c r="B174" i="26"/>
  <c r="B173" i="27" s="1"/>
  <c r="B373" i="20" s="1"/>
  <c r="G574" i="26"/>
  <c r="G374" i="26"/>
  <c r="G1189" i="26"/>
  <c r="G389" i="26"/>
  <c r="B189" i="26"/>
  <c r="B188" i="27" s="1"/>
  <c r="B388" i="20" s="1"/>
  <c r="G989" i="26"/>
  <c r="E188" i="27"/>
  <c r="G789" i="26"/>
  <c r="G589" i="26"/>
  <c r="F115" i="35"/>
  <c r="E114" i="26"/>
  <c r="E113" i="27"/>
  <c r="G714" i="26"/>
  <c r="G514" i="26"/>
  <c r="B114" i="26"/>
  <c r="B113" i="27" s="1"/>
  <c r="B313" i="20" s="1"/>
  <c r="G314" i="26"/>
  <c r="G1114" i="26"/>
  <c r="G914" i="26"/>
  <c r="D60" i="26"/>
  <c r="E61" i="35"/>
  <c r="D18" i="58"/>
  <c r="F14" i="35"/>
  <c r="D18" i="56"/>
  <c r="E13" i="26"/>
  <c r="D18" i="52"/>
  <c r="AC18" i="52" s="1"/>
  <c r="E86" i="26"/>
  <c r="F87" i="35"/>
  <c r="B109" i="56"/>
  <c r="AA109" i="56" s="1"/>
  <c r="AA55" i="56"/>
  <c r="E188" i="35"/>
  <c r="D187" i="26"/>
  <c r="F136" i="35"/>
  <c r="E135" i="26"/>
  <c r="E149" i="35"/>
  <c r="D148" i="26"/>
  <c r="F66" i="35"/>
  <c r="E65" i="26"/>
  <c r="B65" i="26"/>
  <c r="B64" i="27" s="1"/>
  <c r="B264" i="20" s="1"/>
  <c r="G465" i="26"/>
  <c r="G665" i="26"/>
  <c r="E64" i="27"/>
  <c r="G265" i="26"/>
  <c r="G1065" i="26"/>
  <c r="G865" i="26"/>
  <c r="D183" i="26"/>
  <c r="E184" i="35"/>
  <c r="C34" i="52"/>
  <c r="AB34" i="52" s="1"/>
  <c r="C34" i="56"/>
  <c r="D29" i="26"/>
  <c r="E30" i="35"/>
  <c r="C34" i="58"/>
  <c r="B88" i="56"/>
  <c r="AA88" i="56" s="1"/>
  <c r="AA34" i="56"/>
  <c r="AA37" i="56"/>
  <c r="B91" i="56"/>
  <c r="AA91" i="56" s="1"/>
  <c r="C37" i="52"/>
  <c r="AB37" i="52" s="1"/>
  <c r="E33" i="35"/>
  <c r="C37" i="56"/>
  <c r="D32" i="26"/>
  <c r="C37" i="58"/>
  <c r="E118" i="26"/>
  <c r="F119" i="35"/>
  <c r="B82" i="26"/>
  <c r="B81" i="27" s="1"/>
  <c r="B281" i="20" s="1"/>
  <c r="G482" i="26"/>
  <c r="G882" i="26"/>
  <c r="G682" i="26"/>
  <c r="G282" i="26"/>
  <c r="E81" i="27"/>
  <c r="G1082" i="26"/>
  <c r="B127" i="26"/>
  <c r="B126" i="27" s="1"/>
  <c r="B326" i="20" s="1"/>
  <c r="G527" i="26"/>
  <c r="G1127" i="26"/>
  <c r="G327" i="26"/>
  <c r="G927" i="26"/>
  <c r="E126" i="27"/>
  <c r="G727" i="26"/>
  <c r="G929" i="26"/>
  <c r="E128" i="27"/>
  <c r="G529" i="26"/>
  <c r="B129" i="26"/>
  <c r="B128" i="27" s="1"/>
  <c r="B328" i="20" s="1"/>
  <c r="G329" i="26"/>
  <c r="G1129" i="26"/>
  <c r="G729" i="26"/>
  <c r="E130" i="35"/>
  <c r="D129" i="26"/>
  <c r="G1008" i="26"/>
  <c r="G208" i="26"/>
  <c r="G808" i="26"/>
  <c r="E7" i="27"/>
  <c r="G408" i="26"/>
  <c r="G608" i="26"/>
  <c r="B8" i="26"/>
  <c r="B7" i="27" s="1"/>
  <c r="B207" i="20" s="1"/>
  <c r="E120" i="26"/>
  <c r="F121" i="35"/>
  <c r="AA38" i="56"/>
  <c r="B92" i="56"/>
  <c r="AA92" i="56" s="1"/>
  <c r="E125" i="35"/>
  <c r="D124" i="26"/>
  <c r="D199" i="26"/>
  <c r="E200" i="35"/>
  <c r="E80" i="26"/>
  <c r="F81" i="35"/>
  <c r="E79" i="27"/>
  <c r="G680" i="26"/>
  <c r="B80" i="26"/>
  <c r="B79" i="27" s="1"/>
  <c r="B279" i="20" s="1"/>
  <c r="G280" i="26"/>
  <c r="G1080" i="26"/>
  <c r="G880" i="26"/>
  <c r="G480" i="26"/>
  <c r="D181" i="26"/>
  <c r="E182" i="35"/>
  <c r="F100" i="35"/>
  <c r="E99" i="26"/>
  <c r="D189" i="26"/>
  <c r="E190" i="35"/>
  <c r="F162" i="35"/>
  <c r="E161" i="26"/>
  <c r="B161" i="26"/>
  <c r="B160" i="27" s="1"/>
  <c r="B360" i="20" s="1"/>
  <c r="G561" i="26"/>
  <c r="G761" i="26"/>
  <c r="E160" i="27"/>
  <c r="G361" i="26"/>
  <c r="G1161" i="26"/>
  <c r="G961" i="26"/>
  <c r="B79" i="58"/>
  <c r="AA79" i="58" s="1"/>
  <c r="AA25" i="58"/>
  <c r="B72" i="58"/>
  <c r="AA72" i="58" s="1"/>
  <c r="AA18" i="58"/>
  <c r="D13" i="26"/>
  <c r="C18" i="56"/>
  <c r="C18" i="52"/>
  <c r="AB18" i="52" s="1"/>
  <c r="E14" i="35"/>
  <c r="C18" i="58"/>
  <c r="E87" i="35"/>
  <c r="D86" i="26"/>
  <c r="E49" i="27"/>
  <c r="G650" i="26"/>
  <c r="G850" i="26"/>
  <c r="G450" i="26"/>
  <c r="B50" i="26"/>
  <c r="B49" i="27" s="1"/>
  <c r="B249" i="20" s="1"/>
  <c r="G250" i="26"/>
  <c r="G1050" i="26"/>
  <c r="D55" i="56"/>
  <c r="F51" i="35"/>
  <c r="D55" i="58"/>
  <c r="D55" i="52"/>
  <c r="AC55" i="52" s="1"/>
  <c r="E50" i="26"/>
  <c r="G1140" i="26"/>
  <c r="G340" i="26"/>
  <c r="B140" i="26"/>
  <c r="B139" i="27" s="1"/>
  <c r="B339" i="20" s="1"/>
  <c r="G940" i="26"/>
  <c r="G740" i="26"/>
  <c r="E139" i="27"/>
  <c r="G540" i="26"/>
  <c r="E141" i="35"/>
  <c r="D140" i="26"/>
  <c r="G1187" i="26"/>
  <c r="G387" i="26"/>
  <c r="G987" i="26"/>
  <c r="B187" i="26"/>
  <c r="B186" i="27" s="1"/>
  <c r="B386" i="20" s="1"/>
  <c r="G787" i="26"/>
  <c r="G587" i="26"/>
  <c r="E186" i="27"/>
  <c r="B135" i="26"/>
  <c r="B134" i="27" s="1"/>
  <c r="B334" i="20" s="1"/>
  <c r="G535" i="26"/>
  <c r="G1135" i="26"/>
  <c r="G935" i="26"/>
  <c r="E134" i="27"/>
  <c r="G735" i="26"/>
  <c r="G335" i="26"/>
  <c r="F149" i="35"/>
  <c r="E148" i="26"/>
  <c r="F86" i="35"/>
  <c r="E85" i="26"/>
  <c r="D104" i="26"/>
  <c r="E105" i="35"/>
  <c r="AJ19" i="40"/>
  <c r="AN18" i="40"/>
  <c r="AI9" i="37"/>
  <c r="AL9" i="37" s="1"/>
  <c r="AM9" i="37" s="1"/>
  <c r="AL8" i="37"/>
  <c r="AM8" i="37" s="1"/>
  <c r="AL31" i="37"/>
  <c r="AM31" i="37" s="1"/>
  <c r="AI32" i="37"/>
  <c r="AJ31" i="40"/>
  <c r="AN30" i="40"/>
  <c r="AJ25" i="40"/>
  <c r="AN24" i="40"/>
  <c r="AN60" i="40"/>
  <c r="AJ61" i="40"/>
  <c r="AL13" i="37"/>
  <c r="AM13" i="37" s="1"/>
  <c r="AI14" i="37"/>
  <c r="AI56" i="40"/>
  <c r="AL55" i="40"/>
  <c r="AM55" i="40" s="1"/>
  <c r="AI50" i="37"/>
  <c r="AL49" i="37"/>
  <c r="AM49" i="37" s="1"/>
  <c r="AL55" i="37"/>
  <c r="AM55" i="37" s="1"/>
  <c r="AI56" i="37"/>
  <c r="AL19" i="37"/>
  <c r="AM19" i="37" s="1"/>
  <c r="AI20" i="37"/>
  <c r="B12" i="57"/>
  <c r="B12" i="47"/>
  <c r="AA12" i="47" s="1"/>
  <c r="AZ12" i="47" s="1"/>
  <c r="C8" i="15"/>
  <c r="O8" i="15"/>
  <c r="D8" i="15"/>
  <c r="A8" i="15"/>
  <c r="C7" i="19"/>
  <c r="B12" i="55"/>
  <c r="D8" i="29"/>
  <c r="D14" i="15"/>
  <c r="B18" i="47"/>
  <c r="AA18" i="47" s="1"/>
  <c r="AZ18" i="47" s="1"/>
  <c r="B18" i="57"/>
  <c r="O14" i="15"/>
  <c r="C14" i="15"/>
  <c r="A14" i="15"/>
  <c r="C13" i="19"/>
  <c r="B18" i="55"/>
  <c r="D14" i="29"/>
  <c r="C144" i="15"/>
  <c r="D144" i="29"/>
  <c r="D144" i="15"/>
  <c r="O144" i="15"/>
  <c r="C143" i="19"/>
  <c r="A144" i="15"/>
  <c r="O79" i="15"/>
  <c r="C78" i="19"/>
  <c r="A79" i="15"/>
  <c r="C79" i="15"/>
  <c r="D79" i="29"/>
  <c r="D79" i="15"/>
  <c r="C17" i="15"/>
  <c r="A17" i="15"/>
  <c r="D17" i="15"/>
  <c r="B21" i="47"/>
  <c r="AA21" i="47" s="1"/>
  <c r="AZ21" i="47" s="1"/>
  <c r="D17" i="29"/>
  <c r="C16" i="19"/>
  <c r="B21" i="55"/>
  <c r="B21" i="57"/>
  <c r="O17" i="15"/>
  <c r="C129" i="19"/>
  <c r="A130" i="15"/>
  <c r="C130" i="15"/>
  <c r="D130" i="29"/>
  <c r="D130" i="15"/>
  <c r="O130" i="15"/>
  <c r="D61" i="15"/>
  <c r="O61" i="15"/>
  <c r="C60" i="19"/>
  <c r="A61" i="15"/>
  <c r="C61" i="15"/>
  <c r="D61" i="29"/>
  <c r="C188" i="19"/>
  <c r="A189" i="15"/>
  <c r="C189" i="15"/>
  <c r="D189" i="29"/>
  <c r="D189" i="15"/>
  <c r="O189" i="15"/>
  <c r="D90" i="15"/>
  <c r="O90" i="15"/>
  <c r="C89" i="19"/>
  <c r="A90" i="15"/>
  <c r="C90" i="15"/>
  <c r="D90" i="29"/>
  <c r="O115" i="15"/>
  <c r="C114" i="19"/>
  <c r="A115" i="15"/>
  <c r="C115" i="15"/>
  <c r="D115" i="29"/>
  <c r="D115" i="15"/>
  <c r="C202" i="15"/>
  <c r="D202" i="29"/>
  <c r="D202" i="15"/>
  <c r="O202" i="15"/>
  <c r="C201" i="19"/>
  <c r="A202" i="15"/>
  <c r="C31" i="19"/>
  <c r="B36" i="55"/>
  <c r="D32" i="29"/>
  <c r="B36" i="57"/>
  <c r="B36" i="47"/>
  <c r="AA36" i="47" s="1"/>
  <c r="AZ36" i="47" s="1"/>
  <c r="C32" i="15"/>
  <c r="O32" i="15"/>
  <c r="D32" i="15"/>
  <c r="A32" i="15"/>
  <c r="O160" i="15"/>
  <c r="C159" i="19"/>
  <c r="A160" i="15"/>
  <c r="C160" i="15"/>
  <c r="D160" i="29"/>
  <c r="D160" i="15"/>
  <c r="O95" i="15"/>
  <c r="D95" i="29"/>
  <c r="C95" i="15"/>
  <c r="D95" i="15"/>
  <c r="C94" i="19"/>
  <c r="A95" i="15"/>
  <c r="B20" i="57"/>
  <c r="A16" i="15"/>
  <c r="C15" i="19"/>
  <c r="B20" i="55"/>
  <c r="D16" i="29"/>
  <c r="C16" i="15"/>
  <c r="B20" i="47"/>
  <c r="AA20" i="47" s="1"/>
  <c r="AZ20" i="47" s="1"/>
  <c r="D16" i="15"/>
  <c r="O16" i="15"/>
  <c r="D146" i="15"/>
  <c r="O146" i="15"/>
  <c r="C145" i="19"/>
  <c r="A146" i="15"/>
  <c r="C146" i="15"/>
  <c r="D146" i="29"/>
  <c r="C76" i="19"/>
  <c r="A77" i="15"/>
  <c r="D77" i="15"/>
  <c r="D77" i="29"/>
  <c r="O77" i="15"/>
  <c r="C77" i="15"/>
  <c r="O154" i="15"/>
  <c r="C153" i="19"/>
  <c r="A154" i="15"/>
  <c r="C154" i="15"/>
  <c r="D154" i="29"/>
  <c r="D154" i="15"/>
  <c r="D69" i="15"/>
  <c r="O69" i="15"/>
  <c r="C68" i="19"/>
  <c r="A69" i="15"/>
  <c r="C69" i="15"/>
  <c r="D69" i="29"/>
  <c r="C24" i="15"/>
  <c r="O24" i="15"/>
  <c r="D24" i="15"/>
  <c r="A24" i="15"/>
  <c r="C23" i="19"/>
  <c r="B28" i="55"/>
  <c r="D24" i="29"/>
  <c r="B28" i="57"/>
  <c r="B28" i="47"/>
  <c r="AA28" i="47" s="1"/>
  <c r="AZ28" i="47" s="1"/>
  <c r="D104" i="15"/>
  <c r="C103" i="19"/>
  <c r="A104" i="15"/>
  <c r="O104" i="15"/>
  <c r="D104" i="29"/>
  <c r="C104" i="15"/>
  <c r="C20" i="19"/>
  <c r="B25" i="55"/>
  <c r="D21" i="29"/>
  <c r="D21" i="15"/>
  <c r="B25" i="47"/>
  <c r="AA25" i="47" s="1"/>
  <c r="AZ25" i="47" s="1"/>
  <c r="B25" i="57"/>
  <c r="O21" i="15"/>
  <c r="C21" i="15"/>
  <c r="A21" i="15"/>
  <c r="O133" i="15"/>
  <c r="C132" i="19"/>
  <c r="A133" i="15"/>
  <c r="C133" i="15"/>
  <c r="D133" i="29"/>
  <c r="D133" i="15"/>
  <c r="C87" i="19"/>
  <c r="A88" i="15"/>
  <c r="C88" i="15"/>
  <c r="D88" i="29"/>
  <c r="D88" i="15"/>
  <c r="O88" i="15"/>
  <c r="C167" i="19"/>
  <c r="A168" i="15"/>
  <c r="C168" i="15"/>
  <c r="D168" i="29"/>
  <c r="D168" i="15"/>
  <c r="O168" i="15"/>
  <c r="C85" i="15"/>
  <c r="D85" i="29"/>
  <c r="D85" i="15"/>
  <c r="O85" i="15"/>
  <c r="C84" i="19"/>
  <c r="A85" i="15"/>
  <c r="C196" i="19"/>
  <c r="A197" i="15"/>
  <c r="C197" i="15"/>
  <c r="D197" i="29"/>
  <c r="D197" i="15"/>
  <c r="O197" i="15"/>
  <c r="D10" i="15"/>
  <c r="O10" i="15"/>
  <c r="B14" i="57"/>
  <c r="A10" i="15"/>
  <c r="C9" i="19"/>
  <c r="B14" i="55"/>
  <c r="D10" i="29"/>
  <c r="C10" i="15"/>
  <c r="B14" i="47"/>
  <c r="AA14" i="47" s="1"/>
  <c r="AZ14" i="47" s="1"/>
  <c r="O140" i="15"/>
  <c r="D140" i="29"/>
  <c r="C140" i="15"/>
  <c r="D140" i="15"/>
  <c r="C139" i="19"/>
  <c r="A140" i="15"/>
  <c r="O75" i="15"/>
  <c r="C74" i="19"/>
  <c r="A75" i="15"/>
  <c r="C75" i="15"/>
  <c r="D75" i="29"/>
  <c r="D75" i="15"/>
  <c r="C203" i="15"/>
  <c r="D203" i="29"/>
  <c r="D203" i="15"/>
  <c r="O203" i="15"/>
  <c r="C202" i="19"/>
  <c r="A203" i="15"/>
  <c r="O126" i="15"/>
  <c r="C125" i="19"/>
  <c r="A126" i="15"/>
  <c r="C126" i="15"/>
  <c r="D126" i="29"/>
  <c r="D126" i="15"/>
  <c r="D57" i="15"/>
  <c r="D57" i="29"/>
  <c r="O57" i="15"/>
  <c r="C57" i="15"/>
  <c r="C56" i="19"/>
  <c r="A57" i="15"/>
  <c r="O185" i="15"/>
  <c r="C184" i="19"/>
  <c r="A185" i="15"/>
  <c r="C185" i="15"/>
  <c r="D185" i="29"/>
  <c r="D185" i="15"/>
  <c r="C52" i="15"/>
  <c r="O52" i="15"/>
  <c r="D52" i="15"/>
  <c r="A52" i="15"/>
  <c r="C51" i="19"/>
  <c r="B56" i="55"/>
  <c r="D52" i="29"/>
  <c r="B56" i="57"/>
  <c r="B56" i="47"/>
  <c r="AA56" i="47" s="1"/>
  <c r="AZ56" i="47" s="1"/>
  <c r="O180" i="15"/>
  <c r="D180" i="29"/>
  <c r="C180" i="15"/>
  <c r="D180" i="15"/>
  <c r="C179" i="19"/>
  <c r="A180" i="15"/>
  <c r="C37" i="19"/>
  <c r="B42" i="55"/>
  <c r="D38" i="29"/>
  <c r="C38" i="15"/>
  <c r="B42" i="47"/>
  <c r="AA42" i="47" s="1"/>
  <c r="AZ42" i="47" s="1"/>
  <c r="D38" i="15"/>
  <c r="O38" i="15"/>
  <c r="B42" i="57"/>
  <c r="A38" i="15"/>
  <c r="C166" i="15"/>
  <c r="D166" i="29"/>
  <c r="D166" i="15"/>
  <c r="O166" i="15"/>
  <c r="C165" i="19"/>
  <c r="A166" i="15"/>
  <c r="C96" i="19"/>
  <c r="A97" i="15"/>
  <c r="D97" i="15"/>
  <c r="D97" i="29"/>
  <c r="C97" i="15"/>
  <c r="O97" i="15"/>
  <c r="C71" i="19"/>
  <c r="A72" i="15"/>
  <c r="C72" i="15"/>
  <c r="D72" i="29"/>
  <c r="D72" i="15"/>
  <c r="O72" i="15"/>
  <c r="O119" i="15"/>
  <c r="C119" i="15"/>
  <c r="C118" i="19"/>
  <c r="A119" i="15"/>
  <c r="D119" i="15"/>
  <c r="D119" i="29"/>
  <c r="C28" i="15"/>
  <c r="O28" i="15"/>
  <c r="D28" i="15"/>
  <c r="A28" i="15"/>
  <c r="C27" i="19"/>
  <c r="B32" i="55"/>
  <c r="D28" i="29"/>
  <c r="B32" i="57"/>
  <c r="B32" i="47"/>
  <c r="AA32" i="47" s="1"/>
  <c r="AZ32" i="47" s="1"/>
  <c r="O156" i="15"/>
  <c r="D156" i="29"/>
  <c r="C156" i="15"/>
  <c r="D156" i="15"/>
  <c r="C155" i="19"/>
  <c r="A156" i="15"/>
  <c r="O91" i="15"/>
  <c r="C90" i="19"/>
  <c r="A91" i="15"/>
  <c r="C91" i="15"/>
  <c r="D91" i="29"/>
  <c r="D91" i="15"/>
  <c r="C12" i="15"/>
  <c r="B16" i="47"/>
  <c r="AA16" i="47" s="1"/>
  <c r="AZ16" i="47" s="1"/>
  <c r="D12" i="15"/>
  <c r="O12" i="15"/>
  <c r="B16" i="57"/>
  <c r="A12" i="15"/>
  <c r="C11" i="19"/>
  <c r="B16" i="55"/>
  <c r="D12" i="29"/>
  <c r="C141" i="19"/>
  <c r="A142" i="15"/>
  <c r="C142" i="15"/>
  <c r="D142" i="29"/>
  <c r="D142" i="15"/>
  <c r="O142" i="15"/>
  <c r="C73" i="15"/>
  <c r="O73" i="15"/>
  <c r="C72" i="19"/>
  <c r="A73" i="15"/>
  <c r="D73" i="15"/>
  <c r="D73" i="29"/>
  <c r="C200" i="19"/>
  <c r="A201" i="15"/>
  <c r="C201" i="15"/>
  <c r="D201" i="29"/>
  <c r="D201" i="15"/>
  <c r="O201" i="15"/>
  <c r="D58" i="15"/>
  <c r="O58" i="15"/>
  <c r="C57" i="19"/>
  <c r="A58" i="15"/>
  <c r="C58" i="15"/>
  <c r="D58" i="29"/>
  <c r="O56" i="15"/>
  <c r="C56" i="15"/>
  <c r="C55" i="19"/>
  <c r="A56" i="15"/>
  <c r="D56" i="15"/>
  <c r="D56" i="29"/>
  <c r="D68" i="15"/>
  <c r="O68" i="15"/>
  <c r="C67" i="19"/>
  <c r="A68" i="15"/>
  <c r="C68" i="15"/>
  <c r="D68" i="29"/>
  <c r="C195" i="19"/>
  <c r="A196" i="15"/>
  <c r="O196" i="15"/>
  <c r="D196" i="29"/>
  <c r="C196" i="15"/>
  <c r="D196" i="15"/>
  <c r="D131" i="15"/>
  <c r="O131" i="15"/>
  <c r="C130" i="19"/>
  <c r="A131" i="15"/>
  <c r="C131" i="15"/>
  <c r="D131" i="29"/>
  <c r="C53" i="19"/>
  <c r="A54" i="15"/>
  <c r="C54" i="15"/>
  <c r="D54" i="29"/>
  <c r="D54" i="15"/>
  <c r="O54" i="15"/>
  <c r="D182" i="15"/>
  <c r="O182" i="15"/>
  <c r="C181" i="19"/>
  <c r="A182" i="15"/>
  <c r="C182" i="15"/>
  <c r="D182" i="29"/>
  <c r="C112" i="19"/>
  <c r="A113" i="15"/>
  <c r="D113" i="15"/>
  <c r="D113" i="29"/>
  <c r="C113" i="15"/>
  <c r="O113" i="15"/>
  <c r="C136" i="15"/>
  <c r="D136" i="29"/>
  <c r="D136" i="15"/>
  <c r="O136" i="15"/>
  <c r="C135" i="19"/>
  <c r="A136" i="15"/>
  <c r="C182" i="19"/>
  <c r="A183" i="15"/>
  <c r="D183" i="15"/>
  <c r="D183" i="29"/>
  <c r="O183" i="15"/>
  <c r="C183" i="15"/>
  <c r="C44" i="15"/>
  <c r="O44" i="15"/>
  <c r="D44" i="15"/>
  <c r="A44" i="15"/>
  <c r="C43" i="19"/>
  <c r="B48" i="55"/>
  <c r="D44" i="29"/>
  <c r="B48" i="57"/>
  <c r="B48" i="47"/>
  <c r="AA48" i="47" s="1"/>
  <c r="AZ48" i="47" s="1"/>
  <c r="O172" i="15"/>
  <c r="D172" i="29"/>
  <c r="C172" i="15"/>
  <c r="D172" i="15"/>
  <c r="C171" i="19"/>
  <c r="A172" i="15"/>
  <c r="D107" i="15"/>
  <c r="C106" i="19"/>
  <c r="A107" i="15"/>
  <c r="O107" i="15"/>
  <c r="D107" i="29"/>
  <c r="C107" i="15"/>
  <c r="D30" i="15"/>
  <c r="B34" i="47"/>
  <c r="AA34" i="47" s="1"/>
  <c r="AZ34" i="47" s="1"/>
  <c r="B34" i="57"/>
  <c r="O30" i="15"/>
  <c r="C30" i="15"/>
  <c r="A30" i="15"/>
  <c r="C29" i="19"/>
  <c r="B34" i="55"/>
  <c r="D30" i="29"/>
  <c r="C157" i="19"/>
  <c r="A158" i="15"/>
  <c r="C158" i="15"/>
  <c r="D158" i="29"/>
  <c r="D158" i="15"/>
  <c r="O158" i="15"/>
  <c r="O89" i="15"/>
  <c r="C89" i="15"/>
  <c r="C88" i="19"/>
  <c r="A89" i="15"/>
  <c r="D89" i="15"/>
  <c r="D89" i="29"/>
  <c r="O122" i="15"/>
  <c r="C121" i="19"/>
  <c r="A122" i="15"/>
  <c r="C122" i="15"/>
  <c r="D122" i="29"/>
  <c r="D122" i="15"/>
  <c r="C47" i="19"/>
  <c r="B52" i="55"/>
  <c r="D48" i="29"/>
  <c r="B52" i="57"/>
  <c r="B52" i="47"/>
  <c r="AA52" i="47" s="1"/>
  <c r="AZ52" i="47" s="1"/>
  <c r="C48" i="15"/>
  <c r="O48" i="15"/>
  <c r="D48" i="15"/>
  <c r="A48" i="15"/>
  <c r="O176" i="15"/>
  <c r="C175" i="19"/>
  <c r="A176" i="15"/>
  <c r="C176" i="15"/>
  <c r="D176" i="29"/>
  <c r="D176" i="15"/>
  <c r="C111" i="15"/>
  <c r="D111" i="29"/>
  <c r="D111" i="15"/>
  <c r="O111" i="15"/>
  <c r="C110" i="19"/>
  <c r="A111" i="15"/>
  <c r="B38" i="57"/>
  <c r="A34" i="15"/>
  <c r="C33" i="19"/>
  <c r="B38" i="55"/>
  <c r="D34" i="29"/>
  <c r="C34" i="15"/>
  <c r="B38" i="47"/>
  <c r="AA38" i="47" s="1"/>
  <c r="AZ38" i="47" s="1"/>
  <c r="D34" i="15"/>
  <c r="O34" i="15"/>
  <c r="D162" i="15"/>
  <c r="O162" i="15"/>
  <c r="C161" i="19"/>
  <c r="A162" i="15"/>
  <c r="C162" i="15"/>
  <c r="D162" i="29"/>
  <c r="C92" i="19"/>
  <c r="A93" i="15"/>
  <c r="C93" i="15"/>
  <c r="D93" i="29"/>
  <c r="D93" i="15"/>
  <c r="O93" i="15"/>
  <c r="D84" i="15"/>
  <c r="O84" i="15"/>
  <c r="C83" i="19"/>
  <c r="A84" i="15"/>
  <c r="C84" i="15"/>
  <c r="D84" i="29"/>
  <c r="D13" i="15"/>
  <c r="A13" i="15"/>
  <c r="C12" i="19"/>
  <c r="B17" i="55"/>
  <c r="D13" i="29"/>
  <c r="B17" i="57"/>
  <c r="B17" i="47"/>
  <c r="AA17" i="47" s="1"/>
  <c r="AZ17" i="47" s="1"/>
  <c r="C13" i="15"/>
  <c r="O13" i="15"/>
  <c r="D147" i="15"/>
  <c r="O147" i="15"/>
  <c r="C146" i="19"/>
  <c r="A147" i="15"/>
  <c r="C147" i="15"/>
  <c r="D147" i="29"/>
  <c r="C69" i="19"/>
  <c r="A70" i="15"/>
  <c r="O70" i="15"/>
  <c r="D70" i="29"/>
  <c r="C70" i="15"/>
  <c r="D70" i="15"/>
  <c r="O198" i="15"/>
  <c r="C197" i="19"/>
  <c r="A198" i="15"/>
  <c r="C198" i="15"/>
  <c r="D198" i="29"/>
  <c r="D198" i="15"/>
  <c r="D129" i="15"/>
  <c r="O129" i="15"/>
  <c r="C128" i="19"/>
  <c r="A129" i="15"/>
  <c r="C129" i="15"/>
  <c r="D129" i="29"/>
  <c r="D200" i="15"/>
  <c r="O200" i="15"/>
  <c r="C199" i="19"/>
  <c r="A200" i="15"/>
  <c r="C200" i="15"/>
  <c r="D200" i="29"/>
  <c r="C41" i="19"/>
  <c r="B46" i="55"/>
  <c r="D42" i="29"/>
  <c r="C42" i="15"/>
  <c r="B46" i="47"/>
  <c r="AA46" i="47" s="1"/>
  <c r="AZ46" i="47" s="1"/>
  <c r="D42" i="15"/>
  <c r="O42" i="15"/>
  <c r="B46" i="57"/>
  <c r="A42" i="15"/>
  <c r="C60" i="15"/>
  <c r="D60" i="29"/>
  <c r="D60" i="15"/>
  <c r="O60" i="15"/>
  <c r="C59" i="19"/>
  <c r="A60" i="15"/>
  <c r="D188" i="15"/>
  <c r="C187" i="19"/>
  <c r="A188" i="15"/>
  <c r="O188" i="15"/>
  <c r="D188" i="29"/>
  <c r="C188" i="15"/>
  <c r="C123" i="15"/>
  <c r="D123" i="29"/>
  <c r="D123" i="15"/>
  <c r="O123" i="15"/>
  <c r="A123" i="15"/>
  <c r="C122" i="19"/>
  <c r="B50" i="57"/>
  <c r="A46" i="15"/>
  <c r="C45" i="19"/>
  <c r="B50" i="55"/>
  <c r="D46" i="29"/>
  <c r="C46" i="15"/>
  <c r="B50" i="47"/>
  <c r="AA50" i="47" s="1"/>
  <c r="AZ50" i="47" s="1"/>
  <c r="D46" i="15"/>
  <c r="O46" i="15"/>
  <c r="D174" i="15"/>
  <c r="O174" i="15"/>
  <c r="C173" i="19"/>
  <c r="A174" i="15"/>
  <c r="D174" i="29"/>
  <c r="C174" i="15"/>
  <c r="C104" i="19"/>
  <c r="A105" i="15"/>
  <c r="D105" i="15"/>
  <c r="D105" i="29"/>
  <c r="C105" i="15"/>
  <c r="O105" i="15"/>
  <c r="C185" i="19"/>
  <c r="A186" i="15"/>
  <c r="C186" i="15"/>
  <c r="D186" i="29"/>
  <c r="D186" i="15"/>
  <c r="O186" i="15"/>
  <c r="C63" i="19"/>
  <c r="A64" i="15"/>
  <c r="D64" i="15"/>
  <c r="D64" i="29"/>
  <c r="C64" i="15"/>
  <c r="O64" i="15"/>
  <c r="D192" i="15"/>
  <c r="C191" i="19"/>
  <c r="A192" i="15"/>
  <c r="C192" i="15"/>
  <c r="O192" i="15"/>
  <c r="D192" i="29"/>
  <c r="C126" i="19"/>
  <c r="A127" i="15"/>
  <c r="O127" i="15"/>
  <c r="D127" i="15"/>
  <c r="C127" i="15"/>
  <c r="D127" i="29"/>
  <c r="C49" i="19"/>
  <c r="D50" i="15"/>
  <c r="O50" i="15"/>
  <c r="B54" i="57"/>
  <c r="A50" i="15"/>
  <c r="B54" i="55"/>
  <c r="D50" i="29"/>
  <c r="C50" i="15"/>
  <c r="B54" i="47"/>
  <c r="AA54" i="47" s="1"/>
  <c r="AZ54" i="47" s="1"/>
  <c r="C178" i="15"/>
  <c r="D178" i="29"/>
  <c r="D178" i="15"/>
  <c r="O178" i="15"/>
  <c r="C177" i="19"/>
  <c r="A178" i="15"/>
  <c r="O109" i="15"/>
  <c r="C108" i="19"/>
  <c r="A109" i="15"/>
  <c r="C109" i="15"/>
  <c r="D109" i="29"/>
  <c r="D109" i="15"/>
  <c r="D100" i="15"/>
  <c r="O100" i="15"/>
  <c r="C99" i="19"/>
  <c r="A100" i="15"/>
  <c r="C100" i="15"/>
  <c r="D100" i="29"/>
  <c r="C34" i="19"/>
  <c r="B39" i="47"/>
  <c r="AA39" i="47" s="1"/>
  <c r="AZ39" i="47" s="1"/>
  <c r="D35" i="29"/>
  <c r="C35" i="15"/>
  <c r="B39" i="55"/>
  <c r="D35" i="15"/>
  <c r="O35" i="15"/>
  <c r="B39" i="57"/>
  <c r="A35" i="15"/>
  <c r="O163" i="15"/>
  <c r="C162" i="19"/>
  <c r="A163" i="15"/>
  <c r="C163" i="15"/>
  <c r="D163" i="29"/>
  <c r="D163" i="15"/>
  <c r="O86" i="15"/>
  <c r="D86" i="29"/>
  <c r="D86" i="15"/>
  <c r="C86" i="15"/>
  <c r="C85" i="19"/>
  <c r="A86" i="15"/>
  <c r="B19" i="57"/>
  <c r="A15" i="15"/>
  <c r="C14" i="19"/>
  <c r="B19" i="55"/>
  <c r="D15" i="29"/>
  <c r="C15" i="15"/>
  <c r="B19" i="47"/>
  <c r="AA19" i="47" s="1"/>
  <c r="AZ19" i="47" s="1"/>
  <c r="D15" i="15"/>
  <c r="O15" i="15"/>
  <c r="D145" i="15"/>
  <c r="O145" i="15"/>
  <c r="C144" i="19"/>
  <c r="A145" i="15"/>
  <c r="C145" i="15"/>
  <c r="D145" i="29"/>
  <c r="C71" i="15"/>
  <c r="C70" i="19"/>
  <c r="A71" i="15"/>
  <c r="D71" i="15"/>
  <c r="D71" i="29"/>
  <c r="O71" i="15"/>
  <c r="D106" i="15"/>
  <c r="O106" i="15"/>
  <c r="C105" i="19"/>
  <c r="A106" i="15"/>
  <c r="C106" i="15"/>
  <c r="D106" i="29"/>
  <c r="C152" i="15"/>
  <c r="D152" i="29"/>
  <c r="D152" i="15"/>
  <c r="O152" i="15"/>
  <c r="C151" i="19"/>
  <c r="A152" i="15"/>
  <c r="C80" i="15"/>
  <c r="C79" i="19"/>
  <c r="A80" i="15"/>
  <c r="D80" i="15"/>
  <c r="D80" i="29"/>
  <c r="O80" i="15"/>
  <c r="D9" i="15"/>
  <c r="B13" i="47"/>
  <c r="AA13" i="47" s="1"/>
  <c r="AZ13" i="47" s="1"/>
  <c r="B13" i="57"/>
  <c r="O9" i="15"/>
  <c r="C9" i="15"/>
  <c r="A9" i="15"/>
  <c r="C8" i="19"/>
  <c r="B13" i="55"/>
  <c r="D9" i="29"/>
  <c r="C142" i="19"/>
  <c r="A143" i="15"/>
  <c r="D143" i="15"/>
  <c r="D143" i="29"/>
  <c r="O143" i="15"/>
  <c r="C143" i="15"/>
  <c r="D66" i="15"/>
  <c r="O66" i="15"/>
  <c r="C65" i="19"/>
  <c r="A66" i="15"/>
  <c r="C66" i="15"/>
  <c r="D66" i="29"/>
  <c r="C193" i="19"/>
  <c r="A194" i="15"/>
  <c r="C194" i="15"/>
  <c r="D194" i="29"/>
  <c r="D194" i="15"/>
  <c r="O194" i="15"/>
  <c r="D125" i="15"/>
  <c r="O125" i="15"/>
  <c r="C124" i="19"/>
  <c r="A125" i="15"/>
  <c r="D125" i="29"/>
  <c r="C125" i="15"/>
  <c r="C39" i="15"/>
  <c r="B43" i="47"/>
  <c r="AA43" i="47" s="1"/>
  <c r="AZ43" i="47" s="1"/>
  <c r="D39" i="15"/>
  <c r="O39" i="15"/>
  <c r="B43" i="57"/>
  <c r="A39" i="15"/>
  <c r="C38" i="19"/>
  <c r="B43" i="55"/>
  <c r="D39" i="29"/>
  <c r="O149" i="15"/>
  <c r="C148" i="19"/>
  <c r="A149" i="15"/>
  <c r="C149" i="15"/>
  <c r="D149" i="29"/>
  <c r="D149" i="15"/>
  <c r="B44" i="57"/>
  <c r="B44" i="47"/>
  <c r="AA44" i="47" s="1"/>
  <c r="AZ44" i="47" s="1"/>
  <c r="C40" i="15"/>
  <c r="O40" i="15"/>
  <c r="D40" i="15"/>
  <c r="A40" i="15"/>
  <c r="C39" i="19"/>
  <c r="B44" i="55"/>
  <c r="D40" i="29"/>
  <c r="D23" i="15"/>
  <c r="O23" i="15"/>
  <c r="B27" i="57"/>
  <c r="A23" i="15"/>
  <c r="C22" i="19"/>
  <c r="B27" i="55"/>
  <c r="D23" i="29"/>
  <c r="C23" i="15"/>
  <c r="B27" i="47"/>
  <c r="AA27" i="47" s="1"/>
  <c r="AZ27" i="47" s="1"/>
  <c r="D96" i="15"/>
  <c r="O96" i="15"/>
  <c r="C95" i="19"/>
  <c r="A96" i="15"/>
  <c r="C96" i="15"/>
  <c r="D96" i="29"/>
  <c r="C30" i="19"/>
  <c r="B35" i="55"/>
  <c r="D31" i="29"/>
  <c r="C31" i="15"/>
  <c r="B35" i="47"/>
  <c r="AA35" i="47" s="1"/>
  <c r="AZ35" i="47" s="1"/>
  <c r="D31" i="15"/>
  <c r="O31" i="15"/>
  <c r="B35" i="57"/>
  <c r="A31" i="15"/>
  <c r="C159" i="15"/>
  <c r="C158" i="19"/>
  <c r="A159" i="15"/>
  <c r="D159" i="15"/>
  <c r="D159" i="29"/>
  <c r="O159" i="15"/>
  <c r="C82" i="15"/>
  <c r="D82" i="29"/>
  <c r="D82" i="15"/>
  <c r="O82" i="15"/>
  <c r="A82" i="15"/>
  <c r="C81" i="19"/>
  <c r="B15" i="57"/>
  <c r="A11" i="15"/>
  <c r="C10" i="19"/>
  <c r="B15" i="47"/>
  <c r="AA15" i="47" s="1"/>
  <c r="AZ15" i="47" s="1"/>
  <c r="D11" i="29"/>
  <c r="C11" i="15"/>
  <c r="B15" i="55"/>
  <c r="D11" i="15"/>
  <c r="O11" i="15"/>
  <c r="D141" i="15"/>
  <c r="O141" i="15"/>
  <c r="C140" i="19"/>
  <c r="A141" i="15"/>
  <c r="D141" i="29"/>
  <c r="C141" i="15"/>
  <c r="D103" i="15"/>
  <c r="O103" i="15"/>
  <c r="C102" i="19"/>
  <c r="A103" i="15"/>
  <c r="C103" i="15"/>
  <c r="D103" i="29"/>
  <c r="O87" i="15"/>
  <c r="C86" i="19"/>
  <c r="A87" i="15"/>
  <c r="C87" i="15"/>
  <c r="D87" i="29"/>
  <c r="D87" i="15"/>
  <c r="C166" i="19"/>
  <c r="A167" i="15"/>
  <c r="D167" i="15"/>
  <c r="D167" i="29"/>
  <c r="O167" i="15"/>
  <c r="C167" i="15"/>
  <c r="O134" i="15"/>
  <c r="C133" i="19"/>
  <c r="A134" i="15"/>
  <c r="C134" i="15"/>
  <c r="D134" i="29"/>
  <c r="D134" i="15"/>
  <c r="C192" i="19"/>
  <c r="A193" i="15"/>
  <c r="C193" i="15"/>
  <c r="D193" i="29"/>
  <c r="D193" i="15"/>
  <c r="O193" i="15"/>
  <c r="C74" i="15"/>
  <c r="C73" i="19"/>
  <c r="A74" i="15"/>
  <c r="D74" i="15"/>
  <c r="D74" i="29"/>
  <c r="O74" i="15"/>
  <c r="D151" i="15"/>
  <c r="D151" i="29"/>
  <c r="O151" i="15"/>
  <c r="C151" i="15"/>
  <c r="C150" i="19"/>
  <c r="A151" i="15"/>
  <c r="C25" i="19"/>
  <c r="B30" i="55"/>
  <c r="D26" i="29"/>
  <c r="D26" i="15"/>
  <c r="B30" i="47"/>
  <c r="AA30" i="47" s="1"/>
  <c r="AZ30" i="47" s="1"/>
  <c r="B30" i="57"/>
  <c r="O26" i="15"/>
  <c r="C26" i="15"/>
  <c r="A26" i="15"/>
  <c r="C137" i="19"/>
  <c r="A138" i="15"/>
  <c r="C138" i="15"/>
  <c r="D138" i="29"/>
  <c r="D138" i="15"/>
  <c r="O138" i="15"/>
  <c r="C75" i="19"/>
  <c r="A76" i="15"/>
  <c r="D76" i="15"/>
  <c r="C76" i="15"/>
  <c r="O76" i="15"/>
  <c r="D76" i="29"/>
  <c r="B9" i="57"/>
  <c r="O5" i="15"/>
  <c r="C5" i="15"/>
  <c r="C4" i="19"/>
  <c r="B9" i="55"/>
  <c r="D5" i="29"/>
  <c r="A5" i="15"/>
  <c r="D5" i="15"/>
  <c r="B9" i="47"/>
  <c r="AA9" i="47" s="1"/>
  <c r="AZ9" i="47" s="1"/>
  <c r="C139" i="15"/>
  <c r="D139" i="29"/>
  <c r="D139" i="15"/>
  <c r="O139" i="15"/>
  <c r="C138" i="19"/>
  <c r="A139" i="15"/>
  <c r="O62" i="15"/>
  <c r="D62" i="29"/>
  <c r="A62" i="15"/>
  <c r="C62" i="15"/>
  <c r="D62" i="15"/>
  <c r="C61" i="19"/>
  <c r="C190" i="15"/>
  <c r="D190" i="15"/>
  <c r="O190" i="15"/>
  <c r="C189" i="19"/>
  <c r="A190" i="15"/>
  <c r="D190" i="29"/>
  <c r="C121" i="15"/>
  <c r="D121" i="29"/>
  <c r="C120" i="19"/>
  <c r="D121" i="15"/>
  <c r="O121" i="15"/>
  <c r="A121" i="15"/>
  <c r="D53" i="15"/>
  <c r="B57" i="47"/>
  <c r="AA57" i="47" s="1"/>
  <c r="AZ57" i="47" s="1"/>
  <c r="B57" i="57"/>
  <c r="O53" i="15"/>
  <c r="C53" i="15"/>
  <c r="A53" i="15"/>
  <c r="C52" i="19"/>
  <c r="B57" i="55"/>
  <c r="D53" i="29"/>
  <c r="C116" i="15"/>
  <c r="D116" i="15"/>
  <c r="C115" i="19"/>
  <c r="A116" i="15"/>
  <c r="O116" i="15"/>
  <c r="D116" i="29"/>
  <c r="C50" i="19"/>
  <c r="B55" i="47"/>
  <c r="AA55" i="47" s="1"/>
  <c r="AZ55" i="47" s="1"/>
  <c r="D51" i="29"/>
  <c r="C51" i="15"/>
  <c r="B55" i="55"/>
  <c r="D51" i="15"/>
  <c r="O51" i="15"/>
  <c r="B55" i="57"/>
  <c r="A51" i="15"/>
  <c r="C178" i="19"/>
  <c r="A179" i="15"/>
  <c r="C179" i="15"/>
  <c r="D179" i="29"/>
  <c r="D179" i="15"/>
  <c r="O179" i="15"/>
  <c r="C101" i="19"/>
  <c r="A102" i="15"/>
  <c r="O102" i="15"/>
  <c r="D102" i="29"/>
  <c r="C102" i="15"/>
  <c r="D102" i="15"/>
  <c r="B37" i="57"/>
  <c r="O33" i="15"/>
  <c r="C33" i="15"/>
  <c r="A33" i="15"/>
  <c r="C32" i="19"/>
  <c r="B37" i="47"/>
  <c r="AA37" i="47" s="1"/>
  <c r="AZ37" i="47" s="1"/>
  <c r="D33" i="29"/>
  <c r="D33" i="15"/>
  <c r="B37" i="55"/>
  <c r="C161" i="15"/>
  <c r="D161" i="29"/>
  <c r="D161" i="15"/>
  <c r="O161" i="15"/>
  <c r="C160" i="19"/>
  <c r="A161" i="15"/>
  <c r="C134" i="19"/>
  <c r="A135" i="15"/>
  <c r="D135" i="15"/>
  <c r="D135" i="29"/>
  <c r="O135" i="15"/>
  <c r="C135" i="15"/>
  <c r="O170" i="15"/>
  <c r="C169" i="19"/>
  <c r="A170" i="15"/>
  <c r="C170" i="15"/>
  <c r="D170" i="29"/>
  <c r="D170" i="15"/>
  <c r="O92" i="15"/>
  <c r="D92" i="15"/>
  <c r="C91" i="19"/>
  <c r="A92" i="15"/>
  <c r="C92" i="15"/>
  <c r="D92" i="29"/>
  <c r="C26" i="19"/>
  <c r="B31" i="47"/>
  <c r="AA31" i="47" s="1"/>
  <c r="AZ31" i="47" s="1"/>
  <c r="D27" i="29"/>
  <c r="C27" i="15"/>
  <c r="B31" i="55"/>
  <c r="D27" i="15"/>
  <c r="O27" i="15"/>
  <c r="B31" i="57"/>
  <c r="A27" i="15"/>
  <c r="O155" i="15"/>
  <c r="C154" i="19"/>
  <c r="A155" i="15"/>
  <c r="C155" i="15"/>
  <c r="D155" i="29"/>
  <c r="D155" i="15"/>
  <c r="O78" i="15"/>
  <c r="D78" i="29"/>
  <c r="C78" i="15"/>
  <c r="D78" i="15"/>
  <c r="C77" i="19"/>
  <c r="A78" i="15"/>
  <c r="B11" i="57"/>
  <c r="A7" i="15"/>
  <c r="C6" i="19"/>
  <c r="B11" i="47"/>
  <c r="AA11" i="47" s="1"/>
  <c r="AZ11" i="47" s="1"/>
  <c r="D7" i="29"/>
  <c r="C7" i="15"/>
  <c r="B11" i="55"/>
  <c r="D7" i="15"/>
  <c r="O7" i="15"/>
  <c r="D137" i="15"/>
  <c r="O137" i="15"/>
  <c r="C136" i="19"/>
  <c r="A137" i="15"/>
  <c r="C137" i="15"/>
  <c r="D137" i="29"/>
  <c r="D117" i="15"/>
  <c r="O117" i="15"/>
  <c r="C116" i="19"/>
  <c r="A117" i="15"/>
  <c r="C117" i="15"/>
  <c r="D117" i="29"/>
  <c r="B23" i="57"/>
  <c r="O19" i="15"/>
  <c r="C19" i="15"/>
  <c r="A19" i="15"/>
  <c r="D19" i="15"/>
  <c r="B23" i="47"/>
  <c r="AA23" i="47" s="1"/>
  <c r="AZ23" i="47" s="1"/>
  <c r="D19" i="29"/>
  <c r="C18" i="19"/>
  <c r="B23" i="55"/>
  <c r="O132" i="15"/>
  <c r="D132" i="29"/>
  <c r="C132" i="15"/>
  <c r="D132" i="15"/>
  <c r="C131" i="19"/>
  <c r="A132" i="15"/>
  <c r="O67" i="15"/>
  <c r="C66" i="19"/>
  <c r="A67" i="15"/>
  <c r="C67" i="15"/>
  <c r="D67" i="29"/>
  <c r="D67" i="15"/>
  <c r="C195" i="15"/>
  <c r="D195" i="29"/>
  <c r="D195" i="15"/>
  <c r="O195" i="15"/>
  <c r="C194" i="19"/>
  <c r="A195" i="15"/>
  <c r="O118" i="15"/>
  <c r="C117" i="19"/>
  <c r="A118" i="15"/>
  <c r="C118" i="15"/>
  <c r="D118" i="29"/>
  <c r="D118" i="15"/>
  <c r="D49" i="15"/>
  <c r="B53" i="55"/>
  <c r="B53" i="57"/>
  <c r="O49" i="15"/>
  <c r="C49" i="15"/>
  <c r="A49" i="15"/>
  <c r="C48" i="19"/>
  <c r="B53" i="47"/>
  <c r="AA53" i="47" s="1"/>
  <c r="AZ53" i="47" s="1"/>
  <c r="D49" i="29"/>
  <c r="C176" i="19"/>
  <c r="A177" i="15"/>
  <c r="C177" i="15"/>
  <c r="D177" i="29"/>
  <c r="D177" i="15"/>
  <c r="O177" i="15"/>
  <c r="D199" i="15"/>
  <c r="D199" i="29"/>
  <c r="O199" i="15"/>
  <c r="C199" i="15"/>
  <c r="C198" i="19"/>
  <c r="A199" i="15"/>
  <c r="C119" i="19"/>
  <c r="A120" i="15"/>
  <c r="C120" i="15"/>
  <c r="D120" i="29"/>
  <c r="D120" i="15"/>
  <c r="O120" i="15"/>
  <c r="C36" i="19"/>
  <c r="B41" i="55"/>
  <c r="D37" i="29"/>
  <c r="D37" i="15"/>
  <c r="B41" i="47"/>
  <c r="AA41" i="47" s="1"/>
  <c r="AZ41" i="47" s="1"/>
  <c r="B41" i="57"/>
  <c r="O37" i="15"/>
  <c r="C37" i="15"/>
  <c r="A37" i="15"/>
  <c r="D108" i="15"/>
  <c r="O108" i="15"/>
  <c r="C107" i="19"/>
  <c r="A108" i="15"/>
  <c r="C108" i="15"/>
  <c r="D108" i="29"/>
  <c r="C42" i="19"/>
  <c r="B47" i="47"/>
  <c r="AA47" i="47" s="1"/>
  <c r="AZ47" i="47" s="1"/>
  <c r="D43" i="29"/>
  <c r="C43" i="15"/>
  <c r="B47" i="55"/>
  <c r="D43" i="15"/>
  <c r="O43" i="15"/>
  <c r="B47" i="57"/>
  <c r="A43" i="15"/>
  <c r="O171" i="15"/>
  <c r="C170" i="19"/>
  <c r="A171" i="15"/>
  <c r="C171" i="15"/>
  <c r="D171" i="29"/>
  <c r="D171" i="15"/>
  <c r="O94" i="15"/>
  <c r="D94" i="29"/>
  <c r="C94" i="15"/>
  <c r="D94" i="15"/>
  <c r="C93" i="19"/>
  <c r="A94" i="15"/>
  <c r="C25" i="15"/>
  <c r="A25" i="15"/>
  <c r="C24" i="19"/>
  <c r="B29" i="47"/>
  <c r="AA29" i="47" s="1"/>
  <c r="AZ29" i="47" s="1"/>
  <c r="D25" i="29"/>
  <c r="D25" i="15"/>
  <c r="B29" i="55"/>
  <c r="B29" i="57"/>
  <c r="O25" i="15"/>
  <c r="D153" i="15"/>
  <c r="O153" i="15"/>
  <c r="C152" i="19"/>
  <c r="A153" i="15"/>
  <c r="C153" i="15"/>
  <c r="D153" i="29"/>
  <c r="C180" i="19"/>
  <c r="A181" i="15"/>
  <c r="C181" i="15"/>
  <c r="D181" i="29"/>
  <c r="D181" i="15"/>
  <c r="O181" i="15"/>
  <c r="C112" i="15"/>
  <c r="D112" i="29"/>
  <c r="D112" i="15"/>
  <c r="O112" i="15"/>
  <c r="C111" i="19"/>
  <c r="A112" i="15"/>
  <c r="C47" i="15"/>
  <c r="B51" i="47"/>
  <c r="AA51" i="47" s="1"/>
  <c r="AZ51" i="47" s="1"/>
  <c r="D47" i="15"/>
  <c r="O47" i="15"/>
  <c r="B51" i="57"/>
  <c r="A47" i="15"/>
  <c r="C46" i="19"/>
  <c r="B51" i="55"/>
  <c r="D47" i="29"/>
  <c r="C175" i="15"/>
  <c r="C174" i="19"/>
  <c r="A175" i="15"/>
  <c r="D175" i="15"/>
  <c r="D175" i="29"/>
  <c r="O175" i="15"/>
  <c r="O98" i="15"/>
  <c r="D98" i="29"/>
  <c r="C98" i="15"/>
  <c r="D98" i="15"/>
  <c r="C97" i="19"/>
  <c r="A98" i="15"/>
  <c r="C29" i="15"/>
  <c r="A29" i="15"/>
  <c r="C28" i="19"/>
  <c r="B33" i="55"/>
  <c r="D29" i="29"/>
  <c r="D29" i="15"/>
  <c r="B33" i="47"/>
  <c r="AA33" i="47" s="1"/>
  <c r="AZ33" i="47" s="1"/>
  <c r="B33" i="57"/>
  <c r="O29" i="15"/>
  <c r="D157" i="15"/>
  <c r="O157" i="15"/>
  <c r="C156" i="19"/>
  <c r="A157" i="15"/>
  <c r="C157" i="15"/>
  <c r="D157" i="29"/>
  <c r="B24" i="57"/>
  <c r="B24" i="47"/>
  <c r="AA24" i="47" s="1"/>
  <c r="AZ24" i="47" s="1"/>
  <c r="C20" i="15"/>
  <c r="O20" i="15"/>
  <c r="D20" i="15"/>
  <c r="A20" i="15"/>
  <c r="C19" i="19"/>
  <c r="B24" i="55"/>
  <c r="D20" i="29"/>
  <c r="C147" i="19"/>
  <c r="A148" i="15"/>
  <c r="O148" i="15"/>
  <c r="D148" i="29"/>
  <c r="C148" i="15"/>
  <c r="D148" i="15"/>
  <c r="C83" i="15"/>
  <c r="C82" i="19"/>
  <c r="A83" i="15"/>
  <c r="D83" i="15"/>
  <c r="D83" i="29"/>
  <c r="O83" i="15"/>
  <c r="D4" i="15"/>
  <c r="B204" i="15"/>
  <c r="C3" i="19"/>
  <c r="B3" i="19" s="1"/>
  <c r="B2" i="20" s="1"/>
  <c r="B8" i="55"/>
  <c r="A4" i="15"/>
  <c r="B8" i="57"/>
  <c r="B8" i="47"/>
  <c r="AA8" i="47" s="1"/>
  <c r="AZ8" i="47" s="1"/>
  <c r="D4" i="29"/>
  <c r="C4" i="15"/>
  <c r="O4" i="15"/>
  <c r="D65" i="15"/>
  <c r="D65" i="29"/>
  <c r="C65" i="15"/>
  <c r="O65" i="15"/>
  <c r="C64" i="19"/>
  <c r="A65" i="15"/>
  <c r="C183" i="19"/>
  <c r="A184" i="15"/>
  <c r="C184" i="15"/>
  <c r="D184" i="29"/>
  <c r="D184" i="15"/>
  <c r="O184" i="15"/>
  <c r="O101" i="15"/>
  <c r="D101" i="29"/>
  <c r="C101" i="15"/>
  <c r="D101" i="15"/>
  <c r="C100" i="19"/>
  <c r="A101" i="15"/>
  <c r="C123" i="19"/>
  <c r="A124" i="15"/>
  <c r="O124" i="15"/>
  <c r="D124" i="29"/>
  <c r="C124" i="15"/>
  <c r="D124" i="15"/>
  <c r="D59" i="15"/>
  <c r="O59" i="15"/>
  <c r="C58" i="19"/>
  <c r="A59" i="15"/>
  <c r="C59" i="15"/>
  <c r="D59" i="29"/>
  <c r="C186" i="19"/>
  <c r="A187" i="15"/>
  <c r="C187" i="15"/>
  <c r="D187" i="29"/>
  <c r="D187" i="15"/>
  <c r="O187" i="15"/>
  <c r="C110" i="15"/>
  <c r="D110" i="15"/>
  <c r="C109" i="19"/>
  <c r="A110" i="15"/>
  <c r="O110" i="15"/>
  <c r="D110" i="29"/>
  <c r="C40" i="19"/>
  <c r="B45" i="47"/>
  <c r="AA45" i="47" s="1"/>
  <c r="AZ45" i="47" s="1"/>
  <c r="D41" i="29"/>
  <c r="D41" i="15"/>
  <c r="B45" i="55"/>
  <c r="B45" i="57"/>
  <c r="O41" i="15"/>
  <c r="C41" i="15"/>
  <c r="A41" i="15"/>
  <c r="O169" i="15"/>
  <c r="C168" i="19"/>
  <c r="A169" i="15"/>
  <c r="C169" i="15"/>
  <c r="D169" i="29"/>
  <c r="D169" i="15"/>
  <c r="C18" i="15"/>
  <c r="O18" i="15"/>
  <c r="B22" i="57"/>
  <c r="A18" i="15"/>
  <c r="D18" i="15"/>
  <c r="B22" i="55"/>
  <c r="D18" i="29"/>
  <c r="C17" i="19"/>
  <c r="B22" i="47"/>
  <c r="AA22" i="47" s="1"/>
  <c r="AZ22" i="47" s="1"/>
  <c r="C128" i="15"/>
  <c r="D128" i="29"/>
  <c r="D128" i="15"/>
  <c r="O128" i="15"/>
  <c r="C127" i="19"/>
  <c r="A128" i="15"/>
  <c r="O63" i="15"/>
  <c r="C62" i="19"/>
  <c r="A63" i="15"/>
  <c r="C63" i="15"/>
  <c r="D63" i="29"/>
  <c r="D63" i="15"/>
  <c r="D191" i="15"/>
  <c r="D191" i="29"/>
  <c r="O191" i="15"/>
  <c r="C191" i="15"/>
  <c r="C190" i="19"/>
  <c r="A191" i="15"/>
  <c r="O114" i="15"/>
  <c r="C113" i="19"/>
  <c r="A114" i="15"/>
  <c r="C114" i="15"/>
  <c r="D114" i="29"/>
  <c r="D114" i="15"/>
  <c r="D45" i="15"/>
  <c r="B49" i="47"/>
  <c r="AA49" i="47" s="1"/>
  <c r="AZ49" i="47" s="1"/>
  <c r="B49" i="57"/>
  <c r="O45" i="15"/>
  <c r="C45" i="15"/>
  <c r="A45" i="15"/>
  <c r="C44" i="19"/>
  <c r="B49" i="55"/>
  <c r="D45" i="29"/>
  <c r="C173" i="15"/>
  <c r="D173" i="29"/>
  <c r="D173" i="15"/>
  <c r="O173" i="15"/>
  <c r="C172" i="19"/>
  <c r="A173" i="15"/>
  <c r="C35" i="19"/>
  <c r="B40" i="55"/>
  <c r="D36" i="29"/>
  <c r="B40" i="57"/>
  <c r="B40" i="47"/>
  <c r="AA40" i="47" s="1"/>
  <c r="AZ40" i="47" s="1"/>
  <c r="C36" i="15"/>
  <c r="O36" i="15"/>
  <c r="D36" i="15"/>
  <c r="A36" i="15"/>
  <c r="D164" i="15"/>
  <c r="C163" i="19"/>
  <c r="A164" i="15"/>
  <c r="O164" i="15"/>
  <c r="D164" i="29"/>
  <c r="C164" i="15"/>
  <c r="C99" i="15"/>
  <c r="D99" i="29"/>
  <c r="D99" i="15"/>
  <c r="O99" i="15"/>
  <c r="C98" i="19"/>
  <c r="A99" i="15"/>
  <c r="C22" i="15"/>
  <c r="A22" i="15"/>
  <c r="C21" i="19"/>
  <c r="B26" i="55"/>
  <c r="D22" i="29"/>
  <c r="D22" i="15"/>
  <c r="B26" i="47"/>
  <c r="AA26" i="47" s="1"/>
  <c r="AZ26" i="47" s="1"/>
  <c r="B26" i="57"/>
  <c r="O22" i="15"/>
  <c r="D150" i="15"/>
  <c r="O150" i="15"/>
  <c r="C149" i="19"/>
  <c r="A150" i="15"/>
  <c r="C150" i="15"/>
  <c r="D150" i="29"/>
  <c r="C80" i="19"/>
  <c r="A81" i="15"/>
  <c r="D81" i="15"/>
  <c r="D81" i="29"/>
  <c r="C81" i="15"/>
  <c r="O81" i="15"/>
  <c r="D6" i="15"/>
  <c r="O6" i="15"/>
  <c r="B10" i="57"/>
  <c r="A6" i="15"/>
  <c r="C5" i="19"/>
  <c r="B10" i="55"/>
  <c r="D6" i="29"/>
  <c r="C6" i="15"/>
  <c r="B10" i="47"/>
  <c r="AA10" i="47" s="1"/>
  <c r="AZ10" i="47" s="1"/>
  <c r="O55" i="15"/>
  <c r="C55" i="15"/>
  <c r="C54" i="19"/>
  <c r="A55" i="15"/>
  <c r="D55" i="15"/>
  <c r="D55" i="29"/>
  <c r="O165" i="15"/>
  <c r="C164" i="19"/>
  <c r="A165" i="15"/>
  <c r="C165" i="15"/>
  <c r="D165" i="29"/>
  <c r="D165" i="15"/>
  <c r="W124" i="57"/>
  <c r="W125" i="57" s="1"/>
  <c r="AL26" i="37"/>
  <c r="AM26" i="37" s="1"/>
  <c r="AI27" i="37"/>
  <c r="AL27" i="37" s="1"/>
  <c r="AM27" i="37" s="1"/>
  <c r="N122" i="57"/>
  <c r="N123" i="57" s="1"/>
  <c r="AG123" i="56"/>
  <c r="AM58" i="57"/>
  <c r="AM60" i="57" s="1"/>
  <c r="AM62" i="57"/>
  <c r="AG62" i="57"/>
  <c r="AG58" i="57"/>
  <c r="AG60" i="57" s="1"/>
  <c r="AJ41" i="37"/>
  <c r="BI3" i="37"/>
  <c r="AN40" i="37"/>
  <c r="AJ62" i="57"/>
  <c r="AJ58" i="57"/>
  <c r="AJ60" i="57" s="1"/>
  <c r="AL62" i="57"/>
  <c r="AL58" i="57"/>
  <c r="AL60" i="57" s="1"/>
  <c r="AM62" i="55"/>
  <c r="AM58" i="55"/>
  <c r="AM60" i="55" s="1"/>
  <c r="AG62" i="55"/>
  <c r="AG58" i="55"/>
  <c r="AG60" i="55" s="1"/>
  <c r="AN34" i="37"/>
  <c r="AJ35" i="37"/>
  <c r="BF3" i="37"/>
  <c r="AT3" i="37"/>
  <c r="AJ11" i="37"/>
  <c r="AN10" i="37"/>
  <c r="AJ62" i="55"/>
  <c r="AJ58" i="55"/>
  <c r="AJ60" i="55" s="1"/>
  <c r="AL62" i="55"/>
  <c r="AL58" i="55"/>
  <c r="AL60" i="55" s="1"/>
  <c r="AH58" i="57"/>
  <c r="AH60" i="57" s="1"/>
  <c r="AH62" i="57"/>
  <c r="AE62" i="57"/>
  <c r="AE58" i="57"/>
  <c r="AE60" i="57" s="1"/>
  <c r="AD58" i="57"/>
  <c r="AD60" i="57" s="1"/>
  <c r="AJ23" i="37"/>
  <c r="AZ3" i="37"/>
  <c r="AN22" i="37"/>
  <c r="BL3" i="37"/>
  <c r="AN46" i="37"/>
  <c r="AJ47" i="37"/>
  <c r="AJ5" i="37"/>
  <c r="AQ3" i="37"/>
  <c r="AN28" i="37"/>
  <c r="BC3" i="37"/>
  <c r="AJ29" i="37"/>
  <c r="AI62" i="57"/>
  <c r="AI58" i="57"/>
  <c r="AI60" i="57" s="1"/>
  <c r="AF62" i="57"/>
  <c r="AF58" i="57"/>
  <c r="AF60" i="57" s="1"/>
  <c r="AK62" i="55"/>
  <c r="AK58" i="55"/>
  <c r="AK60" i="55" s="1"/>
  <c r="AH62" i="55"/>
  <c r="AH58" i="55"/>
  <c r="AH60" i="55" s="1"/>
  <c r="AE62" i="55"/>
  <c r="AE58" i="55"/>
  <c r="AE60" i="55" s="1"/>
  <c r="AD58" i="55"/>
  <c r="AD60" i="55" s="1"/>
  <c r="AJ53" i="37"/>
  <c r="BO3" i="37"/>
  <c r="AN52" i="37"/>
  <c r="AJ59" i="37"/>
  <c r="BR3" i="37"/>
  <c r="AN58" i="37"/>
  <c r="AW3" i="37"/>
  <c r="AN16" i="37"/>
  <c r="AJ17" i="37"/>
  <c r="AI62" i="55"/>
  <c r="AI58" i="55"/>
  <c r="AI60" i="55" s="1"/>
  <c r="AF62" i="55"/>
  <c r="AF58" i="55"/>
  <c r="AF60" i="55" s="1"/>
  <c r="AK62" i="57"/>
  <c r="AK58" i="57"/>
  <c r="AK60" i="57" s="1"/>
  <c r="AL50" i="40"/>
  <c r="AM50" i="40" s="1"/>
  <c r="AI51" i="40"/>
  <c r="AL51" i="40" s="1"/>
  <c r="AM51" i="40" s="1"/>
  <c r="AD123" i="56"/>
  <c r="AU123" i="55"/>
  <c r="AS123" i="57"/>
  <c r="AT123" i="56"/>
  <c r="AG123" i="58"/>
  <c r="AK123" i="56"/>
  <c r="AI33" i="40"/>
  <c r="AL33" i="40" s="1"/>
  <c r="AM33" i="40" s="1"/>
  <c r="AL32" i="40"/>
  <c r="AM32" i="40" s="1"/>
  <c r="AL62" i="40"/>
  <c r="AM62" i="40" s="1"/>
  <c r="AI63" i="40"/>
  <c r="AL63" i="40" s="1"/>
  <c r="AM63" i="40" s="1"/>
  <c r="AI39" i="37"/>
  <c r="AL39" i="37" s="1"/>
  <c r="AM39" i="37" s="1"/>
  <c r="AL38" i="37"/>
  <c r="AM38" i="37" s="1"/>
  <c r="AH123" i="58"/>
  <c r="AO123" i="56"/>
  <c r="AW123" i="58"/>
  <c r="AR123" i="55"/>
  <c r="AL26" i="40"/>
  <c r="AM26" i="40" s="1"/>
  <c r="AI27" i="40"/>
  <c r="AL27" i="40" s="1"/>
  <c r="AM27" i="40" s="1"/>
  <c r="AI9" i="40"/>
  <c r="AL9" i="40" s="1"/>
  <c r="AM9" i="40" s="1"/>
  <c r="AL8" i="40"/>
  <c r="AM8" i="40" s="1"/>
  <c r="AJ123" i="58"/>
  <c r="AL123" i="58"/>
  <c r="AP123" i="58"/>
  <c r="AI123" i="58"/>
  <c r="AQ123" i="57"/>
  <c r="AL20" i="40"/>
  <c r="AM20" i="40" s="1"/>
  <c r="AI21" i="40"/>
  <c r="AL21" i="40" s="1"/>
  <c r="AM21" i="40" s="1"/>
  <c r="AL38" i="40"/>
  <c r="AM38" i="40" s="1"/>
  <c r="AI39" i="40"/>
  <c r="AL39" i="40" s="1"/>
  <c r="AM39" i="40" s="1"/>
  <c r="AL62" i="37"/>
  <c r="AM62" i="37" s="1"/>
  <c r="AI63" i="37"/>
  <c r="AL63" i="37" s="1"/>
  <c r="AM63" i="37" s="1"/>
  <c r="AL14" i="40"/>
  <c r="AM14" i="40" s="1"/>
  <c r="AI15" i="40"/>
  <c r="AL15" i="40" s="1"/>
  <c r="AM15" i="40" s="1"/>
  <c r="AL44" i="37"/>
  <c r="AM44" i="37" s="1"/>
  <c r="AI45" i="37"/>
  <c r="AL45" i="37" s="1"/>
  <c r="AM45" i="37" s="1"/>
  <c r="AI45" i="40"/>
  <c r="AL45" i="40" s="1"/>
  <c r="AM45" i="40" s="1"/>
  <c r="AL44" i="40"/>
  <c r="AM44" i="40" s="1"/>
  <c r="AO123" i="55"/>
  <c r="BQ119" i="57"/>
  <c r="R122" i="57"/>
  <c r="AQ123" i="55"/>
  <c r="AT123" i="57"/>
  <c r="AD123" i="58"/>
  <c r="AT123" i="55"/>
  <c r="AS123" i="58"/>
  <c r="AO123" i="57"/>
  <c r="AF123" i="58"/>
  <c r="C60" i="58"/>
  <c r="R119" i="57"/>
  <c r="AU123" i="58"/>
  <c r="AU123" i="56"/>
  <c r="AU123" i="57"/>
  <c r="BI124" i="57"/>
  <c r="BI125" i="57" s="1"/>
  <c r="BI122" i="57"/>
  <c r="BI119" i="57"/>
  <c r="BQ122" i="57"/>
  <c r="H124" i="58"/>
  <c r="H125" i="58" s="1"/>
  <c r="H122" i="58"/>
  <c r="H119" i="58"/>
  <c r="I124" i="57"/>
  <c r="I125" i="57" s="1"/>
  <c r="I119" i="57"/>
  <c r="I123" i="57" s="1"/>
  <c r="G124" i="55"/>
  <c r="G125" i="55" s="1"/>
  <c r="G119" i="55"/>
  <c r="BP122" i="55"/>
  <c r="BP119" i="55"/>
  <c r="BP124" i="55"/>
  <c r="BP125" i="55" s="1"/>
  <c r="G122" i="55"/>
  <c r="V119" i="56"/>
  <c r="V124" i="56"/>
  <c r="V125" i="56" s="1"/>
  <c r="V122" i="56"/>
  <c r="H122" i="56"/>
  <c r="H119" i="56"/>
  <c r="H124" i="56"/>
  <c r="H125" i="56" s="1"/>
  <c r="J124" i="55"/>
  <c r="J125" i="55" s="1"/>
  <c r="J119" i="55"/>
  <c r="J122" i="55"/>
  <c r="I124" i="55"/>
  <c r="I125" i="55" s="1"/>
  <c r="I119" i="55"/>
  <c r="BF119" i="55"/>
  <c r="BF122" i="55"/>
  <c r="BF124" i="55"/>
  <c r="BF125" i="55" s="1"/>
  <c r="L124" i="58"/>
  <c r="L125" i="58" s="1"/>
  <c r="L119" i="58"/>
  <c r="L122" i="58"/>
  <c r="BJ122" i="57"/>
  <c r="BJ124" i="57"/>
  <c r="BJ125" i="57" s="1"/>
  <c r="BJ119" i="57"/>
  <c r="X119" i="57"/>
  <c r="X124" i="57"/>
  <c r="X125" i="57" s="1"/>
  <c r="X122" i="57"/>
  <c r="T124" i="57"/>
  <c r="T125" i="57" s="1"/>
  <c r="BK124" i="57"/>
  <c r="BK125" i="57" s="1"/>
  <c r="BK119" i="57"/>
  <c r="BK122" i="57"/>
  <c r="BE122" i="57"/>
  <c r="BE124" i="57"/>
  <c r="BE125" i="57" s="1"/>
  <c r="BE119" i="57"/>
  <c r="H124" i="57"/>
  <c r="H125" i="57" s="1"/>
  <c r="H119" i="57"/>
  <c r="H122" i="57"/>
  <c r="BC122" i="57"/>
  <c r="P122" i="56"/>
  <c r="P119" i="56"/>
  <c r="P124" i="56"/>
  <c r="P125" i="56" s="1"/>
  <c r="W122" i="57"/>
  <c r="W123" i="57" s="1"/>
  <c r="T122" i="57"/>
  <c r="T123" i="57" s="1"/>
  <c r="BJ124" i="55"/>
  <c r="BJ125" i="55" s="1"/>
  <c r="BJ122" i="55"/>
  <c r="BJ119" i="55"/>
  <c r="N122" i="56"/>
  <c r="N119" i="56"/>
  <c r="N124" i="56"/>
  <c r="R124" i="55"/>
  <c r="R125" i="55" s="1"/>
  <c r="R119" i="55"/>
  <c r="R122" i="55"/>
  <c r="BV119" i="55"/>
  <c r="BV124" i="55"/>
  <c r="BV125" i="55" s="1"/>
  <c r="BV122" i="55"/>
  <c r="U122" i="56"/>
  <c r="U124" i="56"/>
  <c r="U125" i="56" s="1"/>
  <c r="U119" i="56"/>
  <c r="K124" i="55"/>
  <c r="K125" i="55" s="1"/>
  <c r="K119" i="55"/>
  <c r="BE124" i="55"/>
  <c r="BE125" i="55" s="1"/>
  <c r="BE119" i="55"/>
  <c r="BE122" i="55"/>
  <c r="H119" i="55"/>
  <c r="H122" i="55"/>
  <c r="BU124" i="57"/>
  <c r="BU125" i="57" s="1"/>
  <c r="BU119" i="57"/>
  <c r="BU122" i="57"/>
  <c r="AO123" i="58"/>
  <c r="BR119" i="57"/>
  <c r="BR124" i="57"/>
  <c r="BR125" i="57" s="1"/>
  <c r="BR122" i="57"/>
  <c r="Q122" i="58"/>
  <c r="Q124" i="58"/>
  <c r="Q125" i="58" s="1"/>
  <c r="Q119" i="58"/>
  <c r="BO119" i="57"/>
  <c r="BO124" i="57"/>
  <c r="BO125" i="57" s="1"/>
  <c r="BO122" i="57"/>
  <c r="J124" i="57"/>
  <c r="J125" i="57" s="1"/>
  <c r="J119" i="57"/>
  <c r="J122" i="57"/>
  <c r="AN38" i="40"/>
  <c r="AJ39" i="40"/>
  <c r="AN39" i="40" s="1"/>
  <c r="BR119" i="55"/>
  <c r="BR124" i="55"/>
  <c r="BR125" i="55" s="1"/>
  <c r="BR122" i="55"/>
  <c r="Q122" i="56"/>
  <c r="Q119" i="56"/>
  <c r="Q124" i="56"/>
  <c r="Q125" i="56" s="1"/>
  <c r="V124" i="57"/>
  <c r="V125" i="57" s="1"/>
  <c r="V119" i="57"/>
  <c r="BQ119" i="55"/>
  <c r="BQ122" i="55"/>
  <c r="I119" i="58"/>
  <c r="I122" i="58"/>
  <c r="I124" i="58"/>
  <c r="I125" i="58" s="1"/>
  <c r="BH124" i="57"/>
  <c r="BH125" i="57" s="1"/>
  <c r="BH122" i="57"/>
  <c r="BH119" i="57"/>
  <c r="O122" i="58"/>
  <c r="O119" i="58"/>
  <c r="O124" i="58"/>
  <c r="AN56" i="40"/>
  <c r="AJ57" i="40"/>
  <c r="AN57" i="40" s="1"/>
  <c r="V124" i="55"/>
  <c r="V125" i="55" s="1"/>
  <c r="V119" i="55"/>
  <c r="V123" i="55" s="1"/>
  <c r="BD124" i="55"/>
  <c r="BD125" i="55" s="1"/>
  <c r="BD119" i="55"/>
  <c r="BD122" i="55"/>
  <c r="M124" i="57"/>
  <c r="M125" i="57" s="1"/>
  <c r="M119" i="57"/>
  <c r="M122" i="57"/>
  <c r="BL124" i="57"/>
  <c r="BL125" i="57" s="1"/>
  <c r="BL119" i="57"/>
  <c r="BL122" i="57"/>
  <c r="X122" i="58"/>
  <c r="X119" i="58"/>
  <c r="X124" i="58"/>
  <c r="X125" i="58" s="1"/>
  <c r="Q124" i="57"/>
  <c r="Q125" i="57" s="1"/>
  <c r="Q119" i="57"/>
  <c r="Q123" i="57" s="1"/>
  <c r="BC119" i="57"/>
  <c r="BQ124" i="55"/>
  <c r="BQ125" i="55" s="1"/>
  <c r="F119" i="56"/>
  <c r="F122" i="56"/>
  <c r="F124" i="56"/>
  <c r="F125" i="56" s="1"/>
  <c r="O119" i="56"/>
  <c r="O124" i="56"/>
  <c r="O122" i="56"/>
  <c r="V122" i="57"/>
  <c r="X119" i="55"/>
  <c r="X122" i="55"/>
  <c r="M122" i="55"/>
  <c r="M119" i="55"/>
  <c r="M124" i="55"/>
  <c r="M125" i="55" s="1"/>
  <c r="BM124" i="55"/>
  <c r="BM125" i="55" s="1"/>
  <c r="BM119" i="55"/>
  <c r="BM122" i="55"/>
  <c r="U122" i="57"/>
  <c r="BP119" i="57"/>
  <c r="BP122" i="57"/>
  <c r="K122" i="55"/>
  <c r="AN123" i="57"/>
  <c r="AN123" i="56"/>
  <c r="AH123" i="56"/>
  <c r="AJ123" i="56"/>
  <c r="E124" i="58"/>
  <c r="E125" i="58" s="1"/>
  <c r="E122" i="58"/>
  <c r="E119" i="58"/>
  <c r="AJ51" i="40"/>
  <c r="AN51" i="40" s="1"/>
  <c r="AN50" i="40"/>
  <c r="S122" i="56"/>
  <c r="S119" i="56"/>
  <c r="S124" i="56"/>
  <c r="S125" i="56" s="1"/>
  <c r="U119" i="55"/>
  <c r="U122" i="55"/>
  <c r="U124" i="55"/>
  <c r="U125" i="55" s="1"/>
  <c r="K119" i="56"/>
  <c r="K122" i="56"/>
  <c r="K124" i="56"/>
  <c r="K125" i="56" s="1"/>
  <c r="BO124" i="55"/>
  <c r="BO125" i="55" s="1"/>
  <c r="BO119" i="55"/>
  <c r="BO122" i="55"/>
  <c r="T122" i="56"/>
  <c r="T124" i="56"/>
  <c r="T125" i="56" s="1"/>
  <c r="T119" i="56"/>
  <c r="BS124" i="55"/>
  <c r="BS125" i="55" s="1"/>
  <c r="BS119" i="55"/>
  <c r="BS122" i="55"/>
  <c r="BD124" i="57"/>
  <c r="BD125" i="57" s="1"/>
  <c r="BD119" i="57"/>
  <c r="BD122" i="57"/>
  <c r="W119" i="56"/>
  <c r="W124" i="56"/>
  <c r="W125" i="56" s="1"/>
  <c r="W122" i="56"/>
  <c r="BG124" i="55"/>
  <c r="BG125" i="55" s="1"/>
  <c r="BG119" i="55"/>
  <c r="BG122" i="55"/>
  <c r="R119" i="56"/>
  <c r="R122" i="56"/>
  <c r="R124" i="56"/>
  <c r="R125" i="56" s="1"/>
  <c r="F124" i="58"/>
  <c r="F125" i="58" s="1"/>
  <c r="F119" i="58"/>
  <c r="F122" i="58"/>
  <c r="S124" i="57"/>
  <c r="S125" i="57" s="1"/>
  <c r="S119" i="57"/>
  <c r="M124" i="58"/>
  <c r="M125" i="58" s="1"/>
  <c r="M122" i="58"/>
  <c r="M119" i="58"/>
  <c r="U124" i="58"/>
  <c r="U125" i="58" s="1"/>
  <c r="U119" i="58"/>
  <c r="U122" i="58"/>
  <c r="K124" i="57"/>
  <c r="K125" i="57" s="1"/>
  <c r="K119" i="57"/>
  <c r="K123" i="57" s="1"/>
  <c r="L119" i="56"/>
  <c r="L122" i="56"/>
  <c r="L124" i="56"/>
  <c r="L125" i="56" s="1"/>
  <c r="BT122" i="55"/>
  <c r="BT119" i="55"/>
  <c r="BT124" i="55"/>
  <c r="BT125" i="55" s="1"/>
  <c r="BL122" i="55"/>
  <c r="BL119" i="55"/>
  <c r="BL124" i="55"/>
  <c r="BL125" i="55" s="1"/>
  <c r="X119" i="56"/>
  <c r="X124" i="56"/>
  <c r="X125" i="56" s="1"/>
  <c r="X122" i="56"/>
  <c r="T124" i="55"/>
  <c r="T125" i="55" s="1"/>
  <c r="T119" i="55"/>
  <c r="T123" i="55" s="1"/>
  <c r="BK124" i="55"/>
  <c r="BK125" i="55" s="1"/>
  <c r="BK122" i="55"/>
  <c r="BK119" i="55"/>
  <c r="Q124" i="55"/>
  <c r="Q125" i="55" s="1"/>
  <c r="Q119" i="55"/>
  <c r="Q123" i="55" s="1"/>
  <c r="BC124" i="55"/>
  <c r="BC125" i="55" s="1"/>
  <c r="BC119" i="55"/>
  <c r="BC122" i="55"/>
  <c r="S122" i="58"/>
  <c r="S124" i="58"/>
  <c r="S125" i="58" s="1"/>
  <c r="S119" i="58"/>
  <c r="U124" i="57"/>
  <c r="U125" i="57" s="1"/>
  <c r="K124" i="58"/>
  <c r="K125" i="58" s="1"/>
  <c r="K119" i="58"/>
  <c r="K122" i="58"/>
  <c r="AT123" i="58"/>
  <c r="AK123" i="58"/>
  <c r="AR123" i="56"/>
  <c r="AW124" i="55"/>
  <c r="AW125" i="55" s="1"/>
  <c r="AW122" i="55"/>
  <c r="AW119" i="55"/>
  <c r="T119" i="58"/>
  <c r="T122" i="58"/>
  <c r="T124" i="58"/>
  <c r="T125" i="58" s="1"/>
  <c r="BS119" i="57"/>
  <c r="BS122" i="57"/>
  <c r="V119" i="58"/>
  <c r="V122" i="58"/>
  <c r="V124" i="58"/>
  <c r="V125" i="58" s="1"/>
  <c r="W124" i="58"/>
  <c r="W125" i="58" s="1"/>
  <c r="W119" i="58"/>
  <c r="W122" i="58"/>
  <c r="I119" i="56"/>
  <c r="I124" i="56"/>
  <c r="I125" i="56" s="1"/>
  <c r="I122" i="56"/>
  <c r="BG124" i="57"/>
  <c r="BG125" i="57" s="1"/>
  <c r="BG122" i="57"/>
  <c r="BG123" i="57" s="1"/>
  <c r="R119" i="58"/>
  <c r="R122" i="58"/>
  <c r="R124" i="58"/>
  <c r="R125" i="58" s="1"/>
  <c r="BF124" i="57"/>
  <c r="BF125" i="57" s="1"/>
  <c r="BF119" i="57"/>
  <c r="BF122" i="57"/>
  <c r="BU119" i="55"/>
  <c r="BU122" i="55"/>
  <c r="W124" i="55"/>
  <c r="W125" i="55" s="1"/>
  <c r="W119" i="55"/>
  <c r="W123" i="55" s="1"/>
  <c r="E124" i="56"/>
  <c r="E125" i="56" s="1"/>
  <c r="E119" i="56"/>
  <c r="E122" i="56"/>
  <c r="AW124" i="57"/>
  <c r="AW125" i="57" s="1"/>
  <c r="AW119" i="57"/>
  <c r="AW122" i="57"/>
  <c r="BI119" i="55"/>
  <c r="BI122" i="55"/>
  <c r="BI124" i="55"/>
  <c r="BI125" i="55" s="1"/>
  <c r="AJ15" i="40"/>
  <c r="AN15" i="40" s="1"/>
  <c r="AN14" i="40"/>
  <c r="BN124" i="57"/>
  <c r="BN125" i="57" s="1"/>
  <c r="BN122" i="57"/>
  <c r="BN119" i="57"/>
  <c r="G124" i="57"/>
  <c r="G125" i="57" s="1"/>
  <c r="G119" i="57"/>
  <c r="G123" i="57" s="1"/>
  <c r="P119" i="58"/>
  <c r="P124" i="58"/>
  <c r="P125" i="58" s="1"/>
  <c r="P122" i="58"/>
  <c r="BT124" i="57"/>
  <c r="BT125" i="57" s="1"/>
  <c r="BT119" i="57"/>
  <c r="BT122" i="57"/>
  <c r="BN119" i="55"/>
  <c r="BN124" i="55"/>
  <c r="BN125" i="55" s="1"/>
  <c r="BN122" i="55"/>
  <c r="N124" i="58"/>
  <c r="N119" i="58"/>
  <c r="N122" i="58"/>
  <c r="BV119" i="57"/>
  <c r="BV124" i="57"/>
  <c r="BV125" i="57" s="1"/>
  <c r="BV122" i="57"/>
  <c r="J124" i="56"/>
  <c r="J125" i="56" s="1"/>
  <c r="J119" i="56"/>
  <c r="J122" i="56"/>
  <c r="BM124" i="57"/>
  <c r="BM125" i="57" s="1"/>
  <c r="BM119" i="57"/>
  <c r="BM122" i="57"/>
  <c r="N124" i="57"/>
  <c r="N125" i="57" s="1"/>
  <c r="BH119" i="55"/>
  <c r="BH124" i="55"/>
  <c r="BH125" i="55" s="1"/>
  <c r="BH122" i="55"/>
  <c r="N124" i="55"/>
  <c r="N125" i="55" s="1"/>
  <c r="N119" i="55"/>
  <c r="N123" i="55" s="1"/>
  <c r="I122" i="55"/>
  <c r="S124" i="55"/>
  <c r="S125" i="55" s="1"/>
  <c r="S119" i="55"/>
  <c r="S123" i="55" s="1"/>
  <c r="M124" i="56"/>
  <c r="M125" i="56" s="1"/>
  <c r="M119" i="56"/>
  <c r="M122" i="56"/>
  <c r="J124" i="58"/>
  <c r="J125" i="58" s="1"/>
  <c r="J119" i="58"/>
  <c r="J122" i="58"/>
  <c r="S122" i="57"/>
  <c r="AN44" i="40"/>
  <c r="AJ45" i="40"/>
  <c r="AN45" i="40" s="1"/>
  <c r="AS123" i="55"/>
  <c r="AV123" i="55"/>
  <c r="AV123" i="57"/>
  <c r="AQ123" i="56"/>
  <c r="AM123" i="56"/>
  <c r="AQ123" i="58"/>
  <c r="AW123" i="56"/>
  <c r="AE123" i="56"/>
  <c r="AP123" i="57"/>
  <c r="AI123" i="56"/>
  <c r="AL123" i="56"/>
  <c r="AS123" i="56"/>
  <c r="AM123" i="58"/>
  <c r="AV123" i="58"/>
  <c r="AN123" i="55"/>
  <c r="AN123" i="58"/>
  <c r="AE123" i="58"/>
  <c r="AP123" i="56"/>
  <c r="AP123" i="55"/>
  <c r="AV123" i="56"/>
  <c r="AR123" i="57"/>
  <c r="AF123" i="56"/>
  <c r="AR123" i="58"/>
  <c r="U123" i="57" l="1"/>
  <c r="I4" i="37"/>
  <c r="G4" i="37"/>
  <c r="K2" i="36" s="1"/>
  <c r="AN7" i="40"/>
  <c r="AJ8" i="40"/>
  <c r="H334" i="26"/>
  <c r="H133" i="27"/>
  <c r="H333" i="20" s="1"/>
  <c r="H1134" i="26"/>
  <c r="F133" i="27"/>
  <c r="F333" i="20" s="1"/>
  <c r="H934" i="26"/>
  <c r="H534" i="26"/>
  <c r="H734" i="26"/>
  <c r="G133" i="27"/>
  <c r="G333" i="20" s="1"/>
  <c r="A133" i="27"/>
  <c r="E333" i="20"/>
  <c r="AK333" i="20" s="1"/>
  <c r="I133" i="27"/>
  <c r="I333" i="20" s="1"/>
  <c r="I334" i="26"/>
  <c r="I1134" i="26"/>
  <c r="J133" i="27"/>
  <c r="J333" i="20" s="1"/>
  <c r="I934" i="26"/>
  <c r="I534" i="26"/>
  <c r="I734" i="26"/>
  <c r="J120" i="27"/>
  <c r="J320" i="20" s="1"/>
  <c r="I721" i="26"/>
  <c r="I321" i="26"/>
  <c r="I521" i="26"/>
  <c r="I1121" i="26"/>
  <c r="I921" i="26"/>
  <c r="A120" i="27"/>
  <c r="E320" i="20"/>
  <c r="AK320" i="20" s="1"/>
  <c r="I120" i="27"/>
  <c r="I320" i="20" s="1"/>
  <c r="G120" i="27"/>
  <c r="G320" i="20" s="1"/>
  <c r="H1121" i="26"/>
  <c r="H120" i="27"/>
  <c r="H320" i="20" s="1"/>
  <c r="H921" i="26"/>
  <c r="F120" i="27"/>
  <c r="F320" i="20" s="1"/>
  <c r="H721" i="26"/>
  <c r="H321" i="26"/>
  <c r="H521" i="26"/>
  <c r="E389" i="20"/>
  <c r="AK389" i="20" s="1"/>
  <c r="I189" i="27"/>
  <c r="I389" i="20" s="1"/>
  <c r="G189" i="27"/>
  <c r="G389" i="20" s="1"/>
  <c r="A189" i="27"/>
  <c r="H390" i="26"/>
  <c r="H189" i="27"/>
  <c r="H389" i="20" s="1"/>
  <c r="H1190" i="26"/>
  <c r="F189" i="27"/>
  <c r="F389" i="20" s="1"/>
  <c r="H990" i="26"/>
  <c r="H590" i="26"/>
  <c r="H790" i="26"/>
  <c r="A115" i="27"/>
  <c r="E315" i="20"/>
  <c r="AK315" i="20" s="1"/>
  <c r="I115" i="27"/>
  <c r="I315" i="20" s="1"/>
  <c r="G115" i="27"/>
  <c r="G315" i="20" s="1"/>
  <c r="J115" i="27"/>
  <c r="J315" i="20" s="1"/>
  <c r="I716" i="26"/>
  <c r="I316" i="26"/>
  <c r="I516" i="26"/>
  <c r="I1116" i="26"/>
  <c r="I916" i="26"/>
  <c r="F115" i="27"/>
  <c r="F315" i="20" s="1"/>
  <c r="H716" i="26"/>
  <c r="H316" i="26"/>
  <c r="H516" i="26"/>
  <c r="H1116" i="26"/>
  <c r="H115" i="27"/>
  <c r="H315" i="20" s="1"/>
  <c r="H916" i="26"/>
  <c r="AC8" i="56"/>
  <c r="D62" i="56"/>
  <c r="I852" i="26"/>
  <c r="J51" i="27"/>
  <c r="J251" i="20" s="1"/>
  <c r="I652" i="26"/>
  <c r="I1052" i="26"/>
  <c r="I252" i="26"/>
  <c r="I452" i="26"/>
  <c r="C111" i="58"/>
  <c r="AB111" i="58" s="1"/>
  <c r="AB57" i="58"/>
  <c r="AC8" i="58"/>
  <c r="D62" i="58"/>
  <c r="H554" i="26"/>
  <c r="H754" i="26"/>
  <c r="H354" i="26"/>
  <c r="H153" i="27"/>
  <c r="H353" i="20" s="1"/>
  <c r="F153" i="27"/>
  <c r="F353" i="20" s="1"/>
  <c r="H954" i="26"/>
  <c r="H1154" i="26"/>
  <c r="E202" i="20"/>
  <c r="AK202" i="20" s="1"/>
  <c r="G2" i="27"/>
  <c r="G202" i="20" s="1"/>
  <c r="I2" i="27"/>
  <c r="I202" i="20" s="1"/>
  <c r="A2" i="27"/>
  <c r="H1003" i="26"/>
  <c r="H2" i="27"/>
  <c r="H202" i="20" s="1"/>
  <c r="H803" i="26"/>
  <c r="F2" i="27"/>
  <c r="F202" i="20" s="1"/>
  <c r="H203" i="26"/>
  <c r="H403" i="26"/>
  <c r="H603" i="26"/>
  <c r="A153" i="27"/>
  <c r="E353" i="20"/>
  <c r="AK353" i="20" s="1"/>
  <c r="I153" i="27"/>
  <c r="I353" i="20" s="1"/>
  <c r="G153" i="27"/>
  <c r="G353" i="20" s="1"/>
  <c r="E376" i="20"/>
  <c r="AK376" i="20" s="1"/>
  <c r="I176" i="27"/>
  <c r="I376" i="20" s="1"/>
  <c r="A176" i="27"/>
  <c r="G176" i="27"/>
  <c r="G376" i="20" s="1"/>
  <c r="I377" i="26"/>
  <c r="I577" i="26"/>
  <c r="I977" i="26"/>
  <c r="I1177" i="26"/>
  <c r="J176" i="27"/>
  <c r="J376" i="20" s="1"/>
  <c r="I777" i="26"/>
  <c r="AC57" i="58"/>
  <c r="D111" i="58"/>
  <c r="AC111" i="58" s="1"/>
  <c r="F51" i="27"/>
  <c r="F251" i="20" s="1"/>
  <c r="H652" i="26"/>
  <c r="H252" i="26"/>
  <c r="H452" i="26"/>
  <c r="H51" i="27"/>
  <c r="H251" i="20" s="1"/>
  <c r="H852" i="26"/>
  <c r="H1052" i="26"/>
  <c r="E251" i="20"/>
  <c r="AK251" i="20" s="1"/>
  <c r="G51" i="27"/>
  <c r="G251" i="20" s="1"/>
  <c r="I51" i="27"/>
  <c r="I251" i="20" s="1"/>
  <c r="A51" i="27"/>
  <c r="J2" i="27"/>
  <c r="J202" i="20" s="1"/>
  <c r="I403" i="26"/>
  <c r="I803" i="26"/>
  <c r="I1003" i="26"/>
  <c r="I603" i="26"/>
  <c r="I203" i="26"/>
  <c r="D111" i="56"/>
  <c r="AC111" i="56" s="1"/>
  <c r="AC57" i="56"/>
  <c r="C111" i="56"/>
  <c r="AB111" i="56" s="1"/>
  <c r="AB57" i="56"/>
  <c r="AB8" i="56"/>
  <c r="C62" i="56"/>
  <c r="AB62" i="56" s="1"/>
  <c r="AB8" i="58"/>
  <c r="C62" i="58"/>
  <c r="AB62" i="58" s="1"/>
  <c r="H1177" i="26"/>
  <c r="H176" i="27"/>
  <c r="H376" i="20" s="1"/>
  <c r="H977" i="26"/>
  <c r="H777" i="26"/>
  <c r="H377" i="26"/>
  <c r="H577" i="26"/>
  <c r="F176" i="27"/>
  <c r="F376" i="20" s="1"/>
  <c r="I554" i="26"/>
  <c r="I754" i="26"/>
  <c r="I354" i="26"/>
  <c r="I1154" i="26"/>
  <c r="J153" i="27"/>
  <c r="J353" i="20" s="1"/>
  <c r="I954" i="26"/>
  <c r="F102" i="27"/>
  <c r="F302" i="20" s="1"/>
  <c r="H1103" i="26"/>
  <c r="H703" i="26"/>
  <c r="H903" i="26"/>
  <c r="H102" i="27"/>
  <c r="H302" i="20" s="1"/>
  <c r="H303" i="26"/>
  <c r="H503" i="26"/>
  <c r="D86" i="58"/>
  <c r="AC86" i="58" s="1"/>
  <c r="AC32" i="58"/>
  <c r="I102" i="27"/>
  <c r="I302" i="20" s="1"/>
  <c r="G102" i="27"/>
  <c r="G302" i="20" s="1"/>
  <c r="A102" i="27"/>
  <c r="E302" i="20"/>
  <c r="AK302" i="20" s="1"/>
  <c r="I627" i="26"/>
  <c r="I427" i="26"/>
  <c r="J26" i="27"/>
  <c r="J226" i="20" s="1"/>
  <c r="I227" i="26"/>
  <c r="I827" i="26"/>
  <c r="I1027" i="26"/>
  <c r="I26" i="27"/>
  <c r="I226" i="20" s="1"/>
  <c r="G26" i="27"/>
  <c r="G226" i="20" s="1"/>
  <c r="A26" i="27"/>
  <c r="E226" i="20"/>
  <c r="AK226" i="20" s="1"/>
  <c r="D86" i="56"/>
  <c r="AC86" i="56" s="1"/>
  <c r="AC32" i="56"/>
  <c r="I503" i="26"/>
  <c r="J102" i="27"/>
  <c r="J302" i="20" s="1"/>
  <c r="I903" i="26"/>
  <c r="I703" i="26"/>
  <c r="I303" i="26"/>
  <c r="I1103" i="26"/>
  <c r="H427" i="26"/>
  <c r="H827" i="26"/>
  <c r="H227" i="26"/>
  <c r="H26" i="27"/>
  <c r="H226" i="20" s="1"/>
  <c r="H627" i="26"/>
  <c r="F26" i="27"/>
  <c r="F226" i="20" s="1"/>
  <c r="H1027" i="26"/>
  <c r="C86" i="58"/>
  <c r="AB86" i="58" s="1"/>
  <c r="AB32" i="58"/>
  <c r="C86" i="56"/>
  <c r="AB86" i="56" s="1"/>
  <c r="AB32" i="56"/>
  <c r="I1098" i="26"/>
  <c r="J97" i="27"/>
  <c r="J297" i="20" s="1"/>
  <c r="I898" i="26"/>
  <c r="I298" i="26"/>
  <c r="I498" i="26"/>
  <c r="I698" i="26"/>
  <c r="D74" i="58"/>
  <c r="AC74" i="58" s="1"/>
  <c r="AC20" i="58"/>
  <c r="I10" i="27"/>
  <c r="I210" i="20" s="1"/>
  <c r="G10" i="27"/>
  <c r="G210" i="20" s="1"/>
  <c r="E210" i="20"/>
  <c r="AK210" i="20" s="1"/>
  <c r="A10" i="27"/>
  <c r="D80" i="58"/>
  <c r="AC80" i="58" s="1"/>
  <c r="AC26" i="58"/>
  <c r="H47" i="27"/>
  <c r="H247" i="20" s="1"/>
  <c r="H648" i="26"/>
  <c r="H248" i="26"/>
  <c r="H448" i="26"/>
  <c r="H1048" i="26"/>
  <c r="H848" i="26"/>
  <c r="F47" i="27"/>
  <c r="F247" i="20" s="1"/>
  <c r="G74" i="27"/>
  <c r="G274" i="20" s="1"/>
  <c r="A74" i="27"/>
  <c r="I74" i="27"/>
  <c r="I274" i="20" s="1"/>
  <c r="E274" i="20"/>
  <c r="AK274" i="20" s="1"/>
  <c r="I97" i="27"/>
  <c r="I297" i="20" s="1"/>
  <c r="G97" i="27"/>
  <c r="G297" i="20" s="1"/>
  <c r="A97" i="27"/>
  <c r="E297" i="20"/>
  <c r="AK297" i="20" s="1"/>
  <c r="I947" i="26"/>
  <c r="I1147" i="26"/>
  <c r="I747" i="26"/>
  <c r="I547" i="26"/>
  <c r="J146" i="27"/>
  <c r="J346" i="20" s="1"/>
  <c r="I347" i="26"/>
  <c r="D74" i="56"/>
  <c r="AC74" i="56" s="1"/>
  <c r="AC20" i="56"/>
  <c r="I333" i="26"/>
  <c r="I533" i="26"/>
  <c r="I1133" i="26"/>
  <c r="J132" i="27"/>
  <c r="J332" i="20" s="1"/>
  <c r="I733" i="26"/>
  <c r="I933" i="26"/>
  <c r="I811" i="26"/>
  <c r="I611" i="26"/>
  <c r="J10" i="27"/>
  <c r="J210" i="20" s="1"/>
  <c r="I411" i="26"/>
  <c r="I1011" i="26"/>
  <c r="I211" i="26"/>
  <c r="C63" i="56"/>
  <c r="AB63" i="56" s="1"/>
  <c r="AB9" i="56"/>
  <c r="C75" i="58"/>
  <c r="AB75" i="58" s="1"/>
  <c r="AB21" i="58"/>
  <c r="H253" i="26"/>
  <c r="H453" i="26"/>
  <c r="H52" i="27"/>
  <c r="H252" i="20" s="1"/>
  <c r="H1053" i="26"/>
  <c r="F52" i="27"/>
  <c r="F252" i="20" s="1"/>
  <c r="H853" i="26"/>
  <c r="H653" i="26"/>
  <c r="I248" i="26"/>
  <c r="I448" i="26"/>
  <c r="I1048" i="26"/>
  <c r="I848" i="26"/>
  <c r="J47" i="27"/>
  <c r="J247" i="20" s="1"/>
  <c r="I648" i="26"/>
  <c r="C73" i="56"/>
  <c r="AB73" i="56" s="1"/>
  <c r="AB19" i="56"/>
  <c r="I751" i="26"/>
  <c r="I551" i="26"/>
  <c r="J150" i="27"/>
  <c r="J350" i="20" s="1"/>
  <c r="I951" i="26"/>
  <c r="I351" i="26"/>
  <c r="I1151" i="26"/>
  <c r="I1021" i="26"/>
  <c r="I221" i="26"/>
  <c r="J20" i="27"/>
  <c r="J220" i="20" s="1"/>
  <c r="I821" i="26"/>
  <c r="I421" i="26"/>
  <c r="I621" i="26"/>
  <c r="E262" i="20"/>
  <c r="AK262" i="20" s="1"/>
  <c r="A62" i="27"/>
  <c r="I62" i="27"/>
  <c r="I262" i="20" s="1"/>
  <c r="G62" i="27"/>
  <c r="G262" i="20" s="1"/>
  <c r="A158" i="27"/>
  <c r="E358" i="20"/>
  <c r="AK358" i="20" s="1"/>
  <c r="I158" i="27"/>
  <c r="I358" i="20" s="1"/>
  <c r="G158" i="27"/>
  <c r="G358" i="20" s="1"/>
  <c r="H201" i="27"/>
  <c r="H401" i="20" s="1"/>
  <c r="H1202" i="26"/>
  <c r="F201" i="27"/>
  <c r="F401" i="20" s="1"/>
  <c r="H1002" i="26"/>
  <c r="H602" i="26"/>
  <c r="H802" i="26"/>
  <c r="H402" i="26"/>
  <c r="G47" i="27"/>
  <c r="G247" i="20" s="1"/>
  <c r="E247" i="20"/>
  <c r="AK247" i="20" s="1"/>
  <c r="I47" i="27"/>
  <c r="I247" i="20" s="1"/>
  <c r="A47" i="27"/>
  <c r="H615" i="26"/>
  <c r="H815" i="26"/>
  <c r="H415" i="26"/>
  <c r="F14" i="27"/>
  <c r="F214" i="20" s="1"/>
  <c r="H1015" i="26"/>
  <c r="H14" i="27"/>
  <c r="H214" i="20" s="1"/>
  <c r="H215" i="26"/>
  <c r="C70" i="58"/>
  <c r="AB70" i="58" s="1"/>
  <c r="AB16" i="58"/>
  <c r="J3" i="27"/>
  <c r="J203" i="20" s="1"/>
  <c r="I204" i="26"/>
  <c r="I1004" i="26"/>
  <c r="I404" i="26"/>
  <c r="I804" i="26"/>
  <c r="I604" i="26"/>
  <c r="I195" i="27"/>
  <c r="I395" i="20" s="1"/>
  <c r="G195" i="27"/>
  <c r="G395" i="20" s="1"/>
  <c r="A195" i="27"/>
  <c r="E395" i="20"/>
  <c r="AK395" i="20" s="1"/>
  <c r="F150" i="27"/>
  <c r="F350" i="20" s="1"/>
  <c r="H1151" i="26"/>
  <c r="H751" i="26"/>
  <c r="H951" i="26"/>
  <c r="H150" i="27"/>
  <c r="H350" i="20" s="1"/>
  <c r="H351" i="26"/>
  <c r="H551" i="26"/>
  <c r="C80" i="56"/>
  <c r="AB80" i="56" s="1"/>
  <c r="AB26" i="56"/>
  <c r="H1105" i="26"/>
  <c r="H104" i="27"/>
  <c r="H304" i="20" s="1"/>
  <c r="H905" i="26"/>
  <c r="H505" i="26"/>
  <c r="F104" i="27"/>
  <c r="F304" i="20" s="1"/>
  <c r="H705" i="26"/>
  <c r="H305" i="26"/>
  <c r="G20" i="27"/>
  <c r="G220" i="20" s="1"/>
  <c r="I20" i="27"/>
  <c r="I220" i="20" s="1"/>
  <c r="A20" i="27"/>
  <c r="E220" i="20"/>
  <c r="AK220" i="20" s="1"/>
  <c r="I1057" i="26"/>
  <c r="I857" i="26"/>
  <c r="I257" i="26"/>
  <c r="J56" i="27"/>
  <c r="J256" i="20" s="1"/>
  <c r="I657" i="26"/>
  <c r="I457" i="26"/>
  <c r="D107" i="58"/>
  <c r="AC107" i="58" s="1"/>
  <c r="AC53" i="58"/>
  <c r="C73" i="58"/>
  <c r="AB73" i="58" s="1"/>
  <c r="AB19" i="58"/>
  <c r="C74" i="58"/>
  <c r="AB74" i="58" s="1"/>
  <c r="AB20" i="58"/>
  <c r="C70" i="56"/>
  <c r="AB70" i="56" s="1"/>
  <c r="AB16" i="56"/>
  <c r="G78" i="27"/>
  <c r="G278" i="20" s="1"/>
  <c r="I78" i="27"/>
  <c r="I278" i="20" s="1"/>
  <c r="A78" i="27"/>
  <c r="E278" i="20"/>
  <c r="AK278" i="20" s="1"/>
  <c r="G15" i="27"/>
  <c r="G215" i="20" s="1"/>
  <c r="A15" i="27"/>
  <c r="E215" i="20"/>
  <c r="AK215" i="20" s="1"/>
  <c r="I15" i="27"/>
  <c r="I215" i="20" s="1"/>
  <c r="G56" i="27"/>
  <c r="G256" i="20" s="1"/>
  <c r="A56" i="27"/>
  <c r="E256" i="20"/>
  <c r="AK256" i="20" s="1"/>
  <c r="I56" i="27"/>
  <c r="I256" i="20" s="1"/>
  <c r="I262" i="26"/>
  <c r="I462" i="26"/>
  <c r="I662" i="26"/>
  <c r="I1062" i="26"/>
  <c r="J61" i="27"/>
  <c r="J261" i="20" s="1"/>
  <c r="I862" i="26"/>
  <c r="D75" i="56"/>
  <c r="AC75" i="56" s="1"/>
  <c r="AC21" i="56"/>
  <c r="D70" i="56"/>
  <c r="AC70" i="56" s="1"/>
  <c r="AC16" i="56"/>
  <c r="H679" i="26"/>
  <c r="H879" i="26"/>
  <c r="H479" i="26"/>
  <c r="H78" i="27"/>
  <c r="H278" i="20" s="1"/>
  <c r="H279" i="26"/>
  <c r="F78" i="27"/>
  <c r="F278" i="20" s="1"/>
  <c r="H1079" i="26"/>
  <c r="F15" i="27"/>
  <c r="F215" i="20" s="1"/>
  <c r="H216" i="26"/>
  <c r="H15" i="27"/>
  <c r="H215" i="20" s="1"/>
  <c r="H816" i="26"/>
  <c r="H1016" i="26"/>
  <c r="H416" i="26"/>
  <c r="H616" i="26"/>
  <c r="D107" i="56"/>
  <c r="AC107" i="56" s="1"/>
  <c r="AC53" i="56"/>
  <c r="D80" i="56"/>
  <c r="AC80" i="56" s="1"/>
  <c r="AC26" i="56"/>
  <c r="I104" i="27"/>
  <c r="I304" i="20" s="1"/>
  <c r="G104" i="27"/>
  <c r="G304" i="20" s="1"/>
  <c r="E304" i="20"/>
  <c r="AK304" i="20" s="1"/>
  <c r="A104" i="27"/>
  <c r="H298" i="26"/>
  <c r="H97" i="27"/>
  <c r="H297" i="20" s="1"/>
  <c r="H1098" i="26"/>
  <c r="F97" i="27"/>
  <c r="F297" i="20" s="1"/>
  <c r="H898" i="26"/>
  <c r="H498" i="26"/>
  <c r="H698" i="26"/>
  <c r="C74" i="56"/>
  <c r="AB74" i="56" s="1"/>
  <c r="AB20" i="56"/>
  <c r="J90" i="27"/>
  <c r="J290" i="20" s="1"/>
  <c r="I291" i="26"/>
  <c r="I891" i="26"/>
  <c r="I1091" i="26"/>
  <c r="I691" i="26"/>
  <c r="I491" i="26"/>
  <c r="D63" i="56"/>
  <c r="AC63" i="56" s="1"/>
  <c r="AC9" i="56"/>
  <c r="G73" i="27"/>
  <c r="G273" i="20" s="1"/>
  <c r="A73" i="27"/>
  <c r="E273" i="20"/>
  <c r="AK273" i="20" s="1"/>
  <c r="I73" i="27"/>
  <c r="I273" i="20" s="1"/>
  <c r="I274" i="26"/>
  <c r="I1074" i="26"/>
  <c r="J73" i="27"/>
  <c r="J273" i="20" s="1"/>
  <c r="I874" i="26"/>
  <c r="I674" i="26"/>
  <c r="I474" i="26"/>
  <c r="I853" i="26"/>
  <c r="J52" i="27"/>
  <c r="J252" i="20" s="1"/>
  <c r="I653" i="26"/>
  <c r="I253" i="26"/>
  <c r="I453" i="26"/>
  <c r="I1053" i="26"/>
  <c r="C107" i="58"/>
  <c r="AB107" i="58" s="1"/>
  <c r="AB53" i="58"/>
  <c r="E214" i="20"/>
  <c r="AK214" i="20" s="1"/>
  <c r="I14" i="27"/>
  <c r="I214" i="20" s="1"/>
  <c r="G14" i="27"/>
  <c r="G214" i="20" s="1"/>
  <c r="A14" i="27"/>
  <c r="I959" i="26"/>
  <c r="I1159" i="26"/>
  <c r="I359" i="26"/>
  <c r="I759" i="26"/>
  <c r="I559" i="26"/>
  <c r="J158" i="27"/>
  <c r="J358" i="20" s="1"/>
  <c r="D73" i="56"/>
  <c r="AC73" i="56" s="1"/>
  <c r="AC19" i="56"/>
  <c r="I414" i="26"/>
  <c r="I1014" i="26"/>
  <c r="J13" i="27"/>
  <c r="J213" i="20" s="1"/>
  <c r="I214" i="26"/>
  <c r="I814" i="26"/>
  <c r="I614" i="26"/>
  <c r="J15" i="27"/>
  <c r="J215" i="20" s="1"/>
  <c r="I616" i="26"/>
  <c r="I1016" i="26"/>
  <c r="I416" i="26"/>
  <c r="I216" i="26"/>
  <c r="I816" i="26"/>
  <c r="H559" i="26"/>
  <c r="H158" i="27"/>
  <c r="H358" i="20" s="1"/>
  <c r="H359" i="26"/>
  <c r="F158" i="27"/>
  <c r="F358" i="20" s="1"/>
  <c r="H1159" i="26"/>
  <c r="H959" i="26"/>
  <c r="H759" i="26"/>
  <c r="G132" i="27"/>
  <c r="G332" i="20" s="1"/>
  <c r="A132" i="27"/>
  <c r="E332" i="20"/>
  <c r="AK332" i="20" s="1"/>
  <c r="I132" i="27"/>
  <c r="I332" i="20" s="1"/>
  <c r="D70" i="58"/>
  <c r="AC70" i="58" s="1"/>
  <c r="AC16" i="58"/>
  <c r="C63" i="58"/>
  <c r="AB63" i="58" s="1"/>
  <c r="AB9" i="58"/>
  <c r="C75" i="56"/>
  <c r="AB75" i="56" s="1"/>
  <c r="AB21" i="56"/>
  <c r="E203" i="20"/>
  <c r="AK203" i="20" s="1"/>
  <c r="A3" i="27"/>
  <c r="I3" i="27"/>
  <c r="I203" i="20" s="1"/>
  <c r="G3" i="27"/>
  <c r="G203" i="20" s="1"/>
  <c r="I863" i="26"/>
  <c r="I1063" i="26"/>
  <c r="I663" i="26"/>
  <c r="I463" i="26"/>
  <c r="J62" i="27"/>
  <c r="J262" i="20" s="1"/>
  <c r="I263" i="26"/>
  <c r="I675" i="26"/>
  <c r="I475" i="26"/>
  <c r="J74" i="27"/>
  <c r="J274" i="20" s="1"/>
  <c r="I275" i="26"/>
  <c r="I875" i="26"/>
  <c r="I1075" i="26"/>
  <c r="H10" i="27"/>
  <c r="H210" i="20" s="1"/>
  <c r="H211" i="26"/>
  <c r="H611" i="26"/>
  <c r="H811" i="26"/>
  <c r="H411" i="26"/>
  <c r="H1011" i="26"/>
  <c r="F10" i="27"/>
  <c r="F210" i="20" s="1"/>
  <c r="C80" i="58"/>
  <c r="AB80" i="58" s="1"/>
  <c r="AB26" i="58"/>
  <c r="H187" i="27"/>
  <c r="H387" i="20" s="1"/>
  <c r="H988" i="26"/>
  <c r="H1188" i="26"/>
  <c r="F187" i="27"/>
  <c r="F387" i="20" s="1"/>
  <c r="H788" i="26"/>
  <c r="H388" i="26"/>
  <c r="H588" i="26"/>
  <c r="I150" i="27"/>
  <c r="I350" i="20" s="1"/>
  <c r="G150" i="27"/>
  <c r="G350" i="20" s="1"/>
  <c r="A150" i="27"/>
  <c r="E350" i="20"/>
  <c r="AK350" i="20" s="1"/>
  <c r="J187" i="27"/>
  <c r="J387" i="20" s="1"/>
  <c r="I788" i="26"/>
  <c r="I388" i="26"/>
  <c r="I588" i="26"/>
  <c r="I1188" i="26"/>
  <c r="I988" i="26"/>
  <c r="E213" i="20"/>
  <c r="AK213" i="20" s="1"/>
  <c r="I13" i="27"/>
  <c r="I213" i="20" s="1"/>
  <c r="G13" i="27"/>
  <c r="G213" i="20" s="1"/>
  <c r="A13" i="27"/>
  <c r="J14" i="27"/>
  <c r="J214" i="20" s="1"/>
  <c r="I415" i="26"/>
  <c r="I215" i="26"/>
  <c r="I1015" i="26"/>
  <c r="I615" i="26"/>
  <c r="I815" i="26"/>
  <c r="I479" i="26"/>
  <c r="J78" i="27"/>
  <c r="J278" i="20" s="1"/>
  <c r="I279" i="26"/>
  <c r="I1079" i="26"/>
  <c r="I679" i="26"/>
  <c r="I879" i="26"/>
  <c r="F3" i="27"/>
  <c r="F203" i="20" s="1"/>
  <c r="H404" i="26"/>
  <c r="H3" i="27"/>
  <c r="H203" i="20" s="1"/>
  <c r="H804" i="26"/>
  <c r="H604" i="26"/>
  <c r="H1004" i="26"/>
  <c r="H204" i="26"/>
  <c r="H474" i="26"/>
  <c r="H674" i="26"/>
  <c r="F73" i="27"/>
  <c r="F273" i="20" s="1"/>
  <c r="H874" i="26"/>
  <c r="H274" i="26"/>
  <c r="H73" i="27"/>
  <c r="H273" i="20" s="1"/>
  <c r="H1074" i="26"/>
  <c r="G52" i="27"/>
  <c r="G252" i="20" s="1"/>
  <c r="I52" i="27"/>
  <c r="I252" i="20" s="1"/>
  <c r="E252" i="20"/>
  <c r="AK252" i="20" s="1"/>
  <c r="A52" i="27"/>
  <c r="H195" i="27"/>
  <c r="H395" i="20" s="1"/>
  <c r="H996" i="26"/>
  <c r="F195" i="27"/>
  <c r="F395" i="20" s="1"/>
  <c r="H796" i="26"/>
  <c r="H396" i="26"/>
  <c r="H596" i="26"/>
  <c r="H1196" i="26"/>
  <c r="H13" i="27"/>
  <c r="H213" i="20" s="1"/>
  <c r="H814" i="26"/>
  <c r="H414" i="26"/>
  <c r="H614" i="26"/>
  <c r="H1014" i="26"/>
  <c r="H214" i="26"/>
  <c r="F13" i="27"/>
  <c r="F213" i="20" s="1"/>
  <c r="I146" i="27"/>
  <c r="I346" i="20" s="1"/>
  <c r="G146" i="27"/>
  <c r="G346" i="20" s="1"/>
  <c r="A146" i="27"/>
  <c r="E346" i="20"/>
  <c r="AK346" i="20" s="1"/>
  <c r="H675" i="26"/>
  <c r="H875" i="26"/>
  <c r="H475" i="26"/>
  <c r="H275" i="26"/>
  <c r="H1075" i="26"/>
  <c r="F74" i="27"/>
  <c r="F274" i="20" s="1"/>
  <c r="H74" i="27"/>
  <c r="H274" i="20" s="1"/>
  <c r="E261" i="20"/>
  <c r="AK261" i="20" s="1"/>
  <c r="I61" i="27"/>
  <c r="I261" i="20" s="1"/>
  <c r="G61" i="27"/>
  <c r="G261" i="20" s="1"/>
  <c r="A61" i="27"/>
  <c r="I602" i="26"/>
  <c r="I802" i="26"/>
  <c r="I402" i="26"/>
  <c r="I1202" i="26"/>
  <c r="J201" i="27"/>
  <c r="J401" i="20" s="1"/>
  <c r="I1002" i="26"/>
  <c r="G187" i="27"/>
  <c r="G387" i="20" s="1"/>
  <c r="A187" i="27"/>
  <c r="E387" i="20"/>
  <c r="AK387" i="20" s="1"/>
  <c r="I187" i="27"/>
  <c r="I387" i="20" s="1"/>
  <c r="I905" i="26"/>
  <c r="I1105" i="26"/>
  <c r="J104" i="27"/>
  <c r="J304" i="20" s="1"/>
  <c r="I705" i="26"/>
  <c r="I305" i="26"/>
  <c r="I505" i="26"/>
  <c r="H333" i="26"/>
  <c r="H1133" i="26"/>
  <c r="H933" i="26"/>
  <c r="F132" i="27"/>
  <c r="F332" i="20" s="1"/>
  <c r="H733" i="26"/>
  <c r="H132" i="27"/>
  <c r="H332" i="20" s="1"/>
  <c r="H533" i="26"/>
  <c r="H61" i="27"/>
  <c r="H261" i="20" s="1"/>
  <c r="H1062" i="26"/>
  <c r="F61" i="27"/>
  <c r="F261" i="20" s="1"/>
  <c r="H862" i="26"/>
  <c r="H462" i="26"/>
  <c r="H662" i="26"/>
  <c r="H262" i="26"/>
  <c r="D63" i="58"/>
  <c r="AC63" i="58" s="1"/>
  <c r="AC9" i="58"/>
  <c r="H257" i="26"/>
  <c r="H457" i="26"/>
  <c r="F56" i="27"/>
  <c r="F256" i="20" s="1"/>
  <c r="H657" i="26"/>
  <c r="H1057" i="26"/>
  <c r="H56" i="27"/>
  <c r="H256" i="20" s="1"/>
  <c r="H857" i="26"/>
  <c r="C107" i="56"/>
  <c r="AB107" i="56" s="1"/>
  <c r="AB53" i="56"/>
  <c r="J195" i="27"/>
  <c r="J395" i="20" s="1"/>
  <c r="I796" i="26"/>
  <c r="I396" i="26"/>
  <c r="I596" i="26"/>
  <c r="I1196" i="26"/>
  <c r="I996" i="26"/>
  <c r="H20" i="27"/>
  <c r="H220" i="20" s="1"/>
  <c r="H221" i="26"/>
  <c r="F20" i="27"/>
  <c r="F220" i="20" s="1"/>
  <c r="H821" i="26"/>
  <c r="H421" i="26"/>
  <c r="H621" i="26"/>
  <c r="H1021" i="26"/>
  <c r="G201" i="27"/>
  <c r="G401" i="20" s="1"/>
  <c r="A201" i="27"/>
  <c r="E401" i="20"/>
  <c r="AK401" i="20" s="1"/>
  <c r="I201" i="27"/>
  <c r="I401" i="20" s="1"/>
  <c r="D73" i="58"/>
  <c r="AC73" i="58" s="1"/>
  <c r="AC19" i="58"/>
  <c r="F146" i="27"/>
  <c r="F346" i="20" s="1"/>
  <c r="H1147" i="26"/>
  <c r="H747" i="26"/>
  <c r="H947" i="26"/>
  <c r="H547" i="26"/>
  <c r="H146" i="27"/>
  <c r="H346" i="20" s="1"/>
  <c r="H347" i="26"/>
  <c r="D75" i="58"/>
  <c r="AC75" i="58" s="1"/>
  <c r="AC21" i="58"/>
  <c r="H463" i="26"/>
  <c r="H62" i="27"/>
  <c r="H262" i="20" s="1"/>
  <c r="H263" i="26"/>
  <c r="F62" i="27"/>
  <c r="F262" i="20" s="1"/>
  <c r="H1063" i="26"/>
  <c r="H663" i="26"/>
  <c r="H863" i="26"/>
  <c r="D68" i="58"/>
  <c r="AC68" i="58" s="1"/>
  <c r="AC14" i="58"/>
  <c r="I368" i="26"/>
  <c r="I568" i="26"/>
  <c r="I1168" i="26"/>
  <c r="I968" i="26"/>
  <c r="J167" i="27"/>
  <c r="J367" i="20" s="1"/>
  <c r="I768" i="26"/>
  <c r="C83" i="56"/>
  <c r="AB83" i="56" s="1"/>
  <c r="AB29" i="56"/>
  <c r="D83" i="56"/>
  <c r="AC83" i="56" s="1"/>
  <c r="AC29" i="56"/>
  <c r="J23" i="27"/>
  <c r="J223" i="20" s="1"/>
  <c r="I624" i="26"/>
  <c r="I1024" i="26"/>
  <c r="I424" i="26"/>
  <c r="I224" i="26"/>
  <c r="I824" i="26"/>
  <c r="H1089" i="26"/>
  <c r="H88" i="27"/>
  <c r="H288" i="20" s="1"/>
  <c r="H889" i="26"/>
  <c r="F88" i="27"/>
  <c r="F288" i="20" s="1"/>
  <c r="H689" i="26"/>
  <c r="H289" i="26"/>
  <c r="H489" i="26"/>
  <c r="I873" i="26"/>
  <c r="J72" i="27"/>
  <c r="J272" i="20" s="1"/>
  <c r="I673" i="26"/>
  <c r="I273" i="26"/>
  <c r="I473" i="26"/>
  <c r="I1073" i="26"/>
  <c r="G193" i="27"/>
  <c r="G393" i="20" s="1"/>
  <c r="A193" i="27"/>
  <c r="E393" i="20"/>
  <c r="AK393" i="20" s="1"/>
  <c r="I193" i="27"/>
  <c r="I393" i="20" s="1"/>
  <c r="C103" i="58"/>
  <c r="AB103" i="58" s="1"/>
  <c r="AB49" i="58"/>
  <c r="C94" i="58"/>
  <c r="AB94" i="58" s="1"/>
  <c r="AB40" i="58"/>
  <c r="I1040" i="26"/>
  <c r="I840" i="26"/>
  <c r="J39" i="27"/>
  <c r="J239" i="20" s="1"/>
  <c r="I640" i="26"/>
  <c r="I240" i="26"/>
  <c r="I440" i="26"/>
  <c r="I39" i="27"/>
  <c r="I239" i="20" s="1"/>
  <c r="G39" i="27"/>
  <c r="G239" i="20" s="1"/>
  <c r="A39" i="27"/>
  <c r="E239" i="20"/>
  <c r="AK239" i="20" s="1"/>
  <c r="D87" i="56"/>
  <c r="AC87" i="56" s="1"/>
  <c r="AC33" i="56"/>
  <c r="G5" i="27"/>
  <c r="G205" i="20" s="1"/>
  <c r="A5" i="27"/>
  <c r="E205" i="20"/>
  <c r="AK205" i="20" s="1"/>
  <c r="I5" i="27"/>
  <c r="I205" i="20" s="1"/>
  <c r="H197" i="27"/>
  <c r="H397" i="20" s="1"/>
  <c r="H1198" i="26"/>
  <c r="F197" i="27"/>
  <c r="F397" i="20" s="1"/>
  <c r="H998" i="26"/>
  <c r="H598" i="26"/>
  <c r="H798" i="26"/>
  <c r="H398" i="26"/>
  <c r="C102" i="58"/>
  <c r="AB102" i="58" s="1"/>
  <c r="AB48" i="58"/>
  <c r="I42" i="27"/>
  <c r="I242" i="20" s="1"/>
  <c r="G42" i="27"/>
  <c r="G242" i="20" s="1"/>
  <c r="A42" i="27"/>
  <c r="E242" i="20"/>
  <c r="AK242" i="20" s="1"/>
  <c r="H373" i="26"/>
  <c r="H573" i="26"/>
  <c r="H1173" i="26"/>
  <c r="H172" i="27"/>
  <c r="H372" i="20" s="1"/>
  <c r="H973" i="26"/>
  <c r="F172" i="27"/>
  <c r="F372" i="20" s="1"/>
  <c r="H773" i="26"/>
  <c r="G172" i="27"/>
  <c r="G372" i="20" s="1"/>
  <c r="A172" i="27"/>
  <c r="E372" i="20"/>
  <c r="AK372" i="20" s="1"/>
  <c r="I172" i="27"/>
  <c r="I372" i="20" s="1"/>
  <c r="H631" i="26"/>
  <c r="H831" i="26"/>
  <c r="H431" i="26"/>
  <c r="F30" i="27"/>
  <c r="F230" i="20" s="1"/>
  <c r="H231" i="26"/>
  <c r="H30" i="27"/>
  <c r="H230" i="20" s="1"/>
  <c r="H1031" i="26"/>
  <c r="H1146" i="26"/>
  <c r="F145" i="27"/>
  <c r="F345" i="20" s="1"/>
  <c r="H946" i="26"/>
  <c r="H546" i="26"/>
  <c r="H746" i="26"/>
  <c r="H346" i="26"/>
  <c r="H145" i="27"/>
  <c r="H345" i="20" s="1"/>
  <c r="G76" i="27"/>
  <c r="G276" i="20" s="1"/>
  <c r="A76" i="27"/>
  <c r="E276" i="20"/>
  <c r="AK276" i="20" s="1"/>
  <c r="I76" i="27"/>
  <c r="I276" i="20" s="1"/>
  <c r="E237" i="20"/>
  <c r="AK237" i="20" s="1"/>
  <c r="I37" i="27"/>
  <c r="I237" i="20" s="1"/>
  <c r="G37" i="27"/>
  <c r="G237" i="20" s="1"/>
  <c r="A37" i="27"/>
  <c r="D69" i="56"/>
  <c r="AC69" i="56" s="1"/>
  <c r="AC15" i="56"/>
  <c r="E221" i="20"/>
  <c r="AK221" i="20" s="1"/>
  <c r="I21" i="27"/>
  <c r="I221" i="20" s="1"/>
  <c r="G21" i="27"/>
  <c r="G221" i="20" s="1"/>
  <c r="A21" i="27"/>
  <c r="I425" i="26"/>
  <c r="I625" i="26"/>
  <c r="I1025" i="26"/>
  <c r="I225" i="26"/>
  <c r="J24" i="27"/>
  <c r="J224" i="20" s="1"/>
  <c r="I825" i="26"/>
  <c r="I405" i="26"/>
  <c r="I605" i="26"/>
  <c r="I805" i="26"/>
  <c r="J4" i="27"/>
  <c r="J204" i="20" s="1"/>
  <c r="I205" i="26"/>
  <c r="I1005" i="26"/>
  <c r="D89" i="56"/>
  <c r="AC89" i="56" s="1"/>
  <c r="AC35" i="56"/>
  <c r="I170" i="27"/>
  <c r="I370" i="20" s="1"/>
  <c r="G170" i="27"/>
  <c r="G370" i="20" s="1"/>
  <c r="A170" i="27"/>
  <c r="E370" i="20"/>
  <c r="AK370" i="20" s="1"/>
  <c r="F116" i="27"/>
  <c r="F316" i="20" s="1"/>
  <c r="H717" i="26"/>
  <c r="H317" i="26"/>
  <c r="H517" i="26"/>
  <c r="H1117" i="26"/>
  <c r="H116" i="27"/>
  <c r="H316" i="20" s="1"/>
  <c r="H917" i="26"/>
  <c r="D96" i="58"/>
  <c r="AC96" i="58" s="1"/>
  <c r="AC42" i="58"/>
  <c r="J191" i="27"/>
  <c r="J391" i="20" s="1"/>
  <c r="I792" i="26"/>
  <c r="I392" i="26"/>
  <c r="I592" i="26"/>
  <c r="I1192" i="26"/>
  <c r="I992" i="26"/>
  <c r="H1108" i="26"/>
  <c r="H107" i="27"/>
  <c r="H307" i="20" s="1"/>
  <c r="H908" i="26"/>
  <c r="F107" i="27"/>
  <c r="F307" i="20" s="1"/>
  <c r="H708" i="26"/>
  <c r="H308" i="26"/>
  <c r="H508" i="26"/>
  <c r="G165" i="27"/>
  <c r="G365" i="20" s="1"/>
  <c r="A165" i="27"/>
  <c r="E365" i="20"/>
  <c r="AK365" i="20" s="1"/>
  <c r="I165" i="27"/>
  <c r="I365" i="20" s="1"/>
  <c r="G131" i="27"/>
  <c r="G331" i="20" s="1"/>
  <c r="A131" i="27"/>
  <c r="E331" i="20"/>
  <c r="AK331" i="20" s="1"/>
  <c r="I131" i="27"/>
  <c r="I331" i="20" s="1"/>
  <c r="I543" i="26"/>
  <c r="J142" i="27"/>
  <c r="J342" i="20" s="1"/>
  <c r="I343" i="26"/>
  <c r="I943" i="26"/>
  <c r="I1143" i="26"/>
  <c r="I743" i="26"/>
  <c r="I483" i="26"/>
  <c r="J82" i="27"/>
  <c r="J282" i="20" s="1"/>
  <c r="I283" i="26"/>
  <c r="I883" i="26"/>
  <c r="I1083" i="26"/>
  <c r="I683" i="26"/>
  <c r="C68" i="58"/>
  <c r="AB68" i="58" s="1"/>
  <c r="AB14" i="58"/>
  <c r="C98" i="58"/>
  <c r="AB98" i="58" s="1"/>
  <c r="AB44" i="58"/>
  <c r="I767" i="26"/>
  <c r="I567" i="26"/>
  <c r="J166" i="27"/>
  <c r="J366" i="20" s="1"/>
  <c r="I367" i="26"/>
  <c r="I967" i="26"/>
  <c r="I1167" i="26"/>
  <c r="I322" i="26"/>
  <c r="I1122" i="26"/>
  <c r="J121" i="27"/>
  <c r="J321" i="20" s="1"/>
  <c r="I922" i="26"/>
  <c r="I522" i="26"/>
  <c r="I722" i="26"/>
  <c r="F22" i="27"/>
  <c r="F222" i="20" s="1"/>
  <c r="H223" i="26"/>
  <c r="H623" i="26"/>
  <c r="H823" i="26"/>
  <c r="H423" i="26"/>
  <c r="H22" i="27"/>
  <c r="H222" i="20" s="1"/>
  <c r="H1023" i="26"/>
  <c r="I136" i="27"/>
  <c r="I336" i="20" s="1"/>
  <c r="G136" i="27"/>
  <c r="G336" i="20" s="1"/>
  <c r="A136" i="27"/>
  <c r="E336" i="20"/>
  <c r="AK336" i="20" s="1"/>
  <c r="H695" i="26"/>
  <c r="H895" i="26"/>
  <c r="H495" i="26"/>
  <c r="H94" i="27"/>
  <c r="H294" i="20" s="1"/>
  <c r="H295" i="26"/>
  <c r="F94" i="27"/>
  <c r="F294" i="20" s="1"/>
  <c r="H1095" i="26"/>
  <c r="A80" i="27"/>
  <c r="E280" i="20"/>
  <c r="AK280" i="20" s="1"/>
  <c r="I80" i="27"/>
  <c r="I280" i="20" s="1"/>
  <c r="G80" i="27"/>
  <c r="G280" i="20" s="1"/>
  <c r="C93" i="58"/>
  <c r="AB93" i="58" s="1"/>
  <c r="AB39" i="58"/>
  <c r="I234" i="26"/>
  <c r="I1034" i="26"/>
  <c r="J33" i="27"/>
  <c r="J233" i="20" s="1"/>
  <c r="I834" i="26"/>
  <c r="I434" i="26"/>
  <c r="I634" i="26"/>
  <c r="C101" i="56"/>
  <c r="AB101" i="56" s="1"/>
  <c r="AB47" i="56"/>
  <c r="H41" i="27"/>
  <c r="H241" i="20" s="1"/>
  <c r="H1042" i="26"/>
  <c r="F41" i="27"/>
  <c r="F241" i="20" s="1"/>
  <c r="H842" i="26"/>
  <c r="H442" i="26"/>
  <c r="H642" i="26"/>
  <c r="H242" i="26"/>
  <c r="H6" i="27"/>
  <c r="H206" i="20" s="1"/>
  <c r="H1007" i="26"/>
  <c r="H207" i="26"/>
  <c r="H807" i="26"/>
  <c r="H607" i="26"/>
  <c r="F6" i="27"/>
  <c r="F206" i="20" s="1"/>
  <c r="H407" i="26"/>
  <c r="D104" i="56"/>
  <c r="AC104" i="56" s="1"/>
  <c r="AC50" i="56"/>
  <c r="I148" i="27"/>
  <c r="I348" i="20" s="1"/>
  <c r="G148" i="27"/>
  <c r="G348" i="20" s="1"/>
  <c r="A148" i="27"/>
  <c r="E348" i="20"/>
  <c r="AK348" i="20" s="1"/>
  <c r="D110" i="56"/>
  <c r="AC110" i="56" s="1"/>
  <c r="AC56" i="56"/>
  <c r="I412" i="26"/>
  <c r="I612" i="26"/>
  <c r="I1012" i="26"/>
  <c r="I212" i="26"/>
  <c r="J11" i="27"/>
  <c r="J211" i="20" s="1"/>
  <c r="I812" i="26"/>
  <c r="D65" i="56"/>
  <c r="AC65" i="56" s="1"/>
  <c r="AC11" i="56"/>
  <c r="J5" i="27"/>
  <c r="J205" i="20" s="1"/>
  <c r="I606" i="26"/>
  <c r="I406" i="26"/>
  <c r="I806" i="26"/>
  <c r="I206" i="26"/>
  <c r="I1006" i="26"/>
  <c r="D100" i="58"/>
  <c r="AC100" i="58" s="1"/>
  <c r="AC46" i="58"/>
  <c r="I46" i="27"/>
  <c r="I246" i="20" s="1"/>
  <c r="G46" i="27"/>
  <c r="G246" i="20" s="1"/>
  <c r="E246" i="20"/>
  <c r="AK246" i="20" s="1"/>
  <c r="A46" i="27"/>
  <c r="J46" i="27"/>
  <c r="J246" i="20" s="1"/>
  <c r="I247" i="26"/>
  <c r="I847" i="26"/>
  <c r="I1047" i="26"/>
  <c r="I647" i="26"/>
  <c r="I447" i="26"/>
  <c r="D106" i="58"/>
  <c r="AC106" i="58" s="1"/>
  <c r="AC52" i="58"/>
  <c r="D77" i="58"/>
  <c r="AC77" i="58" s="1"/>
  <c r="AC23" i="58"/>
  <c r="I25" i="27"/>
  <c r="I225" i="20" s="1"/>
  <c r="G25" i="27"/>
  <c r="G225" i="20" s="1"/>
  <c r="A25" i="27"/>
  <c r="E225" i="20"/>
  <c r="AK225" i="20" s="1"/>
  <c r="J66" i="27"/>
  <c r="J266" i="20" s="1"/>
  <c r="I267" i="26"/>
  <c r="I867" i="26"/>
  <c r="I1067" i="26"/>
  <c r="I667" i="26"/>
  <c r="I467" i="26"/>
  <c r="H199" i="27"/>
  <c r="H399" i="20" s="1"/>
  <c r="H1000" i="26"/>
  <c r="F199" i="27"/>
  <c r="F399" i="20" s="1"/>
  <c r="H800" i="26"/>
  <c r="H400" i="26"/>
  <c r="H600" i="26"/>
  <c r="H1200" i="26"/>
  <c r="I438" i="26"/>
  <c r="I638" i="26"/>
  <c r="I238" i="26"/>
  <c r="I1038" i="26"/>
  <c r="J37" i="27"/>
  <c r="J237" i="20" s="1"/>
  <c r="I838" i="26"/>
  <c r="I9" i="27"/>
  <c r="I209" i="20" s="1"/>
  <c r="G9" i="27"/>
  <c r="G209" i="20" s="1"/>
  <c r="A9" i="27"/>
  <c r="E209" i="20"/>
  <c r="AK209" i="20" s="1"/>
  <c r="H140" i="27"/>
  <c r="H340" i="20" s="1"/>
  <c r="H941" i="26"/>
  <c r="F140" i="27"/>
  <c r="F340" i="20" s="1"/>
  <c r="H741" i="26"/>
  <c r="H341" i="26"/>
  <c r="H541" i="26"/>
  <c r="H1141" i="26"/>
  <c r="E229" i="20"/>
  <c r="AK229" i="20" s="1"/>
  <c r="I29" i="27"/>
  <c r="I229" i="20" s="1"/>
  <c r="G29" i="27"/>
  <c r="G229" i="20" s="1"/>
  <c r="A29" i="27"/>
  <c r="A154" i="27"/>
  <c r="E354" i="20"/>
  <c r="AK354" i="20" s="1"/>
  <c r="I154" i="27"/>
  <c r="I354" i="20" s="1"/>
  <c r="G154" i="27"/>
  <c r="G354" i="20" s="1"/>
  <c r="H719" i="26"/>
  <c r="H919" i="26"/>
  <c r="H519" i="26"/>
  <c r="H118" i="27"/>
  <c r="H318" i="20" s="1"/>
  <c r="H319" i="26"/>
  <c r="F118" i="27"/>
  <c r="F318" i="20" s="1"/>
  <c r="H1119" i="26"/>
  <c r="H83" i="27"/>
  <c r="H283" i="20" s="1"/>
  <c r="H884" i="26"/>
  <c r="F83" i="27"/>
  <c r="F283" i="20" s="1"/>
  <c r="H684" i="26"/>
  <c r="H284" i="26"/>
  <c r="H484" i="26"/>
  <c r="H1084" i="26"/>
  <c r="H791" i="26"/>
  <c r="H991" i="26"/>
  <c r="H591" i="26"/>
  <c r="H190" i="27"/>
  <c r="H390" i="20" s="1"/>
  <c r="H391" i="26"/>
  <c r="F190" i="27"/>
  <c r="F390" i="20" s="1"/>
  <c r="H1191" i="26"/>
  <c r="J183" i="27"/>
  <c r="J383" i="20" s="1"/>
  <c r="I784" i="26"/>
  <c r="I384" i="26"/>
  <c r="I584" i="26"/>
  <c r="I1184" i="26"/>
  <c r="I984" i="26"/>
  <c r="G82" i="27"/>
  <c r="G282" i="20" s="1"/>
  <c r="A82" i="27"/>
  <c r="E282" i="20"/>
  <c r="AK282" i="20" s="1"/>
  <c r="I82" i="27"/>
  <c r="I282" i="20" s="1"/>
  <c r="F101" i="27"/>
  <c r="F301" i="20" s="1"/>
  <c r="H902" i="26"/>
  <c r="H502" i="26"/>
  <c r="H702" i="26"/>
  <c r="H302" i="26"/>
  <c r="H101" i="27"/>
  <c r="H301" i="20" s="1"/>
  <c r="H1102" i="26"/>
  <c r="A164" i="27"/>
  <c r="E364" i="20"/>
  <c r="AK364" i="20" s="1"/>
  <c r="I164" i="27"/>
  <c r="I364" i="20" s="1"/>
  <c r="G164" i="27"/>
  <c r="G364" i="20" s="1"/>
  <c r="I108" i="27"/>
  <c r="I308" i="20" s="1"/>
  <c r="G108" i="27"/>
  <c r="G308" i="20" s="1"/>
  <c r="A108" i="27"/>
  <c r="E308" i="20"/>
  <c r="AK308" i="20" s="1"/>
  <c r="F87" i="27"/>
  <c r="F287" i="20" s="1"/>
  <c r="H688" i="26"/>
  <c r="H288" i="26"/>
  <c r="H488" i="26"/>
  <c r="H1088" i="26"/>
  <c r="H87" i="27"/>
  <c r="H287" i="20" s="1"/>
  <c r="H888" i="26"/>
  <c r="D94" i="58"/>
  <c r="AC94" i="58" s="1"/>
  <c r="AC40" i="58"/>
  <c r="C99" i="56"/>
  <c r="AB99" i="56" s="1"/>
  <c r="AB45" i="56"/>
  <c r="F39" i="27"/>
  <c r="F239" i="20" s="1"/>
  <c r="H640" i="26"/>
  <c r="H240" i="26"/>
  <c r="H440" i="26"/>
  <c r="H1040" i="26"/>
  <c r="H39" i="27"/>
  <c r="H239" i="20" s="1"/>
  <c r="H840" i="26"/>
  <c r="C87" i="56"/>
  <c r="AB87" i="56" s="1"/>
  <c r="AB33" i="56"/>
  <c r="I964" i="26"/>
  <c r="J163" i="27"/>
  <c r="J363" i="20" s="1"/>
  <c r="I764" i="26"/>
  <c r="I364" i="26"/>
  <c r="I564" i="26"/>
  <c r="I1164" i="26"/>
  <c r="C106" i="56"/>
  <c r="AB106" i="56" s="1"/>
  <c r="AB52" i="56"/>
  <c r="J42" i="27"/>
  <c r="J242" i="20" s="1"/>
  <c r="I243" i="26"/>
  <c r="I843" i="26"/>
  <c r="I1043" i="26"/>
  <c r="I643" i="26"/>
  <c r="I443" i="26"/>
  <c r="I345" i="26"/>
  <c r="I545" i="26"/>
  <c r="I1145" i="26"/>
  <c r="I945" i="26"/>
  <c r="J144" i="27"/>
  <c r="J344" i="20" s="1"/>
  <c r="I745" i="26"/>
  <c r="I199" i="27"/>
  <c r="I399" i="20" s="1"/>
  <c r="G199" i="27"/>
  <c r="G399" i="20" s="1"/>
  <c r="A199" i="27"/>
  <c r="E399" i="20"/>
  <c r="AK399" i="20" s="1"/>
  <c r="C81" i="56"/>
  <c r="AB81" i="56" s="1"/>
  <c r="AB27" i="56"/>
  <c r="D81" i="56"/>
  <c r="AC81" i="56" s="1"/>
  <c r="AC27" i="56"/>
  <c r="I422" i="26"/>
  <c r="I622" i="26"/>
  <c r="I1022" i="26"/>
  <c r="I222" i="26"/>
  <c r="J21" i="27"/>
  <c r="J221" i="20" s="1"/>
  <c r="I822" i="26"/>
  <c r="H45" i="27"/>
  <c r="H245" i="20" s="1"/>
  <c r="H1046" i="26"/>
  <c r="F45" i="27"/>
  <c r="F245" i="20" s="1"/>
  <c r="H846" i="26"/>
  <c r="H446" i="26"/>
  <c r="H646" i="26"/>
  <c r="H246" i="26"/>
  <c r="C64" i="58"/>
  <c r="AB64" i="58" s="1"/>
  <c r="AB10" i="58"/>
  <c r="I912" i="26"/>
  <c r="J111" i="27"/>
  <c r="J311" i="20" s="1"/>
  <c r="I712" i="26"/>
  <c r="I312" i="26"/>
  <c r="I512" i="26"/>
  <c r="I1112" i="26"/>
  <c r="C96" i="58"/>
  <c r="AB96" i="58" s="1"/>
  <c r="AB42" i="58"/>
  <c r="J107" i="27"/>
  <c r="J307" i="20" s="1"/>
  <c r="I708" i="26"/>
  <c r="I308" i="26"/>
  <c r="I508" i="26"/>
  <c r="I1108" i="26"/>
  <c r="I908" i="26"/>
  <c r="I1130" i="26"/>
  <c r="J129" i="27"/>
  <c r="J329" i="20" s="1"/>
  <c r="I930" i="26"/>
  <c r="I530" i="26"/>
  <c r="I730" i="26"/>
  <c r="I330" i="26"/>
  <c r="J131" i="27"/>
  <c r="J331" i="20" s="1"/>
  <c r="I732" i="26"/>
  <c r="I332" i="26"/>
  <c r="I532" i="26"/>
  <c r="I932" i="26"/>
  <c r="I1132" i="26"/>
  <c r="H138" i="27"/>
  <c r="H338" i="20" s="1"/>
  <c r="H339" i="26"/>
  <c r="F138" i="27"/>
  <c r="F338" i="20" s="1"/>
  <c r="H1139" i="26"/>
  <c r="H739" i="26"/>
  <c r="H939" i="26"/>
  <c r="H539" i="26"/>
  <c r="I86" i="27"/>
  <c r="I286" i="20" s="1"/>
  <c r="G86" i="27"/>
  <c r="G286" i="20" s="1"/>
  <c r="A86" i="27"/>
  <c r="E286" i="20"/>
  <c r="AK286" i="20" s="1"/>
  <c r="G121" i="27"/>
  <c r="G321" i="20" s="1"/>
  <c r="A121" i="27"/>
  <c r="E321" i="20"/>
  <c r="AK321" i="20" s="1"/>
  <c r="I121" i="27"/>
  <c r="I321" i="20" s="1"/>
  <c r="A184" i="27"/>
  <c r="E384" i="20"/>
  <c r="AK384" i="20" s="1"/>
  <c r="I184" i="27"/>
  <c r="I384" i="20" s="1"/>
  <c r="G184" i="27"/>
  <c r="G384" i="20" s="1"/>
  <c r="I495" i="26"/>
  <c r="J94" i="27"/>
  <c r="J294" i="20" s="1"/>
  <c r="I295" i="26"/>
  <c r="I895" i="26"/>
  <c r="I1095" i="26"/>
  <c r="I695" i="26"/>
  <c r="I281" i="26"/>
  <c r="I481" i="26"/>
  <c r="I1081" i="26"/>
  <c r="I881" i="26"/>
  <c r="J80" i="27"/>
  <c r="J280" i="20" s="1"/>
  <c r="I681" i="26"/>
  <c r="E325" i="20"/>
  <c r="AK325" i="20" s="1"/>
  <c r="I125" i="27"/>
  <c r="I325" i="20" s="1"/>
  <c r="G125" i="27"/>
  <c r="G325" i="20" s="1"/>
  <c r="A125" i="27"/>
  <c r="I69" i="27"/>
  <c r="I269" i="20" s="1"/>
  <c r="G69" i="27"/>
  <c r="G269" i="20" s="1"/>
  <c r="A69" i="27"/>
  <c r="E269" i="20"/>
  <c r="AK269" i="20" s="1"/>
  <c r="I72" i="27"/>
  <c r="I272" i="20" s="1"/>
  <c r="G72" i="27"/>
  <c r="G272" i="20" s="1"/>
  <c r="A72" i="27"/>
  <c r="E272" i="20"/>
  <c r="AK272" i="20" s="1"/>
  <c r="D95" i="58"/>
  <c r="AC95" i="58" s="1"/>
  <c r="AC41" i="58"/>
  <c r="C104" i="58"/>
  <c r="AB104" i="58" s="1"/>
  <c r="AB50" i="58"/>
  <c r="G106" i="27"/>
  <c r="G306" i="20" s="1"/>
  <c r="A106" i="27"/>
  <c r="E306" i="20"/>
  <c r="AK306" i="20" s="1"/>
  <c r="I106" i="27"/>
  <c r="I306" i="20" s="1"/>
  <c r="H455" i="26"/>
  <c r="F54" i="27"/>
  <c r="F254" i="20" s="1"/>
  <c r="H255" i="26"/>
  <c r="H54" i="27"/>
  <c r="H254" i="20" s="1"/>
  <c r="H1055" i="26"/>
  <c r="H655" i="26"/>
  <c r="H855" i="26"/>
  <c r="F40" i="27"/>
  <c r="F240" i="20" s="1"/>
  <c r="H841" i="26"/>
  <c r="H40" i="27"/>
  <c r="H240" i="20" s="1"/>
  <c r="H641" i="26"/>
  <c r="H241" i="26"/>
  <c r="H441" i="26"/>
  <c r="H1041" i="26"/>
  <c r="I1156" i="26"/>
  <c r="I956" i="26"/>
  <c r="J155" i="27"/>
  <c r="J355" i="20" s="1"/>
  <c r="I756" i="26"/>
  <c r="I356" i="26"/>
  <c r="I556" i="26"/>
  <c r="J124" i="27"/>
  <c r="J324" i="20" s="1"/>
  <c r="I725" i="26"/>
  <c r="I325" i="26"/>
  <c r="I525" i="26"/>
  <c r="I1125" i="26"/>
  <c r="I925" i="26"/>
  <c r="H494" i="26"/>
  <c r="H694" i="26"/>
  <c r="H294" i="26"/>
  <c r="H93" i="27"/>
  <c r="H293" i="20" s="1"/>
  <c r="H1094" i="26"/>
  <c r="F93" i="27"/>
  <c r="F293" i="20" s="1"/>
  <c r="H894" i="26"/>
  <c r="C97" i="56"/>
  <c r="AB97" i="56" s="1"/>
  <c r="AB43" i="56"/>
  <c r="G178" i="27"/>
  <c r="G378" i="20" s="1"/>
  <c r="A178" i="27"/>
  <c r="E378" i="20"/>
  <c r="AK378" i="20" s="1"/>
  <c r="I178" i="27"/>
  <c r="I378" i="20" s="1"/>
  <c r="H9" i="27"/>
  <c r="H209" i="20" s="1"/>
  <c r="H1010" i="26"/>
  <c r="H410" i="26"/>
  <c r="H810" i="26"/>
  <c r="H210" i="26"/>
  <c r="F9" i="27"/>
  <c r="F209" i="20" s="1"/>
  <c r="H610" i="26"/>
  <c r="E340" i="20"/>
  <c r="AK340" i="20" s="1"/>
  <c r="I140" i="27"/>
  <c r="I340" i="20" s="1"/>
  <c r="G140" i="27"/>
  <c r="G340" i="20" s="1"/>
  <c r="A140" i="27"/>
  <c r="J112" i="27"/>
  <c r="J312" i="20" s="1"/>
  <c r="I713" i="26"/>
  <c r="I313" i="26"/>
  <c r="I513" i="26"/>
  <c r="I1113" i="26"/>
  <c r="I913" i="26"/>
  <c r="D78" i="56"/>
  <c r="AC78" i="56" s="1"/>
  <c r="AC24" i="56"/>
  <c r="I4" i="27"/>
  <c r="I204" i="20" s="1"/>
  <c r="G4" i="27"/>
  <c r="G204" i="20" s="1"/>
  <c r="A4" i="27"/>
  <c r="E204" i="20"/>
  <c r="AK204" i="20" s="1"/>
  <c r="G194" i="27"/>
  <c r="G394" i="20" s="1"/>
  <c r="A194" i="27"/>
  <c r="E394" i="20"/>
  <c r="AK394" i="20" s="1"/>
  <c r="I194" i="27"/>
  <c r="I394" i="20" s="1"/>
  <c r="C89" i="58"/>
  <c r="AB89" i="58" s="1"/>
  <c r="AB35" i="58"/>
  <c r="A181" i="27"/>
  <c r="E381" i="20"/>
  <c r="AK381" i="20" s="1"/>
  <c r="I181" i="27"/>
  <c r="I381" i="20" s="1"/>
  <c r="G181" i="27"/>
  <c r="G381" i="20" s="1"/>
  <c r="I1186" i="26"/>
  <c r="J185" i="27"/>
  <c r="J385" i="20" s="1"/>
  <c r="I986" i="26"/>
  <c r="I586" i="26"/>
  <c r="I786" i="26"/>
  <c r="I386" i="26"/>
  <c r="H293" i="26"/>
  <c r="H493" i="26"/>
  <c r="H1093" i="26"/>
  <c r="H92" i="27"/>
  <c r="H292" i="20" s="1"/>
  <c r="H893" i="26"/>
  <c r="F92" i="27"/>
  <c r="F292" i="20" s="1"/>
  <c r="H693" i="26"/>
  <c r="J157" i="27"/>
  <c r="J357" i="20" s="1"/>
  <c r="I958" i="26"/>
  <c r="I558" i="26"/>
  <c r="I758" i="26"/>
  <c r="I358" i="26"/>
  <c r="I1158" i="26"/>
  <c r="H309" i="26"/>
  <c r="H509" i="26"/>
  <c r="H1109" i="26"/>
  <c r="H108" i="27"/>
  <c r="H308" i="20" s="1"/>
  <c r="H909" i="26"/>
  <c r="F108" i="27"/>
  <c r="F308" i="20" s="1"/>
  <c r="H709" i="26"/>
  <c r="J75" i="27"/>
  <c r="J275" i="20" s="1"/>
  <c r="I676" i="26"/>
  <c r="I276" i="26"/>
  <c r="I476" i="26"/>
  <c r="I1076" i="26"/>
  <c r="I876" i="26"/>
  <c r="C95" i="56"/>
  <c r="AB95" i="56" s="1"/>
  <c r="AB41" i="56"/>
  <c r="H236" i="26"/>
  <c r="H436" i="26"/>
  <c r="H1036" i="26"/>
  <c r="F35" i="27"/>
  <c r="F235" i="20" s="1"/>
  <c r="H836" i="26"/>
  <c r="H35" i="27"/>
  <c r="H235" i="20" s="1"/>
  <c r="H636" i="26"/>
  <c r="F34" i="27"/>
  <c r="F234" i="20" s="1"/>
  <c r="H1035" i="26"/>
  <c r="H635" i="26"/>
  <c r="H835" i="26"/>
  <c r="H435" i="26"/>
  <c r="H34" i="27"/>
  <c r="H234" i="20" s="1"/>
  <c r="H235" i="26"/>
  <c r="D99" i="56"/>
  <c r="AC99" i="56" s="1"/>
  <c r="AC45" i="56"/>
  <c r="C108" i="56"/>
  <c r="AB108" i="56" s="1"/>
  <c r="AB54" i="56"/>
  <c r="H1049" i="26"/>
  <c r="H48" i="27"/>
  <c r="H248" i="20" s="1"/>
  <c r="H849" i="26"/>
  <c r="F48" i="27"/>
  <c r="F248" i="20" s="1"/>
  <c r="H649" i="26"/>
  <c r="H249" i="26"/>
  <c r="H449" i="26"/>
  <c r="F110" i="27"/>
  <c r="F310" i="20" s="1"/>
  <c r="H1111" i="26"/>
  <c r="H711" i="26"/>
  <c r="H911" i="26"/>
  <c r="H511" i="26"/>
  <c r="H110" i="27"/>
  <c r="H310" i="20" s="1"/>
  <c r="H311" i="26"/>
  <c r="C110" i="58"/>
  <c r="AB110" i="58" s="1"/>
  <c r="AB56" i="58"/>
  <c r="G68" i="27"/>
  <c r="G268" i="20" s="1"/>
  <c r="A68" i="27"/>
  <c r="E268" i="20"/>
  <c r="AK268" i="20" s="1"/>
  <c r="I68" i="27"/>
  <c r="I268" i="20" s="1"/>
  <c r="A40" i="27"/>
  <c r="E240" i="20"/>
  <c r="AK240" i="20" s="1"/>
  <c r="I40" i="27"/>
  <c r="I240" i="20" s="1"/>
  <c r="G40" i="27"/>
  <c r="G240" i="20" s="1"/>
  <c r="H1164" i="26"/>
  <c r="H163" i="27"/>
  <c r="H363" i="20" s="1"/>
  <c r="H964" i="26"/>
  <c r="F163" i="27"/>
  <c r="F363" i="20" s="1"/>
  <c r="H764" i="26"/>
  <c r="H364" i="26"/>
  <c r="H564" i="26"/>
  <c r="H144" i="27"/>
  <c r="H344" i="20" s="1"/>
  <c r="H945" i="26"/>
  <c r="F144" i="27"/>
  <c r="F344" i="20" s="1"/>
  <c r="H745" i="26"/>
  <c r="H345" i="26"/>
  <c r="H545" i="26"/>
  <c r="H1145" i="26"/>
  <c r="C90" i="56"/>
  <c r="AB90" i="56" s="1"/>
  <c r="AB36" i="56"/>
  <c r="H667" i="26"/>
  <c r="H867" i="26"/>
  <c r="H467" i="26"/>
  <c r="H66" i="27"/>
  <c r="H266" i="20" s="1"/>
  <c r="H267" i="26"/>
  <c r="F66" i="27"/>
  <c r="F266" i="20" s="1"/>
  <c r="H1067" i="26"/>
  <c r="I93" i="27"/>
  <c r="I293" i="20" s="1"/>
  <c r="G93" i="27"/>
  <c r="G293" i="20" s="1"/>
  <c r="A93" i="27"/>
  <c r="E293" i="20"/>
  <c r="AK293" i="20" s="1"/>
  <c r="E369" i="20"/>
  <c r="AK369" i="20" s="1"/>
  <c r="I169" i="27"/>
  <c r="I369" i="20" s="1"/>
  <c r="G169" i="27"/>
  <c r="G369" i="20" s="1"/>
  <c r="A169" i="27"/>
  <c r="D69" i="58"/>
  <c r="AC69" i="58" s="1"/>
  <c r="AC15" i="58"/>
  <c r="D105" i="56"/>
  <c r="AC105" i="56" s="1"/>
  <c r="AC51" i="56"/>
  <c r="C84" i="58"/>
  <c r="AB84" i="58" s="1"/>
  <c r="AB30" i="58"/>
  <c r="D84" i="56"/>
  <c r="AC84" i="56" s="1"/>
  <c r="AC30" i="56"/>
  <c r="C78" i="58"/>
  <c r="AB78" i="58" s="1"/>
  <c r="AB24" i="58"/>
  <c r="D64" i="56"/>
  <c r="AC64" i="56" s="1"/>
  <c r="AC10" i="56"/>
  <c r="I755" i="26"/>
  <c r="I555" i="26"/>
  <c r="J154" i="27"/>
  <c r="J354" i="20" s="1"/>
  <c r="I355" i="26"/>
  <c r="I955" i="26"/>
  <c r="I1155" i="26"/>
  <c r="H471" i="26"/>
  <c r="H70" i="27"/>
  <c r="H270" i="20" s="1"/>
  <c r="H271" i="26"/>
  <c r="F70" i="27"/>
  <c r="F270" i="20" s="1"/>
  <c r="H1071" i="26"/>
  <c r="H671" i="26"/>
  <c r="H871" i="26"/>
  <c r="I1037" i="26"/>
  <c r="I837" i="26"/>
  <c r="J36" i="27"/>
  <c r="J236" i="20" s="1"/>
  <c r="I637" i="26"/>
  <c r="I237" i="26"/>
  <c r="I437" i="26"/>
  <c r="E329" i="20"/>
  <c r="AK329" i="20" s="1"/>
  <c r="I129" i="27"/>
  <c r="I329" i="20" s="1"/>
  <c r="G129" i="27"/>
  <c r="G329" i="20" s="1"/>
  <c r="A129" i="27"/>
  <c r="I459" i="26"/>
  <c r="J58" i="27"/>
  <c r="J258" i="20" s="1"/>
  <c r="I259" i="26"/>
  <c r="I859" i="26"/>
  <c r="I1059" i="26"/>
  <c r="I659" i="26"/>
  <c r="H609" i="26"/>
  <c r="F8" i="27"/>
  <c r="F208" i="20" s="1"/>
  <c r="H209" i="26"/>
  <c r="H8" i="27"/>
  <c r="H208" i="20" s="1"/>
  <c r="H1009" i="26"/>
  <c r="H409" i="26"/>
  <c r="H809" i="26"/>
  <c r="F38" i="27"/>
  <c r="F238" i="20" s="1"/>
  <c r="H239" i="26"/>
  <c r="H38" i="27"/>
  <c r="H238" i="20" s="1"/>
  <c r="H1039" i="26"/>
  <c r="H439" i="26"/>
  <c r="H639" i="26"/>
  <c r="H839" i="26"/>
  <c r="J99" i="27"/>
  <c r="J299" i="20" s="1"/>
  <c r="I700" i="26"/>
  <c r="I300" i="26"/>
  <c r="I500" i="26"/>
  <c r="I1100" i="26"/>
  <c r="I900" i="26"/>
  <c r="I1102" i="26"/>
  <c r="J101" i="27"/>
  <c r="J301" i="20" s="1"/>
  <c r="I902" i="26"/>
  <c r="I502" i="26"/>
  <c r="I702" i="26"/>
  <c r="I302" i="26"/>
  <c r="I268" i="26"/>
  <c r="I468" i="26"/>
  <c r="I1068" i="26"/>
  <c r="I868" i="26"/>
  <c r="J67" i="27"/>
  <c r="J267" i="20" s="1"/>
  <c r="I668" i="26"/>
  <c r="I550" i="26"/>
  <c r="I750" i="26"/>
  <c r="I350" i="26"/>
  <c r="I1150" i="26"/>
  <c r="J149" i="27"/>
  <c r="J349" i="20" s="1"/>
  <c r="I950" i="26"/>
  <c r="I149" i="27"/>
  <c r="I349" i="20" s="1"/>
  <c r="G149" i="27"/>
  <c r="G349" i="20" s="1"/>
  <c r="A149" i="27"/>
  <c r="E349" i="20"/>
  <c r="AK349" i="20" s="1"/>
  <c r="C82" i="56"/>
  <c r="AB82" i="56" s="1"/>
  <c r="AB28" i="56"/>
  <c r="I937" i="26"/>
  <c r="J136" i="27"/>
  <c r="J336" i="20" s="1"/>
  <c r="I737" i="26"/>
  <c r="I337" i="26"/>
  <c r="I537" i="26"/>
  <c r="I1137" i="26"/>
  <c r="I1092" i="26"/>
  <c r="I892" i="26"/>
  <c r="J91" i="27"/>
  <c r="J291" i="20" s="1"/>
  <c r="I692" i="26"/>
  <c r="I292" i="26"/>
  <c r="I492" i="26"/>
  <c r="G89" i="27"/>
  <c r="G289" i="20" s="1"/>
  <c r="A89" i="27"/>
  <c r="E289" i="20"/>
  <c r="AK289" i="20" s="1"/>
  <c r="I89" i="27"/>
  <c r="I289" i="20" s="1"/>
  <c r="H234" i="26"/>
  <c r="H33" i="27"/>
  <c r="H233" i="20" s="1"/>
  <c r="H1034" i="26"/>
  <c r="F33" i="27"/>
  <c r="F233" i="20" s="1"/>
  <c r="H834" i="26"/>
  <c r="H434" i="26"/>
  <c r="H634" i="26"/>
  <c r="D93" i="56"/>
  <c r="AC93" i="56" s="1"/>
  <c r="AC39" i="56"/>
  <c r="C66" i="56"/>
  <c r="AB66" i="56" s="1"/>
  <c r="AB12" i="56"/>
  <c r="G44" i="27"/>
  <c r="G244" i="20" s="1"/>
  <c r="I44" i="27"/>
  <c r="I244" i="20" s="1"/>
  <c r="A44" i="27"/>
  <c r="E244" i="20"/>
  <c r="AK244" i="20" s="1"/>
  <c r="E243" i="20"/>
  <c r="AK243" i="20" s="1"/>
  <c r="G43" i="27"/>
  <c r="G243" i="20" s="1"/>
  <c r="I43" i="27"/>
  <c r="I243" i="20" s="1"/>
  <c r="A43" i="27"/>
  <c r="I1149" i="26"/>
  <c r="I949" i="26"/>
  <c r="J148" i="27"/>
  <c r="J348" i="20" s="1"/>
  <c r="I749" i="26"/>
  <c r="I349" i="26"/>
  <c r="I549" i="26"/>
  <c r="D71" i="56"/>
  <c r="AC71" i="56" s="1"/>
  <c r="AC17" i="56"/>
  <c r="C65" i="58"/>
  <c r="AB65" i="58" s="1"/>
  <c r="AB11" i="58"/>
  <c r="F174" i="27"/>
  <c r="F374" i="20" s="1"/>
  <c r="H1175" i="26"/>
  <c r="H775" i="26"/>
  <c r="H975" i="26"/>
  <c r="H575" i="26"/>
  <c r="H174" i="27"/>
  <c r="H374" i="20" s="1"/>
  <c r="H375" i="26"/>
  <c r="J40" i="27"/>
  <c r="J240" i="20" s="1"/>
  <c r="I641" i="26"/>
  <c r="I241" i="26"/>
  <c r="I441" i="26"/>
  <c r="I1041" i="26"/>
  <c r="I841" i="26"/>
  <c r="I598" i="26"/>
  <c r="I798" i="26"/>
  <c r="I398" i="26"/>
  <c r="I1198" i="26"/>
  <c r="J197" i="27"/>
  <c r="J397" i="20" s="1"/>
  <c r="I998" i="26"/>
  <c r="I1096" i="26"/>
  <c r="I896" i="26"/>
  <c r="J95" i="27"/>
  <c r="J295" i="20" s="1"/>
  <c r="I696" i="26"/>
  <c r="I296" i="26"/>
  <c r="I496" i="26"/>
  <c r="H1064" i="26"/>
  <c r="H63" i="27"/>
  <c r="H263" i="20" s="1"/>
  <c r="H864" i="26"/>
  <c r="F63" i="27"/>
  <c r="F263" i="20" s="1"/>
  <c r="H664" i="26"/>
  <c r="H264" i="26"/>
  <c r="H464" i="26"/>
  <c r="I141" i="27"/>
  <c r="I341" i="20" s="1"/>
  <c r="G141" i="27"/>
  <c r="G341" i="20" s="1"/>
  <c r="A141" i="27"/>
  <c r="E341" i="20"/>
  <c r="AK341" i="20" s="1"/>
  <c r="C85" i="58"/>
  <c r="AB85" i="58" s="1"/>
  <c r="AB31" i="58"/>
  <c r="D97" i="56"/>
  <c r="AC97" i="56" s="1"/>
  <c r="AC43" i="56"/>
  <c r="H779" i="26"/>
  <c r="H979" i="26"/>
  <c r="H579" i="26"/>
  <c r="H178" i="27"/>
  <c r="H378" i="20" s="1"/>
  <c r="H379" i="26"/>
  <c r="F178" i="27"/>
  <c r="F378" i="20" s="1"/>
  <c r="H1179" i="26"/>
  <c r="I791" i="26"/>
  <c r="I591" i="26"/>
  <c r="J190" i="27"/>
  <c r="J390" i="20" s="1"/>
  <c r="I391" i="26"/>
  <c r="I991" i="26"/>
  <c r="I1191" i="26"/>
  <c r="I36" i="27"/>
  <c r="I236" i="20" s="1"/>
  <c r="A36" i="27"/>
  <c r="E236" i="20"/>
  <c r="AK236" i="20" s="1"/>
  <c r="G36" i="27"/>
  <c r="G236" i="20" s="1"/>
  <c r="H165" i="27"/>
  <c r="H365" i="20" s="1"/>
  <c r="H1166" i="26"/>
  <c r="F165" i="27"/>
  <c r="F365" i="20" s="1"/>
  <c r="H966" i="26"/>
  <c r="H566" i="26"/>
  <c r="H766" i="26"/>
  <c r="H366" i="26"/>
  <c r="G92" i="27"/>
  <c r="G292" i="20" s="1"/>
  <c r="A92" i="27"/>
  <c r="E292" i="20"/>
  <c r="AK292" i="20" s="1"/>
  <c r="I92" i="27"/>
  <c r="I292" i="20" s="1"/>
  <c r="H58" i="27"/>
  <c r="H258" i="20" s="1"/>
  <c r="H259" i="26"/>
  <c r="F58" i="27"/>
  <c r="F258" i="20" s="1"/>
  <c r="H1059" i="26"/>
  <c r="H659" i="26"/>
  <c r="H859" i="26"/>
  <c r="H459" i="26"/>
  <c r="E357" i="20"/>
  <c r="AK357" i="20" s="1"/>
  <c r="I157" i="27"/>
  <c r="I357" i="20" s="1"/>
  <c r="G157" i="27"/>
  <c r="G357" i="20" s="1"/>
  <c r="A157" i="27"/>
  <c r="F67" i="27"/>
  <c r="F267" i="20" s="1"/>
  <c r="H668" i="26"/>
  <c r="H268" i="26"/>
  <c r="H468" i="26"/>
  <c r="H1068" i="26"/>
  <c r="H67" i="27"/>
  <c r="H267" i="20" s="1"/>
  <c r="H868" i="26"/>
  <c r="A22" i="27"/>
  <c r="E222" i="20"/>
  <c r="AK222" i="20" s="1"/>
  <c r="I22" i="27"/>
  <c r="I222" i="20" s="1"/>
  <c r="G22" i="27"/>
  <c r="G222" i="20" s="1"/>
  <c r="H125" i="27"/>
  <c r="H325" i="20" s="1"/>
  <c r="H1126" i="26"/>
  <c r="F125" i="27"/>
  <c r="F325" i="20" s="1"/>
  <c r="H926" i="26"/>
  <c r="H526" i="26"/>
  <c r="H726" i="26"/>
  <c r="H326" i="26"/>
  <c r="H72" i="27"/>
  <c r="H272" i="20" s="1"/>
  <c r="H873" i="26"/>
  <c r="F72" i="27"/>
  <c r="F272" i="20" s="1"/>
  <c r="H673" i="26"/>
  <c r="H273" i="26"/>
  <c r="H473" i="26"/>
  <c r="H1073" i="26"/>
  <c r="D103" i="56"/>
  <c r="AC103" i="56" s="1"/>
  <c r="AC49" i="56"/>
  <c r="I244" i="26"/>
  <c r="I444" i="26"/>
  <c r="I1044" i="26"/>
  <c r="I844" i="26"/>
  <c r="J43" i="27"/>
  <c r="J243" i="20" s="1"/>
  <c r="I644" i="26"/>
  <c r="I835" i="26"/>
  <c r="I1035" i="26"/>
  <c r="I635" i="26"/>
  <c r="I435" i="26"/>
  <c r="J34" i="27"/>
  <c r="J234" i="20" s="1"/>
  <c r="I235" i="26"/>
  <c r="D108" i="56"/>
  <c r="AC108" i="56" s="1"/>
  <c r="AC54" i="56"/>
  <c r="I707" i="26"/>
  <c r="I307" i="26"/>
  <c r="J106" i="27"/>
  <c r="J306" i="20" s="1"/>
  <c r="I1107" i="26"/>
  <c r="I907" i="26"/>
  <c r="I507" i="26"/>
  <c r="I11" i="27"/>
  <c r="I211" i="20" s="1"/>
  <c r="G11" i="27"/>
  <c r="G211" i="20" s="1"/>
  <c r="A11" i="27"/>
  <c r="E211" i="20"/>
  <c r="AK211" i="20" s="1"/>
  <c r="I278" i="26"/>
  <c r="I1078" i="26"/>
  <c r="J77" i="27"/>
  <c r="J277" i="20" s="1"/>
  <c r="I878" i="26"/>
  <c r="I478" i="26"/>
  <c r="I678" i="26"/>
  <c r="D102" i="56"/>
  <c r="AC102" i="56" s="1"/>
  <c r="AC48" i="56"/>
  <c r="G144" i="27"/>
  <c r="G344" i="20" s="1"/>
  <c r="A144" i="27"/>
  <c r="E344" i="20"/>
  <c r="AK344" i="20" s="1"/>
  <c r="I144" i="27"/>
  <c r="I344" i="20" s="1"/>
  <c r="D90" i="58"/>
  <c r="AC90" i="58" s="1"/>
  <c r="AC36" i="58"/>
  <c r="I346" i="26"/>
  <c r="I1146" i="26"/>
  <c r="J145" i="27"/>
  <c r="J345" i="20" s="1"/>
  <c r="I946" i="26"/>
  <c r="I546" i="26"/>
  <c r="I746" i="26"/>
  <c r="H1077" i="26"/>
  <c r="H76" i="27"/>
  <c r="H276" i="20" s="1"/>
  <c r="H877" i="26"/>
  <c r="F76" i="27"/>
  <c r="F276" i="20" s="1"/>
  <c r="H677" i="26"/>
  <c r="H277" i="26"/>
  <c r="H477" i="26"/>
  <c r="C105" i="56"/>
  <c r="AB105" i="56" s="1"/>
  <c r="AB51" i="56"/>
  <c r="I24" i="27"/>
  <c r="I224" i="20" s="1"/>
  <c r="G24" i="27"/>
  <c r="G224" i="20" s="1"/>
  <c r="A24" i="27"/>
  <c r="E224" i="20"/>
  <c r="AK224" i="20" s="1"/>
  <c r="F4" i="27"/>
  <c r="F204" i="20" s="1"/>
  <c r="H205" i="26"/>
  <c r="H4" i="27"/>
  <c r="H204" i="20" s="1"/>
  <c r="H1005" i="26"/>
  <c r="H605" i="26"/>
  <c r="H805" i="26"/>
  <c r="H405" i="26"/>
  <c r="A111" i="27"/>
  <c r="E311" i="20"/>
  <c r="AK311" i="20" s="1"/>
  <c r="I111" i="27"/>
  <c r="I311" i="20" s="1"/>
  <c r="G111" i="27"/>
  <c r="G311" i="20" s="1"/>
  <c r="I471" i="26"/>
  <c r="J70" i="27"/>
  <c r="J270" i="20" s="1"/>
  <c r="I271" i="26"/>
  <c r="I871" i="26"/>
  <c r="I1071" i="26"/>
  <c r="I671" i="26"/>
  <c r="H1037" i="26"/>
  <c r="H36" i="27"/>
  <c r="H236" i="20" s="1"/>
  <c r="H837" i="26"/>
  <c r="F36" i="27"/>
  <c r="F236" i="20" s="1"/>
  <c r="H637" i="26"/>
  <c r="H237" i="26"/>
  <c r="H437" i="26"/>
  <c r="G107" i="27"/>
  <c r="G307" i="20" s="1"/>
  <c r="A107" i="27"/>
  <c r="E307" i="20"/>
  <c r="AK307" i="20" s="1"/>
  <c r="I107" i="27"/>
  <c r="I307" i="20" s="1"/>
  <c r="I1166" i="26"/>
  <c r="J165" i="27"/>
  <c r="J365" i="20" s="1"/>
  <c r="I966" i="26"/>
  <c r="I566" i="26"/>
  <c r="I766" i="26"/>
  <c r="I366" i="26"/>
  <c r="I152" i="27"/>
  <c r="I352" i="20" s="1"/>
  <c r="G152" i="27"/>
  <c r="G352" i="20" s="1"/>
  <c r="A152" i="27"/>
  <c r="E352" i="20"/>
  <c r="AK352" i="20" s="1"/>
  <c r="F55" i="27"/>
  <c r="F255" i="20" s="1"/>
  <c r="H856" i="26"/>
  <c r="H55" i="27"/>
  <c r="H255" i="20" s="1"/>
  <c r="H656" i="26"/>
  <c r="H256" i="26"/>
  <c r="H456" i="26"/>
  <c r="H1056" i="26"/>
  <c r="I839" i="26"/>
  <c r="I1039" i="26"/>
  <c r="I639" i="26"/>
  <c r="I439" i="26"/>
  <c r="J38" i="27"/>
  <c r="J238" i="20" s="1"/>
  <c r="I239" i="26"/>
  <c r="H522" i="26"/>
  <c r="H722" i="26"/>
  <c r="H322" i="26"/>
  <c r="H121" i="27"/>
  <c r="H321" i="20" s="1"/>
  <c r="H1122" i="26"/>
  <c r="F121" i="27"/>
  <c r="F321" i="20" s="1"/>
  <c r="H922" i="26"/>
  <c r="H300" i="26"/>
  <c r="H500" i="26"/>
  <c r="H1100" i="26"/>
  <c r="H99" i="27"/>
  <c r="H299" i="20" s="1"/>
  <c r="H900" i="26"/>
  <c r="F99" i="27"/>
  <c r="F299" i="20" s="1"/>
  <c r="H700" i="26"/>
  <c r="I101" i="27"/>
  <c r="I301" i="20" s="1"/>
  <c r="G101" i="27"/>
  <c r="G301" i="20" s="1"/>
  <c r="A101" i="27"/>
  <c r="E301" i="20"/>
  <c r="AK301" i="20" s="1"/>
  <c r="E265" i="20"/>
  <c r="AK265" i="20" s="1"/>
  <c r="I65" i="27"/>
  <c r="I265" i="20" s="1"/>
  <c r="G65" i="27"/>
  <c r="G265" i="20" s="1"/>
  <c r="A65" i="27"/>
  <c r="H137" i="27"/>
  <c r="H337" i="20" s="1"/>
  <c r="H1138" i="26"/>
  <c r="F137" i="27"/>
  <c r="F337" i="20" s="1"/>
  <c r="H938" i="26"/>
  <c r="H538" i="26"/>
  <c r="H738" i="26"/>
  <c r="H338" i="26"/>
  <c r="A137" i="27"/>
  <c r="E337" i="20"/>
  <c r="AK337" i="20" s="1"/>
  <c r="I137" i="27"/>
  <c r="I337" i="20" s="1"/>
  <c r="G137" i="27"/>
  <c r="G337" i="20" s="1"/>
  <c r="D82" i="58"/>
  <c r="AC82" i="58" s="1"/>
  <c r="AC28" i="58"/>
  <c r="A94" i="27"/>
  <c r="E294" i="20"/>
  <c r="AK294" i="20" s="1"/>
  <c r="I94" i="27"/>
  <c r="I294" i="20" s="1"/>
  <c r="G94" i="27"/>
  <c r="G294" i="20" s="1"/>
  <c r="H1092" i="26"/>
  <c r="H91" i="27"/>
  <c r="H291" i="20" s="1"/>
  <c r="H892" i="26"/>
  <c r="F91" i="27"/>
  <c r="F291" i="20" s="1"/>
  <c r="H692" i="26"/>
  <c r="H292" i="26"/>
  <c r="H492" i="26"/>
  <c r="J125" i="27"/>
  <c r="J325" i="20" s="1"/>
  <c r="I926" i="26"/>
  <c r="I526" i="26"/>
  <c r="I726" i="26"/>
  <c r="I326" i="26"/>
  <c r="I1126" i="26"/>
  <c r="H175" i="27"/>
  <c r="H375" i="20" s="1"/>
  <c r="H976" i="26"/>
  <c r="F175" i="27"/>
  <c r="F375" i="20" s="1"/>
  <c r="H776" i="26"/>
  <c r="H376" i="26"/>
  <c r="H576" i="26"/>
  <c r="H1176" i="26"/>
  <c r="D101" i="58"/>
  <c r="AC101" i="58" s="1"/>
  <c r="AC47" i="58"/>
  <c r="D66" i="58"/>
  <c r="AC66" i="58" s="1"/>
  <c r="AC12" i="58"/>
  <c r="H1045" i="26"/>
  <c r="H44" i="27"/>
  <c r="H244" i="20" s="1"/>
  <c r="H845" i="26"/>
  <c r="F44" i="27"/>
  <c r="F244" i="20" s="1"/>
  <c r="H645" i="26"/>
  <c r="H245" i="26"/>
  <c r="H445" i="26"/>
  <c r="C71" i="58"/>
  <c r="AB71" i="58" s="1"/>
  <c r="AB17" i="58"/>
  <c r="I575" i="26"/>
  <c r="J174" i="27"/>
  <c r="J374" i="20" s="1"/>
  <c r="I375" i="26"/>
  <c r="I975" i="26"/>
  <c r="I1175" i="26"/>
  <c r="I775" i="26"/>
  <c r="C100" i="56"/>
  <c r="AB100" i="56" s="1"/>
  <c r="AB46" i="56"/>
  <c r="A161" i="27"/>
  <c r="E361" i="20"/>
  <c r="AK361" i="20" s="1"/>
  <c r="I161" i="27"/>
  <c r="I361" i="20" s="1"/>
  <c r="G161" i="27"/>
  <c r="G361" i="20" s="1"/>
  <c r="H401" i="26"/>
  <c r="H601" i="26"/>
  <c r="H1201" i="26"/>
  <c r="H200" i="27"/>
  <c r="H400" i="20" s="1"/>
  <c r="H1001" i="26"/>
  <c r="F200" i="27"/>
  <c r="F400" i="20" s="1"/>
  <c r="H801" i="26"/>
  <c r="C77" i="56"/>
  <c r="AB77" i="56" s="1"/>
  <c r="AB23" i="56"/>
  <c r="H418" i="26"/>
  <c r="H618" i="26"/>
  <c r="H1018" i="26"/>
  <c r="F17" i="27"/>
  <c r="F217" i="20" s="1"/>
  <c r="H218" i="26"/>
  <c r="H17" i="27"/>
  <c r="H217" i="20" s="1"/>
  <c r="H818" i="26"/>
  <c r="I1026" i="26"/>
  <c r="I226" i="26"/>
  <c r="J25" i="27"/>
  <c r="J225" i="20" s="1"/>
  <c r="I826" i="26"/>
  <c r="I426" i="26"/>
  <c r="I626" i="26"/>
  <c r="I458" i="26"/>
  <c r="I658" i="26"/>
  <c r="I258" i="26"/>
  <c r="I1058" i="26"/>
  <c r="J57" i="27"/>
  <c r="J257" i="20" s="1"/>
  <c r="I858" i="26"/>
  <c r="C69" i="56"/>
  <c r="AB69" i="56" s="1"/>
  <c r="AB15" i="56"/>
  <c r="J170" i="27"/>
  <c r="J370" i="20" s="1"/>
  <c r="I371" i="26"/>
  <c r="I971" i="26"/>
  <c r="I1171" i="26"/>
  <c r="I771" i="26"/>
  <c r="I571" i="26"/>
  <c r="A118" i="27"/>
  <c r="E318" i="20"/>
  <c r="AK318" i="20" s="1"/>
  <c r="I118" i="27"/>
  <c r="I318" i="20" s="1"/>
  <c r="G118" i="27"/>
  <c r="G318" i="20" s="1"/>
  <c r="I719" i="26"/>
  <c r="I519" i="26"/>
  <c r="J118" i="27"/>
  <c r="J318" i="20" s="1"/>
  <c r="I319" i="26"/>
  <c r="I919" i="26"/>
  <c r="I1119" i="26"/>
  <c r="H491" i="26"/>
  <c r="H90" i="27"/>
  <c r="H290" i="20" s="1"/>
  <c r="H291" i="26"/>
  <c r="F90" i="27"/>
  <c r="F290" i="20" s="1"/>
  <c r="H1091" i="26"/>
  <c r="H691" i="26"/>
  <c r="H891" i="26"/>
  <c r="G190" i="27"/>
  <c r="G390" i="20" s="1"/>
  <c r="A190" i="27"/>
  <c r="E390" i="20"/>
  <c r="AK390" i="20" s="1"/>
  <c r="I190" i="27"/>
  <c r="I390" i="20" s="1"/>
  <c r="I809" i="26"/>
  <c r="J8" i="27"/>
  <c r="J208" i="20" s="1"/>
  <c r="I209" i="26"/>
  <c r="I609" i="26"/>
  <c r="I409" i="26"/>
  <c r="I1009" i="26"/>
  <c r="H164" i="27"/>
  <c r="H364" i="20" s="1"/>
  <c r="H965" i="26"/>
  <c r="F164" i="27"/>
  <c r="F364" i="20" s="1"/>
  <c r="H765" i="26"/>
  <c r="H365" i="26"/>
  <c r="H565" i="26"/>
  <c r="H1165" i="26"/>
  <c r="C83" i="58"/>
  <c r="AB83" i="58" s="1"/>
  <c r="AB29" i="58"/>
  <c r="D83" i="58"/>
  <c r="AC83" i="58" s="1"/>
  <c r="AC29" i="58"/>
  <c r="G87" i="27"/>
  <c r="G287" i="20" s="1"/>
  <c r="A87" i="27"/>
  <c r="E287" i="20"/>
  <c r="AK287" i="20" s="1"/>
  <c r="I87" i="27"/>
  <c r="I287" i="20" s="1"/>
  <c r="F100" i="27"/>
  <c r="F300" i="20" s="1"/>
  <c r="H701" i="26"/>
  <c r="H301" i="26"/>
  <c r="H501" i="26"/>
  <c r="H1101" i="26"/>
  <c r="H100" i="27"/>
  <c r="H300" i="20" s="1"/>
  <c r="H901" i="26"/>
  <c r="I1194" i="26"/>
  <c r="J193" i="27"/>
  <c r="J393" i="20" s="1"/>
  <c r="I994" i="26"/>
  <c r="I594" i="26"/>
  <c r="I794" i="26"/>
  <c r="I394" i="26"/>
  <c r="H43" i="27"/>
  <c r="H243" i="20" s="1"/>
  <c r="H644" i="26"/>
  <c r="H244" i="26"/>
  <c r="H444" i="26"/>
  <c r="H1044" i="26"/>
  <c r="F43" i="27"/>
  <c r="F243" i="20" s="1"/>
  <c r="H844" i="26"/>
  <c r="C94" i="56"/>
  <c r="AB94" i="56" s="1"/>
  <c r="AB40" i="56"/>
  <c r="D99" i="58"/>
  <c r="AC99" i="58" s="1"/>
  <c r="AC45" i="58"/>
  <c r="D87" i="58"/>
  <c r="AC87" i="58" s="1"/>
  <c r="AC33" i="58"/>
  <c r="A27" i="27"/>
  <c r="E227" i="20"/>
  <c r="AK227" i="20" s="1"/>
  <c r="G27" i="27"/>
  <c r="G227" i="20" s="1"/>
  <c r="I27" i="27"/>
  <c r="I227" i="20" s="1"/>
  <c r="H651" i="26"/>
  <c r="H851" i="26"/>
  <c r="H451" i="26"/>
  <c r="H50" i="27"/>
  <c r="H250" i="20" s="1"/>
  <c r="H251" i="26"/>
  <c r="F50" i="27"/>
  <c r="F250" i="20" s="1"/>
  <c r="H1051" i="26"/>
  <c r="A77" i="27"/>
  <c r="E277" i="20"/>
  <c r="AK277" i="20" s="1"/>
  <c r="I77" i="27"/>
  <c r="I277" i="20" s="1"/>
  <c r="G77" i="27"/>
  <c r="G277" i="20" s="1"/>
  <c r="H269" i="26"/>
  <c r="H469" i="26"/>
  <c r="H1069" i="26"/>
  <c r="H68" i="27"/>
  <c r="H268" i="20" s="1"/>
  <c r="H869" i="26"/>
  <c r="F68" i="27"/>
  <c r="F268" i="20" s="1"/>
  <c r="H669" i="26"/>
  <c r="E295" i="20"/>
  <c r="AK295" i="20" s="1"/>
  <c r="I95" i="27"/>
  <c r="I295" i="20" s="1"/>
  <c r="G95" i="27"/>
  <c r="G295" i="20" s="1"/>
  <c r="A95" i="27"/>
  <c r="C102" i="56"/>
  <c r="AB102" i="56" s="1"/>
  <c r="AB48" i="56"/>
  <c r="H443" i="26"/>
  <c r="H42" i="27"/>
  <c r="H242" i="20" s="1"/>
  <c r="H243" i="26"/>
  <c r="F42" i="27"/>
  <c r="F242" i="20" s="1"/>
  <c r="H1043" i="26"/>
  <c r="H643" i="26"/>
  <c r="H843" i="26"/>
  <c r="A17" i="27"/>
  <c r="E217" i="20"/>
  <c r="AK217" i="20" s="1"/>
  <c r="I17" i="27"/>
  <c r="I217" i="20" s="1"/>
  <c r="G17" i="27"/>
  <c r="G217" i="20" s="1"/>
  <c r="A66" i="27"/>
  <c r="E266" i="20"/>
  <c r="AK266" i="20" s="1"/>
  <c r="I66" i="27"/>
  <c r="I266" i="20" s="1"/>
  <c r="G66" i="27"/>
  <c r="G266" i="20" s="1"/>
  <c r="J93" i="27"/>
  <c r="J293" i="20" s="1"/>
  <c r="I894" i="26"/>
  <c r="I494" i="26"/>
  <c r="I694" i="26"/>
  <c r="I294" i="26"/>
  <c r="I1094" i="26"/>
  <c r="I1200" i="26"/>
  <c r="I1000" i="26"/>
  <c r="J199" i="27"/>
  <c r="J399" i="20" s="1"/>
  <c r="I800" i="26"/>
  <c r="I400" i="26"/>
  <c r="I600" i="26"/>
  <c r="J122" i="27"/>
  <c r="J322" i="20" s="1"/>
  <c r="I323" i="26"/>
  <c r="I923" i="26"/>
  <c r="I1123" i="26"/>
  <c r="I723" i="26"/>
  <c r="I523" i="26"/>
  <c r="I369" i="26"/>
  <c r="I569" i="26"/>
  <c r="I1169" i="26"/>
  <c r="I969" i="26"/>
  <c r="J168" i="27"/>
  <c r="J368" i="20" s="1"/>
  <c r="I769" i="26"/>
  <c r="D105" i="58"/>
  <c r="AC105" i="58" s="1"/>
  <c r="AC51" i="58"/>
  <c r="F24" i="27"/>
  <c r="F224" i="20" s="1"/>
  <c r="H625" i="26"/>
  <c r="H1025" i="26"/>
  <c r="H425" i="26"/>
  <c r="H225" i="26"/>
  <c r="H24" i="27"/>
  <c r="H224" i="20" s="1"/>
  <c r="H825" i="26"/>
  <c r="H619" i="26"/>
  <c r="F18" i="27"/>
  <c r="F218" i="20" s="1"/>
  <c r="H1019" i="26"/>
  <c r="H18" i="27"/>
  <c r="H218" i="20" s="1"/>
  <c r="H219" i="26"/>
  <c r="H419" i="26"/>
  <c r="H819" i="26"/>
  <c r="D64" i="58"/>
  <c r="AC64" i="58" s="1"/>
  <c r="AC10" i="58"/>
  <c r="D89" i="58"/>
  <c r="AC89" i="58" s="1"/>
  <c r="AC35" i="58"/>
  <c r="H114" i="27"/>
  <c r="H314" i="20" s="1"/>
  <c r="H315" i="26"/>
  <c r="F114" i="27"/>
  <c r="F314" i="20" s="1"/>
  <c r="H1115" i="26"/>
  <c r="H715" i="26"/>
  <c r="H915" i="26"/>
  <c r="H515" i="26"/>
  <c r="I116" i="27"/>
  <c r="I316" i="20" s="1"/>
  <c r="G116" i="27"/>
  <c r="G316" i="20" s="1"/>
  <c r="A116" i="27"/>
  <c r="E316" i="20"/>
  <c r="AK316" i="20" s="1"/>
  <c r="G109" i="27"/>
  <c r="G309" i="20" s="1"/>
  <c r="A109" i="27"/>
  <c r="E309" i="20"/>
  <c r="AK309" i="20" s="1"/>
  <c r="I109" i="27"/>
  <c r="I309" i="20" s="1"/>
  <c r="A90" i="27"/>
  <c r="E290" i="20"/>
  <c r="AK290" i="20" s="1"/>
  <c r="I90" i="27"/>
  <c r="I290" i="20" s="1"/>
  <c r="G90" i="27"/>
  <c r="G290" i="20" s="1"/>
  <c r="D96" i="56"/>
  <c r="AC96" i="56" s="1"/>
  <c r="AC42" i="56"/>
  <c r="H1192" i="26"/>
  <c r="H191" i="27"/>
  <c r="H391" i="20" s="1"/>
  <c r="H992" i="26"/>
  <c r="F191" i="27"/>
  <c r="F391" i="20" s="1"/>
  <c r="H792" i="26"/>
  <c r="H392" i="26"/>
  <c r="H592" i="26"/>
  <c r="I1056" i="26"/>
  <c r="I856" i="26"/>
  <c r="J55" i="27"/>
  <c r="J255" i="20" s="1"/>
  <c r="I656" i="26"/>
  <c r="I256" i="26"/>
  <c r="I456" i="26"/>
  <c r="C68" i="56"/>
  <c r="AB68" i="56" s="1"/>
  <c r="AB14" i="56"/>
  <c r="G8" i="27"/>
  <c r="G208" i="20" s="1"/>
  <c r="A8" i="27"/>
  <c r="E208" i="20"/>
  <c r="AK208" i="20" s="1"/>
  <c r="I8" i="27"/>
  <c r="I208" i="20" s="1"/>
  <c r="C98" i="56"/>
  <c r="AB98" i="56" s="1"/>
  <c r="AB44" i="56"/>
  <c r="H157" i="27"/>
  <c r="H357" i="20" s="1"/>
  <c r="H1158" i="26"/>
  <c r="F157" i="27"/>
  <c r="F357" i="20" s="1"/>
  <c r="H958" i="26"/>
  <c r="H558" i="26"/>
  <c r="H758" i="26"/>
  <c r="H358" i="26"/>
  <c r="A99" i="27"/>
  <c r="E299" i="20"/>
  <c r="AK299" i="20" s="1"/>
  <c r="I99" i="27"/>
  <c r="I299" i="20" s="1"/>
  <c r="G99" i="27"/>
  <c r="G299" i="20" s="1"/>
  <c r="H385" i="26"/>
  <c r="H585" i="26"/>
  <c r="H1185" i="26"/>
  <c r="H184" i="27"/>
  <c r="H384" i="20" s="1"/>
  <c r="H985" i="26"/>
  <c r="F184" i="27"/>
  <c r="F384" i="20" s="1"/>
  <c r="H785" i="26"/>
  <c r="H266" i="26"/>
  <c r="H65" i="27"/>
  <c r="H265" i="20" s="1"/>
  <c r="H1066" i="26"/>
  <c r="F65" i="27"/>
  <c r="F265" i="20" s="1"/>
  <c r="H866" i="26"/>
  <c r="H466" i="26"/>
  <c r="H666" i="26"/>
  <c r="C82" i="58"/>
  <c r="AB82" i="58" s="1"/>
  <c r="AB28" i="58"/>
  <c r="I1176" i="26"/>
  <c r="I976" i="26"/>
  <c r="J175" i="27"/>
  <c r="J375" i="20" s="1"/>
  <c r="I776" i="26"/>
  <c r="I376" i="26"/>
  <c r="I576" i="26"/>
  <c r="C93" i="56"/>
  <c r="AB93" i="56" s="1"/>
  <c r="AB39" i="56"/>
  <c r="D93" i="58"/>
  <c r="AC93" i="58" s="1"/>
  <c r="AC39" i="58"/>
  <c r="C101" i="58"/>
  <c r="AB101" i="58" s="1"/>
  <c r="AB47" i="58"/>
  <c r="J53" i="27"/>
  <c r="J253" i="20" s="1"/>
  <c r="I854" i="26"/>
  <c r="I454" i="26"/>
  <c r="I654" i="26"/>
  <c r="I254" i="26"/>
  <c r="I1054" i="26"/>
  <c r="I1180" i="26"/>
  <c r="I980" i="26"/>
  <c r="J179" i="27"/>
  <c r="J379" i="20" s="1"/>
  <c r="I780" i="26"/>
  <c r="I380" i="26"/>
  <c r="I580" i="26"/>
  <c r="D104" i="58"/>
  <c r="AC104" i="58" s="1"/>
  <c r="AC50" i="58"/>
  <c r="E248" i="20"/>
  <c r="AK248" i="20" s="1"/>
  <c r="I48" i="27"/>
  <c r="I248" i="20" s="1"/>
  <c r="G48" i="27"/>
  <c r="G248" i="20" s="1"/>
  <c r="A48" i="27"/>
  <c r="D110" i="58"/>
  <c r="AC110" i="58" s="1"/>
  <c r="AC56" i="58"/>
  <c r="G50" i="27"/>
  <c r="G250" i="20" s="1"/>
  <c r="I50" i="27"/>
  <c r="I250" i="20" s="1"/>
  <c r="A50" i="27"/>
  <c r="E250" i="20"/>
  <c r="AK250" i="20" s="1"/>
  <c r="D65" i="58"/>
  <c r="AC65" i="58" s="1"/>
  <c r="AC11" i="58"/>
  <c r="D100" i="56"/>
  <c r="AC100" i="56" s="1"/>
  <c r="AC46" i="56"/>
  <c r="I264" i="26"/>
  <c r="I464" i="26"/>
  <c r="I1064" i="26"/>
  <c r="I864" i="26"/>
  <c r="J63" i="27"/>
  <c r="J263" i="20" s="1"/>
  <c r="I664" i="26"/>
  <c r="D106" i="56"/>
  <c r="AC106" i="56" s="1"/>
  <c r="AC52" i="56"/>
  <c r="I542" i="26"/>
  <c r="I742" i="26"/>
  <c r="I342" i="26"/>
  <c r="I1142" i="26"/>
  <c r="J141" i="27"/>
  <c r="J341" i="20" s="1"/>
  <c r="I942" i="26"/>
  <c r="D77" i="56"/>
  <c r="AC77" i="56" s="1"/>
  <c r="AC23" i="56"/>
  <c r="I418" i="26"/>
  <c r="J17" i="27"/>
  <c r="J217" i="20" s="1"/>
  <c r="I818" i="26"/>
  <c r="I1018" i="26"/>
  <c r="I618" i="26"/>
  <c r="I218" i="26"/>
  <c r="F25" i="27"/>
  <c r="F225" i="20" s="1"/>
  <c r="H826" i="26"/>
  <c r="H426" i="26"/>
  <c r="H626" i="26"/>
  <c r="H1026" i="26"/>
  <c r="H25" i="27"/>
  <c r="H225" i="20" s="1"/>
  <c r="H226" i="26"/>
  <c r="H258" i="26"/>
  <c r="H57" i="27"/>
  <c r="H257" i="20" s="1"/>
  <c r="H1058" i="26"/>
  <c r="F57" i="27"/>
  <c r="F257" i="20" s="1"/>
  <c r="H858" i="26"/>
  <c r="H458" i="26"/>
  <c r="H658" i="26"/>
  <c r="G196" i="27"/>
  <c r="G396" i="20" s="1"/>
  <c r="A196" i="27"/>
  <c r="E396" i="20"/>
  <c r="AK396" i="20" s="1"/>
  <c r="I196" i="27"/>
  <c r="I396" i="20" s="1"/>
  <c r="H1113" i="26"/>
  <c r="H112" i="27"/>
  <c r="H312" i="20" s="1"/>
  <c r="H913" i="26"/>
  <c r="F112" i="27"/>
  <c r="F312" i="20" s="1"/>
  <c r="H713" i="26"/>
  <c r="H313" i="26"/>
  <c r="H513" i="26"/>
  <c r="F194" i="27"/>
  <c r="F394" i="20" s="1"/>
  <c r="H1195" i="26"/>
  <c r="H795" i="26"/>
  <c r="H995" i="26"/>
  <c r="H194" i="27"/>
  <c r="H394" i="20" s="1"/>
  <c r="H395" i="26"/>
  <c r="H595" i="26"/>
  <c r="H555" i="26"/>
  <c r="H154" i="27"/>
  <c r="H354" i="20" s="1"/>
  <c r="H355" i="26"/>
  <c r="F154" i="27"/>
  <c r="F354" i="20" s="1"/>
  <c r="H1155" i="26"/>
  <c r="H755" i="26"/>
  <c r="H955" i="26"/>
  <c r="I715" i="26"/>
  <c r="I515" i="26"/>
  <c r="I915" i="26"/>
  <c r="J114" i="27"/>
  <c r="J314" i="20" s="1"/>
  <c r="I315" i="26"/>
  <c r="I1115" i="26"/>
  <c r="I382" i="26"/>
  <c r="I1182" i="26"/>
  <c r="J181" i="27"/>
  <c r="J381" i="20" s="1"/>
  <c r="I982" i="26"/>
  <c r="I582" i="26"/>
  <c r="I782" i="26"/>
  <c r="I293" i="26"/>
  <c r="I493" i="26"/>
  <c r="I1093" i="26"/>
  <c r="I893" i="26"/>
  <c r="J92" i="27"/>
  <c r="J292" i="20" s="1"/>
  <c r="I693" i="26"/>
  <c r="I58" i="27"/>
  <c r="I258" i="20" s="1"/>
  <c r="G58" i="27"/>
  <c r="G258" i="20" s="1"/>
  <c r="A58" i="27"/>
  <c r="E258" i="20"/>
  <c r="AK258" i="20" s="1"/>
  <c r="H683" i="26"/>
  <c r="H883" i="26"/>
  <c r="H483" i="26"/>
  <c r="H82" i="27"/>
  <c r="H282" i="20" s="1"/>
  <c r="H283" i="26"/>
  <c r="F82" i="27"/>
  <c r="F282" i="20" s="1"/>
  <c r="H1083" i="26"/>
  <c r="I38" i="27"/>
  <c r="I238" i="20" s="1"/>
  <c r="G38" i="27"/>
  <c r="G238" i="20" s="1"/>
  <c r="A38" i="27"/>
  <c r="E238" i="20"/>
  <c r="AK238" i="20" s="1"/>
  <c r="G67" i="27"/>
  <c r="G267" i="20" s="1"/>
  <c r="A67" i="27"/>
  <c r="E267" i="20"/>
  <c r="AK267" i="20" s="1"/>
  <c r="I67" i="27"/>
  <c r="I267" i="20" s="1"/>
  <c r="I1109" i="26"/>
  <c r="I909" i="26"/>
  <c r="J108" i="27"/>
  <c r="J308" i="20" s="1"/>
  <c r="I709" i="26"/>
  <c r="I309" i="26"/>
  <c r="I509" i="26"/>
  <c r="I889" i="26"/>
  <c r="J88" i="27"/>
  <c r="J288" i="20" s="1"/>
  <c r="I689" i="26"/>
  <c r="I289" i="26"/>
  <c r="I489" i="26"/>
  <c r="I1089" i="26"/>
  <c r="H1076" i="26"/>
  <c r="H75" i="27"/>
  <c r="H275" i="20" s="1"/>
  <c r="H876" i="26"/>
  <c r="F75" i="27"/>
  <c r="F275" i="20" s="1"/>
  <c r="H676" i="26"/>
  <c r="H276" i="26"/>
  <c r="H476" i="26"/>
  <c r="G100" i="27"/>
  <c r="G300" i="20" s="1"/>
  <c r="A100" i="27"/>
  <c r="E300" i="20"/>
  <c r="AK300" i="20" s="1"/>
  <c r="I100" i="27"/>
  <c r="I300" i="20" s="1"/>
  <c r="D94" i="56"/>
  <c r="AC94" i="56" s="1"/>
  <c r="AC40" i="56"/>
  <c r="G34" i="27"/>
  <c r="G234" i="20" s="1"/>
  <c r="A34" i="27"/>
  <c r="E234" i="20"/>
  <c r="AK234" i="20" s="1"/>
  <c r="I34" i="27"/>
  <c r="I234" i="20" s="1"/>
  <c r="C99" i="58"/>
  <c r="AB99" i="58" s="1"/>
  <c r="AB45" i="58"/>
  <c r="D108" i="58"/>
  <c r="AC108" i="58" s="1"/>
  <c r="AC54" i="58"/>
  <c r="C87" i="58"/>
  <c r="AB87" i="58" s="1"/>
  <c r="AB33" i="58"/>
  <c r="I269" i="26"/>
  <c r="I469" i="26"/>
  <c r="I1069" i="26"/>
  <c r="I869" i="26"/>
  <c r="J68" i="27"/>
  <c r="J268" i="20" s="1"/>
  <c r="I669" i="26"/>
  <c r="G163" i="27"/>
  <c r="G363" i="20" s="1"/>
  <c r="A163" i="27"/>
  <c r="E363" i="20"/>
  <c r="AK363" i="20" s="1"/>
  <c r="I163" i="27"/>
  <c r="I363" i="20" s="1"/>
  <c r="C106" i="58"/>
  <c r="AB106" i="58" s="1"/>
  <c r="AB52" i="58"/>
  <c r="D102" i="58"/>
  <c r="AC102" i="58" s="1"/>
  <c r="AC48" i="58"/>
  <c r="I831" i="26"/>
  <c r="I1031" i="26"/>
  <c r="I631" i="26"/>
  <c r="I431" i="26"/>
  <c r="J30" i="27"/>
  <c r="J230" i="20" s="1"/>
  <c r="I231" i="26"/>
  <c r="I370" i="26"/>
  <c r="I1170" i="26"/>
  <c r="J169" i="27"/>
  <c r="J369" i="20" s="1"/>
  <c r="I970" i="26"/>
  <c r="I570" i="26"/>
  <c r="I770" i="26"/>
  <c r="I779" i="26"/>
  <c r="I579" i="26"/>
  <c r="J178" i="27"/>
  <c r="J378" i="20" s="1"/>
  <c r="I379" i="26"/>
  <c r="I979" i="26"/>
  <c r="I1179" i="26"/>
  <c r="C81" i="58"/>
  <c r="AB81" i="58" s="1"/>
  <c r="AB27" i="58"/>
  <c r="D81" i="58"/>
  <c r="AC81" i="58" s="1"/>
  <c r="AC27" i="58"/>
  <c r="F168" i="27"/>
  <c r="F368" i="20" s="1"/>
  <c r="H769" i="26"/>
  <c r="H369" i="26"/>
  <c r="H569" i="26"/>
  <c r="H1169" i="26"/>
  <c r="H168" i="27"/>
  <c r="H368" i="20" s="1"/>
  <c r="H969" i="26"/>
  <c r="A18" i="27"/>
  <c r="E218" i="20"/>
  <c r="AK218" i="20" s="1"/>
  <c r="G18" i="27"/>
  <c r="G218" i="20" s="1"/>
  <c r="I18" i="27"/>
  <c r="I218" i="20" s="1"/>
  <c r="C64" i="56"/>
  <c r="AB64" i="56" s="1"/>
  <c r="AB10" i="56"/>
  <c r="J83" i="27"/>
  <c r="J283" i="20" s="1"/>
  <c r="I684" i="26"/>
  <c r="I284" i="26"/>
  <c r="I484" i="26"/>
  <c r="I1084" i="26"/>
  <c r="I884" i="26"/>
  <c r="A70" i="27"/>
  <c r="E270" i="20"/>
  <c r="AK270" i="20" s="1"/>
  <c r="I70" i="27"/>
  <c r="I270" i="20" s="1"/>
  <c r="G70" i="27"/>
  <c r="G270" i="20" s="1"/>
  <c r="C96" i="56"/>
  <c r="AB96" i="56" s="1"/>
  <c r="AB42" i="56"/>
  <c r="I191" i="27"/>
  <c r="I391" i="20" s="1"/>
  <c r="G191" i="27"/>
  <c r="G391" i="20" s="1"/>
  <c r="A191" i="27"/>
  <c r="E391" i="20"/>
  <c r="AK391" i="20" s="1"/>
  <c r="H330" i="26"/>
  <c r="H129" i="27"/>
  <c r="H329" i="20" s="1"/>
  <c r="H1130" i="26"/>
  <c r="F129" i="27"/>
  <c r="F329" i="20" s="1"/>
  <c r="H930" i="26"/>
  <c r="H530" i="26"/>
  <c r="H730" i="26"/>
  <c r="H152" i="27"/>
  <c r="H352" i="20" s="1"/>
  <c r="H953" i="26"/>
  <c r="F152" i="27"/>
  <c r="F352" i="20" s="1"/>
  <c r="H753" i="26"/>
  <c r="H353" i="26"/>
  <c r="H553" i="26"/>
  <c r="H1153" i="26"/>
  <c r="A142" i="27"/>
  <c r="E342" i="20"/>
  <c r="AK342" i="20" s="1"/>
  <c r="I142" i="27"/>
  <c r="I342" i="20" s="1"/>
  <c r="G142" i="27"/>
  <c r="G342" i="20" s="1"/>
  <c r="H183" i="27"/>
  <c r="H383" i="20" s="1"/>
  <c r="H984" i="26"/>
  <c r="F183" i="27"/>
  <c r="F383" i="20" s="1"/>
  <c r="H784" i="26"/>
  <c r="H384" i="26"/>
  <c r="H584" i="26"/>
  <c r="H1184" i="26"/>
  <c r="I687" i="26"/>
  <c r="I487" i="26"/>
  <c r="J86" i="27"/>
  <c r="J286" i="20" s="1"/>
  <c r="I287" i="26"/>
  <c r="I887" i="26"/>
  <c r="I1087" i="26"/>
  <c r="D98" i="56"/>
  <c r="AC98" i="56" s="1"/>
  <c r="AC44" i="56"/>
  <c r="A166" i="27"/>
  <c r="E366" i="20"/>
  <c r="AK366" i="20" s="1"/>
  <c r="I166" i="27"/>
  <c r="I366" i="20" s="1"/>
  <c r="G166" i="27"/>
  <c r="G366" i="20" s="1"/>
  <c r="J22" i="27"/>
  <c r="J222" i="20" s="1"/>
  <c r="I423" i="26"/>
  <c r="I223" i="26"/>
  <c r="I1023" i="26"/>
  <c r="I823" i="26"/>
  <c r="I623" i="26"/>
  <c r="F89" i="27"/>
  <c r="F289" i="20" s="1"/>
  <c r="H890" i="26"/>
  <c r="H490" i="26"/>
  <c r="H690" i="26"/>
  <c r="H290" i="26"/>
  <c r="H89" i="27"/>
  <c r="H289" i="20" s="1"/>
  <c r="H1090" i="26"/>
  <c r="I807" i="26"/>
  <c r="I1007" i="26"/>
  <c r="I207" i="26"/>
  <c r="I407" i="26"/>
  <c r="J6" i="27"/>
  <c r="J206" i="20" s="1"/>
  <c r="I607" i="26"/>
  <c r="D95" i="56"/>
  <c r="AC95" i="56" s="1"/>
  <c r="AC41" i="56"/>
  <c r="J35" i="27"/>
  <c r="J235" i="20" s="1"/>
  <c r="I636" i="26"/>
  <c r="I236" i="26"/>
  <c r="I436" i="26"/>
  <c r="I1036" i="26"/>
  <c r="I836" i="26"/>
  <c r="C104" i="56"/>
  <c r="AB104" i="56" s="1"/>
  <c r="AB50" i="56"/>
  <c r="F171" i="27"/>
  <c r="F371" i="20" s="1"/>
  <c r="H772" i="26"/>
  <c r="H372" i="26"/>
  <c r="H572" i="26"/>
  <c r="H1172" i="26"/>
  <c r="H171" i="27"/>
  <c r="H371" i="20" s="1"/>
  <c r="H972" i="26"/>
  <c r="H507" i="26"/>
  <c r="H106" i="27"/>
  <c r="H306" i="20" s="1"/>
  <c r="H307" i="26"/>
  <c r="F106" i="27"/>
  <c r="F306" i="20" s="1"/>
  <c r="H1107" i="26"/>
  <c r="H707" i="26"/>
  <c r="H907" i="26"/>
  <c r="H349" i="26"/>
  <c r="H549" i="26"/>
  <c r="H1149" i="26"/>
  <c r="H148" i="27"/>
  <c r="H348" i="20" s="1"/>
  <c r="H949" i="26"/>
  <c r="F148" i="27"/>
  <c r="F348" i="20" s="1"/>
  <c r="H749" i="26"/>
  <c r="F11" i="27"/>
  <c r="F211" i="20" s="1"/>
  <c r="H1012" i="26"/>
  <c r="H11" i="27"/>
  <c r="H211" i="20" s="1"/>
  <c r="H212" i="26"/>
  <c r="H412" i="26"/>
  <c r="H812" i="26"/>
  <c r="H612" i="26"/>
  <c r="I155" i="27"/>
  <c r="I355" i="20" s="1"/>
  <c r="G155" i="27"/>
  <c r="G355" i="20" s="1"/>
  <c r="A155" i="27"/>
  <c r="E355" i="20"/>
  <c r="AK355" i="20" s="1"/>
  <c r="D85" i="56"/>
  <c r="AC85" i="56" s="1"/>
  <c r="AC31" i="56"/>
  <c r="A57" i="27"/>
  <c r="E257" i="20"/>
  <c r="AK257" i="20" s="1"/>
  <c r="I57" i="27"/>
  <c r="I257" i="20" s="1"/>
  <c r="G57" i="27"/>
  <c r="G257" i="20" s="1"/>
  <c r="C97" i="58"/>
  <c r="AB97" i="58" s="1"/>
  <c r="AB43" i="58"/>
  <c r="H122" i="27"/>
  <c r="H322" i="20" s="1"/>
  <c r="H323" i="26"/>
  <c r="F122" i="27"/>
  <c r="F322" i="20" s="1"/>
  <c r="H1123" i="26"/>
  <c r="H723" i="26"/>
  <c r="H923" i="26"/>
  <c r="H523" i="26"/>
  <c r="G45" i="27"/>
  <c r="G245" i="20" s="1"/>
  <c r="I45" i="27"/>
  <c r="I245" i="20" s="1"/>
  <c r="A45" i="27"/>
  <c r="E245" i="20"/>
  <c r="AK245" i="20" s="1"/>
  <c r="D78" i="58"/>
  <c r="AC78" i="58" s="1"/>
  <c r="AC24" i="58"/>
  <c r="F29" i="27"/>
  <c r="F229" i="20" s="1"/>
  <c r="H1030" i="26"/>
  <c r="H29" i="27"/>
  <c r="H229" i="20" s="1"/>
  <c r="H830" i="26"/>
  <c r="H430" i="26"/>
  <c r="H630" i="26"/>
  <c r="H230" i="26"/>
  <c r="I83" i="27"/>
  <c r="I283" i="20" s="1"/>
  <c r="G83" i="27"/>
  <c r="G283" i="20" s="1"/>
  <c r="A83" i="27"/>
  <c r="E283" i="20"/>
  <c r="AK283" i="20" s="1"/>
  <c r="H510" i="26"/>
  <c r="H710" i="26"/>
  <c r="H310" i="26"/>
  <c r="H109" i="27"/>
  <c r="H309" i="20" s="1"/>
  <c r="H1110" i="26"/>
  <c r="F109" i="27"/>
  <c r="F309" i="20" s="1"/>
  <c r="H910" i="26"/>
  <c r="E385" i="20"/>
  <c r="AK385" i="20" s="1"/>
  <c r="I185" i="27"/>
  <c r="I385" i="20" s="1"/>
  <c r="G185" i="27"/>
  <c r="G385" i="20" s="1"/>
  <c r="A185" i="27"/>
  <c r="H1132" i="26"/>
  <c r="H131" i="27"/>
  <c r="H331" i="20" s="1"/>
  <c r="H932" i="26"/>
  <c r="F131" i="27"/>
  <c r="F331" i="20" s="1"/>
  <c r="H732" i="26"/>
  <c r="H332" i="26"/>
  <c r="H532" i="26"/>
  <c r="I539" i="26"/>
  <c r="J138" i="27"/>
  <c r="J338" i="20" s="1"/>
  <c r="I339" i="26"/>
  <c r="I939" i="26"/>
  <c r="I1139" i="26"/>
  <c r="I739" i="26"/>
  <c r="I55" i="27"/>
  <c r="I255" i="20" s="1"/>
  <c r="A55" i="27"/>
  <c r="E255" i="20"/>
  <c r="AK255" i="20" s="1"/>
  <c r="G55" i="27"/>
  <c r="G255" i="20" s="1"/>
  <c r="D68" i="56"/>
  <c r="AC68" i="56" s="1"/>
  <c r="AC14" i="56"/>
  <c r="H550" i="26"/>
  <c r="H750" i="26"/>
  <c r="H350" i="26"/>
  <c r="H149" i="27"/>
  <c r="H349" i="20" s="1"/>
  <c r="H1150" i="26"/>
  <c r="F149" i="27"/>
  <c r="F349" i="20" s="1"/>
  <c r="H950" i="26"/>
  <c r="I167" i="27"/>
  <c r="I367" i="20" s="1"/>
  <c r="G167" i="27"/>
  <c r="G367" i="20" s="1"/>
  <c r="A167" i="27"/>
  <c r="E367" i="20"/>
  <c r="AK367" i="20" s="1"/>
  <c r="H23" i="27"/>
  <c r="H223" i="20" s="1"/>
  <c r="H224" i="26"/>
  <c r="F23" i="27"/>
  <c r="F223" i="20" s="1"/>
  <c r="H824" i="26"/>
  <c r="H424" i="26"/>
  <c r="H624" i="26"/>
  <c r="H1024" i="26"/>
  <c r="F162" i="27"/>
  <c r="F362" i="20" s="1"/>
  <c r="H1163" i="26"/>
  <c r="H763" i="26"/>
  <c r="H963" i="26"/>
  <c r="H563" i="26"/>
  <c r="H162" i="27"/>
  <c r="H362" i="20" s="1"/>
  <c r="H363" i="26"/>
  <c r="H69" i="27"/>
  <c r="H269" i="20" s="1"/>
  <c r="H1070" i="26"/>
  <c r="F69" i="27"/>
  <c r="F269" i="20" s="1"/>
  <c r="H870" i="26"/>
  <c r="H470" i="26"/>
  <c r="H670" i="26"/>
  <c r="H270" i="26"/>
  <c r="G41" i="27"/>
  <c r="G241" i="20" s="1"/>
  <c r="I41" i="27"/>
  <c r="I241" i="20" s="1"/>
  <c r="A41" i="27"/>
  <c r="E241" i="20"/>
  <c r="AK241" i="20" s="1"/>
  <c r="I901" i="26"/>
  <c r="J100" i="27"/>
  <c r="J300" i="20" s="1"/>
  <c r="I701" i="26"/>
  <c r="I301" i="26"/>
  <c r="I501" i="26"/>
  <c r="I1101" i="26"/>
  <c r="C95" i="58"/>
  <c r="AB95" i="58" s="1"/>
  <c r="AB41" i="58"/>
  <c r="C103" i="56"/>
  <c r="AB103" i="56" s="1"/>
  <c r="AB49" i="56"/>
  <c r="C108" i="58"/>
  <c r="AB108" i="58" s="1"/>
  <c r="AB54" i="58"/>
  <c r="I511" i="26"/>
  <c r="J110" i="27"/>
  <c r="J310" i="20" s="1"/>
  <c r="I311" i="26"/>
  <c r="I911" i="26"/>
  <c r="I1111" i="26"/>
  <c r="I711" i="26"/>
  <c r="I228" i="26"/>
  <c r="I1028" i="26"/>
  <c r="I828" i="26"/>
  <c r="J27" i="27"/>
  <c r="J227" i="20" s="1"/>
  <c r="I628" i="26"/>
  <c r="I428" i="26"/>
  <c r="C110" i="56"/>
  <c r="AB110" i="56" s="1"/>
  <c r="AB56" i="56"/>
  <c r="H141" i="27"/>
  <c r="H341" i="20" s="1"/>
  <c r="H1142" i="26"/>
  <c r="F141" i="27"/>
  <c r="F341" i="20" s="1"/>
  <c r="H942" i="26"/>
  <c r="H542" i="26"/>
  <c r="H742" i="26"/>
  <c r="H342" i="26"/>
  <c r="C90" i="58"/>
  <c r="AB90" i="58" s="1"/>
  <c r="AB36" i="58"/>
  <c r="I210" i="26"/>
  <c r="J9" i="27"/>
  <c r="J209" i="20" s="1"/>
  <c r="I810" i="26"/>
  <c r="I610" i="26"/>
  <c r="I1010" i="26"/>
  <c r="I410" i="26"/>
  <c r="I168" i="27"/>
  <c r="I368" i="20" s="1"/>
  <c r="G168" i="27"/>
  <c r="G368" i="20" s="1"/>
  <c r="E368" i="20"/>
  <c r="AK368" i="20" s="1"/>
  <c r="A168" i="27"/>
  <c r="I446" i="26"/>
  <c r="I646" i="26"/>
  <c r="I246" i="26"/>
  <c r="I1046" i="26"/>
  <c r="J45" i="27"/>
  <c r="J245" i="20" s="1"/>
  <c r="I846" i="26"/>
  <c r="C84" i="56"/>
  <c r="AB84" i="56" s="1"/>
  <c r="AB30" i="56"/>
  <c r="D84" i="58"/>
  <c r="AC84" i="58" s="1"/>
  <c r="AC30" i="58"/>
  <c r="C78" i="56"/>
  <c r="AB78" i="56" s="1"/>
  <c r="AB24" i="56"/>
  <c r="I1030" i="26"/>
  <c r="J29" i="27"/>
  <c r="J229" i="20" s="1"/>
  <c r="I830" i="26"/>
  <c r="I430" i="26"/>
  <c r="I630" i="26"/>
  <c r="I230" i="26"/>
  <c r="F111" i="27"/>
  <c r="F311" i="20" s="1"/>
  <c r="H712" i="26"/>
  <c r="H312" i="26"/>
  <c r="H512" i="26"/>
  <c r="H1112" i="26"/>
  <c r="H111" i="27"/>
  <c r="H311" i="20" s="1"/>
  <c r="H912" i="26"/>
  <c r="A114" i="27"/>
  <c r="E314" i="20"/>
  <c r="AK314" i="20" s="1"/>
  <c r="I114" i="27"/>
  <c r="I314" i="20" s="1"/>
  <c r="G114" i="27"/>
  <c r="G314" i="20" s="1"/>
  <c r="J109" i="27"/>
  <c r="J309" i="20" s="1"/>
  <c r="I910" i="26"/>
  <c r="I510" i="26"/>
  <c r="I710" i="26"/>
  <c r="I310" i="26"/>
  <c r="I1110" i="26"/>
  <c r="F181" i="27"/>
  <c r="F381" i="20" s="1"/>
  <c r="H982" i="26"/>
  <c r="H582" i="26"/>
  <c r="H782" i="26"/>
  <c r="H382" i="26"/>
  <c r="H181" i="27"/>
  <c r="H381" i="20" s="1"/>
  <c r="H1182" i="26"/>
  <c r="I953" i="26"/>
  <c r="J152" i="27"/>
  <c r="J352" i="20" s="1"/>
  <c r="I753" i="26"/>
  <c r="I353" i="26"/>
  <c r="I553" i="26"/>
  <c r="I1153" i="26"/>
  <c r="A138" i="27"/>
  <c r="E338" i="20"/>
  <c r="AK338" i="20" s="1"/>
  <c r="I138" i="27"/>
  <c r="I338" i="20" s="1"/>
  <c r="G138" i="27"/>
  <c r="G338" i="20" s="1"/>
  <c r="E383" i="20"/>
  <c r="AK383" i="20" s="1"/>
  <c r="I183" i="27"/>
  <c r="I383" i="20" s="1"/>
  <c r="G183" i="27"/>
  <c r="G383" i="20" s="1"/>
  <c r="A183" i="27"/>
  <c r="H487" i="26"/>
  <c r="H86" i="27"/>
  <c r="H286" i="20" s="1"/>
  <c r="H287" i="26"/>
  <c r="F86" i="27"/>
  <c r="F286" i="20" s="1"/>
  <c r="H1087" i="26"/>
  <c r="H687" i="26"/>
  <c r="H887" i="26"/>
  <c r="J137" i="27"/>
  <c r="J337" i="20" s="1"/>
  <c r="I938" i="26"/>
  <c r="I538" i="26"/>
  <c r="I738" i="26"/>
  <c r="I338" i="26"/>
  <c r="I1138" i="26"/>
  <c r="J87" i="27"/>
  <c r="J287" i="20" s="1"/>
  <c r="I688" i="26"/>
  <c r="I288" i="26"/>
  <c r="I488" i="26"/>
  <c r="I1088" i="26"/>
  <c r="I888" i="26"/>
  <c r="I763" i="26"/>
  <c r="I563" i="26"/>
  <c r="J162" i="27"/>
  <c r="J362" i="20" s="1"/>
  <c r="I363" i="26"/>
  <c r="I963" i="26"/>
  <c r="I1163" i="26"/>
  <c r="I490" i="26"/>
  <c r="I690" i="26"/>
  <c r="I290" i="26"/>
  <c r="I1090" i="26"/>
  <c r="J89" i="27"/>
  <c r="J289" i="20" s="1"/>
  <c r="I890" i="26"/>
  <c r="I270" i="26"/>
  <c r="I1070" i="26"/>
  <c r="J69" i="27"/>
  <c r="J269" i="20" s="1"/>
  <c r="I870" i="26"/>
  <c r="I470" i="26"/>
  <c r="I670" i="26"/>
  <c r="E233" i="20"/>
  <c r="AK233" i="20" s="1"/>
  <c r="G33" i="27"/>
  <c r="G233" i="20" s="1"/>
  <c r="I33" i="27"/>
  <c r="I233" i="20" s="1"/>
  <c r="A33" i="27"/>
  <c r="C66" i="58"/>
  <c r="AB66" i="58" s="1"/>
  <c r="AB12" i="58"/>
  <c r="I179" i="27"/>
  <c r="I379" i="20" s="1"/>
  <c r="G179" i="27"/>
  <c r="G379" i="20" s="1"/>
  <c r="A179" i="27"/>
  <c r="E379" i="20"/>
  <c r="AK379" i="20" s="1"/>
  <c r="J44" i="27"/>
  <c r="J244" i="20" s="1"/>
  <c r="I645" i="26"/>
  <c r="I245" i="26"/>
  <c r="I445" i="26"/>
  <c r="I1045" i="26"/>
  <c r="I845" i="26"/>
  <c r="I972" i="26"/>
  <c r="J171" i="27"/>
  <c r="J371" i="20" s="1"/>
  <c r="I772" i="26"/>
  <c r="I372" i="26"/>
  <c r="I572" i="26"/>
  <c r="I1172" i="26"/>
  <c r="J54" i="27"/>
  <c r="J254" i="20" s="1"/>
  <c r="I255" i="26"/>
  <c r="I855" i="26"/>
  <c r="I1055" i="26"/>
  <c r="I655" i="26"/>
  <c r="I455" i="26"/>
  <c r="J50" i="27"/>
  <c r="J250" i="20" s="1"/>
  <c r="I251" i="26"/>
  <c r="I851" i="26"/>
  <c r="I1051" i="26"/>
  <c r="I651" i="26"/>
  <c r="I451" i="26"/>
  <c r="D71" i="58"/>
  <c r="AC71" i="58" s="1"/>
  <c r="AC17" i="58"/>
  <c r="C65" i="56"/>
  <c r="AB65" i="56" s="1"/>
  <c r="AB11" i="56"/>
  <c r="H5" i="27"/>
  <c r="H205" i="20" s="1"/>
  <c r="H1006" i="26"/>
  <c r="H406" i="26"/>
  <c r="H806" i="26"/>
  <c r="H206" i="26"/>
  <c r="F5" i="27"/>
  <c r="F205" i="20" s="1"/>
  <c r="H606" i="26"/>
  <c r="H155" i="27"/>
  <c r="H355" i="20" s="1"/>
  <c r="H956" i="26"/>
  <c r="F155" i="27"/>
  <c r="F355" i="20" s="1"/>
  <c r="H756" i="26"/>
  <c r="H356" i="26"/>
  <c r="H556" i="26"/>
  <c r="H1156" i="26"/>
  <c r="I1162" i="26"/>
  <c r="J161" i="27"/>
  <c r="J361" i="20" s="1"/>
  <c r="I962" i="26"/>
  <c r="I562" i="26"/>
  <c r="I762" i="26"/>
  <c r="I362" i="26"/>
  <c r="E324" i="20"/>
  <c r="AK324" i="20" s="1"/>
  <c r="I124" i="27"/>
  <c r="I324" i="20" s="1"/>
  <c r="G124" i="27"/>
  <c r="G324" i="20" s="1"/>
  <c r="A124" i="27"/>
  <c r="J200" i="27"/>
  <c r="J400" i="20" s="1"/>
  <c r="I801" i="26"/>
  <c r="I401" i="26"/>
  <c r="I601" i="26"/>
  <c r="I1201" i="26"/>
  <c r="I1001" i="26"/>
  <c r="C85" i="56"/>
  <c r="AB85" i="56" s="1"/>
  <c r="AB31" i="56"/>
  <c r="D97" i="58"/>
  <c r="AC97" i="58" s="1"/>
  <c r="AC43" i="58"/>
  <c r="J143" i="27"/>
  <c r="J343" i="20" s="1"/>
  <c r="I744" i="26"/>
  <c r="I344" i="26"/>
  <c r="I544" i="26"/>
  <c r="I1144" i="26"/>
  <c r="I944" i="26"/>
  <c r="I122" i="27"/>
  <c r="I322" i="20" s="1"/>
  <c r="G122" i="27"/>
  <c r="G322" i="20" s="1"/>
  <c r="A122" i="27"/>
  <c r="E322" i="20"/>
  <c r="AK322" i="20" s="1"/>
  <c r="H1197" i="26"/>
  <c r="H196" i="27"/>
  <c r="H396" i="20" s="1"/>
  <c r="H997" i="26"/>
  <c r="F196" i="27"/>
  <c r="F396" i="20" s="1"/>
  <c r="H797" i="26"/>
  <c r="H397" i="26"/>
  <c r="H597" i="26"/>
  <c r="F185" i="27"/>
  <c r="F385" i="20" s="1"/>
  <c r="H986" i="26"/>
  <c r="H185" i="27"/>
  <c r="H385" i="20" s="1"/>
  <c r="H786" i="26"/>
  <c r="H586" i="26"/>
  <c r="H386" i="26"/>
  <c r="H1186" i="26"/>
  <c r="F167" i="27"/>
  <c r="F367" i="20" s="1"/>
  <c r="H768" i="26"/>
  <c r="H368" i="26"/>
  <c r="H568" i="26"/>
  <c r="H1168" i="26"/>
  <c r="H167" i="27"/>
  <c r="H367" i="20" s="1"/>
  <c r="H968" i="26"/>
  <c r="I365" i="26"/>
  <c r="I565" i="26"/>
  <c r="I1165" i="26"/>
  <c r="I965" i="26"/>
  <c r="J164" i="27"/>
  <c r="J364" i="20" s="1"/>
  <c r="I765" i="26"/>
  <c r="G162" i="27"/>
  <c r="G362" i="20" s="1"/>
  <c r="A162" i="27"/>
  <c r="E362" i="20"/>
  <c r="AK362" i="20" s="1"/>
  <c r="I162" i="27"/>
  <c r="I362" i="20" s="1"/>
  <c r="G88" i="27"/>
  <c r="G288" i="20" s="1"/>
  <c r="A88" i="27"/>
  <c r="E288" i="20"/>
  <c r="AK288" i="20" s="1"/>
  <c r="I88" i="27"/>
  <c r="I288" i="20" s="1"/>
  <c r="F53" i="27"/>
  <c r="F253" i="20" s="1"/>
  <c r="H854" i="26"/>
  <c r="H454" i="26"/>
  <c r="H654" i="26"/>
  <c r="H254" i="26"/>
  <c r="H53" i="27"/>
  <c r="H253" i="20" s="1"/>
  <c r="H1054" i="26"/>
  <c r="E235" i="20"/>
  <c r="AK235" i="20" s="1"/>
  <c r="G35" i="27"/>
  <c r="G235" i="20" s="1"/>
  <c r="I35" i="27"/>
  <c r="I235" i="20" s="1"/>
  <c r="A35" i="27"/>
  <c r="H193" i="27"/>
  <c r="H393" i="20" s="1"/>
  <c r="H1194" i="26"/>
  <c r="F193" i="27"/>
  <c r="F393" i="20" s="1"/>
  <c r="H994" i="26"/>
  <c r="H594" i="26"/>
  <c r="H794" i="26"/>
  <c r="H394" i="26"/>
  <c r="D103" i="58"/>
  <c r="AC103" i="58" s="1"/>
  <c r="AC49" i="58"/>
  <c r="I1049" i="26"/>
  <c r="I849" i="26"/>
  <c r="J48" i="27"/>
  <c r="J248" i="20" s="1"/>
  <c r="I649" i="26"/>
  <c r="I249" i="26"/>
  <c r="I449" i="26"/>
  <c r="G110" i="27"/>
  <c r="G310" i="20" s="1"/>
  <c r="A110" i="27"/>
  <c r="E310" i="20"/>
  <c r="AK310" i="20" s="1"/>
  <c r="I110" i="27"/>
  <c r="I310" i="20" s="1"/>
  <c r="H1028" i="26"/>
  <c r="F27" i="27"/>
  <c r="F227" i="20" s="1"/>
  <c r="H828" i="26"/>
  <c r="H27" i="27"/>
  <c r="H227" i="20" s="1"/>
  <c r="H628" i="26"/>
  <c r="H228" i="26"/>
  <c r="H428" i="26"/>
  <c r="H562" i="26"/>
  <c r="H762" i="26"/>
  <c r="H362" i="26"/>
  <c r="H161" i="27"/>
  <c r="H361" i="20" s="1"/>
  <c r="H1162" i="26"/>
  <c r="F161" i="27"/>
  <c r="F361" i="20" s="1"/>
  <c r="H962" i="26"/>
  <c r="H46" i="27"/>
  <c r="H246" i="20" s="1"/>
  <c r="H1047" i="26"/>
  <c r="H647" i="26"/>
  <c r="H847" i="26"/>
  <c r="H447" i="26"/>
  <c r="F46" i="27"/>
  <c r="F246" i="20" s="1"/>
  <c r="H247" i="26"/>
  <c r="I1173" i="26"/>
  <c r="I973" i="26"/>
  <c r="J172" i="27"/>
  <c r="J372" i="20" s="1"/>
  <c r="I773" i="26"/>
  <c r="I373" i="26"/>
  <c r="I573" i="26"/>
  <c r="D90" i="56"/>
  <c r="AC90" i="56" s="1"/>
  <c r="AC36" i="56"/>
  <c r="G30" i="27"/>
  <c r="G230" i="20" s="1"/>
  <c r="I30" i="27"/>
  <c r="I230" i="20" s="1"/>
  <c r="A30" i="27"/>
  <c r="E230" i="20"/>
  <c r="AK230" i="20" s="1"/>
  <c r="A145" i="27"/>
  <c r="E345" i="20"/>
  <c r="AK345" i="20" s="1"/>
  <c r="I145" i="27"/>
  <c r="I345" i="20" s="1"/>
  <c r="G145" i="27"/>
  <c r="G345" i="20" s="1"/>
  <c r="I1077" i="26"/>
  <c r="I877" i="26"/>
  <c r="J76" i="27"/>
  <c r="J276" i="20" s="1"/>
  <c r="I677" i="26"/>
  <c r="I277" i="26"/>
  <c r="I477" i="26"/>
  <c r="H570" i="26"/>
  <c r="H770" i="26"/>
  <c r="H370" i="26"/>
  <c r="H169" i="27"/>
  <c r="H369" i="20" s="1"/>
  <c r="H1170" i="26"/>
  <c r="F169" i="27"/>
  <c r="F369" i="20" s="1"/>
  <c r="H970" i="26"/>
  <c r="H21" i="27"/>
  <c r="H221" i="20" s="1"/>
  <c r="H222" i="26"/>
  <c r="F21" i="27"/>
  <c r="F221" i="20" s="1"/>
  <c r="H822" i="26"/>
  <c r="H422" i="26"/>
  <c r="H622" i="26"/>
  <c r="H1022" i="26"/>
  <c r="C105" i="58"/>
  <c r="AB105" i="58" s="1"/>
  <c r="AB51" i="58"/>
  <c r="A112" i="27"/>
  <c r="E312" i="20"/>
  <c r="AK312" i="20" s="1"/>
  <c r="I112" i="27"/>
  <c r="I312" i="20" s="1"/>
  <c r="G112" i="27"/>
  <c r="G312" i="20" s="1"/>
  <c r="J194" i="27"/>
  <c r="J394" i="20" s="1"/>
  <c r="I395" i="26"/>
  <c r="I995" i="26"/>
  <c r="I1195" i="26"/>
  <c r="I795" i="26"/>
  <c r="I595" i="26"/>
  <c r="H571" i="26"/>
  <c r="H170" i="27"/>
  <c r="H370" i="20" s="1"/>
  <c r="H371" i="26"/>
  <c r="F170" i="27"/>
  <c r="F370" i="20" s="1"/>
  <c r="H1171" i="26"/>
  <c r="H771" i="26"/>
  <c r="H971" i="26"/>
  <c r="I917" i="26"/>
  <c r="J116" i="27"/>
  <c r="J316" i="20" s="1"/>
  <c r="I717" i="26"/>
  <c r="I317" i="26"/>
  <c r="I517" i="26"/>
  <c r="I1117" i="26"/>
  <c r="H743" i="26"/>
  <c r="H943" i="26"/>
  <c r="H543" i="26"/>
  <c r="H142" i="27"/>
  <c r="H342" i="20" s="1"/>
  <c r="H343" i="26"/>
  <c r="F142" i="27"/>
  <c r="F342" i="20" s="1"/>
  <c r="H1143" i="26"/>
  <c r="D98" i="58"/>
  <c r="AC98" i="58" s="1"/>
  <c r="AC44" i="58"/>
  <c r="H567" i="26"/>
  <c r="H166" i="27"/>
  <c r="H366" i="20" s="1"/>
  <c r="H367" i="26"/>
  <c r="F166" i="27"/>
  <c r="F366" i="20" s="1"/>
  <c r="H1167" i="26"/>
  <c r="H767" i="26"/>
  <c r="H967" i="26"/>
  <c r="I1185" i="26"/>
  <c r="I985" i="26"/>
  <c r="J184" i="27"/>
  <c r="J384" i="20" s="1"/>
  <c r="I785" i="26"/>
  <c r="I385" i="26"/>
  <c r="I585" i="26"/>
  <c r="I466" i="26"/>
  <c r="I666" i="26"/>
  <c r="I266" i="26"/>
  <c r="I1066" i="26"/>
  <c r="J65" i="27"/>
  <c r="J265" i="20" s="1"/>
  <c r="I866" i="26"/>
  <c r="D82" i="56"/>
  <c r="AC82" i="56" s="1"/>
  <c r="AC28" i="56"/>
  <c r="F136" i="27"/>
  <c r="F336" i="20" s="1"/>
  <c r="H737" i="26"/>
  <c r="H337" i="26"/>
  <c r="H537" i="26"/>
  <c r="H1137" i="26"/>
  <c r="H136" i="27"/>
  <c r="H336" i="20" s="1"/>
  <c r="H937" i="26"/>
  <c r="E223" i="20"/>
  <c r="AK223" i="20" s="1"/>
  <c r="I23" i="27"/>
  <c r="I223" i="20" s="1"/>
  <c r="G23" i="27"/>
  <c r="G223" i="20" s="1"/>
  <c r="A23" i="27"/>
  <c r="H281" i="26"/>
  <c r="H481" i="26"/>
  <c r="H1081" i="26"/>
  <c r="H80" i="27"/>
  <c r="H280" i="20" s="1"/>
  <c r="H881" i="26"/>
  <c r="F80" i="27"/>
  <c r="F280" i="20" s="1"/>
  <c r="H681" i="26"/>
  <c r="E291" i="20"/>
  <c r="AK291" i="20" s="1"/>
  <c r="I91" i="27"/>
  <c r="I291" i="20" s="1"/>
  <c r="G91" i="27"/>
  <c r="G291" i="20" s="1"/>
  <c r="A91" i="27"/>
  <c r="G175" i="27"/>
  <c r="G375" i="20" s="1"/>
  <c r="A175" i="27"/>
  <c r="E375" i="20"/>
  <c r="AK375" i="20" s="1"/>
  <c r="I175" i="27"/>
  <c r="I375" i="20" s="1"/>
  <c r="G75" i="27"/>
  <c r="G275" i="20" s="1"/>
  <c r="A75" i="27"/>
  <c r="E275" i="20"/>
  <c r="AK275" i="20" s="1"/>
  <c r="I75" i="27"/>
  <c r="I275" i="20" s="1"/>
  <c r="D101" i="56"/>
  <c r="AC101" i="56" s="1"/>
  <c r="AC47" i="56"/>
  <c r="I1042" i="26"/>
  <c r="J41" i="27"/>
  <c r="J241" i="20" s="1"/>
  <c r="I842" i="26"/>
  <c r="I442" i="26"/>
  <c r="I642" i="26"/>
  <c r="I242" i="26"/>
  <c r="G53" i="27"/>
  <c r="G253" i="20" s="1"/>
  <c r="I53" i="27"/>
  <c r="I253" i="20" s="1"/>
  <c r="A53" i="27"/>
  <c r="E253" i="20"/>
  <c r="AK253" i="20" s="1"/>
  <c r="D66" i="56"/>
  <c r="AC66" i="56" s="1"/>
  <c r="AC12" i="56"/>
  <c r="I6" i="27"/>
  <c r="I206" i="20" s="1"/>
  <c r="G6" i="27"/>
  <c r="G206" i="20" s="1"/>
  <c r="A6" i="27"/>
  <c r="E206" i="20"/>
  <c r="AK206" i="20" s="1"/>
  <c r="H179" i="27"/>
  <c r="H379" i="20" s="1"/>
  <c r="H980" i="26"/>
  <c r="F179" i="27"/>
  <c r="F379" i="20" s="1"/>
  <c r="H780" i="26"/>
  <c r="H380" i="26"/>
  <c r="H580" i="26"/>
  <c r="H1180" i="26"/>
  <c r="G171" i="27"/>
  <c r="G371" i="20" s="1"/>
  <c r="A171" i="27"/>
  <c r="E371" i="20"/>
  <c r="AK371" i="20" s="1"/>
  <c r="I171" i="27"/>
  <c r="I371" i="20" s="1"/>
  <c r="A54" i="27"/>
  <c r="E254" i="20"/>
  <c r="AK254" i="20" s="1"/>
  <c r="I54" i="27"/>
  <c r="I254" i="20" s="1"/>
  <c r="G54" i="27"/>
  <c r="G254" i="20" s="1"/>
  <c r="C71" i="56"/>
  <c r="AB71" i="56" s="1"/>
  <c r="AB17" i="56"/>
  <c r="H77" i="27"/>
  <c r="H277" i="20" s="1"/>
  <c r="H1078" i="26"/>
  <c r="F77" i="27"/>
  <c r="F277" i="20" s="1"/>
  <c r="H878" i="26"/>
  <c r="H478" i="26"/>
  <c r="H678" i="26"/>
  <c r="H278" i="26"/>
  <c r="E374" i="20"/>
  <c r="AK374" i="20" s="1"/>
  <c r="I174" i="27"/>
  <c r="I374" i="20" s="1"/>
  <c r="G174" i="27"/>
  <c r="G374" i="20" s="1"/>
  <c r="A174" i="27"/>
  <c r="C100" i="58"/>
  <c r="AB100" i="58" s="1"/>
  <c r="AB46" i="58"/>
  <c r="E397" i="20"/>
  <c r="AK397" i="20" s="1"/>
  <c r="I197" i="27"/>
  <c r="I397" i="20" s="1"/>
  <c r="G197" i="27"/>
  <c r="G397" i="20" s="1"/>
  <c r="A197" i="27"/>
  <c r="H296" i="26"/>
  <c r="H496" i="26"/>
  <c r="H1096" i="26"/>
  <c r="H95" i="27"/>
  <c r="H295" i="20" s="1"/>
  <c r="H896" i="26"/>
  <c r="F95" i="27"/>
  <c r="F295" i="20" s="1"/>
  <c r="H696" i="26"/>
  <c r="G63" i="27"/>
  <c r="G263" i="20" s="1"/>
  <c r="A63" i="27"/>
  <c r="E263" i="20"/>
  <c r="AK263" i="20" s="1"/>
  <c r="I63" i="27"/>
  <c r="I263" i="20" s="1"/>
  <c r="H124" i="27"/>
  <c r="H324" i="20" s="1"/>
  <c r="H925" i="26"/>
  <c r="F124" i="27"/>
  <c r="F324" i="20" s="1"/>
  <c r="H725" i="26"/>
  <c r="H325" i="26"/>
  <c r="H525" i="26"/>
  <c r="H1125" i="26"/>
  <c r="G200" i="27"/>
  <c r="G400" i="20" s="1"/>
  <c r="A200" i="27"/>
  <c r="E400" i="20"/>
  <c r="AK400" i="20" s="1"/>
  <c r="I200" i="27"/>
  <c r="I400" i="20" s="1"/>
  <c r="C77" i="58"/>
  <c r="AB77" i="58" s="1"/>
  <c r="AB23" i="58"/>
  <c r="D85" i="58"/>
  <c r="AC85" i="58" s="1"/>
  <c r="AC31" i="58"/>
  <c r="H238" i="26"/>
  <c r="F37" i="27"/>
  <c r="F237" i="20" s="1"/>
  <c r="H1038" i="26"/>
  <c r="H37" i="27"/>
  <c r="H237" i="20" s="1"/>
  <c r="H838" i="26"/>
  <c r="H438" i="26"/>
  <c r="H638" i="26"/>
  <c r="G143" i="27"/>
  <c r="G343" i="20" s="1"/>
  <c r="A143" i="27"/>
  <c r="E343" i="20"/>
  <c r="AK343" i="20" s="1"/>
  <c r="I143" i="27"/>
  <c r="I343" i="20" s="1"/>
  <c r="H344" i="26"/>
  <c r="H544" i="26"/>
  <c r="H1144" i="26"/>
  <c r="H143" i="27"/>
  <c r="H343" i="20" s="1"/>
  <c r="H944" i="26"/>
  <c r="F143" i="27"/>
  <c r="F343" i="20" s="1"/>
  <c r="H744" i="26"/>
  <c r="C69" i="58"/>
  <c r="AB69" i="58" s="1"/>
  <c r="AB15" i="58"/>
  <c r="I1197" i="26"/>
  <c r="I997" i="26"/>
  <c r="J196" i="27"/>
  <c r="J396" i="20" s="1"/>
  <c r="I797" i="26"/>
  <c r="I397" i="26"/>
  <c r="I597" i="26"/>
  <c r="J140" i="27"/>
  <c r="J340" i="20" s="1"/>
  <c r="I741" i="26"/>
  <c r="I341" i="26"/>
  <c r="I541" i="26"/>
  <c r="I1141" i="26"/>
  <c r="I941" i="26"/>
  <c r="I819" i="26"/>
  <c r="I619" i="26"/>
  <c r="J18" i="27"/>
  <c r="J218" i="20" s="1"/>
  <c r="I419" i="26"/>
  <c r="I219" i="26"/>
  <c r="I1019" i="26"/>
  <c r="C89" i="56"/>
  <c r="AB89" i="56" s="1"/>
  <c r="AB35" i="56"/>
  <c r="C76" i="56"/>
  <c r="AB76" i="56" s="1"/>
  <c r="AB22" i="56"/>
  <c r="H16" i="27"/>
  <c r="H216" i="20" s="1"/>
  <c r="H817" i="26"/>
  <c r="H617" i="26"/>
  <c r="H417" i="26"/>
  <c r="H1017" i="26"/>
  <c r="F16" i="27"/>
  <c r="F216" i="20" s="1"/>
  <c r="H217" i="26"/>
  <c r="D76" i="58"/>
  <c r="AC76" i="58" s="1"/>
  <c r="AC22" i="58"/>
  <c r="I1152" i="26"/>
  <c r="I952" i="26"/>
  <c r="J151" i="27"/>
  <c r="J351" i="20" s="1"/>
  <c r="I752" i="26"/>
  <c r="I352" i="26"/>
  <c r="I552" i="26"/>
  <c r="G96" i="27"/>
  <c r="G296" i="20" s="1"/>
  <c r="A96" i="27"/>
  <c r="E296" i="20"/>
  <c r="AK296" i="20" s="1"/>
  <c r="I96" i="27"/>
  <c r="I296" i="20" s="1"/>
  <c r="F151" i="27"/>
  <c r="F351" i="20" s="1"/>
  <c r="H752" i="26"/>
  <c r="H352" i="26"/>
  <c r="H552" i="26"/>
  <c r="H1152" i="26"/>
  <c r="H151" i="27"/>
  <c r="H351" i="20" s="1"/>
  <c r="H952" i="26"/>
  <c r="I217" i="26"/>
  <c r="I817" i="26"/>
  <c r="J16" i="27"/>
  <c r="J216" i="20" s="1"/>
  <c r="I417" i="26"/>
  <c r="I1017" i="26"/>
  <c r="I617" i="26"/>
  <c r="C76" i="58"/>
  <c r="AB76" i="58" s="1"/>
  <c r="AB22" i="58"/>
  <c r="D76" i="56"/>
  <c r="AC76" i="56" s="1"/>
  <c r="AC22" i="56"/>
  <c r="I928" i="26"/>
  <c r="J127" i="27"/>
  <c r="J327" i="20" s="1"/>
  <c r="I728" i="26"/>
  <c r="I328" i="26"/>
  <c r="I528" i="26"/>
  <c r="I1128" i="26"/>
  <c r="H1097" i="26"/>
  <c r="H96" i="27"/>
  <c r="H296" i="20" s="1"/>
  <c r="H897" i="26"/>
  <c r="F96" i="27"/>
  <c r="F296" i="20" s="1"/>
  <c r="H697" i="26"/>
  <c r="H297" i="26"/>
  <c r="H497" i="26"/>
  <c r="H1128" i="26"/>
  <c r="H127" i="27"/>
  <c r="H327" i="20" s="1"/>
  <c r="H928" i="26"/>
  <c r="F127" i="27"/>
  <c r="F327" i="20" s="1"/>
  <c r="H728" i="26"/>
  <c r="H328" i="26"/>
  <c r="H528" i="26"/>
  <c r="A151" i="27"/>
  <c r="E351" i="20"/>
  <c r="AK351" i="20" s="1"/>
  <c r="I151" i="27"/>
  <c r="I351" i="20" s="1"/>
  <c r="G151" i="27"/>
  <c r="G351" i="20" s="1"/>
  <c r="I1097" i="26"/>
  <c r="I897" i="26"/>
  <c r="J96" i="27"/>
  <c r="J296" i="20" s="1"/>
  <c r="I697" i="26"/>
  <c r="I297" i="26"/>
  <c r="I497" i="26"/>
  <c r="A127" i="27"/>
  <c r="E327" i="20"/>
  <c r="AK327" i="20" s="1"/>
  <c r="I127" i="27"/>
  <c r="I327" i="20" s="1"/>
  <c r="G127" i="27"/>
  <c r="G327" i="20" s="1"/>
  <c r="I16" i="27"/>
  <c r="I216" i="20" s="1"/>
  <c r="G16" i="27"/>
  <c r="G216" i="20" s="1"/>
  <c r="A16" i="27"/>
  <c r="E216" i="20"/>
  <c r="AK216" i="20" s="1"/>
  <c r="J147" i="27"/>
  <c r="J347" i="20" s="1"/>
  <c r="I748" i="26"/>
  <c r="I348" i="26"/>
  <c r="I548" i="26"/>
  <c r="I1148" i="26"/>
  <c r="I948" i="26"/>
  <c r="A134" i="27"/>
  <c r="E334" i="20"/>
  <c r="AK334" i="20" s="1"/>
  <c r="I134" i="27"/>
  <c r="I334" i="20" s="1"/>
  <c r="G134" i="27"/>
  <c r="G334" i="20" s="1"/>
  <c r="H1140" i="26"/>
  <c r="H139" i="27"/>
  <c r="H339" i="20" s="1"/>
  <c r="H940" i="26"/>
  <c r="H340" i="26"/>
  <c r="H540" i="26"/>
  <c r="F139" i="27"/>
  <c r="F339" i="20" s="1"/>
  <c r="H740" i="26"/>
  <c r="E249" i="20"/>
  <c r="AK249" i="20" s="1"/>
  <c r="I49" i="27"/>
  <c r="I249" i="20" s="1"/>
  <c r="G49" i="27"/>
  <c r="G249" i="20" s="1"/>
  <c r="A49" i="27"/>
  <c r="G81" i="27"/>
  <c r="G281" i="20" s="1"/>
  <c r="A81" i="27"/>
  <c r="E281" i="20"/>
  <c r="AK281" i="20" s="1"/>
  <c r="I81" i="27"/>
  <c r="I281" i="20" s="1"/>
  <c r="C91" i="58"/>
  <c r="AB91" i="58" s="1"/>
  <c r="AB37" i="58"/>
  <c r="AB34" i="56"/>
  <c r="C88" i="56"/>
  <c r="AB88" i="56" s="1"/>
  <c r="I813" i="26"/>
  <c r="I413" i="26"/>
  <c r="I613" i="26"/>
  <c r="I1013" i="26"/>
  <c r="J12" i="27"/>
  <c r="J212" i="20" s="1"/>
  <c r="I213" i="26"/>
  <c r="E313" i="20"/>
  <c r="AK313" i="20" s="1"/>
  <c r="I113" i="27"/>
  <c r="I313" i="20" s="1"/>
  <c r="G113" i="27"/>
  <c r="G313" i="20" s="1"/>
  <c r="A113" i="27"/>
  <c r="E373" i="20"/>
  <c r="AK373" i="20" s="1"/>
  <c r="I173" i="27"/>
  <c r="I373" i="20" s="1"/>
  <c r="G173" i="27"/>
  <c r="G373" i="20" s="1"/>
  <c r="A173" i="27"/>
  <c r="J7" i="27"/>
  <c r="J207" i="20" s="1"/>
  <c r="I208" i="26"/>
  <c r="I608" i="26"/>
  <c r="I408" i="26"/>
  <c r="I1008" i="26"/>
  <c r="I808" i="26"/>
  <c r="F156" i="27"/>
  <c r="F356" i="20" s="1"/>
  <c r="H757" i="26"/>
  <c r="H357" i="26"/>
  <c r="H557" i="26"/>
  <c r="H1157" i="26"/>
  <c r="H156" i="27"/>
  <c r="H356" i="20" s="1"/>
  <c r="H957" i="26"/>
  <c r="H393" i="26"/>
  <c r="H593" i="26"/>
  <c r="H1193" i="26"/>
  <c r="H192" i="27"/>
  <c r="H392" i="20" s="1"/>
  <c r="H993" i="26"/>
  <c r="F192" i="27"/>
  <c r="F392" i="20" s="1"/>
  <c r="H793" i="26"/>
  <c r="A103" i="27"/>
  <c r="E303" i="20"/>
  <c r="AK303" i="20" s="1"/>
  <c r="G103" i="27"/>
  <c r="G303" i="20" s="1"/>
  <c r="I103" i="27"/>
  <c r="I303" i="20" s="1"/>
  <c r="F84" i="27"/>
  <c r="F284" i="20" s="1"/>
  <c r="H685" i="26"/>
  <c r="H285" i="26"/>
  <c r="H485" i="26"/>
  <c r="H1085" i="26"/>
  <c r="H84" i="27"/>
  <c r="H284" i="20" s="1"/>
  <c r="H885" i="26"/>
  <c r="F19" i="27"/>
  <c r="F219" i="20" s="1"/>
  <c r="H820" i="26"/>
  <c r="H420" i="26"/>
  <c r="H620" i="26"/>
  <c r="H1020" i="26"/>
  <c r="H19" i="27"/>
  <c r="H219" i="20" s="1"/>
  <c r="H220" i="26"/>
  <c r="I981" i="26"/>
  <c r="J180" i="27"/>
  <c r="J380" i="20" s="1"/>
  <c r="I781" i="26"/>
  <c r="I381" i="26"/>
  <c r="I581" i="26"/>
  <c r="I1181" i="26"/>
  <c r="J198" i="27"/>
  <c r="J398" i="20" s="1"/>
  <c r="I399" i="26"/>
  <c r="I999" i="26"/>
  <c r="I1199" i="26"/>
  <c r="I799" i="26"/>
  <c r="I599" i="26"/>
  <c r="G123" i="27"/>
  <c r="G323" i="20" s="1"/>
  <c r="A123" i="27"/>
  <c r="E323" i="20"/>
  <c r="AK323" i="20" s="1"/>
  <c r="I123" i="27"/>
  <c r="I323" i="20" s="1"/>
  <c r="AB38" i="58"/>
  <c r="C92" i="58"/>
  <c r="AB92" i="58" s="1"/>
  <c r="I60" i="27"/>
  <c r="I260" i="20" s="1"/>
  <c r="A60" i="27"/>
  <c r="E260" i="20"/>
  <c r="AK260" i="20" s="1"/>
  <c r="G60" i="27"/>
  <c r="G260" i="20" s="1"/>
  <c r="H608" i="26"/>
  <c r="F7" i="27"/>
  <c r="F207" i="20" s="1"/>
  <c r="H208" i="26"/>
  <c r="H7" i="27"/>
  <c r="H207" i="20" s="1"/>
  <c r="H1008" i="26"/>
  <c r="H408" i="26"/>
  <c r="H808" i="26"/>
  <c r="I336" i="26"/>
  <c r="I536" i="26"/>
  <c r="I1136" i="26"/>
  <c r="I936" i="26"/>
  <c r="J135" i="27"/>
  <c r="J335" i="20" s="1"/>
  <c r="I736" i="26"/>
  <c r="I260" i="26"/>
  <c r="I460" i="26"/>
  <c r="I1060" i="26"/>
  <c r="I860" i="26"/>
  <c r="J59" i="27"/>
  <c r="J259" i="20" s="1"/>
  <c r="I660" i="26"/>
  <c r="H173" i="27"/>
  <c r="H373" i="20" s="1"/>
  <c r="H1174" i="26"/>
  <c r="F173" i="27"/>
  <c r="F373" i="20" s="1"/>
  <c r="H974" i="26"/>
  <c r="H574" i="26"/>
  <c r="H774" i="26"/>
  <c r="H374" i="26"/>
  <c r="H98" i="27"/>
  <c r="H298" i="20" s="1"/>
  <c r="H299" i="26"/>
  <c r="F98" i="27"/>
  <c r="F298" i="20" s="1"/>
  <c r="H1099" i="26"/>
  <c r="H499" i="26"/>
  <c r="H699" i="26"/>
  <c r="H899" i="26"/>
  <c r="D92" i="58"/>
  <c r="AC92" i="58" s="1"/>
  <c r="AC38" i="58"/>
  <c r="I261" i="26"/>
  <c r="I461" i="26"/>
  <c r="I1061" i="26"/>
  <c r="I861" i="26"/>
  <c r="J60" i="27"/>
  <c r="J260" i="20" s="1"/>
  <c r="I661" i="26"/>
  <c r="H105" i="27"/>
  <c r="H305" i="20" s="1"/>
  <c r="H1106" i="26"/>
  <c r="F105" i="27"/>
  <c r="F305" i="20" s="1"/>
  <c r="H906" i="26"/>
  <c r="H506" i="26"/>
  <c r="H706" i="26"/>
  <c r="H306" i="26"/>
  <c r="H318" i="26"/>
  <c r="H117" i="27"/>
  <c r="H317" i="20" s="1"/>
  <c r="H1118" i="26"/>
  <c r="F117" i="27"/>
  <c r="F317" i="20" s="1"/>
  <c r="H918" i="26"/>
  <c r="H518" i="26"/>
  <c r="H718" i="26"/>
  <c r="H378" i="26"/>
  <c r="H177" i="27"/>
  <c r="H377" i="20" s="1"/>
  <c r="H1178" i="26"/>
  <c r="F177" i="27"/>
  <c r="F377" i="20" s="1"/>
  <c r="H978" i="26"/>
  <c r="H578" i="26"/>
  <c r="H778" i="26"/>
  <c r="H304" i="26"/>
  <c r="H504" i="26"/>
  <c r="H1104" i="26"/>
  <c r="F103" i="27"/>
  <c r="F303" i="20" s="1"/>
  <c r="H704" i="26"/>
  <c r="H103" i="27"/>
  <c r="H303" i="20" s="1"/>
  <c r="H904" i="26"/>
  <c r="G186" i="27"/>
  <c r="G386" i="20" s="1"/>
  <c r="I186" i="27"/>
  <c r="I386" i="20" s="1"/>
  <c r="A186" i="27"/>
  <c r="E386" i="20"/>
  <c r="AK386" i="20" s="1"/>
  <c r="I250" i="26"/>
  <c r="I1050" i="26"/>
  <c r="J49" i="27"/>
  <c r="J249" i="20" s="1"/>
  <c r="I850" i="26"/>
  <c r="I450" i="26"/>
  <c r="I650" i="26"/>
  <c r="AC55" i="56"/>
  <c r="D109" i="56"/>
  <c r="AC109" i="56" s="1"/>
  <c r="H286" i="26"/>
  <c r="H85" i="27"/>
  <c r="H285" i="20" s="1"/>
  <c r="H1086" i="26"/>
  <c r="F85" i="27"/>
  <c r="F285" i="20" s="1"/>
  <c r="H886" i="26"/>
  <c r="H486" i="26"/>
  <c r="H686" i="26"/>
  <c r="I79" i="27"/>
  <c r="I279" i="20" s="1"/>
  <c r="G79" i="27"/>
  <c r="G279" i="20" s="1"/>
  <c r="E279" i="20"/>
  <c r="AK279" i="20" s="1"/>
  <c r="A79" i="27"/>
  <c r="H799" i="26"/>
  <c r="H999" i="26"/>
  <c r="H599" i="26"/>
  <c r="H198" i="27"/>
  <c r="H398" i="20" s="1"/>
  <c r="H399" i="26"/>
  <c r="F198" i="27"/>
  <c r="F398" i="20" s="1"/>
  <c r="H1199" i="26"/>
  <c r="E326" i="20"/>
  <c r="AK326" i="20" s="1"/>
  <c r="I126" i="27"/>
  <c r="I326" i="20" s="1"/>
  <c r="G126" i="27"/>
  <c r="G326" i="20" s="1"/>
  <c r="A126" i="27"/>
  <c r="H31" i="27"/>
  <c r="H231" i="20" s="1"/>
  <c r="H832" i="26"/>
  <c r="F31" i="27"/>
  <c r="F231" i="20" s="1"/>
  <c r="H632" i="26"/>
  <c r="H232" i="26"/>
  <c r="H432" i="26"/>
  <c r="H1032" i="26"/>
  <c r="AB34" i="58"/>
  <c r="C88" i="58"/>
  <c r="AB88" i="58" s="1"/>
  <c r="H1148" i="26"/>
  <c r="H147" i="27"/>
  <c r="H347" i="20" s="1"/>
  <c r="H948" i="26"/>
  <c r="F147" i="27"/>
  <c r="F347" i="20" s="1"/>
  <c r="H748" i="26"/>
  <c r="H348" i="26"/>
  <c r="H548" i="26"/>
  <c r="H587" i="26"/>
  <c r="H186" i="27"/>
  <c r="H386" i="20" s="1"/>
  <c r="H387" i="26"/>
  <c r="F186" i="27"/>
  <c r="F386" i="20" s="1"/>
  <c r="H1187" i="26"/>
  <c r="H787" i="26"/>
  <c r="H987" i="26"/>
  <c r="AC18" i="56"/>
  <c r="D72" i="56"/>
  <c r="AC72" i="56" s="1"/>
  <c r="H59" i="27"/>
  <c r="H259" i="20" s="1"/>
  <c r="H860" i="26"/>
  <c r="F59" i="27"/>
  <c r="F259" i="20" s="1"/>
  <c r="H660" i="26"/>
  <c r="H260" i="26"/>
  <c r="H460" i="26"/>
  <c r="H1060" i="26"/>
  <c r="I514" i="26"/>
  <c r="I714" i="26"/>
  <c r="I314" i="26"/>
  <c r="I1114" i="26"/>
  <c r="J113" i="27"/>
  <c r="J313" i="20" s="1"/>
  <c r="I914" i="26"/>
  <c r="G188" i="27"/>
  <c r="G388" i="20" s="1"/>
  <c r="A188" i="27"/>
  <c r="E388" i="20"/>
  <c r="AK388" i="20" s="1"/>
  <c r="I188" i="27"/>
  <c r="I388" i="20" s="1"/>
  <c r="H1072" i="26"/>
  <c r="H71" i="27"/>
  <c r="H271" i="20" s="1"/>
  <c r="H872" i="26"/>
  <c r="F71" i="27"/>
  <c r="F271" i="20" s="1"/>
  <c r="H672" i="26"/>
  <c r="H272" i="26"/>
  <c r="H472" i="26"/>
  <c r="H320" i="26"/>
  <c r="H520" i="26"/>
  <c r="H1120" i="26"/>
  <c r="H119" i="27"/>
  <c r="H319" i="20" s="1"/>
  <c r="H920" i="26"/>
  <c r="F119" i="27"/>
  <c r="F319" i="20" s="1"/>
  <c r="H720" i="26"/>
  <c r="J105" i="27"/>
  <c r="J305" i="20" s="1"/>
  <c r="I906" i="26"/>
  <c r="I506" i="26"/>
  <c r="I706" i="26"/>
  <c r="I306" i="26"/>
  <c r="I1106" i="26"/>
  <c r="I282" i="26"/>
  <c r="I1082" i="26"/>
  <c r="J81" i="27"/>
  <c r="J281" i="20" s="1"/>
  <c r="I882" i="26"/>
  <c r="I482" i="26"/>
  <c r="I682" i="26"/>
  <c r="G159" i="27"/>
  <c r="G359" i="20" s="1"/>
  <c r="A159" i="27"/>
  <c r="E359" i="20"/>
  <c r="AK359" i="20" s="1"/>
  <c r="I159" i="27"/>
  <c r="I359" i="20" s="1"/>
  <c r="F130" i="27"/>
  <c r="F330" i="20" s="1"/>
  <c r="H1131" i="26"/>
  <c r="H731" i="26"/>
  <c r="H931" i="26"/>
  <c r="H531" i="26"/>
  <c r="H130" i="27"/>
  <c r="H330" i="20" s="1"/>
  <c r="H331" i="26"/>
  <c r="I1140" i="26"/>
  <c r="I940" i="26"/>
  <c r="J139" i="27"/>
  <c r="J339" i="20" s="1"/>
  <c r="I740" i="26"/>
  <c r="I340" i="26"/>
  <c r="I540" i="26"/>
  <c r="I220" i="26"/>
  <c r="J19" i="27"/>
  <c r="J219" i="20" s="1"/>
  <c r="I820" i="26"/>
  <c r="I420" i="26"/>
  <c r="I620" i="26"/>
  <c r="I1020" i="26"/>
  <c r="A19" i="27"/>
  <c r="E219" i="20"/>
  <c r="AK219" i="20" s="1"/>
  <c r="G19" i="27"/>
  <c r="G219" i="20" s="1"/>
  <c r="I19" i="27"/>
  <c r="I219" i="20" s="1"/>
  <c r="C79" i="56"/>
  <c r="AB79" i="56" s="1"/>
  <c r="AB25" i="56"/>
  <c r="B14" i="35"/>
  <c r="B30" i="35"/>
  <c r="B46" i="35"/>
  <c r="B62" i="35"/>
  <c r="B78" i="35"/>
  <c r="B94" i="35"/>
  <c r="B110" i="35"/>
  <c r="B15" i="35"/>
  <c r="B31" i="35"/>
  <c r="B47" i="35"/>
  <c r="B63" i="35"/>
  <c r="B79" i="35"/>
  <c r="B95" i="35"/>
  <c r="B111" i="35"/>
  <c r="B16" i="35"/>
  <c r="B32" i="35"/>
  <c r="B48" i="35"/>
  <c r="B17" i="35"/>
  <c r="B33" i="35"/>
  <c r="B49" i="35"/>
  <c r="B65" i="35"/>
  <c r="B81" i="35"/>
  <c r="B97" i="35"/>
  <c r="B113" i="35"/>
  <c r="B122" i="35"/>
  <c r="B138" i="35"/>
  <c r="B154" i="35"/>
  <c r="B170" i="35"/>
  <c r="B186" i="35"/>
  <c r="B202" i="35"/>
  <c r="B68" i="35"/>
  <c r="B127" i="35"/>
  <c r="B143" i="35"/>
  <c r="B159" i="35"/>
  <c r="B175" i="35"/>
  <c r="B191" i="35"/>
  <c r="B56" i="35"/>
  <c r="B116" i="35"/>
  <c r="B132" i="35"/>
  <c r="B148" i="35"/>
  <c r="B164" i="35"/>
  <c r="B180" i="35"/>
  <c r="B196" i="35"/>
  <c r="B96" i="35"/>
  <c r="B121" i="35"/>
  <c r="B137" i="35"/>
  <c r="B153" i="35"/>
  <c r="B169" i="35"/>
  <c r="B201" i="35"/>
  <c r="B18" i="35"/>
  <c r="B34" i="35"/>
  <c r="B50" i="35"/>
  <c r="B66" i="35"/>
  <c r="B82" i="35"/>
  <c r="B98" i="35"/>
  <c r="B114" i="35"/>
  <c r="B19" i="35"/>
  <c r="B35" i="35"/>
  <c r="B51" i="35"/>
  <c r="B67" i="35"/>
  <c r="B83" i="35"/>
  <c r="B99" i="35"/>
  <c r="B115" i="35"/>
  <c r="B20" i="35"/>
  <c r="B36" i="35"/>
  <c r="B5" i="35"/>
  <c r="B21" i="35"/>
  <c r="B37" i="35"/>
  <c r="B53" i="35"/>
  <c r="B69" i="35"/>
  <c r="B85" i="35"/>
  <c r="B101" i="35"/>
  <c r="B60" i="35"/>
  <c r="B126" i="35"/>
  <c r="B142" i="35"/>
  <c r="B158" i="35"/>
  <c r="B174" i="35"/>
  <c r="B190" i="35"/>
  <c r="B4" i="35"/>
  <c r="B100" i="35"/>
  <c r="B131" i="35"/>
  <c r="B147" i="35"/>
  <c r="B163" i="35"/>
  <c r="B179" i="35"/>
  <c r="B195" i="35"/>
  <c r="B88" i="35"/>
  <c r="B120" i="35"/>
  <c r="B136" i="35"/>
  <c r="B152" i="35"/>
  <c r="B168" i="35"/>
  <c r="B184" i="35"/>
  <c r="B200" i="35"/>
  <c r="B52" i="35"/>
  <c r="B125" i="35"/>
  <c r="B141" i="35"/>
  <c r="B157" i="35"/>
  <c r="B173" i="35"/>
  <c r="B189" i="35"/>
  <c r="B72" i="35"/>
  <c r="B6" i="35"/>
  <c r="B22" i="35"/>
  <c r="B38" i="35"/>
  <c r="B54" i="35"/>
  <c r="B70" i="35"/>
  <c r="B86" i="35"/>
  <c r="B102" i="35"/>
  <c r="B7" i="35"/>
  <c r="B23" i="35"/>
  <c r="B39" i="35"/>
  <c r="B55" i="35"/>
  <c r="B71" i="35"/>
  <c r="B87" i="35"/>
  <c r="B103" i="35"/>
  <c r="B8" i="35"/>
  <c r="B24" i="35"/>
  <c r="B40" i="35"/>
  <c r="B9" i="35"/>
  <c r="B25" i="35"/>
  <c r="B41" i="35"/>
  <c r="B57" i="35"/>
  <c r="B73" i="35"/>
  <c r="B89" i="35"/>
  <c r="B105" i="35"/>
  <c r="B92" i="35"/>
  <c r="B130" i="35"/>
  <c r="B146" i="35"/>
  <c r="B162" i="35"/>
  <c r="B178" i="35"/>
  <c r="B194" i="35"/>
  <c r="B80" i="35"/>
  <c r="B119" i="35"/>
  <c r="B135" i="35"/>
  <c r="B151" i="35"/>
  <c r="B167" i="35"/>
  <c r="B183" i="35"/>
  <c r="B199" i="35"/>
  <c r="B76" i="35"/>
  <c r="B124" i="35"/>
  <c r="B140" i="35"/>
  <c r="B156" i="35"/>
  <c r="B172" i="35"/>
  <c r="B188" i="35"/>
  <c r="B204" i="35"/>
  <c r="B84" i="35"/>
  <c r="B129" i="35"/>
  <c r="B145" i="35"/>
  <c r="B161" i="35"/>
  <c r="B177" i="35"/>
  <c r="B193" i="35"/>
  <c r="B104" i="35"/>
  <c r="B185" i="35"/>
  <c r="B10" i="35"/>
  <c r="B26" i="35"/>
  <c r="B42" i="35"/>
  <c r="B58" i="35"/>
  <c r="B74" i="35"/>
  <c r="B90" i="35"/>
  <c r="B106" i="35"/>
  <c r="B11" i="35"/>
  <c r="B27" i="35"/>
  <c r="B43" i="35"/>
  <c r="B59" i="35"/>
  <c r="B75" i="35"/>
  <c r="B91" i="35"/>
  <c r="B107" i="35"/>
  <c r="B12" i="35"/>
  <c r="B28" i="35"/>
  <c r="B44" i="35"/>
  <c r="B13" i="35"/>
  <c r="B29" i="35"/>
  <c r="B45" i="35"/>
  <c r="B61" i="35"/>
  <c r="B77" i="35"/>
  <c r="B93" i="35"/>
  <c r="B109" i="35"/>
  <c r="B118" i="35"/>
  <c r="B134" i="35"/>
  <c r="B150" i="35"/>
  <c r="B166" i="35"/>
  <c r="B182" i="35"/>
  <c r="B198" i="35"/>
  <c r="B112" i="35"/>
  <c r="B123" i="35"/>
  <c r="B139" i="35"/>
  <c r="B155" i="35"/>
  <c r="B171" i="35"/>
  <c r="B187" i="35"/>
  <c r="B203" i="35"/>
  <c r="B108" i="35"/>
  <c r="B128" i="35"/>
  <c r="B144" i="35"/>
  <c r="B160" i="35"/>
  <c r="B176" i="35"/>
  <c r="B192" i="35"/>
  <c r="B64" i="35"/>
  <c r="B117" i="35"/>
  <c r="B133" i="35"/>
  <c r="B149" i="35"/>
  <c r="B165" i="35"/>
  <c r="B181" i="35"/>
  <c r="B197" i="35"/>
  <c r="AB13" i="58"/>
  <c r="C67" i="58"/>
  <c r="AB67" i="58" s="1"/>
  <c r="I329" i="26"/>
  <c r="I529" i="26"/>
  <c r="I1129" i="26"/>
  <c r="I929" i="26"/>
  <c r="J128" i="27"/>
  <c r="J328" i="20" s="1"/>
  <c r="I729" i="26"/>
  <c r="D91" i="58"/>
  <c r="AC91" i="58" s="1"/>
  <c r="AC37" i="58"/>
  <c r="J28" i="27"/>
  <c r="J228" i="20" s="1"/>
  <c r="I629" i="26"/>
  <c r="I229" i="26"/>
  <c r="I429" i="26"/>
  <c r="I1029" i="26"/>
  <c r="I829" i="26"/>
  <c r="I587" i="26"/>
  <c r="J186" i="27"/>
  <c r="J386" i="20" s="1"/>
  <c r="I387" i="26"/>
  <c r="I987" i="26"/>
  <c r="I1187" i="26"/>
  <c r="I787" i="26"/>
  <c r="I1072" i="26"/>
  <c r="I872" i="26"/>
  <c r="J71" i="27"/>
  <c r="J271" i="20" s="1"/>
  <c r="I672" i="26"/>
  <c r="I272" i="26"/>
  <c r="I472" i="26"/>
  <c r="J123" i="27"/>
  <c r="J323" i="20" s="1"/>
  <c r="I724" i="26"/>
  <c r="I324" i="26"/>
  <c r="I524" i="26"/>
  <c r="I1124" i="26"/>
  <c r="I924" i="26"/>
  <c r="E356" i="20"/>
  <c r="AK356" i="20" s="1"/>
  <c r="I156" i="27"/>
  <c r="I356" i="20" s="1"/>
  <c r="G156" i="27"/>
  <c r="G356" i="20" s="1"/>
  <c r="A156" i="27"/>
  <c r="F126" i="27"/>
  <c r="F326" i="20" s="1"/>
  <c r="H1127" i="26"/>
  <c r="H727" i="26"/>
  <c r="H927" i="26"/>
  <c r="H527" i="26"/>
  <c r="H126" i="27"/>
  <c r="H326" i="20" s="1"/>
  <c r="H327" i="26"/>
  <c r="A31" i="27"/>
  <c r="E231" i="20"/>
  <c r="AK231" i="20" s="1"/>
  <c r="I31" i="27"/>
  <c r="I231" i="20" s="1"/>
  <c r="G31" i="27"/>
  <c r="G231" i="20" s="1"/>
  <c r="A177" i="27"/>
  <c r="E377" i="20"/>
  <c r="AK377" i="20" s="1"/>
  <c r="I177" i="27"/>
  <c r="I377" i="20" s="1"/>
  <c r="G177" i="27"/>
  <c r="G377" i="20" s="1"/>
  <c r="I1085" i="26"/>
  <c r="I885" i="26"/>
  <c r="J84" i="27"/>
  <c r="J284" i="20" s="1"/>
  <c r="I685" i="26"/>
  <c r="I285" i="26"/>
  <c r="I485" i="26"/>
  <c r="AB18" i="56"/>
  <c r="C72" i="56"/>
  <c r="AB72" i="56" s="1"/>
  <c r="H1189" i="26"/>
  <c r="H188" i="27"/>
  <c r="H388" i="20" s="1"/>
  <c r="H989" i="26"/>
  <c r="F188" i="27"/>
  <c r="F388" i="20" s="1"/>
  <c r="H789" i="26"/>
  <c r="H389" i="26"/>
  <c r="H589" i="26"/>
  <c r="H381" i="26"/>
  <c r="H581" i="26"/>
  <c r="H1181" i="26"/>
  <c r="H180" i="27"/>
  <c r="H380" i="20" s="1"/>
  <c r="H981" i="26"/>
  <c r="F180" i="27"/>
  <c r="F380" i="20" s="1"/>
  <c r="H781" i="26"/>
  <c r="H123" i="27"/>
  <c r="H323" i="20" s="1"/>
  <c r="H924" i="26"/>
  <c r="F123" i="27"/>
  <c r="F323" i="20" s="1"/>
  <c r="H724" i="26"/>
  <c r="H324" i="26"/>
  <c r="H524" i="26"/>
  <c r="H1124" i="26"/>
  <c r="G128" i="27"/>
  <c r="G328" i="20" s="1"/>
  <c r="A128" i="27"/>
  <c r="E328" i="20"/>
  <c r="AK328" i="20" s="1"/>
  <c r="I128" i="27"/>
  <c r="I328" i="20" s="1"/>
  <c r="AB37" i="56"/>
  <c r="C91" i="56"/>
  <c r="AB91" i="56" s="1"/>
  <c r="J85" i="27"/>
  <c r="J285" i="20" s="1"/>
  <c r="I886" i="26"/>
  <c r="I486" i="26"/>
  <c r="I686" i="26"/>
  <c r="I286" i="26"/>
  <c r="I1086" i="26"/>
  <c r="A98" i="27"/>
  <c r="E298" i="20"/>
  <c r="AK298" i="20" s="1"/>
  <c r="I98" i="27"/>
  <c r="I298" i="20" s="1"/>
  <c r="G98" i="27"/>
  <c r="G298" i="20" s="1"/>
  <c r="E319" i="20"/>
  <c r="AK319" i="20" s="1"/>
  <c r="I119" i="27"/>
  <c r="I319" i="20" s="1"/>
  <c r="G119" i="27"/>
  <c r="G319" i="20" s="1"/>
  <c r="A119" i="27"/>
  <c r="AC13" i="58"/>
  <c r="D67" i="58"/>
  <c r="AC67" i="58" s="1"/>
  <c r="I927" i="26"/>
  <c r="I1127" i="26"/>
  <c r="I727" i="26"/>
  <c r="I527" i="26"/>
  <c r="J126" i="27"/>
  <c r="J326" i="20" s="1"/>
  <c r="I327" i="26"/>
  <c r="E305" i="20"/>
  <c r="AK305" i="20" s="1"/>
  <c r="I105" i="27"/>
  <c r="I305" i="20" s="1"/>
  <c r="G105" i="27"/>
  <c r="G305" i="20" s="1"/>
  <c r="A105" i="27"/>
  <c r="H1136" i="26"/>
  <c r="H135" i="27"/>
  <c r="H335" i="20" s="1"/>
  <c r="H936" i="26"/>
  <c r="F135" i="27"/>
  <c r="F335" i="20" s="1"/>
  <c r="H736" i="26"/>
  <c r="H336" i="26"/>
  <c r="H536" i="26"/>
  <c r="H1160" i="26"/>
  <c r="H159" i="27"/>
  <c r="H359" i="20" s="1"/>
  <c r="H960" i="26"/>
  <c r="F159" i="27"/>
  <c r="F359" i="20" s="1"/>
  <c r="H760" i="26"/>
  <c r="H360" i="26"/>
  <c r="H560" i="26"/>
  <c r="E284" i="20"/>
  <c r="AK284" i="20" s="1"/>
  <c r="I84" i="27"/>
  <c r="I284" i="20" s="1"/>
  <c r="G84" i="27"/>
  <c r="G284" i="20" s="1"/>
  <c r="A84" i="27"/>
  <c r="H735" i="26"/>
  <c r="H935" i="26"/>
  <c r="H535" i="26"/>
  <c r="H134" i="27"/>
  <c r="H334" i="20" s="1"/>
  <c r="H335" i="26"/>
  <c r="F134" i="27"/>
  <c r="F334" i="20" s="1"/>
  <c r="H1135" i="26"/>
  <c r="AB55" i="56"/>
  <c r="C109" i="56"/>
  <c r="AB109" i="56" s="1"/>
  <c r="H250" i="26"/>
  <c r="F49" i="27"/>
  <c r="F249" i="20" s="1"/>
  <c r="H1050" i="26"/>
  <c r="H49" i="27"/>
  <c r="H249" i="20" s="1"/>
  <c r="H850" i="26"/>
  <c r="H450" i="26"/>
  <c r="H650" i="26"/>
  <c r="I12" i="27"/>
  <c r="I212" i="20" s="1"/>
  <c r="G12" i="27"/>
  <c r="G212" i="20" s="1"/>
  <c r="A12" i="27"/>
  <c r="E212" i="20"/>
  <c r="AK212" i="20" s="1"/>
  <c r="D79" i="56"/>
  <c r="AC79" i="56" s="1"/>
  <c r="AC25" i="56"/>
  <c r="H361" i="26"/>
  <c r="H561" i="26"/>
  <c r="H1161" i="26"/>
  <c r="H160" i="27"/>
  <c r="H360" i="20" s="1"/>
  <c r="H961" i="26"/>
  <c r="F160" i="27"/>
  <c r="F360" i="20" s="1"/>
  <c r="H761" i="26"/>
  <c r="G198" i="27"/>
  <c r="G398" i="20" s="1"/>
  <c r="A198" i="27"/>
  <c r="E398" i="20"/>
  <c r="AK398" i="20" s="1"/>
  <c r="I198" i="27"/>
  <c r="I398" i="20" s="1"/>
  <c r="H233" i="26"/>
  <c r="H433" i="26"/>
  <c r="H1033" i="26"/>
  <c r="F32" i="27"/>
  <c r="F232" i="20" s="1"/>
  <c r="H833" i="26"/>
  <c r="H32" i="27"/>
  <c r="H232" i="20" s="1"/>
  <c r="H633" i="26"/>
  <c r="AB13" i="56"/>
  <c r="C67" i="56"/>
  <c r="AB67" i="56" s="1"/>
  <c r="A117" i="27"/>
  <c r="E317" i="20"/>
  <c r="AK317" i="20" s="1"/>
  <c r="I117" i="27"/>
  <c r="I317" i="20" s="1"/>
  <c r="G117" i="27"/>
  <c r="G317" i="20" s="1"/>
  <c r="I832" i="26"/>
  <c r="J31" i="27"/>
  <c r="J231" i="20" s="1"/>
  <c r="I632" i="26"/>
  <c r="I232" i="26"/>
  <c r="I432" i="26"/>
  <c r="I1032" i="26"/>
  <c r="D88" i="56"/>
  <c r="AC88" i="56" s="1"/>
  <c r="AC34" i="56"/>
  <c r="I304" i="26"/>
  <c r="I504" i="26"/>
  <c r="I1104" i="26"/>
  <c r="I904" i="26"/>
  <c r="J103" i="27"/>
  <c r="J303" i="20" s="1"/>
  <c r="I704" i="26"/>
  <c r="I147" i="27"/>
  <c r="I347" i="20" s="1"/>
  <c r="G147" i="27"/>
  <c r="G347" i="20" s="1"/>
  <c r="A147" i="27"/>
  <c r="E347" i="20"/>
  <c r="AK347" i="20" s="1"/>
  <c r="A59" i="27"/>
  <c r="E259" i="20"/>
  <c r="AK259" i="20" s="1"/>
  <c r="G59" i="27"/>
  <c r="G259" i="20" s="1"/>
  <c r="I59" i="27"/>
  <c r="I259" i="20" s="1"/>
  <c r="H314" i="26"/>
  <c r="H113" i="27"/>
  <c r="H313" i="20" s="1"/>
  <c r="H1114" i="26"/>
  <c r="F113" i="27"/>
  <c r="F313" i="20" s="1"/>
  <c r="H914" i="26"/>
  <c r="H514" i="26"/>
  <c r="H714" i="26"/>
  <c r="I374" i="26"/>
  <c r="I1174" i="26"/>
  <c r="J173" i="27"/>
  <c r="J373" i="20" s="1"/>
  <c r="I974" i="26"/>
  <c r="I574" i="26"/>
  <c r="I774" i="26"/>
  <c r="J32" i="27"/>
  <c r="J232" i="20" s="1"/>
  <c r="I633" i="26"/>
  <c r="I233" i="26"/>
  <c r="I433" i="26"/>
  <c r="I1033" i="26"/>
  <c r="I833" i="26"/>
  <c r="I1157" i="26"/>
  <c r="I957" i="26"/>
  <c r="J156" i="27"/>
  <c r="J356" i="20" s="1"/>
  <c r="I757" i="26"/>
  <c r="I357" i="26"/>
  <c r="I557" i="26"/>
  <c r="I1193" i="26"/>
  <c r="I993" i="26"/>
  <c r="J192" i="27"/>
  <c r="J392" i="20" s="1"/>
  <c r="I793" i="26"/>
  <c r="I393" i="26"/>
  <c r="I593" i="26"/>
  <c r="F81" i="27"/>
  <c r="F281" i="20" s="1"/>
  <c r="H882" i="26"/>
  <c r="H482" i="26"/>
  <c r="H682" i="26"/>
  <c r="H282" i="26"/>
  <c r="H81" i="27"/>
  <c r="H281" i="20" s="1"/>
  <c r="H1082" i="26"/>
  <c r="J159" i="27"/>
  <c r="J359" i="20" s="1"/>
  <c r="I760" i="26"/>
  <c r="I360" i="26"/>
  <c r="I560" i="26"/>
  <c r="I1160" i="26"/>
  <c r="I960" i="26"/>
  <c r="I139" i="27"/>
  <c r="I339" i="20" s="1"/>
  <c r="G139" i="27"/>
  <c r="G339" i="20" s="1"/>
  <c r="A139" i="27"/>
  <c r="E339" i="20"/>
  <c r="AK339" i="20" s="1"/>
  <c r="AC55" i="58"/>
  <c r="D109" i="58"/>
  <c r="AC109" i="58" s="1"/>
  <c r="AB18" i="58"/>
  <c r="C72" i="58"/>
  <c r="AB72" i="58" s="1"/>
  <c r="H613" i="26"/>
  <c r="F12" i="27"/>
  <c r="F212" i="20" s="1"/>
  <c r="H1013" i="26"/>
  <c r="H12" i="27"/>
  <c r="H212" i="20" s="1"/>
  <c r="H213" i="26"/>
  <c r="H413" i="26"/>
  <c r="H813" i="26"/>
  <c r="G160" i="27"/>
  <c r="G360" i="20" s="1"/>
  <c r="A160" i="27"/>
  <c r="E360" i="20"/>
  <c r="AK360" i="20" s="1"/>
  <c r="I160" i="27"/>
  <c r="I360" i="20" s="1"/>
  <c r="I1161" i="26"/>
  <c r="I961" i="26"/>
  <c r="J160" i="27"/>
  <c r="J360" i="20" s="1"/>
  <c r="I761" i="26"/>
  <c r="I361" i="26"/>
  <c r="I561" i="26"/>
  <c r="I899" i="26"/>
  <c r="I1099" i="26"/>
  <c r="J98" i="27"/>
  <c r="J298" i="20" s="1"/>
  <c r="I299" i="26"/>
  <c r="I699" i="26"/>
  <c r="I499" i="26"/>
  <c r="I1080" i="26"/>
  <c r="I880" i="26"/>
  <c r="J79" i="27"/>
  <c r="J279" i="20" s="1"/>
  <c r="I680" i="26"/>
  <c r="I280" i="26"/>
  <c r="I480" i="26"/>
  <c r="J119" i="27"/>
  <c r="J319" i="20" s="1"/>
  <c r="I720" i="26"/>
  <c r="I320" i="26"/>
  <c r="I520" i="26"/>
  <c r="I920" i="26"/>
  <c r="I1120" i="26"/>
  <c r="E207" i="20"/>
  <c r="AK207" i="20" s="1"/>
  <c r="I7" i="27"/>
  <c r="I207" i="20" s="1"/>
  <c r="G7" i="27"/>
  <c r="G207" i="20" s="1"/>
  <c r="A7" i="27"/>
  <c r="H128" i="27"/>
  <c r="H328" i="20" s="1"/>
  <c r="H929" i="26"/>
  <c r="F128" i="27"/>
  <c r="F328" i="20" s="1"/>
  <c r="H729" i="26"/>
  <c r="H329" i="26"/>
  <c r="H529" i="26"/>
  <c r="H1129" i="26"/>
  <c r="I1118" i="26"/>
  <c r="J117" i="27"/>
  <c r="J317" i="20" s="1"/>
  <c r="I918" i="26"/>
  <c r="I318" i="26"/>
  <c r="I518" i="26"/>
  <c r="I718" i="26"/>
  <c r="H229" i="26"/>
  <c r="H429" i="26"/>
  <c r="H1029" i="26"/>
  <c r="H28" i="27"/>
  <c r="H228" i="20" s="1"/>
  <c r="H829" i="26"/>
  <c r="F28" i="27"/>
  <c r="F228" i="20" s="1"/>
  <c r="H629" i="26"/>
  <c r="H583" i="26"/>
  <c r="H182" i="27"/>
  <c r="H382" i="20" s="1"/>
  <c r="H383" i="26"/>
  <c r="F182" i="27"/>
  <c r="F382" i="20" s="1"/>
  <c r="H1183" i="26"/>
  <c r="H783" i="26"/>
  <c r="H983" i="26"/>
  <c r="G64" i="27"/>
  <c r="G264" i="20" s="1"/>
  <c r="A64" i="27"/>
  <c r="E264" i="20"/>
  <c r="AK264" i="20" s="1"/>
  <c r="I64" i="27"/>
  <c r="I264" i="20" s="1"/>
  <c r="I1065" i="26"/>
  <c r="I865" i="26"/>
  <c r="J64" i="27"/>
  <c r="J264" i="20" s="1"/>
  <c r="I665" i="26"/>
  <c r="I265" i="26"/>
  <c r="I465" i="26"/>
  <c r="I735" i="26"/>
  <c r="I535" i="26"/>
  <c r="J134" i="27"/>
  <c r="J334" i="20" s="1"/>
  <c r="I335" i="26"/>
  <c r="I935" i="26"/>
  <c r="I1135" i="26"/>
  <c r="AC18" i="58"/>
  <c r="D72" i="58"/>
  <c r="AC72" i="58" s="1"/>
  <c r="E271" i="20"/>
  <c r="AK271" i="20" s="1"/>
  <c r="I71" i="27"/>
  <c r="I271" i="20" s="1"/>
  <c r="G71" i="27"/>
  <c r="G271" i="20" s="1"/>
  <c r="A71" i="27"/>
  <c r="F60" i="27"/>
  <c r="F260" i="20" s="1"/>
  <c r="H661" i="26"/>
  <c r="H261" i="26"/>
  <c r="H461" i="26"/>
  <c r="H1061" i="26"/>
  <c r="H60" i="27"/>
  <c r="H260" i="20" s="1"/>
  <c r="H861" i="26"/>
  <c r="D67" i="56"/>
  <c r="AC67" i="56" s="1"/>
  <c r="AC13" i="56"/>
  <c r="I578" i="26"/>
  <c r="I778" i="26"/>
  <c r="I378" i="26"/>
  <c r="I1178" i="26"/>
  <c r="J177" i="27"/>
  <c r="J377" i="20" s="1"/>
  <c r="I978" i="26"/>
  <c r="J182" i="27"/>
  <c r="J382" i="20" s="1"/>
  <c r="I383" i="26"/>
  <c r="I983" i="26"/>
  <c r="I1183" i="26"/>
  <c r="I783" i="26"/>
  <c r="I583" i="26"/>
  <c r="G130" i="27"/>
  <c r="G330" i="20" s="1"/>
  <c r="A130" i="27"/>
  <c r="E330" i="20"/>
  <c r="AK330" i="20" s="1"/>
  <c r="I130" i="27"/>
  <c r="I330" i="20" s="1"/>
  <c r="C109" i="58"/>
  <c r="AB109" i="58" s="1"/>
  <c r="AB55" i="58"/>
  <c r="D79" i="58"/>
  <c r="AC79" i="58" s="1"/>
  <c r="AC25" i="58"/>
  <c r="AB25" i="58"/>
  <c r="C79" i="58"/>
  <c r="AB79" i="58" s="1"/>
  <c r="I989" i="26"/>
  <c r="J188" i="27"/>
  <c r="J388" i="20" s="1"/>
  <c r="I789" i="26"/>
  <c r="I389" i="26"/>
  <c r="I589" i="26"/>
  <c r="I1189" i="26"/>
  <c r="I180" i="27"/>
  <c r="I380" i="20" s="1"/>
  <c r="G180" i="27"/>
  <c r="G380" i="20" s="1"/>
  <c r="A180" i="27"/>
  <c r="E380" i="20"/>
  <c r="AK380" i="20" s="1"/>
  <c r="H79" i="27"/>
  <c r="H279" i="20" s="1"/>
  <c r="H880" i="26"/>
  <c r="F79" i="27"/>
  <c r="F279" i="20" s="1"/>
  <c r="H680" i="26"/>
  <c r="H280" i="26"/>
  <c r="H480" i="26"/>
  <c r="H1080" i="26"/>
  <c r="C92" i="56"/>
  <c r="AB92" i="56" s="1"/>
  <c r="AB38" i="56"/>
  <c r="G135" i="27"/>
  <c r="G335" i="20" s="1"/>
  <c r="A135" i="27"/>
  <c r="E335" i="20"/>
  <c r="AK335" i="20" s="1"/>
  <c r="I135" i="27"/>
  <c r="I335" i="20" s="1"/>
  <c r="D91" i="56"/>
  <c r="AC91" i="56" s="1"/>
  <c r="AC37" i="56"/>
  <c r="D88" i="58"/>
  <c r="AC88" i="58" s="1"/>
  <c r="AC34" i="58"/>
  <c r="A182" i="27"/>
  <c r="E382" i="20"/>
  <c r="AK382" i="20" s="1"/>
  <c r="I182" i="27"/>
  <c r="I382" i="20" s="1"/>
  <c r="G182" i="27"/>
  <c r="G382" i="20" s="1"/>
  <c r="H265" i="26"/>
  <c r="H465" i="26"/>
  <c r="H1065" i="26"/>
  <c r="H64" i="27"/>
  <c r="H264" i="20" s="1"/>
  <c r="H865" i="26"/>
  <c r="F64" i="27"/>
  <c r="F264" i="20" s="1"/>
  <c r="H665" i="26"/>
  <c r="J130" i="27"/>
  <c r="J330" i="20" s="1"/>
  <c r="I331" i="26"/>
  <c r="I931" i="26"/>
  <c r="I1131" i="26"/>
  <c r="I731" i="26"/>
  <c r="I531" i="26"/>
  <c r="A85" i="27"/>
  <c r="E285" i="20"/>
  <c r="AK285" i="20" s="1"/>
  <c r="I85" i="27"/>
  <c r="I285" i="20" s="1"/>
  <c r="G85" i="27"/>
  <c r="G285" i="20" s="1"/>
  <c r="E232" i="20"/>
  <c r="AK232" i="20" s="1"/>
  <c r="I32" i="27"/>
  <c r="I232" i="20" s="1"/>
  <c r="A32" i="27"/>
  <c r="G32" i="27"/>
  <c r="G232" i="20" s="1"/>
  <c r="D92" i="56"/>
  <c r="AC92" i="56" s="1"/>
  <c r="AC38" i="56"/>
  <c r="I192" i="27"/>
  <c r="I392" i="20" s="1"/>
  <c r="E392" i="20"/>
  <c r="AK392" i="20" s="1"/>
  <c r="G192" i="27"/>
  <c r="G392" i="20" s="1"/>
  <c r="A192" i="27"/>
  <c r="E228" i="20"/>
  <c r="AK228" i="20" s="1"/>
  <c r="G28" i="27"/>
  <c r="G228" i="20" s="1"/>
  <c r="A28" i="27"/>
  <c r="I28" i="27"/>
  <c r="I228" i="20" s="1"/>
  <c r="AN19" i="40"/>
  <c r="AJ20" i="40"/>
  <c r="BQ123" i="57"/>
  <c r="BC123" i="57"/>
  <c r="AN61" i="40"/>
  <c r="AJ62" i="40"/>
  <c r="AL56" i="40"/>
  <c r="AM56" i="40" s="1"/>
  <c r="AI57" i="40"/>
  <c r="AL57" i="40" s="1"/>
  <c r="AM57" i="40" s="1"/>
  <c r="AJ32" i="40"/>
  <c r="AN31" i="40"/>
  <c r="AI15" i="37"/>
  <c r="AL15" i="37" s="1"/>
  <c r="AM15" i="37" s="1"/>
  <c r="AL14" i="37"/>
  <c r="AM14" i="37" s="1"/>
  <c r="AI33" i="37"/>
  <c r="AL33" i="37" s="1"/>
  <c r="AM33" i="37" s="1"/>
  <c r="AL32" i="37"/>
  <c r="AM32" i="37" s="1"/>
  <c r="AJ26" i="40"/>
  <c r="AN25" i="40"/>
  <c r="J123" i="58"/>
  <c r="N123" i="58"/>
  <c r="N125" i="58" s="1"/>
  <c r="AI57" i="37"/>
  <c r="AL57" i="37" s="1"/>
  <c r="AM57" i="37" s="1"/>
  <c r="AL56" i="37"/>
  <c r="AM56" i="37" s="1"/>
  <c r="AL20" i="37"/>
  <c r="AM20" i="37" s="1"/>
  <c r="AI21" i="37"/>
  <c r="AL21" i="37" s="1"/>
  <c r="AM21" i="37" s="1"/>
  <c r="AL50" i="37"/>
  <c r="AM50" i="37" s="1"/>
  <c r="AI51" i="37"/>
  <c r="AL51" i="37" s="1"/>
  <c r="AM51" i="37" s="1"/>
  <c r="BJ123" i="57"/>
  <c r="N123" i="56"/>
  <c r="N125" i="56" s="1"/>
  <c r="P123" i="56"/>
  <c r="F55" i="29"/>
  <c r="E54" i="19"/>
  <c r="B64" i="55"/>
  <c r="AA64" i="55" s="1"/>
  <c r="AA10" i="55"/>
  <c r="G821" i="19"/>
  <c r="G221" i="19"/>
  <c r="G1021" i="19"/>
  <c r="E20" i="20"/>
  <c r="G421" i="19"/>
  <c r="B21" i="19"/>
  <c r="B20" i="20" s="1"/>
  <c r="G621" i="19"/>
  <c r="E97" i="20"/>
  <c r="G698" i="19"/>
  <c r="B98" i="19"/>
  <c r="B97" i="20" s="1"/>
  <c r="G298" i="19"/>
  <c r="G898" i="19"/>
  <c r="G498" i="19"/>
  <c r="G1098" i="19"/>
  <c r="D98" i="19"/>
  <c r="E99" i="29"/>
  <c r="E35" i="19"/>
  <c r="D40" i="57"/>
  <c r="F36" i="29"/>
  <c r="D40" i="55"/>
  <c r="D40" i="47"/>
  <c r="AC40" i="47" s="1"/>
  <c r="BB40" i="47" s="1"/>
  <c r="B94" i="57"/>
  <c r="AA94" i="57" s="1"/>
  <c r="AA40" i="57"/>
  <c r="E43" i="20"/>
  <c r="G644" i="19"/>
  <c r="B44" i="19"/>
  <c r="B43" i="20" s="1"/>
  <c r="G244" i="19"/>
  <c r="G844" i="19"/>
  <c r="G444" i="19"/>
  <c r="G1044" i="19"/>
  <c r="AA49" i="57"/>
  <c r="B103" i="57"/>
  <c r="AA103" i="57" s="1"/>
  <c r="E127" i="19"/>
  <c r="F128" i="29"/>
  <c r="E16" i="20"/>
  <c r="G217" i="19"/>
  <c r="B17" i="19"/>
  <c r="B16" i="20" s="1"/>
  <c r="G617" i="19"/>
  <c r="G817" i="19"/>
  <c r="G417" i="19"/>
  <c r="G1017" i="19"/>
  <c r="F169" i="29"/>
  <c r="E168" i="19"/>
  <c r="G968" i="19"/>
  <c r="G568" i="19"/>
  <c r="G1168" i="19"/>
  <c r="E167" i="20"/>
  <c r="G368" i="19"/>
  <c r="B168" i="19"/>
  <c r="B167" i="20" s="1"/>
  <c r="G768" i="19"/>
  <c r="D109" i="19"/>
  <c r="E110" i="29"/>
  <c r="D186" i="19"/>
  <c r="E187" i="29"/>
  <c r="D58" i="19"/>
  <c r="E59" i="29"/>
  <c r="F59" i="29"/>
  <c r="E58" i="19"/>
  <c r="G900" i="19"/>
  <c r="G500" i="19"/>
  <c r="G1100" i="19"/>
  <c r="E99" i="20"/>
  <c r="G700" i="19"/>
  <c r="B100" i="19"/>
  <c r="B99" i="20" s="1"/>
  <c r="G300" i="19"/>
  <c r="D183" i="19"/>
  <c r="E184" i="29"/>
  <c r="G864" i="19"/>
  <c r="G464" i="19"/>
  <c r="G1064" i="19"/>
  <c r="E63" i="20"/>
  <c r="G664" i="19"/>
  <c r="B64" i="19"/>
  <c r="B63" i="20" s="1"/>
  <c r="G264" i="19"/>
  <c r="E64" i="19"/>
  <c r="F65" i="29"/>
  <c r="E2" i="20"/>
  <c r="G603" i="19"/>
  <c r="G203" i="19"/>
  <c r="G1003" i="19"/>
  <c r="G403" i="19"/>
  <c r="G803" i="19"/>
  <c r="D82" i="19"/>
  <c r="E83" i="29"/>
  <c r="AA24" i="55"/>
  <c r="B78" i="55"/>
  <c r="AA78" i="55" s="1"/>
  <c r="G1028" i="19"/>
  <c r="E27" i="20"/>
  <c r="G228" i="19"/>
  <c r="B28" i="19"/>
  <c r="B27" i="20" s="1"/>
  <c r="G628" i="19"/>
  <c r="G828" i="19"/>
  <c r="G428" i="19"/>
  <c r="E96" i="20"/>
  <c r="G497" i="19"/>
  <c r="B97" i="19"/>
  <c r="B96" i="20" s="1"/>
  <c r="G697" i="19"/>
  <c r="G897" i="19"/>
  <c r="G297" i="19"/>
  <c r="G1097" i="19"/>
  <c r="B105" i="55"/>
  <c r="AA105" i="55" s="1"/>
  <c r="AA51" i="55"/>
  <c r="AA29" i="55"/>
  <c r="B83" i="55"/>
  <c r="AA83" i="55" s="1"/>
  <c r="E23" i="20"/>
  <c r="G624" i="19"/>
  <c r="B24" i="19"/>
  <c r="B23" i="20" s="1"/>
  <c r="G424" i="19"/>
  <c r="G824" i="19"/>
  <c r="G224" i="19"/>
  <c r="G1024" i="19"/>
  <c r="G1093" i="19"/>
  <c r="E92" i="20"/>
  <c r="G493" i="19"/>
  <c r="B93" i="19"/>
  <c r="B92" i="20" s="1"/>
  <c r="G693" i="19"/>
  <c r="G893" i="19"/>
  <c r="G293" i="19"/>
  <c r="B101" i="57"/>
  <c r="AA101" i="57" s="1"/>
  <c r="AA47" i="57"/>
  <c r="D42" i="19"/>
  <c r="C47" i="57"/>
  <c r="E43" i="29"/>
  <c r="C47" i="55"/>
  <c r="C47" i="47"/>
  <c r="AB47" i="47" s="1"/>
  <c r="BA47" i="47" s="1"/>
  <c r="F120" i="29"/>
  <c r="E119" i="19"/>
  <c r="E118" i="20"/>
  <c r="G519" i="19"/>
  <c r="B119" i="19"/>
  <c r="B118" i="20" s="1"/>
  <c r="G719" i="19"/>
  <c r="G919" i="19"/>
  <c r="G319" i="19"/>
  <c r="G1119" i="19"/>
  <c r="F177" i="29"/>
  <c r="E176" i="19"/>
  <c r="E175" i="20"/>
  <c r="G376" i="19"/>
  <c r="B176" i="19"/>
  <c r="B175" i="20" s="1"/>
  <c r="G776" i="19"/>
  <c r="G976" i="19"/>
  <c r="G576" i="19"/>
  <c r="G1176" i="19"/>
  <c r="B107" i="55"/>
  <c r="AA107" i="55" s="1"/>
  <c r="AA53" i="55"/>
  <c r="D117" i="19"/>
  <c r="E118" i="29"/>
  <c r="D66" i="19"/>
  <c r="E67" i="29"/>
  <c r="C23" i="55"/>
  <c r="D18" i="19"/>
  <c r="C23" i="57"/>
  <c r="C23" i="47"/>
  <c r="AB23" i="47" s="1"/>
  <c r="BA23" i="47" s="1"/>
  <c r="E19" i="29"/>
  <c r="D116" i="19"/>
  <c r="E117" i="29"/>
  <c r="E116" i="19"/>
  <c r="F117" i="29"/>
  <c r="E135" i="20"/>
  <c r="G736" i="19"/>
  <c r="B136" i="19"/>
  <c r="B135" i="20" s="1"/>
  <c r="G336" i="19"/>
  <c r="G936" i="19"/>
  <c r="G536" i="19"/>
  <c r="G1136" i="19"/>
  <c r="E6" i="19"/>
  <c r="D11" i="57"/>
  <c r="F7" i="29"/>
  <c r="D11" i="55"/>
  <c r="D11" i="47"/>
  <c r="AC11" i="47" s="1"/>
  <c r="BB11" i="47" s="1"/>
  <c r="E155" i="29"/>
  <c r="D154" i="19"/>
  <c r="AA31" i="55"/>
  <c r="B85" i="55"/>
  <c r="AA85" i="55" s="1"/>
  <c r="G826" i="19"/>
  <c r="G226" i="19"/>
  <c r="G1026" i="19"/>
  <c r="E25" i="20"/>
  <c r="G626" i="19"/>
  <c r="B26" i="19"/>
  <c r="B25" i="20" s="1"/>
  <c r="G426" i="19"/>
  <c r="G891" i="19"/>
  <c r="G291" i="19"/>
  <c r="G1091" i="19"/>
  <c r="E90" i="20"/>
  <c r="G491" i="19"/>
  <c r="B91" i="19"/>
  <c r="B90" i="20" s="1"/>
  <c r="G691" i="19"/>
  <c r="E134" i="19"/>
  <c r="F135" i="29"/>
  <c r="G960" i="19"/>
  <c r="G560" i="19"/>
  <c r="G1160" i="19"/>
  <c r="E159" i="20"/>
  <c r="G360" i="19"/>
  <c r="B160" i="19"/>
  <c r="B159" i="20" s="1"/>
  <c r="G760" i="19"/>
  <c r="D160" i="19"/>
  <c r="E161" i="29"/>
  <c r="D115" i="19"/>
  <c r="E116" i="29"/>
  <c r="E120" i="19"/>
  <c r="F121" i="29"/>
  <c r="E189" i="19"/>
  <c r="F190" i="29"/>
  <c r="D61" i="19"/>
  <c r="E62" i="29"/>
  <c r="C9" i="57"/>
  <c r="E5" i="29"/>
  <c r="C9" i="55"/>
  <c r="C9" i="47"/>
  <c r="AB9" i="47" s="1"/>
  <c r="BA9" i="47" s="1"/>
  <c r="D4" i="19"/>
  <c r="G875" i="19"/>
  <c r="G275" i="19"/>
  <c r="G1075" i="19"/>
  <c r="E74" i="20"/>
  <c r="G475" i="19"/>
  <c r="B75" i="19"/>
  <c r="B74" i="20" s="1"/>
  <c r="G675" i="19"/>
  <c r="D137" i="19"/>
  <c r="E138" i="29"/>
  <c r="C30" i="55"/>
  <c r="C30" i="47"/>
  <c r="AB30" i="47" s="1"/>
  <c r="BA30" i="47" s="1"/>
  <c r="D25" i="19"/>
  <c r="C30" i="57"/>
  <c r="E26" i="29"/>
  <c r="D30" i="55"/>
  <c r="D30" i="47"/>
  <c r="AC30" i="47" s="1"/>
  <c r="BB30" i="47" s="1"/>
  <c r="E25" i="19"/>
  <c r="D30" i="57"/>
  <c r="F26" i="29"/>
  <c r="F74" i="29"/>
  <c r="E73" i="19"/>
  <c r="D133" i="19"/>
  <c r="E134" i="29"/>
  <c r="D166" i="19"/>
  <c r="E167" i="29"/>
  <c r="D86" i="19"/>
  <c r="E87" i="29"/>
  <c r="AA15" i="57"/>
  <c r="B69" i="57"/>
  <c r="AA69" i="57" s="1"/>
  <c r="F82" i="29"/>
  <c r="E81" i="19"/>
  <c r="D158" i="19"/>
  <c r="E159" i="29"/>
  <c r="E30" i="19"/>
  <c r="D35" i="57"/>
  <c r="F31" i="29"/>
  <c r="D35" i="55"/>
  <c r="D35" i="47"/>
  <c r="AC35" i="47" s="1"/>
  <c r="BB35" i="47" s="1"/>
  <c r="B89" i="55"/>
  <c r="AA89" i="55" s="1"/>
  <c r="AA35" i="55"/>
  <c r="G1022" i="19"/>
  <c r="E21" i="20"/>
  <c r="G622" i="19"/>
  <c r="B22" i="19"/>
  <c r="B21" i="20" s="1"/>
  <c r="G222" i="19"/>
  <c r="G822" i="19"/>
  <c r="G422" i="19"/>
  <c r="E22" i="19"/>
  <c r="D27" i="57"/>
  <c r="F23" i="29"/>
  <c r="D27" i="55"/>
  <c r="D27" i="47"/>
  <c r="AC27" i="47" s="1"/>
  <c r="BB27" i="47" s="1"/>
  <c r="D148" i="19"/>
  <c r="E149" i="29"/>
  <c r="B97" i="57"/>
  <c r="AA97" i="57" s="1"/>
  <c r="AA43" i="57"/>
  <c r="C43" i="47"/>
  <c r="AB43" i="47" s="1"/>
  <c r="BA43" i="47" s="1"/>
  <c r="D38" i="19"/>
  <c r="C43" i="57"/>
  <c r="E39" i="29"/>
  <c r="C43" i="55"/>
  <c r="G924" i="19"/>
  <c r="G524" i="19"/>
  <c r="G1124" i="19"/>
  <c r="E123" i="20"/>
  <c r="G324" i="19"/>
  <c r="B124" i="19"/>
  <c r="B123" i="20" s="1"/>
  <c r="G724" i="19"/>
  <c r="F194" i="29"/>
  <c r="E193" i="19"/>
  <c r="G993" i="19"/>
  <c r="G393" i="19"/>
  <c r="G1193" i="19"/>
  <c r="E192" i="20"/>
  <c r="G793" i="19"/>
  <c r="B193" i="19"/>
  <c r="B192" i="20" s="1"/>
  <c r="G593" i="19"/>
  <c r="G1065" i="19"/>
  <c r="E64" i="20"/>
  <c r="G465" i="19"/>
  <c r="B65" i="19"/>
  <c r="B64" i="20" s="1"/>
  <c r="G665" i="19"/>
  <c r="G865" i="19"/>
  <c r="G265" i="19"/>
  <c r="B142" i="19"/>
  <c r="B141" i="20" s="1"/>
  <c r="G742" i="19"/>
  <c r="G942" i="19"/>
  <c r="G542" i="19"/>
  <c r="G1142" i="19"/>
  <c r="E141" i="20"/>
  <c r="G342" i="19"/>
  <c r="E79" i="19"/>
  <c r="F80" i="29"/>
  <c r="B70" i="19"/>
  <c r="B69" i="20" s="1"/>
  <c r="G270" i="19"/>
  <c r="G870" i="19"/>
  <c r="G470" i="19"/>
  <c r="G1070" i="19"/>
  <c r="E69" i="20"/>
  <c r="G670" i="19"/>
  <c r="AA19" i="57"/>
  <c r="B73" i="57"/>
  <c r="AA73" i="57" s="1"/>
  <c r="E85" i="19"/>
  <c r="F86" i="29"/>
  <c r="D39" i="57"/>
  <c r="F35" i="29"/>
  <c r="D39" i="47"/>
  <c r="AC39" i="47" s="1"/>
  <c r="BB39" i="47" s="1"/>
  <c r="D39" i="55"/>
  <c r="E34" i="19"/>
  <c r="E108" i="19"/>
  <c r="F109" i="29"/>
  <c r="G908" i="19"/>
  <c r="G508" i="19"/>
  <c r="G1108" i="19"/>
  <c r="E107" i="20"/>
  <c r="G708" i="19"/>
  <c r="B108" i="19"/>
  <c r="B107" i="20" s="1"/>
  <c r="G308" i="19"/>
  <c r="G1049" i="19"/>
  <c r="E48" i="20"/>
  <c r="G449" i="19"/>
  <c r="B49" i="19"/>
  <c r="B48" i="20" s="1"/>
  <c r="G649" i="19"/>
  <c r="G849" i="19"/>
  <c r="G249" i="19"/>
  <c r="F192" i="29"/>
  <c r="E191" i="19"/>
  <c r="E63" i="19"/>
  <c r="F64" i="29"/>
  <c r="E185" i="19"/>
  <c r="F186" i="29"/>
  <c r="E184" i="20"/>
  <c r="G785" i="19"/>
  <c r="B185" i="19"/>
  <c r="B184" i="20" s="1"/>
  <c r="G585" i="19"/>
  <c r="G985" i="19"/>
  <c r="G385" i="19"/>
  <c r="G1185" i="19"/>
  <c r="E104" i="19"/>
  <c r="F105" i="29"/>
  <c r="E173" i="19"/>
  <c r="F174" i="29"/>
  <c r="C50" i="57"/>
  <c r="E46" i="29"/>
  <c r="C50" i="47"/>
  <c r="AB50" i="47" s="1"/>
  <c r="BA50" i="47" s="1"/>
  <c r="C50" i="55"/>
  <c r="D45" i="19"/>
  <c r="D187" i="19"/>
  <c r="E188" i="29"/>
  <c r="G987" i="19"/>
  <c r="G387" i="19"/>
  <c r="G1187" i="19"/>
  <c r="E186" i="20"/>
  <c r="G587" i="19"/>
  <c r="B187" i="19"/>
  <c r="B186" i="20" s="1"/>
  <c r="G787" i="19"/>
  <c r="E40" i="20"/>
  <c r="G441" i="19"/>
  <c r="B41" i="19"/>
  <c r="B40" i="20" s="1"/>
  <c r="G641" i="19"/>
  <c r="G841" i="19"/>
  <c r="G241" i="19"/>
  <c r="G1041" i="19"/>
  <c r="E198" i="20"/>
  <c r="G599" i="19"/>
  <c r="B199" i="19"/>
  <c r="B198" i="20" s="1"/>
  <c r="G799" i="19"/>
  <c r="G999" i="19"/>
  <c r="G399" i="19"/>
  <c r="G1199" i="19"/>
  <c r="D128" i="19"/>
  <c r="E129" i="29"/>
  <c r="F129" i="29"/>
  <c r="E128" i="19"/>
  <c r="D69" i="19"/>
  <c r="E70" i="29"/>
  <c r="G1069" i="19"/>
  <c r="E68" i="20"/>
  <c r="G469" i="19"/>
  <c r="B69" i="19"/>
  <c r="B68" i="20" s="1"/>
  <c r="G669" i="19"/>
  <c r="G869" i="19"/>
  <c r="G269" i="19"/>
  <c r="G946" i="19"/>
  <c r="G546" i="19"/>
  <c r="G1146" i="19"/>
  <c r="E145" i="20"/>
  <c r="G746" i="19"/>
  <c r="B146" i="19"/>
  <c r="B145" i="20" s="1"/>
  <c r="G346" i="19"/>
  <c r="C17" i="57"/>
  <c r="E13" i="29"/>
  <c r="C17" i="55"/>
  <c r="C17" i="47"/>
  <c r="AB17" i="47" s="1"/>
  <c r="BA17" i="47" s="1"/>
  <c r="D12" i="19"/>
  <c r="AA17" i="55"/>
  <c r="B71" i="55"/>
  <c r="AA71" i="55" s="1"/>
  <c r="E32" i="20"/>
  <c r="G233" i="19"/>
  <c r="B33" i="19"/>
  <c r="B32" i="20" s="1"/>
  <c r="G433" i="19"/>
  <c r="G833" i="19"/>
  <c r="G633" i="19"/>
  <c r="G1033" i="19"/>
  <c r="G1110" i="19"/>
  <c r="E109" i="20"/>
  <c r="G710" i="19"/>
  <c r="B110" i="19"/>
  <c r="B109" i="20" s="1"/>
  <c r="G310" i="19"/>
  <c r="G910" i="19"/>
  <c r="G510" i="19"/>
  <c r="D110" i="19"/>
  <c r="E111" i="29"/>
  <c r="D52" i="57"/>
  <c r="F48" i="29"/>
  <c r="D52" i="55"/>
  <c r="D52" i="47"/>
  <c r="AC52" i="47" s="1"/>
  <c r="BB52" i="47" s="1"/>
  <c r="E47" i="19"/>
  <c r="AA52" i="57"/>
  <c r="B106" i="57"/>
  <c r="AA106" i="57" s="1"/>
  <c r="E121" i="19"/>
  <c r="F122" i="29"/>
  <c r="G921" i="19"/>
  <c r="G721" i="19"/>
  <c r="G1121" i="19"/>
  <c r="E120" i="20"/>
  <c r="G521" i="19"/>
  <c r="B121" i="19"/>
  <c r="B120" i="20" s="1"/>
  <c r="G321" i="19"/>
  <c r="E28" i="20"/>
  <c r="G429" i="19"/>
  <c r="B29" i="19"/>
  <c r="B28" i="20" s="1"/>
  <c r="G629" i="19"/>
  <c r="G829" i="19"/>
  <c r="G229" i="19"/>
  <c r="G1029" i="19"/>
  <c r="AA34" i="57"/>
  <c r="B88" i="57"/>
  <c r="AA88" i="57" s="1"/>
  <c r="E106" i="19"/>
  <c r="F107" i="29"/>
  <c r="D171" i="19"/>
  <c r="E172" i="29"/>
  <c r="B102" i="57"/>
  <c r="AA102" i="57" s="1"/>
  <c r="AA48" i="57"/>
  <c r="D182" i="19"/>
  <c r="E183" i="29"/>
  <c r="F196" i="29"/>
  <c r="E195" i="19"/>
  <c r="E56" i="29"/>
  <c r="D55" i="19"/>
  <c r="G1011" i="19"/>
  <c r="E10" i="20"/>
  <c r="G611" i="19"/>
  <c r="B11" i="19"/>
  <c r="B10" i="20" s="1"/>
  <c r="G211" i="19"/>
  <c r="G811" i="19"/>
  <c r="G411" i="19"/>
  <c r="D16" i="47"/>
  <c r="AC16" i="47" s="1"/>
  <c r="BB16" i="47" s="1"/>
  <c r="E11" i="19"/>
  <c r="D16" i="57"/>
  <c r="F12" i="29"/>
  <c r="D16" i="55"/>
  <c r="D155" i="19"/>
  <c r="E156" i="29"/>
  <c r="B86" i="57"/>
  <c r="AA86" i="57" s="1"/>
  <c r="AA32" i="57"/>
  <c r="D118" i="19"/>
  <c r="E119" i="29"/>
  <c r="G1037" i="19"/>
  <c r="E36" i="20"/>
  <c r="G437" i="19"/>
  <c r="B37" i="19"/>
  <c r="B36" i="20" s="1"/>
  <c r="G637" i="19"/>
  <c r="G837" i="19"/>
  <c r="G237" i="19"/>
  <c r="E180" i="29"/>
  <c r="D179" i="19"/>
  <c r="B110" i="57"/>
  <c r="AA110" i="57" s="1"/>
  <c r="AA56" i="57"/>
  <c r="E184" i="19"/>
  <c r="F185" i="29"/>
  <c r="G1184" i="19"/>
  <c r="E183" i="20"/>
  <c r="G384" i="19"/>
  <c r="B184" i="19"/>
  <c r="B183" i="20" s="1"/>
  <c r="G784" i="19"/>
  <c r="G984" i="19"/>
  <c r="G584" i="19"/>
  <c r="E57" i="29"/>
  <c r="D56" i="19"/>
  <c r="E125" i="19"/>
  <c r="F126" i="29"/>
  <c r="B125" i="19"/>
  <c r="B124" i="20" s="1"/>
  <c r="G525" i="19"/>
  <c r="G925" i="19"/>
  <c r="G325" i="19"/>
  <c r="G1125" i="19"/>
  <c r="E124" i="20"/>
  <c r="G725" i="19"/>
  <c r="F75" i="29"/>
  <c r="E74" i="19"/>
  <c r="G874" i="19"/>
  <c r="G474" i="19"/>
  <c r="G1074" i="19"/>
  <c r="E73" i="20"/>
  <c r="G674" i="19"/>
  <c r="B74" i="19"/>
  <c r="B73" i="20" s="1"/>
  <c r="G274" i="19"/>
  <c r="F140" i="29"/>
  <c r="E139" i="19"/>
  <c r="B9" i="19"/>
  <c r="B8" i="20" s="1"/>
  <c r="G609" i="19"/>
  <c r="G809" i="19"/>
  <c r="G209" i="19"/>
  <c r="G1009" i="19"/>
  <c r="E8" i="20"/>
  <c r="G409" i="19"/>
  <c r="E9" i="19"/>
  <c r="D14" i="57"/>
  <c r="F10" i="29"/>
  <c r="D14" i="55"/>
  <c r="D14" i="47"/>
  <c r="AC14" i="47" s="1"/>
  <c r="BB14" i="47" s="1"/>
  <c r="D196" i="19"/>
  <c r="E197" i="29"/>
  <c r="G1084" i="19"/>
  <c r="E83" i="20"/>
  <c r="G684" i="19"/>
  <c r="B84" i="19"/>
  <c r="B83" i="20" s="1"/>
  <c r="G284" i="19"/>
  <c r="G884" i="19"/>
  <c r="G484" i="19"/>
  <c r="D84" i="19"/>
  <c r="E85" i="29"/>
  <c r="E168" i="29"/>
  <c r="D167" i="19"/>
  <c r="E87" i="19"/>
  <c r="F88" i="29"/>
  <c r="G887" i="19"/>
  <c r="G287" i="19"/>
  <c r="G1087" i="19"/>
  <c r="E86" i="20"/>
  <c r="G487" i="19"/>
  <c r="B87" i="19"/>
  <c r="B86" i="20" s="1"/>
  <c r="G687" i="19"/>
  <c r="C25" i="47"/>
  <c r="AB25" i="47" s="1"/>
  <c r="BA25" i="47" s="1"/>
  <c r="C25" i="57"/>
  <c r="E21" i="29"/>
  <c r="C25" i="55"/>
  <c r="D20" i="19"/>
  <c r="D25" i="47"/>
  <c r="AC25" i="47" s="1"/>
  <c r="BB25" i="47" s="1"/>
  <c r="D25" i="55"/>
  <c r="E20" i="19"/>
  <c r="D25" i="57"/>
  <c r="F21" i="29"/>
  <c r="D103" i="19"/>
  <c r="E104" i="29"/>
  <c r="B103" i="19"/>
  <c r="B102" i="20" s="1"/>
  <c r="G703" i="19"/>
  <c r="G903" i="19"/>
  <c r="G303" i="19"/>
  <c r="G1103" i="19"/>
  <c r="E102" i="20"/>
  <c r="G503" i="19"/>
  <c r="D28" i="57"/>
  <c r="F24" i="29"/>
  <c r="D28" i="55"/>
  <c r="D28" i="47"/>
  <c r="AC28" i="47" s="1"/>
  <c r="BB28" i="47" s="1"/>
  <c r="E23" i="19"/>
  <c r="D68" i="19"/>
  <c r="E69" i="29"/>
  <c r="F69" i="29"/>
  <c r="E68" i="19"/>
  <c r="G1076" i="19"/>
  <c r="E75" i="20"/>
  <c r="G676" i="19"/>
  <c r="B76" i="19"/>
  <c r="B75" i="20" s="1"/>
  <c r="G276" i="19"/>
  <c r="G876" i="19"/>
  <c r="G476" i="19"/>
  <c r="G1145" i="19"/>
  <c r="E144" i="20"/>
  <c r="G545" i="19"/>
  <c r="B145" i="19"/>
  <c r="B144" i="20" s="1"/>
  <c r="G745" i="19"/>
  <c r="G945" i="19"/>
  <c r="G345" i="19"/>
  <c r="E15" i="19"/>
  <c r="D20" i="57"/>
  <c r="F16" i="29"/>
  <c r="D20" i="55"/>
  <c r="D20" i="47"/>
  <c r="AC20" i="47" s="1"/>
  <c r="BB20" i="47" s="1"/>
  <c r="B74" i="55"/>
  <c r="AA74" i="55" s="1"/>
  <c r="AA20" i="55"/>
  <c r="D159" i="19"/>
  <c r="E160" i="29"/>
  <c r="B31" i="19"/>
  <c r="B30" i="20" s="1"/>
  <c r="G631" i="19"/>
  <c r="G831" i="19"/>
  <c r="G231" i="19"/>
  <c r="G1031" i="19"/>
  <c r="E30" i="20"/>
  <c r="G431" i="19"/>
  <c r="E201" i="19"/>
  <c r="F202" i="29"/>
  <c r="E88" i="20"/>
  <c r="G489" i="19"/>
  <c r="B89" i="19"/>
  <c r="B88" i="20" s="1"/>
  <c r="G689" i="19"/>
  <c r="G889" i="19"/>
  <c r="G289" i="19"/>
  <c r="G1089" i="19"/>
  <c r="E188" i="19"/>
  <c r="F189" i="29"/>
  <c r="G1188" i="19"/>
  <c r="E187" i="20"/>
  <c r="G388" i="19"/>
  <c r="B188" i="19"/>
  <c r="B187" i="20" s="1"/>
  <c r="G788" i="19"/>
  <c r="G988" i="19"/>
  <c r="G588" i="19"/>
  <c r="E59" i="20"/>
  <c r="G660" i="19"/>
  <c r="B60" i="19"/>
  <c r="B59" i="20" s="1"/>
  <c r="G260" i="19"/>
  <c r="G860" i="19"/>
  <c r="G460" i="19"/>
  <c r="G1060" i="19"/>
  <c r="E129" i="19"/>
  <c r="F130" i="29"/>
  <c r="E128" i="20"/>
  <c r="G529" i="19"/>
  <c r="B129" i="19"/>
  <c r="B128" i="20" s="1"/>
  <c r="G729" i="19"/>
  <c r="G929" i="19"/>
  <c r="G329" i="19"/>
  <c r="G1129" i="19"/>
  <c r="B16" i="19"/>
  <c r="B15" i="20" s="1"/>
  <c r="G616" i="19"/>
  <c r="G816" i="19"/>
  <c r="G416" i="19"/>
  <c r="G1016" i="19"/>
  <c r="E15" i="20"/>
  <c r="G216" i="19"/>
  <c r="D78" i="19"/>
  <c r="E79" i="29"/>
  <c r="G813" i="19"/>
  <c r="G213" i="19"/>
  <c r="G1013" i="19"/>
  <c r="E12" i="20"/>
  <c r="G613" i="19"/>
  <c r="B13" i="19"/>
  <c r="B12" i="20" s="1"/>
  <c r="G413" i="19"/>
  <c r="AA18" i="57"/>
  <c r="B72" i="57"/>
  <c r="AA72" i="57" s="1"/>
  <c r="AA12" i="55"/>
  <c r="B66" i="55"/>
  <c r="AA66" i="55" s="1"/>
  <c r="E164" i="19"/>
  <c r="F165" i="29"/>
  <c r="G964" i="19"/>
  <c r="G564" i="19"/>
  <c r="G1164" i="19"/>
  <c r="E163" i="20"/>
  <c r="G364" i="19"/>
  <c r="B164" i="19"/>
  <c r="B163" i="20" s="1"/>
  <c r="G764" i="19"/>
  <c r="E4" i="20"/>
  <c r="G205" i="19"/>
  <c r="B5" i="19"/>
  <c r="B4" i="20" s="1"/>
  <c r="G405" i="19"/>
  <c r="G805" i="19"/>
  <c r="G605" i="19"/>
  <c r="G1005" i="19"/>
  <c r="E5" i="19"/>
  <c r="D10" i="57"/>
  <c r="F6" i="29"/>
  <c r="D10" i="55"/>
  <c r="D10" i="47"/>
  <c r="AC10" i="47" s="1"/>
  <c r="BB10" i="47" s="1"/>
  <c r="E80" i="19"/>
  <c r="F81" i="29"/>
  <c r="D149" i="19"/>
  <c r="E150" i="29"/>
  <c r="F150" i="29"/>
  <c r="E149" i="19"/>
  <c r="D26" i="57"/>
  <c r="F22" i="29"/>
  <c r="D26" i="55"/>
  <c r="D26" i="47"/>
  <c r="AC26" i="47" s="1"/>
  <c r="BB26" i="47" s="1"/>
  <c r="E21" i="19"/>
  <c r="E164" i="29"/>
  <c r="D163" i="19"/>
  <c r="B163" i="19"/>
  <c r="B162" i="20" s="1"/>
  <c r="G763" i="19"/>
  <c r="G963" i="19"/>
  <c r="G363" i="19"/>
  <c r="G1163" i="19"/>
  <c r="E162" i="20"/>
  <c r="G563" i="19"/>
  <c r="E171" i="20"/>
  <c r="G372" i="19"/>
  <c r="B172" i="19"/>
  <c r="B171" i="20" s="1"/>
  <c r="G772" i="19"/>
  <c r="G972" i="19"/>
  <c r="G572" i="19"/>
  <c r="G1172" i="19"/>
  <c r="D172" i="19"/>
  <c r="E173" i="29"/>
  <c r="D113" i="19"/>
  <c r="E114" i="29"/>
  <c r="D62" i="19"/>
  <c r="E63" i="29"/>
  <c r="AA22" i="57"/>
  <c r="B76" i="57"/>
  <c r="AA76" i="57" s="1"/>
  <c r="B99" i="57"/>
  <c r="AA99" i="57" s="1"/>
  <c r="AA45" i="57"/>
  <c r="E123" i="19"/>
  <c r="F124" i="29"/>
  <c r="E100" i="19"/>
  <c r="F101" i="29"/>
  <c r="B62" i="57"/>
  <c r="AA62" i="57" s="1"/>
  <c r="AA8" i="57"/>
  <c r="A3" i="29"/>
  <c r="D204" i="29"/>
  <c r="E82" i="19"/>
  <c r="F83" i="29"/>
  <c r="E147" i="19"/>
  <c r="F148" i="29"/>
  <c r="B19" i="19"/>
  <c r="B18" i="20" s="1"/>
  <c r="G619" i="19"/>
  <c r="G819" i="19"/>
  <c r="G419" i="19"/>
  <c r="G1019" i="19"/>
  <c r="E18" i="20"/>
  <c r="G219" i="19"/>
  <c r="C24" i="47"/>
  <c r="AB24" i="47" s="1"/>
  <c r="BA24" i="47" s="1"/>
  <c r="D19" i="19"/>
  <c r="C24" i="57"/>
  <c r="E20" i="29"/>
  <c r="C24" i="55"/>
  <c r="D156" i="19"/>
  <c r="E157" i="29"/>
  <c r="F157" i="29"/>
  <c r="E156" i="19"/>
  <c r="D33" i="47"/>
  <c r="AC33" i="47" s="1"/>
  <c r="BB33" i="47" s="1"/>
  <c r="E28" i="19"/>
  <c r="F29" i="29"/>
  <c r="D33" i="57"/>
  <c r="D33" i="55"/>
  <c r="F98" i="29"/>
  <c r="E97" i="19"/>
  <c r="G974" i="19"/>
  <c r="G774" i="19"/>
  <c r="G1174" i="19"/>
  <c r="E173" i="20"/>
  <c r="G374" i="19"/>
  <c r="B174" i="19"/>
  <c r="B173" i="20" s="1"/>
  <c r="G574" i="19"/>
  <c r="E45" i="20"/>
  <c r="G646" i="19"/>
  <c r="B46" i="19"/>
  <c r="B45" i="20" s="1"/>
  <c r="G246" i="19"/>
  <c r="G846" i="19"/>
  <c r="G446" i="19"/>
  <c r="G1046" i="19"/>
  <c r="D51" i="57"/>
  <c r="F47" i="29"/>
  <c r="D51" i="55"/>
  <c r="D51" i="47"/>
  <c r="AC51" i="47" s="1"/>
  <c r="BB51" i="47" s="1"/>
  <c r="E46" i="19"/>
  <c r="G1111" i="19"/>
  <c r="E110" i="20"/>
  <c r="G511" i="19"/>
  <c r="B111" i="19"/>
  <c r="B110" i="20" s="1"/>
  <c r="G711" i="19"/>
  <c r="G911" i="19"/>
  <c r="G311" i="19"/>
  <c r="E112" i="29"/>
  <c r="D111" i="19"/>
  <c r="D180" i="19"/>
  <c r="E181" i="29"/>
  <c r="D152" i="19"/>
  <c r="E153" i="29"/>
  <c r="E152" i="19"/>
  <c r="F153" i="29"/>
  <c r="D29" i="57"/>
  <c r="F25" i="29"/>
  <c r="D29" i="55"/>
  <c r="D29" i="47"/>
  <c r="AC29" i="47" s="1"/>
  <c r="BB29" i="47" s="1"/>
  <c r="E24" i="19"/>
  <c r="E93" i="19"/>
  <c r="F94" i="29"/>
  <c r="F171" i="29"/>
  <c r="E170" i="19"/>
  <c r="G970" i="19"/>
  <c r="G770" i="19"/>
  <c r="G1170" i="19"/>
  <c r="E169" i="20"/>
  <c r="G370" i="19"/>
  <c r="B170" i="19"/>
  <c r="B169" i="20" s="1"/>
  <c r="G570" i="19"/>
  <c r="E108" i="29"/>
  <c r="D107" i="19"/>
  <c r="F108" i="29"/>
  <c r="E107" i="19"/>
  <c r="B95" i="57"/>
  <c r="AA95" i="57" s="1"/>
  <c r="AA41" i="57"/>
  <c r="B95" i="55"/>
  <c r="AA95" i="55" s="1"/>
  <c r="AA41" i="55"/>
  <c r="D48" i="19"/>
  <c r="C53" i="57"/>
  <c r="E49" i="29"/>
  <c r="C53" i="55"/>
  <c r="C53" i="47"/>
  <c r="AB53" i="47" s="1"/>
  <c r="BA53" i="47" s="1"/>
  <c r="D53" i="55"/>
  <c r="D53" i="47"/>
  <c r="AC53" i="47" s="1"/>
  <c r="BB53" i="47" s="1"/>
  <c r="E48" i="19"/>
  <c r="D53" i="57"/>
  <c r="F49" i="29"/>
  <c r="G994" i="19"/>
  <c r="G794" i="19"/>
  <c r="G1194" i="19"/>
  <c r="E193" i="20"/>
  <c r="G394" i="19"/>
  <c r="B194" i="19"/>
  <c r="B193" i="20" s="1"/>
  <c r="G594" i="19"/>
  <c r="D194" i="19"/>
  <c r="E195" i="29"/>
  <c r="E130" i="20"/>
  <c r="G531" i="19"/>
  <c r="B131" i="19"/>
  <c r="B130" i="20" s="1"/>
  <c r="G731" i="19"/>
  <c r="G931" i="19"/>
  <c r="G331" i="19"/>
  <c r="G1131" i="19"/>
  <c r="AA11" i="55"/>
  <c r="B65" i="55"/>
  <c r="AA65" i="55" s="1"/>
  <c r="E5" i="20"/>
  <c r="G406" i="19"/>
  <c r="G806" i="19"/>
  <c r="G206" i="19"/>
  <c r="B6" i="19"/>
  <c r="B5" i="20" s="1"/>
  <c r="G1006" i="19"/>
  <c r="G606" i="19"/>
  <c r="G877" i="19"/>
  <c r="G277" i="19"/>
  <c r="G1077" i="19"/>
  <c r="E76" i="20"/>
  <c r="G477" i="19"/>
  <c r="B77" i="19"/>
  <c r="B76" i="20" s="1"/>
  <c r="G677" i="19"/>
  <c r="AA31" i="57"/>
  <c r="B85" i="57"/>
  <c r="AA85" i="57" s="1"/>
  <c r="D26" i="19"/>
  <c r="C31" i="57"/>
  <c r="E27" i="29"/>
  <c r="C31" i="55"/>
  <c r="C31" i="47"/>
  <c r="AB31" i="47" s="1"/>
  <c r="BA31" i="47" s="1"/>
  <c r="F92" i="29"/>
  <c r="E91" i="19"/>
  <c r="D169" i="19"/>
  <c r="E170" i="29"/>
  <c r="E135" i="29"/>
  <c r="D134" i="19"/>
  <c r="B91" i="55"/>
  <c r="AA91" i="55" s="1"/>
  <c r="AA37" i="55"/>
  <c r="E31" i="20"/>
  <c r="G432" i="19"/>
  <c r="B32" i="19"/>
  <c r="B31" i="20" s="1"/>
  <c r="G632" i="19"/>
  <c r="G832" i="19"/>
  <c r="G232" i="19"/>
  <c r="G1032" i="19"/>
  <c r="B91" i="57"/>
  <c r="AA91" i="57" s="1"/>
  <c r="AA37" i="57"/>
  <c r="F179" i="29"/>
  <c r="E178" i="19"/>
  <c r="E177" i="20"/>
  <c r="G378" i="19"/>
  <c r="B178" i="19"/>
  <c r="B177" i="20" s="1"/>
  <c r="G578" i="19"/>
  <c r="G978" i="19"/>
  <c r="G778" i="19"/>
  <c r="G1178" i="19"/>
  <c r="E50" i="19"/>
  <c r="D55" i="57"/>
  <c r="F51" i="29"/>
  <c r="D55" i="47"/>
  <c r="AC55" i="47" s="1"/>
  <c r="BB55" i="47" s="1"/>
  <c r="D55" i="55"/>
  <c r="D52" i="19"/>
  <c r="C57" i="57"/>
  <c r="E53" i="29"/>
  <c r="C57" i="55"/>
  <c r="C57" i="47"/>
  <c r="AB57" i="47" s="1"/>
  <c r="BA57" i="47" s="1"/>
  <c r="D57" i="57"/>
  <c r="F53" i="29"/>
  <c r="D57" i="47"/>
  <c r="AC57" i="47" s="1"/>
  <c r="BB57" i="47" s="1"/>
  <c r="D57" i="55"/>
  <c r="E52" i="19"/>
  <c r="B120" i="19"/>
  <c r="B119" i="20" s="1"/>
  <c r="G320" i="19"/>
  <c r="G920" i="19"/>
  <c r="G520" i="19"/>
  <c r="G1120" i="19"/>
  <c r="E119" i="20"/>
  <c r="G720" i="19"/>
  <c r="D189" i="19"/>
  <c r="E190" i="29"/>
  <c r="G938" i="19"/>
  <c r="G538" i="19"/>
  <c r="G1138" i="19"/>
  <c r="E137" i="20"/>
  <c r="G338" i="19"/>
  <c r="B138" i="19"/>
  <c r="B137" i="20" s="1"/>
  <c r="G738" i="19"/>
  <c r="D138" i="19"/>
  <c r="E139" i="29"/>
  <c r="D75" i="19"/>
  <c r="E76" i="29"/>
  <c r="G950" i="19"/>
  <c r="G750" i="19"/>
  <c r="G1150" i="19"/>
  <c r="E149" i="20"/>
  <c r="G350" i="19"/>
  <c r="B150" i="19"/>
  <c r="B149" i="20" s="1"/>
  <c r="G550" i="19"/>
  <c r="F151" i="29"/>
  <c r="E150" i="19"/>
  <c r="E192" i="19"/>
  <c r="F193" i="29"/>
  <c r="G1192" i="19"/>
  <c r="E191" i="20"/>
  <c r="G392" i="19"/>
  <c r="B192" i="19"/>
  <c r="B191" i="20" s="1"/>
  <c r="G792" i="19"/>
  <c r="G992" i="19"/>
  <c r="G592" i="19"/>
  <c r="B166" i="19"/>
  <c r="B165" i="20" s="1"/>
  <c r="G566" i="19"/>
  <c r="G966" i="19"/>
  <c r="G766" i="19"/>
  <c r="G1166" i="19"/>
  <c r="E165" i="20"/>
  <c r="G366" i="19"/>
  <c r="D102" i="19"/>
  <c r="E103" i="29"/>
  <c r="E102" i="19"/>
  <c r="F103" i="29"/>
  <c r="G940" i="19"/>
  <c r="G540" i="19"/>
  <c r="G1140" i="19"/>
  <c r="E139" i="20"/>
  <c r="G340" i="19"/>
  <c r="B140" i="19"/>
  <c r="B139" i="20" s="1"/>
  <c r="G740" i="19"/>
  <c r="D15" i="47"/>
  <c r="AC15" i="47" s="1"/>
  <c r="BB15" i="47" s="1"/>
  <c r="D15" i="55"/>
  <c r="E10" i="19"/>
  <c r="D15" i="57"/>
  <c r="F11" i="29"/>
  <c r="E80" i="20"/>
  <c r="G481" i="19"/>
  <c r="B81" i="19"/>
  <c r="B80" i="20" s="1"/>
  <c r="G681" i="19"/>
  <c r="G881" i="19"/>
  <c r="G281" i="19"/>
  <c r="G1081" i="19"/>
  <c r="F159" i="29"/>
  <c r="E158" i="19"/>
  <c r="G1030" i="19"/>
  <c r="E29" i="20"/>
  <c r="G430" i="19"/>
  <c r="B30" i="19"/>
  <c r="B29" i="20" s="1"/>
  <c r="G630" i="19"/>
  <c r="G830" i="19"/>
  <c r="G230" i="19"/>
  <c r="G895" i="19"/>
  <c r="G295" i="19"/>
  <c r="G1095" i="19"/>
  <c r="E94" i="20"/>
  <c r="G495" i="19"/>
  <c r="B95" i="19"/>
  <c r="B94" i="20" s="1"/>
  <c r="G695" i="19"/>
  <c r="C27" i="55"/>
  <c r="C27" i="47"/>
  <c r="AB27" i="47" s="1"/>
  <c r="BA27" i="47" s="1"/>
  <c r="D22" i="19"/>
  <c r="C27" i="57"/>
  <c r="E23" i="29"/>
  <c r="D44" i="55"/>
  <c r="D44" i="47"/>
  <c r="AC44" i="47" s="1"/>
  <c r="BB44" i="47" s="1"/>
  <c r="E39" i="19"/>
  <c r="D44" i="57"/>
  <c r="F40" i="29"/>
  <c r="B98" i="57"/>
  <c r="AA98" i="57" s="1"/>
  <c r="AA44" i="57"/>
  <c r="AA43" i="55"/>
  <c r="B97" i="55"/>
  <c r="AA97" i="55" s="1"/>
  <c r="D124" i="19"/>
  <c r="E125" i="29"/>
  <c r="D8" i="19"/>
  <c r="C13" i="57"/>
  <c r="E9" i="29"/>
  <c r="C13" i="55"/>
  <c r="C13" i="47"/>
  <c r="AB13" i="47" s="1"/>
  <c r="BA13" i="47" s="1"/>
  <c r="D13" i="47"/>
  <c r="AC13" i="47" s="1"/>
  <c r="BB13" i="47" s="1"/>
  <c r="E8" i="19"/>
  <c r="D13" i="57"/>
  <c r="F9" i="29"/>
  <c r="D13" i="55"/>
  <c r="B151" i="19"/>
  <c r="B150" i="20" s="1"/>
  <c r="G751" i="19"/>
  <c r="G1151" i="19"/>
  <c r="G951" i="19"/>
  <c r="G551" i="19"/>
  <c r="G351" i="19"/>
  <c r="E150" i="20"/>
  <c r="E152" i="29"/>
  <c r="D151" i="19"/>
  <c r="E104" i="20"/>
  <c r="G505" i="19"/>
  <c r="B105" i="19"/>
  <c r="B104" i="20" s="1"/>
  <c r="G705" i="19"/>
  <c r="G905" i="19"/>
  <c r="G305" i="19"/>
  <c r="G1105" i="19"/>
  <c r="D70" i="19"/>
  <c r="E71" i="29"/>
  <c r="G944" i="19"/>
  <c r="G744" i="19"/>
  <c r="G1144" i="19"/>
  <c r="E143" i="20"/>
  <c r="G344" i="19"/>
  <c r="B144" i="19"/>
  <c r="B143" i="20" s="1"/>
  <c r="G544" i="19"/>
  <c r="E14" i="19"/>
  <c r="D19" i="57"/>
  <c r="F15" i="29"/>
  <c r="D19" i="55"/>
  <c r="D19" i="47"/>
  <c r="AC19" i="47" s="1"/>
  <c r="BB19" i="47" s="1"/>
  <c r="B73" i="55"/>
  <c r="AA73" i="55" s="1"/>
  <c r="AA19" i="55"/>
  <c r="D162" i="19"/>
  <c r="E163" i="29"/>
  <c r="B93" i="55"/>
  <c r="AA93" i="55" s="1"/>
  <c r="AA39" i="55"/>
  <c r="E33" i="20"/>
  <c r="G634" i="19"/>
  <c r="B34" i="19"/>
  <c r="B33" i="20" s="1"/>
  <c r="G434" i="19"/>
  <c r="G834" i="19"/>
  <c r="G234" i="19"/>
  <c r="G1034" i="19"/>
  <c r="G1099" i="19"/>
  <c r="E98" i="20"/>
  <c r="G499" i="19"/>
  <c r="B99" i="19"/>
  <c r="B98" i="20" s="1"/>
  <c r="G699" i="19"/>
  <c r="G899" i="19"/>
  <c r="G299" i="19"/>
  <c r="E177" i="19"/>
  <c r="F178" i="29"/>
  <c r="C54" i="55"/>
  <c r="C54" i="47"/>
  <c r="AB54" i="47" s="1"/>
  <c r="BA54" i="47" s="1"/>
  <c r="D49" i="19"/>
  <c r="C54" i="57"/>
  <c r="E50" i="29"/>
  <c r="AA54" i="57"/>
  <c r="B108" i="57"/>
  <c r="AA108" i="57" s="1"/>
  <c r="D191" i="19"/>
  <c r="E192" i="29"/>
  <c r="B104" i="57"/>
  <c r="AA104" i="57" s="1"/>
  <c r="AA50" i="57"/>
  <c r="E122" i="19"/>
  <c r="F123" i="29"/>
  <c r="F188" i="29"/>
  <c r="E187" i="19"/>
  <c r="E59" i="19"/>
  <c r="F60" i="29"/>
  <c r="B100" i="57"/>
  <c r="AA100" i="57" s="1"/>
  <c r="AA46" i="57"/>
  <c r="C46" i="47"/>
  <c r="AB46" i="47" s="1"/>
  <c r="BA46" i="47" s="1"/>
  <c r="D41" i="19"/>
  <c r="C46" i="57"/>
  <c r="E42" i="29"/>
  <c r="C46" i="55"/>
  <c r="E197" i="19"/>
  <c r="F198" i="29"/>
  <c r="G1197" i="19"/>
  <c r="E196" i="20"/>
  <c r="G797" i="19"/>
  <c r="B197" i="19"/>
  <c r="B196" i="20" s="1"/>
  <c r="G597" i="19"/>
  <c r="G997" i="19"/>
  <c r="G397" i="19"/>
  <c r="G1012" i="19"/>
  <c r="E11" i="20"/>
  <c r="G612" i="19"/>
  <c r="B12" i="19"/>
  <c r="B11" i="20" s="1"/>
  <c r="G412" i="19"/>
  <c r="G812" i="19"/>
  <c r="G212" i="19"/>
  <c r="E84" i="29"/>
  <c r="D83" i="19"/>
  <c r="E83" i="19"/>
  <c r="F84" i="29"/>
  <c r="D92" i="19"/>
  <c r="E93" i="29"/>
  <c r="D161" i="19"/>
  <c r="E162" i="29"/>
  <c r="E161" i="19"/>
  <c r="F162" i="29"/>
  <c r="D33" i="19"/>
  <c r="C38" i="57"/>
  <c r="E34" i="29"/>
  <c r="C38" i="55"/>
  <c r="C38" i="47"/>
  <c r="AB38" i="47" s="1"/>
  <c r="BA38" i="47" s="1"/>
  <c r="E175" i="19"/>
  <c r="F176" i="29"/>
  <c r="B175" i="19"/>
  <c r="B174" i="20" s="1"/>
  <c r="G775" i="19"/>
  <c r="G975" i="19"/>
  <c r="G375" i="19"/>
  <c r="G1175" i="19"/>
  <c r="E174" i="20"/>
  <c r="G575" i="19"/>
  <c r="E87" i="20"/>
  <c r="G688" i="19"/>
  <c r="B88" i="19"/>
  <c r="B87" i="20" s="1"/>
  <c r="G288" i="19"/>
  <c r="G888" i="19"/>
  <c r="G488" i="19"/>
  <c r="G1088" i="19"/>
  <c r="E157" i="19"/>
  <c r="F158" i="29"/>
  <c r="G1157" i="19"/>
  <c r="E156" i="20"/>
  <c r="G557" i="19"/>
  <c r="B157" i="19"/>
  <c r="B156" i="20" s="1"/>
  <c r="G757" i="19"/>
  <c r="G957" i="19"/>
  <c r="G357" i="19"/>
  <c r="D48" i="55"/>
  <c r="D48" i="47"/>
  <c r="AC48" i="47" s="1"/>
  <c r="BB48" i="47" s="1"/>
  <c r="E43" i="19"/>
  <c r="D48" i="57"/>
  <c r="F44" i="29"/>
  <c r="E181" i="20"/>
  <c r="G382" i="19"/>
  <c r="B182" i="19"/>
  <c r="B181" i="20" s="1"/>
  <c r="G582" i="19"/>
  <c r="G982" i="19"/>
  <c r="G782" i="19"/>
  <c r="G1182" i="19"/>
  <c r="E135" i="19"/>
  <c r="F136" i="29"/>
  <c r="D112" i="19"/>
  <c r="E113" i="29"/>
  <c r="B112" i="19"/>
  <c r="B111" i="20" s="1"/>
  <c r="G312" i="19"/>
  <c r="G912" i="19"/>
  <c r="G512" i="19"/>
  <c r="G1112" i="19"/>
  <c r="E111" i="20"/>
  <c r="G712" i="19"/>
  <c r="E180" i="20"/>
  <c r="G781" i="19"/>
  <c r="B181" i="19"/>
  <c r="B180" i="20" s="1"/>
  <c r="G581" i="19"/>
  <c r="G981" i="19"/>
  <c r="G381" i="19"/>
  <c r="G1181" i="19"/>
  <c r="E53" i="19"/>
  <c r="F54" i="29"/>
  <c r="B53" i="19"/>
  <c r="B52" i="20" s="1"/>
  <c r="G653" i="19"/>
  <c r="G853" i="19"/>
  <c r="G253" i="19"/>
  <c r="G1053" i="19"/>
  <c r="E52" i="20"/>
  <c r="G453" i="19"/>
  <c r="B130" i="19"/>
  <c r="B129" i="20" s="1"/>
  <c r="G530" i="19"/>
  <c r="G930" i="19"/>
  <c r="G730" i="19"/>
  <c r="G1130" i="19"/>
  <c r="E129" i="20"/>
  <c r="G330" i="19"/>
  <c r="E196" i="29"/>
  <c r="D195" i="19"/>
  <c r="E194" i="20"/>
  <c r="G595" i="19"/>
  <c r="B195" i="19"/>
  <c r="B194" i="20" s="1"/>
  <c r="G795" i="19"/>
  <c r="G995" i="19"/>
  <c r="G395" i="19"/>
  <c r="G1195" i="19"/>
  <c r="G1067" i="19"/>
  <c r="E66" i="20"/>
  <c r="G467" i="19"/>
  <c r="B67" i="19"/>
  <c r="B66" i="20" s="1"/>
  <c r="G667" i="19"/>
  <c r="G867" i="19"/>
  <c r="G267" i="19"/>
  <c r="E55" i="19"/>
  <c r="F56" i="29"/>
  <c r="G857" i="19"/>
  <c r="G257" i="19"/>
  <c r="G1057" i="19"/>
  <c r="E56" i="20"/>
  <c r="G457" i="19"/>
  <c r="B57" i="19"/>
  <c r="B56" i="20" s="1"/>
  <c r="G657" i="19"/>
  <c r="E200" i="19"/>
  <c r="F201" i="29"/>
  <c r="G1000" i="19"/>
  <c r="G600" i="19"/>
  <c r="G1200" i="19"/>
  <c r="E199" i="20"/>
  <c r="G400" i="19"/>
  <c r="B200" i="19"/>
  <c r="B199" i="20" s="1"/>
  <c r="G800" i="19"/>
  <c r="G872" i="19"/>
  <c r="G472" i="19"/>
  <c r="G1072" i="19"/>
  <c r="E71" i="20"/>
  <c r="G672" i="19"/>
  <c r="B72" i="19"/>
  <c r="B71" i="20" s="1"/>
  <c r="G272" i="19"/>
  <c r="F142" i="29"/>
  <c r="E141" i="19"/>
  <c r="G1141" i="19"/>
  <c r="E140" i="20"/>
  <c r="G741" i="19"/>
  <c r="B141" i="19"/>
  <c r="B140" i="20" s="1"/>
  <c r="G541" i="19"/>
  <c r="G941" i="19"/>
  <c r="G341" i="19"/>
  <c r="D90" i="19"/>
  <c r="E91" i="29"/>
  <c r="D32" i="47"/>
  <c r="AC32" i="47" s="1"/>
  <c r="BB32" i="47" s="1"/>
  <c r="E27" i="19"/>
  <c r="D32" i="57"/>
  <c r="F28" i="29"/>
  <c r="D32" i="55"/>
  <c r="E118" i="19"/>
  <c r="F119" i="29"/>
  <c r="E72" i="29"/>
  <c r="D71" i="19"/>
  <c r="D96" i="19"/>
  <c r="E97" i="29"/>
  <c r="G1096" i="19"/>
  <c r="E95" i="20"/>
  <c r="G696" i="19"/>
  <c r="B96" i="19"/>
  <c r="B95" i="20" s="1"/>
  <c r="G296" i="19"/>
  <c r="G896" i="19"/>
  <c r="G496" i="19"/>
  <c r="F166" i="29"/>
  <c r="E165" i="19"/>
  <c r="AA42" i="57"/>
  <c r="B96" i="57"/>
  <c r="AA96" i="57" s="1"/>
  <c r="D37" i="19"/>
  <c r="C42" i="57"/>
  <c r="E38" i="29"/>
  <c r="C42" i="47"/>
  <c r="AB42" i="47" s="1"/>
  <c r="BA42" i="47" s="1"/>
  <c r="C42" i="55"/>
  <c r="E51" i="19"/>
  <c r="D56" i="57"/>
  <c r="F52" i="29"/>
  <c r="D56" i="55"/>
  <c r="D56" i="47"/>
  <c r="AC56" i="47" s="1"/>
  <c r="BB56" i="47" s="1"/>
  <c r="E202" i="19"/>
  <c r="F203" i="29"/>
  <c r="D139" i="19"/>
  <c r="E140" i="29"/>
  <c r="C14" i="57"/>
  <c r="E10" i="29"/>
  <c r="C14" i="55"/>
  <c r="C14" i="47"/>
  <c r="AB14" i="47" s="1"/>
  <c r="BA14" i="47" s="1"/>
  <c r="D9" i="19"/>
  <c r="E132" i="19"/>
  <c r="F133" i="29"/>
  <c r="B132" i="19"/>
  <c r="B131" i="20" s="1"/>
  <c r="G332" i="19"/>
  <c r="G932" i="19"/>
  <c r="G532" i="19"/>
  <c r="G1132" i="19"/>
  <c r="E131" i="20"/>
  <c r="G732" i="19"/>
  <c r="F104" i="29"/>
  <c r="E103" i="19"/>
  <c r="B82" i="55"/>
  <c r="AA82" i="55" s="1"/>
  <c r="AA28" i="55"/>
  <c r="E153" i="19"/>
  <c r="F154" i="29"/>
  <c r="G1153" i="19"/>
  <c r="E152" i="20"/>
  <c r="G553" i="19"/>
  <c r="B153" i="19"/>
  <c r="B152" i="20" s="1"/>
  <c r="G753" i="19"/>
  <c r="G953" i="19"/>
  <c r="G353" i="19"/>
  <c r="E14" i="20"/>
  <c r="G615" i="19"/>
  <c r="B15" i="19"/>
  <c r="B14" i="20" s="1"/>
  <c r="G215" i="19"/>
  <c r="G815" i="19"/>
  <c r="G415" i="19"/>
  <c r="G1015" i="19"/>
  <c r="G894" i="19"/>
  <c r="G494" i="19"/>
  <c r="G1094" i="19"/>
  <c r="E93" i="20"/>
  <c r="G694" i="19"/>
  <c r="B94" i="19"/>
  <c r="B93" i="20" s="1"/>
  <c r="G294" i="19"/>
  <c r="D36" i="57"/>
  <c r="F32" i="29"/>
  <c r="D36" i="55"/>
  <c r="D36" i="47"/>
  <c r="AC36" i="47" s="1"/>
  <c r="BB36" i="47" s="1"/>
  <c r="E31" i="19"/>
  <c r="AA36" i="57"/>
  <c r="B90" i="57"/>
  <c r="AA90" i="57" s="1"/>
  <c r="E115" i="29"/>
  <c r="D114" i="19"/>
  <c r="D16" i="19"/>
  <c r="C21" i="57"/>
  <c r="E17" i="29"/>
  <c r="C21" i="55"/>
  <c r="C21" i="47"/>
  <c r="AB21" i="47" s="1"/>
  <c r="BA21" i="47" s="1"/>
  <c r="G943" i="19"/>
  <c r="G343" i="19"/>
  <c r="G1143" i="19"/>
  <c r="E142" i="20"/>
  <c r="G543" i="19"/>
  <c r="B143" i="19"/>
  <c r="B142" i="20" s="1"/>
  <c r="G743" i="19"/>
  <c r="D143" i="19"/>
  <c r="E144" i="29"/>
  <c r="G807" i="19"/>
  <c r="G407" i="19"/>
  <c r="G1007" i="19"/>
  <c r="E6" i="20"/>
  <c r="G607" i="19"/>
  <c r="B7" i="19"/>
  <c r="B6" i="20" s="1"/>
  <c r="G207" i="19"/>
  <c r="C12" i="55"/>
  <c r="D7" i="19"/>
  <c r="C12" i="57"/>
  <c r="E8" i="29"/>
  <c r="C12" i="47"/>
  <c r="AB12" i="47" s="1"/>
  <c r="BA12" i="47" s="1"/>
  <c r="C60" i="57"/>
  <c r="G854" i="19"/>
  <c r="G454" i="19"/>
  <c r="G1054" i="19"/>
  <c r="E53" i="20"/>
  <c r="G654" i="19"/>
  <c r="B54" i="19"/>
  <c r="B53" i="20" s="1"/>
  <c r="G254" i="19"/>
  <c r="C10" i="57"/>
  <c r="E6" i="29"/>
  <c r="C10" i="47"/>
  <c r="AB10" i="47" s="1"/>
  <c r="BA10" i="47" s="1"/>
  <c r="C10" i="55"/>
  <c r="D5" i="19"/>
  <c r="D21" i="19"/>
  <c r="C26" i="57"/>
  <c r="E22" i="29"/>
  <c r="C26" i="47"/>
  <c r="AB26" i="47" s="1"/>
  <c r="BA26" i="47" s="1"/>
  <c r="C26" i="55"/>
  <c r="E98" i="19"/>
  <c r="F99" i="29"/>
  <c r="E163" i="19"/>
  <c r="F164" i="29"/>
  <c r="C40" i="55"/>
  <c r="C40" i="47"/>
  <c r="AB40" i="47" s="1"/>
  <c r="BA40" i="47" s="1"/>
  <c r="D35" i="19"/>
  <c r="C40" i="57"/>
  <c r="E36" i="29"/>
  <c r="AA40" i="55"/>
  <c r="B94" i="55"/>
  <c r="AA94" i="55" s="1"/>
  <c r="D44" i="19"/>
  <c r="C49" i="57"/>
  <c r="E45" i="29"/>
  <c r="C49" i="55"/>
  <c r="C49" i="47"/>
  <c r="AB49" i="47" s="1"/>
  <c r="BA49" i="47" s="1"/>
  <c r="D49" i="47"/>
  <c r="AC49" i="47" s="1"/>
  <c r="BB49" i="47" s="1"/>
  <c r="D49" i="55"/>
  <c r="E44" i="19"/>
  <c r="D49" i="57"/>
  <c r="F45" i="29"/>
  <c r="G990" i="19"/>
  <c r="G790" i="19"/>
  <c r="G1190" i="19"/>
  <c r="E189" i="20"/>
  <c r="G390" i="19"/>
  <c r="B190" i="19"/>
  <c r="B189" i="20" s="1"/>
  <c r="G590" i="19"/>
  <c r="F191" i="29"/>
  <c r="E190" i="19"/>
  <c r="G1127" i="19"/>
  <c r="E126" i="20"/>
  <c r="G527" i="19"/>
  <c r="B127" i="19"/>
  <c r="B126" i="20" s="1"/>
  <c r="G727" i="19"/>
  <c r="G927" i="19"/>
  <c r="G327" i="19"/>
  <c r="D127" i="19"/>
  <c r="E128" i="29"/>
  <c r="B76" i="55"/>
  <c r="AA76" i="55" s="1"/>
  <c r="AA22" i="55"/>
  <c r="E169" i="29"/>
  <c r="D168" i="19"/>
  <c r="B99" i="55"/>
  <c r="AA99" i="55" s="1"/>
  <c r="AA45" i="55"/>
  <c r="E39" i="20"/>
  <c r="G640" i="19"/>
  <c r="B40" i="19"/>
  <c r="B39" i="20" s="1"/>
  <c r="G240" i="19"/>
  <c r="G840" i="19"/>
  <c r="G440" i="19"/>
  <c r="G1040" i="19"/>
  <c r="B109" i="19"/>
  <c r="B108" i="20" s="1"/>
  <c r="G709" i="19"/>
  <c r="G909" i="19"/>
  <c r="G309" i="19"/>
  <c r="G1109" i="19"/>
  <c r="E108" i="20"/>
  <c r="G509" i="19"/>
  <c r="E186" i="19"/>
  <c r="F187" i="29"/>
  <c r="G986" i="19"/>
  <c r="G786" i="19"/>
  <c r="G1186" i="19"/>
  <c r="E185" i="20"/>
  <c r="G386" i="19"/>
  <c r="B186" i="19"/>
  <c r="B185" i="20" s="1"/>
  <c r="G586" i="19"/>
  <c r="B58" i="19"/>
  <c r="B57" i="20" s="1"/>
  <c r="G258" i="19"/>
  <c r="G858" i="19"/>
  <c r="G458" i="19"/>
  <c r="G1058" i="19"/>
  <c r="E57" i="20"/>
  <c r="G658" i="19"/>
  <c r="D123" i="19"/>
  <c r="E124" i="29"/>
  <c r="G1123" i="19"/>
  <c r="E122" i="20"/>
  <c r="G723" i="19"/>
  <c r="B123" i="19"/>
  <c r="B122" i="20" s="1"/>
  <c r="G523" i="19"/>
  <c r="G923" i="19"/>
  <c r="G323" i="19"/>
  <c r="D100" i="19"/>
  <c r="E101" i="29"/>
  <c r="E183" i="19"/>
  <c r="F184" i="29"/>
  <c r="G983" i="19"/>
  <c r="G383" i="19"/>
  <c r="G1183" i="19"/>
  <c r="E182" i="20"/>
  <c r="G583" i="19"/>
  <c r="B183" i="19"/>
  <c r="B182" i="20" s="1"/>
  <c r="G783" i="19"/>
  <c r="D64" i="19"/>
  <c r="E65" i="29"/>
  <c r="C8" i="57"/>
  <c r="E4" i="29"/>
  <c r="C8" i="47"/>
  <c r="AB8" i="47" s="1"/>
  <c r="BA8" i="47" s="1"/>
  <c r="C8" i="55"/>
  <c r="D3" i="19"/>
  <c r="E3" i="19"/>
  <c r="D8" i="57"/>
  <c r="F4" i="29"/>
  <c r="D8" i="55"/>
  <c r="D8" i="47"/>
  <c r="AC8" i="47" s="1"/>
  <c r="BB8" i="47" s="1"/>
  <c r="D147" i="19"/>
  <c r="E148" i="29"/>
  <c r="G1147" i="19"/>
  <c r="E146" i="20"/>
  <c r="G547" i="19"/>
  <c r="B147" i="19"/>
  <c r="B146" i="20" s="1"/>
  <c r="G747" i="19"/>
  <c r="G947" i="19"/>
  <c r="G347" i="19"/>
  <c r="D28" i="19"/>
  <c r="C33" i="57"/>
  <c r="E29" i="29"/>
  <c r="C33" i="55"/>
  <c r="C33" i="47"/>
  <c r="AB33" i="47" s="1"/>
  <c r="BA33" i="47" s="1"/>
  <c r="D97" i="19"/>
  <c r="E98" i="29"/>
  <c r="D174" i="19"/>
  <c r="E175" i="29"/>
  <c r="C29" i="47"/>
  <c r="AB29" i="47" s="1"/>
  <c r="BA29" i="47" s="1"/>
  <c r="D24" i="19"/>
  <c r="C29" i="57"/>
  <c r="E25" i="29"/>
  <c r="C29" i="55"/>
  <c r="D93" i="19"/>
  <c r="E94" i="29"/>
  <c r="E42" i="19"/>
  <c r="D47" i="57"/>
  <c r="F43" i="29"/>
  <c r="D47" i="47"/>
  <c r="AC47" i="47" s="1"/>
  <c r="BB47" i="47" s="1"/>
  <c r="D47" i="55"/>
  <c r="G1036" i="19"/>
  <c r="E35" i="20"/>
  <c r="G636" i="19"/>
  <c r="B36" i="19"/>
  <c r="B35" i="20" s="1"/>
  <c r="G236" i="19"/>
  <c r="G836" i="19"/>
  <c r="G436" i="19"/>
  <c r="D119" i="19"/>
  <c r="E120" i="29"/>
  <c r="G998" i="19"/>
  <c r="G798" i="19"/>
  <c r="G1198" i="19"/>
  <c r="E197" i="20"/>
  <c r="G398" i="19"/>
  <c r="B198" i="19"/>
  <c r="B197" i="20" s="1"/>
  <c r="G598" i="19"/>
  <c r="E198" i="19"/>
  <c r="F199" i="29"/>
  <c r="D176" i="19"/>
  <c r="E177" i="29"/>
  <c r="E117" i="19"/>
  <c r="F118" i="29"/>
  <c r="G917" i="19"/>
  <c r="G317" i="19"/>
  <c r="E116" i="20"/>
  <c r="G517" i="19"/>
  <c r="B117" i="19"/>
  <c r="B116" i="20" s="1"/>
  <c r="G1117" i="19"/>
  <c r="G717" i="19"/>
  <c r="E66" i="19"/>
  <c r="F67" i="29"/>
  <c r="G1066" i="19"/>
  <c r="E65" i="20"/>
  <c r="G666" i="19"/>
  <c r="B66" i="19"/>
  <c r="B65" i="20" s="1"/>
  <c r="G266" i="19"/>
  <c r="G866" i="19"/>
  <c r="G466" i="19"/>
  <c r="E131" i="19"/>
  <c r="F132" i="29"/>
  <c r="B77" i="55"/>
  <c r="AA77" i="55" s="1"/>
  <c r="AA23" i="55"/>
  <c r="D23" i="55"/>
  <c r="E18" i="19"/>
  <c r="D23" i="57"/>
  <c r="F19" i="29"/>
  <c r="D23" i="47"/>
  <c r="AC23" i="47" s="1"/>
  <c r="BB23" i="47" s="1"/>
  <c r="B77" i="57"/>
  <c r="AA77" i="57" s="1"/>
  <c r="AA23" i="57"/>
  <c r="G1116" i="19"/>
  <c r="E115" i="20"/>
  <c r="G716" i="19"/>
  <c r="B116" i="19"/>
  <c r="B115" i="20" s="1"/>
  <c r="G316" i="19"/>
  <c r="G916" i="19"/>
  <c r="G516" i="19"/>
  <c r="E137" i="29"/>
  <c r="D136" i="19"/>
  <c r="E136" i="19"/>
  <c r="F137" i="29"/>
  <c r="C11" i="55"/>
  <c r="C11" i="47"/>
  <c r="AB11" i="47" s="1"/>
  <c r="BA11" i="47" s="1"/>
  <c r="D6" i="19"/>
  <c r="C11" i="57"/>
  <c r="E7" i="29"/>
  <c r="E77" i="19"/>
  <c r="F78" i="29"/>
  <c r="F155" i="29"/>
  <c r="E154" i="19"/>
  <c r="G954" i="19"/>
  <c r="G554" i="19"/>
  <c r="G1154" i="19"/>
  <c r="E153" i="20"/>
  <c r="G354" i="19"/>
  <c r="B154" i="19"/>
  <c r="B153" i="20" s="1"/>
  <c r="G754" i="19"/>
  <c r="E92" i="29"/>
  <c r="D91" i="19"/>
  <c r="E133" i="20"/>
  <c r="G734" i="19"/>
  <c r="B134" i="19"/>
  <c r="B133" i="20" s="1"/>
  <c r="G334" i="19"/>
  <c r="G934" i="19"/>
  <c r="G534" i="19"/>
  <c r="G1134" i="19"/>
  <c r="E160" i="19"/>
  <c r="F161" i="29"/>
  <c r="E32" i="19"/>
  <c r="D37" i="57"/>
  <c r="F33" i="29"/>
  <c r="D37" i="55"/>
  <c r="D37" i="47"/>
  <c r="AC37" i="47" s="1"/>
  <c r="BB37" i="47" s="1"/>
  <c r="F102" i="29"/>
  <c r="E101" i="19"/>
  <c r="B109" i="55"/>
  <c r="AA109" i="55" s="1"/>
  <c r="AA55" i="55"/>
  <c r="G1050" i="19"/>
  <c r="E49" i="20"/>
  <c r="G650" i="19"/>
  <c r="B50" i="19"/>
  <c r="B49" i="20" s="1"/>
  <c r="G250" i="19"/>
  <c r="G850" i="19"/>
  <c r="G450" i="19"/>
  <c r="E114" i="20"/>
  <c r="G515" i="19"/>
  <c r="B115" i="19"/>
  <c r="B114" i="20" s="1"/>
  <c r="G715" i="19"/>
  <c r="G915" i="19"/>
  <c r="G315" i="19"/>
  <c r="G1115" i="19"/>
  <c r="B111" i="55"/>
  <c r="AA111" i="55" s="1"/>
  <c r="AA57" i="55"/>
  <c r="G989" i="19"/>
  <c r="G389" i="19"/>
  <c r="G1189" i="19"/>
  <c r="E188" i="20"/>
  <c r="G789" i="19"/>
  <c r="B189" i="19"/>
  <c r="B188" i="20" s="1"/>
  <c r="G589" i="19"/>
  <c r="E60" i="20"/>
  <c r="G461" i="19"/>
  <c r="B61" i="19"/>
  <c r="B60" i="20" s="1"/>
  <c r="G661" i="19"/>
  <c r="G861" i="19"/>
  <c r="G261" i="19"/>
  <c r="G1061" i="19"/>
  <c r="AA9" i="55"/>
  <c r="B63" i="55"/>
  <c r="AA63" i="55" s="1"/>
  <c r="B63" i="57"/>
  <c r="AA63" i="57" s="1"/>
  <c r="AA9" i="57"/>
  <c r="F76" i="29"/>
  <c r="E75" i="19"/>
  <c r="E137" i="19"/>
  <c r="F138" i="29"/>
  <c r="G1137" i="19"/>
  <c r="E136" i="20"/>
  <c r="G537" i="19"/>
  <c r="B137" i="19"/>
  <c r="B136" i="20" s="1"/>
  <c r="G337" i="19"/>
  <c r="G937" i="19"/>
  <c r="G737" i="19"/>
  <c r="AA30" i="57"/>
  <c r="B84" i="57"/>
  <c r="AA84" i="57" s="1"/>
  <c r="AA30" i="55"/>
  <c r="B84" i="55"/>
  <c r="AA84" i="55" s="1"/>
  <c r="D150" i="19"/>
  <c r="E151" i="29"/>
  <c r="B73" i="19"/>
  <c r="B72" i="20" s="1"/>
  <c r="G673" i="19"/>
  <c r="G873" i="19"/>
  <c r="G273" i="19"/>
  <c r="G1073" i="19"/>
  <c r="E72" i="20"/>
  <c r="G473" i="19"/>
  <c r="E133" i="19"/>
  <c r="F134" i="29"/>
  <c r="G933" i="19"/>
  <c r="G333" i="19"/>
  <c r="G1133" i="19"/>
  <c r="E132" i="20"/>
  <c r="G533" i="19"/>
  <c r="B133" i="19"/>
  <c r="B132" i="20" s="1"/>
  <c r="G733" i="19"/>
  <c r="F87" i="29"/>
  <c r="E86" i="19"/>
  <c r="B86" i="19"/>
  <c r="B85" i="20" s="1"/>
  <c r="G286" i="19"/>
  <c r="G886" i="19"/>
  <c r="G486" i="19"/>
  <c r="G1086" i="19"/>
  <c r="E85" i="20"/>
  <c r="G686" i="19"/>
  <c r="D140" i="19"/>
  <c r="E141" i="29"/>
  <c r="B69" i="55"/>
  <c r="AA69" i="55" s="1"/>
  <c r="AA15" i="55"/>
  <c r="G1010" i="19"/>
  <c r="E9" i="20"/>
  <c r="G410" i="19"/>
  <c r="B10" i="19"/>
  <c r="B9" i="20" s="1"/>
  <c r="G610" i="19"/>
  <c r="G810" i="19"/>
  <c r="G210" i="19"/>
  <c r="E82" i="29"/>
  <c r="D81" i="19"/>
  <c r="B89" i="57"/>
  <c r="AA89" i="57" s="1"/>
  <c r="AA35" i="57"/>
  <c r="C35" i="57"/>
  <c r="E31" i="29"/>
  <c r="C35" i="55"/>
  <c r="C35" i="47"/>
  <c r="AB35" i="47" s="1"/>
  <c r="BA35" i="47" s="1"/>
  <c r="D30" i="19"/>
  <c r="AA27" i="57"/>
  <c r="B81" i="57"/>
  <c r="AA81" i="57" s="1"/>
  <c r="B98" i="55"/>
  <c r="AA98" i="55" s="1"/>
  <c r="AA44" i="55"/>
  <c r="E148" i="19"/>
  <c r="F149" i="29"/>
  <c r="E147" i="20"/>
  <c r="G348" i="19"/>
  <c r="B148" i="19"/>
  <c r="B147" i="20" s="1"/>
  <c r="G748" i="19"/>
  <c r="G948" i="19"/>
  <c r="G548" i="19"/>
  <c r="G1148" i="19"/>
  <c r="G1038" i="19"/>
  <c r="B38" i="19"/>
  <c r="B37" i="20" s="1"/>
  <c r="G238" i="19"/>
  <c r="E37" i="20"/>
  <c r="G838" i="19"/>
  <c r="G638" i="19"/>
  <c r="G438" i="19"/>
  <c r="D43" i="47"/>
  <c r="AC43" i="47" s="1"/>
  <c r="BB43" i="47" s="1"/>
  <c r="E38" i="19"/>
  <c r="D43" i="57"/>
  <c r="F39" i="29"/>
  <c r="D43" i="55"/>
  <c r="E124" i="19"/>
  <c r="F125" i="29"/>
  <c r="D193" i="19"/>
  <c r="E194" i="29"/>
  <c r="D65" i="19"/>
  <c r="E66" i="29"/>
  <c r="E65" i="19"/>
  <c r="F66" i="29"/>
  <c r="E142" i="19"/>
  <c r="F143" i="29"/>
  <c r="B67" i="55"/>
  <c r="AA67" i="55" s="1"/>
  <c r="AA13" i="55"/>
  <c r="G1079" i="19"/>
  <c r="E78" i="20"/>
  <c r="G479" i="19"/>
  <c r="B79" i="19"/>
  <c r="B78" i="20" s="1"/>
  <c r="G679" i="19"/>
  <c r="G879" i="19"/>
  <c r="G279" i="19"/>
  <c r="E70" i="19"/>
  <c r="F71" i="29"/>
  <c r="B14" i="19"/>
  <c r="B13" i="20" s="1"/>
  <c r="G414" i="19"/>
  <c r="G814" i="19"/>
  <c r="G214" i="19"/>
  <c r="G1014" i="19"/>
  <c r="E13" i="20"/>
  <c r="G614" i="19"/>
  <c r="G885" i="19"/>
  <c r="G285" i="19"/>
  <c r="G1085" i="19"/>
  <c r="E84" i="20"/>
  <c r="G485" i="19"/>
  <c r="B85" i="19"/>
  <c r="B84" i="20" s="1"/>
  <c r="G685" i="19"/>
  <c r="AA39" i="57"/>
  <c r="B93" i="57"/>
  <c r="AA93" i="57" s="1"/>
  <c r="D34" i="19"/>
  <c r="C39" i="57"/>
  <c r="E35" i="29"/>
  <c r="C39" i="55"/>
  <c r="C39" i="47"/>
  <c r="AB39" i="47" s="1"/>
  <c r="BA39" i="47" s="1"/>
  <c r="E109" i="29"/>
  <c r="D108" i="19"/>
  <c r="D126" i="19"/>
  <c r="E127" i="29"/>
  <c r="G926" i="19"/>
  <c r="G526" i="19"/>
  <c r="G1126" i="19"/>
  <c r="E125" i="20"/>
  <c r="G326" i="19"/>
  <c r="B126" i="19"/>
  <c r="B125" i="20" s="1"/>
  <c r="G726" i="19"/>
  <c r="D63" i="19"/>
  <c r="E64" i="29"/>
  <c r="G1063" i="19"/>
  <c r="E62" i="20"/>
  <c r="G463" i="19"/>
  <c r="B63" i="19"/>
  <c r="B62" i="20" s="1"/>
  <c r="G663" i="19"/>
  <c r="G863" i="19"/>
  <c r="G263" i="19"/>
  <c r="D185" i="19"/>
  <c r="E186" i="29"/>
  <c r="E105" i="29"/>
  <c r="D104" i="19"/>
  <c r="E103" i="20"/>
  <c r="G704" i="19"/>
  <c r="B104" i="19"/>
  <c r="B103" i="20" s="1"/>
  <c r="G304" i="19"/>
  <c r="G904" i="19"/>
  <c r="G504" i="19"/>
  <c r="G1104" i="19"/>
  <c r="G1173" i="19"/>
  <c r="E172" i="20"/>
  <c r="G773" i="19"/>
  <c r="B173" i="19"/>
  <c r="B172" i="20" s="1"/>
  <c r="G573" i="19"/>
  <c r="G973" i="19"/>
  <c r="G373" i="19"/>
  <c r="D50" i="47"/>
  <c r="AC50" i="47" s="1"/>
  <c r="BB50" i="47" s="1"/>
  <c r="E45" i="19"/>
  <c r="D50" i="57"/>
  <c r="F46" i="29"/>
  <c r="D50" i="55"/>
  <c r="B104" i="55"/>
  <c r="AA104" i="55" s="1"/>
  <c r="AA50" i="55"/>
  <c r="B122" i="19"/>
  <c r="B121" i="20" s="1"/>
  <c r="G722" i="19"/>
  <c r="G922" i="19"/>
  <c r="G522" i="19"/>
  <c r="G1122" i="19"/>
  <c r="E121" i="20"/>
  <c r="G322" i="19"/>
  <c r="D199" i="19"/>
  <c r="E200" i="29"/>
  <c r="F200" i="29"/>
  <c r="E199" i="19"/>
  <c r="E127" i="20"/>
  <c r="G328" i="19"/>
  <c r="G1128" i="19"/>
  <c r="G528" i="19"/>
  <c r="B128" i="19"/>
  <c r="B127" i="20" s="1"/>
  <c r="G728" i="19"/>
  <c r="G928" i="19"/>
  <c r="E147" i="29"/>
  <c r="D146" i="19"/>
  <c r="E146" i="19"/>
  <c r="F147" i="29"/>
  <c r="AA17" i="57"/>
  <c r="B71" i="57"/>
  <c r="AA71" i="57" s="1"/>
  <c r="B92" i="57"/>
  <c r="AA92" i="57" s="1"/>
  <c r="AA38" i="57"/>
  <c r="E110" i="19"/>
  <c r="F111" i="29"/>
  <c r="C52" i="47"/>
  <c r="AB52" i="47" s="1"/>
  <c r="BA52" i="47" s="1"/>
  <c r="C52" i="55"/>
  <c r="D47" i="19"/>
  <c r="C52" i="57"/>
  <c r="E48" i="29"/>
  <c r="B106" i="55"/>
  <c r="AA106" i="55" s="1"/>
  <c r="AA52" i="55"/>
  <c r="D121" i="19"/>
  <c r="E122" i="29"/>
  <c r="D88" i="19"/>
  <c r="E89" i="29"/>
  <c r="C34" i="55"/>
  <c r="D29" i="19"/>
  <c r="C34" i="57"/>
  <c r="E30" i="29"/>
  <c r="C34" i="47"/>
  <c r="AB34" i="47" s="1"/>
  <c r="BA34" i="47" s="1"/>
  <c r="D34" i="57"/>
  <c r="F30" i="29"/>
  <c r="D34" i="55"/>
  <c r="D34" i="47"/>
  <c r="AC34" i="47" s="1"/>
  <c r="BB34" i="47" s="1"/>
  <c r="E29" i="19"/>
  <c r="B171" i="19"/>
  <c r="B170" i="20" s="1"/>
  <c r="G771" i="19"/>
  <c r="G971" i="19"/>
  <c r="G371" i="19"/>
  <c r="G1171" i="19"/>
  <c r="E170" i="20"/>
  <c r="G571" i="19"/>
  <c r="B102" i="55"/>
  <c r="AA102" i="55" s="1"/>
  <c r="AA48" i="55"/>
  <c r="AA16" i="57"/>
  <c r="B70" i="57"/>
  <c r="AA70" i="57" s="1"/>
  <c r="C16" i="57"/>
  <c r="E12" i="29"/>
  <c r="C16" i="55"/>
  <c r="C16" i="47"/>
  <c r="AB16" i="47" s="1"/>
  <c r="BA16" i="47" s="1"/>
  <c r="D11" i="19"/>
  <c r="G1155" i="19"/>
  <c r="E154" i="20"/>
  <c r="G755" i="19"/>
  <c r="B155" i="19"/>
  <c r="B154" i="20" s="1"/>
  <c r="G555" i="19"/>
  <c r="G955" i="19"/>
  <c r="G355" i="19"/>
  <c r="AA32" i="55"/>
  <c r="B86" i="55"/>
  <c r="AA86" i="55" s="1"/>
  <c r="G979" i="19"/>
  <c r="G379" i="19"/>
  <c r="G1179" i="19"/>
  <c r="E178" i="20"/>
  <c r="G579" i="19"/>
  <c r="B179" i="19"/>
  <c r="B178" i="20" s="1"/>
  <c r="G779" i="19"/>
  <c r="B110" i="55"/>
  <c r="AA110" i="55" s="1"/>
  <c r="AA56" i="55"/>
  <c r="E185" i="29"/>
  <c r="D184" i="19"/>
  <c r="D125" i="19"/>
  <c r="E126" i="29"/>
  <c r="D74" i="19"/>
  <c r="E75" i="29"/>
  <c r="AA14" i="57"/>
  <c r="B68" i="57"/>
  <c r="AA68" i="57" s="1"/>
  <c r="E196" i="19"/>
  <c r="F197" i="29"/>
  <c r="E195" i="20"/>
  <c r="G396" i="19"/>
  <c r="B196" i="19"/>
  <c r="B195" i="20" s="1"/>
  <c r="G796" i="19"/>
  <c r="G996" i="19"/>
  <c r="G596" i="19"/>
  <c r="G1196" i="19"/>
  <c r="E84" i="19"/>
  <c r="F85" i="29"/>
  <c r="E167" i="19"/>
  <c r="F168" i="29"/>
  <c r="G1167" i="19"/>
  <c r="E166" i="20"/>
  <c r="G567" i="19"/>
  <c r="B167" i="19"/>
  <c r="B166" i="20" s="1"/>
  <c r="G767" i="19"/>
  <c r="G967" i="19"/>
  <c r="G367" i="19"/>
  <c r="D87" i="19"/>
  <c r="E88" i="29"/>
  <c r="AA25" i="57"/>
  <c r="B79" i="57"/>
  <c r="AA79" i="57" s="1"/>
  <c r="AA25" i="55"/>
  <c r="B79" i="55"/>
  <c r="AA79" i="55" s="1"/>
  <c r="G823" i="19"/>
  <c r="G223" i="19"/>
  <c r="G1023" i="19"/>
  <c r="E22" i="20"/>
  <c r="G623" i="19"/>
  <c r="B23" i="19"/>
  <c r="B22" i="20" s="1"/>
  <c r="G423" i="19"/>
  <c r="D23" i="19"/>
  <c r="C28" i="57"/>
  <c r="E24" i="29"/>
  <c r="C28" i="47"/>
  <c r="AB28" i="47" s="1"/>
  <c r="BA28" i="47" s="1"/>
  <c r="C28" i="55"/>
  <c r="G868" i="19"/>
  <c r="G468" i="19"/>
  <c r="G1068" i="19"/>
  <c r="E67" i="20"/>
  <c r="G668" i="19"/>
  <c r="B68" i="19"/>
  <c r="B67" i="20" s="1"/>
  <c r="G268" i="19"/>
  <c r="E76" i="19"/>
  <c r="F77" i="29"/>
  <c r="E146" i="29"/>
  <c r="D145" i="19"/>
  <c r="F146" i="29"/>
  <c r="E145" i="19"/>
  <c r="C20" i="57"/>
  <c r="E16" i="29"/>
  <c r="C20" i="47"/>
  <c r="AB20" i="47" s="1"/>
  <c r="BA20" i="47" s="1"/>
  <c r="C20" i="55"/>
  <c r="D15" i="19"/>
  <c r="F95" i="29"/>
  <c r="E94" i="19"/>
  <c r="E159" i="19"/>
  <c r="F160" i="29"/>
  <c r="E158" i="20"/>
  <c r="G559" i="19"/>
  <c r="G1159" i="19"/>
  <c r="G759" i="19"/>
  <c r="B159" i="19"/>
  <c r="B158" i="20" s="1"/>
  <c r="G959" i="19"/>
  <c r="G359" i="19"/>
  <c r="B201" i="19"/>
  <c r="B200" i="20" s="1"/>
  <c r="G601" i="19"/>
  <c r="G1001" i="19"/>
  <c r="G401" i="19"/>
  <c r="G1201" i="19"/>
  <c r="E200" i="20"/>
  <c r="G801" i="19"/>
  <c r="D201" i="19"/>
  <c r="E202" i="29"/>
  <c r="E90" i="29"/>
  <c r="D89" i="19"/>
  <c r="E89" i="19"/>
  <c r="F90" i="29"/>
  <c r="D188" i="19"/>
  <c r="E189" i="29"/>
  <c r="D60" i="19"/>
  <c r="E61" i="29"/>
  <c r="F61" i="29"/>
  <c r="E60" i="19"/>
  <c r="D129" i="19"/>
  <c r="E130" i="29"/>
  <c r="AA21" i="57"/>
  <c r="B75" i="57"/>
  <c r="AA75" i="57" s="1"/>
  <c r="F79" i="29"/>
  <c r="E78" i="19"/>
  <c r="B78" i="19"/>
  <c r="B77" i="20" s="1"/>
  <c r="G278" i="19"/>
  <c r="G878" i="19"/>
  <c r="G478" i="19"/>
  <c r="G1078" i="19"/>
  <c r="E77" i="20"/>
  <c r="G678" i="19"/>
  <c r="C18" i="57"/>
  <c r="E14" i="29"/>
  <c r="C18" i="47"/>
  <c r="AB18" i="47" s="1"/>
  <c r="BA18" i="47" s="1"/>
  <c r="C18" i="55"/>
  <c r="D13" i="19"/>
  <c r="D18" i="55"/>
  <c r="D18" i="47"/>
  <c r="AC18" i="47" s="1"/>
  <c r="BB18" i="47" s="1"/>
  <c r="E13" i="19"/>
  <c r="D18" i="57"/>
  <c r="F14" i="29"/>
  <c r="X123" i="57"/>
  <c r="D164" i="19"/>
  <c r="E165" i="29"/>
  <c r="D54" i="19"/>
  <c r="E55" i="29"/>
  <c r="B64" i="57"/>
  <c r="AA64" i="57" s="1"/>
  <c r="AA10" i="57"/>
  <c r="E81" i="29"/>
  <c r="D80" i="19"/>
  <c r="G880" i="19"/>
  <c r="G480" i="19"/>
  <c r="G1080" i="19"/>
  <c r="E79" i="20"/>
  <c r="G680" i="19"/>
  <c r="B80" i="19"/>
  <c r="B79" i="20" s="1"/>
  <c r="G280" i="19"/>
  <c r="G1149" i="19"/>
  <c r="E148" i="20"/>
  <c r="G749" i="19"/>
  <c r="B149" i="19"/>
  <c r="B148" i="20" s="1"/>
  <c r="G549" i="19"/>
  <c r="G949" i="19"/>
  <c r="G349" i="19"/>
  <c r="AA26" i="57"/>
  <c r="B80" i="57"/>
  <c r="AA80" i="57" s="1"/>
  <c r="AA26" i="55"/>
  <c r="B80" i="55"/>
  <c r="AA80" i="55" s="1"/>
  <c r="E34" i="20"/>
  <c r="G235" i="19"/>
  <c r="B35" i="19"/>
  <c r="B34" i="20" s="1"/>
  <c r="G635" i="19"/>
  <c r="G835" i="19"/>
  <c r="G435" i="19"/>
  <c r="G1035" i="19"/>
  <c r="F173" i="29"/>
  <c r="E172" i="19"/>
  <c r="B103" i="55"/>
  <c r="AA103" i="55" s="1"/>
  <c r="AA49" i="55"/>
  <c r="E113" i="19"/>
  <c r="F114" i="29"/>
  <c r="G1113" i="19"/>
  <c r="E112" i="20"/>
  <c r="G513" i="19"/>
  <c r="B113" i="19"/>
  <c r="B112" i="20" s="1"/>
  <c r="G713" i="19"/>
  <c r="G913" i="19"/>
  <c r="G313" i="19"/>
  <c r="E191" i="29"/>
  <c r="D190" i="19"/>
  <c r="F63" i="29"/>
  <c r="E62" i="19"/>
  <c r="B62" i="19"/>
  <c r="B61" i="20" s="1"/>
  <c r="G262" i="19"/>
  <c r="G1062" i="19"/>
  <c r="G862" i="19"/>
  <c r="G662" i="19"/>
  <c r="G462" i="19"/>
  <c r="E61" i="20"/>
  <c r="D22" i="55"/>
  <c r="D22" i="47"/>
  <c r="AC22" i="47" s="1"/>
  <c r="BB22" i="47" s="1"/>
  <c r="E17" i="19"/>
  <c r="D22" i="57"/>
  <c r="F18" i="29"/>
  <c r="C22" i="47"/>
  <c r="AB22" i="47" s="1"/>
  <c r="BA22" i="47" s="1"/>
  <c r="D17" i="19"/>
  <c r="C22" i="57"/>
  <c r="E18" i="29"/>
  <c r="C22" i="55"/>
  <c r="D40" i="19"/>
  <c r="C45" i="57"/>
  <c r="E41" i="29"/>
  <c r="C45" i="55"/>
  <c r="C45" i="47"/>
  <c r="AB45" i="47" s="1"/>
  <c r="BA45" i="47" s="1"/>
  <c r="E40" i="19"/>
  <c r="D45" i="57"/>
  <c r="F41" i="29"/>
  <c r="D45" i="55"/>
  <c r="D45" i="47"/>
  <c r="AC45" i="47" s="1"/>
  <c r="BB45" i="47" s="1"/>
  <c r="E109" i="19"/>
  <c r="F110" i="29"/>
  <c r="B62" i="55"/>
  <c r="AA62" i="55" s="1"/>
  <c r="AA8" i="55"/>
  <c r="E81" i="20"/>
  <c r="G682" i="19"/>
  <c r="B82" i="19"/>
  <c r="B81" i="20" s="1"/>
  <c r="G282" i="19"/>
  <c r="G882" i="19"/>
  <c r="G482" i="19"/>
  <c r="G1082" i="19"/>
  <c r="D24" i="47"/>
  <c r="AC24" i="47" s="1"/>
  <c r="BB24" i="47" s="1"/>
  <c r="E19" i="19"/>
  <c r="D24" i="57"/>
  <c r="F20" i="29"/>
  <c r="D24" i="55"/>
  <c r="B78" i="57"/>
  <c r="AA78" i="57" s="1"/>
  <c r="AA24" i="57"/>
  <c r="E155" i="20"/>
  <c r="G356" i="19"/>
  <c r="G956" i="19"/>
  <c r="G756" i="19"/>
  <c r="G1156" i="19"/>
  <c r="G556" i="19"/>
  <c r="B156" i="19"/>
  <c r="B155" i="20" s="1"/>
  <c r="AA33" i="57"/>
  <c r="B87" i="57"/>
  <c r="AA87" i="57" s="1"/>
  <c r="B87" i="55"/>
  <c r="AA87" i="55" s="1"/>
  <c r="AA33" i="55"/>
  <c r="E174" i="19"/>
  <c r="F175" i="29"/>
  <c r="B105" i="57"/>
  <c r="AA105" i="57" s="1"/>
  <c r="AA51" i="57"/>
  <c r="C51" i="47"/>
  <c r="AB51" i="47" s="1"/>
  <c r="BA51" i="47" s="1"/>
  <c r="D46" i="19"/>
  <c r="C51" i="57"/>
  <c r="E47" i="29"/>
  <c r="C51" i="55"/>
  <c r="E111" i="19"/>
  <c r="F112" i="29"/>
  <c r="F181" i="29"/>
  <c r="E180" i="19"/>
  <c r="G1180" i="19"/>
  <c r="E179" i="20"/>
  <c r="G380" i="19"/>
  <c r="B180" i="19"/>
  <c r="B179" i="20" s="1"/>
  <c r="G780" i="19"/>
  <c r="G980" i="19"/>
  <c r="G580" i="19"/>
  <c r="G1152" i="19"/>
  <c r="E151" i="20"/>
  <c r="G752" i="19"/>
  <c r="B152" i="19"/>
  <c r="B151" i="20" s="1"/>
  <c r="G352" i="19"/>
  <c r="G952" i="19"/>
  <c r="G552" i="19"/>
  <c r="B83" i="57"/>
  <c r="AA83" i="57" s="1"/>
  <c r="AA29" i="57"/>
  <c r="E171" i="29"/>
  <c r="D170" i="19"/>
  <c r="AA47" i="55"/>
  <c r="B101" i="55"/>
  <c r="AA101" i="55" s="1"/>
  <c r="B42" i="19"/>
  <c r="B41" i="20" s="1"/>
  <c r="G242" i="19"/>
  <c r="G842" i="19"/>
  <c r="G442" i="19"/>
  <c r="G1042" i="19"/>
  <c r="E41" i="20"/>
  <c r="G642" i="19"/>
  <c r="G907" i="19"/>
  <c r="G307" i="19"/>
  <c r="G1107" i="19"/>
  <c r="E106" i="20"/>
  <c r="G507" i="19"/>
  <c r="B107" i="19"/>
  <c r="B106" i="20" s="1"/>
  <c r="G707" i="19"/>
  <c r="C41" i="55"/>
  <c r="C41" i="47"/>
  <c r="AB41" i="47" s="1"/>
  <c r="BA41" i="47" s="1"/>
  <c r="D36" i="19"/>
  <c r="C41" i="57"/>
  <c r="E37" i="29"/>
  <c r="E36" i="19"/>
  <c r="D41" i="57"/>
  <c r="F37" i="29"/>
  <c r="D41" i="47"/>
  <c r="AC41" i="47" s="1"/>
  <c r="BB41" i="47" s="1"/>
  <c r="D41" i="55"/>
  <c r="D198" i="19"/>
  <c r="E199" i="29"/>
  <c r="B48" i="19"/>
  <c r="B47" i="20" s="1"/>
  <c r="G248" i="19"/>
  <c r="G848" i="19"/>
  <c r="G448" i="19"/>
  <c r="G1048" i="19"/>
  <c r="E47" i="20"/>
  <c r="G648" i="19"/>
  <c r="B107" i="57"/>
  <c r="AA107" i="57" s="1"/>
  <c r="AA53" i="57"/>
  <c r="F195" i="29"/>
  <c r="E194" i="19"/>
  <c r="E132" i="29"/>
  <c r="D131" i="19"/>
  <c r="B18" i="19"/>
  <c r="B17" i="20" s="1"/>
  <c r="G418" i="19"/>
  <c r="G818" i="19"/>
  <c r="G218" i="19"/>
  <c r="G1018" i="19"/>
  <c r="E17" i="20"/>
  <c r="G618" i="19"/>
  <c r="B65" i="57"/>
  <c r="AA65" i="57" s="1"/>
  <c r="AA11" i="57"/>
  <c r="D77" i="19"/>
  <c r="E78" i="29"/>
  <c r="E26" i="19"/>
  <c r="D31" i="57"/>
  <c r="F27" i="29"/>
  <c r="D31" i="47"/>
  <c r="AC31" i="47" s="1"/>
  <c r="BB31" i="47" s="1"/>
  <c r="D31" i="55"/>
  <c r="E169" i="19"/>
  <c r="F170" i="29"/>
  <c r="B169" i="19"/>
  <c r="B168" i="20" s="1"/>
  <c r="G569" i="19"/>
  <c r="G969" i="19"/>
  <c r="G369" i="19"/>
  <c r="G1169" i="19"/>
  <c r="E168" i="20"/>
  <c r="G769" i="19"/>
  <c r="C37" i="55"/>
  <c r="C37" i="47"/>
  <c r="AB37" i="47" s="1"/>
  <c r="BA37" i="47" s="1"/>
  <c r="D32" i="19"/>
  <c r="C37" i="57"/>
  <c r="E33" i="29"/>
  <c r="E102" i="29"/>
  <c r="D101" i="19"/>
  <c r="B101" i="19"/>
  <c r="B100" i="20" s="1"/>
  <c r="G701" i="19"/>
  <c r="G901" i="19"/>
  <c r="G301" i="19"/>
  <c r="G1101" i="19"/>
  <c r="E100" i="20"/>
  <c r="G501" i="19"/>
  <c r="D178" i="19"/>
  <c r="E179" i="29"/>
  <c r="AA55" i="57"/>
  <c r="B109" i="57"/>
  <c r="AA109" i="57" s="1"/>
  <c r="C55" i="55"/>
  <c r="D50" i="19"/>
  <c r="C55" i="47"/>
  <c r="AB55" i="47" s="1"/>
  <c r="BA55" i="47" s="1"/>
  <c r="E51" i="29"/>
  <c r="C55" i="57"/>
  <c r="E115" i="19"/>
  <c r="F116" i="29"/>
  <c r="G852" i="19"/>
  <c r="G452" i="19"/>
  <c r="G1052" i="19"/>
  <c r="E51" i="20"/>
  <c r="G652" i="19"/>
  <c r="B52" i="19"/>
  <c r="B51" i="20" s="1"/>
  <c r="G252" i="19"/>
  <c r="B111" i="57"/>
  <c r="AA111" i="57" s="1"/>
  <c r="AA57" i="57"/>
  <c r="D120" i="19"/>
  <c r="E121" i="29"/>
  <c r="E61" i="19"/>
  <c r="F62" i="29"/>
  <c r="E138" i="19"/>
  <c r="F139" i="29"/>
  <c r="E4" i="19"/>
  <c r="D9" i="57"/>
  <c r="F5" i="29"/>
  <c r="D9" i="47"/>
  <c r="AC9" i="47" s="1"/>
  <c r="BB9" i="47" s="1"/>
  <c r="D9" i="55"/>
  <c r="B4" i="19"/>
  <c r="B3" i="20" s="1"/>
  <c r="G404" i="19"/>
  <c r="G804" i="19"/>
  <c r="G604" i="19"/>
  <c r="G1004" i="19"/>
  <c r="E3" i="20"/>
  <c r="G204" i="19"/>
  <c r="B25" i="19"/>
  <c r="B24" i="20" s="1"/>
  <c r="G225" i="19"/>
  <c r="G825" i="19"/>
  <c r="G625" i="19"/>
  <c r="G1025" i="19"/>
  <c r="E24" i="20"/>
  <c r="G425" i="19"/>
  <c r="D73" i="19"/>
  <c r="E74" i="29"/>
  <c r="D192" i="19"/>
  <c r="E193" i="29"/>
  <c r="E166" i="19"/>
  <c r="F167" i="29"/>
  <c r="B102" i="19"/>
  <c r="B101" i="20" s="1"/>
  <c r="G302" i="19"/>
  <c r="G902" i="19"/>
  <c r="G502" i="19"/>
  <c r="G1102" i="19"/>
  <c r="E101" i="20"/>
  <c r="G702" i="19"/>
  <c r="F141" i="29"/>
  <c r="E140" i="19"/>
  <c r="D10" i="19"/>
  <c r="C15" i="57"/>
  <c r="E11" i="29"/>
  <c r="C15" i="55"/>
  <c r="C15" i="47"/>
  <c r="AB15" i="47" s="1"/>
  <c r="BA15" i="47" s="1"/>
  <c r="G1158" i="19"/>
  <c r="E157" i="20"/>
  <c r="G758" i="19"/>
  <c r="B158" i="19"/>
  <c r="B157" i="20" s="1"/>
  <c r="G358" i="19"/>
  <c r="G958" i="19"/>
  <c r="G558" i="19"/>
  <c r="D95" i="19"/>
  <c r="E96" i="29"/>
  <c r="E95" i="19"/>
  <c r="F96" i="29"/>
  <c r="B81" i="55"/>
  <c r="AA81" i="55" s="1"/>
  <c r="AA27" i="55"/>
  <c r="G839" i="19"/>
  <c r="G239" i="19"/>
  <c r="G1039" i="19"/>
  <c r="E38" i="20"/>
  <c r="G439" i="19"/>
  <c r="B39" i="19"/>
  <c r="B38" i="20" s="1"/>
  <c r="G639" i="19"/>
  <c r="D39" i="19"/>
  <c r="C44" i="57"/>
  <c r="E40" i="29"/>
  <c r="C44" i="47"/>
  <c r="AB44" i="47" s="1"/>
  <c r="BA44" i="47" s="1"/>
  <c r="C44" i="55"/>
  <c r="D142" i="19"/>
  <c r="E143" i="29"/>
  <c r="E7" i="20"/>
  <c r="G208" i="19"/>
  <c r="B8" i="19"/>
  <c r="B7" i="20" s="1"/>
  <c r="G408" i="19"/>
  <c r="G808" i="19"/>
  <c r="G608" i="19"/>
  <c r="G1008" i="19"/>
  <c r="B67" i="57"/>
  <c r="AA67" i="57" s="1"/>
  <c r="AA13" i="57"/>
  <c r="D79" i="19"/>
  <c r="E80" i="29"/>
  <c r="E151" i="19"/>
  <c r="F152" i="29"/>
  <c r="D105" i="19"/>
  <c r="E106" i="29"/>
  <c r="E105" i="19"/>
  <c r="F106" i="29"/>
  <c r="E145" i="29"/>
  <c r="D144" i="19"/>
  <c r="E144" i="19"/>
  <c r="F145" i="29"/>
  <c r="D14" i="19"/>
  <c r="C19" i="57"/>
  <c r="E15" i="29"/>
  <c r="C19" i="55"/>
  <c r="C19" i="47"/>
  <c r="AB19" i="47" s="1"/>
  <c r="BA19" i="47" s="1"/>
  <c r="D85" i="19"/>
  <c r="E86" i="29"/>
  <c r="E162" i="19"/>
  <c r="F163" i="29"/>
  <c r="G962" i="19"/>
  <c r="G562" i="19"/>
  <c r="G1162" i="19"/>
  <c r="E161" i="20"/>
  <c r="G762" i="19"/>
  <c r="B162" i="19"/>
  <c r="B161" i="20" s="1"/>
  <c r="G362" i="19"/>
  <c r="D99" i="19"/>
  <c r="E100" i="29"/>
  <c r="E99" i="19"/>
  <c r="F100" i="29"/>
  <c r="E176" i="20"/>
  <c r="G777" i="19"/>
  <c r="B177" i="19"/>
  <c r="B176" i="20" s="1"/>
  <c r="G577" i="19"/>
  <c r="G977" i="19"/>
  <c r="G377" i="19"/>
  <c r="G1177" i="19"/>
  <c r="D177" i="19"/>
  <c r="E178" i="29"/>
  <c r="B108" i="55"/>
  <c r="AA108" i="55" s="1"/>
  <c r="AA54" i="55"/>
  <c r="D54" i="57"/>
  <c r="F50" i="29"/>
  <c r="D54" i="55"/>
  <c r="D54" i="47"/>
  <c r="AC54" i="47" s="1"/>
  <c r="BB54" i="47" s="1"/>
  <c r="E49" i="19"/>
  <c r="E126" i="19"/>
  <c r="F127" i="29"/>
  <c r="G991" i="19"/>
  <c r="G391" i="19"/>
  <c r="G1191" i="19"/>
  <c r="E190" i="20"/>
  <c r="G591" i="19"/>
  <c r="B191" i="19"/>
  <c r="B190" i="20" s="1"/>
  <c r="G791" i="19"/>
  <c r="D173" i="19"/>
  <c r="E174" i="29"/>
  <c r="B45" i="19"/>
  <c r="B44" i="20" s="1"/>
  <c r="G645" i="19"/>
  <c r="G845" i="19"/>
  <c r="G245" i="19"/>
  <c r="G1045" i="19"/>
  <c r="E44" i="20"/>
  <c r="G445" i="19"/>
  <c r="D122" i="19"/>
  <c r="E123" i="29"/>
  <c r="E58" i="20"/>
  <c r="G459" i="19"/>
  <c r="B59" i="19"/>
  <c r="B58" i="20" s="1"/>
  <c r="G659" i="19"/>
  <c r="G859" i="19"/>
  <c r="G259" i="19"/>
  <c r="G1059" i="19"/>
  <c r="D59" i="19"/>
  <c r="E60" i="29"/>
  <c r="D46" i="47"/>
  <c r="AC46" i="47" s="1"/>
  <c r="BB46" i="47" s="1"/>
  <c r="E41" i="19"/>
  <c r="D46" i="57"/>
  <c r="F42" i="29"/>
  <c r="D46" i="55"/>
  <c r="B100" i="55"/>
  <c r="AA100" i="55" s="1"/>
  <c r="AA46" i="55"/>
  <c r="D197" i="19"/>
  <c r="E198" i="29"/>
  <c r="E69" i="19"/>
  <c r="F70" i="29"/>
  <c r="D17" i="55"/>
  <c r="E12" i="19"/>
  <c r="D17" i="57"/>
  <c r="F13" i="29"/>
  <c r="D17" i="47"/>
  <c r="AC17" i="47" s="1"/>
  <c r="BB17" i="47" s="1"/>
  <c r="G883" i="19"/>
  <c r="G283" i="19"/>
  <c r="G1083" i="19"/>
  <c r="E82" i="20"/>
  <c r="G483" i="19"/>
  <c r="B83" i="19"/>
  <c r="B82" i="20" s="1"/>
  <c r="G683" i="19"/>
  <c r="E92" i="19"/>
  <c r="F93" i="29"/>
  <c r="B92" i="19"/>
  <c r="B91" i="20" s="1"/>
  <c r="G292" i="19"/>
  <c r="G892" i="19"/>
  <c r="G492" i="19"/>
  <c r="G1092" i="19"/>
  <c r="E91" i="20"/>
  <c r="G692" i="19"/>
  <c r="G961" i="19"/>
  <c r="G361" i="19"/>
  <c r="G1161" i="19"/>
  <c r="E160" i="20"/>
  <c r="G561" i="19"/>
  <c r="B161" i="19"/>
  <c r="B160" i="20" s="1"/>
  <c r="G761" i="19"/>
  <c r="D38" i="57"/>
  <c r="F34" i="29"/>
  <c r="D38" i="55"/>
  <c r="D38" i="47"/>
  <c r="AC38" i="47" s="1"/>
  <c r="BB38" i="47" s="1"/>
  <c r="E33" i="19"/>
  <c r="B92" i="55"/>
  <c r="AA92" i="55" s="1"/>
  <c r="AA38" i="55"/>
  <c r="D175" i="19"/>
  <c r="E176" i="29"/>
  <c r="E46" i="20"/>
  <c r="G447" i="19"/>
  <c r="B47" i="19"/>
  <c r="B46" i="20" s="1"/>
  <c r="G647" i="19"/>
  <c r="G847" i="19"/>
  <c r="G247" i="19"/>
  <c r="G1047" i="19"/>
  <c r="F89" i="29"/>
  <c r="E88" i="19"/>
  <c r="E158" i="29"/>
  <c r="D157" i="19"/>
  <c r="AA34" i="55"/>
  <c r="B88" i="55"/>
  <c r="AA88" i="55" s="1"/>
  <c r="D106" i="19"/>
  <c r="E107" i="29"/>
  <c r="B106" i="19"/>
  <c r="B105" i="20" s="1"/>
  <c r="G306" i="19"/>
  <c r="G906" i="19"/>
  <c r="G506" i="19"/>
  <c r="G1106" i="19"/>
  <c r="E105" i="20"/>
  <c r="G706" i="19"/>
  <c r="F172" i="29"/>
  <c r="E171" i="19"/>
  <c r="B43" i="19"/>
  <c r="B42" i="20" s="1"/>
  <c r="G643" i="19"/>
  <c r="G843" i="19"/>
  <c r="G243" i="19"/>
  <c r="G1043" i="19"/>
  <c r="E42" i="20"/>
  <c r="G443" i="19"/>
  <c r="C48" i="55"/>
  <c r="C48" i="47"/>
  <c r="AB48" i="47" s="1"/>
  <c r="BA48" i="47" s="1"/>
  <c r="D43" i="19"/>
  <c r="C48" i="57"/>
  <c r="E44" i="29"/>
  <c r="E182" i="19"/>
  <c r="F183" i="29"/>
  <c r="G1135" i="19"/>
  <c r="E134" i="20"/>
  <c r="G535" i="19"/>
  <c r="B135" i="19"/>
  <c r="B134" i="20" s="1"/>
  <c r="G735" i="19"/>
  <c r="G935" i="19"/>
  <c r="G335" i="19"/>
  <c r="E136" i="29"/>
  <c r="D135" i="19"/>
  <c r="F113" i="29"/>
  <c r="E112" i="19"/>
  <c r="D181" i="19"/>
  <c r="E182" i="29"/>
  <c r="E181" i="19"/>
  <c r="F182" i="29"/>
  <c r="D53" i="19"/>
  <c r="E54" i="29"/>
  <c r="D130" i="19"/>
  <c r="E131" i="29"/>
  <c r="E130" i="19"/>
  <c r="F131" i="29"/>
  <c r="D67" i="19"/>
  <c r="E68" i="29"/>
  <c r="E67" i="19"/>
  <c r="F68" i="29"/>
  <c r="B55" i="19"/>
  <c r="B54" i="20" s="1"/>
  <c r="G655" i="19"/>
  <c r="G855" i="19"/>
  <c r="G255" i="19"/>
  <c r="G1055" i="19"/>
  <c r="E54" i="20"/>
  <c r="G455" i="19"/>
  <c r="D57" i="19"/>
  <c r="E58" i="29"/>
  <c r="E57" i="19"/>
  <c r="F58" i="29"/>
  <c r="D200" i="19"/>
  <c r="E201" i="29"/>
  <c r="F73" i="29"/>
  <c r="E72" i="19"/>
  <c r="E73" i="29"/>
  <c r="D72" i="19"/>
  <c r="D141" i="19"/>
  <c r="E142" i="29"/>
  <c r="B70" i="55"/>
  <c r="AA70" i="55" s="1"/>
  <c r="AA16" i="55"/>
  <c r="F91" i="29"/>
  <c r="E90" i="19"/>
  <c r="B90" i="19"/>
  <c r="B89" i="20" s="1"/>
  <c r="G290" i="19"/>
  <c r="G890" i="19"/>
  <c r="G490" i="19"/>
  <c r="G1090" i="19"/>
  <c r="E89" i="20"/>
  <c r="G690" i="19"/>
  <c r="E155" i="19"/>
  <c r="F156" i="29"/>
  <c r="B27" i="19"/>
  <c r="B26" i="20" s="1"/>
  <c r="G227" i="19"/>
  <c r="G827" i="19"/>
  <c r="G627" i="19"/>
  <c r="G1027" i="19"/>
  <c r="E26" i="20"/>
  <c r="G427" i="19"/>
  <c r="D27" i="19"/>
  <c r="C32" i="57"/>
  <c r="E28" i="29"/>
  <c r="C32" i="55"/>
  <c r="C32" i="47"/>
  <c r="AB32" i="47" s="1"/>
  <c r="BA32" i="47" s="1"/>
  <c r="B118" i="19"/>
  <c r="B117" i="20" s="1"/>
  <c r="G318" i="19"/>
  <c r="G918" i="19"/>
  <c r="G518" i="19"/>
  <c r="G1118" i="19"/>
  <c r="E117" i="20"/>
  <c r="G718" i="19"/>
  <c r="E71" i="19"/>
  <c r="F72" i="29"/>
  <c r="G1071" i="19"/>
  <c r="E70" i="20"/>
  <c r="G471" i="19"/>
  <c r="B71" i="19"/>
  <c r="B70" i="20" s="1"/>
  <c r="G671" i="19"/>
  <c r="G871" i="19"/>
  <c r="G271" i="19"/>
  <c r="E96" i="19"/>
  <c r="F97" i="29"/>
  <c r="G1165" i="19"/>
  <c r="E164" i="20"/>
  <c r="G765" i="19"/>
  <c r="B165" i="19"/>
  <c r="B164" i="20" s="1"/>
  <c r="G565" i="19"/>
  <c r="G965" i="19"/>
  <c r="G365" i="19"/>
  <c r="D165" i="19"/>
  <c r="E166" i="29"/>
  <c r="D42" i="55"/>
  <c r="D42" i="47"/>
  <c r="AC42" i="47" s="1"/>
  <c r="BB42" i="47" s="1"/>
  <c r="E37" i="19"/>
  <c r="D42" i="57"/>
  <c r="F38" i="29"/>
  <c r="B96" i="55"/>
  <c r="AA96" i="55" s="1"/>
  <c r="AA42" i="55"/>
  <c r="E179" i="19"/>
  <c r="F180" i="29"/>
  <c r="B51" i="19"/>
  <c r="B50" i="20" s="1"/>
  <c r="G651" i="19"/>
  <c r="G851" i="19"/>
  <c r="G251" i="19"/>
  <c r="G1051" i="19"/>
  <c r="E50" i="20"/>
  <c r="G451" i="19"/>
  <c r="D51" i="19"/>
  <c r="C56" i="57"/>
  <c r="E52" i="29"/>
  <c r="C56" i="55"/>
  <c r="C56" i="47"/>
  <c r="AB56" i="47" s="1"/>
  <c r="BA56" i="47" s="1"/>
  <c r="E55" i="20"/>
  <c r="G656" i="19"/>
  <c r="B56" i="19"/>
  <c r="B55" i="20" s="1"/>
  <c r="G256" i="19"/>
  <c r="G856" i="19"/>
  <c r="G456" i="19"/>
  <c r="G1056" i="19"/>
  <c r="F57" i="29"/>
  <c r="E56" i="19"/>
  <c r="G1002" i="19"/>
  <c r="G802" i="19"/>
  <c r="G1202" i="19"/>
  <c r="E201" i="20"/>
  <c r="G402" i="19"/>
  <c r="B202" i="19"/>
  <c r="B201" i="20" s="1"/>
  <c r="G602" i="19"/>
  <c r="D202" i="19"/>
  <c r="E203" i="29"/>
  <c r="G1139" i="19"/>
  <c r="E138" i="20"/>
  <c r="G739" i="19"/>
  <c r="B139" i="19"/>
  <c r="B138" i="20" s="1"/>
  <c r="G539" i="19"/>
  <c r="G939" i="19"/>
  <c r="G339" i="19"/>
  <c r="B68" i="55"/>
  <c r="AA68" i="55" s="1"/>
  <c r="AA14" i="55"/>
  <c r="D132" i="19"/>
  <c r="E133" i="29"/>
  <c r="E19" i="20"/>
  <c r="G620" i="19"/>
  <c r="B20" i="19"/>
  <c r="B19" i="20" s="1"/>
  <c r="G420" i="19"/>
  <c r="G820" i="19"/>
  <c r="G220" i="19"/>
  <c r="G1020" i="19"/>
  <c r="B82" i="57"/>
  <c r="AA82" i="57" s="1"/>
  <c r="AA28" i="57"/>
  <c r="E154" i="29"/>
  <c r="D153" i="19"/>
  <c r="D76" i="19"/>
  <c r="E77" i="29"/>
  <c r="B74" i="57"/>
  <c r="AA74" i="57" s="1"/>
  <c r="AA20" i="57"/>
  <c r="E95" i="29"/>
  <c r="D94" i="19"/>
  <c r="C36" i="47"/>
  <c r="AB36" i="47" s="1"/>
  <c r="BA36" i="47" s="1"/>
  <c r="C36" i="55"/>
  <c r="D31" i="19"/>
  <c r="C36" i="57"/>
  <c r="E32" i="29"/>
  <c r="B90" i="55"/>
  <c r="AA90" i="55" s="1"/>
  <c r="AA36" i="55"/>
  <c r="F115" i="29"/>
  <c r="E114" i="19"/>
  <c r="E113" i="20"/>
  <c r="G714" i="19"/>
  <c r="B114" i="19"/>
  <c r="B113" i="20" s="1"/>
  <c r="G314" i="19"/>
  <c r="G914" i="19"/>
  <c r="G514" i="19"/>
  <c r="G1114" i="19"/>
  <c r="B75" i="55"/>
  <c r="AA75" i="55" s="1"/>
  <c r="AA21" i="55"/>
  <c r="D21" i="57"/>
  <c r="F17" i="29"/>
  <c r="D21" i="55"/>
  <c r="D21" i="47"/>
  <c r="AC21" i="47" s="1"/>
  <c r="BB21" i="47" s="1"/>
  <c r="E16" i="19"/>
  <c r="E143" i="19"/>
  <c r="F144" i="29"/>
  <c r="AA18" i="55"/>
  <c r="B72" i="55"/>
  <c r="AA72" i="55" s="1"/>
  <c r="D12" i="55"/>
  <c r="D12" i="47"/>
  <c r="AC12" i="47" s="1"/>
  <c r="BB12" i="47" s="1"/>
  <c r="E7" i="19"/>
  <c r="D12" i="57"/>
  <c r="F8" i="29"/>
  <c r="B66" i="57"/>
  <c r="AA66" i="57" s="1"/>
  <c r="AA12" i="57"/>
  <c r="W123" i="58"/>
  <c r="V123" i="58"/>
  <c r="AF124" i="55"/>
  <c r="AF125" i="55" s="1"/>
  <c r="AF119" i="55"/>
  <c r="AF122" i="55"/>
  <c r="AN59" i="37"/>
  <c r="AJ60" i="37"/>
  <c r="AN29" i="37"/>
  <c r="AJ30" i="37"/>
  <c r="AR13" i="37"/>
  <c r="AR46" i="37"/>
  <c r="AR9" i="37"/>
  <c r="AR41" i="37"/>
  <c r="AR50" i="37"/>
  <c r="AR8" i="37"/>
  <c r="AR57" i="37"/>
  <c r="AR51" i="37"/>
  <c r="AR42" i="37"/>
  <c r="AR37" i="37"/>
  <c r="AR36" i="37"/>
  <c r="AR31" i="37"/>
  <c r="AR22" i="37"/>
  <c r="AR17" i="37"/>
  <c r="AR16" i="37"/>
  <c r="AR5" i="37"/>
  <c r="AR55" i="37"/>
  <c r="AR28" i="37"/>
  <c r="AR60" i="37"/>
  <c r="AR14" i="37"/>
  <c r="AR23" i="37"/>
  <c r="AR25" i="37"/>
  <c r="AR19" i="37"/>
  <c r="AR26" i="37"/>
  <c r="AR21" i="37"/>
  <c r="AR20" i="37"/>
  <c r="AR15" i="37"/>
  <c r="AR7" i="37"/>
  <c r="AR6" i="37"/>
  <c r="AR59" i="37"/>
  <c r="AR61" i="37"/>
  <c r="AR40" i="37"/>
  <c r="AR34" i="37"/>
  <c r="AR39" i="37"/>
  <c r="AR12" i="37"/>
  <c r="AR29" i="37"/>
  <c r="AR62" i="37"/>
  <c r="AR56" i="37"/>
  <c r="AR10" i="37"/>
  <c r="AR63" i="37"/>
  <c r="AR54" i="37"/>
  <c r="AR49" i="37"/>
  <c r="AR48" i="37"/>
  <c r="AR43" i="37"/>
  <c r="AR11" i="37"/>
  <c r="AR45" i="37"/>
  <c r="AR18" i="37"/>
  <c r="AR35" i="37"/>
  <c r="AR44" i="37"/>
  <c r="AR30" i="37"/>
  <c r="AR24" i="37"/>
  <c r="AR58" i="37"/>
  <c r="AR53" i="37"/>
  <c r="AR52" i="37"/>
  <c r="AR47" i="37"/>
  <c r="AR38" i="37"/>
  <c r="AR33" i="37"/>
  <c r="AR32" i="37"/>
  <c r="AR27" i="37"/>
  <c r="BM40" i="37"/>
  <c r="BM24" i="37"/>
  <c r="BM8" i="37"/>
  <c r="BM51" i="37"/>
  <c r="BM35" i="37"/>
  <c r="BM19" i="37"/>
  <c r="BM62" i="37"/>
  <c r="BM46" i="37"/>
  <c r="BM30" i="37"/>
  <c r="BM14" i="37"/>
  <c r="BM57" i="37"/>
  <c r="BM41" i="37"/>
  <c r="BM25" i="37"/>
  <c r="BM9" i="37"/>
  <c r="BM56" i="37"/>
  <c r="BM36" i="37"/>
  <c r="BM20" i="37"/>
  <c r="BM4" i="37"/>
  <c r="BM47" i="37"/>
  <c r="BM31" i="37"/>
  <c r="BM15" i="37"/>
  <c r="BM58" i="37"/>
  <c r="BM42" i="37"/>
  <c r="BM26" i="37"/>
  <c r="BM10" i="37"/>
  <c r="BM53" i="37"/>
  <c r="BM37" i="37"/>
  <c r="BM21" i="37"/>
  <c r="BM5" i="37"/>
  <c r="BM52" i="37"/>
  <c r="BM32" i="37"/>
  <c r="BM16" i="37"/>
  <c r="BM59" i="37"/>
  <c r="BM43" i="37"/>
  <c r="BM27" i="37"/>
  <c r="BM11" i="37"/>
  <c r="BM54" i="37"/>
  <c r="BM38" i="37"/>
  <c r="BM22" i="37"/>
  <c r="BM6" i="37"/>
  <c r="BM49" i="37"/>
  <c r="BM33" i="37"/>
  <c r="BM17" i="37"/>
  <c r="BM63" i="37"/>
  <c r="BM48" i="37"/>
  <c r="BM28" i="37"/>
  <c r="BM12" i="37"/>
  <c r="BM55" i="37"/>
  <c r="BM39" i="37"/>
  <c r="BM23" i="37"/>
  <c r="BM7" i="37"/>
  <c r="BM50" i="37"/>
  <c r="BM34" i="37"/>
  <c r="BM18" i="37"/>
  <c r="BM61" i="37"/>
  <c r="BM45" i="37"/>
  <c r="BM29" i="37"/>
  <c r="BM13" i="37"/>
  <c r="BM60" i="37"/>
  <c r="BM44" i="37"/>
  <c r="AH124" i="57"/>
  <c r="AH125" i="57" s="1"/>
  <c r="AH119" i="57"/>
  <c r="AH122" i="57"/>
  <c r="AU61" i="37"/>
  <c r="AU45" i="37"/>
  <c r="AU29" i="37"/>
  <c r="AU11" i="37"/>
  <c r="AU56" i="37"/>
  <c r="AU40" i="37"/>
  <c r="AU24" i="37"/>
  <c r="AU7" i="37"/>
  <c r="AU55" i="37"/>
  <c r="AU39" i="37"/>
  <c r="AU23" i="37"/>
  <c r="AU5" i="37"/>
  <c r="AU50" i="37"/>
  <c r="AU34" i="37"/>
  <c r="AU18" i="37"/>
  <c r="AU57" i="37"/>
  <c r="AU41" i="37"/>
  <c r="AU25" i="37"/>
  <c r="AU4" i="37"/>
  <c r="AU52" i="37"/>
  <c r="AU36" i="37"/>
  <c r="AU20" i="37"/>
  <c r="AU10" i="37"/>
  <c r="AU51" i="37"/>
  <c r="AU35" i="37"/>
  <c r="AU19" i="37"/>
  <c r="AU62" i="37"/>
  <c r="AU46" i="37"/>
  <c r="AU30" i="37"/>
  <c r="AU14" i="37"/>
  <c r="AU53" i="37"/>
  <c r="AU37" i="37"/>
  <c r="AU21" i="37"/>
  <c r="AU13" i="37"/>
  <c r="AU48" i="37"/>
  <c r="AU32" i="37"/>
  <c r="AU16" i="37"/>
  <c r="AU63" i="37"/>
  <c r="AU47" i="37"/>
  <c r="AU31" i="37"/>
  <c r="AU15" i="37"/>
  <c r="AU58" i="37"/>
  <c r="AU42" i="37"/>
  <c r="AU26" i="37"/>
  <c r="AU8" i="37"/>
  <c r="AU49" i="37"/>
  <c r="AU33" i="37"/>
  <c r="AU17" i="37"/>
  <c r="AU60" i="37"/>
  <c r="AU44" i="37"/>
  <c r="AU28" i="37"/>
  <c r="AU9" i="37"/>
  <c r="AU59" i="37"/>
  <c r="AU43" i="37"/>
  <c r="AU27" i="37"/>
  <c r="AU12" i="37"/>
  <c r="AU54" i="37"/>
  <c r="AU38" i="37"/>
  <c r="AU22" i="37"/>
  <c r="AU6" i="37"/>
  <c r="AG122" i="57"/>
  <c r="AG124" i="57"/>
  <c r="AG125" i="57" s="1"/>
  <c r="AG119" i="57"/>
  <c r="AX58" i="37"/>
  <c r="AX42" i="37"/>
  <c r="AX26" i="37"/>
  <c r="AX61" i="37"/>
  <c r="AX45" i="37"/>
  <c r="AX29" i="37"/>
  <c r="AX13" i="37"/>
  <c r="AX11" i="37"/>
  <c r="AX48" i="37"/>
  <c r="AX32" i="37"/>
  <c r="AX16" i="37"/>
  <c r="AX51" i="37"/>
  <c r="AX35" i="37"/>
  <c r="AX19" i="37"/>
  <c r="AX6" i="37"/>
  <c r="AX54" i="37"/>
  <c r="AX38" i="37"/>
  <c r="AX22" i="37"/>
  <c r="AX57" i="37"/>
  <c r="AX41" i="37"/>
  <c r="AX25" i="37"/>
  <c r="AX60" i="37"/>
  <c r="AX44" i="37"/>
  <c r="AX28" i="37"/>
  <c r="AX63" i="37"/>
  <c r="AX31" i="37"/>
  <c r="AX15" i="37"/>
  <c r="AX34" i="37"/>
  <c r="AX53" i="37"/>
  <c r="AX21" i="37"/>
  <c r="AX40" i="37"/>
  <c r="AX43" i="37"/>
  <c r="AX12" i="37"/>
  <c r="AX9" i="37"/>
  <c r="AX47" i="37"/>
  <c r="AX4" i="37"/>
  <c r="AX50" i="37"/>
  <c r="AX18" i="37"/>
  <c r="AX37" i="37"/>
  <c r="AX56" i="37"/>
  <c r="AX59" i="37"/>
  <c r="AX10" i="37"/>
  <c r="AX7" i="37"/>
  <c r="AX24" i="37"/>
  <c r="AX27" i="37"/>
  <c r="AX14" i="37"/>
  <c r="AX5" i="37"/>
  <c r="AX55" i="37"/>
  <c r="AX62" i="37"/>
  <c r="AX49" i="37"/>
  <c r="AX52" i="37"/>
  <c r="AX39" i="37"/>
  <c r="AX46" i="37"/>
  <c r="AX36" i="37"/>
  <c r="AX23" i="37"/>
  <c r="AX33" i="37"/>
  <c r="AX30" i="37"/>
  <c r="AX17" i="37"/>
  <c r="AX20" i="37"/>
  <c r="AX8" i="37"/>
  <c r="AH124" i="55"/>
  <c r="AH125" i="55" s="1"/>
  <c r="AH119" i="55"/>
  <c r="AH122" i="55"/>
  <c r="AF122" i="57"/>
  <c r="AF124" i="57"/>
  <c r="AF125" i="57" s="1"/>
  <c r="AF119" i="57"/>
  <c r="BD34" i="37"/>
  <c r="BD18" i="37"/>
  <c r="BD49" i="37"/>
  <c r="BD17" i="37"/>
  <c r="BD30" i="37"/>
  <c r="BD14" i="37"/>
  <c r="BD61" i="37"/>
  <c r="BD45" i="37"/>
  <c r="BD29" i="37"/>
  <c r="BD13" i="37"/>
  <c r="BD56" i="37"/>
  <c r="BD40" i="37"/>
  <c r="BD24" i="37"/>
  <c r="BD8" i="37"/>
  <c r="BD51" i="37"/>
  <c r="BD35" i="37"/>
  <c r="BD19" i="37"/>
  <c r="BD62" i="37"/>
  <c r="BD46" i="37"/>
  <c r="BD47" i="37"/>
  <c r="BD22" i="37"/>
  <c r="BD37" i="37"/>
  <c r="BD48" i="37"/>
  <c r="BD59" i="37"/>
  <c r="BD11" i="37"/>
  <c r="BD4" i="37"/>
  <c r="BD33" i="37"/>
  <c r="BD26" i="37"/>
  <c r="BD10" i="37"/>
  <c r="BD57" i="37"/>
  <c r="BD41" i="37"/>
  <c r="BD25" i="37"/>
  <c r="BD9" i="37"/>
  <c r="BD52" i="37"/>
  <c r="BD36" i="37"/>
  <c r="BD20" i="37"/>
  <c r="BD63" i="37"/>
  <c r="BD31" i="37"/>
  <c r="BD15" i="37"/>
  <c r="BD58" i="37"/>
  <c r="BD42" i="37"/>
  <c r="BD21" i="37"/>
  <c r="BD32" i="37"/>
  <c r="BD43" i="37"/>
  <c r="BD54" i="37"/>
  <c r="BD38" i="37"/>
  <c r="BD6" i="37"/>
  <c r="BD53" i="37"/>
  <c r="BD5" i="37"/>
  <c r="BD16" i="37"/>
  <c r="BD27" i="37"/>
  <c r="BD12" i="37"/>
  <c r="BD7" i="37"/>
  <c r="BD60" i="37"/>
  <c r="BD55" i="37"/>
  <c r="BD50" i="37"/>
  <c r="BD44" i="37"/>
  <c r="BD39" i="37"/>
  <c r="BD28" i="37"/>
  <c r="BD23" i="37"/>
  <c r="AJ6" i="37"/>
  <c r="AN5" i="37"/>
  <c r="AJ124" i="55"/>
  <c r="AJ119" i="55"/>
  <c r="AJ122" i="55"/>
  <c r="BG35" i="37"/>
  <c r="BG19" i="37"/>
  <c r="BG62" i="37"/>
  <c r="BG46" i="37"/>
  <c r="BG30" i="37"/>
  <c r="BG14" i="37"/>
  <c r="BG57" i="37"/>
  <c r="BG41" i="37"/>
  <c r="BG25" i="37"/>
  <c r="BG9" i="37"/>
  <c r="BG52" i="37"/>
  <c r="BG36" i="37"/>
  <c r="BG20" i="37"/>
  <c r="BG4" i="37"/>
  <c r="BG51" i="37"/>
  <c r="BG31" i="37"/>
  <c r="BG15" i="37"/>
  <c r="BG58" i="37"/>
  <c r="BG42" i="37"/>
  <c r="BG26" i="37"/>
  <c r="BG10" i="37"/>
  <c r="BG53" i="37"/>
  <c r="BG37" i="37"/>
  <c r="BG21" i="37"/>
  <c r="BG5" i="37"/>
  <c r="BG48" i="37"/>
  <c r="BG32" i="37"/>
  <c r="BG16" i="37"/>
  <c r="BG63" i="37"/>
  <c r="BG47" i="37"/>
  <c r="BG27" i="37"/>
  <c r="BG11" i="37"/>
  <c r="BG54" i="37"/>
  <c r="BG38" i="37"/>
  <c r="BG22" i="37"/>
  <c r="BG6" i="37"/>
  <c r="BG49" i="37"/>
  <c r="BG33" i="37"/>
  <c r="BG17" i="37"/>
  <c r="BG60" i="37"/>
  <c r="BG44" i="37"/>
  <c r="BG28" i="37"/>
  <c r="BG12" i="37"/>
  <c r="BG59" i="37"/>
  <c r="BG43" i="37"/>
  <c r="BG39" i="37"/>
  <c r="BG23" i="37"/>
  <c r="BG7" i="37"/>
  <c r="BG50" i="37"/>
  <c r="BG34" i="37"/>
  <c r="BG18" i="37"/>
  <c r="BG61" i="37"/>
  <c r="BG45" i="37"/>
  <c r="BG29" i="37"/>
  <c r="BG13" i="37"/>
  <c r="BG56" i="37"/>
  <c r="BG40" i="37"/>
  <c r="BG24" i="37"/>
  <c r="BG8" i="37"/>
  <c r="BG55" i="37"/>
  <c r="AG119" i="55"/>
  <c r="AG122" i="55"/>
  <c r="AG124" i="55"/>
  <c r="AG125" i="55" s="1"/>
  <c r="AL122" i="57"/>
  <c r="AL124" i="57"/>
  <c r="AL125" i="57" s="1"/>
  <c r="AL119" i="57"/>
  <c r="BJ36" i="37"/>
  <c r="BJ20" i="37"/>
  <c r="BJ63" i="37"/>
  <c r="BJ47" i="37"/>
  <c r="BJ31" i="37"/>
  <c r="BJ15" i="37"/>
  <c r="BJ58" i="37"/>
  <c r="BJ42" i="37"/>
  <c r="BJ26" i="37"/>
  <c r="BJ10" i="37"/>
  <c r="BJ57" i="37"/>
  <c r="BJ41" i="37"/>
  <c r="BJ25" i="37"/>
  <c r="BJ9" i="37"/>
  <c r="BJ52" i="37"/>
  <c r="BJ32" i="37"/>
  <c r="BJ16" i="37"/>
  <c r="BJ59" i="37"/>
  <c r="BJ43" i="37"/>
  <c r="BJ27" i="37"/>
  <c r="BJ11" i="37"/>
  <c r="BJ54" i="37"/>
  <c r="BJ38" i="37"/>
  <c r="BJ22" i="37"/>
  <c r="BJ6" i="37"/>
  <c r="BJ53" i="37"/>
  <c r="BJ37" i="37"/>
  <c r="BJ21" i="37"/>
  <c r="BJ5" i="37"/>
  <c r="BJ48" i="37"/>
  <c r="BJ28" i="37"/>
  <c r="BJ12" i="37"/>
  <c r="BJ55" i="37"/>
  <c r="BJ39" i="37"/>
  <c r="BJ23" i="37"/>
  <c r="BJ7" i="37"/>
  <c r="BJ50" i="37"/>
  <c r="BJ34" i="37"/>
  <c r="BJ18" i="37"/>
  <c r="BJ4" i="37"/>
  <c r="BJ49" i="37"/>
  <c r="BJ33" i="37"/>
  <c r="BJ17" i="37"/>
  <c r="BJ60" i="37"/>
  <c r="BJ44" i="37"/>
  <c r="BJ40" i="37"/>
  <c r="BJ24" i="37"/>
  <c r="BJ8" i="37"/>
  <c r="BJ51" i="37"/>
  <c r="BJ35" i="37"/>
  <c r="BJ19" i="37"/>
  <c r="BJ62" i="37"/>
  <c r="BJ46" i="37"/>
  <c r="BJ30" i="37"/>
  <c r="BJ14" i="37"/>
  <c r="BJ61" i="37"/>
  <c r="BJ45" i="37"/>
  <c r="BJ29" i="37"/>
  <c r="BJ13" i="37"/>
  <c r="BJ56" i="37"/>
  <c r="AM124" i="57"/>
  <c r="AM125" i="57" s="1"/>
  <c r="AM119" i="57"/>
  <c r="AM122" i="57"/>
  <c r="AK122" i="57"/>
  <c r="AK124" i="57"/>
  <c r="AK125" i="57" s="1"/>
  <c r="AK119" i="57"/>
  <c r="AI124" i="55"/>
  <c r="AI125" i="55" s="1"/>
  <c r="AI119" i="55"/>
  <c r="AI122" i="55"/>
  <c r="BP39" i="37"/>
  <c r="BP23" i="37"/>
  <c r="BP7" i="37"/>
  <c r="BP50" i="37"/>
  <c r="BP34" i="37"/>
  <c r="BP18" i="37"/>
  <c r="BP61" i="37"/>
  <c r="BP45" i="37"/>
  <c r="BP29" i="37"/>
  <c r="BP13" i="37"/>
  <c r="BP60" i="37"/>
  <c r="BP44" i="37"/>
  <c r="BP28" i="37"/>
  <c r="BP12" i="37"/>
  <c r="BP55" i="37"/>
  <c r="BP35" i="37"/>
  <c r="BP19" i="37"/>
  <c r="BP62" i="37"/>
  <c r="BP46" i="37"/>
  <c r="BP30" i="37"/>
  <c r="BP14" i="37"/>
  <c r="BP57" i="37"/>
  <c r="BP41" i="37"/>
  <c r="BP25" i="37"/>
  <c r="BP9" i="37"/>
  <c r="BP56" i="37"/>
  <c r="BP40" i="37"/>
  <c r="BP24" i="37"/>
  <c r="BP8" i="37"/>
  <c r="BP51" i="37"/>
  <c r="BP31" i="37"/>
  <c r="BP15" i="37"/>
  <c r="BP58" i="37"/>
  <c r="BP42" i="37"/>
  <c r="BP26" i="37"/>
  <c r="BP10" i="37"/>
  <c r="BP53" i="37"/>
  <c r="BP37" i="37"/>
  <c r="BP21" i="37"/>
  <c r="BP5" i="37"/>
  <c r="BP52" i="37"/>
  <c r="BP36" i="37"/>
  <c r="BP20" i="37"/>
  <c r="BP4" i="37"/>
  <c r="BP47" i="37"/>
  <c r="BP27" i="37"/>
  <c r="BP11" i="37"/>
  <c r="BP54" i="37"/>
  <c r="BP38" i="37"/>
  <c r="BP22" i="37"/>
  <c r="BP6" i="37"/>
  <c r="BP49" i="37"/>
  <c r="BP33" i="37"/>
  <c r="BP17" i="37"/>
  <c r="BP63" i="37"/>
  <c r="BP48" i="37"/>
  <c r="BP32" i="37"/>
  <c r="BP16" i="37"/>
  <c r="BP59" i="37"/>
  <c r="BP43" i="37"/>
  <c r="AN47" i="37"/>
  <c r="AJ48" i="37"/>
  <c r="BA29" i="37"/>
  <c r="BA13" i="37"/>
  <c r="BA56" i="37"/>
  <c r="BA40" i="37"/>
  <c r="BA24" i="37"/>
  <c r="BA8" i="37"/>
  <c r="BA55" i="37"/>
  <c r="BA39" i="37"/>
  <c r="BA23" i="37"/>
  <c r="BA7" i="37"/>
  <c r="BA50" i="37"/>
  <c r="BA34" i="37"/>
  <c r="BA18" i="37"/>
  <c r="BA61" i="37"/>
  <c r="BA45" i="37"/>
  <c r="BA25" i="37"/>
  <c r="BA9" i="37"/>
  <c r="BA52" i="37"/>
  <c r="BA36" i="37"/>
  <c r="BA20" i="37"/>
  <c r="BA4" i="37"/>
  <c r="BA51" i="37"/>
  <c r="BA35" i="37"/>
  <c r="BA19" i="37"/>
  <c r="BA62" i="37"/>
  <c r="BA46" i="37"/>
  <c r="BA30" i="37"/>
  <c r="BA14" i="37"/>
  <c r="BA57" i="37"/>
  <c r="BA41" i="37"/>
  <c r="BA37" i="37"/>
  <c r="BA21" i="37"/>
  <c r="BA5" i="37"/>
  <c r="BA48" i="37"/>
  <c r="BA32" i="37"/>
  <c r="BA16" i="37"/>
  <c r="BA63" i="37"/>
  <c r="BA47" i="37"/>
  <c r="BA31" i="37"/>
  <c r="BA15" i="37"/>
  <c r="BA58" i="37"/>
  <c r="BA42" i="37"/>
  <c r="BA26" i="37"/>
  <c r="BA10" i="37"/>
  <c r="BA53" i="37"/>
  <c r="BA33" i="37"/>
  <c r="BA17" i="37"/>
  <c r="BA60" i="37"/>
  <c r="BA44" i="37"/>
  <c r="BA28" i="37"/>
  <c r="BA12" i="37"/>
  <c r="BA59" i="37"/>
  <c r="BA43" i="37"/>
  <c r="BA27" i="37"/>
  <c r="BA11" i="37"/>
  <c r="BA54" i="37"/>
  <c r="BA38" i="37"/>
  <c r="BA22" i="37"/>
  <c r="BA6" i="37"/>
  <c r="BA49" i="37"/>
  <c r="AN35" i="37"/>
  <c r="AJ36" i="37"/>
  <c r="AJ42" i="37"/>
  <c r="AN41" i="37"/>
  <c r="AN17" i="37"/>
  <c r="AJ18" i="37"/>
  <c r="BS30" i="37"/>
  <c r="BS14" i="37"/>
  <c r="BS61" i="37"/>
  <c r="BS45" i="37"/>
  <c r="BS29" i="37"/>
  <c r="BS13" i="37"/>
  <c r="BS56" i="37"/>
  <c r="BS40" i="37"/>
  <c r="BS24" i="37"/>
  <c r="BS8" i="37"/>
  <c r="BS51" i="37"/>
  <c r="BS35" i="37"/>
  <c r="BS19" i="37"/>
  <c r="BS62" i="37"/>
  <c r="BS46" i="37"/>
  <c r="BS26" i="37"/>
  <c r="BS10" i="37"/>
  <c r="BS57" i="37"/>
  <c r="BS41" i="37"/>
  <c r="BS25" i="37"/>
  <c r="BS9" i="37"/>
  <c r="BS52" i="37"/>
  <c r="BS36" i="37"/>
  <c r="BS20" i="37"/>
  <c r="BS4" i="37"/>
  <c r="BS47" i="37"/>
  <c r="BS31" i="37"/>
  <c r="BS15" i="37"/>
  <c r="BS58" i="37"/>
  <c r="BS42" i="37"/>
  <c r="BS38" i="37"/>
  <c r="BS22" i="37"/>
  <c r="BS6" i="37"/>
  <c r="BS53" i="37"/>
  <c r="BS37" i="37"/>
  <c r="BS21" i="37"/>
  <c r="BS5" i="37"/>
  <c r="BS48" i="37"/>
  <c r="BS32" i="37"/>
  <c r="BS16" i="37"/>
  <c r="BS59" i="37"/>
  <c r="BS43" i="37"/>
  <c r="BS27" i="37"/>
  <c r="BS11" i="37"/>
  <c r="BS54" i="37"/>
  <c r="BS34" i="37"/>
  <c r="BS18" i="37"/>
  <c r="BS63" i="37"/>
  <c r="BS49" i="37"/>
  <c r="BS33" i="37"/>
  <c r="BS17" i="37"/>
  <c r="BS60" i="37"/>
  <c r="BS44" i="37"/>
  <c r="BS28" i="37"/>
  <c r="BS12" i="37"/>
  <c r="BS55" i="37"/>
  <c r="BS39" i="37"/>
  <c r="BS23" i="37"/>
  <c r="BS7" i="37"/>
  <c r="BS50" i="37"/>
  <c r="AJ54" i="37"/>
  <c r="AN53" i="37"/>
  <c r="AE122" i="55"/>
  <c r="AE124" i="55"/>
  <c r="AE125" i="55" s="1"/>
  <c r="AE119" i="55"/>
  <c r="AK119" i="55"/>
  <c r="AK122" i="55"/>
  <c r="AK124" i="55"/>
  <c r="AK125" i="55" s="1"/>
  <c r="AI124" i="57"/>
  <c r="AI125" i="57" s="1"/>
  <c r="AI119" i="57"/>
  <c r="AI122" i="57"/>
  <c r="AJ24" i="37"/>
  <c r="AN23" i="37"/>
  <c r="AE124" i="57"/>
  <c r="AE125" i="57" s="1"/>
  <c r="AE119" i="57"/>
  <c r="AE122" i="57"/>
  <c r="AL124" i="55"/>
  <c r="AL125" i="55" s="1"/>
  <c r="AL119" i="55"/>
  <c r="AL122" i="55"/>
  <c r="AJ12" i="37"/>
  <c r="AN11" i="37"/>
  <c r="AM122" i="55"/>
  <c r="AM124" i="55"/>
  <c r="AM125" i="55" s="1"/>
  <c r="AM119" i="55"/>
  <c r="AJ122" i="57"/>
  <c r="AJ119" i="57"/>
  <c r="AJ124" i="57"/>
  <c r="BD123" i="55"/>
  <c r="BQ123" i="55"/>
  <c r="H123" i="55"/>
  <c r="S123" i="58"/>
  <c r="T123" i="56"/>
  <c r="AW123" i="55"/>
  <c r="BH123" i="57"/>
  <c r="H123" i="56"/>
  <c r="BP123" i="55"/>
  <c r="BL123" i="55"/>
  <c r="M123" i="58"/>
  <c r="BG123" i="55"/>
  <c r="S123" i="56"/>
  <c r="E123" i="58"/>
  <c r="R123" i="55"/>
  <c r="BR123" i="55"/>
  <c r="M123" i="56"/>
  <c r="BT123" i="57"/>
  <c r="F123" i="58"/>
  <c r="M123" i="55"/>
  <c r="BU123" i="57"/>
  <c r="J123" i="57"/>
  <c r="J123" i="55"/>
  <c r="R123" i="57"/>
  <c r="R123" i="56"/>
  <c r="BR123" i="57"/>
  <c r="BT123" i="55"/>
  <c r="BN123" i="57"/>
  <c r="H123" i="58"/>
  <c r="J123" i="56"/>
  <c r="BE123" i="55"/>
  <c r="BC123" i="55"/>
  <c r="Q123" i="58"/>
  <c r="BS123" i="55"/>
  <c r="BI123" i="57"/>
  <c r="V123" i="56"/>
  <c r="X123" i="55"/>
  <c r="H123" i="57"/>
  <c r="L123" i="58"/>
  <c r="BD123" i="57"/>
  <c r="Q123" i="56"/>
  <c r="BI123" i="55"/>
  <c r="BF123" i="57"/>
  <c r="T123" i="58"/>
  <c r="R123" i="58"/>
  <c r="I123" i="56"/>
  <c r="BL123" i="57"/>
  <c r="U123" i="56"/>
  <c r="BO123" i="57"/>
  <c r="BK123" i="55"/>
  <c r="L123" i="56"/>
  <c r="U123" i="58"/>
  <c r="S123" i="57"/>
  <c r="BO123" i="55"/>
  <c r="K123" i="56"/>
  <c r="F123" i="56"/>
  <c r="X123" i="58"/>
  <c r="O123" i="58"/>
  <c r="O125" i="58" s="1"/>
  <c r="BV123" i="55"/>
  <c r="BF123" i="55"/>
  <c r="BV123" i="57"/>
  <c r="BN123" i="55"/>
  <c r="E123" i="56"/>
  <c r="BS123" i="57"/>
  <c r="K123" i="58"/>
  <c r="W123" i="56"/>
  <c r="O123" i="56"/>
  <c r="O125" i="56" s="1"/>
  <c r="M123" i="57"/>
  <c r="K123" i="55"/>
  <c r="I123" i="55"/>
  <c r="G123" i="55"/>
  <c r="BM123" i="57"/>
  <c r="P123" i="58"/>
  <c r="AW123" i="57"/>
  <c r="BU123" i="55"/>
  <c r="BM123" i="55"/>
  <c r="V123" i="57"/>
  <c r="BE123" i="57"/>
  <c r="BK123" i="57"/>
  <c r="BH123" i="55"/>
  <c r="X123" i="56"/>
  <c r="U123" i="55"/>
  <c r="BP123" i="57"/>
  <c r="I123" i="58"/>
  <c r="BJ123" i="55"/>
  <c r="B2" i="36" l="1"/>
  <c r="N2" i="36"/>
  <c r="P2" i="36" s="1"/>
  <c r="Q2" i="36"/>
  <c r="E2" i="36"/>
  <c r="M2" i="36"/>
  <c r="R2" i="36"/>
  <c r="C2" i="36"/>
  <c r="C122" i="36" s="1"/>
  <c r="A1" i="36" s="1"/>
  <c r="AN8" i="40"/>
  <c r="AJ9" i="40"/>
  <c r="AN9" i="40" s="1"/>
  <c r="AC62" i="56"/>
  <c r="G62" i="56"/>
  <c r="AC62" i="58"/>
  <c r="G62" i="58"/>
  <c r="AN333" i="20"/>
  <c r="AP333" i="20"/>
  <c r="AL333" i="20"/>
  <c r="AM333" i="20" s="1"/>
  <c r="AL320" i="20"/>
  <c r="AM320" i="20" s="1"/>
  <c r="AN320" i="20"/>
  <c r="AP320" i="20"/>
  <c r="AL389" i="20"/>
  <c r="AM389" i="20" s="1"/>
  <c r="AP389" i="20"/>
  <c r="AN389" i="20"/>
  <c r="AP315" i="20"/>
  <c r="AN315" i="20"/>
  <c r="AL315" i="20"/>
  <c r="AM315" i="20" s="1"/>
  <c r="AN353" i="20"/>
  <c r="AP353" i="20"/>
  <c r="AL353" i="20"/>
  <c r="AM353" i="20" s="1"/>
  <c r="AN202" i="20"/>
  <c r="AP202" i="20"/>
  <c r="AL202" i="20" s="1"/>
  <c r="AN376" i="20"/>
  <c r="AL376" i="20"/>
  <c r="AM376" i="20" s="1"/>
  <c r="AP376" i="20"/>
  <c r="AN251" i="20"/>
  <c r="AP251" i="20"/>
  <c r="AL251" i="20"/>
  <c r="AM251" i="20" s="1"/>
  <c r="AN226" i="20"/>
  <c r="AP226" i="20"/>
  <c r="AL226" i="20"/>
  <c r="AM226" i="20" s="1"/>
  <c r="AP302" i="20"/>
  <c r="AN302" i="20"/>
  <c r="AL302" i="20"/>
  <c r="AM302" i="20" s="1"/>
  <c r="AN350" i="20"/>
  <c r="AP350" i="20"/>
  <c r="AL350" i="20"/>
  <c r="AM350" i="20" s="1"/>
  <c r="AL273" i="20"/>
  <c r="AM273" i="20" s="1"/>
  <c r="AN273" i="20"/>
  <c r="AP273" i="20"/>
  <c r="AL252" i="20"/>
  <c r="AM252" i="20" s="1"/>
  <c r="AN252" i="20"/>
  <c r="AP252" i="20"/>
  <c r="AN213" i="20"/>
  <c r="AP213" i="20"/>
  <c r="AL213" i="20"/>
  <c r="AM213" i="20" s="1"/>
  <c r="AN304" i="20"/>
  <c r="AP304" i="20"/>
  <c r="AL304" i="20"/>
  <c r="AM304" i="20" s="1"/>
  <c r="AP256" i="20"/>
  <c r="AL256" i="20"/>
  <c r="AM256" i="20" s="1"/>
  <c r="AN256" i="20"/>
  <c r="AN215" i="20"/>
  <c r="AL215" i="20"/>
  <c r="AM215" i="20" s="1"/>
  <c r="AP215" i="20"/>
  <c r="AN210" i="20"/>
  <c r="AP210" i="20"/>
  <c r="AL210" i="20"/>
  <c r="AM210" i="20" s="1"/>
  <c r="AP401" i="20"/>
  <c r="AL401" i="20"/>
  <c r="AM401" i="20" s="1"/>
  <c r="AN401" i="20"/>
  <c r="AL387" i="20"/>
  <c r="AM387" i="20" s="1"/>
  <c r="AP387" i="20"/>
  <c r="AN387" i="20"/>
  <c r="AP261" i="20"/>
  <c r="AL261" i="20"/>
  <c r="AM261" i="20" s="1"/>
  <c r="AN261" i="20"/>
  <c r="AP346" i="20"/>
  <c r="AL346" i="20"/>
  <c r="AM346" i="20" s="1"/>
  <c r="AN346" i="20"/>
  <c r="AP220" i="20"/>
  <c r="AN220" i="20"/>
  <c r="AL220" i="20"/>
  <c r="AM220" i="20" s="1"/>
  <c r="AP395" i="20"/>
  <c r="AN395" i="20"/>
  <c r="AL395" i="20"/>
  <c r="AM395" i="20" s="1"/>
  <c r="AN358" i="20"/>
  <c r="AL358" i="20"/>
  <c r="AM358" i="20" s="1"/>
  <c r="AP358" i="20"/>
  <c r="AP214" i="20"/>
  <c r="AL214" i="20"/>
  <c r="AM214" i="20" s="1"/>
  <c r="AN214" i="20"/>
  <c r="AP278" i="20"/>
  <c r="AL278" i="20"/>
  <c r="AM278" i="20" s="1"/>
  <c r="AN278" i="20"/>
  <c r="AP203" i="20"/>
  <c r="AL203" i="20" s="1"/>
  <c r="AN203" i="20"/>
  <c r="AL332" i="20"/>
  <c r="AM332" i="20" s="1"/>
  <c r="AP332" i="20"/>
  <c r="AN332" i="20"/>
  <c r="AL247" i="20"/>
  <c r="AM247" i="20" s="1"/>
  <c r="AN247" i="20"/>
  <c r="AP247" i="20"/>
  <c r="AL262" i="20"/>
  <c r="AM262" i="20" s="1"/>
  <c r="AN262" i="20"/>
  <c r="AP262" i="20"/>
  <c r="AN297" i="20"/>
  <c r="AP297" i="20"/>
  <c r="AL297" i="20"/>
  <c r="AM297" i="20" s="1"/>
  <c r="AN274" i="20"/>
  <c r="AP274" i="20"/>
  <c r="AL274" i="20"/>
  <c r="AM274" i="20" s="1"/>
  <c r="AP343" i="20"/>
  <c r="AN343" i="20"/>
  <c r="AL343" i="20"/>
  <c r="AM343" i="20" s="1"/>
  <c r="AN371" i="20"/>
  <c r="AL371" i="20"/>
  <c r="AM371" i="20" s="1"/>
  <c r="AP371" i="20"/>
  <c r="AL253" i="20"/>
  <c r="AM253" i="20" s="1"/>
  <c r="AN253" i="20"/>
  <c r="AP253" i="20"/>
  <c r="AL235" i="20"/>
  <c r="AM235" i="20" s="1"/>
  <c r="AN235" i="20"/>
  <c r="AP235" i="20"/>
  <c r="AL233" i="20"/>
  <c r="AM233" i="20" s="1"/>
  <c r="AN233" i="20"/>
  <c r="AP233" i="20"/>
  <c r="AL338" i="20"/>
  <c r="AM338" i="20" s="1"/>
  <c r="AN338" i="20"/>
  <c r="AP338" i="20"/>
  <c r="AN367" i="20"/>
  <c r="AP367" i="20"/>
  <c r="AL367" i="20"/>
  <c r="AM367" i="20" s="1"/>
  <c r="AL366" i="20"/>
  <c r="AM366" i="20" s="1"/>
  <c r="AN366" i="20"/>
  <c r="AP366" i="20"/>
  <c r="AN267" i="20"/>
  <c r="AL267" i="20"/>
  <c r="AM267" i="20" s="1"/>
  <c r="AP267" i="20"/>
  <c r="AN309" i="20"/>
  <c r="AP309" i="20"/>
  <c r="AL309" i="20"/>
  <c r="AM309" i="20" s="1"/>
  <c r="AN266" i="20"/>
  <c r="AP266" i="20"/>
  <c r="AL266" i="20"/>
  <c r="AM266" i="20" s="1"/>
  <c r="AN217" i="20"/>
  <c r="AL217" i="20"/>
  <c r="AM217" i="20" s="1"/>
  <c r="AP217" i="20"/>
  <c r="AL277" i="20"/>
  <c r="AM277" i="20" s="1"/>
  <c r="AN277" i="20"/>
  <c r="AP277" i="20"/>
  <c r="AL287" i="20"/>
  <c r="AM287" i="20" s="1"/>
  <c r="AN287" i="20"/>
  <c r="AP287" i="20"/>
  <c r="AL294" i="20"/>
  <c r="AM294" i="20" s="1"/>
  <c r="AN294" i="20"/>
  <c r="AP294" i="20"/>
  <c r="AL224" i="20"/>
  <c r="AM224" i="20" s="1"/>
  <c r="AN224" i="20"/>
  <c r="AP224" i="20"/>
  <c r="AL292" i="20"/>
  <c r="AM292" i="20" s="1"/>
  <c r="AN292" i="20"/>
  <c r="AP292" i="20"/>
  <c r="AP243" i="20"/>
  <c r="AL243" i="20"/>
  <c r="AM243" i="20" s="1"/>
  <c r="AN243" i="20"/>
  <c r="AP369" i="20"/>
  <c r="AL369" i="20"/>
  <c r="AM369" i="20" s="1"/>
  <c r="AN369" i="20"/>
  <c r="AP272" i="20"/>
  <c r="AL272" i="20"/>
  <c r="AM272" i="20" s="1"/>
  <c r="AN272" i="20"/>
  <c r="AP269" i="20"/>
  <c r="AL269" i="20"/>
  <c r="AM269" i="20" s="1"/>
  <c r="AN269" i="20"/>
  <c r="AL286" i="20"/>
  <c r="AM286" i="20" s="1"/>
  <c r="AN286" i="20"/>
  <c r="AP286" i="20"/>
  <c r="AL399" i="20"/>
  <c r="AM399" i="20" s="1"/>
  <c r="AN399" i="20"/>
  <c r="AP399" i="20"/>
  <c r="AL308" i="20"/>
  <c r="AM308" i="20" s="1"/>
  <c r="AN308" i="20"/>
  <c r="AP308" i="20"/>
  <c r="AN282" i="20"/>
  <c r="AP282" i="20"/>
  <c r="AL282" i="20"/>
  <c r="AM282" i="20" s="1"/>
  <c r="AP354" i="20"/>
  <c r="AL354" i="20"/>
  <c r="AM354" i="20" s="1"/>
  <c r="AN354" i="20"/>
  <c r="AP225" i="20"/>
  <c r="AL225" i="20"/>
  <c r="AM225" i="20" s="1"/>
  <c r="AN225" i="20"/>
  <c r="AN348" i="20"/>
  <c r="AL348" i="20"/>
  <c r="AM348" i="20" s="1"/>
  <c r="AP348" i="20"/>
  <c r="AP280" i="20"/>
  <c r="AN280" i="20"/>
  <c r="AL280" i="20"/>
  <c r="AM280" i="20" s="1"/>
  <c r="AL374" i="20"/>
  <c r="AM374" i="20" s="1"/>
  <c r="AN374" i="20"/>
  <c r="AP374" i="20"/>
  <c r="AP254" i="20"/>
  <c r="AN254" i="20"/>
  <c r="AL254" i="20"/>
  <c r="AM254" i="20" s="1"/>
  <c r="AN275" i="20"/>
  <c r="AL275" i="20"/>
  <c r="AM275" i="20" s="1"/>
  <c r="AP275" i="20"/>
  <c r="AP375" i="20"/>
  <c r="AN375" i="20"/>
  <c r="AL375" i="20"/>
  <c r="AM375" i="20" s="1"/>
  <c r="AP312" i="20"/>
  <c r="AN312" i="20"/>
  <c r="AL312" i="20"/>
  <c r="AM312" i="20" s="1"/>
  <c r="AN230" i="20"/>
  <c r="AL230" i="20"/>
  <c r="AM230" i="20" s="1"/>
  <c r="AP230" i="20"/>
  <c r="AN288" i="20"/>
  <c r="AP288" i="20"/>
  <c r="AL288" i="20"/>
  <c r="AM288" i="20" s="1"/>
  <c r="AL362" i="20"/>
  <c r="AM362" i="20" s="1"/>
  <c r="AN362" i="20"/>
  <c r="AP362" i="20"/>
  <c r="AP383" i="20"/>
  <c r="AL383" i="20"/>
  <c r="AM383" i="20" s="1"/>
  <c r="AN383" i="20"/>
  <c r="AP385" i="20"/>
  <c r="AL385" i="20"/>
  <c r="AM385" i="20" s="1"/>
  <c r="AN385" i="20"/>
  <c r="AL283" i="20"/>
  <c r="AM283" i="20" s="1"/>
  <c r="AP283" i="20"/>
  <c r="AN283" i="20"/>
  <c r="AP257" i="20"/>
  <c r="AL257" i="20"/>
  <c r="AM257" i="20" s="1"/>
  <c r="AN257" i="20"/>
  <c r="AN355" i="20"/>
  <c r="AL355" i="20"/>
  <c r="AM355" i="20" s="1"/>
  <c r="AP355" i="20"/>
  <c r="AN300" i="20"/>
  <c r="AL300" i="20"/>
  <c r="AM300" i="20" s="1"/>
  <c r="AP300" i="20"/>
  <c r="AL250" i="20"/>
  <c r="AM250" i="20" s="1"/>
  <c r="AN250" i="20"/>
  <c r="AP250" i="20"/>
  <c r="AN290" i="20"/>
  <c r="AP290" i="20"/>
  <c r="AL290" i="20"/>
  <c r="AM290" i="20" s="1"/>
  <c r="AN390" i="20"/>
  <c r="AP390" i="20"/>
  <c r="AL390" i="20"/>
  <c r="AM390" i="20" s="1"/>
  <c r="AN307" i="20"/>
  <c r="AL307" i="20"/>
  <c r="AM307" i="20" s="1"/>
  <c r="AP307" i="20"/>
  <c r="AN211" i="20"/>
  <c r="AP211" i="20"/>
  <c r="AL211" i="20"/>
  <c r="AM211" i="20" s="1"/>
  <c r="AP244" i="20"/>
  <c r="AN244" i="20"/>
  <c r="AL244" i="20"/>
  <c r="AM244" i="20" s="1"/>
  <c r="AL289" i="20"/>
  <c r="AM289" i="20" s="1"/>
  <c r="AN289" i="20"/>
  <c r="AP289" i="20"/>
  <c r="AN329" i="20"/>
  <c r="AP329" i="20"/>
  <c r="AL329" i="20"/>
  <c r="AM329" i="20" s="1"/>
  <c r="AP293" i="20"/>
  <c r="AL293" i="20"/>
  <c r="AM293" i="20" s="1"/>
  <c r="AN293" i="20"/>
  <c r="AN268" i="20"/>
  <c r="AL268" i="20"/>
  <c r="AM268" i="20" s="1"/>
  <c r="AP268" i="20"/>
  <c r="AL340" i="20"/>
  <c r="AM340" i="20" s="1"/>
  <c r="AN340" i="20"/>
  <c r="AP340" i="20"/>
  <c r="AL306" i="20"/>
  <c r="AM306" i="20" s="1"/>
  <c r="AN306" i="20"/>
  <c r="AP306" i="20"/>
  <c r="AL321" i="20"/>
  <c r="AM321" i="20" s="1"/>
  <c r="AN321" i="20"/>
  <c r="AP321" i="20"/>
  <c r="AP229" i="20"/>
  <c r="AL229" i="20"/>
  <c r="AM229" i="20" s="1"/>
  <c r="AN229" i="20"/>
  <c r="AP209" i="20"/>
  <c r="AN209" i="20"/>
  <c r="AL209" i="20"/>
  <c r="AM209" i="20" s="1"/>
  <c r="AL336" i="20"/>
  <c r="AM336" i="20" s="1"/>
  <c r="AN336" i="20"/>
  <c r="AP336" i="20"/>
  <c r="AN331" i="20"/>
  <c r="AL331" i="20"/>
  <c r="AM331" i="20" s="1"/>
  <c r="AP331" i="20"/>
  <c r="AP365" i="20"/>
  <c r="AL365" i="20"/>
  <c r="AM365" i="20" s="1"/>
  <c r="AN365" i="20"/>
  <c r="AP237" i="20"/>
  <c r="AL237" i="20"/>
  <c r="AM237" i="20" s="1"/>
  <c r="AN237" i="20"/>
  <c r="AL372" i="20"/>
  <c r="AM372" i="20" s="1"/>
  <c r="AN372" i="20"/>
  <c r="AP372" i="20"/>
  <c r="AN205" i="20"/>
  <c r="AP205" i="20"/>
  <c r="AL205" i="20" s="1"/>
  <c r="AL393" i="20"/>
  <c r="AM393" i="20" s="1"/>
  <c r="AN393" i="20"/>
  <c r="AP393" i="20"/>
  <c r="AN263" i="20"/>
  <c r="AL263" i="20"/>
  <c r="AM263" i="20" s="1"/>
  <c r="AP263" i="20"/>
  <c r="AN206" i="20"/>
  <c r="AL206" i="20"/>
  <c r="AM206" i="20" s="1"/>
  <c r="AP206" i="20"/>
  <c r="AL223" i="20"/>
  <c r="AM223" i="20" s="1"/>
  <c r="AN223" i="20"/>
  <c r="AP223" i="20"/>
  <c r="AN324" i="20"/>
  <c r="AP324" i="20"/>
  <c r="AL324" i="20"/>
  <c r="AM324" i="20" s="1"/>
  <c r="AN255" i="20"/>
  <c r="AP255" i="20"/>
  <c r="AL255" i="20"/>
  <c r="AM255" i="20" s="1"/>
  <c r="AL245" i="20"/>
  <c r="AM245" i="20" s="1"/>
  <c r="AN245" i="20"/>
  <c r="AP245" i="20"/>
  <c r="AP258" i="20"/>
  <c r="AL258" i="20"/>
  <c r="AM258" i="20" s="1"/>
  <c r="AN258" i="20"/>
  <c r="AN396" i="20"/>
  <c r="AL396" i="20"/>
  <c r="AM396" i="20" s="1"/>
  <c r="AP396" i="20"/>
  <c r="AP248" i="20"/>
  <c r="AL248" i="20"/>
  <c r="AM248" i="20" s="1"/>
  <c r="AN248" i="20"/>
  <c r="AN295" i="20"/>
  <c r="AL295" i="20"/>
  <c r="AM295" i="20" s="1"/>
  <c r="AP295" i="20"/>
  <c r="AP337" i="20"/>
  <c r="AL337" i="20"/>
  <c r="AM337" i="20" s="1"/>
  <c r="AN337" i="20"/>
  <c r="AL265" i="20"/>
  <c r="AM265" i="20" s="1"/>
  <c r="AN265" i="20"/>
  <c r="AP265" i="20"/>
  <c r="AL352" i="20"/>
  <c r="AM352" i="20" s="1"/>
  <c r="AN352" i="20"/>
  <c r="AP352" i="20"/>
  <c r="AN344" i="20"/>
  <c r="AL344" i="20"/>
  <c r="AM344" i="20" s="1"/>
  <c r="AP344" i="20"/>
  <c r="AL349" i="20"/>
  <c r="AM349" i="20" s="1"/>
  <c r="AN349" i="20"/>
  <c r="AP349" i="20"/>
  <c r="AN240" i="20"/>
  <c r="AP240" i="20"/>
  <c r="AL240" i="20"/>
  <c r="AM240" i="20" s="1"/>
  <c r="AL381" i="20"/>
  <c r="AM381" i="20" s="1"/>
  <c r="AN381" i="20"/>
  <c r="AP381" i="20"/>
  <c r="AP204" i="20"/>
  <c r="AL204" i="20" s="1"/>
  <c r="AN204" i="20"/>
  <c r="AL378" i="20"/>
  <c r="AM378" i="20" s="1"/>
  <c r="AN378" i="20"/>
  <c r="AP378" i="20"/>
  <c r="AN384" i="20"/>
  <c r="AP384" i="20"/>
  <c r="AL384" i="20"/>
  <c r="AM384" i="20" s="1"/>
  <c r="AN364" i="20"/>
  <c r="AL364" i="20"/>
  <c r="AM364" i="20" s="1"/>
  <c r="AP364" i="20"/>
  <c r="AL370" i="20"/>
  <c r="AM370" i="20" s="1"/>
  <c r="AN370" i="20"/>
  <c r="AP370" i="20"/>
  <c r="AN239" i="20"/>
  <c r="AP239" i="20"/>
  <c r="AL239" i="20"/>
  <c r="AM239" i="20" s="1"/>
  <c r="AL400" i="20"/>
  <c r="AM400" i="20" s="1"/>
  <c r="AN400" i="20"/>
  <c r="AP400" i="20"/>
  <c r="AP397" i="20"/>
  <c r="AL397" i="20"/>
  <c r="AM397" i="20" s="1"/>
  <c r="AN397" i="20"/>
  <c r="AN291" i="20"/>
  <c r="AL291" i="20"/>
  <c r="AM291" i="20" s="1"/>
  <c r="AP291" i="20"/>
  <c r="AL345" i="20"/>
  <c r="AM345" i="20" s="1"/>
  <c r="AN345" i="20"/>
  <c r="AP345" i="20"/>
  <c r="AP310" i="20"/>
  <c r="AL310" i="20"/>
  <c r="AM310" i="20" s="1"/>
  <c r="AN310" i="20"/>
  <c r="AL322" i="20"/>
  <c r="AM322" i="20" s="1"/>
  <c r="AN322" i="20"/>
  <c r="AP322" i="20"/>
  <c r="AL379" i="20"/>
  <c r="AM379" i="20" s="1"/>
  <c r="AP379" i="20"/>
  <c r="AN379" i="20"/>
  <c r="AL314" i="20"/>
  <c r="AM314" i="20" s="1"/>
  <c r="AN314" i="20"/>
  <c r="AP314" i="20"/>
  <c r="AL368" i="20"/>
  <c r="AM368" i="20" s="1"/>
  <c r="AN368" i="20"/>
  <c r="AP368" i="20"/>
  <c r="AP241" i="20"/>
  <c r="AL241" i="20"/>
  <c r="AM241" i="20" s="1"/>
  <c r="AN241" i="20"/>
  <c r="AP342" i="20"/>
  <c r="AL342" i="20"/>
  <c r="AM342" i="20" s="1"/>
  <c r="AN342" i="20"/>
  <c r="AL391" i="20"/>
  <c r="AM391" i="20" s="1"/>
  <c r="AP391" i="20"/>
  <c r="AN391" i="20"/>
  <c r="AL270" i="20"/>
  <c r="AM270" i="20" s="1"/>
  <c r="AN270" i="20"/>
  <c r="AP270" i="20"/>
  <c r="AP218" i="20"/>
  <c r="AL218" i="20"/>
  <c r="AM218" i="20" s="1"/>
  <c r="AN218" i="20"/>
  <c r="AL363" i="20"/>
  <c r="AM363" i="20" s="1"/>
  <c r="AP363" i="20"/>
  <c r="AN363" i="20"/>
  <c r="AN234" i="20"/>
  <c r="AL234" i="20"/>
  <c r="AM234" i="20" s="1"/>
  <c r="AP234" i="20"/>
  <c r="AN238" i="20"/>
  <c r="AL238" i="20"/>
  <c r="AM238" i="20" s="1"/>
  <c r="AP238" i="20"/>
  <c r="AN299" i="20"/>
  <c r="AL299" i="20"/>
  <c r="AM299" i="20" s="1"/>
  <c r="AP299" i="20"/>
  <c r="AN208" i="20"/>
  <c r="AP208" i="20"/>
  <c r="AL208" i="20"/>
  <c r="AM208" i="20" s="1"/>
  <c r="AN316" i="20"/>
  <c r="AL316" i="20"/>
  <c r="AM316" i="20" s="1"/>
  <c r="AP316" i="20"/>
  <c r="AP227" i="20"/>
  <c r="AL227" i="20"/>
  <c r="AM227" i="20" s="1"/>
  <c r="AN227" i="20"/>
  <c r="AL318" i="20"/>
  <c r="AM318" i="20" s="1"/>
  <c r="AN318" i="20"/>
  <c r="AP318" i="20"/>
  <c r="AN361" i="20"/>
  <c r="AP361" i="20"/>
  <c r="AL361" i="20"/>
  <c r="AM361" i="20" s="1"/>
  <c r="AP301" i="20"/>
  <c r="AL301" i="20"/>
  <c r="AM301" i="20" s="1"/>
  <c r="AN301" i="20"/>
  <c r="AL311" i="20"/>
  <c r="AM311" i="20" s="1"/>
  <c r="AP311" i="20"/>
  <c r="AN311" i="20"/>
  <c r="AN222" i="20"/>
  <c r="AL222" i="20"/>
  <c r="AM222" i="20" s="1"/>
  <c r="AP222" i="20"/>
  <c r="AN357" i="20"/>
  <c r="AP357" i="20"/>
  <c r="AL357" i="20"/>
  <c r="AM357" i="20" s="1"/>
  <c r="AN236" i="20"/>
  <c r="AL236" i="20"/>
  <c r="AM236" i="20" s="1"/>
  <c r="AP236" i="20"/>
  <c r="AL341" i="20"/>
  <c r="AM341" i="20" s="1"/>
  <c r="AN341" i="20"/>
  <c r="AP341" i="20"/>
  <c r="AP394" i="20"/>
  <c r="AL394" i="20"/>
  <c r="AM394" i="20" s="1"/>
  <c r="AN394" i="20"/>
  <c r="AP325" i="20"/>
  <c r="AL325" i="20"/>
  <c r="AM325" i="20" s="1"/>
  <c r="AN325" i="20"/>
  <c r="AN246" i="20"/>
  <c r="AL246" i="20"/>
  <c r="AM246" i="20" s="1"/>
  <c r="AP246" i="20"/>
  <c r="AL221" i="20"/>
  <c r="AM221" i="20" s="1"/>
  <c r="AN221" i="20"/>
  <c r="AP221" i="20"/>
  <c r="AL276" i="20"/>
  <c r="AM276" i="20" s="1"/>
  <c r="AN276" i="20"/>
  <c r="AP276" i="20"/>
  <c r="AP242" i="20"/>
  <c r="AL242" i="20"/>
  <c r="AM242" i="20" s="1"/>
  <c r="AN242" i="20"/>
  <c r="AL216" i="20"/>
  <c r="AM216" i="20" s="1"/>
  <c r="AN216" i="20"/>
  <c r="AP216" i="20"/>
  <c r="AN351" i="20"/>
  <c r="AP351" i="20"/>
  <c r="AL351" i="20"/>
  <c r="AM351" i="20" s="1"/>
  <c r="AL296" i="20"/>
  <c r="AM296" i="20" s="1"/>
  <c r="AP296" i="20"/>
  <c r="AN296" i="20"/>
  <c r="AN327" i="20"/>
  <c r="AL327" i="20"/>
  <c r="AM327" i="20" s="1"/>
  <c r="AP327" i="20"/>
  <c r="AN232" i="20"/>
  <c r="AL232" i="20"/>
  <c r="AM232" i="20" s="1"/>
  <c r="AP232" i="20"/>
  <c r="AN382" i="20"/>
  <c r="AP382" i="20"/>
  <c r="AL382" i="20"/>
  <c r="AM382" i="20" s="1"/>
  <c r="AL330" i="20"/>
  <c r="AM330" i="20" s="1"/>
  <c r="AP330" i="20"/>
  <c r="AN330" i="20"/>
  <c r="AN207" i="20"/>
  <c r="AP207" i="20"/>
  <c r="AL207" i="20"/>
  <c r="AM207" i="20" s="1"/>
  <c r="AP339" i="20"/>
  <c r="AL339" i="20"/>
  <c r="AM339" i="20" s="1"/>
  <c r="AN339" i="20"/>
  <c r="AP347" i="20"/>
  <c r="AL347" i="20"/>
  <c r="AM347" i="20" s="1"/>
  <c r="AN347" i="20"/>
  <c r="AL317" i="20"/>
  <c r="AM317" i="20" s="1"/>
  <c r="AP317" i="20"/>
  <c r="AN317" i="20"/>
  <c r="AN398" i="20"/>
  <c r="AP398" i="20"/>
  <c r="AL398" i="20"/>
  <c r="AM398" i="20" s="1"/>
  <c r="AP212" i="20"/>
  <c r="AN212" i="20"/>
  <c r="AL212" i="20"/>
  <c r="AM212" i="20" s="1"/>
  <c r="AL298" i="20"/>
  <c r="AM298" i="20" s="1"/>
  <c r="AN298" i="20"/>
  <c r="AP298" i="20"/>
  <c r="R197" i="35"/>
  <c r="N197" i="35"/>
  <c r="S197" i="35"/>
  <c r="AA197" i="35" s="1"/>
  <c r="L197" i="35"/>
  <c r="P197" i="35"/>
  <c r="J197" i="35"/>
  <c r="R133" i="35"/>
  <c r="N133" i="35"/>
  <c r="S133" i="35"/>
  <c r="AA133" i="35" s="1"/>
  <c r="L133" i="35"/>
  <c r="J133" i="35"/>
  <c r="P133" i="35"/>
  <c r="N176" i="35"/>
  <c r="L176" i="35"/>
  <c r="S176" i="35"/>
  <c r="AA176" i="35" s="1"/>
  <c r="R176" i="35"/>
  <c r="J176" i="35"/>
  <c r="P176" i="35"/>
  <c r="N108" i="35"/>
  <c r="L108" i="35"/>
  <c r="S108" i="35"/>
  <c r="AA108" i="35" s="1"/>
  <c r="R108" i="35"/>
  <c r="P108" i="35"/>
  <c r="J108" i="35"/>
  <c r="J155" i="35"/>
  <c r="R155" i="35"/>
  <c r="S155" i="35"/>
  <c r="AA155" i="35" s="1"/>
  <c r="L155" i="35"/>
  <c r="P155" i="35"/>
  <c r="N155" i="35"/>
  <c r="N198" i="35"/>
  <c r="L198" i="35"/>
  <c r="S198" i="35"/>
  <c r="AA198" i="35" s="1"/>
  <c r="R198" i="35"/>
  <c r="J198" i="35"/>
  <c r="P198" i="35"/>
  <c r="N134" i="35"/>
  <c r="L134" i="35"/>
  <c r="S134" i="35"/>
  <c r="AA134" i="35" s="1"/>
  <c r="R134" i="35"/>
  <c r="J134" i="35"/>
  <c r="P134" i="35"/>
  <c r="R77" i="35"/>
  <c r="N77" i="35"/>
  <c r="S77" i="35"/>
  <c r="AA77" i="35" s="1"/>
  <c r="L77" i="35"/>
  <c r="P77" i="35"/>
  <c r="J77" i="35"/>
  <c r="S13" i="35"/>
  <c r="AA13" i="35" s="1"/>
  <c r="N13" i="35"/>
  <c r="R13" i="35"/>
  <c r="J13" i="35"/>
  <c r="P13" i="35"/>
  <c r="L13" i="35"/>
  <c r="J107" i="35"/>
  <c r="R107" i="35"/>
  <c r="S107" i="35"/>
  <c r="AA107" i="35" s="1"/>
  <c r="L107" i="35"/>
  <c r="N107" i="35"/>
  <c r="P107" i="35"/>
  <c r="S43" i="35"/>
  <c r="AA43" i="35" s="1"/>
  <c r="N43" i="35"/>
  <c r="R43" i="35"/>
  <c r="L43" i="35"/>
  <c r="J43" i="35"/>
  <c r="P43" i="35"/>
  <c r="N90" i="35"/>
  <c r="L90" i="35"/>
  <c r="S90" i="35"/>
  <c r="AA90" i="35" s="1"/>
  <c r="R90" i="35"/>
  <c r="P90" i="35"/>
  <c r="J90" i="35"/>
  <c r="S26" i="35"/>
  <c r="AA26" i="35" s="1"/>
  <c r="L26" i="35"/>
  <c r="R26" i="35"/>
  <c r="N26" i="35"/>
  <c r="P26" i="35"/>
  <c r="J26" i="35"/>
  <c r="N193" i="35"/>
  <c r="P193" i="35"/>
  <c r="J193" i="35"/>
  <c r="R193" i="35"/>
  <c r="S193" i="35"/>
  <c r="AA193" i="35" s="1"/>
  <c r="L193" i="35"/>
  <c r="N129" i="35"/>
  <c r="P129" i="35"/>
  <c r="J129" i="35"/>
  <c r="R129" i="35"/>
  <c r="S129" i="35"/>
  <c r="AA129" i="35" s="1"/>
  <c r="L129" i="35"/>
  <c r="P172" i="35"/>
  <c r="J172" i="35"/>
  <c r="S172" i="35"/>
  <c r="AA172" i="35" s="1"/>
  <c r="R172" i="35"/>
  <c r="L172" i="35"/>
  <c r="N172" i="35"/>
  <c r="P76" i="35"/>
  <c r="J76" i="35"/>
  <c r="S76" i="35"/>
  <c r="AA76" i="35" s="1"/>
  <c r="R76" i="35"/>
  <c r="L76" i="35"/>
  <c r="N76" i="35"/>
  <c r="P151" i="35"/>
  <c r="N151" i="35"/>
  <c r="S151" i="35"/>
  <c r="AA151" i="35" s="1"/>
  <c r="L151" i="35"/>
  <c r="R151" i="35"/>
  <c r="J151" i="35"/>
  <c r="P194" i="35"/>
  <c r="J194" i="35"/>
  <c r="S194" i="35"/>
  <c r="AA194" i="35" s="1"/>
  <c r="R194" i="35"/>
  <c r="L194" i="35"/>
  <c r="N194" i="35"/>
  <c r="P130" i="35"/>
  <c r="J130" i="35"/>
  <c r="S130" i="35"/>
  <c r="AA130" i="35" s="1"/>
  <c r="R130" i="35"/>
  <c r="L130" i="35"/>
  <c r="N130" i="35"/>
  <c r="P73" i="35"/>
  <c r="J73" i="35"/>
  <c r="S73" i="35"/>
  <c r="AA73" i="35" s="1"/>
  <c r="L73" i="35"/>
  <c r="N73" i="35"/>
  <c r="R73" i="35"/>
  <c r="P9" i="35"/>
  <c r="L9" i="35"/>
  <c r="R9" i="35"/>
  <c r="J9" i="35"/>
  <c r="N9" i="35"/>
  <c r="S9" i="35"/>
  <c r="AA9" i="35" s="1"/>
  <c r="P103" i="35"/>
  <c r="N103" i="35"/>
  <c r="S103" i="35"/>
  <c r="AA103" i="35" s="1"/>
  <c r="L103" i="35"/>
  <c r="R103" i="35"/>
  <c r="J103" i="35"/>
  <c r="P39" i="35"/>
  <c r="N39" i="35"/>
  <c r="R39" i="35"/>
  <c r="L39" i="35"/>
  <c r="J39" i="35"/>
  <c r="S39" i="35"/>
  <c r="AA39" i="35" s="1"/>
  <c r="S86" i="35"/>
  <c r="AA86" i="35" s="1"/>
  <c r="R86" i="35"/>
  <c r="L86" i="35"/>
  <c r="J86" i="35"/>
  <c r="N86" i="35"/>
  <c r="P86" i="35"/>
  <c r="R22" i="35"/>
  <c r="N22" i="35"/>
  <c r="L22" i="35"/>
  <c r="P22" i="35"/>
  <c r="S22" i="35"/>
  <c r="AA22" i="35" s="1"/>
  <c r="J22" i="35"/>
  <c r="R173" i="35"/>
  <c r="N173" i="35"/>
  <c r="S173" i="35"/>
  <c r="AA173" i="35" s="1"/>
  <c r="L173" i="35"/>
  <c r="P173" i="35"/>
  <c r="J173" i="35"/>
  <c r="S52" i="35"/>
  <c r="AA52" i="35" s="1"/>
  <c r="N52" i="35"/>
  <c r="R52" i="35"/>
  <c r="J52" i="35"/>
  <c r="P52" i="35"/>
  <c r="L52" i="35"/>
  <c r="N152" i="35"/>
  <c r="L152" i="35"/>
  <c r="S152" i="35"/>
  <c r="AA152" i="35" s="1"/>
  <c r="R152" i="35"/>
  <c r="J152" i="35"/>
  <c r="P152" i="35"/>
  <c r="J195" i="35"/>
  <c r="R195" i="35"/>
  <c r="S195" i="35"/>
  <c r="AA195" i="35" s="1"/>
  <c r="L195" i="35"/>
  <c r="N195" i="35"/>
  <c r="P195" i="35"/>
  <c r="J131" i="35"/>
  <c r="R131" i="35"/>
  <c r="S131" i="35"/>
  <c r="AA131" i="35" s="1"/>
  <c r="L131" i="35"/>
  <c r="P131" i="35"/>
  <c r="N131" i="35"/>
  <c r="P174" i="35"/>
  <c r="J174" i="35"/>
  <c r="S174" i="35"/>
  <c r="AA174" i="35" s="1"/>
  <c r="R174" i="35"/>
  <c r="L174" i="35"/>
  <c r="N174" i="35"/>
  <c r="P60" i="35"/>
  <c r="L60" i="35"/>
  <c r="S60" i="35"/>
  <c r="AA60" i="35" s="1"/>
  <c r="J60" i="35"/>
  <c r="N60" i="35"/>
  <c r="R60" i="35"/>
  <c r="P53" i="35"/>
  <c r="L53" i="35"/>
  <c r="R53" i="35"/>
  <c r="J53" i="35"/>
  <c r="N53" i="35"/>
  <c r="S53" i="35"/>
  <c r="AA53" i="35" s="1"/>
  <c r="P36" i="35"/>
  <c r="L36" i="35"/>
  <c r="R36" i="35"/>
  <c r="J36" i="35"/>
  <c r="N36" i="35"/>
  <c r="S36" i="35"/>
  <c r="AA36" i="35" s="1"/>
  <c r="P83" i="35"/>
  <c r="N83" i="35"/>
  <c r="S83" i="35"/>
  <c r="AA83" i="35" s="1"/>
  <c r="L83" i="35"/>
  <c r="R83" i="35"/>
  <c r="J83" i="35"/>
  <c r="P19" i="35"/>
  <c r="J19" i="35"/>
  <c r="R19" i="35"/>
  <c r="L19" i="35"/>
  <c r="N19" i="35"/>
  <c r="S19" i="35"/>
  <c r="AA19" i="35" s="1"/>
  <c r="P66" i="35"/>
  <c r="J66" i="35"/>
  <c r="S66" i="35"/>
  <c r="AA66" i="35" s="1"/>
  <c r="R66" i="35"/>
  <c r="L66" i="35"/>
  <c r="N66" i="35"/>
  <c r="P201" i="35"/>
  <c r="J201" i="35"/>
  <c r="S201" i="35"/>
  <c r="AA201" i="35" s="1"/>
  <c r="L201" i="35"/>
  <c r="N201" i="35"/>
  <c r="R201" i="35"/>
  <c r="P121" i="35"/>
  <c r="J121" i="35"/>
  <c r="S121" i="35"/>
  <c r="AA121" i="35" s="1"/>
  <c r="L121" i="35"/>
  <c r="N121" i="35"/>
  <c r="R121" i="35"/>
  <c r="P164" i="35"/>
  <c r="J164" i="35"/>
  <c r="S164" i="35"/>
  <c r="AA164" i="35" s="1"/>
  <c r="R164" i="35"/>
  <c r="L164" i="35"/>
  <c r="N164" i="35"/>
  <c r="P56" i="35"/>
  <c r="L56" i="35"/>
  <c r="R56" i="35"/>
  <c r="J56" i="35"/>
  <c r="N56" i="35"/>
  <c r="S56" i="35"/>
  <c r="AA56" i="35" s="1"/>
  <c r="P143" i="35"/>
  <c r="N143" i="35"/>
  <c r="S143" i="35"/>
  <c r="AA143" i="35" s="1"/>
  <c r="L143" i="35"/>
  <c r="R143" i="35"/>
  <c r="J143" i="35"/>
  <c r="P186" i="35"/>
  <c r="J186" i="35"/>
  <c r="S186" i="35"/>
  <c r="AA186" i="35" s="1"/>
  <c r="R186" i="35"/>
  <c r="L186" i="35"/>
  <c r="N186" i="35"/>
  <c r="P122" i="35"/>
  <c r="J122" i="35"/>
  <c r="S122" i="35"/>
  <c r="AA122" i="35" s="1"/>
  <c r="R122" i="35"/>
  <c r="L122" i="35"/>
  <c r="N122" i="35"/>
  <c r="P65" i="35"/>
  <c r="J65" i="35"/>
  <c r="S65" i="35"/>
  <c r="AA65" i="35" s="1"/>
  <c r="L65" i="35"/>
  <c r="N65" i="35"/>
  <c r="R65" i="35"/>
  <c r="P48" i="35"/>
  <c r="L48" i="35"/>
  <c r="R48" i="35"/>
  <c r="J48" i="35"/>
  <c r="N48" i="35"/>
  <c r="S48" i="35"/>
  <c r="AA48" i="35" s="1"/>
  <c r="P95" i="35"/>
  <c r="N95" i="35"/>
  <c r="S95" i="35"/>
  <c r="AA95" i="35" s="1"/>
  <c r="L95" i="35"/>
  <c r="R95" i="35"/>
  <c r="J95" i="35"/>
  <c r="P31" i="35"/>
  <c r="N31" i="35"/>
  <c r="R31" i="35"/>
  <c r="L31" i="35"/>
  <c r="J31" i="35"/>
  <c r="S31" i="35"/>
  <c r="AA31" i="35" s="1"/>
  <c r="P78" i="35"/>
  <c r="J78" i="35"/>
  <c r="S78" i="35"/>
  <c r="AA78" i="35" s="1"/>
  <c r="R78" i="35"/>
  <c r="L78" i="35"/>
  <c r="N78" i="35"/>
  <c r="P14" i="35"/>
  <c r="J14" i="35"/>
  <c r="S14" i="35"/>
  <c r="AA14" i="35" s="1"/>
  <c r="N14" i="35"/>
  <c r="L14" i="35"/>
  <c r="R14" i="35"/>
  <c r="AP386" i="20"/>
  <c r="AN386" i="20"/>
  <c r="AL386" i="20"/>
  <c r="AM386" i="20" s="1"/>
  <c r="AL323" i="20"/>
  <c r="AM323" i="20" s="1"/>
  <c r="AP323" i="20"/>
  <c r="AN323" i="20"/>
  <c r="AL373" i="20"/>
  <c r="AM373" i="20" s="1"/>
  <c r="AN373" i="20"/>
  <c r="AP373" i="20"/>
  <c r="AL313" i="20"/>
  <c r="AM313" i="20" s="1"/>
  <c r="AN313" i="20"/>
  <c r="AP313" i="20"/>
  <c r="AN281" i="20"/>
  <c r="AP281" i="20"/>
  <c r="AL281" i="20"/>
  <c r="AM281" i="20" s="1"/>
  <c r="AP334" i="20"/>
  <c r="AN334" i="20"/>
  <c r="AL334" i="20"/>
  <c r="AM334" i="20" s="1"/>
  <c r="AL392" i="20"/>
  <c r="AM392" i="20" s="1"/>
  <c r="AP392" i="20"/>
  <c r="AN392" i="20"/>
  <c r="AN305" i="20"/>
  <c r="AP305" i="20"/>
  <c r="AL305" i="20"/>
  <c r="AM305" i="20" s="1"/>
  <c r="AP319" i="20"/>
  <c r="AL319" i="20"/>
  <c r="AM319" i="20" s="1"/>
  <c r="AN319" i="20"/>
  <c r="AL377" i="20"/>
  <c r="AM377" i="20" s="1"/>
  <c r="AN377" i="20"/>
  <c r="AP377" i="20"/>
  <c r="AP231" i="20"/>
  <c r="AN231" i="20"/>
  <c r="AL231" i="20"/>
  <c r="AM231" i="20" s="1"/>
  <c r="AP356" i="20"/>
  <c r="AN356" i="20"/>
  <c r="AL356" i="20"/>
  <c r="AM356" i="20" s="1"/>
  <c r="R181" i="35"/>
  <c r="N181" i="35"/>
  <c r="S181" i="35"/>
  <c r="AA181" i="35" s="1"/>
  <c r="L181" i="35"/>
  <c r="J181" i="35"/>
  <c r="P181" i="35"/>
  <c r="R117" i="35"/>
  <c r="N117" i="35"/>
  <c r="S117" i="35"/>
  <c r="AA117" i="35" s="1"/>
  <c r="L117" i="35"/>
  <c r="P117" i="35"/>
  <c r="J117" i="35"/>
  <c r="N160" i="35"/>
  <c r="L160" i="35"/>
  <c r="S160" i="35"/>
  <c r="AA160" i="35" s="1"/>
  <c r="R160" i="35"/>
  <c r="P160" i="35"/>
  <c r="J160" i="35"/>
  <c r="J203" i="35"/>
  <c r="R203" i="35"/>
  <c r="S203" i="35"/>
  <c r="AA203" i="35" s="1"/>
  <c r="L203" i="35"/>
  <c r="P203" i="35"/>
  <c r="N203" i="35"/>
  <c r="J139" i="35"/>
  <c r="R139" i="35"/>
  <c r="S139" i="35"/>
  <c r="AA139" i="35" s="1"/>
  <c r="L139" i="35"/>
  <c r="N139" i="35"/>
  <c r="P139" i="35"/>
  <c r="N182" i="35"/>
  <c r="L182" i="35"/>
  <c r="S182" i="35"/>
  <c r="AA182" i="35" s="1"/>
  <c r="R182" i="35"/>
  <c r="P182" i="35"/>
  <c r="J182" i="35"/>
  <c r="N118" i="35"/>
  <c r="L118" i="35"/>
  <c r="S118" i="35"/>
  <c r="AA118" i="35" s="1"/>
  <c r="R118" i="35"/>
  <c r="P118" i="35"/>
  <c r="J118" i="35"/>
  <c r="R61" i="35"/>
  <c r="N61" i="35"/>
  <c r="S61" i="35"/>
  <c r="AA61" i="35" s="1"/>
  <c r="J61" i="35"/>
  <c r="P61" i="35"/>
  <c r="L61" i="35"/>
  <c r="S44" i="35"/>
  <c r="AA44" i="35" s="1"/>
  <c r="N44" i="35"/>
  <c r="R44" i="35"/>
  <c r="J44" i="35"/>
  <c r="L44" i="35"/>
  <c r="P44" i="35"/>
  <c r="J91" i="35"/>
  <c r="R91" i="35"/>
  <c r="S91" i="35"/>
  <c r="AA91" i="35" s="1"/>
  <c r="L91" i="35"/>
  <c r="P91" i="35"/>
  <c r="N91" i="35"/>
  <c r="S27" i="35"/>
  <c r="AA27" i="35" s="1"/>
  <c r="N27" i="35"/>
  <c r="R27" i="35"/>
  <c r="L27" i="35"/>
  <c r="P27" i="35"/>
  <c r="J27" i="35"/>
  <c r="N74" i="35"/>
  <c r="L74" i="35"/>
  <c r="S74" i="35"/>
  <c r="AA74" i="35" s="1"/>
  <c r="R74" i="35"/>
  <c r="P74" i="35"/>
  <c r="J74" i="35"/>
  <c r="S10" i="35"/>
  <c r="AA10" i="35" s="1"/>
  <c r="L10" i="35"/>
  <c r="R10" i="35"/>
  <c r="N10" i="35"/>
  <c r="J10" i="35"/>
  <c r="P10" i="35"/>
  <c r="R177" i="35"/>
  <c r="N177" i="35"/>
  <c r="P177" i="35"/>
  <c r="J177" i="35"/>
  <c r="S177" i="35"/>
  <c r="AA177" i="35" s="1"/>
  <c r="L177" i="35"/>
  <c r="N84" i="35"/>
  <c r="L84" i="35"/>
  <c r="P84" i="35"/>
  <c r="J84" i="35"/>
  <c r="S84" i="35"/>
  <c r="AA84" i="35" s="1"/>
  <c r="R84" i="35"/>
  <c r="N156" i="35"/>
  <c r="L156" i="35"/>
  <c r="P156" i="35"/>
  <c r="J156" i="35"/>
  <c r="S156" i="35"/>
  <c r="AA156" i="35" s="1"/>
  <c r="R156" i="35"/>
  <c r="J199" i="35"/>
  <c r="R199" i="35"/>
  <c r="P199" i="35"/>
  <c r="N199" i="35"/>
  <c r="S199" i="35"/>
  <c r="AA199" i="35" s="1"/>
  <c r="L199" i="35"/>
  <c r="J135" i="35"/>
  <c r="R135" i="35"/>
  <c r="P135" i="35"/>
  <c r="N135" i="35"/>
  <c r="S135" i="35"/>
  <c r="AA135" i="35" s="1"/>
  <c r="L135" i="35"/>
  <c r="N178" i="35"/>
  <c r="L178" i="35"/>
  <c r="P178" i="35"/>
  <c r="J178" i="35"/>
  <c r="S178" i="35"/>
  <c r="AA178" i="35" s="1"/>
  <c r="R178" i="35"/>
  <c r="N92" i="35"/>
  <c r="L92" i="35"/>
  <c r="P92" i="35"/>
  <c r="J92" i="35"/>
  <c r="S92" i="35"/>
  <c r="AA92" i="35" s="1"/>
  <c r="R92" i="35"/>
  <c r="S57" i="35"/>
  <c r="AA57" i="35" s="1"/>
  <c r="N57" i="35"/>
  <c r="P57" i="35"/>
  <c r="L57" i="35"/>
  <c r="R57" i="35"/>
  <c r="J57" i="35"/>
  <c r="S40" i="35"/>
  <c r="AA40" i="35" s="1"/>
  <c r="N40" i="35"/>
  <c r="P40" i="35"/>
  <c r="L40" i="35"/>
  <c r="R40" i="35"/>
  <c r="J40" i="35"/>
  <c r="J87" i="35"/>
  <c r="R87" i="35"/>
  <c r="P87" i="35"/>
  <c r="N87" i="35"/>
  <c r="S87" i="35"/>
  <c r="AA87" i="35" s="1"/>
  <c r="L87" i="35"/>
  <c r="S23" i="35"/>
  <c r="AA23" i="35" s="1"/>
  <c r="J23" i="35"/>
  <c r="P23" i="35"/>
  <c r="N23" i="35"/>
  <c r="R23" i="35"/>
  <c r="L23" i="35"/>
  <c r="N70" i="35"/>
  <c r="L70" i="35"/>
  <c r="P70" i="35"/>
  <c r="J70" i="35"/>
  <c r="S70" i="35"/>
  <c r="AA70" i="35" s="1"/>
  <c r="R70" i="35"/>
  <c r="L6" i="35"/>
  <c r="P6" i="35"/>
  <c r="J6" i="35"/>
  <c r="R6" i="35"/>
  <c r="S6" i="35" s="1"/>
  <c r="AA6" i="35" s="1"/>
  <c r="N6" i="35"/>
  <c r="S157" i="35"/>
  <c r="AA157" i="35" s="1"/>
  <c r="L157" i="35"/>
  <c r="R157" i="35"/>
  <c r="P157" i="35"/>
  <c r="J157" i="35"/>
  <c r="N157" i="35"/>
  <c r="S200" i="35"/>
  <c r="AA200" i="35" s="1"/>
  <c r="R200" i="35"/>
  <c r="N200" i="35"/>
  <c r="P200" i="35"/>
  <c r="J200" i="35"/>
  <c r="L200" i="35"/>
  <c r="S136" i="35"/>
  <c r="AA136" i="35" s="1"/>
  <c r="R136" i="35"/>
  <c r="N136" i="35"/>
  <c r="P136" i="35"/>
  <c r="J136" i="35"/>
  <c r="L136" i="35"/>
  <c r="S179" i="35"/>
  <c r="AA179" i="35" s="1"/>
  <c r="L179" i="35"/>
  <c r="J179" i="35"/>
  <c r="P179" i="35"/>
  <c r="N179" i="35"/>
  <c r="R179" i="35"/>
  <c r="S100" i="35"/>
  <c r="AA100" i="35" s="1"/>
  <c r="R100" i="35"/>
  <c r="N100" i="35"/>
  <c r="P100" i="35"/>
  <c r="J100" i="35"/>
  <c r="L100" i="35"/>
  <c r="S158" i="35"/>
  <c r="AA158" i="35" s="1"/>
  <c r="R158" i="35"/>
  <c r="N158" i="35"/>
  <c r="P158" i="35"/>
  <c r="J158" i="35"/>
  <c r="L158" i="35"/>
  <c r="S101" i="35"/>
  <c r="AA101" i="35" s="1"/>
  <c r="L101" i="35"/>
  <c r="R101" i="35"/>
  <c r="P101" i="35"/>
  <c r="J101" i="35"/>
  <c r="N101" i="35"/>
  <c r="R37" i="35"/>
  <c r="J37" i="35"/>
  <c r="S37" i="35"/>
  <c r="AA37" i="35" s="1"/>
  <c r="P37" i="35"/>
  <c r="L37" i="35"/>
  <c r="N37" i="35"/>
  <c r="R20" i="35"/>
  <c r="J20" i="35"/>
  <c r="S20" i="35"/>
  <c r="AA20" i="35" s="1"/>
  <c r="P20" i="35"/>
  <c r="L20" i="35"/>
  <c r="N20" i="35"/>
  <c r="S67" i="35"/>
  <c r="AA67" i="35" s="1"/>
  <c r="L67" i="35"/>
  <c r="J67" i="35"/>
  <c r="P67" i="35"/>
  <c r="N67" i="35"/>
  <c r="R67" i="35"/>
  <c r="S114" i="35"/>
  <c r="AA114" i="35" s="1"/>
  <c r="R114" i="35"/>
  <c r="N114" i="35"/>
  <c r="P114" i="35"/>
  <c r="J114" i="35"/>
  <c r="L114" i="35"/>
  <c r="R50" i="35"/>
  <c r="N50" i="35"/>
  <c r="S50" i="35"/>
  <c r="AA50" i="35" s="1"/>
  <c r="P50" i="35"/>
  <c r="J50" i="35"/>
  <c r="L50" i="35"/>
  <c r="R169" i="35"/>
  <c r="N169" i="35"/>
  <c r="S169" i="35"/>
  <c r="AA169" i="35" s="1"/>
  <c r="L169" i="35"/>
  <c r="J169" i="35"/>
  <c r="P169" i="35"/>
  <c r="N96" i="35"/>
  <c r="L96" i="35"/>
  <c r="S96" i="35"/>
  <c r="AA96" i="35" s="1"/>
  <c r="R96" i="35"/>
  <c r="J96" i="35"/>
  <c r="P96" i="35"/>
  <c r="N148" i="35"/>
  <c r="L148" i="35"/>
  <c r="S148" i="35"/>
  <c r="AA148" i="35" s="1"/>
  <c r="R148" i="35"/>
  <c r="P148" i="35"/>
  <c r="J148" i="35"/>
  <c r="J191" i="35"/>
  <c r="R191" i="35"/>
  <c r="S191" i="35"/>
  <c r="AA191" i="35" s="1"/>
  <c r="L191" i="35"/>
  <c r="P191" i="35"/>
  <c r="N191" i="35"/>
  <c r="J127" i="35"/>
  <c r="R127" i="35"/>
  <c r="S127" i="35"/>
  <c r="AA127" i="35" s="1"/>
  <c r="L127" i="35"/>
  <c r="N127" i="35"/>
  <c r="P127" i="35"/>
  <c r="N170" i="35"/>
  <c r="L170" i="35"/>
  <c r="S170" i="35"/>
  <c r="AA170" i="35" s="1"/>
  <c r="R170" i="35"/>
  <c r="J170" i="35"/>
  <c r="P170" i="35"/>
  <c r="R113" i="35"/>
  <c r="N113" i="35"/>
  <c r="S113" i="35"/>
  <c r="AA113" i="35" s="1"/>
  <c r="L113" i="35"/>
  <c r="P113" i="35"/>
  <c r="J113" i="35"/>
  <c r="S49" i="35"/>
  <c r="AA49" i="35" s="1"/>
  <c r="N49" i="35"/>
  <c r="R49" i="35"/>
  <c r="J49" i="35"/>
  <c r="P49" i="35"/>
  <c r="L49" i="35"/>
  <c r="S32" i="35"/>
  <c r="AA32" i="35" s="1"/>
  <c r="N32" i="35"/>
  <c r="R32" i="35"/>
  <c r="J32" i="35"/>
  <c r="L32" i="35"/>
  <c r="P32" i="35"/>
  <c r="J79" i="35"/>
  <c r="R79" i="35"/>
  <c r="S79" i="35"/>
  <c r="AA79" i="35" s="1"/>
  <c r="L79" i="35"/>
  <c r="N79" i="35"/>
  <c r="P79" i="35"/>
  <c r="S15" i="35"/>
  <c r="AA15" i="35" s="1"/>
  <c r="J15" i="35"/>
  <c r="R15" i="35"/>
  <c r="L15" i="35"/>
  <c r="P15" i="35"/>
  <c r="N15" i="35"/>
  <c r="R62" i="35"/>
  <c r="L62" i="35"/>
  <c r="S62" i="35"/>
  <c r="AA62" i="35" s="1"/>
  <c r="N62" i="35"/>
  <c r="P62" i="35"/>
  <c r="J62" i="35"/>
  <c r="AL219" i="20"/>
  <c r="AM219" i="20" s="1"/>
  <c r="AP219" i="20"/>
  <c r="AN219" i="20"/>
  <c r="AN388" i="20"/>
  <c r="AP388" i="20"/>
  <c r="AL388" i="20"/>
  <c r="AM388" i="20" s="1"/>
  <c r="AL326" i="20"/>
  <c r="AM326" i="20" s="1"/>
  <c r="AN326" i="20"/>
  <c r="AP326" i="20"/>
  <c r="AP228" i="20"/>
  <c r="AL228" i="20"/>
  <c r="AM228" i="20" s="1"/>
  <c r="AN228" i="20"/>
  <c r="AN360" i="20"/>
  <c r="AL360" i="20"/>
  <c r="AM360" i="20" s="1"/>
  <c r="AP360" i="20"/>
  <c r="AN259" i="20"/>
  <c r="AL259" i="20"/>
  <c r="AM259" i="20" s="1"/>
  <c r="AP259" i="20"/>
  <c r="P165" i="35"/>
  <c r="J165" i="35"/>
  <c r="S165" i="35"/>
  <c r="AA165" i="35" s="1"/>
  <c r="L165" i="35"/>
  <c r="N165" i="35"/>
  <c r="R165" i="35"/>
  <c r="P64" i="35"/>
  <c r="J64" i="35"/>
  <c r="S64" i="35"/>
  <c r="AA64" i="35" s="1"/>
  <c r="R64" i="35"/>
  <c r="L64" i="35"/>
  <c r="N64" i="35"/>
  <c r="P144" i="35"/>
  <c r="J144" i="35"/>
  <c r="S144" i="35"/>
  <c r="AA144" i="35" s="1"/>
  <c r="R144" i="35"/>
  <c r="L144" i="35"/>
  <c r="N144" i="35"/>
  <c r="P187" i="35"/>
  <c r="N187" i="35"/>
  <c r="S187" i="35"/>
  <c r="AA187" i="35" s="1"/>
  <c r="L187" i="35"/>
  <c r="R187" i="35"/>
  <c r="J187" i="35"/>
  <c r="P123" i="35"/>
  <c r="N123" i="35"/>
  <c r="S123" i="35"/>
  <c r="AA123" i="35" s="1"/>
  <c r="L123" i="35"/>
  <c r="R123" i="35"/>
  <c r="J123" i="35"/>
  <c r="P166" i="35"/>
  <c r="J166" i="35"/>
  <c r="S166" i="35"/>
  <c r="AA166" i="35" s="1"/>
  <c r="R166" i="35"/>
  <c r="L166" i="35"/>
  <c r="N166" i="35"/>
  <c r="P109" i="35"/>
  <c r="J109" i="35"/>
  <c r="S109" i="35"/>
  <c r="AA109" i="35" s="1"/>
  <c r="L109" i="35"/>
  <c r="N109" i="35"/>
  <c r="R109" i="35"/>
  <c r="P45" i="35"/>
  <c r="L45" i="35"/>
  <c r="R45" i="35"/>
  <c r="J45" i="35"/>
  <c r="N45" i="35"/>
  <c r="S45" i="35"/>
  <c r="AA45" i="35" s="1"/>
  <c r="P28" i="35"/>
  <c r="L28" i="35"/>
  <c r="R28" i="35"/>
  <c r="J28" i="35"/>
  <c r="N28" i="35"/>
  <c r="S28" i="35"/>
  <c r="AA28" i="35" s="1"/>
  <c r="P75" i="35"/>
  <c r="N75" i="35"/>
  <c r="S75" i="35"/>
  <c r="AA75" i="35" s="1"/>
  <c r="L75" i="35"/>
  <c r="R75" i="35"/>
  <c r="J75" i="35"/>
  <c r="P11" i="35"/>
  <c r="J11" i="35"/>
  <c r="R11" i="35"/>
  <c r="L11" i="35"/>
  <c r="N11" i="35"/>
  <c r="S11" i="35"/>
  <c r="AA11" i="35" s="1"/>
  <c r="P58" i="35"/>
  <c r="J58" i="35"/>
  <c r="R58" i="35"/>
  <c r="N58" i="35"/>
  <c r="L58" i="35"/>
  <c r="S58" i="35"/>
  <c r="AA58" i="35" s="1"/>
  <c r="P185" i="35"/>
  <c r="J185" i="35"/>
  <c r="S185" i="35"/>
  <c r="AA185" i="35" s="1"/>
  <c r="L185" i="35"/>
  <c r="N185" i="35"/>
  <c r="R185" i="35"/>
  <c r="S161" i="35"/>
  <c r="AA161" i="35" s="1"/>
  <c r="L161" i="35"/>
  <c r="R161" i="35"/>
  <c r="P161" i="35"/>
  <c r="J161" i="35"/>
  <c r="N161" i="35"/>
  <c r="R204" i="35"/>
  <c r="S204" i="35" s="1"/>
  <c r="AA204" i="35" s="1"/>
  <c r="N204" i="35"/>
  <c r="P204" i="35"/>
  <c r="J204" i="35"/>
  <c r="L204" i="35"/>
  <c r="N140" i="35"/>
  <c r="L140" i="35"/>
  <c r="S140" i="35"/>
  <c r="AA140" i="35" s="1"/>
  <c r="R140" i="35"/>
  <c r="P140" i="35"/>
  <c r="J140" i="35"/>
  <c r="J183" i="35"/>
  <c r="R183" i="35"/>
  <c r="S183" i="35"/>
  <c r="AA183" i="35" s="1"/>
  <c r="L183" i="35"/>
  <c r="N183" i="35"/>
  <c r="P183" i="35"/>
  <c r="J119" i="35"/>
  <c r="R119" i="35"/>
  <c r="S119" i="35"/>
  <c r="AA119" i="35" s="1"/>
  <c r="L119" i="35"/>
  <c r="N119" i="35"/>
  <c r="P119" i="35"/>
  <c r="N162" i="35"/>
  <c r="L162" i="35"/>
  <c r="S162" i="35"/>
  <c r="AA162" i="35" s="1"/>
  <c r="R162" i="35"/>
  <c r="P162" i="35"/>
  <c r="J162" i="35"/>
  <c r="R105" i="35"/>
  <c r="N105" i="35"/>
  <c r="S105" i="35"/>
  <c r="AA105" i="35" s="1"/>
  <c r="L105" i="35"/>
  <c r="P105" i="35"/>
  <c r="J105" i="35"/>
  <c r="S41" i="35"/>
  <c r="AA41" i="35" s="1"/>
  <c r="N41" i="35"/>
  <c r="R41" i="35"/>
  <c r="J41" i="35"/>
  <c r="L41" i="35"/>
  <c r="P41" i="35"/>
  <c r="S24" i="35"/>
  <c r="AA24" i="35" s="1"/>
  <c r="N24" i="35"/>
  <c r="R24" i="35"/>
  <c r="J24" i="35"/>
  <c r="L24" i="35"/>
  <c r="P24" i="35"/>
  <c r="J71" i="35"/>
  <c r="R71" i="35"/>
  <c r="S71" i="35"/>
  <c r="AA71" i="35" s="1"/>
  <c r="L71" i="35"/>
  <c r="P71" i="35"/>
  <c r="N71" i="35"/>
  <c r="J7" i="35"/>
  <c r="R7" i="35"/>
  <c r="S7" i="35" s="1"/>
  <c r="AA7" i="35" s="1"/>
  <c r="L7" i="35"/>
  <c r="P7" i="35"/>
  <c r="N7" i="35"/>
  <c r="L54" i="35"/>
  <c r="R54" i="35"/>
  <c r="N54" i="35"/>
  <c r="P54" i="35"/>
  <c r="J54" i="35"/>
  <c r="S54" i="35"/>
  <c r="AA54" i="35" s="1"/>
  <c r="P72" i="35"/>
  <c r="J72" i="35"/>
  <c r="S72" i="35"/>
  <c r="AA72" i="35" s="1"/>
  <c r="R72" i="35"/>
  <c r="L72" i="35"/>
  <c r="N72" i="35"/>
  <c r="P141" i="35"/>
  <c r="J141" i="35"/>
  <c r="S141" i="35"/>
  <c r="AA141" i="35" s="1"/>
  <c r="L141" i="35"/>
  <c r="N141" i="35"/>
  <c r="R141" i="35"/>
  <c r="P184" i="35"/>
  <c r="J184" i="35"/>
  <c r="S184" i="35"/>
  <c r="AA184" i="35" s="1"/>
  <c r="R184" i="35"/>
  <c r="L184" i="35"/>
  <c r="N184" i="35"/>
  <c r="P120" i="35"/>
  <c r="J120" i="35"/>
  <c r="S120" i="35"/>
  <c r="AA120" i="35" s="1"/>
  <c r="R120" i="35"/>
  <c r="L120" i="35"/>
  <c r="N120" i="35"/>
  <c r="P163" i="35"/>
  <c r="N163" i="35"/>
  <c r="S163" i="35"/>
  <c r="AA163" i="35" s="1"/>
  <c r="L163" i="35"/>
  <c r="R163" i="35"/>
  <c r="J163" i="35"/>
  <c r="P4" i="35"/>
  <c r="F3" i="35"/>
  <c r="F1" i="35" s="1"/>
  <c r="R4" i="35"/>
  <c r="S4" i="35" s="1"/>
  <c r="AA4" i="35" s="1"/>
  <c r="E3" i="35"/>
  <c r="L4" i="35"/>
  <c r="J4" i="35"/>
  <c r="D3" i="35"/>
  <c r="N4" i="35"/>
  <c r="N142" i="35"/>
  <c r="L142" i="35"/>
  <c r="S142" i="35"/>
  <c r="AA142" i="35" s="1"/>
  <c r="R142" i="35"/>
  <c r="J142" i="35"/>
  <c r="P142" i="35"/>
  <c r="R85" i="35"/>
  <c r="N85" i="35"/>
  <c r="S85" i="35"/>
  <c r="AA85" i="35" s="1"/>
  <c r="L85" i="35"/>
  <c r="P85" i="35"/>
  <c r="J85" i="35"/>
  <c r="S21" i="35"/>
  <c r="AA21" i="35" s="1"/>
  <c r="N21" i="35"/>
  <c r="R21" i="35"/>
  <c r="J21" i="35"/>
  <c r="P21" i="35"/>
  <c r="L21" i="35"/>
  <c r="J115" i="35"/>
  <c r="R115" i="35"/>
  <c r="S115" i="35"/>
  <c r="AA115" i="35" s="1"/>
  <c r="L115" i="35"/>
  <c r="N115" i="35"/>
  <c r="P115" i="35"/>
  <c r="S51" i="35"/>
  <c r="AA51" i="35" s="1"/>
  <c r="N51" i="35"/>
  <c r="R51" i="35"/>
  <c r="L51" i="35"/>
  <c r="J51" i="35"/>
  <c r="P51" i="35"/>
  <c r="N98" i="35"/>
  <c r="L98" i="35"/>
  <c r="S98" i="35"/>
  <c r="AA98" i="35" s="1"/>
  <c r="R98" i="35"/>
  <c r="P98" i="35"/>
  <c r="J98" i="35"/>
  <c r="S34" i="35"/>
  <c r="AA34" i="35" s="1"/>
  <c r="L34" i="35"/>
  <c r="R34" i="35"/>
  <c r="N34" i="35"/>
  <c r="P34" i="35"/>
  <c r="J34" i="35"/>
  <c r="R153" i="35"/>
  <c r="N153" i="35"/>
  <c r="S153" i="35"/>
  <c r="AA153" i="35" s="1"/>
  <c r="L153" i="35"/>
  <c r="P153" i="35"/>
  <c r="J153" i="35"/>
  <c r="N196" i="35"/>
  <c r="L196" i="35"/>
  <c r="S196" i="35"/>
  <c r="AA196" i="35" s="1"/>
  <c r="R196" i="35"/>
  <c r="P196" i="35"/>
  <c r="J196" i="35"/>
  <c r="N132" i="35"/>
  <c r="L132" i="35"/>
  <c r="S132" i="35"/>
  <c r="AA132" i="35" s="1"/>
  <c r="R132" i="35"/>
  <c r="P132" i="35"/>
  <c r="J132" i="35"/>
  <c r="J175" i="35"/>
  <c r="R175" i="35"/>
  <c r="S175" i="35"/>
  <c r="AA175" i="35" s="1"/>
  <c r="L175" i="35"/>
  <c r="N175" i="35"/>
  <c r="P175" i="35"/>
  <c r="N68" i="35"/>
  <c r="L68" i="35"/>
  <c r="S68" i="35"/>
  <c r="AA68" i="35" s="1"/>
  <c r="R68" i="35"/>
  <c r="P68" i="35"/>
  <c r="J68" i="35"/>
  <c r="N154" i="35"/>
  <c r="L154" i="35"/>
  <c r="S154" i="35"/>
  <c r="AA154" i="35" s="1"/>
  <c r="R154" i="35"/>
  <c r="P154" i="35"/>
  <c r="J154" i="35"/>
  <c r="R97" i="35"/>
  <c r="N97" i="35"/>
  <c r="S97" i="35"/>
  <c r="AA97" i="35" s="1"/>
  <c r="L97" i="35"/>
  <c r="P97" i="35"/>
  <c r="J97" i="35"/>
  <c r="S33" i="35"/>
  <c r="AA33" i="35" s="1"/>
  <c r="N33" i="35"/>
  <c r="R33" i="35"/>
  <c r="J33" i="35"/>
  <c r="L33" i="35"/>
  <c r="P33" i="35"/>
  <c r="S16" i="35"/>
  <c r="AA16" i="35" s="1"/>
  <c r="N16" i="35"/>
  <c r="R16" i="35"/>
  <c r="J16" i="35"/>
  <c r="P16" i="35"/>
  <c r="L16" i="35"/>
  <c r="J63" i="35"/>
  <c r="R63" i="35"/>
  <c r="S63" i="35"/>
  <c r="AA63" i="35" s="1"/>
  <c r="L63" i="35"/>
  <c r="P63" i="35"/>
  <c r="N63" i="35"/>
  <c r="N110" i="35"/>
  <c r="L110" i="35"/>
  <c r="S110" i="35"/>
  <c r="AA110" i="35" s="1"/>
  <c r="R110" i="35"/>
  <c r="P110" i="35"/>
  <c r="J110" i="35"/>
  <c r="S46" i="35"/>
  <c r="AA46" i="35" s="1"/>
  <c r="L46" i="35"/>
  <c r="R46" i="35"/>
  <c r="N46" i="35"/>
  <c r="J46" i="35"/>
  <c r="P46" i="35"/>
  <c r="AP279" i="20"/>
  <c r="AL279" i="20"/>
  <c r="AM279" i="20" s="1"/>
  <c r="AN279" i="20"/>
  <c r="AL260" i="20"/>
  <c r="AM260" i="20" s="1"/>
  <c r="AN260" i="20"/>
  <c r="AP260" i="20"/>
  <c r="AP249" i="20"/>
  <c r="AL249" i="20"/>
  <c r="AM249" i="20" s="1"/>
  <c r="AN249" i="20"/>
  <c r="AL285" i="20"/>
  <c r="AM285" i="20" s="1"/>
  <c r="AN285" i="20"/>
  <c r="AP285" i="20"/>
  <c r="AL335" i="20"/>
  <c r="AM335" i="20" s="1"/>
  <c r="AN335" i="20"/>
  <c r="AP335" i="20"/>
  <c r="AN380" i="20"/>
  <c r="AP380" i="20"/>
  <c r="AL380" i="20"/>
  <c r="AM380" i="20" s="1"/>
  <c r="AP271" i="20"/>
  <c r="AN271" i="20"/>
  <c r="AL271" i="20"/>
  <c r="AM271" i="20" s="1"/>
  <c r="AL264" i="20"/>
  <c r="AM264" i="20" s="1"/>
  <c r="AP264" i="20"/>
  <c r="AN264" i="20"/>
  <c r="AP284" i="20"/>
  <c r="AL284" i="20"/>
  <c r="AM284" i="20" s="1"/>
  <c r="AN284" i="20"/>
  <c r="AP328" i="20"/>
  <c r="AL328" i="20"/>
  <c r="AM328" i="20" s="1"/>
  <c r="AN328" i="20"/>
  <c r="P149" i="35"/>
  <c r="J149" i="35"/>
  <c r="S149" i="35"/>
  <c r="AA149" i="35" s="1"/>
  <c r="L149" i="35"/>
  <c r="N149" i="35"/>
  <c r="R149" i="35"/>
  <c r="P192" i="35"/>
  <c r="J192" i="35"/>
  <c r="S192" i="35"/>
  <c r="AA192" i="35" s="1"/>
  <c r="R192" i="35"/>
  <c r="L192" i="35"/>
  <c r="N192" i="35"/>
  <c r="P128" i="35"/>
  <c r="J128" i="35"/>
  <c r="S128" i="35"/>
  <c r="AA128" i="35" s="1"/>
  <c r="R128" i="35"/>
  <c r="L128" i="35"/>
  <c r="N128" i="35"/>
  <c r="P171" i="35"/>
  <c r="N171" i="35"/>
  <c r="S171" i="35"/>
  <c r="AA171" i="35" s="1"/>
  <c r="L171" i="35"/>
  <c r="R171" i="35"/>
  <c r="J171" i="35"/>
  <c r="P112" i="35"/>
  <c r="J112" i="35"/>
  <c r="S112" i="35"/>
  <c r="AA112" i="35" s="1"/>
  <c r="R112" i="35"/>
  <c r="L112" i="35"/>
  <c r="N112" i="35"/>
  <c r="P150" i="35"/>
  <c r="J150" i="35"/>
  <c r="S150" i="35"/>
  <c r="AA150" i="35" s="1"/>
  <c r="R150" i="35"/>
  <c r="L150" i="35"/>
  <c r="N150" i="35"/>
  <c r="P93" i="35"/>
  <c r="J93" i="35"/>
  <c r="S93" i="35"/>
  <c r="AA93" i="35" s="1"/>
  <c r="L93" i="35"/>
  <c r="N93" i="35"/>
  <c r="R93" i="35"/>
  <c r="P29" i="35"/>
  <c r="L29" i="35"/>
  <c r="R29" i="35"/>
  <c r="J29" i="35"/>
  <c r="N29" i="35"/>
  <c r="S29" i="35"/>
  <c r="AA29" i="35" s="1"/>
  <c r="P12" i="35"/>
  <c r="L12" i="35"/>
  <c r="R12" i="35"/>
  <c r="J12" i="35"/>
  <c r="N12" i="35"/>
  <c r="S12" i="35"/>
  <c r="AA12" i="35" s="1"/>
  <c r="P59" i="35"/>
  <c r="J59" i="35"/>
  <c r="S59" i="35"/>
  <c r="AA59" i="35" s="1"/>
  <c r="L59" i="35"/>
  <c r="N59" i="35"/>
  <c r="R59" i="35"/>
  <c r="P106" i="35"/>
  <c r="J106" i="35"/>
  <c r="S106" i="35"/>
  <c r="AA106" i="35" s="1"/>
  <c r="R106" i="35"/>
  <c r="L106" i="35"/>
  <c r="N106" i="35"/>
  <c r="P42" i="35"/>
  <c r="J42" i="35"/>
  <c r="R42" i="35"/>
  <c r="N42" i="35"/>
  <c r="L42" i="35"/>
  <c r="S42" i="35"/>
  <c r="AA42" i="35" s="1"/>
  <c r="P104" i="35"/>
  <c r="J104" i="35"/>
  <c r="S104" i="35"/>
  <c r="AA104" i="35" s="1"/>
  <c r="R104" i="35"/>
  <c r="N104" i="35"/>
  <c r="L104" i="35"/>
  <c r="P145" i="35"/>
  <c r="J145" i="35"/>
  <c r="S145" i="35"/>
  <c r="AA145" i="35" s="1"/>
  <c r="L145" i="35"/>
  <c r="R145" i="35"/>
  <c r="N145" i="35"/>
  <c r="P188" i="35"/>
  <c r="J188" i="35"/>
  <c r="S188" i="35"/>
  <c r="AA188" i="35" s="1"/>
  <c r="R188" i="35"/>
  <c r="N188" i="35"/>
  <c r="L188" i="35"/>
  <c r="P124" i="35"/>
  <c r="J124" i="35"/>
  <c r="S124" i="35"/>
  <c r="AA124" i="35" s="1"/>
  <c r="R124" i="35"/>
  <c r="N124" i="35"/>
  <c r="L124" i="35"/>
  <c r="P167" i="35"/>
  <c r="N167" i="35"/>
  <c r="S167" i="35"/>
  <c r="AA167" i="35" s="1"/>
  <c r="L167" i="35"/>
  <c r="J167" i="35"/>
  <c r="R167" i="35"/>
  <c r="P80" i="35"/>
  <c r="J80" i="35"/>
  <c r="S80" i="35"/>
  <c r="AA80" i="35" s="1"/>
  <c r="R80" i="35"/>
  <c r="N80" i="35"/>
  <c r="L80" i="35"/>
  <c r="P146" i="35"/>
  <c r="J146" i="35"/>
  <c r="S146" i="35"/>
  <c r="AA146" i="35" s="1"/>
  <c r="R146" i="35"/>
  <c r="N146" i="35"/>
  <c r="L146" i="35"/>
  <c r="P89" i="35"/>
  <c r="J89" i="35"/>
  <c r="S89" i="35"/>
  <c r="AA89" i="35" s="1"/>
  <c r="L89" i="35"/>
  <c r="R89" i="35"/>
  <c r="N89" i="35"/>
  <c r="P25" i="35"/>
  <c r="L25" i="35"/>
  <c r="R25" i="35"/>
  <c r="J25" i="35"/>
  <c r="S25" i="35"/>
  <c r="AA25" i="35" s="1"/>
  <c r="N25" i="35"/>
  <c r="P8" i="35"/>
  <c r="L8" i="35"/>
  <c r="R8" i="35"/>
  <c r="J8" i="35"/>
  <c r="S8" i="35"/>
  <c r="AA8" i="35" s="1"/>
  <c r="N8" i="35"/>
  <c r="P55" i="35"/>
  <c r="N55" i="35"/>
  <c r="R55" i="35"/>
  <c r="L55" i="35"/>
  <c r="S55" i="35"/>
  <c r="AA55" i="35" s="1"/>
  <c r="J55" i="35"/>
  <c r="P102" i="35"/>
  <c r="J102" i="35"/>
  <c r="S102" i="35"/>
  <c r="AA102" i="35" s="1"/>
  <c r="R102" i="35"/>
  <c r="N102" i="35"/>
  <c r="L102" i="35"/>
  <c r="P38" i="35"/>
  <c r="J38" i="35"/>
  <c r="R38" i="35"/>
  <c r="N38" i="35"/>
  <c r="S38" i="35"/>
  <c r="AA38" i="35" s="1"/>
  <c r="L38" i="35"/>
  <c r="N189" i="35"/>
  <c r="P189" i="35"/>
  <c r="J189" i="35"/>
  <c r="R189" i="35"/>
  <c r="S189" i="35"/>
  <c r="AA189" i="35" s="1"/>
  <c r="L189" i="35"/>
  <c r="N125" i="35"/>
  <c r="P125" i="35"/>
  <c r="J125" i="35"/>
  <c r="R125" i="35"/>
  <c r="S125" i="35"/>
  <c r="AA125" i="35" s="1"/>
  <c r="L125" i="35"/>
  <c r="L168" i="35"/>
  <c r="P168" i="35"/>
  <c r="J168" i="35"/>
  <c r="N168" i="35"/>
  <c r="R168" i="35"/>
  <c r="S168" i="35"/>
  <c r="AA168" i="35" s="1"/>
  <c r="L88" i="35"/>
  <c r="P88" i="35"/>
  <c r="J88" i="35"/>
  <c r="N88" i="35"/>
  <c r="S88" i="35"/>
  <c r="AA88" i="35" s="1"/>
  <c r="R88" i="35"/>
  <c r="R147" i="35"/>
  <c r="P147" i="35"/>
  <c r="N147" i="35"/>
  <c r="J147" i="35"/>
  <c r="S147" i="35"/>
  <c r="AA147" i="35" s="1"/>
  <c r="L147" i="35"/>
  <c r="L190" i="35"/>
  <c r="P190" i="35"/>
  <c r="J190" i="35"/>
  <c r="N190" i="35"/>
  <c r="S190" i="35"/>
  <c r="AA190" i="35" s="1"/>
  <c r="R190" i="35"/>
  <c r="L126" i="35"/>
  <c r="P126" i="35"/>
  <c r="J126" i="35"/>
  <c r="N126" i="35"/>
  <c r="R126" i="35"/>
  <c r="S126" i="35"/>
  <c r="AA126" i="35" s="1"/>
  <c r="N69" i="35"/>
  <c r="P69" i="35"/>
  <c r="J69" i="35"/>
  <c r="R69" i="35"/>
  <c r="S69" i="35"/>
  <c r="AA69" i="35" s="1"/>
  <c r="L69" i="35"/>
  <c r="N5" i="35"/>
  <c r="P5" i="35"/>
  <c r="L5" i="35"/>
  <c r="R5" i="35"/>
  <c r="S5" i="35" s="1"/>
  <c r="AA5" i="35" s="1"/>
  <c r="J5" i="35"/>
  <c r="R99" i="35"/>
  <c r="P99" i="35"/>
  <c r="N99" i="35"/>
  <c r="J99" i="35"/>
  <c r="S99" i="35"/>
  <c r="AA99" i="35" s="1"/>
  <c r="L99" i="35"/>
  <c r="N35" i="35"/>
  <c r="P35" i="35"/>
  <c r="J35" i="35"/>
  <c r="S35" i="35"/>
  <c r="AA35" i="35" s="1"/>
  <c r="L35" i="35"/>
  <c r="R35" i="35"/>
  <c r="L82" i="35"/>
  <c r="P82" i="35"/>
  <c r="J82" i="35"/>
  <c r="N82" i="35"/>
  <c r="S82" i="35"/>
  <c r="AA82" i="35" s="1"/>
  <c r="R82" i="35"/>
  <c r="L18" i="35"/>
  <c r="P18" i="35"/>
  <c r="J18" i="35"/>
  <c r="S18" i="35"/>
  <c r="AA18" i="35" s="1"/>
  <c r="R18" i="35"/>
  <c r="N18" i="35"/>
  <c r="P137" i="35"/>
  <c r="J137" i="35"/>
  <c r="S137" i="35"/>
  <c r="AA137" i="35" s="1"/>
  <c r="L137" i="35"/>
  <c r="N137" i="35"/>
  <c r="R137" i="35"/>
  <c r="P180" i="35"/>
  <c r="J180" i="35"/>
  <c r="S180" i="35"/>
  <c r="AA180" i="35" s="1"/>
  <c r="R180" i="35"/>
  <c r="L180" i="35"/>
  <c r="N180" i="35"/>
  <c r="P116" i="35"/>
  <c r="J116" i="35"/>
  <c r="S116" i="35"/>
  <c r="AA116" i="35" s="1"/>
  <c r="R116" i="35"/>
  <c r="L116" i="35"/>
  <c r="N116" i="35"/>
  <c r="P159" i="35"/>
  <c r="N159" i="35"/>
  <c r="S159" i="35"/>
  <c r="AA159" i="35" s="1"/>
  <c r="L159" i="35"/>
  <c r="R159" i="35"/>
  <c r="J159" i="35"/>
  <c r="P202" i="35"/>
  <c r="J202" i="35"/>
  <c r="S202" i="35"/>
  <c r="AA202" i="35" s="1"/>
  <c r="R202" i="35"/>
  <c r="L202" i="35"/>
  <c r="N202" i="35"/>
  <c r="P138" i="35"/>
  <c r="J138" i="35"/>
  <c r="S138" i="35"/>
  <c r="AA138" i="35" s="1"/>
  <c r="R138" i="35"/>
  <c r="L138" i="35"/>
  <c r="N138" i="35"/>
  <c r="P81" i="35"/>
  <c r="J81" i="35"/>
  <c r="S81" i="35"/>
  <c r="AA81" i="35" s="1"/>
  <c r="L81" i="35"/>
  <c r="N81" i="35"/>
  <c r="R81" i="35"/>
  <c r="P17" i="35"/>
  <c r="L17" i="35"/>
  <c r="R17" i="35"/>
  <c r="J17" i="35"/>
  <c r="N17" i="35"/>
  <c r="S17" i="35"/>
  <c r="AA17" i="35" s="1"/>
  <c r="P111" i="35"/>
  <c r="N111" i="35"/>
  <c r="S111" i="35"/>
  <c r="AA111" i="35" s="1"/>
  <c r="L111" i="35"/>
  <c r="R111" i="35"/>
  <c r="J111" i="35"/>
  <c r="P47" i="35"/>
  <c r="N47" i="35"/>
  <c r="R47" i="35"/>
  <c r="L47" i="35"/>
  <c r="J47" i="35"/>
  <c r="S47" i="35"/>
  <c r="AA47" i="35" s="1"/>
  <c r="P94" i="35"/>
  <c r="J94" i="35"/>
  <c r="S94" i="35"/>
  <c r="AA94" i="35" s="1"/>
  <c r="R94" i="35"/>
  <c r="L94" i="35"/>
  <c r="N94" i="35"/>
  <c r="P30" i="35"/>
  <c r="J30" i="35"/>
  <c r="R30" i="35"/>
  <c r="N30" i="35"/>
  <c r="L30" i="35"/>
  <c r="S30" i="35"/>
  <c r="AA30" i="35" s="1"/>
  <c r="AN359" i="20"/>
  <c r="AL359" i="20"/>
  <c r="AM359" i="20" s="1"/>
  <c r="AP359" i="20"/>
  <c r="AL303" i="20"/>
  <c r="AM303" i="20" s="1"/>
  <c r="AN303" i="20"/>
  <c r="AP303" i="20"/>
  <c r="AN20" i="40"/>
  <c r="AJ21" i="40"/>
  <c r="AN21" i="40" s="1"/>
  <c r="AN26" i="40"/>
  <c r="AJ27" i="40"/>
  <c r="AN27" i="40" s="1"/>
  <c r="AJ63" i="40"/>
  <c r="AN63" i="40" s="1"/>
  <c r="AN62" i="40"/>
  <c r="AN32" i="40"/>
  <c r="AJ33" i="40"/>
  <c r="AN33" i="40" s="1"/>
  <c r="AE123" i="57"/>
  <c r="AI123" i="55"/>
  <c r="AH123" i="57"/>
  <c r="D66" i="57"/>
  <c r="AC66" i="57" s="1"/>
  <c r="AC12" i="57"/>
  <c r="J15" i="20"/>
  <c r="I616" i="19"/>
  <c r="I816" i="19"/>
  <c r="I416" i="19"/>
  <c r="I1016" i="19"/>
  <c r="I216" i="19"/>
  <c r="D75" i="57"/>
  <c r="AC75" i="57" s="1"/>
  <c r="AC21" i="57"/>
  <c r="H1031" i="19"/>
  <c r="H831" i="19"/>
  <c r="H431" i="19"/>
  <c r="H30" i="20"/>
  <c r="H631" i="19"/>
  <c r="F30" i="20"/>
  <c r="H231" i="19"/>
  <c r="H1076" i="19"/>
  <c r="H476" i="19"/>
  <c r="H676" i="19"/>
  <c r="F75" i="20"/>
  <c r="H876" i="19"/>
  <c r="H75" i="20"/>
  <c r="H276" i="19"/>
  <c r="H802" i="19"/>
  <c r="F201" i="20"/>
  <c r="H402" i="19"/>
  <c r="H1202" i="19"/>
  <c r="H602" i="19"/>
  <c r="H201" i="20"/>
  <c r="H1002" i="19"/>
  <c r="I201" i="20"/>
  <c r="G201" i="20"/>
  <c r="AK201" i="20"/>
  <c r="I1056" i="19"/>
  <c r="I256" i="19"/>
  <c r="J55" i="20"/>
  <c r="I456" i="19"/>
  <c r="I856" i="19"/>
  <c r="I656" i="19"/>
  <c r="G55" i="20"/>
  <c r="I55" i="20"/>
  <c r="AK55" i="20"/>
  <c r="C110" i="57"/>
  <c r="AB110" i="57" s="1"/>
  <c r="AB56" i="57"/>
  <c r="I1096" i="19"/>
  <c r="I296" i="19"/>
  <c r="J95" i="20"/>
  <c r="I496" i="19"/>
  <c r="I896" i="19"/>
  <c r="I696" i="19"/>
  <c r="C86" i="57"/>
  <c r="AB86" i="57" s="1"/>
  <c r="AB32" i="57"/>
  <c r="AK89" i="20"/>
  <c r="G89" i="20"/>
  <c r="I89" i="20"/>
  <c r="F71" i="20"/>
  <c r="H472" i="19"/>
  <c r="H1072" i="19"/>
  <c r="H872" i="19"/>
  <c r="H71" i="20"/>
  <c r="H272" i="19"/>
  <c r="H672" i="19"/>
  <c r="H66" i="20"/>
  <c r="H667" i="19"/>
  <c r="H1067" i="19"/>
  <c r="H267" i="19"/>
  <c r="H467" i="19"/>
  <c r="F66" i="20"/>
  <c r="H867" i="19"/>
  <c r="H730" i="19"/>
  <c r="F129" i="20"/>
  <c r="H330" i="19"/>
  <c r="H129" i="20"/>
  <c r="H930" i="19"/>
  <c r="H1130" i="19"/>
  <c r="H530" i="19"/>
  <c r="I981" i="19"/>
  <c r="I781" i="19"/>
  <c r="J180" i="20"/>
  <c r="I381" i="19"/>
  <c r="I1181" i="19"/>
  <c r="I581" i="19"/>
  <c r="AK134" i="20"/>
  <c r="G134" i="20"/>
  <c r="I134" i="20"/>
  <c r="C102" i="55"/>
  <c r="AB102" i="55" s="1"/>
  <c r="AB48" i="55"/>
  <c r="J170" i="20"/>
  <c r="I371" i="19"/>
  <c r="I1171" i="19"/>
  <c r="I571" i="19"/>
  <c r="I971" i="19"/>
  <c r="I771" i="19"/>
  <c r="J32" i="20"/>
  <c r="I633" i="19"/>
  <c r="I1033" i="19"/>
  <c r="I233" i="19"/>
  <c r="I833" i="19"/>
  <c r="I433" i="19"/>
  <c r="AC38" i="57"/>
  <c r="D92" i="57"/>
  <c r="AC92" i="57" s="1"/>
  <c r="AK160" i="20"/>
  <c r="G160" i="20"/>
  <c r="I160" i="20"/>
  <c r="I892" i="19"/>
  <c r="I692" i="19"/>
  <c r="I1092" i="19"/>
  <c r="I292" i="19"/>
  <c r="J91" i="20"/>
  <c r="I492" i="19"/>
  <c r="AK82" i="20"/>
  <c r="G82" i="20"/>
  <c r="I82" i="20"/>
  <c r="D71" i="55"/>
  <c r="AC71" i="55" s="1"/>
  <c r="AC17" i="55"/>
  <c r="H797" i="19"/>
  <c r="H196" i="20"/>
  <c r="H997" i="19"/>
  <c r="F196" i="20"/>
  <c r="H597" i="19"/>
  <c r="H1197" i="19"/>
  <c r="H397" i="19"/>
  <c r="AK58" i="20"/>
  <c r="G58" i="20"/>
  <c r="I58" i="20"/>
  <c r="AK44" i="20"/>
  <c r="I44" i="20"/>
  <c r="G44" i="20"/>
  <c r="I926" i="19"/>
  <c r="I726" i="19"/>
  <c r="I1126" i="19"/>
  <c r="I326" i="19"/>
  <c r="J125" i="20"/>
  <c r="I526" i="19"/>
  <c r="I176" i="20"/>
  <c r="AK176" i="20"/>
  <c r="G176" i="20"/>
  <c r="H499" i="19"/>
  <c r="F98" i="20"/>
  <c r="H899" i="19"/>
  <c r="H98" i="20"/>
  <c r="H699" i="19"/>
  <c r="H1099" i="19"/>
  <c r="H299" i="19"/>
  <c r="G161" i="20"/>
  <c r="AK161" i="20"/>
  <c r="I161" i="20"/>
  <c r="H13" i="20"/>
  <c r="H1014" i="19"/>
  <c r="F13" i="20"/>
  <c r="H214" i="19"/>
  <c r="H414" i="19"/>
  <c r="H814" i="19"/>
  <c r="H614" i="19"/>
  <c r="H1105" i="19"/>
  <c r="H305" i="19"/>
  <c r="H505" i="19"/>
  <c r="F104" i="20"/>
  <c r="H905" i="19"/>
  <c r="H104" i="20"/>
  <c r="H705" i="19"/>
  <c r="H78" i="20"/>
  <c r="H279" i="19"/>
  <c r="H1079" i="19"/>
  <c r="H879" i="19"/>
  <c r="H479" i="19"/>
  <c r="F78" i="20"/>
  <c r="H679" i="19"/>
  <c r="C98" i="55"/>
  <c r="AB98" i="55" s="1"/>
  <c r="AB44" i="55"/>
  <c r="H439" i="19"/>
  <c r="H38" i="20"/>
  <c r="H639" i="19"/>
  <c r="F38" i="20"/>
  <c r="H239" i="19"/>
  <c r="H1039" i="19"/>
  <c r="H839" i="19"/>
  <c r="AK38" i="20"/>
  <c r="I38" i="20"/>
  <c r="G38" i="20"/>
  <c r="C69" i="57"/>
  <c r="AB69" i="57" s="1"/>
  <c r="AB15" i="57"/>
  <c r="I966" i="19"/>
  <c r="I766" i="19"/>
  <c r="I1166" i="19"/>
  <c r="J165" i="20"/>
  <c r="I566" i="19"/>
  <c r="I366" i="19"/>
  <c r="F72" i="20"/>
  <c r="H873" i="19"/>
  <c r="H72" i="20"/>
  <c r="H673" i="19"/>
  <c r="H1073" i="19"/>
  <c r="H273" i="19"/>
  <c r="H473" i="19"/>
  <c r="I1115" i="19"/>
  <c r="I515" i="19"/>
  <c r="I915" i="19"/>
  <c r="I715" i="19"/>
  <c r="J114" i="20"/>
  <c r="I315" i="19"/>
  <c r="H650" i="19"/>
  <c r="F49" i="20"/>
  <c r="H250" i="19"/>
  <c r="H49" i="20"/>
  <c r="H850" i="19"/>
  <c r="H1050" i="19"/>
  <c r="H450" i="19"/>
  <c r="AB37" i="57"/>
  <c r="C91" i="57"/>
  <c r="AB91" i="57" s="1"/>
  <c r="I1169" i="19"/>
  <c r="I569" i="19"/>
  <c r="I969" i="19"/>
  <c r="I769" i="19"/>
  <c r="J168" i="20"/>
  <c r="I369" i="19"/>
  <c r="AC31" i="57"/>
  <c r="D85" i="57"/>
  <c r="AC85" i="57" s="1"/>
  <c r="AK47" i="20"/>
  <c r="G47" i="20"/>
  <c r="I47" i="20"/>
  <c r="D95" i="55"/>
  <c r="AC95" i="55" s="1"/>
  <c r="AC41" i="55"/>
  <c r="J35" i="20"/>
  <c r="I636" i="19"/>
  <c r="I836" i="19"/>
  <c r="I236" i="19"/>
  <c r="I1036" i="19"/>
  <c r="I436" i="19"/>
  <c r="I1180" i="19"/>
  <c r="I380" i="19"/>
  <c r="J179" i="20"/>
  <c r="I780" i="19"/>
  <c r="I980" i="19"/>
  <c r="I580" i="19"/>
  <c r="C105" i="55"/>
  <c r="AB105" i="55" s="1"/>
  <c r="AB51" i="55"/>
  <c r="I374" i="19"/>
  <c r="J173" i="20"/>
  <c r="I574" i="19"/>
  <c r="I974" i="19"/>
  <c r="I774" i="19"/>
  <c r="I1174" i="19"/>
  <c r="D78" i="57"/>
  <c r="AC78" i="57" s="1"/>
  <c r="AC24" i="57"/>
  <c r="AB45" i="55"/>
  <c r="C99" i="55"/>
  <c r="AB99" i="55" s="1"/>
  <c r="C76" i="55"/>
  <c r="AB76" i="55" s="1"/>
  <c r="AB22" i="55"/>
  <c r="J171" i="20"/>
  <c r="I772" i="19"/>
  <c r="I972" i="19"/>
  <c r="I572" i="19"/>
  <c r="I1172" i="19"/>
  <c r="I372" i="19"/>
  <c r="I34" i="20"/>
  <c r="AK34" i="20"/>
  <c r="G34" i="20"/>
  <c r="F53" i="20"/>
  <c r="H254" i="19"/>
  <c r="H53" i="20"/>
  <c r="H454" i="19"/>
  <c r="H1054" i="19"/>
  <c r="H854" i="19"/>
  <c r="H654" i="19"/>
  <c r="AC18" i="55"/>
  <c r="D72" i="55"/>
  <c r="AC72" i="55" s="1"/>
  <c r="H988" i="19"/>
  <c r="H187" i="20"/>
  <c r="H388" i="19"/>
  <c r="H1188" i="19"/>
  <c r="H588" i="19"/>
  <c r="H788" i="19"/>
  <c r="F187" i="20"/>
  <c r="AK200" i="20"/>
  <c r="G200" i="20"/>
  <c r="I200" i="20"/>
  <c r="AK158" i="20"/>
  <c r="G158" i="20"/>
  <c r="I158" i="20"/>
  <c r="H144" i="20"/>
  <c r="H945" i="19"/>
  <c r="H1145" i="19"/>
  <c r="H345" i="19"/>
  <c r="H545" i="19"/>
  <c r="F144" i="20"/>
  <c r="H745" i="19"/>
  <c r="H86" i="20"/>
  <c r="H287" i="19"/>
  <c r="H1087" i="19"/>
  <c r="H887" i="19"/>
  <c r="H487" i="19"/>
  <c r="F86" i="20"/>
  <c r="H687" i="19"/>
  <c r="I996" i="19"/>
  <c r="I596" i="19"/>
  <c r="I1196" i="19"/>
  <c r="I396" i="19"/>
  <c r="J195" i="20"/>
  <c r="I796" i="19"/>
  <c r="F73" i="20"/>
  <c r="H274" i="19"/>
  <c r="H73" i="20"/>
  <c r="H874" i="19"/>
  <c r="H1074" i="19"/>
  <c r="H474" i="19"/>
  <c r="H674" i="19"/>
  <c r="C88" i="55"/>
  <c r="AB88" i="55" s="1"/>
  <c r="AB34" i="55"/>
  <c r="H120" i="20"/>
  <c r="H321" i="19"/>
  <c r="H1121" i="19"/>
  <c r="H721" i="19"/>
  <c r="H521" i="19"/>
  <c r="F120" i="20"/>
  <c r="H921" i="19"/>
  <c r="AB52" i="57"/>
  <c r="C106" i="57"/>
  <c r="AB106" i="57" s="1"/>
  <c r="H145" i="20"/>
  <c r="H946" i="19"/>
  <c r="H1146" i="19"/>
  <c r="H546" i="19"/>
  <c r="H746" i="19"/>
  <c r="F145" i="20"/>
  <c r="H346" i="19"/>
  <c r="I127" i="20"/>
  <c r="AK127" i="20"/>
  <c r="G127" i="20"/>
  <c r="F198" i="20"/>
  <c r="H599" i="19"/>
  <c r="H198" i="20"/>
  <c r="H399" i="19"/>
  <c r="H1199" i="19"/>
  <c r="H999" i="19"/>
  <c r="H799" i="19"/>
  <c r="D104" i="57"/>
  <c r="AC104" i="57" s="1"/>
  <c r="AC50" i="57"/>
  <c r="AK172" i="20"/>
  <c r="I172" i="20"/>
  <c r="G172" i="20"/>
  <c r="AK103" i="20"/>
  <c r="G103" i="20"/>
  <c r="I103" i="20"/>
  <c r="H785" i="19"/>
  <c r="F184" i="20"/>
  <c r="H585" i="19"/>
  <c r="H184" i="20"/>
  <c r="H985" i="19"/>
  <c r="H1185" i="19"/>
  <c r="H385" i="19"/>
  <c r="AB39" i="57"/>
  <c r="C93" i="57"/>
  <c r="AB93" i="57" s="1"/>
  <c r="AK13" i="20"/>
  <c r="G13" i="20"/>
  <c r="I13" i="20"/>
  <c r="I1065" i="19"/>
  <c r="I465" i="19"/>
  <c r="I865" i="19"/>
  <c r="I665" i="19"/>
  <c r="J64" i="20"/>
  <c r="I265" i="19"/>
  <c r="H1193" i="19"/>
  <c r="H393" i="19"/>
  <c r="H793" i="19"/>
  <c r="F192" i="20"/>
  <c r="H593" i="19"/>
  <c r="H192" i="20"/>
  <c r="H993" i="19"/>
  <c r="F29" i="20"/>
  <c r="H230" i="19"/>
  <c r="H1030" i="19"/>
  <c r="H430" i="19"/>
  <c r="H630" i="19"/>
  <c r="H29" i="20"/>
  <c r="H830" i="19"/>
  <c r="AB35" i="57"/>
  <c r="C89" i="57"/>
  <c r="AB89" i="57" s="1"/>
  <c r="I132" i="20"/>
  <c r="G132" i="20"/>
  <c r="AK132" i="20"/>
  <c r="G136" i="20"/>
  <c r="I136" i="20"/>
  <c r="AK136" i="20"/>
  <c r="I1075" i="19"/>
  <c r="I475" i="19"/>
  <c r="I875" i="19"/>
  <c r="I675" i="19"/>
  <c r="J74" i="20"/>
  <c r="I275" i="19"/>
  <c r="AK60" i="20"/>
  <c r="I60" i="20"/>
  <c r="G60" i="20"/>
  <c r="AK188" i="20"/>
  <c r="I188" i="20"/>
  <c r="G188" i="20"/>
  <c r="I114" i="20"/>
  <c r="AK114" i="20"/>
  <c r="G114" i="20"/>
  <c r="I232" i="19"/>
  <c r="J31" i="20"/>
  <c r="I432" i="19"/>
  <c r="I832" i="19"/>
  <c r="I632" i="19"/>
  <c r="I1032" i="19"/>
  <c r="AB11" i="57"/>
  <c r="C65" i="57"/>
  <c r="AB65" i="57" s="1"/>
  <c r="I418" i="19"/>
  <c r="J17" i="20"/>
  <c r="I218" i="19"/>
  <c r="I818" i="19"/>
  <c r="I618" i="19"/>
  <c r="I1018" i="19"/>
  <c r="H1119" i="19"/>
  <c r="H919" i="19"/>
  <c r="H519" i="19"/>
  <c r="F118" i="20"/>
  <c r="H719" i="19"/>
  <c r="H118" i="20"/>
  <c r="H319" i="19"/>
  <c r="D101" i="55"/>
  <c r="AC101" i="55" s="1"/>
  <c r="AC47" i="55"/>
  <c r="J41" i="20"/>
  <c r="I842" i="19"/>
  <c r="I642" i="19"/>
  <c r="I242" i="19"/>
  <c r="I1042" i="19"/>
  <c r="I442" i="19"/>
  <c r="H428" i="19"/>
  <c r="H228" i="19"/>
  <c r="H1028" i="19"/>
  <c r="F27" i="20"/>
  <c r="H828" i="19"/>
  <c r="H628" i="19"/>
  <c r="H27" i="20"/>
  <c r="AB8" i="55"/>
  <c r="C62" i="55"/>
  <c r="AB62" i="55" s="1"/>
  <c r="H700" i="19"/>
  <c r="F99" i="20"/>
  <c r="H900" i="19"/>
  <c r="H99" i="20"/>
  <c r="H300" i="19"/>
  <c r="H1100" i="19"/>
  <c r="H500" i="19"/>
  <c r="AK185" i="20"/>
  <c r="I185" i="20"/>
  <c r="G185" i="20"/>
  <c r="I189" i="20"/>
  <c r="AK189" i="20"/>
  <c r="G189" i="20"/>
  <c r="AB49" i="57"/>
  <c r="C103" i="57"/>
  <c r="AB103" i="57" s="1"/>
  <c r="AB40" i="55"/>
  <c r="C94" i="55"/>
  <c r="AB94" i="55" s="1"/>
  <c r="J97" i="20"/>
  <c r="I498" i="19"/>
  <c r="I898" i="19"/>
  <c r="I698" i="19"/>
  <c r="I1098" i="19"/>
  <c r="I298" i="19"/>
  <c r="C80" i="57"/>
  <c r="AB80" i="57" s="1"/>
  <c r="AB26" i="57"/>
  <c r="C66" i="55"/>
  <c r="AB66" i="55" s="1"/>
  <c r="AB12" i="55"/>
  <c r="AK6" i="20"/>
  <c r="G6" i="20"/>
  <c r="I6" i="20"/>
  <c r="C75" i="57"/>
  <c r="AB75" i="57" s="1"/>
  <c r="AB21" i="57"/>
  <c r="D90" i="55"/>
  <c r="AC90" i="55" s="1"/>
  <c r="AC36" i="55"/>
  <c r="G14" i="20"/>
  <c r="I14" i="20"/>
  <c r="AK14" i="20"/>
  <c r="I703" i="19"/>
  <c r="J102" i="20"/>
  <c r="I303" i="19"/>
  <c r="I1103" i="19"/>
  <c r="I503" i="19"/>
  <c r="I903" i="19"/>
  <c r="J50" i="20"/>
  <c r="I251" i="19"/>
  <c r="I1051" i="19"/>
  <c r="I451" i="19"/>
  <c r="I851" i="19"/>
  <c r="I651" i="19"/>
  <c r="C96" i="57"/>
  <c r="AB96" i="57" s="1"/>
  <c r="AB42" i="57"/>
  <c r="J164" i="20"/>
  <c r="I365" i="19"/>
  <c r="I1165" i="19"/>
  <c r="I565" i="19"/>
  <c r="I965" i="19"/>
  <c r="I765" i="19"/>
  <c r="AK52" i="20"/>
  <c r="I52" i="20"/>
  <c r="G52" i="20"/>
  <c r="AK111" i="20"/>
  <c r="G111" i="20"/>
  <c r="I111" i="20"/>
  <c r="AK181" i="20"/>
  <c r="G181" i="20"/>
  <c r="I181" i="20"/>
  <c r="C92" i="55"/>
  <c r="AB92" i="55" s="1"/>
  <c r="AB38" i="55"/>
  <c r="H483" i="19"/>
  <c r="F82" i="20"/>
  <c r="H883" i="19"/>
  <c r="H1083" i="19"/>
  <c r="H283" i="19"/>
  <c r="H82" i="20"/>
  <c r="H683" i="19"/>
  <c r="C100" i="57"/>
  <c r="AB100" i="57" s="1"/>
  <c r="AB46" i="57"/>
  <c r="I414" i="19"/>
  <c r="J13" i="20"/>
  <c r="I614" i="19"/>
  <c r="I814" i="19"/>
  <c r="I214" i="19"/>
  <c r="I1014" i="19"/>
  <c r="G143" i="20"/>
  <c r="I143" i="20"/>
  <c r="AK143" i="20"/>
  <c r="I104" i="20"/>
  <c r="AK104" i="20"/>
  <c r="G104" i="20"/>
  <c r="AC13" i="57"/>
  <c r="D67" i="57"/>
  <c r="AC67" i="57" s="1"/>
  <c r="AB13" i="55"/>
  <c r="C67" i="55"/>
  <c r="AB67" i="55" s="1"/>
  <c r="I639" i="19"/>
  <c r="J38" i="20"/>
  <c r="I239" i="19"/>
  <c r="I1039" i="19"/>
  <c r="I439" i="19"/>
  <c r="I839" i="19"/>
  <c r="AB27" i="57"/>
  <c r="C81" i="57"/>
  <c r="AB81" i="57" s="1"/>
  <c r="I29" i="20"/>
  <c r="AK29" i="20"/>
  <c r="G29" i="20"/>
  <c r="AC15" i="57"/>
  <c r="D69" i="57"/>
  <c r="AC69" i="57" s="1"/>
  <c r="I902" i="19"/>
  <c r="I702" i="19"/>
  <c r="I1102" i="19"/>
  <c r="I302" i="19"/>
  <c r="J101" i="20"/>
  <c r="I502" i="19"/>
  <c r="I165" i="20"/>
  <c r="AK165" i="20"/>
  <c r="G165" i="20"/>
  <c r="AK149" i="20"/>
  <c r="G149" i="20"/>
  <c r="I149" i="20"/>
  <c r="H188" i="20"/>
  <c r="H989" i="19"/>
  <c r="F188" i="20"/>
  <c r="H589" i="19"/>
  <c r="H1189" i="19"/>
  <c r="H389" i="19"/>
  <c r="H789" i="19"/>
  <c r="I1052" i="19"/>
  <c r="I252" i="19"/>
  <c r="J51" i="20"/>
  <c r="I452" i="19"/>
  <c r="I852" i="19"/>
  <c r="I652" i="19"/>
  <c r="D111" i="57"/>
  <c r="AC111" i="57" s="1"/>
  <c r="AC57" i="57"/>
  <c r="C111" i="57"/>
  <c r="AB111" i="57" s="1"/>
  <c r="AB57" i="57"/>
  <c r="I31" i="20"/>
  <c r="AK31" i="20"/>
  <c r="G31" i="20"/>
  <c r="AB31" i="57"/>
  <c r="C85" i="57"/>
  <c r="AB85" i="57" s="1"/>
  <c r="F193" i="20"/>
  <c r="H394" i="19"/>
  <c r="H193" i="20"/>
  <c r="H994" i="19"/>
  <c r="H1194" i="19"/>
  <c r="H594" i="19"/>
  <c r="H794" i="19"/>
  <c r="AK193" i="20"/>
  <c r="I193" i="20"/>
  <c r="G193" i="20"/>
  <c r="AC53" i="55"/>
  <c r="D107" i="55"/>
  <c r="AC107" i="55" s="1"/>
  <c r="AB53" i="57"/>
  <c r="C107" i="57"/>
  <c r="AB107" i="57" s="1"/>
  <c r="F106" i="20"/>
  <c r="H907" i="19"/>
  <c r="H106" i="20"/>
  <c r="H707" i="19"/>
  <c r="H1107" i="19"/>
  <c r="H307" i="19"/>
  <c r="H507" i="19"/>
  <c r="I1093" i="19"/>
  <c r="I493" i="19"/>
  <c r="I893" i="19"/>
  <c r="I693" i="19"/>
  <c r="J92" i="20"/>
  <c r="I293" i="19"/>
  <c r="H1111" i="19"/>
  <c r="H911" i="19"/>
  <c r="H511" i="19"/>
  <c r="F110" i="20"/>
  <c r="H711" i="19"/>
  <c r="H110" i="20"/>
  <c r="H311" i="19"/>
  <c r="I45" i="20"/>
  <c r="AK45" i="20"/>
  <c r="G45" i="20"/>
  <c r="AK173" i="20"/>
  <c r="G173" i="20"/>
  <c r="I173" i="20"/>
  <c r="J96" i="20"/>
  <c r="I297" i="19"/>
  <c r="I1097" i="19"/>
  <c r="I497" i="19"/>
  <c r="I897" i="19"/>
  <c r="I697" i="19"/>
  <c r="I747" i="19"/>
  <c r="J146" i="20"/>
  <c r="I347" i="19"/>
  <c r="I1147" i="19"/>
  <c r="I547" i="19"/>
  <c r="I947" i="19"/>
  <c r="B6" i="29"/>
  <c r="B25" i="29"/>
  <c r="B41" i="29"/>
  <c r="B57" i="29"/>
  <c r="B73" i="29"/>
  <c r="B89" i="29"/>
  <c r="B105" i="29"/>
  <c r="B121" i="29"/>
  <c r="B137" i="29"/>
  <c r="B153" i="29"/>
  <c r="B169" i="29"/>
  <c r="B185" i="29"/>
  <c r="B10" i="29"/>
  <c r="B26" i="29"/>
  <c r="B42" i="29"/>
  <c r="B58" i="29"/>
  <c r="B74" i="29"/>
  <c r="B90" i="29"/>
  <c r="B106" i="29"/>
  <c r="B122" i="29"/>
  <c r="B138" i="29"/>
  <c r="B154" i="29"/>
  <c r="B170" i="29"/>
  <c r="B186" i="29"/>
  <c r="B11" i="29"/>
  <c r="B27" i="29"/>
  <c r="B43" i="29"/>
  <c r="B59" i="29"/>
  <c r="B75" i="29"/>
  <c r="B91" i="29"/>
  <c r="B107" i="29"/>
  <c r="B123" i="29"/>
  <c r="B139" i="29"/>
  <c r="B155" i="29"/>
  <c r="B171" i="29"/>
  <c r="B187" i="29"/>
  <c r="B7" i="29"/>
  <c r="B24" i="29"/>
  <c r="B40" i="29"/>
  <c r="B56" i="29"/>
  <c r="B88" i="29"/>
  <c r="B120" i="29"/>
  <c r="B152" i="29"/>
  <c r="B200" i="29"/>
  <c r="B8" i="29"/>
  <c r="B13" i="29"/>
  <c r="B29" i="29"/>
  <c r="B45" i="29"/>
  <c r="B61" i="29"/>
  <c r="B77" i="29"/>
  <c r="B93" i="29"/>
  <c r="B109" i="29"/>
  <c r="B125" i="29"/>
  <c r="B141" i="29"/>
  <c r="B157" i="29"/>
  <c r="B173" i="29"/>
  <c r="B189" i="29"/>
  <c r="B14" i="29"/>
  <c r="B30" i="29"/>
  <c r="B46" i="29"/>
  <c r="B62" i="29"/>
  <c r="B78" i="29"/>
  <c r="B94" i="29"/>
  <c r="B110" i="29"/>
  <c r="B126" i="29"/>
  <c r="B142" i="29"/>
  <c r="B158" i="29"/>
  <c r="B174" i="29"/>
  <c r="B190" i="29"/>
  <c r="B15" i="29"/>
  <c r="B31" i="29"/>
  <c r="B47" i="29"/>
  <c r="B63" i="29"/>
  <c r="B79" i="29"/>
  <c r="B95" i="29"/>
  <c r="B111" i="29"/>
  <c r="B127" i="29"/>
  <c r="B143" i="29"/>
  <c r="B159" i="29"/>
  <c r="B175" i="29"/>
  <c r="B191" i="29"/>
  <c r="B12" i="29"/>
  <c r="B28" i="29"/>
  <c r="B44" i="29"/>
  <c r="B60" i="29"/>
  <c r="B76" i="29"/>
  <c r="B92" i="29"/>
  <c r="B108" i="29"/>
  <c r="B124" i="29"/>
  <c r="B140" i="29"/>
  <c r="B156" i="29"/>
  <c r="B172" i="29"/>
  <c r="B188" i="29"/>
  <c r="B203" i="29"/>
  <c r="B48" i="29"/>
  <c r="B96" i="29"/>
  <c r="B128" i="29"/>
  <c r="B160" i="29"/>
  <c r="B176" i="29"/>
  <c r="B4" i="29"/>
  <c r="B5" i="29"/>
  <c r="B17" i="29"/>
  <c r="B33" i="29"/>
  <c r="B49" i="29"/>
  <c r="B65" i="29"/>
  <c r="B81" i="29"/>
  <c r="B97" i="29"/>
  <c r="B113" i="29"/>
  <c r="B129" i="29"/>
  <c r="B145" i="29"/>
  <c r="B161" i="29"/>
  <c r="B177" i="29"/>
  <c r="B193" i="29"/>
  <c r="B18" i="29"/>
  <c r="B34" i="29"/>
  <c r="B50" i="29"/>
  <c r="B66" i="29"/>
  <c r="B82" i="29"/>
  <c r="B98" i="29"/>
  <c r="B114" i="29"/>
  <c r="B130" i="29"/>
  <c r="B146" i="29"/>
  <c r="B162" i="29"/>
  <c r="B178" i="29"/>
  <c r="B194" i="29"/>
  <c r="B19" i="29"/>
  <c r="B35" i="29"/>
  <c r="B51" i="29"/>
  <c r="B67" i="29"/>
  <c r="B83" i="29"/>
  <c r="B99" i="29"/>
  <c r="B115" i="29"/>
  <c r="B131" i="29"/>
  <c r="B147" i="29"/>
  <c r="B163" i="29"/>
  <c r="B179" i="29"/>
  <c r="B195" i="29"/>
  <c r="B16" i="29"/>
  <c r="B32" i="29"/>
  <c r="B64" i="29"/>
  <c r="B80" i="29"/>
  <c r="B112" i="29"/>
  <c r="B144" i="29"/>
  <c r="B192" i="29"/>
  <c r="B9" i="29"/>
  <c r="B21" i="29"/>
  <c r="B37" i="29"/>
  <c r="B53" i="29"/>
  <c r="B69" i="29"/>
  <c r="B85" i="29"/>
  <c r="B101" i="29"/>
  <c r="B117" i="29"/>
  <c r="B133" i="29"/>
  <c r="B149" i="29"/>
  <c r="B165" i="29"/>
  <c r="B181" i="29"/>
  <c r="B197" i="29"/>
  <c r="B22" i="29"/>
  <c r="B38" i="29"/>
  <c r="B54" i="29"/>
  <c r="B70" i="29"/>
  <c r="B86" i="29"/>
  <c r="B102" i="29"/>
  <c r="B118" i="29"/>
  <c r="B134" i="29"/>
  <c r="B150" i="29"/>
  <c r="B166" i="29"/>
  <c r="B182" i="29"/>
  <c r="B198" i="29"/>
  <c r="B23" i="29"/>
  <c r="B39" i="29"/>
  <c r="B55" i="29"/>
  <c r="B71" i="29"/>
  <c r="B87" i="29"/>
  <c r="B103" i="29"/>
  <c r="B119" i="29"/>
  <c r="B135" i="29"/>
  <c r="B151" i="29"/>
  <c r="B167" i="29"/>
  <c r="B183" i="29"/>
  <c r="B199" i="29"/>
  <c r="B20" i="29"/>
  <c r="B36" i="29"/>
  <c r="B52" i="29"/>
  <c r="B68" i="29"/>
  <c r="B84" i="29"/>
  <c r="B100" i="29"/>
  <c r="B116" i="29"/>
  <c r="B132" i="29"/>
  <c r="B148" i="29"/>
  <c r="B164" i="29"/>
  <c r="B180" i="29"/>
  <c r="B196" i="29"/>
  <c r="B201" i="29"/>
  <c r="B72" i="29"/>
  <c r="B104" i="29"/>
  <c r="B136" i="29"/>
  <c r="B168" i="29"/>
  <c r="B184" i="29"/>
  <c r="B202" i="29"/>
  <c r="I300" i="19"/>
  <c r="J99" i="20"/>
  <c r="I500" i="19"/>
  <c r="I900" i="19"/>
  <c r="I700" i="19"/>
  <c r="I1100" i="19"/>
  <c r="H662" i="19"/>
  <c r="F61" i="20"/>
  <c r="H262" i="19"/>
  <c r="H61" i="20"/>
  <c r="H462" i="19"/>
  <c r="H1062" i="19"/>
  <c r="H862" i="19"/>
  <c r="H1172" i="19"/>
  <c r="H572" i="19"/>
  <c r="H772" i="19"/>
  <c r="F171" i="20"/>
  <c r="H972" i="19"/>
  <c r="H171" i="20"/>
  <c r="H372" i="19"/>
  <c r="I805" i="19"/>
  <c r="I205" i="19"/>
  <c r="J4" i="20"/>
  <c r="I405" i="19"/>
  <c r="I1005" i="19"/>
  <c r="I605" i="19"/>
  <c r="I964" i="19"/>
  <c r="I564" i="19"/>
  <c r="I1164" i="19"/>
  <c r="I364" i="19"/>
  <c r="J163" i="20"/>
  <c r="I764" i="19"/>
  <c r="G12" i="20"/>
  <c r="I12" i="20"/>
  <c r="AK12" i="20"/>
  <c r="AK59" i="20"/>
  <c r="G59" i="20"/>
  <c r="I59" i="20"/>
  <c r="G88" i="20"/>
  <c r="I88" i="20"/>
  <c r="AK88" i="20"/>
  <c r="I30" i="20"/>
  <c r="AK30" i="20"/>
  <c r="G30" i="20"/>
  <c r="AK144" i="20"/>
  <c r="G144" i="20"/>
  <c r="I144" i="20"/>
  <c r="H668" i="19"/>
  <c r="F67" i="20"/>
  <c r="H868" i="19"/>
  <c r="H67" i="20"/>
  <c r="H268" i="19"/>
  <c r="H1068" i="19"/>
  <c r="H468" i="19"/>
  <c r="AC25" i="57"/>
  <c r="D79" i="57"/>
  <c r="AC79" i="57" s="1"/>
  <c r="H220" i="19"/>
  <c r="H820" i="19"/>
  <c r="H1020" i="19"/>
  <c r="H19" i="20"/>
  <c r="H620" i="19"/>
  <c r="F19" i="20"/>
  <c r="H420" i="19"/>
  <c r="I86" i="20"/>
  <c r="AK86" i="20"/>
  <c r="G86" i="20"/>
  <c r="D68" i="55"/>
  <c r="AC68" i="55" s="1"/>
  <c r="AC14" i="55"/>
  <c r="G73" i="20"/>
  <c r="AK73" i="20"/>
  <c r="I73" i="20"/>
  <c r="I1074" i="19"/>
  <c r="I274" i="19"/>
  <c r="J73" i="20"/>
  <c r="I474" i="19"/>
  <c r="I874" i="19"/>
  <c r="I674" i="19"/>
  <c r="F178" i="20"/>
  <c r="H579" i="19"/>
  <c r="H178" i="20"/>
  <c r="H979" i="19"/>
  <c r="H1179" i="19"/>
  <c r="H379" i="19"/>
  <c r="H779" i="19"/>
  <c r="H1182" i="19"/>
  <c r="H982" i="19"/>
  <c r="H782" i="19"/>
  <c r="F181" i="20"/>
  <c r="H382" i="19"/>
  <c r="H181" i="20"/>
  <c r="H582" i="19"/>
  <c r="H771" i="19"/>
  <c r="F170" i="20"/>
  <c r="H571" i="19"/>
  <c r="H170" i="20"/>
  <c r="H971" i="19"/>
  <c r="H1171" i="19"/>
  <c r="H371" i="19"/>
  <c r="I921" i="19"/>
  <c r="I321" i="19"/>
  <c r="J120" i="20"/>
  <c r="I721" i="19"/>
  <c r="I1121" i="19"/>
  <c r="I521" i="19"/>
  <c r="C71" i="55"/>
  <c r="AB71" i="55" s="1"/>
  <c r="AB17" i="55"/>
  <c r="AK40" i="20"/>
  <c r="G40" i="20"/>
  <c r="I40" i="20"/>
  <c r="AK186" i="20"/>
  <c r="G186" i="20"/>
  <c r="I186" i="20"/>
  <c r="I973" i="19"/>
  <c r="I773" i="19"/>
  <c r="J172" i="20"/>
  <c r="I373" i="19"/>
  <c r="I1173" i="19"/>
  <c r="I573" i="19"/>
  <c r="I434" i="19"/>
  <c r="J33" i="20"/>
  <c r="I234" i="19"/>
  <c r="I634" i="19"/>
  <c r="I834" i="19"/>
  <c r="I1034" i="19"/>
  <c r="AC39" i="57"/>
  <c r="D93" i="57"/>
  <c r="AC93" i="57" s="1"/>
  <c r="AK123" i="20"/>
  <c r="G123" i="20"/>
  <c r="I123" i="20"/>
  <c r="C97" i="55"/>
  <c r="AB97" i="55" s="1"/>
  <c r="AB43" i="55"/>
  <c r="H147" i="20"/>
  <c r="H348" i="19"/>
  <c r="H1148" i="19"/>
  <c r="H548" i="19"/>
  <c r="H748" i="19"/>
  <c r="F147" i="20"/>
  <c r="H948" i="19"/>
  <c r="AC27" i="57"/>
  <c r="D81" i="57"/>
  <c r="AC81" i="57" s="1"/>
  <c r="D89" i="55"/>
  <c r="AC89" i="55" s="1"/>
  <c r="AC35" i="55"/>
  <c r="J72" i="20"/>
  <c r="I273" i="19"/>
  <c r="I1073" i="19"/>
  <c r="I473" i="19"/>
  <c r="I873" i="19"/>
  <c r="I673" i="19"/>
  <c r="I825" i="19"/>
  <c r="I625" i="19"/>
  <c r="J24" i="20"/>
  <c r="I425" i="19"/>
  <c r="I1025" i="19"/>
  <c r="I225" i="19"/>
  <c r="C84" i="57"/>
  <c r="AB84" i="57" s="1"/>
  <c r="AB30" i="57"/>
  <c r="I934" i="19"/>
  <c r="I534" i="19"/>
  <c r="I1134" i="19"/>
  <c r="I734" i="19"/>
  <c r="J133" i="20"/>
  <c r="I334" i="19"/>
  <c r="G90" i="20"/>
  <c r="I90" i="20"/>
  <c r="AK90" i="20"/>
  <c r="D65" i="55"/>
  <c r="AC65" i="55" s="1"/>
  <c r="AC11" i="55"/>
  <c r="I1116" i="19"/>
  <c r="I316" i="19"/>
  <c r="J115" i="20"/>
  <c r="I516" i="19"/>
  <c r="I916" i="19"/>
  <c r="I716" i="19"/>
  <c r="AK175" i="20"/>
  <c r="G175" i="20"/>
  <c r="I175" i="20"/>
  <c r="H642" i="19"/>
  <c r="F41" i="20"/>
  <c r="H842" i="19"/>
  <c r="H41" i="20"/>
  <c r="H242" i="19"/>
  <c r="H1042" i="19"/>
  <c r="H442" i="19"/>
  <c r="AK92" i="20"/>
  <c r="I92" i="20"/>
  <c r="G92" i="20"/>
  <c r="I23" i="20"/>
  <c r="AK23" i="20"/>
  <c r="G23" i="20"/>
  <c r="H1183" i="19"/>
  <c r="H983" i="19"/>
  <c r="H783" i="19"/>
  <c r="F182" i="20"/>
  <c r="H583" i="19"/>
  <c r="H182" i="20"/>
  <c r="H383" i="19"/>
  <c r="AK99" i="20"/>
  <c r="G99" i="20"/>
  <c r="I99" i="20"/>
  <c r="I1058" i="19"/>
  <c r="I258" i="19"/>
  <c r="J57" i="20"/>
  <c r="I458" i="19"/>
  <c r="I858" i="19"/>
  <c r="I658" i="19"/>
  <c r="D94" i="57"/>
  <c r="AC94" i="57" s="1"/>
  <c r="AC40" i="57"/>
  <c r="I254" i="19"/>
  <c r="J53" i="20"/>
  <c r="I454" i="19"/>
  <c r="I854" i="19"/>
  <c r="I654" i="19"/>
  <c r="I1054" i="19"/>
  <c r="I1007" i="19"/>
  <c r="I607" i="19"/>
  <c r="I807" i="19"/>
  <c r="I207" i="19"/>
  <c r="J6" i="20"/>
  <c r="I407" i="19"/>
  <c r="AK113" i="20"/>
  <c r="G113" i="20"/>
  <c r="I113" i="20"/>
  <c r="C90" i="55"/>
  <c r="AB90" i="55" s="1"/>
  <c r="AB36" i="55"/>
  <c r="H1153" i="19"/>
  <c r="H353" i="19"/>
  <c r="H753" i="19"/>
  <c r="F152" i="20"/>
  <c r="H553" i="19"/>
  <c r="H152" i="20"/>
  <c r="H953" i="19"/>
  <c r="F131" i="20"/>
  <c r="H932" i="19"/>
  <c r="H131" i="20"/>
  <c r="H332" i="19"/>
  <c r="H1132" i="19"/>
  <c r="H532" i="19"/>
  <c r="H732" i="19"/>
  <c r="G138" i="20"/>
  <c r="I138" i="20"/>
  <c r="AK138" i="20"/>
  <c r="F50" i="20"/>
  <c r="H851" i="19"/>
  <c r="H50" i="20"/>
  <c r="H651" i="19"/>
  <c r="H1051" i="19"/>
  <c r="H251" i="19"/>
  <c r="H451" i="19"/>
  <c r="AC42" i="55"/>
  <c r="D96" i="55"/>
  <c r="AC96" i="55" s="1"/>
  <c r="AK164" i="20"/>
  <c r="I164" i="20"/>
  <c r="G164" i="20"/>
  <c r="J70" i="20"/>
  <c r="I271" i="19"/>
  <c r="I1071" i="19"/>
  <c r="I471" i="19"/>
  <c r="I871" i="19"/>
  <c r="I671" i="19"/>
  <c r="H427" i="19"/>
  <c r="H26" i="20"/>
  <c r="H227" i="19"/>
  <c r="F26" i="20"/>
  <c r="H627" i="19"/>
  <c r="H1027" i="19"/>
  <c r="H827" i="19"/>
  <c r="H800" i="19"/>
  <c r="H199" i="20"/>
  <c r="H400" i="19"/>
  <c r="F199" i="20"/>
  <c r="H600" i="19"/>
  <c r="H1200" i="19"/>
  <c r="H1000" i="19"/>
  <c r="H457" i="19"/>
  <c r="F56" i="20"/>
  <c r="H857" i="19"/>
  <c r="H56" i="20"/>
  <c r="H657" i="19"/>
  <c r="H1057" i="19"/>
  <c r="H257" i="19"/>
  <c r="H1135" i="19"/>
  <c r="H935" i="19"/>
  <c r="H535" i="19"/>
  <c r="F134" i="20"/>
  <c r="H735" i="19"/>
  <c r="H134" i="20"/>
  <c r="H335" i="19"/>
  <c r="AB48" i="57"/>
  <c r="C102" i="57"/>
  <c r="AB102" i="57" s="1"/>
  <c r="H156" i="20"/>
  <c r="H957" i="19"/>
  <c r="F156" i="20"/>
  <c r="H557" i="19"/>
  <c r="H1157" i="19"/>
  <c r="H357" i="19"/>
  <c r="H757" i="19"/>
  <c r="H775" i="19"/>
  <c r="F174" i="20"/>
  <c r="H575" i="19"/>
  <c r="H174" i="20"/>
  <c r="H375" i="19"/>
  <c r="H1175" i="19"/>
  <c r="H975" i="19"/>
  <c r="AK91" i="20"/>
  <c r="G91" i="20"/>
  <c r="I91" i="20"/>
  <c r="D100" i="57"/>
  <c r="AC100" i="57" s="1"/>
  <c r="AC46" i="57"/>
  <c r="H1059" i="19"/>
  <c r="H259" i="19"/>
  <c r="H459" i="19"/>
  <c r="F58" i="20"/>
  <c r="H859" i="19"/>
  <c r="H58" i="20"/>
  <c r="H659" i="19"/>
  <c r="I849" i="19"/>
  <c r="I649" i="19"/>
  <c r="I249" i="19"/>
  <c r="I449" i="19"/>
  <c r="J48" i="20"/>
  <c r="I1049" i="19"/>
  <c r="AC54" i="57"/>
  <c r="D108" i="57"/>
  <c r="AC108" i="57" s="1"/>
  <c r="H1177" i="19"/>
  <c r="H377" i="19"/>
  <c r="H777" i="19"/>
  <c r="F176" i="20"/>
  <c r="H577" i="19"/>
  <c r="H176" i="20"/>
  <c r="H977" i="19"/>
  <c r="I362" i="19"/>
  <c r="J161" i="20"/>
  <c r="I562" i="19"/>
  <c r="I962" i="19"/>
  <c r="I762" i="19"/>
  <c r="I1162" i="19"/>
  <c r="C73" i="55"/>
  <c r="AB73" i="55" s="1"/>
  <c r="AB19" i="55"/>
  <c r="AK7" i="20"/>
  <c r="G7" i="20"/>
  <c r="I7" i="20"/>
  <c r="H1095" i="19"/>
  <c r="H895" i="19"/>
  <c r="H495" i="19"/>
  <c r="F94" i="20"/>
  <c r="H695" i="19"/>
  <c r="H94" i="20"/>
  <c r="H295" i="19"/>
  <c r="H9" i="20"/>
  <c r="H810" i="19"/>
  <c r="H410" i="19"/>
  <c r="H210" i="19"/>
  <c r="H1010" i="19"/>
  <c r="F9" i="20"/>
  <c r="H610" i="19"/>
  <c r="G101" i="20"/>
  <c r="I101" i="20"/>
  <c r="AK101" i="20"/>
  <c r="AK3" i="20"/>
  <c r="G3" i="20"/>
  <c r="I3" i="20"/>
  <c r="J137" i="20"/>
  <c r="I738" i="19"/>
  <c r="I938" i="19"/>
  <c r="I538" i="19"/>
  <c r="I1138" i="19"/>
  <c r="I338" i="19"/>
  <c r="H1120" i="19"/>
  <c r="H920" i="19"/>
  <c r="H720" i="19"/>
  <c r="H119" i="20"/>
  <c r="H320" i="19"/>
  <c r="F119" i="20"/>
  <c r="H520" i="19"/>
  <c r="C109" i="57"/>
  <c r="AB109" i="57" s="1"/>
  <c r="AB55" i="57"/>
  <c r="C109" i="55"/>
  <c r="AB109" i="55" s="1"/>
  <c r="AB55" i="55"/>
  <c r="H177" i="20"/>
  <c r="H978" i="19"/>
  <c r="H1178" i="19"/>
  <c r="H578" i="19"/>
  <c r="H778" i="19"/>
  <c r="F177" i="20"/>
  <c r="H378" i="19"/>
  <c r="H1101" i="19"/>
  <c r="H301" i="19"/>
  <c r="H901" i="19"/>
  <c r="H100" i="20"/>
  <c r="H501" i="19"/>
  <c r="F100" i="20"/>
  <c r="H701" i="19"/>
  <c r="H1032" i="19"/>
  <c r="H432" i="19"/>
  <c r="H632" i="19"/>
  <c r="H31" i="20"/>
  <c r="H232" i="19"/>
  <c r="F31" i="20"/>
  <c r="H832" i="19"/>
  <c r="G168" i="20"/>
  <c r="I168" i="20"/>
  <c r="AK168" i="20"/>
  <c r="D85" i="55"/>
  <c r="AC85" i="55" s="1"/>
  <c r="AC31" i="55"/>
  <c r="I826" i="19"/>
  <c r="I626" i="19"/>
  <c r="I1026" i="19"/>
  <c r="I426" i="19"/>
  <c r="J25" i="20"/>
  <c r="I226" i="19"/>
  <c r="F130" i="20"/>
  <c r="H931" i="19"/>
  <c r="H130" i="20"/>
  <c r="H731" i="19"/>
  <c r="H1131" i="19"/>
  <c r="H331" i="19"/>
  <c r="H531" i="19"/>
  <c r="C95" i="55"/>
  <c r="AB95" i="55" s="1"/>
  <c r="AB41" i="55"/>
  <c r="G106" i="20"/>
  <c r="I106" i="20"/>
  <c r="AK106" i="20"/>
  <c r="J18" i="20"/>
  <c r="I619" i="19"/>
  <c r="I1019" i="19"/>
  <c r="I419" i="19"/>
  <c r="I819" i="19"/>
  <c r="I219" i="19"/>
  <c r="G81" i="20"/>
  <c r="AK81" i="20"/>
  <c r="I81" i="20"/>
  <c r="I709" i="19"/>
  <c r="J108" i="20"/>
  <c r="I309" i="19"/>
  <c r="I1109" i="19"/>
  <c r="I509" i="19"/>
  <c r="I909" i="19"/>
  <c r="D99" i="57"/>
  <c r="AC99" i="57" s="1"/>
  <c r="AC45" i="57"/>
  <c r="AC22" i="55"/>
  <c r="D76" i="55"/>
  <c r="AC76" i="55" s="1"/>
  <c r="I862" i="19"/>
  <c r="I662" i="19"/>
  <c r="I1062" i="19"/>
  <c r="I262" i="19"/>
  <c r="J61" i="20"/>
  <c r="I462" i="19"/>
  <c r="I713" i="19"/>
  <c r="J112" i="20"/>
  <c r="I313" i="19"/>
  <c r="I1113" i="19"/>
  <c r="I513" i="19"/>
  <c r="I913" i="19"/>
  <c r="D72" i="57"/>
  <c r="AC72" i="57" s="1"/>
  <c r="AC18" i="57"/>
  <c r="H1013" i="19"/>
  <c r="H213" i="19"/>
  <c r="H413" i="19"/>
  <c r="H12" i="20"/>
  <c r="H613" i="19"/>
  <c r="F12" i="20"/>
  <c r="H813" i="19"/>
  <c r="C72" i="57"/>
  <c r="AB72" i="57" s="1"/>
  <c r="AB18" i="57"/>
  <c r="J77" i="20"/>
  <c r="I478" i="19"/>
  <c r="I878" i="19"/>
  <c r="I678" i="19"/>
  <c r="I1078" i="19"/>
  <c r="I278" i="19"/>
  <c r="H1015" i="19"/>
  <c r="H14" i="20"/>
  <c r="H415" i="19"/>
  <c r="F14" i="20"/>
  <c r="H215" i="19"/>
  <c r="H615" i="19"/>
  <c r="H815" i="19"/>
  <c r="AB20" i="57"/>
  <c r="C74" i="57"/>
  <c r="AB74" i="57" s="1"/>
  <c r="J166" i="20"/>
  <c r="I367" i="19"/>
  <c r="I1167" i="19"/>
  <c r="I567" i="19"/>
  <c r="I967" i="19"/>
  <c r="I767" i="19"/>
  <c r="G154" i="20"/>
  <c r="I154" i="20"/>
  <c r="AK154" i="20"/>
  <c r="C70" i="55"/>
  <c r="AB70" i="55" s="1"/>
  <c r="AB16" i="55"/>
  <c r="AK170" i="20"/>
  <c r="G170" i="20"/>
  <c r="I170" i="20"/>
  <c r="AC34" i="55"/>
  <c r="D88" i="55"/>
  <c r="AC88" i="55" s="1"/>
  <c r="H447" i="19"/>
  <c r="F46" i="20"/>
  <c r="H647" i="19"/>
  <c r="H46" i="20"/>
  <c r="H247" i="19"/>
  <c r="H1047" i="19"/>
  <c r="H847" i="19"/>
  <c r="I310" i="19"/>
  <c r="J109" i="20"/>
  <c r="I510" i="19"/>
  <c r="I910" i="19"/>
  <c r="I710" i="19"/>
  <c r="I1110" i="19"/>
  <c r="I999" i="19"/>
  <c r="I799" i="19"/>
  <c r="J198" i="20"/>
  <c r="I399" i="19"/>
  <c r="I1199" i="19"/>
  <c r="I599" i="19"/>
  <c r="J44" i="20"/>
  <c r="I245" i="19"/>
  <c r="I1045" i="19"/>
  <c r="I445" i="19"/>
  <c r="I845" i="19"/>
  <c r="I645" i="19"/>
  <c r="F103" i="20"/>
  <c r="H504" i="19"/>
  <c r="H1104" i="19"/>
  <c r="H904" i="19"/>
  <c r="H704" i="19"/>
  <c r="H103" i="20"/>
  <c r="H304" i="19"/>
  <c r="F62" i="20"/>
  <c r="H663" i="19"/>
  <c r="H62" i="20"/>
  <c r="H263" i="19"/>
  <c r="H1063" i="19"/>
  <c r="H863" i="19"/>
  <c r="H463" i="19"/>
  <c r="G125" i="20"/>
  <c r="I125" i="20"/>
  <c r="AK125" i="20"/>
  <c r="H33" i="20"/>
  <c r="H634" i="19"/>
  <c r="H234" i="19"/>
  <c r="H834" i="19"/>
  <c r="H434" i="19"/>
  <c r="F33" i="20"/>
  <c r="H1034" i="19"/>
  <c r="AK78" i="20"/>
  <c r="G78" i="20"/>
  <c r="I78" i="20"/>
  <c r="D97" i="57"/>
  <c r="AC97" i="57" s="1"/>
  <c r="AC43" i="57"/>
  <c r="G147" i="20"/>
  <c r="I147" i="20"/>
  <c r="AK147" i="20"/>
  <c r="AK85" i="20"/>
  <c r="G85" i="20"/>
  <c r="I85" i="20"/>
  <c r="I1133" i="19"/>
  <c r="I533" i="19"/>
  <c r="I933" i="19"/>
  <c r="I733" i="19"/>
  <c r="J132" i="20"/>
  <c r="I333" i="19"/>
  <c r="D91" i="55"/>
  <c r="AC91" i="55" s="1"/>
  <c r="AC37" i="55"/>
  <c r="AK133" i="20"/>
  <c r="G133" i="20"/>
  <c r="I133" i="20"/>
  <c r="H206" i="19"/>
  <c r="H806" i="19"/>
  <c r="H406" i="19"/>
  <c r="F5" i="20"/>
  <c r="H606" i="19"/>
  <c r="H5" i="20"/>
  <c r="H1006" i="19"/>
  <c r="I936" i="19"/>
  <c r="I536" i="19"/>
  <c r="I1136" i="19"/>
  <c r="J135" i="20"/>
  <c r="I736" i="19"/>
  <c r="I336" i="19"/>
  <c r="G115" i="20"/>
  <c r="I115" i="20"/>
  <c r="AK115" i="20"/>
  <c r="D77" i="55"/>
  <c r="AC77" i="55" s="1"/>
  <c r="AC23" i="55"/>
  <c r="I731" i="19"/>
  <c r="J130" i="20"/>
  <c r="I331" i="19"/>
  <c r="I1131" i="19"/>
  <c r="I531" i="19"/>
  <c r="I931" i="19"/>
  <c r="H1176" i="19"/>
  <c r="H976" i="19"/>
  <c r="H776" i="19"/>
  <c r="H175" i="20"/>
  <c r="H376" i="19"/>
  <c r="F175" i="20"/>
  <c r="H576" i="19"/>
  <c r="C83" i="57"/>
  <c r="AB83" i="57" s="1"/>
  <c r="AB29" i="57"/>
  <c r="H1174" i="19"/>
  <c r="H974" i="19"/>
  <c r="H774" i="19"/>
  <c r="F173" i="20"/>
  <c r="H374" i="19"/>
  <c r="H173" i="20"/>
  <c r="H574" i="19"/>
  <c r="AB33" i="55"/>
  <c r="C87" i="55"/>
  <c r="AB87" i="55" s="1"/>
  <c r="H1147" i="19"/>
  <c r="H347" i="19"/>
  <c r="H747" i="19"/>
  <c r="F146" i="20"/>
  <c r="H547" i="19"/>
  <c r="H146" i="20"/>
  <c r="H947" i="19"/>
  <c r="D62" i="57"/>
  <c r="AC8" i="57"/>
  <c r="H63" i="20"/>
  <c r="H264" i="19"/>
  <c r="F63" i="20"/>
  <c r="H464" i="19"/>
  <c r="H1064" i="19"/>
  <c r="H864" i="19"/>
  <c r="H664" i="19"/>
  <c r="I182" i="20"/>
  <c r="AK182" i="20"/>
  <c r="G182" i="20"/>
  <c r="H523" i="19"/>
  <c r="F122" i="20"/>
  <c r="H923" i="19"/>
  <c r="H122" i="20"/>
  <c r="H323" i="19"/>
  <c r="H1123" i="19"/>
  <c r="H723" i="19"/>
  <c r="I986" i="19"/>
  <c r="I786" i="19"/>
  <c r="I1186" i="19"/>
  <c r="I386" i="19"/>
  <c r="J185" i="20"/>
  <c r="I586" i="19"/>
  <c r="AK126" i="20"/>
  <c r="G126" i="20"/>
  <c r="I126" i="20"/>
  <c r="D103" i="57"/>
  <c r="AC103" i="57" s="1"/>
  <c r="AC49" i="57"/>
  <c r="H1044" i="19"/>
  <c r="H844" i="19"/>
  <c r="H644" i="19"/>
  <c r="F43" i="20"/>
  <c r="H244" i="19"/>
  <c r="H43" i="20"/>
  <c r="H444" i="19"/>
  <c r="AB40" i="57"/>
  <c r="C94" i="57"/>
  <c r="AB94" i="57" s="1"/>
  <c r="AB26" i="55"/>
  <c r="C80" i="55"/>
  <c r="AB80" i="55" s="1"/>
  <c r="H1021" i="19"/>
  <c r="H20" i="20"/>
  <c r="H821" i="19"/>
  <c r="H421" i="19"/>
  <c r="H221" i="19"/>
  <c r="H621" i="19"/>
  <c r="F20" i="20"/>
  <c r="H1143" i="19"/>
  <c r="H943" i="19"/>
  <c r="H543" i="19"/>
  <c r="F142" i="20"/>
  <c r="H743" i="19"/>
  <c r="H142" i="20"/>
  <c r="H343" i="19"/>
  <c r="G142" i="20"/>
  <c r="I142" i="20"/>
  <c r="AK142" i="20"/>
  <c r="H616" i="19"/>
  <c r="H15" i="20"/>
  <c r="H1016" i="19"/>
  <c r="H416" i="19"/>
  <c r="H816" i="19"/>
  <c r="H216" i="19"/>
  <c r="F15" i="20"/>
  <c r="I1153" i="19"/>
  <c r="I553" i="19"/>
  <c r="I953" i="19"/>
  <c r="I353" i="19"/>
  <c r="J152" i="20"/>
  <c r="I753" i="19"/>
  <c r="C68" i="55"/>
  <c r="AB68" i="55" s="1"/>
  <c r="AB14" i="55"/>
  <c r="H1139" i="19"/>
  <c r="H739" i="19"/>
  <c r="H539" i="19"/>
  <c r="F138" i="20"/>
  <c r="H939" i="19"/>
  <c r="H138" i="20"/>
  <c r="H339" i="19"/>
  <c r="D110" i="55"/>
  <c r="AC110" i="55" s="1"/>
  <c r="AC56" i="55"/>
  <c r="C96" i="55"/>
  <c r="AB96" i="55" s="1"/>
  <c r="AB42" i="55"/>
  <c r="H1037" i="19"/>
  <c r="H237" i="19"/>
  <c r="H437" i="19"/>
  <c r="F36" i="20"/>
  <c r="H837" i="19"/>
  <c r="H36" i="20"/>
  <c r="H637" i="19"/>
  <c r="D86" i="57"/>
  <c r="AC86" i="57" s="1"/>
  <c r="AC32" i="57"/>
  <c r="H690" i="19"/>
  <c r="F89" i="20"/>
  <c r="H290" i="19"/>
  <c r="H89" i="20"/>
  <c r="H890" i="19"/>
  <c r="H1090" i="19"/>
  <c r="H490" i="19"/>
  <c r="J140" i="20"/>
  <c r="I741" i="19"/>
  <c r="I1141" i="19"/>
  <c r="I541" i="19"/>
  <c r="I941" i="19"/>
  <c r="I341" i="19"/>
  <c r="G199" i="20"/>
  <c r="I199" i="20"/>
  <c r="AK199" i="20"/>
  <c r="G66" i="20"/>
  <c r="I66" i="20"/>
  <c r="AK66" i="20"/>
  <c r="AK194" i="20"/>
  <c r="G194" i="20"/>
  <c r="I194" i="20"/>
  <c r="AK129" i="20"/>
  <c r="I129" i="20"/>
  <c r="G129" i="20"/>
  <c r="I735" i="19"/>
  <c r="J134" i="20"/>
  <c r="I335" i="19"/>
  <c r="I1135" i="19"/>
  <c r="I535" i="19"/>
  <c r="I935" i="19"/>
  <c r="D102" i="55"/>
  <c r="AC102" i="55" s="1"/>
  <c r="AC48" i="55"/>
  <c r="AK87" i="20"/>
  <c r="G87" i="20"/>
  <c r="I87" i="20"/>
  <c r="I961" i="19"/>
  <c r="I761" i="19"/>
  <c r="J160" i="20"/>
  <c r="I361" i="19"/>
  <c r="I1161" i="19"/>
  <c r="I561" i="19"/>
  <c r="H91" i="20"/>
  <c r="H292" i="19"/>
  <c r="H1092" i="19"/>
  <c r="H492" i="19"/>
  <c r="H692" i="19"/>
  <c r="F91" i="20"/>
  <c r="H892" i="19"/>
  <c r="J196" i="20"/>
  <c r="I397" i="19"/>
  <c r="I1197" i="19"/>
  <c r="I597" i="19"/>
  <c r="I997" i="19"/>
  <c r="I797" i="19"/>
  <c r="H40" i="20"/>
  <c r="H641" i="19"/>
  <c r="H1041" i="19"/>
  <c r="H241" i="19"/>
  <c r="H441" i="19"/>
  <c r="F40" i="20"/>
  <c r="H841" i="19"/>
  <c r="C108" i="55"/>
  <c r="AB108" i="55" s="1"/>
  <c r="AB54" i="55"/>
  <c r="AK98" i="20"/>
  <c r="G98" i="20"/>
  <c r="I98" i="20"/>
  <c r="I33" i="20"/>
  <c r="AK33" i="20"/>
  <c r="G33" i="20"/>
  <c r="H762" i="19"/>
  <c r="F161" i="20"/>
  <c r="H362" i="19"/>
  <c r="H161" i="20"/>
  <c r="H962" i="19"/>
  <c r="H1162" i="19"/>
  <c r="H562" i="19"/>
  <c r="D73" i="55"/>
  <c r="AC73" i="55" s="1"/>
  <c r="AC19" i="55"/>
  <c r="F69" i="20"/>
  <c r="H270" i="19"/>
  <c r="H69" i="20"/>
  <c r="H470" i="19"/>
  <c r="H1070" i="19"/>
  <c r="H870" i="19"/>
  <c r="H670" i="19"/>
  <c r="F150" i="20"/>
  <c r="H551" i="19"/>
  <c r="H150" i="20"/>
  <c r="H351" i="19"/>
  <c r="H1151" i="19"/>
  <c r="H951" i="19"/>
  <c r="H751" i="19"/>
  <c r="I808" i="19"/>
  <c r="I608" i="19"/>
  <c r="I1008" i="19"/>
  <c r="I208" i="19"/>
  <c r="J7" i="20"/>
  <c r="I408" i="19"/>
  <c r="H1124" i="19"/>
  <c r="H524" i="19"/>
  <c r="H724" i="19"/>
  <c r="F123" i="20"/>
  <c r="H924" i="19"/>
  <c r="H123" i="20"/>
  <c r="H324" i="19"/>
  <c r="H21" i="20"/>
  <c r="H622" i="19"/>
  <c r="F21" i="20"/>
  <c r="H822" i="19"/>
  <c r="H1022" i="19"/>
  <c r="H222" i="19"/>
  <c r="H422" i="19"/>
  <c r="I810" i="19"/>
  <c r="I210" i="19"/>
  <c r="I1010" i="19"/>
  <c r="I410" i="19"/>
  <c r="J9" i="20"/>
  <c r="I610" i="19"/>
  <c r="H74" i="20"/>
  <c r="H675" i="19"/>
  <c r="H1075" i="19"/>
  <c r="H275" i="19"/>
  <c r="H475" i="19"/>
  <c r="F74" i="20"/>
  <c r="H875" i="19"/>
  <c r="AC57" i="55"/>
  <c r="D111" i="55"/>
  <c r="AC111" i="55" s="1"/>
  <c r="H652" i="19"/>
  <c r="F51" i="20"/>
  <c r="H852" i="19"/>
  <c r="H51" i="20"/>
  <c r="H252" i="19"/>
  <c r="H1052" i="19"/>
  <c r="H452" i="19"/>
  <c r="AC55" i="57"/>
  <c r="D109" i="57"/>
  <c r="AC109" i="57" s="1"/>
  <c r="I177" i="20"/>
  <c r="G177" i="20"/>
  <c r="AK177" i="20"/>
  <c r="H1026" i="19"/>
  <c r="H226" i="19"/>
  <c r="H626" i="19"/>
  <c r="H25" i="20"/>
  <c r="H826" i="19"/>
  <c r="F25" i="20"/>
  <c r="H426" i="19"/>
  <c r="AK5" i="20"/>
  <c r="G5" i="20"/>
  <c r="I5" i="20"/>
  <c r="D107" i="57"/>
  <c r="AC107" i="57" s="1"/>
  <c r="AC53" i="57"/>
  <c r="H1048" i="19"/>
  <c r="H848" i="19"/>
  <c r="H648" i="19"/>
  <c r="H47" i="20"/>
  <c r="H248" i="19"/>
  <c r="F47" i="20"/>
  <c r="H448" i="19"/>
  <c r="AK169" i="20"/>
  <c r="I169" i="20"/>
  <c r="G169" i="20"/>
  <c r="I970" i="19"/>
  <c r="I770" i="19"/>
  <c r="I1170" i="19"/>
  <c r="I370" i="19"/>
  <c r="J169" i="20"/>
  <c r="I570" i="19"/>
  <c r="J23" i="20"/>
  <c r="I224" i="19"/>
  <c r="I824" i="19"/>
  <c r="I624" i="19"/>
  <c r="I1024" i="19"/>
  <c r="I424" i="19"/>
  <c r="D83" i="57"/>
  <c r="AC83" i="57" s="1"/>
  <c r="AC29" i="57"/>
  <c r="H151" i="20"/>
  <c r="H352" i="19"/>
  <c r="F151" i="20"/>
  <c r="H552" i="19"/>
  <c r="H1152" i="19"/>
  <c r="H952" i="19"/>
  <c r="H752" i="19"/>
  <c r="I846" i="19"/>
  <c r="I646" i="19"/>
  <c r="I1046" i="19"/>
  <c r="I246" i="19"/>
  <c r="J45" i="20"/>
  <c r="I446" i="19"/>
  <c r="AC51" i="57"/>
  <c r="D105" i="57"/>
  <c r="AC105" i="57" s="1"/>
  <c r="I428" i="19"/>
  <c r="J27" i="20"/>
  <c r="I228" i="19"/>
  <c r="I828" i="19"/>
  <c r="I628" i="19"/>
  <c r="I1028" i="19"/>
  <c r="AB24" i="57"/>
  <c r="C78" i="57"/>
  <c r="AB78" i="57" s="1"/>
  <c r="G18" i="20"/>
  <c r="I18" i="20"/>
  <c r="AK18" i="20"/>
  <c r="G162" i="20"/>
  <c r="I162" i="20"/>
  <c r="AK162" i="20"/>
  <c r="I1021" i="19"/>
  <c r="I221" i="19"/>
  <c r="I821" i="19"/>
  <c r="I421" i="19"/>
  <c r="J20" i="20"/>
  <c r="I621" i="19"/>
  <c r="D80" i="57"/>
  <c r="AC80" i="57" s="1"/>
  <c r="AC26" i="57"/>
  <c r="H749" i="19"/>
  <c r="H148" i="20"/>
  <c r="H949" i="19"/>
  <c r="F148" i="20"/>
  <c r="H549" i="19"/>
  <c r="H1149" i="19"/>
  <c r="H349" i="19"/>
  <c r="D64" i="55"/>
  <c r="AC64" i="55" s="1"/>
  <c r="AC10" i="55"/>
  <c r="H77" i="20"/>
  <c r="H478" i="19"/>
  <c r="H1078" i="19"/>
  <c r="H878" i="19"/>
  <c r="H678" i="19"/>
  <c r="F77" i="20"/>
  <c r="H278" i="19"/>
  <c r="J128" i="20"/>
  <c r="I329" i="19"/>
  <c r="I1129" i="19"/>
  <c r="I529" i="19"/>
  <c r="I929" i="19"/>
  <c r="I729" i="19"/>
  <c r="I1188" i="19"/>
  <c r="I388" i="19"/>
  <c r="J187" i="20"/>
  <c r="I788" i="19"/>
  <c r="I988" i="19"/>
  <c r="I588" i="19"/>
  <c r="AC20" i="57"/>
  <c r="D74" i="57"/>
  <c r="AC74" i="57" s="1"/>
  <c r="J67" i="20"/>
  <c r="I468" i="19"/>
  <c r="I868" i="19"/>
  <c r="I668" i="19"/>
  <c r="I1068" i="19"/>
  <c r="I268" i="19"/>
  <c r="I823" i="19"/>
  <c r="I623" i="19"/>
  <c r="J22" i="20"/>
  <c r="I423" i="19"/>
  <c r="I1023" i="19"/>
  <c r="I223" i="19"/>
  <c r="AC28" i="57"/>
  <c r="D82" i="57"/>
  <c r="AC82" i="57" s="1"/>
  <c r="J19" i="20"/>
  <c r="I220" i="19"/>
  <c r="I820" i="19"/>
  <c r="I620" i="19"/>
  <c r="I1020" i="19"/>
  <c r="I420" i="19"/>
  <c r="C79" i="55"/>
  <c r="AB79" i="55" s="1"/>
  <c r="AB25" i="55"/>
  <c r="J86" i="20"/>
  <c r="I287" i="19"/>
  <c r="I1087" i="19"/>
  <c r="I487" i="19"/>
  <c r="I887" i="19"/>
  <c r="I687" i="19"/>
  <c r="F83" i="20"/>
  <c r="H884" i="19"/>
  <c r="H83" i="20"/>
  <c r="H284" i="19"/>
  <c r="H1084" i="19"/>
  <c r="H484" i="19"/>
  <c r="H684" i="19"/>
  <c r="AK8" i="20"/>
  <c r="I8" i="20"/>
  <c r="G8" i="20"/>
  <c r="J183" i="20"/>
  <c r="I784" i="19"/>
  <c r="I984" i="19"/>
  <c r="I584" i="19"/>
  <c r="I1184" i="19"/>
  <c r="I384" i="19"/>
  <c r="AC16" i="57"/>
  <c r="D70" i="57"/>
  <c r="AC70" i="57" s="1"/>
  <c r="AK10" i="20"/>
  <c r="G10" i="20"/>
  <c r="I10" i="20"/>
  <c r="J194" i="20"/>
  <c r="I395" i="19"/>
  <c r="I1195" i="19"/>
  <c r="I595" i="19"/>
  <c r="I995" i="19"/>
  <c r="I795" i="19"/>
  <c r="AC52" i="55"/>
  <c r="D106" i="55"/>
  <c r="AC106" i="55" s="1"/>
  <c r="F109" i="20"/>
  <c r="H310" i="19"/>
  <c r="H109" i="20"/>
  <c r="H510" i="19"/>
  <c r="H1110" i="19"/>
  <c r="H910" i="19"/>
  <c r="H710" i="19"/>
  <c r="I198" i="20"/>
  <c r="AK198" i="20"/>
  <c r="G198" i="20"/>
  <c r="H1187" i="19"/>
  <c r="H387" i="19"/>
  <c r="H787" i="19"/>
  <c r="F186" i="20"/>
  <c r="H587" i="19"/>
  <c r="H186" i="20"/>
  <c r="H987" i="19"/>
  <c r="G184" i="20"/>
  <c r="I184" i="20"/>
  <c r="AK184" i="20"/>
  <c r="J62" i="20"/>
  <c r="I263" i="19"/>
  <c r="I1063" i="19"/>
  <c r="I463" i="19"/>
  <c r="I863" i="19"/>
  <c r="I663" i="19"/>
  <c r="AK48" i="20"/>
  <c r="G48" i="20"/>
  <c r="I48" i="20"/>
  <c r="D93" i="55"/>
  <c r="AC93" i="55" s="1"/>
  <c r="AC39" i="55"/>
  <c r="I679" i="19"/>
  <c r="J78" i="20"/>
  <c r="I279" i="19"/>
  <c r="I1079" i="19"/>
  <c r="I479" i="19"/>
  <c r="I879" i="19"/>
  <c r="J21" i="20"/>
  <c r="I422" i="19"/>
  <c r="I822" i="19"/>
  <c r="I622" i="19"/>
  <c r="I1022" i="19"/>
  <c r="I222" i="19"/>
  <c r="H157" i="20"/>
  <c r="H558" i="19"/>
  <c r="H1158" i="19"/>
  <c r="H958" i="19"/>
  <c r="H758" i="19"/>
  <c r="F157" i="20"/>
  <c r="H358" i="19"/>
  <c r="F165" i="20"/>
  <c r="H366" i="19"/>
  <c r="H165" i="20"/>
  <c r="H566" i="19"/>
  <c r="H1166" i="19"/>
  <c r="H966" i="19"/>
  <c r="H766" i="19"/>
  <c r="H1025" i="19"/>
  <c r="H425" i="19"/>
  <c r="H225" i="19"/>
  <c r="H24" i="20"/>
  <c r="H825" i="19"/>
  <c r="F24" i="20"/>
  <c r="H625" i="19"/>
  <c r="H136" i="20"/>
  <c r="H337" i="19"/>
  <c r="H1137" i="19"/>
  <c r="H737" i="19"/>
  <c r="H537" i="19"/>
  <c r="F136" i="20"/>
  <c r="H937" i="19"/>
  <c r="I74" i="20"/>
  <c r="AK74" i="20"/>
  <c r="G74" i="20"/>
  <c r="H204" i="19"/>
  <c r="H3" i="20"/>
  <c r="H404" i="19"/>
  <c r="F3" i="20"/>
  <c r="H804" i="19"/>
  <c r="H604" i="19"/>
  <c r="H1004" i="19"/>
  <c r="C63" i="57"/>
  <c r="AB63" i="57" s="1"/>
  <c r="AB9" i="57"/>
  <c r="I989" i="19"/>
  <c r="I789" i="19"/>
  <c r="J188" i="20"/>
  <c r="I389" i="19"/>
  <c r="I1189" i="19"/>
  <c r="I589" i="19"/>
  <c r="F114" i="20"/>
  <c r="H915" i="19"/>
  <c r="H114" i="20"/>
  <c r="H715" i="19"/>
  <c r="H1115" i="19"/>
  <c r="H315" i="19"/>
  <c r="H515" i="19"/>
  <c r="H1154" i="19"/>
  <c r="H554" i="19"/>
  <c r="H754" i="19"/>
  <c r="F153" i="20"/>
  <c r="H354" i="19"/>
  <c r="H153" i="20"/>
  <c r="H954" i="19"/>
  <c r="C77" i="57"/>
  <c r="AB77" i="57" s="1"/>
  <c r="AB23" i="57"/>
  <c r="F65" i="20"/>
  <c r="H266" i="19"/>
  <c r="H65" i="20"/>
  <c r="H866" i="19"/>
  <c r="H1066" i="19"/>
  <c r="H466" i="19"/>
  <c r="H666" i="19"/>
  <c r="J175" i="20"/>
  <c r="I776" i="19"/>
  <c r="I976" i="19"/>
  <c r="I576" i="19"/>
  <c r="I1176" i="19"/>
  <c r="I376" i="19"/>
  <c r="I118" i="20"/>
  <c r="AK118" i="20"/>
  <c r="G118" i="20"/>
  <c r="C101" i="55"/>
  <c r="AB101" i="55" s="1"/>
  <c r="AB47" i="55"/>
  <c r="AK27" i="20"/>
  <c r="G27" i="20"/>
  <c r="I27" i="20"/>
  <c r="A18" i="20"/>
  <c r="A50" i="20"/>
  <c r="A82" i="20"/>
  <c r="A114" i="20"/>
  <c r="A146" i="20"/>
  <c r="A178" i="20"/>
  <c r="A210" i="20"/>
  <c r="A242" i="20"/>
  <c r="A274" i="20"/>
  <c r="A306" i="20"/>
  <c r="A338" i="20"/>
  <c r="A370" i="20"/>
  <c r="A3" i="20"/>
  <c r="A35" i="20"/>
  <c r="A67" i="20"/>
  <c r="A99" i="20"/>
  <c r="A131" i="20"/>
  <c r="A163" i="20"/>
  <c r="A195" i="20"/>
  <c r="A227" i="20"/>
  <c r="A259" i="20"/>
  <c r="A291" i="20"/>
  <c r="A323" i="20"/>
  <c r="A355" i="20"/>
  <c r="A387" i="20"/>
  <c r="A20" i="20"/>
  <c r="A52" i="20"/>
  <c r="A84" i="20"/>
  <c r="A116" i="20"/>
  <c r="A148" i="20"/>
  <c r="A180" i="20"/>
  <c r="A212" i="20"/>
  <c r="A244" i="20"/>
  <c r="A276" i="20"/>
  <c r="A308" i="20"/>
  <c r="A340" i="20"/>
  <c r="A372" i="20"/>
  <c r="A5" i="20"/>
  <c r="A37" i="20"/>
  <c r="A69" i="20"/>
  <c r="A101" i="20"/>
  <c r="A133" i="20"/>
  <c r="A165" i="20"/>
  <c r="A197" i="20"/>
  <c r="A229" i="20"/>
  <c r="A261" i="20"/>
  <c r="A293" i="20"/>
  <c r="A325" i="20"/>
  <c r="A357" i="20"/>
  <c r="A389" i="20"/>
  <c r="A22" i="20"/>
  <c r="A54" i="20"/>
  <c r="A86" i="20"/>
  <c r="A118" i="20"/>
  <c r="A150" i="20"/>
  <c r="A182" i="20"/>
  <c r="A214" i="20"/>
  <c r="A246" i="20"/>
  <c r="A278" i="20"/>
  <c r="A310" i="20"/>
  <c r="A342" i="20"/>
  <c r="A374" i="20"/>
  <c r="AK2" i="20"/>
  <c r="A31" i="20"/>
  <c r="A63" i="20"/>
  <c r="A95" i="20"/>
  <c r="A127" i="20"/>
  <c r="A159" i="20"/>
  <c r="A191" i="20"/>
  <c r="A223" i="20"/>
  <c r="A255" i="20"/>
  <c r="A287" i="20"/>
  <c r="A319" i="20"/>
  <c r="A351" i="20"/>
  <c r="A383" i="20"/>
  <c r="A16" i="20"/>
  <c r="A48" i="20"/>
  <c r="A80" i="20"/>
  <c r="A112" i="20"/>
  <c r="A144" i="20"/>
  <c r="A176" i="20"/>
  <c r="A208" i="20"/>
  <c r="A240" i="20"/>
  <c r="A9" i="20"/>
  <c r="A41" i="20"/>
  <c r="A73" i="20"/>
  <c r="A105" i="20"/>
  <c r="A137" i="20"/>
  <c r="A169" i="20"/>
  <c r="A201" i="20"/>
  <c r="A361" i="20"/>
  <c r="A304" i="20"/>
  <c r="A217" i="20"/>
  <c r="A369" i="20"/>
  <c r="A344" i="20"/>
  <c r="A313" i="20"/>
  <c r="A288" i="20"/>
  <c r="A249" i="20"/>
  <c r="A385" i="20"/>
  <c r="A360" i="20"/>
  <c r="A401" i="20"/>
  <c r="A26" i="20"/>
  <c r="A58" i="20"/>
  <c r="A90" i="20"/>
  <c r="A122" i="20"/>
  <c r="A154" i="20"/>
  <c r="A186" i="20"/>
  <c r="A218" i="20"/>
  <c r="A250" i="20"/>
  <c r="A282" i="20"/>
  <c r="A314" i="20"/>
  <c r="A346" i="20"/>
  <c r="A378" i="20"/>
  <c r="A11" i="20"/>
  <c r="A43" i="20"/>
  <c r="A75" i="20"/>
  <c r="A107" i="20"/>
  <c r="A139" i="20"/>
  <c r="A171" i="20"/>
  <c r="A203" i="20"/>
  <c r="A235" i="20"/>
  <c r="A267" i="20"/>
  <c r="A299" i="20"/>
  <c r="A331" i="20"/>
  <c r="A363" i="20"/>
  <c r="A395" i="20"/>
  <c r="A28" i="20"/>
  <c r="A60" i="20"/>
  <c r="A92" i="20"/>
  <c r="A124" i="20"/>
  <c r="A156" i="20"/>
  <c r="A188" i="20"/>
  <c r="A220" i="20"/>
  <c r="A252" i="20"/>
  <c r="A284" i="20"/>
  <c r="A316" i="20"/>
  <c r="A348" i="20"/>
  <c r="A380" i="20"/>
  <c r="A13" i="20"/>
  <c r="A45" i="20"/>
  <c r="A77" i="20"/>
  <c r="A109" i="20"/>
  <c r="A141" i="20"/>
  <c r="A173" i="20"/>
  <c r="A205" i="20"/>
  <c r="A237" i="20"/>
  <c r="A269" i="20"/>
  <c r="A301" i="20"/>
  <c r="A333" i="20"/>
  <c r="A365" i="20"/>
  <c r="A397" i="20"/>
  <c r="A30" i="20"/>
  <c r="A62" i="20"/>
  <c r="A94" i="20"/>
  <c r="A126" i="20"/>
  <c r="A158" i="20"/>
  <c r="A190" i="20"/>
  <c r="A222" i="20"/>
  <c r="A254" i="20"/>
  <c r="A286" i="20"/>
  <c r="A318" i="20"/>
  <c r="A350" i="20"/>
  <c r="A382" i="20"/>
  <c r="A7" i="20"/>
  <c r="A39" i="20"/>
  <c r="A71" i="20"/>
  <c r="A103" i="20"/>
  <c r="A135" i="20"/>
  <c r="A167" i="20"/>
  <c r="A199" i="20"/>
  <c r="A231" i="20"/>
  <c r="A263" i="20"/>
  <c r="A295" i="20"/>
  <c r="A327" i="20"/>
  <c r="A359" i="20"/>
  <c r="A391" i="20"/>
  <c r="A24" i="20"/>
  <c r="A56" i="20"/>
  <c r="A88" i="20"/>
  <c r="A120" i="20"/>
  <c r="A152" i="20"/>
  <c r="A184" i="20"/>
  <c r="A216" i="20"/>
  <c r="A248" i="20"/>
  <c r="A17" i="20"/>
  <c r="A49" i="20"/>
  <c r="A81" i="20"/>
  <c r="A113" i="20"/>
  <c r="A145" i="20"/>
  <c r="A177" i="20"/>
  <c r="A265" i="20"/>
  <c r="A393" i="20"/>
  <c r="A336" i="20"/>
  <c r="A273" i="20"/>
  <c r="A225" i="20"/>
  <c r="A376" i="20"/>
  <c r="A345" i="20"/>
  <c r="A320" i="20"/>
  <c r="A289" i="20"/>
  <c r="A257" i="20"/>
  <c r="A392" i="20"/>
  <c r="A2" i="20"/>
  <c r="A34" i="20"/>
  <c r="A66" i="20"/>
  <c r="A98" i="20"/>
  <c r="A130" i="20"/>
  <c r="A162" i="20"/>
  <c r="A194" i="20"/>
  <c r="A226" i="20"/>
  <c r="A258" i="20"/>
  <c r="A290" i="20"/>
  <c r="A322" i="20"/>
  <c r="A354" i="20"/>
  <c r="A386" i="20"/>
  <c r="A19" i="20"/>
  <c r="A51" i="20"/>
  <c r="A83" i="20"/>
  <c r="A115" i="20"/>
  <c r="A147" i="20"/>
  <c r="A179" i="20"/>
  <c r="A211" i="20"/>
  <c r="A243" i="20"/>
  <c r="A275" i="20"/>
  <c r="A307" i="20"/>
  <c r="A339" i="20"/>
  <c r="A371" i="20"/>
  <c r="A4" i="20"/>
  <c r="A36" i="20"/>
  <c r="A68" i="20"/>
  <c r="A100" i="20"/>
  <c r="A132" i="20"/>
  <c r="A164" i="20"/>
  <c r="A196" i="20"/>
  <c r="A228" i="20"/>
  <c r="A260" i="20"/>
  <c r="A292" i="20"/>
  <c r="A324" i="20"/>
  <c r="A356" i="20"/>
  <c r="A388" i="20"/>
  <c r="A21" i="20"/>
  <c r="A53" i="20"/>
  <c r="A85" i="20"/>
  <c r="A117" i="20"/>
  <c r="A149" i="20"/>
  <c r="A181" i="20"/>
  <c r="A213" i="20"/>
  <c r="A245" i="20"/>
  <c r="A277" i="20"/>
  <c r="A309" i="20"/>
  <c r="A341" i="20"/>
  <c r="A373" i="20"/>
  <c r="A6" i="20"/>
  <c r="A38" i="20"/>
  <c r="A70" i="20"/>
  <c r="A102" i="20"/>
  <c r="A134" i="20"/>
  <c r="A166" i="20"/>
  <c r="A198" i="20"/>
  <c r="A230" i="20"/>
  <c r="A262" i="20"/>
  <c r="A294" i="20"/>
  <c r="A326" i="20"/>
  <c r="A358" i="20"/>
  <c r="A390" i="20"/>
  <c r="A15" i="20"/>
  <c r="A47" i="20"/>
  <c r="A79" i="20"/>
  <c r="A111" i="20"/>
  <c r="A143" i="20"/>
  <c r="A175" i="20"/>
  <c r="A207" i="20"/>
  <c r="A239" i="20"/>
  <c r="A271" i="20"/>
  <c r="A303" i="20"/>
  <c r="A335" i="20"/>
  <c r="A367" i="20"/>
  <c r="A399" i="20"/>
  <c r="A32" i="20"/>
  <c r="A64" i="20"/>
  <c r="A96" i="20"/>
  <c r="A128" i="20"/>
  <c r="A160" i="20"/>
  <c r="A192" i="20"/>
  <c r="A224" i="20"/>
  <c r="A256" i="20"/>
  <c r="A25" i="20"/>
  <c r="A57" i="20"/>
  <c r="A89" i="20"/>
  <c r="A121" i="20"/>
  <c r="A153" i="20"/>
  <c r="A185" i="20"/>
  <c r="A297" i="20"/>
  <c r="A209" i="20"/>
  <c r="A368" i="20"/>
  <c r="A305" i="20"/>
  <c r="A280" i="20"/>
  <c r="A233" i="20"/>
  <c r="A377" i="20"/>
  <c r="A352" i="20"/>
  <c r="A321" i="20"/>
  <c r="A296" i="20"/>
  <c r="G2" i="20"/>
  <c r="A10" i="20"/>
  <c r="A42" i="20"/>
  <c r="A74" i="20"/>
  <c r="A106" i="20"/>
  <c r="A138" i="20"/>
  <c r="A170" i="20"/>
  <c r="A202" i="20"/>
  <c r="A234" i="20"/>
  <c r="A266" i="20"/>
  <c r="A298" i="20"/>
  <c r="A330" i="20"/>
  <c r="A362" i="20"/>
  <c r="A394" i="20"/>
  <c r="A27" i="20"/>
  <c r="A59" i="20"/>
  <c r="A91" i="20"/>
  <c r="A123" i="20"/>
  <c r="A155" i="20"/>
  <c r="A187" i="20"/>
  <c r="A219" i="20"/>
  <c r="A251" i="20"/>
  <c r="A283" i="20"/>
  <c r="A315" i="20"/>
  <c r="A347" i="20"/>
  <c r="A379" i="20"/>
  <c r="A12" i="20"/>
  <c r="A44" i="20"/>
  <c r="A76" i="20"/>
  <c r="A108" i="20"/>
  <c r="A140" i="20"/>
  <c r="A172" i="20"/>
  <c r="A204" i="20"/>
  <c r="A236" i="20"/>
  <c r="A268" i="20"/>
  <c r="A300" i="20"/>
  <c r="A332" i="20"/>
  <c r="A364" i="20"/>
  <c r="A396" i="20"/>
  <c r="A29" i="20"/>
  <c r="A61" i="20"/>
  <c r="A93" i="20"/>
  <c r="A125" i="20"/>
  <c r="A157" i="20"/>
  <c r="A189" i="20"/>
  <c r="A221" i="20"/>
  <c r="A253" i="20"/>
  <c r="A285" i="20"/>
  <c r="A317" i="20"/>
  <c r="A349" i="20"/>
  <c r="A381" i="20"/>
  <c r="A14" i="20"/>
  <c r="A46" i="20"/>
  <c r="A78" i="20"/>
  <c r="A110" i="20"/>
  <c r="A142" i="20"/>
  <c r="A174" i="20"/>
  <c r="A206" i="20"/>
  <c r="A238" i="20"/>
  <c r="A270" i="20"/>
  <c r="A302" i="20"/>
  <c r="A334" i="20"/>
  <c r="A366" i="20"/>
  <c r="A398" i="20"/>
  <c r="A23" i="20"/>
  <c r="A55" i="20"/>
  <c r="A87" i="20"/>
  <c r="A119" i="20"/>
  <c r="A151" i="20"/>
  <c r="A183" i="20"/>
  <c r="A215" i="20"/>
  <c r="A247" i="20"/>
  <c r="A279" i="20"/>
  <c r="A311" i="20"/>
  <c r="A343" i="20"/>
  <c r="A375" i="20"/>
  <c r="A8" i="20"/>
  <c r="A40" i="20"/>
  <c r="A72" i="20"/>
  <c r="A104" i="20"/>
  <c r="A136" i="20"/>
  <c r="A168" i="20"/>
  <c r="A200" i="20"/>
  <c r="A232" i="20"/>
  <c r="A264" i="20"/>
  <c r="A33" i="20"/>
  <c r="A65" i="20"/>
  <c r="A97" i="20"/>
  <c r="A129" i="20"/>
  <c r="A161" i="20"/>
  <c r="A193" i="20"/>
  <c r="A329" i="20"/>
  <c r="A272" i="20"/>
  <c r="A400" i="20"/>
  <c r="A337" i="20"/>
  <c r="A312" i="20"/>
  <c r="A281" i="20"/>
  <c r="A241" i="20"/>
  <c r="A384" i="20"/>
  <c r="A353" i="20"/>
  <c r="A328" i="20"/>
  <c r="I2" i="20"/>
  <c r="H185" i="20"/>
  <c r="H986" i="19"/>
  <c r="H1186" i="19"/>
  <c r="H586" i="19"/>
  <c r="H786" i="19"/>
  <c r="F185" i="20"/>
  <c r="H386" i="19"/>
  <c r="I927" i="19"/>
  <c r="I727" i="19"/>
  <c r="J126" i="20"/>
  <c r="I327" i="19"/>
  <c r="I1127" i="19"/>
  <c r="I527" i="19"/>
  <c r="I835" i="19"/>
  <c r="I235" i="19"/>
  <c r="J34" i="20"/>
  <c r="I635" i="19"/>
  <c r="I1035" i="19"/>
  <c r="I435" i="19"/>
  <c r="D75" i="55"/>
  <c r="AC75" i="55" s="1"/>
  <c r="AC21" i="55"/>
  <c r="I314" i="19"/>
  <c r="J113" i="20"/>
  <c r="I514" i="19"/>
  <c r="I1114" i="19"/>
  <c r="I714" i="19"/>
  <c r="I914" i="19"/>
  <c r="C110" i="55"/>
  <c r="AB110" i="55" s="1"/>
  <c r="AB56" i="55"/>
  <c r="I1179" i="19"/>
  <c r="I579" i="19"/>
  <c r="I979" i="19"/>
  <c r="I779" i="19"/>
  <c r="J178" i="20"/>
  <c r="I379" i="19"/>
  <c r="AC42" i="57"/>
  <c r="D96" i="57"/>
  <c r="AC96" i="57" s="1"/>
  <c r="AK70" i="20"/>
  <c r="G70" i="20"/>
  <c r="I70" i="20"/>
  <c r="C86" i="55"/>
  <c r="AB86" i="55" s="1"/>
  <c r="AB32" i="55"/>
  <c r="I1155" i="19"/>
  <c r="I555" i="19"/>
  <c r="I955" i="19"/>
  <c r="I755" i="19"/>
  <c r="J154" i="20"/>
  <c r="I355" i="19"/>
  <c r="I1090" i="19"/>
  <c r="I290" i="19"/>
  <c r="J89" i="20"/>
  <c r="I490" i="19"/>
  <c r="I890" i="19"/>
  <c r="I690" i="19"/>
  <c r="J71" i="20"/>
  <c r="I472" i="19"/>
  <c r="I872" i="19"/>
  <c r="I672" i="19"/>
  <c r="I1072" i="19"/>
  <c r="I272" i="19"/>
  <c r="I667" i="19"/>
  <c r="J66" i="20"/>
  <c r="I267" i="19"/>
  <c r="I1067" i="19"/>
  <c r="I467" i="19"/>
  <c r="I867" i="19"/>
  <c r="I930" i="19"/>
  <c r="I730" i="19"/>
  <c r="I1130" i="19"/>
  <c r="I330" i="19"/>
  <c r="J129" i="20"/>
  <c r="I530" i="19"/>
  <c r="H52" i="20"/>
  <c r="H453" i="19"/>
  <c r="F52" i="20"/>
  <c r="H653" i="19"/>
  <c r="H1053" i="19"/>
  <c r="H253" i="19"/>
  <c r="H853" i="19"/>
  <c r="H180" i="20"/>
  <c r="H981" i="19"/>
  <c r="F180" i="20"/>
  <c r="H581" i="19"/>
  <c r="H781" i="19"/>
  <c r="H1181" i="19"/>
  <c r="H381" i="19"/>
  <c r="H1043" i="19"/>
  <c r="H843" i="19"/>
  <c r="H443" i="19"/>
  <c r="F42" i="20"/>
  <c r="H643" i="19"/>
  <c r="H42" i="20"/>
  <c r="H243" i="19"/>
  <c r="I42" i="20"/>
  <c r="AK42" i="20"/>
  <c r="G42" i="20"/>
  <c r="H1106" i="19"/>
  <c r="H506" i="19"/>
  <c r="H706" i="19"/>
  <c r="F105" i="20"/>
  <c r="H306" i="19"/>
  <c r="H105" i="20"/>
  <c r="H906" i="19"/>
  <c r="D92" i="55"/>
  <c r="AC92" i="55" s="1"/>
  <c r="AC38" i="55"/>
  <c r="D71" i="57"/>
  <c r="AC71" i="57" s="1"/>
  <c r="AC17" i="57"/>
  <c r="J68" i="20"/>
  <c r="I269" i="19"/>
  <c r="I1069" i="19"/>
  <c r="I469" i="19"/>
  <c r="I869" i="19"/>
  <c r="I669" i="19"/>
  <c r="I1041" i="19"/>
  <c r="I441" i="19"/>
  <c r="I841" i="19"/>
  <c r="I641" i="19"/>
  <c r="J40" i="20"/>
  <c r="I241" i="19"/>
  <c r="F121" i="20"/>
  <c r="H322" i="19"/>
  <c r="H121" i="20"/>
  <c r="H922" i="19"/>
  <c r="H1122" i="19"/>
  <c r="H522" i="19"/>
  <c r="H722" i="19"/>
  <c r="J98" i="20"/>
  <c r="I299" i="19"/>
  <c r="I1099" i="19"/>
  <c r="I499" i="19"/>
  <c r="I899" i="19"/>
  <c r="I699" i="19"/>
  <c r="I344" i="19"/>
  <c r="J143" i="20"/>
  <c r="I544" i="19"/>
  <c r="I944" i="19"/>
  <c r="I744" i="19"/>
  <c r="I1144" i="19"/>
  <c r="J104" i="20"/>
  <c r="I305" i="19"/>
  <c r="I1105" i="19"/>
  <c r="I505" i="19"/>
  <c r="I905" i="19"/>
  <c r="I705" i="19"/>
  <c r="J150" i="20"/>
  <c r="I351" i="19"/>
  <c r="I1151" i="19"/>
  <c r="I551" i="19"/>
  <c r="I951" i="19"/>
  <c r="I751" i="19"/>
  <c r="C69" i="55"/>
  <c r="AB69" i="55" s="1"/>
  <c r="AB15" i="55"/>
  <c r="I340" i="19"/>
  <c r="J139" i="20"/>
  <c r="I740" i="19"/>
  <c r="I940" i="19"/>
  <c r="I540" i="19"/>
  <c r="I1140" i="19"/>
  <c r="H1192" i="19"/>
  <c r="H992" i="19"/>
  <c r="H792" i="19"/>
  <c r="H191" i="20"/>
  <c r="H392" i="19"/>
  <c r="F191" i="20"/>
  <c r="H592" i="19"/>
  <c r="I24" i="20"/>
  <c r="AK24" i="20"/>
  <c r="G24" i="20"/>
  <c r="AC9" i="57"/>
  <c r="D63" i="57"/>
  <c r="AC63" i="57" s="1"/>
  <c r="AB41" i="57"/>
  <c r="C95" i="57"/>
  <c r="AB95" i="57" s="1"/>
  <c r="AK41" i="20"/>
  <c r="I41" i="20"/>
  <c r="G41" i="20"/>
  <c r="F169" i="20"/>
  <c r="H370" i="19"/>
  <c r="H169" i="20"/>
  <c r="H970" i="19"/>
  <c r="H1170" i="19"/>
  <c r="H570" i="19"/>
  <c r="H770" i="19"/>
  <c r="G179" i="20"/>
  <c r="I179" i="20"/>
  <c r="AK179" i="20"/>
  <c r="C105" i="57"/>
  <c r="AB105" i="57" s="1"/>
  <c r="AB51" i="57"/>
  <c r="D78" i="55"/>
  <c r="AC78" i="55" s="1"/>
  <c r="AC24" i="55"/>
  <c r="I240" i="19"/>
  <c r="J39" i="20"/>
  <c r="I440" i="19"/>
  <c r="I840" i="19"/>
  <c r="I640" i="19"/>
  <c r="I1040" i="19"/>
  <c r="C99" i="57"/>
  <c r="AB99" i="57" s="1"/>
  <c r="AB45" i="57"/>
  <c r="AB22" i="57"/>
  <c r="C76" i="57"/>
  <c r="AB76" i="57" s="1"/>
  <c r="D76" i="57"/>
  <c r="AC76" i="57" s="1"/>
  <c r="AC22" i="57"/>
  <c r="I61" i="20"/>
  <c r="AK61" i="20"/>
  <c r="G61" i="20"/>
  <c r="AK112" i="20"/>
  <c r="G112" i="20"/>
  <c r="I112" i="20"/>
  <c r="G148" i="20"/>
  <c r="AK148" i="20"/>
  <c r="I148" i="20"/>
  <c r="H764" i="19"/>
  <c r="F163" i="20"/>
  <c r="H964" i="19"/>
  <c r="H163" i="20"/>
  <c r="H364" i="19"/>
  <c r="H1164" i="19"/>
  <c r="H564" i="19"/>
  <c r="I813" i="19"/>
  <c r="I613" i="19"/>
  <c r="J12" i="20"/>
  <c r="I413" i="19"/>
  <c r="I1013" i="19"/>
  <c r="I213" i="19"/>
  <c r="C72" i="55"/>
  <c r="AB72" i="55" s="1"/>
  <c r="AB18" i="55"/>
  <c r="H1129" i="19"/>
  <c r="H329" i="19"/>
  <c r="H529" i="19"/>
  <c r="F128" i="20"/>
  <c r="H729" i="19"/>
  <c r="H128" i="20"/>
  <c r="H929" i="19"/>
  <c r="H59" i="20"/>
  <c r="H260" i="19"/>
  <c r="H1060" i="19"/>
  <c r="H460" i="19"/>
  <c r="H660" i="19"/>
  <c r="F59" i="20"/>
  <c r="H860" i="19"/>
  <c r="J88" i="20"/>
  <c r="I289" i="19"/>
  <c r="I1089" i="19"/>
  <c r="I489" i="19"/>
  <c r="I889" i="19"/>
  <c r="I689" i="19"/>
  <c r="H1201" i="19"/>
  <c r="H401" i="19"/>
  <c r="H801" i="19"/>
  <c r="F200" i="20"/>
  <c r="H601" i="19"/>
  <c r="H200" i="20"/>
  <c r="H1001" i="19"/>
  <c r="I1159" i="19"/>
  <c r="I559" i="19"/>
  <c r="I959" i="19"/>
  <c r="I359" i="19"/>
  <c r="J158" i="20"/>
  <c r="I759" i="19"/>
  <c r="C74" i="55"/>
  <c r="AB74" i="55" s="1"/>
  <c r="AB20" i="55"/>
  <c r="I945" i="19"/>
  <c r="I745" i="19"/>
  <c r="J144" i="20"/>
  <c r="I345" i="19"/>
  <c r="I1145" i="19"/>
  <c r="I545" i="19"/>
  <c r="AB28" i="57"/>
  <c r="C82" i="57"/>
  <c r="AB82" i="57" s="1"/>
  <c r="G166" i="20"/>
  <c r="I166" i="20"/>
  <c r="AK166" i="20"/>
  <c r="AK195" i="20"/>
  <c r="G195" i="20"/>
  <c r="I195" i="20"/>
  <c r="H925" i="19"/>
  <c r="H124" i="20"/>
  <c r="H725" i="19"/>
  <c r="F124" i="20"/>
  <c r="H525" i="19"/>
  <c r="H1125" i="19"/>
  <c r="H325" i="19"/>
  <c r="AK178" i="20"/>
  <c r="G178" i="20"/>
  <c r="I178" i="20"/>
  <c r="C88" i="57"/>
  <c r="AB88" i="57" s="1"/>
  <c r="AB34" i="57"/>
  <c r="H87" i="20"/>
  <c r="H288" i="19"/>
  <c r="F87" i="20"/>
  <c r="H488" i="19"/>
  <c r="H1088" i="19"/>
  <c r="H888" i="19"/>
  <c r="H688" i="19"/>
  <c r="AB52" i="55"/>
  <c r="C106" i="55"/>
  <c r="AB106" i="55" s="1"/>
  <c r="I121" i="20"/>
  <c r="G121" i="20"/>
  <c r="AK121" i="20"/>
  <c r="AC50" i="55"/>
  <c r="D104" i="55"/>
  <c r="AC104" i="55" s="1"/>
  <c r="AK62" i="20"/>
  <c r="G62" i="20"/>
  <c r="I62" i="20"/>
  <c r="F125" i="20"/>
  <c r="H326" i="19"/>
  <c r="H125" i="20"/>
  <c r="H526" i="19"/>
  <c r="H1126" i="19"/>
  <c r="H926" i="19"/>
  <c r="H726" i="19"/>
  <c r="C93" i="55"/>
  <c r="AB93" i="55" s="1"/>
  <c r="AB39" i="55"/>
  <c r="I1142" i="19"/>
  <c r="I342" i="19"/>
  <c r="J141" i="20"/>
  <c r="I542" i="19"/>
  <c r="I942" i="19"/>
  <c r="I742" i="19"/>
  <c r="H1065" i="19"/>
  <c r="H265" i="19"/>
  <c r="H465" i="19"/>
  <c r="F64" i="20"/>
  <c r="H865" i="19"/>
  <c r="H64" i="20"/>
  <c r="H665" i="19"/>
  <c r="J123" i="20"/>
  <c r="I724" i="19"/>
  <c r="I924" i="19"/>
  <c r="I524" i="19"/>
  <c r="I1124" i="19"/>
  <c r="I324" i="19"/>
  <c r="J37" i="20"/>
  <c r="I438" i="19"/>
  <c r="I838" i="19"/>
  <c r="I638" i="19"/>
  <c r="I1038" i="19"/>
  <c r="I238" i="19"/>
  <c r="C89" i="55"/>
  <c r="AB89" i="55" s="1"/>
  <c r="AB35" i="55"/>
  <c r="I9" i="20"/>
  <c r="AK9" i="20"/>
  <c r="G9" i="20"/>
  <c r="H1150" i="19"/>
  <c r="H950" i="19"/>
  <c r="H750" i="19"/>
  <c r="F149" i="20"/>
  <c r="H350" i="19"/>
  <c r="H149" i="20"/>
  <c r="H550" i="19"/>
  <c r="AK49" i="20"/>
  <c r="I49" i="20"/>
  <c r="G49" i="20"/>
  <c r="I901" i="19"/>
  <c r="I701" i="19"/>
  <c r="J100" i="20"/>
  <c r="I301" i="19"/>
  <c r="I1101" i="19"/>
  <c r="I501" i="19"/>
  <c r="I1160" i="19"/>
  <c r="I360" i="19"/>
  <c r="J159" i="20"/>
  <c r="I560" i="19"/>
  <c r="I960" i="19"/>
  <c r="I760" i="19"/>
  <c r="F90" i="20"/>
  <c r="H891" i="19"/>
  <c r="H90" i="20"/>
  <c r="H691" i="19"/>
  <c r="H1091" i="19"/>
  <c r="H291" i="19"/>
  <c r="H491" i="19"/>
  <c r="I677" i="19"/>
  <c r="J76" i="20"/>
  <c r="I277" i="19"/>
  <c r="I1077" i="19"/>
  <c r="I477" i="19"/>
  <c r="I877" i="19"/>
  <c r="H135" i="20"/>
  <c r="H336" i="19"/>
  <c r="F135" i="20"/>
  <c r="H536" i="19"/>
  <c r="H1136" i="19"/>
  <c r="H936" i="19"/>
  <c r="H736" i="19"/>
  <c r="I866" i="19"/>
  <c r="I666" i="19"/>
  <c r="I1066" i="19"/>
  <c r="I266" i="19"/>
  <c r="J65" i="20"/>
  <c r="I466" i="19"/>
  <c r="G35" i="20"/>
  <c r="I35" i="20"/>
  <c r="AK35" i="20"/>
  <c r="H893" i="19"/>
  <c r="H92" i="20"/>
  <c r="F92" i="20"/>
  <c r="H693" i="19"/>
  <c r="H1093" i="19"/>
  <c r="H493" i="19"/>
  <c r="H293" i="19"/>
  <c r="F23" i="20"/>
  <c r="H224" i="19"/>
  <c r="H1024" i="19"/>
  <c r="H824" i="19"/>
  <c r="H624" i="19"/>
  <c r="H23" i="20"/>
  <c r="H424" i="19"/>
  <c r="AK146" i="20"/>
  <c r="G146" i="20"/>
  <c r="I146" i="20"/>
  <c r="I603" i="19"/>
  <c r="I203" i="19"/>
  <c r="J2" i="20"/>
  <c r="I803" i="19"/>
  <c r="I1003" i="19"/>
  <c r="I403" i="19"/>
  <c r="I983" i="19"/>
  <c r="I783" i="19"/>
  <c r="J182" i="20"/>
  <c r="I383" i="19"/>
  <c r="I1183" i="19"/>
  <c r="I583" i="19"/>
  <c r="AK122" i="20"/>
  <c r="G122" i="20"/>
  <c r="I122" i="20"/>
  <c r="H768" i="19"/>
  <c r="H167" i="20"/>
  <c r="H368" i="19"/>
  <c r="F167" i="20"/>
  <c r="H568" i="19"/>
  <c r="H1168" i="19"/>
  <c r="H968" i="19"/>
  <c r="J43" i="20"/>
  <c r="I444" i="19"/>
  <c r="I844" i="19"/>
  <c r="I644" i="19"/>
  <c r="I1044" i="19"/>
  <c r="I244" i="19"/>
  <c r="C103" i="55"/>
  <c r="AB103" i="55" s="1"/>
  <c r="AB49" i="55"/>
  <c r="H435" i="19"/>
  <c r="F34" i="20"/>
  <c r="H235" i="19"/>
  <c r="H34" i="20"/>
  <c r="H635" i="19"/>
  <c r="H1035" i="19"/>
  <c r="H835" i="19"/>
  <c r="I963" i="19"/>
  <c r="I763" i="19"/>
  <c r="J162" i="20"/>
  <c r="I363" i="19"/>
  <c r="I1163" i="19"/>
  <c r="I563" i="19"/>
  <c r="H605" i="19"/>
  <c r="H805" i="19"/>
  <c r="H1005" i="19"/>
  <c r="H4" i="20"/>
  <c r="H205" i="19"/>
  <c r="F4" i="20"/>
  <c r="H405" i="19"/>
  <c r="C64" i="57"/>
  <c r="AB64" i="57" s="1"/>
  <c r="AB10" i="57"/>
  <c r="I53" i="20"/>
  <c r="AK53" i="20"/>
  <c r="G53" i="20"/>
  <c r="C66" i="57"/>
  <c r="AB66" i="57" s="1"/>
  <c r="AB12" i="57"/>
  <c r="C75" i="55"/>
  <c r="AB75" i="55" s="1"/>
  <c r="AB21" i="55"/>
  <c r="H1114" i="19"/>
  <c r="H514" i="19"/>
  <c r="H714" i="19"/>
  <c r="F113" i="20"/>
  <c r="H314" i="19"/>
  <c r="H113" i="20"/>
  <c r="H914" i="19"/>
  <c r="I1031" i="19"/>
  <c r="I231" i="19"/>
  <c r="I831" i="19"/>
  <c r="I431" i="19"/>
  <c r="J30" i="20"/>
  <c r="I631" i="19"/>
  <c r="AC36" i="57"/>
  <c r="D90" i="57"/>
  <c r="AC90" i="57" s="1"/>
  <c r="G93" i="20"/>
  <c r="I93" i="20"/>
  <c r="AK93" i="20"/>
  <c r="I152" i="20"/>
  <c r="AK152" i="20"/>
  <c r="G152" i="20"/>
  <c r="I332" i="19"/>
  <c r="J131" i="20"/>
  <c r="I532" i="19"/>
  <c r="I932" i="19"/>
  <c r="I732" i="19"/>
  <c r="I1132" i="19"/>
  <c r="H95" i="20"/>
  <c r="H296" i="19"/>
  <c r="F95" i="20"/>
  <c r="H496" i="19"/>
  <c r="H1096" i="19"/>
  <c r="H896" i="19"/>
  <c r="H696" i="19"/>
  <c r="J117" i="20"/>
  <c r="I318" i="19"/>
  <c r="I918" i="19"/>
  <c r="I518" i="19"/>
  <c r="I1118" i="19"/>
  <c r="I718" i="19"/>
  <c r="I827" i="19"/>
  <c r="I427" i="19"/>
  <c r="J26" i="20"/>
  <c r="I227" i="19"/>
  <c r="I1027" i="19"/>
  <c r="I627" i="19"/>
  <c r="I71" i="20"/>
  <c r="AK71" i="20"/>
  <c r="G71" i="20"/>
  <c r="I1000" i="19"/>
  <c r="I600" i="19"/>
  <c r="I1200" i="19"/>
  <c r="J199" i="20"/>
  <c r="I800" i="19"/>
  <c r="I400" i="19"/>
  <c r="AK56" i="20"/>
  <c r="G56" i="20"/>
  <c r="I56" i="20"/>
  <c r="F194" i="20"/>
  <c r="H595" i="19"/>
  <c r="H194" i="20"/>
  <c r="H995" i="19"/>
  <c r="H1195" i="19"/>
  <c r="H395" i="19"/>
  <c r="H795" i="19"/>
  <c r="G180" i="20"/>
  <c r="AK180" i="20"/>
  <c r="I180" i="20"/>
  <c r="D102" i="57"/>
  <c r="AC102" i="57" s="1"/>
  <c r="AC48" i="57"/>
  <c r="I1157" i="19"/>
  <c r="I557" i="19"/>
  <c r="I957" i="19"/>
  <c r="I757" i="19"/>
  <c r="J156" i="20"/>
  <c r="I357" i="19"/>
  <c r="I1175" i="19"/>
  <c r="I575" i="19"/>
  <c r="I975" i="19"/>
  <c r="I775" i="19"/>
  <c r="J174" i="20"/>
  <c r="I375" i="19"/>
  <c r="AB38" i="57"/>
  <c r="C92" i="57"/>
  <c r="AB92" i="57" s="1"/>
  <c r="AK196" i="20"/>
  <c r="I196" i="20"/>
  <c r="G196" i="20"/>
  <c r="C100" i="55"/>
  <c r="AB100" i="55" s="1"/>
  <c r="AB46" i="55"/>
  <c r="J58" i="20"/>
  <c r="I259" i="19"/>
  <c r="I1059" i="19"/>
  <c r="I459" i="19"/>
  <c r="I859" i="19"/>
  <c r="I659" i="19"/>
  <c r="I322" i="19"/>
  <c r="J121" i="20"/>
  <c r="I722" i="19"/>
  <c r="I922" i="19"/>
  <c r="I522" i="19"/>
  <c r="I1122" i="19"/>
  <c r="H791" i="19"/>
  <c r="F190" i="20"/>
  <c r="H591" i="19"/>
  <c r="H190" i="20"/>
  <c r="H391" i="19"/>
  <c r="H1191" i="19"/>
  <c r="H991" i="19"/>
  <c r="C108" i="57"/>
  <c r="AB108" i="57" s="1"/>
  <c r="AB54" i="57"/>
  <c r="AC13" i="55"/>
  <c r="D67" i="55"/>
  <c r="AC67" i="55" s="1"/>
  <c r="C67" i="57"/>
  <c r="AB67" i="57" s="1"/>
  <c r="AB13" i="57"/>
  <c r="AC44" i="55"/>
  <c r="D98" i="55"/>
  <c r="AC98" i="55" s="1"/>
  <c r="I358" i="19"/>
  <c r="J157" i="20"/>
  <c r="I758" i="19"/>
  <c r="I958" i="19"/>
  <c r="I558" i="19"/>
  <c r="I1158" i="19"/>
  <c r="I80" i="20"/>
  <c r="AK80" i="20"/>
  <c r="G80" i="20"/>
  <c r="D69" i="55"/>
  <c r="AC69" i="55" s="1"/>
  <c r="AC15" i="55"/>
  <c r="F101" i="20"/>
  <c r="H302" i="19"/>
  <c r="H101" i="20"/>
  <c r="H502" i="19"/>
  <c r="H1102" i="19"/>
  <c r="H902" i="19"/>
  <c r="H702" i="19"/>
  <c r="I1192" i="19"/>
  <c r="I392" i="19"/>
  <c r="J191" i="20"/>
  <c r="I792" i="19"/>
  <c r="I992" i="19"/>
  <c r="I592" i="19"/>
  <c r="AK119" i="20"/>
  <c r="G119" i="20"/>
  <c r="I119" i="20"/>
  <c r="C111" i="55"/>
  <c r="AB111" i="55" s="1"/>
  <c r="AB57" i="55"/>
  <c r="D109" i="55"/>
  <c r="AC109" i="55" s="1"/>
  <c r="AC55" i="55"/>
  <c r="J49" i="20"/>
  <c r="I450" i="19"/>
  <c r="I850" i="19"/>
  <c r="I650" i="19"/>
  <c r="I1050" i="19"/>
  <c r="I250" i="19"/>
  <c r="I1178" i="19"/>
  <c r="I378" i="19"/>
  <c r="J177" i="20"/>
  <c r="I578" i="19"/>
  <c r="I978" i="19"/>
  <c r="I778" i="19"/>
  <c r="H1169" i="19"/>
  <c r="H369" i="19"/>
  <c r="H769" i="19"/>
  <c r="F168" i="20"/>
  <c r="H569" i="19"/>
  <c r="H168" i="20"/>
  <c r="H969" i="19"/>
  <c r="AB31" i="55"/>
  <c r="C85" i="55"/>
  <c r="AB85" i="55" s="1"/>
  <c r="AK130" i="20"/>
  <c r="G130" i="20"/>
  <c r="I130" i="20"/>
  <c r="I848" i="19"/>
  <c r="I648" i="19"/>
  <c r="I1048" i="19"/>
  <c r="I248" i="19"/>
  <c r="J47" i="20"/>
  <c r="I448" i="19"/>
  <c r="C107" i="55"/>
  <c r="AB107" i="55" s="1"/>
  <c r="AB53" i="55"/>
  <c r="I907" i="19"/>
  <c r="I707" i="19"/>
  <c r="J106" i="20"/>
  <c r="I307" i="19"/>
  <c r="I1107" i="19"/>
  <c r="I507" i="19"/>
  <c r="D87" i="55"/>
  <c r="AC87" i="55" s="1"/>
  <c r="AC33" i="55"/>
  <c r="H155" i="20"/>
  <c r="H356" i="19"/>
  <c r="H1156" i="19"/>
  <c r="H556" i="19"/>
  <c r="H756" i="19"/>
  <c r="F155" i="20"/>
  <c r="H956" i="19"/>
  <c r="H219" i="19"/>
  <c r="H18" i="20"/>
  <c r="H619" i="19"/>
  <c r="F18" i="20"/>
  <c r="H419" i="19"/>
  <c r="H1019" i="19"/>
  <c r="H819" i="19"/>
  <c r="I882" i="19"/>
  <c r="I682" i="19"/>
  <c r="I1082" i="19"/>
  <c r="I282" i="19"/>
  <c r="J81" i="20"/>
  <c r="I482" i="19"/>
  <c r="J122" i="20"/>
  <c r="I723" i="19"/>
  <c r="I1123" i="19"/>
  <c r="I523" i="19"/>
  <c r="I923" i="19"/>
  <c r="I323" i="19"/>
  <c r="H513" i="19"/>
  <c r="F112" i="20"/>
  <c r="H913" i="19"/>
  <c r="H112" i="20"/>
  <c r="H713" i="19"/>
  <c r="H1113" i="19"/>
  <c r="H313" i="19"/>
  <c r="I349" i="19"/>
  <c r="J148" i="20"/>
  <c r="I749" i="19"/>
  <c r="I1149" i="19"/>
  <c r="I549" i="19"/>
  <c r="I949" i="19"/>
  <c r="G187" i="20"/>
  <c r="I187" i="20"/>
  <c r="AK187" i="20"/>
  <c r="I801" i="19"/>
  <c r="J200" i="20"/>
  <c r="I401" i="19"/>
  <c r="I1201" i="19"/>
  <c r="I601" i="19"/>
  <c r="I1001" i="19"/>
  <c r="J14" i="20"/>
  <c r="I615" i="19"/>
  <c r="I1015" i="19"/>
  <c r="I415" i="19"/>
  <c r="I815" i="19"/>
  <c r="I215" i="19"/>
  <c r="H503" i="19"/>
  <c r="F102" i="20"/>
  <c r="H703" i="19"/>
  <c r="H102" i="20"/>
  <c r="H303" i="19"/>
  <c r="H1103" i="19"/>
  <c r="H903" i="19"/>
  <c r="D79" i="55"/>
  <c r="AC79" i="55" s="1"/>
  <c r="AC25" i="55"/>
  <c r="F166" i="20"/>
  <c r="H567" i="19"/>
  <c r="H166" i="20"/>
  <c r="H367" i="19"/>
  <c r="H1167" i="19"/>
  <c r="H967" i="19"/>
  <c r="H767" i="19"/>
  <c r="H195" i="20"/>
  <c r="H396" i="19"/>
  <c r="H1196" i="19"/>
  <c r="H596" i="19"/>
  <c r="F195" i="20"/>
  <c r="H996" i="19"/>
  <c r="H796" i="19"/>
  <c r="D68" i="57"/>
  <c r="AC68" i="57" s="1"/>
  <c r="AC14" i="57"/>
  <c r="I325" i="19"/>
  <c r="J124" i="20"/>
  <c r="I725" i="19"/>
  <c r="I1125" i="19"/>
  <c r="I525" i="19"/>
  <c r="I925" i="19"/>
  <c r="AK183" i="20"/>
  <c r="G183" i="20"/>
  <c r="I183" i="20"/>
  <c r="H117" i="20"/>
  <c r="H518" i="19"/>
  <c r="H1118" i="19"/>
  <c r="H918" i="19"/>
  <c r="H718" i="19"/>
  <c r="F117" i="20"/>
  <c r="H318" i="19"/>
  <c r="H1155" i="19"/>
  <c r="H355" i="19"/>
  <c r="H755" i="19"/>
  <c r="F154" i="20"/>
  <c r="H555" i="19"/>
  <c r="H154" i="20"/>
  <c r="H955" i="19"/>
  <c r="J10" i="20"/>
  <c r="I611" i="19"/>
  <c r="I1011" i="19"/>
  <c r="I211" i="19"/>
  <c r="I811" i="19"/>
  <c r="I411" i="19"/>
  <c r="J105" i="20"/>
  <c r="I506" i="19"/>
  <c r="I906" i="19"/>
  <c r="I706" i="19"/>
  <c r="I1106" i="19"/>
  <c r="I306" i="19"/>
  <c r="H412" i="19"/>
  <c r="H812" i="19"/>
  <c r="H212" i="19"/>
  <c r="H11" i="20"/>
  <c r="H1012" i="19"/>
  <c r="F11" i="20"/>
  <c r="H612" i="19"/>
  <c r="AB17" i="57"/>
  <c r="C71" i="57"/>
  <c r="AB71" i="57" s="1"/>
  <c r="G145" i="20"/>
  <c r="AK145" i="20"/>
  <c r="I145" i="20"/>
  <c r="F68" i="20"/>
  <c r="H669" i="19"/>
  <c r="H1069" i="19"/>
  <c r="H269" i="19"/>
  <c r="H869" i="19"/>
  <c r="H68" i="20"/>
  <c r="H469" i="19"/>
  <c r="H127" i="20"/>
  <c r="H328" i="19"/>
  <c r="F127" i="20"/>
  <c r="H528" i="19"/>
  <c r="H1128" i="19"/>
  <c r="H928" i="19"/>
  <c r="H728" i="19"/>
  <c r="F44" i="20"/>
  <c r="H645" i="19"/>
  <c r="H1045" i="19"/>
  <c r="H245" i="19"/>
  <c r="H445" i="19"/>
  <c r="H44" i="20"/>
  <c r="H845" i="19"/>
  <c r="C104" i="57"/>
  <c r="AB104" i="57" s="1"/>
  <c r="AB50" i="57"/>
  <c r="I304" i="19"/>
  <c r="J103" i="20"/>
  <c r="I504" i="19"/>
  <c r="I904" i="19"/>
  <c r="I704" i="19"/>
  <c r="I1104" i="19"/>
  <c r="I791" i="19"/>
  <c r="J190" i="20"/>
  <c r="I391" i="19"/>
  <c r="I1191" i="19"/>
  <c r="I591" i="19"/>
  <c r="I991" i="19"/>
  <c r="I107" i="20"/>
  <c r="AK107" i="20"/>
  <c r="G107" i="20"/>
  <c r="I1085" i="19"/>
  <c r="I485" i="19"/>
  <c r="I885" i="19"/>
  <c r="I685" i="19"/>
  <c r="J84" i="20"/>
  <c r="I285" i="19"/>
  <c r="I69" i="20"/>
  <c r="AK69" i="20"/>
  <c r="G69" i="20"/>
  <c r="G64" i="20"/>
  <c r="I64" i="20"/>
  <c r="AK64" i="20"/>
  <c r="C97" i="57"/>
  <c r="AB97" i="57" s="1"/>
  <c r="AB43" i="57"/>
  <c r="D81" i="55"/>
  <c r="AC81" i="55" s="1"/>
  <c r="AC27" i="55"/>
  <c r="D89" i="57"/>
  <c r="AC89" i="57" s="1"/>
  <c r="AC35" i="57"/>
  <c r="I681" i="19"/>
  <c r="J80" i="20"/>
  <c r="I281" i="19"/>
  <c r="I1081" i="19"/>
  <c r="I481" i="19"/>
  <c r="I881" i="19"/>
  <c r="D84" i="55"/>
  <c r="AC84" i="55" s="1"/>
  <c r="AC30" i="55"/>
  <c r="D65" i="57"/>
  <c r="AC65" i="57" s="1"/>
  <c r="AC11" i="57"/>
  <c r="AK135" i="20"/>
  <c r="G135" i="20"/>
  <c r="I135" i="20"/>
  <c r="F115" i="20"/>
  <c r="H916" i="19"/>
  <c r="H115" i="20"/>
  <c r="H316" i="19"/>
  <c r="H1116" i="19"/>
  <c r="H516" i="19"/>
  <c r="H716" i="19"/>
  <c r="F17" i="20"/>
  <c r="H218" i="19"/>
  <c r="H418" i="19"/>
  <c r="H618" i="19"/>
  <c r="H1018" i="19"/>
  <c r="H17" i="20"/>
  <c r="H818" i="19"/>
  <c r="I719" i="19"/>
  <c r="J118" i="20"/>
  <c r="I319" i="19"/>
  <c r="I1119" i="19"/>
  <c r="I519" i="19"/>
  <c r="I919" i="19"/>
  <c r="H1082" i="19"/>
  <c r="H482" i="19"/>
  <c r="H682" i="19"/>
  <c r="F81" i="20"/>
  <c r="H282" i="19"/>
  <c r="H81" i="20"/>
  <c r="H882" i="19"/>
  <c r="I43" i="20"/>
  <c r="AK43" i="20"/>
  <c r="G43" i="20"/>
  <c r="D94" i="55"/>
  <c r="AC94" i="55" s="1"/>
  <c r="AC40" i="55"/>
  <c r="AK97" i="20"/>
  <c r="I97" i="20"/>
  <c r="G97" i="20"/>
  <c r="AK20" i="20"/>
  <c r="G20" i="20"/>
  <c r="I20" i="20"/>
  <c r="D66" i="55"/>
  <c r="AC66" i="55" s="1"/>
  <c r="AC12" i="55"/>
  <c r="J142" i="20"/>
  <c r="I343" i="19"/>
  <c r="I1143" i="19"/>
  <c r="I543" i="19"/>
  <c r="I943" i="19"/>
  <c r="I743" i="19"/>
  <c r="C90" i="57"/>
  <c r="AB90" i="57" s="1"/>
  <c r="AB36" i="57"/>
  <c r="H93" i="20"/>
  <c r="H494" i="19"/>
  <c r="H1094" i="19"/>
  <c r="H894" i="19"/>
  <c r="H694" i="19"/>
  <c r="F93" i="20"/>
  <c r="H294" i="19"/>
  <c r="AK19" i="20"/>
  <c r="G19" i="20"/>
  <c r="I19" i="20"/>
  <c r="G50" i="20"/>
  <c r="I50" i="20"/>
  <c r="AK50" i="20"/>
  <c r="I637" i="19"/>
  <c r="J36" i="20"/>
  <c r="I237" i="19"/>
  <c r="I1037" i="19"/>
  <c r="I437" i="19"/>
  <c r="I837" i="19"/>
  <c r="H765" i="19"/>
  <c r="H164" i="20"/>
  <c r="H965" i="19"/>
  <c r="F164" i="20"/>
  <c r="H565" i="19"/>
  <c r="H1165" i="19"/>
  <c r="H365" i="19"/>
  <c r="I117" i="20"/>
  <c r="AK117" i="20"/>
  <c r="G117" i="20"/>
  <c r="G26" i="20"/>
  <c r="I26" i="20"/>
  <c r="AK26" i="20"/>
  <c r="H1141" i="19"/>
  <c r="H341" i="19"/>
  <c r="H941" i="19"/>
  <c r="H140" i="20"/>
  <c r="H741" i="19"/>
  <c r="F140" i="20"/>
  <c r="H541" i="19"/>
  <c r="I1057" i="19"/>
  <c r="I457" i="19"/>
  <c r="I857" i="19"/>
  <c r="I657" i="19"/>
  <c r="J56" i="20"/>
  <c r="I257" i="19"/>
  <c r="AK54" i="20"/>
  <c r="G54" i="20"/>
  <c r="I54" i="20"/>
  <c r="I1112" i="19"/>
  <c r="I312" i="19"/>
  <c r="J111" i="20"/>
  <c r="I512" i="19"/>
  <c r="I912" i="19"/>
  <c r="I712" i="19"/>
  <c r="J181" i="20"/>
  <c r="I582" i="19"/>
  <c r="I982" i="19"/>
  <c r="I782" i="19"/>
  <c r="I1182" i="19"/>
  <c r="I382" i="19"/>
  <c r="AK105" i="20"/>
  <c r="I105" i="20"/>
  <c r="G105" i="20"/>
  <c r="J87" i="20"/>
  <c r="I488" i="19"/>
  <c r="I888" i="19"/>
  <c r="I688" i="19"/>
  <c r="I1088" i="19"/>
  <c r="I288" i="19"/>
  <c r="I46" i="20"/>
  <c r="AK46" i="20"/>
  <c r="G46" i="20"/>
  <c r="I1012" i="19"/>
  <c r="I612" i="19"/>
  <c r="J11" i="20"/>
  <c r="I412" i="19"/>
  <c r="I812" i="19"/>
  <c r="I212" i="19"/>
  <c r="D100" i="55"/>
  <c r="AC100" i="55" s="1"/>
  <c r="AC46" i="55"/>
  <c r="H773" i="19"/>
  <c r="H172" i="20"/>
  <c r="H973" i="19"/>
  <c r="F172" i="20"/>
  <c r="H573" i="19"/>
  <c r="H1173" i="19"/>
  <c r="H373" i="19"/>
  <c r="I190" i="20"/>
  <c r="AK190" i="20"/>
  <c r="G190" i="20"/>
  <c r="D108" i="55"/>
  <c r="AC108" i="55" s="1"/>
  <c r="AC54" i="55"/>
  <c r="H885" i="19"/>
  <c r="H84" i="20"/>
  <c r="H485" i="19"/>
  <c r="F84" i="20"/>
  <c r="H685" i="19"/>
  <c r="H1085" i="19"/>
  <c r="H285" i="19"/>
  <c r="C73" i="57"/>
  <c r="AB73" i="57" s="1"/>
  <c r="AB19" i="57"/>
  <c r="H744" i="19"/>
  <c r="H143" i="20"/>
  <c r="H344" i="19"/>
  <c r="F143" i="20"/>
  <c r="H544" i="19"/>
  <c r="H1144" i="19"/>
  <c r="H944" i="19"/>
  <c r="H742" i="19"/>
  <c r="F141" i="20"/>
  <c r="H342" i="19"/>
  <c r="H141" i="20"/>
  <c r="H542" i="19"/>
  <c r="H1142" i="19"/>
  <c r="H942" i="19"/>
  <c r="C98" i="57"/>
  <c r="AB98" i="57" s="1"/>
  <c r="AB44" i="57"/>
  <c r="I695" i="19"/>
  <c r="J94" i="20"/>
  <c r="I295" i="19"/>
  <c r="I1095" i="19"/>
  <c r="I495" i="19"/>
  <c r="I895" i="19"/>
  <c r="G157" i="20"/>
  <c r="I157" i="20"/>
  <c r="AK157" i="20"/>
  <c r="D63" i="55"/>
  <c r="AC63" i="55" s="1"/>
  <c r="AC9" i="55"/>
  <c r="I804" i="19"/>
  <c r="J3" i="20"/>
  <c r="I404" i="19"/>
  <c r="I1004" i="19"/>
  <c r="I604" i="19"/>
  <c r="I204" i="19"/>
  <c r="J60" i="20"/>
  <c r="I261" i="19"/>
  <c r="I1061" i="19"/>
  <c r="I461" i="19"/>
  <c r="I861" i="19"/>
  <c r="I661" i="19"/>
  <c r="I51" i="20"/>
  <c r="AK51" i="20"/>
  <c r="G51" i="20"/>
  <c r="AK100" i="20"/>
  <c r="I100" i="20"/>
  <c r="G100" i="20"/>
  <c r="AB37" i="55"/>
  <c r="C91" i="55"/>
  <c r="AB91" i="55" s="1"/>
  <c r="F76" i="20"/>
  <c r="H677" i="19"/>
  <c r="H1077" i="19"/>
  <c r="H277" i="19"/>
  <c r="H877" i="19"/>
  <c r="H76" i="20"/>
  <c r="H477" i="19"/>
  <c r="AK17" i="20"/>
  <c r="G17" i="20"/>
  <c r="I17" i="20"/>
  <c r="I1194" i="19"/>
  <c r="I394" i="19"/>
  <c r="J193" i="20"/>
  <c r="I594" i="19"/>
  <c r="I994" i="19"/>
  <c r="I794" i="19"/>
  <c r="H798" i="19"/>
  <c r="F197" i="20"/>
  <c r="H398" i="19"/>
  <c r="H197" i="20"/>
  <c r="H598" i="19"/>
  <c r="H1198" i="19"/>
  <c r="H998" i="19"/>
  <c r="AC41" i="57"/>
  <c r="D95" i="57"/>
  <c r="AC95" i="57" s="1"/>
  <c r="H1036" i="19"/>
  <c r="H836" i="19"/>
  <c r="H636" i="19"/>
  <c r="H236" i="19"/>
  <c r="H436" i="19"/>
  <c r="H35" i="20"/>
  <c r="F35" i="20"/>
  <c r="AK151" i="20"/>
  <c r="G151" i="20"/>
  <c r="I151" i="20"/>
  <c r="I1111" i="19"/>
  <c r="I511" i="19"/>
  <c r="I911" i="19"/>
  <c r="I711" i="19"/>
  <c r="J110" i="20"/>
  <c r="I311" i="19"/>
  <c r="F45" i="20"/>
  <c r="H846" i="19"/>
  <c r="H45" i="20"/>
  <c r="H246" i="19"/>
  <c r="H1046" i="19"/>
  <c r="H446" i="19"/>
  <c r="H646" i="19"/>
  <c r="I155" i="20"/>
  <c r="AK155" i="20"/>
  <c r="G155" i="20"/>
  <c r="D99" i="55"/>
  <c r="AC99" i="55" s="1"/>
  <c r="AC45" i="55"/>
  <c r="H39" i="20"/>
  <c r="H440" i="19"/>
  <c r="H1040" i="19"/>
  <c r="H840" i="19"/>
  <c r="H640" i="19"/>
  <c r="F39" i="20"/>
  <c r="H240" i="19"/>
  <c r="H417" i="19"/>
  <c r="H16" i="20"/>
  <c r="H617" i="19"/>
  <c r="F16" i="20"/>
  <c r="H817" i="19"/>
  <c r="H1017" i="19"/>
  <c r="H217" i="19"/>
  <c r="I617" i="19"/>
  <c r="J16" i="20"/>
  <c r="I417" i="19"/>
  <c r="I1017" i="19"/>
  <c r="I217" i="19"/>
  <c r="I817" i="19"/>
  <c r="H790" i="19"/>
  <c r="F189" i="20"/>
  <c r="H390" i="19"/>
  <c r="H189" i="20"/>
  <c r="H590" i="19"/>
  <c r="H1190" i="19"/>
  <c r="H990" i="19"/>
  <c r="AK79" i="20"/>
  <c r="G79" i="20"/>
  <c r="I79" i="20"/>
  <c r="H680" i="19"/>
  <c r="H79" i="20"/>
  <c r="H280" i="19"/>
  <c r="F79" i="20"/>
  <c r="H480" i="19"/>
  <c r="H1080" i="19"/>
  <c r="H880" i="19"/>
  <c r="AK77" i="20"/>
  <c r="G77" i="20"/>
  <c r="I77" i="20"/>
  <c r="I860" i="19"/>
  <c r="I660" i="19"/>
  <c r="I1060" i="19"/>
  <c r="I260" i="19"/>
  <c r="J59" i="20"/>
  <c r="I460" i="19"/>
  <c r="F88" i="20"/>
  <c r="H889" i="19"/>
  <c r="H88" i="20"/>
  <c r="H689" i="19"/>
  <c r="H1089" i="19"/>
  <c r="H289" i="19"/>
  <c r="H489" i="19"/>
  <c r="J93" i="20"/>
  <c r="I494" i="19"/>
  <c r="I894" i="19"/>
  <c r="I694" i="19"/>
  <c r="I1094" i="19"/>
  <c r="I294" i="19"/>
  <c r="J75" i="20"/>
  <c r="I476" i="19"/>
  <c r="I876" i="19"/>
  <c r="I676" i="19"/>
  <c r="I1076" i="19"/>
  <c r="I276" i="19"/>
  <c r="I67" i="20"/>
  <c r="AK67" i="20"/>
  <c r="G67" i="20"/>
  <c r="C82" i="55"/>
  <c r="AB82" i="55" s="1"/>
  <c r="AB28" i="55"/>
  <c r="H423" i="19"/>
  <c r="H823" i="19"/>
  <c r="H1023" i="19"/>
  <c r="H22" i="20"/>
  <c r="H623" i="19"/>
  <c r="F22" i="20"/>
  <c r="H223" i="19"/>
  <c r="AK22" i="20"/>
  <c r="G22" i="20"/>
  <c r="I22" i="20"/>
  <c r="I884" i="19"/>
  <c r="I684" i="19"/>
  <c r="I1084" i="19"/>
  <c r="I284" i="19"/>
  <c r="J83" i="20"/>
  <c r="I484" i="19"/>
  <c r="H784" i="19"/>
  <c r="H183" i="20"/>
  <c r="H384" i="19"/>
  <c r="F183" i="20"/>
  <c r="H584" i="19"/>
  <c r="H1184" i="19"/>
  <c r="H984" i="19"/>
  <c r="H1011" i="19"/>
  <c r="H10" i="20"/>
  <c r="H611" i="19"/>
  <c r="F10" i="20"/>
  <c r="H211" i="19"/>
  <c r="H411" i="19"/>
  <c r="H811" i="19"/>
  <c r="C70" i="57"/>
  <c r="AB70" i="57" s="1"/>
  <c r="AB16" i="57"/>
  <c r="J28" i="20"/>
  <c r="I629" i="19"/>
  <c r="I1029" i="19"/>
  <c r="I229" i="19"/>
  <c r="I829" i="19"/>
  <c r="I429" i="19"/>
  <c r="D88" i="57"/>
  <c r="AC88" i="57" s="1"/>
  <c r="AC34" i="57"/>
  <c r="F28" i="20"/>
  <c r="H629" i="19"/>
  <c r="H1029" i="19"/>
  <c r="H229" i="19"/>
  <c r="H829" i="19"/>
  <c r="H28" i="20"/>
  <c r="H429" i="19"/>
  <c r="I346" i="19"/>
  <c r="J145" i="20"/>
  <c r="I546" i="19"/>
  <c r="I946" i="19"/>
  <c r="I746" i="19"/>
  <c r="I1146" i="19"/>
  <c r="H1108" i="19"/>
  <c r="H508" i="19"/>
  <c r="H708" i="19"/>
  <c r="H107" i="20"/>
  <c r="H308" i="19"/>
  <c r="F107" i="20"/>
  <c r="H908" i="19"/>
  <c r="G84" i="20"/>
  <c r="AK84" i="20"/>
  <c r="I84" i="20"/>
  <c r="J69" i="20"/>
  <c r="I470" i="19"/>
  <c r="I870" i="19"/>
  <c r="I670" i="19"/>
  <c r="I1070" i="19"/>
  <c r="I270" i="19"/>
  <c r="D97" i="55"/>
  <c r="AC97" i="55" s="1"/>
  <c r="AC43" i="55"/>
  <c r="AK37" i="20"/>
  <c r="G37" i="20"/>
  <c r="I37" i="20"/>
  <c r="I948" i="19"/>
  <c r="I548" i="19"/>
  <c r="I1148" i="19"/>
  <c r="I348" i="19"/>
  <c r="J147" i="20"/>
  <c r="I748" i="19"/>
  <c r="H1081" i="19"/>
  <c r="H281" i="19"/>
  <c r="H481" i="19"/>
  <c r="F80" i="20"/>
  <c r="H881" i="19"/>
  <c r="H80" i="20"/>
  <c r="H681" i="19"/>
  <c r="H740" i="19"/>
  <c r="F139" i="20"/>
  <c r="H940" i="19"/>
  <c r="H139" i="20"/>
  <c r="H340" i="19"/>
  <c r="H1140" i="19"/>
  <c r="H540" i="19"/>
  <c r="I886" i="19"/>
  <c r="I686" i="19"/>
  <c r="I1086" i="19"/>
  <c r="I286" i="19"/>
  <c r="J85" i="20"/>
  <c r="I486" i="19"/>
  <c r="I72" i="20"/>
  <c r="AK72" i="20"/>
  <c r="G72" i="20"/>
  <c r="I337" i="19"/>
  <c r="J136" i="20"/>
  <c r="I737" i="19"/>
  <c r="I1137" i="19"/>
  <c r="I537" i="19"/>
  <c r="I937" i="19"/>
  <c r="D91" i="57"/>
  <c r="AC91" i="57" s="1"/>
  <c r="AC37" i="57"/>
  <c r="AK153" i="20"/>
  <c r="I153" i="20"/>
  <c r="G153" i="20"/>
  <c r="J153" i="20"/>
  <c r="I754" i="19"/>
  <c r="I954" i="19"/>
  <c r="I554" i="19"/>
  <c r="I1154" i="19"/>
  <c r="I354" i="19"/>
  <c r="C65" i="55"/>
  <c r="AB65" i="55" s="1"/>
  <c r="AB11" i="55"/>
  <c r="D77" i="57"/>
  <c r="AC77" i="57" s="1"/>
  <c r="AC23" i="57"/>
  <c r="G65" i="20"/>
  <c r="AK65" i="20"/>
  <c r="I65" i="20"/>
  <c r="AK116" i="20"/>
  <c r="I116" i="20"/>
  <c r="G116" i="20"/>
  <c r="I717" i="19"/>
  <c r="J116" i="20"/>
  <c r="I317" i="19"/>
  <c r="I1117" i="19"/>
  <c r="I517" i="19"/>
  <c r="I917" i="19"/>
  <c r="I998" i="19"/>
  <c r="I798" i="19"/>
  <c r="I1198" i="19"/>
  <c r="I398" i="19"/>
  <c r="J197" i="20"/>
  <c r="I598" i="19"/>
  <c r="AK197" i="20"/>
  <c r="G197" i="20"/>
  <c r="I197" i="20"/>
  <c r="D101" i="57"/>
  <c r="AC101" i="57" s="1"/>
  <c r="AC47" i="57"/>
  <c r="C83" i="55"/>
  <c r="AB83" i="55" s="1"/>
  <c r="AB29" i="55"/>
  <c r="H1097" i="19"/>
  <c r="H297" i="19"/>
  <c r="H497" i="19"/>
  <c r="F96" i="20"/>
  <c r="H897" i="19"/>
  <c r="H96" i="20"/>
  <c r="H697" i="19"/>
  <c r="C87" i="57"/>
  <c r="AB87" i="57" s="1"/>
  <c r="AB33" i="57"/>
  <c r="D62" i="55"/>
  <c r="AC8" i="55"/>
  <c r="H403" i="19"/>
  <c r="F2" i="20"/>
  <c r="H1003" i="19"/>
  <c r="H803" i="19"/>
  <c r="H603" i="19"/>
  <c r="H2" i="20"/>
  <c r="H203" i="19"/>
  <c r="AB8" i="57"/>
  <c r="C62" i="57"/>
  <c r="AB62" i="57" s="1"/>
  <c r="AK57" i="20"/>
  <c r="I57" i="20"/>
  <c r="G57" i="20"/>
  <c r="AK108" i="20"/>
  <c r="I108" i="20"/>
  <c r="G108" i="20"/>
  <c r="AK39" i="20"/>
  <c r="G39" i="20"/>
  <c r="I39" i="20"/>
  <c r="F126" i="20"/>
  <c r="H727" i="19"/>
  <c r="H126" i="20"/>
  <c r="H327" i="19"/>
  <c r="H1127" i="19"/>
  <c r="H927" i="19"/>
  <c r="H527" i="19"/>
  <c r="I990" i="19"/>
  <c r="I790" i="19"/>
  <c r="I1190" i="19"/>
  <c r="I390" i="19"/>
  <c r="J189" i="20"/>
  <c r="I590" i="19"/>
  <c r="D103" i="55"/>
  <c r="AC103" i="55" s="1"/>
  <c r="AC49" i="55"/>
  <c r="C64" i="55"/>
  <c r="AB64" i="55" s="1"/>
  <c r="AB10" i="55"/>
  <c r="H407" i="19"/>
  <c r="H807" i="19"/>
  <c r="H1007" i="19"/>
  <c r="H6" i="20"/>
  <c r="H607" i="19"/>
  <c r="F6" i="20"/>
  <c r="H207" i="19"/>
  <c r="I131" i="20"/>
  <c r="AK131" i="20"/>
  <c r="G131" i="20"/>
  <c r="F8" i="20"/>
  <c r="H809" i="19"/>
  <c r="H409" i="19"/>
  <c r="H209" i="19"/>
  <c r="H1009" i="19"/>
  <c r="H8" i="20"/>
  <c r="H609" i="19"/>
  <c r="AB14" i="57"/>
  <c r="C68" i="57"/>
  <c r="AB68" i="57" s="1"/>
  <c r="J201" i="20"/>
  <c r="I602" i="19"/>
  <c r="I1002" i="19"/>
  <c r="I802" i="19"/>
  <c r="I1202" i="19"/>
  <c r="I402" i="19"/>
  <c r="D110" i="57"/>
  <c r="AC110" i="57" s="1"/>
  <c r="AC56" i="57"/>
  <c r="G95" i="20"/>
  <c r="I95" i="20"/>
  <c r="AK95" i="20"/>
  <c r="H70" i="20"/>
  <c r="H271" i="19"/>
  <c r="H1071" i="19"/>
  <c r="H871" i="19"/>
  <c r="H471" i="19"/>
  <c r="F70" i="20"/>
  <c r="H671" i="19"/>
  <c r="D86" i="55"/>
  <c r="AC86" i="55" s="1"/>
  <c r="AC32" i="55"/>
  <c r="G140" i="20"/>
  <c r="AK140" i="20"/>
  <c r="I140" i="20"/>
  <c r="I855" i="19"/>
  <c r="I655" i="19"/>
  <c r="J54" i="20"/>
  <c r="I255" i="19"/>
  <c r="I1055" i="19"/>
  <c r="I455" i="19"/>
  <c r="I653" i="19"/>
  <c r="J52" i="20"/>
  <c r="I253" i="19"/>
  <c r="I1053" i="19"/>
  <c r="I453" i="19"/>
  <c r="I853" i="19"/>
  <c r="H712" i="19"/>
  <c r="H111" i="20"/>
  <c r="H312" i="19"/>
  <c r="F111" i="20"/>
  <c r="H512" i="19"/>
  <c r="H1112" i="19"/>
  <c r="H912" i="19"/>
  <c r="I843" i="19"/>
  <c r="I643" i="19"/>
  <c r="J42" i="20"/>
  <c r="I243" i="19"/>
  <c r="I1043" i="19"/>
  <c r="I443" i="19"/>
  <c r="AK156" i="20"/>
  <c r="I156" i="20"/>
  <c r="G156" i="20"/>
  <c r="AK174" i="20"/>
  <c r="G174" i="20"/>
  <c r="I174" i="20"/>
  <c r="H233" i="19"/>
  <c r="H32" i="20"/>
  <c r="H833" i="19"/>
  <c r="F32" i="20"/>
  <c r="H433" i="19"/>
  <c r="H1033" i="19"/>
  <c r="H633" i="19"/>
  <c r="F160" i="20"/>
  <c r="H561" i="19"/>
  <c r="H160" i="20"/>
  <c r="H961" i="19"/>
  <c r="H1161" i="19"/>
  <c r="H361" i="19"/>
  <c r="H761" i="19"/>
  <c r="J82" i="20"/>
  <c r="I283" i="19"/>
  <c r="I1083" i="19"/>
  <c r="I483" i="19"/>
  <c r="I883" i="19"/>
  <c r="I683" i="19"/>
  <c r="I11" i="20"/>
  <c r="AK11" i="20"/>
  <c r="G11" i="20"/>
  <c r="I1187" i="19"/>
  <c r="I587" i="19"/>
  <c r="I987" i="19"/>
  <c r="I787" i="19"/>
  <c r="J186" i="20"/>
  <c r="I387" i="19"/>
  <c r="F48" i="20"/>
  <c r="H849" i="19"/>
  <c r="H48" i="20"/>
  <c r="H649" i="19"/>
  <c r="H1049" i="19"/>
  <c r="H249" i="19"/>
  <c r="H449" i="19"/>
  <c r="I977" i="19"/>
  <c r="I777" i="19"/>
  <c r="J176" i="20"/>
  <c r="I377" i="19"/>
  <c r="I1177" i="19"/>
  <c r="I577" i="19"/>
  <c r="AC19" i="57"/>
  <c r="D73" i="57"/>
  <c r="AC73" i="57" s="1"/>
  <c r="G150" i="20"/>
  <c r="I150" i="20"/>
  <c r="AK150" i="20"/>
  <c r="H608" i="19"/>
  <c r="H808" i="19"/>
  <c r="H408" i="19"/>
  <c r="H7" i="20"/>
  <c r="H1008" i="19"/>
  <c r="F7" i="20"/>
  <c r="H208" i="19"/>
  <c r="AC44" i="57"/>
  <c r="D98" i="57"/>
  <c r="AC98" i="57" s="1"/>
  <c r="C81" i="55"/>
  <c r="AB81" i="55" s="1"/>
  <c r="AB27" i="55"/>
  <c r="AK94" i="20"/>
  <c r="G94" i="20"/>
  <c r="I94" i="20"/>
  <c r="G139" i="20"/>
  <c r="I139" i="20"/>
  <c r="AK139" i="20"/>
  <c r="G191" i="20"/>
  <c r="I191" i="20"/>
  <c r="AK191" i="20"/>
  <c r="I1150" i="19"/>
  <c r="I350" i="19"/>
  <c r="J149" i="20"/>
  <c r="I550" i="19"/>
  <c r="I950" i="19"/>
  <c r="I750" i="19"/>
  <c r="H738" i="19"/>
  <c r="F137" i="20"/>
  <c r="H338" i="19"/>
  <c r="H137" i="20"/>
  <c r="H938" i="19"/>
  <c r="H1138" i="19"/>
  <c r="H538" i="19"/>
  <c r="AK137" i="20"/>
  <c r="I137" i="20"/>
  <c r="G137" i="20"/>
  <c r="H133" i="20"/>
  <c r="H534" i="19"/>
  <c r="H1134" i="19"/>
  <c r="H934" i="19"/>
  <c r="H734" i="19"/>
  <c r="F133" i="20"/>
  <c r="H334" i="19"/>
  <c r="I1091" i="19"/>
  <c r="I491" i="19"/>
  <c r="I891" i="19"/>
  <c r="I691" i="19"/>
  <c r="J90" i="20"/>
  <c r="I291" i="19"/>
  <c r="G76" i="20"/>
  <c r="AK76" i="20"/>
  <c r="I76" i="20"/>
  <c r="AC29" i="55"/>
  <c r="D83" i="55"/>
  <c r="AC83" i="55" s="1"/>
  <c r="I752" i="19"/>
  <c r="J151" i="20"/>
  <c r="I352" i="19"/>
  <c r="I952" i="19"/>
  <c r="I552" i="19"/>
  <c r="I1152" i="19"/>
  <c r="H179" i="20"/>
  <c r="H380" i="19"/>
  <c r="H1180" i="19"/>
  <c r="H580" i="19"/>
  <c r="H780" i="19"/>
  <c r="F179" i="20"/>
  <c r="H980" i="19"/>
  <c r="G110" i="20"/>
  <c r="I110" i="20"/>
  <c r="AK110" i="20"/>
  <c r="D105" i="55"/>
  <c r="AC105" i="55" s="1"/>
  <c r="AC51" i="55"/>
  <c r="AC33" i="57"/>
  <c r="D87" i="57"/>
  <c r="AC87" i="57" s="1"/>
  <c r="I1156" i="19"/>
  <c r="I356" i="19"/>
  <c r="J155" i="20"/>
  <c r="I556" i="19"/>
  <c r="I956" i="19"/>
  <c r="I756" i="19"/>
  <c r="AB24" i="55"/>
  <c r="C78" i="55"/>
  <c r="AB78" i="55" s="1"/>
  <c r="G171" i="20"/>
  <c r="I171" i="20"/>
  <c r="AK171" i="20"/>
  <c r="F162" i="20"/>
  <c r="H563" i="19"/>
  <c r="H162" i="20"/>
  <c r="H963" i="19"/>
  <c r="H1163" i="19"/>
  <c r="H363" i="19"/>
  <c r="H763" i="19"/>
  <c r="D80" i="55"/>
  <c r="AC80" i="55" s="1"/>
  <c r="AC26" i="55"/>
  <c r="I880" i="19"/>
  <c r="I680" i="19"/>
  <c r="I1080" i="19"/>
  <c r="I280" i="19"/>
  <c r="J79" i="20"/>
  <c r="I480" i="19"/>
  <c r="D64" i="57"/>
  <c r="AC64" i="57" s="1"/>
  <c r="AC10" i="57"/>
  <c r="AK4" i="20"/>
  <c r="I4" i="20"/>
  <c r="G4" i="20"/>
  <c r="AK163" i="20"/>
  <c r="G163" i="20"/>
  <c r="I163" i="20"/>
  <c r="G15" i="20"/>
  <c r="I15" i="20"/>
  <c r="AK15" i="20"/>
  <c r="AK128" i="20"/>
  <c r="G128" i="20"/>
  <c r="I128" i="20"/>
  <c r="H1159" i="19"/>
  <c r="H959" i="19"/>
  <c r="H759" i="19"/>
  <c r="F158" i="20"/>
  <c r="H559" i="19"/>
  <c r="H158" i="20"/>
  <c r="H359" i="19"/>
  <c r="AC20" i="55"/>
  <c r="D74" i="55"/>
  <c r="AC74" i="55" s="1"/>
  <c r="I75" i="20"/>
  <c r="AK75" i="20"/>
  <c r="G75" i="20"/>
  <c r="AC28" i="55"/>
  <c r="D82" i="55"/>
  <c r="AC82" i="55" s="1"/>
  <c r="G102" i="20"/>
  <c r="I102" i="20"/>
  <c r="AK102" i="20"/>
  <c r="C79" i="57"/>
  <c r="AB79" i="57" s="1"/>
  <c r="AB25" i="57"/>
  <c r="AK83" i="20"/>
  <c r="G83" i="20"/>
  <c r="I83" i="20"/>
  <c r="I809" i="19"/>
  <c r="I409" i="19"/>
  <c r="J8" i="20"/>
  <c r="I609" i="19"/>
  <c r="I1009" i="19"/>
  <c r="I209" i="19"/>
  <c r="I1139" i="19"/>
  <c r="I539" i="19"/>
  <c r="I939" i="19"/>
  <c r="I339" i="19"/>
  <c r="J138" i="20"/>
  <c r="I739" i="19"/>
  <c r="AK124" i="20"/>
  <c r="I124" i="20"/>
  <c r="G124" i="20"/>
  <c r="H1056" i="19"/>
  <c r="H856" i="19"/>
  <c r="H656" i="19"/>
  <c r="H55" i="20"/>
  <c r="H256" i="19"/>
  <c r="F55" i="20"/>
  <c r="H456" i="19"/>
  <c r="I36" i="20"/>
  <c r="AK36" i="20"/>
  <c r="G36" i="20"/>
  <c r="D70" i="55"/>
  <c r="AC70" i="55" s="1"/>
  <c r="AC16" i="55"/>
  <c r="H1055" i="19"/>
  <c r="H855" i="19"/>
  <c r="H455" i="19"/>
  <c r="F54" i="20"/>
  <c r="H655" i="19"/>
  <c r="H54" i="20"/>
  <c r="H255" i="19"/>
  <c r="I28" i="20"/>
  <c r="AK28" i="20"/>
  <c r="G28" i="20"/>
  <c r="AK120" i="20"/>
  <c r="G120" i="20"/>
  <c r="I120" i="20"/>
  <c r="I847" i="19"/>
  <c r="I647" i="19"/>
  <c r="J46" i="20"/>
  <c r="I247" i="19"/>
  <c r="I1047" i="19"/>
  <c r="I447" i="19"/>
  <c r="D106" i="57"/>
  <c r="AC106" i="57" s="1"/>
  <c r="AC52" i="57"/>
  <c r="AK109" i="20"/>
  <c r="G109" i="20"/>
  <c r="I109" i="20"/>
  <c r="AK32" i="20"/>
  <c r="G32" i="20"/>
  <c r="I32" i="20"/>
  <c r="G68" i="20"/>
  <c r="AK68" i="20"/>
  <c r="I68" i="20"/>
  <c r="I1128" i="19"/>
  <c r="I328" i="19"/>
  <c r="J127" i="20"/>
  <c r="I528" i="19"/>
  <c r="I928" i="19"/>
  <c r="I728" i="19"/>
  <c r="C104" i="55"/>
  <c r="AB104" i="55" s="1"/>
  <c r="AB50" i="55"/>
  <c r="I985" i="19"/>
  <c r="I785" i="19"/>
  <c r="J184" i="20"/>
  <c r="I385" i="19"/>
  <c r="I1185" i="19"/>
  <c r="I585" i="19"/>
  <c r="I1108" i="19"/>
  <c r="I308" i="19"/>
  <c r="J107" i="20"/>
  <c r="I508" i="19"/>
  <c r="I908" i="19"/>
  <c r="I708" i="19"/>
  <c r="AK141" i="20"/>
  <c r="G141" i="20"/>
  <c r="I141" i="20"/>
  <c r="AK192" i="20"/>
  <c r="G192" i="20"/>
  <c r="I192" i="20"/>
  <c r="I993" i="19"/>
  <c r="I793" i="19"/>
  <c r="J192" i="20"/>
  <c r="I393" i="19"/>
  <c r="I1193" i="19"/>
  <c r="I593" i="19"/>
  <c r="H1038" i="19"/>
  <c r="H438" i="19"/>
  <c r="H638" i="19"/>
  <c r="F37" i="20"/>
  <c r="H838" i="19"/>
  <c r="H37" i="20"/>
  <c r="H238" i="19"/>
  <c r="AK21" i="20"/>
  <c r="G21" i="20"/>
  <c r="I21" i="20"/>
  <c r="I230" i="19"/>
  <c r="J29" i="20"/>
  <c r="I430" i="19"/>
  <c r="I830" i="19"/>
  <c r="I630" i="19"/>
  <c r="I1030" i="19"/>
  <c r="H686" i="19"/>
  <c r="F85" i="20"/>
  <c r="H286" i="19"/>
  <c r="H85" i="20"/>
  <c r="H486" i="19"/>
  <c r="H1086" i="19"/>
  <c r="H886" i="19"/>
  <c r="F132" i="20"/>
  <c r="H733" i="19"/>
  <c r="H1133" i="19"/>
  <c r="H333" i="19"/>
  <c r="H933" i="19"/>
  <c r="H132" i="20"/>
  <c r="H533" i="19"/>
  <c r="D84" i="57"/>
  <c r="AC84" i="57" s="1"/>
  <c r="AC30" i="57"/>
  <c r="AB30" i="55"/>
  <c r="C84" i="55"/>
  <c r="AB84" i="55" s="1"/>
  <c r="C63" i="55"/>
  <c r="AB63" i="55" s="1"/>
  <c r="AB9" i="55"/>
  <c r="H861" i="19"/>
  <c r="H60" i="20"/>
  <c r="H461" i="19"/>
  <c r="F60" i="20"/>
  <c r="H661" i="19"/>
  <c r="H1061" i="19"/>
  <c r="H261" i="19"/>
  <c r="J119" i="20"/>
  <c r="I720" i="19"/>
  <c r="I920" i="19"/>
  <c r="I520" i="19"/>
  <c r="I1120" i="19"/>
  <c r="I320" i="19"/>
  <c r="H760" i="19"/>
  <c r="H159" i="20"/>
  <c r="H360" i="19"/>
  <c r="F159" i="20"/>
  <c r="H560" i="19"/>
  <c r="H1160" i="19"/>
  <c r="H960" i="19"/>
  <c r="AK159" i="20"/>
  <c r="G159" i="20"/>
  <c r="I159" i="20"/>
  <c r="G25" i="20"/>
  <c r="I25" i="20"/>
  <c r="AK25" i="20"/>
  <c r="I406" i="19"/>
  <c r="J5" i="20"/>
  <c r="I606" i="19"/>
  <c r="I1006" i="19"/>
  <c r="I806" i="19"/>
  <c r="I206" i="19"/>
  <c r="C77" i="55"/>
  <c r="AB77" i="55" s="1"/>
  <c r="AB23" i="55"/>
  <c r="F116" i="20"/>
  <c r="H717" i="19"/>
  <c r="H1117" i="19"/>
  <c r="H317" i="19"/>
  <c r="H917" i="19"/>
  <c r="H116" i="20"/>
  <c r="H517" i="19"/>
  <c r="C101" i="57"/>
  <c r="AB101" i="57" s="1"/>
  <c r="AB47" i="57"/>
  <c r="AK96" i="20"/>
  <c r="G96" i="20"/>
  <c r="I96" i="20"/>
  <c r="I864" i="19"/>
  <c r="I664" i="19"/>
  <c r="I1064" i="19"/>
  <c r="I264" i="19"/>
  <c r="J63" i="20"/>
  <c r="I464" i="19"/>
  <c r="AK63" i="20"/>
  <c r="G63" i="20"/>
  <c r="I63" i="20"/>
  <c r="H658" i="19"/>
  <c r="F57" i="20"/>
  <c r="H258" i="19"/>
  <c r="H57" i="20"/>
  <c r="H858" i="19"/>
  <c r="H1058" i="19"/>
  <c r="H458" i="19"/>
  <c r="H909" i="19"/>
  <c r="H108" i="20"/>
  <c r="H509" i="19"/>
  <c r="F108" i="20"/>
  <c r="H709" i="19"/>
  <c r="H1109" i="19"/>
  <c r="H309" i="19"/>
  <c r="AK167" i="20"/>
  <c r="G167" i="20"/>
  <c r="I167" i="20"/>
  <c r="I1168" i="19"/>
  <c r="I368" i="19"/>
  <c r="J167" i="20"/>
  <c r="I768" i="19"/>
  <c r="I968" i="19"/>
  <c r="I568" i="19"/>
  <c r="G16" i="20"/>
  <c r="I16" i="20"/>
  <c r="AK16" i="20"/>
  <c r="H97" i="20"/>
  <c r="H898" i="19"/>
  <c r="H1098" i="19"/>
  <c r="H498" i="19"/>
  <c r="H698" i="19"/>
  <c r="F97" i="20"/>
  <c r="H298" i="19"/>
  <c r="AL123" i="57"/>
  <c r="AG123" i="57"/>
  <c r="AF123" i="55"/>
  <c r="AJ123" i="55"/>
  <c r="AJ125" i="55" s="1"/>
  <c r="AJ123" i="57"/>
  <c r="AJ125" i="57" s="1"/>
  <c r="AL123" i="55"/>
  <c r="AI123" i="57"/>
  <c r="AK123" i="55"/>
  <c r="AJ49" i="37"/>
  <c r="AN48" i="37"/>
  <c r="AG123" i="55"/>
  <c r="AJ7" i="37"/>
  <c r="AN6" i="37"/>
  <c r="AE123" i="55"/>
  <c r="AJ55" i="37"/>
  <c r="AN54" i="37"/>
  <c r="AJ43" i="37"/>
  <c r="AN42" i="37"/>
  <c r="AK123" i="57"/>
  <c r="AM123" i="57"/>
  <c r="AF123" i="57"/>
  <c r="AH123" i="55"/>
  <c r="AJ31" i="37"/>
  <c r="AN30" i="37"/>
  <c r="AM123" i="55"/>
  <c r="AN12" i="37"/>
  <c r="AJ13" i="37"/>
  <c r="AN24" i="37"/>
  <c r="AJ25" i="37"/>
  <c r="AN18" i="37"/>
  <c r="AJ19" i="37"/>
  <c r="AN36" i="37"/>
  <c r="AJ37" i="37"/>
  <c r="AJ61" i="37"/>
  <c r="AN60" i="37"/>
  <c r="AD62" i="55" l="1"/>
  <c r="AD124" i="55" s="1"/>
  <c r="O62" i="55"/>
  <c r="AD62" i="57"/>
  <c r="AD119" i="57" s="1"/>
  <c r="O62" i="57"/>
  <c r="S2" i="36"/>
  <c r="B12" i="39"/>
  <c r="A12" i="39" s="1"/>
  <c r="C27" i="39"/>
  <c r="J74" i="39"/>
  <c r="N13" i="39"/>
  <c r="O88" i="39"/>
  <c r="C62" i="39"/>
  <c r="L48" i="39"/>
  <c r="I8" i="39"/>
  <c r="M10" i="39"/>
  <c r="M43" i="39"/>
  <c r="O64" i="39"/>
  <c r="I25" i="39"/>
  <c r="K120" i="39"/>
  <c r="J81" i="39"/>
  <c r="M60" i="39"/>
  <c r="N77" i="39"/>
  <c r="J55" i="39"/>
  <c r="K31" i="39"/>
  <c r="O84" i="39"/>
  <c r="K104" i="39"/>
  <c r="C66" i="39"/>
  <c r="N61" i="39"/>
  <c r="L43" i="39"/>
  <c r="M66" i="39"/>
  <c r="J44" i="39"/>
  <c r="O10" i="39"/>
  <c r="C102" i="39"/>
  <c r="C14" i="39"/>
  <c r="I18" i="39"/>
  <c r="C38" i="39"/>
  <c r="L114" i="39"/>
  <c r="I113" i="39"/>
  <c r="O111" i="39"/>
  <c r="L12" i="39"/>
  <c r="J77" i="39"/>
  <c r="M30" i="39"/>
  <c r="O78" i="39"/>
  <c r="K74" i="39"/>
  <c r="N93" i="39"/>
  <c r="L56" i="39"/>
  <c r="K106" i="39"/>
  <c r="C109" i="39"/>
  <c r="I94" i="39"/>
  <c r="O42" i="39"/>
  <c r="O104" i="39"/>
  <c r="N9" i="39"/>
  <c r="J76" i="39"/>
  <c r="L36" i="39"/>
  <c r="M50" i="39"/>
  <c r="M91" i="39"/>
  <c r="M49" i="39"/>
  <c r="I51" i="39"/>
  <c r="N17" i="39"/>
  <c r="J82" i="39"/>
  <c r="K28" i="39"/>
  <c r="N52" i="39"/>
  <c r="K25" i="39"/>
  <c r="M39" i="39"/>
  <c r="M84" i="39"/>
  <c r="K116" i="39"/>
  <c r="L88" i="39"/>
  <c r="I74" i="39"/>
  <c r="O70" i="39"/>
  <c r="C106" i="39"/>
  <c r="L71" i="39"/>
  <c r="C71" i="39"/>
  <c r="C107" i="39"/>
  <c r="C57" i="39"/>
  <c r="I83" i="39"/>
  <c r="N33" i="39"/>
  <c r="J78" i="39"/>
  <c r="K21" i="39"/>
  <c r="N32" i="39"/>
  <c r="I104" i="39"/>
  <c r="M5" i="39"/>
  <c r="K12" i="39"/>
  <c r="C116" i="39"/>
  <c r="J84" i="39"/>
  <c r="J48" i="39"/>
  <c r="I112" i="39"/>
  <c r="O95" i="39"/>
  <c r="O11" i="39"/>
  <c r="C83" i="39"/>
  <c r="K7" i="39"/>
  <c r="N27" i="39"/>
  <c r="J62" i="39"/>
  <c r="N114" i="39"/>
  <c r="L34" i="39"/>
  <c r="L25" i="39"/>
  <c r="B53" i="39"/>
  <c r="A53" i="39" s="1"/>
  <c r="B56" i="39"/>
  <c r="A56" i="39" s="1"/>
  <c r="B61" i="39"/>
  <c r="A61" i="39" s="1"/>
  <c r="B91" i="39"/>
  <c r="A91" i="39" s="1"/>
  <c r="B113" i="39"/>
  <c r="A113" i="39" s="1"/>
  <c r="L22" i="39"/>
  <c r="O12" i="39"/>
  <c r="O27" i="39"/>
  <c r="J33" i="39"/>
  <c r="N48" i="39"/>
  <c r="I66" i="39"/>
  <c r="L50" i="39"/>
  <c r="C91" i="39"/>
  <c r="O24" i="39"/>
  <c r="K44" i="39"/>
  <c r="K16" i="39"/>
  <c r="M42" i="39"/>
  <c r="C121" i="39"/>
  <c r="C20" i="39"/>
  <c r="I64" i="39"/>
  <c r="O109" i="39"/>
  <c r="O114" i="39"/>
  <c r="O118" i="39"/>
  <c r="J95" i="39"/>
  <c r="M111" i="39"/>
  <c r="I107" i="39"/>
  <c r="L94" i="39"/>
  <c r="N92" i="39"/>
  <c r="J91" i="39"/>
  <c r="M92" i="39"/>
  <c r="I42" i="39"/>
  <c r="K98" i="39"/>
  <c r="L68" i="39"/>
  <c r="K55" i="39"/>
  <c r="N29" i="39"/>
  <c r="C33" i="39"/>
  <c r="J35" i="39"/>
  <c r="N10" i="39"/>
  <c r="O74" i="39"/>
  <c r="L115" i="39"/>
  <c r="K108" i="39"/>
  <c r="J59" i="39"/>
  <c r="K23" i="39"/>
  <c r="I86" i="39"/>
  <c r="I50" i="39"/>
  <c r="L84" i="39"/>
  <c r="J39" i="39"/>
  <c r="N113" i="39"/>
  <c r="J116" i="39"/>
  <c r="C74" i="39"/>
  <c r="I121" i="39"/>
  <c r="N12" i="39"/>
  <c r="I16" i="39"/>
  <c r="N95" i="39"/>
  <c r="O37" i="39"/>
  <c r="J113" i="39"/>
  <c r="L46" i="39"/>
  <c r="O40" i="39"/>
  <c r="L91" i="39"/>
  <c r="K51" i="39"/>
  <c r="M11" i="39"/>
  <c r="K22" i="39"/>
  <c r="M87" i="39"/>
  <c r="C45" i="39"/>
  <c r="I19" i="39"/>
  <c r="M109" i="39"/>
  <c r="J58" i="39"/>
  <c r="I81" i="39"/>
  <c r="K114" i="39"/>
  <c r="O91" i="39"/>
  <c r="N11" i="39"/>
  <c r="J24" i="39"/>
  <c r="C108" i="39"/>
  <c r="C79" i="39"/>
  <c r="K36" i="39"/>
  <c r="I72" i="39"/>
  <c r="O75" i="39"/>
  <c r="M115" i="39"/>
  <c r="C61" i="39"/>
  <c r="I71" i="39"/>
  <c r="M113" i="39"/>
  <c r="K45" i="39"/>
  <c r="N42" i="39"/>
  <c r="I20" i="39"/>
  <c r="B97" i="39"/>
  <c r="A97" i="39" s="1"/>
  <c r="B66" i="39"/>
  <c r="A66" i="39" s="1"/>
  <c r="B111" i="39"/>
  <c r="A111" i="39" s="1"/>
  <c r="B64" i="39"/>
  <c r="A64" i="39" s="1"/>
  <c r="B86" i="39"/>
  <c r="A86" i="39" s="1"/>
  <c r="L24" i="39"/>
  <c r="J6" i="39"/>
  <c r="M106" i="39"/>
  <c r="M21" i="39"/>
  <c r="B112" i="39"/>
  <c r="A112" i="39" s="1"/>
  <c r="M90" i="39"/>
  <c r="K24" i="39"/>
  <c r="O14" i="39"/>
  <c r="K88" i="39"/>
  <c r="L103" i="39"/>
  <c r="C24" i="39"/>
  <c r="C118" i="39"/>
  <c r="J118" i="39"/>
  <c r="K13" i="39"/>
  <c r="M97" i="39"/>
  <c r="N112" i="39"/>
  <c r="J114" i="39"/>
  <c r="B79" i="39"/>
  <c r="A79" i="39" s="1"/>
  <c r="J109" i="39"/>
  <c r="M52" i="39"/>
  <c r="I54" i="39"/>
  <c r="L83" i="39"/>
  <c r="N109" i="39"/>
  <c r="C73" i="39"/>
  <c r="K2" i="39"/>
  <c r="N59" i="39"/>
  <c r="J50" i="39"/>
  <c r="C89" i="39"/>
  <c r="I26" i="39"/>
  <c r="O76" i="39"/>
  <c r="C32" i="39"/>
  <c r="J108" i="39"/>
  <c r="I73" i="39"/>
  <c r="O67" i="39"/>
  <c r="B81" i="39"/>
  <c r="A81" i="39" s="1"/>
  <c r="O66" i="39"/>
  <c r="L70" i="39"/>
  <c r="C70" i="39"/>
  <c r="I98" i="39"/>
  <c r="O80" i="39"/>
  <c r="O30" i="39"/>
  <c r="O28" i="39"/>
  <c r="J71" i="39"/>
  <c r="K27" i="39"/>
  <c r="N81" i="39"/>
  <c r="K103" i="39"/>
  <c r="M51" i="39"/>
  <c r="I41" i="39"/>
  <c r="L98" i="39"/>
  <c r="O47" i="39"/>
  <c r="C97" i="39"/>
  <c r="B7" i="39"/>
  <c r="A7" i="39" s="1"/>
  <c r="C68" i="39"/>
  <c r="L89" i="39"/>
  <c r="J94" i="39"/>
  <c r="K34" i="39"/>
  <c r="I58" i="39"/>
  <c r="O94" i="39"/>
  <c r="O92" i="39"/>
  <c r="K75" i="39"/>
  <c r="K33" i="39"/>
  <c r="N97" i="39"/>
  <c r="M98" i="39"/>
  <c r="M44" i="39"/>
  <c r="N116" i="39"/>
  <c r="J83" i="39"/>
  <c r="O5" i="39"/>
  <c r="K57" i="39"/>
  <c r="B45" i="39"/>
  <c r="A45" i="39" s="1"/>
  <c r="L100" i="39"/>
  <c r="M62" i="39"/>
  <c r="J28" i="39"/>
  <c r="I32" i="39"/>
  <c r="O51" i="39"/>
  <c r="M107" i="39"/>
  <c r="M46" i="39"/>
  <c r="N107" i="39"/>
  <c r="J98" i="39"/>
  <c r="K32" i="39"/>
  <c r="C101" i="39"/>
  <c r="O45" i="39"/>
  <c r="B118" i="39"/>
  <c r="A118" i="39" s="1"/>
  <c r="B108" i="39"/>
  <c r="A108" i="39" s="1"/>
  <c r="B98" i="39"/>
  <c r="A98" i="39" s="1"/>
  <c r="B8" i="39"/>
  <c r="A8" i="39" s="1"/>
  <c r="B23" i="39"/>
  <c r="A23" i="39" s="1"/>
  <c r="L8" i="39"/>
  <c r="C60" i="39"/>
  <c r="M101" i="39"/>
  <c r="K101" i="39"/>
  <c r="I43" i="39"/>
  <c r="O34" i="39"/>
  <c r="J70" i="39"/>
  <c r="L75" i="39"/>
  <c r="L39" i="39"/>
  <c r="M76" i="39"/>
  <c r="C10" i="39"/>
  <c r="L87" i="39"/>
  <c r="I11" i="39"/>
  <c r="C77" i="39"/>
  <c r="N28" i="39"/>
  <c r="I39" i="39"/>
  <c r="O90" i="39"/>
  <c r="M6" i="39"/>
  <c r="O20" i="39"/>
  <c r="K81" i="39"/>
  <c r="M61" i="39"/>
  <c r="N45" i="39"/>
  <c r="M37" i="39"/>
  <c r="M54" i="39"/>
  <c r="I117" i="39"/>
  <c r="L61" i="39"/>
  <c r="O54" i="39"/>
  <c r="M56" i="39"/>
  <c r="K105" i="39"/>
  <c r="I75" i="39"/>
  <c r="K85" i="39"/>
  <c r="N68" i="39"/>
  <c r="K59" i="39"/>
  <c r="I110" i="39"/>
  <c r="I30" i="39"/>
  <c r="K9" i="39"/>
  <c r="I38" i="39"/>
  <c r="O36" i="39"/>
  <c r="J97" i="39"/>
  <c r="C90" i="39"/>
  <c r="K113" i="39"/>
  <c r="C63" i="39"/>
  <c r="I115" i="39"/>
  <c r="N49" i="39"/>
  <c r="L95" i="39"/>
  <c r="C40" i="39"/>
  <c r="N96" i="39"/>
  <c r="L62" i="39"/>
  <c r="J106" i="39"/>
  <c r="L27" i="39"/>
  <c r="B92" i="39"/>
  <c r="A92" i="39" s="1"/>
  <c r="K78" i="39"/>
  <c r="O58" i="39"/>
  <c r="C39" i="39"/>
  <c r="J27" i="39"/>
  <c r="O100" i="39"/>
  <c r="O16" i="39"/>
  <c r="M110" i="39"/>
  <c r="M119" i="39"/>
  <c r="C67" i="39"/>
  <c r="C15" i="39"/>
  <c r="N65" i="39"/>
  <c r="K86" i="39"/>
  <c r="J34" i="39"/>
  <c r="N76" i="39"/>
  <c r="L44" i="39"/>
  <c r="M69" i="39"/>
  <c r="N106" i="39"/>
  <c r="K89" i="39"/>
  <c r="K56" i="39"/>
  <c r="K14" i="39"/>
  <c r="O115" i="39"/>
  <c r="O31" i="39"/>
  <c r="K95" i="39"/>
  <c r="J29" i="39"/>
  <c r="N63" i="39"/>
  <c r="M78" i="39"/>
  <c r="K11" i="39"/>
  <c r="J64" i="39"/>
  <c r="L23" i="39"/>
  <c r="B26" i="39"/>
  <c r="A26" i="39" s="1"/>
  <c r="B24" i="39"/>
  <c r="A24" i="39" s="1"/>
  <c r="B29" i="39"/>
  <c r="A29" i="39" s="1"/>
  <c r="B42" i="39"/>
  <c r="A42" i="39" s="1"/>
  <c r="J15" i="39"/>
  <c r="O117" i="39"/>
  <c r="L41" i="39"/>
  <c r="M86" i="39"/>
  <c r="N58" i="39"/>
  <c r="M3" i="39"/>
  <c r="M34" i="39"/>
  <c r="C59" i="39"/>
  <c r="M80" i="39"/>
  <c r="L110" i="39"/>
  <c r="N35" i="39"/>
  <c r="N99" i="39"/>
  <c r="I87" i="39"/>
  <c r="M26" i="39"/>
  <c r="J49" i="39"/>
  <c r="M70" i="39"/>
  <c r="K97" i="39"/>
  <c r="B63" i="39"/>
  <c r="A63" i="39" s="1"/>
  <c r="B77" i="39"/>
  <c r="A77" i="39" s="1"/>
  <c r="B107" i="39"/>
  <c r="A107" i="39" s="1"/>
  <c r="J3" i="39"/>
  <c r="L6" i="39"/>
  <c r="O61" i="39"/>
  <c r="C5" i="39"/>
  <c r="K68" i="39"/>
  <c r="N4" i="39"/>
  <c r="I21" i="39"/>
  <c r="K26" i="39"/>
  <c r="M47" i="39"/>
  <c r="L74" i="39"/>
  <c r="J100" i="39"/>
  <c r="N8" i="39"/>
  <c r="N71" i="39"/>
  <c r="I31" i="39"/>
  <c r="M9" i="39"/>
  <c r="L38" i="39"/>
  <c r="L64" i="39"/>
  <c r="J90" i="39"/>
  <c r="B21" i="39"/>
  <c r="A21" i="39" s="1"/>
  <c r="B47" i="39"/>
  <c r="A47" i="39" s="1"/>
  <c r="O13" i="39"/>
  <c r="K52" i="39"/>
  <c r="N82" i="39"/>
  <c r="L40" i="39"/>
  <c r="C94" i="39"/>
  <c r="O21" i="39"/>
  <c r="I52" i="39"/>
  <c r="L55" i="39"/>
  <c r="J107" i="39"/>
  <c r="N90" i="39"/>
  <c r="K15" i="39"/>
  <c r="M41" i="39"/>
  <c r="K64" i="39"/>
  <c r="C95" i="39"/>
  <c r="C117" i="39"/>
  <c r="N51" i="39"/>
  <c r="N115" i="39"/>
  <c r="I119" i="39"/>
  <c r="L32" i="39"/>
  <c r="J56" i="39"/>
  <c r="C85" i="39"/>
  <c r="B6" i="39"/>
  <c r="A6" i="39" s="1"/>
  <c r="B9" i="39"/>
  <c r="A9" i="39" s="1"/>
  <c r="B80" i="39"/>
  <c r="A80" i="39" s="1"/>
  <c r="B102" i="39"/>
  <c r="A102" i="39" s="1"/>
  <c r="J7" i="39"/>
  <c r="L15" i="39"/>
  <c r="O93" i="39"/>
  <c r="C31" i="39"/>
  <c r="L81" i="39"/>
  <c r="N34" i="39"/>
  <c r="I85" i="39"/>
  <c r="J31" i="39"/>
  <c r="J54" i="39"/>
  <c r="M77" i="39"/>
  <c r="M105" i="39"/>
  <c r="N23" i="39"/>
  <c r="N87" i="39"/>
  <c r="I63" i="39"/>
  <c r="M19" i="39"/>
  <c r="L45" i="39"/>
  <c r="M67" i="39"/>
  <c r="K94" i="39"/>
  <c r="B109" i="39"/>
  <c r="A109" i="39" s="1"/>
  <c r="L16" i="39"/>
  <c r="O77" i="39"/>
  <c r="K72" i="39"/>
  <c r="I53" i="39"/>
  <c r="J51" i="39"/>
  <c r="L102" i="39"/>
  <c r="N79" i="39"/>
  <c r="C13" i="39"/>
  <c r="L66" i="39"/>
  <c r="C111" i="39"/>
  <c r="O39" i="39"/>
  <c r="O103" i="39"/>
  <c r="I88" i="39"/>
  <c r="L31" i="39"/>
  <c r="L59" i="39"/>
  <c r="J86" i="39"/>
  <c r="J111" i="39"/>
  <c r="N40" i="39"/>
  <c r="N104" i="39"/>
  <c r="I97" i="39"/>
  <c r="O26" i="39"/>
  <c r="C110" i="39"/>
  <c r="O50" i="39"/>
  <c r="M102" i="39"/>
  <c r="M4" i="39"/>
  <c r="K99" i="39"/>
  <c r="O102" i="39"/>
  <c r="C49" i="39"/>
  <c r="M118" i="39"/>
  <c r="I2" i="39"/>
  <c r="J93" i="39"/>
  <c r="I22" i="39"/>
  <c r="M75" i="39"/>
  <c r="I6" i="39"/>
  <c r="J110" i="39"/>
  <c r="K77" i="39"/>
  <c r="J60" i="39"/>
  <c r="M36" i="39"/>
  <c r="I99" i="39"/>
  <c r="N105" i="39"/>
  <c r="N41" i="39"/>
  <c r="C113" i="39"/>
  <c r="L93" i="39"/>
  <c r="K61" i="39"/>
  <c r="L37" i="39"/>
  <c r="I105" i="39"/>
  <c r="B55" i="39"/>
  <c r="A55" i="39" s="1"/>
  <c r="O53" i="39"/>
  <c r="I116" i="39"/>
  <c r="J66" i="39"/>
  <c r="C120" i="39"/>
  <c r="O2" i="39"/>
  <c r="C25" i="39"/>
  <c r="L47" i="39"/>
  <c r="L73" i="39"/>
  <c r="J99" i="39"/>
  <c r="N5" i="39"/>
  <c r="N67" i="39"/>
  <c r="I23" i="39"/>
  <c r="K8" i="39"/>
  <c r="K37" i="39"/>
  <c r="L63" i="39"/>
  <c r="J89" i="39"/>
  <c r="B3" i="39"/>
  <c r="A3" i="39" s="1"/>
  <c r="B114" i="39"/>
  <c r="A114" i="39" s="1"/>
  <c r="B18" i="39"/>
  <c r="A18" i="39" s="1"/>
  <c r="B31" i="39"/>
  <c r="A31" i="39" s="1"/>
  <c r="L17" i="39"/>
  <c r="J23" i="39"/>
  <c r="I7" i="39"/>
  <c r="J45" i="39"/>
  <c r="C99" i="39"/>
  <c r="N66" i="39"/>
  <c r="K6" i="39"/>
  <c r="C37" i="39"/>
  <c r="L60" i="39"/>
  <c r="M81" i="39"/>
  <c r="J112" i="39"/>
  <c r="N39" i="39"/>
  <c r="N103" i="39"/>
  <c r="I95" i="39"/>
  <c r="C28" i="39"/>
  <c r="K50" i="39"/>
  <c r="M71" i="39"/>
  <c r="B16" i="39"/>
  <c r="A16" i="39" s="1"/>
  <c r="B34" i="39"/>
  <c r="A34" i="39" s="1"/>
  <c r="J8" i="39"/>
  <c r="I36" i="39"/>
  <c r="C104" i="39"/>
  <c r="M12" i="39"/>
  <c r="K63" i="39"/>
  <c r="K115" i="39"/>
  <c r="L14" i="39"/>
  <c r="O85" i="39"/>
  <c r="C26" i="39"/>
  <c r="L79" i="39"/>
  <c r="N26" i="39"/>
  <c r="I69" i="39"/>
  <c r="C30" i="39"/>
  <c r="L52" i="39"/>
  <c r="L77" i="39"/>
  <c r="J104" i="39"/>
  <c r="N19" i="39"/>
  <c r="N83" i="39"/>
  <c r="I55" i="39"/>
  <c r="C16" i="39"/>
  <c r="K43" i="39"/>
  <c r="L67" i="39"/>
  <c r="K93" i="39"/>
  <c r="B32" i="39"/>
  <c r="A32" i="39" s="1"/>
  <c r="B37" i="39"/>
  <c r="A37" i="39" s="1"/>
  <c r="B50" i="39"/>
  <c r="A50" i="39" s="1"/>
  <c r="B65" i="39"/>
  <c r="A65" i="39" s="1"/>
  <c r="J21" i="39"/>
  <c r="O29" i="39"/>
  <c r="I68" i="39"/>
  <c r="M58" i="39"/>
  <c r="K110" i="39"/>
  <c r="N98" i="39"/>
  <c r="C17" i="39"/>
  <c r="C43" i="39"/>
  <c r="K65" i="39"/>
  <c r="C96" i="39"/>
  <c r="L118" i="39"/>
  <c r="N55" i="39"/>
  <c r="N119" i="39"/>
  <c r="C4" i="39"/>
  <c r="M32" i="39"/>
  <c r="M57" i="39"/>
  <c r="C86" i="39"/>
  <c r="B95" i="39"/>
  <c r="A95" i="39" s="1"/>
  <c r="B70" i="39"/>
  <c r="A70" i="39" s="1"/>
  <c r="J22" i="39"/>
  <c r="K20" i="39"/>
  <c r="N18" i="39"/>
  <c r="M27" i="39"/>
  <c r="L76" i="39"/>
  <c r="N15" i="39"/>
  <c r="I47" i="39"/>
  <c r="C42" i="39"/>
  <c r="J92" i="39"/>
  <c r="O8" i="39"/>
  <c r="O71" i="39"/>
  <c r="I24" i="39"/>
  <c r="C12" i="39"/>
  <c r="M45" i="39"/>
  <c r="C78" i="39"/>
  <c r="L99" i="39"/>
  <c r="N6" i="39"/>
  <c r="N72" i="39"/>
  <c r="I33" i="39"/>
  <c r="L119" i="39"/>
  <c r="O82" i="39"/>
  <c r="I46" i="39"/>
  <c r="K82" i="39"/>
  <c r="K54" i="39"/>
  <c r="O72" i="39"/>
  <c r="L53" i="39"/>
  <c r="C114" i="39"/>
  <c r="I34" i="39"/>
  <c r="C69" i="39"/>
  <c r="O48" i="39"/>
  <c r="L29" i="39"/>
  <c r="O6" i="39"/>
  <c r="C36" i="39"/>
  <c r="O4" i="39"/>
  <c r="M89" i="39"/>
  <c r="J69" i="39"/>
  <c r="K47" i="39"/>
  <c r="C18" i="39"/>
  <c r="I35" i="39"/>
  <c r="N73" i="39"/>
  <c r="O9" i="39"/>
  <c r="M100" i="39"/>
  <c r="J80" i="39"/>
  <c r="K48" i="39"/>
  <c r="M24" i="39"/>
  <c r="I111" i="39"/>
  <c r="L104" i="39"/>
  <c r="O87" i="39"/>
  <c r="C21" i="39"/>
  <c r="C82" i="39"/>
  <c r="N24" i="39"/>
  <c r="I65" i="39"/>
  <c r="C9" i="39"/>
  <c r="J30" i="39"/>
  <c r="J121" i="39"/>
  <c r="M74" i="39"/>
  <c r="M40" i="39"/>
  <c r="K5" i="39"/>
  <c r="I114" i="39"/>
  <c r="L86" i="39"/>
  <c r="L42" i="39"/>
  <c r="N121" i="39"/>
  <c r="K119" i="39"/>
  <c r="C76" i="39"/>
  <c r="M17" i="39"/>
  <c r="N84" i="39"/>
  <c r="M120" i="39"/>
  <c r="J87" i="39"/>
  <c r="L51" i="39"/>
  <c r="M8" i="39"/>
  <c r="O107" i="39"/>
  <c r="O19" i="39"/>
  <c r="J88" i="39"/>
  <c r="M22" i="39"/>
  <c r="N43" i="39"/>
  <c r="K67" i="39"/>
  <c r="I101" i="39"/>
  <c r="M48" i="39"/>
  <c r="J14" i="39"/>
  <c r="B96" i="39"/>
  <c r="A96" i="39" s="1"/>
  <c r="M95" i="39"/>
  <c r="O18" i="39"/>
  <c r="N2" i="39"/>
  <c r="K58" i="39"/>
  <c r="C46" i="39"/>
  <c r="O56" i="39"/>
  <c r="L49" i="39"/>
  <c r="L107" i="39"/>
  <c r="O116" i="39"/>
  <c r="L57" i="39"/>
  <c r="O32" i="39"/>
  <c r="M25" i="39"/>
  <c r="J117" i="39"/>
  <c r="C29" i="39"/>
  <c r="K121" i="39"/>
  <c r="M88" i="39"/>
  <c r="J68" i="39"/>
  <c r="J46" i="39"/>
  <c r="M16" i="39"/>
  <c r="I27" i="39"/>
  <c r="N69" i="39"/>
  <c r="N3" i="39"/>
  <c r="M99" i="39"/>
  <c r="J79" i="39"/>
  <c r="C47" i="39"/>
  <c r="C23" i="39"/>
  <c r="I5" i="39"/>
  <c r="N36" i="39"/>
  <c r="L101" i="39"/>
  <c r="M64" i="39"/>
  <c r="K29" i="39"/>
  <c r="I40" i="39"/>
  <c r="O59" i="39"/>
  <c r="K109" i="39"/>
  <c r="C48" i="39"/>
  <c r="I3" i="39"/>
  <c r="J101" i="39"/>
  <c r="L33" i="39"/>
  <c r="L113" i="39"/>
  <c r="O69" i="39"/>
  <c r="B5" i="39"/>
  <c r="A5" i="39" s="1"/>
  <c r="B40" i="39"/>
  <c r="A40" i="39" s="1"/>
  <c r="K30" i="39"/>
  <c r="K117" i="39"/>
  <c r="O119" i="39"/>
  <c r="M38" i="39"/>
  <c r="K90" i="39"/>
  <c r="N56" i="39"/>
  <c r="K4" i="39"/>
  <c r="J43" i="39"/>
  <c r="J75" i="39"/>
  <c r="K80" i="39"/>
  <c r="M20" i="39"/>
  <c r="O112" i="39"/>
  <c r="O62" i="39"/>
  <c r="O60" i="39"/>
  <c r="K73" i="39"/>
  <c r="M29" i="39"/>
  <c r="N89" i="39"/>
  <c r="L106" i="39"/>
  <c r="C55" i="39"/>
  <c r="I57" i="39"/>
  <c r="N64" i="39"/>
  <c r="M112" i="39"/>
  <c r="C81" i="39"/>
  <c r="J42" i="39"/>
  <c r="I96" i="39"/>
  <c r="O83" i="39"/>
  <c r="L120" i="39"/>
  <c r="M68" i="39"/>
  <c r="I103" i="39"/>
  <c r="M121" i="39"/>
  <c r="M55" i="39"/>
  <c r="N74" i="39"/>
  <c r="I100" i="39"/>
  <c r="J16" i="39"/>
  <c r="B13" i="39"/>
  <c r="A13" i="39" s="1"/>
  <c r="C19" i="39"/>
  <c r="I78" i="39"/>
  <c r="C72" i="39"/>
  <c r="M2" i="39"/>
  <c r="C11" i="39"/>
  <c r="M114" i="39"/>
  <c r="I70" i="39"/>
  <c r="M72" i="39"/>
  <c r="O52" i="39"/>
  <c r="M33" i="39"/>
  <c r="J105" i="39"/>
  <c r="I118" i="39"/>
  <c r="L92" i="39"/>
  <c r="I82" i="39"/>
  <c r="C115" i="39"/>
  <c r="L85" i="39"/>
  <c r="C64" i="39"/>
  <c r="K40" i="39"/>
  <c r="C6" i="39"/>
  <c r="N117" i="39"/>
  <c r="N53" i="39"/>
  <c r="M117" i="39"/>
  <c r="L96" i="39"/>
  <c r="C75" i="39"/>
  <c r="J41" i="39"/>
  <c r="M14" i="39"/>
  <c r="N100" i="39"/>
  <c r="N16" i="39"/>
  <c r="K91" i="39"/>
  <c r="C58" i="39"/>
  <c r="K17" i="39"/>
  <c r="I4" i="39"/>
  <c r="O35" i="39"/>
  <c r="K96" i="39"/>
  <c r="C35" i="39"/>
  <c r="N75" i="39"/>
  <c r="M79" i="39"/>
  <c r="K19" i="39"/>
  <c r="K70" i="39"/>
  <c r="L3" i="39"/>
  <c r="B58" i="39"/>
  <c r="A58" i="39" s="1"/>
  <c r="B28" i="39"/>
  <c r="A28" i="39" s="1"/>
  <c r="B119" i="39"/>
  <c r="A119" i="39" s="1"/>
  <c r="B33" i="39"/>
  <c r="A33" i="39" s="1"/>
  <c r="B72" i="39"/>
  <c r="A72" i="39" s="1"/>
  <c r="B46" i="39"/>
  <c r="A46" i="39" s="1"/>
  <c r="B94" i="39"/>
  <c r="A94" i="39" s="1"/>
  <c r="B59" i="39"/>
  <c r="A59" i="39" s="1"/>
  <c r="L4" i="39"/>
  <c r="J17" i="39"/>
  <c r="N47" i="39"/>
  <c r="L54" i="39"/>
  <c r="O23" i="39"/>
  <c r="I56" i="39"/>
  <c r="J53" i="39"/>
  <c r="M104" i="39"/>
  <c r="N88" i="39"/>
  <c r="J37" i="39"/>
  <c r="M96" i="39"/>
  <c r="M15" i="39"/>
  <c r="I102" i="39"/>
  <c r="O68" i="39"/>
  <c r="L111" i="39"/>
  <c r="K100" i="39"/>
  <c r="L116" i="39"/>
  <c r="C65" i="39"/>
  <c r="C8" i="39"/>
  <c r="N57" i="39"/>
  <c r="L97" i="39"/>
  <c r="K42" i="39"/>
  <c r="I17" i="39"/>
  <c r="N44" i="39"/>
  <c r="J103" i="39"/>
  <c r="M65" i="39"/>
  <c r="C34" i="39"/>
  <c r="I48" i="39"/>
  <c r="O63" i="39"/>
  <c r="L112" i="39"/>
  <c r="C53" i="39"/>
  <c r="I15" i="39"/>
  <c r="K107" i="39"/>
  <c r="K38" i="39"/>
  <c r="M116" i="39"/>
  <c r="O101" i="39"/>
  <c r="B39" i="39"/>
  <c r="A39" i="39" s="1"/>
  <c r="B48" i="39"/>
  <c r="A48" i="39" s="1"/>
  <c r="O98" i="39"/>
  <c r="M94" i="39"/>
  <c r="M93" i="39"/>
  <c r="C92" i="39"/>
  <c r="I106" i="39"/>
  <c r="J96" i="39"/>
  <c r="O86" i="39"/>
  <c r="K41" i="39"/>
  <c r="K112" i="39"/>
  <c r="I90" i="39"/>
  <c r="L90" i="39"/>
  <c r="O110" i="39"/>
  <c r="M73" i="39"/>
  <c r="O108" i="39"/>
  <c r="L108" i="39"/>
  <c r="K76" i="39"/>
  <c r="L58" i="39"/>
  <c r="L35" i="39"/>
  <c r="I91" i="39"/>
  <c r="N101" i="39"/>
  <c r="N37" i="39"/>
  <c r="K111" i="39"/>
  <c r="K87" i="39"/>
  <c r="M59" i="39"/>
  <c r="K35" i="39"/>
  <c r="I89" i="39"/>
  <c r="N80" i="39"/>
  <c r="J119" i="39"/>
  <c r="J85" i="39"/>
  <c r="K49" i="39"/>
  <c r="M7" i="39"/>
  <c r="O99" i="39"/>
  <c r="O15" i="39"/>
  <c r="C87" i="39"/>
  <c r="K10" i="39"/>
  <c r="N31" i="39"/>
  <c r="K66" i="39"/>
  <c r="I37" i="39"/>
  <c r="J38" i="39"/>
  <c r="J5" i="39"/>
  <c r="B93" i="39"/>
  <c r="A93" i="39" s="1"/>
  <c r="N111" i="39"/>
  <c r="C84" i="39"/>
  <c r="O55" i="39"/>
  <c r="I120" i="39"/>
  <c r="M63" i="39"/>
  <c r="L117" i="39"/>
  <c r="N120" i="39"/>
  <c r="L69" i="39"/>
  <c r="I14" i="39"/>
  <c r="I10" i="39"/>
  <c r="O38" i="39"/>
  <c r="C88" i="39"/>
  <c r="J47" i="39"/>
  <c r="K62" i="39"/>
  <c r="M103" i="39"/>
  <c r="M53" i="39"/>
  <c r="I67" i="39"/>
  <c r="N25" i="39"/>
  <c r="K84" i="39"/>
  <c r="M31" i="39"/>
  <c r="N108" i="39"/>
  <c r="N20" i="39"/>
  <c r="K92" i="39"/>
  <c r="J61" i="39"/>
  <c r="M18" i="39"/>
  <c r="I9" i="39"/>
  <c r="O43" i="39"/>
  <c r="C103" i="39"/>
  <c r="J36" i="39"/>
  <c r="N91" i="39"/>
  <c r="C93" i="39"/>
  <c r="C22" i="39"/>
  <c r="M82" i="39"/>
  <c r="O3" i="39"/>
  <c r="B75" i="39"/>
  <c r="A75" i="39" s="1"/>
  <c r="B76" i="39"/>
  <c r="A76" i="39" s="1"/>
  <c r="C52" i="39"/>
  <c r="I62" i="39"/>
  <c r="O106" i="39"/>
  <c r="J73" i="39"/>
  <c r="O120" i="39"/>
  <c r="L72" i="39"/>
  <c r="O22" i="39"/>
  <c r="K18" i="39"/>
  <c r="K79" i="39"/>
  <c r="O96" i="39"/>
  <c r="J40" i="39"/>
  <c r="O46" i="39"/>
  <c r="C56" i="39"/>
  <c r="O44" i="39"/>
  <c r="J102" i="39"/>
  <c r="J72" i="39"/>
  <c r="J52" i="39"/>
  <c r="L28" i="39"/>
  <c r="I59" i="39"/>
  <c r="N85" i="39"/>
  <c r="N21" i="39"/>
  <c r="C105" i="39"/>
  <c r="K83" i="39"/>
  <c r="K53" i="39"/>
  <c r="L30" i="39"/>
  <c r="I49" i="39"/>
  <c r="N60" i="39"/>
  <c r="L109" i="39"/>
  <c r="C80" i="39"/>
  <c r="C41" i="39"/>
  <c r="I80" i="39"/>
  <c r="O79" i="39"/>
  <c r="C119" i="39"/>
  <c r="L65" i="39"/>
  <c r="I79" i="39"/>
  <c r="J120" i="39"/>
  <c r="C50" i="39"/>
  <c r="N50" i="39"/>
  <c r="I84" i="39"/>
  <c r="J10" i="39"/>
  <c r="B82" i="39"/>
  <c r="A82" i="39" s="1"/>
  <c r="B116" i="39"/>
  <c r="A116" i="39" s="1"/>
  <c r="B60" i="39"/>
  <c r="A60" i="39" s="1"/>
  <c r="B106" i="39"/>
  <c r="A106" i="39" s="1"/>
  <c r="B69" i="39"/>
  <c r="A69" i="39" s="1"/>
  <c r="B14" i="39"/>
  <c r="A14" i="39" s="1"/>
  <c r="B99" i="39"/>
  <c r="A99" i="39" s="1"/>
  <c r="B27" i="39"/>
  <c r="A27" i="39" s="1"/>
  <c r="B121" i="39"/>
  <c r="A121" i="39" s="1"/>
  <c r="L11" i="39"/>
  <c r="B15" i="39"/>
  <c r="A15" i="39" s="1"/>
  <c r="B17" i="39"/>
  <c r="A17" i="39" s="1"/>
  <c r="B30" i="39"/>
  <c r="A30" i="39" s="1"/>
  <c r="B43" i="39"/>
  <c r="A43" i="39" s="1"/>
  <c r="L5" i="39"/>
  <c r="J12" i="39"/>
  <c r="O25" i="39"/>
  <c r="O89" i="39"/>
  <c r="I60" i="39"/>
  <c r="M28" i="39"/>
  <c r="J57" i="39"/>
  <c r="L80" i="39"/>
  <c r="M108" i="39"/>
  <c r="N30" i="39"/>
  <c r="N94" i="39"/>
  <c r="I77" i="39"/>
  <c r="B11" i="39"/>
  <c r="A11" i="39" s="1"/>
  <c r="B71" i="39"/>
  <c r="A71" i="39" s="1"/>
  <c r="B2" i="39"/>
  <c r="A2" i="39" s="1"/>
  <c r="B85" i="39"/>
  <c r="A85" i="39" s="1"/>
  <c r="B22" i="39"/>
  <c r="A22" i="39" s="1"/>
  <c r="B115" i="39"/>
  <c r="A115" i="39" s="1"/>
  <c r="B35" i="39"/>
  <c r="A35" i="39" s="1"/>
  <c r="L7" i="39"/>
  <c r="L21" i="39"/>
  <c r="J9" i="39"/>
  <c r="J2" i="39"/>
  <c r="O65" i="39"/>
  <c r="I12" i="39"/>
  <c r="C7" i="39"/>
  <c r="K46" i="39"/>
  <c r="K69" i="39"/>
  <c r="C100" i="39"/>
  <c r="O7" i="39"/>
  <c r="N70" i="39"/>
  <c r="I29" i="39"/>
  <c r="B44" i="39"/>
  <c r="A44" i="39" s="1"/>
  <c r="B49" i="39"/>
  <c r="A49" i="39" s="1"/>
  <c r="B67" i="39"/>
  <c r="A67" i="39" s="1"/>
  <c r="B89" i="39"/>
  <c r="A89" i="39" s="1"/>
  <c r="L9" i="39"/>
  <c r="L2" i="39"/>
  <c r="O41" i="39"/>
  <c r="O105" i="39"/>
  <c r="I92" i="39"/>
  <c r="M35" i="39"/>
  <c r="J63" i="39"/>
  <c r="M83" i="39"/>
  <c r="J115" i="39"/>
  <c r="N46" i="39"/>
  <c r="N110" i="39"/>
  <c r="I109" i="39"/>
  <c r="B20" i="39"/>
  <c r="A20" i="39" s="1"/>
  <c r="B103" i="39"/>
  <c r="A103" i="39" s="1"/>
  <c r="B25" i="39"/>
  <c r="A25" i="39" s="1"/>
  <c r="B117" i="39"/>
  <c r="A117" i="39" s="1"/>
  <c r="B38" i="39"/>
  <c r="A38" i="39" s="1"/>
  <c r="B78" i="39"/>
  <c r="A78" i="39" s="1"/>
  <c r="B51" i="39"/>
  <c r="A51" i="39" s="1"/>
  <c r="L20" i="39"/>
  <c r="J11" i="39"/>
  <c r="J26" i="39"/>
  <c r="O17" i="39"/>
  <c r="O81" i="39"/>
  <c r="I44" i="39"/>
  <c r="M23" i="39"/>
  <c r="C54" i="39"/>
  <c r="L78" i="39"/>
  <c r="L105" i="39"/>
  <c r="N22" i="39"/>
  <c r="N86" i="39"/>
  <c r="I61" i="39"/>
  <c r="B87" i="39"/>
  <c r="A87" i="39" s="1"/>
  <c r="B101" i="39"/>
  <c r="A101" i="39" s="1"/>
  <c r="B62" i="39"/>
  <c r="A62" i="39" s="1"/>
  <c r="L13" i="39"/>
  <c r="L26" i="39"/>
  <c r="J19" i="39"/>
  <c r="O57" i="39"/>
  <c r="O121" i="39"/>
  <c r="K3" i="39"/>
  <c r="C44" i="39"/>
  <c r="J67" i="39"/>
  <c r="C98" i="39"/>
  <c r="L121" i="39"/>
  <c r="N62" i="39"/>
  <c r="I13" i="39"/>
  <c r="B68" i="39"/>
  <c r="A68" i="39" s="1"/>
  <c r="B36" i="39"/>
  <c r="A36" i="39" s="1"/>
  <c r="B10" i="39"/>
  <c r="A10" i="39" s="1"/>
  <c r="B41" i="39"/>
  <c r="A41" i="39" s="1"/>
  <c r="B88" i="39"/>
  <c r="A88" i="39" s="1"/>
  <c r="B54" i="39"/>
  <c r="A54" i="39" s="1"/>
  <c r="B110" i="39"/>
  <c r="A110" i="39" s="1"/>
  <c r="B73" i="39"/>
  <c r="A73" i="39" s="1"/>
  <c r="J13" i="39"/>
  <c r="J25" i="39"/>
  <c r="L19" i="39"/>
  <c r="O33" i="39"/>
  <c r="O97" i="39"/>
  <c r="I76" i="39"/>
  <c r="J32" i="39"/>
  <c r="K60" i="39"/>
  <c r="L82" i="39"/>
  <c r="C112" i="39"/>
  <c r="N38" i="39"/>
  <c r="N102" i="39"/>
  <c r="I93" i="39"/>
  <c r="B84" i="39"/>
  <c r="A84" i="39" s="1"/>
  <c r="B74" i="39"/>
  <c r="A74" i="39" s="1"/>
  <c r="B104" i="39"/>
  <c r="A104" i="39" s="1"/>
  <c r="B4" i="39"/>
  <c r="A4" i="39" s="1"/>
  <c r="J20" i="39"/>
  <c r="J18" i="39"/>
  <c r="N7" i="39"/>
  <c r="O73" i="39"/>
  <c r="I28" i="39"/>
  <c r="M13" i="39"/>
  <c r="C51" i="39"/>
  <c r="K71" i="39"/>
  <c r="K102" i="39"/>
  <c r="N14" i="39"/>
  <c r="N78" i="39"/>
  <c r="I45" i="39"/>
  <c r="B100" i="39"/>
  <c r="A100" i="39" s="1"/>
  <c r="B52" i="39"/>
  <c r="A52" i="39" s="1"/>
  <c r="B90" i="39"/>
  <c r="A90" i="39" s="1"/>
  <c r="B57" i="39"/>
  <c r="A57" i="39" s="1"/>
  <c r="B120" i="39"/>
  <c r="A120" i="39" s="1"/>
  <c r="B83" i="39"/>
  <c r="A83" i="39" s="1"/>
  <c r="B19" i="39"/>
  <c r="A19" i="39" s="1"/>
  <c r="B105" i="39"/>
  <c r="A105" i="39" s="1"/>
  <c r="J4" i="39"/>
  <c r="L18" i="39"/>
  <c r="L10" i="39"/>
  <c r="O49" i="39"/>
  <c r="O113" i="39"/>
  <c r="I108" i="39"/>
  <c r="K39" i="39"/>
  <c r="J65" i="39"/>
  <c r="M85" i="39"/>
  <c r="K118" i="39"/>
  <c r="N54" i="39"/>
  <c r="N118" i="39"/>
  <c r="C3" i="39"/>
  <c r="G122" i="58"/>
  <c r="G124" i="58"/>
  <c r="G119" i="58"/>
  <c r="G119" i="56"/>
  <c r="G124" i="56"/>
  <c r="G122" i="56"/>
  <c r="AD122" i="55"/>
  <c r="AD119" i="55"/>
  <c r="AD122" i="57"/>
  <c r="Q30" i="35"/>
  <c r="Y30" i="35" s="1"/>
  <c r="O30" i="35"/>
  <c r="O47" i="35"/>
  <c r="Q47" i="35"/>
  <c r="Y47" i="35" s="1"/>
  <c r="Q17" i="35"/>
  <c r="Y17" i="35" s="1"/>
  <c r="O17" i="35"/>
  <c r="Q138" i="35"/>
  <c r="Y138" i="35" s="1"/>
  <c r="O138" i="35"/>
  <c r="Q159" i="35"/>
  <c r="Y159" i="35" s="1"/>
  <c r="O159" i="35"/>
  <c r="O180" i="35"/>
  <c r="Q180" i="35"/>
  <c r="Y180" i="35" s="1"/>
  <c r="O102" i="35"/>
  <c r="Q102" i="35"/>
  <c r="Y102" i="35" s="1"/>
  <c r="Q8" i="35"/>
  <c r="Y8" i="35" s="1"/>
  <c r="O8" i="35"/>
  <c r="O89" i="35"/>
  <c r="Q89" i="35"/>
  <c r="Y89" i="35" s="1"/>
  <c r="Q80" i="35"/>
  <c r="Y80" i="35" s="1"/>
  <c r="O80" i="35"/>
  <c r="O124" i="35"/>
  <c r="Q124" i="35"/>
  <c r="Y124" i="35" s="1"/>
  <c r="Q145" i="35"/>
  <c r="Y145" i="35" s="1"/>
  <c r="O145" i="35"/>
  <c r="Q42" i="35"/>
  <c r="Y42" i="35" s="1"/>
  <c r="O42" i="35"/>
  <c r="O59" i="35"/>
  <c r="Q59" i="35"/>
  <c r="Y59" i="35" s="1"/>
  <c r="Q29" i="35"/>
  <c r="Y29" i="35" s="1"/>
  <c r="O29" i="35"/>
  <c r="O150" i="35"/>
  <c r="Q150" i="35"/>
  <c r="Y150" i="35" s="1"/>
  <c r="Q171" i="35"/>
  <c r="Y171" i="35" s="1"/>
  <c r="O171" i="35"/>
  <c r="O192" i="35"/>
  <c r="Q192" i="35"/>
  <c r="Y192" i="35" s="1"/>
  <c r="Q110" i="35"/>
  <c r="Y110" i="35" s="1"/>
  <c r="O110" i="35"/>
  <c r="O16" i="35"/>
  <c r="Q16" i="35"/>
  <c r="Y16" i="35" s="1"/>
  <c r="Q97" i="35"/>
  <c r="Y97" i="35" s="1"/>
  <c r="O97" i="35"/>
  <c r="O68" i="35"/>
  <c r="Q68" i="35"/>
  <c r="Y68" i="35" s="1"/>
  <c r="Q132" i="35"/>
  <c r="Y132" i="35" s="1"/>
  <c r="O132" i="35"/>
  <c r="O153" i="35"/>
  <c r="Q153" i="35"/>
  <c r="Y153" i="35" s="1"/>
  <c r="Q98" i="35"/>
  <c r="Y98" i="35" s="1"/>
  <c r="O98" i="35"/>
  <c r="Q85" i="35"/>
  <c r="Y85" i="35" s="1"/>
  <c r="O85" i="35"/>
  <c r="O163" i="35"/>
  <c r="Q163" i="35"/>
  <c r="Y163" i="35" s="1"/>
  <c r="Q184" i="35"/>
  <c r="Y184" i="35" s="1"/>
  <c r="O184" i="35"/>
  <c r="O72" i="35"/>
  <c r="Q72" i="35"/>
  <c r="Y72" i="35" s="1"/>
  <c r="O7" i="35"/>
  <c r="Q7" i="35"/>
  <c r="Y7" i="35" s="1"/>
  <c r="O105" i="35"/>
  <c r="Q105" i="35"/>
  <c r="Y105" i="35" s="1"/>
  <c r="O140" i="35"/>
  <c r="Q140" i="35"/>
  <c r="Y140" i="35" s="1"/>
  <c r="Q161" i="35"/>
  <c r="Y161" i="35" s="1"/>
  <c r="O161" i="35"/>
  <c r="O79" i="35"/>
  <c r="Q79" i="35"/>
  <c r="Y79" i="35" s="1"/>
  <c r="O170" i="35"/>
  <c r="Q170" i="35"/>
  <c r="Y170" i="35" s="1"/>
  <c r="O96" i="35"/>
  <c r="Q96" i="35"/>
  <c r="Y96" i="35" s="1"/>
  <c r="O114" i="35"/>
  <c r="Q114" i="35"/>
  <c r="Y114" i="35" s="1"/>
  <c r="Q20" i="35"/>
  <c r="Y20" i="35" s="1"/>
  <c r="O20" i="35"/>
  <c r="O101" i="35"/>
  <c r="Q101" i="35"/>
  <c r="Y101" i="35" s="1"/>
  <c r="Q100" i="35"/>
  <c r="Y100" i="35" s="1"/>
  <c r="O100" i="35"/>
  <c r="O136" i="35"/>
  <c r="Q136" i="35"/>
  <c r="Y136" i="35" s="1"/>
  <c r="Q157" i="35"/>
  <c r="Y157" i="35" s="1"/>
  <c r="O157" i="35"/>
  <c r="O152" i="35"/>
  <c r="Q152" i="35"/>
  <c r="Y152" i="35" s="1"/>
  <c r="O22" i="35"/>
  <c r="Q22" i="35"/>
  <c r="Y22" i="35" s="1"/>
  <c r="Q86" i="35"/>
  <c r="Y86" i="35" s="1"/>
  <c r="O86" i="35"/>
  <c r="O129" i="35"/>
  <c r="Q129" i="35"/>
  <c r="Y129" i="35" s="1"/>
  <c r="Q43" i="35"/>
  <c r="Y43" i="35" s="1"/>
  <c r="O43" i="35"/>
  <c r="Q134" i="35"/>
  <c r="Y134" i="35" s="1"/>
  <c r="O134" i="35"/>
  <c r="Q176" i="35"/>
  <c r="Y176" i="35" s="1"/>
  <c r="O176" i="35"/>
  <c r="O82" i="35"/>
  <c r="Q82" i="35"/>
  <c r="Y82" i="35" s="1"/>
  <c r="Q99" i="35"/>
  <c r="Y99" i="35" s="1"/>
  <c r="O99" i="35"/>
  <c r="O69" i="35"/>
  <c r="Q69" i="35"/>
  <c r="Y69" i="35" s="1"/>
  <c r="Q190" i="35"/>
  <c r="Y190" i="35" s="1"/>
  <c r="O190" i="35"/>
  <c r="O88" i="35"/>
  <c r="Q88" i="35"/>
  <c r="Y88" i="35" s="1"/>
  <c r="Q125" i="35"/>
  <c r="Y125" i="35" s="1"/>
  <c r="O125" i="35"/>
  <c r="O46" i="35"/>
  <c r="Q46" i="35"/>
  <c r="Y46" i="35" s="1"/>
  <c r="O33" i="35"/>
  <c r="Q33" i="35"/>
  <c r="Y33" i="35" s="1"/>
  <c r="O175" i="35"/>
  <c r="Q175" i="35"/>
  <c r="Y175" i="35" s="1"/>
  <c r="Q51" i="35"/>
  <c r="Y51" i="35" s="1"/>
  <c r="O51" i="35"/>
  <c r="Q142" i="35"/>
  <c r="Y142" i="35" s="1"/>
  <c r="O142" i="35"/>
  <c r="Q41" i="35"/>
  <c r="Y41" i="35" s="1"/>
  <c r="O41" i="35"/>
  <c r="Q183" i="35"/>
  <c r="Y183" i="35" s="1"/>
  <c r="O183" i="35"/>
  <c r="O185" i="35"/>
  <c r="Q185" i="35"/>
  <c r="Y185" i="35" s="1"/>
  <c r="O11" i="35"/>
  <c r="Q11" i="35"/>
  <c r="Y11" i="35" s="1"/>
  <c r="Q28" i="35"/>
  <c r="Y28" i="35" s="1"/>
  <c r="O28" i="35"/>
  <c r="O109" i="35"/>
  <c r="Q109" i="35"/>
  <c r="Y109" i="35" s="1"/>
  <c r="Q123" i="35"/>
  <c r="Y123" i="35" s="1"/>
  <c r="O123" i="35"/>
  <c r="O144" i="35"/>
  <c r="Q144" i="35"/>
  <c r="Y144" i="35" s="1"/>
  <c r="Q165" i="35"/>
  <c r="Y165" i="35" s="1"/>
  <c r="O165" i="35"/>
  <c r="Q62" i="35"/>
  <c r="Y62" i="35" s="1"/>
  <c r="O62" i="35"/>
  <c r="Q49" i="35"/>
  <c r="Y49" i="35" s="1"/>
  <c r="O49" i="35"/>
  <c r="Q191" i="35"/>
  <c r="Y191" i="35" s="1"/>
  <c r="O191" i="35"/>
  <c r="O70" i="35"/>
  <c r="Q70" i="35"/>
  <c r="Y70" i="35" s="1"/>
  <c r="Q87" i="35"/>
  <c r="Y87" i="35" s="1"/>
  <c r="O87" i="35"/>
  <c r="O57" i="35"/>
  <c r="Q57" i="35"/>
  <c r="Y57" i="35" s="1"/>
  <c r="Q178" i="35"/>
  <c r="Y178" i="35" s="1"/>
  <c r="O178" i="35"/>
  <c r="O199" i="35"/>
  <c r="Q199" i="35"/>
  <c r="Y199" i="35" s="1"/>
  <c r="Q84" i="35"/>
  <c r="Y84" i="35" s="1"/>
  <c r="O84" i="35"/>
  <c r="O74" i="35"/>
  <c r="Q74" i="35"/>
  <c r="Y74" i="35" s="1"/>
  <c r="Q91" i="35"/>
  <c r="Y91" i="35" s="1"/>
  <c r="O91" i="35"/>
  <c r="O61" i="35"/>
  <c r="Q61" i="35"/>
  <c r="Y61" i="35" s="1"/>
  <c r="Q182" i="35"/>
  <c r="Y182" i="35" s="1"/>
  <c r="O182" i="35"/>
  <c r="O203" i="35"/>
  <c r="Q203" i="35"/>
  <c r="Y203" i="35" s="1"/>
  <c r="Q117" i="35"/>
  <c r="Y117" i="35" s="1"/>
  <c r="O117" i="35"/>
  <c r="O14" i="35"/>
  <c r="Q14" i="35"/>
  <c r="Y14" i="35" s="1"/>
  <c r="Q31" i="35"/>
  <c r="Y31" i="35" s="1"/>
  <c r="O31" i="35"/>
  <c r="O48" i="35"/>
  <c r="Q48" i="35"/>
  <c r="Y48" i="35" s="1"/>
  <c r="Q122" i="35"/>
  <c r="Y122" i="35" s="1"/>
  <c r="O122" i="35"/>
  <c r="O143" i="35"/>
  <c r="Q143" i="35"/>
  <c r="Y143" i="35" s="1"/>
  <c r="Q164" i="35"/>
  <c r="Y164" i="35" s="1"/>
  <c r="O164" i="35"/>
  <c r="Q201" i="35"/>
  <c r="Y201" i="35" s="1"/>
  <c r="O201" i="35"/>
  <c r="Q19" i="35"/>
  <c r="Y19" i="35" s="1"/>
  <c r="O19" i="35"/>
  <c r="O36" i="35"/>
  <c r="Q36" i="35"/>
  <c r="Y36" i="35" s="1"/>
  <c r="Q60" i="35"/>
  <c r="Y60" i="35" s="1"/>
  <c r="O60" i="35"/>
  <c r="Q131" i="35"/>
  <c r="Y131" i="35" s="1"/>
  <c r="O131" i="35"/>
  <c r="Q173" i="35"/>
  <c r="Y173" i="35" s="1"/>
  <c r="O173" i="35"/>
  <c r="O103" i="35"/>
  <c r="Q103" i="35"/>
  <c r="Y103" i="35" s="1"/>
  <c r="Q73" i="35"/>
  <c r="Y73" i="35" s="1"/>
  <c r="O73" i="35"/>
  <c r="O194" i="35"/>
  <c r="Q194" i="35"/>
  <c r="Y194" i="35" s="1"/>
  <c r="Q76" i="35"/>
  <c r="Y76" i="35" s="1"/>
  <c r="O76" i="35"/>
  <c r="Q26" i="35"/>
  <c r="Y26" i="35" s="1"/>
  <c r="O26" i="35"/>
  <c r="O13" i="35"/>
  <c r="Q13" i="35"/>
  <c r="Y13" i="35" s="1"/>
  <c r="Q155" i="35"/>
  <c r="Y155" i="35" s="1"/>
  <c r="O155" i="35"/>
  <c r="O197" i="35"/>
  <c r="Q197" i="35"/>
  <c r="Y197" i="35" s="1"/>
  <c r="O94" i="35"/>
  <c r="Q94" i="35"/>
  <c r="Y94" i="35" s="1"/>
  <c r="Q111" i="35"/>
  <c r="Y111" i="35" s="1"/>
  <c r="O111" i="35"/>
  <c r="O81" i="35"/>
  <c r="Q81" i="35"/>
  <c r="Y81" i="35" s="1"/>
  <c r="Q202" i="35"/>
  <c r="Y202" i="35" s="1"/>
  <c r="O202" i="35"/>
  <c r="O116" i="35"/>
  <c r="Q116" i="35"/>
  <c r="Y116" i="35" s="1"/>
  <c r="Q137" i="35"/>
  <c r="Y137" i="35" s="1"/>
  <c r="O137" i="35"/>
  <c r="O38" i="35"/>
  <c r="Q38" i="35"/>
  <c r="Y38" i="35" s="1"/>
  <c r="Q55" i="35"/>
  <c r="Y55" i="35" s="1"/>
  <c r="O55" i="35"/>
  <c r="O25" i="35"/>
  <c r="Q25" i="35"/>
  <c r="Y25" i="35" s="1"/>
  <c r="Q146" i="35"/>
  <c r="Y146" i="35" s="1"/>
  <c r="O146" i="35"/>
  <c r="O167" i="35"/>
  <c r="Q167" i="35"/>
  <c r="Y167" i="35" s="1"/>
  <c r="Q188" i="35"/>
  <c r="Y188" i="35" s="1"/>
  <c r="O188" i="35"/>
  <c r="O104" i="35"/>
  <c r="Q104" i="35"/>
  <c r="Y104" i="35" s="1"/>
  <c r="O106" i="35"/>
  <c r="Q106" i="35"/>
  <c r="Y106" i="35" s="1"/>
  <c r="Q12" i="35"/>
  <c r="Y12" i="35" s="1"/>
  <c r="O12" i="35"/>
  <c r="O93" i="35"/>
  <c r="Q93" i="35"/>
  <c r="Y93" i="35" s="1"/>
  <c r="Q112" i="35"/>
  <c r="Y112" i="35" s="1"/>
  <c r="O112" i="35"/>
  <c r="O128" i="35"/>
  <c r="Q128" i="35"/>
  <c r="Y128" i="35" s="1"/>
  <c r="Q149" i="35"/>
  <c r="Y149" i="35" s="1"/>
  <c r="O149" i="35"/>
  <c r="Q63" i="35"/>
  <c r="Y63" i="35" s="1"/>
  <c r="O63" i="35"/>
  <c r="Q154" i="35"/>
  <c r="Y154" i="35" s="1"/>
  <c r="O154" i="35"/>
  <c r="Q196" i="35"/>
  <c r="Y196" i="35" s="1"/>
  <c r="O196" i="35"/>
  <c r="O34" i="35"/>
  <c r="Q34" i="35"/>
  <c r="Y34" i="35" s="1"/>
  <c r="O21" i="35"/>
  <c r="Q21" i="35"/>
  <c r="Y21" i="35" s="1"/>
  <c r="O4" i="35"/>
  <c r="Q4" i="35"/>
  <c r="Y4" i="35" s="1"/>
  <c r="Q120" i="35"/>
  <c r="Y120" i="35" s="1"/>
  <c r="O120" i="35"/>
  <c r="Q141" i="35"/>
  <c r="Y141" i="35" s="1"/>
  <c r="O141" i="35"/>
  <c r="O71" i="35"/>
  <c r="Q71" i="35"/>
  <c r="Y71" i="35" s="1"/>
  <c r="O162" i="35"/>
  <c r="Q162" i="35"/>
  <c r="Y162" i="35" s="1"/>
  <c r="Q32" i="35"/>
  <c r="Y32" i="35" s="1"/>
  <c r="O32" i="35"/>
  <c r="Q127" i="35"/>
  <c r="Y127" i="35" s="1"/>
  <c r="O127" i="35"/>
  <c r="Q169" i="35"/>
  <c r="Y169" i="35" s="1"/>
  <c r="O169" i="35"/>
  <c r="Q50" i="35"/>
  <c r="Y50" i="35" s="1"/>
  <c r="O50" i="35"/>
  <c r="O67" i="35"/>
  <c r="Q67" i="35"/>
  <c r="Y67" i="35" s="1"/>
  <c r="Q37" i="35"/>
  <c r="Y37" i="35" s="1"/>
  <c r="O37" i="35"/>
  <c r="O158" i="35"/>
  <c r="Q158" i="35"/>
  <c r="Y158" i="35" s="1"/>
  <c r="Q179" i="35"/>
  <c r="Y179" i="35" s="1"/>
  <c r="O179" i="35"/>
  <c r="O200" i="35"/>
  <c r="Q200" i="35"/>
  <c r="Y200" i="35" s="1"/>
  <c r="O10" i="35"/>
  <c r="Q10" i="35"/>
  <c r="Y10" i="35" s="1"/>
  <c r="Q44" i="35"/>
  <c r="Y44" i="35" s="1"/>
  <c r="O44" i="35"/>
  <c r="O139" i="35"/>
  <c r="Q139" i="35"/>
  <c r="Y139" i="35" s="1"/>
  <c r="O181" i="35"/>
  <c r="Q181" i="35"/>
  <c r="Y181" i="35" s="1"/>
  <c r="O195" i="35"/>
  <c r="Q195" i="35"/>
  <c r="Y195" i="35" s="1"/>
  <c r="O193" i="35"/>
  <c r="Q193" i="35"/>
  <c r="Y193" i="35" s="1"/>
  <c r="Q107" i="35"/>
  <c r="Y107" i="35" s="1"/>
  <c r="O107" i="35"/>
  <c r="Q198" i="35"/>
  <c r="Y198" i="35" s="1"/>
  <c r="O198" i="35"/>
  <c r="Q133" i="35"/>
  <c r="Y133" i="35" s="1"/>
  <c r="O133" i="35"/>
  <c r="Q18" i="35"/>
  <c r="Y18" i="35" s="1"/>
  <c r="O18" i="35"/>
  <c r="Q35" i="35"/>
  <c r="Y35" i="35" s="1"/>
  <c r="O35" i="35"/>
  <c r="Q5" i="35"/>
  <c r="Y5" i="35" s="1"/>
  <c r="O5" i="35"/>
  <c r="O126" i="35"/>
  <c r="Q126" i="35"/>
  <c r="Y126" i="35" s="1"/>
  <c r="Q147" i="35"/>
  <c r="Y147" i="35" s="1"/>
  <c r="O147" i="35"/>
  <c r="O168" i="35"/>
  <c r="Q168" i="35"/>
  <c r="Y168" i="35" s="1"/>
  <c r="Q189" i="35"/>
  <c r="Y189" i="35" s="1"/>
  <c r="O189" i="35"/>
  <c r="O115" i="35"/>
  <c r="Q115" i="35"/>
  <c r="Y115" i="35" s="1"/>
  <c r="Q54" i="35"/>
  <c r="Y54" i="35" s="1"/>
  <c r="O54" i="35"/>
  <c r="Q24" i="35"/>
  <c r="Y24" i="35" s="1"/>
  <c r="O24" i="35"/>
  <c r="Q119" i="35"/>
  <c r="Y119" i="35" s="1"/>
  <c r="O119" i="35"/>
  <c r="O204" i="35"/>
  <c r="Q204" i="35"/>
  <c r="Y204" i="35" s="1"/>
  <c r="Q58" i="35"/>
  <c r="Y58" i="35" s="1"/>
  <c r="O58" i="35"/>
  <c r="O75" i="35"/>
  <c r="Q75" i="35"/>
  <c r="Y75" i="35" s="1"/>
  <c r="Q45" i="35"/>
  <c r="Y45" i="35" s="1"/>
  <c r="O45" i="35"/>
  <c r="O166" i="35"/>
  <c r="Q166" i="35"/>
  <c r="Y166" i="35" s="1"/>
  <c r="Q187" i="35"/>
  <c r="Y187" i="35" s="1"/>
  <c r="O187" i="35"/>
  <c r="O64" i="35"/>
  <c r="Q64" i="35"/>
  <c r="Y64" i="35" s="1"/>
  <c r="O15" i="35"/>
  <c r="Q15" i="35"/>
  <c r="Y15" i="35" s="1"/>
  <c r="O113" i="35"/>
  <c r="Q113" i="35"/>
  <c r="Y113" i="35" s="1"/>
  <c r="O148" i="35"/>
  <c r="Q148" i="35"/>
  <c r="Y148" i="35" s="1"/>
  <c r="Q6" i="35"/>
  <c r="Y6" i="35" s="1"/>
  <c r="O6" i="35"/>
  <c r="Q23" i="35"/>
  <c r="Y23" i="35" s="1"/>
  <c r="O23" i="35"/>
  <c r="Q40" i="35"/>
  <c r="Y40" i="35" s="1"/>
  <c r="O40" i="35"/>
  <c r="O92" i="35"/>
  <c r="Q92" i="35"/>
  <c r="Y92" i="35" s="1"/>
  <c r="Q135" i="35"/>
  <c r="Y135" i="35" s="1"/>
  <c r="O135" i="35"/>
  <c r="Q156" i="35"/>
  <c r="Y156" i="35" s="1"/>
  <c r="O156" i="35"/>
  <c r="Q177" i="35"/>
  <c r="Y177" i="35" s="1"/>
  <c r="O177" i="35"/>
  <c r="Q27" i="35"/>
  <c r="Y27" i="35" s="1"/>
  <c r="O27" i="35"/>
  <c r="Q118" i="35"/>
  <c r="Y118" i="35" s="1"/>
  <c r="O118" i="35"/>
  <c r="Q160" i="35"/>
  <c r="Y160" i="35" s="1"/>
  <c r="O160" i="35"/>
  <c r="Q78" i="35"/>
  <c r="Y78" i="35" s="1"/>
  <c r="O78" i="35"/>
  <c r="Q95" i="35"/>
  <c r="Y95" i="35" s="1"/>
  <c r="O95" i="35"/>
  <c r="O65" i="35"/>
  <c r="Q65" i="35"/>
  <c r="Y65" i="35" s="1"/>
  <c r="Q186" i="35"/>
  <c r="Y186" i="35" s="1"/>
  <c r="O186" i="35"/>
  <c r="O56" i="35"/>
  <c r="Q56" i="35"/>
  <c r="Y56" i="35" s="1"/>
  <c r="Q121" i="35"/>
  <c r="Y121" i="35" s="1"/>
  <c r="O121" i="35"/>
  <c r="Q66" i="35"/>
  <c r="Y66" i="35" s="1"/>
  <c r="O66" i="35"/>
  <c r="O83" i="35"/>
  <c r="Q83" i="35"/>
  <c r="Y83" i="35" s="1"/>
  <c r="Q53" i="35"/>
  <c r="Y53" i="35" s="1"/>
  <c r="O53" i="35"/>
  <c r="Q174" i="35"/>
  <c r="Y174" i="35" s="1"/>
  <c r="O174" i="35"/>
  <c r="Q52" i="35"/>
  <c r="Y52" i="35" s="1"/>
  <c r="O52" i="35"/>
  <c r="Q39" i="35"/>
  <c r="Y39" i="35" s="1"/>
  <c r="O39" i="35"/>
  <c r="O9" i="35"/>
  <c r="Q9" i="35"/>
  <c r="Y9" i="35" s="1"/>
  <c r="Q130" i="35"/>
  <c r="Y130" i="35" s="1"/>
  <c r="O130" i="35"/>
  <c r="Q151" i="35"/>
  <c r="Y151" i="35" s="1"/>
  <c r="O151" i="35"/>
  <c r="Q172" i="35"/>
  <c r="Y172" i="35" s="1"/>
  <c r="O172" i="35"/>
  <c r="O90" i="35"/>
  <c r="Q90" i="35"/>
  <c r="Y90" i="35" s="1"/>
  <c r="O77" i="35"/>
  <c r="Q77" i="35"/>
  <c r="Y77" i="35" s="1"/>
  <c r="O108" i="35"/>
  <c r="Q108" i="35"/>
  <c r="Y108" i="35" s="1"/>
  <c r="E62" i="55"/>
  <c r="E122" i="55" s="1"/>
  <c r="P62" i="55"/>
  <c r="AN4" i="37"/>
  <c r="AR4" i="37"/>
  <c r="E62" i="57"/>
  <c r="E122" i="57" s="1"/>
  <c r="P62" i="57"/>
  <c r="AC62" i="55"/>
  <c r="L62" i="55"/>
  <c r="F62" i="55"/>
  <c r="AC62" i="57"/>
  <c r="L62" i="57"/>
  <c r="F62" i="57"/>
  <c r="AP96" i="20"/>
  <c r="AL96" i="20"/>
  <c r="AM96" i="20" s="1"/>
  <c r="AN96" i="20"/>
  <c r="AP21" i="20"/>
  <c r="AL21" i="20"/>
  <c r="AM21" i="20" s="1"/>
  <c r="AN21" i="20"/>
  <c r="AL192" i="20"/>
  <c r="AM192" i="20" s="1"/>
  <c r="AN192" i="20"/>
  <c r="AP192" i="20"/>
  <c r="AN109" i="20"/>
  <c r="AL109" i="20"/>
  <c r="AM109" i="20" s="1"/>
  <c r="AP109" i="20"/>
  <c r="AL124" i="20"/>
  <c r="AM124" i="20" s="1"/>
  <c r="AN124" i="20"/>
  <c r="AP124" i="20"/>
  <c r="AN75" i="20"/>
  <c r="AP75" i="20"/>
  <c r="AL75" i="20"/>
  <c r="AM75" i="20" s="1"/>
  <c r="AP171" i="20"/>
  <c r="AL171" i="20"/>
  <c r="AM171" i="20" s="1"/>
  <c r="AN171" i="20"/>
  <c r="AP139" i="20"/>
  <c r="AL139" i="20"/>
  <c r="AM139" i="20" s="1"/>
  <c r="AN139" i="20"/>
  <c r="AL140" i="20"/>
  <c r="AM140" i="20" s="1"/>
  <c r="AN140" i="20"/>
  <c r="AP140" i="20"/>
  <c r="AL131" i="20"/>
  <c r="AM131" i="20" s="1"/>
  <c r="AN131" i="20"/>
  <c r="AP131" i="20"/>
  <c r="AL39" i="20"/>
  <c r="AM39" i="20" s="1"/>
  <c r="AN39" i="20"/>
  <c r="AP39" i="20"/>
  <c r="AN116" i="20"/>
  <c r="AL116" i="20"/>
  <c r="AM116" i="20" s="1"/>
  <c r="AP116" i="20"/>
  <c r="AN153" i="20"/>
  <c r="AL153" i="20"/>
  <c r="AM153" i="20" s="1"/>
  <c r="AP153" i="20"/>
  <c r="AP37" i="20"/>
  <c r="AN37" i="20"/>
  <c r="AL37" i="20"/>
  <c r="AM37" i="20" s="1"/>
  <c r="AP22" i="20"/>
  <c r="AL22" i="20"/>
  <c r="AM22" i="20" s="1"/>
  <c r="AN22" i="20"/>
  <c r="AP77" i="20"/>
  <c r="AN77" i="20"/>
  <c r="AL77" i="20"/>
  <c r="AM77" i="20" s="1"/>
  <c r="AL46" i="20"/>
  <c r="AM46" i="20" s="1"/>
  <c r="AN46" i="20"/>
  <c r="AP46" i="20"/>
  <c r="AN183" i="20"/>
  <c r="AP183" i="20"/>
  <c r="AL183" i="20"/>
  <c r="AM183" i="20" s="1"/>
  <c r="AL187" i="20"/>
  <c r="AM187" i="20" s="1"/>
  <c r="AN187" i="20"/>
  <c r="AP187" i="20"/>
  <c r="AN130" i="20"/>
  <c r="AP130" i="20"/>
  <c r="AL130" i="20"/>
  <c r="AM130" i="20" s="1"/>
  <c r="AL119" i="20"/>
  <c r="AM119" i="20" s="1"/>
  <c r="AN119" i="20"/>
  <c r="AP119" i="20"/>
  <c r="AN196" i="20"/>
  <c r="AL196" i="20"/>
  <c r="AM196" i="20" s="1"/>
  <c r="AP196" i="20"/>
  <c r="AN49" i="20"/>
  <c r="AL49" i="20"/>
  <c r="AM49" i="20" s="1"/>
  <c r="AP49" i="20"/>
  <c r="AL121" i="20"/>
  <c r="AM121" i="20" s="1"/>
  <c r="AP121" i="20"/>
  <c r="AN121" i="20"/>
  <c r="AL178" i="20"/>
  <c r="AM178" i="20" s="1"/>
  <c r="AN178" i="20"/>
  <c r="AP178" i="20"/>
  <c r="AL70" i="20"/>
  <c r="AM70" i="20" s="1"/>
  <c r="AN70" i="20"/>
  <c r="AP70" i="20"/>
  <c r="A11" i="28"/>
  <c r="A43" i="28"/>
  <c r="A22" i="28"/>
  <c r="A54" i="28"/>
  <c r="A69" i="28"/>
  <c r="A85" i="28"/>
  <c r="A101" i="28"/>
  <c r="A117" i="28"/>
  <c r="A133" i="28"/>
  <c r="A149" i="28"/>
  <c r="A165" i="28"/>
  <c r="A181" i="28"/>
  <c r="A197" i="28"/>
  <c r="A213" i="28"/>
  <c r="A229" i="28"/>
  <c r="A245" i="28"/>
  <c r="A261" i="28"/>
  <c r="A277" i="28"/>
  <c r="A293" i="28"/>
  <c r="A309" i="28"/>
  <c r="A325" i="28"/>
  <c r="A341" i="28"/>
  <c r="A357" i="28"/>
  <c r="A373" i="28"/>
  <c r="A389" i="28"/>
  <c r="A9" i="28"/>
  <c r="A41" i="28"/>
  <c r="A20" i="28"/>
  <c r="A52" i="28"/>
  <c r="A70" i="28"/>
  <c r="A86" i="28"/>
  <c r="A102" i="28"/>
  <c r="A118" i="28"/>
  <c r="A134" i="28"/>
  <c r="A150" i="28"/>
  <c r="A166" i="28"/>
  <c r="A182" i="28"/>
  <c r="A198" i="28"/>
  <c r="A214" i="28"/>
  <c r="A230" i="28"/>
  <c r="A246" i="28"/>
  <c r="A262" i="28"/>
  <c r="A278" i="28"/>
  <c r="A294" i="28"/>
  <c r="A310" i="28"/>
  <c r="A326" i="28"/>
  <c r="A342" i="28"/>
  <c r="A358" i="28"/>
  <c r="A374" i="28"/>
  <c r="A390" i="28"/>
  <c r="A7" i="28"/>
  <c r="A39" i="28"/>
  <c r="A18" i="28"/>
  <c r="A50" i="28"/>
  <c r="A71" i="28"/>
  <c r="A87" i="28"/>
  <c r="A103" i="28"/>
  <c r="A119" i="28"/>
  <c r="A135" i="28"/>
  <c r="A151" i="28"/>
  <c r="A167" i="28"/>
  <c r="A183" i="28"/>
  <c r="A199" i="28"/>
  <c r="A215" i="28"/>
  <c r="A231" i="28"/>
  <c r="A247" i="28"/>
  <c r="A263" i="28"/>
  <c r="A279" i="28"/>
  <c r="A295" i="28"/>
  <c r="A311" i="28"/>
  <c r="A327" i="28"/>
  <c r="A343" i="28"/>
  <c r="A359" i="28"/>
  <c r="A375" i="28"/>
  <c r="A391" i="28"/>
  <c r="A13" i="28"/>
  <c r="A45" i="28"/>
  <c r="A24" i="28"/>
  <c r="A56" i="28"/>
  <c r="A72" i="28"/>
  <c r="A88" i="28"/>
  <c r="A104" i="28"/>
  <c r="A120" i="28"/>
  <c r="A136" i="28"/>
  <c r="A152" i="28"/>
  <c r="A168" i="28"/>
  <c r="A184" i="28"/>
  <c r="A200" i="28"/>
  <c r="A216" i="28"/>
  <c r="A232" i="28"/>
  <c r="A248" i="28"/>
  <c r="A264" i="28"/>
  <c r="A280" i="28"/>
  <c r="A296" i="28"/>
  <c r="A312" i="28"/>
  <c r="A328" i="28"/>
  <c r="A344" i="28"/>
  <c r="A360" i="28"/>
  <c r="A376" i="28"/>
  <c r="A392" i="28"/>
  <c r="D66" i="46"/>
  <c r="D82" i="46"/>
  <c r="D98" i="46"/>
  <c r="D114" i="46"/>
  <c r="D130" i="46"/>
  <c r="D146" i="46"/>
  <c r="D162" i="46"/>
  <c r="D178" i="46"/>
  <c r="D194" i="46"/>
  <c r="D210" i="46"/>
  <c r="D226" i="46"/>
  <c r="D242" i="46"/>
  <c r="D258" i="46"/>
  <c r="D67" i="46"/>
  <c r="D83" i="46"/>
  <c r="D99" i="46"/>
  <c r="D115" i="46"/>
  <c r="D131" i="46"/>
  <c r="D147" i="46"/>
  <c r="D163" i="46"/>
  <c r="D179" i="46"/>
  <c r="D195" i="46"/>
  <c r="D211" i="46"/>
  <c r="D227" i="46"/>
  <c r="D243" i="46"/>
  <c r="D259" i="46"/>
  <c r="D68" i="46"/>
  <c r="D84" i="46"/>
  <c r="D100" i="46"/>
  <c r="D116" i="46"/>
  <c r="D132" i="46"/>
  <c r="D148" i="46"/>
  <c r="D164" i="46"/>
  <c r="D180" i="46"/>
  <c r="D196" i="46"/>
  <c r="D212" i="46"/>
  <c r="D228" i="46"/>
  <c r="D244" i="46"/>
  <c r="D260" i="46"/>
  <c r="D69" i="46"/>
  <c r="D85" i="46"/>
  <c r="D101" i="46"/>
  <c r="D117" i="46"/>
  <c r="D133" i="46"/>
  <c r="D149" i="46"/>
  <c r="D165" i="46"/>
  <c r="D181" i="46"/>
  <c r="D197" i="46"/>
  <c r="D213" i="46"/>
  <c r="D229" i="46"/>
  <c r="D245" i="46"/>
  <c r="D261" i="46"/>
  <c r="D286" i="46"/>
  <c r="D302" i="46"/>
  <c r="D318" i="46"/>
  <c r="D334" i="46"/>
  <c r="D350" i="46"/>
  <c r="D366" i="46"/>
  <c r="D382" i="46"/>
  <c r="D398" i="46"/>
  <c r="D278" i="46"/>
  <c r="D291" i="46"/>
  <c r="A19" i="28"/>
  <c r="A51" i="28"/>
  <c r="A30" i="28"/>
  <c r="A57" i="28"/>
  <c r="A73" i="28"/>
  <c r="A89" i="28"/>
  <c r="A105" i="28"/>
  <c r="A121" i="28"/>
  <c r="A137" i="28"/>
  <c r="A153" i="28"/>
  <c r="A169" i="28"/>
  <c r="A185" i="28"/>
  <c r="A201" i="28"/>
  <c r="A217" i="28"/>
  <c r="A233" i="28"/>
  <c r="A249" i="28"/>
  <c r="A265" i="28"/>
  <c r="A281" i="28"/>
  <c r="A297" i="28"/>
  <c r="A313" i="28"/>
  <c r="A329" i="28"/>
  <c r="A345" i="28"/>
  <c r="A361" i="28"/>
  <c r="A377" i="28"/>
  <c r="A393" i="28"/>
  <c r="A17" i="28"/>
  <c r="A49" i="28"/>
  <c r="A28" i="28"/>
  <c r="A58" i="28"/>
  <c r="A74" i="28"/>
  <c r="A90" i="28"/>
  <c r="A106" i="28"/>
  <c r="A122" i="28"/>
  <c r="A138" i="28"/>
  <c r="A154" i="28"/>
  <c r="A170" i="28"/>
  <c r="A186" i="28"/>
  <c r="A202" i="28"/>
  <c r="A218" i="28"/>
  <c r="A234" i="28"/>
  <c r="A250" i="28"/>
  <c r="A266" i="28"/>
  <c r="A282" i="28"/>
  <c r="A298" i="28"/>
  <c r="A314" i="28"/>
  <c r="A330" i="28"/>
  <c r="A346" i="28"/>
  <c r="A362" i="28"/>
  <c r="A378" i="28"/>
  <c r="A394" i="28"/>
  <c r="A15" i="28"/>
  <c r="A47" i="28"/>
  <c r="A26" i="28"/>
  <c r="A59" i="28"/>
  <c r="A75" i="28"/>
  <c r="A91" i="28"/>
  <c r="A107" i="28"/>
  <c r="A123" i="28"/>
  <c r="A139" i="28"/>
  <c r="A155" i="28"/>
  <c r="A171" i="28"/>
  <c r="A187" i="28"/>
  <c r="A203" i="28"/>
  <c r="A219" i="28"/>
  <c r="A235" i="28"/>
  <c r="A251" i="28"/>
  <c r="A267" i="28"/>
  <c r="A283" i="28"/>
  <c r="A299" i="28"/>
  <c r="A315" i="28"/>
  <c r="A331" i="28"/>
  <c r="A347" i="28"/>
  <c r="A363" i="28"/>
  <c r="A379" i="28"/>
  <c r="A395" i="28"/>
  <c r="A21" i="28"/>
  <c r="A53" i="28"/>
  <c r="A32" i="28"/>
  <c r="A60" i="28"/>
  <c r="A76" i="28"/>
  <c r="A92" i="28"/>
  <c r="A108" i="28"/>
  <c r="A124" i="28"/>
  <c r="A140" i="28"/>
  <c r="A156" i="28"/>
  <c r="A172" i="28"/>
  <c r="A188" i="28"/>
  <c r="A204" i="28"/>
  <c r="A220" i="28"/>
  <c r="A236" i="28"/>
  <c r="A252" i="28"/>
  <c r="A268" i="28"/>
  <c r="A284" i="28"/>
  <c r="A300" i="28"/>
  <c r="A316" i="28"/>
  <c r="A332" i="28"/>
  <c r="A348" i="28"/>
  <c r="A364" i="28"/>
  <c r="A380" i="28"/>
  <c r="A396" i="28"/>
  <c r="D70" i="46"/>
  <c r="D86" i="46"/>
  <c r="D102" i="46"/>
  <c r="D118" i="46"/>
  <c r="D134" i="46"/>
  <c r="D150" i="46"/>
  <c r="D166" i="46"/>
  <c r="D182" i="46"/>
  <c r="D198" i="46"/>
  <c r="D214" i="46"/>
  <c r="D230" i="46"/>
  <c r="D246" i="46"/>
  <c r="D262" i="46"/>
  <c r="D71" i="46"/>
  <c r="D87" i="46"/>
  <c r="D103" i="46"/>
  <c r="D119" i="46"/>
  <c r="D135" i="46"/>
  <c r="D151" i="46"/>
  <c r="D167" i="46"/>
  <c r="D183" i="46"/>
  <c r="D199" i="46"/>
  <c r="D215" i="46"/>
  <c r="D231" i="46"/>
  <c r="D247" i="46"/>
  <c r="D263" i="46"/>
  <c r="D72" i="46"/>
  <c r="D88" i="46"/>
  <c r="D104" i="46"/>
  <c r="D120" i="46"/>
  <c r="D136" i="46"/>
  <c r="D152" i="46"/>
  <c r="D168" i="46"/>
  <c r="D184" i="46"/>
  <c r="D200" i="46"/>
  <c r="D216" i="46"/>
  <c r="D232" i="46"/>
  <c r="D248" i="46"/>
  <c r="D264" i="46"/>
  <c r="D73" i="46"/>
  <c r="D89" i="46"/>
  <c r="D105" i="46"/>
  <c r="D121" i="46"/>
  <c r="D137" i="46"/>
  <c r="D153" i="46"/>
  <c r="D169" i="46"/>
  <c r="D185" i="46"/>
  <c r="D201" i="46"/>
  <c r="D217" i="46"/>
  <c r="D233" i="46"/>
  <c r="D249" i="46"/>
  <c r="D265" i="46"/>
  <c r="D290" i="46"/>
  <c r="D306" i="46"/>
  <c r="D322" i="46"/>
  <c r="D338" i="46"/>
  <c r="D354" i="46"/>
  <c r="D370" i="46"/>
  <c r="D386" i="46"/>
  <c r="D268" i="46"/>
  <c r="D279" i="46"/>
  <c r="A27" i="28"/>
  <c r="A6" i="28"/>
  <c r="A38" i="28"/>
  <c r="A61" i="28"/>
  <c r="A77" i="28"/>
  <c r="A93" i="28"/>
  <c r="A109" i="28"/>
  <c r="A125" i="28"/>
  <c r="A141" i="28"/>
  <c r="A157" i="28"/>
  <c r="A173" i="28"/>
  <c r="A189" i="28"/>
  <c r="A205" i="28"/>
  <c r="A221" i="28"/>
  <c r="A237" i="28"/>
  <c r="A253" i="28"/>
  <c r="A269" i="28"/>
  <c r="A285" i="28"/>
  <c r="A301" i="28"/>
  <c r="A317" i="28"/>
  <c r="A333" i="28"/>
  <c r="A349" i="28"/>
  <c r="A365" i="28"/>
  <c r="A381" i="28"/>
  <c r="A397" i="28"/>
  <c r="A25" i="28"/>
  <c r="A36" i="28"/>
  <c r="A62" i="28"/>
  <c r="A78" i="28"/>
  <c r="A94" i="28"/>
  <c r="A110" i="28"/>
  <c r="A126" i="28"/>
  <c r="A142" i="28"/>
  <c r="A158" i="28"/>
  <c r="A174" i="28"/>
  <c r="A190" i="28"/>
  <c r="A206" i="28"/>
  <c r="A222" i="28"/>
  <c r="A238" i="28"/>
  <c r="A254" i="28"/>
  <c r="A270" i="28"/>
  <c r="A286" i="28"/>
  <c r="A302" i="28"/>
  <c r="A318" i="28"/>
  <c r="A334" i="28"/>
  <c r="A350" i="28"/>
  <c r="A366" i="28"/>
  <c r="A382" i="28"/>
  <c r="A398" i="28"/>
  <c r="A23" i="28"/>
  <c r="A55" i="28"/>
  <c r="A34" i="28"/>
  <c r="A63" i="28"/>
  <c r="A79" i="28"/>
  <c r="A95" i="28"/>
  <c r="A111" i="28"/>
  <c r="A127" i="28"/>
  <c r="A143" i="28"/>
  <c r="A159" i="28"/>
  <c r="A175" i="28"/>
  <c r="A191" i="28"/>
  <c r="A207" i="28"/>
  <c r="A223" i="28"/>
  <c r="A239" i="28"/>
  <c r="A255" i="28"/>
  <c r="A271" i="28"/>
  <c r="A287" i="28"/>
  <c r="A303" i="28"/>
  <c r="A319" i="28"/>
  <c r="A335" i="28"/>
  <c r="A351" i="28"/>
  <c r="A367" i="28"/>
  <c r="A383" i="28"/>
  <c r="A399" i="28"/>
  <c r="A29" i="28"/>
  <c r="A8" i="28"/>
  <c r="A40" i="28"/>
  <c r="A64" i="28"/>
  <c r="A80" i="28"/>
  <c r="A96" i="28"/>
  <c r="A112" i="28"/>
  <c r="A128" i="28"/>
  <c r="A144" i="28"/>
  <c r="A160" i="28"/>
  <c r="A176" i="28"/>
  <c r="A192" i="28"/>
  <c r="A208" i="28"/>
  <c r="A224" i="28"/>
  <c r="A240" i="28"/>
  <c r="A256" i="28"/>
  <c r="A272" i="28"/>
  <c r="A288" i="28"/>
  <c r="A304" i="28"/>
  <c r="A320" i="28"/>
  <c r="A336" i="28"/>
  <c r="A352" i="28"/>
  <c r="A368" i="28"/>
  <c r="A384" i="28"/>
  <c r="A400" i="28"/>
  <c r="D74" i="46"/>
  <c r="D90" i="46"/>
  <c r="D106" i="46"/>
  <c r="D122" i="46"/>
  <c r="D138" i="46"/>
  <c r="D154" i="46"/>
  <c r="D170" i="46"/>
  <c r="D186" i="46"/>
  <c r="D202" i="46"/>
  <c r="D218" i="46"/>
  <c r="D234" i="46"/>
  <c r="D250" i="46"/>
  <c r="D266" i="46"/>
  <c r="D75" i="46"/>
  <c r="D91" i="46"/>
  <c r="D107" i="46"/>
  <c r="D123" i="46"/>
  <c r="D139" i="46"/>
  <c r="D155" i="46"/>
  <c r="D171" i="46"/>
  <c r="D187" i="46"/>
  <c r="D203" i="46"/>
  <c r="D219" i="46"/>
  <c r="D235" i="46"/>
  <c r="D251" i="46"/>
  <c r="D267" i="46"/>
  <c r="D76" i="46"/>
  <c r="D92" i="46"/>
  <c r="D108" i="46"/>
  <c r="D124" i="46"/>
  <c r="D140" i="46"/>
  <c r="D156" i="46"/>
  <c r="D172" i="46"/>
  <c r="D188" i="46"/>
  <c r="D204" i="46"/>
  <c r="D220" i="46"/>
  <c r="D236" i="46"/>
  <c r="D252" i="46"/>
  <c r="D61" i="46"/>
  <c r="D77" i="46"/>
  <c r="D93" i="46"/>
  <c r="D109" i="46"/>
  <c r="D125" i="46"/>
  <c r="D141" i="46"/>
  <c r="D157" i="46"/>
  <c r="D173" i="46"/>
  <c r="D189" i="46"/>
  <c r="D205" i="46"/>
  <c r="D221" i="46"/>
  <c r="D237" i="46"/>
  <c r="D253" i="46"/>
  <c r="D273" i="46"/>
  <c r="D294" i="46"/>
  <c r="D310" i="46"/>
  <c r="D326" i="46"/>
  <c r="D342" i="46"/>
  <c r="D358" i="46"/>
  <c r="D374" i="46"/>
  <c r="D390" i="46"/>
  <c r="D270" i="46"/>
  <c r="D283" i="46"/>
  <c r="A35" i="28"/>
  <c r="A14" i="28"/>
  <c r="A46" i="28"/>
  <c r="A65" i="28"/>
  <c r="A81" i="28"/>
  <c r="A97" i="28"/>
  <c r="A113" i="28"/>
  <c r="A129" i="28"/>
  <c r="A145" i="28"/>
  <c r="A161" i="28"/>
  <c r="A177" i="28"/>
  <c r="A193" i="28"/>
  <c r="A209" i="28"/>
  <c r="A225" i="28"/>
  <c r="A241" i="28"/>
  <c r="A257" i="28"/>
  <c r="A273" i="28"/>
  <c r="A289" i="28"/>
  <c r="A305" i="28"/>
  <c r="A321" i="28"/>
  <c r="A337" i="28"/>
  <c r="A353" i="28"/>
  <c r="A369" i="28"/>
  <c r="A385" i="28"/>
  <c r="A401" i="28"/>
  <c r="A33" i="28"/>
  <c r="A12" i="28"/>
  <c r="A44" i="28"/>
  <c r="A66" i="28"/>
  <c r="A82" i="28"/>
  <c r="A98" i="28"/>
  <c r="A114" i="28"/>
  <c r="A130" i="28"/>
  <c r="A146" i="28"/>
  <c r="A162" i="28"/>
  <c r="A178" i="28"/>
  <c r="A194" i="28"/>
  <c r="A210" i="28"/>
  <c r="A226" i="28"/>
  <c r="A242" i="28"/>
  <c r="A258" i="28"/>
  <c r="A274" i="28"/>
  <c r="A290" i="28"/>
  <c r="A306" i="28"/>
  <c r="A322" i="28"/>
  <c r="A338" i="28"/>
  <c r="A354" i="28"/>
  <c r="A370" i="28"/>
  <c r="A386" i="28"/>
  <c r="A31" i="28"/>
  <c r="A10" i="28"/>
  <c r="A42" i="28"/>
  <c r="A67" i="28"/>
  <c r="A83" i="28"/>
  <c r="A99" i="28"/>
  <c r="A115" i="28"/>
  <c r="A131" i="28"/>
  <c r="A147" i="28"/>
  <c r="A163" i="28"/>
  <c r="A179" i="28"/>
  <c r="A195" i="28"/>
  <c r="A211" i="28"/>
  <c r="A227" i="28"/>
  <c r="A243" i="28"/>
  <c r="A259" i="28"/>
  <c r="A275" i="28"/>
  <c r="A291" i="28"/>
  <c r="A307" i="28"/>
  <c r="A323" i="28"/>
  <c r="A339" i="28"/>
  <c r="A355" i="28"/>
  <c r="A371" i="28"/>
  <c r="A387" i="28"/>
  <c r="A37" i="28"/>
  <c r="A16" i="28"/>
  <c r="A48" i="28"/>
  <c r="A68" i="28"/>
  <c r="A84" i="28"/>
  <c r="A100" i="28"/>
  <c r="A116" i="28"/>
  <c r="A132" i="28"/>
  <c r="A148" i="28"/>
  <c r="A164" i="28"/>
  <c r="A180" i="28"/>
  <c r="A196" i="28"/>
  <c r="A212" i="28"/>
  <c r="A228" i="28"/>
  <c r="A244" i="28"/>
  <c r="A260" i="28"/>
  <c r="A276" i="28"/>
  <c r="A292" i="28"/>
  <c r="A308" i="28"/>
  <c r="A324" i="28"/>
  <c r="A340" i="28"/>
  <c r="A356" i="28"/>
  <c r="A372" i="28"/>
  <c r="A388" i="28"/>
  <c r="D62" i="46"/>
  <c r="D78" i="46"/>
  <c r="D94" i="46"/>
  <c r="D110" i="46"/>
  <c r="D126" i="46"/>
  <c r="D142" i="46"/>
  <c r="D158" i="46"/>
  <c r="D174" i="46"/>
  <c r="D190" i="46"/>
  <c r="D206" i="46"/>
  <c r="D222" i="46"/>
  <c r="D238" i="46"/>
  <c r="D254" i="46"/>
  <c r="D63" i="46"/>
  <c r="D79" i="46"/>
  <c r="D95" i="46"/>
  <c r="D111" i="46"/>
  <c r="D127" i="46"/>
  <c r="D143" i="46"/>
  <c r="D159" i="46"/>
  <c r="D175" i="46"/>
  <c r="D191" i="46"/>
  <c r="D207" i="46"/>
  <c r="D223" i="46"/>
  <c r="D239" i="46"/>
  <c r="D255" i="46"/>
  <c r="D64" i="46"/>
  <c r="D80" i="46"/>
  <c r="D96" i="46"/>
  <c r="D112" i="46"/>
  <c r="D128" i="46"/>
  <c r="D144" i="46"/>
  <c r="D160" i="46"/>
  <c r="D176" i="46"/>
  <c r="D192" i="46"/>
  <c r="D208" i="46"/>
  <c r="D224" i="46"/>
  <c r="D240" i="46"/>
  <c r="D256" i="46"/>
  <c r="D65" i="46"/>
  <c r="D81" i="46"/>
  <c r="D97" i="46"/>
  <c r="D113" i="46"/>
  <c r="D129" i="46"/>
  <c r="D145" i="46"/>
  <c r="D161" i="46"/>
  <c r="D177" i="46"/>
  <c r="D193" i="46"/>
  <c r="D209" i="46"/>
  <c r="D225" i="46"/>
  <c r="D241" i="46"/>
  <c r="D257" i="46"/>
  <c r="D282" i="46"/>
  <c r="D298" i="46"/>
  <c r="D314" i="46"/>
  <c r="D330" i="46"/>
  <c r="D346" i="46"/>
  <c r="D362" i="46"/>
  <c r="D378" i="46"/>
  <c r="D394" i="46"/>
  <c r="D275" i="46"/>
  <c r="D287" i="46"/>
  <c r="D307" i="46"/>
  <c r="D323" i="46"/>
  <c r="D339" i="46"/>
  <c r="D355" i="46"/>
  <c r="D371" i="46"/>
  <c r="D387" i="46"/>
  <c r="D272" i="46"/>
  <c r="D288" i="46"/>
  <c r="D304" i="46"/>
  <c r="D320" i="46"/>
  <c r="D336" i="46"/>
  <c r="D352" i="46"/>
  <c r="D368" i="46"/>
  <c r="D384" i="46"/>
  <c r="D400" i="46"/>
  <c r="D281" i="46"/>
  <c r="D297" i="46"/>
  <c r="D313" i="46"/>
  <c r="D329" i="46"/>
  <c r="D345" i="46"/>
  <c r="D361" i="46"/>
  <c r="D377" i="46"/>
  <c r="D393" i="46"/>
  <c r="D6" i="46"/>
  <c r="D24" i="46"/>
  <c r="D15" i="46"/>
  <c r="D31" i="46"/>
  <c r="D47" i="46"/>
  <c r="D32" i="46"/>
  <c r="D8" i="46"/>
  <c r="D9" i="46"/>
  <c r="D25" i="46"/>
  <c r="D41" i="46"/>
  <c r="D57" i="46"/>
  <c r="D10" i="46"/>
  <c r="D30" i="46"/>
  <c r="D48" i="46"/>
  <c r="D295" i="46"/>
  <c r="D311" i="46"/>
  <c r="D327" i="46"/>
  <c r="D343" i="46"/>
  <c r="D359" i="46"/>
  <c r="D375" i="46"/>
  <c r="D391" i="46"/>
  <c r="D277" i="46"/>
  <c r="D292" i="46"/>
  <c r="D308" i="46"/>
  <c r="D324" i="46"/>
  <c r="D340" i="46"/>
  <c r="D356" i="46"/>
  <c r="D372" i="46"/>
  <c r="D388" i="46"/>
  <c r="D269" i="46"/>
  <c r="D285" i="46"/>
  <c r="D301" i="46"/>
  <c r="D317" i="46"/>
  <c r="D333" i="46"/>
  <c r="D349" i="46"/>
  <c r="D365" i="46"/>
  <c r="D381" i="46"/>
  <c r="D397" i="46"/>
  <c r="D14" i="46"/>
  <c r="D16" i="46"/>
  <c r="D19" i="46"/>
  <c r="D35" i="46"/>
  <c r="D51" i="46"/>
  <c r="D12" i="46"/>
  <c r="D28" i="46"/>
  <c r="D13" i="46"/>
  <c r="D29" i="46"/>
  <c r="D45" i="46"/>
  <c r="D50" i="46"/>
  <c r="D18" i="46"/>
  <c r="D42" i="46"/>
  <c r="D56" i="46"/>
  <c r="D299" i="46"/>
  <c r="D315" i="46"/>
  <c r="D331" i="46"/>
  <c r="D347" i="46"/>
  <c r="D363" i="46"/>
  <c r="D379" i="46"/>
  <c r="D395" i="46"/>
  <c r="D280" i="46"/>
  <c r="D296" i="46"/>
  <c r="D312" i="46"/>
  <c r="D328" i="46"/>
  <c r="D344" i="46"/>
  <c r="D360" i="46"/>
  <c r="D376" i="46"/>
  <c r="D392" i="46"/>
  <c r="D274" i="46"/>
  <c r="D289" i="46"/>
  <c r="D305" i="46"/>
  <c r="D321" i="46"/>
  <c r="D337" i="46"/>
  <c r="D353" i="46"/>
  <c r="D369" i="46"/>
  <c r="D385" i="46"/>
  <c r="D401" i="46"/>
  <c r="D38" i="46"/>
  <c r="D40" i="46"/>
  <c r="D7" i="46"/>
  <c r="D23" i="46"/>
  <c r="D39" i="46"/>
  <c r="D55" i="46"/>
  <c r="D44" i="46"/>
  <c r="D52" i="46"/>
  <c r="D17" i="46"/>
  <c r="D33" i="46"/>
  <c r="D49" i="46"/>
  <c r="D54" i="46"/>
  <c r="D22" i="46"/>
  <c r="D46" i="46"/>
  <c r="D303" i="46"/>
  <c r="D319" i="46"/>
  <c r="D335" i="46"/>
  <c r="D351" i="46"/>
  <c r="D367" i="46"/>
  <c r="D383" i="46"/>
  <c r="D399" i="46"/>
  <c r="D284" i="46"/>
  <c r="D300" i="46"/>
  <c r="D316" i="46"/>
  <c r="D332" i="46"/>
  <c r="D348" i="46"/>
  <c r="D364" i="46"/>
  <c r="D380" i="46"/>
  <c r="D396" i="46"/>
  <c r="D271" i="46"/>
  <c r="D293" i="46"/>
  <c r="D309" i="46"/>
  <c r="D325" i="46"/>
  <c r="D341" i="46"/>
  <c r="D357" i="46"/>
  <c r="D373" i="46"/>
  <c r="D389" i="46"/>
  <c r="D276" i="46"/>
  <c r="D58" i="46"/>
  <c r="D60" i="46"/>
  <c r="D11" i="46"/>
  <c r="D27" i="46"/>
  <c r="D43" i="46"/>
  <c r="D59" i="46"/>
  <c r="D34" i="46"/>
  <c r="D21" i="46"/>
  <c r="D37" i="46"/>
  <c r="D53" i="46"/>
  <c r="D20" i="46"/>
  <c r="D26" i="46"/>
  <c r="D36" i="46"/>
  <c r="AP48" i="20"/>
  <c r="AL48" i="20"/>
  <c r="AM48" i="20" s="1"/>
  <c r="AN48" i="20"/>
  <c r="AL8" i="20"/>
  <c r="AM8" i="20" s="1"/>
  <c r="AP8" i="20"/>
  <c r="AN8" i="20"/>
  <c r="AP129" i="20"/>
  <c r="AN129" i="20"/>
  <c r="AL129" i="20"/>
  <c r="AM129" i="20" s="1"/>
  <c r="AP66" i="20"/>
  <c r="AL66" i="20"/>
  <c r="AM66" i="20" s="1"/>
  <c r="AN66" i="20"/>
  <c r="AN170" i="20"/>
  <c r="AL170" i="20"/>
  <c r="AM170" i="20" s="1"/>
  <c r="AP170" i="20"/>
  <c r="AN3" i="20"/>
  <c r="AP3" i="20"/>
  <c r="AL3" i="20" s="1"/>
  <c r="AP7" i="20"/>
  <c r="AL7" i="20"/>
  <c r="AM7" i="20" s="1"/>
  <c r="AN7" i="20"/>
  <c r="AP164" i="20"/>
  <c r="AN164" i="20"/>
  <c r="AL164" i="20"/>
  <c r="AM164" i="20" s="1"/>
  <c r="AN123" i="20"/>
  <c r="AP123" i="20"/>
  <c r="AL123" i="20"/>
  <c r="AM123" i="20" s="1"/>
  <c r="AP40" i="20"/>
  <c r="AL40" i="20"/>
  <c r="AM40" i="20" s="1"/>
  <c r="AN40" i="20"/>
  <c r="AN30" i="20"/>
  <c r="AP30" i="20"/>
  <c r="AL30" i="20"/>
  <c r="AM30" i="20" s="1"/>
  <c r="AN12" i="20"/>
  <c r="AP12" i="20"/>
  <c r="AL12" i="20"/>
  <c r="AM12" i="20" s="1"/>
  <c r="S184" i="29"/>
  <c r="AA184" i="29" s="1"/>
  <c r="J184" i="29"/>
  <c r="L184" i="29"/>
  <c r="N184" i="29"/>
  <c r="P184" i="29"/>
  <c r="R184" i="29"/>
  <c r="P72" i="29"/>
  <c r="L72" i="29"/>
  <c r="S72" i="29"/>
  <c r="AA72" i="29" s="1"/>
  <c r="N72" i="29"/>
  <c r="R72" i="29"/>
  <c r="J72" i="29"/>
  <c r="R164" i="29"/>
  <c r="J164" i="29"/>
  <c r="P164" i="29"/>
  <c r="L164" i="29"/>
  <c r="S164" i="29"/>
  <c r="AA164" i="29" s="1"/>
  <c r="N164" i="29"/>
  <c r="R100" i="29"/>
  <c r="J100" i="29"/>
  <c r="P100" i="29"/>
  <c r="L100" i="29"/>
  <c r="S100" i="29"/>
  <c r="AA100" i="29" s="1"/>
  <c r="N100" i="29"/>
  <c r="R36" i="29"/>
  <c r="J36" i="29"/>
  <c r="P36" i="29"/>
  <c r="L36" i="29"/>
  <c r="S36" i="29"/>
  <c r="AA36" i="29" s="1"/>
  <c r="N36" i="29"/>
  <c r="J167" i="29"/>
  <c r="L167" i="29"/>
  <c r="P167" i="29"/>
  <c r="N167" i="29"/>
  <c r="S167" i="29"/>
  <c r="AA167" i="29" s="1"/>
  <c r="R167" i="29"/>
  <c r="J103" i="29"/>
  <c r="L103" i="29"/>
  <c r="P103" i="29"/>
  <c r="R103" i="29"/>
  <c r="S103" i="29"/>
  <c r="AA103" i="29" s="1"/>
  <c r="N103" i="29"/>
  <c r="J39" i="29"/>
  <c r="L39" i="29"/>
  <c r="P39" i="29"/>
  <c r="R39" i="29"/>
  <c r="S39" i="29"/>
  <c r="AA39" i="29" s="1"/>
  <c r="N39" i="29"/>
  <c r="R166" i="29"/>
  <c r="J166" i="29"/>
  <c r="P166" i="29"/>
  <c r="L166" i="29"/>
  <c r="S166" i="29"/>
  <c r="AA166" i="29" s="1"/>
  <c r="N166" i="29"/>
  <c r="R102" i="29"/>
  <c r="J102" i="29"/>
  <c r="P102" i="29"/>
  <c r="L102" i="29"/>
  <c r="S102" i="29"/>
  <c r="AA102" i="29" s="1"/>
  <c r="N102" i="29"/>
  <c r="R38" i="29"/>
  <c r="J38" i="29"/>
  <c r="P38" i="29"/>
  <c r="L38" i="29"/>
  <c r="S38" i="29"/>
  <c r="AA38" i="29" s="1"/>
  <c r="N38" i="29"/>
  <c r="J165" i="29"/>
  <c r="L165" i="29"/>
  <c r="P165" i="29"/>
  <c r="N165" i="29"/>
  <c r="S165" i="29"/>
  <c r="AA165" i="29" s="1"/>
  <c r="R165" i="29"/>
  <c r="J101" i="29"/>
  <c r="R101" i="29"/>
  <c r="P101" i="29"/>
  <c r="L101" i="29"/>
  <c r="S101" i="29"/>
  <c r="AA101" i="29" s="1"/>
  <c r="N101" i="29"/>
  <c r="R37" i="29"/>
  <c r="J37" i="29"/>
  <c r="P37" i="29"/>
  <c r="L37" i="29"/>
  <c r="S37" i="29"/>
  <c r="AA37" i="29" s="1"/>
  <c r="N37" i="29"/>
  <c r="R144" i="29"/>
  <c r="J144" i="29"/>
  <c r="P144" i="29"/>
  <c r="L144" i="29"/>
  <c r="S144" i="29"/>
  <c r="AA144" i="29" s="1"/>
  <c r="N144" i="29"/>
  <c r="J32" i="29"/>
  <c r="P32" i="29"/>
  <c r="L32" i="29"/>
  <c r="R32" i="29"/>
  <c r="N32" i="29"/>
  <c r="S32" i="29"/>
  <c r="AA32" i="29" s="1"/>
  <c r="R163" i="29"/>
  <c r="J163" i="29"/>
  <c r="P163" i="29"/>
  <c r="L163" i="29"/>
  <c r="S163" i="29"/>
  <c r="AA163" i="29" s="1"/>
  <c r="N163" i="29"/>
  <c r="P99" i="29"/>
  <c r="R99" i="29"/>
  <c r="S99" i="29"/>
  <c r="AA99" i="29" s="1"/>
  <c r="N99" i="29"/>
  <c r="J99" i="29"/>
  <c r="L99" i="29"/>
  <c r="J35" i="29"/>
  <c r="P35" i="29"/>
  <c r="L35" i="29"/>
  <c r="S35" i="29"/>
  <c r="AA35" i="29" s="1"/>
  <c r="N35" i="29"/>
  <c r="R35" i="29"/>
  <c r="R162" i="29"/>
  <c r="J162" i="29"/>
  <c r="P162" i="29"/>
  <c r="L162" i="29"/>
  <c r="S162" i="29"/>
  <c r="AA162" i="29" s="1"/>
  <c r="N162" i="29"/>
  <c r="R98" i="29"/>
  <c r="J98" i="29"/>
  <c r="P98" i="29"/>
  <c r="L98" i="29"/>
  <c r="S98" i="29"/>
  <c r="AA98" i="29" s="1"/>
  <c r="N98" i="29"/>
  <c r="R34" i="29"/>
  <c r="J34" i="29"/>
  <c r="P34" i="29"/>
  <c r="L34" i="29"/>
  <c r="S34" i="29"/>
  <c r="AA34" i="29" s="1"/>
  <c r="N34" i="29"/>
  <c r="R161" i="29"/>
  <c r="J161" i="29"/>
  <c r="P161" i="29"/>
  <c r="L161" i="29"/>
  <c r="S161" i="29"/>
  <c r="AA161" i="29" s="1"/>
  <c r="N161" i="29"/>
  <c r="J97" i="29"/>
  <c r="R97" i="29"/>
  <c r="P97" i="29"/>
  <c r="L97" i="29"/>
  <c r="S97" i="29"/>
  <c r="AA97" i="29" s="1"/>
  <c r="N97" i="29"/>
  <c r="S33" i="29"/>
  <c r="AA33" i="29" s="1"/>
  <c r="J33" i="29"/>
  <c r="P33" i="29"/>
  <c r="L33" i="29"/>
  <c r="R33" i="29"/>
  <c r="N33" i="29"/>
  <c r="L176" i="29"/>
  <c r="N176" i="29"/>
  <c r="P176" i="29"/>
  <c r="R176" i="29"/>
  <c r="S176" i="29"/>
  <c r="AA176" i="29" s="1"/>
  <c r="J176" i="29"/>
  <c r="R48" i="29"/>
  <c r="J48" i="29"/>
  <c r="P48" i="29"/>
  <c r="L48" i="29"/>
  <c r="S48" i="29"/>
  <c r="AA48" i="29" s="1"/>
  <c r="N48" i="29"/>
  <c r="S156" i="29"/>
  <c r="AA156" i="29" s="1"/>
  <c r="N156" i="29"/>
  <c r="R156" i="29"/>
  <c r="J156" i="29"/>
  <c r="P156" i="29"/>
  <c r="L156" i="29"/>
  <c r="J92" i="29"/>
  <c r="P92" i="29"/>
  <c r="L92" i="29"/>
  <c r="S92" i="29"/>
  <c r="AA92" i="29" s="1"/>
  <c r="N92" i="29"/>
  <c r="R92" i="29"/>
  <c r="R28" i="29"/>
  <c r="N28" i="29"/>
  <c r="S28" i="29"/>
  <c r="AA28" i="29" s="1"/>
  <c r="J28" i="29"/>
  <c r="P28" i="29"/>
  <c r="L28" i="29"/>
  <c r="R159" i="29"/>
  <c r="J159" i="29"/>
  <c r="P159" i="29"/>
  <c r="L159" i="29"/>
  <c r="S159" i="29"/>
  <c r="AA159" i="29" s="1"/>
  <c r="N159" i="29"/>
  <c r="P95" i="29"/>
  <c r="R95" i="29"/>
  <c r="S95" i="29"/>
  <c r="AA95" i="29" s="1"/>
  <c r="N95" i="29"/>
  <c r="J95" i="29"/>
  <c r="L95" i="29"/>
  <c r="R31" i="29"/>
  <c r="N31" i="29"/>
  <c r="S31" i="29"/>
  <c r="AA31" i="29" s="1"/>
  <c r="J31" i="29"/>
  <c r="P31" i="29"/>
  <c r="L31" i="29"/>
  <c r="J158" i="29"/>
  <c r="P158" i="29"/>
  <c r="L158" i="29"/>
  <c r="S158" i="29"/>
  <c r="AA158" i="29" s="1"/>
  <c r="N158" i="29"/>
  <c r="R158" i="29"/>
  <c r="S94" i="29"/>
  <c r="AA94" i="29" s="1"/>
  <c r="N94" i="29"/>
  <c r="R94" i="29"/>
  <c r="J94" i="29"/>
  <c r="P94" i="29"/>
  <c r="L94" i="29"/>
  <c r="S30" i="29"/>
  <c r="AA30" i="29" s="1"/>
  <c r="J30" i="29"/>
  <c r="P30" i="29"/>
  <c r="L30" i="29"/>
  <c r="R30" i="29"/>
  <c r="N30" i="29"/>
  <c r="J157" i="29"/>
  <c r="P157" i="29"/>
  <c r="L157" i="29"/>
  <c r="S157" i="29"/>
  <c r="AA157" i="29" s="1"/>
  <c r="N157" i="29"/>
  <c r="R157" i="29"/>
  <c r="S93" i="29"/>
  <c r="AA93" i="29" s="1"/>
  <c r="N93" i="29"/>
  <c r="J93" i="29"/>
  <c r="R93" i="29"/>
  <c r="P93" i="29"/>
  <c r="L93" i="29"/>
  <c r="S29" i="29"/>
  <c r="AA29" i="29" s="1"/>
  <c r="J29" i="29"/>
  <c r="P29" i="29"/>
  <c r="L29" i="29"/>
  <c r="R29" i="29"/>
  <c r="N29" i="29"/>
  <c r="J152" i="29"/>
  <c r="P152" i="29"/>
  <c r="L152" i="29"/>
  <c r="S152" i="29"/>
  <c r="AA152" i="29" s="1"/>
  <c r="N152" i="29"/>
  <c r="R152" i="29"/>
  <c r="S40" i="29"/>
  <c r="AA40" i="29" s="1"/>
  <c r="N40" i="29"/>
  <c r="R40" i="29"/>
  <c r="J40" i="29"/>
  <c r="P40" i="29"/>
  <c r="L40" i="29"/>
  <c r="P171" i="29"/>
  <c r="L171" i="29"/>
  <c r="S171" i="29"/>
  <c r="AA171" i="29" s="1"/>
  <c r="J171" i="29"/>
  <c r="N171" i="29"/>
  <c r="R171" i="29"/>
  <c r="J107" i="29"/>
  <c r="L107" i="29"/>
  <c r="P107" i="29"/>
  <c r="R107" i="29"/>
  <c r="S107" i="29"/>
  <c r="AA107" i="29" s="1"/>
  <c r="N107" i="29"/>
  <c r="P43" i="29"/>
  <c r="R43" i="29"/>
  <c r="S43" i="29"/>
  <c r="AA43" i="29" s="1"/>
  <c r="N43" i="29"/>
  <c r="J43" i="29"/>
  <c r="L43" i="29"/>
  <c r="J170" i="29"/>
  <c r="P170" i="29"/>
  <c r="L170" i="29"/>
  <c r="S170" i="29"/>
  <c r="AA170" i="29" s="1"/>
  <c r="R170" i="29"/>
  <c r="N170" i="29"/>
  <c r="S106" i="29"/>
  <c r="AA106" i="29" s="1"/>
  <c r="N106" i="29"/>
  <c r="R106" i="29"/>
  <c r="J106" i="29"/>
  <c r="P106" i="29"/>
  <c r="L106" i="29"/>
  <c r="P42" i="29"/>
  <c r="L42" i="29"/>
  <c r="S42" i="29"/>
  <c r="AA42" i="29" s="1"/>
  <c r="N42" i="29"/>
  <c r="R42" i="29"/>
  <c r="J42" i="29"/>
  <c r="P169" i="29"/>
  <c r="N169" i="29"/>
  <c r="S169" i="29"/>
  <c r="AA169" i="29" s="1"/>
  <c r="R169" i="29"/>
  <c r="J169" i="29"/>
  <c r="L169" i="29"/>
  <c r="R105" i="29"/>
  <c r="P105" i="29"/>
  <c r="L105" i="29"/>
  <c r="S105" i="29"/>
  <c r="AA105" i="29" s="1"/>
  <c r="N105" i="29"/>
  <c r="J105" i="29"/>
  <c r="S41" i="29"/>
  <c r="AA41" i="29" s="1"/>
  <c r="N41" i="29"/>
  <c r="J41" i="29"/>
  <c r="R41" i="29"/>
  <c r="P41" i="29"/>
  <c r="L41" i="29"/>
  <c r="AL29" i="20"/>
  <c r="AM29" i="20" s="1"/>
  <c r="AN29" i="20"/>
  <c r="AP29" i="20"/>
  <c r="AN136" i="20"/>
  <c r="AP136" i="20"/>
  <c r="AL136" i="20"/>
  <c r="AM136" i="20" s="1"/>
  <c r="AP127" i="20"/>
  <c r="AN127" i="20"/>
  <c r="AL127" i="20"/>
  <c r="AM127" i="20" s="1"/>
  <c r="AN200" i="20"/>
  <c r="AP200" i="20"/>
  <c r="AL200" i="20"/>
  <c r="AM200" i="20" s="1"/>
  <c r="AL47" i="20"/>
  <c r="AM47" i="20" s="1"/>
  <c r="AP47" i="20"/>
  <c r="AN47" i="20"/>
  <c r="AP58" i="20"/>
  <c r="AN58" i="20"/>
  <c r="AL58" i="20"/>
  <c r="AM58" i="20" s="1"/>
  <c r="AP82" i="20"/>
  <c r="AL82" i="20"/>
  <c r="AM82" i="20" s="1"/>
  <c r="AN82" i="20"/>
  <c r="AP134" i="20"/>
  <c r="AL134" i="20"/>
  <c r="AM134" i="20" s="1"/>
  <c r="AN134" i="20"/>
  <c r="AN68" i="20"/>
  <c r="AL68" i="20"/>
  <c r="AM68" i="20" s="1"/>
  <c r="AP68" i="20"/>
  <c r="AN32" i="20"/>
  <c r="AP32" i="20"/>
  <c r="AL32" i="20"/>
  <c r="AM32" i="20" s="1"/>
  <c r="AN28" i="20"/>
  <c r="AP28" i="20"/>
  <c r="AL28" i="20"/>
  <c r="AM28" i="20" s="1"/>
  <c r="AN36" i="20"/>
  <c r="AL36" i="20"/>
  <c r="AM36" i="20" s="1"/>
  <c r="AP36" i="20"/>
  <c r="AL128" i="20"/>
  <c r="AM128" i="20" s="1"/>
  <c r="AN128" i="20"/>
  <c r="AP128" i="20"/>
  <c r="AP191" i="20"/>
  <c r="AN191" i="20"/>
  <c r="AL191" i="20"/>
  <c r="AM191" i="20" s="1"/>
  <c r="AL94" i="20"/>
  <c r="AM94" i="20" s="1"/>
  <c r="AN94" i="20"/>
  <c r="AP94" i="20"/>
  <c r="AL150" i="20"/>
  <c r="AM150" i="20" s="1"/>
  <c r="AN150" i="20"/>
  <c r="AP150" i="20"/>
  <c r="AL156" i="20"/>
  <c r="AM156" i="20" s="1"/>
  <c r="AN156" i="20"/>
  <c r="AP156" i="20"/>
  <c r="AP197" i="20"/>
  <c r="AN197" i="20"/>
  <c r="AL197" i="20"/>
  <c r="AM197" i="20" s="1"/>
  <c r="AL155" i="20"/>
  <c r="AM155" i="20" s="1"/>
  <c r="AN155" i="20"/>
  <c r="AP155" i="20"/>
  <c r="AN51" i="20"/>
  <c r="AP51" i="20"/>
  <c r="AL51" i="20"/>
  <c r="AM51" i="20" s="1"/>
  <c r="AN157" i="20"/>
  <c r="AL157" i="20"/>
  <c r="AM157" i="20" s="1"/>
  <c r="AP157" i="20"/>
  <c r="AL54" i="20"/>
  <c r="AM54" i="20" s="1"/>
  <c r="AN54" i="20"/>
  <c r="AP54" i="20"/>
  <c r="AN135" i="20"/>
  <c r="AP135" i="20"/>
  <c r="AL135" i="20"/>
  <c r="AM135" i="20" s="1"/>
  <c r="AN145" i="20"/>
  <c r="AL145" i="20"/>
  <c r="AM145" i="20" s="1"/>
  <c r="AP145" i="20"/>
  <c r="AP80" i="20"/>
  <c r="AL80" i="20"/>
  <c r="AM80" i="20" s="1"/>
  <c r="AN80" i="20"/>
  <c r="AL56" i="20"/>
  <c r="AM56" i="20" s="1"/>
  <c r="AN56" i="20"/>
  <c r="AP56" i="20"/>
  <c r="AN71" i="20"/>
  <c r="AP71" i="20"/>
  <c r="AL71" i="20"/>
  <c r="AM71" i="20" s="1"/>
  <c r="AL152" i="20"/>
  <c r="AM152" i="20" s="1"/>
  <c r="AN152" i="20"/>
  <c r="AP152" i="20"/>
  <c r="AL35" i="20"/>
  <c r="AM35" i="20" s="1"/>
  <c r="AN35" i="20"/>
  <c r="AP35" i="20"/>
  <c r="AL9" i="20"/>
  <c r="AM9" i="20" s="1"/>
  <c r="AN9" i="20"/>
  <c r="AP9" i="20"/>
  <c r="AN62" i="20"/>
  <c r="AP62" i="20"/>
  <c r="AL62" i="20"/>
  <c r="AM62" i="20" s="1"/>
  <c r="AN148" i="20"/>
  <c r="AL148" i="20"/>
  <c r="AM148" i="20" s="1"/>
  <c r="AP148" i="20"/>
  <c r="AN112" i="20"/>
  <c r="AP112" i="20"/>
  <c r="AL112" i="20"/>
  <c r="AM112" i="20" s="1"/>
  <c r="AN179" i="20"/>
  <c r="AP179" i="20"/>
  <c r="AL179" i="20"/>
  <c r="AM179" i="20" s="1"/>
  <c r="AP41" i="20"/>
  <c r="AN41" i="20"/>
  <c r="AL41" i="20"/>
  <c r="AM41" i="20" s="1"/>
  <c r="AN10" i="20"/>
  <c r="AP10" i="20"/>
  <c r="AL10" i="20"/>
  <c r="AM10" i="20" s="1"/>
  <c r="AL18" i="20"/>
  <c r="AM18" i="20" s="1"/>
  <c r="AN18" i="20"/>
  <c r="AP18" i="20"/>
  <c r="AP87" i="20"/>
  <c r="AL87" i="20"/>
  <c r="AM87" i="20" s="1"/>
  <c r="AN87" i="20"/>
  <c r="AN182" i="20"/>
  <c r="AP182" i="20"/>
  <c r="AL182" i="20"/>
  <c r="AM182" i="20" s="1"/>
  <c r="AL115" i="20"/>
  <c r="AM115" i="20" s="1"/>
  <c r="AN115" i="20"/>
  <c r="AP115" i="20"/>
  <c r="AL81" i="20"/>
  <c r="AM81" i="20" s="1"/>
  <c r="AP81" i="20"/>
  <c r="AN81" i="20"/>
  <c r="AN106" i="20"/>
  <c r="AL106" i="20"/>
  <c r="AM106" i="20" s="1"/>
  <c r="AP106" i="20"/>
  <c r="AN168" i="20"/>
  <c r="AP168" i="20"/>
  <c r="AL168" i="20"/>
  <c r="AM168" i="20" s="1"/>
  <c r="AL101" i="20"/>
  <c r="AM101" i="20" s="1"/>
  <c r="AP101" i="20"/>
  <c r="AN101" i="20"/>
  <c r="AL175" i="20"/>
  <c r="AM175" i="20" s="1"/>
  <c r="AP175" i="20"/>
  <c r="AN175" i="20"/>
  <c r="AL186" i="20"/>
  <c r="AM186" i="20" s="1"/>
  <c r="AP186" i="20"/>
  <c r="AN186" i="20"/>
  <c r="AN73" i="20"/>
  <c r="AL73" i="20"/>
  <c r="AM73" i="20" s="1"/>
  <c r="AP73" i="20"/>
  <c r="P168" i="29"/>
  <c r="N168" i="29"/>
  <c r="S168" i="29"/>
  <c r="AA168" i="29" s="1"/>
  <c r="R168" i="29"/>
  <c r="J168" i="29"/>
  <c r="L168" i="29"/>
  <c r="R201" i="29"/>
  <c r="J201" i="29"/>
  <c r="P201" i="29"/>
  <c r="L201" i="29"/>
  <c r="S201" i="29"/>
  <c r="AA201" i="29" s="1"/>
  <c r="N201" i="29"/>
  <c r="P148" i="29"/>
  <c r="L148" i="29"/>
  <c r="S148" i="29"/>
  <c r="AA148" i="29" s="1"/>
  <c r="N148" i="29"/>
  <c r="R148" i="29"/>
  <c r="J148" i="29"/>
  <c r="J84" i="29"/>
  <c r="P84" i="29"/>
  <c r="L84" i="29"/>
  <c r="S84" i="29"/>
  <c r="AA84" i="29" s="1"/>
  <c r="N84" i="29"/>
  <c r="R84" i="29"/>
  <c r="S20" i="29"/>
  <c r="AA20" i="29" s="1"/>
  <c r="J20" i="29"/>
  <c r="P20" i="29"/>
  <c r="L20" i="29"/>
  <c r="R20" i="29"/>
  <c r="N20" i="29"/>
  <c r="R151" i="29"/>
  <c r="J151" i="29"/>
  <c r="P151" i="29"/>
  <c r="L151" i="29"/>
  <c r="S151" i="29"/>
  <c r="AA151" i="29" s="1"/>
  <c r="N151" i="29"/>
  <c r="P87" i="29"/>
  <c r="R87" i="29"/>
  <c r="S87" i="29"/>
  <c r="AA87" i="29" s="1"/>
  <c r="N87" i="29"/>
  <c r="J87" i="29"/>
  <c r="L87" i="29"/>
  <c r="S23" i="29"/>
  <c r="AA23" i="29" s="1"/>
  <c r="J23" i="29"/>
  <c r="P23" i="29"/>
  <c r="L23" i="29"/>
  <c r="R23" i="29"/>
  <c r="N23" i="29"/>
  <c r="S150" i="29"/>
  <c r="AA150" i="29" s="1"/>
  <c r="N150" i="29"/>
  <c r="R150" i="29"/>
  <c r="J150" i="29"/>
  <c r="P150" i="29"/>
  <c r="L150" i="29"/>
  <c r="P86" i="29"/>
  <c r="L86" i="29"/>
  <c r="S86" i="29"/>
  <c r="AA86" i="29" s="1"/>
  <c r="N86" i="29"/>
  <c r="R86" i="29"/>
  <c r="J86" i="29"/>
  <c r="J22" i="29"/>
  <c r="P22" i="29"/>
  <c r="L22" i="29"/>
  <c r="R22" i="29"/>
  <c r="N22" i="29"/>
  <c r="S22" i="29"/>
  <c r="AA22" i="29" s="1"/>
  <c r="S149" i="29"/>
  <c r="AA149" i="29" s="1"/>
  <c r="N149" i="29"/>
  <c r="R149" i="29"/>
  <c r="J149" i="29"/>
  <c r="P149" i="29"/>
  <c r="L149" i="29"/>
  <c r="P85" i="29"/>
  <c r="L85" i="29"/>
  <c r="S85" i="29"/>
  <c r="AA85" i="29" s="1"/>
  <c r="N85" i="29"/>
  <c r="J85" i="29"/>
  <c r="R85" i="29"/>
  <c r="R21" i="29"/>
  <c r="N21" i="29"/>
  <c r="S21" i="29"/>
  <c r="AA21" i="29" s="1"/>
  <c r="J21" i="29"/>
  <c r="P21" i="29"/>
  <c r="L21" i="29"/>
  <c r="P112" i="29"/>
  <c r="L112" i="29"/>
  <c r="S112" i="29"/>
  <c r="AA112" i="29" s="1"/>
  <c r="N112" i="29"/>
  <c r="R112" i="29"/>
  <c r="J112" i="29"/>
  <c r="S16" i="29"/>
  <c r="AA16" i="29" s="1"/>
  <c r="J16" i="29"/>
  <c r="P16" i="29"/>
  <c r="L16" i="29"/>
  <c r="R16" i="29"/>
  <c r="N16" i="29"/>
  <c r="R147" i="29"/>
  <c r="J147" i="29"/>
  <c r="P147" i="29"/>
  <c r="L147" i="29"/>
  <c r="S147" i="29"/>
  <c r="AA147" i="29" s="1"/>
  <c r="N147" i="29"/>
  <c r="P83" i="29"/>
  <c r="R83" i="29"/>
  <c r="S83" i="29"/>
  <c r="AA83" i="29" s="1"/>
  <c r="N83" i="29"/>
  <c r="J83" i="29"/>
  <c r="L83" i="29"/>
  <c r="S19" i="29"/>
  <c r="AA19" i="29" s="1"/>
  <c r="J19" i="29"/>
  <c r="P19" i="29"/>
  <c r="L19" i="29"/>
  <c r="R19" i="29"/>
  <c r="N19" i="29"/>
  <c r="R146" i="29"/>
  <c r="J146" i="29"/>
  <c r="P146" i="29"/>
  <c r="L146" i="29"/>
  <c r="S146" i="29"/>
  <c r="AA146" i="29" s="1"/>
  <c r="N146" i="29"/>
  <c r="P82" i="29"/>
  <c r="L82" i="29"/>
  <c r="S82" i="29"/>
  <c r="AA82" i="29" s="1"/>
  <c r="N82" i="29"/>
  <c r="R82" i="29"/>
  <c r="J82" i="29"/>
  <c r="P18" i="29"/>
  <c r="L18" i="29"/>
  <c r="R18" i="29"/>
  <c r="N18" i="29"/>
  <c r="S18" i="29"/>
  <c r="AA18" i="29" s="1"/>
  <c r="J18" i="29"/>
  <c r="R145" i="29"/>
  <c r="J145" i="29"/>
  <c r="P145" i="29"/>
  <c r="L145" i="29"/>
  <c r="S145" i="29"/>
  <c r="AA145" i="29" s="1"/>
  <c r="N145" i="29"/>
  <c r="J81" i="29"/>
  <c r="R81" i="29"/>
  <c r="P81" i="29"/>
  <c r="L81" i="29"/>
  <c r="S81" i="29"/>
  <c r="AA81" i="29" s="1"/>
  <c r="N81" i="29"/>
  <c r="P17" i="29"/>
  <c r="L17" i="29"/>
  <c r="R17" i="29"/>
  <c r="N17" i="29"/>
  <c r="S17" i="29"/>
  <c r="AA17" i="29" s="1"/>
  <c r="J17" i="29"/>
  <c r="R160" i="29"/>
  <c r="J160" i="29"/>
  <c r="P160" i="29"/>
  <c r="L160" i="29"/>
  <c r="S160" i="29"/>
  <c r="AA160" i="29" s="1"/>
  <c r="N160" i="29"/>
  <c r="L203" i="29"/>
  <c r="N203" i="29"/>
  <c r="P203" i="29"/>
  <c r="R203" i="29"/>
  <c r="S203" i="29"/>
  <c r="AA203" i="29" s="1"/>
  <c r="J203" i="29"/>
  <c r="R140" i="29"/>
  <c r="J140" i="29"/>
  <c r="P140" i="29"/>
  <c r="L140" i="29"/>
  <c r="S140" i="29"/>
  <c r="AA140" i="29" s="1"/>
  <c r="N140" i="29"/>
  <c r="R76" i="29"/>
  <c r="J76" i="29"/>
  <c r="P76" i="29"/>
  <c r="L76" i="29"/>
  <c r="S76" i="29"/>
  <c r="AA76" i="29" s="1"/>
  <c r="N76" i="29"/>
  <c r="S12" i="29"/>
  <c r="AA12" i="29" s="1"/>
  <c r="J12" i="29"/>
  <c r="P12" i="29"/>
  <c r="L12" i="29"/>
  <c r="R12" i="29"/>
  <c r="N12" i="29"/>
  <c r="R143" i="29"/>
  <c r="J143" i="29"/>
  <c r="P143" i="29"/>
  <c r="L143" i="29"/>
  <c r="S143" i="29"/>
  <c r="AA143" i="29" s="1"/>
  <c r="N143" i="29"/>
  <c r="J79" i="29"/>
  <c r="L79" i="29"/>
  <c r="P79" i="29"/>
  <c r="R79" i="29"/>
  <c r="S79" i="29"/>
  <c r="AA79" i="29" s="1"/>
  <c r="N79" i="29"/>
  <c r="S15" i="29"/>
  <c r="AA15" i="29" s="1"/>
  <c r="J15" i="29"/>
  <c r="P15" i="29"/>
  <c r="L15" i="29"/>
  <c r="R15" i="29"/>
  <c r="N15" i="29"/>
  <c r="R142" i="29"/>
  <c r="J142" i="29"/>
  <c r="P142" i="29"/>
  <c r="L142" i="29"/>
  <c r="S142" i="29"/>
  <c r="AA142" i="29" s="1"/>
  <c r="N142" i="29"/>
  <c r="R78" i="29"/>
  <c r="J78" i="29"/>
  <c r="P78" i="29"/>
  <c r="L78" i="29"/>
  <c r="S78" i="29"/>
  <c r="AA78" i="29" s="1"/>
  <c r="N78" i="29"/>
  <c r="S14" i="29"/>
  <c r="AA14" i="29" s="1"/>
  <c r="J14" i="29"/>
  <c r="P14" i="29"/>
  <c r="L14" i="29"/>
  <c r="R14" i="29"/>
  <c r="N14" i="29"/>
  <c r="R141" i="29"/>
  <c r="J141" i="29"/>
  <c r="P141" i="29"/>
  <c r="L141" i="29"/>
  <c r="S141" i="29"/>
  <c r="AA141" i="29" s="1"/>
  <c r="N141" i="29"/>
  <c r="J77" i="29"/>
  <c r="R77" i="29"/>
  <c r="P77" i="29"/>
  <c r="L77" i="29"/>
  <c r="S77" i="29"/>
  <c r="AA77" i="29" s="1"/>
  <c r="N77" i="29"/>
  <c r="S13" i="29"/>
  <c r="AA13" i="29" s="1"/>
  <c r="J13" i="29"/>
  <c r="P13" i="29"/>
  <c r="L13" i="29"/>
  <c r="R13" i="29"/>
  <c r="N13" i="29"/>
  <c r="S120" i="29"/>
  <c r="AA120" i="29" s="1"/>
  <c r="N120" i="29"/>
  <c r="R120" i="29"/>
  <c r="J120" i="29"/>
  <c r="P120" i="29"/>
  <c r="L120" i="29"/>
  <c r="J24" i="29"/>
  <c r="P24" i="29"/>
  <c r="L24" i="29"/>
  <c r="S24" i="29"/>
  <c r="AA24" i="29" s="1"/>
  <c r="N24" i="29"/>
  <c r="R24" i="29"/>
  <c r="J155" i="29"/>
  <c r="P155" i="29"/>
  <c r="L155" i="29"/>
  <c r="S155" i="29"/>
  <c r="AA155" i="29" s="1"/>
  <c r="N155" i="29"/>
  <c r="R155" i="29"/>
  <c r="L91" i="29"/>
  <c r="P91" i="29"/>
  <c r="R91" i="29"/>
  <c r="S91" i="29"/>
  <c r="AA91" i="29" s="1"/>
  <c r="N91" i="29"/>
  <c r="J91" i="29"/>
  <c r="J27" i="29"/>
  <c r="P27" i="29"/>
  <c r="L27" i="29"/>
  <c r="R27" i="29"/>
  <c r="N27" i="29"/>
  <c r="S27" i="29"/>
  <c r="AA27" i="29" s="1"/>
  <c r="J154" i="29"/>
  <c r="P154" i="29"/>
  <c r="L154" i="29"/>
  <c r="S154" i="29"/>
  <c r="AA154" i="29" s="1"/>
  <c r="N154" i="29"/>
  <c r="R154" i="29"/>
  <c r="J90" i="29"/>
  <c r="P90" i="29"/>
  <c r="L90" i="29"/>
  <c r="S90" i="29"/>
  <c r="AA90" i="29" s="1"/>
  <c r="N90" i="29"/>
  <c r="R90" i="29"/>
  <c r="J26" i="29"/>
  <c r="P26" i="29"/>
  <c r="L26" i="29"/>
  <c r="R26" i="29"/>
  <c r="N26" i="29"/>
  <c r="S26" i="29"/>
  <c r="AA26" i="29" s="1"/>
  <c r="J153" i="29"/>
  <c r="P153" i="29"/>
  <c r="L153" i="29"/>
  <c r="S153" i="29"/>
  <c r="AA153" i="29" s="1"/>
  <c r="N153" i="29"/>
  <c r="R153" i="29"/>
  <c r="R89" i="29"/>
  <c r="P89" i="29"/>
  <c r="L89" i="29"/>
  <c r="S89" i="29"/>
  <c r="AA89" i="29" s="1"/>
  <c r="N89" i="29"/>
  <c r="J89" i="29"/>
  <c r="J25" i="29"/>
  <c r="P25" i="29"/>
  <c r="L25" i="29"/>
  <c r="R25" i="29"/>
  <c r="N25" i="29"/>
  <c r="S25" i="29"/>
  <c r="AA25" i="29" s="1"/>
  <c r="AL173" i="20"/>
  <c r="AM173" i="20" s="1"/>
  <c r="AP173" i="20"/>
  <c r="AN173" i="20"/>
  <c r="AN165" i="20"/>
  <c r="AL165" i="20"/>
  <c r="AM165" i="20" s="1"/>
  <c r="AP165" i="20"/>
  <c r="AL143" i="20"/>
  <c r="AM143" i="20" s="1"/>
  <c r="AP143" i="20"/>
  <c r="AN143" i="20"/>
  <c r="AL52" i="20"/>
  <c r="AM52" i="20" s="1"/>
  <c r="AP52" i="20"/>
  <c r="AN52" i="20"/>
  <c r="AN60" i="20"/>
  <c r="AP60" i="20"/>
  <c r="AL60" i="20"/>
  <c r="AM60" i="20" s="1"/>
  <c r="AN172" i="20"/>
  <c r="AP172" i="20"/>
  <c r="AL172" i="20"/>
  <c r="AM172" i="20" s="1"/>
  <c r="AN158" i="20"/>
  <c r="AP158" i="20"/>
  <c r="AL158" i="20"/>
  <c r="AM158" i="20" s="1"/>
  <c r="AL38" i="20"/>
  <c r="AM38" i="20" s="1"/>
  <c r="AN38" i="20"/>
  <c r="AP38" i="20"/>
  <c r="AP161" i="20"/>
  <c r="AN161" i="20"/>
  <c r="AL161" i="20"/>
  <c r="AM161" i="20" s="1"/>
  <c r="AL44" i="20"/>
  <c r="AM44" i="20" s="1"/>
  <c r="AN44" i="20"/>
  <c r="AP44" i="20"/>
  <c r="AP160" i="20"/>
  <c r="AL160" i="20"/>
  <c r="AM160" i="20" s="1"/>
  <c r="AN160" i="20"/>
  <c r="AL55" i="20"/>
  <c r="AM55" i="20" s="1"/>
  <c r="AN55" i="20"/>
  <c r="AP55" i="20"/>
  <c r="AL167" i="20"/>
  <c r="AM167" i="20" s="1"/>
  <c r="AN167" i="20"/>
  <c r="AP167" i="20"/>
  <c r="AL25" i="20"/>
  <c r="AM25" i="20" s="1"/>
  <c r="AN25" i="20"/>
  <c r="AP25" i="20"/>
  <c r="AL102" i="20"/>
  <c r="AM102" i="20" s="1"/>
  <c r="AN102" i="20"/>
  <c r="AP102" i="20"/>
  <c r="AN15" i="20"/>
  <c r="AP15" i="20"/>
  <c r="AL15" i="20"/>
  <c r="AM15" i="20" s="1"/>
  <c r="AN4" i="20"/>
  <c r="AP4" i="20"/>
  <c r="AL4" i="20" s="1"/>
  <c r="AL76" i="20"/>
  <c r="AM76" i="20" s="1"/>
  <c r="AN76" i="20"/>
  <c r="AP76" i="20"/>
  <c r="AL11" i="20"/>
  <c r="AM11" i="20" s="1"/>
  <c r="AN11" i="20"/>
  <c r="AP11" i="20"/>
  <c r="AN174" i="20"/>
  <c r="AP174" i="20"/>
  <c r="AL174" i="20"/>
  <c r="AM174" i="20" s="1"/>
  <c r="AP57" i="20"/>
  <c r="AN57" i="20"/>
  <c r="AL57" i="20"/>
  <c r="AM57" i="20" s="1"/>
  <c r="AN65" i="20"/>
  <c r="AL65" i="20"/>
  <c r="AM65" i="20" s="1"/>
  <c r="AP65" i="20"/>
  <c r="AN72" i="20"/>
  <c r="AP72" i="20"/>
  <c r="AL72" i="20"/>
  <c r="AM72" i="20" s="1"/>
  <c r="AP84" i="20"/>
  <c r="AN84" i="20"/>
  <c r="AL84" i="20"/>
  <c r="AM84" i="20" s="1"/>
  <c r="AL79" i="20"/>
  <c r="AM79" i="20" s="1"/>
  <c r="AP79" i="20"/>
  <c r="AN79" i="20"/>
  <c r="AN151" i="20"/>
  <c r="AP151" i="20"/>
  <c r="AL151" i="20"/>
  <c r="AM151" i="20" s="1"/>
  <c r="AP190" i="20"/>
  <c r="AL190" i="20"/>
  <c r="AM190" i="20" s="1"/>
  <c r="AN190" i="20"/>
  <c r="AN105" i="20"/>
  <c r="AL105" i="20"/>
  <c r="AM105" i="20" s="1"/>
  <c r="AP105" i="20"/>
  <c r="AL50" i="20"/>
  <c r="AM50" i="20" s="1"/>
  <c r="AN50" i="20"/>
  <c r="AP50" i="20"/>
  <c r="AN97" i="20"/>
  <c r="AL97" i="20"/>
  <c r="AM97" i="20" s="1"/>
  <c r="AP97" i="20"/>
  <c r="AL43" i="20"/>
  <c r="AM43" i="20" s="1"/>
  <c r="AN43" i="20"/>
  <c r="AP43" i="20"/>
  <c r="AL64" i="20"/>
  <c r="AM64" i="20" s="1"/>
  <c r="AN64" i="20"/>
  <c r="AP64" i="20"/>
  <c r="AL69" i="20"/>
  <c r="AM69" i="20" s="1"/>
  <c r="AP69" i="20"/>
  <c r="AN69" i="20"/>
  <c r="AN180" i="20"/>
  <c r="AL180" i="20"/>
  <c r="AM180" i="20" s="1"/>
  <c r="AP180" i="20"/>
  <c r="AN53" i="20"/>
  <c r="AL53" i="20"/>
  <c r="AM53" i="20" s="1"/>
  <c r="AP53" i="20"/>
  <c r="AN146" i="20"/>
  <c r="AP146" i="20"/>
  <c r="AL146" i="20"/>
  <c r="AM146" i="20" s="1"/>
  <c r="AL195" i="20"/>
  <c r="AM195" i="20" s="1"/>
  <c r="AN195" i="20"/>
  <c r="AP195" i="20"/>
  <c r="AP2" i="20"/>
  <c r="AL2" i="20" s="1"/>
  <c r="AN2" i="20"/>
  <c r="AP74" i="20"/>
  <c r="AN74" i="20"/>
  <c r="AL74" i="20"/>
  <c r="AM74" i="20" s="1"/>
  <c r="AN198" i="20"/>
  <c r="AP198" i="20"/>
  <c r="AL198" i="20"/>
  <c r="AM198" i="20" s="1"/>
  <c r="AL162" i="20"/>
  <c r="AM162" i="20" s="1"/>
  <c r="AN162" i="20"/>
  <c r="AP162" i="20"/>
  <c r="AN33" i="20"/>
  <c r="AL33" i="20"/>
  <c r="AM33" i="20" s="1"/>
  <c r="AP33" i="20"/>
  <c r="AN98" i="20"/>
  <c r="AP98" i="20"/>
  <c r="AL98" i="20"/>
  <c r="AM98" i="20" s="1"/>
  <c r="AL142" i="20"/>
  <c r="AM142" i="20" s="1"/>
  <c r="AN142" i="20"/>
  <c r="AP142" i="20"/>
  <c r="AP126" i="20"/>
  <c r="AL126" i="20"/>
  <c r="AM126" i="20" s="1"/>
  <c r="AN126" i="20"/>
  <c r="AN85" i="20"/>
  <c r="AL85" i="20"/>
  <c r="AM85" i="20" s="1"/>
  <c r="AP85" i="20"/>
  <c r="AL78" i="20"/>
  <c r="AM78" i="20" s="1"/>
  <c r="AN78" i="20"/>
  <c r="AP78" i="20"/>
  <c r="AP125" i="20"/>
  <c r="AN125" i="20"/>
  <c r="AL125" i="20"/>
  <c r="AM125" i="20" s="1"/>
  <c r="AN138" i="20"/>
  <c r="AL138" i="20"/>
  <c r="AM138" i="20" s="1"/>
  <c r="AP138" i="20"/>
  <c r="AL99" i="20"/>
  <c r="AM99" i="20" s="1"/>
  <c r="AN99" i="20"/>
  <c r="AP99" i="20"/>
  <c r="AN90" i="20"/>
  <c r="AL90" i="20"/>
  <c r="AM90" i="20" s="1"/>
  <c r="AP90" i="20"/>
  <c r="AL86" i="20"/>
  <c r="AM86" i="20" s="1"/>
  <c r="AN86" i="20"/>
  <c r="AP86" i="20"/>
  <c r="AN144" i="20"/>
  <c r="AP144" i="20"/>
  <c r="AL144" i="20"/>
  <c r="AM144" i="20" s="1"/>
  <c r="AN88" i="20"/>
  <c r="AP88" i="20"/>
  <c r="AL88" i="20"/>
  <c r="AM88" i="20" s="1"/>
  <c r="S136" i="29"/>
  <c r="AA136" i="29" s="1"/>
  <c r="N136" i="29"/>
  <c r="R136" i="29"/>
  <c r="J136" i="29"/>
  <c r="P136" i="29"/>
  <c r="L136" i="29"/>
  <c r="P196" i="29"/>
  <c r="N196" i="29"/>
  <c r="S196" i="29"/>
  <c r="AA196" i="29" s="1"/>
  <c r="R196" i="29"/>
  <c r="J196" i="29"/>
  <c r="L196" i="29"/>
  <c r="P132" i="29"/>
  <c r="L132" i="29"/>
  <c r="S132" i="29"/>
  <c r="AA132" i="29" s="1"/>
  <c r="N132" i="29"/>
  <c r="R132" i="29"/>
  <c r="J132" i="29"/>
  <c r="P68" i="29"/>
  <c r="L68" i="29"/>
  <c r="S68" i="29"/>
  <c r="AA68" i="29" s="1"/>
  <c r="N68" i="29"/>
  <c r="R68" i="29"/>
  <c r="J68" i="29"/>
  <c r="P199" i="29"/>
  <c r="N199" i="29"/>
  <c r="S199" i="29"/>
  <c r="AA199" i="29" s="1"/>
  <c r="R199" i="29"/>
  <c r="J199" i="29"/>
  <c r="L199" i="29"/>
  <c r="P135" i="29"/>
  <c r="L135" i="29"/>
  <c r="S135" i="29"/>
  <c r="AA135" i="29" s="1"/>
  <c r="N135" i="29"/>
  <c r="R135" i="29"/>
  <c r="J135" i="29"/>
  <c r="P71" i="29"/>
  <c r="R71" i="29"/>
  <c r="S71" i="29"/>
  <c r="AA71" i="29" s="1"/>
  <c r="N71" i="29"/>
  <c r="J71" i="29"/>
  <c r="L71" i="29"/>
  <c r="P198" i="29"/>
  <c r="J198" i="29"/>
  <c r="S198" i="29"/>
  <c r="AA198" i="29" s="1"/>
  <c r="L198" i="29"/>
  <c r="R198" i="29"/>
  <c r="N198" i="29"/>
  <c r="P134" i="29"/>
  <c r="L134" i="29"/>
  <c r="S134" i="29"/>
  <c r="AA134" i="29" s="1"/>
  <c r="N134" i="29"/>
  <c r="R134" i="29"/>
  <c r="J134" i="29"/>
  <c r="P70" i="29"/>
  <c r="L70" i="29"/>
  <c r="S70" i="29"/>
  <c r="AA70" i="29" s="1"/>
  <c r="N70" i="29"/>
  <c r="R70" i="29"/>
  <c r="J70" i="29"/>
  <c r="P197" i="29"/>
  <c r="N197" i="29"/>
  <c r="S197" i="29"/>
  <c r="AA197" i="29" s="1"/>
  <c r="R197" i="29"/>
  <c r="J197" i="29"/>
  <c r="L197" i="29"/>
  <c r="P133" i="29"/>
  <c r="L133" i="29"/>
  <c r="S133" i="29"/>
  <c r="AA133" i="29" s="1"/>
  <c r="N133" i="29"/>
  <c r="R133" i="29"/>
  <c r="J133" i="29"/>
  <c r="P69" i="29"/>
  <c r="L69" i="29"/>
  <c r="S69" i="29"/>
  <c r="AA69" i="29" s="1"/>
  <c r="N69" i="29"/>
  <c r="J69" i="29"/>
  <c r="R69" i="29"/>
  <c r="P9" i="29"/>
  <c r="L9" i="29"/>
  <c r="R9" i="29"/>
  <c r="N9" i="29"/>
  <c r="S9" i="29"/>
  <c r="AA9" i="29" s="1"/>
  <c r="J9" i="29"/>
  <c r="P80" i="29"/>
  <c r="L80" i="29"/>
  <c r="S80" i="29"/>
  <c r="AA80" i="29" s="1"/>
  <c r="N80" i="29"/>
  <c r="R80" i="29"/>
  <c r="J80" i="29"/>
  <c r="N195" i="29"/>
  <c r="R195" i="29"/>
  <c r="P195" i="29"/>
  <c r="L195" i="29"/>
  <c r="S195" i="29"/>
  <c r="AA195" i="29" s="1"/>
  <c r="J195" i="29"/>
  <c r="S131" i="29"/>
  <c r="AA131" i="29" s="1"/>
  <c r="N131" i="29"/>
  <c r="R131" i="29"/>
  <c r="J131" i="29"/>
  <c r="P131" i="29"/>
  <c r="L131" i="29"/>
  <c r="P67" i="29"/>
  <c r="R67" i="29"/>
  <c r="S67" i="29"/>
  <c r="AA67" i="29" s="1"/>
  <c r="N67" i="29"/>
  <c r="J67" i="29"/>
  <c r="L67" i="29"/>
  <c r="J194" i="29"/>
  <c r="L194" i="29"/>
  <c r="P194" i="29"/>
  <c r="N194" i="29"/>
  <c r="S194" i="29"/>
  <c r="AA194" i="29" s="1"/>
  <c r="R194" i="29"/>
  <c r="P130" i="29"/>
  <c r="L130" i="29"/>
  <c r="S130" i="29"/>
  <c r="AA130" i="29" s="1"/>
  <c r="N130" i="29"/>
  <c r="R130" i="29"/>
  <c r="J130" i="29"/>
  <c r="P66" i="29"/>
  <c r="L66" i="29"/>
  <c r="S66" i="29"/>
  <c r="AA66" i="29" s="1"/>
  <c r="N66" i="29"/>
  <c r="R66" i="29"/>
  <c r="J66" i="29"/>
  <c r="P193" i="29"/>
  <c r="L193" i="29"/>
  <c r="S193" i="29"/>
  <c r="AA193" i="29" s="1"/>
  <c r="N193" i="29"/>
  <c r="J193" i="29"/>
  <c r="R193" i="29"/>
  <c r="P129" i="29"/>
  <c r="L129" i="29"/>
  <c r="S129" i="29"/>
  <c r="AA129" i="29" s="1"/>
  <c r="N129" i="29"/>
  <c r="R129" i="29"/>
  <c r="J129" i="29"/>
  <c r="P65" i="29"/>
  <c r="L65" i="29"/>
  <c r="S65" i="29"/>
  <c r="AA65" i="29" s="1"/>
  <c r="N65" i="29"/>
  <c r="J65" i="29"/>
  <c r="R65" i="29"/>
  <c r="P5" i="29"/>
  <c r="L5" i="29"/>
  <c r="R5" i="29"/>
  <c r="N5" i="29"/>
  <c r="S5" i="29"/>
  <c r="AA5" i="29" s="1"/>
  <c r="J5" i="29"/>
  <c r="S128" i="29"/>
  <c r="AA128" i="29" s="1"/>
  <c r="N128" i="29"/>
  <c r="R128" i="29"/>
  <c r="J128" i="29"/>
  <c r="P128" i="29"/>
  <c r="L128" i="29"/>
  <c r="P188" i="29"/>
  <c r="N188" i="29"/>
  <c r="S188" i="29"/>
  <c r="AA188" i="29" s="1"/>
  <c r="R188" i="29"/>
  <c r="J188" i="29"/>
  <c r="L188" i="29"/>
  <c r="R124" i="29"/>
  <c r="J124" i="29"/>
  <c r="P124" i="29"/>
  <c r="L124" i="29"/>
  <c r="S124" i="29"/>
  <c r="AA124" i="29" s="1"/>
  <c r="N124" i="29"/>
  <c r="P60" i="29"/>
  <c r="L60" i="29"/>
  <c r="S60" i="29"/>
  <c r="AA60" i="29" s="1"/>
  <c r="N60" i="29"/>
  <c r="R60" i="29"/>
  <c r="J60" i="29"/>
  <c r="J191" i="29"/>
  <c r="P191" i="29"/>
  <c r="N191" i="29"/>
  <c r="S191" i="29"/>
  <c r="AA191" i="29" s="1"/>
  <c r="R191" i="29"/>
  <c r="L191" i="29"/>
  <c r="S127" i="29"/>
  <c r="AA127" i="29" s="1"/>
  <c r="N127" i="29"/>
  <c r="R127" i="29"/>
  <c r="J127" i="29"/>
  <c r="P127" i="29"/>
  <c r="L127" i="29"/>
  <c r="L63" i="29"/>
  <c r="P63" i="29"/>
  <c r="R63" i="29"/>
  <c r="S63" i="29"/>
  <c r="AA63" i="29" s="1"/>
  <c r="N63" i="29"/>
  <c r="J63" i="29"/>
  <c r="R190" i="29"/>
  <c r="J190" i="29"/>
  <c r="P190" i="29"/>
  <c r="N190" i="29"/>
  <c r="S190" i="29"/>
  <c r="AA190" i="29" s="1"/>
  <c r="L190" i="29"/>
  <c r="P126" i="29"/>
  <c r="L126" i="29"/>
  <c r="S126" i="29"/>
  <c r="AA126" i="29" s="1"/>
  <c r="N126" i="29"/>
  <c r="R126" i="29"/>
  <c r="J126" i="29"/>
  <c r="J62" i="29"/>
  <c r="P62" i="29"/>
  <c r="L62" i="29"/>
  <c r="S62" i="29"/>
  <c r="AA62" i="29" s="1"/>
  <c r="N62" i="29"/>
  <c r="R62" i="29"/>
  <c r="S189" i="29"/>
  <c r="AA189" i="29" s="1"/>
  <c r="R189" i="29"/>
  <c r="J189" i="29"/>
  <c r="L189" i="29"/>
  <c r="P189" i="29"/>
  <c r="N189" i="29"/>
  <c r="P125" i="29"/>
  <c r="L125" i="29"/>
  <c r="S125" i="29"/>
  <c r="AA125" i="29" s="1"/>
  <c r="N125" i="29"/>
  <c r="R125" i="29"/>
  <c r="J125" i="29"/>
  <c r="R61" i="29"/>
  <c r="P61" i="29"/>
  <c r="L61" i="29"/>
  <c r="S61" i="29"/>
  <c r="AA61" i="29" s="1"/>
  <c r="N61" i="29"/>
  <c r="J61" i="29"/>
  <c r="R8" i="29"/>
  <c r="N8" i="29"/>
  <c r="S8" i="29"/>
  <c r="AA8" i="29" s="1"/>
  <c r="J8" i="29"/>
  <c r="P8" i="29"/>
  <c r="L8" i="29"/>
  <c r="J88" i="29"/>
  <c r="P88" i="29"/>
  <c r="L88" i="29"/>
  <c r="S88" i="29"/>
  <c r="AA88" i="29" s="1"/>
  <c r="N88" i="29"/>
  <c r="R88" i="29"/>
  <c r="J7" i="29"/>
  <c r="P7" i="29"/>
  <c r="L7" i="29"/>
  <c r="R7" i="29"/>
  <c r="S7" i="29" s="1"/>
  <c r="AA7" i="29" s="1"/>
  <c r="N7" i="29"/>
  <c r="J139" i="29"/>
  <c r="P139" i="29"/>
  <c r="L139" i="29"/>
  <c r="S139" i="29"/>
  <c r="AA139" i="29" s="1"/>
  <c r="N139" i="29"/>
  <c r="R139" i="29"/>
  <c r="J75" i="29"/>
  <c r="L75" i="29"/>
  <c r="P75" i="29"/>
  <c r="R75" i="29"/>
  <c r="S75" i="29"/>
  <c r="AA75" i="29" s="1"/>
  <c r="N75" i="29"/>
  <c r="S11" i="29"/>
  <c r="AA11" i="29" s="1"/>
  <c r="J11" i="29"/>
  <c r="P11" i="29"/>
  <c r="L11" i="29"/>
  <c r="R11" i="29"/>
  <c r="N11" i="29"/>
  <c r="R138" i="29"/>
  <c r="J138" i="29"/>
  <c r="P138" i="29"/>
  <c r="L138" i="29"/>
  <c r="S138" i="29"/>
  <c r="AA138" i="29" s="1"/>
  <c r="N138" i="29"/>
  <c r="P74" i="29"/>
  <c r="L74" i="29"/>
  <c r="S74" i="29"/>
  <c r="AA74" i="29" s="1"/>
  <c r="N74" i="29"/>
  <c r="R74" i="29"/>
  <c r="J74" i="29"/>
  <c r="P10" i="29"/>
  <c r="L10" i="29"/>
  <c r="R10" i="29"/>
  <c r="N10" i="29"/>
  <c r="S10" i="29"/>
  <c r="AA10" i="29" s="1"/>
  <c r="J10" i="29"/>
  <c r="R137" i="29"/>
  <c r="J137" i="29"/>
  <c r="P137" i="29"/>
  <c r="L137" i="29"/>
  <c r="S137" i="29"/>
  <c r="AA137" i="29" s="1"/>
  <c r="N137" i="29"/>
  <c r="J73" i="29"/>
  <c r="R73" i="29"/>
  <c r="P73" i="29"/>
  <c r="L73" i="29"/>
  <c r="S73" i="29"/>
  <c r="AA73" i="29" s="1"/>
  <c r="N73" i="29"/>
  <c r="P6" i="29"/>
  <c r="L6" i="29"/>
  <c r="R6" i="29"/>
  <c r="N6" i="29"/>
  <c r="S6" i="29"/>
  <c r="AA6" i="29" s="1"/>
  <c r="J6" i="29"/>
  <c r="AL31" i="20"/>
  <c r="AM31" i="20" s="1"/>
  <c r="AN31" i="20"/>
  <c r="AP31" i="20"/>
  <c r="AN111" i="20"/>
  <c r="AL111" i="20"/>
  <c r="AM111" i="20" s="1"/>
  <c r="AP111" i="20"/>
  <c r="AN14" i="20"/>
  <c r="AP14" i="20"/>
  <c r="AL14" i="20"/>
  <c r="AM14" i="20" s="1"/>
  <c r="AL114" i="20"/>
  <c r="AM114" i="20" s="1"/>
  <c r="AN114" i="20"/>
  <c r="AP114" i="20"/>
  <c r="AP188" i="20"/>
  <c r="AL188" i="20"/>
  <c r="AM188" i="20" s="1"/>
  <c r="AN188" i="20"/>
  <c r="AP13" i="20"/>
  <c r="AL13" i="20"/>
  <c r="AM13" i="20" s="1"/>
  <c r="AN13" i="20"/>
  <c r="AL103" i="20"/>
  <c r="AM103" i="20" s="1"/>
  <c r="AN103" i="20"/>
  <c r="AP103" i="20"/>
  <c r="AN34" i="20"/>
  <c r="AP34" i="20"/>
  <c r="AL34" i="20"/>
  <c r="AM34" i="20" s="1"/>
  <c r="AN89" i="20"/>
  <c r="AL89" i="20"/>
  <c r="AM89" i="20" s="1"/>
  <c r="AP89" i="20"/>
  <c r="AP201" i="20"/>
  <c r="AN201" i="20"/>
  <c r="AL201" i="20"/>
  <c r="AM201" i="20" s="1"/>
  <c r="AL16" i="20"/>
  <c r="AM16" i="20" s="1"/>
  <c r="AN16" i="20"/>
  <c r="AP16" i="20"/>
  <c r="AN63" i="20"/>
  <c r="AL63" i="20"/>
  <c r="AM63" i="20" s="1"/>
  <c r="AP63" i="20"/>
  <c r="AN159" i="20"/>
  <c r="AL159" i="20"/>
  <c r="AM159" i="20" s="1"/>
  <c r="AP159" i="20"/>
  <c r="AN141" i="20"/>
  <c r="AL141" i="20"/>
  <c r="AM141" i="20" s="1"/>
  <c r="AP141" i="20"/>
  <c r="AL120" i="20"/>
  <c r="AM120" i="20" s="1"/>
  <c r="AN120" i="20"/>
  <c r="AP120" i="20"/>
  <c r="AP83" i="20"/>
  <c r="AL83" i="20"/>
  <c r="AM83" i="20" s="1"/>
  <c r="AN83" i="20"/>
  <c r="AP163" i="20"/>
  <c r="AL163" i="20"/>
  <c r="AM163" i="20" s="1"/>
  <c r="AN163" i="20"/>
  <c r="AN110" i="20"/>
  <c r="AP110" i="20"/>
  <c r="AL110" i="20"/>
  <c r="AM110" i="20" s="1"/>
  <c r="AN137" i="20"/>
  <c r="AL137" i="20"/>
  <c r="AM137" i="20" s="1"/>
  <c r="AP137" i="20"/>
  <c r="AN95" i="20"/>
  <c r="AL95" i="20"/>
  <c r="AM95" i="20" s="1"/>
  <c r="AP95" i="20"/>
  <c r="AL108" i="20"/>
  <c r="AM108" i="20" s="1"/>
  <c r="AN108" i="20"/>
  <c r="AP108" i="20"/>
  <c r="AL67" i="20"/>
  <c r="AM67" i="20" s="1"/>
  <c r="AN67" i="20"/>
  <c r="AP67" i="20"/>
  <c r="AP17" i="20"/>
  <c r="AL17" i="20"/>
  <c r="AM17" i="20" s="1"/>
  <c r="AN17" i="20"/>
  <c r="AN100" i="20"/>
  <c r="AL100" i="20"/>
  <c r="AM100" i="20" s="1"/>
  <c r="AP100" i="20"/>
  <c r="AP26" i="20"/>
  <c r="AL26" i="20"/>
  <c r="AM26" i="20" s="1"/>
  <c r="AN26" i="20"/>
  <c r="AP117" i="20"/>
  <c r="AN117" i="20"/>
  <c r="AL117" i="20"/>
  <c r="AM117" i="20" s="1"/>
  <c r="AP19" i="20"/>
  <c r="AL19" i="20"/>
  <c r="AM19" i="20" s="1"/>
  <c r="AN19" i="20"/>
  <c r="AL20" i="20"/>
  <c r="AM20" i="20" s="1"/>
  <c r="AN20" i="20"/>
  <c r="AP20" i="20"/>
  <c r="AN107" i="20"/>
  <c r="AP107" i="20"/>
  <c r="AL107" i="20"/>
  <c r="AM107" i="20" s="1"/>
  <c r="AN93" i="20"/>
  <c r="AL93" i="20"/>
  <c r="AM93" i="20" s="1"/>
  <c r="AP93" i="20"/>
  <c r="AP122" i="20"/>
  <c r="AN122" i="20"/>
  <c r="AL122" i="20"/>
  <c r="AM122" i="20" s="1"/>
  <c r="AL166" i="20"/>
  <c r="AM166" i="20" s="1"/>
  <c r="AN166" i="20"/>
  <c r="AP166" i="20"/>
  <c r="AN61" i="20"/>
  <c r="AL61" i="20"/>
  <c r="AM61" i="20" s="1"/>
  <c r="AP61" i="20"/>
  <c r="AL24" i="20"/>
  <c r="AM24" i="20" s="1"/>
  <c r="AN24" i="20"/>
  <c r="AP24" i="20"/>
  <c r="AN42" i="20"/>
  <c r="AL42" i="20"/>
  <c r="AM42" i="20" s="1"/>
  <c r="AP42" i="20"/>
  <c r="A402" i="20"/>
  <c r="AN27" i="20"/>
  <c r="AP27" i="20"/>
  <c r="AL27" i="20"/>
  <c r="AM27" i="20" s="1"/>
  <c r="AL118" i="20"/>
  <c r="AM118" i="20" s="1"/>
  <c r="AN118" i="20"/>
  <c r="AP118" i="20"/>
  <c r="AP184" i="20"/>
  <c r="AL184" i="20"/>
  <c r="AM184" i="20" s="1"/>
  <c r="AN184" i="20"/>
  <c r="AL169" i="20"/>
  <c r="AM169" i="20" s="1"/>
  <c r="AP169" i="20"/>
  <c r="AN169" i="20"/>
  <c r="AN5" i="20"/>
  <c r="AP5" i="20"/>
  <c r="AL5" i="20" s="1"/>
  <c r="AP177" i="20"/>
  <c r="AN177" i="20"/>
  <c r="AL177" i="20"/>
  <c r="AM177" i="20" s="1"/>
  <c r="AL194" i="20"/>
  <c r="AM194" i="20" s="1"/>
  <c r="AN194" i="20"/>
  <c r="AP194" i="20"/>
  <c r="AL199" i="20"/>
  <c r="AM199" i="20" s="1"/>
  <c r="AN199" i="20"/>
  <c r="AP199" i="20"/>
  <c r="AN133" i="20"/>
  <c r="AL133" i="20"/>
  <c r="AM133" i="20" s="1"/>
  <c r="AP133" i="20"/>
  <c r="AL147" i="20"/>
  <c r="AM147" i="20" s="1"/>
  <c r="AN147" i="20"/>
  <c r="AP147" i="20"/>
  <c r="AL154" i="20"/>
  <c r="AM154" i="20" s="1"/>
  <c r="AP154" i="20"/>
  <c r="AN154" i="20"/>
  <c r="AL91" i="20"/>
  <c r="AM91" i="20" s="1"/>
  <c r="AN91" i="20"/>
  <c r="AP91" i="20"/>
  <c r="AP113" i="20"/>
  <c r="AN113" i="20"/>
  <c r="AL113" i="20"/>
  <c r="AM113" i="20" s="1"/>
  <c r="AN23" i="20"/>
  <c r="AL23" i="20"/>
  <c r="AM23" i="20" s="1"/>
  <c r="AP23" i="20"/>
  <c r="AN92" i="20"/>
  <c r="AP92" i="20"/>
  <c r="AL92" i="20"/>
  <c r="AM92" i="20" s="1"/>
  <c r="AL59" i="20"/>
  <c r="AM59" i="20" s="1"/>
  <c r="AN59" i="20"/>
  <c r="AP59" i="20"/>
  <c r="L202" i="29"/>
  <c r="P202" i="29"/>
  <c r="N202" i="29"/>
  <c r="S202" i="29"/>
  <c r="AA202" i="29" s="1"/>
  <c r="R202" i="29"/>
  <c r="J202" i="29"/>
  <c r="P104" i="29"/>
  <c r="L104" i="29"/>
  <c r="S104" i="29"/>
  <c r="AA104" i="29" s="1"/>
  <c r="N104" i="29"/>
  <c r="R104" i="29"/>
  <c r="J104" i="29"/>
  <c r="P180" i="29"/>
  <c r="N180" i="29"/>
  <c r="S180" i="29"/>
  <c r="AA180" i="29" s="1"/>
  <c r="R180" i="29"/>
  <c r="J180" i="29"/>
  <c r="L180" i="29"/>
  <c r="R116" i="29"/>
  <c r="J116" i="29"/>
  <c r="P116" i="29"/>
  <c r="L116" i="29"/>
  <c r="S116" i="29"/>
  <c r="AA116" i="29" s="1"/>
  <c r="N116" i="29"/>
  <c r="P52" i="29"/>
  <c r="L52" i="29"/>
  <c r="S52" i="29"/>
  <c r="AA52" i="29" s="1"/>
  <c r="N52" i="29"/>
  <c r="R52" i="29"/>
  <c r="J52" i="29"/>
  <c r="S183" i="29"/>
  <c r="AA183" i="29" s="1"/>
  <c r="R183" i="29"/>
  <c r="L183" i="29"/>
  <c r="J183" i="29"/>
  <c r="P183" i="29"/>
  <c r="N183" i="29"/>
  <c r="P119" i="29"/>
  <c r="R119" i="29"/>
  <c r="S119" i="29"/>
  <c r="AA119" i="29" s="1"/>
  <c r="N119" i="29"/>
  <c r="J119" i="29"/>
  <c r="L119" i="29"/>
  <c r="L55" i="29"/>
  <c r="P55" i="29"/>
  <c r="R55" i="29"/>
  <c r="S55" i="29"/>
  <c r="AA55" i="29" s="1"/>
  <c r="N55" i="29"/>
  <c r="J55" i="29"/>
  <c r="R182" i="29"/>
  <c r="N182" i="29"/>
  <c r="P182" i="29"/>
  <c r="J182" i="29"/>
  <c r="S182" i="29"/>
  <c r="AA182" i="29" s="1"/>
  <c r="L182" i="29"/>
  <c r="P118" i="29"/>
  <c r="L118" i="29"/>
  <c r="S118" i="29"/>
  <c r="AA118" i="29" s="1"/>
  <c r="N118" i="29"/>
  <c r="R118" i="29"/>
  <c r="J118" i="29"/>
  <c r="R54" i="29"/>
  <c r="J54" i="29"/>
  <c r="P54" i="29"/>
  <c r="L54" i="29"/>
  <c r="S54" i="29"/>
  <c r="AA54" i="29" s="1"/>
  <c r="N54" i="29"/>
  <c r="J181" i="29"/>
  <c r="R181" i="29"/>
  <c r="P181" i="29"/>
  <c r="L181" i="29"/>
  <c r="S181" i="29"/>
  <c r="AA181" i="29" s="1"/>
  <c r="N181" i="29"/>
  <c r="P117" i="29"/>
  <c r="L117" i="29"/>
  <c r="S117" i="29"/>
  <c r="AA117" i="29" s="1"/>
  <c r="N117" i="29"/>
  <c r="J117" i="29"/>
  <c r="R117" i="29"/>
  <c r="R53" i="29"/>
  <c r="P53" i="29"/>
  <c r="L53" i="29"/>
  <c r="S53" i="29"/>
  <c r="AA53" i="29" s="1"/>
  <c r="N53" i="29"/>
  <c r="J53" i="29"/>
  <c r="L192" i="29"/>
  <c r="N192" i="29"/>
  <c r="P192" i="29"/>
  <c r="R192" i="29"/>
  <c r="S192" i="29"/>
  <c r="AA192" i="29" s="1"/>
  <c r="J192" i="29"/>
  <c r="P64" i="29"/>
  <c r="L64" i="29"/>
  <c r="S64" i="29"/>
  <c r="AA64" i="29" s="1"/>
  <c r="N64" i="29"/>
  <c r="R64" i="29"/>
  <c r="J64" i="29"/>
  <c r="P179" i="29"/>
  <c r="R179" i="29"/>
  <c r="S179" i="29"/>
  <c r="AA179" i="29" s="1"/>
  <c r="J179" i="29"/>
  <c r="L179" i="29"/>
  <c r="N179" i="29"/>
  <c r="P115" i="29"/>
  <c r="R115" i="29"/>
  <c r="S115" i="29"/>
  <c r="AA115" i="29" s="1"/>
  <c r="N115" i="29"/>
  <c r="J115" i="29"/>
  <c r="L115" i="29"/>
  <c r="J51" i="29"/>
  <c r="L51" i="29"/>
  <c r="P51" i="29"/>
  <c r="R51" i="29"/>
  <c r="S51" i="29"/>
  <c r="AA51" i="29" s="1"/>
  <c r="N51" i="29"/>
  <c r="P178" i="29"/>
  <c r="N178" i="29"/>
  <c r="S178" i="29"/>
  <c r="AA178" i="29" s="1"/>
  <c r="R178" i="29"/>
  <c r="J178" i="29"/>
  <c r="L178" i="29"/>
  <c r="P114" i="29"/>
  <c r="L114" i="29"/>
  <c r="S114" i="29"/>
  <c r="AA114" i="29" s="1"/>
  <c r="N114" i="29"/>
  <c r="R114" i="29"/>
  <c r="J114" i="29"/>
  <c r="R50" i="29"/>
  <c r="J50" i="29"/>
  <c r="P50" i="29"/>
  <c r="L50" i="29"/>
  <c r="S50" i="29"/>
  <c r="AA50" i="29" s="1"/>
  <c r="N50" i="29"/>
  <c r="R177" i="29"/>
  <c r="J177" i="29"/>
  <c r="P177" i="29"/>
  <c r="L177" i="29"/>
  <c r="S177" i="29"/>
  <c r="AA177" i="29" s="1"/>
  <c r="N177" i="29"/>
  <c r="P113" i="29"/>
  <c r="L113" i="29"/>
  <c r="S113" i="29"/>
  <c r="AA113" i="29" s="1"/>
  <c r="N113" i="29"/>
  <c r="J113" i="29"/>
  <c r="R113" i="29"/>
  <c r="P49" i="29"/>
  <c r="L49" i="29"/>
  <c r="S49" i="29"/>
  <c r="AA49" i="29" s="1"/>
  <c r="N49" i="29"/>
  <c r="J49" i="29"/>
  <c r="R49" i="29"/>
  <c r="D3" i="29"/>
  <c r="N4" i="29"/>
  <c r="P4" i="29"/>
  <c r="J4" i="29"/>
  <c r="F3" i="29"/>
  <c r="F1" i="29" s="1"/>
  <c r="R4" i="29"/>
  <c r="S4" i="29" s="1"/>
  <c r="AA4" i="29" s="1"/>
  <c r="L4" i="29"/>
  <c r="E3" i="29"/>
  <c r="P96" i="29"/>
  <c r="L96" i="29"/>
  <c r="S96" i="29"/>
  <c r="AA96" i="29" s="1"/>
  <c r="N96" i="29"/>
  <c r="R96" i="29"/>
  <c r="J96" i="29"/>
  <c r="P172" i="29"/>
  <c r="N172" i="29"/>
  <c r="S172" i="29"/>
  <c r="AA172" i="29" s="1"/>
  <c r="R172" i="29"/>
  <c r="J172" i="29"/>
  <c r="L172" i="29"/>
  <c r="P108" i="29"/>
  <c r="L108" i="29"/>
  <c r="S108" i="29"/>
  <c r="AA108" i="29" s="1"/>
  <c r="N108" i="29"/>
  <c r="R108" i="29"/>
  <c r="J108" i="29"/>
  <c r="P44" i="29"/>
  <c r="L44" i="29"/>
  <c r="S44" i="29"/>
  <c r="AA44" i="29" s="1"/>
  <c r="N44" i="29"/>
  <c r="R44" i="29"/>
  <c r="J44" i="29"/>
  <c r="P175" i="29"/>
  <c r="N175" i="29"/>
  <c r="S175" i="29"/>
  <c r="AA175" i="29" s="1"/>
  <c r="R175" i="29"/>
  <c r="L175" i="29"/>
  <c r="J175" i="29"/>
  <c r="P111" i="29"/>
  <c r="R111" i="29"/>
  <c r="S111" i="29"/>
  <c r="AA111" i="29" s="1"/>
  <c r="N111" i="29"/>
  <c r="J111" i="29"/>
  <c r="L111" i="29"/>
  <c r="P47" i="29"/>
  <c r="R47" i="29"/>
  <c r="S47" i="29"/>
  <c r="AA47" i="29" s="1"/>
  <c r="N47" i="29"/>
  <c r="J47" i="29"/>
  <c r="L47" i="29"/>
  <c r="P174" i="29"/>
  <c r="J174" i="29"/>
  <c r="S174" i="29"/>
  <c r="AA174" i="29" s="1"/>
  <c r="L174" i="29"/>
  <c r="R174" i="29"/>
  <c r="N174" i="29"/>
  <c r="P110" i="29"/>
  <c r="L110" i="29"/>
  <c r="S110" i="29"/>
  <c r="AA110" i="29" s="1"/>
  <c r="N110" i="29"/>
  <c r="R110" i="29"/>
  <c r="J110" i="29"/>
  <c r="P46" i="29"/>
  <c r="L46" i="29"/>
  <c r="S46" i="29"/>
  <c r="AA46" i="29" s="1"/>
  <c r="N46" i="29"/>
  <c r="R46" i="29"/>
  <c r="J46" i="29"/>
  <c r="P173" i="29"/>
  <c r="R173" i="29"/>
  <c r="S173" i="29"/>
  <c r="AA173" i="29" s="1"/>
  <c r="N173" i="29"/>
  <c r="J173" i="29"/>
  <c r="L173" i="29"/>
  <c r="P109" i="29"/>
  <c r="L109" i="29"/>
  <c r="S109" i="29"/>
  <c r="AA109" i="29" s="1"/>
  <c r="N109" i="29"/>
  <c r="J109" i="29"/>
  <c r="R109" i="29"/>
  <c r="P45" i="29"/>
  <c r="L45" i="29"/>
  <c r="S45" i="29"/>
  <c r="AA45" i="29" s="1"/>
  <c r="N45" i="29"/>
  <c r="J45" i="29"/>
  <c r="R45" i="29"/>
  <c r="L200" i="29"/>
  <c r="N200" i="29"/>
  <c r="P200" i="29"/>
  <c r="R200" i="29"/>
  <c r="S200" i="29"/>
  <c r="AA200" i="29" s="1"/>
  <c r="J200" i="29"/>
  <c r="S56" i="29"/>
  <c r="AA56" i="29" s="1"/>
  <c r="N56" i="29"/>
  <c r="R56" i="29"/>
  <c r="J56" i="29"/>
  <c r="P56" i="29"/>
  <c r="L56" i="29"/>
  <c r="S187" i="29"/>
  <c r="AA187" i="29" s="1"/>
  <c r="L187" i="29"/>
  <c r="N187" i="29"/>
  <c r="R187" i="29"/>
  <c r="P187" i="29"/>
  <c r="J187" i="29"/>
  <c r="S123" i="29"/>
  <c r="AA123" i="29" s="1"/>
  <c r="N123" i="29"/>
  <c r="R123" i="29"/>
  <c r="J123" i="29"/>
  <c r="P123" i="29"/>
  <c r="L123" i="29"/>
  <c r="S59" i="29"/>
  <c r="AA59" i="29" s="1"/>
  <c r="N59" i="29"/>
  <c r="J59" i="29"/>
  <c r="L59" i="29"/>
  <c r="P59" i="29"/>
  <c r="R59" i="29"/>
  <c r="S186" i="29"/>
  <c r="AA186" i="29" s="1"/>
  <c r="R186" i="29"/>
  <c r="J186" i="29"/>
  <c r="L186" i="29"/>
  <c r="P186" i="29"/>
  <c r="N186" i="29"/>
  <c r="S122" i="29"/>
  <c r="AA122" i="29" s="1"/>
  <c r="N122" i="29"/>
  <c r="R122" i="29"/>
  <c r="J122" i="29"/>
  <c r="P122" i="29"/>
  <c r="L122" i="29"/>
  <c r="S58" i="29"/>
  <c r="AA58" i="29" s="1"/>
  <c r="N58" i="29"/>
  <c r="R58" i="29"/>
  <c r="J58" i="29"/>
  <c r="P58" i="29"/>
  <c r="L58" i="29"/>
  <c r="S185" i="29"/>
  <c r="AA185" i="29" s="1"/>
  <c r="R185" i="29"/>
  <c r="J185" i="29"/>
  <c r="L185" i="29"/>
  <c r="P185" i="29"/>
  <c r="N185" i="29"/>
  <c r="S121" i="29"/>
  <c r="AA121" i="29" s="1"/>
  <c r="N121" i="29"/>
  <c r="J121" i="29"/>
  <c r="R121" i="29"/>
  <c r="P121" i="29"/>
  <c r="L121" i="29"/>
  <c r="S57" i="29"/>
  <c r="AA57" i="29" s="1"/>
  <c r="N57" i="29"/>
  <c r="J57" i="29"/>
  <c r="R57" i="29"/>
  <c r="P57" i="29"/>
  <c r="L57" i="29"/>
  <c r="AN45" i="20"/>
  <c r="AL45" i="20"/>
  <c r="AM45" i="20" s="1"/>
  <c r="AP45" i="20"/>
  <c r="AN193" i="20"/>
  <c r="AL193" i="20"/>
  <c r="AM193" i="20" s="1"/>
  <c r="AP193" i="20"/>
  <c r="AN149" i="20"/>
  <c r="AL149" i="20"/>
  <c r="AM149" i="20" s="1"/>
  <c r="AP149" i="20"/>
  <c r="AP104" i="20"/>
  <c r="AL104" i="20"/>
  <c r="AM104" i="20" s="1"/>
  <c r="AN104" i="20"/>
  <c r="AN181" i="20"/>
  <c r="AL181" i="20"/>
  <c r="AM181" i="20" s="1"/>
  <c r="AP181" i="20"/>
  <c r="AL6" i="20"/>
  <c r="AM6" i="20" s="1"/>
  <c r="AP6" i="20"/>
  <c r="AN6" i="20"/>
  <c r="AP189" i="20"/>
  <c r="AN189" i="20"/>
  <c r="AL189" i="20"/>
  <c r="AM189" i="20" s="1"/>
  <c r="AN185" i="20"/>
  <c r="AL185" i="20"/>
  <c r="AM185" i="20" s="1"/>
  <c r="AP185" i="20"/>
  <c r="AP132" i="20"/>
  <c r="AN132" i="20"/>
  <c r="AL132" i="20"/>
  <c r="AM132" i="20" s="1"/>
  <c r="AL176" i="20"/>
  <c r="AM176" i="20" s="1"/>
  <c r="AN176" i="20"/>
  <c r="AP176" i="20"/>
  <c r="AN61" i="37"/>
  <c r="AJ62" i="37"/>
  <c r="AJ26" i="37"/>
  <c r="AN25" i="37"/>
  <c r="AJ44" i="37"/>
  <c r="AN43" i="37"/>
  <c r="AN49" i="37"/>
  <c r="AJ50" i="37"/>
  <c r="AN37" i="37"/>
  <c r="AJ38" i="37"/>
  <c r="AN7" i="37"/>
  <c r="AJ8" i="37"/>
  <c r="AN19" i="37"/>
  <c r="AJ20" i="37"/>
  <c r="AJ14" i="37"/>
  <c r="AN13" i="37"/>
  <c r="AN31" i="37"/>
  <c r="AJ32" i="37"/>
  <c r="AN55" i="37"/>
  <c r="AJ56" i="37"/>
  <c r="AM5" i="20" l="1"/>
  <c r="AM3" i="20"/>
  <c r="AM4" i="20"/>
  <c r="AM204" i="20"/>
  <c r="AM205" i="20"/>
  <c r="AD124" i="57"/>
  <c r="O124" i="57"/>
  <c r="O122" i="57"/>
  <c r="O119" i="57"/>
  <c r="O124" i="55"/>
  <c r="O122" i="55"/>
  <c r="O119" i="55"/>
  <c r="G123" i="58"/>
  <c r="G125" i="58"/>
  <c r="C125" i="58" s="1"/>
  <c r="C58" i="58" s="1"/>
  <c r="C6" i="58" s="1"/>
  <c r="G123" i="56"/>
  <c r="G125" i="56"/>
  <c r="AD123" i="55"/>
  <c r="AD125" i="55" s="1"/>
  <c r="AD123" i="57"/>
  <c r="AD125" i="57" s="1"/>
  <c r="AM203" i="20"/>
  <c r="AL77" i="35"/>
  <c r="AJ77" i="35"/>
  <c r="AN77" i="35"/>
  <c r="AH77" i="35"/>
  <c r="AP77" i="35"/>
  <c r="AQ77" i="35" s="1"/>
  <c r="AY77" i="35" s="1"/>
  <c r="T172" i="35"/>
  <c r="U172" i="35" s="1"/>
  <c r="V172" i="35"/>
  <c r="V130" i="35"/>
  <c r="T130" i="35"/>
  <c r="U130" i="35" s="1"/>
  <c r="V39" i="35"/>
  <c r="T39" i="35"/>
  <c r="U39" i="35" s="1"/>
  <c r="T174" i="35"/>
  <c r="U174" i="35" s="1"/>
  <c r="V174" i="35"/>
  <c r="AL83" i="35"/>
  <c r="AJ83" i="35"/>
  <c r="AN83" i="35"/>
  <c r="AH83" i="35"/>
  <c r="AP83" i="35"/>
  <c r="AQ83" i="35" s="1"/>
  <c r="AY83" i="35" s="1"/>
  <c r="T121" i="35"/>
  <c r="U121" i="35" s="1"/>
  <c r="V121" i="35"/>
  <c r="V186" i="35"/>
  <c r="T186" i="35"/>
  <c r="U186" i="35" s="1"/>
  <c r="V95" i="35"/>
  <c r="T95" i="35"/>
  <c r="U95" i="35" s="1"/>
  <c r="V160" i="35"/>
  <c r="T160" i="35"/>
  <c r="U160" i="35" s="1"/>
  <c r="V27" i="35"/>
  <c r="T27" i="35"/>
  <c r="U27" i="35" s="1"/>
  <c r="V156" i="35"/>
  <c r="T156" i="35"/>
  <c r="U156" i="35" s="1"/>
  <c r="AL92" i="35"/>
  <c r="AN92" i="35"/>
  <c r="AJ92" i="35"/>
  <c r="AP92" i="35"/>
  <c r="AQ92" i="35" s="1"/>
  <c r="AY92" i="35" s="1"/>
  <c r="AH92" i="35"/>
  <c r="T23" i="35"/>
  <c r="U23" i="35" s="1"/>
  <c r="V23" i="35"/>
  <c r="AH148" i="35"/>
  <c r="AL148" i="35"/>
  <c r="AN148" i="35"/>
  <c r="AJ148" i="35"/>
  <c r="AP148" i="35"/>
  <c r="AQ148" i="35" s="1"/>
  <c r="AY148" i="35" s="1"/>
  <c r="AP15" i="35"/>
  <c r="AQ15" i="35" s="1"/>
  <c r="AY15" i="35" s="1"/>
  <c r="AL15" i="35"/>
  <c r="AJ15" i="35"/>
  <c r="AN15" i="35"/>
  <c r="AH15" i="35"/>
  <c r="V187" i="35"/>
  <c r="T187" i="35"/>
  <c r="U187" i="35" s="1"/>
  <c r="T45" i="35"/>
  <c r="U45" i="35" s="1"/>
  <c r="V45" i="35"/>
  <c r="V58" i="35"/>
  <c r="T58" i="35"/>
  <c r="U58" i="35" s="1"/>
  <c r="V119" i="35"/>
  <c r="T119" i="35"/>
  <c r="U119" i="35" s="1"/>
  <c r="V54" i="35"/>
  <c r="T54" i="35"/>
  <c r="U54" i="35" s="1"/>
  <c r="T189" i="35"/>
  <c r="U189" i="35" s="1"/>
  <c r="V189" i="35"/>
  <c r="T147" i="35"/>
  <c r="U147" i="35" s="1"/>
  <c r="V147" i="35"/>
  <c r="V5" i="35"/>
  <c r="T5" i="35"/>
  <c r="U5" i="35" s="1"/>
  <c r="V18" i="35"/>
  <c r="T18" i="35"/>
  <c r="U18" i="35" s="1"/>
  <c r="V198" i="35"/>
  <c r="T198" i="35"/>
  <c r="U198" i="35" s="1"/>
  <c r="AP193" i="35"/>
  <c r="AQ193" i="35" s="1"/>
  <c r="AY193" i="35" s="1"/>
  <c r="AL193" i="35"/>
  <c r="AJ193" i="35"/>
  <c r="AN193" i="35"/>
  <c r="AH193" i="35"/>
  <c r="AJ181" i="35"/>
  <c r="AN181" i="35"/>
  <c r="AH181" i="35"/>
  <c r="AP181" i="35"/>
  <c r="AQ181" i="35" s="1"/>
  <c r="AY181" i="35" s="1"/>
  <c r="AL181" i="35"/>
  <c r="V44" i="35"/>
  <c r="T44" i="35"/>
  <c r="U44" i="35" s="1"/>
  <c r="AH200" i="35"/>
  <c r="AL200" i="35"/>
  <c r="AN200" i="35"/>
  <c r="AJ200" i="35"/>
  <c r="AP200" i="35"/>
  <c r="AQ200" i="35" s="1"/>
  <c r="AY200" i="35" s="1"/>
  <c r="AN158" i="35"/>
  <c r="AJ158" i="35"/>
  <c r="AP158" i="35"/>
  <c r="AQ158" i="35" s="1"/>
  <c r="AY158" i="35" s="1"/>
  <c r="AL158" i="35"/>
  <c r="AH158" i="35"/>
  <c r="AP67" i="35"/>
  <c r="AQ67" i="35" s="1"/>
  <c r="AY67" i="35" s="1"/>
  <c r="AL67" i="35"/>
  <c r="AJ67" i="35"/>
  <c r="AN67" i="35"/>
  <c r="AH67" i="35"/>
  <c r="V169" i="35"/>
  <c r="T169" i="35"/>
  <c r="U169" i="35" s="1"/>
  <c r="V32" i="35"/>
  <c r="T32" i="35"/>
  <c r="U32" i="35" s="1"/>
  <c r="AJ71" i="35"/>
  <c r="AN71" i="35"/>
  <c r="AH71" i="35"/>
  <c r="AP71" i="35"/>
  <c r="AQ71" i="35" s="1"/>
  <c r="AY71" i="35" s="1"/>
  <c r="AL71" i="35"/>
  <c r="T120" i="35"/>
  <c r="U120" i="35" s="1"/>
  <c r="V120" i="35"/>
  <c r="AN21" i="35"/>
  <c r="AL21" i="35"/>
  <c r="AP21" i="35"/>
  <c r="AQ21" i="35" s="1"/>
  <c r="AY21" i="35" s="1"/>
  <c r="AJ21" i="35"/>
  <c r="AH21" i="35"/>
  <c r="V196" i="35"/>
  <c r="T196" i="35"/>
  <c r="U196" i="35" s="1"/>
  <c r="V63" i="35"/>
  <c r="T63" i="35"/>
  <c r="U63" i="35" s="1"/>
  <c r="AL128" i="35"/>
  <c r="AN128" i="35"/>
  <c r="AJ128" i="35"/>
  <c r="AP128" i="35"/>
  <c r="AQ128" i="35" s="1"/>
  <c r="AY128" i="35" s="1"/>
  <c r="AH128" i="35"/>
  <c r="AL93" i="35"/>
  <c r="AJ93" i="35"/>
  <c r="AN93" i="35"/>
  <c r="AH93" i="35"/>
  <c r="AP93" i="35"/>
  <c r="AQ93" i="35" s="1"/>
  <c r="AY93" i="35" s="1"/>
  <c r="AL106" i="35"/>
  <c r="AH106" i="35"/>
  <c r="AN106" i="35"/>
  <c r="AJ106" i="35"/>
  <c r="AP106" i="35"/>
  <c r="AQ106" i="35" s="1"/>
  <c r="AY106" i="35" s="1"/>
  <c r="V188" i="35"/>
  <c r="T188" i="35"/>
  <c r="U188" i="35" s="1"/>
  <c r="V146" i="35"/>
  <c r="T146" i="35"/>
  <c r="U146" i="35" s="1"/>
  <c r="V55" i="35"/>
  <c r="T55" i="35"/>
  <c r="U55" i="35" s="1"/>
  <c r="V137" i="35"/>
  <c r="T137" i="35"/>
  <c r="U137" i="35" s="1"/>
  <c r="V202" i="35"/>
  <c r="T202" i="35"/>
  <c r="U202" i="35" s="1"/>
  <c r="V111" i="35"/>
  <c r="T111" i="35"/>
  <c r="U111" i="35" s="1"/>
  <c r="AN197" i="35"/>
  <c r="AH197" i="35"/>
  <c r="AP197" i="35"/>
  <c r="AQ197" i="35" s="1"/>
  <c r="AY197" i="35" s="1"/>
  <c r="AL197" i="35"/>
  <c r="AJ197" i="35"/>
  <c r="AH13" i="35"/>
  <c r="AN13" i="35"/>
  <c r="AL13" i="35"/>
  <c r="AP13" i="35"/>
  <c r="AQ13" i="35" s="1"/>
  <c r="AY13" i="35" s="1"/>
  <c r="AJ13" i="35"/>
  <c r="T76" i="35"/>
  <c r="U76" i="35" s="1"/>
  <c r="V76" i="35"/>
  <c r="T73" i="35"/>
  <c r="U73" i="35" s="1"/>
  <c r="V73" i="35"/>
  <c r="T173" i="35"/>
  <c r="U173" i="35" s="1"/>
  <c r="V173" i="35"/>
  <c r="V60" i="35"/>
  <c r="T60" i="35"/>
  <c r="U60" i="35" s="1"/>
  <c r="V19" i="35"/>
  <c r="T19" i="35"/>
  <c r="U19" i="35" s="1"/>
  <c r="T164" i="35"/>
  <c r="U164" i="35" s="1"/>
  <c r="V164" i="35"/>
  <c r="V122" i="35"/>
  <c r="T122" i="35"/>
  <c r="U122" i="35" s="1"/>
  <c r="V31" i="35"/>
  <c r="T31" i="35"/>
  <c r="U31" i="35" s="1"/>
  <c r="V117" i="35"/>
  <c r="T117" i="35"/>
  <c r="U117" i="35" s="1"/>
  <c r="V182" i="35"/>
  <c r="T182" i="35"/>
  <c r="U182" i="35" s="1"/>
  <c r="V91" i="35"/>
  <c r="T91" i="35"/>
  <c r="U91" i="35" s="1"/>
  <c r="T84" i="35"/>
  <c r="U84" i="35" s="1"/>
  <c r="V84" i="35"/>
  <c r="V178" i="35"/>
  <c r="T178" i="35"/>
  <c r="U178" i="35" s="1"/>
  <c r="V87" i="35"/>
  <c r="T87" i="35"/>
  <c r="U87" i="35" s="1"/>
  <c r="T191" i="35"/>
  <c r="U191" i="35" s="1"/>
  <c r="V191" i="35"/>
  <c r="V62" i="35"/>
  <c r="T62" i="35"/>
  <c r="U62" i="35" s="1"/>
  <c r="AN144" i="35"/>
  <c r="AJ144" i="35"/>
  <c r="AP144" i="35"/>
  <c r="AQ144" i="35" s="1"/>
  <c r="AY144" i="35" s="1"/>
  <c r="AH144" i="35"/>
  <c r="AL144" i="35"/>
  <c r="AP109" i="35"/>
  <c r="AQ109" i="35" s="1"/>
  <c r="AY109" i="35" s="1"/>
  <c r="AL109" i="35"/>
  <c r="AJ109" i="35"/>
  <c r="AN109" i="35"/>
  <c r="AH109" i="35"/>
  <c r="AJ11" i="35"/>
  <c r="AN11" i="35"/>
  <c r="AH11" i="35"/>
  <c r="AP11" i="35"/>
  <c r="AQ11" i="35" s="1"/>
  <c r="AY11" i="35" s="1"/>
  <c r="AL11" i="35"/>
  <c r="V183" i="35"/>
  <c r="T183" i="35"/>
  <c r="U183" i="35" s="1"/>
  <c r="V142" i="35"/>
  <c r="T142" i="35"/>
  <c r="U142" i="35" s="1"/>
  <c r="AN175" i="35"/>
  <c r="AH175" i="35"/>
  <c r="AP175" i="35"/>
  <c r="AQ175" i="35" s="1"/>
  <c r="AY175" i="35" s="1"/>
  <c r="AL175" i="35"/>
  <c r="AJ175" i="35"/>
  <c r="AH46" i="35"/>
  <c r="AN46" i="35"/>
  <c r="AJ46" i="35"/>
  <c r="AP46" i="35"/>
  <c r="AQ46" i="35" s="1"/>
  <c r="AY46" i="35" s="1"/>
  <c r="AL46" i="35"/>
  <c r="AJ88" i="35"/>
  <c r="AP88" i="35"/>
  <c r="AQ88" i="35" s="1"/>
  <c r="AY88" i="35" s="1"/>
  <c r="AH88" i="35"/>
  <c r="AL88" i="35"/>
  <c r="AN88" i="35"/>
  <c r="AN69" i="35"/>
  <c r="AH69" i="35"/>
  <c r="AP69" i="35"/>
  <c r="AQ69" i="35" s="1"/>
  <c r="AY69" i="35" s="1"/>
  <c r="AL69" i="35"/>
  <c r="AJ69" i="35"/>
  <c r="AN82" i="35"/>
  <c r="AJ82" i="35"/>
  <c r="AP82" i="35"/>
  <c r="AQ82" i="35" s="1"/>
  <c r="AY82" i="35" s="1"/>
  <c r="AL82" i="35"/>
  <c r="AH82" i="35"/>
  <c r="T134" i="35"/>
  <c r="U134" i="35" s="1"/>
  <c r="V134" i="35"/>
  <c r="AN129" i="35"/>
  <c r="AH129" i="35"/>
  <c r="AP129" i="35"/>
  <c r="AQ129" i="35" s="1"/>
  <c r="AY129" i="35" s="1"/>
  <c r="AL129" i="35"/>
  <c r="AJ129" i="35"/>
  <c r="AN22" i="35"/>
  <c r="AJ22" i="35"/>
  <c r="AP22" i="35"/>
  <c r="AQ22" i="35" s="1"/>
  <c r="AY22" i="35" s="1"/>
  <c r="AL22" i="35"/>
  <c r="AH22" i="35"/>
  <c r="V157" i="35"/>
  <c r="T157" i="35"/>
  <c r="U157" i="35" s="1"/>
  <c r="V100" i="35"/>
  <c r="T100" i="35"/>
  <c r="U100" i="35" s="1"/>
  <c r="V20" i="35"/>
  <c r="T20" i="35"/>
  <c r="U20" i="35" s="1"/>
  <c r="AH96" i="35"/>
  <c r="AL96" i="35"/>
  <c r="AN96" i="35"/>
  <c r="AJ96" i="35"/>
  <c r="AP96" i="35"/>
  <c r="AQ96" i="35" s="1"/>
  <c r="AY96" i="35" s="1"/>
  <c r="AL79" i="35"/>
  <c r="AJ79" i="35"/>
  <c r="AN79" i="35"/>
  <c r="AH79" i="35"/>
  <c r="AP79" i="35"/>
  <c r="AQ79" i="35" s="1"/>
  <c r="AY79" i="35" s="1"/>
  <c r="AH140" i="35"/>
  <c r="AL140" i="35"/>
  <c r="AN140" i="35"/>
  <c r="AJ140" i="35"/>
  <c r="AP140" i="35"/>
  <c r="AQ140" i="35" s="1"/>
  <c r="AY140" i="35" s="1"/>
  <c r="AP7" i="35"/>
  <c r="AQ7" i="35" s="1"/>
  <c r="AY7" i="35" s="1"/>
  <c r="AL7" i="35"/>
  <c r="AJ7" i="35"/>
  <c r="AN7" i="35"/>
  <c r="AH7" i="35"/>
  <c r="V184" i="35"/>
  <c r="T184" i="35"/>
  <c r="U184" i="35" s="1"/>
  <c r="V85" i="35"/>
  <c r="T85" i="35"/>
  <c r="U85" i="35" s="1"/>
  <c r="AJ153" i="35"/>
  <c r="AN153" i="35"/>
  <c r="AH153" i="35"/>
  <c r="AP153" i="35"/>
  <c r="AQ153" i="35" s="1"/>
  <c r="AY153" i="35" s="1"/>
  <c r="AL153" i="35"/>
  <c r="AN68" i="35"/>
  <c r="AJ68" i="35"/>
  <c r="AP68" i="35"/>
  <c r="AQ68" i="35" s="1"/>
  <c r="AY68" i="35" s="1"/>
  <c r="AH68" i="35"/>
  <c r="AL68" i="35"/>
  <c r="AL16" i="35"/>
  <c r="AJ16" i="35"/>
  <c r="AN16" i="35"/>
  <c r="AH16" i="35"/>
  <c r="AP16" i="35"/>
  <c r="AQ16" i="35" s="1"/>
  <c r="AY16" i="35" s="1"/>
  <c r="AH192" i="35"/>
  <c r="AL192" i="35"/>
  <c r="AN192" i="35"/>
  <c r="AJ192" i="35"/>
  <c r="AP192" i="35"/>
  <c r="AQ192" i="35" s="1"/>
  <c r="AY192" i="35" s="1"/>
  <c r="AL150" i="35"/>
  <c r="AH150" i="35"/>
  <c r="AN150" i="35"/>
  <c r="AJ150" i="35"/>
  <c r="AP150" i="35"/>
  <c r="AQ150" i="35" s="1"/>
  <c r="AY150" i="35" s="1"/>
  <c r="AP59" i="35"/>
  <c r="AQ59" i="35" s="1"/>
  <c r="AY59" i="35" s="1"/>
  <c r="AL59" i="35"/>
  <c r="AJ59" i="35"/>
  <c r="AN59" i="35"/>
  <c r="AH59" i="35"/>
  <c r="V145" i="35"/>
  <c r="T145" i="35"/>
  <c r="U145" i="35" s="1"/>
  <c r="T80" i="35"/>
  <c r="U80" i="35" s="1"/>
  <c r="V80" i="35"/>
  <c r="V8" i="35"/>
  <c r="T8" i="35"/>
  <c r="U8" i="35" s="1"/>
  <c r="AL180" i="35"/>
  <c r="AJ180" i="35"/>
  <c r="AN180" i="35"/>
  <c r="AP180" i="35"/>
  <c r="AQ180" i="35" s="1"/>
  <c r="AY180" i="35" s="1"/>
  <c r="AH180" i="35"/>
  <c r="V138" i="35"/>
  <c r="T138" i="35"/>
  <c r="U138" i="35" s="1"/>
  <c r="AL47" i="35"/>
  <c r="AJ47" i="35"/>
  <c r="AN47" i="35"/>
  <c r="AH47" i="35"/>
  <c r="AP47" i="35"/>
  <c r="AQ47" i="35" s="1"/>
  <c r="AY47" i="35" s="1"/>
  <c r="V77" i="35"/>
  <c r="T77" i="35"/>
  <c r="U77" i="35" s="1"/>
  <c r="AP172" i="35"/>
  <c r="AQ172" i="35" s="1"/>
  <c r="AY172" i="35" s="1"/>
  <c r="AH172" i="35"/>
  <c r="AL172" i="35"/>
  <c r="AN172" i="35"/>
  <c r="AJ172" i="35"/>
  <c r="AL130" i="35"/>
  <c r="AH130" i="35"/>
  <c r="AN130" i="35"/>
  <c r="AJ130" i="35"/>
  <c r="AP130" i="35"/>
  <c r="AQ130" i="35" s="1"/>
  <c r="AY130" i="35" s="1"/>
  <c r="AN39" i="35"/>
  <c r="AH39" i="35"/>
  <c r="AP39" i="35"/>
  <c r="AQ39" i="35" s="1"/>
  <c r="AY39" i="35" s="1"/>
  <c r="AL39" i="35"/>
  <c r="AJ39" i="35"/>
  <c r="AL174" i="35"/>
  <c r="AH174" i="35"/>
  <c r="AN174" i="35"/>
  <c r="AJ174" i="35"/>
  <c r="AP174" i="35"/>
  <c r="AQ174" i="35" s="1"/>
  <c r="AY174" i="35" s="1"/>
  <c r="V83" i="35"/>
  <c r="T83" i="35"/>
  <c r="U83" i="35" s="1"/>
  <c r="AJ121" i="35"/>
  <c r="AN121" i="35"/>
  <c r="AH121" i="35"/>
  <c r="AP121" i="35"/>
  <c r="AQ121" i="35" s="1"/>
  <c r="AY121" i="35" s="1"/>
  <c r="AL121" i="35"/>
  <c r="AN186" i="35"/>
  <c r="AJ186" i="35"/>
  <c r="AP186" i="35"/>
  <c r="AQ186" i="35" s="1"/>
  <c r="AY186" i="35" s="1"/>
  <c r="AL186" i="35"/>
  <c r="AH186" i="35"/>
  <c r="AL95" i="35"/>
  <c r="AJ95" i="35"/>
  <c r="AN95" i="35"/>
  <c r="AH95" i="35"/>
  <c r="AP95" i="35"/>
  <c r="AQ95" i="35" s="1"/>
  <c r="AY95" i="35" s="1"/>
  <c r="AP160" i="35"/>
  <c r="AQ160" i="35" s="1"/>
  <c r="AY160" i="35" s="1"/>
  <c r="AH160" i="35"/>
  <c r="AL160" i="35"/>
  <c r="AN160" i="35"/>
  <c r="AJ160" i="35"/>
  <c r="AN27" i="35"/>
  <c r="AH27" i="35"/>
  <c r="AP27" i="35"/>
  <c r="AQ27" i="35" s="1"/>
  <c r="AY27" i="35" s="1"/>
  <c r="AL27" i="35"/>
  <c r="AJ27" i="35"/>
  <c r="AN156" i="35"/>
  <c r="AJ156" i="35"/>
  <c r="AP156" i="35"/>
  <c r="AQ156" i="35" s="1"/>
  <c r="AY156" i="35" s="1"/>
  <c r="AH156" i="35"/>
  <c r="AL156" i="35"/>
  <c r="T92" i="35"/>
  <c r="U92" i="35" s="1"/>
  <c r="V92" i="35"/>
  <c r="AN23" i="35"/>
  <c r="AH23" i="35"/>
  <c r="AP23" i="35"/>
  <c r="AQ23" i="35" s="1"/>
  <c r="AY23" i="35" s="1"/>
  <c r="AL23" i="35"/>
  <c r="AJ23" i="35"/>
  <c r="T148" i="35"/>
  <c r="U148" i="35" s="1"/>
  <c r="V148" i="35"/>
  <c r="V15" i="35"/>
  <c r="T15" i="35"/>
  <c r="U15" i="35" s="1"/>
  <c r="AN187" i="35"/>
  <c r="AH187" i="35"/>
  <c r="AP187" i="35"/>
  <c r="AQ187" i="35" s="1"/>
  <c r="AY187" i="35" s="1"/>
  <c r="AL187" i="35"/>
  <c r="AJ187" i="35"/>
  <c r="AP45" i="35"/>
  <c r="AQ45" i="35" s="1"/>
  <c r="AY45" i="35" s="1"/>
  <c r="AJ45" i="35"/>
  <c r="AH45" i="35"/>
  <c r="AN45" i="35"/>
  <c r="AL45" i="35"/>
  <c r="AL58" i="35"/>
  <c r="AN58" i="35"/>
  <c r="AJ58" i="35"/>
  <c r="AP58" i="35"/>
  <c r="AQ58" i="35" s="1"/>
  <c r="AY58" i="35" s="1"/>
  <c r="AH58" i="35"/>
  <c r="AJ119" i="35"/>
  <c r="AN119" i="35"/>
  <c r="AH119" i="35"/>
  <c r="AP119" i="35"/>
  <c r="AQ119" i="35" s="1"/>
  <c r="AY119" i="35" s="1"/>
  <c r="AL119" i="35"/>
  <c r="AH54" i="35"/>
  <c r="AN54" i="35"/>
  <c r="AJ54" i="35"/>
  <c r="AP54" i="35"/>
  <c r="AQ54" i="35" s="1"/>
  <c r="AY54" i="35" s="1"/>
  <c r="AL54" i="35"/>
  <c r="AP189" i="35"/>
  <c r="AQ189" i="35" s="1"/>
  <c r="AY189" i="35" s="1"/>
  <c r="AL189" i="35"/>
  <c r="AJ189" i="35"/>
  <c r="AN189" i="35"/>
  <c r="AH189" i="35"/>
  <c r="AN147" i="35"/>
  <c r="AH147" i="35"/>
  <c r="AP147" i="35"/>
  <c r="AQ147" i="35" s="1"/>
  <c r="AY147" i="35" s="1"/>
  <c r="AL147" i="35"/>
  <c r="AJ147" i="35"/>
  <c r="AN5" i="35"/>
  <c r="AL5" i="35"/>
  <c r="AP5" i="35"/>
  <c r="AQ5" i="35" s="1"/>
  <c r="AY5" i="35" s="1"/>
  <c r="AJ5" i="35"/>
  <c r="AH5" i="35"/>
  <c r="AN18" i="35"/>
  <c r="AJ18" i="35"/>
  <c r="AP18" i="35"/>
  <c r="AQ18" i="35" s="1"/>
  <c r="AY18" i="35" s="1"/>
  <c r="AH18" i="35"/>
  <c r="AL18" i="35"/>
  <c r="AH198" i="35"/>
  <c r="AN198" i="35"/>
  <c r="AJ198" i="35"/>
  <c r="AP198" i="35"/>
  <c r="AQ198" i="35" s="1"/>
  <c r="AY198" i="35" s="1"/>
  <c r="AL198" i="35"/>
  <c r="V193" i="35"/>
  <c r="T193" i="35"/>
  <c r="U193" i="35" s="1"/>
  <c r="V181" i="35"/>
  <c r="T181" i="35"/>
  <c r="U181" i="35" s="1"/>
  <c r="AP44" i="35"/>
  <c r="AQ44" i="35" s="1"/>
  <c r="AY44" i="35" s="1"/>
  <c r="AL44" i="35"/>
  <c r="AJ44" i="35"/>
  <c r="AN44" i="35"/>
  <c r="AH44" i="35"/>
  <c r="V200" i="35"/>
  <c r="T200" i="35"/>
  <c r="U200" i="35" s="1"/>
  <c r="V158" i="35"/>
  <c r="T158" i="35"/>
  <c r="U158" i="35" s="1"/>
  <c r="V67" i="35"/>
  <c r="T67" i="35"/>
  <c r="U67" i="35" s="1"/>
  <c r="AN169" i="35"/>
  <c r="AH169" i="35"/>
  <c r="AP169" i="35"/>
  <c r="AQ169" i="35" s="1"/>
  <c r="AY169" i="35" s="1"/>
  <c r="AL169" i="35"/>
  <c r="AJ169" i="35"/>
  <c r="AJ32" i="35"/>
  <c r="AN32" i="35"/>
  <c r="AH32" i="35"/>
  <c r="AP32" i="35"/>
  <c r="AQ32" i="35" s="1"/>
  <c r="AY32" i="35" s="1"/>
  <c r="AL32" i="35"/>
  <c r="V71" i="35"/>
  <c r="T71" i="35"/>
  <c r="U71" i="35" s="1"/>
  <c r="AH120" i="35"/>
  <c r="AL120" i="35"/>
  <c r="AN120" i="35"/>
  <c r="AJ120" i="35"/>
  <c r="AP120" i="35"/>
  <c r="AQ120" i="35" s="1"/>
  <c r="AY120" i="35" s="1"/>
  <c r="T21" i="35"/>
  <c r="U21" i="35" s="1"/>
  <c r="V21" i="35"/>
  <c r="AH196" i="35"/>
  <c r="AL196" i="35"/>
  <c r="AN196" i="35"/>
  <c r="AJ196" i="35"/>
  <c r="AP196" i="35"/>
  <c r="AQ196" i="35" s="1"/>
  <c r="AY196" i="35" s="1"/>
  <c r="AP63" i="35"/>
  <c r="AQ63" i="35" s="1"/>
  <c r="AY63" i="35" s="1"/>
  <c r="AL63" i="35"/>
  <c r="AJ63" i="35"/>
  <c r="AN63" i="35"/>
  <c r="AH63" i="35"/>
  <c r="V128" i="35"/>
  <c r="T128" i="35"/>
  <c r="U128" i="35" s="1"/>
  <c r="V93" i="35"/>
  <c r="T93" i="35"/>
  <c r="U93" i="35" s="1"/>
  <c r="V106" i="35"/>
  <c r="T106" i="35"/>
  <c r="U106" i="35" s="1"/>
  <c r="AL188" i="35"/>
  <c r="AN188" i="35"/>
  <c r="AJ188" i="35"/>
  <c r="AP188" i="35"/>
  <c r="AQ188" i="35" s="1"/>
  <c r="AY188" i="35" s="1"/>
  <c r="AH188" i="35"/>
  <c r="AP146" i="35"/>
  <c r="AQ146" i="35" s="1"/>
  <c r="AY146" i="35" s="1"/>
  <c r="AL146" i="35"/>
  <c r="AH146" i="35"/>
  <c r="AN146" i="35"/>
  <c r="AJ146" i="35"/>
  <c r="AL55" i="35"/>
  <c r="AJ55" i="35"/>
  <c r="AN55" i="35"/>
  <c r="AH55" i="35"/>
  <c r="AP55" i="35"/>
  <c r="AQ55" i="35" s="1"/>
  <c r="AY55" i="35" s="1"/>
  <c r="AL137" i="35"/>
  <c r="AJ137" i="35"/>
  <c r="AN137" i="35"/>
  <c r="AH137" i="35"/>
  <c r="AP137" i="35"/>
  <c r="AQ137" i="35" s="1"/>
  <c r="AY137" i="35" s="1"/>
  <c r="AN202" i="35"/>
  <c r="AJ202" i="35"/>
  <c r="AP202" i="35"/>
  <c r="AQ202" i="35" s="1"/>
  <c r="AY202" i="35" s="1"/>
  <c r="AL202" i="35"/>
  <c r="AH202" i="35"/>
  <c r="AP111" i="35"/>
  <c r="AQ111" i="35" s="1"/>
  <c r="AY111" i="35" s="1"/>
  <c r="AL111" i="35"/>
  <c r="AJ111" i="35"/>
  <c r="AN111" i="35"/>
  <c r="AH111" i="35"/>
  <c r="V197" i="35"/>
  <c r="T197" i="35"/>
  <c r="U197" i="35" s="1"/>
  <c r="V13" i="35"/>
  <c r="T13" i="35"/>
  <c r="U13" i="35" s="1"/>
  <c r="AH76" i="35"/>
  <c r="AL76" i="35"/>
  <c r="AN76" i="35"/>
  <c r="AJ76" i="35"/>
  <c r="AP76" i="35"/>
  <c r="AQ76" i="35" s="1"/>
  <c r="AY76" i="35" s="1"/>
  <c r="AP73" i="35"/>
  <c r="AQ73" i="35" s="1"/>
  <c r="AY73" i="35" s="1"/>
  <c r="AL73" i="35"/>
  <c r="AJ73" i="35"/>
  <c r="AN73" i="35"/>
  <c r="AH73" i="35"/>
  <c r="AJ173" i="35"/>
  <c r="AN173" i="35"/>
  <c r="AH173" i="35"/>
  <c r="AP173" i="35"/>
  <c r="AQ173" i="35" s="1"/>
  <c r="AY173" i="35" s="1"/>
  <c r="AL173" i="35"/>
  <c r="AL60" i="35"/>
  <c r="AJ60" i="35"/>
  <c r="AN60" i="35"/>
  <c r="AH60" i="35"/>
  <c r="AP60" i="35"/>
  <c r="AQ60" i="35" s="1"/>
  <c r="AY60" i="35" s="1"/>
  <c r="AL19" i="35"/>
  <c r="AJ19" i="35"/>
  <c r="AN19" i="35"/>
  <c r="AH19" i="35"/>
  <c r="AP19" i="35"/>
  <c r="AQ19" i="35" s="1"/>
  <c r="AY19" i="35" s="1"/>
  <c r="AN164" i="35"/>
  <c r="AJ164" i="35"/>
  <c r="AP164" i="35"/>
  <c r="AQ164" i="35" s="1"/>
  <c r="AY164" i="35" s="1"/>
  <c r="AH164" i="35"/>
  <c r="AL164" i="35"/>
  <c r="AN122" i="35"/>
  <c r="AJ122" i="35"/>
  <c r="AP122" i="35"/>
  <c r="AQ122" i="35" s="1"/>
  <c r="AY122" i="35" s="1"/>
  <c r="AL122" i="35"/>
  <c r="AH122" i="35"/>
  <c r="AJ31" i="35"/>
  <c r="AN31" i="35"/>
  <c r="AH31" i="35"/>
  <c r="AP31" i="35"/>
  <c r="AQ31" i="35" s="1"/>
  <c r="AY31" i="35" s="1"/>
  <c r="AL31" i="35"/>
  <c r="AJ117" i="35"/>
  <c r="AN117" i="35"/>
  <c r="AH117" i="35"/>
  <c r="AP117" i="35"/>
  <c r="AQ117" i="35" s="1"/>
  <c r="AY117" i="35" s="1"/>
  <c r="AL117" i="35"/>
  <c r="AH182" i="35"/>
  <c r="AN182" i="35"/>
  <c r="AJ182" i="35"/>
  <c r="AP182" i="35"/>
  <c r="AQ182" i="35" s="1"/>
  <c r="AY182" i="35" s="1"/>
  <c r="AL182" i="35"/>
  <c r="AP91" i="35"/>
  <c r="AQ91" i="35" s="1"/>
  <c r="AY91" i="35" s="1"/>
  <c r="AL91" i="35"/>
  <c r="AJ91" i="35"/>
  <c r="AN91" i="35"/>
  <c r="AH91" i="35"/>
  <c r="AP84" i="35"/>
  <c r="AQ84" i="35" s="1"/>
  <c r="AY84" i="35" s="1"/>
  <c r="AH84" i="35"/>
  <c r="AL84" i="35"/>
  <c r="AN84" i="35"/>
  <c r="AJ84" i="35"/>
  <c r="AL178" i="35"/>
  <c r="AH178" i="35"/>
  <c r="AN178" i="35"/>
  <c r="AJ178" i="35"/>
  <c r="AP178" i="35"/>
  <c r="AQ178" i="35" s="1"/>
  <c r="AY178" i="35" s="1"/>
  <c r="AN87" i="35"/>
  <c r="AH87" i="35"/>
  <c r="AP87" i="35"/>
  <c r="AQ87" i="35" s="1"/>
  <c r="AY87" i="35" s="1"/>
  <c r="AL87" i="35"/>
  <c r="AJ87" i="35"/>
  <c r="AJ191" i="35"/>
  <c r="AN191" i="35"/>
  <c r="AH191" i="35"/>
  <c r="AP191" i="35"/>
  <c r="AQ191" i="35" s="1"/>
  <c r="AY191" i="35" s="1"/>
  <c r="AL191" i="35"/>
  <c r="AL62" i="35"/>
  <c r="AH62" i="35"/>
  <c r="AN62" i="35"/>
  <c r="AJ62" i="35"/>
  <c r="AP62" i="35"/>
  <c r="AQ62" i="35" s="1"/>
  <c r="AY62" i="35" s="1"/>
  <c r="V144" i="35"/>
  <c r="T144" i="35"/>
  <c r="U144" i="35" s="1"/>
  <c r="V109" i="35"/>
  <c r="T109" i="35"/>
  <c r="U109" i="35" s="1"/>
  <c r="V11" i="35"/>
  <c r="T11" i="35"/>
  <c r="U11" i="35" s="1"/>
  <c r="AP183" i="35"/>
  <c r="AQ183" i="35" s="1"/>
  <c r="AY183" i="35" s="1"/>
  <c r="AL183" i="35"/>
  <c r="AJ183" i="35"/>
  <c r="AN183" i="35"/>
  <c r="AH183" i="35"/>
  <c r="AH142" i="35"/>
  <c r="AN142" i="35"/>
  <c r="AJ142" i="35"/>
  <c r="AP142" i="35"/>
  <c r="AQ142" i="35" s="1"/>
  <c r="AY142" i="35" s="1"/>
  <c r="AL142" i="35"/>
  <c r="T175" i="35"/>
  <c r="U175" i="35" s="1"/>
  <c r="V175" i="35"/>
  <c r="V46" i="35"/>
  <c r="T46" i="35"/>
  <c r="U46" i="35" s="1"/>
  <c r="V88" i="35"/>
  <c r="T88" i="35"/>
  <c r="U88" i="35" s="1"/>
  <c r="T69" i="35"/>
  <c r="U69" i="35" s="1"/>
  <c r="V69" i="35"/>
  <c r="V82" i="35"/>
  <c r="T82" i="35"/>
  <c r="U82" i="35" s="1"/>
  <c r="AN134" i="35"/>
  <c r="AP134" i="35"/>
  <c r="AQ134" i="35" s="1"/>
  <c r="AY134" i="35" s="1"/>
  <c r="AL134" i="35"/>
  <c r="AH134" i="35"/>
  <c r="AJ134" i="35"/>
  <c r="V129" i="35"/>
  <c r="T129" i="35"/>
  <c r="U129" i="35" s="1"/>
  <c r="V22" i="35"/>
  <c r="T22" i="35"/>
  <c r="U22" i="35" s="1"/>
  <c r="AJ157" i="35"/>
  <c r="AN157" i="35"/>
  <c r="AH157" i="35"/>
  <c r="AP157" i="35"/>
  <c r="AQ157" i="35" s="1"/>
  <c r="AY157" i="35" s="1"/>
  <c r="AL157" i="35"/>
  <c r="AN100" i="35"/>
  <c r="AJ100" i="35"/>
  <c r="AP100" i="35"/>
  <c r="AQ100" i="35" s="1"/>
  <c r="AY100" i="35" s="1"/>
  <c r="AH100" i="35"/>
  <c r="AL100" i="35"/>
  <c r="AL20" i="35"/>
  <c r="AJ20" i="35"/>
  <c r="AN20" i="35"/>
  <c r="AH20" i="35"/>
  <c r="AP20" i="35"/>
  <c r="AQ20" i="35" s="1"/>
  <c r="AY20" i="35" s="1"/>
  <c r="V96" i="35"/>
  <c r="T96" i="35"/>
  <c r="U96" i="35" s="1"/>
  <c r="V79" i="35"/>
  <c r="T79" i="35"/>
  <c r="U79" i="35" s="1"/>
  <c r="V140" i="35"/>
  <c r="T140" i="35"/>
  <c r="U140" i="35" s="1"/>
  <c r="V7" i="35"/>
  <c r="T7" i="35"/>
  <c r="U7" i="35" s="1"/>
  <c r="AL184" i="35"/>
  <c r="AN184" i="35"/>
  <c r="AJ184" i="35"/>
  <c r="AP184" i="35"/>
  <c r="AQ184" i="35" s="1"/>
  <c r="AY184" i="35" s="1"/>
  <c r="AH184" i="35"/>
  <c r="AP85" i="35"/>
  <c r="AQ85" i="35" s="1"/>
  <c r="AY85" i="35" s="1"/>
  <c r="AL85" i="35"/>
  <c r="AJ85" i="35"/>
  <c r="AN85" i="35"/>
  <c r="AH85" i="35"/>
  <c r="V153" i="35"/>
  <c r="T153" i="35"/>
  <c r="U153" i="35" s="1"/>
  <c r="V68" i="35"/>
  <c r="T68" i="35"/>
  <c r="U68" i="35" s="1"/>
  <c r="T16" i="35"/>
  <c r="U16" i="35" s="1"/>
  <c r="V16" i="35"/>
  <c r="V192" i="35"/>
  <c r="T192" i="35"/>
  <c r="U192" i="35" s="1"/>
  <c r="V150" i="35"/>
  <c r="T150" i="35"/>
  <c r="U150" i="35" s="1"/>
  <c r="V59" i="35"/>
  <c r="T59" i="35"/>
  <c r="U59" i="35" s="1"/>
  <c r="AP145" i="35"/>
  <c r="AQ145" i="35" s="1"/>
  <c r="AY145" i="35" s="1"/>
  <c r="AL145" i="35"/>
  <c r="AJ145" i="35"/>
  <c r="AN145" i="35"/>
  <c r="AH145" i="35"/>
  <c r="AN80" i="35"/>
  <c r="AJ80" i="35"/>
  <c r="AP80" i="35"/>
  <c r="AQ80" i="35" s="1"/>
  <c r="AY80" i="35" s="1"/>
  <c r="AH80" i="35"/>
  <c r="AL80" i="35"/>
  <c r="AJ8" i="35"/>
  <c r="AN8" i="35"/>
  <c r="AH8" i="35"/>
  <c r="AP8" i="35"/>
  <c r="AQ8" i="35" s="1"/>
  <c r="AY8" i="35" s="1"/>
  <c r="AL8" i="35"/>
  <c r="V180" i="35"/>
  <c r="T180" i="35"/>
  <c r="U180" i="35" s="1"/>
  <c r="AL138" i="35"/>
  <c r="AH138" i="35"/>
  <c r="AN138" i="35"/>
  <c r="AJ138" i="35"/>
  <c r="AP138" i="35"/>
  <c r="AQ138" i="35" s="1"/>
  <c r="AY138" i="35" s="1"/>
  <c r="V47" i="35"/>
  <c r="T47" i="35"/>
  <c r="U47" i="35" s="1"/>
  <c r="AN108" i="35"/>
  <c r="AJ108" i="35"/>
  <c r="AP108" i="35"/>
  <c r="AQ108" i="35" s="1"/>
  <c r="AY108" i="35" s="1"/>
  <c r="AH108" i="35"/>
  <c r="AL108" i="35"/>
  <c r="AH90" i="35"/>
  <c r="AN90" i="35"/>
  <c r="AJ90" i="35"/>
  <c r="AP90" i="35"/>
  <c r="AQ90" i="35" s="1"/>
  <c r="AY90" i="35" s="1"/>
  <c r="AL90" i="35"/>
  <c r="V151" i="35"/>
  <c r="T151" i="35"/>
  <c r="U151" i="35" s="1"/>
  <c r="AN9" i="35"/>
  <c r="AL9" i="35"/>
  <c r="AP9" i="35"/>
  <c r="AQ9" i="35" s="1"/>
  <c r="AY9" i="35" s="1"/>
  <c r="AJ9" i="35"/>
  <c r="AH9" i="35"/>
  <c r="T52" i="35"/>
  <c r="U52" i="35" s="1"/>
  <c r="V52" i="35"/>
  <c r="V53" i="35"/>
  <c r="T53" i="35"/>
  <c r="U53" i="35" s="1"/>
  <c r="V66" i="35"/>
  <c r="T66" i="35"/>
  <c r="U66" i="35" s="1"/>
  <c r="AP56" i="35"/>
  <c r="AQ56" i="35" s="1"/>
  <c r="AY56" i="35" s="1"/>
  <c r="AL56" i="35"/>
  <c r="AJ56" i="35"/>
  <c r="AN56" i="35"/>
  <c r="AH56" i="35"/>
  <c r="AN65" i="35"/>
  <c r="AH65" i="35"/>
  <c r="AP65" i="35"/>
  <c r="AQ65" i="35" s="1"/>
  <c r="AY65" i="35" s="1"/>
  <c r="AL65" i="35"/>
  <c r="AJ65" i="35"/>
  <c r="T78" i="35"/>
  <c r="U78" i="35" s="1"/>
  <c r="V78" i="35"/>
  <c r="V118" i="35"/>
  <c r="T118" i="35"/>
  <c r="U118" i="35" s="1"/>
  <c r="V177" i="35"/>
  <c r="T177" i="35"/>
  <c r="U177" i="35" s="1"/>
  <c r="V135" i="35"/>
  <c r="T135" i="35"/>
  <c r="U135" i="35" s="1"/>
  <c r="V40" i="35"/>
  <c r="T40" i="35"/>
  <c r="U40" i="35" s="1"/>
  <c r="V6" i="35"/>
  <c r="T6" i="35"/>
  <c r="U6" i="35" s="1"/>
  <c r="AL113" i="35"/>
  <c r="AJ113" i="35"/>
  <c r="AN113" i="35"/>
  <c r="AH113" i="35"/>
  <c r="AP113" i="35"/>
  <c r="AQ113" i="35" s="1"/>
  <c r="AY113" i="35" s="1"/>
  <c r="AN64" i="35"/>
  <c r="AJ64" i="35"/>
  <c r="AP64" i="35"/>
  <c r="AQ64" i="35" s="1"/>
  <c r="AY64" i="35" s="1"/>
  <c r="AH64" i="35"/>
  <c r="AL64" i="35"/>
  <c r="AJ166" i="35"/>
  <c r="AP166" i="35"/>
  <c r="AQ166" i="35" s="1"/>
  <c r="AY166" i="35" s="1"/>
  <c r="AL166" i="35"/>
  <c r="AH166" i="35"/>
  <c r="AN166" i="35"/>
  <c r="AJ75" i="35"/>
  <c r="AN75" i="35"/>
  <c r="AH75" i="35"/>
  <c r="AP75" i="35"/>
  <c r="AQ75" i="35" s="1"/>
  <c r="AY75" i="35" s="1"/>
  <c r="AL75" i="35"/>
  <c r="AN204" i="35"/>
  <c r="AJ204" i="35"/>
  <c r="AP204" i="35"/>
  <c r="AQ204" i="35" s="1"/>
  <c r="AY204" i="35" s="1"/>
  <c r="AH204" i="35"/>
  <c r="AL204" i="35"/>
  <c r="V24" i="35"/>
  <c r="T24" i="35"/>
  <c r="U24" i="35" s="1"/>
  <c r="AP115" i="35"/>
  <c r="AQ115" i="35" s="1"/>
  <c r="AY115" i="35" s="1"/>
  <c r="AL115" i="35"/>
  <c r="AJ115" i="35"/>
  <c r="AN115" i="35"/>
  <c r="AH115" i="35"/>
  <c r="AL168" i="35"/>
  <c r="AN168" i="35"/>
  <c r="AJ168" i="35"/>
  <c r="AP168" i="35"/>
  <c r="AQ168" i="35" s="1"/>
  <c r="AY168" i="35" s="1"/>
  <c r="AH168" i="35"/>
  <c r="AP126" i="35"/>
  <c r="AQ126" i="35" s="1"/>
  <c r="AY126" i="35" s="1"/>
  <c r="AL126" i="35"/>
  <c r="AH126" i="35"/>
  <c r="AN126" i="35"/>
  <c r="AJ126" i="35"/>
  <c r="V35" i="35"/>
  <c r="T35" i="35"/>
  <c r="U35" i="35" s="1"/>
  <c r="V133" i="35"/>
  <c r="T133" i="35"/>
  <c r="U133" i="35" s="1"/>
  <c r="V107" i="35"/>
  <c r="T107" i="35"/>
  <c r="U107" i="35" s="1"/>
  <c r="AJ195" i="35"/>
  <c r="AN195" i="35"/>
  <c r="AH195" i="35"/>
  <c r="AP195" i="35"/>
  <c r="AQ195" i="35" s="1"/>
  <c r="AY195" i="35" s="1"/>
  <c r="AL195" i="35"/>
  <c r="AN139" i="35"/>
  <c r="AH139" i="35"/>
  <c r="AP139" i="35"/>
  <c r="AQ139" i="35" s="1"/>
  <c r="AY139" i="35" s="1"/>
  <c r="AL139" i="35"/>
  <c r="AJ139" i="35"/>
  <c r="AH10" i="35"/>
  <c r="AL10" i="35"/>
  <c r="AN10" i="35"/>
  <c r="AJ10" i="35"/>
  <c r="AP10" i="35"/>
  <c r="AQ10" i="35" s="1"/>
  <c r="AY10" i="35" s="1"/>
  <c r="V179" i="35"/>
  <c r="T179" i="35"/>
  <c r="U179" i="35" s="1"/>
  <c r="V37" i="35"/>
  <c r="T37" i="35"/>
  <c r="U37" i="35" s="1"/>
  <c r="V50" i="35"/>
  <c r="T50" i="35"/>
  <c r="U50" i="35" s="1"/>
  <c r="V127" i="35"/>
  <c r="T127" i="35"/>
  <c r="U127" i="35" s="1"/>
  <c r="AN162" i="35"/>
  <c r="AJ162" i="35"/>
  <c r="AP162" i="35"/>
  <c r="AQ162" i="35" s="1"/>
  <c r="AY162" i="35" s="1"/>
  <c r="AL162" i="35"/>
  <c r="AH162" i="35"/>
  <c r="V141" i="35"/>
  <c r="T141" i="35"/>
  <c r="U141" i="35" s="1"/>
  <c r="AJ4" i="35"/>
  <c r="AN4" i="35"/>
  <c r="AH4" i="35"/>
  <c r="AP4" i="35"/>
  <c r="AQ4" i="35" s="1"/>
  <c r="AY4" i="35" s="1"/>
  <c r="AL4" i="35"/>
  <c r="AL34" i="35"/>
  <c r="AN34" i="35"/>
  <c r="AJ34" i="35"/>
  <c r="AP34" i="35"/>
  <c r="AQ34" i="35" s="1"/>
  <c r="AY34" i="35" s="1"/>
  <c r="AH34" i="35"/>
  <c r="V154" i="35"/>
  <c r="T154" i="35"/>
  <c r="U154" i="35" s="1"/>
  <c r="V149" i="35"/>
  <c r="T149" i="35"/>
  <c r="U149" i="35" s="1"/>
  <c r="V112" i="35"/>
  <c r="T112" i="35"/>
  <c r="U112" i="35" s="1"/>
  <c r="V12" i="35"/>
  <c r="T12" i="35"/>
  <c r="U12" i="35" s="1"/>
  <c r="AN104" i="35"/>
  <c r="AJ104" i="35"/>
  <c r="AP104" i="35"/>
  <c r="AQ104" i="35" s="1"/>
  <c r="AY104" i="35" s="1"/>
  <c r="AH104" i="35"/>
  <c r="AL104" i="35"/>
  <c r="AP167" i="35"/>
  <c r="AQ167" i="35" s="1"/>
  <c r="AY167" i="35" s="1"/>
  <c r="AL167" i="35"/>
  <c r="AJ167" i="35"/>
  <c r="AN167" i="35"/>
  <c r="AH167" i="35"/>
  <c r="AH25" i="35"/>
  <c r="AN25" i="35"/>
  <c r="AL25" i="35"/>
  <c r="AP25" i="35"/>
  <c r="AQ25" i="35" s="1"/>
  <c r="AY25" i="35" s="1"/>
  <c r="AJ25" i="35"/>
  <c r="AN38" i="35"/>
  <c r="AJ38" i="35"/>
  <c r="AP38" i="35"/>
  <c r="AQ38" i="35" s="1"/>
  <c r="AY38" i="35" s="1"/>
  <c r="AL38" i="35"/>
  <c r="AH38" i="35"/>
  <c r="AH116" i="35"/>
  <c r="AL116" i="35"/>
  <c r="AN116" i="35"/>
  <c r="AJ116" i="35"/>
  <c r="AP116" i="35"/>
  <c r="AQ116" i="35" s="1"/>
  <c r="AY116" i="35" s="1"/>
  <c r="AJ81" i="35"/>
  <c r="AN81" i="35"/>
  <c r="AH81" i="35"/>
  <c r="AP81" i="35"/>
  <c r="AQ81" i="35" s="1"/>
  <c r="AY81" i="35" s="1"/>
  <c r="AL81" i="35"/>
  <c r="AP94" i="35"/>
  <c r="AQ94" i="35" s="1"/>
  <c r="AY94" i="35" s="1"/>
  <c r="AL94" i="35"/>
  <c r="AH94" i="35"/>
  <c r="AN94" i="35"/>
  <c r="AJ94" i="35"/>
  <c r="T155" i="35"/>
  <c r="U155" i="35" s="1"/>
  <c r="V155" i="35"/>
  <c r="V26" i="35"/>
  <c r="T26" i="35"/>
  <c r="U26" i="35" s="1"/>
  <c r="AN194" i="35"/>
  <c r="AP194" i="35"/>
  <c r="AQ194" i="35" s="1"/>
  <c r="AY194" i="35" s="1"/>
  <c r="AL194" i="35"/>
  <c r="AH194" i="35"/>
  <c r="AJ194" i="35"/>
  <c r="AJ103" i="35"/>
  <c r="AN103" i="35"/>
  <c r="AH103" i="35"/>
  <c r="AP103" i="35"/>
  <c r="AQ103" i="35" s="1"/>
  <c r="AY103" i="35" s="1"/>
  <c r="AL103" i="35"/>
  <c r="V131" i="35"/>
  <c r="T131" i="35"/>
  <c r="U131" i="35" s="1"/>
  <c r="AP36" i="35"/>
  <c r="AQ36" i="35" s="1"/>
  <c r="AY36" i="35" s="1"/>
  <c r="AL36" i="35"/>
  <c r="AJ36" i="35"/>
  <c r="AN36" i="35"/>
  <c r="AH36" i="35"/>
  <c r="T201" i="35"/>
  <c r="U201" i="35" s="1"/>
  <c r="V201" i="35"/>
  <c r="AJ143" i="35"/>
  <c r="AN143" i="35"/>
  <c r="AH143" i="35"/>
  <c r="AP143" i="35"/>
  <c r="AQ143" i="35" s="1"/>
  <c r="AY143" i="35" s="1"/>
  <c r="AL143" i="35"/>
  <c r="AP48" i="35"/>
  <c r="AQ48" i="35" s="1"/>
  <c r="AY48" i="35" s="1"/>
  <c r="AL48" i="35"/>
  <c r="AJ48" i="35"/>
  <c r="AN48" i="35"/>
  <c r="AH48" i="35"/>
  <c r="AH14" i="35"/>
  <c r="AN14" i="35"/>
  <c r="AJ14" i="35"/>
  <c r="AP14" i="35"/>
  <c r="AQ14" i="35" s="1"/>
  <c r="AY14" i="35" s="1"/>
  <c r="AL14" i="35"/>
  <c r="AJ203" i="35"/>
  <c r="AN203" i="35"/>
  <c r="AH203" i="35"/>
  <c r="AP203" i="35"/>
  <c r="AQ203" i="35" s="1"/>
  <c r="AY203" i="35" s="1"/>
  <c r="AL203" i="35"/>
  <c r="AH61" i="35"/>
  <c r="AN61" i="35"/>
  <c r="AL61" i="35"/>
  <c r="AP61" i="35"/>
  <c r="AQ61" i="35" s="1"/>
  <c r="AY61" i="35" s="1"/>
  <c r="AJ61" i="35"/>
  <c r="AL74" i="35"/>
  <c r="AH74" i="35"/>
  <c r="AN74" i="35"/>
  <c r="AJ74" i="35"/>
  <c r="AP74" i="35"/>
  <c r="AQ74" i="35" s="1"/>
  <c r="AY74" i="35" s="1"/>
  <c r="AN199" i="35"/>
  <c r="AH199" i="35"/>
  <c r="AP199" i="35"/>
  <c r="AQ199" i="35" s="1"/>
  <c r="AY199" i="35" s="1"/>
  <c r="AL199" i="35"/>
  <c r="AJ199" i="35"/>
  <c r="AH57" i="35"/>
  <c r="AN57" i="35"/>
  <c r="AL57" i="35"/>
  <c r="AP57" i="35"/>
  <c r="AQ57" i="35" s="1"/>
  <c r="AY57" i="35" s="1"/>
  <c r="AJ57" i="35"/>
  <c r="AH70" i="35"/>
  <c r="AN70" i="35"/>
  <c r="AJ70" i="35"/>
  <c r="AP70" i="35"/>
  <c r="AQ70" i="35" s="1"/>
  <c r="AY70" i="35" s="1"/>
  <c r="AL70" i="35"/>
  <c r="V49" i="35"/>
  <c r="T49" i="35"/>
  <c r="U49" i="35" s="1"/>
  <c r="V165" i="35"/>
  <c r="T165" i="35"/>
  <c r="U165" i="35" s="1"/>
  <c r="T123" i="35"/>
  <c r="U123" i="35" s="1"/>
  <c r="V123" i="35"/>
  <c r="V28" i="35"/>
  <c r="T28" i="35"/>
  <c r="U28" i="35" s="1"/>
  <c r="AL185" i="35"/>
  <c r="AJ185" i="35"/>
  <c r="AN185" i="35"/>
  <c r="AH185" i="35"/>
  <c r="AP185" i="35"/>
  <c r="AQ185" i="35" s="1"/>
  <c r="AY185" i="35" s="1"/>
  <c r="T41" i="35"/>
  <c r="U41" i="35" s="1"/>
  <c r="V41" i="35"/>
  <c r="V51" i="35"/>
  <c r="T51" i="35"/>
  <c r="U51" i="35" s="1"/>
  <c r="AN33" i="35"/>
  <c r="AL33" i="35"/>
  <c r="AP33" i="35"/>
  <c r="AQ33" i="35" s="1"/>
  <c r="AY33" i="35" s="1"/>
  <c r="AJ33" i="35"/>
  <c r="AH33" i="35"/>
  <c r="V125" i="35"/>
  <c r="T125" i="35"/>
  <c r="U125" i="35" s="1"/>
  <c r="T190" i="35"/>
  <c r="U190" i="35" s="1"/>
  <c r="V190" i="35"/>
  <c r="V99" i="35"/>
  <c r="T99" i="35"/>
  <c r="U99" i="35" s="1"/>
  <c r="V176" i="35"/>
  <c r="T176" i="35"/>
  <c r="U176" i="35" s="1"/>
  <c r="V43" i="35"/>
  <c r="T43" i="35"/>
  <c r="U43" i="35" s="1"/>
  <c r="V86" i="35"/>
  <c r="T86" i="35"/>
  <c r="U86" i="35" s="1"/>
  <c r="AP152" i="35"/>
  <c r="AQ152" i="35" s="1"/>
  <c r="AY152" i="35" s="1"/>
  <c r="AH152" i="35"/>
  <c r="AL152" i="35"/>
  <c r="AN152" i="35"/>
  <c r="AJ152" i="35"/>
  <c r="AN136" i="35"/>
  <c r="AJ136" i="35"/>
  <c r="AP136" i="35"/>
  <c r="AQ136" i="35" s="1"/>
  <c r="AY136" i="35" s="1"/>
  <c r="AH136" i="35"/>
  <c r="AL136" i="35"/>
  <c r="AN101" i="35"/>
  <c r="AH101" i="35"/>
  <c r="AP101" i="35"/>
  <c r="AQ101" i="35" s="1"/>
  <c r="AY101" i="35" s="1"/>
  <c r="AL101" i="35"/>
  <c r="AJ101" i="35"/>
  <c r="AH114" i="35"/>
  <c r="AN114" i="35"/>
  <c r="AJ114" i="35"/>
  <c r="AP114" i="35"/>
  <c r="AQ114" i="35" s="1"/>
  <c r="AY114" i="35" s="1"/>
  <c r="AL114" i="35"/>
  <c r="AP170" i="35"/>
  <c r="AQ170" i="35" s="1"/>
  <c r="AY170" i="35" s="1"/>
  <c r="AL170" i="35"/>
  <c r="AH170" i="35"/>
  <c r="AN170" i="35"/>
  <c r="AJ170" i="35"/>
  <c r="V161" i="35"/>
  <c r="T161" i="35"/>
  <c r="U161" i="35" s="1"/>
  <c r="AP105" i="35"/>
  <c r="AQ105" i="35" s="1"/>
  <c r="AY105" i="35" s="1"/>
  <c r="AL105" i="35"/>
  <c r="AJ105" i="35"/>
  <c r="AN105" i="35"/>
  <c r="AH105" i="35"/>
  <c r="AP72" i="35"/>
  <c r="AQ72" i="35" s="1"/>
  <c r="AY72" i="35" s="1"/>
  <c r="AH72" i="35"/>
  <c r="AL72" i="35"/>
  <c r="AN72" i="35"/>
  <c r="AJ72" i="35"/>
  <c r="AJ163" i="35"/>
  <c r="AN163" i="35"/>
  <c r="AH163" i="35"/>
  <c r="AP163" i="35"/>
  <c r="AQ163" i="35" s="1"/>
  <c r="AY163" i="35" s="1"/>
  <c r="AL163" i="35"/>
  <c r="V98" i="35"/>
  <c r="T98" i="35"/>
  <c r="U98" i="35" s="1"/>
  <c r="V132" i="35"/>
  <c r="T132" i="35"/>
  <c r="U132" i="35" s="1"/>
  <c r="V97" i="35"/>
  <c r="T97" i="35"/>
  <c r="U97" i="35" s="1"/>
  <c r="T110" i="35"/>
  <c r="U110" i="35" s="1"/>
  <c r="V110" i="35"/>
  <c r="V171" i="35"/>
  <c r="T171" i="35"/>
  <c r="U171" i="35" s="1"/>
  <c r="T29" i="35"/>
  <c r="U29" i="35" s="1"/>
  <c r="V29" i="35"/>
  <c r="V42" i="35"/>
  <c r="T42" i="35"/>
  <c r="U42" i="35" s="1"/>
  <c r="AH124" i="35"/>
  <c r="AL124" i="35"/>
  <c r="AN124" i="35"/>
  <c r="AJ124" i="35"/>
  <c r="AP124" i="35"/>
  <c r="AQ124" i="35" s="1"/>
  <c r="AY124" i="35" s="1"/>
  <c r="AN89" i="35"/>
  <c r="AH89" i="35"/>
  <c r="AP89" i="35"/>
  <c r="AQ89" i="35" s="1"/>
  <c r="AY89" i="35" s="1"/>
  <c r="AL89" i="35"/>
  <c r="AJ89" i="35"/>
  <c r="AP102" i="35"/>
  <c r="AQ102" i="35" s="1"/>
  <c r="AY102" i="35" s="1"/>
  <c r="AL102" i="35"/>
  <c r="AH102" i="35"/>
  <c r="AN102" i="35"/>
  <c r="AJ102" i="35"/>
  <c r="V159" i="35"/>
  <c r="T159" i="35"/>
  <c r="U159" i="35" s="1"/>
  <c r="V17" i="35"/>
  <c r="T17" i="35"/>
  <c r="U17" i="35" s="1"/>
  <c r="V30" i="35"/>
  <c r="T30" i="35"/>
  <c r="U30" i="35" s="1"/>
  <c r="V108" i="35"/>
  <c r="T108" i="35"/>
  <c r="U108" i="35" s="1"/>
  <c r="V90" i="35"/>
  <c r="T90" i="35"/>
  <c r="U90" i="35" s="1"/>
  <c r="AP151" i="35"/>
  <c r="AQ151" i="35" s="1"/>
  <c r="AY151" i="35" s="1"/>
  <c r="AL151" i="35"/>
  <c r="AJ151" i="35"/>
  <c r="AN151" i="35"/>
  <c r="AH151" i="35"/>
  <c r="T9" i="35"/>
  <c r="U9" i="35" s="1"/>
  <c r="V9" i="35"/>
  <c r="AP52" i="35"/>
  <c r="AQ52" i="35" s="1"/>
  <c r="AY52" i="35" s="1"/>
  <c r="AL52" i="35"/>
  <c r="AJ52" i="35"/>
  <c r="AN52" i="35"/>
  <c r="AH52" i="35"/>
  <c r="AJ53" i="35"/>
  <c r="AH53" i="35"/>
  <c r="AN53" i="35"/>
  <c r="AL53" i="35"/>
  <c r="AP53" i="35"/>
  <c r="AQ53" i="35" s="1"/>
  <c r="AY53" i="35" s="1"/>
  <c r="AH66" i="35"/>
  <c r="AN66" i="35"/>
  <c r="AJ66" i="35"/>
  <c r="AP66" i="35"/>
  <c r="AQ66" i="35" s="1"/>
  <c r="AY66" i="35" s="1"/>
  <c r="AL66" i="35"/>
  <c r="V56" i="35"/>
  <c r="T56" i="35"/>
  <c r="U56" i="35" s="1"/>
  <c r="V65" i="35"/>
  <c r="T65" i="35"/>
  <c r="U65" i="35" s="1"/>
  <c r="AN78" i="35"/>
  <c r="AJ78" i="35"/>
  <c r="AP78" i="35"/>
  <c r="AQ78" i="35" s="1"/>
  <c r="AY78" i="35" s="1"/>
  <c r="AL78" i="35"/>
  <c r="AH78" i="35"/>
  <c r="AP118" i="35"/>
  <c r="AQ118" i="35" s="1"/>
  <c r="AY118" i="35" s="1"/>
  <c r="AL118" i="35"/>
  <c r="AH118" i="35"/>
  <c r="AN118" i="35"/>
  <c r="AJ118" i="35"/>
  <c r="AN177" i="35"/>
  <c r="AP177" i="35"/>
  <c r="AQ177" i="35" s="1"/>
  <c r="AY177" i="35" s="1"/>
  <c r="AL177" i="35"/>
  <c r="AJ177" i="35"/>
  <c r="AH177" i="35"/>
  <c r="AN135" i="35"/>
  <c r="AH135" i="35"/>
  <c r="AP135" i="35"/>
  <c r="AQ135" i="35" s="1"/>
  <c r="AY135" i="35" s="1"/>
  <c r="AL135" i="35"/>
  <c r="AJ135" i="35"/>
  <c r="AJ40" i="35"/>
  <c r="AN40" i="35"/>
  <c r="AH40" i="35"/>
  <c r="AP40" i="35"/>
  <c r="AQ40" i="35" s="1"/>
  <c r="AY40" i="35" s="1"/>
  <c r="AL40" i="35"/>
  <c r="AH6" i="35"/>
  <c r="AN6" i="35"/>
  <c r="AJ6" i="35"/>
  <c r="AP6" i="35"/>
  <c r="AQ6" i="35" s="1"/>
  <c r="AY6" i="35" s="1"/>
  <c r="AL6" i="35"/>
  <c r="V113" i="35"/>
  <c r="T113" i="35"/>
  <c r="U113" i="35" s="1"/>
  <c r="V64" i="35"/>
  <c r="T64" i="35"/>
  <c r="U64" i="35" s="1"/>
  <c r="V166" i="35"/>
  <c r="T166" i="35"/>
  <c r="U166" i="35" s="1"/>
  <c r="V75" i="35"/>
  <c r="T75" i="35"/>
  <c r="U75" i="35" s="1"/>
  <c r="V204" i="35"/>
  <c r="T204" i="35"/>
  <c r="U204" i="35" s="1"/>
  <c r="AN24" i="35"/>
  <c r="AH24" i="35"/>
  <c r="AP24" i="35"/>
  <c r="AQ24" i="35" s="1"/>
  <c r="AY24" i="35" s="1"/>
  <c r="AL24" i="35"/>
  <c r="AJ24" i="35"/>
  <c r="T115" i="35"/>
  <c r="U115" i="35" s="1"/>
  <c r="V115" i="35"/>
  <c r="V168" i="35"/>
  <c r="T168" i="35"/>
  <c r="U168" i="35" s="1"/>
  <c r="V126" i="35"/>
  <c r="T126" i="35"/>
  <c r="U126" i="35" s="1"/>
  <c r="AJ35" i="35"/>
  <c r="AH35" i="35"/>
  <c r="AN35" i="35"/>
  <c r="AP35" i="35"/>
  <c r="AQ35" i="35" s="1"/>
  <c r="AY35" i="35" s="1"/>
  <c r="AL35" i="35"/>
  <c r="AJ133" i="35"/>
  <c r="AN133" i="35"/>
  <c r="AH133" i="35"/>
  <c r="AP133" i="35"/>
  <c r="AQ133" i="35" s="1"/>
  <c r="AY133" i="35" s="1"/>
  <c r="AL133" i="35"/>
  <c r="AL107" i="35"/>
  <c r="AJ107" i="35"/>
  <c r="AN107" i="35"/>
  <c r="AH107" i="35"/>
  <c r="AP107" i="35"/>
  <c r="AQ107" i="35" s="1"/>
  <c r="AY107" i="35" s="1"/>
  <c r="V195" i="35"/>
  <c r="T195" i="35"/>
  <c r="U195" i="35" s="1"/>
  <c r="V139" i="35"/>
  <c r="T139" i="35"/>
  <c r="U139" i="35" s="1"/>
  <c r="T10" i="35"/>
  <c r="U10" i="35" s="1"/>
  <c r="V10" i="35"/>
  <c r="AN179" i="35"/>
  <c r="AH179" i="35"/>
  <c r="AP179" i="35"/>
  <c r="AQ179" i="35" s="1"/>
  <c r="AY179" i="35" s="1"/>
  <c r="AL179" i="35"/>
  <c r="AJ179" i="35"/>
  <c r="AJ37" i="35"/>
  <c r="AH37" i="35"/>
  <c r="AN37" i="35"/>
  <c r="AL37" i="35"/>
  <c r="AP37" i="35"/>
  <c r="AQ37" i="35" s="1"/>
  <c r="AY37" i="35" s="1"/>
  <c r="AH50" i="35"/>
  <c r="AL50" i="35"/>
  <c r="AN50" i="35"/>
  <c r="AJ50" i="35"/>
  <c r="AP50" i="35"/>
  <c r="AQ50" i="35" s="1"/>
  <c r="AY50" i="35" s="1"/>
  <c r="AP127" i="35"/>
  <c r="AQ127" i="35" s="1"/>
  <c r="AY127" i="35" s="1"/>
  <c r="AL127" i="35"/>
  <c r="AJ127" i="35"/>
  <c r="AN127" i="35"/>
  <c r="AH127" i="35"/>
  <c r="V162" i="35"/>
  <c r="T162" i="35"/>
  <c r="U162" i="35" s="1"/>
  <c r="AN141" i="35"/>
  <c r="AH141" i="35"/>
  <c r="AP141" i="35"/>
  <c r="AQ141" i="35" s="1"/>
  <c r="AY141" i="35" s="1"/>
  <c r="AL141" i="35"/>
  <c r="AJ141" i="35"/>
  <c r="T4" i="35"/>
  <c r="U4" i="35" s="1"/>
  <c r="V4" i="35"/>
  <c r="V34" i="35"/>
  <c r="T34" i="35"/>
  <c r="U34" i="35" s="1"/>
  <c r="AH154" i="35"/>
  <c r="AN154" i="35"/>
  <c r="AJ154" i="35"/>
  <c r="AP154" i="35"/>
  <c r="AQ154" i="35" s="1"/>
  <c r="AY154" i="35" s="1"/>
  <c r="AL154" i="35"/>
  <c r="AJ149" i="35"/>
  <c r="AN149" i="35"/>
  <c r="AH149" i="35"/>
  <c r="AP149" i="35"/>
  <c r="AQ149" i="35" s="1"/>
  <c r="AY149" i="35" s="1"/>
  <c r="AL149" i="35"/>
  <c r="AP112" i="35"/>
  <c r="AQ112" i="35" s="1"/>
  <c r="AY112" i="35" s="1"/>
  <c r="AH112" i="35"/>
  <c r="AL112" i="35"/>
  <c r="AN112" i="35"/>
  <c r="AJ112" i="35"/>
  <c r="AL12" i="35"/>
  <c r="AJ12" i="35"/>
  <c r="AN12" i="35"/>
  <c r="AH12" i="35"/>
  <c r="AP12" i="35"/>
  <c r="AQ12" i="35" s="1"/>
  <c r="AY12" i="35" s="1"/>
  <c r="V104" i="35"/>
  <c r="T104" i="35"/>
  <c r="U104" i="35" s="1"/>
  <c r="T167" i="35"/>
  <c r="U167" i="35" s="1"/>
  <c r="V167" i="35"/>
  <c r="V25" i="35"/>
  <c r="T25" i="35"/>
  <c r="U25" i="35" s="1"/>
  <c r="V38" i="35"/>
  <c r="T38" i="35"/>
  <c r="U38" i="35" s="1"/>
  <c r="V116" i="35"/>
  <c r="T116" i="35"/>
  <c r="U116" i="35" s="1"/>
  <c r="T81" i="35"/>
  <c r="U81" i="35" s="1"/>
  <c r="V81" i="35"/>
  <c r="T94" i="35"/>
  <c r="U94" i="35" s="1"/>
  <c r="V94" i="35"/>
  <c r="AP155" i="35"/>
  <c r="AQ155" i="35" s="1"/>
  <c r="AY155" i="35" s="1"/>
  <c r="AL155" i="35"/>
  <c r="AJ155" i="35"/>
  <c r="AN155" i="35"/>
  <c r="AH155" i="35"/>
  <c r="AP26" i="35"/>
  <c r="AQ26" i="35" s="1"/>
  <c r="AY26" i="35" s="1"/>
  <c r="AH26" i="35"/>
  <c r="AL26" i="35"/>
  <c r="AN26" i="35"/>
  <c r="AJ26" i="35"/>
  <c r="V194" i="35"/>
  <c r="T194" i="35"/>
  <c r="U194" i="35" s="1"/>
  <c r="T103" i="35"/>
  <c r="U103" i="35" s="1"/>
  <c r="V103" i="35"/>
  <c r="AP131" i="35"/>
  <c r="AQ131" i="35" s="1"/>
  <c r="AY131" i="35" s="1"/>
  <c r="AL131" i="35"/>
  <c r="AJ131" i="35"/>
  <c r="AN131" i="35"/>
  <c r="AH131" i="35"/>
  <c r="V36" i="35"/>
  <c r="T36" i="35"/>
  <c r="U36" i="35" s="1"/>
  <c r="AL201" i="35"/>
  <c r="AJ201" i="35"/>
  <c r="AN201" i="35"/>
  <c r="AH201" i="35"/>
  <c r="AP201" i="35"/>
  <c r="AQ201" i="35" s="1"/>
  <c r="AY201" i="35" s="1"/>
  <c r="V143" i="35"/>
  <c r="T143" i="35"/>
  <c r="U143" i="35" s="1"/>
  <c r="T48" i="35"/>
  <c r="U48" i="35" s="1"/>
  <c r="V48" i="35"/>
  <c r="V14" i="35"/>
  <c r="T14" i="35"/>
  <c r="U14" i="35" s="1"/>
  <c r="V203" i="35"/>
  <c r="T203" i="35"/>
  <c r="U203" i="35" s="1"/>
  <c r="V61" i="35"/>
  <c r="T61" i="35"/>
  <c r="U61" i="35" s="1"/>
  <c r="T74" i="35"/>
  <c r="U74" i="35" s="1"/>
  <c r="V74" i="35"/>
  <c r="V199" i="35"/>
  <c r="T199" i="35"/>
  <c r="U199" i="35" s="1"/>
  <c r="T57" i="35"/>
  <c r="U57" i="35" s="1"/>
  <c r="V57" i="35"/>
  <c r="V70" i="35"/>
  <c r="T70" i="35"/>
  <c r="U70" i="35" s="1"/>
  <c r="AP49" i="35"/>
  <c r="AQ49" i="35" s="1"/>
  <c r="AY49" i="35" s="1"/>
  <c r="AJ49" i="35"/>
  <c r="AH49" i="35"/>
  <c r="AN49" i="35"/>
  <c r="AL49" i="35"/>
  <c r="AL165" i="35"/>
  <c r="AJ165" i="35"/>
  <c r="AN165" i="35"/>
  <c r="AH165" i="35"/>
  <c r="AP165" i="35"/>
  <c r="AQ165" i="35" s="1"/>
  <c r="AY165" i="35" s="1"/>
  <c r="AN123" i="35"/>
  <c r="AH123" i="35"/>
  <c r="AP123" i="35"/>
  <c r="AQ123" i="35" s="1"/>
  <c r="AY123" i="35" s="1"/>
  <c r="AL123" i="35"/>
  <c r="AJ123" i="35"/>
  <c r="AP28" i="35"/>
  <c r="AQ28" i="35" s="1"/>
  <c r="AY28" i="35" s="1"/>
  <c r="AL28" i="35"/>
  <c r="AN28" i="35"/>
  <c r="AJ28" i="35"/>
  <c r="AH28" i="35"/>
  <c r="V185" i="35"/>
  <c r="T185" i="35"/>
  <c r="U185" i="35" s="1"/>
  <c r="AN41" i="35"/>
  <c r="AL41" i="35"/>
  <c r="AP41" i="35"/>
  <c r="AQ41" i="35" s="1"/>
  <c r="AY41" i="35" s="1"/>
  <c r="AJ41" i="35"/>
  <c r="AH41" i="35"/>
  <c r="AJ51" i="35"/>
  <c r="AN51" i="35"/>
  <c r="AH51" i="35"/>
  <c r="AP51" i="35"/>
  <c r="AQ51" i="35" s="1"/>
  <c r="AY51" i="35" s="1"/>
  <c r="AL51" i="35"/>
  <c r="V33" i="35"/>
  <c r="T33" i="35"/>
  <c r="U33" i="35" s="1"/>
  <c r="AP125" i="35"/>
  <c r="AQ125" i="35" s="1"/>
  <c r="AY125" i="35" s="1"/>
  <c r="AL125" i="35"/>
  <c r="AJ125" i="35"/>
  <c r="AN125" i="35"/>
  <c r="AH125" i="35"/>
  <c r="AN190" i="35"/>
  <c r="AJ190" i="35"/>
  <c r="AP190" i="35"/>
  <c r="AQ190" i="35" s="1"/>
  <c r="AY190" i="35" s="1"/>
  <c r="AL190" i="35"/>
  <c r="AH190" i="35"/>
  <c r="AN99" i="35"/>
  <c r="AH99" i="35"/>
  <c r="AP99" i="35"/>
  <c r="AQ99" i="35" s="1"/>
  <c r="AY99" i="35" s="1"/>
  <c r="AL99" i="35"/>
  <c r="AJ99" i="35"/>
  <c r="AH176" i="35"/>
  <c r="AL176" i="35"/>
  <c r="AN176" i="35"/>
  <c r="AJ176" i="35"/>
  <c r="AP176" i="35"/>
  <c r="AQ176" i="35" s="1"/>
  <c r="AY176" i="35" s="1"/>
  <c r="AJ43" i="35"/>
  <c r="AN43" i="35"/>
  <c r="AH43" i="35"/>
  <c r="AP43" i="35"/>
  <c r="AQ43" i="35" s="1"/>
  <c r="AY43" i="35" s="1"/>
  <c r="AL43" i="35"/>
  <c r="AP86" i="35"/>
  <c r="AQ86" i="35" s="1"/>
  <c r="AY86" i="35" s="1"/>
  <c r="AL86" i="35"/>
  <c r="AH86" i="35"/>
  <c r="AN86" i="35"/>
  <c r="AJ86" i="35"/>
  <c r="V152" i="35"/>
  <c r="T152" i="35"/>
  <c r="U152" i="35" s="1"/>
  <c r="V136" i="35"/>
  <c r="T136" i="35"/>
  <c r="U136" i="35" s="1"/>
  <c r="V101" i="35"/>
  <c r="T101" i="35"/>
  <c r="U101" i="35" s="1"/>
  <c r="V114" i="35"/>
  <c r="T114" i="35"/>
  <c r="U114" i="35" s="1"/>
  <c r="V170" i="35"/>
  <c r="T170" i="35"/>
  <c r="U170" i="35" s="1"/>
  <c r="AP161" i="35"/>
  <c r="AQ161" i="35" s="1"/>
  <c r="AY161" i="35" s="1"/>
  <c r="AL161" i="35"/>
  <c r="AJ161" i="35"/>
  <c r="AN161" i="35"/>
  <c r="AH161" i="35"/>
  <c r="V105" i="35"/>
  <c r="T105" i="35"/>
  <c r="U105" i="35" s="1"/>
  <c r="V72" i="35"/>
  <c r="T72" i="35"/>
  <c r="U72" i="35" s="1"/>
  <c r="T163" i="35"/>
  <c r="U163" i="35" s="1"/>
  <c r="V163" i="35"/>
  <c r="AP98" i="35"/>
  <c r="AQ98" i="35" s="1"/>
  <c r="AY98" i="35" s="1"/>
  <c r="AL98" i="35"/>
  <c r="AH98" i="35"/>
  <c r="AN98" i="35"/>
  <c r="AJ98" i="35"/>
  <c r="AN132" i="35"/>
  <c r="AJ132" i="35"/>
  <c r="AP132" i="35"/>
  <c r="AQ132" i="35" s="1"/>
  <c r="AY132" i="35" s="1"/>
  <c r="AH132" i="35"/>
  <c r="AL132" i="35"/>
  <c r="AP97" i="35"/>
  <c r="AQ97" i="35" s="1"/>
  <c r="AY97" i="35" s="1"/>
  <c r="AL97" i="35"/>
  <c r="AJ97" i="35"/>
  <c r="AN97" i="35"/>
  <c r="AH97" i="35"/>
  <c r="AH110" i="35"/>
  <c r="AN110" i="35"/>
  <c r="AJ110" i="35"/>
  <c r="AP110" i="35"/>
  <c r="AQ110" i="35" s="1"/>
  <c r="AY110" i="35" s="1"/>
  <c r="AL110" i="35"/>
  <c r="AP171" i="35"/>
  <c r="AQ171" i="35" s="1"/>
  <c r="AY171" i="35" s="1"/>
  <c r="AL171" i="35"/>
  <c r="AJ171" i="35"/>
  <c r="AN171" i="35"/>
  <c r="AH171" i="35"/>
  <c r="AJ29" i="35"/>
  <c r="AH29" i="35"/>
  <c r="AN29" i="35"/>
  <c r="AL29" i="35"/>
  <c r="AP29" i="35"/>
  <c r="AQ29" i="35" s="1"/>
  <c r="AY29" i="35" s="1"/>
  <c r="AN42" i="35"/>
  <c r="AJ42" i="35"/>
  <c r="AP42" i="35"/>
  <c r="AQ42" i="35" s="1"/>
  <c r="AY42" i="35" s="1"/>
  <c r="AH42" i="35"/>
  <c r="AL42" i="35"/>
  <c r="T124" i="35"/>
  <c r="U124" i="35" s="1"/>
  <c r="V124" i="35"/>
  <c r="T89" i="35"/>
  <c r="U89" i="35" s="1"/>
  <c r="V89" i="35"/>
  <c r="V102" i="35"/>
  <c r="T102" i="35"/>
  <c r="U102" i="35" s="1"/>
  <c r="AJ159" i="35"/>
  <c r="AN159" i="35"/>
  <c r="AH159" i="35"/>
  <c r="AP159" i="35"/>
  <c r="AQ159" i="35" s="1"/>
  <c r="AY159" i="35" s="1"/>
  <c r="AL159" i="35"/>
  <c r="AJ17" i="35"/>
  <c r="AH17" i="35"/>
  <c r="AN17" i="35"/>
  <c r="AL17" i="35"/>
  <c r="AP17" i="35"/>
  <c r="AQ17" i="35" s="1"/>
  <c r="AY17" i="35" s="1"/>
  <c r="AN30" i="35"/>
  <c r="AJ30" i="35"/>
  <c r="AP30" i="35"/>
  <c r="AQ30" i="35" s="1"/>
  <c r="AY30" i="35" s="1"/>
  <c r="AL30" i="35"/>
  <c r="AH30" i="35"/>
  <c r="E119" i="55"/>
  <c r="E123" i="55" s="1"/>
  <c r="E124" i="57"/>
  <c r="E124" i="55"/>
  <c r="E119" i="57"/>
  <c r="P122" i="57"/>
  <c r="P124" i="57"/>
  <c r="P119" i="57"/>
  <c r="P124" i="55"/>
  <c r="P122" i="55"/>
  <c r="P119" i="55"/>
  <c r="AM202" i="20"/>
  <c r="E123" i="57"/>
  <c r="F119" i="55"/>
  <c r="F122" i="55"/>
  <c r="F124" i="55"/>
  <c r="F124" i="57"/>
  <c r="F122" i="57"/>
  <c r="F119" i="57"/>
  <c r="L122" i="55"/>
  <c r="L124" i="55"/>
  <c r="L119" i="55"/>
  <c r="L122" i="57"/>
  <c r="L124" i="57"/>
  <c r="L119" i="57"/>
  <c r="Q113" i="29"/>
  <c r="Y113" i="29" s="1"/>
  <c r="O113" i="29"/>
  <c r="Q177" i="29"/>
  <c r="Y177" i="29" s="1"/>
  <c r="O177" i="29"/>
  <c r="Q178" i="29"/>
  <c r="Y178" i="29" s="1"/>
  <c r="O178" i="29"/>
  <c r="Q51" i="29"/>
  <c r="Y51" i="29" s="1"/>
  <c r="O51" i="29"/>
  <c r="Q115" i="29"/>
  <c r="Y115" i="29" s="1"/>
  <c r="O115" i="29"/>
  <c r="Q64" i="29"/>
  <c r="Y64" i="29" s="1"/>
  <c r="O64" i="29"/>
  <c r="Q192" i="29"/>
  <c r="Y192" i="29" s="1"/>
  <c r="O192" i="29"/>
  <c r="Q54" i="29"/>
  <c r="Y54" i="29" s="1"/>
  <c r="O54" i="29"/>
  <c r="Q118" i="29"/>
  <c r="Y118" i="29" s="1"/>
  <c r="O118" i="29"/>
  <c r="Q182" i="29"/>
  <c r="Y182" i="29" s="1"/>
  <c r="O182" i="29"/>
  <c r="O183" i="29"/>
  <c r="Q183" i="29"/>
  <c r="Y183" i="29" s="1"/>
  <c r="Q104" i="29"/>
  <c r="Y104" i="29" s="1"/>
  <c r="O104" i="29"/>
  <c r="Q137" i="29"/>
  <c r="Y137" i="29" s="1"/>
  <c r="O137" i="29"/>
  <c r="Q10" i="29"/>
  <c r="Y10" i="29" s="1"/>
  <c r="O10" i="29"/>
  <c r="Q11" i="29"/>
  <c r="Y11" i="29" s="1"/>
  <c r="O11" i="29"/>
  <c r="Q8" i="29"/>
  <c r="Y8" i="29" s="1"/>
  <c r="O8" i="29"/>
  <c r="Q125" i="29"/>
  <c r="Y125" i="29" s="1"/>
  <c r="O125" i="29"/>
  <c r="O127" i="29"/>
  <c r="Q127" i="29"/>
  <c r="Y127" i="29" s="1"/>
  <c r="Q60" i="29"/>
  <c r="Y60" i="29" s="1"/>
  <c r="O60" i="29"/>
  <c r="O124" i="29"/>
  <c r="Q124" i="29"/>
  <c r="Y124" i="29" s="1"/>
  <c r="Q188" i="29"/>
  <c r="Y188" i="29" s="1"/>
  <c r="O188" i="29"/>
  <c r="Q5" i="29"/>
  <c r="Y5" i="29" s="1"/>
  <c r="O5" i="29"/>
  <c r="Q129" i="29"/>
  <c r="Y129" i="29" s="1"/>
  <c r="O129" i="29"/>
  <c r="Q66" i="29"/>
  <c r="Y66" i="29" s="1"/>
  <c r="O66" i="29"/>
  <c r="Q131" i="29"/>
  <c r="Y131" i="29" s="1"/>
  <c r="O131" i="29"/>
  <c r="Q195" i="29"/>
  <c r="Y195" i="29" s="1"/>
  <c r="O195" i="29"/>
  <c r="O80" i="29"/>
  <c r="Q80" i="29"/>
  <c r="Y80" i="29" s="1"/>
  <c r="Q69" i="29"/>
  <c r="Y69" i="29" s="1"/>
  <c r="O69" i="29"/>
  <c r="Q197" i="29"/>
  <c r="Y197" i="29" s="1"/>
  <c r="O197" i="29"/>
  <c r="Q134" i="29"/>
  <c r="Y134" i="29" s="1"/>
  <c r="O134" i="29"/>
  <c r="Q71" i="29"/>
  <c r="Y71" i="29" s="1"/>
  <c r="O71" i="29"/>
  <c r="Q199" i="29"/>
  <c r="Y199" i="29" s="1"/>
  <c r="O199" i="29"/>
  <c r="Q132" i="29"/>
  <c r="Y132" i="29" s="1"/>
  <c r="O132" i="29"/>
  <c r="Q136" i="29"/>
  <c r="Y136" i="29" s="1"/>
  <c r="O136" i="29"/>
  <c r="Q89" i="29"/>
  <c r="Y89" i="29" s="1"/>
  <c r="O89" i="29"/>
  <c r="Q26" i="29"/>
  <c r="Y26" i="29" s="1"/>
  <c r="O26" i="29"/>
  <c r="Q154" i="29"/>
  <c r="Y154" i="29" s="1"/>
  <c r="O154" i="29"/>
  <c r="Q91" i="29"/>
  <c r="Y91" i="29" s="1"/>
  <c r="O91" i="29"/>
  <c r="Q24" i="29"/>
  <c r="Y24" i="29" s="1"/>
  <c r="O24" i="29"/>
  <c r="Q22" i="29"/>
  <c r="Y22" i="29" s="1"/>
  <c r="O22" i="29"/>
  <c r="Q41" i="29"/>
  <c r="Y41" i="29" s="1"/>
  <c r="O41" i="29"/>
  <c r="Q169" i="29"/>
  <c r="Y169" i="29" s="1"/>
  <c r="O169" i="29"/>
  <c r="Q106" i="29"/>
  <c r="Y106" i="29" s="1"/>
  <c r="O106" i="29"/>
  <c r="Q43" i="29"/>
  <c r="Y43" i="29" s="1"/>
  <c r="O43" i="29"/>
  <c r="Q107" i="29"/>
  <c r="Y107" i="29" s="1"/>
  <c r="O107" i="29"/>
  <c r="Q171" i="29"/>
  <c r="Y171" i="29" s="1"/>
  <c r="O171" i="29"/>
  <c r="O29" i="29"/>
  <c r="Q29" i="29"/>
  <c r="Y29" i="29" s="1"/>
  <c r="O93" i="29"/>
  <c r="Q93" i="29"/>
  <c r="Y93" i="29" s="1"/>
  <c r="O95" i="29"/>
  <c r="Q95" i="29"/>
  <c r="Y95" i="29" s="1"/>
  <c r="Q159" i="29"/>
  <c r="Y159" i="29" s="1"/>
  <c r="O159" i="29"/>
  <c r="Q28" i="29"/>
  <c r="Y28" i="29" s="1"/>
  <c r="O28" i="29"/>
  <c r="Q156" i="29"/>
  <c r="Y156" i="29" s="1"/>
  <c r="O156" i="29"/>
  <c r="Q48" i="29"/>
  <c r="Y48" i="29" s="1"/>
  <c r="O48" i="29"/>
  <c r="Q33" i="29"/>
  <c r="Y33" i="29" s="1"/>
  <c r="O33" i="29"/>
  <c r="Q161" i="29"/>
  <c r="Y161" i="29" s="1"/>
  <c r="O161" i="29"/>
  <c r="Q98" i="29"/>
  <c r="Y98" i="29" s="1"/>
  <c r="O98" i="29"/>
  <c r="Q99" i="29"/>
  <c r="Y99" i="29" s="1"/>
  <c r="O99" i="29"/>
  <c r="Q163" i="29"/>
  <c r="Y163" i="29" s="1"/>
  <c r="O163" i="29"/>
  <c r="Q144" i="29"/>
  <c r="Y144" i="29" s="1"/>
  <c r="O144" i="29"/>
  <c r="Q101" i="29"/>
  <c r="Y101" i="29" s="1"/>
  <c r="O101" i="29"/>
  <c r="Q38" i="29"/>
  <c r="Y38" i="29" s="1"/>
  <c r="O38" i="29"/>
  <c r="Q166" i="29"/>
  <c r="Y166" i="29" s="1"/>
  <c r="O166" i="29"/>
  <c r="Q103" i="29"/>
  <c r="Y103" i="29" s="1"/>
  <c r="O103" i="29"/>
  <c r="Q36" i="29"/>
  <c r="Y36" i="29" s="1"/>
  <c r="O36" i="29"/>
  <c r="Q164" i="29"/>
  <c r="Y164" i="29" s="1"/>
  <c r="O164" i="29"/>
  <c r="Q72" i="29"/>
  <c r="Y72" i="29" s="1"/>
  <c r="O72" i="29"/>
  <c r="J26" i="46"/>
  <c r="F26" i="46"/>
  <c r="B26" i="46"/>
  <c r="G26" i="46"/>
  <c r="I26" i="46"/>
  <c r="E26" i="46"/>
  <c r="H26" i="46"/>
  <c r="A26" i="46"/>
  <c r="C26" i="46"/>
  <c r="E21" i="46"/>
  <c r="I21" i="46"/>
  <c r="F21" i="46"/>
  <c r="A21" i="46"/>
  <c r="B21" i="46"/>
  <c r="G21" i="46"/>
  <c r="J21" i="46"/>
  <c r="C21" i="46"/>
  <c r="H21" i="46"/>
  <c r="G43" i="46"/>
  <c r="J43" i="46"/>
  <c r="F43" i="46"/>
  <c r="H43" i="46"/>
  <c r="B43" i="46"/>
  <c r="I43" i="46"/>
  <c r="C43" i="46"/>
  <c r="A43" i="46"/>
  <c r="E43" i="46"/>
  <c r="B58" i="46"/>
  <c r="G58" i="46"/>
  <c r="E58" i="46"/>
  <c r="I58" i="46"/>
  <c r="A58" i="46"/>
  <c r="C58" i="46"/>
  <c r="H58" i="46"/>
  <c r="J58" i="46"/>
  <c r="F58" i="46"/>
  <c r="B357" i="46"/>
  <c r="G357" i="46"/>
  <c r="J357" i="46"/>
  <c r="C357" i="46"/>
  <c r="H357" i="46"/>
  <c r="E357" i="46"/>
  <c r="I357" i="46"/>
  <c r="F357" i="46"/>
  <c r="A357" i="46"/>
  <c r="E293" i="46"/>
  <c r="I293" i="46"/>
  <c r="F293" i="46"/>
  <c r="A293" i="46"/>
  <c r="B293" i="46"/>
  <c r="G293" i="46"/>
  <c r="J293" i="46"/>
  <c r="C293" i="46"/>
  <c r="H293" i="46"/>
  <c r="E364" i="46"/>
  <c r="I364" i="46"/>
  <c r="C364" i="46"/>
  <c r="F364" i="46"/>
  <c r="A364" i="46"/>
  <c r="G364" i="46"/>
  <c r="J364" i="46"/>
  <c r="H364" i="46"/>
  <c r="B364" i="46"/>
  <c r="G300" i="46"/>
  <c r="J300" i="46"/>
  <c r="H300" i="46"/>
  <c r="B300" i="46"/>
  <c r="E300" i="46"/>
  <c r="I300" i="46"/>
  <c r="C300" i="46"/>
  <c r="F300" i="46"/>
  <c r="A300" i="46"/>
  <c r="G367" i="46"/>
  <c r="J367" i="46"/>
  <c r="F367" i="46"/>
  <c r="H367" i="46"/>
  <c r="B367" i="46"/>
  <c r="I367" i="46"/>
  <c r="C367" i="46"/>
  <c r="A367" i="46"/>
  <c r="E367" i="46"/>
  <c r="I303" i="46"/>
  <c r="C303" i="46"/>
  <c r="A303" i="46"/>
  <c r="E303" i="46"/>
  <c r="G303" i="46"/>
  <c r="J303" i="46"/>
  <c r="F303" i="46"/>
  <c r="H303" i="46"/>
  <c r="B303" i="46"/>
  <c r="G49" i="46"/>
  <c r="A49" i="46"/>
  <c r="C49" i="46"/>
  <c r="H49" i="46"/>
  <c r="J49" i="46"/>
  <c r="E49" i="46"/>
  <c r="B49" i="46"/>
  <c r="F49" i="46"/>
  <c r="I49" i="46"/>
  <c r="G44" i="46"/>
  <c r="E44" i="46"/>
  <c r="H44" i="46"/>
  <c r="B44" i="46"/>
  <c r="A44" i="46"/>
  <c r="I44" i="46"/>
  <c r="F44" i="46"/>
  <c r="J44" i="46"/>
  <c r="C44" i="46"/>
  <c r="J7" i="46"/>
  <c r="F7" i="46"/>
  <c r="H7" i="46"/>
  <c r="C7" i="46"/>
  <c r="G7" i="46"/>
  <c r="I7" i="46"/>
  <c r="E7" i="46"/>
  <c r="A7" i="46"/>
  <c r="B7" i="46"/>
  <c r="C385" i="46"/>
  <c r="H385" i="46"/>
  <c r="E385" i="46"/>
  <c r="I385" i="46"/>
  <c r="F385" i="46"/>
  <c r="A385" i="46"/>
  <c r="B385" i="46"/>
  <c r="G385" i="46"/>
  <c r="J385" i="46"/>
  <c r="F321" i="46"/>
  <c r="A321" i="46"/>
  <c r="B321" i="46"/>
  <c r="G321" i="46"/>
  <c r="J321" i="46"/>
  <c r="C321" i="46"/>
  <c r="H321" i="46"/>
  <c r="E321" i="46"/>
  <c r="I321" i="46"/>
  <c r="F392" i="46"/>
  <c r="A392" i="46"/>
  <c r="G392" i="46"/>
  <c r="J392" i="46"/>
  <c r="H392" i="46"/>
  <c r="B392" i="46"/>
  <c r="E392" i="46"/>
  <c r="I392" i="46"/>
  <c r="C392" i="46"/>
  <c r="H328" i="46"/>
  <c r="B328" i="46"/>
  <c r="E328" i="46"/>
  <c r="I328" i="46"/>
  <c r="C328" i="46"/>
  <c r="F328" i="46"/>
  <c r="A328" i="46"/>
  <c r="G328" i="46"/>
  <c r="J328" i="46"/>
  <c r="H395" i="46"/>
  <c r="B395" i="46"/>
  <c r="I395" i="46"/>
  <c r="C395" i="46"/>
  <c r="A395" i="46"/>
  <c r="E395" i="46"/>
  <c r="G395" i="46"/>
  <c r="J395" i="46"/>
  <c r="F395" i="46"/>
  <c r="A331" i="46"/>
  <c r="E331" i="46"/>
  <c r="G331" i="46"/>
  <c r="J331" i="46"/>
  <c r="F331" i="46"/>
  <c r="H331" i="46"/>
  <c r="B331" i="46"/>
  <c r="I331" i="46"/>
  <c r="C331" i="46"/>
  <c r="C42" i="46"/>
  <c r="H42" i="46"/>
  <c r="A42" i="46"/>
  <c r="F42" i="46"/>
  <c r="E42" i="46"/>
  <c r="J42" i="46"/>
  <c r="G42" i="46"/>
  <c r="B42" i="46"/>
  <c r="I42" i="46"/>
  <c r="C29" i="46"/>
  <c r="H29" i="46"/>
  <c r="J29" i="46"/>
  <c r="E29" i="46"/>
  <c r="I29" i="46"/>
  <c r="F29" i="46"/>
  <c r="B29" i="46"/>
  <c r="G29" i="46"/>
  <c r="A29" i="46"/>
  <c r="B51" i="46"/>
  <c r="C51" i="46"/>
  <c r="I51" i="46"/>
  <c r="E51" i="46"/>
  <c r="G51" i="46"/>
  <c r="A51" i="46"/>
  <c r="F51" i="46"/>
  <c r="H51" i="46"/>
  <c r="J51" i="46"/>
  <c r="F16" i="46"/>
  <c r="A16" i="46"/>
  <c r="C16" i="46"/>
  <c r="G16" i="46"/>
  <c r="J16" i="46"/>
  <c r="H16" i="46"/>
  <c r="E16" i="46"/>
  <c r="I16" i="46"/>
  <c r="B16" i="46"/>
  <c r="E365" i="46"/>
  <c r="I365" i="46"/>
  <c r="F365" i="46"/>
  <c r="A365" i="46"/>
  <c r="B365" i="46"/>
  <c r="G365" i="46"/>
  <c r="J365" i="46"/>
  <c r="C365" i="46"/>
  <c r="H365" i="46"/>
  <c r="B301" i="46"/>
  <c r="G301" i="46"/>
  <c r="J301" i="46"/>
  <c r="C301" i="46"/>
  <c r="H301" i="46"/>
  <c r="E301" i="46"/>
  <c r="I301" i="46"/>
  <c r="F301" i="46"/>
  <c r="A301" i="46"/>
  <c r="G372" i="46"/>
  <c r="J372" i="46"/>
  <c r="H372" i="46"/>
  <c r="B372" i="46"/>
  <c r="E372" i="46"/>
  <c r="I372" i="46"/>
  <c r="C372" i="46"/>
  <c r="F372" i="46"/>
  <c r="A372" i="46"/>
  <c r="E308" i="46"/>
  <c r="I308" i="46"/>
  <c r="C308" i="46"/>
  <c r="F308" i="46"/>
  <c r="A308" i="46"/>
  <c r="G308" i="46"/>
  <c r="J308" i="46"/>
  <c r="H308" i="46"/>
  <c r="B308" i="46"/>
  <c r="I375" i="46"/>
  <c r="C375" i="46"/>
  <c r="A375" i="46"/>
  <c r="E375" i="46"/>
  <c r="G375" i="46"/>
  <c r="J375" i="46"/>
  <c r="F375" i="46"/>
  <c r="H375" i="46"/>
  <c r="B375" i="46"/>
  <c r="G311" i="46"/>
  <c r="J311" i="46"/>
  <c r="F311" i="46"/>
  <c r="H311" i="46"/>
  <c r="B311" i="46"/>
  <c r="I311" i="46"/>
  <c r="C311" i="46"/>
  <c r="A311" i="46"/>
  <c r="E311" i="46"/>
  <c r="B10" i="46"/>
  <c r="I10" i="46"/>
  <c r="E10" i="46"/>
  <c r="C10" i="46"/>
  <c r="H10" i="46"/>
  <c r="A10" i="46"/>
  <c r="F10" i="46"/>
  <c r="J10" i="46"/>
  <c r="G10" i="46"/>
  <c r="C9" i="46"/>
  <c r="B9" i="46"/>
  <c r="G9" i="46"/>
  <c r="E9" i="46"/>
  <c r="I9" i="46"/>
  <c r="F9" i="46"/>
  <c r="A9" i="46"/>
  <c r="H9" i="46"/>
  <c r="J9" i="46"/>
  <c r="A31" i="46"/>
  <c r="F31" i="46"/>
  <c r="G31" i="46"/>
  <c r="J31" i="46"/>
  <c r="B31" i="46"/>
  <c r="H31" i="46"/>
  <c r="C31" i="46"/>
  <c r="E31" i="46"/>
  <c r="I31" i="46"/>
  <c r="J6" i="46"/>
  <c r="F6" i="46"/>
  <c r="C6" i="46"/>
  <c r="I6" i="46"/>
  <c r="G6" i="46"/>
  <c r="A6" i="46"/>
  <c r="H6" i="46"/>
  <c r="B6" i="46"/>
  <c r="E6" i="46"/>
  <c r="F345" i="46"/>
  <c r="A345" i="46"/>
  <c r="B345" i="46"/>
  <c r="G345" i="46"/>
  <c r="J345" i="46"/>
  <c r="C345" i="46"/>
  <c r="H345" i="46"/>
  <c r="E345" i="46"/>
  <c r="I345" i="46"/>
  <c r="C281" i="46"/>
  <c r="H281" i="46"/>
  <c r="E281" i="46"/>
  <c r="I281" i="46"/>
  <c r="F281" i="46"/>
  <c r="A281" i="46"/>
  <c r="B281" i="46"/>
  <c r="G281" i="46"/>
  <c r="J281" i="46"/>
  <c r="H352" i="46"/>
  <c r="B352" i="46"/>
  <c r="E352" i="46"/>
  <c r="I352" i="46"/>
  <c r="C352" i="46"/>
  <c r="F352" i="46"/>
  <c r="A352" i="46"/>
  <c r="G352" i="46"/>
  <c r="J352" i="46"/>
  <c r="F288" i="46"/>
  <c r="A288" i="46"/>
  <c r="G288" i="46"/>
  <c r="J288" i="46"/>
  <c r="H288" i="46"/>
  <c r="B288" i="46"/>
  <c r="E288" i="46"/>
  <c r="I288" i="46"/>
  <c r="C288" i="46"/>
  <c r="A355" i="46"/>
  <c r="E355" i="46"/>
  <c r="G355" i="46"/>
  <c r="J355" i="46"/>
  <c r="F355" i="46"/>
  <c r="H355" i="46"/>
  <c r="B355" i="46"/>
  <c r="I355" i="46"/>
  <c r="C355" i="46"/>
  <c r="H287" i="46"/>
  <c r="B287" i="46"/>
  <c r="I287" i="46"/>
  <c r="C287" i="46"/>
  <c r="A287" i="46"/>
  <c r="E287" i="46"/>
  <c r="G287" i="46"/>
  <c r="J287" i="46"/>
  <c r="F287" i="46"/>
  <c r="B362" i="46"/>
  <c r="G362" i="46"/>
  <c r="I362" i="46"/>
  <c r="C362" i="46"/>
  <c r="H362" i="46"/>
  <c r="A362" i="46"/>
  <c r="E362" i="46"/>
  <c r="J362" i="46"/>
  <c r="F362" i="46"/>
  <c r="A298" i="46"/>
  <c r="E298" i="46"/>
  <c r="J298" i="46"/>
  <c r="F298" i="46"/>
  <c r="B298" i="46"/>
  <c r="G298" i="46"/>
  <c r="I298" i="46"/>
  <c r="C298" i="46"/>
  <c r="H298" i="46"/>
  <c r="C225" i="46"/>
  <c r="H225" i="46"/>
  <c r="A225" i="46"/>
  <c r="E225" i="46"/>
  <c r="I225" i="46"/>
  <c r="J225" i="46"/>
  <c r="F225" i="46"/>
  <c r="B225" i="46"/>
  <c r="G225" i="46"/>
  <c r="J161" i="46"/>
  <c r="F161" i="46"/>
  <c r="B161" i="46"/>
  <c r="G161" i="46"/>
  <c r="C161" i="46"/>
  <c r="H161" i="46"/>
  <c r="A161" i="46"/>
  <c r="E161" i="46"/>
  <c r="I161" i="46"/>
  <c r="C97" i="46"/>
  <c r="H97" i="46"/>
  <c r="A97" i="46"/>
  <c r="E97" i="46"/>
  <c r="I97" i="46"/>
  <c r="J97" i="46"/>
  <c r="F97" i="46"/>
  <c r="B97" i="46"/>
  <c r="G97" i="46"/>
  <c r="E240" i="46"/>
  <c r="I240" i="46"/>
  <c r="F240" i="46"/>
  <c r="A240" i="46"/>
  <c r="G240" i="46"/>
  <c r="J240" i="46"/>
  <c r="C240" i="46"/>
  <c r="H240" i="46"/>
  <c r="B240" i="46"/>
  <c r="G176" i="46"/>
  <c r="J176" i="46"/>
  <c r="C176" i="46"/>
  <c r="H176" i="46"/>
  <c r="B176" i="46"/>
  <c r="E176" i="46"/>
  <c r="I176" i="46"/>
  <c r="F176" i="46"/>
  <c r="A176" i="46"/>
  <c r="E112" i="46"/>
  <c r="I112" i="46"/>
  <c r="F112" i="46"/>
  <c r="A112" i="46"/>
  <c r="G112" i="46"/>
  <c r="J112" i="46"/>
  <c r="C112" i="46"/>
  <c r="H112" i="46"/>
  <c r="B112" i="46"/>
  <c r="I255" i="46"/>
  <c r="C255" i="46"/>
  <c r="F255" i="46"/>
  <c r="A255" i="46"/>
  <c r="E255" i="46"/>
  <c r="G255" i="46"/>
  <c r="J255" i="46"/>
  <c r="H255" i="46"/>
  <c r="B255" i="46"/>
  <c r="G191" i="46"/>
  <c r="J191" i="46"/>
  <c r="H191" i="46"/>
  <c r="B191" i="46"/>
  <c r="I191" i="46"/>
  <c r="C191" i="46"/>
  <c r="F191" i="46"/>
  <c r="A191" i="46"/>
  <c r="E191" i="46"/>
  <c r="I127" i="46"/>
  <c r="C127" i="46"/>
  <c r="F127" i="46"/>
  <c r="A127" i="46"/>
  <c r="E127" i="46"/>
  <c r="G127" i="46"/>
  <c r="J127" i="46"/>
  <c r="H127" i="46"/>
  <c r="B127" i="46"/>
  <c r="G63" i="46"/>
  <c r="J63" i="46"/>
  <c r="H63" i="46"/>
  <c r="B63" i="46"/>
  <c r="I63" i="46"/>
  <c r="C63" i="46"/>
  <c r="F63" i="46"/>
  <c r="A63" i="46"/>
  <c r="E63" i="46"/>
  <c r="J206" i="46"/>
  <c r="F206" i="46"/>
  <c r="H206" i="46"/>
  <c r="B206" i="46"/>
  <c r="G206" i="46"/>
  <c r="I206" i="46"/>
  <c r="C206" i="46"/>
  <c r="A206" i="46"/>
  <c r="E206" i="46"/>
  <c r="I142" i="46"/>
  <c r="C142" i="46"/>
  <c r="A142" i="46"/>
  <c r="E142" i="46"/>
  <c r="J142" i="46"/>
  <c r="F142" i="46"/>
  <c r="H142" i="46"/>
  <c r="B142" i="46"/>
  <c r="G142" i="46"/>
  <c r="J78" i="46"/>
  <c r="F78" i="46"/>
  <c r="H78" i="46"/>
  <c r="B78" i="46"/>
  <c r="G78" i="46"/>
  <c r="I78" i="46"/>
  <c r="C78" i="46"/>
  <c r="A78" i="46"/>
  <c r="E78" i="46"/>
  <c r="AD356" i="28"/>
  <c r="U356" i="28"/>
  <c r="T356" i="28"/>
  <c r="S356" i="28"/>
  <c r="R356" i="28"/>
  <c r="Q356" i="28"/>
  <c r="P356" i="28"/>
  <c r="O356" i="28"/>
  <c r="V356" i="28"/>
  <c r="K356" i="28"/>
  <c r="H356" i="28"/>
  <c r="G356" i="28"/>
  <c r="F356" i="28"/>
  <c r="E356" i="28"/>
  <c r="D356" i="28"/>
  <c r="C356" i="28"/>
  <c r="L356" i="28"/>
  <c r="AJ356" i="28"/>
  <c r="AI356" i="28"/>
  <c r="AH356" i="28"/>
  <c r="AG356" i="28"/>
  <c r="AF356" i="28"/>
  <c r="AE356" i="28"/>
  <c r="M356" i="28"/>
  <c r="B356" i="28"/>
  <c r="AC356" i="28"/>
  <c r="AB356" i="28"/>
  <c r="AA356" i="28"/>
  <c r="Z356" i="28"/>
  <c r="Y356" i="28"/>
  <c r="X356" i="28"/>
  <c r="W356" i="28"/>
  <c r="N356" i="28"/>
  <c r="L292" i="28"/>
  <c r="AJ292" i="28"/>
  <c r="AI292" i="28"/>
  <c r="AH292" i="28"/>
  <c r="AG292" i="28"/>
  <c r="AF292" i="28"/>
  <c r="AE292" i="28"/>
  <c r="M292" i="28"/>
  <c r="B292" i="28"/>
  <c r="AC292" i="28"/>
  <c r="AB292" i="28"/>
  <c r="AA292" i="28"/>
  <c r="Z292" i="28"/>
  <c r="Y292" i="28"/>
  <c r="X292" i="28"/>
  <c r="W292" i="28"/>
  <c r="N292" i="28"/>
  <c r="AD292" i="28"/>
  <c r="U292" i="28"/>
  <c r="T292" i="28"/>
  <c r="S292" i="28"/>
  <c r="R292" i="28"/>
  <c r="Q292" i="28"/>
  <c r="P292" i="28"/>
  <c r="O292" i="28"/>
  <c r="V292" i="28"/>
  <c r="K292" i="28"/>
  <c r="H292" i="28"/>
  <c r="G292" i="28"/>
  <c r="F292" i="28"/>
  <c r="E292" i="28"/>
  <c r="D292" i="28"/>
  <c r="C292" i="28"/>
  <c r="AD228" i="28"/>
  <c r="U228" i="28"/>
  <c r="T228" i="28"/>
  <c r="S228" i="28"/>
  <c r="R228" i="28"/>
  <c r="Q228" i="28"/>
  <c r="P228" i="28"/>
  <c r="O228" i="28"/>
  <c r="V228" i="28"/>
  <c r="K228" i="28"/>
  <c r="H228" i="28"/>
  <c r="G228" i="28"/>
  <c r="F228" i="28"/>
  <c r="E228" i="28"/>
  <c r="D228" i="28"/>
  <c r="C228" i="28"/>
  <c r="L228" i="28"/>
  <c r="AJ228" i="28"/>
  <c r="AI228" i="28"/>
  <c r="AH228" i="28"/>
  <c r="AG228" i="28"/>
  <c r="AF228" i="28"/>
  <c r="AE228" i="28"/>
  <c r="M228" i="28"/>
  <c r="B228" i="28"/>
  <c r="AC228" i="28"/>
  <c r="AB228" i="28"/>
  <c r="AA228" i="28"/>
  <c r="Z228" i="28"/>
  <c r="Y228" i="28"/>
  <c r="X228" i="28"/>
  <c r="W228" i="28"/>
  <c r="N228" i="28"/>
  <c r="L164" i="28"/>
  <c r="AJ164" i="28"/>
  <c r="AI164" i="28"/>
  <c r="AH164" i="28"/>
  <c r="AG164" i="28"/>
  <c r="AF164" i="28"/>
  <c r="AE164" i="28"/>
  <c r="M164" i="28"/>
  <c r="B164" i="28"/>
  <c r="AC164" i="28"/>
  <c r="AB164" i="28"/>
  <c r="AA164" i="28"/>
  <c r="Z164" i="28"/>
  <c r="Y164" i="28"/>
  <c r="X164" i="28"/>
  <c r="W164" i="28"/>
  <c r="N164" i="28"/>
  <c r="AD164" i="28"/>
  <c r="U164" i="28"/>
  <c r="T164" i="28"/>
  <c r="S164" i="28"/>
  <c r="R164" i="28"/>
  <c r="Q164" i="28"/>
  <c r="P164" i="28"/>
  <c r="O164" i="28"/>
  <c r="V164" i="28"/>
  <c r="K164" i="28"/>
  <c r="H164" i="28"/>
  <c r="G164" i="28"/>
  <c r="F164" i="28"/>
  <c r="E164" i="28"/>
  <c r="D164" i="28"/>
  <c r="C164" i="28"/>
  <c r="AD100" i="28"/>
  <c r="U100" i="28"/>
  <c r="T100" i="28"/>
  <c r="S100" i="28"/>
  <c r="R100" i="28"/>
  <c r="Q100" i="28"/>
  <c r="P100" i="28"/>
  <c r="O100" i="28"/>
  <c r="V100" i="28"/>
  <c r="K100" i="28"/>
  <c r="H100" i="28"/>
  <c r="G100" i="28"/>
  <c r="F100" i="28"/>
  <c r="E100" i="28"/>
  <c r="D100" i="28"/>
  <c r="C100" i="28"/>
  <c r="L100" i="28"/>
  <c r="AJ100" i="28"/>
  <c r="AI100" i="28"/>
  <c r="AH100" i="28"/>
  <c r="AG100" i="28"/>
  <c r="AF100" i="28"/>
  <c r="AE100" i="28"/>
  <c r="M100" i="28"/>
  <c r="B100" i="28"/>
  <c r="AC100" i="28"/>
  <c r="AB100" i="28"/>
  <c r="AA100" i="28"/>
  <c r="Z100" i="28"/>
  <c r="Y100" i="28"/>
  <c r="X100" i="28"/>
  <c r="W100" i="28"/>
  <c r="N100" i="28"/>
  <c r="L16" i="28"/>
  <c r="K16" i="28"/>
  <c r="AE16" i="28"/>
  <c r="AD16" i="28"/>
  <c r="W16" i="28"/>
  <c r="AC16" i="28"/>
  <c r="AH16" i="28"/>
  <c r="M16" i="28"/>
  <c r="B16" i="28"/>
  <c r="AG16" i="28"/>
  <c r="AF16" i="28"/>
  <c r="Y16" i="28"/>
  <c r="X16" i="28"/>
  <c r="Q16" i="28"/>
  <c r="V16" i="28"/>
  <c r="AB16" i="28"/>
  <c r="N16" i="28"/>
  <c r="AA16" i="28"/>
  <c r="Z16" i="28"/>
  <c r="S16" i="28"/>
  <c r="R16" i="28"/>
  <c r="F16" i="28"/>
  <c r="E16" i="28"/>
  <c r="P16" i="28"/>
  <c r="O16" i="28"/>
  <c r="U16" i="28"/>
  <c r="T16" i="28"/>
  <c r="H16" i="28"/>
  <c r="G16" i="28"/>
  <c r="AJ16" i="28"/>
  <c r="AI16" i="28"/>
  <c r="D16" i="28"/>
  <c r="C16" i="28"/>
  <c r="AB371" i="28"/>
  <c r="AA371" i="28"/>
  <c r="Z371" i="28"/>
  <c r="Y371" i="28"/>
  <c r="X371" i="28"/>
  <c r="W371" i="28"/>
  <c r="AD371" i="28"/>
  <c r="U371" i="28"/>
  <c r="T371" i="28"/>
  <c r="S371" i="28"/>
  <c r="R371" i="28"/>
  <c r="Q371" i="28"/>
  <c r="P371" i="28"/>
  <c r="O371" i="28"/>
  <c r="V371" i="28"/>
  <c r="K371" i="28"/>
  <c r="H371" i="28"/>
  <c r="G371" i="28"/>
  <c r="F371" i="28"/>
  <c r="E371" i="28"/>
  <c r="D371" i="28"/>
  <c r="C371" i="28"/>
  <c r="L371" i="28"/>
  <c r="N371" i="28"/>
  <c r="AJ371" i="28"/>
  <c r="AI371" i="28"/>
  <c r="AH371" i="28"/>
  <c r="AG371" i="28"/>
  <c r="AF371" i="28"/>
  <c r="AE371" i="28"/>
  <c r="B371" i="28"/>
  <c r="AC371" i="28"/>
  <c r="M371" i="28"/>
  <c r="T307" i="28"/>
  <c r="S307" i="28"/>
  <c r="R307" i="28"/>
  <c r="Q307" i="28"/>
  <c r="P307" i="28"/>
  <c r="O307" i="28"/>
  <c r="L307" i="28"/>
  <c r="N307" i="28"/>
  <c r="B307" i="28"/>
  <c r="H307" i="28"/>
  <c r="G307" i="28"/>
  <c r="F307" i="28"/>
  <c r="E307" i="28"/>
  <c r="D307" i="28"/>
  <c r="C307" i="28"/>
  <c r="AC307" i="28"/>
  <c r="M307" i="28"/>
  <c r="AJ307" i="28"/>
  <c r="AI307" i="28"/>
  <c r="AH307" i="28"/>
  <c r="AG307" i="28"/>
  <c r="AF307" i="28"/>
  <c r="AE307" i="28"/>
  <c r="AD307" i="28"/>
  <c r="U307" i="28"/>
  <c r="AB307" i="28"/>
  <c r="AA307" i="28"/>
  <c r="Z307" i="28"/>
  <c r="Y307" i="28"/>
  <c r="X307" i="28"/>
  <c r="W307" i="28"/>
  <c r="V307" i="28"/>
  <c r="K307" i="28"/>
  <c r="AJ243" i="28"/>
  <c r="AI243" i="28"/>
  <c r="AH243" i="28"/>
  <c r="AG243" i="28"/>
  <c r="AF243" i="28"/>
  <c r="AE243" i="28"/>
  <c r="AD243" i="28"/>
  <c r="U243" i="28"/>
  <c r="AB243" i="28"/>
  <c r="AA243" i="28"/>
  <c r="Z243" i="28"/>
  <c r="Y243" i="28"/>
  <c r="X243" i="28"/>
  <c r="W243" i="28"/>
  <c r="V243" i="28"/>
  <c r="K243" i="28"/>
  <c r="T243" i="28"/>
  <c r="S243" i="28"/>
  <c r="R243" i="28"/>
  <c r="Q243" i="28"/>
  <c r="P243" i="28"/>
  <c r="O243" i="28"/>
  <c r="L243" i="28"/>
  <c r="N243" i="28"/>
  <c r="B243" i="28"/>
  <c r="H243" i="28"/>
  <c r="G243" i="28"/>
  <c r="F243" i="28"/>
  <c r="E243" i="28"/>
  <c r="D243" i="28"/>
  <c r="C243" i="28"/>
  <c r="AC243" i="28"/>
  <c r="M243" i="28"/>
  <c r="T179" i="28"/>
  <c r="S179" i="28"/>
  <c r="R179" i="28"/>
  <c r="Q179" i="28"/>
  <c r="P179" i="28"/>
  <c r="O179" i="28"/>
  <c r="L179" i="28"/>
  <c r="N179" i="28"/>
  <c r="B179" i="28"/>
  <c r="H179" i="28"/>
  <c r="G179" i="28"/>
  <c r="F179" i="28"/>
  <c r="E179" i="28"/>
  <c r="D179" i="28"/>
  <c r="C179" i="28"/>
  <c r="AC179" i="28"/>
  <c r="M179" i="28"/>
  <c r="AJ179" i="28"/>
  <c r="AI179" i="28"/>
  <c r="AH179" i="28"/>
  <c r="AG179" i="28"/>
  <c r="AF179" i="28"/>
  <c r="AE179" i="28"/>
  <c r="AD179" i="28"/>
  <c r="U179" i="28"/>
  <c r="AB179" i="28"/>
  <c r="AA179" i="28"/>
  <c r="Z179" i="28"/>
  <c r="Y179" i="28"/>
  <c r="X179" i="28"/>
  <c r="W179" i="28"/>
  <c r="V179" i="28"/>
  <c r="K179" i="28"/>
  <c r="AJ115" i="28"/>
  <c r="AI115" i="28"/>
  <c r="AH115" i="28"/>
  <c r="AG115" i="28"/>
  <c r="AF115" i="28"/>
  <c r="AE115" i="28"/>
  <c r="AD115" i="28"/>
  <c r="U115" i="28"/>
  <c r="AB115" i="28"/>
  <c r="AA115" i="28"/>
  <c r="Z115" i="28"/>
  <c r="Y115" i="28"/>
  <c r="X115" i="28"/>
  <c r="W115" i="28"/>
  <c r="V115" i="28"/>
  <c r="K115" i="28"/>
  <c r="T115" i="28"/>
  <c r="S115" i="28"/>
  <c r="R115" i="28"/>
  <c r="Q115" i="28"/>
  <c r="P115" i="28"/>
  <c r="O115" i="28"/>
  <c r="L115" i="28"/>
  <c r="N115" i="28"/>
  <c r="B115" i="28"/>
  <c r="H115" i="28"/>
  <c r="G115" i="28"/>
  <c r="F115" i="28"/>
  <c r="E115" i="28"/>
  <c r="D115" i="28"/>
  <c r="C115" i="28"/>
  <c r="AC115" i="28"/>
  <c r="M115" i="28"/>
  <c r="T42" i="28"/>
  <c r="S42" i="28"/>
  <c r="R42" i="28"/>
  <c r="G42" i="28"/>
  <c r="AG42" i="28"/>
  <c r="AF42" i="28"/>
  <c r="AE42" i="28"/>
  <c r="M42" i="28"/>
  <c r="B42" i="28"/>
  <c r="L42" i="28"/>
  <c r="K42" i="28"/>
  <c r="H42" i="28"/>
  <c r="AB42" i="28"/>
  <c r="AA42" i="28"/>
  <c r="Z42" i="28"/>
  <c r="U42" i="28"/>
  <c r="N42" i="28"/>
  <c r="AJ42" i="28"/>
  <c r="AI42" i="28"/>
  <c r="AH42" i="28"/>
  <c r="AC42" i="28"/>
  <c r="V42" i="28"/>
  <c r="Q42" i="28"/>
  <c r="P42" i="28"/>
  <c r="O42" i="28"/>
  <c r="AD42" i="28"/>
  <c r="Y42" i="28"/>
  <c r="X42" i="28"/>
  <c r="W42" i="28"/>
  <c r="F42" i="28"/>
  <c r="E42" i="28"/>
  <c r="D42" i="28"/>
  <c r="C42" i="28"/>
  <c r="Z386" i="28"/>
  <c r="Y386" i="28"/>
  <c r="X386" i="28"/>
  <c r="W386" i="28"/>
  <c r="AD386" i="28"/>
  <c r="U386" i="28"/>
  <c r="T386" i="28"/>
  <c r="S386" i="28"/>
  <c r="R386" i="28"/>
  <c r="Q386" i="28"/>
  <c r="P386" i="28"/>
  <c r="O386" i="28"/>
  <c r="V386" i="28"/>
  <c r="K386" i="28"/>
  <c r="H386" i="28"/>
  <c r="G386" i="28"/>
  <c r="F386" i="28"/>
  <c r="E386" i="28"/>
  <c r="D386" i="28"/>
  <c r="C386" i="28"/>
  <c r="L386" i="28"/>
  <c r="AJ386" i="28"/>
  <c r="AI386" i="28"/>
  <c r="M386" i="28"/>
  <c r="AH386" i="28"/>
  <c r="AG386" i="28"/>
  <c r="AF386" i="28"/>
  <c r="AE386" i="28"/>
  <c r="B386" i="28"/>
  <c r="AC386" i="28"/>
  <c r="AB386" i="28"/>
  <c r="AA386" i="28"/>
  <c r="N386" i="28"/>
  <c r="R322" i="28"/>
  <c r="Q322" i="28"/>
  <c r="P322" i="28"/>
  <c r="O322" i="28"/>
  <c r="L322" i="28"/>
  <c r="AJ322" i="28"/>
  <c r="AI322" i="28"/>
  <c r="M322" i="28"/>
  <c r="B322" i="28"/>
  <c r="F322" i="28"/>
  <c r="E322" i="28"/>
  <c r="D322" i="28"/>
  <c r="C322" i="28"/>
  <c r="AC322" i="28"/>
  <c r="AB322" i="28"/>
  <c r="AA322" i="28"/>
  <c r="N322" i="28"/>
  <c r="AH322" i="28"/>
  <c r="AG322" i="28"/>
  <c r="AF322" i="28"/>
  <c r="AE322" i="28"/>
  <c r="AD322" i="28"/>
  <c r="U322" i="28"/>
  <c r="T322" i="28"/>
  <c r="S322" i="28"/>
  <c r="Z322" i="28"/>
  <c r="Y322" i="28"/>
  <c r="X322" i="28"/>
  <c r="W322" i="28"/>
  <c r="V322" i="28"/>
  <c r="K322" i="28"/>
  <c r="H322" i="28"/>
  <c r="G322" i="28"/>
  <c r="AH258" i="28"/>
  <c r="AG258" i="28"/>
  <c r="AF258" i="28"/>
  <c r="AE258" i="28"/>
  <c r="AD258" i="28"/>
  <c r="U258" i="28"/>
  <c r="T258" i="28"/>
  <c r="S258" i="28"/>
  <c r="Z258" i="28"/>
  <c r="Y258" i="28"/>
  <c r="X258" i="28"/>
  <c r="W258" i="28"/>
  <c r="V258" i="28"/>
  <c r="K258" i="28"/>
  <c r="H258" i="28"/>
  <c r="G258" i="28"/>
  <c r="R258" i="28"/>
  <c r="Q258" i="28"/>
  <c r="P258" i="28"/>
  <c r="O258" i="28"/>
  <c r="L258" i="28"/>
  <c r="AJ258" i="28"/>
  <c r="AI258" i="28"/>
  <c r="M258" i="28"/>
  <c r="B258" i="28"/>
  <c r="F258" i="28"/>
  <c r="E258" i="28"/>
  <c r="D258" i="28"/>
  <c r="C258" i="28"/>
  <c r="AC258" i="28"/>
  <c r="AB258" i="28"/>
  <c r="AA258" i="28"/>
  <c r="N258" i="28"/>
  <c r="R194" i="28"/>
  <c r="Q194" i="28"/>
  <c r="P194" i="28"/>
  <c r="O194" i="28"/>
  <c r="L194" i="28"/>
  <c r="AJ194" i="28"/>
  <c r="AI194" i="28"/>
  <c r="M194" i="28"/>
  <c r="B194" i="28"/>
  <c r="F194" i="28"/>
  <c r="E194" i="28"/>
  <c r="D194" i="28"/>
  <c r="C194" i="28"/>
  <c r="AC194" i="28"/>
  <c r="AB194" i="28"/>
  <c r="AA194" i="28"/>
  <c r="N194" i="28"/>
  <c r="AH194" i="28"/>
  <c r="AG194" i="28"/>
  <c r="AF194" i="28"/>
  <c r="AE194" i="28"/>
  <c r="AD194" i="28"/>
  <c r="U194" i="28"/>
  <c r="T194" i="28"/>
  <c r="S194" i="28"/>
  <c r="Z194" i="28"/>
  <c r="Y194" i="28"/>
  <c r="X194" i="28"/>
  <c r="W194" i="28"/>
  <c r="V194" i="28"/>
  <c r="K194" i="28"/>
  <c r="H194" i="28"/>
  <c r="G194" i="28"/>
  <c r="AH130" i="28"/>
  <c r="AG130" i="28"/>
  <c r="AF130" i="28"/>
  <c r="AE130" i="28"/>
  <c r="AD130" i="28"/>
  <c r="U130" i="28"/>
  <c r="T130" i="28"/>
  <c r="S130" i="28"/>
  <c r="Z130" i="28"/>
  <c r="Y130" i="28"/>
  <c r="X130" i="28"/>
  <c r="W130" i="28"/>
  <c r="V130" i="28"/>
  <c r="K130" i="28"/>
  <c r="H130" i="28"/>
  <c r="G130" i="28"/>
  <c r="R130" i="28"/>
  <c r="Q130" i="28"/>
  <c r="P130" i="28"/>
  <c r="O130" i="28"/>
  <c r="L130" i="28"/>
  <c r="AJ130" i="28"/>
  <c r="AI130" i="28"/>
  <c r="M130" i="28"/>
  <c r="B130" i="28"/>
  <c r="F130" i="28"/>
  <c r="E130" i="28"/>
  <c r="D130" i="28"/>
  <c r="C130" i="28"/>
  <c r="AC130" i="28"/>
  <c r="AB130" i="28"/>
  <c r="AA130" i="28"/>
  <c r="N130" i="28"/>
  <c r="R66" i="28"/>
  <c r="Q66" i="28"/>
  <c r="P66" i="28"/>
  <c r="O66" i="28"/>
  <c r="L66" i="28"/>
  <c r="AJ66" i="28"/>
  <c r="AI66" i="28"/>
  <c r="M66" i="28"/>
  <c r="B66" i="28"/>
  <c r="F66" i="28"/>
  <c r="E66" i="28"/>
  <c r="D66" i="28"/>
  <c r="C66" i="28"/>
  <c r="AC66" i="28"/>
  <c r="AB66" i="28"/>
  <c r="AA66" i="28"/>
  <c r="N66" i="28"/>
  <c r="AH66" i="28"/>
  <c r="AG66" i="28"/>
  <c r="AF66" i="28"/>
  <c r="AE66" i="28"/>
  <c r="AD66" i="28"/>
  <c r="U66" i="28"/>
  <c r="T66" i="28"/>
  <c r="S66" i="28"/>
  <c r="Z66" i="28"/>
  <c r="Y66" i="28"/>
  <c r="X66" i="28"/>
  <c r="W66" i="28"/>
  <c r="V66" i="28"/>
  <c r="K66" i="28"/>
  <c r="H66" i="28"/>
  <c r="G66" i="28"/>
  <c r="X401" i="28"/>
  <c r="W401" i="28"/>
  <c r="AD401" i="28"/>
  <c r="U401" i="28"/>
  <c r="T401" i="28"/>
  <c r="S401" i="28"/>
  <c r="R401" i="28"/>
  <c r="Q401" i="28"/>
  <c r="P401" i="28"/>
  <c r="O401" i="28"/>
  <c r="V401" i="28"/>
  <c r="K401" i="28"/>
  <c r="H401" i="28"/>
  <c r="G401" i="28"/>
  <c r="F401" i="28"/>
  <c r="E401" i="28"/>
  <c r="D401" i="28"/>
  <c r="C401" i="28"/>
  <c r="L401" i="28"/>
  <c r="AJ401" i="28"/>
  <c r="AI401" i="28"/>
  <c r="AH401" i="28"/>
  <c r="AG401" i="28"/>
  <c r="M401" i="28"/>
  <c r="AF401" i="28"/>
  <c r="AE401" i="28"/>
  <c r="B401" i="28"/>
  <c r="AC401" i="28"/>
  <c r="AB401" i="28"/>
  <c r="AA401" i="28"/>
  <c r="Z401" i="28"/>
  <c r="Y401" i="28"/>
  <c r="N401" i="28"/>
  <c r="P337" i="28"/>
  <c r="O337" i="28"/>
  <c r="L337" i="28"/>
  <c r="AJ337" i="28"/>
  <c r="AI337" i="28"/>
  <c r="AH337" i="28"/>
  <c r="AG337" i="28"/>
  <c r="M337" i="28"/>
  <c r="B337" i="28"/>
  <c r="D337" i="28"/>
  <c r="C337" i="28"/>
  <c r="AC337" i="28"/>
  <c r="AB337" i="28"/>
  <c r="AA337" i="28"/>
  <c r="Z337" i="28"/>
  <c r="Y337" i="28"/>
  <c r="N337" i="28"/>
  <c r="AF337" i="28"/>
  <c r="AE337" i="28"/>
  <c r="AD337" i="28"/>
  <c r="U337" i="28"/>
  <c r="T337" i="28"/>
  <c r="S337" i="28"/>
  <c r="R337" i="28"/>
  <c r="Q337" i="28"/>
  <c r="X337" i="28"/>
  <c r="W337" i="28"/>
  <c r="V337" i="28"/>
  <c r="K337" i="28"/>
  <c r="H337" i="28"/>
  <c r="G337" i="28"/>
  <c r="F337" i="28"/>
  <c r="E337" i="28"/>
  <c r="AF273" i="28"/>
  <c r="AE273" i="28"/>
  <c r="AD273" i="28"/>
  <c r="U273" i="28"/>
  <c r="T273" i="28"/>
  <c r="S273" i="28"/>
  <c r="R273" i="28"/>
  <c r="Q273" i="28"/>
  <c r="X273" i="28"/>
  <c r="W273" i="28"/>
  <c r="V273" i="28"/>
  <c r="K273" i="28"/>
  <c r="H273" i="28"/>
  <c r="G273" i="28"/>
  <c r="F273" i="28"/>
  <c r="E273" i="28"/>
  <c r="P273" i="28"/>
  <c r="O273" i="28"/>
  <c r="L273" i="28"/>
  <c r="AJ273" i="28"/>
  <c r="AI273" i="28"/>
  <c r="AH273" i="28"/>
  <c r="AG273" i="28"/>
  <c r="M273" i="28"/>
  <c r="B273" i="28"/>
  <c r="D273" i="28"/>
  <c r="C273" i="28"/>
  <c r="AC273" i="28"/>
  <c r="AB273" i="28"/>
  <c r="AA273" i="28"/>
  <c r="Z273" i="28"/>
  <c r="Y273" i="28"/>
  <c r="N273" i="28"/>
  <c r="P209" i="28"/>
  <c r="O209" i="28"/>
  <c r="L209" i="28"/>
  <c r="AJ209" i="28"/>
  <c r="AI209" i="28"/>
  <c r="AH209" i="28"/>
  <c r="AG209" i="28"/>
  <c r="M209" i="28"/>
  <c r="B209" i="28"/>
  <c r="D209" i="28"/>
  <c r="C209" i="28"/>
  <c r="AC209" i="28"/>
  <c r="AB209" i="28"/>
  <c r="AA209" i="28"/>
  <c r="Z209" i="28"/>
  <c r="Y209" i="28"/>
  <c r="N209" i="28"/>
  <c r="AF209" i="28"/>
  <c r="AE209" i="28"/>
  <c r="AD209" i="28"/>
  <c r="U209" i="28"/>
  <c r="T209" i="28"/>
  <c r="S209" i="28"/>
  <c r="R209" i="28"/>
  <c r="Q209" i="28"/>
  <c r="X209" i="28"/>
  <c r="W209" i="28"/>
  <c r="V209" i="28"/>
  <c r="K209" i="28"/>
  <c r="H209" i="28"/>
  <c r="G209" i="28"/>
  <c r="F209" i="28"/>
  <c r="E209" i="28"/>
  <c r="AF145" i="28"/>
  <c r="AE145" i="28"/>
  <c r="AD145" i="28"/>
  <c r="U145" i="28"/>
  <c r="T145" i="28"/>
  <c r="S145" i="28"/>
  <c r="R145" i="28"/>
  <c r="Q145" i="28"/>
  <c r="X145" i="28"/>
  <c r="W145" i="28"/>
  <c r="V145" i="28"/>
  <c r="K145" i="28"/>
  <c r="H145" i="28"/>
  <c r="G145" i="28"/>
  <c r="F145" i="28"/>
  <c r="E145" i="28"/>
  <c r="P145" i="28"/>
  <c r="O145" i="28"/>
  <c r="L145" i="28"/>
  <c r="AJ145" i="28"/>
  <c r="AI145" i="28"/>
  <c r="AH145" i="28"/>
  <c r="AG145" i="28"/>
  <c r="M145" i="28"/>
  <c r="B145" i="28"/>
  <c r="D145" i="28"/>
  <c r="C145" i="28"/>
  <c r="AC145" i="28"/>
  <c r="AB145" i="28"/>
  <c r="AA145" i="28"/>
  <c r="Z145" i="28"/>
  <c r="Y145" i="28"/>
  <c r="N145" i="28"/>
  <c r="P81" i="28"/>
  <c r="O81" i="28"/>
  <c r="L81" i="28"/>
  <c r="AJ81" i="28"/>
  <c r="AI81" i="28"/>
  <c r="AH81" i="28"/>
  <c r="AG81" i="28"/>
  <c r="M81" i="28"/>
  <c r="B81" i="28"/>
  <c r="D81" i="28"/>
  <c r="C81" i="28"/>
  <c r="AC81" i="28"/>
  <c r="AB81" i="28"/>
  <c r="AA81" i="28"/>
  <c r="Z81" i="28"/>
  <c r="Y81" i="28"/>
  <c r="N81" i="28"/>
  <c r="AF81" i="28"/>
  <c r="AE81" i="28"/>
  <c r="AD81" i="28"/>
  <c r="U81" i="28"/>
  <c r="T81" i="28"/>
  <c r="S81" i="28"/>
  <c r="R81" i="28"/>
  <c r="Q81" i="28"/>
  <c r="X81" i="28"/>
  <c r="W81" i="28"/>
  <c r="V81" i="28"/>
  <c r="K81" i="28"/>
  <c r="H81" i="28"/>
  <c r="G81" i="28"/>
  <c r="F81" i="28"/>
  <c r="E81" i="28"/>
  <c r="AJ35" i="28"/>
  <c r="AI35" i="28"/>
  <c r="AH35" i="28"/>
  <c r="AC35" i="28"/>
  <c r="V35" i="28"/>
  <c r="Q35" i="28"/>
  <c r="P35" i="28"/>
  <c r="O35" i="28"/>
  <c r="AD35" i="28"/>
  <c r="Y35" i="28"/>
  <c r="X35" i="28"/>
  <c r="W35" i="28"/>
  <c r="F35" i="28"/>
  <c r="E35" i="28"/>
  <c r="D35" i="28"/>
  <c r="C35" i="28"/>
  <c r="T35" i="28"/>
  <c r="S35" i="28"/>
  <c r="R35" i="28"/>
  <c r="G35" i="28"/>
  <c r="AG35" i="28"/>
  <c r="AF35" i="28"/>
  <c r="AE35" i="28"/>
  <c r="N35" i="28"/>
  <c r="B35" i="28"/>
  <c r="L35" i="28"/>
  <c r="K35" i="28"/>
  <c r="H35" i="28"/>
  <c r="AB35" i="28"/>
  <c r="AA35" i="28"/>
  <c r="Z35" i="28"/>
  <c r="U35" i="28"/>
  <c r="M35" i="28"/>
  <c r="I374" i="46"/>
  <c r="C374" i="46"/>
  <c r="H374" i="46"/>
  <c r="A374" i="46"/>
  <c r="E374" i="46"/>
  <c r="J374" i="46"/>
  <c r="F374" i="46"/>
  <c r="B374" i="46"/>
  <c r="G374" i="46"/>
  <c r="J310" i="46"/>
  <c r="F310" i="46"/>
  <c r="B310" i="46"/>
  <c r="G310" i="46"/>
  <c r="I310" i="46"/>
  <c r="C310" i="46"/>
  <c r="H310" i="46"/>
  <c r="A310" i="46"/>
  <c r="E310" i="46"/>
  <c r="A237" i="46"/>
  <c r="E237" i="46"/>
  <c r="I237" i="46"/>
  <c r="J237" i="46"/>
  <c r="F237" i="46"/>
  <c r="B237" i="46"/>
  <c r="G237" i="46"/>
  <c r="C237" i="46"/>
  <c r="H237" i="46"/>
  <c r="B173" i="46"/>
  <c r="G173" i="46"/>
  <c r="C173" i="46"/>
  <c r="H173" i="46"/>
  <c r="A173" i="46"/>
  <c r="E173" i="46"/>
  <c r="I173" i="46"/>
  <c r="J173" i="46"/>
  <c r="F173" i="46"/>
  <c r="A109" i="46"/>
  <c r="E109" i="46"/>
  <c r="I109" i="46"/>
  <c r="J109" i="46"/>
  <c r="F109" i="46"/>
  <c r="B109" i="46"/>
  <c r="G109" i="46"/>
  <c r="C109" i="46"/>
  <c r="H109" i="46"/>
  <c r="F252" i="46"/>
  <c r="A252" i="46"/>
  <c r="G252" i="46"/>
  <c r="J252" i="46"/>
  <c r="C252" i="46"/>
  <c r="H252" i="46"/>
  <c r="B252" i="46"/>
  <c r="E252" i="46"/>
  <c r="I252" i="46"/>
  <c r="C188" i="46"/>
  <c r="H188" i="46"/>
  <c r="B188" i="46"/>
  <c r="E188" i="46"/>
  <c r="I188" i="46"/>
  <c r="F188" i="46"/>
  <c r="A188" i="46"/>
  <c r="G188" i="46"/>
  <c r="J188" i="46"/>
  <c r="F124" i="46"/>
  <c r="A124" i="46"/>
  <c r="G124" i="46"/>
  <c r="J124" i="46"/>
  <c r="C124" i="46"/>
  <c r="H124" i="46"/>
  <c r="B124" i="46"/>
  <c r="E124" i="46"/>
  <c r="I124" i="46"/>
  <c r="F267" i="46"/>
  <c r="J267" i="46"/>
  <c r="B267" i="46"/>
  <c r="H267" i="46"/>
  <c r="C267" i="46"/>
  <c r="I267" i="46"/>
  <c r="E267" i="46"/>
  <c r="A267" i="46"/>
  <c r="G267" i="46"/>
  <c r="H203" i="46"/>
  <c r="B203" i="46"/>
  <c r="I203" i="46"/>
  <c r="C203" i="46"/>
  <c r="F203" i="46"/>
  <c r="A203" i="46"/>
  <c r="E203" i="46"/>
  <c r="G203" i="46"/>
  <c r="J203" i="46"/>
  <c r="F139" i="46"/>
  <c r="A139" i="46"/>
  <c r="E139" i="46"/>
  <c r="G139" i="46"/>
  <c r="J139" i="46"/>
  <c r="H139" i="46"/>
  <c r="B139" i="46"/>
  <c r="I139" i="46"/>
  <c r="C139" i="46"/>
  <c r="H75" i="46"/>
  <c r="B75" i="46"/>
  <c r="I75" i="46"/>
  <c r="C75" i="46"/>
  <c r="F75" i="46"/>
  <c r="A75" i="46"/>
  <c r="E75" i="46"/>
  <c r="G75" i="46"/>
  <c r="J75" i="46"/>
  <c r="H218" i="46"/>
  <c r="B218" i="46"/>
  <c r="G218" i="46"/>
  <c r="I218" i="46"/>
  <c r="C218" i="46"/>
  <c r="A218" i="46"/>
  <c r="E218" i="46"/>
  <c r="J218" i="46"/>
  <c r="F218" i="46"/>
  <c r="A154" i="46"/>
  <c r="E154" i="46"/>
  <c r="J154" i="46"/>
  <c r="F154" i="46"/>
  <c r="H154" i="46"/>
  <c r="B154" i="46"/>
  <c r="G154" i="46"/>
  <c r="I154" i="46"/>
  <c r="C154" i="46"/>
  <c r="H90" i="46"/>
  <c r="B90" i="46"/>
  <c r="G90" i="46"/>
  <c r="I90" i="46"/>
  <c r="C90" i="46"/>
  <c r="A90" i="46"/>
  <c r="E90" i="46"/>
  <c r="J90" i="46"/>
  <c r="F90" i="46"/>
  <c r="V368" i="28"/>
  <c r="K368" i="28"/>
  <c r="H368" i="28"/>
  <c r="G368" i="28"/>
  <c r="F368" i="28"/>
  <c r="E368" i="28"/>
  <c r="D368" i="28"/>
  <c r="C368" i="28"/>
  <c r="L368" i="28"/>
  <c r="AJ368" i="28"/>
  <c r="AI368" i="28"/>
  <c r="AH368" i="28"/>
  <c r="AG368" i="28"/>
  <c r="AF368" i="28"/>
  <c r="AE368" i="28"/>
  <c r="M368" i="28"/>
  <c r="B368" i="28"/>
  <c r="AC368" i="28"/>
  <c r="AB368" i="28"/>
  <c r="AA368" i="28"/>
  <c r="Z368" i="28"/>
  <c r="Y368" i="28"/>
  <c r="X368" i="28"/>
  <c r="W368" i="28"/>
  <c r="N368" i="28"/>
  <c r="AD368" i="28"/>
  <c r="U368" i="28"/>
  <c r="T368" i="28"/>
  <c r="S368" i="28"/>
  <c r="R368" i="28"/>
  <c r="Q368" i="28"/>
  <c r="P368" i="28"/>
  <c r="O368" i="28"/>
  <c r="B304" i="28"/>
  <c r="AC304" i="28"/>
  <c r="AB304" i="28"/>
  <c r="AA304" i="28"/>
  <c r="Z304" i="28"/>
  <c r="Y304" i="28"/>
  <c r="X304" i="28"/>
  <c r="W304" i="28"/>
  <c r="N304" i="28"/>
  <c r="AD304" i="28"/>
  <c r="U304" i="28"/>
  <c r="T304" i="28"/>
  <c r="S304" i="28"/>
  <c r="R304" i="28"/>
  <c r="Q304" i="28"/>
  <c r="P304" i="28"/>
  <c r="O304" i="28"/>
  <c r="V304" i="28"/>
  <c r="K304" i="28"/>
  <c r="H304" i="28"/>
  <c r="G304" i="28"/>
  <c r="F304" i="28"/>
  <c r="E304" i="28"/>
  <c r="D304" i="28"/>
  <c r="C304" i="28"/>
  <c r="L304" i="28"/>
  <c r="AJ304" i="28"/>
  <c r="AI304" i="28"/>
  <c r="AH304" i="28"/>
  <c r="AG304" i="28"/>
  <c r="AF304" i="28"/>
  <c r="AE304" i="28"/>
  <c r="M304" i="28"/>
  <c r="V240" i="28"/>
  <c r="K240" i="28"/>
  <c r="H240" i="28"/>
  <c r="G240" i="28"/>
  <c r="F240" i="28"/>
  <c r="E240" i="28"/>
  <c r="D240" i="28"/>
  <c r="C240" i="28"/>
  <c r="L240" i="28"/>
  <c r="AJ240" i="28"/>
  <c r="AI240" i="28"/>
  <c r="AH240" i="28"/>
  <c r="AG240" i="28"/>
  <c r="AF240" i="28"/>
  <c r="AE240" i="28"/>
  <c r="M240" i="28"/>
  <c r="B240" i="28"/>
  <c r="AC240" i="28"/>
  <c r="AB240" i="28"/>
  <c r="AA240" i="28"/>
  <c r="Z240" i="28"/>
  <c r="Y240" i="28"/>
  <c r="X240" i="28"/>
  <c r="W240" i="28"/>
  <c r="N240" i="28"/>
  <c r="AD240" i="28"/>
  <c r="U240" i="28"/>
  <c r="T240" i="28"/>
  <c r="S240" i="28"/>
  <c r="R240" i="28"/>
  <c r="Q240" i="28"/>
  <c r="P240" i="28"/>
  <c r="O240" i="28"/>
  <c r="B176" i="28"/>
  <c r="AC176" i="28"/>
  <c r="AB176" i="28"/>
  <c r="AA176" i="28"/>
  <c r="Z176" i="28"/>
  <c r="Y176" i="28"/>
  <c r="X176" i="28"/>
  <c r="W176" i="28"/>
  <c r="N176" i="28"/>
  <c r="AD176" i="28"/>
  <c r="U176" i="28"/>
  <c r="T176" i="28"/>
  <c r="S176" i="28"/>
  <c r="R176" i="28"/>
  <c r="Q176" i="28"/>
  <c r="P176" i="28"/>
  <c r="O176" i="28"/>
  <c r="V176" i="28"/>
  <c r="K176" i="28"/>
  <c r="H176" i="28"/>
  <c r="G176" i="28"/>
  <c r="F176" i="28"/>
  <c r="E176" i="28"/>
  <c r="D176" i="28"/>
  <c r="C176" i="28"/>
  <c r="L176" i="28"/>
  <c r="AJ176" i="28"/>
  <c r="AI176" i="28"/>
  <c r="AH176" i="28"/>
  <c r="AG176" i="28"/>
  <c r="AF176" i="28"/>
  <c r="AE176" i="28"/>
  <c r="M176" i="28"/>
  <c r="V112" i="28"/>
  <c r="K112" i="28"/>
  <c r="H112" i="28"/>
  <c r="G112" i="28"/>
  <c r="F112" i="28"/>
  <c r="E112" i="28"/>
  <c r="D112" i="28"/>
  <c r="C112" i="28"/>
  <c r="L112" i="28"/>
  <c r="AJ112" i="28"/>
  <c r="AI112" i="28"/>
  <c r="AH112" i="28"/>
  <c r="AG112" i="28"/>
  <c r="AF112" i="28"/>
  <c r="AE112" i="28"/>
  <c r="M112" i="28"/>
  <c r="B112" i="28"/>
  <c r="AC112" i="28"/>
  <c r="AB112" i="28"/>
  <c r="AA112" i="28"/>
  <c r="Z112" i="28"/>
  <c r="Y112" i="28"/>
  <c r="X112" i="28"/>
  <c r="W112" i="28"/>
  <c r="N112" i="28"/>
  <c r="AD112" i="28"/>
  <c r="U112" i="28"/>
  <c r="T112" i="28"/>
  <c r="S112" i="28"/>
  <c r="R112" i="28"/>
  <c r="Q112" i="28"/>
  <c r="P112" i="28"/>
  <c r="O112" i="28"/>
  <c r="B40" i="28"/>
  <c r="L40" i="28"/>
  <c r="K40" i="28"/>
  <c r="H40" i="28"/>
  <c r="AB40" i="28"/>
  <c r="AA40" i="28"/>
  <c r="Z40" i="28"/>
  <c r="U40" i="28"/>
  <c r="N40" i="28"/>
  <c r="AJ40" i="28"/>
  <c r="AI40" i="28"/>
  <c r="AH40" i="28"/>
  <c r="AC40" i="28"/>
  <c r="V40" i="28"/>
  <c r="Q40" i="28"/>
  <c r="P40" i="28"/>
  <c r="O40" i="28"/>
  <c r="AD40" i="28"/>
  <c r="Y40" i="28"/>
  <c r="X40" i="28"/>
  <c r="W40" i="28"/>
  <c r="F40" i="28"/>
  <c r="E40" i="28"/>
  <c r="D40" i="28"/>
  <c r="C40" i="28"/>
  <c r="T40" i="28"/>
  <c r="S40" i="28"/>
  <c r="R40" i="28"/>
  <c r="G40" i="28"/>
  <c r="AG40" i="28"/>
  <c r="AF40" i="28"/>
  <c r="AE40" i="28"/>
  <c r="M40" i="28"/>
  <c r="T383" i="28"/>
  <c r="S383" i="28"/>
  <c r="R383" i="28"/>
  <c r="Q383" i="28"/>
  <c r="P383" i="28"/>
  <c r="O383" i="28"/>
  <c r="V383" i="28"/>
  <c r="K383" i="28"/>
  <c r="H383" i="28"/>
  <c r="G383" i="28"/>
  <c r="F383" i="28"/>
  <c r="E383" i="28"/>
  <c r="D383" i="28"/>
  <c r="C383" i="28"/>
  <c r="L383" i="28"/>
  <c r="N383" i="28"/>
  <c r="AJ383" i="28"/>
  <c r="AI383" i="28"/>
  <c r="AH383" i="28"/>
  <c r="AG383" i="28"/>
  <c r="AF383" i="28"/>
  <c r="AE383" i="28"/>
  <c r="B383" i="28"/>
  <c r="AC383" i="28"/>
  <c r="M383" i="28"/>
  <c r="AB383" i="28"/>
  <c r="AA383" i="28"/>
  <c r="Z383" i="28"/>
  <c r="Y383" i="28"/>
  <c r="X383" i="28"/>
  <c r="W383" i="28"/>
  <c r="AD383" i="28"/>
  <c r="U383" i="28"/>
  <c r="B319" i="28"/>
  <c r="H319" i="28"/>
  <c r="G319" i="28"/>
  <c r="F319" i="28"/>
  <c r="E319" i="28"/>
  <c r="D319" i="28"/>
  <c r="C319" i="28"/>
  <c r="AC319" i="28"/>
  <c r="M319" i="28"/>
  <c r="AJ319" i="28"/>
  <c r="AI319" i="28"/>
  <c r="AH319" i="28"/>
  <c r="AG319" i="28"/>
  <c r="AF319" i="28"/>
  <c r="AE319" i="28"/>
  <c r="AD319" i="28"/>
  <c r="U319" i="28"/>
  <c r="AB319" i="28"/>
  <c r="AA319" i="28"/>
  <c r="Z319" i="28"/>
  <c r="Y319" i="28"/>
  <c r="X319" i="28"/>
  <c r="W319" i="28"/>
  <c r="V319" i="28"/>
  <c r="K319" i="28"/>
  <c r="T319" i="28"/>
  <c r="S319" i="28"/>
  <c r="R319" i="28"/>
  <c r="Q319" i="28"/>
  <c r="P319" i="28"/>
  <c r="O319" i="28"/>
  <c r="L319" i="28"/>
  <c r="N319" i="28"/>
  <c r="AB255" i="28"/>
  <c r="AA255" i="28"/>
  <c r="Z255" i="28"/>
  <c r="Y255" i="28"/>
  <c r="X255" i="28"/>
  <c r="W255" i="28"/>
  <c r="V255" i="28"/>
  <c r="K255" i="28"/>
  <c r="T255" i="28"/>
  <c r="S255" i="28"/>
  <c r="R255" i="28"/>
  <c r="Q255" i="28"/>
  <c r="P255" i="28"/>
  <c r="O255" i="28"/>
  <c r="L255" i="28"/>
  <c r="N255" i="28"/>
  <c r="B255" i="28"/>
  <c r="H255" i="28"/>
  <c r="G255" i="28"/>
  <c r="F255" i="28"/>
  <c r="E255" i="28"/>
  <c r="D255" i="28"/>
  <c r="C255" i="28"/>
  <c r="AC255" i="28"/>
  <c r="M255" i="28"/>
  <c r="AJ255" i="28"/>
  <c r="AI255" i="28"/>
  <c r="AH255" i="28"/>
  <c r="AG255" i="28"/>
  <c r="AF255" i="28"/>
  <c r="AE255" i="28"/>
  <c r="AD255" i="28"/>
  <c r="U255" i="28"/>
  <c r="B191" i="28"/>
  <c r="H191" i="28"/>
  <c r="G191" i="28"/>
  <c r="F191" i="28"/>
  <c r="E191" i="28"/>
  <c r="D191" i="28"/>
  <c r="V191" i="28"/>
  <c r="K191" i="28"/>
  <c r="M191" i="28"/>
  <c r="AJ191" i="28"/>
  <c r="AI191" i="28"/>
  <c r="AH191" i="28"/>
  <c r="AG191" i="28"/>
  <c r="AF191" i="28"/>
  <c r="AE191" i="28"/>
  <c r="L191" i="28"/>
  <c r="O191" i="28"/>
  <c r="AB191" i="28"/>
  <c r="AA191" i="28"/>
  <c r="Z191" i="28"/>
  <c r="Y191" i="28"/>
  <c r="X191" i="28"/>
  <c r="W191" i="28"/>
  <c r="AC191" i="28"/>
  <c r="C191" i="28"/>
  <c r="T191" i="28"/>
  <c r="S191" i="28"/>
  <c r="R191" i="28"/>
  <c r="Q191" i="28"/>
  <c r="P191" i="28"/>
  <c r="AD191" i="28"/>
  <c r="U191" i="28"/>
  <c r="N191" i="28"/>
  <c r="AB127" i="28"/>
  <c r="AA127" i="28"/>
  <c r="Z127" i="28"/>
  <c r="Y127" i="28"/>
  <c r="X127" i="28"/>
  <c r="W127" i="28"/>
  <c r="V127" i="28"/>
  <c r="K127" i="28"/>
  <c r="T127" i="28"/>
  <c r="S127" i="28"/>
  <c r="R127" i="28"/>
  <c r="Q127" i="28"/>
  <c r="P127" i="28"/>
  <c r="O127" i="28"/>
  <c r="L127" i="28"/>
  <c r="N127" i="28"/>
  <c r="B127" i="28"/>
  <c r="H127" i="28"/>
  <c r="G127" i="28"/>
  <c r="F127" i="28"/>
  <c r="E127" i="28"/>
  <c r="D127" i="28"/>
  <c r="C127" i="28"/>
  <c r="AC127" i="28"/>
  <c r="M127" i="28"/>
  <c r="AJ127" i="28"/>
  <c r="AI127" i="28"/>
  <c r="AH127" i="28"/>
  <c r="AG127" i="28"/>
  <c r="AF127" i="28"/>
  <c r="AE127" i="28"/>
  <c r="AD127" i="28"/>
  <c r="U127" i="28"/>
  <c r="B63" i="28"/>
  <c r="H63" i="28"/>
  <c r="G63" i="28"/>
  <c r="F63" i="28"/>
  <c r="E63" i="28"/>
  <c r="D63" i="28"/>
  <c r="C63" i="28"/>
  <c r="AC63" i="28"/>
  <c r="M63" i="28"/>
  <c r="AJ63" i="28"/>
  <c r="AI63" i="28"/>
  <c r="AH63" i="28"/>
  <c r="AG63" i="28"/>
  <c r="AF63" i="28"/>
  <c r="AE63" i="28"/>
  <c r="AD63" i="28"/>
  <c r="U63" i="28"/>
  <c r="AB63" i="28"/>
  <c r="AA63" i="28"/>
  <c r="Z63" i="28"/>
  <c r="Y63" i="28"/>
  <c r="X63" i="28"/>
  <c r="W63" i="28"/>
  <c r="V63" i="28"/>
  <c r="K63" i="28"/>
  <c r="T63" i="28"/>
  <c r="S63" i="28"/>
  <c r="R63" i="28"/>
  <c r="Q63" i="28"/>
  <c r="P63" i="28"/>
  <c r="O63" i="28"/>
  <c r="L63" i="28"/>
  <c r="N63" i="28"/>
  <c r="R398" i="28"/>
  <c r="Q398" i="28"/>
  <c r="P398" i="28"/>
  <c r="O398" i="28"/>
  <c r="V398" i="28"/>
  <c r="K398" i="28"/>
  <c r="H398" i="28"/>
  <c r="G398" i="28"/>
  <c r="F398" i="28"/>
  <c r="E398" i="28"/>
  <c r="D398" i="28"/>
  <c r="C398" i="28"/>
  <c r="L398" i="28"/>
  <c r="AJ398" i="28"/>
  <c r="AI398" i="28"/>
  <c r="M398" i="28"/>
  <c r="AH398" i="28"/>
  <c r="AG398" i="28"/>
  <c r="AF398" i="28"/>
  <c r="AE398" i="28"/>
  <c r="B398" i="28"/>
  <c r="AC398" i="28"/>
  <c r="AB398" i="28"/>
  <c r="AA398" i="28"/>
  <c r="N398" i="28"/>
  <c r="Z398" i="28"/>
  <c r="Y398" i="28"/>
  <c r="X398" i="28"/>
  <c r="W398" i="28"/>
  <c r="AD398" i="28"/>
  <c r="U398" i="28"/>
  <c r="T398" i="28"/>
  <c r="S398" i="28"/>
  <c r="B334" i="28"/>
  <c r="F334" i="28"/>
  <c r="E334" i="28"/>
  <c r="D334" i="28"/>
  <c r="C334" i="28"/>
  <c r="AC334" i="28"/>
  <c r="AB334" i="28"/>
  <c r="AA334" i="28"/>
  <c r="N334" i="28"/>
  <c r="AH334" i="28"/>
  <c r="AG334" i="28"/>
  <c r="AF334" i="28"/>
  <c r="AE334" i="28"/>
  <c r="AD334" i="28"/>
  <c r="U334" i="28"/>
  <c r="T334" i="28"/>
  <c r="S334" i="28"/>
  <c r="Z334" i="28"/>
  <c r="Y334" i="28"/>
  <c r="X334" i="28"/>
  <c r="W334" i="28"/>
  <c r="V334" i="28"/>
  <c r="K334" i="28"/>
  <c r="H334" i="28"/>
  <c r="G334" i="28"/>
  <c r="R334" i="28"/>
  <c r="Q334" i="28"/>
  <c r="P334" i="28"/>
  <c r="O334" i="28"/>
  <c r="L334" i="28"/>
  <c r="AJ334" i="28"/>
  <c r="AI334" i="28"/>
  <c r="M334" i="28"/>
  <c r="Z270" i="28"/>
  <c r="Y270" i="28"/>
  <c r="X270" i="28"/>
  <c r="W270" i="28"/>
  <c r="V270" i="28"/>
  <c r="K270" i="28"/>
  <c r="H270" i="28"/>
  <c r="G270" i="28"/>
  <c r="R270" i="28"/>
  <c r="Q270" i="28"/>
  <c r="P270" i="28"/>
  <c r="O270" i="28"/>
  <c r="L270" i="28"/>
  <c r="AJ270" i="28"/>
  <c r="AI270" i="28"/>
  <c r="M270" i="28"/>
  <c r="B270" i="28"/>
  <c r="F270" i="28"/>
  <c r="E270" i="28"/>
  <c r="D270" i="28"/>
  <c r="C270" i="28"/>
  <c r="AC270" i="28"/>
  <c r="AB270" i="28"/>
  <c r="AA270" i="28"/>
  <c r="N270" i="28"/>
  <c r="AH270" i="28"/>
  <c r="AG270" i="28"/>
  <c r="AF270" i="28"/>
  <c r="AE270" i="28"/>
  <c r="AD270" i="28"/>
  <c r="U270" i="28"/>
  <c r="T270" i="28"/>
  <c r="S270" i="28"/>
  <c r="B206" i="28"/>
  <c r="F206" i="28"/>
  <c r="E206" i="28"/>
  <c r="D206" i="28"/>
  <c r="C206" i="28"/>
  <c r="AC206" i="28"/>
  <c r="AB206" i="28"/>
  <c r="AA206" i="28"/>
  <c r="N206" i="28"/>
  <c r="AH206" i="28"/>
  <c r="AG206" i="28"/>
  <c r="AF206" i="28"/>
  <c r="AE206" i="28"/>
  <c r="AD206" i="28"/>
  <c r="U206" i="28"/>
  <c r="T206" i="28"/>
  <c r="S206" i="28"/>
  <c r="Z206" i="28"/>
  <c r="Y206" i="28"/>
  <c r="X206" i="28"/>
  <c r="W206" i="28"/>
  <c r="V206" i="28"/>
  <c r="K206" i="28"/>
  <c r="H206" i="28"/>
  <c r="G206" i="28"/>
  <c r="R206" i="28"/>
  <c r="Q206" i="28"/>
  <c r="P206" i="28"/>
  <c r="O206" i="28"/>
  <c r="L206" i="28"/>
  <c r="AJ206" i="28"/>
  <c r="AI206" i="28"/>
  <c r="M206" i="28"/>
  <c r="Z142" i="28"/>
  <c r="Y142" i="28"/>
  <c r="X142" i="28"/>
  <c r="W142" i="28"/>
  <c r="V142" i="28"/>
  <c r="K142" i="28"/>
  <c r="H142" i="28"/>
  <c r="G142" i="28"/>
  <c r="R142" i="28"/>
  <c r="Q142" i="28"/>
  <c r="P142" i="28"/>
  <c r="O142" i="28"/>
  <c r="L142" i="28"/>
  <c r="AJ142" i="28"/>
  <c r="AI142" i="28"/>
  <c r="M142" i="28"/>
  <c r="B142" i="28"/>
  <c r="F142" i="28"/>
  <c r="E142" i="28"/>
  <c r="D142" i="28"/>
  <c r="C142" i="28"/>
  <c r="AC142" i="28"/>
  <c r="AB142" i="28"/>
  <c r="AA142" i="28"/>
  <c r="N142" i="28"/>
  <c r="AH142" i="28"/>
  <c r="AG142" i="28"/>
  <c r="AF142" i="28"/>
  <c r="AE142" i="28"/>
  <c r="AD142" i="28"/>
  <c r="U142" i="28"/>
  <c r="T142" i="28"/>
  <c r="S142" i="28"/>
  <c r="B78" i="28"/>
  <c r="F78" i="28"/>
  <c r="E78" i="28"/>
  <c r="D78" i="28"/>
  <c r="C78" i="28"/>
  <c r="AC78" i="28"/>
  <c r="AB78" i="28"/>
  <c r="AA78" i="28"/>
  <c r="N78" i="28"/>
  <c r="AH78" i="28"/>
  <c r="AG78" i="28"/>
  <c r="AF78" i="28"/>
  <c r="AE78" i="28"/>
  <c r="AD78" i="28"/>
  <c r="U78" i="28"/>
  <c r="T78" i="28"/>
  <c r="S78" i="28"/>
  <c r="Z78" i="28"/>
  <c r="Y78" i="28"/>
  <c r="X78" i="28"/>
  <c r="W78" i="28"/>
  <c r="V78" i="28"/>
  <c r="K78" i="28"/>
  <c r="H78" i="28"/>
  <c r="G78" i="28"/>
  <c r="R78" i="28"/>
  <c r="Q78" i="28"/>
  <c r="P78" i="28"/>
  <c r="O78" i="28"/>
  <c r="L78" i="28"/>
  <c r="AJ78" i="28"/>
  <c r="AI78" i="28"/>
  <c r="M78" i="28"/>
  <c r="Y25" i="28"/>
  <c r="X25" i="28"/>
  <c r="Q25" i="28"/>
  <c r="V25" i="28"/>
  <c r="AB25" i="28"/>
  <c r="U25" i="28"/>
  <c r="T25" i="28"/>
  <c r="H25" i="28"/>
  <c r="R25" i="28"/>
  <c r="F25" i="28"/>
  <c r="E25" i="28"/>
  <c r="P25" i="28"/>
  <c r="O25" i="28"/>
  <c r="L25" i="28"/>
  <c r="K25" i="28"/>
  <c r="N25" i="28"/>
  <c r="B25" i="28"/>
  <c r="G25" i="28"/>
  <c r="AJ25" i="28"/>
  <c r="AI25" i="28"/>
  <c r="D25" i="28"/>
  <c r="C25" i="28"/>
  <c r="AG25" i="28"/>
  <c r="AF25" i="28"/>
  <c r="M25" i="28"/>
  <c r="AE25" i="28"/>
  <c r="AD25" i="28"/>
  <c r="W25" i="28"/>
  <c r="AC25" i="28"/>
  <c r="AH25" i="28"/>
  <c r="AA25" i="28"/>
  <c r="Z25" i="28"/>
  <c r="S25" i="28"/>
  <c r="B349" i="28"/>
  <c r="D349" i="28"/>
  <c r="C349" i="28"/>
  <c r="AC349" i="28"/>
  <c r="AB349" i="28"/>
  <c r="AA349" i="28"/>
  <c r="Z349" i="28"/>
  <c r="Y349" i="28"/>
  <c r="N349" i="28"/>
  <c r="AF349" i="28"/>
  <c r="AE349" i="28"/>
  <c r="AD349" i="28"/>
  <c r="U349" i="28"/>
  <c r="T349" i="28"/>
  <c r="S349" i="28"/>
  <c r="R349" i="28"/>
  <c r="Q349" i="28"/>
  <c r="X349" i="28"/>
  <c r="W349" i="28"/>
  <c r="V349" i="28"/>
  <c r="K349" i="28"/>
  <c r="H349" i="28"/>
  <c r="G349" i="28"/>
  <c r="F349" i="28"/>
  <c r="E349" i="28"/>
  <c r="P349" i="28"/>
  <c r="O349" i="28"/>
  <c r="L349" i="28"/>
  <c r="AJ349" i="28"/>
  <c r="AI349" i="28"/>
  <c r="AH349" i="28"/>
  <c r="AG349" i="28"/>
  <c r="M349" i="28"/>
  <c r="X285" i="28"/>
  <c r="W285" i="28"/>
  <c r="V285" i="28"/>
  <c r="K285" i="28"/>
  <c r="H285" i="28"/>
  <c r="G285" i="28"/>
  <c r="F285" i="28"/>
  <c r="E285" i="28"/>
  <c r="P285" i="28"/>
  <c r="O285" i="28"/>
  <c r="L285" i="28"/>
  <c r="AJ285" i="28"/>
  <c r="AI285" i="28"/>
  <c r="AH285" i="28"/>
  <c r="AG285" i="28"/>
  <c r="M285" i="28"/>
  <c r="B285" i="28"/>
  <c r="D285" i="28"/>
  <c r="C285" i="28"/>
  <c r="AC285" i="28"/>
  <c r="AB285" i="28"/>
  <c r="AA285" i="28"/>
  <c r="Z285" i="28"/>
  <c r="Y285" i="28"/>
  <c r="N285" i="28"/>
  <c r="AF285" i="28"/>
  <c r="AE285" i="28"/>
  <c r="AD285" i="28"/>
  <c r="U285" i="28"/>
  <c r="T285" i="28"/>
  <c r="S285" i="28"/>
  <c r="R285" i="28"/>
  <c r="Q285" i="28"/>
  <c r="B221" i="28"/>
  <c r="D221" i="28"/>
  <c r="C221" i="28"/>
  <c r="AC221" i="28"/>
  <c r="AB221" i="28"/>
  <c r="AA221" i="28"/>
  <c r="Z221" i="28"/>
  <c r="Y221" i="28"/>
  <c r="N221" i="28"/>
  <c r="AF221" i="28"/>
  <c r="AE221" i="28"/>
  <c r="AD221" i="28"/>
  <c r="U221" i="28"/>
  <c r="T221" i="28"/>
  <c r="S221" i="28"/>
  <c r="R221" i="28"/>
  <c r="Q221" i="28"/>
  <c r="X221" i="28"/>
  <c r="W221" i="28"/>
  <c r="V221" i="28"/>
  <c r="K221" i="28"/>
  <c r="H221" i="28"/>
  <c r="G221" i="28"/>
  <c r="F221" i="28"/>
  <c r="E221" i="28"/>
  <c r="P221" i="28"/>
  <c r="O221" i="28"/>
  <c r="L221" i="28"/>
  <c r="AJ221" i="28"/>
  <c r="AI221" i="28"/>
  <c r="AH221" i="28"/>
  <c r="AG221" i="28"/>
  <c r="M221" i="28"/>
  <c r="X157" i="28"/>
  <c r="W157" i="28"/>
  <c r="V157" i="28"/>
  <c r="K157" i="28"/>
  <c r="H157" i="28"/>
  <c r="G157" i="28"/>
  <c r="F157" i="28"/>
  <c r="E157" i="28"/>
  <c r="P157" i="28"/>
  <c r="O157" i="28"/>
  <c r="L157" i="28"/>
  <c r="AJ157" i="28"/>
  <c r="AI157" i="28"/>
  <c r="AH157" i="28"/>
  <c r="AG157" i="28"/>
  <c r="M157" i="28"/>
  <c r="B157" i="28"/>
  <c r="D157" i="28"/>
  <c r="C157" i="28"/>
  <c r="AC157" i="28"/>
  <c r="AB157" i="28"/>
  <c r="AA157" i="28"/>
  <c r="Z157" i="28"/>
  <c r="Y157" i="28"/>
  <c r="N157" i="28"/>
  <c r="AF157" i="28"/>
  <c r="AE157" i="28"/>
  <c r="AD157" i="28"/>
  <c r="U157" i="28"/>
  <c r="T157" i="28"/>
  <c r="S157" i="28"/>
  <c r="R157" i="28"/>
  <c r="Q157" i="28"/>
  <c r="B93" i="28"/>
  <c r="D93" i="28"/>
  <c r="C93" i="28"/>
  <c r="AC93" i="28"/>
  <c r="AB93" i="28"/>
  <c r="AA93" i="28"/>
  <c r="Z93" i="28"/>
  <c r="Y93" i="28"/>
  <c r="N93" i="28"/>
  <c r="AF93" i="28"/>
  <c r="AE93" i="28"/>
  <c r="AD93" i="28"/>
  <c r="U93" i="28"/>
  <c r="T93" i="28"/>
  <c r="S93" i="28"/>
  <c r="R93" i="28"/>
  <c r="Q93" i="28"/>
  <c r="X93" i="28"/>
  <c r="W93" i="28"/>
  <c r="V93" i="28"/>
  <c r="K93" i="28"/>
  <c r="H93" i="28"/>
  <c r="G93" i="28"/>
  <c r="F93" i="28"/>
  <c r="E93" i="28"/>
  <c r="P93" i="28"/>
  <c r="O93" i="28"/>
  <c r="L93" i="28"/>
  <c r="AJ93" i="28"/>
  <c r="AI93" i="28"/>
  <c r="AH93" i="28"/>
  <c r="AG93" i="28"/>
  <c r="M93" i="28"/>
  <c r="S6" i="28"/>
  <c r="R6" i="28"/>
  <c r="F6" i="28"/>
  <c r="E6" i="28"/>
  <c r="P6" i="28"/>
  <c r="O6" i="28"/>
  <c r="L6" i="28"/>
  <c r="K6" i="28"/>
  <c r="H6" i="28"/>
  <c r="G6" i="28"/>
  <c r="AJ6" i="28"/>
  <c r="AI6" i="28"/>
  <c r="D6" i="28"/>
  <c r="C6" i="28"/>
  <c r="AG6" i="28"/>
  <c r="M6" i="28"/>
  <c r="B6" i="28"/>
  <c r="AE6" i="28"/>
  <c r="AD6" i="28"/>
  <c r="W6" i="28"/>
  <c r="AC6" i="28"/>
  <c r="AH6" i="28"/>
  <c r="AA6" i="28"/>
  <c r="Z6" i="28"/>
  <c r="N6" i="28"/>
  <c r="AF6" i="28"/>
  <c r="Y6" i="28"/>
  <c r="X6" i="28"/>
  <c r="Q6" i="28"/>
  <c r="V6" i="28"/>
  <c r="AB6" i="28"/>
  <c r="U6" i="28"/>
  <c r="T6" i="28"/>
  <c r="J386" i="46"/>
  <c r="F386" i="46"/>
  <c r="B386" i="46"/>
  <c r="G386" i="46"/>
  <c r="I386" i="46"/>
  <c r="C386" i="46"/>
  <c r="H386" i="46"/>
  <c r="A386" i="46"/>
  <c r="E386" i="46"/>
  <c r="I322" i="46"/>
  <c r="C322" i="46"/>
  <c r="H322" i="46"/>
  <c r="A322" i="46"/>
  <c r="E322" i="46"/>
  <c r="J322" i="46"/>
  <c r="F322" i="46"/>
  <c r="B322" i="46"/>
  <c r="G322" i="46"/>
  <c r="B249" i="46"/>
  <c r="G249" i="46"/>
  <c r="C249" i="46"/>
  <c r="H249" i="46"/>
  <c r="A249" i="46"/>
  <c r="E249" i="46"/>
  <c r="I249" i="46"/>
  <c r="J249" i="46"/>
  <c r="F249" i="46"/>
  <c r="A185" i="46"/>
  <c r="E185" i="46"/>
  <c r="I185" i="46"/>
  <c r="J185" i="46"/>
  <c r="F185" i="46"/>
  <c r="B185" i="46"/>
  <c r="G185" i="46"/>
  <c r="C185" i="46"/>
  <c r="H185" i="46"/>
  <c r="B121" i="46"/>
  <c r="G121" i="46"/>
  <c r="C121" i="46"/>
  <c r="H121" i="46"/>
  <c r="A121" i="46"/>
  <c r="E121" i="46"/>
  <c r="I121" i="46"/>
  <c r="J121" i="46"/>
  <c r="F121" i="46"/>
  <c r="C264" i="46"/>
  <c r="H264" i="46"/>
  <c r="B264" i="46"/>
  <c r="E264" i="46"/>
  <c r="I264" i="46"/>
  <c r="F264" i="46"/>
  <c r="A264" i="46"/>
  <c r="G264" i="46"/>
  <c r="J264" i="46"/>
  <c r="F200" i="46"/>
  <c r="A200" i="46"/>
  <c r="G200" i="46"/>
  <c r="J200" i="46"/>
  <c r="C200" i="46"/>
  <c r="H200" i="46"/>
  <c r="B200" i="46"/>
  <c r="E200" i="46"/>
  <c r="I200" i="46"/>
  <c r="C136" i="46"/>
  <c r="H136" i="46"/>
  <c r="B136" i="46"/>
  <c r="E136" i="46"/>
  <c r="I136" i="46"/>
  <c r="F136" i="46"/>
  <c r="A136" i="46"/>
  <c r="G136" i="46"/>
  <c r="J136" i="46"/>
  <c r="F72" i="46"/>
  <c r="A72" i="46"/>
  <c r="G72" i="46"/>
  <c r="J72" i="46"/>
  <c r="C72" i="46"/>
  <c r="H72" i="46"/>
  <c r="B72" i="46"/>
  <c r="E72" i="46"/>
  <c r="I72" i="46"/>
  <c r="F215" i="46"/>
  <c r="A215" i="46"/>
  <c r="E215" i="46"/>
  <c r="G215" i="46"/>
  <c r="J215" i="46"/>
  <c r="H215" i="46"/>
  <c r="B215" i="46"/>
  <c r="I215" i="46"/>
  <c r="C215" i="46"/>
  <c r="H151" i="46"/>
  <c r="B151" i="46"/>
  <c r="I151" i="46"/>
  <c r="C151" i="46"/>
  <c r="F151" i="46"/>
  <c r="A151" i="46"/>
  <c r="E151" i="46"/>
  <c r="G151" i="46"/>
  <c r="J151" i="46"/>
  <c r="F87" i="46"/>
  <c r="A87" i="46"/>
  <c r="E87" i="46"/>
  <c r="G87" i="46"/>
  <c r="J87" i="46"/>
  <c r="H87" i="46"/>
  <c r="B87" i="46"/>
  <c r="I87" i="46"/>
  <c r="C87" i="46"/>
  <c r="A230" i="46"/>
  <c r="E230" i="46"/>
  <c r="J230" i="46"/>
  <c r="F230" i="46"/>
  <c r="H230" i="46"/>
  <c r="B230" i="46"/>
  <c r="G230" i="46"/>
  <c r="I230" i="46"/>
  <c r="C230" i="46"/>
  <c r="H166" i="46"/>
  <c r="B166" i="46"/>
  <c r="G166" i="46"/>
  <c r="I166" i="46"/>
  <c r="C166" i="46"/>
  <c r="A166" i="46"/>
  <c r="E166" i="46"/>
  <c r="J166" i="46"/>
  <c r="F166" i="46"/>
  <c r="A102" i="46"/>
  <c r="E102" i="46"/>
  <c r="J102" i="46"/>
  <c r="F102" i="46"/>
  <c r="H102" i="46"/>
  <c r="B102" i="46"/>
  <c r="G102" i="46"/>
  <c r="I102" i="46"/>
  <c r="C102" i="46"/>
  <c r="B380" i="28"/>
  <c r="AC380" i="28"/>
  <c r="AB380" i="28"/>
  <c r="AA380" i="28"/>
  <c r="Z380" i="28"/>
  <c r="Y380" i="28"/>
  <c r="X380" i="28"/>
  <c r="W380" i="28"/>
  <c r="N380" i="28"/>
  <c r="AD380" i="28"/>
  <c r="U380" i="28"/>
  <c r="T380" i="28"/>
  <c r="S380" i="28"/>
  <c r="R380" i="28"/>
  <c r="Q380" i="28"/>
  <c r="P380" i="28"/>
  <c r="O380" i="28"/>
  <c r="V380" i="28"/>
  <c r="K380" i="28"/>
  <c r="H380" i="28"/>
  <c r="G380" i="28"/>
  <c r="F380" i="28"/>
  <c r="E380" i="28"/>
  <c r="D380" i="28"/>
  <c r="C380" i="28"/>
  <c r="L380" i="28"/>
  <c r="AJ380" i="28"/>
  <c r="AI380" i="28"/>
  <c r="AH380" i="28"/>
  <c r="AG380" i="28"/>
  <c r="AF380" i="28"/>
  <c r="AE380" i="28"/>
  <c r="M380" i="28"/>
  <c r="V316" i="28"/>
  <c r="K316" i="28"/>
  <c r="H316" i="28"/>
  <c r="G316" i="28"/>
  <c r="F316" i="28"/>
  <c r="E316" i="28"/>
  <c r="D316" i="28"/>
  <c r="C316" i="28"/>
  <c r="L316" i="28"/>
  <c r="AJ316" i="28"/>
  <c r="AI316" i="28"/>
  <c r="AH316" i="28"/>
  <c r="AG316" i="28"/>
  <c r="AF316" i="28"/>
  <c r="AE316" i="28"/>
  <c r="M316" i="28"/>
  <c r="B316" i="28"/>
  <c r="AC316" i="28"/>
  <c r="AB316" i="28"/>
  <c r="AA316" i="28"/>
  <c r="Z316" i="28"/>
  <c r="Y316" i="28"/>
  <c r="X316" i="28"/>
  <c r="W316" i="28"/>
  <c r="N316" i="28"/>
  <c r="AD316" i="28"/>
  <c r="U316" i="28"/>
  <c r="T316" i="28"/>
  <c r="S316" i="28"/>
  <c r="R316" i="28"/>
  <c r="Q316" i="28"/>
  <c r="P316" i="28"/>
  <c r="O316" i="28"/>
  <c r="B252" i="28"/>
  <c r="AC252" i="28"/>
  <c r="AB252" i="28"/>
  <c r="AA252" i="28"/>
  <c r="Z252" i="28"/>
  <c r="Y252" i="28"/>
  <c r="X252" i="28"/>
  <c r="W252" i="28"/>
  <c r="N252" i="28"/>
  <c r="AD252" i="28"/>
  <c r="U252" i="28"/>
  <c r="T252" i="28"/>
  <c r="S252" i="28"/>
  <c r="R252" i="28"/>
  <c r="Q252" i="28"/>
  <c r="P252" i="28"/>
  <c r="O252" i="28"/>
  <c r="V252" i="28"/>
  <c r="K252" i="28"/>
  <c r="H252" i="28"/>
  <c r="G252" i="28"/>
  <c r="F252" i="28"/>
  <c r="E252" i="28"/>
  <c r="D252" i="28"/>
  <c r="C252" i="28"/>
  <c r="L252" i="28"/>
  <c r="AJ252" i="28"/>
  <c r="AI252" i="28"/>
  <c r="AH252" i="28"/>
  <c r="AG252" i="28"/>
  <c r="AF252" i="28"/>
  <c r="AE252" i="28"/>
  <c r="M252" i="28"/>
  <c r="V188" i="28"/>
  <c r="K188" i="28"/>
  <c r="H188" i="28"/>
  <c r="G188" i="28"/>
  <c r="F188" i="28"/>
  <c r="D188" i="28"/>
  <c r="C188" i="28"/>
  <c r="E188" i="28"/>
  <c r="L188" i="28"/>
  <c r="AJ188" i="28"/>
  <c r="AI188" i="28"/>
  <c r="AH188" i="28"/>
  <c r="AF188" i="28"/>
  <c r="AE188" i="28"/>
  <c r="AG188" i="28"/>
  <c r="M188" i="28"/>
  <c r="B188" i="28"/>
  <c r="AC188" i="28"/>
  <c r="AB188" i="28"/>
  <c r="AA188" i="28"/>
  <c r="Z188" i="28"/>
  <c r="X188" i="28"/>
  <c r="W188" i="28"/>
  <c r="Y188" i="28"/>
  <c r="N188" i="28"/>
  <c r="AD188" i="28"/>
  <c r="U188" i="28"/>
  <c r="T188" i="28"/>
  <c r="S188" i="28"/>
  <c r="R188" i="28"/>
  <c r="P188" i="28"/>
  <c r="O188" i="28"/>
  <c r="Q188" i="28"/>
  <c r="B124" i="28"/>
  <c r="AC124" i="28"/>
  <c r="AB124" i="28"/>
  <c r="AA124" i="28"/>
  <c r="Z124" i="28"/>
  <c r="Y124" i="28"/>
  <c r="X124" i="28"/>
  <c r="W124" i="28"/>
  <c r="N124" i="28"/>
  <c r="AD124" i="28"/>
  <c r="U124" i="28"/>
  <c r="T124" i="28"/>
  <c r="S124" i="28"/>
  <c r="R124" i="28"/>
  <c r="Q124" i="28"/>
  <c r="P124" i="28"/>
  <c r="O124" i="28"/>
  <c r="V124" i="28"/>
  <c r="K124" i="28"/>
  <c r="H124" i="28"/>
  <c r="G124" i="28"/>
  <c r="F124" i="28"/>
  <c r="E124" i="28"/>
  <c r="D124" i="28"/>
  <c r="C124" i="28"/>
  <c r="L124" i="28"/>
  <c r="AJ124" i="28"/>
  <c r="AI124" i="28"/>
  <c r="AH124" i="28"/>
  <c r="AG124" i="28"/>
  <c r="AF124" i="28"/>
  <c r="AE124" i="28"/>
  <c r="M124" i="28"/>
  <c r="AB60" i="28"/>
  <c r="AA60" i="28"/>
  <c r="Z60" i="28"/>
  <c r="Y60" i="28"/>
  <c r="X60" i="28"/>
  <c r="W60" i="28"/>
  <c r="V60" i="28"/>
  <c r="K60" i="28"/>
  <c r="T60" i="28"/>
  <c r="S60" i="28"/>
  <c r="R60" i="28"/>
  <c r="Q60" i="28"/>
  <c r="P60" i="28"/>
  <c r="O60" i="28"/>
  <c r="L60" i="28"/>
  <c r="M60" i="28"/>
  <c r="B60" i="28"/>
  <c r="H60" i="28"/>
  <c r="G60" i="28"/>
  <c r="F60" i="28"/>
  <c r="E60" i="28"/>
  <c r="D60" i="28"/>
  <c r="C60" i="28"/>
  <c r="AC60" i="28"/>
  <c r="N60" i="28"/>
  <c r="AJ60" i="28"/>
  <c r="AI60" i="28"/>
  <c r="AH60" i="28"/>
  <c r="AG60" i="28"/>
  <c r="AF60" i="28"/>
  <c r="AE60" i="28"/>
  <c r="AD60" i="28"/>
  <c r="U60" i="28"/>
  <c r="AJ395" i="28"/>
  <c r="AI395" i="28"/>
  <c r="AH395" i="28"/>
  <c r="AG395" i="28"/>
  <c r="AF395" i="28"/>
  <c r="AE395" i="28"/>
  <c r="B395" i="28"/>
  <c r="AC395" i="28"/>
  <c r="M395" i="28"/>
  <c r="AB395" i="28"/>
  <c r="AA395" i="28"/>
  <c r="Z395" i="28"/>
  <c r="Y395" i="28"/>
  <c r="X395" i="28"/>
  <c r="W395" i="28"/>
  <c r="AD395" i="28"/>
  <c r="U395" i="28"/>
  <c r="T395" i="28"/>
  <c r="S395" i="28"/>
  <c r="R395" i="28"/>
  <c r="Q395" i="28"/>
  <c r="P395" i="28"/>
  <c r="O395" i="28"/>
  <c r="V395" i="28"/>
  <c r="K395" i="28"/>
  <c r="H395" i="28"/>
  <c r="G395" i="28"/>
  <c r="F395" i="28"/>
  <c r="E395" i="28"/>
  <c r="D395" i="28"/>
  <c r="C395" i="28"/>
  <c r="L395" i="28"/>
  <c r="N395" i="28"/>
  <c r="AB331" i="28"/>
  <c r="AA331" i="28"/>
  <c r="Z331" i="28"/>
  <c r="Y331" i="28"/>
  <c r="X331" i="28"/>
  <c r="W331" i="28"/>
  <c r="V331" i="28"/>
  <c r="K331" i="28"/>
  <c r="T331" i="28"/>
  <c r="S331" i="28"/>
  <c r="R331" i="28"/>
  <c r="Q331" i="28"/>
  <c r="P331" i="28"/>
  <c r="O331" i="28"/>
  <c r="L331" i="28"/>
  <c r="N331" i="28"/>
  <c r="B331" i="28"/>
  <c r="H331" i="28"/>
  <c r="G331" i="28"/>
  <c r="F331" i="28"/>
  <c r="E331" i="28"/>
  <c r="D331" i="28"/>
  <c r="C331" i="28"/>
  <c r="AC331" i="28"/>
  <c r="M331" i="28"/>
  <c r="AJ331" i="28"/>
  <c r="AI331" i="28"/>
  <c r="AH331" i="28"/>
  <c r="AG331" i="28"/>
  <c r="AF331" i="28"/>
  <c r="AE331" i="28"/>
  <c r="AD331" i="28"/>
  <c r="U331" i="28"/>
  <c r="B267" i="28"/>
  <c r="H267" i="28"/>
  <c r="G267" i="28"/>
  <c r="F267" i="28"/>
  <c r="E267" i="28"/>
  <c r="D267" i="28"/>
  <c r="C267" i="28"/>
  <c r="AC267" i="28"/>
  <c r="M267" i="28"/>
  <c r="AJ267" i="28"/>
  <c r="AI267" i="28"/>
  <c r="AH267" i="28"/>
  <c r="AG267" i="28"/>
  <c r="AF267" i="28"/>
  <c r="AE267" i="28"/>
  <c r="AD267" i="28"/>
  <c r="U267" i="28"/>
  <c r="AB267" i="28"/>
  <c r="AA267" i="28"/>
  <c r="Z267" i="28"/>
  <c r="Y267" i="28"/>
  <c r="X267" i="28"/>
  <c r="W267" i="28"/>
  <c r="V267" i="28"/>
  <c r="K267" i="28"/>
  <c r="T267" i="28"/>
  <c r="S267" i="28"/>
  <c r="R267" i="28"/>
  <c r="Q267" i="28"/>
  <c r="P267" i="28"/>
  <c r="O267" i="28"/>
  <c r="L267" i="28"/>
  <c r="N267" i="28"/>
  <c r="AB203" i="28"/>
  <c r="AA203" i="28"/>
  <c r="Z203" i="28"/>
  <c r="Y203" i="28"/>
  <c r="X203" i="28"/>
  <c r="W203" i="28"/>
  <c r="V203" i="28"/>
  <c r="K203" i="28"/>
  <c r="T203" i="28"/>
  <c r="S203" i="28"/>
  <c r="R203" i="28"/>
  <c r="Q203" i="28"/>
  <c r="P203" i="28"/>
  <c r="O203" i="28"/>
  <c r="L203" i="28"/>
  <c r="N203" i="28"/>
  <c r="B203" i="28"/>
  <c r="H203" i="28"/>
  <c r="G203" i="28"/>
  <c r="F203" i="28"/>
  <c r="E203" i="28"/>
  <c r="D203" i="28"/>
  <c r="C203" i="28"/>
  <c r="AC203" i="28"/>
  <c r="M203" i="28"/>
  <c r="AJ203" i="28"/>
  <c r="AI203" i="28"/>
  <c r="AH203" i="28"/>
  <c r="AG203" i="28"/>
  <c r="AF203" i="28"/>
  <c r="AE203" i="28"/>
  <c r="AD203" i="28"/>
  <c r="U203" i="28"/>
  <c r="B139" i="28"/>
  <c r="H139" i="28"/>
  <c r="G139" i="28"/>
  <c r="F139" i="28"/>
  <c r="E139" i="28"/>
  <c r="D139" i="28"/>
  <c r="C139" i="28"/>
  <c r="AC139" i="28"/>
  <c r="M139" i="28"/>
  <c r="AJ139" i="28"/>
  <c r="AI139" i="28"/>
  <c r="AH139" i="28"/>
  <c r="AG139" i="28"/>
  <c r="AF139" i="28"/>
  <c r="AE139" i="28"/>
  <c r="AD139" i="28"/>
  <c r="U139" i="28"/>
  <c r="AB139" i="28"/>
  <c r="AA139" i="28"/>
  <c r="Z139" i="28"/>
  <c r="Y139" i="28"/>
  <c r="X139" i="28"/>
  <c r="W139" i="28"/>
  <c r="V139" i="28"/>
  <c r="K139" i="28"/>
  <c r="T139" i="28"/>
  <c r="S139" i="28"/>
  <c r="R139" i="28"/>
  <c r="Q139" i="28"/>
  <c r="P139" i="28"/>
  <c r="O139" i="28"/>
  <c r="L139" i="28"/>
  <c r="N139" i="28"/>
  <c r="AB75" i="28"/>
  <c r="AA75" i="28"/>
  <c r="Z75" i="28"/>
  <c r="Y75" i="28"/>
  <c r="X75" i="28"/>
  <c r="W75" i="28"/>
  <c r="V75" i="28"/>
  <c r="K75" i="28"/>
  <c r="T75" i="28"/>
  <c r="S75" i="28"/>
  <c r="R75" i="28"/>
  <c r="Q75" i="28"/>
  <c r="P75" i="28"/>
  <c r="O75" i="28"/>
  <c r="L75" i="28"/>
  <c r="N75" i="28"/>
  <c r="B75" i="28"/>
  <c r="H75" i="28"/>
  <c r="G75" i="28"/>
  <c r="F75" i="28"/>
  <c r="E75" i="28"/>
  <c r="D75" i="28"/>
  <c r="C75" i="28"/>
  <c r="AC75" i="28"/>
  <c r="M75" i="28"/>
  <c r="AJ75" i="28"/>
  <c r="AI75" i="28"/>
  <c r="AH75" i="28"/>
  <c r="AG75" i="28"/>
  <c r="AF75" i="28"/>
  <c r="AE75" i="28"/>
  <c r="AD75" i="28"/>
  <c r="U75" i="28"/>
  <c r="B15" i="28"/>
  <c r="E15" i="28"/>
  <c r="P15" i="28"/>
  <c r="O15" i="28"/>
  <c r="L15" i="28"/>
  <c r="K15" i="28"/>
  <c r="AE15" i="28"/>
  <c r="AD15" i="28"/>
  <c r="N15" i="28"/>
  <c r="AJ15" i="28"/>
  <c r="AI15" i="28"/>
  <c r="D15" i="28"/>
  <c r="C15" i="28"/>
  <c r="AG15" i="28"/>
  <c r="AF15" i="28"/>
  <c r="Y15" i="28"/>
  <c r="X15" i="28"/>
  <c r="W15" i="28"/>
  <c r="AC15" i="28"/>
  <c r="AH15" i="28"/>
  <c r="AA15" i="28"/>
  <c r="Z15" i="28"/>
  <c r="S15" i="28"/>
  <c r="R15" i="28"/>
  <c r="F15" i="28"/>
  <c r="Q15" i="28"/>
  <c r="V15" i="28"/>
  <c r="AB15" i="28"/>
  <c r="U15" i="28"/>
  <c r="T15" i="28"/>
  <c r="H15" i="28"/>
  <c r="G15" i="28"/>
  <c r="M15" i="28"/>
  <c r="Z346" i="28"/>
  <c r="Y346" i="28"/>
  <c r="X346" i="28"/>
  <c r="W346" i="28"/>
  <c r="V346" i="28"/>
  <c r="K346" i="28"/>
  <c r="H346" i="28"/>
  <c r="G346" i="28"/>
  <c r="R346" i="28"/>
  <c r="Q346" i="28"/>
  <c r="P346" i="28"/>
  <c r="O346" i="28"/>
  <c r="L346" i="28"/>
  <c r="AJ346" i="28"/>
  <c r="AI346" i="28"/>
  <c r="M346" i="28"/>
  <c r="B346" i="28"/>
  <c r="F346" i="28"/>
  <c r="E346" i="28"/>
  <c r="D346" i="28"/>
  <c r="C346" i="28"/>
  <c r="AC346" i="28"/>
  <c r="AB346" i="28"/>
  <c r="AA346" i="28"/>
  <c r="N346" i="28"/>
  <c r="AH346" i="28"/>
  <c r="AG346" i="28"/>
  <c r="AF346" i="28"/>
  <c r="AE346" i="28"/>
  <c r="AD346" i="28"/>
  <c r="U346" i="28"/>
  <c r="T346" i="28"/>
  <c r="S346" i="28"/>
  <c r="B282" i="28"/>
  <c r="F282" i="28"/>
  <c r="E282" i="28"/>
  <c r="D282" i="28"/>
  <c r="C282" i="28"/>
  <c r="AC282" i="28"/>
  <c r="AB282" i="28"/>
  <c r="AA282" i="28"/>
  <c r="N282" i="28"/>
  <c r="AH282" i="28"/>
  <c r="AG282" i="28"/>
  <c r="AF282" i="28"/>
  <c r="AE282" i="28"/>
  <c r="AD282" i="28"/>
  <c r="U282" i="28"/>
  <c r="T282" i="28"/>
  <c r="S282" i="28"/>
  <c r="Z282" i="28"/>
  <c r="Y282" i="28"/>
  <c r="X282" i="28"/>
  <c r="W282" i="28"/>
  <c r="V282" i="28"/>
  <c r="K282" i="28"/>
  <c r="H282" i="28"/>
  <c r="G282" i="28"/>
  <c r="R282" i="28"/>
  <c r="Q282" i="28"/>
  <c r="P282" i="28"/>
  <c r="O282" i="28"/>
  <c r="L282" i="28"/>
  <c r="AJ282" i="28"/>
  <c r="AI282" i="28"/>
  <c r="M282" i="28"/>
  <c r="Z218" i="28"/>
  <c r="Y218" i="28"/>
  <c r="X218" i="28"/>
  <c r="W218" i="28"/>
  <c r="V218" i="28"/>
  <c r="K218" i="28"/>
  <c r="H218" i="28"/>
  <c r="G218" i="28"/>
  <c r="R218" i="28"/>
  <c r="Q218" i="28"/>
  <c r="P218" i="28"/>
  <c r="O218" i="28"/>
  <c r="L218" i="28"/>
  <c r="AJ218" i="28"/>
  <c r="AI218" i="28"/>
  <c r="M218" i="28"/>
  <c r="B218" i="28"/>
  <c r="F218" i="28"/>
  <c r="E218" i="28"/>
  <c r="D218" i="28"/>
  <c r="C218" i="28"/>
  <c r="AC218" i="28"/>
  <c r="AB218" i="28"/>
  <c r="AA218" i="28"/>
  <c r="N218" i="28"/>
  <c r="AH218" i="28"/>
  <c r="AG218" i="28"/>
  <c r="AF218" i="28"/>
  <c r="AE218" i="28"/>
  <c r="AD218" i="28"/>
  <c r="U218" i="28"/>
  <c r="T218" i="28"/>
  <c r="S218" i="28"/>
  <c r="B154" i="28"/>
  <c r="F154" i="28"/>
  <c r="E154" i="28"/>
  <c r="D154" i="28"/>
  <c r="C154" i="28"/>
  <c r="AC154" i="28"/>
  <c r="AB154" i="28"/>
  <c r="AA154" i="28"/>
  <c r="N154" i="28"/>
  <c r="AH154" i="28"/>
  <c r="AG154" i="28"/>
  <c r="AF154" i="28"/>
  <c r="AE154" i="28"/>
  <c r="AD154" i="28"/>
  <c r="U154" i="28"/>
  <c r="T154" i="28"/>
  <c r="S154" i="28"/>
  <c r="Z154" i="28"/>
  <c r="Y154" i="28"/>
  <c r="X154" i="28"/>
  <c r="W154" i="28"/>
  <c r="V154" i="28"/>
  <c r="K154" i="28"/>
  <c r="H154" i="28"/>
  <c r="G154" i="28"/>
  <c r="R154" i="28"/>
  <c r="Q154" i="28"/>
  <c r="P154" i="28"/>
  <c r="O154" i="28"/>
  <c r="L154" i="28"/>
  <c r="AJ154" i="28"/>
  <c r="AI154" i="28"/>
  <c r="M154" i="28"/>
  <c r="Z90" i="28"/>
  <c r="Y90" i="28"/>
  <c r="X90" i="28"/>
  <c r="W90" i="28"/>
  <c r="V90" i="28"/>
  <c r="K90" i="28"/>
  <c r="H90" i="28"/>
  <c r="G90" i="28"/>
  <c r="R90" i="28"/>
  <c r="Q90" i="28"/>
  <c r="P90" i="28"/>
  <c r="O90" i="28"/>
  <c r="L90" i="28"/>
  <c r="AJ90" i="28"/>
  <c r="AI90" i="28"/>
  <c r="M90" i="28"/>
  <c r="B90" i="28"/>
  <c r="F90" i="28"/>
  <c r="E90" i="28"/>
  <c r="D90" i="28"/>
  <c r="C90" i="28"/>
  <c r="AC90" i="28"/>
  <c r="AB90" i="28"/>
  <c r="AA90" i="28"/>
  <c r="N90" i="28"/>
  <c r="AH90" i="28"/>
  <c r="AG90" i="28"/>
  <c r="AF90" i="28"/>
  <c r="AE90" i="28"/>
  <c r="AD90" i="28"/>
  <c r="U90" i="28"/>
  <c r="T90" i="28"/>
  <c r="S90" i="28"/>
  <c r="B49" i="28"/>
  <c r="L49" i="28"/>
  <c r="K49" i="28"/>
  <c r="H49" i="28"/>
  <c r="AB49" i="28"/>
  <c r="AA49" i="28"/>
  <c r="Z49" i="28"/>
  <c r="U49" i="28"/>
  <c r="N49" i="28"/>
  <c r="AJ49" i="28"/>
  <c r="AI49" i="28"/>
  <c r="AH49" i="28"/>
  <c r="AC49" i="28"/>
  <c r="V49" i="28"/>
  <c r="Q49" i="28"/>
  <c r="P49" i="28"/>
  <c r="O49" i="28"/>
  <c r="AD49" i="28"/>
  <c r="Y49" i="28"/>
  <c r="X49" i="28"/>
  <c r="W49" i="28"/>
  <c r="F49" i="28"/>
  <c r="E49" i="28"/>
  <c r="D49" i="28"/>
  <c r="C49" i="28"/>
  <c r="T49" i="28"/>
  <c r="S49" i="28"/>
  <c r="R49" i="28"/>
  <c r="G49" i="28"/>
  <c r="AG49" i="28"/>
  <c r="AF49" i="28"/>
  <c r="AE49" i="28"/>
  <c r="M49" i="28"/>
  <c r="X361" i="28"/>
  <c r="W361" i="28"/>
  <c r="V361" i="28"/>
  <c r="K361" i="28"/>
  <c r="H361" i="28"/>
  <c r="G361" i="28"/>
  <c r="F361" i="28"/>
  <c r="E361" i="28"/>
  <c r="P361" i="28"/>
  <c r="O361" i="28"/>
  <c r="L361" i="28"/>
  <c r="AJ361" i="28"/>
  <c r="AI361" i="28"/>
  <c r="AH361" i="28"/>
  <c r="AG361" i="28"/>
  <c r="M361" i="28"/>
  <c r="B361" i="28"/>
  <c r="D361" i="28"/>
  <c r="C361" i="28"/>
  <c r="AC361" i="28"/>
  <c r="AB361" i="28"/>
  <c r="AA361" i="28"/>
  <c r="Z361" i="28"/>
  <c r="Y361" i="28"/>
  <c r="N361" i="28"/>
  <c r="AF361" i="28"/>
  <c r="AE361" i="28"/>
  <c r="AD361" i="28"/>
  <c r="U361" i="28"/>
  <c r="T361" i="28"/>
  <c r="S361" i="28"/>
  <c r="R361" i="28"/>
  <c r="Q361" i="28"/>
  <c r="B297" i="28"/>
  <c r="D297" i="28"/>
  <c r="C297" i="28"/>
  <c r="AC297" i="28"/>
  <c r="AB297" i="28"/>
  <c r="AA297" i="28"/>
  <c r="Z297" i="28"/>
  <c r="Y297" i="28"/>
  <c r="N297" i="28"/>
  <c r="AF297" i="28"/>
  <c r="AE297" i="28"/>
  <c r="AD297" i="28"/>
  <c r="U297" i="28"/>
  <c r="T297" i="28"/>
  <c r="S297" i="28"/>
  <c r="R297" i="28"/>
  <c r="Q297" i="28"/>
  <c r="X297" i="28"/>
  <c r="W297" i="28"/>
  <c r="V297" i="28"/>
  <c r="K297" i="28"/>
  <c r="H297" i="28"/>
  <c r="G297" i="28"/>
  <c r="F297" i="28"/>
  <c r="E297" i="28"/>
  <c r="P297" i="28"/>
  <c r="O297" i="28"/>
  <c r="L297" i="28"/>
  <c r="AJ297" i="28"/>
  <c r="AI297" i="28"/>
  <c r="AH297" i="28"/>
  <c r="AG297" i="28"/>
  <c r="M297" i="28"/>
  <c r="X233" i="28"/>
  <c r="W233" i="28"/>
  <c r="V233" i="28"/>
  <c r="K233" i="28"/>
  <c r="H233" i="28"/>
  <c r="G233" i="28"/>
  <c r="F233" i="28"/>
  <c r="E233" i="28"/>
  <c r="P233" i="28"/>
  <c r="O233" i="28"/>
  <c r="L233" i="28"/>
  <c r="AJ233" i="28"/>
  <c r="AI233" i="28"/>
  <c r="AH233" i="28"/>
  <c r="AG233" i="28"/>
  <c r="M233" i="28"/>
  <c r="B233" i="28"/>
  <c r="D233" i="28"/>
  <c r="C233" i="28"/>
  <c r="AC233" i="28"/>
  <c r="AB233" i="28"/>
  <c r="AA233" i="28"/>
  <c r="Z233" i="28"/>
  <c r="Y233" i="28"/>
  <c r="N233" i="28"/>
  <c r="AF233" i="28"/>
  <c r="AE233" i="28"/>
  <c r="AD233" i="28"/>
  <c r="U233" i="28"/>
  <c r="T233" i="28"/>
  <c r="S233" i="28"/>
  <c r="R233" i="28"/>
  <c r="Q233" i="28"/>
  <c r="B169" i="28"/>
  <c r="D169" i="28"/>
  <c r="C169" i="28"/>
  <c r="AC169" i="28"/>
  <c r="AB169" i="28"/>
  <c r="AA169" i="28"/>
  <c r="Z169" i="28"/>
  <c r="Y169" i="28"/>
  <c r="N169" i="28"/>
  <c r="AF169" i="28"/>
  <c r="AE169" i="28"/>
  <c r="AD169" i="28"/>
  <c r="U169" i="28"/>
  <c r="T169" i="28"/>
  <c r="S169" i="28"/>
  <c r="R169" i="28"/>
  <c r="Q169" i="28"/>
  <c r="X169" i="28"/>
  <c r="W169" i="28"/>
  <c r="V169" i="28"/>
  <c r="K169" i="28"/>
  <c r="H169" i="28"/>
  <c r="G169" i="28"/>
  <c r="F169" i="28"/>
  <c r="E169" i="28"/>
  <c r="P169" i="28"/>
  <c r="O169" i="28"/>
  <c r="L169" i="28"/>
  <c r="AJ169" i="28"/>
  <c r="AI169" i="28"/>
  <c r="AH169" i="28"/>
  <c r="AG169" i="28"/>
  <c r="M169" i="28"/>
  <c r="X105" i="28"/>
  <c r="W105" i="28"/>
  <c r="V105" i="28"/>
  <c r="K105" i="28"/>
  <c r="H105" i="28"/>
  <c r="G105" i="28"/>
  <c r="F105" i="28"/>
  <c r="E105" i="28"/>
  <c r="P105" i="28"/>
  <c r="O105" i="28"/>
  <c r="L105" i="28"/>
  <c r="AJ105" i="28"/>
  <c r="AI105" i="28"/>
  <c r="AH105" i="28"/>
  <c r="AG105" i="28"/>
  <c r="M105" i="28"/>
  <c r="B105" i="28"/>
  <c r="D105" i="28"/>
  <c r="C105" i="28"/>
  <c r="AC105" i="28"/>
  <c r="AB105" i="28"/>
  <c r="AA105" i="28"/>
  <c r="Z105" i="28"/>
  <c r="Y105" i="28"/>
  <c r="N105" i="28"/>
  <c r="AF105" i="28"/>
  <c r="AE105" i="28"/>
  <c r="AD105" i="28"/>
  <c r="U105" i="28"/>
  <c r="T105" i="28"/>
  <c r="S105" i="28"/>
  <c r="R105" i="28"/>
  <c r="Q105" i="28"/>
  <c r="B30" i="28"/>
  <c r="AE30" i="28"/>
  <c r="AD30" i="28"/>
  <c r="W30" i="28"/>
  <c r="AC30" i="28"/>
  <c r="AH30" i="28"/>
  <c r="AA30" i="28"/>
  <c r="Z30" i="28"/>
  <c r="N30" i="28"/>
  <c r="AF30" i="28"/>
  <c r="Y30" i="28"/>
  <c r="X30" i="28"/>
  <c r="Q30" i="28"/>
  <c r="V30" i="28"/>
  <c r="AB30" i="28"/>
  <c r="U30" i="28"/>
  <c r="T30" i="28"/>
  <c r="S30" i="28"/>
  <c r="R30" i="28"/>
  <c r="F30" i="28"/>
  <c r="E30" i="28"/>
  <c r="P30" i="28"/>
  <c r="O30" i="28"/>
  <c r="L30" i="28"/>
  <c r="K30" i="28"/>
  <c r="H30" i="28"/>
  <c r="G30" i="28"/>
  <c r="AJ30" i="28"/>
  <c r="AI30" i="28"/>
  <c r="D30" i="28"/>
  <c r="C30" i="28"/>
  <c r="AG30" i="28"/>
  <c r="M30" i="28"/>
  <c r="J278" i="46"/>
  <c r="G278" i="46"/>
  <c r="A278" i="46"/>
  <c r="B278" i="46"/>
  <c r="H278" i="46"/>
  <c r="F278" i="46"/>
  <c r="C278" i="46"/>
  <c r="I278" i="46"/>
  <c r="E278" i="46"/>
  <c r="A350" i="46"/>
  <c r="E350" i="46"/>
  <c r="J350" i="46"/>
  <c r="F350" i="46"/>
  <c r="B350" i="46"/>
  <c r="G350" i="46"/>
  <c r="I350" i="46"/>
  <c r="C350" i="46"/>
  <c r="H350" i="46"/>
  <c r="B286" i="46"/>
  <c r="G286" i="46"/>
  <c r="I286" i="46"/>
  <c r="C286" i="46"/>
  <c r="H286" i="46"/>
  <c r="A286" i="46"/>
  <c r="E286" i="46"/>
  <c r="J286" i="46"/>
  <c r="F286" i="46"/>
  <c r="J213" i="46"/>
  <c r="F213" i="46"/>
  <c r="B213" i="46"/>
  <c r="G213" i="46"/>
  <c r="C213" i="46"/>
  <c r="H213" i="46"/>
  <c r="A213" i="46"/>
  <c r="E213" i="46"/>
  <c r="I213" i="46"/>
  <c r="C149" i="46"/>
  <c r="H149" i="46"/>
  <c r="A149" i="46"/>
  <c r="E149" i="46"/>
  <c r="I149" i="46"/>
  <c r="J149" i="46"/>
  <c r="F149" i="46"/>
  <c r="B149" i="46"/>
  <c r="G149" i="46"/>
  <c r="J85" i="46"/>
  <c r="F85" i="46"/>
  <c r="B85" i="46"/>
  <c r="G85" i="46"/>
  <c r="C85" i="46"/>
  <c r="H85" i="46"/>
  <c r="A85" i="46"/>
  <c r="E85" i="46"/>
  <c r="I85" i="46"/>
  <c r="G228" i="46"/>
  <c r="J228" i="46"/>
  <c r="C228" i="46"/>
  <c r="H228" i="46"/>
  <c r="B228" i="46"/>
  <c r="E228" i="46"/>
  <c r="I228" i="46"/>
  <c r="F228" i="46"/>
  <c r="A228" i="46"/>
  <c r="E164" i="46"/>
  <c r="I164" i="46"/>
  <c r="F164" i="46"/>
  <c r="A164" i="46"/>
  <c r="G164" i="46"/>
  <c r="J164" i="46"/>
  <c r="C164" i="46"/>
  <c r="H164" i="46"/>
  <c r="B164" i="46"/>
  <c r="G100" i="46"/>
  <c r="J100" i="46"/>
  <c r="C100" i="46"/>
  <c r="H100" i="46"/>
  <c r="B100" i="46"/>
  <c r="E100" i="46"/>
  <c r="I100" i="46"/>
  <c r="F100" i="46"/>
  <c r="A100" i="46"/>
  <c r="G243" i="46"/>
  <c r="J243" i="46"/>
  <c r="H243" i="46"/>
  <c r="B243" i="46"/>
  <c r="I243" i="46"/>
  <c r="C243" i="46"/>
  <c r="F243" i="46"/>
  <c r="A243" i="46"/>
  <c r="E243" i="46"/>
  <c r="I179" i="46"/>
  <c r="C179" i="46"/>
  <c r="F179" i="46"/>
  <c r="A179" i="46"/>
  <c r="E179" i="46"/>
  <c r="G179" i="46"/>
  <c r="J179" i="46"/>
  <c r="H179" i="46"/>
  <c r="B179" i="46"/>
  <c r="G115" i="46"/>
  <c r="J115" i="46"/>
  <c r="H115" i="46"/>
  <c r="B115" i="46"/>
  <c r="I115" i="46"/>
  <c r="C115" i="46"/>
  <c r="F115" i="46"/>
  <c r="A115" i="46"/>
  <c r="E115" i="46"/>
  <c r="J258" i="46"/>
  <c r="F258" i="46"/>
  <c r="H258" i="46"/>
  <c r="B258" i="46"/>
  <c r="G258" i="46"/>
  <c r="I258" i="46"/>
  <c r="C258" i="46"/>
  <c r="A258" i="46"/>
  <c r="E258" i="46"/>
  <c r="I194" i="46"/>
  <c r="C194" i="46"/>
  <c r="A194" i="46"/>
  <c r="E194" i="46"/>
  <c r="J194" i="46"/>
  <c r="F194" i="46"/>
  <c r="H194" i="46"/>
  <c r="B194" i="46"/>
  <c r="G194" i="46"/>
  <c r="H130" i="46"/>
  <c r="B130" i="46"/>
  <c r="G130" i="46"/>
  <c r="I130" i="46"/>
  <c r="C130" i="46"/>
  <c r="A130" i="46"/>
  <c r="E130" i="46"/>
  <c r="J130" i="46"/>
  <c r="F130" i="46"/>
  <c r="A66" i="46"/>
  <c r="E66" i="46"/>
  <c r="J66" i="46"/>
  <c r="F66" i="46"/>
  <c r="H66" i="46"/>
  <c r="B66" i="46"/>
  <c r="G66" i="46"/>
  <c r="I66" i="46"/>
  <c r="C66" i="46"/>
  <c r="B344" i="28"/>
  <c r="AC344" i="28"/>
  <c r="AB344" i="28"/>
  <c r="AA344" i="28"/>
  <c r="Z344" i="28"/>
  <c r="Y344" i="28"/>
  <c r="X344" i="28"/>
  <c r="W344" i="28"/>
  <c r="N344" i="28"/>
  <c r="AD344" i="28"/>
  <c r="U344" i="28"/>
  <c r="T344" i="28"/>
  <c r="S344" i="28"/>
  <c r="R344" i="28"/>
  <c r="Q344" i="28"/>
  <c r="P344" i="28"/>
  <c r="O344" i="28"/>
  <c r="V344" i="28"/>
  <c r="K344" i="28"/>
  <c r="H344" i="28"/>
  <c r="G344" i="28"/>
  <c r="F344" i="28"/>
  <c r="E344" i="28"/>
  <c r="D344" i="28"/>
  <c r="C344" i="28"/>
  <c r="L344" i="28"/>
  <c r="AJ344" i="28"/>
  <c r="AI344" i="28"/>
  <c r="AH344" i="28"/>
  <c r="AG344" i="28"/>
  <c r="AF344" i="28"/>
  <c r="AE344" i="28"/>
  <c r="M344" i="28"/>
  <c r="V280" i="28"/>
  <c r="K280" i="28"/>
  <c r="H280" i="28"/>
  <c r="G280" i="28"/>
  <c r="F280" i="28"/>
  <c r="E280" i="28"/>
  <c r="D280" i="28"/>
  <c r="C280" i="28"/>
  <c r="L280" i="28"/>
  <c r="AJ280" i="28"/>
  <c r="AI280" i="28"/>
  <c r="AH280" i="28"/>
  <c r="AG280" i="28"/>
  <c r="AF280" i="28"/>
  <c r="AE280" i="28"/>
  <c r="M280" i="28"/>
  <c r="B280" i="28"/>
  <c r="AC280" i="28"/>
  <c r="AB280" i="28"/>
  <c r="AA280" i="28"/>
  <c r="Z280" i="28"/>
  <c r="Y280" i="28"/>
  <c r="X280" i="28"/>
  <c r="W280" i="28"/>
  <c r="N280" i="28"/>
  <c r="AD280" i="28"/>
  <c r="U280" i="28"/>
  <c r="T280" i="28"/>
  <c r="S280" i="28"/>
  <c r="R280" i="28"/>
  <c r="Q280" i="28"/>
  <c r="P280" i="28"/>
  <c r="O280" i="28"/>
  <c r="B216" i="28"/>
  <c r="AC216" i="28"/>
  <c r="AB216" i="28"/>
  <c r="AA216" i="28"/>
  <c r="Z216" i="28"/>
  <c r="Y216" i="28"/>
  <c r="X216" i="28"/>
  <c r="W216" i="28"/>
  <c r="N216" i="28"/>
  <c r="AD216" i="28"/>
  <c r="U216" i="28"/>
  <c r="T216" i="28"/>
  <c r="S216" i="28"/>
  <c r="R216" i="28"/>
  <c r="Q216" i="28"/>
  <c r="P216" i="28"/>
  <c r="O216" i="28"/>
  <c r="V216" i="28"/>
  <c r="K216" i="28"/>
  <c r="H216" i="28"/>
  <c r="G216" i="28"/>
  <c r="F216" i="28"/>
  <c r="E216" i="28"/>
  <c r="D216" i="28"/>
  <c r="C216" i="28"/>
  <c r="L216" i="28"/>
  <c r="AJ216" i="28"/>
  <c r="AI216" i="28"/>
  <c r="AH216" i="28"/>
  <c r="AG216" i="28"/>
  <c r="AF216" i="28"/>
  <c r="AE216" i="28"/>
  <c r="M216" i="28"/>
  <c r="V152" i="28"/>
  <c r="K152" i="28"/>
  <c r="H152" i="28"/>
  <c r="G152" i="28"/>
  <c r="F152" i="28"/>
  <c r="E152" i="28"/>
  <c r="D152" i="28"/>
  <c r="C152" i="28"/>
  <c r="L152" i="28"/>
  <c r="AJ152" i="28"/>
  <c r="AI152" i="28"/>
  <c r="AH152" i="28"/>
  <c r="AG152" i="28"/>
  <c r="AF152" i="28"/>
  <c r="AE152" i="28"/>
  <c r="M152" i="28"/>
  <c r="B152" i="28"/>
  <c r="AC152" i="28"/>
  <c r="AB152" i="28"/>
  <c r="AA152" i="28"/>
  <c r="Z152" i="28"/>
  <c r="Y152" i="28"/>
  <c r="X152" i="28"/>
  <c r="W152" i="28"/>
  <c r="N152" i="28"/>
  <c r="AD152" i="28"/>
  <c r="U152" i="28"/>
  <c r="T152" i="28"/>
  <c r="S152" i="28"/>
  <c r="R152" i="28"/>
  <c r="Q152" i="28"/>
  <c r="P152" i="28"/>
  <c r="O152" i="28"/>
  <c r="B88" i="28"/>
  <c r="AC88" i="28"/>
  <c r="AB88" i="28"/>
  <c r="AA88" i="28"/>
  <c r="Z88" i="28"/>
  <c r="Y88" i="28"/>
  <c r="X88" i="28"/>
  <c r="W88" i="28"/>
  <c r="N88" i="28"/>
  <c r="AD88" i="28"/>
  <c r="U88" i="28"/>
  <c r="T88" i="28"/>
  <c r="S88" i="28"/>
  <c r="R88" i="28"/>
  <c r="Q88" i="28"/>
  <c r="P88" i="28"/>
  <c r="O88" i="28"/>
  <c r="V88" i="28"/>
  <c r="K88" i="28"/>
  <c r="H88" i="28"/>
  <c r="G88" i="28"/>
  <c r="F88" i="28"/>
  <c r="E88" i="28"/>
  <c r="D88" i="28"/>
  <c r="C88" i="28"/>
  <c r="L88" i="28"/>
  <c r="AJ88" i="28"/>
  <c r="AI88" i="28"/>
  <c r="AH88" i="28"/>
  <c r="AG88" i="28"/>
  <c r="AF88" i="28"/>
  <c r="AE88" i="28"/>
  <c r="M88" i="28"/>
  <c r="AD45" i="28"/>
  <c r="Y45" i="28"/>
  <c r="X45" i="28"/>
  <c r="W45" i="28"/>
  <c r="F45" i="28"/>
  <c r="E45" i="28"/>
  <c r="D45" i="28"/>
  <c r="C45" i="28"/>
  <c r="T45" i="28"/>
  <c r="S45" i="28"/>
  <c r="R45" i="28"/>
  <c r="G45" i="28"/>
  <c r="AG45" i="28"/>
  <c r="AF45" i="28"/>
  <c r="AE45" i="28"/>
  <c r="N45" i="28"/>
  <c r="B45" i="28"/>
  <c r="L45" i="28"/>
  <c r="K45" i="28"/>
  <c r="H45" i="28"/>
  <c r="AB45" i="28"/>
  <c r="AA45" i="28"/>
  <c r="Z45" i="28"/>
  <c r="U45" i="28"/>
  <c r="M45" i="28"/>
  <c r="AJ45" i="28"/>
  <c r="AI45" i="28"/>
  <c r="AH45" i="28"/>
  <c r="AC45" i="28"/>
  <c r="V45" i="28"/>
  <c r="Q45" i="28"/>
  <c r="P45" i="28"/>
  <c r="O45" i="28"/>
  <c r="B359" i="28"/>
  <c r="H359" i="28"/>
  <c r="G359" i="28"/>
  <c r="F359" i="28"/>
  <c r="E359" i="28"/>
  <c r="D359" i="28"/>
  <c r="C359" i="28"/>
  <c r="AC359" i="28"/>
  <c r="M359" i="28"/>
  <c r="AJ359" i="28"/>
  <c r="AI359" i="28"/>
  <c r="AH359" i="28"/>
  <c r="AG359" i="28"/>
  <c r="AF359" i="28"/>
  <c r="AE359" i="28"/>
  <c r="AD359" i="28"/>
  <c r="U359" i="28"/>
  <c r="AB359" i="28"/>
  <c r="AA359" i="28"/>
  <c r="Z359" i="28"/>
  <c r="Y359" i="28"/>
  <c r="X359" i="28"/>
  <c r="W359" i="28"/>
  <c r="V359" i="28"/>
  <c r="K359" i="28"/>
  <c r="T359" i="28"/>
  <c r="S359" i="28"/>
  <c r="R359" i="28"/>
  <c r="Q359" i="28"/>
  <c r="P359" i="28"/>
  <c r="O359" i="28"/>
  <c r="L359" i="28"/>
  <c r="N359" i="28"/>
  <c r="AB295" i="28"/>
  <c r="AA295" i="28"/>
  <c r="Z295" i="28"/>
  <c r="Y295" i="28"/>
  <c r="X295" i="28"/>
  <c r="W295" i="28"/>
  <c r="V295" i="28"/>
  <c r="K295" i="28"/>
  <c r="T295" i="28"/>
  <c r="S295" i="28"/>
  <c r="R295" i="28"/>
  <c r="Q295" i="28"/>
  <c r="P295" i="28"/>
  <c r="O295" i="28"/>
  <c r="L295" i="28"/>
  <c r="N295" i="28"/>
  <c r="B295" i="28"/>
  <c r="H295" i="28"/>
  <c r="G295" i="28"/>
  <c r="F295" i="28"/>
  <c r="E295" i="28"/>
  <c r="D295" i="28"/>
  <c r="C295" i="28"/>
  <c r="AC295" i="28"/>
  <c r="M295" i="28"/>
  <c r="AJ295" i="28"/>
  <c r="AI295" i="28"/>
  <c r="AH295" i="28"/>
  <c r="AG295" i="28"/>
  <c r="AF295" i="28"/>
  <c r="AE295" i="28"/>
  <c r="AD295" i="28"/>
  <c r="U295" i="28"/>
  <c r="B231" i="28"/>
  <c r="H231" i="28"/>
  <c r="G231" i="28"/>
  <c r="F231" i="28"/>
  <c r="E231" i="28"/>
  <c r="D231" i="28"/>
  <c r="C231" i="28"/>
  <c r="AC231" i="28"/>
  <c r="M231" i="28"/>
  <c r="AJ231" i="28"/>
  <c r="AI231" i="28"/>
  <c r="AH231" i="28"/>
  <c r="AG231" i="28"/>
  <c r="AF231" i="28"/>
  <c r="AE231" i="28"/>
  <c r="AD231" i="28"/>
  <c r="U231" i="28"/>
  <c r="AB231" i="28"/>
  <c r="AA231" i="28"/>
  <c r="Z231" i="28"/>
  <c r="Y231" i="28"/>
  <c r="X231" i="28"/>
  <c r="W231" i="28"/>
  <c r="V231" i="28"/>
  <c r="K231" i="28"/>
  <c r="T231" i="28"/>
  <c r="S231" i="28"/>
  <c r="R231" i="28"/>
  <c r="Q231" i="28"/>
  <c r="P231" i="28"/>
  <c r="O231" i="28"/>
  <c r="L231" i="28"/>
  <c r="N231" i="28"/>
  <c r="AB167" i="28"/>
  <c r="AA167" i="28"/>
  <c r="Z167" i="28"/>
  <c r="Y167" i="28"/>
  <c r="X167" i="28"/>
  <c r="W167" i="28"/>
  <c r="V167" i="28"/>
  <c r="K167" i="28"/>
  <c r="T167" i="28"/>
  <c r="S167" i="28"/>
  <c r="R167" i="28"/>
  <c r="Q167" i="28"/>
  <c r="P167" i="28"/>
  <c r="O167" i="28"/>
  <c r="L167" i="28"/>
  <c r="N167" i="28"/>
  <c r="B167" i="28"/>
  <c r="H167" i="28"/>
  <c r="G167" i="28"/>
  <c r="F167" i="28"/>
  <c r="E167" i="28"/>
  <c r="D167" i="28"/>
  <c r="C167" i="28"/>
  <c r="AC167" i="28"/>
  <c r="M167" i="28"/>
  <c r="AJ167" i="28"/>
  <c r="AI167" i="28"/>
  <c r="AH167" i="28"/>
  <c r="AG167" i="28"/>
  <c r="AF167" i="28"/>
  <c r="AE167" i="28"/>
  <c r="AD167" i="28"/>
  <c r="U167" i="28"/>
  <c r="B103" i="28"/>
  <c r="H103" i="28"/>
  <c r="G103" i="28"/>
  <c r="F103" i="28"/>
  <c r="E103" i="28"/>
  <c r="D103" i="28"/>
  <c r="C103" i="28"/>
  <c r="AC103" i="28"/>
  <c r="M103" i="28"/>
  <c r="AJ103" i="28"/>
  <c r="AI103" i="28"/>
  <c r="AH103" i="28"/>
  <c r="AG103" i="28"/>
  <c r="AF103" i="28"/>
  <c r="AE103" i="28"/>
  <c r="AD103" i="28"/>
  <c r="U103" i="28"/>
  <c r="AB103" i="28"/>
  <c r="AA103" i="28"/>
  <c r="Z103" i="28"/>
  <c r="Y103" i="28"/>
  <c r="X103" i="28"/>
  <c r="W103" i="28"/>
  <c r="V103" i="28"/>
  <c r="K103" i="28"/>
  <c r="T103" i="28"/>
  <c r="S103" i="28"/>
  <c r="R103" i="28"/>
  <c r="Q103" i="28"/>
  <c r="P103" i="28"/>
  <c r="O103" i="28"/>
  <c r="L103" i="28"/>
  <c r="N103" i="28"/>
  <c r="AC18" i="28"/>
  <c r="AH18" i="28"/>
  <c r="AA18" i="28"/>
  <c r="Z18" i="28"/>
  <c r="S18" i="28"/>
  <c r="R18" i="28"/>
  <c r="F18" i="28"/>
  <c r="E18" i="28"/>
  <c r="V18" i="28"/>
  <c r="AB18" i="28"/>
  <c r="U18" i="28"/>
  <c r="T18" i="28"/>
  <c r="H18" i="28"/>
  <c r="G18" i="28"/>
  <c r="AJ18" i="28"/>
  <c r="M18" i="28"/>
  <c r="B18" i="28"/>
  <c r="P18" i="28"/>
  <c r="O18" i="28"/>
  <c r="L18" i="28"/>
  <c r="K18" i="28"/>
  <c r="AE18" i="28"/>
  <c r="AD18" i="28"/>
  <c r="W18" i="28"/>
  <c r="N18" i="28"/>
  <c r="AI18" i="28"/>
  <c r="D18" i="28"/>
  <c r="C18" i="28"/>
  <c r="AG18" i="28"/>
  <c r="AF18" i="28"/>
  <c r="Y18" i="28"/>
  <c r="X18" i="28"/>
  <c r="Q18" i="28"/>
  <c r="AH374" i="28"/>
  <c r="AG374" i="28"/>
  <c r="AF374" i="28"/>
  <c r="AE374" i="28"/>
  <c r="B374" i="28"/>
  <c r="AC374" i="28"/>
  <c r="AB374" i="28"/>
  <c r="AA374" i="28"/>
  <c r="N374" i="28"/>
  <c r="Z374" i="28"/>
  <c r="Y374" i="28"/>
  <c r="X374" i="28"/>
  <c r="W374" i="28"/>
  <c r="AD374" i="28"/>
  <c r="U374" i="28"/>
  <c r="T374" i="28"/>
  <c r="S374" i="28"/>
  <c r="R374" i="28"/>
  <c r="Q374" i="28"/>
  <c r="P374" i="28"/>
  <c r="O374" i="28"/>
  <c r="V374" i="28"/>
  <c r="K374" i="28"/>
  <c r="H374" i="28"/>
  <c r="G374" i="28"/>
  <c r="F374" i="28"/>
  <c r="E374" i="28"/>
  <c r="D374" i="28"/>
  <c r="C374" i="28"/>
  <c r="L374" i="28"/>
  <c r="AJ374" i="28"/>
  <c r="AI374" i="28"/>
  <c r="M374" i="28"/>
  <c r="Z310" i="28"/>
  <c r="Y310" i="28"/>
  <c r="X310" i="28"/>
  <c r="W310" i="28"/>
  <c r="V310" i="28"/>
  <c r="K310" i="28"/>
  <c r="H310" i="28"/>
  <c r="G310" i="28"/>
  <c r="R310" i="28"/>
  <c r="Q310" i="28"/>
  <c r="P310" i="28"/>
  <c r="O310" i="28"/>
  <c r="L310" i="28"/>
  <c r="AJ310" i="28"/>
  <c r="AI310" i="28"/>
  <c r="M310" i="28"/>
  <c r="B310" i="28"/>
  <c r="F310" i="28"/>
  <c r="E310" i="28"/>
  <c r="D310" i="28"/>
  <c r="C310" i="28"/>
  <c r="AC310" i="28"/>
  <c r="AB310" i="28"/>
  <c r="AA310" i="28"/>
  <c r="N310" i="28"/>
  <c r="AH310" i="28"/>
  <c r="AG310" i="28"/>
  <c r="AF310" i="28"/>
  <c r="AE310" i="28"/>
  <c r="AD310" i="28"/>
  <c r="U310" i="28"/>
  <c r="T310" i="28"/>
  <c r="S310" i="28"/>
  <c r="B246" i="28"/>
  <c r="F246" i="28"/>
  <c r="E246" i="28"/>
  <c r="D246" i="28"/>
  <c r="C246" i="28"/>
  <c r="AC246" i="28"/>
  <c r="AB246" i="28"/>
  <c r="AA246" i="28"/>
  <c r="N246" i="28"/>
  <c r="AH246" i="28"/>
  <c r="AG246" i="28"/>
  <c r="AF246" i="28"/>
  <c r="AE246" i="28"/>
  <c r="AD246" i="28"/>
  <c r="U246" i="28"/>
  <c r="T246" i="28"/>
  <c r="S246" i="28"/>
  <c r="Z246" i="28"/>
  <c r="Y246" i="28"/>
  <c r="X246" i="28"/>
  <c r="W246" i="28"/>
  <c r="V246" i="28"/>
  <c r="K246" i="28"/>
  <c r="H246" i="28"/>
  <c r="G246" i="28"/>
  <c r="R246" i="28"/>
  <c r="Q246" i="28"/>
  <c r="P246" i="28"/>
  <c r="O246" i="28"/>
  <c r="L246" i="28"/>
  <c r="AJ246" i="28"/>
  <c r="AI246" i="28"/>
  <c r="M246" i="28"/>
  <c r="Z182" i="28"/>
  <c r="Y182" i="28"/>
  <c r="X182" i="28"/>
  <c r="W182" i="28"/>
  <c r="V182" i="28"/>
  <c r="K182" i="28"/>
  <c r="H182" i="28"/>
  <c r="G182" i="28"/>
  <c r="R182" i="28"/>
  <c r="Q182" i="28"/>
  <c r="P182" i="28"/>
  <c r="O182" i="28"/>
  <c r="L182" i="28"/>
  <c r="AJ182" i="28"/>
  <c r="AI182" i="28"/>
  <c r="M182" i="28"/>
  <c r="B182" i="28"/>
  <c r="F182" i="28"/>
  <c r="E182" i="28"/>
  <c r="D182" i="28"/>
  <c r="C182" i="28"/>
  <c r="AC182" i="28"/>
  <c r="AB182" i="28"/>
  <c r="AA182" i="28"/>
  <c r="N182" i="28"/>
  <c r="AH182" i="28"/>
  <c r="AG182" i="28"/>
  <c r="AF182" i="28"/>
  <c r="AE182" i="28"/>
  <c r="AD182" i="28"/>
  <c r="U182" i="28"/>
  <c r="T182" i="28"/>
  <c r="S182" i="28"/>
  <c r="B118" i="28"/>
  <c r="F118" i="28"/>
  <c r="E118" i="28"/>
  <c r="D118" i="28"/>
  <c r="C118" i="28"/>
  <c r="AC118" i="28"/>
  <c r="AB118" i="28"/>
  <c r="AA118" i="28"/>
  <c r="N118" i="28"/>
  <c r="AH118" i="28"/>
  <c r="AG118" i="28"/>
  <c r="AF118" i="28"/>
  <c r="AE118" i="28"/>
  <c r="AD118" i="28"/>
  <c r="U118" i="28"/>
  <c r="T118" i="28"/>
  <c r="S118" i="28"/>
  <c r="Z118" i="28"/>
  <c r="Y118" i="28"/>
  <c r="X118" i="28"/>
  <c r="W118" i="28"/>
  <c r="V118" i="28"/>
  <c r="K118" i="28"/>
  <c r="H118" i="28"/>
  <c r="G118" i="28"/>
  <c r="R118" i="28"/>
  <c r="Q118" i="28"/>
  <c r="P118" i="28"/>
  <c r="O118" i="28"/>
  <c r="L118" i="28"/>
  <c r="AJ118" i="28"/>
  <c r="AI118" i="28"/>
  <c r="M118" i="28"/>
  <c r="AD52" i="28"/>
  <c r="Y52" i="28"/>
  <c r="X52" i="28"/>
  <c r="W52" i="28"/>
  <c r="F52" i="28"/>
  <c r="E52" i="28"/>
  <c r="D52" i="28"/>
  <c r="C52" i="28"/>
  <c r="T52" i="28"/>
  <c r="S52" i="28"/>
  <c r="R52" i="28"/>
  <c r="G52" i="28"/>
  <c r="AG52" i="28"/>
  <c r="AF52" i="28"/>
  <c r="AE52" i="28"/>
  <c r="M52" i="28"/>
  <c r="B52" i="28"/>
  <c r="L52" i="28"/>
  <c r="K52" i="28"/>
  <c r="H52" i="28"/>
  <c r="AB52" i="28"/>
  <c r="AA52" i="28"/>
  <c r="Z52" i="28"/>
  <c r="U52" i="28"/>
  <c r="N52" i="28"/>
  <c r="AJ52" i="28"/>
  <c r="AI52" i="28"/>
  <c r="AH52" i="28"/>
  <c r="AC52" i="28"/>
  <c r="V52" i="28"/>
  <c r="Q52" i="28"/>
  <c r="P52" i="28"/>
  <c r="O52" i="28"/>
  <c r="AF389" i="28"/>
  <c r="AE389" i="28"/>
  <c r="B389" i="28"/>
  <c r="AC389" i="28"/>
  <c r="AB389" i="28"/>
  <c r="AA389" i="28"/>
  <c r="Z389" i="28"/>
  <c r="Y389" i="28"/>
  <c r="N389" i="28"/>
  <c r="X389" i="28"/>
  <c r="W389" i="28"/>
  <c r="AD389" i="28"/>
  <c r="U389" i="28"/>
  <c r="T389" i="28"/>
  <c r="S389" i="28"/>
  <c r="R389" i="28"/>
  <c r="Q389" i="28"/>
  <c r="P389" i="28"/>
  <c r="O389" i="28"/>
  <c r="V389" i="28"/>
  <c r="K389" i="28"/>
  <c r="H389" i="28"/>
  <c r="G389" i="28"/>
  <c r="F389" i="28"/>
  <c r="E389" i="28"/>
  <c r="D389" i="28"/>
  <c r="C389" i="28"/>
  <c r="L389" i="28"/>
  <c r="AJ389" i="28"/>
  <c r="AI389" i="28"/>
  <c r="AH389" i="28"/>
  <c r="AG389" i="28"/>
  <c r="M389" i="28"/>
  <c r="X325" i="28"/>
  <c r="W325" i="28"/>
  <c r="V325" i="28"/>
  <c r="K325" i="28"/>
  <c r="H325" i="28"/>
  <c r="G325" i="28"/>
  <c r="F325" i="28"/>
  <c r="E325" i="28"/>
  <c r="P325" i="28"/>
  <c r="O325" i="28"/>
  <c r="L325" i="28"/>
  <c r="AJ325" i="28"/>
  <c r="AI325" i="28"/>
  <c r="AH325" i="28"/>
  <c r="AG325" i="28"/>
  <c r="M325" i="28"/>
  <c r="B325" i="28"/>
  <c r="D325" i="28"/>
  <c r="C325" i="28"/>
  <c r="AC325" i="28"/>
  <c r="AB325" i="28"/>
  <c r="AA325" i="28"/>
  <c r="Z325" i="28"/>
  <c r="Y325" i="28"/>
  <c r="N325" i="28"/>
  <c r="AF325" i="28"/>
  <c r="AE325" i="28"/>
  <c r="AD325" i="28"/>
  <c r="U325" i="28"/>
  <c r="T325" i="28"/>
  <c r="S325" i="28"/>
  <c r="R325" i="28"/>
  <c r="Q325" i="28"/>
  <c r="B261" i="28"/>
  <c r="D261" i="28"/>
  <c r="C261" i="28"/>
  <c r="AC261" i="28"/>
  <c r="AB261" i="28"/>
  <c r="AA261" i="28"/>
  <c r="Z261" i="28"/>
  <c r="Y261" i="28"/>
  <c r="N261" i="28"/>
  <c r="AF261" i="28"/>
  <c r="AE261" i="28"/>
  <c r="AD261" i="28"/>
  <c r="U261" i="28"/>
  <c r="T261" i="28"/>
  <c r="S261" i="28"/>
  <c r="R261" i="28"/>
  <c r="Q261" i="28"/>
  <c r="X261" i="28"/>
  <c r="W261" i="28"/>
  <c r="V261" i="28"/>
  <c r="K261" i="28"/>
  <c r="H261" i="28"/>
  <c r="G261" i="28"/>
  <c r="F261" i="28"/>
  <c r="E261" i="28"/>
  <c r="P261" i="28"/>
  <c r="O261" i="28"/>
  <c r="L261" i="28"/>
  <c r="AJ261" i="28"/>
  <c r="AI261" i="28"/>
  <c r="AH261" i="28"/>
  <c r="AG261" i="28"/>
  <c r="M261" i="28"/>
  <c r="X197" i="28"/>
  <c r="W197" i="28"/>
  <c r="V197" i="28"/>
  <c r="K197" i="28"/>
  <c r="H197" i="28"/>
  <c r="G197" i="28"/>
  <c r="F197" i="28"/>
  <c r="E197" i="28"/>
  <c r="P197" i="28"/>
  <c r="O197" i="28"/>
  <c r="L197" i="28"/>
  <c r="AJ197" i="28"/>
  <c r="AI197" i="28"/>
  <c r="AH197" i="28"/>
  <c r="AG197" i="28"/>
  <c r="M197" i="28"/>
  <c r="B197" i="28"/>
  <c r="D197" i="28"/>
  <c r="C197" i="28"/>
  <c r="AC197" i="28"/>
  <c r="AB197" i="28"/>
  <c r="AA197" i="28"/>
  <c r="Z197" i="28"/>
  <c r="Y197" i="28"/>
  <c r="N197" i="28"/>
  <c r="AF197" i="28"/>
  <c r="AE197" i="28"/>
  <c r="AD197" i="28"/>
  <c r="U197" i="28"/>
  <c r="T197" i="28"/>
  <c r="S197" i="28"/>
  <c r="R197" i="28"/>
  <c r="Q197" i="28"/>
  <c r="B133" i="28"/>
  <c r="D133" i="28"/>
  <c r="C133" i="28"/>
  <c r="AC133" i="28"/>
  <c r="AB133" i="28"/>
  <c r="AA133" i="28"/>
  <c r="Z133" i="28"/>
  <c r="Y133" i="28"/>
  <c r="N133" i="28"/>
  <c r="AF133" i="28"/>
  <c r="AE133" i="28"/>
  <c r="AD133" i="28"/>
  <c r="U133" i="28"/>
  <c r="T133" i="28"/>
  <c r="S133" i="28"/>
  <c r="R133" i="28"/>
  <c r="Q133" i="28"/>
  <c r="X133" i="28"/>
  <c r="W133" i="28"/>
  <c r="V133" i="28"/>
  <c r="K133" i="28"/>
  <c r="H133" i="28"/>
  <c r="G133" i="28"/>
  <c r="F133" i="28"/>
  <c r="E133" i="28"/>
  <c r="P133" i="28"/>
  <c r="O133" i="28"/>
  <c r="L133" i="28"/>
  <c r="AJ133" i="28"/>
  <c r="AI133" i="28"/>
  <c r="AH133" i="28"/>
  <c r="AG133" i="28"/>
  <c r="M133" i="28"/>
  <c r="X69" i="28"/>
  <c r="W69" i="28"/>
  <c r="V69" i="28"/>
  <c r="K69" i="28"/>
  <c r="H69" i="28"/>
  <c r="G69" i="28"/>
  <c r="F69" i="28"/>
  <c r="E69" i="28"/>
  <c r="P69" i="28"/>
  <c r="O69" i="28"/>
  <c r="L69" i="28"/>
  <c r="AJ69" i="28"/>
  <c r="AI69" i="28"/>
  <c r="AH69" i="28"/>
  <c r="AG69" i="28"/>
  <c r="M69" i="28"/>
  <c r="B69" i="28"/>
  <c r="D69" i="28"/>
  <c r="C69" i="28"/>
  <c r="AC69" i="28"/>
  <c r="AB69" i="28"/>
  <c r="AA69" i="28"/>
  <c r="Z69" i="28"/>
  <c r="Y69" i="28"/>
  <c r="N69" i="28"/>
  <c r="AF69" i="28"/>
  <c r="AE69" i="28"/>
  <c r="AD69" i="28"/>
  <c r="U69" i="28"/>
  <c r="T69" i="28"/>
  <c r="S69" i="28"/>
  <c r="R69" i="28"/>
  <c r="Q69" i="28"/>
  <c r="B11" i="28"/>
  <c r="K11" i="28"/>
  <c r="AE11" i="28"/>
  <c r="AD11" i="28"/>
  <c r="W11" i="28"/>
  <c r="AC11" i="28"/>
  <c r="AH11" i="28"/>
  <c r="AA11" i="28"/>
  <c r="M11" i="28"/>
  <c r="AG11" i="28"/>
  <c r="AF11" i="28"/>
  <c r="Y11" i="28"/>
  <c r="X11" i="28"/>
  <c r="Q11" i="28"/>
  <c r="V11" i="28"/>
  <c r="AB11" i="28"/>
  <c r="U11" i="28"/>
  <c r="Z11" i="28"/>
  <c r="S11" i="28"/>
  <c r="R11" i="28"/>
  <c r="F11" i="28"/>
  <c r="E11" i="28"/>
  <c r="P11" i="28"/>
  <c r="O11" i="28"/>
  <c r="L11" i="28"/>
  <c r="T11" i="28"/>
  <c r="H11" i="28"/>
  <c r="G11" i="28"/>
  <c r="AJ11" i="28"/>
  <c r="AI11" i="28"/>
  <c r="D11" i="28"/>
  <c r="C11" i="28"/>
  <c r="N11" i="28"/>
  <c r="Q57" i="29"/>
  <c r="Y57" i="29" s="1"/>
  <c r="O57" i="29"/>
  <c r="Q185" i="29"/>
  <c r="Y185" i="29" s="1"/>
  <c r="O185" i="29"/>
  <c r="Q122" i="29"/>
  <c r="Y122" i="29" s="1"/>
  <c r="O122" i="29"/>
  <c r="Q59" i="29"/>
  <c r="Y59" i="29" s="1"/>
  <c r="O59" i="29"/>
  <c r="Q187" i="29"/>
  <c r="Y187" i="29" s="1"/>
  <c r="O187" i="29"/>
  <c r="Q109" i="29"/>
  <c r="Y109" i="29" s="1"/>
  <c r="O109" i="29"/>
  <c r="Q46" i="29"/>
  <c r="Y46" i="29" s="1"/>
  <c r="O46" i="29"/>
  <c r="Q174" i="29"/>
  <c r="Y174" i="29" s="1"/>
  <c r="O174" i="29"/>
  <c r="Q111" i="29"/>
  <c r="Y111" i="29" s="1"/>
  <c r="O111" i="29"/>
  <c r="Q44" i="29"/>
  <c r="Y44" i="29" s="1"/>
  <c r="O44" i="29"/>
  <c r="Q172" i="29"/>
  <c r="Y172" i="29" s="1"/>
  <c r="O172" i="29"/>
  <c r="Q202" i="29"/>
  <c r="Y202" i="29" s="1"/>
  <c r="O202" i="29"/>
  <c r="Q139" i="29"/>
  <c r="Y139" i="29" s="1"/>
  <c r="O139" i="29"/>
  <c r="Q88" i="29"/>
  <c r="Y88" i="29" s="1"/>
  <c r="O88" i="29"/>
  <c r="Q61" i="29"/>
  <c r="Y61" i="29" s="1"/>
  <c r="O61" i="29"/>
  <c r="Q63" i="29"/>
  <c r="Y63" i="29" s="1"/>
  <c r="O63" i="29"/>
  <c r="Q191" i="29"/>
  <c r="Y191" i="29" s="1"/>
  <c r="O191" i="29"/>
  <c r="Q77" i="29"/>
  <c r="Y77" i="29" s="1"/>
  <c r="O77" i="29"/>
  <c r="Q14" i="29"/>
  <c r="Y14" i="29" s="1"/>
  <c r="O14" i="29"/>
  <c r="Q142" i="29"/>
  <c r="Y142" i="29" s="1"/>
  <c r="O142" i="29"/>
  <c r="Q79" i="29"/>
  <c r="Y79" i="29" s="1"/>
  <c r="O79" i="29"/>
  <c r="Q12" i="29"/>
  <c r="Y12" i="29" s="1"/>
  <c r="O12" i="29"/>
  <c r="Q140" i="29"/>
  <c r="Y140" i="29" s="1"/>
  <c r="O140" i="29"/>
  <c r="Q160" i="29"/>
  <c r="Y160" i="29" s="1"/>
  <c r="O160" i="29"/>
  <c r="Q17" i="29"/>
  <c r="Y17" i="29" s="1"/>
  <c r="O17" i="29"/>
  <c r="Q81" i="29"/>
  <c r="Y81" i="29" s="1"/>
  <c r="O81" i="29"/>
  <c r="Q82" i="29"/>
  <c r="Y82" i="29" s="1"/>
  <c r="O82" i="29"/>
  <c r="Q146" i="29"/>
  <c r="Y146" i="29" s="1"/>
  <c r="O146" i="29"/>
  <c r="Q16" i="29"/>
  <c r="Y16" i="29" s="1"/>
  <c r="O16" i="29"/>
  <c r="Q112" i="29"/>
  <c r="Y112" i="29" s="1"/>
  <c r="O112" i="29"/>
  <c r="O85" i="29"/>
  <c r="Q85" i="29"/>
  <c r="Y85" i="29" s="1"/>
  <c r="Q150" i="29"/>
  <c r="Y150" i="29" s="1"/>
  <c r="O150" i="29"/>
  <c r="O23" i="29"/>
  <c r="Q23" i="29"/>
  <c r="Y23" i="29" s="1"/>
  <c r="Q87" i="29"/>
  <c r="Y87" i="29" s="1"/>
  <c r="O87" i="29"/>
  <c r="Q151" i="29"/>
  <c r="Y151" i="29" s="1"/>
  <c r="O151" i="29"/>
  <c r="O148" i="29"/>
  <c r="Q148" i="29"/>
  <c r="Y148" i="29" s="1"/>
  <c r="Q201" i="29"/>
  <c r="Y201" i="29" s="1"/>
  <c r="O201" i="29"/>
  <c r="Q168" i="29"/>
  <c r="Y168" i="29" s="1"/>
  <c r="O168" i="29"/>
  <c r="Q105" i="29"/>
  <c r="Y105" i="29" s="1"/>
  <c r="O105" i="29"/>
  <c r="O170" i="29"/>
  <c r="Q170" i="29"/>
  <c r="Y170" i="29" s="1"/>
  <c r="Q157" i="29"/>
  <c r="Y157" i="29" s="1"/>
  <c r="O157" i="29"/>
  <c r="Q92" i="29"/>
  <c r="Y92" i="29" s="1"/>
  <c r="O92" i="29"/>
  <c r="Q35" i="29"/>
  <c r="Y35" i="29" s="1"/>
  <c r="O35" i="29"/>
  <c r="I20" i="46"/>
  <c r="B20" i="46"/>
  <c r="H20" i="46"/>
  <c r="E20" i="46"/>
  <c r="F20" i="46"/>
  <c r="A20" i="46"/>
  <c r="C20" i="46"/>
  <c r="G20" i="46"/>
  <c r="J20" i="46"/>
  <c r="J27" i="46"/>
  <c r="B27" i="46"/>
  <c r="H27" i="46"/>
  <c r="C27" i="46"/>
  <c r="F27" i="46"/>
  <c r="I27" i="46"/>
  <c r="E27" i="46"/>
  <c r="A27" i="46"/>
  <c r="G27" i="46"/>
  <c r="F276" i="46"/>
  <c r="B276" i="46"/>
  <c r="H276" i="46"/>
  <c r="E276" i="46"/>
  <c r="A276" i="46"/>
  <c r="G276" i="46"/>
  <c r="C276" i="46"/>
  <c r="J276" i="46"/>
  <c r="I276" i="46"/>
  <c r="F341" i="46"/>
  <c r="A341" i="46"/>
  <c r="B341" i="46"/>
  <c r="G341" i="46"/>
  <c r="J341" i="46"/>
  <c r="C341" i="46"/>
  <c r="H341" i="46"/>
  <c r="E341" i="46"/>
  <c r="I341" i="46"/>
  <c r="H271" i="46"/>
  <c r="E271" i="46"/>
  <c r="A271" i="46"/>
  <c r="G271" i="46"/>
  <c r="J271" i="46"/>
  <c r="I271" i="46"/>
  <c r="F271" i="46"/>
  <c r="C271" i="46"/>
  <c r="B271" i="46"/>
  <c r="H348" i="46"/>
  <c r="B348" i="46"/>
  <c r="E348" i="46"/>
  <c r="I348" i="46"/>
  <c r="C348" i="46"/>
  <c r="F348" i="46"/>
  <c r="A348" i="46"/>
  <c r="G348" i="46"/>
  <c r="J348" i="46"/>
  <c r="F284" i="46"/>
  <c r="A284" i="46"/>
  <c r="G284" i="46"/>
  <c r="J284" i="46"/>
  <c r="H284" i="46"/>
  <c r="B284" i="46"/>
  <c r="E284" i="46"/>
  <c r="I284" i="46"/>
  <c r="C284" i="46"/>
  <c r="A351" i="46"/>
  <c r="E351" i="46"/>
  <c r="G351" i="46"/>
  <c r="J351" i="46"/>
  <c r="F351" i="46"/>
  <c r="H351" i="46"/>
  <c r="B351" i="46"/>
  <c r="I351" i="46"/>
  <c r="C351" i="46"/>
  <c r="A46" i="46"/>
  <c r="F46" i="46"/>
  <c r="H46" i="46"/>
  <c r="J46" i="46"/>
  <c r="E46" i="46"/>
  <c r="B46" i="46"/>
  <c r="G46" i="46"/>
  <c r="C46" i="46"/>
  <c r="I46" i="46"/>
  <c r="E33" i="46"/>
  <c r="B33" i="46"/>
  <c r="F33" i="46"/>
  <c r="G33" i="46"/>
  <c r="H33" i="46"/>
  <c r="A33" i="46"/>
  <c r="C33" i="46"/>
  <c r="I33" i="46"/>
  <c r="J33" i="46"/>
  <c r="J55" i="46"/>
  <c r="F55" i="46"/>
  <c r="H55" i="46"/>
  <c r="B55" i="46"/>
  <c r="G55" i="46"/>
  <c r="I55" i="46"/>
  <c r="C55" i="46"/>
  <c r="A55" i="46"/>
  <c r="E55" i="46"/>
  <c r="G40" i="46"/>
  <c r="J40" i="46"/>
  <c r="I40" i="46"/>
  <c r="B40" i="46"/>
  <c r="H40" i="46"/>
  <c r="C40" i="46"/>
  <c r="F40" i="46"/>
  <c r="A40" i="46"/>
  <c r="E40" i="46"/>
  <c r="F369" i="46"/>
  <c r="A369" i="46"/>
  <c r="B369" i="46"/>
  <c r="G369" i="46"/>
  <c r="J369" i="46"/>
  <c r="C369" i="46"/>
  <c r="H369" i="46"/>
  <c r="E369" i="46"/>
  <c r="I369" i="46"/>
  <c r="C305" i="46"/>
  <c r="H305" i="46"/>
  <c r="E305" i="46"/>
  <c r="I305" i="46"/>
  <c r="F305" i="46"/>
  <c r="A305" i="46"/>
  <c r="B305" i="46"/>
  <c r="G305" i="46"/>
  <c r="J305" i="46"/>
  <c r="H376" i="46"/>
  <c r="B376" i="46"/>
  <c r="E376" i="46"/>
  <c r="I376" i="46"/>
  <c r="C376" i="46"/>
  <c r="F376" i="46"/>
  <c r="A376" i="46"/>
  <c r="G376" i="46"/>
  <c r="J376" i="46"/>
  <c r="F312" i="46"/>
  <c r="A312" i="46"/>
  <c r="G312" i="46"/>
  <c r="J312" i="46"/>
  <c r="H312" i="46"/>
  <c r="B312" i="46"/>
  <c r="E312" i="46"/>
  <c r="I312" i="46"/>
  <c r="C312" i="46"/>
  <c r="A379" i="46"/>
  <c r="E379" i="46"/>
  <c r="G379" i="46"/>
  <c r="J379" i="46"/>
  <c r="F379" i="46"/>
  <c r="H379" i="46"/>
  <c r="B379" i="46"/>
  <c r="I379" i="46"/>
  <c r="C379" i="46"/>
  <c r="H315" i="46"/>
  <c r="B315" i="46"/>
  <c r="I315" i="46"/>
  <c r="C315" i="46"/>
  <c r="A315" i="46"/>
  <c r="E315" i="46"/>
  <c r="G315" i="46"/>
  <c r="J315" i="46"/>
  <c r="F315" i="46"/>
  <c r="A18" i="46"/>
  <c r="F18" i="46"/>
  <c r="E18" i="46"/>
  <c r="J18" i="46"/>
  <c r="G18" i="46"/>
  <c r="B18" i="46"/>
  <c r="I18" i="46"/>
  <c r="C18" i="46"/>
  <c r="H18" i="46"/>
  <c r="E13" i="46"/>
  <c r="I13" i="46"/>
  <c r="F13" i="46"/>
  <c r="A13" i="46"/>
  <c r="H13" i="46"/>
  <c r="J13" i="46"/>
  <c r="C13" i="46"/>
  <c r="B13" i="46"/>
  <c r="G13" i="46"/>
  <c r="A35" i="46"/>
  <c r="E35" i="46"/>
  <c r="G35" i="46"/>
  <c r="J35" i="46"/>
  <c r="F35" i="46"/>
  <c r="H35" i="46"/>
  <c r="B35" i="46"/>
  <c r="I35" i="46"/>
  <c r="C35" i="46"/>
  <c r="J14" i="46"/>
  <c r="F14" i="46"/>
  <c r="B14" i="46"/>
  <c r="G14" i="46"/>
  <c r="E14" i="46"/>
  <c r="I14" i="46"/>
  <c r="A14" i="46"/>
  <c r="C14" i="46"/>
  <c r="H14" i="46"/>
  <c r="F349" i="46"/>
  <c r="A349" i="46"/>
  <c r="B349" i="46"/>
  <c r="G349" i="46"/>
  <c r="J349" i="46"/>
  <c r="C349" i="46"/>
  <c r="H349" i="46"/>
  <c r="E349" i="46"/>
  <c r="I349" i="46"/>
  <c r="C285" i="46"/>
  <c r="H285" i="46"/>
  <c r="E285" i="46"/>
  <c r="I285" i="46"/>
  <c r="F285" i="46"/>
  <c r="A285" i="46"/>
  <c r="B285" i="46"/>
  <c r="G285" i="46"/>
  <c r="J285" i="46"/>
  <c r="H356" i="46"/>
  <c r="B356" i="46"/>
  <c r="E356" i="46"/>
  <c r="I356" i="46"/>
  <c r="C356" i="46"/>
  <c r="F356" i="46"/>
  <c r="A356" i="46"/>
  <c r="G356" i="46"/>
  <c r="J356" i="46"/>
  <c r="F292" i="46"/>
  <c r="A292" i="46"/>
  <c r="G292" i="46"/>
  <c r="J292" i="46"/>
  <c r="H292" i="46"/>
  <c r="B292" i="46"/>
  <c r="E292" i="46"/>
  <c r="I292" i="46"/>
  <c r="C292" i="46"/>
  <c r="A359" i="46"/>
  <c r="E359" i="46"/>
  <c r="G359" i="46"/>
  <c r="J359" i="46"/>
  <c r="F359" i="46"/>
  <c r="H359" i="46"/>
  <c r="B359" i="46"/>
  <c r="I359" i="46"/>
  <c r="C359" i="46"/>
  <c r="H295" i="46"/>
  <c r="B295" i="46"/>
  <c r="I295" i="46"/>
  <c r="C295" i="46"/>
  <c r="A295" i="46"/>
  <c r="E295" i="46"/>
  <c r="G295" i="46"/>
  <c r="J295" i="46"/>
  <c r="F295" i="46"/>
  <c r="G57" i="46"/>
  <c r="I57" i="46"/>
  <c r="E57" i="46"/>
  <c r="A57" i="46"/>
  <c r="F57" i="46"/>
  <c r="J57" i="46"/>
  <c r="C57" i="46"/>
  <c r="H57" i="46"/>
  <c r="B57" i="46"/>
  <c r="I8" i="46"/>
  <c r="E8" i="46"/>
  <c r="F8" i="46"/>
  <c r="A8" i="46"/>
  <c r="C8" i="46"/>
  <c r="G8" i="46"/>
  <c r="J8" i="46"/>
  <c r="H8" i="46"/>
  <c r="B8" i="46"/>
  <c r="I15" i="46"/>
  <c r="E15" i="46"/>
  <c r="A15" i="46"/>
  <c r="B15" i="46"/>
  <c r="J15" i="46"/>
  <c r="F15" i="46"/>
  <c r="H15" i="46"/>
  <c r="C15" i="46"/>
  <c r="G15" i="46"/>
  <c r="F393" i="46"/>
  <c r="A393" i="46"/>
  <c r="B393" i="46"/>
  <c r="G393" i="46"/>
  <c r="J393" i="46"/>
  <c r="C393" i="46"/>
  <c r="H393" i="46"/>
  <c r="E393" i="46"/>
  <c r="I393" i="46"/>
  <c r="C329" i="46"/>
  <c r="H329" i="46"/>
  <c r="E329" i="46"/>
  <c r="I329" i="46"/>
  <c r="F329" i="46"/>
  <c r="A329" i="46"/>
  <c r="B329" i="46"/>
  <c r="G329" i="46"/>
  <c r="J329" i="46"/>
  <c r="H400" i="46"/>
  <c r="B400" i="46"/>
  <c r="E400" i="46"/>
  <c r="I400" i="46"/>
  <c r="C400" i="46"/>
  <c r="F400" i="46"/>
  <c r="A400" i="46"/>
  <c r="G400" i="46"/>
  <c r="J400" i="46"/>
  <c r="F336" i="46"/>
  <c r="A336" i="46"/>
  <c r="G336" i="46"/>
  <c r="J336" i="46"/>
  <c r="H336" i="46"/>
  <c r="B336" i="46"/>
  <c r="E336" i="46"/>
  <c r="I336" i="46"/>
  <c r="C336" i="46"/>
  <c r="A272" i="46"/>
  <c r="G272" i="46"/>
  <c r="C272" i="46"/>
  <c r="J272" i="46"/>
  <c r="I272" i="46"/>
  <c r="F272" i="46"/>
  <c r="B272" i="46"/>
  <c r="H272" i="46"/>
  <c r="E272" i="46"/>
  <c r="H339" i="46"/>
  <c r="B339" i="46"/>
  <c r="I339" i="46"/>
  <c r="C339" i="46"/>
  <c r="A339" i="46"/>
  <c r="E339" i="46"/>
  <c r="G339" i="46"/>
  <c r="J339" i="46"/>
  <c r="F339" i="46"/>
  <c r="H275" i="46"/>
  <c r="B275" i="46"/>
  <c r="A275" i="46"/>
  <c r="E275" i="46"/>
  <c r="J275" i="46"/>
  <c r="G275" i="46"/>
  <c r="F275" i="46"/>
  <c r="C275" i="46"/>
  <c r="I275" i="46"/>
  <c r="B346" i="46"/>
  <c r="G346" i="46"/>
  <c r="I346" i="46"/>
  <c r="C346" i="46"/>
  <c r="H346" i="46"/>
  <c r="A346" i="46"/>
  <c r="E346" i="46"/>
  <c r="J346" i="46"/>
  <c r="F346" i="46"/>
  <c r="A282" i="46"/>
  <c r="E282" i="46"/>
  <c r="J282" i="46"/>
  <c r="F282" i="46"/>
  <c r="B282" i="46"/>
  <c r="G282" i="46"/>
  <c r="I282" i="46"/>
  <c r="C282" i="46"/>
  <c r="H282" i="46"/>
  <c r="C209" i="46"/>
  <c r="H209" i="46"/>
  <c r="A209" i="46"/>
  <c r="E209" i="46"/>
  <c r="I209" i="46"/>
  <c r="J209" i="46"/>
  <c r="F209" i="46"/>
  <c r="B209" i="46"/>
  <c r="G209" i="46"/>
  <c r="J145" i="46"/>
  <c r="F145" i="46"/>
  <c r="B145" i="46"/>
  <c r="G145" i="46"/>
  <c r="C145" i="46"/>
  <c r="H145" i="46"/>
  <c r="A145" i="46"/>
  <c r="E145" i="46"/>
  <c r="I145" i="46"/>
  <c r="C81" i="46"/>
  <c r="H81" i="46"/>
  <c r="A81" i="46"/>
  <c r="E81" i="46"/>
  <c r="I81" i="46"/>
  <c r="J81" i="46"/>
  <c r="F81" i="46"/>
  <c r="B81" i="46"/>
  <c r="G81" i="46"/>
  <c r="E224" i="46"/>
  <c r="I224" i="46"/>
  <c r="F224" i="46"/>
  <c r="A224" i="46"/>
  <c r="G224" i="46"/>
  <c r="J224" i="46"/>
  <c r="C224" i="46"/>
  <c r="H224" i="46"/>
  <c r="B224" i="46"/>
  <c r="G160" i="46"/>
  <c r="J160" i="46"/>
  <c r="C160" i="46"/>
  <c r="H160" i="46"/>
  <c r="B160" i="46"/>
  <c r="E160" i="46"/>
  <c r="I160" i="46"/>
  <c r="F160" i="46"/>
  <c r="A160" i="46"/>
  <c r="E96" i="46"/>
  <c r="I96" i="46"/>
  <c r="F96" i="46"/>
  <c r="A96" i="46"/>
  <c r="G96" i="46"/>
  <c r="J96" i="46"/>
  <c r="C96" i="46"/>
  <c r="H96" i="46"/>
  <c r="B96" i="46"/>
  <c r="I239" i="46"/>
  <c r="C239" i="46"/>
  <c r="F239" i="46"/>
  <c r="A239" i="46"/>
  <c r="E239" i="46"/>
  <c r="G239" i="46"/>
  <c r="J239" i="46"/>
  <c r="H239" i="46"/>
  <c r="B239" i="46"/>
  <c r="G175" i="46"/>
  <c r="J175" i="46"/>
  <c r="H175" i="46"/>
  <c r="B175" i="46"/>
  <c r="I175" i="46"/>
  <c r="C175" i="46"/>
  <c r="F175" i="46"/>
  <c r="A175" i="46"/>
  <c r="E175" i="46"/>
  <c r="I111" i="46"/>
  <c r="C111" i="46"/>
  <c r="F111" i="46"/>
  <c r="A111" i="46"/>
  <c r="E111" i="46"/>
  <c r="G111" i="46"/>
  <c r="J111" i="46"/>
  <c r="H111" i="46"/>
  <c r="B111" i="46"/>
  <c r="I254" i="46"/>
  <c r="C254" i="46"/>
  <c r="A254" i="46"/>
  <c r="E254" i="46"/>
  <c r="J254" i="46"/>
  <c r="F254" i="46"/>
  <c r="H254" i="46"/>
  <c r="B254" i="46"/>
  <c r="G254" i="46"/>
  <c r="J190" i="46"/>
  <c r="F190" i="46"/>
  <c r="H190" i="46"/>
  <c r="B190" i="46"/>
  <c r="G190" i="46"/>
  <c r="I190" i="46"/>
  <c r="C190" i="46"/>
  <c r="A190" i="46"/>
  <c r="E190" i="46"/>
  <c r="I126" i="46"/>
  <c r="C126" i="46"/>
  <c r="A126" i="46"/>
  <c r="E126" i="46"/>
  <c r="J126" i="46"/>
  <c r="F126" i="46"/>
  <c r="H126" i="46"/>
  <c r="B126" i="46"/>
  <c r="G126" i="46"/>
  <c r="J62" i="46"/>
  <c r="F62" i="46"/>
  <c r="H62" i="46"/>
  <c r="B62" i="46"/>
  <c r="G62" i="46"/>
  <c r="I62" i="46"/>
  <c r="C62" i="46"/>
  <c r="A62" i="46"/>
  <c r="E62" i="46"/>
  <c r="AD340" i="28"/>
  <c r="U340" i="28"/>
  <c r="T340" i="28"/>
  <c r="S340" i="28"/>
  <c r="R340" i="28"/>
  <c r="Q340" i="28"/>
  <c r="P340" i="28"/>
  <c r="O340" i="28"/>
  <c r="V340" i="28"/>
  <c r="K340" i="28"/>
  <c r="H340" i="28"/>
  <c r="G340" i="28"/>
  <c r="F340" i="28"/>
  <c r="E340" i="28"/>
  <c r="D340" i="28"/>
  <c r="C340" i="28"/>
  <c r="L340" i="28"/>
  <c r="AJ340" i="28"/>
  <c r="AI340" i="28"/>
  <c r="AH340" i="28"/>
  <c r="AG340" i="28"/>
  <c r="AF340" i="28"/>
  <c r="AE340" i="28"/>
  <c r="M340" i="28"/>
  <c r="B340" i="28"/>
  <c r="AC340" i="28"/>
  <c r="AB340" i="28"/>
  <c r="AA340" i="28"/>
  <c r="Z340" i="28"/>
  <c r="Y340" i="28"/>
  <c r="X340" i="28"/>
  <c r="W340" i="28"/>
  <c r="N340" i="28"/>
  <c r="L276" i="28"/>
  <c r="AJ276" i="28"/>
  <c r="AI276" i="28"/>
  <c r="AH276" i="28"/>
  <c r="AG276" i="28"/>
  <c r="AF276" i="28"/>
  <c r="AE276" i="28"/>
  <c r="M276" i="28"/>
  <c r="B276" i="28"/>
  <c r="AC276" i="28"/>
  <c r="AB276" i="28"/>
  <c r="AA276" i="28"/>
  <c r="Z276" i="28"/>
  <c r="Y276" i="28"/>
  <c r="X276" i="28"/>
  <c r="W276" i="28"/>
  <c r="N276" i="28"/>
  <c r="AD276" i="28"/>
  <c r="U276" i="28"/>
  <c r="T276" i="28"/>
  <c r="S276" i="28"/>
  <c r="R276" i="28"/>
  <c r="Q276" i="28"/>
  <c r="P276" i="28"/>
  <c r="O276" i="28"/>
  <c r="V276" i="28"/>
  <c r="K276" i="28"/>
  <c r="H276" i="28"/>
  <c r="G276" i="28"/>
  <c r="F276" i="28"/>
  <c r="E276" i="28"/>
  <c r="D276" i="28"/>
  <c r="C276" i="28"/>
  <c r="AD212" i="28"/>
  <c r="U212" i="28"/>
  <c r="T212" i="28"/>
  <c r="S212" i="28"/>
  <c r="R212" i="28"/>
  <c r="Q212" i="28"/>
  <c r="P212" i="28"/>
  <c r="O212" i="28"/>
  <c r="V212" i="28"/>
  <c r="K212" i="28"/>
  <c r="H212" i="28"/>
  <c r="G212" i="28"/>
  <c r="F212" i="28"/>
  <c r="E212" i="28"/>
  <c r="D212" i="28"/>
  <c r="C212" i="28"/>
  <c r="L212" i="28"/>
  <c r="AJ212" i="28"/>
  <c r="AI212" i="28"/>
  <c r="AH212" i="28"/>
  <c r="AG212" i="28"/>
  <c r="AF212" i="28"/>
  <c r="AE212" i="28"/>
  <c r="M212" i="28"/>
  <c r="B212" i="28"/>
  <c r="AC212" i="28"/>
  <c r="AB212" i="28"/>
  <c r="AA212" i="28"/>
  <c r="Z212" i="28"/>
  <c r="Y212" i="28"/>
  <c r="X212" i="28"/>
  <c r="W212" i="28"/>
  <c r="N212" i="28"/>
  <c r="L148" i="28"/>
  <c r="AJ148" i="28"/>
  <c r="AI148" i="28"/>
  <c r="AH148" i="28"/>
  <c r="AG148" i="28"/>
  <c r="AF148" i="28"/>
  <c r="AE148" i="28"/>
  <c r="M148" i="28"/>
  <c r="B148" i="28"/>
  <c r="AC148" i="28"/>
  <c r="AB148" i="28"/>
  <c r="AA148" i="28"/>
  <c r="Z148" i="28"/>
  <c r="Y148" i="28"/>
  <c r="X148" i="28"/>
  <c r="W148" i="28"/>
  <c r="N148" i="28"/>
  <c r="AD148" i="28"/>
  <c r="U148" i="28"/>
  <c r="T148" i="28"/>
  <c r="S148" i="28"/>
  <c r="R148" i="28"/>
  <c r="Q148" i="28"/>
  <c r="P148" i="28"/>
  <c r="O148" i="28"/>
  <c r="V148" i="28"/>
  <c r="K148" i="28"/>
  <c r="H148" i="28"/>
  <c r="G148" i="28"/>
  <c r="F148" i="28"/>
  <c r="E148" i="28"/>
  <c r="D148" i="28"/>
  <c r="C148" i="28"/>
  <c r="AD84" i="28"/>
  <c r="U84" i="28"/>
  <c r="T84" i="28"/>
  <c r="S84" i="28"/>
  <c r="R84" i="28"/>
  <c r="Q84" i="28"/>
  <c r="P84" i="28"/>
  <c r="O84" i="28"/>
  <c r="V84" i="28"/>
  <c r="K84" i="28"/>
  <c r="H84" i="28"/>
  <c r="G84" i="28"/>
  <c r="F84" i="28"/>
  <c r="E84" i="28"/>
  <c r="D84" i="28"/>
  <c r="C84" i="28"/>
  <c r="L84" i="28"/>
  <c r="AJ84" i="28"/>
  <c r="AI84" i="28"/>
  <c r="AH84" i="28"/>
  <c r="AG84" i="28"/>
  <c r="AF84" i="28"/>
  <c r="AE84" i="28"/>
  <c r="M84" i="28"/>
  <c r="B84" i="28"/>
  <c r="AC84" i="28"/>
  <c r="AB84" i="28"/>
  <c r="AA84" i="28"/>
  <c r="Z84" i="28"/>
  <c r="Y84" i="28"/>
  <c r="X84" i="28"/>
  <c r="W84" i="28"/>
  <c r="N84" i="28"/>
  <c r="T37" i="28"/>
  <c r="S37" i="28"/>
  <c r="R37" i="28"/>
  <c r="G37" i="28"/>
  <c r="AG37" i="28"/>
  <c r="AF37" i="28"/>
  <c r="AE37" i="28"/>
  <c r="M37" i="28"/>
  <c r="B37" i="28"/>
  <c r="L37" i="28"/>
  <c r="K37" i="28"/>
  <c r="H37" i="28"/>
  <c r="AB37" i="28"/>
  <c r="AA37" i="28"/>
  <c r="Z37" i="28"/>
  <c r="U37" i="28"/>
  <c r="N37" i="28"/>
  <c r="AJ37" i="28"/>
  <c r="AI37" i="28"/>
  <c r="AH37" i="28"/>
  <c r="AC37" i="28"/>
  <c r="V37" i="28"/>
  <c r="Q37" i="28"/>
  <c r="P37" i="28"/>
  <c r="O37" i="28"/>
  <c r="AD37" i="28"/>
  <c r="Y37" i="28"/>
  <c r="X37" i="28"/>
  <c r="W37" i="28"/>
  <c r="F37" i="28"/>
  <c r="E37" i="28"/>
  <c r="D37" i="28"/>
  <c r="C37" i="28"/>
  <c r="AJ355" i="28"/>
  <c r="AI355" i="28"/>
  <c r="AH355" i="28"/>
  <c r="AG355" i="28"/>
  <c r="AF355" i="28"/>
  <c r="AE355" i="28"/>
  <c r="AD355" i="28"/>
  <c r="U355" i="28"/>
  <c r="AB355" i="28"/>
  <c r="AA355" i="28"/>
  <c r="Z355" i="28"/>
  <c r="Y355" i="28"/>
  <c r="X355" i="28"/>
  <c r="W355" i="28"/>
  <c r="V355" i="28"/>
  <c r="K355" i="28"/>
  <c r="T355" i="28"/>
  <c r="S355" i="28"/>
  <c r="R355" i="28"/>
  <c r="Q355" i="28"/>
  <c r="P355" i="28"/>
  <c r="O355" i="28"/>
  <c r="L355" i="28"/>
  <c r="N355" i="28"/>
  <c r="B355" i="28"/>
  <c r="H355" i="28"/>
  <c r="G355" i="28"/>
  <c r="F355" i="28"/>
  <c r="E355" i="28"/>
  <c r="D355" i="28"/>
  <c r="C355" i="28"/>
  <c r="AC355" i="28"/>
  <c r="M355" i="28"/>
  <c r="T291" i="28"/>
  <c r="S291" i="28"/>
  <c r="R291" i="28"/>
  <c r="Q291" i="28"/>
  <c r="P291" i="28"/>
  <c r="O291" i="28"/>
  <c r="L291" i="28"/>
  <c r="N291" i="28"/>
  <c r="B291" i="28"/>
  <c r="H291" i="28"/>
  <c r="G291" i="28"/>
  <c r="F291" i="28"/>
  <c r="E291" i="28"/>
  <c r="D291" i="28"/>
  <c r="C291" i="28"/>
  <c r="AC291" i="28"/>
  <c r="M291" i="28"/>
  <c r="AJ291" i="28"/>
  <c r="AI291" i="28"/>
  <c r="AH291" i="28"/>
  <c r="AG291" i="28"/>
  <c r="AF291" i="28"/>
  <c r="AE291" i="28"/>
  <c r="AD291" i="28"/>
  <c r="U291" i="28"/>
  <c r="AB291" i="28"/>
  <c r="AA291" i="28"/>
  <c r="Z291" i="28"/>
  <c r="Y291" i="28"/>
  <c r="X291" i="28"/>
  <c r="W291" i="28"/>
  <c r="V291" i="28"/>
  <c r="K291" i="28"/>
  <c r="AB227" i="28"/>
  <c r="AA227" i="28"/>
  <c r="Z227" i="28"/>
  <c r="Y227" i="28"/>
  <c r="X227" i="28"/>
  <c r="W227" i="28"/>
  <c r="V227" i="28"/>
  <c r="K227" i="28"/>
  <c r="T227" i="28"/>
  <c r="S227" i="28"/>
  <c r="R227" i="28"/>
  <c r="Q227" i="28"/>
  <c r="P227" i="28"/>
  <c r="O227" i="28"/>
  <c r="L227" i="28"/>
  <c r="N227" i="28"/>
  <c r="B227" i="28"/>
  <c r="H227" i="28"/>
  <c r="G227" i="28"/>
  <c r="F227" i="28"/>
  <c r="E227" i="28"/>
  <c r="D227" i="28"/>
  <c r="C227" i="28"/>
  <c r="AC227" i="28"/>
  <c r="M227" i="28"/>
  <c r="AJ227" i="28"/>
  <c r="AI227" i="28"/>
  <c r="AH227" i="28"/>
  <c r="AG227" i="28"/>
  <c r="AF227" i="28"/>
  <c r="AE227" i="28"/>
  <c r="AD227" i="28"/>
  <c r="U227" i="28"/>
  <c r="B163" i="28"/>
  <c r="H163" i="28"/>
  <c r="G163" i="28"/>
  <c r="F163" i="28"/>
  <c r="E163" i="28"/>
  <c r="D163" i="28"/>
  <c r="C163" i="28"/>
  <c r="AC163" i="28"/>
  <c r="M163" i="28"/>
  <c r="AJ163" i="28"/>
  <c r="AI163" i="28"/>
  <c r="AH163" i="28"/>
  <c r="AG163" i="28"/>
  <c r="AF163" i="28"/>
  <c r="AE163" i="28"/>
  <c r="AD163" i="28"/>
  <c r="U163" i="28"/>
  <c r="AB163" i="28"/>
  <c r="AA163" i="28"/>
  <c r="Z163" i="28"/>
  <c r="Y163" i="28"/>
  <c r="X163" i="28"/>
  <c r="W163" i="28"/>
  <c r="V163" i="28"/>
  <c r="K163" i="28"/>
  <c r="T163" i="28"/>
  <c r="S163" i="28"/>
  <c r="R163" i="28"/>
  <c r="Q163" i="28"/>
  <c r="P163" i="28"/>
  <c r="O163" i="28"/>
  <c r="L163" i="28"/>
  <c r="N163" i="28"/>
  <c r="AB99" i="28"/>
  <c r="AA99" i="28"/>
  <c r="Z99" i="28"/>
  <c r="Y99" i="28"/>
  <c r="X99" i="28"/>
  <c r="W99" i="28"/>
  <c r="V99" i="28"/>
  <c r="K99" i="28"/>
  <c r="T99" i="28"/>
  <c r="S99" i="28"/>
  <c r="R99" i="28"/>
  <c r="Q99" i="28"/>
  <c r="P99" i="28"/>
  <c r="O99" i="28"/>
  <c r="L99" i="28"/>
  <c r="N99" i="28"/>
  <c r="B99" i="28"/>
  <c r="H99" i="28"/>
  <c r="G99" i="28"/>
  <c r="F99" i="28"/>
  <c r="E99" i="28"/>
  <c r="D99" i="28"/>
  <c r="C99" i="28"/>
  <c r="AC99" i="28"/>
  <c r="M99" i="28"/>
  <c r="AJ99" i="28"/>
  <c r="AI99" i="28"/>
  <c r="AH99" i="28"/>
  <c r="AG99" i="28"/>
  <c r="AF99" i="28"/>
  <c r="AE99" i="28"/>
  <c r="AD99" i="28"/>
  <c r="U99" i="28"/>
  <c r="B10" i="28"/>
  <c r="P10" i="28"/>
  <c r="O10" i="28"/>
  <c r="L10" i="28"/>
  <c r="K10" i="28"/>
  <c r="AE10" i="28"/>
  <c r="AD10" i="28"/>
  <c r="W10" i="28"/>
  <c r="N10" i="28"/>
  <c r="AI10" i="28"/>
  <c r="D10" i="28"/>
  <c r="C10" i="28"/>
  <c r="AG10" i="28"/>
  <c r="AF10" i="28"/>
  <c r="Y10" i="28"/>
  <c r="X10" i="28"/>
  <c r="Q10" i="28"/>
  <c r="AC10" i="28"/>
  <c r="AH10" i="28"/>
  <c r="AA10" i="28"/>
  <c r="Z10" i="28"/>
  <c r="S10" i="28"/>
  <c r="R10" i="28"/>
  <c r="F10" i="28"/>
  <c r="E10" i="28"/>
  <c r="V10" i="28"/>
  <c r="AB10" i="28"/>
  <c r="U10" i="28"/>
  <c r="T10" i="28"/>
  <c r="H10" i="28"/>
  <c r="G10" i="28"/>
  <c r="AJ10" i="28"/>
  <c r="M10" i="28"/>
  <c r="R370" i="28"/>
  <c r="Q370" i="28"/>
  <c r="P370" i="28"/>
  <c r="O370" i="28"/>
  <c r="V370" i="28"/>
  <c r="K370" i="28"/>
  <c r="H370" i="28"/>
  <c r="G370" i="28"/>
  <c r="F370" i="28"/>
  <c r="E370" i="28"/>
  <c r="D370" i="28"/>
  <c r="C370" i="28"/>
  <c r="L370" i="28"/>
  <c r="AJ370" i="28"/>
  <c r="AI370" i="28"/>
  <c r="M370" i="28"/>
  <c r="AH370" i="28"/>
  <c r="AG370" i="28"/>
  <c r="AF370" i="28"/>
  <c r="AE370" i="28"/>
  <c r="B370" i="28"/>
  <c r="AC370" i="28"/>
  <c r="AB370" i="28"/>
  <c r="AA370" i="28"/>
  <c r="N370" i="28"/>
  <c r="Z370" i="28"/>
  <c r="Y370" i="28"/>
  <c r="X370" i="28"/>
  <c r="W370" i="28"/>
  <c r="AD370" i="28"/>
  <c r="U370" i="28"/>
  <c r="T370" i="28"/>
  <c r="S370" i="28"/>
  <c r="B306" i="28"/>
  <c r="F306" i="28"/>
  <c r="E306" i="28"/>
  <c r="D306" i="28"/>
  <c r="C306" i="28"/>
  <c r="AC306" i="28"/>
  <c r="AB306" i="28"/>
  <c r="AA306" i="28"/>
  <c r="N306" i="28"/>
  <c r="AH306" i="28"/>
  <c r="AG306" i="28"/>
  <c r="AF306" i="28"/>
  <c r="AE306" i="28"/>
  <c r="AD306" i="28"/>
  <c r="U306" i="28"/>
  <c r="T306" i="28"/>
  <c r="S306" i="28"/>
  <c r="Z306" i="28"/>
  <c r="Y306" i="28"/>
  <c r="X306" i="28"/>
  <c r="W306" i="28"/>
  <c r="V306" i="28"/>
  <c r="K306" i="28"/>
  <c r="H306" i="28"/>
  <c r="G306" i="28"/>
  <c r="R306" i="28"/>
  <c r="Q306" i="28"/>
  <c r="P306" i="28"/>
  <c r="O306" i="28"/>
  <c r="L306" i="28"/>
  <c r="AJ306" i="28"/>
  <c r="AI306" i="28"/>
  <c r="M306" i="28"/>
  <c r="Z242" i="28"/>
  <c r="Y242" i="28"/>
  <c r="X242" i="28"/>
  <c r="W242" i="28"/>
  <c r="V242" i="28"/>
  <c r="K242" i="28"/>
  <c r="H242" i="28"/>
  <c r="G242" i="28"/>
  <c r="R242" i="28"/>
  <c r="Q242" i="28"/>
  <c r="P242" i="28"/>
  <c r="O242" i="28"/>
  <c r="L242" i="28"/>
  <c r="AJ242" i="28"/>
  <c r="AI242" i="28"/>
  <c r="M242" i="28"/>
  <c r="B242" i="28"/>
  <c r="F242" i="28"/>
  <c r="E242" i="28"/>
  <c r="D242" i="28"/>
  <c r="C242" i="28"/>
  <c r="AC242" i="28"/>
  <c r="AB242" i="28"/>
  <c r="AA242" i="28"/>
  <c r="N242" i="28"/>
  <c r="AH242" i="28"/>
  <c r="AG242" i="28"/>
  <c r="AF242" i="28"/>
  <c r="AE242" i="28"/>
  <c r="AD242" i="28"/>
  <c r="U242" i="28"/>
  <c r="T242" i="28"/>
  <c r="S242" i="28"/>
  <c r="B178" i="28"/>
  <c r="F178" i="28"/>
  <c r="E178" i="28"/>
  <c r="D178" i="28"/>
  <c r="C178" i="28"/>
  <c r="AC178" i="28"/>
  <c r="AB178" i="28"/>
  <c r="AA178" i="28"/>
  <c r="N178" i="28"/>
  <c r="AH178" i="28"/>
  <c r="AG178" i="28"/>
  <c r="AF178" i="28"/>
  <c r="AE178" i="28"/>
  <c r="AD178" i="28"/>
  <c r="U178" i="28"/>
  <c r="T178" i="28"/>
  <c r="S178" i="28"/>
  <c r="Z178" i="28"/>
  <c r="Y178" i="28"/>
  <c r="X178" i="28"/>
  <c r="W178" i="28"/>
  <c r="V178" i="28"/>
  <c r="K178" i="28"/>
  <c r="H178" i="28"/>
  <c r="G178" i="28"/>
  <c r="R178" i="28"/>
  <c r="Q178" i="28"/>
  <c r="P178" i="28"/>
  <c r="O178" i="28"/>
  <c r="L178" i="28"/>
  <c r="AJ178" i="28"/>
  <c r="AI178" i="28"/>
  <c r="M178" i="28"/>
  <c r="Z114" i="28"/>
  <c r="Y114" i="28"/>
  <c r="X114" i="28"/>
  <c r="W114" i="28"/>
  <c r="V114" i="28"/>
  <c r="K114" i="28"/>
  <c r="H114" i="28"/>
  <c r="G114" i="28"/>
  <c r="R114" i="28"/>
  <c r="Q114" i="28"/>
  <c r="P114" i="28"/>
  <c r="O114" i="28"/>
  <c r="L114" i="28"/>
  <c r="AJ114" i="28"/>
  <c r="AI114" i="28"/>
  <c r="M114" i="28"/>
  <c r="B114" i="28"/>
  <c r="F114" i="28"/>
  <c r="E114" i="28"/>
  <c r="D114" i="28"/>
  <c r="C114" i="28"/>
  <c r="AC114" i="28"/>
  <c r="AB114" i="28"/>
  <c r="AA114" i="28"/>
  <c r="N114" i="28"/>
  <c r="AH114" i="28"/>
  <c r="AG114" i="28"/>
  <c r="AF114" i="28"/>
  <c r="AE114" i="28"/>
  <c r="AD114" i="28"/>
  <c r="U114" i="28"/>
  <c r="T114" i="28"/>
  <c r="S114" i="28"/>
  <c r="B44" i="28"/>
  <c r="L44" i="28"/>
  <c r="K44" i="28"/>
  <c r="H44" i="28"/>
  <c r="AB44" i="28"/>
  <c r="AA44" i="28"/>
  <c r="Z44" i="28"/>
  <c r="U44" i="28"/>
  <c r="N44" i="28"/>
  <c r="AJ44" i="28"/>
  <c r="AI44" i="28"/>
  <c r="AH44" i="28"/>
  <c r="AC44" i="28"/>
  <c r="V44" i="28"/>
  <c r="Q44" i="28"/>
  <c r="P44" i="28"/>
  <c r="O44" i="28"/>
  <c r="AD44" i="28"/>
  <c r="Y44" i="28"/>
  <c r="X44" i="28"/>
  <c r="W44" i="28"/>
  <c r="F44" i="28"/>
  <c r="E44" i="28"/>
  <c r="D44" i="28"/>
  <c r="C44" i="28"/>
  <c r="T44" i="28"/>
  <c r="S44" i="28"/>
  <c r="R44" i="28"/>
  <c r="G44" i="28"/>
  <c r="AG44" i="28"/>
  <c r="AF44" i="28"/>
  <c r="AE44" i="28"/>
  <c r="M44" i="28"/>
  <c r="P385" i="28"/>
  <c r="O385" i="28"/>
  <c r="V385" i="28"/>
  <c r="K385" i="28"/>
  <c r="H385" i="28"/>
  <c r="G385" i="28"/>
  <c r="F385" i="28"/>
  <c r="E385" i="28"/>
  <c r="D385" i="28"/>
  <c r="C385" i="28"/>
  <c r="L385" i="28"/>
  <c r="AJ385" i="28"/>
  <c r="AI385" i="28"/>
  <c r="AH385" i="28"/>
  <c r="AG385" i="28"/>
  <c r="M385" i="28"/>
  <c r="AF385" i="28"/>
  <c r="AE385" i="28"/>
  <c r="B385" i="28"/>
  <c r="AC385" i="28"/>
  <c r="AB385" i="28"/>
  <c r="AA385" i="28"/>
  <c r="Z385" i="28"/>
  <c r="Y385" i="28"/>
  <c r="N385" i="28"/>
  <c r="X385" i="28"/>
  <c r="W385" i="28"/>
  <c r="AD385" i="28"/>
  <c r="U385" i="28"/>
  <c r="T385" i="28"/>
  <c r="S385" i="28"/>
  <c r="R385" i="28"/>
  <c r="Q385" i="28"/>
  <c r="B321" i="28"/>
  <c r="D321" i="28"/>
  <c r="C321" i="28"/>
  <c r="AC321" i="28"/>
  <c r="AB321" i="28"/>
  <c r="AA321" i="28"/>
  <c r="Z321" i="28"/>
  <c r="Y321" i="28"/>
  <c r="N321" i="28"/>
  <c r="AF321" i="28"/>
  <c r="AE321" i="28"/>
  <c r="AD321" i="28"/>
  <c r="U321" i="28"/>
  <c r="T321" i="28"/>
  <c r="S321" i="28"/>
  <c r="R321" i="28"/>
  <c r="Q321" i="28"/>
  <c r="X321" i="28"/>
  <c r="W321" i="28"/>
  <c r="V321" i="28"/>
  <c r="K321" i="28"/>
  <c r="H321" i="28"/>
  <c r="G321" i="28"/>
  <c r="F321" i="28"/>
  <c r="E321" i="28"/>
  <c r="P321" i="28"/>
  <c r="O321" i="28"/>
  <c r="L321" i="28"/>
  <c r="AJ321" i="28"/>
  <c r="AI321" i="28"/>
  <c r="AH321" i="28"/>
  <c r="AG321" i="28"/>
  <c r="M321" i="28"/>
  <c r="X257" i="28"/>
  <c r="W257" i="28"/>
  <c r="V257" i="28"/>
  <c r="K257" i="28"/>
  <c r="H257" i="28"/>
  <c r="G257" i="28"/>
  <c r="F257" i="28"/>
  <c r="E257" i="28"/>
  <c r="P257" i="28"/>
  <c r="O257" i="28"/>
  <c r="L257" i="28"/>
  <c r="AJ257" i="28"/>
  <c r="AI257" i="28"/>
  <c r="AH257" i="28"/>
  <c r="AG257" i="28"/>
  <c r="M257" i="28"/>
  <c r="B257" i="28"/>
  <c r="D257" i="28"/>
  <c r="C257" i="28"/>
  <c r="AC257" i="28"/>
  <c r="AB257" i="28"/>
  <c r="AA257" i="28"/>
  <c r="Z257" i="28"/>
  <c r="Y257" i="28"/>
  <c r="N257" i="28"/>
  <c r="AF257" i="28"/>
  <c r="AE257" i="28"/>
  <c r="AD257" i="28"/>
  <c r="U257" i="28"/>
  <c r="T257" i="28"/>
  <c r="S257" i="28"/>
  <c r="R257" i="28"/>
  <c r="Q257" i="28"/>
  <c r="B193" i="28"/>
  <c r="D193" i="28"/>
  <c r="C193" i="28"/>
  <c r="AC193" i="28"/>
  <c r="AB193" i="28"/>
  <c r="AA193" i="28"/>
  <c r="Z193" i="28"/>
  <c r="Y193" i="28"/>
  <c r="N193" i="28"/>
  <c r="AF193" i="28"/>
  <c r="AE193" i="28"/>
  <c r="AD193" i="28"/>
  <c r="U193" i="28"/>
  <c r="T193" i="28"/>
  <c r="S193" i="28"/>
  <c r="R193" i="28"/>
  <c r="Q193" i="28"/>
  <c r="X193" i="28"/>
  <c r="W193" i="28"/>
  <c r="V193" i="28"/>
  <c r="K193" i="28"/>
  <c r="H193" i="28"/>
  <c r="G193" i="28"/>
  <c r="F193" i="28"/>
  <c r="E193" i="28"/>
  <c r="P193" i="28"/>
  <c r="O193" i="28"/>
  <c r="L193" i="28"/>
  <c r="AJ193" i="28"/>
  <c r="AI193" i="28"/>
  <c r="AH193" i="28"/>
  <c r="AG193" i="28"/>
  <c r="M193" i="28"/>
  <c r="X129" i="28"/>
  <c r="W129" i="28"/>
  <c r="V129" i="28"/>
  <c r="K129" i="28"/>
  <c r="H129" i="28"/>
  <c r="G129" i="28"/>
  <c r="F129" i="28"/>
  <c r="E129" i="28"/>
  <c r="P129" i="28"/>
  <c r="O129" i="28"/>
  <c r="L129" i="28"/>
  <c r="AJ129" i="28"/>
  <c r="AI129" i="28"/>
  <c r="AH129" i="28"/>
  <c r="AG129" i="28"/>
  <c r="M129" i="28"/>
  <c r="B129" i="28"/>
  <c r="D129" i="28"/>
  <c r="C129" i="28"/>
  <c r="AC129" i="28"/>
  <c r="AB129" i="28"/>
  <c r="AA129" i="28"/>
  <c r="Z129" i="28"/>
  <c r="Y129" i="28"/>
  <c r="N129" i="28"/>
  <c r="AF129" i="28"/>
  <c r="AE129" i="28"/>
  <c r="AD129" i="28"/>
  <c r="U129" i="28"/>
  <c r="T129" i="28"/>
  <c r="S129" i="28"/>
  <c r="R129" i="28"/>
  <c r="Q129" i="28"/>
  <c r="B65" i="28"/>
  <c r="D65" i="28"/>
  <c r="C65" i="28"/>
  <c r="AC65" i="28"/>
  <c r="AB65" i="28"/>
  <c r="AA65" i="28"/>
  <c r="Z65" i="28"/>
  <c r="Y65" i="28"/>
  <c r="N65" i="28"/>
  <c r="AF65" i="28"/>
  <c r="AE65" i="28"/>
  <c r="AD65" i="28"/>
  <c r="U65" i="28"/>
  <c r="T65" i="28"/>
  <c r="S65" i="28"/>
  <c r="R65" i="28"/>
  <c r="Q65" i="28"/>
  <c r="X65" i="28"/>
  <c r="W65" i="28"/>
  <c r="V65" i="28"/>
  <c r="K65" i="28"/>
  <c r="H65" i="28"/>
  <c r="G65" i="28"/>
  <c r="F65" i="28"/>
  <c r="E65" i="28"/>
  <c r="P65" i="28"/>
  <c r="O65" i="28"/>
  <c r="L65" i="28"/>
  <c r="AJ65" i="28"/>
  <c r="AI65" i="28"/>
  <c r="AH65" i="28"/>
  <c r="AG65" i="28"/>
  <c r="M65" i="28"/>
  <c r="G283" i="46"/>
  <c r="J283" i="46"/>
  <c r="F283" i="46"/>
  <c r="H283" i="46"/>
  <c r="B283" i="46"/>
  <c r="I283" i="46"/>
  <c r="C283" i="46"/>
  <c r="A283" i="46"/>
  <c r="E283" i="46"/>
  <c r="J358" i="46"/>
  <c r="F358" i="46"/>
  <c r="B358" i="46"/>
  <c r="G358" i="46"/>
  <c r="I358" i="46"/>
  <c r="C358" i="46"/>
  <c r="H358" i="46"/>
  <c r="A358" i="46"/>
  <c r="E358" i="46"/>
  <c r="I294" i="46"/>
  <c r="C294" i="46"/>
  <c r="H294" i="46"/>
  <c r="A294" i="46"/>
  <c r="E294" i="46"/>
  <c r="J294" i="46"/>
  <c r="F294" i="46"/>
  <c r="B294" i="46"/>
  <c r="G294" i="46"/>
  <c r="B221" i="46"/>
  <c r="G221" i="46"/>
  <c r="C221" i="46"/>
  <c r="H221" i="46"/>
  <c r="A221" i="46"/>
  <c r="E221" i="46"/>
  <c r="I221" i="46"/>
  <c r="J221" i="46"/>
  <c r="F221" i="46"/>
  <c r="A157" i="46"/>
  <c r="E157" i="46"/>
  <c r="I157" i="46"/>
  <c r="J157" i="46"/>
  <c r="F157" i="46"/>
  <c r="B157" i="46"/>
  <c r="G157" i="46"/>
  <c r="C157" i="46"/>
  <c r="H157" i="46"/>
  <c r="B93" i="46"/>
  <c r="G93" i="46"/>
  <c r="C93" i="46"/>
  <c r="H93" i="46"/>
  <c r="A93" i="46"/>
  <c r="E93" i="46"/>
  <c r="I93" i="46"/>
  <c r="J93" i="46"/>
  <c r="F93" i="46"/>
  <c r="C236" i="46"/>
  <c r="H236" i="46"/>
  <c r="B236" i="46"/>
  <c r="E236" i="46"/>
  <c r="I236" i="46"/>
  <c r="F236" i="46"/>
  <c r="A236" i="46"/>
  <c r="G236" i="46"/>
  <c r="J236" i="46"/>
  <c r="F172" i="46"/>
  <c r="A172" i="46"/>
  <c r="G172" i="46"/>
  <c r="J172" i="46"/>
  <c r="C172" i="46"/>
  <c r="H172" i="46"/>
  <c r="B172" i="46"/>
  <c r="E172" i="46"/>
  <c r="I172" i="46"/>
  <c r="C108" i="46"/>
  <c r="H108" i="46"/>
  <c r="B108" i="46"/>
  <c r="E108" i="46"/>
  <c r="I108" i="46"/>
  <c r="F108" i="46"/>
  <c r="A108" i="46"/>
  <c r="G108" i="46"/>
  <c r="J108" i="46"/>
  <c r="H251" i="46"/>
  <c r="B251" i="46"/>
  <c r="I251" i="46"/>
  <c r="C251" i="46"/>
  <c r="F251" i="46"/>
  <c r="A251" i="46"/>
  <c r="E251" i="46"/>
  <c r="G251" i="46"/>
  <c r="J251" i="46"/>
  <c r="F187" i="46"/>
  <c r="A187" i="46"/>
  <c r="E187" i="46"/>
  <c r="G187" i="46"/>
  <c r="J187" i="46"/>
  <c r="H187" i="46"/>
  <c r="B187" i="46"/>
  <c r="I187" i="46"/>
  <c r="C187" i="46"/>
  <c r="H123" i="46"/>
  <c r="B123" i="46"/>
  <c r="I123" i="46"/>
  <c r="C123" i="46"/>
  <c r="F123" i="46"/>
  <c r="A123" i="46"/>
  <c r="E123" i="46"/>
  <c r="G123" i="46"/>
  <c r="J123" i="46"/>
  <c r="H266" i="46"/>
  <c r="C266" i="46"/>
  <c r="I266" i="46"/>
  <c r="A266" i="46"/>
  <c r="F266" i="46"/>
  <c r="J266" i="46"/>
  <c r="G266" i="46"/>
  <c r="B266" i="46"/>
  <c r="E266" i="46"/>
  <c r="A202" i="46"/>
  <c r="E202" i="46"/>
  <c r="J202" i="46"/>
  <c r="F202" i="46"/>
  <c r="H202" i="46"/>
  <c r="B202" i="46"/>
  <c r="G202" i="46"/>
  <c r="I202" i="46"/>
  <c r="C202" i="46"/>
  <c r="H138" i="46"/>
  <c r="B138" i="46"/>
  <c r="G138" i="46"/>
  <c r="I138" i="46"/>
  <c r="C138" i="46"/>
  <c r="A138" i="46"/>
  <c r="E138" i="46"/>
  <c r="J138" i="46"/>
  <c r="F138" i="46"/>
  <c r="A74" i="46"/>
  <c r="E74" i="46"/>
  <c r="J74" i="46"/>
  <c r="F74" i="46"/>
  <c r="H74" i="46"/>
  <c r="B74" i="46"/>
  <c r="G74" i="46"/>
  <c r="I74" i="46"/>
  <c r="C74" i="46"/>
  <c r="B352" i="28"/>
  <c r="AC352" i="28"/>
  <c r="AB352" i="28"/>
  <c r="AA352" i="28"/>
  <c r="Z352" i="28"/>
  <c r="Y352" i="28"/>
  <c r="X352" i="28"/>
  <c r="W352" i="28"/>
  <c r="N352" i="28"/>
  <c r="AD352" i="28"/>
  <c r="U352" i="28"/>
  <c r="T352" i="28"/>
  <c r="S352" i="28"/>
  <c r="R352" i="28"/>
  <c r="Q352" i="28"/>
  <c r="P352" i="28"/>
  <c r="O352" i="28"/>
  <c r="V352" i="28"/>
  <c r="K352" i="28"/>
  <c r="H352" i="28"/>
  <c r="G352" i="28"/>
  <c r="F352" i="28"/>
  <c r="E352" i="28"/>
  <c r="D352" i="28"/>
  <c r="C352" i="28"/>
  <c r="L352" i="28"/>
  <c r="AJ352" i="28"/>
  <c r="AI352" i="28"/>
  <c r="AH352" i="28"/>
  <c r="AG352" i="28"/>
  <c r="AF352" i="28"/>
  <c r="AE352" i="28"/>
  <c r="M352" i="28"/>
  <c r="V288" i="28"/>
  <c r="K288" i="28"/>
  <c r="H288" i="28"/>
  <c r="G288" i="28"/>
  <c r="F288" i="28"/>
  <c r="E288" i="28"/>
  <c r="D288" i="28"/>
  <c r="C288" i="28"/>
  <c r="L288" i="28"/>
  <c r="AJ288" i="28"/>
  <c r="AI288" i="28"/>
  <c r="AH288" i="28"/>
  <c r="AG288" i="28"/>
  <c r="AF288" i="28"/>
  <c r="AE288" i="28"/>
  <c r="M288" i="28"/>
  <c r="B288" i="28"/>
  <c r="AC288" i="28"/>
  <c r="AB288" i="28"/>
  <c r="AA288" i="28"/>
  <c r="Z288" i="28"/>
  <c r="Y288" i="28"/>
  <c r="X288" i="28"/>
  <c r="W288" i="28"/>
  <c r="N288" i="28"/>
  <c r="AD288" i="28"/>
  <c r="U288" i="28"/>
  <c r="T288" i="28"/>
  <c r="S288" i="28"/>
  <c r="R288" i="28"/>
  <c r="Q288" i="28"/>
  <c r="P288" i="28"/>
  <c r="O288" i="28"/>
  <c r="B224" i="28"/>
  <c r="AC224" i="28"/>
  <c r="AB224" i="28"/>
  <c r="AA224" i="28"/>
  <c r="Z224" i="28"/>
  <c r="Y224" i="28"/>
  <c r="X224" i="28"/>
  <c r="W224" i="28"/>
  <c r="N224" i="28"/>
  <c r="AD224" i="28"/>
  <c r="U224" i="28"/>
  <c r="T224" i="28"/>
  <c r="S224" i="28"/>
  <c r="R224" i="28"/>
  <c r="Q224" i="28"/>
  <c r="P224" i="28"/>
  <c r="O224" i="28"/>
  <c r="V224" i="28"/>
  <c r="K224" i="28"/>
  <c r="H224" i="28"/>
  <c r="G224" i="28"/>
  <c r="F224" i="28"/>
  <c r="E224" i="28"/>
  <c r="D224" i="28"/>
  <c r="C224" i="28"/>
  <c r="L224" i="28"/>
  <c r="AJ224" i="28"/>
  <c r="AI224" i="28"/>
  <c r="AH224" i="28"/>
  <c r="AG224" i="28"/>
  <c r="AF224" i="28"/>
  <c r="AE224" i="28"/>
  <c r="M224" i="28"/>
  <c r="V160" i="28"/>
  <c r="K160" i="28"/>
  <c r="H160" i="28"/>
  <c r="G160" i="28"/>
  <c r="F160" i="28"/>
  <c r="E160" i="28"/>
  <c r="D160" i="28"/>
  <c r="C160" i="28"/>
  <c r="L160" i="28"/>
  <c r="AJ160" i="28"/>
  <c r="AI160" i="28"/>
  <c r="AH160" i="28"/>
  <c r="AG160" i="28"/>
  <c r="AF160" i="28"/>
  <c r="AE160" i="28"/>
  <c r="M160" i="28"/>
  <c r="B160" i="28"/>
  <c r="AC160" i="28"/>
  <c r="AB160" i="28"/>
  <c r="AA160" i="28"/>
  <c r="Z160" i="28"/>
  <c r="Y160" i="28"/>
  <c r="X160" i="28"/>
  <c r="W160" i="28"/>
  <c r="N160" i="28"/>
  <c r="AD160" i="28"/>
  <c r="U160" i="28"/>
  <c r="T160" i="28"/>
  <c r="S160" i="28"/>
  <c r="R160" i="28"/>
  <c r="Q160" i="28"/>
  <c r="P160" i="28"/>
  <c r="O160" i="28"/>
  <c r="B96" i="28"/>
  <c r="AC96" i="28"/>
  <c r="AB96" i="28"/>
  <c r="AA96" i="28"/>
  <c r="Z96" i="28"/>
  <c r="Y96" i="28"/>
  <c r="X96" i="28"/>
  <c r="W96" i="28"/>
  <c r="N96" i="28"/>
  <c r="AD96" i="28"/>
  <c r="U96" i="28"/>
  <c r="T96" i="28"/>
  <c r="S96" i="28"/>
  <c r="R96" i="28"/>
  <c r="Q96" i="28"/>
  <c r="P96" i="28"/>
  <c r="O96" i="28"/>
  <c r="V96" i="28"/>
  <c r="K96" i="28"/>
  <c r="H96" i="28"/>
  <c r="G96" i="28"/>
  <c r="F96" i="28"/>
  <c r="E96" i="28"/>
  <c r="D96" i="28"/>
  <c r="C96" i="28"/>
  <c r="L96" i="28"/>
  <c r="AJ96" i="28"/>
  <c r="AI96" i="28"/>
  <c r="AH96" i="28"/>
  <c r="AG96" i="28"/>
  <c r="AF96" i="28"/>
  <c r="AE96" i="28"/>
  <c r="M96" i="28"/>
  <c r="U8" i="28"/>
  <c r="T8" i="28"/>
  <c r="H8" i="28"/>
  <c r="G8" i="28"/>
  <c r="AJ8" i="28"/>
  <c r="AI8" i="28"/>
  <c r="D8" i="28"/>
  <c r="C8" i="28"/>
  <c r="L8" i="28"/>
  <c r="K8" i="28"/>
  <c r="AE8" i="28"/>
  <c r="AD8" i="28"/>
  <c r="W8" i="28"/>
  <c r="AC8" i="28"/>
  <c r="AH8" i="28"/>
  <c r="M8" i="28"/>
  <c r="B8" i="28"/>
  <c r="AG8" i="28"/>
  <c r="AF8" i="28"/>
  <c r="Y8" i="28"/>
  <c r="X8" i="28"/>
  <c r="Q8" i="28"/>
  <c r="V8" i="28"/>
  <c r="AB8" i="28"/>
  <c r="N8" i="28"/>
  <c r="AA8" i="28"/>
  <c r="Z8" i="28"/>
  <c r="S8" i="28"/>
  <c r="R8" i="28"/>
  <c r="F8" i="28"/>
  <c r="E8" i="28"/>
  <c r="P8" i="28"/>
  <c r="O8" i="28"/>
  <c r="AJ367" i="28"/>
  <c r="AI367" i="28"/>
  <c r="AH367" i="28"/>
  <c r="AG367" i="28"/>
  <c r="AF367" i="28"/>
  <c r="AE367" i="28"/>
  <c r="B367" i="28"/>
  <c r="AC367" i="28"/>
  <c r="M367" i="28"/>
  <c r="AB367" i="28"/>
  <c r="AA367" i="28"/>
  <c r="Z367" i="28"/>
  <c r="Y367" i="28"/>
  <c r="X367" i="28"/>
  <c r="W367" i="28"/>
  <c r="AD367" i="28"/>
  <c r="U367" i="28"/>
  <c r="T367" i="28"/>
  <c r="S367" i="28"/>
  <c r="R367" i="28"/>
  <c r="Q367" i="28"/>
  <c r="P367" i="28"/>
  <c r="O367" i="28"/>
  <c r="V367" i="28"/>
  <c r="K367" i="28"/>
  <c r="H367" i="28"/>
  <c r="G367" i="28"/>
  <c r="F367" i="28"/>
  <c r="E367" i="28"/>
  <c r="D367" i="28"/>
  <c r="C367" i="28"/>
  <c r="L367" i="28"/>
  <c r="N367" i="28"/>
  <c r="AB303" i="28"/>
  <c r="AA303" i="28"/>
  <c r="Z303" i="28"/>
  <c r="Y303" i="28"/>
  <c r="X303" i="28"/>
  <c r="W303" i="28"/>
  <c r="V303" i="28"/>
  <c r="K303" i="28"/>
  <c r="T303" i="28"/>
  <c r="S303" i="28"/>
  <c r="R303" i="28"/>
  <c r="Q303" i="28"/>
  <c r="P303" i="28"/>
  <c r="O303" i="28"/>
  <c r="L303" i="28"/>
  <c r="N303" i="28"/>
  <c r="B303" i="28"/>
  <c r="H303" i="28"/>
  <c r="G303" i="28"/>
  <c r="F303" i="28"/>
  <c r="E303" i="28"/>
  <c r="D303" i="28"/>
  <c r="C303" i="28"/>
  <c r="AC303" i="28"/>
  <c r="M303" i="28"/>
  <c r="AJ303" i="28"/>
  <c r="AI303" i="28"/>
  <c r="AH303" i="28"/>
  <c r="AG303" i="28"/>
  <c r="AF303" i="28"/>
  <c r="AE303" i="28"/>
  <c r="AD303" i="28"/>
  <c r="U303" i="28"/>
  <c r="B239" i="28"/>
  <c r="H239" i="28"/>
  <c r="G239" i="28"/>
  <c r="F239" i="28"/>
  <c r="E239" i="28"/>
  <c r="D239" i="28"/>
  <c r="C239" i="28"/>
  <c r="AC239" i="28"/>
  <c r="M239" i="28"/>
  <c r="AJ239" i="28"/>
  <c r="AI239" i="28"/>
  <c r="AH239" i="28"/>
  <c r="AG239" i="28"/>
  <c r="AF239" i="28"/>
  <c r="AE239" i="28"/>
  <c r="AD239" i="28"/>
  <c r="U239" i="28"/>
  <c r="AB239" i="28"/>
  <c r="AA239" i="28"/>
  <c r="Z239" i="28"/>
  <c r="Y239" i="28"/>
  <c r="X239" i="28"/>
  <c r="W239" i="28"/>
  <c r="V239" i="28"/>
  <c r="K239" i="28"/>
  <c r="T239" i="28"/>
  <c r="S239" i="28"/>
  <c r="R239" i="28"/>
  <c r="Q239" i="28"/>
  <c r="P239" i="28"/>
  <c r="O239" i="28"/>
  <c r="L239" i="28"/>
  <c r="N239" i="28"/>
  <c r="AB175" i="28"/>
  <c r="AA175" i="28"/>
  <c r="Z175" i="28"/>
  <c r="Y175" i="28"/>
  <c r="X175" i="28"/>
  <c r="W175" i="28"/>
  <c r="V175" i="28"/>
  <c r="K175" i="28"/>
  <c r="T175" i="28"/>
  <c r="S175" i="28"/>
  <c r="R175" i="28"/>
  <c r="Q175" i="28"/>
  <c r="P175" i="28"/>
  <c r="O175" i="28"/>
  <c r="L175" i="28"/>
  <c r="N175" i="28"/>
  <c r="B175" i="28"/>
  <c r="H175" i="28"/>
  <c r="G175" i="28"/>
  <c r="F175" i="28"/>
  <c r="E175" i="28"/>
  <c r="D175" i="28"/>
  <c r="C175" i="28"/>
  <c r="AC175" i="28"/>
  <c r="M175" i="28"/>
  <c r="AJ175" i="28"/>
  <c r="AI175" i="28"/>
  <c r="AH175" i="28"/>
  <c r="AG175" i="28"/>
  <c r="AF175" i="28"/>
  <c r="AE175" i="28"/>
  <c r="AD175" i="28"/>
  <c r="U175" i="28"/>
  <c r="B111" i="28"/>
  <c r="H111" i="28"/>
  <c r="G111" i="28"/>
  <c r="F111" i="28"/>
  <c r="E111" i="28"/>
  <c r="D111" i="28"/>
  <c r="C111" i="28"/>
  <c r="AC111" i="28"/>
  <c r="M111" i="28"/>
  <c r="AJ111" i="28"/>
  <c r="AI111" i="28"/>
  <c r="AH111" i="28"/>
  <c r="AG111" i="28"/>
  <c r="AF111" i="28"/>
  <c r="AE111" i="28"/>
  <c r="AD111" i="28"/>
  <c r="U111" i="28"/>
  <c r="AB111" i="28"/>
  <c r="AA111" i="28"/>
  <c r="Z111" i="28"/>
  <c r="Y111" i="28"/>
  <c r="X111" i="28"/>
  <c r="W111" i="28"/>
  <c r="V111" i="28"/>
  <c r="K111" i="28"/>
  <c r="T111" i="28"/>
  <c r="S111" i="28"/>
  <c r="R111" i="28"/>
  <c r="Q111" i="28"/>
  <c r="P111" i="28"/>
  <c r="O111" i="28"/>
  <c r="L111" i="28"/>
  <c r="N111" i="28"/>
  <c r="AD34" i="28"/>
  <c r="Y34" i="28"/>
  <c r="X34" i="28"/>
  <c r="W34" i="28"/>
  <c r="F34" i="28"/>
  <c r="E34" i="28"/>
  <c r="D34" i="28"/>
  <c r="C34" i="28"/>
  <c r="T34" i="28"/>
  <c r="S34" i="28"/>
  <c r="R34" i="28"/>
  <c r="G34" i="28"/>
  <c r="AG34" i="28"/>
  <c r="AF34" i="28"/>
  <c r="AE34" i="28"/>
  <c r="M34" i="28"/>
  <c r="B34" i="28"/>
  <c r="L34" i="28"/>
  <c r="K34" i="28"/>
  <c r="H34" i="28"/>
  <c r="AB34" i="28"/>
  <c r="AA34" i="28"/>
  <c r="Z34" i="28"/>
  <c r="U34" i="28"/>
  <c r="N34" i="28"/>
  <c r="AJ34" i="28"/>
  <c r="AI34" i="28"/>
  <c r="AH34" i="28"/>
  <c r="AC34" i="28"/>
  <c r="V34" i="28"/>
  <c r="Q34" i="28"/>
  <c r="P34" i="28"/>
  <c r="O34" i="28"/>
  <c r="AH382" i="28"/>
  <c r="AG382" i="28"/>
  <c r="AF382" i="28"/>
  <c r="AE382" i="28"/>
  <c r="B382" i="28"/>
  <c r="AC382" i="28"/>
  <c r="AB382" i="28"/>
  <c r="AA382" i="28"/>
  <c r="N382" i="28"/>
  <c r="Z382" i="28"/>
  <c r="Y382" i="28"/>
  <c r="X382" i="28"/>
  <c r="W382" i="28"/>
  <c r="AD382" i="28"/>
  <c r="U382" i="28"/>
  <c r="T382" i="28"/>
  <c r="S382" i="28"/>
  <c r="R382" i="28"/>
  <c r="Q382" i="28"/>
  <c r="P382" i="28"/>
  <c r="O382" i="28"/>
  <c r="V382" i="28"/>
  <c r="K382" i="28"/>
  <c r="H382" i="28"/>
  <c r="G382" i="28"/>
  <c r="F382" i="28"/>
  <c r="E382" i="28"/>
  <c r="D382" i="28"/>
  <c r="C382" i="28"/>
  <c r="L382" i="28"/>
  <c r="AJ382" i="28"/>
  <c r="AI382" i="28"/>
  <c r="M382" i="28"/>
  <c r="Z318" i="28"/>
  <c r="Y318" i="28"/>
  <c r="X318" i="28"/>
  <c r="W318" i="28"/>
  <c r="V318" i="28"/>
  <c r="K318" i="28"/>
  <c r="H318" i="28"/>
  <c r="G318" i="28"/>
  <c r="R318" i="28"/>
  <c r="Q318" i="28"/>
  <c r="P318" i="28"/>
  <c r="O318" i="28"/>
  <c r="L318" i="28"/>
  <c r="AJ318" i="28"/>
  <c r="AI318" i="28"/>
  <c r="M318" i="28"/>
  <c r="B318" i="28"/>
  <c r="F318" i="28"/>
  <c r="E318" i="28"/>
  <c r="D318" i="28"/>
  <c r="C318" i="28"/>
  <c r="AC318" i="28"/>
  <c r="AB318" i="28"/>
  <c r="AA318" i="28"/>
  <c r="N318" i="28"/>
  <c r="AH318" i="28"/>
  <c r="AG318" i="28"/>
  <c r="AF318" i="28"/>
  <c r="AE318" i="28"/>
  <c r="AD318" i="28"/>
  <c r="U318" i="28"/>
  <c r="T318" i="28"/>
  <c r="S318" i="28"/>
  <c r="B254" i="28"/>
  <c r="F254" i="28"/>
  <c r="E254" i="28"/>
  <c r="D254" i="28"/>
  <c r="C254" i="28"/>
  <c r="AC254" i="28"/>
  <c r="AB254" i="28"/>
  <c r="AA254" i="28"/>
  <c r="N254" i="28"/>
  <c r="AH254" i="28"/>
  <c r="AG254" i="28"/>
  <c r="AF254" i="28"/>
  <c r="AE254" i="28"/>
  <c r="AD254" i="28"/>
  <c r="U254" i="28"/>
  <c r="T254" i="28"/>
  <c r="S254" i="28"/>
  <c r="Z254" i="28"/>
  <c r="Y254" i="28"/>
  <c r="X254" i="28"/>
  <c r="W254" i="28"/>
  <c r="V254" i="28"/>
  <c r="K254" i="28"/>
  <c r="H254" i="28"/>
  <c r="G254" i="28"/>
  <c r="R254" i="28"/>
  <c r="Q254" i="28"/>
  <c r="P254" i="28"/>
  <c r="O254" i="28"/>
  <c r="L254" i="28"/>
  <c r="AJ254" i="28"/>
  <c r="AI254" i="28"/>
  <c r="M254" i="28"/>
  <c r="Z190" i="28"/>
  <c r="Y190" i="28"/>
  <c r="X190" i="28"/>
  <c r="W190" i="28"/>
  <c r="V190" i="28"/>
  <c r="T190" i="28"/>
  <c r="S190" i="28"/>
  <c r="K190" i="28"/>
  <c r="R190" i="28"/>
  <c r="Q190" i="28"/>
  <c r="P190" i="28"/>
  <c r="O190" i="28"/>
  <c r="L190" i="28"/>
  <c r="H190" i="28"/>
  <c r="G190" i="28"/>
  <c r="M190" i="28"/>
  <c r="B190" i="28"/>
  <c r="F190" i="28"/>
  <c r="E190" i="28"/>
  <c r="D190" i="28"/>
  <c r="C190" i="28"/>
  <c r="AJ190" i="28"/>
  <c r="AI190" i="28"/>
  <c r="AC190" i="28"/>
  <c r="N190" i="28"/>
  <c r="AH190" i="28"/>
  <c r="AG190" i="28"/>
  <c r="AF190" i="28"/>
  <c r="AE190" i="28"/>
  <c r="AD190" i="28"/>
  <c r="AB190" i="28"/>
  <c r="AA190" i="28"/>
  <c r="U190" i="28"/>
  <c r="B126" i="28"/>
  <c r="F126" i="28"/>
  <c r="E126" i="28"/>
  <c r="D126" i="28"/>
  <c r="C126" i="28"/>
  <c r="AC126" i="28"/>
  <c r="AB126" i="28"/>
  <c r="AA126" i="28"/>
  <c r="N126" i="28"/>
  <c r="AH126" i="28"/>
  <c r="AG126" i="28"/>
  <c r="AF126" i="28"/>
  <c r="AE126" i="28"/>
  <c r="AD126" i="28"/>
  <c r="U126" i="28"/>
  <c r="T126" i="28"/>
  <c r="S126" i="28"/>
  <c r="Z126" i="28"/>
  <c r="Y126" i="28"/>
  <c r="X126" i="28"/>
  <c r="W126" i="28"/>
  <c r="V126" i="28"/>
  <c r="K126" i="28"/>
  <c r="H126" i="28"/>
  <c r="G126" i="28"/>
  <c r="R126" i="28"/>
  <c r="Q126" i="28"/>
  <c r="P126" i="28"/>
  <c r="O126" i="28"/>
  <c r="L126" i="28"/>
  <c r="AJ126" i="28"/>
  <c r="AI126" i="28"/>
  <c r="M126" i="28"/>
  <c r="Z62" i="28"/>
  <c r="Y62" i="28"/>
  <c r="X62" i="28"/>
  <c r="W62" i="28"/>
  <c r="V62" i="28"/>
  <c r="K62" i="28"/>
  <c r="H62" i="28"/>
  <c r="G62" i="28"/>
  <c r="R62" i="28"/>
  <c r="Q62" i="28"/>
  <c r="P62" i="28"/>
  <c r="O62" i="28"/>
  <c r="L62" i="28"/>
  <c r="AJ62" i="28"/>
  <c r="AI62" i="28"/>
  <c r="M62" i="28"/>
  <c r="B62" i="28"/>
  <c r="F62" i="28"/>
  <c r="E62" i="28"/>
  <c r="D62" i="28"/>
  <c r="C62" i="28"/>
  <c r="AC62" i="28"/>
  <c r="AB62" i="28"/>
  <c r="AA62" i="28"/>
  <c r="N62" i="28"/>
  <c r="AH62" i="28"/>
  <c r="AG62" i="28"/>
  <c r="AF62" i="28"/>
  <c r="AE62" i="28"/>
  <c r="AD62" i="28"/>
  <c r="U62" i="28"/>
  <c r="T62" i="28"/>
  <c r="S62" i="28"/>
  <c r="AF397" i="28"/>
  <c r="AE397" i="28"/>
  <c r="B397" i="28"/>
  <c r="AC397" i="28"/>
  <c r="AB397" i="28"/>
  <c r="AA397" i="28"/>
  <c r="Z397" i="28"/>
  <c r="Y397" i="28"/>
  <c r="N397" i="28"/>
  <c r="X397" i="28"/>
  <c r="W397" i="28"/>
  <c r="AD397" i="28"/>
  <c r="U397" i="28"/>
  <c r="T397" i="28"/>
  <c r="S397" i="28"/>
  <c r="R397" i="28"/>
  <c r="Q397" i="28"/>
  <c r="P397" i="28"/>
  <c r="O397" i="28"/>
  <c r="V397" i="28"/>
  <c r="K397" i="28"/>
  <c r="H397" i="28"/>
  <c r="G397" i="28"/>
  <c r="F397" i="28"/>
  <c r="E397" i="28"/>
  <c r="D397" i="28"/>
  <c r="C397" i="28"/>
  <c r="L397" i="28"/>
  <c r="AJ397" i="28"/>
  <c r="AI397" i="28"/>
  <c r="AH397" i="28"/>
  <c r="AG397" i="28"/>
  <c r="M397" i="28"/>
  <c r="X333" i="28"/>
  <c r="W333" i="28"/>
  <c r="V333" i="28"/>
  <c r="K333" i="28"/>
  <c r="H333" i="28"/>
  <c r="G333" i="28"/>
  <c r="F333" i="28"/>
  <c r="E333" i="28"/>
  <c r="P333" i="28"/>
  <c r="O333" i="28"/>
  <c r="L333" i="28"/>
  <c r="AJ333" i="28"/>
  <c r="AI333" i="28"/>
  <c r="AH333" i="28"/>
  <c r="AG333" i="28"/>
  <c r="M333" i="28"/>
  <c r="B333" i="28"/>
  <c r="D333" i="28"/>
  <c r="C333" i="28"/>
  <c r="AC333" i="28"/>
  <c r="AB333" i="28"/>
  <c r="AA333" i="28"/>
  <c r="Z333" i="28"/>
  <c r="Y333" i="28"/>
  <c r="N333" i="28"/>
  <c r="AF333" i="28"/>
  <c r="AE333" i="28"/>
  <c r="AD333" i="28"/>
  <c r="U333" i="28"/>
  <c r="T333" i="28"/>
  <c r="S333" i="28"/>
  <c r="R333" i="28"/>
  <c r="Q333" i="28"/>
  <c r="B269" i="28"/>
  <c r="D269" i="28"/>
  <c r="C269" i="28"/>
  <c r="AC269" i="28"/>
  <c r="AB269" i="28"/>
  <c r="AA269" i="28"/>
  <c r="Z269" i="28"/>
  <c r="Y269" i="28"/>
  <c r="N269" i="28"/>
  <c r="AF269" i="28"/>
  <c r="AE269" i="28"/>
  <c r="AD269" i="28"/>
  <c r="U269" i="28"/>
  <c r="T269" i="28"/>
  <c r="S269" i="28"/>
  <c r="R269" i="28"/>
  <c r="Q269" i="28"/>
  <c r="X269" i="28"/>
  <c r="W269" i="28"/>
  <c r="V269" i="28"/>
  <c r="K269" i="28"/>
  <c r="H269" i="28"/>
  <c r="G269" i="28"/>
  <c r="F269" i="28"/>
  <c r="E269" i="28"/>
  <c r="P269" i="28"/>
  <c r="O269" i="28"/>
  <c r="L269" i="28"/>
  <c r="AJ269" i="28"/>
  <c r="AI269" i="28"/>
  <c r="AH269" i="28"/>
  <c r="AG269" i="28"/>
  <c r="M269" i="28"/>
  <c r="X205" i="28"/>
  <c r="W205" i="28"/>
  <c r="V205" i="28"/>
  <c r="K205" i="28"/>
  <c r="H205" i="28"/>
  <c r="G205" i="28"/>
  <c r="F205" i="28"/>
  <c r="E205" i="28"/>
  <c r="P205" i="28"/>
  <c r="O205" i="28"/>
  <c r="L205" i="28"/>
  <c r="AJ205" i="28"/>
  <c r="AI205" i="28"/>
  <c r="AH205" i="28"/>
  <c r="AG205" i="28"/>
  <c r="M205" i="28"/>
  <c r="B205" i="28"/>
  <c r="D205" i="28"/>
  <c r="C205" i="28"/>
  <c r="AC205" i="28"/>
  <c r="AB205" i="28"/>
  <c r="AA205" i="28"/>
  <c r="Z205" i="28"/>
  <c r="Y205" i="28"/>
  <c r="N205" i="28"/>
  <c r="AF205" i="28"/>
  <c r="AE205" i="28"/>
  <c r="AD205" i="28"/>
  <c r="U205" i="28"/>
  <c r="T205" i="28"/>
  <c r="S205" i="28"/>
  <c r="R205" i="28"/>
  <c r="Q205" i="28"/>
  <c r="B141" i="28"/>
  <c r="D141" i="28"/>
  <c r="C141" i="28"/>
  <c r="AC141" i="28"/>
  <c r="AB141" i="28"/>
  <c r="AA141" i="28"/>
  <c r="Z141" i="28"/>
  <c r="Y141" i="28"/>
  <c r="N141" i="28"/>
  <c r="AF141" i="28"/>
  <c r="AE141" i="28"/>
  <c r="AD141" i="28"/>
  <c r="U141" i="28"/>
  <c r="T141" i="28"/>
  <c r="S141" i="28"/>
  <c r="R141" i="28"/>
  <c r="Q141" i="28"/>
  <c r="X141" i="28"/>
  <c r="W141" i="28"/>
  <c r="V141" i="28"/>
  <c r="K141" i="28"/>
  <c r="H141" i="28"/>
  <c r="G141" i="28"/>
  <c r="F141" i="28"/>
  <c r="E141" i="28"/>
  <c r="P141" i="28"/>
  <c r="O141" i="28"/>
  <c r="L141" i="28"/>
  <c r="AJ141" i="28"/>
  <c r="AI141" i="28"/>
  <c r="AH141" i="28"/>
  <c r="AG141" i="28"/>
  <c r="M141" i="28"/>
  <c r="X77" i="28"/>
  <c r="W77" i="28"/>
  <c r="V77" i="28"/>
  <c r="K77" i="28"/>
  <c r="H77" i="28"/>
  <c r="G77" i="28"/>
  <c r="F77" i="28"/>
  <c r="E77" i="28"/>
  <c r="P77" i="28"/>
  <c r="O77" i="28"/>
  <c r="L77" i="28"/>
  <c r="AJ77" i="28"/>
  <c r="AI77" i="28"/>
  <c r="AH77" i="28"/>
  <c r="AG77" i="28"/>
  <c r="M77" i="28"/>
  <c r="B77" i="28"/>
  <c r="D77" i="28"/>
  <c r="C77" i="28"/>
  <c r="AC77" i="28"/>
  <c r="AB77" i="28"/>
  <c r="AA77" i="28"/>
  <c r="Z77" i="28"/>
  <c r="Y77" i="28"/>
  <c r="N77" i="28"/>
  <c r="AF77" i="28"/>
  <c r="AE77" i="28"/>
  <c r="AD77" i="28"/>
  <c r="U77" i="28"/>
  <c r="T77" i="28"/>
  <c r="S77" i="28"/>
  <c r="R77" i="28"/>
  <c r="Q77" i="28"/>
  <c r="B27" i="28"/>
  <c r="K27" i="28"/>
  <c r="AE27" i="28"/>
  <c r="AD27" i="28"/>
  <c r="W27" i="28"/>
  <c r="AC27" i="28"/>
  <c r="AH27" i="28"/>
  <c r="AA27" i="28"/>
  <c r="M27" i="28"/>
  <c r="AG27" i="28"/>
  <c r="AF27" i="28"/>
  <c r="Y27" i="28"/>
  <c r="X27" i="28"/>
  <c r="Q27" i="28"/>
  <c r="V27" i="28"/>
  <c r="AB27" i="28"/>
  <c r="U27" i="28"/>
  <c r="Z27" i="28"/>
  <c r="S27" i="28"/>
  <c r="R27" i="28"/>
  <c r="F27" i="28"/>
  <c r="E27" i="28"/>
  <c r="P27" i="28"/>
  <c r="O27" i="28"/>
  <c r="L27" i="28"/>
  <c r="T27" i="28"/>
  <c r="H27" i="28"/>
  <c r="G27" i="28"/>
  <c r="AJ27" i="28"/>
  <c r="AI27" i="28"/>
  <c r="D27" i="28"/>
  <c r="C27" i="28"/>
  <c r="N27" i="28"/>
  <c r="B370" i="46"/>
  <c r="G370" i="46"/>
  <c r="I370" i="46"/>
  <c r="C370" i="46"/>
  <c r="H370" i="46"/>
  <c r="A370" i="46"/>
  <c r="E370" i="46"/>
  <c r="J370" i="46"/>
  <c r="F370" i="46"/>
  <c r="A306" i="46"/>
  <c r="E306" i="46"/>
  <c r="J306" i="46"/>
  <c r="F306" i="46"/>
  <c r="B306" i="46"/>
  <c r="G306" i="46"/>
  <c r="I306" i="46"/>
  <c r="C306" i="46"/>
  <c r="H306" i="46"/>
  <c r="C233" i="46"/>
  <c r="H233" i="46"/>
  <c r="A233" i="46"/>
  <c r="E233" i="46"/>
  <c r="I233" i="46"/>
  <c r="J233" i="46"/>
  <c r="F233" i="46"/>
  <c r="B233" i="46"/>
  <c r="G233" i="46"/>
  <c r="J169" i="46"/>
  <c r="F169" i="46"/>
  <c r="B169" i="46"/>
  <c r="G169" i="46"/>
  <c r="C169" i="46"/>
  <c r="H169" i="46"/>
  <c r="A169" i="46"/>
  <c r="E169" i="46"/>
  <c r="I169" i="46"/>
  <c r="C105" i="46"/>
  <c r="H105" i="46"/>
  <c r="A105" i="46"/>
  <c r="E105" i="46"/>
  <c r="I105" i="46"/>
  <c r="J105" i="46"/>
  <c r="F105" i="46"/>
  <c r="B105" i="46"/>
  <c r="G105" i="46"/>
  <c r="E248" i="46"/>
  <c r="I248" i="46"/>
  <c r="F248" i="46"/>
  <c r="A248" i="46"/>
  <c r="G248" i="46"/>
  <c r="J248" i="46"/>
  <c r="C248" i="46"/>
  <c r="H248" i="46"/>
  <c r="B248" i="46"/>
  <c r="G184" i="46"/>
  <c r="J184" i="46"/>
  <c r="C184" i="46"/>
  <c r="H184" i="46"/>
  <c r="B184" i="46"/>
  <c r="E184" i="46"/>
  <c r="I184" i="46"/>
  <c r="F184" i="46"/>
  <c r="A184" i="46"/>
  <c r="E120" i="46"/>
  <c r="I120" i="46"/>
  <c r="F120" i="46"/>
  <c r="A120" i="46"/>
  <c r="G120" i="46"/>
  <c r="J120" i="46"/>
  <c r="C120" i="46"/>
  <c r="H120" i="46"/>
  <c r="B120" i="46"/>
  <c r="I263" i="46"/>
  <c r="C263" i="46"/>
  <c r="F263" i="46"/>
  <c r="A263" i="46"/>
  <c r="E263" i="46"/>
  <c r="G263" i="46"/>
  <c r="J263" i="46"/>
  <c r="H263" i="46"/>
  <c r="B263" i="46"/>
  <c r="G199" i="46"/>
  <c r="J199" i="46"/>
  <c r="H199" i="46"/>
  <c r="B199" i="46"/>
  <c r="I199" i="46"/>
  <c r="C199" i="46"/>
  <c r="F199" i="46"/>
  <c r="A199" i="46"/>
  <c r="E199" i="46"/>
  <c r="I135" i="46"/>
  <c r="C135" i="46"/>
  <c r="F135" i="46"/>
  <c r="A135" i="46"/>
  <c r="E135" i="46"/>
  <c r="G135" i="46"/>
  <c r="J135" i="46"/>
  <c r="H135" i="46"/>
  <c r="B135" i="46"/>
  <c r="G71" i="46"/>
  <c r="J71" i="46"/>
  <c r="H71" i="46"/>
  <c r="B71" i="46"/>
  <c r="I71" i="46"/>
  <c r="C71" i="46"/>
  <c r="F71" i="46"/>
  <c r="A71" i="46"/>
  <c r="E71" i="46"/>
  <c r="J214" i="46"/>
  <c r="F214" i="46"/>
  <c r="H214" i="46"/>
  <c r="B214" i="46"/>
  <c r="G214" i="46"/>
  <c r="I214" i="46"/>
  <c r="C214" i="46"/>
  <c r="A214" i="46"/>
  <c r="E214" i="46"/>
  <c r="I150" i="46"/>
  <c r="C150" i="46"/>
  <c r="A150" i="46"/>
  <c r="E150" i="46"/>
  <c r="J150" i="46"/>
  <c r="F150" i="46"/>
  <c r="H150" i="46"/>
  <c r="B150" i="46"/>
  <c r="G150" i="46"/>
  <c r="J86" i="46"/>
  <c r="F86" i="46"/>
  <c r="H86" i="46"/>
  <c r="B86" i="46"/>
  <c r="G86" i="46"/>
  <c r="I86" i="46"/>
  <c r="C86" i="46"/>
  <c r="A86" i="46"/>
  <c r="E86" i="46"/>
  <c r="AD364" i="28"/>
  <c r="U364" i="28"/>
  <c r="T364" i="28"/>
  <c r="S364" i="28"/>
  <c r="R364" i="28"/>
  <c r="Q364" i="28"/>
  <c r="P364" i="28"/>
  <c r="O364" i="28"/>
  <c r="V364" i="28"/>
  <c r="K364" i="28"/>
  <c r="H364" i="28"/>
  <c r="G364" i="28"/>
  <c r="F364" i="28"/>
  <c r="E364" i="28"/>
  <c r="D364" i="28"/>
  <c r="C364" i="28"/>
  <c r="L364" i="28"/>
  <c r="AJ364" i="28"/>
  <c r="AI364" i="28"/>
  <c r="AH364" i="28"/>
  <c r="AG364" i="28"/>
  <c r="AF364" i="28"/>
  <c r="AE364" i="28"/>
  <c r="M364" i="28"/>
  <c r="B364" i="28"/>
  <c r="AC364" i="28"/>
  <c r="AB364" i="28"/>
  <c r="AA364" i="28"/>
  <c r="Z364" i="28"/>
  <c r="Y364" i="28"/>
  <c r="X364" i="28"/>
  <c r="W364" i="28"/>
  <c r="N364" i="28"/>
  <c r="L300" i="28"/>
  <c r="AJ300" i="28"/>
  <c r="AI300" i="28"/>
  <c r="AH300" i="28"/>
  <c r="AG300" i="28"/>
  <c r="AF300" i="28"/>
  <c r="AE300" i="28"/>
  <c r="M300" i="28"/>
  <c r="B300" i="28"/>
  <c r="AC300" i="28"/>
  <c r="AB300" i="28"/>
  <c r="AA300" i="28"/>
  <c r="Z300" i="28"/>
  <c r="Y300" i="28"/>
  <c r="X300" i="28"/>
  <c r="W300" i="28"/>
  <c r="N300" i="28"/>
  <c r="AD300" i="28"/>
  <c r="U300" i="28"/>
  <c r="T300" i="28"/>
  <c r="S300" i="28"/>
  <c r="R300" i="28"/>
  <c r="Q300" i="28"/>
  <c r="P300" i="28"/>
  <c r="O300" i="28"/>
  <c r="V300" i="28"/>
  <c r="K300" i="28"/>
  <c r="H300" i="28"/>
  <c r="G300" i="28"/>
  <c r="F300" i="28"/>
  <c r="E300" i="28"/>
  <c r="D300" i="28"/>
  <c r="C300" i="28"/>
  <c r="AD236" i="28"/>
  <c r="U236" i="28"/>
  <c r="T236" i="28"/>
  <c r="S236" i="28"/>
  <c r="R236" i="28"/>
  <c r="Q236" i="28"/>
  <c r="P236" i="28"/>
  <c r="O236" i="28"/>
  <c r="V236" i="28"/>
  <c r="K236" i="28"/>
  <c r="H236" i="28"/>
  <c r="G236" i="28"/>
  <c r="F236" i="28"/>
  <c r="E236" i="28"/>
  <c r="D236" i="28"/>
  <c r="C236" i="28"/>
  <c r="L236" i="28"/>
  <c r="AJ236" i="28"/>
  <c r="AI236" i="28"/>
  <c r="AH236" i="28"/>
  <c r="AG236" i="28"/>
  <c r="AF236" i="28"/>
  <c r="AE236" i="28"/>
  <c r="M236" i="28"/>
  <c r="B236" i="28"/>
  <c r="AC236" i="28"/>
  <c r="AB236" i="28"/>
  <c r="AA236" i="28"/>
  <c r="Z236" i="28"/>
  <c r="Y236" i="28"/>
  <c r="X236" i="28"/>
  <c r="W236" i="28"/>
  <c r="N236" i="28"/>
  <c r="L172" i="28"/>
  <c r="AJ172" i="28"/>
  <c r="AI172" i="28"/>
  <c r="AH172" i="28"/>
  <c r="AG172" i="28"/>
  <c r="AF172" i="28"/>
  <c r="AE172" i="28"/>
  <c r="M172" i="28"/>
  <c r="B172" i="28"/>
  <c r="AC172" i="28"/>
  <c r="AB172" i="28"/>
  <c r="AA172" i="28"/>
  <c r="Z172" i="28"/>
  <c r="Y172" i="28"/>
  <c r="X172" i="28"/>
  <c r="W172" i="28"/>
  <c r="N172" i="28"/>
  <c r="AD172" i="28"/>
  <c r="U172" i="28"/>
  <c r="T172" i="28"/>
  <c r="S172" i="28"/>
  <c r="R172" i="28"/>
  <c r="Q172" i="28"/>
  <c r="P172" i="28"/>
  <c r="O172" i="28"/>
  <c r="V172" i="28"/>
  <c r="K172" i="28"/>
  <c r="H172" i="28"/>
  <c r="G172" i="28"/>
  <c r="F172" i="28"/>
  <c r="E172" i="28"/>
  <c r="D172" i="28"/>
  <c r="C172" i="28"/>
  <c r="AD108" i="28"/>
  <c r="U108" i="28"/>
  <c r="T108" i="28"/>
  <c r="S108" i="28"/>
  <c r="R108" i="28"/>
  <c r="Q108" i="28"/>
  <c r="P108" i="28"/>
  <c r="O108" i="28"/>
  <c r="V108" i="28"/>
  <c r="K108" i="28"/>
  <c r="H108" i="28"/>
  <c r="G108" i="28"/>
  <c r="F108" i="28"/>
  <c r="E108" i="28"/>
  <c r="D108" i="28"/>
  <c r="C108" i="28"/>
  <c r="L108" i="28"/>
  <c r="AJ108" i="28"/>
  <c r="AI108" i="28"/>
  <c r="AH108" i="28"/>
  <c r="AG108" i="28"/>
  <c r="AF108" i="28"/>
  <c r="AE108" i="28"/>
  <c r="M108" i="28"/>
  <c r="B108" i="28"/>
  <c r="AC108" i="28"/>
  <c r="AB108" i="28"/>
  <c r="AA108" i="28"/>
  <c r="Z108" i="28"/>
  <c r="Y108" i="28"/>
  <c r="X108" i="28"/>
  <c r="W108" i="28"/>
  <c r="N108" i="28"/>
  <c r="T32" i="28"/>
  <c r="S32" i="28"/>
  <c r="R32" i="28"/>
  <c r="G32" i="28"/>
  <c r="AG32" i="28"/>
  <c r="AF32" i="28"/>
  <c r="AE32" i="28"/>
  <c r="M32" i="28"/>
  <c r="B32" i="28"/>
  <c r="L32" i="28"/>
  <c r="K32" i="28"/>
  <c r="H32" i="28"/>
  <c r="AB32" i="28"/>
  <c r="AA32" i="28"/>
  <c r="Z32" i="28"/>
  <c r="U32" i="28"/>
  <c r="N32" i="28"/>
  <c r="AJ32" i="28"/>
  <c r="AI32" i="28"/>
  <c r="AH32" i="28"/>
  <c r="AC32" i="28"/>
  <c r="V32" i="28"/>
  <c r="Q32" i="28"/>
  <c r="P32" i="28"/>
  <c r="O32" i="28"/>
  <c r="AD32" i="28"/>
  <c r="Y32" i="28"/>
  <c r="X32" i="28"/>
  <c r="W32" i="28"/>
  <c r="F32" i="28"/>
  <c r="E32" i="28"/>
  <c r="D32" i="28"/>
  <c r="C32" i="28"/>
  <c r="AB379" i="28"/>
  <c r="AA379" i="28"/>
  <c r="Z379" i="28"/>
  <c r="Y379" i="28"/>
  <c r="X379" i="28"/>
  <c r="W379" i="28"/>
  <c r="AD379" i="28"/>
  <c r="U379" i="28"/>
  <c r="T379" i="28"/>
  <c r="S379" i="28"/>
  <c r="R379" i="28"/>
  <c r="Q379" i="28"/>
  <c r="P379" i="28"/>
  <c r="O379" i="28"/>
  <c r="V379" i="28"/>
  <c r="K379" i="28"/>
  <c r="H379" i="28"/>
  <c r="G379" i="28"/>
  <c r="F379" i="28"/>
  <c r="E379" i="28"/>
  <c r="D379" i="28"/>
  <c r="C379" i="28"/>
  <c r="L379" i="28"/>
  <c r="N379" i="28"/>
  <c r="AJ379" i="28"/>
  <c r="AI379" i="28"/>
  <c r="AH379" i="28"/>
  <c r="AG379" i="28"/>
  <c r="AF379" i="28"/>
  <c r="AE379" i="28"/>
  <c r="B379" i="28"/>
  <c r="AC379" i="28"/>
  <c r="M379" i="28"/>
  <c r="T315" i="28"/>
  <c r="S315" i="28"/>
  <c r="R315" i="28"/>
  <c r="Q315" i="28"/>
  <c r="P315" i="28"/>
  <c r="O315" i="28"/>
  <c r="L315" i="28"/>
  <c r="N315" i="28"/>
  <c r="B315" i="28"/>
  <c r="H315" i="28"/>
  <c r="G315" i="28"/>
  <c r="F315" i="28"/>
  <c r="E315" i="28"/>
  <c r="D315" i="28"/>
  <c r="C315" i="28"/>
  <c r="AC315" i="28"/>
  <c r="M315" i="28"/>
  <c r="AJ315" i="28"/>
  <c r="AI315" i="28"/>
  <c r="AH315" i="28"/>
  <c r="AG315" i="28"/>
  <c r="AF315" i="28"/>
  <c r="AE315" i="28"/>
  <c r="AD315" i="28"/>
  <c r="U315" i="28"/>
  <c r="AB315" i="28"/>
  <c r="AA315" i="28"/>
  <c r="Z315" i="28"/>
  <c r="Y315" i="28"/>
  <c r="X315" i="28"/>
  <c r="W315" i="28"/>
  <c r="V315" i="28"/>
  <c r="K315" i="28"/>
  <c r="AJ251" i="28"/>
  <c r="AI251" i="28"/>
  <c r="AH251" i="28"/>
  <c r="AG251" i="28"/>
  <c r="AF251" i="28"/>
  <c r="AE251" i="28"/>
  <c r="AD251" i="28"/>
  <c r="U251" i="28"/>
  <c r="AB251" i="28"/>
  <c r="AA251" i="28"/>
  <c r="Z251" i="28"/>
  <c r="Y251" i="28"/>
  <c r="X251" i="28"/>
  <c r="W251" i="28"/>
  <c r="V251" i="28"/>
  <c r="K251" i="28"/>
  <c r="T251" i="28"/>
  <c r="S251" i="28"/>
  <c r="R251" i="28"/>
  <c r="Q251" i="28"/>
  <c r="P251" i="28"/>
  <c r="O251" i="28"/>
  <c r="L251" i="28"/>
  <c r="N251" i="28"/>
  <c r="B251" i="28"/>
  <c r="H251" i="28"/>
  <c r="G251" i="28"/>
  <c r="F251" i="28"/>
  <c r="E251" i="28"/>
  <c r="D251" i="28"/>
  <c r="C251" i="28"/>
  <c r="AC251" i="28"/>
  <c r="M251" i="28"/>
  <c r="T187" i="28"/>
  <c r="S187" i="28"/>
  <c r="R187" i="28"/>
  <c r="Q187" i="28"/>
  <c r="P187" i="28"/>
  <c r="L187" i="28"/>
  <c r="C187" i="28"/>
  <c r="N187" i="28"/>
  <c r="B187" i="28"/>
  <c r="H187" i="28"/>
  <c r="G187" i="28"/>
  <c r="F187" i="28"/>
  <c r="E187" i="28"/>
  <c r="D187" i="28"/>
  <c r="AC187" i="28"/>
  <c r="AE187" i="28"/>
  <c r="M187" i="28"/>
  <c r="AJ187" i="28"/>
  <c r="AI187" i="28"/>
  <c r="AH187" i="28"/>
  <c r="AG187" i="28"/>
  <c r="AF187" i="28"/>
  <c r="AD187" i="28"/>
  <c r="U187" i="28"/>
  <c r="W187" i="28"/>
  <c r="AB187" i="28"/>
  <c r="AA187" i="28"/>
  <c r="Z187" i="28"/>
  <c r="Y187" i="28"/>
  <c r="X187" i="28"/>
  <c r="V187" i="28"/>
  <c r="K187" i="28"/>
  <c r="O187" i="28"/>
  <c r="AJ123" i="28"/>
  <c r="AI123" i="28"/>
  <c r="AH123" i="28"/>
  <c r="AG123" i="28"/>
  <c r="AF123" i="28"/>
  <c r="AE123" i="28"/>
  <c r="AD123" i="28"/>
  <c r="U123" i="28"/>
  <c r="AB123" i="28"/>
  <c r="AA123" i="28"/>
  <c r="Z123" i="28"/>
  <c r="Y123" i="28"/>
  <c r="X123" i="28"/>
  <c r="W123" i="28"/>
  <c r="V123" i="28"/>
  <c r="K123" i="28"/>
  <c r="T123" i="28"/>
  <c r="S123" i="28"/>
  <c r="R123" i="28"/>
  <c r="Q123" i="28"/>
  <c r="P123" i="28"/>
  <c r="O123" i="28"/>
  <c r="L123" i="28"/>
  <c r="N123" i="28"/>
  <c r="B123" i="28"/>
  <c r="H123" i="28"/>
  <c r="G123" i="28"/>
  <c r="F123" i="28"/>
  <c r="E123" i="28"/>
  <c r="D123" i="28"/>
  <c r="C123" i="28"/>
  <c r="AC123" i="28"/>
  <c r="M123" i="28"/>
  <c r="R59" i="28"/>
  <c r="Q59" i="28"/>
  <c r="P59" i="28"/>
  <c r="O59" i="28"/>
  <c r="L59" i="28"/>
  <c r="AJ59" i="28"/>
  <c r="AI59" i="28"/>
  <c r="N59" i="28"/>
  <c r="B59" i="28"/>
  <c r="F59" i="28"/>
  <c r="E59" i="28"/>
  <c r="D59" i="28"/>
  <c r="C59" i="28"/>
  <c r="AC59" i="28"/>
  <c r="AB59" i="28"/>
  <c r="AA59" i="28"/>
  <c r="M59" i="28"/>
  <c r="AH59" i="28"/>
  <c r="AG59" i="28"/>
  <c r="AF59" i="28"/>
  <c r="AE59" i="28"/>
  <c r="AD59" i="28"/>
  <c r="U59" i="28"/>
  <c r="T59" i="28"/>
  <c r="S59" i="28"/>
  <c r="Z59" i="28"/>
  <c r="Y59" i="28"/>
  <c r="X59" i="28"/>
  <c r="W59" i="28"/>
  <c r="V59" i="28"/>
  <c r="K59" i="28"/>
  <c r="H59" i="28"/>
  <c r="G59" i="28"/>
  <c r="Z394" i="28"/>
  <c r="Y394" i="28"/>
  <c r="X394" i="28"/>
  <c r="W394" i="28"/>
  <c r="AD394" i="28"/>
  <c r="U394" i="28"/>
  <c r="T394" i="28"/>
  <c r="S394" i="28"/>
  <c r="R394" i="28"/>
  <c r="Q394" i="28"/>
  <c r="P394" i="28"/>
  <c r="O394" i="28"/>
  <c r="V394" i="28"/>
  <c r="K394" i="28"/>
  <c r="H394" i="28"/>
  <c r="G394" i="28"/>
  <c r="F394" i="28"/>
  <c r="E394" i="28"/>
  <c r="D394" i="28"/>
  <c r="C394" i="28"/>
  <c r="L394" i="28"/>
  <c r="AJ394" i="28"/>
  <c r="AI394" i="28"/>
  <c r="M394" i="28"/>
  <c r="AH394" i="28"/>
  <c r="AG394" i="28"/>
  <c r="AF394" i="28"/>
  <c r="AE394" i="28"/>
  <c r="B394" i="28"/>
  <c r="AC394" i="28"/>
  <c r="AB394" i="28"/>
  <c r="AA394" i="28"/>
  <c r="N394" i="28"/>
  <c r="R330" i="28"/>
  <c r="Q330" i="28"/>
  <c r="P330" i="28"/>
  <c r="O330" i="28"/>
  <c r="L330" i="28"/>
  <c r="AJ330" i="28"/>
  <c r="AI330" i="28"/>
  <c r="M330" i="28"/>
  <c r="B330" i="28"/>
  <c r="F330" i="28"/>
  <c r="E330" i="28"/>
  <c r="D330" i="28"/>
  <c r="C330" i="28"/>
  <c r="AC330" i="28"/>
  <c r="AB330" i="28"/>
  <c r="AA330" i="28"/>
  <c r="N330" i="28"/>
  <c r="AH330" i="28"/>
  <c r="AG330" i="28"/>
  <c r="AF330" i="28"/>
  <c r="AE330" i="28"/>
  <c r="AD330" i="28"/>
  <c r="U330" i="28"/>
  <c r="T330" i="28"/>
  <c r="S330" i="28"/>
  <c r="Z330" i="28"/>
  <c r="Y330" i="28"/>
  <c r="X330" i="28"/>
  <c r="W330" i="28"/>
  <c r="V330" i="28"/>
  <c r="K330" i="28"/>
  <c r="H330" i="28"/>
  <c r="G330" i="28"/>
  <c r="AH266" i="28"/>
  <c r="AG266" i="28"/>
  <c r="AF266" i="28"/>
  <c r="AE266" i="28"/>
  <c r="AD266" i="28"/>
  <c r="U266" i="28"/>
  <c r="T266" i="28"/>
  <c r="S266" i="28"/>
  <c r="Z266" i="28"/>
  <c r="Y266" i="28"/>
  <c r="X266" i="28"/>
  <c r="W266" i="28"/>
  <c r="V266" i="28"/>
  <c r="K266" i="28"/>
  <c r="H266" i="28"/>
  <c r="G266" i="28"/>
  <c r="R266" i="28"/>
  <c r="Q266" i="28"/>
  <c r="P266" i="28"/>
  <c r="O266" i="28"/>
  <c r="L266" i="28"/>
  <c r="AJ266" i="28"/>
  <c r="AI266" i="28"/>
  <c r="M266" i="28"/>
  <c r="B266" i="28"/>
  <c r="F266" i="28"/>
  <c r="E266" i="28"/>
  <c r="D266" i="28"/>
  <c r="C266" i="28"/>
  <c r="AC266" i="28"/>
  <c r="AB266" i="28"/>
  <c r="AA266" i="28"/>
  <c r="N266" i="28"/>
  <c r="R202" i="28"/>
  <c r="Q202" i="28"/>
  <c r="P202" i="28"/>
  <c r="O202" i="28"/>
  <c r="L202" i="28"/>
  <c r="AJ202" i="28"/>
  <c r="AI202" i="28"/>
  <c r="M202" i="28"/>
  <c r="B202" i="28"/>
  <c r="F202" i="28"/>
  <c r="E202" i="28"/>
  <c r="D202" i="28"/>
  <c r="C202" i="28"/>
  <c r="AC202" i="28"/>
  <c r="AB202" i="28"/>
  <c r="AA202" i="28"/>
  <c r="N202" i="28"/>
  <c r="AH202" i="28"/>
  <c r="AG202" i="28"/>
  <c r="AF202" i="28"/>
  <c r="AE202" i="28"/>
  <c r="AD202" i="28"/>
  <c r="U202" i="28"/>
  <c r="T202" i="28"/>
  <c r="S202" i="28"/>
  <c r="Z202" i="28"/>
  <c r="Y202" i="28"/>
  <c r="X202" i="28"/>
  <c r="W202" i="28"/>
  <c r="V202" i="28"/>
  <c r="K202" i="28"/>
  <c r="H202" i="28"/>
  <c r="G202" i="28"/>
  <c r="AH138" i="28"/>
  <c r="AG138" i="28"/>
  <c r="AF138" i="28"/>
  <c r="AE138" i="28"/>
  <c r="AD138" i="28"/>
  <c r="U138" i="28"/>
  <c r="T138" i="28"/>
  <c r="S138" i="28"/>
  <c r="Z138" i="28"/>
  <c r="Y138" i="28"/>
  <c r="X138" i="28"/>
  <c r="W138" i="28"/>
  <c r="V138" i="28"/>
  <c r="K138" i="28"/>
  <c r="H138" i="28"/>
  <c r="G138" i="28"/>
  <c r="R138" i="28"/>
  <c r="Q138" i="28"/>
  <c r="P138" i="28"/>
  <c r="O138" i="28"/>
  <c r="L138" i="28"/>
  <c r="AJ138" i="28"/>
  <c r="AI138" i="28"/>
  <c r="M138" i="28"/>
  <c r="B138" i="28"/>
  <c r="F138" i="28"/>
  <c r="E138" i="28"/>
  <c r="D138" i="28"/>
  <c r="C138" i="28"/>
  <c r="AC138" i="28"/>
  <c r="AB138" i="28"/>
  <c r="AA138" i="28"/>
  <c r="N138" i="28"/>
  <c r="R74" i="28"/>
  <c r="Q74" i="28"/>
  <c r="P74" i="28"/>
  <c r="O74" i="28"/>
  <c r="L74" i="28"/>
  <c r="AJ74" i="28"/>
  <c r="AI74" i="28"/>
  <c r="M74" i="28"/>
  <c r="B74" i="28"/>
  <c r="F74" i="28"/>
  <c r="E74" i="28"/>
  <c r="D74" i="28"/>
  <c r="C74" i="28"/>
  <c r="AC74" i="28"/>
  <c r="AB74" i="28"/>
  <c r="AA74" i="28"/>
  <c r="N74" i="28"/>
  <c r="AH74" i="28"/>
  <c r="AG74" i="28"/>
  <c r="AF74" i="28"/>
  <c r="AE74" i="28"/>
  <c r="AD74" i="28"/>
  <c r="U74" i="28"/>
  <c r="T74" i="28"/>
  <c r="S74" i="28"/>
  <c r="Z74" i="28"/>
  <c r="Y74" i="28"/>
  <c r="X74" i="28"/>
  <c r="W74" i="28"/>
  <c r="V74" i="28"/>
  <c r="K74" i="28"/>
  <c r="H74" i="28"/>
  <c r="G74" i="28"/>
  <c r="AE17" i="28"/>
  <c r="AD17" i="28"/>
  <c r="W17" i="28"/>
  <c r="AC17" i="28"/>
  <c r="AH17" i="28"/>
  <c r="AA17" i="28"/>
  <c r="Z17" i="28"/>
  <c r="S17" i="28"/>
  <c r="Y17" i="28"/>
  <c r="X17" i="28"/>
  <c r="Q17" i="28"/>
  <c r="V17" i="28"/>
  <c r="AB17" i="28"/>
  <c r="U17" i="28"/>
  <c r="T17" i="28"/>
  <c r="H17" i="28"/>
  <c r="R17" i="28"/>
  <c r="F17" i="28"/>
  <c r="E17" i="28"/>
  <c r="P17" i="28"/>
  <c r="O17" i="28"/>
  <c r="L17" i="28"/>
  <c r="K17" i="28"/>
  <c r="M17" i="28"/>
  <c r="B17" i="28"/>
  <c r="G17" i="28"/>
  <c r="AJ17" i="28"/>
  <c r="AI17" i="28"/>
  <c r="D17" i="28"/>
  <c r="C17" i="28"/>
  <c r="AG17" i="28"/>
  <c r="AF17" i="28"/>
  <c r="N17" i="28"/>
  <c r="P345" i="28"/>
  <c r="O345" i="28"/>
  <c r="L345" i="28"/>
  <c r="AJ345" i="28"/>
  <c r="AI345" i="28"/>
  <c r="AH345" i="28"/>
  <c r="AG345" i="28"/>
  <c r="M345" i="28"/>
  <c r="B345" i="28"/>
  <c r="D345" i="28"/>
  <c r="C345" i="28"/>
  <c r="AC345" i="28"/>
  <c r="AB345" i="28"/>
  <c r="AA345" i="28"/>
  <c r="Z345" i="28"/>
  <c r="Y345" i="28"/>
  <c r="N345" i="28"/>
  <c r="AF345" i="28"/>
  <c r="AE345" i="28"/>
  <c r="AD345" i="28"/>
  <c r="U345" i="28"/>
  <c r="T345" i="28"/>
  <c r="S345" i="28"/>
  <c r="R345" i="28"/>
  <c r="Q345" i="28"/>
  <c r="X345" i="28"/>
  <c r="W345" i="28"/>
  <c r="V345" i="28"/>
  <c r="K345" i="28"/>
  <c r="H345" i="28"/>
  <c r="G345" i="28"/>
  <c r="F345" i="28"/>
  <c r="E345" i="28"/>
  <c r="AF281" i="28"/>
  <c r="AE281" i="28"/>
  <c r="AD281" i="28"/>
  <c r="U281" i="28"/>
  <c r="T281" i="28"/>
  <c r="S281" i="28"/>
  <c r="R281" i="28"/>
  <c r="Q281" i="28"/>
  <c r="X281" i="28"/>
  <c r="W281" i="28"/>
  <c r="V281" i="28"/>
  <c r="K281" i="28"/>
  <c r="H281" i="28"/>
  <c r="G281" i="28"/>
  <c r="F281" i="28"/>
  <c r="E281" i="28"/>
  <c r="P281" i="28"/>
  <c r="O281" i="28"/>
  <c r="L281" i="28"/>
  <c r="AJ281" i="28"/>
  <c r="AI281" i="28"/>
  <c r="AH281" i="28"/>
  <c r="AG281" i="28"/>
  <c r="M281" i="28"/>
  <c r="B281" i="28"/>
  <c r="D281" i="28"/>
  <c r="C281" i="28"/>
  <c r="AC281" i="28"/>
  <c r="AB281" i="28"/>
  <c r="AA281" i="28"/>
  <c r="Z281" i="28"/>
  <c r="Y281" i="28"/>
  <c r="N281" i="28"/>
  <c r="P217" i="28"/>
  <c r="O217" i="28"/>
  <c r="L217" i="28"/>
  <c r="AJ217" i="28"/>
  <c r="AI217" i="28"/>
  <c r="AH217" i="28"/>
  <c r="AG217" i="28"/>
  <c r="M217" i="28"/>
  <c r="B217" i="28"/>
  <c r="D217" i="28"/>
  <c r="C217" i="28"/>
  <c r="AC217" i="28"/>
  <c r="AB217" i="28"/>
  <c r="AA217" i="28"/>
  <c r="Z217" i="28"/>
  <c r="Y217" i="28"/>
  <c r="N217" i="28"/>
  <c r="AF217" i="28"/>
  <c r="AE217" i="28"/>
  <c r="AD217" i="28"/>
  <c r="U217" i="28"/>
  <c r="T217" i="28"/>
  <c r="S217" i="28"/>
  <c r="R217" i="28"/>
  <c r="Q217" i="28"/>
  <c r="X217" i="28"/>
  <c r="W217" i="28"/>
  <c r="V217" i="28"/>
  <c r="K217" i="28"/>
  <c r="H217" i="28"/>
  <c r="G217" i="28"/>
  <c r="F217" i="28"/>
  <c r="E217" i="28"/>
  <c r="AF153" i="28"/>
  <c r="AE153" i="28"/>
  <c r="AD153" i="28"/>
  <c r="U153" i="28"/>
  <c r="T153" i="28"/>
  <c r="S153" i="28"/>
  <c r="R153" i="28"/>
  <c r="Q153" i="28"/>
  <c r="X153" i="28"/>
  <c r="W153" i="28"/>
  <c r="V153" i="28"/>
  <c r="K153" i="28"/>
  <c r="H153" i="28"/>
  <c r="G153" i="28"/>
  <c r="F153" i="28"/>
  <c r="E153" i="28"/>
  <c r="P153" i="28"/>
  <c r="O153" i="28"/>
  <c r="L153" i="28"/>
  <c r="AJ153" i="28"/>
  <c r="AI153" i="28"/>
  <c r="AH153" i="28"/>
  <c r="AG153" i="28"/>
  <c r="M153" i="28"/>
  <c r="B153" i="28"/>
  <c r="D153" i="28"/>
  <c r="C153" i="28"/>
  <c r="AC153" i="28"/>
  <c r="AB153" i="28"/>
  <c r="AA153" i="28"/>
  <c r="Z153" i="28"/>
  <c r="Y153" i="28"/>
  <c r="N153" i="28"/>
  <c r="P89" i="28"/>
  <c r="O89" i="28"/>
  <c r="L89" i="28"/>
  <c r="AJ89" i="28"/>
  <c r="AI89" i="28"/>
  <c r="AH89" i="28"/>
  <c r="AG89" i="28"/>
  <c r="M89" i="28"/>
  <c r="B89" i="28"/>
  <c r="D89" i="28"/>
  <c r="C89" i="28"/>
  <c r="AC89" i="28"/>
  <c r="AB89" i="28"/>
  <c r="AA89" i="28"/>
  <c r="Z89" i="28"/>
  <c r="Y89" i="28"/>
  <c r="N89" i="28"/>
  <c r="AF89" i="28"/>
  <c r="AE89" i="28"/>
  <c r="AD89" i="28"/>
  <c r="U89" i="28"/>
  <c r="T89" i="28"/>
  <c r="S89" i="28"/>
  <c r="R89" i="28"/>
  <c r="Q89" i="28"/>
  <c r="X89" i="28"/>
  <c r="W89" i="28"/>
  <c r="V89" i="28"/>
  <c r="K89" i="28"/>
  <c r="H89" i="28"/>
  <c r="G89" i="28"/>
  <c r="F89" i="28"/>
  <c r="E89" i="28"/>
  <c r="AJ51" i="28"/>
  <c r="AI51" i="28"/>
  <c r="AH51" i="28"/>
  <c r="AC51" i="28"/>
  <c r="V51" i="28"/>
  <c r="Q51" i="28"/>
  <c r="P51" i="28"/>
  <c r="O51" i="28"/>
  <c r="AD51" i="28"/>
  <c r="Y51" i="28"/>
  <c r="X51" i="28"/>
  <c r="W51" i="28"/>
  <c r="F51" i="28"/>
  <c r="E51" i="28"/>
  <c r="D51" i="28"/>
  <c r="C51" i="28"/>
  <c r="T51" i="28"/>
  <c r="S51" i="28"/>
  <c r="R51" i="28"/>
  <c r="G51" i="28"/>
  <c r="AG51" i="28"/>
  <c r="AF51" i="28"/>
  <c r="AE51" i="28"/>
  <c r="N51" i="28"/>
  <c r="B51" i="28"/>
  <c r="L51" i="28"/>
  <c r="K51" i="28"/>
  <c r="H51" i="28"/>
  <c r="AB51" i="28"/>
  <c r="AA51" i="28"/>
  <c r="Z51" i="28"/>
  <c r="U51" i="28"/>
  <c r="M51" i="28"/>
  <c r="I398" i="46"/>
  <c r="C398" i="46"/>
  <c r="H398" i="46"/>
  <c r="A398" i="46"/>
  <c r="E398" i="46"/>
  <c r="J398" i="46"/>
  <c r="F398" i="46"/>
  <c r="B398" i="46"/>
  <c r="G398" i="46"/>
  <c r="J334" i="46"/>
  <c r="F334" i="46"/>
  <c r="B334" i="46"/>
  <c r="G334" i="46"/>
  <c r="I334" i="46"/>
  <c r="C334" i="46"/>
  <c r="H334" i="46"/>
  <c r="A334" i="46"/>
  <c r="E334" i="46"/>
  <c r="A261" i="46"/>
  <c r="E261" i="46"/>
  <c r="I261" i="46"/>
  <c r="J261" i="46"/>
  <c r="F261" i="46"/>
  <c r="B261" i="46"/>
  <c r="G261" i="46"/>
  <c r="C261" i="46"/>
  <c r="H261" i="46"/>
  <c r="B197" i="46"/>
  <c r="G197" i="46"/>
  <c r="C197" i="46"/>
  <c r="H197" i="46"/>
  <c r="A197" i="46"/>
  <c r="E197" i="46"/>
  <c r="I197" i="46"/>
  <c r="J197" i="46"/>
  <c r="F197" i="46"/>
  <c r="A133" i="46"/>
  <c r="E133" i="46"/>
  <c r="I133" i="46"/>
  <c r="J133" i="46"/>
  <c r="F133" i="46"/>
  <c r="B133" i="46"/>
  <c r="G133" i="46"/>
  <c r="C133" i="46"/>
  <c r="H133" i="46"/>
  <c r="B69" i="46"/>
  <c r="G69" i="46"/>
  <c r="C69" i="46"/>
  <c r="H69" i="46"/>
  <c r="A69" i="46"/>
  <c r="E69" i="46"/>
  <c r="I69" i="46"/>
  <c r="J69" i="46"/>
  <c r="F69" i="46"/>
  <c r="C212" i="46"/>
  <c r="H212" i="46"/>
  <c r="B212" i="46"/>
  <c r="E212" i="46"/>
  <c r="I212" i="46"/>
  <c r="F212" i="46"/>
  <c r="A212" i="46"/>
  <c r="G212" i="46"/>
  <c r="J212" i="46"/>
  <c r="F148" i="46"/>
  <c r="A148" i="46"/>
  <c r="G148" i="46"/>
  <c r="J148" i="46"/>
  <c r="C148" i="46"/>
  <c r="H148" i="46"/>
  <c r="B148" i="46"/>
  <c r="E148" i="46"/>
  <c r="I148" i="46"/>
  <c r="C84" i="46"/>
  <c r="H84" i="46"/>
  <c r="B84" i="46"/>
  <c r="E84" i="46"/>
  <c r="I84" i="46"/>
  <c r="F84" i="46"/>
  <c r="A84" i="46"/>
  <c r="G84" i="46"/>
  <c r="J84" i="46"/>
  <c r="H227" i="46"/>
  <c r="B227" i="46"/>
  <c r="I227" i="46"/>
  <c r="C227" i="46"/>
  <c r="F227" i="46"/>
  <c r="A227" i="46"/>
  <c r="E227" i="46"/>
  <c r="G227" i="46"/>
  <c r="J227" i="46"/>
  <c r="F163" i="46"/>
  <c r="A163" i="46"/>
  <c r="E163" i="46"/>
  <c r="G163" i="46"/>
  <c r="J163" i="46"/>
  <c r="H163" i="46"/>
  <c r="B163" i="46"/>
  <c r="I163" i="46"/>
  <c r="C163" i="46"/>
  <c r="H99" i="46"/>
  <c r="B99" i="46"/>
  <c r="I99" i="46"/>
  <c r="C99" i="46"/>
  <c r="F99" i="46"/>
  <c r="A99" i="46"/>
  <c r="E99" i="46"/>
  <c r="G99" i="46"/>
  <c r="J99" i="46"/>
  <c r="H242" i="46"/>
  <c r="B242" i="46"/>
  <c r="G242" i="46"/>
  <c r="I242" i="46"/>
  <c r="C242" i="46"/>
  <c r="A242" i="46"/>
  <c r="E242" i="46"/>
  <c r="J242" i="46"/>
  <c r="F242" i="46"/>
  <c r="A178" i="46"/>
  <c r="E178" i="46"/>
  <c r="J178" i="46"/>
  <c r="F178" i="46"/>
  <c r="H178" i="46"/>
  <c r="B178" i="46"/>
  <c r="G178" i="46"/>
  <c r="I178" i="46"/>
  <c r="C178" i="46"/>
  <c r="H114" i="46"/>
  <c r="B114" i="46"/>
  <c r="G114" i="46"/>
  <c r="I114" i="46"/>
  <c r="C114" i="46"/>
  <c r="A114" i="46"/>
  <c r="E114" i="46"/>
  <c r="J114" i="46"/>
  <c r="F114" i="46"/>
  <c r="V392" i="28"/>
  <c r="K392" i="28"/>
  <c r="H392" i="28"/>
  <c r="G392" i="28"/>
  <c r="F392" i="28"/>
  <c r="E392" i="28"/>
  <c r="D392" i="28"/>
  <c r="C392" i="28"/>
  <c r="L392" i="28"/>
  <c r="AJ392" i="28"/>
  <c r="AI392" i="28"/>
  <c r="AH392" i="28"/>
  <c r="AG392" i="28"/>
  <c r="AF392" i="28"/>
  <c r="AE392" i="28"/>
  <c r="M392" i="28"/>
  <c r="B392" i="28"/>
  <c r="AC392" i="28"/>
  <c r="AB392" i="28"/>
  <c r="AA392" i="28"/>
  <c r="Z392" i="28"/>
  <c r="Y392" i="28"/>
  <c r="X392" i="28"/>
  <c r="W392" i="28"/>
  <c r="N392" i="28"/>
  <c r="AD392" i="28"/>
  <c r="U392" i="28"/>
  <c r="T392" i="28"/>
  <c r="S392" i="28"/>
  <c r="R392" i="28"/>
  <c r="Q392" i="28"/>
  <c r="P392" i="28"/>
  <c r="O392" i="28"/>
  <c r="B328" i="28"/>
  <c r="AC328" i="28"/>
  <c r="AB328" i="28"/>
  <c r="AA328" i="28"/>
  <c r="Z328" i="28"/>
  <c r="Y328" i="28"/>
  <c r="X328" i="28"/>
  <c r="W328" i="28"/>
  <c r="N328" i="28"/>
  <c r="AD328" i="28"/>
  <c r="U328" i="28"/>
  <c r="T328" i="28"/>
  <c r="S328" i="28"/>
  <c r="R328" i="28"/>
  <c r="Q328" i="28"/>
  <c r="P328" i="28"/>
  <c r="O328" i="28"/>
  <c r="V328" i="28"/>
  <c r="K328" i="28"/>
  <c r="H328" i="28"/>
  <c r="G328" i="28"/>
  <c r="F328" i="28"/>
  <c r="E328" i="28"/>
  <c r="D328" i="28"/>
  <c r="C328" i="28"/>
  <c r="L328" i="28"/>
  <c r="AJ328" i="28"/>
  <c r="AI328" i="28"/>
  <c r="AH328" i="28"/>
  <c r="AG328" i="28"/>
  <c r="AF328" i="28"/>
  <c r="AE328" i="28"/>
  <c r="M328" i="28"/>
  <c r="V264" i="28"/>
  <c r="K264" i="28"/>
  <c r="H264" i="28"/>
  <c r="G264" i="28"/>
  <c r="F264" i="28"/>
  <c r="E264" i="28"/>
  <c r="D264" i="28"/>
  <c r="C264" i="28"/>
  <c r="L264" i="28"/>
  <c r="AJ264" i="28"/>
  <c r="AI264" i="28"/>
  <c r="AH264" i="28"/>
  <c r="AG264" i="28"/>
  <c r="AF264" i="28"/>
  <c r="AE264" i="28"/>
  <c r="M264" i="28"/>
  <c r="B264" i="28"/>
  <c r="AC264" i="28"/>
  <c r="AB264" i="28"/>
  <c r="AA264" i="28"/>
  <c r="Z264" i="28"/>
  <c r="Y264" i="28"/>
  <c r="X264" i="28"/>
  <c r="W264" i="28"/>
  <c r="N264" i="28"/>
  <c r="AD264" i="28"/>
  <c r="U264" i="28"/>
  <c r="T264" i="28"/>
  <c r="S264" i="28"/>
  <c r="R264" i="28"/>
  <c r="Q264" i="28"/>
  <c r="P264" i="28"/>
  <c r="O264" i="28"/>
  <c r="B200" i="28"/>
  <c r="AC200" i="28"/>
  <c r="AB200" i="28"/>
  <c r="AA200" i="28"/>
  <c r="Z200" i="28"/>
  <c r="Y200" i="28"/>
  <c r="X200" i="28"/>
  <c r="W200" i="28"/>
  <c r="N200" i="28"/>
  <c r="AD200" i="28"/>
  <c r="U200" i="28"/>
  <c r="T200" i="28"/>
  <c r="S200" i="28"/>
  <c r="R200" i="28"/>
  <c r="Q200" i="28"/>
  <c r="P200" i="28"/>
  <c r="O200" i="28"/>
  <c r="V200" i="28"/>
  <c r="K200" i="28"/>
  <c r="H200" i="28"/>
  <c r="G200" i="28"/>
  <c r="F200" i="28"/>
  <c r="E200" i="28"/>
  <c r="D200" i="28"/>
  <c r="C200" i="28"/>
  <c r="L200" i="28"/>
  <c r="AJ200" i="28"/>
  <c r="AI200" i="28"/>
  <c r="AH200" i="28"/>
  <c r="AG200" i="28"/>
  <c r="AF200" i="28"/>
  <c r="AE200" i="28"/>
  <c r="M200" i="28"/>
  <c r="V136" i="28"/>
  <c r="K136" i="28"/>
  <c r="H136" i="28"/>
  <c r="G136" i="28"/>
  <c r="F136" i="28"/>
  <c r="E136" i="28"/>
  <c r="D136" i="28"/>
  <c r="C136" i="28"/>
  <c r="L136" i="28"/>
  <c r="AJ136" i="28"/>
  <c r="AI136" i="28"/>
  <c r="AH136" i="28"/>
  <c r="AG136" i="28"/>
  <c r="AF136" i="28"/>
  <c r="AE136" i="28"/>
  <c r="M136" i="28"/>
  <c r="B136" i="28"/>
  <c r="AC136" i="28"/>
  <c r="AB136" i="28"/>
  <c r="AA136" i="28"/>
  <c r="Z136" i="28"/>
  <c r="Y136" i="28"/>
  <c r="X136" i="28"/>
  <c r="W136" i="28"/>
  <c r="N136" i="28"/>
  <c r="AD136" i="28"/>
  <c r="U136" i="28"/>
  <c r="T136" i="28"/>
  <c r="S136" i="28"/>
  <c r="R136" i="28"/>
  <c r="Q136" i="28"/>
  <c r="P136" i="28"/>
  <c r="O136" i="28"/>
  <c r="B72" i="28"/>
  <c r="AC72" i="28"/>
  <c r="AB72" i="28"/>
  <c r="AA72" i="28"/>
  <c r="Z72" i="28"/>
  <c r="Y72" i="28"/>
  <c r="X72" i="28"/>
  <c r="W72" i="28"/>
  <c r="N72" i="28"/>
  <c r="AD72" i="28"/>
  <c r="U72" i="28"/>
  <c r="T72" i="28"/>
  <c r="S72" i="28"/>
  <c r="R72" i="28"/>
  <c r="Q72" i="28"/>
  <c r="P72" i="28"/>
  <c r="O72" i="28"/>
  <c r="V72" i="28"/>
  <c r="K72" i="28"/>
  <c r="H72" i="28"/>
  <c r="G72" i="28"/>
  <c r="F72" i="28"/>
  <c r="E72" i="28"/>
  <c r="D72" i="28"/>
  <c r="C72" i="28"/>
  <c r="L72" i="28"/>
  <c r="AJ72" i="28"/>
  <c r="AI72" i="28"/>
  <c r="AH72" i="28"/>
  <c r="AG72" i="28"/>
  <c r="AF72" i="28"/>
  <c r="AE72" i="28"/>
  <c r="M72" i="28"/>
  <c r="AB13" i="28"/>
  <c r="U13" i="28"/>
  <c r="T13" i="28"/>
  <c r="H13" i="28"/>
  <c r="G13" i="28"/>
  <c r="AJ13" i="28"/>
  <c r="AI13" i="28"/>
  <c r="D13" i="28"/>
  <c r="O13" i="28"/>
  <c r="L13" i="28"/>
  <c r="K13" i="28"/>
  <c r="AE13" i="28"/>
  <c r="AD13" i="28"/>
  <c r="W13" i="28"/>
  <c r="AC13" i="28"/>
  <c r="N13" i="28"/>
  <c r="B13" i="28"/>
  <c r="C13" i="28"/>
  <c r="AG13" i="28"/>
  <c r="AF13" i="28"/>
  <c r="Y13" i="28"/>
  <c r="X13" i="28"/>
  <c r="Q13" i="28"/>
  <c r="V13" i="28"/>
  <c r="M13" i="28"/>
  <c r="AH13" i="28"/>
  <c r="AA13" i="28"/>
  <c r="Z13" i="28"/>
  <c r="S13" i="28"/>
  <c r="R13" i="28"/>
  <c r="F13" i="28"/>
  <c r="E13" i="28"/>
  <c r="P13" i="28"/>
  <c r="B343" i="28"/>
  <c r="H343" i="28"/>
  <c r="G343" i="28"/>
  <c r="F343" i="28"/>
  <c r="E343" i="28"/>
  <c r="D343" i="28"/>
  <c r="C343" i="28"/>
  <c r="AC343" i="28"/>
  <c r="M343" i="28"/>
  <c r="AJ343" i="28"/>
  <c r="AI343" i="28"/>
  <c r="AH343" i="28"/>
  <c r="AG343" i="28"/>
  <c r="AF343" i="28"/>
  <c r="AE343" i="28"/>
  <c r="AD343" i="28"/>
  <c r="U343" i="28"/>
  <c r="AB343" i="28"/>
  <c r="AA343" i="28"/>
  <c r="Z343" i="28"/>
  <c r="Y343" i="28"/>
  <c r="X343" i="28"/>
  <c r="W343" i="28"/>
  <c r="V343" i="28"/>
  <c r="K343" i="28"/>
  <c r="T343" i="28"/>
  <c r="S343" i="28"/>
  <c r="R343" i="28"/>
  <c r="Q343" i="28"/>
  <c r="P343" i="28"/>
  <c r="O343" i="28"/>
  <c r="L343" i="28"/>
  <c r="N343" i="28"/>
  <c r="AB279" i="28"/>
  <c r="AA279" i="28"/>
  <c r="Z279" i="28"/>
  <c r="Y279" i="28"/>
  <c r="X279" i="28"/>
  <c r="W279" i="28"/>
  <c r="V279" i="28"/>
  <c r="K279" i="28"/>
  <c r="T279" i="28"/>
  <c r="S279" i="28"/>
  <c r="R279" i="28"/>
  <c r="Q279" i="28"/>
  <c r="P279" i="28"/>
  <c r="O279" i="28"/>
  <c r="L279" i="28"/>
  <c r="N279" i="28"/>
  <c r="B279" i="28"/>
  <c r="H279" i="28"/>
  <c r="G279" i="28"/>
  <c r="F279" i="28"/>
  <c r="E279" i="28"/>
  <c r="D279" i="28"/>
  <c r="C279" i="28"/>
  <c r="AC279" i="28"/>
  <c r="M279" i="28"/>
  <c r="AJ279" i="28"/>
  <c r="AI279" i="28"/>
  <c r="AH279" i="28"/>
  <c r="AG279" i="28"/>
  <c r="AF279" i="28"/>
  <c r="AE279" i="28"/>
  <c r="AD279" i="28"/>
  <c r="U279" i="28"/>
  <c r="B215" i="28"/>
  <c r="H215" i="28"/>
  <c r="G215" i="28"/>
  <c r="F215" i="28"/>
  <c r="E215" i="28"/>
  <c r="D215" i="28"/>
  <c r="C215" i="28"/>
  <c r="AC215" i="28"/>
  <c r="M215" i="28"/>
  <c r="AJ215" i="28"/>
  <c r="AI215" i="28"/>
  <c r="AH215" i="28"/>
  <c r="AG215" i="28"/>
  <c r="AF215" i="28"/>
  <c r="AE215" i="28"/>
  <c r="AD215" i="28"/>
  <c r="U215" i="28"/>
  <c r="AB215" i="28"/>
  <c r="AA215" i="28"/>
  <c r="Z215" i="28"/>
  <c r="Y215" i="28"/>
  <c r="X215" i="28"/>
  <c r="W215" i="28"/>
  <c r="V215" i="28"/>
  <c r="K215" i="28"/>
  <c r="T215" i="28"/>
  <c r="S215" i="28"/>
  <c r="R215" i="28"/>
  <c r="Q215" i="28"/>
  <c r="P215" i="28"/>
  <c r="O215" i="28"/>
  <c r="L215" i="28"/>
  <c r="N215" i="28"/>
  <c r="AB151" i="28"/>
  <c r="AA151" i="28"/>
  <c r="Z151" i="28"/>
  <c r="Y151" i="28"/>
  <c r="X151" i="28"/>
  <c r="W151" i="28"/>
  <c r="V151" i="28"/>
  <c r="K151" i="28"/>
  <c r="T151" i="28"/>
  <c r="S151" i="28"/>
  <c r="R151" i="28"/>
  <c r="Q151" i="28"/>
  <c r="P151" i="28"/>
  <c r="O151" i="28"/>
  <c r="L151" i="28"/>
  <c r="N151" i="28"/>
  <c r="B151" i="28"/>
  <c r="H151" i="28"/>
  <c r="G151" i="28"/>
  <c r="F151" i="28"/>
  <c r="E151" i="28"/>
  <c r="D151" i="28"/>
  <c r="C151" i="28"/>
  <c r="AC151" i="28"/>
  <c r="M151" i="28"/>
  <c r="AJ151" i="28"/>
  <c r="AI151" i="28"/>
  <c r="AH151" i="28"/>
  <c r="AG151" i="28"/>
  <c r="AF151" i="28"/>
  <c r="AE151" i="28"/>
  <c r="AD151" i="28"/>
  <c r="U151" i="28"/>
  <c r="B87" i="28"/>
  <c r="H87" i="28"/>
  <c r="G87" i="28"/>
  <c r="F87" i="28"/>
  <c r="E87" i="28"/>
  <c r="D87" i="28"/>
  <c r="C87" i="28"/>
  <c r="AC87" i="28"/>
  <c r="M87" i="28"/>
  <c r="AJ87" i="28"/>
  <c r="AI87" i="28"/>
  <c r="AH87" i="28"/>
  <c r="AG87" i="28"/>
  <c r="AF87" i="28"/>
  <c r="AE87" i="28"/>
  <c r="AD87" i="28"/>
  <c r="U87" i="28"/>
  <c r="AB87" i="28"/>
  <c r="AA87" i="28"/>
  <c r="Z87" i="28"/>
  <c r="Y87" i="28"/>
  <c r="X87" i="28"/>
  <c r="W87" i="28"/>
  <c r="V87" i="28"/>
  <c r="K87" i="28"/>
  <c r="T87" i="28"/>
  <c r="S87" i="28"/>
  <c r="R87" i="28"/>
  <c r="Q87" i="28"/>
  <c r="P87" i="28"/>
  <c r="O87" i="28"/>
  <c r="L87" i="28"/>
  <c r="N87" i="28"/>
  <c r="AD39" i="28"/>
  <c r="Y39" i="28"/>
  <c r="X39" i="28"/>
  <c r="W39" i="28"/>
  <c r="F39" i="28"/>
  <c r="E39" i="28"/>
  <c r="D39" i="28"/>
  <c r="C39" i="28"/>
  <c r="T39" i="28"/>
  <c r="S39" i="28"/>
  <c r="R39" i="28"/>
  <c r="G39" i="28"/>
  <c r="AG39" i="28"/>
  <c r="AF39" i="28"/>
  <c r="AE39" i="28"/>
  <c r="M39" i="28"/>
  <c r="B39" i="28"/>
  <c r="L39" i="28"/>
  <c r="K39" i="28"/>
  <c r="H39" i="28"/>
  <c r="AB39" i="28"/>
  <c r="AA39" i="28"/>
  <c r="Z39" i="28"/>
  <c r="U39" i="28"/>
  <c r="N39" i="28"/>
  <c r="AJ39" i="28"/>
  <c r="AI39" i="28"/>
  <c r="AH39" i="28"/>
  <c r="AC39" i="28"/>
  <c r="V39" i="28"/>
  <c r="Q39" i="28"/>
  <c r="P39" i="28"/>
  <c r="O39" i="28"/>
  <c r="B358" i="28"/>
  <c r="F358" i="28"/>
  <c r="E358" i="28"/>
  <c r="D358" i="28"/>
  <c r="C358" i="28"/>
  <c r="AC358" i="28"/>
  <c r="AB358" i="28"/>
  <c r="AA358" i="28"/>
  <c r="N358" i="28"/>
  <c r="AH358" i="28"/>
  <c r="AG358" i="28"/>
  <c r="AF358" i="28"/>
  <c r="AE358" i="28"/>
  <c r="AD358" i="28"/>
  <c r="U358" i="28"/>
  <c r="T358" i="28"/>
  <c r="S358" i="28"/>
  <c r="Z358" i="28"/>
  <c r="Y358" i="28"/>
  <c r="X358" i="28"/>
  <c r="W358" i="28"/>
  <c r="V358" i="28"/>
  <c r="K358" i="28"/>
  <c r="H358" i="28"/>
  <c r="G358" i="28"/>
  <c r="R358" i="28"/>
  <c r="Q358" i="28"/>
  <c r="P358" i="28"/>
  <c r="O358" i="28"/>
  <c r="L358" i="28"/>
  <c r="AJ358" i="28"/>
  <c r="AI358" i="28"/>
  <c r="M358" i="28"/>
  <c r="Z294" i="28"/>
  <c r="Y294" i="28"/>
  <c r="X294" i="28"/>
  <c r="W294" i="28"/>
  <c r="V294" i="28"/>
  <c r="K294" i="28"/>
  <c r="H294" i="28"/>
  <c r="G294" i="28"/>
  <c r="R294" i="28"/>
  <c r="Q294" i="28"/>
  <c r="P294" i="28"/>
  <c r="O294" i="28"/>
  <c r="L294" i="28"/>
  <c r="AJ294" i="28"/>
  <c r="AI294" i="28"/>
  <c r="M294" i="28"/>
  <c r="B294" i="28"/>
  <c r="F294" i="28"/>
  <c r="E294" i="28"/>
  <c r="D294" i="28"/>
  <c r="C294" i="28"/>
  <c r="AC294" i="28"/>
  <c r="AB294" i="28"/>
  <c r="AA294" i="28"/>
  <c r="N294" i="28"/>
  <c r="AH294" i="28"/>
  <c r="AG294" i="28"/>
  <c r="AF294" i="28"/>
  <c r="AE294" i="28"/>
  <c r="AD294" i="28"/>
  <c r="U294" i="28"/>
  <c r="T294" i="28"/>
  <c r="S294" i="28"/>
  <c r="B230" i="28"/>
  <c r="F230" i="28"/>
  <c r="E230" i="28"/>
  <c r="D230" i="28"/>
  <c r="C230" i="28"/>
  <c r="AC230" i="28"/>
  <c r="AB230" i="28"/>
  <c r="AA230" i="28"/>
  <c r="N230" i="28"/>
  <c r="AH230" i="28"/>
  <c r="AG230" i="28"/>
  <c r="AF230" i="28"/>
  <c r="AE230" i="28"/>
  <c r="AD230" i="28"/>
  <c r="U230" i="28"/>
  <c r="T230" i="28"/>
  <c r="S230" i="28"/>
  <c r="Z230" i="28"/>
  <c r="Y230" i="28"/>
  <c r="X230" i="28"/>
  <c r="W230" i="28"/>
  <c r="V230" i="28"/>
  <c r="K230" i="28"/>
  <c r="H230" i="28"/>
  <c r="G230" i="28"/>
  <c r="R230" i="28"/>
  <c r="Q230" i="28"/>
  <c r="P230" i="28"/>
  <c r="O230" i="28"/>
  <c r="L230" i="28"/>
  <c r="AJ230" i="28"/>
  <c r="AI230" i="28"/>
  <c r="M230" i="28"/>
  <c r="Z166" i="28"/>
  <c r="Y166" i="28"/>
  <c r="X166" i="28"/>
  <c r="W166" i="28"/>
  <c r="V166" i="28"/>
  <c r="K166" i="28"/>
  <c r="H166" i="28"/>
  <c r="G166" i="28"/>
  <c r="R166" i="28"/>
  <c r="Q166" i="28"/>
  <c r="P166" i="28"/>
  <c r="O166" i="28"/>
  <c r="L166" i="28"/>
  <c r="AJ166" i="28"/>
  <c r="AI166" i="28"/>
  <c r="M166" i="28"/>
  <c r="B166" i="28"/>
  <c r="F166" i="28"/>
  <c r="E166" i="28"/>
  <c r="D166" i="28"/>
  <c r="C166" i="28"/>
  <c r="AC166" i="28"/>
  <c r="AB166" i="28"/>
  <c r="AA166" i="28"/>
  <c r="N166" i="28"/>
  <c r="AH166" i="28"/>
  <c r="AG166" i="28"/>
  <c r="AF166" i="28"/>
  <c r="AE166" i="28"/>
  <c r="AD166" i="28"/>
  <c r="U166" i="28"/>
  <c r="T166" i="28"/>
  <c r="S166" i="28"/>
  <c r="B102" i="28"/>
  <c r="F102" i="28"/>
  <c r="E102" i="28"/>
  <c r="D102" i="28"/>
  <c r="C102" i="28"/>
  <c r="AC102" i="28"/>
  <c r="AB102" i="28"/>
  <c r="AA102" i="28"/>
  <c r="N102" i="28"/>
  <c r="AH102" i="28"/>
  <c r="AG102" i="28"/>
  <c r="AF102" i="28"/>
  <c r="AE102" i="28"/>
  <c r="AD102" i="28"/>
  <c r="U102" i="28"/>
  <c r="T102" i="28"/>
  <c r="S102" i="28"/>
  <c r="Z102" i="28"/>
  <c r="Y102" i="28"/>
  <c r="X102" i="28"/>
  <c r="W102" i="28"/>
  <c r="V102" i="28"/>
  <c r="K102" i="28"/>
  <c r="H102" i="28"/>
  <c r="G102" i="28"/>
  <c r="R102" i="28"/>
  <c r="Q102" i="28"/>
  <c r="P102" i="28"/>
  <c r="O102" i="28"/>
  <c r="L102" i="28"/>
  <c r="AJ102" i="28"/>
  <c r="AI102" i="28"/>
  <c r="M102" i="28"/>
  <c r="X20" i="28"/>
  <c r="Q20" i="28"/>
  <c r="V20" i="28"/>
  <c r="AB20" i="28"/>
  <c r="U20" i="28"/>
  <c r="T20" i="28"/>
  <c r="H20" i="28"/>
  <c r="G20" i="28"/>
  <c r="F20" i="28"/>
  <c r="E20" i="28"/>
  <c r="P20" i="28"/>
  <c r="O20" i="28"/>
  <c r="L20" i="28"/>
  <c r="K20" i="28"/>
  <c r="AE20" i="28"/>
  <c r="M20" i="28"/>
  <c r="B20" i="28"/>
  <c r="AJ20" i="28"/>
  <c r="AI20" i="28"/>
  <c r="D20" i="28"/>
  <c r="C20" i="28"/>
  <c r="AG20" i="28"/>
  <c r="AF20" i="28"/>
  <c r="Y20" i="28"/>
  <c r="N20" i="28"/>
  <c r="AD20" i="28"/>
  <c r="W20" i="28"/>
  <c r="AC20" i="28"/>
  <c r="AH20" i="28"/>
  <c r="AA20" i="28"/>
  <c r="Z20" i="28"/>
  <c r="S20" i="28"/>
  <c r="R20" i="28"/>
  <c r="AF373" i="28"/>
  <c r="AE373" i="28"/>
  <c r="B373" i="28"/>
  <c r="AC373" i="28"/>
  <c r="AB373" i="28"/>
  <c r="AA373" i="28"/>
  <c r="Z373" i="28"/>
  <c r="Y373" i="28"/>
  <c r="N373" i="28"/>
  <c r="X373" i="28"/>
  <c r="W373" i="28"/>
  <c r="AD373" i="28"/>
  <c r="U373" i="28"/>
  <c r="T373" i="28"/>
  <c r="S373" i="28"/>
  <c r="R373" i="28"/>
  <c r="Q373" i="28"/>
  <c r="P373" i="28"/>
  <c r="O373" i="28"/>
  <c r="V373" i="28"/>
  <c r="K373" i="28"/>
  <c r="H373" i="28"/>
  <c r="G373" i="28"/>
  <c r="F373" i="28"/>
  <c r="E373" i="28"/>
  <c r="D373" i="28"/>
  <c r="C373" i="28"/>
  <c r="L373" i="28"/>
  <c r="AJ373" i="28"/>
  <c r="AI373" i="28"/>
  <c r="AH373" i="28"/>
  <c r="AG373" i="28"/>
  <c r="M373" i="28"/>
  <c r="X309" i="28"/>
  <c r="W309" i="28"/>
  <c r="V309" i="28"/>
  <c r="K309" i="28"/>
  <c r="H309" i="28"/>
  <c r="G309" i="28"/>
  <c r="F309" i="28"/>
  <c r="E309" i="28"/>
  <c r="P309" i="28"/>
  <c r="O309" i="28"/>
  <c r="L309" i="28"/>
  <c r="AJ309" i="28"/>
  <c r="AI309" i="28"/>
  <c r="AH309" i="28"/>
  <c r="AG309" i="28"/>
  <c r="M309" i="28"/>
  <c r="B309" i="28"/>
  <c r="D309" i="28"/>
  <c r="C309" i="28"/>
  <c r="AC309" i="28"/>
  <c r="AB309" i="28"/>
  <c r="AA309" i="28"/>
  <c r="Z309" i="28"/>
  <c r="Y309" i="28"/>
  <c r="N309" i="28"/>
  <c r="AF309" i="28"/>
  <c r="AE309" i="28"/>
  <c r="AD309" i="28"/>
  <c r="U309" i="28"/>
  <c r="T309" i="28"/>
  <c r="S309" i="28"/>
  <c r="R309" i="28"/>
  <c r="Q309" i="28"/>
  <c r="B245" i="28"/>
  <c r="D245" i="28"/>
  <c r="C245" i="28"/>
  <c r="AC245" i="28"/>
  <c r="AB245" i="28"/>
  <c r="AA245" i="28"/>
  <c r="Z245" i="28"/>
  <c r="Y245" i="28"/>
  <c r="N245" i="28"/>
  <c r="AF245" i="28"/>
  <c r="AE245" i="28"/>
  <c r="AD245" i="28"/>
  <c r="U245" i="28"/>
  <c r="T245" i="28"/>
  <c r="S245" i="28"/>
  <c r="R245" i="28"/>
  <c r="Q245" i="28"/>
  <c r="X245" i="28"/>
  <c r="W245" i="28"/>
  <c r="V245" i="28"/>
  <c r="K245" i="28"/>
  <c r="H245" i="28"/>
  <c r="G245" i="28"/>
  <c r="F245" i="28"/>
  <c r="E245" i="28"/>
  <c r="P245" i="28"/>
  <c r="O245" i="28"/>
  <c r="L245" i="28"/>
  <c r="AJ245" i="28"/>
  <c r="AI245" i="28"/>
  <c r="AH245" i="28"/>
  <c r="AG245" i="28"/>
  <c r="M245" i="28"/>
  <c r="X181" i="28"/>
  <c r="W181" i="28"/>
  <c r="V181" i="28"/>
  <c r="K181" i="28"/>
  <c r="H181" i="28"/>
  <c r="G181" i="28"/>
  <c r="F181" i="28"/>
  <c r="E181" i="28"/>
  <c r="P181" i="28"/>
  <c r="O181" i="28"/>
  <c r="L181" i="28"/>
  <c r="AJ181" i="28"/>
  <c r="AI181" i="28"/>
  <c r="AH181" i="28"/>
  <c r="AG181" i="28"/>
  <c r="M181" i="28"/>
  <c r="B181" i="28"/>
  <c r="D181" i="28"/>
  <c r="C181" i="28"/>
  <c r="AC181" i="28"/>
  <c r="AB181" i="28"/>
  <c r="AA181" i="28"/>
  <c r="Z181" i="28"/>
  <c r="Y181" i="28"/>
  <c r="N181" i="28"/>
  <c r="AF181" i="28"/>
  <c r="AE181" i="28"/>
  <c r="AD181" i="28"/>
  <c r="U181" i="28"/>
  <c r="T181" i="28"/>
  <c r="S181" i="28"/>
  <c r="R181" i="28"/>
  <c r="Q181" i="28"/>
  <c r="B117" i="28"/>
  <c r="D117" i="28"/>
  <c r="C117" i="28"/>
  <c r="AC117" i="28"/>
  <c r="AB117" i="28"/>
  <c r="AA117" i="28"/>
  <c r="Z117" i="28"/>
  <c r="Y117" i="28"/>
  <c r="N117" i="28"/>
  <c r="AF117" i="28"/>
  <c r="AE117" i="28"/>
  <c r="AD117" i="28"/>
  <c r="U117" i="28"/>
  <c r="T117" i="28"/>
  <c r="S117" i="28"/>
  <c r="R117" i="28"/>
  <c r="Q117" i="28"/>
  <c r="X117" i="28"/>
  <c r="W117" i="28"/>
  <c r="V117" i="28"/>
  <c r="K117" i="28"/>
  <c r="H117" i="28"/>
  <c r="G117" i="28"/>
  <c r="F117" i="28"/>
  <c r="E117" i="28"/>
  <c r="P117" i="28"/>
  <c r="O117" i="28"/>
  <c r="L117" i="28"/>
  <c r="AJ117" i="28"/>
  <c r="AI117" i="28"/>
  <c r="AH117" i="28"/>
  <c r="AG117" i="28"/>
  <c r="M117" i="28"/>
  <c r="AD54" i="28"/>
  <c r="Y54" i="28"/>
  <c r="X54" i="28"/>
  <c r="W54" i="28"/>
  <c r="F54" i="28"/>
  <c r="E54" i="28"/>
  <c r="D54" i="28"/>
  <c r="C54" i="28"/>
  <c r="T54" i="28"/>
  <c r="S54" i="28"/>
  <c r="R54" i="28"/>
  <c r="G54" i="28"/>
  <c r="AG54" i="28"/>
  <c r="AF54" i="28"/>
  <c r="AE54" i="28"/>
  <c r="M54" i="28"/>
  <c r="B54" i="28"/>
  <c r="L54" i="28"/>
  <c r="K54" i="28"/>
  <c r="H54" i="28"/>
  <c r="AB54" i="28"/>
  <c r="AA54" i="28"/>
  <c r="Z54" i="28"/>
  <c r="U54" i="28"/>
  <c r="N54" i="28"/>
  <c r="AJ54" i="28"/>
  <c r="AI54" i="28"/>
  <c r="AH54" i="28"/>
  <c r="AC54" i="28"/>
  <c r="V54" i="28"/>
  <c r="Q54" i="28"/>
  <c r="P54" i="28"/>
  <c r="O54" i="28"/>
  <c r="O4" i="29"/>
  <c r="Q4" i="29"/>
  <c r="Y4" i="29" s="1"/>
  <c r="Q49" i="29"/>
  <c r="Y49" i="29" s="1"/>
  <c r="O49" i="29"/>
  <c r="Q50" i="29"/>
  <c r="Y50" i="29" s="1"/>
  <c r="O50" i="29"/>
  <c r="Q114" i="29"/>
  <c r="Y114" i="29" s="1"/>
  <c r="O114" i="29"/>
  <c r="O179" i="29"/>
  <c r="Q179" i="29"/>
  <c r="Y179" i="29" s="1"/>
  <c r="Q117" i="29"/>
  <c r="Y117" i="29" s="1"/>
  <c r="O117" i="29"/>
  <c r="Q181" i="29"/>
  <c r="Y181" i="29" s="1"/>
  <c r="O181" i="29"/>
  <c r="Q119" i="29"/>
  <c r="Y119" i="29" s="1"/>
  <c r="O119" i="29"/>
  <c r="O52" i="29"/>
  <c r="Q52" i="29"/>
  <c r="Y52" i="29" s="1"/>
  <c r="Q116" i="29"/>
  <c r="Y116" i="29" s="1"/>
  <c r="O116" i="29"/>
  <c r="O180" i="29"/>
  <c r="Q180" i="29"/>
  <c r="Y180" i="29" s="1"/>
  <c r="Q6" i="29"/>
  <c r="Y6" i="29" s="1"/>
  <c r="O6" i="29"/>
  <c r="Q73" i="29"/>
  <c r="Y73" i="29" s="1"/>
  <c r="O73" i="29"/>
  <c r="Q74" i="29"/>
  <c r="Y74" i="29" s="1"/>
  <c r="O74" i="29"/>
  <c r="O138" i="29"/>
  <c r="Q138" i="29"/>
  <c r="Y138" i="29" s="1"/>
  <c r="Q75" i="29"/>
  <c r="Y75" i="29" s="1"/>
  <c r="O75" i="29"/>
  <c r="Q7" i="29"/>
  <c r="Y7" i="29" s="1"/>
  <c r="O7" i="29"/>
  <c r="Q189" i="29"/>
  <c r="Y189" i="29" s="1"/>
  <c r="O189" i="29"/>
  <c r="Q126" i="29"/>
  <c r="Y126" i="29" s="1"/>
  <c r="O126" i="29"/>
  <c r="Q190" i="29"/>
  <c r="Y190" i="29" s="1"/>
  <c r="O190" i="29"/>
  <c r="O128" i="29"/>
  <c r="Q128" i="29"/>
  <c r="Y128" i="29" s="1"/>
  <c r="Q65" i="29"/>
  <c r="Y65" i="29" s="1"/>
  <c r="O65" i="29"/>
  <c r="Q193" i="29"/>
  <c r="Y193" i="29" s="1"/>
  <c r="O193" i="29"/>
  <c r="Q130" i="29"/>
  <c r="Y130" i="29" s="1"/>
  <c r="O130" i="29"/>
  <c r="Q194" i="29"/>
  <c r="Y194" i="29" s="1"/>
  <c r="O194" i="29"/>
  <c r="Q67" i="29"/>
  <c r="Y67" i="29" s="1"/>
  <c r="O67" i="29"/>
  <c r="Q9" i="29"/>
  <c r="Y9" i="29" s="1"/>
  <c r="O9" i="29"/>
  <c r="Q133" i="29"/>
  <c r="Y133" i="29" s="1"/>
  <c r="O133" i="29"/>
  <c r="Q70" i="29"/>
  <c r="Y70" i="29" s="1"/>
  <c r="O70" i="29"/>
  <c r="Q198" i="29"/>
  <c r="Y198" i="29" s="1"/>
  <c r="O198" i="29"/>
  <c r="Q135" i="29"/>
  <c r="Y135" i="29" s="1"/>
  <c r="O135" i="29"/>
  <c r="Q68" i="29"/>
  <c r="Y68" i="29" s="1"/>
  <c r="O68" i="29"/>
  <c r="Q196" i="29"/>
  <c r="Y196" i="29" s="1"/>
  <c r="O196" i="29"/>
  <c r="AM2" i="20"/>
  <c r="Q25" i="29"/>
  <c r="Y25" i="29" s="1"/>
  <c r="O25" i="29"/>
  <c r="Q153" i="29"/>
  <c r="Y153" i="29" s="1"/>
  <c r="O153" i="29"/>
  <c r="Q90" i="29"/>
  <c r="Y90" i="29" s="1"/>
  <c r="O90" i="29"/>
  <c r="Q27" i="29"/>
  <c r="Y27" i="29" s="1"/>
  <c r="O27" i="29"/>
  <c r="Q155" i="29"/>
  <c r="Y155" i="29" s="1"/>
  <c r="O155" i="29"/>
  <c r="Q84" i="29"/>
  <c r="Y84" i="29" s="1"/>
  <c r="O84" i="29"/>
  <c r="O42" i="29"/>
  <c r="Q42" i="29"/>
  <c r="Y42" i="29" s="1"/>
  <c r="Q40" i="29"/>
  <c r="Y40" i="29" s="1"/>
  <c r="O40" i="29"/>
  <c r="Q30" i="29"/>
  <c r="Y30" i="29" s="1"/>
  <c r="O30" i="29"/>
  <c r="Q94" i="29"/>
  <c r="Y94" i="29" s="1"/>
  <c r="O94" i="29"/>
  <c r="Q31" i="29"/>
  <c r="Y31" i="29" s="1"/>
  <c r="O31" i="29"/>
  <c r="Q176" i="29"/>
  <c r="Y176" i="29" s="1"/>
  <c r="O176" i="29"/>
  <c r="Q97" i="29"/>
  <c r="Y97" i="29" s="1"/>
  <c r="O97" i="29"/>
  <c r="Q34" i="29"/>
  <c r="Y34" i="29" s="1"/>
  <c r="O34" i="29"/>
  <c r="Q162" i="29"/>
  <c r="Y162" i="29" s="1"/>
  <c r="O162" i="29"/>
  <c r="Q37" i="29"/>
  <c r="Y37" i="29" s="1"/>
  <c r="O37" i="29"/>
  <c r="Q165" i="29"/>
  <c r="Y165" i="29" s="1"/>
  <c r="O165" i="29"/>
  <c r="Q102" i="29"/>
  <c r="Y102" i="29" s="1"/>
  <c r="O102" i="29"/>
  <c r="Q39" i="29"/>
  <c r="Y39" i="29" s="1"/>
  <c r="O39" i="29"/>
  <c r="Q167" i="29"/>
  <c r="Y167" i="29" s="1"/>
  <c r="O167" i="29"/>
  <c r="Q100" i="29"/>
  <c r="Y100" i="29" s="1"/>
  <c r="O100" i="29"/>
  <c r="Q184" i="29"/>
  <c r="Y184" i="29" s="1"/>
  <c r="O184" i="29"/>
  <c r="G53" i="46"/>
  <c r="A53" i="46"/>
  <c r="C53" i="46"/>
  <c r="H53" i="46"/>
  <c r="J53" i="46"/>
  <c r="E53" i="46"/>
  <c r="B53" i="46"/>
  <c r="F53" i="46"/>
  <c r="I53" i="46"/>
  <c r="A34" i="46"/>
  <c r="F34" i="46"/>
  <c r="J34" i="46"/>
  <c r="G34" i="46"/>
  <c r="B34" i="46"/>
  <c r="H34" i="46"/>
  <c r="E34" i="46"/>
  <c r="C34" i="46"/>
  <c r="I34" i="46"/>
  <c r="J11" i="46"/>
  <c r="B11" i="46"/>
  <c r="H11" i="46"/>
  <c r="C11" i="46"/>
  <c r="F11" i="46"/>
  <c r="I11" i="46"/>
  <c r="E11" i="46"/>
  <c r="A11" i="46"/>
  <c r="G11" i="46"/>
  <c r="C389" i="46"/>
  <c r="H389" i="46"/>
  <c r="E389" i="46"/>
  <c r="I389" i="46"/>
  <c r="F389" i="46"/>
  <c r="A389" i="46"/>
  <c r="B389" i="46"/>
  <c r="G389" i="46"/>
  <c r="J389" i="46"/>
  <c r="F325" i="46"/>
  <c r="A325" i="46"/>
  <c r="B325" i="46"/>
  <c r="G325" i="46"/>
  <c r="J325" i="46"/>
  <c r="C325" i="46"/>
  <c r="H325" i="46"/>
  <c r="E325" i="46"/>
  <c r="I325" i="46"/>
  <c r="F396" i="46"/>
  <c r="A396" i="46"/>
  <c r="G396" i="46"/>
  <c r="J396" i="46"/>
  <c r="H396" i="46"/>
  <c r="B396" i="46"/>
  <c r="E396" i="46"/>
  <c r="I396" i="46"/>
  <c r="C396" i="46"/>
  <c r="H332" i="46"/>
  <c r="B332" i="46"/>
  <c r="E332" i="46"/>
  <c r="I332" i="46"/>
  <c r="C332" i="46"/>
  <c r="F332" i="46"/>
  <c r="A332" i="46"/>
  <c r="G332" i="46"/>
  <c r="J332" i="46"/>
  <c r="H399" i="46"/>
  <c r="B399" i="46"/>
  <c r="I399" i="46"/>
  <c r="C399" i="46"/>
  <c r="A399" i="46"/>
  <c r="E399" i="46"/>
  <c r="G399" i="46"/>
  <c r="J399" i="46"/>
  <c r="F399" i="46"/>
  <c r="A335" i="46"/>
  <c r="E335" i="46"/>
  <c r="G335" i="46"/>
  <c r="J335" i="46"/>
  <c r="F335" i="46"/>
  <c r="H335" i="46"/>
  <c r="B335" i="46"/>
  <c r="I335" i="46"/>
  <c r="C335" i="46"/>
  <c r="E22" i="46"/>
  <c r="C22" i="46"/>
  <c r="H22" i="46"/>
  <c r="A22" i="46"/>
  <c r="F22" i="46"/>
  <c r="J22" i="46"/>
  <c r="G22" i="46"/>
  <c r="B22" i="46"/>
  <c r="I22" i="46"/>
  <c r="E17" i="46"/>
  <c r="B17" i="46"/>
  <c r="F17" i="46"/>
  <c r="A17" i="46"/>
  <c r="C17" i="46"/>
  <c r="H17" i="46"/>
  <c r="J17" i="46"/>
  <c r="G17" i="46"/>
  <c r="I17" i="46"/>
  <c r="H39" i="46"/>
  <c r="J39" i="46"/>
  <c r="F39" i="46"/>
  <c r="B39" i="46"/>
  <c r="C39" i="46"/>
  <c r="I39" i="46"/>
  <c r="G39" i="46"/>
  <c r="A39" i="46"/>
  <c r="E39" i="46"/>
  <c r="B38" i="46"/>
  <c r="I38" i="46"/>
  <c r="C38" i="46"/>
  <c r="E38" i="46"/>
  <c r="A38" i="46"/>
  <c r="F38" i="46"/>
  <c r="H38" i="46"/>
  <c r="J38" i="46"/>
  <c r="G38" i="46"/>
  <c r="B353" i="46"/>
  <c r="G353" i="46"/>
  <c r="J353" i="46"/>
  <c r="C353" i="46"/>
  <c r="H353" i="46"/>
  <c r="E353" i="46"/>
  <c r="I353" i="46"/>
  <c r="F353" i="46"/>
  <c r="A353" i="46"/>
  <c r="E289" i="46"/>
  <c r="I289" i="46"/>
  <c r="F289" i="46"/>
  <c r="A289" i="46"/>
  <c r="B289" i="46"/>
  <c r="G289" i="46"/>
  <c r="J289" i="46"/>
  <c r="C289" i="46"/>
  <c r="H289" i="46"/>
  <c r="E360" i="46"/>
  <c r="I360" i="46"/>
  <c r="C360" i="46"/>
  <c r="F360" i="46"/>
  <c r="A360" i="46"/>
  <c r="G360" i="46"/>
  <c r="J360" i="46"/>
  <c r="H360" i="46"/>
  <c r="B360" i="46"/>
  <c r="G296" i="46"/>
  <c r="J296" i="46"/>
  <c r="H296" i="46"/>
  <c r="B296" i="46"/>
  <c r="E296" i="46"/>
  <c r="I296" i="46"/>
  <c r="C296" i="46"/>
  <c r="F296" i="46"/>
  <c r="A296" i="46"/>
  <c r="G363" i="46"/>
  <c r="J363" i="46"/>
  <c r="F363" i="46"/>
  <c r="H363" i="46"/>
  <c r="B363" i="46"/>
  <c r="I363" i="46"/>
  <c r="C363" i="46"/>
  <c r="A363" i="46"/>
  <c r="E363" i="46"/>
  <c r="I299" i="46"/>
  <c r="C299" i="46"/>
  <c r="A299" i="46"/>
  <c r="E299" i="46"/>
  <c r="G299" i="46"/>
  <c r="J299" i="46"/>
  <c r="F299" i="46"/>
  <c r="H299" i="46"/>
  <c r="B299" i="46"/>
  <c r="B50" i="46"/>
  <c r="E50" i="46"/>
  <c r="C50" i="46"/>
  <c r="H50" i="46"/>
  <c r="A50" i="46"/>
  <c r="F50" i="46"/>
  <c r="I50" i="46"/>
  <c r="J50" i="46"/>
  <c r="G50" i="46"/>
  <c r="H28" i="46"/>
  <c r="B28" i="46"/>
  <c r="I28" i="46"/>
  <c r="A28" i="46"/>
  <c r="C28" i="46"/>
  <c r="F28" i="46"/>
  <c r="J28" i="46"/>
  <c r="G28" i="46"/>
  <c r="E28" i="46"/>
  <c r="I19" i="46"/>
  <c r="G19" i="46"/>
  <c r="A19" i="46"/>
  <c r="B19" i="46"/>
  <c r="J19" i="46"/>
  <c r="E19" i="46"/>
  <c r="H19" i="46"/>
  <c r="C19" i="46"/>
  <c r="F19" i="46"/>
  <c r="F397" i="46"/>
  <c r="A397" i="46"/>
  <c r="B397" i="46"/>
  <c r="G397" i="46"/>
  <c r="J397" i="46"/>
  <c r="C397" i="46"/>
  <c r="H397" i="46"/>
  <c r="E397" i="46"/>
  <c r="I397" i="46"/>
  <c r="C333" i="46"/>
  <c r="H333" i="46"/>
  <c r="E333" i="46"/>
  <c r="I333" i="46"/>
  <c r="F333" i="46"/>
  <c r="A333" i="46"/>
  <c r="B333" i="46"/>
  <c r="G333" i="46"/>
  <c r="J333" i="46"/>
  <c r="E269" i="46"/>
  <c r="B269" i="46"/>
  <c r="A269" i="46"/>
  <c r="F269" i="46"/>
  <c r="G269" i="46"/>
  <c r="J269" i="46"/>
  <c r="H269" i="46"/>
  <c r="C269" i="46"/>
  <c r="I269" i="46"/>
  <c r="F340" i="46"/>
  <c r="A340" i="46"/>
  <c r="G340" i="46"/>
  <c r="J340" i="46"/>
  <c r="H340" i="46"/>
  <c r="B340" i="46"/>
  <c r="E340" i="46"/>
  <c r="I340" i="46"/>
  <c r="C340" i="46"/>
  <c r="H277" i="46"/>
  <c r="E277" i="46"/>
  <c r="A277" i="46"/>
  <c r="I277" i="46"/>
  <c r="G277" i="46"/>
  <c r="C277" i="46"/>
  <c r="J277" i="46"/>
  <c r="F277" i="46"/>
  <c r="B277" i="46"/>
  <c r="H343" i="46"/>
  <c r="B343" i="46"/>
  <c r="I343" i="46"/>
  <c r="C343" i="46"/>
  <c r="A343" i="46"/>
  <c r="E343" i="46"/>
  <c r="G343" i="46"/>
  <c r="J343" i="46"/>
  <c r="F343" i="46"/>
  <c r="E48" i="46"/>
  <c r="H48" i="46"/>
  <c r="C48" i="46"/>
  <c r="I48" i="46"/>
  <c r="A48" i="46"/>
  <c r="F48" i="46"/>
  <c r="J48" i="46"/>
  <c r="G48" i="46"/>
  <c r="B48" i="46"/>
  <c r="E41" i="46"/>
  <c r="I41" i="46"/>
  <c r="F41" i="46"/>
  <c r="B41" i="46"/>
  <c r="H41" i="46"/>
  <c r="A41" i="46"/>
  <c r="C41" i="46"/>
  <c r="G41" i="46"/>
  <c r="J41" i="46"/>
  <c r="F32" i="46"/>
  <c r="A32" i="46"/>
  <c r="C32" i="46"/>
  <c r="I32" i="46"/>
  <c r="J32" i="46"/>
  <c r="G32" i="46"/>
  <c r="B32" i="46"/>
  <c r="H32" i="46"/>
  <c r="E32" i="46"/>
  <c r="H24" i="46"/>
  <c r="B24" i="46"/>
  <c r="F24" i="46"/>
  <c r="A24" i="46"/>
  <c r="C24" i="46"/>
  <c r="E24" i="46"/>
  <c r="G24" i="46"/>
  <c r="I24" i="46"/>
  <c r="J24" i="46"/>
  <c r="B377" i="46"/>
  <c r="E377" i="46"/>
  <c r="G377" i="46"/>
  <c r="J377" i="46"/>
  <c r="H377" i="46"/>
  <c r="C377" i="46"/>
  <c r="I377" i="46"/>
  <c r="F377" i="46"/>
  <c r="A377" i="46"/>
  <c r="E313" i="46"/>
  <c r="I313" i="46"/>
  <c r="F313" i="46"/>
  <c r="A313" i="46"/>
  <c r="B313" i="46"/>
  <c r="G313" i="46"/>
  <c r="J313" i="46"/>
  <c r="C313" i="46"/>
  <c r="H313" i="46"/>
  <c r="E384" i="46"/>
  <c r="I384" i="46"/>
  <c r="C384" i="46"/>
  <c r="F384" i="46"/>
  <c r="A384" i="46"/>
  <c r="G384" i="46"/>
  <c r="J384" i="46"/>
  <c r="H384" i="46"/>
  <c r="B384" i="46"/>
  <c r="G320" i="46"/>
  <c r="J320" i="46"/>
  <c r="H320" i="46"/>
  <c r="B320" i="46"/>
  <c r="E320" i="46"/>
  <c r="I320" i="46"/>
  <c r="C320" i="46"/>
  <c r="F320" i="46"/>
  <c r="A320" i="46"/>
  <c r="G387" i="46"/>
  <c r="J387" i="46"/>
  <c r="F387" i="46"/>
  <c r="H387" i="46"/>
  <c r="B387" i="46"/>
  <c r="I387" i="46"/>
  <c r="C387" i="46"/>
  <c r="A387" i="46"/>
  <c r="E387" i="46"/>
  <c r="I323" i="46"/>
  <c r="C323" i="46"/>
  <c r="A323" i="46"/>
  <c r="E323" i="46"/>
  <c r="G323" i="46"/>
  <c r="J323" i="46"/>
  <c r="F323" i="46"/>
  <c r="H323" i="46"/>
  <c r="B323" i="46"/>
  <c r="I394" i="46"/>
  <c r="C394" i="46"/>
  <c r="H394" i="46"/>
  <c r="A394" i="46"/>
  <c r="E394" i="46"/>
  <c r="J394" i="46"/>
  <c r="F394" i="46"/>
  <c r="B394" i="46"/>
  <c r="G394" i="46"/>
  <c r="J330" i="46"/>
  <c r="F330" i="46"/>
  <c r="B330" i="46"/>
  <c r="G330" i="46"/>
  <c r="I330" i="46"/>
  <c r="C330" i="46"/>
  <c r="H330" i="46"/>
  <c r="A330" i="46"/>
  <c r="E330" i="46"/>
  <c r="A257" i="46"/>
  <c r="E257" i="46"/>
  <c r="I257" i="46"/>
  <c r="J257" i="46"/>
  <c r="F257" i="46"/>
  <c r="B257" i="46"/>
  <c r="G257" i="46"/>
  <c r="C257" i="46"/>
  <c r="H257" i="46"/>
  <c r="B193" i="46"/>
  <c r="G193" i="46"/>
  <c r="C193" i="46"/>
  <c r="H193" i="46"/>
  <c r="A193" i="46"/>
  <c r="E193" i="46"/>
  <c r="I193" i="46"/>
  <c r="J193" i="46"/>
  <c r="F193" i="46"/>
  <c r="A129" i="46"/>
  <c r="E129" i="46"/>
  <c r="I129" i="46"/>
  <c r="J129" i="46"/>
  <c r="F129" i="46"/>
  <c r="B129" i="46"/>
  <c r="G129" i="46"/>
  <c r="C129" i="46"/>
  <c r="H129" i="46"/>
  <c r="B65" i="46"/>
  <c r="G65" i="46"/>
  <c r="C65" i="46"/>
  <c r="H65" i="46"/>
  <c r="A65" i="46"/>
  <c r="E65" i="46"/>
  <c r="I65" i="46"/>
  <c r="J65" i="46"/>
  <c r="F65" i="46"/>
  <c r="C208" i="46"/>
  <c r="H208" i="46"/>
  <c r="B208" i="46"/>
  <c r="E208" i="46"/>
  <c r="I208" i="46"/>
  <c r="F208" i="46"/>
  <c r="A208" i="46"/>
  <c r="G208" i="46"/>
  <c r="J208" i="46"/>
  <c r="F144" i="46"/>
  <c r="A144" i="46"/>
  <c r="G144" i="46"/>
  <c r="J144" i="46"/>
  <c r="C144" i="46"/>
  <c r="H144" i="46"/>
  <c r="B144" i="46"/>
  <c r="E144" i="46"/>
  <c r="I144" i="46"/>
  <c r="C80" i="46"/>
  <c r="H80" i="46"/>
  <c r="B80" i="46"/>
  <c r="E80" i="46"/>
  <c r="I80" i="46"/>
  <c r="F80" i="46"/>
  <c r="A80" i="46"/>
  <c r="G80" i="46"/>
  <c r="J80" i="46"/>
  <c r="H223" i="46"/>
  <c r="B223" i="46"/>
  <c r="I223" i="46"/>
  <c r="C223" i="46"/>
  <c r="F223" i="46"/>
  <c r="A223" i="46"/>
  <c r="E223" i="46"/>
  <c r="G223" i="46"/>
  <c r="J223" i="46"/>
  <c r="F159" i="46"/>
  <c r="A159" i="46"/>
  <c r="E159" i="46"/>
  <c r="G159" i="46"/>
  <c r="J159" i="46"/>
  <c r="H159" i="46"/>
  <c r="B159" i="46"/>
  <c r="I159" i="46"/>
  <c r="C159" i="46"/>
  <c r="H95" i="46"/>
  <c r="B95" i="46"/>
  <c r="I95" i="46"/>
  <c r="C95" i="46"/>
  <c r="F95" i="46"/>
  <c r="A95" i="46"/>
  <c r="E95" i="46"/>
  <c r="G95" i="46"/>
  <c r="J95" i="46"/>
  <c r="H238" i="46"/>
  <c r="B238" i="46"/>
  <c r="G238" i="46"/>
  <c r="I238" i="46"/>
  <c r="C238" i="46"/>
  <c r="A238" i="46"/>
  <c r="E238" i="46"/>
  <c r="J238" i="46"/>
  <c r="F238" i="46"/>
  <c r="A174" i="46"/>
  <c r="E174" i="46"/>
  <c r="J174" i="46"/>
  <c r="F174" i="46"/>
  <c r="H174" i="46"/>
  <c r="B174" i="46"/>
  <c r="G174" i="46"/>
  <c r="I174" i="46"/>
  <c r="C174" i="46"/>
  <c r="H110" i="46"/>
  <c r="B110" i="46"/>
  <c r="G110" i="46"/>
  <c r="I110" i="46"/>
  <c r="C110" i="46"/>
  <c r="A110" i="46"/>
  <c r="E110" i="46"/>
  <c r="J110" i="46"/>
  <c r="F110" i="46"/>
  <c r="V388" i="28"/>
  <c r="K388" i="28"/>
  <c r="H388" i="28"/>
  <c r="G388" i="28"/>
  <c r="F388" i="28"/>
  <c r="E388" i="28"/>
  <c r="D388" i="28"/>
  <c r="C388" i="28"/>
  <c r="L388" i="28"/>
  <c r="AJ388" i="28"/>
  <c r="AI388" i="28"/>
  <c r="AH388" i="28"/>
  <c r="AG388" i="28"/>
  <c r="AF388" i="28"/>
  <c r="AE388" i="28"/>
  <c r="M388" i="28"/>
  <c r="B388" i="28"/>
  <c r="AC388" i="28"/>
  <c r="AB388" i="28"/>
  <c r="AA388" i="28"/>
  <c r="Z388" i="28"/>
  <c r="Y388" i="28"/>
  <c r="X388" i="28"/>
  <c r="W388" i="28"/>
  <c r="N388" i="28"/>
  <c r="AD388" i="28"/>
  <c r="U388" i="28"/>
  <c r="T388" i="28"/>
  <c r="S388" i="28"/>
  <c r="R388" i="28"/>
  <c r="Q388" i="28"/>
  <c r="P388" i="28"/>
  <c r="O388" i="28"/>
  <c r="B324" i="28"/>
  <c r="AC324" i="28"/>
  <c r="AB324" i="28"/>
  <c r="AA324" i="28"/>
  <c r="Z324" i="28"/>
  <c r="Y324" i="28"/>
  <c r="X324" i="28"/>
  <c r="W324" i="28"/>
  <c r="N324" i="28"/>
  <c r="AD324" i="28"/>
  <c r="U324" i="28"/>
  <c r="T324" i="28"/>
  <c r="S324" i="28"/>
  <c r="R324" i="28"/>
  <c r="Q324" i="28"/>
  <c r="P324" i="28"/>
  <c r="O324" i="28"/>
  <c r="V324" i="28"/>
  <c r="K324" i="28"/>
  <c r="H324" i="28"/>
  <c r="G324" i="28"/>
  <c r="F324" i="28"/>
  <c r="E324" i="28"/>
  <c r="D324" i="28"/>
  <c r="C324" i="28"/>
  <c r="L324" i="28"/>
  <c r="AJ324" i="28"/>
  <c r="AI324" i="28"/>
  <c r="AH324" i="28"/>
  <c r="AG324" i="28"/>
  <c r="AF324" i="28"/>
  <c r="AE324" i="28"/>
  <c r="M324" i="28"/>
  <c r="V260" i="28"/>
  <c r="K260" i="28"/>
  <c r="H260" i="28"/>
  <c r="G260" i="28"/>
  <c r="F260" i="28"/>
  <c r="E260" i="28"/>
  <c r="D260" i="28"/>
  <c r="C260" i="28"/>
  <c r="L260" i="28"/>
  <c r="AJ260" i="28"/>
  <c r="AI260" i="28"/>
  <c r="AH260" i="28"/>
  <c r="AG260" i="28"/>
  <c r="AF260" i="28"/>
  <c r="AE260" i="28"/>
  <c r="M260" i="28"/>
  <c r="B260" i="28"/>
  <c r="AC260" i="28"/>
  <c r="AB260" i="28"/>
  <c r="AA260" i="28"/>
  <c r="Z260" i="28"/>
  <c r="Y260" i="28"/>
  <c r="X260" i="28"/>
  <c r="W260" i="28"/>
  <c r="N260" i="28"/>
  <c r="AD260" i="28"/>
  <c r="U260" i="28"/>
  <c r="T260" i="28"/>
  <c r="S260" i="28"/>
  <c r="R260" i="28"/>
  <c r="Q260" i="28"/>
  <c r="P260" i="28"/>
  <c r="O260" i="28"/>
  <c r="B196" i="28"/>
  <c r="AC196" i="28"/>
  <c r="AB196" i="28"/>
  <c r="AA196" i="28"/>
  <c r="Z196" i="28"/>
  <c r="Y196" i="28"/>
  <c r="X196" i="28"/>
  <c r="W196" i="28"/>
  <c r="N196" i="28"/>
  <c r="AD196" i="28"/>
  <c r="U196" i="28"/>
  <c r="T196" i="28"/>
  <c r="S196" i="28"/>
  <c r="R196" i="28"/>
  <c r="Q196" i="28"/>
  <c r="P196" i="28"/>
  <c r="O196" i="28"/>
  <c r="V196" i="28"/>
  <c r="K196" i="28"/>
  <c r="H196" i="28"/>
  <c r="G196" i="28"/>
  <c r="F196" i="28"/>
  <c r="E196" i="28"/>
  <c r="D196" i="28"/>
  <c r="C196" i="28"/>
  <c r="L196" i="28"/>
  <c r="AJ196" i="28"/>
  <c r="AI196" i="28"/>
  <c r="AH196" i="28"/>
  <c r="AG196" i="28"/>
  <c r="AF196" i="28"/>
  <c r="AE196" i="28"/>
  <c r="M196" i="28"/>
  <c r="V132" i="28"/>
  <c r="K132" i="28"/>
  <c r="H132" i="28"/>
  <c r="G132" i="28"/>
  <c r="F132" i="28"/>
  <c r="E132" i="28"/>
  <c r="D132" i="28"/>
  <c r="C132" i="28"/>
  <c r="L132" i="28"/>
  <c r="AJ132" i="28"/>
  <c r="AI132" i="28"/>
  <c r="AH132" i="28"/>
  <c r="AG132" i="28"/>
  <c r="AF132" i="28"/>
  <c r="AE132" i="28"/>
  <c r="M132" i="28"/>
  <c r="B132" i="28"/>
  <c r="AC132" i="28"/>
  <c r="AB132" i="28"/>
  <c r="AA132" i="28"/>
  <c r="Z132" i="28"/>
  <c r="Y132" i="28"/>
  <c r="X132" i="28"/>
  <c r="W132" i="28"/>
  <c r="N132" i="28"/>
  <c r="AD132" i="28"/>
  <c r="U132" i="28"/>
  <c r="T132" i="28"/>
  <c r="S132" i="28"/>
  <c r="R132" i="28"/>
  <c r="Q132" i="28"/>
  <c r="P132" i="28"/>
  <c r="O132" i="28"/>
  <c r="B68" i="28"/>
  <c r="AC68" i="28"/>
  <c r="AB68" i="28"/>
  <c r="AA68" i="28"/>
  <c r="Z68" i="28"/>
  <c r="Y68" i="28"/>
  <c r="X68" i="28"/>
  <c r="W68" i="28"/>
  <c r="N68" i="28"/>
  <c r="AD68" i="28"/>
  <c r="U68" i="28"/>
  <c r="T68" i="28"/>
  <c r="S68" i="28"/>
  <c r="R68" i="28"/>
  <c r="Q68" i="28"/>
  <c r="P68" i="28"/>
  <c r="O68" i="28"/>
  <c r="V68" i="28"/>
  <c r="K68" i="28"/>
  <c r="H68" i="28"/>
  <c r="G68" i="28"/>
  <c r="F68" i="28"/>
  <c r="E68" i="28"/>
  <c r="D68" i="28"/>
  <c r="C68" i="28"/>
  <c r="L68" i="28"/>
  <c r="AJ68" i="28"/>
  <c r="AI68" i="28"/>
  <c r="AH68" i="28"/>
  <c r="AG68" i="28"/>
  <c r="AF68" i="28"/>
  <c r="AE68" i="28"/>
  <c r="M68" i="28"/>
  <c r="B339" i="28"/>
  <c r="H339" i="28"/>
  <c r="G339" i="28"/>
  <c r="F339" i="28"/>
  <c r="E339" i="28"/>
  <c r="D339" i="28"/>
  <c r="C339" i="28"/>
  <c r="AC339" i="28"/>
  <c r="M339" i="28"/>
  <c r="AJ339" i="28"/>
  <c r="AI339" i="28"/>
  <c r="AH339" i="28"/>
  <c r="AG339" i="28"/>
  <c r="AF339" i="28"/>
  <c r="AE339" i="28"/>
  <c r="AD339" i="28"/>
  <c r="U339" i="28"/>
  <c r="AB339" i="28"/>
  <c r="AA339" i="28"/>
  <c r="Z339" i="28"/>
  <c r="Y339" i="28"/>
  <c r="X339" i="28"/>
  <c r="W339" i="28"/>
  <c r="V339" i="28"/>
  <c r="K339" i="28"/>
  <c r="T339" i="28"/>
  <c r="S339" i="28"/>
  <c r="R339" i="28"/>
  <c r="Q339" i="28"/>
  <c r="P339" i="28"/>
  <c r="O339" i="28"/>
  <c r="L339" i="28"/>
  <c r="N339" i="28"/>
  <c r="AB275" i="28"/>
  <c r="AA275" i="28"/>
  <c r="Z275" i="28"/>
  <c r="Y275" i="28"/>
  <c r="X275" i="28"/>
  <c r="W275" i="28"/>
  <c r="V275" i="28"/>
  <c r="K275" i="28"/>
  <c r="T275" i="28"/>
  <c r="S275" i="28"/>
  <c r="R275" i="28"/>
  <c r="Q275" i="28"/>
  <c r="P275" i="28"/>
  <c r="O275" i="28"/>
  <c r="L275" i="28"/>
  <c r="N275" i="28"/>
  <c r="B275" i="28"/>
  <c r="H275" i="28"/>
  <c r="G275" i="28"/>
  <c r="F275" i="28"/>
  <c r="E275" i="28"/>
  <c r="D275" i="28"/>
  <c r="C275" i="28"/>
  <c r="AC275" i="28"/>
  <c r="M275" i="28"/>
  <c r="AJ275" i="28"/>
  <c r="AI275" i="28"/>
  <c r="AH275" i="28"/>
  <c r="AG275" i="28"/>
  <c r="AF275" i="28"/>
  <c r="AE275" i="28"/>
  <c r="AD275" i="28"/>
  <c r="U275" i="28"/>
  <c r="B211" i="28"/>
  <c r="H211" i="28"/>
  <c r="G211" i="28"/>
  <c r="F211" i="28"/>
  <c r="E211" i="28"/>
  <c r="D211" i="28"/>
  <c r="C211" i="28"/>
  <c r="AC211" i="28"/>
  <c r="M211" i="28"/>
  <c r="AJ211" i="28"/>
  <c r="AI211" i="28"/>
  <c r="AH211" i="28"/>
  <c r="AG211" i="28"/>
  <c r="AF211" i="28"/>
  <c r="AE211" i="28"/>
  <c r="AD211" i="28"/>
  <c r="U211" i="28"/>
  <c r="AB211" i="28"/>
  <c r="AA211" i="28"/>
  <c r="Z211" i="28"/>
  <c r="Y211" i="28"/>
  <c r="X211" i="28"/>
  <c r="W211" i="28"/>
  <c r="V211" i="28"/>
  <c r="K211" i="28"/>
  <c r="T211" i="28"/>
  <c r="S211" i="28"/>
  <c r="R211" i="28"/>
  <c r="Q211" i="28"/>
  <c r="P211" i="28"/>
  <c r="O211" i="28"/>
  <c r="L211" i="28"/>
  <c r="N211" i="28"/>
  <c r="AB147" i="28"/>
  <c r="AA147" i="28"/>
  <c r="Z147" i="28"/>
  <c r="Y147" i="28"/>
  <c r="X147" i="28"/>
  <c r="W147" i="28"/>
  <c r="V147" i="28"/>
  <c r="K147" i="28"/>
  <c r="T147" i="28"/>
  <c r="S147" i="28"/>
  <c r="R147" i="28"/>
  <c r="Q147" i="28"/>
  <c r="P147" i="28"/>
  <c r="O147" i="28"/>
  <c r="L147" i="28"/>
  <c r="N147" i="28"/>
  <c r="B147" i="28"/>
  <c r="H147" i="28"/>
  <c r="G147" i="28"/>
  <c r="F147" i="28"/>
  <c r="E147" i="28"/>
  <c r="D147" i="28"/>
  <c r="C147" i="28"/>
  <c r="AC147" i="28"/>
  <c r="M147" i="28"/>
  <c r="AJ147" i="28"/>
  <c r="AI147" i="28"/>
  <c r="AH147" i="28"/>
  <c r="AG147" i="28"/>
  <c r="AF147" i="28"/>
  <c r="AE147" i="28"/>
  <c r="AD147" i="28"/>
  <c r="U147" i="28"/>
  <c r="B83" i="28"/>
  <c r="H83" i="28"/>
  <c r="G83" i="28"/>
  <c r="F83" i="28"/>
  <c r="E83" i="28"/>
  <c r="D83" i="28"/>
  <c r="C83" i="28"/>
  <c r="AC83" i="28"/>
  <c r="M83" i="28"/>
  <c r="AJ83" i="28"/>
  <c r="AI83" i="28"/>
  <c r="AH83" i="28"/>
  <c r="AG83" i="28"/>
  <c r="AF83" i="28"/>
  <c r="AE83" i="28"/>
  <c r="AD83" i="28"/>
  <c r="U83" i="28"/>
  <c r="AB83" i="28"/>
  <c r="AA83" i="28"/>
  <c r="Z83" i="28"/>
  <c r="Y83" i="28"/>
  <c r="X83" i="28"/>
  <c r="W83" i="28"/>
  <c r="V83" i="28"/>
  <c r="K83" i="28"/>
  <c r="T83" i="28"/>
  <c r="S83" i="28"/>
  <c r="R83" i="28"/>
  <c r="Q83" i="28"/>
  <c r="P83" i="28"/>
  <c r="O83" i="28"/>
  <c r="L83" i="28"/>
  <c r="N83" i="28"/>
  <c r="W31" i="28"/>
  <c r="AC31" i="28"/>
  <c r="AH31" i="28"/>
  <c r="AA31" i="28"/>
  <c r="Z31" i="28"/>
  <c r="S31" i="28"/>
  <c r="R31" i="28"/>
  <c r="F31" i="28"/>
  <c r="Q31" i="28"/>
  <c r="V31" i="28"/>
  <c r="AB31" i="28"/>
  <c r="U31" i="28"/>
  <c r="T31" i="28"/>
  <c r="H31" i="28"/>
  <c r="G31" i="28"/>
  <c r="N31" i="28"/>
  <c r="B31" i="28"/>
  <c r="E31" i="28"/>
  <c r="P31" i="28"/>
  <c r="O31" i="28"/>
  <c r="L31" i="28"/>
  <c r="K31" i="28"/>
  <c r="AE31" i="28"/>
  <c r="AD31" i="28"/>
  <c r="M31" i="28"/>
  <c r="AJ31" i="28"/>
  <c r="AI31" i="28"/>
  <c r="D31" i="28"/>
  <c r="C31" i="28"/>
  <c r="AG31" i="28"/>
  <c r="AF31" i="28"/>
  <c r="Y31" i="28"/>
  <c r="X31" i="28"/>
  <c r="B354" i="28"/>
  <c r="F354" i="28"/>
  <c r="E354" i="28"/>
  <c r="D354" i="28"/>
  <c r="C354" i="28"/>
  <c r="AC354" i="28"/>
  <c r="AB354" i="28"/>
  <c r="AA354" i="28"/>
  <c r="N354" i="28"/>
  <c r="AH354" i="28"/>
  <c r="AG354" i="28"/>
  <c r="AF354" i="28"/>
  <c r="AE354" i="28"/>
  <c r="AD354" i="28"/>
  <c r="U354" i="28"/>
  <c r="T354" i="28"/>
  <c r="S354" i="28"/>
  <c r="Z354" i="28"/>
  <c r="Y354" i="28"/>
  <c r="X354" i="28"/>
  <c r="W354" i="28"/>
  <c r="V354" i="28"/>
  <c r="K354" i="28"/>
  <c r="H354" i="28"/>
  <c r="G354" i="28"/>
  <c r="R354" i="28"/>
  <c r="Q354" i="28"/>
  <c r="P354" i="28"/>
  <c r="O354" i="28"/>
  <c r="L354" i="28"/>
  <c r="AJ354" i="28"/>
  <c r="AI354" i="28"/>
  <c r="M354" i="28"/>
  <c r="Z290" i="28"/>
  <c r="Y290" i="28"/>
  <c r="X290" i="28"/>
  <c r="W290" i="28"/>
  <c r="V290" i="28"/>
  <c r="K290" i="28"/>
  <c r="H290" i="28"/>
  <c r="G290" i="28"/>
  <c r="R290" i="28"/>
  <c r="Q290" i="28"/>
  <c r="P290" i="28"/>
  <c r="O290" i="28"/>
  <c r="L290" i="28"/>
  <c r="AJ290" i="28"/>
  <c r="AI290" i="28"/>
  <c r="M290" i="28"/>
  <c r="B290" i="28"/>
  <c r="F290" i="28"/>
  <c r="E290" i="28"/>
  <c r="D290" i="28"/>
  <c r="C290" i="28"/>
  <c r="AC290" i="28"/>
  <c r="AB290" i="28"/>
  <c r="AA290" i="28"/>
  <c r="N290" i="28"/>
  <c r="AH290" i="28"/>
  <c r="AG290" i="28"/>
  <c r="AF290" i="28"/>
  <c r="AE290" i="28"/>
  <c r="AD290" i="28"/>
  <c r="U290" i="28"/>
  <c r="T290" i="28"/>
  <c r="S290" i="28"/>
  <c r="B226" i="28"/>
  <c r="F226" i="28"/>
  <c r="E226" i="28"/>
  <c r="D226" i="28"/>
  <c r="C226" i="28"/>
  <c r="AC226" i="28"/>
  <c r="AB226" i="28"/>
  <c r="AA226" i="28"/>
  <c r="N226" i="28"/>
  <c r="AH226" i="28"/>
  <c r="AG226" i="28"/>
  <c r="AF226" i="28"/>
  <c r="AE226" i="28"/>
  <c r="AD226" i="28"/>
  <c r="U226" i="28"/>
  <c r="T226" i="28"/>
  <c r="S226" i="28"/>
  <c r="Z226" i="28"/>
  <c r="Y226" i="28"/>
  <c r="X226" i="28"/>
  <c r="W226" i="28"/>
  <c r="V226" i="28"/>
  <c r="K226" i="28"/>
  <c r="H226" i="28"/>
  <c r="G226" i="28"/>
  <c r="R226" i="28"/>
  <c r="Q226" i="28"/>
  <c r="P226" i="28"/>
  <c r="O226" i="28"/>
  <c r="L226" i="28"/>
  <c r="AJ226" i="28"/>
  <c r="AI226" i="28"/>
  <c r="M226" i="28"/>
  <c r="Z162" i="28"/>
  <c r="Y162" i="28"/>
  <c r="X162" i="28"/>
  <c r="W162" i="28"/>
  <c r="V162" i="28"/>
  <c r="K162" i="28"/>
  <c r="H162" i="28"/>
  <c r="G162" i="28"/>
  <c r="R162" i="28"/>
  <c r="Q162" i="28"/>
  <c r="P162" i="28"/>
  <c r="O162" i="28"/>
  <c r="L162" i="28"/>
  <c r="AJ162" i="28"/>
  <c r="AI162" i="28"/>
  <c r="M162" i="28"/>
  <c r="B162" i="28"/>
  <c r="F162" i="28"/>
  <c r="E162" i="28"/>
  <c r="D162" i="28"/>
  <c r="C162" i="28"/>
  <c r="AC162" i="28"/>
  <c r="AB162" i="28"/>
  <c r="AA162" i="28"/>
  <c r="N162" i="28"/>
  <c r="AH162" i="28"/>
  <c r="AG162" i="28"/>
  <c r="AF162" i="28"/>
  <c r="AE162" i="28"/>
  <c r="AD162" i="28"/>
  <c r="U162" i="28"/>
  <c r="T162" i="28"/>
  <c r="S162" i="28"/>
  <c r="B98" i="28"/>
  <c r="F98" i="28"/>
  <c r="E98" i="28"/>
  <c r="D98" i="28"/>
  <c r="C98" i="28"/>
  <c r="AC98" i="28"/>
  <c r="AB98" i="28"/>
  <c r="AA98" i="28"/>
  <c r="N98" i="28"/>
  <c r="AH98" i="28"/>
  <c r="AG98" i="28"/>
  <c r="AF98" i="28"/>
  <c r="AE98" i="28"/>
  <c r="AD98" i="28"/>
  <c r="U98" i="28"/>
  <c r="T98" i="28"/>
  <c r="S98" i="28"/>
  <c r="Z98" i="28"/>
  <c r="Y98" i="28"/>
  <c r="X98" i="28"/>
  <c r="W98" i="28"/>
  <c r="V98" i="28"/>
  <c r="K98" i="28"/>
  <c r="H98" i="28"/>
  <c r="G98" i="28"/>
  <c r="R98" i="28"/>
  <c r="Q98" i="28"/>
  <c r="P98" i="28"/>
  <c r="O98" i="28"/>
  <c r="L98" i="28"/>
  <c r="AJ98" i="28"/>
  <c r="AI98" i="28"/>
  <c r="M98" i="28"/>
  <c r="X12" i="28"/>
  <c r="Q12" i="28"/>
  <c r="V12" i="28"/>
  <c r="AB12" i="28"/>
  <c r="U12" i="28"/>
  <c r="T12" i="28"/>
  <c r="H12" i="28"/>
  <c r="G12" i="28"/>
  <c r="F12" i="28"/>
  <c r="E12" i="28"/>
  <c r="P12" i="28"/>
  <c r="O12" i="28"/>
  <c r="L12" i="28"/>
  <c r="K12" i="28"/>
  <c r="AE12" i="28"/>
  <c r="M12" i="28"/>
  <c r="B12" i="28"/>
  <c r="AJ12" i="28"/>
  <c r="AI12" i="28"/>
  <c r="D12" i="28"/>
  <c r="C12" i="28"/>
  <c r="AG12" i="28"/>
  <c r="AF12" i="28"/>
  <c r="Y12" i="28"/>
  <c r="N12" i="28"/>
  <c r="AD12" i="28"/>
  <c r="W12" i="28"/>
  <c r="AC12" i="28"/>
  <c r="AH12" i="28"/>
  <c r="AA12" i="28"/>
  <c r="Z12" i="28"/>
  <c r="S12" i="28"/>
  <c r="R12" i="28"/>
  <c r="AF369" i="28"/>
  <c r="AE369" i="28"/>
  <c r="B369" i="28"/>
  <c r="AC369" i="28"/>
  <c r="AB369" i="28"/>
  <c r="AA369" i="28"/>
  <c r="Z369" i="28"/>
  <c r="Y369" i="28"/>
  <c r="N369" i="28"/>
  <c r="X369" i="28"/>
  <c r="W369" i="28"/>
  <c r="AD369" i="28"/>
  <c r="U369" i="28"/>
  <c r="T369" i="28"/>
  <c r="S369" i="28"/>
  <c r="R369" i="28"/>
  <c r="Q369" i="28"/>
  <c r="P369" i="28"/>
  <c r="O369" i="28"/>
  <c r="V369" i="28"/>
  <c r="K369" i="28"/>
  <c r="H369" i="28"/>
  <c r="G369" i="28"/>
  <c r="F369" i="28"/>
  <c r="E369" i="28"/>
  <c r="D369" i="28"/>
  <c r="C369" i="28"/>
  <c r="L369" i="28"/>
  <c r="AJ369" i="28"/>
  <c r="AI369" i="28"/>
  <c r="AH369" i="28"/>
  <c r="AG369" i="28"/>
  <c r="M369" i="28"/>
  <c r="X305" i="28"/>
  <c r="W305" i="28"/>
  <c r="V305" i="28"/>
  <c r="K305" i="28"/>
  <c r="H305" i="28"/>
  <c r="G305" i="28"/>
  <c r="F305" i="28"/>
  <c r="E305" i="28"/>
  <c r="P305" i="28"/>
  <c r="O305" i="28"/>
  <c r="L305" i="28"/>
  <c r="AJ305" i="28"/>
  <c r="AI305" i="28"/>
  <c r="AH305" i="28"/>
  <c r="AG305" i="28"/>
  <c r="M305" i="28"/>
  <c r="B305" i="28"/>
  <c r="D305" i="28"/>
  <c r="C305" i="28"/>
  <c r="AC305" i="28"/>
  <c r="AB305" i="28"/>
  <c r="AA305" i="28"/>
  <c r="Z305" i="28"/>
  <c r="Y305" i="28"/>
  <c r="N305" i="28"/>
  <c r="AF305" i="28"/>
  <c r="AE305" i="28"/>
  <c r="AD305" i="28"/>
  <c r="U305" i="28"/>
  <c r="T305" i="28"/>
  <c r="S305" i="28"/>
  <c r="R305" i="28"/>
  <c r="Q305" i="28"/>
  <c r="B241" i="28"/>
  <c r="D241" i="28"/>
  <c r="C241" i="28"/>
  <c r="AC241" i="28"/>
  <c r="AB241" i="28"/>
  <c r="AA241" i="28"/>
  <c r="Z241" i="28"/>
  <c r="Y241" i="28"/>
  <c r="N241" i="28"/>
  <c r="AF241" i="28"/>
  <c r="AE241" i="28"/>
  <c r="AD241" i="28"/>
  <c r="U241" i="28"/>
  <c r="T241" i="28"/>
  <c r="S241" i="28"/>
  <c r="R241" i="28"/>
  <c r="Q241" i="28"/>
  <c r="X241" i="28"/>
  <c r="W241" i="28"/>
  <c r="V241" i="28"/>
  <c r="K241" i="28"/>
  <c r="H241" i="28"/>
  <c r="G241" i="28"/>
  <c r="F241" i="28"/>
  <c r="E241" i="28"/>
  <c r="P241" i="28"/>
  <c r="O241" i="28"/>
  <c r="L241" i="28"/>
  <c r="AJ241" i="28"/>
  <c r="AI241" i="28"/>
  <c r="AH241" i="28"/>
  <c r="AG241" i="28"/>
  <c r="M241" i="28"/>
  <c r="X177" i="28"/>
  <c r="W177" i="28"/>
  <c r="V177" i="28"/>
  <c r="K177" i="28"/>
  <c r="H177" i="28"/>
  <c r="G177" i="28"/>
  <c r="F177" i="28"/>
  <c r="E177" i="28"/>
  <c r="P177" i="28"/>
  <c r="O177" i="28"/>
  <c r="L177" i="28"/>
  <c r="AJ177" i="28"/>
  <c r="AI177" i="28"/>
  <c r="AH177" i="28"/>
  <c r="AG177" i="28"/>
  <c r="M177" i="28"/>
  <c r="B177" i="28"/>
  <c r="D177" i="28"/>
  <c r="C177" i="28"/>
  <c r="AC177" i="28"/>
  <c r="AB177" i="28"/>
  <c r="AA177" i="28"/>
  <c r="Z177" i="28"/>
  <c r="Y177" i="28"/>
  <c r="N177" i="28"/>
  <c r="AF177" i="28"/>
  <c r="AE177" i="28"/>
  <c r="AD177" i="28"/>
  <c r="U177" i="28"/>
  <c r="T177" i="28"/>
  <c r="S177" i="28"/>
  <c r="R177" i="28"/>
  <c r="Q177" i="28"/>
  <c r="B113" i="28"/>
  <c r="D113" i="28"/>
  <c r="C113" i="28"/>
  <c r="AC113" i="28"/>
  <c r="AB113" i="28"/>
  <c r="AA113" i="28"/>
  <c r="Z113" i="28"/>
  <c r="Y113" i="28"/>
  <c r="N113" i="28"/>
  <c r="AF113" i="28"/>
  <c r="AE113" i="28"/>
  <c r="AD113" i="28"/>
  <c r="U113" i="28"/>
  <c r="T113" i="28"/>
  <c r="S113" i="28"/>
  <c r="R113" i="28"/>
  <c r="Q113" i="28"/>
  <c r="X113" i="28"/>
  <c r="W113" i="28"/>
  <c r="V113" i="28"/>
  <c r="K113" i="28"/>
  <c r="H113" i="28"/>
  <c r="G113" i="28"/>
  <c r="F113" i="28"/>
  <c r="E113" i="28"/>
  <c r="P113" i="28"/>
  <c r="O113" i="28"/>
  <c r="L113" i="28"/>
  <c r="AJ113" i="28"/>
  <c r="AI113" i="28"/>
  <c r="AH113" i="28"/>
  <c r="AG113" i="28"/>
  <c r="M113" i="28"/>
  <c r="AD46" i="28"/>
  <c r="Y46" i="28"/>
  <c r="X46" i="28"/>
  <c r="W46" i="28"/>
  <c r="F46" i="28"/>
  <c r="E46" i="28"/>
  <c r="D46" i="28"/>
  <c r="C46" i="28"/>
  <c r="T46" i="28"/>
  <c r="S46" i="28"/>
  <c r="R46" i="28"/>
  <c r="G46" i="28"/>
  <c r="AG46" i="28"/>
  <c r="AF46" i="28"/>
  <c r="AE46" i="28"/>
  <c r="M46" i="28"/>
  <c r="B46" i="28"/>
  <c r="L46" i="28"/>
  <c r="K46" i="28"/>
  <c r="H46" i="28"/>
  <c r="AB46" i="28"/>
  <c r="AA46" i="28"/>
  <c r="Z46" i="28"/>
  <c r="U46" i="28"/>
  <c r="N46" i="28"/>
  <c r="AJ46" i="28"/>
  <c r="AI46" i="28"/>
  <c r="AH46" i="28"/>
  <c r="AC46" i="28"/>
  <c r="V46" i="28"/>
  <c r="Q46" i="28"/>
  <c r="P46" i="28"/>
  <c r="O46" i="28"/>
  <c r="A270" i="46"/>
  <c r="B270" i="46"/>
  <c r="J270" i="46"/>
  <c r="E270" i="46"/>
  <c r="C270" i="46"/>
  <c r="G270" i="46"/>
  <c r="H270" i="46"/>
  <c r="F270" i="46"/>
  <c r="I270" i="46"/>
  <c r="B342" i="46"/>
  <c r="G342" i="46"/>
  <c r="I342" i="46"/>
  <c r="C342" i="46"/>
  <c r="H342" i="46"/>
  <c r="A342" i="46"/>
  <c r="E342" i="46"/>
  <c r="J342" i="46"/>
  <c r="F342" i="46"/>
  <c r="J273" i="46"/>
  <c r="B273" i="46"/>
  <c r="C273" i="46"/>
  <c r="E273" i="46"/>
  <c r="F273" i="46"/>
  <c r="G273" i="46"/>
  <c r="A273" i="46"/>
  <c r="H273" i="46"/>
  <c r="I273" i="46"/>
  <c r="C205" i="46"/>
  <c r="H205" i="46"/>
  <c r="A205" i="46"/>
  <c r="E205" i="46"/>
  <c r="I205" i="46"/>
  <c r="J205" i="46"/>
  <c r="F205" i="46"/>
  <c r="B205" i="46"/>
  <c r="G205" i="46"/>
  <c r="J141" i="46"/>
  <c r="F141" i="46"/>
  <c r="B141" i="46"/>
  <c r="G141" i="46"/>
  <c r="C141" i="46"/>
  <c r="H141" i="46"/>
  <c r="A141" i="46"/>
  <c r="E141" i="46"/>
  <c r="I141" i="46"/>
  <c r="C77" i="46"/>
  <c r="H77" i="46"/>
  <c r="A77" i="46"/>
  <c r="E77" i="46"/>
  <c r="I77" i="46"/>
  <c r="J77" i="46"/>
  <c r="F77" i="46"/>
  <c r="B77" i="46"/>
  <c r="G77" i="46"/>
  <c r="E220" i="46"/>
  <c r="I220" i="46"/>
  <c r="F220" i="46"/>
  <c r="A220" i="46"/>
  <c r="G220" i="46"/>
  <c r="J220" i="46"/>
  <c r="C220" i="46"/>
  <c r="H220" i="46"/>
  <c r="B220" i="46"/>
  <c r="G156" i="46"/>
  <c r="J156" i="46"/>
  <c r="C156" i="46"/>
  <c r="H156" i="46"/>
  <c r="B156" i="46"/>
  <c r="E156" i="46"/>
  <c r="I156" i="46"/>
  <c r="F156" i="46"/>
  <c r="A156" i="46"/>
  <c r="E92" i="46"/>
  <c r="I92" i="46"/>
  <c r="F92" i="46"/>
  <c r="A92" i="46"/>
  <c r="G92" i="46"/>
  <c r="J92" i="46"/>
  <c r="C92" i="46"/>
  <c r="H92" i="46"/>
  <c r="B92" i="46"/>
  <c r="I235" i="46"/>
  <c r="C235" i="46"/>
  <c r="F235" i="46"/>
  <c r="A235" i="46"/>
  <c r="E235" i="46"/>
  <c r="G235" i="46"/>
  <c r="J235" i="46"/>
  <c r="H235" i="46"/>
  <c r="B235" i="46"/>
  <c r="G171" i="46"/>
  <c r="J171" i="46"/>
  <c r="H171" i="46"/>
  <c r="B171" i="46"/>
  <c r="I171" i="46"/>
  <c r="C171" i="46"/>
  <c r="F171" i="46"/>
  <c r="A171" i="46"/>
  <c r="E171" i="46"/>
  <c r="I107" i="46"/>
  <c r="C107" i="46"/>
  <c r="F107" i="46"/>
  <c r="A107" i="46"/>
  <c r="E107" i="46"/>
  <c r="G107" i="46"/>
  <c r="J107" i="46"/>
  <c r="H107" i="46"/>
  <c r="B107" i="46"/>
  <c r="I250" i="46"/>
  <c r="C250" i="46"/>
  <c r="A250" i="46"/>
  <c r="E250" i="46"/>
  <c r="J250" i="46"/>
  <c r="F250" i="46"/>
  <c r="H250" i="46"/>
  <c r="B250" i="46"/>
  <c r="G250" i="46"/>
  <c r="J186" i="46"/>
  <c r="F186" i="46"/>
  <c r="H186" i="46"/>
  <c r="B186" i="46"/>
  <c r="G186" i="46"/>
  <c r="I186" i="46"/>
  <c r="C186" i="46"/>
  <c r="A186" i="46"/>
  <c r="E186" i="46"/>
  <c r="I122" i="46"/>
  <c r="C122" i="46"/>
  <c r="A122" i="46"/>
  <c r="E122" i="46"/>
  <c r="J122" i="46"/>
  <c r="F122" i="46"/>
  <c r="H122" i="46"/>
  <c r="B122" i="46"/>
  <c r="G122" i="46"/>
  <c r="L400" i="28"/>
  <c r="AJ400" i="28"/>
  <c r="AI400" i="28"/>
  <c r="AH400" i="28"/>
  <c r="AG400" i="28"/>
  <c r="AF400" i="28"/>
  <c r="AE400" i="28"/>
  <c r="M400" i="28"/>
  <c r="B400" i="28"/>
  <c r="AC400" i="28"/>
  <c r="AB400" i="28"/>
  <c r="AA400" i="28"/>
  <c r="Z400" i="28"/>
  <c r="Y400" i="28"/>
  <c r="X400" i="28"/>
  <c r="W400" i="28"/>
  <c r="N400" i="28"/>
  <c r="AD400" i="28"/>
  <c r="U400" i="28"/>
  <c r="T400" i="28"/>
  <c r="S400" i="28"/>
  <c r="R400" i="28"/>
  <c r="Q400" i="28"/>
  <c r="P400" i="28"/>
  <c r="O400" i="28"/>
  <c r="V400" i="28"/>
  <c r="K400" i="28"/>
  <c r="H400" i="28"/>
  <c r="G400" i="28"/>
  <c r="F400" i="28"/>
  <c r="E400" i="28"/>
  <c r="D400" i="28"/>
  <c r="C400" i="28"/>
  <c r="AD336" i="28"/>
  <c r="U336" i="28"/>
  <c r="T336" i="28"/>
  <c r="S336" i="28"/>
  <c r="R336" i="28"/>
  <c r="Q336" i="28"/>
  <c r="P336" i="28"/>
  <c r="O336" i="28"/>
  <c r="V336" i="28"/>
  <c r="K336" i="28"/>
  <c r="H336" i="28"/>
  <c r="G336" i="28"/>
  <c r="F336" i="28"/>
  <c r="E336" i="28"/>
  <c r="D336" i="28"/>
  <c r="C336" i="28"/>
  <c r="L336" i="28"/>
  <c r="AJ336" i="28"/>
  <c r="AI336" i="28"/>
  <c r="AH336" i="28"/>
  <c r="AG336" i="28"/>
  <c r="AF336" i="28"/>
  <c r="AE336" i="28"/>
  <c r="M336" i="28"/>
  <c r="B336" i="28"/>
  <c r="AC336" i="28"/>
  <c r="AB336" i="28"/>
  <c r="AA336" i="28"/>
  <c r="Z336" i="28"/>
  <c r="Y336" i="28"/>
  <c r="X336" i="28"/>
  <c r="W336" i="28"/>
  <c r="N336" i="28"/>
  <c r="L272" i="28"/>
  <c r="AJ272" i="28"/>
  <c r="AI272" i="28"/>
  <c r="AH272" i="28"/>
  <c r="AG272" i="28"/>
  <c r="AF272" i="28"/>
  <c r="AE272" i="28"/>
  <c r="M272" i="28"/>
  <c r="B272" i="28"/>
  <c r="AC272" i="28"/>
  <c r="AB272" i="28"/>
  <c r="AA272" i="28"/>
  <c r="Z272" i="28"/>
  <c r="Y272" i="28"/>
  <c r="X272" i="28"/>
  <c r="W272" i="28"/>
  <c r="N272" i="28"/>
  <c r="AD272" i="28"/>
  <c r="U272" i="28"/>
  <c r="T272" i="28"/>
  <c r="S272" i="28"/>
  <c r="R272" i="28"/>
  <c r="Q272" i="28"/>
  <c r="P272" i="28"/>
  <c r="O272" i="28"/>
  <c r="V272" i="28"/>
  <c r="K272" i="28"/>
  <c r="H272" i="28"/>
  <c r="G272" i="28"/>
  <c r="F272" i="28"/>
  <c r="E272" i="28"/>
  <c r="D272" i="28"/>
  <c r="C272" i="28"/>
  <c r="AD208" i="28"/>
  <c r="U208" i="28"/>
  <c r="T208" i="28"/>
  <c r="S208" i="28"/>
  <c r="R208" i="28"/>
  <c r="Q208" i="28"/>
  <c r="P208" i="28"/>
  <c r="O208" i="28"/>
  <c r="V208" i="28"/>
  <c r="K208" i="28"/>
  <c r="H208" i="28"/>
  <c r="G208" i="28"/>
  <c r="F208" i="28"/>
  <c r="E208" i="28"/>
  <c r="D208" i="28"/>
  <c r="C208" i="28"/>
  <c r="L208" i="28"/>
  <c r="AJ208" i="28"/>
  <c r="AI208" i="28"/>
  <c r="AH208" i="28"/>
  <c r="AG208" i="28"/>
  <c r="AF208" i="28"/>
  <c r="AE208" i="28"/>
  <c r="M208" i="28"/>
  <c r="B208" i="28"/>
  <c r="AC208" i="28"/>
  <c r="AB208" i="28"/>
  <c r="AA208" i="28"/>
  <c r="Z208" i="28"/>
  <c r="Y208" i="28"/>
  <c r="X208" i="28"/>
  <c r="W208" i="28"/>
  <c r="N208" i="28"/>
  <c r="L144" i="28"/>
  <c r="AJ144" i="28"/>
  <c r="AI144" i="28"/>
  <c r="AH144" i="28"/>
  <c r="AG144" i="28"/>
  <c r="AF144" i="28"/>
  <c r="AE144" i="28"/>
  <c r="M144" i="28"/>
  <c r="B144" i="28"/>
  <c r="AC144" i="28"/>
  <c r="AB144" i="28"/>
  <c r="AA144" i="28"/>
  <c r="Z144" i="28"/>
  <c r="Y144" i="28"/>
  <c r="X144" i="28"/>
  <c r="W144" i="28"/>
  <c r="N144" i="28"/>
  <c r="AD144" i="28"/>
  <c r="U144" i="28"/>
  <c r="T144" i="28"/>
  <c r="S144" i="28"/>
  <c r="R144" i="28"/>
  <c r="Q144" i="28"/>
  <c r="P144" i="28"/>
  <c r="O144" i="28"/>
  <c r="V144" i="28"/>
  <c r="K144" i="28"/>
  <c r="H144" i="28"/>
  <c r="G144" i="28"/>
  <c r="F144" i="28"/>
  <c r="E144" i="28"/>
  <c r="D144" i="28"/>
  <c r="C144" i="28"/>
  <c r="AD80" i="28"/>
  <c r="U80" i="28"/>
  <c r="T80" i="28"/>
  <c r="S80" i="28"/>
  <c r="R80" i="28"/>
  <c r="Q80" i="28"/>
  <c r="P80" i="28"/>
  <c r="O80" i="28"/>
  <c r="V80" i="28"/>
  <c r="K80" i="28"/>
  <c r="H80" i="28"/>
  <c r="G80" i="28"/>
  <c r="F80" i="28"/>
  <c r="E80" i="28"/>
  <c r="D80" i="28"/>
  <c r="C80" i="28"/>
  <c r="L80" i="28"/>
  <c r="AJ80" i="28"/>
  <c r="AI80" i="28"/>
  <c r="AH80" i="28"/>
  <c r="AG80" i="28"/>
  <c r="AF80" i="28"/>
  <c r="AE80" i="28"/>
  <c r="M80" i="28"/>
  <c r="B80" i="28"/>
  <c r="AC80" i="28"/>
  <c r="AB80" i="28"/>
  <c r="AA80" i="28"/>
  <c r="Z80" i="28"/>
  <c r="Y80" i="28"/>
  <c r="X80" i="28"/>
  <c r="W80" i="28"/>
  <c r="N80" i="28"/>
  <c r="O29" i="28"/>
  <c r="L29" i="28"/>
  <c r="K29" i="28"/>
  <c r="AE29" i="28"/>
  <c r="AD29" i="28"/>
  <c r="W29" i="28"/>
  <c r="AC29" i="28"/>
  <c r="M29" i="28"/>
  <c r="B29" i="28"/>
  <c r="C29" i="28"/>
  <c r="AG29" i="28"/>
  <c r="AF29" i="28"/>
  <c r="Y29" i="28"/>
  <c r="X29" i="28"/>
  <c r="Q29" i="28"/>
  <c r="V29" i="28"/>
  <c r="N29" i="28"/>
  <c r="AH29" i="28"/>
  <c r="AA29" i="28"/>
  <c r="Z29" i="28"/>
  <c r="S29" i="28"/>
  <c r="R29" i="28"/>
  <c r="F29" i="28"/>
  <c r="E29" i="28"/>
  <c r="P29" i="28"/>
  <c r="AB29" i="28"/>
  <c r="U29" i="28"/>
  <c r="T29" i="28"/>
  <c r="H29" i="28"/>
  <c r="G29" i="28"/>
  <c r="AJ29" i="28"/>
  <c r="AI29" i="28"/>
  <c r="D29" i="28"/>
  <c r="AJ351" i="28"/>
  <c r="AI351" i="28"/>
  <c r="AH351" i="28"/>
  <c r="AG351" i="28"/>
  <c r="AF351" i="28"/>
  <c r="AE351" i="28"/>
  <c r="AD351" i="28"/>
  <c r="U351" i="28"/>
  <c r="AB351" i="28"/>
  <c r="AA351" i="28"/>
  <c r="Z351" i="28"/>
  <c r="Y351" i="28"/>
  <c r="X351" i="28"/>
  <c r="W351" i="28"/>
  <c r="V351" i="28"/>
  <c r="K351" i="28"/>
  <c r="T351" i="28"/>
  <c r="S351" i="28"/>
  <c r="R351" i="28"/>
  <c r="Q351" i="28"/>
  <c r="P351" i="28"/>
  <c r="O351" i="28"/>
  <c r="L351" i="28"/>
  <c r="N351" i="28"/>
  <c r="B351" i="28"/>
  <c r="H351" i="28"/>
  <c r="G351" i="28"/>
  <c r="F351" i="28"/>
  <c r="E351" i="28"/>
  <c r="D351" i="28"/>
  <c r="C351" i="28"/>
  <c r="AC351" i="28"/>
  <c r="M351" i="28"/>
  <c r="T287" i="28"/>
  <c r="S287" i="28"/>
  <c r="R287" i="28"/>
  <c r="Q287" i="28"/>
  <c r="P287" i="28"/>
  <c r="O287" i="28"/>
  <c r="L287" i="28"/>
  <c r="N287" i="28"/>
  <c r="B287" i="28"/>
  <c r="H287" i="28"/>
  <c r="G287" i="28"/>
  <c r="F287" i="28"/>
  <c r="E287" i="28"/>
  <c r="D287" i="28"/>
  <c r="C287" i="28"/>
  <c r="AC287" i="28"/>
  <c r="M287" i="28"/>
  <c r="AJ287" i="28"/>
  <c r="AI287" i="28"/>
  <c r="AH287" i="28"/>
  <c r="AG287" i="28"/>
  <c r="AF287" i="28"/>
  <c r="AE287" i="28"/>
  <c r="AD287" i="28"/>
  <c r="U287" i="28"/>
  <c r="AB287" i="28"/>
  <c r="AA287" i="28"/>
  <c r="Z287" i="28"/>
  <c r="Y287" i="28"/>
  <c r="X287" i="28"/>
  <c r="W287" i="28"/>
  <c r="V287" i="28"/>
  <c r="K287" i="28"/>
  <c r="AJ223" i="28"/>
  <c r="AI223" i="28"/>
  <c r="AH223" i="28"/>
  <c r="AG223" i="28"/>
  <c r="AF223" i="28"/>
  <c r="AE223" i="28"/>
  <c r="AD223" i="28"/>
  <c r="U223" i="28"/>
  <c r="AB223" i="28"/>
  <c r="AA223" i="28"/>
  <c r="Z223" i="28"/>
  <c r="Y223" i="28"/>
  <c r="X223" i="28"/>
  <c r="W223" i="28"/>
  <c r="V223" i="28"/>
  <c r="K223" i="28"/>
  <c r="T223" i="28"/>
  <c r="S223" i="28"/>
  <c r="R223" i="28"/>
  <c r="Q223" i="28"/>
  <c r="P223" i="28"/>
  <c r="O223" i="28"/>
  <c r="L223" i="28"/>
  <c r="N223" i="28"/>
  <c r="B223" i="28"/>
  <c r="H223" i="28"/>
  <c r="G223" i="28"/>
  <c r="F223" i="28"/>
  <c r="E223" i="28"/>
  <c r="D223" i="28"/>
  <c r="C223" i="28"/>
  <c r="AC223" i="28"/>
  <c r="M223" i="28"/>
  <c r="T159" i="28"/>
  <c r="S159" i="28"/>
  <c r="R159" i="28"/>
  <c r="Q159" i="28"/>
  <c r="P159" i="28"/>
  <c r="O159" i="28"/>
  <c r="L159" i="28"/>
  <c r="N159" i="28"/>
  <c r="B159" i="28"/>
  <c r="H159" i="28"/>
  <c r="G159" i="28"/>
  <c r="F159" i="28"/>
  <c r="E159" i="28"/>
  <c r="D159" i="28"/>
  <c r="C159" i="28"/>
  <c r="AC159" i="28"/>
  <c r="M159" i="28"/>
  <c r="AJ159" i="28"/>
  <c r="AI159" i="28"/>
  <c r="AH159" i="28"/>
  <c r="AG159" i="28"/>
  <c r="AF159" i="28"/>
  <c r="AE159" i="28"/>
  <c r="AD159" i="28"/>
  <c r="U159" i="28"/>
  <c r="AB159" i="28"/>
  <c r="AA159" i="28"/>
  <c r="Z159" i="28"/>
  <c r="Y159" i="28"/>
  <c r="X159" i="28"/>
  <c r="W159" i="28"/>
  <c r="V159" i="28"/>
  <c r="K159" i="28"/>
  <c r="AJ95" i="28"/>
  <c r="AI95" i="28"/>
  <c r="AH95" i="28"/>
  <c r="AG95" i="28"/>
  <c r="AF95" i="28"/>
  <c r="AE95" i="28"/>
  <c r="AD95" i="28"/>
  <c r="U95" i="28"/>
  <c r="AB95" i="28"/>
  <c r="AA95" i="28"/>
  <c r="Z95" i="28"/>
  <c r="Y95" i="28"/>
  <c r="X95" i="28"/>
  <c r="W95" i="28"/>
  <c r="V95" i="28"/>
  <c r="K95" i="28"/>
  <c r="T95" i="28"/>
  <c r="S95" i="28"/>
  <c r="R95" i="28"/>
  <c r="Q95" i="28"/>
  <c r="P95" i="28"/>
  <c r="O95" i="28"/>
  <c r="L95" i="28"/>
  <c r="N95" i="28"/>
  <c r="B95" i="28"/>
  <c r="H95" i="28"/>
  <c r="G95" i="28"/>
  <c r="F95" i="28"/>
  <c r="E95" i="28"/>
  <c r="D95" i="28"/>
  <c r="C95" i="28"/>
  <c r="AC95" i="28"/>
  <c r="M95" i="28"/>
  <c r="T55" i="28"/>
  <c r="S55" i="28"/>
  <c r="R55" i="28"/>
  <c r="G55" i="28"/>
  <c r="AG55" i="28"/>
  <c r="AF55" i="28"/>
  <c r="AE55" i="28"/>
  <c r="N55" i="28"/>
  <c r="B55" i="28"/>
  <c r="L55" i="28"/>
  <c r="K55" i="28"/>
  <c r="H55" i="28"/>
  <c r="AB55" i="28"/>
  <c r="AA55" i="28"/>
  <c r="Z55" i="28"/>
  <c r="U55" i="28"/>
  <c r="M55" i="28"/>
  <c r="AJ55" i="28"/>
  <c r="AI55" i="28"/>
  <c r="AH55" i="28"/>
  <c r="AC55" i="28"/>
  <c r="V55" i="28"/>
  <c r="Q55" i="28"/>
  <c r="P55" i="28"/>
  <c r="O55" i="28"/>
  <c r="AD55" i="28"/>
  <c r="Y55" i="28"/>
  <c r="X55" i="28"/>
  <c r="W55" i="28"/>
  <c r="F55" i="28"/>
  <c r="E55" i="28"/>
  <c r="D55" i="28"/>
  <c r="C55" i="28"/>
  <c r="Z366" i="28"/>
  <c r="Y366" i="28"/>
  <c r="X366" i="28"/>
  <c r="W366" i="28"/>
  <c r="AD366" i="28"/>
  <c r="U366" i="28"/>
  <c r="T366" i="28"/>
  <c r="S366" i="28"/>
  <c r="R366" i="28"/>
  <c r="Q366" i="28"/>
  <c r="P366" i="28"/>
  <c r="O366" i="28"/>
  <c r="V366" i="28"/>
  <c r="K366" i="28"/>
  <c r="H366" i="28"/>
  <c r="G366" i="28"/>
  <c r="F366" i="28"/>
  <c r="E366" i="28"/>
  <c r="D366" i="28"/>
  <c r="C366" i="28"/>
  <c r="L366" i="28"/>
  <c r="AJ366" i="28"/>
  <c r="AI366" i="28"/>
  <c r="M366" i="28"/>
  <c r="AH366" i="28"/>
  <c r="AG366" i="28"/>
  <c r="AF366" i="28"/>
  <c r="AE366" i="28"/>
  <c r="B366" i="28"/>
  <c r="AC366" i="28"/>
  <c r="AB366" i="28"/>
  <c r="AA366" i="28"/>
  <c r="N366" i="28"/>
  <c r="R302" i="28"/>
  <c r="Q302" i="28"/>
  <c r="P302" i="28"/>
  <c r="O302" i="28"/>
  <c r="L302" i="28"/>
  <c r="AJ302" i="28"/>
  <c r="AI302" i="28"/>
  <c r="M302" i="28"/>
  <c r="B302" i="28"/>
  <c r="F302" i="28"/>
  <c r="E302" i="28"/>
  <c r="D302" i="28"/>
  <c r="C302" i="28"/>
  <c r="AC302" i="28"/>
  <c r="AB302" i="28"/>
  <c r="AA302" i="28"/>
  <c r="N302" i="28"/>
  <c r="AH302" i="28"/>
  <c r="AG302" i="28"/>
  <c r="AF302" i="28"/>
  <c r="AE302" i="28"/>
  <c r="AD302" i="28"/>
  <c r="U302" i="28"/>
  <c r="T302" i="28"/>
  <c r="S302" i="28"/>
  <c r="Z302" i="28"/>
  <c r="Y302" i="28"/>
  <c r="X302" i="28"/>
  <c r="W302" i="28"/>
  <c r="V302" i="28"/>
  <c r="K302" i="28"/>
  <c r="H302" i="28"/>
  <c r="G302" i="28"/>
  <c r="AH238" i="28"/>
  <c r="AG238" i="28"/>
  <c r="AF238" i="28"/>
  <c r="AE238" i="28"/>
  <c r="AD238" i="28"/>
  <c r="U238" i="28"/>
  <c r="T238" i="28"/>
  <c r="S238" i="28"/>
  <c r="Z238" i="28"/>
  <c r="Y238" i="28"/>
  <c r="X238" i="28"/>
  <c r="W238" i="28"/>
  <c r="V238" i="28"/>
  <c r="K238" i="28"/>
  <c r="H238" i="28"/>
  <c r="G238" i="28"/>
  <c r="R238" i="28"/>
  <c r="Q238" i="28"/>
  <c r="P238" i="28"/>
  <c r="O238" i="28"/>
  <c r="L238" i="28"/>
  <c r="AJ238" i="28"/>
  <c r="AI238" i="28"/>
  <c r="M238" i="28"/>
  <c r="B238" i="28"/>
  <c r="F238" i="28"/>
  <c r="E238" i="28"/>
  <c r="D238" i="28"/>
  <c r="C238" i="28"/>
  <c r="AC238" i="28"/>
  <c r="AB238" i="28"/>
  <c r="AA238" i="28"/>
  <c r="N238" i="28"/>
  <c r="R174" i="28"/>
  <c r="Q174" i="28"/>
  <c r="P174" i="28"/>
  <c r="O174" i="28"/>
  <c r="L174" i="28"/>
  <c r="AJ174" i="28"/>
  <c r="AI174" i="28"/>
  <c r="M174" i="28"/>
  <c r="B174" i="28"/>
  <c r="F174" i="28"/>
  <c r="E174" i="28"/>
  <c r="D174" i="28"/>
  <c r="C174" i="28"/>
  <c r="AC174" i="28"/>
  <c r="AB174" i="28"/>
  <c r="AA174" i="28"/>
  <c r="N174" i="28"/>
  <c r="AH174" i="28"/>
  <c r="AG174" i="28"/>
  <c r="AF174" i="28"/>
  <c r="AE174" i="28"/>
  <c r="AD174" i="28"/>
  <c r="U174" i="28"/>
  <c r="T174" i="28"/>
  <c r="S174" i="28"/>
  <c r="Z174" i="28"/>
  <c r="Y174" i="28"/>
  <c r="X174" i="28"/>
  <c r="W174" i="28"/>
  <c r="V174" i="28"/>
  <c r="K174" i="28"/>
  <c r="H174" i="28"/>
  <c r="G174" i="28"/>
  <c r="AH110" i="28"/>
  <c r="AG110" i="28"/>
  <c r="AF110" i="28"/>
  <c r="AE110" i="28"/>
  <c r="AD110" i="28"/>
  <c r="U110" i="28"/>
  <c r="T110" i="28"/>
  <c r="S110" i="28"/>
  <c r="Z110" i="28"/>
  <c r="Y110" i="28"/>
  <c r="X110" i="28"/>
  <c r="W110" i="28"/>
  <c r="V110" i="28"/>
  <c r="K110" i="28"/>
  <c r="H110" i="28"/>
  <c r="R110" i="28"/>
  <c r="Q110" i="28"/>
  <c r="P110" i="28"/>
  <c r="O110" i="28"/>
  <c r="L110" i="28"/>
  <c r="AJ110" i="28"/>
  <c r="AI110" i="28"/>
  <c r="B110" i="28"/>
  <c r="F110" i="28"/>
  <c r="E110" i="28"/>
  <c r="D110" i="28"/>
  <c r="C110" i="28"/>
  <c r="AC110" i="28"/>
  <c r="AB110" i="28"/>
  <c r="AA110" i="28"/>
  <c r="G110" i="28"/>
  <c r="M110" i="28"/>
  <c r="N110" i="28"/>
  <c r="T36" i="28"/>
  <c r="S36" i="28"/>
  <c r="R36" i="28"/>
  <c r="G36" i="28"/>
  <c r="AG36" i="28"/>
  <c r="AF36" i="28"/>
  <c r="AE36" i="28"/>
  <c r="M36" i="28"/>
  <c r="B36" i="28"/>
  <c r="L36" i="28"/>
  <c r="K36" i="28"/>
  <c r="H36" i="28"/>
  <c r="AB36" i="28"/>
  <c r="AA36" i="28"/>
  <c r="Z36" i="28"/>
  <c r="U36" i="28"/>
  <c r="N36" i="28"/>
  <c r="AJ36" i="28"/>
  <c r="AI36" i="28"/>
  <c r="AH36" i="28"/>
  <c r="AC36" i="28"/>
  <c r="V36" i="28"/>
  <c r="Q36" i="28"/>
  <c r="P36" i="28"/>
  <c r="O36" i="28"/>
  <c r="AD36" i="28"/>
  <c r="Y36" i="28"/>
  <c r="X36" i="28"/>
  <c r="W36" i="28"/>
  <c r="F36" i="28"/>
  <c r="E36" i="28"/>
  <c r="D36" i="28"/>
  <c r="C36" i="28"/>
  <c r="X381" i="28"/>
  <c r="W381" i="28"/>
  <c r="AD381" i="28"/>
  <c r="U381" i="28"/>
  <c r="T381" i="28"/>
  <c r="S381" i="28"/>
  <c r="R381" i="28"/>
  <c r="Q381" i="28"/>
  <c r="P381" i="28"/>
  <c r="O381" i="28"/>
  <c r="V381" i="28"/>
  <c r="K381" i="28"/>
  <c r="H381" i="28"/>
  <c r="G381" i="28"/>
  <c r="F381" i="28"/>
  <c r="E381" i="28"/>
  <c r="D381" i="28"/>
  <c r="C381" i="28"/>
  <c r="L381" i="28"/>
  <c r="AJ381" i="28"/>
  <c r="AI381" i="28"/>
  <c r="AH381" i="28"/>
  <c r="AG381" i="28"/>
  <c r="M381" i="28"/>
  <c r="AF381" i="28"/>
  <c r="AE381" i="28"/>
  <c r="B381" i="28"/>
  <c r="AC381" i="28"/>
  <c r="AB381" i="28"/>
  <c r="AA381" i="28"/>
  <c r="Z381" i="28"/>
  <c r="Y381" i="28"/>
  <c r="N381" i="28"/>
  <c r="P317" i="28"/>
  <c r="O317" i="28"/>
  <c r="L317" i="28"/>
  <c r="AJ317" i="28"/>
  <c r="AI317" i="28"/>
  <c r="AH317" i="28"/>
  <c r="AG317" i="28"/>
  <c r="M317" i="28"/>
  <c r="B317" i="28"/>
  <c r="D317" i="28"/>
  <c r="C317" i="28"/>
  <c r="AC317" i="28"/>
  <c r="AB317" i="28"/>
  <c r="AA317" i="28"/>
  <c r="Z317" i="28"/>
  <c r="Y317" i="28"/>
  <c r="N317" i="28"/>
  <c r="AF317" i="28"/>
  <c r="AE317" i="28"/>
  <c r="AD317" i="28"/>
  <c r="U317" i="28"/>
  <c r="T317" i="28"/>
  <c r="S317" i="28"/>
  <c r="R317" i="28"/>
  <c r="Q317" i="28"/>
  <c r="X317" i="28"/>
  <c r="W317" i="28"/>
  <c r="V317" i="28"/>
  <c r="K317" i="28"/>
  <c r="H317" i="28"/>
  <c r="G317" i="28"/>
  <c r="F317" i="28"/>
  <c r="E317" i="28"/>
  <c r="AF253" i="28"/>
  <c r="AE253" i="28"/>
  <c r="AD253" i="28"/>
  <c r="U253" i="28"/>
  <c r="T253" i="28"/>
  <c r="S253" i="28"/>
  <c r="R253" i="28"/>
  <c r="Q253" i="28"/>
  <c r="X253" i="28"/>
  <c r="W253" i="28"/>
  <c r="V253" i="28"/>
  <c r="K253" i="28"/>
  <c r="H253" i="28"/>
  <c r="G253" i="28"/>
  <c r="F253" i="28"/>
  <c r="E253" i="28"/>
  <c r="P253" i="28"/>
  <c r="O253" i="28"/>
  <c r="L253" i="28"/>
  <c r="AJ253" i="28"/>
  <c r="AI253" i="28"/>
  <c r="AH253" i="28"/>
  <c r="AG253" i="28"/>
  <c r="M253" i="28"/>
  <c r="B253" i="28"/>
  <c r="D253" i="28"/>
  <c r="C253" i="28"/>
  <c r="AC253" i="28"/>
  <c r="AB253" i="28"/>
  <c r="AA253" i="28"/>
  <c r="Z253" i="28"/>
  <c r="Y253" i="28"/>
  <c r="N253" i="28"/>
  <c r="P189" i="28"/>
  <c r="O189" i="28"/>
  <c r="L189" i="28"/>
  <c r="AJ189" i="28"/>
  <c r="AH189" i="28"/>
  <c r="AG189" i="28"/>
  <c r="G189" i="28"/>
  <c r="M189" i="28"/>
  <c r="B189" i="28"/>
  <c r="D189" i="28"/>
  <c r="C189" i="28"/>
  <c r="AC189" i="28"/>
  <c r="AB189" i="28"/>
  <c r="Z189" i="28"/>
  <c r="Y189" i="28"/>
  <c r="AI189" i="28"/>
  <c r="N189" i="28"/>
  <c r="AF189" i="28"/>
  <c r="AE189" i="28"/>
  <c r="AD189" i="28"/>
  <c r="U189" i="28"/>
  <c r="T189" i="28"/>
  <c r="R189" i="28"/>
  <c r="Q189" i="28"/>
  <c r="AA189" i="28"/>
  <c r="X189" i="28"/>
  <c r="W189" i="28"/>
  <c r="V189" i="28"/>
  <c r="K189" i="28"/>
  <c r="H189" i="28"/>
  <c r="F189" i="28"/>
  <c r="E189" i="28"/>
  <c r="S189" i="28"/>
  <c r="AF125" i="28"/>
  <c r="AE125" i="28"/>
  <c r="AD125" i="28"/>
  <c r="U125" i="28"/>
  <c r="T125" i="28"/>
  <c r="S125" i="28"/>
  <c r="R125" i="28"/>
  <c r="Q125" i="28"/>
  <c r="X125" i="28"/>
  <c r="W125" i="28"/>
  <c r="V125" i="28"/>
  <c r="K125" i="28"/>
  <c r="H125" i="28"/>
  <c r="G125" i="28"/>
  <c r="F125" i="28"/>
  <c r="E125" i="28"/>
  <c r="P125" i="28"/>
  <c r="O125" i="28"/>
  <c r="L125" i="28"/>
  <c r="AJ125" i="28"/>
  <c r="AI125" i="28"/>
  <c r="AH125" i="28"/>
  <c r="AG125" i="28"/>
  <c r="M125" i="28"/>
  <c r="B125" i="28"/>
  <c r="D125" i="28"/>
  <c r="C125" i="28"/>
  <c r="AC125" i="28"/>
  <c r="AB125" i="28"/>
  <c r="AA125" i="28"/>
  <c r="Z125" i="28"/>
  <c r="Y125" i="28"/>
  <c r="N125" i="28"/>
  <c r="P61" i="28"/>
  <c r="O61" i="28"/>
  <c r="L61" i="28"/>
  <c r="AJ61" i="28"/>
  <c r="AI61" i="28"/>
  <c r="AH61" i="28"/>
  <c r="AG61" i="28"/>
  <c r="M61" i="28"/>
  <c r="B61" i="28"/>
  <c r="D61" i="28"/>
  <c r="C61" i="28"/>
  <c r="AC61" i="28"/>
  <c r="AB61" i="28"/>
  <c r="AA61" i="28"/>
  <c r="Z61" i="28"/>
  <c r="Y61" i="28"/>
  <c r="N61" i="28"/>
  <c r="AF61" i="28"/>
  <c r="AE61" i="28"/>
  <c r="AD61" i="28"/>
  <c r="U61" i="28"/>
  <c r="T61" i="28"/>
  <c r="S61" i="28"/>
  <c r="R61" i="28"/>
  <c r="Q61" i="28"/>
  <c r="X61" i="28"/>
  <c r="W61" i="28"/>
  <c r="V61" i="28"/>
  <c r="K61" i="28"/>
  <c r="H61" i="28"/>
  <c r="G61" i="28"/>
  <c r="F61" i="28"/>
  <c r="E61" i="28"/>
  <c r="A279" i="46"/>
  <c r="E279" i="46"/>
  <c r="G279" i="46"/>
  <c r="J279" i="46"/>
  <c r="F279" i="46"/>
  <c r="H279" i="46"/>
  <c r="B279" i="46"/>
  <c r="I279" i="46"/>
  <c r="C279" i="46"/>
  <c r="A354" i="46"/>
  <c r="E354" i="46"/>
  <c r="J354" i="46"/>
  <c r="F354" i="46"/>
  <c r="B354" i="46"/>
  <c r="G354" i="46"/>
  <c r="I354" i="46"/>
  <c r="C354" i="46"/>
  <c r="H354" i="46"/>
  <c r="B290" i="46"/>
  <c r="G290" i="46"/>
  <c r="I290" i="46"/>
  <c r="C290" i="46"/>
  <c r="H290" i="46"/>
  <c r="A290" i="46"/>
  <c r="E290" i="46"/>
  <c r="J290" i="46"/>
  <c r="F290" i="46"/>
  <c r="J217" i="46"/>
  <c r="F217" i="46"/>
  <c r="B217" i="46"/>
  <c r="G217" i="46"/>
  <c r="C217" i="46"/>
  <c r="H217" i="46"/>
  <c r="A217" i="46"/>
  <c r="E217" i="46"/>
  <c r="I217" i="46"/>
  <c r="C153" i="46"/>
  <c r="H153" i="46"/>
  <c r="A153" i="46"/>
  <c r="E153" i="46"/>
  <c r="I153" i="46"/>
  <c r="J153" i="46"/>
  <c r="F153" i="46"/>
  <c r="B153" i="46"/>
  <c r="G153" i="46"/>
  <c r="J89" i="46"/>
  <c r="F89" i="46"/>
  <c r="B89" i="46"/>
  <c r="G89" i="46"/>
  <c r="C89" i="46"/>
  <c r="H89" i="46"/>
  <c r="A89" i="46"/>
  <c r="E89" i="46"/>
  <c r="I89" i="46"/>
  <c r="G232" i="46"/>
  <c r="J232" i="46"/>
  <c r="C232" i="46"/>
  <c r="H232" i="46"/>
  <c r="B232" i="46"/>
  <c r="E232" i="46"/>
  <c r="I232" i="46"/>
  <c r="F232" i="46"/>
  <c r="A232" i="46"/>
  <c r="E168" i="46"/>
  <c r="I168" i="46"/>
  <c r="F168" i="46"/>
  <c r="A168" i="46"/>
  <c r="G168" i="46"/>
  <c r="J168" i="46"/>
  <c r="C168" i="46"/>
  <c r="H168" i="46"/>
  <c r="B168" i="46"/>
  <c r="G104" i="46"/>
  <c r="J104" i="46"/>
  <c r="C104" i="46"/>
  <c r="H104" i="46"/>
  <c r="B104" i="46"/>
  <c r="E104" i="46"/>
  <c r="I104" i="46"/>
  <c r="F104" i="46"/>
  <c r="A104" i="46"/>
  <c r="G247" i="46"/>
  <c r="J247" i="46"/>
  <c r="H247" i="46"/>
  <c r="B247" i="46"/>
  <c r="I247" i="46"/>
  <c r="C247" i="46"/>
  <c r="F247" i="46"/>
  <c r="A247" i="46"/>
  <c r="E247" i="46"/>
  <c r="I183" i="46"/>
  <c r="C183" i="46"/>
  <c r="F183" i="46"/>
  <c r="A183" i="46"/>
  <c r="E183" i="46"/>
  <c r="G183" i="46"/>
  <c r="J183" i="46"/>
  <c r="H183" i="46"/>
  <c r="B183" i="46"/>
  <c r="G119" i="46"/>
  <c r="J119" i="46"/>
  <c r="H119" i="46"/>
  <c r="B119" i="46"/>
  <c r="I119" i="46"/>
  <c r="C119" i="46"/>
  <c r="F119" i="46"/>
  <c r="A119" i="46"/>
  <c r="E119" i="46"/>
  <c r="J262" i="46"/>
  <c r="F262" i="46"/>
  <c r="H262" i="46"/>
  <c r="B262" i="46"/>
  <c r="G262" i="46"/>
  <c r="I262" i="46"/>
  <c r="C262" i="46"/>
  <c r="A262" i="46"/>
  <c r="E262" i="46"/>
  <c r="I198" i="46"/>
  <c r="C198" i="46"/>
  <c r="A198" i="46"/>
  <c r="E198" i="46"/>
  <c r="J198" i="46"/>
  <c r="F198" i="46"/>
  <c r="H198" i="46"/>
  <c r="B198" i="46"/>
  <c r="G198" i="46"/>
  <c r="J134" i="46"/>
  <c r="F134" i="46"/>
  <c r="H134" i="46"/>
  <c r="B134" i="46"/>
  <c r="G134" i="46"/>
  <c r="I134" i="46"/>
  <c r="C134" i="46"/>
  <c r="A134" i="46"/>
  <c r="E134" i="46"/>
  <c r="I70" i="46"/>
  <c r="C70" i="46"/>
  <c r="A70" i="46"/>
  <c r="E70" i="46"/>
  <c r="J70" i="46"/>
  <c r="F70" i="46"/>
  <c r="H70" i="46"/>
  <c r="B70" i="46"/>
  <c r="G70" i="46"/>
  <c r="L348" i="28"/>
  <c r="AJ348" i="28"/>
  <c r="AI348" i="28"/>
  <c r="AH348" i="28"/>
  <c r="AG348" i="28"/>
  <c r="AF348" i="28"/>
  <c r="AE348" i="28"/>
  <c r="M348" i="28"/>
  <c r="B348" i="28"/>
  <c r="AC348" i="28"/>
  <c r="AB348" i="28"/>
  <c r="AA348" i="28"/>
  <c r="Z348" i="28"/>
  <c r="Y348" i="28"/>
  <c r="X348" i="28"/>
  <c r="W348" i="28"/>
  <c r="N348" i="28"/>
  <c r="AD348" i="28"/>
  <c r="U348" i="28"/>
  <c r="T348" i="28"/>
  <c r="S348" i="28"/>
  <c r="R348" i="28"/>
  <c r="Q348" i="28"/>
  <c r="P348" i="28"/>
  <c r="O348" i="28"/>
  <c r="V348" i="28"/>
  <c r="K348" i="28"/>
  <c r="H348" i="28"/>
  <c r="G348" i="28"/>
  <c r="F348" i="28"/>
  <c r="E348" i="28"/>
  <c r="D348" i="28"/>
  <c r="C348" i="28"/>
  <c r="AD284" i="28"/>
  <c r="U284" i="28"/>
  <c r="T284" i="28"/>
  <c r="S284" i="28"/>
  <c r="R284" i="28"/>
  <c r="Q284" i="28"/>
  <c r="P284" i="28"/>
  <c r="O284" i="28"/>
  <c r="V284" i="28"/>
  <c r="K284" i="28"/>
  <c r="H284" i="28"/>
  <c r="G284" i="28"/>
  <c r="F284" i="28"/>
  <c r="E284" i="28"/>
  <c r="D284" i="28"/>
  <c r="C284" i="28"/>
  <c r="L284" i="28"/>
  <c r="AJ284" i="28"/>
  <c r="AI284" i="28"/>
  <c r="AH284" i="28"/>
  <c r="AG284" i="28"/>
  <c r="AF284" i="28"/>
  <c r="AE284" i="28"/>
  <c r="M284" i="28"/>
  <c r="B284" i="28"/>
  <c r="AC284" i="28"/>
  <c r="AB284" i="28"/>
  <c r="AA284" i="28"/>
  <c r="Z284" i="28"/>
  <c r="Y284" i="28"/>
  <c r="X284" i="28"/>
  <c r="W284" i="28"/>
  <c r="N284" i="28"/>
  <c r="L220" i="28"/>
  <c r="AJ220" i="28"/>
  <c r="AI220" i="28"/>
  <c r="AH220" i="28"/>
  <c r="AG220" i="28"/>
  <c r="AF220" i="28"/>
  <c r="AE220" i="28"/>
  <c r="M220" i="28"/>
  <c r="B220" i="28"/>
  <c r="AC220" i="28"/>
  <c r="AB220" i="28"/>
  <c r="AA220" i="28"/>
  <c r="Z220" i="28"/>
  <c r="Y220" i="28"/>
  <c r="X220" i="28"/>
  <c r="W220" i="28"/>
  <c r="N220" i="28"/>
  <c r="AD220" i="28"/>
  <c r="U220" i="28"/>
  <c r="T220" i="28"/>
  <c r="S220" i="28"/>
  <c r="R220" i="28"/>
  <c r="Q220" i="28"/>
  <c r="P220" i="28"/>
  <c r="O220" i="28"/>
  <c r="V220" i="28"/>
  <c r="K220" i="28"/>
  <c r="H220" i="28"/>
  <c r="G220" i="28"/>
  <c r="F220" i="28"/>
  <c r="E220" i="28"/>
  <c r="D220" i="28"/>
  <c r="C220" i="28"/>
  <c r="AD156" i="28"/>
  <c r="U156" i="28"/>
  <c r="T156" i="28"/>
  <c r="S156" i="28"/>
  <c r="R156" i="28"/>
  <c r="Q156" i="28"/>
  <c r="P156" i="28"/>
  <c r="O156" i="28"/>
  <c r="V156" i="28"/>
  <c r="K156" i="28"/>
  <c r="H156" i="28"/>
  <c r="G156" i="28"/>
  <c r="F156" i="28"/>
  <c r="E156" i="28"/>
  <c r="D156" i="28"/>
  <c r="C156" i="28"/>
  <c r="L156" i="28"/>
  <c r="AJ156" i="28"/>
  <c r="AI156" i="28"/>
  <c r="AH156" i="28"/>
  <c r="AG156" i="28"/>
  <c r="AF156" i="28"/>
  <c r="AE156" i="28"/>
  <c r="M156" i="28"/>
  <c r="B156" i="28"/>
  <c r="AC156" i="28"/>
  <c r="AB156" i="28"/>
  <c r="AA156" i="28"/>
  <c r="Z156" i="28"/>
  <c r="Y156" i="28"/>
  <c r="X156" i="28"/>
  <c r="W156" i="28"/>
  <c r="N156" i="28"/>
  <c r="L92" i="28"/>
  <c r="AJ92" i="28"/>
  <c r="AI92" i="28"/>
  <c r="AH92" i="28"/>
  <c r="AG92" i="28"/>
  <c r="AF92" i="28"/>
  <c r="AE92" i="28"/>
  <c r="M92" i="28"/>
  <c r="B92" i="28"/>
  <c r="AC92" i="28"/>
  <c r="AB92" i="28"/>
  <c r="AA92" i="28"/>
  <c r="Z92" i="28"/>
  <c r="Y92" i="28"/>
  <c r="X92" i="28"/>
  <c r="W92" i="28"/>
  <c r="N92" i="28"/>
  <c r="AD92" i="28"/>
  <c r="U92" i="28"/>
  <c r="T92" i="28"/>
  <c r="S92" i="28"/>
  <c r="R92" i="28"/>
  <c r="Q92" i="28"/>
  <c r="P92" i="28"/>
  <c r="O92" i="28"/>
  <c r="V92" i="28"/>
  <c r="K92" i="28"/>
  <c r="H92" i="28"/>
  <c r="G92" i="28"/>
  <c r="F92" i="28"/>
  <c r="E92" i="28"/>
  <c r="D92" i="28"/>
  <c r="C92" i="28"/>
  <c r="AJ53" i="28"/>
  <c r="AI53" i="28"/>
  <c r="AH53" i="28"/>
  <c r="AC53" i="28"/>
  <c r="V53" i="28"/>
  <c r="Q53" i="28"/>
  <c r="P53" i="28"/>
  <c r="O53" i="28"/>
  <c r="AD53" i="28"/>
  <c r="Y53" i="28"/>
  <c r="X53" i="28"/>
  <c r="W53" i="28"/>
  <c r="F53" i="28"/>
  <c r="E53" i="28"/>
  <c r="D53" i="28"/>
  <c r="C53" i="28"/>
  <c r="T53" i="28"/>
  <c r="S53" i="28"/>
  <c r="R53" i="28"/>
  <c r="G53" i="28"/>
  <c r="AG53" i="28"/>
  <c r="AF53" i="28"/>
  <c r="AE53" i="28"/>
  <c r="M53" i="28"/>
  <c r="B53" i="28"/>
  <c r="L53" i="28"/>
  <c r="K53" i="28"/>
  <c r="H53" i="28"/>
  <c r="AB53" i="28"/>
  <c r="AA53" i="28"/>
  <c r="Z53" i="28"/>
  <c r="U53" i="28"/>
  <c r="N53" i="28"/>
  <c r="T363" i="28"/>
  <c r="S363" i="28"/>
  <c r="R363" i="28"/>
  <c r="Q363" i="28"/>
  <c r="P363" i="28"/>
  <c r="O363" i="28"/>
  <c r="L363" i="28"/>
  <c r="N363" i="28"/>
  <c r="B363" i="28"/>
  <c r="H363" i="28"/>
  <c r="G363" i="28"/>
  <c r="F363" i="28"/>
  <c r="E363" i="28"/>
  <c r="D363" i="28"/>
  <c r="C363" i="28"/>
  <c r="AC363" i="28"/>
  <c r="M363" i="28"/>
  <c r="AJ363" i="28"/>
  <c r="AI363" i="28"/>
  <c r="AH363" i="28"/>
  <c r="AG363" i="28"/>
  <c r="AF363" i="28"/>
  <c r="AE363" i="28"/>
  <c r="AD363" i="28"/>
  <c r="U363" i="28"/>
  <c r="AB363" i="28"/>
  <c r="AA363" i="28"/>
  <c r="Z363" i="28"/>
  <c r="Y363" i="28"/>
  <c r="X363" i="28"/>
  <c r="W363" i="28"/>
  <c r="V363" i="28"/>
  <c r="K363" i="28"/>
  <c r="AJ299" i="28"/>
  <c r="AI299" i="28"/>
  <c r="AH299" i="28"/>
  <c r="AG299" i="28"/>
  <c r="AF299" i="28"/>
  <c r="AE299" i="28"/>
  <c r="AD299" i="28"/>
  <c r="U299" i="28"/>
  <c r="AB299" i="28"/>
  <c r="AA299" i="28"/>
  <c r="Z299" i="28"/>
  <c r="Y299" i="28"/>
  <c r="X299" i="28"/>
  <c r="W299" i="28"/>
  <c r="V299" i="28"/>
  <c r="K299" i="28"/>
  <c r="T299" i="28"/>
  <c r="S299" i="28"/>
  <c r="R299" i="28"/>
  <c r="Q299" i="28"/>
  <c r="P299" i="28"/>
  <c r="O299" i="28"/>
  <c r="L299" i="28"/>
  <c r="N299" i="28"/>
  <c r="B299" i="28"/>
  <c r="H299" i="28"/>
  <c r="G299" i="28"/>
  <c r="F299" i="28"/>
  <c r="E299" i="28"/>
  <c r="D299" i="28"/>
  <c r="C299" i="28"/>
  <c r="AC299" i="28"/>
  <c r="M299" i="28"/>
  <c r="T235" i="28"/>
  <c r="S235" i="28"/>
  <c r="R235" i="28"/>
  <c r="Q235" i="28"/>
  <c r="P235" i="28"/>
  <c r="O235" i="28"/>
  <c r="L235" i="28"/>
  <c r="N235" i="28"/>
  <c r="B235" i="28"/>
  <c r="H235" i="28"/>
  <c r="G235" i="28"/>
  <c r="F235" i="28"/>
  <c r="E235" i="28"/>
  <c r="D235" i="28"/>
  <c r="C235" i="28"/>
  <c r="AC235" i="28"/>
  <c r="M235" i="28"/>
  <c r="AJ235" i="28"/>
  <c r="AI235" i="28"/>
  <c r="AH235" i="28"/>
  <c r="AG235" i="28"/>
  <c r="AF235" i="28"/>
  <c r="AE235" i="28"/>
  <c r="AD235" i="28"/>
  <c r="U235" i="28"/>
  <c r="AB235" i="28"/>
  <c r="AA235" i="28"/>
  <c r="Z235" i="28"/>
  <c r="Y235" i="28"/>
  <c r="X235" i="28"/>
  <c r="W235" i="28"/>
  <c r="V235" i="28"/>
  <c r="K235" i="28"/>
  <c r="AJ171" i="28"/>
  <c r="AI171" i="28"/>
  <c r="AH171" i="28"/>
  <c r="AG171" i="28"/>
  <c r="AF171" i="28"/>
  <c r="AE171" i="28"/>
  <c r="AD171" i="28"/>
  <c r="U171" i="28"/>
  <c r="AB171" i="28"/>
  <c r="AA171" i="28"/>
  <c r="Z171" i="28"/>
  <c r="Y171" i="28"/>
  <c r="X171" i="28"/>
  <c r="W171" i="28"/>
  <c r="V171" i="28"/>
  <c r="K171" i="28"/>
  <c r="T171" i="28"/>
  <c r="S171" i="28"/>
  <c r="R171" i="28"/>
  <c r="Q171" i="28"/>
  <c r="P171" i="28"/>
  <c r="O171" i="28"/>
  <c r="L171" i="28"/>
  <c r="N171" i="28"/>
  <c r="B171" i="28"/>
  <c r="H171" i="28"/>
  <c r="G171" i="28"/>
  <c r="F171" i="28"/>
  <c r="E171" i="28"/>
  <c r="D171" i="28"/>
  <c r="C171" i="28"/>
  <c r="AC171" i="28"/>
  <c r="M171" i="28"/>
  <c r="T107" i="28"/>
  <c r="S107" i="28"/>
  <c r="R107" i="28"/>
  <c r="Q107" i="28"/>
  <c r="P107" i="28"/>
  <c r="O107" i="28"/>
  <c r="L107" i="28"/>
  <c r="N107" i="28"/>
  <c r="B107" i="28"/>
  <c r="H107" i="28"/>
  <c r="G107" i="28"/>
  <c r="F107" i="28"/>
  <c r="E107" i="28"/>
  <c r="D107" i="28"/>
  <c r="C107" i="28"/>
  <c r="AC107" i="28"/>
  <c r="M107" i="28"/>
  <c r="AJ107" i="28"/>
  <c r="AI107" i="28"/>
  <c r="AH107" i="28"/>
  <c r="AG107" i="28"/>
  <c r="AF107" i="28"/>
  <c r="AE107" i="28"/>
  <c r="AD107" i="28"/>
  <c r="U107" i="28"/>
  <c r="AB107" i="28"/>
  <c r="AA107" i="28"/>
  <c r="Z107" i="28"/>
  <c r="Y107" i="28"/>
  <c r="X107" i="28"/>
  <c r="W107" i="28"/>
  <c r="V107" i="28"/>
  <c r="K107" i="28"/>
  <c r="AI26" i="28"/>
  <c r="D26" i="28"/>
  <c r="C26" i="28"/>
  <c r="AG26" i="28"/>
  <c r="AF26" i="28"/>
  <c r="Y26" i="28"/>
  <c r="X26" i="28"/>
  <c r="Q26" i="28"/>
  <c r="AC26" i="28"/>
  <c r="AH26" i="28"/>
  <c r="AA26" i="28"/>
  <c r="Z26" i="28"/>
  <c r="S26" i="28"/>
  <c r="R26" i="28"/>
  <c r="F26" i="28"/>
  <c r="E26" i="28"/>
  <c r="V26" i="28"/>
  <c r="AB26" i="28"/>
  <c r="U26" i="28"/>
  <c r="T26" i="28"/>
  <c r="H26" i="28"/>
  <c r="G26" i="28"/>
  <c r="AJ26" i="28"/>
  <c r="M26" i="28"/>
  <c r="B26" i="28"/>
  <c r="P26" i="28"/>
  <c r="O26" i="28"/>
  <c r="L26" i="28"/>
  <c r="K26" i="28"/>
  <c r="AE26" i="28"/>
  <c r="AD26" i="28"/>
  <c r="W26" i="28"/>
  <c r="N26" i="28"/>
  <c r="F378" i="28"/>
  <c r="E378" i="28"/>
  <c r="D378" i="28"/>
  <c r="C378" i="28"/>
  <c r="L378" i="28"/>
  <c r="AJ378" i="28"/>
  <c r="AI378" i="28"/>
  <c r="M378" i="28"/>
  <c r="AH378" i="28"/>
  <c r="AG378" i="28"/>
  <c r="AF378" i="28"/>
  <c r="AE378" i="28"/>
  <c r="B378" i="28"/>
  <c r="AC378" i="28"/>
  <c r="AB378" i="28"/>
  <c r="AA378" i="28"/>
  <c r="N378" i="28"/>
  <c r="Z378" i="28"/>
  <c r="Y378" i="28"/>
  <c r="X378" i="28"/>
  <c r="W378" i="28"/>
  <c r="AD378" i="28"/>
  <c r="U378" i="28"/>
  <c r="T378" i="28"/>
  <c r="S378" i="28"/>
  <c r="R378" i="28"/>
  <c r="Q378" i="28"/>
  <c r="P378" i="28"/>
  <c r="O378" i="28"/>
  <c r="V378" i="28"/>
  <c r="K378" i="28"/>
  <c r="H378" i="28"/>
  <c r="G378" i="28"/>
  <c r="AH314" i="28"/>
  <c r="AG314" i="28"/>
  <c r="AF314" i="28"/>
  <c r="AE314" i="28"/>
  <c r="AD314" i="28"/>
  <c r="U314" i="28"/>
  <c r="T314" i="28"/>
  <c r="S314" i="28"/>
  <c r="Z314" i="28"/>
  <c r="Y314" i="28"/>
  <c r="X314" i="28"/>
  <c r="W314" i="28"/>
  <c r="V314" i="28"/>
  <c r="K314" i="28"/>
  <c r="H314" i="28"/>
  <c r="G314" i="28"/>
  <c r="R314" i="28"/>
  <c r="Q314" i="28"/>
  <c r="P314" i="28"/>
  <c r="O314" i="28"/>
  <c r="L314" i="28"/>
  <c r="AJ314" i="28"/>
  <c r="AI314" i="28"/>
  <c r="M314" i="28"/>
  <c r="B314" i="28"/>
  <c r="F314" i="28"/>
  <c r="E314" i="28"/>
  <c r="D314" i="28"/>
  <c r="C314" i="28"/>
  <c r="AC314" i="28"/>
  <c r="AB314" i="28"/>
  <c r="AA314" i="28"/>
  <c r="N314" i="28"/>
  <c r="R250" i="28"/>
  <c r="Q250" i="28"/>
  <c r="P250" i="28"/>
  <c r="O250" i="28"/>
  <c r="L250" i="28"/>
  <c r="AJ250" i="28"/>
  <c r="AI250" i="28"/>
  <c r="M250" i="28"/>
  <c r="B250" i="28"/>
  <c r="F250" i="28"/>
  <c r="E250" i="28"/>
  <c r="D250" i="28"/>
  <c r="C250" i="28"/>
  <c r="AC250" i="28"/>
  <c r="AB250" i="28"/>
  <c r="AA250" i="28"/>
  <c r="N250" i="28"/>
  <c r="AH250" i="28"/>
  <c r="AG250" i="28"/>
  <c r="AF250" i="28"/>
  <c r="AE250" i="28"/>
  <c r="AD250" i="28"/>
  <c r="U250" i="28"/>
  <c r="T250" i="28"/>
  <c r="S250" i="28"/>
  <c r="Z250" i="28"/>
  <c r="Y250" i="28"/>
  <c r="X250" i="28"/>
  <c r="W250" i="28"/>
  <c r="V250" i="28"/>
  <c r="K250" i="28"/>
  <c r="H250" i="28"/>
  <c r="G250" i="28"/>
  <c r="AH186" i="28"/>
  <c r="AG186" i="28"/>
  <c r="AF186" i="28"/>
  <c r="AE186" i="28"/>
  <c r="AD186" i="28"/>
  <c r="AB186" i="28"/>
  <c r="AA186" i="28"/>
  <c r="U186" i="28"/>
  <c r="Z186" i="28"/>
  <c r="Y186" i="28"/>
  <c r="X186" i="28"/>
  <c r="W186" i="28"/>
  <c r="V186" i="28"/>
  <c r="T186" i="28"/>
  <c r="S186" i="28"/>
  <c r="K186" i="28"/>
  <c r="R186" i="28"/>
  <c r="Q186" i="28"/>
  <c r="P186" i="28"/>
  <c r="O186" i="28"/>
  <c r="L186" i="28"/>
  <c r="H186" i="28"/>
  <c r="G186" i="28"/>
  <c r="M186" i="28"/>
  <c r="B186" i="28"/>
  <c r="F186" i="28"/>
  <c r="E186" i="28"/>
  <c r="D186" i="28"/>
  <c r="C186" i="28"/>
  <c r="AJ186" i="28"/>
  <c r="AI186" i="28"/>
  <c r="AC186" i="28"/>
  <c r="N186" i="28"/>
  <c r="R122" i="28"/>
  <c r="Q122" i="28"/>
  <c r="P122" i="28"/>
  <c r="O122" i="28"/>
  <c r="L122" i="28"/>
  <c r="AJ122" i="28"/>
  <c r="AI122" i="28"/>
  <c r="M122" i="28"/>
  <c r="B122" i="28"/>
  <c r="F122" i="28"/>
  <c r="E122" i="28"/>
  <c r="D122" i="28"/>
  <c r="C122" i="28"/>
  <c r="AC122" i="28"/>
  <c r="AB122" i="28"/>
  <c r="AA122" i="28"/>
  <c r="N122" i="28"/>
  <c r="AH122" i="28"/>
  <c r="AG122" i="28"/>
  <c r="AF122" i="28"/>
  <c r="AE122" i="28"/>
  <c r="AD122" i="28"/>
  <c r="U122" i="28"/>
  <c r="T122" i="28"/>
  <c r="S122" i="28"/>
  <c r="Z122" i="28"/>
  <c r="Y122" i="28"/>
  <c r="X122" i="28"/>
  <c r="W122" i="28"/>
  <c r="V122" i="28"/>
  <c r="K122" i="28"/>
  <c r="H122" i="28"/>
  <c r="G122" i="28"/>
  <c r="AF58" i="28"/>
  <c r="AE58" i="28"/>
  <c r="AD58" i="28"/>
  <c r="U58" i="28"/>
  <c r="T58" i="28"/>
  <c r="S58" i="28"/>
  <c r="R58" i="28"/>
  <c r="Q58" i="28"/>
  <c r="X58" i="28"/>
  <c r="W58" i="28"/>
  <c r="V58" i="28"/>
  <c r="K58" i="28"/>
  <c r="H58" i="28"/>
  <c r="G58" i="28"/>
  <c r="F58" i="28"/>
  <c r="E58" i="28"/>
  <c r="P58" i="28"/>
  <c r="O58" i="28"/>
  <c r="L58" i="28"/>
  <c r="AJ58" i="28"/>
  <c r="AI58" i="28"/>
  <c r="AH58" i="28"/>
  <c r="AG58" i="28"/>
  <c r="M58" i="28"/>
  <c r="B58" i="28"/>
  <c r="D58" i="28"/>
  <c r="C58" i="28"/>
  <c r="AC58" i="28"/>
  <c r="AB58" i="28"/>
  <c r="AA58" i="28"/>
  <c r="Z58" i="28"/>
  <c r="Y58" i="28"/>
  <c r="N58" i="28"/>
  <c r="D393" i="28"/>
  <c r="C393" i="28"/>
  <c r="L393" i="28"/>
  <c r="AJ393" i="28"/>
  <c r="AI393" i="28"/>
  <c r="AH393" i="28"/>
  <c r="AG393" i="28"/>
  <c r="M393" i="28"/>
  <c r="AF393" i="28"/>
  <c r="AE393" i="28"/>
  <c r="B393" i="28"/>
  <c r="AC393" i="28"/>
  <c r="AB393" i="28"/>
  <c r="AA393" i="28"/>
  <c r="Z393" i="28"/>
  <c r="Y393" i="28"/>
  <c r="N393" i="28"/>
  <c r="X393" i="28"/>
  <c r="W393" i="28"/>
  <c r="AD393" i="28"/>
  <c r="U393" i="28"/>
  <c r="T393" i="28"/>
  <c r="S393" i="28"/>
  <c r="R393" i="28"/>
  <c r="Q393" i="28"/>
  <c r="P393" i="28"/>
  <c r="O393" i="28"/>
  <c r="V393" i="28"/>
  <c r="K393" i="28"/>
  <c r="H393" i="28"/>
  <c r="G393" i="28"/>
  <c r="F393" i="28"/>
  <c r="E393" i="28"/>
  <c r="AF329" i="28"/>
  <c r="AE329" i="28"/>
  <c r="AD329" i="28"/>
  <c r="U329" i="28"/>
  <c r="T329" i="28"/>
  <c r="S329" i="28"/>
  <c r="R329" i="28"/>
  <c r="Q329" i="28"/>
  <c r="X329" i="28"/>
  <c r="W329" i="28"/>
  <c r="V329" i="28"/>
  <c r="K329" i="28"/>
  <c r="H329" i="28"/>
  <c r="G329" i="28"/>
  <c r="F329" i="28"/>
  <c r="E329" i="28"/>
  <c r="P329" i="28"/>
  <c r="O329" i="28"/>
  <c r="L329" i="28"/>
  <c r="AJ329" i="28"/>
  <c r="AI329" i="28"/>
  <c r="AH329" i="28"/>
  <c r="AG329" i="28"/>
  <c r="M329" i="28"/>
  <c r="B329" i="28"/>
  <c r="D329" i="28"/>
  <c r="C329" i="28"/>
  <c r="AC329" i="28"/>
  <c r="AB329" i="28"/>
  <c r="AA329" i="28"/>
  <c r="Z329" i="28"/>
  <c r="Y329" i="28"/>
  <c r="N329" i="28"/>
  <c r="P265" i="28"/>
  <c r="O265" i="28"/>
  <c r="L265" i="28"/>
  <c r="AJ265" i="28"/>
  <c r="AI265" i="28"/>
  <c r="AH265" i="28"/>
  <c r="AG265" i="28"/>
  <c r="M265" i="28"/>
  <c r="B265" i="28"/>
  <c r="D265" i="28"/>
  <c r="C265" i="28"/>
  <c r="AC265" i="28"/>
  <c r="AB265" i="28"/>
  <c r="AA265" i="28"/>
  <c r="Z265" i="28"/>
  <c r="Y265" i="28"/>
  <c r="N265" i="28"/>
  <c r="AF265" i="28"/>
  <c r="AE265" i="28"/>
  <c r="AD265" i="28"/>
  <c r="U265" i="28"/>
  <c r="T265" i="28"/>
  <c r="S265" i="28"/>
  <c r="R265" i="28"/>
  <c r="Q265" i="28"/>
  <c r="X265" i="28"/>
  <c r="W265" i="28"/>
  <c r="V265" i="28"/>
  <c r="K265" i="28"/>
  <c r="H265" i="28"/>
  <c r="G265" i="28"/>
  <c r="F265" i="28"/>
  <c r="E265" i="28"/>
  <c r="AF201" i="28"/>
  <c r="AE201" i="28"/>
  <c r="AD201" i="28"/>
  <c r="U201" i="28"/>
  <c r="T201" i="28"/>
  <c r="S201" i="28"/>
  <c r="R201" i="28"/>
  <c r="Q201" i="28"/>
  <c r="X201" i="28"/>
  <c r="W201" i="28"/>
  <c r="V201" i="28"/>
  <c r="K201" i="28"/>
  <c r="H201" i="28"/>
  <c r="G201" i="28"/>
  <c r="F201" i="28"/>
  <c r="E201" i="28"/>
  <c r="P201" i="28"/>
  <c r="O201" i="28"/>
  <c r="L201" i="28"/>
  <c r="AJ201" i="28"/>
  <c r="AI201" i="28"/>
  <c r="AH201" i="28"/>
  <c r="AG201" i="28"/>
  <c r="M201" i="28"/>
  <c r="B201" i="28"/>
  <c r="D201" i="28"/>
  <c r="C201" i="28"/>
  <c r="AC201" i="28"/>
  <c r="AB201" i="28"/>
  <c r="AA201" i="28"/>
  <c r="Z201" i="28"/>
  <c r="Y201" i="28"/>
  <c r="N201" i="28"/>
  <c r="P137" i="28"/>
  <c r="O137" i="28"/>
  <c r="L137" i="28"/>
  <c r="AJ137" i="28"/>
  <c r="AI137" i="28"/>
  <c r="AH137" i="28"/>
  <c r="AG137" i="28"/>
  <c r="M137" i="28"/>
  <c r="B137" i="28"/>
  <c r="D137" i="28"/>
  <c r="C137" i="28"/>
  <c r="AC137" i="28"/>
  <c r="AB137" i="28"/>
  <c r="AA137" i="28"/>
  <c r="Z137" i="28"/>
  <c r="Y137" i="28"/>
  <c r="N137" i="28"/>
  <c r="AF137" i="28"/>
  <c r="AE137" i="28"/>
  <c r="AD137" i="28"/>
  <c r="U137" i="28"/>
  <c r="T137" i="28"/>
  <c r="S137" i="28"/>
  <c r="R137" i="28"/>
  <c r="Q137" i="28"/>
  <c r="X137" i="28"/>
  <c r="W137" i="28"/>
  <c r="V137" i="28"/>
  <c r="K137" i="28"/>
  <c r="H137" i="28"/>
  <c r="G137" i="28"/>
  <c r="F137" i="28"/>
  <c r="E137" i="28"/>
  <c r="AF73" i="28"/>
  <c r="AE73" i="28"/>
  <c r="AD73" i="28"/>
  <c r="U73" i="28"/>
  <c r="T73" i="28"/>
  <c r="S73" i="28"/>
  <c r="R73" i="28"/>
  <c r="Q73" i="28"/>
  <c r="X73" i="28"/>
  <c r="W73" i="28"/>
  <c r="V73" i="28"/>
  <c r="K73" i="28"/>
  <c r="H73" i="28"/>
  <c r="G73" i="28"/>
  <c r="F73" i="28"/>
  <c r="E73" i="28"/>
  <c r="P73" i="28"/>
  <c r="O73" i="28"/>
  <c r="L73" i="28"/>
  <c r="AJ73" i="28"/>
  <c r="AI73" i="28"/>
  <c r="AH73" i="28"/>
  <c r="AG73" i="28"/>
  <c r="M73" i="28"/>
  <c r="B73" i="28"/>
  <c r="D73" i="28"/>
  <c r="C73" i="28"/>
  <c r="AC73" i="28"/>
  <c r="AB73" i="28"/>
  <c r="AA73" i="28"/>
  <c r="Z73" i="28"/>
  <c r="Y73" i="28"/>
  <c r="N73" i="28"/>
  <c r="T19" i="28"/>
  <c r="H19" i="28"/>
  <c r="G19" i="28"/>
  <c r="AJ19" i="28"/>
  <c r="AI19" i="28"/>
  <c r="D19" i="28"/>
  <c r="C19" i="28"/>
  <c r="N19" i="28"/>
  <c r="B19" i="28"/>
  <c r="K19" i="28"/>
  <c r="AE19" i="28"/>
  <c r="AD19" i="28"/>
  <c r="W19" i="28"/>
  <c r="AC19" i="28"/>
  <c r="AH19" i="28"/>
  <c r="AA19" i="28"/>
  <c r="M19" i="28"/>
  <c r="AG19" i="28"/>
  <c r="AF19" i="28"/>
  <c r="Y19" i="28"/>
  <c r="X19" i="28"/>
  <c r="Q19" i="28"/>
  <c r="V19" i="28"/>
  <c r="AB19" i="28"/>
  <c r="U19" i="28"/>
  <c r="Z19" i="28"/>
  <c r="S19" i="28"/>
  <c r="R19" i="28"/>
  <c r="F19" i="28"/>
  <c r="E19" i="28"/>
  <c r="P19" i="28"/>
  <c r="O19" i="28"/>
  <c r="L19" i="28"/>
  <c r="J382" i="46"/>
  <c r="F382" i="46"/>
  <c r="B382" i="46"/>
  <c r="G382" i="46"/>
  <c r="I382" i="46"/>
  <c r="C382" i="46"/>
  <c r="H382" i="46"/>
  <c r="A382" i="46"/>
  <c r="E382" i="46"/>
  <c r="I318" i="46"/>
  <c r="C318" i="46"/>
  <c r="H318" i="46"/>
  <c r="A318" i="46"/>
  <c r="E318" i="46"/>
  <c r="J318" i="46"/>
  <c r="F318" i="46"/>
  <c r="B318" i="46"/>
  <c r="G318" i="46"/>
  <c r="B245" i="46"/>
  <c r="G245" i="46"/>
  <c r="C245" i="46"/>
  <c r="H245" i="46"/>
  <c r="A245" i="46"/>
  <c r="E245" i="46"/>
  <c r="I245" i="46"/>
  <c r="J245" i="46"/>
  <c r="F245" i="46"/>
  <c r="A181" i="46"/>
  <c r="E181" i="46"/>
  <c r="I181" i="46"/>
  <c r="J181" i="46"/>
  <c r="F181" i="46"/>
  <c r="B181" i="46"/>
  <c r="G181" i="46"/>
  <c r="C181" i="46"/>
  <c r="H181" i="46"/>
  <c r="B117" i="46"/>
  <c r="G117" i="46"/>
  <c r="C117" i="46"/>
  <c r="H117" i="46"/>
  <c r="A117" i="46"/>
  <c r="E117" i="46"/>
  <c r="I117" i="46"/>
  <c r="J117" i="46"/>
  <c r="F117" i="46"/>
  <c r="C260" i="46"/>
  <c r="H260" i="46"/>
  <c r="B260" i="46"/>
  <c r="E260" i="46"/>
  <c r="I260" i="46"/>
  <c r="F260" i="46"/>
  <c r="A260" i="46"/>
  <c r="G260" i="46"/>
  <c r="J260" i="46"/>
  <c r="F196" i="46"/>
  <c r="A196" i="46"/>
  <c r="G196" i="46"/>
  <c r="J196" i="46"/>
  <c r="C196" i="46"/>
  <c r="H196" i="46"/>
  <c r="B196" i="46"/>
  <c r="E196" i="46"/>
  <c r="I196" i="46"/>
  <c r="C132" i="46"/>
  <c r="H132" i="46"/>
  <c r="B132" i="46"/>
  <c r="E132" i="46"/>
  <c r="I132" i="46"/>
  <c r="F132" i="46"/>
  <c r="A132" i="46"/>
  <c r="G132" i="46"/>
  <c r="J132" i="46"/>
  <c r="F68" i="46"/>
  <c r="A68" i="46"/>
  <c r="G68" i="46"/>
  <c r="J68" i="46"/>
  <c r="C68" i="46"/>
  <c r="H68" i="46"/>
  <c r="B68" i="46"/>
  <c r="E68" i="46"/>
  <c r="I68" i="46"/>
  <c r="F211" i="46"/>
  <c r="A211" i="46"/>
  <c r="E211" i="46"/>
  <c r="G211" i="46"/>
  <c r="J211" i="46"/>
  <c r="H211" i="46"/>
  <c r="B211" i="46"/>
  <c r="I211" i="46"/>
  <c r="C211" i="46"/>
  <c r="H147" i="46"/>
  <c r="B147" i="46"/>
  <c r="I147" i="46"/>
  <c r="C147" i="46"/>
  <c r="F147" i="46"/>
  <c r="A147" i="46"/>
  <c r="E147" i="46"/>
  <c r="G147" i="46"/>
  <c r="J147" i="46"/>
  <c r="F83" i="46"/>
  <c r="A83" i="46"/>
  <c r="E83" i="46"/>
  <c r="G83" i="46"/>
  <c r="J83" i="46"/>
  <c r="H83" i="46"/>
  <c r="B83" i="46"/>
  <c r="I83" i="46"/>
  <c r="C83" i="46"/>
  <c r="A226" i="46"/>
  <c r="E226" i="46"/>
  <c r="J226" i="46"/>
  <c r="F226" i="46"/>
  <c r="H226" i="46"/>
  <c r="B226" i="46"/>
  <c r="G226" i="46"/>
  <c r="I226" i="46"/>
  <c r="C226" i="46"/>
  <c r="H162" i="46"/>
  <c r="I162" i="46"/>
  <c r="C162" i="46"/>
  <c r="A162" i="46"/>
  <c r="E162" i="46"/>
  <c r="J162" i="46"/>
  <c r="F162" i="46"/>
  <c r="B162" i="46"/>
  <c r="G162" i="46"/>
  <c r="J98" i="46"/>
  <c r="F98" i="46"/>
  <c r="H98" i="46"/>
  <c r="B98" i="46"/>
  <c r="G98" i="46"/>
  <c r="I98" i="46"/>
  <c r="C98" i="46"/>
  <c r="A98" i="46"/>
  <c r="E98" i="46"/>
  <c r="AD376" i="28"/>
  <c r="U376" i="28"/>
  <c r="T376" i="28"/>
  <c r="S376" i="28"/>
  <c r="R376" i="28"/>
  <c r="Q376" i="28"/>
  <c r="P376" i="28"/>
  <c r="O376" i="28"/>
  <c r="V376" i="28"/>
  <c r="K376" i="28"/>
  <c r="H376" i="28"/>
  <c r="G376" i="28"/>
  <c r="F376" i="28"/>
  <c r="E376" i="28"/>
  <c r="D376" i="28"/>
  <c r="C376" i="28"/>
  <c r="L376" i="28"/>
  <c r="AJ376" i="28"/>
  <c r="AI376" i="28"/>
  <c r="AH376" i="28"/>
  <c r="AG376" i="28"/>
  <c r="AF376" i="28"/>
  <c r="AE376" i="28"/>
  <c r="M376" i="28"/>
  <c r="B376" i="28"/>
  <c r="AC376" i="28"/>
  <c r="AB376" i="28"/>
  <c r="AA376" i="28"/>
  <c r="Z376" i="28"/>
  <c r="Y376" i="28"/>
  <c r="X376" i="28"/>
  <c r="W376" i="28"/>
  <c r="N376" i="28"/>
  <c r="L312" i="28"/>
  <c r="AJ312" i="28"/>
  <c r="AI312" i="28"/>
  <c r="AH312" i="28"/>
  <c r="AG312" i="28"/>
  <c r="AF312" i="28"/>
  <c r="AE312" i="28"/>
  <c r="M312" i="28"/>
  <c r="B312" i="28"/>
  <c r="AC312" i="28"/>
  <c r="AB312" i="28"/>
  <c r="AA312" i="28"/>
  <c r="Z312" i="28"/>
  <c r="Y312" i="28"/>
  <c r="X312" i="28"/>
  <c r="W312" i="28"/>
  <c r="N312" i="28"/>
  <c r="AD312" i="28"/>
  <c r="U312" i="28"/>
  <c r="T312" i="28"/>
  <c r="S312" i="28"/>
  <c r="R312" i="28"/>
  <c r="Q312" i="28"/>
  <c r="P312" i="28"/>
  <c r="O312" i="28"/>
  <c r="V312" i="28"/>
  <c r="K312" i="28"/>
  <c r="H312" i="28"/>
  <c r="G312" i="28"/>
  <c r="F312" i="28"/>
  <c r="E312" i="28"/>
  <c r="D312" i="28"/>
  <c r="C312" i="28"/>
  <c r="AD248" i="28"/>
  <c r="U248" i="28"/>
  <c r="T248" i="28"/>
  <c r="S248" i="28"/>
  <c r="R248" i="28"/>
  <c r="Q248" i="28"/>
  <c r="P248" i="28"/>
  <c r="O248" i="28"/>
  <c r="V248" i="28"/>
  <c r="K248" i="28"/>
  <c r="H248" i="28"/>
  <c r="G248" i="28"/>
  <c r="F248" i="28"/>
  <c r="E248" i="28"/>
  <c r="D248" i="28"/>
  <c r="C248" i="28"/>
  <c r="L248" i="28"/>
  <c r="AJ248" i="28"/>
  <c r="AI248" i="28"/>
  <c r="AH248" i="28"/>
  <c r="AG248" i="28"/>
  <c r="AF248" i="28"/>
  <c r="AE248" i="28"/>
  <c r="M248" i="28"/>
  <c r="B248" i="28"/>
  <c r="AC248" i="28"/>
  <c r="AB248" i="28"/>
  <c r="AA248" i="28"/>
  <c r="Z248" i="28"/>
  <c r="Y248" i="28"/>
  <c r="X248" i="28"/>
  <c r="W248" i="28"/>
  <c r="N248" i="28"/>
  <c r="L184" i="28"/>
  <c r="AJ184" i="28"/>
  <c r="AI184" i="28"/>
  <c r="AH184" i="28"/>
  <c r="AF184" i="28"/>
  <c r="AE184" i="28"/>
  <c r="AG184" i="28"/>
  <c r="M184" i="28"/>
  <c r="B184" i="28"/>
  <c r="AC184" i="28"/>
  <c r="AB184" i="28"/>
  <c r="AA184" i="28"/>
  <c r="Z184" i="28"/>
  <c r="X184" i="28"/>
  <c r="W184" i="28"/>
  <c r="Y184" i="28"/>
  <c r="N184" i="28"/>
  <c r="AD184" i="28"/>
  <c r="U184" i="28"/>
  <c r="T184" i="28"/>
  <c r="S184" i="28"/>
  <c r="R184" i="28"/>
  <c r="P184" i="28"/>
  <c r="O184" i="28"/>
  <c r="Q184" i="28"/>
  <c r="V184" i="28"/>
  <c r="K184" i="28"/>
  <c r="H184" i="28"/>
  <c r="G184" i="28"/>
  <c r="F184" i="28"/>
  <c r="D184" i="28"/>
  <c r="C184" i="28"/>
  <c r="E184" i="28"/>
  <c r="AD120" i="28"/>
  <c r="U120" i="28"/>
  <c r="T120" i="28"/>
  <c r="S120" i="28"/>
  <c r="R120" i="28"/>
  <c r="Q120" i="28"/>
  <c r="P120" i="28"/>
  <c r="O120" i="28"/>
  <c r="V120" i="28"/>
  <c r="K120" i="28"/>
  <c r="H120" i="28"/>
  <c r="G120" i="28"/>
  <c r="F120" i="28"/>
  <c r="E120" i="28"/>
  <c r="D120" i="28"/>
  <c r="C120" i="28"/>
  <c r="L120" i="28"/>
  <c r="AJ120" i="28"/>
  <c r="AI120" i="28"/>
  <c r="AH120" i="28"/>
  <c r="AG120" i="28"/>
  <c r="AF120" i="28"/>
  <c r="AE120" i="28"/>
  <c r="M120" i="28"/>
  <c r="B120" i="28"/>
  <c r="AC120" i="28"/>
  <c r="AB120" i="28"/>
  <c r="AA120" i="28"/>
  <c r="Z120" i="28"/>
  <c r="Y120" i="28"/>
  <c r="X120" i="28"/>
  <c r="W120" i="28"/>
  <c r="N120" i="28"/>
  <c r="T56" i="28"/>
  <c r="S56" i="28"/>
  <c r="R56" i="28"/>
  <c r="G56" i="28"/>
  <c r="AG56" i="28"/>
  <c r="AF56" i="28"/>
  <c r="AE56" i="28"/>
  <c r="M56" i="28"/>
  <c r="B56" i="28"/>
  <c r="L56" i="28"/>
  <c r="K56" i="28"/>
  <c r="H56" i="28"/>
  <c r="AB56" i="28"/>
  <c r="AA56" i="28"/>
  <c r="Z56" i="28"/>
  <c r="U56" i="28"/>
  <c r="N56" i="28"/>
  <c r="AJ56" i="28"/>
  <c r="AI56" i="28"/>
  <c r="AH56" i="28"/>
  <c r="AC56" i="28"/>
  <c r="V56" i="28"/>
  <c r="Q56" i="28"/>
  <c r="P56" i="28"/>
  <c r="O56" i="28"/>
  <c r="AD56" i="28"/>
  <c r="Y56" i="28"/>
  <c r="X56" i="28"/>
  <c r="W56" i="28"/>
  <c r="F56" i="28"/>
  <c r="E56" i="28"/>
  <c r="D56" i="28"/>
  <c r="C56" i="28"/>
  <c r="AB391" i="28"/>
  <c r="AA391" i="28"/>
  <c r="Z391" i="28"/>
  <c r="Y391" i="28"/>
  <c r="X391" i="28"/>
  <c r="W391" i="28"/>
  <c r="AD391" i="28"/>
  <c r="U391" i="28"/>
  <c r="T391" i="28"/>
  <c r="S391" i="28"/>
  <c r="R391" i="28"/>
  <c r="Q391" i="28"/>
  <c r="P391" i="28"/>
  <c r="O391" i="28"/>
  <c r="V391" i="28"/>
  <c r="K391" i="28"/>
  <c r="H391" i="28"/>
  <c r="G391" i="28"/>
  <c r="F391" i="28"/>
  <c r="E391" i="28"/>
  <c r="D391" i="28"/>
  <c r="C391" i="28"/>
  <c r="L391" i="28"/>
  <c r="N391" i="28"/>
  <c r="AJ391" i="28"/>
  <c r="AI391" i="28"/>
  <c r="AH391" i="28"/>
  <c r="AG391" i="28"/>
  <c r="AF391" i="28"/>
  <c r="AE391" i="28"/>
  <c r="B391" i="28"/>
  <c r="AC391" i="28"/>
  <c r="M391" i="28"/>
  <c r="T327" i="28"/>
  <c r="S327" i="28"/>
  <c r="R327" i="28"/>
  <c r="Q327" i="28"/>
  <c r="P327" i="28"/>
  <c r="O327" i="28"/>
  <c r="L327" i="28"/>
  <c r="N327" i="28"/>
  <c r="B327" i="28"/>
  <c r="H327" i="28"/>
  <c r="G327" i="28"/>
  <c r="F327" i="28"/>
  <c r="E327" i="28"/>
  <c r="D327" i="28"/>
  <c r="C327" i="28"/>
  <c r="AC327" i="28"/>
  <c r="M327" i="28"/>
  <c r="AJ327" i="28"/>
  <c r="AI327" i="28"/>
  <c r="AH327" i="28"/>
  <c r="AG327" i="28"/>
  <c r="AF327" i="28"/>
  <c r="AE327" i="28"/>
  <c r="AD327" i="28"/>
  <c r="U327" i="28"/>
  <c r="AB327" i="28"/>
  <c r="AA327" i="28"/>
  <c r="Z327" i="28"/>
  <c r="Y327" i="28"/>
  <c r="X327" i="28"/>
  <c r="W327" i="28"/>
  <c r="V327" i="28"/>
  <c r="K327" i="28"/>
  <c r="AJ263" i="28"/>
  <c r="AI263" i="28"/>
  <c r="AH263" i="28"/>
  <c r="AG263" i="28"/>
  <c r="AF263" i="28"/>
  <c r="AE263" i="28"/>
  <c r="AD263" i="28"/>
  <c r="U263" i="28"/>
  <c r="AB263" i="28"/>
  <c r="AA263" i="28"/>
  <c r="Z263" i="28"/>
  <c r="Y263" i="28"/>
  <c r="X263" i="28"/>
  <c r="W263" i="28"/>
  <c r="V263" i="28"/>
  <c r="K263" i="28"/>
  <c r="T263" i="28"/>
  <c r="S263" i="28"/>
  <c r="R263" i="28"/>
  <c r="Q263" i="28"/>
  <c r="P263" i="28"/>
  <c r="O263" i="28"/>
  <c r="L263" i="28"/>
  <c r="N263" i="28"/>
  <c r="B263" i="28"/>
  <c r="H263" i="28"/>
  <c r="G263" i="28"/>
  <c r="F263" i="28"/>
  <c r="E263" i="28"/>
  <c r="D263" i="28"/>
  <c r="C263" i="28"/>
  <c r="AC263" i="28"/>
  <c r="M263" i="28"/>
  <c r="T199" i="28"/>
  <c r="S199" i="28"/>
  <c r="R199" i="28"/>
  <c r="Q199" i="28"/>
  <c r="P199" i="28"/>
  <c r="O199" i="28"/>
  <c r="L199" i="28"/>
  <c r="N199" i="28"/>
  <c r="B199" i="28"/>
  <c r="H199" i="28"/>
  <c r="G199" i="28"/>
  <c r="F199" i="28"/>
  <c r="E199" i="28"/>
  <c r="D199" i="28"/>
  <c r="C199" i="28"/>
  <c r="AC199" i="28"/>
  <c r="M199" i="28"/>
  <c r="AJ199" i="28"/>
  <c r="AI199" i="28"/>
  <c r="AH199" i="28"/>
  <c r="AG199" i="28"/>
  <c r="AF199" i="28"/>
  <c r="AE199" i="28"/>
  <c r="AD199" i="28"/>
  <c r="U199" i="28"/>
  <c r="AB199" i="28"/>
  <c r="AA199" i="28"/>
  <c r="Z199" i="28"/>
  <c r="Y199" i="28"/>
  <c r="X199" i="28"/>
  <c r="W199" i="28"/>
  <c r="V199" i="28"/>
  <c r="K199" i="28"/>
  <c r="AJ135" i="28"/>
  <c r="AI135" i="28"/>
  <c r="AH135" i="28"/>
  <c r="AG135" i="28"/>
  <c r="AF135" i="28"/>
  <c r="AE135" i="28"/>
  <c r="AD135" i="28"/>
  <c r="U135" i="28"/>
  <c r="AB135" i="28"/>
  <c r="AA135" i="28"/>
  <c r="Z135" i="28"/>
  <c r="Y135" i="28"/>
  <c r="X135" i="28"/>
  <c r="W135" i="28"/>
  <c r="V135" i="28"/>
  <c r="K135" i="28"/>
  <c r="T135" i="28"/>
  <c r="S135" i="28"/>
  <c r="R135" i="28"/>
  <c r="Q135" i="28"/>
  <c r="P135" i="28"/>
  <c r="O135" i="28"/>
  <c r="L135" i="28"/>
  <c r="N135" i="28"/>
  <c r="B135" i="28"/>
  <c r="H135" i="28"/>
  <c r="G135" i="28"/>
  <c r="F135" i="28"/>
  <c r="E135" i="28"/>
  <c r="D135" i="28"/>
  <c r="C135" i="28"/>
  <c r="AC135" i="28"/>
  <c r="M135" i="28"/>
  <c r="T71" i="28"/>
  <c r="S71" i="28"/>
  <c r="R71" i="28"/>
  <c r="Q71" i="28"/>
  <c r="P71" i="28"/>
  <c r="O71" i="28"/>
  <c r="L71" i="28"/>
  <c r="N71" i="28"/>
  <c r="B71" i="28"/>
  <c r="H71" i="28"/>
  <c r="G71" i="28"/>
  <c r="F71" i="28"/>
  <c r="E71" i="28"/>
  <c r="D71" i="28"/>
  <c r="C71" i="28"/>
  <c r="AC71" i="28"/>
  <c r="M71" i="28"/>
  <c r="AJ71" i="28"/>
  <c r="AI71" i="28"/>
  <c r="AH71" i="28"/>
  <c r="AG71" i="28"/>
  <c r="AF71" i="28"/>
  <c r="AE71" i="28"/>
  <c r="AD71" i="28"/>
  <c r="U71" i="28"/>
  <c r="AB71" i="28"/>
  <c r="AA71" i="28"/>
  <c r="Z71" i="28"/>
  <c r="Y71" i="28"/>
  <c r="X71" i="28"/>
  <c r="W71" i="28"/>
  <c r="V71" i="28"/>
  <c r="K71" i="28"/>
  <c r="AJ7" i="28"/>
  <c r="AI7" i="28"/>
  <c r="D7" i="28"/>
  <c r="C7" i="28"/>
  <c r="AG7" i="28"/>
  <c r="AF7" i="28"/>
  <c r="Y7" i="28"/>
  <c r="X7" i="28"/>
  <c r="W7" i="28"/>
  <c r="AC7" i="28"/>
  <c r="AH7" i="28"/>
  <c r="AA7" i="28"/>
  <c r="Z7" i="28"/>
  <c r="S7" i="28"/>
  <c r="R7" i="28"/>
  <c r="F7" i="28"/>
  <c r="Q7" i="28"/>
  <c r="V7" i="28"/>
  <c r="AB7" i="28"/>
  <c r="U7" i="28"/>
  <c r="T7" i="28"/>
  <c r="H7" i="28"/>
  <c r="G7" i="28"/>
  <c r="N7" i="28"/>
  <c r="B7" i="28"/>
  <c r="E7" i="28"/>
  <c r="P7" i="28"/>
  <c r="O7" i="28"/>
  <c r="L7" i="28"/>
  <c r="K7" i="28"/>
  <c r="AE7" i="28"/>
  <c r="AD7" i="28"/>
  <c r="M7" i="28"/>
  <c r="R342" i="28"/>
  <c r="Q342" i="28"/>
  <c r="P342" i="28"/>
  <c r="O342" i="28"/>
  <c r="L342" i="28"/>
  <c r="AJ342" i="28"/>
  <c r="AI342" i="28"/>
  <c r="M342" i="28"/>
  <c r="B342" i="28"/>
  <c r="F342" i="28"/>
  <c r="E342" i="28"/>
  <c r="D342" i="28"/>
  <c r="C342" i="28"/>
  <c r="AC342" i="28"/>
  <c r="AB342" i="28"/>
  <c r="AA342" i="28"/>
  <c r="N342" i="28"/>
  <c r="AH342" i="28"/>
  <c r="AG342" i="28"/>
  <c r="AF342" i="28"/>
  <c r="AE342" i="28"/>
  <c r="AD342" i="28"/>
  <c r="U342" i="28"/>
  <c r="T342" i="28"/>
  <c r="S342" i="28"/>
  <c r="Z342" i="28"/>
  <c r="Y342" i="28"/>
  <c r="X342" i="28"/>
  <c r="W342" i="28"/>
  <c r="V342" i="28"/>
  <c r="K342" i="28"/>
  <c r="H342" i="28"/>
  <c r="G342" i="28"/>
  <c r="AH278" i="28"/>
  <c r="AG278" i="28"/>
  <c r="AF278" i="28"/>
  <c r="AE278" i="28"/>
  <c r="AD278" i="28"/>
  <c r="U278" i="28"/>
  <c r="T278" i="28"/>
  <c r="S278" i="28"/>
  <c r="Z278" i="28"/>
  <c r="Y278" i="28"/>
  <c r="X278" i="28"/>
  <c r="W278" i="28"/>
  <c r="V278" i="28"/>
  <c r="K278" i="28"/>
  <c r="H278" i="28"/>
  <c r="G278" i="28"/>
  <c r="R278" i="28"/>
  <c r="Q278" i="28"/>
  <c r="P278" i="28"/>
  <c r="O278" i="28"/>
  <c r="L278" i="28"/>
  <c r="AJ278" i="28"/>
  <c r="AI278" i="28"/>
  <c r="M278" i="28"/>
  <c r="B278" i="28"/>
  <c r="F278" i="28"/>
  <c r="E278" i="28"/>
  <c r="D278" i="28"/>
  <c r="C278" i="28"/>
  <c r="AC278" i="28"/>
  <c r="AB278" i="28"/>
  <c r="AA278" i="28"/>
  <c r="N278" i="28"/>
  <c r="R214" i="28"/>
  <c r="Q214" i="28"/>
  <c r="P214" i="28"/>
  <c r="O214" i="28"/>
  <c r="L214" i="28"/>
  <c r="AJ214" i="28"/>
  <c r="AI214" i="28"/>
  <c r="M214" i="28"/>
  <c r="B214" i="28"/>
  <c r="F214" i="28"/>
  <c r="E214" i="28"/>
  <c r="D214" i="28"/>
  <c r="C214" i="28"/>
  <c r="AC214" i="28"/>
  <c r="AB214" i="28"/>
  <c r="AA214" i="28"/>
  <c r="N214" i="28"/>
  <c r="AH214" i="28"/>
  <c r="AG214" i="28"/>
  <c r="AF214" i="28"/>
  <c r="AE214" i="28"/>
  <c r="AD214" i="28"/>
  <c r="U214" i="28"/>
  <c r="T214" i="28"/>
  <c r="S214" i="28"/>
  <c r="Z214" i="28"/>
  <c r="Y214" i="28"/>
  <c r="X214" i="28"/>
  <c r="W214" i="28"/>
  <c r="V214" i="28"/>
  <c r="K214" i="28"/>
  <c r="H214" i="28"/>
  <c r="G214" i="28"/>
  <c r="AH150" i="28"/>
  <c r="AG150" i="28"/>
  <c r="AF150" i="28"/>
  <c r="AE150" i="28"/>
  <c r="AD150" i="28"/>
  <c r="U150" i="28"/>
  <c r="T150" i="28"/>
  <c r="S150" i="28"/>
  <c r="Z150" i="28"/>
  <c r="Y150" i="28"/>
  <c r="X150" i="28"/>
  <c r="W150" i="28"/>
  <c r="V150" i="28"/>
  <c r="K150" i="28"/>
  <c r="H150" i="28"/>
  <c r="G150" i="28"/>
  <c r="R150" i="28"/>
  <c r="Q150" i="28"/>
  <c r="P150" i="28"/>
  <c r="O150" i="28"/>
  <c r="L150" i="28"/>
  <c r="AJ150" i="28"/>
  <c r="AI150" i="28"/>
  <c r="M150" i="28"/>
  <c r="B150" i="28"/>
  <c r="F150" i="28"/>
  <c r="E150" i="28"/>
  <c r="D150" i="28"/>
  <c r="C150" i="28"/>
  <c r="AC150" i="28"/>
  <c r="AB150" i="28"/>
  <c r="AA150" i="28"/>
  <c r="N150" i="28"/>
  <c r="R86" i="28"/>
  <c r="Q86" i="28"/>
  <c r="P86" i="28"/>
  <c r="O86" i="28"/>
  <c r="L86" i="28"/>
  <c r="AJ86" i="28"/>
  <c r="AI86" i="28"/>
  <c r="M86" i="28"/>
  <c r="B86" i="28"/>
  <c r="F86" i="28"/>
  <c r="E86" i="28"/>
  <c r="D86" i="28"/>
  <c r="C86" i="28"/>
  <c r="AC86" i="28"/>
  <c r="AB86" i="28"/>
  <c r="AA86" i="28"/>
  <c r="N86" i="28"/>
  <c r="AH86" i="28"/>
  <c r="AG86" i="28"/>
  <c r="AF86" i="28"/>
  <c r="AE86" i="28"/>
  <c r="AD86" i="28"/>
  <c r="U86" i="28"/>
  <c r="T86" i="28"/>
  <c r="S86" i="28"/>
  <c r="Z86" i="28"/>
  <c r="Y86" i="28"/>
  <c r="X86" i="28"/>
  <c r="W86" i="28"/>
  <c r="V86" i="28"/>
  <c r="K86" i="28"/>
  <c r="H86" i="28"/>
  <c r="G86" i="28"/>
  <c r="AJ41" i="28"/>
  <c r="AI41" i="28"/>
  <c r="AH41" i="28"/>
  <c r="AC41" i="28"/>
  <c r="V41" i="28"/>
  <c r="Q41" i="28"/>
  <c r="P41" i="28"/>
  <c r="O41" i="28"/>
  <c r="AD41" i="28"/>
  <c r="Y41" i="28"/>
  <c r="X41" i="28"/>
  <c r="W41" i="28"/>
  <c r="F41" i="28"/>
  <c r="E41" i="28"/>
  <c r="D41" i="28"/>
  <c r="C41" i="28"/>
  <c r="T41" i="28"/>
  <c r="S41" i="28"/>
  <c r="R41" i="28"/>
  <c r="G41" i="28"/>
  <c r="AG41" i="28"/>
  <c r="AF41" i="28"/>
  <c r="AE41" i="28"/>
  <c r="N41" i="28"/>
  <c r="B41" i="28"/>
  <c r="L41" i="28"/>
  <c r="K41" i="28"/>
  <c r="H41" i="28"/>
  <c r="AB41" i="28"/>
  <c r="AA41" i="28"/>
  <c r="Z41" i="28"/>
  <c r="U41" i="28"/>
  <c r="M41" i="28"/>
  <c r="P357" i="28"/>
  <c r="O357" i="28"/>
  <c r="L357" i="28"/>
  <c r="AJ357" i="28"/>
  <c r="AI357" i="28"/>
  <c r="AH357" i="28"/>
  <c r="AG357" i="28"/>
  <c r="M357" i="28"/>
  <c r="B357" i="28"/>
  <c r="D357" i="28"/>
  <c r="C357" i="28"/>
  <c r="AC357" i="28"/>
  <c r="AB357" i="28"/>
  <c r="AA357" i="28"/>
  <c r="Z357" i="28"/>
  <c r="Y357" i="28"/>
  <c r="N357" i="28"/>
  <c r="AF357" i="28"/>
  <c r="AE357" i="28"/>
  <c r="AD357" i="28"/>
  <c r="U357" i="28"/>
  <c r="T357" i="28"/>
  <c r="S357" i="28"/>
  <c r="R357" i="28"/>
  <c r="Q357" i="28"/>
  <c r="X357" i="28"/>
  <c r="W357" i="28"/>
  <c r="V357" i="28"/>
  <c r="K357" i="28"/>
  <c r="H357" i="28"/>
  <c r="G357" i="28"/>
  <c r="F357" i="28"/>
  <c r="E357" i="28"/>
  <c r="AF293" i="28"/>
  <c r="AE293" i="28"/>
  <c r="AD293" i="28"/>
  <c r="U293" i="28"/>
  <c r="T293" i="28"/>
  <c r="S293" i="28"/>
  <c r="R293" i="28"/>
  <c r="Q293" i="28"/>
  <c r="X293" i="28"/>
  <c r="W293" i="28"/>
  <c r="V293" i="28"/>
  <c r="K293" i="28"/>
  <c r="H293" i="28"/>
  <c r="G293" i="28"/>
  <c r="F293" i="28"/>
  <c r="E293" i="28"/>
  <c r="P293" i="28"/>
  <c r="O293" i="28"/>
  <c r="L293" i="28"/>
  <c r="AJ293" i="28"/>
  <c r="AI293" i="28"/>
  <c r="AH293" i="28"/>
  <c r="AG293" i="28"/>
  <c r="M293" i="28"/>
  <c r="B293" i="28"/>
  <c r="D293" i="28"/>
  <c r="C293" i="28"/>
  <c r="AC293" i="28"/>
  <c r="AB293" i="28"/>
  <c r="AA293" i="28"/>
  <c r="Z293" i="28"/>
  <c r="Y293" i="28"/>
  <c r="N293" i="28"/>
  <c r="P229" i="28"/>
  <c r="O229" i="28"/>
  <c r="L229" i="28"/>
  <c r="AJ229" i="28"/>
  <c r="AI229" i="28"/>
  <c r="AH229" i="28"/>
  <c r="AG229" i="28"/>
  <c r="M229" i="28"/>
  <c r="B229" i="28"/>
  <c r="D229" i="28"/>
  <c r="C229" i="28"/>
  <c r="AC229" i="28"/>
  <c r="AB229" i="28"/>
  <c r="AA229" i="28"/>
  <c r="Z229" i="28"/>
  <c r="Y229" i="28"/>
  <c r="N229" i="28"/>
  <c r="AF229" i="28"/>
  <c r="AE229" i="28"/>
  <c r="AD229" i="28"/>
  <c r="U229" i="28"/>
  <c r="T229" i="28"/>
  <c r="S229" i="28"/>
  <c r="R229" i="28"/>
  <c r="Q229" i="28"/>
  <c r="X229" i="28"/>
  <c r="W229" i="28"/>
  <c r="V229" i="28"/>
  <c r="K229" i="28"/>
  <c r="H229" i="28"/>
  <c r="G229" i="28"/>
  <c r="F229" i="28"/>
  <c r="E229" i="28"/>
  <c r="AF165" i="28"/>
  <c r="AE165" i="28"/>
  <c r="AD165" i="28"/>
  <c r="U165" i="28"/>
  <c r="T165" i="28"/>
  <c r="S165" i="28"/>
  <c r="R165" i="28"/>
  <c r="Q165" i="28"/>
  <c r="X165" i="28"/>
  <c r="W165" i="28"/>
  <c r="V165" i="28"/>
  <c r="K165" i="28"/>
  <c r="H165" i="28"/>
  <c r="G165" i="28"/>
  <c r="F165" i="28"/>
  <c r="E165" i="28"/>
  <c r="P165" i="28"/>
  <c r="O165" i="28"/>
  <c r="L165" i="28"/>
  <c r="AJ165" i="28"/>
  <c r="AI165" i="28"/>
  <c r="AH165" i="28"/>
  <c r="AG165" i="28"/>
  <c r="M165" i="28"/>
  <c r="B165" i="28"/>
  <c r="D165" i="28"/>
  <c r="C165" i="28"/>
  <c r="AC165" i="28"/>
  <c r="AB165" i="28"/>
  <c r="AA165" i="28"/>
  <c r="Z165" i="28"/>
  <c r="Y165" i="28"/>
  <c r="N165" i="28"/>
  <c r="P101" i="28"/>
  <c r="O101" i="28"/>
  <c r="L101" i="28"/>
  <c r="AJ101" i="28"/>
  <c r="AI101" i="28"/>
  <c r="AH101" i="28"/>
  <c r="AG101" i="28"/>
  <c r="M101" i="28"/>
  <c r="B101" i="28"/>
  <c r="D101" i="28"/>
  <c r="C101" i="28"/>
  <c r="AC101" i="28"/>
  <c r="AB101" i="28"/>
  <c r="AA101" i="28"/>
  <c r="Z101" i="28"/>
  <c r="Y101" i="28"/>
  <c r="N101" i="28"/>
  <c r="AF101" i="28"/>
  <c r="AE101" i="28"/>
  <c r="AD101" i="28"/>
  <c r="U101" i="28"/>
  <c r="T101" i="28"/>
  <c r="S101" i="28"/>
  <c r="R101" i="28"/>
  <c r="Q101" i="28"/>
  <c r="X101" i="28"/>
  <c r="W101" i="28"/>
  <c r="V101" i="28"/>
  <c r="K101" i="28"/>
  <c r="H101" i="28"/>
  <c r="G101" i="28"/>
  <c r="F101" i="28"/>
  <c r="E101" i="28"/>
  <c r="AF22" i="28"/>
  <c r="Y22" i="28"/>
  <c r="X22" i="28"/>
  <c r="Q22" i="28"/>
  <c r="V22" i="28"/>
  <c r="AB22" i="28"/>
  <c r="U22" i="28"/>
  <c r="T22" i="28"/>
  <c r="S22" i="28"/>
  <c r="R22" i="28"/>
  <c r="F22" i="28"/>
  <c r="E22" i="28"/>
  <c r="P22" i="28"/>
  <c r="O22" i="28"/>
  <c r="L22" i="28"/>
  <c r="K22" i="28"/>
  <c r="H22" i="28"/>
  <c r="G22" i="28"/>
  <c r="AJ22" i="28"/>
  <c r="AI22" i="28"/>
  <c r="D22" i="28"/>
  <c r="C22" i="28"/>
  <c r="AG22" i="28"/>
  <c r="M22" i="28"/>
  <c r="B22" i="28"/>
  <c r="AE22" i="28"/>
  <c r="AD22" i="28"/>
  <c r="W22" i="28"/>
  <c r="AC22" i="28"/>
  <c r="AH22" i="28"/>
  <c r="AA22" i="28"/>
  <c r="Z22" i="28"/>
  <c r="N22" i="28"/>
  <c r="O121" i="29"/>
  <c r="Q121" i="29"/>
  <c r="Y121" i="29" s="1"/>
  <c r="Q58" i="29"/>
  <c r="Y58" i="29" s="1"/>
  <c r="O58" i="29"/>
  <c r="O186" i="29"/>
  <c r="Q186" i="29"/>
  <c r="Y186" i="29" s="1"/>
  <c r="Q123" i="29"/>
  <c r="Y123" i="29" s="1"/>
  <c r="O123" i="29"/>
  <c r="O56" i="29"/>
  <c r="Q56" i="29"/>
  <c r="Y56" i="29" s="1"/>
  <c r="Q200" i="29"/>
  <c r="Y200" i="29" s="1"/>
  <c r="O200" i="29"/>
  <c r="Q45" i="29"/>
  <c r="Y45" i="29" s="1"/>
  <c r="O45" i="29"/>
  <c r="O173" i="29"/>
  <c r="Q173" i="29"/>
  <c r="Y173" i="29" s="1"/>
  <c r="Q110" i="29"/>
  <c r="Y110" i="29" s="1"/>
  <c r="O110" i="29"/>
  <c r="O47" i="29"/>
  <c r="Q47" i="29"/>
  <c r="Y47" i="29" s="1"/>
  <c r="Q175" i="29"/>
  <c r="Y175" i="29" s="1"/>
  <c r="O175" i="29"/>
  <c r="O108" i="29"/>
  <c r="Q108" i="29"/>
  <c r="Y108" i="29" s="1"/>
  <c r="O96" i="29"/>
  <c r="Q96" i="29"/>
  <c r="Y96" i="29" s="1"/>
  <c r="O53" i="29"/>
  <c r="Q53" i="29"/>
  <c r="Y53" i="29" s="1"/>
  <c r="Q55" i="29"/>
  <c r="Y55" i="29" s="1"/>
  <c r="O55" i="29"/>
  <c r="Q62" i="29"/>
  <c r="Y62" i="29" s="1"/>
  <c r="O62" i="29"/>
  <c r="Q120" i="29"/>
  <c r="Y120" i="29" s="1"/>
  <c r="O120" i="29"/>
  <c r="Q13" i="29"/>
  <c r="Y13" i="29" s="1"/>
  <c r="O13" i="29"/>
  <c r="Q141" i="29"/>
  <c r="Y141" i="29" s="1"/>
  <c r="O141" i="29"/>
  <c r="Q78" i="29"/>
  <c r="Y78" i="29" s="1"/>
  <c r="O78" i="29"/>
  <c r="Q15" i="29"/>
  <c r="Y15" i="29" s="1"/>
  <c r="O15" i="29"/>
  <c r="Q143" i="29"/>
  <c r="Y143" i="29" s="1"/>
  <c r="O143" i="29"/>
  <c r="Q76" i="29"/>
  <c r="Y76" i="29" s="1"/>
  <c r="O76" i="29"/>
  <c r="Q203" i="29"/>
  <c r="Y203" i="29" s="1"/>
  <c r="O203" i="29"/>
  <c r="Q145" i="29"/>
  <c r="Y145" i="29" s="1"/>
  <c r="O145" i="29"/>
  <c r="O18" i="29"/>
  <c r="Q18" i="29"/>
  <c r="Y18" i="29" s="1"/>
  <c r="O19" i="29"/>
  <c r="Q19" i="29"/>
  <c r="Y19" i="29" s="1"/>
  <c r="O83" i="29"/>
  <c r="Q83" i="29"/>
  <c r="Y83" i="29" s="1"/>
  <c r="Q147" i="29"/>
  <c r="Y147" i="29" s="1"/>
  <c r="O147" i="29"/>
  <c r="Q21" i="29"/>
  <c r="Y21" i="29" s="1"/>
  <c r="O21" i="29"/>
  <c r="Q149" i="29"/>
  <c r="Y149" i="29" s="1"/>
  <c r="O149" i="29"/>
  <c r="Q86" i="29"/>
  <c r="Y86" i="29" s="1"/>
  <c r="O86" i="29"/>
  <c r="Q20" i="29"/>
  <c r="Y20" i="29" s="1"/>
  <c r="O20" i="29"/>
  <c r="Q152" i="29"/>
  <c r="Y152" i="29" s="1"/>
  <c r="O152" i="29"/>
  <c r="Q158" i="29"/>
  <c r="Y158" i="29" s="1"/>
  <c r="O158" i="29"/>
  <c r="Q32" i="29"/>
  <c r="Y32" i="29" s="1"/>
  <c r="O32" i="29"/>
  <c r="A36" i="46"/>
  <c r="E36" i="46"/>
  <c r="F36" i="46"/>
  <c r="J36" i="46"/>
  <c r="C36" i="46"/>
  <c r="G36" i="46"/>
  <c r="I36" i="46"/>
  <c r="H36" i="46"/>
  <c r="B36" i="46"/>
  <c r="F37" i="46"/>
  <c r="A37" i="46"/>
  <c r="G37" i="46"/>
  <c r="J37" i="46"/>
  <c r="C37" i="46"/>
  <c r="H37" i="46"/>
  <c r="B37" i="46"/>
  <c r="E37" i="46"/>
  <c r="I37" i="46"/>
  <c r="H59" i="46"/>
  <c r="B59" i="46"/>
  <c r="G59" i="46"/>
  <c r="I59" i="46"/>
  <c r="C59" i="46"/>
  <c r="A59" i="46"/>
  <c r="E59" i="46"/>
  <c r="J59" i="46"/>
  <c r="F59" i="46"/>
  <c r="H60" i="46"/>
  <c r="I60" i="46"/>
  <c r="A60" i="46"/>
  <c r="B60" i="46"/>
  <c r="F60" i="46"/>
  <c r="J60" i="46"/>
  <c r="C60" i="46"/>
  <c r="G60" i="46"/>
  <c r="E60" i="46"/>
  <c r="B373" i="46"/>
  <c r="G373" i="46"/>
  <c r="J373" i="46"/>
  <c r="C373" i="46"/>
  <c r="H373" i="46"/>
  <c r="E373" i="46"/>
  <c r="I373" i="46"/>
  <c r="F373" i="46"/>
  <c r="A373" i="46"/>
  <c r="E309" i="46"/>
  <c r="I309" i="46"/>
  <c r="F309" i="46"/>
  <c r="A309" i="46"/>
  <c r="B309" i="46"/>
  <c r="G309" i="46"/>
  <c r="J309" i="46"/>
  <c r="C309" i="46"/>
  <c r="H309" i="46"/>
  <c r="E380" i="46"/>
  <c r="I380" i="46"/>
  <c r="C380" i="46"/>
  <c r="F380" i="46"/>
  <c r="A380" i="46"/>
  <c r="G380" i="46"/>
  <c r="J380" i="46"/>
  <c r="H380" i="46"/>
  <c r="B380" i="46"/>
  <c r="G316" i="46"/>
  <c r="J316" i="46"/>
  <c r="H316" i="46"/>
  <c r="B316" i="46"/>
  <c r="E316" i="46"/>
  <c r="I316" i="46"/>
  <c r="C316" i="46"/>
  <c r="F316" i="46"/>
  <c r="A316" i="46"/>
  <c r="G383" i="46"/>
  <c r="J383" i="46"/>
  <c r="F383" i="46"/>
  <c r="H383" i="46"/>
  <c r="B383" i="46"/>
  <c r="I383" i="46"/>
  <c r="C383" i="46"/>
  <c r="A383" i="46"/>
  <c r="E383" i="46"/>
  <c r="I319" i="46"/>
  <c r="C319" i="46"/>
  <c r="A319" i="46"/>
  <c r="E319" i="46"/>
  <c r="G319" i="46"/>
  <c r="J319" i="46"/>
  <c r="F319" i="46"/>
  <c r="H319" i="46"/>
  <c r="B319" i="46"/>
  <c r="B54" i="46"/>
  <c r="H54" i="46"/>
  <c r="E54" i="46"/>
  <c r="C54" i="46"/>
  <c r="I54" i="46"/>
  <c r="A54" i="46"/>
  <c r="F54" i="46"/>
  <c r="J54" i="46"/>
  <c r="G54" i="46"/>
  <c r="F52" i="46"/>
  <c r="A52" i="46"/>
  <c r="E52" i="46"/>
  <c r="G52" i="46"/>
  <c r="J52" i="46"/>
  <c r="I52" i="46"/>
  <c r="B52" i="46"/>
  <c r="H52" i="46"/>
  <c r="C52" i="46"/>
  <c r="A23" i="46"/>
  <c r="E23" i="46"/>
  <c r="J23" i="46"/>
  <c r="F23" i="46"/>
  <c r="H23" i="46"/>
  <c r="C23" i="46"/>
  <c r="B23" i="46"/>
  <c r="I23" i="46"/>
  <c r="G23" i="46"/>
  <c r="B401" i="46"/>
  <c r="G401" i="46"/>
  <c r="J401" i="46"/>
  <c r="C401" i="46"/>
  <c r="H401" i="46"/>
  <c r="E401" i="46"/>
  <c r="I401" i="46"/>
  <c r="F401" i="46"/>
  <c r="A401" i="46"/>
  <c r="E337" i="46"/>
  <c r="I337" i="46"/>
  <c r="F337" i="46"/>
  <c r="A337" i="46"/>
  <c r="B337" i="46"/>
  <c r="G337" i="46"/>
  <c r="J337" i="46"/>
  <c r="C337" i="46"/>
  <c r="H337" i="46"/>
  <c r="H274" i="46"/>
  <c r="F274" i="46"/>
  <c r="E274" i="46"/>
  <c r="A274" i="46"/>
  <c r="G274" i="46"/>
  <c r="J274" i="46"/>
  <c r="I274" i="46"/>
  <c r="C274" i="46"/>
  <c r="B274" i="46"/>
  <c r="G344" i="46"/>
  <c r="J344" i="46"/>
  <c r="H344" i="46"/>
  <c r="B344" i="46"/>
  <c r="E344" i="46"/>
  <c r="I344" i="46"/>
  <c r="C344" i="46"/>
  <c r="F344" i="46"/>
  <c r="A344" i="46"/>
  <c r="E280" i="46"/>
  <c r="I280" i="46"/>
  <c r="C280" i="46"/>
  <c r="F280" i="46"/>
  <c r="A280" i="46"/>
  <c r="G280" i="46"/>
  <c r="J280" i="46"/>
  <c r="H280" i="46"/>
  <c r="B280" i="46"/>
  <c r="I347" i="46"/>
  <c r="C347" i="46"/>
  <c r="A347" i="46"/>
  <c r="E347" i="46"/>
  <c r="G347" i="46"/>
  <c r="J347" i="46"/>
  <c r="F347" i="46"/>
  <c r="H347" i="46"/>
  <c r="B347" i="46"/>
  <c r="G56" i="46"/>
  <c r="E56" i="46"/>
  <c r="H56" i="46"/>
  <c r="B56" i="46"/>
  <c r="A56" i="46"/>
  <c r="I56" i="46"/>
  <c r="F56" i="46"/>
  <c r="J56" i="46"/>
  <c r="C56" i="46"/>
  <c r="E45" i="46"/>
  <c r="B45" i="46"/>
  <c r="F45" i="46"/>
  <c r="A45" i="46"/>
  <c r="C45" i="46"/>
  <c r="H45" i="46"/>
  <c r="J45" i="46"/>
  <c r="G45" i="46"/>
  <c r="I45" i="46"/>
  <c r="F12" i="46"/>
  <c r="A12" i="46"/>
  <c r="C12" i="46"/>
  <c r="I12" i="46"/>
  <c r="J12" i="46"/>
  <c r="G12" i="46"/>
  <c r="B12" i="46"/>
  <c r="H12" i="46"/>
  <c r="E12" i="46"/>
  <c r="B381" i="46"/>
  <c r="G381" i="46"/>
  <c r="J381" i="46"/>
  <c r="C381" i="46"/>
  <c r="H381" i="46"/>
  <c r="E381" i="46"/>
  <c r="I381" i="46"/>
  <c r="F381" i="46"/>
  <c r="A381" i="46"/>
  <c r="E317" i="46"/>
  <c r="I317" i="46"/>
  <c r="F317" i="46"/>
  <c r="A317" i="46"/>
  <c r="B317" i="46"/>
  <c r="G317" i="46"/>
  <c r="J317" i="46"/>
  <c r="C317" i="46"/>
  <c r="H317" i="46"/>
  <c r="E388" i="46"/>
  <c r="I388" i="46"/>
  <c r="C388" i="46"/>
  <c r="F388" i="46"/>
  <c r="A388" i="46"/>
  <c r="G388" i="46"/>
  <c r="J388" i="46"/>
  <c r="H388" i="46"/>
  <c r="B388" i="46"/>
  <c r="G324" i="46"/>
  <c r="J324" i="46"/>
  <c r="H324" i="46"/>
  <c r="B324" i="46"/>
  <c r="E324" i="46"/>
  <c r="I324" i="46"/>
  <c r="C324" i="46"/>
  <c r="F324" i="46"/>
  <c r="A324" i="46"/>
  <c r="G391" i="46"/>
  <c r="J391" i="46"/>
  <c r="F391" i="46"/>
  <c r="H391" i="46"/>
  <c r="B391" i="46"/>
  <c r="I391" i="46"/>
  <c r="C391" i="46"/>
  <c r="A391" i="46"/>
  <c r="E391" i="46"/>
  <c r="I327" i="46"/>
  <c r="C327" i="46"/>
  <c r="A327" i="46"/>
  <c r="E327" i="46"/>
  <c r="G327" i="46"/>
  <c r="J327" i="46"/>
  <c r="F327" i="46"/>
  <c r="H327" i="46"/>
  <c r="B327" i="46"/>
  <c r="J30" i="46"/>
  <c r="F30" i="46"/>
  <c r="B30" i="46"/>
  <c r="I30" i="46"/>
  <c r="C30" i="46"/>
  <c r="G30" i="46"/>
  <c r="A30" i="46"/>
  <c r="E30" i="46"/>
  <c r="H30" i="46"/>
  <c r="C25" i="46"/>
  <c r="B25" i="46"/>
  <c r="G25" i="46"/>
  <c r="E25" i="46"/>
  <c r="I25" i="46"/>
  <c r="F25" i="46"/>
  <c r="A25" i="46"/>
  <c r="H25" i="46"/>
  <c r="J25" i="46"/>
  <c r="B47" i="46"/>
  <c r="E47" i="46"/>
  <c r="A47" i="46"/>
  <c r="G47" i="46"/>
  <c r="H47" i="46"/>
  <c r="J47" i="46"/>
  <c r="F47" i="46"/>
  <c r="I47" i="46"/>
  <c r="C47" i="46"/>
  <c r="E361" i="46"/>
  <c r="I361" i="46"/>
  <c r="F361" i="46"/>
  <c r="A361" i="46"/>
  <c r="B361" i="46"/>
  <c r="G361" i="46"/>
  <c r="J361" i="46"/>
  <c r="C361" i="46"/>
  <c r="H361" i="46"/>
  <c r="B297" i="46"/>
  <c r="G297" i="46"/>
  <c r="J297" i="46"/>
  <c r="C297" i="46"/>
  <c r="H297" i="46"/>
  <c r="E297" i="46"/>
  <c r="I297" i="46"/>
  <c r="F297" i="46"/>
  <c r="A297" i="46"/>
  <c r="G368" i="46"/>
  <c r="J368" i="46"/>
  <c r="H368" i="46"/>
  <c r="B368" i="46"/>
  <c r="E368" i="46"/>
  <c r="I368" i="46"/>
  <c r="C368" i="46"/>
  <c r="F368" i="46"/>
  <c r="A368" i="46"/>
  <c r="E304" i="46"/>
  <c r="I304" i="46"/>
  <c r="C304" i="46"/>
  <c r="F304" i="46"/>
  <c r="A304" i="46"/>
  <c r="G304" i="46"/>
  <c r="J304" i="46"/>
  <c r="H304" i="46"/>
  <c r="B304" i="46"/>
  <c r="I371" i="46"/>
  <c r="C371" i="46"/>
  <c r="A371" i="46"/>
  <c r="E371" i="46"/>
  <c r="G371" i="46"/>
  <c r="J371" i="46"/>
  <c r="F371" i="46"/>
  <c r="H371" i="46"/>
  <c r="B371" i="46"/>
  <c r="G307" i="46"/>
  <c r="J307" i="46"/>
  <c r="F307" i="46"/>
  <c r="H307" i="46"/>
  <c r="B307" i="46"/>
  <c r="I307" i="46"/>
  <c r="C307" i="46"/>
  <c r="A307" i="46"/>
  <c r="E307" i="46"/>
  <c r="I378" i="46"/>
  <c r="C378" i="46"/>
  <c r="H378" i="46"/>
  <c r="A378" i="46"/>
  <c r="E378" i="46"/>
  <c r="J378" i="46"/>
  <c r="F378" i="46"/>
  <c r="B378" i="46"/>
  <c r="G378" i="46"/>
  <c r="J314" i="46"/>
  <c r="F314" i="46"/>
  <c r="B314" i="46"/>
  <c r="G314" i="46"/>
  <c r="I314" i="46"/>
  <c r="C314" i="46"/>
  <c r="H314" i="46"/>
  <c r="A314" i="46"/>
  <c r="E314" i="46"/>
  <c r="A241" i="46"/>
  <c r="E241" i="46"/>
  <c r="I241" i="46"/>
  <c r="J241" i="46"/>
  <c r="F241" i="46"/>
  <c r="B241" i="46"/>
  <c r="G241" i="46"/>
  <c r="C241" i="46"/>
  <c r="H241" i="46"/>
  <c r="B177" i="46"/>
  <c r="G177" i="46"/>
  <c r="C177" i="46"/>
  <c r="H177" i="46"/>
  <c r="A177" i="46"/>
  <c r="E177" i="46"/>
  <c r="I177" i="46"/>
  <c r="J177" i="46"/>
  <c r="F177" i="46"/>
  <c r="A113" i="46"/>
  <c r="E113" i="46"/>
  <c r="I113" i="46"/>
  <c r="J113" i="46"/>
  <c r="F113" i="46"/>
  <c r="B113" i="46"/>
  <c r="G113" i="46"/>
  <c r="C113" i="46"/>
  <c r="H113" i="46"/>
  <c r="F256" i="46"/>
  <c r="A256" i="46"/>
  <c r="G256" i="46"/>
  <c r="J256" i="46"/>
  <c r="C256" i="46"/>
  <c r="H256" i="46"/>
  <c r="B256" i="46"/>
  <c r="E256" i="46"/>
  <c r="I256" i="46"/>
  <c r="C192" i="46"/>
  <c r="H192" i="46"/>
  <c r="B192" i="46"/>
  <c r="E192" i="46"/>
  <c r="I192" i="46"/>
  <c r="F192" i="46"/>
  <c r="A192" i="46"/>
  <c r="G192" i="46"/>
  <c r="J192" i="46"/>
  <c r="F128" i="46"/>
  <c r="A128" i="46"/>
  <c r="G128" i="46"/>
  <c r="J128" i="46"/>
  <c r="C128" i="46"/>
  <c r="H128" i="46"/>
  <c r="B128" i="46"/>
  <c r="E128" i="46"/>
  <c r="I128" i="46"/>
  <c r="C64" i="46"/>
  <c r="H64" i="46"/>
  <c r="B64" i="46"/>
  <c r="E64" i="46"/>
  <c r="I64" i="46"/>
  <c r="F64" i="46"/>
  <c r="A64" i="46"/>
  <c r="G64" i="46"/>
  <c r="J64" i="46"/>
  <c r="H207" i="46"/>
  <c r="B207" i="46"/>
  <c r="I207" i="46"/>
  <c r="C207" i="46"/>
  <c r="F207" i="46"/>
  <c r="A207" i="46"/>
  <c r="E207" i="46"/>
  <c r="G207" i="46"/>
  <c r="J207" i="46"/>
  <c r="F143" i="46"/>
  <c r="A143" i="46"/>
  <c r="E143" i="46"/>
  <c r="G143" i="46"/>
  <c r="J143" i="46"/>
  <c r="H143" i="46"/>
  <c r="B143" i="46"/>
  <c r="I143" i="46"/>
  <c r="C143" i="46"/>
  <c r="H79" i="46"/>
  <c r="B79" i="46"/>
  <c r="I79" i="46"/>
  <c r="C79" i="46"/>
  <c r="F79" i="46"/>
  <c r="A79" i="46"/>
  <c r="E79" i="46"/>
  <c r="G79" i="46"/>
  <c r="J79" i="46"/>
  <c r="H222" i="46"/>
  <c r="B222" i="46"/>
  <c r="G222" i="46"/>
  <c r="I222" i="46"/>
  <c r="C222" i="46"/>
  <c r="A222" i="46"/>
  <c r="E222" i="46"/>
  <c r="J222" i="46"/>
  <c r="F222" i="46"/>
  <c r="A158" i="46"/>
  <c r="E158" i="46"/>
  <c r="J158" i="46"/>
  <c r="F158" i="46"/>
  <c r="H158" i="46"/>
  <c r="B158" i="46"/>
  <c r="G158" i="46"/>
  <c r="I158" i="46"/>
  <c r="C158" i="46"/>
  <c r="H94" i="46"/>
  <c r="B94" i="46"/>
  <c r="G94" i="46"/>
  <c r="I94" i="46"/>
  <c r="C94" i="46"/>
  <c r="A94" i="46"/>
  <c r="E94" i="46"/>
  <c r="J94" i="46"/>
  <c r="F94" i="46"/>
  <c r="V372" i="28"/>
  <c r="K372" i="28"/>
  <c r="H372" i="28"/>
  <c r="G372" i="28"/>
  <c r="F372" i="28"/>
  <c r="E372" i="28"/>
  <c r="D372" i="28"/>
  <c r="C372" i="28"/>
  <c r="L372" i="28"/>
  <c r="AJ372" i="28"/>
  <c r="AI372" i="28"/>
  <c r="AH372" i="28"/>
  <c r="AG372" i="28"/>
  <c r="AF372" i="28"/>
  <c r="AE372" i="28"/>
  <c r="M372" i="28"/>
  <c r="B372" i="28"/>
  <c r="AC372" i="28"/>
  <c r="AB372" i="28"/>
  <c r="AA372" i="28"/>
  <c r="Z372" i="28"/>
  <c r="Y372" i="28"/>
  <c r="X372" i="28"/>
  <c r="W372" i="28"/>
  <c r="N372" i="28"/>
  <c r="AD372" i="28"/>
  <c r="U372" i="28"/>
  <c r="T372" i="28"/>
  <c r="S372" i="28"/>
  <c r="R372" i="28"/>
  <c r="Q372" i="28"/>
  <c r="P372" i="28"/>
  <c r="O372" i="28"/>
  <c r="B308" i="28"/>
  <c r="AC308" i="28"/>
  <c r="AB308" i="28"/>
  <c r="AA308" i="28"/>
  <c r="Z308" i="28"/>
  <c r="Y308" i="28"/>
  <c r="X308" i="28"/>
  <c r="W308" i="28"/>
  <c r="N308" i="28"/>
  <c r="AD308" i="28"/>
  <c r="U308" i="28"/>
  <c r="T308" i="28"/>
  <c r="S308" i="28"/>
  <c r="R308" i="28"/>
  <c r="Q308" i="28"/>
  <c r="P308" i="28"/>
  <c r="O308" i="28"/>
  <c r="V308" i="28"/>
  <c r="K308" i="28"/>
  <c r="H308" i="28"/>
  <c r="G308" i="28"/>
  <c r="F308" i="28"/>
  <c r="E308" i="28"/>
  <c r="D308" i="28"/>
  <c r="C308" i="28"/>
  <c r="L308" i="28"/>
  <c r="AJ308" i="28"/>
  <c r="AI308" i="28"/>
  <c r="AH308" i="28"/>
  <c r="AG308" i="28"/>
  <c r="AF308" i="28"/>
  <c r="AE308" i="28"/>
  <c r="M308" i="28"/>
  <c r="V244" i="28"/>
  <c r="K244" i="28"/>
  <c r="H244" i="28"/>
  <c r="G244" i="28"/>
  <c r="F244" i="28"/>
  <c r="E244" i="28"/>
  <c r="D244" i="28"/>
  <c r="C244" i="28"/>
  <c r="L244" i="28"/>
  <c r="AJ244" i="28"/>
  <c r="AI244" i="28"/>
  <c r="AH244" i="28"/>
  <c r="AG244" i="28"/>
  <c r="AF244" i="28"/>
  <c r="AE244" i="28"/>
  <c r="M244" i="28"/>
  <c r="B244" i="28"/>
  <c r="AC244" i="28"/>
  <c r="AB244" i="28"/>
  <c r="AA244" i="28"/>
  <c r="Z244" i="28"/>
  <c r="Y244" i="28"/>
  <c r="X244" i="28"/>
  <c r="W244" i="28"/>
  <c r="N244" i="28"/>
  <c r="AD244" i="28"/>
  <c r="U244" i="28"/>
  <c r="T244" i="28"/>
  <c r="S244" i="28"/>
  <c r="R244" i="28"/>
  <c r="Q244" i="28"/>
  <c r="P244" i="28"/>
  <c r="O244" i="28"/>
  <c r="B180" i="28"/>
  <c r="AC180" i="28"/>
  <c r="AB180" i="28"/>
  <c r="AA180" i="28"/>
  <c r="Z180" i="28"/>
  <c r="Y180" i="28"/>
  <c r="X180" i="28"/>
  <c r="W180" i="28"/>
  <c r="N180" i="28"/>
  <c r="AD180" i="28"/>
  <c r="U180" i="28"/>
  <c r="T180" i="28"/>
  <c r="S180" i="28"/>
  <c r="R180" i="28"/>
  <c r="Q180" i="28"/>
  <c r="P180" i="28"/>
  <c r="O180" i="28"/>
  <c r="V180" i="28"/>
  <c r="K180" i="28"/>
  <c r="H180" i="28"/>
  <c r="G180" i="28"/>
  <c r="F180" i="28"/>
  <c r="E180" i="28"/>
  <c r="D180" i="28"/>
  <c r="C180" i="28"/>
  <c r="L180" i="28"/>
  <c r="AJ180" i="28"/>
  <c r="AI180" i="28"/>
  <c r="AH180" i="28"/>
  <c r="AG180" i="28"/>
  <c r="AF180" i="28"/>
  <c r="AE180" i="28"/>
  <c r="M180" i="28"/>
  <c r="V116" i="28"/>
  <c r="K116" i="28"/>
  <c r="H116" i="28"/>
  <c r="G116" i="28"/>
  <c r="F116" i="28"/>
  <c r="E116" i="28"/>
  <c r="D116" i="28"/>
  <c r="C116" i="28"/>
  <c r="L116" i="28"/>
  <c r="AJ116" i="28"/>
  <c r="AI116" i="28"/>
  <c r="AH116" i="28"/>
  <c r="AG116" i="28"/>
  <c r="AF116" i="28"/>
  <c r="AE116" i="28"/>
  <c r="M116" i="28"/>
  <c r="B116" i="28"/>
  <c r="AC116" i="28"/>
  <c r="AB116" i="28"/>
  <c r="AA116" i="28"/>
  <c r="Z116" i="28"/>
  <c r="Y116" i="28"/>
  <c r="X116" i="28"/>
  <c r="W116" i="28"/>
  <c r="N116" i="28"/>
  <c r="AD116" i="28"/>
  <c r="U116" i="28"/>
  <c r="T116" i="28"/>
  <c r="S116" i="28"/>
  <c r="R116" i="28"/>
  <c r="Q116" i="28"/>
  <c r="P116" i="28"/>
  <c r="O116" i="28"/>
  <c r="B48" i="28"/>
  <c r="L48" i="28"/>
  <c r="K48" i="28"/>
  <c r="H48" i="28"/>
  <c r="AB48" i="28"/>
  <c r="AA48" i="28"/>
  <c r="Z48" i="28"/>
  <c r="U48" i="28"/>
  <c r="N48" i="28"/>
  <c r="AJ48" i="28"/>
  <c r="AI48" i="28"/>
  <c r="AH48" i="28"/>
  <c r="AC48" i="28"/>
  <c r="V48" i="28"/>
  <c r="Q48" i="28"/>
  <c r="P48" i="28"/>
  <c r="O48" i="28"/>
  <c r="AD48" i="28"/>
  <c r="Y48" i="28"/>
  <c r="X48" i="28"/>
  <c r="W48" i="28"/>
  <c r="F48" i="28"/>
  <c r="E48" i="28"/>
  <c r="D48" i="28"/>
  <c r="C48" i="28"/>
  <c r="T48" i="28"/>
  <c r="S48" i="28"/>
  <c r="R48" i="28"/>
  <c r="G48" i="28"/>
  <c r="AG48" i="28"/>
  <c r="AF48" i="28"/>
  <c r="AE48" i="28"/>
  <c r="M48" i="28"/>
  <c r="T387" i="28"/>
  <c r="S387" i="28"/>
  <c r="R387" i="28"/>
  <c r="Q387" i="28"/>
  <c r="P387" i="28"/>
  <c r="O387" i="28"/>
  <c r="V387" i="28"/>
  <c r="K387" i="28"/>
  <c r="H387" i="28"/>
  <c r="G387" i="28"/>
  <c r="F387" i="28"/>
  <c r="E387" i="28"/>
  <c r="D387" i="28"/>
  <c r="C387" i="28"/>
  <c r="L387" i="28"/>
  <c r="N387" i="28"/>
  <c r="AJ387" i="28"/>
  <c r="AI387" i="28"/>
  <c r="AH387" i="28"/>
  <c r="AG387" i="28"/>
  <c r="AF387" i="28"/>
  <c r="AE387" i="28"/>
  <c r="B387" i="28"/>
  <c r="AC387" i="28"/>
  <c r="M387" i="28"/>
  <c r="AB387" i="28"/>
  <c r="AA387" i="28"/>
  <c r="Z387" i="28"/>
  <c r="Y387" i="28"/>
  <c r="X387" i="28"/>
  <c r="W387" i="28"/>
  <c r="AD387" i="28"/>
  <c r="U387" i="28"/>
  <c r="B323" i="28"/>
  <c r="H323" i="28"/>
  <c r="G323" i="28"/>
  <c r="F323" i="28"/>
  <c r="E323" i="28"/>
  <c r="D323" i="28"/>
  <c r="C323" i="28"/>
  <c r="AC323" i="28"/>
  <c r="M323" i="28"/>
  <c r="AJ323" i="28"/>
  <c r="AI323" i="28"/>
  <c r="AH323" i="28"/>
  <c r="AG323" i="28"/>
  <c r="AF323" i="28"/>
  <c r="AE323" i="28"/>
  <c r="AD323" i="28"/>
  <c r="U323" i="28"/>
  <c r="AB323" i="28"/>
  <c r="AA323" i="28"/>
  <c r="Z323" i="28"/>
  <c r="Y323" i="28"/>
  <c r="X323" i="28"/>
  <c r="W323" i="28"/>
  <c r="V323" i="28"/>
  <c r="K323" i="28"/>
  <c r="T323" i="28"/>
  <c r="S323" i="28"/>
  <c r="R323" i="28"/>
  <c r="Q323" i="28"/>
  <c r="P323" i="28"/>
  <c r="O323" i="28"/>
  <c r="L323" i="28"/>
  <c r="N323" i="28"/>
  <c r="AB259" i="28"/>
  <c r="AA259" i="28"/>
  <c r="Z259" i="28"/>
  <c r="Y259" i="28"/>
  <c r="T259" i="28"/>
  <c r="S259" i="28"/>
  <c r="R259" i="28"/>
  <c r="Q259" i="28"/>
  <c r="B259" i="28"/>
  <c r="H259" i="28"/>
  <c r="G259" i="28"/>
  <c r="F259" i="28"/>
  <c r="E259" i="28"/>
  <c r="AJ259" i="28"/>
  <c r="AI259" i="28"/>
  <c r="AH259" i="28"/>
  <c r="AG259" i="28"/>
  <c r="P259" i="28"/>
  <c r="O259" i="28"/>
  <c r="L259" i="28"/>
  <c r="N259" i="28"/>
  <c r="D259" i="28"/>
  <c r="C259" i="28"/>
  <c r="AC259" i="28"/>
  <c r="M259" i="28"/>
  <c r="AF259" i="28"/>
  <c r="AE259" i="28"/>
  <c r="AD259" i="28"/>
  <c r="U259" i="28"/>
  <c r="X259" i="28"/>
  <c r="W259" i="28"/>
  <c r="V259" i="28"/>
  <c r="K259" i="28"/>
  <c r="AJ195" i="28"/>
  <c r="AI195" i="28"/>
  <c r="AH195" i="28"/>
  <c r="AG195" i="28"/>
  <c r="AF195" i="28"/>
  <c r="AE195" i="28"/>
  <c r="AD195" i="28"/>
  <c r="U195" i="28"/>
  <c r="AB195" i="28"/>
  <c r="AA195" i="28"/>
  <c r="Z195" i="28"/>
  <c r="Y195" i="28"/>
  <c r="X195" i="28"/>
  <c r="W195" i="28"/>
  <c r="V195" i="28"/>
  <c r="K195" i="28"/>
  <c r="T195" i="28"/>
  <c r="S195" i="28"/>
  <c r="R195" i="28"/>
  <c r="Q195" i="28"/>
  <c r="P195" i="28"/>
  <c r="O195" i="28"/>
  <c r="L195" i="28"/>
  <c r="N195" i="28"/>
  <c r="B195" i="28"/>
  <c r="H195" i="28"/>
  <c r="G195" i="28"/>
  <c r="F195" i="28"/>
  <c r="E195" i="28"/>
  <c r="D195" i="28"/>
  <c r="C195" i="28"/>
  <c r="AC195" i="28"/>
  <c r="M195" i="28"/>
  <c r="T131" i="28"/>
  <c r="S131" i="28"/>
  <c r="R131" i="28"/>
  <c r="Q131" i="28"/>
  <c r="P131" i="28"/>
  <c r="O131" i="28"/>
  <c r="L131" i="28"/>
  <c r="N131" i="28"/>
  <c r="B131" i="28"/>
  <c r="H131" i="28"/>
  <c r="G131" i="28"/>
  <c r="F131" i="28"/>
  <c r="E131" i="28"/>
  <c r="D131" i="28"/>
  <c r="C131" i="28"/>
  <c r="AC131" i="28"/>
  <c r="M131" i="28"/>
  <c r="AJ131" i="28"/>
  <c r="AI131" i="28"/>
  <c r="AH131" i="28"/>
  <c r="AG131" i="28"/>
  <c r="AF131" i="28"/>
  <c r="AE131" i="28"/>
  <c r="AD131" i="28"/>
  <c r="U131" i="28"/>
  <c r="AB131" i="28"/>
  <c r="AA131" i="28"/>
  <c r="Z131" i="28"/>
  <c r="Y131" i="28"/>
  <c r="X131" i="28"/>
  <c r="W131" i="28"/>
  <c r="V131" i="28"/>
  <c r="K131" i="28"/>
  <c r="AJ67" i="28"/>
  <c r="AI67" i="28"/>
  <c r="AH67" i="28"/>
  <c r="AG67" i="28"/>
  <c r="AF67" i="28"/>
  <c r="AE67" i="28"/>
  <c r="AD67" i="28"/>
  <c r="U67" i="28"/>
  <c r="AB67" i="28"/>
  <c r="AA67" i="28"/>
  <c r="Z67" i="28"/>
  <c r="Y67" i="28"/>
  <c r="X67" i="28"/>
  <c r="W67" i="28"/>
  <c r="V67" i="28"/>
  <c r="K67" i="28"/>
  <c r="T67" i="28"/>
  <c r="S67" i="28"/>
  <c r="R67" i="28"/>
  <c r="Q67" i="28"/>
  <c r="P67" i="28"/>
  <c r="O67" i="28"/>
  <c r="L67" i="28"/>
  <c r="N67" i="28"/>
  <c r="B67" i="28"/>
  <c r="H67" i="28"/>
  <c r="G67" i="28"/>
  <c r="F67" i="28"/>
  <c r="E67" i="28"/>
  <c r="D67" i="28"/>
  <c r="C67" i="28"/>
  <c r="AC67" i="28"/>
  <c r="M67" i="28"/>
  <c r="AH338" i="28"/>
  <c r="AG338" i="28"/>
  <c r="AF338" i="28"/>
  <c r="AE338" i="28"/>
  <c r="AD338" i="28"/>
  <c r="U338" i="28"/>
  <c r="T338" i="28"/>
  <c r="S338" i="28"/>
  <c r="Z338" i="28"/>
  <c r="Y338" i="28"/>
  <c r="X338" i="28"/>
  <c r="W338" i="28"/>
  <c r="V338" i="28"/>
  <c r="K338" i="28"/>
  <c r="H338" i="28"/>
  <c r="G338" i="28"/>
  <c r="R338" i="28"/>
  <c r="Q338" i="28"/>
  <c r="P338" i="28"/>
  <c r="O338" i="28"/>
  <c r="L338" i="28"/>
  <c r="AJ338" i="28"/>
  <c r="AI338" i="28"/>
  <c r="M338" i="28"/>
  <c r="B338" i="28"/>
  <c r="F338" i="28"/>
  <c r="E338" i="28"/>
  <c r="D338" i="28"/>
  <c r="C338" i="28"/>
  <c r="AC338" i="28"/>
  <c r="AB338" i="28"/>
  <c r="AA338" i="28"/>
  <c r="N338" i="28"/>
  <c r="R274" i="28"/>
  <c r="Q274" i="28"/>
  <c r="P274" i="28"/>
  <c r="O274" i="28"/>
  <c r="L274" i="28"/>
  <c r="AJ274" i="28"/>
  <c r="AI274" i="28"/>
  <c r="M274" i="28"/>
  <c r="B274" i="28"/>
  <c r="F274" i="28"/>
  <c r="E274" i="28"/>
  <c r="D274" i="28"/>
  <c r="C274" i="28"/>
  <c r="AC274" i="28"/>
  <c r="AB274" i="28"/>
  <c r="AA274" i="28"/>
  <c r="N274" i="28"/>
  <c r="AH274" i="28"/>
  <c r="AG274" i="28"/>
  <c r="AF274" i="28"/>
  <c r="AE274" i="28"/>
  <c r="AD274" i="28"/>
  <c r="U274" i="28"/>
  <c r="T274" i="28"/>
  <c r="S274" i="28"/>
  <c r="Z274" i="28"/>
  <c r="Y274" i="28"/>
  <c r="X274" i="28"/>
  <c r="W274" i="28"/>
  <c r="V274" i="28"/>
  <c r="K274" i="28"/>
  <c r="H274" i="28"/>
  <c r="G274" i="28"/>
  <c r="AH210" i="28"/>
  <c r="AG210" i="28"/>
  <c r="AF210" i="28"/>
  <c r="AE210" i="28"/>
  <c r="AD210" i="28"/>
  <c r="U210" i="28"/>
  <c r="T210" i="28"/>
  <c r="S210" i="28"/>
  <c r="Z210" i="28"/>
  <c r="Y210" i="28"/>
  <c r="X210" i="28"/>
  <c r="W210" i="28"/>
  <c r="V210" i="28"/>
  <c r="K210" i="28"/>
  <c r="H210" i="28"/>
  <c r="G210" i="28"/>
  <c r="R210" i="28"/>
  <c r="Q210" i="28"/>
  <c r="P210" i="28"/>
  <c r="O210" i="28"/>
  <c r="L210" i="28"/>
  <c r="AJ210" i="28"/>
  <c r="AI210" i="28"/>
  <c r="M210" i="28"/>
  <c r="B210" i="28"/>
  <c r="F210" i="28"/>
  <c r="E210" i="28"/>
  <c r="D210" i="28"/>
  <c r="C210" i="28"/>
  <c r="AC210" i="28"/>
  <c r="AB210" i="28"/>
  <c r="AA210" i="28"/>
  <c r="N210" i="28"/>
  <c r="R146" i="28"/>
  <c r="Q146" i="28"/>
  <c r="P146" i="28"/>
  <c r="O146" i="28"/>
  <c r="L146" i="28"/>
  <c r="AJ146" i="28"/>
  <c r="AI146" i="28"/>
  <c r="M146" i="28"/>
  <c r="B146" i="28"/>
  <c r="F146" i="28"/>
  <c r="E146" i="28"/>
  <c r="D146" i="28"/>
  <c r="C146" i="28"/>
  <c r="AC146" i="28"/>
  <c r="AB146" i="28"/>
  <c r="AA146" i="28"/>
  <c r="N146" i="28"/>
  <c r="AH146" i="28"/>
  <c r="AG146" i="28"/>
  <c r="AF146" i="28"/>
  <c r="AE146" i="28"/>
  <c r="AD146" i="28"/>
  <c r="U146" i="28"/>
  <c r="T146" i="28"/>
  <c r="S146" i="28"/>
  <c r="Z146" i="28"/>
  <c r="Y146" i="28"/>
  <c r="X146" i="28"/>
  <c r="W146" i="28"/>
  <c r="V146" i="28"/>
  <c r="K146" i="28"/>
  <c r="H146" i="28"/>
  <c r="G146" i="28"/>
  <c r="AH82" i="28"/>
  <c r="AG82" i="28"/>
  <c r="AF82" i="28"/>
  <c r="AE82" i="28"/>
  <c r="AD82" i="28"/>
  <c r="U82" i="28"/>
  <c r="T82" i="28"/>
  <c r="S82" i="28"/>
  <c r="Z82" i="28"/>
  <c r="Y82" i="28"/>
  <c r="X82" i="28"/>
  <c r="W82" i="28"/>
  <c r="V82" i="28"/>
  <c r="K82" i="28"/>
  <c r="H82" i="28"/>
  <c r="G82" i="28"/>
  <c r="R82" i="28"/>
  <c r="Q82" i="28"/>
  <c r="P82" i="28"/>
  <c r="O82" i="28"/>
  <c r="L82" i="28"/>
  <c r="AJ82" i="28"/>
  <c r="AI82" i="28"/>
  <c r="M82" i="28"/>
  <c r="B82" i="28"/>
  <c r="F82" i="28"/>
  <c r="E82" i="28"/>
  <c r="D82" i="28"/>
  <c r="C82" i="28"/>
  <c r="AC82" i="28"/>
  <c r="AB82" i="28"/>
  <c r="AA82" i="28"/>
  <c r="N82" i="28"/>
  <c r="T33" i="28"/>
  <c r="S33" i="28"/>
  <c r="R33" i="28"/>
  <c r="G33" i="28"/>
  <c r="AG33" i="28"/>
  <c r="AF33" i="28"/>
  <c r="AE33" i="28"/>
  <c r="M33" i="28"/>
  <c r="B33" i="28"/>
  <c r="L33" i="28"/>
  <c r="K33" i="28"/>
  <c r="H33" i="28"/>
  <c r="AB33" i="28"/>
  <c r="AA33" i="28"/>
  <c r="Z33" i="28"/>
  <c r="U33" i="28"/>
  <c r="N33" i="28"/>
  <c r="AJ33" i="28"/>
  <c r="AI33" i="28"/>
  <c r="AH33" i="28"/>
  <c r="AC33" i="28"/>
  <c r="V33" i="28"/>
  <c r="Q33" i="28"/>
  <c r="P33" i="28"/>
  <c r="O33" i="28"/>
  <c r="AD33" i="28"/>
  <c r="Y33" i="28"/>
  <c r="X33" i="28"/>
  <c r="W33" i="28"/>
  <c r="F33" i="28"/>
  <c r="E33" i="28"/>
  <c r="D33" i="28"/>
  <c r="C33" i="28"/>
  <c r="AF353" i="28"/>
  <c r="AE353" i="28"/>
  <c r="AD353" i="28"/>
  <c r="U353" i="28"/>
  <c r="T353" i="28"/>
  <c r="S353" i="28"/>
  <c r="R353" i="28"/>
  <c r="Q353" i="28"/>
  <c r="X353" i="28"/>
  <c r="W353" i="28"/>
  <c r="V353" i="28"/>
  <c r="K353" i="28"/>
  <c r="H353" i="28"/>
  <c r="G353" i="28"/>
  <c r="F353" i="28"/>
  <c r="E353" i="28"/>
  <c r="P353" i="28"/>
  <c r="O353" i="28"/>
  <c r="L353" i="28"/>
  <c r="AJ353" i="28"/>
  <c r="AI353" i="28"/>
  <c r="AH353" i="28"/>
  <c r="AG353" i="28"/>
  <c r="M353" i="28"/>
  <c r="B353" i="28"/>
  <c r="D353" i="28"/>
  <c r="C353" i="28"/>
  <c r="AC353" i="28"/>
  <c r="AB353" i="28"/>
  <c r="AA353" i="28"/>
  <c r="Z353" i="28"/>
  <c r="Y353" i="28"/>
  <c r="N353" i="28"/>
  <c r="P289" i="28"/>
  <c r="O289" i="28"/>
  <c r="L289" i="28"/>
  <c r="AJ289" i="28"/>
  <c r="AI289" i="28"/>
  <c r="AH289" i="28"/>
  <c r="AG289" i="28"/>
  <c r="M289" i="28"/>
  <c r="B289" i="28"/>
  <c r="D289" i="28"/>
  <c r="C289" i="28"/>
  <c r="AC289" i="28"/>
  <c r="AB289" i="28"/>
  <c r="AA289" i="28"/>
  <c r="Z289" i="28"/>
  <c r="Y289" i="28"/>
  <c r="N289" i="28"/>
  <c r="AF289" i="28"/>
  <c r="AE289" i="28"/>
  <c r="AD289" i="28"/>
  <c r="U289" i="28"/>
  <c r="T289" i="28"/>
  <c r="S289" i="28"/>
  <c r="R289" i="28"/>
  <c r="Q289" i="28"/>
  <c r="X289" i="28"/>
  <c r="W289" i="28"/>
  <c r="V289" i="28"/>
  <c r="K289" i="28"/>
  <c r="H289" i="28"/>
  <c r="G289" i="28"/>
  <c r="F289" i="28"/>
  <c r="E289" i="28"/>
  <c r="AF225" i="28"/>
  <c r="AE225" i="28"/>
  <c r="AD225" i="28"/>
  <c r="U225" i="28"/>
  <c r="T225" i="28"/>
  <c r="S225" i="28"/>
  <c r="R225" i="28"/>
  <c r="Q225" i="28"/>
  <c r="X225" i="28"/>
  <c r="W225" i="28"/>
  <c r="V225" i="28"/>
  <c r="K225" i="28"/>
  <c r="H225" i="28"/>
  <c r="G225" i="28"/>
  <c r="F225" i="28"/>
  <c r="E225" i="28"/>
  <c r="P225" i="28"/>
  <c r="O225" i="28"/>
  <c r="L225" i="28"/>
  <c r="AJ225" i="28"/>
  <c r="AI225" i="28"/>
  <c r="AH225" i="28"/>
  <c r="AG225" i="28"/>
  <c r="M225" i="28"/>
  <c r="B225" i="28"/>
  <c r="D225" i="28"/>
  <c r="C225" i="28"/>
  <c r="AC225" i="28"/>
  <c r="AB225" i="28"/>
  <c r="AA225" i="28"/>
  <c r="Z225" i="28"/>
  <c r="Y225" i="28"/>
  <c r="N225" i="28"/>
  <c r="P161" i="28"/>
  <c r="O161" i="28"/>
  <c r="L161" i="28"/>
  <c r="AJ161" i="28"/>
  <c r="AI161" i="28"/>
  <c r="AH161" i="28"/>
  <c r="AG161" i="28"/>
  <c r="M161" i="28"/>
  <c r="B161" i="28"/>
  <c r="D161" i="28"/>
  <c r="C161" i="28"/>
  <c r="AC161" i="28"/>
  <c r="AB161" i="28"/>
  <c r="AA161" i="28"/>
  <c r="Z161" i="28"/>
  <c r="Y161" i="28"/>
  <c r="N161" i="28"/>
  <c r="AF161" i="28"/>
  <c r="AE161" i="28"/>
  <c r="AD161" i="28"/>
  <c r="U161" i="28"/>
  <c r="T161" i="28"/>
  <c r="S161" i="28"/>
  <c r="R161" i="28"/>
  <c r="Q161" i="28"/>
  <c r="X161" i="28"/>
  <c r="W161" i="28"/>
  <c r="V161" i="28"/>
  <c r="K161" i="28"/>
  <c r="H161" i="28"/>
  <c r="G161" i="28"/>
  <c r="F161" i="28"/>
  <c r="E161" i="28"/>
  <c r="AF97" i="28"/>
  <c r="AE97" i="28"/>
  <c r="AD97" i="28"/>
  <c r="U97" i="28"/>
  <c r="T97" i="28"/>
  <c r="S97" i="28"/>
  <c r="R97" i="28"/>
  <c r="Q97" i="28"/>
  <c r="X97" i="28"/>
  <c r="W97" i="28"/>
  <c r="V97" i="28"/>
  <c r="K97" i="28"/>
  <c r="H97" i="28"/>
  <c r="G97" i="28"/>
  <c r="F97" i="28"/>
  <c r="E97" i="28"/>
  <c r="P97" i="28"/>
  <c r="O97" i="28"/>
  <c r="L97" i="28"/>
  <c r="AJ97" i="28"/>
  <c r="AI97" i="28"/>
  <c r="AH97" i="28"/>
  <c r="AG97" i="28"/>
  <c r="M97" i="28"/>
  <c r="B97" i="28"/>
  <c r="D97" i="28"/>
  <c r="C97" i="28"/>
  <c r="AC97" i="28"/>
  <c r="AB97" i="28"/>
  <c r="AA97" i="28"/>
  <c r="Z97" i="28"/>
  <c r="Y97" i="28"/>
  <c r="N97" i="28"/>
  <c r="H14" i="28"/>
  <c r="G14" i="28"/>
  <c r="AJ14" i="28"/>
  <c r="AI14" i="28"/>
  <c r="D14" i="28"/>
  <c r="C14" i="28"/>
  <c r="AG14" i="28"/>
  <c r="M14" i="28"/>
  <c r="B14" i="28"/>
  <c r="AE14" i="28"/>
  <c r="AD14" i="28"/>
  <c r="W14" i="28"/>
  <c r="AC14" i="28"/>
  <c r="AH14" i="28"/>
  <c r="AA14" i="28"/>
  <c r="Z14" i="28"/>
  <c r="N14" i="28"/>
  <c r="AF14" i="28"/>
  <c r="Y14" i="28"/>
  <c r="X14" i="28"/>
  <c r="Q14" i="28"/>
  <c r="V14" i="28"/>
  <c r="AB14" i="28"/>
  <c r="U14" i="28"/>
  <c r="T14" i="28"/>
  <c r="S14" i="28"/>
  <c r="R14" i="28"/>
  <c r="F14" i="28"/>
  <c r="E14" i="28"/>
  <c r="P14" i="28"/>
  <c r="O14" i="28"/>
  <c r="L14" i="28"/>
  <c r="K14" i="28"/>
  <c r="B390" i="46"/>
  <c r="G390" i="46"/>
  <c r="I390" i="46"/>
  <c r="C390" i="46"/>
  <c r="H390" i="46"/>
  <c r="A390" i="46"/>
  <c r="E390" i="46"/>
  <c r="J390" i="46"/>
  <c r="F390" i="46"/>
  <c r="A326" i="46"/>
  <c r="E326" i="46"/>
  <c r="J326" i="46"/>
  <c r="F326" i="46"/>
  <c r="B326" i="46"/>
  <c r="G326" i="46"/>
  <c r="I326" i="46"/>
  <c r="C326" i="46"/>
  <c r="H326" i="46"/>
  <c r="C253" i="46"/>
  <c r="H253" i="46"/>
  <c r="A253" i="46"/>
  <c r="E253" i="46"/>
  <c r="I253" i="46"/>
  <c r="J253" i="46"/>
  <c r="F253" i="46"/>
  <c r="B253" i="46"/>
  <c r="G253" i="46"/>
  <c r="J189" i="46"/>
  <c r="F189" i="46"/>
  <c r="B189" i="46"/>
  <c r="G189" i="46"/>
  <c r="C189" i="46"/>
  <c r="H189" i="46"/>
  <c r="A189" i="46"/>
  <c r="E189" i="46"/>
  <c r="I189" i="46"/>
  <c r="C125" i="46"/>
  <c r="H125" i="46"/>
  <c r="A125" i="46"/>
  <c r="E125" i="46"/>
  <c r="I125" i="46"/>
  <c r="J125" i="46"/>
  <c r="F125" i="46"/>
  <c r="B125" i="46"/>
  <c r="G125" i="46"/>
  <c r="J61" i="46"/>
  <c r="F61" i="46"/>
  <c r="B61" i="46"/>
  <c r="G61" i="46"/>
  <c r="C61" i="46"/>
  <c r="H61" i="46"/>
  <c r="A61" i="46"/>
  <c r="E61" i="46"/>
  <c r="I61" i="46"/>
  <c r="G204" i="46"/>
  <c r="J204" i="46"/>
  <c r="C204" i="46"/>
  <c r="H204" i="46"/>
  <c r="B204" i="46"/>
  <c r="E204" i="46"/>
  <c r="I204" i="46"/>
  <c r="F204" i="46"/>
  <c r="A204" i="46"/>
  <c r="E140" i="46"/>
  <c r="I140" i="46"/>
  <c r="F140" i="46"/>
  <c r="A140" i="46"/>
  <c r="G140" i="46"/>
  <c r="J140" i="46"/>
  <c r="C140" i="46"/>
  <c r="H140" i="46"/>
  <c r="B140" i="46"/>
  <c r="G76" i="46"/>
  <c r="J76" i="46"/>
  <c r="C76" i="46"/>
  <c r="H76" i="46"/>
  <c r="B76" i="46"/>
  <c r="E76" i="46"/>
  <c r="I76" i="46"/>
  <c r="F76" i="46"/>
  <c r="A76" i="46"/>
  <c r="G219" i="46"/>
  <c r="J219" i="46"/>
  <c r="H219" i="46"/>
  <c r="B219" i="46"/>
  <c r="I219" i="46"/>
  <c r="C219" i="46"/>
  <c r="F219" i="46"/>
  <c r="A219" i="46"/>
  <c r="E219" i="46"/>
  <c r="I155" i="46"/>
  <c r="C155" i="46"/>
  <c r="F155" i="46"/>
  <c r="A155" i="46"/>
  <c r="E155" i="46"/>
  <c r="G155" i="46"/>
  <c r="J155" i="46"/>
  <c r="H155" i="46"/>
  <c r="B155" i="46"/>
  <c r="G91" i="46"/>
  <c r="J91" i="46"/>
  <c r="H91" i="46"/>
  <c r="B91" i="46"/>
  <c r="I91" i="46"/>
  <c r="C91" i="46"/>
  <c r="F91" i="46"/>
  <c r="A91" i="46"/>
  <c r="E91" i="46"/>
  <c r="J234" i="46"/>
  <c r="F234" i="46"/>
  <c r="H234" i="46"/>
  <c r="B234" i="46"/>
  <c r="G234" i="46"/>
  <c r="I234" i="46"/>
  <c r="C234" i="46"/>
  <c r="A234" i="46"/>
  <c r="E234" i="46"/>
  <c r="I170" i="46"/>
  <c r="C170" i="46"/>
  <c r="A170" i="46"/>
  <c r="E170" i="46"/>
  <c r="J170" i="46"/>
  <c r="F170" i="46"/>
  <c r="H170" i="46"/>
  <c r="B170" i="46"/>
  <c r="G170" i="46"/>
  <c r="J106" i="46"/>
  <c r="F106" i="46"/>
  <c r="H106" i="46"/>
  <c r="B106" i="46"/>
  <c r="G106" i="46"/>
  <c r="I106" i="46"/>
  <c r="C106" i="46"/>
  <c r="A106" i="46"/>
  <c r="E106" i="46"/>
  <c r="AD384" i="28"/>
  <c r="U384" i="28"/>
  <c r="T384" i="28"/>
  <c r="S384" i="28"/>
  <c r="R384" i="28"/>
  <c r="Q384" i="28"/>
  <c r="P384" i="28"/>
  <c r="O384" i="28"/>
  <c r="V384" i="28"/>
  <c r="K384" i="28"/>
  <c r="H384" i="28"/>
  <c r="G384" i="28"/>
  <c r="F384" i="28"/>
  <c r="E384" i="28"/>
  <c r="D384" i="28"/>
  <c r="C384" i="28"/>
  <c r="L384" i="28"/>
  <c r="AJ384" i="28"/>
  <c r="AI384" i="28"/>
  <c r="AH384" i="28"/>
  <c r="AG384" i="28"/>
  <c r="AF384" i="28"/>
  <c r="AE384" i="28"/>
  <c r="M384" i="28"/>
  <c r="B384" i="28"/>
  <c r="AC384" i="28"/>
  <c r="AB384" i="28"/>
  <c r="AA384" i="28"/>
  <c r="Z384" i="28"/>
  <c r="Y384" i="28"/>
  <c r="X384" i="28"/>
  <c r="W384" i="28"/>
  <c r="N384" i="28"/>
  <c r="L320" i="28"/>
  <c r="AJ320" i="28"/>
  <c r="AI320" i="28"/>
  <c r="AH320" i="28"/>
  <c r="AG320" i="28"/>
  <c r="AF320" i="28"/>
  <c r="AE320" i="28"/>
  <c r="M320" i="28"/>
  <c r="B320" i="28"/>
  <c r="AC320" i="28"/>
  <c r="AB320" i="28"/>
  <c r="AA320" i="28"/>
  <c r="Z320" i="28"/>
  <c r="Y320" i="28"/>
  <c r="X320" i="28"/>
  <c r="W320" i="28"/>
  <c r="N320" i="28"/>
  <c r="AD320" i="28"/>
  <c r="U320" i="28"/>
  <c r="T320" i="28"/>
  <c r="S320" i="28"/>
  <c r="R320" i="28"/>
  <c r="Q320" i="28"/>
  <c r="P320" i="28"/>
  <c r="O320" i="28"/>
  <c r="V320" i="28"/>
  <c r="K320" i="28"/>
  <c r="H320" i="28"/>
  <c r="G320" i="28"/>
  <c r="F320" i="28"/>
  <c r="E320" i="28"/>
  <c r="D320" i="28"/>
  <c r="C320" i="28"/>
  <c r="AD256" i="28"/>
  <c r="U256" i="28"/>
  <c r="T256" i="28"/>
  <c r="S256" i="28"/>
  <c r="R256" i="28"/>
  <c r="Q256" i="28"/>
  <c r="P256" i="28"/>
  <c r="O256" i="28"/>
  <c r="V256" i="28"/>
  <c r="K256" i="28"/>
  <c r="H256" i="28"/>
  <c r="G256" i="28"/>
  <c r="F256" i="28"/>
  <c r="E256" i="28"/>
  <c r="D256" i="28"/>
  <c r="C256" i="28"/>
  <c r="L256" i="28"/>
  <c r="AJ256" i="28"/>
  <c r="AI256" i="28"/>
  <c r="AH256" i="28"/>
  <c r="AG256" i="28"/>
  <c r="AF256" i="28"/>
  <c r="AE256" i="28"/>
  <c r="M256" i="28"/>
  <c r="B256" i="28"/>
  <c r="AC256" i="28"/>
  <c r="AB256" i="28"/>
  <c r="AA256" i="28"/>
  <c r="Z256" i="28"/>
  <c r="Y256" i="28"/>
  <c r="X256" i="28"/>
  <c r="W256" i="28"/>
  <c r="N256" i="28"/>
  <c r="L192" i="28"/>
  <c r="AJ192" i="28"/>
  <c r="AI192" i="28"/>
  <c r="AH192" i="28"/>
  <c r="AG192" i="28"/>
  <c r="AF192" i="28"/>
  <c r="AE192" i="28"/>
  <c r="M192" i="28"/>
  <c r="B192" i="28"/>
  <c r="AC192" i="28"/>
  <c r="AB192" i="28"/>
  <c r="AA192" i="28"/>
  <c r="Z192" i="28"/>
  <c r="Y192" i="28"/>
  <c r="X192" i="28"/>
  <c r="W192" i="28"/>
  <c r="N192" i="28"/>
  <c r="AD192" i="28"/>
  <c r="U192" i="28"/>
  <c r="T192" i="28"/>
  <c r="S192" i="28"/>
  <c r="R192" i="28"/>
  <c r="Q192" i="28"/>
  <c r="P192" i="28"/>
  <c r="O192" i="28"/>
  <c r="V192" i="28"/>
  <c r="K192" i="28"/>
  <c r="H192" i="28"/>
  <c r="G192" i="28"/>
  <c r="F192" i="28"/>
  <c r="E192" i="28"/>
  <c r="D192" i="28"/>
  <c r="C192" i="28"/>
  <c r="AD128" i="28"/>
  <c r="U128" i="28"/>
  <c r="T128" i="28"/>
  <c r="S128" i="28"/>
  <c r="R128" i="28"/>
  <c r="Q128" i="28"/>
  <c r="P128" i="28"/>
  <c r="O128" i="28"/>
  <c r="V128" i="28"/>
  <c r="K128" i="28"/>
  <c r="H128" i="28"/>
  <c r="G128" i="28"/>
  <c r="F128" i="28"/>
  <c r="E128" i="28"/>
  <c r="D128" i="28"/>
  <c r="C128" i="28"/>
  <c r="L128" i="28"/>
  <c r="AJ128" i="28"/>
  <c r="AI128" i="28"/>
  <c r="AH128" i="28"/>
  <c r="AG128" i="28"/>
  <c r="AF128" i="28"/>
  <c r="AE128" i="28"/>
  <c r="M128" i="28"/>
  <c r="B128" i="28"/>
  <c r="AC128" i="28"/>
  <c r="AB128" i="28"/>
  <c r="AA128" i="28"/>
  <c r="Z128" i="28"/>
  <c r="Y128" i="28"/>
  <c r="X128" i="28"/>
  <c r="W128" i="28"/>
  <c r="N128" i="28"/>
  <c r="L64" i="28"/>
  <c r="AJ64" i="28"/>
  <c r="AI64" i="28"/>
  <c r="AH64" i="28"/>
  <c r="AG64" i="28"/>
  <c r="AF64" i="28"/>
  <c r="B64" i="28"/>
  <c r="AC64" i="28"/>
  <c r="AB64" i="28"/>
  <c r="AA64" i="28"/>
  <c r="Z64" i="28"/>
  <c r="Y64" i="28"/>
  <c r="X64" i="28"/>
  <c r="AD64" i="28"/>
  <c r="U64" i="28"/>
  <c r="T64" i="28"/>
  <c r="S64" i="28"/>
  <c r="R64" i="28"/>
  <c r="Q64" i="28"/>
  <c r="V64" i="28"/>
  <c r="K64" i="28"/>
  <c r="H64" i="28"/>
  <c r="G64" i="28"/>
  <c r="F64" i="28"/>
  <c r="E64" i="28"/>
  <c r="AE64" i="28"/>
  <c r="M64" i="28"/>
  <c r="W64" i="28"/>
  <c r="N64" i="28"/>
  <c r="P64" i="28"/>
  <c r="O64" i="28"/>
  <c r="D64" i="28"/>
  <c r="C64" i="28"/>
  <c r="AB399" i="28"/>
  <c r="AA399" i="28"/>
  <c r="Z399" i="28"/>
  <c r="Y399" i="28"/>
  <c r="X399" i="28"/>
  <c r="W399" i="28"/>
  <c r="AD399" i="28"/>
  <c r="U399" i="28"/>
  <c r="T399" i="28"/>
  <c r="S399" i="28"/>
  <c r="R399" i="28"/>
  <c r="Q399" i="28"/>
  <c r="P399" i="28"/>
  <c r="O399" i="28"/>
  <c r="V399" i="28"/>
  <c r="K399" i="28"/>
  <c r="H399" i="28"/>
  <c r="G399" i="28"/>
  <c r="F399" i="28"/>
  <c r="E399" i="28"/>
  <c r="D399" i="28"/>
  <c r="C399" i="28"/>
  <c r="L399" i="28"/>
  <c r="N399" i="28"/>
  <c r="AJ399" i="28"/>
  <c r="AI399" i="28"/>
  <c r="AH399" i="28"/>
  <c r="AG399" i="28"/>
  <c r="AF399" i="28"/>
  <c r="AE399" i="28"/>
  <c r="B399" i="28"/>
  <c r="AC399" i="28"/>
  <c r="M399" i="28"/>
  <c r="T335" i="28"/>
  <c r="S335" i="28"/>
  <c r="R335" i="28"/>
  <c r="Q335" i="28"/>
  <c r="P335" i="28"/>
  <c r="O335" i="28"/>
  <c r="L335" i="28"/>
  <c r="N335" i="28"/>
  <c r="B335" i="28"/>
  <c r="H335" i="28"/>
  <c r="G335" i="28"/>
  <c r="F335" i="28"/>
  <c r="E335" i="28"/>
  <c r="D335" i="28"/>
  <c r="C335" i="28"/>
  <c r="AC335" i="28"/>
  <c r="M335" i="28"/>
  <c r="AJ335" i="28"/>
  <c r="AI335" i="28"/>
  <c r="AH335" i="28"/>
  <c r="AG335" i="28"/>
  <c r="AF335" i="28"/>
  <c r="AE335" i="28"/>
  <c r="AD335" i="28"/>
  <c r="U335" i="28"/>
  <c r="AB335" i="28"/>
  <c r="AA335" i="28"/>
  <c r="Z335" i="28"/>
  <c r="Y335" i="28"/>
  <c r="X335" i="28"/>
  <c r="W335" i="28"/>
  <c r="V335" i="28"/>
  <c r="K335" i="28"/>
  <c r="AJ271" i="28"/>
  <c r="AI271" i="28"/>
  <c r="AH271" i="28"/>
  <c r="AG271" i="28"/>
  <c r="AF271" i="28"/>
  <c r="AE271" i="28"/>
  <c r="AD271" i="28"/>
  <c r="U271" i="28"/>
  <c r="AB271" i="28"/>
  <c r="AA271" i="28"/>
  <c r="Z271" i="28"/>
  <c r="Y271" i="28"/>
  <c r="X271" i="28"/>
  <c r="W271" i="28"/>
  <c r="V271" i="28"/>
  <c r="K271" i="28"/>
  <c r="T271" i="28"/>
  <c r="S271" i="28"/>
  <c r="R271" i="28"/>
  <c r="Q271" i="28"/>
  <c r="P271" i="28"/>
  <c r="O271" i="28"/>
  <c r="L271" i="28"/>
  <c r="N271" i="28"/>
  <c r="B271" i="28"/>
  <c r="H271" i="28"/>
  <c r="G271" i="28"/>
  <c r="F271" i="28"/>
  <c r="E271" i="28"/>
  <c r="D271" i="28"/>
  <c r="C271" i="28"/>
  <c r="AC271" i="28"/>
  <c r="M271" i="28"/>
  <c r="T207" i="28"/>
  <c r="S207" i="28"/>
  <c r="R207" i="28"/>
  <c r="Q207" i="28"/>
  <c r="P207" i="28"/>
  <c r="O207" i="28"/>
  <c r="L207" i="28"/>
  <c r="N207" i="28"/>
  <c r="B207" i="28"/>
  <c r="H207" i="28"/>
  <c r="G207" i="28"/>
  <c r="F207" i="28"/>
  <c r="E207" i="28"/>
  <c r="D207" i="28"/>
  <c r="C207" i="28"/>
  <c r="AC207" i="28"/>
  <c r="M207" i="28"/>
  <c r="AJ207" i="28"/>
  <c r="AI207" i="28"/>
  <c r="AH207" i="28"/>
  <c r="AG207" i="28"/>
  <c r="AF207" i="28"/>
  <c r="AE207" i="28"/>
  <c r="AD207" i="28"/>
  <c r="U207" i="28"/>
  <c r="AB207" i="28"/>
  <c r="AA207" i="28"/>
  <c r="Z207" i="28"/>
  <c r="Y207" i="28"/>
  <c r="X207" i="28"/>
  <c r="W207" i="28"/>
  <c r="V207" i="28"/>
  <c r="K207" i="28"/>
  <c r="AJ143" i="28"/>
  <c r="AI143" i="28"/>
  <c r="AH143" i="28"/>
  <c r="AG143" i="28"/>
  <c r="AF143" i="28"/>
  <c r="AE143" i="28"/>
  <c r="AD143" i="28"/>
  <c r="U143" i="28"/>
  <c r="AB143" i="28"/>
  <c r="AA143" i="28"/>
  <c r="Z143" i="28"/>
  <c r="Y143" i="28"/>
  <c r="X143" i="28"/>
  <c r="W143" i="28"/>
  <c r="V143" i="28"/>
  <c r="K143" i="28"/>
  <c r="T143" i="28"/>
  <c r="S143" i="28"/>
  <c r="R143" i="28"/>
  <c r="Q143" i="28"/>
  <c r="P143" i="28"/>
  <c r="O143" i="28"/>
  <c r="L143" i="28"/>
  <c r="N143" i="28"/>
  <c r="B143" i="28"/>
  <c r="H143" i="28"/>
  <c r="G143" i="28"/>
  <c r="F143" i="28"/>
  <c r="E143" i="28"/>
  <c r="D143" i="28"/>
  <c r="C143" i="28"/>
  <c r="AC143" i="28"/>
  <c r="M143" i="28"/>
  <c r="T79" i="28"/>
  <c r="S79" i="28"/>
  <c r="R79" i="28"/>
  <c r="Q79" i="28"/>
  <c r="P79" i="28"/>
  <c r="O79" i="28"/>
  <c r="L79" i="28"/>
  <c r="N79" i="28"/>
  <c r="B79" i="28"/>
  <c r="H79" i="28"/>
  <c r="G79" i="28"/>
  <c r="F79" i="28"/>
  <c r="E79" i="28"/>
  <c r="D79" i="28"/>
  <c r="C79" i="28"/>
  <c r="AC79" i="28"/>
  <c r="M79" i="28"/>
  <c r="AJ79" i="28"/>
  <c r="AI79" i="28"/>
  <c r="AH79" i="28"/>
  <c r="AG79" i="28"/>
  <c r="AF79" i="28"/>
  <c r="AE79" i="28"/>
  <c r="AD79" i="28"/>
  <c r="U79" i="28"/>
  <c r="AB79" i="28"/>
  <c r="AA79" i="28"/>
  <c r="Z79" i="28"/>
  <c r="Y79" i="28"/>
  <c r="X79" i="28"/>
  <c r="W79" i="28"/>
  <c r="V79" i="28"/>
  <c r="K79" i="28"/>
  <c r="AJ23" i="28"/>
  <c r="AI23" i="28"/>
  <c r="D23" i="28"/>
  <c r="C23" i="28"/>
  <c r="AG23" i="28"/>
  <c r="AF23" i="28"/>
  <c r="Y23" i="28"/>
  <c r="X23" i="28"/>
  <c r="W23" i="28"/>
  <c r="AC23" i="28"/>
  <c r="AH23" i="28"/>
  <c r="AA23" i="28"/>
  <c r="Z23" i="28"/>
  <c r="S23" i="28"/>
  <c r="R23" i="28"/>
  <c r="F23" i="28"/>
  <c r="Q23" i="28"/>
  <c r="V23" i="28"/>
  <c r="AB23" i="28"/>
  <c r="U23" i="28"/>
  <c r="T23" i="28"/>
  <c r="H23" i="28"/>
  <c r="G23" i="28"/>
  <c r="N23" i="28"/>
  <c r="B23" i="28"/>
  <c r="E23" i="28"/>
  <c r="P23" i="28"/>
  <c r="O23" i="28"/>
  <c r="L23" i="28"/>
  <c r="K23" i="28"/>
  <c r="AE23" i="28"/>
  <c r="AD23" i="28"/>
  <c r="M23" i="28"/>
  <c r="R350" i="28"/>
  <c r="Q350" i="28"/>
  <c r="P350" i="28"/>
  <c r="O350" i="28"/>
  <c r="L350" i="28"/>
  <c r="AJ350" i="28"/>
  <c r="AI350" i="28"/>
  <c r="M350" i="28"/>
  <c r="B350" i="28"/>
  <c r="F350" i="28"/>
  <c r="E350" i="28"/>
  <c r="D350" i="28"/>
  <c r="C350" i="28"/>
  <c r="AC350" i="28"/>
  <c r="AB350" i="28"/>
  <c r="AA350" i="28"/>
  <c r="N350" i="28"/>
  <c r="AH350" i="28"/>
  <c r="AG350" i="28"/>
  <c r="AF350" i="28"/>
  <c r="AE350" i="28"/>
  <c r="AD350" i="28"/>
  <c r="U350" i="28"/>
  <c r="T350" i="28"/>
  <c r="S350" i="28"/>
  <c r="Z350" i="28"/>
  <c r="Y350" i="28"/>
  <c r="X350" i="28"/>
  <c r="W350" i="28"/>
  <c r="V350" i="28"/>
  <c r="K350" i="28"/>
  <c r="H350" i="28"/>
  <c r="G350" i="28"/>
  <c r="AH286" i="28"/>
  <c r="AG286" i="28"/>
  <c r="AF286" i="28"/>
  <c r="AE286" i="28"/>
  <c r="AD286" i="28"/>
  <c r="U286" i="28"/>
  <c r="T286" i="28"/>
  <c r="S286" i="28"/>
  <c r="Z286" i="28"/>
  <c r="Y286" i="28"/>
  <c r="X286" i="28"/>
  <c r="W286" i="28"/>
  <c r="V286" i="28"/>
  <c r="K286" i="28"/>
  <c r="H286" i="28"/>
  <c r="G286" i="28"/>
  <c r="R286" i="28"/>
  <c r="Q286" i="28"/>
  <c r="P286" i="28"/>
  <c r="O286" i="28"/>
  <c r="L286" i="28"/>
  <c r="AJ286" i="28"/>
  <c r="AI286" i="28"/>
  <c r="M286" i="28"/>
  <c r="B286" i="28"/>
  <c r="F286" i="28"/>
  <c r="E286" i="28"/>
  <c r="D286" i="28"/>
  <c r="C286" i="28"/>
  <c r="AC286" i="28"/>
  <c r="AB286" i="28"/>
  <c r="AA286" i="28"/>
  <c r="N286" i="28"/>
  <c r="R222" i="28"/>
  <c r="Q222" i="28"/>
  <c r="P222" i="28"/>
  <c r="O222" i="28"/>
  <c r="L222" i="28"/>
  <c r="AJ222" i="28"/>
  <c r="AI222" i="28"/>
  <c r="M222" i="28"/>
  <c r="B222" i="28"/>
  <c r="F222" i="28"/>
  <c r="E222" i="28"/>
  <c r="D222" i="28"/>
  <c r="C222" i="28"/>
  <c r="AC222" i="28"/>
  <c r="AB222" i="28"/>
  <c r="AA222" i="28"/>
  <c r="N222" i="28"/>
  <c r="AH222" i="28"/>
  <c r="AG222" i="28"/>
  <c r="AF222" i="28"/>
  <c r="AE222" i="28"/>
  <c r="AD222" i="28"/>
  <c r="U222" i="28"/>
  <c r="T222" i="28"/>
  <c r="S222" i="28"/>
  <c r="Z222" i="28"/>
  <c r="Y222" i="28"/>
  <c r="X222" i="28"/>
  <c r="W222" i="28"/>
  <c r="V222" i="28"/>
  <c r="K222" i="28"/>
  <c r="H222" i="28"/>
  <c r="G222" i="28"/>
  <c r="AH158" i="28"/>
  <c r="AG158" i="28"/>
  <c r="AF158" i="28"/>
  <c r="AE158" i="28"/>
  <c r="AD158" i="28"/>
  <c r="U158" i="28"/>
  <c r="T158" i="28"/>
  <c r="S158" i="28"/>
  <c r="Z158" i="28"/>
  <c r="Y158" i="28"/>
  <c r="X158" i="28"/>
  <c r="W158" i="28"/>
  <c r="V158" i="28"/>
  <c r="K158" i="28"/>
  <c r="H158" i="28"/>
  <c r="G158" i="28"/>
  <c r="R158" i="28"/>
  <c r="Q158" i="28"/>
  <c r="P158" i="28"/>
  <c r="O158" i="28"/>
  <c r="L158" i="28"/>
  <c r="AJ158" i="28"/>
  <c r="AI158" i="28"/>
  <c r="M158" i="28"/>
  <c r="B158" i="28"/>
  <c r="F158" i="28"/>
  <c r="E158" i="28"/>
  <c r="D158" i="28"/>
  <c r="C158" i="28"/>
  <c r="AC158" i="28"/>
  <c r="AB158" i="28"/>
  <c r="AA158" i="28"/>
  <c r="N158" i="28"/>
  <c r="R94" i="28"/>
  <c r="Q94" i="28"/>
  <c r="P94" i="28"/>
  <c r="O94" i="28"/>
  <c r="L94" i="28"/>
  <c r="AJ94" i="28"/>
  <c r="AI94" i="28"/>
  <c r="M94" i="28"/>
  <c r="B94" i="28"/>
  <c r="F94" i="28"/>
  <c r="E94" i="28"/>
  <c r="D94" i="28"/>
  <c r="C94" i="28"/>
  <c r="AC94" i="28"/>
  <c r="AB94" i="28"/>
  <c r="AA94" i="28"/>
  <c r="N94" i="28"/>
  <c r="AH94" i="28"/>
  <c r="AG94" i="28"/>
  <c r="AF94" i="28"/>
  <c r="AE94" i="28"/>
  <c r="AD94" i="28"/>
  <c r="U94" i="28"/>
  <c r="T94" i="28"/>
  <c r="S94" i="28"/>
  <c r="Z94" i="28"/>
  <c r="Y94" i="28"/>
  <c r="X94" i="28"/>
  <c r="W94" i="28"/>
  <c r="V94" i="28"/>
  <c r="K94" i="28"/>
  <c r="H94" i="28"/>
  <c r="G94" i="28"/>
  <c r="AH365" i="28"/>
  <c r="P365" i="28"/>
  <c r="O365" i="28"/>
  <c r="L365" i="28"/>
  <c r="AB365" i="28"/>
  <c r="S365" i="28"/>
  <c r="F365" i="28"/>
  <c r="M365" i="28"/>
  <c r="B365" i="28"/>
  <c r="AG365" i="28"/>
  <c r="D365" i="28"/>
  <c r="C365" i="28"/>
  <c r="AC365" i="28"/>
  <c r="T365" i="28"/>
  <c r="G365" i="28"/>
  <c r="Y365" i="28"/>
  <c r="N365" i="28"/>
  <c r="AJ365" i="28"/>
  <c r="AF365" i="28"/>
  <c r="AE365" i="28"/>
  <c r="AD365" i="28"/>
  <c r="U365" i="28"/>
  <c r="H365" i="28"/>
  <c r="Z365" i="28"/>
  <c r="Q365" i="28"/>
  <c r="AI365" i="28"/>
  <c r="X365" i="28"/>
  <c r="W365" i="28"/>
  <c r="V365" i="28"/>
  <c r="K365" i="28"/>
  <c r="AA365" i="28"/>
  <c r="R365" i="28"/>
  <c r="E365" i="28"/>
  <c r="AF301" i="28"/>
  <c r="AE301" i="28"/>
  <c r="AD301" i="28"/>
  <c r="U301" i="28"/>
  <c r="T301" i="28"/>
  <c r="S301" i="28"/>
  <c r="R301" i="28"/>
  <c r="Q301" i="28"/>
  <c r="X301" i="28"/>
  <c r="W301" i="28"/>
  <c r="V301" i="28"/>
  <c r="K301" i="28"/>
  <c r="H301" i="28"/>
  <c r="G301" i="28"/>
  <c r="F301" i="28"/>
  <c r="E301" i="28"/>
  <c r="P301" i="28"/>
  <c r="O301" i="28"/>
  <c r="L301" i="28"/>
  <c r="AJ301" i="28"/>
  <c r="AI301" i="28"/>
  <c r="AH301" i="28"/>
  <c r="AG301" i="28"/>
  <c r="M301" i="28"/>
  <c r="B301" i="28"/>
  <c r="D301" i="28"/>
  <c r="C301" i="28"/>
  <c r="AC301" i="28"/>
  <c r="AB301" i="28"/>
  <c r="AA301" i="28"/>
  <c r="Z301" i="28"/>
  <c r="Y301" i="28"/>
  <c r="N301" i="28"/>
  <c r="P237" i="28"/>
  <c r="O237" i="28"/>
  <c r="L237" i="28"/>
  <c r="AJ237" i="28"/>
  <c r="AI237" i="28"/>
  <c r="AH237" i="28"/>
  <c r="AG237" i="28"/>
  <c r="M237" i="28"/>
  <c r="B237" i="28"/>
  <c r="D237" i="28"/>
  <c r="C237" i="28"/>
  <c r="AC237" i="28"/>
  <c r="AB237" i="28"/>
  <c r="AA237" i="28"/>
  <c r="Z237" i="28"/>
  <c r="Y237" i="28"/>
  <c r="N237" i="28"/>
  <c r="AF237" i="28"/>
  <c r="AE237" i="28"/>
  <c r="AD237" i="28"/>
  <c r="U237" i="28"/>
  <c r="T237" i="28"/>
  <c r="S237" i="28"/>
  <c r="R237" i="28"/>
  <c r="Q237" i="28"/>
  <c r="X237" i="28"/>
  <c r="W237" i="28"/>
  <c r="V237" i="28"/>
  <c r="K237" i="28"/>
  <c r="H237" i="28"/>
  <c r="G237" i="28"/>
  <c r="F237" i="28"/>
  <c r="E237" i="28"/>
  <c r="AF173" i="28"/>
  <c r="AE173" i="28"/>
  <c r="AD173" i="28"/>
  <c r="U173" i="28"/>
  <c r="T173" i="28"/>
  <c r="S173" i="28"/>
  <c r="R173" i="28"/>
  <c r="Q173" i="28"/>
  <c r="X173" i="28"/>
  <c r="W173" i="28"/>
  <c r="V173" i="28"/>
  <c r="K173" i="28"/>
  <c r="H173" i="28"/>
  <c r="G173" i="28"/>
  <c r="F173" i="28"/>
  <c r="E173" i="28"/>
  <c r="P173" i="28"/>
  <c r="O173" i="28"/>
  <c r="L173" i="28"/>
  <c r="AJ173" i="28"/>
  <c r="AI173" i="28"/>
  <c r="AH173" i="28"/>
  <c r="AG173" i="28"/>
  <c r="M173" i="28"/>
  <c r="B173" i="28"/>
  <c r="D173" i="28"/>
  <c r="C173" i="28"/>
  <c r="AC173" i="28"/>
  <c r="AB173" i="28"/>
  <c r="AA173" i="28"/>
  <c r="Z173" i="28"/>
  <c r="Y173" i="28"/>
  <c r="N173" i="28"/>
  <c r="P109" i="28"/>
  <c r="O109" i="28"/>
  <c r="L109" i="28"/>
  <c r="AJ109" i="28"/>
  <c r="AI109" i="28"/>
  <c r="AH109" i="28"/>
  <c r="AG109" i="28"/>
  <c r="M109" i="28"/>
  <c r="B109" i="28"/>
  <c r="D109" i="28"/>
  <c r="C109" i="28"/>
  <c r="AC109" i="28"/>
  <c r="AB109" i="28"/>
  <c r="AA109" i="28"/>
  <c r="Z109" i="28"/>
  <c r="Y109" i="28"/>
  <c r="N109" i="28"/>
  <c r="AF109" i="28"/>
  <c r="AE109" i="28"/>
  <c r="AD109" i="28"/>
  <c r="U109" i="28"/>
  <c r="T109" i="28"/>
  <c r="S109" i="28"/>
  <c r="R109" i="28"/>
  <c r="Q109" i="28"/>
  <c r="X109" i="28"/>
  <c r="W109" i="28"/>
  <c r="V109" i="28"/>
  <c r="K109" i="28"/>
  <c r="H109" i="28"/>
  <c r="G109" i="28"/>
  <c r="F109" i="28"/>
  <c r="E109" i="28"/>
  <c r="AJ38" i="28"/>
  <c r="AI38" i="28"/>
  <c r="AH38" i="28"/>
  <c r="AC38" i="28"/>
  <c r="V38" i="28"/>
  <c r="Q38" i="28"/>
  <c r="P38" i="28"/>
  <c r="O38" i="28"/>
  <c r="AD38" i="28"/>
  <c r="Y38" i="28"/>
  <c r="X38" i="28"/>
  <c r="W38" i="28"/>
  <c r="F38" i="28"/>
  <c r="E38" i="28"/>
  <c r="D38" i="28"/>
  <c r="C38" i="28"/>
  <c r="T38" i="28"/>
  <c r="S38" i="28"/>
  <c r="R38" i="28"/>
  <c r="G38" i="28"/>
  <c r="AG38" i="28"/>
  <c r="AF38" i="28"/>
  <c r="AE38" i="28"/>
  <c r="M38" i="28"/>
  <c r="B38" i="28"/>
  <c r="L38" i="28"/>
  <c r="K38" i="28"/>
  <c r="H38" i="28"/>
  <c r="AB38" i="28"/>
  <c r="AA38" i="28"/>
  <c r="Z38" i="28"/>
  <c r="U38" i="28"/>
  <c r="N38" i="28"/>
  <c r="C268" i="46"/>
  <c r="A268" i="46"/>
  <c r="I268" i="46"/>
  <c r="F268" i="46"/>
  <c r="J268" i="46"/>
  <c r="G268" i="46"/>
  <c r="B268" i="46"/>
  <c r="H268" i="46"/>
  <c r="E268" i="46"/>
  <c r="J338" i="46"/>
  <c r="F338" i="46"/>
  <c r="B338" i="46"/>
  <c r="G338" i="46"/>
  <c r="I338" i="46"/>
  <c r="C338" i="46"/>
  <c r="H338" i="46"/>
  <c r="A338" i="46"/>
  <c r="E338" i="46"/>
  <c r="A265" i="46"/>
  <c r="E265" i="46"/>
  <c r="G265" i="46"/>
  <c r="J265" i="46"/>
  <c r="F265" i="46"/>
  <c r="B265" i="46"/>
  <c r="H265" i="46"/>
  <c r="C265" i="46"/>
  <c r="I265" i="46"/>
  <c r="B201" i="46"/>
  <c r="G201" i="46"/>
  <c r="C201" i="46"/>
  <c r="H201" i="46"/>
  <c r="A201" i="46"/>
  <c r="E201" i="46"/>
  <c r="I201" i="46"/>
  <c r="J201" i="46"/>
  <c r="F201" i="46"/>
  <c r="A137" i="46"/>
  <c r="E137" i="46"/>
  <c r="I137" i="46"/>
  <c r="J137" i="46"/>
  <c r="F137" i="46"/>
  <c r="B137" i="46"/>
  <c r="G137" i="46"/>
  <c r="C137" i="46"/>
  <c r="H137" i="46"/>
  <c r="B73" i="46"/>
  <c r="G73" i="46"/>
  <c r="C73" i="46"/>
  <c r="H73" i="46"/>
  <c r="A73" i="46"/>
  <c r="E73" i="46"/>
  <c r="I73" i="46"/>
  <c r="J73" i="46"/>
  <c r="F73" i="46"/>
  <c r="C216" i="46"/>
  <c r="H216" i="46"/>
  <c r="B216" i="46"/>
  <c r="E216" i="46"/>
  <c r="I216" i="46"/>
  <c r="F216" i="46"/>
  <c r="A216" i="46"/>
  <c r="G216" i="46"/>
  <c r="J216" i="46"/>
  <c r="F152" i="46"/>
  <c r="A152" i="46"/>
  <c r="G152" i="46"/>
  <c r="J152" i="46"/>
  <c r="C152" i="46"/>
  <c r="H152" i="46"/>
  <c r="B152" i="46"/>
  <c r="E152" i="46"/>
  <c r="I152" i="46"/>
  <c r="C88" i="46"/>
  <c r="H88" i="46"/>
  <c r="B88" i="46"/>
  <c r="E88" i="46"/>
  <c r="I88" i="46"/>
  <c r="F88" i="46"/>
  <c r="A88" i="46"/>
  <c r="G88" i="46"/>
  <c r="J88" i="46"/>
  <c r="H231" i="46"/>
  <c r="B231" i="46"/>
  <c r="I231" i="46"/>
  <c r="C231" i="46"/>
  <c r="F231" i="46"/>
  <c r="A231" i="46"/>
  <c r="E231" i="46"/>
  <c r="G231" i="46"/>
  <c r="J231" i="46"/>
  <c r="F167" i="46"/>
  <c r="A167" i="46"/>
  <c r="E167" i="46"/>
  <c r="G167" i="46"/>
  <c r="J167" i="46"/>
  <c r="H167" i="46"/>
  <c r="B167" i="46"/>
  <c r="I167" i="46"/>
  <c r="C167" i="46"/>
  <c r="H103" i="46"/>
  <c r="B103" i="46"/>
  <c r="I103" i="46"/>
  <c r="C103" i="46"/>
  <c r="F103" i="46"/>
  <c r="A103" i="46"/>
  <c r="E103" i="46"/>
  <c r="G103" i="46"/>
  <c r="J103" i="46"/>
  <c r="H246" i="46"/>
  <c r="B246" i="46"/>
  <c r="G246" i="46"/>
  <c r="I246" i="46"/>
  <c r="C246" i="46"/>
  <c r="A246" i="46"/>
  <c r="E246" i="46"/>
  <c r="J246" i="46"/>
  <c r="F246" i="46"/>
  <c r="A182" i="46"/>
  <c r="E182" i="46"/>
  <c r="J182" i="46"/>
  <c r="F182" i="46"/>
  <c r="H182" i="46"/>
  <c r="B182" i="46"/>
  <c r="G182" i="46"/>
  <c r="I182" i="46"/>
  <c r="C182" i="46"/>
  <c r="H118" i="46"/>
  <c r="B118" i="46"/>
  <c r="G118" i="46"/>
  <c r="I118" i="46"/>
  <c r="C118" i="46"/>
  <c r="A118" i="46"/>
  <c r="E118" i="46"/>
  <c r="J118" i="46"/>
  <c r="F118" i="46"/>
  <c r="V396" i="28"/>
  <c r="K396" i="28"/>
  <c r="H396" i="28"/>
  <c r="G396" i="28"/>
  <c r="F396" i="28"/>
  <c r="E396" i="28"/>
  <c r="D396" i="28"/>
  <c r="C396" i="28"/>
  <c r="L396" i="28"/>
  <c r="AJ396" i="28"/>
  <c r="AI396" i="28"/>
  <c r="AH396" i="28"/>
  <c r="AG396" i="28"/>
  <c r="AF396" i="28"/>
  <c r="AE396" i="28"/>
  <c r="M396" i="28"/>
  <c r="B396" i="28"/>
  <c r="AC396" i="28"/>
  <c r="AB396" i="28"/>
  <c r="AA396" i="28"/>
  <c r="Z396" i="28"/>
  <c r="Y396" i="28"/>
  <c r="X396" i="28"/>
  <c r="W396" i="28"/>
  <c r="N396" i="28"/>
  <c r="AD396" i="28"/>
  <c r="U396" i="28"/>
  <c r="T396" i="28"/>
  <c r="S396" i="28"/>
  <c r="R396" i="28"/>
  <c r="Q396" i="28"/>
  <c r="P396" i="28"/>
  <c r="O396" i="28"/>
  <c r="B332" i="28"/>
  <c r="AC332" i="28"/>
  <c r="AB332" i="28"/>
  <c r="AA332" i="28"/>
  <c r="Z332" i="28"/>
  <c r="Y332" i="28"/>
  <c r="X332" i="28"/>
  <c r="W332" i="28"/>
  <c r="N332" i="28"/>
  <c r="AD332" i="28"/>
  <c r="U332" i="28"/>
  <c r="T332" i="28"/>
  <c r="S332" i="28"/>
  <c r="R332" i="28"/>
  <c r="Q332" i="28"/>
  <c r="P332" i="28"/>
  <c r="O332" i="28"/>
  <c r="V332" i="28"/>
  <c r="K332" i="28"/>
  <c r="H332" i="28"/>
  <c r="G332" i="28"/>
  <c r="F332" i="28"/>
  <c r="E332" i="28"/>
  <c r="D332" i="28"/>
  <c r="C332" i="28"/>
  <c r="L332" i="28"/>
  <c r="AJ332" i="28"/>
  <c r="AI332" i="28"/>
  <c r="AH332" i="28"/>
  <c r="AG332" i="28"/>
  <c r="AF332" i="28"/>
  <c r="AE332" i="28"/>
  <c r="M332" i="28"/>
  <c r="V268" i="28"/>
  <c r="K268" i="28"/>
  <c r="H268" i="28"/>
  <c r="G268" i="28"/>
  <c r="F268" i="28"/>
  <c r="E268" i="28"/>
  <c r="D268" i="28"/>
  <c r="C268" i="28"/>
  <c r="L268" i="28"/>
  <c r="AJ268" i="28"/>
  <c r="AI268" i="28"/>
  <c r="AH268" i="28"/>
  <c r="AG268" i="28"/>
  <c r="AF268" i="28"/>
  <c r="AE268" i="28"/>
  <c r="M268" i="28"/>
  <c r="B268" i="28"/>
  <c r="AC268" i="28"/>
  <c r="AB268" i="28"/>
  <c r="AA268" i="28"/>
  <c r="Z268" i="28"/>
  <c r="Y268" i="28"/>
  <c r="X268" i="28"/>
  <c r="W268" i="28"/>
  <c r="N268" i="28"/>
  <c r="AD268" i="28"/>
  <c r="U268" i="28"/>
  <c r="T268" i="28"/>
  <c r="S268" i="28"/>
  <c r="R268" i="28"/>
  <c r="Q268" i="28"/>
  <c r="P268" i="28"/>
  <c r="O268" i="28"/>
  <c r="B204" i="28"/>
  <c r="AC204" i="28"/>
  <c r="AB204" i="28"/>
  <c r="AA204" i="28"/>
  <c r="Z204" i="28"/>
  <c r="Y204" i="28"/>
  <c r="X204" i="28"/>
  <c r="W204" i="28"/>
  <c r="N204" i="28"/>
  <c r="AD204" i="28"/>
  <c r="U204" i="28"/>
  <c r="T204" i="28"/>
  <c r="S204" i="28"/>
  <c r="R204" i="28"/>
  <c r="Q204" i="28"/>
  <c r="P204" i="28"/>
  <c r="O204" i="28"/>
  <c r="V204" i="28"/>
  <c r="K204" i="28"/>
  <c r="H204" i="28"/>
  <c r="G204" i="28"/>
  <c r="F204" i="28"/>
  <c r="E204" i="28"/>
  <c r="D204" i="28"/>
  <c r="C204" i="28"/>
  <c r="L204" i="28"/>
  <c r="AJ204" i="28"/>
  <c r="AI204" i="28"/>
  <c r="AH204" i="28"/>
  <c r="AG204" i="28"/>
  <c r="AF204" i="28"/>
  <c r="AE204" i="28"/>
  <c r="M204" i="28"/>
  <c r="V140" i="28"/>
  <c r="K140" i="28"/>
  <c r="H140" i="28"/>
  <c r="G140" i="28"/>
  <c r="F140" i="28"/>
  <c r="E140" i="28"/>
  <c r="D140" i="28"/>
  <c r="C140" i="28"/>
  <c r="L140" i="28"/>
  <c r="AJ140" i="28"/>
  <c r="AI140" i="28"/>
  <c r="AH140" i="28"/>
  <c r="AG140" i="28"/>
  <c r="AF140" i="28"/>
  <c r="AE140" i="28"/>
  <c r="M140" i="28"/>
  <c r="B140" i="28"/>
  <c r="AC140" i="28"/>
  <c r="AB140" i="28"/>
  <c r="AA140" i="28"/>
  <c r="Z140" i="28"/>
  <c r="Y140" i="28"/>
  <c r="X140" i="28"/>
  <c r="W140" i="28"/>
  <c r="N140" i="28"/>
  <c r="AD140" i="28"/>
  <c r="U140" i="28"/>
  <c r="T140" i="28"/>
  <c r="S140" i="28"/>
  <c r="R140" i="28"/>
  <c r="Q140" i="28"/>
  <c r="P140" i="28"/>
  <c r="O140" i="28"/>
  <c r="B76" i="28"/>
  <c r="AC76" i="28"/>
  <c r="AB76" i="28"/>
  <c r="AA76" i="28"/>
  <c r="Z76" i="28"/>
  <c r="Y76" i="28"/>
  <c r="X76" i="28"/>
  <c r="W76" i="28"/>
  <c r="N76" i="28"/>
  <c r="AD76" i="28"/>
  <c r="U76" i="28"/>
  <c r="T76" i="28"/>
  <c r="S76" i="28"/>
  <c r="R76" i="28"/>
  <c r="Q76" i="28"/>
  <c r="P76" i="28"/>
  <c r="O76" i="28"/>
  <c r="V76" i="28"/>
  <c r="K76" i="28"/>
  <c r="H76" i="28"/>
  <c r="G76" i="28"/>
  <c r="F76" i="28"/>
  <c r="E76" i="28"/>
  <c r="D76" i="28"/>
  <c r="C76" i="28"/>
  <c r="L76" i="28"/>
  <c r="AJ76" i="28"/>
  <c r="AI76" i="28"/>
  <c r="AH76" i="28"/>
  <c r="AG76" i="28"/>
  <c r="AF76" i="28"/>
  <c r="AE76" i="28"/>
  <c r="M76" i="28"/>
  <c r="AB21" i="28"/>
  <c r="U21" i="28"/>
  <c r="T21" i="28"/>
  <c r="H21" i="28"/>
  <c r="G21" i="28"/>
  <c r="AJ21" i="28"/>
  <c r="AI21" i="28"/>
  <c r="D21" i="28"/>
  <c r="O21" i="28"/>
  <c r="L21" i="28"/>
  <c r="K21" i="28"/>
  <c r="AE21" i="28"/>
  <c r="AD21" i="28"/>
  <c r="W21" i="28"/>
  <c r="AC21" i="28"/>
  <c r="M21" i="28"/>
  <c r="B21" i="28"/>
  <c r="C21" i="28"/>
  <c r="AG21" i="28"/>
  <c r="AF21" i="28"/>
  <c r="Y21" i="28"/>
  <c r="X21" i="28"/>
  <c r="Q21" i="28"/>
  <c r="V21" i="28"/>
  <c r="N21" i="28"/>
  <c r="AH21" i="28"/>
  <c r="AA21" i="28"/>
  <c r="Z21" i="28"/>
  <c r="S21" i="28"/>
  <c r="R21" i="28"/>
  <c r="F21" i="28"/>
  <c r="E21" i="28"/>
  <c r="P21" i="28"/>
  <c r="B347" i="28"/>
  <c r="H347" i="28"/>
  <c r="G347" i="28"/>
  <c r="F347" i="28"/>
  <c r="E347" i="28"/>
  <c r="D347" i="28"/>
  <c r="C347" i="28"/>
  <c r="AC347" i="28"/>
  <c r="M347" i="28"/>
  <c r="AJ347" i="28"/>
  <c r="AI347" i="28"/>
  <c r="AH347" i="28"/>
  <c r="AG347" i="28"/>
  <c r="AF347" i="28"/>
  <c r="AE347" i="28"/>
  <c r="AD347" i="28"/>
  <c r="U347" i="28"/>
  <c r="AB347" i="28"/>
  <c r="AA347" i="28"/>
  <c r="Z347" i="28"/>
  <c r="Y347" i="28"/>
  <c r="X347" i="28"/>
  <c r="W347" i="28"/>
  <c r="V347" i="28"/>
  <c r="K347" i="28"/>
  <c r="T347" i="28"/>
  <c r="S347" i="28"/>
  <c r="R347" i="28"/>
  <c r="Q347" i="28"/>
  <c r="P347" i="28"/>
  <c r="O347" i="28"/>
  <c r="L347" i="28"/>
  <c r="N347" i="28"/>
  <c r="AB283" i="28"/>
  <c r="AA283" i="28"/>
  <c r="Z283" i="28"/>
  <c r="Y283" i="28"/>
  <c r="X283" i="28"/>
  <c r="W283" i="28"/>
  <c r="V283" i="28"/>
  <c r="K283" i="28"/>
  <c r="T283" i="28"/>
  <c r="S283" i="28"/>
  <c r="R283" i="28"/>
  <c r="Q283" i="28"/>
  <c r="P283" i="28"/>
  <c r="O283" i="28"/>
  <c r="L283" i="28"/>
  <c r="N283" i="28"/>
  <c r="B283" i="28"/>
  <c r="H283" i="28"/>
  <c r="G283" i="28"/>
  <c r="F283" i="28"/>
  <c r="E283" i="28"/>
  <c r="D283" i="28"/>
  <c r="C283" i="28"/>
  <c r="AC283" i="28"/>
  <c r="M283" i="28"/>
  <c r="AJ283" i="28"/>
  <c r="AI283" i="28"/>
  <c r="AH283" i="28"/>
  <c r="AG283" i="28"/>
  <c r="AF283" i="28"/>
  <c r="AE283" i="28"/>
  <c r="AD283" i="28"/>
  <c r="U283" i="28"/>
  <c r="B219" i="28"/>
  <c r="H219" i="28"/>
  <c r="G219" i="28"/>
  <c r="F219" i="28"/>
  <c r="E219" i="28"/>
  <c r="D219" i="28"/>
  <c r="C219" i="28"/>
  <c r="AC219" i="28"/>
  <c r="M219" i="28"/>
  <c r="AJ219" i="28"/>
  <c r="AI219" i="28"/>
  <c r="AH219" i="28"/>
  <c r="AG219" i="28"/>
  <c r="AF219" i="28"/>
  <c r="AE219" i="28"/>
  <c r="AD219" i="28"/>
  <c r="U219" i="28"/>
  <c r="AB219" i="28"/>
  <c r="AA219" i="28"/>
  <c r="Z219" i="28"/>
  <c r="Y219" i="28"/>
  <c r="X219" i="28"/>
  <c r="W219" i="28"/>
  <c r="V219" i="28"/>
  <c r="K219" i="28"/>
  <c r="T219" i="28"/>
  <c r="S219" i="28"/>
  <c r="R219" i="28"/>
  <c r="Q219" i="28"/>
  <c r="P219" i="28"/>
  <c r="O219" i="28"/>
  <c r="L219" i="28"/>
  <c r="N219" i="28"/>
  <c r="AB155" i="28"/>
  <c r="AA155" i="28"/>
  <c r="Z155" i="28"/>
  <c r="Y155" i="28"/>
  <c r="X155" i="28"/>
  <c r="W155" i="28"/>
  <c r="V155" i="28"/>
  <c r="K155" i="28"/>
  <c r="T155" i="28"/>
  <c r="S155" i="28"/>
  <c r="R155" i="28"/>
  <c r="Q155" i="28"/>
  <c r="P155" i="28"/>
  <c r="O155" i="28"/>
  <c r="L155" i="28"/>
  <c r="N155" i="28"/>
  <c r="B155" i="28"/>
  <c r="H155" i="28"/>
  <c r="G155" i="28"/>
  <c r="F155" i="28"/>
  <c r="E155" i="28"/>
  <c r="D155" i="28"/>
  <c r="C155" i="28"/>
  <c r="AC155" i="28"/>
  <c r="M155" i="28"/>
  <c r="AJ155" i="28"/>
  <c r="AI155" i="28"/>
  <c r="AH155" i="28"/>
  <c r="AG155" i="28"/>
  <c r="AF155" i="28"/>
  <c r="AE155" i="28"/>
  <c r="AD155" i="28"/>
  <c r="U155" i="28"/>
  <c r="B91" i="28"/>
  <c r="H91" i="28"/>
  <c r="G91" i="28"/>
  <c r="F91" i="28"/>
  <c r="E91" i="28"/>
  <c r="D91" i="28"/>
  <c r="C91" i="28"/>
  <c r="AC91" i="28"/>
  <c r="M91" i="28"/>
  <c r="AJ91" i="28"/>
  <c r="AI91" i="28"/>
  <c r="AH91" i="28"/>
  <c r="AG91" i="28"/>
  <c r="AF91" i="28"/>
  <c r="AE91" i="28"/>
  <c r="AD91" i="28"/>
  <c r="U91" i="28"/>
  <c r="AB91" i="28"/>
  <c r="AA91" i="28"/>
  <c r="Z91" i="28"/>
  <c r="Y91" i="28"/>
  <c r="X91" i="28"/>
  <c r="W91" i="28"/>
  <c r="V91" i="28"/>
  <c r="K91" i="28"/>
  <c r="T91" i="28"/>
  <c r="S91" i="28"/>
  <c r="R91" i="28"/>
  <c r="Q91" i="28"/>
  <c r="P91" i="28"/>
  <c r="O91" i="28"/>
  <c r="L91" i="28"/>
  <c r="N91" i="28"/>
  <c r="AD47" i="28"/>
  <c r="Y47" i="28"/>
  <c r="X47" i="28"/>
  <c r="W47" i="28"/>
  <c r="F47" i="28"/>
  <c r="E47" i="28"/>
  <c r="D47" i="28"/>
  <c r="C47" i="28"/>
  <c r="T47" i="28"/>
  <c r="S47" i="28"/>
  <c r="R47" i="28"/>
  <c r="G47" i="28"/>
  <c r="AG47" i="28"/>
  <c r="AF47" i="28"/>
  <c r="AE47" i="28"/>
  <c r="N47" i="28"/>
  <c r="B47" i="28"/>
  <c r="L47" i="28"/>
  <c r="K47" i="28"/>
  <c r="H47" i="28"/>
  <c r="AB47" i="28"/>
  <c r="AA47" i="28"/>
  <c r="Z47" i="28"/>
  <c r="U47" i="28"/>
  <c r="M47" i="28"/>
  <c r="AJ47" i="28"/>
  <c r="AI47" i="28"/>
  <c r="AH47" i="28"/>
  <c r="AC47" i="28"/>
  <c r="V47" i="28"/>
  <c r="Q47" i="28"/>
  <c r="P47" i="28"/>
  <c r="O47" i="28"/>
  <c r="B362" i="28"/>
  <c r="F362" i="28"/>
  <c r="E362" i="28"/>
  <c r="D362" i="28"/>
  <c r="C362" i="28"/>
  <c r="AC362" i="28"/>
  <c r="AB362" i="28"/>
  <c r="AA362" i="28"/>
  <c r="N362" i="28"/>
  <c r="AH362" i="28"/>
  <c r="AG362" i="28"/>
  <c r="AF362" i="28"/>
  <c r="AE362" i="28"/>
  <c r="AD362" i="28"/>
  <c r="U362" i="28"/>
  <c r="T362" i="28"/>
  <c r="S362" i="28"/>
  <c r="Z362" i="28"/>
  <c r="Y362" i="28"/>
  <c r="X362" i="28"/>
  <c r="W362" i="28"/>
  <c r="V362" i="28"/>
  <c r="K362" i="28"/>
  <c r="H362" i="28"/>
  <c r="G362" i="28"/>
  <c r="R362" i="28"/>
  <c r="Q362" i="28"/>
  <c r="P362" i="28"/>
  <c r="O362" i="28"/>
  <c r="L362" i="28"/>
  <c r="AJ362" i="28"/>
  <c r="AI362" i="28"/>
  <c r="M362" i="28"/>
  <c r="Z298" i="28"/>
  <c r="Y298" i="28"/>
  <c r="X298" i="28"/>
  <c r="W298" i="28"/>
  <c r="V298" i="28"/>
  <c r="K298" i="28"/>
  <c r="H298" i="28"/>
  <c r="G298" i="28"/>
  <c r="R298" i="28"/>
  <c r="Q298" i="28"/>
  <c r="P298" i="28"/>
  <c r="O298" i="28"/>
  <c r="L298" i="28"/>
  <c r="AJ298" i="28"/>
  <c r="AI298" i="28"/>
  <c r="M298" i="28"/>
  <c r="B298" i="28"/>
  <c r="F298" i="28"/>
  <c r="E298" i="28"/>
  <c r="D298" i="28"/>
  <c r="C298" i="28"/>
  <c r="AC298" i="28"/>
  <c r="AB298" i="28"/>
  <c r="AA298" i="28"/>
  <c r="N298" i="28"/>
  <c r="AH298" i="28"/>
  <c r="AG298" i="28"/>
  <c r="AF298" i="28"/>
  <c r="AE298" i="28"/>
  <c r="AD298" i="28"/>
  <c r="U298" i="28"/>
  <c r="T298" i="28"/>
  <c r="S298" i="28"/>
  <c r="B234" i="28"/>
  <c r="F234" i="28"/>
  <c r="E234" i="28"/>
  <c r="D234" i="28"/>
  <c r="C234" i="28"/>
  <c r="AC234" i="28"/>
  <c r="AB234" i="28"/>
  <c r="AA234" i="28"/>
  <c r="N234" i="28"/>
  <c r="AH234" i="28"/>
  <c r="AG234" i="28"/>
  <c r="AF234" i="28"/>
  <c r="AE234" i="28"/>
  <c r="AD234" i="28"/>
  <c r="U234" i="28"/>
  <c r="T234" i="28"/>
  <c r="S234" i="28"/>
  <c r="Z234" i="28"/>
  <c r="Y234" i="28"/>
  <c r="X234" i="28"/>
  <c r="W234" i="28"/>
  <c r="V234" i="28"/>
  <c r="K234" i="28"/>
  <c r="H234" i="28"/>
  <c r="G234" i="28"/>
  <c r="R234" i="28"/>
  <c r="Q234" i="28"/>
  <c r="P234" i="28"/>
  <c r="O234" i="28"/>
  <c r="L234" i="28"/>
  <c r="AJ234" i="28"/>
  <c r="AI234" i="28"/>
  <c r="M234" i="28"/>
  <c r="Z170" i="28"/>
  <c r="Y170" i="28"/>
  <c r="X170" i="28"/>
  <c r="W170" i="28"/>
  <c r="V170" i="28"/>
  <c r="K170" i="28"/>
  <c r="H170" i="28"/>
  <c r="G170" i="28"/>
  <c r="R170" i="28"/>
  <c r="Q170" i="28"/>
  <c r="P170" i="28"/>
  <c r="O170" i="28"/>
  <c r="L170" i="28"/>
  <c r="AJ170" i="28"/>
  <c r="AI170" i="28"/>
  <c r="M170" i="28"/>
  <c r="B170" i="28"/>
  <c r="F170" i="28"/>
  <c r="E170" i="28"/>
  <c r="D170" i="28"/>
  <c r="C170" i="28"/>
  <c r="AC170" i="28"/>
  <c r="AB170" i="28"/>
  <c r="AA170" i="28"/>
  <c r="N170" i="28"/>
  <c r="AH170" i="28"/>
  <c r="AG170" i="28"/>
  <c r="AF170" i="28"/>
  <c r="AE170" i="28"/>
  <c r="AD170" i="28"/>
  <c r="U170" i="28"/>
  <c r="T170" i="28"/>
  <c r="S170" i="28"/>
  <c r="B106" i="28"/>
  <c r="F106" i="28"/>
  <c r="E106" i="28"/>
  <c r="D106" i="28"/>
  <c r="C106" i="28"/>
  <c r="AC106" i="28"/>
  <c r="AB106" i="28"/>
  <c r="AA106" i="28"/>
  <c r="N106" i="28"/>
  <c r="AH106" i="28"/>
  <c r="AG106" i="28"/>
  <c r="AF106" i="28"/>
  <c r="AE106" i="28"/>
  <c r="AD106" i="28"/>
  <c r="U106" i="28"/>
  <c r="T106" i="28"/>
  <c r="S106" i="28"/>
  <c r="Z106" i="28"/>
  <c r="Y106" i="28"/>
  <c r="X106" i="28"/>
  <c r="W106" i="28"/>
  <c r="V106" i="28"/>
  <c r="K106" i="28"/>
  <c r="H106" i="28"/>
  <c r="G106" i="28"/>
  <c r="R106" i="28"/>
  <c r="Q106" i="28"/>
  <c r="P106" i="28"/>
  <c r="O106" i="28"/>
  <c r="L106" i="28"/>
  <c r="AJ106" i="28"/>
  <c r="AI106" i="28"/>
  <c r="M106" i="28"/>
  <c r="X28" i="28"/>
  <c r="Q28" i="28"/>
  <c r="V28" i="28"/>
  <c r="AB28" i="28"/>
  <c r="U28" i="28"/>
  <c r="T28" i="28"/>
  <c r="H28" i="28"/>
  <c r="G28" i="28"/>
  <c r="F28" i="28"/>
  <c r="E28" i="28"/>
  <c r="P28" i="28"/>
  <c r="O28" i="28"/>
  <c r="L28" i="28"/>
  <c r="K28" i="28"/>
  <c r="AE28" i="28"/>
  <c r="M28" i="28"/>
  <c r="B28" i="28"/>
  <c r="AJ28" i="28"/>
  <c r="AI28" i="28"/>
  <c r="D28" i="28"/>
  <c r="C28" i="28"/>
  <c r="AG28" i="28"/>
  <c r="AF28" i="28"/>
  <c r="Y28" i="28"/>
  <c r="N28" i="28"/>
  <c r="AD28" i="28"/>
  <c r="W28" i="28"/>
  <c r="AC28" i="28"/>
  <c r="AH28" i="28"/>
  <c r="AA28" i="28"/>
  <c r="Z28" i="28"/>
  <c r="S28" i="28"/>
  <c r="R28" i="28"/>
  <c r="AF377" i="28"/>
  <c r="AE377" i="28"/>
  <c r="B377" i="28"/>
  <c r="AC377" i="28"/>
  <c r="AB377" i="28"/>
  <c r="AA377" i="28"/>
  <c r="Z377" i="28"/>
  <c r="Y377" i="28"/>
  <c r="N377" i="28"/>
  <c r="X377" i="28"/>
  <c r="W377" i="28"/>
  <c r="AD377" i="28"/>
  <c r="U377" i="28"/>
  <c r="T377" i="28"/>
  <c r="S377" i="28"/>
  <c r="R377" i="28"/>
  <c r="Q377" i="28"/>
  <c r="P377" i="28"/>
  <c r="O377" i="28"/>
  <c r="V377" i="28"/>
  <c r="K377" i="28"/>
  <c r="H377" i="28"/>
  <c r="G377" i="28"/>
  <c r="F377" i="28"/>
  <c r="E377" i="28"/>
  <c r="D377" i="28"/>
  <c r="C377" i="28"/>
  <c r="L377" i="28"/>
  <c r="AJ377" i="28"/>
  <c r="AI377" i="28"/>
  <c r="AH377" i="28"/>
  <c r="AG377" i="28"/>
  <c r="M377" i="28"/>
  <c r="X313" i="28"/>
  <c r="W313" i="28"/>
  <c r="V313" i="28"/>
  <c r="K313" i="28"/>
  <c r="H313" i="28"/>
  <c r="G313" i="28"/>
  <c r="F313" i="28"/>
  <c r="E313" i="28"/>
  <c r="P313" i="28"/>
  <c r="O313" i="28"/>
  <c r="L313" i="28"/>
  <c r="AJ313" i="28"/>
  <c r="AI313" i="28"/>
  <c r="AH313" i="28"/>
  <c r="AG313" i="28"/>
  <c r="M313" i="28"/>
  <c r="B313" i="28"/>
  <c r="D313" i="28"/>
  <c r="C313" i="28"/>
  <c r="AC313" i="28"/>
  <c r="AB313" i="28"/>
  <c r="AA313" i="28"/>
  <c r="Z313" i="28"/>
  <c r="Y313" i="28"/>
  <c r="N313" i="28"/>
  <c r="AF313" i="28"/>
  <c r="AE313" i="28"/>
  <c r="AD313" i="28"/>
  <c r="U313" i="28"/>
  <c r="T313" i="28"/>
  <c r="S313" i="28"/>
  <c r="R313" i="28"/>
  <c r="Q313" i="28"/>
  <c r="B249" i="28"/>
  <c r="D249" i="28"/>
  <c r="C249" i="28"/>
  <c r="AC249" i="28"/>
  <c r="AB249" i="28"/>
  <c r="AA249" i="28"/>
  <c r="Z249" i="28"/>
  <c r="Y249" i="28"/>
  <c r="N249" i="28"/>
  <c r="AF249" i="28"/>
  <c r="AE249" i="28"/>
  <c r="AD249" i="28"/>
  <c r="U249" i="28"/>
  <c r="T249" i="28"/>
  <c r="S249" i="28"/>
  <c r="R249" i="28"/>
  <c r="Q249" i="28"/>
  <c r="X249" i="28"/>
  <c r="W249" i="28"/>
  <c r="V249" i="28"/>
  <c r="K249" i="28"/>
  <c r="H249" i="28"/>
  <c r="G249" i="28"/>
  <c r="F249" i="28"/>
  <c r="E249" i="28"/>
  <c r="P249" i="28"/>
  <c r="O249" i="28"/>
  <c r="L249" i="28"/>
  <c r="AJ249" i="28"/>
  <c r="AI249" i="28"/>
  <c r="AH249" i="28"/>
  <c r="AG249" i="28"/>
  <c r="M249" i="28"/>
  <c r="X185" i="28"/>
  <c r="W185" i="28"/>
  <c r="V185" i="28"/>
  <c r="K185" i="28"/>
  <c r="H185" i="28"/>
  <c r="F185" i="28"/>
  <c r="E185" i="28"/>
  <c r="G185" i="28"/>
  <c r="P185" i="28"/>
  <c r="O185" i="28"/>
  <c r="L185" i="28"/>
  <c r="AJ185" i="28"/>
  <c r="AH185" i="28"/>
  <c r="AG185" i="28"/>
  <c r="AI185" i="28"/>
  <c r="M185" i="28"/>
  <c r="B185" i="28"/>
  <c r="D185" i="28"/>
  <c r="C185" i="28"/>
  <c r="AC185" i="28"/>
  <c r="AB185" i="28"/>
  <c r="Z185" i="28"/>
  <c r="Y185" i="28"/>
  <c r="AA185" i="28"/>
  <c r="N185" i="28"/>
  <c r="AF185" i="28"/>
  <c r="AE185" i="28"/>
  <c r="AD185" i="28"/>
  <c r="U185" i="28"/>
  <c r="T185" i="28"/>
  <c r="R185" i="28"/>
  <c r="Q185" i="28"/>
  <c r="S185" i="28"/>
  <c r="B121" i="28"/>
  <c r="D121" i="28"/>
  <c r="C121" i="28"/>
  <c r="AC121" i="28"/>
  <c r="AB121" i="28"/>
  <c r="AA121" i="28"/>
  <c r="Z121" i="28"/>
  <c r="Y121" i="28"/>
  <c r="N121" i="28"/>
  <c r="AF121" i="28"/>
  <c r="AE121" i="28"/>
  <c r="AD121" i="28"/>
  <c r="U121" i="28"/>
  <c r="T121" i="28"/>
  <c r="S121" i="28"/>
  <c r="R121" i="28"/>
  <c r="Q121" i="28"/>
  <c r="X121" i="28"/>
  <c r="W121" i="28"/>
  <c r="V121" i="28"/>
  <c r="K121" i="28"/>
  <c r="H121" i="28"/>
  <c r="G121" i="28"/>
  <c r="F121" i="28"/>
  <c r="E121" i="28"/>
  <c r="P121" i="28"/>
  <c r="O121" i="28"/>
  <c r="L121" i="28"/>
  <c r="AJ121" i="28"/>
  <c r="AI121" i="28"/>
  <c r="AH121" i="28"/>
  <c r="AG121" i="28"/>
  <c r="M121" i="28"/>
  <c r="V57" i="28"/>
  <c r="K57" i="28"/>
  <c r="H57" i="28"/>
  <c r="G57" i="28"/>
  <c r="F57" i="28"/>
  <c r="E57" i="28"/>
  <c r="D57" i="28"/>
  <c r="C57" i="28"/>
  <c r="L57" i="28"/>
  <c r="AJ57" i="28"/>
  <c r="AI57" i="28"/>
  <c r="AH57" i="28"/>
  <c r="AG57" i="28"/>
  <c r="AF57" i="28"/>
  <c r="AE57" i="28"/>
  <c r="N57" i="28"/>
  <c r="B57" i="28"/>
  <c r="AC57" i="28"/>
  <c r="AB57" i="28"/>
  <c r="AA57" i="28"/>
  <c r="Z57" i="28"/>
  <c r="Y57" i="28"/>
  <c r="X57" i="28"/>
  <c r="W57" i="28"/>
  <c r="M57" i="28"/>
  <c r="AD57" i="28"/>
  <c r="U57" i="28"/>
  <c r="T57" i="28"/>
  <c r="S57" i="28"/>
  <c r="R57" i="28"/>
  <c r="Q57" i="28"/>
  <c r="P57" i="28"/>
  <c r="O57" i="28"/>
  <c r="H291" i="46"/>
  <c r="B291" i="46"/>
  <c r="I291" i="46"/>
  <c r="C291" i="46"/>
  <c r="A291" i="46"/>
  <c r="E291" i="46"/>
  <c r="G291" i="46"/>
  <c r="J291" i="46"/>
  <c r="F291" i="46"/>
  <c r="B366" i="46"/>
  <c r="G366" i="46"/>
  <c r="I366" i="46"/>
  <c r="C366" i="46"/>
  <c r="H366" i="46"/>
  <c r="A366" i="46"/>
  <c r="E366" i="46"/>
  <c r="J366" i="46"/>
  <c r="F366" i="46"/>
  <c r="A302" i="46"/>
  <c r="E302" i="46"/>
  <c r="J302" i="46"/>
  <c r="F302" i="46"/>
  <c r="B302" i="46"/>
  <c r="G302" i="46"/>
  <c r="I302" i="46"/>
  <c r="C302" i="46"/>
  <c r="H302" i="46"/>
  <c r="C229" i="46"/>
  <c r="H229" i="46"/>
  <c r="A229" i="46"/>
  <c r="E229" i="46"/>
  <c r="I229" i="46"/>
  <c r="J229" i="46"/>
  <c r="F229" i="46"/>
  <c r="B229" i="46"/>
  <c r="G229" i="46"/>
  <c r="J165" i="46"/>
  <c r="F165" i="46"/>
  <c r="B165" i="46"/>
  <c r="G165" i="46"/>
  <c r="C165" i="46"/>
  <c r="H165" i="46"/>
  <c r="A165" i="46"/>
  <c r="E165" i="46"/>
  <c r="I165" i="46"/>
  <c r="C101" i="46"/>
  <c r="H101" i="46"/>
  <c r="A101" i="46"/>
  <c r="E101" i="46"/>
  <c r="I101" i="46"/>
  <c r="J101" i="46"/>
  <c r="F101" i="46"/>
  <c r="B101" i="46"/>
  <c r="G101" i="46"/>
  <c r="E244" i="46"/>
  <c r="I244" i="46"/>
  <c r="F244" i="46"/>
  <c r="A244" i="46"/>
  <c r="G244" i="46"/>
  <c r="J244" i="46"/>
  <c r="C244" i="46"/>
  <c r="H244" i="46"/>
  <c r="B244" i="46"/>
  <c r="G180" i="46"/>
  <c r="J180" i="46"/>
  <c r="C180" i="46"/>
  <c r="H180" i="46"/>
  <c r="B180" i="46"/>
  <c r="E180" i="46"/>
  <c r="I180" i="46"/>
  <c r="F180" i="46"/>
  <c r="A180" i="46"/>
  <c r="E116" i="46"/>
  <c r="I116" i="46"/>
  <c r="F116" i="46"/>
  <c r="A116" i="46"/>
  <c r="G116" i="46"/>
  <c r="J116" i="46"/>
  <c r="C116" i="46"/>
  <c r="H116" i="46"/>
  <c r="B116" i="46"/>
  <c r="I259" i="46"/>
  <c r="C259" i="46"/>
  <c r="F259" i="46"/>
  <c r="A259" i="46"/>
  <c r="E259" i="46"/>
  <c r="G259" i="46"/>
  <c r="J259" i="46"/>
  <c r="H259" i="46"/>
  <c r="B259" i="46"/>
  <c r="G195" i="46"/>
  <c r="J195" i="46"/>
  <c r="H195" i="46"/>
  <c r="B195" i="46"/>
  <c r="I195" i="46"/>
  <c r="C195" i="46"/>
  <c r="F195" i="46"/>
  <c r="A195" i="46"/>
  <c r="E195" i="46"/>
  <c r="I131" i="46"/>
  <c r="C131" i="46"/>
  <c r="F131" i="46"/>
  <c r="A131" i="46"/>
  <c r="E131" i="46"/>
  <c r="G131" i="46"/>
  <c r="J131" i="46"/>
  <c r="H131" i="46"/>
  <c r="B131" i="46"/>
  <c r="G67" i="46"/>
  <c r="J67" i="46"/>
  <c r="H67" i="46"/>
  <c r="B67" i="46"/>
  <c r="I67" i="46"/>
  <c r="C67" i="46"/>
  <c r="F67" i="46"/>
  <c r="A67" i="46"/>
  <c r="E67" i="46"/>
  <c r="J210" i="46"/>
  <c r="F210" i="46"/>
  <c r="H210" i="46"/>
  <c r="B210" i="46"/>
  <c r="G210" i="46"/>
  <c r="I210" i="46"/>
  <c r="C210" i="46"/>
  <c r="A210" i="46"/>
  <c r="E210" i="46"/>
  <c r="I146" i="46"/>
  <c r="C146" i="46"/>
  <c r="A146" i="46"/>
  <c r="E146" i="46"/>
  <c r="J146" i="46"/>
  <c r="F146" i="46"/>
  <c r="H146" i="46"/>
  <c r="B146" i="46"/>
  <c r="G146" i="46"/>
  <c r="J82" i="46"/>
  <c r="F82" i="46"/>
  <c r="H82" i="46"/>
  <c r="B82" i="46"/>
  <c r="G82" i="46"/>
  <c r="I82" i="46"/>
  <c r="C82" i="46"/>
  <c r="A82" i="46"/>
  <c r="E82" i="46"/>
  <c r="AD360" i="28"/>
  <c r="U360" i="28"/>
  <c r="T360" i="28"/>
  <c r="S360" i="28"/>
  <c r="R360" i="28"/>
  <c r="Q360" i="28"/>
  <c r="P360" i="28"/>
  <c r="O360" i="28"/>
  <c r="V360" i="28"/>
  <c r="K360" i="28"/>
  <c r="H360" i="28"/>
  <c r="G360" i="28"/>
  <c r="F360" i="28"/>
  <c r="E360" i="28"/>
  <c r="D360" i="28"/>
  <c r="C360" i="28"/>
  <c r="L360" i="28"/>
  <c r="AJ360" i="28"/>
  <c r="AI360" i="28"/>
  <c r="AH360" i="28"/>
  <c r="AG360" i="28"/>
  <c r="AF360" i="28"/>
  <c r="AE360" i="28"/>
  <c r="M360" i="28"/>
  <c r="B360" i="28"/>
  <c r="AC360" i="28"/>
  <c r="AB360" i="28"/>
  <c r="AA360" i="28"/>
  <c r="Z360" i="28"/>
  <c r="Y360" i="28"/>
  <c r="X360" i="28"/>
  <c r="W360" i="28"/>
  <c r="N360" i="28"/>
  <c r="L296" i="28"/>
  <c r="AJ296" i="28"/>
  <c r="AI296" i="28"/>
  <c r="AH296" i="28"/>
  <c r="AG296" i="28"/>
  <c r="AF296" i="28"/>
  <c r="AE296" i="28"/>
  <c r="M296" i="28"/>
  <c r="B296" i="28"/>
  <c r="AC296" i="28"/>
  <c r="AB296" i="28"/>
  <c r="AA296" i="28"/>
  <c r="Z296" i="28"/>
  <c r="Y296" i="28"/>
  <c r="X296" i="28"/>
  <c r="W296" i="28"/>
  <c r="N296" i="28"/>
  <c r="AD296" i="28"/>
  <c r="U296" i="28"/>
  <c r="T296" i="28"/>
  <c r="S296" i="28"/>
  <c r="R296" i="28"/>
  <c r="Q296" i="28"/>
  <c r="P296" i="28"/>
  <c r="O296" i="28"/>
  <c r="V296" i="28"/>
  <c r="K296" i="28"/>
  <c r="H296" i="28"/>
  <c r="G296" i="28"/>
  <c r="F296" i="28"/>
  <c r="E296" i="28"/>
  <c r="D296" i="28"/>
  <c r="C296" i="28"/>
  <c r="AD232" i="28"/>
  <c r="U232" i="28"/>
  <c r="T232" i="28"/>
  <c r="S232" i="28"/>
  <c r="R232" i="28"/>
  <c r="Q232" i="28"/>
  <c r="P232" i="28"/>
  <c r="O232" i="28"/>
  <c r="V232" i="28"/>
  <c r="K232" i="28"/>
  <c r="H232" i="28"/>
  <c r="G232" i="28"/>
  <c r="F232" i="28"/>
  <c r="E232" i="28"/>
  <c r="D232" i="28"/>
  <c r="C232" i="28"/>
  <c r="L232" i="28"/>
  <c r="AJ232" i="28"/>
  <c r="AI232" i="28"/>
  <c r="AH232" i="28"/>
  <c r="AG232" i="28"/>
  <c r="AF232" i="28"/>
  <c r="AE232" i="28"/>
  <c r="M232" i="28"/>
  <c r="B232" i="28"/>
  <c r="AC232" i="28"/>
  <c r="AB232" i="28"/>
  <c r="AA232" i="28"/>
  <c r="Z232" i="28"/>
  <c r="Y232" i="28"/>
  <c r="X232" i="28"/>
  <c r="W232" i="28"/>
  <c r="N232" i="28"/>
  <c r="L168" i="28"/>
  <c r="AJ168" i="28"/>
  <c r="AI168" i="28"/>
  <c r="AH168" i="28"/>
  <c r="AG168" i="28"/>
  <c r="AF168" i="28"/>
  <c r="AE168" i="28"/>
  <c r="M168" i="28"/>
  <c r="B168" i="28"/>
  <c r="AC168" i="28"/>
  <c r="AB168" i="28"/>
  <c r="AA168" i="28"/>
  <c r="Z168" i="28"/>
  <c r="Y168" i="28"/>
  <c r="X168" i="28"/>
  <c r="W168" i="28"/>
  <c r="N168" i="28"/>
  <c r="AD168" i="28"/>
  <c r="U168" i="28"/>
  <c r="T168" i="28"/>
  <c r="S168" i="28"/>
  <c r="R168" i="28"/>
  <c r="Q168" i="28"/>
  <c r="P168" i="28"/>
  <c r="O168" i="28"/>
  <c r="V168" i="28"/>
  <c r="K168" i="28"/>
  <c r="H168" i="28"/>
  <c r="G168" i="28"/>
  <c r="F168" i="28"/>
  <c r="E168" i="28"/>
  <c r="D168" i="28"/>
  <c r="C168" i="28"/>
  <c r="AD104" i="28"/>
  <c r="U104" i="28"/>
  <c r="T104" i="28"/>
  <c r="S104" i="28"/>
  <c r="R104" i="28"/>
  <c r="Q104" i="28"/>
  <c r="P104" i="28"/>
  <c r="O104" i="28"/>
  <c r="V104" i="28"/>
  <c r="K104" i="28"/>
  <c r="H104" i="28"/>
  <c r="G104" i="28"/>
  <c r="F104" i="28"/>
  <c r="E104" i="28"/>
  <c r="D104" i="28"/>
  <c r="C104" i="28"/>
  <c r="L104" i="28"/>
  <c r="AJ104" i="28"/>
  <c r="AI104" i="28"/>
  <c r="AH104" i="28"/>
  <c r="AG104" i="28"/>
  <c r="AF104" i="28"/>
  <c r="AE104" i="28"/>
  <c r="M104" i="28"/>
  <c r="B104" i="28"/>
  <c r="AC104" i="28"/>
  <c r="AB104" i="28"/>
  <c r="AA104" i="28"/>
  <c r="Z104" i="28"/>
  <c r="Y104" i="28"/>
  <c r="X104" i="28"/>
  <c r="W104" i="28"/>
  <c r="N104" i="28"/>
  <c r="L24" i="28"/>
  <c r="K24" i="28"/>
  <c r="AE24" i="28"/>
  <c r="AD24" i="28"/>
  <c r="W24" i="28"/>
  <c r="AC24" i="28"/>
  <c r="AH24" i="28"/>
  <c r="M24" i="28"/>
  <c r="B24" i="28"/>
  <c r="AG24" i="28"/>
  <c r="AF24" i="28"/>
  <c r="Y24" i="28"/>
  <c r="X24" i="28"/>
  <c r="Q24" i="28"/>
  <c r="V24" i="28"/>
  <c r="AB24" i="28"/>
  <c r="N24" i="28"/>
  <c r="AA24" i="28"/>
  <c r="Z24" i="28"/>
  <c r="S24" i="28"/>
  <c r="R24" i="28"/>
  <c r="F24" i="28"/>
  <c r="E24" i="28"/>
  <c r="P24" i="28"/>
  <c r="O24" i="28"/>
  <c r="U24" i="28"/>
  <c r="T24" i="28"/>
  <c r="H24" i="28"/>
  <c r="G24" i="28"/>
  <c r="AJ24" i="28"/>
  <c r="AI24" i="28"/>
  <c r="D24" i="28"/>
  <c r="C24" i="28"/>
  <c r="AB375" i="28"/>
  <c r="AA375" i="28"/>
  <c r="Z375" i="28"/>
  <c r="Y375" i="28"/>
  <c r="X375" i="28"/>
  <c r="W375" i="28"/>
  <c r="AD375" i="28"/>
  <c r="U375" i="28"/>
  <c r="T375" i="28"/>
  <c r="S375" i="28"/>
  <c r="R375" i="28"/>
  <c r="Q375" i="28"/>
  <c r="P375" i="28"/>
  <c r="O375" i="28"/>
  <c r="V375" i="28"/>
  <c r="K375" i="28"/>
  <c r="H375" i="28"/>
  <c r="G375" i="28"/>
  <c r="F375" i="28"/>
  <c r="E375" i="28"/>
  <c r="D375" i="28"/>
  <c r="C375" i="28"/>
  <c r="L375" i="28"/>
  <c r="N375" i="28"/>
  <c r="AJ375" i="28"/>
  <c r="AI375" i="28"/>
  <c r="AH375" i="28"/>
  <c r="AG375" i="28"/>
  <c r="AF375" i="28"/>
  <c r="AE375" i="28"/>
  <c r="B375" i="28"/>
  <c r="AC375" i="28"/>
  <c r="M375" i="28"/>
  <c r="T311" i="28"/>
  <c r="S311" i="28"/>
  <c r="R311" i="28"/>
  <c r="Q311" i="28"/>
  <c r="P311" i="28"/>
  <c r="O311" i="28"/>
  <c r="L311" i="28"/>
  <c r="N311" i="28"/>
  <c r="B311" i="28"/>
  <c r="H311" i="28"/>
  <c r="G311" i="28"/>
  <c r="F311" i="28"/>
  <c r="E311" i="28"/>
  <c r="D311" i="28"/>
  <c r="C311" i="28"/>
  <c r="AC311" i="28"/>
  <c r="M311" i="28"/>
  <c r="AJ311" i="28"/>
  <c r="AI311" i="28"/>
  <c r="AH311" i="28"/>
  <c r="AG311" i="28"/>
  <c r="AF311" i="28"/>
  <c r="AE311" i="28"/>
  <c r="AD311" i="28"/>
  <c r="U311" i="28"/>
  <c r="AB311" i="28"/>
  <c r="AA311" i="28"/>
  <c r="Z311" i="28"/>
  <c r="Y311" i="28"/>
  <c r="X311" i="28"/>
  <c r="W311" i="28"/>
  <c r="V311" i="28"/>
  <c r="K311" i="28"/>
  <c r="AJ247" i="28"/>
  <c r="AI247" i="28"/>
  <c r="AH247" i="28"/>
  <c r="AG247" i="28"/>
  <c r="AF247" i="28"/>
  <c r="AE247" i="28"/>
  <c r="AD247" i="28"/>
  <c r="U247" i="28"/>
  <c r="AB247" i="28"/>
  <c r="AA247" i="28"/>
  <c r="Z247" i="28"/>
  <c r="Y247" i="28"/>
  <c r="X247" i="28"/>
  <c r="W247" i="28"/>
  <c r="V247" i="28"/>
  <c r="K247" i="28"/>
  <c r="T247" i="28"/>
  <c r="S247" i="28"/>
  <c r="R247" i="28"/>
  <c r="Q247" i="28"/>
  <c r="P247" i="28"/>
  <c r="O247" i="28"/>
  <c r="L247" i="28"/>
  <c r="N247" i="28"/>
  <c r="B247" i="28"/>
  <c r="H247" i="28"/>
  <c r="G247" i="28"/>
  <c r="F247" i="28"/>
  <c r="E247" i="28"/>
  <c r="D247" i="28"/>
  <c r="C247" i="28"/>
  <c r="AC247" i="28"/>
  <c r="M247" i="28"/>
  <c r="AF183" i="28"/>
  <c r="H183" i="28"/>
  <c r="Z183" i="28"/>
  <c r="Q183" i="28"/>
  <c r="P183" i="28"/>
  <c r="O183" i="28"/>
  <c r="L183" i="28"/>
  <c r="N183" i="28"/>
  <c r="B183" i="28"/>
  <c r="AD183" i="28"/>
  <c r="AA183" i="28"/>
  <c r="R183" i="28"/>
  <c r="E183" i="28"/>
  <c r="D183" i="28"/>
  <c r="C183" i="28"/>
  <c r="AC183" i="28"/>
  <c r="M183" i="28"/>
  <c r="AJ183" i="28"/>
  <c r="AB183" i="28"/>
  <c r="S183" i="28"/>
  <c r="F183" i="28"/>
  <c r="AI183" i="28"/>
  <c r="AG183" i="28"/>
  <c r="AE183" i="28"/>
  <c r="U183" i="28"/>
  <c r="AH183" i="28"/>
  <c r="T183" i="28"/>
  <c r="G183" i="28"/>
  <c r="Y183" i="28"/>
  <c r="X183" i="28"/>
  <c r="W183" i="28"/>
  <c r="V183" i="28"/>
  <c r="K183" i="28"/>
  <c r="AJ119" i="28"/>
  <c r="AI119" i="28"/>
  <c r="AH119" i="28"/>
  <c r="AG119" i="28"/>
  <c r="AF119" i="28"/>
  <c r="AE119" i="28"/>
  <c r="AD119" i="28"/>
  <c r="U119" i="28"/>
  <c r="AB119" i="28"/>
  <c r="AA119" i="28"/>
  <c r="Z119" i="28"/>
  <c r="Y119" i="28"/>
  <c r="X119" i="28"/>
  <c r="W119" i="28"/>
  <c r="V119" i="28"/>
  <c r="K119" i="28"/>
  <c r="T119" i="28"/>
  <c r="S119" i="28"/>
  <c r="R119" i="28"/>
  <c r="Q119" i="28"/>
  <c r="P119" i="28"/>
  <c r="O119" i="28"/>
  <c r="L119" i="28"/>
  <c r="N119" i="28"/>
  <c r="B119" i="28"/>
  <c r="H119" i="28"/>
  <c r="G119" i="28"/>
  <c r="F119" i="28"/>
  <c r="E119" i="28"/>
  <c r="D119" i="28"/>
  <c r="C119" i="28"/>
  <c r="AC119" i="28"/>
  <c r="M119" i="28"/>
  <c r="T50" i="28"/>
  <c r="S50" i="28"/>
  <c r="R50" i="28"/>
  <c r="G50" i="28"/>
  <c r="AG50" i="28"/>
  <c r="AF50" i="28"/>
  <c r="AE50" i="28"/>
  <c r="M50" i="28"/>
  <c r="B50" i="28"/>
  <c r="L50" i="28"/>
  <c r="K50" i="28"/>
  <c r="H50" i="28"/>
  <c r="AB50" i="28"/>
  <c r="AA50" i="28"/>
  <c r="Z50" i="28"/>
  <c r="U50" i="28"/>
  <c r="N50" i="28"/>
  <c r="AJ50" i="28"/>
  <c r="AI50" i="28"/>
  <c r="AH50" i="28"/>
  <c r="AC50" i="28"/>
  <c r="V50" i="28"/>
  <c r="Q50" i="28"/>
  <c r="P50" i="28"/>
  <c r="O50" i="28"/>
  <c r="AD50" i="28"/>
  <c r="Y50" i="28"/>
  <c r="X50" i="28"/>
  <c r="W50" i="28"/>
  <c r="F50" i="28"/>
  <c r="E50" i="28"/>
  <c r="D50" i="28"/>
  <c r="C50" i="28"/>
  <c r="Z390" i="28"/>
  <c r="Y390" i="28"/>
  <c r="X390" i="28"/>
  <c r="W390" i="28"/>
  <c r="AD390" i="28"/>
  <c r="U390" i="28"/>
  <c r="T390" i="28"/>
  <c r="S390" i="28"/>
  <c r="R390" i="28"/>
  <c r="Q390" i="28"/>
  <c r="P390" i="28"/>
  <c r="O390" i="28"/>
  <c r="V390" i="28"/>
  <c r="K390" i="28"/>
  <c r="H390" i="28"/>
  <c r="G390" i="28"/>
  <c r="F390" i="28"/>
  <c r="E390" i="28"/>
  <c r="D390" i="28"/>
  <c r="C390" i="28"/>
  <c r="L390" i="28"/>
  <c r="AJ390" i="28"/>
  <c r="AI390" i="28"/>
  <c r="M390" i="28"/>
  <c r="AH390" i="28"/>
  <c r="AG390" i="28"/>
  <c r="AF390" i="28"/>
  <c r="AE390" i="28"/>
  <c r="B390" i="28"/>
  <c r="AC390" i="28"/>
  <c r="AB390" i="28"/>
  <c r="AA390" i="28"/>
  <c r="N390" i="28"/>
  <c r="R326" i="28"/>
  <c r="Q326" i="28"/>
  <c r="P326" i="28"/>
  <c r="O326" i="28"/>
  <c r="L326" i="28"/>
  <c r="AJ326" i="28"/>
  <c r="AI326" i="28"/>
  <c r="M326" i="28"/>
  <c r="B326" i="28"/>
  <c r="F326" i="28"/>
  <c r="E326" i="28"/>
  <c r="D326" i="28"/>
  <c r="C326" i="28"/>
  <c r="AC326" i="28"/>
  <c r="AB326" i="28"/>
  <c r="AA326" i="28"/>
  <c r="N326" i="28"/>
  <c r="AH326" i="28"/>
  <c r="AG326" i="28"/>
  <c r="AF326" i="28"/>
  <c r="AE326" i="28"/>
  <c r="AD326" i="28"/>
  <c r="U326" i="28"/>
  <c r="T326" i="28"/>
  <c r="S326" i="28"/>
  <c r="Z326" i="28"/>
  <c r="Y326" i="28"/>
  <c r="X326" i="28"/>
  <c r="W326" i="28"/>
  <c r="V326" i="28"/>
  <c r="K326" i="28"/>
  <c r="H326" i="28"/>
  <c r="G326" i="28"/>
  <c r="AH262" i="28"/>
  <c r="AG262" i="28"/>
  <c r="AF262" i="28"/>
  <c r="AE262" i="28"/>
  <c r="AD262" i="28"/>
  <c r="U262" i="28"/>
  <c r="T262" i="28"/>
  <c r="S262" i="28"/>
  <c r="Z262" i="28"/>
  <c r="Y262" i="28"/>
  <c r="X262" i="28"/>
  <c r="W262" i="28"/>
  <c r="V262" i="28"/>
  <c r="K262" i="28"/>
  <c r="H262" i="28"/>
  <c r="G262" i="28"/>
  <c r="R262" i="28"/>
  <c r="Q262" i="28"/>
  <c r="P262" i="28"/>
  <c r="O262" i="28"/>
  <c r="L262" i="28"/>
  <c r="AJ262" i="28"/>
  <c r="AI262" i="28"/>
  <c r="M262" i="28"/>
  <c r="B262" i="28"/>
  <c r="F262" i="28"/>
  <c r="E262" i="28"/>
  <c r="D262" i="28"/>
  <c r="C262" i="28"/>
  <c r="AC262" i="28"/>
  <c r="AB262" i="28"/>
  <c r="AA262" i="28"/>
  <c r="N262" i="28"/>
  <c r="R198" i="28"/>
  <c r="Q198" i="28"/>
  <c r="P198" i="28"/>
  <c r="O198" i="28"/>
  <c r="L198" i="28"/>
  <c r="AJ198" i="28"/>
  <c r="AI198" i="28"/>
  <c r="M198" i="28"/>
  <c r="B198" i="28"/>
  <c r="F198" i="28"/>
  <c r="E198" i="28"/>
  <c r="D198" i="28"/>
  <c r="C198" i="28"/>
  <c r="AC198" i="28"/>
  <c r="AB198" i="28"/>
  <c r="AA198" i="28"/>
  <c r="N198" i="28"/>
  <c r="AH198" i="28"/>
  <c r="AG198" i="28"/>
  <c r="AF198" i="28"/>
  <c r="AE198" i="28"/>
  <c r="AD198" i="28"/>
  <c r="U198" i="28"/>
  <c r="T198" i="28"/>
  <c r="S198" i="28"/>
  <c r="Z198" i="28"/>
  <c r="Y198" i="28"/>
  <c r="X198" i="28"/>
  <c r="W198" i="28"/>
  <c r="V198" i="28"/>
  <c r="K198" i="28"/>
  <c r="H198" i="28"/>
  <c r="G198" i="28"/>
  <c r="AH134" i="28"/>
  <c r="AG134" i="28"/>
  <c r="AF134" i="28"/>
  <c r="AE134" i="28"/>
  <c r="AD134" i="28"/>
  <c r="U134" i="28"/>
  <c r="T134" i="28"/>
  <c r="S134" i="28"/>
  <c r="Z134" i="28"/>
  <c r="Y134" i="28"/>
  <c r="X134" i="28"/>
  <c r="W134" i="28"/>
  <c r="V134" i="28"/>
  <c r="K134" i="28"/>
  <c r="H134" i="28"/>
  <c r="G134" i="28"/>
  <c r="R134" i="28"/>
  <c r="Q134" i="28"/>
  <c r="P134" i="28"/>
  <c r="O134" i="28"/>
  <c r="L134" i="28"/>
  <c r="AJ134" i="28"/>
  <c r="AI134" i="28"/>
  <c r="M134" i="28"/>
  <c r="B134" i="28"/>
  <c r="F134" i="28"/>
  <c r="E134" i="28"/>
  <c r="D134" i="28"/>
  <c r="C134" i="28"/>
  <c r="AC134" i="28"/>
  <c r="AB134" i="28"/>
  <c r="AA134" i="28"/>
  <c r="N134" i="28"/>
  <c r="R70" i="28"/>
  <c r="Q70" i="28"/>
  <c r="P70" i="28"/>
  <c r="O70" i="28"/>
  <c r="L70" i="28"/>
  <c r="AJ70" i="28"/>
  <c r="AI70" i="28"/>
  <c r="M70" i="28"/>
  <c r="B70" i="28"/>
  <c r="F70" i="28"/>
  <c r="E70" i="28"/>
  <c r="D70" i="28"/>
  <c r="C70" i="28"/>
  <c r="AC70" i="28"/>
  <c r="AB70" i="28"/>
  <c r="AA70" i="28"/>
  <c r="N70" i="28"/>
  <c r="AH70" i="28"/>
  <c r="AG70" i="28"/>
  <c r="AF70" i="28"/>
  <c r="AE70" i="28"/>
  <c r="AD70" i="28"/>
  <c r="U70" i="28"/>
  <c r="T70" i="28"/>
  <c r="S70" i="28"/>
  <c r="Z70" i="28"/>
  <c r="Y70" i="28"/>
  <c r="X70" i="28"/>
  <c r="W70" i="28"/>
  <c r="V70" i="28"/>
  <c r="K70" i="28"/>
  <c r="H70" i="28"/>
  <c r="G70" i="28"/>
  <c r="AE9" i="28"/>
  <c r="AD9" i="28"/>
  <c r="W9" i="28"/>
  <c r="AC9" i="28"/>
  <c r="AH9" i="28"/>
  <c r="AA9" i="28"/>
  <c r="Z9" i="28"/>
  <c r="S9" i="28"/>
  <c r="Y9" i="28"/>
  <c r="X9" i="28"/>
  <c r="Q9" i="28"/>
  <c r="V9" i="28"/>
  <c r="AB9" i="28"/>
  <c r="U9" i="28"/>
  <c r="T9" i="28"/>
  <c r="H9" i="28"/>
  <c r="R9" i="28"/>
  <c r="F9" i="28"/>
  <c r="E9" i="28"/>
  <c r="P9" i="28"/>
  <c r="O9" i="28"/>
  <c r="L9" i="28"/>
  <c r="K9" i="28"/>
  <c r="M9" i="28"/>
  <c r="B9" i="28"/>
  <c r="G9" i="28"/>
  <c r="AJ9" i="28"/>
  <c r="AI9" i="28"/>
  <c r="D9" i="28"/>
  <c r="C9" i="28"/>
  <c r="AG9" i="28"/>
  <c r="AF9" i="28"/>
  <c r="N9" i="28"/>
  <c r="P341" i="28"/>
  <c r="O341" i="28"/>
  <c r="L341" i="28"/>
  <c r="AJ341" i="28"/>
  <c r="AI341" i="28"/>
  <c r="AH341" i="28"/>
  <c r="AG341" i="28"/>
  <c r="M341" i="28"/>
  <c r="B341" i="28"/>
  <c r="D341" i="28"/>
  <c r="C341" i="28"/>
  <c r="AC341" i="28"/>
  <c r="AB341" i="28"/>
  <c r="AA341" i="28"/>
  <c r="Z341" i="28"/>
  <c r="Y341" i="28"/>
  <c r="N341" i="28"/>
  <c r="AF341" i="28"/>
  <c r="AE341" i="28"/>
  <c r="AD341" i="28"/>
  <c r="U341" i="28"/>
  <c r="T341" i="28"/>
  <c r="S341" i="28"/>
  <c r="R341" i="28"/>
  <c r="Q341" i="28"/>
  <c r="X341" i="28"/>
  <c r="W341" i="28"/>
  <c r="V341" i="28"/>
  <c r="K341" i="28"/>
  <c r="H341" i="28"/>
  <c r="G341" i="28"/>
  <c r="F341" i="28"/>
  <c r="E341" i="28"/>
  <c r="AF277" i="28"/>
  <c r="AE277" i="28"/>
  <c r="AD277" i="28"/>
  <c r="U277" i="28"/>
  <c r="T277" i="28"/>
  <c r="S277" i="28"/>
  <c r="R277" i="28"/>
  <c r="Q277" i="28"/>
  <c r="X277" i="28"/>
  <c r="W277" i="28"/>
  <c r="V277" i="28"/>
  <c r="K277" i="28"/>
  <c r="H277" i="28"/>
  <c r="G277" i="28"/>
  <c r="F277" i="28"/>
  <c r="E277" i="28"/>
  <c r="P277" i="28"/>
  <c r="O277" i="28"/>
  <c r="L277" i="28"/>
  <c r="AJ277" i="28"/>
  <c r="AI277" i="28"/>
  <c r="AH277" i="28"/>
  <c r="AG277" i="28"/>
  <c r="M277" i="28"/>
  <c r="B277" i="28"/>
  <c r="D277" i="28"/>
  <c r="C277" i="28"/>
  <c r="AC277" i="28"/>
  <c r="AB277" i="28"/>
  <c r="AA277" i="28"/>
  <c r="Z277" i="28"/>
  <c r="Y277" i="28"/>
  <c r="N277" i="28"/>
  <c r="P213" i="28"/>
  <c r="O213" i="28"/>
  <c r="L213" i="28"/>
  <c r="AJ213" i="28"/>
  <c r="AI213" i="28"/>
  <c r="AH213" i="28"/>
  <c r="AG213" i="28"/>
  <c r="M213" i="28"/>
  <c r="B213" i="28"/>
  <c r="D213" i="28"/>
  <c r="C213" i="28"/>
  <c r="AC213" i="28"/>
  <c r="AB213" i="28"/>
  <c r="AA213" i="28"/>
  <c r="Z213" i="28"/>
  <c r="Y213" i="28"/>
  <c r="N213" i="28"/>
  <c r="AF213" i="28"/>
  <c r="AE213" i="28"/>
  <c r="AD213" i="28"/>
  <c r="U213" i="28"/>
  <c r="T213" i="28"/>
  <c r="S213" i="28"/>
  <c r="R213" i="28"/>
  <c r="Q213" i="28"/>
  <c r="X213" i="28"/>
  <c r="W213" i="28"/>
  <c r="V213" i="28"/>
  <c r="K213" i="28"/>
  <c r="H213" i="28"/>
  <c r="G213" i="28"/>
  <c r="F213" i="28"/>
  <c r="E213" i="28"/>
  <c r="AF149" i="28"/>
  <c r="AE149" i="28"/>
  <c r="AD149" i="28"/>
  <c r="U149" i="28"/>
  <c r="T149" i="28"/>
  <c r="S149" i="28"/>
  <c r="R149" i="28"/>
  <c r="Q149" i="28"/>
  <c r="X149" i="28"/>
  <c r="W149" i="28"/>
  <c r="V149" i="28"/>
  <c r="K149" i="28"/>
  <c r="H149" i="28"/>
  <c r="G149" i="28"/>
  <c r="F149" i="28"/>
  <c r="E149" i="28"/>
  <c r="P149" i="28"/>
  <c r="O149" i="28"/>
  <c r="L149" i="28"/>
  <c r="AJ149" i="28"/>
  <c r="AI149" i="28"/>
  <c r="AH149" i="28"/>
  <c r="AG149" i="28"/>
  <c r="M149" i="28"/>
  <c r="B149" i="28"/>
  <c r="D149" i="28"/>
  <c r="C149" i="28"/>
  <c r="AC149" i="28"/>
  <c r="AB149" i="28"/>
  <c r="AA149" i="28"/>
  <c r="Z149" i="28"/>
  <c r="Y149" i="28"/>
  <c r="N149" i="28"/>
  <c r="P85" i="28"/>
  <c r="O85" i="28"/>
  <c r="L85" i="28"/>
  <c r="AJ85" i="28"/>
  <c r="AI85" i="28"/>
  <c r="AH85" i="28"/>
  <c r="AG85" i="28"/>
  <c r="M85" i="28"/>
  <c r="B85" i="28"/>
  <c r="D85" i="28"/>
  <c r="C85" i="28"/>
  <c r="AC85" i="28"/>
  <c r="AB85" i="28"/>
  <c r="AA85" i="28"/>
  <c r="Z85" i="28"/>
  <c r="Y85" i="28"/>
  <c r="N85" i="28"/>
  <c r="AF85" i="28"/>
  <c r="AE85" i="28"/>
  <c r="AD85" i="28"/>
  <c r="U85" i="28"/>
  <c r="T85" i="28"/>
  <c r="S85" i="28"/>
  <c r="R85" i="28"/>
  <c r="Q85" i="28"/>
  <c r="X85" i="28"/>
  <c r="W85" i="28"/>
  <c r="V85" i="28"/>
  <c r="K85" i="28"/>
  <c r="H85" i="28"/>
  <c r="G85" i="28"/>
  <c r="F85" i="28"/>
  <c r="E85" i="28"/>
  <c r="AJ43" i="28"/>
  <c r="AI43" i="28"/>
  <c r="AH43" i="28"/>
  <c r="AC43" i="28"/>
  <c r="V43" i="28"/>
  <c r="Q43" i="28"/>
  <c r="P43" i="28"/>
  <c r="O43" i="28"/>
  <c r="AD43" i="28"/>
  <c r="Y43" i="28"/>
  <c r="X43" i="28"/>
  <c r="W43" i="28"/>
  <c r="F43" i="28"/>
  <c r="E43" i="28"/>
  <c r="D43" i="28"/>
  <c r="C43" i="28"/>
  <c r="T43" i="28"/>
  <c r="S43" i="28"/>
  <c r="R43" i="28"/>
  <c r="G43" i="28"/>
  <c r="AG43" i="28"/>
  <c r="AF43" i="28"/>
  <c r="AE43" i="28"/>
  <c r="N43" i="28"/>
  <c r="B43" i="28"/>
  <c r="L43" i="28"/>
  <c r="K43" i="28"/>
  <c r="H43" i="28"/>
  <c r="AB43" i="28"/>
  <c r="AA43" i="28"/>
  <c r="Z43" i="28"/>
  <c r="U43" i="28"/>
  <c r="M43" i="28"/>
  <c r="AJ33" i="37"/>
  <c r="AN33" i="37" s="1"/>
  <c r="AN32" i="37"/>
  <c r="AJ21" i="37"/>
  <c r="AN21" i="37" s="1"/>
  <c r="AN20" i="37"/>
  <c r="AJ39" i="37"/>
  <c r="AN39" i="37" s="1"/>
  <c r="AN38" i="37"/>
  <c r="AJ27" i="37"/>
  <c r="AN27" i="37" s="1"/>
  <c r="AN26" i="37"/>
  <c r="AJ63" i="37"/>
  <c r="AN63" i="37" s="1"/>
  <c r="AN62" i="37"/>
  <c r="AJ57" i="37"/>
  <c r="AN57" i="37" s="1"/>
  <c r="AN56" i="37"/>
  <c r="AN8" i="37"/>
  <c r="AJ9" i="37"/>
  <c r="AN9" i="37" s="1"/>
  <c r="AJ45" i="37"/>
  <c r="AN45" i="37" s="1"/>
  <c r="AN44" i="37"/>
  <c r="AJ15" i="37"/>
  <c r="AN15" i="37" s="1"/>
  <c r="AN14" i="37"/>
  <c r="AJ51" i="37"/>
  <c r="AN51" i="37" s="1"/>
  <c r="AN50" i="37"/>
  <c r="O123" i="55" l="1"/>
  <c r="O123" i="57"/>
  <c r="O125" i="57" s="1"/>
  <c r="O125" i="55"/>
  <c r="AB6" i="58"/>
  <c r="E125" i="55"/>
  <c r="E125" i="57"/>
  <c r="AO17" i="35"/>
  <c r="AW17" i="35" s="1"/>
  <c r="AM17" i="35"/>
  <c r="X124" i="35"/>
  <c r="AB124" i="35" s="1"/>
  <c r="W124" i="35"/>
  <c r="AO110" i="35"/>
  <c r="AW110" i="35" s="1"/>
  <c r="AM110" i="35"/>
  <c r="X72" i="35"/>
  <c r="AB72" i="35" s="1"/>
  <c r="W72" i="35"/>
  <c r="AO161" i="35"/>
  <c r="AW161" i="35" s="1"/>
  <c r="AM161" i="35"/>
  <c r="AO125" i="35"/>
  <c r="AW125" i="35" s="1"/>
  <c r="AM125" i="35"/>
  <c r="AO28" i="35"/>
  <c r="AW28" i="35" s="1"/>
  <c r="AM28" i="35"/>
  <c r="W57" i="35"/>
  <c r="X57" i="35"/>
  <c r="AB57" i="35" s="1"/>
  <c r="X74" i="35"/>
  <c r="AB74" i="35" s="1"/>
  <c r="W74" i="35"/>
  <c r="X48" i="35"/>
  <c r="AB48" i="35" s="1"/>
  <c r="W48" i="35"/>
  <c r="AO131" i="35"/>
  <c r="AW131" i="35" s="1"/>
  <c r="AM131" i="35"/>
  <c r="W103" i="35"/>
  <c r="X103" i="35"/>
  <c r="AB103" i="35" s="1"/>
  <c r="X81" i="35"/>
  <c r="AB81" i="35" s="1"/>
  <c r="W81" i="35"/>
  <c r="W167" i="35"/>
  <c r="X167" i="35"/>
  <c r="AB167" i="35" s="1"/>
  <c r="AO141" i="35"/>
  <c r="AW141" i="35" s="1"/>
  <c r="AM141" i="35"/>
  <c r="AO127" i="35"/>
  <c r="AW127" i="35" s="1"/>
  <c r="AM127" i="35"/>
  <c r="W195" i="35"/>
  <c r="X195" i="35"/>
  <c r="AB195" i="35" s="1"/>
  <c r="W115" i="35"/>
  <c r="X115" i="35"/>
  <c r="AB115" i="35" s="1"/>
  <c r="X204" i="35"/>
  <c r="AB204" i="35" s="1"/>
  <c r="W204" i="35"/>
  <c r="X166" i="35"/>
  <c r="AB166" i="35" s="1"/>
  <c r="W166" i="35"/>
  <c r="X113" i="35"/>
  <c r="AB113" i="35" s="1"/>
  <c r="W113" i="35"/>
  <c r="AO6" i="35"/>
  <c r="AW6" i="35" s="1"/>
  <c r="AM6" i="35"/>
  <c r="AO177" i="35"/>
  <c r="AW177" i="35" s="1"/>
  <c r="AM177" i="35"/>
  <c r="X65" i="35"/>
  <c r="AB65" i="35" s="1"/>
  <c r="W65" i="35"/>
  <c r="X108" i="35"/>
  <c r="AB108" i="35" s="1"/>
  <c r="W108" i="35"/>
  <c r="W17" i="35"/>
  <c r="X17" i="35"/>
  <c r="AB17" i="35" s="1"/>
  <c r="AO102" i="35"/>
  <c r="AW102" i="35" s="1"/>
  <c r="AM102" i="35"/>
  <c r="AO89" i="35"/>
  <c r="AW89" i="35" s="1"/>
  <c r="AM89" i="35"/>
  <c r="W29" i="35"/>
  <c r="X29" i="35"/>
  <c r="AB29" i="35" s="1"/>
  <c r="X110" i="35"/>
  <c r="AB110" i="35" s="1"/>
  <c r="W110" i="35"/>
  <c r="X161" i="35"/>
  <c r="AB161" i="35" s="1"/>
  <c r="W161" i="35"/>
  <c r="AO136" i="35"/>
  <c r="AW136" i="35" s="1"/>
  <c r="AM136" i="35"/>
  <c r="W51" i="35"/>
  <c r="X51" i="35"/>
  <c r="AB51" i="35" s="1"/>
  <c r="AO57" i="35"/>
  <c r="AW57" i="35" s="1"/>
  <c r="AM57" i="35"/>
  <c r="AO203" i="35"/>
  <c r="AW203" i="35" s="1"/>
  <c r="AM203" i="35"/>
  <c r="AO48" i="35"/>
  <c r="AW48" i="35" s="1"/>
  <c r="AM48" i="35"/>
  <c r="AO36" i="35"/>
  <c r="AW36" i="35" s="1"/>
  <c r="AM36" i="35"/>
  <c r="AO81" i="35"/>
  <c r="AW81" i="35" s="1"/>
  <c r="AM81" i="35"/>
  <c r="AO116" i="35"/>
  <c r="AW116" i="35" s="1"/>
  <c r="AM116" i="35"/>
  <c r="X12" i="35"/>
  <c r="AB12" i="35" s="1"/>
  <c r="W12" i="35"/>
  <c r="X149" i="35"/>
  <c r="AB149" i="35" s="1"/>
  <c r="W149" i="35"/>
  <c r="W107" i="35"/>
  <c r="X107" i="35"/>
  <c r="AB107" i="35" s="1"/>
  <c r="W35" i="35"/>
  <c r="X35" i="35"/>
  <c r="AB35" i="35" s="1"/>
  <c r="AO115" i="35"/>
  <c r="AW115" i="35" s="1"/>
  <c r="AM115" i="35"/>
  <c r="AO166" i="35"/>
  <c r="AW166" i="35" s="1"/>
  <c r="AM166" i="35"/>
  <c r="AO113" i="35"/>
  <c r="AW113" i="35" s="1"/>
  <c r="AM113" i="35"/>
  <c r="X6" i="35"/>
  <c r="AB6" i="35" s="1"/>
  <c r="W6" i="35"/>
  <c r="W135" i="35"/>
  <c r="X135" i="35"/>
  <c r="AB135" i="35" s="1"/>
  <c r="X118" i="35"/>
  <c r="AB118" i="35" s="1"/>
  <c r="W118" i="35"/>
  <c r="W53" i="35"/>
  <c r="X53" i="35"/>
  <c r="AB53" i="35" s="1"/>
  <c r="AO138" i="35"/>
  <c r="AW138" i="35" s="1"/>
  <c r="AM138" i="35"/>
  <c r="X180" i="35"/>
  <c r="AB180" i="35" s="1"/>
  <c r="W180" i="35"/>
  <c r="AO8" i="35"/>
  <c r="AW8" i="35" s="1"/>
  <c r="AM8" i="35"/>
  <c r="AO145" i="35"/>
  <c r="AW145" i="35" s="1"/>
  <c r="AM145" i="35"/>
  <c r="AO184" i="35"/>
  <c r="AW184" i="35" s="1"/>
  <c r="AM184" i="35"/>
  <c r="AO20" i="35"/>
  <c r="AW20" i="35" s="1"/>
  <c r="AM20" i="35"/>
  <c r="X129" i="35"/>
  <c r="AB129" i="35" s="1"/>
  <c r="W129" i="35"/>
  <c r="X69" i="35"/>
  <c r="AB69" i="35" s="1"/>
  <c r="W69" i="35"/>
  <c r="AO191" i="35"/>
  <c r="AW191" i="35" s="1"/>
  <c r="AM191" i="35"/>
  <c r="AO173" i="35"/>
  <c r="AW173" i="35" s="1"/>
  <c r="AM173" i="35"/>
  <c r="AO137" i="35"/>
  <c r="AW137" i="35" s="1"/>
  <c r="AM137" i="35"/>
  <c r="AO188" i="35"/>
  <c r="AW188" i="35" s="1"/>
  <c r="AM188" i="35"/>
  <c r="AO169" i="35"/>
  <c r="AW169" i="35" s="1"/>
  <c r="AM169" i="35"/>
  <c r="X158" i="35"/>
  <c r="AB158" i="35" s="1"/>
  <c r="W158" i="35"/>
  <c r="AO44" i="35"/>
  <c r="AW44" i="35" s="1"/>
  <c r="AM44" i="35"/>
  <c r="AO54" i="35"/>
  <c r="AW54" i="35" s="1"/>
  <c r="AM54" i="35"/>
  <c r="X148" i="35"/>
  <c r="AB148" i="35" s="1"/>
  <c r="W148" i="35"/>
  <c r="AO160" i="35"/>
  <c r="AW160" i="35" s="1"/>
  <c r="AM160" i="35"/>
  <c r="W83" i="35"/>
  <c r="X83" i="35"/>
  <c r="AB83" i="35" s="1"/>
  <c r="AO180" i="35"/>
  <c r="AW180" i="35" s="1"/>
  <c r="AM180" i="35"/>
  <c r="X8" i="35"/>
  <c r="AB8" i="35" s="1"/>
  <c r="W8" i="35"/>
  <c r="X145" i="35"/>
  <c r="AB145" i="35" s="1"/>
  <c r="W145" i="35"/>
  <c r="AO150" i="35"/>
  <c r="AW150" i="35" s="1"/>
  <c r="AM150" i="35"/>
  <c r="X85" i="35"/>
  <c r="AB85" i="35" s="1"/>
  <c r="W85" i="35"/>
  <c r="AO7" i="35"/>
  <c r="AW7" i="35" s="1"/>
  <c r="AM7" i="35"/>
  <c r="AO96" i="35"/>
  <c r="AW96" i="35" s="1"/>
  <c r="AM96" i="35"/>
  <c r="X20" i="35"/>
  <c r="AB20" i="35" s="1"/>
  <c r="W20" i="35"/>
  <c r="X157" i="35"/>
  <c r="AB157" i="35" s="1"/>
  <c r="W157" i="35"/>
  <c r="AO109" i="35"/>
  <c r="AW109" i="35" s="1"/>
  <c r="AM109" i="35"/>
  <c r="AO144" i="35"/>
  <c r="AW144" i="35" s="1"/>
  <c r="AM144" i="35"/>
  <c r="X178" i="35"/>
  <c r="AB178" i="35" s="1"/>
  <c r="W178" i="35"/>
  <c r="W91" i="35"/>
  <c r="X91" i="35"/>
  <c r="AB91" i="35" s="1"/>
  <c r="X117" i="35"/>
  <c r="AB117" i="35" s="1"/>
  <c r="W117" i="35"/>
  <c r="X122" i="35"/>
  <c r="AB122" i="35" s="1"/>
  <c r="W122" i="35"/>
  <c r="W19" i="35"/>
  <c r="X19" i="35"/>
  <c r="AB19" i="35" s="1"/>
  <c r="AO13" i="35"/>
  <c r="AW13" i="35" s="1"/>
  <c r="AM13" i="35"/>
  <c r="W111" i="35"/>
  <c r="X111" i="35"/>
  <c r="AB111" i="35" s="1"/>
  <c r="X137" i="35"/>
  <c r="AB137" i="35" s="1"/>
  <c r="W137" i="35"/>
  <c r="X146" i="35"/>
  <c r="AB146" i="35" s="1"/>
  <c r="W146" i="35"/>
  <c r="AO128" i="35"/>
  <c r="AW128" i="35" s="1"/>
  <c r="AM128" i="35"/>
  <c r="AO71" i="35"/>
  <c r="AW71" i="35" s="1"/>
  <c r="AM71" i="35"/>
  <c r="X18" i="35"/>
  <c r="AB18" i="35" s="1"/>
  <c r="W18" i="35"/>
  <c r="X54" i="35"/>
  <c r="AB54" i="35" s="1"/>
  <c r="W54" i="35"/>
  <c r="X58" i="35"/>
  <c r="AB58" i="35" s="1"/>
  <c r="W58" i="35"/>
  <c r="W187" i="35"/>
  <c r="X187" i="35"/>
  <c r="AB187" i="35" s="1"/>
  <c r="AO148" i="35"/>
  <c r="AW148" i="35" s="1"/>
  <c r="AM148" i="35"/>
  <c r="AO92" i="35"/>
  <c r="AW92" i="35" s="1"/>
  <c r="AM92" i="35"/>
  <c r="X121" i="35"/>
  <c r="AB121" i="35" s="1"/>
  <c r="W121" i="35"/>
  <c r="AO83" i="35"/>
  <c r="AW83" i="35" s="1"/>
  <c r="AM83" i="35"/>
  <c r="X130" i="35"/>
  <c r="AB130" i="35" s="1"/>
  <c r="W130" i="35"/>
  <c r="AO30" i="35"/>
  <c r="AW30" i="35" s="1"/>
  <c r="AM30" i="35"/>
  <c r="X102" i="35"/>
  <c r="AB102" i="35" s="1"/>
  <c r="W102" i="35"/>
  <c r="AO29" i="35"/>
  <c r="AW29" i="35" s="1"/>
  <c r="AM29" i="35"/>
  <c r="AO171" i="35"/>
  <c r="AW171" i="35" s="1"/>
  <c r="AM171" i="35"/>
  <c r="AO98" i="35"/>
  <c r="AW98" i="35" s="1"/>
  <c r="AM98" i="35"/>
  <c r="W163" i="35"/>
  <c r="X163" i="35"/>
  <c r="AB163" i="35" s="1"/>
  <c r="X170" i="35"/>
  <c r="AB170" i="35" s="1"/>
  <c r="W170" i="35"/>
  <c r="X101" i="35"/>
  <c r="AB101" i="35" s="1"/>
  <c r="W101" i="35"/>
  <c r="X152" i="35"/>
  <c r="AB152" i="35" s="1"/>
  <c r="W152" i="35"/>
  <c r="AO99" i="35"/>
  <c r="AW99" i="35" s="1"/>
  <c r="AM99" i="35"/>
  <c r="W33" i="35"/>
  <c r="X33" i="35"/>
  <c r="AB33" i="35" s="1"/>
  <c r="AO51" i="35"/>
  <c r="AW51" i="35" s="1"/>
  <c r="AM51" i="35"/>
  <c r="X185" i="35"/>
  <c r="AB185" i="35" s="1"/>
  <c r="W185" i="35"/>
  <c r="W203" i="35"/>
  <c r="X203" i="35"/>
  <c r="AB203" i="35" s="1"/>
  <c r="AO26" i="35"/>
  <c r="AW26" i="35" s="1"/>
  <c r="AM26" i="35"/>
  <c r="X38" i="35"/>
  <c r="AB38" i="35" s="1"/>
  <c r="W38" i="35"/>
  <c r="AO149" i="35"/>
  <c r="AW149" i="35" s="1"/>
  <c r="AM149" i="35"/>
  <c r="X34" i="35"/>
  <c r="AB34" i="35" s="1"/>
  <c r="W34" i="35"/>
  <c r="AO133" i="35"/>
  <c r="AW133" i="35" s="1"/>
  <c r="AM133" i="35"/>
  <c r="AO35" i="35"/>
  <c r="AW35" i="35" s="1"/>
  <c r="AM35" i="35"/>
  <c r="X126" i="35"/>
  <c r="AB126" i="35" s="1"/>
  <c r="W126" i="35"/>
  <c r="AO40" i="35"/>
  <c r="AW40" i="35" s="1"/>
  <c r="AM40" i="35"/>
  <c r="AO151" i="35"/>
  <c r="AW151" i="35" s="1"/>
  <c r="AM151" i="35"/>
  <c r="X132" i="35"/>
  <c r="AB132" i="35" s="1"/>
  <c r="W132" i="35"/>
  <c r="AO114" i="35"/>
  <c r="AW114" i="35" s="1"/>
  <c r="AM114" i="35"/>
  <c r="W43" i="35"/>
  <c r="X43" i="35"/>
  <c r="AB43" i="35" s="1"/>
  <c r="W99" i="35"/>
  <c r="X99" i="35"/>
  <c r="AB99" i="35" s="1"/>
  <c r="X125" i="35"/>
  <c r="AB125" i="35" s="1"/>
  <c r="W125" i="35"/>
  <c r="W41" i="35"/>
  <c r="X41" i="35"/>
  <c r="AB41" i="35" s="1"/>
  <c r="AO185" i="35"/>
  <c r="AW185" i="35" s="1"/>
  <c r="AM185" i="35"/>
  <c r="X28" i="35"/>
  <c r="AB28" i="35" s="1"/>
  <c r="W28" i="35"/>
  <c r="X165" i="35"/>
  <c r="AB165" i="35" s="1"/>
  <c r="W165" i="35"/>
  <c r="AO74" i="35"/>
  <c r="AW74" i="35" s="1"/>
  <c r="AM74" i="35"/>
  <c r="AO14" i="35"/>
  <c r="AW14" i="35" s="1"/>
  <c r="AM14" i="35"/>
  <c r="X201" i="35"/>
  <c r="AB201" i="35" s="1"/>
  <c r="W201" i="35"/>
  <c r="W131" i="35"/>
  <c r="X131" i="35"/>
  <c r="AB131" i="35" s="1"/>
  <c r="AO103" i="35"/>
  <c r="AW103" i="35" s="1"/>
  <c r="AM103" i="35"/>
  <c r="X26" i="35"/>
  <c r="AB26" i="35" s="1"/>
  <c r="W26" i="35"/>
  <c r="AO94" i="35"/>
  <c r="AW94" i="35" s="1"/>
  <c r="AM94" i="35"/>
  <c r="W127" i="35"/>
  <c r="X127" i="35"/>
  <c r="AB127" i="35" s="1"/>
  <c r="W37" i="35"/>
  <c r="X37" i="35"/>
  <c r="AB37" i="35" s="1"/>
  <c r="AO139" i="35"/>
  <c r="AW139" i="35" s="1"/>
  <c r="AM139" i="35"/>
  <c r="AO195" i="35"/>
  <c r="AW195" i="35" s="1"/>
  <c r="AM195" i="35"/>
  <c r="AO168" i="35"/>
  <c r="AW168" i="35" s="1"/>
  <c r="AM168" i="35"/>
  <c r="X24" i="35"/>
  <c r="AB24" i="35" s="1"/>
  <c r="W24" i="35"/>
  <c r="AO64" i="35"/>
  <c r="AW64" i="35" s="1"/>
  <c r="AM64" i="35"/>
  <c r="X78" i="35"/>
  <c r="AB78" i="35" s="1"/>
  <c r="W78" i="35"/>
  <c r="AO56" i="35"/>
  <c r="AW56" i="35" s="1"/>
  <c r="AM56" i="35"/>
  <c r="X52" i="35"/>
  <c r="AB52" i="35" s="1"/>
  <c r="W52" i="35"/>
  <c r="W151" i="35"/>
  <c r="X151" i="35"/>
  <c r="AB151" i="35" s="1"/>
  <c r="AO90" i="35"/>
  <c r="AW90" i="35" s="1"/>
  <c r="AM90" i="35"/>
  <c r="W47" i="35"/>
  <c r="X47" i="35"/>
  <c r="AB47" i="35" s="1"/>
  <c r="W59" i="35"/>
  <c r="X59" i="35"/>
  <c r="AB59" i="35" s="1"/>
  <c r="X192" i="35"/>
  <c r="AB192" i="35" s="1"/>
  <c r="W192" i="35"/>
  <c r="X68" i="35"/>
  <c r="AB68" i="35" s="1"/>
  <c r="W68" i="35"/>
  <c r="AO85" i="35"/>
  <c r="AW85" i="35" s="1"/>
  <c r="AM85" i="35"/>
  <c r="X140" i="35"/>
  <c r="AB140" i="35" s="1"/>
  <c r="W140" i="35"/>
  <c r="X96" i="35"/>
  <c r="AB96" i="35" s="1"/>
  <c r="W96" i="35"/>
  <c r="AO134" i="35"/>
  <c r="AW134" i="35" s="1"/>
  <c r="AM134" i="35"/>
  <c r="X46" i="35"/>
  <c r="AB46" i="35" s="1"/>
  <c r="W46" i="35"/>
  <c r="X109" i="35"/>
  <c r="AB109" i="35" s="1"/>
  <c r="W109" i="35"/>
  <c r="AO178" i="35"/>
  <c r="AW178" i="35" s="1"/>
  <c r="AM178" i="35"/>
  <c r="AO84" i="35"/>
  <c r="AW84" i="35" s="1"/>
  <c r="AM84" i="35"/>
  <c r="AO182" i="35"/>
  <c r="AW182" i="35" s="1"/>
  <c r="AM182" i="35"/>
  <c r="AO122" i="35"/>
  <c r="AW122" i="35" s="1"/>
  <c r="AM122" i="35"/>
  <c r="AO19" i="35"/>
  <c r="AW19" i="35" s="1"/>
  <c r="AM19" i="35"/>
  <c r="AO76" i="35"/>
  <c r="AW76" i="35" s="1"/>
  <c r="AM76" i="35"/>
  <c r="X13" i="35"/>
  <c r="AB13" i="35" s="1"/>
  <c r="W13" i="35"/>
  <c r="AO111" i="35"/>
  <c r="AW111" i="35" s="1"/>
  <c r="AM111" i="35"/>
  <c r="AO202" i="35"/>
  <c r="AW202" i="35" s="1"/>
  <c r="AM202" i="35"/>
  <c r="AO55" i="35"/>
  <c r="AW55" i="35" s="1"/>
  <c r="AM55" i="35"/>
  <c r="AO146" i="35"/>
  <c r="AW146" i="35" s="1"/>
  <c r="AM146" i="35"/>
  <c r="X93" i="35"/>
  <c r="AB93" i="35" s="1"/>
  <c r="W93" i="35"/>
  <c r="AO63" i="35"/>
  <c r="AW63" i="35" s="1"/>
  <c r="AM63" i="35"/>
  <c r="X181" i="35"/>
  <c r="AB181" i="35" s="1"/>
  <c r="W181" i="35"/>
  <c r="AO18" i="35"/>
  <c r="AW18" i="35" s="1"/>
  <c r="AM18" i="35"/>
  <c r="AO189" i="35"/>
  <c r="AW189" i="35" s="1"/>
  <c r="AM189" i="35"/>
  <c r="AO119" i="35"/>
  <c r="AW119" i="35" s="1"/>
  <c r="AM119" i="35"/>
  <c r="AO45" i="35"/>
  <c r="AW45" i="35" s="1"/>
  <c r="AM45" i="35"/>
  <c r="AO187" i="35"/>
  <c r="AW187" i="35" s="1"/>
  <c r="AM187" i="35"/>
  <c r="AO156" i="35"/>
  <c r="AW156" i="35" s="1"/>
  <c r="AM156" i="35"/>
  <c r="AO186" i="35"/>
  <c r="AW186" i="35" s="1"/>
  <c r="AM186" i="35"/>
  <c r="AO121" i="35"/>
  <c r="AW121" i="35" s="1"/>
  <c r="AM121" i="35"/>
  <c r="AO130" i="35"/>
  <c r="AW130" i="35" s="1"/>
  <c r="AM130" i="35"/>
  <c r="AO172" i="35"/>
  <c r="AW172" i="35" s="1"/>
  <c r="AM172" i="35"/>
  <c r="AO47" i="35"/>
  <c r="AW47" i="35" s="1"/>
  <c r="AM47" i="35"/>
  <c r="X138" i="35"/>
  <c r="AB138" i="35" s="1"/>
  <c r="W138" i="35"/>
  <c r="X80" i="35"/>
  <c r="AB80" i="35" s="1"/>
  <c r="W80" i="35"/>
  <c r="AO192" i="35"/>
  <c r="AW192" i="35" s="1"/>
  <c r="AM192" i="35"/>
  <c r="AO68" i="35"/>
  <c r="AW68" i="35" s="1"/>
  <c r="AM68" i="35"/>
  <c r="AO153" i="35"/>
  <c r="AW153" i="35" s="1"/>
  <c r="AM153" i="35"/>
  <c r="AO22" i="35"/>
  <c r="AW22" i="35" s="1"/>
  <c r="AM22" i="35"/>
  <c r="AO82" i="35"/>
  <c r="AW82" i="35" s="1"/>
  <c r="AM82" i="35"/>
  <c r="AO175" i="35"/>
  <c r="AW175" i="35" s="1"/>
  <c r="AM175" i="35"/>
  <c r="W183" i="35"/>
  <c r="X183" i="35"/>
  <c r="AB183" i="35" s="1"/>
  <c r="AO11" i="35"/>
  <c r="AW11" i="35" s="1"/>
  <c r="AM11" i="35"/>
  <c r="X84" i="35"/>
  <c r="AB84" i="35" s="1"/>
  <c r="W84" i="35"/>
  <c r="X164" i="35"/>
  <c r="AB164" i="35" s="1"/>
  <c r="W164" i="35"/>
  <c r="X73" i="35"/>
  <c r="AB73" i="35" s="1"/>
  <c r="W73" i="35"/>
  <c r="AO106" i="35"/>
  <c r="AW106" i="35" s="1"/>
  <c r="AM106" i="35"/>
  <c r="X196" i="35"/>
  <c r="AB196" i="35" s="1"/>
  <c r="W196" i="35"/>
  <c r="X169" i="35"/>
  <c r="AB169" i="35" s="1"/>
  <c r="W169" i="35"/>
  <c r="AO193" i="35"/>
  <c r="AW193" i="35" s="1"/>
  <c r="AM193" i="35"/>
  <c r="X189" i="35"/>
  <c r="AB189" i="35" s="1"/>
  <c r="W189" i="35"/>
  <c r="W45" i="35"/>
  <c r="X45" i="35"/>
  <c r="AB45" i="35" s="1"/>
  <c r="W27" i="35"/>
  <c r="X27" i="35"/>
  <c r="AB27" i="35" s="1"/>
  <c r="W95" i="35"/>
  <c r="X95" i="35"/>
  <c r="AB95" i="35" s="1"/>
  <c r="X172" i="35"/>
  <c r="AB172" i="35" s="1"/>
  <c r="W172" i="35"/>
  <c r="AO77" i="35"/>
  <c r="AW77" i="35" s="1"/>
  <c r="AM77" i="35"/>
  <c r="AO159" i="35"/>
  <c r="AW159" i="35" s="1"/>
  <c r="AM159" i="35"/>
  <c r="X89" i="35"/>
  <c r="AB89" i="35" s="1"/>
  <c r="W89" i="35"/>
  <c r="AO42" i="35"/>
  <c r="AW42" i="35" s="1"/>
  <c r="AM42" i="35"/>
  <c r="X105" i="35"/>
  <c r="AB105" i="35" s="1"/>
  <c r="W105" i="35"/>
  <c r="AO43" i="35"/>
  <c r="AW43" i="35" s="1"/>
  <c r="AM43" i="35"/>
  <c r="AO176" i="35"/>
  <c r="AW176" i="35" s="1"/>
  <c r="AM176" i="35"/>
  <c r="AO190" i="35"/>
  <c r="AW190" i="35" s="1"/>
  <c r="AM190" i="35"/>
  <c r="AO165" i="35"/>
  <c r="AW165" i="35" s="1"/>
  <c r="AM165" i="35"/>
  <c r="AO49" i="35"/>
  <c r="AW49" i="35" s="1"/>
  <c r="AM49" i="35"/>
  <c r="AO201" i="35"/>
  <c r="AW201" i="35" s="1"/>
  <c r="AM201" i="35"/>
  <c r="X36" i="35"/>
  <c r="AB36" i="35" s="1"/>
  <c r="W36" i="35"/>
  <c r="AO155" i="35"/>
  <c r="AW155" i="35" s="1"/>
  <c r="AM155" i="35"/>
  <c r="X94" i="35"/>
  <c r="AB94" i="35" s="1"/>
  <c r="W94" i="35"/>
  <c r="AO12" i="35"/>
  <c r="AW12" i="35" s="1"/>
  <c r="AM12" i="35"/>
  <c r="AO112" i="35"/>
  <c r="AW112" i="35" s="1"/>
  <c r="AM112" i="35"/>
  <c r="AO154" i="35"/>
  <c r="AW154" i="35" s="1"/>
  <c r="AM154" i="35"/>
  <c r="X4" i="35"/>
  <c r="AB4" i="35" s="1"/>
  <c r="W4" i="35"/>
  <c r="X162" i="35"/>
  <c r="AB162" i="35" s="1"/>
  <c r="W162" i="35"/>
  <c r="AO50" i="35"/>
  <c r="AW50" i="35" s="1"/>
  <c r="AM50" i="35"/>
  <c r="AO179" i="35"/>
  <c r="AW179" i="35" s="1"/>
  <c r="AM179" i="35"/>
  <c r="W139" i="35"/>
  <c r="X139" i="35"/>
  <c r="AB139" i="35" s="1"/>
  <c r="AO24" i="35"/>
  <c r="AW24" i="35" s="1"/>
  <c r="AM24" i="35"/>
  <c r="W75" i="35"/>
  <c r="X75" i="35"/>
  <c r="AB75" i="35" s="1"/>
  <c r="X64" i="35"/>
  <c r="AB64" i="35" s="1"/>
  <c r="W64" i="35"/>
  <c r="AO118" i="35"/>
  <c r="AW118" i="35" s="1"/>
  <c r="AM118" i="35"/>
  <c r="AO78" i="35"/>
  <c r="AW78" i="35" s="1"/>
  <c r="AM78" i="35"/>
  <c r="X56" i="35"/>
  <c r="AB56" i="35" s="1"/>
  <c r="W56" i="35"/>
  <c r="AO66" i="35"/>
  <c r="AW66" i="35" s="1"/>
  <c r="AM66" i="35"/>
  <c r="AO53" i="35"/>
  <c r="AW53" i="35" s="1"/>
  <c r="AM53" i="35"/>
  <c r="AO52" i="35"/>
  <c r="AW52" i="35" s="1"/>
  <c r="AM52" i="35"/>
  <c r="X9" i="35"/>
  <c r="AB9" i="35" s="1"/>
  <c r="W9" i="35"/>
  <c r="X90" i="35"/>
  <c r="AB90" i="35" s="1"/>
  <c r="W90" i="35"/>
  <c r="X30" i="35"/>
  <c r="AB30" i="35" s="1"/>
  <c r="W30" i="35"/>
  <c r="W159" i="35"/>
  <c r="X159" i="35"/>
  <c r="AB159" i="35" s="1"/>
  <c r="AO72" i="35"/>
  <c r="AW72" i="35" s="1"/>
  <c r="AM72" i="35"/>
  <c r="AO170" i="35"/>
  <c r="AW170" i="35" s="1"/>
  <c r="AM170" i="35"/>
  <c r="AO152" i="35"/>
  <c r="AW152" i="35" s="1"/>
  <c r="AM152" i="35"/>
  <c r="X190" i="35"/>
  <c r="AB190" i="35" s="1"/>
  <c r="W190" i="35"/>
  <c r="AO33" i="35"/>
  <c r="AW33" i="35" s="1"/>
  <c r="AM33" i="35"/>
  <c r="W123" i="35"/>
  <c r="X123" i="35"/>
  <c r="AB123" i="35" s="1"/>
  <c r="AO199" i="35"/>
  <c r="AW199" i="35" s="1"/>
  <c r="AM199" i="35"/>
  <c r="W155" i="35"/>
  <c r="X155" i="35"/>
  <c r="AB155" i="35" s="1"/>
  <c r="AO167" i="35"/>
  <c r="AW167" i="35" s="1"/>
  <c r="AM167" i="35"/>
  <c r="AO104" i="35"/>
  <c r="AW104" i="35" s="1"/>
  <c r="AM104" i="35"/>
  <c r="X112" i="35"/>
  <c r="AB112" i="35" s="1"/>
  <c r="W112" i="35"/>
  <c r="X154" i="35"/>
  <c r="AB154" i="35" s="1"/>
  <c r="W154" i="35"/>
  <c r="AO34" i="35"/>
  <c r="AW34" i="35" s="1"/>
  <c r="AM34" i="35"/>
  <c r="X141" i="35"/>
  <c r="AB141" i="35" s="1"/>
  <c r="W141" i="35"/>
  <c r="AO10" i="35"/>
  <c r="AW10" i="35" s="1"/>
  <c r="AM10" i="35"/>
  <c r="X133" i="35"/>
  <c r="AB133" i="35" s="1"/>
  <c r="W133" i="35"/>
  <c r="AO126" i="35"/>
  <c r="AW126" i="35" s="1"/>
  <c r="AM126" i="35"/>
  <c r="AO204" i="35"/>
  <c r="AW204" i="35" s="1"/>
  <c r="AM204" i="35"/>
  <c r="AO75" i="35"/>
  <c r="AW75" i="35" s="1"/>
  <c r="AM75" i="35"/>
  <c r="X40" i="35"/>
  <c r="AB40" i="35" s="1"/>
  <c r="W40" i="35"/>
  <c r="X177" i="35"/>
  <c r="AB177" i="35" s="1"/>
  <c r="W177" i="35"/>
  <c r="X66" i="35"/>
  <c r="AB66" i="35" s="1"/>
  <c r="W66" i="35"/>
  <c r="AO80" i="35"/>
  <c r="AW80" i="35" s="1"/>
  <c r="AM80" i="35"/>
  <c r="X16" i="35"/>
  <c r="AB16" i="35" s="1"/>
  <c r="W16" i="35"/>
  <c r="X22" i="35"/>
  <c r="AB22" i="35" s="1"/>
  <c r="W22" i="35"/>
  <c r="W175" i="35"/>
  <c r="X175" i="35"/>
  <c r="AB175" i="35" s="1"/>
  <c r="AO183" i="35"/>
  <c r="AW183" i="35" s="1"/>
  <c r="AM183" i="35"/>
  <c r="AO62" i="35"/>
  <c r="AW62" i="35" s="1"/>
  <c r="AM62" i="35"/>
  <c r="AO87" i="35"/>
  <c r="AW87" i="35" s="1"/>
  <c r="AM87" i="35"/>
  <c r="AO91" i="35"/>
  <c r="AW91" i="35" s="1"/>
  <c r="AM91" i="35"/>
  <c r="AO117" i="35"/>
  <c r="AW117" i="35" s="1"/>
  <c r="AM117" i="35"/>
  <c r="AO164" i="35"/>
  <c r="AW164" i="35" s="1"/>
  <c r="AM164" i="35"/>
  <c r="AO60" i="35"/>
  <c r="AW60" i="35" s="1"/>
  <c r="AM60" i="35"/>
  <c r="W21" i="35"/>
  <c r="X21" i="35"/>
  <c r="AB21" i="35" s="1"/>
  <c r="AO120" i="35"/>
  <c r="AW120" i="35" s="1"/>
  <c r="AM120" i="35"/>
  <c r="W71" i="35"/>
  <c r="X71" i="35"/>
  <c r="AB71" i="35" s="1"/>
  <c r="AO32" i="35"/>
  <c r="AW32" i="35" s="1"/>
  <c r="AM32" i="35"/>
  <c r="W67" i="35"/>
  <c r="X67" i="35"/>
  <c r="AB67" i="35" s="1"/>
  <c r="X200" i="35"/>
  <c r="AB200" i="35" s="1"/>
  <c r="W200" i="35"/>
  <c r="AO5" i="35"/>
  <c r="AW5" i="35" s="1"/>
  <c r="AM5" i="35"/>
  <c r="AO58" i="35"/>
  <c r="AW58" i="35" s="1"/>
  <c r="AM58" i="35"/>
  <c r="AO23" i="35"/>
  <c r="AW23" i="35" s="1"/>
  <c r="AM23" i="35"/>
  <c r="AO27" i="35"/>
  <c r="AW27" i="35" s="1"/>
  <c r="AM27" i="35"/>
  <c r="AO95" i="35"/>
  <c r="AW95" i="35" s="1"/>
  <c r="AM95" i="35"/>
  <c r="AO39" i="35"/>
  <c r="AW39" i="35" s="1"/>
  <c r="AM39" i="35"/>
  <c r="X77" i="35"/>
  <c r="AB77" i="35" s="1"/>
  <c r="W77" i="35"/>
  <c r="AO59" i="35"/>
  <c r="AW59" i="35" s="1"/>
  <c r="AM59" i="35"/>
  <c r="AO16" i="35"/>
  <c r="AW16" i="35" s="1"/>
  <c r="AM16" i="35"/>
  <c r="X184" i="35"/>
  <c r="AB184" i="35" s="1"/>
  <c r="W184" i="35"/>
  <c r="AO140" i="35"/>
  <c r="AW140" i="35" s="1"/>
  <c r="AM140" i="35"/>
  <c r="X100" i="35"/>
  <c r="AB100" i="35" s="1"/>
  <c r="W100" i="35"/>
  <c r="AO129" i="35"/>
  <c r="AW129" i="35" s="1"/>
  <c r="AM129" i="35"/>
  <c r="AO69" i="35"/>
  <c r="AW69" i="35" s="1"/>
  <c r="AM69" i="35"/>
  <c r="X62" i="35"/>
  <c r="AB62" i="35" s="1"/>
  <c r="W62" i="35"/>
  <c r="W87" i="35"/>
  <c r="X87" i="35"/>
  <c r="AB87" i="35" s="1"/>
  <c r="X182" i="35"/>
  <c r="AB182" i="35" s="1"/>
  <c r="W182" i="35"/>
  <c r="W31" i="35"/>
  <c r="X31" i="35"/>
  <c r="AB31" i="35" s="1"/>
  <c r="X60" i="35"/>
  <c r="AB60" i="35" s="1"/>
  <c r="W60" i="35"/>
  <c r="AO197" i="35"/>
  <c r="AW197" i="35" s="1"/>
  <c r="AM197" i="35"/>
  <c r="X202" i="35"/>
  <c r="AB202" i="35" s="1"/>
  <c r="W202" i="35"/>
  <c r="W55" i="35"/>
  <c r="X55" i="35"/>
  <c r="AB55" i="35" s="1"/>
  <c r="X188" i="35"/>
  <c r="AB188" i="35" s="1"/>
  <c r="W188" i="35"/>
  <c r="AO93" i="35"/>
  <c r="AW93" i="35" s="1"/>
  <c r="AM93" i="35"/>
  <c r="AO21" i="35"/>
  <c r="AW21" i="35" s="1"/>
  <c r="AM21" i="35"/>
  <c r="AO200" i="35"/>
  <c r="AW200" i="35" s="1"/>
  <c r="AM200" i="35"/>
  <c r="X44" i="35"/>
  <c r="AB44" i="35" s="1"/>
  <c r="W44" i="35"/>
  <c r="AO181" i="35"/>
  <c r="AW181" i="35" s="1"/>
  <c r="AM181" i="35"/>
  <c r="X198" i="35"/>
  <c r="AB198" i="35" s="1"/>
  <c r="W198" i="35"/>
  <c r="X5" i="35"/>
  <c r="AB5" i="35" s="1"/>
  <c r="W5" i="35"/>
  <c r="W119" i="35"/>
  <c r="X119" i="35"/>
  <c r="AB119" i="35" s="1"/>
  <c r="AO15" i="35"/>
  <c r="AW15" i="35" s="1"/>
  <c r="AM15" i="35"/>
  <c r="W39" i="35"/>
  <c r="X39" i="35"/>
  <c r="AB39" i="35" s="1"/>
  <c r="AO97" i="35"/>
  <c r="AW97" i="35" s="1"/>
  <c r="AM97" i="35"/>
  <c r="AO132" i="35"/>
  <c r="AW132" i="35" s="1"/>
  <c r="AM132" i="35"/>
  <c r="X114" i="35"/>
  <c r="AB114" i="35" s="1"/>
  <c r="W114" i="35"/>
  <c r="X136" i="35"/>
  <c r="AB136" i="35" s="1"/>
  <c r="W136" i="35"/>
  <c r="AO86" i="35"/>
  <c r="AW86" i="35" s="1"/>
  <c r="AM86" i="35"/>
  <c r="AO41" i="35"/>
  <c r="AW41" i="35" s="1"/>
  <c r="AM41" i="35"/>
  <c r="AO123" i="35"/>
  <c r="AW123" i="35" s="1"/>
  <c r="AM123" i="35"/>
  <c r="X70" i="35"/>
  <c r="AB70" i="35" s="1"/>
  <c r="W70" i="35"/>
  <c r="W199" i="35"/>
  <c r="X199" i="35"/>
  <c r="AB199" i="35" s="1"/>
  <c r="X61" i="35"/>
  <c r="AB61" i="35" s="1"/>
  <c r="W61" i="35"/>
  <c r="W14" i="35"/>
  <c r="X14" i="35"/>
  <c r="AB14" i="35" s="1"/>
  <c r="W143" i="35"/>
  <c r="X143" i="35"/>
  <c r="AB143" i="35" s="1"/>
  <c r="X194" i="35"/>
  <c r="AB194" i="35" s="1"/>
  <c r="W194" i="35"/>
  <c r="X116" i="35"/>
  <c r="AB116" i="35" s="1"/>
  <c r="W116" i="35"/>
  <c r="W25" i="35"/>
  <c r="X25" i="35"/>
  <c r="AB25" i="35" s="1"/>
  <c r="X104" i="35"/>
  <c r="AB104" i="35" s="1"/>
  <c r="W104" i="35"/>
  <c r="AO37" i="35"/>
  <c r="AW37" i="35" s="1"/>
  <c r="AM37" i="35"/>
  <c r="X10" i="35"/>
  <c r="AB10" i="35" s="1"/>
  <c r="W10" i="35"/>
  <c r="AO107" i="35"/>
  <c r="AW107" i="35" s="1"/>
  <c r="AM107" i="35"/>
  <c r="X168" i="35"/>
  <c r="AB168" i="35" s="1"/>
  <c r="W168" i="35"/>
  <c r="AO135" i="35"/>
  <c r="AW135" i="35" s="1"/>
  <c r="AM135" i="35"/>
  <c r="AO124" i="35"/>
  <c r="AW124" i="35" s="1"/>
  <c r="AM124" i="35"/>
  <c r="X42" i="35"/>
  <c r="AB42" i="35" s="1"/>
  <c r="W42" i="35"/>
  <c r="W171" i="35"/>
  <c r="X171" i="35"/>
  <c r="AB171" i="35" s="1"/>
  <c r="X97" i="35"/>
  <c r="AB97" i="35" s="1"/>
  <c r="W97" i="35"/>
  <c r="X98" i="35"/>
  <c r="AB98" i="35" s="1"/>
  <c r="W98" i="35"/>
  <c r="AO163" i="35"/>
  <c r="AW163" i="35" s="1"/>
  <c r="AM163" i="35"/>
  <c r="AO105" i="35"/>
  <c r="AW105" i="35" s="1"/>
  <c r="AM105" i="35"/>
  <c r="AO101" i="35"/>
  <c r="AW101" i="35" s="1"/>
  <c r="AM101" i="35"/>
  <c r="X86" i="35"/>
  <c r="AB86" i="35" s="1"/>
  <c r="W86" i="35"/>
  <c r="X176" i="35"/>
  <c r="AB176" i="35" s="1"/>
  <c r="W176" i="35"/>
  <c r="W49" i="35"/>
  <c r="X49" i="35"/>
  <c r="AB49" i="35" s="1"/>
  <c r="AO70" i="35"/>
  <c r="AW70" i="35" s="1"/>
  <c r="AM70" i="35"/>
  <c r="AO61" i="35"/>
  <c r="AW61" i="35" s="1"/>
  <c r="AM61" i="35"/>
  <c r="AO143" i="35"/>
  <c r="AW143" i="35" s="1"/>
  <c r="AM143" i="35"/>
  <c r="AO194" i="35"/>
  <c r="AW194" i="35" s="1"/>
  <c r="AM194" i="35"/>
  <c r="AO38" i="35"/>
  <c r="AW38" i="35" s="1"/>
  <c r="AM38" i="35"/>
  <c r="AO25" i="35"/>
  <c r="AW25" i="35" s="1"/>
  <c r="AM25" i="35"/>
  <c r="AO4" i="35"/>
  <c r="AW4" i="35" s="1"/>
  <c r="AM4" i="35"/>
  <c r="AO162" i="35"/>
  <c r="AW162" i="35" s="1"/>
  <c r="AM162" i="35"/>
  <c r="X50" i="35"/>
  <c r="AB50" i="35" s="1"/>
  <c r="W50" i="35"/>
  <c r="W179" i="35"/>
  <c r="X179" i="35"/>
  <c r="AB179" i="35" s="1"/>
  <c r="AO65" i="35"/>
  <c r="AW65" i="35" s="1"/>
  <c r="AM65" i="35"/>
  <c r="AO9" i="35"/>
  <c r="AW9" i="35" s="1"/>
  <c r="AM9" i="35"/>
  <c r="AO108" i="35"/>
  <c r="AW108" i="35" s="1"/>
  <c r="AM108" i="35"/>
  <c r="X150" i="35"/>
  <c r="AB150" i="35" s="1"/>
  <c r="W150" i="35"/>
  <c r="X153" i="35"/>
  <c r="AB153" i="35" s="1"/>
  <c r="W153" i="35"/>
  <c r="W7" i="35"/>
  <c r="X7" i="35"/>
  <c r="AB7" i="35" s="1"/>
  <c r="W79" i="35"/>
  <c r="X79" i="35"/>
  <c r="AB79" i="35" s="1"/>
  <c r="AO100" i="35"/>
  <c r="AW100" i="35" s="1"/>
  <c r="AM100" i="35"/>
  <c r="AO157" i="35"/>
  <c r="AW157" i="35" s="1"/>
  <c r="AM157" i="35"/>
  <c r="X82" i="35"/>
  <c r="AB82" i="35" s="1"/>
  <c r="W82" i="35"/>
  <c r="X88" i="35"/>
  <c r="AB88" i="35" s="1"/>
  <c r="W88" i="35"/>
  <c r="AO142" i="35"/>
  <c r="AW142" i="35" s="1"/>
  <c r="AM142" i="35"/>
  <c r="W11" i="35"/>
  <c r="X11" i="35"/>
  <c r="AB11" i="35" s="1"/>
  <c r="X144" i="35"/>
  <c r="AB144" i="35" s="1"/>
  <c r="W144" i="35"/>
  <c r="AO31" i="35"/>
  <c r="AW31" i="35" s="1"/>
  <c r="AM31" i="35"/>
  <c r="AO73" i="35"/>
  <c r="AW73" i="35" s="1"/>
  <c r="AM73" i="35"/>
  <c r="X197" i="35"/>
  <c r="AB197" i="35" s="1"/>
  <c r="W197" i="35"/>
  <c r="X106" i="35"/>
  <c r="AB106" i="35" s="1"/>
  <c r="W106" i="35"/>
  <c r="X128" i="35"/>
  <c r="AB128" i="35" s="1"/>
  <c r="W128" i="35"/>
  <c r="AO196" i="35"/>
  <c r="AW196" i="35" s="1"/>
  <c r="AM196" i="35"/>
  <c r="X193" i="35"/>
  <c r="AB193" i="35" s="1"/>
  <c r="W193" i="35"/>
  <c r="AO198" i="35"/>
  <c r="AW198" i="35" s="1"/>
  <c r="AM198" i="35"/>
  <c r="AO147" i="35"/>
  <c r="AW147" i="35" s="1"/>
  <c r="AM147" i="35"/>
  <c r="W15" i="35"/>
  <c r="X15" i="35"/>
  <c r="AB15" i="35" s="1"/>
  <c r="X92" i="35"/>
  <c r="AB92" i="35" s="1"/>
  <c r="W92" i="35"/>
  <c r="AO174" i="35"/>
  <c r="AW174" i="35" s="1"/>
  <c r="AM174" i="35"/>
  <c r="AO79" i="35"/>
  <c r="AW79" i="35" s="1"/>
  <c r="AM79" i="35"/>
  <c r="X134" i="35"/>
  <c r="AB134" i="35" s="1"/>
  <c r="W134" i="35"/>
  <c r="AO88" i="35"/>
  <c r="AW88" i="35" s="1"/>
  <c r="AM88" i="35"/>
  <c r="AO46" i="35"/>
  <c r="AW46" i="35" s="1"/>
  <c r="AM46" i="35"/>
  <c r="X142" i="35"/>
  <c r="AB142" i="35" s="1"/>
  <c r="W142" i="35"/>
  <c r="W191" i="35"/>
  <c r="X191" i="35"/>
  <c r="AB191" i="35" s="1"/>
  <c r="X173" i="35"/>
  <c r="AB173" i="35" s="1"/>
  <c r="W173" i="35"/>
  <c r="X76" i="35"/>
  <c r="AB76" i="35" s="1"/>
  <c r="W76" i="35"/>
  <c r="W63" i="35"/>
  <c r="X63" i="35"/>
  <c r="AB63" i="35" s="1"/>
  <c r="X120" i="35"/>
  <c r="AB120" i="35" s="1"/>
  <c r="W120" i="35"/>
  <c r="X32" i="35"/>
  <c r="AB32" i="35" s="1"/>
  <c r="W32" i="35"/>
  <c r="AO67" i="35"/>
  <c r="AW67" i="35" s="1"/>
  <c r="AM67" i="35"/>
  <c r="AO158" i="35"/>
  <c r="AW158" i="35" s="1"/>
  <c r="AM158" i="35"/>
  <c r="W147" i="35"/>
  <c r="X147" i="35"/>
  <c r="AB147" i="35" s="1"/>
  <c r="W23" i="35"/>
  <c r="X23" i="35"/>
  <c r="AB23" i="35" s="1"/>
  <c r="X156" i="35"/>
  <c r="AB156" i="35" s="1"/>
  <c r="W156" i="35"/>
  <c r="X160" i="35"/>
  <c r="AB160" i="35" s="1"/>
  <c r="W160" i="35"/>
  <c r="X186" i="35"/>
  <c r="AB186" i="35" s="1"/>
  <c r="W186" i="35"/>
  <c r="X174" i="35"/>
  <c r="AB174" i="35" s="1"/>
  <c r="W174" i="35"/>
  <c r="P123" i="57"/>
  <c r="P125" i="57" s="1"/>
  <c r="P123" i="55"/>
  <c r="P125" i="55" s="1"/>
  <c r="L123" i="55"/>
  <c r="F123" i="55"/>
  <c r="F125" i="55" s="1"/>
  <c r="L123" i="57"/>
  <c r="L125" i="57" s="1"/>
  <c r="L125" i="55"/>
  <c r="F123" i="57"/>
  <c r="F125" i="57" s="1"/>
  <c r="AP158" i="29"/>
  <c r="AQ158" i="29" s="1"/>
  <c r="AY158" i="29" s="1"/>
  <c r="AH158" i="29"/>
  <c r="AJ158" i="29"/>
  <c r="AN158" i="29"/>
  <c r="AL158" i="29"/>
  <c r="AN20" i="29"/>
  <c r="AJ20" i="29"/>
  <c r="AP20" i="29"/>
  <c r="AQ20" i="29" s="1"/>
  <c r="AY20" i="29" s="1"/>
  <c r="AH20" i="29"/>
  <c r="AL20" i="29"/>
  <c r="AN149" i="29"/>
  <c r="AJ149" i="29"/>
  <c r="AP149" i="29"/>
  <c r="AQ149" i="29" s="1"/>
  <c r="AY149" i="29" s="1"/>
  <c r="AL149" i="29"/>
  <c r="AH149" i="29"/>
  <c r="AL147" i="29"/>
  <c r="AN147" i="29"/>
  <c r="AJ147" i="29"/>
  <c r="AP147" i="29"/>
  <c r="AQ147" i="29" s="1"/>
  <c r="AY147" i="29" s="1"/>
  <c r="AH147" i="29"/>
  <c r="T19" i="29"/>
  <c r="U19" i="29" s="1"/>
  <c r="V19" i="29"/>
  <c r="AP145" i="29"/>
  <c r="AQ145" i="29" s="1"/>
  <c r="AY145" i="29" s="1"/>
  <c r="AL145" i="29"/>
  <c r="AH145" i="29"/>
  <c r="AN145" i="29"/>
  <c r="AJ145" i="29"/>
  <c r="AH76" i="29"/>
  <c r="AL76" i="29"/>
  <c r="AN76" i="29"/>
  <c r="AJ76" i="29"/>
  <c r="AP76" i="29"/>
  <c r="AQ76" i="29" s="1"/>
  <c r="AY76" i="29" s="1"/>
  <c r="AL15" i="29"/>
  <c r="AH15" i="29"/>
  <c r="AN15" i="29"/>
  <c r="AJ15" i="29"/>
  <c r="AP15" i="29"/>
  <c r="AQ15" i="29" s="1"/>
  <c r="AY15" i="29" s="1"/>
  <c r="AN141" i="29"/>
  <c r="AJ141" i="29"/>
  <c r="AP141" i="29"/>
  <c r="AQ141" i="29" s="1"/>
  <c r="AY141" i="29" s="1"/>
  <c r="AL141" i="29"/>
  <c r="AH141" i="29"/>
  <c r="AP120" i="29"/>
  <c r="AQ120" i="29" s="1"/>
  <c r="AY120" i="29" s="1"/>
  <c r="AH120" i="29"/>
  <c r="AL120" i="29"/>
  <c r="AN120" i="29"/>
  <c r="AJ120" i="29"/>
  <c r="AP55" i="29"/>
  <c r="AQ55" i="29" s="1"/>
  <c r="AY55" i="29" s="1"/>
  <c r="AL55" i="29"/>
  <c r="AH55" i="29"/>
  <c r="AN55" i="29"/>
  <c r="AJ55" i="29"/>
  <c r="V96" i="29"/>
  <c r="T96" i="29"/>
  <c r="U96" i="29" s="1"/>
  <c r="AN175" i="29"/>
  <c r="AL175" i="29"/>
  <c r="AP175" i="29"/>
  <c r="AQ175" i="29" s="1"/>
  <c r="AY175" i="29" s="1"/>
  <c r="AH175" i="29"/>
  <c r="AJ175" i="29"/>
  <c r="AH110" i="29"/>
  <c r="AL110" i="29"/>
  <c r="AN110" i="29"/>
  <c r="AJ110" i="29"/>
  <c r="AP110" i="29"/>
  <c r="AQ110" i="29" s="1"/>
  <c r="AY110" i="29" s="1"/>
  <c r="AH45" i="29"/>
  <c r="AN45" i="29"/>
  <c r="AJ45" i="29"/>
  <c r="AP45" i="29"/>
  <c r="AQ45" i="29" s="1"/>
  <c r="AY45" i="29" s="1"/>
  <c r="AL45" i="29"/>
  <c r="V56" i="29"/>
  <c r="T56" i="29"/>
  <c r="U56" i="29" s="1"/>
  <c r="V186" i="29"/>
  <c r="T186" i="29"/>
  <c r="U186" i="29" s="1"/>
  <c r="V121" i="29"/>
  <c r="T121" i="29"/>
  <c r="U121" i="29" s="1"/>
  <c r="V184" i="29"/>
  <c r="T184" i="29"/>
  <c r="U184" i="29" s="1"/>
  <c r="V167" i="29"/>
  <c r="T167" i="29"/>
  <c r="U167" i="29" s="1"/>
  <c r="V102" i="29"/>
  <c r="T102" i="29"/>
  <c r="U102" i="29" s="1"/>
  <c r="V37" i="29"/>
  <c r="T37" i="29"/>
  <c r="U37" i="29" s="1"/>
  <c r="V34" i="29"/>
  <c r="T34" i="29"/>
  <c r="U34" i="29" s="1"/>
  <c r="V176" i="29"/>
  <c r="T176" i="29"/>
  <c r="U176" i="29" s="1"/>
  <c r="V94" i="29"/>
  <c r="T94" i="29"/>
  <c r="U94" i="29" s="1"/>
  <c r="V40" i="29"/>
  <c r="T40" i="29"/>
  <c r="U40" i="29" s="1"/>
  <c r="V84" i="29"/>
  <c r="T84" i="29"/>
  <c r="U84" i="29" s="1"/>
  <c r="V27" i="29"/>
  <c r="T27" i="29"/>
  <c r="U27" i="29" s="1"/>
  <c r="V153" i="29"/>
  <c r="T153" i="29"/>
  <c r="U153" i="29" s="1"/>
  <c r="AO6" i="20"/>
  <c r="AO38" i="20"/>
  <c r="AO70" i="20"/>
  <c r="AO102" i="20"/>
  <c r="AO134" i="20"/>
  <c r="AO166" i="20"/>
  <c r="AO198" i="20"/>
  <c r="AO230" i="20"/>
  <c r="AO262" i="20"/>
  <c r="AO294" i="20"/>
  <c r="AO326" i="20"/>
  <c r="AO358" i="20"/>
  <c r="AO390" i="20"/>
  <c r="AO25" i="20"/>
  <c r="AO63" i="20"/>
  <c r="AO95" i="20"/>
  <c r="AO127" i="20"/>
  <c r="AO159" i="20"/>
  <c r="AO191" i="20"/>
  <c r="AO223" i="20"/>
  <c r="AO255" i="20"/>
  <c r="AO287" i="20"/>
  <c r="AO319" i="20"/>
  <c r="AO351" i="20"/>
  <c r="AO383" i="20"/>
  <c r="AO12" i="20"/>
  <c r="AO44" i="20"/>
  <c r="AO80" i="20"/>
  <c r="AO112" i="20"/>
  <c r="AO144" i="20"/>
  <c r="AO176" i="20"/>
  <c r="AO208" i="20"/>
  <c r="AO240" i="20"/>
  <c r="AO272" i="20"/>
  <c r="AO304" i="20"/>
  <c r="AO336" i="20"/>
  <c r="AO368" i="20"/>
  <c r="AO400" i="20"/>
  <c r="AO23" i="20"/>
  <c r="AO55" i="20"/>
  <c r="AO81" i="20"/>
  <c r="AO113" i="20"/>
  <c r="AO145" i="20"/>
  <c r="AO177" i="20"/>
  <c r="AO209" i="20"/>
  <c r="AO241" i="20"/>
  <c r="AO273" i="20"/>
  <c r="AO305" i="20"/>
  <c r="AO337" i="20"/>
  <c r="AO369" i="20"/>
  <c r="AO401" i="20"/>
  <c r="AO34" i="20"/>
  <c r="AO66" i="20"/>
  <c r="AO98" i="20"/>
  <c r="AO130" i="20"/>
  <c r="AO162" i="20"/>
  <c r="AO194" i="20"/>
  <c r="AO226" i="20"/>
  <c r="AO258" i="20"/>
  <c r="AO290" i="20"/>
  <c r="AO322" i="20"/>
  <c r="AO354" i="20"/>
  <c r="AO386" i="20"/>
  <c r="AO21" i="20"/>
  <c r="AO53" i="20"/>
  <c r="AO83" i="20"/>
  <c r="AO115" i="20"/>
  <c r="AO147" i="20"/>
  <c r="AO179" i="20"/>
  <c r="AO211" i="20"/>
  <c r="AO243" i="20"/>
  <c r="AO275" i="20"/>
  <c r="AO307" i="20"/>
  <c r="AO339" i="20"/>
  <c r="AO371" i="20"/>
  <c r="AO8" i="20"/>
  <c r="AO40" i="20"/>
  <c r="AO68" i="20"/>
  <c r="AO100" i="20"/>
  <c r="AO132" i="20"/>
  <c r="AO164" i="20"/>
  <c r="AO196" i="20"/>
  <c r="AO228" i="20"/>
  <c r="AO260" i="20"/>
  <c r="AO292" i="20"/>
  <c r="AO324" i="20"/>
  <c r="AO356" i="20"/>
  <c r="AO388" i="20"/>
  <c r="AO27" i="20"/>
  <c r="AO61" i="20"/>
  <c r="AO93" i="20"/>
  <c r="AO125" i="20"/>
  <c r="AO157" i="20"/>
  <c r="AO189" i="20"/>
  <c r="AO221" i="20"/>
  <c r="AO253" i="20"/>
  <c r="AO285" i="20"/>
  <c r="AO317" i="20"/>
  <c r="AO349" i="20"/>
  <c r="AO381" i="20"/>
  <c r="AO14" i="20"/>
  <c r="AO46" i="20"/>
  <c r="AO78" i="20"/>
  <c r="AO110" i="20"/>
  <c r="AO142" i="20"/>
  <c r="AO174" i="20"/>
  <c r="AO206" i="20"/>
  <c r="AO238" i="20"/>
  <c r="AO270" i="20"/>
  <c r="AO302" i="20"/>
  <c r="AO334" i="20"/>
  <c r="AO366" i="20"/>
  <c r="AO398" i="20"/>
  <c r="AO33" i="20"/>
  <c r="AO71" i="20"/>
  <c r="AO103" i="20"/>
  <c r="AO135" i="20"/>
  <c r="AO167" i="20"/>
  <c r="AO199" i="20"/>
  <c r="AO231" i="20"/>
  <c r="AO263" i="20"/>
  <c r="AO295" i="20"/>
  <c r="AO327" i="20"/>
  <c r="AO359" i="20"/>
  <c r="AO391" i="20"/>
  <c r="AO20" i="20"/>
  <c r="AO52" i="20"/>
  <c r="AO88" i="20"/>
  <c r="AO120" i="20"/>
  <c r="AO152" i="20"/>
  <c r="AO184" i="20"/>
  <c r="AO216" i="20"/>
  <c r="AO248" i="20"/>
  <c r="AO280" i="20"/>
  <c r="AO312" i="20"/>
  <c r="AO344" i="20"/>
  <c r="AO376" i="20"/>
  <c r="AO3" i="20"/>
  <c r="AO31" i="20"/>
  <c r="AO57" i="20"/>
  <c r="AO89" i="20"/>
  <c r="AO121" i="20"/>
  <c r="AO153" i="20"/>
  <c r="AO185" i="20"/>
  <c r="AO217" i="20"/>
  <c r="AO249" i="20"/>
  <c r="AO281" i="20"/>
  <c r="AO313" i="20"/>
  <c r="AO345" i="20"/>
  <c r="AO377" i="20"/>
  <c r="AO10" i="20"/>
  <c r="AO42" i="20"/>
  <c r="AO74" i="20"/>
  <c r="AO106" i="20"/>
  <c r="AO138" i="20"/>
  <c r="AO170" i="20"/>
  <c r="AO202" i="20"/>
  <c r="AO234" i="20"/>
  <c r="AO266" i="20"/>
  <c r="AO298" i="20"/>
  <c r="AO330" i="20"/>
  <c r="AO362" i="20"/>
  <c r="AO394" i="20"/>
  <c r="AO29" i="20"/>
  <c r="AO59" i="20"/>
  <c r="AO91" i="20"/>
  <c r="AO123" i="20"/>
  <c r="AO155" i="20"/>
  <c r="AO187" i="20"/>
  <c r="AO219" i="20"/>
  <c r="AO251" i="20"/>
  <c r="AO283" i="20"/>
  <c r="AO315" i="20"/>
  <c r="AO347" i="20"/>
  <c r="AO379" i="20"/>
  <c r="AO16" i="20"/>
  <c r="AO48" i="20"/>
  <c r="AO76" i="20"/>
  <c r="AO108" i="20"/>
  <c r="AO140" i="20"/>
  <c r="AO172" i="20"/>
  <c r="AO204" i="20"/>
  <c r="AO236" i="20"/>
  <c r="AO268" i="20"/>
  <c r="AO300" i="20"/>
  <c r="AO332" i="20"/>
  <c r="AO364" i="20"/>
  <c r="AO396" i="20"/>
  <c r="AO35" i="20"/>
  <c r="AO69" i="20"/>
  <c r="AO101" i="20"/>
  <c r="AO133" i="20"/>
  <c r="AO165" i="20"/>
  <c r="AO197" i="20"/>
  <c r="AO229" i="20"/>
  <c r="AO261" i="20"/>
  <c r="AO293" i="20"/>
  <c r="AO325" i="20"/>
  <c r="AO357" i="20"/>
  <c r="AO389" i="20"/>
  <c r="AO22" i="20"/>
  <c r="AO54" i="20"/>
  <c r="AO86" i="20"/>
  <c r="AO118" i="20"/>
  <c r="AO150" i="20"/>
  <c r="AO182" i="20"/>
  <c r="AO214" i="20"/>
  <c r="AO246" i="20"/>
  <c r="AO278" i="20"/>
  <c r="AO310" i="20"/>
  <c r="AO342" i="20"/>
  <c r="AO374" i="20"/>
  <c r="AO9" i="20"/>
  <c r="AO41" i="20"/>
  <c r="AO79" i="20"/>
  <c r="AO111" i="20"/>
  <c r="AO143" i="20"/>
  <c r="AO175" i="20"/>
  <c r="AO207" i="20"/>
  <c r="AO239" i="20"/>
  <c r="AO271" i="20"/>
  <c r="AO303" i="20"/>
  <c r="AO335" i="20"/>
  <c r="AO367" i="20"/>
  <c r="AO399" i="20"/>
  <c r="AO28" i="20"/>
  <c r="AO64" i="20"/>
  <c r="AO96" i="20"/>
  <c r="AO128" i="20"/>
  <c r="AO160" i="20"/>
  <c r="AO192" i="20"/>
  <c r="AO224" i="20"/>
  <c r="AO256" i="20"/>
  <c r="AO288" i="20"/>
  <c r="AO320" i="20"/>
  <c r="AO352" i="20"/>
  <c r="AO384" i="20"/>
  <c r="AO7" i="20"/>
  <c r="AO39" i="20"/>
  <c r="AO65" i="20"/>
  <c r="AO97" i="20"/>
  <c r="AO129" i="20"/>
  <c r="AO161" i="20"/>
  <c r="AO193" i="20"/>
  <c r="AO225" i="20"/>
  <c r="AO257" i="20"/>
  <c r="AO289" i="20"/>
  <c r="AO321" i="20"/>
  <c r="AO353" i="20"/>
  <c r="AO385" i="20"/>
  <c r="AO18" i="20"/>
  <c r="AO50" i="20"/>
  <c r="AO82" i="20"/>
  <c r="AO114" i="20"/>
  <c r="AO146" i="20"/>
  <c r="AO178" i="20"/>
  <c r="AO210" i="20"/>
  <c r="AO242" i="20"/>
  <c r="AO274" i="20"/>
  <c r="AO306" i="20"/>
  <c r="AO338" i="20"/>
  <c r="AO370" i="20"/>
  <c r="AO5" i="20"/>
  <c r="AO37" i="20"/>
  <c r="AO67" i="20"/>
  <c r="AO99" i="20"/>
  <c r="AO131" i="20"/>
  <c r="AO163" i="20"/>
  <c r="AO195" i="20"/>
  <c r="AO227" i="20"/>
  <c r="AO259" i="20"/>
  <c r="AO291" i="20"/>
  <c r="AO323" i="20"/>
  <c r="AO355" i="20"/>
  <c r="AO387" i="20"/>
  <c r="AO24" i="20"/>
  <c r="AO56" i="20"/>
  <c r="AO84" i="20"/>
  <c r="AO116" i="20"/>
  <c r="AO148" i="20"/>
  <c r="AO180" i="20"/>
  <c r="AO212" i="20"/>
  <c r="AO244" i="20"/>
  <c r="AO276" i="20"/>
  <c r="AO308" i="20"/>
  <c r="AO340" i="20"/>
  <c r="AO372" i="20"/>
  <c r="AO11" i="20"/>
  <c r="AO43" i="20"/>
  <c r="AO77" i="20"/>
  <c r="AO109" i="20"/>
  <c r="AO141" i="20"/>
  <c r="AO173" i="20"/>
  <c r="AO205" i="20"/>
  <c r="AO237" i="20"/>
  <c r="AO269" i="20"/>
  <c r="AO301" i="20"/>
  <c r="AO333" i="20"/>
  <c r="AO365" i="20"/>
  <c r="AO397" i="20"/>
  <c r="AO2" i="20"/>
  <c r="AO30" i="20"/>
  <c r="AO62" i="20"/>
  <c r="AO94" i="20"/>
  <c r="AO126" i="20"/>
  <c r="AO158" i="20"/>
  <c r="AO190" i="20"/>
  <c r="AO222" i="20"/>
  <c r="AO254" i="20"/>
  <c r="AO286" i="20"/>
  <c r="AO318" i="20"/>
  <c r="AO350" i="20"/>
  <c r="AO382" i="20"/>
  <c r="AO17" i="20"/>
  <c r="AO49" i="20"/>
  <c r="AO87" i="20"/>
  <c r="AO119" i="20"/>
  <c r="AO151" i="20"/>
  <c r="AO183" i="20"/>
  <c r="AO215" i="20"/>
  <c r="AO247" i="20"/>
  <c r="AO279" i="20"/>
  <c r="AO311" i="20"/>
  <c r="AO343" i="20"/>
  <c r="AO375" i="20"/>
  <c r="AO4" i="20"/>
  <c r="AO36" i="20"/>
  <c r="AO72" i="20"/>
  <c r="AO104" i="20"/>
  <c r="AO136" i="20"/>
  <c r="AO168" i="20"/>
  <c r="AO200" i="20"/>
  <c r="AO232" i="20"/>
  <c r="AO264" i="20"/>
  <c r="AO296" i="20"/>
  <c r="AO328" i="20"/>
  <c r="AO360" i="20"/>
  <c r="AO392" i="20"/>
  <c r="AO15" i="20"/>
  <c r="AO47" i="20"/>
  <c r="AO73" i="20"/>
  <c r="AO105" i="20"/>
  <c r="AO137" i="20"/>
  <c r="AO169" i="20"/>
  <c r="AO201" i="20"/>
  <c r="AO233" i="20"/>
  <c r="AO265" i="20"/>
  <c r="AO297" i="20"/>
  <c r="AO329" i="20"/>
  <c r="AO361" i="20"/>
  <c r="AO393" i="20"/>
  <c r="AO26" i="20"/>
  <c r="AO58" i="20"/>
  <c r="AO90" i="20"/>
  <c r="AO122" i="20"/>
  <c r="AO154" i="20"/>
  <c r="AO186" i="20"/>
  <c r="AO218" i="20"/>
  <c r="AO250" i="20"/>
  <c r="AO282" i="20"/>
  <c r="AO314" i="20"/>
  <c r="AO346" i="20"/>
  <c r="AO378" i="20"/>
  <c r="AO13" i="20"/>
  <c r="AO45" i="20"/>
  <c r="AO75" i="20"/>
  <c r="AO107" i="20"/>
  <c r="AO139" i="20"/>
  <c r="AO171" i="20"/>
  <c r="AO203" i="20"/>
  <c r="AO235" i="20"/>
  <c r="AO267" i="20"/>
  <c r="AO299" i="20"/>
  <c r="AO331" i="20"/>
  <c r="AO363" i="20"/>
  <c r="AO395" i="20"/>
  <c r="AO32" i="20"/>
  <c r="AO60" i="20"/>
  <c r="AO92" i="20"/>
  <c r="AO124" i="20"/>
  <c r="AO156" i="20"/>
  <c r="AO188" i="20"/>
  <c r="AO220" i="20"/>
  <c r="AO252" i="20"/>
  <c r="AO284" i="20"/>
  <c r="AO316" i="20"/>
  <c r="AO348" i="20"/>
  <c r="AO380" i="20"/>
  <c r="AO19" i="20"/>
  <c r="AO51" i="20"/>
  <c r="AO85" i="20"/>
  <c r="AO117" i="20"/>
  <c r="AO149" i="20"/>
  <c r="AO181" i="20"/>
  <c r="AO213" i="20"/>
  <c r="AO245" i="20"/>
  <c r="AO277" i="20"/>
  <c r="AO309" i="20"/>
  <c r="AO341" i="20"/>
  <c r="AO373" i="20"/>
  <c r="AN68" i="29"/>
  <c r="AJ68" i="29"/>
  <c r="AP68" i="29"/>
  <c r="AQ68" i="29" s="1"/>
  <c r="AY68" i="29" s="1"/>
  <c r="AH68" i="29"/>
  <c r="AL68" i="29"/>
  <c r="AP198" i="29"/>
  <c r="AQ198" i="29" s="1"/>
  <c r="AY198" i="29" s="1"/>
  <c r="AH198" i="29"/>
  <c r="AJ198" i="29"/>
  <c r="AN198" i="29"/>
  <c r="AL198" i="29"/>
  <c r="AJ133" i="29"/>
  <c r="AN133" i="29"/>
  <c r="AL133" i="29"/>
  <c r="AP133" i="29"/>
  <c r="AQ133" i="29" s="1"/>
  <c r="AY133" i="29" s="1"/>
  <c r="AH133" i="29"/>
  <c r="AL67" i="29"/>
  <c r="AH67" i="29"/>
  <c r="AN67" i="29"/>
  <c r="AJ67" i="29"/>
  <c r="AP67" i="29"/>
  <c r="AQ67" i="29" s="1"/>
  <c r="AY67" i="29" s="1"/>
  <c r="AP130" i="29"/>
  <c r="AQ130" i="29" s="1"/>
  <c r="AY130" i="29" s="1"/>
  <c r="AH130" i="29"/>
  <c r="AJ130" i="29"/>
  <c r="AN130" i="29"/>
  <c r="AL130" i="29"/>
  <c r="AH65" i="29"/>
  <c r="AN65" i="29"/>
  <c r="AJ65" i="29"/>
  <c r="AP65" i="29"/>
  <c r="AQ65" i="29" s="1"/>
  <c r="AY65" i="29" s="1"/>
  <c r="AL65" i="29"/>
  <c r="AH190" i="29"/>
  <c r="AJ190" i="29"/>
  <c r="AN190" i="29"/>
  <c r="AL190" i="29"/>
  <c r="AP190" i="29"/>
  <c r="AQ190" i="29" s="1"/>
  <c r="AY190" i="29" s="1"/>
  <c r="AJ189" i="29"/>
  <c r="AN189" i="29"/>
  <c r="AH189" i="29"/>
  <c r="AP189" i="29"/>
  <c r="AQ189" i="29" s="1"/>
  <c r="AY189" i="29" s="1"/>
  <c r="AL189" i="29"/>
  <c r="AL75" i="29"/>
  <c r="AH75" i="29"/>
  <c r="AN75" i="29"/>
  <c r="AJ75" i="29"/>
  <c r="AP75" i="29"/>
  <c r="AQ75" i="29" s="1"/>
  <c r="AY75" i="29" s="1"/>
  <c r="AH74" i="29"/>
  <c r="AL74" i="29"/>
  <c r="AN74" i="29"/>
  <c r="AJ74" i="29"/>
  <c r="AP74" i="29"/>
  <c r="AQ74" i="29" s="1"/>
  <c r="AY74" i="29" s="1"/>
  <c r="AH6" i="29"/>
  <c r="AL6" i="29"/>
  <c r="AN6" i="29"/>
  <c r="AJ6" i="29"/>
  <c r="AP6" i="29"/>
  <c r="AQ6" i="29" s="1"/>
  <c r="AY6" i="29" s="1"/>
  <c r="AL116" i="29"/>
  <c r="AN116" i="29"/>
  <c r="AJ116" i="29"/>
  <c r="AP116" i="29"/>
  <c r="AQ116" i="29" s="1"/>
  <c r="AY116" i="29" s="1"/>
  <c r="AH116" i="29"/>
  <c r="AH119" i="29"/>
  <c r="AN119" i="29"/>
  <c r="AJ119" i="29"/>
  <c r="AP119" i="29"/>
  <c r="AQ119" i="29" s="1"/>
  <c r="AY119" i="29" s="1"/>
  <c r="AL119" i="29"/>
  <c r="AH117" i="29"/>
  <c r="AN117" i="29"/>
  <c r="AJ117" i="29"/>
  <c r="AP117" i="29"/>
  <c r="AQ117" i="29" s="1"/>
  <c r="AY117" i="29" s="1"/>
  <c r="AL117" i="29"/>
  <c r="AP114" i="29"/>
  <c r="AQ114" i="29" s="1"/>
  <c r="AY114" i="29" s="1"/>
  <c r="AH114" i="29"/>
  <c r="AL114" i="29"/>
  <c r="AN114" i="29"/>
  <c r="AJ114" i="29"/>
  <c r="AP49" i="29"/>
  <c r="AQ49" i="29" s="1"/>
  <c r="AY49" i="29" s="1"/>
  <c r="AL49" i="29"/>
  <c r="AH49" i="29"/>
  <c r="AN49" i="29"/>
  <c r="AJ49" i="29"/>
  <c r="V92" i="29"/>
  <c r="T92" i="29"/>
  <c r="U92" i="29" s="1"/>
  <c r="AJ170" i="29"/>
  <c r="AL170" i="29"/>
  <c r="AN170" i="29"/>
  <c r="AH170" i="29"/>
  <c r="AP170" i="29"/>
  <c r="AQ170" i="29" s="1"/>
  <c r="AY170" i="29" s="1"/>
  <c r="V168" i="29"/>
  <c r="T168" i="29"/>
  <c r="U168" i="29" s="1"/>
  <c r="AN148" i="29"/>
  <c r="AJ148" i="29"/>
  <c r="AP148" i="29"/>
  <c r="AQ148" i="29" s="1"/>
  <c r="AY148" i="29" s="1"/>
  <c r="AH148" i="29"/>
  <c r="AL148" i="29"/>
  <c r="V87" i="29"/>
  <c r="T87" i="29"/>
  <c r="U87" i="29" s="1"/>
  <c r="T150" i="29"/>
  <c r="U150" i="29" s="1"/>
  <c r="V150" i="29"/>
  <c r="T112" i="29"/>
  <c r="U112" i="29" s="1"/>
  <c r="V112" i="29"/>
  <c r="T146" i="29"/>
  <c r="U146" i="29" s="1"/>
  <c r="V146" i="29"/>
  <c r="V81" i="29"/>
  <c r="T81" i="29"/>
  <c r="U81" i="29" s="1"/>
  <c r="V160" i="29"/>
  <c r="T160" i="29"/>
  <c r="U160" i="29" s="1"/>
  <c r="V12" i="29"/>
  <c r="T12" i="29"/>
  <c r="U12" i="29" s="1"/>
  <c r="V142" i="29"/>
  <c r="T142" i="29"/>
  <c r="U142" i="29" s="1"/>
  <c r="V77" i="29"/>
  <c r="T77" i="29"/>
  <c r="U77" i="29" s="1"/>
  <c r="V63" i="29"/>
  <c r="T63" i="29"/>
  <c r="U63" i="29" s="1"/>
  <c r="V88" i="29"/>
  <c r="T88" i="29"/>
  <c r="U88" i="29" s="1"/>
  <c r="V202" i="29"/>
  <c r="T202" i="29"/>
  <c r="U202" i="29" s="1"/>
  <c r="V44" i="29"/>
  <c r="T44" i="29"/>
  <c r="U44" i="29" s="1"/>
  <c r="V174" i="29"/>
  <c r="T174" i="29"/>
  <c r="U174" i="29" s="1"/>
  <c r="T109" i="29"/>
  <c r="U109" i="29" s="1"/>
  <c r="V109" i="29"/>
  <c r="V59" i="29"/>
  <c r="T59" i="29"/>
  <c r="U59" i="29" s="1"/>
  <c r="V185" i="29"/>
  <c r="T185" i="29"/>
  <c r="U185" i="29" s="1"/>
  <c r="V72" i="29"/>
  <c r="T72" i="29"/>
  <c r="U72" i="29" s="1"/>
  <c r="V36" i="29"/>
  <c r="T36" i="29"/>
  <c r="U36" i="29" s="1"/>
  <c r="V166" i="29"/>
  <c r="T166" i="29"/>
  <c r="U166" i="29" s="1"/>
  <c r="V101" i="29"/>
  <c r="T101" i="29"/>
  <c r="U101" i="29" s="1"/>
  <c r="V163" i="29"/>
  <c r="T163" i="29"/>
  <c r="U163" i="29" s="1"/>
  <c r="V98" i="29"/>
  <c r="T98" i="29"/>
  <c r="U98" i="29" s="1"/>
  <c r="V33" i="29"/>
  <c r="T33" i="29"/>
  <c r="U33" i="29" s="1"/>
  <c r="T156" i="29"/>
  <c r="U156" i="29" s="1"/>
  <c r="V156" i="29"/>
  <c r="V159" i="29"/>
  <c r="T159" i="29"/>
  <c r="U159" i="29" s="1"/>
  <c r="AL93" i="29"/>
  <c r="AH93" i="29"/>
  <c r="AN93" i="29"/>
  <c r="AJ93" i="29"/>
  <c r="AP93" i="29"/>
  <c r="AQ93" i="29" s="1"/>
  <c r="AY93" i="29" s="1"/>
  <c r="T171" i="29"/>
  <c r="U171" i="29" s="1"/>
  <c r="V171" i="29"/>
  <c r="V43" i="29"/>
  <c r="T43" i="29"/>
  <c r="U43" i="29" s="1"/>
  <c r="V169" i="29"/>
  <c r="T169" i="29"/>
  <c r="U169" i="29" s="1"/>
  <c r="V22" i="29"/>
  <c r="T22" i="29"/>
  <c r="U22" i="29" s="1"/>
  <c r="V91" i="29"/>
  <c r="T91" i="29"/>
  <c r="U91" i="29" s="1"/>
  <c r="V26" i="29"/>
  <c r="T26" i="29"/>
  <c r="U26" i="29" s="1"/>
  <c r="T136" i="29"/>
  <c r="U136" i="29" s="1"/>
  <c r="V136" i="29"/>
  <c r="T199" i="29"/>
  <c r="U199" i="29" s="1"/>
  <c r="V199" i="29"/>
  <c r="T134" i="29"/>
  <c r="U134" i="29" s="1"/>
  <c r="V134" i="29"/>
  <c r="V69" i="29"/>
  <c r="T69" i="29"/>
  <c r="U69" i="29" s="1"/>
  <c r="V195" i="29"/>
  <c r="T195" i="29"/>
  <c r="U195" i="29" s="1"/>
  <c r="T66" i="29"/>
  <c r="U66" i="29" s="1"/>
  <c r="V66" i="29"/>
  <c r="T5" i="29"/>
  <c r="U5" i="29" s="1"/>
  <c r="V5" i="29"/>
  <c r="AH124" i="29"/>
  <c r="AN124" i="29"/>
  <c r="AJ124" i="29"/>
  <c r="AP124" i="29"/>
  <c r="AQ124" i="29" s="1"/>
  <c r="AY124" i="29" s="1"/>
  <c r="AL124" i="29"/>
  <c r="AP127" i="29"/>
  <c r="AQ127" i="29" s="1"/>
  <c r="AY127" i="29" s="1"/>
  <c r="AH127" i="29"/>
  <c r="AL127" i="29"/>
  <c r="AN127" i="29"/>
  <c r="AJ127" i="29"/>
  <c r="T8" i="29"/>
  <c r="U8" i="29" s="1"/>
  <c r="V8" i="29"/>
  <c r="V10" i="29"/>
  <c r="T10" i="29"/>
  <c r="U10" i="29" s="1"/>
  <c r="V104" i="29"/>
  <c r="T104" i="29"/>
  <c r="U104" i="29" s="1"/>
  <c r="V182" i="29"/>
  <c r="T182" i="29"/>
  <c r="U182" i="29" s="1"/>
  <c r="V54" i="29"/>
  <c r="T54" i="29"/>
  <c r="U54" i="29" s="1"/>
  <c r="T64" i="29"/>
  <c r="U64" i="29" s="1"/>
  <c r="V64" i="29"/>
  <c r="V51" i="29"/>
  <c r="T51" i="29"/>
  <c r="U51" i="29" s="1"/>
  <c r="V177" i="29"/>
  <c r="T177" i="29"/>
  <c r="U177" i="29" s="1"/>
  <c r="V32" i="29"/>
  <c r="T32" i="29"/>
  <c r="U32" i="29" s="1"/>
  <c r="T152" i="29"/>
  <c r="U152" i="29" s="1"/>
  <c r="V152" i="29"/>
  <c r="T86" i="29"/>
  <c r="U86" i="29" s="1"/>
  <c r="V86" i="29"/>
  <c r="V21" i="29"/>
  <c r="T21" i="29"/>
  <c r="U21" i="29" s="1"/>
  <c r="AP83" i="29"/>
  <c r="AQ83" i="29" s="1"/>
  <c r="AY83" i="29" s="1"/>
  <c r="AL83" i="29"/>
  <c r="AH83" i="29"/>
  <c r="AN83" i="29"/>
  <c r="AJ83" i="29"/>
  <c r="AP18" i="29"/>
  <c r="AQ18" i="29" s="1"/>
  <c r="AY18" i="29" s="1"/>
  <c r="AH18" i="29"/>
  <c r="AL18" i="29"/>
  <c r="AN18" i="29"/>
  <c r="AJ18" i="29"/>
  <c r="V203" i="29"/>
  <c r="T203" i="29"/>
  <c r="U203" i="29" s="1"/>
  <c r="V143" i="29"/>
  <c r="T143" i="29"/>
  <c r="U143" i="29" s="1"/>
  <c r="V78" i="29"/>
  <c r="T78" i="29"/>
  <c r="U78" i="29" s="1"/>
  <c r="V13" i="29"/>
  <c r="T13" i="29"/>
  <c r="U13" i="29" s="1"/>
  <c r="T62" i="29"/>
  <c r="U62" i="29" s="1"/>
  <c r="V62" i="29"/>
  <c r="AN53" i="29"/>
  <c r="AJ53" i="29"/>
  <c r="AP53" i="29"/>
  <c r="AQ53" i="29" s="1"/>
  <c r="AY53" i="29" s="1"/>
  <c r="AL53" i="29"/>
  <c r="AH53" i="29"/>
  <c r="AL108" i="29"/>
  <c r="AN108" i="29"/>
  <c r="AJ108" i="29"/>
  <c r="AP108" i="29"/>
  <c r="AQ108" i="29" s="1"/>
  <c r="AY108" i="29" s="1"/>
  <c r="AH108" i="29"/>
  <c r="AN47" i="29"/>
  <c r="AJ47" i="29"/>
  <c r="AP47" i="29"/>
  <c r="AQ47" i="29" s="1"/>
  <c r="AY47" i="29" s="1"/>
  <c r="AL47" i="29"/>
  <c r="AH47" i="29"/>
  <c r="AL173" i="29"/>
  <c r="AJ173" i="29"/>
  <c r="AN173" i="29"/>
  <c r="AH173" i="29"/>
  <c r="AP173" i="29"/>
  <c r="AQ173" i="29" s="1"/>
  <c r="AY173" i="29" s="1"/>
  <c r="V200" i="29"/>
  <c r="T200" i="29"/>
  <c r="U200" i="29" s="1"/>
  <c r="T123" i="29"/>
  <c r="U123" i="29" s="1"/>
  <c r="V123" i="29"/>
  <c r="T58" i="29"/>
  <c r="U58" i="29" s="1"/>
  <c r="V58" i="29"/>
  <c r="AH184" i="29"/>
  <c r="AL184" i="29"/>
  <c r="AN184" i="29"/>
  <c r="AJ184" i="29"/>
  <c r="AP184" i="29"/>
  <c r="AQ184" i="29" s="1"/>
  <c r="AY184" i="29" s="1"/>
  <c r="AH167" i="29"/>
  <c r="AJ167" i="29"/>
  <c r="AN167" i="29"/>
  <c r="AL167" i="29"/>
  <c r="AP167" i="29"/>
  <c r="AQ167" i="29" s="1"/>
  <c r="AY167" i="29" s="1"/>
  <c r="AH102" i="29"/>
  <c r="AL102" i="29"/>
  <c r="AN102" i="29"/>
  <c r="AJ102" i="29"/>
  <c r="AP102" i="29"/>
  <c r="AQ102" i="29" s="1"/>
  <c r="AY102" i="29" s="1"/>
  <c r="AP37" i="29"/>
  <c r="AQ37" i="29" s="1"/>
  <c r="AY37" i="29" s="1"/>
  <c r="AL37" i="29"/>
  <c r="AH37" i="29"/>
  <c r="AN37" i="29"/>
  <c r="AJ37" i="29"/>
  <c r="AL34" i="29"/>
  <c r="AN34" i="29"/>
  <c r="AJ34" i="29"/>
  <c r="AP34" i="29"/>
  <c r="AQ34" i="29" s="1"/>
  <c r="AY34" i="29" s="1"/>
  <c r="AH34" i="29"/>
  <c r="AJ176" i="29"/>
  <c r="AN176" i="29"/>
  <c r="AL176" i="29"/>
  <c r="AP176" i="29"/>
  <c r="AQ176" i="29" s="1"/>
  <c r="AY176" i="29" s="1"/>
  <c r="AH176" i="29"/>
  <c r="AP94" i="29"/>
  <c r="AQ94" i="29" s="1"/>
  <c r="AY94" i="29" s="1"/>
  <c r="AH94" i="29"/>
  <c r="AL94" i="29"/>
  <c r="AN94" i="29"/>
  <c r="AJ94" i="29"/>
  <c r="AN40" i="29"/>
  <c r="AJ40" i="29"/>
  <c r="AP40" i="29"/>
  <c r="AQ40" i="29" s="1"/>
  <c r="AY40" i="29" s="1"/>
  <c r="AH40" i="29"/>
  <c r="AL40" i="29"/>
  <c r="AN84" i="29"/>
  <c r="AJ84" i="29"/>
  <c r="AP84" i="29"/>
  <c r="AQ84" i="29" s="1"/>
  <c r="AY84" i="29" s="1"/>
  <c r="AH84" i="29"/>
  <c r="AL84" i="29"/>
  <c r="AP27" i="29"/>
  <c r="AQ27" i="29" s="1"/>
  <c r="AY27" i="29" s="1"/>
  <c r="AL27" i="29"/>
  <c r="AH27" i="29"/>
  <c r="AN27" i="29"/>
  <c r="AJ27" i="29"/>
  <c r="AH153" i="29"/>
  <c r="AN153" i="29"/>
  <c r="AJ153" i="29"/>
  <c r="AP153" i="29"/>
  <c r="AQ153" i="29" s="1"/>
  <c r="AY153" i="29" s="1"/>
  <c r="AL153" i="29"/>
  <c r="V196" i="29"/>
  <c r="T196" i="29"/>
  <c r="U196" i="29" s="1"/>
  <c r="V135" i="29"/>
  <c r="T135" i="29"/>
  <c r="U135" i="29" s="1"/>
  <c r="V70" i="29"/>
  <c r="T70" i="29"/>
  <c r="U70" i="29" s="1"/>
  <c r="V9" i="29"/>
  <c r="T9" i="29"/>
  <c r="U9" i="29" s="1"/>
  <c r="V194" i="29"/>
  <c r="T194" i="29"/>
  <c r="U194" i="29" s="1"/>
  <c r="T193" i="29"/>
  <c r="U193" i="29" s="1"/>
  <c r="V193" i="29"/>
  <c r="AL128" i="29"/>
  <c r="AN128" i="29"/>
  <c r="AJ128" i="29"/>
  <c r="AP128" i="29"/>
  <c r="AQ128" i="29" s="1"/>
  <c r="AY128" i="29" s="1"/>
  <c r="AH128" i="29"/>
  <c r="V126" i="29"/>
  <c r="T126" i="29"/>
  <c r="U126" i="29" s="1"/>
  <c r="T7" i="29"/>
  <c r="U7" i="29" s="1"/>
  <c r="V7" i="29"/>
  <c r="AP138" i="29"/>
  <c r="AQ138" i="29" s="1"/>
  <c r="AY138" i="29" s="1"/>
  <c r="AH138" i="29"/>
  <c r="AJ138" i="29"/>
  <c r="AN138" i="29"/>
  <c r="AL138" i="29"/>
  <c r="V73" i="29"/>
  <c r="T73" i="29"/>
  <c r="U73" i="29" s="1"/>
  <c r="AP180" i="29"/>
  <c r="AQ180" i="29" s="1"/>
  <c r="AY180" i="29" s="1"/>
  <c r="AL180" i="29"/>
  <c r="AH180" i="29"/>
  <c r="AN180" i="29"/>
  <c r="AJ180" i="29"/>
  <c r="AH52" i="29"/>
  <c r="AL52" i="29"/>
  <c r="AN52" i="29"/>
  <c r="AJ52" i="29"/>
  <c r="AP52" i="29"/>
  <c r="AQ52" i="29" s="1"/>
  <c r="AY52" i="29" s="1"/>
  <c r="V181" i="29"/>
  <c r="T181" i="29"/>
  <c r="U181" i="29" s="1"/>
  <c r="AN179" i="29"/>
  <c r="AL179" i="29"/>
  <c r="AP179" i="29"/>
  <c r="AQ179" i="29" s="1"/>
  <c r="AY179" i="29" s="1"/>
  <c r="AH179" i="29"/>
  <c r="AJ179" i="29"/>
  <c r="T50" i="29"/>
  <c r="U50" i="29" s="1"/>
  <c r="V50" i="29"/>
  <c r="AP4" i="29"/>
  <c r="AQ4" i="29" s="1"/>
  <c r="AY4" i="29" s="1"/>
  <c r="AJ4" i="29"/>
  <c r="AL4" i="29"/>
  <c r="AN4" i="29"/>
  <c r="AH4" i="29"/>
  <c r="AL92" i="29"/>
  <c r="AN92" i="29"/>
  <c r="AJ92" i="29"/>
  <c r="AP92" i="29"/>
  <c r="AQ92" i="29" s="1"/>
  <c r="AY92" i="29" s="1"/>
  <c r="AH92" i="29"/>
  <c r="T170" i="29"/>
  <c r="U170" i="29" s="1"/>
  <c r="V170" i="29"/>
  <c r="AN168" i="29"/>
  <c r="AJ168" i="29"/>
  <c r="AP168" i="29"/>
  <c r="AQ168" i="29" s="1"/>
  <c r="AY168" i="29" s="1"/>
  <c r="AH168" i="29"/>
  <c r="AL168" i="29"/>
  <c r="V148" i="29"/>
  <c r="T148" i="29"/>
  <c r="U148" i="29" s="1"/>
  <c r="AL87" i="29"/>
  <c r="AH87" i="29"/>
  <c r="AN87" i="29"/>
  <c r="AJ87" i="29"/>
  <c r="AP87" i="29"/>
  <c r="AQ87" i="29" s="1"/>
  <c r="AY87" i="29" s="1"/>
  <c r="AJ150" i="29"/>
  <c r="AN150" i="29"/>
  <c r="AL150" i="29"/>
  <c r="AP150" i="29"/>
  <c r="AQ150" i="29" s="1"/>
  <c r="AY150" i="29" s="1"/>
  <c r="AH150" i="29"/>
  <c r="AH112" i="29"/>
  <c r="AL112" i="29"/>
  <c r="AN112" i="29"/>
  <c r="AJ112" i="29"/>
  <c r="AP112" i="29"/>
  <c r="AQ112" i="29" s="1"/>
  <c r="AY112" i="29" s="1"/>
  <c r="AH146" i="29"/>
  <c r="AJ146" i="29"/>
  <c r="AN146" i="29"/>
  <c r="AL146" i="29"/>
  <c r="AP146" i="29"/>
  <c r="AQ146" i="29" s="1"/>
  <c r="AY146" i="29" s="1"/>
  <c r="AP81" i="29"/>
  <c r="AQ81" i="29" s="1"/>
  <c r="AY81" i="29" s="1"/>
  <c r="AL81" i="29"/>
  <c r="AH81" i="29"/>
  <c r="AN81" i="29"/>
  <c r="AJ81" i="29"/>
  <c r="AL160" i="29"/>
  <c r="AH160" i="29"/>
  <c r="AN160" i="29"/>
  <c r="AJ160" i="29"/>
  <c r="AP160" i="29"/>
  <c r="AQ160" i="29" s="1"/>
  <c r="AY160" i="29" s="1"/>
  <c r="AN12" i="29"/>
  <c r="AJ12" i="29"/>
  <c r="AP12" i="29"/>
  <c r="AQ12" i="29" s="1"/>
  <c r="AY12" i="29" s="1"/>
  <c r="AH12" i="29"/>
  <c r="AL12" i="29"/>
  <c r="AN142" i="29"/>
  <c r="AL142" i="29"/>
  <c r="AP142" i="29"/>
  <c r="AQ142" i="29" s="1"/>
  <c r="AY142" i="29" s="1"/>
  <c r="AH142" i="29"/>
  <c r="AJ142" i="29"/>
  <c r="AH77" i="29"/>
  <c r="AN77" i="29"/>
  <c r="AJ77" i="29"/>
  <c r="AP77" i="29"/>
  <c r="AQ77" i="29" s="1"/>
  <c r="AY77" i="29" s="1"/>
  <c r="AL77" i="29"/>
  <c r="AL63" i="29"/>
  <c r="AH63" i="29"/>
  <c r="AN63" i="29"/>
  <c r="AJ63" i="29"/>
  <c r="AP63" i="29"/>
  <c r="AQ63" i="29" s="1"/>
  <c r="AY63" i="29" s="1"/>
  <c r="AN88" i="29"/>
  <c r="AJ88" i="29"/>
  <c r="AP88" i="29"/>
  <c r="AQ88" i="29" s="1"/>
  <c r="AY88" i="29" s="1"/>
  <c r="AH88" i="29"/>
  <c r="AL88" i="29"/>
  <c r="AJ202" i="29"/>
  <c r="AL202" i="29"/>
  <c r="AN202" i="29"/>
  <c r="AH202" i="29"/>
  <c r="AP202" i="29"/>
  <c r="AQ202" i="29" s="1"/>
  <c r="AY202" i="29" s="1"/>
  <c r="AL44" i="29"/>
  <c r="AN44" i="29"/>
  <c r="AJ44" i="29"/>
  <c r="AP44" i="29"/>
  <c r="AQ44" i="29" s="1"/>
  <c r="AY44" i="29" s="1"/>
  <c r="AH44" i="29"/>
  <c r="AH174" i="29"/>
  <c r="AJ174" i="29"/>
  <c r="AN174" i="29"/>
  <c r="AL174" i="29"/>
  <c r="AP174" i="29"/>
  <c r="AQ174" i="29" s="1"/>
  <c r="AY174" i="29" s="1"/>
  <c r="AP109" i="29"/>
  <c r="AQ109" i="29" s="1"/>
  <c r="AY109" i="29" s="1"/>
  <c r="AL109" i="29"/>
  <c r="AH109" i="29"/>
  <c r="AN109" i="29"/>
  <c r="AJ109" i="29"/>
  <c r="AL59" i="29"/>
  <c r="AH59" i="29"/>
  <c r="AN59" i="29"/>
  <c r="AJ59" i="29"/>
  <c r="AP59" i="29"/>
  <c r="AQ59" i="29" s="1"/>
  <c r="AY59" i="29" s="1"/>
  <c r="AN185" i="29"/>
  <c r="AL185" i="29"/>
  <c r="AP185" i="29"/>
  <c r="AQ185" i="29" s="1"/>
  <c r="AY185" i="29" s="1"/>
  <c r="AH185" i="29"/>
  <c r="AJ185" i="29"/>
  <c r="AL72" i="29"/>
  <c r="AN72" i="29"/>
  <c r="AJ72" i="29"/>
  <c r="AP72" i="29"/>
  <c r="AQ72" i="29" s="1"/>
  <c r="AY72" i="29" s="1"/>
  <c r="AH72" i="29"/>
  <c r="AH36" i="29"/>
  <c r="AL36" i="29"/>
  <c r="AN36" i="29"/>
  <c r="AJ36" i="29"/>
  <c r="AP36" i="29"/>
  <c r="AQ36" i="29" s="1"/>
  <c r="AY36" i="29" s="1"/>
  <c r="AJ166" i="29"/>
  <c r="AN166" i="29"/>
  <c r="AL166" i="29"/>
  <c r="AP166" i="29"/>
  <c r="AQ166" i="29" s="1"/>
  <c r="AY166" i="29" s="1"/>
  <c r="AH166" i="29"/>
  <c r="AP101" i="29"/>
  <c r="AQ101" i="29" s="1"/>
  <c r="AY101" i="29" s="1"/>
  <c r="AL101" i="29"/>
  <c r="AH101" i="29"/>
  <c r="AN101" i="29"/>
  <c r="AJ101" i="29"/>
  <c r="AN163" i="29"/>
  <c r="AL163" i="29"/>
  <c r="AP163" i="29"/>
  <c r="AQ163" i="29" s="1"/>
  <c r="AY163" i="29" s="1"/>
  <c r="AH163" i="29"/>
  <c r="AJ163" i="29"/>
  <c r="AN98" i="29"/>
  <c r="AJ98" i="29"/>
  <c r="AP98" i="29"/>
  <c r="AQ98" i="29" s="1"/>
  <c r="AY98" i="29" s="1"/>
  <c r="AH98" i="29"/>
  <c r="AL98" i="29"/>
  <c r="AP33" i="29"/>
  <c r="AQ33" i="29" s="1"/>
  <c r="AY33" i="29" s="1"/>
  <c r="AL33" i="29"/>
  <c r="AH33" i="29"/>
  <c r="AN33" i="29"/>
  <c r="AJ33" i="29"/>
  <c r="AN156" i="29"/>
  <c r="AH156" i="29"/>
  <c r="AP156" i="29"/>
  <c r="AQ156" i="29" s="1"/>
  <c r="AY156" i="29" s="1"/>
  <c r="AJ156" i="29"/>
  <c r="AL156" i="29"/>
  <c r="AH159" i="29"/>
  <c r="AN159" i="29"/>
  <c r="AJ159" i="29"/>
  <c r="AP159" i="29"/>
  <c r="AQ159" i="29" s="1"/>
  <c r="AY159" i="29" s="1"/>
  <c r="AL159" i="29"/>
  <c r="V93" i="29"/>
  <c r="T93" i="29"/>
  <c r="U93" i="29" s="1"/>
  <c r="AJ171" i="29"/>
  <c r="AN171" i="29"/>
  <c r="AL171" i="29"/>
  <c r="AP171" i="29"/>
  <c r="AQ171" i="29" s="1"/>
  <c r="AY171" i="29" s="1"/>
  <c r="AH171" i="29"/>
  <c r="AN43" i="29"/>
  <c r="AJ43" i="29"/>
  <c r="AP43" i="29"/>
  <c r="AQ43" i="29" s="1"/>
  <c r="AY43" i="29" s="1"/>
  <c r="AL43" i="29"/>
  <c r="AH43" i="29"/>
  <c r="AJ169" i="29"/>
  <c r="AH169" i="29"/>
  <c r="AN169" i="29"/>
  <c r="AL169" i="29"/>
  <c r="AP169" i="29"/>
  <c r="AQ169" i="29" s="1"/>
  <c r="AY169" i="29" s="1"/>
  <c r="AH22" i="29"/>
  <c r="AL22" i="29"/>
  <c r="AN22" i="29"/>
  <c r="AJ22" i="29"/>
  <c r="AP22" i="29"/>
  <c r="AQ22" i="29" s="1"/>
  <c r="AY22" i="29" s="1"/>
  <c r="AH91" i="29"/>
  <c r="AN91" i="29"/>
  <c r="AJ91" i="29"/>
  <c r="AP91" i="29"/>
  <c r="AQ91" i="29" s="1"/>
  <c r="AY91" i="29" s="1"/>
  <c r="AL91" i="29"/>
  <c r="AP26" i="29"/>
  <c r="AQ26" i="29" s="1"/>
  <c r="AY26" i="29" s="1"/>
  <c r="AH26" i="29"/>
  <c r="AL26" i="29"/>
  <c r="AN26" i="29"/>
  <c r="AJ26" i="29"/>
  <c r="AH136" i="29"/>
  <c r="AJ136" i="29"/>
  <c r="AN136" i="29"/>
  <c r="AL136" i="29"/>
  <c r="AP136" i="29"/>
  <c r="AQ136" i="29" s="1"/>
  <c r="AY136" i="29" s="1"/>
  <c r="AN199" i="29"/>
  <c r="AL199" i="29"/>
  <c r="AP199" i="29"/>
  <c r="AQ199" i="29" s="1"/>
  <c r="AY199" i="29" s="1"/>
  <c r="AH199" i="29"/>
  <c r="AJ199" i="29"/>
  <c r="AL134" i="29"/>
  <c r="AN134" i="29"/>
  <c r="AJ134" i="29"/>
  <c r="AP134" i="29"/>
  <c r="AQ134" i="29" s="1"/>
  <c r="AY134" i="29" s="1"/>
  <c r="AH134" i="29"/>
  <c r="AH69" i="29"/>
  <c r="AN69" i="29"/>
  <c r="AJ69" i="29"/>
  <c r="AP69" i="29"/>
  <c r="AQ69" i="29" s="1"/>
  <c r="AY69" i="29" s="1"/>
  <c r="AL69" i="29"/>
  <c r="AN195" i="29"/>
  <c r="AL195" i="29"/>
  <c r="AP195" i="29"/>
  <c r="AQ195" i="29" s="1"/>
  <c r="AY195" i="29" s="1"/>
  <c r="AH195" i="29"/>
  <c r="AJ195" i="29"/>
  <c r="AH66" i="29"/>
  <c r="AL66" i="29"/>
  <c r="AN66" i="29"/>
  <c r="AJ66" i="29"/>
  <c r="AP66" i="29"/>
  <c r="AQ66" i="29" s="1"/>
  <c r="AY66" i="29" s="1"/>
  <c r="AP5" i="29"/>
  <c r="AQ5" i="29" s="1"/>
  <c r="AY5" i="29" s="1"/>
  <c r="AL5" i="29"/>
  <c r="AH5" i="29"/>
  <c r="AN5" i="29"/>
  <c r="AJ5" i="29"/>
  <c r="V124" i="29"/>
  <c r="T124" i="29"/>
  <c r="U124" i="29" s="1"/>
  <c r="V127" i="29"/>
  <c r="T127" i="29"/>
  <c r="U127" i="29" s="1"/>
  <c r="AL8" i="29"/>
  <c r="AN8" i="29"/>
  <c r="AJ8" i="29"/>
  <c r="AP8" i="29"/>
  <c r="AQ8" i="29" s="1"/>
  <c r="AY8" i="29" s="1"/>
  <c r="AH8" i="29"/>
  <c r="AH10" i="29"/>
  <c r="AL10" i="29"/>
  <c r="AN10" i="29"/>
  <c r="AJ10" i="29"/>
  <c r="AP10" i="29"/>
  <c r="AQ10" i="29" s="1"/>
  <c r="AY10" i="29" s="1"/>
  <c r="AH104" i="29"/>
  <c r="AL104" i="29"/>
  <c r="AN104" i="29"/>
  <c r="AJ104" i="29"/>
  <c r="AP104" i="29"/>
  <c r="AQ104" i="29" s="1"/>
  <c r="AY104" i="29" s="1"/>
  <c r="AJ182" i="29"/>
  <c r="AH182" i="29"/>
  <c r="AN182" i="29"/>
  <c r="AL182" i="29"/>
  <c r="AP182" i="29"/>
  <c r="AQ182" i="29" s="1"/>
  <c r="AY182" i="29" s="1"/>
  <c r="AN54" i="29"/>
  <c r="AJ54" i="29"/>
  <c r="AP54" i="29"/>
  <c r="AQ54" i="29" s="1"/>
  <c r="AY54" i="29" s="1"/>
  <c r="AH54" i="29"/>
  <c r="AL54" i="29"/>
  <c r="AN64" i="29"/>
  <c r="AJ64" i="29"/>
  <c r="AP64" i="29"/>
  <c r="AQ64" i="29" s="1"/>
  <c r="AY64" i="29" s="1"/>
  <c r="AH64" i="29"/>
  <c r="AL64" i="29"/>
  <c r="AP51" i="29"/>
  <c r="AQ51" i="29" s="1"/>
  <c r="AY51" i="29" s="1"/>
  <c r="AL51" i="29"/>
  <c r="AH51" i="29"/>
  <c r="AN51" i="29"/>
  <c r="AJ51" i="29"/>
  <c r="AJ177" i="29"/>
  <c r="AN177" i="29"/>
  <c r="AL177" i="29"/>
  <c r="AP177" i="29"/>
  <c r="AQ177" i="29" s="1"/>
  <c r="AY177" i="29" s="1"/>
  <c r="AH177" i="29"/>
  <c r="AH32" i="29"/>
  <c r="AL32" i="29"/>
  <c r="AN32" i="29"/>
  <c r="AJ32" i="29"/>
  <c r="AP32" i="29"/>
  <c r="AQ32" i="29" s="1"/>
  <c r="AY32" i="29" s="1"/>
  <c r="AH152" i="29"/>
  <c r="AJ152" i="29"/>
  <c r="AN152" i="29"/>
  <c r="AL152" i="29"/>
  <c r="AP152" i="29"/>
  <c r="AQ152" i="29" s="1"/>
  <c r="AY152" i="29" s="1"/>
  <c r="AN86" i="29"/>
  <c r="AJ86" i="29"/>
  <c r="AP86" i="29"/>
  <c r="AQ86" i="29" s="1"/>
  <c r="AY86" i="29" s="1"/>
  <c r="AH86" i="29"/>
  <c r="AL86" i="29"/>
  <c r="AH21" i="29"/>
  <c r="AN21" i="29"/>
  <c r="AJ21" i="29"/>
  <c r="AP21" i="29"/>
  <c r="AQ21" i="29" s="1"/>
  <c r="AY21" i="29" s="1"/>
  <c r="AL21" i="29"/>
  <c r="V83" i="29"/>
  <c r="T83" i="29"/>
  <c r="U83" i="29" s="1"/>
  <c r="V18" i="29"/>
  <c r="T18" i="29"/>
  <c r="U18" i="29" s="1"/>
  <c r="AP203" i="29"/>
  <c r="AQ203" i="29" s="1"/>
  <c r="AY203" i="29" s="1"/>
  <c r="AH203" i="29"/>
  <c r="AJ203" i="29"/>
  <c r="AN203" i="29"/>
  <c r="AL203" i="29"/>
  <c r="AP143" i="29"/>
  <c r="AQ143" i="29" s="1"/>
  <c r="AY143" i="29" s="1"/>
  <c r="AH143" i="29"/>
  <c r="AJ143" i="29"/>
  <c r="AN143" i="29"/>
  <c r="AL143" i="29"/>
  <c r="AH78" i="29"/>
  <c r="AL78" i="29"/>
  <c r="AN78" i="29"/>
  <c r="AJ78" i="29"/>
  <c r="AP78" i="29"/>
  <c r="AQ78" i="29" s="1"/>
  <c r="AY78" i="29" s="1"/>
  <c r="AP13" i="29"/>
  <c r="AQ13" i="29" s="1"/>
  <c r="AY13" i="29" s="1"/>
  <c r="AL13" i="29"/>
  <c r="AH13" i="29"/>
  <c r="AN13" i="29"/>
  <c r="AJ13" i="29"/>
  <c r="AN62" i="29"/>
  <c r="AJ62" i="29"/>
  <c r="AP62" i="29"/>
  <c r="AQ62" i="29" s="1"/>
  <c r="AY62" i="29" s="1"/>
  <c r="AH62" i="29"/>
  <c r="AL62" i="29"/>
  <c r="T53" i="29"/>
  <c r="U53" i="29" s="1"/>
  <c r="V53" i="29"/>
  <c r="V108" i="29"/>
  <c r="T108" i="29"/>
  <c r="U108" i="29" s="1"/>
  <c r="V47" i="29"/>
  <c r="T47" i="29"/>
  <c r="U47" i="29" s="1"/>
  <c r="V173" i="29"/>
  <c r="T173" i="29"/>
  <c r="U173" i="29" s="1"/>
  <c r="AJ200" i="29"/>
  <c r="AN200" i="29"/>
  <c r="AL200" i="29"/>
  <c r="AP200" i="29"/>
  <c r="AQ200" i="29" s="1"/>
  <c r="AY200" i="29" s="1"/>
  <c r="AH200" i="29"/>
  <c r="AN123" i="29"/>
  <c r="AJ123" i="29"/>
  <c r="AP123" i="29"/>
  <c r="AQ123" i="29" s="1"/>
  <c r="AY123" i="29" s="1"/>
  <c r="AH123" i="29"/>
  <c r="AL123" i="29"/>
  <c r="AP58" i="29"/>
  <c r="AQ58" i="29" s="1"/>
  <c r="AY58" i="29" s="1"/>
  <c r="AH58" i="29"/>
  <c r="AL58" i="29"/>
  <c r="AN58" i="29"/>
  <c r="AJ58" i="29"/>
  <c r="V100" i="29"/>
  <c r="T100" i="29"/>
  <c r="U100" i="29" s="1"/>
  <c r="T39" i="29"/>
  <c r="U39" i="29" s="1"/>
  <c r="V39" i="29"/>
  <c r="T165" i="29"/>
  <c r="U165" i="29" s="1"/>
  <c r="V165" i="29"/>
  <c r="V162" i="29"/>
  <c r="T162" i="29"/>
  <c r="U162" i="29" s="1"/>
  <c r="V97" i="29"/>
  <c r="T97" i="29"/>
  <c r="U97" i="29" s="1"/>
  <c r="T31" i="29"/>
  <c r="U31" i="29" s="1"/>
  <c r="V31" i="29"/>
  <c r="V30" i="29"/>
  <c r="T30" i="29"/>
  <c r="U30" i="29" s="1"/>
  <c r="AP42" i="29"/>
  <c r="AQ42" i="29" s="1"/>
  <c r="AY42" i="29" s="1"/>
  <c r="AH42" i="29"/>
  <c r="AL42" i="29"/>
  <c r="AN42" i="29"/>
  <c r="AJ42" i="29"/>
  <c r="T155" i="29"/>
  <c r="U155" i="29" s="1"/>
  <c r="V155" i="29"/>
  <c r="T90" i="29"/>
  <c r="U90" i="29" s="1"/>
  <c r="V90" i="29"/>
  <c r="V25" i="29"/>
  <c r="T25" i="29"/>
  <c r="U25" i="29" s="1"/>
  <c r="AP196" i="29"/>
  <c r="AQ196" i="29" s="1"/>
  <c r="AY196" i="29" s="1"/>
  <c r="AH196" i="29"/>
  <c r="AL196" i="29"/>
  <c r="AN196" i="29"/>
  <c r="AJ196" i="29"/>
  <c r="AH135" i="29"/>
  <c r="AJ135" i="29"/>
  <c r="AN135" i="29"/>
  <c r="AL135" i="29"/>
  <c r="AP135" i="29"/>
  <c r="AQ135" i="29" s="1"/>
  <c r="AY135" i="29" s="1"/>
  <c r="AN70" i="29"/>
  <c r="AJ70" i="29"/>
  <c r="AP70" i="29"/>
  <c r="AQ70" i="29" s="1"/>
  <c r="AY70" i="29" s="1"/>
  <c r="AH70" i="29"/>
  <c r="AL70" i="29"/>
  <c r="AP9" i="29"/>
  <c r="AQ9" i="29" s="1"/>
  <c r="AY9" i="29" s="1"/>
  <c r="AL9" i="29"/>
  <c r="AH9" i="29"/>
  <c r="AN9" i="29"/>
  <c r="AJ9" i="29"/>
  <c r="AJ194" i="29"/>
  <c r="AL194" i="29"/>
  <c r="AN194" i="29"/>
  <c r="AH194" i="29"/>
  <c r="AP194" i="29"/>
  <c r="AQ194" i="29" s="1"/>
  <c r="AY194" i="29" s="1"/>
  <c r="AJ193" i="29"/>
  <c r="AH193" i="29"/>
  <c r="AN193" i="29"/>
  <c r="AL193" i="29"/>
  <c r="AP193" i="29"/>
  <c r="AQ193" i="29" s="1"/>
  <c r="AY193" i="29" s="1"/>
  <c r="V128" i="29"/>
  <c r="T128" i="29"/>
  <c r="U128" i="29" s="1"/>
  <c r="AL126" i="29"/>
  <c r="AN126" i="29"/>
  <c r="AJ126" i="29"/>
  <c r="AP126" i="29"/>
  <c r="AQ126" i="29" s="1"/>
  <c r="AY126" i="29" s="1"/>
  <c r="AH126" i="29"/>
  <c r="AN7" i="29"/>
  <c r="AJ7" i="29"/>
  <c r="AP7" i="29"/>
  <c r="AQ7" i="29" s="1"/>
  <c r="AY7" i="29" s="1"/>
  <c r="AL7" i="29"/>
  <c r="AH7" i="29"/>
  <c r="V138" i="29"/>
  <c r="T138" i="29"/>
  <c r="U138" i="29" s="1"/>
  <c r="AN73" i="29"/>
  <c r="AJ73" i="29"/>
  <c r="AP73" i="29"/>
  <c r="AQ73" i="29" s="1"/>
  <c r="AY73" i="29" s="1"/>
  <c r="AL73" i="29"/>
  <c r="AH73" i="29"/>
  <c r="V180" i="29"/>
  <c r="T180" i="29"/>
  <c r="U180" i="29" s="1"/>
  <c r="V52" i="29"/>
  <c r="T52" i="29"/>
  <c r="U52" i="29" s="1"/>
  <c r="AP181" i="29"/>
  <c r="AQ181" i="29" s="1"/>
  <c r="AY181" i="29" s="1"/>
  <c r="AL181" i="29"/>
  <c r="AJ181" i="29"/>
  <c r="AN181" i="29"/>
  <c r="AH181" i="29"/>
  <c r="V179" i="29"/>
  <c r="T179" i="29"/>
  <c r="U179" i="29" s="1"/>
  <c r="AH50" i="29"/>
  <c r="AL50" i="29"/>
  <c r="AN50" i="29"/>
  <c r="AJ50" i="29"/>
  <c r="AP50" i="29"/>
  <c r="AQ50" i="29" s="1"/>
  <c r="AY50" i="29" s="1"/>
  <c r="V4" i="29"/>
  <c r="T4" i="29"/>
  <c r="U4" i="29" s="1"/>
  <c r="T35" i="29"/>
  <c r="U35" i="29" s="1"/>
  <c r="V35" i="29"/>
  <c r="V157" i="29"/>
  <c r="T157" i="29"/>
  <c r="U157" i="29" s="1"/>
  <c r="V105" i="29"/>
  <c r="T105" i="29"/>
  <c r="U105" i="29" s="1"/>
  <c r="V201" i="29"/>
  <c r="T201" i="29"/>
  <c r="U201" i="29" s="1"/>
  <c r="V151" i="29"/>
  <c r="T151" i="29"/>
  <c r="U151" i="29" s="1"/>
  <c r="AP23" i="29"/>
  <c r="AQ23" i="29" s="1"/>
  <c r="AY23" i="29" s="1"/>
  <c r="AL23" i="29"/>
  <c r="AH23" i="29"/>
  <c r="AN23" i="29"/>
  <c r="AJ23" i="29"/>
  <c r="AH85" i="29"/>
  <c r="AL85" i="29"/>
  <c r="AN85" i="29"/>
  <c r="AJ85" i="29"/>
  <c r="AP85" i="29"/>
  <c r="AQ85" i="29" s="1"/>
  <c r="AY85" i="29" s="1"/>
  <c r="T16" i="29"/>
  <c r="U16" i="29" s="1"/>
  <c r="V16" i="29"/>
  <c r="T82" i="29"/>
  <c r="U82" i="29" s="1"/>
  <c r="V82" i="29"/>
  <c r="T17" i="29"/>
  <c r="U17" i="29" s="1"/>
  <c r="V17" i="29"/>
  <c r="T140" i="29"/>
  <c r="U140" i="29" s="1"/>
  <c r="V140" i="29"/>
  <c r="V79" i="29"/>
  <c r="T79" i="29"/>
  <c r="U79" i="29" s="1"/>
  <c r="V14" i="29"/>
  <c r="T14" i="29"/>
  <c r="U14" i="29" s="1"/>
  <c r="V191" i="29"/>
  <c r="T191" i="29"/>
  <c r="U191" i="29" s="1"/>
  <c r="V61" i="29"/>
  <c r="T61" i="29"/>
  <c r="U61" i="29" s="1"/>
  <c r="V139" i="29"/>
  <c r="T139" i="29"/>
  <c r="U139" i="29" s="1"/>
  <c r="V172" i="29"/>
  <c r="T172" i="29"/>
  <c r="U172" i="29" s="1"/>
  <c r="T111" i="29"/>
  <c r="U111" i="29" s="1"/>
  <c r="V111" i="29"/>
  <c r="V46" i="29"/>
  <c r="T46" i="29"/>
  <c r="U46" i="29" s="1"/>
  <c r="V187" i="29"/>
  <c r="T187" i="29"/>
  <c r="U187" i="29" s="1"/>
  <c r="V122" i="29"/>
  <c r="T122" i="29"/>
  <c r="U122" i="29" s="1"/>
  <c r="T57" i="29"/>
  <c r="U57" i="29" s="1"/>
  <c r="V57" i="29"/>
  <c r="V164" i="29"/>
  <c r="T164" i="29"/>
  <c r="U164" i="29" s="1"/>
  <c r="V103" i="29"/>
  <c r="T103" i="29"/>
  <c r="U103" i="29" s="1"/>
  <c r="T38" i="29"/>
  <c r="U38" i="29" s="1"/>
  <c r="V38" i="29"/>
  <c r="T144" i="29"/>
  <c r="U144" i="29" s="1"/>
  <c r="V144" i="29"/>
  <c r="T99" i="29"/>
  <c r="U99" i="29" s="1"/>
  <c r="V99" i="29"/>
  <c r="T161" i="29"/>
  <c r="U161" i="29" s="1"/>
  <c r="V161" i="29"/>
  <c r="V48" i="29"/>
  <c r="T48" i="29"/>
  <c r="U48" i="29" s="1"/>
  <c r="V28" i="29"/>
  <c r="T28" i="29"/>
  <c r="U28" i="29" s="1"/>
  <c r="AH95" i="29"/>
  <c r="AN95" i="29"/>
  <c r="AJ95" i="29"/>
  <c r="AP95" i="29"/>
  <c r="AQ95" i="29" s="1"/>
  <c r="AY95" i="29" s="1"/>
  <c r="AL95" i="29"/>
  <c r="AN29" i="29"/>
  <c r="AJ29" i="29"/>
  <c r="AP29" i="29"/>
  <c r="AQ29" i="29" s="1"/>
  <c r="AY29" i="29" s="1"/>
  <c r="AL29" i="29"/>
  <c r="AH29" i="29"/>
  <c r="V107" i="29"/>
  <c r="T107" i="29"/>
  <c r="U107" i="29" s="1"/>
  <c r="V106" i="29"/>
  <c r="T106" i="29"/>
  <c r="U106" i="29" s="1"/>
  <c r="V41" i="29"/>
  <c r="T41" i="29"/>
  <c r="U41" i="29" s="1"/>
  <c r="V24" i="29"/>
  <c r="T24" i="29"/>
  <c r="U24" i="29" s="1"/>
  <c r="V154" i="29"/>
  <c r="T154" i="29"/>
  <c r="U154" i="29" s="1"/>
  <c r="V89" i="29"/>
  <c r="T89" i="29"/>
  <c r="U89" i="29" s="1"/>
  <c r="V132" i="29"/>
  <c r="T132" i="29"/>
  <c r="U132" i="29" s="1"/>
  <c r="V71" i="29"/>
  <c r="T71" i="29"/>
  <c r="U71" i="29" s="1"/>
  <c r="V197" i="29"/>
  <c r="T197" i="29"/>
  <c r="U197" i="29" s="1"/>
  <c r="AL80" i="29"/>
  <c r="AN80" i="29"/>
  <c r="AJ80" i="29"/>
  <c r="AP80" i="29"/>
  <c r="AQ80" i="29" s="1"/>
  <c r="AY80" i="29" s="1"/>
  <c r="AH80" i="29"/>
  <c r="V131" i="29"/>
  <c r="T131" i="29"/>
  <c r="U131" i="29" s="1"/>
  <c r="V129" i="29"/>
  <c r="T129" i="29"/>
  <c r="U129" i="29" s="1"/>
  <c r="T188" i="29"/>
  <c r="U188" i="29" s="1"/>
  <c r="V188" i="29"/>
  <c r="V60" i="29"/>
  <c r="T60" i="29"/>
  <c r="U60" i="29" s="1"/>
  <c r="V125" i="29"/>
  <c r="T125" i="29"/>
  <c r="U125" i="29" s="1"/>
  <c r="V11" i="29"/>
  <c r="T11" i="29"/>
  <c r="U11" i="29" s="1"/>
  <c r="V137" i="29"/>
  <c r="T137" i="29"/>
  <c r="U137" i="29" s="1"/>
  <c r="AP183" i="29"/>
  <c r="AQ183" i="29" s="1"/>
  <c r="AY183" i="29" s="1"/>
  <c r="AH183" i="29"/>
  <c r="AJ183" i="29"/>
  <c r="AN183" i="29"/>
  <c r="AL183" i="29"/>
  <c r="V118" i="29"/>
  <c r="T118" i="29"/>
  <c r="U118" i="29" s="1"/>
  <c r="V192" i="29"/>
  <c r="T192" i="29"/>
  <c r="U192" i="29" s="1"/>
  <c r="V115" i="29"/>
  <c r="T115" i="29"/>
  <c r="U115" i="29" s="1"/>
  <c r="V178" i="29"/>
  <c r="T178" i="29"/>
  <c r="U178" i="29" s="1"/>
  <c r="V113" i="29"/>
  <c r="T113" i="29"/>
  <c r="U113" i="29" s="1"/>
  <c r="V158" i="29"/>
  <c r="T158" i="29"/>
  <c r="U158" i="29" s="1"/>
  <c r="T20" i="29"/>
  <c r="U20" i="29" s="1"/>
  <c r="V20" i="29"/>
  <c r="V149" i="29"/>
  <c r="T149" i="29"/>
  <c r="U149" i="29" s="1"/>
  <c r="V147" i="29"/>
  <c r="T147" i="29"/>
  <c r="U147" i="29" s="1"/>
  <c r="AL19" i="29"/>
  <c r="AH19" i="29"/>
  <c r="AN19" i="29"/>
  <c r="AJ19" i="29"/>
  <c r="AP19" i="29"/>
  <c r="AQ19" i="29" s="1"/>
  <c r="AY19" i="29" s="1"/>
  <c r="V145" i="29"/>
  <c r="T145" i="29"/>
  <c r="U145" i="29" s="1"/>
  <c r="V76" i="29"/>
  <c r="T76" i="29"/>
  <c r="U76" i="29" s="1"/>
  <c r="V15" i="29"/>
  <c r="T15" i="29"/>
  <c r="U15" i="29" s="1"/>
  <c r="T141" i="29"/>
  <c r="U141" i="29" s="1"/>
  <c r="V141" i="29"/>
  <c r="V120" i="29"/>
  <c r="T120" i="29"/>
  <c r="U120" i="29" s="1"/>
  <c r="V55" i="29"/>
  <c r="T55" i="29"/>
  <c r="U55" i="29" s="1"/>
  <c r="AN96" i="29"/>
  <c r="AJ96" i="29"/>
  <c r="AP96" i="29"/>
  <c r="AQ96" i="29" s="1"/>
  <c r="AY96" i="29" s="1"/>
  <c r="AH96" i="29"/>
  <c r="AL96" i="29"/>
  <c r="T175" i="29"/>
  <c r="U175" i="29" s="1"/>
  <c r="V175" i="29"/>
  <c r="V110" i="29"/>
  <c r="T110" i="29"/>
  <c r="U110" i="29" s="1"/>
  <c r="V45" i="29"/>
  <c r="T45" i="29"/>
  <c r="U45" i="29" s="1"/>
  <c r="AN56" i="29"/>
  <c r="AJ56" i="29"/>
  <c r="AP56" i="29"/>
  <c r="AQ56" i="29" s="1"/>
  <c r="AY56" i="29" s="1"/>
  <c r="AH56" i="29"/>
  <c r="AL56" i="29"/>
  <c r="AP186" i="29"/>
  <c r="AQ186" i="29" s="1"/>
  <c r="AY186" i="29" s="1"/>
  <c r="AJ186" i="29"/>
  <c r="AL186" i="29"/>
  <c r="AN186" i="29"/>
  <c r="AH186" i="29"/>
  <c r="AH121" i="29"/>
  <c r="AN121" i="29"/>
  <c r="AJ121" i="29"/>
  <c r="AP121" i="29"/>
  <c r="AQ121" i="29" s="1"/>
  <c r="AY121" i="29" s="1"/>
  <c r="AL121" i="29"/>
  <c r="AL100" i="29"/>
  <c r="AN100" i="29"/>
  <c r="AJ100" i="29"/>
  <c r="AP100" i="29"/>
  <c r="AQ100" i="29" s="1"/>
  <c r="AY100" i="29" s="1"/>
  <c r="AH100" i="29"/>
  <c r="AP39" i="29"/>
  <c r="AQ39" i="29" s="1"/>
  <c r="AY39" i="29" s="1"/>
  <c r="AL39" i="29"/>
  <c r="AH39" i="29"/>
  <c r="AN39" i="29"/>
  <c r="AJ39" i="29"/>
  <c r="AL165" i="29"/>
  <c r="AH165" i="29"/>
  <c r="AN165" i="29"/>
  <c r="AJ165" i="29"/>
  <c r="AP165" i="29"/>
  <c r="AQ165" i="29" s="1"/>
  <c r="AY165" i="29" s="1"/>
  <c r="AH162" i="29"/>
  <c r="AN162" i="29"/>
  <c r="AJ162" i="29"/>
  <c r="AP162" i="29"/>
  <c r="AQ162" i="29" s="1"/>
  <c r="AY162" i="29" s="1"/>
  <c r="AL162" i="29"/>
  <c r="AH97" i="29"/>
  <c r="AN97" i="29"/>
  <c r="AJ97" i="29"/>
  <c r="AP97" i="29"/>
  <c r="AQ97" i="29" s="1"/>
  <c r="AY97" i="29" s="1"/>
  <c r="AL97" i="29"/>
  <c r="AL31" i="29"/>
  <c r="AH31" i="29"/>
  <c r="AN31" i="29"/>
  <c r="AJ31" i="29"/>
  <c r="AP31" i="29"/>
  <c r="AQ31" i="29" s="1"/>
  <c r="AY31" i="29" s="1"/>
  <c r="AH30" i="29"/>
  <c r="AL30" i="29"/>
  <c r="AN30" i="29"/>
  <c r="AJ30" i="29"/>
  <c r="AP30" i="29"/>
  <c r="AQ30" i="29" s="1"/>
  <c r="AY30" i="29" s="1"/>
  <c r="V42" i="29"/>
  <c r="T42" i="29"/>
  <c r="U42" i="29" s="1"/>
  <c r="AN155" i="29"/>
  <c r="AJ155" i="29"/>
  <c r="AP155" i="29"/>
  <c r="AQ155" i="29" s="1"/>
  <c r="AY155" i="29" s="1"/>
  <c r="AL155" i="29"/>
  <c r="AH155" i="29"/>
  <c r="AP90" i="29"/>
  <c r="AQ90" i="29" s="1"/>
  <c r="AY90" i="29" s="1"/>
  <c r="AH90" i="29"/>
  <c r="AL90" i="29"/>
  <c r="AN90" i="29"/>
  <c r="AJ90" i="29"/>
  <c r="AH25" i="29"/>
  <c r="AN25" i="29"/>
  <c r="AJ25" i="29"/>
  <c r="AP25" i="29"/>
  <c r="AQ25" i="29" s="1"/>
  <c r="AY25" i="29" s="1"/>
  <c r="AL25" i="29"/>
  <c r="T68" i="29"/>
  <c r="U68" i="29" s="1"/>
  <c r="V68" i="29"/>
  <c r="V198" i="29"/>
  <c r="T198" i="29"/>
  <c r="U198" i="29" s="1"/>
  <c r="V133" i="29"/>
  <c r="T133" i="29"/>
  <c r="U133" i="29" s="1"/>
  <c r="V67" i="29"/>
  <c r="T67" i="29"/>
  <c r="U67" i="29" s="1"/>
  <c r="V130" i="29"/>
  <c r="T130" i="29"/>
  <c r="U130" i="29" s="1"/>
  <c r="V65" i="29"/>
  <c r="T65" i="29"/>
  <c r="U65" i="29" s="1"/>
  <c r="V190" i="29"/>
  <c r="T190" i="29"/>
  <c r="U190" i="29" s="1"/>
  <c r="V189" i="29"/>
  <c r="T189" i="29"/>
  <c r="U189" i="29" s="1"/>
  <c r="V75" i="29"/>
  <c r="T75" i="29"/>
  <c r="U75" i="29" s="1"/>
  <c r="T74" i="29"/>
  <c r="U74" i="29" s="1"/>
  <c r="V74" i="29"/>
  <c r="V6" i="29"/>
  <c r="T6" i="29"/>
  <c r="U6" i="29" s="1"/>
  <c r="V116" i="29"/>
  <c r="T116" i="29"/>
  <c r="U116" i="29" s="1"/>
  <c r="T119" i="29"/>
  <c r="U119" i="29" s="1"/>
  <c r="V119" i="29"/>
  <c r="V117" i="29"/>
  <c r="T117" i="29"/>
  <c r="U117" i="29" s="1"/>
  <c r="V114" i="29"/>
  <c r="T114" i="29"/>
  <c r="U114" i="29" s="1"/>
  <c r="V49" i="29"/>
  <c r="T49" i="29"/>
  <c r="U49" i="29" s="1"/>
  <c r="AH35" i="29"/>
  <c r="AN35" i="29"/>
  <c r="AJ35" i="29"/>
  <c r="AP35" i="29"/>
  <c r="AQ35" i="29" s="1"/>
  <c r="AY35" i="29" s="1"/>
  <c r="AL35" i="29"/>
  <c r="AL157" i="29"/>
  <c r="AH157" i="29"/>
  <c r="AN157" i="29"/>
  <c r="AJ157" i="29"/>
  <c r="AP157" i="29"/>
  <c r="AQ157" i="29" s="1"/>
  <c r="AY157" i="29" s="1"/>
  <c r="AH105" i="29"/>
  <c r="AN105" i="29"/>
  <c r="AJ105" i="29"/>
  <c r="AP105" i="29"/>
  <c r="AQ105" i="29" s="1"/>
  <c r="AY105" i="29" s="1"/>
  <c r="AL105" i="29"/>
  <c r="AH201" i="29"/>
  <c r="AN201" i="29"/>
  <c r="AL201" i="29"/>
  <c r="AP201" i="29"/>
  <c r="AQ201" i="29" s="1"/>
  <c r="AY201" i="29" s="1"/>
  <c r="AJ201" i="29"/>
  <c r="AJ151" i="29"/>
  <c r="AN151" i="29"/>
  <c r="AL151" i="29"/>
  <c r="AP151" i="29"/>
  <c r="AQ151" i="29" s="1"/>
  <c r="AY151" i="29" s="1"/>
  <c r="AH151" i="29"/>
  <c r="V23" i="29"/>
  <c r="T23" i="29"/>
  <c r="U23" i="29" s="1"/>
  <c r="V85" i="29"/>
  <c r="T85" i="29"/>
  <c r="U85" i="29" s="1"/>
  <c r="AP16" i="29"/>
  <c r="AQ16" i="29" s="1"/>
  <c r="AY16" i="29" s="1"/>
  <c r="AH16" i="29"/>
  <c r="AL16" i="29"/>
  <c r="AN16" i="29"/>
  <c r="AJ16" i="29"/>
  <c r="AP82" i="29"/>
  <c r="AQ82" i="29" s="1"/>
  <c r="AY82" i="29" s="1"/>
  <c r="AH82" i="29"/>
  <c r="AL82" i="29"/>
  <c r="AN82" i="29"/>
  <c r="AJ82" i="29"/>
  <c r="AH17" i="29"/>
  <c r="AN17" i="29"/>
  <c r="AJ17" i="29"/>
  <c r="AP17" i="29"/>
  <c r="AQ17" i="29" s="1"/>
  <c r="AY17" i="29" s="1"/>
  <c r="AL17" i="29"/>
  <c r="AP140" i="29"/>
  <c r="AQ140" i="29" s="1"/>
  <c r="AY140" i="29" s="1"/>
  <c r="AL140" i="29"/>
  <c r="AH140" i="29"/>
  <c r="AN140" i="29"/>
  <c r="AJ140" i="29"/>
  <c r="AP79" i="29"/>
  <c r="AQ79" i="29" s="1"/>
  <c r="AY79" i="29" s="1"/>
  <c r="AL79" i="29"/>
  <c r="AH79" i="29"/>
  <c r="AN79" i="29"/>
  <c r="AJ79" i="29"/>
  <c r="AN14" i="29"/>
  <c r="AJ14" i="29"/>
  <c r="AP14" i="29"/>
  <c r="AQ14" i="29" s="1"/>
  <c r="AY14" i="29" s="1"/>
  <c r="AH14" i="29"/>
  <c r="AL14" i="29"/>
  <c r="AP191" i="29"/>
  <c r="AQ191" i="29" s="1"/>
  <c r="AY191" i="29" s="1"/>
  <c r="AH191" i="29"/>
  <c r="AJ191" i="29"/>
  <c r="AN191" i="29"/>
  <c r="AL191" i="29"/>
  <c r="AP61" i="29"/>
  <c r="AQ61" i="29" s="1"/>
  <c r="AY61" i="29" s="1"/>
  <c r="AL61" i="29"/>
  <c r="AH61" i="29"/>
  <c r="AN61" i="29"/>
  <c r="AJ61" i="29"/>
  <c r="AP139" i="29"/>
  <c r="AQ139" i="29" s="1"/>
  <c r="AY139" i="29" s="1"/>
  <c r="AL139" i="29"/>
  <c r="AH139" i="29"/>
  <c r="AN139" i="29"/>
  <c r="AJ139" i="29"/>
  <c r="AH172" i="29"/>
  <c r="AJ172" i="29"/>
  <c r="AN172" i="29"/>
  <c r="AL172" i="29"/>
  <c r="AP172" i="29"/>
  <c r="AQ172" i="29" s="1"/>
  <c r="AY172" i="29" s="1"/>
  <c r="AH111" i="29"/>
  <c r="AN111" i="29"/>
  <c r="AJ111" i="29"/>
  <c r="AP111" i="29"/>
  <c r="AQ111" i="29" s="1"/>
  <c r="AY111" i="29" s="1"/>
  <c r="AL111" i="29"/>
  <c r="AH46" i="29"/>
  <c r="AL46" i="29"/>
  <c r="AN46" i="29"/>
  <c r="AJ46" i="29"/>
  <c r="AP46" i="29"/>
  <c r="AQ46" i="29" s="1"/>
  <c r="AY46" i="29" s="1"/>
  <c r="AP187" i="29"/>
  <c r="AQ187" i="29" s="1"/>
  <c r="AY187" i="29" s="1"/>
  <c r="AH187" i="29"/>
  <c r="AJ187" i="29"/>
  <c r="AN187" i="29"/>
  <c r="AL187" i="29"/>
  <c r="AH122" i="29"/>
  <c r="AL122" i="29"/>
  <c r="AN122" i="29"/>
  <c r="AJ122" i="29"/>
  <c r="AP122" i="29"/>
  <c r="AQ122" i="29" s="1"/>
  <c r="AY122" i="29" s="1"/>
  <c r="AN57" i="29"/>
  <c r="AJ57" i="29"/>
  <c r="AP57" i="29"/>
  <c r="AQ57" i="29" s="1"/>
  <c r="AY57" i="29" s="1"/>
  <c r="AL57" i="29"/>
  <c r="AH57" i="29"/>
  <c r="AH164" i="29"/>
  <c r="AJ164" i="29"/>
  <c r="AN164" i="29"/>
  <c r="AL164" i="29"/>
  <c r="AP164" i="29"/>
  <c r="AQ164" i="29" s="1"/>
  <c r="AY164" i="29" s="1"/>
  <c r="AH103" i="29"/>
  <c r="AN103" i="29"/>
  <c r="AJ103" i="29"/>
  <c r="AP103" i="29"/>
  <c r="AQ103" i="29" s="1"/>
  <c r="AY103" i="29" s="1"/>
  <c r="AL103" i="29"/>
  <c r="AP38" i="29"/>
  <c r="AQ38" i="29" s="1"/>
  <c r="AY38" i="29" s="1"/>
  <c r="AH38" i="29"/>
  <c r="AL38" i="29"/>
  <c r="AN38" i="29"/>
  <c r="AJ38" i="29"/>
  <c r="AH144" i="29"/>
  <c r="AJ144" i="29"/>
  <c r="AN144" i="29"/>
  <c r="AL144" i="29"/>
  <c r="AP144" i="29"/>
  <c r="AQ144" i="29" s="1"/>
  <c r="AY144" i="29" s="1"/>
  <c r="AH99" i="29"/>
  <c r="AN99" i="29"/>
  <c r="AJ99" i="29"/>
  <c r="AP99" i="29"/>
  <c r="AQ99" i="29" s="1"/>
  <c r="AY99" i="29" s="1"/>
  <c r="AL99" i="29"/>
  <c r="AN161" i="29"/>
  <c r="AL161" i="29"/>
  <c r="AP161" i="29"/>
  <c r="AQ161" i="29" s="1"/>
  <c r="AY161" i="29" s="1"/>
  <c r="AH161" i="29"/>
  <c r="AJ161" i="29"/>
  <c r="AH48" i="29"/>
  <c r="AL48" i="29"/>
  <c r="AN48" i="29"/>
  <c r="AJ48" i="29"/>
  <c r="AP48" i="29"/>
  <c r="AQ48" i="29" s="1"/>
  <c r="AY48" i="29" s="1"/>
  <c r="AH28" i="29"/>
  <c r="AL28" i="29"/>
  <c r="AN28" i="29"/>
  <c r="AJ28" i="29"/>
  <c r="AP28" i="29"/>
  <c r="AQ28" i="29" s="1"/>
  <c r="AY28" i="29" s="1"/>
  <c r="V95" i="29"/>
  <c r="T95" i="29"/>
  <c r="U95" i="29" s="1"/>
  <c r="T29" i="29"/>
  <c r="U29" i="29" s="1"/>
  <c r="V29" i="29"/>
  <c r="AL107" i="29"/>
  <c r="AH107" i="29"/>
  <c r="AN107" i="29"/>
  <c r="AJ107" i="29"/>
  <c r="AP107" i="29"/>
  <c r="AQ107" i="29" s="1"/>
  <c r="AY107" i="29" s="1"/>
  <c r="AN106" i="29"/>
  <c r="AJ106" i="29"/>
  <c r="AP106" i="29"/>
  <c r="AQ106" i="29" s="1"/>
  <c r="AY106" i="29" s="1"/>
  <c r="AH106" i="29"/>
  <c r="AL106" i="29"/>
  <c r="AP41" i="29"/>
  <c r="AQ41" i="29" s="1"/>
  <c r="AY41" i="29" s="1"/>
  <c r="AL41" i="29"/>
  <c r="AH41" i="29"/>
  <c r="AN41" i="29"/>
  <c r="AJ41" i="29"/>
  <c r="AP24" i="29"/>
  <c r="AQ24" i="29" s="1"/>
  <c r="AY24" i="29" s="1"/>
  <c r="AH24" i="29"/>
  <c r="AL24" i="29"/>
  <c r="AN24" i="29"/>
  <c r="AJ24" i="29"/>
  <c r="AN154" i="29"/>
  <c r="AJ154" i="29"/>
  <c r="AP154" i="29"/>
  <c r="AQ154" i="29" s="1"/>
  <c r="AY154" i="29" s="1"/>
  <c r="AH154" i="29"/>
  <c r="AL154" i="29"/>
  <c r="AN89" i="29"/>
  <c r="AJ89" i="29"/>
  <c r="AP89" i="29"/>
  <c r="AQ89" i="29" s="1"/>
  <c r="AY89" i="29" s="1"/>
  <c r="AL89" i="29"/>
  <c r="AH89" i="29"/>
  <c r="AH132" i="29"/>
  <c r="AJ132" i="29"/>
  <c r="AN132" i="29"/>
  <c r="AL132" i="29"/>
  <c r="AP132" i="29"/>
  <c r="AQ132" i="29" s="1"/>
  <c r="AY132" i="29" s="1"/>
  <c r="AH71" i="29"/>
  <c r="AN71" i="29"/>
  <c r="AJ71" i="29"/>
  <c r="AP71" i="29"/>
  <c r="AQ71" i="29" s="1"/>
  <c r="AY71" i="29" s="1"/>
  <c r="AL71" i="29"/>
  <c r="AP197" i="29"/>
  <c r="AQ197" i="29" s="1"/>
  <c r="AY197" i="29" s="1"/>
  <c r="AL197" i="29"/>
  <c r="AH197" i="29"/>
  <c r="AN197" i="29"/>
  <c r="AJ197" i="29"/>
  <c r="V80" i="29"/>
  <c r="T80" i="29"/>
  <c r="U80" i="29" s="1"/>
  <c r="AN131" i="29"/>
  <c r="AJ131" i="29"/>
  <c r="AP131" i="29"/>
  <c r="AQ131" i="29" s="1"/>
  <c r="AY131" i="29" s="1"/>
  <c r="AH131" i="29"/>
  <c r="AL131" i="29"/>
  <c r="AH129" i="29"/>
  <c r="AJ129" i="29"/>
  <c r="AN129" i="29"/>
  <c r="AL129" i="29"/>
  <c r="AP129" i="29"/>
  <c r="AQ129" i="29" s="1"/>
  <c r="AY129" i="29" s="1"/>
  <c r="AN188" i="29"/>
  <c r="AJ188" i="29"/>
  <c r="AP188" i="29"/>
  <c r="AQ188" i="29" s="1"/>
  <c r="AY188" i="29" s="1"/>
  <c r="AH188" i="29"/>
  <c r="AL188" i="29"/>
  <c r="AL60" i="29"/>
  <c r="AN60" i="29"/>
  <c r="AJ60" i="29"/>
  <c r="AP60" i="29"/>
  <c r="AQ60" i="29" s="1"/>
  <c r="AY60" i="29" s="1"/>
  <c r="AH60" i="29"/>
  <c r="AH125" i="29"/>
  <c r="AJ125" i="29"/>
  <c r="AN125" i="29"/>
  <c r="AL125" i="29"/>
  <c r="AP125" i="29"/>
  <c r="AQ125" i="29" s="1"/>
  <c r="AY125" i="29" s="1"/>
  <c r="AL11" i="29"/>
  <c r="AH11" i="29"/>
  <c r="AN11" i="29"/>
  <c r="AJ11" i="29"/>
  <c r="AP11" i="29"/>
  <c r="AQ11" i="29" s="1"/>
  <c r="AY11" i="29" s="1"/>
  <c r="AL137" i="29"/>
  <c r="AN137" i="29"/>
  <c r="AJ137" i="29"/>
  <c r="AP137" i="29"/>
  <c r="AQ137" i="29" s="1"/>
  <c r="AY137" i="29" s="1"/>
  <c r="AH137" i="29"/>
  <c r="V183" i="29"/>
  <c r="T183" i="29"/>
  <c r="U183" i="29" s="1"/>
  <c r="AN118" i="29"/>
  <c r="AJ118" i="29"/>
  <c r="AP118" i="29"/>
  <c r="AQ118" i="29" s="1"/>
  <c r="AY118" i="29" s="1"/>
  <c r="AH118" i="29"/>
  <c r="AL118" i="29"/>
  <c r="AN192" i="29"/>
  <c r="AJ192" i="29"/>
  <c r="AP192" i="29"/>
  <c r="AQ192" i="29" s="1"/>
  <c r="AY192" i="29" s="1"/>
  <c r="AH192" i="29"/>
  <c r="AL192" i="29"/>
  <c r="AP115" i="29"/>
  <c r="AQ115" i="29" s="1"/>
  <c r="AY115" i="29" s="1"/>
  <c r="AL115" i="29"/>
  <c r="AH115" i="29"/>
  <c r="AN115" i="29"/>
  <c r="AJ115" i="29"/>
  <c r="AP178" i="29"/>
  <c r="AQ178" i="29" s="1"/>
  <c r="AY178" i="29" s="1"/>
  <c r="AJ178" i="29"/>
  <c r="AL178" i="29"/>
  <c r="AN178" i="29"/>
  <c r="AH178" i="29"/>
  <c r="AN113" i="29"/>
  <c r="AJ113" i="29"/>
  <c r="AP113" i="29"/>
  <c r="AQ113" i="29" s="1"/>
  <c r="AY113" i="29" s="1"/>
  <c r="AL113" i="29"/>
  <c r="AH113" i="29"/>
  <c r="A5" i="28" l="1"/>
  <c r="D5" i="46"/>
  <c r="D4" i="46"/>
  <c r="A4" i="28"/>
  <c r="AC186" i="35"/>
  <c r="AD186" i="35" s="1"/>
  <c r="P185" i="26" s="1"/>
  <c r="P184" i="27" s="1"/>
  <c r="P384" i="20" s="1"/>
  <c r="R384" i="20" s="1"/>
  <c r="AC156" i="35"/>
  <c r="AD156" i="35" s="1"/>
  <c r="P155" i="26" s="1"/>
  <c r="P154" i="27" s="1"/>
  <c r="P354" i="20" s="1"/>
  <c r="R354" i="20" s="1"/>
  <c r="AC120" i="35"/>
  <c r="AD120" i="35" s="1"/>
  <c r="P119" i="26" s="1"/>
  <c r="P118" i="27" s="1"/>
  <c r="P318" i="20" s="1"/>
  <c r="R318" i="20" s="1"/>
  <c r="AC76" i="35"/>
  <c r="AD76" i="35" s="1"/>
  <c r="P75" i="26" s="1"/>
  <c r="P74" i="27" s="1"/>
  <c r="P274" i="20" s="1"/>
  <c r="R274" i="20" s="1"/>
  <c r="AC134" i="35"/>
  <c r="AD134" i="35" s="1"/>
  <c r="P133" i="26" s="1"/>
  <c r="P132" i="27" s="1"/>
  <c r="P332" i="20" s="1"/>
  <c r="R332" i="20" s="1"/>
  <c r="AC106" i="35"/>
  <c r="AD106" i="35" s="1"/>
  <c r="P105" i="26" s="1"/>
  <c r="P104" i="27" s="1"/>
  <c r="P304" i="20" s="1"/>
  <c r="R304" i="20" s="1"/>
  <c r="AC144" i="35"/>
  <c r="AD144" i="35" s="1"/>
  <c r="P143" i="26" s="1"/>
  <c r="P142" i="27" s="1"/>
  <c r="P342" i="20" s="1"/>
  <c r="R342" i="20" s="1"/>
  <c r="AC82" i="35"/>
  <c r="AD82" i="35" s="1"/>
  <c r="P81" i="26" s="1"/>
  <c r="P80" i="27" s="1"/>
  <c r="P280" i="20" s="1"/>
  <c r="R280" i="20" s="1"/>
  <c r="AC150" i="35"/>
  <c r="AD150" i="35" s="1"/>
  <c r="P149" i="26" s="1"/>
  <c r="P148" i="27" s="1"/>
  <c r="P348" i="20" s="1"/>
  <c r="R348" i="20" s="1"/>
  <c r="AC86" i="35"/>
  <c r="AD86" i="35" s="1"/>
  <c r="P85" i="26" s="1"/>
  <c r="P84" i="27" s="1"/>
  <c r="P284" i="20" s="1"/>
  <c r="R284" i="20" s="1"/>
  <c r="AC98" i="35"/>
  <c r="AD98" i="35" s="1"/>
  <c r="P97" i="26" s="1"/>
  <c r="P96" i="27" s="1"/>
  <c r="P296" i="20" s="1"/>
  <c r="R296" i="20" s="1"/>
  <c r="AC168" i="35"/>
  <c r="AD168" i="35" s="1"/>
  <c r="P167" i="26" s="1"/>
  <c r="P166" i="27" s="1"/>
  <c r="P366" i="20" s="1"/>
  <c r="R366" i="20" s="1"/>
  <c r="AC10" i="35"/>
  <c r="AD10" i="35" s="1"/>
  <c r="P9" i="26" s="1"/>
  <c r="P8" i="27" s="1"/>
  <c r="P208" i="20" s="1"/>
  <c r="R208" i="20" s="1"/>
  <c r="AC104" i="35"/>
  <c r="AD104" i="35" s="1"/>
  <c r="P103" i="26" s="1"/>
  <c r="P102" i="27" s="1"/>
  <c r="P302" i="20" s="1"/>
  <c r="R302" i="20" s="1"/>
  <c r="AC116" i="35"/>
  <c r="AD116" i="35" s="1"/>
  <c r="P115" i="26" s="1"/>
  <c r="P114" i="27" s="1"/>
  <c r="P314" i="20" s="1"/>
  <c r="R314" i="20" s="1"/>
  <c r="AC61" i="35"/>
  <c r="AD61" i="35" s="1"/>
  <c r="P60" i="26" s="1"/>
  <c r="P59" i="27" s="1"/>
  <c r="P259" i="20" s="1"/>
  <c r="R259" i="20" s="1"/>
  <c r="AC70" i="35"/>
  <c r="AD70" i="35" s="1"/>
  <c r="P69" i="26" s="1"/>
  <c r="P68" i="27" s="1"/>
  <c r="P268" i="20" s="1"/>
  <c r="R268" i="20" s="1"/>
  <c r="AC136" i="35"/>
  <c r="AD136" i="35" s="1"/>
  <c r="P135" i="26" s="1"/>
  <c r="P134" i="27" s="1"/>
  <c r="P334" i="20" s="1"/>
  <c r="R334" i="20" s="1"/>
  <c r="AC198" i="35"/>
  <c r="AD198" i="35" s="1"/>
  <c r="P197" i="26" s="1"/>
  <c r="P196" i="27" s="1"/>
  <c r="P396" i="20" s="1"/>
  <c r="R396" i="20" s="1"/>
  <c r="AC44" i="35"/>
  <c r="AD44" i="35" s="1"/>
  <c r="P43" i="26" s="1"/>
  <c r="P42" i="27" s="1"/>
  <c r="P242" i="20" s="1"/>
  <c r="R242" i="20" s="1"/>
  <c r="AC188" i="35"/>
  <c r="AD188" i="35" s="1"/>
  <c r="P187" i="26" s="1"/>
  <c r="P186" i="27" s="1"/>
  <c r="P386" i="20" s="1"/>
  <c r="R386" i="20" s="1"/>
  <c r="AC202" i="35"/>
  <c r="AD202" i="35" s="1"/>
  <c r="P201" i="26" s="1"/>
  <c r="P200" i="27" s="1"/>
  <c r="P400" i="20" s="1"/>
  <c r="R400" i="20" s="1"/>
  <c r="AC60" i="35"/>
  <c r="AD60" i="35" s="1"/>
  <c r="P59" i="26" s="1"/>
  <c r="P58" i="27" s="1"/>
  <c r="P258" i="20" s="1"/>
  <c r="R258" i="20" s="1"/>
  <c r="AC182" i="35"/>
  <c r="AD182" i="35" s="1"/>
  <c r="P181" i="26" s="1"/>
  <c r="P180" i="27" s="1"/>
  <c r="P380" i="20" s="1"/>
  <c r="R380" i="20" s="1"/>
  <c r="AC62" i="35"/>
  <c r="AD62" i="35" s="1"/>
  <c r="P61" i="26" s="1"/>
  <c r="P60" i="27" s="1"/>
  <c r="P260" i="20" s="1"/>
  <c r="R260" i="20" s="1"/>
  <c r="AC77" i="35"/>
  <c r="AD77" i="35" s="1"/>
  <c r="P76" i="26" s="1"/>
  <c r="P75" i="27" s="1"/>
  <c r="P275" i="20" s="1"/>
  <c r="R275" i="20" s="1"/>
  <c r="AC16" i="35"/>
  <c r="AD16" i="35" s="1"/>
  <c r="P15" i="26" s="1"/>
  <c r="P14" i="27" s="1"/>
  <c r="P214" i="20" s="1"/>
  <c r="R214" i="20" s="1"/>
  <c r="AC66" i="35"/>
  <c r="AD66" i="35" s="1"/>
  <c r="P65" i="26" s="1"/>
  <c r="P64" i="27" s="1"/>
  <c r="P264" i="20" s="1"/>
  <c r="R264" i="20" s="1"/>
  <c r="AC40" i="35"/>
  <c r="AD40" i="35" s="1"/>
  <c r="P39" i="26" s="1"/>
  <c r="P38" i="27" s="1"/>
  <c r="P238" i="20" s="1"/>
  <c r="R238" i="20" s="1"/>
  <c r="AC133" i="35"/>
  <c r="AD133" i="35" s="1"/>
  <c r="P132" i="26" s="1"/>
  <c r="P131" i="27" s="1"/>
  <c r="P331" i="20" s="1"/>
  <c r="R331" i="20" s="1"/>
  <c r="AC141" i="35"/>
  <c r="AD141" i="35" s="1"/>
  <c r="P140" i="26" s="1"/>
  <c r="P139" i="27" s="1"/>
  <c r="P339" i="20" s="1"/>
  <c r="R339" i="20" s="1"/>
  <c r="AC154" i="35"/>
  <c r="AD154" i="35" s="1"/>
  <c r="P153" i="26" s="1"/>
  <c r="P152" i="27" s="1"/>
  <c r="P352" i="20" s="1"/>
  <c r="R352" i="20" s="1"/>
  <c r="AC190" i="35"/>
  <c r="AD190" i="35" s="1"/>
  <c r="P189" i="26" s="1"/>
  <c r="P188" i="27" s="1"/>
  <c r="P388" i="20" s="1"/>
  <c r="R388" i="20" s="1"/>
  <c r="AC90" i="35"/>
  <c r="AD90" i="35" s="1"/>
  <c r="P89" i="26" s="1"/>
  <c r="P88" i="27" s="1"/>
  <c r="P288" i="20" s="1"/>
  <c r="R288" i="20" s="1"/>
  <c r="AC64" i="35"/>
  <c r="AD64" i="35" s="1"/>
  <c r="P63" i="26" s="1"/>
  <c r="P62" i="27" s="1"/>
  <c r="P262" i="20" s="1"/>
  <c r="R262" i="20" s="1"/>
  <c r="AC162" i="35"/>
  <c r="AD162" i="35" s="1"/>
  <c r="P161" i="26" s="1"/>
  <c r="P160" i="27" s="1"/>
  <c r="P360" i="20" s="1"/>
  <c r="R360" i="20" s="1"/>
  <c r="AC105" i="35"/>
  <c r="AD105" i="35" s="1"/>
  <c r="P104" i="26" s="1"/>
  <c r="P103" i="27" s="1"/>
  <c r="P303" i="20" s="1"/>
  <c r="R303" i="20" s="1"/>
  <c r="AC89" i="35"/>
  <c r="AD89" i="35" s="1"/>
  <c r="P88" i="26" s="1"/>
  <c r="P87" i="27" s="1"/>
  <c r="P287" i="20" s="1"/>
  <c r="R287" i="20" s="1"/>
  <c r="AC196" i="35"/>
  <c r="AD196" i="35" s="1"/>
  <c r="P195" i="26" s="1"/>
  <c r="P194" i="27" s="1"/>
  <c r="P394" i="20" s="1"/>
  <c r="R394" i="20" s="1"/>
  <c r="AC149" i="35"/>
  <c r="AD149" i="35" s="1"/>
  <c r="P148" i="26" s="1"/>
  <c r="P147" i="27" s="1"/>
  <c r="P347" i="20" s="1"/>
  <c r="R347" i="20" s="1"/>
  <c r="AC161" i="35"/>
  <c r="AD161" i="35" s="1"/>
  <c r="P160" i="26" s="1"/>
  <c r="P159" i="27" s="1"/>
  <c r="P359" i="20" s="1"/>
  <c r="R359" i="20" s="1"/>
  <c r="AC108" i="35"/>
  <c r="AD108" i="35" s="1"/>
  <c r="P107" i="26" s="1"/>
  <c r="P106" i="27" s="1"/>
  <c r="P306" i="20" s="1"/>
  <c r="R306" i="20" s="1"/>
  <c r="AC113" i="35"/>
  <c r="AD113" i="35" s="1"/>
  <c r="P112" i="26" s="1"/>
  <c r="P111" i="27" s="1"/>
  <c r="P311" i="20" s="1"/>
  <c r="R311" i="20" s="1"/>
  <c r="AC204" i="35"/>
  <c r="AD204" i="35" s="1"/>
  <c r="AC81" i="35"/>
  <c r="AD81" i="35" s="1"/>
  <c r="P80" i="26" s="1"/>
  <c r="P79" i="27" s="1"/>
  <c r="P279" i="20" s="1"/>
  <c r="R279" i="20" s="1"/>
  <c r="AC74" i="35"/>
  <c r="AD74" i="35" s="1"/>
  <c r="P73" i="26" s="1"/>
  <c r="P72" i="27" s="1"/>
  <c r="P272" i="20" s="1"/>
  <c r="R272" i="20" s="1"/>
  <c r="AC73" i="35"/>
  <c r="AD73" i="35" s="1"/>
  <c r="P72" i="26" s="1"/>
  <c r="P71" i="27" s="1"/>
  <c r="P271" i="20" s="1"/>
  <c r="R271" i="20" s="1"/>
  <c r="AC84" i="35"/>
  <c r="AD84" i="35" s="1"/>
  <c r="P83" i="26" s="1"/>
  <c r="P82" i="27" s="1"/>
  <c r="P282" i="20" s="1"/>
  <c r="R282" i="20" s="1"/>
  <c r="AC138" i="35"/>
  <c r="AD138" i="35" s="1"/>
  <c r="P137" i="26" s="1"/>
  <c r="P136" i="27" s="1"/>
  <c r="P336" i="20" s="1"/>
  <c r="R336" i="20" s="1"/>
  <c r="AC181" i="35"/>
  <c r="AD181" i="35" s="1"/>
  <c r="P180" i="26" s="1"/>
  <c r="P179" i="27" s="1"/>
  <c r="P379" i="20" s="1"/>
  <c r="R379" i="20" s="1"/>
  <c r="AC93" i="35"/>
  <c r="AD93" i="35" s="1"/>
  <c r="P92" i="26" s="1"/>
  <c r="P91" i="27" s="1"/>
  <c r="P291" i="20" s="1"/>
  <c r="R291" i="20" s="1"/>
  <c r="AC109" i="35"/>
  <c r="AD109" i="35" s="1"/>
  <c r="P108" i="26" s="1"/>
  <c r="P107" i="27" s="1"/>
  <c r="P307" i="20" s="1"/>
  <c r="R307" i="20" s="1"/>
  <c r="AC140" i="35"/>
  <c r="AD140" i="35" s="1"/>
  <c r="P139" i="26" s="1"/>
  <c r="P138" i="27" s="1"/>
  <c r="P338" i="20" s="1"/>
  <c r="R338" i="20" s="1"/>
  <c r="AC68" i="35"/>
  <c r="AD68" i="35" s="1"/>
  <c r="P67" i="26" s="1"/>
  <c r="P66" i="27" s="1"/>
  <c r="P266" i="20" s="1"/>
  <c r="R266" i="20" s="1"/>
  <c r="AC52" i="35"/>
  <c r="AD52" i="35" s="1"/>
  <c r="P51" i="26" s="1"/>
  <c r="P50" i="27" s="1"/>
  <c r="P250" i="20" s="1"/>
  <c r="R250" i="20" s="1"/>
  <c r="AC78" i="35"/>
  <c r="AD78" i="35" s="1"/>
  <c r="P77" i="26" s="1"/>
  <c r="P76" i="27" s="1"/>
  <c r="P276" i="20" s="1"/>
  <c r="R276" i="20" s="1"/>
  <c r="AC24" i="35"/>
  <c r="AD24" i="35" s="1"/>
  <c r="P23" i="26" s="1"/>
  <c r="P22" i="27" s="1"/>
  <c r="P222" i="20" s="1"/>
  <c r="R222" i="20" s="1"/>
  <c r="AC201" i="35"/>
  <c r="AD201" i="35" s="1"/>
  <c r="P200" i="26" s="1"/>
  <c r="P199" i="27" s="1"/>
  <c r="P399" i="20" s="1"/>
  <c r="R399" i="20" s="1"/>
  <c r="AC28" i="35"/>
  <c r="AD28" i="35" s="1"/>
  <c r="P27" i="26" s="1"/>
  <c r="P26" i="27" s="1"/>
  <c r="P226" i="20" s="1"/>
  <c r="R226" i="20" s="1"/>
  <c r="AC126" i="35"/>
  <c r="AD126" i="35" s="1"/>
  <c r="P125" i="26" s="1"/>
  <c r="P124" i="27" s="1"/>
  <c r="P324" i="20" s="1"/>
  <c r="R324" i="20" s="1"/>
  <c r="AC185" i="35"/>
  <c r="AD185" i="35" s="1"/>
  <c r="P184" i="26" s="1"/>
  <c r="P183" i="27" s="1"/>
  <c r="P383" i="20" s="1"/>
  <c r="R383" i="20" s="1"/>
  <c r="AC152" i="35"/>
  <c r="AD152" i="35" s="1"/>
  <c r="P151" i="26" s="1"/>
  <c r="P150" i="27" s="1"/>
  <c r="P350" i="20" s="1"/>
  <c r="R350" i="20" s="1"/>
  <c r="AC170" i="35"/>
  <c r="AD170" i="35" s="1"/>
  <c r="P169" i="26" s="1"/>
  <c r="P168" i="27" s="1"/>
  <c r="P368" i="20" s="1"/>
  <c r="R368" i="20" s="1"/>
  <c r="AC54" i="35"/>
  <c r="AD54" i="35" s="1"/>
  <c r="P53" i="26" s="1"/>
  <c r="P52" i="27" s="1"/>
  <c r="P252" i="20" s="1"/>
  <c r="R252" i="20" s="1"/>
  <c r="AC146" i="35"/>
  <c r="AD146" i="35" s="1"/>
  <c r="P145" i="26" s="1"/>
  <c r="P144" i="27" s="1"/>
  <c r="P344" i="20" s="1"/>
  <c r="R344" i="20" s="1"/>
  <c r="AC117" i="35"/>
  <c r="AD117" i="35" s="1"/>
  <c r="P116" i="26" s="1"/>
  <c r="P115" i="27" s="1"/>
  <c r="P315" i="20" s="1"/>
  <c r="R315" i="20" s="1"/>
  <c r="AC178" i="35"/>
  <c r="AD178" i="35" s="1"/>
  <c r="P177" i="26" s="1"/>
  <c r="P176" i="27" s="1"/>
  <c r="P376" i="20" s="1"/>
  <c r="R376" i="20" s="1"/>
  <c r="AC20" i="35"/>
  <c r="AD20" i="35" s="1"/>
  <c r="P19" i="26" s="1"/>
  <c r="P18" i="27" s="1"/>
  <c r="P218" i="20" s="1"/>
  <c r="R218" i="20" s="1"/>
  <c r="AC8" i="35"/>
  <c r="AD8" i="35" s="1"/>
  <c r="P7" i="26" s="1"/>
  <c r="P6" i="27" s="1"/>
  <c r="P206" i="20" s="1"/>
  <c r="R206" i="20" s="1"/>
  <c r="AC148" i="35"/>
  <c r="AD148" i="35" s="1"/>
  <c r="P147" i="26" s="1"/>
  <c r="P146" i="27" s="1"/>
  <c r="P346" i="20" s="1"/>
  <c r="R346" i="20" s="1"/>
  <c r="AC129" i="35"/>
  <c r="AD129" i="35" s="1"/>
  <c r="P128" i="26" s="1"/>
  <c r="P127" i="27" s="1"/>
  <c r="P327" i="20" s="1"/>
  <c r="R327" i="20" s="1"/>
  <c r="AC118" i="35"/>
  <c r="AD118" i="35" s="1"/>
  <c r="P117" i="26" s="1"/>
  <c r="P116" i="27" s="1"/>
  <c r="P316" i="20" s="1"/>
  <c r="R316" i="20" s="1"/>
  <c r="AC6" i="35"/>
  <c r="AD6" i="35" s="1"/>
  <c r="P5" i="26" s="1"/>
  <c r="P4" i="27" s="1"/>
  <c r="P204" i="20" s="1"/>
  <c r="R204" i="20" s="1"/>
  <c r="AC174" i="35"/>
  <c r="AD174" i="35" s="1"/>
  <c r="P173" i="26" s="1"/>
  <c r="P172" i="27" s="1"/>
  <c r="P372" i="20" s="1"/>
  <c r="R372" i="20" s="1"/>
  <c r="AC160" i="35"/>
  <c r="AD160" i="35" s="1"/>
  <c r="P159" i="26" s="1"/>
  <c r="P158" i="27" s="1"/>
  <c r="P358" i="20" s="1"/>
  <c r="R358" i="20" s="1"/>
  <c r="AC32" i="35"/>
  <c r="AD32" i="35" s="1"/>
  <c r="P31" i="26" s="1"/>
  <c r="P30" i="27" s="1"/>
  <c r="P230" i="20" s="1"/>
  <c r="R230" i="20" s="1"/>
  <c r="AC173" i="35"/>
  <c r="AD173" i="35" s="1"/>
  <c r="P172" i="26" s="1"/>
  <c r="P171" i="27" s="1"/>
  <c r="P371" i="20" s="1"/>
  <c r="R371" i="20" s="1"/>
  <c r="AC142" i="35"/>
  <c r="AD142" i="35" s="1"/>
  <c r="P141" i="26" s="1"/>
  <c r="P140" i="27" s="1"/>
  <c r="P340" i="20" s="1"/>
  <c r="R340" i="20" s="1"/>
  <c r="AC92" i="35"/>
  <c r="AD92" i="35" s="1"/>
  <c r="P91" i="26" s="1"/>
  <c r="P90" i="27" s="1"/>
  <c r="P290" i="20" s="1"/>
  <c r="R290" i="20" s="1"/>
  <c r="AC193" i="35"/>
  <c r="AD193" i="35" s="1"/>
  <c r="P192" i="26" s="1"/>
  <c r="P191" i="27" s="1"/>
  <c r="P391" i="20" s="1"/>
  <c r="R391" i="20" s="1"/>
  <c r="AC128" i="35"/>
  <c r="AD128" i="35" s="1"/>
  <c r="P127" i="26" s="1"/>
  <c r="P126" i="27" s="1"/>
  <c r="P326" i="20" s="1"/>
  <c r="R326" i="20" s="1"/>
  <c r="AC197" i="35"/>
  <c r="AD197" i="35" s="1"/>
  <c r="P196" i="26" s="1"/>
  <c r="P195" i="27" s="1"/>
  <c r="P395" i="20" s="1"/>
  <c r="R395" i="20" s="1"/>
  <c r="AC88" i="35"/>
  <c r="AD88" i="35" s="1"/>
  <c r="P87" i="26" s="1"/>
  <c r="P86" i="27" s="1"/>
  <c r="P286" i="20" s="1"/>
  <c r="R286" i="20" s="1"/>
  <c r="AC153" i="35"/>
  <c r="AD153" i="35" s="1"/>
  <c r="P152" i="26" s="1"/>
  <c r="P151" i="27" s="1"/>
  <c r="P351" i="20" s="1"/>
  <c r="R351" i="20" s="1"/>
  <c r="AC50" i="35"/>
  <c r="AD50" i="35" s="1"/>
  <c r="P49" i="26" s="1"/>
  <c r="P48" i="27" s="1"/>
  <c r="P248" i="20" s="1"/>
  <c r="R248" i="20" s="1"/>
  <c r="AC176" i="35"/>
  <c r="AD176" i="35" s="1"/>
  <c r="P175" i="26" s="1"/>
  <c r="P174" i="27" s="1"/>
  <c r="P374" i="20" s="1"/>
  <c r="R374" i="20" s="1"/>
  <c r="AC97" i="35"/>
  <c r="AD97" i="35" s="1"/>
  <c r="P96" i="26" s="1"/>
  <c r="P95" i="27" s="1"/>
  <c r="P295" i="20" s="1"/>
  <c r="R295" i="20" s="1"/>
  <c r="AC42" i="35"/>
  <c r="AD42" i="35" s="1"/>
  <c r="P41" i="26" s="1"/>
  <c r="P40" i="27" s="1"/>
  <c r="P240" i="20" s="1"/>
  <c r="R240" i="20" s="1"/>
  <c r="AC194" i="35"/>
  <c r="AD194" i="35" s="1"/>
  <c r="P193" i="26" s="1"/>
  <c r="P192" i="27" s="1"/>
  <c r="P392" i="20" s="1"/>
  <c r="R392" i="20" s="1"/>
  <c r="AC114" i="35"/>
  <c r="AD114" i="35" s="1"/>
  <c r="P113" i="26" s="1"/>
  <c r="P112" i="27" s="1"/>
  <c r="P312" i="20" s="1"/>
  <c r="R312" i="20" s="1"/>
  <c r="AC5" i="35"/>
  <c r="AD5" i="35" s="1"/>
  <c r="P4" i="26" s="1"/>
  <c r="P3" i="27" s="1"/>
  <c r="P203" i="20" s="1"/>
  <c r="R203" i="20" s="1"/>
  <c r="AC100" i="35"/>
  <c r="AD100" i="35" s="1"/>
  <c r="P99" i="26" s="1"/>
  <c r="P98" i="27" s="1"/>
  <c r="P298" i="20" s="1"/>
  <c r="R298" i="20" s="1"/>
  <c r="AC184" i="35"/>
  <c r="AD184" i="35" s="1"/>
  <c r="P183" i="26" s="1"/>
  <c r="P182" i="27" s="1"/>
  <c r="P382" i="20" s="1"/>
  <c r="R382" i="20" s="1"/>
  <c r="AC200" i="35"/>
  <c r="AD200" i="35" s="1"/>
  <c r="P199" i="26" s="1"/>
  <c r="P198" i="27" s="1"/>
  <c r="P398" i="20" s="1"/>
  <c r="R398" i="20" s="1"/>
  <c r="AC22" i="35"/>
  <c r="AD22" i="35" s="1"/>
  <c r="P21" i="26" s="1"/>
  <c r="P20" i="27" s="1"/>
  <c r="P220" i="20" s="1"/>
  <c r="R220" i="20" s="1"/>
  <c r="AC177" i="35"/>
  <c r="AD177" i="35" s="1"/>
  <c r="P176" i="26" s="1"/>
  <c r="P175" i="27" s="1"/>
  <c r="P375" i="20" s="1"/>
  <c r="R375" i="20" s="1"/>
  <c r="AC112" i="35"/>
  <c r="AD112" i="35" s="1"/>
  <c r="P111" i="26" s="1"/>
  <c r="P110" i="27" s="1"/>
  <c r="P310" i="20" s="1"/>
  <c r="R310" i="20" s="1"/>
  <c r="AC30" i="35"/>
  <c r="AD30" i="35" s="1"/>
  <c r="P29" i="26" s="1"/>
  <c r="P28" i="27" s="1"/>
  <c r="P228" i="20" s="1"/>
  <c r="R228" i="20" s="1"/>
  <c r="AC9" i="35"/>
  <c r="AD9" i="35" s="1"/>
  <c r="P8" i="26" s="1"/>
  <c r="P7" i="27" s="1"/>
  <c r="P207" i="20" s="1"/>
  <c r="R207" i="20" s="1"/>
  <c r="AC56" i="35"/>
  <c r="AD56" i="35" s="1"/>
  <c r="P55" i="26" s="1"/>
  <c r="P54" i="27" s="1"/>
  <c r="P254" i="20" s="1"/>
  <c r="R254" i="20" s="1"/>
  <c r="AC4" i="35"/>
  <c r="AD4" i="35" s="1"/>
  <c r="P3" i="26" s="1"/>
  <c r="P2" i="27" s="1"/>
  <c r="P202" i="20" s="1"/>
  <c r="R202" i="20" s="1"/>
  <c r="AC94" i="35"/>
  <c r="AD94" i="35" s="1"/>
  <c r="P93" i="26" s="1"/>
  <c r="P92" i="27" s="1"/>
  <c r="P292" i="20" s="1"/>
  <c r="R292" i="20" s="1"/>
  <c r="AC36" i="35"/>
  <c r="AD36" i="35" s="1"/>
  <c r="P35" i="26" s="1"/>
  <c r="P34" i="27" s="1"/>
  <c r="P234" i="20" s="1"/>
  <c r="R234" i="20" s="1"/>
  <c r="AC172" i="35"/>
  <c r="AD172" i="35" s="1"/>
  <c r="P171" i="26" s="1"/>
  <c r="P170" i="27" s="1"/>
  <c r="P370" i="20" s="1"/>
  <c r="R370" i="20" s="1"/>
  <c r="AC189" i="35"/>
  <c r="AD189" i="35" s="1"/>
  <c r="P188" i="26" s="1"/>
  <c r="P187" i="27" s="1"/>
  <c r="P387" i="20" s="1"/>
  <c r="R387" i="20" s="1"/>
  <c r="AC169" i="35"/>
  <c r="AD169" i="35" s="1"/>
  <c r="P168" i="26" s="1"/>
  <c r="P167" i="27" s="1"/>
  <c r="P367" i="20" s="1"/>
  <c r="R367" i="20" s="1"/>
  <c r="AC164" i="35"/>
  <c r="AD164" i="35" s="1"/>
  <c r="P163" i="26" s="1"/>
  <c r="P162" i="27" s="1"/>
  <c r="P362" i="20" s="1"/>
  <c r="R362" i="20" s="1"/>
  <c r="AC80" i="35"/>
  <c r="AD80" i="35" s="1"/>
  <c r="P79" i="26" s="1"/>
  <c r="P78" i="27" s="1"/>
  <c r="P278" i="20" s="1"/>
  <c r="R278" i="20" s="1"/>
  <c r="AC13" i="35"/>
  <c r="AD13" i="35" s="1"/>
  <c r="P12" i="26" s="1"/>
  <c r="P11" i="27" s="1"/>
  <c r="P211" i="20" s="1"/>
  <c r="R211" i="20" s="1"/>
  <c r="AC46" i="35"/>
  <c r="AD46" i="35" s="1"/>
  <c r="P45" i="26" s="1"/>
  <c r="P44" i="27" s="1"/>
  <c r="P244" i="20" s="1"/>
  <c r="R244" i="20" s="1"/>
  <c r="AC96" i="35"/>
  <c r="AD96" i="35" s="1"/>
  <c r="P95" i="26" s="1"/>
  <c r="P94" i="27" s="1"/>
  <c r="P294" i="20" s="1"/>
  <c r="R294" i="20" s="1"/>
  <c r="AC192" i="35"/>
  <c r="AD192" i="35" s="1"/>
  <c r="P191" i="26" s="1"/>
  <c r="P190" i="27" s="1"/>
  <c r="P390" i="20" s="1"/>
  <c r="R390" i="20" s="1"/>
  <c r="AC26" i="35"/>
  <c r="AD26" i="35" s="1"/>
  <c r="P25" i="26" s="1"/>
  <c r="P24" i="27" s="1"/>
  <c r="P224" i="20" s="1"/>
  <c r="R224" i="20" s="1"/>
  <c r="AC165" i="35"/>
  <c r="AD165" i="35" s="1"/>
  <c r="P164" i="26" s="1"/>
  <c r="P163" i="27" s="1"/>
  <c r="P363" i="20" s="1"/>
  <c r="R363" i="20" s="1"/>
  <c r="AC125" i="35"/>
  <c r="AD125" i="35" s="1"/>
  <c r="P124" i="26" s="1"/>
  <c r="P123" i="27" s="1"/>
  <c r="P323" i="20" s="1"/>
  <c r="R323" i="20" s="1"/>
  <c r="AC132" i="35"/>
  <c r="AD132" i="35" s="1"/>
  <c r="P131" i="26" s="1"/>
  <c r="P130" i="27" s="1"/>
  <c r="P330" i="20" s="1"/>
  <c r="R330" i="20" s="1"/>
  <c r="AC34" i="35"/>
  <c r="AD34" i="35" s="1"/>
  <c r="P33" i="26" s="1"/>
  <c r="P32" i="27" s="1"/>
  <c r="P232" i="20" s="1"/>
  <c r="R232" i="20" s="1"/>
  <c r="AC38" i="35"/>
  <c r="AD38" i="35" s="1"/>
  <c r="P37" i="26" s="1"/>
  <c r="P36" i="27" s="1"/>
  <c r="P236" i="20" s="1"/>
  <c r="R236" i="20" s="1"/>
  <c r="AC101" i="35"/>
  <c r="AD101" i="35" s="1"/>
  <c r="P100" i="26" s="1"/>
  <c r="P99" i="27" s="1"/>
  <c r="P299" i="20" s="1"/>
  <c r="R299" i="20" s="1"/>
  <c r="AC102" i="35"/>
  <c r="AD102" i="35" s="1"/>
  <c r="P101" i="26" s="1"/>
  <c r="P100" i="27" s="1"/>
  <c r="P300" i="20" s="1"/>
  <c r="R300" i="20" s="1"/>
  <c r="AC130" i="35"/>
  <c r="AD130" i="35" s="1"/>
  <c r="P129" i="26" s="1"/>
  <c r="P128" i="27" s="1"/>
  <c r="P328" i="20" s="1"/>
  <c r="R328" i="20" s="1"/>
  <c r="AC121" i="35"/>
  <c r="AD121" i="35" s="1"/>
  <c r="P120" i="26" s="1"/>
  <c r="P119" i="27" s="1"/>
  <c r="P319" i="20" s="1"/>
  <c r="R319" i="20" s="1"/>
  <c r="AC58" i="35"/>
  <c r="AD58" i="35" s="1"/>
  <c r="P57" i="26" s="1"/>
  <c r="P56" i="27" s="1"/>
  <c r="P256" i="20" s="1"/>
  <c r="R256" i="20" s="1"/>
  <c r="AC18" i="35"/>
  <c r="AD18" i="35" s="1"/>
  <c r="P17" i="26" s="1"/>
  <c r="P16" i="27" s="1"/>
  <c r="P216" i="20" s="1"/>
  <c r="R216" i="20" s="1"/>
  <c r="AC137" i="35"/>
  <c r="AD137" i="35" s="1"/>
  <c r="P136" i="26" s="1"/>
  <c r="P135" i="27" s="1"/>
  <c r="P335" i="20" s="1"/>
  <c r="R335" i="20" s="1"/>
  <c r="AC122" i="35"/>
  <c r="AD122" i="35" s="1"/>
  <c r="P121" i="26" s="1"/>
  <c r="P120" i="27" s="1"/>
  <c r="P320" i="20" s="1"/>
  <c r="R320" i="20" s="1"/>
  <c r="AC157" i="35"/>
  <c r="AD157" i="35" s="1"/>
  <c r="P156" i="26" s="1"/>
  <c r="P155" i="27" s="1"/>
  <c r="P355" i="20" s="1"/>
  <c r="R355" i="20" s="1"/>
  <c r="AC85" i="35"/>
  <c r="AD85" i="35" s="1"/>
  <c r="P84" i="26" s="1"/>
  <c r="P83" i="27" s="1"/>
  <c r="P283" i="20" s="1"/>
  <c r="R283" i="20" s="1"/>
  <c r="AC145" i="35"/>
  <c r="AD145" i="35" s="1"/>
  <c r="P144" i="26" s="1"/>
  <c r="P143" i="27" s="1"/>
  <c r="P343" i="20" s="1"/>
  <c r="R343" i="20" s="1"/>
  <c r="AC158" i="35"/>
  <c r="AD158" i="35" s="1"/>
  <c r="P157" i="26" s="1"/>
  <c r="P156" i="27" s="1"/>
  <c r="P356" i="20" s="1"/>
  <c r="R356" i="20" s="1"/>
  <c r="AC69" i="35"/>
  <c r="AD69" i="35" s="1"/>
  <c r="P68" i="26" s="1"/>
  <c r="P67" i="27" s="1"/>
  <c r="P267" i="20" s="1"/>
  <c r="R267" i="20" s="1"/>
  <c r="AC180" i="35"/>
  <c r="AD180" i="35" s="1"/>
  <c r="P179" i="26" s="1"/>
  <c r="P178" i="27" s="1"/>
  <c r="P378" i="20" s="1"/>
  <c r="R378" i="20" s="1"/>
  <c r="AC12" i="35"/>
  <c r="AD12" i="35" s="1"/>
  <c r="P11" i="26" s="1"/>
  <c r="P10" i="27" s="1"/>
  <c r="P210" i="20" s="1"/>
  <c r="R210" i="20" s="1"/>
  <c r="AC110" i="35"/>
  <c r="AD110" i="35" s="1"/>
  <c r="P109" i="26" s="1"/>
  <c r="P108" i="27" s="1"/>
  <c r="P308" i="20" s="1"/>
  <c r="R308" i="20" s="1"/>
  <c r="AC65" i="35"/>
  <c r="AD65" i="35" s="1"/>
  <c r="P64" i="26" s="1"/>
  <c r="P63" i="27" s="1"/>
  <c r="P263" i="20" s="1"/>
  <c r="R263" i="20" s="1"/>
  <c r="AC166" i="35"/>
  <c r="AD166" i="35" s="1"/>
  <c r="P165" i="26" s="1"/>
  <c r="P164" i="27" s="1"/>
  <c r="P364" i="20" s="1"/>
  <c r="R364" i="20" s="1"/>
  <c r="AC48" i="35"/>
  <c r="AD48" i="35" s="1"/>
  <c r="P47" i="26" s="1"/>
  <c r="P46" i="27" s="1"/>
  <c r="P246" i="20" s="1"/>
  <c r="R246" i="20" s="1"/>
  <c r="AC72" i="35"/>
  <c r="AD72" i="35" s="1"/>
  <c r="P71" i="26" s="1"/>
  <c r="P70" i="27" s="1"/>
  <c r="P270" i="20" s="1"/>
  <c r="R270" i="20" s="1"/>
  <c r="AC124" i="35"/>
  <c r="AD124" i="35" s="1"/>
  <c r="P123" i="26" s="1"/>
  <c r="P122" i="27" s="1"/>
  <c r="P322" i="20" s="1"/>
  <c r="R322" i="20" s="1"/>
  <c r="AC23" i="35"/>
  <c r="AD23" i="35" s="1"/>
  <c r="P22" i="26" s="1"/>
  <c r="P21" i="27" s="1"/>
  <c r="P221" i="20" s="1"/>
  <c r="R221" i="20" s="1"/>
  <c r="AT158" i="35"/>
  <c r="AR158" i="35"/>
  <c r="AS158" i="35" s="1"/>
  <c r="AC63" i="35"/>
  <c r="AD63" i="35" s="1"/>
  <c r="P62" i="26" s="1"/>
  <c r="P61" i="27" s="1"/>
  <c r="P261" i="20" s="1"/>
  <c r="R261" i="20" s="1"/>
  <c r="AT88" i="35"/>
  <c r="AR88" i="35"/>
  <c r="AS88" i="35" s="1"/>
  <c r="AT79" i="35"/>
  <c r="AR79" i="35"/>
  <c r="AS79" i="35" s="1"/>
  <c r="AT147" i="35"/>
  <c r="AR147" i="35"/>
  <c r="AS147" i="35" s="1"/>
  <c r="AT31" i="35"/>
  <c r="AR31" i="35"/>
  <c r="AS31" i="35" s="1"/>
  <c r="AC11" i="35"/>
  <c r="AD11" i="35" s="1"/>
  <c r="P10" i="26" s="1"/>
  <c r="P9" i="27" s="1"/>
  <c r="P209" i="20" s="1"/>
  <c r="R209" i="20" s="1"/>
  <c r="AT157" i="35"/>
  <c r="AR157" i="35"/>
  <c r="AS157" i="35" s="1"/>
  <c r="AC79" i="35"/>
  <c r="AD79" i="35" s="1"/>
  <c r="P78" i="26" s="1"/>
  <c r="P77" i="27" s="1"/>
  <c r="P277" i="20" s="1"/>
  <c r="R277" i="20" s="1"/>
  <c r="AT108" i="35"/>
  <c r="AR108" i="35"/>
  <c r="AS108" i="35" s="1"/>
  <c r="AR65" i="35"/>
  <c r="AS65" i="35" s="1"/>
  <c r="AT65" i="35"/>
  <c r="AT4" i="35"/>
  <c r="AR4" i="35"/>
  <c r="AS4" i="35" s="1"/>
  <c r="AT38" i="35"/>
  <c r="AR38" i="35"/>
  <c r="AS38" i="35" s="1"/>
  <c r="AT143" i="35"/>
  <c r="AR143" i="35"/>
  <c r="AS143" i="35" s="1"/>
  <c r="AT70" i="35"/>
  <c r="AR70" i="35"/>
  <c r="AS70" i="35" s="1"/>
  <c r="AT101" i="35"/>
  <c r="AR101" i="35"/>
  <c r="AS101" i="35" s="1"/>
  <c r="AT163" i="35"/>
  <c r="AR163" i="35"/>
  <c r="AS163" i="35" s="1"/>
  <c r="AR135" i="35"/>
  <c r="AS135" i="35" s="1"/>
  <c r="AT135" i="35"/>
  <c r="AT107" i="35"/>
  <c r="AR107" i="35"/>
  <c r="AS107" i="35" s="1"/>
  <c r="AR37" i="35"/>
  <c r="AS37" i="35" s="1"/>
  <c r="AT37" i="35"/>
  <c r="AC25" i="35"/>
  <c r="AD25" i="35" s="1"/>
  <c r="P24" i="26" s="1"/>
  <c r="P23" i="27" s="1"/>
  <c r="P223" i="20" s="1"/>
  <c r="R223" i="20" s="1"/>
  <c r="AC14" i="35"/>
  <c r="AD14" i="35" s="1"/>
  <c r="P13" i="26" s="1"/>
  <c r="P12" i="27" s="1"/>
  <c r="P212" i="20" s="1"/>
  <c r="R212" i="20" s="1"/>
  <c r="AC199" i="35"/>
  <c r="AD199" i="35" s="1"/>
  <c r="P198" i="26" s="1"/>
  <c r="P197" i="27" s="1"/>
  <c r="P397" i="20" s="1"/>
  <c r="R397" i="20" s="1"/>
  <c r="AT123" i="35"/>
  <c r="AR123" i="35"/>
  <c r="AS123" i="35" s="1"/>
  <c r="AT86" i="35"/>
  <c r="AR86" i="35"/>
  <c r="AS86" i="35" s="1"/>
  <c r="AT97" i="35"/>
  <c r="AR97" i="35"/>
  <c r="AS97" i="35" s="1"/>
  <c r="AT15" i="35"/>
  <c r="AR15" i="35"/>
  <c r="AS15" i="35" s="1"/>
  <c r="AT181" i="35"/>
  <c r="AR181" i="35"/>
  <c r="AS181" i="35" s="1"/>
  <c r="AR200" i="35"/>
  <c r="AS200" i="35" s="1"/>
  <c r="AT200" i="35"/>
  <c r="AR93" i="35"/>
  <c r="AS93" i="35" s="1"/>
  <c r="AT93" i="35"/>
  <c r="AC55" i="35"/>
  <c r="AD55" i="35" s="1"/>
  <c r="P54" i="26" s="1"/>
  <c r="P53" i="27" s="1"/>
  <c r="P253" i="20" s="1"/>
  <c r="R253" i="20" s="1"/>
  <c r="AR197" i="35"/>
  <c r="AS197" i="35" s="1"/>
  <c r="AT197" i="35"/>
  <c r="AC31" i="35"/>
  <c r="AD31" i="35" s="1"/>
  <c r="P30" i="26" s="1"/>
  <c r="P29" i="27" s="1"/>
  <c r="P229" i="20" s="1"/>
  <c r="R229" i="20" s="1"/>
  <c r="AC87" i="35"/>
  <c r="AD87" i="35" s="1"/>
  <c r="P86" i="26" s="1"/>
  <c r="P85" i="27" s="1"/>
  <c r="P285" i="20" s="1"/>
  <c r="R285" i="20" s="1"/>
  <c r="AT69" i="35"/>
  <c r="AR69" i="35"/>
  <c r="AS69" i="35" s="1"/>
  <c r="AT59" i="35"/>
  <c r="AR59" i="35"/>
  <c r="AS59" i="35" s="1"/>
  <c r="AT39" i="35"/>
  <c r="AR39" i="35"/>
  <c r="AS39" i="35" s="1"/>
  <c r="AT27" i="35"/>
  <c r="AR27" i="35"/>
  <c r="AS27" i="35" s="1"/>
  <c r="AT58" i="35"/>
  <c r="AR58" i="35"/>
  <c r="AS58" i="35" s="1"/>
  <c r="AR32" i="35"/>
  <c r="AS32" i="35" s="1"/>
  <c r="AT32" i="35"/>
  <c r="AR120" i="35"/>
  <c r="AS120" i="35" s="1"/>
  <c r="AT120" i="35"/>
  <c r="AT60" i="35"/>
  <c r="AR60" i="35"/>
  <c r="AS60" i="35" s="1"/>
  <c r="AT117" i="35"/>
  <c r="AR117" i="35"/>
  <c r="AS117" i="35" s="1"/>
  <c r="AT87" i="35"/>
  <c r="AR87" i="35"/>
  <c r="AS87" i="35" s="1"/>
  <c r="AR183" i="35"/>
  <c r="AS183" i="35" s="1"/>
  <c r="AT183" i="35"/>
  <c r="AT80" i="35"/>
  <c r="AR80" i="35"/>
  <c r="AS80" i="35" s="1"/>
  <c r="AT75" i="35"/>
  <c r="AR75" i="35"/>
  <c r="AS75" i="35" s="1"/>
  <c r="AT126" i="35"/>
  <c r="AR126" i="35"/>
  <c r="AS126" i="35" s="1"/>
  <c r="AT10" i="35"/>
  <c r="AR10" i="35"/>
  <c r="AS10" i="35" s="1"/>
  <c r="AR34" i="35"/>
  <c r="AS34" i="35" s="1"/>
  <c r="AT34" i="35"/>
  <c r="AT167" i="35"/>
  <c r="AR167" i="35"/>
  <c r="AS167" i="35" s="1"/>
  <c r="AT199" i="35"/>
  <c r="AR199" i="35"/>
  <c r="AS199" i="35" s="1"/>
  <c r="AT33" i="35"/>
  <c r="AR33" i="35"/>
  <c r="AS33" i="35" s="1"/>
  <c r="AT152" i="35"/>
  <c r="AR152" i="35"/>
  <c r="AS152" i="35" s="1"/>
  <c r="AT72" i="35"/>
  <c r="AR72" i="35"/>
  <c r="AS72" i="35" s="1"/>
  <c r="AT53" i="35"/>
  <c r="AR53" i="35"/>
  <c r="AS53" i="35" s="1"/>
  <c r="AT118" i="35"/>
  <c r="AR118" i="35"/>
  <c r="AS118" i="35" s="1"/>
  <c r="AC75" i="35"/>
  <c r="AD75" i="35" s="1"/>
  <c r="P74" i="26" s="1"/>
  <c r="P73" i="27" s="1"/>
  <c r="P273" i="20" s="1"/>
  <c r="R273" i="20" s="1"/>
  <c r="AC139" i="35"/>
  <c r="AD139" i="35" s="1"/>
  <c r="P138" i="26" s="1"/>
  <c r="P137" i="27" s="1"/>
  <c r="P337" i="20" s="1"/>
  <c r="R337" i="20" s="1"/>
  <c r="AT50" i="35"/>
  <c r="AR50" i="35"/>
  <c r="AS50" i="35" s="1"/>
  <c r="AT112" i="35"/>
  <c r="AR112" i="35"/>
  <c r="AS112" i="35" s="1"/>
  <c r="AR49" i="35"/>
  <c r="AS49" i="35" s="1"/>
  <c r="AT49" i="35"/>
  <c r="AT190" i="35"/>
  <c r="AR190" i="35"/>
  <c r="AS190" i="35" s="1"/>
  <c r="AR43" i="35"/>
  <c r="AS43" i="35" s="1"/>
  <c r="AT43" i="35"/>
  <c r="AT42" i="35"/>
  <c r="AR42" i="35"/>
  <c r="AS42" i="35" s="1"/>
  <c r="AT159" i="35"/>
  <c r="AR159" i="35"/>
  <c r="AS159" i="35" s="1"/>
  <c r="AC27" i="35"/>
  <c r="AD27" i="35" s="1"/>
  <c r="P26" i="26" s="1"/>
  <c r="P25" i="27" s="1"/>
  <c r="P225" i="20" s="1"/>
  <c r="R225" i="20" s="1"/>
  <c r="AT106" i="35"/>
  <c r="AR106" i="35"/>
  <c r="AS106" i="35" s="1"/>
  <c r="AT11" i="35"/>
  <c r="AR11" i="35"/>
  <c r="AS11" i="35" s="1"/>
  <c r="AR175" i="35"/>
  <c r="AS175" i="35" s="1"/>
  <c r="AT175" i="35"/>
  <c r="AT22" i="35"/>
  <c r="AR22" i="35"/>
  <c r="AS22" i="35" s="1"/>
  <c r="AT68" i="35"/>
  <c r="AR68" i="35"/>
  <c r="AS68" i="35" s="1"/>
  <c r="AR47" i="35"/>
  <c r="AS47" i="35" s="1"/>
  <c r="AT47" i="35"/>
  <c r="AT130" i="35"/>
  <c r="AR130" i="35"/>
  <c r="AS130" i="35" s="1"/>
  <c r="AT186" i="35"/>
  <c r="AR186" i="35"/>
  <c r="AS186" i="35" s="1"/>
  <c r="AT187" i="35"/>
  <c r="AR187" i="35"/>
  <c r="AS187" i="35" s="1"/>
  <c r="AR119" i="35"/>
  <c r="AS119" i="35" s="1"/>
  <c r="AT119" i="35"/>
  <c r="AT18" i="35"/>
  <c r="AR18" i="35"/>
  <c r="AS18" i="35" s="1"/>
  <c r="AT63" i="35"/>
  <c r="AR63" i="35"/>
  <c r="AS63" i="35" s="1"/>
  <c r="AT146" i="35"/>
  <c r="AR146" i="35"/>
  <c r="AS146" i="35" s="1"/>
  <c r="AT202" i="35"/>
  <c r="AR202" i="35"/>
  <c r="AS202" i="35" s="1"/>
  <c r="AT19" i="35"/>
  <c r="AR19" i="35"/>
  <c r="AS19" i="35" s="1"/>
  <c r="AR182" i="35"/>
  <c r="AS182" i="35" s="1"/>
  <c r="AT182" i="35"/>
  <c r="AT178" i="35"/>
  <c r="AR178" i="35"/>
  <c r="AS178" i="35" s="1"/>
  <c r="AT85" i="35"/>
  <c r="AR85" i="35"/>
  <c r="AS85" i="35" s="1"/>
  <c r="AC47" i="35"/>
  <c r="AD47" i="35" s="1"/>
  <c r="P46" i="26" s="1"/>
  <c r="P45" i="27" s="1"/>
  <c r="P245" i="20" s="1"/>
  <c r="R245" i="20" s="1"/>
  <c r="AC151" i="35"/>
  <c r="AD151" i="35" s="1"/>
  <c r="P150" i="26" s="1"/>
  <c r="P149" i="27" s="1"/>
  <c r="P349" i="20" s="1"/>
  <c r="R349" i="20" s="1"/>
  <c r="AT56" i="35"/>
  <c r="AR56" i="35"/>
  <c r="AS56" i="35" s="1"/>
  <c r="AT64" i="35"/>
  <c r="AR64" i="35"/>
  <c r="AS64" i="35" s="1"/>
  <c r="AR168" i="35"/>
  <c r="AS168" i="35" s="1"/>
  <c r="AT168" i="35"/>
  <c r="AR139" i="35"/>
  <c r="AS139" i="35" s="1"/>
  <c r="AT139" i="35"/>
  <c r="AC127" i="35"/>
  <c r="AD127" i="35" s="1"/>
  <c r="P126" i="26" s="1"/>
  <c r="P125" i="27" s="1"/>
  <c r="P325" i="20" s="1"/>
  <c r="R325" i="20" s="1"/>
  <c r="AC131" i="35"/>
  <c r="AD131" i="35" s="1"/>
  <c r="P130" i="26" s="1"/>
  <c r="P129" i="27" s="1"/>
  <c r="P329" i="20" s="1"/>
  <c r="R329" i="20" s="1"/>
  <c r="AR14" i="35"/>
  <c r="AS14" i="35" s="1"/>
  <c r="AT14" i="35"/>
  <c r="AT185" i="35"/>
  <c r="AR185" i="35"/>
  <c r="AS185" i="35" s="1"/>
  <c r="AC43" i="35"/>
  <c r="AD43" i="35" s="1"/>
  <c r="P42" i="26" s="1"/>
  <c r="P41" i="27" s="1"/>
  <c r="P241" i="20" s="1"/>
  <c r="R241" i="20" s="1"/>
  <c r="AT40" i="35"/>
  <c r="AR40" i="35"/>
  <c r="AS40" i="35" s="1"/>
  <c r="AT35" i="35"/>
  <c r="AR35" i="35"/>
  <c r="AS35" i="35" s="1"/>
  <c r="AC203" i="35"/>
  <c r="AD203" i="35" s="1"/>
  <c r="P202" i="26" s="1"/>
  <c r="P201" i="27" s="1"/>
  <c r="P401" i="20" s="1"/>
  <c r="R401" i="20" s="1"/>
  <c r="AT51" i="35"/>
  <c r="AR51" i="35"/>
  <c r="AS51" i="35" s="1"/>
  <c r="AT99" i="35"/>
  <c r="AR99" i="35"/>
  <c r="AS99" i="35" s="1"/>
  <c r="AC163" i="35"/>
  <c r="AD163" i="35" s="1"/>
  <c r="P162" i="26" s="1"/>
  <c r="P161" i="27" s="1"/>
  <c r="P361" i="20" s="1"/>
  <c r="R361" i="20" s="1"/>
  <c r="AT171" i="35"/>
  <c r="AR171" i="35"/>
  <c r="AS171" i="35" s="1"/>
  <c r="AT148" i="35"/>
  <c r="AR148" i="35"/>
  <c r="AS148" i="35" s="1"/>
  <c r="AT128" i="35"/>
  <c r="AR128" i="35"/>
  <c r="AS128" i="35" s="1"/>
  <c r="AT13" i="35"/>
  <c r="AR13" i="35"/>
  <c r="AS13" i="35" s="1"/>
  <c r="AC91" i="35"/>
  <c r="AD91" i="35" s="1"/>
  <c r="P90" i="26" s="1"/>
  <c r="P89" i="27" s="1"/>
  <c r="P289" i="20" s="1"/>
  <c r="R289" i="20" s="1"/>
  <c r="AT144" i="35"/>
  <c r="AR144" i="35"/>
  <c r="AS144" i="35" s="1"/>
  <c r="AR96" i="35"/>
  <c r="AS96" i="35" s="1"/>
  <c r="AT96" i="35"/>
  <c r="AT180" i="35"/>
  <c r="AR180" i="35"/>
  <c r="AS180" i="35" s="1"/>
  <c r="AT160" i="35"/>
  <c r="AR160" i="35"/>
  <c r="AS160" i="35" s="1"/>
  <c r="AT54" i="35"/>
  <c r="AR54" i="35"/>
  <c r="AS54" i="35" s="1"/>
  <c r="AT188" i="35"/>
  <c r="AR188" i="35"/>
  <c r="AS188" i="35" s="1"/>
  <c r="AT173" i="35"/>
  <c r="AR173" i="35"/>
  <c r="AS173" i="35" s="1"/>
  <c r="AT20" i="35"/>
  <c r="AR20" i="35"/>
  <c r="AS20" i="35" s="1"/>
  <c r="AT145" i="35"/>
  <c r="AR145" i="35"/>
  <c r="AS145" i="35" s="1"/>
  <c r="AC53" i="35"/>
  <c r="AD53" i="35" s="1"/>
  <c r="P52" i="26" s="1"/>
  <c r="P51" i="27" s="1"/>
  <c r="P251" i="20" s="1"/>
  <c r="R251" i="20" s="1"/>
  <c r="AC135" i="35"/>
  <c r="AD135" i="35" s="1"/>
  <c r="P134" i="26" s="1"/>
  <c r="P133" i="27" s="1"/>
  <c r="P333" i="20" s="1"/>
  <c r="R333" i="20" s="1"/>
  <c r="AT113" i="35"/>
  <c r="AR113" i="35"/>
  <c r="AS113" i="35" s="1"/>
  <c r="AR115" i="35"/>
  <c r="AS115" i="35" s="1"/>
  <c r="AT115" i="35"/>
  <c r="AC107" i="35"/>
  <c r="AD107" i="35" s="1"/>
  <c r="P106" i="26" s="1"/>
  <c r="P105" i="27" s="1"/>
  <c r="P305" i="20" s="1"/>
  <c r="R305" i="20" s="1"/>
  <c r="AR81" i="35"/>
  <c r="AS81" i="35" s="1"/>
  <c r="AT81" i="35"/>
  <c r="AR48" i="35"/>
  <c r="AS48" i="35" s="1"/>
  <c r="AT48" i="35"/>
  <c r="AT57" i="35"/>
  <c r="AR57" i="35"/>
  <c r="AS57" i="35" s="1"/>
  <c r="AT136" i="35"/>
  <c r="AR136" i="35"/>
  <c r="AS136" i="35" s="1"/>
  <c r="AR89" i="35"/>
  <c r="AS89" i="35" s="1"/>
  <c r="AT89" i="35"/>
  <c r="AC17" i="35"/>
  <c r="AD17" i="35" s="1"/>
  <c r="P16" i="26" s="1"/>
  <c r="P15" i="27" s="1"/>
  <c r="P215" i="20" s="1"/>
  <c r="R215" i="20" s="1"/>
  <c r="AT6" i="35"/>
  <c r="AR6" i="35"/>
  <c r="AS6" i="35" s="1"/>
  <c r="AC115" i="35"/>
  <c r="AD115" i="35" s="1"/>
  <c r="P114" i="26" s="1"/>
  <c r="P113" i="27" s="1"/>
  <c r="P313" i="20" s="1"/>
  <c r="R313" i="20" s="1"/>
  <c r="AT127" i="35"/>
  <c r="AR127" i="35"/>
  <c r="AS127" i="35" s="1"/>
  <c r="AC167" i="35"/>
  <c r="AD167" i="35" s="1"/>
  <c r="P166" i="26" s="1"/>
  <c r="P165" i="27" s="1"/>
  <c r="P365" i="20" s="1"/>
  <c r="R365" i="20" s="1"/>
  <c r="AC103" i="35"/>
  <c r="AD103" i="35" s="1"/>
  <c r="P102" i="26" s="1"/>
  <c r="P101" i="27" s="1"/>
  <c r="P301" i="20" s="1"/>
  <c r="R301" i="20" s="1"/>
  <c r="AC57" i="35"/>
  <c r="AD57" i="35" s="1"/>
  <c r="P56" i="26" s="1"/>
  <c r="P55" i="27" s="1"/>
  <c r="P255" i="20" s="1"/>
  <c r="R255" i="20" s="1"/>
  <c r="AT125" i="35"/>
  <c r="AR125" i="35"/>
  <c r="AS125" i="35" s="1"/>
  <c r="BJ158" i="35"/>
  <c r="BH158" i="35"/>
  <c r="BL158" i="35"/>
  <c r="BF158" i="35"/>
  <c r="BN158" i="35"/>
  <c r="BO158" i="35" s="1"/>
  <c r="BW158" i="35" s="1"/>
  <c r="BL88" i="35"/>
  <c r="BF88" i="35"/>
  <c r="BN88" i="35"/>
  <c r="BO88" i="35" s="1"/>
  <c r="BW88" i="35" s="1"/>
  <c r="BJ88" i="35"/>
  <c r="BH88" i="35"/>
  <c r="BL79" i="35"/>
  <c r="BJ79" i="35"/>
  <c r="BN79" i="35"/>
  <c r="BO79" i="35" s="1"/>
  <c r="BW79" i="35" s="1"/>
  <c r="BH79" i="35"/>
  <c r="BF79" i="35"/>
  <c r="BF147" i="35"/>
  <c r="BL147" i="35"/>
  <c r="BJ147" i="35"/>
  <c r="BN147" i="35"/>
  <c r="BO147" i="35" s="1"/>
  <c r="BW147" i="35" s="1"/>
  <c r="BH147" i="35"/>
  <c r="BJ31" i="35"/>
  <c r="BH31" i="35"/>
  <c r="BL31" i="35"/>
  <c r="BF31" i="35"/>
  <c r="BN31" i="35"/>
  <c r="BO31" i="35" s="1"/>
  <c r="BW31" i="35" s="1"/>
  <c r="BL157" i="35"/>
  <c r="BJ157" i="35"/>
  <c r="BN157" i="35"/>
  <c r="BO157" i="35" s="1"/>
  <c r="BW157" i="35" s="1"/>
  <c r="BH157" i="35"/>
  <c r="BF157" i="35"/>
  <c r="BL108" i="35"/>
  <c r="BF108" i="35"/>
  <c r="BN108" i="35"/>
  <c r="BO108" i="35" s="1"/>
  <c r="BW108" i="35" s="1"/>
  <c r="BJ108" i="35"/>
  <c r="BH108" i="35"/>
  <c r="BN65" i="35"/>
  <c r="BO65" i="35" s="1"/>
  <c r="BW65" i="35" s="1"/>
  <c r="BH65" i="35"/>
  <c r="BF65" i="35"/>
  <c r="BL65" i="35"/>
  <c r="BJ65" i="35"/>
  <c r="BF4" i="35"/>
  <c r="BL4" i="35"/>
  <c r="BJ4" i="35"/>
  <c r="BN4" i="35"/>
  <c r="BO4" i="35" s="1"/>
  <c r="BW4" i="35" s="1"/>
  <c r="BH4" i="35"/>
  <c r="BJ38" i="35"/>
  <c r="BH38" i="35"/>
  <c r="BL38" i="35"/>
  <c r="BF38" i="35"/>
  <c r="BN38" i="35"/>
  <c r="BO38" i="35" s="1"/>
  <c r="BW38" i="35" s="1"/>
  <c r="BL143" i="35"/>
  <c r="BJ143" i="35"/>
  <c r="BN143" i="35"/>
  <c r="BO143" i="35" s="1"/>
  <c r="BW143" i="35" s="1"/>
  <c r="BH143" i="35"/>
  <c r="BF143" i="35"/>
  <c r="BH70" i="35"/>
  <c r="BL70" i="35"/>
  <c r="BF70" i="35"/>
  <c r="BN70" i="35"/>
  <c r="BO70" i="35" s="1"/>
  <c r="BW70" i="35" s="1"/>
  <c r="BJ70" i="35"/>
  <c r="BN101" i="35"/>
  <c r="BO101" i="35" s="1"/>
  <c r="BW101" i="35" s="1"/>
  <c r="BH101" i="35"/>
  <c r="BF101" i="35"/>
  <c r="BL101" i="35"/>
  <c r="BJ101" i="35"/>
  <c r="BN163" i="35"/>
  <c r="BO163" i="35" s="1"/>
  <c r="BW163" i="35" s="1"/>
  <c r="BH163" i="35"/>
  <c r="BF163" i="35"/>
  <c r="BL163" i="35"/>
  <c r="BJ163" i="35"/>
  <c r="BF135" i="35"/>
  <c r="BL135" i="35"/>
  <c r="BJ135" i="35"/>
  <c r="BN135" i="35"/>
  <c r="BO135" i="35" s="1"/>
  <c r="BW135" i="35" s="1"/>
  <c r="BH135" i="35"/>
  <c r="BN107" i="35"/>
  <c r="BO107" i="35" s="1"/>
  <c r="BW107" i="35" s="1"/>
  <c r="BH107" i="35"/>
  <c r="BF107" i="35"/>
  <c r="BL107" i="35"/>
  <c r="BJ107" i="35"/>
  <c r="BL37" i="35"/>
  <c r="BH37" i="35"/>
  <c r="BN37" i="35"/>
  <c r="BO37" i="35" s="1"/>
  <c r="BW37" i="35" s="1"/>
  <c r="BF37" i="35"/>
  <c r="BJ37" i="35"/>
  <c r="BN123" i="35"/>
  <c r="BO123" i="35" s="1"/>
  <c r="BW123" i="35" s="1"/>
  <c r="BH123" i="35"/>
  <c r="BF123" i="35"/>
  <c r="BL123" i="35"/>
  <c r="BJ123" i="35"/>
  <c r="BN86" i="35"/>
  <c r="BO86" i="35" s="1"/>
  <c r="BW86" i="35" s="1"/>
  <c r="BJ86" i="35"/>
  <c r="BH86" i="35"/>
  <c r="BL86" i="35"/>
  <c r="BF86" i="35"/>
  <c r="BL97" i="35"/>
  <c r="BJ97" i="35"/>
  <c r="BN97" i="35"/>
  <c r="BO97" i="35" s="1"/>
  <c r="BW97" i="35" s="1"/>
  <c r="BH97" i="35"/>
  <c r="BF97" i="35"/>
  <c r="BL15" i="35"/>
  <c r="BF15" i="35"/>
  <c r="BJ15" i="35"/>
  <c r="BN15" i="35"/>
  <c r="BO15" i="35" s="1"/>
  <c r="BW15" i="35" s="1"/>
  <c r="BH15" i="35"/>
  <c r="BL181" i="35"/>
  <c r="BJ181" i="35"/>
  <c r="BN181" i="35"/>
  <c r="BO181" i="35" s="1"/>
  <c r="BW181" i="35" s="1"/>
  <c r="BH181" i="35"/>
  <c r="BF181" i="35"/>
  <c r="BL200" i="35"/>
  <c r="BF200" i="35"/>
  <c r="BN200" i="35"/>
  <c r="BO200" i="35" s="1"/>
  <c r="BW200" i="35" s="1"/>
  <c r="BJ200" i="35"/>
  <c r="BH200" i="35"/>
  <c r="BF93" i="35"/>
  <c r="BL93" i="35"/>
  <c r="BJ93" i="35"/>
  <c r="BN93" i="35"/>
  <c r="BO93" i="35" s="1"/>
  <c r="BW93" i="35" s="1"/>
  <c r="BH93" i="35"/>
  <c r="BL197" i="35"/>
  <c r="BJ197" i="35"/>
  <c r="BN197" i="35"/>
  <c r="BO197" i="35" s="1"/>
  <c r="BW197" i="35" s="1"/>
  <c r="BH197" i="35"/>
  <c r="BF197" i="35"/>
  <c r="BF69" i="35"/>
  <c r="BL69" i="35"/>
  <c r="BJ69" i="35"/>
  <c r="BN69" i="35"/>
  <c r="BO69" i="35" s="1"/>
  <c r="BW69" i="35" s="1"/>
  <c r="BH69" i="35"/>
  <c r="BN59" i="35"/>
  <c r="BO59" i="35" s="1"/>
  <c r="BW59" i="35" s="1"/>
  <c r="BJ59" i="35"/>
  <c r="BH59" i="35"/>
  <c r="BL59" i="35"/>
  <c r="BF59" i="35"/>
  <c r="BJ39" i="35"/>
  <c r="BH39" i="35"/>
  <c r="BL39" i="35"/>
  <c r="BF39" i="35"/>
  <c r="BN39" i="35"/>
  <c r="BO39" i="35" s="1"/>
  <c r="BW39" i="35" s="1"/>
  <c r="BH27" i="35"/>
  <c r="BL27" i="35"/>
  <c r="BF27" i="35"/>
  <c r="BN27" i="35"/>
  <c r="BO27" i="35" s="1"/>
  <c r="BW27" i="35" s="1"/>
  <c r="BJ27" i="35"/>
  <c r="BL58" i="35"/>
  <c r="BF58" i="35"/>
  <c r="BN58" i="35"/>
  <c r="BO58" i="35" s="1"/>
  <c r="BW58" i="35" s="1"/>
  <c r="BJ58" i="35"/>
  <c r="BH58" i="35"/>
  <c r="BL32" i="35"/>
  <c r="BJ32" i="35"/>
  <c r="BN32" i="35"/>
  <c r="BO32" i="35" s="1"/>
  <c r="BW32" i="35" s="1"/>
  <c r="BH32" i="35"/>
  <c r="BF32" i="35"/>
  <c r="BL120" i="35"/>
  <c r="BF120" i="35"/>
  <c r="BN120" i="35"/>
  <c r="BO120" i="35" s="1"/>
  <c r="BW120" i="35" s="1"/>
  <c r="BJ120" i="35"/>
  <c r="BH120" i="35"/>
  <c r="BH60" i="35"/>
  <c r="BF60" i="35"/>
  <c r="BL60" i="35"/>
  <c r="BJ60" i="35"/>
  <c r="BN60" i="35"/>
  <c r="BO60" i="35" s="1"/>
  <c r="BW60" i="35" s="1"/>
  <c r="BL117" i="35"/>
  <c r="BJ117" i="35"/>
  <c r="BN117" i="35"/>
  <c r="BO117" i="35" s="1"/>
  <c r="BW117" i="35" s="1"/>
  <c r="BH117" i="35"/>
  <c r="BF117" i="35"/>
  <c r="BH87" i="35"/>
  <c r="BF87" i="35"/>
  <c r="BL87" i="35"/>
  <c r="BJ87" i="35"/>
  <c r="BN87" i="35"/>
  <c r="BO87" i="35" s="1"/>
  <c r="BW87" i="35" s="1"/>
  <c r="BF183" i="35"/>
  <c r="BL183" i="35"/>
  <c r="BJ183" i="35"/>
  <c r="BN183" i="35"/>
  <c r="BO183" i="35" s="1"/>
  <c r="BW183" i="35" s="1"/>
  <c r="BH183" i="35"/>
  <c r="BN80" i="35"/>
  <c r="BO80" i="35" s="1"/>
  <c r="BW80" i="35" s="1"/>
  <c r="BJ80" i="35"/>
  <c r="BL80" i="35"/>
  <c r="BF80" i="35"/>
  <c r="BH80" i="35"/>
  <c r="BF75" i="35"/>
  <c r="BL75" i="35"/>
  <c r="BJ75" i="35"/>
  <c r="BN75" i="35"/>
  <c r="BO75" i="35" s="1"/>
  <c r="BW75" i="35" s="1"/>
  <c r="BH75" i="35"/>
  <c r="BH126" i="35"/>
  <c r="BL126" i="35"/>
  <c r="BF126" i="35"/>
  <c r="BN126" i="35"/>
  <c r="BO126" i="35" s="1"/>
  <c r="BW126" i="35" s="1"/>
  <c r="BJ126" i="35"/>
  <c r="BH10" i="35"/>
  <c r="BL10" i="35"/>
  <c r="BF10" i="35"/>
  <c r="BN10" i="35"/>
  <c r="BO10" i="35" s="1"/>
  <c r="BW10" i="35" s="1"/>
  <c r="BJ10" i="35"/>
  <c r="BJ34" i="35"/>
  <c r="BH34" i="35"/>
  <c r="BL34" i="35"/>
  <c r="BF34" i="35"/>
  <c r="BN34" i="35"/>
  <c r="BO34" i="35" s="1"/>
  <c r="BW34" i="35" s="1"/>
  <c r="BN167" i="35"/>
  <c r="BO167" i="35" s="1"/>
  <c r="BW167" i="35" s="1"/>
  <c r="BH167" i="35"/>
  <c r="BF167" i="35"/>
  <c r="BL167" i="35"/>
  <c r="BJ167" i="35"/>
  <c r="BL199" i="35"/>
  <c r="BJ199" i="35"/>
  <c r="BN199" i="35"/>
  <c r="BO199" i="35" s="1"/>
  <c r="BW199" i="35" s="1"/>
  <c r="BH199" i="35"/>
  <c r="BF199" i="35"/>
  <c r="BJ33" i="35"/>
  <c r="BF33" i="35"/>
  <c r="BL33" i="35"/>
  <c r="BH33" i="35"/>
  <c r="BN33" i="35"/>
  <c r="BO33" i="35" s="1"/>
  <c r="BW33" i="35" s="1"/>
  <c r="BL152" i="35"/>
  <c r="BF152" i="35"/>
  <c r="BN152" i="35"/>
  <c r="BO152" i="35" s="1"/>
  <c r="BW152" i="35" s="1"/>
  <c r="BJ152" i="35"/>
  <c r="BH152" i="35"/>
  <c r="BN72" i="35"/>
  <c r="BO72" i="35" s="1"/>
  <c r="BW72" i="35" s="1"/>
  <c r="BJ72" i="35"/>
  <c r="BH72" i="35"/>
  <c r="BL72" i="35"/>
  <c r="BF72" i="35"/>
  <c r="BF53" i="35"/>
  <c r="BJ53" i="35"/>
  <c r="BL53" i="35"/>
  <c r="BH53" i="35"/>
  <c r="BN53" i="35"/>
  <c r="BO53" i="35" s="1"/>
  <c r="BW53" i="35" s="1"/>
  <c r="BL118" i="35"/>
  <c r="BF118" i="35"/>
  <c r="BN118" i="35"/>
  <c r="BO118" i="35" s="1"/>
  <c r="BW118" i="35" s="1"/>
  <c r="BJ118" i="35"/>
  <c r="BH118" i="35"/>
  <c r="BH50" i="35"/>
  <c r="BL50" i="35"/>
  <c r="BF50" i="35"/>
  <c r="BN50" i="35"/>
  <c r="BO50" i="35" s="1"/>
  <c r="BW50" i="35" s="1"/>
  <c r="BJ50" i="35"/>
  <c r="BN112" i="35"/>
  <c r="BO112" i="35" s="1"/>
  <c r="BW112" i="35" s="1"/>
  <c r="BJ112" i="35"/>
  <c r="BH112" i="35"/>
  <c r="BL112" i="35"/>
  <c r="BF112" i="35"/>
  <c r="BJ49" i="35"/>
  <c r="BF49" i="35"/>
  <c r="BL49" i="35"/>
  <c r="BH49" i="35"/>
  <c r="BN49" i="35"/>
  <c r="BO49" i="35" s="1"/>
  <c r="BW49" i="35" s="1"/>
  <c r="BH190" i="35"/>
  <c r="BL190" i="35"/>
  <c r="BF190" i="35"/>
  <c r="BN190" i="35"/>
  <c r="BO190" i="35" s="1"/>
  <c r="BW190" i="35" s="1"/>
  <c r="BJ190" i="35"/>
  <c r="BJ43" i="35"/>
  <c r="BH43" i="35"/>
  <c r="BL43" i="35"/>
  <c r="BF43" i="35"/>
  <c r="BN43" i="35"/>
  <c r="BO43" i="35" s="1"/>
  <c r="BW43" i="35" s="1"/>
  <c r="BH42" i="35"/>
  <c r="BL42" i="35"/>
  <c r="BF42" i="35"/>
  <c r="BN42" i="35"/>
  <c r="BO42" i="35" s="1"/>
  <c r="BW42" i="35" s="1"/>
  <c r="BJ42" i="35"/>
  <c r="BF159" i="35"/>
  <c r="BL159" i="35"/>
  <c r="BJ159" i="35"/>
  <c r="BN159" i="35"/>
  <c r="BO159" i="35" s="1"/>
  <c r="BW159" i="35" s="1"/>
  <c r="BH159" i="35"/>
  <c r="BJ106" i="35"/>
  <c r="BH106" i="35"/>
  <c r="BL106" i="35"/>
  <c r="BF106" i="35"/>
  <c r="BN106" i="35"/>
  <c r="BO106" i="35" s="1"/>
  <c r="BW106" i="35" s="1"/>
  <c r="BH11" i="35"/>
  <c r="BL11" i="35"/>
  <c r="BF11" i="35"/>
  <c r="BN11" i="35"/>
  <c r="BO11" i="35" s="1"/>
  <c r="BW11" i="35" s="1"/>
  <c r="BJ11" i="35"/>
  <c r="BL175" i="35"/>
  <c r="BJ175" i="35"/>
  <c r="BN175" i="35"/>
  <c r="BO175" i="35" s="1"/>
  <c r="BW175" i="35" s="1"/>
  <c r="BH175" i="35"/>
  <c r="BF175" i="35"/>
  <c r="BH22" i="35"/>
  <c r="BL22" i="35"/>
  <c r="BF22" i="35"/>
  <c r="BN22" i="35"/>
  <c r="BO22" i="35" s="1"/>
  <c r="BW22" i="35" s="1"/>
  <c r="BJ22" i="35"/>
  <c r="BJ68" i="35"/>
  <c r="BH68" i="35"/>
  <c r="BL68" i="35"/>
  <c r="BF68" i="35"/>
  <c r="BN68" i="35"/>
  <c r="BO68" i="35" s="1"/>
  <c r="BW68" i="35" s="1"/>
  <c r="BN47" i="35"/>
  <c r="BO47" i="35" s="1"/>
  <c r="BW47" i="35" s="1"/>
  <c r="BJ47" i="35"/>
  <c r="BH47" i="35"/>
  <c r="BL47" i="35"/>
  <c r="BF47" i="35"/>
  <c r="BN130" i="35"/>
  <c r="BO130" i="35" s="1"/>
  <c r="BW130" i="35" s="1"/>
  <c r="BJ130" i="35"/>
  <c r="BH130" i="35"/>
  <c r="BL130" i="35"/>
  <c r="BF130" i="35"/>
  <c r="BN186" i="35"/>
  <c r="BO186" i="35" s="1"/>
  <c r="BW186" i="35" s="1"/>
  <c r="BJ186" i="35"/>
  <c r="BH186" i="35"/>
  <c r="BL186" i="35"/>
  <c r="BF186" i="35"/>
  <c r="BF187" i="35"/>
  <c r="BL187" i="35"/>
  <c r="BJ187" i="35"/>
  <c r="BN187" i="35"/>
  <c r="BO187" i="35" s="1"/>
  <c r="BW187" i="35" s="1"/>
  <c r="BH187" i="35"/>
  <c r="BN119" i="35"/>
  <c r="BO119" i="35" s="1"/>
  <c r="BW119" i="35" s="1"/>
  <c r="BH119" i="35"/>
  <c r="BF119" i="35"/>
  <c r="BL119" i="35"/>
  <c r="BJ119" i="35"/>
  <c r="BH18" i="35"/>
  <c r="BN18" i="35"/>
  <c r="BO18" i="35" s="1"/>
  <c r="BW18" i="35" s="1"/>
  <c r="BF18" i="35"/>
  <c r="BL18" i="35"/>
  <c r="BJ18" i="35"/>
  <c r="BF63" i="35"/>
  <c r="BL63" i="35"/>
  <c r="BJ63" i="35"/>
  <c r="BN63" i="35"/>
  <c r="BO63" i="35" s="1"/>
  <c r="BW63" i="35" s="1"/>
  <c r="BH63" i="35"/>
  <c r="BH146" i="35"/>
  <c r="BL146" i="35"/>
  <c r="BF146" i="35"/>
  <c r="BN146" i="35"/>
  <c r="BO146" i="35" s="1"/>
  <c r="BW146" i="35" s="1"/>
  <c r="BJ146" i="35"/>
  <c r="BH202" i="35"/>
  <c r="BL202" i="35"/>
  <c r="BF202" i="35"/>
  <c r="BN202" i="35"/>
  <c r="BO202" i="35" s="1"/>
  <c r="BW202" i="35" s="1"/>
  <c r="BJ202" i="35"/>
  <c r="BH19" i="35"/>
  <c r="BL19" i="35"/>
  <c r="BF19" i="35"/>
  <c r="BN19" i="35"/>
  <c r="BO19" i="35" s="1"/>
  <c r="BW19" i="35" s="1"/>
  <c r="BJ19" i="35"/>
  <c r="BJ182" i="35"/>
  <c r="BH182" i="35"/>
  <c r="BL182" i="35"/>
  <c r="BF182" i="35"/>
  <c r="BN182" i="35"/>
  <c r="BO182" i="35" s="1"/>
  <c r="BW182" i="35" s="1"/>
  <c r="BN178" i="35"/>
  <c r="BO178" i="35" s="1"/>
  <c r="BW178" i="35" s="1"/>
  <c r="BJ178" i="35"/>
  <c r="BH178" i="35"/>
  <c r="BL178" i="35"/>
  <c r="BF178" i="35"/>
  <c r="BH85" i="35"/>
  <c r="BF85" i="35"/>
  <c r="BL85" i="35"/>
  <c r="BJ85" i="35"/>
  <c r="BN85" i="35"/>
  <c r="BO85" i="35" s="1"/>
  <c r="BW85" i="35" s="1"/>
  <c r="BL56" i="35"/>
  <c r="BJ56" i="35"/>
  <c r="BN56" i="35"/>
  <c r="BO56" i="35" s="1"/>
  <c r="BW56" i="35" s="1"/>
  <c r="BH56" i="35"/>
  <c r="BF56" i="35"/>
  <c r="BL64" i="35"/>
  <c r="BF64" i="35"/>
  <c r="BN64" i="35"/>
  <c r="BO64" i="35" s="1"/>
  <c r="BW64" i="35" s="1"/>
  <c r="BJ64" i="35"/>
  <c r="BH64" i="35"/>
  <c r="BL168" i="35"/>
  <c r="BF168" i="35"/>
  <c r="BN168" i="35"/>
  <c r="BO168" i="35" s="1"/>
  <c r="BW168" i="35" s="1"/>
  <c r="BJ168" i="35"/>
  <c r="BH168" i="35"/>
  <c r="BH139" i="35"/>
  <c r="BF139" i="35"/>
  <c r="BL139" i="35"/>
  <c r="BJ139" i="35"/>
  <c r="BN139" i="35"/>
  <c r="BO139" i="35" s="1"/>
  <c r="BW139" i="35" s="1"/>
  <c r="BH14" i="35"/>
  <c r="BN14" i="35"/>
  <c r="BO14" i="35" s="1"/>
  <c r="BW14" i="35" s="1"/>
  <c r="BF14" i="35"/>
  <c r="BL14" i="35"/>
  <c r="BJ14" i="35"/>
  <c r="BN185" i="35"/>
  <c r="BO185" i="35" s="1"/>
  <c r="BW185" i="35" s="1"/>
  <c r="BH185" i="35"/>
  <c r="BF185" i="35"/>
  <c r="BL185" i="35"/>
  <c r="BJ185" i="35"/>
  <c r="BL40" i="35"/>
  <c r="BJ40" i="35"/>
  <c r="BN40" i="35"/>
  <c r="BO40" i="35" s="1"/>
  <c r="BW40" i="35" s="1"/>
  <c r="BH40" i="35"/>
  <c r="BF40" i="35"/>
  <c r="BL35" i="35"/>
  <c r="BF35" i="35"/>
  <c r="BN35" i="35"/>
  <c r="BO35" i="35" s="1"/>
  <c r="BW35" i="35" s="1"/>
  <c r="BJ35" i="35"/>
  <c r="BH35" i="35"/>
  <c r="BN51" i="35"/>
  <c r="BO51" i="35" s="1"/>
  <c r="BW51" i="35" s="1"/>
  <c r="BJ51" i="35"/>
  <c r="BH51" i="35"/>
  <c r="BL51" i="35"/>
  <c r="BF51" i="35"/>
  <c r="BL99" i="35"/>
  <c r="BJ99" i="35"/>
  <c r="BN99" i="35"/>
  <c r="BO99" i="35" s="1"/>
  <c r="BW99" i="35" s="1"/>
  <c r="BH99" i="35"/>
  <c r="BF99" i="35"/>
  <c r="BH171" i="35"/>
  <c r="BF171" i="35"/>
  <c r="BL171" i="35"/>
  <c r="BJ171" i="35"/>
  <c r="BN171" i="35"/>
  <c r="BO171" i="35" s="1"/>
  <c r="BW171" i="35" s="1"/>
  <c r="BJ148" i="35"/>
  <c r="BH148" i="35"/>
  <c r="BL148" i="35"/>
  <c r="BF148" i="35"/>
  <c r="BN148" i="35"/>
  <c r="BO148" i="35" s="1"/>
  <c r="BW148" i="35" s="1"/>
  <c r="BH128" i="35"/>
  <c r="BL128" i="35"/>
  <c r="BF128" i="35"/>
  <c r="BJ128" i="35"/>
  <c r="BN128" i="35"/>
  <c r="BO128" i="35" s="1"/>
  <c r="BW128" i="35" s="1"/>
  <c r="BN13" i="35"/>
  <c r="BO13" i="35" s="1"/>
  <c r="BW13" i="35" s="1"/>
  <c r="BF13" i="35"/>
  <c r="BJ13" i="35"/>
  <c r="BL13" i="35"/>
  <c r="BH13" i="35"/>
  <c r="BH144" i="35"/>
  <c r="BL144" i="35"/>
  <c r="BF144" i="35"/>
  <c r="BN144" i="35"/>
  <c r="BO144" i="35" s="1"/>
  <c r="BW144" i="35" s="1"/>
  <c r="BJ144" i="35"/>
  <c r="BH96" i="35"/>
  <c r="BL96" i="35"/>
  <c r="BF96" i="35"/>
  <c r="BN96" i="35"/>
  <c r="BO96" i="35" s="1"/>
  <c r="BW96" i="35" s="1"/>
  <c r="BJ96" i="35"/>
  <c r="BN180" i="35"/>
  <c r="BO180" i="35" s="1"/>
  <c r="BW180" i="35" s="1"/>
  <c r="BJ180" i="35"/>
  <c r="BH180" i="35"/>
  <c r="BL180" i="35"/>
  <c r="BF180" i="35"/>
  <c r="BL160" i="35"/>
  <c r="BF160" i="35"/>
  <c r="BN160" i="35"/>
  <c r="BO160" i="35" s="1"/>
  <c r="BW160" i="35" s="1"/>
  <c r="BJ160" i="35"/>
  <c r="BH160" i="35"/>
  <c r="BN54" i="35"/>
  <c r="BO54" i="35" s="1"/>
  <c r="BW54" i="35" s="1"/>
  <c r="BJ54" i="35"/>
  <c r="BH54" i="35"/>
  <c r="BL54" i="35"/>
  <c r="BF54" i="35"/>
  <c r="BL188" i="35"/>
  <c r="BF188" i="35"/>
  <c r="BN188" i="35"/>
  <c r="BO188" i="35" s="1"/>
  <c r="BW188" i="35" s="1"/>
  <c r="BJ188" i="35"/>
  <c r="BH188" i="35"/>
  <c r="BL173" i="35"/>
  <c r="BJ173" i="35"/>
  <c r="BN173" i="35"/>
  <c r="BO173" i="35" s="1"/>
  <c r="BW173" i="35" s="1"/>
  <c r="BH173" i="35"/>
  <c r="BF173" i="35"/>
  <c r="BH20" i="35"/>
  <c r="BF20" i="35"/>
  <c r="BL20" i="35"/>
  <c r="BJ20" i="35"/>
  <c r="BN20" i="35"/>
  <c r="BO20" i="35" s="1"/>
  <c r="BW20" i="35" s="1"/>
  <c r="BH145" i="35"/>
  <c r="BF145" i="35"/>
  <c r="BL145" i="35"/>
  <c r="BJ145" i="35"/>
  <c r="BN145" i="35"/>
  <c r="BO145" i="35" s="1"/>
  <c r="BW145" i="35" s="1"/>
  <c r="BN113" i="35"/>
  <c r="BO113" i="35" s="1"/>
  <c r="BW113" i="35" s="1"/>
  <c r="BH113" i="35"/>
  <c r="BF113" i="35"/>
  <c r="BL113" i="35"/>
  <c r="BJ113" i="35"/>
  <c r="BF115" i="35"/>
  <c r="BL115" i="35"/>
  <c r="BJ115" i="35"/>
  <c r="BN115" i="35"/>
  <c r="BO115" i="35" s="1"/>
  <c r="BW115" i="35" s="1"/>
  <c r="BH115" i="35"/>
  <c r="BF81" i="35"/>
  <c r="BL81" i="35"/>
  <c r="BJ81" i="35"/>
  <c r="BN81" i="35"/>
  <c r="BO81" i="35" s="1"/>
  <c r="BW81" i="35" s="1"/>
  <c r="BH81" i="35"/>
  <c r="BL48" i="35"/>
  <c r="BJ48" i="35"/>
  <c r="BN48" i="35"/>
  <c r="BO48" i="35" s="1"/>
  <c r="BW48" i="35" s="1"/>
  <c r="BH48" i="35"/>
  <c r="BF48" i="35"/>
  <c r="BL57" i="35"/>
  <c r="BH57" i="35"/>
  <c r="BN57" i="35"/>
  <c r="BO57" i="35" s="1"/>
  <c r="BW57" i="35" s="1"/>
  <c r="BJ57" i="35"/>
  <c r="BF57" i="35"/>
  <c r="BJ136" i="35"/>
  <c r="BH136" i="35"/>
  <c r="BL136" i="35"/>
  <c r="BF136" i="35"/>
  <c r="BN136" i="35"/>
  <c r="BO136" i="35" s="1"/>
  <c r="BW136" i="35" s="1"/>
  <c r="BL89" i="35"/>
  <c r="BJ89" i="35"/>
  <c r="BN89" i="35"/>
  <c r="BO89" i="35" s="1"/>
  <c r="BW89" i="35" s="1"/>
  <c r="BH89" i="35"/>
  <c r="BF89" i="35"/>
  <c r="BL6" i="35"/>
  <c r="BF6" i="35"/>
  <c r="BN6" i="35"/>
  <c r="BO6" i="35" s="1"/>
  <c r="BW6" i="35" s="1"/>
  <c r="BJ6" i="35"/>
  <c r="BH6" i="35"/>
  <c r="BN127" i="35"/>
  <c r="BO127" i="35" s="1"/>
  <c r="BW127" i="35" s="1"/>
  <c r="BH127" i="35"/>
  <c r="BF127" i="35"/>
  <c r="BL127" i="35"/>
  <c r="BJ127" i="35"/>
  <c r="BF125" i="35"/>
  <c r="BL125" i="35"/>
  <c r="BJ125" i="35"/>
  <c r="BN125" i="35"/>
  <c r="BO125" i="35" s="1"/>
  <c r="BW125" i="35" s="1"/>
  <c r="BH125" i="35"/>
  <c r="AC147" i="35"/>
  <c r="AD147" i="35" s="1"/>
  <c r="P146" i="26" s="1"/>
  <c r="P145" i="27" s="1"/>
  <c r="P345" i="20" s="1"/>
  <c r="R345" i="20" s="1"/>
  <c r="AT67" i="35"/>
  <c r="AR67" i="35"/>
  <c r="AS67" i="35" s="1"/>
  <c r="AC191" i="35"/>
  <c r="AD191" i="35" s="1"/>
  <c r="P190" i="26" s="1"/>
  <c r="P189" i="27" s="1"/>
  <c r="P389" i="20" s="1"/>
  <c r="R389" i="20" s="1"/>
  <c r="AT46" i="35"/>
  <c r="AR46" i="35"/>
  <c r="AS46" i="35" s="1"/>
  <c r="AT174" i="35"/>
  <c r="AR174" i="35"/>
  <c r="AS174" i="35" s="1"/>
  <c r="AC15" i="35"/>
  <c r="AD15" i="35" s="1"/>
  <c r="P14" i="26" s="1"/>
  <c r="P13" i="27" s="1"/>
  <c r="P213" i="20" s="1"/>
  <c r="R213" i="20" s="1"/>
  <c r="AT198" i="35"/>
  <c r="AR198" i="35"/>
  <c r="AS198" i="35" s="1"/>
  <c r="AR196" i="35"/>
  <c r="AS196" i="35" s="1"/>
  <c r="AT196" i="35"/>
  <c r="AR73" i="35"/>
  <c r="AS73" i="35" s="1"/>
  <c r="AT73" i="35"/>
  <c r="AT142" i="35"/>
  <c r="AR142" i="35"/>
  <c r="AS142" i="35" s="1"/>
  <c r="AR100" i="35"/>
  <c r="AS100" i="35" s="1"/>
  <c r="AT100" i="35"/>
  <c r="AC7" i="35"/>
  <c r="AD7" i="35" s="1"/>
  <c r="P6" i="26" s="1"/>
  <c r="P5" i="27" s="1"/>
  <c r="P205" i="20" s="1"/>
  <c r="R205" i="20" s="1"/>
  <c r="AT9" i="35"/>
  <c r="AR9" i="35"/>
  <c r="AS9" i="35" s="1"/>
  <c r="AC179" i="35"/>
  <c r="AD179" i="35" s="1"/>
  <c r="P178" i="26" s="1"/>
  <c r="P177" i="27" s="1"/>
  <c r="P377" i="20" s="1"/>
  <c r="R377" i="20" s="1"/>
  <c r="AT162" i="35"/>
  <c r="AR162" i="35"/>
  <c r="AS162" i="35" s="1"/>
  <c r="AR25" i="35"/>
  <c r="AS25" i="35" s="1"/>
  <c r="AT25" i="35"/>
  <c r="AR194" i="35"/>
  <c r="AS194" i="35" s="1"/>
  <c r="AT194" i="35"/>
  <c r="AR61" i="35"/>
  <c r="AS61" i="35" s="1"/>
  <c r="AT61" i="35"/>
  <c r="AC49" i="35"/>
  <c r="AD49" i="35" s="1"/>
  <c r="P48" i="26" s="1"/>
  <c r="P47" i="27" s="1"/>
  <c r="P247" i="20" s="1"/>
  <c r="R247" i="20" s="1"/>
  <c r="AR105" i="35"/>
  <c r="AS105" i="35" s="1"/>
  <c r="AT105" i="35"/>
  <c r="AC171" i="35"/>
  <c r="AD171" i="35" s="1"/>
  <c r="P170" i="26" s="1"/>
  <c r="P169" i="27" s="1"/>
  <c r="P369" i="20" s="1"/>
  <c r="R369" i="20" s="1"/>
  <c r="AR124" i="35"/>
  <c r="AS124" i="35" s="1"/>
  <c r="AT124" i="35"/>
  <c r="AC143" i="35"/>
  <c r="AD143" i="35" s="1"/>
  <c r="P142" i="26" s="1"/>
  <c r="P141" i="27" s="1"/>
  <c r="P341" i="20" s="1"/>
  <c r="R341" i="20" s="1"/>
  <c r="AT41" i="35"/>
  <c r="AR41" i="35"/>
  <c r="AS41" i="35" s="1"/>
  <c r="AT132" i="35"/>
  <c r="AR132" i="35"/>
  <c r="AS132" i="35" s="1"/>
  <c r="AC39" i="35"/>
  <c r="AD39" i="35" s="1"/>
  <c r="P38" i="26" s="1"/>
  <c r="P37" i="27" s="1"/>
  <c r="P237" i="20" s="1"/>
  <c r="R237" i="20" s="1"/>
  <c r="AC119" i="35"/>
  <c r="AD119" i="35" s="1"/>
  <c r="P118" i="26" s="1"/>
  <c r="P117" i="27" s="1"/>
  <c r="P317" i="20" s="1"/>
  <c r="R317" i="20" s="1"/>
  <c r="AT21" i="35"/>
  <c r="AR21" i="35"/>
  <c r="AS21" i="35" s="1"/>
  <c r="AR129" i="35"/>
  <c r="AS129" i="35" s="1"/>
  <c r="AT129" i="35"/>
  <c r="AR140" i="35"/>
  <c r="AS140" i="35" s="1"/>
  <c r="AT140" i="35"/>
  <c r="AR16" i="35"/>
  <c r="AS16" i="35" s="1"/>
  <c r="AT16" i="35"/>
  <c r="AR95" i="35"/>
  <c r="AS95" i="35" s="1"/>
  <c r="AT95" i="35"/>
  <c r="AT23" i="35"/>
  <c r="AR23" i="35"/>
  <c r="AS23" i="35" s="1"/>
  <c r="AR5" i="35"/>
  <c r="AS5" i="35" s="1"/>
  <c r="AT5" i="35"/>
  <c r="AC67" i="35"/>
  <c r="AD67" i="35" s="1"/>
  <c r="P66" i="26" s="1"/>
  <c r="P65" i="27" s="1"/>
  <c r="P265" i="20" s="1"/>
  <c r="R265" i="20" s="1"/>
  <c r="AC71" i="35"/>
  <c r="AD71" i="35" s="1"/>
  <c r="P70" i="26" s="1"/>
  <c r="P69" i="27" s="1"/>
  <c r="P269" i="20" s="1"/>
  <c r="R269" i="20" s="1"/>
  <c r="AC21" i="35"/>
  <c r="AD21" i="35" s="1"/>
  <c r="P20" i="26" s="1"/>
  <c r="P19" i="27" s="1"/>
  <c r="P219" i="20" s="1"/>
  <c r="R219" i="20" s="1"/>
  <c r="AR164" i="35"/>
  <c r="AS164" i="35" s="1"/>
  <c r="AT164" i="35"/>
  <c r="AT91" i="35"/>
  <c r="AR91" i="35"/>
  <c r="AS91" i="35" s="1"/>
  <c r="AT62" i="35"/>
  <c r="AR62" i="35"/>
  <c r="AS62" i="35" s="1"/>
  <c r="AC175" i="35"/>
  <c r="AD175" i="35" s="1"/>
  <c r="P174" i="26" s="1"/>
  <c r="P173" i="27" s="1"/>
  <c r="P373" i="20" s="1"/>
  <c r="R373" i="20" s="1"/>
  <c r="AT204" i="35"/>
  <c r="AR204" i="35"/>
  <c r="AS204" i="35" s="1"/>
  <c r="AT104" i="35"/>
  <c r="AR104" i="35"/>
  <c r="AS104" i="35" s="1"/>
  <c r="AC155" i="35"/>
  <c r="AD155" i="35" s="1"/>
  <c r="P154" i="26" s="1"/>
  <c r="P153" i="27" s="1"/>
  <c r="P353" i="20" s="1"/>
  <c r="R353" i="20" s="1"/>
  <c r="AC123" i="35"/>
  <c r="AD123" i="35" s="1"/>
  <c r="P122" i="26" s="1"/>
  <c r="P121" i="27" s="1"/>
  <c r="P321" i="20" s="1"/>
  <c r="R321" i="20" s="1"/>
  <c r="AT170" i="35"/>
  <c r="AR170" i="35"/>
  <c r="AS170" i="35" s="1"/>
  <c r="AC159" i="35"/>
  <c r="AD159" i="35" s="1"/>
  <c r="P158" i="26" s="1"/>
  <c r="P157" i="27" s="1"/>
  <c r="P357" i="20" s="1"/>
  <c r="R357" i="20" s="1"/>
  <c r="AR52" i="35"/>
  <c r="AS52" i="35" s="1"/>
  <c r="AT52" i="35"/>
  <c r="AT66" i="35"/>
  <c r="AR66" i="35"/>
  <c r="AS66" i="35" s="1"/>
  <c r="AT78" i="35"/>
  <c r="AR78" i="35"/>
  <c r="AS78" i="35" s="1"/>
  <c r="AT24" i="35"/>
  <c r="AR24" i="35"/>
  <c r="AS24" i="35" s="1"/>
  <c r="AT179" i="35"/>
  <c r="AR179" i="35"/>
  <c r="AS179" i="35" s="1"/>
  <c r="AT154" i="35"/>
  <c r="AR154" i="35"/>
  <c r="AS154" i="35" s="1"/>
  <c r="AT12" i="35"/>
  <c r="AR12" i="35"/>
  <c r="AS12" i="35" s="1"/>
  <c r="AT155" i="35"/>
  <c r="AR155" i="35"/>
  <c r="AS155" i="35" s="1"/>
  <c r="AT201" i="35"/>
  <c r="AR201" i="35"/>
  <c r="AS201" i="35" s="1"/>
  <c r="AT165" i="35"/>
  <c r="AR165" i="35"/>
  <c r="AS165" i="35" s="1"/>
  <c r="AR176" i="35"/>
  <c r="AS176" i="35" s="1"/>
  <c r="AT176" i="35"/>
  <c r="AT77" i="35"/>
  <c r="AR77" i="35"/>
  <c r="AS77" i="35" s="1"/>
  <c r="AC95" i="35"/>
  <c r="AD95" i="35" s="1"/>
  <c r="P94" i="26" s="1"/>
  <c r="P93" i="27" s="1"/>
  <c r="P293" i="20" s="1"/>
  <c r="R293" i="20" s="1"/>
  <c r="AC45" i="35"/>
  <c r="AD45" i="35" s="1"/>
  <c r="P44" i="26" s="1"/>
  <c r="P43" i="27" s="1"/>
  <c r="P243" i="20" s="1"/>
  <c r="R243" i="20" s="1"/>
  <c r="AT193" i="35"/>
  <c r="AR193" i="35"/>
  <c r="AS193" i="35" s="1"/>
  <c r="AC183" i="35"/>
  <c r="AD183" i="35" s="1"/>
  <c r="P182" i="26" s="1"/>
  <c r="P181" i="27" s="1"/>
  <c r="P381" i="20" s="1"/>
  <c r="R381" i="20" s="1"/>
  <c r="AR82" i="35"/>
  <c r="AS82" i="35" s="1"/>
  <c r="AT82" i="35"/>
  <c r="AT153" i="35"/>
  <c r="AR153" i="35"/>
  <c r="AS153" i="35" s="1"/>
  <c r="AT192" i="35"/>
  <c r="AR192" i="35"/>
  <c r="AS192" i="35" s="1"/>
  <c r="AT172" i="35"/>
  <c r="AR172" i="35"/>
  <c r="AS172" i="35" s="1"/>
  <c r="AT121" i="35"/>
  <c r="AR121" i="35"/>
  <c r="AS121" i="35" s="1"/>
  <c r="AT156" i="35"/>
  <c r="AR156" i="35"/>
  <c r="AS156" i="35" s="1"/>
  <c r="AR45" i="35"/>
  <c r="AS45" i="35" s="1"/>
  <c r="AT45" i="35"/>
  <c r="AT189" i="35"/>
  <c r="AR189" i="35"/>
  <c r="AS189" i="35" s="1"/>
  <c r="AT55" i="35"/>
  <c r="AR55" i="35"/>
  <c r="AS55" i="35" s="1"/>
  <c r="AT111" i="35"/>
  <c r="AR111" i="35"/>
  <c r="AS111" i="35" s="1"/>
  <c r="AT76" i="35"/>
  <c r="AR76" i="35"/>
  <c r="AS76" i="35" s="1"/>
  <c r="AT122" i="35"/>
  <c r="AR122" i="35"/>
  <c r="AS122" i="35" s="1"/>
  <c r="AT84" i="35"/>
  <c r="AR84" i="35"/>
  <c r="AS84" i="35" s="1"/>
  <c r="AT134" i="35"/>
  <c r="AR134" i="35"/>
  <c r="AS134" i="35" s="1"/>
  <c r="AC59" i="35"/>
  <c r="AD59" i="35" s="1"/>
  <c r="P58" i="26" s="1"/>
  <c r="P57" i="27" s="1"/>
  <c r="P257" i="20" s="1"/>
  <c r="R257" i="20" s="1"/>
  <c r="AR90" i="35"/>
  <c r="AS90" i="35" s="1"/>
  <c r="AT90" i="35"/>
  <c r="AT195" i="35"/>
  <c r="AR195" i="35"/>
  <c r="AS195" i="35" s="1"/>
  <c r="AC37" i="35"/>
  <c r="AD37" i="35" s="1"/>
  <c r="P36" i="26" s="1"/>
  <c r="P35" i="27" s="1"/>
  <c r="P235" i="20" s="1"/>
  <c r="R235" i="20" s="1"/>
  <c r="AT94" i="35"/>
  <c r="AR94" i="35"/>
  <c r="AS94" i="35" s="1"/>
  <c r="AT103" i="35"/>
  <c r="AR103" i="35"/>
  <c r="AS103" i="35" s="1"/>
  <c r="AT74" i="35"/>
  <c r="AR74" i="35"/>
  <c r="AS74" i="35" s="1"/>
  <c r="AC41" i="35"/>
  <c r="AD41" i="35" s="1"/>
  <c r="P40" i="26" s="1"/>
  <c r="P39" i="27" s="1"/>
  <c r="P239" i="20" s="1"/>
  <c r="R239" i="20" s="1"/>
  <c r="AC99" i="35"/>
  <c r="AD99" i="35" s="1"/>
  <c r="P98" i="26" s="1"/>
  <c r="P97" i="27" s="1"/>
  <c r="P297" i="20" s="1"/>
  <c r="R297" i="20" s="1"/>
  <c r="AT114" i="35"/>
  <c r="AR114" i="35"/>
  <c r="AS114" i="35" s="1"/>
  <c r="AR151" i="35"/>
  <c r="AS151" i="35" s="1"/>
  <c r="AT151" i="35"/>
  <c r="AR133" i="35"/>
  <c r="AS133" i="35" s="1"/>
  <c r="AT133" i="35"/>
  <c r="AT149" i="35"/>
  <c r="AR149" i="35"/>
  <c r="AS149" i="35" s="1"/>
  <c r="AT26" i="35"/>
  <c r="AR26" i="35"/>
  <c r="AS26" i="35" s="1"/>
  <c r="AC33" i="35"/>
  <c r="AD33" i="35" s="1"/>
  <c r="P32" i="26" s="1"/>
  <c r="P31" i="27" s="1"/>
  <c r="P231" i="20" s="1"/>
  <c r="R231" i="20" s="1"/>
  <c r="AR98" i="35"/>
  <c r="AS98" i="35" s="1"/>
  <c r="AT98" i="35"/>
  <c r="AT29" i="35"/>
  <c r="AR29" i="35"/>
  <c r="AS29" i="35" s="1"/>
  <c r="AT30" i="35"/>
  <c r="AR30" i="35"/>
  <c r="AS30" i="35" s="1"/>
  <c r="AT83" i="35"/>
  <c r="AR83" i="35"/>
  <c r="AS83" i="35" s="1"/>
  <c r="AT92" i="35"/>
  <c r="AR92" i="35"/>
  <c r="AS92" i="35" s="1"/>
  <c r="AC187" i="35"/>
  <c r="AD187" i="35" s="1"/>
  <c r="P186" i="26" s="1"/>
  <c r="P185" i="27" s="1"/>
  <c r="P385" i="20" s="1"/>
  <c r="R385" i="20" s="1"/>
  <c r="AT71" i="35"/>
  <c r="AR71" i="35"/>
  <c r="AS71" i="35" s="1"/>
  <c r="AC111" i="35"/>
  <c r="AD111" i="35" s="1"/>
  <c r="P110" i="26" s="1"/>
  <c r="P109" i="27" s="1"/>
  <c r="P309" i="20" s="1"/>
  <c r="R309" i="20" s="1"/>
  <c r="AC19" i="35"/>
  <c r="AD19" i="35" s="1"/>
  <c r="P18" i="26" s="1"/>
  <c r="P17" i="27" s="1"/>
  <c r="P217" i="20" s="1"/>
  <c r="R217" i="20" s="1"/>
  <c r="AR109" i="35"/>
  <c r="AS109" i="35" s="1"/>
  <c r="AT109" i="35"/>
  <c r="AT7" i="35"/>
  <c r="AR7" i="35"/>
  <c r="AS7" i="35" s="1"/>
  <c r="AT150" i="35"/>
  <c r="AR150" i="35"/>
  <c r="AS150" i="35" s="1"/>
  <c r="AC83" i="35"/>
  <c r="AD83" i="35" s="1"/>
  <c r="P82" i="26" s="1"/>
  <c r="P81" i="27" s="1"/>
  <c r="P281" i="20" s="1"/>
  <c r="R281" i="20" s="1"/>
  <c r="AT44" i="35"/>
  <c r="AR44" i="35"/>
  <c r="AS44" i="35" s="1"/>
  <c r="AR169" i="35"/>
  <c r="AS169" i="35" s="1"/>
  <c r="AT169" i="35"/>
  <c r="AR137" i="35"/>
  <c r="AS137" i="35" s="1"/>
  <c r="AT137" i="35"/>
  <c r="AR191" i="35"/>
  <c r="AS191" i="35" s="1"/>
  <c r="AT191" i="35"/>
  <c r="AT184" i="35"/>
  <c r="AR184" i="35"/>
  <c r="AS184" i="35" s="1"/>
  <c r="AR8" i="35"/>
  <c r="AS8" i="35" s="1"/>
  <c r="AT8" i="35"/>
  <c r="AT138" i="35"/>
  <c r="AR138" i="35"/>
  <c r="AS138" i="35" s="1"/>
  <c r="AT166" i="35"/>
  <c r="AR166" i="35"/>
  <c r="AS166" i="35" s="1"/>
  <c r="AC35" i="35"/>
  <c r="AD35" i="35" s="1"/>
  <c r="P34" i="26" s="1"/>
  <c r="P33" i="27" s="1"/>
  <c r="P233" i="20" s="1"/>
  <c r="R233" i="20" s="1"/>
  <c r="AR116" i="35"/>
  <c r="AS116" i="35" s="1"/>
  <c r="AT116" i="35"/>
  <c r="AT36" i="35"/>
  <c r="AR36" i="35"/>
  <c r="AS36" i="35" s="1"/>
  <c r="AR203" i="35"/>
  <c r="AS203" i="35" s="1"/>
  <c r="AT203" i="35"/>
  <c r="AC51" i="35"/>
  <c r="AD51" i="35" s="1"/>
  <c r="P50" i="26" s="1"/>
  <c r="P49" i="27" s="1"/>
  <c r="P249" i="20" s="1"/>
  <c r="R249" i="20" s="1"/>
  <c r="AC29" i="35"/>
  <c r="AD29" i="35" s="1"/>
  <c r="P28" i="26" s="1"/>
  <c r="P27" i="27" s="1"/>
  <c r="P227" i="20" s="1"/>
  <c r="R227" i="20" s="1"/>
  <c r="AT102" i="35"/>
  <c r="AR102" i="35"/>
  <c r="AS102" i="35" s="1"/>
  <c r="AT177" i="35"/>
  <c r="AR177" i="35"/>
  <c r="AS177" i="35" s="1"/>
  <c r="AC195" i="35"/>
  <c r="AD195" i="35" s="1"/>
  <c r="P194" i="26" s="1"/>
  <c r="P193" i="27" s="1"/>
  <c r="P393" i="20" s="1"/>
  <c r="R393" i="20" s="1"/>
  <c r="AR141" i="35"/>
  <c r="AS141" i="35" s="1"/>
  <c r="AT141" i="35"/>
  <c r="AT131" i="35"/>
  <c r="AR131" i="35"/>
  <c r="AS131" i="35" s="1"/>
  <c r="AT28" i="35"/>
  <c r="AR28" i="35"/>
  <c r="AS28" i="35" s="1"/>
  <c r="AT161" i="35"/>
  <c r="AR161" i="35"/>
  <c r="AS161" i="35" s="1"/>
  <c r="AR110" i="35"/>
  <c r="AS110" i="35" s="1"/>
  <c r="AT110" i="35"/>
  <c r="AR17" i="35"/>
  <c r="AS17" i="35" s="1"/>
  <c r="AT17" i="35"/>
  <c r="BL67" i="35"/>
  <c r="BJ67" i="35"/>
  <c r="BN67" i="35"/>
  <c r="BO67" i="35" s="1"/>
  <c r="BW67" i="35" s="1"/>
  <c r="BH67" i="35"/>
  <c r="BF67" i="35"/>
  <c r="BL46" i="35"/>
  <c r="BJ46" i="35"/>
  <c r="BH46" i="35"/>
  <c r="BN46" i="35"/>
  <c r="BO46" i="35" s="1"/>
  <c r="BW46" i="35" s="1"/>
  <c r="BF46" i="35"/>
  <c r="BN174" i="35"/>
  <c r="BO174" i="35" s="1"/>
  <c r="BW174" i="35" s="1"/>
  <c r="BJ174" i="35"/>
  <c r="BH174" i="35"/>
  <c r="BL174" i="35"/>
  <c r="BF174" i="35"/>
  <c r="BJ198" i="35"/>
  <c r="BH198" i="35"/>
  <c r="BL198" i="35"/>
  <c r="BF198" i="35"/>
  <c r="BN198" i="35"/>
  <c r="BO198" i="35" s="1"/>
  <c r="BW198" i="35" s="1"/>
  <c r="BN196" i="35"/>
  <c r="BO196" i="35" s="1"/>
  <c r="BW196" i="35" s="1"/>
  <c r="BJ196" i="35"/>
  <c r="BH196" i="35"/>
  <c r="BL196" i="35"/>
  <c r="BF196" i="35"/>
  <c r="BH73" i="35"/>
  <c r="BF73" i="35"/>
  <c r="BL73" i="35"/>
  <c r="BJ73" i="35"/>
  <c r="BN73" i="35"/>
  <c r="BO73" i="35" s="1"/>
  <c r="BW73" i="35" s="1"/>
  <c r="BN142" i="35"/>
  <c r="BO142" i="35" s="1"/>
  <c r="BW142" i="35" s="1"/>
  <c r="BJ142" i="35"/>
  <c r="BH142" i="35"/>
  <c r="BL142" i="35"/>
  <c r="BF142" i="35"/>
  <c r="BJ100" i="35"/>
  <c r="BH100" i="35"/>
  <c r="BL100" i="35"/>
  <c r="BF100" i="35"/>
  <c r="BN100" i="35"/>
  <c r="BO100" i="35" s="1"/>
  <c r="BW100" i="35" s="1"/>
  <c r="BN9" i="35"/>
  <c r="BO9" i="35" s="1"/>
  <c r="BW9" i="35" s="1"/>
  <c r="BJ9" i="35"/>
  <c r="BF9" i="35"/>
  <c r="BL9" i="35"/>
  <c r="BH9" i="35"/>
  <c r="BH162" i="35"/>
  <c r="BL162" i="35"/>
  <c r="BF162" i="35"/>
  <c r="BN162" i="35"/>
  <c r="BO162" i="35" s="1"/>
  <c r="BW162" i="35" s="1"/>
  <c r="BJ162" i="35"/>
  <c r="BN25" i="35"/>
  <c r="BO25" i="35" s="1"/>
  <c r="BW25" i="35" s="1"/>
  <c r="BJ25" i="35"/>
  <c r="BF25" i="35"/>
  <c r="BL25" i="35"/>
  <c r="BH25" i="35"/>
  <c r="BH194" i="35"/>
  <c r="BL194" i="35"/>
  <c r="BF194" i="35"/>
  <c r="BN194" i="35"/>
  <c r="BO194" i="35" s="1"/>
  <c r="BW194" i="35" s="1"/>
  <c r="BJ194" i="35"/>
  <c r="BF61" i="35"/>
  <c r="BJ61" i="35"/>
  <c r="BL61" i="35"/>
  <c r="BH61" i="35"/>
  <c r="BN61" i="35"/>
  <c r="BO61" i="35" s="1"/>
  <c r="BW61" i="35" s="1"/>
  <c r="BF105" i="35"/>
  <c r="BL105" i="35"/>
  <c r="BJ105" i="35"/>
  <c r="BN105" i="35"/>
  <c r="BO105" i="35" s="1"/>
  <c r="BW105" i="35" s="1"/>
  <c r="BH105" i="35"/>
  <c r="BH124" i="35"/>
  <c r="BL124" i="35"/>
  <c r="BF124" i="35"/>
  <c r="BN124" i="35"/>
  <c r="BO124" i="35" s="1"/>
  <c r="BW124" i="35" s="1"/>
  <c r="BJ124" i="35"/>
  <c r="BF41" i="35"/>
  <c r="BL41" i="35"/>
  <c r="BH41" i="35"/>
  <c r="BN41" i="35"/>
  <c r="BO41" i="35" s="1"/>
  <c r="BW41" i="35" s="1"/>
  <c r="BJ41" i="35"/>
  <c r="BL132" i="35"/>
  <c r="BF132" i="35"/>
  <c r="BN132" i="35"/>
  <c r="BO132" i="35" s="1"/>
  <c r="BW132" i="35" s="1"/>
  <c r="BJ132" i="35"/>
  <c r="BH132" i="35"/>
  <c r="BL21" i="35"/>
  <c r="BH21" i="35"/>
  <c r="BN21" i="35"/>
  <c r="BO21" i="35" s="1"/>
  <c r="BW21" i="35" s="1"/>
  <c r="BF21" i="35"/>
  <c r="BJ21" i="35"/>
  <c r="BF129" i="35"/>
  <c r="BL129" i="35"/>
  <c r="BJ129" i="35"/>
  <c r="BN129" i="35"/>
  <c r="BO129" i="35" s="1"/>
  <c r="BW129" i="35" s="1"/>
  <c r="BH129" i="35"/>
  <c r="BJ140" i="35"/>
  <c r="BH140" i="35"/>
  <c r="BL140" i="35"/>
  <c r="BF140" i="35"/>
  <c r="BN140" i="35"/>
  <c r="BO140" i="35" s="1"/>
  <c r="BW140" i="35" s="1"/>
  <c r="BN16" i="35"/>
  <c r="BO16" i="35" s="1"/>
  <c r="BW16" i="35" s="1"/>
  <c r="BH16" i="35"/>
  <c r="BF16" i="35"/>
  <c r="BL16" i="35"/>
  <c r="BJ16" i="35"/>
  <c r="BH95" i="35"/>
  <c r="BF95" i="35"/>
  <c r="BL95" i="35"/>
  <c r="BJ95" i="35"/>
  <c r="BN95" i="35"/>
  <c r="BO95" i="35" s="1"/>
  <c r="BW95" i="35" s="1"/>
  <c r="BJ23" i="35"/>
  <c r="BH23" i="35"/>
  <c r="BF23" i="35"/>
  <c r="BN23" i="35"/>
  <c r="BO23" i="35" s="1"/>
  <c r="BW23" i="35" s="1"/>
  <c r="BL23" i="35"/>
  <c r="BN5" i="35"/>
  <c r="BO5" i="35" s="1"/>
  <c r="BW5" i="35" s="1"/>
  <c r="BF5" i="35"/>
  <c r="BJ5" i="35"/>
  <c r="BL5" i="35"/>
  <c r="BH5" i="35"/>
  <c r="BN164" i="35"/>
  <c r="BO164" i="35" s="1"/>
  <c r="BW164" i="35" s="1"/>
  <c r="BJ164" i="35"/>
  <c r="BH164" i="35"/>
  <c r="BL164" i="35"/>
  <c r="BF164" i="35"/>
  <c r="BL91" i="35"/>
  <c r="BJ91" i="35"/>
  <c r="BN91" i="35"/>
  <c r="BO91" i="35" s="1"/>
  <c r="BW91" i="35" s="1"/>
  <c r="BH91" i="35"/>
  <c r="BF91" i="35"/>
  <c r="BL62" i="35"/>
  <c r="BF62" i="35"/>
  <c r="BN62" i="35"/>
  <c r="BO62" i="35" s="1"/>
  <c r="BW62" i="35" s="1"/>
  <c r="BJ62" i="35"/>
  <c r="BH62" i="35"/>
  <c r="BH204" i="35"/>
  <c r="BL204" i="35"/>
  <c r="BF204" i="35"/>
  <c r="BN204" i="35"/>
  <c r="BO204" i="35" s="1"/>
  <c r="BW204" i="35" s="1"/>
  <c r="BJ204" i="35"/>
  <c r="BN104" i="35"/>
  <c r="BO104" i="35" s="1"/>
  <c r="BW104" i="35" s="1"/>
  <c r="BJ104" i="35"/>
  <c r="BH104" i="35"/>
  <c r="BL104" i="35"/>
  <c r="BF104" i="35"/>
  <c r="BH170" i="35"/>
  <c r="BL170" i="35"/>
  <c r="BF170" i="35"/>
  <c r="BN170" i="35"/>
  <c r="BO170" i="35" s="1"/>
  <c r="BW170" i="35" s="1"/>
  <c r="BJ170" i="35"/>
  <c r="BH52" i="35"/>
  <c r="BF52" i="35"/>
  <c r="BL52" i="35"/>
  <c r="BJ52" i="35"/>
  <c r="BN52" i="35"/>
  <c r="BO52" i="35" s="1"/>
  <c r="BW52" i="35" s="1"/>
  <c r="BN66" i="35"/>
  <c r="BO66" i="35" s="1"/>
  <c r="BW66" i="35" s="1"/>
  <c r="BJ66" i="35"/>
  <c r="BH66" i="35"/>
  <c r="BL66" i="35"/>
  <c r="BF66" i="35"/>
  <c r="BJ78" i="35"/>
  <c r="BH78" i="35"/>
  <c r="BL78" i="35"/>
  <c r="BF78" i="35"/>
  <c r="BN78" i="35"/>
  <c r="BO78" i="35" s="1"/>
  <c r="BW78" i="35" s="1"/>
  <c r="BH24" i="35"/>
  <c r="BF24" i="35"/>
  <c r="BL24" i="35"/>
  <c r="BJ24" i="35"/>
  <c r="BN24" i="35"/>
  <c r="BO24" i="35" s="1"/>
  <c r="BW24" i="35" s="1"/>
  <c r="BH179" i="35"/>
  <c r="BF179" i="35"/>
  <c r="BL179" i="35"/>
  <c r="BJ179" i="35"/>
  <c r="BN179" i="35"/>
  <c r="BO179" i="35" s="1"/>
  <c r="BW179" i="35" s="1"/>
  <c r="BN154" i="35"/>
  <c r="BO154" i="35" s="1"/>
  <c r="BW154" i="35" s="1"/>
  <c r="BJ154" i="35"/>
  <c r="BH154" i="35"/>
  <c r="BL154" i="35"/>
  <c r="BF154" i="35"/>
  <c r="BL12" i="35"/>
  <c r="BJ12" i="35"/>
  <c r="BN12" i="35"/>
  <c r="BO12" i="35" s="1"/>
  <c r="BW12" i="35" s="1"/>
  <c r="BH12" i="35"/>
  <c r="BF12" i="35"/>
  <c r="BF155" i="35"/>
  <c r="BL155" i="35"/>
  <c r="BJ155" i="35"/>
  <c r="BN155" i="35"/>
  <c r="BO155" i="35" s="1"/>
  <c r="BW155" i="35" s="1"/>
  <c r="BH155" i="35"/>
  <c r="BF201" i="35"/>
  <c r="BL201" i="35"/>
  <c r="BJ201" i="35"/>
  <c r="BN201" i="35"/>
  <c r="BO201" i="35" s="1"/>
  <c r="BW201" i="35" s="1"/>
  <c r="BH201" i="35"/>
  <c r="BL165" i="35"/>
  <c r="BJ165" i="35"/>
  <c r="BN165" i="35"/>
  <c r="BO165" i="35" s="1"/>
  <c r="BW165" i="35" s="1"/>
  <c r="BH165" i="35"/>
  <c r="BF165" i="35"/>
  <c r="BH176" i="35"/>
  <c r="BL176" i="35"/>
  <c r="BF176" i="35"/>
  <c r="BN176" i="35"/>
  <c r="BO176" i="35" s="1"/>
  <c r="BW176" i="35" s="1"/>
  <c r="BJ176" i="35"/>
  <c r="BH77" i="35"/>
  <c r="BF77" i="35"/>
  <c r="BL77" i="35"/>
  <c r="BJ77" i="35"/>
  <c r="BN77" i="35"/>
  <c r="BO77" i="35" s="1"/>
  <c r="BW77" i="35" s="1"/>
  <c r="BN193" i="35"/>
  <c r="BO193" i="35" s="1"/>
  <c r="BW193" i="35" s="1"/>
  <c r="BH193" i="35"/>
  <c r="BF193" i="35"/>
  <c r="BL193" i="35"/>
  <c r="BJ193" i="35"/>
  <c r="BN82" i="35"/>
  <c r="BO82" i="35" s="1"/>
  <c r="BW82" i="35" s="1"/>
  <c r="BJ82" i="35"/>
  <c r="BL82" i="35"/>
  <c r="BF82" i="35"/>
  <c r="BH82" i="35"/>
  <c r="BL153" i="35"/>
  <c r="BJ153" i="35"/>
  <c r="BN153" i="35"/>
  <c r="BO153" i="35" s="1"/>
  <c r="BW153" i="35" s="1"/>
  <c r="BH153" i="35"/>
  <c r="BF153" i="35"/>
  <c r="BH192" i="35"/>
  <c r="BL192" i="35"/>
  <c r="BF192" i="35"/>
  <c r="BJ192" i="35"/>
  <c r="BN192" i="35"/>
  <c r="BO192" i="35" s="1"/>
  <c r="BW192" i="35" s="1"/>
  <c r="BN172" i="35"/>
  <c r="BO172" i="35" s="1"/>
  <c r="BW172" i="35" s="1"/>
  <c r="BJ172" i="35"/>
  <c r="BH172" i="35"/>
  <c r="BL172" i="35"/>
  <c r="BF172" i="35"/>
  <c r="BN121" i="35"/>
  <c r="BO121" i="35" s="1"/>
  <c r="BW121" i="35" s="1"/>
  <c r="BH121" i="35"/>
  <c r="BF121" i="35"/>
  <c r="BL121" i="35"/>
  <c r="BJ121" i="35"/>
  <c r="BL156" i="35"/>
  <c r="BF156" i="35"/>
  <c r="BN156" i="35"/>
  <c r="BO156" i="35" s="1"/>
  <c r="BW156" i="35" s="1"/>
  <c r="BJ156" i="35"/>
  <c r="BH156" i="35"/>
  <c r="BJ45" i="35"/>
  <c r="BL45" i="35"/>
  <c r="BH45" i="35"/>
  <c r="BN45" i="35"/>
  <c r="BO45" i="35" s="1"/>
  <c r="BW45" i="35" s="1"/>
  <c r="BF45" i="35"/>
  <c r="BN189" i="35"/>
  <c r="BO189" i="35" s="1"/>
  <c r="BW189" i="35" s="1"/>
  <c r="BH189" i="35"/>
  <c r="BF189" i="35"/>
  <c r="BL189" i="35"/>
  <c r="BJ189" i="35"/>
  <c r="BL55" i="35"/>
  <c r="BF55" i="35"/>
  <c r="BJ55" i="35"/>
  <c r="BN55" i="35"/>
  <c r="BO55" i="35" s="1"/>
  <c r="BW55" i="35" s="1"/>
  <c r="BH55" i="35"/>
  <c r="BL111" i="35"/>
  <c r="BJ111" i="35"/>
  <c r="BN111" i="35"/>
  <c r="BO111" i="35" s="1"/>
  <c r="BW111" i="35" s="1"/>
  <c r="BH111" i="35"/>
  <c r="BF111" i="35"/>
  <c r="BH76" i="35"/>
  <c r="BL76" i="35"/>
  <c r="BF76" i="35"/>
  <c r="BN76" i="35"/>
  <c r="BO76" i="35" s="1"/>
  <c r="BW76" i="35" s="1"/>
  <c r="BJ76" i="35"/>
  <c r="BL122" i="35"/>
  <c r="BF122" i="35"/>
  <c r="BN122" i="35"/>
  <c r="BO122" i="35" s="1"/>
  <c r="BW122" i="35" s="1"/>
  <c r="BJ122" i="35"/>
  <c r="BH122" i="35"/>
  <c r="BJ84" i="35"/>
  <c r="BH84" i="35"/>
  <c r="BL84" i="35"/>
  <c r="BF84" i="35"/>
  <c r="BN84" i="35"/>
  <c r="BO84" i="35" s="1"/>
  <c r="BW84" i="35" s="1"/>
  <c r="BJ134" i="35"/>
  <c r="BH134" i="35"/>
  <c r="BL134" i="35"/>
  <c r="BF134" i="35"/>
  <c r="BN134" i="35"/>
  <c r="BO134" i="35" s="1"/>
  <c r="BW134" i="35" s="1"/>
  <c r="BL90" i="35"/>
  <c r="BF90" i="35"/>
  <c r="BN90" i="35"/>
  <c r="BO90" i="35" s="1"/>
  <c r="BW90" i="35" s="1"/>
  <c r="BJ90" i="35"/>
  <c r="BH90" i="35"/>
  <c r="BN195" i="35"/>
  <c r="BO195" i="35" s="1"/>
  <c r="BW195" i="35" s="1"/>
  <c r="BH195" i="35"/>
  <c r="BF195" i="35"/>
  <c r="BL195" i="35"/>
  <c r="BJ195" i="35"/>
  <c r="BL94" i="35"/>
  <c r="BF94" i="35"/>
  <c r="BN94" i="35"/>
  <c r="BO94" i="35" s="1"/>
  <c r="BW94" i="35" s="1"/>
  <c r="BJ94" i="35"/>
  <c r="BH94" i="35"/>
  <c r="BF103" i="35"/>
  <c r="BL103" i="35"/>
  <c r="BJ103" i="35"/>
  <c r="BN103" i="35"/>
  <c r="BO103" i="35" s="1"/>
  <c r="BW103" i="35" s="1"/>
  <c r="BH103" i="35"/>
  <c r="BN74" i="35"/>
  <c r="BO74" i="35" s="1"/>
  <c r="BW74" i="35" s="1"/>
  <c r="BJ74" i="35"/>
  <c r="BH74" i="35"/>
  <c r="BL74" i="35"/>
  <c r="BF74" i="35"/>
  <c r="BH114" i="35"/>
  <c r="BL114" i="35"/>
  <c r="BF114" i="35"/>
  <c r="BN114" i="35"/>
  <c r="BO114" i="35" s="1"/>
  <c r="BW114" i="35" s="1"/>
  <c r="BJ114" i="35"/>
  <c r="BH151" i="35"/>
  <c r="BF151" i="35"/>
  <c r="BL151" i="35"/>
  <c r="BJ151" i="35"/>
  <c r="BN151" i="35"/>
  <c r="BO151" i="35" s="1"/>
  <c r="BW151" i="35" s="1"/>
  <c r="BF133" i="35"/>
  <c r="BL133" i="35"/>
  <c r="BJ133" i="35"/>
  <c r="BN133" i="35"/>
  <c r="BO133" i="35" s="1"/>
  <c r="BW133" i="35" s="1"/>
  <c r="BH133" i="35"/>
  <c r="BH149" i="35"/>
  <c r="BF149" i="35"/>
  <c r="BL149" i="35"/>
  <c r="BJ149" i="35"/>
  <c r="BN149" i="35"/>
  <c r="BO149" i="35" s="1"/>
  <c r="BW149" i="35" s="1"/>
  <c r="BJ26" i="35"/>
  <c r="BH26" i="35"/>
  <c r="BL26" i="35"/>
  <c r="BF26" i="35"/>
  <c r="BN26" i="35"/>
  <c r="BO26" i="35" s="1"/>
  <c r="BW26" i="35" s="1"/>
  <c r="BJ98" i="35"/>
  <c r="BF98" i="35"/>
  <c r="BH98" i="35"/>
  <c r="BL98" i="35"/>
  <c r="BN98" i="35"/>
  <c r="BO98" i="35" s="1"/>
  <c r="BW98" i="35" s="1"/>
  <c r="BF29" i="35"/>
  <c r="BJ29" i="35"/>
  <c r="BL29" i="35"/>
  <c r="BH29" i="35"/>
  <c r="BN29" i="35"/>
  <c r="BO29" i="35" s="1"/>
  <c r="BW29" i="35" s="1"/>
  <c r="BH30" i="35"/>
  <c r="BL30" i="35"/>
  <c r="BF30" i="35"/>
  <c r="BN30" i="35"/>
  <c r="BO30" i="35" s="1"/>
  <c r="BW30" i="35" s="1"/>
  <c r="BJ30" i="35"/>
  <c r="BN83" i="35"/>
  <c r="BO83" i="35" s="1"/>
  <c r="BW83" i="35" s="1"/>
  <c r="BH83" i="35"/>
  <c r="BF83" i="35"/>
  <c r="BL83" i="35"/>
  <c r="BJ83" i="35"/>
  <c r="BJ92" i="35"/>
  <c r="BH92" i="35"/>
  <c r="BL92" i="35"/>
  <c r="BF92" i="35"/>
  <c r="BN92" i="35"/>
  <c r="BO92" i="35" s="1"/>
  <c r="BW92" i="35" s="1"/>
  <c r="BF71" i="35"/>
  <c r="BL71" i="35"/>
  <c r="BJ71" i="35"/>
  <c r="BN71" i="35"/>
  <c r="BO71" i="35" s="1"/>
  <c r="BW71" i="35" s="1"/>
  <c r="BH71" i="35"/>
  <c r="BN109" i="35"/>
  <c r="BO109" i="35" s="1"/>
  <c r="BW109" i="35" s="1"/>
  <c r="BH109" i="35"/>
  <c r="BF109" i="35"/>
  <c r="BL109" i="35"/>
  <c r="BJ109" i="35"/>
  <c r="BN7" i="35"/>
  <c r="BO7" i="35" s="1"/>
  <c r="BW7" i="35" s="1"/>
  <c r="BJ7" i="35"/>
  <c r="BH7" i="35"/>
  <c r="BL7" i="35"/>
  <c r="BF7" i="35"/>
  <c r="BL150" i="35"/>
  <c r="BF150" i="35"/>
  <c r="BN150" i="35"/>
  <c r="BO150" i="35" s="1"/>
  <c r="BW150" i="35" s="1"/>
  <c r="BJ150" i="35"/>
  <c r="BH150" i="35"/>
  <c r="BF44" i="35"/>
  <c r="BL44" i="35"/>
  <c r="BJ44" i="35"/>
  <c r="BN44" i="35"/>
  <c r="BO44" i="35" s="1"/>
  <c r="BW44" i="35" s="1"/>
  <c r="BH44" i="35"/>
  <c r="BL169" i="35"/>
  <c r="BJ169" i="35"/>
  <c r="BN169" i="35"/>
  <c r="BO169" i="35" s="1"/>
  <c r="BW169" i="35" s="1"/>
  <c r="BH169" i="35"/>
  <c r="BF169" i="35"/>
  <c r="BL137" i="35"/>
  <c r="BJ137" i="35"/>
  <c r="BN137" i="35"/>
  <c r="BO137" i="35" s="1"/>
  <c r="BW137" i="35" s="1"/>
  <c r="BH137" i="35"/>
  <c r="BF137" i="35"/>
  <c r="BN191" i="35"/>
  <c r="BO191" i="35" s="1"/>
  <c r="BW191" i="35" s="1"/>
  <c r="BH191" i="35"/>
  <c r="BF191" i="35"/>
  <c r="BL191" i="35"/>
  <c r="BJ191" i="35"/>
  <c r="BL184" i="35"/>
  <c r="BF184" i="35"/>
  <c r="BN184" i="35"/>
  <c r="BO184" i="35" s="1"/>
  <c r="BW184" i="35" s="1"/>
  <c r="BJ184" i="35"/>
  <c r="BH184" i="35"/>
  <c r="BF8" i="35"/>
  <c r="BL8" i="35"/>
  <c r="BJ8" i="35"/>
  <c r="BN8" i="35"/>
  <c r="BO8" i="35" s="1"/>
  <c r="BW8" i="35" s="1"/>
  <c r="BH8" i="35"/>
  <c r="BL138" i="35"/>
  <c r="BF138" i="35"/>
  <c r="BN138" i="35"/>
  <c r="BO138" i="35" s="1"/>
  <c r="BW138" i="35" s="1"/>
  <c r="BJ138" i="35"/>
  <c r="BH138" i="35"/>
  <c r="BN166" i="35"/>
  <c r="BO166" i="35" s="1"/>
  <c r="BW166" i="35" s="1"/>
  <c r="BJ166" i="35"/>
  <c r="BH166" i="35"/>
  <c r="BL166" i="35"/>
  <c r="BF166" i="35"/>
  <c r="BL116" i="35"/>
  <c r="BF116" i="35"/>
  <c r="BN116" i="35"/>
  <c r="BO116" i="35" s="1"/>
  <c r="BW116" i="35" s="1"/>
  <c r="BJ116" i="35"/>
  <c r="BH116" i="35"/>
  <c r="BL36" i="35"/>
  <c r="BJ36" i="35"/>
  <c r="BN36" i="35"/>
  <c r="BO36" i="35" s="1"/>
  <c r="BW36" i="35" s="1"/>
  <c r="BH36" i="35"/>
  <c r="BF36" i="35"/>
  <c r="BL203" i="35"/>
  <c r="BJ203" i="35"/>
  <c r="BN203" i="35"/>
  <c r="BO203" i="35" s="1"/>
  <c r="BW203" i="35" s="1"/>
  <c r="BH203" i="35"/>
  <c r="BF203" i="35"/>
  <c r="BJ102" i="35"/>
  <c r="BH102" i="35"/>
  <c r="BL102" i="35"/>
  <c r="BF102" i="35"/>
  <c r="BN102" i="35"/>
  <c r="BO102" i="35" s="1"/>
  <c r="BW102" i="35" s="1"/>
  <c r="BH177" i="35"/>
  <c r="BF177" i="35"/>
  <c r="BL177" i="35"/>
  <c r="BJ177" i="35"/>
  <c r="BN177" i="35"/>
  <c r="BO177" i="35" s="1"/>
  <c r="BW177" i="35" s="1"/>
  <c r="BF141" i="35"/>
  <c r="BL141" i="35"/>
  <c r="BJ141" i="35"/>
  <c r="BN141" i="35"/>
  <c r="BO141" i="35" s="1"/>
  <c r="BW141" i="35" s="1"/>
  <c r="BH141" i="35"/>
  <c r="BH131" i="35"/>
  <c r="BF131" i="35"/>
  <c r="BL131" i="35"/>
  <c r="BJ131" i="35"/>
  <c r="BN131" i="35"/>
  <c r="BO131" i="35" s="1"/>
  <c r="BW131" i="35" s="1"/>
  <c r="BN28" i="35"/>
  <c r="BO28" i="35" s="1"/>
  <c r="BW28" i="35" s="1"/>
  <c r="BH28" i="35"/>
  <c r="BF28" i="35"/>
  <c r="BL28" i="35"/>
  <c r="BJ28" i="35"/>
  <c r="BN161" i="35"/>
  <c r="BO161" i="35" s="1"/>
  <c r="BW161" i="35" s="1"/>
  <c r="BH161" i="35"/>
  <c r="BF161" i="35"/>
  <c r="BL161" i="35"/>
  <c r="BJ161" i="35"/>
  <c r="BL110" i="35"/>
  <c r="BF110" i="35"/>
  <c r="BN110" i="35"/>
  <c r="BO110" i="35" s="1"/>
  <c r="BW110" i="35" s="1"/>
  <c r="BJ110" i="35"/>
  <c r="BH110" i="35"/>
  <c r="BN17" i="35"/>
  <c r="BO17" i="35" s="1"/>
  <c r="BW17" i="35" s="1"/>
  <c r="BJ17" i="35"/>
  <c r="BF17" i="35"/>
  <c r="BL17" i="35"/>
  <c r="BH17" i="35"/>
  <c r="A3" i="28"/>
  <c r="D3" i="46"/>
  <c r="C125" i="57"/>
  <c r="C58" i="57" s="1"/>
  <c r="AB6" i="57" s="1"/>
  <c r="AO60" i="29"/>
  <c r="AW60" i="29" s="1"/>
  <c r="AM60" i="29"/>
  <c r="AO131" i="29"/>
  <c r="AW131" i="29" s="1"/>
  <c r="AM131" i="29"/>
  <c r="AO197" i="29"/>
  <c r="AW197" i="29" s="1"/>
  <c r="AM197" i="29"/>
  <c r="X29" i="29"/>
  <c r="AB29" i="29" s="1"/>
  <c r="W29" i="29"/>
  <c r="AM57" i="29"/>
  <c r="AO57" i="29"/>
  <c r="AW57" i="29" s="1"/>
  <c r="AO61" i="29"/>
  <c r="AW61" i="29" s="1"/>
  <c r="AM61" i="29"/>
  <c r="AM140" i="29"/>
  <c r="AO140" i="29"/>
  <c r="AW140" i="29" s="1"/>
  <c r="X85" i="29"/>
  <c r="AB85" i="29" s="1"/>
  <c r="W85" i="29"/>
  <c r="AM105" i="29"/>
  <c r="AO105" i="29"/>
  <c r="AW105" i="29" s="1"/>
  <c r="AO157" i="29"/>
  <c r="AW157" i="29" s="1"/>
  <c r="AM157" i="29"/>
  <c r="X74" i="29"/>
  <c r="AB74" i="29" s="1"/>
  <c r="W74" i="29"/>
  <c r="X42" i="29"/>
  <c r="AB42" i="29" s="1"/>
  <c r="W42" i="29"/>
  <c r="AM31" i="29"/>
  <c r="AO31" i="29"/>
  <c r="AW31" i="29" s="1"/>
  <c r="X45" i="29"/>
  <c r="AB45" i="29" s="1"/>
  <c r="W45" i="29"/>
  <c r="AO19" i="29"/>
  <c r="AW19" i="29" s="1"/>
  <c r="AM19" i="29"/>
  <c r="X147" i="29"/>
  <c r="AB147" i="29" s="1"/>
  <c r="W147" i="29"/>
  <c r="X113" i="29"/>
  <c r="AB113" i="29" s="1"/>
  <c r="W113" i="29"/>
  <c r="X115" i="29"/>
  <c r="AB115" i="29" s="1"/>
  <c r="W115" i="29"/>
  <c r="X118" i="29"/>
  <c r="AB118" i="29" s="1"/>
  <c r="W118" i="29"/>
  <c r="X71" i="29"/>
  <c r="AB71" i="29" s="1"/>
  <c r="W71" i="29"/>
  <c r="X89" i="29"/>
  <c r="AB89" i="29" s="1"/>
  <c r="W89" i="29"/>
  <c r="W24" i="29"/>
  <c r="X24" i="29"/>
  <c r="AB24" i="29" s="1"/>
  <c r="W106" i="29"/>
  <c r="X106" i="29"/>
  <c r="AB106" i="29" s="1"/>
  <c r="W48" i="29"/>
  <c r="X48" i="29"/>
  <c r="AB48" i="29" s="1"/>
  <c r="X164" i="29"/>
  <c r="AB164" i="29" s="1"/>
  <c r="W164" i="29"/>
  <c r="X122" i="29"/>
  <c r="AB122" i="29" s="1"/>
  <c r="W122" i="29"/>
  <c r="X46" i="29"/>
  <c r="AB46" i="29" s="1"/>
  <c r="W46" i="29"/>
  <c r="W172" i="29"/>
  <c r="X172" i="29"/>
  <c r="AB172" i="29" s="1"/>
  <c r="X61" i="29"/>
  <c r="AB61" i="29" s="1"/>
  <c r="W61" i="29"/>
  <c r="X14" i="29"/>
  <c r="AB14" i="29" s="1"/>
  <c r="W14" i="29"/>
  <c r="X201" i="29"/>
  <c r="AB201" i="29" s="1"/>
  <c r="W201" i="29"/>
  <c r="X157" i="29"/>
  <c r="AB157" i="29" s="1"/>
  <c r="W157" i="29"/>
  <c r="X4" i="29"/>
  <c r="AB4" i="29" s="1"/>
  <c r="W4" i="29"/>
  <c r="X180" i="29"/>
  <c r="AB180" i="29" s="1"/>
  <c r="W180" i="29"/>
  <c r="AM7" i="29"/>
  <c r="AO7" i="29"/>
  <c r="AW7" i="29" s="1"/>
  <c r="AO126" i="29"/>
  <c r="AW126" i="29" s="1"/>
  <c r="AM126" i="29"/>
  <c r="X90" i="29"/>
  <c r="AB90" i="29" s="1"/>
  <c r="W90" i="29"/>
  <c r="X162" i="29"/>
  <c r="AB162" i="29" s="1"/>
  <c r="W162" i="29"/>
  <c r="AM58" i="29"/>
  <c r="AO58" i="29"/>
  <c r="AW58" i="29" s="1"/>
  <c r="AO123" i="29"/>
  <c r="AW123" i="29" s="1"/>
  <c r="AM123" i="29"/>
  <c r="AM200" i="29"/>
  <c r="AO200" i="29"/>
  <c r="AW200" i="29" s="1"/>
  <c r="X53" i="29"/>
  <c r="AB53" i="29" s="1"/>
  <c r="W53" i="29"/>
  <c r="AO13" i="29"/>
  <c r="AW13" i="29" s="1"/>
  <c r="AM13" i="29"/>
  <c r="X18" i="29"/>
  <c r="AB18" i="29" s="1"/>
  <c r="W18" i="29"/>
  <c r="AO86" i="29"/>
  <c r="AW86" i="29" s="1"/>
  <c r="AM86" i="29"/>
  <c r="AO32" i="29"/>
  <c r="AW32" i="29" s="1"/>
  <c r="AM32" i="29"/>
  <c r="X127" i="29"/>
  <c r="AB127" i="29" s="1"/>
  <c r="W127" i="29"/>
  <c r="AO5" i="29"/>
  <c r="AW5" i="29" s="1"/>
  <c r="AM5" i="29"/>
  <c r="AO199" i="29"/>
  <c r="AW199" i="29" s="1"/>
  <c r="AM199" i="29"/>
  <c r="AO156" i="29"/>
  <c r="AW156" i="29" s="1"/>
  <c r="AM156" i="29"/>
  <c r="AO166" i="29"/>
  <c r="AW166" i="29" s="1"/>
  <c r="AM166" i="29"/>
  <c r="AO36" i="29"/>
  <c r="AW36" i="29" s="1"/>
  <c r="AM36" i="29"/>
  <c r="AO185" i="29"/>
  <c r="AW185" i="29" s="1"/>
  <c r="AM185" i="29"/>
  <c r="AO112" i="29"/>
  <c r="AW112" i="29" s="1"/>
  <c r="AM112" i="29"/>
  <c r="X170" i="29"/>
  <c r="AB170" i="29" s="1"/>
  <c r="W170" i="29"/>
  <c r="AO4" i="29"/>
  <c r="AW4" i="29" s="1"/>
  <c r="AM4" i="29"/>
  <c r="X50" i="29"/>
  <c r="AB50" i="29" s="1"/>
  <c r="W50" i="29"/>
  <c r="X181" i="29"/>
  <c r="AB181" i="29" s="1"/>
  <c r="W181" i="29"/>
  <c r="X73" i="29"/>
  <c r="AB73" i="29" s="1"/>
  <c r="W73" i="29"/>
  <c r="W9" i="29"/>
  <c r="X9" i="29"/>
  <c r="AB9" i="29" s="1"/>
  <c r="X135" i="29"/>
  <c r="AB135" i="29" s="1"/>
  <c r="W135" i="29"/>
  <c r="AO94" i="29"/>
  <c r="AW94" i="29" s="1"/>
  <c r="AM94" i="29"/>
  <c r="AO34" i="29"/>
  <c r="AW34" i="29" s="1"/>
  <c r="AM34" i="29"/>
  <c r="X123" i="29"/>
  <c r="AB123" i="29" s="1"/>
  <c r="W123" i="29"/>
  <c r="X62" i="29"/>
  <c r="AB62" i="29" s="1"/>
  <c r="W62" i="29"/>
  <c r="AO83" i="29"/>
  <c r="AW83" i="29" s="1"/>
  <c r="AM83" i="29"/>
  <c r="W152" i="29"/>
  <c r="X152" i="29"/>
  <c r="AB152" i="29" s="1"/>
  <c r="X64" i="29"/>
  <c r="AB64" i="29" s="1"/>
  <c r="W64" i="29"/>
  <c r="AO124" i="29"/>
  <c r="AW124" i="29" s="1"/>
  <c r="AM124" i="29"/>
  <c r="X66" i="29"/>
  <c r="AB66" i="29" s="1"/>
  <c r="W66" i="29"/>
  <c r="X199" i="29"/>
  <c r="AB199" i="29" s="1"/>
  <c r="W199" i="29"/>
  <c r="X98" i="29"/>
  <c r="AB98" i="29" s="1"/>
  <c r="W98" i="29"/>
  <c r="X101" i="29"/>
  <c r="AB101" i="29" s="1"/>
  <c r="W101" i="29"/>
  <c r="X36" i="29"/>
  <c r="AB36" i="29" s="1"/>
  <c r="W36" i="29"/>
  <c r="X185" i="29"/>
  <c r="AB185" i="29" s="1"/>
  <c r="W185" i="29"/>
  <c r="X44" i="29"/>
  <c r="AB44" i="29" s="1"/>
  <c r="W44" i="29"/>
  <c r="W88" i="29"/>
  <c r="X88" i="29"/>
  <c r="AB88" i="29" s="1"/>
  <c r="X77" i="29"/>
  <c r="AB77" i="29" s="1"/>
  <c r="W77" i="29"/>
  <c r="X12" i="29"/>
  <c r="AB12" i="29" s="1"/>
  <c r="W12" i="29"/>
  <c r="X81" i="29"/>
  <c r="AB81" i="29" s="1"/>
  <c r="W81" i="29"/>
  <c r="X87" i="29"/>
  <c r="AB87" i="29" s="1"/>
  <c r="W87" i="29"/>
  <c r="AM49" i="29"/>
  <c r="AO49" i="29"/>
  <c r="AW49" i="29" s="1"/>
  <c r="AO117" i="29"/>
  <c r="AW117" i="29" s="1"/>
  <c r="AM117" i="29"/>
  <c r="AO75" i="29"/>
  <c r="AW75" i="29" s="1"/>
  <c r="AM75" i="29"/>
  <c r="AO65" i="29"/>
  <c r="AW65" i="29" s="1"/>
  <c r="AM65" i="29"/>
  <c r="X153" i="29"/>
  <c r="AB153" i="29" s="1"/>
  <c r="W153" i="29"/>
  <c r="X84" i="29"/>
  <c r="AB84" i="29" s="1"/>
  <c r="W84" i="29"/>
  <c r="X94" i="29"/>
  <c r="AB94" i="29" s="1"/>
  <c r="W94" i="29"/>
  <c r="X34" i="29"/>
  <c r="AB34" i="29" s="1"/>
  <c r="W34" i="29"/>
  <c r="X102" i="29"/>
  <c r="AB102" i="29" s="1"/>
  <c r="W102" i="29"/>
  <c r="W184" i="29"/>
  <c r="X184" i="29"/>
  <c r="AB184" i="29" s="1"/>
  <c r="X186" i="29"/>
  <c r="AB186" i="29" s="1"/>
  <c r="W186" i="29"/>
  <c r="AO158" i="29"/>
  <c r="AW158" i="29" s="1"/>
  <c r="AM158" i="29"/>
  <c r="AO178" i="29"/>
  <c r="AW178" i="29" s="1"/>
  <c r="AM178" i="29"/>
  <c r="X183" i="29"/>
  <c r="AB183" i="29" s="1"/>
  <c r="W183" i="29"/>
  <c r="AM137" i="29"/>
  <c r="AO137" i="29"/>
  <c r="AW137" i="29" s="1"/>
  <c r="AO11" i="29"/>
  <c r="AW11" i="29" s="1"/>
  <c r="AM11" i="29"/>
  <c r="AO129" i="29"/>
  <c r="AW129" i="29" s="1"/>
  <c r="AM129" i="29"/>
  <c r="AO24" i="29"/>
  <c r="AW24" i="29" s="1"/>
  <c r="AM24" i="29"/>
  <c r="AO107" i="29"/>
  <c r="AW107" i="29" s="1"/>
  <c r="AM107" i="29"/>
  <c r="AM103" i="29"/>
  <c r="AO103" i="29"/>
  <c r="AW103" i="29" s="1"/>
  <c r="AM164" i="29"/>
  <c r="AO164" i="29"/>
  <c r="AW164" i="29" s="1"/>
  <c r="AM46" i="29"/>
  <c r="AO46" i="29"/>
  <c r="AW46" i="29" s="1"/>
  <c r="AO191" i="29"/>
  <c r="AW191" i="29" s="1"/>
  <c r="AM191" i="29"/>
  <c r="AO14" i="29"/>
  <c r="AW14" i="29" s="1"/>
  <c r="AM14" i="29"/>
  <c r="X49" i="29"/>
  <c r="AB49" i="29" s="1"/>
  <c r="W49" i="29"/>
  <c r="X117" i="29"/>
  <c r="AB117" i="29" s="1"/>
  <c r="W117" i="29"/>
  <c r="X116" i="29"/>
  <c r="AB116" i="29" s="1"/>
  <c r="W116" i="29"/>
  <c r="X189" i="29"/>
  <c r="AB189" i="29" s="1"/>
  <c r="W189" i="29"/>
  <c r="X65" i="29"/>
  <c r="AB65" i="29" s="1"/>
  <c r="W65" i="29"/>
  <c r="X67" i="29"/>
  <c r="AB67" i="29" s="1"/>
  <c r="W67" i="29"/>
  <c r="X198" i="29"/>
  <c r="AB198" i="29" s="1"/>
  <c r="W198" i="29"/>
  <c r="AO96" i="29"/>
  <c r="AW96" i="29" s="1"/>
  <c r="AM96" i="29"/>
  <c r="W120" i="29"/>
  <c r="X120" i="29"/>
  <c r="AB120" i="29" s="1"/>
  <c r="X15" i="29"/>
  <c r="AB15" i="29" s="1"/>
  <c r="W15" i="29"/>
  <c r="X145" i="29"/>
  <c r="AB145" i="29" s="1"/>
  <c r="W145" i="29"/>
  <c r="X11" i="29"/>
  <c r="AB11" i="29" s="1"/>
  <c r="W11" i="29"/>
  <c r="X60" i="29"/>
  <c r="AB60" i="29" s="1"/>
  <c r="W60" i="29"/>
  <c r="W129" i="29"/>
  <c r="X129" i="29"/>
  <c r="AB129" i="29" s="1"/>
  <c r="X161" i="29"/>
  <c r="AB161" i="29" s="1"/>
  <c r="W161" i="29"/>
  <c r="W144" i="29"/>
  <c r="X144" i="29"/>
  <c r="AB144" i="29" s="1"/>
  <c r="X57" i="29"/>
  <c r="AB57" i="29" s="1"/>
  <c r="W57" i="29"/>
  <c r="W111" i="29"/>
  <c r="X111" i="29"/>
  <c r="AB111" i="29" s="1"/>
  <c r="X17" i="29"/>
  <c r="AB17" i="29" s="1"/>
  <c r="W17" i="29"/>
  <c r="X16" i="29"/>
  <c r="AB16" i="29" s="1"/>
  <c r="W16" i="29"/>
  <c r="AM85" i="29"/>
  <c r="AO85" i="29"/>
  <c r="AW85" i="29" s="1"/>
  <c r="AO23" i="29"/>
  <c r="AW23" i="29" s="1"/>
  <c r="AM23" i="29"/>
  <c r="X35" i="29"/>
  <c r="AB35" i="29" s="1"/>
  <c r="W35" i="29"/>
  <c r="AO181" i="29"/>
  <c r="AW181" i="29" s="1"/>
  <c r="AM181" i="29"/>
  <c r="AO73" i="29"/>
  <c r="AW73" i="29" s="1"/>
  <c r="AM73" i="29"/>
  <c r="AM42" i="29"/>
  <c r="AO42" i="29"/>
  <c r="AW42" i="29" s="1"/>
  <c r="X165" i="29"/>
  <c r="AB165" i="29" s="1"/>
  <c r="W165" i="29"/>
  <c r="X47" i="29"/>
  <c r="AB47" i="29" s="1"/>
  <c r="W47" i="29"/>
  <c r="AO51" i="29"/>
  <c r="AW51" i="29" s="1"/>
  <c r="AM51" i="29"/>
  <c r="AO64" i="29"/>
  <c r="AW64" i="29" s="1"/>
  <c r="AM64" i="29"/>
  <c r="AM182" i="29"/>
  <c r="AO182" i="29"/>
  <c r="AW182" i="29" s="1"/>
  <c r="AO8" i="29"/>
  <c r="AW8" i="29" s="1"/>
  <c r="AM8" i="29"/>
  <c r="AO195" i="29"/>
  <c r="AW195" i="29" s="1"/>
  <c r="AM195" i="29"/>
  <c r="AO69" i="29"/>
  <c r="AW69" i="29" s="1"/>
  <c r="AM69" i="29"/>
  <c r="X93" i="29"/>
  <c r="AB93" i="29" s="1"/>
  <c r="W93" i="29"/>
  <c r="AO159" i="29"/>
  <c r="AW159" i="29" s="1"/>
  <c r="AM159" i="29"/>
  <c r="AO101" i="29"/>
  <c r="AW101" i="29" s="1"/>
  <c r="AM101" i="29"/>
  <c r="AO174" i="29"/>
  <c r="AW174" i="29" s="1"/>
  <c r="AM174" i="29"/>
  <c r="AO63" i="29"/>
  <c r="AW63" i="29" s="1"/>
  <c r="AM63" i="29"/>
  <c r="AM142" i="29"/>
  <c r="AO142" i="29"/>
  <c r="AW142" i="29" s="1"/>
  <c r="AO160" i="29"/>
  <c r="AW160" i="29" s="1"/>
  <c r="AM160" i="29"/>
  <c r="AO81" i="29"/>
  <c r="AW81" i="29" s="1"/>
  <c r="AM81" i="29"/>
  <c r="AO92" i="29"/>
  <c r="AW92" i="29" s="1"/>
  <c r="AM92" i="29"/>
  <c r="X126" i="29"/>
  <c r="AB126" i="29" s="1"/>
  <c r="W126" i="29"/>
  <c r="AO128" i="29"/>
  <c r="AW128" i="29" s="1"/>
  <c r="AM128" i="29"/>
  <c r="AO27" i="29"/>
  <c r="AW27" i="29" s="1"/>
  <c r="AM27" i="29"/>
  <c r="AO84" i="29"/>
  <c r="AW84" i="29" s="1"/>
  <c r="AM84" i="29"/>
  <c r="AM102" i="29"/>
  <c r="AO102" i="29"/>
  <c r="AW102" i="29" s="1"/>
  <c r="AO47" i="29"/>
  <c r="AW47" i="29" s="1"/>
  <c r="AM47" i="29"/>
  <c r="AM108" i="29"/>
  <c r="AO108" i="29"/>
  <c r="AW108" i="29" s="1"/>
  <c r="X78" i="29"/>
  <c r="AB78" i="29" s="1"/>
  <c r="W78" i="29"/>
  <c r="X203" i="29"/>
  <c r="AB203" i="29" s="1"/>
  <c r="W203" i="29"/>
  <c r="W21" i="29"/>
  <c r="X21" i="29"/>
  <c r="AB21" i="29" s="1"/>
  <c r="X177" i="29"/>
  <c r="AB177" i="29" s="1"/>
  <c r="W177" i="29"/>
  <c r="X182" i="29"/>
  <c r="AB182" i="29" s="1"/>
  <c r="W182" i="29"/>
  <c r="W10" i="29"/>
  <c r="X10" i="29"/>
  <c r="AB10" i="29" s="1"/>
  <c r="AM127" i="29"/>
  <c r="AO127" i="29"/>
  <c r="AW127" i="29" s="1"/>
  <c r="X69" i="29"/>
  <c r="AB69" i="29" s="1"/>
  <c r="W69" i="29"/>
  <c r="X26" i="29"/>
  <c r="AB26" i="29" s="1"/>
  <c r="W26" i="29"/>
  <c r="X22" i="29"/>
  <c r="AB22" i="29" s="1"/>
  <c r="W22" i="29"/>
  <c r="X43" i="29"/>
  <c r="AB43" i="29" s="1"/>
  <c r="W43" i="29"/>
  <c r="X146" i="29"/>
  <c r="AB146" i="29" s="1"/>
  <c r="W146" i="29"/>
  <c r="X150" i="29"/>
  <c r="AB150" i="29" s="1"/>
  <c r="W150" i="29"/>
  <c r="AO148" i="29"/>
  <c r="AW148" i="29" s="1"/>
  <c r="AM148" i="29"/>
  <c r="AO114" i="29"/>
  <c r="AW114" i="29" s="1"/>
  <c r="AM114" i="29"/>
  <c r="AO119" i="29"/>
  <c r="AW119" i="29" s="1"/>
  <c r="AM119" i="29"/>
  <c r="AO67" i="29"/>
  <c r="AW67" i="29" s="1"/>
  <c r="AM67" i="29"/>
  <c r="AO175" i="29"/>
  <c r="AW175" i="29" s="1"/>
  <c r="AM175" i="29"/>
  <c r="AO55" i="29"/>
  <c r="AW55" i="29" s="1"/>
  <c r="AM55" i="29"/>
  <c r="AO15" i="29"/>
  <c r="AW15" i="29" s="1"/>
  <c r="AM15" i="29"/>
  <c r="AO149" i="29"/>
  <c r="AW149" i="29" s="1"/>
  <c r="AM149" i="29"/>
  <c r="AO115" i="29"/>
  <c r="AW115" i="29" s="1"/>
  <c r="AM115" i="29"/>
  <c r="AO192" i="29"/>
  <c r="AW192" i="29" s="1"/>
  <c r="AM192" i="29"/>
  <c r="AM125" i="29"/>
  <c r="AO125" i="29"/>
  <c r="AW125" i="29" s="1"/>
  <c r="AO188" i="29"/>
  <c r="AW188" i="29" s="1"/>
  <c r="AM188" i="29"/>
  <c r="W80" i="29"/>
  <c r="X80" i="29"/>
  <c r="AB80" i="29" s="1"/>
  <c r="AO89" i="29"/>
  <c r="AW89" i="29" s="1"/>
  <c r="AM89" i="29"/>
  <c r="AO41" i="29"/>
  <c r="AW41" i="29" s="1"/>
  <c r="AM41" i="29"/>
  <c r="AM106" i="29"/>
  <c r="AO106" i="29"/>
  <c r="AW106" i="29" s="1"/>
  <c r="AM28" i="29"/>
  <c r="AO28" i="29"/>
  <c r="AW28" i="29" s="1"/>
  <c r="AO161" i="29"/>
  <c r="AW161" i="29" s="1"/>
  <c r="AM161" i="29"/>
  <c r="AO99" i="29"/>
  <c r="AW99" i="29" s="1"/>
  <c r="AM99" i="29"/>
  <c r="AM144" i="29"/>
  <c r="AO144" i="29"/>
  <c r="AW144" i="29" s="1"/>
  <c r="AO38" i="29"/>
  <c r="AW38" i="29" s="1"/>
  <c r="AM38" i="29"/>
  <c r="AO82" i="29"/>
  <c r="AW82" i="29" s="1"/>
  <c r="AM82" i="29"/>
  <c r="W23" i="29"/>
  <c r="X23" i="29"/>
  <c r="AB23" i="29" s="1"/>
  <c r="AO151" i="29"/>
  <c r="AW151" i="29" s="1"/>
  <c r="AM151" i="29"/>
  <c r="AM35" i="29"/>
  <c r="AO35" i="29"/>
  <c r="AW35" i="29" s="1"/>
  <c r="W119" i="29"/>
  <c r="X119" i="29"/>
  <c r="AB119" i="29" s="1"/>
  <c r="X68" i="29"/>
  <c r="AB68" i="29" s="1"/>
  <c r="W68" i="29"/>
  <c r="AO90" i="29"/>
  <c r="AW90" i="29" s="1"/>
  <c r="AM90" i="29"/>
  <c r="AO155" i="29"/>
  <c r="AW155" i="29" s="1"/>
  <c r="AM155" i="29"/>
  <c r="AO97" i="29"/>
  <c r="AW97" i="29" s="1"/>
  <c r="AM97" i="29"/>
  <c r="AO100" i="29"/>
  <c r="AW100" i="29" s="1"/>
  <c r="AM100" i="29"/>
  <c r="AO186" i="29"/>
  <c r="AW186" i="29" s="1"/>
  <c r="AM186" i="29"/>
  <c r="AM56" i="29"/>
  <c r="AO56" i="29"/>
  <c r="AW56" i="29" s="1"/>
  <c r="W110" i="29"/>
  <c r="X110" i="29"/>
  <c r="AB110" i="29" s="1"/>
  <c r="X141" i="29"/>
  <c r="AB141" i="29" s="1"/>
  <c r="W141" i="29"/>
  <c r="W149" i="29"/>
  <c r="X149" i="29"/>
  <c r="AB149" i="29" s="1"/>
  <c r="X158" i="29"/>
  <c r="AB158" i="29" s="1"/>
  <c r="W158" i="29"/>
  <c r="X178" i="29"/>
  <c r="AB178" i="29" s="1"/>
  <c r="W178" i="29"/>
  <c r="W192" i="29"/>
  <c r="X192" i="29"/>
  <c r="AB192" i="29" s="1"/>
  <c r="AO183" i="29"/>
  <c r="AW183" i="29" s="1"/>
  <c r="AM183" i="29"/>
  <c r="X188" i="29"/>
  <c r="AB188" i="29" s="1"/>
  <c r="W188" i="29"/>
  <c r="X197" i="29"/>
  <c r="AB197" i="29" s="1"/>
  <c r="W197" i="29"/>
  <c r="X132" i="29"/>
  <c r="AB132" i="29" s="1"/>
  <c r="W132" i="29"/>
  <c r="X154" i="29"/>
  <c r="AB154" i="29" s="1"/>
  <c r="W154" i="29"/>
  <c r="X41" i="29"/>
  <c r="AB41" i="29" s="1"/>
  <c r="W41" i="29"/>
  <c r="X107" i="29"/>
  <c r="AB107" i="29" s="1"/>
  <c r="W107" i="29"/>
  <c r="X28" i="29"/>
  <c r="AB28" i="29" s="1"/>
  <c r="W28" i="29"/>
  <c r="X103" i="29"/>
  <c r="AB103" i="29" s="1"/>
  <c r="W103" i="29"/>
  <c r="X187" i="29"/>
  <c r="AB187" i="29" s="1"/>
  <c r="W187" i="29"/>
  <c r="X139" i="29"/>
  <c r="AB139" i="29" s="1"/>
  <c r="W139" i="29"/>
  <c r="X191" i="29"/>
  <c r="AB191" i="29" s="1"/>
  <c r="W191" i="29"/>
  <c r="X79" i="29"/>
  <c r="AB79" i="29" s="1"/>
  <c r="W79" i="29"/>
  <c r="X151" i="29"/>
  <c r="AB151" i="29" s="1"/>
  <c r="W151" i="29"/>
  <c r="X105" i="29"/>
  <c r="AB105" i="29" s="1"/>
  <c r="W105" i="29"/>
  <c r="W52" i="29"/>
  <c r="X52" i="29"/>
  <c r="AB52" i="29" s="1"/>
  <c r="AO193" i="29"/>
  <c r="AW193" i="29" s="1"/>
  <c r="AM193" i="29"/>
  <c r="AM135" i="29"/>
  <c r="AO135" i="29"/>
  <c r="AW135" i="29" s="1"/>
  <c r="AM196" i="29"/>
  <c r="AO196" i="29"/>
  <c r="AW196" i="29" s="1"/>
  <c r="X155" i="29"/>
  <c r="AB155" i="29" s="1"/>
  <c r="W155" i="29"/>
  <c r="X30" i="29"/>
  <c r="AB30" i="29" s="1"/>
  <c r="W30" i="29"/>
  <c r="X97" i="29"/>
  <c r="AB97" i="29" s="1"/>
  <c r="W97" i="29"/>
  <c r="X100" i="29"/>
  <c r="AB100" i="29" s="1"/>
  <c r="W100" i="29"/>
  <c r="AM62" i="29"/>
  <c r="AO62" i="29"/>
  <c r="AW62" i="29" s="1"/>
  <c r="AO78" i="29"/>
  <c r="AW78" i="29" s="1"/>
  <c r="AM78" i="29"/>
  <c r="AM143" i="29"/>
  <c r="AO143" i="29"/>
  <c r="AW143" i="29" s="1"/>
  <c r="X83" i="29"/>
  <c r="AB83" i="29" s="1"/>
  <c r="W83" i="29"/>
  <c r="AM21" i="29"/>
  <c r="AO21" i="29"/>
  <c r="AW21" i="29" s="1"/>
  <c r="AO177" i="29"/>
  <c r="AW177" i="29" s="1"/>
  <c r="AM177" i="29"/>
  <c r="AO54" i="29"/>
  <c r="AW54" i="29" s="1"/>
  <c r="AM54" i="29"/>
  <c r="AM104" i="29"/>
  <c r="AO104" i="29"/>
  <c r="AW104" i="29" s="1"/>
  <c r="X124" i="29"/>
  <c r="AB124" i="29" s="1"/>
  <c r="W124" i="29"/>
  <c r="AO66" i="29"/>
  <c r="AW66" i="29" s="1"/>
  <c r="AM66" i="29"/>
  <c r="AM134" i="29"/>
  <c r="AO134" i="29"/>
  <c r="AW134" i="29" s="1"/>
  <c r="AO91" i="29"/>
  <c r="AW91" i="29" s="1"/>
  <c r="AM91" i="29"/>
  <c r="AO22" i="29"/>
  <c r="AW22" i="29" s="1"/>
  <c r="AM22" i="29"/>
  <c r="AO43" i="29"/>
  <c r="AW43" i="29" s="1"/>
  <c r="AM43" i="29"/>
  <c r="AM171" i="29"/>
  <c r="AO171" i="29"/>
  <c r="AW171" i="29" s="1"/>
  <c r="AO33" i="29"/>
  <c r="AW33" i="29" s="1"/>
  <c r="AM33" i="29"/>
  <c r="AM98" i="29"/>
  <c r="AO98" i="29"/>
  <c r="AW98" i="29" s="1"/>
  <c r="AO72" i="29"/>
  <c r="AW72" i="29" s="1"/>
  <c r="AM72" i="29"/>
  <c r="AO88" i="29"/>
  <c r="AW88" i="29" s="1"/>
  <c r="AM88" i="29"/>
  <c r="AM12" i="29"/>
  <c r="AO12" i="29"/>
  <c r="AW12" i="29" s="1"/>
  <c r="AM150" i="29"/>
  <c r="AO150" i="29"/>
  <c r="AW150" i="29" s="1"/>
  <c r="AO87" i="29"/>
  <c r="AW87" i="29" s="1"/>
  <c r="AM87" i="29"/>
  <c r="X148" i="29"/>
  <c r="AB148" i="29" s="1"/>
  <c r="W148" i="29"/>
  <c r="AO179" i="29"/>
  <c r="AW179" i="29" s="1"/>
  <c r="AM179" i="29"/>
  <c r="AM138" i="29"/>
  <c r="AO138" i="29"/>
  <c r="AW138" i="29" s="1"/>
  <c r="X7" i="29"/>
  <c r="AB7" i="29" s="1"/>
  <c r="W7" i="29"/>
  <c r="X194" i="29"/>
  <c r="AB194" i="29" s="1"/>
  <c r="W194" i="29"/>
  <c r="X70" i="29"/>
  <c r="AB70" i="29" s="1"/>
  <c r="W70" i="29"/>
  <c r="X196" i="29"/>
  <c r="AB196" i="29" s="1"/>
  <c r="W196" i="29"/>
  <c r="AO153" i="29"/>
  <c r="AW153" i="29" s="1"/>
  <c r="AM153" i="29"/>
  <c r="AO40" i="29"/>
  <c r="AW40" i="29" s="1"/>
  <c r="AM40" i="29"/>
  <c r="AO167" i="29"/>
  <c r="AW167" i="29" s="1"/>
  <c r="AM167" i="29"/>
  <c r="W58" i="29"/>
  <c r="X58" i="29"/>
  <c r="AB58" i="29" s="1"/>
  <c r="AO173" i="29"/>
  <c r="AW173" i="29" s="1"/>
  <c r="AM173" i="29"/>
  <c r="X86" i="29"/>
  <c r="AB86" i="29" s="1"/>
  <c r="W86" i="29"/>
  <c r="X8" i="29"/>
  <c r="AB8" i="29" s="1"/>
  <c r="W8" i="29"/>
  <c r="W5" i="29"/>
  <c r="X5" i="29"/>
  <c r="AB5" i="29" s="1"/>
  <c r="W134" i="29"/>
  <c r="X134" i="29"/>
  <c r="AB134" i="29" s="1"/>
  <c r="W136" i="29"/>
  <c r="X136" i="29"/>
  <c r="AB136" i="29" s="1"/>
  <c r="X171" i="29"/>
  <c r="AB171" i="29" s="1"/>
  <c r="W171" i="29"/>
  <c r="AO93" i="29"/>
  <c r="AW93" i="29" s="1"/>
  <c r="AM93" i="29"/>
  <c r="X159" i="29"/>
  <c r="AB159" i="29" s="1"/>
  <c r="W159" i="29"/>
  <c r="W33" i="29"/>
  <c r="X33" i="29"/>
  <c r="AB33" i="29" s="1"/>
  <c r="X163" i="29"/>
  <c r="AB163" i="29" s="1"/>
  <c r="W163" i="29"/>
  <c r="X166" i="29"/>
  <c r="AB166" i="29" s="1"/>
  <c r="W166" i="29"/>
  <c r="W72" i="29"/>
  <c r="X72" i="29"/>
  <c r="AB72" i="29" s="1"/>
  <c r="X59" i="29"/>
  <c r="AB59" i="29" s="1"/>
  <c r="W59" i="29"/>
  <c r="X174" i="29"/>
  <c r="AB174" i="29" s="1"/>
  <c r="W174" i="29"/>
  <c r="X202" i="29"/>
  <c r="AB202" i="29" s="1"/>
  <c r="W202" i="29"/>
  <c r="X63" i="29"/>
  <c r="AB63" i="29" s="1"/>
  <c r="W63" i="29"/>
  <c r="X142" i="29"/>
  <c r="AB142" i="29" s="1"/>
  <c r="W142" i="29"/>
  <c r="W160" i="29"/>
  <c r="X160" i="29"/>
  <c r="AB160" i="29" s="1"/>
  <c r="AO170" i="29"/>
  <c r="AW170" i="29" s="1"/>
  <c r="AM170" i="29"/>
  <c r="W92" i="29"/>
  <c r="X92" i="29"/>
  <c r="AB92" i="29" s="1"/>
  <c r="AO116" i="29"/>
  <c r="AW116" i="29" s="1"/>
  <c r="AM116" i="29"/>
  <c r="AM6" i="29"/>
  <c r="AO6" i="29"/>
  <c r="AW6" i="29" s="1"/>
  <c r="AO189" i="29"/>
  <c r="AW189" i="29" s="1"/>
  <c r="AM189" i="29"/>
  <c r="AM190" i="29"/>
  <c r="AO190" i="29"/>
  <c r="AW190" i="29" s="1"/>
  <c r="AM198" i="29"/>
  <c r="AO198" i="29"/>
  <c r="AW198" i="29" s="1"/>
  <c r="AO68" i="29"/>
  <c r="AW68" i="29" s="1"/>
  <c r="AM68" i="29"/>
  <c r="D2" i="46"/>
  <c r="A2" i="28"/>
  <c r="X27" i="29"/>
  <c r="AB27" i="29" s="1"/>
  <c r="W27" i="29"/>
  <c r="W40" i="29"/>
  <c r="X40" i="29"/>
  <c r="AB40" i="29" s="1"/>
  <c r="W176" i="29"/>
  <c r="X176" i="29"/>
  <c r="AB176" i="29" s="1"/>
  <c r="X37" i="29"/>
  <c r="AB37" i="29" s="1"/>
  <c r="W37" i="29"/>
  <c r="X167" i="29"/>
  <c r="AB167" i="29" s="1"/>
  <c r="W167" i="29"/>
  <c r="X121" i="29"/>
  <c r="AB121" i="29" s="1"/>
  <c r="W121" i="29"/>
  <c r="W56" i="29"/>
  <c r="X56" i="29"/>
  <c r="AB56" i="29" s="1"/>
  <c r="AM45" i="29"/>
  <c r="AO45" i="29"/>
  <c r="AW45" i="29" s="1"/>
  <c r="AO110" i="29"/>
  <c r="AW110" i="29" s="1"/>
  <c r="AM110" i="29"/>
  <c r="AO120" i="29"/>
  <c r="AW120" i="29" s="1"/>
  <c r="AM120" i="29"/>
  <c r="AO141" i="29"/>
  <c r="AW141" i="29" s="1"/>
  <c r="AM141" i="29"/>
  <c r="AO76" i="29"/>
  <c r="AW76" i="29" s="1"/>
  <c r="AM76" i="29"/>
  <c r="AO145" i="29"/>
  <c r="AW145" i="29" s="1"/>
  <c r="AM145" i="29"/>
  <c r="X19" i="29"/>
  <c r="AB19" i="29" s="1"/>
  <c r="W19" i="29"/>
  <c r="AO20" i="29"/>
  <c r="AW20" i="29" s="1"/>
  <c r="AM20" i="29"/>
  <c r="AM113" i="29"/>
  <c r="AO113" i="29"/>
  <c r="AW113" i="29" s="1"/>
  <c r="AO118" i="29"/>
  <c r="AW118" i="29" s="1"/>
  <c r="AM118" i="29"/>
  <c r="AM71" i="29"/>
  <c r="AO71" i="29"/>
  <c r="AW71" i="29" s="1"/>
  <c r="AO132" i="29"/>
  <c r="AW132" i="29" s="1"/>
  <c r="AM132" i="29"/>
  <c r="AM154" i="29"/>
  <c r="AO154" i="29"/>
  <c r="AW154" i="29" s="1"/>
  <c r="X95" i="29"/>
  <c r="AB95" i="29" s="1"/>
  <c r="W95" i="29"/>
  <c r="AO48" i="29"/>
  <c r="AW48" i="29" s="1"/>
  <c r="AM48" i="29"/>
  <c r="AO122" i="29"/>
  <c r="AW122" i="29" s="1"/>
  <c r="AM122" i="29"/>
  <c r="AO187" i="29"/>
  <c r="AW187" i="29" s="1"/>
  <c r="AM187" i="29"/>
  <c r="AO111" i="29"/>
  <c r="AW111" i="29" s="1"/>
  <c r="AM111" i="29"/>
  <c r="AM172" i="29"/>
  <c r="AO172" i="29"/>
  <c r="AW172" i="29" s="1"/>
  <c r="AO139" i="29"/>
  <c r="AW139" i="29" s="1"/>
  <c r="AM139" i="29"/>
  <c r="AO79" i="29"/>
  <c r="AW79" i="29" s="1"/>
  <c r="AM79" i="29"/>
  <c r="AO17" i="29"/>
  <c r="AW17" i="29" s="1"/>
  <c r="AM17" i="29"/>
  <c r="AM16" i="29"/>
  <c r="AO16" i="29"/>
  <c r="AW16" i="29" s="1"/>
  <c r="AM201" i="29"/>
  <c r="AO201" i="29"/>
  <c r="AW201" i="29" s="1"/>
  <c r="X114" i="29"/>
  <c r="AB114" i="29" s="1"/>
  <c r="W114" i="29"/>
  <c r="W6" i="29"/>
  <c r="X6" i="29"/>
  <c r="AB6" i="29" s="1"/>
  <c r="X75" i="29"/>
  <c r="AB75" i="29" s="1"/>
  <c r="W75" i="29"/>
  <c r="W190" i="29"/>
  <c r="X190" i="29"/>
  <c r="AB190" i="29" s="1"/>
  <c r="X130" i="29"/>
  <c r="AB130" i="29" s="1"/>
  <c r="W130" i="29"/>
  <c r="X133" i="29"/>
  <c r="AB133" i="29" s="1"/>
  <c r="W133" i="29"/>
  <c r="AM25" i="29"/>
  <c r="AO25" i="29"/>
  <c r="AW25" i="29" s="1"/>
  <c r="AO30" i="29"/>
  <c r="AW30" i="29" s="1"/>
  <c r="AM30" i="29"/>
  <c r="AO162" i="29"/>
  <c r="AW162" i="29" s="1"/>
  <c r="AM162" i="29"/>
  <c r="AM165" i="29"/>
  <c r="AO165" i="29"/>
  <c r="AW165" i="29" s="1"/>
  <c r="AO39" i="29"/>
  <c r="AW39" i="29" s="1"/>
  <c r="AM39" i="29"/>
  <c r="AM121" i="29"/>
  <c r="AO121" i="29"/>
  <c r="AW121" i="29" s="1"/>
  <c r="X175" i="29"/>
  <c r="AB175" i="29" s="1"/>
  <c r="W175" i="29"/>
  <c r="X55" i="29"/>
  <c r="AB55" i="29" s="1"/>
  <c r="W55" i="29"/>
  <c r="X76" i="29"/>
  <c r="AB76" i="29" s="1"/>
  <c r="W76" i="29"/>
  <c r="X20" i="29"/>
  <c r="AB20" i="29" s="1"/>
  <c r="W20" i="29"/>
  <c r="X137" i="29"/>
  <c r="AB137" i="29" s="1"/>
  <c r="W137" i="29"/>
  <c r="X125" i="29"/>
  <c r="AB125" i="29" s="1"/>
  <c r="W125" i="29"/>
  <c r="W131" i="29"/>
  <c r="X131" i="29"/>
  <c r="AB131" i="29" s="1"/>
  <c r="AO80" i="29"/>
  <c r="AW80" i="29" s="1"/>
  <c r="AM80" i="29"/>
  <c r="AO29" i="29"/>
  <c r="AW29" i="29" s="1"/>
  <c r="AM29" i="29"/>
  <c r="AO95" i="29"/>
  <c r="AW95" i="29" s="1"/>
  <c r="AM95" i="29"/>
  <c r="W99" i="29"/>
  <c r="X99" i="29"/>
  <c r="AB99" i="29" s="1"/>
  <c r="W38" i="29"/>
  <c r="X38" i="29"/>
  <c r="AB38" i="29" s="1"/>
  <c r="W140" i="29"/>
  <c r="X140" i="29"/>
  <c r="AB140" i="29" s="1"/>
  <c r="X82" i="29"/>
  <c r="AB82" i="29" s="1"/>
  <c r="W82" i="29"/>
  <c r="AO50" i="29"/>
  <c r="AW50" i="29" s="1"/>
  <c r="AM50" i="29"/>
  <c r="X179" i="29"/>
  <c r="AB179" i="29" s="1"/>
  <c r="W179" i="29"/>
  <c r="X138" i="29"/>
  <c r="AB138" i="29" s="1"/>
  <c r="W138" i="29"/>
  <c r="W128" i="29"/>
  <c r="X128" i="29"/>
  <c r="AB128" i="29" s="1"/>
  <c r="AO194" i="29"/>
  <c r="AW194" i="29" s="1"/>
  <c r="AM194" i="29"/>
  <c r="AO9" i="29"/>
  <c r="AW9" i="29" s="1"/>
  <c r="AM9" i="29"/>
  <c r="AO70" i="29"/>
  <c r="AW70" i="29" s="1"/>
  <c r="AM70" i="29"/>
  <c r="W25" i="29"/>
  <c r="X25" i="29"/>
  <c r="AB25" i="29" s="1"/>
  <c r="X31" i="29"/>
  <c r="AB31" i="29" s="1"/>
  <c r="W31" i="29"/>
  <c r="X39" i="29"/>
  <c r="AB39" i="29" s="1"/>
  <c r="W39" i="29"/>
  <c r="X173" i="29"/>
  <c r="AB173" i="29" s="1"/>
  <c r="W173" i="29"/>
  <c r="X108" i="29"/>
  <c r="AB108" i="29" s="1"/>
  <c r="W108" i="29"/>
  <c r="AM203" i="29"/>
  <c r="AO203" i="29"/>
  <c r="AW203" i="29" s="1"/>
  <c r="AO152" i="29"/>
  <c r="AW152" i="29" s="1"/>
  <c r="AM152" i="29"/>
  <c r="AO10" i="29"/>
  <c r="AW10" i="29" s="1"/>
  <c r="AM10" i="29"/>
  <c r="AO136" i="29"/>
  <c r="AW136" i="29" s="1"/>
  <c r="AM136" i="29"/>
  <c r="AM26" i="29"/>
  <c r="AO26" i="29"/>
  <c r="AW26" i="29" s="1"/>
  <c r="AO169" i="29"/>
  <c r="AW169" i="29" s="1"/>
  <c r="AM169" i="29"/>
  <c r="AO163" i="29"/>
  <c r="AW163" i="29" s="1"/>
  <c r="AM163" i="29"/>
  <c r="AM59" i="29"/>
  <c r="AO59" i="29"/>
  <c r="AW59" i="29" s="1"/>
  <c r="AM109" i="29"/>
  <c r="AO109" i="29"/>
  <c r="AW109" i="29" s="1"/>
  <c r="AO44" i="29"/>
  <c r="AW44" i="29" s="1"/>
  <c r="AM44" i="29"/>
  <c r="AO202" i="29"/>
  <c r="AW202" i="29" s="1"/>
  <c r="AM202" i="29"/>
  <c r="AM77" i="29"/>
  <c r="AO77" i="29"/>
  <c r="AW77" i="29" s="1"/>
  <c r="AO146" i="29"/>
  <c r="AW146" i="29" s="1"/>
  <c r="AM146" i="29"/>
  <c r="AO168" i="29"/>
  <c r="AW168" i="29" s="1"/>
  <c r="AM168" i="29"/>
  <c r="AO52" i="29"/>
  <c r="AW52" i="29" s="1"/>
  <c r="AM52" i="29"/>
  <c r="AO180" i="29"/>
  <c r="AW180" i="29" s="1"/>
  <c r="AM180" i="29"/>
  <c r="X193" i="29"/>
  <c r="AB193" i="29" s="1"/>
  <c r="W193" i="29"/>
  <c r="AO176" i="29"/>
  <c r="AW176" i="29" s="1"/>
  <c r="AM176" i="29"/>
  <c r="AO37" i="29"/>
  <c r="AW37" i="29" s="1"/>
  <c r="AM37" i="29"/>
  <c r="AM184" i="29"/>
  <c r="AO184" i="29"/>
  <c r="AW184" i="29" s="1"/>
  <c r="W200" i="29"/>
  <c r="X200" i="29"/>
  <c r="AB200" i="29" s="1"/>
  <c r="AM53" i="29"/>
  <c r="AO53" i="29"/>
  <c r="AW53" i="29" s="1"/>
  <c r="W13" i="29"/>
  <c r="X13" i="29"/>
  <c r="AB13" i="29" s="1"/>
  <c r="X143" i="29"/>
  <c r="AB143" i="29" s="1"/>
  <c r="W143" i="29"/>
  <c r="AO18" i="29"/>
  <c r="AW18" i="29" s="1"/>
  <c r="AM18" i="29"/>
  <c r="W32" i="29"/>
  <c r="X32" i="29"/>
  <c r="AB32" i="29" s="1"/>
  <c r="X51" i="29"/>
  <c r="AB51" i="29" s="1"/>
  <c r="W51" i="29"/>
  <c r="X54" i="29"/>
  <c r="AB54" i="29" s="1"/>
  <c r="W54" i="29"/>
  <c r="X104" i="29"/>
  <c r="AB104" i="29" s="1"/>
  <c r="W104" i="29"/>
  <c r="X195" i="29"/>
  <c r="AB195" i="29" s="1"/>
  <c r="W195" i="29"/>
  <c r="X91" i="29"/>
  <c r="AB91" i="29" s="1"/>
  <c r="W91" i="29"/>
  <c r="X169" i="29"/>
  <c r="AB169" i="29" s="1"/>
  <c r="W169" i="29"/>
  <c r="W156" i="29"/>
  <c r="X156" i="29"/>
  <c r="AB156" i="29" s="1"/>
  <c r="W109" i="29"/>
  <c r="X109" i="29"/>
  <c r="AB109" i="29" s="1"/>
  <c r="W112" i="29"/>
  <c r="X112" i="29"/>
  <c r="AB112" i="29" s="1"/>
  <c r="W168" i="29"/>
  <c r="X168" i="29"/>
  <c r="AB168" i="29" s="1"/>
  <c r="AO74" i="29"/>
  <c r="AW74" i="29" s="1"/>
  <c r="AM74" i="29"/>
  <c r="AM130" i="29"/>
  <c r="AO130" i="29"/>
  <c r="AW130" i="29" s="1"/>
  <c r="AM133" i="29"/>
  <c r="AO133" i="29"/>
  <c r="AW133" i="29" s="1"/>
  <c r="W96" i="29"/>
  <c r="X96" i="29"/>
  <c r="AB96" i="29" s="1"/>
  <c r="AO147" i="29"/>
  <c r="AW147" i="29" s="1"/>
  <c r="AM147" i="29"/>
  <c r="B2" i="28" l="1"/>
  <c r="BU2" i="37" s="1"/>
  <c r="BW2" i="37" s="1"/>
  <c r="CA4" i="37" s="1"/>
  <c r="E4" i="37" s="1"/>
  <c r="E5" i="46"/>
  <c r="G5" i="46"/>
  <c r="F5" i="46"/>
  <c r="C5" i="46"/>
  <c r="B5" i="46"/>
  <c r="I5" i="46"/>
  <c r="A5" i="46"/>
  <c r="J5" i="46"/>
  <c r="H5" i="46"/>
  <c r="G5" i="28"/>
  <c r="AI5" i="28"/>
  <c r="O5" i="28"/>
  <c r="K5" i="28"/>
  <c r="AC5" i="28"/>
  <c r="B5" i="28"/>
  <c r="AG5" i="28"/>
  <c r="Y5" i="28"/>
  <c r="Q5" i="28"/>
  <c r="M5" i="28"/>
  <c r="AA5" i="28"/>
  <c r="S5" i="28"/>
  <c r="F5" i="28"/>
  <c r="P5" i="28"/>
  <c r="U5" i="28"/>
  <c r="H5" i="28"/>
  <c r="D5" i="28"/>
  <c r="L5" i="28"/>
  <c r="AE5" i="28"/>
  <c r="W5" i="28"/>
  <c r="N5" i="28"/>
  <c r="C5" i="28"/>
  <c r="E5" i="28"/>
  <c r="AC4" i="28"/>
  <c r="AA4" i="28"/>
  <c r="S4" i="28"/>
  <c r="U4" i="28"/>
  <c r="H4" i="28"/>
  <c r="F4" i="28"/>
  <c r="P4" i="28"/>
  <c r="L4" i="28"/>
  <c r="AE4" i="28"/>
  <c r="B4" i="28"/>
  <c r="AI4" i="28"/>
  <c r="C4" i="28"/>
  <c r="N4" i="28"/>
  <c r="W4" i="28"/>
  <c r="Q4" i="28"/>
  <c r="G4" i="28"/>
  <c r="E4" i="28"/>
  <c r="O4" i="28"/>
  <c r="K4" i="28"/>
  <c r="M4" i="28"/>
  <c r="D4" i="28"/>
  <c r="AG4" i="28"/>
  <c r="Y4" i="28"/>
  <c r="J4" i="46"/>
  <c r="G4" i="46"/>
  <c r="H4" i="46"/>
  <c r="A4" i="46"/>
  <c r="F4" i="46"/>
  <c r="I4" i="46"/>
  <c r="E4" i="46"/>
  <c r="B4" i="46"/>
  <c r="C4" i="46"/>
  <c r="AC91" i="29"/>
  <c r="AD91" i="29" s="1"/>
  <c r="P90" i="19" s="1"/>
  <c r="P89" i="20" s="1"/>
  <c r="R89" i="20" s="1"/>
  <c r="AC104" i="29"/>
  <c r="AD104" i="29" s="1"/>
  <c r="P103" i="19" s="1"/>
  <c r="P102" i="20" s="1"/>
  <c r="R102" i="20" s="1"/>
  <c r="AC51" i="29"/>
  <c r="AD51" i="29" s="1"/>
  <c r="P50" i="19" s="1"/>
  <c r="P49" i="20" s="1"/>
  <c r="R49" i="20" s="1"/>
  <c r="AC193" i="29"/>
  <c r="AD193" i="29" s="1"/>
  <c r="P192" i="19" s="1"/>
  <c r="P191" i="20" s="1"/>
  <c r="R191" i="20" s="1"/>
  <c r="AC173" i="29"/>
  <c r="AD173" i="29" s="1"/>
  <c r="P172" i="19" s="1"/>
  <c r="P171" i="20" s="1"/>
  <c r="R171" i="20" s="1"/>
  <c r="AC31" i="29"/>
  <c r="AD31" i="29" s="1"/>
  <c r="P30" i="19" s="1"/>
  <c r="P29" i="20" s="1"/>
  <c r="R29" i="20" s="1"/>
  <c r="AC138" i="29"/>
  <c r="AD138" i="29" s="1"/>
  <c r="P137" i="19" s="1"/>
  <c r="P136" i="20" s="1"/>
  <c r="R136" i="20" s="1"/>
  <c r="AC137" i="29"/>
  <c r="AD137" i="29" s="1"/>
  <c r="P136" i="19" s="1"/>
  <c r="P135" i="20" s="1"/>
  <c r="R135" i="20" s="1"/>
  <c r="AC76" i="29"/>
  <c r="AD76" i="29" s="1"/>
  <c r="P75" i="19" s="1"/>
  <c r="P74" i="20" s="1"/>
  <c r="R74" i="20" s="1"/>
  <c r="AC175" i="29"/>
  <c r="AD175" i="29" s="1"/>
  <c r="P174" i="19" s="1"/>
  <c r="P173" i="20" s="1"/>
  <c r="R173" i="20" s="1"/>
  <c r="AC130" i="29"/>
  <c r="AD130" i="29" s="1"/>
  <c r="P129" i="19" s="1"/>
  <c r="P128" i="20" s="1"/>
  <c r="R128" i="20" s="1"/>
  <c r="AC75" i="29"/>
  <c r="AD75" i="29" s="1"/>
  <c r="P74" i="19" s="1"/>
  <c r="P73" i="20" s="1"/>
  <c r="R73" i="20" s="1"/>
  <c r="AC114" i="29"/>
  <c r="AD114" i="29" s="1"/>
  <c r="P113" i="19" s="1"/>
  <c r="P112" i="20" s="1"/>
  <c r="R112" i="20" s="1"/>
  <c r="AC19" i="29"/>
  <c r="AD19" i="29" s="1"/>
  <c r="P18" i="19" s="1"/>
  <c r="P17" i="20" s="1"/>
  <c r="R17" i="20" s="1"/>
  <c r="AC121" i="29"/>
  <c r="AD121" i="29" s="1"/>
  <c r="P120" i="19" s="1"/>
  <c r="P119" i="20" s="1"/>
  <c r="R119" i="20" s="1"/>
  <c r="AC37" i="29"/>
  <c r="AD37" i="29" s="1"/>
  <c r="P36" i="19" s="1"/>
  <c r="P35" i="20" s="1"/>
  <c r="R35" i="20" s="1"/>
  <c r="AC142" i="29"/>
  <c r="AD142" i="29" s="1"/>
  <c r="P141" i="19" s="1"/>
  <c r="P140" i="20" s="1"/>
  <c r="R140" i="20" s="1"/>
  <c r="AC202" i="29"/>
  <c r="AD202" i="29" s="1"/>
  <c r="P201" i="19" s="1"/>
  <c r="P200" i="20" s="1"/>
  <c r="R200" i="20" s="1"/>
  <c r="AC59" i="29"/>
  <c r="AD59" i="29" s="1"/>
  <c r="P58" i="19" s="1"/>
  <c r="P57" i="20" s="1"/>
  <c r="R57" i="20" s="1"/>
  <c r="AC166" i="29"/>
  <c r="AD166" i="29" s="1"/>
  <c r="P165" i="19" s="1"/>
  <c r="P164" i="20" s="1"/>
  <c r="R164" i="20" s="1"/>
  <c r="AC86" i="29"/>
  <c r="AD86" i="29" s="1"/>
  <c r="P85" i="19" s="1"/>
  <c r="P84" i="20" s="1"/>
  <c r="R84" i="20" s="1"/>
  <c r="AC196" i="29"/>
  <c r="AD196" i="29" s="1"/>
  <c r="P195" i="19" s="1"/>
  <c r="P194" i="20" s="1"/>
  <c r="R194" i="20" s="1"/>
  <c r="AC194" i="29"/>
  <c r="AD194" i="29" s="1"/>
  <c r="P193" i="19" s="1"/>
  <c r="P192" i="20" s="1"/>
  <c r="R192" i="20" s="1"/>
  <c r="AC148" i="29"/>
  <c r="AD148" i="29" s="1"/>
  <c r="P147" i="19" s="1"/>
  <c r="P146" i="20" s="1"/>
  <c r="R146" i="20" s="1"/>
  <c r="AC124" i="29"/>
  <c r="AD124" i="29" s="1"/>
  <c r="P123" i="19" s="1"/>
  <c r="P122" i="20" s="1"/>
  <c r="R122" i="20" s="1"/>
  <c r="AC97" i="29"/>
  <c r="AD97" i="29" s="1"/>
  <c r="P96" i="19" s="1"/>
  <c r="P95" i="20" s="1"/>
  <c r="R95" i="20" s="1"/>
  <c r="AC155" i="29"/>
  <c r="AD155" i="29" s="1"/>
  <c r="P154" i="19" s="1"/>
  <c r="P153" i="20" s="1"/>
  <c r="R153" i="20" s="1"/>
  <c r="AC151" i="29"/>
  <c r="AD151" i="29" s="1"/>
  <c r="P150" i="19" s="1"/>
  <c r="P149" i="20" s="1"/>
  <c r="R149" i="20" s="1"/>
  <c r="AC191" i="29"/>
  <c r="AD191" i="29" s="1"/>
  <c r="P190" i="19" s="1"/>
  <c r="P189" i="20" s="1"/>
  <c r="R189" i="20" s="1"/>
  <c r="AC187" i="29"/>
  <c r="AD187" i="29" s="1"/>
  <c r="P186" i="19" s="1"/>
  <c r="P185" i="20" s="1"/>
  <c r="R185" i="20" s="1"/>
  <c r="AC28" i="29"/>
  <c r="AD28" i="29" s="1"/>
  <c r="P27" i="19" s="1"/>
  <c r="P26" i="20" s="1"/>
  <c r="R26" i="20" s="1"/>
  <c r="AC41" i="29"/>
  <c r="AD41" i="29" s="1"/>
  <c r="P40" i="19" s="1"/>
  <c r="P39" i="20" s="1"/>
  <c r="R39" i="20" s="1"/>
  <c r="AC132" i="29"/>
  <c r="AD132" i="29" s="1"/>
  <c r="P131" i="19" s="1"/>
  <c r="P130" i="20" s="1"/>
  <c r="R130" i="20" s="1"/>
  <c r="AC188" i="29"/>
  <c r="AD188" i="29" s="1"/>
  <c r="P187" i="19" s="1"/>
  <c r="P186" i="20" s="1"/>
  <c r="R186" i="20" s="1"/>
  <c r="AC158" i="29"/>
  <c r="AD158" i="29" s="1"/>
  <c r="P157" i="19" s="1"/>
  <c r="P156" i="20" s="1"/>
  <c r="R156" i="20" s="1"/>
  <c r="AC141" i="29"/>
  <c r="AD141" i="29" s="1"/>
  <c r="P140" i="19" s="1"/>
  <c r="P139" i="20" s="1"/>
  <c r="R139" i="20" s="1"/>
  <c r="AC68" i="29"/>
  <c r="AD68" i="29" s="1"/>
  <c r="P67" i="19" s="1"/>
  <c r="P66" i="20" s="1"/>
  <c r="R66" i="20" s="1"/>
  <c r="AC146" i="29"/>
  <c r="AD146" i="29" s="1"/>
  <c r="P145" i="19" s="1"/>
  <c r="P144" i="20" s="1"/>
  <c r="R144" i="20" s="1"/>
  <c r="AC22" i="29"/>
  <c r="AD22" i="29" s="1"/>
  <c r="P21" i="19" s="1"/>
  <c r="P20" i="20" s="1"/>
  <c r="R20" i="20" s="1"/>
  <c r="AC69" i="29"/>
  <c r="AD69" i="29" s="1"/>
  <c r="P68" i="19" s="1"/>
  <c r="P67" i="20" s="1"/>
  <c r="R67" i="20" s="1"/>
  <c r="AC177" i="29"/>
  <c r="AD177" i="29" s="1"/>
  <c r="P176" i="19" s="1"/>
  <c r="P175" i="20" s="1"/>
  <c r="R175" i="20" s="1"/>
  <c r="AC203" i="29"/>
  <c r="AD203" i="29" s="1"/>
  <c r="P202" i="19" s="1"/>
  <c r="P201" i="20" s="1"/>
  <c r="R201" i="20" s="1"/>
  <c r="AC126" i="29"/>
  <c r="AD126" i="29" s="1"/>
  <c r="P125" i="19" s="1"/>
  <c r="P124" i="20" s="1"/>
  <c r="R124" i="20" s="1"/>
  <c r="AC47" i="29"/>
  <c r="AD47" i="29" s="1"/>
  <c r="P46" i="19" s="1"/>
  <c r="P45" i="20" s="1"/>
  <c r="R45" i="20" s="1"/>
  <c r="AC16" i="29"/>
  <c r="AD16" i="29" s="1"/>
  <c r="P15" i="19" s="1"/>
  <c r="P14" i="20" s="1"/>
  <c r="R14" i="20" s="1"/>
  <c r="AC11" i="29"/>
  <c r="AD11" i="29" s="1"/>
  <c r="P10" i="19" s="1"/>
  <c r="P9" i="20" s="1"/>
  <c r="R9" i="20" s="1"/>
  <c r="AC15" i="29"/>
  <c r="AD15" i="29" s="1"/>
  <c r="P14" i="19" s="1"/>
  <c r="P13" i="20" s="1"/>
  <c r="R13" i="20" s="1"/>
  <c r="AC67" i="29"/>
  <c r="AD67" i="29" s="1"/>
  <c r="P66" i="19" s="1"/>
  <c r="P65" i="20" s="1"/>
  <c r="R65" i="20" s="1"/>
  <c r="AC189" i="29"/>
  <c r="AD189" i="29" s="1"/>
  <c r="P188" i="19" s="1"/>
  <c r="P187" i="20" s="1"/>
  <c r="R187" i="20" s="1"/>
  <c r="AC117" i="29"/>
  <c r="AD117" i="29" s="1"/>
  <c r="P116" i="19" s="1"/>
  <c r="P115" i="20" s="1"/>
  <c r="R115" i="20" s="1"/>
  <c r="AC169" i="29"/>
  <c r="AD169" i="29" s="1"/>
  <c r="P168" i="19" s="1"/>
  <c r="P167" i="20" s="1"/>
  <c r="R167" i="20" s="1"/>
  <c r="AC195" i="29"/>
  <c r="AD195" i="29" s="1"/>
  <c r="P194" i="19" s="1"/>
  <c r="P193" i="20" s="1"/>
  <c r="R193" i="20" s="1"/>
  <c r="AC54" i="29"/>
  <c r="AD54" i="29" s="1"/>
  <c r="P53" i="19" s="1"/>
  <c r="P52" i="20" s="1"/>
  <c r="R52" i="20" s="1"/>
  <c r="AC143" i="29"/>
  <c r="AD143" i="29" s="1"/>
  <c r="P142" i="19" s="1"/>
  <c r="P141" i="20" s="1"/>
  <c r="R141" i="20" s="1"/>
  <c r="AC108" i="29"/>
  <c r="AD108" i="29" s="1"/>
  <c r="P107" i="19" s="1"/>
  <c r="P106" i="20" s="1"/>
  <c r="R106" i="20" s="1"/>
  <c r="AC39" i="29"/>
  <c r="AD39" i="29" s="1"/>
  <c r="P38" i="19" s="1"/>
  <c r="P37" i="20" s="1"/>
  <c r="R37" i="20" s="1"/>
  <c r="AC179" i="29"/>
  <c r="AD179" i="29" s="1"/>
  <c r="P178" i="19" s="1"/>
  <c r="P177" i="20" s="1"/>
  <c r="R177" i="20" s="1"/>
  <c r="AC82" i="29"/>
  <c r="AD82" i="29" s="1"/>
  <c r="P81" i="19" s="1"/>
  <c r="P80" i="20" s="1"/>
  <c r="R80" i="20" s="1"/>
  <c r="AC125" i="29"/>
  <c r="AD125" i="29" s="1"/>
  <c r="P124" i="19" s="1"/>
  <c r="P123" i="20" s="1"/>
  <c r="R123" i="20" s="1"/>
  <c r="AC20" i="29"/>
  <c r="AD20" i="29" s="1"/>
  <c r="P19" i="19" s="1"/>
  <c r="P18" i="20" s="1"/>
  <c r="R18" i="20" s="1"/>
  <c r="AC55" i="29"/>
  <c r="AD55" i="29" s="1"/>
  <c r="P54" i="19" s="1"/>
  <c r="P53" i="20" s="1"/>
  <c r="R53" i="20" s="1"/>
  <c r="AC133" i="29"/>
  <c r="AD133" i="29" s="1"/>
  <c r="P132" i="19" s="1"/>
  <c r="P131" i="20" s="1"/>
  <c r="R131" i="20" s="1"/>
  <c r="AC95" i="29"/>
  <c r="AD95" i="29" s="1"/>
  <c r="P94" i="19" s="1"/>
  <c r="P93" i="20" s="1"/>
  <c r="R93" i="20" s="1"/>
  <c r="AC167" i="29"/>
  <c r="AD167" i="29" s="1"/>
  <c r="P166" i="19" s="1"/>
  <c r="P165" i="20" s="1"/>
  <c r="R165" i="20" s="1"/>
  <c r="AC27" i="29"/>
  <c r="AD27" i="29" s="1"/>
  <c r="P26" i="19" s="1"/>
  <c r="P25" i="20" s="1"/>
  <c r="R25" i="20" s="1"/>
  <c r="AC63" i="29"/>
  <c r="AD63" i="29" s="1"/>
  <c r="P62" i="19" s="1"/>
  <c r="P61" i="20" s="1"/>
  <c r="R61" i="20" s="1"/>
  <c r="AC174" i="29"/>
  <c r="AD174" i="29" s="1"/>
  <c r="P173" i="19" s="1"/>
  <c r="P172" i="20" s="1"/>
  <c r="R172" i="20" s="1"/>
  <c r="AC163" i="29"/>
  <c r="AD163" i="29" s="1"/>
  <c r="P162" i="19" s="1"/>
  <c r="P161" i="20" s="1"/>
  <c r="R161" i="20" s="1"/>
  <c r="AC159" i="29"/>
  <c r="AD159" i="29" s="1"/>
  <c r="P158" i="19" s="1"/>
  <c r="P157" i="20" s="1"/>
  <c r="R157" i="20" s="1"/>
  <c r="AC171" i="29"/>
  <c r="AD171" i="29" s="1"/>
  <c r="P170" i="19" s="1"/>
  <c r="P169" i="20" s="1"/>
  <c r="R169" i="20" s="1"/>
  <c r="AC8" i="29"/>
  <c r="AD8" i="29" s="1"/>
  <c r="P7" i="19" s="1"/>
  <c r="P6" i="20" s="1"/>
  <c r="R6" i="20" s="1"/>
  <c r="AC70" i="29"/>
  <c r="AD70" i="29" s="1"/>
  <c r="P69" i="19" s="1"/>
  <c r="P68" i="20" s="1"/>
  <c r="R68" i="20" s="1"/>
  <c r="AC7" i="29"/>
  <c r="AD7" i="29" s="1"/>
  <c r="P6" i="19" s="1"/>
  <c r="P5" i="20" s="1"/>
  <c r="R5" i="20" s="1"/>
  <c r="T5" i="28" s="1"/>
  <c r="AC83" i="29"/>
  <c r="AD83" i="29" s="1"/>
  <c r="P82" i="19" s="1"/>
  <c r="P81" i="20" s="1"/>
  <c r="R81" i="20" s="1"/>
  <c r="AC100" i="29"/>
  <c r="AD100" i="29" s="1"/>
  <c r="P99" i="19" s="1"/>
  <c r="P98" i="20" s="1"/>
  <c r="R98" i="20" s="1"/>
  <c r="AC30" i="29"/>
  <c r="AD30" i="29" s="1"/>
  <c r="P29" i="19" s="1"/>
  <c r="P28" i="20" s="1"/>
  <c r="R28" i="20" s="1"/>
  <c r="AC105" i="29"/>
  <c r="AD105" i="29" s="1"/>
  <c r="P104" i="19" s="1"/>
  <c r="P103" i="20" s="1"/>
  <c r="R103" i="20" s="1"/>
  <c r="AC79" i="29"/>
  <c r="AD79" i="29" s="1"/>
  <c r="P78" i="19" s="1"/>
  <c r="P77" i="20" s="1"/>
  <c r="R77" i="20" s="1"/>
  <c r="AC139" i="29"/>
  <c r="AD139" i="29" s="1"/>
  <c r="P138" i="19" s="1"/>
  <c r="P137" i="20" s="1"/>
  <c r="R137" i="20" s="1"/>
  <c r="AC103" i="29"/>
  <c r="AD103" i="29" s="1"/>
  <c r="P102" i="19" s="1"/>
  <c r="P101" i="20" s="1"/>
  <c r="R101" i="20" s="1"/>
  <c r="AC107" i="29"/>
  <c r="AD107" i="29" s="1"/>
  <c r="P106" i="19" s="1"/>
  <c r="P105" i="20" s="1"/>
  <c r="R105" i="20" s="1"/>
  <c r="AC154" i="29"/>
  <c r="AD154" i="29" s="1"/>
  <c r="P153" i="19" s="1"/>
  <c r="P152" i="20" s="1"/>
  <c r="R152" i="20" s="1"/>
  <c r="AC197" i="29"/>
  <c r="AD197" i="29" s="1"/>
  <c r="P196" i="19" s="1"/>
  <c r="P195" i="20" s="1"/>
  <c r="R195" i="20" s="1"/>
  <c r="AC178" i="29"/>
  <c r="AD178" i="29" s="1"/>
  <c r="P177" i="19" s="1"/>
  <c r="P176" i="20" s="1"/>
  <c r="R176" i="20" s="1"/>
  <c r="AC150" i="29"/>
  <c r="AD150" i="29" s="1"/>
  <c r="P149" i="19" s="1"/>
  <c r="P148" i="20" s="1"/>
  <c r="R148" i="20" s="1"/>
  <c r="AC43" i="29"/>
  <c r="AD43" i="29" s="1"/>
  <c r="P42" i="19" s="1"/>
  <c r="P41" i="20" s="1"/>
  <c r="R41" i="20" s="1"/>
  <c r="AC26" i="29"/>
  <c r="AD26" i="29" s="1"/>
  <c r="P25" i="19" s="1"/>
  <c r="P24" i="20" s="1"/>
  <c r="R24" i="20" s="1"/>
  <c r="AC182" i="29"/>
  <c r="AD182" i="29" s="1"/>
  <c r="P181" i="19" s="1"/>
  <c r="P180" i="20" s="1"/>
  <c r="R180" i="20" s="1"/>
  <c r="AC78" i="29"/>
  <c r="AD78" i="29" s="1"/>
  <c r="P77" i="19" s="1"/>
  <c r="P76" i="20" s="1"/>
  <c r="R76" i="20" s="1"/>
  <c r="AC93" i="29"/>
  <c r="AD93" i="29" s="1"/>
  <c r="P92" i="19" s="1"/>
  <c r="P91" i="20" s="1"/>
  <c r="R91" i="20" s="1"/>
  <c r="AC165" i="29"/>
  <c r="AD165" i="29" s="1"/>
  <c r="P164" i="19" s="1"/>
  <c r="P163" i="20" s="1"/>
  <c r="R163" i="20" s="1"/>
  <c r="AC35" i="29"/>
  <c r="AD35" i="29" s="1"/>
  <c r="P34" i="19" s="1"/>
  <c r="P33" i="20" s="1"/>
  <c r="R33" i="20" s="1"/>
  <c r="AC17" i="29"/>
  <c r="AD17" i="29" s="1"/>
  <c r="P16" i="19" s="1"/>
  <c r="P15" i="20" s="1"/>
  <c r="R15" i="20" s="1"/>
  <c r="AC57" i="29"/>
  <c r="AD57" i="29" s="1"/>
  <c r="P56" i="19" s="1"/>
  <c r="P55" i="20" s="1"/>
  <c r="R55" i="20" s="1"/>
  <c r="AC161" i="29"/>
  <c r="AD161" i="29" s="1"/>
  <c r="P160" i="19" s="1"/>
  <c r="P159" i="20" s="1"/>
  <c r="R159" i="20" s="1"/>
  <c r="AC60" i="29"/>
  <c r="AD60" i="29" s="1"/>
  <c r="P59" i="19" s="1"/>
  <c r="P58" i="20" s="1"/>
  <c r="R58" i="20" s="1"/>
  <c r="AC145" i="29"/>
  <c r="AD145" i="29" s="1"/>
  <c r="P144" i="19" s="1"/>
  <c r="P143" i="20" s="1"/>
  <c r="R143" i="20" s="1"/>
  <c r="AC198" i="29"/>
  <c r="AD198" i="29" s="1"/>
  <c r="P197" i="19" s="1"/>
  <c r="P196" i="20" s="1"/>
  <c r="R196" i="20" s="1"/>
  <c r="AC65" i="29"/>
  <c r="AD65" i="29" s="1"/>
  <c r="P64" i="19" s="1"/>
  <c r="P63" i="20" s="1"/>
  <c r="R63" i="20" s="1"/>
  <c r="AC116" i="29"/>
  <c r="AD116" i="29" s="1"/>
  <c r="P115" i="19" s="1"/>
  <c r="P114" i="20" s="1"/>
  <c r="R114" i="20" s="1"/>
  <c r="AC49" i="29"/>
  <c r="AD49" i="29" s="1"/>
  <c r="P48" i="19" s="1"/>
  <c r="P47" i="20" s="1"/>
  <c r="R47" i="20" s="1"/>
  <c r="AC186" i="29"/>
  <c r="AD186" i="29" s="1"/>
  <c r="P185" i="19" s="1"/>
  <c r="P184" i="20" s="1"/>
  <c r="R184" i="20" s="1"/>
  <c r="AC102" i="29"/>
  <c r="AD102" i="29" s="1"/>
  <c r="P101" i="19" s="1"/>
  <c r="P100" i="20" s="1"/>
  <c r="R100" i="20" s="1"/>
  <c r="AC94" i="29"/>
  <c r="AD94" i="29" s="1"/>
  <c r="P93" i="19" s="1"/>
  <c r="P92" i="20" s="1"/>
  <c r="R92" i="20" s="1"/>
  <c r="BM17" i="35"/>
  <c r="BU17" i="35" s="1"/>
  <c r="BK17" i="35"/>
  <c r="BM110" i="35"/>
  <c r="BU110" i="35" s="1"/>
  <c r="BK110" i="35"/>
  <c r="BM102" i="35"/>
  <c r="BU102" i="35" s="1"/>
  <c r="BK102" i="35"/>
  <c r="BM36" i="35"/>
  <c r="BU36" i="35" s="1"/>
  <c r="BK36" i="35"/>
  <c r="BM169" i="35"/>
  <c r="BU169" i="35" s="1"/>
  <c r="BK169" i="35"/>
  <c r="BM44" i="35"/>
  <c r="BU44" i="35" s="1"/>
  <c r="BK44" i="35"/>
  <c r="BM7" i="35"/>
  <c r="BU7" i="35" s="1"/>
  <c r="BK7" i="35"/>
  <c r="BM71" i="35"/>
  <c r="BU71" i="35" s="1"/>
  <c r="BK71" i="35"/>
  <c r="BM92" i="35"/>
  <c r="BU92" i="35" s="1"/>
  <c r="BK92" i="35"/>
  <c r="BK83" i="35"/>
  <c r="BM83" i="35"/>
  <c r="BU83" i="35" s="1"/>
  <c r="BM133" i="35"/>
  <c r="BU133" i="35" s="1"/>
  <c r="BK133" i="35"/>
  <c r="BM151" i="35"/>
  <c r="BU151" i="35" s="1"/>
  <c r="BK151" i="35"/>
  <c r="BK103" i="35"/>
  <c r="BM103" i="35"/>
  <c r="BU103" i="35" s="1"/>
  <c r="BM195" i="35"/>
  <c r="BU195" i="35" s="1"/>
  <c r="BK195" i="35"/>
  <c r="BM90" i="35"/>
  <c r="BU90" i="35" s="1"/>
  <c r="BK90" i="35"/>
  <c r="BM84" i="35"/>
  <c r="BU84" i="35" s="1"/>
  <c r="BK84" i="35"/>
  <c r="BM189" i="35"/>
  <c r="BU189" i="35" s="1"/>
  <c r="BK189" i="35"/>
  <c r="BM172" i="35"/>
  <c r="BU172" i="35" s="1"/>
  <c r="BK172" i="35"/>
  <c r="BM82" i="35"/>
  <c r="BU82" i="35" s="1"/>
  <c r="BK82" i="35"/>
  <c r="BM193" i="35"/>
  <c r="BU193" i="35" s="1"/>
  <c r="BK193" i="35"/>
  <c r="BM176" i="35"/>
  <c r="BU176" i="35" s="1"/>
  <c r="BK176" i="35"/>
  <c r="BM91" i="35"/>
  <c r="BU91" i="35" s="1"/>
  <c r="BK91" i="35"/>
  <c r="BM140" i="35"/>
  <c r="BU140" i="35" s="1"/>
  <c r="BK140" i="35"/>
  <c r="BM21" i="35"/>
  <c r="BU21" i="35" s="1"/>
  <c r="BK21" i="35"/>
  <c r="BK25" i="35"/>
  <c r="BM25" i="35"/>
  <c r="BU25" i="35" s="1"/>
  <c r="BM100" i="35"/>
  <c r="BU100" i="35" s="1"/>
  <c r="BK100" i="35"/>
  <c r="BM142" i="35"/>
  <c r="BU142" i="35" s="1"/>
  <c r="BK142" i="35"/>
  <c r="BM198" i="35"/>
  <c r="BU198" i="35" s="1"/>
  <c r="BK198" i="35"/>
  <c r="BM174" i="35"/>
  <c r="BU174" i="35" s="1"/>
  <c r="BK174" i="35"/>
  <c r="BM46" i="35"/>
  <c r="BU46" i="35" s="1"/>
  <c r="BK46" i="35"/>
  <c r="AV110" i="35"/>
  <c r="AZ110" i="35" s="1"/>
  <c r="AU110" i="35"/>
  <c r="AU141" i="35"/>
  <c r="AV141" i="35"/>
  <c r="AZ141" i="35" s="1"/>
  <c r="AU177" i="35"/>
  <c r="AV177" i="35"/>
  <c r="AZ177" i="35" s="1"/>
  <c r="AV36" i="35"/>
  <c r="AZ36" i="35" s="1"/>
  <c r="AU36" i="35"/>
  <c r="AU8" i="35"/>
  <c r="AV8" i="35"/>
  <c r="AZ8" i="35" s="1"/>
  <c r="AV191" i="35"/>
  <c r="AZ191" i="35" s="1"/>
  <c r="AU191" i="35"/>
  <c r="AU169" i="35"/>
  <c r="AV169" i="35"/>
  <c r="AZ169" i="35" s="1"/>
  <c r="AV7" i="35"/>
  <c r="AZ7" i="35" s="1"/>
  <c r="AU7" i="35"/>
  <c r="AV98" i="35"/>
  <c r="AZ98" i="35" s="1"/>
  <c r="AU98" i="35"/>
  <c r="AV26" i="35"/>
  <c r="AZ26" i="35" s="1"/>
  <c r="AU26" i="35"/>
  <c r="AV114" i="35"/>
  <c r="AZ114" i="35" s="1"/>
  <c r="AU114" i="35"/>
  <c r="AV74" i="35"/>
  <c r="AZ74" i="35" s="1"/>
  <c r="AU74" i="35"/>
  <c r="AV94" i="35"/>
  <c r="AZ94" i="35" s="1"/>
  <c r="AU94" i="35"/>
  <c r="AV90" i="35"/>
  <c r="AZ90" i="35" s="1"/>
  <c r="AU90" i="35"/>
  <c r="AV134" i="35"/>
  <c r="AZ134" i="35" s="1"/>
  <c r="AU134" i="35"/>
  <c r="AV122" i="35"/>
  <c r="AZ122" i="35" s="1"/>
  <c r="AU122" i="35"/>
  <c r="AV111" i="35"/>
  <c r="AZ111" i="35" s="1"/>
  <c r="AU111" i="35"/>
  <c r="AU189" i="35"/>
  <c r="AV189" i="35"/>
  <c r="AZ189" i="35" s="1"/>
  <c r="AV156" i="35"/>
  <c r="AZ156" i="35" s="1"/>
  <c r="AU156" i="35"/>
  <c r="AV172" i="35"/>
  <c r="AZ172" i="35" s="1"/>
  <c r="AU172" i="35"/>
  <c r="AU153" i="35"/>
  <c r="AV153" i="35"/>
  <c r="AZ153" i="35" s="1"/>
  <c r="AV204" i="35"/>
  <c r="AZ204" i="35" s="1"/>
  <c r="AU204" i="35"/>
  <c r="AU21" i="35"/>
  <c r="AV21" i="35"/>
  <c r="AZ21" i="35" s="1"/>
  <c r="AV132" i="35"/>
  <c r="AZ132" i="35" s="1"/>
  <c r="AU132" i="35"/>
  <c r="AV124" i="35"/>
  <c r="AZ124" i="35" s="1"/>
  <c r="AU124" i="35"/>
  <c r="AV194" i="35"/>
  <c r="AZ194" i="35" s="1"/>
  <c r="AU194" i="35"/>
  <c r="AV9" i="35"/>
  <c r="AZ9" i="35" s="1"/>
  <c r="AU9" i="35"/>
  <c r="AV196" i="35"/>
  <c r="AZ196" i="35" s="1"/>
  <c r="AU196" i="35"/>
  <c r="AV46" i="35"/>
  <c r="AZ46" i="35" s="1"/>
  <c r="AU46" i="35"/>
  <c r="BM125" i="35"/>
  <c r="BU125" i="35" s="1"/>
  <c r="BK125" i="35"/>
  <c r="BM89" i="35"/>
  <c r="BU89" i="35" s="1"/>
  <c r="BK89" i="35"/>
  <c r="BM115" i="35"/>
  <c r="BU115" i="35" s="1"/>
  <c r="BK115" i="35"/>
  <c r="BM54" i="35"/>
  <c r="BU54" i="35" s="1"/>
  <c r="BK54" i="35"/>
  <c r="BM160" i="35"/>
  <c r="BU160" i="35" s="1"/>
  <c r="BK160" i="35"/>
  <c r="BM128" i="35"/>
  <c r="BU128" i="35" s="1"/>
  <c r="BK128" i="35"/>
  <c r="BM148" i="35"/>
  <c r="BU148" i="35" s="1"/>
  <c r="BK148" i="35"/>
  <c r="BM99" i="35"/>
  <c r="BU99" i="35" s="1"/>
  <c r="BK99" i="35"/>
  <c r="BM139" i="35"/>
  <c r="BU139" i="35" s="1"/>
  <c r="BK139" i="35"/>
  <c r="BM64" i="35"/>
  <c r="BU64" i="35" s="1"/>
  <c r="BK64" i="35"/>
  <c r="BM85" i="35"/>
  <c r="BU85" i="35" s="1"/>
  <c r="BK85" i="35"/>
  <c r="BM178" i="35"/>
  <c r="BU178" i="35" s="1"/>
  <c r="BK178" i="35"/>
  <c r="BM19" i="35"/>
  <c r="BU19" i="35" s="1"/>
  <c r="BK19" i="35"/>
  <c r="BM42" i="35"/>
  <c r="BU42" i="35" s="1"/>
  <c r="BK42" i="35"/>
  <c r="BM43" i="35"/>
  <c r="BU43" i="35" s="1"/>
  <c r="BK43" i="35"/>
  <c r="BM199" i="35"/>
  <c r="BU199" i="35" s="1"/>
  <c r="BK199" i="35"/>
  <c r="BM34" i="35"/>
  <c r="BU34" i="35" s="1"/>
  <c r="BK34" i="35"/>
  <c r="BM75" i="35"/>
  <c r="BU75" i="35" s="1"/>
  <c r="BK75" i="35"/>
  <c r="BM80" i="35"/>
  <c r="BU80" i="35" s="1"/>
  <c r="BK80" i="35"/>
  <c r="BM60" i="35"/>
  <c r="BU60" i="35" s="1"/>
  <c r="BK60" i="35"/>
  <c r="BK32" i="35"/>
  <c r="BM32" i="35"/>
  <c r="BU32" i="35" s="1"/>
  <c r="BM69" i="35"/>
  <c r="BU69" i="35" s="1"/>
  <c r="BK69" i="35"/>
  <c r="BM200" i="35"/>
  <c r="BU200" i="35" s="1"/>
  <c r="BK200" i="35"/>
  <c r="BM107" i="35"/>
  <c r="BU107" i="35" s="1"/>
  <c r="BK107" i="35"/>
  <c r="BM143" i="35"/>
  <c r="BU143" i="35" s="1"/>
  <c r="BK143" i="35"/>
  <c r="BM65" i="35"/>
  <c r="BU65" i="35" s="1"/>
  <c r="BK65" i="35"/>
  <c r="BM108" i="35"/>
  <c r="BU108" i="35" s="1"/>
  <c r="BK108" i="35"/>
  <c r="BM31" i="35"/>
  <c r="BU31" i="35" s="1"/>
  <c r="BK31" i="35"/>
  <c r="BM79" i="35"/>
  <c r="BU79" i="35" s="1"/>
  <c r="BK79" i="35"/>
  <c r="BM158" i="35"/>
  <c r="BU158" i="35" s="1"/>
  <c r="BK158" i="35"/>
  <c r="AU125" i="35"/>
  <c r="AV125" i="35"/>
  <c r="AZ125" i="35" s="1"/>
  <c r="AV6" i="35"/>
  <c r="AZ6" i="35" s="1"/>
  <c r="AU6" i="35"/>
  <c r="AV48" i="35"/>
  <c r="AZ48" i="35" s="1"/>
  <c r="AU48" i="35"/>
  <c r="AV113" i="35"/>
  <c r="AZ113" i="35" s="1"/>
  <c r="AU113" i="35"/>
  <c r="AU145" i="35"/>
  <c r="AV145" i="35"/>
  <c r="AZ145" i="35" s="1"/>
  <c r="AU173" i="35"/>
  <c r="AV173" i="35"/>
  <c r="AZ173" i="35" s="1"/>
  <c r="AV54" i="35"/>
  <c r="AZ54" i="35" s="1"/>
  <c r="AU54" i="35"/>
  <c r="AV180" i="35"/>
  <c r="AZ180" i="35" s="1"/>
  <c r="AU180" i="35"/>
  <c r="AV144" i="35"/>
  <c r="AZ144" i="35" s="1"/>
  <c r="AU144" i="35"/>
  <c r="AU99" i="35"/>
  <c r="AV99" i="35"/>
  <c r="AZ99" i="35" s="1"/>
  <c r="AU64" i="35"/>
  <c r="AV64" i="35"/>
  <c r="AZ64" i="35" s="1"/>
  <c r="AU178" i="35"/>
  <c r="AV178" i="35"/>
  <c r="AZ178" i="35" s="1"/>
  <c r="AV19" i="35"/>
  <c r="AZ19" i="35" s="1"/>
  <c r="AU19" i="35"/>
  <c r="AV146" i="35"/>
  <c r="AZ146" i="35" s="1"/>
  <c r="AU146" i="35"/>
  <c r="AV18" i="35"/>
  <c r="AZ18" i="35" s="1"/>
  <c r="AU18" i="35"/>
  <c r="AV187" i="35"/>
  <c r="AZ187" i="35" s="1"/>
  <c r="AU187" i="35"/>
  <c r="AV130" i="35"/>
  <c r="AZ130" i="35" s="1"/>
  <c r="AU130" i="35"/>
  <c r="AV68" i="35"/>
  <c r="AZ68" i="35" s="1"/>
  <c r="AU68" i="35"/>
  <c r="AV106" i="35"/>
  <c r="AZ106" i="35" s="1"/>
  <c r="AU106" i="35"/>
  <c r="AV34" i="35"/>
  <c r="AZ34" i="35" s="1"/>
  <c r="AU34" i="35"/>
  <c r="AV32" i="35"/>
  <c r="AZ32" i="35" s="1"/>
  <c r="AU32" i="35"/>
  <c r="AV15" i="35"/>
  <c r="AZ15" i="35" s="1"/>
  <c r="AU15" i="35"/>
  <c r="AU86" i="35"/>
  <c r="AV86" i="35"/>
  <c r="AZ86" i="35" s="1"/>
  <c r="AU65" i="35"/>
  <c r="AV65" i="35"/>
  <c r="AZ65" i="35" s="1"/>
  <c r="BM131" i="35"/>
  <c r="BU131" i="35" s="1"/>
  <c r="BK131" i="35"/>
  <c r="BM116" i="35"/>
  <c r="BU116" i="35" s="1"/>
  <c r="BK116" i="35"/>
  <c r="BK184" i="35"/>
  <c r="BM184" i="35"/>
  <c r="BU184" i="35" s="1"/>
  <c r="BM109" i="35"/>
  <c r="BU109" i="35" s="1"/>
  <c r="BK109" i="35"/>
  <c r="BM26" i="35"/>
  <c r="BU26" i="35" s="1"/>
  <c r="BK26" i="35"/>
  <c r="BK74" i="35"/>
  <c r="BM74" i="35"/>
  <c r="BU74" i="35" s="1"/>
  <c r="BM111" i="35"/>
  <c r="BU111" i="35" s="1"/>
  <c r="BK111" i="35"/>
  <c r="BM156" i="35"/>
  <c r="BU156" i="35" s="1"/>
  <c r="BK156" i="35"/>
  <c r="BM153" i="35"/>
  <c r="BU153" i="35" s="1"/>
  <c r="BK153" i="35"/>
  <c r="BM12" i="35"/>
  <c r="BU12" i="35" s="1"/>
  <c r="BK12" i="35"/>
  <c r="BM179" i="35"/>
  <c r="BU179" i="35" s="1"/>
  <c r="BK179" i="35"/>
  <c r="BK52" i="35"/>
  <c r="BM52" i="35"/>
  <c r="BU52" i="35" s="1"/>
  <c r="BM204" i="35"/>
  <c r="BU204" i="35" s="1"/>
  <c r="BK204" i="35"/>
  <c r="BM132" i="35"/>
  <c r="BU132" i="35" s="1"/>
  <c r="BK132" i="35"/>
  <c r="BK41" i="35"/>
  <c r="BM41" i="35"/>
  <c r="BU41" i="35" s="1"/>
  <c r="BM194" i="35"/>
  <c r="BU194" i="35" s="1"/>
  <c r="BK194" i="35"/>
  <c r="BM67" i="35"/>
  <c r="BU67" i="35" s="1"/>
  <c r="BK67" i="35"/>
  <c r="AV28" i="35"/>
  <c r="AZ28" i="35" s="1"/>
  <c r="AU28" i="35"/>
  <c r="AV203" i="35"/>
  <c r="AZ203" i="35" s="1"/>
  <c r="AU203" i="35"/>
  <c r="AV116" i="35"/>
  <c r="AZ116" i="35" s="1"/>
  <c r="AU116" i="35"/>
  <c r="AU166" i="35"/>
  <c r="AV166" i="35"/>
  <c r="AZ166" i="35" s="1"/>
  <c r="AU109" i="35"/>
  <c r="AV109" i="35"/>
  <c r="AZ109" i="35" s="1"/>
  <c r="AU92" i="35"/>
  <c r="AV92" i="35"/>
  <c r="AZ92" i="35" s="1"/>
  <c r="AV30" i="35"/>
  <c r="AZ30" i="35" s="1"/>
  <c r="AU30" i="35"/>
  <c r="AV151" i="35"/>
  <c r="AZ151" i="35" s="1"/>
  <c r="AU151" i="35"/>
  <c r="AU45" i="35"/>
  <c r="AV45" i="35"/>
  <c r="AZ45" i="35" s="1"/>
  <c r="AV82" i="35"/>
  <c r="AZ82" i="35" s="1"/>
  <c r="AU82" i="35"/>
  <c r="AU193" i="35"/>
  <c r="AV193" i="35"/>
  <c r="AZ193" i="35" s="1"/>
  <c r="AU77" i="35"/>
  <c r="AV77" i="35"/>
  <c r="AZ77" i="35" s="1"/>
  <c r="AU165" i="35"/>
  <c r="AV165" i="35"/>
  <c r="AZ165" i="35" s="1"/>
  <c r="AV155" i="35"/>
  <c r="AZ155" i="35" s="1"/>
  <c r="AU155" i="35"/>
  <c r="AV154" i="35"/>
  <c r="AZ154" i="35" s="1"/>
  <c r="AU154" i="35"/>
  <c r="AV24" i="35"/>
  <c r="AZ24" i="35" s="1"/>
  <c r="AU24" i="35"/>
  <c r="AV66" i="35"/>
  <c r="AZ66" i="35" s="1"/>
  <c r="AU66" i="35"/>
  <c r="AV91" i="35"/>
  <c r="AZ91" i="35" s="1"/>
  <c r="AU91" i="35"/>
  <c r="AV16" i="35"/>
  <c r="AZ16" i="35" s="1"/>
  <c r="AU16" i="35"/>
  <c r="AV129" i="35"/>
  <c r="AZ129" i="35" s="1"/>
  <c r="AU129" i="35"/>
  <c r="AV162" i="35"/>
  <c r="AZ162" i="35" s="1"/>
  <c r="AU162" i="35"/>
  <c r="AV142" i="35"/>
  <c r="AZ142" i="35" s="1"/>
  <c r="AU142" i="35"/>
  <c r="BM145" i="35"/>
  <c r="BU145" i="35" s="1"/>
  <c r="BK145" i="35"/>
  <c r="BM173" i="35"/>
  <c r="BU173" i="35" s="1"/>
  <c r="BK173" i="35"/>
  <c r="BM96" i="35"/>
  <c r="BU96" i="35" s="1"/>
  <c r="BK96" i="35"/>
  <c r="BM13" i="35"/>
  <c r="BU13" i="35" s="1"/>
  <c r="BK13" i="35"/>
  <c r="BM171" i="35"/>
  <c r="BU171" i="35" s="1"/>
  <c r="BK171" i="35"/>
  <c r="BM185" i="35"/>
  <c r="BU185" i="35" s="1"/>
  <c r="BK185" i="35"/>
  <c r="BM56" i="35"/>
  <c r="BU56" i="35" s="1"/>
  <c r="BK56" i="35"/>
  <c r="BM202" i="35"/>
  <c r="BU202" i="35" s="1"/>
  <c r="BK202" i="35"/>
  <c r="BM186" i="35"/>
  <c r="BU186" i="35" s="1"/>
  <c r="BK186" i="35"/>
  <c r="BM68" i="35"/>
  <c r="BU68" i="35" s="1"/>
  <c r="BK68" i="35"/>
  <c r="BM175" i="35"/>
  <c r="BU175" i="35" s="1"/>
  <c r="BK175" i="35"/>
  <c r="BM11" i="35"/>
  <c r="BU11" i="35" s="1"/>
  <c r="BK11" i="35"/>
  <c r="BM106" i="35"/>
  <c r="BU106" i="35" s="1"/>
  <c r="BK106" i="35"/>
  <c r="BM50" i="35"/>
  <c r="BU50" i="35" s="1"/>
  <c r="BK50" i="35"/>
  <c r="BM33" i="35"/>
  <c r="BU33" i="35" s="1"/>
  <c r="BK33" i="35"/>
  <c r="BM117" i="35"/>
  <c r="BU117" i="35" s="1"/>
  <c r="BK117" i="35"/>
  <c r="BK58" i="35"/>
  <c r="BM58" i="35"/>
  <c r="BU58" i="35" s="1"/>
  <c r="BM27" i="35"/>
  <c r="BU27" i="35" s="1"/>
  <c r="BK27" i="35"/>
  <c r="BM39" i="35"/>
  <c r="BU39" i="35" s="1"/>
  <c r="BK39" i="35"/>
  <c r="BM59" i="35"/>
  <c r="BU59" i="35" s="1"/>
  <c r="BK59" i="35"/>
  <c r="BM181" i="35"/>
  <c r="BU181" i="35" s="1"/>
  <c r="BK181" i="35"/>
  <c r="BM86" i="35"/>
  <c r="BU86" i="35" s="1"/>
  <c r="BK86" i="35"/>
  <c r="BM4" i="35"/>
  <c r="BU4" i="35" s="1"/>
  <c r="BK4" i="35"/>
  <c r="BM157" i="35"/>
  <c r="BU157" i="35" s="1"/>
  <c r="BK157" i="35"/>
  <c r="BM88" i="35"/>
  <c r="BU88" i="35" s="1"/>
  <c r="BK88" i="35"/>
  <c r="AV127" i="35"/>
  <c r="AZ127" i="35" s="1"/>
  <c r="AU127" i="35"/>
  <c r="AV136" i="35"/>
  <c r="AZ136" i="35" s="1"/>
  <c r="AU136" i="35"/>
  <c r="AV115" i="35"/>
  <c r="AZ115" i="35" s="1"/>
  <c r="AU115" i="35"/>
  <c r="AV96" i="35"/>
  <c r="AZ96" i="35" s="1"/>
  <c r="AU96" i="35"/>
  <c r="AV128" i="35"/>
  <c r="AZ128" i="35" s="1"/>
  <c r="AU128" i="35"/>
  <c r="AV171" i="35"/>
  <c r="AZ171" i="35" s="1"/>
  <c r="AU171" i="35"/>
  <c r="AV35" i="35"/>
  <c r="AZ35" i="35" s="1"/>
  <c r="AU35" i="35"/>
  <c r="AV168" i="35"/>
  <c r="AZ168" i="35" s="1"/>
  <c r="AU168" i="35"/>
  <c r="AV182" i="35"/>
  <c r="AZ182" i="35" s="1"/>
  <c r="AU182" i="35"/>
  <c r="AU119" i="35"/>
  <c r="AV119" i="35"/>
  <c r="AZ119" i="35" s="1"/>
  <c r="AV47" i="35"/>
  <c r="AZ47" i="35" s="1"/>
  <c r="AU47" i="35"/>
  <c r="AV42" i="35"/>
  <c r="AZ42" i="35" s="1"/>
  <c r="AU42" i="35"/>
  <c r="AV190" i="35"/>
  <c r="AZ190" i="35" s="1"/>
  <c r="AU190" i="35"/>
  <c r="AV112" i="35"/>
  <c r="AZ112" i="35" s="1"/>
  <c r="AU112" i="35"/>
  <c r="AU53" i="35"/>
  <c r="AV53" i="35"/>
  <c r="AZ53" i="35" s="1"/>
  <c r="AV152" i="35"/>
  <c r="AZ152" i="35" s="1"/>
  <c r="AU152" i="35"/>
  <c r="AV199" i="35"/>
  <c r="AZ199" i="35" s="1"/>
  <c r="AU199" i="35"/>
  <c r="AV126" i="35"/>
  <c r="AZ126" i="35" s="1"/>
  <c r="AU126" i="35"/>
  <c r="AV80" i="35"/>
  <c r="AZ80" i="35" s="1"/>
  <c r="AU80" i="35"/>
  <c r="AV87" i="35"/>
  <c r="AZ87" i="35" s="1"/>
  <c r="AU87" i="35"/>
  <c r="AV60" i="35"/>
  <c r="AZ60" i="35" s="1"/>
  <c r="AU60" i="35"/>
  <c r="AV27" i="35"/>
  <c r="AZ27" i="35" s="1"/>
  <c r="AU27" i="35"/>
  <c r="AV59" i="35"/>
  <c r="AZ59" i="35" s="1"/>
  <c r="AU59" i="35"/>
  <c r="AU93" i="35"/>
  <c r="AV93" i="35"/>
  <c r="AZ93" i="35" s="1"/>
  <c r="AV107" i="35"/>
  <c r="AZ107" i="35" s="1"/>
  <c r="AU107" i="35"/>
  <c r="AV163" i="35"/>
  <c r="AZ163" i="35" s="1"/>
  <c r="AU163" i="35"/>
  <c r="AV70" i="35"/>
  <c r="AZ70" i="35" s="1"/>
  <c r="AU70" i="35"/>
  <c r="AU38" i="35"/>
  <c r="AV38" i="35"/>
  <c r="AZ38" i="35" s="1"/>
  <c r="AV31" i="35"/>
  <c r="AZ31" i="35" s="1"/>
  <c r="AU31" i="35"/>
  <c r="AV79" i="35"/>
  <c r="AZ79" i="35" s="1"/>
  <c r="AU79" i="35"/>
  <c r="BM161" i="35"/>
  <c r="BU161" i="35" s="1"/>
  <c r="BK161" i="35"/>
  <c r="BM150" i="35"/>
  <c r="BU150" i="35" s="1"/>
  <c r="BK150" i="35"/>
  <c r="BM149" i="35"/>
  <c r="BU149" i="35" s="1"/>
  <c r="BK149" i="35"/>
  <c r="BM114" i="35"/>
  <c r="BU114" i="35" s="1"/>
  <c r="BK114" i="35"/>
  <c r="BM94" i="35"/>
  <c r="BU94" i="35" s="1"/>
  <c r="BK94" i="35"/>
  <c r="BM55" i="35"/>
  <c r="BU55" i="35" s="1"/>
  <c r="BK55" i="35"/>
  <c r="BM77" i="35"/>
  <c r="BU77" i="35" s="1"/>
  <c r="BK77" i="35"/>
  <c r="BM165" i="35"/>
  <c r="BU165" i="35" s="1"/>
  <c r="BK165" i="35"/>
  <c r="BM201" i="35"/>
  <c r="BU201" i="35" s="1"/>
  <c r="BK201" i="35"/>
  <c r="BM24" i="35"/>
  <c r="BU24" i="35" s="1"/>
  <c r="BK24" i="35"/>
  <c r="BM104" i="35"/>
  <c r="BU104" i="35" s="1"/>
  <c r="BK104" i="35"/>
  <c r="BM164" i="35"/>
  <c r="BU164" i="35" s="1"/>
  <c r="BK164" i="35"/>
  <c r="BM95" i="35"/>
  <c r="BU95" i="35" s="1"/>
  <c r="BK95" i="35"/>
  <c r="BM16" i="35"/>
  <c r="BU16" i="35" s="1"/>
  <c r="BK16" i="35"/>
  <c r="BM129" i="35"/>
  <c r="BU129" i="35" s="1"/>
  <c r="BK129" i="35"/>
  <c r="BM124" i="35"/>
  <c r="BU124" i="35" s="1"/>
  <c r="BK124" i="35"/>
  <c r="BM9" i="35"/>
  <c r="BU9" i="35" s="1"/>
  <c r="BK9" i="35"/>
  <c r="BM73" i="35"/>
  <c r="BU73" i="35" s="1"/>
  <c r="BK73" i="35"/>
  <c r="BM196" i="35"/>
  <c r="BU196" i="35" s="1"/>
  <c r="BK196" i="35"/>
  <c r="AU17" i="35"/>
  <c r="AV17" i="35"/>
  <c r="AZ17" i="35" s="1"/>
  <c r="AV102" i="35"/>
  <c r="AZ102" i="35" s="1"/>
  <c r="AU102" i="35"/>
  <c r="AU137" i="35"/>
  <c r="AV137" i="35"/>
  <c r="AZ137" i="35" s="1"/>
  <c r="AV150" i="35"/>
  <c r="AZ150" i="35" s="1"/>
  <c r="AU150" i="35"/>
  <c r="AV71" i="35"/>
  <c r="AZ71" i="35" s="1"/>
  <c r="AU71" i="35"/>
  <c r="AU149" i="35"/>
  <c r="AV149" i="35"/>
  <c r="AZ149" i="35" s="1"/>
  <c r="AV103" i="35"/>
  <c r="AZ103" i="35" s="1"/>
  <c r="AU103" i="35"/>
  <c r="AV84" i="35"/>
  <c r="AZ84" i="35" s="1"/>
  <c r="AU84" i="35"/>
  <c r="AV76" i="35"/>
  <c r="AZ76" i="35" s="1"/>
  <c r="AU76" i="35"/>
  <c r="AV55" i="35"/>
  <c r="AZ55" i="35" s="1"/>
  <c r="AU55" i="35"/>
  <c r="AU121" i="35"/>
  <c r="AV121" i="35"/>
  <c r="AZ121" i="35" s="1"/>
  <c r="AV192" i="35"/>
  <c r="AZ192" i="35" s="1"/>
  <c r="AU192" i="35"/>
  <c r="AV176" i="35"/>
  <c r="AZ176" i="35" s="1"/>
  <c r="AU176" i="35"/>
  <c r="AV52" i="35"/>
  <c r="AZ52" i="35" s="1"/>
  <c r="AU52" i="35"/>
  <c r="AV170" i="35"/>
  <c r="AZ170" i="35" s="1"/>
  <c r="AU170" i="35"/>
  <c r="AV104" i="35"/>
  <c r="AZ104" i="35" s="1"/>
  <c r="AU104" i="35"/>
  <c r="AV164" i="35"/>
  <c r="AZ164" i="35" s="1"/>
  <c r="AU164" i="35"/>
  <c r="AV23" i="35"/>
  <c r="AZ23" i="35" s="1"/>
  <c r="AU23" i="35"/>
  <c r="AU41" i="35"/>
  <c r="AV41" i="35"/>
  <c r="AZ41" i="35" s="1"/>
  <c r="AU61" i="35"/>
  <c r="AV61" i="35"/>
  <c r="AZ61" i="35" s="1"/>
  <c r="AU25" i="35"/>
  <c r="AV25" i="35"/>
  <c r="AZ25" i="35" s="1"/>
  <c r="AV100" i="35"/>
  <c r="AZ100" i="35" s="1"/>
  <c r="AU100" i="35"/>
  <c r="AU73" i="35"/>
  <c r="AV73" i="35"/>
  <c r="AZ73" i="35" s="1"/>
  <c r="AV174" i="35"/>
  <c r="AZ174" i="35" s="1"/>
  <c r="AU174" i="35"/>
  <c r="BM57" i="35"/>
  <c r="BU57" i="35" s="1"/>
  <c r="BK57" i="35"/>
  <c r="BM20" i="35"/>
  <c r="BU20" i="35" s="1"/>
  <c r="BK20" i="35"/>
  <c r="BM188" i="35"/>
  <c r="BU188" i="35" s="1"/>
  <c r="BK188" i="35"/>
  <c r="BM180" i="35"/>
  <c r="BU180" i="35" s="1"/>
  <c r="BK180" i="35"/>
  <c r="BM144" i="35"/>
  <c r="BU144" i="35" s="1"/>
  <c r="BK144" i="35"/>
  <c r="BM51" i="35"/>
  <c r="BU51" i="35" s="1"/>
  <c r="BK51" i="35"/>
  <c r="BM35" i="35"/>
  <c r="BU35" i="35" s="1"/>
  <c r="BK35" i="35"/>
  <c r="BM14" i="35"/>
  <c r="BU14" i="35" s="1"/>
  <c r="BK14" i="35"/>
  <c r="BM182" i="35"/>
  <c r="BU182" i="35" s="1"/>
  <c r="BK182" i="35"/>
  <c r="BM146" i="35"/>
  <c r="BU146" i="35" s="1"/>
  <c r="BK146" i="35"/>
  <c r="BM18" i="35"/>
  <c r="BU18" i="35" s="1"/>
  <c r="BK18" i="35"/>
  <c r="BM187" i="35"/>
  <c r="BU187" i="35" s="1"/>
  <c r="BK187" i="35"/>
  <c r="BM130" i="35"/>
  <c r="BU130" i="35" s="1"/>
  <c r="BK130" i="35"/>
  <c r="BM190" i="35"/>
  <c r="BU190" i="35" s="1"/>
  <c r="BK190" i="35"/>
  <c r="BM49" i="35"/>
  <c r="BU49" i="35" s="1"/>
  <c r="BK49" i="35"/>
  <c r="BM112" i="35"/>
  <c r="BU112" i="35" s="1"/>
  <c r="BK112" i="35"/>
  <c r="BM53" i="35"/>
  <c r="BU53" i="35" s="1"/>
  <c r="BK53" i="35"/>
  <c r="BM72" i="35"/>
  <c r="BU72" i="35" s="1"/>
  <c r="BK72" i="35"/>
  <c r="BM152" i="35"/>
  <c r="BU152" i="35" s="1"/>
  <c r="BK152" i="35"/>
  <c r="BM167" i="35"/>
  <c r="BU167" i="35" s="1"/>
  <c r="BK167" i="35"/>
  <c r="BK10" i="35"/>
  <c r="BM10" i="35"/>
  <c r="BU10" i="35" s="1"/>
  <c r="BM183" i="35"/>
  <c r="BU183" i="35" s="1"/>
  <c r="BK183" i="35"/>
  <c r="BM87" i="35"/>
  <c r="BU87" i="35" s="1"/>
  <c r="BK87" i="35"/>
  <c r="BM197" i="35"/>
  <c r="BU197" i="35" s="1"/>
  <c r="BK197" i="35"/>
  <c r="BM93" i="35"/>
  <c r="BU93" i="35" s="1"/>
  <c r="BK93" i="35"/>
  <c r="BK15" i="35"/>
  <c r="BM15" i="35"/>
  <c r="BU15" i="35" s="1"/>
  <c r="BM123" i="35"/>
  <c r="BU123" i="35" s="1"/>
  <c r="BK123" i="35"/>
  <c r="BM37" i="35"/>
  <c r="BU37" i="35" s="1"/>
  <c r="BK37" i="35"/>
  <c r="BM163" i="35"/>
  <c r="BU163" i="35" s="1"/>
  <c r="BK163" i="35"/>
  <c r="BM70" i="35"/>
  <c r="BU70" i="35" s="1"/>
  <c r="BK70" i="35"/>
  <c r="BM147" i="35"/>
  <c r="BU147" i="35" s="1"/>
  <c r="BK147" i="35"/>
  <c r="AU89" i="35"/>
  <c r="AV89" i="35"/>
  <c r="AZ89" i="35" s="1"/>
  <c r="AU81" i="35"/>
  <c r="AV81" i="35"/>
  <c r="AZ81" i="35" s="1"/>
  <c r="AV20" i="35"/>
  <c r="AZ20" i="35" s="1"/>
  <c r="AU20" i="35"/>
  <c r="AV188" i="35"/>
  <c r="AZ188" i="35" s="1"/>
  <c r="AU188" i="35"/>
  <c r="AV160" i="35"/>
  <c r="AZ160" i="35" s="1"/>
  <c r="AU160" i="35"/>
  <c r="AV51" i="35"/>
  <c r="AZ51" i="35" s="1"/>
  <c r="AU51" i="35"/>
  <c r="AU185" i="35"/>
  <c r="AV185" i="35"/>
  <c r="AZ185" i="35" s="1"/>
  <c r="AV56" i="35"/>
  <c r="AZ56" i="35" s="1"/>
  <c r="AU56" i="35"/>
  <c r="AU85" i="35"/>
  <c r="AV85" i="35"/>
  <c r="AZ85" i="35" s="1"/>
  <c r="AV202" i="35"/>
  <c r="AZ202" i="35" s="1"/>
  <c r="AU202" i="35"/>
  <c r="AV63" i="35"/>
  <c r="AZ63" i="35" s="1"/>
  <c r="AU63" i="35"/>
  <c r="AV186" i="35"/>
  <c r="AZ186" i="35" s="1"/>
  <c r="AU186" i="35"/>
  <c r="AU22" i="35"/>
  <c r="AV22" i="35"/>
  <c r="AZ22" i="35" s="1"/>
  <c r="AV11" i="35"/>
  <c r="AZ11" i="35" s="1"/>
  <c r="AU11" i="35"/>
  <c r="AV43" i="35"/>
  <c r="AZ43" i="35" s="1"/>
  <c r="AU43" i="35"/>
  <c r="AU49" i="35"/>
  <c r="AV49" i="35"/>
  <c r="AZ49" i="35" s="1"/>
  <c r="AV183" i="35"/>
  <c r="AZ183" i="35" s="1"/>
  <c r="AU183" i="35"/>
  <c r="AV120" i="35"/>
  <c r="AZ120" i="35" s="1"/>
  <c r="BA120" i="35" s="1"/>
  <c r="BB120" i="35" s="1"/>
  <c r="Q119" i="26" s="1"/>
  <c r="T118" i="27" s="1"/>
  <c r="T318" i="20" s="1"/>
  <c r="V318" i="20" s="1"/>
  <c r="AU120" i="35"/>
  <c r="AU197" i="35"/>
  <c r="AV197" i="35"/>
  <c r="AZ197" i="35" s="1"/>
  <c r="AU181" i="35"/>
  <c r="AV181" i="35"/>
  <c r="AZ181" i="35" s="1"/>
  <c r="AU97" i="35"/>
  <c r="AV97" i="35"/>
  <c r="AZ97" i="35" s="1"/>
  <c r="AV123" i="35"/>
  <c r="AZ123" i="35" s="1"/>
  <c r="BA123" i="35" s="1"/>
  <c r="BB123" i="35" s="1"/>
  <c r="Q122" i="26" s="1"/>
  <c r="T121" i="27" s="1"/>
  <c r="T321" i="20" s="1"/>
  <c r="V321" i="20" s="1"/>
  <c r="AU123" i="35"/>
  <c r="AU37" i="35"/>
  <c r="AV37" i="35"/>
  <c r="AZ37" i="35" s="1"/>
  <c r="AV135" i="35"/>
  <c r="AZ135" i="35" s="1"/>
  <c r="BA135" i="35" s="1"/>
  <c r="BB135" i="35" s="1"/>
  <c r="Q134" i="26" s="1"/>
  <c r="T133" i="27" s="1"/>
  <c r="T333" i="20" s="1"/>
  <c r="V333" i="20" s="1"/>
  <c r="AU135" i="35"/>
  <c r="AU157" i="35"/>
  <c r="AV157" i="35"/>
  <c r="AZ157" i="35" s="1"/>
  <c r="AV158" i="35"/>
  <c r="AZ158" i="35" s="1"/>
  <c r="BA158" i="35" s="1"/>
  <c r="BB158" i="35" s="1"/>
  <c r="Q157" i="26" s="1"/>
  <c r="T156" i="27" s="1"/>
  <c r="T356" i="20" s="1"/>
  <c r="V356" i="20" s="1"/>
  <c r="AU158" i="35"/>
  <c r="BM28" i="35"/>
  <c r="BU28" i="35" s="1"/>
  <c r="BK28" i="35"/>
  <c r="BM141" i="35"/>
  <c r="BU141" i="35" s="1"/>
  <c r="BK141" i="35"/>
  <c r="BK177" i="35"/>
  <c r="BM177" i="35"/>
  <c r="BU177" i="35" s="1"/>
  <c r="BK203" i="35"/>
  <c r="BM203" i="35"/>
  <c r="BU203" i="35" s="1"/>
  <c r="BM166" i="35"/>
  <c r="BU166" i="35" s="1"/>
  <c r="BK166" i="35"/>
  <c r="BM138" i="35"/>
  <c r="BU138" i="35" s="1"/>
  <c r="BK138" i="35"/>
  <c r="BM8" i="35"/>
  <c r="BU8" i="35" s="1"/>
  <c r="BK8" i="35"/>
  <c r="BM191" i="35"/>
  <c r="BU191" i="35" s="1"/>
  <c r="BK191" i="35"/>
  <c r="BM137" i="35"/>
  <c r="BU137" i="35" s="1"/>
  <c r="BK137" i="35"/>
  <c r="BM30" i="35"/>
  <c r="BU30" i="35" s="1"/>
  <c r="BK30" i="35"/>
  <c r="BM29" i="35"/>
  <c r="BU29" i="35" s="1"/>
  <c r="BK29" i="35"/>
  <c r="BM98" i="35"/>
  <c r="BU98" i="35" s="1"/>
  <c r="BK98" i="35"/>
  <c r="BM134" i="35"/>
  <c r="BU134" i="35" s="1"/>
  <c r="BK134" i="35"/>
  <c r="BM122" i="35"/>
  <c r="BU122" i="35" s="1"/>
  <c r="BK122" i="35"/>
  <c r="BM76" i="35"/>
  <c r="BU76" i="35" s="1"/>
  <c r="BK76" i="35"/>
  <c r="BM45" i="35"/>
  <c r="BU45" i="35" s="1"/>
  <c r="BK45" i="35"/>
  <c r="BM121" i="35"/>
  <c r="BU121" i="35" s="1"/>
  <c r="BK121" i="35"/>
  <c r="BM192" i="35"/>
  <c r="BU192" i="35" s="1"/>
  <c r="BK192" i="35"/>
  <c r="BM155" i="35"/>
  <c r="BU155" i="35" s="1"/>
  <c r="BK155" i="35"/>
  <c r="BM154" i="35"/>
  <c r="BU154" i="35" s="1"/>
  <c r="BK154" i="35"/>
  <c r="BM78" i="35"/>
  <c r="BU78" i="35" s="1"/>
  <c r="BK78" i="35"/>
  <c r="BM66" i="35"/>
  <c r="BU66" i="35" s="1"/>
  <c r="BK66" i="35"/>
  <c r="BM170" i="35"/>
  <c r="BU170" i="35" s="1"/>
  <c r="BK170" i="35"/>
  <c r="BM62" i="35"/>
  <c r="BU62" i="35" s="1"/>
  <c r="BK62" i="35"/>
  <c r="BK5" i="35"/>
  <c r="BM5" i="35"/>
  <c r="BU5" i="35" s="1"/>
  <c r="BM23" i="35"/>
  <c r="BU23" i="35" s="1"/>
  <c r="BK23" i="35"/>
  <c r="BM105" i="35"/>
  <c r="BU105" i="35" s="1"/>
  <c r="BK105" i="35"/>
  <c r="BM61" i="35"/>
  <c r="BU61" i="35" s="1"/>
  <c r="BK61" i="35"/>
  <c r="BM162" i="35"/>
  <c r="BU162" i="35" s="1"/>
  <c r="BK162" i="35"/>
  <c r="AU161" i="35"/>
  <c r="AV161" i="35"/>
  <c r="AZ161" i="35" s="1"/>
  <c r="AV131" i="35"/>
  <c r="AZ131" i="35" s="1"/>
  <c r="AU131" i="35"/>
  <c r="AV138" i="35"/>
  <c r="AZ138" i="35" s="1"/>
  <c r="BA138" i="35" s="1"/>
  <c r="BB138" i="35" s="1"/>
  <c r="Q137" i="26" s="1"/>
  <c r="T136" i="27" s="1"/>
  <c r="T336" i="20" s="1"/>
  <c r="V336" i="20" s="1"/>
  <c r="AU138" i="35"/>
  <c r="AU184" i="35"/>
  <c r="AV184" i="35"/>
  <c r="AZ184" i="35" s="1"/>
  <c r="AV44" i="35"/>
  <c r="AZ44" i="35" s="1"/>
  <c r="BA44" i="35" s="1"/>
  <c r="BB44" i="35" s="1"/>
  <c r="Q43" i="26" s="1"/>
  <c r="T42" i="27" s="1"/>
  <c r="T242" i="20" s="1"/>
  <c r="V242" i="20" s="1"/>
  <c r="AU44" i="35"/>
  <c r="AV83" i="35"/>
  <c r="AZ83" i="35" s="1"/>
  <c r="AU83" i="35"/>
  <c r="AU29" i="35"/>
  <c r="AV29" i="35"/>
  <c r="AZ29" i="35" s="1"/>
  <c r="AU133" i="35"/>
  <c r="AV133" i="35"/>
  <c r="AZ133" i="35" s="1"/>
  <c r="AV195" i="35"/>
  <c r="AZ195" i="35" s="1"/>
  <c r="BA195" i="35" s="1"/>
  <c r="BB195" i="35" s="1"/>
  <c r="Q194" i="26" s="1"/>
  <c r="T193" i="27" s="1"/>
  <c r="T393" i="20" s="1"/>
  <c r="V393" i="20" s="1"/>
  <c r="AU195" i="35"/>
  <c r="AU201" i="35"/>
  <c r="AV201" i="35"/>
  <c r="AZ201" i="35" s="1"/>
  <c r="AV12" i="35"/>
  <c r="AZ12" i="35" s="1"/>
  <c r="BA12" i="35" s="1"/>
  <c r="BB12" i="35" s="1"/>
  <c r="Q11" i="26" s="1"/>
  <c r="T10" i="27" s="1"/>
  <c r="T210" i="20" s="1"/>
  <c r="V210" i="20" s="1"/>
  <c r="AU12" i="35"/>
  <c r="AV179" i="35"/>
  <c r="AZ179" i="35" s="1"/>
  <c r="AU179" i="35"/>
  <c r="AV78" i="35"/>
  <c r="AZ78" i="35" s="1"/>
  <c r="BA78" i="35" s="1"/>
  <c r="BB78" i="35" s="1"/>
  <c r="Q77" i="26" s="1"/>
  <c r="T76" i="27" s="1"/>
  <c r="T276" i="20" s="1"/>
  <c r="V276" i="20" s="1"/>
  <c r="AU78" i="35"/>
  <c r="AV62" i="35"/>
  <c r="AZ62" i="35" s="1"/>
  <c r="AU62" i="35"/>
  <c r="AU5" i="35"/>
  <c r="AV5" i="35"/>
  <c r="AZ5" i="35" s="1"/>
  <c r="AV95" i="35"/>
  <c r="AZ95" i="35" s="1"/>
  <c r="AU95" i="35"/>
  <c r="AV140" i="35"/>
  <c r="AZ140" i="35" s="1"/>
  <c r="BA140" i="35" s="1"/>
  <c r="BB140" i="35" s="1"/>
  <c r="Q139" i="26" s="1"/>
  <c r="T138" i="27" s="1"/>
  <c r="T338" i="20" s="1"/>
  <c r="V338" i="20" s="1"/>
  <c r="AU140" i="35"/>
  <c r="AU105" i="35"/>
  <c r="AV105" i="35"/>
  <c r="AZ105" i="35" s="1"/>
  <c r="AV198" i="35"/>
  <c r="AZ198" i="35" s="1"/>
  <c r="BA198" i="35" s="1"/>
  <c r="BB198" i="35" s="1"/>
  <c r="Q197" i="26" s="1"/>
  <c r="T196" i="27" s="1"/>
  <c r="T396" i="20" s="1"/>
  <c r="V396" i="20" s="1"/>
  <c r="AU198" i="35"/>
  <c r="AV67" i="35"/>
  <c r="AZ67" i="35" s="1"/>
  <c r="AU67" i="35"/>
  <c r="BK127" i="35"/>
  <c r="BM127" i="35"/>
  <c r="BU127" i="35" s="1"/>
  <c r="BM6" i="35"/>
  <c r="BU6" i="35" s="1"/>
  <c r="BK6" i="35"/>
  <c r="BM136" i="35"/>
  <c r="BU136" i="35" s="1"/>
  <c r="BK136" i="35"/>
  <c r="BM48" i="35"/>
  <c r="BU48" i="35" s="1"/>
  <c r="BK48" i="35"/>
  <c r="BM81" i="35"/>
  <c r="BU81" i="35" s="1"/>
  <c r="BK81" i="35"/>
  <c r="BM113" i="35"/>
  <c r="BU113" i="35" s="1"/>
  <c r="BK113" i="35"/>
  <c r="BM40" i="35"/>
  <c r="BU40" i="35" s="1"/>
  <c r="BK40" i="35"/>
  <c r="BM168" i="35"/>
  <c r="BU168" i="35" s="1"/>
  <c r="BK168" i="35"/>
  <c r="BM63" i="35"/>
  <c r="BU63" i="35" s="1"/>
  <c r="BK63" i="35"/>
  <c r="BM119" i="35"/>
  <c r="BU119" i="35" s="1"/>
  <c r="BK119" i="35"/>
  <c r="BM47" i="35"/>
  <c r="BU47" i="35" s="1"/>
  <c r="BK47" i="35"/>
  <c r="BM22" i="35"/>
  <c r="BU22" i="35" s="1"/>
  <c r="BK22" i="35"/>
  <c r="BM159" i="35"/>
  <c r="BU159" i="35" s="1"/>
  <c r="BK159" i="35"/>
  <c r="BM118" i="35"/>
  <c r="BU118" i="35" s="1"/>
  <c r="BK118" i="35"/>
  <c r="BM126" i="35"/>
  <c r="BU126" i="35" s="1"/>
  <c r="BK126" i="35"/>
  <c r="BM120" i="35"/>
  <c r="BU120" i="35" s="1"/>
  <c r="BK120" i="35"/>
  <c r="BM97" i="35"/>
  <c r="BU97" i="35" s="1"/>
  <c r="BK97" i="35"/>
  <c r="BM135" i="35"/>
  <c r="BU135" i="35" s="1"/>
  <c r="BK135" i="35"/>
  <c r="BM101" i="35"/>
  <c r="BU101" i="35" s="1"/>
  <c r="BK101" i="35"/>
  <c r="BM38" i="35"/>
  <c r="BU38" i="35" s="1"/>
  <c r="BK38" i="35"/>
  <c r="AU57" i="35"/>
  <c r="AV57" i="35"/>
  <c r="AZ57" i="35" s="1"/>
  <c r="AU13" i="35"/>
  <c r="AV13" i="35"/>
  <c r="AZ13" i="35" s="1"/>
  <c r="AU148" i="35"/>
  <c r="AV148" i="35"/>
  <c r="AZ148" i="35" s="1"/>
  <c r="AV40" i="35"/>
  <c r="AZ40" i="35" s="1"/>
  <c r="AU40" i="35"/>
  <c r="AU14" i="35"/>
  <c r="AV14" i="35"/>
  <c r="AZ14" i="35" s="1"/>
  <c r="AV139" i="35"/>
  <c r="AZ139" i="35" s="1"/>
  <c r="AU139" i="35"/>
  <c r="AV175" i="35"/>
  <c r="AZ175" i="35" s="1"/>
  <c r="BA175" i="35" s="1"/>
  <c r="BB175" i="35" s="1"/>
  <c r="Q174" i="26" s="1"/>
  <c r="T173" i="27" s="1"/>
  <c r="T373" i="20" s="1"/>
  <c r="V373" i="20" s="1"/>
  <c r="AU175" i="35"/>
  <c r="AV159" i="35"/>
  <c r="AZ159" i="35" s="1"/>
  <c r="AU159" i="35"/>
  <c r="AV50" i="35"/>
  <c r="AZ50" i="35" s="1"/>
  <c r="BA50" i="35" s="1"/>
  <c r="BB50" i="35" s="1"/>
  <c r="Q49" i="26" s="1"/>
  <c r="T48" i="27" s="1"/>
  <c r="T248" i="20" s="1"/>
  <c r="V248" i="20" s="1"/>
  <c r="AU50" i="35"/>
  <c r="AV118" i="35"/>
  <c r="AZ118" i="35" s="1"/>
  <c r="AU118" i="35"/>
  <c r="AV72" i="35"/>
  <c r="AZ72" i="35" s="1"/>
  <c r="BA72" i="35" s="1"/>
  <c r="BB72" i="35" s="1"/>
  <c r="Q71" i="26" s="1"/>
  <c r="T70" i="27" s="1"/>
  <c r="T270" i="20" s="1"/>
  <c r="V270" i="20" s="1"/>
  <c r="AU72" i="35"/>
  <c r="AU33" i="35"/>
  <c r="AV33" i="35"/>
  <c r="AZ33" i="35" s="1"/>
  <c r="AV167" i="35"/>
  <c r="AZ167" i="35" s="1"/>
  <c r="BA167" i="35" s="1"/>
  <c r="BB167" i="35" s="1"/>
  <c r="Q166" i="26" s="1"/>
  <c r="T165" i="27" s="1"/>
  <c r="T365" i="20" s="1"/>
  <c r="V365" i="20" s="1"/>
  <c r="AU167" i="35"/>
  <c r="AV10" i="35"/>
  <c r="AZ10" i="35" s="1"/>
  <c r="AU10" i="35"/>
  <c r="AU75" i="35"/>
  <c r="AV75" i="35"/>
  <c r="AZ75" i="35" s="1"/>
  <c r="AU117" i="35"/>
  <c r="AV117" i="35"/>
  <c r="AZ117" i="35" s="1"/>
  <c r="AV58" i="35"/>
  <c r="AZ58" i="35" s="1"/>
  <c r="BA58" i="35" s="1"/>
  <c r="BB58" i="35" s="1"/>
  <c r="Q57" i="26" s="1"/>
  <c r="T56" i="27" s="1"/>
  <c r="T256" i="20" s="1"/>
  <c r="V256" i="20" s="1"/>
  <c r="AU58" i="35"/>
  <c r="AU39" i="35"/>
  <c r="AV39" i="35"/>
  <c r="AZ39" i="35" s="1"/>
  <c r="AU69" i="35"/>
  <c r="AV69" i="35"/>
  <c r="AZ69" i="35" s="1"/>
  <c r="AU200" i="35"/>
  <c r="AV200" i="35"/>
  <c r="AZ200" i="35" s="1"/>
  <c r="AU101" i="35"/>
  <c r="AV101" i="35"/>
  <c r="AZ101" i="35" s="1"/>
  <c r="AV143" i="35"/>
  <c r="AZ143" i="35" s="1"/>
  <c r="AU143" i="35"/>
  <c r="AV4" i="35"/>
  <c r="AZ4" i="35" s="1"/>
  <c r="BA4" i="35" s="1"/>
  <c r="BB4" i="35" s="1"/>
  <c r="Q3" i="26" s="1"/>
  <c r="T2" i="27" s="1"/>
  <c r="T202" i="20" s="1"/>
  <c r="V202" i="20" s="1"/>
  <c r="AU4" i="35"/>
  <c r="AV108" i="35"/>
  <c r="AZ108" i="35" s="1"/>
  <c r="AU108" i="35"/>
  <c r="AV147" i="35"/>
  <c r="AZ147" i="35" s="1"/>
  <c r="BA147" i="35" s="1"/>
  <c r="BB147" i="35" s="1"/>
  <c r="Q146" i="26" s="1"/>
  <c r="T145" i="27" s="1"/>
  <c r="T345" i="20" s="1"/>
  <c r="V345" i="20" s="1"/>
  <c r="AU147" i="35"/>
  <c r="AV88" i="35"/>
  <c r="AZ88" i="35" s="1"/>
  <c r="AU88" i="35"/>
  <c r="G3" i="46"/>
  <c r="B3" i="46"/>
  <c r="I3" i="46"/>
  <c r="H3" i="46"/>
  <c r="C3" i="46"/>
  <c r="E3" i="46"/>
  <c r="J3" i="46"/>
  <c r="A3" i="46"/>
  <c r="F3" i="46"/>
  <c r="N3" i="28"/>
  <c r="AA3" i="28"/>
  <c r="Y3" i="28"/>
  <c r="O3" i="28"/>
  <c r="AI3" i="28"/>
  <c r="B3" i="28"/>
  <c r="W3" i="28"/>
  <c r="M3" i="28"/>
  <c r="U3" i="28"/>
  <c r="F3" i="28"/>
  <c r="L3" i="28"/>
  <c r="H3" i="28"/>
  <c r="D3" i="28"/>
  <c r="K3" i="28"/>
  <c r="AC3" i="28"/>
  <c r="AG3" i="28"/>
  <c r="Q3" i="28"/>
  <c r="E3" i="28"/>
  <c r="G3" i="28"/>
  <c r="C3" i="28"/>
  <c r="AE3" i="28"/>
  <c r="S3" i="28"/>
  <c r="P3" i="28"/>
  <c r="AC153" i="29"/>
  <c r="AD153" i="29" s="1"/>
  <c r="P152" i="19" s="1"/>
  <c r="P151" i="20" s="1"/>
  <c r="R151" i="20" s="1"/>
  <c r="AC81" i="29"/>
  <c r="AD81" i="29" s="1"/>
  <c r="P80" i="19" s="1"/>
  <c r="P79" i="20" s="1"/>
  <c r="R79" i="20" s="1"/>
  <c r="AC77" i="29"/>
  <c r="AD77" i="29" s="1"/>
  <c r="P76" i="19" s="1"/>
  <c r="P75" i="20" s="1"/>
  <c r="R75" i="20" s="1"/>
  <c r="AC44" i="29"/>
  <c r="AD44" i="29" s="1"/>
  <c r="P43" i="19" s="1"/>
  <c r="P42" i="20" s="1"/>
  <c r="R42" i="20" s="1"/>
  <c r="AC36" i="29"/>
  <c r="AD36" i="29" s="1"/>
  <c r="P35" i="19" s="1"/>
  <c r="P34" i="20" s="1"/>
  <c r="R34" i="20" s="1"/>
  <c r="AC98" i="29"/>
  <c r="AD98" i="29" s="1"/>
  <c r="P97" i="19" s="1"/>
  <c r="P96" i="20" s="1"/>
  <c r="R96" i="20" s="1"/>
  <c r="AC66" i="29"/>
  <c r="AD66" i="29" s="1"/>
  <c r="P65" i="19" s="1"/>
  <c r="P64" i="20" s="1"/>
  <c r="R64" i="20" s="1"/>
  <c r="AC64" i="29"/>
  <c r="AD64" i="29" s="1"/>
  <c r="P63" i="19" s="1"/>
  <c r="P62" i="20" s="1"/>
  <c r="R62" i="20" s="1"/>
  <c r="AC123" i="29"/>
  <c r="AD123" i="29" s="1"/>
  <c r="P122" i="19" s="1"/>
  <c r="P121" i="20" s="1"/>
  <c r="R121" i="20" s="1"/>
  <c r="AC181" i="29"/>
  <c r="AD181" i="29" s="1"/>
  <c r="P180" i="19" s="1"/>
  <c r="P179" i="20" s="1"/>
  <c r="R179" i="20" s="1"/>
  <c r="AC183" i="29"/>
  <c r="AD183" i="29" s="1"/>
  <c r="P182" i="19" s="1"/>
  <c r="P181" i="20" s="1"/>
  <c r="R181" i="20" s="1"/>
  <c r="AC34" i="29"/>
  <c r="AD34" i="29" s="1"/>
  <c r="P33" i="19" s="1"/>
  <c r="P32" i="20" s="1"/>
  <c r="R32" i="20" s="1"/>
  <c r="AC84" i="29"/>
  <c r="AD84" i="29" s="1"/>
  <c r="P83" i="19" s="1"/>
  <c r="P82" i="20" s="1"/>
  <c r="R82" i="20" s="1"/>
  <c r="AC87" i="29"/>
  <c r="AD87" i="29" s="1"/>
  <c r="P86" i="19" s="1"/>
  <c r="P85" i="20" s="1"/>
  <c r="R85" i="20" s="1"/>
  <c r="AC12" i="29"/>
  <c r="AD12" i="29" s="1"/>
  <c r="P11" i="19" s="1"/>
  <c r="P10" i="20" s="1"/>
  <c r="R10" i="20" s="1"/>
  <c r="AC185" i="29"/>
  <c r="AD185" i="29" s="1"/>
  <c r="P184" i="19" s="1"/>
  <c r="P183" i="20" s="1"/>
  <c r="R183" i="20" s="1"/>
  <c r="AC101" i="29"/>
  <c r="AD101" i="29" s="1"/>
  <c r="P100" i="19" s="1"/>
  <c r="P99" i="20" s="1"/>
  <c r="R99" i="20" s="1"/>
  <c r="AC199" i="29"/>
  <c r="AD199" i="29" s="1"/>
  <c r="P198" i="19" s="1"/>
  <c r="P197" i="20" s="1"/>
  <c r="R197" i="20" s="1"/>
  <c r="AC62" i="29"/>
  <c r="AD62" i="29" s="1"/>
  <c r="P61" i="19" s="1"/>
  <c r="P60" i="20" s="1"/>
  <c r="R60" i="20" s="1"/>
  <c r="AC135" i="29"/>
  <c r="AD135" i="29" s="1"/>
  <c r="P134" i="19" s="1"/>
  <c r="P133" i="20" s="1"/>
  <c r="R133" i="20" s="1"/>
  <c r="AC73" i="29"/>
  <c r="AD73" i="29" s="1"/>
  <c r="P72" i="19" s="1"/>
  <c r="P71" i="20" s="1"/>
  <c r="R71" i="20" s="1"/>
  <c r="AC50" i="29"/>
  <c r="AD50" i="29" s="1"/>
  <c r="P49" i="19" s="1"/>
  <c r="P48" i="20" s="1"/>
  <c r="R48" i="20" s="1"/>
  <c r="AC170" i="29"/>
  <c r="AD170" i="29" s="1"/>
  <c r="P169" i="19" s="1"/>
  <c r="P168" i="20" s="1"/>
  <c r="R168" i="20" s="1"/>
  <c r="AC18" i="29"/>
  <c r="AD18" i="29" s="1"/>
  <c r="P17" i="19" s="1"/>
  <c r="P16" i="20" s="1"/>
  <c r="R16" i="20" s="1"/>
  <c r="AC53" i="29"/>
  <c r="AD53" i="29" s="1"/>
  <c r="P52" i="19" s="1"/>
  <c r="P51" i="20" s="1"/>
  <c r="R51" i="20" s="1"/>
  <c r="AC162" i="29"/>
  <c r="AD162" i="29" s="1"/>
  <c r="P161" i="19" s="1"/>
  <c r="P160" i="20" s="1"/>
  <c r="R160" i="20" s="1"/>
  <c r="AC180" i="29"/>
  <c r="AD180" i="29" s="1"/>
  <c r="P179" i="19" s="1"/>
  <c r="P178" i="20" s="1"/>
  <c r="R178" i="20" s="1"/>
  <c r="AC157" i="29"/>
  <c r="AD157" i="29" s="1"/>
  <c r="P156" i="19" s="1"/>
  <c r="P155" i="20" s="1"/>
  <c r="R155" i="20" s="1"/>
  <c r="AC14" i="29"/>
  <c r="AD14" i="29" s="1"/>
  <c r="P13" i="19" s="1"/>
  <c r="P12" i="20" s="1"/>
  <c r="R12" i="20" s="1"/>
  <c r="AC122" i="29"/>
  <c r="AD122" i="29" s="1"/>
  <c r="P121" i="19" s="1"/>
  <c r="P120" i="20" s="1"/>
  <c r="R120" i="20" s="1"/>
  <c r="AC71" i="29"/>
  <c r="AD71" i="29" s="1"/>
  <c r="P70" i="19" s="1"/>
  <c r="P69" i="20" s="1"/>
  <c r="R69" i="20" s="1"/>
  <c r="AC115" i="29"/>
  <c r="AD115" i="29" s="1"/>
  <c r="P114" i="19" s="1"/>
  <c r="P113" i="20" s="1"/>
  <c r="R113" i="20" s="1"/>
  <c r="AC147" i="29"/>
  <c r="AD147" i="29" s="1"/>
  <c r="P146" i="19" s="1"/>
  <c r="P145" i="20" s="1"/>
  <c r="R145" i="20" s="1"/>
  <c r="AC45" i="29"/>
  <c r="AD45" i="29" s="1"/>
  <c r="P44" i="19" s="1"/>
  <c r="P43" i="20" s="1"/>
  <c r="R43" i="20" s="1"/>
  <c r="AC42" i="29"/>
  <c r="AD42" i="29" s="1"/>
  <c r="P41" i="19" s="1"/>
  <c r="P40" i="20" s="1"/>
  <c r="R40" i="20" s="1"/>
  <c r="AC127" i="29"/>
  <c r="AD127" i="29" s="1"/>
  <c r="P126" i="19" s="1"/>
  <c r="P125" i="20" s="1"/>
  <c r="R125" i="20" s="1"/>
  <c r="AC90" i="29"/>
  <c r="AD90" i="29" s="1"/>
  <c r="P89" i="19" s="1"/>
  <c r="P88" i="20" s="1"/>
  <c r="R88" i="20" s="1"/>
  <c r="AC4" i="29"/>
  <c r="AD4" i="29" s="1"/>
  <c r="P3" i="19" s="1"/>
  <c r="P2" i="20" s="1"/>
  <c r="BA6" i="57"/>
  <c r="C6" i="57"/>
  <c r="AC201" i="29"/>
  <c r="AD201" i="29" s="1"/>
  <c r="P200" i="19" s="1"/>
  <c r="P199" i="20" s="1"/>
  <c r="R199" i="20" s="1"/>
  <c r="AC61" i="29"/>
  <c r="AD61" i="29" s="1"/>
  <c r="P60" i="19" s="1"/>
  <c r="P59" i="20" s="1"/>
  <c r="R59" i="20" s="1"/>
  <c r="AC46" i="29"/>
  <c r="AD46" i="29" s="1"/>
  <c r="P45" i="19" s="1"/>
  <c r="P44" i="20" s="1"/>
  <c r="R44" i="20" s="1"/>
  <c r="AC164" i="29"/>
  <c r="AD164" i="29" s="1"/>
  <c r="P163" i="19" s="1"/>
  <c r="P162" i="20" s="1"/>
  <c r="R162" i="20" s="1"/>
  <c r="AC89" i="29"/>
  <c r="AD89" i="29" s="1"/>
  <c r="P88" i="19" s="1"/>
  <c r="P87" i="20" s="1"/>
  <c r="R87" i="20" s="1"/>
  <c r="AC118" i="29"/>
  <c r="AD118" i="29" s="1"/>
  <c r="P117" i="19" s="1"/>
  <c r="P116" i="20" s="1"/>
  <c r="R116" i="20" s="1"/>
  <c r="AC113" i="29"/>
  <c r="AD113" i="29" s="1"/>
  <c r="P112" i="19" s="1"/>
  <c r="P111" i="20" s="1"/>
  <c r="R111" i="20" s="1"/>
  <c r="AC74" i="29"/>
  <c r="AD74" i="29" s="1"/>
  <c r="P73" i="19" s="1"/>
  <c r="P72" i="20" s="1"/>
  <c r="R72" i="20" s="1"/>
  <c r="AC85" i="29"/>
  <c r="AD85" i="29" s="1"/>
  <c r="P84" i="19" s="1"/>
  <c r="P83" i="20" s="1"/>
  <c r="R83" i="20" s="1"/>
  <c r="AC29" i="29"/>
  <c r="AD29" i="29" s="1"/>
  <c r="P28" i="19" s="1"/>
  <c r="P27" i="20" s="1"/>
  <c r="R27" i="20" s="1"/>
  <c r="AC96" i="29"/>
  <c r="AD96" i="29" s="1"/>
  <c r="P95" i="19" s="1"/>
  <c r="P94" i="20" s="1"/>
  <c r="R94" i="20" s="1"/>
  <c r="BN130" i="29"/>
  <c r="BO130" i="29" s="1"/>
  <c r="BW130" i="29" s="1"/>
  <c r="BF130" i="29"/>
  <c r="BJ130" i="29"/>
  <c r="BH130" i="29"/>
  <c r="BL130" i="29"/>
  <c r="AC168" i="29"/>
  <c r="AD168" i="29" s="1"/>
  <c r="P167" i="19" s="1"/>
  <c r="P166" i="20" s="1"/>
  <c r="R166" i="20" s="1"/>
  <c r="AC109" i="29"/>
  <c r="AD109" i="29" s="1"/>
  <c r="P108" i="19" s="1"/>
  <c r="P107" i="20" s="1"/>
  <c r="R107" i="20" s="1"/>
  <c r="AC32" i="29"/>
  <c r="AD32" i="29" s="1"/>
  <c r="P31" i="19" s="1"/>
  <c r="P30" i="20" s="1"/>
  <c r="R30" i="20" s="1"/>
  <c r="BN53" i="29"/>
  <c r="BO53" i="29" s="1"/>
  <c r="BW53" i="29" s="1"/>
  <c r="BH53" i="29"/>
  <c r="BJ53" i="29"/>
  <c r="BL53" i="29"/>
  <c r="BF53" i="29"/>
  <c r="BN184" i="29"/>
  <c r="BO184" i="29" s="1"/>
  <c r="BW184" i="29" s="1"/>
  <c r="BF184" i="29"/>
  <c r="BH184" i="29"/>
  <c r="BL184" i="29"/>
  <c r="BJ184" i="29"/>
  <c r="AT176" i="29"/>
  <c r="AR176" i="29"/>
  <c r="AS176" i="29" s="1"/>
  <c r="AR180" i="29"/>
  <c r="AS180" i="29" s="1"/>
  <c r="AT180" i="29"/>
  <c r="AT168" i="29"/>
  <c r="AR168" i="29"/>
  <c r="AS168" i="29" s="1"/>
  <c r="BJ77" i="29"/>
  <c r="BL77" i="29"/>
  <c r="BF77" i="29"/>
  <c r="BN77" i="29"/>
  <c r="BO77" i="29" s="1"/>
  <c r="BW77" i="29" s="1"/>
  <c r="BH77" i="29"/>
  <c r="AR44" i="29"/>
  <c r="AS44" i="29" s="1"/>
  <c r="AT44" i="29"/>
  <c r="BL59" i="29"/>
  <c r="BF59" i="29"/>
  <c r="BN59" i="29"/>
  <c r="BO59" i="29" s="1"/>
  <c r="BW59" i="29" s="1"/>
  <c r="BH59" i="29"/>
  <c r="BJ59" i="29"/>
  <c r="AT169" i="29"/>
  <c r="AR169" i="29"/>
  <c r="AS169" i="29" s="1"/>
  <c r="AR136" i="29"/>
  <c r="AS136" i="29" s="1"/>
  <c r="AT136" i="29"/>
  <c r="AT152" i="29"/>
  <c r="AR152" i="29"/>
  <c r="AS152" i="29" s="1"/>
  <c r="AC25" i="29"/>
  <c r="AD25" i="29" s="1"/>
  <c r="P24" i="19" s="1"/>
  <c r="P23" i="20" s="1"/>
  <c r="R23" i="20" s="1"/>
  <c r="AR9" i="29"/>
  <c r="AS9" i="29" s="1"/>
  <c r="AT9" i="29"/>
  <c r="AC128" i="29"/>
  <c r="AD128" i="29" s="1"/>
  <c r="P127" i="19" s="1"/>
  <c r="P126" i="20" s="1"/>
  <c r="R126" i="20" s="1"/>
  <c r="AC38" i="29"/>
  <c r="AD38" i="29" s="1"/>
  <c r="P37" i="19" s="1"/>
  <c r="P36" i="20" s="1"/>
  <c r="R36" i="20" s="1"/>
  <c r="AT95" i="29"/>
  <c r="AR95" i="29"/>
  <c r="AS95" i="29" s="1"/>
  <c r="AT80" i="29"/>
  <c r="AR80" i="29"/>
  <c r="AS80" i="29" s="1"/>
  <c r="BH121" i="29"/>
  <c r="BJ121" i="29"/>
  <c r="BL121" i="29"/>
  <c r="BF121" i="29"/>
  <c r="BN121" i="29"/>
  <c r="BO121" i="29" s="1"/>
  <c r="BW121" i="29" s="1"/>
  <c r="BH165" i="29"/>
  <c r="BL165" i="29"/>
  <c r="BJ165" i="29"/>
  <c r="BN165" i="29"/>
  <c r="BO165" i="29" s="1"/>
  <c r="BW165" i="29" s="1"/>
  <c r="BF165" i="29"/>
  <c r="AR30" i="29"/>
  <c r="AS30" i="29" s="1"/>
  <c r="AT30" i="29"/>
  <c r="AC190" i="29"/>
  <c r="AD190" i="29" s="1"/>
  <c r="P189" i="19" s="1"/>
  <c r="P188" i="20" s="1"/>
  <c r="R188" i="20" s="1"/>
  <c r="AC6" i="29"/>
  <c r="AD6" i="29" s="1"/>
  <c r="P5" i="19" s="1"/>
  <c r="P4" i="20" s="1"/>
  <c r="R4" i="20" s="1"/>
  <c r="T4" i="28" s="1"/>
  <c r="BH201" i="29"/>
  <c r="BJ201" i="29"/>
  <c r="BN201" i="29"/>
  <c r="BO201" i="29" s="1"/>
  <c r="BW201" i="29" s="1"/>
  <c r="BF201" i="29"/>
  <c r="BL201" i="29"/>
  <c r="AT17" i="29"/>
  <c r="AR17" i="29"/>
  <c r="AS17" i="29" s="1"/>
  <c r="AR139" i="29"/>
  <c r="AS139" i="29" s="1"/>
  <c r="AT139" i="29"/>
  <c r="AT111" i="29"/>
  <c r="AR111" i="29"/>
  <c r="AS111" i="29" s="1"/>
  <c r="AT122" i="29"/>
  <c r="AR122" i="29"/>
  <c r="AS122" i="29" s="1"/>
  <c r="AT132" i="29"/>
  <c r="AR132" i="29"/>
  <c r="AS132" i="29" s="1"/>
  <c r="AR118" i="29"/>
  <c r="AS118" i="29" s="1"/>
  <c r="AT118" i="29"/>
  <c r="AT20" i="29"/>
  <c r="AR20" i="29"/>
  <c r="AS20" i="29" s="1"/>
  <c r="AT145" i="29"/>
  <c r="AR145" i="29"/>
  <c r="AS145" i="29" s="1"/>
  <c r="AT141" i="29"/>
  <c r="AR141" i="29"/>
  <c r="AS141" i="29" s="1"/>
  <c r="AT110" i="29"/>
  <c r="AR110" i="29"/>
  <c r="AS110" i="29" s="1"/>
  <c r="AC56" i="29"/>
  <c r="AD56" i="29" s="1"/>
  <c r="P55" i="19" s="1"/>
  <c r="P54" i="20" s="1"/>
  <c r="R54" i="20" s="1"/>
  <c r="AC176" i="29"/>
  <c r="AD176" i="29" s="1"/>
  <c r="P175" i="19" s="1"/>
  <c r="P174" i="20" s="1"/>
  <c r="R174" i="20" s="1"/>
  <c r="AR68" i="29"/>
  <c r="AS68" i="29" s="1"/>
  <c r="AT68" i="29"/>
  <c r="BN190" i="29"/>
  <c r="BO190" i="29" s="1"/>
  <c r="BW190" i="29" s="1"/>
  <c r="BF190" i="29"/>
  <c r="BH190" i="29"/>
  <c r="BL190" i="29"/>
  <c r="BJ190" i="29"/>
  <c r="BH6" i="29"/>
  <c r="BJ6" i="29"/>
  <c r="BL6" i="29"/>
  <c r="BF6" i="29"/>
  <c r="BN6" i="29"/>
  <c r="BO6" i="29" s="1"/>
  <c r="BW6" i="29" s="1"/>
  <c r="AC92" i="29"/>
  <c r="AD92" i="29" s="1"/>
  <c r="P91" i="19" s="1"/>
  <c r="P90" i="20" s="1"/>
  <c r="R90" i="20" s="1"/>
  <c r="AC160" i="29"/>
  <c r="AD160" i="29" s="1"/>
  <c r="P159" i="19" s="1"/>
  <c r="P158" i="20" s="1"/>
  <c r="R158" i="20" s="1"/>
  <c r="AC72" i="29"/>
  <c r="AD72" i="29" s="1"/>
  <c r="P71" i="19" s="1"/>
  <c r="P70" i="20" s="1"/>
  <c r="R70" i="20" s="1"/>
  <c r="AC134" i="29"/>
  <c r="AD134" i="29" s="1"/>
  <c r="P133" i="19" s="1"/>
  <c r="P132" i="20" s="1"/>
  <c r="R132" i="20" s="1"/>
  <c r="AT173" i="29"/>
  <c r="AR173" i="29"/>
  <c r="AS173" i="29" s="1"/>
  <c r="AT167" i="29"/>
  <c r="AR167" i="29"/>
  <c r="AS167" i="29" s="1"/>
  <c r="AR153" i="29"/>
  <c r="AS153" i="29" s="1"/>
  <c r="AT153" i="29"/>
  <c r="AT179" i="29"/>
  <c r="AR179" i="29"/>
  <c r="AS179" i="29" s="1"/>
  <c r="AR87" i="29"/>
  <c r="AS87" i="29" s="1"/>
  <c r="AT87" i="29"/>
  <c r="BL12" i="29"/>
  <c r="BF12" i="29"/>
  <c r="BN12" i="29"/>
  <c r="BO12" i="29" s="1"/>
  <c r="BW12" i="29" s="1"/>
  <c r="BH12" i="29"/>
  <c r="BJ12" i="29"/>
  <c r="AT72" i="29"/>
  <c r="AR72" i="29"/>
  <c r="AS72" i="29" s="1"/>
  <c r="AT33" i="29"/>
  <c r="AR33" i="29"/>
  <c r="AS33" i="29" s="1"/>
  <c r="AT43" i="29"/>
  <c r="AR43" i="29"/>
  <c r="AS43" i="29" s="1"/>
  <c r="AT91" i="29"/>
  <c r="AR91" i="29"/>
  <c r="AS91" i="29" s="1"/>
  <c r="AT66" i="29"/>
  <c r="AR66" i="29"/>
  <c r="AS66" i="29" s="1"/>
  <c r="BL104" i="29"/>
  <c r="BF104" i="29"/>
  <c r="BN104" i="29"/>
  <c r="BO104" i="29" s="1"/>
  <c r="BW104" i="29" s="1"/>
  <c r="BH104" i="29"/>
  <c r="BJ104" i="29"/>
  <c r="AT177" i="29"/>
  <c r="AR177" i="29"/>
  <c r="AS177" i="29" s="1"/>
  <c r="AT78" i="29"/>
  <c r="AR78" i="29"/>
  <c r="AS78" i="29" s="1"/>
  <c r="BJ196" i="29"/>
  <c r="BF196" i="29"/>
  <c r="BL196" i="29"/>
  <c r="BH196" i="29"/>
  <c r="BN196" i="29"/>
  <c r="BO196" i="29" s="1"/>
  <c r="BW196" i="29" s="1"/>
  <c r="AT193" i="29"/>
  <c r="AR193" i="29"/>
  <c r="AS193" i="29" s="1"/>
  <c r="AT183" i="29"/>
  <c r="AR183" i="29"/>
  <c r="AS183" i="29" s="1"/>
  <c r="AC149" i="29"/>
  <c r="AD149" i="29" s="1"/>
  <c r="P148" i="19" s="1"/>
  <c r="P147" i="20" s="1"/>
  <c r="R147" i="20" s="1"/>
  <c r="AC110" i="29"/>
  <c r="AD110" i="29" s="1"/>
  <c r="P109" i="19" s="1"/>
  <c r="P108" i="20" s="1"/>
  <c r="R108" i="20" s="1"/>
  <c r="AR186" i="29"/>
  <c r="AS186" i="29" s="1"/>
  <c r="AT186" i="29"/>
  <c r="AT97" i="29"/>
  <c r="AR97" i="29"/>
  <c r="AS97" i="29" s="1"/>
  <c r="AT90" i="29"/>
  <c r="AR90" i="29"/>
  <c r="AS90" i="29" s="1"/>
  <c r="AC119" i="29"/>
  <c r="AD119" i="29" s="1"/>
  <c r="P118" i="19" s="1"/>
  <c r="P117" i="20" s="1"/>
  <c r="R117" i="20" s="1"/>
  <c r="AT151" i="29"/>
  <c r="AR151" i="29"/>
  <c r="AS151" i="29" s="1"/>
  <c r="AR82" i="29"/>
  <c r="AS82" i="29" s="1"/>
  <c r="AT82" i="29"/>
  <c r="BJ144" i="29"/>
  <c r="BH144" i="29"/>
  <c r="BL144" i="29"/>
  <c r="BF144" i="29"/>
  <c r="BN144" i="29"/>
  <c r="BO144" i="29" s="1"/>
  <c r="BW144" i="29" s="1"/>
  <c r="AT161" i="29"/>
  <c r="AR161" i="29"/>
  <c r="AS161" i="29" s="1"/>
  <c r="BJ106" i="29"/>
  <c r="BL106" i="29"/>
  <c r="BF106" i="29"/>
  <c r="BN106" i="29"/>
  <c r="BO106" i="29" s="1"/>
  <c r="BW106" i="29" s="1"/>
  <c r="BH106" i="29"/>
  <c r="AT89" i="29"/>
  <c r="AR89" i="29"/>
  <c r="AS89" i="29" s="1"/>
  <c r="AT188" i="29"/>
  <c r="AR188" i="29"/>
  <c r="AS188" i="29" s="1"/>
  <c r="AT192" i="29"/>
  <c r="AR192" i="29"/>
  <c r="AS192" i="29" s="1"/>
  <c r="AT149" i="29"/>
  <c r="AR149" i="29"/>
  <c r="AS149" i="29" s="1"/>
  <c r="AT55" i="29"/>
  <c r="AR55" i="29"/>
  <c r="AS55" i="29" s="1"/>
  <c r="AT67" i="29"/>
  <c r="AR67" i="29"/>
  <c r="AS67" i="29" s="1"/>
  <c r="AT114" i="29"/>
  <c r="AR114" i="29"/>
  <c r="AS114" i="29" s="1"/>
  <c r="BL127" i="29"/>
  <c r="BJ127" i="29"/>
  <c r="BN127" i="29"/>
  <c r="BO127" i="29" s="1"/>
  <c r="BW127" i="29" s="1"/>
  <c r="BF127" i="29"/>
  <c r="BH127" i="29"/>
  <c r="AC21" i="29"/>
  <c r="AD21" i="29" s="1"/>
  <c r="P20" i="19" s="1"/>
  <c r="P19" i="20" s="1"/>
  <c r="R19" i="20" s="1"/>
  <c r="AT47" i="29"/>
  <c r="AR47" i="29"/>
  <c r="AS47" i="29" s="1"/>
  <c r="AR84" i="29"/>
  <c r="AS84" i="29" s="1"/>
  <c r="AT84" i="29"/>
  <c r="AT128" i="29"/>
  <c r="AR128" i="29"/>
  <c r="AS128" i="29" s="1"/>
  <c r="AT92" i="29"/>
  <c r="AR92" i="29"/>
  <c r="AS92" i="29" s="1"/>
  <c r="AT160" i="29"/>
  <c r="AR160" i="29"/>
  <c r="AS160" i="29" s="1"/>
  <c r="AT63" i="29"/>
  <c r="AR63" i="29"/>
  <c r="AS63" i="29" s="1"/>
  <c r="AT101" i="29"/>
  <c r="AR101" i="29"/>
  <c r="AS101" i="29" s="1"/>
  <c r="AT195" i="29"/>
  <c r="AR195" i="29"/>
  <c r="AS195" i="29" s="1"/>
  <c r="BN182" i="29"/>
  <c r="BO182" i="29" s="1"/>
  <c r="BW182" i="29" s="1"/>
  <c r="BF182" i="29"/>
  <c r="BH182" i="29"/>
  <c r="BL182" i="29"/>
  <c r="BJ182" i="29"/>
  <c r="AT51" i="29"/>
  <c r="AR51" i="29"/>
  <c r="AS51" i="29" s="1"/>
  <c r="AT73" i="29"/>
  <c r="AR73" i="29"/>
  <c r="AS73" i="29" s="1"/>
  <c r="BN85" i="29"/>
  <c r="BO85" i="29" s="1"/>
  <c r="BW85" i="29" s="1"/>
  <c r="BH85" i="29"/>
  <c r="BF85" i="29"/>
  <c r="BJ85" i="29"/>
  <c r="BL85" i="29"/>
  <c r="AC120" i="29"/>
  <c r="AD120" i="29" s="1"/>
  <c r="P119" i="19" s="1"/>
  <c r="P118" i="20" s="1"/>
  <c r="R118" i="20" s="1"/>
  <c r="AT191" i="29"/>
  <c r="AR191" i="29"/>
  <c r="AS191" i="29" s="1"/>
  <c r="BL164" i="29"/>
  <c r="BF164" i="29"/>
  <c r="BN164" i="29"/>
  <c r="BO164" i="29" s="1"/>
  <c r="BW164" i="29" s="1"/>
  <c r="BJ164" i="29"/>
  <c r="BH164" i="29"/>
  <c r="AT107" i="29"/>
  <c r="AR107" i="29"/>
  <c r="AS107" i="29" s="1"/>
  <c r="AT129" i="29"/>
  <c r="AR129" i="29"/>
  <c r="AS129" i="29" s="1"/>
  <c r="BH137" i="29"/>
  <c r="BF137" i="29"/>
  <c r="BL137" i="29"/>
  <c r="BJ137" i="29"/>
  <c r="BN137" i="29"/>
  <c r="BO137" i="29" s="1"/>
  <c r="BW137" i="29" s="1"/>
  <c r="AT178" i="29"/>
  <c r="AR178" i="29"/>
  <c r="AS178" i="29" s="1"/>
  <c r="AT75" i="29"/>
  <c r="AR75" i="29"/>
  <c r="AS75" i="29" s="1"/>
  <c r="BH49" i="29"/>
  <c r="BJ49" i="29"/>
  <c r="BL49" i="29"/>
  <c r="BF49" i="29"/>
  <c r="BN49" i="29"/>
  <c r="BO49" i="29" s="1"/>
  <c r="BW49" i="29" s="1"/>
  <c r="AT83" i="29"/>
  <c r="AR83" i="29"/>
  <c r="AS83" i="29" s="1"/>
  <c r="AT94" i="29"/>
  <c r="AR94" i="29"/>
  <c r="AS94" i="29" s="1"/>
  <c r="AC9" i="29"/>
  <c r="AD9" i="29" s="1"/>
  <c r="P8" i="19" s="1"/>
  <c r="P7" i="20" s="1"/>
  <c r="R7" i="20" s="1"/>
  <c r="AT4" i="29"/>
  <c r="AR4" i="29"/>
  <c r="AS4" i="29" s="1"/>
  <c r="AR112" i="29"/>
  <c r="AS112" i="29" s="1"/>
  <c r="AT112" i="29"/>
  <c r="AT36" i="29"/>
  <c r="AR36" i="29"/>
  <c r="AS36" i="29" s="1"/>
  <c r="AT156" i="29"/>
  <c r="AR156" i="29"/>
  <c r="AS156" i="29" s="1"/>
  <c r="AR5" i="29"/>
  <c r="AS5" i="29" s="1"/>
  <c r="AT5" i="29"/>
  <c r="AT32" i="29"/>
  <c r="AR32" i="29"/>
  <c r="AS32" i="29" s="1"/>
  <c r="AT123" i="29"/>
  <c r="AR123" i="29"/>
  <c r="AS123" i="29" s="1"/>
  <c r="AT126" i="29"/>
  <c r="AR126" i="29"/>
  <c r="AS126" i="29" s="1"/>
  <c r="AC172" i="29"/>
  <c r="AD172" i="29" s="1"/>
  <c r="P171" i="19" s="1"/>
  <c r="P170" i="20" s="1"/>
  <c r="R170" i="20" s="1"/>
  <c r="AC48" i="29"/>
  <c r="AD48" i="29" s="1"/>
  <c r="P47" i="19" s="1"/>
  <c r="P46" i="20" s="1"/>
  <c r="R46" i="20" s="1"/>
  <c r="AC24" i="29"/>
  <c r="AD24" i="29" s="1"/>
  <c r="P23" i="19" s="1"/>
  <c r="P22" i="20" s="1"/>
  <c r="R22" i="20" s="1"/>
  <c r="AR157" i="29"/>
  <c r="AS157" i="29" s="1"/>
  <c r="AT157" i="29"/>
  <c r="AT61" i="29"/>
  <c r="AR61" i="29"/>
  <c r="AS61" i="29" s="1"/>
  <c r="AT131" i="29"/>
  <c r="AR131" i="29"/>
  <c r="AS131" i="29" s="1"/>
  <c r="AT130" i="29"/>
  <c r="AR130" i="29"/>
  <c r="AS130" i="29" s="1"/>
  <c r="AR53" i="29"/>
  <c r="AS53" i="29" s="1"/>
  <c r="AT53" i="29"/>
  <c r="AT184" i="29"/>
  <c r="AR184" i="29"/>
  <c r="AS184" i="29" s="1"/>
  <c r="BF176" i="29"/>
  <c r="BH176" i="29"/>
  <c r="BL176" i="29"/>
  <c r="BJ176" i="29"/>
  <c r="BN176" i="29"/>
  <c r="BO176" i="29" s="1"/>
  <c r="BW176" i="29" s="1"/>
  <c r="BN180" i="29"/>
  <c r="BO180" i="29" s="1"/>
  <c r="BW180" i="29" s="1"/>
  <c r="BJ180" i="29"/>
  <c r="BH180" i="29"/>
  <c r="BL180" i="29"/>
  <c r="BF180" i="29"/>
  <c r="BN168" i="29"/>
  <c r="BO168" i="29" s="1"/>
  <c r="BW168" i="29" s="1"/>
  <c r="BH168" i="29"/>
  <c r="BF168" i="29"/>
  <c r="BL168" i="29"/>
  <c r="BJ168" i="29"/>
  <c r="AT77" i="29"/>
  <c r="AR77" i="29"/>
  <c r="AS77" i="29" s="1"/>
  <c r="BJ44" i="29"/>
  <c r="BL44" i="29"/>
  <c r="BF44" i="29"/>
  <c r="BN44" i="29"/>
  <c r="BO44" i="29" s="1"/>
  <c r="BW44" i="29" s="1"/>
  <c r="BH44" i="29"/>
  <c r="AT59" i="29"/>
  <c r="AR59" i="29"/>
  <c r="AS59" i="29" s="1"/>
  <c r="BJ169" i="29"/>
  <c r="BL169" i="29"/>
  <c r="BF169" i="29"/>
  <c r="BN169" i="29"/>
  <c r="BO169" i="29" s="1"/>
  <c r="BW169" i="29" s="1"/>
  <c r="BH169" i="29"/>
  <c r="BN136" i="29"/>
  <c r="BO136" i="29" s="1"/>
  <c r="BW136" i="29" s="1"/>
  <c r="BJ136" i="29"/>
  <c r="BH136" i="29"/>
  <c r="BL136" i="29"/>
  <c r="BF136" i="29"/>
  <c r="BL152" i="29"/>
  <c r="BH152" i="29"/>
  <c r="BN152" i="29"/>
  <c r="BO152" i="29" s="1"/>
  <c r="BW152" i="29" s="1"/>
  <c r="BJ152" i="29"/>
  <c r="BF152" i="29"/>
  <c r="BN9" i="29"/>
  <c r="BO9" i="29" s="1"/>
  <c r="BW9" i="29" s="1"/>
  <c r="BH9" i="29"/>
  <c r="BJ9" i="29"/>
  <c r="BL9" i="29"/>
  <c r="BF9" i="29"/>
  <c r="BJ95" i="29"/>
  <c r="BL95" i="29"/>
  <c r="BF95" i="29"/>
  <c r="BN95" i="29"/>
  <c r="BO95" i="29" s="1"/>
  <c r="BW95" i="29" s="1"/>
  <c r="BH95" i="29"/>
  <c r="BJ80" i="29"/>
  <c r="BL80" i="29"/>
  <c r="BF80" i="29"/>
  <c r="BN80" i="29"/>
  <c r="BO80" i="29" s="1"/>
  <c r="BW80" i="29" s="1"/>
  <c r="BH80" i="29"/>
  <c r="AT121" i="29"/>
  <c r="AR121" i="29"/>
  <c r="AS121" i="29" s="1"/>
  <c r="AT165" i="29"/>
  <c r="AR165" i="29"/>
  <c r="AS165" i="29" s="1"/>
  <c r="BN30" i="29"/>
  <c r="BO30" i="29" s="1"/>
  <c r="BW30" i="29" s="1"/>
  <c r="BH30" i="29"/>
  <c r="BJ30" i="29"/>
  <c r="BL30" i="29"/>
  <c r="BF30" i="29"/>
  <c r="AT201" i="29"/>
  <c r="AR201" i="29"/>
  <c r="AS201" i="29" s="1"/>
  <c r="BH17" i="29"/>
  <c r="BJ17" i="29"/>
  <c r="BL17" i="29"/>
  <c r="BF17" i="29"/>
  <c r="BN17" i="29"/>
  <c r="BO17" i="29" s="1"/>
  <c r="BW17" i="29" s="1"/>
  <c r="BL139" i="29"/>
  <c r="BJ139" i="29"/>
  <c r="BN139" i="29"/>
  <c r="BO139" i="29" s="1"/>
  <c r="BW139" i="29" s="1"/>
  <c r="BH139" i="29"/>
  <c r="BF139" i="29"/>
  <c r="BN111" i="29"/>
  <c r="BO111" i="29" s="1"/>
  <c r="BW111" i="29" s="1"/>
  <c r="BH111" i="29"/>
  <c r="BJ111" i="29"/>
  <c r="BL111" i="29"/>
  <c r="BF111" i="29"/>
  <c r="BN122" i="29"/>
  <c r="BO122" i="29" s="1"/>
  <c r="BW122" i="29" s="1"/>
  <c r="BH122" i="29"/>
  <c r="BJ122" i="29"/>
  <c r="BL122" i="29"/>
  <c r="BF122" i="29"/>
  <c r="BL132" i="29"/>
  <c r="BF132" i="29"/>
  <c r="BJ132" i="29"/>
  <c r="BN132" i="29"/>
  <c r="BO132" i="29" s="1"/>
  <c r="BW132" i="29" s="1"/>
  <c r="BH132" i="29"/>
  <c r="BN118" i="29"/>
  <c r="BO118" i="29" s="1"/>
  <c r="BW118" i="29" s="1"/>
  <c r="BH118" i="29"/>
  <c r="BJ118" i="29"/>
  <c r="BL118" i="29"/>
  <c r="BF118" i="29"/>
  <c r="BJ20" i="29"/>
  <c r="BL20" i="29"/>
  <c r="BF20" i="29"/>
  <c r="BN20" i="29"/>
  <c r="BO20" i="29" s="1"/>
  <c r="BW20" i="29" s="1"/>
  <c r="BH20" i="29"/>
  <c r="BH145" i="29"/>
  <c r="BF145" i="29"/>
  <c r="BL145" i="29"/>
  <c r="BJ145" i="29"/>
  <c r="BN145" i="29"/>
  <c r="BO145" i="29" s="1"/>
  <c r="BW145" i="29" s="1"/>
  <c r="BL141" i="29"/>
  <c r="BJ141" i="29"/>
  <c r="BN141" i="29"/>
  <c r="BO141" i="29" s="1"/>
  <c r="BW141" i="29" s="1"/>
  <c r="BF141" i="29"/>
  <c r="BH141" i="29"/>
  <c r="BJ110" i="29"/>
  <c r="BL110" i="29"/>
  <c r="BF110" i="29"/>
  <c r="BN110" i="29"/>
  <c r="BO110" i="29" s="1"/>
  <c r="BW110" i="29" s="1"/>
  <c r="BH110" i="29"/>
  <c r="BN68" i="29"/>
  <c r="BO68" i="29" s="1"/>
  <c r="BW68" i="29" s="1"/>
  <c r="BH68" i="29"/>
  <c r="BJ68" i="29"/>
  <c r="BL68" i="29"/>
  <c r="BF68" i="29"/>
  <c r="AT190" i="29"/>
  <c r="AR190" i="29"/>
  <c r="AS190" i="29" s="1"/>
  <c r="AR6" i="29"/>
  <c r="AS6" i="29" s="1"/>
  <c r="AT6" i="29"/>
  <c r="BH173" i="29"/>
  <c r="BL173" i="29"/>
  <c r="BJ173" i="29"/>
  <c r="BF173" i="29"/>
  <c r="BN173" i="29"/>
  <c r="BO173" i="29" s="1"/>
  <c r="BW173" i="29" s="1"/>
  <c r="BF167" i="29"/>
  <c r="BL167" i="29"/>
  <c r="BH167" i="29"/>
  <c r="BN167" i="29"/>
  <c r="BO167" i="29" s="1"/>
  <c r="BW167" i="29" s="1"/>
  <c r="BJ167" i="29"/>
  <c r="BH153" i="29"/>
  <c r="BL153" i="29"/>
  <c r="BJ153" i="29"/>
  <c r="BN153" i="29"/>
  <c r="BO153" i="29" s="1"/>
  <c r="BW153" i="29" s="1"/>
  <c r="BF153" i="29"/>
  <c r="BN179" i="29"/>
  <c r="BO179" i="29" s="1"/>
  <c r="BW179" i="29" s="1"/>
  <c r="BJ179" i="29"/>
  <c r="BF179" i="29"/>
  <c r="BL179" i="29"/>
  <c r="BH179" i="29"/>
  <c r="BL87" i="29"/>
  <c r="BF87" i="29"/>
  <c r="BN87" i="29"/>
  <c r="BO87" i="29" s="1"/>
  <c r="BW87" i="29" s="1"/>
  <c r="BH87" i="29"/>
  <c r="BJ87" i="29"/>
  <c r="AT12" i="29"/>
  <c r="AR12" i="29"/>
  <c r="AS12" i="29" s="1"/>
  <c r="BN72" i="29"/>
  <c r="BO72" i="29" s="1"/>
  <c r="BW72" i="29" s="1"/>
  <c r="BH72" i="29"/>
  <c r="BL72" i="29"/>
  <c r="BJ72" i="29"/>
  <c r="BF72" i="29"/>
  <c r="BH33" i="29"/>
  <c r="BL33" i="29"/>
  <c r="BJ33" i="29"/>
  <c r="BN33" i="29"/>
  <c r="BO33" i="29" s="1"/>
  <c r="BW33" i="29" s="1"/>
  <c r="BF33" i="29"/>
  <c r="BH43" i="29"/>
  <c r="BJ43" i="29"/>
  <c r="BL43" i="29"/>
  <c r="BF43" i="29"/>
  <c r="BN43" i="29"/>
  <c r="BO43" i="29" s="1"/>
  <c r="BW43" i="29" s="1"/>
  <c r="BJ91" i="29"/>
  <c r="BL91" i="29"/>
  <c r="BF91" i="29"/>
  <c r="BN91" i="29"/>
  <c r="BO91" i="29" s="1"/>
  <c r="BW91" i="29" s="1"/>
  <c r="BH91" i="29"/>
  <c r="BL66" i="29"/>
  <c r="BF66" i="29"/>
  <c r="BN66" i="29"/>
  <c r="BO66" i="29" s="1"/>
  <c r="BW66" i="29" s="1"/>
  <c r="BH66" i="29"/>
  <c r="BJ66" i="29"/>
  <c r="AT104" i="29"/>
  <c r="AR104" i="29"/>
  <c r="AS104" i="29" s="1"/>
  <c r="BL177" i="29"/>
  <c r="BF177" i="29"/>
  <c r="BN177" i="29"/>
  <c r="BO177" i="29" s="1"/>
  <c r="BW177" i="29" s="1"/>
  <c r="BH177" i="29"/>
  <c r="BJ177" i="29"/>
  <c r="BH78" i="29"/>
  <c r="BJ78" i="29"/>
  <c r="BL78" i="29"/>
  <c r="BF78" i="29"/>
  <c r="BN78" i="29"/>
  <c r="BO78" i="29" s="1"/>
  <c r="BW78" i="29" s="1"/>
  <c r="AT196" i="29"/>
  <c r="AR196" i="29"/>
  <c r="AS196" i="29" s="1"/>
  <c r="BN193" i="29"/>
  <c r="BO193" i="29" s="1"/>
  <c r="BW193" i="29" s="1"/>
  <c r="BH193" i="29"/>
  <c r="BF193" i="29"/>
  <c r="BJ193" i="29"/>
  <c r="BL193" i="29"/>
  <c r="BL183" i="29"/>
  <c r="BH183" i="29"/>
  <c r="BN183" i="29"/>
  <c r="BO183" i="29" s="1"/>
  <c r="BW183" i="29" s="1"/>
  <c r="BF183" i="29"/>
  <c r="BJ183" i="29"/>
  <c r="BF186" i="29"/>
  <c r="BH186" i="29"/>
  <c r="BL186" i="29"/>
  <c r="BJ186" i="29"/>
  <c r="BN186" i="29"/>
  <c r="BO186" i="29" s="1"/>
  <c r="BW186" i="29" s="1"/>
  <c r="BL97" i="29"/>
  <c r="BF97" i="29"/>
  <c r="BN97" i="29"/>
  <c r="BO97" i="29" s="1"/>
  <c r="BW97" i="29" s="1"/>
  <c r="BH97" i="29"/>
  <c r="BJ97" i="29"/>
  <c r="BN90" i="29"/>
  <c r="BO90" i="29" s="1"/>
  <c r="BW90" i="29" s="1"/>
  <c r="BH90" i="29"/>
  <c r="BJ90" i="29"/>
  <c r="BF90" i="29"/>
  <c r="BL90" i="29"/>
  <c r="BN151" i="29"/>
  <c r="BO151" i="29" s="1"/>
  <c r="BW151" i="29" s="1"/>
  <c r="BH151" i="29"/>
  <c r="BF151" i="29"/>
  <c r="BL151" i="29"/>
  <c r="BJ151" i="29"/>
  <c r="BJ82" i="29"/>
  <c r="BL82" i="29"/>
  <c r="BF82" i="29"/>
  <c r="BN82" i="29"/>
  <c r="BO82" i="29" s="1"/>
  <c r="BW82" i="29" s="1"/>
  <c r="BH82" i="29"/>
  <c r="AT144" i="29"/>
  <c r="AR144" i="29"/>
  <c r="AS144" i="29" s="1"/>
  <c r="BH161" i="29"/>
  <c r="BN161" i="29"/>
  <c r="BO161" i="29" s="1"/>
  <c r="BW161" i="29" s="1"/>
  <c r="BF161" i="29"/>
  <c r="BL161" i="29"/>
  <c r="BJ161" i="29"/>
  <c r="AT106" i="29"/>
  <c r="AR106" i="29"/>
  <c r="AS106" i="29" s="1"/>
  <c r="BN89" i="29"/>
  <c r="BO89" i="29" s="1"/>
  <c r="BW89" i="29" s="1"/>
  <c r="BF89" i="29"/>
  <c r="BH89" i="29"/>
  <c r="BJ89" i="29"/>
  <c r="BL89" i="29"/>
  <c r="BN188" i="29"/>
  <c r="BO188" i="29" s="1"/>
  <c r="BW188" i="29" s="1"/>
  <c r="BJ188" i="29"/>
  <c r="BH188" i="29"/>
  <c r="BL188" i="29"/>
  <c r="BF188" i="29"/>
  <c r="BN192" i="29"/>
  <c r="BO192" i="29" s="1"/>
  <c r="BW192" i="29" s="1"/>
  <c r="BH192" i="29"/>
  <c r="BF192" i="29"/>
  <c r="BL192" i="29"/>
  <c r="BJ192" i="29"/>
  <c r="BH149" i="29"/>
  <c r="BF149" i="29"/>
  <c r="BL149" i="29"/>
  <c r="BJ149" i="29"/>
  <c r="BN149" i="29"/>
  <c r="BO149" i="29" s="1"/>
  <c r="BW149" i="29" s="1"/>
  <c r="BH55" i="29"/>
  <c r="BJ55" i="29"/>
  <c r="BL55" i="29"/>
  <c r="BF55" i="29"/>
  <c r="BN55" i="29"/>
  <c r="BO55" i="29" s="1"/>
  <c r="BW55" i="29" s="1"/>
  <c r="BL67" i="29"/>
  <c r="BF67" i="29"/>
  <c r="BN67" i="29"/>
  <c r="BO67" i="29" s="1"/>
  <c r="BW67" i="29" s="1"/>
  <c r="BH67" i="29"/>
  <c r="BJ67" i="29"/>
  <c r="BJ114" i="29"/>
  <c r="BL114" i="29"/>
  <c r="BF114" i="29"/>
  <c r="BN114" i="29"/>
  <c r="BO114" i="29" s="1"/>
  <c r="BW114" i="29" s="1"/>
  <c r="BH114" i="29"/>
  <c r="AT127" i="29"/>
  <c r="AR127" i="29"/>
  <c r="AS127" i="29" s="1"/>
  <c r="BL47" i="29"/>
  <c r="BF47" i="29"/>
  <c r="BN47" i="29"/>
  <c r="BO47" i="29" s="1"/>
  <c r="BW47" i="29" s="1"/>
  <c r="BH47" i="29"/>
  <c r="BJ47" i="29"/>
  <c r="BL84" i="29"/>
  <c r="BF84" i="29"/>
  <c r="BJ84" i="29"/>
  <c r="BN84" i="29"/>
  <c r="BO84" i="29" s="1"/>
  <c r="BW84" i="29" s="1"/>
  <c r="BH84" i="29"/>
  <c r="BL128" i="29"/>
  <c r="BH128" i="29"/>
  <c r="BN128" i="29"/>
  <c r="BO128" i="29" s="1"/>
  <c r="BW128" i="29" s="1"/>
  <c r="BJ128" i="29"/>
  <c r="BF128" i="29"/>
  <c r="BL92" i="29"/>
  <c r="BF92" i="29"/>
  <c r="BN92" i="29"/>
  <c r="BO92" i="29" s="1"/>
  <c r="BW92" i="29" s="1"/>
  <c r="BH92" i="29"/>
  <c r="BJ92" i="29"/>
  <c r="BL160" i="29"/>
  <c r="BH160" i="29"/>
  <c r="BN160" i="29"/>
  <c r="BO160" i="29" s="1"/>
  <c r="BW160" i="29" s="1"/>
  <c r="BJ160" i="29"/>
  <c r="BF160" i="29"/>
  <c r="BL63" i="29"/>
  <c r="BF63" i="29"/>
  <c r="BN63" i="29"/>
  <c r="BO63" i="29" s="1"/>
  <c r="BW63" i="29" s="1"/>
  <c r="BH63" i="29"/>
  <c r="BJ63" i="29"/>
  <c r="BN101" i="29"/>
  <c r="BO101" i="29" s="1"/>
  <c r="BW101" i="29" s="1"/>
  <c r="BH101" i="29"/>
  <c r="BJ101" i="29"/>
  <c r="BL101" i="29"/>
  <c r="BF101" i="29"/>
  <c r="BL195" i="29"/>
  <c r="BJ195" i="29"/>
  <c r="BN195" i="29"/>
  <c r="BO195" i="29" s="1"/>
  <c r="BW195" i="29" s="1"/>
  <c r="BF195" i="29"/>
  <c r="BH195" i="29"/>
  <c r="AT182" i="29"/>
  <c r="AR182" i="29"/>
  <c r="AS182" i="29" s="1"/>
  <c r="BL51" i="29"/>
  <c r="BF51" i="29"/>
  <c r="BN51" i="29"/>
  <c r="BO51" i="29" s="1"/>
  <c r="BW51" i="29" s="1"/>
  <c r="BH51" i="29"/>
  <c r="BJ51" i="29"/>
  <c r="BJ73" i="29"/>
  <c r="BL73" i="29"/>
  <c r="BF73" i="29"/>
  <c r="BH73" i="29"/>
  <c r="BN73" i="29"/>
  <c r="BO73" i="29" s="1"/>
  <c r="BW73" i="29" s="1"/>
  <c r="AT85" i="29"/>
  <c r="AR85" i="29"/>
  <c r="AS85" i="29" s="1"/>
  <c r="BL191" i="29"/>
  <c r="BH191" i="29"/>
  <c r="BN191" i="29"/>
  <c r="BO191" i="29" s="1"/>
  <c r="BW191" i="29" s="1"/>
  <c r="BJ191" i="29"/>
  <c r="BF191" i="29"/>
  <c r="AT164" i="29"/>
  <c r="AR164" i="29"/>
  <c r="AS164" i="29" s="1"/>
  <c r="BH107" i="29"/>
  <c r="BJ107" i="29"/>
  <c r="BL107" i="29"/>
  <c r="BF107" i="29"/>
  <c r="BN107" i="29"/>
  <c r="BO107" i="29" s="1"/>
  <c r="BW107" i="29" s="1"/>
  <c r="BN129" i="29"/>
  <c r="BO129" i="29" s="1"/>
  <c r="BW129" i="29" s="1"/>
  <c r="BF129" i="29"/>
  <c r="BH129" i="29"/>
  <c r="BL129" i="29"/>
  <c r="BJ129" i="29"/>
  <c r="AT137" i="29"/>
  <c r="AR137" i="29"/>
  <c r="AS137" i="29" s="1"/>
  <c r="BN178" i="29"/>
  <c r="BO178" i="29" s="1"/>
  <c r="BW178" i="29" s="1"/>
  <c r="BF178" i="29"/>
  <c r="BH178" i="29"/>
  <c r="BL178" i="29"/>
  <c r="BJ178" i="29"/>
  <c r="BH75" i="29"/>
  <c r="BJ75" i="29"/>
  <c r="BL75" i="29"/>
  <c r="BF75" i="29"/>
  <c r="BN75" i="29"/>
  <c r="BO75" i="29" s="1"/>
  <c r="BW75" i="29" s="1"/>
  <c r="AT49" i="29"/>
  <c r="AR49" i="29"/>
  <c r="AS49" i="29" s="1"/>
  <c r="BN83" i="29"/>
  <c r="BO83" i="29" s="1"/>
  <c r="BW83" i="29" s="1"/>
  <c r="BH83" i="29"/>
  <c r="BJ83" i="29"/>
  <c r="BL83" i="29"/>
  <c r="BF83" i="29"/>
  <c r="BJ94" i="29"/>
  <c r="BL94" i="29"/>
  <c r="BF94" i="29"/>
  <c r="BN94" i="29"/>
  <c r="BO94" i="29" s="1"/>
  <c r="BW94" i="29" s="1"/>
  <c r="BH94" i="29"/>
  <c r="BH4" i="29"/>
  <c r="BL4" i="29"/>
  <c r="BF4" i="29"/>
  <c r="BN4" i="29"/>
  <c r="BO4" i="29" s="1"/>
  <c r="BW4" i="29" s="1"/>
  <c r="BJ4" i="29"/>
  <c r="BH112" i="29"/>
  <c r="BJ112" i="29"/>
  <c r="BL112" i="29"/>
  <c r="BF112" i="29"/>
  <c r="BN112" i="29"/>
  <c r="BO112" i="29" s="1"/>
  <c r="BW112" i="29" s="1"/>
  <c r="BJ36" i="29"/>
  <c r="BL36" i="29"/>
  <c r="BF36" i="29"/>
  <c r="BN36" i="29"/>
  <c r="BO36" i="29" s="1"/>
  <c r="BW36" i="29" s="1"/>
  <c r="BH36" i="29"/>
  <c r="BN156" i="29"/>
  <c r="BO156" i="29" s="1"/>
  <c r="BW156" i="29" s="1"/>
  <c r="BJ156" i="29"/>
  <c r="BL156" i="29"/>
  <c r="BF156" i="29"/>
  <c r="BH156" i="29"/>
  <c r="BJ5" i="29"/>
  <c r="BH5" i="29"/>
  <c r="BL5" i="29"/>
  <c r="BF5" i="29"/>
  <c r="BN5" i="29"/>
  <c r="BO5" i="29" s="1"/>
  <c r="BW5" i="29" s="1"/>
  <c r="BH32" i="29"/>
  <c r="BJ32" i="29"/>
  <c r="BL32" i="29"/>
  <c r="BF32" i="29"/>
  <c r="BN32" i="29"/>
  <c r="BO32" i="29" s="1"/>
  <c r="BW32" i="29" s="1"/>
  <c r="BL123" i="29"/>
  <c r="BJ123" i="29"/>
  <c r="BN123" i="29"/>
  <c r="BO123" i="29" s="1"/>
  <c r="BW123" i="29" s="1"/>
  <c r="BH123" i="29"/>
  <c r="BF123" i="29"/>
  <c r="BN126" i="29"/>
  <c r="BO126" i="29" s="1"/>
  <c r="BW126" i="29" s="1"/>
  <c r="BJ126" i="29"/>
  <c r="BF126" i="29"/>
  <c r="BL126" i="29"/>
  <c r="BH126" i="29"/>
  <c r="BF157" i="29"/>
  <c r="BH157" i="29"/>
  <c r="BL157" i="29"/>
  <c r="BJ157" i="29"/>
  <c r="BN157" i="29"/>
  <c r="BO157" i="29" s="1"/>
  <c r="BW157" i="29" s="1"/>
  <c r="BL61" i="29"/>
  <c r="BF61" i="29"/>
  <c r="BN61" i="29"/>
  <c r="BO61" i="29" s="1"/>
  <c r="BW61" i="29" s="1"/>
  <c r="BH61" i="29"/>
  <c r="BJ61" i="29"/>
  <c r="BF131" i="29"/>
  <c r="BH131" i="29"/>
  <c r="BL131" i="29"/>
  <c r="BJ131" i="29"/>
  <c r="BN131" i="29"/>
  <c r="BO131" i="29" s="1"/>
  <c r="BW131" i="29" s="1"/>
  <c r="AT147" i="29"/>
  <c r="AR147" i="29"/>
  <c r="AS147" i="29" s="1"/>
  <c r="BF133" i="29"/>
  <c r="BH133" i="29"/>
  <c r="BL133" i="29"/>
  <c r="BJ133" i="29"/>
  <c r="BN133" i="29"/>
  <c r="BO133" i="29" s="1"/>
  <c r="BW133" i="29" s="1"/>
  <c r="AT74" i="29"/>
  <c r="AR74" i="29"/>
  <c r="AS74" i="29" s="1"/>
  <c r="AC112" i="29"/>
  <c r="AD112" i="29" s="1"/>
  <c r="P111" i="19" s="1"/>
  <c r="P110" i="20" s="1"/>
  <c r="R110" i="20" s="1"/>
  <c r="AC156" i="29"/>
  <c r="AD156" i="29" s="1"/>
  <c r="P155" i="19" s="1"/>
  <c r="P154" i="20" s="1"/>
  <c r="R154" i="20" s="1"/>
  <c r="AT18" i="29"/>
  <c r="AR18" i="29"/>
  <c r="AS18" i="29" s="1"/>
  <c r="AC13" i="29"/>
  <c r="AD13" i="29" s="1"/>
  <c r="P12" i="19" s="1"/>
  <c r="P11" i="20" s="1"/>
  <c r="R11" i="20" s="1"/>
  <c r="AC200" i="29"/>
  <c r="AD200" i="29" s="1"/>
  <c r="P199" i="19" s="1"/>
  <c r="P198" i="20" s="1"/>
  <c r="R198" i="20" s="1"/>
  <c r="AT37" i="29"/>
  <c r="AR37" i="29"/>
  <c r="AS37" i="29" s="1"/>
  <c r="AT52" i="29"/>
  <c r="AR52" i="29"/>
  <c r="AS52" i="29" s="1"/>
  <c r="AT146" i="29"/>
  <c r="AR146" i="29"/>
  <c r="AS146" i="29" s="1"/>
  <c r="AT202" i="29"/>
  <c r="AR202" i="29"/>
  <c r="AS202" i="29" s="1"/>
  <c r="BJ109" i="29"/>
  <c r="BL109" i="29"/>
  <c r="BF109" i="29"/>
  <c r="BH109" i="29"/>
  <c r="BN109" i="29"/>
  <c r="BO109" i="29" s="1"/>
  <c r="BW109" i="29" s="1"/>
  <c r="AT163" i="29"/>
  <c r="AR163" i="29"/>
  <c r="AS163" i="29" s="1"/>
  <c r="BJ26" i="29"/>
  <c r="BL26" i="29"/>
  <c r="BF26" i="29"/>
  <c r="BN26" i="29"/>
  <c r="BO26" i="29" s="1"/>
  <c r="BW26" i="29" s="1"/>
  <c r="BH26" i="29"/>
  <c r="AR10" i="29"/>
  <c r="AS10" i="29" s="1"/>
  <c r="AT10" i="29"/>
  <c r="BN203" i="29"/>
  <c r="BO203" i="29" s="1"/>
  <c r="BW203" i="29" s="1"/>
  <c r="BF203" i="29"/>
  <c r="BH203" i="29"/>
  <c r="BL203" i="29"/>
  <c r="BJ203" i="29"/>
  <c r="AT70" i="29"/>
  <c r="AR70" i="29"/>
  <c r="AS70" i="29" s="1"/>
  <c r="AT194" i="29"/>
  <c r="AR194" i="29"/>
  <c r="AS194" i="29" s="1"/>
  <c r="AT50" i="29"/>
  <c r="AR50" i="29"/>
  <c r="AS50" i="29" s="1"/>
  <c r="AC140" i="29"/>
  <c r="AD140" i="29" s="1"/>
  <c r="P139" i="19" s="1"/>
  <c r="P138" i="20" s="1"/>
  <c r="R138" i="20" s="1"/>
  <c r="AC99" i="29"/>
  <c r="AD99" i="29" s="1"/>
  <c r="P98" i="19" s="1"/>
  <c r="P97" i="20" s="1"/>
  <c r="R97" i="20" s="1"/>
  <c r="AT29" i="29"/>
  <c r="AR29" i="29"/>
  <c r="AS29" i="29" s="1"/>
  <c r="AC131" i="29"/>
  <c r="AD131" i="29" s="1"/>
  <c r="P130" i="19" s="1"/>
  <c r="P129" i="20" s="1"/>
  <c r="R129" i="20" s="1"/>
  <c r="AT39" i="29"/>
  <c r="AR39" i="29"/>
  <c r="AS39" i="29" s="1"/>
  <c r="AT162" i="29"/>
  <c r="AR162" i="29"/>
  <c r="AS162" i="29" s="1"/>
  <c r="BL25" i="29"/>
  <c r="BF25" i="29"/>
  <c r="BN25" i="29"/>
  <c r="BO25" i="29" s="1"/>
  <c r="BW25" i="29" s="1"/>
  <c r="BH25" i="29"/>
  <c r="BJ25" i="29"/>
  <c r="BL16" i="29"/>
  <c r="BF16" i="29"/>
  <c r="BN16" i="29"/>
  <c r="BO16" i="29" s="1"/>
  <c r="BW16" i="29" s="1"/>
  <c r="BH16" i="29"/>
  <c r="BJ16" i="29"/>
  <c r="AT79" i="29"/>
  <c r="AR79" i="29"/>
  <c r="AS79" i="29" s="1"/>
  <c r="BL172" i="29"/>
  <c r="BF172" i="29"/>
  <c r="BN172" i="29"/>
  <c r="BO172" i="29" s="1"/>
  <c r="BW172" i="29" s="1"/>
  <c r="BJ172" i="29"/>
  <c r="BH172" i="29"/>
  <c r="AT187" i="29"/>
  <c r="AR187" i="29"/>
  <c r="AS187" i="29" s="1"/>
  <c r="AT48" i="29"/>
  <c r="AR48" i="29"/>
  <c r="AS48" i="29" s="1"/>
  <c r="BJ154" i="29"/>
  <c r="BH154" i="29"/>
  <c r="BL154" i="29"/>
  <c r="BF154" i="29"/>
  <c r="BN154" i="29"/>
  <c r="BO154" i="29" s="1"/>
  <c r="BW154" i="29" s="1"/>
  <c r="BJ71" i="29"/>
  <c r="BL71" i="29"/>
  <c r="BF71" i="29"/>
  <c r="BN71" i="29"/>
  <c r="BO71" i="29" s="1"/>
  <c r="BW71" i="29" s="1"/>
  <c r="BH71" i="29"/>
  <c r="BL113" i="29"/>
  <c r="BF113" i="29"/>
  <c r="BN113" i="29"/>
  <c r="BO113" i="29" s="1"/>
  <c r="BW113" i="29" s="1"/>
  <c r="BH113" i="29"/>
  <c r="BJ113" i="29"/>
  <c r="AT76" i="29"/>
  <c r="AR76" i="29"/>
  <c r="AS76" i="29" s="1"/>
  <c r="AT120" i="29"/>
  <c r="AR120" i="29"/>
  <c r="AS120" i="29" s="1"/>
  <c r="BJ45" i="29"/>
  <c r="BL45" i="29"/>
  <c r="BF45" i="29"/>
  <c r="BH45" i="29"/>
  <c r="BN45" i="29"/>
  <c r="BO45" i="29" s="1"/>
  <c r="BW45" i="29" s="1"/>
  <c r="AC40" i="29"/>
  <c r="AD40" i="29" s="1"/>
  <c r="P39" i="19" s="1"/>
  <c r="P38" i="20" s="1"/>
  <c r="R38" i="20" s="1"/>
  <c r="H2" i="28"/>
  <c r="P2" i="28"/>
  <c r="AE2" i="28"/>
  <c r="D2" i="28"/>
  <c r="Q2" i="28"/>
  <c r="F2" i="28"/>
  <c r="G2" i="28"/>
  <c r="O2" i="28"/>
  <c r="W2" i="28"/>
  <c r="C2" i="28"/>
  <c r="AC2" i="28"/>
  <c r="E2" i="28"/>
  <c r="N2" i="28"/>
  <c r="L2" i="28"/>
  <c r="M2" i="28"/>
  <c r="AG2" i="28"/>
  <c r="AA2" i="28"/>
  <c r="U2" i="28"/>
  <c r="K2" i="28"/>
  <c r="AI2" i="28"/>
  <c r="Y2" i="28"/>
  <c r="S2" i="28"/>
  <c r="BL198" i="29"/>
  <c r="BJ198" i="29"/>
  <c r="BN198" i="29"/>
  <c r="BO198" i="29" s="1"/>
  <c r="BW198" i="29" s="1"/>
  <c r="BF198" i="29"/>
  <c r="BH198" i="29"/>
  <c r="AT189" i="29"/>
  <c r="AR189" i="29"/>
  <c r="AS189" i="29" s="1"/>
  <c r="AT116" i="29"/>
  <c r="AR116" i="29"/>
  <c r="AS116" i="29" s="1"/>
  <c r="AT170" i="29"/>
  <c r="AR170" i="29"/>
  <c r="AS170" i="29" s="1"/>
  <c r="AC33" i="29"/>
  <c r="AD33" i="29" s="1"/>
  <c r="P32" i="19" s="1"/>
  <c r="P31" i="20" s="1"/>
  <c r="R31" i="20" s="1"/>
  <c r="AT93" i="29"/>
  <c r="AR93" i="29"/>
  <c r="AS93" i="29" s="1"/>
  <c r="AC136" i="29"/>
  <c r="AD136" i="29" s="1"/>
  <c r="P135" i="19" s="1"/>
  <c r="P134" i="20" s="1"/>
  <c r="R134" i="20" s="1"/>
  <c r="AC5" i="29"/>
  <c r="AD5" i="29" s="1"/>
  <c r="P4" i="19" s="1"/>
  <c r="P3" i="20" s="1"/>
  <c r="R3" i="20" s="1"/>
  <c r="T3" i="28" s="1"/>
  <c r="AC58" i="29"/>
  <c r="AD58" i="29" s="1"/>
  <c r="P57" i="19" s="1"/>
  <c r="P56" i="20" s="1"/>
  <c r="R56" i="20" s="1"/>
  <c r="AT40" i="29"/>
  <c r="AR40" i="29"/>
  <c r="AS40" i="29" s="1"/>
  <c r="BH138" i="29"/>
  <c r="BL138" i="29"/>
  <c r="BF138" i="29"/>
  <c r="BN138" i="29"/>
  <c r="BO138" i="29" s="1"/>
  <c r="BW138" i="29" s="1"/>
  <c r="BJ138" i="29"/>
  <c r="BH150" i="29"/>
  <c r="BL150" i="29"/>
  <c r="BF150" i="29"/>
  <c r="BN150" i="29"/>
  <c r="BO150" i="29" s="1"/>
  <c r="BW150" i="29" s="1"/>
  <c r="BJ150" i="29"/>
  <c r="AR88" i="29"/>
  <c r="AS88" i="29" s="1"/>
  <c r="AT88" i="29"/>
  <c r="BJ98" i="29"/>
  <c r="BL98" i="29"/>
  <c r="BF98" i="29"/>
  <c r="BN98" i="29"/>
  <c r="BO98" i="29" s="1"/>
  <c r="BW98" i="29" s="1"/>
  <c r="BH98" i="29"/>
  <c r="BF171" i="29"/>
  <c r="BJ171" i="29"/>
  <c r="BL171" i="29"/>
  <c r="BH171" i="29"/>
  <c r="BN171" i="29"/>
  <c r="BO171" i="29" s="1"/>
  <c r="BW171" i="29" s="1"/>
  <c r="AR22" i="29"/>
  <c r="AS22" i="29" s="1"/>
  <c r="AT22" i="29"/>
  <c r="BL134" i="29"/>
  <c r="BF134" i="29"/>
  <c r="BN134" i="29"/>
  <c r="BO134" i="29" s="1"/>
  <c r="BW134" i="29" s="1"/>
  <c r="BH134" i="29"/>
  <c r="BJ134" i="29"/>
  <c r="AT54" i="29"/>
  <c r="AR54" i="29"/>
  <c r="AS54" i="29" s="1"/>
  <c r="BJ21" i="29"/>
  <c r="BH21" i="29"/>
  <c r="BL21" i="29"/>
  <c r="BF21" i="29"/>
  <c r="BN21" i="29"/>
  <c r="BO21" i="29" s="1"/>
  <c r="BW21" i="29" s="1"/>
  <c r="BF143" i="29"/>
  <c r="BL143" i="29"/>
  <c r="BJ143" i="29"/>
  <c r="BN143" i="29"/>
  <c r="BO143" i="29" s="1"/>
  <c r="BW143" i="29" s="1"/>
  <c r="BH143" i="29"/>
  <c r="BL62" i="29"/>
  <c r="BF62" i="29"/>
  <c r="BN62" i="29"/>
  <c r="BO62" i="29" s="1"/>
  <c r="BW62" i="29" s="1"/>
  <c r="BH62" i="29"/>
  <c r="BJ62" i="29"/>
  <c r="BF135" i="29"/>
  <c r="BL135" i="29"/>
  <c r="BJ135" i="29"/>
  <c r="BN135" i="29"/>
  <c r="BO135" i="29" s="1"/>
  <c r="BW135" i="29" s="1"/>
  <c r="BH135" i="29"/>
  <c r="AC52" i="29"/>
  <c r="AD52" i="29" s="1"/>
  <c r="P51" i="19" s="1"/>
  <c r="P50" i="20" s="1"/>
  <c r="R50" i="20" s="1"/>
  <c r="AC192" i="29"/>
  <c r="AD192" i="29" s="1"/>
  <c r="P191" i="19" s="1"/>
  <c r="P190" i="20" s="1"/>
  <c r="R190" i="20" s="1"/>
  <c r="BH56" i="29"/>
  <c r="BJ56" i="29"/>
  <c r="BL56" i="29"/>
  <c r="BF56" i="29"/>
  <c r="BN56" i="29"/>
  <c r="BO56" i="29" s="1"/>
  <c r="BW56" i="29" s="1"/>
  <c r="AT100" i="29"/>
  <c r="AR100" i="29"/>
  <c r="AS100" i="29" s="1"/>
  <c r="AR155" i="29"/>
  <c r="AS155" i="29" s="1"/>
  <c r="AT155" i="29"/>
  <c r="BJ35" i="29"/>
  <c r="BL35" i="29"/>
  <c r="BF35" i="29"/>
  <c r="BN35" i="29"/>
  <c r="BO35" i="29" s="1"/>
  <c r="BW35" i="29" s="1"/>
  <c r="BH35" i="29"/>
  <c r="AC23" i="29"/>
  <c r="AD23" i="29" s="1"/>
  <c r="P22" i="19" s="1"/>
  <c r="P21" i="20" s="1"/>
  <c r="R21" i="20" s="1"/>
  <c r="AT38" i="29"/>
  <c r="AR38" i="29"/>
  <c r="AS38" i="29" s="1"/>
  <c r="AT99" i="29"/>
  <c r="AR99" i="29"/>
  <c r="AS99" i="29" s="1"/>
  <c r="BN28" i="29"/>
  <c r="BO28" i="29" s="1"/>
  <c r="BW28" i="29" s="1"/>
  <c r="BH28" i="29"/>
  <c r="BJ28" i="29"/>
  <c r="BL28" i="29"/>
  <c r="BF28" i="29"/>
  <c r="AT41" i="29"/>
  <c r="AR41" i="29"/>
  <c r="AS41" i="29" s="1"/>
  <c r="AC80" i="29"/>
  <c r="AD80" i="29" s="1"/>
  <c r="P79" i="19" s="1"/>
  <c r="P78" i="20" s="1"/>
  <c r="R78" i="20" s="1"/>
  <c r="BL125" i="29"/>
  <c r="BJ125" i="29"/>
  <c r="BN125" i="29"/>
  <c r="BO125" i="29" s="1"/>
  <c r="BW125" i="29" s="1"/>
  <c r="BF125" i="29"/>
  <c r="BH125" i="29"/>
  <c r="AT115" i="29"/>
  <c r="AR115" i="29"/>
  <c r="AS115" i="29" s="1"/>
  <c r="AT15" i="29"/>
  <c r="AR15" i="29"/>
  <c r="AS15" i="29" s="1"/>
  <c r="AT175" i="29"/>
  <c r="AR175" i="29"/>
  <c r="AS175" i="29" s="1"/>
  <c r="AT119" i="29"/>
  <c r="AR119" i="29"/>
  <c r="AS119" i="29" s="1"/>
  <c r="AT148" i="29"/>
  <c r="AR148" i="29"/>
  <c r="AS148" i="29" s="1"/>
  <c r="AC10" i="29"/>
  <c r="AD10" i="29" s="1"/>
  <c r="P9" i="19" s="1"/>
  <c r="P8" i="20" s="1"/>
  <c r="R8" i="20" s="1"/>
  <c r="BN108" i="29"/>
  <c r="BO108" i="29" s="1"/>
  <c r="BW108" i="29" s="1"/>
  <c r="BH108" i="29"/>
  <c r="BJ108" i="29"/>
  <c r="BL108" i="29"/>
  <c r="BF108" i="29"/>
  <c r="BH102" i="29"/>
  <c r="BJ102" i="29"/>
  <c r="BN102" i="29"/>
  <c r="BO102" i="29" s="1"/>
  <c r="BW102" i="29" s="1"/>
  <c r="BL102" i="29"/>
  <c r="BF102" i="29"/>
  <c r="AR27" i="29"/>
  <c r="AS27" i="29" s="1"/>
  <c r="AT27" i="29"/>
  <c r="AR81" i="29"/>
  <c r="AS81" i="29" s="1"/>
  <c r="AT81" i="29"/>
  <c r="BF142" i="29"/>
  <c r="BL142" i="29"/>
  <c r="BH142" i="29"/>
  <c r="BN142" i="29"/>
  <c r="BO142" i="29" s="1"/>
  <c r="BW142" i="29" s="1"/>
  <c r="BJ142" i="29"/>
  <c r="AR174" i="29"/>
  <c r="AS174" i="29" s="1"/>
  <c r="AT174" i="29"/>
  <c r="AR159" i="29"/>
  <c r="AS159" i="29" s="1"/>
  <c r="AT159" i="29"/>
  <c r="AT69" i="29"/>
  <c r="AR69" i="29"/>
  <c r="AS69" i="29" s="1"/>
  <c r="AT8" i="29"/>
  <c r="AR8" i="29"/>
  <c r="AS8" i="29" s="1"/>
  <c r="AT64" i="29"/>
  <c r="AR64" i="29"/>
  <c r="AS64" i="29" s="1"/>
  <c r="BL42" i="29"/>
  <c r="BF42" i="29"/>
  <c r="BN42" i="29"/>
  <c r="BO42" i="29" s="1"/>
  <c r="BW42" i="29" s="1"/>
  <c r="BH42" i="29"/>
  <c r="BJ42" i="29"/>
  <c r="AT181" i="29"/>
  <c r="AR181" i="29"/>
  <c r="AS181" i="29" s="1"/>
  <c r="AR23" i="29"/>
  <c r="AS23" i="29" s="1"/>
  <c r="AT23" i="29"/>
  <c r="AC111" i="29"/>
  <c r="AD111" i="29" s="1"/>
  <c r="P110" i="19" s="1"/>
  <c r="P109" i="20" s="1"/>
  <c r="R109" i="20" s="1"/>
  <c r="AC144" i="29"/>
  <c r="AD144" i="29" s="1"/>
  <c r="P143" i="19" s="1"/>
  <c r="P142" i="20" s="1"/>
  <c r="R142" i="20" s="1"/>
  <c r="AC129" i="29"/>
  <c r="AD129" i="29" s="1"/>
  <c r="P128" i="19" s="1"/>
  <c r="P127" i="20" s="1"/>
  <c r="R127" i="20" s="1"/>
  <c r="AT96" i="29"/>
  <c r="AR96" i="29"/>
  <c r="AS96" i="29" s="1"/>
  <c r="AT14" i="29"/>
  <c r="AR14" i="29"/>
  <c r="AS14" i="29" s="1"/>
  <c r="BL46" i="29"/>
  <c r="BF46" i="29"/>
  <c r="BN46" i="29"/>
  <c r="BO46" i="29" s="1"/>
  <c r="BW46" i="29" s="1"/>
  <c r="BH46" i="29"/>
  <c r="BJ46" i="29"/>
  <c r="BJ103" i="29"/>
  <c r="BL103" i="29"/>
  <c r="BF103" i="29"/>
  <c r="BN103" i="29"/>
  <c r="BO103" i="29" s="1"/>
  <c r="BW103" i="29" s="1"/>
  <c r="BH103" i="29"/>
  <c r="AT24" i="29"/>
  <c r="AR24" i="29"/>
  <c r="AS24" i="29" s="1"/>
  <c r="AT11" i="29"/>
  <c r="AR11" i="29"/>
  <c r="AS11" i="29" s="1"/>
  <c r="AT158" i="29"/>
  <c r="AR158" i="29"/>
  <c r="AS158" i="29" s="1"/>
  <c r="AC184" i="29"/>
  <c r="AD184" i="29" s="1"/>
  <c r="P183" i="19" s="1"/>
  <c r="P182" i="20" s="1"/>
  <c r="R182" i="20" s="1"/>
  <c r="AT65" i="29"/>
  <c r="AR65" i="29"/>
  <c r="AS65" i="29" s="1"/>
  <c r="AT117" i="29"/>
  <c r="AR117" i="29"/>
  <c r="AS117" i="29" s="1"/>
  <c r="AC88" i="29"/>
  <c r="AD88" i="29" s="1"/>
  <c r="P87" i="19" s="1"/>
  <c r="P86" i="20" s="1"/>
  <c r="R86" i="20" s="1"/>
  <c r="AR124" i="29"/>
  <c r="AS124" i="29" s="1"/>
  <c r="AT124" i="29"/>
  <c r="AC152" i="29"/>
  <c r="AD152" i="29" s="1"/>
  <c r="P151" i="19" s="1"/>
  <c r="P150" i="20" s="1"/>
  <c r="R150" i="20" s="1"/>
  <c r="AR34" i="29"/>
  <c r="AS34" i="29" s="1"/>
  <c r="AT34" i="29"/>
  <c r="AT185" i="29"/>
  <c r="AR185" i="29"/>
  <c r="AS185" i="29" s="1"/>
  <c r="AT166" i="29"/>
  <c r="AR166" i="29"/>
  <c r="AS166" i="29" s="1"/>
  <c r="AT199" i="29"/>
  <c r="AR199" i="29"/>
  <c r="AS199" i="29" s="1"/>
  <c r="AR86" i="29"/>
  <c r="AS86" i="29" s="1"/>
  <c r="AT86" i="29"/>
  <c r="AR13" i="29"/>
  <c r="AS13" i="29" s="1"/>
  <c r="AT13" i="29"/>
  <c r="BL200" i="29"/>
  <c r="BH200" i="29"/>
  <c r="BJ200" i="29"/>
  <c r="BF200" i="29"/>
  <c r="BN200" i="29"/>
  <c r="BO200" i="29" s="1"/>
  <c r="BW200" i="29" s="1"/>
  <c r="BL58" i="29"/>
  <c r="BF58" i="29"/>
  <c r="BN58" i="29"/>
  <c r="BO58" i="29" s="1"/>
  <c r="BW58" i="29" s="1"/>
  <c r="BH58" i="29"/>
  <c r="BJ58" i="29"/>
  <c r="BJ7" i="29"/>
  <c r="BL7" i="29"/>
  <c r="BF7" i="29"/>
  <c r="BN7" i="29"/>
  <c r="BO7" i="29" s="1"/>
  <c r="BW7" i="29" s="1"/>
  <c r="BH7" i="29"/>
  <c r="AC106" i="29"/>
  <c r="AD106" i="29" s="1"/>
  <c r="P105" i="19" s="1"/>
  <c r="P104" i="20" s="1"/>
  <c r="R104" i="20" s="1"/>
  <c r="AT19" i="29"/>
  <c r="AR19" i="29"/>
  <c r="AS19" i="29" s="1"/>
  <c r="BH31" i="29"/>
  <c r="BJ31" i="29"/>
  <c r="BL31" i="29"/>
  <c r="BF31" i="29"/>
  <c r="BN31" i="29"/>
  <c r="BO31" i="29" s="1"/>
  <c r="BW31" i="29" s="1"/>
  <c r="BH105" i="29"/>
  <c r="BJ105" i="29"/>
  <c r="BL105" i="29"/>
  <c r="BF105" i="29"/>
  <c r="BN105" i="29"/>
  <c r="BO105" i="29" s="1"/>
  <c r="BW105" i="29" s="1"/>
  <c r="BL140" i="29"/>
  <c r="BH140" i="29"/>
  <c r="BN140" i="29"/>
  <c r="BO140" i="29" s="1"/>
  <c r="BW140" i="29" s="1"/>
  <c r="BJ140" i="29"/>
  <c r="BF140" i="29"/>
  <c r="BN57" i="29"/>
  <c r="BO57" i="29" s="1"/>
  <c r="BW57" i="29" s="1"/>
  <c r="BH57" i="29"/>
  <c r="BJ57" i="29"/>
  <c r="BL57" i="29"/>
  <c r="BF57" i="29"/>
  <c r="AR197" i="29"/>
  <c r="AS197" i="29" s="1"/>
  <c r="AT197" i="29"/>
  <c r="AT60" i="29"/>
  <c r="AR60" i="29"/>
  <c r="AS60" i="29" s="1"/>
  <c r="BF147" i="29"/>
  <c r="BH147" i="29"/>
  <c r="BL147" i="29"/>
  <c r="BJ147" i="29"/>
  <c r="BN147" i="29"/>
  <c r="BO147" i="29" s="1"/>
  <c r="BW147" i="29" s="1"/>
  <c r="AR133" i="29"/>
  <c r="AS133" i="29" s="1"/>
  <c r="AT133" i="29"/>
  <c r="BL74" i="29"/>
  <c r="BF74" i="29"/>
  <c r="BN74" i="29"/>
  <c r="BO74" i="29" s="1"/>
  <c r="BW74" i="29" s="1"/>
  <c r="BH74" i="29"/>
  <c r="BJ74" i="29"/>
  <c r="BN18" i="29"/>
  <c r="BO18" i="29" s="1"/>
  <c r="BW18" i="29" s="1"/>
  <c r="BH18" i="29"/>
  <c r="BJ18" i="29"/>
  <c r="BL18" i="29"/>
  <c r="BF18" i="29"/>
  <c r="BH37" i="29"/>
  <c r="BJ37" i="29"/>
  <c r="BL37" i="29"/>
  <c r="BF37" i="29"/>
  <c r="BN37" i="29"/>
  <c r="BO37" i="29" s="1"/>
  <c r="BW37" i="29" s="1"/>
  <c r="BN52" i="29"/>
  <c r="BO52" i="29" s="1"/>
  <c r="BW52" i="29" s="1"/>
  <c r="BH52" i="29"/>
  <c r="BJ52" i="29"/>
  <c r="BL52" i="29"/>
  <c r="BF52" i="29"/>
  <c r="BL146" i="29"/>
  <c r="BF146" i="29"/>
  <c r="BN146" i="29"/>
  <c r="BO146" i="29" s="1"/>
  <c r="BW146" i="29" s="1"/>
  <c r="BJ146" i="29"/>
  <c r="BH146" i="29"/>
  <c r="BH202" i="29"/>
  <c r="BN202" i="29"/>
  <c r="BO202" i="29" s="1"/>
  <c r="BW202" i="29" s="1"/>
  <c r="BJ202" i="29"/>
  <c r="BL202" i="29"/>
  <c r="BF202" i="29"/>
  <c r="AT109" i="29"/>
  <c r="AR109" i="29"/>
  <c r="AS109" i="29" s="1"/>
  <c r="BL163" i="29"/>
  <c r="BJ163" i="29"/>
  <c r="BN163" i="29"/>
  <c r="BO163" i="29" s="1"/>
  <c r="BW163" i="29" s="1"/>
  <c r="BF163" i="29"/>
  <c r="BH163" i="29"/>
  <c r="AT26" i="29"/>
  <c r="AR26" i="29"/>
  <c r="AS26" i="29" s="1"/>
  <c r="BJ10" i="29"/>
  <c r="BL10" i="29"/>
  <c r="BF10" i="29"/>
  <c r="BN10" i="29"/>
  <c r="BO10" i="29" s="1"/>
  <c r="BW10" i="29" s="1"/>
  <c r="BH10" i="29"/>
  <c r="AR203" i="29"/>
  <c r="AS203" i="29" s="1"/>
  <c r="AT203" i="29"/>
  <c r="BN70" i="29"/>
  <c r="BO70" i="29" s="1"/>
  <c r="BW70" i="29" s="1"/>
  <c r="BH70" i="29"/>
  <c r="BJ70" i="29"/>
  <c r="BL70" i="29"/>
  <c r="BF70" i="29"/>
  <c r="BL194" i="29"/>
  <c r="BJ194" i="29"/>
  <c r="BN194" i="29"/>
  <c r="BO194" i="29" s="1"/>
  <c r="BW194" i="29" s="1"/>
  <c r="BF194" i="29"/>
  <c r="BH194" i="29"/>
  <c r="BH50" i="29"/>
  <c r="BJ50" i="29"/>
  <c r="BL50" i="29"/>
  <c r="BF50" i="29"/>
  <c r="BN50" i="29"/>
  <c r="BO50" i="29" s="1"/>
  <c r="BW50" i="29" s="1"/>
  <c r="BL29" i="29"/>
  <c r="BF29" i="29"/>
  <c r="BN29" i="29"/>
  <c r="BO29" i="29" s="1"/>
  <c r="BW29" i="29" s="1"/>
  <c r="BH29" i="29"/>
  <c r="BJ29" i="29"/>
  <c r="BN39" i="29"/>
  <c r="BO39" i="29" s="1"/>
  <c r="BW39" i="29" s="1"/>
  <c r="BF39" i="29"/>
  <c r="BH39" i="29"/>
  <c r="BL39" i="29"/>
  <c r="BJ39" i="29"/>
  <c r="BL162" i="29"/>
  <c r="BF162" i="29"/>
  <c r="BN162" i="29"/>
  <c r="BO162" i="29" s="1"/>
  <c r="BW162" i="29" s="1"/>
  <c r="BJ162" i="29"/>
  <c r="BH162" i="29"/>
  <c r="AR25" i="29"/>
  <c r="AS25" i="29" s="1"/>
  <c r="AT25" i="29"/>
  <c r="AR16" i="29"/>
  <c r="AS16" i="29" s="1"/>
  <c r="AT16" i="29"/>
  <c r="BJ79" i="29"/>
  <c r="BL79" i="29"/>
  <c r="BF79" i="29"/>
  <c r="BN79" i="29"/>
  <c r="BO79" i="29" s="1"/>
  <c r="BW79" i="29" s="1"/>
  <c r="BH79" i="29"/>
  <c r="AT172" i="29"/>
  <c r="AR172" i="29"/>
  <c r="AS172" i="29" s="1"/>
  <c r="BH187" i="29"/>
  <c r="BL187" i="29"/>
  <c r="BJ187" i="29"/>
  <c r="BN187" i="29"/>
  <c r="BO187" i="29" s="1"/>
  <c r="BW187" i="29" s="1"/>
  <c r="BF187" i="29"/>
  <c r="BN48" i="29"/>
  <c r="BO48" i="29" s="1"/>
  <c r="BW48" i="29" s="1"/>
  <c r="BH48" i="29"/>
  <c r="BJ48" i="29"/>
  <c r="BL48" i="29"/>
  <c r="BF48" i="29"/>
  <c r="AT154" i="29"/>
  <c r="AR154" i="29"/>
  <c r="AS154" i="29" s="1"/>
  <c r="AT71" i="29"/>
  <c r="AR71" i="29"/>
  <c r="AS71" i="29" s="1"/>
  <c r="AT113" i="29"/>
  <c r="AR113" i="29"/>
  <c r="AS113" i="29" s="1"/>
  <c r="BH76" i="29"/>
  <c r="BJ76" i="29"/>
  <c r="BL76" i="29"/>
  <c r="BF76" i="29"/>
  <c r="BN76" i="29"/>
  <c r="BO76" i="29" s="1"/>
  <c r="BW76" i="29" s="1"/>
  <c r="BN120" i="29"/>
  <c r="BO120" i="29" s="1"/>
  <c r="BW120" i="29" s="1"/>
  <c r="BL120" i="29"/>
  <c r="BH120" i="29"/>
  <c r="BJ120" i="29"/>
  <c r="BF120" i="29"/>
  <c r="AT45" i="29"/>
  <c r="AR45" i="29"/>
  <c r="AS45" i="29" s="1"/>
  <c r="A2" i="46"/>
  <c r="I2" i="46"/>
  <c r="G2" i="46"/>
  <c r="E2" i="46"/>
  <c r="H2" i="46"/>
  <c r="B2" i="46"/>
  <c r="J2" i="46"/>
  <c r="C2" i="46"/>
  <c r="F2" i="46"/>
  <c r="AT198" i="29"/>
  <c r="AR198" i="29"/>
  <c r="AS198" i="29" s="1"/>
  <c r="BL189" i="29"/>
  <c r="BJ189" i="29"/>
  <c r="BH189" i="29"/>
  <c r="BN189" i="29"/>
  <c r="BO189" i="29" s="1"/>
  <c r="BW189" i="29" s="1"/>
  <c r="BF189" i="29"/>
  <c r="BL116" i="29"/>
  <c r="BF116" i="29"/>
  <c r="BN116" i="29"/>
  <c r="BO116" i="29" s="1"/>
  <c r="BW116" i="29" s="1"/>
  <c r="BJ116" i="29"/>
  <c r="BH116" i="29"/>
  <c r="BL170" i="29"/>
  <c r="BJ170" i="29"/>
  <c r="BN170" i="29"/>
  <c r="BO170" i="29" s="1"/>
  <c r="BW170" i="29" s="1"/>
  <c r="BF170" i="29"/>
  <c r="BH170" i="29"/>
  <c r="BH93" i="29"/>
  <c r="BJ93" i="29"/>
  <c r="BL93" i="29"/>
  <c r="BF93" i="29"/>
  <c r="BN93" i="29"/>
  <c r="BO93" i="29" s="1"/>
  <c r="BW93" i="29" s="1"/>
  <c r="BN40" i="29"/>
  <c r="BO40" i="29" s="1"/>
  <c r="BW40" i="29" s="1"/>
  <c r="BH40" i="29"/>
  <c r="BJ40" i="29"/>
  <c r="BL40" i="29"/>
  <c r="BF40" i="29"/>
  <c r="AT138" i="29"/>
  <c r="AR138" i="29"/>
  <c r="AS138" i="29" s="1"/>
  <c r="AT150" i="29"/>
  <c r="AR150" i="29"/>
  <c r="AS150" i="29" s="1"/>
  <c r="BN88" i="29"/>
  <c r="BO88" i="29" s="1"/>
  <c r="BW88" i="29" s="1"/>
  <c r="BH88" i="29"/>
  <c r="BJ88" i="29"/>
  <c r="BL88" i="29"/>
  <c r="BF88" i="29"/>
  <c r="AT98" i="29"/>
  <c r="AR98" i="29"/>
  <c r="AS98" i="29" s="1"/>
  <c r="AT171" i="29"/>
  <c r="AR171" i="29"/>
  <c r="AS171" i="29" s="1"/>
  <c r="BJ22" i="29"/>
  <c r="BL22" i="29"/>
  <c r="BF22" i="29"/>
  <c r="BN22" i="29"/>
  <c r="BO22" i="29" s="1"/>
  <c r="BW22" i="29" s="1"/>
  <c r="BH22" i="29"/>
  <c r="AT134" i="29"/>
  <c r="AR134" i="29"/>
  <c r="AS134" i="29" s="1"/>
  <c r="BH54" i="29"/>
  <c r="BJ54" i="29"/>
  <c r="BL54" i="29"/>
  <c r="BF54" i="29"/>
  <c r="BN54" i="29"/>
  <c r="BO54" i="29" s="1"/>
  <c r="BW54" i="29" s="1"/>
  <c r="AT21" i="29"/>
  <c r="AR21" i="29"/>
  <c r="AS21" i="29" s="1"/>
  <c r="AR143" i="29"/>
  <c r="AS143" i="29" s="1"/>
  <c r="AT143" i="29"/>
  <c r="AT62" i="29"/>
  <c r="AR62" i="29"/>
  <c r="AS62" i="29" s="1"/>
  <c r="AT135" i="29"/>
  <c r="AR135" i="29"/>
  <c r="AS135" i="29" s="1"/>
  <c r="AR56" i="29"/>
  <c r="AS56" i="29" s="1"/>
  <c r="AT56" i="29"/>
  <c r="BH100" i="29"/>
  <c r="BJ100" i="29"/>
  <c r="BL100" i="29"/>
  <c r="BF100" i="29"/>
  <c r="BN100" i="29"/>
  <c r="BO100" i="29" s="1"/>
  <c r="BW100" i="29" s="1"/>
  <c r="BL155" i="29"/>
  <c r="BJ155" i="29"/>
  <c r="BN155" i="29"/>
  <c r="BO155" i="29" s="1"/>
  <c r="BW155" i="29" s="1"/>
  <c r="BF155" i="29"/>
  <c r="BH155" i="29"/>
  <c r="AR35" i="29"/>
  <c r="AS35" i="29" s="1"/>
  <c r="AT35" i="29"/>
  <c r="BH38" i="29"/>
  <c r="BJ38" i="29"/>
  <c r="BL38" i="29"/>
  <c r="BF38" i="29"/>
  <c r="BN38" i="29"/>
  <c r="BO38" i="29" s="1"/>
  <c r="BW38" i="29" s="1"/>
  <c r="BN99" i="29"/>
  <c r="BO99" i="29" s="1"/>
  <c r="BW99" i="29" s="1"/>
  <c r="BH99" i="29"/>
  <c r="BJ99" i="29"/>
  <c r="BL99" i="29"/>
  <c r="BF99" i="29"/>
  <c r="AR28" i="29"/>
  <c r="AS28" i="29" s="1"/>
  <c r="AT28" i="29"/>
  <c r="BN41" i="29"/>
  <c r="BO41" i="29" s="1"/>
  <c r="BW41" i="29" s="1"/>
  <c r="BH41" i="29"/>
  <c r="BJ41" i="29"/>
  <c r="BL41" i="29"/>
  <c r="BF41" i="29"/>
  <c r="AT125" i="29"/>
  <c r="AR125" i="29"/>
  <c r="AS125" i="29" s="1"/>
  <c r="BH115" i="29"/>
  <c r="BJ115" i="29"/>
  <c r="BL115" i="29"/>
  <c r="BF115" i="29"/>
  <c r="BN115" i="29"/>
  <c r="BO115" i="29" s="1"/>
  <c r="BW115" i="29" s="1"/>
  <c r="BN15" i="29"/>
  <c r="BO15" i="29" s="1"/>
  <c r="BW15" i="29" s="1"/>
  <c r="BH15" i="29"/>
  <c r="BJ15" i="29"/>
  <c r="BL15" i="29"/>
  <c r="BF15" i="29"/>
  <c r="BF175" i="29"/>
  <c r="BL175" i="29"/>
  <c r="BH175" i="29"/>
  <c r="BN175" i="29"/>
  <c r="BO175" i="29" s="1"/>
  <c r="BW175" i="29" s="1"/>
  <c r="BJ175" i="29"/>
  <c r="BL119" i="29"/>
  <c r="BF119" i="29"/>
  <c r="BN119" i="29"/>
  <c r="BO119" i="29" s="1"/>
  <c r="BW119" i="29" s="1"/>
  <c r="BH119" i="29"/>
  <c r="BJ119" i="29"/>
  <c r="BH148" i="29"/>
  <c r="BL148" i="29"/>
  <c r="BF148" i="29"/>
  <c r="BN148" i="29"/>
  <c r="BO148" i="29" s="1"/>
  <c r="BW148" i="29" s="1"/>
  <c r="BJ148" i="29"/>
  <c r="AT108" i="29"/>
  <c r="AR108" i="29"/>
  <c r="AS108" i="29" s="1"/>
  <c r="AR102" i="29"/>
  <c r="AS102" i="29" s="1"/>
  <c r="AT102" i="29"/>
  <c r="BL27" i="29"/>
  <c r="BF27" i="29"/>
  <c r="BN27" i="29"/>
  <c r="BO27" i="29" s="1"/>
  <c r="BW27" i="29" s="1"/>
  <c r="BH27" i="29"/>
  <c r="BJ27" i="29"/>
  <c r="BL81" i="29"/>
  <c r="BF81" i="29"/>
  <c r="BN81" i="29"/>
  <c r="BO81" i="29" s="1"/>
  <c r="BW81" i="29" s="1"/>
  <c r="BH81" i="29"/>
  <c r="BJ81" i="29"/>
  <c r="AR142" i="29"/>
  <c r="AS142" i="29" s="1"/>
  <c r="AT142" i="29"/>
  <c r="BH174" i="29"/>
  <c r="BL174" i="29"/>
  <c r="BJ174" i="29"/>
  <c r="BN174" i="29"/>
  <c r="BO174" i="29" s="1"/>
  <c r="BW174" i="29" s="1"/>
  <c r="BF174" i="29"/>
  <c r="BN159" i="29"/>
  <c r="BO159" i="29" s="1"/>
  <c r="BW159" i="29" s="1"/>
  <c r="BH159" i="29"/>
  <c r="BF159" i="29"/>
  <c r="BL159" i="29"/>
  <c r="BJ159" i="29"/>
  <c r="BH69" i="29"/>
  <c r="BJ69" i="29"/>
  <c r="BL69" i="29"/>
  <c r="BF69" i="29"/>
  <c r="BN69" i="29"/>
  <c r="BO69" i="29" s="1"/>
  <c r="BW69" i="29" s="1"/>
  <c r="BH8" i="29"/>
  <c r="BJ8" i="29"/>
  <c r="BL8" i="29"/>
  <c r="BF8" i="29"/>
  <c r="BN8" i="29"/>
  <c r="BO8" i="29" s="1"/>
  <c r="BW8" i="29" s="1"/>
  <c r="BJ64" i="29"/>
  <c r="BL64" i="29"/>
  <c r="BF64" i="29"/>
  <c r="BN64" i="29"/>
  <c r="BO64" i="29" s="1"/>
  <c r="BW64" i="29" s="1"/>
  <c r="BH64" i="29"/>
  <c r="AR42" i="29"/>
  <c r="AS42" i="29" s="1"/>
  <c r="AT42" i="29"/>
  <c r="BL181" i="29"/>
  <c r="BJ181" i="29"/>
  <c r="BN181" i="29"/>
  <c r="BO181" i="29" s="1"/>
  <c r="BW181" i="29" s="1"/>
  <c r="BF181" i="29"/>
  <c r="BH181" i="29"/>
  <c r="BJ23" i="29"/>
  <c r="BL23" i="29"/>
  <c r="BF23" i="29"/>
  <c r="BN23" i="29"/>
  <c r="BO23" i="29" s="1"/>
  <c r="BW23" i="29" s="1"/>
  <c r="BH23" i="29"/>
  <c r="BN96" i="29"/>
  <c r="BO96" i="29" s="1"/>
  <c r="BW96" i="29" s="1"/>
  <c r="BH96" i="29"/>
  <c r="BJ96" i="29"/>
  <c r="BL96" i="29"/>
  <c r="BF96" i="29"/>
  <c r="BN14" i="29"/>
  <c r="BO14" i="29" s="1"/>
  <c r="BW14" i="29" s="1"/>
  <c r="BH14" i="29"/>
  <c r="BJ14" i="29"/>
  <c r="BL14" i="29"/>
  <c r="BF14" i="29"/>
  <c r="AT46" i="29"/>
  <c r="AR46" i="29"/>
  <c r="AS46" i="29" s="1"/>
  <c r="AR103" i="29"/>
  <c r="AS103" i="29" s="1"/>
  <c r="AT103" i="29"/>
  <c r="BL24" i="29"/>
  <c r="BF24" i="29"/>
  <c r="BN24" i="29"/>
  <c r="BO24" i="29" s="1"/>
  <c r="BW24" i="29" s="1"/>
  <c r="BH24" i="29"/>
  <c r="BJ24" i="29"/>
  <c r="BL11" i="29"/>
  <c r="BF11" i="29"/>
  <c r="BN11" i="29"/>
  <c r="BO11" i="29" s="1"/>
  <c r="BW11" i="29" s="1"/>
  <c r="BH11" i="29"/>
  <c r="BJ11" i="29"/>
  <c r="BN158" i="29"/>
  <c r="BO158" i="29" s="1"/>
  <c r="BW158" i="29" s="1"/>
  <c r="BJ158" i="29"/>
  <c r="BF158" i="29"/>
  <c r="BL158" i="29"/>
  <c r="BH158" i="29"/>
  <c r="BH65" i="29"/>
  <c r="BJ65" i="29"/>
  <c r="BL65" i="29"/>
  <c r="BF65" i="29"/>
  <c r="BN65" i="29"/>
  <c r="BO65" i="29" s="1"/>
  <c r="BW65" i="29" s="1"/>
  <c r="BL117" i="29"/>
  <c r="BF117" i="29"/>
  <c r="BN117" i="29"/>
  <c r="BO117" i="29" s="1"/>
  <c r="BW117" i="29" s="1"/>
  <c r="BJ117" i="29"/>
  <c r="BH117" i="29"/>
  <c r="BH124" i="29"/>
  <c r="BL124" i="29"/>
  <c r="BF124" i="29"/>
  <c r="BN124" i="29"/>
  <c r="BO124" i="29" s="1"/>
  <c r="BW124" i="29" s="1"/>
  <c r="BJ124" i="29"/>
  <c r="BJ34" i="29"/>
  <c r="BL34" i="29"/>
  <c r="BF34" i="29"/>
  <c r="BN34" i="29"/>
  <c r="BO34" i="29" s="1"/>
  <c r="BW34" i="29" s="1"/>
  <c r="BH34" i="29"/>
  <c r="BF185" i="29"/>
  <c r="BH185" i="29"/>
  <c r="BN185" i="29"/>
  <c r="BO185" i="29" s="1"/>
  <c r="BW185" i="29" s="1"/>
  <c r="BL185" i="29"/>
  <c r="BJ185" i="29"/>
  <c r="BF166" i="29"/>
  <c r="BH166" i="29"/>
  <c r="BL166" i="29"/>
  <c r="BJ166" i="29"/>
  <c r="BN166" i="29"/>
  <c r="BO166" i="29" s="1"/>
  <c r="BW166" i="29" s="1"/>
  <c r="BH199" i="29"/>
  <c r="BL199" i="29"/>
  <c r="BJ199" i="29"/>
  <c r="BN199" i="29"/>
  <c r="BO199" i="29" s="1"/>
  <c r="BW199" i="29" s="1"/>
  <c r="BF199" i="29"/>
  <c r="BJ86" i="29"/>
  <c r="BH86" i="29"/>
  <c r="BL86" i="29"/>
  <c r="BF86" i="29"/>
  <c r="BN86" i="29"/>
  <c r="BO86" i="29" s="1"/>
  <c r="BW86" i="29" s="1"/>
  <c r="BH13" i="29"/>
  <c r="BJ13" i="29"/>
  <c r="BL13" i="29"/>
  <c r="BF13" i="29"/>
  <c r="BN13" i="29"/>
  <c r="BO13" i="29" s="1"/>
  <c r="BW13" i="29" s="1"/>
  <c r="AR200" i="29"/>
  <c r="AS200" i="29" s="1"/>
  <c r="AT200" i="29"/>
  <c r="AR58" i="29"/>
  <c r="AS58" i="29" s="1"/>
  <c r="AT58" i="29"/>
  <c r="AT7" i="29"/>
  <c r="AR7" i="29"/>
  <c r="AS7" i="29" s="1"/>
  <c r="BN19" i="29"/>
  <c r="BO19" i="29" s="1"/>
  <c r="BW19" i="29" s="1"/>
  <c r="BH19" i="29"/>
  <c r="BJ19" i="29"/>
  <c r="BL19" i="29"/>
  <c r="BF19" i="29"/>
  <c r="AT31" i="29"/>
  <c r="AR31" i="29"/>
  <c r="AS31" i="29" s="1"/>
  <c r="AT105" i="29"/>
  <c r="AR105" i="29"/>
  <c r="AS105" i="29" s="1"/>
  <c r="AT140" i="29"/>
  <c r="AR140" i="29"/>
  <c r="AS140" i="29" s="1"/>
  <c r="AR57" i="29"/>
  <c r="AS57" i="29" s="1"/>
  <c r="AT57" i="29"/>
  <c r="BL197" i="29"/>
  <c r="BJ197" i="29"/>
  <c r="BN197" i="29"/>
  <c r="BO197" i="29" s="1"/>
  <c r="BW197" i="29" s="1"/>
  <c r="BF197" i="29"/>
  <c r="BH197" i="29"/>
  <c r="BH60" i="29"/>
  <c r="BJ60" i="29"/>
  <c r="BL60" i="29"/>
  <c r="BF60" i="29"/>
  <c r="BN60" i="29"/>
  <c r="BO60" i="29" s="1"/>
  <c r="BW60" i="29" s="1"/>
  <c r="R5" i="28" l="1"/>
  <c r="R4" i="28"/>
  <c r="R3" i="28"/>
  <c r="BA11" i="35"/>
  <c r="BB11" i="35" s="1"/>
  <c r="Q10" i="26" s="1"/>
  <c r="T9" i="27" s="1"/>
  <c r="T209" i="20" s="1"/>
  <c r="V209" i="20" s="1"/>
  <c r="BA186" i="35"/>
  <c r="BB186" i="35" s="1"/>
  <c r="Q185" i="26" s="1"/>
  <c r="T184" i="27" s="1"/>
  <c r="T384" i="20" s="1"/>
  <c r="V384" i="20" s="1"/>
  <c r="BA202" i="35"/>
  <c r="BB202" i="35" s="1"/>
  <c r="Q201" i="26" s="1"/>
  <c r="T200" i="27" s="1"/>
  <c r="T400" i="20" s="1"/>
  <c r="V400" i="20" s="1"/>
  <c r="BA56" i="35"/>
  <c r="BB56" i="35" s="1"/>
  <c r="Q55" i="26" s="1"/>
  <c r="T54" i="27" s="1"/>
  <c r="T254" i="20" s="1"/>
  <c r="V254" i="20" s="1"/>
  <c r="BA51" i="35"/>
  <c r="BB51" i="35" s="1"/>
  <c r="Q50" i="26" s="1"/>
  <c r="T49" i="27" s="1"/>
  <c r="T249" i="20" s="1"/>
  <c r="V249" i="20" s="1"/>
  <c r="BA188" i="35"/>
  <c r="BB188" i="35" s="1"/>
  <c r="Q187" i="26" s="1"/>
  <c r="T186" i="27" s="1"/>
  <c r="T386" i="20" s="1"/>
  <c r="V386" i="20" s="1"/>
  <c r="BA164" i="35"/>
  <c r="BB164" i="35" s="1"/>
  <c r="Q163" i="26" s="1"/>
  <c r="T162" i="27" s="1"/>
  <c r="T362" i="20" s="1"/>
  <c r="V362" i="20" s="1"/>
  <c r="BA170" i="35"/>
  <c r="BB170" i="35" s="1"/>
  <c r="Q169" i="26" s="1"/>
  <c r="T168" i="27" s="1"/>
  <c r="T368" i="20" s="1"/>
  <c r="V368" i="20" s="1"/>
  <c r="BA176" i="35"/>
  <c r="BB176" i="35" s="1"/>
  <c r="Q175" i="26" s="1"/>
  <c r="T174" i="27" s="1"/>
  <c r="T374" i="20" s="1"/>
  <c r="V374" i="20" s="1"/>
  <c r="BA76" i="35"/>
  <c r="BB76" i="35" s="1"/>
  <c r="Q75" i="26" s="1"/>
  <c r="T74" i="27" s="1"/>
  <c r="T274" i="20" s="1"/>
  <c r="V274" i="20" s="1"/>
  <c r="BA103" i="35"/>
  <c r="BB103" i="35" s="1"/>
  <c r="Q102" i="26" s="1"/>
  <c r="T101" i="27" s="1"/>
  <c r="T301" i="20" s="1"/>
  <c r="V301" i="20" s="1"/>
  <c r="BA71" i="35"/>
  <c r="BB71" i="35" s="1"/>
  <c r="Q70" i="26" s="1"/>
  <c r="T69" i="27" s="1"/>
  <c r="T269" i="20" s="1"/>
  <c r="V269" i="20" s="1"/>
  <c r="BA79" i="35"/>
  <c r="BB79" i="35" s="1"/>
  <c r="Q78" i="26" s="1"/>
  <c r="T77" i="27" s="1"/>
  <c r="T277" i="20" s="1"/>
  <c r="V277" i="20" s="1"/>
  <c r="BA163" i="35"/>
  <c r="BB163" i="35" s="1"/>
  <c r="Q162" i="26" s="1"/>
  <c r="T161" i="27" s="1"/>
  <c r="T361" i="20" s="1"/>
  <c r="V361" i="20" s="1"/>
  <c r="BA27" i="35"/>
  <c r="BB27" i="35" s="1"/>
  <c r="Q26" i="26" s="1"/>
  <c r="T25" i="27" s="1"/>
  <c r="T225" i="20" s="1"/>
  <c r="V225" i="20" s="1"/>
  <c r="BA87" i="35"/>
  <c r="BB87" i="35" s="1"/>
  <c r="Q86" i="26" s="1"/>
  <c r="T85" i="27" s="1"/>
  <c r="T285" i="20" s="1"/>
  <c r="V285" i="20" s="1"/>
  <c r="BA126" i="35"/>
  <c r="BB126" i="35" s="1"/>
  <c r="Q125" i="26" s="1"/>
  <c r="T124" i="27" s="1"/>
  <c r="T324" i="20" s="1"/>
  <c r="V324" i="20" s="1"/>
  <c r="BA152" i="35"/>
  <c r="BB152" i="35" s="1"/>
  <c r="Q151" i="26" s="1"/>
  <c r="T150" i="27" s="1"/>
  <c r="T350" i="20" s="1"/>
  <c r="V350" i="20" s="1"/>
  <c r="BA112" i="35"/>
  <c r="BB112" i="35" s="1"/>
  <c r="Q111" i="26" s="1"/>
  <c r="T110" i="27" s="1"/>
  <c r="T310" i="20" s="1"/>
  <c r="V310" i="20" s="1"/>
  <c r="BA42" i="35"/>
  <c r="BB42" i="35" s="1"/>
  <c r="Q41" i="26" s="1"/>
  <c r="T40" i="27" s="1"/>
  <c r="T240" i="20" s="1"/>
  <c r="V240" i="20" s="1"/>
  <c r="BA168" i="35"/>
  <c r="BB168" i="35" s="1"/>
  <c r="Q167" i="26" s="1"/>
  <c r="T166" i="27" s="1"/>
  <c r="T366" i="20" s="1"/>
  <c r="V366" i="20" s="1"/>
  <c r="BA171" i="35"/>
  <c r="BB171" i="35" s="1"/>
  <c r="Q170" i="26" s="1"/>
  <c r="T169" i="27" s="1"/>
  <c r="T369" i="20" s="1"/>
  <c r="V369" i="20" s="1"/>
  <c r="BA96" i="35"/>
  <c r="BB96" i="35" s="1"/>
  <c r="Q95" i="26" s="1"/>
  <c r="T94" i="27" s="1"/>
  <c r="T294" i="20" s="1"/>
  <c r="V294" i="20" s="1"/>
  <c r="BA136" i="35"/>
  <c r="BB136" i="35" s="1"/>
  <c r="Q135" i="26" s="1"/>
  <c r="T134" i="27" s="1"/>
  <c r="T334" i="20" s="1"/>
  <c r="V334" i="20" s="1"/>
  <c r="BA162" i="35"/>
  <c r="BB162" i="35" s="1"/>
  <c r="Q161" i="26" s="1"/>
  <c r="T160" i="27" s="1"/>
  <c r="T360" i="20" s="1"/>
  <c r="V360" i="20" s="1"/>
  <c r="BA16" i="35"/>
  <c r="BB16" i="35" s="1"/>
  <c r="Q15" i="26" s="1"/>
  <c r="T14" i="27" s="1"/>
  <c r="T214" i="20" s="1"/>
  <c r="V214" i="20" s="1"/>
  <c r="BA66" i="35"/>
  <c r="BB66" i="35" s="1"/>
  <c r="Q65" i="26" s="1"/>
  <c r="T64" i="27" s="1"/>
  <c r="T264" i="20" s="1"/>
  <c r="V264" i="20" s="1"/>
  <c r="BA154" i="35"/>
  <c r="BB154" i="35" s="1"/>
  <c r="Q153" i="26" s="1"/>
  <c r="T152" i="27" s="1"/>
  <c r="T352" i="20" s="1"/>
  <c r="V352" i="20" s="1"/>
  <c r="BA30" i="35"/>
  <c r="BB30" i="35" s="1"/>
  <c r="Q29" i="26" s="1"/>
  <c r="T28" i="27" s="1"/>
  <c r="T228" i="20" s="1"/>
  <c r="V228" i="20" s="1"/>
  <c r="BA116" i="35"/>
  <c r="BB116" i="35" s="1"/>
  <c r="Q115" i="26" s="1"/>
  <c r="T114" i="27" s="1"/>
  <c r="T314" i="20" s="1"/>
  <c r="V314" i="20" s="1"/>
  <c r="BA28" i="35"/>
  <c r="BB28" i="35" s="1"/>
  <c r="Q27" i="26" s="1"/>
  <c r="T26" i="27" s="1"/>
  <c r="T226" i="20" s="1"/>
  <c r="V226" i="20" s="1"/>
  <c r="BA15" i="35"/>
  <c r="BB15" i="35" s="1"/>
  <c r="Q14" i="26" s="1"/>
  <c r="T13" i="27" s="1"/>
  <c r="T213" i="20" s="1"/>
  <c r="V213" i="20" s="1"/>
  <c r="BA34" i="35"/>
  <c r="BB34" i="35" s="1"/>
  <c r="Q33" i="26" s="1"/>
  <c r="T32" i="27" s="1"/>
  <c r="T232" i="20" s="1"/>
  <c r="V232" i="20" s="1"/>
  <c r="BA68" i="35"/>
  <c r="BB68" i="35" s="1"/>
  <c r="Q67" i="26" s="1"/>
  <c r="T66" i="27" s="1"/>
  <c r="T266" i="20" s="1"/>
  <c r="V266" i="20" s="1"/>
  <c r="BA187" i="35"/>
  <c r="BB187" i="35" s="1"/>
  <c r="Q186" i="26" s="1"/>
  <c r="T185" i="27" s="1"/>
  <c r="T385" i="20" s="1"/>
  <c r="V385" i="20" s="1"/>
  <c r="BA146" i="35"/>
  <c r="BB146" i="35" s="1"/>
  <c r="Q145" i="26" s="1"/>
  <c r="T144" i="27" s="1"/>
  <c r="T344" i="20" s="1"/>
  <c r="V344" i="20" s="1"/>
  <c r="BA180" i="35"/>
  <c r="BB180" i="35" s="1"/>
  <c r="Q179" i="26" s="1"/>
  <c r="T178" i="27" s="1"/>
  <c r="T378" i="20" s="1"/>
  <c r="V378" i="20" s="1"/>
  <c r="BA113" i="35"/>
  <c r="BB113" i="35" s="1"/>
  <c r="Q112" i="26" s="1"/>
  <c r="T111" i="27" s="1"/>
  <c r="T311" i="20" s="1"/>
  <c r="V311" i="20" s="1"/>
  <c r="BA6" i="35"/>
  <c r="BB6" i="35" s="1"/>
  <c r="Q5" i="26" s="1"/>
  <c r="T4" i="27" s="1"/>
  <c r="T204" i="20" s="1"/>
  <c r="BA144" i="35"/>
  <c r="BB144" i="35" s="1"/>
  <c r="Q143" i="26" s="1"/>
  <c r="T142" i="27" s="1"/>
  <c r="T342" i="20" s="1"/>
  <c r="V342" i="20" s="1"/>
  <c r="BA54" i="35"/>
  <c r="BB54" i="35" s="1"/>
  <c r="Q53" i="26" s="1"/>
  <c r="T52" i="27" s="1"/>
  <c r="T252" i="20" s="1"/>
  <c r="V252" i="20" s="1"/>
  <c r="BA48" i="35"/>
  <c r="BB48" i="35" s="1"/>
  <c r="Q47" i="26" s="1"/>
  <c r="T46" i="27" s="1"/>
  <c r="T246" i="20" s="1"/>
  <c r="V246" i="20" s="1"/>
  <c r="BA196" i="35"/>
  <c r="BB196" i="35" s="1"/>
  <c r="Q195" i="26" s="1"/>
  <c r="T194" i="27" s="1"/>
  <c r="T394" i="20" s="1"/>
  <c r="V394" i="20" s="1"/>
  <c r="BA194" i="35"/>
  <c r="BB194" i="35" s="1"/>
  <c r="Q193" i="26" s="1"/>
  <c r="T192" i="27" s="1"/>
  <c r="T392" i="20" s="1"/>
  <c r="V392" i="20" s="1"/>
  <c r="BA132" i="35"/>
  <c r="BB132" i="35" s="1"/>
  <c r="Q131" i="26" s="1"/>
  <c r="T130" i="27" s="1"/>
  <c r="T330" i="20" s="1"/>
  <c r="V330" i="20" s="1"/>
  <c r="BA204" i="35"/>
  <c r="BB204" i="35" s="1"/>
  <c r="BA172" i="35"/>
  <c r="BB172" i="35" s="1"/>
  <c r="Q171" i="26" s="1"/>
  <c r="T170" i="27" s="1"/>
  <c r="T370" i="20" s="1"/>
  <c r="V370" i="20" s="1"/>
  <c r="BA122" i="35"/>
  <c r="BB122" i="35" s="1"/>
  <c r="Q121" i="26" s="1"/>
  <c r="T120" i="27" s="1"/>
  <c r="T320" i="20" s="1"/>
  <c r="V320" i="20" s="1"/>
  <c r="BA90" i="35"/>
  <c r="BB90" i="35" s="1"/>
  <c r="Q89" i="26" s="1"/>
  <c r="T88" i="27" s="1"/>
  <c r="T288" i="20" s="1"/>
  <c r="V288" i="20" s="1"/>
  <c r="BA74" i="35"/>
  <c r="BB74" i="35" s="1"/>
  <c r="Q73" i="26" s="1"/>
  <c r="T72" i="27" s="1"/>
  <c r="T272" i="20" s="1"/>
  <c r="V272" i="20" s="1"/>
  <c r="BA26" i="35"/>
  <c r="BB26" i="35" s="1"/>
  <c r="Q25" i="26" s="1"/>
  <c r="T24" i="27" s="1"/>
  <c r="T224" i="20" s="1"/>
  <c r="V224" i="20" s="1"/>
  <c r="BA7" i="35"/>
  <c r="BB7" i="35" s="1"/>
  <c r="Q6" i="26" s="1"/>
  <c r="T5" i="27" s="1"/>
  <c r="T205" i="20" s="1"/>
  <c r="BA191" i="35"/>
  <c r="BB191" i="35" s="1"/>
  <c r="Q190" i="26" s="1"/>
  <c r="T189" i="27" s="1"/>
  <c r="T389" i="20" s="1"/>
  <c r="V389" i="20" s="1"/>
  <c r="BA36" i="35"/>
  <c r="BB36" i="35" s="1"/>
  <c r="Q35" i="26" s="1"/>
  <c r="T34" i="27" s="1"/>
  <c r="T234" i="20" s="1"/>
  <c r="V234" i="20" s="1"/>
  <c r="BA46" i="35"/>
  <c r="BB46" i="35" s="1"/>
  <c r="Q45" i="26" s="1"/>
  <c r="T44" i="27" s="1"/>
  <c r="T244" i="20" s="1"/>
  <c r="V244" i="20" s="1"/>
  <c r="BA9" i="35"/>
  <c r="BB9" i="35" s="1"/>
  <c r="Q8" i="26" s="1"/>
  <c r="T7" i="27" s="1"/>
  <c r="T207" i="20" s="1"/>
  <c r="V207" i="20" s="1"/>
  <c r="BA124" i="35"/>
  <c r="BB124" i="35" s="1"/>
  <c r="Q123" i="26" s="1"/>
  <c r="T122" i="27" s="1"/>
  <c r="T322" i="20" s="1"/>
  <c r="V322" i="20" s="1"/>
  <c r="BA156" i="35"/>
  <c r="BB156" i="35" s="1"/>
  <c r="Q155" i="26" s="1"/>
  <c r="T154" i="27" s="1"/>
  <c r="T354" i="20" s="1"/>
  <c r="V354" i="20" s="1"/>
  <c r="BA111" i="35"/>
  <c r="BB111" i="35" s="1"/>
  <c r="Q110" i="26" s="1"/>
  <c r="T109" i="27" s="1"/>
  <c r="T309" i="20" s="1"/>
  <c r="V309" i="20" s="1"/>
  <c r="BA134" i="35"/>
  <c r="BB134" i="35" s="1"/>
  <c r="Q133" i="26" s="1"/>
  <c r="T132" i="27" s="1"/>
  <c r="T332" i="20" s="1"/>
  <c r="V332" i="20" s="1"/>
  <c r="BA94" i="35"/>
  <c r="BB94" i="35" s="1"/>
  <c r="Q93" i="26" s="1"/>
  <c r="T92" i="27" s="1"/>
  <c r="T292" i="20" s="1"/>
  <c r="V292" i="20" s="1"/>
  <c r="BA114" i="35"/>
  <c r="BB114" i="35" s="1"/>
  <c r="Q113" i="26" s="1"/>
  <c r="T112" i="27" s="1"/>
  <c r="T312" i="20" s="1"/>
  <c r="V312" i="20" s="1"/>
  <c r="BA98" i="35"/>
  <c r="BB98" i="35" s="1"/>
  <c r="Q97" i="26" s="1"/>
  <c r="T96" i="27" s="1"/>
  <c r="T296" i="20" s="1"/>
  <c r="V296" i="20" s="1"/>
  <c r="BA110" i="35"/>
  <c r="BB110" i="35" s="1"/>
  <c r="Q109" i="26" s="1"/>
  <c r="T108" i="27" s="1"/>
  <c r="T308" i="20" s="1"/>
  <c r="V308" i="20" s="1"/>
  <c r="BA200" i="35"/>
  <c r="BB200" i="35" s="1"/>
  <c r="Q199" i="26" s="1"/>
  <c r="T198" i="27" s="1"/>
  <c r="T398" i="20" s="1"/>
  <c r="V398" i="20" s="1"/>
  <c r="BA39" i="35"/>
  <c r="BB39" i="35" s="1"/>
  <c r="Q38" i="26" s="1"/>
  <c r="T37" i="27" s="1"/>
  <c r="T237" i="20" s="1"/>
  <c r="V237" i="20" s="1"/>
  <c r="BA117" i="35"/>
  <c r="BB117" i="35" s="1"/>
  <c r="Q116" i="26" s="1"/>
  <c r="T115" i="27" s="1"/>
  <c r="T315" i="20" s="1"/>
  <c r="V315" i="20" s="1"/>
  <c r="BA33" i="35"/>
  <c r="BB33" i="35" s="1"/>
  <c r="Q32" i="26" s="1"/>
  <c r="T31" i="27" s="1"/>
  <c r="T231" i="20" s="1"/>
  <c r="V231" i="20" s="1"/>
  <c r="BA13" i="35"/>
  <c r="BB13" i="35" s="1"/>
  <c r="Q12" i="26" s="1"/>
  <c r="T11" i="27" s="1"/>
  <c r="T211" i="20" s="1"/>
  <c r="V211" i="20" s="1"/>
  <c r="BA105" i="35"/>
  <c r="BB105" i="35" s="1"/>
  <c r="Q104" i="26" s="1"/>
  <c r="T103" i="27" s="1"/>
  <c r="T303" i="20" s="1"/>
  <c r="V303" i="20" s="1"/>
  <c r="BA201" i="35"/>
  <c r="BB201" i="35" s="1"/>
  <c r="Q200" i="26" s="1"/>
  <c r="T199" i="27" s="1"/>
  <c r="T399" i="20" s="1"/>
  <c r="V399" i="20" s="1"/>
  <c r="BA133" i="35"/>
  <c r="BB133" i="35" s="1"/>
  <c r="Q132" i="26" s="1"/>
  <c r="T131" i="27" s="1"/>
  <c r="T331" i="20" s="1"/>
  <c r="V331" i="20" s="1"/>
  <c r="BA184" i="35"/>
  <c r="BB184" i="35" s="1"/>
  <c r="Q183" i="26" s="1"/>
  <c r="T182" i="27" s="1"/>
  <c r="T382" i="20" s="1"/>
  <c r="V382" i="20" s="1"/>
  <c r="BA157" i="35"/>
  <c r="BB157" i="35" s="1"/>
  <c r="Q156" i="26" s="1"/>
  <c r="T155" i="27" s="1"/>
  <c r="T355" i="20" s="1"/>
  <c r="V355" i="20" s="1"/>
  <c r="BA37" i="35"/>
  <c r="BB37" i="35" s="1"/>
  <c r="Q36" i="26" s="1"/>
  <c r="T35" i="27" s="1"/>
  <c r="T235" i="20" s="1"/>
  <c r="V235" i="20" s="1"/>
  <c r="BA97" i="35"/>
  <c r="BB97" i="35" s="1"/>
  <c r="Q96" i="26" s="1"/>
  <c r="T95" i="27" s="1"/>
  <c r="T295" i="20" s="1"/>
  <c r="V295" i="20" s="1"/>
  <c r="BA197" i="35"/>
  <c r="BB197" i="35" s="1"/>
  <c r="Q196" i="26" s="1"/>
  <c r="T195" i="27" s="1"/>
  <c r="T395" i="20" s="1"/>
  <c r="V395" i="20" s="1"/>
  <c r="BA22" i="35"/>
  <c r="BB22" i="35" s="1"/>
  <c r="Q21" i="26" s="1"/>
  <c r="T20" i="27" s="1"/>
  <c r="T220" i="20" s="1"/>
  <c r="V220" i="20" s="1"/>
  <c r="BA85" i="35"/>
  <c r="BB85" i="35" s="1"/>
  <c r="Q84" i="26" s="1"/>
  <c r="T83" i="27" s="1"/>
  <c r="T283" i="20" s="1"/>
  <c r="V283" i="20" s="1"/>
  <c r="BA185" i="35"/>
  <c r="BB185" i="35" s="1"/>
  <c r="Q184" i="26" s="1"/>
  <c r="T183" i="27" s="1"/>
  <c r="T383" i="20" s="1"/>
  <c r="V383" i="20" s="1"/>
  <c r="BA89" i="35"/>
  <c r="BB89" i="35" s="1"/>
  <c r="Q88" i="26" s="1"/>
  <c r="T87" i="27" s="1"/>
  <c r="T287" i="20" s="1"/>
  <c r="V287" i="20" s="1"/>
  <c r="BA61" i="35"/>
  <c r="BB61" i="35" s="1"/>
  <c r="Q60" i="26" s="1"/>
  <c r="T59" i="27" s="1"/>
  <c r="T259" i="20" s="1"/>
  <c r="V259" i="20" s="1"/>
  <c r="BA149" i="35"/>
  <c r="BB149" i="35" s="1"/>
  <c r="Q148" i="26" s="1"/>
  <c r="T147" i="27" s="1"/>
  <c r="T347" i="20" s="1"/>
  <c r="V347" i="20" s="1"/>
  <c r="BA53" i="35"/>
  <c r="BB53" i="35" s="1"/>
  <c r="Q52" i="26" s="1"/>
  <c r="T51" i="27" s="1"/>
  <c r="T251" i="20" s="1"/>
  <c r="V251" i="20" s="1"/>
  <c r="BA77" i="35"/>
  <c r="BB77" i="35" s="1"/>
  <c r="Q76" i="26" s="1"/>
  <c r="T75" i="27" s="1"/>
  <c r="T275" i="20" s="1"/>
  <c r="V275" i="20" s="1"/>
  <c r="BA92" i="35"/>
  <c r="BB92" i="35" s="1"/>
  <c r="Q91" i="26" s="1"/>
  <c r="T90" i="27" s="1"/>
  <c r="T290" i="20" s="1"/>
  <c r="V290" i="20" s="1"/>
  <c r="BA166" i="35"/>
  <c r="BB166" i="35" s="1"/>
  <c r="Q165" i="26" s="1"/>
  <c r="T164" i="27" s="1"/>
  <c r="T364" i="20" s="1"/>
  <c r="V364" i="20" s="1"/>
  <c r="BA86" i="35"/>
  <c r="BB86" i="35" s="1"/>
  <c r="Q85" i="26" s="1"/>
  <c r="T84" i="27" s="1"/>
  <c r="T284" i="20" s="1"/>
  <c r="V284" i="20" s="1"/>
  <c r="BA64" i="35"/>
  <c r="BB64" i="35" s="1"/>
  <c r="Q63" i="26" s="1"/>
  <c r="T62" i="27" s="1"/>
  <c r="T262" i="20" s="1"/>
  <c r="V262" i="20" s="1"/>
  <c r="BR38" i="35"/>
  <c r="BP38" i="35"/>
  <c r="BQ38" i="35" s="1"/>
  <c r="BR135" i="35"/>
  <c r="BP135" i="35"/>
  <c r="BQ135" i="35" s="1"/>
  <c r="BP120" i="35"/>
  <c r="BQ120" i="35" s="1"/>
  <c r="BR120" i="35"/>
  <c r="BP118" i="35"/>
  <c r="BQ118" i="35" s="1"/>
  <c r="BR118" i="35"/>
  <c r="BR22" i="35"/>
  <c r="BP22" i="35"/>
  <c r="BQ22" i="35" s="1"/>
  <c r="BP119" i="35"/>
  <c r="BQ119" i="35" s="1"/>
  <c r="BR119" i="35"/>
  <c r="BR168" i="35"/>
  <c r="BP168" i="35"/>
  <c r="BQ168" i="35" s="1"/>
  <c r="BR113" i="35"/>
  <c r="BP113" i="35"/>
  <c r="BQ113" i="35" s="1"/>
  <c r="BP48" i="35"/>
  <c r="BQ48" i="35" s="1"/>
  <c r="BR48" i="35"/>
  <c r="BP6" i="35"/>
  <c r="BQ6" i="35" s="1"/>
  <c r="BR6" i="35"/>
  <c r="BP162" i="35"/>
  <c r="BQ162" i="35" s="1"/>
  <c r="BR162" i="35"/>
  <c r="BR105" i="35"/>
  <c r="BP105" i="35"/>
  <c r="BQ105" i="35" s="1"/>
  <c r="CJ5" i="35"/>
  <c r="CD5" i="35"/>
  <c r="CL5" i="35"/>
  <c r="CM5" i="35" s="1"/>
  <c r="CU5" i="35" s="1"/>
  <c r="CH5" i="35"/>
  <c r="CF5" i="35"/>
  <c r="BR170" i="35"/>
  <c r="BP170" i="35"/>
  <c r="BQ170" i="35" s="1"/>
  <c r="BR78" i="35"/>
  <c r="BP78" i="35"/>
  <c r="BQ78" i="35" s="1"/>
  <c r="BP155" i="35"/>
  <c r="BQ155" i="35" s="1"/>
  <c r="BR155" i="35"/>
  <c r="BP121" i="35"/>
  <c r="BQ121" i="35" s="1"/>
  <c r="BR121" i="35"/>
  <c r="BP76" i="35"/>
  <c r="BQ76" i="35" s="1"/>
  <c r="BR76" i="35"/>
  <c r="BR134" i="35"/>
  <c r="BP134" i="35"/>
  <c r="BQ134" i="35" s="1"/>
  <c r="BR29" i="35"/>
  <c r="BP29" i="35"/>
  <c r="BQ29" i="35" s="1"/>
  <c r="BR137" i="35"/>
  <c r="BP137" i="35"/>
  <c r="BQ137" i="35" s="1"/>
  <c r="BR8" i="35"/>
  <c r="BP8" i="35"/>
  <c r="BQ8" i="35" s="1"/>
  <c r="BR166" i="35"/>
  <c r="BP166" i="35"/>
  <c r="BQ166" i="35" s="1"/>
  <c r="CH177" i="35"/>
  <c r="CJ177" i="35"/>
  <c r="CF177" i="35"/>
  <c r="CD177" i="35"/>
  <c r="CL177" i="35"/>
  <c r="CM177" i="35" s="1"/>
  <c r="CU177" i="35" s="1"/>
  <c r="BP28" i="35"/>
  <c r="BQ28" i="35" s="1"/>
  <c r="BR28" i="35"/>
  <c r="BP70" i="35"/>
  <c r="BQ70" i="35" s="1"/>
  <c r="BR70" i="35"/>
  <c r="BR37" i="35"/>
  <c r="BP37" i="35"/>
  <c r="BQ37" i="35" s="1"/>
  <c r="CF15" i="35"/>
  <c r="CJ15" i="35"/>
  <c r="CH15" i="35"/>
  <c r="CL15" i="35"/>
  <c r="CM15" i="35" s="1"/>
  <c r="CU15" i="35" s="1"/>
  <c r="CD15" i="35"/>
  <c r="BP197" i="35"/>
  <c r="BQ197" i="35" s="1"/>
  <c r="BR197" i="35"/>
  <c r="BP183" i="35"/>
  <c r="BQ183" i="35" s="1"/>
  <c r="BR183" i="35"/>
  <c r="BR167" i="35"/>
  <c r="BP167" i="35"/>
  <c r="BQ167" i="35" s="1"/>
  <c r="BP72" i="35"/>
  <c r="BQ72" i="35" s="1"/>
  <c r="BR72" i="35"/>
  <c r="BP112" i="35"/>
  <c r="BQ112" i="35" s="1"/>
  <c r="BR112" i="35"/>
  <c r="BP190" i="35"/>
  <c r="BQ190" i="35" s="1"/>
  <c r="BR190" i="35"/>
  <c r="BR187" i="35"/>
  <c r="BP187" i="35"/>
  <c r="BQ187" i="35" s="1"/>
  <c r="BP146" i="35"/>
  <c r="BQ146" i="35" s="1"/>
  <c r="BR146" i="35"/>
  <c r="BP14" i="35"/>
  <c r="BQ14" i="35" s="1"/>
  <c r="BR14" i="35"/>
  <c r="BR51" i="35"/>
  <c r="BP51" i="35"/>
  <c r="BQ51" i="35" s="1"/>
  <c r="BR180" i="35"/>
  <c r="BP180" i="35"/>
  <c r="BQ180" i="35" s="1"/>
  <c r="BP20" i="35"/>
  <c r="BQ20" i="35" s="1"/>
  <c r="BR20" i="35"/>
  <c r="BR196" i="35"/>
  <c r="BP196" i="35"/>
  <c r="BQ196" i="35" s="1"/>
  <c r="BP9" i="35"/>
  <c r="BQ9" i="35" s="1"/>
  <c r="BR9" i="35"/>
  <c r="BP129" i="35"/>
  <c r="BQ129" i="35" s="1"/>
  <c r="BR129" i="35"/>
  <c r="BR95" i="35"/>
  <c r="BP95" i="35"/>
  <c r="BQ95" i="35" s="1"/>
  <c r="BR104" i="35"/>
  <c r="BP104" i="35"/>
  <c r="BQ104" i="35" s="1"/>
  <c r="BR201" i="35"/>
  <c r="BP201" i="35"/>
  <c r="BQ201" i="35" s="1"/>
  <c r="BP77" i="35"/>
  <c r="BQ77" i="35" s="1"/>
  <c r="BR77" i="35"/>
  <c r="BP94" i="35"/>
  <c r="BQ94" i="35" s="1"/>
  <c r="BR94" i="35"/>
  <c r="BR149" i="35"/>
  <c r="BP149" i="35"/>
  <c r="BQ149" i="35" s="1"/>
  <c r="BR161" i="35"/>
  <c r="BP161" i="35"/>
  <c r="BQ161" i="35" s="1"/>
  <c r="BP157" i="35"/>
  <c r="BQ157" i="35" s="1"/>
  <c r="BR157" i="35"/>
  <c r="BR86" i="35"/>
  <c r="BP86" i="35"/>
  <c r="BQ86" i="35" s="1"/>
  <c r="BR59" i="35"/>
  <c r="BP59" i="35"/>
  <c r="BQ59" i="35" s="1"/>
  <c r="BR27" i="35"/>
  <c r="BP27" i="35"/>
  <c r="BQ27" i="35" s="1"/>
  <c r="BR117" i="35"/>
  <c r="BP117" i="35"/>
  <c r="BQ117" i="35" s="1"/>
  <c r="BP50" i="35"/>
  <c r="BQ50" i="35" s="1"/>
  <c r="BR50" i="35"/>
  <c r="BR11" i="35"/>
  <c r="BP11" i="35"/>
  <c r="BQ11" i="35" s="1"/>
  <c r="BP68" i="35"/>
  <c r="BQ68" i="35" s="1"/>
  <c r="BR68" i="35"/>
  <c r="BR202" i="35"/>
  <c r="BP202" i="35"/>
  <c r="BQ202" i="35" s="1"/>
  <c r="BR185" i="35"/>
  <c r="BP185" i="35"/>
  <c r="BQ185" i="35" s="1"/>
  <c r="BR13" i="35"/>
  <c r="BP13" i="35"/>
  <c r="BQ13" i="35" s="1"/>
  <c r="BP173" i="35"/>
  <c r="BQ173" i="35" s="1"/>
  <c r="BR173" i="35"/>
  <c r="BR67" i="35"/>
  <c r="BP67" i="35"/>
  <c r="BQ67" i="35" s="1"/>
  <c r="CJ41" i="35"/>
  <c r="CD41" i="35"/>
  <c r="CH41" i="35"/>
  <c r="CF41" i="35"/>
  <c r="CL41" i="35"/>
  <c r="CM41" i="35" s="1"/>
  <c r="CU41" i="35" s="1"/>
  <c r="BR204" i="35"/>
  <c r="BP204" i="35"/>
  <c r="BQ204" i="35" s="1"/>
  <c r="BP179" i="35"/>
  <c r="BQ179" i="35" s="1"/>
  <c r="BR179" i="35"/>
  <c r="BR153" i="35"/>
  <c r="BP153" i="35"/>
  <c r="BQ153" i="35" s="1"/>
  <c r="BR111" i="35"/>
  <c r="BP111" i="35"/>
  <c r="BQ111" i="35" s="1"/>
  <c r="BR26" i="35"/>
  <c r="BP26" i="35"/>
  <c r="BQ26" i="35" s="1"/>
  <c r="CH184" i="35"/>
  <c r="CF184" i="35"/>
  <c r="CL184" i="35"/>
  <c r="CM184" i="35" s="1"/>
  <c r="CU184" i="35" s="1"/>
  <c r="CD184" i="35"/>
  <c r="CJ184" i="35"/>
  <c r="BR131" i="35"/>
  <c r="BP131" i="35"/>
  <c r="BQ131" i="35" s="1"/>
  <c r="BA145" i="35"/>
  <c r="BB145" i="35" s="1"/>
  <c r="Q144" i="26" s="1"/>
  <c r="T143" i="27" s="1"/>
  <c r="T343" i="20" s="1"/>
  <c r="V343" i="20" s="1"/>
  <c r="BA125" i="35"/>
  <c r="BB125" i="35" s="1"/>
  <c r="Q124" i="26" s="1"/>
  <c r="T123" i="27" s="1"/>
  <c r="T323" i="20" s="1"/>
  <c r="V323" i="20" s="1"/>
  <c r="BP79" i="35"/>
  <c r="BQ79" i="35" s="1"/>
  <c r="BR79" i="35"/>
  <c r="BR108" i="35"/>
  <c r="BP108" i="35"/>
  <c r="BQ108" i="35" s="1"/>
  <c r="BP143" i="35"/>
  <c r="BQ143" i="35" s="1"/>
  <c r="BR143" i="35"/>
  <c r="BR200" i="35"/>
  <c r="BP200" i="35"/>
  <c r="BQ200" i="35" s="1"/>
  <c r="CJ32" i="35"/>
  <c r="CF32" i="35"/>
  <c r="CD32" i="35"/>
  <c r="CL32" i="35"/>
  <c r="CM32" i="35" s="1"/>
  <c r="CU32" i="35" s="1"/>
  <c r="CH32" i="35"/>
  <c r="BR80" i="35"/>
  <c r="BP80" i="35"/>
  <c r="BQ80" i="35" s="1"/>
  <c r="BR34" i="35"/>
  <c r="BP34" i="35"/>
  <c r="BQ34" i="35" s="1"/>
  <c r="BP43" i="35"/>
  <c r="BQ43" i="35" s="1"/>
  <c r="BR43" i="35"/>
  <c r="BP19" i="35"/>
  <c r="BQ19" i="35" s="1"/>
  <c r="BR19" i="35"/>
  <c r="BR85" i="35"/>
  <c r="BP85" i="35"/>
  <c r="BQ85" i="35" s="1"/>
  <c r="BP139" i="35"/>
  <c r="BQ139" i="35" s="1"/>
  <c r="BR139" i="35"/>
  <c r="BR148" i="35"/>
  <c r="BP148" i="35"/>
  <c r="BQ148" i="35" s="1"/>
  <c r="BR160" i="35"/>
  <c r="BP160" i="35"/>
  <c r="BQ160" i="35" s="1"/>
  <c r="BR115" i="35"/>
  <c r="BP115" i="35"/>
  <c r="BQ115" i="35" s="1"/>
  <c r="BR125" i="35"/>
  <c r="BP125" i="35"/>
  <c r="BQ125" i="35" s="1"/>
  <c r="BA189" i="35"/>
  <c r="BB189" i="35" s="1"/>
  <c r="Q188" i="26" s="1"/>
  <c r="T187" i="27" s="1"/>
  <c r="T387" i="20" s="1"/>
  <c r="V387" i="20" s="1"/>
  <c r="BA141" i="35"/>
  <c r="BB141" i="35" s="1"/>
  <c r="Q140" i="26" s="1"/>
  <c r="T139" i="27" s="1"/>
  <c r="T339" i="20" s="1"/>
  <c r="V339" i="20" s="1"/>
  <c r="BP46" i="35"/>
  <c r="BQ46" i="35" s="1"/>
  <c r="BR46" i="35"/>
  <c r="BR198" i="35"/>
  <c r="BP198" i="35"/>
  <c r="BQ198" i="35" s="1"/>
  <c r="BR100" i="35"/>
  <c r="BP100" i="35"/>
  <c r="BQ100" i="35" s="1"/>
  <c r="BP21" i="35"/>
  <c r="BQ21" i="35" s="1"/>
  <c r="BR21" i="35"/>
  <c r="BR91" i="35"/>
  <c r="BP91" i="35"/>
  <c r="BQ91" i="35" s="1"/>
  <c r="BR193" i="35"/>
  <c r="BP193" i="35"/>
  <c r="BQ193" i="35" s="1"/>
  <c r="BP172" i="35"/>
  <c r="BQ172" i="35" s="1"/>
  <c r="BR172" i="35"/>
  <c r="BP84" i="35"/>
  <c r="BQ84" i="35" s="1"/>
  <c r="BR84" i="35"/>
  <c r="BP195" i="35"/>
  <c r="BQ195" i="35" s="1"/>
  <c r="BR195" i="35"/>
  <c r="BP151" i="35"/>
  <c r="BQ151" i="35" s="1"/>
  <c r="BR151" i="35"/>
  <c r="CH83" i="35"/>
  <c r="CJ83" i="35"/>
  <c r="CF83" i="35"/>
  <c r="CL83" i="35"/>
  <c r="CM83" i="35" s="1"/>
  <c r="CU83" i="35" s="1"/>
  <c r="CD83" i="35"/>
  <c r="BP71" i="35"/>
  <c r="BQ71" i="35" s="1"/>
  <c r="BR71" i="35"/>
  <c r="BR44" i="35"/>
  <c r="BP44" i="35"/>
  <c r="BQ44" i="35" s="1"/>
  <c r="BP36" i="35"/>
  <c r="BQ36" i="35" s="1"/>
  <c r="BR36" i="35"/>
  <c r="BR110" i="35"/>
  <c r="BP110" i="35"/>
  <c r="BQ110" i="35" s="1"/>
  <c r="CL122" i="35"/>
  <c r="CM122" i="35" s="1"/>
  <c r="CU122" i="35" s="1"/>
  <c r="CH122" i="35"/>
  <c r="CF122" i="35"/>
  <c r="CJ122" i="35"/>
  <c r="CD122" i="35"/>
  <c r="BA88" i="35"/>
  <c r="BB88" i="35" s="1"/>
  <c r="Q87" i="26" s="1"/>
  <c r="T86" i="27" s="1"/>
  <c r="T286" i="20" s="1"/>
  <c r="V286" i="20" s="1"/>
  <c r="BA108" i="35"/>
  <c r="BB108" i="35" s="1"/>
  <c r="Q107" i="26" s="1"/>
  <c r="T106" i="27" s="1"/>
  <c r="T306" i="20" s="1"/>
  <c r="V306" i="20" s="1"/>
  <c r="BA143" i="35"/>
  <c r="BB143" i="35" s="1"/>
  <c r="Q142" i="26" s="1"/>
  <c r="T141" i="27" s="1"/>
  <c r="T341" i="20" s="1"/>
  <c r="V341" i="20" s="1"/>
  <c r="BA10" i="35"/>
  <c r="BB10" i="35" s="1"/>
  <c r="Q9" i="26" s="1"/>
  <c r="T8" i="27" s="1"/>
  <c r="T208" i="20" s="1"/>
  <c r="V208" i="20" s="1"/>
  <c r="BA118" i="35"/>
  <c r="BB118" i="35" s="1"/>
  <c r="Q117" i="26" s="1"/>
  <c r="T116" i="27" s="1"/>
  <c r="T316" i="20" s="1"/>
  <c r="V316" i="20" s="1"/>
  <c r="BA159" i="35"/>
  <c r="BB159" i="35" s="1"/>
  <c r="Q158" i="26" s="1"/>
  <c r="T157" i="27" s="1"/>
  <c r="T357" i="20" s="1"/>
  <c r="V357" i="20" s="1"/>
  <c r="BA139" i="35"/>
  <c r="BB139" i="35" s="1"/>
  <c r="Q138" i="26" s="1"/>
  <c r="T137" i="27" s="1"/>
  <c r="T337" i="20" s="1"/>
  <c r="V337" i="20" s="1"/>
  <c r="BA40" i="35"/>
  <c r="BB40" i="35" s="1"/>
  <c r="Q39" i="26" s="1"/>
  <c r="T38" i="27" s="1"/>
  <c r="T238" i="20" s="1"/>
  <c r="V238" i="20" s="1"/>
  <c r="CJ38" i="35"/>
  <c r="CD38" i="35"/>
  <c r="CH38" i="35"/>
  <c r="CF38" i="35"/>
  <c r="CL38" i="35"/>
  <c r="CM38" i="35" s="1"/>
  <c r="CU38" i="35" s="1"/>
  <c r="CD135" i="35"/>
  <c r="CJ135" i="35"/>
  <c r="CF135" i="35"/>
  <c r="CH135" i="35"/>
  <c r="CL135" i="35"/>
  <c r="CM135" i="35" s="1"/>
  <c r="CU135" i="35" s="1"/>
  <c r="CH120" i="35"/>
  <c r="CF120" i="35"/>
  <c r="CD120" i="35"/>
  <c r="CL120" i="35"/>
  <c r="CM120" i="35" s="1"/>
  <c r="CU120" i="35" s="1"/>
  <c r="CJ120" i="35"/>
  <c r="CH118" i="35"/>
  <c r="CJ118" i="35"/>
  <c r="CD118" i="35"/>
  <c r="CL118" i="35"/>
  <c r="CM118" i="35" s="1"/>
  <c r="CU118" i="35" s="1"/>
  <c r="CF118" i="35"/>
  <c r="CL22" i="35"/>
  <c r="CM22" i="35" s="1"/>
  <c r="CU22" i="35" s="1"/>
  <c r="CD22" i="35"/>
  <c r="CJ22" i="35"/>
  <c r="CH22" i="35"/>
  <c r="CF22" i="35"/>
  <c r="CD119" i="35"/>
  <c r="CL119" i="35"/>
  <c r="CM119" i="35" s="1"/>
  <c r="CU119" i="35" s="1"/>
  <c r="CH119" i="35"/>
  <c r="CF119" i="35"/>
  <c r="CJ119" i="35"/>
  <c r="CJ168" i="35"/>
  <c r="CF168" i="35"/>
  <c r="CD168" i="35"/>
  <c r="CL168" i="35"/>
  <c r="CM168" i="35" s="1"/>
  <c r="CU168" i="35" s="1"/>
  <c r="CH168" i="35"/>
  <c r="CD113" i="35"/>
  <c r="CJ113" i="35"/>
  <c r="CF113" i="35"/>
  <c r="CL113" i="35"/>
  <c r="CM113" i="35" s="1"/>
  <c r="CU113" i="35" s="1"/>
  <c r="CH113" i="35"/>
  <c r="CL48" i="35"/>
  <c r="CM48" i="35" s="1"/>
  <c r="CU48" i="35" s="1"/>
  <c r="CH48" i="35"/>
  <c r="CF48" i="35"/>
  <c r="CJ48" i="35"/>
  <c r="CD48" i="35"/>
  <c r="CL6" i="35"/>
  <c r="CM6" i="35" s="1"/>
  <c r="CU6" i="35" s="1"/>
  <c r="CD6" i="35"/>
  <c r="CJ6" i="35"/>
  <c r="CH6" i="35"/>
  <c r="CF6" i="35"/>
  <c r="BA67" i="35"/>
  <c r="BB67" i="35" s="1"/>
  <c r="Q66" i="26" s="1"/>
  <c r="T65" i="27" s="1"/>
  <c r="T265" i="20" s="1"/>
  <c r="V265" i="20" s="1"/>
  <c r="BA95" i="35"/>
  <c r="BB95" i="35" s="1"/>
  <c r="Q94" i="26" s="1"/>
  <c r="T93" i="27" s="1"/>
  <c r="T293" i="20" s="1"/>
  <c r="V293" i="20" s="1"/>
  <c r="BA62" i="35"/>
  <c r="BB62" i="35" s="1"/>
  <c r="Q61" i="26" s="1"/>
  <c r="T60" i="27" s="1"/>
  <c r="T260" i="20" s="1"/>
  <c r="V260" i="20" s="1"/>
  <c r="BA179" i="35"/>
  <c r="BB179" i="35" s="1"/>
  <c r="Q178" i="26" s="1"/>
  <c r="T177" i="27" s="1"/>
  <c r="T377" i="20" s="1"/>
  <c r="V377" i="20" s="1"/>
  <c r="BA83" i="35"/>
  <c r="BB83" i="35" s="1"/>
  <c r="Q82" i="26" s="1"/>
  <c r="T81" i="27" s="1"/>
  <c r="T281" i="20" s="1"/>
  <c r="V281" i="20" s="1"/>
  <c r="BA131" i="35"/>
  <c r="BB131" i="35" s="1"/>
  <c r="Q130" i="26" s="1"/>
  <c r="T129" i="27" s="1"/>
  <c r="T329" i="20" s="1"/>
  <c r="V329" i="20" s="1"/>
  <c r="CH162" i="35"/>
  <c r="CD162" i="35"/>
  <c r="CJ162" i="35"/>
  <c r="CL162" i="35"/>
  <c r="CM162" i="35" s="1"/>
  <c r="CU162" i="35" s="1"/>
  <c r="CF162" i="35"/>
  <c r="CD105" i="35"/>
  <c r="CF105" i="35"/>
  <c r="CJ105" i="35"/>
  <c r="CL105" i="35"/>
  <c r="CM105" i="35" s="1"/>
  <c r="CU105" i="35" s="1"/>
  <c r="CH105" i="35"/>
  <c r="BP5" i="35"/>
  <c r="BQ5" i="35" s="1"/>
  <c r="BR5" i="35"/>
  <c r="CH170" i="35"/>
  <c r="CJ170" i="35"/>
  <c r="CL170" i="35"/>
  <c r="CM170" i="35" s="1"/>
  <c r="CU170" i="35" s="1"/>
  <c r="CF170" i="35"/>
  <c r="CD170" i="35"/>
  <c r="CL78" i="35"/>
  <c r="CM78" i="35" s="1"/>
  <c r="CU78" i="35" s="1"/>
  <c r="CH78" i="35"/>
  <c r="CF78" i="35"/>
  <c r="CJ78" i="35"/>
  <c r="CD78" i="35"/>
  <c r="CL155" i="35"/>
  <c r="CM155" i="35" s="1"/>
  <c r="CU155" i="35" s="1"/>
  <c r="CH155" i="35"/>
  <c r="CD155" i="35"/>
  <c r="CF155" i="35"/>
  <c r="CJ155" i="35"/>
  <c r="CD121" i="35"/>
  <c r="CJ121" i="35"/>
  <c r="CF121" i="35"/>
  <c r="CL121" i="35"/>
  <c r="CM121" i="35" s="1"/>
  <c r="CU121" i="35" s="1"/>
  <c r="CH121" i="35"/>
  <c r="CF76" i="35"/>
  <c r="CL76" i="35"/>
  <c r="CM76" i="35" s="1"/>
  <c r="CU76" i="35" s="1"/>
  <c r="CH76" i="35"/>
  <c r="CD76" i="35"/>
  <c r="CJ76" i="35"/>
  <c r="CJ134" i="35"/>
  <c r="CD134" i="35"/>
  <c r="CH134" i="35"/>
  <c r="CF134" i="35"/>
  <c r="CL134" i="35"/>
  <c r="CM134" i="35" s="1"/>
  <c r="CU134" i="35" s="1"/>
  <c r="CH29" i="35"/>
  <c r="CJ29" i="35"/>
  <c r="CD29" i="35"/>
  <c r="CL29" i="35"/>
  <c r="CM29" i="35" s="1"/>
  <c r="CU29" i="35" s="1"/>
  <c r="CF29" i="35"/>
  <c r="CJ137" i="35"/>
  <c r="CF137" i="35"/>
  <c r="CL137" i="35"/>
  <c r="CM137" i="35" s="1"/>
  <c r="CU137" i="35" s="1"/>
  <c r="CH137" i="35"/>
  <c r="CD137" i="35"/>
  <c r="CJ8" i="35"/>
  <c r="CF8" i="35"/>
  <c r="CL8" i="35"/>
  <c r="CM8" i="35" s="1"/>
  <c r="CU8" i="35" s="1"/>
  <c r="CD8" i="35"/>
  <c r="CH8" i="35"/>
  <c r="CH166" i="35"/>
  <c r="CJ166" i="35"/>
  <c r="CD166" i="35"/>
  <c r="CL166" i="35"/>
  <c r="CM166" i="35" s="1"/>
  <c r="CU166" i="35" s="1"/>
  <c r="CF166" i="35"/>
  <c r="BR177" i="35"/>
  <c r="BP177" i="35"/>
  <c r="BQ177" i="35" s="1"/>
  <c r="CJ28" i="35"/>
  <c r="CF28" i="35"/>
  <c r="CH28" i="35"/>
  <c r="CD28" i="35"/>
  <c r="CL28" i="35"/>
  <c r="CM28" i="35" s="1"/>
  <c r="CU28" i="35" s="1"/>
  <c r="BA183" i="35"/>
  <c r="BB183" i="35" s="1"/>
  <c r="Q182" i="26" s="1"/>
  <c r="T181" i="27" s="1"/>
  <c r="T381" i="20" s="1"/>
  <c r="V381" i="20" s="1"/>
  <c r="BA43" i="35"/>
  <c r="BB43" i="35" s="1"/>
  <c r="Q42" i="26" s="1"/>
  <c r="T41" i="27" s="1"/>
  <c r="T241" i="20" s="1"/>
  <c r="V241" i="20" s="1"/>
  <c r="BA63" i="35"/>
  <c r="BB63" i="35" s="1"/>
  <c r="Q62" i="26" s="1"/>
  <c r="T61" i="27" s="1"/>
  <c r="T261" i="20" s="1"/>
  <c r="V261" i="20" s="1"/>
  <c r="BA160" i="35"/>
  <c r="BB160" i="35" s="1"/>
  <c r="Q159" i="26" s="1"/>
  <c r="T158" i="27" s="1"/>
  <c r="T358" i="20" s="1"/>
  <c r="V358" i="20" s="1"/>
  <c r="BA20" i="35"/>
  <c r="BB20" i="35" s="1"/>
  <c r="Q19" i="26" s="1"/>
  <c r="T18" i="27" s="1"/>
  <c r="T218" i="20" s="1"/>
  <c r="V218" i="20" s="1"/>
  <c r="CL70" i="35"/>
  <c r="CM70" i="35" s="1"/>
  <c r="CU70" i="35" s="1"/>
  <c r="CF70" i="35"/>
  <c r="CJ70" i="35"/>
  <c r="CH70" i="35"/>
  <c r="CD70" i="35"/>
  <c r="CJ37" i="35"/>
  <c r="CD37" i="35"/>
  <c r="CL37" i="35"/>
  <c r="CM37" i="35" s="1"/>
  <c r="CU37" i="35" s="1"/>
  <c r="CH37" i="35"/>
  <c r="CF37" i="35"/>
  <c r="BP15" i="35"/>
  <c r="BQ15" i="35" s="1"/>
  <c r="BR15" i="35"/>
  <c r="CH197" i="35"/>
  <c r="CJ197" i="35"/>
  <c r="CF197" i="35"/>
  <c r="CL197" i="35"/>
  <c r="CM197" i="35" s="1"/>
  <c r="CU197" i="35" s="1"/>
  <c r="CD197" i="35"/>
  <c r="CD183" i="35"/>
  <c r="CH183" i="35"/>
  <c r="CJ183" i="35"/>
  <c r="CF183" i="35"/>
  <c r="CL183" i="35"/>
  <c r="CM183" i="35" s="1"/>
  <c r="CU183" i="35" s="1"/>
  <c r="CL167" i="35"/>
  <c r="CM167" i="35" s="1"/>
  <c r="CU167" i="35" s="1"/>
  <c r="CH167" i="35"/>
  <c r="CJ167" i="35"/>
  <c r="CD167" i="35"/>
  <c r="CF167" i="35"/>
  <c r="CJ72" i="35"/>
  <c r="CD72" i="35"/>
  <c r="CL72" i="35"/>
  <c r="CM72" i="35" s="1"/>
  <c r="CU72" i="35" s="1"/>
  <c r="CH72" i="35"/>
  <c r="CF72" i="35"/>
  <c r="CL112" i="35"/>
  <c r="CM112" i="35" s="1"/>
  <c r="CU112" i="35" s="1"/>
  <c r="CF112" i="35"/>
  <c r="CJ112" i="35"/>
  <c r="CH112" i="35"/>
  <c r="CD112" i="35"/>
  <c r="CH190" i="35"/>
  <c r="CJ190" i="35"/>
  <c r="CL190" i="35"/>
  <c r="CM190" i="35" s="1"/>
  <c r="CU190" i="35" s="1"/>
  <c r="CF190" i="35"/>
  <c r="CD190" i="35"/>
  <c r="CH187" i="35"/>
  <c r="CL187" i="35"/>
  <c r="CM187" i="35" s="1"/>
  <c r="CU187" i="35" s="1"/>
  <c r="CJ187" i="35"/>
  <c r="CD187" i="35"/>
  <c r="CF187" i="35"/>
  <c r="CJ146" i="35"/>
  <c r="CD146" i="35"/>
  <c r="CH146" i="35"/>
  <c r="CL146" i="35"/>
  <c r="CM146" i="35" s="1"/>
  <c r="CU146" i="35" s="1"/>
  <c r="CF146" i="35"/>
  <c r="CF14" i="35"/>
  <c r="CL14" i="35"/>
  <c r="CM14" i="35" s="1"/>
  <c r="CU14" i="35" s="1"/>
  <c r="CH14" i="35"/>
  <c r="CD14" i="35"/>
  <c r="CJ14" i="35"/>
  <c r="CJ51" i="35"/>
  <c r="CH51" i="35"/>
  <c r="CL51" i="35"/>
  <c r="CM51" i="35" s="1"/>
  <c r="CU51" i="35" s="1"/>
  <c r="CF51" i="35"/>
  <c r="CD51" i="35"/>
  <c r="CL180" i="35"/>
  <c r="CM180" i="35" s="1"/>
  <c r="CU180" i="35" s="1"/>
  <c r="CD180" i="35"/>
  <c r="CH180" i="35"/>
  <c r="CJ180" i="35"/>
  <c r="CF180" i="35"/>
  <c r="CL20" i="35"/>
  <c r="CM20" i="35" s="1"/>
  <c r="CU20" i="35" s="1"/>
  <c r="CD20" i="35"/>
  <c r="CJ20" i="35"/>
  <c r="CH20" i="35"/>
  <c r="CF20" i="35"/>
  <c r="BA174" i="35"/>
  <c r="BB174" i="35" s="1"/>
  <c r="Q173" i="26" s="1"/>
  <c r="T172" i="27" s="1"/>
  <c r="T372" i="20" s="1"/>
  <c r="V372" i="20" s="1"/>
  <c r="BA100" i="35"/>
  <c r="BB100" i="35" s="1"/>
  <c r="Q99" i="26" s="1"/>
  <c r="T98" i="27" s="1"/>
  <c r="T298" i="20" s="1"/>
  <c r="V298" i="20" s="1"/>
  <c r="BA23" i="35"/>
  <c r="BB23" i="35" s="1"/>
  <c r="Q22" i="26" s="1"/>
  <c r="T21" i="27" s="1"/>
  <c r="T221" i="20" s="1"/>
  <c r="V221" i="20" s="1"/>
  <c r="BA104" i="35"/>
  <c r="BB104" i="35" s="1"/>
  <c r="Q103" i="26" s="1"/>
  <c r="T102" i="27" s="1"/>
  <c r="T302" i="20" s="1"/>
  <c r="V302" i="20" s="1"/>
  <c r="BA52" i="35"/>
  <c r="BB52" i="35" s="1"/>
  <c r="Q51" i="26" s="1"/>
  <c r="T50" i="27" s="1"/>
  <c r="T250" i="20" s="1"/>
  <c r="V250" i="20" s="1"/>
  <c r="BA192" i="35"/>
  <c r="BB192" i="35" s="1"/>
  <c r="Q191" i="26" s="1"/>
  <c r="T190" i="27" s="1"/>
  <c r="T390" i="20" s="1"/>
  <c r="V390" i="20" s="1"/>
  <c r="BA55" i="35"/>
  <c r="BB55" i="35" s="1"/>
  <c r="Q54" i="26" s="1"/>
  <c r="T53" i="27" s="1"/>
  <c r="T253" i="20" s="1"/>
  <c r="V253" i="20" s="1"/>
  <c r="BA84" i="35"/>
  <c r="BB84" i="35" s="1"/>
  <c r="Q83" i="26" s="1"/>
  <c r="T82" i="27" s="1"/>
  <c r="T282" i="20" s="1"/>
  <c r="V282" i="20" s="1"/>
  <c r="BA150" i="35"/>
  <c r="BB150" i="35" s="1"/>
  <c r="Q149" i="26" s="1"/>
  <c r="T148" i="27" s="1"/>
  <c r="T348" i="20" s="1"/>
  <c r="V348" i="20" s="1"/>
  <c r="BA102" i="35"/>
  <c r="BB102" i="35" s="1"/>
  <c r="Q101" i="26" s="1"/>
  <c r="T100" i="27" s="1"/>
  <c r="T300" i="20" s="1"/>
  <c r="V300" i="20" s="1"/>
  <c r="CJ196" i="35"/>
  <c r="CF196" i="35"/>
  <c r="CH196" i="35"/>
  <c r="CD196" i="35"/>
  <c r="CL196" i="35"/>
  <c r="CM196" i="35" s="1"/>
  <c r="CU196" i="35" s="1"/>
  <c r="CF9" i="35"/>
  <c r="CL9" i="35"/>
  <c r="CM9" i="35" s="1"/>
  <c r="CU9" i="35" s="1"/>
  <c r="CD9" i="35"/>
  <c r="CJ9" i="35"/>
  <c r="CH9" i="35"/>
  <c r="CJ129" i="35"/>
  <c r="CF129" i="35"/>
  <c r="CH129" i="35"/>
  <c r="CD129" i="35"/>
  <c r="CL129" i="35"/>
  <c r="CM129" i="35" s="1"/>
  <c r="CU129" i="35" s="1"/>
  <c r="CJ95" i="35"/>
  <c r="CF95" i="35"/>
  <c r="CL95" i="35"/>
  <c r="CM95" i="35" s="1"/>
  <c r="CU95" i="35" s="1"/>
  <c r="CD95" i="35"/>
  <c r="CH95" i="35"/>
  <c r="CF104" i="35"/>
  <c r="CL104" i="35"/>
  <c r="CM104" i="35" s="1"/>
  <c r="CU104" i="35" s="1"/>
  <c r="CD104" i="35"/>
  <c r="CJ104" i="35"/>
  <c r="CH104" i="35"/>
  <c r="CD201" i="35"/>
  <c r="CL201" i="35"/>
  <c r="CM201" i="35" s="1"/>
  <c r="CU201" i="35" s="1"/>
  <c r="CJ201" i="35"/>
  <c r="CH201" i="35"/>
  <c r="CF201" i="35"/>
  <c r="CJ77" i="35"/>
  <c r="CF77" i="35"/>
  <c r="CH77" i="35"/>
  <c r="CL77" i="35"/>
  <c r="CM77" i="35" s="1"/>
  <c r="CU77" i="35" s="1"/>
  <c r="CD77" i="35"/>
  <c r="CF94" i="35"/>
  <c r="CL94" i="35"/>
  <c r="CM94" i="35" s="1"/>
  <c r="CU94" i="35" s="1"/>
  <c r="CH94" i="35"/>
  <c r="CD94" i="35"/>
  <c r="CJ94" i="35"/>
  <c r="CL149" i="35"/>
  <c r="CM149" i="35" s="1"/>
  <c r="CU149" i="35" s="1"/>
  <c r="CH149" i="35"/>
  <c r="CD149" i="35"/>
  <c r="CJ149" i="35"/>
  <c r="CF149" i="35"/>
  <c r="CH161" i="35"/>
  <c r="CJ161" i="35"/>
  <c r="CF161" i="35"/>
  <c r="CL161" i="35"/>
  <c r="CM161" i="35" s="1"/>
  <c r="CU161" i="35" s="1"/>
  <c r="CD161" i="35"/>
  <c r="BA31" i="35"/>
  <c r="BB31" i="35" s="1"/>
  <c r="Q30" i="26" s="1"/>
  <c r="T29" i="27" s="1"/>
  <c r="T229" i="20" s="1"/>
  <c r="V229" i="20" s="1"/>
  <c r="BA70" i="35"/>
  <c r="BB70" i="35" s="1"/>
  <c r="Q69" i="26" s="1"/>
  <c r="T68" i="27" s="1"/>
  <c r="T268" i="20" s="1"/>
  <c r="V268" i="20" s="1"/>
  <c r="BA107" i="35"/>
  <c r="BB107" i="35" s="1"/>
  <c r="Q106" i="26" s="1"/>
  <c r="T105" i="27" s="1"/>
  <c r="T305" i="20" s="1"/>
  <c r="V305" i="20" s="1"/>
  <c r="BA59" i="35"/>
  <c r="BB59" i="35" s="1"/>
  <c r="Q58" i="26" s="1"/>
  <c r="T57" i="27" s="1"/>
  <c r="T257" i="20" s="1"/>
  <c r="V257" i="20" s="1"/>
  <c r="BA60" i="35"/>
  <c r="BB60" i="35" s="1"/>
  <c r="Q59" i="26" s="1"/>
  <c r="T58" i="27" s="1"/>
  <c r="T258" i="20" s="1"/>
  <c r="V258" i="20" s="1"/>
  <c r="BA80" i="35"/>
  <c r="BB80" i="35" s="1"/>
  <c r="Q79" i="26" s="1"/>
  <c r="T78" i="27" s="1"/>
  <c r="T278" i="20" s="1"/>
  <c r="V278" i="20" s="1"/>
  <c r="BA199" i="35"/>
  <c r="BB199" i="35" s="1"/>
  <c r="Q198" i="26" s="1"/>
  <c r="T197" i="27" s="1"/>
  <c r="T397" i="20" s="1"/>
  <c r="V397" i="20" s="1"/>
  <c r="BA190" i="35"/>
  <c r="BB190" i="35" s="1"/>
  <c r="Q189" i="26" s="1"/>
  <c r="T188" i="27" s="1"/>
  <c r="T388" i="20" s="1"/>
  <c r="V388" i="20" s="1"/>
  <c r="BA47" i="35"/>
  <c r="BB47" i="35" s="1"/>
  <c r="Q46" i="26" s="1"/>
  <c r="T45" i="27" s="1"/>
  <c r="T245" i="20" s="1"/>
  <c r="V245" i="20" s="1"/>
  <c r="BA182" i="35"/>
  <c r="BB182" i="35" s="1"/>
  <c r="Q181" i="26" s="1"/>
  <c r="T180" i="27" s="1"/>
  <c r="T380" i="20" s="1"/>
  <c r="V380" i="20" s="1"/>
  <c r="BA35" i="35"/>
  <c r="BB35" i="35" s="1"/>
  <c r="Q34" i="26" s="1"/>
  <c r="T33" i="27" s="1"/>
  <c r="T233" i="20" s="1"/>
  <c r="V233" i="20" s="1"/>
  <c r="BA128" i="35"/>
  <c r="BB128" i="35" s="1"/>
  <c r="Q127" i="26" s="1"/>
  <c r="T126" i="27" s="1"/>
  <c r="T326" i="20" s="1"/>
  <c r="V326" i="20" s="1"/>
  <c r="BA115" i="35"/>
  <c r="BB115" i="35" s="1"/>
  <c r="Q114" i="26" s="1"/>
  <c r="T113" i="27" s="1"/>
  <c r="T313" i="20" s="1"/>
  <c r="V313" i="20" s="1"/>
  <c r="BA127" i="35"/>
  <c r="BB127" i="35" s="1"/>
  <c r="Q126" i="26" s="1"/>
  <c r="T125" i="27" s="1"/>
  <c r="T325" i="20" s="1"/>
  <c r="V325" i="20" s="1"/>
  <c r="CD157" i="35"/>
  <c r="CL157" i="35"/>
  <c r="CM157" i="35" s="1"/>
  <c r="CU157" i="35" s="1"/>
  <c r="CF157" i="35"/>
  <c r="CJ157" i="35"/>
  <c r="CH157" i="35"/>
  <c r="CH86" i="35"/>
  <c r="CJ86" i="35"/>
  <c r="CD86" i="35"/>
  <c r="CL86" i="35"/>
  <c r="CM86" i="35" s="1"/>
  <c r="CU86" i="35" s="1"/>
  <c r="CF86" i="35"/>
  <c r="CD59" i="35"/>
  <c r="CL59" i="35"/>
  <c r="CM59" i="35" s="1"/>
  <c r="CU59" i="35" s="1"/>
  <c r="CJ59" i="35"/>
  <c r="CF59" i="35"/>
  <c r="CH59" i="35"/>
  <c r="CF27" i="35"/>
  <c r="CJ27" i="35"/>
  <c r="CH27" i="35"/>
  <c r="CL27" i="35"/>
  <c r="CM27" i="35" s="1"/>
  <c r="CU27" i="35" s="1"/>
  <c r="CD27" i="35"/>
  <c r="CH117" i="35"/>
  <c r="CD117" i="35"/>
  <c r="CJ117" i="35"/>
  <c r="CF117" i="35"/>
  <c r="CL117" i="35"/>
  <c r="CM117" i="35" s="1"/>
  <c r="CU117" i="35" s="1"/>
  <c r="CH50" i="35"/>
  <c r="CJ50" i="35"/>
  <c r="CD50" i="35"/>
  <c r="CF50" i="35"/>
  <c r="CL50" i="35"/>
  <c r="CM50" i="35" s="1"/>
  <c r="CU50" i="35" s="1"/>
  <c r="CL11" i="35"/>
  <c r="CM11" i="35" s="1"/>
  <c r="CU11" i="35" s="1"/>
  <c r="CD11" i="35"/>
  <c r="CH11" i="35"/>
  <c r="CJ11" i="35"/>
  <c r="CF11" i="35"/>
  <c r="CJ68" i="35"/>
  <c r="CD68" i="35"/>
  <c r="CL68" i="35"/>
  <c r="CM68" i="35" s="1"/>
  <c r="CU68" i="35" s="1"/>
  <c r="CH68" i="35"/>
  <c r="CF68" i="35"/>
  <c r="CH202" i="35"/>
  <c r="CJ202" i="35"/>
  <c r="CD202" i="35"/>
  <c r="CL202" i="35"/>
  <c r="CM202" i="35" s="1"/>
  <c r="CU202" i="35" s="1"/>
  <c r="CF202" i="35"/>
  <c r="CJ185" i="35"/>
  <c r="CF185" i="35"/>
  <c r="CL185" i="35"/>
  <c r="CM185" i="35" s="1"/>
  <c r="CU185" i="35" s="1"/>
  <c r="CH185" i="35"/>
  <c r="CD185" i="35"/>
  <c r="CL13" i="35"/>
  <c r="CM13" i="35" s="1"/>
  <c r="CU13" i="35" s="1"/>
  <c r="CF13" i="35"/>
  <c r="CD13" i="35"/>
  <c r="CJ13" i="35"/>
  <c r="CH13" i="35"/>
  <c r="CD173" i="35"/>
  <c r="CF173" i="35"/>
  <c r="CJ173" i="35"/>
  <c r="CL173" i="35"/>
  <c r="CM173" i="35" s="1"/>
  <c r="CU173" i="35" s="1"/>
  <c r="CH173" i="35"/>
  <c r="BA142" i="35"/>
  <c r="BB142" i="35" s="1"/>
  <c r="Q141" i="26" s="1"/>
  <c r="T140" i="27" s="1"/>
  <c r="T340" i="20" s="1"/>
  <c r="V340" i="20" s="1"/>
  <c r="BA129" i="35"/>
  <c r="BB129" i="35" s="1"/>
  <c r="Q128" i="26" s="1"/>
  <c r="T127" i="27" s="1"/>
  <c r="T327" i="20" s="1"/>
  <c r="V327" i="20" s="1"/>
  <c r="BA91" i="35"/>
  <c r="BB91" i="35" s="1"/>
  <c r="Q90" i="26" s="1"/>
  <c r="T89" i="27" s="1"/>
  <c r="T289" i="20" s="1"/>
  <c r="V289" i="20" s="1"/>
  <c r="BA24" i="35"/>
  <c r="BB24" i="35" s="1"/>
  <c r="Q23" i="26" s="1"/>
  <c r="T22" i="27" s="1"/>
  <c r="T222" i="20" s="1"/>
  <c r="V222" i="20" s="1"/>
  <c r="BA155" i="35"/>
  <c r="BB155" i="35" s="1"/>
  <c r="Q154" i="26" s="1"/>
  <c r="T153" i="27" s="1"/>
  <c r="T353" i="20" s="1"/>
  <c r="V353" i="20" s="1"/>
  <c r="BA82" i="35"/>
  <c r="BB82" i="35" s="1"/>
  <c r="Q81" i="26" s="1"/>
  <c r="T80" i="27" s="1"/>
  <c r="T280" i="20" s="1"/>
  <c r="V280" i="20" s="1"/>
  <c r="BA151" i="35"/>
  <c r="BB151" i="35" s="1"/>
  <c r="Q150" i="26" s="1"/>
  <c r="T149" i="27" s="1"/>
  <c r="T349" i="20" s="1"/>
  <c r="V349" i="20" s="1"/>
  <c r="BA203" i="35"/>
  <c r="BB203" i="35" s="1"/>
  <c r="Q202" i="26" s="1"/>
  <c r="T201" i="27" s="1"/>
  <c r="T401" i="20" s="1"/>
  <c r="V401" i="20" s="1"/>
  <c r="CL67" i="35"/>
  <c r="CM67" i="35" s="1"/>
  <c r="CU67" i="35" s="1"/>
  <c r="CH67" i="35"/>
  <c r="CD67" i="35"/>
  <c r="CF67" i="35"/>
  <c r="CJ67" i="35"/>
  <c r="BP41" i="35"/>
  <c r="BQ41" i="35" s="1"/>
  <c r="BR41" i="35"/>
  <c r="CD204" i="35"/>
  <c r="CJ204" i="35"/>
  <c r="CF204" i="35"/>
  <c r="CL204" i="35"/>
  <c r="CM204" i="35" s="1"/>
  <c r="CU204" i="35" s="1"/>
  <c r="CH204" i="35"/>
  <c r="CJ179" i="35"/>
  <c r="CF179" i="35"/>
  <c r="CL179" i="35"/>
  <c r="CM179" i="35" s="1"/>
  <c r="CU179" i="35" s="1"/>
  <c r="CD179" i="35"/>
  <c r="CH179" i="35"/>
  <c r="CH153" i="35"/>
  <c r="CD153" i="35"/>
  <c r="CJ153" i="35"/>
  <c r="CF153" i="35"/>
  <c r="CL153" i="35"/>
  <c r="CM153" i="35" s="1"/>
  <c r="CU153" i="35" s="1"/>
  <c r="CD111" i="35"/>
  <c r="CJ111" i="35"/>
  <c r="CF111" i="35"/>
  <c r="CL111" i="35"/>
  <c r="CM111" i="35" s="1"/>
  <c r="CU111" i="35" s="1"/>
  <c r="CH111" i="35"/>
  <c r="CF26" i="35"/>
  <c r="CL26" i="35"/>
  <c r="CM26" i="35" s="1"/>
  <c r="CU26" i="35" s="1"/>
  <c r="CH26" i="35"/>
  <c r="CD26" i="35"/>
  <c r="CJ26" i="35"/>
  <c r="BP184" i="35"/>
  <c r="BQ184" i="35" s="1"/>
  <c r="BR184" i="35"/>
  <c r="CL131" i="35"/>
  <c r="CM131" i="35" s="1"/>
  <c r="CU131" i="35" s="1"/>
  <c r="CD131" i="35"/>
  <c r="CH131" i="35"/>
  <c r="CJ131" i="35"/>
  <c r="CF131" i="35"/>
  <c r="BA32" i="35"/>
  <c r="BB32" i="35" s="1"/>
  <c r="Q31" i="26" s="1"/>
  <c r="T30" i="27" s="1"/>
  <c r="T230" i="20" s="1"/>
  <c r="V230" i="20" s="1"/>
  <c r="BA106" i="35"/>
  <c r="BB106" i="35" s="1"/>
  <c r="Q105" i="26" s="1"/>
  <c r="T104" i="27" s="1"/>
  <c r="T304" i="20" s="1"/>
  <c r="V304" i="20" s="1"/>
  <c r="BA130" i="35"/>
  <c r="BB130" i="35" s="1"/>
  <c r="Q129" i="26" s="1"/>
  <c r="T128" i="27" s="1"/>
  <c r="T328" i="20" s="1"/>
  <c r="V328" i="20" s="1"/>
  <c r="BA18" i="35"/>
  <c r="BB18" i="35" s="1"/>
  <c r="Q17" i="26" s="1"/>
  <c r="T16" i="27" s="1"/>
  <c r="T216" i="20" s="1"/>
  <c r="V216" i="20" s="1"/>
  <c r="BA19" i="35"/>
  <c r="BB19" i="35" s="1"/>
  <c r="Q18" i="26" s="1"/>
  <c r="T17" i="27" s="1"/>
  <c r="T217" i="20" s="1"/>
  <c r="V217" i="20" s="1"/>
  <c r="CJ79" i="35"/>
  <c r="CF79" i="35"/>
  <c r="CD79" i="35"/>
  <c r="CL79" i="35"/>
  <c r="CM79" i="35" s="1"/>
  <c r="CU79" i="35" s="1"/>
  <c r="CH79" i="35"/>
  <c r="CJ108" i="35"/>
  <c r="CD108" i="35"/>
  <c r="CH108" i="35"/>
  <c r="CL108" i="35"/>
  <c r="CM108" i="35" s="1"/>
  <c r="CU108" i="35" s="1"/>
  <c r="CF108" i="35"/>
  <c r="CL143" i="35"/>
  <c r="CM143" i="35" s="1"/>
  <c r="CU143" i="35" s="1"/>
  <c r="CD143" i="35"/>
  <c r="CH143" i="35"/>
  <c r="CJ143" i="35"/>
  <c r="CF143" i="35"/>
  <c r="CJ200" i="35"/>
  <c r="CF200" i="35"/>
  <c r="CL200" i="35"/>
  <c r="CM200" i="35" s="1"/>
  <c r="CU200" i="35" s="1"/>
  <c r="CH200" i="35"/>
  <c r="CD200" i="35"/>
  <c r="BR32" i="35"/>
  <c r="BP32" i="35"/>
  <c r="BQ32" i="35" s="1"/>
  <c r="CF80" i="35"/>
  <c r="CJ80" i="35"/>
  <c r="CD80" i="35"/>
  <c r="CL80" i="35"/>
  <c r="CM80" i="35" s="1"/>
  <c r="CU80" i="35" s="1"/>
  <c r="CH80" i="35"/>
  <c r="CL34" i="35"/>
  <c r="CM34" i="35" s="1"/>
  <c r="CU34" i="35" s="1"/>
  <c r="CF34" i="35"/>
  <c r="CD34" i="35"/>
  <c r="CJ34" i="35"/>
  <c r="CH34" i="35"/>
  <c r="CD43" i="35"/>
  <c r="CL43" i="35"/>
  <c r="CM43" i="35" s="1"/>
  <c r="CU43" i="35" s="1"/>
  <c r="CJ43" i="35"/>
  <c r="CF43" i="35"/>
  <c r="CH43" i="35"/>
  <c r="CJ19" i="35"/>
  <c r="CH19" i="35"/>
  <c r="CF19" i="35"/>
  <c r="CL19" i="35"/>
  <c r="CM19" i="35" s="1"/>
  <c r="CU19" i="35" s="1"/>
  <c r="CD19" i="35"/>
  <c r="CL85" i="35"/>
  <c r="CM85" i="35" s="1"/>
  <c r="CU85" i="35" s="1"/>
  <c r="CH85" i="35"/>
  <c r="CD85" i="35"/>
  <c r="CJ85" i="35"/>
  <c r="CF85" i="35"/>
  <c r="CD139" i="35"/>
  <c r="CH139" i="35"/>
  <c r="CJ139" i="35"/>
  <c r="CF139" i="35"/>
  <c r="CL139" i="35"/>
  <c r="CM139" i="35" s="1"/>
  <c r="CU139" i="35" s="1"/>
  <c r="CJ148" i="35"/>
  <c r="CH148" i="35"/>
  <c r="CF148" i="35"/>
  <c r="CL148" i="35"/>
  <c r="CM148" i="35" s="1"/>
  <c r="CU148" i="35" s="1"/>
  <c r="CD148" i="35"/>
  <c r="CL160" i="35"/>
  <c r="CM160" i="35" s="1"/>
  <c r="CU160" i="35" s="1"/>
  <c r="CD160" i="35"/>
  <c r="CJ160" i="35"/>
  <c r="CH160" i="35"/>
  <c r="CF160" i="35"/>
  <c r="CH115" i="35"/>
  <c r="CF115" i="35"/>
  <c r="CJ115" i="35"/>
  <c r="CL115" i="35"/>
  <c r="CM115" i="35" s="1"/>
  <c r="CU115" i="35" s="1"/>
  <c r="CD115" i="35"/>
  <c r="CH125" i="35"/>
  <c r="CF125" i="35"/>
  <c r="CJ125" i="35"/>
  <c r="CL125" i="35"/>
  <c r="CM125" i="35" s="1"/>
  <c r="CU125" i="35" s="1"/>
  <c r="CD125" i="35"/>
  <c r="CL46" i="35"/>
  <c r="CM46" i="35" s="1"/>
  <c r="CU46" i="35" s="1"/>
  <c r="CH46" i="35"/>
  <c r="CF46" i="35"/>
  <c r="CJ46" i="35"/>
  <c r="CD46" i="35"/>
  <c r="CF198" i="35"/>
  <c r="CL198" i="35"/>
  <c r="CM198" i="35" s="1"/>
  <c r="CU198" i="35" s="1"/>
  <c r="CH198" i="35"/>
  <c r="CD198" i="35"/>
  <c r="CJ198" i="35"/>
  <c r="CL100" i="35"/>
  <c r="CM100" i="35" s="1"/>
  <c r="CU100" i="35" s="1"/>
  <c r="CH100" i="35"/>
  <c r="CF100" i="35"/>
  <c r="CJ100" i="35"/>
  <c r="CD100" i="35"/>
  <c r="CH21" i="35"/>
  <c r="CF21" i="35"/>
  <c r="CJ21" i="35"/>
  <c r="CD21" i="35"/>
  <c r="CL21" i="35"/>
  <c r="CM21" i="35" s="1"/>
  <c r="CU21" i="35" s="1"/>
  <c r="CD91" i="35"/>
  <c r="CL91" i="35"/>
  <c r="CM91" i="35" s="1"/>
  <c r="CU91" i="35" s="1"/>
  <c r="CH91" i="35"/>
  <c r="CF91" i="35"/>
  <c r="CJ91" i="35"/>
  <c r="CL193" i="35"/>
  <c r="CM193" i="35" s="1"/>
  <c r="CU193" i="35" s="1"/>
  <c r="CD193" i="35"/>
  <c r="CJ193" i="35"/>
  <c r="CH193" i="35"/>
  <c r="CF193" i="35"/>
  <c r="CH172" i="35"/>
  <c r="CF172" i="35"/>
  <c r="CL172" i="35"/>
  <c r="CM172" i="35" s="1"/>
  <c r="CU172" i="35" s="1"/>
  <c r="CD172" i="35"/>
  <c r="CJ172" i="35"/>
  <c r="CJ84" i="35"/>
  <c r="CD84" i="35"/>
  <c r="CH84" i="35"/>
  <c r="CL84" i="35"/>
  <c r="CM84" i="35" s="1"/>
  <c r="CU84" i="35" s="1"/>
  <c r="CF84" i="35"/>
  <c r="CH195" i="35"/>
  <c r="CL195" i="35"/>
  <c r="CM195" i="35" s="1"/>
  <c r="CU195" i="35" s="1"/>
  <c r="CJ195" i="35"/>
  <c r="CD195" i="35"/>
  <c r="CF195" i="35"/>
  <c r="CD151" i="35"/>
  <c r="CJ151" i="35"/>
  <c r="CF151" i="35"/>
  <c r="CL151" i="35"/>
  <c r="CM151" i="35" s="1"/>
  <c r="CU151" i="35" s="1"/>
  <c r="CH151" i="35"/>
  <c r="BR83" i="35"/>
  <c r="BP83" i="35"/>
  <c r="BQ83" i="35" s="1"/>
  <c r="CH71" i="35"/>
  <c r="CL71" i="35"/>
  <c r="CM71" i="35" s="1"/>
  <c r="CU71" i="35" s="1"/>
  <c r="CD71" i="35"/>
  <c r="CF71" i="35"/>
  <c r="CJ71" i="35"/>
  <c r="CJ44" i="35"/>
  <c r="CF44" i="35"/>
  <c r="CL44" i="35"/>
  <c r="CM44" i="35" s="1"/>
  <c r="CU44" i="35" s="1"/>
  <c r="CH44" i="35"/>
  <c r="CD44" i="35"/>
  <c r="CJ36" i="35"/>
  <c r="CF36" i="35"/>
  <c r="CH36" i="35"/>
  <c r="CL36" i="35"/>
  <c r="CM36" i="35" s="1"/>
  <c r="CU36" i="35" s="1"/>
  <c r="CD36" i="35"/>
  <c r="CL110" i="35"/>
  <c r="CM110" i="35" s="1"/>
  <c r="CU110" i="35" s="1"/>
  <c r="CF110" i="35"/>
  <c r="CD110" i="35"/>
  <c r="CJ110" i="35"/>
  <c r="CH110" i="35"/>
  <c r="CD97" i="35"/>
  <c r="CL97" i="35"/>
  <c r="CM97" i="35" s="1"/>
  <c r="CU97" i="35" s="1"/>
  <c r="CH97" i="35"/>
  <c r="CF97" i="35"/>
  <c r="CJ97" i="35"/>
  <c r="CD159" i="35"/>
  <c r="CJ159" i="35"/>
  <c r="CF159" i="35"/>
  <c r="CL159" i="35"/>
  <c r="CM159" i="35" s="1"/>
  <c r="CU159" i="35" s="1"/>
  <c r="CH159" i="35"/>
  <c r="CH63" i="35"/>
  <c r="CL63" i="35"/>
  <c r="CM63" i="35" s="1"/>
  <c r="CU63" i="35" s="1"/>
  <c r="CF63" i="35"/>
  <c r="CJ63" i="35"/>
  <c r="CD63" i="35"/>
  <c r="CH81" i="35"/>
  <c r="CJ81" i="35"/>
  <c r="CF81" i="35"/>
  <c r="CL81" i="35"/>
  <c r="CM81" i="35" s="1"/>
  <c r="CU81" i="35" s="1"/>
  <c r="CD81" i="35"/>
  <c r="CH136" i="35"/>
  <c r="CL136" i="35"/>
  <c r="CM136" i="35" s="1"/>
  <c r="CU136" i="35" s="1"/>
  <c r="CD136" i="35"/>
  <c r="CJ136" i="35"/>
  <c r="CF136" i="35"/>
  <c r="BR127" i="35"/>
  <c r="BP127" i="35"/>
  <c r="BQ127" i="35" s="1"/>
  <c r="CJ98" i="35"/>
  <c r="CD98" i="35"/>
  <c r="CH98" i="35"/>
  <c r="CL98" i="35"/>
  <c r="CM98" i="35" s="1"/>
  <c r="CU98" i="35" s="1"/>
  <c r="CF98" i="35"/>
  <c r="BA101" i="35"/>
  <c r="BB101" i="35" s="1"/>
  <c r="Q100" i="26" s="1"/>
  <c r="T99" i="27" s="1"/>
  <c r="T299" i="20" s="1"/>
  <c r="V299" i="20" s="1"/>
  <c r="BA69" i="35"/>
  <c r="BB69" i="35" s="1"/>
  <c r="Q68" i="26" s="1"/>
  <c r="T67" i="27" s="1"/>
  <c r="T267" i="20" s="1"/>
  <c r="V267" i="20" s="1"/>
  <c r="BA75" i="35"/>
  <c r="BB75" i="35" s="1"/>
  <c r="Q74" i="26" s="1"/>
  <c r="T73" i="27" s="1"/>
  <c r="T273" i="20" s="1"/>
  <c r="V273" i="20" s="1"/>
  <c r="BA14" i="35"/>
  <c r="BB14" i="35" s="1"/>
  <c r="Q13" i="26" s="1"/>
  <c r="T12" i="27" s="1"/>
  <c r="T212" i="20" s="1"/>
  <c r="V212" i="20" s="1"/>
  <c r="BA148" i="35"/>
  <c r="BB148" i="35" s="1"/>
  <c r="Q147" i="26" s="1"/>
  <c r="T146" i="27" s="1"/>
  <c r="T346" i="20" s="1"/>
  <c r="V346" i="20" s="1"/>
  <c r="BA57" i="35"/>
  <c r="BB57" i="35" s="1"/>
  <c r="Q56" i="26" s="1"/>
  <c r="T55" i="27" s="1"/>
  <c r="T255" i="20" s="1"/>
  <c r="V255" i="20" s="1"/>
  <c r="BR101" i="35"/>
  <c r="BP101" i="35"/>
  <c r="BQ101" i="35" s="1"/>
  <c r="BR97" i="35"/>
  <c r="BP97" i="35"/>
  <c r="BQ97" i="35" s="1"/>
  <c r="BR126" i="35"/>
  <c r="BP126" i="35"/>
  <c r="BQ126" i="35" s="1"/>
  <c r="BR159" i="35"/>
  <c r="BP159" i="35"/>
  <c r="BQ159" i="35" s="1"/>
  <c r="BP47" i="35"/>
  <c r="BQ47" i="35" s="1"/>
  <c r="BR47" i="35"/>
  <c r="BP63" i="35"/>
  <c r="BQ63" i="35" s="1"/>
  <c r="BR63" i="35"/>
  <c r="BR40" i="35"/>
  <c r="BP40" i="35"/>
  <c r="BQ40" i="35" s="1"/>
  <c r="BR81" i="35"/>
  <c r="BP81" i="35"/>
  <c r="BQ81" i="35" s="1"/>
  <c r="BP136" i="35"/>
  <c r="BQ136" i="35" s="1"/>
  <c r="BR136" i="35"/>
  <c r="CH127" i="35"/>
  <c r="CF127" i="35"/>
  <c r="CJ127" i="35"/>
  <c r="CL127" i="35"/>
  <c r="CM127" i="35" s="1"/>
  <c r="CU127" i="35" s="1"/>
  <c r="CD127" i="35"/>
  <c r="BA5" i="35"/>
  <c r="BB5" i="35" s="1"/>
  <c r="Q4" i="26" s="1"/>
  <c r="T3" i="27" s="1"/>
  <c r="T203" i="20" s="1"/>
  <c r="BA29" i="35"/>
  <c r="BB29" i="35" s="1"/>
  <c r="Q28" i="26" s="1"/>
  <c r="T27" i="27" s="1"/>
  <c r="T227" i="20" s="1"/>
  <c r="V227" i="20" s="1"/>
  <c r="BA161" i="35"/>
  <c r="BB161" i="35" s="1"/>
  <c r="Q160" i="26" s="1"/>
  <c r="T159" i="27" s="1"/>
  <c r="T359" i="20" s="1"/>
  <c r="V359" i="20" s="1"/>
  <c r="BP61" i="35"/>
  <c r="BQ61" i="35" s="1"/>
  <c r="BR61" i="35"/>
  <c r="BP23" i="35"/>
  <c r="BQ23" i="35" s="1"/>
  <c r="BR23" i="35"/>
  <c r="BP62" i="35"/>
  <c r="BQ62" i="35" s="1"/>
  <c r="BR62" i="35"/>
  <c r="BR66" i="35"/>
  <c r="BP66" i="35"/>
  <c r="BQ66" i="35" s="1"/>
  <c r="BR154" i="35"/>
  <c r="BP154" i="35"/>
  <c r="BQ154" i="35" s="1"/>
  <c r="BP192" i="35"/>
  <c r="BQ192" i="35" s="1"/>
  <c r="BR192" i="35"/>
  <c r="BR45" i="35"/>
  <c r="BP45" i="35"/>
  <c r="BQ45" i="35" s="1"/>
  <c r="BR122" i="35"/>
  <c r="BP122" i="35"/>
  <c r="BQ122" i="35" s="1"/>
  <c r="BR98" i="35"/>
  <c r="BP98" i="35"/>
  <c r="BQ98" i="35" s="1"/>
  <c r="BR30" i="35"/>
  <c r="BP30" i="35"/>
  <c r="BQ30" i="35" s="1"/>
  <c r="BR191" i="35"/>
  <c r="BP191" i="35"/>
  <c r="BQ191" i="35" s="1"/>
  <c r="BR138" i="35"/>
  <c r="BP138" i="35"/>
  <c r="BQ138" i="35" s="1"/>
  <c r="CH203" i="35"/>
  <c r="CL203" i="35"/>
  <c r="CM203" i="35" s="1"/>
  <c r="CU203" i="35" s="1"/>
  <c r="CF203" i="35"/>
  <c r="CJ203" i="35"/>
  <c r="CD203" i="35"/>
  <c r="BP141" i="35"/>
  <c r="BQ141" i="35" s="1"/>
  <c r="BR141" i="35"/>
  <c r="BA181" i="35"/>
  <c r="BB181" i="35" s="1"/>
  <c r="Q180" i="26" s="1"/>
  <c r="T179" i="27" s="1"/>
  <c r="T379" i="20" s="1"/>
  <c r="V379" i="20" s="1"/>
  <c r="BA49" i="35"/>
  <c r="BB49" i="35" s="1"/>
  <c r="Q48" i="26" s="1"/>
  <c r="T47" i="27" s="1"/>
  <c r="T247" i="20" s="1"/>
  <c r="V247" i="20" s="1"/>
  <c r="BA81" i="35"/>
  <c r="BB81" i="35" s="1"/>
  <c r="Q80" i="26" s="1"/>
  <c r="T79" i="27" s="1"/>
  <c r="T279" i="20" s="1"/>
  <c r="V279" i="20" s="1"/>
  <c r="BR147" i="35"/>
  <c r="BP147" i="35"/>
  <c r="BQ147" i="35" s="1"/>
  <c r="BR163" i="35"/>
  <c r="BP163" i="35"/>
  <c r="BQ163" i="35" s="1"/>
  <c r="BR123" i="35"/>
  <c r="BP123" i="35"/>
  <c r="BQ123" i="35" s="1"/>
  <c r="BR93" i="35"/>
  <c r="BP93" i="35"/>
  <c r="BQ93" i="35" s="1"/>
  <c r="BP87" i="35"/>
  <c r="BQ87" i="35" s="1"/>
  <c r="BR87" i="35"/>
  <c r="CL10" i="35"/>
  <c r="CM10" i="35" s="1"/>
  <c r="CU10" i="35" s="1"/>
  <c r="CH10" i="35"/>
  <c r="CF10" i="35"/>
  <c r="CJ10" i="35"/>
  <c r="CD10" i="35"/>
  <c r="BP152" i="35"/>
  <c r="BQ152" i="35" s="1"/>
  <c r="BR152" i="35"/>
  <c r="BP53" i="35"/>
  <c r="BQ53" i="35" s="1"/>
  <c r="BR53" i="35"/>
  <c r="BP49" i="35"/>
  <c r="BQ49" i="35" s="1"/>
  <c r="BR49" i="35"/>
  <c r="BR130" i="35"/>
  <c r="BP130" i="35"/>
  <c r="BQ130" i="35" s="1"/>
  <c r="BP18" i="35"/>
  <c r="BQ18" i="35" s="1"/>
  <c r="BR18" i="35"/>
  <c r="BP182" i="35"/>
  <c r="BQ182" i="35" s="1"/>
  <c r="BR182" i="35"/>
  <c r="BR35" i="35"/>
  <c r="BP35" i="35"/>
  <c r="BQ35" i="35" s="1"/>
  <c r="BP144" i="35"/>
  <c r="BQ144" i="35" s="1"/>
  <c r="BR144" i="35"/>
  <c r="BR188" i="35"/>
  <c r="BP188" i="35"/>
  <c r="BQ188" i="35" s="1"/>
  <c r="BR57" i="35"/>
  <c r="BP57" i="35"/>
  <c r="BQ57" i="35" s="1"/>
  <c r="BA73" i="35"/>
  <c r="BB73" i="35" s="1"/>
  <c r="Q72" i="26" s="1"/>
  <c r="T71" i="27" s="1"/>
  <c r="T271" i="20" s="1"/>
  <c r="V271" i="20" s="1"/>
  <c r="BA25" i="35"/>
  <c r="BB25" i="35" s="1"/>
  <c r="Q24" i="26" s="1"/>
  <c r="T23" i="27" s="1"/>
  <c r="T223" i="20" s="1"/>
  <c r="V223" i="20" s="1"/>
  <c r="BA41" i="35"/>
  <c r="BB41" i="35" s="1"/>
  <c r="Q40" i="26" s="1"/>
  <c r="T39" i="27" s="1"/>
  <c r="T239" i="20" s="1"/>
  <c r="V239" i="20" s="1"/>
  <c r="BA121" i="35"/>
  <c r="BB121" i="35" s="1"/>
  <c r="Q120" i="26" s="1"/>
  <c r="T119" i="27" s="1"/>
  <c r="T319" i="20" s="1"/>
  <c r="V319" i="20" s="1"/>
  <c r="BA137" i="35"/>
  <c r="BB137" i="35" s="1"/>
  <c r="Q136" i="26" s="1"/>
  <c r="T135" i="27" s="1"/>
  <c r="T335" i="20" s="1"/>
  <c r="V335" i="20" s="1"/>
  <c r="BA17" i="35"/>
  <c r="BB17" i="35" s="1"/>
  <c r="Q16" i="26" s="1"/>
  <c r="T15" i="27" s="1"/>
  <c r="T215" i="20" s="1"/>
  <c r="V215" i="20" s="1"/>
  <c r="BR73" i="35"/>
  <c r="BP73" i="35"/>
  <c r="BQ73" i="35" s="1"/>
  <c r="BR124" i="35"/>
  <c r="BP124" i="35"/>
  <c r="BQ124" i="35" s="1"/>
  <c r="BP16" i="35"/>
  <c r="BQ16" i="35" s="1"/>
  <c r="BR16" i="35"/>
  <c r="BR164" i="35"/>
  <c r="BP164" i="35"/>
  <c r="BQ164" i="35" s="1"/>
  <c r="BP24" i="35"/>
  <c r="BQ24" i="35" s="1"/>
  <c r="BR24" i="35"/>
  <c r="BP165" i="35"/>
  <c r="BQ165" i="35" s="1"/>
  <c r="BR165" i="35"/>
  <c r="BP55" i="35"/>
  <c r="BQ55" i="35" s="1"/>
  <c r="BR55" i="35"/>
  <c r="BP114" i="35"/>
  <c r="BQ114" i="35" s="1"/>
  <c r="BR114" i="35"/>
  <c r="BR150" i="35"/>
  <c r="BP150" i="35"/>
  <c r="BQ150" i="35" s="1"/>
  <c r="BA38" i="35"/>
  <c r="BB38" i="35" s="1"/>
  <c r="Q37" i="26" s="1"/>
  <c r="T36" i="27" s="1"/>
  <c r="T236" i="20" s="1"/>
  <c r="V236" i="20" s="1"/>
  <c r="BA93" i="35"/>
  <c r="BB93" i="35" s="1"/>
  <c r="Q92" i="26" s="1"/>
  <c r="T91" i="27" s="1"/>
  <c r="T291" i="20" s="1"/>
  <c r="V291" i="20" s="1"/>
  <c r="BA119" i="35"/>
  <c r="BB119" i="35" s="1"/>
  <c r="Q118" i="26" s="1"/>
  <c r="T117" i="27" s="1"/>
  <c r="T317" i="20" s="1"/>
  <c r="V317" i="20" s="1"/>
  <c r="BP88" i="35"/>
  <c r="BQ88" i="35" s="1"/>
  <c r="BR88" i="35"/>
  <c r="BP4" i="35"/>
  <c r="BQ4" i="35" s="1"/>
  <c r="BR4" i="35"/>
  <c r="BP181" i="35"/>
  <c r="BQ181" i="35" s="1"/>
  <c r="BR181" i="35"/>
  <c r="BP39" i="35"/>
  <c r="BQ39" i="35" s="1"/>
  <c r="BR39" i="35"/>
  <c r="CF58" i="35"/>
  <c r="CD58" i="35"/>
  <c r="CJ58" i="35"/>
  <c r="CL58" i="35"/>
  <c r="CM58" i="35" s="1"/>
  <c r="CU58" i="35" s="1"/>
  <c r="CH58" i="35"/>
  <c r="BR33" i="35"/>
  <c r="BP33" i="35"/>
  <c r="BQ33" i="35" s="1"/>
  <c r="BR106" i="35"/>
  <c r="BP106" i="35"/>
  <c r="BQ106" i="35" s="1"/>
  <c r="BR175" i="35"/>
  <c r="BP175" i="35"/>
  <c r="BQ175" i="35" s="1"/>
  <c r="BR186" i="35"/>
  <c r="BP186" i="35"/>
  <c r="BQ186" i="35" s="1"/>
  <c r="BR56" i="35"/>
  <c r="BP56" i="35"/>
  <c r="BQ56" i="35" s="1"/>
  <c r="BP171" i="35"/>
  <c r="BQ171" i="35" s="1"/>
  <c r="BR171" i="35"/>
  <c r="BP96" i="35"/>
  <c r="BQ96" i="35" s="1"/>
  <c r="BR96" i="35"/>
  <c r="BP145" i="35"/>
  <c r="BQ145" i="35" s="1"/>
  <c r="BR145" i="35"/>
  <c r="BA165" i="35"/>
  <c r="BB165" i="35" s="1"/>
  <c r="Q164" i="26" s="1"/>
  <c r="T163" i="27" s="1"/>
  <c r="T363" i="20" s="1"/>
  <c r="V363" i="20" s="1"/>
  <c r="BA193" i="35"/>
  <c r="BB193" i="35" s="1"/>
  <c r="Q192" i="26" s="1"/>
  <c r="T191" i="27" s="1"/>
  <c r="T391" i="20" s="1"/>
  <c r="V391" i="20" s="1"/>
  <c r="BA45" i="35"/>
  <c r="BB45" i="35" s="1"/>
  <c r="Q44" i="26" s="1"/>
  <c r="T43" i="27" s="1"/>
  <c r="T243" i="20" s="1"/>
  <c r="V243" i="20" s="1"/>
  <c r="BA109" i="35"/>
  <c r="BB109" i="35" s="1"/>
  <c r="Q108" i="26" s="1"/>
  <c r="T107" i="27" s="1"/>
  <c r="T307" i="20" s="1"/>
  <c r="V307" i="20" s="1"/>
  <c r="BR194" i="35"/>
  <c r="BP194" i="35"/>
  <c r="BQ194" i="35" s="1"/>
  <c r="BR132" i="35"/>
  <c r="BP132" i="35"/>
  <c r="BQ132" i="35" s="1"/>
  <c r="CJ52" i="35"/>
  <c r="CF52" i="35"/>
  <c r="CH52" i="35"/>
  <c r="CD52" i="35"/>
  <c r="CL52" i="35"/>
  <c r="CM52" i="35" s="1"/>
  <c r="CU52" i="35" s="1"/>
  <c r="BP12" i="35"/>
  <c r="BQ12" i="35" s="1"/>
  <c r="BR12" i="35"/>
  <c r="BP156" i="35"/>
  <c r="BQ156" i="35" s="1"/>
  <c r="BR156" i="35"/>
  <c r="CJ74" i="35"/>
  <c r="CD74" i="35"/>
  <c r="CH74" i="35"/>
  <c r="CF74" i="35"/>
  <c r="CL74" i="35"/>
  <c r="CM74" i="35" s="1"/>
  <c r="CU74" i="35" s="1"/>
  <c r="BP109" i="35"/>
  <c r="BQ109" i="35" s="1"/>
  <c r="BR109" i="35"/>
  <c r="BP116" i="35"/>
  <c r="BQ116" i="35" s="1"/>
  <c r="BR116" i="35"/>
  <c r="BA65" i="35"/>
  <c r="BB65" i="35" s="1"/>
  <c r="Q64" i="26" s="1"/>
  <c r="T63" i="27" s="1"/>
  <c r="T263" i="20" s="1"/>
  <c r="V263" i="20" s="1"/>
  <c r="BA178" i="35"/>
  <c r="BB178" i="35" s="1"/>
  <c r="Q177" i="26" s="1"/>
  <c r="T176" i="27" s="1"/>
  <c r="T376" i="20" s="1"/>
  <c r="V376" i="20" s="1"/>
  <c r="BA99" i="35"/>
  <c r="BB99" i="35" s="1"/>
  <c r="Q98" i="26" s="1"/>
  <c r="T97" i="27" s="1"/>
  <c r="T297" i="20" s="1"/>
  <c r="V297" i="20" s="1"/>
  <c r="BA173" i="35"/>
  <c r="BB173" i="35" s="1"/>
  <c r="Q172" i="26" s="1"/>
  <c r="T171" i="27" s="1"/>
  <c r="T371" i="20" s="1"/>
  <c r="V371" i="20" s="1"/>
  <c r="BR158" i="35"/>
  <c r="BP158" i="35"/>
  <c r="BQ158" i="35" s="1"/>
  <c r="BP31" i="35"/>
  <c r="BQ31" i="35" s="1"/>
  <c r="BR31" i="35"/>
  <c r="BR65" i="35"/>
  <c r="BP65" i="35"/>
  <c r="BQ65" i="35" s="1"/>
  <c r="BP107" i="35"/>
  <c r="BQ107" i="35" s="1"/>
  <c r="BR107" i="35"/>
  <c r="BR69" i="35"/>
  <c r="BP69" i="35"/>
  <c r="BQ69" i="35" s="1"/>
  <c r="BR60" i="35"/>
  <c r="BP60" i="35"/>
  <c r="BQ60" i="35" s="1"/>
  <c r="BR75" i="35"/>
  <c r="BP75" i="35"/>
  <c r="BQ75" i="35" s="1"/>
  <c r="BP199" i="35"/>
  <c r="BQ199" i="35" s="1"/>
  <c r="BR199" i="35"/>
  <c r="BP42" i="35"/>
  <c r="BQ42" i="35" s="1"/>
  <c r="BR42" i="35"/>
  <c r="BR178" i="35"/>
  <c r="BP178" i="35"/>
  <c r="BQ178" i="35" s="1"/>
  <c r="BP64" i="35"/>
  <c r="BQ64" i="35" s="1"/>
  <c r="BR64" i="35"/>
  <c r="BR99" i="35"/>
  <c r="BP99" i="35"/>
  <c r="BQ99" i="35" s="1"/>
  <c r="BP128" i="35"/>
  <c r="BQ128" i="35" s="1"/>
  <c r="BR128" i="35"/>
  <c r="BR54" i="35"/>
  <c r="BP54" i="35"/>
  <c r="BQ54" i="35" s="1"/>
  <c r="BR89" i="35"/>
  <c r="BP89" i="35"/>
  <c r="BQ89" i="35" s="1"/>
  <c r="BA21" i="35"/>
  <c r="BB21" i="35" s="1"/>
  <c r="Q20" i="26" s="1"/>
  <c r="T19" i="27" s="1"/>
  <c r="T219" i="20" s="1"/>
  <c r="V219" i="20" s="1"/>
  <c r="BA153" i="35"/>
  <c r="BB153" i="35" s="1"/>
  <c r="Q152" i="26" s="1"/>
  <c r="T151" i="27" s="1"/>
  <c r="T351" i="20" s="1"/>
  <c r="V351" i="20" s="1"/>
  <c r="BA169" i="35"/>
  <c r="BB169" i="35" s="1"/>
  <c r="Q168" i="26" s="1"/>
  <c r="T167" i="27" s="1"/>
  <c r="T367" i="20" s="1"/>
  <c r="V367" i="20" s="1"/>
  <c r="BA8" i="35"/>
  <c r="BB8" i="35" s="1"/>
  <c r="Q7" i="26" s="1"/>
  <c r="T6" i="27" s="1"/>
  <c r="T206" i="20" s="1"/>
  <c r="V206" i="20" s="1"/>
  <c r="BA177" i="35"/>
  <c r="BB177" i="35" s="1"/>
  <c r="Q176" i="26" s="1"/>
  <c r="T175" i="27" s="1"/>
  <c r="T375" i="20" s="1"/>
  <c r="V375" i="20" s="1"/>
  <c r="BP174" i="35"/>
  <c r="BQ174" i="35" s="1"/>
  <c r="BR174" i="35"/>
  <c r="BP142" i="35"/>
  <c r="BQ142" i="35" s="1"/>
  <c r="BR142" i="35"/>
  <c r="CJ25" i="35"/>
  <c r="CD25" i="35"/>
  <c r="CL25" i="35"/>
  <c r="CM25" i="35" s="1"/>
  <c r="CU25" i="35" s="1"/>
  <c r="CH25" i="35"/>
  <c r="CF25" i="35"/>
  <c r="BR140" i="35"/>
  <c r="BP140" i="35"/>
  <c r="BQ140" i="35" s="1"/>
  <c r="BR176" i="35"/>
  <c r="BP176" i="35"/>
  <c r="BQ176" i="35" s="1"/>
  <c r="BP82" i="35"/>
  <c r="BQ82" i="35" s="1"/>
  <c r="BR82" i="35"/>
  <c r="BP189" i="35"/>
  <c r="BQ189" i="35" s="1"/>
  <c r="BR189" i="35"/>
  <c r="BR90" i="35"/>
  <c r="BP90" i="35"/>
  <c r="BQ90" i="35" s="1"/>
  <c r="CD103" i="35"/>
  <c r="CH103" i="35"/>
  <c r="CJ103" i="35"/>
  <c r="CF103" i="35"/>
  <c r="CL103" i="35"/>
  <c r="CM103" i="35" s="1"/>
  <c r="CU103" i="35" s="1"/>
  <c r="BR133" i="35"/>
  <c r="BP133" i="35"/>
  <c r="BQ133" i="35" s="1"/>
  <c r="BR92" i="35"/>
  <c r="BP92" i="35"/>
  <c r="BQ92" i="35" s="1"/>
  <c r="BR7" i="35"/>
  <c r="BP7" i="35"/>
  <c r="BQ7" i="35" s="1"/>
  <c r="BR169" i="35"/>
  <c r="BP169" i="35"/>
  <c r="BQ169" i="35" s="1"/>
  <c r="BR102" i="35"/>
  <c r="BP102" i="35"/>
  <c r="BQ102" i="35" s="1"/>
  <c r="BR17" i="35"/>
  <c r="BP17" i="35"/>
  <c r="BQ17" i="35" s="1"/>
  <c r="CL101" i="35"/>
  <c r="CM101" i="35" s="1"/>
  <c r="CU101" i="35" s="1"/>
  <c r="CD101" i="35"/>
  <c r="CJ101" i="35"/>
  <c r="CH101" i="35"/>
  <c r="CF101" i="35"/>
  <c r="CF126" i="35"/>
  <c r="CL126" i="35"/>
  <c r="CM126" i="35" s="1"/>
  <c r="CU126" i="35" s="1"/>
  <c r="CD126" i="35"/>
  <c r="CJ126" i="35"/>
  <c r="CH126" i="35"/>
  <c r="CL47" i="35"/>
  <c r="CM47" i="35" s="1"/>
  <c r="CU47" i="35" s="1"/>
  <c r="CD47" i="35"/>
  <c r="CJ47" i="35"/>
  <c r="CF47" i="35"/>
  <c r="CH47" i="35"/>
  <c r="CJ40" i="35"/>
  <c r="CF40" i="35"/>
  <c r="CL40" i="35"/>
  <c r="CM40" i="35" s="1"/>
  <c r="CU40" i="35" s="1"/>
  <c r="CD40" i="35"/>
  <c r="CH40" i="35"/>
  <c r="CH61" i="35"/>
  <c r="CJ61" i="35"/>
  <c r="CD61" i="35"/>
  <c r="CL61" i="35"/>
  <c r="CM61" i="35" s="1"/>
  <c r="CU61" i="35" s="1"/>
  <c r="CF61" i="35"/>
  <c r="CD23" i="35"/>
  <c r="CJ23" i="35"/>
  <c r="CH23" i="35"/>
  <c r="CL23" i="35"/>
  <c r="CM23" i="35" s="1"/>
  <c r="CU23" i="35" s="1"/>
  <c r="CF23" i="35"/>
  <c r="CF62" i="35"/>
  <c r="CL62" i="35"/>
  <c r="CM62" i="35" s="1"/>
  <c r="CU62" i="35" s="1"/>
  <c r="CH62" i="35"/>
  <c r="CD62" i="35"/>
  <c r="CJ62" i="35"/>
  <c r="CL66" i="35"/>
  <c r="CM66" i="35" s="1"/>
  <c r="CU66" i="35" s="1"/>
  <c r="CJ66" i="35"/>
  <c r="CH66" i="35"/>
  <c r="CF66" i="35"/>
  <c r="CD66" i="35"/>
  <c r="CF154" i="35"/>
  <c r="CL154" i="35"/>
  <c r="CM154" i="35" s="1"/>
  <c r="CU154" i="35" s="1"/>
  <c r="CJ154" i="35"/>
  <c r="CH154" i="35"/>
  <c r="CD154" i="35"/>
  <c r="CL192" i="35"/>
  <c r="CM192" i="35" s="1"/>
  <c r="CU192" i="35" s="1"/>
  <c r="CD192" i="35"/>
  <c r="CH192" i="35"/>
  <c r="CF192" i="35"/>
  <c r="CJ192" i="35"/>
  <c r="CJ45" i="35"/>
  <c r="CD45" i="35"/>
  <c r="CL45" i="35"/>
  <c r="CM45" i="35" s="1"/>
  <c r="CU45" i="35" s="1"/>
  <c r="CH45" i="35"/>
  <c r="CF45" i="35"/>
  <c r="CL30" i="35"/>
  <c r="CM30" i="35" s="1"/>
  <c r="CU30" i="35" s="1"/>
  <c r="CF30" i="35"/>
  <c r="CD30" i="35"/>
  <c r="CJ30" i="35"/>
  <c r="CH30" i="35"/>
  <c r="CD191" i="35"/>
  <c r="CJ191" i="35"/>
  <c r="CF191" i="35"/>
  <c r="CL191" i="35"/>
  <c r="CM191" i="35" s="1"/>
  <c r="CU191" i="35" s="1"/>
  <c r="CH191" i="35"/>
  <c r="CH138" i="35"/>
  <c r="CJ138" i="35"/>
  <c r="CD138" i="35"/>
  <c r="CF138" i="35"/>
  <c r="CL138" i="35"/>
  <c r="CM138" i="35" s="1"/>
  <c r="CU138" i="35" s="1"/>
  <c r="BP203" i="35"/>
  <c r="BQ203" i="35" s="1"/>
  <c r="BR203" i="35"/>
  <c r="CH141" i="35"/>
  <c r="CJ141" i="35"/>
  <c r="CF141" i="35"/>
  <c r="CL141" i="35"/>
  <c r="CM141" i="35" s="1"/>
  <c r="CU141" i="35" s="1"/>
  <c r="CD141" i="35"/>
  <c r="CH147" i="35"/>
  <c r="CJ147" i="35"/>
  <c r="CL147" i="35"/>
  <c r="CM147" i="35" s="1"/>
  <c r="CU147" i="35" s="1"/>
  <c r="CD147" i="35"/>
  <c r="CF147" i="35"/>
  <c r="CD163" i="35"/>
  <c r="CJ163" i="35"/>
  <c r="CF163" i="35"/>
  <c r="CL163" i="35"/>
  <c r="CM163" i="35" s="1"/>
  <c r="CU163" i="35" s="1"/>
  <c r="CH163" i="35"/>
  <c r="CH123" i="35"/>
  <c r="CL123" i="35"/>
  <c r="CM123" i="35" s="1"/>
  <c r="CU123" i="35" s="1"/>
  <c r="CD123" i="35"/>
  <c r="CF123" i="35"/>
  <c r="CJ123" i="35"/>
  <c r="CJ93" i="35"/>
  <c r="CF93" i="35"/>
  <c r="CH93" i="35"/>
  <c r="CL93" i="35"/>
  <c r="CM93" i="35" s="1"/>
  <c r="CU93" i="35" s="1"/>
  <c r="CD93" i="35"/>
  <c r="CJ87" i="35"/>
  <c r="CF87" i="35"/>
  <c r="CD87" i="35"/>
  <c r="CL87" i="35"/>
  <c r="CM87" i="35" s="1"/>
  <c r="CU87" i="35" s="1"/>
  <c r="CH87" i="35"/>
  <c r="BR10" i="35"/>
  <c r="BP10" i="35"/>
  <c r="BQ10" i="35" s="1"/>
  <c r="CL152" i="35"/>
  <c r="CM152" i="35" s="1"/>
  <c r="CU152" i="35" s="1"/>
  <c r="CD152" i="35"/>
  <c r="CJ152" i="35"/>
  <c r="CH152" i="35"/>
  <c r="CF152" i="35"/>
  <c r="CF53" i="35"/>
  <c r="CL53" i="35"/>
  <c r="CM53" i="35" s="1"/>
  <c r="CU53" i="35" s="1"/>
  <c r="CJ53" i="35"/>
  <c r="CH53" i="35"/>
  <c r="CD53" i="35"/>
  <c r="CF49" i="35"/>
  <c r="CL49" i="35"/>
  <c r="CM49" i="35" s="1"/>
  <c r="CU49" i="35" s="1"/>
  <c r="CJ49" i="35"/>
  <c r="CH49" i="35"/>
  <c r="CD49" i="35"/>
  <c r="CJ130" i="35"/>
  <c r="CD130" i="35"/>
  <c r="CL130" i="35"/>
  <c r="CM130" i="35" s="1"/>
  <c r="CU130" i="35" s="1"/>
  <c r="CH130" i="35"/>
  <c r="CF130" i="35"/>
  <c r="CF18" i="35"/>
  <c r="CL18" i="35"/>
  <c r="CM18" i="35" s="1"/>
  <c r="CU18" i="35" s="1"/>
  <c r="CJ18" i="35"/>
  <c r="CH18" i="35"/>
  <c r="CD18" i="35"/>
  <c r="CH182" i="35"/>
  <c r="CJ182" i="35"/>
  <c r="CD182" i="35"/>
  <c r="CL182" i="35"/>
  <c r="CM182" i="35" s="1"/>
  <c r="CU182" i="35" s="1"/>
  <c r="CF182" i="35"/>
  <c r="CL35" i="35"/>
  <c r="CM35" i="35" s="1"/>
  <c r="CU35" i="35" s="1"/>
  <c r="CD35" i="35"/>
  <c r="CJ35" i="35"/>
  <c r="CF35" i="35"/>
  <c r="CH35" i="35"/>
  <c r="CF144" i="35"/>
  <c r="CJ144" i="35"/>
  <c r="CD144" i="35"/>
  <c r="CL144" i="35"/>
  <c r="CM144" i="35" s="1"/>
  <c r="CU144" i="35" s="1"/>
  <c r="CH144" i="35"/>
  <c r="CH188" i="35"/>
  <c r="CD188" i="35"/>
  <c r="CL188" i="35"/>
  <c r="CM188" i="35" s="1"/>
  <c r="CU188" i="35" s="1"/>
  <c r="CJ188" i="35"/>
  <c r="CF188" i="35"/>
  <c r="CJ57" i="35"/>
  <c r="CD57" i="35"/>
  <c r="CH57" i="35"/>
  <c r="CL57" i="35"/>
  <c r="CM57" i="35" s="1"/>
  <c r="CU57" i="35" s="1"/>
  <c r="CF57" i="35"/>
  <c r="CD73" i="35"/>
  <c r="CJ73" i="35"/>
  <c r="CF73" i="35"/>
  <c r="CL73" i="35"/>
  <c r="CM73" i="35" s="1"/>
  <c r="CU73" i="35" s="1"/>
  <c r="CH73" i="35"/>
  <c r="CH124" i="35"/>
  <c r="CF124" i="35"/>
  <c r="CL124" i="35"/>
  <c r="CM124" i="35" s="1"/>
  <c r="CU124" i="35" s="1"/>
  <c r="CD124" i="35"/>
  <c r="CJ124" i="35"/>
  <c r="CJ16" i="35"/>
  <c r="CF16" i="35"/>
  <c r="CL16" i="35"/>
  <c r="CM16" i="35" s="1"/>
  <c r="CU16" i="35" s="1"/>
  <c r="CD16" i="35"/>
  <c r="CH16" i="35"/>
  <c r="CL164" i="35"/>
  <c r="CM164" i="35" s="1"/>
  <c r="CU164" i="35" s="1"/>
  <c r="CD164" i="35"/>
  <c r="CH164" i="35"/>
  <c r="CJ164" i="35"/>
  <c r="CF164" i="35"/>
  <c r="CH24" i="35"/>
  <c r="CL24" i="35"/>
  <c r="CM24" i="35" s="1"/>
  <c r="CU24" i="35" s="1"/>
  <c r="CF24" i="35"/>
  <c r="CJ24" i="35"/>
  <c r="CD24" i="35"/>
  <c r="CD165" i="35"/>
  <c r="CL165" i="35"/>
  <c r="CM165" i="35" s="1"/>
  <c r="CU165" i="35" s="1"/>
  <c r="CJ165" i="35"/>
  <c r="CH165" i="35"/>
  <c r="CF165" i="35"/>
  <c r="CL55" i="35"/>
  <c r="CM55" i="35" s="1"/>
  <c r="CU55" i="35" s="1"/>
  <c r="CJ55" i="35"/>
  <c r="CF55" i="35"/>
  <c r="CD55" i="35"/>
  <c r="CH55" i="35"/>
  <c r="CL114" i="35"/>
  <c r="CM114" i="35" s="1"/>
  <c r="CU114" i="35" s="1"/>
  <c r="CF114" i="35"/>
  <c r="CD114" i="35"/>
  <c r="CJ114" i="35"/>
  <c r="CH114" i="35"/>
  <c r="CJ150" i="35"/>
  <c r="CD150" i="35"/>
  <c r="CH150" i="35"/>
  <c r="CF150" i="35"/>
  <c r="CL150" i="35"/>
  <c r="CM150" i="35" s="1"/>
  <c r="CU150" i="35" s="1"/>
  <c r="CJ88" i="35"/>
  <c r="CD88" i="35"/>
  <c r="CH88" i="35"/>
  <c r="CL88" i="35"/>
  <c r="CM88" i="35" s="1"/>
  <c r="CU88" i="35" s="1"/>
  <c r="CF88" i="35"/>
  <c r="CD4" i="35"/>
  <c r="CJ4" i="35"/>
  <c r="CL4" i="35"/>
  <c r="CM4" i="35" s="1"/>
  <c r="CU4" i="35" s="1"/>
  <c r="CH4" i="35"/>
  <c r="CF4" i="35"/>
  <c r="CD181" i="35"/>
  <c r="CL181" i="35"/>
  <c r="CM181" i="35" s="1"/>
  <c r="CU181" i="35" s="1"/>
  <c r="CJ181" i="35"/>
  <c r="CH181" i="35"/>
  <c r="CF181" i="35"/>
  <c r="CF39" i="35"/>
  <c r="CD39" i="35"/>
  <c r="CJ39" i="35"/>
  <c r="CH39" i="35"/>
  <c r="CL39" i="35"/>
  <c r="CM39" i="35" s="1"/>
  <c r="CU39" i="35" s="1"/>
  <c r="BR58" i="35"/>
  <c r="BP58" i="35"/>
  <c r="BQ58" i="35" s="1"/>
  <c r="CF33" i="35"/>
  <c r="CL33" i="35"/>
  <c r="CM33" i="35" s="1"/>
  <c r="CU33" i="35" s="1"/>
  <c r="CJ33" i="35"/>
  <c r="CH33" i="35"/>
  <c r="CD33" i="35"/>
  <c r="CJ106" i="35"/>
  <c r="CD106" i="35"/>
  <c r="CL106" i="35"/>
  <c r="CM106" i="35" s="1"/>
  <c r="CU106" i="35" s="1"/>
  <c r="CH106" i="35"/>
  <c r="CF106" i="35"/>
  <c r="CH175" i="35"/>
  <c r="CL175" i="35"/>
  <c r="CM175" i="35" s="1"/>
  <c r="CU175" i="35" s="1"/>
  <c r="CJ175" i="35"/>
  <c r="CD175" i="35"/>
  <c r="CF175" i="35"/>
  <c r="CL186" i="35"/>
  <c r="CM186" i="35" s="1"/>
  <c r="CU186" i="35" s="1"/>
  <c r="CF186" i="35"/>
  <c r="CH186" i="35"/>
  <c r="CD186" i="35"/>
  <c r="CJ186" i="35"/>
  <c r="CJ56" i="35"/>
  <c r="CF56" i="35"/>
  <c r="CD56" i="35"/>
  <c r="CL56" i="35"/>
  <c r="CM56" i="35" s="1"/>
  <c r="CU56" i="35" s="1"/>
  <c r="CH56" i="35"/>
  <c r="CH171" i="35"/>
  <c r="CL171" i="35"/>
  <c r="CM171" i="35" s="1"/>
  <c r="CU171" i="35" s="1"/>
  <c r="CF171" i="35"/>
  <c r="CJ171" i="35"/>
  <c r="CD171" i="35"/>
  <c r="CJ96" i="35"/>
  <c r="CD96" i="35"/>
  <c r="CH96" i="35"/>
  <c r="CL96" i="35"/>
  <c r="CM96" i="35" s="1"/>
  <c r="CU96" i="35" s="1"/>
  <c r="CF96" i="35"/>
  <c r="CD145" i="35"/>
  <c r="CJ145" i="35"/>
  <c r="CF145" i="35"/>
  <c r="CL145" i="35"/>
  <c r="CM145" i="35" s="1"/>
  <c r="CU145" i="35" s="1"/>
  <c r="CH145" i="35"/>
  <c r="CJ194" i="35"/>
  <c r="CD194" i="35"/>
  <c r="CH194" i="35"/>
  <c r="CF194" i="35"/>
  <c r="CL194" i="35"/>
  <c r="CM194" i="35" s="1"/>
  <c r="CU194" i="35" s="1"/>
  <c r="CF132" i="35"/>
  <c r="CL132" i="35"/>
  <c r="CM132" i="35" s="1"/>
  <c r="CU132" i="35" s="1"/>
  <c r="CD132" i="35"/>
  <c r="CJ132" i="35"/>
  <c r="CH132" i="35"/>
  <c r="BR52" i="35"/>
  <c r="BP52" i="35"/>
  <c r="BQ52" i="35" s="1"/>
  <c r="CH12" i="35"/>
  <c r="CJ12" i="35"/>
  <c r="CF12" i="35"/>
  <c r="CL12" i="35"/>
  <c r="CM12" i="35" s="1"/>
  <c r="CU12" i="35" s="1"/>
  <c r="CD12" i="35"/>
  <c r="CH156" i="35"/>
  <c r="CF156" i="35"/>
  <c r="CL156" i="35"/>
  <c r="CM156" i="35" s="1"/>
  <c r="CU156" i="35" s="1"/>
  <c r="CD156" i="35"/>
  <c r="CJ156" i="35"/>
  <c r="BP74" i="35"/>
  <c r="BQ74" i="35" s="1"/>
  <c r="BR74" i="35"/>
  <c r="CL109" i="35"/>
  <c r="CM109" i="35" s="1"/>
  <c r="CU109" i="35" s="1"/>
  <c r="CH109" i="35"/>
  <c r="CD109" i="35"/>
  <c r="CJ109" i="35"/>
  <c r="CF109" i="35"/>
  <c r="CF116" i="35"/>
  <c r="CH116" i="35"/>
  <c r="CD116" i="35"/>
  <c r="CL116" i="35"/>
  <c r="CM116" i="35" s="1"/>
  <c r="CU116" i="35" s="1"/>
  <c r="CJ116" i="35"/>
  <c r="CF158" i="35"/>
  <c r="CL158" i="35"/>
  <c r="CM158" i="35" s="1"/>
  <c r="CU158" i="35" s="1"/>
  <c r="CH158" i="35"/>
  <c r="CD158" i="35"/>
  <c r="CJ158" i="35"/>
  <c r="CL31" i="35"/>
  <c r="CM31" i="35" s="1"/>
  <c r="CU31" i="35" s="1"/>
  <c r="CD31" i="35"/>
  <c r="CJ31" i="35"/>
  <c r="CF31" i="35"/>
  <c r="CH31" i="35"/>
  <c r="CD65" i="35"/>
  <c r="CL65" i="35"/>
  <c r="CM65" i="35" s="1"/>
  <c r="CU65" i="35" s="1"/>
  <c r="CJ65" i="35"/>
  <c r="CH65" i="35"/>
  <c r="CF65" i="35"/>
  <c r="CJ107" i="35"/>
  <c r="CF107" i="35"/>
  <c r="CD107" i="35"/>
  <c r="CL107" i="35"/>
  <c r="CM107" i="35" s="1"/>
  <c r="CU107" i="35" s="1"/>
  <c r="CH107" i="35"/>
  <c r="CJ69" i="35"/>
  <c r="CF69" i="35"/>
  <c r="CH69" i="35"/>
  <c r="CL69" i="35"/>
  <c r="CM69" i="35" s="1"/>
  <c r="CU69" i="35" s="1"/>
  <c r="CD69" i="35"/>
  <c r="CJ60" i="35"/>
  <c r="CF60" i="35"/>
  <c r="CH60" i="35"/>
  <c r="CD60" i="35"/>
  <c r="CL60" i="35"/>
  <c r="CM60" i="35" s="1"/>
  <c r="CU60" i="35" s="1"/>
  <c r="CL75" i="35"/>
  <c r="CM75" i="35" s="1"/>
  <c r="CU75" i="35" s="1"/>
  <c r="CH75" i="35"/>
  <c r="CF75" i="35"/>
  <c r="CJ75" i="35"/>
  <c r="CD75" i="35"/>
  <c r="CH199" i="35"/>
  <c r="CL199" i="35"/>
  <c r="CM199" i="35" s="1"/>
  <c r="CU199" i="35" s="1"/>
  <c r="CJ199" i="35"/>
  <c r="CD199" i="35"/>
  <c r="CF199" i="35"/>
  <c r="CJ42" i="35"/>
  <c r="CD42" i="35"/>
  <c r="CH42" i="35"/>
  <c r="CL42" i="35"/>
  <c r="CM42" i="35" s="1"/>
  <c r="CU42" i="35" s="1"/>
  <c r="CF42" i="35"/>
  <c r="CH178" i="35"/>
  <c r="CJ178" i="35"/>
  <c r="CD178" i="35"/>
  <c r="CF178" i="35"/>
  <c r="CL178" i="35"/>
  <c r="CM178" i="35" s="1"/>
  <c r="CU178" i="35" s="1"/>
  <c r="CJ64" i="35"/>
  <c r="CD64" i="35"/>
  <c r="CH64" i="35"/>
  <c r="CL64" i="35"/>
  <c r="CM64" i="35" s="1"/>
  <c r="CU64" i="35" s="1"/>
  <c r="CF64" i="35"/>
  <c r="CD99" i="35"/>
  <c r="CH99" i="35"/>
  <c r="CJ99" i="35"/>
  <c r="CF99" i="35"/>
  <c r="CL99" i="35"/>
  <c r="CM99" i="35" s="1"/>
  <c r="CU99" i="35" s="1"/>
  <c r="CH128" i="35"/>
  <c r="CJ128" i="35"/>
  <c r="CF128" i="35"/>
  <c r="CL128" i="35"/>
  <c r="CM128" i="35" s="1"/>
  <c r="CU128" i="35" s="1"/>
  <c r="CD128" i="35"/>
  <c r="CJ54" i="35"/>
  <c r="CD54" i="35"/>
  <c r="CH54" i="35"/>
  <c r="CL54" i="35"/>
  <c r="CM54" i="35" s="1"/>
  <c r="CU54" i="35" s="1"/>
  <c r="CF54" i="35"/>
  <c r="CH89" i="35"/>
  <c r="CJ89" i="35"/>
  <c r="CF89" i="35"/>
  <c r="CL89" i="35"/>
  <c r="CM89" i="35" s="1"/>
  <c r="CU89" i="35" s="1"/>
  <c r="CD89" i="35"/>
  <c r="CJ174" i="35"/>
  <c r="CD174" i="35"/>
  <c r="CF174" i="35"/>
  <c r="CL174" i="35"/>
  <c r="CM174" i="35" s="1"/>
  <c r="CU174" i="35" s="1"/>
  <c r="CH174" i="35"/>
  <c r="CH142" i="35"/>
  <c r="CJ142" i="35"/>
  <c r="CD142" i="35"/>
  <c r="CL142" i="35"/>
  <c r="CM142" i="35" s="1"/>
  <c r="CU142" i="35" s="1"/>
  <c r="CF142" i="35"/>
  <c r="BR25" i="35"/>
  <c r="BP25" i="35"/>
  <c r="BQ25" i="35" s="1"/>
  <c r="CL140" i="35"/>
  <c r="CM140" i="35" s="1"/>
  <c r="CU140" i="35" s="1"/>
  <c r="CD140" i="35"/>
  <c r="CH140" i="35"/>
  <c r="CJ140" i="35"/>
  <c r="CF140" i="35"/>
  <c r="CF176" i="35"/>
  <c r="CL176" i="35"/>
  <c r="CM176" i="35" s="1"/>
  <c r="CU176" i="35" s="1"/>
  <c r="CD176" i="35"/>
  <c r="CJ176" i="35"/>
  <c r="CH176" i="35"/>
  <c r="CH82" i="35"/>
  <c r="CJ82" i="35"/>
  <c r="CD82" i="35"/>
  <c r="CL82" i="35"/>
  <c r="CM82" i="35" s="1"/>
  <c r="CU82" i="35" s="1"/>
  <c r="CF82" i="35"/>
  <c r="CD189" i="35"/>
  <c r="CL189" i="35"/>
  <c r="CM189" i="35" s="1"/>
  <c r="CU189" i="35" s="1"/>
  <c r="CJ189" i="35"/>
  <c r="CH189" i="35"/>
  <c r="CF189" i="35"/>
  <c r="CL90" i="35"/>
  <c r="CM90" i="35" s="1"/>
  <c r="CU90" i="35" s="1"/>
  <c r="CF90" i="35"/>
  <c r="CJ90" i="35"/>
  <c r="CH90" i="35"/>
  <c r="CD90" i="35"/>
  <c r="BR103" i="35"/>
  <c r="BP103" i="35"/>
  <c r="BQ103" i="35" s="1"/>
  <c r="CJ133" i="35"/>
  <c r="CF133" i="35"/>
  <c r="CD133" i="35"/>
  <c r="CL133" i="35"/>
  <c r="CM133" i="35" s="1"/>
  <c r="CU133" i="35" s="1"/>
  <c r="CH133" i="35"/>
  <c r="CL92" i="35"/>
  <c r="CM92" i="35" s="1"/>
  <c r="CU92" i="35" s="1"/>
  <c r="CF92" i="35"/>
  <c r="CJ92" i="35"/>
  <c r="CH92" i="35"/>
  <c r="CD92" i="35"/>
  <c r="CD7" i="35"/>
  <c r="CL7" i="35"/>
  <c r="CM7" i="35" s="1"/>
  <c r="CU7" i="35" s="1"/>
  <c r="CF7" i="35"/>
  <c r="CH7" i="35"/>
  <c r="CJ7" i="35"/>
  <c r="CD169" i="35"/>
  <c r="CJ169" i="35"/>
  <c r="CF169" i="35"/>
  <c r="CL169" i="35"/>
  <c r="CM169" i="35" s="1"/>
  <c r="CU169" i="35" s="1"/>
  <c r="CH169" i="35"/>
  <c r="CL102" i="35"/>
  <c r="CM102" i="35" s="1"/>
  <c r="CU102" i="35" s="1"/>
  <c r="CF102" i="35"/>
  <c r="CD102" i="35"/>
  <c r="CJ102" i="35"/>
  <c r="CH102" i="35"/>
  <c r="CH17" i="35"/>
  <c r="CL17" i="35"/>
  <c r="CM17" i="35" s="1"/>
  <c r="CU17" i="35" s="1"/>
  <c r="CF17" i="35"/>
  <c r="CD17" i="35"/>
  <c r="CJ17" i="35"/>
  <c r="R2" i="20"/>
  <c r="T2" i="28" s="1"/>
  <c r="R2" i="28"/>
  <c r="BM60" i="29"/>
  <c r="BU60" i="29" s="1"/>
  <c r="BK60" i="29"/>
  <c r="AU57" i="29"/>
  <c r="AV57" i="29"/>
  <c r="AZ57" i="29" s="1"/>
  <c r="AV58" i="29"/>
  <c r="AZ58" i="29" s="1"/>
  <c r="AU58" i="29"/>
  <c r="BM34" i="29"/>
  <c r="BU34" i="29" s="1"/>
  <c r="BK34" i="29"/>
  <c r="AV103" i="29"/>
  <c r="AZ103" i="29" s="1"/>
  <c r="AU103" i="29"/>
  <c r="AV42" i="29"/>
  <c r="AZ42" i="29" s="1"/>
  <c r="AU42" i="29"/>
  <c r="BM119" i="29"/>
  <c r="BU119" i="29" s="1"/>
  <c r="BK119" i="29"/>
  <c r="BM175" i="29"/>
  <c r="BU175" i="29" s="1"/>
  <c r="BK175" i="29"/>
  <c r="BM38" i="29"/>
  <c r="BU38" i="29" s="1"/>
  <c r="BK38" i="29"/>
  <c r="BM100" i="29"/>
  <c r="BU100" i="29" s="1"/>
  <c r="BK100" i="29"/>
  <c r="AV62" i="29"/>
  <c r="AZ62" i="29" s="1"/>
  <c r="AU62" i="29"/>
  <c r="AV21" i="29"/>
  <c r="AZ21" i="29" s="1"/>
  <c r="AU21" i="29"/>
  <c r="AV98" i="29"/>
  <c r="AZ98" i="29" s="1"/>
  <c r="AU98" i="29"/>
  <c r="BK170" i="29"/>
  <c r="BM170" i="29"/>
  <c r="BU170" i="29" s="1"/>
  <c r="AV198" i="29"/>
  <c r="AZ198" i="29" s="1"/>
  <c r="AU198" i="29"/>
  <c r="BM187" i="29"/>
  <c r="BU187" i="29" s="1"/>
  <c r="BK187" i="29"/>
  <c r="BM10" i="29"/>
  <c r="BU10" i="29" s="1"/>
  <c r="BK10" i="29"/>
  <c r="BM163" i="29"/>
  <c r="BU163" i="29" s="1"/>
  <c r="BK163" i="29"/>
  <c r="BM202" i="29"/>
  <c r="BU202" i="29" s="1"/>
  <c r="BK202" i="29"/>
  <c r="BM146" i="29"/>
  <c r="BU146" i="29" s="1"/>
  <c r="BK146" i="29"/>
  <c r="BM37" i="29"/>
  <c r="BU37" i="29" s="1"/>
  <c r="BK37" i="29"/>
  <c r="BK18" i="29"/>
  <c r="BM18" i="29"/>
  <c r="BU18" i="29" s="1"/>
  <c r="BM74" i="29"/>
  <c r="BU74" i="29" s="1"/>
  <c r="BK74" i="29"/>
  <c r="BM105" i="29"/>
  <c r="BU105" i="29" s="1"/>
  <c r="BK105" i="29"/>
  <c r="BM58" i="29"/>
  <c r="BU58" i="29" s="1"/>
  <c r="BK58" i="29"/>
  <c r="AV86" i="29"/>
  <c r="AZ86" i="29" s="1"/>
  <c r="AU86" i="29"/>
  <c r="AV34" i="29"/>
  <c r="AZ34" i="29" s="1"/>
  <c r="AU34" i="29"/>
  <c r="AV158" i="29"/>
  <c r="AZ158" i="29" s="1"/>
  <c r="AU158" i="29"/>
  <c r="AV24" i="29"/>
  <c r="AZ24" i="29" s="1"/>
  <c r="AU24" i="29"/>
  <c r="BM103" i="29"/>
  <c r="BU103" i="29" s="1"/>
  <c r="BK103" i="29"/>
  <c r="AU14" i="29"/>
  <c r="AV14" i="29"/>
  <c r="AZ14" i="29" s="1"/>
  <c r="AV64" i="29"/>
  <c r="AZ64" i="29" s="1"/>
  <c r="AU64" i="29"/>
  <c r="AV69" i="29"/>
  <c r="AZ69" i="29" s="1"/>
  <c r="AU69" i="29"/>
  <c r="BM142" i="29"/>
  <c r="BU142" i="29" s="1"/>
  <c r="BK142" i="29"/>
  <c r="AV27" i="29"/>
  <c r="AZ27" i="29" s="1"/>
  <c r="AU27" i="29"/>
  <c r="BM108" i="29"/>
  <c r="BU108" i="29" s="1"/>
  <c r="BK108" i="29"/>
  <c r="AV119" i="29"/>
  <c r="AZ119" i="29" s="1"/>
  <c r="AU119" i="29"/>
  <c r="AU15" i="29"/>
  <c r="AV15" i="29"/>
  <c r="AZ15" i="29" s="1"/>
  <c r="BM28" i="29"/>
  <c r="BU28" i="29" s="1"/>
  <c r="BK28" i="29"/>
  <c r="BK35" i="29"/>
  <c r="BM35" i="29"/>
  <c r="BU35" i="29" s="1"/>
  <c r="BM56" i="29"/>
  <c r="BU56" i="29" s="1"/>
  <c r="BK56" i="29"/>
  <c r="BM135" i="29"/>
  <c r="BU135" i="29" s="1"/>
  <c r="BK135" i="29"/>
  <c r="AV22" i="29"/>
  <c r="AZ22" i="29" s="1"/>
  <c r="AU22" i="29"/>
  <c r="BM171" i="29"/>
  <c r="BU171" i="29" s="1"/>
  <c r="BK171" i="29"/>
  <c r="AV88" i="29"/>
  <c r="AZ88" i="29" s="1"/>
  <c r="AU88" i="29"/>
  <c r="BM113" i="29"/>
  <c r="BU113" i="29" s="1"/>
  <c r="BK113" i="29"/>
  <c r="BM71" i="29"/>
  <c r="BU71" i="29" s="1"/>
  <c r="BK71" i="29"/>
  <c r="BM154" i="29"/>
  <c r="BU154" i="29" s="1"/>
  <c r="BK154" i="29"/>
  <c r="AV48" i="29"/>
  <c r="AZ48" i="29" s="1"/>
  <c r="AU48" i="29"/>
  <c r="AV194" i="29"/>
  <c r="AZ194" i="29" s="1"/>
  <c r="AU194" i="29"/>
  <c r="BM203" i="29"/>
  <c r="BU203" i="29" s="1"/>
  <c r="BK203" i="29"/>
  <c r="AV10" i="29"/>
  <c r="AZ10" i="29" s="1"/>
  <c r="AU10" i="29"/>
  <c r="AV163" i="29"/>
  <c r="AZ163" i="29" s="1"/>
  <c r="AU163" i="29"/>
  <c r="BM109" i="29"/>
  <c r="BU109" i="29" s="1"/>
  <c r="BK109" i="29"/>
  <c r="BM133" i="29"/>
  <c r="BU133" i="29" s="1"/>
  <c r="BK133" i="29"/>
  <c r="AV147" i="29"/>
  <c r="AZ147" i="29" s="1"/>
  <c r="AU147" i="29"/>
  <c r="BM32" i="29"/>
  <c r="BU32" i="29" s="1"/>
  <c r="BK32" i="29"/>
  <c r="BK36" i="29"/>
  <c r="BM36" i="29"/>
  <c r="BU36" i="29" s="1"/>
  <c r="BM112" i="29"/>
  <c r="BU112" i="29" s="1"/>
  <c r="BK112" i="29"/>
  <c r="BK191" i="29"/>
  <c r="BM191" i="29"/>
  <c r="BU191" i="29" s="1"/>
  <c r="BM51" i="29"/>
  <c r="BU51" i="29" s="1"/>
  <c r="BK51" i="29"/>
  <c r="BM128" i="29"/>
  <c r="BU128" i="29" s="1"/>
  <c r="BK128" i="29"/>
  <c r="AV127" i="29"/>
  <c r="AZ127" i="29" s="1"/>
  <c r="AU127" i="29"/>
  <c r="BK114" i="29"/>
  <c r="BM114" i="29"/>
  <c r="BU114" i="29" s="1"/>
  <c r="AV144" i="29"/>
  <c r="AZ144" i="29" s="1"/>
  <c r="AU144" i="29"/>
  <c r="BM82" i="29"/>
  <c r="BU82" i="29" s="1"/>
  <c r="BK82" i="29"/>
  <c r="BM97" i="29"/>
  <c r="BU97" i="29" s="1"/>
  <c r="BK97" i="29"/>
  <c r="BM78" i="29"/>
  <c r="BU78" i="29" s="1"/>
  <c r="BK78" i="29"/>
  <c r="BM179" i="29"/>
  <c r="BU179" i="29" s="1"/>
  <c r="BK179" i="29"/>
  <c r="BM167" i="29"/>
  <c r="BU167" i="29" s="1"/>
  <c r="BK167" i="29"/>
  <c r="BM68" i="29"/>
  <c r="BU68" i="29" s="1"/>
  <c r="BK68" i="29"/>
  <c r="BM145" i="29"/>
  <c r="BU145" i="29" s="1"/>
  <c r="BK145" i="29"/>
  <c r="BM111" i="29"/>
  <c r="BU111" i="29" s="1"/>
  <c r="BK111" i="29"/>
  <c r="BM139" i="29"/>
  <c r="BU139" i="29" s="1"/>
  <c r="BK139" i="29"/>
  <c r="AU121" i="29"/>
  <c r="AV121" i="29"/>
  <c r="AZ121" i="29" s="1"/>
  <c r="BM80" i="29"/>
  <c r="BU80" i="29" s="1"/>
  <c r="BK80" i="29"/>
  <c r="BM9" i="29"/>
  <c r="BU9" i="29" s="1"/>
  <c r="BK9" i="29"/>
  <c r="BM152" i="29"/>
  <c r="BU152" i="29" s="1"/>
  <c r="BK152" i="29"/>
  <c r="AV59" i="29"/>
  <c r="AZ59" i="29" s="1"/>
  <c r="AU59" i="29"/>
  <c r="BK44" i="29"/>
  <c r="BM44" i="29"/>
  <c r="BU44" i="29" s="1"/>
  <c r="BM176" i="29"/>
  <c r="BU176" i="29" s="1"/>
  <c r="BK176" i="29"/>
  <c r="AV184" i="29"/>
  <c r="AZ184" i="29" s="1"/>
  <c r="AU184" i="29"/>
  <c r="AV130" i="29"/>
  <c r="AZ130" i="29" s="1"/>
  <c r="AU130" i="29"/>
  <c r="AU61" i="29"/>
  <c r="AV61" i="29"/>
  <c r="AZ61" i="29" s="1"/>
  <c r="AV5" i="29"/>
  <c r="AZ5" i="29" s="1"/>
  <c r="AU5" i="29"/>
  <c r="AU94" i="29"/>
  <c r="AV94" i="29"/>
  <c r="AZ94" i="29" s="1"/>
  <c r="AV107" i="29"/>
  <c r="AZ107" i="29" s="1"/>
  <c r="AU107" i="29"/>
  <c r="AV195" i="29"/>
  <c r="AZ195" i="29" s="1"/>
  <c r="AU195" i="29"/>
  <c r="AV63" i="29"/>
  <c r="AZ63" i="29" s="1"/>
  <c r="AU63" i="29"/>
  <c r="AU92" i="29"/>
  <c r="AV92" i="29"/>
  <c r="AZ92" i="29" s="1"/>
  <c r="BK127" i="29"/>
  <c r="BM127" i="29"/>
  <c r="BU127" i="29" s="1"/>
  <c r="AV67" i="29"/>
  <c r="AZ67" i="29" s="1"/>
  <c r="AU67" i="29"/>
  <c r="AV149" i="29"/>
  <c r="AZ149" i="29" s="1"/>
  <c r="AU149" i="29"/>
  <c r="AU188" i="29"/>
  <c r="AV188" i="29"/>
  <c r="AZ188" i="29" s="1"/>
  <c r="BM144" i="29"/>
  <c r="BU144" i="29" s="1"/>
  <c r="BK144" i="29"/>
  <c r="AV186" i="29"/>
  <c r="AZ186" i="29" s="1"/>
  <c r="AU186" i="29"/>
  <c r="AU177" i="29"/>
  <c r="AV177" i="29"/>
  <c r="AZ177" i="29" s="1"/>
  <c r="BM12" i="29"/>
  <c r="BU12" i="29" s="1"/>
  <c r="BK12" i="29"/>
  <c r="AV179" i="29"/>
  <c r="AZ179" i="29" s="1"/>
  <c r="AU179" i="29"/>
  <c r="AU167" i="29"/>
  <c r="AV167" i="29"/>
  <c r="AZ167" i="29" s="1"/>
  <c r="AU141" i="29"/>
  <c r="AV141" i="29"/>
  <c r="AZ141" i="29" s="1"/>
  <c r="AV20" i="29"/>
  <c r="AZ20" i="29" s="1"/>
  <c r="AU20" i="29"/>
  <c r="AU132" i="29"/>
  <c r="AV132" i="29"/>
  <c r="AZ132" i="29" s="1"/>
  <c r="AV111" i="29"/>
  <c r="AZ111" i="29" s="1"/>
  <c r="AU111" i="29"/>
  <c r="AU17" i="29"/>
  <c r="AV17" i="29"/>
  <c r="AZ17" i="29" s="1"/>
  <c r="AV30" i="29"/>
  <c r="AZ30" i="29" s="1"/>
  <c r="AU30" i="29"/>
  <c r="AV44" i="29"/>
  <c r="AZ44" i="29" s="1"/>
  <c r="AU44" i="29"/>
  <c r="AV168" i="29"/>
  <c r="AZ168" i="29" s="1"/>
  <c r="AU168" i="29"/>
  <c r="AV176" i="29"/>
  <c r="AZ176" i="29" s="1"/>
  <c r="AU176" i="29"/>
  <c r="AU105" i="29"/>
  <c r="AV105" i="29"/>
  <c r="AZ105" i="29" s="1"/>
  <c r="BM19" i="29"/>
  <c r="BU19" i="29" s="1"/>
  <c r="BK19" i="29"/>
  <c r="BK199" i="29"/>
  <c r="BM199" i="29"/>
  <c r="BU199" i="29" s="1"/>
  <c r="BM166" i="29"/>
  <c r="BU166" i="29" s="1"/>
  <c r="BK166" i="29"/>
  <c r="BM185" i="29"/>
  <c r="BU185" i="29" s="1"/>
  <c r="BK185" i="29"/>
  <c r="BM124" i="29"/>
  <c r="BU124" i="29" s="1"/>
  <c r="BK124" i="29"/>
  <c r="BK14" i="29"/>
  <c r="BM14" i="29"/>
  <c r="BU14" i="29" s="1"/>
  <c r="BM23" i="29"/>
  <c r="BU23" i="29" s="1"/>
  <c r="BK23" i="29"/>
  <c r="BM64" i="29"/>
  <c r="BU64" i="29" s="1"/>
  <c r="BK64" i="29"/>
  <c r="BM8" i="29"/>
  <c r="BU8" i="29" s="1"/>
  <c r="BK8" i="29"/>
  <c r="BM174" i="29"/>
  <c r="BU174" i="29" s="1"/>
  <c r="BK174" i="29"/>
  <c r="BM81" i="29"/>
  <c r="BU81" i="29" s="1"/>
  <c r="BK81" i="29"/>
  <c r="BM115" i="29"/>
  <c r="BU115" i="29" s="1"/>
  <c r="BK115" i="29"/>
  <c r="AU125" i="29"/>
  <c r="AV125" i="29"/>
  <c r="AZ125" i="29" s="1"/>
  <c r="BM155" i="29"/>
  <c r="BU155" i="29" s="1"/>
  <c r="BK155" i="29"/>
  <c r="AU143" i="29"/>
  <c r="AV143" i="29"/>
  <c r="AZ143" i="29" s="1"/>
  <c r="AV138" i="29"/>
  <c r="AZ138" i="29" s="1"/>
  <c r="AU138" i="29"/>
  <c r="BM93" i="29"/>
  <c r="BU93" i="29" s="1"/>
  <c r="BK93" i="29"/>
  <c r="BK116" i="29"/>
  <c r="BM116" i="29"/>
  <c r="BU116" i="29" s="1"/>
  <c r="AV71" i="29"/>
  <c r="AZ71" i="29" s="1"/>
  <c r="AU71" i="29"/>
  <c r="BK48" i="29"/>
  <c r="BM48" i="29"/>
  <c r="BU48" i="29" s="1"/>
  <c r="AU16" i="29"/>
  <c r="AV16" i="29"/>
  <c r="AZ16" i="29" s="1"/>
  <c r="BM162" i="29"/>
  <c r="BU162" i="29" s="1"/>
  <c r="BK162" i="29"/>
  <c r="BK194" i="29"/>
  <c r="BM194" i="29"/>
  <c r="BU194" i="29" s="1"/>
  <c r="AU133" i="29"/>
  <c r="AV133" i="29"/>
  <c r="AZ133" i="29" s="1"/>
  <c r="BM147" i="29"/>
  <c r="BU147" i="29" s="1"/>
  <c r="BK147" i="29"/>
  <c r="AU60" i="29"/>
  <c r="AV60" i="29"/>
  <c r="AZ60" i="29" s="1"/>
  <c r="BK57" i="29"/>
  <c r="BM57" i="29"/>
  <c r="BU57" i="29" s="1"/>
  <c r="BM140" i="29"/>
  <c r="BU140" i="29" s="1"/>
  <c r="BK140" i="29"/>
  <c r="BK31" i="29"/>
  <c r="BM31" i="29"/>
  <c r="BU31" i="29" s="1"/>
  <c r="AV19" i="29"/>
  <c r="AZ19" i="29" s="1"/>
  <c r="AU19" i="29"/>
  <c r="BM200" i="29"/>
  <c r="BU200" i="29" s="1"/>
  <c r="BK200" i="29"/>
  <c r="AV166" i="29"/>
  <c r="AZ166" i="29" s="1"/>
  <c r="AU166" i="29"/>
  <c r="AV65" i="29"/>
  <c r="AZ65" i="29" s="1"/>
  <c r="AU65" i="29"/>
  <c r="AU181" i="29"/>
  <c r="AV181" i="29"/>
  <c r="AZ181" i="29" s="1"/>
  <c r="AV159" i="29"/>
  <c r="AZ159" i="29" s="1"/>
  <c r="AU159" i="29"/>
  <c r="AU99" i="29"/>
  <c r="AV99" i="29"/>
  <c r="AZ99" i="29" s="1"/>
  <c r="AV100" i="29"/>
  <c r="AZ100" i="29" s="1"/>
  <c r="AU100" i="29"/>
  <c r="BK150" i="29"/>
  <c r="BM150" i="29"/>
  <c r="BU150" i="29" s="1"/>
  <c r="AV40" i="29"/>
  <c r="AZ40" i="29" s="1"/>
  <c r="AU40" i="29"/>
  <c r="AV170" i="29"/>
  <c r="AZ170" i="29" s="1"/>
  <c r="AU170" i="29"/>
  <c r="AV189" i="29"/>
  <c r="AZ189" i="29" s="1"/>
  <c r="AU189" i="29"/>
  <c r="AV120" i="29"/>
  <c r="AZ120" i="29" s="1"/>
  <c r="AU120" i="29"/>
  <c r="AV79" i="29"/>
  <c r="AZ79" i="29" s="1"/>
  <c r="AU79" i="29"/>
  <c r="AV162" i="29"/>
  <c r="AZ162" i="29" s="1"/>
  <c r="AU162" i="29"/>
  <c r="BM26" i="29"/>
  <c r="BU26" i="29" s="1"/>
  <c r="BK26" i="29"/>
  <c r="AV146" i="29"/>
  <c r="AZ146" i="29" s="1"/>
  <c r="AU146" i="29"/>
  <c r="AV37" i="29"/>
  <c r="AZ37" i="29" s="1"/>
  <c r="AU37" i="29"/>
  <c r="AV18" i="29"/>
  <c r="AZ18" i="29" s="1"/>
  <c r="AU18" i="29"/>
  <c r="AV74" i="29"/>
  <c r="AZ74" i="29" s="1"/>
  <c r="AU74" i="29"/>
  <c r="BM157" i="29"/>
  <c r="BU157" i="29" s="1"/>
  <c r="BK157" i="29"/>
  <c r="BM126" i="29"/>
  <c r="BU126" i="29" s="1"/>
  <c r="BK126" i="29"/>
  <c r="BM123" i="29"/>
  <c r="BU123" i="29" s="1"/>
  <c r="BK123" i="29"/>
  <c r="BM5" i="29"/>
  <c r="BU5" i="29" s="1"/>
  <c r="BK5" i="29"/>
  <c r="BK129" i="29"/>
  <c r="BM129" i="29"/>
  <c r="BU129" i="29" s="1"/>
  <c r="BM101" i="29"/>
  <c r="BU101" i="29" s="1"/>
  <c r="BK101" i="29"/>
  <c r="BM63" i="29"/>
  <c r="BU63" i="29" s="1"/>
  <c r="BK63" i="29"/>
  <c r="BM84" i="29"/>
  <c r="BU84" i="29" s="1"/>
  <c r="BK84" i="29"/>
  <c r="BM55" i="29"/>
  <c r="BU55" i="29" s="1"/>
  <c r="BK55" i="29"/>
  <c r="AV106" i="29"/>
  <c r="AZ106" i="29" s="1"/>
  <c r="AU106" i="29"/>
  <c r="AV196" i="29"/>
  <c r="AZ196" i="29" s="1"/>
  <c r="AU196" i="29"/>
  <c r="AU104" i="29"/>
  <c r="AV104" i="29"/>
  <c r="AZ104" i="29" s="1"/>
  <c r="BM33" i="29"/>
  <c r="BU33" i="29" s="1"/>
  <c r="BK33" i="29"/>
  <c r="BM72" i="29"/>
  <c r="BU72" i="29" s="1"/>
  <c r="BK72" i="29"/>
  <c r="AV12" i="29"/>
  <c r="AZ12" i="29" s="1"/>
  <c r="AU12" i="29"/>
  <c r="BK173" i="29"/>
  <c r="BM173" i="29"/>
  <c r="BU173" i="29" s="1"/>
  <c r="BK141" i="29"/>
  <c r="BM141" i="29"/>
  <c r="BU141" i="29" s="1"/>
  <c r="BM118" i="29"/>
  <c r="BU118" i="29" s="1"/>
  <c r="BK118" i="29"/>
  <c r="BM132" i="29"/>
  <c r="BU132" i="29" s="1"/>
  <c r="BK132" i="29"/>
  <c r="BM30" i="29"/>
  <c r="BU30" i="29" s="1"/>
  <c r="BK30" i="29"/>
  <c r="BM95" i="29"/>
  <c r="BU95" i="29" s="1"/>
  <c r="BK95" i="29"/>
  <c r="BM169" i="29"/>
  <c r="BU169" i="29" s="1"/>
  <c r="BK169" i="29"/>
  <c r="BM168" i="29"/>
  <c r="BU168" i="29" s="1"/>
  <c r="BK168" i="29"/>
  <c r="AV53" i="29"/>
  <c r="AZ53" i="29" s="1"/>
  <c r="AU53" i="29"/>
  <c r="AU157" i="29"/>
  <c r="AV157" i="29"/>
  <c r="AZ157" i="29" s="1"/>
  <c r="AU123" i="29"/>
  <c r="AV123" i="29"/>
  <c r="AZ123" i="29" s="1"/>
  <c r="AU36" i="29"/>
  <c r="AV36" i="29"/>
  <c r="AZ36" i="29" s="1"/>
  <c r="AV4" i="29"/>
  <c r="AZ4" i="29" s="1"/>
  <c r="AU4" i="29"/>
  <c r="BM49" i="29"/>
  <c r="BU49" i="29" s="1"/>
  <c r="BK49" i="29"/>
  <c r="AV75" i="29"/>
  <c r="AZ75" i="29" s="1"/>
  <c r="AU75" i="29"/>
  <c r="BM164" i="29"/>
  <c r="BU164" i="29" s="1"/>
  <c r="BK164" i="29"/>
  <c r="BM85" i="29"/>
  <c r="BU85" i="29" s="1"/>
  <c r="BK85" i="29"/>
  <c r="AV51" i="29"/>
  <c r="AZ51" i="29" s="1"/>
  <c r="AU51" i="29"/>
  <c r="AU161" i="29"/>
  <c r="AV161" i="29"/>
  <c r="AZ161" i="29" s="1"/>
  <c r="AU90" i="29"/>
  <c r="AV90" i="29"/>
  <c r="AZ90" i="29" s="1"/>
  <c r="AV183" i="29"/>
  <c r="AZ183" i="29" s="1"/>
  <c r="AU183" i="29"/>
  <c r="BM104" i="29"/>
  <c r="BU104" i="29" s="1"/>
  <c r="BK104" i="29"/>
  <c r="AV91" i="29"/>
  <c r="AZ91" i="29" s="1"/>
  <c r="AU91" i="29"/>
  <c r="AV33" i="29"/>
  <c r="AZ33" i="29" s="1"/>
  <c r="AU33" i="29"/>
  <c r="AV87" i="29"/>
  <c r="AZ87" i="29" s="1"/>
  <c r="AU87" i="29"/>
  <c r="AU153" i="29"/>
  <c r="AV153" i="29"/>
  <c r="AZ153" i="29" s="1"/>
  <c r="BM6" i="29"/>
  <c r="BU6" i="29" s="1"/>
  <c r="BK6" i="29"/>
  <c r="BK190" i="29"/>
  <c r="BM190" i="29"/>
  <c r="BU190" i="29" s="1"/>
  <c r="AV68" i="29"/>
  <c r="AZ68" i="29" s="1"/>
  <c r="AU68" i="29"/>
  <c r="AV118" i="29"/>
  <c r="AZ118" i="29" s="1"/>
  <c r="AU118" i="29"/>
  <c r="AV139" i="29"/>
  <c r="AZ139" i="29" s="1"/>
  <c r="AU139" i="29"/>
  <c r="BM201" i="29"/>
  <c r="BU201" i="29" s="1"/>
  <c r="BK201" i="29"/>
  <c r="BM165" i="29"/>
  <c r="BU165" i="29" s="1"/>
  <c r="BK165" i="29"/>
  <c r="BM121" i="29"/>
  <c r="BU121" i="29" s="1"/>
  <c r="BK121" i="29"/>
  <c r="AV80" i="29"/>
  <c r="AZ80" i="29" s="1"/>
  <c r="AU80" i="29"/>
  <c r="BM77" i="29"/>
  <c r="BU77" i="29" s="1"/>
  <c r="BK77" i="29"/>
  <c r="AV180" i="29"/>
  <c r="AZ180" i="29" s="1"/>
  <c r="AU180" i="29"/>
  <c r="AV200" i="29"/>
  <c r="AZ200" i="29" s="1"/>
  <c r="AU200" i="29"/>
  <c r="BM13" i="29"/>
  <c r="BU13" i="29" s="1"/>
  <c r="BK13" i="29"/>
  <c r="BM65" i="29"/>
  <c r="BU65" i="29" s="1"/>
  <c r="BK65" i="29"/>
  <c r="BM158" i="29"/>
  <c r="BU158" i="29" s="1"/>
  <c r="BK158" i="29"/>
  <c r="BM11" i="29"/>
  <c r="BU11" i="29" s="1"/>
  <c r="BK11" i="29"/>
  <c r="BM96" i="29"/>
  <c r="BU96" i="29" s="1"/>
  <c r="BK96" i="29"/>
  <c r="BM69" i="29"/>
  <c r="BU69" i="29" s="1"/>
  <c r="BK69" i="29"/>
  <c r="BM159" i="29"/>
  <c r="BU159" i="29" s="1"/>
  <c r="BK159" i="29"/>
  <c r="BK27" i="29"/>
  <c r="BM27" i="29"/>
  <c r="BU27" i="29" s="1"/>
  <c r="AU108" i="29"/>
  <c r="AV108" i="29"/>
  <c r="AZ108" i="29" s="1"/>
  <c r="BK148" i="29"/>
  <c r="BM148" i="29"/>
  <c r="BU148" i="29" s="1"/>
  <c r="BM99" i="29"/>
  <c r="BU99" i="29" s="1"/>
  <c r="BK99" i="29"/>
  <c r="AV135" i="29"/>
  <c r="AZ135" i="29" s="1"/>
  <c r="AU135" i="29"/>
  <c r="AV171" i="29"/>
  <c r="AZ171" i="29" s="1"/>
  <c r="AU171" i="29"/>
  <c r="BM88" i="29"/>
  <c r="BU88" i="29" s="1"/>
  <c r="BK88" i="29"/>
  <c r="BM189" i="29"/>
  <c r="BU189" i="29" s="1"/>
  <c r="BK189" i="29"/>
  <c r="BK50" i="29"/>
  <c r="BM50" i="29"/>
  <c r="BU50" i="29" s="1"/>
  <c r="AV109" i="29"/>
  <c r="AZ109" i="29" s="1"/>
  <c r="AU109" i="29"/>
  <c r="BM52" i="29"/>
  <c r="BU52" i="29" s="1"/>
  <c r="BK52" i="29"/>
  <c r="AV197" i="29"/>
  <c r="AZ197" i="29" s="1"/>
  <c r="AU197" i="29"/>
  <c r="BK7" i="29"/>
  <c r="BM7" i="29"/>
  <c r="BU7" i="29" s="1"/>
  <c r="AV13" i="29"/>
  <c r="AZ13" i="29" s="1"/>
  <c r="AU13" i="29"/>
  <c r="AV11" i="29"/>
  <c r="AZ11" i="29" s="1"/>
  <c r="AU11" i="29"/>
  <c r="BM46" i="29"/>
  <c r="BU46" i="29" s="1"/>
  <c r="BK46" i="29"/>
  <c r="AV96" i="29"/>
  <c r="AZ96" i="29" s="1"/>
  <c r="AU96" i="29"/>
  <c r="AV23" i="29"/>
  <c r="AZ23" i="29" s="1"/>
  <c r="AU23" i="29"/>
  <c r="BM42" i="29"/>
  <c r="BU42" i="29" s="1"/>
  <c r="BK42" i="29"/>
  <c r="AV8" i="29"/>
  <c r="AZ8" i="29" s="1"/>
  <c r="AU8" i="29"/>
  <c r="AU81" i="29"/>
  <c r="AV81" i="29"/>
  <c r="AZ81" i="29" s="1"/>
  <c r="AV148" i="29"/>
  <c r="AZ148" i="29" s="1"/>
  <c r="AU148" i="29"/>
  <c r="AV175" i="29"/>
  <c r="AZ175" i="29" s="1"/>
  <c r="AU175" i="29"/>
  <c r="AV115" i="29"/>
  <c r="AZ115" i="29" s="1"/>
  <c r="AU115" i="29"/>
  <c r="AV41" i="29"/>
  <c r="AZ41" i="29" s="1"/>
  <c r="AU41" i="29"/>
  <c r="AV155" i="29"/>
  <c r="AZ155" i="29" s="1"/>
  <c r="AU155" i="29"/>
  <c r="BM62" i="29"/>
  <c r="BU62" i="29" s="1"/>
  <c r="BK62" i="29"/>
  <c r="BK143" i="29"/>
  <c r="BM143" i="29"/>
  <c r="BU143" i="29" s="1"/>
  <c r="BM21" i="29"/>
  <c r="BU21" i="29" s="1"/>
  <c r="BK21" i="29"/>
  <c r="AV54" i="29"/>
  <c r="AZ54" i="29" s="1"/>
  <c r="AU54" i="29"/>
  <c r="BK98" i="29"/>
  <c r="BM98" i="29"/>
  <c r="BU98" i="29" s="1"/>
  <c r="BK138" i="29"/>
  <c r="BM138" i="29"/>
  <c r="BU138" i="29" s="1"/>
  <c r="AU93" i="29"/>
  <c r="AV93" i="29"/>
  <c r="AZ93" i="29" s="1"/>
  <c r="BM198" i="29"/>
  <c r="BU198" i="29" s="1"/>
  <c r="BK198" i="29"/>
  <c r="BM45" i="29"/>
  <c r="BU45" i="29" s="1"/>
  <c r="BK45" i="29"/>
  <c r="AV187" i="29"/>
  <c r="AZ187" i="29" s="1"/>
  <c r="AU187" i="29"/>
  <c r="BM16" i="29"/>
  <c r="BU16" i="29" s="1"/>
  <c r="BK16" i="29"/>
  <c r="AU29" i="29"/>
  <c r="AV29" i="29"/>
  <c r="AZ29" i="29" s="1"/>
  <c r="AV50" i="29"/>
  <c r="AZ50" i="29" s="1"/>
  <c r="AU50" i="29"/>
  <c r="AU70" i="29"/>
  <c r="AV70" i="29"/>
  <c r="AZ70" i="29" s="1"/>
  <c r="BM61" i="29"/>
  <c r="BU61" i="29" s="1"/>
  <c r="BK61" i="29"/>
  <c r="BM156" i="29"/>
  <c r="BU156" i="29" s="1"/>
  <c r="BK156" i="29"/>
  <c r="BM4" i="29"/>
  <c r="BU4" i="29" s="1"/>
  <c r="BK4" i="29"/>
  <c r="BM83" i="29"/>
  <c r="BU83" i="29" s="1"/>
  <c r="BK83" i="29"/>
  <c r="BM75" i="29"/>
  <c r="BU75" i="29" s="1"/>
  <c r="BK75" i="29"/>
  <c r="BK178" i="29"/>
  <c r="BM178" i="29"/>
  <c r="BU178" i="29" s="1"/>
  <c r="AU85" i="29"/>
  <c r="AV85" i="29"/>
  <c r="AZ85" i="29" s="1"/>
  <c r="BK73" i="29"/>
  <c r="BM73" i="29"/>
  <c r="BU73" i="29" s="1"/>
  <c r="AU182" i="29"/>
  <c r="AV182" i="29"/>
  <c r="AZ182" i="29" s="1"/>
  <c r="BK160" i="29"/>
  <c r="BM160" i="29"/>
  <c r="BU160" i="29" s="1"/>
  <c r="BM47" i="29"/>
  <c r="BU47" i="29" s="1"/>
  <c r="BK47" i="29"/>
  <c r="BM67" i="29"/>
  <c r="BU67" i="29" s="1"/>
  <c r="BK67" i="29"/>
  <c r="BM149" i="29"/>
  <c r="BU149" i="29" s="1"/>
  <c r="BK149" i="29"/>
  <c r="BK192" i="29"/>
  <c r="BM192" i="29"/>
  <c r="BU192" i="29" s="1"/>
  <c r="BM183" i="29"/>
  <c r="BU183" i="29" s="1"/>
  <c r="BK183" i="29"/>
  <c r="BM66" i="29"/>
  <c r="BU66" i="29" s="1"/>
  <c r="BK66" i="29"/>
  <c r="BM91" i="29"/>
  <c r="BU91" i="29" s="1"/>
  <c r="BK91" i="29"/>
  <c r="BM43" i="29"/>
  <c r="BU43" i="29" s="1"/>
  <c r="BK43" i="29"/>
  <c r="BK87" i="29"/>
  <c r="BM87" i="29"/>
  <c r="BU87" i="29" s="1"/>
  <c r="AV190" i="29"/>
  <c r="AZ190" i="29" s="1"/>
  <c r="AU190" i="29"/>
  <c r="BK20" i="29"/>
  <c r="BM20" i="29"/>
  <c r="BU20" i="29" s="1"/>
  <c r="AU165" i="29"/>
  <c r="AV165" i="29"/>
  <c r="AZ165" i="29" s="1"/>
  <c r="BM136" i="29"/>
  <c r="BU136" i="29" s="1"/>
  <c r="BK136" i="29"/>
  <c r="BM180" i="29"/>
  <c r="BU180" i="29" s="1"/>
  <c r="BK180" i="29"/>
  <c r="AV131" i="29"/>
  <c r="AZ131" i="29" s="1"/>
  <c r="AU131" i="29"/>
  <c r="AV112" i="29"/>
  <c r="AZ112" i="29" s="1"/>
  <c r="AU112" i="29"/>
  <c r="AV83" i="29"/>
  <c r="AZ83" i="29" s="1"/>
  <c r="AU83" i="29"/>
  <c r="BK137" i="29"/>
  <c r="BM137" i="29"/>
  <c r="BU137" i="29" s="1"/>
  <c r="AU129" i="29"/>
  <c r="AV129" i="29"/>
  <c r="AZ129" i="29" s="1"/>
  <c r="AU101" i="29"/>
  <c r="AV101" i="29"/>
  <c r="AZ101" i="29" s="1"/>
  <c r="AU160" i="29"/>
  <c r="AV160" i="29"/>
  <c r="AZ160" i="29" s="1"/>
  <c r="AV128" i="29"/>
  <c r="AZ128" i="29" s="1"/>
  <c r="AU128" i="29"/>
  <c r="AV47" i="29"/>
  <c r="AZ47" i="29" s="1"/>
  <c r="AU47" i="29"/>
  <c r="AU114" i="29"/>
  <c r="AV114" i="29"/>
  <c r="AZ114" i="29" s="1"/>
  <c r="AV55" i="29"/>
  <c r="AZ55" i="29" s="1"/>
  <c r="AU55" i="29"/>
  <c r="AV192" i="29"/>
  <c r="AZ192" i="29" s="1"/>
  <c r="AU192" i="29"/>
  <c r="AU89" i="29"/>
  <c r="AV89" i="29"/>
  <c r="AZ89" i="29" s="1"/>
  <c r="BM106" i="29"/>
  <c r="BU106" i="29" s="1"/>
  <c r="BK106" i="29"/>
  <c r="AV151" i="29"/>
  <c r="AZ151" i="29" s="1"/>
  <c r="AU151" i="29"/>
  <c r="BM196" i="29"/>
  <c r="BU196" i="29" s="1"/>
  <c r="BK196" i="29"/>
  <c r="AV78" i="29"/>
  <c r="AZ78" i="29" s="1"/>
  <c r="AU78" i="29"/>
  <c r="AV173" i="29"/>
  <c r="AZ173" i="29" s="1"/>
  <c r="AU173" i="29"/>
  <c r="AV110" i="29"/>
  <c r="AZ110" i="29" s="1"/>
  <c r="AU110" i="29"/>
  <c r="AU145" i="29"/>
  <c r="AV145" i="29"/>
  <c r="AZ145" i="29" s="1"/>
  <c r="AV122" i="29"/>
  <c r="AZ122" i="29" s="1"/>
  <c r="AU122" i="29"/>
  <c r="AU9" i="29"/>
  <c r="AV9" i="29"/>
  <c r="AZ9" i="29" s="1"/>
  <c r="AV152" i="29"/>
  <c r="AZ152" i="29" s="1"/>
  <c r="AU152" i="29"/>
  <c r="AU169" i="29"/>
  <c r="AV169" i="29"/>
  <c r="AZ169" i="29" s="1"/>
  <c r="BM184" i="29"/>
  <c r="BU184" i="29" s="1"/>
  <c r="BK184" i="29"/>
  <c r="BK130" i="29"/>
  <c r="BM130" i="29"/>
  <c r="BU130" i="29" s="1"/>
  <c r="BM197" i="29"/>
  <c r="BU197" i="29" s="1"/>
  <c r="BK197" i="29"/>
  <c r="AV140" i="29"/>
  <c r="AZ140" i="29" s="1"/>
  <c r="AU140" i="29"/>
  <c r="AU31" i="29"/>
  <c r="AV31" i="29"/>
  <c r="AZ31" i="29" s="1"/>
  <c r="AV7" i="29"/>
  <c r="AZ7" i="29" s="1"/>
  <c r="AU7" i="29"/>
  <c r="BM86" i="29"/>
  <c r="BU86" i="29" s="1"/>
  <c r="BK86" i="29"/>
  <c r="BK117" i="29"/>
  <c r="BM117" i="29"/>
  <c r="BU117" i="29" s="1"/>
  <c r="BM24" i="29"/>
  <c r="BU24" i="29" s="1"/>
  <c r="BK24" i="29"/>
  <c r="AV46" i="29"/>
  <c r="AZ46" i="29" s="1"/>
  <c r="AU46" i="29"/>
  <c r="BM181" i="29"/>
  <c r="BU181" i="29" s="1"/>
  <c r="BK181" i="29"/>
  <c r="AU142" i="29"/>
  <c r="AV142" i="29"/>
  <c r="AZ142" i="29" s="1"/>
  <c r="AU102" i="29"/>
  <c r="AV102" i="29"/>
  <c r="AZ102" i="29" s="1"/>
  <c r="BK15" i="29"/>
  <c r="BM15" i="29"/>
  <c r="BU15" i="29" s="1"/>
  <c r="BM41" i="29"/>
  <c r="BU41" i="29" s="1"/>
  <c r="BK41" i="29"/>
  <c r="AU28" i="29"/>
  <c r="AV28" i="29"/>
  <c r="AZ28" i="29" s="1"/>
  <c r="AV35" i="29"/>
  <c r="AZ35" i="29" s="1"/>
  <c r="AU35" i="29"/>
  <c r="AV56" i="29"/>
  <c r="AZ56" i="29" s="1"/>
  <c r="AU56" i="29"/>
  <c r="BK54" i="29"/>
  <c r="BM54" i="29"/>
  <c r="BU54" i="29" s="1"/>
  <c r="AV134" i="29"/>
  <c r="AZ134" i="29" s="1"/>
  <c r="AU134" i="29"/>
  <c r="BM22" i="29"/>
  <c r="BU22" i="29" s="1"/>
  <c r="BK22" i="29"/>
  <c r="AV150" i="29"/>
  <c r="AZ150" i="29" s="1"/>
  <c r="AU150" i="29"/>
  <c r="BM40" i="29"/>
  <c r="BU40" i="29" s="1"/>
  <c r="BK40" i="29"/>
  <c r="AV45" i="29"/>
  <c r="AZ45" i="29" s="1"/>
  <c r="AU45" i="29"/>
  <c r="BM120" i="29"/>
  <c r="BU120" i="29" s="1"/>
  <c r="BK120" i="29"/>
  <c r="BM76" i="29"/>
  <c r="BU76" i="29" s="1"/>
  <c r="BK76" i="29"/>
  <c r="AU113" i="29"/>
  <c r="AV113" i="29"/>
  <c r="AZ113" i="29" s="1"/>
  <c r="AV154" i="29"/>
  <c r="AZ154" i="29" s="1"/>
  <c r="AU154" i="29"/>
  <c r="AV172" i="29"/>
  <c r="AZ172" i="29" s="1"/>
  <c r="AU172" i="29"/>
  <c r="BK79" i="29"/>
  <c r="BM79" i="29"/>
  <c r="BU79" i="29" s="1"/>
  <c r="AV25" i="29"/>
  <c r="AZ25" i="29" s="1"/>
  <c r="AU25" i="29"/>
  <c r="BM39" i="29"/>
  <c r="BU39" i="29" s="1"/>
  <c r="BK39" i="29"/>
  <c r="BM29" i="29"/>
  <c r="BU29" i="29" s="1"/>
  <c r="BK29" i="29"/>
  <c r="BM70" i="29"/>
  <c r="BU70" i="29" s="1"/>
  <c r="BK70" i="29"/>
  <c r="AV203" i="29"/>
  <c r="AZ203" i="29" s="1"/>
  <c r="AU203" i="29"/>
  <c r="AV26" i="29"/>
  <c r="AZ26" i="29" s="1"/>
  <c r="AU26" i="29"/>
  <c r="AU199" i="29"/>
  <c r="AV199" i="29"/>
  <c r="AZ199" i="29" s="1"/>
  <c r="AV185" i="29"/>
  <c r="AZ185" i="29" s="1"/>
  <c r="AU185" i="29"/>
  <c r="AV124" i="29"/>
  <c r="AZ124" i="29" s="1"/>
  <c r="AU124" i="29"/>
  <c r="AU117" i="29"/>
  <c r="AV117" i="29"/>
  <c r="AZ117" i="29" s="1"/>
  <c r="AU174" i="29"/>
  <c r="AV174" i="29"/>
  <c r="AZ174" i="29" s="1"/>
  <c r="BM102" i="29"/>
  <c r="BU102" i="29" s="1"/>
  <c r="BK102" i="29"/>
  <c r="BK125" i="29"/>
  <c r="BM125" i="29"/>
  <c r="BU125" i="29" s="1"/>
  <c r="AU38" i="29"/>
  <c r="AV38" i="29"/>
  <c r="AZ38" i="29" s="1"/>
  <c r="BK134" i="29"/>
  <c r="BM134" i="29"/>
  <c r="BU134" i="29" s="1"/>
  <c r="AV116" i="29"/>
  <c r="AZ116" i="29" s="1"/>
  <c r="AU116" i="29"/>
  <c r="F2" i="36"/>
  <c r="C2" i="39" s="1"/>
  <c r="BU2" i="40"/>
  <c r="BW2" i="40" s="1"/>
  <c r="AV76" i="29"/>
  <c r="AZ76" i="29" s="1"/>
  <c r="AU76" i="29"/>
  <c r="BM172" i="29"/>
  <c r="BU172" i="29" s="1"/>
  <c r="BK172" i="29"/>
  <c r="BM25" i="29"/>
  <c r="BU25" i="29" s="1"/>
  <c r="BK25" i="29"/>
  <c r="AU39" i="29"/>
  <c r="AV39" i="29"/>
  <c r="AZ39" i="29" s="1"/>
  <c r="AU202" i="29"/>
  <c r="AV202" i="29"/>
  <c r="AZ202" i="29" s="1"/>
  <c r="AU52" i="29"/>
  <c r="AV52" i="29"/>
  <c r="AZ52" i="29" s="1"/>
  <c r="BM131" i="29"/>
  <c r="BU131" i="29" s="1"/>
  <c r="BK131" i="29"/>
  <c r="BK94" i="29"/>
  <c r="BM94" i="29"/>
  <c r="BU94" i="29" s="1"/>
  <c r="AU49" i="29"/>
  <c r="AV49" i="29"/>
  <c r="AZ49" i="29" s="1"/>
  <c r="AU137" i="29"/>
  <c r="AV137" i="29"/>
  <c r="AZ137" i="29" s="1"/>
  <c r="BM107" i="29"/>
  <c r="BU107" i="29" s="1"/>
  <c r="BK107" i="29"/>
  <c r="AU164" i="29"/>
  <c r="AV164" i="29"/>
  <c r="AZ164" i="29" s="1"/>
  <c r="BK195" i="29"/>
  <c r="BM195" i="29"/>
  <c r="BU195" i="29" s="1"/>
  <c r="BM92" i="29"/>
  <c r="BU92" i="29" s="1"/>
  <c r="BK92" i="29"/>
  <c r="BM188" i="29"/>
  <c r="BU188" i="29" s="1"/>
  <c r="BK188" i="29"/>
  <c r="BM89" i="29"/>
  <c r="BU89" i="29" s="1"/>
  <c r="BK89" i="29"/>
  <c r="BK161" i="29"/>
  <c r="BM161" i="29"/>
  <c r="BU161" i="29" s="1"/>
  <c r="BM151" i="29"/>
  <c r="BU151" i="29" s="1"/>
  <c r="BK151" i="29"/>
  <c r="BM90" i="29"/>
  <c r="BU90" i="29" s="1"/>
  <c r="BK90" i="29"/>
  <c r="BM186" i="29"/>
  <c r="BU186" i="29" s="1"/>
  <c r="BK186" i="29"/>
  <c r="BM193" i="29"/>
  <c r="BU193" i="29" s="1"/>
  <c r="BK193" i="29"/>
  <c r="BM177" i="29"/>
  <c r="BU177" i="29" s="1"/>
  <c r="BK177" i="29"/>
  <c r="BM153" i="29"/>
  <c r="BU153" i="29" s="1"/>
  <c r="BK153" i="29"/>
  <c r="AV6" i="29"/>
  <c r="AZ6" i="29" s="1"/>
  <c r="AU6" i="29"/>
  <c r="BM110" i="29"/>
  <c r="BU110" i="29" s="1"/>
  <c r="BK110" i="29"/>
  <c r="BM122" i="29"/>
  <c r="BU122" i="29" s="1"/>
  <c r="BK122" i="29"/>
  <c r="BM17" i="29"/>
  <c r="BU17" i="29" s="1"/>
  <c r="BK17" i="29"/>
  <c r="AV201" i="29"/>
  <c r="AZ201" i="29" s="1"/>
  <c r="AU201" i="29"/>
  <c r="AU77" i="29"/>
  <c r="AV77" i="29"/>
  <c r="AZ77" i="29" s="1"/>
  <c r="AU126" i="29"/>
  <c r="AV126" i="29"/>
  <c r="AZ126" i="29" s="1"/>
  <c r="AV32" i="29"/>
  <c r="AZ32" i="29" s="1"/>
  <c r="AU32" i="29"/>
  <c r="AU156" i="29"/>
  <c r="AV156" i="29"/>
  <c r="AZ156" i="29" s="1"/>
  <c r="AV178" i="29"/>
  <c r="AZ178" i="29" s="1"/>
  <c r="AU178" i="29"/>
  <c r="AV191" i="29"/>
  <c r="AZ191" i="29" s="1"/>
  <c r="AU191" i="29"/>
  <c r="AU73" i="29"/>
  <c r="AV73" i="29"/>
  <c r="AZ73" i="29" s="1"/>
  <c r="BM182" i="29"/>
  <c r="BU182" i="29" s="1"/>
  <c r="BK182" i="29"/>
  <c r="AV84" i="29"/>
  <c r="AZ84" i="29" s="1"/>
  <c r="AU84" i="29"/>
  <c r="AV82" i="29"/>
  <c r="AZ82" i="29" s="1"/>
  <c r="AU82" i="29"/>
  <c r="AV97" i="29"/>
  <c r="AZ97" i="29" s="1"/>
  <c r="AU97" i="29"/>
  <c r="AU193" i="29"/>
  <c r="AV193" i="29"/>
  <c r="AZ193" i="29" s="1"/>
  <c r="AV66" i="29"/>
  <c r="AZ66" i="29" s="1"/>
  <c r="AU66" i="29"/>
  <c r="AU43" i="29"/>
  <c r="AV43" i="29"/>
  <c r="AZ43" i="29" s="1"/>
  <c r="AV72" i="29"/>
  <c r="AZ72" i="29" s="1"/>
  <c r="AU72" i="29"/>
  <c r="AU95" i="29"/>
  <c r="AV95" i="29"/>
  <c r="AZ95" i="29" s="1"/>
  <c r="AV136" i="29"/>
  <c r="AZ136" i="29" s="1"/>
  <c r="AU136" i="29"/>
  <c r="BM59" i="29"/>
  <c r="BU59" i="29" s="1"/>
  <c r="BK59" i="29"/>
  <c r="BM53" i="29"/>
  <c r="BU53" i="29" s="1"/>
  <c r="BK53" i="29"/>
  <c r="V205" i="20" l="1"/>
  <c r="V204" i="20"/>
  <c r="BA136" i="29"/>
  <c r="BB136" i="29" s="1"/>
  <c r="Q135" i="19" s="1"/>
  <c r="T134" i="20" s="1"/>
  <c r="V134" i="20" s="1"/>
  <c r="BA66" i="29"/>
  <c r="BB66" i="29" s="1"/>
  <c r="Q65" i="19" s="1"/>
  <c r="T64" i="20" s="1"/>
  <c r="V64" i="20" s="1"/>
  <c r="BA84" i="29"/>
  <c r="BB84" i="29" s="1"/>
  <c r="Q83" i="19" s="1"/>
  <c r="T82" i="20" s="1"/>
  <c r="V82" i="20" s="1"/>
  <c r="BA178" i="29"/>
  <c r="BB178" i="29" s="1"/>
  <c r="Q177" i="19" s="1"/>
  <c r="T176" i="20" s="1"/>
  <c r="V176" i="20" s="1"/>
  <c r="BA116" i="29"/>
  <c r="BB116" i="29" s="1"/>
  <c r="Q115" i="19" s="1"/>
  <c r="T114" i="20" s="1"/>
  <c r="V114" i="20" s="1"/>
  <c r="BA26" i="29"/>
  <c r="BB26" i="29" s="1"/>
  <c r="Q25" i="19" s="1"/>
  <c r="T24" i="20" s="1"/>
  <c r="V24" i="20" s="1"/>
  <c r="BA154" i="29"/>
  <c r="BB154" i="29" s="1"/>
  <c r="Q153" i="19" s="1"/>
  <c r="T152" i="20" s="1"/>
  <c r="V152" i="20" s="1"/>
  <c r="BA45" i="29"/>
  <c r="BB45" i="29" s="1"/>
  <c r="Q44" i="19" s="1"/>
  <c r="T43" i="20" s="1"/>
  <c r="V43" i="20" s="1"/>
  <c r="BA150" i="29"/>
  <c r="BB150" i="29" s="1"/>
  <c r="Q149" i="19" s="1"/>
  <c r="T148" i="20" s="1"/>
  <c r="V148" i="20" s="1"/>
  <c r="BA134" i="29"/>
  <c r="BB134" i="29" s="1"/>
  <c r="Q133" i="19" s="1"/>
  <c r="T132" i="20" s="1"/>
  <c r="V132" i="20" s="1"/>
  <c r="BA56" i="29"/>
  <c r="BB56" i="29" s="1"/>
  <c r="Q55" i="19" s="1"/>
  <c r="T54" i="20" s="1"/>
  <c r="V54" i="20" s="1"/>
  <c r="BA46" i="29"/>
  <c r="BB46" i="29" s="1"/>
  <c r="Q45" i="19" s="1"/>
  <c r="T44" i="20" s="1"/>
  <c r="V44" i="20" s="1"/>
  <c r="BA7" i="29"/>
  <c r="BB7" i="29" s="1"/>
  <c r="Q6" i="19" s="1"/>
  <c r="T5" i="20" s="1"/>
  <c r="V5" i="20" s="1"/>
  <c r="BA140" i="29"/>
  <c r="BB140" i="29" s="1"/>
  <c r="Q139" i="19" s="1"/>
  <c r="T138" i="20" s="1"/>
  <c r="V138" i="20" s="1"/>
  <c r="BA173" i="29"/>
  <c r="BB173" i="29" s="1"/>
  <c r="Q172" i="19" s="1"/>
  <c r="T171" i="20" s="1"/>
  <c r="V171" i="20" s="1"/>
  <c r="BA192" i="29"/>
  <c r="BB192" i="29" s="1"/>
  <c r="Q191" i="19" s="1"/>
  <c r="T190" i="20" s="1"/>
  <c r="V190" i="20" s="1"/>
  <c r="BA128" i="29"/>
  <c r="BB128" i="29" s="1"/>
  <c r="Q127" i="19" s="1"/>
  <c r="T126" i="20" s="1"/>
  <c r="V126" i="20" s="1"/>
  <c r="BA112" i="29"/>
  <c r="BB112" i="29" s="1"/>
  <c r="Q111" i="19" s="1"/>
  <c r="T110" i="20" s="1"/>
  <c r="V110" i="20" s="1"/>
  <c r="BA190" i="29"/>
  <c r="BB190" i="29" s="1"/>
  <c r="Q189" i="19" s="1"/>
  <c r="T188" i="20" s="1"/>
  <c r="V188" i="20" s="1"/>
  <c r="BA187" i="29"/>
  <c r="BB187" i="29" s="1"/>
  <c r="Q186" i="19" s="1"/>
  <c r="T185" i="20" s="1"/>
  <c r="V185" i="20" s="1"/>
  <c r="BA54" i="29"/>
  <c r="BB54" i="29" s="1"/>
  <c r="Q53" i="19" s="1"/>
  <c r="T52" i="20" s="1"/>
  <c r="V52" i="20" s="1"/>
  <c r="BA155" i="29"/>
  <c r="BB155" i="29" s="1"/>
  <c r="Q154" i="19" s="1"/>
  <c r="T153" i="20" s="1"/>
  <c r="V153" i="20" s="1"/>
  <c r="BA115" i="29"/>
  <c r="BB115" i="29" s="1"/>
  <c r="Q114" i="19" s="1"/>
  <c r="T113" i="20" s="1"/>
  <c r="V113" i="20" s="1"/>
  <c r="BA148" i="29"/>
  <c r="BB148" i="29" s="1"/>
  <c r="Q147" i="19" s="1"/>
  <c r="T146" i="20" s="1"/>
  <c r="V146" i="20" s="1"/>
  <c r="BA8" i="29"/>
  <c r="BB8" i="29" s="1"/>
  <c r="Q7" i="19" s="1"/>
  <c r="T6" i="20" s="1"/>
  <c r="V6" i="20" s="1"/>
  <c r="BA23" i="29"/>
  <c r="BB23" i="29" s="1"/>
  <c r="Q22" i="19" s="1"/>
  <c r="T21" i="20" s="1"/>
  <c r="V21" i="20" s="1"/>
  <c r="BA13" i="29"/>
  <c r="BB13" i="29" s="1"/>
  <c r="Q12" i="19" s="1"/>
  <c r="T11" i="20" s="1"/>
  <c r="V11" i="20" s="1"/>
  <c r="BA197" i="29"/>
  <c r="BB197" i="29" s="1"/>
  <c r="Q196" i="19" s="1"/>
  <c r="T195" i="20" s="1"/>
  <c r="V195" i="20" s="1"/>
  <c r="BA109" i="29"/>
  <c r="BB109" i="29" s="1"/>
  <c r="Q108" i="19" s="1"/>
  <c r="T107" i="20" s="1"/>
  <c r="V107" i="20" s="1"/>
  <c r="BA171" i="29"/>
  <c r="BB171" i="29" s="1"/>
  <c r="Q170" i="19" s="1"/>
  <c r="T169" i="20" s="1"/>
  <c r="V169" i="20" s="1"/>
  <c r="BA180" i="29"/>
  <c r="BB180" i="29" s="1"/>
  <c r="Q179" i="19" s="1"/>
  <c r="T178" i="20" s="1"/>
  <c r="V178" i="20" s="1"/>
  <c r="BA80" i="29"/>
  <c r="BB80" i="29" s="1"/>
  <c r="Q79" i="19" s="1"/>
  <c r="T78" i="20" s="1"/>
  <c r="V78" i="20" s="1"/>
  <c r="BA139" i="29"/>
  <c r="BB139" i="29" s="1"/>
  <c r="Q138" i="19" s="1"/>
  <c r="T137" i="20" s="1"/>
  <c r="V137" i="20" s="1"/>
  <c r="BA68" i="29"/>
  <c r="BB68" i="29" s="1"/>
  <c r="Q67" i="19" s="1"/>
  <c r="T66" i="20" s="1"/>
  <c r="V66" i="20" s="1"/>
  <c r="BA87" i="29"/>
  <c r="BB87" i="29" s="1"/>
  <c r="Q86" i="19" s="1"/>
  <c r="T85" i="20" s="1"/>
  <c r="V85" i="20" s="1"/>
  <c r="BA91" i="29"/>
  <c r="BB91" i="29" s="1"/>
  <c r="Q90" i="19" s="1"/>
  <c r="T89" i="20" s="1"/>
  <c r="V89" i="20" s="1"/>
  <c r="BA183" i="29"/>
  <c r="BB183" i="29" s="1"/>
  <c r="Q182" i="19" s="1"/>
  <c r="T181" i="20" s="1"/>
  <c r="V181" i="20" s="1"/>
  <c r="BA75" i="29"/>
  <c r="BB75" i="29" s="1"/>
  <c r="Q74" i="19" s="1"/>
  <c r="T73" i="20" s="1"/>
  <c r="V73" i="20" s="1"/>
  <c r="BA4" i="29"/>
  <c r="BB4" i="29" s="1"/>
  <c r="Q3" i="19" s="1"/>
  <c r="T2" i="20" s="1"/>
  <c r="V2" i="20" s="1"/>
  <c r="X2" i="28" s="1"/>
  <c r="BA53" i="29"/>
  <c r="BB53" i="29" s="1"/>
  <c r="Q52" i="19" s="1"/>
  <c r="T51" i="20" s="1"/>
  <c r="V51" i="20" s="1"/>
  <c r="BA106" i="29"/>
  <c r="BB106" i="29" s="1"/>
  <c r="Q105" i="19" s="1"/>
  <c r="T104" i="20" s="1"/>
  <c r="V104" i="20" s="1"/>
  <c r="BA74" i="29"/>
  <c r="BB74" i="29" s="1"/>
  <c r="Q73" i="19" s="1"/>
  <c r="T72" i="20" s="1"/>
  <c r="V72" i="20" s="1"/>
  <c r="BA37" i="29"/>
  <c r="BB37" i="29" s="1"/>
  <c r="Q36" i="19" s="1"/>
  <c r="T35" i="20" s="1"/>
  <c r="V35" i="20" s="1"/>
  <c r="BA79" i="29"/>
  <c r="BB79" i="29" s="1"/>
  <c r="Q78" i="19" s="1"/>
  <c r="T77" i="20" s="1"/>
  <c r="V77" i="20" s="1"/>
  <c r="BA189" i="29"/>
  <c r="BB189" i="29" s="1"/>
  <c r="Q188" i="19" s="1"/>
  <c r="T187" i="20" s="1"/>
  <c r="V187" i="20" s="1"/>
  <c r="BA40" i="29"/>
  <c r="BB40" i="29" s="1"/>
  <c r="Q39" i="19" s="1"/>
  <c r="T38" i="20" s="1"/>
  <c r="V38" i="20" s="1"/>
  <c r="BA100" i="29"/>
  <c r="BB100" i="29" s="1"/>
  <c r="Q99" i="19" s="1"/>
  <c r="T98" i="20" s="1"/>
  <c r="V98" i="20" s="1"/>
  <c r="BA159" i="29"/>
  <c r="BB159" i="29" s="1"/>
  <c r="Q158" i="19" s="1"/>
  <c r="T157" i="20" s="1"/>
  <c r="V157" i="20" s="1"/>
  <c r="BA65" i="29"/>
  <c r="BB65" i="29" s="1"/>
  <c r="Q64" i="19" s="1"/>
  <c r="T63" i="20" s="1"/>
  <c r="V63" i="20" s="1"/>
  <c r="BA71" i="29"/>
  <c r="BB71" i="29" s="1"/>
  <c r="Q70" i="19" s="1"/>
  <c r="T69" i="20" s="1"/>
  <c r="V69" i="20" s="1"/>
  <c r="BA176" i="29"/>
  <c r="BB176" i="29" s="1"/>
  <c r="Q175" i="19" s="1"/>
  <c r="T174" i="20" s="1"/>
  <c r="V174" i="20" s="1"/>
  <c r="BA44" i="29"/>
  <c r="BB44" i="29" s="1"/>
  <c r="Q43" i="19" s="1"/>
  <c r="T42" i="20" s="1"/>
  <c r="V42" i="20" s="1"/>
  <c r="BA179" i="29"/>
  <c r="BB179" i="29" s="1"/>
  <c r="Q178" i="19" s="1"/>
  <c r="T177" i="20" s="1"/>
  <c r="V177" i="20" s="1"/>
  <c r="BA149" i="29"/>
  <c r="BB149" i="29" s="1"/>
  <c r="Q148" i="19" s="1"/>
  <c r="T147" i="20" s="1"/>
  <c r="V147" i="20" s="1"/>
  <c r="BA63" i="29"/>
  <c r="BB63" i="29" s="1"/>
  <c r="Q62" i="19" s="1"/>
  <c r="T61" i="20" s="1"/>
  <c r="V61" i="20" s="1"/>
  <c r="BA107" i="29"/>
  <c r="BB107" i="29" s="1"/>
  <c r="Q106" i="19" s="1"/>
  <c r="T105" i="20" s="1"/>
  <c r="V105" i="20" s="1"/>
  <c r="BA5" i="29"/>
  <c r="BB5" i="29" s="1"/>
  <c r="Q4" i="19" s="1"/>
  <c r="T3" i="20" s="1"/>
  <c r="V3" i="20" s="1"/>
  <c r="BA130" i="29"/>
  <c r="BB130" i="29" s="1"/>
  <c r="Q129" i="19" s="1"/>
  <c r="T128" i="20" s="1"/>
  <c r="V128" i="20" s="1"/>
  <c r="BA59" i="29"/>
  <c r="BB59" i="29" s="1"/>
  <c r="Q58" i="19" s="1"/>
  <c r="T57" i="20" s="1"/>
  <c r="V57" i="20" s="1"/>
  <c r="BA144" i="29"/>
  <c r="BB144" i="29" s="1"/>
  <c r="Q143" i="19" s="1"/>
  <c r="T142" i="20" s="1"/>
  <c r="V142" i="20" s="1"/>
  <c r="BA127" i="29"/>
  <c r="BB127" i="29" s="1"/>
  <c r="Q126" i="19" s="1"/>
  <c r="T125" i="20" s="1"/>
  <c r="V125" i="20" s="1"/>
  <c r="BA163" i="29"/>
  <c r="BB163" i="29" s="1"/>
  <c r="Q162" i="19" s="1"/>
  <c r="T161" i="20" s="1"/>
  <c r="V161" i="20" s="1"/>
  <c r="BA48" i="29"/>
  <c r="BB48" i="29" s="1"/>
  <c r="Q47" i="19" s="1"/>
  <c r="T46" i="20" s="1"/>
  <c r="V46" i="20" s="1"/>
  <c r="BA88" i="29"/>
  <c r="BB88" i="29" s="1"/>
  <c r="Q87" i="19" s="1"/>
  <c r="T86" i="20" s="1"/>
  <c r="V86" i="20" s="1"/>
  <c r="BA22" i="29"/>
  <c r="BB22" i="29" s="1"/>
  <c r="Q21" i="19" s="1"/>
  <c r="T20" i="20" s="1"/>
  <c r="V20" i="20" s="1"/>
  <c r="BA72" i="29"/>
  <c r="BB72" i="29" s="1"/>
  <c r="Q71" i="19" s="1"/>
  <c r="T70" i="20" s="1"/>
  <c r="V70" i="20" s="1"/>
  <c r="BA97" i="29"/>
  <c r="BB97" i="29" s="1"/>
  <c r="Q96" i="19" s="1"/>
  <c r="T95" i="20" s="1"/>
  <c r="V95" i="20" s="1"/>
  <c r="BA32" i="29"/>
  <c r="BB32" i="29" s="1"/>
  <c r="Q31" i="19" s="1"/>
  <c r="T30" i="20" s="1"/>
  <c r="V30" i="20" s="1"/>
  <c r="BA76" i="29"/>
  <c r="BB76" i="29" s="1"/>
  <c r="Q75" i="19" s="1"/>
  <c r="T74" i="20" s="1"/>
  <c r="V74" i="20" s="1"/>
  <c r="BA185" i="29"/>
  <c r="BB185" i="29" s="1"/>
  <c r="Q184" i="19" s="1"/>
  <c r="T183" i="20" s="1"/>
  <c r="V183" i="20" s="1"/>
  <c r="BA64" i="29"/>
  <c r="BB64" i="29" s="1"/>
  <c r="Q63" i="19" s="1"/>
  <c r="T62" i="20" s="1"/>
  <c r="V62" i="20" s="1"/>
  <c r="V203" i="20"/>
  <c r="V3" i="28"/>
  <c r="BA119" i="29"/>
  <c r="BB119" i="29" s="1"/>
  <c r="Q118" i="19" s="1"/>
  <c r="T117" i="20" s="1"/>
  <c r="V117" i="20" s="1"/>
  <c r="BA27" i="29"/>
  <c r="BB27" i="29" s="1"/>
  <c r="Q26" i="19" s="1"/>
  <c r="T25" i="20" s="1"/>
  <c r="V25" i="20" s="1"/>
  <c r="BA69" i="29"/>
  <c r="BB69" i="29" s="1"/>
  <c r="Q68" i="19" s="1"/>
  <c r="T67" i="20" s="1"/>
  <c r="V67" i="20" s="1"/>
  <c r="BA24" i="29"/>
  <c r="BB24" i="29" s="1"/>
  <c r="Q23" i="19" s="1"/>
  <c r="T22" i="20" s="1"/>
  <c r="V22" i="20" s="1"/>
  <c r="BA34" i="29"/>
  <c r="BB34" i="29" s="1"/>
  <c r="Q33" i="19" s="1"/>
  <c r="T32" i="20" s="1"/>
  <c r="V32" i="20" s="1"/>
  <c r="CK169" i="35"/>
  <c r="CS169" i="35" s="1"/>
  <c r="CI169" i="35"/>
  <c r="CK133" i="35"/>
  <c r="CS133" i="35" s="1"/>
  <c r="CI133" i="35"/>
  <c r="CK82" i="35"/>
  <c r="CS82" i="35" s="1"/>
  <c r="CI82" i="35"/>
  <c r="CI140" i="35"/>
  <c r="CK140" i="35"/>
  <c r="CS140" i="35" s="1"/>
  <c r="CK64" i="35"/>
  <c r="CS64" i="35" s="1"/>
  <c r="CI64" i="35"/>
  <c r="CI178" i="35"/>
  <c r="CK178" i="35"/>
  <c r="CS178" i="35" s="1"/>
  <c r="CI132" i="35"/>
  <c r="CK132" i="35"/>
  <c r="CS132" i="35" s="1"/>
  <c r="CI194" i="35"/>
  <c r="CK194" i="35"/>
  <c r="CS194" i="35" s="1"/>
  <c r="CK145" i="35"/>
  <c r="CS145" i="35" s="1"/>
  <c r="CI145" i="35"/>
  <c r="CI171" i="35"/>
  <c r="CK171" i="35"/>
  <c r="CS171" i="35" s="1"/>
  <c r="CI56" i="35"/>
  <c r="CK56" i="35"/>
  <c r="CS56" i="35" s="1"/>
  <c r="CI175" i="35"/>
  <c r="CK175" i="35"/>
  <c r="CS175" i="35" s="1"/>
  <c r="CK4" i="35"/>
  <c r="CS4" i="35" s="1"/>
  <c r="CI4" i="35"/>
  <c r="CK55" i="35"/>
  <c r="CS55" i="35" s="1"/>
  <c r="CI55" i="35"/>
  <c r="CK165" i="35"/>
  <c r="CS165" i="35" s="1"/>
  <c r="CI165" i="35"/>
  <c r="CK24" i="35"/>
  <c r="CS24" i="35" s="1"/>
  <c r="CI24" i="35"/>
  <c r="CK57" i="35"/>
  <c r="CS57" i="35" s="1"/>
  <c r="CI57" i="35"/>
  <c r="CK87" i="35"/>
  <c r="CS87" i="35" s="1"/>
  <c r="CI87" i="35"/>
  <c r="CI141" i="35"/>
  <c r="CK141" i="35"/>
  <c r="CS141" i="35" s="1"/>
  <c r="CI191" i="35"/>
  <c r="CK191" i="35"/>
  <c r="CS191" i="35" s="1"/>
  <c r="CI192" i="35"/>
  <c r="CK192" i="35"/>
  <c r="CS192" i="35" s="1"/>
  <c r="CK61" i="35"/>
  <c r="CS61" i="35" s="1"/>
  <c r="CI61" i="35"/>
  <c r="CK103" i="35"/>
  <c r="CS103" i="35" s="1"/>
  <c r="CI103" i="35"/>
  <c r="BT90" i="35"/>
  <c r="BX90" i="35" s="1"/>
  <c r="BS90" i="35"/>
  <c r="BT140" i="35"/>
  <c r="BX140" i="35" s="1"/>
  <c r="BS140" i="35"/>
  <c r="BT174" i="35"/>
  <c r="BX174" i="35" s="1"/>
  <c r="BS174" i="35"/>
  <c r="BT89" i="35"/>
  <c r="BX89" i="35" s="1"/>
  <c r="BS89" i="35"/>
  <c r="BT75" i="35"/>
  <c r="BX75" i="35" s="1"/>
  <c r="BS75" i="35"/>
  <c r="BT69" i="35"/>
  <c r="BX69" i="35" s="1"/>
  <c r="BS69" i="35"/>
  <c r="BT65" i="35"/>
  <c r="BX65" i="35" s="1"/>
  <c r="BS65" i="35"/>
  <c r="BS158" i="35"/>
  <c r="BT158" i="35"/>
  <c r="BX158" i="35" s="1"/>
  <c r="BS12" i="35"/>
  <c r="BT12" i="35"/>
  <c r="BX12" i="35" s="1"/>
  <c r="BT132" i="35"/>
  <c r="BX132" i="35" s="1"/>
  <c r="BS132" i="35"/>
  <c r="BT186" i="35"/>
  <c r="BX186" i="35" s="1"/>
  <c r="BS186" i="35"/>
  <c r="BT106" i="35"/>
  <c r="BX106" i="35" s="1"/>
  <c r="BS106" i="35"/>
  <c r="BT39" i="35"/>
  <c r="BX39" i="35" s="1"/>
  <c r="BS39" i="35"/>
  <c r="BS4" i="35"/>
  <c r="BT4" i="35"/>
  <c r="BX4" i="35" s="1"/>
  <c r="BT150" i="35"/>
  <c r="BX150" i="35" s="1"/>
  <c r="BS150" i="35"/>
  <c r="BT73" i="35"/>
  <c r="BX73" i="35" s="1"/>
  <c r="BS73" i="35"/>
  <c r="BT57" i="35"/>
  <c r="BX57" i="35" s="1"/>
  <c r="BS57" i="35"/>
  <c r="BS130" i="35"/>
  <c r="BT130" i="35"/>
  <c r="BX130" i="35" s="1"/>
  <c r="CK10" i="35"/>
  <c r="CS10" i="35" s="1"/>
  <c r="CI10" i="35"/>
  <c r="BS87" i="35"/>
  <c r="BT87" i="35"/>
  <c r="BX87" i="35" s="1"/>
  <c r="CI203" i="35"/>
  <c r="CK203" i="35"/>
  <c r="CS203" i="35" s="1"/>
  <c r="BT192" i="35"/>
  <c r="BX192" i="35" s="1"/>
  <c r="BS192" i="35"/>
  <c r="BT23" i="35"/>
  <c r="BX23" i="35" s="1"/>
  <c r="BS23" i="35"/>
  <c r="BT136" i="35"/>
  <c r="BX136" i="35" s="1"/>
  <c r="BS136" i="35"/>
  <c r="BT47" i="35"/>
  <c r="BX47" i="35" s="1"/>
  <c r="BS47" i="35"/>
  <c r="CI98" i="35"/>
  <c r="CK98" i="35"/>
  <c r="CS98" i="35" s="1"/>
  <c r="CK136" i="35"/>
  <c r="CS136" i="35" s="1"/>
  <c r="CI136" i="35"/>
  <c r="CK84" i="35"/>
  <c r="CS84" i="35" s="1"/>
  <c r="CI84" i="35"/>
  <c r="CK193" i="35"/>
  <c r="CS193" i="35" s="1"/>
  <c r="CI193" i="35"/>
  <c r="CK46" i="35"/>
  <c r="CS46" i="35" s="1"/>
  <c r="CI46" i="35"/>
  <c r="CI160" i="35"/>
  <c r="CK160" i="35"/>
  <c r="CS160" i="35" s="1"/>
  <c r="CK80" i="35"/>
  <c r="CS80" i="35" s="1"/>
  <c r="CI80" i="35"/>
  <c r="CI200" i="35"/>
  <c r="CK200" i="35"/>
  <c r="CS200" i="35" s="1"/>
  <c r="CK26" i="35"/>
  <c r="CS26" i="35" s="1"/>
  <c r="CI26" i="35"/>
  <c r="CI111" i="35"/>
  <c r="CK111" i="35"/>
  <c r="CS111" i="35" s="1"/>
  <c r="CK153" i="35"/>
  <c r="CS153" i="35" s="1"/>
  <c r="CI153" i="35"/>
  <c r="CI68" i="35"/>
  <c r="CK68" i="35"/>
  <c r="CS68" i="35" s="1"/>
  <c r="CK157" i="35"/>
  <c r="CS157" i="35" s="1"/>
  <c r="CI157" i="35"/>
  <c r="CK149" i="35"/>
  <c r="CS149" i="35" s="1"/>
  <c r="CI149" i="35"/>
  <c r="CI94" i="35"/>
  <c r="CK94" i="35"/>
  <c r="CS94" i="35" s="1"/>
  <c r="CK201" i="35"/>
  <c r="CS201" i="35" s="1"/>
  <c r="CI201" i="35"/>
  <c r="CK104" i="35"/>
  <c r="CS104" i="35" s="1"/>
  <c r="CI104" i="35"/>
  <c r="CK95" i="35"/>
  <c r="CS95" i="35" s="1"/>
  <c r="CI95" i="35"/>
  <c r="CK20" i="35"/>
  <c r="CS20" i="35" s="1"/>
  <c r="CI20" i="35"/>
  <c r="CK180" i="35"/>
  <c r="CS180" i="35" s="1"/>
  <c r="CI180" i="35"/>
  <c r="CK51" i="35"/>
  <c r="CS51" i="35" s="1"/>
  <c r="CI51" i="35"/>
  <c r="CK197" i="35"/>
  <c r="CS197" i="35" s="1"/>
  <c r="CI197" i="35"/>
  <c r="CK37" i="35"/>
  <c r="CS37" i="35" s="1"/>
  <c r="CI37" i="35"/>
  <c r="CK137" i="35"/>
  <c r="CS137" i="35" s="1"/>
  <c r="CI137" i="35"/>
  <c r="CK29" i="35"/>
  <c r="CS29" i="35" s="1"/>
  <c r="CI29" i="35"/>
  <c r="BT5" i="35"/>
  <c r="BX5" i="35" s="1"/>
  <c r="BS5" i="35"/>
  <c r="CK105" i="35"/>
  <c r="CS105" i="35" s="1"/>
  <c r="CI105" i="35"/>
  <c r="CK6" i="35"/>
  <c r="CS6" i="35" s="1"/>
  <c r="CI6" i="35"/>
  <c r="CI48" i="35"/>
  <c r="CK48" i="35"/>
  <c r="CS48" i="35" s="1"/>
  <c r="CK83" i="35"/>
  <c r="CS83" i="35" s="1"/>
  <c r="CI83" i="35"/>
  <c r="BS195" i="35"/>
  <c r="BT195" i="35"/>
  <c r="BX195" i="35" s="1"/>
  <c r="BT172" i="35"/>
  <c r="BX172" i="35" s="1"/>
  <c r="BS172" i="35"/>
  <c r="BT46" i="35"/>
  <c r="BX46" i="35" s="1"/>
  <c r="BS46" i="35"/>
  <c r="BS139" i="35"/>
  <c r="BT139" i="35"/>
  <c r="BX139" i="35" s="1"/>
  <c r="BT19" i="35"/>
  <c r="BX19" i="35" s="1"/>
  <c r="BS19" i="35"/>
  <c r="CK32" i="35"/>
  <c r="CS32" i="35" s="1"/>
  <c r="CI32" i="35"/>
  <c r="BS131" i="35"/>
  <c r="BT131" i="35"/>
  <c r="BX131" i="35" s="1"/>
  <c r="BS179" i="35"/>
  <c r="BT179" i="35"/>
  <c r="BX179" i="35" s="1"/>
  <c r="CK41" i="35"/>
  <c r="CS41" i="35" s="1"/>
  <c r="CI41" i="35"/>
  <c r="BT185" i="35"/>
  <c r="BX185" i="35" s="1"/>
  <c r="BS185" i="35"/>
  <c r="BT27" i="35"/>
  <c r="BX27" i="35" s="1"/>
  <c r="BS27" i="35"/>
  <c r="BT86" i="35"/>
  <c r="BX86" i="35" s="1"/>
  <c r="BS86" i="35"/>
  <c r="BT161" i="35"/>
  <c r="BX161" i="35" s="1"/>
  <c r="BS161" i="35"/>
  <c r="BT201" i="35"/>
  <c r="BX201" i="35" s="1"/>
  <c r="BS201" i="35"/>
  <c r="BS95" i="35"/>
  <c r="BT95" i="35"/>
  <c r="BX95" i="35" s="1"/>
  <c r="BT51" i="35"/>
  <c r="BX51" i="35" s="1"/>
  <c r="BS51" i="35"/>
  <c r="BS28" i="35"/>
  <c r="BT28" i="35"/>
  <c r="BX28" i="35" s="1"/>
  <c r="BT166" i="35"/>
  <c r="BX166" i="35" s="1"/>
  <c r="BS166" i="35"/>
  <c r="BT137" i="35"/>
  <c r="BX137" i="35" s="1"/>
  <c r="BS137" i="35"/>
  <c r="BT134" i="35"/>
  <c r="BX134" i="35" s="1"/>
  <c r="BS134" i="35"/>
  <c r="BT78" i="35"/>
  <c r="BX78" i="35" s="1"/>
  <c r="BS78" i="35"/>
  <c r="BT6" i="35"/>
  <c r="BX6" i="35" s="1"/>
  <c r="BS6" i="35"/>
  <c r="BS119" i="35"/>
  <c r="BT119" i="35"/>
  <c r="BX119" i="35" s="1"/>
  <c r="BT118" i="35"/>
  <c r="BX118" i="35" s="1"/>
  <c r="BS118" i="35"/>
  <c r="CK102" i="35"/>
  <c r="CS102" i="35" s="1"/>
  <c r="CI102" i="35"/>
  <c r="CK92" i="35"/>
  <c r="CS92" i="35" s="1"/>
  <c r="CI92" i="35"/>
  <c r="CK90" i="35"/>
  <c r="CS90" i="35" s="1"/>
  <c r="CI90" i="35"/>
  <c r="BT25" i="35"/>
  <c r="BX25" i="35" s="1"/>
  <c r="BS25" i="35"/>
  <c r="CI142" i="35"/>
  <c r="CK142" i="35"/>
  <c r="CS142" i="35" s="1"/>
  <c r="CI54" i="35"/>
  <c r="CK54" i="35"/>
  <c r="CS54" i="35" s="1"/>
  <c r="CI128" i="35"/>
  <c r="CK128" i="35"/>
  <c r="CS128" i="35" s="1"/>
  <c r="CK99" i="35"/>
  <c r="CS99" i="35" s="1"/>
  <c r="CI99" i="35"/>
  <c r="CI199" i="35"/>
  <c r="CK199" i="35"/>
  <c r="CS199" i="35" s="1"/>
  <c r="CK75" i="35"/>
  <c r="CS75" i="35" s="1"/>
  <c r="CI75" i="35"/>
  <c r="CI60" i="35"/>
  <c r="CK60" i="35"/>
  <c r="CS60" i="35" s="1"/>
  <c r="CK109" i="35"/>
  <c r="CS109" i="35" s="1"/>
  <c r="CI109" i="35"/>
  <c r="BT74" i="35"/>
  <c r="BX74" i="35" s="1"/>
  <c r="BS74" i="35"/>
  <c r="CI186" i="35"/>
  <c r="CK186" i="35"/>
  <c r="CS186" i="35" s="1"/>
  <c r="CK39" i="35"/>
  <c r="CS39" i="35" s="1"/>
  <c r="CI39" i="35"/>
  <c r="CK114" i="35"/>
  <c r="CS114" i="35" s="1"/>
  <c r="CI114" i="35"/>
  <c r="CI164" i="35"/>
  <c r="CK164" i="35"/>
  <c r="CS164" i="35" s="1"/>
  <c r="CI16" i="35"/>
  <c r="CK16" i="35"/>
  <c r="CS16" i="35" s="1"/>
  <c r="CI144" i="35"/>
  <c r="CK144" i="35"/>
  <c r="CS144" i="35" s="1"/>
  <c r="CK35" i="35"/>
  <c r="CS35" i="35" s="1"/>
  <c r="CI35" i="35"/>
  <c r="CK49" i="35"/>
  <c r="CS49" i="35" s="1"/>
  <c r="CI49" i="35"/>
  <c r="CI93" i="35"/>
  <c r="CK93" i="35"/>
  <c r="CS93" i="35" s="1"/>
  <c r="CK66" i="35"/>
  <c r="CS66" i="35" s="1"/>
  <c r="CI66" i="35"/>
  <c r="CK47" i="35"/>
  <c r="CS47" i="35" s="1"/>
  <c r="CI47" i="35"/>
  <c r="CI126" i="35"/>
  <c r="CK126" i="35"/>
  <c r="CS126" i="35" s="1"/>
  <c r="BT102" i="35"/>
  <c r="BX102" i="35" s="1"/>
  <c r="BS102" i="35"/>
  <c r="BT7" i="35"/>
  <c r="BX7" i="35" s="1"/>
  <c r="BS7" i="35"/>
  <c r="BT133" i="35"/>
  <c r="BX133" i="35" s="1"/>
  <c r="BS133" i="35"/>
  <c r="BT189" i="35"/>
  <c r="BX189" i="35" s="1"/>
  <c r="BS189" i="35"/>
  <c r="CK25" i="35"/>
  <c r="CS25" i="35" s="1"/>
  <c r="CI25" i="35"/>
  <c r="BS199" i="35"/>
  <c r="BT199" i="35"/>
  <c r="BX199" i="35" s="1"/>
  <c r="BS107" i="35"/>
  <c r="BT107" i="35"/>
  <c r="BX107" i="35" s="1"/>
  <c r="BT31" i="35"/>
  <c r="BX31" i="35" s="1"/>
  <c r="BS31" i="35"/>
  <c r="BT116" i="35"/>
  <c r="BX116" i="35" s="1"/>
  <c r="BS116" i="35"/>
  <c r="CK74" i="35"/>
  <c r="CS74" i="35" s="1"/>
  <c r="CI74" i="35"/>
  <c r="BT96" i="35"/>
  <c r="BX96" i="35" s="1"/>
  <c r="BS96" i="35"/>
  <c r="CK58" i="35"/>
  <c r="CS58" i="35" s="1"/>
  <c r="CI58" i="35"/>
  <c r="BT114" i="35"/>
  <c r="BX114" i="35" s="1"/>
  <c r="BS114" i="35"/>
  <c r="BS165" i="35"/>
  <c r="BT165" i="35"/>
  <c r="BX165" i="35" s="1"/>
  <c r="BT18" i="35"/>
  <c r="BX18" i="35" s="1"/>
  <c r="BS18" i="35"/>
  <c r="BT49" i="35"/>
  <c r="BX49" i="35" s="1"/>
  <c r="BS49" i="35"/>
  <c r="BS152" i="35"/>
  <c r="BT152" i="35"/>
  <c r="BX152" i="35" s="1"/>
  <c r="BS123" i="35"/>
  <c r="BT123" i="35"/>
  <c r="BX123" i="35" s="1"/>
  <c r="BS147" i="35"/>
  <c r="BT147" i="35"/>
  <c r="BX147" i="35" s="1"/>
  <c r="BT141" i="35"/>
  <c r="BX141" i="35" s="1"/>
  <c r="BS141" i="35"/>
  <c r="BT138" i="35"/>
  <c r="BX138" i="35" s="1"/>
  <c r="BS138" i="35"/>
  <c r="BT30" i="35"/>
  <c r="BX30" i="35" s="1"/>
  <c r="BS30" i="35"/>
  <c r="BT122" i="35"/>
  <c r="BX122" i="35" s="1"/>
  <c r="BS122" i="35"/>
  <c r="BT66" i="35"/>
  <c r="BX66" i="35" s="1"/>
  <c r="BS66" i="35"/>
  <c r="CI127" i="35"/>
  <c r="CK127" i="35"/>
  <c r="CS127" i="35" s="1"/>
  <c r="BS40" i="35"/>
  <c r="BT40" i="35"/>
  <c r="BX40" i="35" s="1"/>
  <c r="BT126" i="35"/>
  <c r="BX126" i="35" s="1"/>
  <c r="BS126" i="35"/>
  <c r="BT101" i="35"/>
  <c r="BX101" i="35" s="1"/>
  <c r="BS101" i="35"/>
  <c r="CI159" i="35"/>
  <c r="CK159" i="35"/>
  <c r="CS159" i="35" s="1"/>
  <c r="CK110" i="35"/>
  <c r="CS110" i="35" s="1"/>
  <c r="CI110" i="35"/>
  <c r="CK36" i="35"/>
  <c r="CS36" i="35" s="1"/>
  <c r="CI36" i="35"/>
  <c r="BS83" i="35"/>
  <c r="BT83" i="35"/>
  <c r="BX83" i="35" s="1"/>
  <c r="CI151" i="35"/>
  <c r="CK151" i="35"/>
  <c r="CS151" i="35" s="1"/>
  <c r="CI195" i="35"/>
  <c r="CK195" i="35"/>
  <c r="CS195" i="35" s="1"/>
  <c r="CI172" i="35"/>
  <c r="CK172" i="35"/>
  <c r="CS172" i="35" s="1"/>
  <c r="CK43" i="35"/>
  <c r="CS43" i="35" s="1"/>
  <c r="CI43" i="35"/>
  <c r="CI34" i="35"/>
  <c r="CK34" i="35"/>
  <c r="CS34" i="35" s="1"/>
  <c r="BT41" i="35"/>
  <c r="BX41" i="35" s="1"/>
  <c r="BS41" i="35"/>
  <c r="CK50" i="35"/>
  <c r="CS50" i="35" s="1"/>
  <c r="CI50" i="35"/>
  <c r="CI117" i="35"/>
  <c r="CK117" i="35"/>
  <c r="CS117" i="35" s="1"/>
  <c r="CK86" i="35"/>
  <c r="CS86" i="35" s="1"/>
  <c r="CI86" i="35"/>
  <c r="CK161" i="35"/>
  <c r="CS161" i="35" s="1"/>
  <c r="CI161" i="35"/>
  <c r="CK77" i="35"/>
  <c r="CS77" i="35" s="1"/>
  <c r="CI77" i="35"/>
  <c r="CK129" i="35"/>
  <c r="CS129" i="35" s="1"/>
  <c r="CI129" i="35"/>
  <c r="CK14" i="35"/>
  <c r="CS14" i="35" s="1"/>
  <c r="CI14" i="35"/>
  <c r="CI187" i="35"/>
  <c r="CK187" i="35"/>
  <c r="CS187" i="35" s="1"/>
  <c r="CI167" i="35"/>
  <c r="CK167" i="35"/>
  <c r="CS167" i="35" s="1"/>
  <c r="BT177" i="35"/>
  <c r="BX177" i="35" s="1"/>
  <c r="BS177" i="35"/>
  <c r="CI166" i="35"/>
  <c r="CK166" i="35"/>
  <c r="CS166" i="35" s="1"/>
  <c r="CI155" i="35"/>
  <c r="CK155" i="35"/>
  <c r="CS155" i="35" s="1"/>
  <c r="CI162" i="35"/>
  <c r="CK162" i="35"/>
  <c r="CS162" i="35" s="1"/>
  <c r="CI168" i="35"/>
  <c r="CK168" i="35"/>
  <c r="CS168" i="35" s="1"/>
  <c r="CK22" i="35"/>
  <c r="CS22" i="35" s="1"/>
  <c r="CI22" i="35"/>
  <c r="CI120" i="35"/>
  <c r="CK120" i="35"/>
  <c r="CS120" i="35" s="1"/>
  <c r="CK135" i="35"/>
  <c r="CS135" i="35" s="1"/>
  <c r="CI135" i="35"/>
  <c r="CI122" i="35"/>
  <c r="CK122" i="35"/>
  <c r="CS122" i="35" s="1"/>
  <c r="BS91" i="35"/>
  <c r="BT91" i="35"/>
  <c r="BX91" i="35" s="1"/>
  <c r="BT100" i="35"/>
  <c r="BX100" i="35" s="1"/>
  <c r="BS100" i="35"/>
  <c r="BT125" i="35"/>
  <c r="BX125" i="35" s="1"/>
  <c r="BS125" i="35"/>
  <c r="BT160" i="35"/>
  <c r="BX160" i="35" s="1"/>
  <c r="BS160" i="35"/>
  <c r="BT34" i="35"/>
  <c r="BX34" i="35" s="1"/>
  <c r="BS34" i="35"/>
  <c r="CI184" i="35"/>
  <c r="CK184" i="35"/>
  <c r="CS184" i="35" s="1"/>
  <c r="BS111" i="35"/>
  <c r="BT111" i="35"/>
  <c r="BX111" i="35" s="1"/>
  <c r="BT157" i="35"/>
  <c r="BX157" i="35" s="1"/>
  <c r="BS157" i="35"/>
  <c r="BT77" i="35"/>
  <c r="BX77" i="35" s="1"/>
  <c r="BS77" i="35"/>
  <c r="BT129" i="35"/>
  <c r="BX129" i="35" s="1"/>
  <c r="BS129" i="35"/>
  <c r="BS14" i="35"/>
  <c r="BT14" i="35"/>
  <c r="BX14" i="35" s="1"/>
  <c r="BT112" i="35"/>
  <c r="BX112" i="35" s="1"/>
  <c r="BS112" i="35"/>
  <c r="BT197" i="35"/>
  <c r="BX197" i="35" s="1"/>
  <c r="BS197" i="35"/>
  <c r="BT37" i="35"/>
  <c r="BX37" i="35" s="1"/>
  <c r="BS37" i="35"/>
  <c r="CK177" i="35"/>
  <c r="CS177" i="35" s="1"/>
  <c r="CI177" i="35"/>
  <c r="BS76" i="35"/>
  <c r="BT76" i="35"/>
  <c r="BX76" i="35" s="1"/>
  <c r="BS155" i="35"/>
  <c r="BT155" i="35"/>
  <c r="BX155" i="35" s="1"/>
  <c r="BT105" i="35"/>
  <c r="BX105" i="35" s="1"/>
  <c r="BS105" i="35"/>
  <c r="BT113" i="35"/>
  <c r="BX113" i="35" s="1"/>
  <c r="BS113" i="35"/>
  <c r="BS135" i="35"/>
  <c r="BT135" i="35"/>
  <c r="BX135" i="35" s="1"/>
  <c r="BA158" i="29"/>
  <c r="BB158" i="29" s="1"/>
  <c r="Q157" i="19" s="1"/>
  <c r="T156" i="20" s="1"/>
  <c r="V156" i="20" s="1"/>
  <c r="BA86" i="29"/>
  <c r="BB86" i="29" s="1"/>
  <c r="Q85" i="19" s="1"/>
  <c r="T84" i="20" s="1"/>
  <c r="V84" i="20" s="1"/>
  <c r="BA21" i="29"/>
  <c r="BB21" i="29" s="1"/>
  <c r="Q20" i="19" s="1"/>
  <c r="T19" i="20" s="1"/>
  <c r="V19" i="20" s="1"/>
  <c r="CK7" i="35"/>
  <c r="CS7" i="35" s="1"/>
  <c r="CI7" i="35"/>
  <c r="BS103" i="35"/>
  <c r="BT103" i="35"/>
  <c r="BX103" i="35" s="1"/>
  <c r="CK189" i="35"/>
  <c r="CS189" i="35" s="1"/>
  <c r="CI189" i="35"/>
  <c r="CK42" i="35"/>
  <c r="CS42" i="35" s="1"/>
  <c r="CI42" i="35"/>
  <c r="CK69" i="35"/>
  <c r="CS69" i="35" s="1"/>
  <c r="CI69" i="35"/>
  <c r="CK65" i="35"/>
  <c r="CS65" i="35" s="1"/>
  <c r="CI65" i="35"/>
  <c r="CI158" i="35"/>
  <c r="CK158" i="35"/>
  <c r="CS158" i="35" s="1"/>
  <c r="BS52" i="35"/>
  <c r="BT52" i="35"/>
  <c r="BX52" i="35" s="1"/>
  <c r="CK96" i="35"/>
  <c r="CS96" i="35" s="1"/>
  <c r="CI96" i="35"/>
  <c r="CK33" i="35"/>
  <c r="CS33" i="35" s="1"/>
  <c r="CI33" i="35"/>
  <c r="BT58" i="35"/>
  <c r="BX58" i="35" s="1"/>
  <c r="BS58" i="35"/>
  <c r="CK181" i="35"/>
  <c r="CS181" i="35" s="1"/>
  <c r="CI181" i="35"/>
  <c r="CI88" i="35"/>
  <c r="CK88" i="35"/>
  <c r="CS88" i="35" s="1"/>
  <c r="CI124" i="35"/>
  <c r="CK124" i="35"/>
  <c r="CS124" i="35" s="1"/>
  <c r="CK73" i="35"/>
  <c r="CS73" i="35" s="1"/>
  <c r="CI73" i="35"/>
  <c r="CI188" i="35"/>
  <c r="CK188" i="35"/>
  <c r="CS188" i="35" s="1"/>
  <c r="CI130" i="35"/>
  <c r="CK130" i="35"/>
  <c r="CS130" i="35" s="1"/>
  <c r="CK53" i="35"/>
  <c r="CS53" i="35" s="1"/>
  <c r="CI53" i="35"/>
  <c r="CI123" i="35"/>
  <c r="CK123" i="35"/>
  <c r="CS123" i="35" s="1"/>
  <c r="CI163" i="35"/>
  <c r="CK163" i="35"/>
  <c r="CS163" i="35" s="1"/>
  <c r="BS203" i="35"/>
  <c r="BT203" i="35"/>
  <c r="BX203" i="35" s="1"/>
  <c r="CI40" i="35"/>
  <c r="CK40" i="35"/>
  <c r="CS40" i="35" s="1"/>
  <c r="BT176" i="35"/>
  <c r="BX176" i="35" s="1"/>
  <c r="BS176" i="35"/>
  <c r="BT142" i="35"/>
  <c r="BX142" i="35" s="1"/>
  <c r="BS142" i="35"/>
  <c r="BT54" i="35"/>
  <c r="BX54" i="35" s="1"/>
  <c r="BS54" i="35"/>
  <c r="BS99" i="35"/>
  <c r="BT99" i="35"/>
  <c r="BX99" i="35" s="1"/>
  <c r="BT178" i="35"/>
  <c r="BX178" i="35" s="1"/>
  <c r="BS178" i="35"/>
  <c r="BT60" i="35"/>
  <c r="BX60" i="35" s="1"/>
  <c r="BS60" i="35"/>
  <c r="BT156" i="35"/>
  <c r="BX156" i="35" s="1"/>
  <c r="BS156" i="35"/>
  <c r="CK52" i="35"/>
  <c r="CS52" i="35" s="1"/>
  <c r="CI52" i="35"/>
  <c r="BT194" i="35"/>
  <c r="BX194" i="35" s="1"/>
  <c r="BS194" i="35"/>
  <c r="BT56" i="35"/>
  <c r="BX56" i="35" s="1"/>
  <c r="BS56" i="35"/>
  <c r="BS175" i="35"/>
  <c r="BT175" i="35"/>
  <c r="BX175" i="35" s="1"/>
  <c r="BT33" i="35"/>
  <c r="BX33" i="35" s="1"/>
  <c r="BS33" i="35"/>
  <c r="BT181" i="35"/>
  <c r="BX181" i="35" s="1"/>
  <c r="BS181" i="35"/>
  <c r="BT88" i="35"/>
  <c r="BX88" i="35" s="1"/>
  <c r="BS88" i="35"/>
  <c r="BT164" i="35"/>
  <c r="BX164" i="35" s="1"/>
  <c r="BS164" i="35"/>
  <c r="BT124" i="35"/>
  <c r="BX124" i="35" s="1"/>
  <c r="BS124" i="35"/>
  <c r="BS188" i="35"/>
  <c r="BT188" i="35"/>
  <c r="BX188" i="35" s="1"/>
  <c r="BT35" i="35"/>
  <c r="BX35" i="35" s="1"/>
  <c r="BS35" i="35"/>
  <c r="BT62" i="35"/>
  <c r="BX62" i="35" s="1"/>
  <c r="BS62" i="35"/>
  <c r="BS61" i="35"/>
  <c r="BT61" i="35"/>
  <c r="BX61" i="35" s="1"/>
  <c r="BS63" i="35"/>
  <c r="BT63" i="35"/>
  <c r="BX63" i="35" s="1"/>
  <c r="BT127" i="35"/>
  <c r="BX127" i="35" s="1"/>
  <c r="BS127" i="35"/>
  <c r="CK63" i="35"/>
  <c r="CS63" i="35" s="1"/>
  <c r="CI63" i="35"/>
  <c r="CI44" i="35"/>
  <c r="CK44" i="35"/>
  <c r="CS44" i="35" s="1"/>
  <c r="CI21" i="35"/>
  <c r="CK21" i="35"/>
  <c r="CS21" i="35" s="1"/>
  <c r="CI100" i="35"/>
  <c r="CK100" i="35"/>
  <c r="CS100" i="35" s="1"/>
  <c r="CK198" i="35"/>
  <c r="CS198" i="35" s="1"/>
  <c r="CI198" i="35"/>
  <c r="CI125" i="35"/>
  <c r="CK125" i="35"/>
  <c r="CS125" i="35" s="1"/>
  <c r="CI139" i="35"/>
  <c r="CK139" i="35"/>
  <c r="CS139" i="35" s="1"/>
  <c r="CK85" i="35"/>
  <c r="CS85" i="35" s="1"/>
  <c r="CI85" i="35"/>
  <c r="CK19" i="35"/>
  <c r="CS19" i="35" s="1"/>
  <c r="CI19" i="35"/>
  <c r="CI143" i="35"/>
  <c r="CK143" i="35"/>
  <c r="CS143" i="35" s="1"/>
  <c r="CI108" i="35"/>
  <c r="CK108" i="35"/>
  <c r="CS108" i="35" s="1"/>
  <c r="CI131" i="35"/>
  <c r="CK131" i="35"/>
  <c r="CS131" i="35" s="1"/>
  <c r="BT184" i="35"/>
  <c r="BX184" i="35" s="1"/>
  <c r="BS184" i="35"/>
  <c r="CK173" i="35"/>
  <c r="CS173" i="35" s="1"/>
  <c r="CI173" i="35"/>
  <c r="CK13" i="35"/>
  <c r="CS13" i="35" s="1"/>
  <c r="CI13" i="35"/>
  <c r="CK185" i="35"/>
  <c r="CS185" i="35" s="1"/>
  <c r="CI185" i="35"/>
  <c r="CI202" i="35"/>
  <c r="CK202" i="35"/>
  <c r="CS202" i="35" s="1"/>
  <c r="CK11" i="35"/>
  <c r="CS11" i="35" s="1"/>
  <c r="CI11" i="35"/>
  <c r="CI146" i="35"/>
  <c r="CK146" i="35"/>
  <c r="CS146" i="35" s="1"/>
  <c r="CK72" i="35"/>
  <c r="CS72" i="35" s="1"/>
  <c r="CI72" i="35"/>
  <c r="CI183" i="35"/>
  <c r="CK183" i="35"/>
  <c r="CS183" i="35" s="1"/>
  <c r="BT15" i="35"/>
  <c r="BX15" i="35" s="1"/>
  <c r="BS15" i="35"/>
  <c r="CI134" i="35"/>
  <c r="CK134" i="35"/>
  <c r="CS134" i="35" s="1"/>
  <c r="CI170" i="35"/>
  <c r="CK170" i="35"/>
  <c r="CS170" i="35" s="1"/>
  <c r="CI119" i="35"/>
  <c r="CK119" i="35"/>
  <c r="CS119" i="35" s="1"/>
  <c r="BT110" i="35"/>
  <c r="BX110" i="35" s="1"/>
  <c r="BS110" i="35"/>
  <c r="BS44" i="35"/>
  <c r="BT44" i="35"/>
  <c r="BX44" i="35" s="1"/>
  <c r="BS151" i="35"/>
  <c r="BT151" i="35"/>
  <c r="BX151" i="35" s="1"/>
  <c r="BT84" i="35"/>
  <c r="BX84" i="35" s="1"/>
  <c r="BS84" i="35"/>
  <c r="BT21" i="35"/>
  <c r="BX21" i="35" s="1"/>
  <c r="BS21" i="35"/>
  <c r="BT43" i="35"/>
  <c r="BX43" i="35" s="1"/>
  <c r="BS43" i="35"/>
  <c r="BT200" i="35"/>
  <c r="BX200" i="35" s="1"/>
  <c r="BS200" i="35"/>
  <c r="BT108" i="35"/>
  <c r="BX108" i="35" s="1"/>
  <c r="BS108" i="35"/>
  <c r="BS67" i="35"/>
  <c r="BT67" i="35"/>
  <c r="BX67" i="35" s="1"/>
  <c r="BT13" i="35"/>
  <c r="BX13" i="35" s="1"/>
  <c r="BS13" i="35"/>
  <c r="BT202" i="35"/>
  <c r="BX202" i="35" s="1"/>
  <c r="BS202" i="35"/>
  <c r="BT11" i="35"/>
  <c r="BX11" i="35" s="1"/>
  <c r="BS11" i="35"/>
  <c r="BT117" i="35"/>
  <c r="BX117" i="35" s="1"/>
  <c r="BS117" i="35"/>
  <c r="BS59" i="35"/>
  <c r="BT59" i="35"/>
  <c r="BX59" i="35" s="1"/>
  <c r="BT149" i="35"/>
  <c r="BX149" i="35" s="1"/>
  <c r="BS149" i="35"/>
  <c r="BT104" i="35"/>
  <c r="BX104" i="35" s="1"/>
  <c r="BS104" i="35"/>
  <c r="BT196" i="35"/>
  <c r="BX196" i="35" s="1"/>
  <c r="BS196" i="35"/>
  <c r="BT180" i="35"/>
  <c r="BX180" i="35" s="1"/>
  <c r="BS180" i="35"/>
  <c r="BS187" i="35"/>
  <c r="BT187" i="35"/>
  <c r="BX187" i="35" s="1"/>
  <c r="BS167" i="35"/>
  <c r="BT167" i="35"/>
  <c r="BX167" i="35" s="1"/>
  <c r="CK15" i="35"/>
  <c r="CS15" i="35" s="1"/>
  <c r="CI15" i="35"/>
  <c r="BT70" i="35"/>
  <c r="BX70" i="35" s="1"/>
  <c r="BS70" i="35"/>
  <c r="BT8" i="35"/>
  <c r="BX8" i="35" s="1"/>
  <c r="BS8" i="35"/>
  <c r="BT29" i="35"/>
  <c r="BX29" i="35" s="1"/>
  <c r="BS29" i="35"/>
  <c r="BT170" i="35"/>
  <c r="BX170" i="35" s="1"/>
  <c r="BS170" i="35"/>
  <c r="BT162" i="35"/>
  <c r="BX162" i="35" s="1"/>
  <c r="BS162" i="35"/>
  <c r="BS48" i="35"/>
  <c r="BT48" i="35"/>
  <c r="BX48" i="35" s="1"/>
  <c r="BT120" i="35"/>
  <c r="BX120" i="35" s="1"/>
  <c r="BS120" i="35"/>
  <c r="CK17" i="35"/>
  <c r="CS17" i="35" s="1"/>
  <c r="CI17" i="35"/>
  <c r="CI176" i="35"/>
  <c r="CK176" i="35"/>
  <c r="CS176" i="35" s="1"/>
  <c r="CI174" i="35"/>
  <c r="CK174" i="35"/>
  <c r="CS174" i="35" s="1"/>
  <c r="CK89" i="35"/>
  <c r="CS89" i="35" s="1"/>
  <c r="CI89" i="35"/>
  <c r="CK107" i="35"/>
  <c r="CS107" i="35" s="1"/>
  <c r="CI107" i="35"/>
  <c r="CK31" i="35"/>
  <c r="CS31" i="35" s="1"/>
  <c r="CI31" i="35"/>
  <c r="CI116" i="35"/>
  <c r="CK116" i="35"/>
  <c r="CS116" i="35" s="1"/>
  <c r="CI156" i="35"/>
  <c r="CK156" i="35"/>
  <c r="CS156" i="35" s="1"/>
  <c r="CI12" i="35"/>
  <c r="CK12" i="35"/>
  <c r="CS12" i="35" s="1"/>
  <c r="CK106" i="35"/>
  <c r="CS106" i="35" s="1"/>
  <c r="CI106" i="35"/>
  <c r="CI150" i="35"/>
  <c r="CK150" i="35"/>
  <c r="CS150" i="35" s="1"/>
  <c r="CI182" i="35"/>
  <c r="CK182" i="35"/>
  <c r="CS182" i="35" s="1"/>
  <c r="CK18" i="35"/>
  <c r="CS18" i="35" s="1"/>
  <c r="CI18" i="35"/>
  <c r="CI152" i="35"/>
  <c r="CK152" i="35"/>
  <c r="CS152" i="35" s="1"/>
  <c r="BT10" i="35"/>
  <c r="BX10" i="35" s="1"/>
  <c r="BS10" i="35"/>
  <c r="CI147" i="35"/>
  <c r="CK147" i="35"/>
  <c r="CS147" i="35" s="1"/>
  <c r="CI138" i="35"/>
  <c r="CK138" i="35"/>
  <c r="CS138" i="35" s="1"/>
  <c r="CK30" i="35"/>
  <c r="CS30" i="35" s="1"/>
  <c r="CI30" i="35"/>
  <c r="CK45" i="35"/>
  <c r="CS45" i="35" s="1"/>
  <c r="CI45" i="35"/>
  <c r="CI154" i="35"/>
  <c r="CK154" i="35"/>
  <c r="CS154" i="35" s="1"/>
  <c r="CK62" i="35"/>
  <c r="CS62" i="35" s="1"/>
  <c r="CI62" i="35"/>
  <c r="CK23" i="35"/>
  <c r="CS23" i="35" s="1"/>
  <c r="CI23" i="35"/>
  <c r="CK101" i="35"/>
  <c r="CS101" i="35" s="1"/>
  <c r="CI101" i="35"/>
  <c r="BT17" i="35"/>
  <c r="BX17" i="35" s="1"/>
  <c r="BS17" i="35"/>
  <c r="BT169" i="35"/>
  <c r="BX169" i="35" s="1"/>
  <c r="BS169" i="35"/>
  <c r="BT92" i="35"/>
  <c r="BX92" i="35" s="1"/>
  <c r="BS92" i="35"/>
  <c r="BT82" i="35"/>
  <c r="BX82" i="35" s="1"/>
  <c r="BS82" i="35"/>
  <c r="BT128" i="35"/>
  <c r="BX128" i="35" s="1"/>
  <c r="BS128" i="35"/>
  <c r="BT64" i="35"/>
  <c r="BX64" i="35" s="1"/>
  <c r="BS64" i="35"/>
  <c r="BT42" i="35"/>
  <c r="BX42" i="35" s="1"/>
  <c r="BS42" i="35"/>
  <c r="BT109" i="35"/>
  <c r="BX109" i="35" s="1"/>
  <c r="BS109" i="35"/>
  <c r="BT145" i="35"/>
  <c r="BX145" i="35" s="1"/>
  <c r="BS145" i="35"/>
  <c r="BS171" i="35"/>
  <c r="BT171" i="35"/>
  <c r="BX171" i="35" s="1"/>
  <c r="BS55" i="35"/>
  <c r="BT55" i="35"/>
  <c r="BX55" i="35" s="1"/>
  <c r="BS24" i="35"/>
  <c r="BT24" i="35"/>
  <c r="BX24" i="35" s="1"/>
  <c r="BT16" i="35"/>
  <c r="BX16" i="35" s="1"/>
  <c r="BS16" i="35"/>
  <c r="BT144" i="35"/>
  <c r="BX144" i="35" s="1"/>
  <c r="BS144" i="35"/>
  <c r="BT182" i="35"/>
  <c r="BX182" i="35" s="1"/>
  <c r="BS182" i="35"/>
  <c r="BS53" i="35"/>
  <c r="BT53" i="35"/>
  <c r="BX53" i="35" s="1"/>
  <c r="BT93" i="35"/>
  <c r="BX93" i="35" s="1"/>
  <c r="BS93" i="35"/>
  <c r="BS163" i="35"/>
  <c r="BT163" i="35"/>
  <c r="BX163" i="35" s="1"/>
  <c r="BS191" i="35"/>
  <c r="BT191" i="35"/>
  <c r="BX191" i="35" s="1"/>
  <c r="BT98" i="35"/>
  <c r="BX98" i="35" s="1"/>
  <c r="BS98" i="35"/>
  <c r="BT45" i="35"/>
  <c r="BX45" i="35" s="1"/>
  <c r="BS45" i="35"/>
  <c r="BT154" i="35"/>
  <c r="BX154" i="35" s="1"/>
  <c r="BS154" i="35"/>
  <c r="BT81" i="35"/>
  <c r="BX81" i="35" s="1"/>
  <c r="BS81" i="35"/>
  <c r="BS159" i="35"/>
  <c r="BT159" i="35"/>
  <c r="BX159" i="35" s="1"/>
  <c r="BT97" i="35"/>
  <c r="BX97" i="35" s="1"/>
  <c r="BS97" i="35"/>
  <c r="CK81" i="35"/>
  <c r="CS81" i="35" s="1"/>
  <c r="CI81" i="35"/>
  <c r="CK97" i="35"/>
  <c r="CS97" i="35" s="1"/>
  <c r="CI97" i="35"/>
  <c r="CK71" i="35"/>
  <c r="CS71" i="35" s="1"/>
  <c r="CI71" i="35"/>
  <c r="CI91" i="35"/>
  <c r="CK91" i="35"/>
  <c r="CS91" i="35" s="1"/>
  <c r="CK115" i="35"/>
  <c r="CS115" i="35" s="1"/>
  <c r="CI115" i="35"/>
  <c r="CI148" i="35"/>
  <c r="CK148" i="35"/>
  <c r="CS148" i="35" s="1"/>
  <c r="BS32" i="35"/>
  <c r="BT32" i="35"/>
  <c r="BX32" i="35" s="1"/>
  <c r="CK79" i="35"/>
  <c r="CS79" i="35" s="1"/>
  <c r="CI79" i="35"/>
  <c r="CI179" i="35"/>
  <c r="CK179" i="35"/>
  <c r="CS179" i="35" s="1"/>
  <c r="CI204" i="35"/>
  <c r="CK204" i="35"/>
  <c r="CS204" i="35" s="1"/>
  <c r="CI67" i="35"/>
  <c r="CK67" i="35"/>
  <c r="CS67" i="35" s="1"/>
  <c r="CK27" i="35"/>
  <c r="CS27" i="35" s="1"/>
  <c r="CI27" i="35"/>
  <c r="CK59" i="35"/>
  <c r="CS59" i="35" s="1"/>
  <c r="CI59" i="35"/>
  <c r="CK9" i="35"/>
  <c r="CS9" i="35" s="1"/>
  <c r="CI9" i="35"/>
  <c r="CK196" i="35"/>
  <c r="CS196" i="35" s="1"/>
  <c r="CI196" i="35"/>
  <c r="CI190" i="35"/>
  <c r="CK190" i="35"/>
  <c r="CS190" i="35" s="1"/>
  <c r="CK112" i="35"/>
  <c r="CS112" i="35" s="1"/>
  <c r="CI112" i="35"/>
  <c r="CK70" i="35"/>
  <c r="CS70" i="35" s="1"/>
  <c r="CI70" i="35"/>
  <c r="CK28" i="35"/>
  <c r="CS28" i="35" s="1"/>
  <c r="CI28" i="35"/>
  <c r="CI8" i="35"/>
  <c r="CK8" i="35"/>
  <c r="CS8" i="35" s="1"/>
  <c r="CI76" i="35"/>
  <c r="CK76" i="35"/>
  <c r="CS76" i="35" s="1"/>
  <c r="CK121" i="35"/>
  <c r="CS121" i="35" s="1"/>
  <c r="CI121" i="35"/>
  <c r="CK78" i="35"/>
  <c r="CS78" i="35" s="1"/>
  <c r="CI78" i="35"/>
  <c r="CI113" i="35"/>
  <c r="CK113" i="35"/>
  <c r="CS113" i="35" s="1"/>
  <c r="CI118" i="35"/>
  <c r="CK118" i="35"/>
  <c r="CS118" i="35" s="1"/>
  <c r="CK38" i="35"/>
  <c r="CS38" i="35" s="1"/>
  <c r="CI38" i="35"/>
  <c r="BS36" i="35"/>
  <c r="BT36" i="35"/>
  <c r="BX36" i="35" s="1"/>
  <c r="BS71" i="35"/>
  <c r="BT71" i="35"/>
  <c r="BX71" i="35" s="1"/>
  <c r="BT193" i="35"/>
  <c r="BX193" i="35" s="1"/>
  <c r="BS193" i="35"/>
  <c r="BT198" i="35"/>
  <c r="BX198" i="35" s="1"/>
  <c r="BS198" i="35"/>
  <c r="BS115" i="35"/>
  <c r="BT115" i="35"/>
  <c r="BX115" i="35" s="1"/>
  <c r="BT148" i="35"/>
  <c r="BX148" i="35" s="1"/>
  <c r="BS148" i="35"/>
  <c r="BT85" i="35"/>
  <c r="BX85" i="35" s="1"/>
  <c r="BS85" i="35"/>
  <c r="BT80" i="35"/>
  <c r="BX80" i="35" s="1"/>
  <c r="BS80" i="35"/>
  <c r="BS143" i="35"/>
  <c r="BT143" i="35"/>
  <c r="BX143" i="35" s="1"/>
  <c r="BS79" i="35"/>
  <c r="BT79" i="35"/>
  <c r="BX79" i="35" s="1"/>
  <c r="BT26" i="35"/>
  <c r="BX26" i="35" s="1"/>
  <c r="BS26" i="35"/>
  <c r="BT153" i="35"/>
  <c r="BX153" i="35" s="1"/>
  <c r="BS153" i="35"/>
  <c r="BS204" i="35"/>
  <c r="BT204" i="35"/>
  <c r="BX204" i="35" s="1"/>
  <c r="BT173" i="35"/>
  <c r="BX173" i="35" s="1"/>
  <c r="BS173" i="35"/>
  <c r="BT68" i="35"/>
  <c r="BX68" i="35" s="1"/>
  <c r="BS68" i="35"/>
  <c r="BT50" i="35"/>
  <c r="BX50" i="35" s="1"/>
  <c r="BS50" i="35"/>
  <c r="BT94" i="35"/>
  <c r="BX94" i="35" s="1"/>
  <c r="BS94" i="35"/>
  <c r="BS9" i="35"/>
  <c r="BT9" i="35"/>
  <c r="BX9" i="35" s="1"/>
  <c r="BS20" i="35"/>
  <c r="BT20" i="35"/>
  <c r="BX20" i="35" s="1"/>
  <c r="BT146" i="35"/>
  <c r="BX146" i="35" s="1"/>
  <c r="BS146" i="35"/>
  <c r="BT190" i="35"/>
  <c r="BX190" i="35" s="1"/>
  <c r="BS190" i="35"/>
  <c r="BT72" i="35"/>
  <c r="BX72" i="35" s="1"/>
  <c r="BS72" i="35"/>
  <c r="BS183" i="35"/>
  <c r="BT183" i="35"/>
  <c r="BX183" i="35" s="1"/>
  <c r="BT121" i="35"/>
  <c r="BX121" i="35" s="1"/>
  <c r="BS121" i="35"/>
  <c r="CI5" i="35"/>
  <c r="CK5" i="35"/>
  <c r="CS5" i="35" s="1"/>
  <c r="BT168" i="35"/>
  <c r="BX168" i="35" s="1"/>
  <c r="BS168" i="35"/>
  <c r="BT22" i="35"/>
  <c r="BX22" i="35" s="1"/>
  <c r="BS22" i="35"/>
  <c r="BT38" i="35"/>
  <c r="BX38" i="35" s="1"/>
  <c r="BS38" i="35"/>
  <c r="BA198" i="29"/>
  <c r="BB198" i="29" s="1"/>
  <c r="Q197" i="19" s="1"/>
  <c r="T196" i="20" s="1"/>
  <c r="V196" i="20" s="1"/>
  <c r="BA98" i="29"/>
  <c r="BB98" i="29" s="1"/>
  <c r="Q97" i="19" s="1"/>
  <c r="T96" i="20" s="1"/>
  <c r="V96" i="20" s="1"/>
  <c r="BA62" i="29"/>
  <c r="BB62" i="29" s="1"/>
  <c r="Q61" i="19" s="1"/>
  <c r="T60" i="20" s="1"/>
  <c r="V60" i="20" s="1"/>
  <c r="BA103" i="29"/>
  <c r="BB103" i="29" s="1"/>
  <c r="Q102" i="19" s="1"/>
  <c r="T101" i="20" s="1"/>
  <c r="V101" i="20" s="1"/>
  <c r="BA58" i="29"/>
  <c r="BB58" i="29" s="1"/>
  <c r="Q57" i="19" s="1"/>
  <c r="T56" i="20" s="1"/>
  <c r="V56" i="20" s="1"/>
  <c r="BA82" i="29"/>
  <c r="BB82" i="29" s="1"/>
  <c r="Q81" i="19" s="1"/>
  <c r="T80" i="20" s="1"/>
  <c r="V80" i="20" s="1"/>
  <c r="BA191" i="29"/>
  <c r="BB191" i="29" s="1"/>
  <c r="Q190" i="19" s="1"/>
  <c r="T189" i="20" s="1"/>
  <c r="V189" i="20" s="1"/>
  <c r="BA201" i="29"/>
  <c r="BB201" i="29" s="1"/>
  <c r="Q200" i="19" s="1"/>
  <c r="T199" i="20" s="1"/>
  <c r="V199" i="20" s="1"/>
  <c r="BA6" i="29"/>
  <c r="BB6" i="29" s="1"/>
  <c r="Q5" i="19" s="1"/>
  <c r="T4" i="20" s="1"/>
  <c r="V4" i="20" s="1"/>
  <c r="BA124" i="29"/>
  <c r="BB124" i="29" s="1"/>
  <c r="Q123" i="19" s="1"/>
  <c r="T122" i="20" s="1"/>
  <c r="V122" i="20" s="1"/>
  <c r="BA203" i="29"/>
  <c r="BB203" i="29" s="1"/>
  <c r="Q202" i="19" s="1"/>
  <c r="T201" i="20" s="1"/>
  <c r="V201" i="20" s="1"/>
  <c r="BA25" i="29"/>
  <c r="BB25" i="29" s="1"/>
  <c r="Q24" i="19" s="1"/>
  <c r="T23" i="20" s="1"/>
  <c r="V23" i="20" s="1"/>
  <c r="BA172" i="29"/>
  <c r="BB172" i="29" s="1"/>
  <c r="Q171" i="19" s="1"/>
  <c r="T170" i="20" s="1"/>
  <c r="V170" i="20" s="1"/>
  <c r="BA35" i="29"/>
  <c r="BB35" i="29" s="1"/>
  <c r="Q34" i="19" s="1"/>
  <c r="T33" i="20" s="1"/>
  <c r="V33" i="20" s="1"/>
  <c r="BA152" i="29"/>
  <c r="BB152" i="29" s="1"/>
  <c r="Q151" i="19" s="1"/>
  <c r="T150" i="20" s="1"/>
  <c r="V150" i="20" s="1"/>
  <c r="BA122" i="29"/>
  <c r="BB122" i="29" s="1"/>
  <c r="Q121" i="19" s="1"/>
  <c r="T120" i="20" s="1"/>
  <c r="V120" i="20" s="1"/>
  <c r="BA110" i="29"/>
  <c r="BB110" i="29" s="1"/>
  <c r="Q109" i="19" s="1"/>
  <c r="T108" i="20" s="1"/>
  <c r="V108" i="20" s="1"/>
  <c r="BA78" i="29"/>
  <c r="BB78" i="29" s="1"/>
  <c r="Q77" i="19" s="1"/>
  <c r="T76" i="20" s="1"/>
  <c r="V76" i="20" s="1"/>
  <c r="BA151" i="29"/>
  <c r="BB151" i="29" s="1"/>
  <c r="Q150" i="19" s="1"/>
  <c r="T149" i="20" s="1"/>
  <c r="V149" i="20" s="1"/>
  <c r="BA55" i="29"/>
  <c r="BB55" i="29" s="1"/>
  <c r="Q54" i="19" s="1"/>
  <c r="T53" i="20" s="1"/>
  <c r="V53" i="20" s="1"/>
  <c r="BA47" i="29"/>
  <c r="BB47" i="29" s="1"/>
  <c r="Q46" i="19" s="1"/>
  <c r="T45" i="20" s="1"/>
  <c r="V45" i="20" s="1"/>
  <c r="BA83" i="29"/>
  <c r="BB83" i="29" s="1"/>
  <c r="Q82" i="19" s="1"/>
  <c r="T81" i="20" s="1"/>
  <c r="V81" i="20" s="1"/>
  <c r="BA131" i="29"/>
  <c r="BB131" i="29" s="1"/>
  <c r="Q130" i="19" s="1"/>
  <c r="T129" i="20" s="1"/>
  <c r="V129" i="20" s="1"/>
  <c r="BA50" i="29"/>
  <c r="BB50" i="29" s="1"/>
  <c r="Q49" i="19" s="1"/>
  <c r="T48" i="20" s="1"/>
  <c r="V48" i="20" s="1"/>
  <c r="BA41" i="29"/>
  <c r="BB41" i="29" s="1"/>
  <c r="Q40" i="19" s="1"/>
  <c r="T39" i="20" s="1"/>
  <c r="V39" i="20" s="1"/>
  <c r="BA175" i="29"/>
  <c r="BB175" i="29" s="1"/>
  <c r="Q174" i="19" s="1"/>
  <c r="T173" i="20" s="1"/>
  <c r="V173" i="20" s="1"/>
  <c r="BA96" i="29"/>
  <c r="BB96" i="29" s="1"/>
  <c r="Q95" i="19" s="1"/>
  <c r="T94" i="20" s="1"/>
  <c r="V94" i="20" s="1"/>
  <c r="BA11" i="29"/>
  <c r="BB11" i="29" s="1"/>
  <c r="Q10" i="19" s="1"/>
  <c r="T9" i="20" s="1"/>
  <c r="V9" i="20" s="1"/>
  <c r="BA135" i="29"/>
  <c r="BB135" i="29" s="1"/>
  <c r="Q134" i="19" s="1"/>
  <c r="T133" i="20" s="1"/>
  <c r="V133" i="20" s="1"/>
  <c r="BA200" i="29"/>
  <c r="BB200" i="29" s="1"/>
  <c r="Q199" i="19" s="1"/>
  <c r="T198" i="20" s="1"/>
  <c r="V198" i="20" s="1"/>
  <c r="BA118" i="29"/>
  <c r="BB118" i="29" s="1"/>
  <c r="Q117" i="19" s="1"/>
  <c r="T116" i="20" s="1"/>
  <c r="V116" i="20" s="1"/>
  <c r="BA33" i="29"/>
  <c r="BB33" i="29" s="1"/>
  <c r="Q32" i="19" s="1"/>
  <c r="T31" i="20" s="1"/>
  <c r="V31" i="20" s="1"/>
  <c r="BA51" i="29"/>
  <c r="BB51" i="29" s="1"/>
  <c r="Q50" i="19" s="1"/>
  <c r="T49" i="20" s="1"/>
  <c r="V49" i="20" s="1"/>
  <c r="BA12" i="29"/>
  <c r="BB12" i="29" s="1"/>
  <c r="Q11" i="19" s="1"/>
  <c r="T10" i="20" s="1"/>
  <c r="V10" i="20" s="1"/>
  <c r="BA196" i="29"/>
  <c r="BB196" i="29" s="1"/>
  <c r="Q195" i="19" s="1"/>
  <c r="T194" i="20" s="1"/>
  <c r="V194" i="20" s="1"/>
  <c r="BA18" i="29"/>
  <c r="BB18" i="29" s="1"/>
  <c r="Q17" i="19" s="1"/>
  <c r="T16" i="20" s="1"/>
  <c r="V16" i="20" s="1"/>
  <c r="BA146" i="29"/>
  <c r="BB146" i="29" s="1"/>
  <c r="Q145" i="19" s="1"/>
  <c r="T144" i="20" s="1"/>
  <c r="V144" i="20" s="1"/>
  <c r="BA162" i="29"/>
  <c r="BB162" i="29" s="1"/>
  <c r="Q161" i="19" s="1"/>
  <c r="T160" i="20" s="1"/>
  <c r="V160" i="20" s="1"/>
  <c r="BA120" i="29"/>
  <c r="BB120" i="29" s="1"/>
  <c r="Q119" i="19" s="1"/>
  <c r="T118" i="20" s="1"/>
  <c r="V118" i="20" s="1"/>
  <c r="BA170" i="29"/>
  <c r="BB170" i="29" s="1"/>
  <c r="Q169" i="19" s="1"/>
  <c r="T168" i="20" s="1"/>
  <c r="V168" i="20" s="1"/>
  <c r="BA166" i="29"/>
  <c r="BB166" i="29" s="1"/>
  <c r="Q165" i="19" s="1"/>
  <c r="T164" i="20" s="1"/>
  <c r="V164" i="20" s="1"/>
  <c r="BA19" i="29"/>
  <c r="BB19" i="29" s="1"/>
  <c r="Q18" i="19" s="1"/>
  <c r="T17" i="20" s="1"/>
  <c r="V17" i="20" s="1"/>
  <c r="BA138" i="29"/>
  <c r="BB138" i="29" s="1"/>
  <c r="Q137" i="19" s="1"/>
  <c r="T136" i="20" s="1"/>
  <c r="V136" i="20" s="1"/>
  <c r="BA168" i="29"/>
  <c r="BB168" i="29" s="1"/>
  <c r="Q167" i="19" s="1"/>
  <c r="T166" i="20" s="1"/>
  <c r="V166" i="20" s="1"/>
  <c r="BA30" i="29"/>
  <c r="BB30" i="29" s="1"/>
  <c r="Q29" i="19" s="1"/>
  <c r="T28" i="20" s="1"/>
  <c r="V28" i="20" s="1"/>
  <c r="BA111" i="29"/>
  <c r="BB111" i="29" s="1"/>
  <c r="Q110" i="19" s="1"/>
  <c r="T109" i="20" s="1"/>
  <c r="V109" i="20" s="1"/>
  <c r="BA20" i="29"/>
  <c r="BB20" i="29" s="1"/>
  <c r="Q19" i="19" s="1"/>
  <c r="T18" i="20" s="1"/>
  <c r="V18" i="20" s="1"/>
  <c r="BA186" i="29"/>
  <c r="BB186" i="29" s="1"/>
  <c r="Q185" i="19" s="1"/>
  <c r="T184" i="20" s="1"/>
  <c r="V184" i="20" s="1"/>
  <c r="BA67" i="29"/>
  <c r="BB67" i="29" s="1"/>
  <c r="Q66" i="19" s="1"/>
  <c r="T65" i="20" s="1"/>
  <c r="V65" i="20" s="1"/>
  <c r="BA195" i="29"/>
  <c r="BB195" i="29" s="1"/>
  <c r="Q194" i="19" s="1"/>
  <c r="T193" i="20" s="1"/>
  <c r="V193" i="20" s="1"/>
  <c r="BA184" i="29"/>
  <c r="BB184" i="29" s="1"/>
  <c r="Q183" i="19" s="1"/>
  <c r="T182" i="20" s="1"/>
  <c r="V182" i="20" s="1"/>
  <c r="BA147" i="29"/>
  <c r="BB147" i="29" s="1"/>
  <c r="Q146" i="19" s="1"/>
  <c r="T145" i="20" s="1"/>
  <c r="V145" i="20" s="1"/>
  <c r="BA10" i="29"/>
  <c r="BB10" i="29" s="1"/>
  <c r="Q9" i="19" s="1"/>
  <c r="T8" i="20" s="1"/>
  <c r="V8" i="20" s="1"/>
  <c r="BA194" i="29"/>
  <c r="BB194" i="29" s="1"/>
  <c r="Q193" i="19" s="1"/>
  <c r="T192" i="20" s="1"/>
  <c r="V192" i="20" s="1"/>
  <c r="BA42" i="29"/>
  <c r="BB42" i="29" s="1"/>
  <c r="Q41" i="19" s="1"/>
  <c r="T40" i="20" s="1"/>
  <c r="V40" i="20" s="1"/>
  <c r="V2" i="28"/>
  <c r="BR59" i="29"/>
  <c r="BP59" i="29"/>
  <c r="BQ59" i="29" s="1"/>
  <c r="BA95" i="29"/>
  <c r="BB95" i="29" s="1"/>
  <c r="Q94" i="19" s="1"/>
  <c r="T93" i="20" s="1"/>
  <c r="V93" i="20" s="1"/>
  <c r="BA43" i="29"/>
  <c r="BB43" i="29" s="1"/>
  <c r="Q42" i="19" s="1"/>
  <c r="T41" i="20" s="1"/>
  <c r="V41" i="20" s="1"/>
  <c r="BA193" i="29"/>
  <c r="BB193" i="29" s="1"/>
  <c r="Q192" i="19" s="1"/>
  <c r="T191" i="20" s="1"/>
  <c r="V191" i="20" s="1"/>
  <c r="BR182" i="29"/>
  <c r="BP182" i="29"/>
  <c r="BQ182" i="29" s="1"/>
  <c r="BA156" i="29"/>
  <c r="BB156" i="29" s="1"/>
  <c r="Q155" i="19" s="1"/>
  <c r="T154" i="20" s="1"/>
  <c r="V154" i="20" s="1"/>
  <c r="BA126" i="29"/>
  <c r="BB126" i="29" s="1"/>
  <c r="Q125" i="19" s="1"/>
  <c r="T124" i="20" s="1"/>
  <c r="V124" i="20" s="1"/>
  <c r="BR122" i="29"/>
  <c r="BP122" i="29"/>
  <c r="BQ122" i="29" s="1"/>
  <c r="BP177" i="29"/>
  <c r="BQ177" i="29" s="1"/>
  <c r="BR177" i="29"/>
  <c r="BP186" i="29"/>
  <c r="BQ186" i="29" s="1"/>
  <c r="BR186" i="29"/>
  <c r="BR151" i="29"/>
  <c r="BP151" i="29"/>
  <c r="BQ151" i="29" s="1"/>
  <c r="BR89" i="29"/>
  <c r="BP89" i="29"/>
  <c r="BQ89" i="29" s="1"/>
  <c r="BR92" i="29"/>
  <c r="BP92" i="29"/>
  <c r="BQ92" i="29" s="1"/>
  <c r="BA164" i="29"/>
  <c r="BB164" i="29" s="1"/>
  <c r="Q163" i="19" s="1"/>
  <c r="T162" i="20" s="1"/>
  <c r="V162" i="20" s="1"/>
  <c r="BA137" i="29"/>
  <c r="BB137" i="29" s="1"/>
  <c r="Q136" i="19" s="1"/>
  <c r="T135" i="20" s="1"/>
  <c r="V135" i="20" s="1"/>
  <c r="CF94" i="29"/>
  <c r="CJ94" i="29"/>
  <c r="CH94" i="29"/>
  <c r="CL94" i="29"/>
  <c r="CM94" i="29" s="1"/>
  <c r="CU94" i="29" s="1"/>
  <c r="CD94" i="29"/>
  <c r="BA52" i="29"/>
  <c r="BB52" i="29" s="1"/>
  <c r="Q51" i="19" s="1"/>
  <c r="T50" i="20" s="1"/>
  <c r="V50" i="20" s="1"/>
  <c r="BA39" i="29"/>
  <c r="BB39" i="29" s="1"/>
  <c r="Q38" i="19" s="1"/>
  <c r="T37" i="20" s="1"/>
  <c r="V37" i="20" s="1"/>
  <c r="BR172" i="29"/>
  <c r="BP172" i="29"/>
  <c r="BQ172" i="29" s="1"/>
  <c r="CD134" i="29"/>
  <c r="CF134" i="29"/>
  <c r="CJ134" i="29"/>
  <c r="CH134" i="29"/>
  <c r="CL134" i="29"/>
  <c r="CM134" i="29" s="1"/>
  <c r="CU134" i="29" s="1"/>
  <c r="CL125" i="29"/>
  <c r="CM125" i="29" s="1"/>
  <c r="CU125" i="29" s="1"/>
  <c r="CF125" i="29"/>
  <c r="CH125" i="29"/>
  <c r="CJ125" i="29"/>
  <c r="CD125" i="29"/>
  <c r="BA174" i="29"/>
  <c r="BB174" i="29" s="1"/>
  <c r="Q173" i="19" s="1"/>
  <c r="T172" i="20" s="1"/>
  <c r="V172" i="20" s="1"/>
  <c r="BA199" i="29"/>
  <c r="BB199" i="29" s="1"/>
  <c r="Q198" i="19" s="1"/>
  <c r="T197" i="20" s="1"/>
  <c r="V197" i="20" s="1"/>
  <c r="BR29" i="29"/>
  <c r="BP29" i="29"/>
  <c r="BQ29" i="29" s="1"/>
  <c r="BA113" i="29"/>
  <c r="BB113" i="29" s="1"/>
  <c r="Q112" i="19" s="1"/>
  <c r="T111" i="20" s="1"/>
  <c r="V111" i="20" s="1"/>
  <c r="BP120" i="29"/>
  <c r="BQ120" i="29" s="1"/>
  <c r="BR120" i="29"/>
  <c r="BR40" i="29"/>
  <c r="BP40" i="29"/>
  <c r="BQ40" i="29" s="1"/>
  <c r="BR22" i="29"/>
  <c r="BP22" i="29"/>
  <c r="BQ22" i="29" s="1"/>
  <c r="CF54" i="29"/>
  <c r="CJ54" i="29"/>
  <c r="CH54" i="29"/>
  <c r="CL54" i="29"/>
  <c r="CM54" i="29" s="1"/>
  <c r="CU54" i="29" s="1"/>
  <c r="CD54" i="29"/>
  <c r="BR41" i="29"/>
  <c r="BP41" i="29"/>
  <c r="BQ41" i="29" s="1"/>
  <c r="BA102" i="29"/>
  <c r="BB102" i="29" s="1"/>
  <c r="Q101" i="19" s="1"/>
  <c r="T100" i="20" s="1"/>
  <c r="V100" i="20" s="1"/>
  <c r="BR181" i="29"/>
  <c r="BP181" i="29"/>
  <c r="BQ181" i="29" s="1"/>
  <c r="BR24" i="29"/>
  <c r="BP24" i="29"/>
  <c r="BQ24" i="29" s="1"/>
  <c r="BR86" i="29"/>
  <c r="BP86" i="29"/>
  <c r="BQ86" i="29" s="1"/>
  <c r="BA31" i="29"/>
  <c r="BB31" i="29" s="1"/>
  <c r="Q30" i="19" s="1"/>
  <c r="T29" i="20" s="1"/>
  <c r="V29" i="20" s="1"/>
  <c r="BR197" i="29"/>
  <c r="BP197" i="29"/>
  <c r="BQ197" i="29" s="1"/>
  <c r="BR184" i="29"/>
  <c r="BP184" i="29"/>
  <c r="BQ184" i="29" s="1"/>
  <c r="BA89" i="29"/>
  <c r="BB89" i="29" s="1"/>
  <c r="Q88" i="19" s="1"/>
  <c r="T87" i="20" s="1"/>
  <c r="V87" i="20" s="1"/>
  <c r="BA160" i="29"/>
  <c r="BB160" i="29" s="1"/>
  <c r="Q159" i="19" s="1"/>
  <c r="T158" i="20" s="1"/>
  <c r="V158" i="20" s="1"/>
  <c r="BA129" i="29"/>
  <c r="BB129" i="29" s="1"/>
  <c r="Q128" i="19" s="1"/>
  <c r="T127" i="20" s="1"/>
  <c r="V127" i="20" s="1"/>
  <c r="BR136" i="29"/>
  <c r="BP136" i="29"/>
  <c r="BQ136" i="29" s="1"/>
  <c r="CL20" i="29"/>
  <c r="CM20" i="29" s="1"/>
  <c r="CU20" i="29" s="1"/>
  <c r="CD20" i="29"/>
  <c r="CF20" i="29"/>
  <c r="CJ20" i="29"/>
  <c r="CH20" i="29"/>
  <c r="CL87" i="29"/>
  <c r="CM87" i="29" s="1"/>
  <c r="CU87" i="29" s="1"/>
  <c r="CD87" i="29"/>
  <c r="CF87" i="29"/>
  <c r="CJ87" i="29"/>
  <c r="CH87" i="29"/>
  <c r="BP91" i="29"/>
  <c r="BQ91" i="29" s="1"/>
  <c r="BR91" i="29"/>
  <c r="BR183" i="29"/>
  <c r="BP183" i="29"/>
  <c r="BQ183" i="29" s="1"/>
  <c r="BR149" i="29"/>
  <c r="BP149" i="29"/>
  <c r="BQ149" i="29" s="1"/>
  <c r="BR47" i="29"/>
  <c r="BP47" i="29"/>
  <c r="BQ47" i="29" s="1"/>
  <c r="BA182" i="29"/>
  <c r="BB182" i="29" s="1"/>
  <c r="Q181" i="19" s="1"/>
  <c r="T180" i="20" s="1"/>
  <c r="V180" i="20" s="1"/>
  <c r="BA85" i="29"/>
  <c r="BB85" i="29" s="1"/>
  <c r="Q84" i="19" s="1"/>
  <c r="T83" i="20" s="1"/>
  <c r="V83" i="20" s="1"/>
  <c r="BR75" i="29"/>
  <c r="BP75" i="29"/>
  <c r="BQ75" i="29" s="1"/>
  <c r="BR4" i="29"/>
  <c r="BP4" i="29"/>
  <c r="BQ4" i="29" s="1"/>
  <c r="BR61" i="29"/>
  <c r="BP61" i="29"/>
  <c r="BQ61" i="29" s="1"/>
  <c r="BR16" i="29"/>
  <c r="BP16" i="29"/>
  <c r="BQ16" i="29" s="1"/>
  <c r="BP45" i="29"/>
  <c r="BQ45" i="29" s="1"/>
  <c r="BR45" i="29"/>
  <c r="BA93" i="29"/>
  <c r="BB93" i="29" s="1"/>
  <c r="Q92" i="19" s="1"/>
  <c r="T91" i="20" s="1"/>
  <c r="V91" i="20" s="1"/>
  <c r="CJ98" i="29"/>
  <c r="CH98" i="29"/>
  <c r="CL98" i="29"/>
  <c r="CM98" i="29" s="1"/>
  <c r="CU98" i="29" s="1"/>
  <c r="CD98" i="29"/>
  <c r="CF98" i="29"/>
  <c r="BR21" i="29"/>
  <c r="BP21" i="29"/>
  <c r="BQ21" i="29" s="1"/>
  <c r="BR62" i="29"/>
  <c r="BP62" i="29"/>
  <c r="BQ62" i="29" s="1"/>
  <c r="BA81" i="29"/>
  <c r="BB81" i="29" s="1"/>
  <c r="Q80" i="19" s="1"/>
  <c r="T79" i="20" s="1"/>
  <c r="V79" i="20" s="1"/>
  <c r="BR42" i="29"/>
  <c r="BP42" i="29"/>
  <c r="BQ42" i="29" s="1"/>
  <c r="CD7" i="29"/>
  <c r="CF7" i="29"/>
  <c r="CJ7" i="29"/>
  <c r="CH7" i="29"/>
  <c r="CL7" i="29"/>
  <c r="CM7" i="29" s="1"/>
  <c r="CU7" i="29" s="1"/>
  <c r="BR52" i="29"/>
  <c r="BP52" i="29"/>
  <c r="BQ52" i="29" s="1"/>
  <c r="CJ50" i="29"/>
  <c r="CH50" i="29"/>
  <c r="CL50" i="29"/>
  <c r="CM50" i="29" s="1"/>
  <c r="CU50" i="29" s="1"/>
  <c r="CD50" i="29"/>
  <c r="CF50" i="29"/>
  <c r="BR88" i="29"/>
  <c r="BP88" i="29"/>
  <c r="BQ88" i="29" s="1"/>
  <c r="CJ148" i="29"/>
  <c r="CH148" i="29"/>
  <c r="CL148" i="29"/>
  <c r="CM148" i="29" s="1"/>
  <c r="CU148" i="29" s="1"/>
  <c r="CD148" i="29"/>
  <c r="CF148" i="29"/>
  <c r="CD27" i="29"/>
  <c r="CF27" i="29"/>
  <c r="CJ27" i="29"/>
  <c r="CH27" i="29"/>
  <c r="CL27" i="29"/>
  <c r="CM27" i="29" s="1"/>
  <c r="CU27" i="29" s="1"/>
  <c r="BR69" i="29"/>
  <c r="BP69" i="29"/>
  <c r="BQ69" i="29" s="1"/>
  <c r="BR11" i="29"/>
  <c r="BP11" i="29"/>
  <c r="BQ11" i="29" s="1"/>
  <c r="BR65" i="29"/>
  <c r="BP65" i="29"/>
  <c r="BQ65" i="29" s="1"/>
  <c r="BR77" i="29"/>
  <c r="BP77" i="29"/>
  <c r="BQ77" i="29" s="1"/>
  <c r="BR121" i="29"/>
  <c r="BP121" i="29"/>
  <c r="BQ121" i="29" s="1"/>
  <c r="BP201" i="29"/>
  <c r="BQ201" i="29" s="1"/>
  <c r="BR201" i="29"/>
  <c r="CH190" i="29"/>
  <c r="CJ190" i="29"/>
  <c r="CF190" i="29"/>
  <c r="CL190" i="29"/>
  <c r="CM190" i="29" s="1"/>
  <c r="CU190" i="29" s="1"/>
  <c r="CD190" i="29"/>
  <c r="BA153" i="29"/>
  <c r="BB153" i="29" s="1"/>
  <c r="Q152" i="19" s="1"/>
  <c r="T151" i="20" s="1"/>
  <c r="V151" i="20" s="1"/>
  <c r="BP104" i="29"/>
  <c r="BQ104" i="29" s="1"/>
  <c r="BR104" i="29"/>
  <c r="BA90" i="29"/>
  <c r="BB90" i="29" s="1"/>
  <c r="Q89" i="19" s="1"/>
  <c r="T88" i="20" s="1"/>
  <c r="V88" i="20" s="1"/>
  <c r="BR164" i="29"/>
  <c r="BP164" i="29"/>
  <c r="BQ164" i="29" s="1"/>
  <c r="BP49" i="29"/>
  <c r="BQ49" i="29" s="1"/>
  <c r="BR49" i="29"/>
  <c r="BA36" i="29"/>
  <c r="BB36" i="29" s="1"/>
  <c r="Q35" i="19" s="1"/>
  <c r="T34" i="20" s="1"/>
  <c r="V34" i="20" s="1"/>
  <c r="BA157" i="29"/>
  <c r="BB157" i="29" s="1"/>
  <c r="Q156" i="19" s="1"/>
  <c r="T155" i="20" s="1"/>
  <c r="V155" i="20" s="1"/>
  <c r="BR168" i="29"/>
  <c r="BP168" i="29"/>
  <c r="BQ168" i="29" s="1"/>
  <c r="BR95" i="29"/>
  <c r="BP95" i="29"/>
  <c r="BQ95" i="29" s="1"/>
  <c r="BR132" i="29"/>
  <c r="BP132" i="29"/>
  <c r="BQ132" i="29" s="1"/>
  <c r="CH141" i="29"/>
  <c r="CJ141" i="29"/>
  <c r="CD141" i="29"/>
  <c r="CL141" i="29"/>
  <c r="CM141" i="29" s="1"/>
  <c r="CU141" i="29" s="1"/>
  <c r="CF141" i="29"/>
  <c r="BR33" i="29"/>
  <c r="BP33" i="29"/>
  <c r="BQ33" i="29" s="1"/>
  <c r="BP55" i="29"/>
  <c r="BQ55" i="29" s="1"/>
  <c r="BR55" i="29"/>
  <c r="BR63" i="29"/>
  <c r="BP63" i="29"/>
  <c r="BQ63" i="29" s="1"/>
  <c r="CL129" i="29"/>
  <c r="CM129" i="29" s="1"/>
  <c r="CU129" i="29" s="1"/>
  <c r="CF129" i="29"/>
  <c r="CH129" i="29"/>
  <c r="CJ129" i="29"/>
  <c r="CD129" i="29"/>
  <c r="BR123" i="29"/>
  <c r="BP123" i="29"/>
  <c r="BQ123" i="29" s="1"/>
  <c r="BR157" i="29"/>
  <c r="BP157" i="29"/>
  <c r="BQ157" i="29" s="1"/>
  <c r="CF150" i="29"/>
  <c r="CJ150" i="29"/>
  <c r="CH150" i="29"/>
  <c r="CL150" i="29"/>
  <c r="CM150" i="29" s="1"/>
  <c r="CU150" i="29" s="1"/>
  <c r="CD150" i="29"/>
  <c r="BA99" i="29"/>
  <c r="BB99" i="29" s="1"/>
  <c r="Q98" i="19" s="1"/>
  <c r="T97" i="20" s="1"/>
  <c r="V97" i="20" s="1"/>
  <c r="BA181" i="29"/>
  <c r="BB181" i="29" s="1"/>
  <c r="Q180" i="19" s="1"/>
  <c r="T179" i="20" s="1"/>
  <c r="V179" i="20" s="1"/>
  <c r="BR140" i="29"/>
  <c r="BP140" i="29"/>
  <c r="BQ140" i="29" s="1"/>
  <c r="BA60" i="29"/>
  <c r="BB60" i="29" s="1"/>
  <c r="Q59" i="19" s="1"/>
  <c r="T58" i="20" s="1"/>
  <c r="V58" i="20" s="1"/>
  <c r="BA133" i="29"/>
  <c r="BB133" i="29" s="1"/>
  <c r="Q132" i="19" s="1"/>
  <c r="T131" i="20" s="1"/>
  <c r="V131" i="20" s="1"/>
  <c r="BR162" i="29"/>
  <c r="BP162" i="29"/>
  <c r="BQ162" i="29" s="1"/>
  <c r="CD48" i="29"/>
  <c r="CF48" i="29"/>
  <c r="CJ48" i="29"/>
  <c r="CH48" i="29"/>
  <c r="CL48" i="29"/>
  <c r="CM48" i="29" s="1"/>
  <c r="CU48" i="29" s="1"/>
  <c r="CF116" i="29"/>
  <c r="CJ116" i="29"/>
  <c r="CH116" i="29"/>
  <c r="CL116" i="29"/>
  <c r="CM116" i="29" s="1"/>
  <c r="CU116" i="29" s="1"/>
  <c r="CD116" i="29"/>
  <c r="BR155" i="29"/>
  <c r="BP155" i="29"/>
  <c r="BQ155" i="29" s="1"/>
  <c r="BR115" i="29"/>
  <c r="BP115" i="29"/>
  <c r="BQ115" i="29" s="1"/>
  <c r="BR174" i="29"/>
  <c r="BP174" i="29"/>
  <c r="BQ174" i="29" s="1"/>
  <c r="BP64" i="29"/>
  <c r="BQ64" i="29" s="1"/>
  <c r="BR64" i="29"/>
  <c r="CF14" i="29"/>
  <c r="CJ14" i="29"/>
  <c r="CH14" i="29"/>
  <c r="CL14" i="29"/>
  <c r="CM14" i="29" s="1"/>
  <c r="CU14" i="29" s="1"/>
  <c r="CD14" i="29"/>
  <c r="BR185" i="29"/>
  <c r="BP185" i="29"/>
  <c r="BQ185" i="29" s="1"/>
  <c r="CF199" i="29"/>
  <c r="CD199" i="29"/>
  <c r="CJ199" i="29"/>
  <c r="CH199" i="29"/>
  <c r="CL199" i="29"/>
  <c r="CM199" i="29" s="1"/>
  <c r="CU199" i="29" s="1"/>
  <c r="BA105" i="29"/>
  <c r="BB105" i="29" s="1"/>
  <c r="Q104" i="19" s="1"/>
  <c r="T103" i="20" s="1"/>
  <c r="V103" i="20" s="1"/>
  <c r="BA167" i="29"/>
  <c r="BB167" i="29" s="1"/>
  <c r="Q166" i="19" s="1"/>
  <c r="T165" i="20" s="1"/>
  <c r="V165" i="20" s="1"/>
  <c r="BP12" i="29"/>
  <c r="BQ12" i="29" s="1"/>
  <c r="BR12" i="29"/>
  <c r="BA188" i="29"/>
  <c r="BB188" i="29" s="1"/>
  <c r="Q187" i="19" s="1"/>
  <c r="T186" i="20" s="1"/>
  <c r="V186" i="20" s="1"/>
  <c r="BA92" i="29"/>
  <c r="BB92" i="29" s="1"/>
  <c r="Q91" i="19" s="1"/>
  <c r="T90" i="20" s="1"/>
  <c r="V90" i="20" s="1"/>
  <c r="BA94" i="29"/>
  <c r="BB94" i="29" s="1"/>
  <c r="Q93" i="19" s="1"/>
  <c r="T92" i="20" s="1"/>
  <c r="V92" i="20" s="1"/>
  <c r="BA61" i="29"/>
  <c r="BB61" i="29" s="1"/>
  <c r="Q60" i="19" s="1"/>
  <c r="T59" i="20" s="1"/>
  <c r="V59" i="20" s="1"/>
  <c r="CJ44" i="29"/>
  <c r="CH44" i="29"/>
  <c r="CL44" i="29"/>
  <c r="CM44" i="29" s="1"/>
  <c r="CU44" i="29" s="1"/>
  <c r="CD44" i="29"/>
  <c r="CF44" i="29"/>
  <c r="BR152" i="29"/>
  <c r="BP152" i="29"/>
  <c r="BQ152" i="29" s="1"/>
  <c r="BR80" i="29"/>
  <c r="BP80" i="29"/>
  <c r="BQ80" i="29" s="1"/>
  <c r="BR139" i="29"/>
  <c r="BP139" i="29"/>
  <c r="BQ139" i="29" s="1"/>
  <c r="BR145" i="29"/>
  <c r="BP145" i="29"/>
  <c r="BQ145" i="29" s="1"/>
  <c r="BR167" i="29"/>
  <c r="BP167" i="29"/>
  <c r="BQ167" i="29" s="1"/>
  <c r="BR78" i="29"/>
  <c r="BP78" i="29"/>
  <c r="BQ78" i="29" s="1"/>
  <c r="BR82" i="29"/>
  <c r="BP82" i="29"/>
  <c r="BQ82" i="29" s="1"/>
  <c r="CD114" i="29"/>
  <c r="CF114" i="29"/>
  <c r="CJ114" i="29"/>
  <c r="CH114" i="29"/>
  <c r="CL114" i="29"/>
  <c r="CM114" i="29" s="1"/>
  <c r="CU114" i="29" s="1"/>
  <c r="BR128" i="29"/>
  <c r="BP128" i="29"/>
  <c r="BQ128" i="29" s="1"/>
  <c r="CJ191" i="29"/>
  <c r="CH191" i="29"/>
  <c r="CL191" i="29"/>
  <c r="CM191" i="29" s="1"/>
  <c r="CU191" i="29" s="1"/>
  <c r="CF191" i="29"/>
  <c r="CD191" i="29"/>
  <c r="CD36" i="29"/>
  <c r="CF36" i="29"/>
  <c r="CJ36" i="29"/>
  <c r="CH36" i="29"/>
  <c r="CL36" i="29"/>
  <c r="CM36" i="29" s="1"/>
  <c r="CU36" i="29" s="1"/>
  <c r="BR109" i="29"/>
  <c r="BP109" i="29"/>
  <c r="BQ109" i="29" s="1"/>
  <c r="BR154" i="29"/>
  <c r="BP154" i="29"/>
  <c r="BQ154" i="29" s="1"/>
  <c r="BP113" i="29"/>
  <c r="BQ113" i="29" s="1"/>
  <c r="BR113" i="29"/>
  <c r="BR171" i="29"/>
  <c r="BP171" i="29"/>
  <c r="BQ171" i="29" s="1"/>
  <c r="BR135" i="29"/>
  <c r="BP135" i="29"/>
  <c r="BQ135" i="29" s="1"/>
  <c r="CF35" i="29"/>
  <c r="CJ35" i="29"/>
  <c r="CH35" i="29"/>
  <c r="CL35" i="29"/>
  <c r="CM35" i="29" s="1"/>
  <c r="CU35" i="29" s="1"/>
  <c r="CD35" i="29"/>
  <c r="BA15" i="29"/>
  <c r="BB15" i="29" s="1"/>
  <c r="Q14" i="19" s="1"/>
  <c r="T13" i="20" s="1"/>
  <c r="V13" i="20" s="1"/>
  <c r="BR108" i="29"/>
  <c r="BP108" i="29"/>
  <c r="BQ108" i="29" s="1"/>
  <c r="BP142" i="29"/>
  <c r="BQ142" i="29" s="1"/>
  <c r="BR142" i="29"/>
  <c r="BR103" i="29"/>
  <c r="BP103" i="29"/>
  <c r="BQ103" i="29" s="1"/>
  <c r="BR105" i="29"/>
  <c r="BP105" i="29"/>
  <c r="BQ105" i="29" s="1"/>
  <c r="CL18" i="29"/>
  <c r="CM18" i="29" s="1"/>
  <c r="CU18" i="29" s="1"/>
  <c r="CD18" i="29"/>
  <c r="CF18" i="29"/>
  <c r="CJ18" i="29"/>
  <c r="CH18" i="29"/>
  <c r="BR146" i="29"/>
  <c r="BP146" i="29"/>
  <c r="BQ146" i="29" s="1"/>
  <c r="BR163" i="29"/>
  <c r="BP163" i="29"/>
  <c r="BQ163" i="29" s="1"/>
  <c r="BP187" i="29"/>
  <c r="BQ187" i="29" s="1"/>
  <c r="BR187" i="29"/>
  <c r="CL170" i="29"/>
  <c r="CM170" i="29" s="1"/>
  <c r="CU170" i="29" s="1"/>
  <c r="CH170" i="29"/>
  <c r="CD170" i="29"/>
  <c r="CJ170" i="29"/>
  <c r="CF170" i="29"/>
  <c r="BR100" i="29"/>
  <c r="BP100" i="29"/>
  <c r="BQ100" i="29" s="1"/>
  <c r="BP175" i="29"/>
  <c r="BQ175" i="29" s="1"/>
  <c r="BR175" i="29"/>
  <c r="BP34" i="29"/>
  <c r="BQ34" i="29" s="1"/>
  <c r="BR34" i="29"/>
  <c r="BA57" i="29"/>
  <c r="BB57" i="29" s="1"/>
  <c r="Q56" i="19" s="1"/>
  <c r="T55" i="20" s="1"/>
  <c r="V55" i="20" s="1"/>
  <c r="CL59" i="29"/>
  <c r="CM59" i="29" s="1"/>
  <c r="CU59" i="29" s="1"/>
  <c r="CD59" i="29"/>
  <c r="CF59" i="29"/>
  <c r="CJ59" i="29"/>
  <c r="CH59" i="29"/>
  <c r="CL182" i="29"/>
  <c r="CM182" i="29" s="1"/>
  <c r="CU182" i="29" s="1"/>
  <c r="CD182" i="29"/>
  <c r="CH182" i="29"/>
  <c r="CJ182" i="29"/>
  <c r="CF182" i="29"/>
  <c r="CL122" i="29"/>
  <c r="CM122" i="29" s="1"/>
  <c r="CU122" i="29" s="1"/>
  <c r="CD122" i="29"/>
  <c r="CF122" i="29"/>
  <c r="CJ122" i="29"/>
  <c r="CH122" i="29"/>
  <c r="CL177" i="29"/>
  <c r="CM177" i="29" s="1"/>
  <c r="CU177" i="29" s="1"/>
  <c r="CD177" i="29"/>
  <c r="CF177" i="29"/>
  <c r="CJ177" i="29"/>
  <c r="CH177" i="29"/>
  <c r="CL186" i="29"/>
  <c r="CM186" i="29" s="1"/>
  <c r="CU186" i="29" s="1"/>
  <c r="CD186" i="29"/>
  <c r="CH186" i="29"/>
  <c r="CJ186" i="29"/>
  <c r="CF186" i="29"/>
  <c r="CH151" i="29"/>
  <c r="CJ151" i="29"/>
  <c r="CD151" i="29"/>
  <c r="CL151" i="29"/>
  <c r="CM151" i="29" s="1"/>
  <c r="CU151" i="29" s="1"/>
  <c r="CF151" i="29"/>
  <c r="CJ89" i="29"/>
  <c r="CH89" i="29"/>
  <c r="CL89" i="29"/>
  <c r="CM89" i="29" s="1"/>
  <c r="CU89" i="29" s="1"/>
  <c r="CD89" i="29"/>
  <c r="CF89" i="29"/>
  <c r="CD92" i="29"/>
  <c r="CF92" i="29"/>
  <c r="CJ92" i="29"/>
  <c r="CH92" i="29"/>
  <c r="CL92" i="29"/>
  <c r="CM92" i="29" s="1"/>
  <c r="CU92" i="29" s="1"/>
  <c r="BP94" i="29"/>
  <c r="BQ94" i="29" s="1"/>
  <c r="BR94" i="29"/>
  <c r="CD172" i="29"/>
  <c r="CF172" i="29"/>
  <c r="CJ172" i="29"/>
  <c r="CH172" i="29"/>
  <c r="CL172" i="29"/>
  <c r="CM172" i="29" s="1"/>
  <c r="CU172" i="29" s="1"/>
  <c r="BR134" i="29"/>
  <c r="BP134" i="29"/>
  <c r="BQ134" i="29" s="1"/>
  <c r="BR125" i="29"/>
  <c r="BP125" i="29"/>
  <c r="BQ125" i="29" s="1"/>
  <c r="CD29" i="29"/>
  <c r="CF29" i="29"/>
  <c r="CJ29" i="29"/>
  <c r="CH29" i="29"/>
  <c r="CL29" i="29"/>
  <c r="CM29" i="29" s="1"/>
  <c r="CU29" i="29" s="1"/>
  <c r="CL120" i="29"/>
  <c r="CM120" i="29" s="1"/>
  <c r="CU120" i="29" s="1"/>
  <c r="CD120" i="29"/>
  <c r="CF120" i="29"/>
  <c r="CJ120" i="29"/>
  <c r="CH120" i="29"/>
  <c r="CF40" i="29"/>
  <c r="CJ40" i="29"/>
  <c r="CH40" i="29"/>
  <c r="CL40" i="29"/>
  <c r="CM40" i="29" s="1"/>
  <c r="CU40" i="29" s="1"/>
  <c r="CD40" i="29"/>
  <c r="CD22" i="29"/>
  <c r="CF22" i="29"/>
  <c r="CJ22" i="29"/>
  <c r="CH22" i="29"/>
  <c r="CL22" i="29"/>
  <c r="CM22" i="29" s="1"/>
  <c r="CU22" i="29" s="1"/>
  <c r="BR54" i="29"/>
  <c r="BP54" i="29"/>
  <c r="BQ54" i="29" s="1"/>
  <c r="CF41" i="29"/>
  <c r="CJ41" i="29"/>
  <c r="CH41" i="29"/>
  <c r="CL41" i="29"/>
  <c r="CM41" i="29" s="1"/>
  <c r="CU41" i="29" s="1"/>
  <c r="CD41" i="29"/>
  <c r="CD181" i="29"/>
  <c r="CF181" i="29"/>
  <c r="CJ181" i="29"/>
  <c r="CH181" i="29"/>
  <c r="CL181" i="29"/>
  <c r="CM181" i="29" s="1"/>
  <c r="CU181" i="29" s="1"/>
  <c r="CD24" i="29"/>
  <c r="CF24" i="29"/>
  <c r="CJ24" i="29"/>
  <c r="CH24" i="29"/>
  <c r="CL24" i="29"/>
  <c r="CM24" i="29" s="1"/>
  <c r="CU24" i="29" s="1"/>
  <c r="CD86" i="29"/>
  <c r="CF86" i="29"/>
  <c r="CJ86" i="29"/>
  <c r="CH86" i="29"/>
  <c r="CL86" i="29"/>
  <c r="CM86" i="29" s="1"/>
  <c r="CU86" i="29" s="1"/>
  <c r="CL197" i="29"/>
  <c r="CM197" i="29" s="1"/>
  <c r="CU197" i="29" s="1"/>
  <c r="CD197" i="29"/>
  <c r="CF197" i="29"/>
  <c r="CJ197" i="29"/>
  <c r="CH197" i="29"/>
  <c r="CF184" i="29"/>
  <c r="CH184" i="29"/>
  <c r="CJ184" i="29"/>
  <c r="CD184" i="29"/>
  <c r="CL184" i="29"/>
  <c r="CM184" i="29" s="1"/>
  <c r="CU184" i="29" s="1"/>
  <c r="CF136" i="29"/>
  <c r="CJ136" i="29"/>
  <c r="CH136" i="29"/>
  <c r="CL136" i="29"/>
  <c r="CM136" i="29" s="1"/>
  <c r="CU136" i="29" s="1"/>
  <c r="CD136" i="29"/>
  <c r="BR20" i="29"/>
  <c r="BP20" i="29"/>
  <c r="BQ20" i="29" s="1"/>
  <c r="BR87" i="29"/>
  <c r="BP87" i="29"/>
  <c r="BQ87" i="29" s="1"/>
  <c r="CJ91" i="29"/>
  <c r="CH91" i="29"/>
  <c r="CL91" i="29"/>
  <c r="CM91" i="29" s="1"/>
  <c r="CU91" i="29" s="1"/>
  <c r="CD91" i="29"/>
  <c r="CF91" i="29"/>
  <c r="CF183" i="29"/>
  <c r="CJ183" i="29"/>
  <c r="CH183" i="29"/>
  <c r="CL183" i="29"/>
  <c r="CM183" i="29" s="1"/>
  <c r="CU183" i="29" s="1"/>
  <c r="CD183" i="29"/>
  <c r="CH149" i="29"/>
  <c r="CJ149" i="29"/>
  <c r="CD149" i="29"/>
  <c r="CL149" i="29"/>
  <c r="CM149" i="29" s="1"/>
  <c r="CU149" i="29" s="1"/>
  <c r="CF149" i="29"/>
  <c r="CL47" i="29"/>
  <c r="CM47" i="29" s="1"/>
  <c r="CU47" i="29" s="1"/>
  <c r="CD47" i="29"/>
  <c r="CF47" i="29"/>
  <c r="CJ47" i="29"/>
  <c r="CH47" i="29"/>
  <c r="CF75" i="29"/>
  <c r="CJ75" i="29"/>
  <c r="CH75" i="29"/>
  <c r="CL75" i="29"/>
  <c r="CM75" i="29" s="1"/>
  <c r="CU75" i="29" s="1"/>
  <c r="CD75" i="29"/>
  <c r="CD4" i="29"/>
  <c r="CJ4" i="29"/>
  <c r="CH4" i="29"/>
  <c r="CL4" i="29"/>
  <c r="CM4" i="29" s="1"/>
  <c r="CU4" i="29" s="1"/>
  <c r="CF4" i="29"/>
  <c r="CD61" i="29"/>
  <c r="CF61" i="29"/>
  <c r="CJ61" i="29"/>
  <c r="CH61" i="29"/>
  <c r="CL61" i="29"/>
  <c r="CM61" i="29" s="1"/>
  <c r="CU61" i="29" s="1"/>
  <c r="CL16" i="29"/>
  <c r="CM16" i="29" s="1"/>
  <c r="CU16" i="29" s="1"/>
  <c r="CD16" i="29"/>
  <c r="CF16" i="29"/>
  <c r="CJ16" i="29"/>
  <c r="CH16" i="29"/>
  <c r="CD45" i="29"/>
  <c r="CF45" i="29"/>
  <c r="CJ45" i="29"/>
  <c r="CH45" i="29"/>
  <c r="CL45" i="29"/>
  <c r="CM45" i="29" s="1"/>
  <c r="CU45" i="29" s="1"/>
  <c r="BP98" i="29"/>
  <c r="BQ98" i="29" s="1"/>
  <c r="BR98" i="29"/>
  <c r="CD21" i="29"/>
  <c r="CF21" i="29"/>
  <c r="CJ21" i="29"/>
  <c r="CH21" i="29"/>
  <c r="CL21" i="29"/>
  <c r="CM21" i="29" s="1"/>
  <c r="CU21" i="29" s="1"/>
  <c r="CJ62" i="29"/>
  <c r="CH62" i="29"/>
  <c r="CL62" i="29"/>
  <c r="CM62" i="29" s="1"/>
  <c r="CU62" i="29" s="1"/>
  <c r="CD62" i="29"/>
  <c r="CF62" i="29"/>
  <c r="CJ42" i="29"/>
  <c r="CH42" i="29"/>
  <c r="CL42" i="29"/>
  <c r="CM42" i="29" s="1"/>
  <c r="CU42" i="29" s="1"/>
  <c r="CD42" i="29"/>
  <c r="CF42" i="29"/>
  <c r="BP7" i="29"/>
  <c r="BQ7" i="29" s="1"/>
  <c r="BR7" i="29"/>
  <c r="CL52" i="29"/>
  <c r="CM52" i="29" s="1"/>
  <c r="CU52" i="29" s="1"/>
  <c r="CD52" i="29"/>
  <c r="CF52" i="29"/>
  <c r="CJ52" i="29"/>
  <c r="CH52" i="29"/>
  <c r="BP50" i="29"/>
  <c r="BQ50" i="29" s="1"/>
  <c r="BR50" i="29"/>
  <c r="CL88" i="29"/>
  <c r="CM88" i="29" s="1"/>
  <c r="CU88" i="29" s="1"/>
  <c r="CD88" i="29"/>
  <c r="CF88" i="29"/>
  <c r="CJ88" i="29"/>
  <c r="CH88" i="29"/>
  <c r="BR148" i="29"/>
  <c r="BP148" i="29"/>
  <c r="BQ148" i="29" s="1"/>
  <c r="BR27" i="29"/>
  <c r="BP27" i="29"/>
  <c r="BQ27" i="29" s="1"/>
  <c r="CL69" i="29"/>
  <c r="CM69" i="29" s="1"/>
  <c r="CU69" i="29" s="1"/>
  <c r="CD69" i="29"/>
  <c r="CF69" i="29"/>
  <c r="CJ69" i="29"/>
  <c r="CH69" i="29"/>
  <c r="CJ11" i="29"/>
  <c r="CH11" i="29"/>
  <c r="CL11" i="29"/>
  <c r="CM11" i="29" s="1"/>
  <c r="CU11" i="29" s="1"/>
  <c r="CD11" i="29"/>
  <c r="CF11" i="29"/>
  <c r="CF65" i="29"/>
  <c r="CJ65" i="29"/>
  <c r="CH65" i="29"/>
  <c r="CL65" i="29"/>
  <c r="CM65" i="29" s="1"/>
  <c r="CU65" i="29" s="1"/>
  <c r="CD65" i="29"/>
  <c r="CJ77" i="29"/>
  <c r="CH77" i="29"/>
  <c r="CL77" i="29"/>
  <c r="CM77" i="29" s="1"/>
  <c r="CU77" i="29" s="1"/>
  <c r="CD77" i="29"/>
  <c r="CF77" i="29"/>
  <c r="CJ121" i="29"/>
  <c r="CH121" i="29"/>
  <c r="CL121" i="29"/>
  <c r="CM121" i="29" s="1"/>
  <c r="CU121" i="29" s="1"/>
  <c r="CD121" i="29"/>
  <c r="CF121" i="29"/>
  <c r="CD201" i="29"/>
  <c r="CF201" i="29"/>
  <c r="CL201" i="29"/>
  <c r="CM201" i="29" s="1"/>
  <c r="CU201" i="29" s="1"/>
  <c r="CH201" i="29"/>
  <c r="CJ201" i="29"/>
  <c r="BR190" i="29"/>
  <c r="BP190" i="29"/>
  <c r="BQ190" i="29" s="1"/>
  <c r="CL104" i="29"/>
  <c r="CM104" i="29" s="1"/>
  <c r="CU104" i="29" s="1"/>
  <c r="CD104" i="29"/>
  <c r="CF104" i="29"/>
  <c r="CJ104" i="29"/>
  <c r="CH104" i="29"/>
  <c r="CD164" i="29"/>
  <c r="CF164" i="29"/>
  <c r="CJ164" i="29"/>
  <c r="CH164" i="29"/>
  <c r="CL164" i="29"/>
  <c r="CM164" i="29" s="1"/>
  <c r="CU164" i="29" s="1"/>
  <c r="CJ49" i="29"/>
  <c r="CH49" i="29"/>
  <c r="CL49" i="29"/>
  <c r="CM49" i="29" s="1"/>
  <c r="CU49" i="29" s="1"/>
  <c r="CD49" i="29"/>
  <c r="CF49" i="29"/>
  <c r="CF168" i="29"/>
  <c r="CH168" i="29"/>
  <c r="CJ168" i="29"/>
  <c r="CD168" i="29"/>
  <c r="CL168" i="29"/>
  <c r="CM168" i="29" s="1"/>
  <c r="CU168" i="29" s="1"/>
  <c r="CL95" i="29"/>
  <c r="CM95" i="29" s="1"/>
  <c r="CU95" i="29" s="1"/>
  <c r="CD95" i="29"/>
  <c r="CF95" i="29"/>
  <c r="CJ95" i="29"/>
  <c r="CH95" i="29"/>
  <c r="CF132" i="29"/>
  <c r="CJ132" i="29"/>
  <c r="CH132" i="29"/>
  <c r="CL132" i="29"/>
  <c r="CM132" i="29" s="1"/>
  <c r="CU132" i="29" s="1"/>
  <c r="CD132" i="29"/>
  <c r="BP141" i="29"/>
  <c r="BQ141" i="29" s="1"/>
  <c r="BR141" i="29"/>
  <c r="CF33" i="29"/>
  <c r="CJ33" i="29"/>
  <c r="CH33" i="29"/>
  <c r="CL33" i="29"/>
  <c r="CM33" i="29" s="1"/>
  <c r="CU33" i="29" s="1"/>
  <c r="CD33" i="29"/>
  <c r="CL55" i="29"/>
  <c r="CM55" i="29" s="1"/>
  <c r="CU55" i="29" s="1"/>
  <c r="CD55" i="29"/>
  <c r="CF55" i="29"/>
  <c r="CJ55" i="29"/>
  <c r="CH55" i="29"/>
  <c r="CD63" i="29"/>
  <c r="CF63" i="29"/>
  <c r="CJ63" i="29"/>
  <c r="CH63" i="29"/>
  <c r="CL63" i="29"/>
  <c r="CM63" i="29" s="1"/>
  <c r="CU63" i="29" s="1"/>
  <c r="BR129" i="29"/>
  <c r="BP129" i="29"/>
  <c r="BQ129" i="29" s="1"/>
  <c r="CL123" i="29"/>
  <c r="CM123" i="29" s="1"/>
  <c r="CU123" i="29" s="1"/>
  <c r="CF123" i="29"/>
  <c r="CH123" i="29"/>
  <c r="CJ123" i="29"/>
  <c r="CD123" i="29"/>
  <c r="CL157" i="29"/>
  <c r="CM157" i="29" s="1"/>
  <c r="CU157" i="29" s="1"/>
  <c r="CD157" i="29"/>
  <c r="CF157" i="29"/>
  <c r="CJ157" i="29"/>
  <c r="CH157" i="29"/>
  <c r="BR150" i="29"/>
  <c r="BP150" i="29"/>
  <c r="BQ150" i="29" s="1"/>
  <c r="CL140" i="29"/>
  <c r="CM140" i="29" s="1"/>
  <c r="CU140" i="29" s="1"/>
  <c r="CD140" i="29"/>
  <c r="CF140" i="29"/>
  <c r="CJ140" i="29"/>
  <c r="CH140" i="29"/>
  <c r="CF162" i="29"/>
  <c r="CJ162" i="29"/>
  <c r="CH162" i="29"/>
  <c r="CL162" i="29"/>
  <c r="CM162" i="29" s="1"/>
  <c r="CU162" i="29" s="1"/>
  <c r="CD162" i="29"/>
  <c r="BP48" i="29"/>
  <c r="BQ48" i="29" s="1"/>
  <c r="BR48" i="29"/>
  <c r="BR116" i="29"/>
  <c r="BP116" i="29"/>
  <c r="BQ116" i="29" s="1"/>
  <c r="CL155" i="29"/>
  <c r="CM155" i="29" s="1"/>
  <c r="CU155" i="29" s="1"/>
  <c r="CF155" i="29"/>
  <c r="CH155" i="29"/>
  <c r="CJ155" i="29"/>
  <c r="CD155" i="29"/>
  <c r="CJ115" i="29"/>
  <c r="CH115" i="29"/>
  <c r="CL115" i="29"/>
  <c r="CM115" i="29" s="1"/>
  <c r="CU115" i="29" s="1"/>
  <c r="CD115" i="29"/>
  <c r="CF115" i="29"/>
  <c r="CL174" i="29"/>
  <c r="CM174" i="29" s="1"/>
  <c r="CU174" i="29" s="1"/>
  <c r="CD174" i="29"/>
  <c r="CH174" i="29"/>
  <c r="CJ174" i="29"/>
  <c r="CF174" i="29"/>
  <c r="CF64" i="29"/>
  <c r="CJ64" i="29"/>
  <c r="CH64" i="29"/>
  <c r="CL64" i="29"/>
  <c r="CM64" i="29" s="1"/>
  <c r="CU64" i="29" s="1"/>
  <c r="CD64" i="29"/>
  <c r="BP14" i="29"/>
  <c r="BQ14" i="29" s="1"/>
  <c r="BR14" i="29"/>
  <c r="CJ185" i="29"/>
  <c r="CH185" i="29"/>
  <c r="CL185" i="29"/>
  <c r="CM185" i="29" s="1"/>
  <c r="CU185" i="29" s="1"/>
  <c r="CD185" i="29"/>
  <c r="CF185" i="29"/>
  <c r="BR199" i="29"/>
  <c r="BP199" i="29"/>
  <c r="BQ199" i="29" s="1"/>
  <c r="CJ12" i="29"/>
  <c r="CH12" i="29"/>
  <c r="CL12" i="29"/>
  <c r="CM12" i="29" s="1"/>
  <c r="CU12" i="29" s="1"/>
  <c r="CD12" i="29"/>
  <c r="CF12" i="29"/>
  <c r="BR44" i="29"/>
  <c r="BP44" i="29"/>
  <c r="BQ44" i="29" s="1"/>
  <c r="CF152" i="29"/>
  <c r="CJ152" i="29"/>
  <c r="CH152" i="29"/>
  <c r="CL152" i="29"/>
  <c r="CM152" i="29" s="1"/>
  <c r="CU152" i="29" s="1"/>
  <c r="CD152" i="29"/>
  <c r="CJ80" i="29"/>
  <c r="CH80" i="29"/>
  <c r="CL80" i="29"/>
  <c r="CM80" i="29" s="1"/>
  <c r="CU80" i="29" s="1"/>
  <c r="CD80" i="29"/>
  <c r="CF80" i="29"/>
  <c r="CF139" i="29"/>
  <c r="CH139" i="29"/>
  <c r="CJ139" i="29"/>
  <c r="CD139" i="29"/>
  <c r="CL139" i="29"/>
  <c r="CM139" i="29" s="1"/>
  <c r="CU139" i="29" s="1"/>
  <c r="CJ145" i="29"/>
  <c r="CD145" i="29"/>
  <c r="CL145" i="29"/>
  <c r="CM145" i="29" s="1"/>
  <c r="CU145" i="29" s="1"/>
  <c r="CF145" i="29"/>
  <c r="CH145" i="29"/>
  <c r="CJ167" i="29"/>
  <c r="CH167" i="29"/>
  <c r="CL167" i="29"/>
  <c r="CM167" i="29" s="1"/>
  <c r="CU167" i="29" s="1"/>
  <c r="CF167" i="29"/>
  <c r="CD167" i="29"/>
  <c r="CD78" i="29"/>
  <c r="CF78" i="29"/>
  <c r="CJ78" i="29"/>
  <c r="CH78" i="29"/>
  <c r="CL78" i="29"/>
  <c r="CM78" i="29" s="1"/>
  <c r="CU78" i="29" s="1"/>
  <c r="CL82" i="29"/>
  <c r="CM82" i="29" s="1"/>
  <c r="CU82" i="29" s="1"/>
  <c r="CD82" i="29"/>
  <c r="CF82" i="29"/>
  <c r="CJ82" i="29"/>
  <c r="CH82" i="29"/>
  <c r="BR114" i="29"/>
  <c r="BP114" i="29"/>
  <c r="BQ114" i="29" s="1"/>
  <c r="CJ128" i="29"/>
  <c r="CH128" i="29"/>
  <c r="CL128" i="29"/>
  <c r="CM128" i="29" s="1"/>
  <c r="CU128" i="29" s="1"/>
  <c r="CD128" i="29"/>
  <c r="CF128" i="29"/>
  <c r="BR191" i="29"/>
  <c r="BP191" i="29"/>
  <c r="BQ191" i="29" s="1"/>
  <c r="BP36" i="29"/>
  <c r="BQ36" i="29" s="1"/>
  <c r="BR36" i="29"/>
  <c r="CL109" i="29"/>
  <c r="CM109" i="29" s="1"/>
  <c r="CU109" i="29" s="1"/>
  <c r="CD109" i="29"/>
  <c r="CF109" i="29"/>
  <c r="CJ109" i="29"/>
  <c r="CH109" i="29"/>
  <c r="CF154" i="29"/>
  <c r="CJ154" i="29"/>
  <c r="CH154" i="29"/>
  <c r="CL154" i="29"/>
  <c r="CM154" i="29" s="1"/>
  <c r="CU154" i="29" s="1"/>
  <c r="CD154" i="29"/>
  <c r="CL113" i="29"/>
  <c r="CM113" i="29" s="1"/>
  <c r="CU113" i="29" s="1"/>
  <c r="CD113" i="29"/>
  <c r="CF113" i="29"/>
  <c r="CJ113" i="29"/>
  <c r="CH113" i="29"/>
  <c r="CH171" i="29"/>
  <c r="CF171" i="29"/>
  <c r="CJ171" i="29"/>
  <c r="CD171" i="29"/>
  <c r="CL171" i="29"/>
  <c r="CM171" i="29" s="1"/>
  <c r="CU171" i="29" s="1"/>
  <c r="CL135" i="29"/>
  <c r="CM135" i="29" s="1"/>
  <c r="CU135" i="29" s="1"/>
  <c r="CF135" i="29"/>
  <c r="CH135" i="29"/>
  <c r="CJ135" i="29"/>
  <c r="CD135" i="29"/>
  <c r="BR35" i="29"/>
  <c r="BP35" i="29"/>
  <c r="BQ35" i="29" s="1"/>
  <c r="CJ108" i="29"/>
  <c r="CH108" i="29"/>
  <c r="CL108" i="29"/>
  <c r="CM108" i="29" s="1"/>
  <c r="CU108" i="29" s="1"/>
  <c r="CD108" i="29"/>
  <c r="CF108" i="29"/>
  <c r="CD142" i="29"/>
  <c r="CF142" i="29"/>
  <c r="CJ142" i="29"/>
  <c r="CH142" i="29"/>
  <c r="CL142" i="29"/>
  <c r="CM142" i="29" s="1"/>
  <c r="CU142" i="29" s="1"/>
  <c r="CD103" i="29"/>
  <c r="CF103" i="29"/>
  <c r="CJ103" i="29"/>
  <c r="CH103" i="29"/>
  <c r="CL103" i="29"/>
  <c r="CM103" i="29" s="1"/>
  <c r="CU103" i="29" s="1"/>
  <c r="CD105" i="29"/>
  <c r="CF105" i="29"/>
  <c r="CJ105" i="29"/>
  <c r="CH105" i="29"/>
  <c r="CL105" i="29"/>
  <c r="CM105" i="29" s="1"/>
  <c r="CU105" i="29" s="1"/>
  <c r="BR18" i="29"/>
  <c r="BP18" i="29"/>
  <c r="BQ18" i="29" s="1"/>
  <c r="CF146" i="29"/>
  <c r="CJ146" i="29"/>
  <c r="CH146" i="29"/>
  <c r="CL146" i="29"/>
  <c r="CM146" i="29" s="1"/>
  <c r="CU146" i="29" s="1"/>
  <c r="CD146" i="29"/>
  <c r="CF163" i="29"/>
  <c r="CH163" i="29"/>
  <c r="CJ163" i="29"/>
  <c r="CD163" i="29"/>
  <c r="CL163" i="29"/>
  <c r="CM163" i="29" s="1"/>
  <c r="CU163" i="29" s="1"/>
  <c r="CH187" i="29"/>
  <c r="CJ187" i="29"/>
  <c r="CD187" i="29"/>
  <c r="CL187" i="29"/>
  <c r="CM187" i="29" s="1"/>
  <c r="CU187" i="29" s="1"/>
  <c r="CF187" i="29"/>
  <c r="BR170" i="29"/>
  <c r="BP170" i="29"/>
  <c r="BQ170" i="29" s="1"/>
  <c r="CJ100" i="29"/>
  <c r="CH100" i="29"/>
  <c r="CL100" i="29"/>
  <c r="CM100" i="29" s="1"/>
  <c r="CU100" i="29" s="1"/>
  <c r="CD100" i="29"/>
  <c r="CF100" i="29"/>
  <c r="CL175" i="29"/>
  <c r="CM175" i="29" s="1"/>
  <c r="CU175" i="29" s="1"/>
  <c r="CD175" i="29"/>
  <c r="CF175" i="29"/>
  <c r="CJ175" i="29"/>
  <c r="CH175" i="29"/>
  <c r="CJ34" i="29"/>
  <c r="CH34" i="29"/>
  <c r="CL34" i="29"/>
  <c r="CM34" i="29" s="1"/>
  <c r="CU34" i="29" s="1"/>
  <c r="CD34" i="29"/>
  <c r="CF34" i="29"/>
  <c r="BP53" i="29"/>
  <c r="BQ53" i="29" s="1"/>
  <c r="BR53" i="29"/>
  <c r="BA73" i="29"/>
  <c r="BB73" i="29" s="1"/>
  <c r="Q72" i="19" s="1"/>
  <c r="T71" i="20" s="1"/>
  <c r="V71" i="20" s="1"/>
  <c r="BA77" i="29"/>
  <c r="BB77" i="29" s="1"/>
  <c r="Q76" i="19" s="1"/>
  <c r="T75" i="20" s="1"/>
  <c r="V75" i="20" s="1"/>
  <c r="BP17" i="29"/>
  <c r="BQ17" i="29" s="1"/>
  <c r="BR17" i="29"/>
  <c r="BR110" i="29"/>
  <c r="BP110" i="29"/>
  <c r="BQ110" i="29" s="1"/>
  <c r="BR153" i="29"/>
  <c r="BP153" i="29"/>
  <c r="BQ153" i="29" s="1"/>
  <c r="BP193" i="29"/>
  <c r="BQ193" i="29" s="1"/>
  <c r="BR193" i="29"/>
  <c r="BP90" i="29"/>
  <c r="BQ90" i="29" s="1"/>
  <c r="BR90" i="29"/>
  <c r="CF161" i="29"/>
  <c r="CJ161" i="29"/>
  <c r="CH161" i="29"/>
  <c r="CL161" i="29"/>
  <c r="CM161" i="29" s="1"/>
  <c r="CU161" i="29" s="1"/>
  <c r="CD161" i="29"/>
  <c r="BP188" i="29"/>
  <c r="BQ188" i="29" s="1"/>
  <c r="BR188" i="29"/>
  <c r="CF195" i="29"/>
  <c r="CJ195" i="29"/>
  <c r="CD195" i="29"/>
  <c r="CL195" i="29"/>
  <c r="CM195" i="29" s="1"/>
  <c r="CU195" i="29" s="1"/>
  <c r="CH195" i="29"/>
  <c r="BR107" i="29"/>
  <c r="BP107" i="29"/>
  <c r="BQ107" i="29" s="1"/>
  <c r="BA49" i="29"/>
  <c r="BB49" i="29" s="1"/>
  <c r="Q48" i="19" s="1"/>
  <c r="T47" i="20" s="1"/>
  <c r="V47" i="20" s="1"/>
  <c r="BP131" i="29"/>
  <c r="BQ131" i="29" s="1"/>
  <c r="BR131" i="29"/>
  <c r="BA202" i="29"/>
  <c r="BB202" i="29" s="1"/>
  <c r="Q201" i="19" s="1"/>
  <c r="T200" i="20" s="1"/>
  <c r="V200" i="20" s="1"/>
  <c r="BP25" i="29"/>
  <c r="BQ25" i="29" s="1"/>
  <c r="BR25" i="29"/>
  <c r="BA38" i="29"/>
  <c r="BB38" i="29" s="1"/>
  <c r="Q37" i="19" s="1"/>
  <c r="T36" i="20" s="1"/>
  <c r="V36" i="20" s="1"/>
  <c r="BP102" i="29"/>
  <c r="BQ102" i="29" s="1"/>
  <c r="BR102" i="29"/>
  <c r="BA117" i="29"/>
  <c r="BB117" i="29" s="1"/>
  <c r="Q116" i="19" s="1"/>
  <c r="T115" i="20" s="1"/>
  <c r="V115" i="20" s="1"/>
  <c r="BR70" i="29"/>
  <c r="BP70" i="29"/>
  <c r="BQ70" i="29" s="1"/>
  <c r="BR39" i="29"/>
  <c r="BP39" i="29"/>
  <c r="BQ39" i="29" s="1"/>
  <c r="CL79" i="29"/>
  <c r="CM79" i="29" s="1"/>
  <c r="CU79" i="29" s="1"/>
  <c r="CD79" i="29"/>
  <c r="CF79" i="29"/>
  <c r="CJ79" i="29"/>
  <c r="CH79" i="29"/>
  <c r="BR76" i="29"/>
  <c r="BP76" i="29"/>
  <c r="BQ76" i="29" s="1"/>
  <c r="BA28" i="29"/>
  <c r="BB28" i="29" s="1"/>
  <c r="Q27" i="19" s="1"/>
  <c r="T26" i="20" s="1"/>
  <c r="V26" i="20" s="1"/>
  <c r="CD15" i="29"/>
  <c r="CF15" i="29"/>
  <c r="CJ15" i="29"/>
  <c r="CH15" i="29"/>
  <c r="CL15" i="29"/>
  <c r="CM15" i="29" s="1"/>
  <c r="CU15" i="29" s="1"/>
  <c r="BA142" i="29"/>
  <c r="BB142" i="29" s="1"/>
  <c r="Q141" i="19" s="1"/>
  <c r="T140" i="20" s="1"/>
  <c r="V140" i="20" s="1"/>
  <c r="CL117" i="29"/>
  <c r="CM117" i="29" s="1"/>
  <c r="CU117" i="29" s="1"/>
  <c r="CD117" i="29"/>
  <c r="CF117" i="29"/>
  <c r="CJ117" i="29"/>
  <c r="CH117" i="29"/>
  <c r="CL130" i="29"/>
  <c r="CM130" i="29" s="1"/>
  <c r="CU130" i="29" s="1"/>
  <c r="CD130" i="29"/>
  <c r="CF130" i="29"/>
  <c r="CJ130" i="29"/>
  <c r="CH130" i="29"/>
  <c r="BA169" i="29"/>
  <c r="BB169" i="29" s="1"/>
  <c r="Q168" i="19" s="1"/>
  <c r="T167" i="20" s="1"/>
  <c r="V167" i="20" s="1"/>
  <c r="BA9" i="29"/>
  <c r="BB9" i="29" s="1"/>
  <c r="Q8" i="19" s="1"/>
  <c r="T7" i="20" s="1"/>
  <c r="V7" i="20" s="1"/>
  <c r="BA145" i="29"/>
  <c r="BB145" i="29" s="1"/>
  <c r="Q144" i="19" s="1"/>
  <c r="T143" i="20" s="1"/>
  <c r="V143" i="20" s="1"/>
  <c r="BR196" i="29"/>
  <c r="BP196" i="29"/>
  <c r="BQ196" i="29" s="1"/>
  <c r="BR106" i="29"/>
  <c r="BP106" i="29"/>
  <c r="BQ106" i="29" s="1"/>
  <c r="BA114" i="29"/>
  <c r="BB114" i="29" s="1"/>
  <c r="Q113" i="19" s="1"/>
  <c r="T112" i="20" s="1"/>
  <c r="V112" i="20" s="1"/>
  <c r="BA101" i="29"/>
  <c r="BB101" i="29" s="1"/>
  <c r="Q100" i="19" s="1"/>
  <c r="T99" i="20" s="1"/>
  <c r="V99" i="20" s="1"/>
  <c r="CD137" i="29"/>
  <c r="CF137" i="29"/>
  <c r="CJ137" i="29"/>
  <c r="CH137" i="29"/>
  <c r="CL137" i="29"/>
  <c r="CM137" i="29" s="1"/>
  <c r="CU137" i="29" s="1"/>
  <c r="BP180" i="29"/>
  <c r="BQ180" i="29" s="1"/>
  <c r="BR180" i="29"/>
  <c r="BA165" i="29"/>
  <c r="BB165" i="29" s="1"/>
  <c r="Q164" i="19" s="1"/>
  <c r="T163" i="20" s="1"/>
  <c r="V163" i="20" s="1"/>
  <c r="BR43" i="29"/>
  <c r="BP43" i="29"/>
  <c r="BQ43" i="29" s="1"/>
  <c r="BR66" i="29"/>
  <c r="BP66" i="29"/>
  <c r="BQ66" i="29" s="1"/>
  <c r="CL192" i="29"/>
  <c r="CM192" i="29" s="1"/>
  <c r="CU192" i="29" s="1"/>
  <c r="CF192" i="29"/>
  <c r="CH192" i="29"/>
  <c r="CJ192" i="29"/>
  <c r="CD192" i="29"/>
  <c r="BR67" i="29"/>
  <c r="BP67" i="29"/>
  <c r="BQ67" i="29" s="1"/>
  <c r="CD160" i="29"/>
  <c r="CF160" i="29"/>
  <c r="CJ160" i="29"/>
  <c r="CH160" i="29"/>
  <c r="CL160" i="29"/>
  <c r="CM160" i="29" s="1"/>
  <c r="CU160" i="29" s="1"/>
  <c r="CL73" i="29"/>
  <c r="CM73" i="29" s="1"/>
  <c r="CU73" i="29" s="1"/>
  <c r="CD73" i="29"/>
  <c r="CF73" i="29"/>
  <c r="CJ73" i="29"/>
  <c r="CH73" i="29"/>
  <c r="CF178" i="29"/>
  <c r="CJ178" i="29"/>
  <c r="CH178" i="29"/>
  <c r="CL178" i="29"/>
  <c r="CM178" i="29" s="1"/>
  <c r="CU178" i="29" s="1"/>
  <c r="CD178" i="29"/>
  <c r="BR83" i="29"/>
  <c r="BP83" i="29"/>
  <c r="BQ83" i="29" s="1"/>
  <c r="BR156" i="29"/>
  <c r="BP156" i="29"/>
  <c r="BQ156" i="29" s="1"/>
  <c r="BA70" i="29"/>
  <c r="BB70" i="29" s="1"/>
  <c r="Q69" i="19" s="1"/>
  <c r="T68" i="20" s="1"/>
  <c r="V68" i="20" s="1"/>
  <c r="BA29" i="29"/>
  <c r="BB29" i="29" s="1"/>
  <c r="Q28" i="19" s="1"/>
  <c r="T27" i="20" s="1"/>
  <c r="V27" i="20" s="1"/>
  <c r="BR198" i="29"/>
  <c r="BP198" i="29"/>
  <c r="BQ198" i="29" s="1"/>
  <c r="CL138" i="29"/>
  <c r="CM138" i="29" s="1"/>
  <c r="CU138" i="29" s="1"/>
  <c r="CD138" i="29"/>
  <c r="CF138" i="29"/>
  <c r="CJ138" i="29"/>
  <c r="CH138" i="29"/>
  <c r="CJ143" i="29"/>
  <c r="CD143" i="29"/>
  <c r="CL143" i="29"/>
  <c r="CM143" i="29" s="1"/>
  <c r="CU143" i="29" s="1"/>
  <c r="CF143" i="29"/>
  <c r="CH143" i="29"/>
  <c r="BP46" i="29"/>
  <c r="BQ46" i="29" s="1"/>
  <c r="BR46" i="29"/>
  <c r="BR189" i="29"/>
  <c r="BP189" i="29"/>
  <c r="BQ189" i="29" s="1"/>
  <c r="BP99" i="29"/>
  <c r="BQ99" i="29" s="1"/>
  <c r="BR99" i="29"/>
  <c r="BA108" i="29"/>
  <c r="BB108" i="29" s="1"/>
  <c r="Q107" i="19" s="1"/>
  <c r="T106" i="20" s="1"/>
  <c r="V106" i="20" s="1"/>
  <c r="BR159" i="29"/>
  <c r="BP159" i="29"/>
  <c r="BQ159" i="29" s="1"/>
  <c r="BR96" i="29"/>
  <c r="BP96" i="29"/>
  <c r="BQ96" i="29" s="1"/>
  <c r="BR158" i="29"/>
  <c r="BP158" i="29"/>
  <c r="BQ158" i="29" s="1"/>
  <c r="BR13" i="29"/>
  <c r="BP13" i="29"/>
  <c r="BQ13" i="29" s="1"/>
  <c r="BR165" i="29"/>
  <c r="BP165" i="29"/>
  <c r="BQ165" i="29" s="1"/>
  <c r="BP6" i="29"/>
  <c r="BQ6" i="29" s="1"/>
  <c r="BR6" i="29"/>
  <c r="BA161" i="29"/>
  <c r="BB161" i="29" s="1"/>
  <c r="Q160" i="19" s="1"/>
  <c r="T159" i="20" s="1"/>
  <c r="V159" i="20" s="1"/>
  <c r="BP85" i="29"/>
  <c r="BQ85" i="29" s="1"/>
  <c r="BR85" i="29"/>
  <c r="BA123" i="29"/>
  <c r="BB123" i="29" s="1"/>
  <c r="Q122" i="19" s="1"/>
  <c r="T121" i="20" s="1"/>
  <c r="V121" i="20" s="1"/>
  <c r="BR169" i="29"/>
  <c r="BP169" i="29"/>
  <c r="BQ169" i="29" s="1"/>
  <c r="BR30" i="29"/>
  <c r="BP30" i="29"/>
  <c r="BQ30" i="29" s="1"/>
  <c r="BR118" i="29"/>
  <c r="BP118" i="29"/>
  <c r="BQ118" i="29" s="1"/>
  <c r="CD173" i="29"/>
  <c r="CF173" i="29"/>
  <c r="CJ173" i="29"/>
  <c r="CH173" i="29"/>
  <c r="CL173" i="29"/>
  <c r="CM173" i="29" s="1"/>
  <c r="CU173" i="29" s="1"/>
  <c r="BR72" i="29"/>
  <c r="BP72" i="29"/>
  <c r="BQ72" i="29" s="1"/>
  <c r="BA104" i="29"/>
  <c r="BB104" i="29" s="1"/>
  <c r="Q103" i="19" s="1"/>
  <c r="T102" i="20" s="1"/>
  <c r="V102" i="20" s="1"/>
  <c r="BR84" i="29"/>
  <c r="BP84" i="29"/>
  <c r="BQ84" i="29" s="1"/>
  <c r="BR101" i="29"/>
  <c r="BP101" i="29"/>
  <c r="BQ101" i="29" s="1"/>
  <c r="BR5" i="29"/>
  <c r="BP5" i="29"/>
  <c r="BQ5" i="29" s="1"/>
  <c r="BP126" i="29"/>
  <c r="BQ126" i="29" s="1"/>
  <c r="BR126" i="29"/>
  <c r="BR26" i="29"/>
  <c r="BP26" i="29"/>
  <c r="BQ26" i="29" s="1"/>
  <c r="BR200" i="29"/>
  <c r="BP200" i="29"/>
  <c r="BQ200" i="29" s="1"/>
  <c r="CL31" i="29"/>
  <c r="CM31" i="29" s="1"/>
  <c r="CU31" i="29" s="1"/>
  <c r="CD31" i="29"/>
  <c r="CF31" i="29"/>
  <c r="CJ31" i="29"/>
  <c r="CH31" i="29"/>
  <c r="CL57" i="29"/>
  <c r="CM57" i="29" s="1"/>
  <c r="CU57" i="29" s="1"/>
  <c r="CD57" i="29"/>
  <c r="CF57" i="29"/>
  <c r="CJ57" i="29"/>
  <c r="CH57" i="29"/>
  <c r="BR147" i="29"/>
  <c r="BP147" i="29"/>
  <c r="BQ147" i="29" s="1"/>
  <c r="CL194" i="29"/>
  <c r="CM194" i="29" s="1"/>
  <c r="CU194" i="29" s="1"/>
  <c r="CH194" i="29"/>
  <c r="CD194" i="29"/>
  <c r="CJ194" i="29"/>
  <c r="CF194" i="29"/>
  <c r="BA16" i="29"/>
  <c r="BB16" i="29" s="1"/>
  <c r="Q15" i="19" s="1"/>
  <c r="T14" i="20" s="1"/>
  <c r="V14" i="20" s="1"/>
  <c r="BR93" i="29"/>
  <c r="BP93" i="29"/>
  <c r="BQ93" i="29" s="1"/>
  <c r="BA143" i="29"/>
  <c r="BB143" i="29" s="1"/>
  <c r="Q142" i="19" s="1"/>
  <c r="T141" i="20" s="1"/>
  <c r="V141" i="20" s="1"/>
  <c r="BA125" i="29"/>
  <c r="BB125" i="29" s="1"/>
  <c r="Q124" i="19" s="1"/>
  <c r="T123" i="20" s="1"/>
  <c r="V123" i="20" s="1"/>
  <c r="BP81" i="29"/>
  <c r="BQ81" i="29" s="1"/>
  <c r="BR81" i="29"/>
  <c r="BR8" i="29"/>
  <c r="BP8" i="29"/>
  <c r="BQ8" i="29" s="1"/>
  <c r="BR23" i="29"/>
  <c r="BP23" i="29"/>
  <c r="BQ23" i="29" s="1"/>
  <c r="BR124" i="29"/>
  <c r="BP124" i="29"/>
  <c r="BQ124" i="29" s="1"/>
  <c r="BR166" i="29"/>
  <c r="BP166" i="29"/>
  <c r="BQ166" i="29" s="1"/>
  <c r="BP19" i="29"/>
  <c r="BQ19" i="29" s="1"/>
  <c r="BR19" i="29"/>
  <c r="BA17" i="29"/>
  <c r="BB17" i="29" s="1"/>
  <c r="Q16" i="19" s="1"/>
  <c r="T15" i="20" s="1"/>
  <c r="V15" i="20" s="1"/>
  <c r="BA132" i="29"/>
  <c r="BB132" i="29" s="1"/>
  <c r="Q131" i="19" s="1"/>
  <c r="T130" i="20" s="1"/>
  <c r="V130" i="20" s="1"/>
  <c r="BA141" i="29"/>
  <c r="BB141" i="29" s="1"/>
  <c r="Q140" i="19" s="1"/>
  <c r="T139" i="20" s="1"/>
  <c r="V139" i="20" s="1"/>
  <c r="BA177" i="29"/>
  <c r="BB177" i="29" s="1"/>
  <c r="Q176" i="19" s="1"/>
  <c r="T175" i="20" s="1"/>
  <c r="V175" i="20" s="1"/>
  <c r="BP144" i="29"/>
  <c r="BQ144" i="29" s="1"/>
  <c r="BR144" i="29"/>
  <c r="CF127" i="29"/>
  <c r="CH127" i="29"/>
  <c r="CJ127" i="29"/>
  <c r="CD127" i="29"/>
  <c r="CL127" i="29"/>
  <c r="CM127" i="29" s="1"/>
  <c r="CU127" i="29" s="1"/>
  <c r="BR176" i="29"/>
  <c r="BP176" i="29"/>
  <c r="BQ176" i="29" s="1"/>
  <c r="BR9" i="29"/>
  <c r="BP9" i="29"/>
  <c r="BQ9" i="29" s="1"/>
  <c r="BA121" i="29"/>
  <c r="BB121" i="29" s="1"/>
  <c r="Q120" i="19" s="1"/>
  <c r="T119" i="20" s="1"/>
  <c r="V119" i="20" s="1"/>
  <c r="BP111" i="29"/>
  <c r="BQ111" i="29" s="1"/>
  <c r="BR111" i="29"/>
  <c r="BR68" i="29"/>
  <c r="BP68" i="29"/>
  <c r="BQ68" i="29" s="1"/>
  <c r="BR179" i="29"/>
  <c r="BP179" i="29"/>
  <c r="BQ179" i="29" s="1"/>
  <c r="BR97" i="29"/>
  <c r="BP97" i="29"/>
  <c r="BQ97" i="29" s="1"/>
  <c r="BR51" i="29"/>
  <c r="BP51" i="29"/>
  <c r="BQ51" i="29" s="1"/>
  <c r="BR112" i="29"/>
  <c r="BP112" i="29"/>
  <c r="BQ112" i="29" s="1"/>
  <c r="BR32" i="29"/>
  <c r="BP32" i="29"/>
  <c r="BQ32" i="29" s="1"/>
  <c r="BR133" i="29"/>
  <c r="BP133" i="29"/>
  <c r="BQ133" i="29" s="1"/>
  <c r="BR203" i="29"/>
  <c r="BP203" i="29"/>
  <c r="BQ203" i="29" s="1"/>
  <c r="BP71" i="29"/>
  <c r="BQ71" i="29" s="1"/>
  <c r="BR71" i="29"/>
  <c r="BR56" i="29"/>
  <c r="BP56" i="29"/>
  <c r="BQ56" i="29" s="1"/>
  <c r="BP28" i="29"/>
  <c r="BQ28" i="29" s="1"/>
  <c r="BR28" i="29"/>
  <c r="BA14" i="29"/>
  <c r="BB14" i="29" s="1"/>
  <c r="Q13" i="19" s="1"/>
  <c r="T12" i="20" s="1"/>
  <c r="V12" i="20" s="1"/>
  <c r="BP58" i="29"/>
  <c r="BQ58" i="29" s="1"/>
  <c r="BR58" i="29"/>
  <c r="BR74" i="29"/>
  <c r="BP74" i="29"/>
  <c r="BQ74" i="29" s="1"/>
  <c r="BP37" i="29"/>
  <c r="BQ37" i="29" s="1"/>
  <c r="BR37" i="29"/>
  <c r="BR202" i="29"/>
  <c r="BP202" i="29"/>
  <c r="BQ202" i="29" s="1"/>
  <c r="BR10" i="29"/>
  <c r="BP10" i="29"/>
  <c r="BQ10" i="29" s="1"/>
  <c r="BR38" i="29"/>
  <c r="BP38" i="29"/>
  <c r="BQ38" i="29" s="1"/>
  <c r="BP119" i="29"/>
  <c r="BQ119" i="29" s="1"/>
  <c r="BR119" i="29"/>
  <c r="BP60" i="29"/>
  <c r="BQ60" i="29" s="1"/>
  <c r="BR60" i="29"/>
  <c r="CF53" i="29"/>
  <c r="CJ53" i="29"/>
  <c r="CH53" i="29"/>
  <c r="CL53" i="29"/>
  <c r="CM53" i="29" s="1"/>
  <c r="CU53" i="29" s="1"/>
  <c r="CD53" i="29"/>
  <c r="CL17" i="29"/>
  <c r="CM17" i="29" s="1"/>
  <c r="CU17" i="29" s="1"/>
  <c r="CD17" i="29"/>
  <c r="CF17" i="29"/>
  <c r="CJ17" i="29"/>
  <c r="CH17" i="29"/>
  <c r="CF110" i="29"/>
  <c r="CJ110" i="29"/>
  <c r="CH110" i="29"/>
  <c r="CL110" i="29"/>
  <c r="CM110" i="29" s="1"/>
  <c r="CU110" i="29" s="1"/>
  <c r="CD110" i="29"/>
  <c r="CH153" i="29"/>
  <c r="CJ153" i="29"/>
  <c r="CD153" i="29"/>
  <c r="CL153" i="29"/>
  <c r="CM153" i="29" s="1"/>
  <c r="CU153" i="29" s="1"/>
  <c r="CF153" i="29"/>
  <c r="CD193" i="29"/>
  <c r="CF193" i="29"/>
  <c r="CJ193" i="29"/>
  <c r="CH193" i="29"/>
  <c r="CL193" i="29"/>
  <c r="CM193" i="29" s="1"/>
  <c r="CU193" i="29" s="1"/>
  <c r="CF90" i="29"/>
  <c r="CJ90" i="29"/>
  <c r="CH90" i="29"/>
  <c r="CL90" i="29"/>
  <c r="CM90" i="29" s="1"/>
  <c r="CU90" i="29" s="1"/>
  <c r="CD90" i="29"/>
  <c r="BP161" i="29"/>
  <c r="BQ161" i="29" s="1"/>
  <c r="BR161" i="29"/>
  <c r="CD188" i="29"/>
  <c r="CF188" i="29"/>
  <c r="CJ188" i="29"/>
  <c r="CH188" i="29"/>
  <c r="CL188" i="29"/>
  <c r="CM188" i="29" s="1"/>
  <c r="CU188" i="29" s="1"/>
  <c r="BP195" i="29"/>
  <c r="BQ195" i="29" s="1"/>
  <c r="BR195" i="29"/>
  <c r="CL107" i="29"/>
  <c r="CM107" i="29" s="1"/>
  <c r="CU107" i="29" s="1"/>
  <c r="CD107" i="29"/>
  <c r="CF107" i="29"/>
  <c r="CJ107" i="29"/>
  <c r="CH107" i="29"/>
  <c r="CH131" i="29"/>
  <c r="CJ131" i="29"/>
  <c r="CD131" i="29"/>
  <c r="CL131" i="29"/>
  <c r="CM131" i="29" s="1"/>
  <c r="CU131" i="29" s="1"/>
  <c r="CF131" i="29"/>
  <c r="CL25" i="29"/>
  <c r="CM25" i="29" s="1"/>
  <c r="CU25" i="29" s="1"/>
  <c r="CD25" i="29"/>
  <c r="CF25" i="29"/>
  <c r="CJ25" i="29"/>
  <c r="CH25" i="29"/>
  <c r="CF102" i="29"/>
  <c r="CJ102" i="29"/>
  <c r="CH102" i="29"/>
  <c r="CL102" i="29"/>
  <c r="CM102" i="29" s="1"/>
  <c r="CU102" i="29" s="1"/>
  <c r="CD102" i="29"/>
  <c r="CD70" i="29"/>
  <c r="CF70" i="29"/>
  <c r="CJ70" i="29"/>
  <c r="CH70" i="29"/>
  <c r="CL70" i="29"/>
  <c r="CM70" i="29" s="1"/>
  <c r="CU70" i="29" s="1"/>
  <c r="CD39" i="29"/>
  <c r="CF39" i="29"/>
  <c r="CJ39" i="29"/>
  <c r="CH39" i="29"/>
  <c r="CL39" i="29"/>
  <c r="CM39" i="29" s="1"/>
  <c r="CU39" i="29" s="1"/>
  <c r="BR79" i="29"/>
  <c r="BP79" i="29"/>
  <c r="BQ79" i="29" s="1"/>
  <c r="CL76" i="29"/>
  <c r="CM76" i="29" s="1"/>
  <c r="CU76" i="29" s="1"/>
  <c r="CD76" i="29"/>
  <c r="CF76" i="29"/>
  <c r="CJ76" i="29"/>
  <c r="CH76" i="29"/>
  <c r="BP15" i="29"/>
  <c r="BQ15" i="29" s="1"/>
  <c r="BR15" i="29"/>
  <c r="BR117" i="29"/>
  <c r="BP117" i="29"/>
  <c r="BQ117" i="29" s="1"/>
  <c r="BR130" i="29"/>
  <c r="BP130" i="29"/>
  <c r="BQ130" i="29" s="1"/>
  <c r="CL196" i="29"/>
  <c r="CM196" i="29" s="1"/>
  <c r="CU196" i="29" s="1"/>
  <c r="CD196" i="29"/>
  <c r="CF196" i="29"/>
  <c r="CJ196" i="29"/>
  <c r="CH196" i="29"/>
  <c r="CL106" i="29"/>
  <c r="CM106" i="29" s="1"/>
  <c r="CU106" i="29" s="1"/>
  <c r="CD106" i="29"/>
  <c r="CF106" i="29"/>
  <c r="CJ106" i="29"/>
  <c r="CH106" i="29"/>
  <c r="BP137" i="29"/>
  <c r="BQ137" i="29" s="1"/>
  <c r="BR137" i="29"/>
  <c r="CJ180" i="29"/>
  <c r="CH180" i="29"/>
  <c r="CL180" i="29"/>
  <c r="CM180" i="29" s="1"/>
  <c r="CU180" i="29" s="1"/>
  <c r="CD180" i="29"/>
  <c r="CF180" i="29"/>
  <c r="CD43" i="29"/>
  <c r="CF43" i="29"/>
  <c r="CJ43" i="29"/>
  <c r="CH43" i="29"/>
  <c r="CL43" i="29"/>
  <c r="CM43" i="29" s="1"/>
  <c r="CU43" i="29" s="1"/>
  <c r="CF66" i="29"/>
  <c r="CJ66" i="29"/>
  <c r="CH66" i="29"/>
  <c r="CL66" i="29"/>
  <c r="CM66" i="29" s="1"/>
  <c r="CU66" i="29" s="1"/>
  <c r="CD66" i="29"/>
  <c r="BP192" i="29"/>
  <c r="BQ192" i="29" s="1"/>
  <c r="BR192" i="29"/>
  <c r="CL67" i="29"/>
  <c r="CM67" i="29" s="1"/>
  <c r="CU67" i="29" s="1"/>
  <c r="CD67" i="29"/>
  <c r="CF67" i="29"/>
  <c r="CJ67" i="29"/>
  <c r="CH67" i="29"/>
  <c r="BR160" i="29"/>
  <c r="BP160" i="29"/>
  <c r="BQ160" i="29" s="1"/>
  <c r="BP73" i="29"/>
  <c r="BQ73" i="29" s="1"/>
  <c r="BR73" i="29"/>
  <c r="BR178" i="29"/>
  <c r="BP178" i="29"/>
  <c r="BQ178" i="29" s="1"/>
  <c r="CF83" i="29"/>
  <c r="CJ83" i="29"/>
  <c r="CH83" i="29"/>
  <c r="CL83" i="29"/>
  <c r="CM83" i="29" s="1"/>
  <c r="CU83" i="29" s="1"/>
  <c r="CD83" i="29"/>
  <c r="CD156" i="29"/>
  <c r="CF156" i="29"/>
  <c r="CJ156" i="29"/>
  <c r="CH156" i="29"/>
  <c r="CL156" i="29"/>
  <c r="CM156" i="29" s="1"/>
  <c r="CU156" i="29" s="1"/>
  <c r="CL198" i="29"/>
  <c r="CM198" i="29" s="1"/>
  <c r="CU198" i="29" s="1"/>
  <c r="CD198" i="29"/>
  <c r="CF198" i="29"/>
  <c r="CJ198" i="29"/>
  <c r="CH198" i="29"/>
  <c r="BR138" i="29"/>
  <c r="BP138" i="29"/>
  <c r="BQ138" i="29" s="1"/>
  <c r="BR143" i="29"/>
  <c r="BP143" i="29"/>
  <c r="BQ143" i="29" s="1"/>
  <c r="CD46" i="29"/>
  <c r="CF46" i="29"/>
  <c r="CJ46" i="29"/>
  <c r="CH46" i="29"/>
  <c r="CL46" i="29"/>
  <c r="CM46" i="29" s="1"/>
  <c r="CU46" i="29" s="1"/>
  <c r="CD189" i="29"/>
  <c r="CF189" i="29"/>
  <c r="CJ189" i="29"/>
  <c r="CH189" i="29"/>
  <c r="CL189" i="29"/>
  <c r="CM189" i="29" s="1"/>
  <c r="CU189" i="29" s="1"/>
  <c r="CJ99" i="29"/>
  <c r="CH99" i="29"/>
  <c r="CL99" i="29"/>
  <c r="CM99" i="29" s="1"/>
  <c r="CU99" i="29" s="1"/>
  <c r="CD99" i="29"/>
  <c r="CF99" i="29"/>
  <c r="CJ159" i="29"/>
  <c r="CD159" i="29"/>
  <c r="CL159" i="29"/>
  <c r="CM159" i="29" s="1"/>
  <c r="CU159" i="29" s="1"/>
  <c r="CF159" i="29"/>
  <c r="CH159" i="29"/>
  <c r="CL96" i="29"/>
  <c r="CM96" i="29" s="1"/>
  <c r="CU96" i="29" s="1"/>
  <c r="CD96" i="29"/>
  <c r="CF96" i="29"/>
  <c r="CJ96" i="29"/>
  <c r="CH96" i="29"/>
  <c r="CF158" i="29"/>
  <c r="CJ158" i="29"/>
  <c r="CH158" i="29"/>
  <c r="CL158" i="29"/>
  <c r="CM158" i="29" s="1"/>
  <c r="CU158" i="29" s="1"/>
  <c r="CD158" i="29"/>
  <c r="CF13" i="29"/>
  <c r="CJ13" i="29"/>
  <c r="CH13" i="29"/>
  <c r="CL13" i="29"/>
  <c r="CM13" i="29" s="1"/>
  <c r="CU13" i="29" s="1"/>
  <c r="CD13" i="29"/>
  <c r="CF165" i="29"/>
  <c r="CJ165" i="29"/>
  <c r="CH165" i="29"/>
  <c r="CL165" i="29"/>
  <c r="CM165" i="29" s="1"/>
  <c r="CU165" i="29" s="1"/>
  <c r="CD165" i="29"/>
  <c r="CL6" i="29"/>
  <c r="CM6" i="29" s="1"/>
  <c r="CU6" i="29" s="1"/>
  <c r="CD6" i="29"/>
  <c r="CF6" i="29"/>
  <c r="CJ6" i="29"/>
  <c r="CH6" i="29"/>
  <c r="CF85" i="29"/>
  <c r="CJ85" i="29"/>
  <c r="CH85" i="29"/>
  <c r="CL85" i="29"/>
  <c r="CM85" i="29" s="1"/>
  <c r="CU85" i="29" s="1"/>
  <c r="CD85" i="29"/>
  <c r="CJ169" i="29"/>
  <c r="CH169" i="29"/>
  <c r="CL169" i="29"/>
  <c r="CM169" i="29" s="1"/>
  <c r="CU169" i="29" s="1"/>
  <c r="CD169" i="29"/>
  <c r="CF169" i="29"/>
  <c r="CF30" i="29"/>
  <c r="CJ30" i="29"/>
  <c r="CH30" i="29"/>
  <c r="CL30" i="29"/>
  <c r="CM30" i="29" s="1"/>
  <c r="CU30" i="29" s="1"/>
  <c r="CD30" i="29"/>
  <c r="CD118" i="29"/>
  <c r="CF118" i="29"/>
  <c r="CJ118" i="29"/>
  <c r="CH118" i="29"/>
  <c r="CL118" i="29"/>
  <c r="CM118" i="29" s="1"/>
  <c r="CU118" i="29" s="1"/>
  <c r="BR173" i="29"/>
  <c r="BP173" i="29"/>
  <c r="BQ173" i="29" s="1"/>
  <c r="CF72" i="29"/>
  <c r="CJ72" i="29"/>
  <c r="CH72" i="29"/>
  <c r="CL72" i="29"/>
  <c r="CM72" i="29" s="1"/>
  <c r="CU72" i="29" s="1"/>
  <c r="CD72" i="29"/>
  <c r="CF84" i="29"/>
  <c r="CJ84" i="29"/>
  <c r="CH84" i="29"/>
  <c r="CL84" i="29"/>
  <c r="CM84" i="29" s="1"/>
  <c r="CU84" i="29" s="1"/>
  <c r="CD84" i="29"/>
  <c r="CJ101" i="29"/>
  <c r="CH101" i="29"/>
  <c r="CL101" i="29"/>
  <c r="CM101" i="29" s="1"/>
  <c r="CU101" i="29" s="1"/>
  <c r="CD101" i="29"/>
  <c r="CF101" i="29"/>
  <c r="CF5" i="29"/>
  <c r="CJ5" i="29"/>
  <c r="CH5" i="29"/>
  <c r="CL5" i="29"/>
  <c r="CM5" i="29" s="1"/>
  <c r="CU5" i="29" s="1"/>
  <c r="CD5" i="29"/>
  <c r="CL126" i="29"/>
  <c r="CM126" i="29" s="1"/>
  <c r="CU126" i="29" s="1"/>
  <c r="CD126" i="29"/>
  <c r="CF126" i="29"/>
  <c r="CJ126" i="29"/>
  <c r="CH126" i="29"/>
  <c r="CL26" i="29"/>
  <c r="CM26" i="29" s="1"/>
  <c r="CU26" i="29" s="1"/>
  <c r="CD26" i="29"/>
  <c r="CF26" i="29"/>
  <c r="CJ26" i="29"/>
  <c r="CH26" i="29"/>
  <c r="CH200" i="29"/>
  <c r="CL200" i="29"/>
  <c r="CM200" i="29" s="1"/>
  <c r="CU200" i="29" s="1"/>
  <c r="CD200" i="29"/>
  <c r="CJ200" i="29"/>
  <c r="CF200" i="29"/>
  <c r="BP31" i="29"/>
  <c r="BQ31" i="29" s="1"/>
  <c r="BR31" i="29"/>
  <c r="BP57" i="29"/>
  <c r="BQ57" i="29" s="1"/>
  <c r="BR57" i="29"/>
  <c r="CJ147" i="29"/>
  <c r="CD147" i="29"/>
  <c r="CL147" i="29"/>
  <c r="CM147" i="29" s="1"/>
  <c r="CU147" i="29" s="1"/>
  <c r="CF147" i="29"/>
  <c r="CH147" i="29"/>
  <c r="BR194" i="29"/>
  <c r="BP194" i="29"/>
  <c r="BQ194" i="29" s="1"/>
  <c r="CL93" i="29"/>
  <c r="CM93" i="29" s="1"/>
  <c r="CU93" i="29" s="1"/>
  <c r="CD93" i="29"/>
  <c r="CF93" i="29"/>
  <c r="CJ93" i="29"/>
  <c r="CH93" i="29"/>
  <c r="CD81" i="29"/>
  <c r="CF81" i="29"/>
  <c r="CJ81" i="29"/>
  <c r="CH81" i="29"/>
  <c r="CL81" i="29"/>
  <c r="CM81" i="29" s="1"/>
  <c r="CU81" i="29" s="1"/>
  <c r="CD8" i="29"/>
  <c r="CF8" i="29"/>
  <c r="CJ8" i="29"/>
  <c r="CH8" i="29"/>
  <c r="CL8" i="29"/>
  <c r="CM8" i="29" s="1"/>
  <c r="CU8" i="29" s="1"/>
  <c r="CD23" i="29"/>
  <c r="CF23" i="29"/>
  <c r="CJ23" i="29"/>
  <c r="CH23" i="29"/>
  <c r="CL23" i="29"/>
  <c r="CM23" i="29" s="1"/>
  <c r="CU23" i="29" s="1"/>
  <c r="CD124" i="29"/>
  <c r="CF124" i="29"/>
  <c r="CJ124" i="29"/>
  <c r="CH124" i="29"/>
  <c r="CL124" i="29"/>
  <c r="CM124" i="29" s="1"/>
  <c r="CU124" i="29" s="1"/>
  <c r="CL166" i="29"/>
  <c r="CM166" i="29" s="1"/>
  <c r="CU166" i="29" s="1"/>
  <c r="CD166" i="29"/>
  <c r="CH166" i="29"/>
  <c r="CJ166" i="29"/>
  <c r="CF166" i="29"/>
  <c r="CJ19" i="29"/>
  <c r="CH19" i="29"/>
  <c r="CL19" i="29"/>
  <c r="CM19" i="29" s="1"/>
  <c r="CU19" i="29" s="1"/>
  <c r="CD19" i="29"/>
  <c r="CF19" i="29"/>
  <c r="CF144" i="29"/>
  <c r="CJ144" i="29"/>
  <c r="CL144" i="29"/>
  <c r="CM144" i="29" s="1"/>
  <c r="CU144" i="29" s="1"/>
  <c r="CD144" i="29"/>
  <c r="CH144" i="29"/>
  <c r="BR127" i="29"/>
  <c r="BP127" i="29"/>
  <c r="BQ127" i="29" s="1"/>
  <c r="CL176" i="29"/>
  <c r="CM176" i="29" s="1"/>
  <c r="CU176" i="29" s="1"/>
  <c r="CF176" i="29"/>
  <c r="CH176" i="29"/>
  <c r="CJ176" i="29"/>
  <c r="CD176" i="29"/>
  <c r="CL9" i="29"/>
  <c r="CM9" i="29" s="1"/>
  <c r="CU9" i="29" s="1"/>
  <c r="CD9" i="29"/>
  <c r="CF9" i="29"/>
  <c r="CJ9" i="29"/>
  <c r="CH9" i="29"/>
  <c r="CL111" i="29"/>
  <c r="CM111" i="29" s="1"/>
  <c r="CU111" i="29" s="1"/>
  <c r="CD111" i="29"/>
  <c r="CF111" i="29"/>
  <c r="CJ111" i="29"/>
  <c r="CH111" i="29"/>
  <c r="CD68" i="29"/>
  <c r="CF68" i="29"/>
  <c r="CJ68" i="29"/>
  <c r="CH68" i="29"/>
  <c r="CL68" i="29"/>
  <c r="CM68" i="29" s="1"/>
  <c r="CU68" i="29" s="1"/>
  <c r="CH179" i="29"/>
  <c r="CF179" i="29"/>
  <c r="CJ179" i="29"/>
  <c r="CD179" i="29"/>
  <c r="CL179" i="29"/>
  <c r="CM179" i="29" s="1"/>
  <c r="CU179" i="29" s="1"/>
  <c r="CD97" i="29"/>
  <c r="CF97" i="29"/>
  <c r="CJ97" i="29"/>
  <c r="CH97" i="29"/>
  <c r="CL97" i="29"/>
  <c r="CM97" i="29" s="1"/>
  <c r="CU97" i="29" s="1"/>
  <c r="CF51" i="29"/>
  <c r="CJ51" i="29"/>
  <c r="CH51" i="29"/>
  <c r="CL51" i="29"/>
  <c r="CM51" i="29" s="1"/>
  <c r="CU51" i="29" s="1"/>
  <c r="CD51" i="29"/>
  <c r="CL112" i="29"/>
  <c r="CM112" i="29" s="1"/>
  <c r="CU112" i="29" s="1"/>
  <c r="CD112" i="29"/>
  <c r="CF112" i="29"/>
  <c r="CJ112" i="29"/>
  <c r="CH112" i="29"/>
  <c r="CD32" i="29"/>
  <c r="CF32" i="29"/>
  <c r="CJ32" i="29"/>
  <c r="CH32" i="29"/>
  <c r="CL32" i="29"/>
  <c r="CM32" i="29" s="1"/>
  <c r="CU32" i="29" s="1"/>
  <c r="CJ133" i="29"/>
  <c r="CD133" i="29"/>
  <c r="CL133" i="29"/>
  <c r="CM133" i="29" s="1"/>
  <c r="CU133" i="29" s="1"/>
  <c r="CF133" i="29"/>
  <c r="CH133" i="29"/>
  <c r="CF203" i="29"/>
  <c r="CJ203" i="29"/>
  <c r="CD203" i="29"/>
  <c r="CL203" i="29"/>
  <c r="CM203" i="29" s="1"/>
  <c r="CU203" i="29" s="1"/>
  <c r="CH203" i="29"/>
  <c r="CF71" i="29"/>
  <c r="CJ71" i="29"/>
  <c r="CH71" i="29"/>
  <c r="CL71" i="29"/>
  <c r="CM71" i="29" s="1"/>
  <c r="CU71" i="29" s="1"/>
  <c r="CD71" i="29"/>
  <c r="CJ56" i="29"/>
  <c r="CH56" i="29"/>
  <c r="CL56" i="29"/>
  <c r="CM56" i="29" s="1"/>
  <c r="CU56" i="29" s="1"/>
  <c r="CD56" i="29"/>
  <c r="CF56" i="29"/>
  <c r="CD28" i="29"/>
  <c r="CF28" i="29"/>
  <c r="CJ28" i="29"/>
  <c r="CH28" i="29"/>
  <c r="CL28" i="29"/>
  <c r="CM28" i="29" s="1"/>
  <c r="CU28" i="29" s="1"/>
  <c r="CD58" i="29"/>
  <c r="CF58" i="29"/>
  <c r="CJ58" i="29"/>
  <c r="CH58" i="29"/>
  <c r="CL58" i="29"/>
  <c r="CM58" i="29" s="1"/>
  <c r="CU58" i="29" s="1"/>
  <c r="CD74" i="29"/>
  <c r="CF74" i="29"/>
  <c r="CJ74" i="29"/>
  <c r="CH74" i="29"/>
  <c r="CL74" i="29"/>
  <c r="CM74" i="29" s="1"/>
  <c r="CU74" i="29" s="1"/>
  <c r="CJ37" i="29"/>
  <c r="CH37" i="29"/>
  <c r="CL37" i="29"/>
  <c r="CM37" i="29" s="1"/>
  <c r="CU37" i="29" s="1"/>
  <c r="CD37" i="29"/>
  <c r="CF37" i="29"/>
  <c r="CF202" i="29"/>
  <c r="CJ202" i="29"/>
  <c r="CH202" i="29"/>
  <c r="CL202" i="29"/>
  <c r="CM202" i="29" s="1"/>
  <c r="CU202" i="29" s="1"/>
  <c r="CD202" i="29"/>
  <c r="CF10" i="29"/>
  <c r="CJ10" i="29"/>
  <c r="CH10" i="29"/>
  <c r="CL10" i="29"/>
  <c r="CM10" i="29" s="1"/>
  <c r="CU10" i="29" s="1"/>
  <c r="CD10" i="29"/>
  <c r="CJ38" i="29"/>
  <c r="CH38" i="29"/>
  <c r="CL38" i="29"/>
  <c r="CM38" i="29" s="1"/>
  <c r="CU38" i="29" s="1"/>
  <c r="CD38" i="29"/>
  <c r="CF38" i="29"/>
  <c r="CJ119" i="29"/>
  <c r="CH119" i="29"/>
  <c r="CL119" i="29"/>
  <c r="CM119" i="29" s="1"/>
  <c r="CU119" i="29" s="1"/>
  <c r="CD119" i="29"/>
  <c r="CF119" i="29"/>
  <c r="CF60" i="29"/>
  <c r="CJ60" i="29"/>
  <c r="CH60" i="29"/>
  <c r="CL60" i="29"/>
  <c r="CM60" i="29" s="1"/>
  <c r="CU60" i="29" s="1"/>
  <c r="CD60" i="29"/>
  <c r="X3" i="28" l="1"/>
  <c r="V5" i="28"/>
  <c r="V4" i="28"/>
  <c r="X4" i="28"/>
  <c r="X5" i="28"/>
  <c r="BY105" i="35"/>
  <c r="BZ105" i="35" s="1"/>
  <c r="R104" i="26" s="1"/>
  <c r="X103" i="27" s="1"/>
  <c r="X303" i="20" s="1"/>
  <c r="Z303" i="20" s="1"/>
  <c r="BY37" i="35"/>
  <c r="BZ37" i="35" s="1"/>
  <c r="R36" i="26" s="1"/>
  <c r="X35" i="27" s="1"/>
  <c r="X235" i="20" s="1"/>
  <c r="Z235" i="20" s="1"/>
  <c r="BY112" i="35"/>
  <c r="BZ112" i="35" s="1"/>
  <c r="R111" i="26" s="1"/>
  <c r="X110" i="27" s="1"/>
  <c r="X310" i="20" s="1"/>
  <c r="Z310" i="20" s="1"/>
  <c r="BY129" i="35"/>
  <c r="BZ129" i="35" s="1"/>
  <c r="R128" i="26" s="1"/>
  <c r="X127" i="27" s="1"/>
  <c r="X327" i="20" s="1"/>
  <c r="Z327" i="20" s="1"/>
  <c r="BY157" i="35"/>
  <c r="BZ157" i="35" s="1"/>
  <c r="R156" i="26" s="1"/>
  <c r="X155" i="27" s="1"/>
  <c r="X355" i="20" s="1"/>
  <c r="Z355" i="20" s="1"/>
  <c r="BY160" i="35"/>
  <c r="BZ160" i="35" s="1"/>
  <c r="R159" i="26" s="1"/>
  <c r="X158" i="27" s="1"/>
  <c r="X358" i="20" s="1"/>
  <c r="Z358" i="20" s="1"/>
  <c r="BY100" i="35"/>
  <c r="BZ100" i="35" s="1"/>
  <c r="R99" i="26" s="1"/>
  <c r="X98" i="27" s="1"/>
  <c r="X298" i="20" s="1"/>
  <c r="Z298" i="20" s="1"/>
  <c r="BY177" i="35"/>
  <c r="BZ177" i="35" s="1"/>
  <c r="R176" i="26" s="1"/>
  <c r="X175" i="27" s="1"/>
  <c r="X375" i="20" s="1"/>
  <c r="Z375" i="20" s="1"/>
  <c r="BY41" i="35"/>
  <c r="BZ41" i="35" s="1"/>
  <c r="R40" i="26" s="1"/>
  <c r="X39" i="27" s="1"/>
  <c r="X239" i="20" s="1"/>
  <c r="Z239" i="20" s="1"/>
  <c r="BY101" i="35"/>
  <c r="BZ101" i="35" s="1"/>
  <c r="R100" i="26" s="1"/>
  <c r="X99" i="27" s="1"/>
  <c r="X299" i="20" s="1"/>
  <c r="Z299" i="20" s="1"/>
  <c r="BY66" i="35"/>
  <c r="BZ66" i="35" s="1"/>
  <c r="R65" i="26" s="1"/>
  <c r="X64" i="27" s="1"/>
  <c r="X264" i="20" s="1"/>
  <c r="Z264" i="20" s="1"/>
  <c r="BY30" i="35"/>
  <c r="BZ30" i="35" s="1"/>
  <c r="R29" i="26" s="1"/>
  <c r="X28" i="27" s="1"/>
  <c r="X228" i="20" s="1"/>
  <c r="Z228" i="20" s="1"/>
  <c r="BY141" i="35"/>
  <c r="BZ141" i="35" s="1"/>
  <c r="R140" i="26" s="1"/>
  <c r="X139" i="27" s="1"/>
  <c r="X339" i="20" s="1"/>
  <c r="Z339" i="20" s="1"/>
  <c r="BY49" i="35"/>
  <c r="BZ49" i="35" s="1"/>
  <c r="R48" i="26" s="1"/>
  <c r="X47" i="27" s="1"/>
  <c r="X247" i="20" s="1"/>
  <c r="Z247" i="20" s="1"/>
  <c r="BY31" i="35"/>
  <c r="BZ31" i="35" s="1"/>
  <c r="R30" i="26" s="1"/>
  <c r="X29" i="27" s="1"/>
  <c r="X229" i="20" s="1"/>
  <c r="Z229" i="20" s="1"/>
  <c r="BY189" i="35"/>
  <c r="BZ189" i="35" s="1"/>
  <c r="R188" i="26" s="1"/>
  <c r="X187" i="27" s="1"/>
  <c r="X387" i="20" s="1"/>
  <c r="Z387" i="20" s="1"/>
  <c r="BY7" i="35"/>
  <c r="BZ7" i="35" s="1"/>
  <c r="R6" i="26" s="1"/>
  <c r="X5" i="27" s="1"/>
  <c r="X205" i="20" s="1"/>
  <c r="BY74" i="35"/>
  <c r="BZ74" i="35" s="1"/>
  <c r="R73" i="26" s="1"/>
  <c r="X72" i="27" s="1"/>
  <c r="X272" i="20" s="1"/>
  <c r="Z272" i="20" s="1"/>
  <c r="BY78" i="35"/>
  <c r="BZ78" i="35" s="1"/>
  <c r="R77" i="26" s="1"/>
  <c r="X76" i="27" s="1"/>
  <c r="X276" i="20" s="1"/>
  <c r="Z276" i="20" s="1"/>
  <c r="BY137" i="35"/>
  <c r="BZ137" i="35" s="1"/>
  <c r="R136" i="26" s="1"/>
  <c r="X135" i="27" s="1"/>
  <c r="X335" i="20" s="1"/>
  <c r="Z335" i="20" s="1"/>
  <c r="BY161" i="35"/>
  <c r="BZ161" i="35" s="1"/>
  <c r="R160" i="26" s="1"/>
  <c r="X159" i="27" s="1"/>
  <c r="X359" i="20" s="1"/>
  <c r="Z359" i="20" s="1"/>
  <c r="BY27" i="35"/>
  <c r="BZ27" i="35" s="1"/>
  <c r="R26" i="26" s="1"/>
  <c r="X25" i="27" s="1"/>
  <c r="X225" i="20" s="1"/>
  <c r="Z225" i="20" s="1"/>
  <c r="BY19" i="35"/>
  <c r="BZ19" i="35" s="1"/>
  <c r="R18" i="26" s="1"/>
  <c r="X17" i="27" s="1"/>
  <c r="X217" i="20" s="1"/>
  <c r="Z217" i="20" s="1"/>
  <c r="BY46" i="35"/>
  <c r="BZ46" i="35" s="1"/>
  <c r="R45" i="26" s="1"/>
  <c r="X44" i="27" s="1"/>
  <c r="X244" i="20" s="1"/>
  <c r="Z244" i="20" s="1"/>
  <c r="BY9" i="35"/>
  <c r="BZ9" i="35" s="1"/>
  <c r="R8" i="26" s="1"/>
  <c r="X7" i="27" s="1"/>
  <c r="X207" i="20" s="1"/>
  <c r="Z207" i="20" s="1"/>
  <c r="BY79" i="35"/>
  <c r="BZ79" i="35" s="1"/>
  <c r="R78" i="26" s="1"/>
  <c r="X77" i="27" s="1"/>
  <c r="X277" i="20" s="1"/>
  <c r="Z277" i="20" s="1"/>
  <c r="BY71" i="35"/>
  <c r="BZ71" i="35" s="1"/>
  <c r="R70" i="26" s="1"/>
  <c r="X69" i="27" s="1"/>
  <c r="X269" i="20" s="1"/>
  <c r="Z269" i="20" s="1"/>
  <c r="BY191" i="35"/>
  <c r="BZ191" i="35" s="1"/>
  <c r="R190" i="26" s="1"/>
  <c r="X189" i="27" s="1"/>
  <c r="X389" i="20" s="1"/>
  <c r="Z389" i="20" s="1"/>
  <c r="BY55" i="35"/>
  <c r="BZ55" i="35" s="1"/>
  <c r="R54" i="26" s="1"/>
  <c r="X53" i="27" s="1"/>
  <c r="X253" i="20" s="1"/>
  <c r="Z253" i="20" s="1"/>
  <c r="BY167" i="35"/>
  <c r="BZ167" i="35" s="1"/>
  <c r="R166" i="26" s="1"/>
  <c r="X165" i="27" s="1"/>
  <c r="X365" i="20" s="1"/>
  <c r="Z365" i="20" s="1"/>
  <c r="BY59" i="35"/>
  <c r="BZ59" i="35" s="1"/>
  <c r="R58" i="26" s="1"/>
  <c r="X57" i="27" s="1"/>
  <c r="X257" i="20" s="1"/>
  <c r="Z257" i="20" s="1"/>
  <c r="BY44" i="35"/>
  <c r="BZ44" i="35" s="1"/>
  <c r="R43" i="26" s="1"/>
  <c r="X42" i="27" s="1"/>
  <c r="X242" i="20" s="1"/>
  <c r="Z242" i="20" s="1"/>
  <c r="BY63" i="35"/>
  <c r="BZ63" i="35" s="1"/>
  <c r="R62" i="26" s="1"/>
  <c r="X61" i="27" s="1"/>
  <c r="X261" i="20" s="1"/>
  <c r="Z261" i="20" s="1"/>
  <c r="BY188" i="35"/>
  <c r="BZ188" i="35" s="1"/>
  <c r="R187" i="26" s="1"/>
  <c r="X186" i="27" s="1"/>
  <c r="X386" i="20" s="1"/>
  <c r="Z386" i="20" s="1"/>
  <c r="BY175" i="35"/>
  <c r="BZ175" i="35" s="1"/>
  <c r="R174" i="26" s="1"/>
  <c r="X173" i="27" s="1"/>
  <c r="X373" i="20" s="1"/>
  <c r="Z373" i="20" s="1"/>
  <c r="BY203" i="35"/>
  <c r="BZ203" i="35" s="1"/>
  <c r="R202" i="26" s="1"/>
  <c r="X201" i="27" s="1"/>
  <c r="X401" i="20" s="1"/>
  <c r="Z401" i="20" s="1"/>
  <c r="BY23" i="35"/>
  <c r="BZ23" i="35" s="1"/>
  <c r="R22" i="26" s="1"/>
  <c r="X21" i="27" s="1"/>
  <c r="X221" i="20" s="1"/>
  <c r="Z221" i="20" s="1"/>
  <c r="BY57" i="35"/>
  <c r="BZ57" i="35" s="1"/>
  <c r="R56" i="26" s="1"/>
  <c r="X55" i="27" s="1"/>
  <c r="X255" i="20" s="1"/>
  <c r="Z255" i="20" s="1"/>
  <c r="BY150" i="35"/>
  <c r="BZ150" i="35" s="1"/>
  <c r="R149" i="26" s="1"/>
  <c r="X148" i="27" s="1"/>
  <c r="X348" i="20" s="1"/>
  <c r="Z348" i="20" s="1"/>
  <c r="BY39" i="35"/>
  <c r="BZ39" i="35" s="1"/>
  <c r="R38" i="26" s="1"/>
  <c r="X37" i="27" s="1"/>
  <c r="X237" i="20" s="1"/>
  <c r="Z237" i="20" s="1"/>
  <c r="BY186" i="35"/>
  <c r="BZ186" i="35" s="1"/>
  <c r="R185" i="26" s="1"/>
  <c r="X184" i="27" s="1"/>
  <c r="X384" i="20" s="1"/>
  <c r="Z384" i="20" s="1"/>
  <c r="BY65" i="35"/>
  <c r="BZ65" i="35" s="1"/>
  <c r="R64" i="26" s="1"/>
  <c r="X63" i="27" s="1"/>
  <c r="X263" i="20" s="1"/>
  <c r="Z263" i="20" s="1"/>
  <c r="BY113" i="35"/>
  <c r="BZ113" i="35" s="1"/>
  <c r="R112" i="26" s="1"/>
  <c r="X111" i="27" s="1"/>
  <c r="X311" i="20" s="1"/>
  <c r="Z311" i="20" s="1"/>
  <c r="BY197" i="35"/>
  <c r="BZ197" i="35" s="1"/>
  <c r="R196" i="26" s="1"/>
  <c r="X195" i="27" s="1"/>
  <c r="X395" i="20" s="1"/>
  <c r="Z395" i="20" s="1"/>
  <c r="BY77" i="35"/>
  <c r="BZ77" i="35" s="1"/>
  <c r="R76" i="26" s="1"/>
  <c r="X75" i="27" s="1"/>
  <c r="X275" i="20" s="1"/>
  <c r="Z275" i="20" s="1"/>
  <c r="BY34" i="35"/>
  <c r="BZ34" i="35" s="1"/>
  <c r="R33" i="26" s="1"/>
  <c r="X32" i="27" s="1"/>
  <c r="X232" i="20" s="1"/>
  <c r="Z232" i="20" s="1"/>
  <c r="BY125" i="35"/>
  <c r="BZ125" i="35" s="1"/>
  <c r="R124" i="26" s="1"/>
  <c r="X123" i="27" s="1"/>
  <c r="X323" i="20" s="1"/>
  <c r="Z323" i="20" s="1"/>
  <c r="BY126" i="35"/>
  <c r="BZ126" i="35" s="1"/>
  <c r="R125" i="26" s="1"/>
  <c r="X124" i="27" s="1"/>
  <c r="X324" i="20" s="1"/>
  <c r="Z324" i="20" s="1"/>
  <c r="BY122" i="35"/>
  <c r="BZ122" i="35" s="1"/>
  <c r="R121" i="26" s="1"/>
  <c r="X120" i="27" s="1"/>
  <c r="X320" i="20" s="1"/>
  <c r="Z320" i="20" s="1"/>
  <c r="BY138" i="35"/>
  <c r="BZ138" i="35" s="1"/>
  <c r="R137" i="26" s="1"/>
  <c r="X136" i="27" s="1"/>
  <c r="X336" i="20" s="1"/>
  <c r="Z336" i="20" s="1"/>
  <c r="BY18" i="35"/>
  <c r="BZ18" i="35" s="1"/>
  <c r="R17" i="26" s="1"/>
  <c r="X16" i="27" s="1"/>
  <c r="X216" i="20" s="1"/>
  <c r="Z216" i="20" s="1"/>
  <c r="BY114" i="35"/>
  <c r="BZ114" i="35" s="1"/>
  <c r="R113" i="26" s="1"/>
  <c r="X112" i="27" s="1"/>
  <c r="X312" i="20" s="1"/>
  <c r="Z312" i="20" s="1"/>
  <c r="BY96" i="35"/>
  <c r="BZ96" i="35" s="1"/>
  <c r="R95" i="26" s="1"/>
  <c r="X94" i="27" s="1"/>
  <c r="X294" i="20" s="1"/>
  <c r="Z294" i="20" s="1"/>
  <c r="BY116" i="35"/>
  <c r="BZ116" i="35" s="1"/>
  <c r="R115" i="26" s="1"/>
  <c r="X114" i="27" s="1"/>
  <c r="X314" i="20" s="1"/>
  <c r="Z314" i="20" s="1"/>
  <c r="BY133" i="35"/>
  <c r="BZ133" i="35" s="1"/>
  <c r="R132" i="26" s="1"/>
  <c r="X131" i="27" s="1"/>
  <c r="X331" i="20" s="1"/>
  <c r="Z331" i="20" s="1"/>
  <c r="BY102" i="35"/>
  <c r="BZ102" i="35" s="1"/>
  <c r="R101" i="26" s="1"/>
  <c r="X100" i="27" s="1"/>
  <c r="X300" i="20" s="1"/>
  <c r="Z300" i="20" s="1"/>
  <c r="BY25" i="35"/>
  <c r="BZ25" i="35" s="1"/>
  <c r="R24" i="26" s="1"/>
  <c r="X23" i="27" s="1"/>
  <c r="X223" i="20" s="1"/>
  <c r="Z223" i="20" s="1"/>
  <c r="BY118" i="35"/>
  <c r="BZ118" i="35" s="1"/>
  <c r="R117" i="26" s="1"/>
  <c r="X116" i="27" s="1"/>
  <c r="X316" i="20" s="1"/>
  <c r="Z316" i="20" s="1"/>
  <c r="BY6" i="35"/>
  <c r="BZ6" i="35" s="1"/>
  <c r="R5" i="26" s="1"/>
  <c r="X4" i="27" s="1"/>
  <c r="X204" i="20" s="1"/>
  <c r="BY134" i="35"/>
  <c r="BZ134" i="35" s="1"/>
  <c r="R133" i="26" s="1"/>
  <c r="X132" i="27" s="1"/>
  <c r="X332" i="20" s="1"/>
  <c r="Z332" i="20" s="1"/>
  <c r="BY166" i="35"/>
  <c r="BZ166" i="35" s="1"/>
  <c r="R165" i="26" s="1"/>
  <c r="X164" i="27" s="1"/>
  <c r="X364" i="20" s="1"/>
  <c r="Z364" i="20" s="1"/>
  <c r="BY51" i="35"/>
  <c r="BZ51" i="35" s="1"/>
  <c r="R50" i="26" s="1"/>
  <c r="X49" i="27" s="1"/>
  <c r="X249" i="20" s="1"/>
  <c r="Z249" i="20" s="1"/>
  <c r="BY201" i="35"/>
  <c r="BZ201" i="35" s="1"/>
  <c r="R200" i="26" s="1"/>
  <c r="X199" i="27" s="1"/>
  <c r="X399" i="20" s="1"/>
  <c r="Z399" i="20" s="1"/>
  <c r="BY86" i="35"/>
  <c r="BZ86" i="35" s="1"/>
  <c r="R85" i="26" s="1"/>
  <c r="X84" i="27" s="1"/>
  <c r="X284" i="20" s="1"/>
  <c r="Z284" i="20" s="1"/>
  <c r="BY185" i="35"/>
  <c r="BZ185" i="35" s="1"/>
  <c r="R184" i="26" s="1"/>
  <c r="X183" i="27" s="1"/>
  <c r="X383" i="20" s="1"/>
  <c r="Z383" i="20" s="1"/>
  <c r="BY172" i="35"/>
  <c r="BZ172" i="35" s="1"/>
  <c r="R171" i="26" s="1"/>
  <c r="X170" i="27" s="1"/>
  <c r="X370" i="20" s="1"/>
  <c r="Z370" i="20" s="1"/>
  <c r="BY5" i="35"/>
  <c r="BZ5" i="35" s="1"/>
  <c r="R4" i="26" s="1"/>
  <c r="X3" i="27" s="1"/>
  <c r="X203" i="20" s="1"/>
  <c r="Z203" i="20" s="1"/>
  <c r="BY47" i="35"/>
  <c r="BZ47" i="35" s="1"/>
  <c r="R46" i="26" s="1"/>
  <c r="X45" i="27" s="1"/>
  <c r="X245" i="20" s="1"/>
  <c r="Z245" i="20" s="1"/>
  <c r="BY183" i="35"/>
  <c r="BZ183" i="35" s="1"/>
  <c r="R182" i="26" s="1"/>
  <c r="X181" i="27" s="1"/>
  <c r="X381" i="20" s="1"/>
  <c r="Z381" i="20" s="1"/>
  <c r="BY20" i="35"/>
  <c r="BZ20" i="35" s="1"/>
  <c r="R19" i="26" s="1"/>
  <c r="X18" i="27" s="1"/>
  <c r="X218" i="20" s="1"/>
  <c r="Z218" i="20" s="1"/>
  <c r="BY204" i="35"/>
  <c r="BZ204" i="35" s="1"/>
  <c r="BY143" i="35"/>
  <c r="BZ143" i="35" s="1"/>
  <c r="R142" i="26" s="1"/>
  <c r="X141" i="27" s="1"/>
  <c r="X341" i="20" s="1"/>
  <c r="Z341" i="20" s="1"/>
  <c r="BY115" i="35"/>
  <c r="BZ115" i="35" s="1"/>
  <c r="R114" i="26" s="1"/>
  <c r="X113" i="27" s="1"/>
  <c r="X313" i="20" s="1"/>
  <c r="Z313" i="20" s="1"/>
  <c r="BY36" i="35"/>
  <c r="BZ36" i="35" s="1"/>
  <c r="R35" i="26" s="1"/>
  <c r="X34" i="27" s="1"/>
  <c r="X234" i="20" s="1"/>
  <c r="Z234" i="20" s="1"/>
  <c r="BY32" i="35"/>
  <c r="BZ32" i="35" s="1"/>
  <c r="R31" i="26" s="1"/>
  <c r="X30" i="27" s="1"/>
  <c r="X230" i="20" s="1"/>
  <c r="Z230" i="20" s="1"/>
  <c r="BY159" i="35"/>
  <c r="BZ159" i="35" s="1"/>
  <c r="R158" i="26" s="1"/>
  <c r="X157" i="27" s="1"/>
  <c r="X357" i="20" s="1"/>
  <c r="Z357" i="20" s="1"/>
  <c r="BY163" i="35"/>
  <c r="BZ163" i="35" s="1"/>
  <c r="R162" i="26" s="1"/>
  <c r="X161" i="27" s="1"/>
  <c r="X361" i="20" s="1"/>
  <c r="Z361" i="20" s="1"/>
  <c r="BY53" i="35"/>
  <c r="BZ53" i="35" s="1"/>
  <c r="R52" i="26" s="1"/>
  <c r="X51" i="27" s="1"/>
  <c r="X251" i="20" s="1"/>
  <c r="Z251" i="20" s="1"/>
  <c r="BY24" i="35"/>
  <c r="BZ24" i="35" s="1"/>
  <c r="R23" i="26" s="1"/>
  <c r="X22" i="27" s="1"/>
  <c r="X222" i="20" s="1"/>
  <c r="Z222" i="20" s="1"/>
  <c r="BY171" i="35"/>
  <c r="BZ171" i="35" s="1"/>
  <c r="R170" i="26" s="1"/>
  <c r="X169" i="27" s="1"/>
  <c r="X369" i="20" s="1"/>
  <c r="Z369" i="20" s="1"/>
  <c r="BY48" i="35"/>
  <c r="BZ48" i="35" s="1"/>
  <c r="R47" i="26" s="1"/>
  <c r="X46" i="27" s="1"/>
  <c r="X246" i="20" s="1"/>
  <c r="Z246" i="20" s="1"/>
  <c r="BY187" i="35"/>
  <c r="BZ187" i="35" s="1"/>
  <c r="R186" i="26" s="1"/>
  <c r="X185" i="27" s="1"/>
  <c r="X385" i="20" s="1"/>
  <c r="Z385" i="20" s="1"/>
  <c r="BY67" i="35"/>
  <c r="BZ67" i="35" s="1"/>
  <c r="R66" i="26" s="1"/>
  <c r="X65" i="27" s="1"/>
  <c r="X265" i="20" s="1"/>
  <c r="Z265" i="20" s="1"/>
  <c r="BY151" i="35"/>
  <c r="BZ151" i="35" s="1"/>
  <c r="R150" i="26" s="1"/>
  <c r="X149" i="27" s="1"/>
  <c r="X349" i="20" s="1"/>
  <c r="Z349" i="20" s="1"/>
  <c r="BY61" i="35"/>
  <c r="BZ61" i="35" s="1"/>
  <c r="R60" i="26" s="1"/>
  <c r="X59" i="27" s="1"/>
  <c r="X259" i="20" s="1"/>
  <c r="Z259" i="20" s="1"/>
  <c r="BY99" i="35"/>
  <c r="BZ99" i="35" s="1"/>
  <c r="R98" i="26" s="1"/>
  <c r="X97" i="27" s="1"/>
  <c r="X297" i="20" s="1"/>
  <c r="Z297" i="20" s="1"/>
  <c r="BY52" i="35"/>
  <c r="BZ52" i="35" s="1"/>
  <c r="R51" i="26" s="1"/>
  <c r="X50" i="27" s="1"/>
  <c r="X250" i="20" s="1"/>
  <c r="Z250" i="20" s="1"/>
  <c r="BY103" i="35"/>
  <c r="BZ103" i="35" s="1"/>
  <c r="R102" i="26" s="1"/>
  <c r="X101" i="27" s="1"/>
  <c r="X301" i="20" s="1"/>
  <c r="Z301" i="20" s="1"/>
  <c r="BY75" i="35"/>
  <c r="BZ75" i="35" s="1"/>
  <c r="R74" i="26" s="1"/>
  <c r="X73" i="27" s="1"/>
  <c r="X273" i="20" s="1"/>
  <c r="Z273" i="20" s="1"/>
  <c r="BY174" i="35"/>
  <c r="BZ174" i="35" s="1"/>
  <c r="R173" i="26" s="1"/>
  <c r="X172" i="27" s="1"/>
  <c r="X372" i="20" s="1"/>
  <c r="Z372" i="20" s="1"/>
  <c r="BY90" i="35"/>
  <c r="BZ90" i="35" s="1"/>
  <c r="R89" i="26" s="1"/>
  <c r="X88" i="27" s="1"/>
  <c r="X288" i="20" s="1"/>
  <c r="Z288" i="20" s="1"/>
  <c r="BY136" i="35"/>
  <c r="BZ136" i="35" s="1"/>
  <c r="R135" i="26" s="1"/>
  <c r="X134" i="27" s="1"/>
  <c r="X334" i="20" s="1"/>
  <c r="Z334" i="20" s="1"/>
  <c r="BY192" i="35"/>
  <c r="BZ192" i="35" s="1"/>
  <c r="R191" i="26" s="1"/>
  <c r="X190" i="27" s="1"/>
  <c r="X390" i="20" s="1"/>
  <c r="Z390" i="20" s="1"/>
  <c r="BY73" i="35"/>
  <c r="BZ73" i="35" s="1"/>
  <c r="R72" i="26" s="1"/>
  <c r="X71" i="27" s="1"/>
  <c r="X271" i="20" s="1"/>
  <c r="Z271" i="20" s="1"/>
  <c r="BY106" i="35"/>
  <c r="BZ106" i="35" s="1"/>
  <c r="R105" i="26" s="1"/>
  <c r="X104" i="27" s="1"/>
  <c r="X304" i="20" s="1"/>
  <c r="Z304" i="20" s="1"/>
  <c r="BY132" i="35"/>
  <c r="BZ132" i="35" s="1"/>
  <c r="R131" i="26" s="1"/>
  <c r="X130" i="27" s="1"/>
  <c r="X330" i="20" s="1"/>
  <c r="Z330" i="20" s="1"/>
  <c r="BY69" i="35"/>
  <c r="BZ69" i="35" s="1"/>
  <c r="R68" i="26" s="1"/>
  <c r="X67" i="27" s="1"/>
  <c r="X267" i="20" s="1"/>
  <c r="Z267" i="20" s="1"/>
  <c r="BY89" i="35"/>
  <c r="BZ89" i="35" s="1"/>
  <c r="R88" i="26" s="1"/>
  <c r="X87" i="27" s="1"/>
  <c r="X287" i="20" s="1"/>
  <c r="Z287" i="20" s="1"/>
  <c r="BY140" i="35"/>
  <c r="BZ140" i="35" s="1"/>
  <c r="R139" i="26" s="1"/>
  <c r="X138" i="27" s="1"/>
  <c r="X338" i="20" s="1"/>
  <c r="Z338" i="20" s="1"/>
  <c r="BY22" i="35"/>
  <c r="BZ22" i="35" s="1"/>
  <c r="R21" i="26" s="1"/>
  <c r="X20" i="27" s="1"/>
  <c r="X220" i="20" s="1"/>
  <c r="Z220" i="20" s="1"/>
  <c r="CP5" i="35"/>
  <c r="CN5" i="35"/>
  <c r="CO5" i="35" s="1"/>
  <c r="BY190" i="35"/>
  <c r="BZ190" i="35" s="1"/>
  <c r="R189" i="26" s="1"/>
  <c r="X188" i="27" s="1"/>
  <c r="X388" i="20" s="1"/>
  <c r="Z388" i="20" s="1"/>
  <c r="BY94" i="35"/>
  <c r="BZ94" i="35" s="1"/>
  <c r="R93" i="26" s="1"/>
  <c r="X92" i="27" s="1"/>
  <c r="X292" i="20" s="1"/>
  <c r="Z292" i="20" s="1"/>
  <c r="BY68" i="35"/>
  <c r="BZ68" i="35" s="1"/>
  <c r="R67" i="26" s="1"/>
  <c r="X66" i="27" s="1"/>
  <c r="X266" i="20" s="1"/>
  <c r="Z266" i="20" s="1"/>
  <c r="BY26" i="35"/>
  <c r="BZ26" i="35" s="1"/>
  <c r="R25" i="26" s="1"/>
  <c r="X24" i="27" s="1"/>
  <c r="X224" i="20" s="1"/>
  <c r="Z224" i="20" s="1"/>
  <c r="BY85" i="35"/>
  <c r="BZ85" i="35" s="1"/>
  <c r="R84" i="26" s="1"/>
  <c r="X83" i="27" s="1"/>
  <c r="X283" i="20" s="1"/>
  <c r="Z283" i="20" s="1"/>
  <c r="BY193" i="35"/>
  <c r="BZ193" i="35" s="1"/>
  <c r="R192" i="26" s="1"/>
  <c r="X191" i="27" s="1"/>
  <c r="X391" i="20" s="1"/>
  <c r="Z391" i="20" s="1"/>
  <c r="CP118" i="35"/>
  <c r="CN118" i="35"/>
  <c r="CO118" i="35" s="1"/>
  <c r="DJ78" i="35"/>
  <c r="DK78" i="35" s="1"/>
  <c r="DS78" i="35" s="1"/>
  <c r="DD78" i="35"/>
  <c r="DH78" i="35"/>
  <c r="DB78" i="35"/>
  <c r="DF78" i="35"/>
  <c r="CP76" i="35"/>
  <c r="CN76" i="35"/>
  <c r="CO76" i="35" s="1"/>
  <c r="DJ28" i="35"/>
  <c r="DK28" i="35" s="1"/>
  <c r="DS28" i="35" s="1"/>
  <c r="DF28" i="35"/>
  <c r="DB28" i="35"/>
  <c r="DD28" i="35"/>
  <c r="DH28" i="35"/>
  <c r="DH112" i="35"/>
  <c r="DF112" i="35"/>
  <c r="DD112" i="35"/>
  <c r="DJ112" i="35"/>
  <c r="DK112" i="35" s="1"/>
  <c r="DS112" i="35" s="1"/>
  <c r="DB112" i="35"/>
  <c r="DJ196" i="35"/>
  <c r="DK196" i="35" s="1"/>
  <c r="DS196" i="35" s="1"/>
  <c r="DB196" i="35"/>
  <c r="DD196" i="35"/>
  <c r="DH196" i="35"/>
  <c r="DF196" i="35"/>
  <c r="DH59" i="35"/>
  <c r="DD59" i="35"/>
  <c r="DB59" i="35"/>
  <c r="DJ59" i="35"/>
  <c r="DK59" i="35" s="1"/>
  <c r="DS59" i="35" s="1"/>
  <c r="DF59" i="35"/>
  <c r="CP67" i="35"/>
  <c r="CN67" i="35"/>
  <c r="CO67" i="35" s="1"/>
  <c r="CP179" i="35"/>
  <c r="CN179" i="35"/>
  <c r="CO179" i="35" s="1"/>
  <c r="DJ115" i="35"/>
  <c r="DK115" i="35" s="1"/>
  <c r="DS115" i="35" s="1"/>
  <c r="DD115" i="35"/>
  <c r="DH115" i="35"/>
  <c r="DF115" i="35"/>
  <c r="DB115" i="35"/>
  <c r="DF71" i="35"/>
  <c r="DH71" i="35"/>
  <c r="DB71" i="35"/>
  <c r="DD71" i="35"/>
  <c r="DJ71" i="35"/>
  <c r="DK71" i="35" s="1"/>
  <c r="DS71" i="35" s="1"/>
  <c r="DF81" i="35"/>
  <c r="DH81" i="35"/>
  <c r="DB81" i="35"/>
  <c r="DJ81" i="35"/>
  <c r="DK81" i="35" s="1"/>
  <c r="DS81" i="35" s="1"/>
  <c r="DD81" i="35"/>
  <c r="BY154" i="35"/>
  <c r="BZ154" i="35" s="1"/>
  <c r="R153" i="26" s="1"/>
  <c r="X152" i="27" s="1"/>
  <c r="X352" i="20" s="1"/>
  <c r="Z352" i="20" s="1"/>
  <c r="BY98" i="35"/>
  <c r="BZ98" i="35" s="1"/>
  <c r="R97" i="26" s="1"/>
  <c r="X96" i="27" s="1"/>
  <c r="X296" i="20" s="1"/>
  <c r="Z296" i="20" s="1"/>
  <c r="BY144" i="35"/>
  <c r="BZ144" i="35" s="1"/>
  <c r="R143" i="26" s="1"/>
  <c r="X142" i="27" s="1"/>
  <c r="X342" i="20" s="1"/>
  <c r="Z342" i="20" s="1"/>
  <c r="BY109" i="35"/>
  <c r="BZ109" i="35" s="1"/>
  <c r="R108" i="26" s="1"/>
  <c r="X107" i="27" s="1"/>
  <c r="X307" i="20" s="1"/>
  <c r="Z307" i="20" s="1"/>
  <c r="BY64" i="35"/>
  <c r="BZ64" i="35" s="1"/>
  <c r="R63" i="26" s="1"/>
  <c r="X62" i="27" s="1"/>
  <c r="X262" i="20" s="1"/>
  <c r="Z262" i="20" s="1"/>
  <c r="BY82" i="35"/>
  <c r="BZ82" i="35" s="1"/>
  <c r="R81" i="26" s="1"/>
  <c r="X80" i="27" s="1"/>
  <c r="X280" i="20" s="1"/>
  <c r="Z280" i="20" s="1"/>
  <c r="BY169" i="35"/>
  <c r="BZ169" i="35" s="1"/>
  <c r="R168" i="26" s="1"/>
  <c r="X167" i="27" s="1"/>
  <c r="X367" i="20" s="1"/>
  <c r="Z367" i="20" s="1"/>
  <c r="DJ101" i="35"/>
  <c r="DK101" i="35" s="1"/>
  <c r="DS101" i="35" s="1"/>
  <c r="DD101" i="35"/>
  <c r="DH101" i="35"/>
  <c r="DF101" i="35"/>
  <c r="DB101" i="35"/>
  <c r="DB62" i="35"/>
  <c r="DJ62" i="35"/>
  <c r="DK62" i="35" s="1"/>
  <c r="DS62" i="35" s="1"/>
  <c r="DH62" i="35"/>
  <c r="DD62" i="35"/>
  <c r="DF62" i="35"/>
  <c r="DF45" i="35"/>
  <c r="DH45" i="35"/>
  <c r="DB45" i="35"/>
  <c r="DD45" i="35"/>
  <c r="DJ45" i="35"/>
  <c r="DK45" i="35" s="1"/>
  <c r="DS45" i="35" s="1"/>
  <c r="CP138" i="35"/>
  <c r="CN138" i="35"/>
  <c r="CO138" i="35" s="1"/>
  <c r="BY10" i="35"/>
  <c r="BZ10" i="35" s="1"/>
  <c r="R9" i="26" s="1"/>
  <c r="X8" i="27" s="1"/>
  <c r="X208" i="20" s="1"/>
  <c r="Z208" i="20" s="1"/>
  <c r="DH18" i="35"/>
  <c r="DF18" i="35"/>
  <c r="DD18" i="35"/>
  <c r="DB18" i="35"/>
  <c r="DJ18" i="35"/>
  <c r="DK18" i="35" s="1"/>
  <c r="DS18" i="35" s="1"/>
  <c r="CP150" i="35"/>
  <c r="CN150" i="35"/>
  <c r="CO150" i="35" s="1"/>
  <c r="CN12" i="35"/>
  <c r="CO12" i="35" s="1"/>
  <c r="CP12" i="35"/>
  <c r="CN116" i="35"/>
  <c r="CO116" i="35" s="1"/>
  <c r="CP116" i="35"/>
  <c r="DH107" i="35"/>
  <c r="DB107" i="35"/>
  <c r="DF107" i="35"/>
  <c r="DJ107" i="35"/>
  <c r="DK107" i="35" s="1"/>
  <c r="DS107" i="35" s="1"/>
  <c r="DD107" i="35"/>
  <c r="CN174" i="35"/>
  <c r="CO174" i="35" s="1"/>
  <c r="CP174" i="35"/>
  <c r="DH17" i="35"/>
  <c r="DB17" i="35"/>
  <c r="DF17" i="35"/>
  <c r="DJ17" i="35"/>
  <c r="DK17" i="35" s="1"/>
  <c r="DS17" i="35" s="1"/>
  <c r="DD17" i="35"/>
  <c r="BY170" i="35"/>
  <c r="BZ170" i="35" s="1"/>
  <c r="R169" i="26" s="1"/>
  <c r="X168" i="27" s="1"/>
  <c r="X368" i="20" s="1"/>
  <c r="Z368" i="20" s="1"/>
  <c r="BY8" i="35"/>
  <c r="BZ8" i="35" s="1"/>
  <c r="R7" i="26" s="1"/>
  <c r="X6" i="27" s="1"/>
  <c r="X206" i="20" s="1"/>
  <c r="Z206" i="20" s="1"/>
  <c r="DJ15" i="35"/>
  <c r="DK15" i="35" s="1"/>
  <c r="DS15" i="35" s="1"/>
  <c r="DD15" i="35"/>
  <c r="DF15" i="35"/>
  <c r="DB15" i="35"/>
  <c r="DH15" i="35"/>
  <c r="BY196" i="35"/>
  <c r="BZ196" i="35" s="1"/>
  <c r="R195" i="26" s="1"/>
  <c r="X194" i="27" s="1"/>
  <c r="X394" i="20" s="1"/>
  <c r="Z394" i="20" s="1"/>
  <c r="BY149" i="35"/>
  <c r="BZ149" i="35" s="1"/>
  <c r="R148" i="26" s="1"/>
  <c r="X147" i="27" s="1"/>
  <c r="X347" i="20" s="1"/>
  <c r="Z347" i="20" s="1"/>
  <c r="BY117" i="35"/>
  <c r="BZ117" i="35" s="1"/>
  <c r="R116" i="26" s="1"/>
  <c r="X115" i="27" s="1"/>
  <c r="X315" i="20" s="1"/>
  <c r="Z315" i="20" s="1"/>
  <c r="BY202" i="35"/>
  <c r="BZ202" i="35" s="1"/>
  <c r="R201" i="26" s="1"/>
  <c r="X200" i="27" s="1"/>
  <c r="X400" i="20" s="1"/>
  <c r="Z400" i="20" s="1"/>
  <c r="BY200" i="35"/>
  <c r="BZ200" i="35" s="1"/>
  <c r="R199" i="26" s="1"/>
  <c r="X198" i="27" s="1"/>
  <c r="X398" i="20" s="1"/>
  <c r="Z398" i="20" s="1"/>
  <c r="BY21" i="35"/>
  <c r="BZ21" i="35" s="1"/>
  <c r="R20" i="26" s="1"/>
  <c r="X19" i="27" s="1"/>
  <c r="X219" i="20" s="1"/>
  <c r="Z219" i="20" s="1"/>
  <c r="BY110" i="35"/>
  <c r="BZ110" i="35" s="1"/>
  <c r="R109" i="26" s="1"/>
  <c r="X108" i="27" s="1"/>
  <c r="X308" i="20" s="1"/>
  <c r="Z308" i="20" s="1"/>
  <c r="CN170" i="35"/>
  <c r="CO170" i="35" s="1"/>
  <c r="CP170" i="35"/>
  <c r="BY15" i="35"/>
  <c r="BZ15" i="35" s="1"/>
  <c r="R14" i="26" s="1"/>
  <c r="X13" i="27" s="1"/>
  <c r="X213" i="20" s="1"/>
  <c r="Z213" i="20" s="1"/>
  <c r="DJ72" i="35"/>
  <c r="DK72" i="35" s="1"/>
  <c r="DS72" i="35" s="1"/>
  <c r="DD72" i="35"/>
  <c r="DB72" i="35"/>
  <c r="DF72" i="35"/>
  <c r="DH72" i="35"/>
  <c r="DH11" i="35"/>
  <c r="DD11" i="35"/>
  <c r="DB11" i="35"/>
  <c r="DJ11" i="35"/>
  <c r="DK11" i="35" s="1"/>
  <c r="DS11" i="35" s="1"/>
  <c r="DF11" i="35"/>
  <c r="DH185" i="35"/>
  <c r="DB185" i="35"/>
  <c r="DF185" i="35"/>
  <c r="DD185" i="35"/>
  <c r="DJ185" i="35"/>
  <c r="DK185" i="35" s="1"/>
  <c r="DS185" i="35" s="1"/>
  <c r="DJ173" i="35"/>
  <c r="DK173" i="35" s="1"/>
  <c r="DS173" i="35" s="1"/>
  <c r="DD173" i="35"/>
  <c r="DH173" i="35"/>
  <c r="DB173" i="35"/>
  <c r="DF173" i="35"/>
  <c r="CN131" i="35"/>
  <c r="CO131" i="35" s="1"/>
  <c r="CP131" i="35"/>
  <c r="CP143" i="35"/>
  <c r="CN143" i="35"/>
  <c r="CO143" i="35" s="1"/>
  <c r="DD85" i="35"/>
  <c r="DB85" i="35"/>
  <c r="DH85" i="35"/>
  <c r="DJ85" i="35"/>
  <c r="DK85" i="35" s="1"/>
  <c r="DS85" i="35" s="1"/>
  <c r="DF85" i="35"/>
  <c r="CP125" i="35"/>
  <c r="CN125" i="35"/>
  <c r="CO125" i="35" s="1"/>
  <c r="CP100" i="35"/>
  <c r="CN100" i="35"/>
  <c r="CO100" i="35" s="1"/>
  <c r="CP44" i="35"/>
  <c r="CN44" i="35"/>
  <c r="CO44" i="35" s="1"/>
  <c r="BY127" i="35"/>
  <c r="BZ127" i="35" s="1"/>
  <c r="R126" i="26" s="1"/>
  <c r="X125" i="27" s="1"/>
  <c r="X325" i="20" s="1"/>
  <c r="Z325" i="20" s="1"/>
  <c r="BY35" i="35"/>
  <c r="BZ35" i="35" s="1"/>
  <c r="R34" i="26" s="1"/>
  <c r="X33" i="27" s="1"/>
  <c r="X233" i="20" s="1"/>
  <c r="Z233" i="20" s="1"/>
  <c r="BY124" i="35"/>
  <c r="BZ124" i="35" s="1"/>
  <c r="R123" i="26" s="1"/>
  <c r="X122" i="27" s="1"/>
  <c r="X322" i="20" s="1"/>
  <c r="Z322" i="20" s="1"/>
  <c r="BY88" i="35"/>
  <c r="BZ88" i="35" s="1"/>
  <c r="R87" i="26" s="1"/>
  <c r="X86" i="27" s="1"/>
  <c r="X286" i="20" s="1"/>
  <c r="Z286" i="20" s="1"/>
  <c r="BY33" i="35"/>
  <c r="BZ33" i="35" s="1"/>
  <c r="R32" i="26" s="1"/>
  <c r="X31" i="27" s="1"/>
  <c r="X231" i="20" s="1"/>
  <c r="Z231" i="20" s="1"/>
  <c r="BY56" i="35"/>
  <c r="BZ56" i="35" s="1"/>
  <c r="R55" i="26" s="1"/>
  <c r="X54" i="27" s="1"/>
  <c r="X254" i="20" s="1"/>
  <c r="Z254" i="20" s="1"/>
  <c r="DJ52" i="35"/>
  <c r="DK52" i="35" s="1"/>
  <c r="DS52" i="35" s="1"/>
  <c r="DD52" i="35"/>
  <c r="DH52" i="35"/>
  <c r="DF52" i="35"/>
  <c r="DB52" i="35"/>
  <c r="BY60" i="35"/>
  <c r="BZ60" i="35" s="1"/>
  <c r="R59" i="26" s="1"/>
  <c r="X58" i="27" s="1"/>
  <c r="X258" i="20" s="1"/>
  <c r="Z258" i="20" s="1"/>
  <c r="BY142" i="35"/>
  <c r="BZ142" i="35" s="1"/>
  <c r="R141" i="26" s="1"/>
  <c r="X140" i="27" s="1"/>
  <c r="X340" i="20" s="1"/>
  <c r="Z340" i="20" s="1"/>
  <c r="CN40" i="35"/>
  <c r="CO40" i="35" s="1"/>
  <c r="CP40" i="35"/>
  <c r="CP163" i="35"/>
  <c r="CN163" i="35"/>
  <c r="CO163" i="35" s="1"/>
  <c r="DD53" i="35"/>
  <c r="DH53" i="35"/>
  <c r="DB53" i="35"/>
  <c r="DJ53" i="35"/>
  <c r="DK53" i="35" s="1"/>
  <c r="DS53" i="35" s="1"/>
  <c r="DF53" i="35"/>
  <c r="CP188" i="35"/>
  <c r="CN188" i="35"/>
  <c r="CO188" i="35" s="1"/>
  <c r="CN124" i="35"/>
  <c r="CO124" i="35" s="1"/>
  <c r="CP124" i="35"/>
  <c r="DF181" i="35"/>
  <c r="DH181" i="35"/>
  <c r="DB181" i="35"/>
  <c r="DJ181" i="35"/>
  <c r="DK181" i="35" s="1"/>
  <c r="DS181" i="35" s="1"/>
  <c r="DD181" i="35"/>
  <c r="DJ33" i="35"/>
  <c r="DK33" i="35" s="1"/>
  <c r="DS33" i="35" s="1"/>
  <c r="DD33" i="35"/>
  <c r="DF33" i="35"/>
  <c r="DB33" i="35"/>
  <c r="DH33" i="35"/>
  <c r="DF65" i="35"/>
  <c r="DH65" i="35"/>
  <c r="DB65" i="35"/>
  <c r="DD65" i="35"/>
  <c r="DJ65" i="35"/>
  <c r="DK65" i="35" s="1"/>
  <c r="DS65" i="35" s="1"/>
  <c r="DD42" i="35"/>
  <c r="DH42" i="35"/>
  <c r="DF42" i="35"/>
  <c r="DB42" i="35"/>
  <c r="DJ42" i="35"/>
  <c r="DK42" i="35" s="1"/>
  <c r="DS42" i="35" s="1"/>
  <c r="BY155" i="35"/>
  <c r="BZ155" i="35" s="1"/>
  <c r="R154" i="26" s="1"/>
  <c r="X153" i="27" s="1"/>
  <c r="X353" i="20" s="1"/>
  <c r="Z353" i="20" s="1"/>
  <c r="CP177" i="35"/>
  <c r="CN177" i="35"/>
  <c r="CO177" i="35" s="1"/>
  <c r="BY14" i="35"/>
  <c r="BZ14" i="35" s="1"/>
  <c r="R13" i="26" s="1"/>
  <c r="X12" i="27" s="1"/>
  <c r="X212" i="20" s="1"/>
  <c r="Z212" i="20" s="1"/>
  <c r="BY111" i="35"/>
  <c r="BZ111" i="35" s="1"/>
  <c r="R110" i="26" s="1"/>
  <c r="X109" i="27" s="1"/>
  <c r="X309" i="20" s="1"/>
  <c r="Z309" i="20" s="1"/>
  <c r="BY91" i="35"/>
  <c r="BZ91" i="35" s="1"/>
  <c r="R90" i="26" s="1"/>
  <c r="X89" i="27" s="1"/>
  <c r="X289" i="20" s="1"/>
  <c r="Z289" i="20" s="1"/>
  <c r="CN135" i="35"/>
  <c r="CO135" i="35" s="1"/>
  <c r="CP135" i="35"/>
  <c r="CN22" i="35"/>
  <c r="CO22" i="35" s="1"/>
  <c r="CP22" i="35"/>
  <c r="DJ162" i="35"/>
  <c r="DK162" i="35" s="1"/>
  <c r="DS162" i="35" s="1"/>
  <c r="DB162" i="35"/>
  <c r="DF162" i="35"/>
  <c r="DH162" i="35"/>
  <c r="DD162" i="35"/>
  <c r="DD166" i="35"/>
  <c r="DH166" i="35"/>
  <c r="DF166" i="35"/>
  <c r="DJ166" i="35"/>
  <c r="DK166" i="35" s="1"/>
  <c r="DS166" i="35" s="1"/>
  <c r="DB166" i="35"/>
  <c r="DH167" i="35"/>
  <c r="DB167" i="35"/>
  <c r="DJ167" i="35"/>
  <c r="DK167" i="35" s="1"/>
  <c r="DS167" i="35" s="1"/>
  <c r="DF167" i="35"/>
  <c r="DD167" i="35"/>
  <c r="CP14" i="35"/>
  <c r="CN14" i="35"/>
  <c r="CO14" i="35" s="1"/>
  <c r="CN77" i="35"/>
  <c r="CO77" i="35" s="1"/>
  <c r="CP77" i="35"/>
  <c r="CP86" i="35"/>
  <c r="CN86" i="35"/>
  <c r="CO86" i="35" s="1"/>
  <c r="CN50" i="35"/>
  <c r="CO50" i="35" s="1"/>
  <c r="CP50" i="35"/>
  <c r="DH34" i="35"/>
  <c r="DF34" i="35"/>
  <c r="DD34" i="35"/>
  <c r="DJ34" i="35"/>
  <c r="DK34" i="35" s="1"/>
  <c r="DS34" i="35" s="1"/>
  <c r="DB34" i="35"/>
  <c r="DB172" i="35"/>
  <c r="DJ172" i="35"/>
  <c r="DK172" i="35" s="1"/>
  <c r="DS172" i="35" s="1"/>
  <c r="DF172" i="35"/>
  <c r="DD172" i="35"/>
  <c r="DH172" i="35"/>
  <c r="DH151" i="35"/>
  <c r="DB151" i="35"/>
  <c r="DJ151" i="35"/>
  <c r="DK151" i="35" s="1"/>
  <c r="DS151" i="35" s="1"/>
  <c r="DF151" i="35"/>
  <c r="DD151" i="35"/>
  <c r="CP36" i="35"/>
  <c r="CN36" i="35"/>
  <c r="CO36" i="35" s="1"/>
  <c r="DD159" i="35"/>
  <c r="DJ159" i="35"/>
  <c r="DK159" i="35" s="1"/>
  <c r="DS159" i="35" s="1"/>
  <c r="DB159" i="35"/>
  <c r="DH159" i="35"/>
  <c r="DF159" i="35"/>
  <c r="DH127" i="35"/>
  <c r="DB127" i="35"/>
  <c r="DF127" i="35"/>
  <c r="DJ127" i="35"/>
  <c r="DK127" i="35" s="1"/>
  <c r="DS127" i="35" s="1"/>
  <c r="DD127" i="35"/>
  <c r="BY147" i="35"/>
  <c r="BZ147" i="35" s="1"/>
  <c r="R146" i="26" s="1"/>
  <c r="X145" i="27" s="1"/>
  <c r="X345" i="20" s="1"/>
  <c r="Z345" i="20" s="1"/>
  <c r="BY152" i="35"/>
  <c r="BZ152" i="35" s="1"/>
  <c r="R151" i="26" s="1"/>
  <c r="X150" i="27" s="1"/>
  <c r="X350" i="20" s="1"/>
  <c r="Z350" i="20" s="1"/>
  <c r="BY107" i="35"/>
  <c r="BZ107" i="35" s="1"/>
  <c r="R106" i="26" s="1"/>
  <c r="X105" i="27" s="1"/>
  <c r="X305" i="20" s="1"/>
  <c r="Z305" i="20" s="1"/>
  <c r="CP25" i="35"/>
  <c r="CN25" i="35"/>
  <c r="CO25" i="35" s="1"/>
  <c r="CP47" i="35"/>
  <c r="CN47" i="35"/>
  <c r="CO47" i="35" s="1"/>
  <c r="DD93" i="35"/>
  <c r="DJ93" i="35"/>
  <c r="DK93" i="35" s="1"/>
  <c r="DS93" i="35" s="1"/>
  <c r="DB93" i="35"/>
  <c r="DH93" i="35"/>
  <c r="DF93" i="35"/>
  <c r="CN35" i="35"/>
  <c r="CO35" i="35" s="1"/>
  <c r="CP35" i="35"/>
  <c r="DF16" i="35"/>
  <c r="DD16" i="35"/>
  <c r="DH16" i="35"/>
  <c r="DB16" i="35"/>
  <c r="DJ16" i="35"/>
  <c r="DK16" i="35" s="1"/>
  <c r="DS16" i="35" s="1"/>
  <c r="CP114" i="35"/>
  <c r="CN114" i="35"/>
  <c r="CO114" i="35" s="1"/>
  <c r="DJ186" i="35"/>
  <c r="DK186" i="35" s="1"/>
  <c r="DS186" i="35" s="1"/>
  <c r="DB186" i="35"/>
  <c r="DD186" i="35"/>
  <c r="DF186" i="35"/>
  <c r="DH186" i="35"/>
  <c r="CN109" i="35"/>
  <c r="CO109" i="35" s="1"/>
  <c r="CP109" i="35"/>
  <c r="CP75" i="35"/>
  <c r="CN75" i="35"/>
  <c r="CO75" i="35" s="1"/>
  <c r="CP99" i="35"/>
  <c r="CN99" i="35"/>
  <c r="CO99" i="35" s="1"/>
  <c r="DD54" i="35"/>
  <c r="DJ54" i="35"/>
  <c r="DK54" i="35" s="1"/>
  <c r="DS54" i="35" s="1"/>
  <c r="DB54" i="35"/>
  <c r="DH54" i="35"/>
  <c r="DF54" i="35"/>
  <c r="CN92" i="35"/>
  <c r="CO92" i="35" s="1"/>
  <c r="CP92" i="35"/>
  <c r="BY179" i="35"/>
  <c r="BZ179" i="35" s="1"/>
  <c r="R178" i="26" s="1"/>
  <c r="X177" i="27" s="1"/>
  <c r="X377" i="20" s="1"/>
  <c r="Z377" i="20" s="1"/>
  <c r="CP32" i="35"/>
  <c r="CN32" i="35"/>
  <c r="CO32" i="35" s="1"/>
  <c r="BY139" i="35"/>
  <c r="BZ139" i="35" s="1"/>
  <c r="R138" i="26" s="1"/>
  <c r="X137" i="27" s="1"/>
  <c r="X337" i="20" s="1"/>
  <c r="Z337" i="20" s="1"/>
  <c r="CN83" i="35"/>
  <c r="CO83" i="35" s="1"/>
  <c r="CP83" i="35"/>
  <c r="CN6" i="35"/>
  <c r="CO6" i="35" s="1"/>
  <c r="CP6" i="35"/>
  <c r="CP137" i="35"/>
  <c r="CN137" i="35"/>
  <c r="CO137" i="35" s="1"/>
  <c r="CN197" i="35"/>
  <c r="CO197" i="35" s="1"/>
  <c r="CP197" i="35"/>
  <c r="CP180" i="35"/>
  <c r="CN180" i="35"/>
  <c r="CO180" i="35" s="1"/>
  <c r="CP95" i="35"/>
  <c r="CN95" i="35"/>
  <c r="CO95" i="35" s="1"/>
  <c r="CN201" i="35"/>
  <c r="CO201" i="35" s="1"/>
  <c r="CP201" i="35"/>
  <c r="CP149" i="35"/>
  <c r="CN149" i="35"/>
  <c r="CO149" i="35" s="1"/>
  <c r="DJ68" i="35"/>
  <c r="DK68" i="35" s="1"/>
  <c r="DS68" i="35" s="1"/>
  <c r="DB68" i="35"/>
  <c r="DD68" i="35"/>
  <c r="DF68" i="35"/>
  <c r="DH68" i="35"/>
  <c r="DH111" i="35"/>
  <c r="DF111" i="35"/>
  <c r="DJ111" i="35"/>
  <c r="DK111" i="35" s="1"/>
  <c r="DS111" i="35" s="1"/>
  <c r="DD111" i="35"/>
  <c r="DB111" i="35"/>
  <c r="DH200" i="35"/>
  <c r="DF200" i="35"/>
  <c r="DD200" i="35"/>
  <c r="DB200" i="35"/>
  <c r="DJ200" i="35"/>
  <c r="DK200" i="35" s="1"/>
  <c r="DS200" i="35" s="1"/>
  <c r="DH160" i="35"/>
  <c r="DF160" i="35"/>
  <c r="DJ160" i="35"/>
  <c r="DK160" i="35" s="1"/>
  <c r="DS160" i="35" s="1"/>
  <c r="DD160" i="35"/>
  <c r="DB160" i="35"/>
  <c r="CN193" i="35"/>
  <c r="CO193" i="35" s="1"/>
  <c r="CP193" i="35"/>
  <c r="CN136" i="35"/>
  <c r="CO136" i="35" s="1"/>
  <c r="CP136" i="35"/>
  <c r="DD203" i="35"/>
  <c r="DJ203" i="35"/>
  <c r="DK203" i="35" s="1"/>
  <c r="DS203" i="35" s="1"/>
  <c r="DH203" i="35"/>
  <c r="DF203" i="35"/>
  <c r="DB203" i="35"/>
  <c r="CP10" i="35"/>
  <c r="CN10" i="35"/>
  <c r="CO10" i="35" s="1"/>
  <c r="BY12" i="35"/>
  <c r="BZ12" i="35" s="1"/>
  <c r="R11" i="26" s="1"/>
  <c r="X10" i="27" s="1"/>
  <c r="X210" i="20" s="1"/>
  <c r="Z210" i="20" s="1"/>
  <c r="CP61" i="35"/>
  <c r="CN61" i="35"/>
  <c r="CO61" i="35" s="1"/>
  <c r="DJ191" i="35"/>
  <c r="DK191" i="35" s="1"/>
  <c r="DS191" i="35" s="1"/>
  <c r="DD191" i="35"/>
  <c r="DF191" i="35"/>
  <c r="DH191" i="35"/>
  <c r="DB191" i="35"/>
  <c r="CP87" i="35"/>
  <c r="CN87" i="35"/>
  <c r="CO87" i="35" s="1"/>
  <c r="CN24" i="35"/>
  <c r="CO24" i="35" s="1"/>
  <c r="CP24" i="35"/>
  <c r="CN55" i="35"/>
  <c r="CO55" i="35" s="1"/>
  <c r="CP55" i="35"/>
  <c r="DF175" i="35"/>
  <c r="DH175" i="35"/>
  <c r="DB175" i="35"/>
  <c r="DJ175" i="35"/>
  <c r="DK175" i="35" s="1"/>
  <c r="DS175" i="35" s="1"/>
  <c r="DD175" i="35"/>
  <c r="DF171" i="35"/>
  <c r="DH171" i="35"/>
  <c r="DB171" i="35"/>
  <c r="DJ171" i="35"/>
  <c r="DK171" i="35" s="1"/>
  <c r="DS171" i="35" s="1"/>
  <c r="DD171" i="35"/>
  <c r="DB194" i="35"/>
  <c r="DJ194" i="35"/>
  <c r="DK194" i="35" s="1"/>
  <c r="DS194" i="35" s="1"/>
  <c r="DH194" i="35"/>
  <c r="DD194" i="35"/>
  <c r="DF194" i="35"/>
  <c r="DH178" i="35"/>
  <c r="DF178" i="35"/>
  <c r="DD178" i="35"/>
  <c r="DB178" i="35"/>
  <c r="DJ178" i="35"/>
  <c r="DK178" i="35" s="1"/>
  <c r="DS178" i="35" s="1"/>
  <c r="DH140" i="35"/>
  <c r="DF140" i="35"/>
  <c r="DJ140" i="35"/>
  <c r="DK140" i="35" s="1"/>
  <c r="DS140" i="35" s="1"/>
  <c r="DD140" i="35"/>
  <c r="DB140" i="35"/>
  <c r="CP133" i="35"/>
  <c r="CN133" i="35"/>
  <c r="CO133" i="35" s="1"/>
  <c r="CP38" i="35"/>
  <c r="CN38" i="35"/>
  <c r="CO38" i="35" s="1"/>
  <c r="DH113" i="35"/>
  <c r="DB113" i="35"/>
  <c r="DF113" i="35"/>
  <c r="DJ113" i="35"/>
  <c r="DK113" i="35" s="1"/>
  <c r="DS113" i="35" s="1"/>
  <c r="DD113" i="35"/>
  <c r="CP121" i="35"/>
  <c r="CN121" i="35"/>
  <c r="CO121" i="35" s="1"/>
  <c r="DJ8" i="35"/>
  <c r="DK8" i="35" s="1"/>
  <c r="DS8" i="35" s="1"/>
  <c r="DD8" i="35"/>
  <c r="DB8" i="35"/>
  <c r="DH8" i="35"/>
  <c r="DF8" i="35"/>
  <c r="CP70" i="35"/>
  <c r="CN70" i="35"/>
  <c r="CO70" i="35" s="1"/>
  <c r="DD190" i="35"/>
  <c r="DJ190" i="35"/>
  <c r="DK190" i="35" s="1"/>
  <c r="DS190" i="35" s="1"/>
  <c r="DB190" i="35"/>
  <c r="DH190" i="35"/>
  <c r="DF190" i="35"/>
  <c r="CN9" i="35"/>
  <c r="CO9" i="35" s="1"/>
  <c r="CP9" i="35"/>
  <c r="CP27" i="35"/>
  <c r="CN27" i="35"/>
  <c r="CO27" i="35" s="1"/>
  <c r="DD204" i="35"/>
  <c r="DJ204" i="35"/>
  <c r="DK204" i="35" s="1"/>
  <c r="DS204" i="35" s="1"/>
  <c r="DB204" i="35"/>
  <c r="DF204" i="35"/>
  <c r="DH204" i="35"/>
  <c r="CP79" i="35"/>
  <c r="CN79" i="35"/>
  <c r="CO79" i="35" s="1"/>
  <c r="DD148" i="35"/>
  <c r="DB148" i="35"/>
  <c r="DJ148" i="35"/>
  <c r="DK148" i="35" s="1"/>
  <c r="DS148" i="35" s="1"/>
  <c r="DH148" i="35"/>
  <c r="DF148" i="35"/>
  <c r="DD91" i="35"/>
  <c r="DJ91" i="35"/>
  <c r="DK91" i="35" s="1"/>
  <c r="DS91" i="35" s="1"/>
  <c r="DB91" i="35"/>
  <c r="DH91" i="35"/>
  <c r="DF91" i="35"/>
  <c r="CN97" i="35"/>
  <c r="CO97" i="35" s="1"/>
  <c r="CP97" i="35"/>
  <c r="CP23" i="35"/>
  <c r="CN23" i="35"/>
  <c r="CO23" i="35" s="1"/>
  <c r="DD154" i="35"/>
  <c r="DH154" i="35"/>
  <c r="DF154" i="35"/>
  <c r="DJ154" i="35"/>
  <c r="DK154" i="35" s="1"/>
  <c r="DS154" i="35" s="1"/>
  <c r="DB154" i="35"/>
  <c r="CP30" i="35"/>
  <c r="CN30" i="35"/>
  <c r="CO30" i="35" s="1"/>
  <c r="DJ147" i="35"/>
  <c r="DK147" i="35" s="1"/>
  <c r="DS147" i="35" s="1"/>
  <c r="DF147" i="35"/>
  <c r="DH147" i="35"/>
  <c r="DD147" i="35"/>
  <c r="DB147" i="35"/>
  <c r="DD152" i="35"/>
  <c r="DB152" i="35"/>
  <c r="DH152" i="35"/>
  <c r="DF152" i="35"/>
  <c r="DJ152" i="35"/>
  <c r="DK152" i="35" s="1"/>
  <c r="DS152" i="35" s="1"/>
  <c r="DH182" i="35"/>
  <c r="DF182" i="35"/>
  <c r="DB182" i="35"/>
  <c r="DJ182" i="35"/>
  <c r="DK182" i="35" s="1"/>
  <c r="DS182" i="35" s="1"/>
  <c r="DD182" i="35"/>
  <c r="CP106" i="35"/>
  <c r="CN106" i="35"/>
  <c r="CO106" i="35" s="1"/>
  <c r="DD156" i="35"/>
  <c r="DH156" i="35"/>
  <c r="DF156" i="35"/>
  <c r="DJ156" i="35"/>
  <c r="DK156" i="35" s="1"/>
  <c r="DS156" i="35" s="1"/>
  <c r="DB156" i="35"/>
  <c r="CP31" i="35"/>
  <c r="CN31" i="35"/>
  <c r="CO31" i="35" s="1"/>
  <c r="CN89" i="35"/>
  <c r="CO89" i="35" s="1"/>
  <c r="CP89" i="35"/>
  <c r="DH176" i="35"/>
  <c r="DF176" i="35"/>
  <c r="DB176" i="35"/>
  <c r="DJ176" i="35"/>
  <c r="DK176" i="35" s="1"/>
  <c r="DS176" i="35" s="1"/>
  <c r="DD176" i="35"/>
  <c r="DH119" i="35"/>
  <c r="DB119" i="35"/>
  <c r="DJ119" i="35"/>
  <c r="DK119" i="35" s="1"/>
  <c r="DS119" i="35" s="1"/>
  <c r="DF119" i="35"/>
  <c r="DD119" i="35"/>
  <c r="DB134" i="35"/>
  <c r="DJ134" i="35"/>
  <c r="DK134" i="35" s="1"/>
  <c r="DS134" i="35" s="1"/>
  <c r="DF134" i="35"/>
  <c r="DD134" i="35"/>
  <c r="DH134" i="35"/>
  <c r="DJ183" i="35"/>
  <c r="DK183" i="35" s="1"/>
  <c r="DS183" i="35" s="1"/>
  <c r="DD183" i="35"/>
  <c r="DH183" i="35"/>
  <c r="DF183" i="35"/>
  <c r="DB183" i="35"/>
  <c r="DJ146" i="35"/>
  <c r="DK146" i="35" s="1"/>
  <c r="DS146" i="35" s="1"/>
  <c r="DB146" i="35"/>
  <c r="DD146" i="35"/>
  <c r="DH146" i="35"/>
  <c r="DF146" i="35"/>
  <c r="DJ202" i="35"/>
  <c r="DK202" i="35" s="1"/>
  <c r="DS202" i="35" s="1"/>
  <c r="DB202" i="35"/>
  <c r="DD202" i="35"/>
  <c r="DH202" i="35"/>
  <c r="DF202" i="35"/>
  <c r="CN13" i="35"/>
  <c r="CO13" i="35" s="1"/>
  <c r="CP13" i="35"/>
  <c r="DD108" i="35"/>
  <c r="DH108" i="35"/>
  <c r="DF108" i="35"/>
  <c r="DB108" i="35"/>
  <c r="DJ108" i="35"/>
  <c r="DK108" i="35" s="1"/>
  <c r="DS108" i="35" s="1"/>
  <c r="CP19" i="35"/>
  <c r="CN19" i="35"/>
  <c r="CO19" i="35" s="1"/>
  <c r="DJ139" i="35"/>
  <c r="DK139" i="35" s="1"/>
  <c r="DS139" i="35" s="1"/>
  <c r="DD139" i="35"/>
  <c r="DF139" i="35"/>
  <c r="DB139" i="35"/>
  <c r="DH139" i="35"/>
  <c r="CP198" i="35"/>
  <c r="CN198" i="35"/>
  <c r="CO198" i="35" s="1"/>
  <c r="DJ21" i="35"/>
  <c r="DK21" i="35" s="1"/>
  <c r="DS21" i="35" s="1"/>
  <c r="DF21" i="35"/>
  <c r="DH21" i="35"/>
  <c r="DD21" i="35"/>
  <c r="DB21" i="35"/>
  <c r="CN63" i="35"/>
  <c r="CO63" i="35" s="1"/>
  <c r="CP63" i="35"/>
  <c r="DJ123" i="35"/>
  <c r="DK123" i="35" s="1"/>
  <c r="DS123" i="35" s="1"/>
  <c r="DD123" i="35"/>
  <c r="DF123" i="35"/>
  <c r="DB123" i="35"/>
  <c r="DH123" i="35"/>
  <c r="DJ130" i="35"/>
  <c r="DK130" i="35" s="1"/>
  <c r="DS130" i="35" s="1"/>
  <c r="DD130" i="35"/>
  <c r="DH130" i="35"/>
  <c r="DB130" i="35"/>
  <c r="DF130" i="35"/>
  <c r="CP73" i="35"/>
  <c r="CN73" i="35"/>
  <c r="CO73" i="35" s="1"/>
  <c r="DJ88" i="35"/>
  <c r="DK88" i="35" s="1"/>
  <c r="DS88" i="35" s="1"/>
  <c r="DB88" i="35"/>
  <c r="DH88" i="35"/>
  <c r="DF88" i="35"/>
  <c r="DD88" i="35"/>
  <c r="CP96" i="35"/>
  <c r="CN96" i="35"/>
  <c r="CO96" i="35" s="1"/>
  <c r="DH158" i="35"/>
  <c r="DF158" i="35"/>
  <c r="DD158" i="35"/>
  <c r="DJ158" i="35"/>
  <c r="DK158" i="35" s="1"/>
  <c r="DS158" i="35" s="1"/>
  <c r="DB158" i="35"/>
  <c r="CN69" i="35"/>
  <c r="CO69" i="35" s="1"/>
  <c r="CP69" i="35"/>
  <c r="CN189" i="35"/>
  <c r="CO189" i="35" s="1"/>
  <c r="CP189" i="35"/>
  <c r="CN7" i="35"/>
  <c r="CO7" i="35" s="1"/>
  <c r="CP7" i="35"/>
  <c r="DD177" i="35"/>
  <c r="DH177" i="35"/>
  <c r="DB177" i="35"/>
  <c r="DJ177" i="35"/>
  <c r="DK177" i="35" s="1"/>
  <c r="DS177" i="35" s="1"/>
  <c r="DF177" i="35"/>
  <c r="DH135" i="35"/>
  <c r="DB135" i="35"/>
  <c r="DJ135" i="35"/>
  <c r="DK135" i="35" s="1"/>
  <c r="DS135" i="35" s="1"/>
  <c r="DF135" i="35"/>
  <c r="DD135" i="35"/>
  <c r="DB22" i="35"/>
  <c r="DH22" i="35"/>
  <c r="DF22" i="35"/>
  <c r="DJ22" i="35"/>
  <c r="DK22" i="35" s="1"/>
  <c r="DS22" i="35" s="1"/>
  <c r="DD22" i="35"/>
  <c r="CN162" i="35"/>
  <c r="CO162" i="35" s="1"/>
  <c r="CP162" i="35"/>
  <c r="CP166" i="35"/>
  <c r="CN166" i="35"/>
  <c r="CO166" i="35" s="1"/>
  <c r="CP167" i="35"/>
  <c r="CN167" i="35"/>
  <c r="CO167" i="35" s="1"/>
  <c r="DD14" i="35"/>
  <c r="DB14" i="35"/>
  <c r="DJ14" i="35"/>
  <c r="DK14" i="35" s="1"/>
  <c r="DS14" i="35" s="1"/>
  <c r="DF14" i="35"/>
  <c r="DH14" i="35"/>
  <c r="DF77" i="35"/>
  <c r="DH77" i="35"/>
  <c r="DB77" i="35"/>
  <c r="DJ77" i="35"/>
  <c r="DK77" i="35" s="1"/>
  <c r="DS77" i="35" s="1"/>
  <c r="DD77" i="35"/>
  <c r="DB86" i="35"/>
  <c r="DH86" i="35"/>
  <c r="DF86" i="35"/>
  <c r="DD86" i="35"/>
  <c r="DJ86" i="35"/>
  <c r="DK86" i="35" s="1"/>
  <c r="DS86" i="35" s="1"/>
  <c r="DD50" i="35"/>
  <c r="DH50" i="35"/>
  <c r="DF50" i="35"/>
  <c r="DB50" i="35"/>
  <c r="DJ50" i="35"/>
  <c r="DK50" i="35" s="1"/>
  <c r="DS50" i="35" s="1"/>
  <c r="CP34" i="35"/>
  <c r="CN34" i="35"/>
  <c r="CO34" i="35" s="1"/>
  <c r="CP172" i="35"/>
  <c r="CN172" i="35"/>
  <c r="CO172" i="35" s="1"/>
  <c r="CP151" i="35"/>
  <c r="CN151" i="35"/>
  <c r="CO151" i="35" s="1"/>
  <c r="DH36" i="35"/>
  <c r="DB36" i="35"/>
  <c r="DF36" i="35"/>
  <c r="DJ36" i="35"/>
  <c r="DK36" i="35" s="1"/>
  <c r="DS36" i="35" s="1"/>
  <c r="DD36" i="35"/>
  <c r="CP159" i="35"/>
  <c r="CN159" i="35"/>
  <c r="CO159" i="35" s="1"/>
  <c r="CP127" i="35"/>
  <c r="CN127" i="35"/>
  <c r="CO127" i="35" s="1"/>
  <c r="DD25" i="35"/>
  <c r="DJ25" i="35"/>
  <c r="DK25" i="35" s="1"/>
  <c r="DS25" i="35" s="1"/>
  <c r="DH25" i="35"/>
  <c r="DF25" i="35"/>
  <c r="DB25" i="35"/>
  <c r="DH47" i="35"/>
  <c r="DD47" i="35"/>
  <c r="DJ47" i="35"/>
  <c r="DK47" i="35" s="1"/>
  <c r="DS47" i="35" s="1"/>
  <c r="DF47" i="35"/>
  <c r="DB47" i="35"/>
  <c r="CP93" i="35"/>
  <c r="CN93" i="35"/>
  <c r="CO93" i="35" s="1"/>
  <c r="DF35" i="35"/>
  <c r="DJ35" i="35"/>
  <c r="DK35" i="35" s="1"/>
  <c r="DS35" i="35" s="1"/>
  <c r="DD35" i="35"/>
  <c r="DB35" i="35"/>
  <c r="DH35" i="35"/>
  <c r="CN16" i="35"/>
  <c r="CO16" i="35" s="1"/>
  <c r="CP16" i="35"/>
  <c r="DD114" i="35"/>
  <c r="DH114" i="35"/>
  <c r="DF114" i="35"/>
  <c r="DJ114" i="35"/>
  <c r="DK114" i="35" s="1"/>
  <c r="DS114" i="35" s="1"/>
  <c r="DB114" i="35"/>
  <c r="CN186" i="35"/>
  <c r="CO186" i="35" s="1"/>
  <c r="CP186" i="35"/>
  <c r="DH109" i="35"/>
  <c r="DB109" i="35"/>
  <c r="DF109" i="35"/>
  <c r="DJ109" i="35"/>
  <c r="DK109" i="35" s="1"/>
  <c r="DS109" i="35" s="1"/>
  <c r="DD109" i="35"/>
  <c r="DF75" i="35"/>
  <c r="DD75" i="35"/>
  <c r="DH75" i="35"/>
  <c r="DB75" i="35"/>
  <c r="DJ75" i="35"/>
  <c r="DK75" i="35" s="1"/>
  <c r="DS75" i="35" s="1"/>
  <c r="DF99" i="35"/>
  <c r="DJ99" i="35"/>
  <c r="DK99" i="35" s="1"/>
  <c r="DS99" i="35" s="1"/>
  <c r="DB99" i="35"/>
  <c r="DD99" i="35"/>
  <c r="DH99" i="35"/>
  <c r="CN54" i="35"/>
  <c r="CO54" i="35" s="1"/>
  <c r="CP54" i="35"/>
  <c r="DH92" i="35"/>
  <c r="DF92" i="35"/>
  <c r="DB92" i="35"/>
  <c r="DJ92" i="35"/>
  <c r="DK92" i="35" s="1"/>
  <c r="DS92" i="35" s="1"/>
  <c r="DD92" i="35"/>
  <c r="DF32" i="35"/>
  <c r="DH32" i="35"/>
  <c r="DB32" i="35"/>
  <c r="DJ32" i="35"/>
  <c r="DK32" i="35" s="1"/>
  <c r="DS32" i="35" s="1"/>
  <c r="DD32" i="35"/>
  <c r="DD83" i="35"/>
  <c r="DJ83" i="35"/>
  <c r="DK83" i="35" s="1"/>
  <c r="DS83" i="35" s="1"/>
  <c r="DB83" i="35"/>
  <c r="DF83" i="35"/>
  <c r="DH83" i="35"/>
  <c r="DH6" i="35"/>
  <c r="DF6" i="35"/>
  <c r="DD6" i="35"/>
  <c r="DJ6" i="35"/>
  <c r="DK6" i="35" s="1"/>
  <c r="DS6" i="35" s="1"/>
  <c r="DB6" i="35"/>
  <c r="DH137" i="35"/>
  <c r="DB137" i="35"/>
  <c r="DJ137" i="35"/>
  <c r="DK137" i="35" s="1"/>
  <c r="DS137" i="35" s="1"/>
  <c r="DF137" i="35"/>
  <c r="DD137" i="35"/>
  <c r="DF197" i="35"/>
  <c r="DH197" i="35"/>
  <c r="DB197" i="35"/>
  <c r="DJ197" i="35"/>
  <c r="DK197" i="35" s="1"/>
  <c r="DS197" i="35" s="1"/>
  <c r="DD197" i="35"/>
  <c r="DB180" i="35"/>
  <c r="DJ180" i="35"/>
  <c r="DK180" i="35" s="1"/>
  <c r="DS180" i="35" s="1"/>
  <c r="DF180" i="35"/>
  <c r="DH180" i="35"/>
  <c r="DD180" i="35"/>
  <c r="DD95" i="35"/>
  <c r="DF95" i="35"/>
  <c r="DH95" i="35"/>
  <c r="DB95" i="35"/>
  <c r="DJ95" i="35"/>
  <c r="DK95" i="35" s="1"/>
  <c r="DS95" i="35" s="1"/>
  <c r="DJ201" i="35"/>
  <c r="DK201" i="35" s="1"/>
  <c r="DS201" i="35" s="1"/>
  <c r="DF201" i="35"/>
  <c r="DD201" i="35"/>
  <c r="DH201" i="35"/>
  <c r="DB201" i="35"/>
  <c r="DH149" i="35"/>
  <c r="DB149" i="35"/>
  <c r="DJ149" i="35"/>
  <c r="DK149" i="35" s="1"/>
  <c r="DS149" i="35" s="1"/>
  <c r="DF149" i="35"/>
  <c r="DD149" i="35"/>
  <c r="CP68" i="35"/>
  <c r="CN68" i="35"/>
  <c r="CO68" i="35" s="1"/>
  <c r="CP111" i="35"/>
  <c r="CN111" i="35"/>
  <c r="CO111" i="35" s="1"/>
  <c r="CP200" i="35"/>
  <c r="CN200" i="35"/>
  <c r="CO200" i="35" s="1"/>
  <c r="CN160" i="35"/>
  <c r="CO160" i="35" s="1"/>
  <c r="CP160" i="35"/>
  <c r="DF193" i="35"/>
  <c r="DH193" i="35"/>
  <c r="DB193" i="35"/>
  <c r="DJ193" i="35"/>
  <c r="DK193" i="35" s="1"/>
  <c r="DS193" i="35" s="1"/>
  <c r="DD193" i="35"/>
  <c r="DH136" i="35"/>
  <c r="DF136" i="35"/>
  <c r="DD136" i="35"/>
  <c r="DJ136" i="35"/>
  <c r="DK136" i="35" s="1"/>
  <c r="DS136" i="35" s="1"/>
  <c r="DB136" i="35"/>
  <c r="CP203" i="35"/>
  <c r="CN203" i="35"/>
  <c r="CO203" i="35" s="1"/>
  <c r="DB10" i="35"/>
  <c r="DH10" i="35"/>
  <c r="DF10" i="35"/>
  <c r="DD10" i="35"/>
  <c r="DJ10" i="35"/>
  <c r="DK10" i="35" s="1"/>
  <c r="DS10" i="35" s="1"/>
  <c r="DF61" i="35"/>
  <c r="DJ61" i="35"/>
  <c r="DK61" i="35" s="1"/>
  <c r="DS61" i="35" s="1"/>
  <c r="DD61" i="35"/>
  <c r="DH61" i="35"/>
  <c r="DB61" i="35"/>
  <c r="CP191" i="35"/>
  <c r="CN191" i="35"/>
  <c r="CO191" i="35" s="1"/>
  <c r="DD87" i="35"/>
  <c r="DH87" i="35"/>
  <c r="DJ87" i="35"/>
  <c r="DK87" i="35" s="1"/>
  <c r="DS87" i="35" s="1"/>
  <c r="DF87" i="35"/>
  <c r="DB87" i="35"/>
  <c r="DD24" i="35"/>
  <c r="DJ24" i="35"/>
  <c r="DK24" i="35" s="1"/>
  <c r="DS24" i="35" s="1"/>
  <c r="DB24" i="35"/>
  <c r="DH24" i="35"/>
  <c r="DF24" i="35"/>
  <c r="DJ55" i="35"/>
  <c r="DK55" i="35" s="1"/>
  <c r="DS55" i="35" s="1"/>
  <c r="DD55" i="35"/>
  <c r="DF55" i="35"/>
  <c r="DH55" i="35"/>
  <c r="DB55" i="35"/>
  <c r="CN175" i="35"/>
  <c r="CO175" i="35" s="1"/>
  <c r="CP175" i="35"/>
  <c r="CP171" i="35"/>
  <c r="CN171" i="35"/>
  <c r="CO171" i="35" s="1"/>
  <c r="CN194" i="35"/>
  <c r="CO194" i="35" s="1"/>
  <c r="CP194" i="35"/>
  <c r="CN178" i="35"/>
  <c r="CO178" i="35" s="1"/>
  <c r="CP178" i="35"/>
  <c r="CP140" i="35"/>
  <c r="CN140" i="35"/>
  <c r="CO140" i="35" s="1"/>
  <c r="DJ133" i="35"/>
  <c r="DK133" i="35" s="1"/>
  <c r="DS133" i="35" s="1"/>
  <c r="DD133" i="35"/>
  <c r="DH133" i="35"/>
  <c r="DF133" i="35"/>
  <c r="DB133" i="35"/>
  <c r="BY38" i="35"/>
  <c r="BZ38" i="35" s="1"/>
  <c r="R37" i="26" s="1"/>
  <c r="X36" i="27" s="1"/>
  <c r="X236" i="20" s="1"/>
  <c r="Z236" i="20" s="1"/>
  <c r="BY168" i="35"/>
  <c r="BZ168" i="35" s="1"/>
  <c r="R167" i="26" s="1"/>
  <c r="X166" i="27" s="1"/>
  <c r="X366" i="20" s="1"/>
  <c r="Z366" i="20" s="1"/>
  <c r="BY121" i="35"/>
  <c r="BZ121" i="35" s="1"/>
  <c r="R120" i="26" s="1"/>
  <c r="X119" i="27" s="1"/>
  <c r="X319" i="20" s="1"/>
  <c r="Z319" i="20" s="1"/>
  <c r="BY72" i="35"/>
  <c r="BZ72" i="35" s="1"/>
  <c r="R71" i="26" s="1"/>
  <c r="X70" i="27" s="1"/>
  <c r="X270" i="20" s="1"/>
  <c r="Z270" i="20" s="1"/>
  <c r="BY146" i="35"/>
  <c r="BZ146" i="35" s="1"/>
  <c r="R145" i="26" s="1"/>
  <c r="X144" i="27" s="1"/>
  <c r="X344" i="20" s="1"/>
  <c r="Z344" i="20" s="1"/>
  <c r="BY50" i="35"/>
  <c r="BZ50" i="35" s="1"/>
  <c r="R49" i="26" s="1"/>
  <c r="X48" i="27" s="1"/>
  <c r="X248" i="20" s="1"/>
  <c r="Z248" i="20" s="1"/>
  <c r="BY173" i="35"/>
  <c r="BZ173" i="35" s="1"/>
  <c r="R172" i="26" s="1"/>
  <c r="X171" i="27" s="1"/>
  <c r="X371" i="20" s="1"/>
  <c r="Z371" i="20" s="1"/>
  <c r="BY153" i="35"/>
  <c r="BZ153" i="35" s="1"/>
  <c r="R152" i="26" s="1"/>
  <c r="X151" i="27" s="1"/>
  <c r="X351" i="20" s="1"/>
  <c r="Z351" i="20" s="1"/>
  <c r="BY80" i="35"/>
  <c r="BZ80" i="35" s="1"/>
  <c r="R79" i="26" s="1"/>
  <c r="X78" i="27" s="1"/>
  <c r="X278" i="20" s="1"/>
  <c r="Z278" i="20" s="1"/>
  <c r="BY148" i="35"/>
  <c r="BZ148" i="35" s="1"/>
  <c r="R147" i="26" s="1"/>
  <c r="X146" i="27" s="1"/>
  <c r="X346" i="20" s="1"/>
  <c r="Z346" i="20" s="1"/>
  <c r="BY198" i="35"/>
  <c r="BZ198" i="35" s="1"/>
  <c r="R197" i="26" s="1"/>
  <c r="X196" i="27" s="1"/>
  <c r="X396" i="20" s="1"/>
  <c r="Z396" i="20" s="1"/>
  <c r="DD38" i="35"/>
  <c r="DH38" i="35"/>
  <c r="DF38" i="35"/>
  <c r="DJ38" i="35"/>
  <c r="DK38" i="35" s="1"/>
  <c r="DS38" i="35" s="1"/>
  <c r="DB38" i="35"/>
  <c r="CP113" i="35"/>
  <c r="CN113" i="35"/>
  <c r="CO113" i="35" s="1"/>
  <c r="DJ121" i="35"/>
  <c r="DK121" i="35" s="1"/>
  <c r="DS121" i="35" s="1"/>
  <c r="DD121" i="35"/>
  <c r="DF121" i="35"/>
  <c r="DB121" i="35"/>
  <c r="DH121" i="35"/>
  <c r="CN8" i="35"/>
  <c r="CO8" i="35" s="1"/>
  <c r="CP8" i="35"/>
  <c r="DH70" i="35"/>
  <c r="DF70" i="35"/>
  <c r="DD70" i="35"/>
  <c r="DJ70" i="35"/>
  <c r="DK70" i="35" s="1"/>
  <c r="DS70" i="35" s="1"/>
  <c r="DB70" i="35"/>
  <c r="CP190" i="35"/>
  <c r="CN190" i="35"/>
  <c r="CO190" i="35" s="1"/>
  <c r="DD9" i="35"/>
  <c r="DJ9" i="35"/>
  <c r="DK9" i="35" s="1"/>
  <c r="DS9" i="35" s="1"/>
  <c r="DH9" i="35"/>
  <c r="DF9" i="35"/>
  <c r="DB9" i="35"/>
  <c r="DJ27" i="35"/>
  <c r="DK27" i="35" s="1"/>
  <c r="DS27" i="35" s="1"/>
  <c r="DD27" i="35"/>
  <c r="DB27" i="35"/>
  <c r="DH27" i="35"/>
  <c r="DF27" i="35"/>
  <c r="CP204" i="35"/>
  <c r="CN204" i="35"/>
  <c r="CO204" i="35" s="1"/>
  <c r="DD79" i="35"/>
  <c r="DH79" i="35"/>
  <c r="DJ79" i="35"/>
  <c r="DK79" i="35" s="1"/>
  <c r="DS79" i="35" s="1"/>
  <c r="DF79" i="35"/>
  <c r="DB79" i="35"/>
  <c r="CN148" i="35"/>
  <c r="CO148" i="35" s="1"/>
  <c r="CP148" i="35"/>
  <c r="CP91" i="35"/>
  <c r="CN91" i="35"/>
  <c r="CO91" i="35" s="1"/>
  <c r="DD97" i="35"/>
  <c r="DJ97" i="35"/>
  <c r="DK97" i="35" s="1"/>
  <c r="DS97" i="35" s="1"/>
  <c r="DH97" i="35"/>
  <c r="DF97" i="35"/>
  <c r="DB97" i="35"/>
  <c r="BY97" i="35"/>
  <c r="BZ97" i="35" s="1"/>
  <c r="R96" i="26" s="1"/>
  <c r="X95" i="27" s="1"/>
  <c r="X295" i="20" s="1"/>
  <c r="Z295" i="20" s="1"/>
  <c r="BY81" i="35"/>
  <c r="BZ81" i="35" s="1"/>
  <c r="R80" i="26" s="1"/>
  <c r="X79" i="27" s="1"/>
  <c r="X279" i="20" s="1"/>
  <c r="Z279" i="20" s="1"/>
  <c r="BY45" i="35"/>
  <c r="BZ45" i="35" s="1"/>
  <c r="R44" i="26" s="1"/>
  <c r="X43" i="27" s="1"/>
  <c r="X243" i="20" s="1"/>
  <c r="Z243" i="20" s="1"/>
  <c r="BY93" i="35"/>
  <c r="BZ93" i="35" s="1"/>
  <c r="R92" i="26" s="1"/>
  <c r="X91" i="27" s="1"/>
  <c r="X291" i="20" s="1"/>
  <c r="Z291" i="20" s="1"/>
  <c r="BY182" i="35"/>
  <c r="BZ182" i="35" s="1"/>
  <c r="R181" i="26" s="1"/>
  <c r="X180" i="27" s="1"/>
  <c r="X380" i="20" s="1"/>
  <c r="Z380" i="20" s="1"/>
  <c r="BY16" i="35"/>
  <c r="BZ16" i="35" s="1"/>
  <c r="R15" i="26" s="1"/>
  <c r="X14" i="27" s="1"/>
  <c r="X214" i="20" s="1"/>
  <c r="Z214" i="20" s="1"/>
  <c r="BY145" i="35"/>
  <c r="BZ145" i="35" s="1"/>
  <c r="R144" i="26" s="1"/>
  <c r="X143" i="27" s="1"/>
  <c r="X343" i="20" s="1"/>
  <c r="Z343" i="20" s="1"/>
  <c r="BY42" i="35"/>
  <c r="BZ42" i="35" s="1"/>
  <c r="R41" i="26" s="1"/>
  <c r="X40" i="27" s="1"/>
  <c r="X240" i="20" s="1"/>
  <c r="Z240" i="20" s="1"/>
  <c r="BY128" i="35"/>
  <c r="BZ128" i="35" s="1"/>
  <c r="R127" i="26" s="1"/>
  <c r="X126" i="27" s="1"/>
  <c r="X326" i="20" s="1"/>
  <c r="Z326" i="20" s="1"/>
  <c r="BY92" i="35"/>
  <c r="BZ92" i="35" s="1"/>
  <c r="R91" i="26" s="1"/>
  <c r="X90" i="27" s="1"/>
  <c r="X290" i="20" s="1"/>
  <c r="Z290" i="20" s="1"/>
  <c r="BY17" i="35"/>
  <c r="BZ17" i="35" s="1"/>
  <c r="R16" i="26" s="1"/>
  <c r="X15" i="27" s="1"/>
  <c r="X215" i="20" s="1"/>
  <c r="Z215" i="20" s="1"/>
  <c r="DF23" i="35"/>
  <c r="DH23" i="35"/>
  <c r="DD23" i="35"/>
  <c r="DJ23" i="35"/>
  <c r="DK23" i="35" s="1"/>
  <c r="DS23" i="35" s="1"/>
  <c r="DB23" i="35"/>
  <c r="CP154" i="35"/>
  <c r="CN154" i="35"/>
  <c r="CO154" i="35" s="1"/>
  <c r="DH30" i="35"/>
  <c r="DF30" i="35"/>
  <c r="DJ30" i="35"/>
  <c r="DK30" i="35" s="1"/>
  <c r="DS30" i="35" s="1"/>
  <c r="DD30" i="35"/>
  <c r="DB30" i="35"/>
  <c r="CN147" i="35"/>
  <c r="CO147" i="35" s="1"/>
  <c r="CP147" i="35"/>
  <c r="CP152" i="35"/>
  <c r="CN152" i="35"/>
  <c r="CO152" i="35" s="1"/>
  <c r="CP182" i="35"/>
  <c r="CN182" i="35"/>
  <c r="CO182" i="35" s="1"/>
  <c r="DH106" i="35"/>
  <c r="DF106" i="35"/>
  <c r="DD106" i="35"/>
  <c r="DB106" i="35"/>
  <c r="DJ106" i="35"/>
  <c r="DK106" i="35" s="1"/>
  <c r="DS106" i="35" s="1"/>
  <c r="CP156" i="35"/>
  <c r="CN156" i="35"/>
  <c r="CO156" i="35" s="1"/>
  <c r="DH31" i="35"/>
  <c r="DB31" i="35"/>
  <c r="DF31" i="35"/>
  <c r="DJ31" i="35"/>
  <c r="DK31" i="35" s="1"/>
  <c r="DS31" i="35" s="1"/>
  <c r="DD31" i="35"/>
  <c r="DH89" i="35"/>
  <c r="DB89" i="35"/>
  <c r="DF89" i="35"/>
  <c r="DJ89" i="35"/>
  <c r="DK89" i="35" s="1"/>
  <c r="DS89" i="35" s="1"/>
  <c r="DD89" i="35"/>
  <c r="CP176" i="35"/>
  <c r="CN176" i="35"/>
  <c r="CO176" i="35" s="1"/>
  <c r="BY120" i="35"/>
  <c r="BZ120" i="35" s="1"/>
  <c r="R119" i="26" s="1"/>
  <c r="X118" i="27" s="1"/>
  <c r="X318" i="20" s="1"/>
  <c r="Z318" i="20" s="1"/>
  <c r="BY162" i="35"/>
  <c r="BZ162" i="35" s="1"/>
  <c r="R161" i="26" s="1"/>
  <c r="X160" i="27" s="1"/>
  <c r="X360" i="20" s="1"/>
  <c r="Z360" i="20" s="1"/>
  <c r="BY29" i="35"/>
  <c r="BZ29" i="35" s="1"/>
  <c r="R28" i="26" s="1"/>
  <c r="X27" i="27" s="1"/>
  <c r="X227" i="20" s="1"/>
  <c r="Z227" i="20" s="1"/>
  <c r="BY70" i="35"/>
  <c r="BZ70" i="35" s="1"/>
  <c r="R69" i="26" s="1"/>
  <c r="X68" i="27" s="1"/>
  <c r="X268" i="20" s="1"/>
  <c r="Z268" i="20" s="1"/>
  <c r="BY180" i="35"/>
  <c r="BZ180" i="35" s="1"/>
  <c r="R179" i="26" s="1"/>
  <c r="X178" i="27" s="1"/>
  <c r="X378" i="20" s="1"/>
  <c r="Z378" i="20" s="1"/>
  <c r="BY104" i="35"/>
  <c r="BZ104" i="35" s="1"/>
  <c r="R103" i="26" s="1"/>
  <c r="X102" i="27" s="1"/>
  <c r="X302" i="20" s="1"/>
  <c r="Z302" i="20" s="1"/>
  <c r="BY11" i="35"/>
  <c r="BZ11" i="35" s="1"/>
  <c r="R10" i="26" s="1"/>
  <c r="X9" i="27" s="1"/>
  <c r="X209" i="20" s="1"/>
  <c r="Z209" i="20" s="1"/>
  <c r="BY13" i="35"/>
  <c r="BZ13" i="35" s="1"/>
  <c r="R12" i="26" s="1"/>
  <c r="X11" i="27" s="1"/>
  <c r="X211" i="20" s="1"/>
  <c r="Z211" i="20" s="1"/>
  <c r="BY108" i="35"/>
  <c r="BZ108" i="35" s="1"/>
  <c r="R107" i="26" s="1"/>
  <c r="X106" i="27" s="1"/>
  <c r="X306" i="20" s="1"/>
  <c r="Z306" i="20" s="1"/>
  <c r="BY43" i="35"/>
  <c r="BZ43" i="35" s="1"/>
  <c r="R42" i="26" s="1"/>
  <c r="X41" i="27" s="1"/>
  <c r="X241" i="20" s="1"/>
  <c r="Z241" i="20" s="1"/>
  <c r="BY84" i="35"/>
  <c r="BZ84" i="35" s="1"/>
  <c r="R83" i="26" s="1"/>
  <c r="X82" i="27" s="1"/>
  <c r="X282" i="20" s="1"/>
  <c r="Z282" i="20" s="1"/>
  <c r="CN119" i="35"/>
  <c r="CO119" i="35" s="1"/>
  <c r="CP119" i="35"/>
  <c r="CN134" i="35"/>
  <c r="CO134" i="35" s="1"/>
  <c r="CP134" i="35"/>
  <c r="CP183" i="35"/>
  <c r="CN183" i="35"/>
  <c r="CO183" i="35" s="1"/>
  <c r="CP146" i="35"/>
  <c r="CN146" i="35"/>
  <c r="CO146" i="35" s="1"/>
  <c r="CN202" i="35"/>
  <c r="CO202" i="35" s="1"/>
  <c r="CP202" i="35"/>
  <c r="DF13" i="35"/>
  <c r="DH13" i="35"/>
  <c r="DB13" i="35"/>
  <c r="DJ13" i="35"/>
  <c r="DK13" i="35" s="1"/>
  <c r="DS13" i="35" s="1"/>
  <c r="DD13" i="35"/>
  <c r="BY184" i="35"/>
  <c r="BZ184" i="35" s="1"/>
  <c r="R183" i="26" s="1"/>
  <c r="X182" i="27" s="1"/>
  <c r="X382" i="20" s="1"/>
  <c r="Z382" i="20" s="1"/>
  <c r="CP108" i="35"/>
  <c r="CN108" i="35"/>
  <c r="CO108" i="35" s="1"/>
  <c r="DH19" i="35"/>
  <c r="DD19" i="35"/>
  <c r="DB19" i="35"/>
  <c r="DJ19" i="35"/>
  <c r="DK19" i="35" s="1"/>
  <c r="DS19" i="35" s="1"/>
  <c r="DF19" i="35"/>
  <c r="CN139" i="35"/>
  <c r="CO139" i="35" s="1"/>
  <c r="CP139" i="35"/>
  <c r="DH198" i="35"/>
  <c r="DF198" i="35"/>
  <c r="DJ198" i="35"/>
  <c r="DK198" i="35" s="1"/>
  <c r="DS198" i="35" s="1"/>
  <c r="DD198" i="35"/>
  <c r="DB198" i="35"/>
  <c r="CP21" i="35"/>
  <c r="CN21" i="35"/>
  <c r="CO21" i="35" s="1"/>
  <c r="DF63" i="35"/>
  <c r="DH63" i="35"/>
  <c r="DB63" i="35"/>
  <c r="DD63" i="35"/>
  <c r="DJ63" i="35"/>
  <c r="DK63" i="35" s="1"/>
  <c r="DS63" i="35" s="1"/>
  <c r="BY62" i="35"/>
  <c r="BZ62" i="35" s="1"/>
  <c r="R61" i="26" s="1"/>
  <c r="X60" i="27" s="1"/>
  <c r="X260" i="20" s="1"/>
  <c r="Z260" i="20" s="1"/>
  <c r="BY164" i="35"/>
  <c r="BZ164" i="35" s="1"/>
  <c r="R163" i="26" s="1"/>
  <c r="X162" i="27" s="1"/>
  <c r="X362" i="20" s="1"/>
  <c r="Z362" i="20" s="1"/>
  <c r="BY181" i="35"/>
  <c r="BZ181" i="35" s="1"/>
  <c r="R180" i="26" s="1"/>
  <c r="X179" i="27" s="1"/>
  <c r="X379" i="20" s="1"/>
  <c r="Z379" i="20" s="1"/>
  <c r="BY194" i="35"/>
  <c r="BZ194" i="35" s="1"/>
  <c r="R193" i="26" s="1"/>
  <c r="X192" i="27" s="1"/>
  <c r="X392" i="20" s="1"/>
  <c r="Z392" i="20" s="1"/>
  <c r="BY156" i="35"/>
  <c r="BZ156" i="35" s="1"/>
  <c r="R155" i="26" s="1"/>
  <c r="X154" i="27" s="1"/>
  <c r="X354" i="20" s="1"/>
  <c r="Z354" i="20" s="1"/>
  <c r="BY178" i="35"/>
  <c r="BZ178" i="35" s="1"/>
  <c r="R177" i="26" s="1"/>
  <c r="X176" i="27" s="1"/>
  <c r="X376" i="20" s="1"/>
  <c r="Z376" i="20" s="1"/>
  <c r="BY54" i="35"/>
  <c r="BZ54" i="35" s="1"/>
  <c r="R53" i="26" s="1"/>
  <c r="X52" i="27" s="1"/>
  <c r="X252" i="20" s="1"/>
  <c r="Z252" i="20" s="1"/>
  <c r="BY176" i="35"/>
  <c r="BZ176" i="35" s="1"/>
  <c r="R175" i="26" s="1"/>
  <c r="X174" i="27" s="1"/>
  <c r="X374" i="20" s="1"/>
  <c r="Z374" i="20" s="1"/>
  <c r="CN123" i="35"/>
  <c r="CO123" i="35" s="1"/>
  <c r="CP123" i="35"/>
  <c r="CP130" i="35"/>
  <c r="CN130" i="35"/>
  <c r="CO130" i="35" s="1"/>
  <c r="DJ73" i="35"/>
  <c r="DK73" i="35" s="1"/>
  <c r="DS73" i="35" s="1"/>
  <c r="DF73" i="35"/>
  <c r="DH73" i="35"/>
  <c r="DD73" i="35"/>
  <c r="DB73" i="35"/>
  <c r="CP88" i="35"/>
  <c r="CN88" i="35"/>
  <c r="CO88" i="35" s="1"/>
  <c r="BY58" i="35"/>
  <c r="BZ58" i="35" s="1"/>
  <c r="R57" i="26" s="1"/>
  <c r="X56" i="27" s="1"/>
  <c r="X256" i="20" s="1"/>
  <c r="Z256" i="20" s="1"/>
  <c r="DD96" i="35"/>
  <c r="DH96" i="35"/>
  <c r="DF96" i="35"/>
  <c r="DB96" i="35"/>
  <c r="DJ96" i="35"/>
  <c r="DK96" i="35" s="1"/>
  <c r="DS96" i="35" s="1"/>
  <c r="CP158" i="35"/>
  <c r="CN158" i="35"/>
  <c r="CO158" i="35" s="1"/>
  <c r="DF69" i="35"/>
  <c r="DH69" i="35"/>
  <c r="DB69" i="35"/>
  <c r="DD69" i="35"/>
  <c r="DJ69" i="35"/>
  <c r="DK69" i="35" s="1"/>
  <c r="DS69" i="35" s="1"/>
  <c r="DJ189" i="35"/>
  <c r="DK189" i="35" s="1"/>
  <c r="DS189" i="35" s="1"/>
  <c r="DF189" i="35"/>
  <c r="DH189" i="35"/>
  <c r="DD189" i="35"/>
  <c r="DB189" i="35"/>
  <c r="DF7" i="35"/>
  <c r="DH7" i="35"/>
  <c r="DD7" i="35"/>
  <c r="DJ7" i="35"/>
  <c r="DK7" i="35" s="1"/>
  <c r="DS7" i="35" s="1"/>
  <c r="DB7" i="35"/>
  <c r="BY135" i="35"/>
  <c r="BZ135" i="35" s="1"/>
  <c r="R134" i="26" s="1"/>
  <c r="X133" i="27" s="1"/>
  <c r="X333" i="20" s="1"/>
  <c r="Z333" i="20" s="1"/>
  <c r="BY76" i="35"/>
  <c r="BZ76" i="35" s="1"/>
  <c r="R75" i="26" s="1"/>
  <c r="X74" i="27" s="1"/>
  <c r="X274" i="20" s="1"/>
  <c r="Z274" i="20" s="1"/>
  <c r="DJ184" i="35"/>
  <c r="DK184" i="35" s="1"/>
  <c r="DS184" i="35" s="1"/>
  <c r="DH184" i="35"/>
  <c r="DD184" i="35"/>
  <c r="DF184" i="35"/>
  <c r="DB184" i="35"/>
  <c r="DD122" i="35"/>
  <c r="DB122" i="35"/>
  <c r="DH122" i="35"/>
  <c r="DF122" i="35"/>
  <c r="DJ122" i="35"/>
  <c r="DK122" i="35" s="1"/>
  <c r="DS122" i="35" s="1"/>
  <c r="DJ120" i="35"/>
  <c r="DK120" i="35" s="1"/>
  <c r="DS120" i="35" s="1"/>
  <c r="DB120" i="35"/>
  <c r="DD120" i="35"/>
  <c r="DF120" i="35"/>
  <c r="DH120" i="35"/>
  <c r="DJ168" i="35"/>
  <c r="DK168" i="35" s="1"/>
  <c r="DS168" i="35" s="1"/>
  <c r="DH168" i="35"/>
  <c r="DD168" i="35"/>
  <c r="DF168" i="35"/>
  <c r="DB168" i="35"/>
  <c r="DD155" i="35"/>
  <c r="DJ155" i="35"/>
  <c r="DK155" i="35" s="1"/>
  <c r="DS155" i="35" s="1"/>
  <c r="DH155" i="35"/>
  <c r="DF155" i="35"/>
  <c r="DB155" i="35"/>
  <c r="DD187" i="35"/>
  <c r="DJ187" i="35"/>
  <c r="DK187" i="35" s="1"/>
  <c r="DS187" i="35" s="1"/>
  <c r="DH187" i="35"/>
  <c r="DF187" i="35"/>
  <c r="DB187" i="35"/>
  <c r="CN129" i="35"/>
  <c r="CO129" i="35" s="1"/>
  <c r="CP129" i="35"/>
  <c r="CP161" i="35"/>
  <c r="CN161" i="35"/>
  <c r="CO161" i="35" s="1"/>
  <c r="DH117" i="35"/>
  <c r="DB117" i="35"/>
  <c r="DF117" i="35"/>
  <c r="DD117" i="35"/>
  <c r="DJ117" i="35"/>
  <c r="DK117" i="35" s="1"/>
  <c r="DS117" i="35" s="1"/>
  <c r="CN43" i="35"/>
  <c r="CO43" i="35" s="1"/>
  <c r="CP43" i="35"/>
  <c r="DH195" i="35"/>
  <c r="DB195" i="35"/>
  <c r="DD195" i="35"/>
  <c r="DJ195" i="35"/>
  <c r="DK195" i="35" s="1"/>
  <c r="DS195" i="35" s="1"/>
  <c r="DF195" i="35"/>
  <c r="BY83" i="35"/>
  <c r="BZ83" i="35" s="1"/>
  <c r="R82" i="26" s="1"/>
  <c r="X81" i="27" s="1"/>
  <c r="X281" i="20" s="1"/>
  <c r="Z281" i="20" s="1"/>
  <c r="CN110" i="35"/>
  <c r="CO110" i="35" s="1"/>
  <c r="CP110" i="35"/>
  <c r="BY40" i="35"/>
  <c r="BZ40" i="35" s="1"/>
  <c r="R39" i="26" s="1"/>
  <c r="X38" i="27" s="1"/>
  <c r="X238" i="20" s="1"/>
  <c r="Z238" i="20" s="1"/>
  <c r="BY123" i="35"/>
  <c r="BZ123" i="35" s="1"/>
  <c r="R122" i="26" s="1"/>
  <c r="X121" i="27" s="1"/>
  <c r="X321" i="20" s="1"/>
  <c r="Z321" i="20" s="1"/>
  <c r="BY165" i="35"/>
  <c r="BZ165" i="35" s="1"/>
  <c r="R164" i="26" s="1"/>
  <c r="X163" i="27" s="1"/>
  <c r="X363" i="20" s="1"/>
  <c r="Z363" i="20" s="1"/>
  <c r="CN58" i="35"/>
  <c r="CO58" i="35" s="1"/>
  <c r="CP58" i="35"/>
  <c r="CN74" i="35"/>
  <c r="CO74" i="35" s="1"/>
  <c r="CP74" i="35"/>
  <c r="BY199" i="35"/>
  <c r="BZ199" i="35" s="1"/>
  <c r="R198" i="26" s="1"/>
  <c r="X197" i="27" s="1"/>
  <c r="X397" i="20" s="1"/>
  <c r="Z397" i="20" s="1"/>
  <c r="DH126" i="35"/>
  <c r="DF126" i="35"/>
  <c r="DD126" i="35"/>
  <c r="DJ126" i="35"/>
  <c r="DK126" i="35" s="1"/>
  <c r="DS126" i="35" s="1"/>
  <c r="DB126" i="35"/>
  <c r="CN66" i="35"/>
  <c r="CO66" i="35" s="1"/>
  <c r="CP66" i="35"/>
  <c r="CP49" i="35"/>
  <c r="CN49" i="35"/>
  <c r="CO49" i="35" s="1"/>
  <c r="DJ144" i="35"/>
  <c r="DK144" i="35" s="1"/>
  <c r="DS144" i="35" s="1"/>
  <c r="DB144" i="35"/>
  <c r="DD144" i="35"/>
  <c r="DF144" i="35"/>
  <c r="DH144" i="35"/>
  <c r="DB164" i="35"/>
  <c r="DJ164" i="35"/>
  <c r="DK164" i="35" s="1"/>
  <c r="DS164" i="35" s="1"/>
  <c r="DF164" i="35"/>
  <c r="DH164" i="35"/>
  <c r="DD164" i="35"/>
  <c r="CP39" i="35"/>
  <c r="CN39" i="35"/>
  <c r="CO39" i="35" s="1"/>
  <c r="DD60" i="35"/>
  <c r="DJ60" i="35"/>
  <c r="DK60" i="35" s="1"/>
  <c r="DS60" i="35" s="1"/>
  <c r="DB60" i="35"/>
  <c r="DH60" i="35"/>
  <c r="DF60" i="35"/>
  <c r="DD199" i="35"/>
  <c r="DH199" i="35"/>
  <c r="DB199" i="35"/>
  <c r="DJ199" i="35"/>
  <c r="DK199" i="35" s="1"/>
  <c r="DS199" i="35" s="1"/>
  <c r="DF199" i="35"/>
  <c r="DH128" i="35"/>
  <c r="DF128" i="35"/>
  <c r="DJ128" i="35"/>
  <c r="DK128" i="35" s="1"/>
  <c r="DS128" i="35" s="1"/>
  <c r="DD128" i="35"/>
  <c r="DB128" i="35"/>
  <c r="DH142" i="35"/>
  <c r="DF142" i="35"/>
  <c r="DJ142" i="35"/>
  <c r="DK142" i="35" s="1"/>
  <c r="DS142" i="35" s="1"/>
  <c r="DD142" i="35"/>
  <c r="DB142" i="35"/>
  <c r="CN90" i="35"/>
  <c r="CO90" i="35" s="1"/>
  <c r="CP90" i="35"/>
  <c r="CP102" i="35"/>
  <c r="CN102" i="35"/>
  <c r="CO102" i="35" s="1"/>
  <c r="BY119" i="35"/>
  <c r="BZ119" i="35" s="1"/>
  <c r="R118" i="26" s="1"/>
  <c r="X117" i="27" s="1"/>
  <c r="X317" i="20" s="1"/>
  <c r="Z317" i="20" s="1"/>
  <c r="BY28" i="35"/>
  <c r="BZ28" i="35" s="1"/>
  <c r="R27" i="26" s="1"/>
  <c r="X26" i="27" s="1"/>
  <c r="X226" i="20" s="1"/>
  <c r="Z226" i="20" s="1"/>
  <c r="BY95" i="35"/>
  <c r="BZ95" i="35" s="1"/>
  <c r="R94" i="26" s="1"/>
  <c r="X93" i="27" s="1"/>
  <c r="X293" i="20" s="1"/>
  <c r="Z293" i="20" s="1"/>
  <c r="CN41" i="35"/>
  <c r="CO41" i="35" s="1"/>
  <c r="CP41" i="35"/>
  <c r="BY131" i="35"/>
  <c r="BZ131" i="35" s="1"/>
  <c r="R130" i="26" s="1"/>
  <c r="X129" i="27" s="1"/>
  <c r="X329" i="20" s="1"/>
  <c r="Z329" i="20" s="1"/>
  <c r="BY195" i="35"/>
  <c r="BZ195" i="35" s="1"/>
  <c r="R194" i="26" s="1"/>
  <c r="X193" i="27" s="1"/>
  <c r="X393" i="20" s="1"/>
  <c r="Z393" i="20" s="1"/>
  <c r="DF48" i="35"/>
  <c r="DH48" i="35"/>
  <c r="DB48" i="35"/>
  <c r="DJ48" i="35"/>
  <c r="DK48" i="35" s="1"/>
  <c r="DS48" i="35" s="1"/>
  <c r="DD48" i="35"/>
  <c r="CN105" i="35"/>
  <c r="CO105" i="35" s="1"/>
  <c r="CP105" i="35"/>
  <c r="CP29" i="35"/>
  <c r="CN29" i="35"/>
  <c r="CO29" i="35" s="1"/>
  <c r="CP37" i="35"/>
  <c r="CN37" i="35"/>
  <c r="CO37" i="35" s="1"/>
  <c r="CP51" i="35"/>
  <c r="CN51" i="35"/>
  <c r="CO51" i="35" s="1"/>
  <c r="CP20" i="35"/>
  <c r="CN20" i="35"/>
  <c r="CO20" i="35" s="1"/>
  <c r="CP104" i="35"/>
  <c r="CN104" i="35"/>
  <c r="CO104" i="35" s="1"/>
  <c r="DH94" i="35"/>
  <c r="DF94" i="35"/>
  <c r="DD94" i="35"/>
  <c r="DJ94" i="35"/>
  <c r="DK94" i="35" s="1"/>
  <c r="DS94" i="35" s="1"/>
  <c r="DB94" i="35"/>
  <c r="CP157" i="35"/>
  <c r="CN157" i="35"/>
  <c r="CO157" i="35" s="1"/>
  <c r="CP153" i="35"/>
  <c r="CN153" i="35"/>
  <c r="CO153" i="35" s="1"/>
  <c r="CP26" i="35"/>
  <c r="CN26" i="35"/>
  <c r="CO26" i="35" s="1"/>
  <c r="CP80" i="35"/>
  <c r="CN80" i="35"/>
  <c r="CO80" i="35" s="1"/>
  <c r="CP46" i="35"/>
  <c r="CN46" i="35"/>
  <c r="CO46" i="35" s="1"/>
  <c r="CP84" i="35"/>
  <c r="CN84" i="35"/>
  <c r="CO84" i="35" s="1"/>
  <c r="DB98" i="35"/>
  <c r="DJ98" i="35"/>
  <c r="DK98" i="35" s="1"/>
  <c r="DS98" i="35" s="1"/>
  <c r="DF98" i="35"/>
  <c r="DD98" i="35"/>
  <c r="DH98" i="35"/>
  <c r="BY87" i="35"/>
  <c r="BZ87" i="35" s="1"/>
  <c r="R86" i="26" s="1"/>
  <c r="X85" i="27" s="1"/>
  <c r="X285" i="20" s="1"/>
  <c r="Z285" i="20" s="1"/>
  <c r="BY130" i="35"/>
  <c r="BZ130" i="35" s="1"/>
  <c r="R129" i="26" s="1"/>
  <c r="X128" i="27" s="1"/>
  <c r="X328" i="20" s="1"/>
  <c r="Z328" i="20" s="1"/>
  <c r="BY4" i="35"/>
  <c r="BZ4" i="35" s="1"/>
  <c r="R3" i="26" s="1"/>
  <c r="X2" i="27" s="1"/>
  <c r="X202" i="20" s="1"/>
  <c r="BY158" i="35"/>
  <c r="BZ158" i="35" s="1"/>
  <c r="R157" i="26" s="1"/>
  <c r="X156" i="27" s="1"/>
  <c r="X356" i="20" s="1"/>
  <c r="Z356" i="20" s="1"/>
  <c r="CP103" i="35"/>
  <c r="CN103" i="35"/>
  <c r="CO103" i="35" s="1"/>
  <c r="DD192" i="35"/>
  <c r="DH192" i="35"/>
  <c r="DF192" i="35"/>
  <c r="DB192" i="35"/>
  <c r="DJ192" i="35"/>
  <c r="DK192" i="35" s="1"/>
  <c r="DS192" i="35" s="1"/>
  <c r="DF141" i="35"/>
  <c r="DH141" i="35"/>
  <c r="DB141" i="35"/>
  <c r="DD141" i="35"/>
  <c r="DJ141" i="35"/>
  <c r="DK141" i="35" s="1"/>
  <c r="DS141" i="35" s="1"/>
  <c r="CN57" i="35"/>
  <c r="CO57" i="35" s="1"/>
  <c r="CP57" i="35"/>
  <c r="CP165" i="35"/>
  <c r="CN165" i="35"/>
  <c r="CO165" i="35" s="1"/>
  <c r="CN4" i="35"/>
  <c r="CO4" i="35" s="1"/>
  <c r="CP4" i="35"/>
  <c r="DJ56" i="35"/>
  <c r="DK56" i="35" s="1"/>
  <c r="DS56" i="35" s="1"/>
  <c r="DF56" i="35"/>
  <c r="DH56" i="35"/>
  <c r="DD56" i="35"/>
  <c r="DB56" i="35"/>
  <c r="CN145" i="35"/>
  <c r="CO145" i="35" s="1"/>
  <c r="CP145" i="35"/>
  <c r="DB132" i="35"/>
  <c r="DJ132" i="35"/>
  <c r="DK132" i="35" s="1"/>
  <c r="DS132" i="35" s="1"/>
  <c r="DH132" i="35"/>
  <c r="DD132" i="35"/>
  <c r="DF132" i="35"/>
  <c r="CP64" i="35"/>
  <c r="CN64" i="35"/>
  <c r="CO64" i="35" s="1"/>
  <c r="CP82" i="35"/>
  <c r="CN82" i="35"/>
  <c r="CO82" i="35" s="1"/>
  <c r="CP169" i="35"/>
  <c r="CN169" i="35"/>
  <c r="CO169" i="35" s="1"/>
  <c r="DF5" i="35"/>
  <c r="DH5" i="35"/>
  <c r="DB5" i="35"/>
  <c r="DD5" i="35"/>
  <c r="DJ5" i="35"/>
  <c r="DK5" i="35" s="1"/>
  <c r="DS5" i="35" s="1"/>
  <c r="DH118" i="35"/>
  <c r="DF118" i="35"/>
  <c r="DD118" i="35"/>
  <c r="DJ118" i="35"/>
  <c r="DK118" i="35" s="1"/>
  <c r="DS118" i="35" s="1"/>
  <c r="DB118" i="35"/>
  <c r="CN78" i="35"/>
  <c r="CO78" i="35" s="1"/>
  <c r="CP78" i="35"/>
  <c r="DB76" i="35"/>
  <c r="DH76" i="35"/>
  <c r="DF76" i="35"/>
  <c r="DD76" i="35"/>
  <c r="DJ76" i="35"/>
  <c r="DK76" i="35" s="1"/>
  <c r="DS76" i="35" s="1"/>
  <c r="CN28" i="35"/>
  <c r="CO28" i="35" s="1"/>
  <c r="CP28" i="35"/>
  <c r="CP112" i="35"/>
  <c r="CN112" i="35"/>
  <c r="CO112" i="35" s="1"/>
  <c r="CP196" i="35"/>
  <c r="CN196" i="35"/>
  <c r="CO196" i="35" s="1"/>
  <c r="CN59" i="35"/>
  <c r="CO59" i="35" s="1"/>
  <c r="CP59" i="35"/>
  <c r="DH67" i="35"/>
  <c r="DD67" i="35"/>
  <c r="DF67" i="35"/>
  <c r="DB67" i="35"/>
  <c r="DJ67" i="35"/>
  <c r="DK67" i="35" s="1"/>
  <c r="DS67" i="35" s="1"/>
  <c r="DH179" i="35"/>
  <c r="DB179" i="35"/>
  <c r="DF179" i="35"/>
  <c r="DJ179" i="35"/>
  <c r="DK179" i="35" s="1"/>
  <c r="DS179" i="35" s="1"/>
  <c r="DD179" i="35"/>
  <c r="CN115" i="35"/>
  <c r="CO115" i="35" s="1"/>
  <c r="CP115" i="35"/>
  <c r="CN71" i="35"/>
  <c r="CO71" i="35" s="1"/>
  <c r="CP71" i="35"/>
  <c r="CP81" i="35"/>
  <c r="CN81" i="35"/>
  <c r="CO81" i="35" s="1"/>
  <c r="CP101" i="35"/>
  <c r="CN101" i="35"/>
  <c r="CO101" i="35" s="1"/>
  <c r="CP62" i="35"/>
  <c r="CN62" i="35"/>
  <c r="CO62" i="35" s="1"/>
  <c r="CN45" i="35"/>
  <c r="CO45" i="35" s="1"/>
  <c r="CP45" i="35"/>
  <c r="DD138" i="35"/>
  <c r="DH138" i="35"/>
  <c r="DF138" i="35"/>
  <c r="DJ138" i="35"/>
  <c r="DK138" i="35" s="1"/>
  <c r="DS138" i="35" s="1"/>
  <c r="DB138" i="35"/>
  <c r="CP18" i="35"/>
  <c r="CN18" i="35"/>
  <c r="CO18" i="35" s="1"/>
  <c r="DH150" i="35"/>
  <c r="DF150" i="35"/>
  <c r="DD150" i="35"/>
  <c r="DJ150" i="35"/>
  <c r="DK150" i="35" s="1"/>
  <c r="DS150" i="35" s="1"/>
  <c r="DB150" i="35"/>
  <c r="DJ12" i="35"/>
  <c r="DK12" i="35" s="1"/>
  <c r="DS12" i="35" s="1"/>
  <c r="DF12" i="35"/>
  <c r="DD12" i="35"/>
  <c r="DB12" i="35"/>
  <c r="DH12" i="35"/>
  <c r="DB116" i="35"/>
  <c r="DJ116" i="35"/>
  <c r="DK116" i="35" s="1"/>
  <c r="DS116" i="35" s="1"/>
  <c r="DH116" i="35"/>
  <c r="DD116" i="35"/>
  <c r="DF116" i="35"/>
  <c r="CN107" i="35"/>
  <c r="CO107" i="35" s="1"/>
  <c r="CP107" i="35"/>
  <c r="DJ174" i="35"/>
  <c r="DK174" i="35" s="1"/>
  <c r="DS174" i="35" s="1"/>
  <c r="DB174" i="35"/>
  <c r="DH174" i="35"/>
  <c r="DD174" i="35"/>
  <c r="DF174" i="35"/>
  <c r="CP17" i="35"/>
  <c r="CN17" i="35"/>
  <c r="CO17" i="35" s="1"/>
  <c r="CP15" i="35"/>
  <c r="CN15" i="35"/>
  <c r="CO15" i="35" s="1"/>
  <c r="DH170" i="35"/>
  <c r="DF170" i="35"/>
  <c r="DD170" i="35"/>
  <c r="DB170" i="35"/>
  <c r="DJ170" i="35"/>
  <c r="DK170" i="35" s="1"/>
  <c r="DS170" i="35" s="1"/>
  <c r="CP72" i="35"/>
  <c r="CN72" i="35"/>
  <c r="CO72" i="35" s="1"/>
  <c r="CN11" i="35"/>
  <c r="CO11" i="35" s="1"/>
  <c r="CP11" i="35"/>
  <c r="CN185" i="35"/>
  <c r="CO185" i="35" s="1"/>
  <c r="CP185" i="35"/>
  <c r="CP173" i="35"/>
  <c r="CN173" i="35"/>
  <c r="CO173" i="35" s="1"/>
  <c r="DH131" i="35"/>
  <c r="DB131" i="35"/>
  <c r="DF131" i="35"/>
  <c r="DJ131" i="35"/>
  <c r="DK131" i="35" s="1"/>
  <c r="DS131" i="35" s="1"/>
  <c r="DD131" i="35"/>
  <c r="DJ143" i="35"/>
  <c r="DK143" i="35" s="1"/>
  <c r="DS143" i="35" s="1"/>
  <c r="DD143" i="35"/>
  <c r="DF143" i="35"/>
  <c r="DB143" i="35"/>
  <c r="DH143" i="35"/>
  <c r="CN85" i="35"/>
  <c r="CO85" i="35" s="1"/>
  <c r="CP85" i="35"/>
  <c r="DH125" i="35"/>
  <c r="DB125" i="35"/>
  <c r="DJ125" i="35"/>
  <c r="DK125" i="35" s="1"/>
  <c r="DS125" i="35" s="1"/>
  <c r="DF125" i="35"/>
  <c r="DD125" i="35"/>
  <c r="DJ100" i="35"/>
  <c r="DK100" i="35" s="1"/>
  <c r="DS100" i="35" s="1"/>
  <c r="DB100" i="35"/>
  <c r="DD100" i="35"/>
  <c r="DF100" i="35"/>
  <c r="DH100" i="35"/>
  <c r="DJ44" i="35"/>
  <c r="DK44" i="35" s="1"/>
  <c r="DS44" i="35" s="1"/>
  <c r="DF44" i="35"/>
  <c r="DD44" i="35"/>
  <c r="DH44" i="35"/>
  <c r="DB44" i="35"/>
  <c r="CN52" i="35"/>
  <c r="CO52" i="35" s="1"/>
  <c r="CP52" i="35"/>
  <c r="DD40" i="35"/>
  <c r="DJ40" i="35"/>
  <c r="DK40" i="35" s="1"/>
  <c r="DS40" i="35" s="1"/>
  <c r="DH40" i="35"/>
  <c r="DF40" i="35"/>
  <c r="DB40" i="35"/>
  <c r="DD163" i="35"/>
  <c r="DJ163" i="35"/>
  <c r="DK163" i="35" s="1"/>
  <c r="DS163" i="35" s="1"/>
  <c r="DH163" i="35"/>
  <c r="DF163" i="35"/>
  <c r="DB163" i="35"/>
  <c r="CN53" i="35"/>
  <c r="CO53" i="35" s="1"/>
  <c r="CP53" i="35"/>
  <c r="DB188" i="35"/>
  <c r="DJ188" i="35"/>
  <c r="DK188" i="35" s="1"/>
  <c r="DS188" i="35" s="1"/>
  <c r="DH188" i="35"/>
  <c r="DD188" i="35"/>
  <c r="DF188" i="35"/>
  <c r="DH124" i="35"/>
  <c r="DF124" i="35"/>
  <c r="DB124" i="35"/>
  <c r="DJ124" i="35"/>
  <c r="DK124" i="35" s="1"/>
  <c r="DS124" i="35" s="1"/>
  <c r="DD124" i="35"/>
  <c r="CN181" i="35"/>
  <c r="CO181" i="35" s="1"/>
  <c r="CP181" i="35"/>
  <c r="CP33" i="35"/>
  <c r="CN33" i="35"/>
  <c r="CO33" i="35" s="1"/>
  <c r="CN65" i="35"/>
  <c r="CO65" i="35" s="1"/>
  <c r="CP65" i="35"/>
  <c r="CN42" i="35"/>
  <c r="CO42" i="35" s="1"/>
  <c r="CP42" i="35"/>
  <c r="CP184" i="35"/>
  <c r="CN184" i="35"/>
  <c r="CO184" i="35" s="1"/>
  <c r="CP122" i="35"/>
  <c r="CN122" i="35"/>
  <c r="CO122" i="35" s="1"/>
  <c r="CP120" i="35"/>
  <c r="CN120" i="35"/>
  <c r="CO120" i="35" s="1"/>
  <c r="CP168" i="35"/>
  <c r="CN168" i="35"/>
  <c r="CO168" i="35" s="1"/>
  <c r="CN155" i="35"/>
  <c r="CO155" i="35" s="1"/>
  <c r="CP155" i="35"/>
  <c r="CP187" i="35"/>
  <c r="CN187" i="35"/>
  <c r="CO187" i="35" s="1"/>
  <c r="DH129" i="35"/>
  <c r="DB129" i="35"/>
  <c r="DD129" i="35"/>
  <c r="DJ129" i="35"/>
  <c r="DK129" i="35" s="1"/>
  <c r="DS129" i="35" s="1"/>
  <c r="DF129" i="35"/>
  <c r="DJ161" i="35"/>
  <c r="DK161" i="35" s="1"/>
  <c r="DS161" i="35" s="1"/>
  <c r="DD161" i="35"/>
  <c r="DB161" i="35"/>
  <c r="DH161" i="35"/>
  <c r="DF161" i="35"/>
  <c r="CP117" i="35"/>
  <c r="CN117" i="35"/>
  <c r="CO117" i="35" s="1"/>
  <c r="DH43" i="35"/>
  <c r="DD43" i="35"/>
  <c r="DJ43" i="35"/>
  <c r="DK43" i="35" s="1"/>
  <c r="DS43" i="35" s="1"/>
  <c r="DB43" i="35"/>
  <c r="DF43" i="35"/>
  <c r="CP195" i="35"/>
  <c r="CN195" i="35"/>
  <c r="CO195" i="35" s="1"/>
  <c r="DH110" i="35"/>
  <c r="DF110" i="35"/>
  <c r="DB110" i="35"/>
  <c r="DJ110" i="35"/>
  <c r="DK110" i="35" s="1"/>
  <c r="DS110" i="35" s="1"/>
  <c r="DD110" i="35"/>
  <c r="DJ58" i="35"/>
  <c r="DK58" i="35" s="1"/>
  <c r="DS58" i="35" s="1"/>
  <c r="DD58" i="35"/>
  <c r="DB58" i="35"/>
  <c r="DH58" i="35"/>
  <c r="DF58" i="35"/>
  <c r="DJ74" i="35"/>
  <c r="DK74" i="35" s="1"/>
  <c r="DS74" i="35" s="1"/>
  <c r="DD74" i="35"/>
  <c r="DB74" i="35"/>
  <c r="DH74" i="35"/>
  <c r="DF74" i="35"/>
  <c r="CN126" i="35"/>
  <c r="CO126" i="35" s="1"/>
  <c r="CP126" i="35"/>
  <c r="DB66" i="35"/>
  <c r="DJ66" i="35"/>
  <c r="DK66" i="35" s="1"/>
  <c r="DS66" i="35" s="1"/>
  <c r="DF66" i="35"/>
  <c r="DD66" i="35"/>
  <c r="DH66" i="35"/>
  <c r="DH49" i="35"/>
  <c r="DB49" i="35"/>
  <c r="DF49" i="35"/>
  <c r="DJ49" i="35"/>
  <c r="DK49" i="35" s="1"/>
  <c r="DS49" i="35" s="1"/>
  <c r="DD49" i="35"/>
  <c r="CN144" i="35"/>
  <c r="CO144" i="35" s="1"/>
  <c r="CP144" i="35"/>
  <c r="CP164" i="35"/>
  <c r="CN164" i="35"/>
  <c r="CO164" i="35" s="1"/>
  <c r="DH39" i="35"/>
  <c r="DD39" i="35"/>
  <c r="DF39" i="35"/>
  <c r="DB39" i="35"/>
  <c r="DJ39" i="35"/>
  <c r="DK39" i="35" s="1"/>
  <c r="DS39" i="35" s="1"/>
  <c r="CP60" i="35"/>
  <c r="CN60" i="35"/>
  <c r="CO60" i="35" s="1"/>
  <c r="CN199" i="35"/>
  <c r="CO199" i="35" s="1"/>
  <c r="CP199" i="35"/>
  <c r="CP128" i="35"/>
  <c r="CN128" i="35"/>
  <c r="CO128" i="35" s="1"/>
  <c r="CP142" i="35"/>
  <c r="CN142" i="35"/>
  <c r="CO142" i="35" s="1"/>
  <c r="DB90" i="35"/>
  <c r="DJ90" i="35"/>
  <c r="DK90" i="35" s="1"/>
  <c r="DS90" i="35" s="1"/>
  <c r="DF90" i="35"/>
  <c r="DH90" i="35"/>
  <c r="DD90" i="35"/>
  <c r="DB102" i="35"/>
  <c r="DJ102" i="35"/>
  <c r="DK102" i="35" s="1"/>
  <c r="DS102" i="35" s="1"/>
  <c r="DH102" i="35"/>
  <c r="DD102" i="35"/>
  <c r="DF102" i="35"/>
  <c r="DD41" i="35"/>
  <c r="DJ41" i="35"/>
  <c r="DK41" i="35" s="1"/>
  <c r="DS41" i="35" s="1"/>
  <c r="DB41" i="35"/>
  <c r="DF41" i="35"/>
  <c r="DH41" i="35"/>
  <c r="CP48" i="35"/>
  <c r="CN48" i="35"/>
  <c r="CO48" i="35" s="1"/>
  <c r="DD105" i="35"/>
  <c r="DJ105" i="35"/>
  <c r="DK105" i="35" s="1"/>
  <c r="DS105" i="35" s="1"/>
  <c r="DB105" i="35"/>
  <c r="DH105" i="35"/>
  <c r="DF105" i="35"/>
  <c r="DD29" i="35"/>
  <c r="DH29" i="35"/>
  <c r="DB29" i="35"/>
  <c r="DJ29" i="35"/>
  <c r="DK29" i="35" s="1"/>
  <c r="DS29" i="35" s="1"/>
  <c r="DF29" i="35"/>
  <c r="DH37" i="35"/>
  <c r="DB37" i="35"/>
  <c r="DF37" i="35"/>
  <c r="DJ37" i="35"/>
  <c r="DK37" i="35" s="1"/>
  <c r="DS37" i="35" s="1"/>
  <c r="DD37" i="35"/>
  <c r="DF51" i="35"/>
  <c r="DJ51" i="35"/>
  <c r="DK51" i="35" s="1"/>
  <c r="DS51" i="35" s="1"/>
  <c r="DH51" i="35"/>
  <c r="DB51" i="35"/>
  <c r="DD51" i="35"/>
  <c r="DD20" i="35"/>
  <c r="DJ20" i="35"/>
  <c r="DK20" i="35" s="1"/>
  <c r="DS20" i="35" s="1"/>
  <c r="DH20" i="35"/>
  <c r="DF20" i="35"/>
  <c r="DB20" i="35"/>
  <c r="DB104" i="35"/>
  <c r="DH104" i="35"/>
  <c r="DF104" i="35"/>
  <c r="DJ104" i="35"/>
  <c r="DK104" i="35" s="1"/>
  <c r="DS104" i="35" s="1"/>
  <c r="DD104" i="35"/>
  <c r="CP94" i="35"/>
  <c r="CN94" i="35"/>
  <c r="CO94" i="35" s="1"/>
  <c r="DH157" i="35"/>
  <c r="DB157" i="35"/>
  <c r="DJ157" i="35"/>
  <c r="DK157" i="35" s="1"/>
  <c r="DS157" i="35" s="1"/>
  <c r="DD157" i="35"/>
  <c r="DF157" i="35"/>
  <c r="DD153" i="35"/>
  <c r="DJ153" i="35"/>
  <c r="DK153" i="35" s="1"/>
  <c r="DS153" i="35" s="1"/>
  <c r="DB153" i="35"/>
  <c r="DH153" i="35"/>
  <c r="DF153" i="35"/>
  <c r="DH26" i="35"/>
  <c r="DF26" i="35"/>
  <c r="DJ26" i="35"/>
  <c r="DK26" i="35" s="1"/>
  <c r="DS26" i="35" s="1"/>
  <c r="DD26" i="35"/>
  <c r="DB26" i="35"/>
  <c r="DD80" i="35"/>
  <c r="DH80" i="35"/>
  <c r="DF80" i="35"/>
  <c r="DB80" i="35"/>
  <c r="DJ80" i="35"/>
  <c r="DK80" i="35" s="1"/>
  <c r="DS80" i="35" s="1"/>
  <c r="DD46" i="35"/>
  <c r="DH46" i="35"/>
  <c r="DF46" i="35"/>
  <c r="DJ46" i="35"/>
  <c r="DK46" i="35" s="1"/>
  <c r="DS46" i="35" s="1"/>
  <c r="DB46" i="35"/>
  <c r="DH84" i="35"/>
  <c r="DF84" i="35"/>
  <c r="DD84" i="35"/>
  <c r="DJ84" i="35"/>
  <c r="DK84" i="35" s="1"/>
  <c r="DS84" i="35" s="1"/>
  <c r="DB84" i="35"/>
  <c r="CP98" i="35"/>
  <c r="CN98" i="35"/>
  <c r="CO98" i="35" s="1"/>
  <c r="DJ103" i="35"/>
  <c r="DK103" i="35" s="1"/>
  <c r="DS103" i="35" s="1"/>
  <c r="DF103" i="35"/>
  <c r="DD103" i="35"/>
  <c r="DH103" i="35"/>
  <c r="DB103" i="35"/>
  <c r="CP192" i="35"/>
  <c r="CN192" i="35"/>
  <c r="CO192" i="35" s="1"/>
  <c r="CN141" i="35"/>
  <c r="CO141" i="35" s="1"/>
  <c r="CP141" i="35"/>
  <c r="DJ57" i="35"/>
  <c r="DK57" i="35" s="1"/>
  <c r="DS57" i="35" s="1"/>
  <c r="DD57" i="35"/>
  <c r="DF57" i="35"/>
  <c r="DB57" i="35"/>
  <c r="DH57" i="35"/>
  <c r="DJ165" i="35"/>
  <c r="DK165" i="35" s="1"/>
  <c r="DS165" i="35" s="1"/>
  <c r="DD165" i="35"/>
  <c r="DH165" i="35"/>
  <c r="DB165" i="35"/>
  <c r="DF165" i="35"/>
  <c r="DD4" i="35"/>
  <c r="DB4" i="35"/>
  <c r="DJ4" i="35"/>
  <c r="DK4" i="35" s="1"/>
  <c r="DS4" i="35" s="1"/>
  <c r="DF4" i="35"/>
  <c r="DH4" i="35"/>
  <c r="CP56" i="35"/>
  <c r="CN56" i="35"/>
  <c r="CO56" i="35" s="1"/>
  <c r="DF145" i="35"/>
  <c r="DD145" i="35"/>
  <c r="DH145" i="35"/>
  <c r="DB145" i="35"/>
  <c r="DJ145" i="35"/>
  <c r="DK145" i="35" s="1"/>
  <c r="DS145" i="35" s="1"/>
  <c r="CP132" i="35"/>
  <c r="CN132" i="35"/>
  <c r="CO132" i="35" s="1"/>
  <c r="DJ64" i="35"/>
  <c r="DK64" i="35" s="1"/>
  <c r="DS64" i="35" s="1"/>
  <c r="DD64" i="35"/>
  <c r="DB64" i="35"/>
  <c r="DF64" i="35"/>
  <c r="DH64" i="35"/>
  <c r="DJ82" i="35"/>
  <c r="DK82" i="35" s="1"/>
  <c r="DS82" i="35" s="1"/>
  <c r="DB82" i="35"/>
  <c r="DH82" i="35"/>
  <c r="DD82" i="35"/>
  <c r="DF82" i="35"/>
  <c r="DF169" i="35"/>
  <c r="DH169" i="35"/>
  <c r="DB169" i="35"/>
  <c r="DJ169" i="35"/>
  <c r="DK169" i="35" s="1"/>
  <c r="DS169" i="35" s="1"/>
  <c r="DD169" i="35"/>
  <c r="CK38" i="29"/>
  <c r="CS38" i="29" s="1"/>
  <c r="CI38" i="29"/>
  <c r="CK10" i="29"/>
  <c r="CS10" i="29" s="1"/>
  <c r="CI10" i="29"/>
  <c r="CK28" i="29"/>
  <c r="CS28" i="29" s="1"/>
  <c r="CI28" i="29"/>
  <c r="CI203" i="29"/>
  <c r="CK203" i="29"/>
  <c r="CS203" i="29" s="1"/>
  <c r="CK51" i="29"/>
  <c r="CS51" i="29" s="1"/>
  <c r="CI51" i="29"/>
  <c r="CK97" i="29"/>
  <c r="CS97" i="29" s="1"/>
  <c r="CI97" i="29"/>
  <c r="CK176" i="29"/>
  <c r="CS176" i="29" s="1"/>
  <c r="CI176" i="29"/>
  <c r="CI23" i="29"/>
  <c r="CK23" i="29"/>
  <c r="CS23" i="29" s="1"/>
  <c r="CI147" i="29"/>
  <c r="CK147" i="29"/>
  <c r="CS147" i="29" s="1"/>
  <c r="CK126" i="29"/>
  <c r="CS126" i="29" s="1"/>
  <c r="CI126" i="29"/>
  <c r="CK118" i="29"/>
  <c r="CS118" i="29" s="1"/>
  <c r="CI118" i="29"/>
  <c r="CI169" i="29"/>
  <c r="CK169" i="29"/>
  <c r="CS169" i="29" s="1"/>
  <c r="CK85" i="29"/>
  <c r="CS85" i="29" s="1"/>
  <c r="CI85" i="29"/>
  <c r="CK158" i="29"/>
  <c r="CS158" i="29" s="1"/>
  <c r="CI158" i="29"/>
  <c r="CK99" i="29"/>
  <c r="CS99" i="29" s="1"/>
  <c r="CI99" i="29"/>
  <c r="CI46" i="29"/>
  <c r="CK46" i="29"/>
  <c r="CS46" i="29" s="1"/>
  <c r="BS143" i="29"/>
  <c r="BT143" i="29"/>
  <c r="BX143" i="29" s="1"/>
  <c r="CK198" i="29"/>
  <c r="CS198" i="29" s="1"/>
  <c r="CI198" i="29"/>
  <c r="CK83" i="29"/>
  <c r="CS83" i="29" s="1"/>
  <c r="CI83" i="29"/>
  <c r="BS73" i="29"/>
  <c r="BT73" i="29"/>
  <c r="BX73" i="29" s="1"/>
  <c r="CI102" i="29"/>
  <c r="CK102" i="29"/>
  <c r="CS102" i="29" s="1"/>
  <c r="BT161" i="29"/>
  <c r="BX161" i="29" s="1"/>
  <c r="BS161" i="29"/>
  <c r="CK110" i="29"/>
  <c r="CS110" i="29" s="1"/>
  <c r="CI110" i="29"/>
  <c r="BT60" i="29"/>
  <c r="BX60" i="29" s="1"/>
  <c r="BS60" i="29"/>
  <c r="BT56" i="29"/>
  <c r="BX56" i="29" s="1"/>
  <c r="BS56" i="29"/>
  <c r="BT203" i="29"/>
  <c r="BX203" i="29" s="1"/>
  <c r="BS203" i="29"/>
  <c r="BT32" i="29"/>
  <c r="BX32" i="29" s="1"/>
  <c r="BS32" i="29"/>
  <c r="BT51" i="29"/>
  <c r="BX51" i="29" s="1"/>
  <c r="BS51" i="29"/>
  <c r="BT179" i="29"/>
  <c r="BX179" i="29" s="1"/>
  <c r="BS179" i="29"/>
  <c r="CK127" i="29"/>
  <c r="CS127" i="29" s="1"/>
  <c r="CI127" i="29"/>
  <c r="BS166" i="29"/>
  <c r="BT166" i="29"/>
  <c r="BX166" i="29" s="1"/>
  <c r="BS23" i="29"/>
  <c r="BT23" i="29"/>
  <c r="BX23" i="29" s="1"/>
  <c r="BT93" i="29"/>
  <c r="BX93" i="29" s="1"/>
  <c r="BS93" i="29"/>
  <c r="BS147" i="29"/>
  <c r="BT147" i="29"/>
  <c r="BX147" i="29" s="1"/>
  <c r="BT200" i="29"/>
  <c r="BX200" i="29" s="1"/>
  <c r="BS200" i="29"/>
  <c r="BT101" i="29"/>
  <c r="BX101" i="29" s="1"/>
  <c r="BS101" i="29"/>
  <c r="CI173" i="29"/>
  <c r="CK173" i="29"/>
  <c r="CS173" i="29" s="1"/>
  <c r="BT118" i="29"/>
  <c r="BX118" i="29" s="1"/>
  <c r="BS118" i="29"/>
  <c r="BS169" i="29"/>
  <c r="BT169" i="29"/>
  <c r="BX169" i="29" s="1"/>
  <c r="BS165" i="29"/>
  <c r="BT165" i="29"/>
  <c r="BX165" i="29" s="1"/>
  <c r="BS158" i="29"/>
  <c r="BT158" i="29"/>
  <c r="BX158" i="29" s="1"/>
  <c r="BT159" i="29"/>
  <c r="BX159" i="29" s="1"/>
  <c r="BS159" i="29"/>
  <c r="CK143" i="29"/>
  <c r="CS143" i="29" s="1"/>
  <c r="CI143" i="29"/>
  <c r="CI73" i="29"/>
  <c r="CK73" i="29"/>
  <c r="CS73" i="29" s="1"/>
  <c r="CK192" i="29"/>
  <c r="CS192" i="29" s="1"/>
  <c r="CI192" i="29"/>
  <c r="BT70" i="29"/>
  <c r="BX70" i="29" s="1"/>
  <c r="BS70" i="29"/>
  <c r="BT131" i="29"/>
  <c r="BX131" i="29" s="1"/>
  <c r="BS131" i="29"/>
  <c r="BT107" i="29"/>
  <c r="BX107" i="29" s="1"/>
  <c r="BS107" i="29"/>
  <c r="CK195" i="29"/>
  <c r="CS195" i="29" s="1"/>
  <c r="CI195" i="29"/>
  <c r="BS110" i="29"/>
  <c r="BT110" i="29"/>
  <c r="BX110" i="29" s="1"/>
  <c r="BS18" i="29"/>
  <c r="BT18" i="29"/>
  <c r="BX18" i="29" s="1"/>
  <c r="CK103" i="29"/>
  <c r="CS103" i="29" s="1"/>
  <c r="CI103" i="29"/>
  <c r="CK108" i="29"/>
  <c r="CS108" i="29" s="1"/>
  <c r="CI108" i="29"/>
  <c r="CK135" i="29"/>
  <c r="CS135" i="29" s="1"/>
  <c r="CI135" i="29"/>
  <c r="CI109" i="29"/>
  <c r="CK109" i="29"/>
  <c r="CS109" i="29" s="1"/>
  <c r="BT36" i="29"/>
  <c r="BX36" i="29" s="1"/>
  <c r="BS36" i="29"/>
  <c r="CK128" i="29"/>
  <c r="CS128" i="29" s="1"/>
  <c r="CI128" i="29"/>
  <c r="CI82" i="29"/>
  <c r="CK82" i="29"/>
  <c r="CS82" i="29" s="1"/>
  <c r="CK80" i="29"/>
  <c r="CS80" i="29" s="1"/>
  <c r="CI80" i="29"/>
  <c r="CK152" i="29"/>
  <c r="CS152" i="29" s="1"/>
  <c r="CI152" i="29"/>
  <c r="CI12" i="29"/>
  <c r="CK12" i="29"/>
  <c r="CS12" i="29" s="1"/>
  <c r="BT14" i="29"/>
  <c r="BX14" i="29" s="1"/>
  <c r="BS14" i="29"/>
  <c r="CK174" i="29"/>
  <c r="CS174" i="29" s="1"/>
  <c r="CI174" i="29"/>
  <c r="CK115" i="29"/>
  <c r="CS115" i="29" s="1"/>
  <c r="CI115" i="29"/>
  <c r="BT48" i="29"/>
  <c r="BX48" i="29" s="1"/>
  <c r="BS48" i="29"/>
  <c r="CK140" i="29"/>
  <c r="CS140" i="29" s="1"/>
  <c r="CI140" i="29"/>
  <c r="CI123" i="29"/>
  <c r="CK123" i="29"/>
  <c r="CS123" i="29" s="1"/>
  <c r="CK63" i="29"/>
  <c r="CS63" i="29" s="1"/>
  <c r="CI63" i="29"/>
  <c r="CI55" i="29"/>
  <c r="CK55" i="29"/>
  <c r="CS55" i="29" s="1"/>
  <c r="CK121" i="29"/>
  <c r="CS121" i="29" s="1"/>
  <c r="CI121" i="29"/>
  <c r="BT148" i="29"/>
  <c r="BX148" i="29" s="1"/>
  <c r="BS148" i="29"/>
  <c r="CK62" i="29"/>
  <c r="CS62" i="29" s="1"/>
  <c r="CI62" i="29"/>
  <c r="CK61" i="29"/>
  <c r="CS61" i="29" s="1"/>
  <c r="CI61" i="29"/>
  <c r="CK91" i="29"/>
  <c r="CS91" i="29" s="1"/>
  <c r="CI91" i="29"/>
  <c r="BT20" i="29"/>
  <c r="BX20" i="29" s="1"/>
  <c r="BS20" i="29"/>
  <c r="CK136" i="29"/>
  <c r="CS136" i="29" s="1"/>
  <c r="CI136" i="29"/>
  <c r="CK184" i="29"/>
  <c r="CS184" i="29" s="1"/>
  <c r="CI184" i="29"/>
  <c r="CK197" i="29"/>
  <c r="CS197" i="29" s="1"/>
  <c r="CI197" i="29"/>
  <c r="CK181" i="29"/>
  <c r="CS181" i="29" s="1"/>
  <c r="CI181" i="29"/>
  <c r="CK22" i="29"/>
  <c r="CS22" i="29" s="1"/>
  <c r="CI22" i="29"/>
  <c r="CK172" i="29"/>
  <c r="CS172" i="29" s="1"/>
  <c r="CI172" i="29"/>
  <c r="CI182" i="29"/>
  <c r="CK182" i="29"/>
  <c r="CS182" i="29" s="1"/>
  <c r="BT175" i="29"/>
  <c r="BX175" i="29" s="1"/>
  <c r="BS175" i="29"/>
  <c r="BS163" i="29"/>
  <c r="BT163" i="29"/>
  <c r="BX163" i="29" s="1"/>
  <c r="CK18" i="29"/>
  <c r="CS18" i="29" s="1"/>
  <c r="CI18" i="29"/>
  <c r="BT142" i="29"/>
  <c r="BX142" i="29" s="1"/>
  <c r="BS142" i="29"/>
  <c r="CK35" i="29"/>
  <c r="CS35" i="29" s="1"/>
  <c r="CI35" i="29"/>
  <c r="BT78" i="29"/>
  <c r="BX78" i="29" s="1"/>
  <c r="BS78" i="29"/>
  <c r="BS145" i="29"/>
  <c r="BT145" i="29"/>
  <c r="BX145" i="29" s="1"/>
  <c r="BT80" i="29"/>
  <c r="BX80" i="29" s="1"/>
  <c r="BS80" i="29"/>
  <c r="BT12" i="29"/>
  <c r="BX12" i="29" s="1"/>
  <c r="BS12" i="29"/>
  <c r="BT64" i="29"/>
  <c r="BX64" i="29" s="1"/>
  <c r="BS64" i="29"/>
  <c r="BT157" i="29"/>
  <c r="BX157" i="29" s="1"/>
  <c r="BS157" i="29"/>
  <c r="CK129" i="29"/>
  <c r="CS129" i="29" s="1"/>
  <c r="CI129" i="29"/>
  <c r="BT132" i="29"/>
  <c r="BX132" i="29" s="1"/>
  <c r="BS132" i="29"/>
  <c r="BT168" i="29"/>
  <c r="BX168" i="29" s="1"/>
  <c r="BS168" i="29"/>
  <c r="BT104" i="29"/>
  <c r="BX104" i="29" s="1"/>
  <c r="BS104" i="29"/>
  <c r="BS201" i="29"/>
  <c r="BT201" i="29"/>
  <c r="BX201" i="29" s="1"/>
  <c r="CK50" i="29"/>
  <c r="CS50" i="29" s="1"/>
  <c r="CI50" i="29"/>
  <c r="BT62" i="29"/>
  <c r="BX62" i="29" s="1"/>
  <c r="BS62" i="29"/>
  <c r="BT16" i="29"/>
  <c r="BX16" i="29" s="1"/>
  <c r="BS16" i="29"/>
  <c r="BS4" i="29"/>
  <c r="BT4" i="29"/>
  <c r="BX4" i="29" s="1"/>
  <c r="BT149" i="29"/>
  <c r="BX149" i="29" s="1"/>
  <c r="BS149" i="29"/>
  <c r="BT136" i="29"/>
  <c r="BX136" i="29" s="1"/>
  <c r="BS136" i="29"/>
  <c r="BT24" i="29"/>
  <c r="BX24" i="29" s="1"/>
  <c r="BS24" i="29"/>
  <c r="BT22" i="29"/>
  <c r="BX22" i="29" s="1"/>
  <c r="BS22" i="29"/>
  <c r="BS92" i="29"/>
  <c r="BT92" i="29"/>
  <c r="BX92" i="29" s="1"/>
  <c r="BT151" i="29"/>
  <c r="BX151" i="29" s="1"/>
  <c r="BS151" i="29"/>
  <c r="CK60" i="29"/>
  <c r="CS60" i="29" s="1"/>
  <c r="CI60" i="29"/>
  <c r="CK202" i="29"/>
  <c r="CS202" i="29" s="1"/>
  <c r="CI202" i="29"/>
  <c r="CI32" i="29"/>
  <c r="CK32" i="29"/>
  <c r="CS32" i="29" s="1"/>
  <c r="CK112" i="29"/>
  <c r="CS112" i="29" s="1"/>
  <c r="CI112" i="29"/>
  <c r="CK179" i="29"/>
  <c r="CS179" i="29" s="1"/>
  <c r="CI179" i="29"/>
  <c r="BT127" i="29"/>
  <c r="BX127" i="29" s="1"/>
  <c r="BS127" i="29"/>
  <c r="CK144" i="29"/>
  <c r="CS144" i="29" s="1"/>
  <c r="CI144" i="29"/>
  <c r="CK166" i="29"/>
  <c r="CS166" i="29" s="1"/>
  <c r="CI166" i="29"/>
  <c r="CK8" i="29"/>
  <c r="CS8" i="29" s="1"/>
  <c r="CI8" i="29"/>
  <c r="BS57" i="29"/>
  <c r="BT57" i="29"/>
  <c r="BX57" i="29" s="1"/>
  <c r="CK101" i="29"/>
  <c r="CS101" i="29" s="1"/>
  <c r="CI101" i="29"/>
  <c r="CK84" i="29"/>
  <c r="CS84" i="29" s="1"/>
  <c r="CI84" i="29"/>
  <c r="BS173" i="29"/>
  <c r="BT173" i="29"/>
  <c r="BX173" i="29" s="1"/>
  <c r="CI67" i="29"/>
  <c r="CK67" i="29"/>
  <c r="CS67" i="29" s="1"/>
  <c r="BT192" i="29"/>
  <c r="BX192" i="29" s="1"/>
  <c r="BS192" i="29"/>
  <c r="CI180" i="29"/>
  <c r="CK180" i="29"/>
  <c r="CS180" i="29" s="1"/>
  <c r="CK106" i="29"/>
  <c r="CS106" i="29" s="1"/>
  <c r="CI106" i="29"/>
  <c r="BS117" i="29"/>
  <c r="BT117" i="29"/>
  <c r="BX117" i="29" s="1"/>
  <c r="CK76" i="29"/>
  <c r="CS76" i="29" s="1"/>
  <c r="CI76" i="29"/>
  <c r="CK39" i="29"/>
  <c r="CS39" i="29" s="1"/>
  <c r="CI39" i="29"/>
  <c r="CK107" i="29"/>
  <c r="CS107" i="29" s="1"/>
  <c r="CI107" i="29"/>
  <c r="BT195" i="29"/>
  <c r="BX195" i="29" s="1"/>
  <c r="BS195" i="29"/>
  <c r="CK188" i="29"/>
  <c r="CS188" i="29" s="1"/>
  <c r="CI188" i="29"/>
  <c r="CK90" i="29"/>
  <c r="CS90" i="29" s="1"/>
  <c r="CI90" i="29"/>
  <c r="CK193" i="29"/>
  <c r="CS193" i="29" s="1"/>
  <c r="CI193" i="29"/>
  <c r="BS38" i="29"/>
  <c r="BT38" i="29"/>
  <c r="BX38" i="29" s="1"/>
  <c r="BS202" i="29"/>
  <c r="BT202" i="29"/>
  <c r="BX202" i="29" s="1"/>
  <c r="BT74" i="29"/>
  <c r="BX74" i="29" s="1"/>
  <c r="BS74" i="29"/>
  <c r="BT28" i="29"/>
  <c r="BX28" i="29" s="1"/>
  <c r="BS28" i="29"/>
  <c r="BS71" i="29"/>
  <c r="BT71" i="29"/>
  <c r="BX71" i="29" s="1"/>
  <c r="BT176" i="29"/>
  <c r="BX176" i="29" s="1"/>
  <c r="BS176" i="29"/>
  <c r="BS19" i="29"/>
  <c r="BT19" i="29"/>
  <c r="BX19" i="29" s="1"/>
  <c r="BT72" i="29"/>
  <c r="BX72" i="29" s="1"/>
  <c r="BS72" i="29"/>
  <c r="BT6" i="29"/>
  <c r="BX6" i="29" s="1"/>
  <c r="BS6" i="29"/>
  <c r="BT189" i="29"/>
  <c r="BX189" i="29" s="1"/>
  <c r="BS189" i="29"/>
  <c r="BT83" i="29"/>
  <c r="BX83" i="29" s="1"/>
  <c r="BS83" i="29"/>
  <c r="CK178" i="29"/>
  <c r="CS178" i="29" s="1"/>
  <c r="CI178" i="29"/>
  <c r="BT66" i="29"/>
  <c r="BX66" i="29" s="1"/>
  <c r="BS66" i="29"/>
  <c r="BT180" i="29"/>
  <c r="BX180" i="29" s="1"/>
  <c r="BS180" i="29"/>
  <c r="CK137" i="29"/>
  <c r="CS137" i="29" s="1"/>
  <c r="CI137" i="29"/>
  <c r="BT196" i="29"/>
  <c r="BX196" i="29" s="1"/>
  <c r="BS196" i="29"/>
  <c r="CK79" i="29"/>
  <c r="CS79" i="29" s="1"/>
  <c r="CI79" i="29"/>
  <c r="BT25" i="29"/>
  <c r="BX25" i="29" s="1"/>
  <c r="BS25" i="29"/>
  <c r="BT90" i="29"/>
  <c r="BX90" i="29" s="1"/>
  <c r="BS90" i="29"/>
  <c r="BS17" i="29"/>
  <c r="BT17" i="29"/>
  <c r="BX17" i="29" s="1"/>
  <c r="BS53" i="29"/>
  <c r="BT53" i="29"/>
  <c r="BX53" i="29" s="1"/>
  <c r="CK175" i="29"/>
  <c r="CS175" i="29" s="1"/>
  <c r="CI175" i="29"/>
  <c r="CK100" i="29"/>
  <c r="CS100" i="29" s="1"/>
  <c r="CI100" i="29"/>
  <c r="CK146" i="29"/>
  <c r="CS146" i="29" s="1"/>
  <c r="CI146" i="29"/>
  <c r="CI142" i="29"/>
  <c r="CK142" i="29"/>
  <c r="CS142" i="29" s="1"/>
  <c r="CK154" i="29"/>
  <c r="CS154" i="29" s="1"/>
  <c r="CI154" i="29"/>
  <c r="CI167" i="29"/>
  <c r="CK167" i="29"/>
  <c r="CS167" i="29" s="1"/>
  <c r="CK139" i="29"/>
  <c r="CS139" i="29" s="1"/>
  <c r="CI139" i="29"/>
  <c r="CK64" i="29"/>
  <c r="CS64" i="29" s="1"/>
  <c r="CI64" i="29"/>
  <c r="CK162" i="29"/>
  <c r="CS162" i="29" s="1"/>
  <c r="CI162" i="29"/>
  <c r="BT150" i="29"/>
  <c r="BX150" i="29" s="1"/>
  <c r="BS150" i="29"/>
  <c r="BS129" i="29"/>
  <c r="BT129" i="29"/>
  <c r="BX129" i="29" s="1"/>
  <c r="BS141" i="29"/>
  <c r="BT141" i="29"/>
  <c r="BX141" i="29" s="1"/>
  <c r="CK95" i="29"/>
  <c r="CS95" i="29" s="1"/>
  <c r="CI95" i="29"/>
  <c r="CK164" i="29"/>
  <c r="CS164" i="29" s="1"/>
  <c r="CI164" i="29"/>
  <c r="CK104" i="29"/>
  <c r="CS104" i="29" s="1"/>
  <c r="CI104" i="29"/>
  <c r="CK77" i="29"/>
  <c r="CS77" i="29" s="1"/>
  <c r="CI77" i="29"/>
  <c r="CI65" i="29"/>
  <c r="CK65" i="29"/>
  <c r="CS65" i="29" s="1"/>
  <c r="CK69" i="29"/>
  <c r="CS69" i="29" s="1"/>
  <c r="CI69" i="29"/>
  <c r="CK52" i="29"/>
  <c r="CS52" i="29" s="1"/>
  <c r="CI52" i="29"/>
  <c r="BS7" i="29"/>
  <c r="BT7" i="29"/>
  <c r="BX7" i="29" s="1"/>
  <c r="CK149" i="29"/>
  <c r="CS149" i="29" s="1"/>
  <c r="CI149" i="29"/>
  <c r="BT54" i="29"/>
  <c r="BX54" i="29" s="1"/>
  <c r="BS54" i="29"/>
  <c r="CK120" i="29"/>
  <c r="CS120" i="29" s="1"/>
  <c r="CI120" i="29"/>
  <c r="BT134" i="29"/>
  <c r="BX134" i="29" s="1"/>
  <c r="BS134" i="29"/>
  <c r="CK186" i="29"/>
  <c r="CS186" i="29" s="1"/>
  <c r="CI186" i="29"/>
  <c r="CK59" i="29"/>
  <c r="CS59" i="29" s="1"/>
  <c r="CI59" i="29"/>
  <c r="CI170" i="29"/>
  <c r="CK170" i="29"/>
  <c r="CS170" i="29" s="1"/>
  <c r="BT187" i="29"/>
  <c r="BX187" i="29" s="1"/>
  <c r="BS187" i="29"/>
  <c r="BS105" i="29"/>
  <c r="BT105" i="29"/>
  <c r="BX105" i="29" s="1"/>
  <c r="BT171" i="29"/>
  <c r="BX171" i="29" s="1"/>
  <c r="BS171" i="29"/>
  <c r="BT154" i="29"/>
  <c r="BX154" i="29" s="1"/>
  <c r="BS154" i="29"/>
  <c r="CK191" i="29"/>
  <c r="CS191" i="29" s="1"/>
  <c r="CI191" i="29"/>
  <c r="BT115" i="29"/>
  <c r="BX115" i="29" s="1"/>
  <c r="BS115" i="29"/>
  <c r="CK150" i="29"/>
  <c r="CS150" i="29" s="1"/>
  <c r="CI150" i="29"/>
  <c r="BT63" i="29"/>
  <c r="BX63" i="29" s="1"/>
  <c r="BS63" i="29"/>
  <c r="BT33" i="29"/>
  <c r="BX33" i="29" s="1"/>
  <c r="BS33" i="29"/>
  <c r="CK141" i="29"/>
  <c r="CS141" i="29" s="1"/>
  <c r="CI141" i="29"/>
  <c r="BS77" i="29"/>
  <c r="BT77" i="29"/>
  <c r="BX77" i="29" s="1"/>
  <c r="BT11" i="29"/>
  <c r="BX11" i="29" s="1"/>
  <c r="BS11" i="29"/>
  <c r="CK148" i="29"/>
  <c r="CS148" i="29" s="1"/>
  <c r="CI148" i="29"/>
  <c r="CK7" i="29"/>
  <c r="CS7" i="29" s="1"/>
  <c r="CI7" i="29"/>
  <c r="BT42" i="29"/>
  <c r="BX42" i="29" s="1"/>
  <c r="BS42" i="29"/>
  <c r="BS45" i="29"/>
  <c r="BT45" i="29"/>
  <c r="BX45" i="29" s="1"/>
  <c r="BT184" i="29"/>
  <c r="BX184" i="29" s="1"/>
  <c r="BS184" i="29"/>
  <c r="BS41" i="29"/>
  <c r="BT41" i="29"/>
  <c r="BX41" i="29" s="1"/>
  <c r="CK54" i="29"/>
  <c r="CS54" i="29" s="1"/>
  <c r="CI54" i="29"/>
  <c r="CI134" i="29"/>
  <c r="CK134" i="29"/>
  <c r="CS134" i="29" s="1"/>
  <c r="BT172" i="29"/>
  <c r="BX172" i="29" s="1"/>
  <c r="BS172" i="29"/>
  <c r="BS186" i="29"/>
  <c r="BT186" i="29"/>
  <c r="BX186" i="29" s="1"/>
  <c r="CI74" i="29"/>
  <c r="CK74" i="29"/>
  <c r="CS74" i="29" s="1"/>
  <c r="CK133" i="29"/>
  <c r="CS133" i="29" s="1"/>
  <c r="CI133" i="29"/>
  <c r="CI68" i="29"/>
  <c r="CK68" i="29"/>
  <c r="CS68" i="29" s="1"/>
  <c r="CI111" i="29"/>
  <c r="CK111" i="29"/>
  <c r="CS111" i="29" s="1"/>
  <c r="CK81" i="29"/>
  <c r="CS81" i="29" s="1"/>
  <c r="CI81" i="29"/>
  <c r="CK93" i="29"/>
  <c r="CS93" i="29" s="1"/>
  <c r="CI93" i="29"/>
  <c r="CI200" i="29"/>
  <c r="CK200" i="29"/>
  <c r="CS200" i="29" s="1"/>
  <c r="CI72" i="29"/>
  <c r="CK72" i="29"/>
  <c r="CS72" i="29" s="1"/>
  <c r="CK30" i="29"/>
  <c r="CS30" i="29" s="1"/>
  <c r="CI30" i="29"/>
  <c r="CK165" i="29"/>
  <c r="CS165" i="29" s="1"/>
  <c r="CI165" i="29"/>
  <c r="BT138" i="29"/>
  <c r="BX138" i="29" s="1"/>
  <c r="BS138" i="29"/>
  <c r="CK156" i="29"/>
  <c r="CS156" i="29" s="1"/>
  <c r="CI156" i="29"/>
  <c r="CK66" i="29"/>
  <c r="CS66" i="29" s="1"/>
  <c r="CI66" i="29"/>
  <c r="CK43" i="29"/>
  <c r="CS43" i="29" s="1"/>
  <c r="CI43" i="29"/>
  <c r="BS137" i="29"/>
  <c r="BT137" i="29"/>
  <c r="BX137" i="29" s="1"/>
  <c r="CK196" i="29"/>
  <c r="CS196" i="29" s="1"/>
  <c r="CI196" i="29"/>
  <c r="BT15" i="29"/>
  <c r="BX15" i="29" s="1"/>
  <c r="BS15" i="29"/>
  <c r="BT79" i="29"/>
  <c r="BX79" i="29" s="1"/>
  <c r="BS79" i="29"/>
  <c r="CK70" i="29"/>
  <c r="CS70" i="29" s="1"/>
  <c r="CI70" i="29"/>
  <c r="CK131" i="29"/>
  <c r="CS131" i="29" s="1"/>
  <c r="CI131" i="29"/>
  <c r="CK53" i="29"/>
  <c r="CS53" i="29" s="1"/>
  <c r="CI53" i="29"/>
  <c r="BT119" i="29"/>
  <c r="BX119" i="29" s="1"/>
  <c r="BS119" i="29"/>
  <c r="BS37" i="29"/>
  <c r="BT37" i="29"/>
  <c r="BX37" i="29" s="1"/>
  <c r="BT58" i="29"/>
  <c r="BX58" i="29" s="1"/>
  <c r="BS58" i="29"/>
  <c r="BS133" i="29"/>
  <c r="BT133" i="29"/>
  <c r="BX133" i="29" s="1"/>
  <c r="BT112" i="29"/>
  <c r="BX112" i="29" s="1"/>
  <c r="BS112" i="29"/>
  <c r="BS97" i="29"/>
  <c r="BT97" i="29"/>
  <c r="BX97" i="29" s="1"/>
  <c r="BT68" i="29"/>
  <c r="BX68" i="29" s="1"/>
  <c r="BS68" i="29"/>
  <c r="BS124" i="29"/>
  <c r="BT124" i="29"/>
  <c r="BX124" i="29" s="1"/>
  <c r="BS8" i="29"/>
  <c r="BT8" i="29"/>
  <c r="BX8" i="29" s="1"/>
  <c r="CI57" i="29"/>
  <c r="CK57" i="29"/>
  <c r="CS57" i="29" s="1"/>
  <c r="BT26" i="29"/>
  <c r="BX26" i="29" s="1"/>
  <c r="BS26" i="29"/>
  <c r="BS5" i="29"/>
  <c r="BT5" i="29"/>
  <c r="BX5" i="29" s="1"/>
  <c r="BS84" i="29"/>
  <c r="BT84" i="29"/>
  <c r="BX84" i="29" s="1"/>
  <c r="BT30" i="29"/>
  <c r="BX30" i="29" s="1"/>
  <c r="BS30" i="29"/>
  <c r="BS85" i="29"/>
  <c r="BT85" i="29"/>
  <c r="BX85" i="29" s="1"/>
  <c r="BS13" i="29"/>
  <c r="BT13" i="29"/>
  <c r="BX13" i="29" s="1"/>
  <c r="BT96" i="29"/>
  <c r="BX96" i="29" s="1"/>
  <c r="BS96" i="29"/>
  <c r="BT99" i="29"/>
  <c r="BX99" i="29" s="1"/>
  <c r="BS99" i="29"/>
  <c r="BT46" i="29"/>
  <c r="BX46" i="29" s="1"/>
  <c r="BS46" i="29"/>
  <c r="CI138" i="29"/>
  <c r="CK138" i="29"/>
  <c r="CS138" i="29" s="1"/>
  <c r="CK160" i="29"/>
  <c r="CS160" i="29" s="1"/>
  <c r="CI160" i="29"/>
  <c r="BT67" i="29"/>
  <c r="BX67" i="29" s="1"/>
  <c r="BS67" i="29"/>
  <c r="CI130" i="29"/>
  <c r="CK130" i="29"/>
  <c r="CS130" i="29" s="1"/>
  <c r="CK15" i="29"/>
  <c r="CS15" i="29" s="1"/>
  <c r="CI15" i="29"/>
  <c r="BT39" i="29"/>
  <c r="BX39" i="29" s="1"/>
  <c r="BS39" i="29"/>
  <c r="BS102" i="29"/>
  <c r="BT102" i="29"/>
  <c r="BX102" i="29" s="1"/>
  <c r="BS188" i="29"/>
  <c r="BT188" i="29"/>
  <c r="BX188" i="29" s="1"/>
  <c r="BS153" i="29"/>
  <c r="BT153" i="29"/>
  <c r="BX153" i="29" s="1"/>
  <c r="BT35" i="29"/>
  <c r="BX35" i="29" s="1"/>
  <c r="BS35" i="29"/>
  <c r="CK171" i="29"/>
  <c r="CS171" i="29" s="1"/>
  <c r="CI171" i="29"/>
  <c r="CK113" i="29"/>
  <c r="CS113" i="29" s="1"/>
  <c r="CI113" i="29"/>
  <c r="BT114" i="29"/>
  <c r="BX114" i="29" s="1"/>
  <c r="BS114" i="29"/>
  <c r="CK78" i="29"/>
  <c r="CS78" i="29" s="1"/>
  <c r="CI78" i="29"/>
  <c r="CK145" i="29"/>
  <c r="CS145" i="29" s="1"/>
  <c r="CI145" i="29"/>
  <c r="BT199" i="29"/>
  <c r="BX199" i="29" s="1"/>
  <c r="BS199" i="29"/>
  <c r="CI155" i="29"/>
  <c r="CK155" i="29"/>
  <c r="CS155" i="29" s="1"/>
  <c r="CK132" i="29"/>
  <c r="CS132" i="29" s="1"/>
  <c r="CI132" i="29"/>
  <c r="CI49" i="29"/>
  <c r="CK49" i="29"/>
  <c r="CS49" i="29" s="1"/>
  <c r="BT190" i="29"/>
  <c r="BX190" i="29" s="1"/>
  <c r="BS190" i="29"/>
  <c r="BT27" i="29"/>
  <c r="BX27" i="29" s="1"/>
  <c r="BS27" i="29"/>
  <c r="CK88" i="29"/>
  <c r="CS88" i="29" s="1"/>
  <c r="CI88" i="29"/>
  <c r="BT50" i="29"/>
  <c r="BX50" i="29" s="1"/>
  <c r="BS50" i="29"/>
  <c r="BT98" i="29"/>
  <c r="BX98" i="29" s="1"/>
  <c r="BS98" i="29"/>
  <c r="CK45" i="29"/>
  <c r="CS45" i="29" s="1"/>
  <c r="CI45" i="29"/>
  <c r="CK16" i="29"/>
  <c r="CS16" i="29" s="1"/>
  <c r="CI16" i="29"/>
  <c r="CI4" i="29"/>
  <c r="CK4" i="29"/>
  <c r="CS4" i="29" s="1"/>
  <c r="CK47" i="29"/>
  <c r="CS47" i="29" s="1"/>
  <c r="CI47" i="29"/>
  <c r="CK183" i="29"/>
  <c r="CS183" i="29" s="1"/>
  <c r="CI183" i="29"/>
  <c r="BT87" i="29"/>
  <c r="BX87" i="29" s="1"/>
  <c r="BS87" i="29"/>
  <c r="CK86" i="29"/>
  <c r="CS86" i="29" s="1"/>
  <c r="CI86" i="29"/>
  <c r="CK41" i="29"/>
  <c r="CS41" i="29" s="1"/>
  <c r="CI41" i="29"/>
  <c r="CK40" i="29"/>
  <c r="CS40" i="29" s="1"/>
  <c r="CI40" i="29"/>
  <c r="CK89" i="29"/>
  <c r="CS89" i="29" s="1"/>
  <c r="CI89" i="29"/>
  <c r="CK151" i="29"/>
  <c r="CS151" i="29" s="1"/>
  <c r="CI151" i="29"/>
  <c r="CK177" i="29"/>
  <c r="CS177" i="29" s="1"/>
  <c r="CI177" i="29"/>
  <c r="BT34" i="29"/>
  <c r="BX34" i="29" s="1"/>
  <c r="BS34" i="29"/>
  <c r="BT146" i="29"/>
  <c r="BX146" i="29" s="1"/>
  <c r="BS146" i="29"/>
  <c r="BS113" i="29"/>
  <c r="BT113" i="29"/>
  <c r="BX113" i="29" s="1"/>
  <c r="CI36" i="29"/>
  <c r="CK36" i="29"/>
  <c r="CS36" i="29" s="1"/>
  <c r="CK114" i="29"/>
  <c r="CS114" i="29" s="1"/>
  <c r="CI114" i="29"/>
  <c r="BT82" i="29"/>
  <c r="BX82" i="29" s="1"/>
  <c r="BS82" i="29"/>
  <c r="BT167" i="29"/>
  <c r="BX167" i="29" s="1"/>
  <c r="BS167" i="29"/>
  <c r="BT139" i="29"/>
  <c r="BX139" i="29" s="1"/>
  <c r="BS139" i="29"/>
  <c r="BT152" i="29"/>
  <c r="BX152" i="29" s="1"/>
  <c r="BS152" i="29"/>
  <c r="CK199" i="29"/>
  <c r="CS199" i="29" s="1"/>
  <c r="CI199" i="29"/>
  <c r="BS185" i="29"/>
  <c r="BT185" i="29"/>
  <c r="BX185" i="29" s="1"/>
  <c r="CK14" i="29"/>
  <c r="CS14" i="29" s="1"/>
  <c r="CI14" i="29"/>
  <c r="BT123" i="29"/>
  <c r="BX123" i="29" s="1"/>
  <c r="BS123" i="29"/>
  <c r="BT55" i="29"/>
  <c r="BX55" i="29" s="1"/>
  <c r="BS55" i="29"/>
  <c r="BS95" i="29"/>
  <c r="BT95" i="29"/>
  <c r="BX95" i="29" s="1"/>
  <c r="BT164" i="29"/>
  <c r="BX164" i="29" s="1"/>
  <c r="BS164" i="29"/>
  <c r="CK190" i="29"/>
  <c r="CS190" i="29" s="1"/>
  <c r="CI190" i="29"/>
  <c r="CK27" i="29"/>
  <c r="CS27" i="29" s="1"/>
  <c r="CI27" i="29"/>
  <c r="BT52" i="29"/>
  <c r="BX52" i="29" s="1"/>
  <c r="BS52" i="29"/>
  <c r="BS21" i="29"/>
  <c r="BT21" i="29"/>
  <c r="BX21" i="29" s="1"/>
  <c r="BS61" i="29"/>
  <c r="BT61" i="29"/>
  <c r="BX61" i="29" s="1"/>
  <c r="BT75" i="29"/>
  <c r="BX75" i="29" s="1"/>
  <c r="BS75" i="29"/>
  <c r="BT47" i="29"/>
  <c r="BX47" i="29" s="1"/>
  <c r="BS47" i="29"/>
  <c r="BT183" i="29"/>
  <c r="BX183" i="29" s="1"/>
  <c r="BS183" i="29"/>
  <c r="CK87" i="29"/>
  <c r="CS87" i="29" s="1"/>
  <c r="CI87" i="29"/>
  <c r="BT86" i="29"/>
  <c r="BX86" i="29" s="1"/>
  <c r="BS86" i="29"/>
  <c r="BT181" i="29"/>
  <c r="BX181" i="29" s="1"/>
  <c r="BS181" i="29"/>
  <c r="BT40" i="29"/>
  <c r="BX40" i="29" s="1"/>
  <c r="BS40" i="29"/>
  <c r="BS89" i="29"/>
  <c r="BT89" i="29"/>
  <c r="BX89" i="29" s="1"/>
  <c r="BT122" i="29"/>
  <c r="BX122" i="29" s="1"/>
  <c r="BS122" i="29"/>
  <c r="BT182" i="29"/>
  <c r="BX182" i="29" s="1"/>
  <c r="BS182" i="29"/>
  <c r="CK119" i="29"/>
  <c r="CS119" i="29" s="1"/>
  <c r="CI119" i="29"/>
  <c r="CK37" i="29"/>
  <c r="CS37" i="29" s="1"/>
  <c r="CI37" i="29"/>
  <c r="CK58" i="29"/>
  <c r="CS58" i="29" s="1"/>
  <c r="CI58" i="29"/>
  <c r="CK56" i="29"/>
  <c r="CS56" i="29" s="1"/>
  <c r="CI56" i="29"/>
  <c r="CI71" i="29"/>
  <c r="CK71" i="29"/>
  <c r="CS71" i="29" s="1"/>
  <c r="CK9" i="29"/>
  <c r="CS9" i="29" s="1"/>
  <c r="CI9" i="29"/>
  <c r="CK19" i="29"/>
  <c r="CS19" i="29" s="1"/>
  <c r="CI19" i="29"/>
  <c r="CI124" i="29"/>
  <c r="CK124" i="29"/>
  <c r="CS124" i="29" s="1"/>
  <c r="BS194" i="29"/>
  <c r="BT194" i="29"/>
  <c r="BX194" i="29" s="1"/>
  <c r="BT31" i="29"/>
  <c r="BX31" i="29" s="1"/>
  <c r="BS31" i="29"/>
  <c r="CK26" i="29"/>
  <c r="CS26" i="29" s="1"/>
  <c r="CI26" i="29"/>
  <c r="CK5" i="29"/>
  <c r="CS5" i="29" s="1"/>
  <c r="CI5" i="29"/>
  <c r="CK6" i="29"/>
  <c r="CS6" i="29" s="1"/>
  <c r="CI6" i="29"/>
  <c r="CI13" i="29"/>
  <c r="CK13" i="29"/>
  <c r="CS13" i="29" s="1"/>
  <c r="CI96" i="29"/>
  <c r="CK96" i="29"/>
  <c r="CS96" i="29" s="1"/>
  <c r="CK159" i="29"/>
  <c r="CS159" i="29" s="1"/>
  <c r="CI159" i="29"/>
  <c r="CK189" i="29"/>
  <c r="CS189" i="29" s="1"/>
  <c r="CI189" i="29"/>
  <c r="BT178" i="29"/>
  <c r="BX178" i="29" s="1"/>
  <c r="BS178" i="29"/>
  <c r="BT160" i="29"/>
  <c r="BX160" i="29" s="1"/>
  <c r="BS160" i="29"/>
  <c r="BT130" i="29"/>
  <c r="BX130" i="29" s="1"/>
  <c r="BS130" i="29"/>
  <c r="CK25" i="29"/>
  <c r="CS25" i="29" s="1"/>
  <c r="CI25" i="29"/>
  <c r="CI153" i="29"/>
  <c r="CK153" i="29"/>
  <c r="CS153" i="29" s="1"/>
  <c r="CK17" i="29"/>
  <c r="CS17" i="29" s="1"/>
  <c r="CI17" i="29"/>
  <c r="BT10" i="29"/>
  <c r="BX10" i="29" s="1"/>
  <c r="BS10" i="29"/>
  <c r="BS111" i="29"/>
  <c r="BT111" i="29"/>
  <c r="BX111" i="29" s="1"/>
  <c r="BS9" i="29"/>
  <c r="BT9" i="29"/>
  <c r="BX9" i="29" s="1"/>
  <c r="BT144" i="29"/>
  <c r="BX144" i="29" s="1"/>
  <c r="BS144" i="29"/>
  <c r="BS81" i="29"/>
  <c r="BT81" i="29"/>
  <c r="BX81" i="29" s="1"/>
  <c r="CK194" i="29"/>
  <c r="CS194" i="29" s="1"/>
  <c r="CI194" i="29"/>
  <c r="CK31" i="29"/>
  <c r="CS31" i="29" s="1"/>
  <c r="CI31" i="29"/>
  <c r="BT126" i="29"/>
  <c r="BX126" i="29" s="1"/>
  <c r="BS126" i="29"/>
  <c r="BT198" i="29"/>
  <c r="BX198" i="29" s="1"/>
  <c r="BS198" i="29"/>
  <c r="BS156" i="29"/>
  <c r="BT156" i="29"/>
  <c r="BX156" i="29" s="1"/>
  <c r="BT43" i="29"/>
  <c r="BX43" i="29" s="1"/>
  <c r="BS43" i="29"/>
  <c r="BT106" i="29"/>
  <c r="BX106" i="29" s="1"/>
  <c r="BS106" i="29"/>
  <c r="CI117" i="29"/>
  <c r="CK117" i="29"/>
  <c r="CS117" i="29" s="1"/>
  <c r="BT76" i="29"/>
  <c r="BX76" i="29" s="1"/>
  <c r="BS76" i="29"/>
  <c r="CK161" i="29"/>
  <c r="CS161" i="29" s="1"/>
  <c r="CI161" i="29"/>
  <c r="BS193" i="29"/>
  <c r="BT193" i="29"/>
  <c r="BX193" i="29" s="1"/>
  <c r="CK34" i="29"/>
  <c r="CS34" i="29" s="1"/>
  <c r="CI34" i="29"/>
  <c r="BT170" i="29"/>
  <c r="BX170" i="29" s="1"/>
  <c r="BS170" i="29"/>
  <c r="CK187" i="29"/>
  <c r="CS187" i="29" s="1"/>
  <c r="CI187" i="29"/>
  <c r="CK163" i="29"/>
  <c r="CS163" i="29" s="1"/>
  <c r="CI163" i="29"/>
  <c r="CK105" i="29"/>
  <c r="CS105" i="29" s="1"/>
  <c r="CI105" i="29"/>
  <c r="BT191" i="29"/>
  <c r="BX191" i="29" s="1"/>
  <c r="BS191" i="29"/>
  <c r="BT44" i="29"/>
  <c r="BX44" i="29" s="1"/>
  <c r="BS44" i="29"/>
  <c r="CK185" i="29"/>
  <c r="CS185" i="29" s="1"/>
  <c r="CI185" i="29"/>
  <c r="BT116" i="29"/>
  <c r="BX116" i="29" s="1"/>
  <c r="BS116" i="29"/>
  <c r="CK157" i="29"/>
  <c r="CS157" i="29" s="1"/>
  <c r="CI157" i="29"/>
  <c r="CK33" i="29"/>
  <c r="CS33" i="29" s="1"/>
  <c r="CI33" i="29"/>
  <c r="CK168" i="29"/>
  <c r="CS168" i="29" s="1"/>
  <c r="CI168" i="29"/>
  <c r="CK201" i="29"/>
  <c r="CS201" i="29" s="1"/>
  <c r="CI201" i="29"/>
  <c r="CK11" i="29"/>
  <c r="CS11" i="29" s="1"/>
  <c r="CI11" i="29"/>
  <c r="CI42" i="29"/>
  <c r="CK42" i="29"/>
  <c r="CS42" i="29" s="1"/>
  <c r="CK21" i="29"/>
  <c r="CS21" i="29" s="1"/>
  <c r="CI21" i="29"/>
  <c r="CI75" i="29"/>
  <c r="CK75" i="29"/>
  <c r="CS75" i="29" s="1"/>
  <c r="CK24" i="29"/>
  <c r="CS24" i="29" s="1"/>
  <c r="CI24" i="29"/>
  <c r="CI29" i="29"/>
  <c r="CK29" i="29"/>
  <c r="CS29" i="29" s="1"/>
  <c r="BS125" i="29"/>
  <c r="BT125" i="29"/>
  <c r="BX125" i="29" s="1"/>
  <c r="BT94" i="29"/>
  <c r="BX94" i="29" s="1"/>
  <c r="BS94" i="29"/>
  <c r="CI92" i="29"/>
  <c r="CK92" i="29"/>
  <c r="CS92" i="29" s="1"/>
  <c r="CI122" i="29"/>
  <c r="CK122" i="29"/>
  <c r="CS122" i="29" s="1"/>
  <c r="BS100" i="29"/>
  <c r="BT100" i="29"/>
  <c r="BX100" i="29" s="1"/>
  <c r="BS103" i="29"/>
  <c r="BT103" i="29"/>
  <c r="BX103" i="29" s="1"/>
  <c r="BT108" i="29"/>
  <c r="BX108" i="29" s="1"/>
  <c r="BS108" i="29"/>
  <c r="BT135" i="29"/>
  <c r="BX135" i="29" s="1"/>
  <c r="BS135" i="29"/>
  <c r="BS109" i="29"/>
  <c r="BT109" i="29"/>
  <c r="BX109" i="29" s="1"/>
  <c r="BT128" i="29"/>
  <c r="BX128" i="29" s="1"/>
  <c r="BS128" i="29"/>
  <c r="CK44" i="29"/>
  <c r="CS44" i="29" s="1"/>
  <c r="CI44" i="29"/>
  <c r="BT174" i="29"/>
  <c r="BX174" i="29" s="1"/>
  <c r="BS174" i="29"/>
  <c r="BT155" i="29"/>
  <c r="BX155" i="29" s="1"/>
  <c r="BS155" i="29"/>
  <c r="CK116" i="29"/>
  <c r="CS116" i="29" s="1"/>
  <c r="CI116" i="29"/>
  <c r="CK48" i="29"/>
  <c r="CS48" i="29" s="1"/>
  <c r="CI48" i="29"/>
  <c r="BS162" i="29"/>
  <c r="BT162" i="29"/>
  <c r="BX162" i="29" s="1"/>
  <c r="BT140" i="29"/>
  <c r="BX140" i="29" s="1"/>
  <c r="BS140" i="29"/>
  <c r="BS49" i="29"/>
  <c r="BT49" i="29"/>
  <c r="BX49" i="29" s="1"/>
  <c r="BS121" i="29"/>
  <c r="BT121" i="29"/>
  <c r="BX121" i="29" s="1"/>
  <c r="BT65" i="29"/>
  <c r="BX65" i="29" s="1"/>
  <c r="BS65" i="29"/>
  <c r="BS69" i="29"/>
  <c r="BT69" i="29"/>
  <c r="BX69" i="29" s="1"/>
  <c r="BT88" i="29"/>
  <c r="BX88" i="29" s="1"/>
  <c r="BS88" i="29"/>
  <c r="CK98" i="29"/>
  <c r="CS98" i="29" s="1"/>
  <c r="CI98" i="29"/>
  <c r="BT91" i="29"/>
  <c r="BX91" i="29" s="1"/>
  <c r="BS91" i="29"/>
  <c r="CK20" i="29"/>
  <c r="CS20" i="29" s="1"/>
  <c r="CI20" i="29"/>
  <c r="BS197" i="29"/>
  <c r="BT197" i="29"/>
  <c r="BX197" i="29" s="1"/>
  <c r="BT120" i="29"/>
  <c r="BX120" i="29" s="1"/>
  <c r="BS120" i="29"/>
  <c r="BS29" i="29"/>
  <c r="BT29" i="29"/>
  <c r="BX29" i="29" s="1"/>
  <c r="CK125" i="29"/>
  <c r="CS125" i="29" s="1"/>
  <c r="CI125" i="29"/>
  <c r="CK94" i="29"/>
  <c r="CS94" i="29" s="1"/>
  <c r="CI94" i="29"/>
  <c r="BT177" i="29"/>
  <c r="BX177" i="29" s="1"/>
  <c r="BS177" i="29"/>
  <c r="BT59" i="29"/>
  <c r="BX59" i="29" s="1"/>
  <c r="BS59" i="29"/>
  <c r="Z205" i="20" l="1"/>
  <c r="Z204" i="20"/>
  <c r="BY120" i="29"/>
  <c r="BZ120" i="29" s="1"/>
  <c r="R119" i="19" s="1"/>
  <c r="X118" i="20" s="1"/>
  <c r="Z118" i="20" s="1"/>
  <c r="BY155" i="29"/>
  <c r="BZ155" i="29" s="1"/>
  <c r="R154" i="19" s="1"/>
  <c r="X153" i="20" s="1"/>
  <c r="Z153" i="20" s="1"/>
  <c r="BY108" i="29"/>
  <c r="BZ108" i="29" s="1"/>
  <c r="R107" i="19" s="1"/>
  <c r="X106" i="20" s="1"/>
  <c r="Z106" i="20" s="1"/>
  <c r="BY177" i="29"/>
  <c r="BZ177" i="29" s="1"/>
  <c r="R176" i="19" s="1"/>
  <c r="X175" i="20" s="1"/>
  <c r="Z175" i="20" s="1"/>
  <c r="BY140" i="29"/>
  <c r="BZ140" i="29" s="1"/>
  <c r="R139" i="19" s="1"/>
  <c r="X138" i="20" s="1"/>
  <c r="Z138" i="20" s="1"/>
  <c r="BY191" i="29"/>
  <c r="BZ191" i="29" s="1"/>
  <c r="R190" i="19" s="1"/>
  <c r="X189" i="20" s="1"/>
  <c r="Z189" i="20" s="1"/>
  <c r="BY170" i="29"/>
  <c r="BZ170" i="29" s="1"/>
  <c r="R169" i="19" s="1"/>
  <c r="X168" i="20" s="1"/>
  <c r="Z168" i="20" s="1"/>
  <c r="BY76" i="29"/>
  <c r="BZ76" i="29" s="1"/>
  <c r="R75" i="19" s="1"/>
  <c r="X74" i="20" s="1"/>
  <c r="Z74" i="20" s="1"/>
  <c r="BY106" i="29"/>
  <c r="BZ106" i="29" s="1"/>
  <c r="R105" i="19" s="1"/>
  <c r="X104" i="20" s="1"/>
  <c r="Z104" i="20" s="1"/>
  <c r="BY126" i="29"/>
  <c r="BZ126" i="29" s="1"/>
  <c r="R125" i="19" s="1"/>
  <c r="X124" i="20" s="1"/>
  <c r="Z124" i="20" s="1"/>
  <c r="BY144" i="29"/>
  <c r="BZ144" i="29" s="1"/>
  <c r="R143" i="19" s="1"/>
  <c r="X142" i="20" s="1"/>
  <c r="Z142" i="20" s="1"/>
  <c r="BY160" i="29"/>
  <c r="BZ160" i="29" s="1"/>
  <c r="R159" i="19" s="1"/>
  <c r="X158" i="20" s="1"/>
  <c r="Z158" i="20" s="1"/>
  <c r="BY122" i="29"/>
  <c r="BZ122" i="29" s="1"/>
  <c r="R121" i="19" s="1"/>
  <c r="X120" i="20" s="1"/>
  <c r="Z120" i="20" s="1"/>
  <c r="BY40" i="29"/>
  <c r="BZ40" i="29" s="1"/>
  <c r="R39" i="19" s="1"/>
  <c r="X38" i="20" s="1"/>
  <c r="Z38" i="20" s="1"/>
  <c r="BY86" i="29"/>
  <c r="BZ86" i="29" s="1"/>
  <c r="R85" i="19" s="1"/>
  <c r="X84" i="20" s="1"/>
  <c r="Z84" i="20" s="1"/>
  <c r="BY183" i="29"/>
  <c r="BZ183" i="29" s="1"/>
  <c r="R182" i="19" s="1"/>
  <c r="X181" i="20" s="1"/>
  <c r="Z181" i="20" s="1"/>
  <c r="BY75" i="29"/>
  <c r="BZ75" i="29" s="1"/>
  <c r="R74" i="19" s="1"/>
  <c r="X73" i="20" s="1"/>
  <c r="Z73" i="20" s="1"/>
  <c r="BY164" i="29"/>
  <c r="BZ164" i="29" s="1"/>
  <c r="R163" i="19" s="1"/>
  <c r="X162" i="20" s="1"/>
  <c r="Z162" i="20" s="1"/>
  <c r="BY55" i="29"/>
  <c r="BZ55" i="29" s="1"/>
  <c r="R54" i="19" s="1"/>
  <c r="X53" i="20" s="1"/>
  <c r="Z53" i="20" s="1"/>
  <c r="BY139" i="29"/>
  <c r="BZ139" i="29" s="1"/>
  <c r="R138" i="19" s="1"/>
  <c r="X137" i="20" s="1"/>
  <c r="Z137" i="20" s="1"/>
  <c r="BY82" i="29"/>
  <c r="BZ82" i="29" s="1"/>
  <c r="R81" i="19" s="1"/>
  <c r="X80" i="20" s="1"/>
  <c r="Z80" i="20" s="1"/>
  <c r="BY146" i="29"/>
  <c r="BZ146" i="29" s="1"/>
  <c r="R145" i="19" s="1"/>
  <c r="X144" i="20" s="1"/>
  <c r="Z144" i="20" s="1"/>
  <c r="BY87" i="29"/>
  <c r="BZ87" i="29" s="1"/>
  <c r="R86" i="19" s="1"/>
  <c r="X85" i="20" s="1"/>
  <c r="Z85" i="20" s="1"/>
  <c r="BY98" i="29"/>
  <c r="BZ98" i="29" s="1"/>
  <c r="R97" i="19" s="1"/>
  <c r="X96" i="20" s="1"/>
  <c r="Z96" i="20" s="1"/>
  <c r="BY190" i="29"/>
  <c r="BZ190" i="29" s="1"/>
  <c r="R189" i="19" s="1"/>
  <c r="X188" i="20" s="1"/>
  <c r="Z188" i="20" s="1"/>
  <c r="BY199" i="29"/>
  <c r="BZ199" i="29" s="1"/>
  <c r="R198" i="19" s="1"/>
  <c r="X197" i="20" s="1"/>
  <c r="Z197" i="20" s="1"/>
  <c r="BY35" i="29"/>
  <c r="BZ35" i="29" s="1"/>
  <c r="R34" i="19" s="1"/>
  <c r="X33" i="20" s="1"/>
  <c r="Z33" i="20" s="1"/>
  <c r="BY39" i="29"/>
  <c r="BZ39" i="29" s="1"/>
  <c r="R38" i="19" s="1"/>
  <c r="X37" i="20" s="1"/>
  <c r="Z37" i="20" s="1"/>
  <c r="BY46" i="29"/>
  <c r="BZ46" i="29" s="1"/>
  <c r="R45" i="19" s="1"/>
  <c r="X44" i="20" s="1"/>
  <c r="Z44" i="20" s="1"/>
  <c r="BY96" i="29"/>
  <c r="BZ96" i="29" s="1"/>
  <c r="R95" i="19" s="1"/>
  <c r="X94" i="20" s="1"/>
  <c r="Z94" i="20" s="1"/>
  <c r="BY26" i="29"/>
  <c r="BZ26" i="29" s="1"/>
  <c r="R25" i="19" s="1"/>
  <c r="X24" i="20" s="1"/>
  <c r="Z24" i="20" s="1"/>
  <c r="BY68" i="29"/>
  <c r="BZ68" i="29" s="1"/>
  <c r="R67" i="19" s="1"/>
  <c r="X66" i="20" s="1"/>
  <c r="Z66" i="20" s="1"/>
  <c r="BY112" i="29"/>
  <c r="BZ112" i="29" s="1"/>
  <c r="R111" i="19" s="1"/>
  <c r="X110" i="20" s="1"/>
  <c r="Z110" i="20" s="1"/>
  <c r="BY58" i="29"/>
  <c r="BZ58" i="29" s="1"/>
  <c r="R57" i="19" s="1"/>
  <c r="X56" i="20" s="1"/>
  <c r="Z56" i="20" s="1"/>
  <c r="BY119" i="29"/>
  <c r="BZ119" i="29" s="1"/>
  <c r="R118" i="19" s="1"/>
  <c r="X117" i="20" s="1"/>
  <c r="Z117" i="20" s="1"/>
  <c r="BY79" i="29"/>
  <c r="BZ79" i="29" s="1"/>
  <c r="R78" i="19" s="1"/>
  <c r="X77" i="20" s="1"/>
  <c r="Z77" i="20" s="1"/>
  <c r="BY11" i="29"/>
  <c r="BZ11" i="29" s="1"/>
  <c r="R10" i="19" s="1"/>
  <c r="X9" i="20" s="1"/>
  <c r="Z9" i="20" s="1"/>
  <c r="BY63" i="29"/>
  <c r="BZ63" i="29" s="1"/>
  <c r="R62" i="19" s="1"/>
  <c r="X61" i="20" s="1"/>
  <c r="Z61" i="20" s="1"/>
  <c r="BY115" i="29"/>
  <c r="BZ115" i="29" s="1"/>
  <c r="R114" i="19" s="1"/>
  <c r="X113" i="20" s="1"/>
  <c r="Z113" i="20" s="1"/>
  <c r="BY154" i="29"/>
  <c r="BZ154" i="29" s="1"/>
  <c r="R153" i="19" s="1"/>
  <c r="X152" i="20" s="1"/>
  <c r="Z152" i="20" s="1"/>
  <c r="BY25" i="29"/>
  <c r="BZ25" i="29" s="1"/>
  <c r="R24" i="19" s="1"/>
  <c r="X23" i="20" s="1"/>
  <c r="Z23" i="20" s="1"/>
  <c r="BY196" i="29"/>
  <c r="BZ196" i="29" s="1"/>
  <c r="R195" i="19" s="1"/>
  <c r="X194" i="20" s="1"/>
  <c r="Z194" i="20" s="1"/>
  <c r="BY180" i="29"/>
  <c r="BZ180" i="29" s="1"/>
  <c r="R179" i="19" s="1"/>
  <c r="X178" i="20" s="1"/>
  <c r="Z178" i="20" s="1"/>
  <c r="BY189" i="29"/>
  <c r="BZ189" i="29" s="1"/>
  <c r="R188" i="19" s="1"/>
  <c r="X187" i="20" s="1"/>
  <c r="Z187" i="20" s="1"/>
  <c r="BY72" i="29"/>
  <c r="BZ72" i="29" s="1"/>
  <c r="R71" i="19" s="1"/>
  <c r="X70" i="20" s="1"/>
  <c r="Z70" i="20" s="1"/>
  <c r="BY176" i="29"/>
  <c r="BZ176" i="29" s="1"/>
  <c r="R175" i="19" s="1"/>
  <c r="X174" i="20" s="1"/>
  <c r="Z174" i="20" s="1"/>
  <c r="BY28" i="29"/>
  <c r="BZ28" i="29" s="1"/>
  <c r="R27" i="19" s="1"/>
  <c r="X26" i="20" s="1"/>
  <c r="Z26" i="20" s="1"/>
  <c r="BY192" i="29"/>
  <c r="BZ192" i="29" s="1"/>
  <c r="R191" i="19" s="1"/>
  <c r="X190" i="20" s="1"/>
  <c r="Z190" i="20" s="1"/>
  <c r="BY24" i="29"/>
  <c r="BZ24" i="29" s="1"/>
  <c r="R23" i="19" s="1"/>
  <c r="X22" i="20" s="1"/>
  <c r="Z22" i="20" s="1"/>
  <c r="BY149" i="29"/>
  <c r="BZ149" i="29" s="1"/>
  <c r="R148" i="19" s="1"/>
  <c r="X147" i="20" s="1"/>
  <c r="Z147" i="20" s="1"/>
  <c r="BY16" i="29"/>
  <c r="BZ16" i="29" s="1"/>
  <c r="R15" i="19" s="1"/>
  <c r="X14" i="20" s="1"/>
  <c r="Z14" i="20" s="1"/>
  <c r="BY104" i="29"/>
  <c r="BZ104" i="29" s="1"/>
  <c r="R103" i="19" s="1"/>
  <c r="X102" i="20" s="1"/>
  <c r="Z102" i="20" s="1"/>
  <c r="BY132" i="29"/>
  <c r="BZ132" i="29" s="1"/>
  <c r="R131" i="19" s="1"/>
  <c r="X130" i="20" s="1"/>
  <c r="Z130" i="20" s="1"/>
  <c r="BY157" i="29"/>
  <c r="BZ157" i="29" s="1"/>
  <c r="R156" i="19" s="1"/>
  <c r="X155" i="20" s="1"/>
  <c r="Z155" i="20" s="1"/>
  <c r="BY12" i="29"/>
  <c r="BZ12" i="29" s="1"/>
  <c r="R11" i="19" s="1"/>
  <c r="X10" i="20" s="1"/>
  <c r="Z10" i="20" s="1"/>
  <c r="BY175" i="29"/>
  <c r="BZ175" i="29" s="1"/>
  <c r="R174" i="19" s="1"/>
  <c r="X173" i="20" s="1"/>
  <c r="Z173" i="20" s="1"/>
  <c r="BY20" i="29"/>
  <c r="BZ20" i="29" s="1"/>
  <c r="R19" i="19" s="1"/>
  <c r="X18" i="20" s="1"/>
  <c r="Z18" i="20" s="1"/>
  <c r="BY148" i="29"/>
  <c r="BZ148" i="29" s="1"/>
  <c r="R147" i="19" s="1"/>
  <c r="X146" i="20" s="1"/>
  <c r="Z146" i="20" s="1"/>
  <c r="BY48" i="29"/>
  <c r="BZ48" i="29" s="1"/>
  <c r="R47" i="19" s="1"/>
  <c r="X46" i="20" s="1"/>
  <c r="Z46" i="20" s="1"/>
  <c r="BY131" i="29"/>
  <c r="BZ131" i="29" s="1"/>
  <c r="R130" i="19" s="1"/>
  <c r="X129" i="20" s="1"/>
  <c r="Z129" i="20" s="1"/>
  <c r="BY200" i="29"/>
  <c r="BZ200" i="29" s="1"/>
  <c r="R199" i="19" s="1"/>
  <c r="X198" i="20" s="1"/>
  <c r="Z198" i="20" s="1"/>
  <c r="BY93" i="29"/>
  <c r="BZ93" i="29" s="1"/>
  <c r="R92" i="19" s="1"/>
  <c r="X91" i="20" s="1"/>
  <c r="Z91" i="20" s="1"/>
  <c r="BY179" i="29"/>
  <c r="BZ179" i="29" s="1"/>
  <c r="R178" i="19" s="1"/>
  <c r="X177" i="20" s="1"/>
  <c r="Z177" i="20" s="1"/>
  <c r="BY32" i="29"/>
  <c r="BZ32" i="29" s="1"/>
  <c r="R31" i="19" s="1"/>
  <c r="X30" i="20" s="1"/>
  <c r="Z30" i="20" s="1"/>
  <c r="BY56" i="29"/>
  <c r="BZ56" i="29" s="1"/>
  <c r="R55" i="19" s="1"/>
  <c r="X54" i="20" s="1"/>
  <c r="Z54" i="20" s="1"/>
  <c r="CR98" i="35"/>
  <c r="CV98" i="35" s="1"/>
  <c r="CQ98" i="35"/>
  <c r="DI26" i="35"/>
  <c r="DQ26" i="35" s="1"/>
  <c r="DG26" i="35"/>
  <c r="CR94" i="35"/>
  <c r="CV94" i="35" s="1"/>
  <c r="CQ94" i="35"/>
  <c r="DG104" i="35"/>
  <c r="DI104" i="35"/>
  <c r="DQ104" i="35" s="1"/>
  <c r="DG20" i="35"/>
  <c r="DI20" i="35"/>
  <c r="DQ20" i="35" s="1"/>
  <c r="DI37" i="35"/>
  <c r="DQ37" i="35" s="1"/>
  <c r="DG37" i="35"/>
  <c r="DI29" i="35"/>
  <c r="DQ29" i="35" s="1"/>
  <c r="DG29" i="35"/>
  <c r="CR48" i="35"/>
  <c r="CV48" i="35" s="1"/>
  <c r="CQ48" i="35"/>
  <c r="DI102" i="35"/>
  <c r="DQ102" i="35" s="1"/>
  <c r="DG102" i="35"/>
  <c r="DI90" i="35"/>
  <c r="DQ90" i="35" s="1"/>
  <c r="DG90" i="35"/>
  <c r="CR199" i="35"/>
  <c r="CV199" i="35" s="1"/>
  <c r="CQ199" i="35"/>
  <c r="DI39" i="35"/>
  <c r="DQ39" i="35" s="1"/>
  <c r="DG39" i="35"/>
  <c r="CR117" i="35"/>
  <c r="CV117" i="35" s="1"/>
  <c r="CQ117" i="35"/>
  <c r="CR187" i="35"/>
  <c r="CV187" i="35" s="1"/>
  <c r="CQ187" i="35"/>
  <c r="CR168" i="35"/>
  <c r="CV168" i="35" s="1"/>
  <c r="CQ168" i="35"/>
  <c r="CR122" i="35"/>
  <c r="CV122" i="35" s="1"/>
  <c r="CQ122" i="35"/>
  <c r="CQ33" i="35"/>
  <c r="CR33" i="35"/>
  <c r="CV33" i="35" s="1"/>
  <c r="DG44" i="35"/>
  <c r="DI44" i="35"/>
  <c r="DQ44" i="35" s="1"/>
  <c r="DG100" i="35"/>
  <c r="DI100" i="35"/>
  <c r="DQ100" i="35" s="1"/>
  <c r="DG143" i="35"/>
  <c r="DI143" i="35"/>
  <c r="DQ143" i="35" s="1"/>
  <c r="CR185" i="35"/>
  <c r="CV185" i="35" s="1"/>
  <c r="CQ185" i="35"/>
  <c r="CQ15" i="35"/>
  <c r="CR15" i="35"/>
  <c r="CV15" i="35" s="1"/>
  <c r="CR107" i="35"/>
  <c r="CV107" i="35" s="1"/>
  <c r="CQ107" i="35"/>
  <c r="DI116" i="35"/>
  <c r="DQ116" i="35" s="1"/>
  <c r="DG116" i="35"/>
  <c r="DG150" i="35"/>
  <c r="DI150" i="35"/>
  <c r="DQ150" i="35" s="1"/>
  <c r="CQ45" i="35"/>
  <c r="CR45" i="35"/>
  <c r="CV45" i="35" s="1"/>
  <c r="CR71" i="35"/>
  <c r="CV71" i="35" s="1"/>
  <c r="CQ71" i="35"/>
  <c r="DI179" i="35"/>
  <c r="DQ179" i="35" s="1"/>
  <c r="DG179" i="35"/>
  <c r="CQ28" i="35"/>
  <c r="CR28" i="35"/>
  <c r="CV28" i="35" s="1"/>
  <c r="CR169" i="35"/>
  <c r="CV169" i="35" s="1"/>
  <c r="CQ169" i="35"/>
  <c r="CR64" i="35"/>
  <c r="CV64" i="35" s="1"/>
  <c r="CQ64" i="35"/>
  <c r="CR165" i="35"/>
  <c r="CV165" i="35" s="1"/>
  <c r="CQ165" i="35"/>
  <c r="Z202" i="20"/>
  <c r="DG94" i="35"/>
  <c r="DI94" i="35"/>
  <c r="DQ94" i="35" s="1"/>
  <c r="CR20" i="35"/>
  <c r="CV20" i="35" s="1"/>
  <c r="CQ20" i="35"/>
  <c r="CQ37" i="35"/>
  <c r="CR37" i="35"/>
  <c r="CV37" i="35" s="1"/>
  <c r="DG48" i="35"/>
  <c r="DI48" i="35"/>
  <c r="DQ48" i="35" s="1"/>
  <c r="CR41" i="35"/>
  <c r="CV41" i="35" s="1"/>
  <c r="CQ41" i="35"/>
  <c r="DI164" i="35"/>
  <c r="DQ164" i="35" s="1"/>
  <c r="DG164" i="35"/>
  <c r="DG144" i="35"/>
  <c r="DI144" i="35"/>
  <c r="DQ144" i="35" s="1"/>
  <c r="DI117" i="35"/>
  <c r="DQ117" i="35" s="1"/>
  <c r="DG117" i="35"/>
  <c r="DG155" i="35"/>
  <c r="DI155" i="35"/>
  <c r="DQ155" i="35" s="1"/>
  <c r="DI120" i="35"/>
  <c r="DQ120" i="35" s="1"/>
  <c r="DG120" i="35"/>
  <c r="DI7" i="35"/>
  <c r="DQ7" i="35" s="1"/>
  <c r="DG7" i="35"/>
  <c r="DG189" i="35"/>
  <c r="DI189" i="35"/>
  <c r="DQ189" i="35" s="1"/>
  <c r="DI73" i="35"/>
  <c r="DQ73" i="35" s="1"/>
  <c r="DG73" i="35"/>
  <c r="CQ130" i="35"/>
  <c r="CR130" i="35"/>
  <c r="CV130" i="35" s="1"/>
  <c r="DI13" i="35"/>
  <c r="DQ13" i="35" s="1"/>
  <c r="DG13" i="35"/>
  <c r="CR134" i="35"/>
  <c r="CV134" i="35" s="1"/>
  <c r="CQ134" i="35"/>
  <c r="CR176" i="35"/>
  <c r="CV176" i="35" s="1"/>
  <c r="CQ176" i="35"/>
  <c r="CQ156" i="35"/>
  <c r="CR156" i="35"/>
  <c r="CV156" i="35" s="1"/>
  <c r="DG30" i="35"/>
  <c r="DI30" i="35"/>
  <c r="DQ30" i="35" s="1"/>
  <c r="DI27" i="35"/>
  <c r="DQ27" i="35" s="1"/>
  <c r="DG27" i="35"/>
  <c r="CR8" i="35"/>
  <c r="CV8" i="35" s="1"/>
  <c r="CQ8" i="35"/>
  <c r="CR113" i="35"/>
  <c r="CV113" i="35" s="1"/>
  <c r="CQ113" i="35"/>
  <c r="DI38" i="35"/>
  <c r="DQ38" i="35" s="1"/>
  <c r="DG38" i="35"/>
  <c r="CR178" i="35"/>
  <c r="CV178" i="35" s="1"/>
  <c r="CQ178" i="35"/>
  <c r="CR191" i="35"/>
  <c r="CV191" i="35" s="1"/>
  <c r="CQ191" i="35"/>
  <c r="CR203" i="35"/>
  <c r="CV203" i="35" s="1"/>
  <c r="CQ203" i="35"/>
  <c r="CR111" i="35"/>
  <c r="CV111" i="35" s="1"/>
  <c r="CQ111" i="35"/>
  <c r="DG137" i="35"/>
  <c r="DI137" i="35"/>
  <c r="DQ137" i="35" s="1"/>
  <c r="DG92" i="35"/>
  <c r="DI92" i="35"/>
  <c r="DQ92" i="35" s="1"/>
  <c r="DG36" i="35"/>
  <c r="DI36" i="35"/>
  <c r="DQ36" i="35" s="1"/>
  <c r="CR172" i="35"/>
  <c r="CV172" i="35" s="1"/>
  <c r="CQ172" i="35"/>
  <c r="DI77" i="35"/>
  <c r="DQ77" i="35" s="1"/>
  <c r="DG77" i="35"/>
  <c r="CR167" i="35"/>
  <c r="CV167" i="35" s="1"/>
  <c r="CQ167" i="35"/>
  <c r="DI22" i="35"/>
  <c r="DQ22" i="35" s="1"/>
  <c r="DG22" i="35"/>
  <c r="CQ7" i="35"/>
  <c r="CR7" i="35"/>
  <c r="CV7" i="35" s="1"/>
  <c r="CQ69" i="35"/>
  <c r="CR69" i="35"/>
  <c r="CV69" i="35" s="1"/>
  <c r="CR96" i="35"/>
  <c r="CV96" i="35" s="1"/>
  <c r="CQ96" i="35"/>
  <c r="DG134" i="35"/>
  <c r="DI134" i="35"/>
  <c r="DQ134" i="35" s="1"/>
  <c r="DG204" i="35"/>
  <c r="DI204" i="35"/>
  <c r="DQ204" i="35" s="1"/>
  <c r="DI140" i="35"/>
  <c r="DQ140" i="35" s="1"/>
  <c r="DG140" i="35"/>
  <c r="DG194" i="35"/>
  <c r="DI194" i="35"/>
  <c r="DQ194" i="35" s="1"/>
  <c r="DG191" i="35"/>
  <c r="DI191" i="35"/>
  <c r="DQ191" i="35" s="1"/>
  <c r="CR10" i="35"/>
  <c r="CV10" i="35" s="1"/>
  <c r="CQ10" i="35"/>
  <c r="CQ193" i="35"/>
  <c r="CR193" i="35"/>
  <c r="CV193" i="35" s="1"/>
  <c r="DG111" i="35"/>
  <c r="DI111" i="35"/>
  <c r="DQ111" i="35" s="1"/>
  <c r="CQ201" i="35"/>
  <c r="CR201" i="35"/>
  <c r="CV201" i="35" s="1"/>
  <c r="CQ83" i="35"/>
  <c r="CR83" i="35"/>
  <c r="CV83" i="35" s="1"/>
  <c r="CR32" i="35"/>
  <c r="CV32" i="35" s="1"/>
  <c r="CQ32" i="35"/>
  <c r="CR75" i="35"/>
  <c r="CV75" i="35" s="1"/>
  <c r="CQ75" i="35"/>
  <c r="DG16" i="35"/>
  <c r="DI16" i="35"/>
  <c r="DQ16" i="35" s="1"/>
  <c r="CQ36" i="35"/>
  <c r="CR36" i="35"/>
  <c r="CV36" i="35" s="1"/>
  <c r="CR50" i="35"/>
  <c r="CV50" i="35" s="1"/>
  <c r="CQ50" i="35"/>
  <c r="CQ77" i="35"/>
  <c r="CR77" i="35"/>
  <c r="CV77" i="35" s="1"/>
  <c r="DI167" i="35"/>
  <c r="DQ167" i="35" s="1"/>
  <c r="DG167" i="35"/>
  <c r="DG166" i="35"/>
  <c r="DI166" i="35"/>
  <c r="DQ166" i="35" s="1"/>
  <c r="DI42" i="35"/>
  <c r="DQ42" i="35" s="1"/>
  <c r="DG42" i="35"/>
  <c r="CQ188" i="35"/>
  <c r="CR188" i="35"/>
  <c r="CV188" i="35" s="1"/>
  <c r="DI53" i="35"/>
  <c r="DQ53" i="35" s="1"/>
  <c r="DG53" i="35"/>
  <c r="CQ40" i="35"/>
  <c r="CR40" i="35"/>
  <c r="CV40" i="35" s="1"/>
  <c r="CR44" i="35"/>
  <c r="CV44" i="35" s="1"/>
  <c r="CQ44" i="35"/>
  <c r="CQ125" i="35"/>
  <c r="CR125" i="35"/>
  <c r="CV125" i="35" s="1"/>
  <c r="CR131" i="35"/>
  <c r="CV131" i="35" s="1"/>
  <c r="CQ131" i="35"/>
  <c r="DI173" i="35"/>
  <c r="DQ173" i="35" s="1"/>
  <c r="DG173" i="35"/>
  <c r="DG11" i="35"/>
  <c r="DI11" i="35"/>
  <c r="DQ11" i="35" s="1"/>
  <c r="DG15" i="35"/>
  <c r="DI15" i="35"/>
  <c r="DQ15" i="35" s="1"/>
  <c r="CQ174" i="35"/>
  <c r="CR174" i="35"/>
  <c r="CV174" i="35" s="1"/>
  <c r="CQ150" i="35"/>
  <c r="CR150" i="35"/>
  <c r="CV150" i="35" s="1"/>
  <c r="CR138" i="35"/>
  <c r="CV138" i="35" s="1"/>
  <c r="CQ138" i="35"/>
  <c r="DG45" i="35"/>
  <c r="DI45" i="35"/>
  <c r="DQ45" i="35" s="1"/>
  <c r="DI62" i="35"/>
  <c r="DQ62" i="35" s="1"/>
  <c r="DG62" i="35"/>
  <c r="DI196" i="35"/>
  <c r="DQ196" i="35" s="1"/>
  <c r="DG196" i="35"/>
  <c r="DI112" i="35"/>
  <c r="DQ112" i="35" s="1"/>
  <c r="DG112" i="35"/>
  <c r="DI64" i="35"/>
  <c r="DQ64" i="35" s="1"/>
  <c r="DG64" i="35"/>
  <c r="DG57" i="35"/>
  <c r="DI57" i="35"/>
  <c r="DQ57" i="35" s="1"/>
  <c r="CR192" i="35"/>
  <c r="CV192" i="35" s="1"/>
  <c r="CQ192" i="35"/>
  <c r="DG84" i="35"/>
  <c r="DI84" i="35"/>
  <c r="DQ84" i="35" s="1"/>
  <c r="DI46" i="35"/>
  <c r="DQ46" i="35" s="1"/>
  <c r="DG46" i="35"/>
  <c r="DI51" i="35"/>
  <c r="DQ51" i="35" s="1"/>
  <c r="DG51" i="35"/>
  <c r="DG41" i="35"/>
  <c r="DI41" i="35"/>
  <c r="DQ41" i="35" s="1"/>
  <c r="CR142" i="35"/>
  <c r="CV142" i="35" s="1"/>
  <c r="CQ142" i="35"/>
  <c r="DI49" i="35"/>
  <c r="DQ49" i="35" s="1"/>
  <c r="DG49" i="35"/>
  <c r="CQ195" i="35"/>
  <c r="CR195" i="35"/>
  <c r="CV195" i="35" s="1"/>
  <c r="CR155" i="35"/>
  <c r="CV155" i="35" s="1"/>
  <c r="CQ155" i="35"/>
  <c r="CR65" i="35"/>
  <c r="CV65" i="35" s="1"/>
  <c r="CQ65" i="35"/>
  <c r="CQ181" i="35"/>
  <c r="CR181" i="35"/>
  <c r="CV181" i="35" s="1"/>
  <c r="CR53" i="35"/>
  <c r="CV53" i="35" s="1"/>
  <c r="CQ53" i="35"/>
  <c r="DG163" i="35"/>
  <c r="DI163" i="35"/>
  <c r="DQ163" i="35" s="1"/>
  <c r="CR52" i="35"/>
  <c r="CV52" i="35" s="1"/>
  <c r="CQ52" i="35"/>
  <c r="DI125" i="35"/>
  <c r="DQ125" i="35" s="1"/>
  <c r="DG125" i="35"/>
  <c r="DI131" i="35"/>
  <c r="DQ131" i="35" s="1"/>
  <c r="DG131" i="35"/>
  <c r="CR72" i="35"/>
  <c r="CV72" i="35" s="1"/>
  <c r="CQ72" i="35"/>
  <c r="DI174" i="35"/>
  <c r="DQ174" i="35" s="1"/>
  <c r="DG174" i="35"/>
  <c r="CR101" i="35"/>
  <c r="CV101" i="35" s="1"/>
  <c r="CQ101" i="35"/>
  <c r="DI67" i="35"/>
  <c r="DQ67" i="35" s="1"/>
  <c r="DG67" i="35"/>
  <c r="CR196" i="35"/>
  <c r="CV196" i="35" s="1"/>
  <c r="CQ196" i="35"/>
  <c r="DI76" i="35"/>
  <c r="DQ76" i="35" s="1"/>
  <c r="DG76" i="35"/>
  <c r="DI118" i="35"/>
  <c r="DQ118" i="35" s="1"/>
  <c r="DG118" i="35"/>
  <c r="DI5" i="35"/>
  <c r="DQ5" i="35" s="1"/>
  <c r="DG5" i="35"/>
  <c r="CQ4" i="35"/>
  <c r="CR4" i="35"/>
  <c r="CV4" i="35" s="1"/>
  <c r="CQ57" i="35"/>
  <c r="CR57" i="35"/>
  <c r="CV57" i="35" s="1"/>
  <c r="CQ84" i="35"/>
  <c r="CR84" i="35"/>
  <c r="CV84" i="35" s="1"/>
  <c r="CR80" i="35"/>
  <c r="CV80" i="35" s="1"/>
  <c r="CQ80" i="35"/>
  <c r="CQ153" i="35"/>
  <c r="CR153" i="35"/>
  <c r="CV153" i="35" s="1"/>
  <c r="DI142" i="35"/>
  <c r="DQ142" i="35" s="1"/>
  <c r="DG142" i="35"/>
  <c r="DG60" i="35"/>
  <c r="DI60" i="35"/>
  <c r="DQ60" i="35" s="1"/>
  <c r="DG126" i="35"/>
  <c r="DI126" i="35"/>
  <c r="DQ126" i="35" s="1"/>
  <c r="CR58" i="35"/>
  <c r="CV58" i="35" s="1"/>
  <c r="CQ58" i="35"/>
  <c r="DG195" i="35"/>
  <c r="DI195" i="35"/>
  <c r="DQ195" i="35" s="1"/>
  <c r="DI184" i="35"/>
  <c r="DQ184" i="35" s="1"/>
  <c r="DG184" i="35"/>
  <c r="CQ158" i="35"/>
  <c r="CR158" i="35"/>
  <c r="CV158" i="35" s="1"/>
  <c r="DG96" i="35"/>
  <c r="DI96" i="35"/>
  <c r="DQ96" i="35" s="1"/>
  <c r="CR88" i="35"/>
  <c r="CV88" i="35" s="1"/>
  <c r="CQ88" i="35"/>
  <c r="CR123" i="35"/>
  <c r="CV123" i="35" s="1"/>
  <c r="CQ123" i="35"/>
  <c r="CQ21" i="35"/>
  <c r="CR21" i="35"/>
  <c r="CV21" i="35" s="1"/>
  <c r="DG19" i="35"/>
  <c r="DI19" i="35"/>
  <c r="DQ19" i="35" s="1"/>
  <c r="CR146" i="35"/>
  <c r="CV146" i="35" s="1"/>
  <c r="CQ146" i="35"/>
  <c r="DI89" i="35"/>
  <c r="DQ89" i="35" s="1"/>
  <c r="DG89" i="35"/>
  <c r="DI106" i="35"/>
  <c r="DQ106" i="35" s="1"/>
  <c r="DG106" i="35"/>
  <c r="CR152" i="35"/>
  <c r="CV152" i="35" s="1"/>
  <c r="CQ152" i="35"/>
  <c r="DG97" i="35"/>
  <c r="DI97" i="35"/>
  <c r="DQ97" i="35" s="1"/>
  <c r="CR91" i="35"/>
  <c r="CV91" i="35" s="1"/>
  <c r="CQ91" i="35"/>
  <c r="CQ171" i="35"/>
  <c r="CR171" i="35"/>
  <c r="CV171" i="35" s="1"/>
  <c r="DI55" i="35"/>
  <c r="DQ55" i="35" s="1"/>
  <c r="DG55" i="35"/>
  <c r="DG87" i="35"/>
  <c r="DI87" i="35"/>
  <c r="DQ87" i="35" s="1"/>
  <c r="DG10" i="35"/>
  <c r="DI10" i="35"/>
  <c r="DQ10" i="35" s="1"/>
  <c r="DI136" i="35"/>
  <c r="DQ136" i="35" s="1"/>
  <c r="DG136" i="35"/>
  <c r="DI193" i="35"/>
  <c r="DQ193" i="35" s="1"/>
  <c r="DG193" i="35"/>
  <c r="DG201" i="35"/>
  <c r="DI201" i="35"/>
  <c r="DQ201" i="35" s="1"/>
  <c r="DG6" i="35"/>
  <c r="DI6" i="35"/>
  <c r="DQ6" i="35" s="1"/>
  <c r="CR54" i="35"/>
  <c r="CV54" i="35" s="1"/>
  <c r="CQ54" i="35"/>
  <c r="DI109" i="35"/>
  <c r="DQ109" i="35" s="1"/>
  <c r="DG109" i="35"/>
  <c r="CQ16" i="35"/>
  <c r="CR16" i="35"/>
  <c r="CV16" i="35" s="1"/>
  <c r="CQ93" i="35"/>
  <c r="CR93" i="35"/>
  <c r="CV93" i="35" s="1"/>
  <c r="DG25" i="35"/>
  <c r="DI25" i="35"/>
  <c r="DQ25" i="35" s="1"/>
  <c r="CQ127" i="35"/>
  <c r="CR127" i="35"/>
  <c r="CV127" i="35" s="1"/>
  <c r="DI123" i="35"/>
  <c r="DQ123" i="35" s="1"/>
  <c r="DG123" i="35"/>
  <c r="CQ19" i="35"/>
  <c r="CR19" i="35"/>
  <c r="CV19" i="35" s="1"/>
  <c r="DI108" i="35"/>
  <c r="DQ108" i="35" s="1"/>
  <c r="DG108" i="35"/>
  <c r="DG183" i="35"/>
  <c r="DI183" i="35"/>
  <c r="DQ183" i="35" s="1"/>
  <c r="DG119" i="35"/>
  <c r="DI119" i="35"/>
  <c r="DQ119" i="35" s="1"/>
  <c r="CR106" i="35"/>
  <c r="CV106" i="35" s="1"/>
  <c r="CQ106" i="35"/>
  <c r="DG152" i="35"/>
  <c r="DI152" i="35"/>
  <c r="DQ152" i="35" s="1"/>
  <c r="CQ23" i="35"/>
  <c r="CR23" i="35"/>
  <c r="CV23" i="35" s="1"/>
  <c r="DI91" i="35"/>
  <c r="DQ91" i="35" s="1"/>
  <c r="DG91" i="35"/>
  <c r="DG8" i="35"/>
  <c r="DI8" i="35"/>
  <c r="DQ8" i="35" s="1"/>
  <c r="CR38" i="35"/>
  <c r="CV38" i="35" s="1"/>
  <c r="CQ38" i="35"/>
  <c r="DI178" i="35"/>
  <c r="DQ178" i="35" s="1"/>
  <c r="DG178" i="35"/>
  <c r="CQ55" i="35"/>
  <c r="CR55" i="35"/>
  <c r="CV55" i="35" s="1"/>
  <c r="CR61" i="35"/>
  <c r="CV61" i="35" s="1"/>
  <c r="CQ61" i="35"/>
  <c r="DI68" i="35"/>
  <c r="DQ68" i="35" s="1"/>
  <c r="DG68" i="35"/>
  <c r="CQ180" i="35"/>
  <c r="CR180" i="35"/>
  <c r="CV180" i="35" s="1"/>
  <c r="CR137" i="35"/>
  <c r="CV137" i="35" s="1"/>
  <c r="CQ137" i="35"/>
  <c r="DG54" i="35"/>
  <c r="DI54" i="35"/>
  <c r="DQ54" i="35" s="1"/>
  <c r="CQ109" i="35"/>
  <c r="CR109" i="35"/>
  <c r="CV109" i="35" s="1"/>
  <c r="CR114" i="35"/>
  <c r="CV114" i="35" s="1"/>
  <c r="CQ114" i="35"/>
  <c r="CQ25" i="35"/>
  <c r="CR25" i="35"/>
  <c r="CV25" i="35" s="1"/>
  <c r="DG127" i="35"/>
  <c r="DI127" i="35"/>
  <c r="DQ127" i="35" s="1"/>
  <c r="DG151" i="35"/>
  <c r="DI151" i="35"/>
  <c r="DQ151" i="35" s="1"/>
  <c r="CR135" i="35"/>
  <c r="CV135" i="35" s="1"/>
  <c r="CQ135" i="35"/>
  <c r="DI65" i="35"/>
  <c r="DQ65" i="35" s="1"/>
  <c r="DG65" i="35"/>
  <c r="CR124" i="35"/>
  <c r="CV124" i="35" s="1"/>
  <c r="CQ124" i="35"/>
  <c r="DI72" i="35"/>
  <c r="DQ72" i="35" s="1"/>
  <c r="DG72" i="35"/>
  <c r="CQ12" i="35"/>
  <c r="CR12" i="35"/>
  <c r="CV12" i="35" s="1"/>
  <c r="DG18" i="35"/>
  <c r="DI18" i="35"/>
  <c r="DQ18" i="35" s="1"/>
  <c r="DG101" i="35"/>
  <c r="DI101" i="35"/>
  <c r="DQ101" i="35" s="1"/>
  <c r="CR67" i="35"/>
  <c r="CV67" i="35" s="1"/>
  <c r="CQ67" i="35"/>
  <c r="DG28" i="35"/>
  <c r="DI28" i="35"/>
  <c r="DQ28" i="35" s="1"/>
  <c r="DG169" i="35"/>
  <c r="DI169" i="35"/>
  <c r="DQ169" i="35" s="1"/>
  <c r="DI82" i="35"/>
  <c r="DQ82" i="35" s="1"/>
  <c r="DG82" i="35"/>
  <c r="DI145" i="35"/>
  <c r="DQ145" i="35" s="1"/>
  <c r="DG145" i="35"/>
  <c r="CQ56" i="35"/>
  <c r="CR56" i="35"/>
  <c r="CV56" i="35" s="1"/>
  <c r="DI165" i="35"/>
  <c r="DQ165" i="35" s="1"/>
  <c r="DG165" i="35"/>
  <c r="CQ141" i="35"/>
  <c r="CR141" i="35"/>
  <c r="CV141" i="35" s="1"/>
  <c r="DI80" i="35"/>
  <c r="DQ80" i="35" s="1"/>
  <c r="DG80" i="35"/>
  <c r="DG153" i="35"/>
  <c r="DI153" i="35"/>
  <c r="DQ153" i="35" s="1"/>
  <c r="DI157" i="35"/>
  <c r="DQ157" i="35" s="1"/>
  <c r="DG157" i="35"/>
  <c r="CQ164" i="35"/>
  <c r="CR164" i="35"/>
  <c r="CV164" i="35" s="1"/>
  <c r="DG66" i="35"/>
  <c r="DI66" i="35"/>
  <c r="DQ66" i="35" s="1"/>
  <c r="DG74" i="35"/>
  <c r="DI74" i="35"/>
  <c r="DQ74" i="35" s="1"/>
  <c r="DG43" i="35"/>
  <c r="DI43" i="35"/>
  <c r="DQ43" i="35" s="1"/>
  <c r="DI161" i="35"/>
  <c r="DQ161" i="35" s="1"/>
  <c r="DG161" i="35"/>
  <c r="DG129" i="35"/>
  <c r="DI129" i="35"/>
  <c r="DQ129" i="35" s="1"/>
  <c r="CQ120" i="35"/>
  <c r="CR120" i="35"/>
  <c r="CV120" i="35" s="1"/>
  <c r="CQ184" i="35"/>
  <c r="CR184" i="35"/>
  <c r="CV184" i="35" s="1"/>
  <c r="DI188" i="35"/>
  <c r="DQ188" i="35" s="1"/>
  <c r="DG188" i="35"/>
  <c r="DI40" i="35"/>
  <c r="DQ40" i="35" s="1"/>
  <c r="DG40" i="35"/>
  <c r="CR85" i="35"/>
  <c r="CV85" i="35" s="1"/>
  <c r="CQ85" i="35"/>
  <c r="CQ11" i="35"/>
  <c r="CR11" i="35"/>
  <c r="CV11" i="35" s="1"/>
  <c r="DI170" i="35"/>
  <c r="DQ170" i="35" s="1"/>
  <c r="DG170" i="35"/>
  <c r="CR17" i="35"/>
  <c r="CV17" i="35" s="1"/>
  <c r="CQ17" i="35"/>
  <c r="CQ18" i="35"/>
  <c r="CR18" i="35"/>
  <c r="CV18" i="35" s="1"/>
  <c r="DI138" i="35"/>
  <c r="DQ138" i="35" s="1"/>
  <c r="DG138" i="35"/>
  <c r="CQ115" i="35"/>
  <c r="CR115" i="35"/>
  <c r="CV115" i="35" s="1"/>
  <c r="CR59" i="35"/>
  <c r="CV59" i="35" s="1"/>
  <c r="CQ59" i="35"/>
  <c r="CR82" i="35"/>
  <c r="CV82" i="35" s="1"/>
  <c r="CQ82" i="35"/>
  <c r="CR145" i="35"/>
  <c r="CV145" i="35" s="1"/>
  <c r="CQ145" i="35"/>
  <c r="DG56" i="35"/>
  <c r="DI56" i="35"/>
  <c r="DQ56" i="35" s="1"/>
  <c r="DI141" i="35"/>
  <c r="DQ141" i="35" s="1"/>
  <c r="DG141" i="35"/>
  <c r="CR103" i="35"/>
  <c r="CV103" i="35" s="1"/>
  <c r="CQ103" i="35"/>
  <c r="CQ104" i="35"/>
  <c r="CR104" i="35"/>
  <c r="CV104" i="35" s="1"/>
  <c r="CQ51" i="35"/>
  <c r="CR51" i="35"/>
  <c r="CV51" i="35" s="1"/>
  <c r="CQ29" i="35"/>
  <c r="CR29" i="35"/>
  <c r="CV29" i="35" s="1"/>
  <c r="CQ102" i="35"/>
  <c r="CR102" i="35"/>
  <c r="CV102" i="35" s="1"/>
  <c r="DI128" i="35"/>
  <c r="DQ128" i="35" s="1"/>
  <c r="DG128" i="35"/>
  <c r="DG199" i="35"/>
  <c r="DI199" i="35"/>
  <c r="DQ199" i="35" s="1"/>
  <c r="CR39" i="35"/>
  <c r="CV39" i="35" s="1"/>
  <c r="CQ39" i="35"/>
  <c r="CQ49" i="35"/>
  <c r="CR49" i="35"/>
  <c r="CV49" i="35" s="1"/>
  <c r="CQ110" i="35"/>
  <c r="CR110" i="35"/>
  <c r="CV110" i="35" s="1"/>
  <c r="CR43" i="35"/>
  <c r="CV43" i="35" s="1"/>
  <c r="CQ43" i="35"/>
  <c r="CQ161" i="35"/>
  <c r="CR161" i="35"/>
  <c r="CV161" i="35" s="1"/>
  <c r="DG168" i="35"/>
  <c r="DI168" i="35"/>
  <c r="DQ168" i="35" s="1"/>
  <c r="DI69" i="35"/>
  <c r="DQ69" i="35" s="1"/>
  <c r="DG69" i="35"/>
  <c r="DG63" i="35"/>
  <c r="DI63" i="35"/>
  <c r="DQ63" i="35" s="1"/>
  <c r="DI198" i="35"/>
  <c r="DQ198" i="35" s="1"/>
  <c r="DG198" i="35"/>
  <c r="CR202" i="35"/>
  <c r="CV202" i="35" s="1"/>
  <c r="CQ202" i="35"/>
  <c r="CQ119" i="35"/>
  <c r="CR119" i="35"/>
  <c r="CV119" i="35" s="1"/>
  <c r="DG31" i="35"/>
  <c r="DI31" i="35"/>
  <c r="DQ31" i="35" s="1"/>
  <c r="CQ147" i="35"/>
  <c r="CR147" i="35"/>
  <c r="CV147" i="35" s="1"/>
  <c r="CR154" i="35"/>
  <c r="CV154" i="35" s="1"/>
  <c r="CQ154" i="35"/>
  <c r="DI23" i="35"/>
  <c r="DQ23" i="35" s="1"/>
  <c r="DG23" i="35"/>
  <c r="CR148" i="35"/>
  <c r="CV148" i="35" s="1"/>
  <c r="CQ148" i="35"/>
  <c r="CR204" i="35"/>
  <c r="CV204" i="35" s="1"/>
  <c r="CQ204" i="35"/>
  <c r="DI9" i="35"/>
  <c r="DQ9" i="35" s="1"/>
  <c r="DG9" i="35"/>
  <c r="CQ190" i="35"/>
  <c r="CR190" i="35"/>
  <c r="CV190" i="35" s="1"/>
  <c r="DI121" i="35"/>
  <c r="DQ121" i="35" s="1"/>
  <c r="DG121" i="35"/>
  <c r="CR194" i="35"/>
  <c r="CV194" i="35" s="1"/>
  <c r="CQ194" i="35"/>
  <c r="CQ175" i="35"/>
  <c r="CR175" i="35"/>
  <c r="CV175" i="35" s="1"/>
  <c r="DI24" i="35"/>
  <c r="DQ24" i="35" s="1"/>
  <c r="DG24" i="35"/>
  <c r="DI61" i="35"/>
  <c r="DQ61" i="35" s="1"/>
  <c r="DG61" i="35"/>
  <c r="CQ200" i="35"/>
  <c r="CR200" i="35"/>
  <c r="CV200" i="35" s="1"/>
  <c r="CR68" i="35"/>
  <c r="CV68" i="35" s="1"/>
  <c r="CQ68" i="35"/>
  <c r="DG197" i="35"/>
  <c r="DI197" i="35"/>
  <c r="DQ197" i="35" s="1"/>
  <c r="DI83" i="35"/>
  <c r="DQ83" i="35" s="1"/>
  <c r="DG83" i="35"/>
  <c r="DI32" i="35"/>
  <c r="DQ32" i="35" s="1"/>
  <c r="DG32" i="35"/>
  <c r="DG75" i="35"/>
  <c r="DI75" i="35"/>
  <c r="DQ75" i="35" s="1"/>
  <c r="CR186" i="35"/>
  <c r="CV186" i="35" s="1"/>
  <c r="CQ186" i="35"/>
  <c r="DG47" i="35"/>
  <c r="DI47" i="35"/>
  <c r="DQ47" i="35" s="1"/>
  <c r="CR151" i="35"/>
  <c r="CV151" i="35" s="1"/>
  <c r="CQ151" i="35"/>
  <c r="CQ34" i="35"/>
  <c r="CR34" i="35"/>
  <c r="CV34" i="35" s="1"/>
  <c r="DI50" i="35"/>
  <c r="DQ50" i="35" s="1"/>
  <c r="DG50" i="35"/>
  <c r="DI14" i="35"/>
  <c r="DQ14" i="35" s="1"/>
  <c r="DG14" i="35"/>
  <c r="CR166" i="35"/>
  <c r="CV166" i="35" s="1"/>
  <c r="CQ166" i="35"/>
  <c r="DG135" i="35"/>
  <c r="DI135" i="35"/>
  <c r="DQ135" i="35" s="1"/>
  <c r="DG177" i="35"/>
  <c r="DI177" i="35"/>
  <c r="DQ177" i="35" s="1"/>
  <c r="CR189" i="35"/>
  <c r="CV189" i="35" s="1"/>
  <c r="CQ189" i="35"/>
  <c r="DG158" i="35"/>
  <c r="DI158" i="35"/>
  <c r="DQ158" i="35" s="1"/>
  <c r="DI130" i="35"/>
  <c r="DQ130" i="35" s="1"/>
  <c r="DG130" i="35"/>
  <c r="CR63" i="35"/>
  <c r="CV63" i="35" s="1"/>
  <c r="CQ63" i="35"/>
  <c r="DI21" i="35"/>
  <c r="DQ21" i="35" s="1"/>
  <c r="DG21" i="35"/>
  <c r="CR198" i="35"/>
  <c r="CV198" i="35" s="1"/>
  <c r="CQ198" i="35"/>
  <c r="DI202" i="35"/>
  <c r="DQ202" i="35" s="1"/>
  <c r="DG202" i="35"/>
  <c r="DI176" i="35"/>
  <c r="DQ176" i="35" s="1"/>
  <c r="DG176" i="35"/>
  <c r="CR31" i="35"/>
  <c r="CV31" i="35" s="1"/>
  <c r="CQ31" i="35"/>
  <c r="DI156" i="35"/>
  <c r="DQ156" i="35" s="1"/>
  <c r="DG156" i="35"/>
  <c r="DI182" i="35"/>
  <c r="DQ182" i="35" s="1"/>
  <c r="DG182" i="35"/>
  <c r="DI147" i="35"/>
  <c r="DQ147" i="35" s="1"/>
  <c r="DG147" i="35"/>
  <c r="CQ30" i="35"/>
  <c r="CR30" i="35"/>
  <c r="CV30" i="35" s="1"/>
  <c r="DI154" i="35"/>
  <c r="DQ154" i="35" s="1"/>
  <c r="DG154" i="35"/>
  <c r="CQ97" i="35"/>
  <c r="CR97" i="35"/>
  <c r="CV97" i="35" s="1"/>
  <c r="DI148" i="35"/>
  <c r="DQ148" i="35" s="1"/>
  <c r="DG148" i="35"/>
  <c r="CR27" i="35"/>
  <c r="CV27" i="35" s="1"/>
  <c r="CQ27" i="35"/>
  <c r="DI190" i="35"/>
  <c r="DQ190" i="35" s="1"/>
  <c r="DG190" i="35"/>
  <c r="CR121" i="35"/>
  <c r="CV121" i="35" s="1"/>
  <c r="CQ121" i="35"/>
  <c r="DG171" i="35"/>
  <c r="DI171" i="35"/>
  <c r="DQ171" i="35" s="1"/>
  <c r="CR87" i="35"/>
  <c r="CV87" i="35" s="1"/>
  <c r="CQ87" i="35"/>
  <c r="CR136" i="35"/>
  <c r="CV136" i="35" s="1"/>
  <c r="CQ136" i="35"/>
  <c r="DI160" i="35"/>
  <c r="DQ160" i="35" s="1"/>
  <c r="DG160" i="35"/>
  <c r="CR197" i="35"/>
  <c r="CV197" i="35" s="1"/>
  <c r="CQ197" i="35"/>
  <c r="CR6" i="35"/>
  <c r="CV6" i="35" s="1"/>
  <c r="CQ6" i="35"/>
  <c r="CQ92" i="35"/>
  <c r="CR92" i="35"/>
  <c r="CV92" i="35" s="1"/>
  <c r="CR99" i="35"/>
  <c r="CV99" i="35" s="1"/>
  <c r="CQ99" i="35"/>
  <c r="DI93" i="35"/>
  <c r="DQ93" i="35" s="1"/>
  <c r="DG93" i="35"/>
  <c r="DI172" i="35"/>
  <c r="DQ172" i="35" s="1"/>
  <c r="DG172" i="35"/>
  <c r="DG52" i="35"/>
  <c r="DI52" i="35"/>
  <c r="DQ52" i="35" s="1"/>
  <c r="CQ100" i="35"/>
  <c r="CR100" i="35"/>
  <c r="CV100" i="35" s="1"/>
  <c r="DG107" i="35"/>
  <c r="DI107" i="35"/>
  <c r="DQ107" i="35" s="1"/>
  <c r="DG81" i="35"/>
  <c r="DI81" i="35"/>
  <c r="DQ81" i="35" s="1"/>
  <c r="DI59" i="35"/>
  <c r="DQ59" i="35" s="1"/>
  <c r="DG59" i="35"/>
  <c r="DI78" i="35"/>
  <c r="DQ78" i="35" s="1"/>
  <c r="DG78" i="35"/>
  <c r="CQ118" i="35"/>
  <c r="CR118" i="35"/>
  <c r="CV118" i="35" s="1"/>
  <c r="CR5" i="35"/>
  <c r="CV5" i="35" s="1"/>
  <c r="CQ5" i="35"/>
  <c r="CR132" i="35"/>
  <c r="CV132" i="35" s="1"/>
  <c r="CQ132" i="35"/>
  <c r="DI4" i="35"/>
  <c r="DQ4" i="35" s="1"/>
  <c r="DG4" i="35"/>
  <c r="DG103" i="35"/>
  <c r="DI103" i="35"/>
  <c r="DQ103" i="35" s="1"/>
  <c r="DG105" i="35"/>
  <c r="DI105" i="35"/>
  <c r="DQ105" i="35" s="1"/>
  <c r="CR128" i="35"/>
  <c r="CV128" i="35" s="1"/>
  <c r="CQ128" i="35"/>
  <c r="CR60" i="35"/>
  <c r="CV60" i="35" s="1"/>
  <c r="CQ60" i="35"/>
  <c r="CR144" i="35"/>
  <c r="CV144" i="35" s="1"/>
  <c r="CQ144" i="35"/>
  <c r="CR126" i="35"/>
  <c r="CV126" i="35" s="1"/>
  <c r="CQ126" i="35"/>
  <c r="DI58" i="35"/>
  <c r="DQ58" i="35" s="1"/>
  <c r="DG58" i="35"/>
  <c r="DG110" i="35"/>
  <c r="DI110" i="35"/>
  <c r="DQ110" i="35" s="1"/>
  <c r="CR42" i="35"/>
  <c r="CV42" i="35" s="1"/>
  <c r="CQ42" i="35"/>
  <c r="DI124" i="35"/>
  <c r="DQ124" i="35" s="1"/>
  <c r="DG124" i="35"/>
  <c r="CQ173" i="35"/>
  <c r="CR173" i="35"/>
  <c r="CV173" i="35" s="1"/>
  <c r="DI12" i="35"/>
  <c r="DQ12" i="35" s="1"/>
  <c r="DG12" i="35"/>
  <c r="CR62" i="35"/>
  <c r="CV62" i="35" s="1"/>
  <c r="CQ62" i="35"/>
  <c r="CQ81" i="35"/>
  <c r="CR81" i="35"/>
  <c r="CV81" i="35" s="1"/>
  <c r="CR112" i="35"/>
  <c r="CV112" i="35" s="1"/>
  <c r="CQ112" i="35"/>
  <c r="CR78" i="35"/>
  <c r="CV78" i="35" s="1"/>
  <c r="CQ78" i="35"/>
  <c r="DI132" i="35"/>
  <c r="DQ132" i="35" s="1"/>
  <c r="DG132" i="35"/>
  <c r="DG192" i="35"/>
  <c r="DI192" i="35"/>
  <c r="DQ192" i="35" s="1"/>
  <c r="DI98" i="35"/>
  <c r="DQ98" i="35" s="1"/>
  <c r="DG98" i="35"/>
  <c r="CR46" i="35"/>
  <c r="CV46" i="35" s="1"/>
  <c r="CQ46" i="35"/>
  <c r="CQ26" i="35"/>
  <c r="CR26" i="35"/>
  <c r="CV26" i="35" s="1"/>
  <c r="CR157" i="35"/>
  <c r="CV157" i="35" s="1"/>
  <c r="CQ157" i="35"/>
  <c r="CR105" i="35"/>
  <c r="CV105" i="35" s="1"/>
  <c r="CQ105" i="35"/>
  <c r="CQ90" i="35"/>
  <c r="CR90" i="35"/>
  <c r="CV90" i="35" s="1"/>
  <c r="CR66" i="35"/>
  <c r="CV66" i="35" s="1"/>
  <c r="CQ66" i="35"/>
  <c r="CR74" i="35"/>
  <c r="CV74" i="35" s="1"/>
  <c r="CQ74" i="35"/>
  <c r="CR129" i="35"/>
  <c r="CV129" i="35" s="1"/>
  <c r="CQ129" i="35"/>
  <c r="DG187" i="35"/>
  <c r="DI187" i="35"/>
  <c r="DQ187" i="35" s="1"/>
  <c r="DI122" i="35"/>
  <c r="DQ122" i="35" s="1"/>
  <c r="DG122" i="35"/>
  <c r="CR139" i="35"/>
  <c r="CV139" i="35" s="1"/>
  <c r="CQ139" i="35"/>
  <c r="CQ108" i="35"/>
  <c r="CR108" i="35"/>
  <c r="CV108" i="35" s="1"/>
  <c r="CQ183" i="35"/>
  <c r="CR183" i="35"/>
  <c r="CV183" i="35" s="1"/>
  <c r="CR182" i="35"/>
  <c r="CV182" i="35" s="1"/>
  <c r="CQ182" i="35"/>
  <c r="DG79" i="35"/>
  <c r="DI79" i="35"/>
  <c r="DQ79" i="35" s="1"/>
  <c r="DI70" i="35"/>
  <c r="DQ70" i="35" s="1"/>
  <c r="DG70" i="35"/>
  <c r="DI133" i="35"/>
  <c r="DQ133" i="35" s="1"/>
  <c r="DG133" i="35"/>
  <c r="CR140" i="35"/>
  <c r="CV140" i="35" s="1"/>
  <c r="CQ140" i="35"/>
  <c r="CR160" i="35"/>
  <c r="CV160" i="35" s="1"/>
  <c r="CQ160" i="35"/>
  <c r="DI149" i="35"/>
  <c r="DQ149" i="35" s="1"/>
  <c r="DG149" i="35"/>
  <c r="DG95" i="35"/>
  <c r="DI95" i="35"/>
  <c r="DQ95" i="35" s="1"/>
  <c r="DG180" i="35"/>
  <c r="DI180" i="35"/>
  <c r="DQ180" i="35" s="1"/>
  <c r="DI99" i="35"/>
  <c r="DQ99" i="35" s="1"/>
  <c r="DG99" i="35"/>
  <c r="DG114" i="35"/>
  <c r="DI114" i="35"/>
  <c r="DQ114" i="35" s="1"/>
  <c r="DI35" i="35"/>
  <c r="DQ35" i="35" s="1"/>
  <c r="DG35" i="35"/>
  <c r="CR159" i="35"/>
  <c r="CV159" i="35" s="1"/>
  <c r="CQ159" i="35"/>
  <c r="DG86" i="35"/>
  <c r="DI86" i="35"/>
  <c r="DQ86" i="35" s="1"/>
  <c r="CR162" i="35"/>
  <c r="CV162" i="35" s="1"/>
  <c r="CQ162" i="35"/>
  <c r="DI88" i="35"/>
  <c r="DQ88" i="35" s="1"/>
  <c r="DG88" i="35"/>
  <c r="CR73" i="35"/>
  <c r="CV73" i="35" s="1"/>
  <c r="CQ73" i="35"/>
  <c r="DI139" i="35"/>
  <c r="DQ139" i="35" s="1"/>
  <c r="DG139" i="35"/>
  <c r="CR13" i="35"/>
  <c r="CV13" i="35" s="1"/>
  <c r="CQ13" i="35"/>
  <c r="DI146" i="35"/>
  <c r="DQ146" i="35" s="1"/>
  <c r="DG146" i="35"/>
  <c r="CR89" i="35"/>
  <c r="CV89" i="35" s="1"/>
  <c r="CQ89" i="35"/>
  <c r="CQ79" i="35"/>
  <c r="CR79" i="35"/>
  <c r="CV79" i="35" s="1"/>
  <c r="CR9" i="35"/>
  <c r="CV9" i="35" s="1"/>
  <c r="CQ9" i="35"/>
  <c r="CR70" i="35"/>
  <c r="CV70" i="35" s="1"/>
  <c r="CQ70" i="35"/>
  <c r="DI113" i="35"/>
  <c r="DQ113" i="35" s="1"/>
  <c r="DG113" i="35"/>
  <c r="CR133" i="35"/>
  <c r="CV133" i="35" s="1"/>
  <c r="CQ133" i="35"/>
  <c r="DG175" i="35"/>
  <c r="DI175" i="35"/>
  <c r="DQ175" i="35" s="1"/>
  <c r="CR24" i="35"/>
  <c r="CV24" i="35" s="1"/>
  <c r="CQ24" i="35"/>
  <c r="DG203" i="35"/>
  <c r="DI203" i="35"/>
  <c r="DQ203" i="35" s="1"/>
  <c r="DI200" i="35"/>
  <c r="DQ200" i="35" s="1"/>
  <c r="DG200" i="35"/>
  <c r="CR149" i="35"/>
  <c r="CV149" i="35" s="1"/>
  <c r="CQ149" i="35"/>
  <c r="CQ95" i="35"/>
  <c r="CR95" i="35"/>
  <c r="CV95" i="35" s="1"/>
  <c r="DI186" i="35"/>
  <c r="DQ186" i="35" s="1"/>
  <c r="DG186" i="35"/>
  <c r="CR35" i="35"/>
  <c r="CV35" i="35" s="1"/>
  <c r="CQ35" i="35"/>
  <c r="CR47" i="35"/>
  <c r="CV47" i="35" s="1"/>
  <c r="CQ47" i="35"/>
  <c r="DG159" i="35"/>
  <c r="DI159" i="35"/>
  <c r="DQ159" i="35" s="1"/>
  <c r="DG34" i="35"/>
  <c r="DI34" i="35"/>
  <c r="DQ34" i="35" s="1"/>
  <c r="CR86" i="35"/>
  <c r="CV86" i="35" s="1"/>
  <c r="CQ86" i="35"/>
  <c r="CQ14" i="35"/>
  <c r="CR14" i="35"/>
  <c r="CV14" i="35" s="1"/>
  <c r="DI162" i="35"/>
  <c r="DQ162" i="35" s="1"/>
  <c r="DG162" i="35"/>
  <c r="CQ22" i="35"/>
  <c r="CR22" i="35"/>
  <c r="CV22" i="35" s="1"/>
  <c r="CR177" i="35"/>
  <c r="CV177" i="35" s="1"/>
  <c r="CQ177" i="35"/>
  <c r="DI33" i="35"/>
  <c r="DQ33" i="35" s="1"/>
  <c r="DG33" i="35"/>
  <c r="DG181" i="35"/>
  <c r="DI181" i="35"/>
  <c r="DQ181" i="35" s="1"/>
  <c r="CQ163" i="35"/>
  <c r="CR163" i="35"/>
  <c r="CV163" i="35" s="1"/>
  <c r="DI85" i="35"/>
  <c r="DQ85" i="35" s="1"/>
  <c r="DG85" i="35"/>
  <c r="CR143" i="35"/>
  <c r="CV143" i="35" s="1"/>
  <c r="CQ143" i="35"/>
  <c r="DI185" i="35"/>
  <c r="DQ185" i="35" s="1"/>
  <c r="DG185" i="35"/>
  <c r="CR170" i="35"/>
  <c r="CV170" i="35" s="1"/>
  <c r="CQ170" i="35"/>
  <c r="DG17" i="35"/>
  <c r="DI17" i="35"/>
  <c r="DQ17" i="35" s="1"/>
  <c r="CR116" i="35"/>
  <c r="CV116" i="35" s="1"/>
  <c r="CQ116" i="35"/>
  <c r="DG71" i="35"/>
  <c r="DI71" i="35"/>
  <c r="DQ71" i="35" s="1"/>
  <c r="DG115" i="35"/>
  <c r="DI115" i="35"/>
  <c r="DQ115" i="35" s="1"/>
  <c r="CQ179" i="35"/>
  <c r="CR179" i="35"/>
  <c r="CV179" i="35" s="1"/>
  <c r="CR76" i="35"/>
  <c r="CV76" i="35" s="1"/>
  <c r="CQ76" i="35"/>
  <c r="BY59" i="29"/>
  <c r="BZ59" i="29" s="1"/>
  <c r="R58" i="19" s="1"/>
  <c r="X57" i="20" s="1"/>
  <c r="Z57" i="20" s="1"/>
  <c r="BY91" i="29"/>
  <c r="BZ91" i="29" s="1"/>
  <c r="R90" i="19" s="1"/>
  <c r="X89" i="20" s="1"/>
  <c r="Z89" i="20" s="1"/>
  <c r="BY88" i="29"/>
  <c r="BZ88" i="29" s="1"/>
  <c r="R87" i="19" s="1"/>
  <c r="X86" i="20" s="1"/>
  <c r="Z86" i="20" s="1"/>
  <c r="BY65" i="29"/>
  <c r="BZ65" i="29" s="1"/>
  <c r="R64" i="19" s="1"/>
  <c r="X63" i="20" s="1"/>
  <c r="Z63" i="20" s="1"/>
  <c r="BY174" i="29"/>
  <c r="BZ174" i="29" s="1"/>
  <c r="R173" i="19" s="1"/>
  <c r="X172" i="20" s="1"/>
  <c r="Z172" i="20" s="1"/>
  <c r="BY128" i="29"/>
  <c r="BZ128" i="29" s="1"/>
  <c r="R127" i="19" s="1"/>
  <c r="X126" i="20" s="1"/>
  <c r="Z126" i="20" s="1"/>
  <c r="BY135" i="29"/>
  <c r="BZ135" i="29" s="1"/>
  <c r="R134" i="19" s="1"/>
  <c r="X133" i="20" s="1"/>
  <c r="Z133" i="20" s="1"/>
  <c r="BY94" i="29"/>
  <c r="BZ94" i="29" s="1"/>
  <c r="R93" i="19" s="1"/>
  <c r="X92" i="20" s="1"/>
  <c r="Z92" i="20" s="1"/>
  <c r="BY116" i="29"/>
  <c r="BZ116" i="29" s="1"/>
  <c r="R115" i="19" s="1"/>
  <c r="X114" i="20" s="1"/>
  <c r="Z114" i="20" s="1"/>
  <c r="BY44" i="29"/>
  <c r="BZ44" i="29" s="1"/>
  <c r="R43" i="19" s="1"/>
  <c r="X42" i="20" s="1"/>
  <c r="Z42" i="20" s="1"/>
  <c r="BY43" i="29"/>
  <c r="BZ43" i="29" s="1"/>
  <c r="R42" i="19" s="1"/>
  <c r="X41" i="20" s="1"/>
  <c r="Z41" i="20" s="1"/>
  <c r="BY198" i="29"/>
  <c r="BZ198" i="29" s="1"/>
  <c r="R197" i="19" s="1"/>
  <c r="X196" i="20" s="1"/>
  <c r="Z196" i="20" s="1"/>
  <c r="BY10" i="29"/>
  <c r="BZ10" i="29" s="1"/>
  <c r="R9" i="19" s="1"/>
  <c r="X8" i="20" s="1"/>
  <c r="Z8" i="20" s="1"/>
  <c r="BY130" i="29"/>
  <c r="BZ130" i="29" s="1"/>
  <c r="R129" i="19" s="1"/>
  <c r="X128" i="20" s="1"/>
  <c r="Z128" i="20" s="1"/>
  <c r="BY178" i="29"/>
  <c r="BZ178" i="29" s="1"/>
  <c r="R177" i="19" s="1"/>
  <c r="X176" i="20" s="1"/>
  <c r="Z176" i="20" s="1"/>
  <c r="BY31" i="29"/>
  <c r="BZ31" i="29" s="1"/>
  <c r="R30" i="19" s="1"/>
  <c r="X29" i="20" s="1"/>
  <c r="Z29" i="20" s="1"/>
  <c r="BY182" i="29"/>
  <c r="BZ182" i="29" s="1"/>
  <c r="R181" i="19" s="1"/>
  <c r="X180" i="20" s="1"/>
  <c r="Z180" i="20" s="1"/>
  <c r="BY181" i="29"/>
  <c r="BZ181" i="29" s="1"/>
  <c r="R180" i="19" s="1"/>
  <c r="X179" i="20" s="1"/>
  <c r="Z179" i="20" s="1"/>
  <c r="BY47" i="29"/>
  <c r="BZ47" i="29" s="1"/>
  <c r="R46" i="19" s="1"/>
  <c r="X45" i="20" s="1"/>
  <c r="Z45" i="20" s="1"/>
  <c r="BY52" i="29"/>
  <c r="BZ52" i="29" s="1"/>
  <c r="R51" i="19" s="1"/>
  <c r="X50" i="20" s="1"/>
  <c r="Z50" i="20" s="1"/>
  <c r="BY123" i="29"/>
  <c r="BZ123" i="29" s="1"/>
  <c r="R122" i="19" s="1"/>
  <c r="X121" i="20" s="1"/>
  <c r="Z121" i="20" s="1"/>
  <c r="BY152" i="29"/>
  <c r="BZ152" i="29" s="1"/>
  <c r="R151" i="19" s="1"/>
  <c r="X150" i="20" s="1"/>
  <c r="Z150" i="20" s="1"/>
  <c r="BY167" i="29"/>
  <c r="BZ167" i="29" s="1"/>
  <c r="R166" i="19" s="1"/>
  <c r="X165" i="20" s="1"/>
  <c r="Z165" i="20" s="1"/>
  <c r="BY34" i="29"/>
  <c r="BZ34" i="29" s="1"/>
  <c r="R33" i="19" s="1"/>
  <c r="X32" i="20" s="1"/>
  <c r="Z32" i="20" s="1"/>
  <c r="BY50" i="29"/>
  <c r="BZ50" i="29" s="1"/>
  <c r="R49" i="19" s="1"/>
  <c r="X48" i="20" s="1"/>
  <c r="Z48" i="20" s="1"/>
  <c r="BY27" i="29"/>
  <c r="BZ27" i="29" s="1"/>
  <c r="R26" i="19" s="1"/>
  <c r="X25" i="20" s="1"/>
  <c r="Z25" i="20" s="1"/>
  <c r="BY114" i="29"/>
  <c r="BZ114" i="29" s="1"/>
  <c r="R113" i="19" s="1"/>
  <c r="X112" i="20" s="1"/>
  <c r="Z112" i="20" s="1"/>
  <c r="BY67" i="29"/>
  <c r="BZ67" i="29" s="1"/>
  <c r="R66" i="19" s="1"/>
  <c r="X65" i="20" s="1"/>
  <c r="Z65" i="20" s="1"/>
  <c r="BY99" i="29"/>
  <c r="BZ99" i="29" s="1"/>
  <c r="R98" i="19" s="1"/>
  <c r="X97" i="20" s="1"/>
  <c r="Z97" i="20" s="1"/>
  <c r="BY30" i="29"/>
  <c r="BZ30" i="29" s="1"/>
  <c r="R29" i="19" s="1"/>
  <c r="X28" i="20" s="1"/>
  <c r="Z28" i="20" s="1"/>
  <c r="BY15" i="29"/>
  <c r="BZ15" i="29" s="1"/>
  <c r="R14" i="19" s="1"/>
  <c r="X13" i="20" s="1"/>
  <c r="Z13" i="20" s="1"/>
  <c r="BY138" i="29"/>
  <c r="BZ138" i="29" s="1"/>
  <c r="R137" i="19" s="1"/>
  <c r="X136" i="20" s="1"/>
  <c r="Z136" i="20" s="1"/>
  <c r="BY172" i="29"/>
  <c r="BZ172" i="29" s="1"/>
  <c r="R171" i="19" s="1"/>
  <c r="X170" i="20" s="1"/>
  <c r="Z170" i="20" s="1"/>
  <c r="BY184" i="29"/>
  <c r="BZ184" i="29" s="1"/>
  <c r="R183" i="19" s="1"/>
  <c r="X182" i="20" s="1"/>
  <c r="Z182" i="20" s="1"/>
  <c r="BY42" i="29"/>
  <c r="BZ42" i="29" s="1"/>
  <c r="R41" i="19" s="1"/>
  <c r="X40" i="20" s="1"/>
  <c r="Z40" i="20" s="1"/>
  <c r="BY33" i="29"/>
  <c r="BZ33" i="29" s="1"/>
  <c r="R32" i="19" s="1"/>
  <c r="X31" i="20" s="1"/>
  <c r="Z31" i="20" s="1"/>
  <c r="BY171" i="29"/>
  <c r="BZ171" i="29" s="1"/>
  <c r="R170" i="19" s="1"/>
  <c r="X169" i="20" s="1"/>
  <c r="Z169" i="20" s="1"/>
  <c r="BY187" i="29"/>
  <c r="BZ187" i="29" s="1"/>
  <c r="R186" i="19" s="1"/>
  <c r="X185" i="20" s="1"/>
  <c r="Z185" i="20" s="1"/>
  <c r="BY134" i="29"/>
  <c r="BZ134" i="29" s="1"/>
  <c r="R133" i="19" s="1"/>
  <c r="X132" i="20" s="1"/>
  <c r="Z132" i="20" s="1"/>
  <c r="BY54" i="29"/>
  <c r="BZ54" i="29" s="1"/>
  <c r="R53" i="19" s="1"/>
  <c r="X52" i="20" s="1"/>
  <c r="Z52" i="20" s="1"/>
  <c r="BY150" i="29"/>
  <c r="BZ150" i="29" s="1"/>
  <c r="R149" i="19" s="1"/>
  <c r="X148" i="20" s="1"/>
  <c r="Z148" i="20" s="1"/>
  <c r="BY90" i="29"/>
  <c r="BZ90" i="29" s="1"/>
  <c r="R89" i="19" s="1"/>
  <c r="X88" i="20" s="1"/>
  <c r="Z88" i="20" s="1"/>
  <c r="BY66" i="29"/>
  <c r="BZ66" i="29" s="1"/>
  <c r="R65" i="19" s="1"/>
  <c r="X64" i="20" s="1"/>
  <c r="Z64" i="20" s="1"/>
  <c r="BY83" i="29"/>
  <c r="BZ83" i="29" s="1"/>
  <c r="R82" i="19" s="1"/>
  <c r="X81" i="20" s="1"/>
  <c r="Z81" i="20" s="1"/>
  <c r="BY6" i="29"/>
  <c r="BZ6" i="29" s="1"/>
  <c r="R5" i="19" s="1"/>
  <c r="X4" i="20" s="1"/>
  <c r="Z4" i="20" s="1"/>
  <c r="BY74" i="29"/>
  <c r="BZ74" i="29" s="1"/>
  <c r="R73" i="19" s="1"/>
  <c r="X72" i="20" s="1"/>
  <c r="Z72" i="20" s="1"/>
  <c r="BY195" i="29"/>
  <c r="BZ195" i="29" s="1"/>
  <c r="R194" i="19" s="1"/>
  <c r="X193" i="20" s="1"/>
  <c r="Z193" i="20" s="1"/>
  <c r="BY127" i="29"/>
  <c r="BZ127" i="29" s="1"/>
  <c r="R126" i="19" s="1"/>
  <c r="X125" i="20" s="1"/>
  <c r="Z125" i="20" s="1"/>
  <c r="BY151" i="29"/>
  <c r="BZ151" i="29" s="1"/>
  <c r="R150" i="19" s="1"/>
  <c r="X149" i="20" s="1"/>
  <c r="Z149" i="20" s="1"/>
  <c r="BY22" i="29"/>
  <c r="BZ22" i="29" s="1"/>
  <c r="R21" i="19" s="1"/>
  <c r="X20" i="20" s="1"/>
  <c r="Z20" i="20" s="1"/>
  <c r="BY136" i="29"/>
  <c r="BZ136" i="29" s="1"/>
  <c r="R135" i="19" s="1"/>
  <c r="X134" i="20" s="1"/>
  <c r="Z134" i="20" s="1"/>
  <c r="BY62" i="29"/>
  <c r="BZ62" i="29" s="1"/>
  <c r="R61" i="19" s="1"/>
  <c r="X60" i="20" s="1"/>
  <c r="Z60" i="20" s="1"/>
  <c r="BY168" i="29"/>
  <c r="BZ168" i="29" s="1"/>
  <c r="R167" i="19" s="1"/>
  <c r="X166" i="20" s="1"/>
  <c r="Z166" i="20" s="1"/>
  <c r="BY64" i="29"/>
  <c r="BZ64" i="29" s="1"/>
  <c r="R63" i="19" s="1"/>
  <c r="X62" i="20" s="1"/>
  <c r="Z62" i="20" s="1"/>
  <c r="BY80" i="29"/>
  <c r="BZ80" i="29" s="1"/>
  <c r="R79" i="19" s="1"/>
  <c r="X78" i="20" s="1"/>
  <c r="Z78" i="20" s="1"/>
  <c r="BY78" i="29"/>
  <c r="BZ78" i="29" s="1"/>
  <c r="R77" i="19" s="1"/>
  <c r="X76" i="20" s="1"/>
  <c r="Z76" i="20" s="1"/>
  <c r="BY142" i="29"/>
  <c r="BZ142" i="29" s="1"/>
  <c r="R141" i="19" s="1"/>
  <c r="X140" i="20" s="1"/>
  <c r="Z140" i="20" s="1"/>
  <c r="BY14" i="29"/>
  <c r="BZ14" i="29" s="1"/>
  <c r="R13" i="19" s="1"/>
  <c r="X12" i="20" s="1"/>
  <c r="Z12" i="20" s="1"/>
  <c r="BY36" i="29"/>
  <c r="BZ36" i="29" s="1"/>
  <c r="R35" i="19" s="1"/>
  <c r="X34" i="20" s="1"/>
  <c r="Z34" i="20" s="1"/>
  <c r="BY107" i="29"/>
  <c r="BZ107" i="29" s="1"/>
  <c r="R106" i="19" s="1"/>
  <c r="X105" i="20" s="1"/>
  <c r="Z105" i="20" s="1"/>
  <c r="BY70" i="29"/>
  <c r="BZ70" i="29" s="1"/>
  <c r="R69" i="19" s="1"/>
  <c r="X68" i="20" s="1"/>
  <c r="Z68" i="20" s="1"/>
  <c r="BY159" i="29"/>
  <c r="BZ159" i="29" s="1"/>
  <c r="R158" i="19" s="1"/>
  <c r="X157" i="20" s="1"/>
  <c r="Z157" i="20" s="1"/>
  <c r="BY118" i="29"/>
  <c r="BZ118" i="29" s="1"/>
  <c r="R117" i="19" s="1"/>
  <c r="X116" i="20" s="1"/>
  <c r="Z116" i="20" s="1"/>
  <c r="BY101" i="29"/>
  <c r="BZ101" i="29" s="1"/>
  <c r="R100" i="19" s="1"/>
  <c r="X99" i="20" s="1"/>
  <c r="Z99" i="20" s="1"/>
  <c r="BY51" i="29"/>
  <c r="BZ51" i="29" s="1"/>
  <c r="R50" i="19" s="1"/>
  <c r="X49" i="20" s="1"/>
  <c r="Z49" i="20" s="1"/>
  <c r="BY203" i="29"/>
  <c r="BZ203" i="29" s="1"/>
  <c r="R202" i="19" s="1"/>
  <c r="X201" i="20" s="1"/>
  <c r="Z201" i="20" s="1"/>
  <c r="BY60" i="29"/>
  <c r="BZ60" i="29" s="1"/>
  <c r="R59" i="19" s="1"/>
  <c r="X58" i="20" s="1"/>
  <c r="Z58" i="20" s="1"/>
  <c r="BY161" i="29"/>
  <c r="BZ161" i="29" s="1"/>
  <c r="R160" i="19" s="1"/>
  <c r="X159" i="20" s="1"/>
  <c r="Z159" i="20" s="1"/>
  <c r="CP94" i="29"/>
  <c r="CN94" i="29"/>
  <c r="CO94" i="29" s="1"/>
  <c r="BY29" i="29"/>
  <c r="BZ29" i="29" s="1"/>
  <c r="R28" i="19" s="1"/>
  <c r="X27" i="20" s="1"/>
  <c r="Z27" i="20" s="1"/>
  <c r="BY197" i="29"/>
  <c r="BZ197" i="29" s="1"/>
  <c r="R196" i="19" s="1"/>
  <c r="X195" i="20" s="1"/>
  <c r="Z195" i="20" s="1"/>
  <c r="BY49" i="29"/>
  <c r="BZ49" i="29" s="1"/>
  <c r="R48" i="19" s="1"/>
  <c r="X47" i="20" s="1"/>
  <c r="Z47" i="20" s="1"/>
  <c r="BY162" i="29"/>
  <c r="BZ162" i="29" s="1"/>
  <c r="R161" i="19" s="1"/>
  <c r="X160" i="20" s="1"/>
  <c r="Z160" i="20" s="1"/>
  <c r="CP116" i="29"/>
  <c r="CN116" i="29"/>
  <c r="CO116" i="29" s="1"/>
  <c r="BY103" i="29"/>
  <c r="BZ103" i="29" s="1"/>
  <c r="R102" i="19" s="1"/>
  <c r="X101" i="20" s="1"/>
  <c r="Z101" i="20" s="1"/>
  <c r="DJ122" i="29"/>
  <c r="DK122" i="29" s="1"/>
  <c r="DS122" i="29" s="1"/>
  <c r="DB122" i="29"/>
  <c r="DD122" i="29"/>
  <c r="DH122" i="29"/>
  <c r="DF122" i="29"/>
  <c r="DB29" i="29"/>
  <c r="DD29" i="29"/>
  <c r="DH29" i="29"/>
  <c r="DF29" i="29"/>
  <c r="DJ29" i="29"/>
  <c r="DK29" i="29" s="1"/>
  <c r="DS29" i="29" s="1"/>
  <c r="DH75" i="29"/>
  <c r="DF75" i="29"/>
  <c r="DJ75" i="29"/>
  <c r="DK75" i="29" s="1"/>
  <c r="DS75" i="29" s="1"/>
  <c r="DB75" i="29"/>
  <c r="DD75" i="29"/>
  <c r="DJ42" i="29"/>
  <c r="DK42" i="29" s="1"/>
  <c r="DS42" i="29" s="1"/>
  <c r="DB42" i="29"/>
  <c r="DD42" i="29"/>
  <c r="DH42" i="29"/>
  <c r="DF42" i="29"/>
  <c r="CP201" i="29"/>
  <c r="CN201" i="29"/>
  <c r="CO201" i="29" s="1"/>
  <c r="CP33" i="29"/>
  <c r="CN33" i="29"/>
  <c r="CO33" i="29" s="1"/>
  <c r="CN105" i="29"/>
  <c r="CO105" i="29" s="1"/>
  <c r="CP105" i="29"/>
  <c r="CP187" i="29"/>
  <c r="CN187" i="29"/>
  <c r="CO187" i="29" s="1"/>
  <c r="CP34" i="29"/>
  <c r="CN34" i="29"/>
  <c r="CO34" i="29" s="1"/>
  <c r="CP161" i="29"/>
  <c r="CN161" i="29"/>
  <c r="CO161" i="29" s="1"/>
  <c r="DB117" i="29"/>
  <c r="DD117" i="29"/>
  <c r="DH117" i="29"/>
  <c r="DF117" i="29"/>
  <c r="DJ117" i="29"/>
  <c r="DK117" i="29" s="1"/>
  <c r="DS117" i="29" s="1"/>
  <c r="CP31" i="29"/>
  <c r="CN31" i="29"/>
  <c r="CO31" i="29" s="1"/>
  <c r="BY81" i="29"/>
  <c r="BZ81" i="29" s="1"/>
  <c r="R80" i="19" s="1"/>
  <c r="X79" i="20" s="1"/>
  <c r="Z79" i="20" s="1"/>
  <c r="BY9" i="29"/>
  <c r="BZ9" i="29" s="1"/>
  <c r="R8" i="19" s="1"/>
  <c r="X7" i="20" s="1"/>
  <c r="Z7" i="20" s="1"/>
  <c r="DJ153" i="29"/>
  <c r="DK153" i="29" s="1"/>
  <c r="DS153" i="29" s="1"/>
  <c r="DB153" i="29"/>
  <c r="DD153" i="29"/>
  <c r="DH153" i="29"/>
  <c r="DF153" i="29"/>
  <c r="CN159" i="29"/>
  <c r="CO159" i="29" s="1"/>
  <c r="CP159" i="29"/>
  <c r="DB13" i="29"/>
  <c r="DD13" i="29"/>
  <c r="DH13" i="29"/>
  <c r="DF13" i="29"/>
  <c r="DJ13" i="29"/>
  <c r="DK13" i="29" s="1"/>
  <c r="DS13" i="29" s="1"/>
  <c r="CN5" i="29"/>
  <c r="CO5" i="29" s="1"/>
  <c r="CP5" i="29"/>
  <c r="DH124" i="29"/>
  <c r="DF124" i="29"/>
  <c r="DJ124" i="29"/>
  <c r="DK124" i="29" s="1"/>
  <c r="DS124" i="29" s="1"/>
  <c r="DB124" i="29"/>
  <c r="DD124" i="29"/>
  <c r="CP9" i="29"/>
  <c r="CN9" i="29"/>
  <c r="CO9" i="29" s="1"/>
  <c r="CP56" i="29"/>
  <c r="CN56" i="29"/>
  <c r="CO56" i="29" s="1"/>
  <c r="CP37" i="29"/>
  <c r="CN37" i="29"/>
  <c r="CO37" i="29" s="1"/>
  <c r="BY89" i="29"/>
  <c r="BZ89" i="29" s="1"/>
  <c r="R88" i="19" s="1"/>
  <c r="X87" i="20" s="1"/>
  <c r="Z87" i="20" s="1"/>
  <c r="CP87" i="29"/>
  <c r="CN87" i="29"/>
  <c r="CO87" i="29" s="1"/>
  <c r="BY61" i="29"/>
  <c r="BZ61" i="29" s="1"/>
  <c r="R60" i="19" s="1"/>
  <c r="X59" i="20" s="1"/>
  <c r="Z59" i="20" s="1"/>
  <c r="CN190" i="29"/>
  <c r="CO190" i="29" s="1"/>
  <c r="CP190" i="29"/>
  <c r="BY95" i="29"/>
  <c r="BZ95" i="29" s="1"/>
  <c r="R94" i="19" s="1"/>
  <c r="X93" i="20" s="1"/>
  <c r="Z93" i="20" s="1"/>
  <c r="BY185" i="29"/>
  <c r="BZ185" i="29" s="1"/>
  <c r="R184" i="19" s="1"/>
  <c r="X183" i="20" s="1"/>
  <c r="Z183" i="20" s="1"/>
  <c r="CP114" i="29"/>
  <c r="CN114" i="29"/>
  <c r="CO114" i="29" s="1"/>
  <c r="BY113" i="29"/>
  <c r="BZ113" i="29" s="1"/>
  <c r="R112" i="19" s="1"/>
  <c r="X111" i="20" s="1"/>
  <c r="Z111" i="20" s="1"/>
  <c r="CP151" i="29"/>
  <c r="CN151" i="29"/>
  <c r="CO151" i="29" s="1"/>
  <c r="CN40" i="29"/>
  <c r="CO40" i="29" s="1"/>
  <c r="CP40" i="29"/>
  <c r="CP86" i="29"/>
  <c r="CN86" i="29"/>
  <c r="CO86" i="29" s="1"/>
  <c r="CP183" i="29"/>
  <c r="CN183" i="29"/>
  <c r="CO183" i="29" s="1"/>
  <c r="DD4" i="29"/>
  <c r="DH4" i="29"/>
  <c r="DB4" i="29"/>
  <c r="DJ4" i="29"/>
  <c r="DK4" i="29" s="1"/>
  <c r="DS4" i="29" s="1"/>
  <c r="DF4" i="29"/>
  <c r="CP45" i="29"/>
  <c r="CN45" i="29"/>
  <c r="CO45" i="29" s="1"/>
  <c r="DH49" i="29"/>
  <c r="DF49" i="29"/>
  <c r="DJ49" i="29"/>
  <c r="DK49" i="29" s="1"/>
  <c r="DS49" i="29" s="1"/>
  <c r="DB49" i="29"/>
  <c r="DD49" i="29"/>
  <c r="DD155" i="29"/>
  <c r="DH155" i="29"/>
  <c r="DF155" i="29"/>
  <c r="DJ155" i="29"/>
  <c r="DK155" i="29" s="1"/>
  <c r="DS155" i="29" s="1"/>
  <c r="DB155" i="29"/>
  <c r="CP145" i="29"/>
  <c r="CN145" i="29"/>
  <c r="CO145" i="29" s="1"/>
  <c r="CN171" i="29"/>
  <c r="CO171" i="29" s="1"/>
  <c r="CP171" i="29"/>
  <c r="BY153" i="29"/>
  <c r="BZ153" i="29" s="1"/>
  <c r="R152" i="19" s="1"/>
  <c r="X151" i="20" s="1"/>
  <c r="Z151" i="20" s="1"/>
  <c r="BY102" i="29"/>
  <c r="BZ102" i="29" s="1"/>
  <c r="R101" i="19" s="1"/>
  <c r="X100" i="20" s="1"/>
  <c r="Z100" i="20" s="1"/>
  <c r="CN15" i="29"/>
  <c r="CO15" i="29" s="1"/>
  <c r="CP15" i="29"/>
  <c r="DJ138" i="29"/>
  <c r="DK138" i="29" s="1"/>
  <c r="DS138" i="29" s="1"/>
  <c r="DB138" i="29"/>
  <c r="DD138" i="29"/>
  <c r="DH138" i="29"/>
  <c r="DF138" i="29"/>
  <c r="BY13" i="29"/>
  <c r="BZ13" i="29" s="1"/>
  <c r="R12" i="19" s="1"/>
  <c r="X11" i="20" s="1"/>
  <c r="Z11" i="20" s="1"/>
  <c r="BY5" i="29"/>
  <c r="BZ5" i="29" s="1"/>
  <c r="R4" i="19" s="1"/>
  <c r="X3" i="20" s="1"/>
  <c r="Z3" i="20" s="1"/>
  <c r="DJ57" i="29"/>
  <c r="DK57" i="29" s="1"/>
  <c r="DS57" i="29" s="1"/>
  <c r="DB57" i="29"/>
  <c r="DD57" i="29"/>
  <c r="DH57" i="29"/>
  <c r="DF57" i="29"/>
  <c r="BY124" i="29"/>
  <c r="BZ124" i="29" s="1"/>
  <c r="R123" i="19" s="1"/>
  <c r="X122" i="20" s="1"/>
  <c r="Z122" i="20" s="1"/>
  <c r="BY97" i="29"/>
  <c r="BZ97" i="29" s="1"/>
  <c r="R96" i="19" s="1"/>
  <c r="X95" i="20" s="1"/>
  <c r="Z95" i="20" s="1"/>
  <c r="BY133" i="29"/>
  <c r="BZ133" i="29" s="1"/>
  <c r="R132" i="19" s="1"/>
  <c r="X131" i="20" s="1"/>
  <c r="Z131" i="20" s="1"/>
  <c r="BY37" i="29"/>
  <c r="BZ37" i="29" s="1"/>
  <c r="R36" i="19" s="1"/>
  <c r="X35" i="20" s="1"/>
  <c r="Z35" i="20" s="1"/>
  <c r="CP53" i="29"/>
  <c r="CN53" i="29"/>
  <c r="CO53" i="29" s="1"/>
  <c r="CP70" i="29"/>
  <c r="CN70" i="29"/>
  <c r="CO70" i="29" s="1"/>
  <c r="BY137" i="29"/>
  <c r="BZ137" i="29" s="1"/>
  <c r="R136" i="19" s="1"/>
  <c r="X135" i="20" s="1"/>
  <c r="Z135" i="20" s="1"/>
  <c r="CP66" i="29"/>
  <c r="CN66" i="29"/>
  <c r="CO66" i="29" s="1"/>
  <c r="CP30" i="29"/>
  <c r="CN30" i="29"/>
  <c r="CO30" i="29" s="1"/>
  <c r="DD200" i="29"/>
  <c r="DH200" i="29"/>
  <c r="DF200" i="29"/>
  <c r="DJ200" i="29"/>
  <c r="DK200" i="29" s="1"/>
  <c r="DS200" i="29" s="1"/>
  <c r="DB200" i="29"/>
  <c r="CN81" i="29"/>
  <c r="CO81" i="29" s="1"/>
  <c r="CP81" i="29"/>
  <c r="DJ68" i="29"/>
  <c r="DK68" i="29" s="1"/>
  <c r="DS68" i="29" s="1"/>
  <c r="DB68" i="29"/>
  <c r="DD68" i="29"/>
  <c r="DH68" i="29"/>
  <c r="DF68" i="29"/>
  <c r="DD74" i="29"/>
  <c r="DH74" i="29"/>
  <c r="DF74" i="29"/>
  <c r="DJ74" i="29"/>
  <c r="DK74" i="29" s="1"/>
  <c r="DS74" i="29" s="1"/>
  <c r="DB74" i="29"/>
  <c r="CP54" i="29"/>
  <c r="CN54" i="29"/>
  <c r="CO54" i="29" s="1"/>
  <c r="CP148" i="29"/>
  <c r="CN148" i="29"/>
  <c r="CO148" i="29" s="1"/>
  <c r="BY77" i="29"/>
  <c r="BZ77" i="29" s="1"/>
  <c r="R76" i="19" s="1"/>
  <c r="X75" i="20" s="1"/>
  <c r="Z75" i="20" s="1"/>
  <c r="CP150" i="29"/>
  <c r="CN150" i="29"/>
  <c r="CO150" i="29" s="1"/>
  <c r="CP191" i="29"/>
  <c r="CN191" i="29"/>
  <c r="CO191" i="29" s="1"/>
  <c r="CP59" i="29"/>
  <c r="CN59" i="29"/>
  <c r="CO59" i="29" s="1"/>
  <c r="BY7" i="29"/>
  <c r="BZ7" i="29" s="1"/>
  <c r="R6" i="19" s="1"/>
  <c r="X5" i="20" s="1"/>
  <c r="Z5" i="20" s="1"/>
  <c r="CN69" i="29"/>
  <c r="CO69" i="29" s="1"/>
  <c r="CP69" i="29"/>
  <c r="CP77" i="29"/>
  <c r="CN77" i="29"/>
  <c r="CO77" i="29" s="1"/>
  <c r="CN164" i="29"/>
  <c r="CO164" i="29" s="1"/>
  <c r="CP164" i="29"/>
  <c r="BY141" i="29"/>
  <c r="BZ141" i="29" s="1"/>
  <c r="R140" i="19" s="1"/>
  <c r="X139" i="20" s="1"/>
  <c r="Z139" i="20" s="1"/>
  <c r="CP64" i="29"/>
  <c r="CN64" i="29"/>
  <c r="CO64" i="29" s="1"/>
  <c r="DJ167" i="29"/>
  <c r="DK167" i="29" s="1"/>
  <c r="DS167" i="29" s="1"/>
  <c r="DD167" i="29"/>
  <c r="DF167" i="29"/>
  <c r="DH167" i="29"/>
  <c r="DB167" i="29"/>
  <c r="DD142" i="29"/>
  <c r="DH142" i="29"/>
  <c r="DF142" i="29"/>
  <c r="DJ142" i="29"/>
  <c r="DK142" i="29" s="1"/>
  <c r="DS142" i="29" s="1"/>
  <c r="DB142" i="29"/>
  <c r="CP100" i="29"/>
  <c r="CN100" i="29"/>
  <c r="CO100" i="29" s="1"/>
  <c r="BY53" i="29"/>
  <c r="BZ53" i="29" s="1"/>
  <c r="R52" i="19" s="1"/>
  <c r="X51" i="20" s="1"/>
  <c r="Z51" i="20" s="1"/>
  <c r="CN79" i="29"/>
  <c r="CO79" i="29" s="1"/>
  <c r="CP79" i="29"/>
  <c r="CP137" i="29"/>
  <c r="CN137" i="29"/>
  <c r="CO137" i="29" s="1"/>
  <c r="BY19" i="29"/>
  <c r="BZ19" i="29" s="1"/>
  <c r="R18" i="19" s="1"/>
  <c r="X17" i="20" s="1"/>
  <c r="Z17" i="20" s="1"/>
  <c r="BY71" i="29"/>
  <c r="BZ71" i="29" s="1"/>
  <c r="R70" i="19" s="1"/>
  <c r="X69" i="20" s="1"/>
  <c r="Z69" i="20" s="1"/>
  <c r="BY38" i="29"/>
  <c r="BZ38" i="29" s="1"/>
  <c r="R37" i="19" s="1"/>
  <c r="X36" i="20" s="1"/>
  <c r="Z36" i="20" s="1"/>
  <c r="CP90" i="29"/>
  <c r="CN90" i="29"/>
  <c r="CO90" i="29" s="1"/>
  <c r="CP39" i="29"/>
  <c r="CN39" i="29"/>
  <c r="CO39" i="29" s="1"/>
  <c r="BY117" i="29"/>
  <c r="BZ117" i="29" s="1"/>
  <c r="R116" i="19" s="1"/>
  <c r="X115" i="20" s="1"/>
  <c r="Z115" i="20" s="1"/>
  <c r="DJ180" i="29"/>
  <c r="DK180" i="29" s="1"/>
  <c r="DS180" i="29" s="1"/>
  <c r="DB180" i="29"/>
  <c r="DD180" i="29"/>
  <c r="DH180" i="29"/>
  <c r="DF180" i="29"/>
  <c r="DB67" i="29"/>
  <c r="DD67" i="29"/>
  <c r="DH67" i="29"/>
  <c r="DF67" i="29"/>
  <c r="DJ67" i="29"/>
  <c r="DK67" i="29" s="1"/>
  <c r="DS67" i="29" s="1"/>
  <c r="CN84" i="29"/>
  <c r="CO84" i="29" s="1"/>
  <c r="CP84" i="29"/>
  <c r="BY57" i="29"/>
  <c r="BZ57" i="29" s="1"/>
  <c r="R56" i="19" s="1"/>
  <c r="X55" i="20" s="1"/>
  <c r="Z55" i="20" s="1"/>
  <c r="CN166" i="29"/>
  <c r="CO166" i="29" s="1"/>
  <c r="CP166" i="29"/>
  <c r="CP112" i="29"/>
  <c r="CN112" i="29"/>
  <c r="CO112" i="29" s="1"/>
  <c r="CP202" i="29"/>
  <c r="CN202" i="29"/>
  <c r="CO202" i="29" s="1"/>
  <c r="BY4" i="29"/>
  <c r="BZ4" i="29" s="1"/>
  <c r="R3" i="19" s="1"/>
  <c r="X2" i="20" s="1"/>
  <c r="BY201" i="29"/>
  <c r="BZ201" i="29" s="1"/>
  <c r="R200" i="19" s="1"/>
  <c r="X199" i="20" s="1"/>
  <c r="Z199" i="20" s="1"/>
  <c r="CP129" i="29"/>
  <c r="CN129" i="29"/>
  <c r="CO129" i="29" s="1"/>
  <c r="BY163" i="29"/>
  <c r="BZ163" i="29" s="1"/>
  <c r="R162" i="19" s="1"/>
  <c r="X161" i="20" s="1"/>
  <c r="Z161" i="20" s="1"/>
  <c r="DB182" i="29"/>
  <c r="DD182" i="29"/>
  <c r="DH182" i="29"/>
  <c r="DF182" i="29"/>
  <c r="DJ182" i="29"/>
  <c r="DK182" i="29" s="1"/>
  <c r="DS182" i="29" s="1"/>
  <c r="CP22" i="29"/>
  <c r="CN22" i="29"/>
  <c r="CO22" i="29" s="1"/>
  <c r="CP197" i="29"/>
  <c r="CN197" i="29"/>
  <c r="CO197" i="29" s="1"/>
  <c r="CP136" i="29"/>
  <c r="CN136" i="29"/>
  <c r="CO136" i="29" s="1"/>
  <c r="CN91" i="29"/>
  <c r="CO91" i="29" s="1"/>
  <c r="CP91" i="29"/>
  <c r="CP62" i="29"/>
  <c r="CN62" i="29"/>
  <c r="CO62" i="29" s="1"/>
  <c r="CP121" i="29"/>
  <c r="CN121" i="29"/>
  <c r="CO121" i="29" s="1"/>
  <c r="CN63" i="29"/>
  <c r="CO63" i="29" s="1"/>
  <c r="CP63" i="29"/>
  <c r="CP140" i="29"/>
  <c r="CN140" i="29"/>
  <c r="CO140" i="29" s="1"/>
  <c r="CP115" i="29"/>
  <c r="CN115" i="29"/>
  <c r="CO115" i="29" s="1"/>
  <c r="CP152" i="29"/>
  <c r="CN152" i="29"/>
  <c r="CO152" i="29" s="1"/>
  <c r="DB82" i="29"/>
  <c r="DD82" i="29"/>
  <c r="DH82" i="29"/>
  <c r="DF82" i="29"/>
  <c r="DJ82" i="29"/>
  <c r="DK82" i="29" s="1"/>
  <c r="DS82" i="29" s="1"/>
  <c r="CP135" i="29"/>
  <c r="CN135" i="29"/>
  <c r="CO135" i="29" s="1"/>
  <c r="CP103" i="29"/>
  <c r="CN103" i="29"/>
  <c r="CO103" i="29" s="1"/>
  <c r="BY110" i="29"/>
  <c r="BZ110" i="29" s="1"/>
  <c r="R109" i="19" s="1"/>
  <c r="X108" i="20" s="1"/>
  <c r="Z108" i="20" s="1"/>
  <c r="DD73" i="29"/>
  <c r="DH73" i="29"/>
  <c r="DF73" i="29"/>
  <c r="DJ73" i="29"/>
  <c r="DK73" i="29" s="1"/>
  <c r="DS73" i="29" s="1"/>
  <c r="DB73" i="29"/>
  <c r="BY165" i="29"/>
  <c r="BZ165" i="29" s="1"/>
  <c r="R164" i="19" s="1"/>
  <c r="X163" i="20" s="1"/>
  <c r="Z163" i="20" s="1"/>
  <c r="BY147" i="29"/>
  <c r="BZ147" i="29" s="1"/>
  <c r="R146" i="19" s="1"/>
  <c r="X145" i="20" s="1"/>
  <c r="Z145" i="20" s="1"/>
  <c r="BY23" i="29"/>
  <c r="BZ23" i="29" s="1"/>
  <c r="R22" i="19" s="1"/>
  <c r="X21" i="20" s="1"/>
  <c r="Z21" i="20" s="1"/>
  <c r="CP127" i="29"/>
  <c r="CN127" i="29"/>
  <c r="CO127" i="29" s="1"/>
  <c r="BY73" i="29"/>
  <c r="BZ73" i="29" s="1"/>
  <c r="R72" i="19" s="1"/>
  <c r="X71" i="20" s="1"/>
  <c r="Z71" i="20" s="1"/>
  <c r="CP198" i="29"/>
  <c r="CN198" i="29"/>
  <c r="CO198" i="29" s="1"/>
  <c r="DB46" i="29"/>
  <c r="DD46" i="29"/>
  <c r="DH46" i="29"/>
  <c r="DF46" i="29"/>
  <c r="DJ46" i="29"/>
  <c r="DK46" i="29" s="1"/>
  <c r="DS46" i="29" s="1"/>
  <c r="CP158" i="29"/>
  <c r="CN158" i="29"/>
  <c r="CO158" i="29" s="1"/>
  <c r="DH169" i="29"/>
  <c r="DD169" i="29"/>
  <c r="DJ169" i="29"/>
  <c r="DK169" i="29" s="1"/>
  <c r="DS169" i="29" s="1"/>
  <c r="DB169" i="29"/>
  <c r="DF169" i="29"/>
  <c r="CP126" i="29"/>
  <c r="CN126" i="29"/>
  <c r="CO126" i="29" s="1"/>
  <c r="DJ23" i="29"/>
  <c r="DK23" i="29" s="1"/>
  <c r="DS23" i="29" s="1"/>
  <c r="DB23" i="29"/>
  <c r="DD23" i="29"/>
  <c r="DH23" i="29"/>
  <c r="DF23" i="29"/>
  <c r="CP97" i="29"/>
  <c r="CN97" i="29"/>
  <c r="CO97" i="29" s="1"/>
  <c r="DD203" i="29"/>
  <c r="DH203" i="29"/>
  <c r="DF203" i="29"/>
  <c r="DJ203" i="29"/>
  <c r="DK203" i="29" s="1"/>
  <c r="DS203" i="29" s="1"/>
  <c r="DB203" i="29"/>
  <c r="CP10" i="29"/>
  <c r="CN10" i="29"/>
  <c r="CO10" i="29" s="1"/>
  <c r="DB94" i="29"/>
  <c r="DD94" i="29"/>
  <c r="DH94" i="29"/>
  <c r="DF94" i="29"/>
  <c r="DJ94" i="29"/>
  <c r="DK94" i="29" s="1"/>
  <c r="DS94" i="29" s="1"/>
  <c r="DJ116" i="29"/>
  <c r="DK116" i="29" s="1"/>
  <c r="DS116" i="29" s="1"/>
  <c r="DB116" i="29"/>
  <c r="DD116" i="29"/>
  <c r="DH116" i="29"/>
  <c r="DF116" i="29"/>
  <c r="CN122" i="29"/>
  <c r="CO122" i="29" s="1"/>
  <c r="CP122" i="29"/>
  <c r="CP29" i="29"/>
  <c r="CN29" i="29"/>
  <c r="CO29" i="29" s="1"/>
  <c r="CP75" i="29"/>
  <c r="CN75" i="29"/>
  <c r="CO75" i="29" s="1"/>
  <c r="CN42" i="29"/>
  <c r="CO42" i="29" s="1"/>
  <c r="CP42" i="29"/>
  <c r="DJ201" i="29"/>
  <c r="DK201" i="29" s="1"/>
  <c r="DS201" i="29" s="1"/>
  <c r="DF201" i="29"/>
  <c r="DB201" i="29"/>
  <c r="DH201" i="29"/>
  <c r="DD201" i="29"/>
  <c r="DH33" i="29"/>
  <c r="DF33" i="29"/>
  <c r="DJ33" i="29"/>
  <c r="DK33" i="29" s="1"/>
  <c r="DS33" i="29" s="1"/>
  <c r="DB33" i="29"/>
  <c r="DD33" i="29"/>
  <c r="DB105" i="29"/>
  <c r="DD105" i="29"/>
  <c r="DH105" i="29"/>
  <c r="DF105" i="29"/>
  <c r="DJ105" i="29"/>
  <c r="DK105" i="29" s="1"/>
  <c r="DS105" i="29" s="1"/>
  <c r="DH187" i="29"/>
  <c r="DF187" i="29"/>
  <c r="DJ187" i="29"/>
  <c r="DK187" i="29" s="1"/>
  <c r="DS187" i="29" s="1"/>
  <c r="DB187" i="29"/>
  <c r="DD187" i="29"/>
  <c r="DB34" i="29"/>
  <c r="DD34" i="29"/>
  <c r="DH34" i="29"/>
  <c r="DF34" i="29"/>
  <c r="DJ34" i="29"/>
  <c r="DK34" i="29" s="1"/>
  <c r="DS34" i="29" s="1"/>
  <c r="DH161" i="29"/>
  <c r="DF161" i="29"/>
  <c r="DJ161" i="29"/>
  <c r="DK161" i="29" s="1"/>
  <c r="DS161" i="29" s="1"/>
  <c r="DB161" i="29"/>
  <c r="DD161" i="29"/>
  <c r="CP117" i="29"/>
  <c r="CN117" i="29"/>
  <c r="CO117" i="29" s="1"/>
  <c r="DJ31" i="29"/>
  <c r="DK31" i="29" s="1"/>
  <c r="DS31" i="29" s="1"/>
  <c r="DB31" i="29"/>
  <c r="DD31" i="29"/>
  <c r="DH31" i="29"/>
  <c r="DF31" i="29"/>
  <c r="CN153" i="29"/>
  <c r="CO153" i="29" s="1"/>
  <c r="CP153" i="29"/>
  <c r="DB159" i="29"/>
  <c r="DD159" i="29"/>
  <c r="DH159" i="29"/>
  <c r="DF159" i="29"/>
  <c r="DJ159" i="29"/>
  <c r="DK159" i="29" s="1"/>
  <c r="DS159" i="29" s="1"/>
  <c r="CN13" i="29"/>
  <c r="CO13" i="29" s="1"/>
  <c r="CP13" i="29"/>
  <c r="DH5" i="29"/>
  <c r="DF5" i="29"/>
  <c r="DJ5" i="29"/>
  <c r="DK5" i="29" s="1"/>
  <c r="DS5" i="29" s="1"/>
  <c r="DB5" i="29"/>
  <c r="DD5" i="29"/>
  <c r="CP124" i="29"/>
  <c r="CN124" i="29"/>
  <c r="CO124" i="29" s="1"/>
  <c r="DJ9" i="29"/>
  <c r="DK9" i="29" s="1"/>
  <c r="DS9" i="29" s="1"/>
  <c r="DB9" i="29"/>
  <c r="DD9" i="29"/>
  <c r="DH9" i="29"/>
  <c r="DF9" i="29"/>
  <c r="DD56" i="29"/>
  <c r="DH56" i="29"/>
  <c r="DF56" i="29"/>
  <c r="DJ56" i="29"/>
  <c r="DK56" i="29" s="1"/>
  <c r="DS56" i="29" s="1"/>
  <c r="DB56" i="29"/>
  <c r="DJ37" i="29"/>
  <c r="DK37" i="29" s="1"/>
  <c r="DS37" i="29" s="1"/>
  <c r="DB37" i="29"/>
  <c r="DD37" i="29"/>
  <c r="DH37" i="29"/>
  <c r="DF37" i="29"/>
  <c r="DB87" i="29"/>
  <c r="DD87" i="29"/>
  <c r="DH87" i="29"/>
  <c r="DF87" i="29"/>
  <c r="DJ87" i="29"/>
  <c r="DK87" i="29" s="1"/>
  <c r="DS87" i="29" s="1"/>
  <c r="DB190" i="29"/>
  <c r="DD190" i="29"/>
  <c r="DH190" i="29"/>
  <c r="DF190" i="29"/>
  <c r="DJ190" i="29"/>
  <c r="DK190" i="29" s="1"/>
  <c r="DS190" i="29" s="1"/>
  <c r="DH114" i="29"/>
  <c r="DF114" i="29"/>
  <c r="DJ114" i="29"/>
  <c r="DK114" i="29" s="1"/>
  <c r="DS114" i="29" s="1"/>
  <c r="DB114" i="29"/>
  <c r="DD114" i="29"/>
  <c r="DB151" i="29"/>
  <c r="DD151" i="29"/>
  <c r="DH151" i="29"/>
  <c r="DF151" i="29"/>
  <c r="DJ151" i="29"/>
  <c r="DK151" i="29" s="1"/>
  <c r="DS151" i="29" s="1"/>
  <c r="DJ40" i="29"/>
  <c r="DK40" i="29" s="1"/>
  <c r="DS40" i="29" s="1"/>
  <c r="DB40" i="29"/>
  <c r="DD40" i="29"/>
  <c r="DH40" i="29"/>
  <c r="DF40" i="29"/>
  <c r="DB86" i="29"/>
  <c r="DD86" i="29"/>
  <c r="DH86" i="29"/>
  <c r="DF86" i="29"/>
  <c r="DJ86" i="29"/>
  <c r="DK86" i="29" s="1"/>
  <c r="DS86" i="29" s="1"/>
  <c r="DF183" i="29"/>
  <c r="DH183" i="29"/>
  <c r="DB183" i="29"/>
  <c r="DJ183" i="29"/>
  <c r="DK183" i="29" s="1"/>
  <c r="DS183" i="29" s="1"/>
  <c r="DD183" i="29"/>
  <c r="CP4" i="29"/>
  <c r="CN4" i="29"/>
  <c r="CO4" i="29" s="1"/>
  <c r="DB45" i="29"/>
  <c r="DD45" i="29"/>
  <c r="DH45" i="29"/>
  <c r="DF45" i="29"/>
  <c r="DJ45" i="29"/>
  <c r="DK45" i="29" s="1"/>
  <c r="DS45" i="29" s="1"/>
  <c r="CP49" i="29"/>
  <c r="CN49" i="29"/>
  <c r="CO49" i="29" s="1"/>
  <c r="CP155" i="29"/>
  <c r="CN155" i="29"/>
  <c r="CO155" i="29" s="1"/>
  <c r="DH145" i="29"/>
  <c r="DF145" i="29"/>
  <c r="DJ145" i="29"/>
  <c r="DK145" i="29" s="1"/>
  <c r="DS145" i="29" s="1"/>
  <c r="DB145" i="29"/>
  <c r="DD145" i="29"/>
  <c r="DJ171" i="29"/>
  <c r="DK171" i="29" s="1"/>
  <c r="DS171" i="29" s="1"/>
  <c r="DB171" i="29"/>
  <c r="DD171" i="29"/>
  <c r="DH171" i="29"/>
  <c r="DF171" i="29"/>
  <c r="DB15" i="29"/>
  <c r="DD15" i="29"/>
  <c r="DH15" i="29"/>
  <c r="DF15" i="29"/>
  <c r="DJ15" i="29"/>
  <c r="DK15" i="29" s="1"/>
  <c r="DS15" i="29" s="1"/>
  <c r="CN138" i="29"/>
  <c r="CO138" i="29" s="1"/>
  <c r="CP138" i="29"/>
  <c r="CN57" i="29"/>
  <c r="CO57" i="29" s="1"/>
  <c r="CP57" i="29"/>
  <c r="DJ53" i="29"/>
  <c r="DK53" i="29" s="1"/>
  <c r="DS53" i="29" s="1"/>
  <c r="DB53" i="29"/>
  <c r="DD53" i="29"/>
  <c r="DH53" i="29"/>
  <c r="DF53" i="29"/>
  <c r="DH70" i="29"/>
  <c r="DF70" i="29"/>
  <c r="DJ70" i="29"/>
  <c r="DK70" i="29" s="1"/>
  <c r="DS70" i="29" s="1"/>
  <c r="DB70" i="29"/>
  <c r="DD70" i="29"/>
  <c r="DD66" i="29"/>
  <c r="DH66" i="29"/>
  <c r="DF66" i="29"/>
  <c r="DJ66" i="29"/>
  <c r="DK66" i="29" s="1"/>
  <c r="DS66" i="29" s="1"/>
  <c r="DB66" i="29"/>
  <c r="DJ30" i="29"/>
  <c r="DK30" i="29" s="1"/>
  <c r="DS30" i="29" s="1"/>
  <c r="DB30" i="29"/>
  <c r="DD30" i="29"/>
  <c r="DH30" i="29"/>
  <c r="DF30" i="29"/>
  <c r="CP200" i="29"/>
  <c r="CN200" i="29"/>
  <c r="CO200" i="29" s="1"/>
  <c r="DJ81" i="29"/>
  <c r="DK81" i="29" s="1"/>
  <c r="DS81" i="29" s="1"/>
  <c r="DB81" i="29"/>
  <c r="DD81" i="29"/>
  <c r="DH81" i="29"/>
  <c r="DF81" i="29"/>
  <c r="CP68" i="29"/>
  <c r="CN68" i="29"/>
  <c r="CO68" i="29" s="1"/>
  <c r="CP74" i="29"/>
  <c r="CN74" i="29"/>
  <c r="CO74" i="29" s="1"/>
  <c r="DD54" i="29"/>
  <c r="DH54" i="29"/>
  <c r="DF54" i="29"/>
  <c r="DJ54" i="29"/>
  <c r="DK54" i="29" s="1"/>
  <c r="DS54" i="29" s="1"/>
  <c r="DB54" i="29"/>
  <c r="DJ148" i="29"/>
  <c r="DK148" i="29" s="1"/>
  <c r="DS148" i="29" s="1"/>
  <c r="DB148" i="29"/>
  <c r="DD148" i="29"/>
  <c r="DH148" i="29"/>
  <c r="DF148" i="29"/>
  <c r="DB150" i="29"/>
  <c r="DD150" i="29"/>
  <c r="DH150" i="29"/>
  <c r="DF150" i="29"/>
  <c r="DJ150" i="29"/>
  <c r="DK150" i="29" s="1"/>
  <c r="DS150" i="29" s="1"/>
  <c r="DF191" i="29"/>
  <c r="DH191" i="29"/>
  <c r="DB191" i="29"/>
  <c r="DJ191" i="29"/>
  <c r="DK191" i="29" s="1"/>
  <c r="DS191" i="29" s="1"/>
  <c r="DD191" i="29"/>
  <c r="DB59" i="29"/>
  <c r="DD59" i="29"/>
  <c r="DH59" i="29"/>
  <c r="DF59" i="29"/>
  <c r="DJ59" i="29"/>
  <c r="DK59" i="29" s="1"/>
  <c r="DS59" i="29" s="1"/>
  <c r="DJ69" i="29"/>
  <c r="DK69" i="29" s="1"/>
  <c r="DS69" i="29" s="1"/>
  <c r="DB69" i="29"/>
  <c r="DD69" i="29"/>
  <c r="DH69" i="29"/>
  <c r="DF69" i="29"/>
  <c r="DD77" i="29"/>
  <c r="DH77" i="29"/>
  <c r="DF77" i="29"/>
  <c r="DJ77" i="29"/>
  <c r="DK77" i="29" s="1"/>
  <c r="DS77" i="29" s="1"/>
  <c r="DB77" i="29"/>
  <c r="DH164" i="29"/>
  <c r="DF164" i="29"/>
  <c r="DJ164" i="29"/>
  <c r="DK164" i="29" s="1"/>
  <c r="DS164" i="29" s="1"/>
  <c r="DB164" i="29"/>
  <c r="DD164" i="29"/>
  <c r="DB64" i="29"/>
  <c r="DD64" i="29"/>
  <c r="DH64" i="29"/>
  <c r="DF64" i="29"/>
  <c r="DJ64" i="29"/>
  <c r="DK64" i="29" s="1"/>
  <c r="DS64" i="29" s="1"/>
  <c r="CN167" i="29"/>
  <c r="CO167" i="29" s="1"/>
  <c r="CP167" i="29"/>
  <c r="CP142" i="29"/>
  <c r="CN142" i="29"/>
  <c r="CO142" i="29" s="1"/>
  <c r="DJ100" i="29"/>
  <c r="DK100" i="29" s="1"/>
  <c r="DS100" i="29" s="1"/>
  <c r="DB100" i="29"/>
  <c r="DD100" i="29"/>
  <c r="DH100" i="29"/>
  <c r="DF100" i="29"/>
  <c r="DB79" i="29"/>
  <c r="DD79" i="29"/>
  <c r="DH79" i="29"/>
  <c r="DF79" i="29"/>
  <c r="DJ79" i="29"/>
  <c r="DK79" i="29" s="1"/>
  <c r="DS79" i="29" s="1"/>
  <c r="DJ137" i="29"/>
  <c r="DK137" i="29" s="1"/>
  <c r="DS137" i="29" s="1"/>
  <c r="DB137" i="29"/>
  <c r="DD137" i="29"/>
  <c r="DH137" i="29"/>
  <c r="DF137" i="29"/>
  <c r="DD90" i="29"/>
  <c r="DH90" i="29"/>
  <c r="DF90" i="29"/>
  <c r="DJ90" i="29"/>
  <c r="DK90" i="29" s="1"/>
  <c r="DS90" i="29" s="1"/>
  <c r="DB90" i="29"/>
  <c r="DB39" i="29"/>
  <c r="DD39" i="29"/>
  <c r="DH39" i="29"/>
  <c r="DF39" i="29"/>
  <c r="DJ39" i="29"/>
  <c r="DK39" i="29" s="1"/>
  <c r="DS39" i="29" s="1"/>
  <c r="CP180" i="29"/>
  <c r="CN180" i="29"/>
  <c r="CO180" i="29" s="1"/>
  <c r="CN67" i="29"/>
  <c r="CO67" i="29" s="1"/>
  <c r="CP67" i="29"/>
  <c r="DJ84" i="29"/>
  <c r="DK84" i="29" s="1"/>
  <c r="DS84" i="29" s="1"/>
  <c r="DB84" i="29"/>
  <c r="DD84" i="29"/>
  <c r="DH84" i="29"/>
  <c r="DF84" i="29"/>
  <c r="DH166" i="29"/>
  <c r="DF166" i="29"/>
  <c r="DJ166" i="29"/>
  <c r="DK166" i="29" s="1"/>
  <c r="DS166" i="29" s="1"/>
  <c r="DD166" i="29"/>
  <c r="DB166" i="29"/>
  <c r="DH112" i="29"/>
  <c r="DF112" i="29"/>
  <c r="DJ112" i="29"/>
  <c r="DK112" i="29" s="1"/>
  <c r="DS112" i="29" s="1"/>
  <c r="DB112" i="29"/>
  <c r="DD112" i="29"/>
  <c r="DJ202" i="29"/>
  <c r="DK202" i="29" s="1"/>
  <c r="DS202" i="29" s="1"/>
  <c r="DF202" i="29"/>
  <c r="DB202" i="29"/>
  <c r="DH202" i="29"/>
  <c r="DD202" i="29"/>
  <c r="DJ129" i="29"/>
  <c r="DK129" i="29" s="1"/>
  <c r="DS129" i="29" s="1"/>
  <c r="DB129" i="29"/>
  <c r="DD129" i="29"/>
  <c r="DH129" i="29"/>
  <c r="DF129" i="29"/>
  <c r="CP182" i="29"/>
  <c r="CN182" i="29"/>
  <c r="CO182" i="29" s="1"/>
  <c r="DD22" i="29"/>
  <c r="DH22" i="29"/>
  <c r="DF22" i="29"/>
  <c r="DJ22" i="29"/>
  <c r="DK22" i="29" s="1"/>
  <c r="DS22" i="29" s="1"/>
  <c r="DB22" i="29"/>
  <c r="DJ197" i="29"/>
  <c r="DK197" i="29" s="1"/>
  <c r="DS197" i="29" s="1"/>
  <c r="DB197" i="29"/>
  <c r="DD197" i="29"/>
  <c r="DH197" i="29"/>
  <c r="DF197" i="29"/>
  <c r="DJ136" i="29"/>
  <c r="DK136" i="29" s="1"/>
  <c r="DS136" i="29" s="1"/>
  <c r="DB136" i="29"/>
  <c r="DD136" i="29"/>
  <c r="DH136" i="29"/>
  <c r="DF136" i="29"/>
  <c r="DH91" i="29"/>
  <c r="DF91" i="29"/>
  <c r="DJ91" i="29"/>
  <c r="DK91" i="29" s="1"/>
  <c r="DS91" i="29" s="1"/>
  <c r="DB91" i="29"/>
  <c r="DD91" i="29"/>
  <c r="DB62" i="29"/>
  <c r="DD62" i="29"/>
  <c r="DH62" i="29"/>
  <c r="DF62" i="29"/>
  <c r="DJ62" i="29"/>
  <c r="DK62" i="29" s="1"/>
  <c r="DS62" i="29" s="1"/>
  <c r="DH121" i="29"/>
  <c r="DF121" i="29"/>
  <c r="DJ121" i="29"/>
  <c r="DK121" i="29" s="1"/>
  <c r="DS121" i="29" s="1"/>
  <c r="DB121" i="29"/>
  <c r="DD121" i="29"/>
  <c r="DB63" i="29"/>
  <c r="DD63" i="29"/>
  <c r="DH63" i="29"/>
  <c r="DF63" i="29"/>
  <c r="DJ63" i="29"/>
  <c r="DK63" i="29" s="1"/>
  <c r="DS63" i="29" s="1"/>
  <c r="DB140" i="29"/>
  <c r="DD140" i="29"/>
  <c r="DH140" i="29"/>
  <c r="DF140" i="29"/>
  <c r="DJ140" i="29"/>
  <c r="DK140" i="29" s="1"/>
  <c r="DS140" i="29" s="1"/>
  <c r="DH115" i="29"/>
  <c r="DF115" i="29"/>
  <c r="DJ115" i="29"/>
  <c r="DK115" i="29" s="1"/>
  <c r="DS115" i="29" s="1"/>
  <c r="DB115" i="29"/>
  <c r="DD115" i="29"/>
  <c r="DB152" i="29"/>
  <c r="DD152" i="29"/>
  <c r="DH152" i="29"/>
  <c r="DF152" i="29"/>
  <c r="DJ152" i="29"/>
  <c r="DK152" i="29" s="1"/>
  <c r="DS152" i="29" s="1"/>
  <c r="CP82" i="29"/>
  <c r="CN82" i="29"/>
  <c r="CO82" i="29" s="1"/>
  <c r="DH135" i="29"/>
  <c r="DF135" i="29"/>
  <c r="DJ135" i="29"/>
  <c r="DK135" i="29" s="1"/>
  <c r="DS135" i="29" s="1"/>
  <c r="DB135" i="29"/>
  <c r="DD135" i="29"/>
  <c r="DD103" i="29"/>
  <c r="DH103" i="29"/>
  <c r="DF103" i="29"/>
  <c r="DJ103" i="29"/>
  <c r="DK103" i="29" s="1"/>
  <c r="DS103" i="29" s="1"/>
  <c r="DB103" i="29"/>
  <c r="CP73" i="29"/>
  <c r="CN73" i="29"/>
  <c r="CO73" i="29" s="1"/>
  <c r="DJ127" i="29"/>
  <c r="DK127" i="29" s="1"/>
  <c r="DS127" i="29" s="1"/>
  <c r="DB127" i="29"/>
  <c r="DD127" i="29"/>
  <c r="DH127" i="29"/>
  <c r="DF127" i="29"/>
  <c r="DB198" i="29"/>
  <c r="DH198" i="29"/>
  <c r="DF198" i="29"/>
  <c r="DJ198" i="29"/>
  <c r="DK198" i="29" s="1"/>
  <c r="DS198" i="29" s="1"/>
  <c r="DD198" i="29"/>
  <c r="CN46" i="29"/>
  <c r="CO46" i="29" s="1"/>
  <c r="CP46" i="29"/>
  <c r="DB158" i="29"/>
  <c r="DD158" i="29"/>
  <c r="DH158" i="29"/>
  <c r="DF158" i="29"/>
  <c r="DJ158" i="29"/>
  <c r="DK158" i="29" s="1"/>
  <c r="DS158" i="29" s="1"/>
  <c r="CP169" i="29"/>
  <c r="CN169" i="29"/>
  <c r="CO169" i="29" s="1"/>
  <c r="DD126" i="29"/>
  <c r="DH126" i="29"/>
  <c r="DF126" i="29"/>
  <c r="DJ126" i="29"/>
  <c r="DK126" i="29" s="1"/>
  <c r="DS126" i="29" s="1"/>
  <c r="DB126" i="29"/>
  <c r="CP23" i="29"/>
  <c r="CN23" i="29"/>
  <c r="CO23" i="29" s="1"/>
  <c r="DD97" i="29"/>
  <c r="DH97" i="29"/>
  <c r="DF97" i="29"/>
  <c r="DJ97" i="29"/>
  <c r="DK97" i="29" s="1"/>
  <c r="DS97" i="29" s="1"/>
  <c r="DB97" i="29"/>
  <c r="CP203" i="29"/>
  <c r="CN203" i="29"/>
  <c r="CO203" i="29" s="1"/>
  <c r="DB10" i="29"/>
  <c r="DD10" i="29"/>
  <c r="DH10" i="29"/>
  <c r="DF10" i="29"/>
  <c r="DJ10" i="29"/>
  <c r="DK10" i="29" s="1"/>
  <c r="DS10" i="29" s="1"/>
  <c r="CN125" i="29"/>
  <c r="CO125" i="29" s="1"/>
  <c r="CP125" i="29"/>
  <c r="CP20" i="29"/>
  <c r="CN20" i="29"/>
  <c r="CO20" i="29" s="1"/>
  <c r="CP98" i="29"/>
  <c r="CN98" i="29"/>
  <c r="CO98" i="29" s="1"/>
  <c r="BY69" i="29"/>
  <c r="BZ69" i="29" s="1"/>
  <c r="R68" i="19" s="1"/>
  <c r="X67" i="20" s="1"/>
  <c r="Z67" i="20" s="1"/>
  <c r="BY121" i="29"/>
  <c r="BZ121" i="29" s="1"/>
  <c r="R120" i="19" s="1"/>
  <c r="X119" i="20" s="1"/>
  <c r="Z119" i="20" s="1"/>
  <c r="CP48" i="29"/>
  <c r="CN48" i="29"/>
  <c r="CO48" i="29" s="1"/>
  <c r="CP44" i="29"/>
  <c r="CN44" i="29"/>
  <c r="CO44" i="29" s="1"/>
  <c r="BY109" i="29"/>
  <c r="BZ109" i="29" s="1"/>
  <c r="R108" i="19" s="1"/>
  <c r="X107" i="20" s="1"/>
  <c r="Z107" i="20" s="1"/>
  <c r="BY100" i="29"/>
  <c r="BZ100" i="29" s="1"/>
  <c r="R99" i="19" s="1"/>
  <c r="X98" i="20" s="1"/>
  <c r="Z98" i="20" s="1"/>
  <c r="DB92" i="29"/>
  <c r="DD92" i="29"/>
  <c r="DH92" i="29"/>
  <c r="DF92" i="29"/>
  <c r="DJ92" i="29"/>
  <c r="DK92" i="29" s="1"/>
  <c r="DS92" i="29" s="1"/>
  <c r="BY125" i="29"/>
  <c r="BZ125" i="29" s="1"/>
  <c r="R124" i="19" s="1"/>
  <c r="X123" i="20" s="1"/>
  <c r="Z123" i="20" s="1"/>
  <c r="CP24" i="29"/>
  <c r="CN24" i="29"/>
  <c r="CO24" i="29" s="1"/>
  <c r="CP21" i="29"/>
  <c r="CN21" i="29"/>
  <c r="CO21" i="29" s="1"/>
  <c r="CP11" i="29"/>
  <c r="CN11" i="29"/>
  <c r="CO11" i="29" s="1"/>
  <c r="CP168" i="29"/>
  <c r="CN168" i="29"/>
  <c r="CO168" i="29" s="1"/>
  <c r="CP157" i="29"/>
  <c r="CN157" i="29"/>
  <c r="CO157" i="29" s="1"/>
  <c r="CP185" i="29"/>
  <c r="CN185" i="29"/>
  <c r="CO185" i="29" s="1"/>
  <c r="CP163" i="29"/>
  <c r="CN163" i="29"/>
  <c r="CO163" i="29" s="1"/>
  <c r="BY193" i="29"/>
  <c r="BZ193" i="29" s="1"/>
  <c r="R192" i="19" s="1"/>
  <c r="X191" i="20" s="1"/>
  <c r="Z191" i="20" s="1"/>
  <c r="BY156" i="29"/>
  <c r="BZ156" i="29" s="1"/>
  <c r="R155" i="19" s="1"/>
  <c r="X154" i="20" s="1"/>
  <c r="Z154" i="20" s="1"/>
  <c r="CP194" i="29"/>
  <c r="CN194" i="29"/>
  <c r="CO194" i="29" s="1"/>
  <c r="BY111" i="29"/>
  <c r="BZ111" i="29" s="1"/>
  <c r="R110" i="19" s="1"/>
  <c r="X109" i="20" s="1"/>
  <c r="Z109" i="20" s="1"/>
  <c r="CP17" i="29"/>
  <c r="CN17" i="29"/>
  <c r="CO17" i="29" s="1"/>
  <c r="CP25" i="29"/>
  <c r="CN25" i="29"/>
  <c r="CO25" i="29" s="1"/>
  <c r="CP189" i="29"/>
  <c r="CN189" i="29"/>
  <c r="CO189" i="29" s="1"/>
  <c r="DD96" i="29"/>
  <c r="DH96" i="29"/>
  <c r="DF96" i="29"/>
  <c r="DJ96" i="29"/>
  <c r="DK96" i="29" s="1"/>
  <c r="DS96" i="29" s="1"/>
  <c r="DB96" i="29"/>
  <c r="CN6" i="29"/>
  <c r="CO6" i="29" s="1"/>
  <c r="CP6" i="29"/>
  <c r="CP26" i="29"/>
  <c r="CN26" i="29"/>
  <c r="CO26" i="29" s="1"/>
  <c r="BY194" i="29"/>
  <c r="BZ194" i="29" s="1"/>
  <c r="R193" i="19" s="1"/>
  <c r="X192" i="20" s="1"/>
  <c r="Z192" i="20" s="1"/>
  <c r="CN19" i="29"/>
  <c r="CO19" i="29" s="1"/>
  <c r="CP19" i="29"/>
  <c r="DB71" i="29"/>
  <c r="DD71" i="29"/>
  <c r="DH71" i="29"/>
  <c r="DF71" i="29"/>
  <c r="DJ71" i="29"/>
  <c r="DK71" i="29" s="1"/>
  <c r="DS71" i="29" s="1"/>
  <c r="CP58" i="29"/>
  <c r="CN58" i="29"/>
  <c r="CO58" i="29" s="1"/>
  <c r="CP119" i="29"/>
  <c r="CN119" i="29"/>
  <c r="CO119" i="29" s="1"/>
  <c r="BY21" i="29"/>
  <c r="BZ21" i="29" s="1"/>
  <c r="R20" i="19" s="1"/>
  <c r="X19" i="20" s="1"/>
  <c r="Z19" i="20" s="1"/>
  <c r="CN27" i="29"/>
  <c r="CO27" i="29" s="1"/>
  <c r="CP27" i="29"/>
  <c r="CP14" i="29"/>
  <c r="CN14" i="29"/>
  <c r="CO14" i="29" s="1"/>
  <c r="CP199" i="29"/>
  <c r="CN199" i="29"/>
  <c r="CO199" i="29" s="1"/>
  <c r="DH36" i="29"/>
  <c r="DF36" i="29"/>
  <c r="DJ36" i="29"/>
  <c r="DK36" i="29" s="1"/>
  <c r="DS36" i="29" s="1"/>
  <c r="DB36" i="29"/>
  <c r="DD36" i="29"/>
  <c r="CP177" i="29"/>
  <c r="CN177" i="29"/>
  <c r="CO177" i="29" s="1"/>
  <c r="CP89" i="29"/>
  <c r="CN89" i="29"/>
  <c r="CO89" i="29" s="1"/>
  <c r="CP41" i="29"/>
  <c r="CN41" i="29"/>
  <c r="CO41" i="29" s="1"/>
  <c r="CP47" i="29"/>
  <c r="CN47" i="29"/>
  <c r="CO47" i="29" s="1"/>
  <c r="CP16" i="29"/>
  <c r="CN16" i="29"/>
  <c r="CO16" i="29" s="1"/>
  <c r="CN88" i="29"/>
  <c r="CO88" i="29" s="1"/>
  <c r="CP88" i="29"/>
  <c r="CN132" i="29"/>
  <c r="CO132" i="29" s="1"/>
  <c r="CP132" i="29"/>
  <c r="CP78" i="29"/>
  <c r="CN78" i="29"/>
  <c r="CO78" i="29" s="1"/>
  <c r="CP113" i="29"/>
  <c r="CN113" i="29"/>
  <c r="CO113" i="29" s="1"/>
  <c r="BY188" i="29"/>
  <c r="BZ188" i="29" s="1"/>
  <c r="R187" i="19" s="1"/>
  <c r="X186" i="20" s="1"/>
  <c r="Z186" i="20" s="1"/>
  <c r="DH130" i="29"/>
  <c r="DF130" i="29"/>
  <c r="DJ130" i="29"/>
  <c r="DK130" i="29" s="1"/>
  <c r="DS130" i="29" s="1"/>
  <c r="DB130" i="29"/>
  <c r="DD130" i="29"/>
  <c r="CN160" i="29"/>
  <c r="CO160" i="29" s="1"/>
  <c r="CP160" i="29"/>
  <c r="BY85" i="29"/>
  <c r="BZ85" i="29" s="1"/>
  <c r="R84" i="19" s="1"/>
  <c r="X83" i="20" s="1"/>
  <c r="Z83" i="20" s="1"/>
  <c r="BY84" i="29"/>
  <c r="BZ84" i="29" s="1"/>
  <c r="R83" i="19" s="1"/>
  <c r="X82" i="20" s="1"/>
  <c r="Z82" i="20" s="1"/>
  <c r="BY8" i="29"/>
  <c r="BZ8" i="29" s="1"/>
  <c r="R7" i="19" s="1"/>
  <c r="X6" i="20" s="1"/>
  <c r="Z6" i="20" s="1"/>
  <c r="CP131" i="29"/>
  <c r="CN131" i="29"/>
  <c r="CO131" i="29" s="1"/>
  <c r="CP196" i="29"/>
  <c r="CN196" i="29"/>
  <c r="CO196" i="29" s="1"/>
  <c r="CN43" i="29"/>
  <c r="CO43" i="29" s="1"/>
  <c r="CP43" i="29"/>
  <c r="CN156" i="29"/>
  <c r="CO156" i="29" s="1"/>
  <c r="CP156" i="29"/>
  <c r="CP165" i="29"/>
  <c r="CN165" i="29"/>
  <c r="CO165" i="29" s="1"/>
  <c r="DJ72" i="29"/>
  <c r="DK72" i="29" s="1"/>
  <c r="DS72" i="29" s="1"/>
  <c r="DB72" i="29"/>
  <c r="DD72" i="29"/>
  <c r="DH72" i="29"/>
  <c r="DF72" i="29"/>
  <c r="CP93" i="29"/>
  <c r="CN93" i="29"/>
  <c r="CO93" i="29" s="1"/>
  <c r="DJ111" i="29"/>
  <c r="DK111" i="29" s="1"/>
  <c r="DS111" i="29" s="1"/>
  <c r="DB111" i="29"/>
  <c r="DD111" i="29"/>
  <c r="DH111" i="29"/>
  <c r="DF111" i="29"/>
  <c r="CP133" i="29"/>
  <c r="CN133" i="29"/>
  <c r="CO133" i="29" s="1"/>
  <c r="BY186" i="29"/>
  <c r="BZ186" i="29" s="1"/>
  <c r="R185" i="19" s="1"/>
  <c r="X184" i="20" s="1"/>
  <c r="Z184" i="20" s="1"/>
  <c r="DJ134" i="29"/>
  <c r="DK134" i="29" s="1"/>
  <c r="DS134" i="29" s="1"/>
  <c r="DB134" i="29"/>
  <c r="DD134" i="29"/>
  <c r="DH134" i="29"/>
  <c r="DF134" i="29"/>
  <c r="BY41" i="29"/>
  <c r="BZ41" i="29" s="1"/>
  <c r="R40" i="19" s="1"/>
  <c r="X39" i="20" s="1"/>
  <c r="Z39" i="20" s="1"/>
  <c r="BY45" i="29"/>
  <c r="BZ45" i="29" s="1"/>
  <c r="R44" i="19" s="1"/>
  <c r="X43" i="20" s="1"/>
  <c r="Z43" i="20" s="1"/>
  <c r="CN7" i="29"/>
  <c r="CO7" i="29" s="1"/>
  <c r="CP7" i="29"/>
  <c r="CP141" i="29"/>
  <c r="CN141" i="29"/>
  <c r="CO141" i="29" s="1"/>
  <c r="BY105" i="29"/>
  <c r="BZ105" i="29" s="1"/>
  <c r="R104" i="19" s="1"/>
  <c r="X103" i="20" s="1"/>
  <c r="Z103" i="20" s="1"/>
  <c r="DJ170" i="29"/>
  <c r="DK170" i="29" s="1"/>
  <c r="DS170" i="29" s="1"/>
  <c r="DF170" i="29"/>
  <c r="DD170" i="29"/>
  <c r="DH170" i="29"/>
  <c r="DB170" i="29"/>
  <c r="CP186" i="29"/>
  <c r="CN186" i="29"/>
  <c r="CO186" i="29" s="1"/>
  <c r="CP120" i="29"/>
  <c r="CN120" i="29"/>
  <c r="CO120" i="29" s="1"/>
  <c r="CN149" i="29"/>
  <c r="CO149" i="29" s="1"/>
  <c r="CP149" i="29"/>
  <c r="CP52" i="29"/>
  <c r="CN52" i="29"/>
  <c r="CO52" i="29" s="1"/>
  <c r="DH65" i="29"/>
  <c r="DF65" i="29"/>
  <c r="DJ65" i="29"/>
  <c r="DK65" i="29" s="1"/>
  <c r="DS65" i="29" s="1"/>
  <c r="DB65" i="29"/>
  <c r="DD65" i="29"/>
  <c r="CP104" i="29"/>
  <c r="CN104" i="29"/>
  <c r="CO104" i="29" s="1"/>
  <c r="CP95" i="29"/>
  <c r="CN95" i="29"/>
  <c r="CO95" i="29" s="1"/>
  <c r="BY129" i="29"/>
  <c r="BZ129" i="29" s="1"/>
  <c r="R128" i="19" s="1"/>
  <c r="X127" i="20" s="1"/>
  <c r="Z127" i="20" s="1"/>
  <c r="CP162" i="29"/>
  <c r="CN162" i="29"/>
  <c r="CO162" i="29" s="1"/>
  <c r="CP139" i="29"/>
  <c r="CN139" i="29"/>
  <c r="CO139" i="29" s="1"/>
  <c r="CP154" i="29"/>
  <c r="CN154" i="29"/>
  <c r="CO154" i="29" s="1"/>
  <c r="CP146" i="29"/>
  <c r="CN146" i="29"/>
  <c r="CO146" i="29" s="1"/>
  <c r="CN175" i="29"/>
  <c r="CO175" i="29" s="1"/>
  <c r="CP175" i="29"/>
  <c r="BY17" i="29"/>
  <c r="BZ17" i="29" s="1"/>
  <c r="R16" i="19" s="1"/>
  <c r="X15" i="20" s="1"/>
  <c r="Z15" i="20" s="1"/>
  <c r="CN178" i="29"/>
  <c r="CO178" i="29" s="1"/>
  <c r="CP178" i="29"/>
  <c r="BY202" i="29"/>
  <c r="BZ202" i="29" s="1"/>
  <c r="R201" i="19" s="1"/>
  <c r="X200" i="20" s="1"/>
  <c r="Z200" i="20" s="1"/>
  <c r="CP193" i="29"/>
  <c r="CN193" i="29"/>
  <c r="CO193" i="29" s="1"/>
  <c r="CP188" i="29"/>
  <c r="CN188" i="29"/>
  <c r="CO188" i="29" s="1"/>
  <c r="CP107" i="29"/>
  <c r="CN107" i="29"/>
  <c r="CO107" i="29" s="1"/>
  <c r="CP76" i="29"/>
  <c r="CN76" i="29"/>
  <c r="CO76" i="29" s="1"/>
  <c r="CP106" i="29"/>
  <c r="CN106" i="29"/>
  <c r="CO106" i="29" s="1"/>
  <c r="BY173" i="29"/>
  <c r="BZ173" i="29" s="1"/>
  <c r="R172" i="19" s="1"/>
  <c r="X171" i="20" s="1"/>
  <c r="Z171" i="20" s="1"/>
  <c r="CP101" i="29"/>
  <c r="CN101" i="29"/>
  <c r="CO101" i="29" s="1"/>
  <c r="CP8" i="29"/>
  <c r="CN8" i="29"/>
  <c r="CO8" i="29" s="1"/>
  <c r="CP144" i="29"/>
  <c r="CN144" i="29"/>
  <c r="CO144" i="29" s="1"/>
  <c r="CP179" i="29"/>
  <c r="CN179" i="29"/>
  <c r="CO179" i="29" s="1"/>
  <c r="DH32" i="29"/>
  <c r="DF32" i="29"/>
  <c r="DJ32" i="29"/>
  <c r="DK32" i="29" s="1"/>
  <c r="DS32" i="29" s="1"/>
  <c r="DB32" i="29"/>
  <c r="DD32" i="29"/>
  <c r="CP60" i="29"/>
  <c r="CN60" i="29"/>
  <c r="CO60" i="29" s="1"/>
  <c r="BY92" i="29"/>
  <c r="BZ92" i="29" s="1"/>
  <c r="R91" i="19" s="1"/>
  <c r="X90" i="20" s="1"/>
  <c r="Z90" i="20" s="1"/>
  <c r="CP50" i="29"/>
  <c r="CN50" i="29"/>
  <c r="CO50" i="29" s="1"/>
  <c r="BY145" i="29"/>
  <c r="BZ145" i="29" s="1"/>
  <c r="R144" i="19" s="1"/>
  <c r="X143" i="20" s="1"/>
  <c r="Z143" i="20" s="1"/>
  <c r="CN35" i="29"/>
  <c r="CO35" i="29" s="1"/>
  <c r="CP35" i="29"/>
  <c r="CN18" i="29"/>
  <c r="CO18" i="29" s="1"/>
  <c r="CP18" i="29"/>
  <c r="CN172" i="29"/>
  <c r="CO172" i="29" s="1"/>
  <c r="CP172" i="29"/>
  <c r="CN181" i="29"/>
  <c r="CO181" i="29" s="1"/>
  <c r="CP181" i="29"/>
  <c r="CN184" i="29"/>
  <c r="CO184" i="29" s="1"/>
  <c r="CP184" i="29"/>
  <c r="CP61" i="29"/>
  <c r="CN61" i="29"/>
  <c r="CO61" i="29" s="1"/>
  <c r="DJ55" i="29"/>
  <c r="DK55" i="29" s="1"/>
  <c r="DS55" i="29" s="1"/>
  <c r="DB55" i="29"/>
  <c r="DD55" i="29"/>
  <c r="DH55" i="29"/>
  <c r="DF55" i="29"/>
  <c r="DB123" i="29"/>
  <c r="DD123" i="29"/>
  <c r="DH123" i="29"/>
  <c r="DF123" i="29"/>
  <c r="DJ123" i="29"/>
  <c r="DK123" i="29" s="1"/>
  <c r="DS123" i="29" s="1"/>
  <c r="CP174" i="29"/>
  <c r="CN174" i="29"/>
  <c r="CO174" i="29" s="1"/>
  <c r="DD12" i="29"/>
  <c r="DH12" i="29"/>
  <c r="DF12" i="29"/>
  <c r="DJ12" i="29"/>
  <c r="DK12" i="29" s="1"/>
  <c r="DS12" i="29" s="1"/>
  <c r="DB12" i="29"/>
  <c r="CN80" i="29"/>
  <c r="CO80" i="29" s="1"/>
  <c r="CP80" i="29"/>
  <c r="CP128" i="29"/>
  <c r="CN128" i="29"/>
  <c r="CO128" i="29" s="1"/>
  <c r="DD109" i="29"/>
  <c r="DH109" i="29"/>
  <c r="DF109" i="29"/>
  <c r="DJ109" i="29"/>
  <c r="DK109" i="29" s="1"/>
  <c r="DS109" i="29" s="1"/>
  <c r="DB109" i="29"/>
  <c r="CP108" i="29"/>
  <c r="CN108" i="29"/>
  <c r="CO108" i="29" s="1"/>
  <c r="BY18" i="29"/>
  <c r="BZ18" i="29" s="1"/>
  <c r="R17" i="19" s="1"/>
  <c r="X16" i="20" s="1"/>
  <c r="Z16" i="20" s="1"/>
  <c r="CN195" i="29"/>
  <c r="CO195" i="29" s="1"/>
  <c r="CP195" i="29"/>
  <c r="CP192" i="29"/>
  <c r="CN192" i="29"/>
  <c r="CO192" i="29" s="1"/>
  <c r="CN143" i="29"/>
  <c r="CO143" i="29" s="1"/>
  <c r="CP143" i="29"/>
  <c r="BY158" i="29"/>
  <c r="BZ158" i="29" s="1"/>
  <c r="R157" i="19" s="1"/>
  <c r="X156" i="20" s="1"/>
  <c r="Z156" i="20" s="1"/>
  <c r="BY169" i="29"/>
  <c r="BZ169" i="29" s="1"/>
  <c r="R168" i="19" s="1"/>
  <c r="X167" i="20" s="1"/>
  <c r="Z167" i="20" s="1"/>
  <c r="DJ173" i="29"/>
  <c r="DK173" i="29" s="1"/>
  <c r="DS173" i="29" s="1"/>
  <c r="DB173" i="29"/>
  <c r="DF173" i="29"/>
  <c r="DH173" i="29"/>
  <c r="DD173" i="29"/>
  <c r="BY166" i="29"/>
  <c r="BZ166" i="29" s="1"/>
  <c r="R165" i="19" s="1"/>
  <c r="X164" i="20" s="1"/>
  <c r="Z164" i="20" s="1"/>
  <c r="CP110" i="29"/>
  <c r="CN110" i="29"/>
  <c r="CO110" i="29" s="1"/>
  <c r="DB102" i="29"/>
  <c r="DD102" i="29"/>
  <c r="DH102" i="29"/>
  <c r="DF102" i="29"/>
  <c r="DJ102" i="29"/>
  <c r="DK102" i="29" s="1"/>
  <c r="DS102" i="29" s="1"/>
  <c r="CP83" i="29"/>
  <c r="CN83" i="29"/>
  <c r="CO83" i="29" s="1"/>
  <c r="BY143" i="29"/>
  <c r="BZ143" i="29" s="1"/>
  <c r="R142" i="19" s="1"/>
  <c r="X141" i="20" s="1"/>
  <c r="Z141" i="20" s="1"/>
  <c r="CP99" i="29"/>
  <c r="CN99" i="29"/>
  <c r="CO99" i="29" s="1"/>
  <c r="CP85" i="29"/>
  <c r="CN85" i="29"/>
  <c r="CO85" i="29" s="1"/>
  <c r="CP118" i="29"/>
  <c r="CN118" i="29"/>
  <c r="CO118" i="29" s="1"/>
  <c r="DH147" i="29"/>
  <c r="DF147" i="29"/>
  <c r="DJ147" i="29"/>
  <c r="DK147" i="29" s="1"/>
  <c r="DS147" i="29" s="1"/>
  <c r="DB147" i="29"/>
  <c r="DD147" i="29"/>
  <c r="CP176" i="29"/>
  <c r="CN176" i="29"/>
  <c r="CO176" i="29" s="1"/>
  <c r="CP51" i="29"/>
  <c r="CN51" i="29"/>
  <c r="CO51" i="29" s="1"/>
  <c r="CP28" i="29"/>
  <c r="CN28" i="29"/>
  <c r="CO28" i="29" s="1"/>
  <c r="CP38" i="29"/>
  <c r="CN38" i="29"/>
  <c r="CO38" i="29" s="1"/>
  <c r="DB125" i="29"/>
  <c r="DD125" i="29"/>
  <c r="DH125" i="29"/>
  <c r="DF125" i="29"/>
  <c r="DJ125" i="29"/>
  <c r="DK125" i="29" s="1"/>
  <c r="DS125" i="29" s="1"/>
  <c r="DJ20" i="29"/>
  <c r="DK20" i="29" s="1"/>
  <c r="DS20" i="29" s="1"/>
  <c r="DB20" i="29"/>
  <c r="DD20" i="29"/>
  <c r="DH20" i="29"/>
  <c r="DF20" i="29"/>
  <c r="DH98" i="29"/>
  <c r="DF98" i="29"/>
  <c r="DJ98" i="29"/>
  <c r="DK98" i="29" s="1"/>
  <c r="DS98" i="29" s="1"/>
  <c r="DB98" i="29"/>
  <c r="DD98" i="29"/>
  <c r="DD48" i="29"/>
  <c r="DH48" i="29"/>
  <c r="DF48" i="29"/>
  <c r="DJ48" i="29"/>
  <c r="DK48" i="29" s="1"/>
  <c r="DS48" i="29" s="1"/>
  <c r="DB48" i="29"/>
  <c r="DD44" i="29"/>
  <c r="DH44" i="29"/>
  <c r="DF44" i="29"/>
  <c r="DJ44" i="29"/>
  <c r="DK44" i="29" s="1"/>
  <c r="DS44" i="29" s="1"/>
  <c r="DB44" i="29"/>
  <c r="CP92" i="29"/>
  <c r="CN92" i="29"/>
  <c r="CO92" i="29" s="1"/>
  <c r="DD24" i="29"/>
  <c r="DH24" i="29"/>
  <c r="DF24" i="29"/>
  <c r="DJ24" i="29"/>
  <c r="DK24" i="29" s="1"/>
  <c r="DS24" i="29" s="1"/>
  <c r="DB24" i="29"/>
  <c r="DJ21" i="29"/>
  <c r="DK21" i="29" s="1"/>
  <c r="DS21" i="29" s="1"/>
  <c r="DB21" i="29"/>
  <c r="DD21" i="29"/>
  <c r="DH21" i="29"/>
  <c r="DF21" i="29"/>
  <c r="DD11" i="29"/>
  <c r="DH11" i="29"/>
  <c r="DF11" i="29"/>
  <c r="DJ11" i="29"/>
  <c r="DK11" i="29" s="1"/>
  <c r="DS11" i="29" s="1"/>
  <c r="DB11" i="29"/>
  <c r="DD168" i="29"/>
  <c r="DH168" i="29"/>
  <c r="DF168" i="29"/>
  <c r="DJ168" i="29"/>
  <c r="DK168" i="29" s="1"/>
  <c r="DS168" i="29" s="1"/>
  <c r="DB168" i="29"/>
  <c r="DD157" i="29"/>
  <c r="DH157" i="29"/>
  <c r="DF157" i="29"/>
  <c r="DJ157" i="29"/>
  <c r="DK157" i="29" s="1"/>
  <c r="DS157" i="29" s="1"/>
  <c r="DB157" i="29"/>
  <c r="DJ185" i="29"/>
  <c r="DK185" i="29" s="1"/>
  <c r="DS185" i="29" s="1"/>
  <c r="DB185" i="29"/>
  <c r="DD185" i="29"/>
  <c r="DH185" i="29"/>
  <c r="DF185" i="29"/>
  <c r="DJ163" i="29"/>
  <c r="DK163" i="29" s="1"/>
  <c r="DS163" i="29" s="1"/>
  <c r="DB163" i="29"/>
  <c r="DD163" i="29"/>
  <c r="DH163" i="29"/>
  <c r="DF163" i="29"/>
  <c r="DF194" i="29"/>
  <c r="DD194" i="29"/>
  <c r="DH194" i="29"/>
  <c r="DB194" i="29"/>
  <c r="DJ194" i="29"/>
  <c r="DK194" i="29" s="1"/>
  <c r="DS194" i="29" s="1"/>
  <c r="DJ17" i="29"/>
  <c r="DK17" i="29" s="1"/>
  <c r="DS17" i="29" s="1"/>
  <c r="DB17" i="29"/>
  <c r="DD17" i="29"/>
  <c r="DH17" i="29"/>
  <c r="DF17" i="29"/>
  <c r="DD25" i="29"/>
  <c r="DH25" i="29"/>
  <c r="DF25" i="29"/>
  <c r="DJ25" i="29"/>
  <c r="DK25" i="29" s="1"/>
  <c r="DS25" i="29" s="1"/>
  <c r="DB25" i="29"/>
  <c r="DJ189" i="29"/>
  <c r="DK189" i="29" s="1"/>
  <c r="DS189" i="29" s="1"/>
  <c r="DB189" i="29"/>
  <c r="DD189" i="29"/>
  <c r="DH189" i="29"/>
  <c r="DF189" i="29"/>
  <c r="CP96" i="29"/>
  <c r="CN96" i="29"/>
  <c r="CO96" i="29" s="1"/>
  <c r="DB6" i="29"/>
  <c r="DD6" i="29"/>
  <c r="DH6" i="29"/>
  <c r="DF6" i="29"/>
  <c r="DJ6" i="29"/>
  <c r="DK6" i="29" s="1"/>
  <c r="DS6" i="29" s="1"/>
  <c r="DB26" i="29"/>
  <c r="DD26" i="29"/>
  <c r="DH26" i="29"/>
  <c r="DF26" i="29"/>
  <c r="DJ26" i="29"/>
  <c r="DK26" i="29" s="1"/>
  <c r="DS26" i="29" s="1"/>
  <c r="DH19" i="29"/>
  <c r="DF19" i="29"/>
  <c r="DJ19" i="29"/>
  <c r="DK19" i="29" s="1"/>
  <c r="DS19" i="29" s="1"/>
  <c r="DB19" i="29"/>
  <c r="DD19" i="29"/>
  <c r="CN71" i="29"/>
  <c r="CO71" i="29" s="1"/>
  <c r="CP71" i="29"/>
  <c r="DJ58" i="29"/>
  <c r="DK58" i="29" s="1"/>
  <c r="DS58" i="29" s="1"/>
  <c r="DB58" i="29"/>
  <c r="DD58" i="29"/>
  <c r="DH58" i="29"/>
  <c r="DF58" i="29"/>
  <c r="DH119" i="29"/>
  <c r="DF119" i="29"/>
  <c r="DJ119" i="29"/>
  <c r="DK119" i="29" s="1"/>
  <c r="DS119" i="29" s="1"/>
  <c r="DB119" i="29"/>
  <c r="DD119" i="29"/>
  <c r="DH27" i="29"/>
  <c r="DF27" i="29"/>
  <c r="DJ27" i="29"/>
  <c r="DK27" i="29" s="1"/>
  <c r="DS27" i="29" s="1"/>
  <c r="DB27" i="29"/>
  <c r="DD27" i="29"/>
  <c r="DH14" i="29"/>
  <c r="DF14" i="29"/>
  <c r="DJ14" i="29"/>
  <c r="DK14" i="29" s="1"/>
  <c r="DS14" i="29" s="1"/>
  <c r="DB14" i="29"/>
  <c r="DD14" i="29"/>
  <c r="DD199" i="29"/>
  <c r="DF199" i="29"/>
  <c r="DH199" i="29"/>
  <c r="DB199" i="29"/>
  <c r="DJ199" i="29"/>
  <c r="DK199" i="29" s="1"/>
  <c r="DS199" i="29" s="1"/>
  <c r="CP36" i="29"/>
  <c r="CN36" i="29"/>
  <c r="CO36" i="29" s="1"/>
  <c r="DH177" i="29"/>
  <c r="DD177" i="29"/>
  <c r="DJ177" i="29"/>
  <c r="DK177" i="29" s="1"/>
  <c r="DS177" i="29" s="1"/>
  <c r="DB177" i="29"/>
  <c r="DF177" i="29"/>
  <c r="DH89" i="29"/>
  <c r="DF89" i="29"/>
  <c r="DJ89" i="29"/>
  <c r="DK89" i="29" s="1"/>
  <c r="DS89" i="29" s="1"/>
  <c r="DB89" i="29"/>
  <c r="DD89" i="29"/>
  <c r="DD41" i="29"/>
  <c r="DH41" i="29"/>
  <c r="DF41" i="29"/>
  <c r="DJ41" i="29"/>
  <c r="DK41" i="29" s="1"/>
  <c r="DS41" i="29" s="1"/>
  <c r="DB41" i="29"/>
  <c r="DD47" i="29"/>
  <c r="DH47" i="29"/>
  <c r="DF47" i="29"/>
  <c r="DJ47" i="29"/>
  <c r="DK47" i="29" s="1"/>
  <c r="DS47" i="29" s="1"/>
  <c r="DB47" i="29"/>
  <c r="DD16" i="29"/>
  <c r="DH16" i="29"/>
  <c r="DF16" i="29"/>
  <c r="DJ16" i="29"/>
  <c r="DK16" i="29" s="1"/>
  <c r="DS16" i="29" s="1"/>
  <c r="DB16" i="29"/>
  <c r="DJ88" i="29"/>
  <c r="DK88" i="29" s="1"/>
  <c r="DS88" i="29" s="1"/>
  <c r="DB88" i="29"/>
  <c r="DD88" i="29"/>
  <c r="DH88" i="29"/>
  <c r="DF88" i="29"/>
  <c r="DB132" i="29"/>
  <c r="DD132" i="29"/>
  <c r="DH132" i="29"/>
  <c r="DF132" i="29"/>
  <c r="DJ132" i="29"/>
  <c r="DK132" i="29" s="1"/>
  <c r="DS132" i="29" s="1"/>
  <c r="DH78" i="29"/>
  <c r="DF78" i="29"/>
  <c r="DJ78" i="29"/>
  <c r="DK78" i="29" s="1"/>
  <c r="DS78" i="29" s="1"/>
  <c r="DB78" i="29"/>
  <c r="DD78" i="29"/>
  <c r="DH113" i="29"/>
  <c r="DF113" i="29"/>
  <c r="DJ113" i="29"/>
  <c r="DK113" i="29" s="1"/>
  <c r="DS113" i="29" s="1"/>
  <c r="DB113" i="29"/>
  <c r="DD113" i="29"/>
  <c r="CP130" i="29"/>
  <c r="CN130" i="29"/>
  <c r="CO130" i="29" s="1"/>
  <c r="DJ160" i="29"/>
  <c r="DK160" i="29" s="1"/>
  <c r="DS160" i="29" s="1"/>
  <c r="DB160" i="29"/>
  <c r="DD160" i="29"/>
  <c r="DH160" i="29"/>
  <c r="DF160" i="29"/>
  <c r="DB131" i="29"/>
  <c r="DD131" i="29"/>
  <c r="DH131" i="29"/>
  <c r="DF131" i="29"/>
  <c r="DJ131" i="29"/>
  <c r="DK131" i="29" s="1"/>
  <c r="DS131" i="29" s="1"/>
  <c r="DB196" i="29"/>
  <c r="DD196" i="29"/>
  <c r="DH196" i="29"/>
  <c r="DF196" i="29"/>
  <c r="DJ196" i="29"/>
  <c r="DK196" i="29" s="1"/>
  <c r="DS196" i="29" s="1"/>
  <c r="DH43" i="29"/>
  <c r="DF43" i="29"/>
  <c r="DJ43" i="29"/>
  <c r="DK43" i="29" s="1"/>
  <c r="DS43" i="29" s="1"/>
  <c r="DB43" i="29"/>
  <c r="DD43" i="29"/>
  <c r="DH156" i="29"/>
  <c r="DF156" i="29"/>
  <c r="DJ156" i="29"/>
  <c r="DK156" i="29" s="1"/>
  <c r="DS156" i="29" s="1"/>
  <c r="DB156" i="29"/>
  <c r="DD156" i="29"/>
  <c r="DJ165" i="29"/>
  <c r="DK165" i="29" s="1"/>
  <c r="DS165" i="29" s="1"/>
  <c r="DB165" i="29"/>
  <c r="DF165" i="29"/>
  <c r="DH165" i="29"/>
  <c r="DD165" i="29"/>
  <c r="CP72" i="29"/>
  <c r="CN72" i="29"/>
  <c r="CO72" i="29" s="1"/>
  <c r="DB93" i="29"/>
  <c r="DD93" i="29"/>
  <c r="DH93" i="29"/>
  <c r="DF93" i="29"/>
  <c r="DJ93" i="29"/>
  <c r="DK93" i="29" s="1"/>
  <c r="DS93" i="29" s="1"/>
  <c r="CP111" i="29"/>
  <c r="CN111" i="29"/>
  <c r="CO111" i="29" s="1"/>
  <c r="DD133" i="29"/>
  <c r="DH133" i="29"/>
  <c r="DF133" i="29"/>
  <c r="DJ133" i="29"/>
  <c r="DK133" i="29" s="1"/>
  <c r="DS133" i="29" s="1"/>
  <c r="DB133" i="29"/>
  <c r="CP134" i="29"/>
  <c r="CN134" i="29"/>
  <c r="CO134" i="29" s="1"/>
  <c r="DH7" i="29"/>
  <c r="DB7" i="29"/>
  <c r="DD7" i="29"/>
  <c r="DJ7" i="29"/>
  <c r="DK7" i="29" s="1"/>
  <c r="DS7" i="29" s="1"/>
  <c r="DF7" i="29"/>
  <c r="DH141" i="29"/>
  <c r="DF141" i="29"/>
  <c r="DJ141" i="29"/>
  <c r="DK141" i="29" s="1"/>
  <c r="DS141" i="29" s="1"/>
  <c r="DB141" i="29"/>
  <c r="DD141" i="29"/>
  <c r="CN170" i="29"/>
  <c r="CO170" i="29" s="1"/>
  <c r="CP170" i="29"/>
  <c r="DD186" i="29"/>
  <c r="DH186" i="29"/>
  <c r="DB186" i="29"/>
  <c r="DJ186" i="29"/>
  <c r="DK186" i="29" s="1"/>
  <c r="DS186" i="29" s="1"/>
  <c r="DF186" i="29"/>
  <c r="DB120" i="29"/>
  <c r="DD120" i="29"/>
  <c r="DH120" i="29"/>
  <c r="DF120" i="29"/>
  <c r="DJ120" i="29"/>
  <c r="DK120" i="29" s="1"/>
  <c r="DS120" i="29" s="1"/>
  <c r="DH149" i="29"/>
  <c r="DF149" i="29"/>
  <c r="DJ149" i="29"/>
  <c r="DK149" i="29" s="1"/>
  <c r="DS149" i="29" s="1"/>
  <c r="DB149" i="29"/>
  <c r="DD149" i="29"/>
  <c r="DD52" i="29"/>
  <c r="DH52" i="29"/>
  <c r="DF52" i="29"/>
  <c r="DJ52" i="29"/>
  <c r="DK52" i="29" s="1"/>
  <c r="DS52" i="29" s="1"/>
  <c r="DB52" i="29"/>
  <c r="CP65" i="29"/>
  <c r="CN65" i="29"/>
  <c r="CO65" i="29" s="1"/>
  <c r="DH104" i="29"/>
  <c r="DF104" i="29"/>
  <c r="DJ104" i="29"/>
  <c r="DK104" i="29" s="1"/>
  <c r="DS104" i="29" s="1"/>
  <c r="DB104" i="29"/>
  <c r="DD104" i="29"/>
  <c r="DB95" i="29"/>
  <c r="DD95" i="29"/>
  <c r="DH95" i="29"/>
  <c r="DF95" i="29"/>
  <c r="DJ95" i="29"/>
  <c r="DK95" i="29" s="1"/>
  <c r="DS95" i="29" s="1"/>
  <c r="DB162" i="29"/>
  <c r="DD162" i="29"/>
  <c r="DH162" i="29"/>
  <c r="DF162" i="29"/>
  <c r="DJ162" i="29"/>
  <c r="DK162" i="29" s="1"/>
  <c r="DS162" i="29" s="1"/>
  <c r="DJ139" i="29"/>
  <c r="DK139" i="29" s="1"/>
  <c r="DS139" i="29" s="1"/>
  <c r="DB139" i="29"/>
  <c r="DD139" i="29"/>
  <c r="DH139" i="29"/>
  <c r="DF139" i="29"/>
  <c r="DF154" i="29"/>
  <c r="DJ154" i="29"/>
  <c r="DK154" i="29" s="1"/>
  <c r="DS154" i="29" s="1"/>
  <c r="DB154" i="29"/>
  <c r="DD154" i="29"/>
  <c r="DH154" i="29"/>
  <c r="DJ146" i="29"/>
  <c r="DK146" i="29" s="1"/>
  <c r="DS146" i="29" s="1"/>
  <c r="DB146" i="29"/>
  <c r="DD146" i="29"/>
  <c r="DH146" i="29"/>
  <c r="DF146" i="29"/>
  <c r="DH175" i="29"/>
  <c r="DB175" i="29"/>
  <c r="DJ175" i="29"/>
  <c r="DK175" i="29" s="1"/>
  <c r="DS175" i="29" s="1"/>
  <c r="DD175" i="29"/>
  <c r="DF175" i="29"/>
  <c r="DB178" i="29"/>
  <c r="DH178" i="29"/>
  <c r="DD178" i="29"/>
  <c r="DJ178" i="29"/>
  <c r="DK178" i="29" s="1"/>
  <c r="DS178" i="29" s="1"/>
  <c r="DF178" i="29"/>
  <c r="DJ193" i="29"/>
  <c r="DK193" i="29" s="1"/>
  <c r="DS193" i="29" s="1"/>
  <c r="DB193" i="29"/>
  <c r="DD193" i="29"/>
  <c r="DH193" i="29"/>
  <c r="DF193" i="29"/>
  <c r="DH188" i="29"/>
  <c r="DF188" i="29"/>
  <c r="DJ188" i="29"/>
  <c r="DK188" i="29" s="1"/>
  <c r="DS188" i="29" s="1"/>
  <c r="DB188" i="29"/>
  <c r="DD188" i="29"/>
  <c r="DH107" i="29"/>
  <c r="DF107" i="29"/>
  <c r="DJ107" i="29"/>
  <c r="DK107" i="29" s="1"/>
  <c r="DS107" i="29" s="1"/>
  <c r="DB107" i="29"/>
  <c r="DD107" i="29"/>
  <c r="DJ76" i="29"/>
  <c r="DK76" i="29" s="1"/>
  <c r="DS76" i="29" s="1"/>
  <c r="DB76" i="29"/>
  <c r="DD76" i="29"/>
  <c r="DH76" i="29"/>
  <c r="DF76" i="29"/>
  <c r="DD106" i="29"/>
  <c r="DH106" i="29"/>
  <c r="DF106" i="29"/>
  <c r="DJ106" i="29"/>
  <c r="DK106" i="29" s="1"/>
  <c r="DS106" i="29" s="1"/>
  <c r="DB106" i="29"/>
  <c r="DB101" i="29"/>
  <c r="DD101" i="29"/>
  <c r="DH101" i="29"/>
  <c r="DF101" i="29"/>
  <c r="DJ101" i="29"/>
  <c r="DK101" i="29" s="1"/>
  <c r="DS101" i="29" s="1"/>
  <c r="DB8" i="29"/>
  <c r="DD8" i="29"/>
  <c r="DH8" i="29"/>
  <c r="DF8" i="29"/>
  <c r="DJ8" i="29"/>
  <c r="DK8" i="29" s="1"/>
  <c r="DS8" i="29" s="1"/>
  <c r="DB144" i="29"/>
  <c r="DD144" i="29"/>
  <c r="DH144" i="29"/>
  <c r="DF144" i="29"/>
  <c r="DJ144" i="29"/>
  <c r="DK144" i="29" s="1"/>
  <c r="DS144" i="29" s="1"/>
  <c r="DD179" i="29"/>
  <c r="DH179" i="29"/>
  <c r="DF179" i="29"/>
  <c r="DJ179" i="29"/>
  <c r="DK179" i="29" s="1"/>
  <c r="DS179" i="29" s="1"/>
  <c r="DB179" i="29"/>
  <c r="CP32" i="29"/>
  <c r="CN32" i="29"/>
  <c r="CO32" i="29" s="1"/>
  <c r="DB60" i="29"/>
  <c r="DD60" i="29"/>
  <c r="DH60" i="29"/>
  <c r="DF60" i="29"/>
  <c r="DJ60" i="29"/>
  <c r="DK60" i="29" s="1"/>
  <c r="DS60" i="29" s="1"/>
  <c r="DB50" i="29"/>
  <c r="DD50" i="29"/>
  <c r="DH50" i="29"/>
  <c r="DF50" i="29"/>
  <c r="DJ50" i="29"/>
  <c r="DK50" i="29" s="1"/>
  <c r="DS50" i="29" s="1"/>
  <c r="DB35" i="29"/>
  <c r="DD35" i="29"/>
  <c r="DH35" i="29"/>
  <c r="DF35" i="29"/>
  <c r="DJ35" i="29"/>
  <c r="DK35" i="29" s="1"/>
  <c r="DS35" i="29" s="1"/>
  <c r="DH18" i="29"/>
  <c r="DF18" i="29"/>
  <c r="DJ18" i="29"/>
  <c r="DK18" i="29" s="1"/>
  <c r="DS18" i="29" s="1"/>
  <c r="DB18" i="29"/>
  <c r="DD18" i="29"/>
  <c r="DH172" i="29"/>
  <c r="DF172" i="29"/>
  <c r="DJ172" i="29"/>
  <c r="DK172" i="29" s="1"/>
  <c r="DS172" i="29" s="1"/>
  <c r="DB172" i="29"/>
  <c r="DD172" i="29"/>
  <c r="DH181" i="29"/>
  <c r="DD181" i="29"/>
  <c r="DJ181" i="29"/>
  <c r="DK181" i="29" s="1"/>
  <c r="DS181" i="29" s="1"/>
  <c r="DB181" i="29"/>
  <c r="DF181" i="29"/>
  <c r="DB184" i="29"/>
  <c r="DD184" i="29"/>
  <c r="DH184" i="29"/>
  <c r="DF184" i="29"/>
  <c r="DJ184" i="29"/>
  <c r="DK184" i="29" s="1"/>
  <c r="DS184" i="29" s="1"/>
  <c r="DB61" i="29"/>
  <c r="DD61" i="29"/>
  <c r="DH61" i="29"/>
  <c r="DF61" i="29"/>
  <c r="DJ61" i="29"/>
  <c r="DK61" i="29" s="1"/>
  <c r="DS61" i="29" s="1"/>
  <c r="CP55" i="29"/>
  <c r="CN55" i="29"/>
  <c r="CO55" i="29" s="1"/>
  <c r="CN123" i="29"/>
  <c r="CO123" i="29" s="1"/>
  <c r="CP123" i="29"/>
  <c r="DD174" i="29"/>
  <c r="DH174" i="29"/>
  <c r="DF174" i="29"/>
  <c r="DJ174" i="29"/>
  <c r="DK174" i="29" s="1"/>
  <c r="DS174" i="29" s="1"/>
  <c r="DB174" i="29"/>
  <c r="CP12" i="29"/>
  <c r="CN12" i="29"/>
  <c r="CO12" i="29" s="1"/>
  <c r="DJ80" i="29"/>
  <c r="DK80" i="29" s="1"/>
  <c r="DS80" i="29" s="1"/>
  <c r="DB80" i="29"/>
  <c r="DD80" i="29"/>
  <c r="DH80" i="29"/>
  <c r="DF80" i="29"/>
  <c r="DD128" i="29"/>
  <c r="DF128" i="29"/>
  <c r="DH128" i="29"/>
  <c r="DJ128" i="29"/>
  <c r="DK128" i="29" s="1"/>
  <c r="DS128" i="29" s="1"/>
  <c r="DB128" i="29"/>
  <c r="CP109" i="29"/>
  <c r="CN109" i="29"/>
  <c r="CO109" i="29" s="1"/>
  <c r="DJ108" i="29"/>
  <c r="DK108" i="29" s="1"/>
  <c r="DS108" i="29" s="1"/>
  <c r="DB108" i="29"/>
  <c r="DD108" i="29"/>
  <c r="DH108" i="29"/>
  <c r="DF108" i="29"/>
  <c r="DB195" i="29"/>
  <c r="DD195" i="29"/>
  <c r="DH195" i="29"/>
  <c r="DF195" i="29"/>
  <c r="DJ195" i="29"/>
  <c r="DK195" i="29" s="1"/>
  <c r="DS195" i="29" s="1"/>
  <c r="DJ192" i="29"/>
  <c r="DK192" i="29" s="1"/>
  <c r="DS192" i="29" s="1"/>
  <c r="DB192" i="29"/>
  <c r="DD192" i="29"/>
  <c r="DH192" i="29"/>
  <c r="DF192" i="29"/>
  <c r="DJ143" i="29"/>
  <c r="DK143" i="29" s="1"/>
  <c r="DS143" i="29" s="1"/>
  <c r="DB143" i="29"/>
  <c r="DD143" i="29"/>
  <c r="DH143" i="29"/>
  <c r="DF143" i="29"/>
  <c r="CN173" i="29"/>
  <c r="CO173" i="29" s="1"/>
  <c r="CP173" i="29"/>
  <c r="DJ110" i="29"/>
  <c r="DK110" i="29" s="1"/>
  <c r="DS110" i="29" s="1"/>
  <c r="DB110" i="29"/>
  <c r="DD110" i="29"/>
  <c r="DH110" i="29"/>
  <c r="DF110" i="29"/>
  <c r="CP102" i="29"/>
  <c r="CN102" i="29"/>
  <c r="CO102" i="29" s="1"/>
  <c r="DB83" i="29"/>
  <c r="DD83" i="29"/>
  <c r="DH83" i="29"/>
  <c r="DF83" i="29"/>
  <c r="DJ83" i="29"/>
  <c r="DK83" i="29" s="1"/>
  <c r="DS83" i="29" s="1"/>
  <c r="DD99" i="29"/>
  <c r="DH99" i="29"/>
  <c r="DF99" i="29"/>
  <c r="DJ99" i="29"/>
  <c r="DK99" i="29" s="1"/>
  <c r="DS99" i="29" s="1"/>
  <c r="DB99" i="29"/>
  <c r="DJ85" i="29"/>
  <c r="DK85" i="29" s="1"/>
  <c r="DS85" i="29" s="1"/>
  <c r="DB85" i="29"/>
  <c r="DD85" i="29"/>
  <c r="DH85" i="29"/>
  <c r="DF85" i="29"/>
  <c r="DH118" i="29"/>
  <c r="DF118" i="29"/>
  <c r="DJ118" i="29"/>
  <c r="DK118" i="29" s="1"/>
  <c r="DS118" i="29" s="1"/>
  <c r="DB118" i="29"/>
  <c r="DD118" i="29"/>
  <c r="CP147" i="29"/>
  <c r="CN147" i="29"/>
  <c r="CO147" i="29" s="1"/>
  <c r="DD176" i="29"/>
  <c r="DH176" i="29"/>
  <c r="DF176" i="29"/>
  <c r="DJ176" i="29"/>
  <c r="DK176" i="29" s="1"/>
  <c r="DS176" i="29" s="1"/>
  <c r="DB176" i="29"/>
  <c r="DB51" i="29"/>
  <c r="DD51" i="29"/>
  <c r="DH51" i="29"/>
  <c r="DF51" i="29"/>
  <c r="DJ51" i="29"/>
  <c r="DK51" i="29" s="1"/>
  <c r="DS51" i="29" s="1"/>
  <c r="DJ28" i="29"/>
  <c r="DK28" i="29" s="1"/>
  <c r="DS28" i="29" s="1"/>
  <c r="DB28" i="29"/>
  <c r="DD28" i="29"/>
  <c r="DH28" i="29"/>
  <c r="DF28" i="29"/>
  <c r="DB38" i="29"/>
  <c r="DD38" i="29"/>
  <c r="DH38" i="29"/>
  <c r="DF38" i="29"/>
  <c r="DJ38" i="29"/>
  <c r="DK38" i="29" s="1"/>
  <c r="DS38" i="29" s="1"/>
  <c r="Z5" i="28" l="1"/>
  <c r="Z4" i="28"/>
  <c r="Z3" i="28"/>
  <c r="AB3" i="28"/>
  <c r="AB4" i="28"/>
  <c r="AB5" i="28"/>
  <c r="CW76" i="35"/>
  <c r="CX76" i="35" s="1"/>
  <c r="S75" i="26" s="1"/>
  <c r="AB74" i="27" s="1"/>
  <c r="AB274" i="20" s="1"/>
  <c r="AD274" i="20" s="1"/>
  <c r="CW116" i="35"/>
  <c r="CX116" i="35" s="1"/>
  <c r="S115" i="26" s="1"/>
  <c r="AB114" i="27" s="1"/>
  <c r="AB314" i="20" s="1"/>
  <c r="AD314" i="20" s="1"/>
  <c r="CW170" i="35"/>
  <c r="CX170" i="35" s="1"/>
  <c r="S169" i="26" s="1"/>
  <c r="AB168" i="27" s="1"/>
  <c r="AB368" i="20" s="1"/>
  <c r="AD368" i="20" s="1"/>
  <c r="CW143" i="35"/>
  <c r="CX143" i="35" s="1"/>
  <c r="S142" i="26" s="1"/>
  <c r="AB141" i="27" s="1"/>
  <c r="AB341" i="20" s="1"/>
  <c r="AD341" i="20" s="1"/>
  <c r="CW47" i="35"/>
  <c r="CX47" i="35" s="1"/>
  <c r="S46" i="26" s="1"/>
  <c r="AB45" i="27" s="1"/>
  <c r="AB245" i="20" s="1"/>
  <c r="AD245" i="20" s="1"/>
  <c r="CW140" i="35"/>
  <c r="CX140" i="35" s="1"/>
  <c r="S139" i="26" s="1"/>
  <c r="AB138" i="27" s="1"/>
  <c r="AB338" i="20" s="1"/>
  <c r="AD338" i="20" s="1"/>
  <c r="CW182" i="35"/>
  <c r="CX182" i="35" s="1"/>
  <c r="S181" i="26" s="1"/>
  <c r="AB180" i="27" s="1"/>
  <c r="AB380" i="20" s="1"/>
  <c r="AD380" i="20" s="1"/>
  <c r="CW129" i="35"/>
  <c r="CX129" i="35" s="1"/>
  <c r="S128" i="26" s="1"/>
  <c r="AB127" i="27" s="1"/>
  <c r="AB327" i="20" s="1"/>
  <c r="AD327" i="20" s="1"/>
  <c r="CW66" i="35"/>
  <c r="CX66" i="35" s="1"/>
  <c r="S65" i="26" s="1"/>
  <c r="AB64" i="27" s="1"/>
  <c r="AB264" i="20" s="1"/>
  <c r="AD264" i="20" s="1"/>
  <c r="CW105" i="35"/>
  <c r="CX105" i="35" s="1"/>
  <c r="S104" i="26" s="1"/>
  <c r="AB103" i="27" s="1"/>
  <c r="AB303" i="20" s="1"/>
  <c r="AD303" i="20" s="1"/>
  <c r="CW112" i="35"/>
  <c r="CX112" i="35" s="1"/>
  <c r="S111" i="26" s="1"/>
  <c r="AB110" i="27" s="1"/>
  <c r="AB310" i="20" s="1"/>
  <c r="AD310" i="20" s="1"/>
  <c r="CW62" i="35"/>
  <c r="CX62" i="35" s="1"/>
  <c r="S61" i="26" s="1"/>
  <c r="AB60" i="27" s="1"/>
  <c r="AB260" i="20" s="1"/>
  <c r="AD260" i="20" s="1"/>
  <c r="CW42" i="35"/>
  <c r="CX42" i="35" s="1"/>
  <c r="S41" i="26" s="1"/>
  <c r="AB40" i="27" s="1"/>
  <c r="AB240" i="20" s="1"/>
  <c r="AD240" i="20" s="1"/>
  <c r="CW144" i="35"/>
  <c r="CX144" i="35" s="1"/>
  <c r="S143" i="26" s="1"/>
  <c r="AB142" i="27" s="1"/>
  <c r="AB342" i="20" s="1"/>
  <c r="AD342" i="20" s="1"/>
  <c r="CW128" i="35"/>
  <c r="CX128" i="35" s="1"/>
  <c r="S127" i="26" s="1"/>
  <c r="AB126" i="27" s="1"/>
  <c r="AB326" i="20" s="1"/>
  <c r="AD326" i="20" s="1"/>
  <c r="CW132" i="35"/>
  <c r="CX132" i="35" s="1"/>
  <c r="S131" i="26" s="1"/>
  <c r="AB130" i="27" s="1"/>
  <c r="AB330" i="20" s="1"/>
  <c r="AD330" i="20" s="1"/>
  <c r="CW197" i="35"/>
  <c r="CX197" i="35" s="1"/>
  <c r="S196" i="26" s="1"/>
  <c r="AB195" i="27" s="1"/>
  <c r="AB395" i="20" s="1"/>
  <c r="AD395" i="20" s="1"/>
  <c r="CW136" i="35"/>
  <c r="CX136" i="35" s="1"/>
  <c r="S135" i="26" s="1"/>
  <c r="AB134" i="27" s="1"/>
  <c r="AB334" i="20" s="1"/>
  <c r="AD334" i="20" s="1"/>
  <c r="CW198" i="35"/>
  <c r="CX198" i="35" s="1"/>
  <c r="S197" i="26" s="1"/>
  <c r="AB196" i="27" s="1"/>
  <c r="AB396" i="20" s="1"/>
  <c r="AD396" i="20" s="1"/>
  <c r="CW63" i="35"/>
  <c r="CX63" i="35" s="1"/>
  <c r="S62" i="26" s="1"/>
  <c r="AB61" i="27" s="1"/>
  <c r="AB261" i="20" s="1"/>
  <c r="AD261" i="20" s="1"/>
  <c r="CW166" i="35"/>
  <c r="CX166" i="35" s="1"/>
  <c r="S165" i="26" s="1"/>
  <c r="AB164" i="27" s="1"/>
  <c r="AB364" i="20" s="1"/>
  <c r="AD364" i="20" s="1"/>
  <c r="CW151" i="35"/>
  <c r="CX151" i="35" s="1"/>
  <c r="S150" i="26" s="1"/>
  <c r="AB149" i="27" s="1"/>
  <c r="AB349" i="20" s="1"/>
  <c r="AD349" i="20" s="1"/>
  <c r="CW186" i="35"/>
  <c r="CX186" i="35" s="1"/>
  <c r="S185" i="26" s="1"/>
  <c r="AB184" i="27" s="1"/>
  <c r="AB384" i="20" s="1"/>
  <c r="AD384" i="20" s="1"/>
  <c r="CW194" i="35"/>
  <c r="CX194" i="35" s="1"/>
  <c r="S193" i="26" s="1"/>
  <c r="AB192" i="27" s="1"/>
  <c r="AB392" i="20" s="1"/>
  <c r="AD392" i="20" s="1"/>
  <c r="CW204" i="35"/>
  <c r="CX204" i="35" s="1"/>
  <c r="CW39" i="35"/>
  <c r="CX39" i="35" s="1"/>
  <c r="S38" i="26" s="1"/>
  <c r="AB37" i="27" s="1"/>
  <c r="AB237" i="20" s="1"/>
  <c r="AD237" i="20" s="1"/>
  <c r="CW145" i="35"/>
  <c r="CX145" i="35" s="1"/>
  <c r="S144" i="26" s="1"/>
  <c r="AB143" i="27" s="1"/>
  <c r="AB343" i="20" s="1"/>
  <c r="AD343" i="20" s="1"/>
  <c r="CW59" i="35"/>
  <c r="CX59" i="35" s="1"/>
  <c r="S58" i="26" s="1"/>
  <c r="AB57" i="27" s="1"/>
  <c r="AB257" i="20" s="1"/>
  <c r="AD257" i="20" s="1"/>
  <c r="CW17" i="35"/>
  <c r="CX17" i="35" s="1"/>
  <c r="S16" i="26" s="1"/>
  <c r="AB15" i="27" s="1"/>
  <c r="AB215" i="20" s="1"/>
  <c r="AD215" i="20" s="1"/>
  <c r="CW67" i="35"/>
  <c r="CX67" i="35" s="1"/>
  <c r="S66" i="26" s="1"/>
  <c r="AB65" i="27" s="1"/>
  <c r="AB265" i="20" s="1"/>
  <c r="AD265" i="20" s="1"/>
  <c r="CW137" i="35"/>
  <c r="CX137" i="35" s="1"/>
  <c r="S136" i="26" s="1"/>
  <c r="AB135" i="27" s="1"/>
  <c r="AB335" i="20" s="1"/>
  <c r="AD335" i="20" s="1"/>
  <c r="CW38" i="35"/>
  <c r="CX38" i="35" s="1"/>
  <c r="S37" i="26" s="1"/>
  <c r="AB36" i="27" s="1"/>
  <c r="AB236" i="20" s="1"/>
  <c r="AD236" i="20" s="1"/>
  <c r="CW54" i="35"/>
  <c r="CX54" i="35" s="1"/>
  <c r="S53" i="26" s="1"/>
  <c r="AB52" i="27" s="1"/>
  <c r="AB252" i="20" s="1"/>
  <c r="AD252" i="20" s="1"/>
  <c r="CW146" i="35"/>
  <c r="CX146" i="35" s="1"/>
  <c r="S145" i="26" s="1"/>
  <c r="AB144" i="27" s="1"/>
  <c r="AB344" i="20" s="1"/>
  <c r="AD344" i="20" s="1"/>
  <c r="CW88" i="35"/>
  <c r="CX88" i="35" s="1"/>
  <c r="S87" i="26" s="1"/>
  <c r="AB86" i="27" s="1"/>
  <c r="AB286" i="20" s="1"/>
  <c r="AD286" i="20" s="1"/>
  <c r="CW80" i="35"/>
  <c r="CX80" i="35" s="1"/>
  <c r="S79" i="26" s="1"/>
  <c r="AB78" i="27" s="1"/>
  <c r="AB278" i="20" s="1"/>
  <c r="AD278" i="20" s="1"/>
  <c r="CW52" i="35"/>
  <c r="CX52" i="35" s="1"/>
  <c r="S51" i="26" s="1"/>
  <c r="AB50" i="27" s="1"/>
  <c r="AB250" i="20" s="1"/>
  <c r="AD250" i="20" s="1"/>
  <c r="CW53" i="35"/>
  <c r="CX53" i="35" s="1"/>
  <c r="S52" i="26" s="1"/>
  <c r="AB51" i="27" s="1"/>
  <c r="AB251" i="20" s="1"/>
  <c r="AD251" i="20" s="1"/>
  <c r="CW65" i="35"/>
  <c r="CX65" i="35" s="1"/>
  <c r="S64" i="26" s="1"/>
  <c r="AB63" i="27" s="1"/>
  <c r="AB263" i="20" s="1"/>
  <c r="AD263" i="20" s="1"/>
  <c r="CW142" i="35"/>
  <c r="CX142" i="35" s="1"/>
  <c r="S141" i="26" s="1"/>
  <c r="AB140" i="27" s="1"/>
  <c r="AB340" i="20" s="1"/>
  <c r="AD340" i="20" s="1"/>
  <c r="CW138" i="35"/>
  <c r="CX138" i="35" s="1"/>
  <c r="S137" i="26" s="1"/>
  <c r="AB136" i="27" s="1"/>
  <c r="AB336" i="20" s="1"/>
  <c r="AD336" i="20" s="1"/>
  <c r="CW131" i="35"/>
  <c r="CX131" i="35" s="1"/>
  <c r="S130" i="26" s="1"/>
  <c r="AB129" i="27" s="1"/>
  <c r="AB329" i="20" s="1"/>
  <c r="AD329" i="20" s="1"/>
  <c r="CW44" i="35"/>
  <c r="CX44" i="35" s="1"/>
  <c r="S43" i="26" s="1"/>
  <c r="AB42" i="27" s="1"/>
  <c r="AB242" i="20" s="1"/>
  <c r="AD242" i="20" s="1"/>
  <c r="CW50" i="35"/>
  <c r="CX50" i="35" s="1"/>
  <c r="S49" i="26" s="1"/>
  <c r="AB48" i="27" s="1"/>
  <c r="AB248" i="20" s="1"/>
  <c r="AD248" i="20" s="1"/>
  <c r="CW32" i="35"/>
  <c r="CX32" i="35" s="1"/>
  <c r="S31" i="26" s="1"/>
  <c r="AB30" i="27" s="1"/>
  <c r="AB230" i="20" s="1"/>
  <c r="AD230" i="20" s="1"/>
  <c r="CW203" i="35"/>
  <c r="CX203" i="35" s="1"/>
  <c r="S202" i="26" s="1"/>
  <c r="AB201" i="27" s="1"/>
  <c r="AB401" i="20" s="1"/>
  <c r="AD401" i="20" s="1"/>
  <c r="CW178" i="35"/>
  <c r="CX178" i="35" s="1"/>
  <c r="S177" i="26" s="1"/>
  <c r="AB176" i="27" s="1"/>
  <c r="AB376" i="20" s="1"/>
  <c r="AD376" i="20" s="1"/>
  <c r="CW113" i="35"/>
  <c r="CX113" i="35" s="1"/>
  <c r="S112" i="26" s="1"/>
  <c r="AB111" i="27" s="1"/>
  <c r="AB311" i="20" s="1"/>
  <c r="AD311" i="20" s="1"/>
  <c r="CW134" i="35"/>
  <c r="CX134" i="35" s="1"/>
  <c r="S133" i="26" s="1"/>
  <c r="AB132" i="27" s="1"/>
  <c r="AB332" i="20" s="1"/>
  <c r="AD332" i="20" s="1"/>
  <c r="CW20" i="35"/>
  <c r="CX20" i="35" s="1"/>
  <c r="S19" i="26" s="1"/>
  <c r="AB18" i="27" s="1"/>
  <c r="AB218" i="20" s="1"/>
  <c r="AD218" i="20" s="1"/>
  <c r="CW64" i="35"/>
  <c r="CX64" i="35" s="1"/>
  <c r="S63" i="26" s="1"/>
  <c r="AB62" i="27" s="1"/>
  <c r="AB262" i="20" s="1"/>
  <c r="AD262" i="20" s="1"/>
  <c r="CW71" i="35"/>
  <c r="CX71" i="35" s="1"/>
  <c r="S70" i="26" s="1"/>
  <c r="AB69" i="27" s="1"/>
  <c r="AB269" i="20" s="1"/>
  <c r="AD269" i="20" s="1"/>
  <c r="CW107" i="35"/>
  <c r="CX107" i="35" s="1"/>
  <c r="S106" i="26" s="1"/>
  <c r="AB105" i="27" s="1"/>
  <c r="AB305" i="20" s="1"/>
  <c r="AD305" i="20" s="1"/>
  <c r="CW185" i="35"/>
  <c r="CX185" i="35" s="1"/>
  <c r="S184" i="26" s="1"/>
  <c r="AB183" i="27" s="1"/>
  <c r="AB383" i="20" s="1"/>
  <c r="AD383" i="20" s="1"/>
  <c r="CW168" i="35"/>
  <c r="CX168" i="35" s="1"/>
  <c r="S167" i="26" s="1"/>
  <c r="AB166" i="27" s="1"/>
  <c r="AB366" i="20" s="1"/>
  <c r="AD366" i="20" s="1"/>
  <c r="CW117" i="35"/>
  <c r="CX117" i="35" s="1"/>
  <c r="S116" i="26" s="1"/>
  <c r="AB115" i="27" s="1"/>
  <c r="AB315" i="20" s="1"/>
  <c r="AD315" i="20" s="1"/>
  <c r="CW199" i="35"/>
  <c r="CX199" i="35" s="1"/>
  <c r="S198" i="26" s="1"/>
  <c r="AB197" i="27" s="1"/>
  <c r="AB397" i="20" s="1"/>
  <c r="AD397" i="20" s="1"/>
  <c r="CW177" i="35"/>
  <c r="CX177" i="35" s="1"/>
  <c r="S176" i="26" s="1"/>
  <c r="AB175" i="27" s="1"/>
  <c r="AB375" i="20" s="1"/>
  <c r="AD375" i="20" s="1"/>
  <c r="CW86" i="35"/>
  <c r="CX86" i="35" s="1"/>
  <c r="S85" i="26" s="1"/>
  <c r="AB84" i="27" s="1"/>
  <c r="AB284" i="20" s="1"/>
  <c r="AD284" i="20" s="1"/>
  <c r="CW35" i="35"/>
  <c r="CX35" i="35" s="1"/>
  <c r="S34" i="26" s="1"/>
  <c r="AB33" i="27" s="1"/>
  <c r="AB233" i="20" s="1"/>
  <c r="AD233" i="20" s="1"/>
  <c r="CW24" i="35"/>
  <c r="CX24" i="35" s="1"/>
  <c r="S23" i="26" s="1"/>
  <c r="AB22" i="27" s="1"/>
  <c r="AB222" i="20" s="1"/>
  <c r="AD222" i="20" s="1"/>
  <c r="CW133" i="35"/>
  <c r="CX133" i="35" s="1"/>
  <c r="S132" i="26" s="1"/>
  <c r="AB131" i="27" s="1"/>
  <c r="AB331" i="20" s="1"/>
  <c r="AD331" i="20" s="1"/>
  <c r="CW70" i="35"/>
  <c r="CX70" i="35" s="1"/>
  <c r="S69" i="26" s="1"/>
  <c r="AB68" i="27" s="1"/>
  <c r="AB268" i="20" s="1"/>
  <c r="AD268" i="20" s="1"/>
  <c r="CW160" i="35"/>
  <c r="CX160" i="35" s="1"/>
  <c r="S159" i="26" s="1"/>
  <c r="AB158" i="27" s="1"/>
  <c r="AB358" i="20" s="1"/>
  <c r="AD358" i="20" s="1"/>
  <c r="CW139" i="35"/>
  <c r="CX139" i="35" s="1"/>
  <c r="S138" i="26" s="1"/>
  <c r="AB137" i="27" s="1"/>
  <c r="AB337" i="20" s="1"/>
  <c r="AD337" i="20" s="1"/>
  <c r="CW74" i="35"/>
  <c r="CX74" i="35" s="1"/>
  <c r="S73" i="26" s="1"/>
  <c r="AB72" i="27" s="1"/>
  <c r="AB272" i="20" s="1"/>
  <c r="AD272" i="20" s="1"/>
  <c r="CW157" i="35"/>
  <c r="CX157" i="35" s="1"/>
  <c r="S156" i="26" s="1"/>
  <c r="AB155" i="27" s="1"/>
  <c r="AB355" i="20" s="1"/>
  <c r="AD355" i="20" s="1"/>
  <c r="CW46" i="35"/>
  <c r="CX46" i="35" s="1"/>
  <c r="S45" i="26" s="1"/>
  <c r="AB44" i="27" s="1"/>
  <c r="AB244" i="20" s="1"/>
  <c r="AD244" i="20" s="1"/>
  <c r="CW78" i="35"/>
  <c r="CX78" i="35" s="1"/>
  <c r="S77" i="26" s="1"/>
  <c r="AB76" i="27" s="1"/>
  <c r="AB276" i="20" s="1"/>
  <c r="AD276" i="20" s="1"/>
  <c r="CW126" i="35"/>
  <c r="CX126" i="35" s="1"/>
  <c r="S125" i="26" s="1"/>
  <c r="AB124" i="27" s="1"/>
  <c r="AB324" i="20" s="1"/>
  <c r="AD324" i="20" s="1"/>
  <c r="CW60" i="35"/>
  <c r="CX60" i="35" s="1"/>
  <c r="S59" i="26" s="1"/>
  <c r="AB58" i="27" s="1"/>
  <c r="AB258" i="20" s="1"/>
  <c r="AD258" i="20" s="1"/>
  <c r="CW5" i="35"/>
  <c r="CX5" i="35" s="1"/>
  <c r="S4" i="26" s="1"/>
  <c r="AB3" i="27" s="1"/>
  <c r="AB203" i="20" s="1"/>
  <c r="AD203" i="20" s="1"/>
  <c r="CW99" i="35"/>
  <c r="CX99" i="35" s="1"/>
  <c r="S98" i="26" s="1"/>
  <c r="AB97" i="27" s="1"/>
  <c r="AB297" i="20" s="1"/>
  <c r="AD297" i="20" s="1"/>
  <c r="CW6" i="35"/>
  <c r="CX6" i="35" s="1"/>
  <c r="S5" i="26" s="1"/>
  <c r="AB4" i="27" s="1"/>
  <c r="AB204" i="20" s="1"/>
  <c r="CW87" i="35"/>
  <c r="CX87" i="35" s="1"/>
  <c r="S86" i="26" s="1"/>
  <c r="AB85" i="27" s="1"/>
  <c r="AB285" i="20" s="1"/>
  <c r="AD285" i="20" s="1"/>
  <c r="CW121" i="35"/>
  <c r="CX121" i="35" s="1"/>
  <c r="S120" i="26" s="1"/>
  <c r="AB119" i="27" s="1"/>
  <c r="AB319" i="20" s="1"/>
  <c r="AD319" i="20" s="1"/>
  <c r="CW27" i="35"/>
  <c r="CX27" i="35" s="1"/>
  <c r="S26" i="26" s="1"/>
  <c r="AB25" i="27" s="1"/>
  <c r="AB225" i="20" s="1"/>
  <c r="AD225" i="20" s="1"/>
  <c r="CW31" i="35"/>
  <c r="CX31" i="35" s="1"/>
  <c r="S30" i="26" s="1"/>
  <c r="AB29" i="27" s="1"/>
  <c r="AB229" i="20" s="1"/>
  <c r="AD229" i="20" s="1"/>
  <c r="CW189" i="35"/>
  <c r="CX189" i="35" s="1"/>
  <c r="S188" i="26" s="1"/>
  <c r="AB187" i="27" s="1"/>
  <c r="AB387" i="20" s="1"/>
  <c r="AD387" i="20" s="1"/>
  <c r="CW68" i="35"/>
  <c r="CX68" i="35" s="1"/>
  <c r="S67" i="26" s="1"/>
  <c r="AB66" i="27" s="1"/>
  <c r="AB266" i="20" s="1"/>
  <c r="AD266" i="20" s="1"/>
  <c r="CW148" i="35"/>
  <c r="CX148" i="35" s="1"/>
  <c r="S147" i="26" s="1"/>
  <c r="AB146" i="27" s="1"/>
  <c r="AB346" i="20" s="1"/>
  <c r="AD346" i="20" s="1"/>
  <c r="CW154" i="35"/>
  <c r="CX154" i="35" s="1"/>
  <c r="S153" i="26" s="1"/>
  <c r="AB152" i="27" s="1"/>
  <c r="AB352" i="20" s="1"/>
  <c r="AD352" i="20" s="1"/>
  <c r="CW202" i="35"/>
  <c r="CX202" i="35" s="1"/>
  <c r="S201" i="26" s="1"/>
  <c r="AB200" i="27" s="1"/>
  <c r="AB400" i="20" s="1"/>
  <c r="AD400" i="20" s="1"/>
  <c r="CW43" i="35"/>
  <c r="CX43" i="35" s="1"/>
  <c r="S42" i="26" s="1"/>
  <c r="AB41" i="27" s="1"/>
  <c r="AB241" i="20" s="1"/>
  <c r="AD241" i="20" s="1"/>
  <c r="CW103" i="35"/>
  <c r="CX103" i="35" s="1"/>
  <c r="S102" i="26" s="1"/>
  <c r="AB101" i="27" s="1"/>
  <c r="AB301" i="20" s="1"/>
  <c r="AD301" i="20" s="1"/>
  <c r="CW82" i="35"/>
  <c r="CX82" i="35" s="1"/>
  <c r="S81" i="26" s="1"/>
  <c r="AB80" i="27" s="1"/>
  <c r="AB280" i="20" s="1"/>
  <c r="AD280" i="20" s="1"/>
  <c r="CW85" i="35"/>
  <c r="CX85" i="35" s="1"/>
  <c r="S84" i="26" s="1"/>
  <c r="AB83" i="27" s="1"/>
  <c r="AB283" i="20" s="1"/>
  <c r="AD283" i="20" s="1"/>
  <c r="CW124" i="35"/>
  <c r="CX124" i="35" s="1"/>
  <c r="S123" i="26" s="1"/>
  <c r="AB122" i="27" s="1"/>
  <c r="AB322" i="20" s="1"/>
  <c r="AD322" i="20" s="1"/>
  <c r="CW135" i="35"/>
  <c r="CX135" i="35" s="1"/>
  <c r="S134" i="26" s="1"/>
  <c r="AB133" i="27" s="1"/>
  <c r="AB333" i="20" s="1"/>
  <c r="AD333" i="20" s="1"/>
  <c r="CW114" i="35"/>
  <c r="CX114" i="35" s="1"/>
  <c r="S113" i="26" s="1"/>
  <c r="AB112" i="27" s="1"/>
  <c r="AB312" i="20" s="1"/>
  <c r="AD312" i="20" s="1"/>
  <c r="CW61" i="35"/>
  <c r="CX61" i="35" s="1"/>
  <c r="S60" i="26" s="1"/>
  <c r="AB59" i="27" s="1"/>
  <c r="AB259" i="20" s="1"/>
  <c r="AD259" i="20" s="1"/>
  <c r="CW106" i="35"/>
  <c r="CX106" i="35" s="1"/>
  <c r="S105" i="26" s="1"/>
  <c r="AB104" i="27" s="1"/>
  <c r="AB304" i="20" s="1"/>
  <c r="AD304" i="20" s="1"/>
  <c r="CW91" i="35"/>
  <c r="CX91" i="35" s="1"/>
  <c r="S90" i="26" s="1"/>
  <c r="AB89" i="27" s="1"/>
  <c r="AB289" i="20" s="1"/>
  <c r="AD289" i="20" s="1"/>
  <c r="CW152" i="35"/>
  <c r="CX152" i="35" s="1"/>
  <c r="S151" i="26" s="1"/>
  <c r="AB150" i="27" s="1"/>
  <c r="AB350" i="20" s="1"/>
  <c r="AD350" i="20" s="1"/>
  <c r="CW123" i="35"/>
  <c r="CX123" i="35" s="1"/>
  <c r="S122" i="26" s="1"/>
  <c r="AB121" i="27" s="1"/>
  <c r="AB321" i="20" s="1"/>
  <c r="AD321" i="20" s="1"/>
  <c r="CW58" i="35"/>
  <c r="CX58" i="35" s="1"/>
  <c r="S57" i="26" s="1"/>
  <c r="AB56" i="27" s="1"/>
  <c r="AB256" i="20" s="1"/>
  <c r="AD256" i="20" s="1"/>
  <c r="CW196" i="35"/>
  <c r="CX196" i="35" s="1"/>
  <c r="S195" i="26" s="1"/>
  <c r="AB194" i="27" s="1"/>
  <c r="AB394" i="20" s="1"/>
  <c r="AD394" i="20" s="1"/>
  <c r="CW101" i="35"/>
  <c r="CX101" i="35" s="1"/>
  <c r="S100" i="26" s="1"/>
  <c r="AB99" i="27" s="1"/>
  <c r="AB299" i="20" s="1"/>
  <c r="AD299" i="20" s="1"/>
  <c r="CW72" i="35"/>
  <c r="CX72" i="35" s="1"/>
  <c r="S71" i="26" s="1"/>
  <c r="AB70" i="27" s="1"/>
  <c r="AB270" i="20" s="1"/>
  <c r="AD270" i="20" s="1"/>
  <c r="CW155" i="35"/>
  <c r="CX155" i="35" s="1"/>
  <c r="S154" i="26" s="1"/>
  <c r="AB153" i="27" s="1"/>
  <c r="AB353" i="20" s="1"/>
  <c r="AD353" i="20" s="1"/>
  <c r="CW192" i="35"/>
  <c r="CX192" i="35" s="1"/>
  <c r="S191" i="26" s="1"/>
  <c r="AB190" i="27" s="1"/>
  <c r="AB390" i="20" s="1"/>
  <c r="AD390" i="20" s="1"/>
  <c r="CW75" i="35"/>
  <c r="CX75" i="35" s="1"/>
  <c r="S74" i="26" s="1"/>
  <c r="AB73" i="27" s="1"/>
  <c r="AB273" i="20" s="1"/>
  <c r="AD273" i="20" s="1"/>
  <c r="CW10" i="35"/>
  <c r="CX10" i="35" s="1"/>
  <c r="S9" i="26" s="1"/>
  <c r="AB8" i="27" s="1"/>
  <c r="AB208" i="20" s="1"/>
  <c r="AD208" i="20" s="1"/>
  <c r="CW96" i="35"/>
  <c r="CX96" i="35" s="1"/>
  <c r="S95" i="26" s="1"/>
  <c r="AB94" i="27" s="1"/>
  <c r="AB294" i="20" s="1"/>
  <c r="AD294" i="20" s="1"/>
  <c r="CW167" i="35"/>
  <c r="CX167" i="35" s="1"/>
  <c r="S166" i="26" s="1"/>
  <c r="AB165" i="27" s="1"/>
  <c r="AB365" i="20" s="1"/>
  <c r="AD365" i="20" s="1"/>
  <c r="CW172" i="35"/>
  <c r="CX172" i="35" s="1"/>
  <c r="S171" i="26" s="1"/>
  <c r="AB170" i="27" s="1"/>
  <c r="AB370" i="20" s="1"/>
  <c r="AD370" i="20" s="1"/>
  <c r="CW111" i="35"/>
  <c r="CX111" i="35" s="1"/>
  <c r="S110" i="26" s="1"/>
  <c r="AB109" i="27" s="1"/>
  <c r="AB309" i="20" s="1"/>
  <c r="AD309" i="20" s="1"/>
  <c r="CW191" i="35"/>
  <c r="CX191" i="35" s="1"/>
  <c r="S190" i="26" s="1"/>
  <c r="AB189" i="27" s="1"/>
  <c r="AB389" i="20" s="1"/>
  <c r="AD389" i="20" s="1"/>
  <c r="CW8" i="35"/>
  <c r="CX8" i="35" s="1"/>
  <c r="S7" i="26" s="1"/>
  <c r="AB6" i="27" s="1"/>
  <c r="AB206" i="20" s="1"/>
  <c r="AD206" i="20" s="1"/>
  <c r="CW176" i="35"/>
  <c r="CX176" i="35" s="1"/>
  <c r="S175" i="26" s="1"/>
  <c r="AB174" i="27" s="1"/>
  <c r="AB374" i="20" s="1"/>
  <c r="AD374" i="20" s="1"/>
  <c r="CW41" i="35"/>
  <c r="CX41" i="35" s="1"/>
  <c r="S40" i="26" s="1"/>
  <c r="AB39" i="27" s="1"/>
  <c r="AB239" i="20" s="1"/>
  <c r="AD239" i="20" s="1"/>
  <c r="CW165" i="35"/>
  <c r="CX165" i="35" s="1"/>
  <c r="S164" i="26" s="1"/>
  <c r="AB163" i="27" s="1"/>
  <c r="AB363" i="20" s="1"/>
  <c r="AD363" i="20" s="1"/>
  <c r="CW169" i="35"/>
  <c r="CX169" i="35" s="1"/>
  <c r="S168" i="26" s="1"/>
  <c r="AB167" i="27" s="1"/>
  <c r="AB367" i="20" s="1"/>
  <c r="AD367" i="20" s="1"/>
  <c r="CW122" i="35"/>
  <c r="CX122" i="35" s="1"/>
  <c r="S121" i="26" s="1"/>
  <c r="AB120" i="27" s="1"/>
  <c r="AB320" i="20" s="1"/>
  <c r="AD320" i="20" s="1"/>
  <c r="CW187" i="35"/>
  <c r="CX187" i="35" s="1"/>
  <c r="S186" i="26" s="1"/>
  <c r="AB185" i="27" s="1"/>
  <c r="AB385" i="20" s="1"/>
  <c r="AD385" i="20" s="1"/>
  <c r="CW48" i="35"/>
  <c r="CX48" i="35" s="1"/>
  <c r="S47" i="26" s="1"/>
  <c r="AB46" i="27" s="1"/>
  <c r="AB246" i="20" s="1"/>
  <c r="AD246" i="20" s="1"/>
  <c r="CW149" i="35"/>
  <c r="CX149" i="35" s="1"/>
  <c r="S148" i="26" s="1"/>
  <c r="AB147" i="27" s="1"/>
  <c r="AB347" i="20" s="1"/>
  <c r="AD347" i="20" s="1"/>
  <c r="CW9" i="35"/>
  <c r="CX9" i="35" s="1"/>
  <c r="S8" i="26" s="1"/>
  <c r="AB7" i="27" s="1"/>
  <c r="AB207" i="20" s="1"/>
  <c r="AD207" i="20" s="1"/>
  <c r="CW89" i="35"/>
  <c r="CX89" i="35" s="1"/>
  <c r="S88" i="26" s="1"/>
  <c r="AB87" i="27" s="1"/>
  <c r="AB287" i="20" s="1"/>
  <c r="AD287" i="20" s="1"/>
  <c r="CW13" i="35"/>
  <c r="CX13" i="35" s="1"/>
  <c r="S12" i="26" s="1"/>
  <c r="AB11" i="27" s="1"/>
  <c r="AB211" i="20" s="1"/>
  <c r="AD211" i="20" s="1"/>
  <c r="CW73" i="35"/>
  <c r="CX73" i="35" s="1"/>
  <c r="S72" i="26" s="1"/>
  <c r="AB71" i="27" s="1"/>
  <c r="AB271" i="20" s="1"/>
  <c r="AD271" i="20" s="1"/>
  <c r="CW162" i="35"/>
  <c r="CX162" i="35" s="1"/>
  <c r="S161" i="26" s="1"/>
  <c r="AB160" i="27" s="1"/>
  <c r="AB360" i="20" s="1"/>
  <c r="AD360" i="20" s="1"/>
  <c r="CW159" i="35"/>
  <c r="CX159" i="35" s="1"/>
  <c r="S158" i="26" s="1"/>
  <c r="AB157" i="27" s="1"/>
  <c r="AB357" i="20" s="1"/>
  <c r="AD357" i="20" s="1"/>
  <c r="CW94" i="35"/>
  <c r="CX94" i="35" s="1"/>
  <c r="S93" i="26" s="1"/>
  <c r="AB92" i="27" s="1"/>
  <c r="AB292" i="20" s="1"/>
  <c r="AD292" i="20" s="1"/>
  <c r="CW98" i="35"/>
  <c r="CX98" i="35" s="1"/>
  <c r="S97" i="26" s="1"/>
  <c r="AB96" i="27" s="1"/>
  <c r="AB296" i="20" s="1"/>
  <c r="AD296" i="20" s="1"/>
  <c r="CW179" i="35"/>
  <c r="CX179" i="35" s="1"/>
  <c r="S178" i="26" s="1"/>
  <c r="AB177" i="27" s="1"/>
  <c r="AB377" i="20" s="1"/>
  <c r="AD377" i="20" s="1"/>
  <c r="DL185" i="35"/>
  <c r="DM185" i="35" s="1"/>
  <c r="DN185" i="35"/>
  <c r="DL85" i="35"/>
  <c r="DM85" i="35" s="1"/>
  <c r="DN85" i="35"/>
  <c r="DN162" i="35"/>
  <c r="DL162" i="35"/>
  <c r="DM162" i="35" s="1"/>
  <c r="CW95" i="35"/>
  <c r="CX95" i="35" s="1"/>
  <c r="S94" i="26" s="1"/>
  <c r="AB93" i="27" s="1"/>
  <c r="AB293" i="20" s="1"/>
  <c r="AD293" i="20" s="1"/>
  <c r="DN200" i="35"/>
  <c r="DL200" i="35"/>
  <c r="DM200" i="35" s="1"/>
  <c r="CW79" i="35"/>
  <c r="CX79" i="35" s="1"/>
  <c r="S78" i="26" s="1"/>
  <c r="AB77" i="27" s="1"/>
  <c r="AB277" i="20" s="1"/>
  <c r="AD277" i="20" s="1"/>
  <c r="DN146" i="35"/>
  <c r="DL146" i="35"/>
  <c r="DM146" i="35" s="1"/>
  <c r="DN139" i="35"/>
  <c r="DL139" i="35"/>
  <c r="DM139" i="35" s="1"/>
  <c r="DN88" i="35"/>
  <c r="DL88" i="35"/>
  <c r="DM88" i="35" s="1"/>
  <c r="DL35" i="35"/>
  <c r="DM35" i="35" s="1"/>
  <c r="DN35" i="35"/>
  <c r="DL99" i="35"/>
  <c r="DM99" i="35" s="1"/>
  <c r="DN99" i="35"/>
  <c r="DL133" i="35"/>
  <c r="DM133" i="35" s="1"/>
  <c r="DN133" i="35"/>
  <c r="CW183" i="35"/>
  <c r="CX183" i="35" s="1"/>
  <c r="S182" i="26" s="1"/>
  <c r="AB181" i="27" s="1"/>
  <c r="AB381" i="20" s="1"/>
  <c r="AD381" i="20" s="1"/>
  <c r="CW90" i="35"/>
  <c r="CX90" i="35" s="1"/>
  <c r="S89" i="26" s="1"/>
  <c r="AB88" i="27" s="1"/>
  <c r="AB288" i="20" s="1"/>
  <c r="AD288" i="20" s="1"/>
  <c r="CW81" i="35"/>
  <c r="CX81" i="35" s="1"/>
  <c r="S80" i="26" s="1"/>
  <c r="AB79" i="27" s="1"/>
  <c r="AB279" i="20" s="1"/>
  <c r="AD279" i="20" s="1"/>
  <c r="DN12" i="35"/>
  <c r="DL12" i="35"/>
  <c r="DM12" i="35" s="1"/>
  <c r="DN124" i="35"/>
  <c r="DL124" i="35"/>
  <c r="DM124" i="35" s="1"/>
  <c r="DN4" i="35"/>
  <c r="DL4" i="35"/>
  <c r="DM4" i="35" s="1"/>
  <c r="DN78" i="35"/>
  <c r="DL78" i="35"/>
  <c r="DM78" i="35" s="1"/>
  <c r="CW100" i="35"/>
  <c r="CX100" i="35" s="1"/>
  <c r="S99" i="26" s="1"/>
  <c r="AB98" i="27" s="1"/>
  <c r="AB298" i="20" s="1"/>
  <c r="AD298" i="20" s="1"/>
  <c r="DL172" i="35"/>
  <c r="DM172" i="35" s="1"/>
  <c r="DN172" i="35"/>
  <c r="DL160" i="35"/>
  <c r="DM160" i="35" s="1"/>
  <c r="DN160" i="35"/>
  <c r="CW97" i="35"/>
  <c r="CX97" i="35" s="1"/>
  <c r="S96" i="26" s="1"/>
  <c r="AB95" i="27" s="1"/>
  <c r="AB295" i="20" s="1"/>
  <c r="AD295" i="20" s="1"/>
  <c r="CW30" i="35"/>
  <c r="CX30" i="35" s="1"/>
  <c r="S29" i="26" s="1"/>
  <c r="AB28" i="27" s="1"/>
  <c r="AB228" i="20" s="1"/>
  <c r="AD228" i="20" s="1"/>
  <c r="DL182" i="35"/>
  <c r="DM182" i="35" s="1"/>
  <c r="DN182" i="35"/>
  <c r="DN202" i="35"/>
  <c r="DL202" i="35"/>
  <c r="DM202" i="35" s="1"/>
  <c r="DL21" i="35"/>
  <c r="DM21" i="35" s="1"/>
  <c r="DN21" i="35"/>
  <c r="DN130" i="35"/>
  <c r="DL130" i="35"/>
  <c r="DM130" i="35" s="1"/>
  <c r="DL14" i="35"/>
  <c r="DM14" i="35" s="1"/>
  <c r="DN14" i="35"/>
  <c r="CW34" i="35"/>
  <c r="CX34" i="35" s="1"/>
  <c r="S33" i="26" s="1"/>
  <c r="AB32" i="27" s="1"/>
  <c r="AB232" i="20" s="1"/>
  <c r="AD232" i="20" s="1"/>
  <c r="DL83" i="35"/>
  <c r="DM83" i="35" s="1"/>
  <c r="DN83" i="35"/>
  <c r="DN61" i="35"/>
  <c r="DL61" i="35"/>
  <c r="DM61" i="35" s="1"/>
  <c r="CW175" i="35"/>
  <c r="CX175" i="35" s="1"/>
  <c r="S174" i="26" s="1"/>
  <c r="AB173" i="27" s="1"/>
  <c r="AB373" i="20" s="1"/>
  <c r="AD373" i="20" s="1"/>
  <c r="DL121" i="35"/>
  <c r="DM121" i="35" s="1"/>
  <c r="DN121" i="35"/>
  <c r="DN9" i="35"/>
  <c r="DL9" i="35"/>
  <c r="DM9" i="35" s="1"/>
  <c r="CW49" i="35"/>
  <c r="CX49" i="35" s="1"/>
  <c r="S48" i="26" s="1"/>
  <c r="AB47" i="27" s="1"/>
  <c r="AB247" i="20" s="1"/>
  <c r="AD247" i="20" s="1"/>
  <c r="CW102" i="35"/>
  <c r="CX102" i="35" s="1"/>
  <c r="S101" i="26" s="1"/>
  <c r="AB100" i="27" s="1"/>
  <c r="AB300" i="20" s="1"/>
  <c r="AD300" i="20" s="1"/>
  <c r="CW51" i="35"/>
  <c r="CX51" i="35" s="1"/>
  <c r="S50" i="26" s="1"/>
  <c r="AB49" i="27" s="1"/>
  <c r="AB249" i="20" s="1"/>
  <c r="AD249" i="20" s="1"/>
  <c r="CW115" i="35"/>
  <c r="CX115" i="35" s="1"/>
  <c r="S114" i="26" s="1"/>
  <c r="AB113" i="27" s="1"/>
  <c r="AB313" i="20" s="1"/>
  <c r="AD313" i="20" s="1"/>
  <c r="CW18" i="35"/>
  <c r="CX18" i="35" s="1"/>
  <c r="S17" i="26" s="1"/>
  <c r="AB16" i="27" s="1"/>
  <c r="AB216" i="20" s="1"/>
  <c r="AD216" i="20" s="1"/>
  <c r="DN170" i="35"/>
  <c r="DL170" i="35"/>
  <c r="DM170" i="35" s="1"/>
  <c r="DN188" i="35"/>
  <c r="DL188" i="35"/>
  <c r="DM188" i="35" s="1"/>
  <c r="CW120" i="35"/>
  <c r="CX120" i="35" s="1"/>
  <c r="S119" i="26" s="1"/>
  <c r="AB118" i="27" s="1"/>
  <c r="AB318" i="20" s="1"/>
  <c r="AD318" i="20" s="1"/>
  <c r="DL161" i="35"/>
  <c r="DM161" i="35" s="1"/>
  <c r="DN161" i="35"/>
  <c r="CW164" i="35"/>
  <c r="CX164" i="35" s="1"/>
  <c r="S163" i="26" s="1"/>
  <c r="AB162" i="27" s="1"/>
  <c r="AB362" i="20" s="1"/>
  <c r="AD362" i="20" s="1"/>
  <c r="CW141" i="35"/>
  <c r="CX141" i="35" s="1"/>
  <c r="S140" i="26" s="1"/>
  <c r="AB139" i="27" s="1"/>
  <c r="AB339" i="20" s="1"/>
  <c r="AD339" i="20" s="1"/>
  <c r="CW56" i="35"/>
  <c r="CX56" i="35" s="1"/>
  <c r="S55" i="26" s="1"/>
  <c r="AB54" i="27" s="1"/>
  <c r="AB254" i="20" s="1"/>
  <c r="AD254" i="20" s="1"/>
  <c r="DN82" i="35"/>
  <c r="DL82" i="35"/>
  <c r="DM82" i="35" s="1"/>
  <c r="CW12" i="35"/>
  <c r="CX12" i="35" s="1"/>
  <c r="S11" i="26" s="1"/>
  <c r="AB10" i="27" s="1"/>
  <c r="AB210" i="20" s="1"/>
  <c r="AD210" i="20" s="1"/>
  <c r="CW180" i="35"/>
  <c r="CX180" i="35" s="1"/>
  <c r="S179" i="26" s="1"/>
  <c r="AB178" i="27" s="1"/>
  <c r="AB378" i="20" s="1"/>
  <c r="AD378" i="20" s="1"/>
  <c r="DN178" i="35"/>
  <c r="DL178" i="35"/>
  <c r="DM178" i="35" s="1"/>
  <c r="CW23" i="35"/>
  <c r="CX23" i="35" s="1"/>
  <c r="S22" i="26" s="1"/>
  <c r="AB21" i="27" s="1"/>
  <c r="AB221" i="20" s="1"/>
  <c r="AD221" i="20" s="1"/>
  <c r="CW19" i="35"/>
  <c r="CX19" i="35" s="1"/>
  <c r="S18" i="26" s="1"/>
  <c r="AB17" i="27" s="1"/>
  <c r="AB217" i="20" s="1"/>
  <c r="AD217" i="20" s="1"/>
  <c r="CW127" i="35"/>
  <c r="CX127" i="35" s="1"/>
  <c r="S126" i="26" s="1"/>
  <c r="AB125" i="27" s="1"/>
  <c r="AB325" i="20" s="1"/>
  <c r="AD325" i="20" s="1"/>
  <c r="CW93" i="35"/>
  <c r="CX93" i="35" s="1"/>
  <c r="S92" i="26" s="1"/>
  <c r="AB91" i="27" s="1"/>
  <c r="AB291" i="20" s="1"/>
  <c r="AD291" i="20" s="1"/>
  <c r="DN109" i="35"/>
  <c r="DL109" i="35"/>
  <c r="DM109" i="35" s="1"/>
  <c r="DL193" i="35"/>
  <c r="DM193" i="35" s="1"/>
  <c r="DN193" i="35"/>
  <c r="DN55" i="35"/>
  <c r="DL55" i="35"/>
  <c r="DM55" i="35" s="1"/>
  <c r="DN89" i="35"/>
  <c r="DL89" i="35"/>
  <c r="DM89" i="35" s="1"/>
  <c r="DL184" i="35"/>
  <c r="DM184" i="35" s="1"/>
  <c r="DN184" i="35"/>
  <c r="CW153" i="35"/>
  <c r="CX153" i="35" s="1"/>
  <c r="S152" i="26" s="1"/>
  <c r="AB151" i="27" s="1"/>
  <c r="AB351" i="20" s="1"/>
  <c r="AD351" i="20" s="1"/>
  <c r="CW84" i="35"/>
  <c r="CX84" i="35" s="1"/>
  <c r="S83" i="26" s="1"/>
  <c r="AB82" i="27" s="1"/>
  <c r="AB282" i="20" s="1"/>
  <c r="AD282" i="20" s="1"/>
  <c r="CW4" i="35"/>
  <c r="CX4" i="35" s="1"/>
  <c r="S3" i="26" s="1"/>
  <c r="AB2" i="27" s="1"/>
  <c r="AB202" i="20" s="1"/>
  <c r="DN118" i="35"/>
  <c r="DL118" i="35"/>
  <c r="DM118" i="35" s="1"/>
  <c r="DL125" i="35"/>
  <c r="DM125" i="35" s="1"/>
  <c r="DN125" i="35"/>
  <c r="CW181" i="35"/>
  <c r="CX181" i="35" s="1"/>
  <c r="S180" i="26" s="1"/>
  <c r="AB179" i="27" s="1"/>
  <c r="AB379" i="20" s="1"/>
  <c r="AD379" i="20" s="1"/>
  <c r="DL49" i="35"/>
  <c r="DM49" i="35" s="1"/>
  <c r="DN49" i="35"/>
  <c r="DL46" i="35"/>
  <c r="DM46" i="35" s="1"/>
  <c r="DN46" i="35"/>
  <c r="DN64" i="35"/>
  <c r="DL64" i="35"/>
  <c r="DM64" i="35" s="1"/>
  <c r="DL196" i="35"/>
  <c r="DM196" i="35" s="1"/>
  <c r="DN196" i="35"/>
  <c r="CW150" i="35"/>
  <c r="CX150" i="35" s="1"/>
  <c r="S149" i="26" s="1"/>
  <c r="AB148" i="27" s="1"/>
  <c r="AB348" i="20" s="1"/>
  <c r="AD348" i="20" s="1"/>
  <c r="DN173" i="35"/>
  <c r="DL173" i="35"/>
  <c r="DM173" i="35" s="1"/>
  <c r="CW125" i="35"/>
  <c r="CX125" i="35" s="1"/>
  <c r="S124" i="26" s="1"/>
  <c r="AB123" i="27" s="1"/>
  <c r="AB323" i="20" s="1"/>
  <c r="AD323" i="20" s="1"/>
  <c r="CW40" i="35"/>
  <c r="CX40" i="35" s="1"/>
  <c r="S39" i="26" s="1"/>
  <c r="AB38" i="27" s="1"/>
  <c r="AB238" i="20" s="1"/>
  <c r="AD238" i="20" s="1"/>
  <c r="CW188" i="35"/>
  <c r="CX188" i="35" s="1"/>
  <c r="S187" i="26" s="1"/>
  <c r="AB186" i="27" s="1"/>
  <c r="AB386" i="20" s="1"/>
  <c r="AD386" i="20" s="1"/>
  <c r="CW77" i="35"/>
  <c r="CX77" i="35" s="1"/>
  <c r="S76" i="26" s="1"/>
  <c r="AB75" i="27" s="1"/>
  <c r="AB275" i="20" s="1"/>
  <c r="AD275" i="20" s="1"/>
  <c r="CW36" i="35"/>
  <c r="CX36" i="35" s="1"/>
  <c r="S35" i="26" s="1"/>
  <c r="AB34" i="27" s="1"/>
  <c r="AB234" i="20" s="1"/>
  <c r="AD234" i="20" s="1"/>
  <c r="CW83" i="35"/>
  <c r="CX83" i="35" s="1"/>
  <c r="S82" i="26" s="1"/>
  <c r="AB81" i="27" s="1"/>
  <c r="AB281" i="20" s="1"/>
  <c r="AD281" i="20" s="1"/>
  <c r="CW7" i="35"/>
  <c r="CX7" i="35" s="1"/>
  <c r="S6" i="26" s="1"/>
  <c r="AB5" i="27" s="1"/>
  <c r="AB205" i="20" s="1"/>
  <c r="DN38" i="35"/>
  <c r="DL38" i="35"/>
  <c r="DM38" i="35" s="1"/>
  <c r="DN13" i="35"/>
  <c r="DL13" i="35"/>
  <c r="DM13" i="35" s="1"/>
  <c r="DN73" i="35"/>
  <c r="DL73" i="35"/>
  <c r="DM73" i="35" s="1"/>
  <c r="DN7" i="35"/>
  <c r="DL7" i="35"/>
  <c r="DM7" i="35" s="1"/>
  <c r="CW37" i="35"/>
  <c r="CX37" i="35" s="1"/>
  <c r="S36" i="26" s="1"/>
  <c r="AB35" i="27" s="1"/>
  <c r="AB235" i="20" s="1"/>
  <c r="AD235" i="20" s="1"/>
  <c r="DN179" i="35"/>
  <c r="DL179" i="35"/>
  <c r="DM179" i="35" s="1"/>
  <c r="CW45" i="35"/>
  <c r="CX45" i="35" s="1"/>
  <c r="S44" i="26" s="1"/>
  <c r="AB43" i="27" s="1"/>
  <c r="AB243" i="20" s="1"/>
  <c r="AD243" i="20" s="1"/>
  <c r="DL116" i="35"/>
  <c r="DM116" i="35" s="1"/>
  <c r="DN116" i="35"/>
  <c r="CW15" i="35"/>
  <c r="CX15" i="35" s="1"/>
  <c r="S14" i="26" s="1"/>
  <c r="AB13" i="27" s="1"/>
  <c r="AB213" i="20" s="1"/>
  <c r="AD213" i="20" s="1"/>
  <c r="DL39" i="35"/>
  <c r="DM39" i="35" s="1"/>
  <c r="DN39" i="35"/>
  <c r="DN90" i="35"/>
  <c r="DL90" i="35"/>
  <c r="DM90" i="35" s="1"/>
  <c r="DN37" i="35"/>
  <c r="DL37" i="35"/>
  <c r="DM37" i="35" s="1"/>
  <c r="DN26" i="35"/>
  <c r="DL26" i="35"/>
  <c r="DM26" i="35" s="1"/>
  <c r="DN71" i="35"/>
  <c r="DL71" i="35"/>
  <c r="DM71" i="35" s="1"/>
  <c r="DN17" i="35"/>
  <c r="DL17" i="35"/>
  <c r="DM17" i="35" s="1"/>
  <c r="DN181" i="35"/>
  <c r="DL181" i="35"/>
  <c r="DM181" i="35" s="1"/>
  <c r="DL159" i="35"/>
  <c r="DM159" i="35" s="1"/>
  <c r="DN159" i="35"/>
  <c r="DN86" i="35"/>
  <c r="DL86" i="35"/>
  <c r="DM86" i="35" s="1"/>
  <c r="DN95" i="35"/>
  <c r="DL95" i="35"/>
  <c r="DM95" i="35" s="1"/>
  <c r="DN79" i="35"/>
  <c r="DL79" i="35"/>
  <c r="DM79" i="35" s="1"/>
  <c r="DN187" i="35"/>
  <c r="DL187" i="35"/>
  <c r="DM187" i="35" s="1"/>
  <c r="DN192" i="35"/>
  <c r="DL192" i="35"/>
  <c r="DM192" i="35" s="1"/>
  <c r="DN110" i="35"/>
  <c r="DL110" i="35"/>
  <c r="DM110" i="35" s="1"/>
  <c r="DN105" i="35"/>
  <c r="DL105" i="35"/>
  <c r="DM105" i="35" s="1"/>
  <c r="DN81" i="35"/>
  <c r="DL81" i="35"/>
  <c r="DM81" i="35" s="1"/>
  <c r="DN135" i="35"/>
  <c r="DL135" i="35"/>
  <c r="DM135" i="35" s="1"/>
  <c r="DN47" i="35"/>
  <c r="DL47" i="35"/>
  <c r="DM47" i="35" s="1"/>
  <c r="DN75" i="35"/>
  <c r="DL75" i="35"/>
  <c r="DM75" i="35" s="1"/>
  <c r="DL31" i="35"/>
  <c r="DM31" i="35" s="1"/>
  <c r="DN31" i="35"/>
  <c r="DN63" i="35"/>
  <c r="DL63" i="35"/>
  <c r="DM63" i="35" s="1"/>
  <c r="DN168" i="35"/>
  <c r="DL168" i="35"/>
  <c r="DM168" i="35" s="1"/>
  <c r="DN199" i="35"/>
  <c r="DL199" i="35"/>
  <c r="DM199" i="35" s="1"/>
  <c r="DN56" i="35"/>
  <c r="DL56" i="35"/>
  <c r="DM56" i="35" s="1"/>
  <c r="DN74" i="35"/>
  <c r="DL74" i="35"/>
  <c r="DM74" i="35" s="1"/>
  <c r="DL153" i="35"/>
  <c r="DM153" i="35" s="1"/>
  <c r="DN153" i="35"/>
  <c r="DN28" i="35"/>
  <c r="DL28" i="35"/>
  <c r="DM28" i="35" s="1"/>
  <c r="DL101" i="35"/>
  <c r="DM101" i="35" s="1"/>
  <c r="DN101" i="35"/>
  <c r="DL127" i="35"/>
  <c r="DM127" i="35" s="1"/>
  <c r="DN127" i="35"/>
  <c r="DN54" i="35"/>
  <c r="DL54" i="35"/>
  <c r="DM54" i="35" s="1"/>
  <c r="DN8" i="35"/>
  <c r="DL8" i="35"/>
  <c r="DM8" i="35" s="1"/>
  <c r="DN183" i="35"/>
  <c r="DL183" i="35"/>
  <c r="DM183" i="35" s="1"/>
  <c r="DL6" i="35"/>
  <c r="DM6" i="35" s="1"/>
  <c r="DN6" i="35"/>
  <c r="DN10" i="35"/>
  <c r="DL10" i="35"/>
  <c r="DM10" i="35" s="1"/>
  <c r="DN19" i="35"/>
  <c r="DL19" i="35"/>
  <c r="DM19" i="35" s="1"/>
  <c r="DN96" i="35"/>
  <c r="DL96" i="35"/>
  <c r="DM96" i="35" s="1"/>
  <c r="DL60" i="35"/>
  <c r="DM60" i="35" s="1"/>
  <c r="DN60" i="35"/>
  <c r="DN163" i="35"/>
  <c r="DL163" i="35"/>
  <c r="DM163" i="35" s="1"/>
  <c r="DL41" i="35"/>
  <c r="DM41" i="35" s="1"/>
  <c r="DN41" i="35"/>
  <c r="DN45" i="35"/>
  <c r="DL45" i="35"/>
  <c r="DM45" i="35" s="1"/>
  <c r="DN15" i="35"/>
  <c r="DL15" i="35"/>
  <c r="DM15" i="35" s="1"/>
  <c r="DN166" i="35"/>
  <c r="DL166" i="35"/>
  <c r="DM166" i="35" s="1"/>
  <c r="DN111" i="35"/>
  <c r="DL111" i="35"/>
  <c r="DM111" i="35" s="1"/>
  <c r="DN194" i="35"/>
  <c r="DL194" i="35"/>
  <c r="DM194" i="35" s="1"/>
  <c r="DL204" i="35"/>
  <c r="DM204" i="35" s="1"/>
  <c r="DN204" i="35"/>
  <c r="DN92" i="35"/>
  <c r="DL92" i="35"/>
  <c r="DM92" i="35" s="1"/>
  <c r="DL30" i="35"/>
  <c r="DM30" i="35" s="1"/>
  <c r="DN30" i="35"/>
  <c r="DL155" i="35"/>
  <c r="DM155" i="35" s="1"/>
  <c r="DN155" i="35"/>
  <c r="DN144" i="35"/>
  <c r="DL144" i="35"/>
  <c r="DM144" i="35" s="1"/>
  <c r="DL94" i="35"/>
  <c r="DM94" i="35" s="1"/>
  <c r="DN94" i="35"/>
  <c r="DL143" i="35"/>
  <c r="DM143" i="35" s="1"/>
  <c r="DN143" i="35"/>
  <c r="DL44" i="35"/>
  <c r="DM44" i="35" s="1"/>
  <c r="DN44" i="35"/>
  <c r="DL104" i="35"/>
  <c r="DM104" i="35" s="1"/>
  <c r="DN104" i="35"/>
  <c r="CW163" i="35"/>
  <c r="CX163" i="35" s="1"/>
  <c r="S162" i="26" s="1"/>
  <c r="AB161" i="27" s="1"/>
  <c r="AB361" i="20" s="1"/>
  <c r="AD361" i="20" s="1"/>
  <c r="DL33" i="35"/>
  <c r="DM33" i="35" s="1"/>
  <c r="DN33" i="35"/>
  <c r="CW22" i="35"/>
  <c r="CX22" i="35" s="1"/>
  <c r="S21" i="26" s="1"/>
  <c r="AB20" i="27" s="1"/>
  <c r="AB220" i="20" s="1"/>
  <c r="AD220" i="20" s="1"/>
  <c r="CW14" i="35"/>
  <c r="CX14" i="35" s="1"/>
  <c r="S13" i="26" s="1"/>
  <c r="AB12" i="27" s="1"/>
  <c r="AB212" i="20" s="1"/>
  <c r="AD212" i="20" s="1"/>
  <c r="DL186" i="35"/>
  <c r="DM186" i="35" s="1"/>
  <c r="DN186" i="35"/>
  <c r="DN113" i="35"/>
  <c r="DL113" i="35"/>
  <c r="DM113" i="35" s="1"/>
  <c r="DN149" i="35"/>
  <c r="DL149" i="35"/>
  <c r="DM149" i="35" s="1"/>
  <c r="DN70" i="35"/>
  <c r="DL70" i="35"/>
  <c r="DM70" i="35" s="1"/>
  <c r="CW108" i="35"/>
  <c r="CX108" i="35" s="1"/>
  <c r="S107" i="26" s="1"/>
  <c r="AB106" i="27" s="1"/>
  <c r="AB306" i="20" s="1"/>
  <c r="AD306" i="20" s="1"/>
  <c r="DN122" i="35"/>
  <c r="DL122" i="35"/>
  <c r="DM122" i="35" s="1"/>
  <c r="CW26" i="35"/>
  <c r="CX26" i="35" s="1"/>
  <c r="S25" i="26" s="1"/>
  <c r="AB24" i="27" s="1"/>
  <c r="AB224" i="20" s="1"/>
  <c r="AD224" i="20" s="1"/>
  <c r="DN98" i="35"/>
  <c r="DL98" i="35"/>
  <c r="DM98" i="35" s="1"/>
  <c r="DL132" i="35"/>
  <c r="DM132" i="35" s="1"/>
  <c r="DN132" i="35"/>
  <c r="CW173" i="35"/>
  <c r="CX173" i="35" s="1"/>
  <c r="S172" i="26" s="1"/>
  <c r="AB171" i="27" s="1"/>
  <c r="AB371" i="20" s="1"/>
  <c r="AD371" i="20" s="1"/>
  <c r="DN58" i="35"/>
  <c r="DL58" i="35"/>
  <c r="DM58" i="35" s="1"/>
  <c r="CW118" i="35"/>
  <c r="CX118" i="35" s="1"/>
  <c r="S117" i="26" s="1"/>
  <c r="AB116" i="27" s="1"/>
  <c r="AB316" i="20" s="1"/>
  <c r="AD316" i="20" s="1"/>
  <c r="DL59" i="35"/>
  <c r="DM59" i="35" s="1"/>
  <c r="DN59" i="35"/>
  <c r="DL93" i="35"/>
  <c r="DM93" i="35" s="1"/>
  <c r="DN93" i="35"/>
  <c r="CW92" i="35"/>
  <c r="CX92" i="35" s="1"/>
  <c r="S91" i="26" s="1"/>
  <c r="AB90" i="27" s="1"/>
  <c r="AB290" i="20" s="1"/>
  <c r="AD290" i="20" s="1"/>
  <c r="DN190" i="35"/>
  <c r="DL190" i="35"/>
  <c r="DM190" i="35" s="1"/>
  <c r="DL148" i="35"/>
  <c r="DM148" i="35" s="1"/>
  <c r="DN148" i="35"/>
  <c r="DN154" i="35"/>
  <c r="DL154" i="35"/>
  <c r="DM154" i="35" s="1"/>
  <c r="DN147" i="35"/>
  <c r="DL147" i="35"/>
  <c r="DM147" i="35" s="1"/>
  <c r="DL156" i="35"/>
  <c r="DM156" i="35" s="1"/>
  <c r="DN156" i="35"/>
  <c r="DL176" i="35"/>
  <c r="DM176" i="35" s="1"/>
  <c r="DN176" i="35"/>
  <c r="DL50" i="35"/>
  <c r="DM50" i="35" s="1"/>
  <c r="DN50" i="35"/>
  <c r="DL32" i="35"/>
  <c r="DM32" i="35" s="1"/>
  <c r="DN32" i="35"/>
  <c r="CW200" i="35"/>
  <c r="CX200" i="35" s="1"/>
  <c r="S199" i="26" s="1"/>
  <c r="AB198" i="27" s="1"/>
  <c r="AB398" i="20" s="1"/>
  <c r="AD398" i="20" s="1"/>
  <c r="DL24" i="35"/>
  <c r="DM24" i="35" s="1"/>
  <c r="DN24" i="35"/>
  <c r="CW190" i="35"/>
  <c r="CX190" i="35" s="1"/>
  <c r="S189" i="26" s="1"/>
  <c r="AB188" i="27" s="1"/>
  <c r="AB388" i="20" s="1"/>
  <c r="AD388" i="20" s="1"/>
  <c r="DL23" i="35"/>
  <c r="DM23" i="35" s="1"/>
  <c r="DN23" i="35"/>
  <c r="CW147" i="35"/>
  <c r="CX147" i="35" s="1"/>
  <c r="S146" i="26" s="1"/>
  <c r="AB145" i="27" s="1"/>
  <c r="AB345" i="20" s="1"/>
  <c r="AD345" i="20" s="1"/>
  <c r="CW119" i="35"/>
  <c r="CX119" i="35" s="1"/>
  <c r="S118" i="26" s="1"/>
  <c r="AB117" i="27" s="1"/>
  <c r="AB317" i="20" s="1"/>
  <c r="AD317" i="20" s="1"/>
  <c r="DN198" i="35"/>
  <c r="DL198" i="35"/>
  <c r="DM198" i="35" s="1"/>
  <c r="DN69" i="35"/>
  <c r="DL69" i="35"/>
  <c r="DM69" i="35" s="1"/>
  <c r="CW161" i="35"/>
  <c r="CX161" i="35" s="1"/>
  <c r="S160" i="26" s="1"/>
  <c r="AB159" i="27" s="1"/>
  <c r="AB359" i="20" s="1"/>
  <c r="AD359" i="20" s="1"/>
  <c r="CW110" i="35"/>
  <c r="CX110" i="35" s="1"/>
  <c r="S109" i="26" s="1"/>
  <c r="AB108" i="27" s="1"/>
  <c r="AB308" i="20" s="1"/>
  <c r="AD308" i="20" s="1"/>
  <c r="DL128" i="35"/>
  <c r="DM128" i="35" s="1"/>
  <c r="DN128" i="35"/>
  <c r="CW29" i="35"/>
  <c r="CX29" i="35" s="1"/>
  <c r="S28" i="26" s="1"/>
  <c r="AB27" i="27" s="1"/>
  <c r="AB227" i="20" s="1"/>
  <c r="AD227" i="20" s="1"/>
  <c r="CW104" i="35"/>
  <c r="CX104" i="35" s="1"/>
  <c r="S103" i="26" s="1"/>
  <c r="AB102" i="27" s="1"/>
  <c r="AB302" i="20" s="1"/>
  <c r="AD302" i="20" s="1"/>
  <c r="DL141" i="35"/>
  <c r="DM141" i="35" s="1"/>
  <c r="DN141" i="35"/>
  <c r="DN138" i="35"/>
  <c r="DL138" i="35"/>
  <c r="DM138" i="35" s="1"/>
  <c r="CW11" i="35"/>
  <c r="CX11" i="35" s="1"/>
  <c r="S10" i="26" s="1"/>
  <c r="AB9" i="27" s="1"/>
  <c r="AB209" i="20" s="1"/>
  <c r="AD209" i="20" s="1"/>
  <c r="DN40" i="35"/>
  <c r="DL40" i="35"/>
  <c r="DM40" i="35" s="1"/>
  <c r="CW184" i="35"/>
  <c r="CX184" i="35" s="1"/>
  <c r="S183" i="26" s="1"/>
  <c r="AB182" i="27" s="1"/>
  <c r="AB382" i="20" s="1"/>
  <c r="AD382" i="20" s="1"/>
  <c r="DN157" i="35"/>
  <c r="DL157" i="35"/>
  <c r="DM157" i="35" s="1"/>
  <c r="DL80" i="35"/>
  <c r="DM80" i="35" s="1"/>
  <c r="DN80" i="35"/>
  <c r="DL165" i="35"/>
  <c r="DM165" i="35" s="1"/>
  <c r="DN165" i="35"/>
  <c r="DN145" i="35"/>
  <c r="DL145" i="35"/>
  <c r="DM145" i="35" s="1"/>
  <c r="DN72" i="35"/>
  <c r="DL72" i="35"/>
  <c r="DM72" i="35" s="1"/>
  <c r="DL65" i="35"/>
  <c r="DM65" i="35" s="1"/>
  <c r="DN65" i="35"/>
  <c r="CW25" i="35"/>
  <c r="CX25" i="35" s="1"/>
  <c r="S24" i="26" s="1"/>
  <c r="AB23" i="27" s="1"/>
  <c r="AB223" i="20" s="1"/>
  <c r="AD223" i="20" s="1"/>
  <c r="CW109" i="35"/>
  <c r="CX109" i="35" s="1"/>
  <c r="S108" i="26" s="1"/>
  <c r="AB107" i="27" s="1"/>
  <c r="AB307" i="20" s="1"/>
  <c r="AD307" i="20" s="1"/>
  <c r="DN68" i="35"/>
  <c r="DL68" i="35"/>
  <c r="DM68" i="35" s="1"/>
  <c r="CW55" i="35"/>
  <c r="CX55" i="35" s="1"/>
  <c r="S54" i="26" s="1"/>
  <c r="AB53" i="27" s="1"/>
  <c r="AB253" i="20" s="1"/>
  <c r="AD253" i="20" s="1"/>
  <c r="DL91" i="35"/>
  <c r="DM91" i="35" s="1"/>
  <c r="DN91" i="35"/>
  <c r="DN108" i="35"/>
  <c r="DL108" i="35"/>
  <c r="DM108" i="35" s="1"/>
  <c r="DN123" i="35"/>
  <c r="DL123" i="35"/>
  <c r="DM123" i="35" s="1"/>
  <c r="CW16" i="35"/>
  <c r="CX16" i="35" s="1"/>
  <c r="S15" i="26" s="1"/>
  <c r="AB14" i="27" s="1"/>
  <c r="AB214" i="20" s="1"/>
  <c r="AD214" i="20" s="1"/>
  <c r="DN136" i="35"/>
  <c r="DL136" i="35"/>
  <c r="DM136" i="35" s="1"/>
  <c r="CW171" i="35"/>
  <c r="CX171" i="35" s="1"/>
  <c r="S170" i="26" s="1"/>
  <c r="AB169" i="27" s="1"/>
  <c r="AB369" i="20" s="1"/>
  <c r="AD369" i="20" s="1"/>
  <c r="DN106" i="35"/>
  <c r="DL106" i="35"/>
  <c r="DM106" i="35" s="1"/>
  <c r="CW21" i="35"/>
  <c r="CX21" i="35" s="1"/>
  <c r="S20" i="26" s="1"/>
  <c r="AB19" i="27" s="1"/>
  <c r="AB219" i="20" s="1"/>
  <c r="AD219" i="20" s="1"/>
  <c r="CW158" i="35"/>
  <c r="CX158" i="35" s="1"/>
  <c r="S157" i="26" s="1"/>
  <c r="AB156" i="27" s="1"/>
  <c r="AB356" i="20" s="1"/>
  <c r="AD356" i="20" s="1"/>
  <c r="DN142" i="35"/>
  <c r="DL142" i="35"/>
  <c r="DM142" i="35" s="1"/>
  <c r="CW57" i="35"/>
  <c r="CX57" i="35" s="1"/>
  <c r="S56" i="26" s="1"/>
  <c r="AB55" i="27" s="1"/>
  <c r="AB255" i="20" s="1"/>
  <c r="AD255" i="20" s="1"/>
  <c r="DL5" i="35"/>
  <c r="DM5" i="35" s="1"/>
  <c r="DN5" i="35"/>
  <c r="DN76" i="35"/>
  <c r="DL76" i="35"/>
  <c r="DM76" i="35" s="1"/>
  <c r="DL67" i="35"/>
  <c r="DM67" i="35" s="1"/>
  <c r="DN67" i="35"/>
  <c r="DN174" i="35"/>
  <c r="DL174" i="35"/>
  <c r="DM174" i="35" s="1"/>
  <c r="DL131" i="35"/>
  <c r="DM131" i="35" s="1"/>
  <c r="DN131" i="35"/>
  <c r="CW195" i="35"/>
  <c r="CX195" i="35" s="1"/>
  <c r="S194" i="26" s="1"/>
  <c r="AB193" i="27" s="1"/>
  <c r="AB393" i="20" s="1"/>
  <c r="AD393" i="20" s="1"/>
  <c r="DN51" i="35"/>
  <c r="DL51" i="35"/>
  <c r="DM51" i="35" s="1"/>
  <c r="DN112" i="35"/>
  <c r="DL112" i="35"/>
  <c r="DM112" i="35" s="1"/>
  <c r="DL62" i="35"/>
  <c r="DM62" i="35" s="1"/>
  <c r="DN62" i="35"/>
  <c r="CW174" i="35"/>
  <c r="CX174" i="35" s="1"/>
  <c r="S173" i="26" s="1"/>
  <c r="AB172" i="27" s="1"/>
  <c r="AB372" i="20" s="1"/>
  <c r="AD372" i="20" s="1"/>
  <c r="DL53" i="35"/>
  <c r="DM53" i="35" s="1"/>
  <c r="DN53" i="35"/>
  <c r="DN42" i="35"/>
  <c r="DL42" i="35"/>
  <c r="DM42" i="35" s="1"/>
  <c r="DN167" i="35"/>
  <c r="DL167" i="35"/>
  <c r="DM167" i="35" s="1"/>
  <c r="CW201" i="35"/>
  <c r="CX201" i="35" s="1"/>
  <c r="S200" i="26" s="1"/>
  <c r="AB199" i="27" s="1"/>
  <c r="AB399" i="20" s="1"/>
  <c r="AD399" i="20" s="1"/>
  <c r="CW193" i="35"/>
  <c r="CX193" i="35" s="1"/>
  <c r="S192" i="26" s="1"/>
  <c r="AB191" i="27" s="1"/>
  <c r="AB391" i="20" s="1"/>
  <c r="AD391" i="20" s="1"/>
  <c r="DN140" i="35"/>
  <c r="DL140" i="35"/>
  <c r="DM140" i="35" s="1"/>
  <c r="CW69" i="35"/>
  <c r="CX69" i="35" s="1"/>
  <c r="S68" i="26" s="1"/>
  <c r="AB67" i="27" s="1"/>
  <c r="AB267" i="20" s="1"/>
  <c r="AD267" i="20" s="1"/>
  <c r="DN22" i="35"/>
  <c r="DL22" i="35"/>
  <c r="DM22" i="35" s="1"/>
  <c r="DN77" i="35"/>
  <c r="DL77" i="35"/>
  <c r="DM77" i="35" s="1"/>
  <c r="DN27" i="35"/>
  <c r="DL27" i="35"/>
  <c r="DM27" i="35" s="1"/>
  <c r="CW156" i="35"/>
  <c r="CX156" i="35" s="1"/>
  <c r="S155" i="26" s="1"/>
  <c r="AB154" i="27" s="1"/>
  <c r="AB354" i="20" s="1"/>
  <c r="AD354" i="20" s="1"/>
  <c r="CW130" i="35"/>
  <c r="CX130" i="35" s="1"/>
  <c r="S129" i="26" s="1"/>
  <c r="AB128" i="27" s="1"/>
  <c r="AB328" i="20" s="1"/>
  <c r="AD328" i="20" s="1"/>
  <c r="DN120" i="35"/>
  <c r="DL120" i="35"/>
  <c r="DM120" i="35" s="1"/>
  <c r="DN117" i="35"/>
  <c r="DL117" i="35"/>
  <c r="DM117" i="35" s="1"/>
  <c r="DN164" i="35"/>
  <c r="DL164" i="35"/>
  <c r="DM164" i="35" s="1"/>
  <c r="CW28" i="35"/>
  <c r="CX28" i="35" s="1"/>
  <c r="S27" i="26" s="1"/>
  <c r="AB26" i="27" s="1"/>
  <c r="AB226" i="20" s="1"/>
  <c r="AD226" i="20" s="1"/>
  <c r="CW33" i="35"/>
  <c r="CX33" i="35" s="1"/>
  <c r="S32" i="26" s="1"/>
  <c r="AB31" i="27" s="1"/>
  <c r="AB231" i="20" s="1"/>
  <c r="AD231" i="20" s="1"/>
  <c r="DL102" i="35"/>
  <c r="DM102" i="35" s="1"/>
  <c r="DN102" i="35"/>
  <c r="DN29" i="35"/>
  <c r="DL29" i="35"/>
  <c r="DM29" i="35" s="1"/>
  <c r="DL115" i="35"/>
  <c r="DM115" i="35" s="1"/>
  <c r="DN115" i="35"/>
  <c r="DN34" i="35"/>
  <c r="DL34" i="35"/>
  <c r="DM34" i="35" s="1"/>
  <c r="DL203" i="35"/>
  <c r="DM203" i="35" s="1"/>
  <c r="DN203" i="35"/>
  <c r="DL175" i="35"/>
  <c r="DM175" i="35" s="1"/>
  <c r="DN175" i="35"/>
  <c r="DN114" i="35"/>
  <c r="DL114" i="35"/>
  <c r="DM114" i="35" s="1"/>
  <c r="DN180" i="35"/>
  <c r="DL180" i="35"/>
  <c r="DM180" i="35" s="1"/>
  <c r="DL103" i="35"/>
  <c r="DM103" i="35" s="1"/>
  <c r="DN103" i="35"/>
  <c r="DN107" i="35"/>
  <c r="DL107" i="35"/>
  <c r="DM107" i="35" s="1"/>
  <c r="DN52" i="35"/>
  <c r="DL52" i="35"/>
  <c r="DM52" i="35" s="1"/>
  <c r="DL171" i="35"/>
  <c r="DM171" i="35" s="1"/>
  <c r="DN171" i="35"/>
  <c r="DN158" i="35"/>
  <c r="DL158" i="35"/>
  <c r="DM158" i="35" s="1"/>
  <c r="DL177" i="35"/>
  <c r="DM177" i="35" s="1"/>
  <c r="DN177" i="35"/>
  <c r="DN197" i="35"/>
  <c r="DL197" i="35"/>
  <c r="DM197" i="35" s="1"/>
  <c r="DL129" i="35"/>
  <c r="DM129" i="35" s="1"/>
  <c r="DN129" i="35"/>
  <c r="DL43" i="35"/>
  <c r="DM43" i="35" s="1"/>
  <c r="DN43" i="35"/>
  <c r="DN66" i="35"/>
  <c r="DL66" i="35"/>
  <c r="DM66" i="35" s="1"/>
  <c r="DN169" i="35"/>
  <c r="DL169" i="35"/>
  <c r="DM169" i="35" s="1"/>
  <c r="DN18" i="35"/>
  <c r="DL18" i="35"/>
  <c r="DM18" i="35" s="1"/>
  <c r="DN151" i="35"/>
  <c r="DL151" i="35"/>
  <c r="DM151" i="35" s="1"/>
  <c r="DL152" i="35"/>
  <c r="DM152" i="35" s="1"/>
  <c r="DN152" i="35"/>
  <c r="DL119" i="35"/>
  <c r="DM119" i="35" s="1"/>
  <c r="DN119" i="35"/>
  <c r="DN25" i="35"/>
  <c r="DL25" i="35"/>
  <c r="DM25" i="35" s="1"/>
  <c r="DL201" i="35"/>
  <c r="DM201" i="35" s="1"/>
  <c r="DN201" i="35"/>
  <c r="DN87" i="35"/>
  <c r="DL87" i="35"/>
  <c r="DM87" i="35" s="1"/>
  <c r="DN97" i="35"/>
  <c r="DL97" i="35"/>
  <c r="DM97" i="35" s="1"/>
  <c r="DN195" i="35"/>
  <c r="DL195" i="35"/>
  <c r="DM195" i="35" s="1"/>
  <c r="DN126" i="35"/>
  <c r="DL126" i="35"/>
  <c r="DM126" i="35" s="1"/>
  <c r="DN84" i="35"/>
  <c r="DL84" i="35"/>
  <c r="DM84" i="35" s="1"/>
  <c r="DN57" i="35"/>
  <c r="DL57" i="35"/>
  <c r="DM57" i="35" s="1"/>
  <c r="DN11" i="35"/>
  <c r="DL11" i="35"/>
  <c r="DM11" i="35" s="1"/>
  <c r="DL16" i="35"/>
  <c r="DM16" i="35" s="1"/>
  <c r="DN16" i="35"/>
  <c r="DN191" i="35"/>
  <c r="DL191" i="35"/>
  <c r="DM191" i="35" s="1"/>
  <c r="DL134" i="35"/>
  <c r="DM134" i="35" s="1"/>
  <c r="DN134" i="35"/>
  <c r="DN36" i="35"/>
  <c r="DL36" i="35"/>
  <c r="DM36" i="35" s="1"/>
  <c r="DN137" i="35"/>
  <c r="DL137" i="35"/>
  <c r="DM137" i="35" s="1"/>
  <c r="DN189" i="35"/>
  <c r="DL189" i="35"/>
  <c r="DM189" i="35" s="1"/>
  <c r="DN48" i="35"/>
  <c r="DL48" i="35"/>
  <c r="DM48" i="35" s="1"/>
  <c r="DL150" i="35"/>
  <c r="DM150" i="35" s="1"/>
  <c r="DN150" i="35"/>
  <c r="DN100" i="35"/>
  <c r="DL100" i="35"/>
  <c r="DM100" i="35" s="1"/>
  <c r="DL20" i="35"/>
  <c r="DM20" i="35" s="1"/>
  <c r="DN20" i="35"/>
  <c r="DI99" i="29"/>
  <c r="DQ99" i="29" s="1"/>
  <c r="DG99" i="29"/>
  <c r="DG83" i="29"/>
  <c r="DI83" i="29"/>
  <c r="DQ83" i="29" s="1"/>
  <c r="CR102" i="29"/>
  <c r="CV102" i="29" s="1"/>
  <c r="CQ102" i="29"/>
  <c r="DG195" i="29"/>
  <c r="DI195" i="29"/>
  <c r="DQ195" i="29" s="1"/>
  <c r="DI108" i="29"/>
  <c r="DQ108" i="29" s="1"/>
  <c r="DG108" i="29"/>
  <c r="DI128" i="29"/>
  <c r="DQ128" i="29" s="1"/>
  <c r="DG128" i="29"/>
  <c r="DI80" i="29"/>
  <c r="DQ80" i="29" s="1"/>
  <c r="DG80" i="29"/>
  <c r="DI60" i="29"/>
  <c r="DQ60" i="29" s="1"/>
  <c r="DG60" i="29"/>
  <c r="CR32" i="29"/>
  <c r="CV32" i="29" s="1"/>
  <c r="CQ32" i="29"/>
  <c r="DI179" i="29"/>
  <c r="DQ179" i="29" s="1"/>
  <c r="DG179" i="29"/>
  <c r="DI144" i="29"/>
  <c r="DQ144" i="29" s="1"/>
  <c r="DG144" i="29"/>
  <c r="DG106" i="29"/>
  <c r="DI106" i="29"/>
  <c r="DQ106" i="29" s="1"/>
  <c r="DI188" i="29"/>
  <c r="DQ188" i="29" s="1"/>
  <c r="DG188" i="29"/>
  <c r="DI120" i="29"/>
  <c r="DQ120" i="29" s="1"/>
  <c r="DG120" i="29"/>
  <c r="CR170" i="29"/>
  <c r="CV170" i="29" s="1"/>
  <c r="CQ170" i="29"/>
  <c r="CQ111" i="29"/>
  <c r="CR111" i="29"/>
  <c r="CV111" i="29" s="1"/>
  <c r="DI113" i="29"/>
  <c r="DQ113" i="29" s="1"/>
  <c r="DG113" i="29"/>
  <c r="DI132" i="29"/>
  <c r="DQ132" i="29" s="1"/>
  <c r="DG132" i="29"/>
  <c r="DI88" i="29"/>
  <c r="DQ88" i="29" s="1"/>
  <c r="DG88" i="29"/>
  <c r="DG47" i="29"/>
  <c r="DI47" i="29"/>
  <c r="DQ47" i="29" s="1"/>
  <c r="DI177" i="29"/>
  <c r="DQ177" i="29" s="1"/>
  <c r="DG177" i="29"/>
  <c r="DG14" i="29"/>
  <c r="DI14" i="29"/>
  <c r="DQ14" i="29" s="1"/>
  <c r="DI58" i="29"/>
  <c r="DQ58" i="29" s="1"/>
  <c r="DG58" i="29"/>
  <c r="CR71" i="29"/>
  <c r="CV71" i="29" s="1"/>
  <c r="CQ71" i="29"/>
  <c r="DG189" i="29"/>
  <c r="DI189" i="29"/>
  <c r="DQ189" i="29" s="1"/>
  <c r="DG194" i="29"/>
  <c r="DI194" i="29"/>
  <c r="DQ194" i="29" s="1"/>
  <c r="DI163" i="29"/>
  <c r="DQ163" i="29" s="1"/>
  <c r="DG163" i="29"/>
  <c r="DI157" i="29"/>
  <c r="DQ157" i="29" s="1"/>
  <c r="DG157" i="29"/>
  <c r="DG24" i="29"/>
  <c r="DI24" i="29"/>
  <c r="DQ24" i="29" s="1"/>
  <c r="DI48" i="29"/>
  <c r="DQ48" i="29" s="1"/>
  <c r="DG48" i="29"/>
  <c r="DG20" i="29"/>
  <c r="DI20" i="29"/>
  <c r="DQ20" i="29" s="1"/>
  <c r="CQ28" i="29"/>
  <c r="CR28" i="29"/>
  <c r="CV28" i="29" s="1"/>
  <c r="CR176" i="29"/>
  <c r="CV176" i="29" s="1"/>
  <c r="CQ176" i="29"/>
  <c r="DG173" i="29"/>
  <c r="DI173" i="29"/>
  <c r="DQ173" i="29" s="1"/>
  <c r="CR76" i="29"/>
  <c r="CV76" i="29" s="1"/>
  <c r="CQ76" i="29"/>
  <c r="CR188" i="29"/>
  <c r="CV188" i="29" s="1"/>
  <c r="CQ188" i="29"/>
  <c r="CR178" i="29"/>
  <c r="CV178" i="29" s="1"/>
  <c r="CQ178" i="29"/>
  <c r="CR154" i="29"/>
  <c r="CV154" i="29" s="1"/>
  <c r="CQ154" i="29"/>
  <c r="CQ162" i="29"/>
  <c r="CR162" i="29"/>
  <c r="CV162" i="29" s="1"/>
  <c r="CR52" i="29"/>
  <c r="CV52" i="29" s="1"/>
  <c r="CQ52" i="29"/>
  <c r="CR120" i="29"/>
  <c r="CV120" i="29" s="1"/>
  <c r="CQ120" i="29"/>
  <c r="DG170" i="29"/>
  <c r="DI170" i="29"/>
  <c r="DQ170" i="29" s="1"/>
  <c r="DG134" i="29"/>
  <c r="DI134" i="29"/>
  <c r="DQ134" i="29" s="1"/>
  <c r="DG111" i="29"/>
  <c r="DI111" i="29"/>
  <c r="DQ111" i="29" s="1"/>
  <c r="CQ165" i="29"/>
  <c r="CR165" i="29"/>
  <c r="CV165" i="29" s="1"/>
  <c r="CR131" i="29"/>
  <c r="CV131" i="29" s="1"/>
  <c r="CQ131" i="29"/>
  <c r="CQ160" i="29"/>
  <c r="CR160" i="29"/>
  <c r="CV160" i="29" s="1"/>
  <c r="CQ132" i="29"/>
  <c r="CR132" i="29"/>
  <c r="CV132" i="29" s="1"/>
  <c r="CR199" i="29"/>
  <c r="CV199" i="29" s="1"/>
  <c r="CQ199" i="29"/>
  <c r="DG71" i="29"/>
  <c r="DI71" i="29"/>
  <c r="DQ71" i="29" s="1"/>
  <c r="CR6" i="29"/>
  <c r="CV6" i="29" s="1"/>
  <c r="CQ6" i="29"/>
  <c r="CR189" i="29"/>
  <c r="CV189" i="29" s="1"/>
  <c r="CQ189" i="29"/>
  <c r="CR17" i="29"/>
  <c r="CV17" i="29" s="1"/>
  <c r="CQ17" i="29"/>
  <c r="CQ169" i="29"/>
  <c r="CR169" i="29"/>
  <c r="CV169" i="29" s="1"/>
  <c r="DG140" i="29"/>
  <c r="DI140" i="29"/>
  <c r="DQ140" i="29" s="1"/>
  <c r="DI121" i="29"/>
  <c r="DQ121" i="29" s="1"/>
  <c r="DG121" i="29"/>
  <c r="DI136" i="29"/>
  <c r="DQ136" i="29" s="1"/>
  <c r="DG136" i="29"/>
  <c r="DI22" i="29"/>
  <c r="DQ22" i="29" s="1"/>
  <c r="DG22" i="29"/>
  <c r="CR180" i="29"/>
  <c r="CV180" i="29" s="1"/>
  <c r="CQ180" i="29"/>
  <c r="DI137" i="29"/>
  <c r="DQ137" i="29" s="1"/>
  <c r="DG137" i="29"/>
  <c r="CQ167" i="29"/>
  <c r="CR167" i="29"/>
  <c r="CV167" i="29" s="1"/>
  <c r="DI64" i="29"/>
  <c r="DQ64" i="29" s="1"/>
  <c r="DG64" i="29"/>
  <c r="DG59" i="29"/>
  <c r="DI59" i="29"/>
  <c r="DQ59" i="29" s="1"/>
  <c r="CQ74" i="29"/>
  <c r="CR74" i="29"/>
  <c r="CV74" i="29" s="1"/>
  <c r="DG81" i="29"/>
  <c r="DI81" i="29"/>
  <c r="DQ81" i="29" s="1"/>
  <c r="DG70" i="29"/>
  <c r="DI70" i="29"/>
  <c r="DQ70" i="29" s="1"/>
  <c r="CQ138" i="29"/>
  <c r="CR138" i="29"/>
  <c r="CV138" i="29" s="1"/>
  <c r="DG15" i="29"/>
  <c r="DI15" i="29"/>
  <c r="DQ15" i="29" s="1"/>
  <c r="DG171" i="29"/>
  <c r="DI171" i="29"/>
  <c r="DQ171" i="29" s="1"/>
  <c r="DI145" i="29"/>
  <c r="DQ145" i="29" s="1"/>
  <c r="DG145" i="29"/>
  <c r="CQ49" i="29"/>
  <c r="CR49" i="29"/>
  <c r="CV49" i="29" s="1"/>
  <c r="DG114" i="29"/>
  <c r="DI114" i="29"/>
  <c r="DQ114" i="29" s="1"/>
  <c r="DG87" i="29"/>
  <c r="DI87" i="29"/>
  <c r="DQ87" i="29" s="1"/>
  <c r="DI37" i="29"/>
  <c r="DQ37" i="29" s="1"/>
  <c r="DG37" i="29"/>
  <c r="DG5" i="29"/>
  <c r="DI5" i="29"/>
  <c r="DQ5" i="29" s="1"/>
  <c r="CR153" i="29"/>
  <c r="CV153" i="29" s="1"/>
  <c r="CQ153" i="29"/>
  <c r="CQ117" i="29"/>
  <c r="CR117" i="29"/>
  <c r="CV117" i="29" s="1"/>
  <c r="DI34" i="29"/>
  <c r="DQ34" i="29" s="1"/>
  <c r="DG34" i="29"/>
  <c r="CQ29" i="29"/>
  <c r="CR29" i="29"/>
  <c r="CV29" i="29" s="1"/>
  <c r="DI116" i="29"/>
  <c r="DQ116" i="29" s="1"/>
  <c r="DG116" i="29"/>
  <c r="CR126" i="29"/>
  <c r="CV126" i="29" s="1"/>
  <c r="CQ126" i="29"/>
  <c r="DI73" i="29"/>
  <c r="DQ73" i="29" s="1"/>
  <c r="DG73" i="29"/>
  <c r="CR103" i="29"/>
  <c r="CV103" i="29" s="1"/>
  <c r="CQ103" i="29"/>
  <c r="CR91" i="29"/>
  <c r="CV91" i="29" s="1"/>
  <c r="CQ91" i="29"/>
  <c r="CQ77" i="29"/>
  <c r="CR77" i="29"/>
  <c r="CV77" i="29" s="1"/>
  <c r="CR148" i="29"/>
  <c r="CV148" i="29" s="1"/>
  <c r="CQ148" i="29"/>
  <c r="CQ53" i="29"/>
  <c r="CR53" i="29"/>
  <c r="CV53" i="29" s="1"/>
  <c r="CQ145" i="29"/>
  <c r="CR145" i="29"/>
  <c r="CV145" i="29" s="1"/>
  <c r="DG155" i="29"/>
  <c r="DI155" i="29"/>
  <c r="DQ155" i="29" s="1"/>
  <c r="CQ45" i="29"/>
  <c r="CR45" i="29"/>
  <c r="CV45" i="29" s="1"/>
  <c r="DI4" i="29"/>
  <c r="DQ4" i="29" s="1"/>
  <c r="DG4" i="29"/>
  <c r="CR114" i="29"/>
  <c r="CV114" i="29" s="1"/>
  <c r="CQ114" i="29"/>
  <c r="CQ56" i="29"/>
  <c r="CR56" i="29"/>
  <c r="CV56" i="29" s="1"/>
  <c r="CQ5" i="29"/>
  <c r="CR5" i="29"/>
  <c r="CV5" i="29" s="1"/>
  <c r="DI13" i="29"/>
  <c r="DQ13" i="29" s="1"/>
  <c r="DG13" i="29"/>
  <c r="DI117" i="29"/>
  <c r="DQ117" i="29" s="1"/>
  <c r="DG117" i="29"/>
  <c r="CQ161" i="29"/>
  <c r="CR161" i="29"/>
  <c r="CV161" i="29" s="1"/>
  <c r="CR187" i="29"/>
  <c r="CV187" i="29" s="1"/>
  <c r="CQ187" i="29"/>
  <c r="CQ33" i="29"/>
  <c r="CR33" i="29"/>
  <c r="CV33" i="29" s="1"/>
  <c r="DI42" i="29"/>
  <c r="DQ42" i="29" s="1"/>
  <c r="DG42" i="29"/>
  <c r="DG75" i="29"/>
  <c r="DI75" i="29"/>
  <c r="DQ75" i="29" s="1"/>
  <c r="DG51" i="29"/>
  <c r="DI51" i="29"/>
  <c r="DQ51" i="29" s="1"/>
  <c r="DI85" i="29"/>
  <c r="DQ85" i="29" s="1"/>
  <c r="DG85" i="29"/>
  <c r="DG143" i="29"/>
  <c r="DI143" i="29"/>
  <c r="DQ143" i="29" s="1"/>
  <c r="CQ109" i="29"/>
  <c r="CR109" i="29"/>
  <c r="CV109" i="29" s="1"/>
  <c r="CR12" i="29"/>
  <c r="CV12" i="29" s="1"/>
  <c r="CQ12" i="29"/>
  <c r="DG174" i="29"/>
  <c r="DI174" i="29"/>
  <c r="DQ174" i="29" s="1"/>
  <c r="DI61" i="29"/>
  <c r="DQ61" i="29" s="1"/>
  <c r="DG61" i="29"/>
  <c r="DG181" i="29"/>
  <c r="DI181" i="29"/>
  <c r="DQ181" i="29" s="1"/>
  <c r="DG8" i="29"/>
  <c r="DI8" i="29"/>
  <c r="DQ8" i="29" s="1"/>
  <c r="DG178" i="29"/>
  <c r="DI178" i="29"/>
  <c r="DQ178" i="29" s="1"/>
  <c r="DG146" i="29"/>
  <c r="DI146" i="29"/>
  <c r="DQ146" i="29" s="1"/>
  <c r="DG154" i="29"/>
  <c r="DI154" i="29"/>
  <c r="DQ154" i="29" s="1"/>
  <c r="DI162" i="29"/>
  <c r="DQ162" i="29" s="1"/>
  <c r="DG162" i="29"/>
  <c r="DI104" i="29"/>
  <c r="DQ104" i="29" s="1"/>
  <c r="DG104" i="29"/>
  <c r="DG149" i="29"/>
  <c r="DI149" i="29"/>
  <c r="DQ149" i="29" s="1"/>
  <c r="CR134" i="29"/>
  <c r="CV134" i="29" s="1"/>
  <c r="CQ134" i="29"/>
  <c r="DI133" i="29"/>
  <c r="DQ133" i="29" s="1"/>
  <c r="DG133" i="29"/>
  <c r="DI165" i="29"/>
  <c r="DQ165" i="29" s="1"/>
  <c r="DG165" i="29"/>
  <c r="DI156" i="29"/>
  <c r="DQ156" i="29" s="1"/>
  <c r="DG156" i="29"/>
  <c r="DG196" i="29"/>
  <c r="DI196" i="29"/>
  <c r="DQ196" i="29" s="1"/>
  <c r="DI78" i="29"/>
  <c r="DQ78" i="29" s="1"/>
  <c r="DG78" i="29"/>
  <c r="DG41" i="29"/>
  <c r="DI41" i="29"/>
  <c r="DQ41" i="29" s="1"/>
  <c r="DG199" i="29"/>
  <c r="DI199" i="29"/>
  <c r="DQ199" i="29" s="1"/>
  <c r="DG27" i="29"/>
  <c r="DI27" i="29"/>
  <c r="DQ27" i="29" s="1"/>
  <c r="DI26" i="29"/>
  <c r="DQ26" i="29" s="1"/>
  <c r="DG26" i="29"/>
  <c r="DG185" i="29"/>
  <c r="DI185" i="29"/>
  <c r="DQ185" i="29" s="1"/>
  <c r="DI168" i="29"/>
  <c r="DQ168" i="29" s="1"/>
  <c r="DG168" i="29"/>
  <c r="DG21" i="29"/>
  <c r="DI21" i="29"/>
  <c r="DQ21" i="29" s="1"/>
  <c r="DG147" i="29"/>
  <c r="DI147" i="29"/>
  <c r="DQ147" i="29" s="1"/>
  <c r="CQ85" i="29"/>
  <c r="CR85" i="29"/>
  <c r="CV85" i="29" s="1"/>
  <c r="DG102" i="29"/>
  <c r="DI102" i="29"/>
  <c r="DQ102" i="29" s="1"/>
  <c r="CR110" i="29"/>
  <c r="CV110" i="29" s="1"/>
  <c r="CQ110" i="29"/>
  <c r="CR192" i="29"/>
  <c r="CV192" i="29" s="1"/>
  <c r="CQ192" i="29"/>
  <c r="CR128" i="29"/>
  <c r="CV128" i="29" s="1"/>
  <c r="CQ128" i="29"/>
  <c r="DG123" i="29"/>
  <c r="DI123" i="29"/>
  <c r="DQ123" i="29" s="1"/>
  <c r="DI55" i="29"/>
  <c r="DQ55" i="29" s="1"/>
  <c r="DG55" i="29"/>
  <c r="CQ181" i="29"/>
  <c r="CR181" i="29"/>
  <c r="CV181" i="29" s="1"/>
  <c r="CQ18" i="29"/>
  <c r="CR18" i="29"/>
  <c r="CV18" i="29" s="1"/>
  <c r="CR179" i="29"/>
  <c r="CV179" i="29" s="1"/>
  <c r="CQ179" i="29"/>
  <c r="CQ8" i="29"/>
  <c r="CR8" i="29"/>
  <c r="CV8" i="29" s="1"/>
  <c r="CR104" i="29"/>
  <c r="CV104" i="29" s="1"/>
  <c r="CQ104" i="29"/>
  <c r="CQ149" i="29"/>
  <c r="CR149" i="29"/>
  <c r="CV149" i="29" s="1"/>
  <c r="CQ93" i="29"/>
  <c r="CR93" i="29"/>
  <c r="CV93" i="29" s="1"/>
  <c r="CQ156" i="29"/>
  <c r="CR156" i="29"/>
  <c r="CV156" i="29" s="1"/>
  <c r="CQ113" i="29"/>
  <c r="CR113" i="29"/>
  <c r="CV113" i="29" s="1"/>
  <c r="CR16" i="29"/>
  <c r="CV16" i="29" s="1"/>
  <c r="CQ16" i="29"/>
  <c r="CR41" i="29"/>
  <c r="CV41" i="29" s="1"/>
  <c r="CQ41" i="29"/>
  <c r="CR177" i="29"/>
  <c r="CV177" i="29" s="1"/>
  <c r="CQ177" i="29"/>
  <c r="CQ58" i="29"/>
  <c r="CR58" i="29"/>
  <c r="CV58" i="29" s="1"/>
  <c r="DI96" i="29"/>
  <c r="DQ96" i="29" s="1"/>
  <c r="DG96" i="29"/>
  <c r="CQ185" i="29"/>
  <c r="CR185" i="29"/>
  <c r="CV185" i="29" s="1"/>
  <c r="CR168" i="29"/>
  <c r="CV168" i="29" s="1"/>
  <c r="CQ168" i="29"/>
  <c r="CQ21" i="29"/>
  <c r="CR21" i="29"/>
  <c r="CV21" i="29" s="1"/>
  <c r="CR44" i="29"/>
  <c r="CV44" i="29" s="1"/>
  <c r="CQ44" i="29"/>
  <c r="CR20" i="29"/>
  <c r="CV20" i="29" s="1"/>
  <c r="CQ20" i="29"/>
  <c r="CR23" i="29"/>
  <c r="CV23" i="29" s="1"/>
  <c r="CQ23" i="29"/>
  <c r="DG126" i="29"/>
  <c r="DI126" i="29"/>
  <c r="DQ126" i="29" s="1"/>
  <c r="DG135" i="29"/>
  <c r="DI135" i="29"/>
  <c r="DQ135" i="29" s="1"/>
  <c r="DG115" i="29"/>
  <c r="DI115" i="29"/>
  <c r="DQ115" i="29" s="1"/>
  <c r="DI63" i="29"/>
  <c r="DQ63" i="29" s="1"/>
  <c r="DG63" i="29"/>
  <c r="DI197" i="29"/>
  <c r="DQ197" i="29" s="1"/>
  <c r="DG197" i="29"/>
  <c r="DI129" i="29"/>
  <c r="DQ129" i="29" s="1"/>
  <c r="DG129" i="29"/>
  <c r="DI84" i="29"/>
  <c r="DQ84" i="29" s="1"/>
  <c r="DG84" i="29"/>
  <c r="CR67" i="29"/>
  <c r="CV67" i="29" s="1"/>
  <c r="CQ67" i="29"/>
  <c r="DG90" i="29"/>
  <c r="DI90" i="29"/>
  <c r="DQ90" i="29" s="1"/>
  <c r="DI54" i="29"/>
  <c r="DQ54" i="29" s="1"/>
  <c r="DG54" i="29"/>
  <c r="CR200" i="29"/>
  <c r="CV200" i="29" s="1"/>
  <c r="CQ200" i="29"/>
  <c r="DG151" i="29"/>
  <c r="DI151" i="29"/>
  <c r="DQ151" i="29" s="1"/>
  <c r="CQ13" i="29"/>
  <c r="CR13" i="29"/>
  <c r="CV13" i="29" s="1"/>
  <c r="DG159" i="29"/>
  <c r="DI159" i="29"/>
  <c r="DQ159" i="29" s="1"/>
  <c r="DI161" i="29"/>
  <c r="DQ161" i="29" s="1"/>
  <c r="DG161" i="29"/>
  <c r="DI33" i="29"/>
  <c r="DQ33" i="29" s="1"/>
  <c r="DG33" i="29"/>
  <c r="CQ122" i="29"/>
  <c r="CR122" i="29"/>
  <c r="CV122" i="29" s="1"/>
  <c r="CQ97" i="29"/>
  <c r="CR97" i="29"/>
  <c r="CV97" i="29" s="1"/>
  <c r="DG169" i="29"/>
  <c r="DI169" i="29"/>
  <c r="DQ169" i="29" s="1"/>
  <c r="CR127" i="29"/>
  <c r="CV127" i="29" s="1"/>
  <c r="CQ127" i="29"/>
  <c r="DG82" i="29"/>
  <c r="DI82" i="29"/>
  <c r="DQ82" i="29" s="1"/>
  <c r="CR152" i="29"/>
  <c r="CV152" i="29" s="1"/>
  <c r="CQ152" i="29"/>
  <c r="CR140" i="29"/>
  <c r="CV140" i="29" s="1"/>
  <c r="CQ140" i="29"/>
  <c r="CQ121" i="29"/>
  <c r="CR121" i="29"/>
  <c r="CV121" i="29" s="1"/>
  <c r="CQ197" i="29"/>
  <c r="CR197" i="29"/>
  <c r="CV197" i="29" s="1"/>
  <c r="Z2" i="20"/>
  <c r="AB2" i="28" s="1"/>
  <c r="Z2" i="28"/>
  <c r="CQ112" i="29"/>
  <c r="CR112" i="29"/>
  <c r="CV112" i="29" s="1"/>
  <c r="CR84" i="29"/>
  <c r="CV84" i="29" s="1"/>
  <c r="CQ84" i="29"/>
  <c r="DG67" i="29"/>
  <c r="DI67" i="29"/>
  <c r="DQ67" i="29" s="1"/>
  <c r="DI180" i="29"/>
  <c r="DQ180" i="29" s="1"/>
  <c r="DG180" i="29"/>
  <c r="CR90" i="29"/>
  <c r="CV90" i="29" s="1"/>
  <c r="CQ90" i="29"/>
  <c r="CQ164" i="29"/>
  <c r="CR164" i="29"/>
  <c r="CV164" i="29" s="1"/>
  <c r="CQ69" i="29"/>
  <c r="CR69" i="29"/>
  <c r="CV69" i="29" s="1"/>
  <c r="CQ59" i="29"/>
  <c r="CR59" i="29"/>
  <c r="CV59" i="29" s="1"/>
  <c r="CR150" i="29"/>
  <c r="CV150" i="29" s="1"/>
  <c r="CQ150" i="29"/>
  <c r="DI68" i="29"/>
  <c r="DQ68" i="29" s="1"/>
  <c r="DG68" i="29"/>
  <c r="CR81" i="29"/>
  <c r="CV81" i="29" s="1"/>
  <c r="CQ81" i="29"/>
  <c r="CR30" i="29"/>
  <c r="CV30" i="29" s="1"/>
  <c r="CQ30" i="29"/>
  <c r="DG138" i="29"/>
  <c r="DI138" i="29"/>
  <c r="DQ138" i="29" s="1"/>
  <c r="CR15" i="29"/>
  <c r="CV15" i="29" s="1"/>
  <c r="CQ15" i="29"/>
  <c r="CR171" i="29"/>
  <c r="CV171" i="29" s="1"/>
  <c r="CQ171" i="29"/>
  <c r="CR86" i="29"/>
  <c r="CV86" i="29" s="1"/>
  <c r="CQ86" i="29"/>
  <c r="CR151" i="29"/>
  <c r="CV151" i="29" s="1"/>
  <c r="CQ151" i="29"/>
  <c r="CR31" i="29"/>
  <c r="CV31" i="29" s="1"/>
  <c r="CQ31" i="29"/>
  <c r="CQ105" i="29"/>
  <c r="CR105" i="29"/>
  <c r="CV105" i="29" s="1"/>
  <c r="CQ116" i="29"/>
  <c r="CR116" i="29"/>
  <c r="CV116" i="29" s="1"/>
  <c r="CQ147" i="29"/>
  <c r="CR147" i="29"/>
  <c r="CV147" i="29" s="1"/>
  <c r="DG110" i="29"/>
  <c r="DI110" i="29"/>
  <c r="DQ110" i="29" s="1"/>
  <c r="CR173" i="29"/>
  <c r="CV173" i="29" s="1"/>
  <c r="CQ173" i="29"/>
  <c r="DI192" i="29"/>
  <c r="DQ192" i="29" s="1"/>
  <c r="DG192" i="29"/>
  <c r="CQ55" i="29"/>
  <c r="CR55" i="29"/>
  <c r="CV55" i="29" s="1"/>
  <c r="DG184" i="29"/>
  <c r="DI184" i="29"/>
  <c r="DQ184" i="29" s="1"/>
  <c r="DI172" i="29"/>
  <c r="DQ172" i="29" s="1"/>
  <c r="DG172" i="29"/>
  <c r="DG35" i="29"/>
  <c r="DI35" i="29"/>
  <c r="DQ35" i="29" s="1"/>
  <c r="DI101" i="29"/>
  <c r="DQ101" i="29" s="1"/>
  <c r="DG101" i="29"/>
  <c r="DI193" i="29"/>
  <c r="DQ193" i="29" s="1"/>
  <c r="DG193" i="29"/>
  <c r="DG95" i="29"/>
  <c r="DI95" i="29"/>
  <c r="DQ95" i="29" s="1"/>
  <c r="DG186" i="29"/>
  <c r="DI186" i="29"/>
  <c r="DQ186" i="29" s="1"/>
  <c r="DI141" i="29"/>
  <c r="DQ141" i="29" s="1"/>
  <c r="DG141" i="29"/>
  <c r="DI43" i="29"/>
  <c r="DQ43" i="29" s="1"/>
  <c r="DG43" i="29"/>
  <c r="DI131" i="29"/>
  <c r="DQ131" i="29" s="1"/>
  <c r="DG131" i="29"/>
  <c r="DI160" i="29"/>
  <c r="DQ160" i="29" s="1"/>
  <c r="DG160" i="29"/>
  <c r="CR36" i="29"/>
  <c r="CV36" i="29" s="1"/>
  <c r="CQ36" i="29"/>
  <c r="DG119" i="29"/>
  <c r="DI119" i="29"/>
  <c r="DQ119" i="29" s="1"/>
  <c r="DI19" i="29"/>
  <c r="DQ19" i="29" s="1"/>
  <c r="DG19" i="29"/>
  <c r="DG6" i="29"/>
  <c r="DI6" i="29"/>
  <c r="DQ6" i="29" s="1"/>
  <c r="CR96" i="29"/>
  <c r="CV96" i="29" s="1"/>
  <c r="CQ96" i="29"/>
  <c r="DI17" i="29"/>
  <c r="DQ17" i="29" s="1"/>
  <c r="DG17" i="29"/>
  <c r="DG11" i="29"/>
  <c r="DI11" i="29"/>
  <c r="DQ11" i="29" s="1"/>
  <c r="DI98" i="29"/>
  <c r="DQ98" i="29" s="1"/>
  <c r="DG98" i="29"/>
  <c r="DI125" i="29"/>
  <c r="DQ125" i="29" s="1"/>
  <c r="DG125" i="29"/>
  <c r="CR38" i="29"/>
  <c r="CV38" i="29" s="1"/>
  <c r="CQ38" i="29"/>
  <c r="CR51" i="29"/>
  <c r="CV51" i="29" s="1"/>
  <c r="CQ51" i="29"/>
  <c r="CR83" i="29"/>
  <c r="CV83" i="29" s="1"/>
  <c r="CQ83" i="29"/>
  <c r="CR143" i="29"/>
  <c r="CV143" i="29" s="1"/>
  <c r="CQ143" i="29"/>
  <c r="CQ195" i="29"/>
  <c r="CR195" i="29"/>
  <c r="CV195" i="29" s="1"/>
  <c r="CR108" i="29"/>
  <c r="CV108" i="29" s="1"/>
  <c r="CQ108" i="29"/>
  <c r="DG109" i="29"/>
  <c r="DI109" i="29"/>
  <c r="DQ109" i="29" s="1"/>
  <c r="CR80" i="29"/>
  <c r="CV80" i="29" s="1"/>
  <c r="CQ80" i="29"/>
  <c r="CR174" i="29"/>
  <c r="CV174" i="29" s="1"/>
  <c r="CQ174" i="29"/>
  <c r="CQ61" i="29"/>
  <c r="CR61" i="29"/>
  <c r="CV61" i="29" s="1"/>
  <c r="CR60" i="29"/>
  <c r="CV60" i="29" s="1"/>
  <c r="CQ60" i="29"/>
  <c r="CQ106" i="29"/>
  <c r="CR106" i="29"/>
  <c r="CV106" i="29" s="1"/>
  <c r="CR107" i="29"/>
  <c r="CV107" i="29" s="1"/>
  <c r="CQ107" i="29"/>
  <c r="CQ193" i="29"/>
  <c r="CR193" i="29"/>
  <c r="CV193" i="29" s="1"/>
  <c r="CR146" i="29"/>
  <c r="CV146" i="29" s="1"/>
  <c r="CQ146" i="29"/>
  <c r="CR139" i="29"/>
  <c r="CV139" i="29" s="1"/>
  <c r="CQ139" i="29"/>
  <c r="DI65" i="29"/>
  <c r="DQ65" i="29" s="1"/>
  <c r="DG65" i="29"/>
  <c r="CQ186" i="29"/>
  <c r="CR186" i="29"/>
  <c r="CV186" i="29" s="1"/>
  <c r="CQ141" i="29"/>
  <c r="CR141" i="29"/>
  <c r="CV141" i="29" s="1"/>
  <c r="CQ133" i="29"/>
  <c r="CR133" i="29"/>
  <c r="CV133" i="29" s="1"/>
  <c r="CR196" i="29"/>
  <c r="CV196" i="29" s="1"/>
  <c r="CQ196" i="29"/>
  <c r="DG130" i="29"/>
  <c r="DI130" i="29"/>
  <c r="DQ130" i="29" s="1"/>
  <c r="CR88" i="29"/>
  <c r="CV88" i="29" s="1"/>
  <c r="CQ88" i="29"/>
  <c r="DG36" i="29"/>
  <c r="DI36" i="29"/>
  <c r="DQ36" i="29" s="1"/>
  <c r="CR14" i="29"/>
  <c r="CV14" i="29" s="1"/>
  <c r="CQ14" i="29"/>
  <c r="CR25" i="29"/>
  <c r="CV25" i="29" s="1"/>
  <c r="CQ25" i="29"/>
  <c r="CQ125" i="29"/>
  <c r="CR125" i="29"/>
  <c r="CV125" i="29" s="1"/>
  <c r="DI10" i="29"/>
  <c r="DQ10" i="29" s="1"/>
  <c r="DG10" i="29"/>
  <c r="CR203" i="29"/>
  <c r="CV203" i="29" s="1"/>
  <c r="CQ203" i="29"/>
  <c r="DG97" i="29"/>
  <c r="DI97" i="29"/>
  <c r="DQ97" i="29" s="1"/>
  <c r="CR46" i="29"/>
  <c r="CV46" i="29" s="1"/>
  <c r="CQ46" i="29"/>
  <c r="DI127" i="29"/>
  <c r="DQ127" i="29" s="1"/>
  <c r="DG127" i="29"/>
  <c r="DI152" i="29"/>
  <c r="DQ152" i="29" s="1"/>
  <c r="DG152" i="29"/>
  <c r="DI91" i="29"/>
  <c r="DQ91" i="29" s="1"/>
  <c r="DG91" i="29"/>
  <c r="DI202" i="29"/>
  <c r="DQ202" i="29" s="1"/>
  <c r="DG202" i="29"/>
  <c r="DG112" i="29"/>
  <c r="DI112" i="29"/>
  <c r="DQ112" i="29" s="1"/>
  <c r="DG79" i="29"/>
  <c r="DI79" i="29"/>
  <c r="DQ79" i="29" s="1"/>
  <c r="DI100" i="29"/>
  <c r="DQ100" i="29" s="1"/>
  <c r="DG100" i="29"/>
  <c r="DI69" i="29"/>
  <c r="DQ69" i="29" s="1"/>
  <c r="DG69" i="29"/>
  <c r="DG191" i="29"/>
  <c r="DI191" i="29"/>
  <c r="DQ191" i="29" s="1"/>
  <c r="DG150" i="29"/>
  <c r="DI150" i="29"/>
  <c r="DQ150" i="29" s="1"/>
  <c r="DI148" i="29"/>
  <c r="DQ148" i="29" s="1"/>
  <c r="DG148" i="29"/>
  <c r="CQ68" i="29"/>
  <c r="CR68" i="29"/>
  <c r="CV68" i="29" s="1"/>
  <c r="DG66" i="29"/>
  <c r="DI66" i="29"/>
  <c r="DQ66" i="29" s="1"/>
  <c r="DG53" i="29"/>
  <c r="DI53" i="29"/>
  <c r="DQ53" i="29" s="1"/>
  <c r="CQ57" i="29"/>
  <c r="CR57" i="29"/>
  <c r="CV57" i="29" s="1"/>
  <c r="CR155" i="29"/>
  <c r="CV155" i="29" s="1"/>
  <c r="CQ155" i="29"/>
  <c r="DG9" i="29"/>
  <c r="DI9" i="29"/>
  <c r="DQ9" i="29" s="1"/>
  <c r="DI105" i="29"/>
  <c r="DQ105" i="29" s="1"/>
  <c r="DG105" i="29"/>
  <c r="CR75" i="29"/>
  <c r="CV75" i="29" s="1"/>
  <c r="CQ75" i="29"/>
  <c r="DI94" i="29"/>
  <c r="DQ94" i="29" s="1"/>
  <c r="DG94" i="29"/>
  <c r="CQ10" i="29"/>
  <c r="CR10" i="29"/>
  <c r="CV10" i="29" s="1"/>
  <c r="DI203" i="29"/>
  <c r="DQ203" i="29" s="1"/>
  <c r="DG203" i="29"/>
  <c r="DG46" i="29"/>
  <c r="DI46" i="29"/>
  <c r="DQ46" i="29" s="1"/>
  <c r="CR198" i="29"/>
  <c r="CV198" i="29" s="1"/>
  <c r="CQ198" i="29"/>
  <c r="CR135" i="29"/>
  <c r="CV135" i="29" s="1"/>
  <c r="CQ135" i="29"/>
  <c r="CR63" i="29"/>
  <c r="CV63" i="29" s="1"/>
  <c r="CQ63" i="29"/>
  <c r="DG182" i="29"/>
  <c r="DI182" i="29"/>
  <c r="DQ182" i="29" s="1"/>
  <c r="CR166" i="29"/>
  <c r="CV166" i="29" s="1"/>
  <c r="CQ166" i="29"/>
  <c r="CQ137" i="29"/>
  <c r="CR137" i="29"/>
  <c r="CV137" i="29" s="1"/>
  <c r="DG167" i="29"/>
  <c r="DI167" i="29"/>
  <c r="DQ167" i="29" s="1"/>
  <c r="CR54" i="29"/>
  <c r="CV54" i="29" s="1"/>
  <c r="CQ54" i="29"/>
  <c r="DG74" i="29"/>
  <c r="DI74" i="29"/>
  <c r="DQ74" i="29" s="1"/>
  <c r="DG200" i="29"/>
  <c r="DI200" i="29"/>
  <c r="DQ200" i="29" s="1"/>
  <c r="CQ70" i="29"/>
  <c r="CR70" i="29"/>
  <c r="CV70" i="29" s="1"/>
  <c r="DI57" i="29"/>
  <c r="DQ57" i="29" s="1"/>
  <c r="DG57" i="29"/>
  <c r="DI49" i="29"/>
  <c r="DQ49" i="29" s="1"/>
  <c r="DG49" i="29"/>
  <c r="CQ40" i="29"/>
  <c r="CR40" i="29"/>
  <c r="CV40" i="29" s="1"/>
  <c r="CQ37" i="29"/>
  <c r="CR37" i="29"/>
  <c r="CV37" i="29" s="1"/>
  <c r="CQ9" i="29"/>
  <c r="CR9" i="29"/>
  <c r="CV9" i="29" s="1"/>
  <c r="DI153" i="29"/>
  <c r="DQ153" i="29" s="1"/>
  <c r="DG153" i="29"/>
  <c r="CR34" i="29"/>
  <c r="CV34" i="29" s="1"/>
  <c r="CQ34" i="29"/>
  <c r="CQ201" i="29"/>
  <c r="CR201" i="29"/>
  <c r="CV201" i="29" s="1"/>
  <c r="DG38" i="29"/>
  <c r="DI38" i="29"/>
  <c r="DQ38" i="29" s="1"/>
  <c r="DI28" i="29"/>
  <c r="DQ28" i="29" s="1"/>
  <c r="DG28" i="29"/>
  <c r="DI176" i="29"/>
  <c r="DQ176" i="29" s="1"/>
  <c r="DG176" i="29"/>
  <c r="DG118" i="29"/>
  <c r="DI118" i="29"/>
  <c r="DQ118" i="29" s="1"/>
  <c r="CR123" i="29"/>
  <c r="CV123" i="29" s="1"/>
  <c r="CQ123" i="29"/>
  <c r="DG18" i="29"/>
  <c r="DI18" i="29"/>
  <c r="DQ18" i="29" s="1"/>
  <c r="DI50" i="29"/>
  <c r="DQ50" i="29" s="1"/>
  <c r="DG50" i="29"/>
  <c r="DI76" i="29"/>
  <c r="DQ76" i="29" s="1"/>
  <c r="DG76" i="29"/>
  <c r="DG107" i="29"/>
  <c r="DI107" i="29"/>
  <c r="DQ107" i="29" s="1"/>
  <c r="DG175" i="29"/>
  <c r="DI175" i="29"/>
  <c r="DQ175" i="29" s="1"/>
  <c r="DI139" i="29"/>
  <c r="DQ139" i="29" s="1"/>
  <c r="DG139" i="29"/>
  <c r="CQ65" i="29"/>
  <c r="CR65" i="29"/>
  <c r="CV65" i="29" s="1"/>
  <c r="DI52" i="29"/>
  <c r="DQ52" i="29" s="1"/>
  <c r="DG52" i="29"/>
  <c r="DI7" i="29"/>
  <c r="DQ7" i="29" s="1"/>
  <c r="DG7" i="29"/>
  <c r="DI93" i="29"/>
  <c r="DQ93" i="29" s="1"/>
  <c r="DG93" i="29"/>
  <c r="CQ72" i="29"/>
  <c r="CR72" i="29"/>
  <c r="CV72" i="29" s="1"/>
  <c r="CQ130" i="29"/>
  <c r="CR130" i="29"/>
  <c r="CV130" i="29" s="1"/>
  <c r="DI16" i="29"/>
  <c r="DQ16" i="29" s="1"/>
  <c r="DG16" i="29"/>
  <c r="DI89" i="29"/>
  <c r="DQ89" i="29" s="1"/>
  <c r="DG89" i="29"/>
  <c r="DG25" i="29"/>
  <c r="DI25" i="29"/>
  <c r="DQ25" i="29" s="1"/>
  <c r="CR92" i="29"/>
  <c r="CV92" i="29" s="1"/>
  <c r="CQ92" i="29"/>
  <c r="DI44" i="29"/>
  <c r="DQ44" i="29" s="1"/>
  <c r="DG44" i="29"/>
  <c r="CR118" i="29"/>
  <c r="CV118" i="29" s="1"/>
  <c r="CQ118" i="29"/>
  <c r="CR99" i="29"/>
  <c r="CV99" i="29" s="1"/>
  <c r="CQ99" i="29"/>
  <c r="DG12" i="29"/>
  <c r="DI12" i="29"/>
  <c r="DQ12" i="29" s="1"/>
  <c r="CR184" i="29"/>
  <c r="CV184" i="29" s="1"/>
  <c r="CQ184" i="29"/>
  <c r="CR172" i="29"/>
  <c r="CV172" i="29" s="1"/>
  <c r="CQ172" i="29"/>
  <c r="CR35" i="29"/>
  <c r="CV35" i="29" s="1"/>
  <c r="CQ35" i="29"/>
  <c r="CR50" i="29"/>
  <c r="CV50" i="29" s="1"/>
  <c r="CQ50" i="29"/>
  <c r="DI32" i="29"/>
  <c r="DQ32" i="29" s="1"/>
  <c r="DG32" i="29"/>
  <c r="CR144" i="29"/>
  <c r="CV144" i="29" s="1"/>
  <c r="CQ144" i="29"/>
  <c r="CQ101" i="29"/>
  <c r="CR101" i="29"/>
  <c r="CV101" i="29" s="1"/>
  <c r="CR175" i="29"/>
  <c r="CV175" i="29" s="1"/>
  <c r="CQ175" i="29"/>
  <c r="CR95" i="29"/>
  <c r="CV95" i="29" s="1"/>
  <c r="CQ95" i="29"/>
  <c r="CQ7" i="29"/>
  <c r="CR7" i="29"/>
  <c r="CV7" i="29" s="1"/>
  <c r="DI72" i="29"/>
  <c r="DQ72" i="29" s="1"/>
  <c r="DG72" i="29"/>
  <c r="CR43" i="29"/>
  <c r="CV43" i="29" s="1"/>
  <c r="CQ43" i="29"/>
  <c r="CR78" i="29"/>
  <c r="CV78" i="29" s="1"/>
  <c r="CQ78" i="29"/>
  <c r="CR47" i="29"/>
  <c r="CV47" i="29" s="1"/>
  <c r="CQ47" i="29"/>
  <c r="CQ89" i="29"/>
  <c r="CR89" i="29"/>
  <c r="CV89" i="29" s="1"/>
  <c r="CR27" i="29"/>
  <c r="CV27" i="29" s="1"/>
  <c r="CQ27" i="29"/>
  <c r="CR119" i="29"/>
  <c r="CV119" i="29" s="1"/>
  <c r="CQ119" i="29"/>
  <c r="CR19" i="29"/>
  <c r="CV19" i="29" s="1"/>
  <c r="CQ19" i="29"/>
  <c r="CR26" i="29"/>
  <c r="CV26" i="29" s="1"/>
  <c r="CQ26" i="29"/>
  <c r="CR194" i="29"/>
  <c r="CV194" i="29" s="1"/>
  <c r="CQ194" i="29"/>
  <c r="CR163" i="29"/>
  <c r="CV163" i="29" s="1"/>
  <c r="CQ163" i="29"/>
  <c r="CQ157" i="29"/>
  <c r="CR157" i="29"/>
  <c r="CV157" i="29" s="1"/>
  <c r="CR11" i="29"/>
  <c r="CV11" i="29" s="1"/>
  <c r="CQ11" i="29"/>
  <c r="CR24" i="29"/>
  <c r="CV24" i="29" s="1"/>
  <c r="CQ24" i="29"/>
  <c r="DI92" i="29"/>
  <c r="DQ92" i="29" s="1"/>
  <c r="DG92" i="29"/>
  <c r="CR48" i="29"/>
  <c r="CV48" i="29" s="1"/>
  <c r="CQ48" i="29"/>
  <c r="CR98" i="29"/>
  <c r="CV98" i="29" s="1"/>
  <c r="CQ98" i="29"/>
  <c r="DG158" i="29"/>
  <c r="DI158" i="29"/>
  <c r="DQ158" i="29" s="1"/>
  <c r="DI198" i="29"/>
  <c r="DQ198" i="29" s="1"/>
  <c r="DG198" i="29"/>
  <c r="CQ73" i="29"/>
  <c r="CR73" i="29"/>
  <c r="CV73" i="29" s="1"/>
  <c r="DI103" i="29"/>
  <c r="DQ103" i="29" s="1"/>
  <c r="DG103" i="29"/>
  <c r="CQ82" i="29"/>
  <c r="CR82" i="29"/>
  <c r="CV82" i="29" s="1"/>
  <c r="DG62" i="29"/>
  <c r="DI62" i="29"/>
  <c r="DQ62" i="29" s="1"/>
  <c r="CQ182" i="29"/>
  <c r="CR182" i="29"/>
  <c r="CV182" i="29" s="1"/>
  <c r="DG166" i="29"/>
  <c r="DI166" i="29"/>
  <c r="DQ166" i="29" s="1"/>
  <c r="DG39" i="29"/>
  <c r="DI39" i="29"/>
  <c r="DQ39" i="29" s="1"/>
  <c r="CR142" i="29"/>
  <c r="CV142" i="29" s="1"/>
  <c r="CQ142" i="29"/>
  <c r="DG164" i="29"/>
  <c r="DI164" i="29"/>
  <c r="DQ164" i="29" s="1"/>
  <c r="DG77" i="29"/>
  <c r="DI77" i="29"/>
  <c r="DQ77" i="29" s="1"/>
  <c r="DI30" i="29"/>
  <c r="DQ30" i="29" s="1"/>
  <c r="DG30" i="29"/>
  <c r="DG45" i="29"/>
  <c r="DI45" i="29"/>
  <c r="DQ45" i="29" s="1"/>
  <c r="CQ4" i="29"/>
  <c r="CR4" i="29"/>
  <c r="CV4" i="29" s="1"/>
  <c r="DG183" i="29"/>
  <c r="DI183" i="29"/>
  <c r="DQ183" i="29" s="1"/>
  <c r="DG86" i="29"/>
  <c r="DI86" i="29"/>
  <c r="DQ86" i="29" s="1"/>
  <c r="DI40" i="29"/>
  <c r="DQ40" i="29" s="1"/>
  <c r="DG40" i="29"/>
  <c r="DG190" i="29"/>
  <c r="DI190" i="29"/>
  <c r="DQ190" i="29" s="1"/>
  <c r="DI56" i="29"/>
  <c r="DQ56" i="29" s="1"/>
  <c r="DG56" i="29"/>
  <c r="CR124" i="29"/>
  <c r="CV124" i="29" s="1"/>
  <c r="CQ124" i="29"/>
  <c r="DI31" i="29"/>
  <c r="DQ31" i="29" s="1"/>
  <c r="DG31" i="29"/>
  <c r="DG187" i="29"/>
  <c r="DI187" i="29"/>
  <c r="DQ187" i="29" s="1"/>
  <c r="DG201" i="29"/>
  <c r="DI201" i="29"/>
  <c r="DQ201" i="29" s="1"/>
  <c r="CR42" i="29"/>
  <c r="CV42" i="29" s="1"/>
  <c r="CQ42" i="29"/>
  <c r="DG23" i="29"/>
  <c r="DI23" i="29"/>
  <c r="DQ23" i="29" s="1"/>
  <c r="CR158" i="29"/>
  <c r="CV158" i="29" s="1"/>
  <c r="CQ158" i="29"/>
  <c r="CR115" i="29"/>
  <c r="CV115" i="29" s="1"/>
  <c r="CQ115" i="29"/>
  <c r="CR62" i="29"/>
  <c r="CV62" i="29" s="1"/>
  <c r="CQ62" i="29"/>
  <c r="CR136" i="29"/>
  <c r="CV136" i="29" s="1"/>
  <c r="CQ136" i="29"/>
  <c r="CR22" i="29"/>
  <c r="CV22" i="29" s="1"/>
  <c r="CQ22" i="29"/>
  <c r="CQ129" i="29"/>
  <c r="CR129" i="29"/>
  <c r="CV129" i="29" s="1"/>
  <c r="CR202" i="29"/>
  <c r="CV202" i="29" s="1"/>
  <c r="CQ202" i="29"/>
  <c r="CR39" i="29"/>
  <c r="CV39" i="29" s="1"/>
  <c r="CQ39" i="29"/>
  <c r="CR79" i="29"/>
  <c r="CV79" i="29" s="1"/>
  <c r="CQ79" i="29"/>
  <c r="CQ100" i="29"/>
  <c r="CR100" i="29"/>
  <c r="CV100" i="29" s="1"/>
  <c r="DI142" i="29"/>
  <c r="DQ142" i="29" s="1"/>
  <c r="DG142" i="29"/>
  <c r="CR64" i="29"/>
  <c r="CV64" i="29" s="1"/>
  <c r="CQ64" i="29"/>
  <c r="CQ191" i="29"/>
  <c r="CR191" i="29"/>
  <c r="CV191" i="29" s="1"/>
  <c r="CQ66" i="29"/>
  <c r="CR66" i="29"/>
  <c r="CV66" i="29" s="1"/>
  <c r="CQ183" i="29"/>
  <c r="CR183" i="29"/>
  <c r="CV183" i="29" s="1"/>
  <c r="CQ190" i="29"/>
  <c r="CR190" i="29"/>
  <c r="CV190" i="29" s="1"/>
  <c r="CR87" i="29"/>
  <c r="CV87" i="29" s="1"/>
  <c r="CQ87" i="29"/>
  <c r="DI124" i="29"/>
  <c r="DQ124" i="29" s="1"/>
  <c r="DG124" i="29"/>
  <c r="CR159" i="29"/>
  <c r="CV159" i="29" s="1"/>
  <c r="CQ159" i="29"/>
  <c r="DG29" i="29"/>
  <c r="DI29" i="29"/>
  <c r="DQ29" i="29" s="1"/>
  <c r="DG122" i="29"/>
  <c r="DI122" i="29"/>
  <c r="DQ122" i="29" s="1"/>
  <c r="CR94" i="29"/>
  <c r="CV94" i="29" s="1"/>
  <c r="CQ94" i="29"/>
  <c r="AD205" i="20" l="1"/>
  <c r="AD204" i="20"/>
  <c r="CW50" i="29"/>
  <c r="CX50" i="29" s="1"/>
  <c r="S49" i="19" s="1"/>
  <c r="AB48" i="20" s="1"/>
  <c r="AD48" i="20" s="1"/>
  <c r="CW172" i="29"/>
  <c r="CX172" i="29" s="1"/>
  <c r="S171" i="19" s="1"/>
  <c r="AB170" i="20" s="1"/>
  <c r="AD170" i="20" s="1"/>
  <c r="CW118" i="29"/>
  <c r="CX118" i="29" s="1"/>
  <c r="S117" i="19" s="1"/>
  <c r="AB116" i="20" s="1"/>
  <c r="AD116" i="20" s="1"/>
  <c r="CW92" i="29"/>
  <c r="CX92" i="29" s="1"/>
  <c r="S91" i="19" s="1"/>
  <c r="AB90" i="20" s="1"/>
  <c r="AD90" i="20" s="1"/>
  <c r="CW123" i="29"/>
  <c r="CX123" i="29" s="1"/>
  <c r="S122" i="19" s="1"/>
  <c r="AB121" i="20" s="1"/>
  <c r="AD121" i="20" s="1"/>
  <c r="CW34" i="29"/>
  <c r="CX34" i="29" s="1"/>
  <c r="S33" i="19" s="1"/>
  <c r="AB32" i="20" s="1"/>
  <c r="AD32" i="20" s="1"/>
  <c r="CW54" i="29"/>
  <c r="CX54" i="29" s="1"/>
  <c r="S53" i="19" s="1"/>
  <c r="AB52" i="20" s="1"/>
  <c r="AD52" i="20" s="1"/>
  <c r="CW135" i="29"/>
  <c r="CX135" i="29" s="1"/>
  <c r="S134" i="19" s="1"/>
  <c r="AB133" i="20" s="1"/>
  <c r="AD133" i="20" s="1"/>
  <c r="CW75" i="29"/>
  <c r="CX75" i="29" s="1"/>
  <c r="S74" i="19" s="1"/>
  <c r="AB73" i="20" s="1"/>
  <c r="AD73" i="20" s="1"/>
  <c r="CW25" i="29"/>
  <c r="CX25" i="29" s="1"/>
  <c r="S24" i="19" s="1"/>
  <c r="AB23" i="20" s="1"/>
  <c r="AD23" i="20" s="1"/>
  <c r="CW139" i="29"/>
  <c r="CX139" i="29" s="1"/>
  <c r="S138" i="19" s="1"/>
  <c r="AB137" i="20" s="1"/>
  <c r="AD137" i="20" s="1"/>
  <c r="CW80" i="29"/>
  <c r="CX80" i="29" s="1"/>
  <c r="S79" i="19" s="1"/>
  <c r="AB78" i="20" s="1"/>
  <c r="AD78" i="20" s="1"/>
  <c r="CW108" i="29"/>
  <c r="CX108" i="29" s="1"/>
  <c r="S107" i="19" s="1"/>
  <c r="AB106" i="20" s="1"/>
  <c r="AD106" i="20" s="1"/>
  <c r="CW143" i="29"/>
  <c r="CX143" i="29" s="1"/>
  <c r="S142" i="19" s="1"/>
  <c r="AB141" i="20" s="1"/>
  <c r="AD141" i="20" s="1"/>
  <c r="CW94" i="29"/>
  <c r="CX94" i="29" s="1"/>
  <c r="S93" i="19" s="1"/>
  <c r="AB92" i="20" s="1"/>
  <c r="AD92" i="20" s="1"/>
  <c r="CW64" i="29"/>
  <c r="CX64" i="29" s="1"/>
  <c r="S63" i="19" s="1"/>
  <c r="AB62" i="20" s="1"/>
  <c r="AD62" i="20" s="1"/>
  <c r="CW39" i="29"/>
  <c r="CX39" i="29" s="1"/>
  <c r="S38" i="19" s="1"/>
  <c r="AB37" i="20" s="1"/>
  <c r="AD37" i="20" s="1"/>
  <c r="CW136" i="29"/>
  <c r="CX136" i="29" s="1"/>
  <c r="S135" i="19" s="1"/>
  <c r="AB134" i="20" s="1"/>
  <c r="AD134" i="20" s="1"/>
  <c r="CW115" i="29"/>
  <c r="CX115" i="29" s="1"/>
  <c r="S114" i="19" s="1"/>
  <c r="AB113" i="20" s="1"/>
  <c r="AD113" i="20" s="1"/>
  <c r="CW142" i="29"/>
  <c r="CX142" i="29" s="1"/>
  <c r="S141" i="19" s="1"/>
  <c r="AB140" i="20" s="1"/>
  <c r="AD140" i="20" s="1"/>
  <c r="CW98" i="29"/>
  <c r="CX98" i="29" s="1"/>
  <c r="S97" i="19" s="1"/>
  <c r="AB96" i="20" s="1"/>
  <c r="AD96" i="20" s="1"/>
  <c r="CW11" i="29"/>
  <c r="CX11" i="29" s="1"/>
  <c r="S10" i="19" s="1"/>
  <c r="AB9" i="20" s="1"/>
  <c r="AD9" i="20" s="1"/>
  <c r="CW163" i="29"/>
  <c r="CX163" i="29" s="1"/>
  <c r="S162" i="19" s="1"/>
  <c r="AB161" i="20" s="1"/>
  <c r="AD161" i="20" s="1"/>
  <c r="CW26" i="29"/>
  <c r="CX26" i="29" s="1"/>
  <c r="S25" i="19" s="1"/>
  <c r="AB24" i="20" s="1"/>
  <c r="AD24" i="20" s="1"/>
  <c r="CW119" i="29"/>
  <c r="CX119" i="29" s="1"/>
  <c r="S118" i="19" s="1"/>
  <c r="AB117" i="20" s="1"/>
  <c r="AD117" i="20" s="1"/>
  <c r="CW78" i="29"/>
  <c r="CX78" i="29" s="1"/>
  <c r="S77" i="19" s="1"/>
  <c r="AB76" i="20" s="1"/>
  <c r="AD76" i="20" s="1"/>
  <c r="CW95" i="29"/>
  <c r="CX95" i="29" s="1"/>
  <c r="S94" i="19" s="1"/>
  <c r="AB93" i="20" s="1"/>
  <c r="AD93" i="20" s="1"/>
  <c r="CW35" i="29"/>
  <c r="CX35" i="29" s="1"/>
  <c r="S34" i="19" s="1"/>
  <c r="AB33" i="20" s="1"/>
  <c r="AD33" i="20" s="1"/>
  <c r="CW184" i="29"/>
  <c r="CX184" i="29" s="1"/>
  <c r="S183" i="19" s="1"/>
  <c r="AB182" i="20" s="1"/>
  <c r="AD182" i="20" s="1"/>
  <c r="CW99" i="29"/>
  <c r="CX99" i="29" s="1"/>
  <c r="S98" i="19" s="1"/>
  <c r="AB97" i="20" s="1"/>
  <c r="AD97" i="20" s="1"/>
  <c r="CW166" i="29"/>
  <c r="CX166" i="29" s="1"/>
  <c r="S165" i="19" s="1"/>
  <c r="AB164" i="20" s="1"/>
  <c r="AD164" i="20" s="1"/>
  <c r="CW63" i="29"/>
  <c r="CX63" i="29" s="1"/>
  <c r="S62" i="19" s="1"/>
  <c r="AB61" i="20" s="1"/>
  <c r="AD61" i="20" s="1"/>
  <c r="CW198" i="29"/>
  <c r="CX198" i="29" s="1"/>
  <c r="S197" i="19" s="1"/>
  <c r="AB196" i="20" s="1"/>
  <c r="AD196" i="20" s="1"/>
  <c r="CW155" i="29"/>
  <c r="CX155" i="29" s="1"/>
  <c r="S154" i="19" s="1"/>
  <c r="AB153" i="20" s="1"/>
  <c r="AD153" i="20" s="1"/>
  <c r="CW46" i="29"/>
  <c r="CX46" i="29" s="1"/>
  <c r="S45" i="19" s="1"/>
  <c r="AB44" i="20" s="1"/>
  <c r="AD44" i="20" s="1"/>
  <c r="CW203" i="29"/>
  <c r="CX203" i="29" s="1"/>
  <c r="S202" i="19" s="1"/>
  <c r="AB201" i="20" s="1"/>
  <c r="AD201" i="20" s="1"/>
  <c r="CW14" i="29"/>
  <c r="CX14" i="29" s="1"/>
  <c r="S13" i="19" s="1"/>
  <c r="AB12" i="20" s="1"/>
  <c r="AD12" i="20" s="1"/>
  <c r="CW88" i="29"/>
  <c r="CX88" i="29" s="1"/>
  <c r="S87" i="19" s="1"/>
  <c r="AB86" i="20" s="1"/>
  <c r="AD86" i="20" s="1"/>
  <c r="CW196" i="29"/>
  <c r="CX196" i="29" s="1"/>
  <c r="S195" i="19" s="1"/>
  <c r="AB194" i="20" s="1"/>
  <c r="AD194" i="20" s="1"/>
  <c r="CW146" i="29"/>
  <c r="CX146" i="29" s="1"/>
  <c r="S145" i="19" s="1"/>
  <c r="AB144" i="20" s="1"/>
  <c r="AD144" i="20" s="1"/>
  <c r="CW107" i="29"/>
  <c r="CX107" i="29" s="1"/>
  <c r="S106" i="19" s="1"/>
  <c r="AB105" i="20" s="1"/>
  <c r="AD105" i="20" s="1"/>
  <c r="CW60" i="29"/>
  <c r="CX60" i="29" s="1"/>
  <c r="S59" i="19" s="1"/>
  <c r="AB58" i="20" s="1"/>
  <c r="AD58" i="20" s="1"/>
  <c r="CW174" i="29"/>
  <c r="CX174" i="29" s="1"/>
  <c r="S173" i="19" s="1"/>
  <c r="AB172" i="20" s="1"/>
  <c r="AD172" i="20" s="1"/>
  <c r="CW83" i="29"/>
  <c r="CX83" i="29" s="1"/>
  <c r="S82" i="19" s="1"/>
  <c r="AB81" i="20" s="1"/>
  <c r="AD81" i="20" s="1"/>
  <c r="CW38" i="29"/>
  <c r="CX38" i="29" s="1"/>
  <c r="S37" i="19" s="1"/>
  <c r="AB36" i="20" s="1"/>
  <c r="AD36" i="20" s="1"/>
  <c r="CW31" i="29"/>
  <c r="CX31" i="29" s="1"/>
  <c r="S30" i="19" s="1"/>
  <c r="AB29" i="20" s="1"/>
  <c r="AD29" i="20" s="1"/>
  <c r="CW86" i="29"/>
  <c r="CX86" i="29" s="1"/>
  <c r="S85" i="19" s="1"/>
  <c r="AB84" i="20" s="1"/>
  <c r="AD84" i="20" s="1"/>
  <c r="CW15" i="29"/>
  <c r="CX15" i="29" s="1"/>
  <c r="S14" i="19" s="1"/>
  <c r="AB13" i="20" s="1"/>
  <c r="AD13" i="20" s="1"/>
  <c r="CW30" i="29"/>
  <c r="CX30" i="29" s="1"/>
  <c r="S29" i="19" s="1"/>
  <c r="AB28" i="20" s="1"/>
  <c r="AD28" i="20" s="1"/>
  <c r="CW84" i="29"/>
  <c r="CX84" i="29" s="1"/>
  <c r="S83" i="19" s="1"/>
  <c r="AB82" i="20" s="1"/>
  <c r="AD82" i="20" s="1"/>
  <c r="CW152" i="29"/>
  <c r="CX152" i="29" s="1"/>
  <c r="S151" i="19" s="1"/>
  <c r="AB150" i="20" s="1"/>
  <c r="AD150" i="20" s="1"/>
  <c r="CW127" i="29"/>
  <c r="CX127" i="29" s="1"/>
  <c r="S126" i="19" s="1"/>
  <c r="AB125" i="20" s="1"/>
  <c r="AD125" i="20" s="1"/>
  <c r="CW67" i="29"/>
  <c r="CX67" i="29" s="1"/>
  <c r="S66" i="19" s="1"/>
  <c r="AB65" i="20" s="1"/>
  <c r="AD65" i="20" s="1"/>
  <c r="CW23" i="29"/>
  <c r="CX23" i="29" s="1"/>
  <c r="S22" i="19" s="1"/>
  <c r="AB21" i="20" s="1"/>
  <c r="AD21" i="20" s="1"/>
  <c r="CW44" i="29"/>
  <c r="CX44" i="29" s="1"/>
  <c r="S43" i="19" s="1"/>
  <c r="AB42" i="20" s="1"/>
  <c r="AD42" i="20" s="1"/>
  <c r="CW168" i="29"/>
  <c r="CX168" i="29" s="1"/>
  <c r="S167" i="19" s="1"/>
  <c r="AB166" i="20" s="1"/>
  <c r="AD166" i="20" s="1"/>
  <c r="CW177" i="29"/>
  <c r="CX177" i="29" s="1"/>
  <c r="S176" i="19" s="1"/>
  <c r="AB175" i="20" s="1"/>
  <c r="AD175" i="20" s="1"/>
  <c r="CW16" i="29"/>
  <c r="CX16" i="29" s="1"/>
  <c r="S15" i="19" s="1"/>
  <c r="AB14" i="20" s="1"/>
  <c r="AD14" i="20" s="1"/>
  <c r="CW128" i="29"/>
  <c r="CX128" i="29" s="1"/>
  <c r="S127" i="19" s="1"/>
  <c r="AB126" i="20" s="1"/>
  <c r="AD126" i="20" s="1"/>
  <c r="CW110" i="29"/>
  <c r="CX110" i="29" s="1"/>
  <c r="S109" i="19" s="1"/>
  <c r="AB108" i="20" s="1"/>
  <c r="AD108" i="20" s="1"/>
  <c r="CW180" i="29"/>
  <c r="CX180" i="29" s="1"/>
  <c r="S179" i="19" s="1"/>
  <c r="AB178" i="20" s="1"/>
  <c r="AD178" i="20" s="1"/>
  <c r="CW17" i="29"/>
  <c r="CX17" i="29" s="1"/>
  <c r="S16" i="19" s="1"/>
  <c r="AB15" i="20" s="1"/>
  <c r="AD15" i="20" s="1"/>
  <c r="CW51" i="29"/>
  <c r="CX51" i="29" s="1"/>
  <c r="S50" i="19" s="1"/>
  <c r="AB49" i="20" s="1"/>
  <c r="AD49" i="20" s="1"/>
  <c r="CW96" i="29"/>
  <c r="CX96" i="29" s="1"/>
  <c r="S95" i="19" s="1"/>
  <c r="AB94" i="20" s="1"/>
  <c r="AD94" i="20" s="1"/>
  <c r="CW36" i="29"/>
  <c r="CX36" i="29" s="1"/>
  <c r="S35" i="19" s="1"/>
  <c r="AB34" i="20" s="1"/>
  <c r="AD34" i="20" s="1"/>
  <c r="CW173" i="29"/>
  <c r="CX173" i="29" s="1"/>
  <c r="S172" i="19" s="1"/>
  <c r="AB171" i="20" s="1"/>
  <c r="AD171" i="20" s="1"/>
  <c r="CW151" i="29"/>
  <c r="CX151" i="29" s="1"/>
  <c r="S150" i="19" s="1"/>
  <c r="AB149" i="20" s="1"/>
  <c r="AD149" i="20" s="1"/>
  <c r="CW171" i="29"/>
  <c r="CX171" i="29" s="1"/>
  <c r="S170" i="19" s="1"/>
  <c r="AB169" i="20" s="1"/>
  <c r="AD169" i="20" s="1"/>
  <c r="CW81" i="29"/>
  <c r="CX81" i="29" s="1"/>
  <c r="S80" i="19" s="1"/>
  <c r="AB79" i="20" s="1"/>
  <c r="AD79" i="20" s="1"/>
  <c r="CW150" i="29"/>
  <c r="CX150" i="29" s="1"/>
  <c r="S149" i="19" s="1"/>
  <c r="AB148" i="20" s="1"/>
  <c r="AD148" i="20" s="1"/>
  <c r="CW90" i="29"/>
  <c r="CX90" i="29" s="1"/>
  <c r="S89" i="19" s="1"/>
  <c r="AB88" i="20" s="1"/>
  <c r="AD88" i="20" s="1"/>
  <c r="CW140" i="29"/>
  <c r="CX140" i="29" s="1"/>
  <c r="S139" i="19" s="1"/>
  <c r="AB138" i="20" s="1"/>
  <c r="AD138" i="20" s="1"/>
  <c r="CW200" i="29"/>
  <c r="CX200" i="29" s="1"/>
  <c r="S199" i="19" s="1"/>
  <c r="AB198" i="20" s="1"/>
  <c r="AD198" i="20" s="1"/>
  <c r="CW20" i="29"/>
  <c r="CX20" i="29" s="1"/>
  <c r="S19" i="19" s="1"/>
  <c r="AB18" i="20" s="1"/>
  <c r="AD18" i="20" s="1"/>
  <c r="CW41" i="29"/>
  <c r="CX41" i="29" s="1"/>
  <c r="S40" i="19" s="1"/>
  <c r="AB39" i="20" s="1"/>
  <c r="AD39" i="20" s="1"/>
  <c r="CW104" i="29"/>
  <c r="CX104" i="29" s="1"/>
  <c r="S103" i="19" s="1"/>
  <c r="AB102" i="20" s="1"/>
  <c r="AD102" i="20" s="1"/>
  <c r="CW179" i="29"/>
  <c r="CX179" i="29" s="1"/>
  <c r="S178" i="19" s="1"/>
  <c r="AB177" i="20" s="1"/>
  <c r="AD177" i="20" s="1"/>
  <c r="CW192" i="29"/>
  <c r="CX192" i="29" s="1"/>
  <c r="S191" i="19" s="1"/>
  <c r="AB190" i="20" s="1"/>
  <c r="AD190" i="20" s="1"/>
  <c r="CW12" i="29"/>
  <c r="CX12" i="29" s="1"/>
  <c r="S11" i="19" s="1"/>
  <c r="AB10" i="20" s="1"/>
  <c r="AD10" i="20" s="1"/>
  <c r="CW187" i="29"/>
  <c r="CX187" i="29" s="1"/>
  <c r="S186" i="19" s="1"/>
  <c r="AB185" i="20" s="1"/>
  <c r="AD185" i="20" s="1"/>
  <c r="CW114" i="29"/>
  <c r="CX114" i="29" s="1"/>
  <c r="S113" i="19" s="1"/>
  <c r="AB112" i="20" s="1"/>
  <c r="AD112" i="20" s="1"/>
  <c r="CW148" i="29"/>
  <c r="CX148" i="29" s="1"/>
  <c r="S147" i="19" s="1"/>
  <c r="AB146" i="20" s="1"/>
  <c r="AD146" i="20" s="1"/>
  <c r="CW91" i="29"/>
  <c r="CX91" i="29" s="1"/>
  <c r="S90" i="19" s="1"/>
  <c r="AB89" i="20" s="1"/>
  <c r="AD89" i="20" s="1"/>
  <c r="CW134" i="29"/>
  <c r="CX134" i="29" s="1"/>
  <c r="S133" i="19" s="1"/>
  <c r="AB132" i="20" s="1"/>
  <c r="AD132" i="20" s="1"/>
  <c r="CW103" i="29"/>
  <c r="CX103" i="29" s="1"/>
  <c r="S102" i="19" s="1"/>
  <c r="AB101" i="20" s="1"/>
  <c r="AD101" i="20" s="1"/>
  <c r="CW126" i="29"/>
  <c r="CX126" i="29" s="1"/>
  <c r="S125" i="19" s="1"/>
  <c r="AB124" i="20" s="1"/>
  <c r="AD124" i="20" s="1"/>
  <c r="CW6" i="29"/>
  <c r="CX6" i="29" s="1"/>
  <c r="S5" i="19" s="1"/>
  <c r="AB4" i="20" s="1"/>
  <c r="AD4" i="20" s="1"/>
  <c r="CW199" i="29"/>
  <c r="CX199" i="29" s="1"/>
  <c r="S198" i="19" s="1"/>
  <c r="AB197" i="20" s="1"/>
  <c r="AD197" i="20" s="1"/>
  <c r="CW120" i="29"/>
  <c r="CX120" i="29" s="1"/>
  <c r="S119" i="19" s="1"/>
  <c r="AB118" i="20" s="1"/>
  <c r="AD118" i="20" s="1"/>
  <c r="CW178" i="29"/>
  <c r="CX178" i="29" s="1"/>
  <c r="S177" i="19" s="1"/>
  <c r="AB176" i="20" s="1"/>
  <c r="AD176" i="20" s="1"/>
  <c r="CW76" i="29"/>
  <c r="CX76" i="29" s="1"/>
  <c r="S75" i="19" s="1"/>
  <c r="AB74" i="20" s="1"/>
  <c r="AD74" i="20" s="1"/>
  <c r="CW176" i="29"/>
  <c r="CX176" i="29" s="1"/>
  <c r="S175" i="19" s="1"/>
  <c r="AB174" i="20" s="1"/>
  <c r="AD174" i="20" s="1"/>
  <c r="CW170" i="29"/>
  <c r="CX170" i="29" s="1"/>
  <c r="S169" i="19" s="1"/>
  <c r="AB168" i="20" s="1"/>
  <c r="AD168" i="20" s="1"/>
  <c r="CW32" i="29"/>
  <c r="CX32" i="29" s="1"/>
  <c r="S31" i="19" s="1"/>
  <c r="AB30" i="20" s="1"/>
  <c r="AD30" i="20" s="1"/>
  <c r="CW102" i="29"/>
  <c r="CX102" i="29" s="1"/>
  <c r="S101" i="19" s="1"/>
  <c r="AB100" i="20" s="1"/>
  <c r="AD100" i="20" s="1"/>
  <c r="CW153" i="29"/>
  <c r="CX153" i="29" s="1"/>
  <c r="S152" i="19" s="1"/>
  <c r="AB151" i="20" s="1"/>
  <c r="AD151" i="20" s="1"/>
  <c r="CW189" i="29"/>
  <c r="CX189" i="29" s="1"/>
  <c r="S188" i="19" s="1"/>
  <c r="AB187" i="20" s="1"/>
  <c r="AD187" i="20" s="1"/>
  <c r="CW131" i="29"/>
  <c r="CX131" i="29" s="1"/>
  <c r="S130" i="19" s="1"/>
  <c r="AB129" i="20" s="1"/>
  <c r="AD129" i="20" s="1"/>
  <c r="CW52" i="29"/>
  <c r="CX52" i="29" s="1"/>
  <c r="S51" i="19" s="1"/>
  <c r="AB50" i="20" s="1"/>
  <c r="AD50" i="20" s="1"/>
  <c r="DO134" i="35"/>
  <c r="DP134" i="35"/>
  <c r="DT134" i="35" s="1"/>
  <c r="DO16" i="35"/>
  <c r="DP16" i="35"/>
  <c r="DT16" i="35" s="1"/>
  <c r="DP201" i="35"/>
  <c r="DT201" i="35" s="1"/>
  <c r="DO201" i="35"/>
  <c r="DO119" i="35"/>
  <c r="DP119" i="35"/>
  <c r="DT119" i="35" s="1"/>
  <c r="DP43" i="35"/>
  <c r="DT43" i="35" s="1"/>
  <c r="DO43" i="35"/>
  <c r="DP103" i="35"/>
  <c r="DT103" i="35" s="1"/>
  <c r="DO103" i="35"/>
  <c r="DP203" i="35"/>
  <c r="DT203" i="35" s="1"/>
  <c r="DO203" i="35"/>
  <c r="DO115" i="35"/>
  <c r="DP115" i="35"/>
  <c r="DT115" i="35" s="1"/>
  <c r="DP102" i="35"/>
  <c r="DT102" i="35" s="1"/>
  <c r="DO102" i="35"/>
  <c r="DP140" i="35"/>
  <c r="DT140" i="35" s="1"/>
  <c r="DO140" i="35"/>
  <c r="DP167" i="35"/>
  <c r="DT167" i="35" s="1"/>
  <c r="DO167" i="35"/>
  <c r="DP174" i="35"/>
  <c r="DT174" i="35" s="1"/>
  <c r="DO174" i="35"/>
  <c r="DP76" i="35"/>
  <c r="DT76" i="35" s="1"/>
  <c r="DO76" i="35"/>
  <c r="DP136" i="35"/>
  <c r="DT136" i="35" s="1"/>
  <c r="DO136" i="35"/>
  <c r="DP72" i="35"/>
  <c r="DT72" i="35" s="1"/>
  <c r="DO72" i="35"/>
  <c r="DP157" i="35"/>
  <c r="DT157" i="35" s="1"/>
  <c r="DO157" i="35"/>
  <c r="DP69" i="35"/>
  <c r="DT69" i="35" s="1"/>
  <c r="DO69" i="35"/>
  <c r="DP24" i="35"/>
  <c r="DT24" i="35" s="1"/>
  <c r="DO24" i="35"/>
  <c r="DP147" i="35"/>
  <c r="DT147" i="35" s="1"/>
  <c r="DO147" i="35"/>
  <c r="DO93" i="35"/>
  <c r="DP93" i="35"/>
  <c r="DT93" i="35" s="1"/>
  <c r="DO132" i="35"/>
  <c r="DP132" i="35"/>
  <c r="DT132" i="35" s="1"/>
  <c r="DP92" i="35"/>
  <c r="DT92" i="35" s="1"/>
  <c r="DO92" i="35"/>
  <c r="DP194" i="35"/>
  <c r="DT194" i="35" s="1"/>
  <c r="DO194" i="35"/>
  <c r="DP166" i="35"/>
  <c r="DT166" i="35" s="1"/>
  <c r="DO166" i="35"/>
  <c r="DP45" i="35"/>
  <c r="DT45" i="35" s="1"/>
  <c r="DO45" i="35"/>
  <c r="DP163" i="35"/>
  <c r="DT163" i="35" s="1"/>
  <c r="DO163" i="35"/>
  <c r="DO96" i="35"/>
  <c r="DP96" i="35"/>
  <c r="DT96" i="35" s="1"/>
  <c r="DP10" i="35"/>
  <c r="DT10" i="35" s="1"/>
  <c r="DO10" i="35"/>
  <c r="DP183" i="35"/>
  <c r="DT183" i="35" s="1"/>
  <c r="DO183" i="35"/>
  <c r="DP54" i="35"/>
  <c r="DT54" i="35" s="1"/>
  <c r="DO54" i="35"/>
  <c r="DO56" i="35"/>
  <c r="DP56" i="35"/>
  <c r="DT56" i="35" s="1"/>
  <c r="DP168" i="35"/>
  <c r="DT168" i="35" s="1"/>
  <c r="DO168" i="35"/>
  <c r="DP47" i="35"/>
  <c r="DT47" i="35" s="1"/>
  <c r="DO47" i="35"/>
  <c r="DP81" i="35"/>
  <c r="DT81" i="35" s="1"/>
  <c r="DO81" i="35"/>
  <c r="DO110" i="35"/>
  <c r="DP110" i="35"/>
  <c r="DT110" i="35" s="1"/>
  <c r="DO187" i="35"/>
  <c r="DP187" i="35"/>
  <c r="DT187" i="35" s="1"/>
  <c r="DP95" i="35"/>
  <c r="DT95" i="35" s="1"/>
  <c r="DO95" i="35"/>
  <c r="DP17" i="35"/>
  <c r="DT17" i="35" s="1"/>
  <c r="DO17" i="35"/>
  <c r="DP26" i="35"/>
  <c r="DT26" i="35" s="1"/>
  <c r="DO26" i="35"/>
  <c r="DP90" i="35"/>
  <c r="DT90" i="35" s="1"/>
  <c r="DO90" i="35"/>
  <c r="DO116" i="35"/>
  <c r="DP116" i="35"/>
  <c r="DT116" i="35" s="1"/>
  <c r="DO179" i="35"/>
  <c r="DP179" i="35"/>
  <c r="DT179" i="35" s="1"/>
  <c r="DO196" i="35"/>
  <c r="DP196" i="35"/>
  <c r="DT196" i="35" s="1"/>
  <c r="DP46" i="35"/>
  <c r="DT46" i="35" s="1"/>
  <c r="DO46" i="35"/>
  <c r="DP118" i="35"/>
  <c r="DT118" i="35" s="1"/>
  <c r="DO118" i="35"/>
  <c r="DO184" i="35"/>
  <c r="DP184" i="35"/>
  <c r="DT184" i="35" s="1"/>
  <c r="DO9" i="35"/>
  <c r="DP9" i="35"/>
  <c r="DT9" i="35" s="1"/>
  <c r="DP130" i="35"/>
  <c r="DT130" i="35" s="1"/>
  <c r="DO130" i="35"/>
  <c r="DP202" i="35"/>
  <c r="DT202" i="35" s="1"/>
  <c r="DO202" i="35"/>
  <c r="DO88" i="35"/>
  <c r="DP88" i="35"/>
  <c r="DT88" i="35" s="1"/>
  <c r="DO146" i="35"/>
  <c r="DP146" i="35"/>
  <c r="DT146" i="35" s="1"/>
  <c r="DO100" i="35"/>
  <c r="DP100" i="35"/>
  <c r="DT100" i="35" s="1"/>
  <c r="DP48" i="35"/>
  <c r="DT48" i="35" s="1"/>
  <c r="DO48" i="35"/>
  <c r="DO137" i="35"/>
  <c r="DP137" i="35"/>
  <c r="DT137" i="35" s="1"/>
  <c r="DP57" i="35"/>
  <c r="DT57" i="35" s="1"/>
  <c r="DO57" i="35"/>
  <c r="DO126" i="35"/>
  <c r="DP126" i="35"/>
  <c r="DT126" i="35" s="1"/>
  <c r="DP97" i="35"/>
  <c r="DT97" i="35" s="1"/>
  <c r="DO97" i="35"/>
  <c r="DP151" i="35"/>
  <c r="DT151" i="35" s="1"/>
  <c r="DO151" i="35"/>
  <c r="DO169" i="35"/>
  <c r="DP169" i="35"/>
  <c r="DT169" i="35" s="1"/>
  <c r="DP197" i="35"/>
  <c r="DT197" i="35" s="1"/>
  <c r="DO197" i="35"/>
  <c r="DP158" i="35"/>
  <c r="DT158" i="35" s="1"/>
  <c r="DO158" i="35"/>
  <c r="DO52" i="35"/>
  <c r="DP52" i="35"/>
  <c r="DT52" i="35" s="1"/>
  <c r="DP114" i="35"/>
  <c r="DT114" i="35" s="1"/>
  <c r="DO114" i="35"/>
  <c r="DO164" i="35"/>
  <c r="DP164" i="35"/>
  <c r="DT164" i="35" s="1"/>
  <c r="DO120" i="35"/>
  <c r="DP120" i="35"/>
  <c r="DT120" i="35" s="1"/>
  <c r="DP27" i="35"/>
  <c r="DT27" i="35" s="1"/>
  <c r="DO27" i="35"/>
  <c r="DP22" i="35"/>
  <c r="DT22" i="35" s="1"/>
  <c r="DO22" i="35"/>
  <c r="DO112" i="35"/>
  <c r="DP112" i="35"/>
  <c r="DT112" i="35" s="1"/>
  <c r="DO131" i="35"/>
  <c r="DP131" i="35"/>
  <c r="DT131" i="35" s="1"/>
  <c r="DP67" i="35"/>
  <c r="DT67" i="35" s="1"/>
  <c r="DO67" i="35"/>
  <c r="DO5" i="35"/>
  <c r="DP5" i="35"/>
  <c r="DT5" i="35" s="1"/>
  <c r="DP142" i="35"/>
  <c r="DT142" i="35" s="1"/>
  <c r="DO142" i="35"/>
  <c r="DP106" i="35"/>
  <c r="DT106" i="35" s="1"/>
  <c r="DO106" i="35"/>
  <c r="DO108" i="35"/>
  <c r="DP108" i="35"/>
  <c r="DT108" i="35" s="1"/>
  <c r="DP65" i="35"/>
  <c r="DT65" i="35" s="1"/>
  <c r="DO65" i="35"/>
  <c r="DO80" i="35"/>
  <c r="DP80" i="35"/>
  <c r="DT80" i="35" s="1"/>
  <c r="DP23" i="35"/>
  <c r="DT23" i="35" s="1"/>
  <c r="DO23" i="35"/>
  <c r="DP50" i="35"/>
  <c r="DT50" i="35" s="1"/>
  <c r="DO50" i="35"/>
  <c r="DP156" i="35"/>
  <c r="DT156" i="35" s="1"/>
  <c r="DO156" i="35"/>
  <c r="DP70" i="35"/>
  <c r="DT70" i="35" s="1"/>
  <c r="DO70" i="35"/>
  <c r="DO113" i="35"/>
  <c r="DP113" i="35"/>
  <c r="DT113" i="35" s="1"/>
  <c r="DP104" i="35"/>
  <c r="DT104" i="35" s="1"/>
  <c r="DO104" i="35"/>
  <c r="DO143" i="35"/>
  <c r="DP143" i="35"/>
  <c r="DT143" i="35" s="1"/>
  <c r="DP30" i="35"/>
  <c r="DT30" i="35" s="1"/>
  <c r="DO30" i="35"/>
  <c r="DP204" i="35"/>
  <c r="DT204" i="35" s="1"/>
  <c r="DO204" i="35"/>
  <c r="DP41" i="35"/>
  <c r="DT41" i="35" s="1"/>
  <c r="DO41" i="35"/>
  <c r="DO60" i="35"/>
  <c r="DP60" i="35"/>
  <c r="DT60" i="35" s="1"/>
  <c r="DP6" i="35"/>
  <c r="DT6" i="35" s="1"/>
  <c r="DO6" i="35"/>
  <c r="DO127" i="35"/>
  <c r="DP127" i="35"/>
  <c r="DT127" i="35" s="1"/>
  <c r="DP39" i="35"/>
  <c r="DT39" i="35" s="1"/>
  <c r="DO39" i="35"/>
  <c r="DP73" i="35"/>
  <c r="DT73" i="35" s="1"/>
  <c r="DO73" i="35"/>
  <c r="DP38" i="35"/>
  <c r="DT38" i="35" s="1"/>
  <c r="DO38" i="35"/>
  <c r="DO125" i="35"/>
  <c r="DP125" i="35"/>
  <c r="DT125" i="35" s="1"/>
  <c r="AD202" i="20"/>
  <c r="DP55" i="35"/>
  <c r="DT55" i="35" s="1"/>
  <c r="DO55" i="35"/>
  <c r="DO109" i="35"/>
  <c r="DP109" i="35"/>
  <c r="DT109" i="35" s="1"/>
  <c r="DP170" i="35"/>
  <c r="DT170" i="35" s="1"/>
  <c r="DO170" i="35"/>
  <c r="DP121" i="35"/>
  <c r="DT121" i="35" s="1"/>
  <c r="DO121" i="35"/>
  <c r="DP61" i="35"/>
  <c r="DT61" i="35" s="1"/>
  <c r="DO61" i="35"/>
  <c r="DP14" i="35"/>
  <c r="DT14" i="35" s="1"/>
  <c r="DO14" i="35"/>
  <c r="DP21" i="35"/>
  <c r="DT21" i="35" s="1"/>
  <c r="DO21" i="35"/>
  <c r="DP182" i="35"/>
  <c r="DT182" i="35" s="1"/>
  <c r="DO182" i="35"/>
  <c r="DP160" i="35"/>
  <c r="DT160" i="35" s="1"/>
  <c r="DO160" i="35"/>
  <c r="DP4" i="35"/>
  <c r="DT4" i="35" s="1"/>
  <c r="DO4" i="35"/>
  <c r="DP12" i="35"/>
  <c r="DT12" i="35" s="1"/>
  <c r="DO12" i="35"/>
  <c r="DP133" i="35"/>
  <c r="DT133" i="35" s="1"/>
  <c r="DO133" i="35"/>
  <c r="DP35" i="35"/>
  <c r="DT35" i="35" s="1"/>
  <c r="DO35" i="35"/>
  <c r="DO185" i="35"/>
  <c r="DP185" i="35"/>
  <c r="DT185" i="35" s="1"/>
  <c r="DP20" i="35"/>
  <c r="DT20" i="35" s="1"/>
  <c r="DO20" i="35"/>
  <c r="DP150" i="35"/>
  <c r="DT150" i="35" s="1"/>
  <c r="DO150" i="35"/>
  <c r="DP152" i="35"/>
  <c r="DT152" i="35" s="1"/>
  <c r="DO152" i="35"/>
  <c r="DP129" i="35"/>
  <c r="DT129" i="35" s="1"/>
  <c r="DO129" i="35"/>
  <c r="DO177" i="35"/>
  <c r="DP177" i="35"/>
  <c r="DT177" i="35" s="1"/>
  <c r="DP171" i="35"/>
  <c r="DT171" i="35" s="1"/>
  <c r="DO171" i="35"/>
  <c r="DP175" i="35"/>
  <c r="DT175" i="35" s="1"/>
  <c r="DO175" i="35"/>
  <c r="DP42" i="35"/>
  <c r="DT42" i="35" s="1"/>
  <c r="DO42" i="35"/>
  <c r="DP62" i="35"/>
  <c r="DT62" i="35" s="1"/>
  <c r="DO62" i="35"/>
  <c r="DP91" i="35"/>
  <c r="DT91" i="35" s="1"/>
  <c r="DO91" i="35"/>
  <c r="DO68" i="35"/>
  <c r="DP68" i="35"/>
  <c r="DT68" i="35" s="1"/>
  <c r="DP145" i="35"/>
  <c r="DT145" i="35" s="1"/>
  <c r="DO145" i="35"/>
  <c r="DP138" i="35"/>
  <c r="DT138" i="35" s="1"/>
  <c r="DO138" i="35"/>
  <c r="DP198" i="35"/>
  <c r="DT198" i="35" s="1"/>
  <c r="DO198" i="35"/>
  <c r="DP154" i="35"/>
  <c r="DT154" i="35" s="1"/>
  <c r="DO154" i="35"/>
  <c r="DP190" i="35"/>
  <c r="DT190" i="35" s="1"/>
  <c r="DO190" i="35"/>
  <c r="DP59" i="35"/>
  <c r="DT59" i="35" s="1"/>
  <c r="DO59" i="35"/>
  <c r="DP58" i="35"/>
  <c r="DT58" i="35" s="1"/>
  <c r="DO58" i="35"/>
  <c r="DP122" i="35"/>
  <c r="DT122" i="35" s="1"/>
  <c r="DO122" i="35"/>
  <c r="DP186" i="35"/>
  <c r="DT186" i="35" s="1"/>
  <c r="DO186" i="35"/>
  <c r="DP33" i="35"/>
  <c r="DT33" i="35" s="1"/>
  <c r="DO33" i="35"/>
  <c r="DP144" i="35"/>
  <c r="DT144" i="35" s="1"/>
  <c r="DO144" i="35"/>
  <c r="DP111" i="35"/>
  <c r="DT111" i="35" s="1"/>
  <c r="DO111" i="35"/>
  <c r="DO15" i="35"/>
  <c r="DP15" i="35"/>
  <c r="DT15" i="35" s="1"/>
  <c r="DP19" i="35"/>
  <c r="DT19" i="35" s="1"/>
  <c r="DO19" i="35"/>
  <c r="DP8" i="35"/>
  <c r="DT8" i="35" s="1"/>
  <c r="DO8" i="35"/>
  <c r="DO28" i="35"/>
  <c r="DP28" i="35"/>
  <c r="DT28" i="35" s="1"/>
  <c r="DO74" i="35"/>
  <c r="DP74" i="35"/>
  <c r="DT74" i="35" s="1"/>
  <c r="DO199" i="35"/>
  <c r="DP199" i="35"/>
  <c r="DT199" i="35" s="1"/>
  <c r="DP63" i="35"/>
  <c r="DT63" i="35" s="1"/>
  <c r="DO63" i="35"/>
  <c r="DP75" i="35"/>
  <c r="DT75" i="35" s="1"/>
  <c r="DO75" i="35"/>
  <c r="DP135" i="35"/>
  <c r="DT135" i="35" s="1"/>
  <c r="DO135" i="35"/>
  <c r="DP105" i="35"/>
  <c r="DT105" i="35" s="1"/>
  <c r="DO105" i="35"/>
  <c r="DP192" i="35"/>
  <c r="DT192" i="35" s="1"/>
  <c r="DO192" i="35"/>
  <c r="DP79" i="35"/>
  <c r="DT79" i="35" s="1"/>
  <c r="DO79" i="35"/>
  <c r="DP86" i="35"/>
  <c r="DT86" i="35" s="1"/>
  <c r="DO86" i="35"/>
  <c r="DP181" i="35"/>
  <c r="DT181" i="35" s="1"/>
  <c r="DO181" i="35"/>
  <c r="DP71" i="35"/>
  <c r="DT71" i="35" s="1"/>
  <c r="DO71" i="35"/>
  <c r="DP37" i="35"/>
  <c r="DT37" i="35" s="1"/>
  <c r="DO37" i="35"/>
  <c r="DO173" i="35"/>
  <c r="DP173" i="35"/>
  <c r="DT173" i="35" s="1"/>
  <c r="DP49" i="35"/>
  <c r="DT49" i="35" s="1"/>
  <c r="DO49" i="35"/>
  <c r="DP193" i="35"/>
  <c r="DT193" i="35" s="1"/>
  <c r="DO193" i="35"/>
  <c r="DP83" i="35"/>
  <c r="DT83" i="35" s="1"/>
  <c r="DO83" i="35"/>
  <c r="DP139" i="35"/>
  <c r="DT139" i="35" s="1"/>
  <c r="DO139" i="35"/>
  <c r="DP162" i="35"/>
  <c r="DT162" i="35" s="1"/>
  <c r="DO162" i="35"/>
  <c r="DP189" i="35"/>
  <c r="DT189" i="35" s="1"/>
  <c r="DO189" i="35"/>
  <c r="DP36" i="35"/>
  <c r="DT36" i="35" s="1"/>
  <c r="DO36" i="35"/>
  <c r="DP191" i="35"/>
  <c r="DT191" i="35" s="1"/>
  <c r="DO191" i="35"/>
  <c r="DP11" i="35"/>
  <c r="DT11" i="35" s="1"/>
  <c r="DO11" i="35"/>
  <c r="DP84" i="35"/>
  <c r="DT84" i="35" s="1"/>
  <c r="DO84" i="35"/>
  <c r="DO195" i="35"/>
  <c r="DP195" i="35"/>
  <c r="DT195" i="35" s="1"/>
  <c r="DP87" i="35"/>
  <c r="DT87" i="35" s="1"/>
  <c r="DO87" i="35"/>
  <c r="DP25" i="35"/>
  <c r="DT25" i="35" s="1"/>
  <c r="DO25" i="35"/>
  <c r="DP18" i="35"/>
  <c r="DT18" i="35" s="1"/>
  <c r="DO18" i="35"/>
  <c r="DO66" i="35"/>
  <c r="DP66" i="35"/>
  <c r="DT66" i="35" s="1"/>
  <c r="DP107" i="35"/>
  <c r="DT107" i="35" s="1"/>
  <c r="DO107" i="35"/>
  <c r="DP180" i="35"/>
  <c r="DT180" i="35" s="1"/>
  <c r="DO180" i="35"/>
  <c r="DO34" i="35"/>
  <c r="DP34" i="35"/>
  <c r="DT34" i="35" s="1"/>
  <c r="DO29" i="35"/>
  <c r="DP29" i="35"/>
  <c r="DT29" i="35" s="1"/>
  <c r="DO117" i="35"/>
  <c r="DP117" i="35"/>
  <c r="DT117" i="35" s="1"/>
  <c r="DP77" i="35"/>
  <c r="DT77" i="35" s="1"/>
  <c r="DO77" i="35"/>
  <c r="DP53" i="35"/>
  <c r="DT53" i="35" s="1"/>
  <c r="DO53" i="35"/>
  <c r="DO51" i="35"/>
  <c r="DP51" i="35"/>
  <c r="DT51" i="35" s="1"/>
  <c r="DP123" i="35"/>
  <c r="DT123" i="35" s="1"/>
  <c r="DO123" i="35"/>
  <c r="DP165" i="35"/>
  <c r="DT165" i="35" s="1"/>
  <c r="DO165" i="35"/>
  <c r="DP40" i="35"/>
  <c r="DT40" i="35" s="1"/>
  <c r="DO40" i="35"/>
  <c r="DP141" i="35"/>
  <c r="DT141" i="35" s="1"/>
  <c r="DO141" i="35"/>
  <c r="DP128" i="35"/>
  <c r="DT128" i="35" s="1"/>
  <c r="DO128" i="35"/>
  <c r="DO32" i="35"/>
  <c r="DP32" i="35"/>
  <c r="DT32" i="35" s="1"/>
  <c r="DP176" i="35"/>
  <c r="DT176" i="35" s="1"/>
  <c r="DO176" i="35"/>
  <c r="DP148" i="35"/>
  <c r="DT148" i="35" s="1"/>
  <c r="DO148" i="35"/>
  <c r="DO98" i="35"/>
  <c r="DP98" i="35"/>
  <c r="DT98" i="35" s="1"/>
  <c r="DP149" i="35"/>
  <c r="DT149" i="35" s="1"/>
  <c r="DO149" i="35"/>
  <c r="DO44" i="35"/>
  <c r="DP44" i="35"/>
  <c r="DT44" i="35" s="1"/>
  <c r="DP94" i="35"/>
  <c r="DT94" i="35" s="1"/>
  <c r="DO94" i="35"/>
  <c r="DP155" i="35"/>
  <c r="DT155" i="35" s="1"/>
  <c r="DO155" i="35"/>
  <c r="DO101" i="35"/>
  <c r="DP101" i="35"/>
  <c r="DT101" i="35" s="1"/>
  <c r="DO153" i="35"/>
  <c r="DP153" i="35"/>
  <c r="DT153" i="35" s="1"/>
  <c r="DO31" i="35"/>
  <c r="DP31" i="35"/>
  <c r="DT31" i="35" s="1"/>
  <c r="DP159" i="35"/>
  <c r="DT159" i="35" s="1"/>
  <c r="DO159" i="35"/>
  <c r="DP7" i="35"/>
  <c r="DT7" i="35" s="1"/>
  <c r="DO7" i="35"/>
  <c r="DP13" i="35"/>
  <c r="DT13" i="35" s="1"/>
  <c r="DO13" i="35"/>
  <c r="DP64" i="35"/>
  <c r="DT64" i="35" s="1"/>
  <c r="DO64" i="35"/>
  <c r="DP89" i="35"/>
  <c r="DT89" i="35" s="1"/>
  <c r="DO89" i="35"/>
  <c r="DP178" i="35"/>
  <c r="DT178" i="35" s="1"/>
  <c r="DO178" i="35"/>
  <c r="DP82" i="35"/>
  <c r="DT82" i="35" s="1"/>
  <c r="DO82" i="35"/>
  <c r="DP161" i="35"/>
  <c r="DT161" i="35" s="1"/>
  <c r="DO161" i="35"/>
  <c r="DO188" i="35"/>
  <c r="DP188" i="35"/>
  <c r="DT188" i="35" s="1"/>
  <c r="DP172" i="35"/>
  <c r="DT172" i="35" s="1"/>
  <c r="DO172" i="35"/>
  <c r="DO78" i="35"/>
  <c r="DP78" i="35"/>
  <c r="DT78" i="35" s="1"/>
  <c r="DO124" i="35"/>
  <c r="DP124" i="35"/>
  <c r="DT124" i="35" s="1"/>
  <c r="DO99" i="35"/>
  <c r="DP99" i="35"/>
  <c r="DT99" i="35" s="1"/>
  <c r="DO200" i="35"/>
  <c r="DP200" i="35"/>
  <c r="DT200" i="35" s="1"/>
  <c r="DP85" i="35"/>
  <c r="DT85" i="35" s="1"/>
  <c r="DO85" i="35"/>
  <c r="CW159" i="29"/>
  <c r="CX159" i="29" s="1"/>
  <c r="S158" i="19" s="1"/>
  <c r="AB157" i="20" s="1"/>
  <c r="AD157" i="20" s="1"/>
  <c r="CW87" i="29"/>
  <c r="CX87" i="29" s="1"/>
  <c r="S86" i="19" s="1"/>
  <c r="AB85" i="20" s="1"/>
  <c r="AD85" i="20" s="1"/>
  <c r="CW79" i="29"/>
  <c r="CX79" i="29" s="1"/>
  <c r="S78" i="19" s="1"/>
  <c r="AB77" i="20" s="1"/>
  <c r="AD77" i="20" s="1"/>
  <c r="CW202" i="29"/>
  <c r="CX202" i="29" s="1"/>
  <c r="S201" i="19" s="1"/>
  <c r="AB200" i="20" s="1"/>
  <c r="AD200" i="20" s="1"/>
  <c r="CW22" i="29"/>
  <c r="CX22" i="29" s="1"/>
  <c r="S21" i="19" s="1"/>
  <c r="AB20" i="20" s="1"/>
  <c r="AD20" i="20" s="1"/>
  <c r="CW62" i="29"/>
  <c r="CX62" i="29" s="1"/>
  <c r="S61" i="19" s="1"/>
  <c r="AB60" i="20" s="1"/>
  <c r="AD60" i="20" s="1"/>
  <c r="CW158" i="29"/>
  <c r="CX158" i="29" s="1"/>
  <c r="S157" i="19" s="1"/>
  <c r="AB156" i="20" s="1"/>
  <c r="AD156" i="20" s="1"/>
  <c r="CW42" i="29"/>
  <c r="CX42" i="29" s="1"/>
  <c r="S41" i="19" s="1"/>
  <c r="AB40" i="20" s="1"/>
  <c r="AD40" i="20" s="1"/>
  <c r="CW124" i="29"/>
  <c r="CX124" i="29" s="1"/>
  <c r="S123" i="19" s="1"/>
  <c r="AB122" i="20" s="1"/>
  <c r="AD122" i="20" s="1"/>
  <c r="CW48" i="29"/>
  <c r="CX48" i="29" s="1"/>
  <c r="S47" i="19" s="1"/>
  <c r="AB46" i="20" s="1"/>
  <c r="AD46" i="20" s="1"/>
  <c r="CW24" i="29"/>
  <c r="CX24" i="29" s="1"/>
  <c r="S23" i="19" s="1"/>
  <c r="AB22" i="20" s="1"/>
  <c r="AD22" i="20" s="1"/>
  <c r="CW194" i="29"/>
  <c r="CX194" i="29" s="1"/>
  <c r="S193" i="19" s="1"/>
  <c r="AB192" i="20" s="1"/>
  <c r="AD192" i="20" s="1"/>
  <c r="CW19" i="29"/>
  <c r="CX19" i="29" s="1"/>
  <c r="S18" i="19" s="1"/>
  <c r="AB17" i="20" s="1"/>
  <c r="AD17" i="20" s="1"/>
  <c r="CW27" i="29"/>
  <c r="CX27" i="29" s="1"/>
  <c r="S26" i="19" s="1"/>
  <c r="AB25" i="20" s="1"/>
  <c r="AD25" i="20" s="1"/>
  <c r="CW47" i="29"/>
  <c r="CX47" i="29" s="1"/>
  <c r="S46" i="19" s="1"/>
  <c r="AB45" i="20" s="1"/>
  <c r="AD45" i="20" s="1"/>
  <c r="CW43" i="29"/>
  <c r="CX43" i="29" s="1"/>
  <c r="S42" i="19" s="1"/>
  <c r="AB41" i="20" s="1"/>
  <c r="AD41" i="20" s="1"/>
  <c r="CW175" i="29"/>
  <c r="CX175" i="29" s="1"/>
  <c r="S174" i="19" s="1"/>
  <c r="AB173" i="20" s="1"/>
  <c r="AD173" i="20" s="1"/>
  <c r="CW144" i="29"/>
  <c r="CX144" i="29" s="1"/>
  <c r="S143" i="19" s="1"/>
  <c r="AB142" i="20" s="1"/>
  <c r="AD142" i="20" s="1"/>
  <c r="CW154" i="29"/>
  <c r="CX154" i="29" s="1"/>
  <c r="S153" i="19" s="1"/>
  <c r="AB152" i="20" s="1"/>
  <c r="AD152" i="20" s="1"/>
  <c r="CW188" i="29"/>
  <c r="CX188" i="29" s="1"/>
  <c r="S187" i="19" s="1"/>
  <c r="AB186" i="20" s="1"/>
  <c r="AD186" i="20" s="1"/>
  <c r="CW71" i="29"/>
  <c r="CX71" i="29" s="1"/>
  <c r="S70" i="19" s="1"/>
  <c r="AB69" i="20" s="1"/>
  <c r="AD69" i="20" s="1"/>
  <c r="CW183" i="29"/>
  <c r="CX183" i="29" s="1"/>
  <c r="S182" i="19" s="1"/>
  <c r="AB181" i="20" s="1"/>
  <c r="AD181" i="20" s="1"/>
  <c r="CW191" i="29"/>
  <c r="CX191" i="29" s="1"/>
  <c r="S190" i="19" s="1"/>
  <c r="AB189" i="20" s="1"/>
  <c r="AD189" i="20" s="1"/>
  <c r="DN142" i="29"/>
  <c r="DL142" i="29"/>
  <c r="DM142" i="29" s="1"/>
  <c r="CW4" i="29"/>
  <c r="CX4" i="29" s="1"/>
  <c r="S3" i="19" s="1"/>
  <c r="AB2" i="20" s="1"/>
  <c r="DN30" i="29"/>
  <c r="DL30" i="29"/>
  <c r="DM30" i="29" s="1"/>
  <c r="CW182" i="29"/>
  <c r="CX182" i="29" s="1"/>
  <c r="S181" i="19" s="1"/>
  <c r="AB180" i="20" s="1"/>
  <c r="AD180" i="20" s="1"/>
  <c r="CW82" i="29"/>
  <c r="CX82" i="29" s="1"/>
  <c r="S81" i="19" s="1"/>
  <c r="AB80" i="20" s="1"/>
  <c r="AD80" i="20" s="1"/>
  <c r="CW73" i="29"/>
  <c r="CX73" i="29" s="1"/>
  <c r="S72" i="19" s="1"/>
  <c r="AB71" i="20" s="1"/>
  <c r="AD71" i="20" s="1"/>
  <c r="CW157" i="29"/>
  <c r="CX157" i="29" s="1"/>
  <c r="S156" i="19" s="1"/>
  <c r="AB155" i="20" s="1"/>
  <c r="AD155" i="20" s="1"/>
  <c r="CW7" i="29"/>
  <c r="CX7" i="29" s="1"/>
  <c r="S6" i="19" s="1"/>
  <c r="AB5" i="20" s="1"/>
  <c r="AD5" i="20" s="1"/>
  <c r="DL89" i="29"/>
  <c r="DM89" i="29" s="1"/>
  <c r="DN89" i="29"/>
  <c r="CW130" i="29"/>
  <c r="CX130" i="29" s="1"/>
  <c r="S129" i="19" s="1"/>
  <c r="AB128" i="20" s="1"/>
  <c r="AD128" i="20" s="1"/>
  <c r="DL93" i="29"/>
  <c r="DM93" i="29" s="1"/>
  <c r="DN93" i="29"/>
  <c r="DN52" i="29"/>
  <c r="DL52" i="29"/>
  <c r="DM52" i="29" s="1"/>
  <c r="DN139" i="29"/>
  <c r="DL139" i="29"/>
  <c r="DM139" i="29" s="1"/>
  <c r="DN50" i="29"/>
  <c r="DL50" i="29"/>
  <c r="DM50" i="29" s="1"/>
  <c r="DN176" i="29"/>
  <c r="DL176" i="29"/>
  <c r="DM176" i="29" s="1"/>
  <c r="CW9" i="29"/>
  <c r="CX9" i="29" s="1"/>
  <c r="S8" i="19" s="1"/>
  <c r="AB7" i="20" s="1"/>
  <c r="AD7" i="20" s="1"/>
  <c r="CW40" i="29"/>
  <c r="CX40" i="29" s="1"/>
  <c r="S39" i="19" s="1"/>
  <c r="AB38" i="20" s="1"/>
  <c r="AD38" i="20" s="1"/>
  <c r="DN57" i="29"/>
  <c r="DL57" i="29"/>
  <c r="DM57" i="29" s="1"/>
  <c r="CW137" i="29"/>
  <c r="CX137" i="29" s="1"/>
  <c r="S136" i="19" s="1"/>
  <c r="AB135" i="20" s="1"/>
  <c r="AD135" i="20" s="1"/>
  <c r="CW10" i="29"/>
  <c r="CX10" i="29" s="1"/>
  <c r="S9" i="19" s="1"/>
  <c r="AB8" i="20" s="1"/>
  <c r="AD8" i="20" s="1"/>
  <c r="CW57" i="29"/>
  <c r="CX57" i="29" s="1"/>
  <c r="S56" i="19" s="1"/>
  <c r="AB55" i="20" s="1"/>
  <c r="AD55" i="20" s="1"/>
  <c r="DN148" i="29"/>
  <c r="DL148" i="29"/>
  <c r="DM148" i="29" s="1"/>
  <c r="DN100" i="29"/>
  <c r="DL100" i="29"/>
  <c r="DM100" i="29" s="1"/>
  <c r="DN91" i="29"/>
  <c r="DL91" i="29"/>
  <c r="DM91" i="29" s="1"/>
  <c r="DN127" i="29"/>
  <c r="DL127" i="29"/>
  <c r="DM127" i="29" s="1"/>
  <c r="DN10" i="29"/>
  <c r="DL10" i="29"/>
  <c r="DM10" i="29" s="1"/>
  <c r="CW133" i="29"/>
  <c r="CX133" i="29" s="1"/>
  <c r="S132" i="19" s="1"/>
  <c r="AB131" i="20" s="1"/>
  <c r="AD131" i="20" s="1"/>
  <c r="CW186" i="29"/>
  <c r="CX186" i="29" s="1"/>
  <c r="S185" i="19" s="1"/>
  <c r="AB184" i="20" s="1"/>
  <c r="AD184" i="20" s="1"/>
  <c r="CW193" i="29"/>
  <c r="CX193" i="29" s="1"/>
  <c r="S192" i="19" s="1"/>
  <c r="AB191" i="20" s="1"/>
  <c r="AD191" i="20" s="1"/>
  <c r="CW106" i="29"/>
  <c r="CX106" i="29" s="1"/>
  <c r="S105" i="19" s="1"/>
  <c r="AB104" i="20" s="1"/>
  <c r="AD104" i="20" s="1"/>
  <c r="CW61" i="29"/>
  <c r="CX61" i="29" s="1"/>
  <c r="S60" i="19" s="1"/>
  <c r="AB59" i="20" s="1"/>
  <c r="AD59" i="20" s="1"/>
  <c r="DL125" i="29"/>
  <c r="DM125" i="29" s="1"/>
  <c r="DN125" i="29"/>
  <c r="DN19" i="29"/>
  <c r="DL19" i="29"/>
  <c r="DM19" i="29" s="1"/>
  <c r="DN131" i="29"/>
  <c r="DL131" i="29"/>
  <c r="DM131" i="29" s="1"/>
  <c r="DN141" i="29"/>
  <c r="DL141" i="29"/>
  <c r="DM141" i="29" s="1"/>
  <c r="DN101" i="29"/>
  <c r="DL101" i="29"/>
  <c r="DM101" i="29" s="1"/>
  <c r="DN172" i="29"/>
  <c r="DL172" i="29"/>
  <c r="DM172" i="29" s="1"/>
  <c r="CW55" i="29"/>
  <c r="CX55" i="29" s="1"/>
  <c r="S54" i="19" s="1"/>
  <c r="AB53" i="20" s="1"/>
  <c r="AD53" i="20" s="1"/>
  <c r="CW147" i="29"/>
  <c r="CX147" i="29" s="1"/>
  <c r="S146" i="19" s="1"/>
  <c r="AB145" i="20" s="1"/>
  <c r="AD145" i="20" s="1"/>
  <c r="CW105" i="29"/>
  <c r="CX105" i="29" s="1"/>
  <c r="S104" i="19" s="1"/>
  <c r="AB103" i="20" s="1"/>
  <c r="AD103" i="20" s="1"/>
  <c r="CW69" i="29"/>
  <c r="CX69" i="29" s="1"/>
  <c r="S68" i="19" s="1"/>
  <c r="AB67" i="20" s="1"/>
  <c r="AD67" i="20" s="1"/>
  <c r="CW112" i="29"/>
  <c r="CX112" i="29" s="1"/>
  <c r="S111" i="19" s="1"/>
  <c r="AB110" i="20" s="1"/>
  <c r="AD110" i="20" s="1"/>
  <c r="CW197" i="29"/>
  <c r="CX197" i="29" s="1"/>
  <c r="S196" i="19" s="1"/>
  <c r="AB195" i="20" s="1"/>
  <c r="AD195" i="20" s="1"/>
  <c r="CW122" i="29"/>
  <c r="CX122" i="29" s="1"/>
  <c r="S121" i="19" s="1"/>
  <c r="AB120" i="20" s="1"/>
  <c r="AD120" i="20" s="1"/>
  <c r="DN161" i="29"/>
  <c r="DL161" i="29"/>
  <c r="DM161" i="29" s="1"/>
  <c r="CW13" i="29"/>
  <c r="CX13" i="29" s="1"/>
  <c r="S12" i="19" s="1"/>
  <c r="AB11" i="20" s="1"/>
  <c r="AD11" i="20" s="1"/>
  <c r="DL84" i="29"/>
  <c r="DM84" i="29" s="1"/>
  <c r="DN84" i="29"/>
  <c r="DN197" i="29"/>
  <c r="DL197" i="29"/>
  <c r="DM197" i="29" s="1"/>
  <c r="CW21" i="29"/>
  <c r="CX21" i="29" s="1"/>
  <c r="S20" i="19" s="1"/>
  <c r="AB19" i="20" s="1"/>
  <c r="AD19" i="20" s="1"/>
  <c r="CW185" i="29"/>
  <c r="CX185" i="29" s="1"/>
  <c r="S184" i="19" s="1"/>
  <c r="AB183" i="20" s="1"/>
  <c r="AD183" i="20" s="1"/>
  <c r="CW58" i="29"/>
  <c r="CX58" i="29" s="1"/>
  <c r="S57" i="19" s="1"/>
  <c r="AB56" i="20" s="1"/>
  <c r="AD56" i="20" s="1"/>
  <c r="CW113" i="29"/>
  <c r="CX113" i="29" s="1"/>
  <c r="S112" i="19" s="1"/>
  <c r="AB111" i="20" s="1"/>
  <c r="AD111" i="20" s="1"/>
  <c r="CW93" i="29"/>
  <c r="CX93" i="29" s="1"/>
  <c r="S92" i="19" s="1"/>
  <c r="AB91" i="20" s="1"/>
  <c r="AD91" i="20" s="1"/>
  <c r="CW181" i="29"/>
  <c r="CX181" i="29" s="1"/>
  <c r="S180" i="19" s="1"/>
  <c r="AB179" i="20" s="1"/>
  <c r="AD179" i="20" s="1"/>
  <c r="DN168" i="29"/>
  <c r="DL168" i="29"/>
  <c r="DM168" i="29" s="1"/>
  <c r="DN26" i="29"/>
  <c r="DL26" i="29"/>
  <c r="DM26" i="29" s="1"/>
  <c r="DN78" i="29"/>
  <c r="DL78" i="29"/>
  <c r="DM78" i="29" s="1"/>
  <c r="DL156" i="29"/>
  <c r="DM156" i="29" s="1"/>
  <c r="DN156" i="29"/>
  <c r="DN133" i="29"/>
  <c r="DL133" i="29"/>
  <c r="DM133" i="29" s="1"/>
  <c r="DN162" i="29"/>
  <c r="DL162" i="29"/>
  <c r="DM162" i="29" s="1"/>
  <c r="DL61" i="29"/>
  <c r="DM61" i="29" s="1"/>
  <c r="DN61" i="29"/>
  <c r="DN42" i="29"/>
  <c r="DL42" i="29"/>
  <c r="DM42" i="29" s="1"/>
  <c r="DN117" i="29"/>
  <c r="DL117" i="29"/>
  <c r="DM117" i="29" s="1"/>
  <c r="CW5" i="29"/>
  <c r="CX5" i="29" s="1"/>
  <c r="S4" i="19" s="1"/>
  <c r="AB3" i="20" s="1"/>
  <c r="AD3" i="20" s="1"/>
  <c r="CW45" i="29"/>
  <c r="CX45" i="29" s="1"/>
  <c r="S44" i="19" s="1"/>
  <c r="AB43" i="20" s="1"/>
  <c r="AD43" i="20" s="1"/>
  <c r="CW145" i="29"/>
  <c r="CX145" i="29" s="1"/>
  <c r="S144" i="19" s="1"/>
  <c r="AB143" i="20" s="1"/>
  <c r="AD143" i="20" s="1"/>
  <c r="DN73" i="29"/>
  <c r="DL73" i="29"/>
  <c r="DM73" i="29" s="1"/>
  <c r="DL116" i="29"/>
  <c r="DM116" i="29" s="1"/>
  <c r="DN116" i="29"/>
  <c r="DL34" i="29"/>
  <c r="DM34" i="29" s="1"/>
  <c r="DN34" i="29"/>
  <c r="DN37" i="29"/>
  <c r="DL37" i="29"/>
  <c r="DM37" i="29" s="1"/>
  <c r="DL145" i="29"/>
  <c r="DM145" i="29" s="1"/>
  <c r="DN145" i="29"/>
  <c r="CW74" i="29"/>
  <c r="CX74" i="29" s="1"/>
  <c r="S73" i="19" s="1"/>
  <c r="AB72" i="20" s="1"/>
  <c r="AD72" i="20" s="1"/>
  <c r="DN64" i="29"/>
  <c r="DL64" i="29"/>
  <c r="DM64" i="29" s="1"/>
  <c r="DN137" i="29"/>
  <c r="DL137" i="29"/>
  <c r="DM137" i="29" s="1"/>
  <c r="DL22" i="29"/>
  <c r="DM22" i="29" s="1"/>
  <c r="DN22" i="29"/>
  <c r="DN121" i="29"/>
  <c r="DL121" i="29"/>
  <c r="DM121" i="29" s="1"/>
  <c r="CW169" i="29"/>
  <c r="CX169" i="29" s="1"/>
  <c r="S168" i="19" s="1"/>
  <c r="AB167" i="20" s="1"/>
  <c r="AD167" i="20" s="1"/>
  <c r="CW132" i="29"/>
  <c r="CX132" i="29" s="1"/>
  <c r="S131" i="19" s="1"/>
  <c r="AB130" i="20" s="1"/>
  <c r="AD130" i="20" s="1"/>
  <c r="CW28" i="29"/>
  <c r="CX28" i="29" s="1"/>
  <c r="S27" i="19" s="1"/>
  <c r="AB26" i="20" s="1"/>
  <c r="AD26" i="20" s="1"/>
  <c r="DN48" i="29"/>
  <c r="DL48" i="29"/>
  <c r="DM48" i="29" s="1"/>
  <c r="DN157" i="29"/>
  <c r="DL157" i="29"/>
  <c r="DM157" i="29" s="1"/>
  <c r="DN132" i="29"/>
  <c r="DL132" i="29"/>
  <c r="DM132" i="29" s="1"/>
  <c r="CW111" i="29"/>
  <c r="CX111" i="29" s="1"/>
  <c r="S110" i="19" s="1"/>
  <c r="AB109" i="20" s="1"/>
  <c r="AD109" i="20" s="1"/>
  <c r="DN120" i="29"/>
  <c r="DL120" i="29"/>
  <c r="DM120" i="29" s="1"/>
  <c r="DL179" i="29"/>
  <c r="DM179" i="29" s="1"/>
  <c r="DN179" i="29"/>
  <c r="DN60" i="29"/>
  <c r="DL60" i="29"/>
  <c r="DM60" i="29" s="1"/>
  <c r="DL128" i="29"/>
  <c r="DM128" i="29" s="1"/>
  <c r="DN128" i="29"/>
  <c r="DL122" i="29"/>
  <c r="DM122" i="29" s="1"/>
  <c r="DN122" i="29"/>
  <c r="DN187" i="29"/>
  <c r="DL187" i="29"/>
  <c r="DM187" i="29" s="1"/>
  <c r="DN190" i="29"/>
  <c r="DL190" i="29"/>
  <c r="DM190" i="29" s="1"/>
  <c r="DN86" i="29"/>
  <c r="DL86" i="29"/>
  <c r="DM86" i="29" s="1"/>
  <c r="DN164" i="29"/>
  <c r="DL164" i="29"/>
  <c r="DM164" i="29" s="1"/>
  <c r="DN39" i="29"/>
  <c r="DL39" i="29"/>
  <c r="DM39" i="29" s="1"/>
  <c r="DN158" i="29"/>
  <c r="DL158" i="29"/>
  <c r="DM158" i="29" s="1"/>
  <c r="DL12" i="29"/>
  <c r="DM12" i="29" s="1"/>
  <c r="DN12" i="29"/>
  <c r="DN107" i="29"/>
  <c r="DL107" i="29"/>
  <c r="DM107" i="29" s="1"/>
  <c r="DN38" i="29"/>
  <c r="DL38" i="29"/>
  <c r="DM38" i="29" s="1"/>
  <c r="DN200" i="29"/>
  <c r="DL200" i="29"/>
  <c r="DM200" i="29" s="1"/>
  <c r="DN182" i="29"/>
  <c r="DL182" i="29"/>
  <c r="DM182" i="29" s="1"/>
  <c r="DN46" i="29"/>
  <c r="DL46" i="29"/>
  <c r="DM46" i="29" s="1"/>
  <c r="DN9" i="29"/>
  <c r="DL9" i="29"/>
  <c r="DM9" i="29" s="1"/>
  <c r="DN66" i="29"/>
  <c r="DL66" i="29"/>
  <c r="DM66" i="29" s="1"/>
  <c r="DN191" i="29"/>
  <c r="DL191" i="29"/>
  <c r="DM191" i="29" s="1"/>
  <c r="DN112" i="29"/>
  <c r="DL112" i="29"/>
  <c r="DM112" i="29" s="1"/>
  <c r="DN97" i="29"/>
  <c r="DL97" i="29"/>
  <c r="DM97" i="29" s="1"/>
  <c r="DN36" i="29"/>
  <c r="DL36" i="29"/>
  <c r="DM36" i="29" s="1"/>
  <c r="DN130" i="29"/>
  <c r="DL130" i="29"/>
  <c r="DM130" i="29" s="1"/>
  <c r="DN11" i="29"/>
  <c r="DL11" i="29"/>
  <c r="DM11" i="29" s="1"/>
  <c r="DN95" i="29"/>
  <c r="DL95" i="29"/>
  <c r="DM95" i="29" s="1"/>
  <c r="DL138" i="29"/>
  <c r="DM138" i="29" s="1"/>
  <c r="DN138" i="29"/>
  <c r="DL67" i="29"/>
  <c r="DM67" i="29" s="1"/>
  <c r="DN67" i="29"/>
  <c r="DN82" i="29"/>
  <c r="DL82" i="29"/>
  <c r="DM82" i="29" s="1"/>
  <c r="DL169" i="29"/>
  <c r="DM169" i="29" s="1"/>
  <c r="DN169" i="29"/>
  <c r="DN90" i="29"/>
  <c r="DL90" i="29"/>
  <c r="DM90" i="29" s="1"/>
  <c r="DN115" i="29"/>
  <c r="DL115" i="29"/>
  <c r="DM115" i="29" s="1"/>
  <c r="DN126" i="29"/>
  <c r="DL126" i="29"/>
  <c r="DM126" i="29" s="1"/>
  <c r="DL123" i="29"/>
  <c r="DM123" i="29" s="1"/>
  <c r="DN123" i="29"/>
  <c r="DL102" i="29"/>
  <c r="DM102" i="29" s="1"/>
  <c r="DN102" i="29"/>
  <c r="DL147" i="29"/>
  <c r="DM147" i="29" s="1"/>
  <c r="DN147" i="29"/>
  <c r="DN199" i="29"/>
  <c r="DL199" i="29"/>
  <c r="DM199" i="29" s="1"/>
  <c r="DL149" i="29"/>
  <c r="DM149" i="29" s="1"/>
  <c r="DN149" i="29"/>
  <c r="DN146" i="29"/>
  <c r="DL146" i="29"/>
  <c r="DM146" i="29" s="1"/>
  <c r="DN8" i="29"/>
  <c r="DL8" i="29"/>
  <c r="DM8" i="29" s="1"/>
  <c r="DN143" i="29"/>
  <c r="DL143" i="29"/>
  <c r="DM143" i="29" s="1"/>
  <c r="DN51" i="29"/>
  <c r="DL51" i="29"/>
  <c r="DM51" i="29" s="1"/>
  <c r="DN114" i="29"/>
  <c r="DL114" i="29"/>
  <c r="DM114" i="29" s="1"/>
  <c r="DL15" i="29"/>
  <c r="DM15" i="29" s="1"/>
  <c r="DN15" i="29"/>
  <c r="DN70" i="29"/>
  <c r="DL70" i="29"/>
  <c r="DM70" i="29" s="1"/>
  <c r="DN71" i="29"/>
  <c r="DL71" i="29"/>
  <c r="DM71" i="29" s="1"/>
  <c r="DN111" i="29"/>
  <c r="DL111" i="29"/>
  <c r="DM111" i="29" s="1"/>
  <c r="DN170" i="29"/>
  <c r="DL170" i="29"/>
  <c r="DM170" i="29" s="1"/>
  <c r="DL173" i="29"/>
  <c r="DM173" i="29" s="1"/>
  <c r="DN173" i="29"/>
  <c r="DN194" i="29"/>
  <c r="DL194" i="29"/>
  <c r="DM194" i="29" s="1"/>
  <c r="DN14" i="29"/>
  <c r="DL14" i="29"/>
  <c r="DM14" i="29" s="1"/>
  <c r="DL47" i="29"/>
  <c r="DM47" i="29" s="1"/>
  <c r="DN47" i="29"/>
  <c r="DN106" i="29"/>
  <c r="DL106" i="29"/>
  <c r="DM106" i="29" s="1"/>
  <c r="DL195" i="29"/>
  <c r="DM195" i="29" s="1"/>
  <c r="DN195" i="29"/>
  <c r="DN83" i="29"/>
  <c r="DL83" i="29"/>
  <c r="DM83" i="29" s="1"/>
  <c r="DN124" i="29"/>
  <c r="DL124" i="29"/>
  <c r="DM124" i="29" s="1"/>
  <c r="CW190" i="29"/>
  <c r="CX190" i="29" s="1"/>
  <c r="S189" i="19" s="1"/>
  <c r="AB188" i="20" s="1"/>
  <c r="AD188" i="20" s="1"/>
  <c r="CW66" i="29"/>
  <c r="CX66" i="29" s="1"/>
  <c r="S65" i="19" s="1"/>
  <c r="AB64" i="20" s="1"/>
  <c r="AD64" i="20" s="1"/>
  <c r="CW100" i="29"/>
  <c r="CX100" i="29" s="1"/>
  <c r="S99" i="19" s="1"/>
  <c r="AB98" i="20" s="1"/>
  <c r="AD98" i="20" s="1"/>
  <c r="CW129" i="29"/>
  <c r="CX129" i="29" s="1"/>
  <c r="S128" i="19" s="1"/>
  <c r="AB127" i="20" s="1"/>
  <c r="AD127" i="20" s="1"/>
  <c r="DN31" i="29"/>
  <c r="DL31" i="29"/>
  <c r="DM31" i="29" s="1"/>
  <c r="DN56" i="29"/>
  <c r="DL56" i="29"/>
  <c r="DM56" i="29" s="1"/>
  <c r="DN40" i="29"/>
  <c r="DL40" i="29"/>
  <c r="DM40" i="29" s="1"/>
  <c r="DN103" i="29"/>
  <c r="DL103" i="29"/>
  <c r="DM103" i="29" s="1"/>
  <c r="DN198" i="29"/>
  <c r="DL198" i="29"/>
  <c r="DM198" i="29" s="1"/>
  <c r="DN92" i="29"/>
  <c r="DL92" i="29"/>
  <c r="DM92" i="29" s="1"/>
  <c r="CW89" i="29"/>
  <c r="CX89" i="29" s="1"/>
  <c r="S88" i="19" s="1"/>
  <c r="AB87" i="20" s="1"/>
  <c r="AD87" i="20" s="1"/>
  <c r="DN72" i="29"/>
  <c r="DL72" i="29"/>
  <c r="DM72" i="29" s="1"/>
  <c r="CW101" i="29"/>
  <c r="CX101" i="29" s="1"/>
  <c r="S100" i="19" s="1"/>
  <c r="AB99" i="20" s="1"/>
  <c r="AD99" i="20" s="1"/>
  <c r="DN32" i="29"/>
  <c r="DL32" i="29"/>
  <c r="DM32" i="29" s="1"/>
  <c r="DN44" i="29"/>
  <c r="DL44" i="29"/>
  <c r="DM44" i="29" s="1"/>
  <c r="DL16" i="29"/>
  <c r="DM16" i="29" s="1"/>
  <c r="DN16" i="29"/>
  <c r="CW72" i="29"/>
  <c r="CX72" i="29" s="1"/>
  <c r="S71" i="19" s="1"/>
  <c r="AB70" i="20" s="1"/>
  <c r="AD70" i="20" s="1"/>
  <c r="DN7" i="29"/>
  <c r="DL7" i="29"/>
  <c r="DM7" i="29" s="1"/>
  <c r="CW65" i="29"/>
  <c r="CX65" i="29" s="1"/>
  <c r="S64" i="19" s="1"/>
  <c r="AB63" i="20" s="1"/>
  <c r="AD63" i="20" s="1"/>
  <c r="DL76" i="29"/>
  <c r="DM76" i="29" s="1"/>
  <c r="DN76" i="29"/>
  <c r="DN28" i="29"/>
  <c r="DL28" i="29"/>
  <c r="DM28" i="29" s="1"/>
  <c r="CW201" i="29"/>
  <c r="CX201" i="29" s="1"/>
  <c r="S200" i="19" s="1"/>
  <c r="AB199" i="20" s="1"/>
  <c r="AD199" i="20" s="1"/>
  <c r="DN153" i="29"/>
  <c r="DL153" i="29"/>
  <c r="DM153" i="29" s="1"/>
  <c r="CW37" i="29"/>
  <c r="CX37" i="29" s="1"/>
  <c r="S36" i="19" s="1"/>
  <c r="AB35" i="20" s="1"/>
  <c r="AD35" i="20" s="1"/>
  <c r="DN49" i="29"/>
  <c r="DL49" i="29"/>
  <c r="DM49" i="29" s="1"/>
  <c r="CW70" i="29"/>
  <c r="CX70" i="29" s="1"/>
  <c r="S69" i="19" s="1"/>
  <c r="AB68" i="20" s="1"/>
  <c r="AD68" i="20" s="1"/>
  <c r="DN203" i="29"/>
  <c r="DL203" i="29"/>
  <c r="DM203" i="29" s="1"/>
  <c r="DN94" i="29"/>
  <c r="DL94" i="29"/>
  <c r="DM94" i="29" s="1"/>
  <c r="DN105" i="29"/>
  <c r="DL105" i="29"/>
  <c r="DM105" i="29" s="1"/>
  <c r="CW68" i="29"/>
  <c r="CX68" i="29" s="1"/>
  <c r="S67" i="19" s="1"/>
  <c r="AB66" i="20" s="1"/>
  <c r="AD66" i="20" s="1"/>
  <c r="DL69" i="29"/>
  <c r="DM69" i="29" s="1"/>
  <c r="DN69" i="29"/>
  <c r="DN202" i="29"/>
  <c r="DL202" i="29"/>
  <c r="DM202" i="29" s="1"/>
  <c r="DN152" i="29"/>
  <c r="DL152" i="29"/>
  <c r="DM152" i="29" s="1"/>
  <c r="CW125" i="29"/>
  <c r="CX125" i="29" s="1"/>
  <c r="S124" i="19" s="1"/>
  <c r="AB123" i="20" s="1"/>
  <c r="AD123" i="20" s="1"/>
  <c r="CW141" i="29"/>
  <c r="CX141" i="29" s="1"/>
  <c r="S140" i="19" s="1"/>
  <c r="AB139" i="20" s="1"/>
  <c r="AD139" i="20" s="1"/>
  <c r="DN65" i="29"/>
  <c r="DL65" i="29"/>
  <c r="DM65" i="29" s="1"/>
  <c r="CW195" i="29"/>
  <c r="CX195" i="29" s="1"/>
  <c r="S194" i="19" s="1"/>
  <c r="AB193" i="20" s="1"/>
  <c r="AD193" i="20" s="1"/>
  <c r="DL98" i="29"/>
  <c r="DM98" i="29" s="1"/>
  <c r="DN98" i="29"/>
  <c r="DN17" i="29"/>
  <c r="DL17" i="29"/>
  <c r="DM17" i="29" s="1"/>
  <c r="DN160" i="29"/>
  <c r="DL160" i="29"/>
  <c r="DM160" i="29" s="1"/>
  <c r="DN43" i="29"/>
  <c r="DL43" i="29"/>
  <c r="DM43" i="29" s="1"/>
  <c r="DN193" i="29"/>
  <c r="DL193" i="29"/>
  <c r="DM193" i="29" s="1"/>
  <c r="DL192" i="29"/>
  <c r="DM192" i="29" s="1"/>
  <c r="DN192" i="29"/>
  <c r="CW116" i="29"/>
  <c r="CX116" i="29" s="1"/>
  <c r="S115" i="19" s="1"/>
  <c r="AB114" i="20" s="1"/>
  <c r="AD114" i="20" s="1"/>
  <c r="DL68" i="29"/>
  <c r="DM68" i="29" s="1"/>
  <c r="DN68" i="29"/>
  <c r="CW59" i="29"/>
  <c r="CX59" i="29" s="1"/>
  <c r="S58" i="19" s="1"/>
  <c r="AB57" i="20" s="1"/>
  <c r="AD57" i="20" s="1"/>
  <c r="CW164" i="29"/>
  <c r="CX164" i="29" s="1"/>
  <c r="S163" i="19" s="1"/>
  <c r="AB162" i="20" s="1"/>
  <c r="AD162" i="20" s="1"/>
  <c r="DN180" i="29"/>
  <c r="DL180" i="29"/>
  <c r="DM180" i="29" s="1"/>
  <c r="CW121" i="29"/>
  <c r="CX121" i="29" s="1"/>
  <c r="S120" i="19" s="1"/>
  <c r="AB119" i="20" s="1"/>
  <c r="AD119" i="20" s="1"/>
  <c r="CW97" i="29"/>
  <c r="CX97" i="29" s="1"/>
  <c r="S96" i="19" s="1"/>
  <c r="AB95" i="20" s="1"/>
  <c r="AD95" i="20" s="1"/>
  <c r="DL33" i="29"/>
  <c r="DM33" i="29" s="1"/>
  <c r="DN33" i="29"/>
  <c r="DN54" i="29"/>
  <c r="DL54" i="29"/>
  <c r="DM54" i="29" s="1"/>
  <c r="DN129" i="29"/>
  <c r="DL129" i="29"/>
  <c r="DM129" i="29" s="1"/>
  <c r="DN63" i="29"/>
  <c r="DL63" i="29"/>
  <c r="DM63" i="29" s="1"/>
  <c r="DL96" i="29"/>
  <c r="DM96" i="29" s="1"/>
  <c r="DN96" i="29"/>
  <c r="CW156" i="29"/>
  <c r="CX156" i="29" s="1"/>
  <c r="S155" i="19" s="1"/>
  <c r="AB154" i="20" s="1"/>
  <c r="AD154" i="20" s="1"/>
  <c r="CW149" i="29"/>
  <c r="CX149" i="29" s="1"/>
  <c r="S148" i="19" s="1"/>
  <c r="AB147" i="20" s="1"/>
  <c r="AD147" i="20" s="1"/>
  <c r="CW8" i="29"/>
  <c r="CX8" i="29" s="1"/>
  <c r="S7" i="19" s="1"/>
  <c r="AB6" i="20" s="1"/>
  <c r="AD6" i="20" s="1"/>
  <c r="CW18" i="29"/>
  <c r="CX18" i="29" s="1"/>
  <c r="S17" i="19" s="1"/>
  <c r="AB16" i="20" s="1"/>
  <c r="AD16" i="20" s="1"/>
  <c r="DN55" i="29"/>
  <c r="DL55" i="29"/>
  <c r="DM55" i="29" s="1"/>
  <c r="CW85" i="29"/>
  <c r="CX85" i="29" s="1"/>
  <c r="S84" i="19" s="1"/>
  <c r="AB83" i="20" s="1"/>
  <c r="AD83" i="20" s="1"/>
  <c r="DN165" i="29"/>
  <c r="DL165" i="29"/>
  <c r="DM165" i="29" s="1"/>
  <c r="DN104" i="29"/>
  <c r="DL104" i="29"/>
  <c r="DM104" i="29" s="1"/>
  <c r="CW109" i="29"/>
  <c r="CX109" i="29" s="1"/>
  <c r="S108" i="19" s="1"/>
  <c r="AB107" i="20" s="1"/>
  <c r="AD107" i="20" s="1"/>
  <c r="DL85" i="29"/>
  <c r="DM85" i="29" s="1"/>
  <c r="DN85" i="29"/>
  <c r="CW33" i="29"/>
  <c r="CX33" i="29" s="1"/>
  <c r="S32" i="19" s="1"/>
  <c r="AB31" i="20" s="1"/>
  <c r="AD31" i="20" s="1"/>
  <c r="CW161" i="29"/>
  <c r="CX161" i="29" s="1"/>
  <c r="S160" i="19" s="1"/>
  <c r="AB159" i="20" s="1"/>
  <c r="AD159" i="20" s="1"/>
  <c r="DL13" i="29"/>
  <c r="DM13" i="29" s="1"/>
  <c r="DN13" i="29"/>
  <c r="CW56" i="29"/>
  <c r="CX56" i="29" s="1"/>
  <c r="S55" i="19" s="1"/>
  <c r="AB54" i="20" s="1"/>
  <c r="AD54" i="20" s="1"/>
  <c r="DN4" i="29"/>
  <c r="DL4" i="29"/>
  <c r="DM4" i="29" s="1"/>
  <c r="CW53" i="29"/>
  <c r="CX53" i="29" s="1"/>
  <c r="S52" i="19" s="1"/>
  <c r="AB51" i="20" s="1"/>
  <c r="AD51" i="20" s="1"/>
  <c r="CW77" i="29"/>
  <c r="CX77" i="29" s="1"/>
  <c r="S76" i="19" s="1"/>
  <c r="AB75" i="20" s="1"/>
  <c r="AD75" i="20" s="1"/>
  <c r="CW29" i="29"/>
  <c r="CX29" i="29" s="1"/>
  <c r="S28" i="19" s="1"/>
  <c r="AB27" i="20" s="1"/>
  <c r="AD27" i="20" s="1"/>
  <c r="CW117" i="29"/>
  <c r="CX117" i="29" s="1"/>
  <c r="S116" i="19" s="1"/>
  <c r="AB115" i="20" s="1"/>
  <c r="AD115" i="20" s="1"/>
  <c r="CW49" i="29"/>
  <c r="CX49" i="29" s="1"/>
  <c r="S48" i="19" s="1"/>
  <c r="AB47" i="20" s="1"/>
  <c r="AD47" i="20" s="1"/>
  <c r="CW138" i="29"/>
  <c r="CX138" i="29" s="1"/>
  <c r="S137" i="19" s="1"/>
  <c r="AB136" i="20" s="1"/>
  <c r="AD136" i="20" s="1"/>
  <c r="CW167" i="29"/>
  <c r="CX167" i="29" s="1"/>
  <c r="S166" i="19" s="1"/>
  <c r="AB165" i="20" s="1"/>
  <c r="AD165" i="20" s="1"/>
  <c r="DN136" i="29"/>
  <c r="DL136" i="29"/>
  <c r="DM136" i="29" s="1"/>
  <c r="CW160" i="29"/>
  <c r="CX160" i="29" s="1"/>
  <c r="S159" i="19" s="1"/>
  <c r="AB158" i="20" s="1"/>
  <c r="AD158" i="20" s="1"/>
  <c r="CW165" i="29"/>
  <c r="CX165" i="29" s="1"/>
  <c r="S164" i="19" s="1"/>
  <c r="AB163" i="20" s="1"/>
  <c r="AD163" i="20" s="1"/>
  <c r="CW162" i="29"/>
  <c r="CX162" i="29" s="1"/>
  <c r="S161" i="19" s="1"/>
  <c r="AB160" i="20" s="1"/>
  <c r="AD160" i="20" s="1"/>
  <c r="DL163" i="29"/>
  <c r="DM163" i="29" s="1"/>
  <c r="DN163" i="29"/>
  <c r="DN58" i="29"/>
  <c r="DL58" i="29"/>
  <c r="DM58" i="29" s="1"/>
  <c r="DN177" i="29"/>
  <c r="DL177" i="29"/>
  <c r="DM177" i="29" s="1"/>
  <c r="DN88" i="29"/>
  <c r="DL88" i="29"/>
  <c r="DM88" i="29" s="1"/>
  <c r="DN113" i="29"/>
  <c r="DL113" i="29"/>
  <c r="DM113" i="29" s="1"/>
  <c r="DN188" i="29"/>
  <c r="DL188" i="29"/>
  <c r="DM188" i="29" s="1"/>
  <c r="DN144" i="29"/>
  <c r="DL144" i="29"/>
  <c r="DM144" i="29" s="1"/>
  <c r="DN80" i="29"/>
  <c r="DL80" i="29"/>
  <c r="DM80" i="29" s="1"/>
  <c r="DN108" i="29"/>
  <c r="DL108" i="29"/>
  <c r="DM108" i="29" s="1"/>
  <c r="DN99" i="29"/>
  <c r="DL99" i="29"/>
  <c r="DM99" i="29" s="1"/>
  <c r="DN29" i="29"/>
  <c r="DL29" i="29"/>
  <c r="DM29" i="29" s="1"/>
  <c r="DN23" i="29"/>
  <c r="DL23" i="29"/>
  <c r="DM23" i="29" s="1"/>
  <c r="DN201" i="29"/>
  <c r="DL201" i="29"/>
  <c r="DM201" i="29" s="1"/>
  <c r="DN183" i="29"/>
  <c r="DL183" i="29"/>
  <c r="DM183" i="29" s="1"/>
  <c r="DL45" i="29"/>
  <c r="DM45" i="29" s="1"/>
  <c r="DN45" i="29"/>
  <c r="DL77" i="29"/>
  <c r="DM77" i="29" s="1"/>
  <c r="DN77" i="29"/>
  <c r="DN166" i="29"/>
  <c r="DL166" i="29"/>
  <c r="DM166" i="29" s="1"/>
  <c r="DL62" i="29"/>
  <c r="DM62" i="29" s="1"/>
  <c r="DN62" i="29"/>
  <c r="DN25" i="29"/>
  <c r="DL25" i="29"/>
  <c r="DM25" i="29" s="1"/>
  <c r="DN175" i="29"/>
  <c r="DL175" i="29"/>
  <c r="DM175" i="29" s="1"/>
  <c r="DN18" i="29"/>
  <c r="DL18" i="29"/>
  <c r="DM18" i="29" s="1"/>
  <c r="DL118" i="29"/>
  <c r="DM118" i="29" s="1"/>
  <c r="DN118" i="29"/>
  <c r="DN74" i="29"/>
  <c r="DL74" i="29"/>
  <c r="DM74" i="29" s="1"/>
  <c r="DL167" i="29"/>
  <c r="DM167" i="29" s="1"/>
  <c r="DN167" i="29"/>
  <c r="DN53" i="29"/>
  <c r="DL53" i="29"/>
  <c r="DM53" i="29" s="1"/>
  <c r="DL150" i="29"/>
  <c r="DM150" i="29" s="1"/>
  <c r="DN150" i="29"/>
  <c r="DN79" i="29"/>
  <c r="DL79" i="29"/>
  <c r="DM79" i="29" s="1"/>
  <c r="DN109" i="29"/>
  <c r="DL109" i="29"/>
  <c r="DM109" i="29" s="1"/>
  <c r="DL6" i="29"/>
  <c r="DM6" i="29" s="1"/>
  <c r="DN6" i="29"/>
  <c r="DN119" i="29"/>
  <c r="DL119" i="29"/>
  <c r="DM119" i="29" s="1"/>
  <c r="DN186" i="29"/>
  <c r="DL186" i="29"/>
  <c r="DM186" i="29" s="1"/>
  <c r="DN35" i="29"/>
  <c r="DL35" i="29"/>
  <c r="DM35" i="29" s="1"/>
  <c r="DN184" i="29"/>
  <c r="DL184" i="29"/>
  <c r="DM184" i="29" s="1"/>
  <c r="DN110" i="29"/>
  <c r="DL110" i="29"/>
  <c r="DM110" i="29" s="1"/>
  <c r="DL159" i="29"/>
  <c r="DM159" i="29" s="1"/>
  <c r="DN159" i="29"/>
  <c r="DN151" i="29"/>
  <c r="DL151" i="29"/>
  <c r="DM151" i="29" s="1"/>
  <c r="DL135" i="29"/>
  <c r="DM135" i="29" s="1"/>
  <c r="DN135" i="29"/>
  <c r="DL21" i="29"/>
  <c r="DM21" i="29" s="1"/>
  <c r="DN21" i="29"/>
  <c r="DN185" i="29"/>
  <c r="DL185" i="29"/>
  <c r="DM185" i="29" s="1"/>
  <c r="DN27" i="29"/>
  <c r="DL27" i="29"/>
  <c r="DM27" i="29" s="1"/>
  <c r="DN41" i="29"/>
  <c r="DL41" i="29"/>
  <c r="DM41" i="29" s="1"/>
  <c r="DN196" i="29"/>
  <c r="DL196" i="29"/>
  <c r="DM196" i="29" s="1"/>
  <c r="DN154" i="29"/>
  <c r="DL154" i="29"/>
  <c r="DM154" i="29" s="1"/>
  <c r="DN178" i="29"/>
  <c r="DL178" i="29"/>
  <c r="DM178" i="29" s="1"/>
  <c r="DN181" i="29"/>
  <c r="DL181" i="29"/>
  <c r="DM181" i="29" s="1"/>
  <c r="DN174" i="29"/>
  <c r="DL174" i="29"/>
  <c r="DM174" i="29" s="1"/>
  <c r="DN75" i="29"/>
  <c r="DL75" i="29"/>
  <c r="DM75" i="29" s="1"/>
  <c r="DN155" i="29"/>
  <c r="DL155" i="29"/>
  <c r="DM155" i="29" s="1"/>
  <c r="DL5" i="29"/>
  <c r="DM5" i="29" s="1"/>
  <c r="DN5" i="29"/>
  <c r="DN87" i="29"/>
  <c r="DL87" i="29"/>
  <c r="DM87" i="29" s="1"/>
  <c r="DN171" i="29"/>
  <c r="DL171" i="29"/>
  <c r="DM171" i="29" s="1"/>
  <c r="DN81" i="29"/>
  <c r="DL81" i="29"/>
  <c r="DM81" i="29" s="1"/>
  <c r="DN59" i="29"/>
  <c r="DL59" i="29"/>
  <c r="DM59" i="29" s="1"/>
  <c r="DL140" i="29"/>
  <c r="DM140" i="29" s="1"/>
  <c r="DN140" i="29"/>
  <c r="DN134" i="29"/>
  <c r="DL134" i="29"/>
  <c r="DM134" i="29" s="1"/>
  <c r="DL20" i="29"/>
  <c r="DM20" i="29" s="1"/>
  <c r="DN20" i="29"/>
  <c r="DN24" i="29"/>
  <c r="DL24" i="29"/>
  <c r="DM24" i="29" s="1"/>
  <c r="DN189" i="29"/>
  <c r="DL189" i="29"/>
  <c r="DM189" i="29" s="1"/>
  <c r="AD5" i="28" l="1"/>
  <c r="AD4" i="28"/>
  <c r="AD3" i="28"/>
  <c r="AF3" i="28"/>
  <c r="AF4" i="28"/>
  <c r="AF5" i="28"/>
  <c r="DU172" i="35"/>
  <c r="DV172" i="35" s="1"/>
  <c r="T171" i="26" s="1"/>
  <c r="AF170" i="27" s="1"/>
  <c r="AF370" i="20" s="1"/>
  <c r="AH370" i="20" s="1"/>
  <c r="DU161" i="35"/>
  <c r="DV161" i="35" s="1"/>
  <c r="T160" i="26" s="1"/>
  <c r="AF159" i="27" s="1"/>
  <c r="AF359" i="20" s="1"/>
  <c r="AH359" i="20" s="1"/>
  <c r="DU178" i="35"/>
  <c r="DV178" i="35" s="1"/>
  <c r="T177" i="26" s="1"/>
  <c r="AF176" i="27" s="1"/>
  <c r="AF376" i="20" s="1"/>
  <c r="AH376" i="20" s="1"/>
  <c r="DU64" i="35"/>
  <c r="DV64" i="35" s="1"/>
  <c r="T63" i="26" s="1"/>
  <c r="AF62" i="27" s="1"/>
  <c r="AF262" i="20" s="1"/>
  <c r="AH262" i="20" s="1"/>
  <c r="DU7" i="35"/>
  <c r="DV7" i="35" s="1"/>
  <c r="T6" i="26" s="1"/>
  <c r="AF5" i="27" s="1"/>
  <c r="AF205" i="20" s="1"/>
  <c r="DU94" i="35"/>
  <c r="DV94" i="35" s="1"/>
  <c r="T93" i="26" s="1"/>
  <c r="AF92" i="27" s="1"/>
  <c r="AF292" i="20" s="1"/>
  <c r="AH292" i="20" s="1"/>
  <c r="DU149" i="35"/>
  <c r="DV149" i="35" s="1"/>
  <c r="T148" i="26" s="1"/>
  <c r="AF147" i="27" s="1"/>
  <c r="AF347" i="20" s="1"/>
  <c r="AH347" i="20" s="1"/>
  <c r="DU148" i="35"/>
  <c r="DV148" i="35" s="1"/>
  <c r="T147" i="26" s="1"/>
  <c r="AF146" i="27" s="1"/>
  <c r="AF346" i="20" s="1"/>
  <c r="AH346" i="20" s="1"/>
  <c r="DU141" i="35"/>
  <c r="DV141" i="35" s="1"/>
  <c r="T140" i="26" s="1"/>
  <c r="AF139" i="27" s="1"/>
  <c r="AF339" i="20" s="1"/>
  <c r="AH339" i="20" s="1"/>
  <c r="DU165" i="35"/>
  <c r="DV165" i="35" s="1"/>
  <c r="T164" i="26" s="1"/>
  <c r="AF163" i="27" s="1"/>
  <c r="AF363" i="20" s="1"/>
  <c r="AH363" i="20" s="1"/>
  <c r="DU77" i="35"/>
  <c r="DV77" i="35" s="1"/>
  <c r="T76" i="26" s="1"/>
  <c r="AF75" i="27" s="1"/>
  <c r="AF275" i="20" s="1"/>
  <c r="AH275" i="20" s="1"/>
  <c r="DU180" i="35"/>
  <c r="DV180" i="35" s="1"/>
  <c r="T179" i="26" s="1"/>
  <c r="AF178" i="27" s="1"/>
  <c r="AF378" i="20" s="1"/>
  <c r="AH378" i="20" s="1"/>
  <c r="DU25" i="35"/>
  <c r="DV25" i="35" s="1"/>
  <c r="T24" i="26" s="1"/>
  <c r="AF23" i="27" s="1"/>
  <c r="AF223" i="20" s="1"/>
  <c r="AH223" i="20" s="1"/>
  <c r="DU11" i="35"/>
  <c r="DV11" i="35" s="1"/>
  <c r="T10" i="26" s="1"/>
  <c r="AF9" i="27" s="1"/>
  <c r="AF209" i="20" s="1"/>
  <c r="AH209" i="20" s="1"/>
  <c r="DU36" i="35"/>
  <c r="DV36" i="35" s="1"/>
  <c r="T35" i="26" s="1"/>
  <c r="AF34" i="27" s="1"/>
  <c r="AF234" i="20" s="1"/>
  <c r="AH234" i="20" s="1"/>
  <c r="DU162" i="35"/>
  <c r="DV162" i="35" s="1"/>
  <c r="T161" i="26" s="1"/>
  <c r="AF160" i="27" s="1"/>
  <c r="AF360" i="20" s="1"/>
  <c r="AH360" i="20" s="1"/>
  <c r="DU83" i="35"/>
  <c r="DV83" i="35" s="1"/>
  <c r="T82" i="26" s="1"/>
  <c r="AF81" i="27" s="1"/>
  <c r="AF281" i="20" s="1"/>
  <c r="AH281" i="20" s="1"/>
  <c r="DU49" i="35"/>
  <c r="DV49" i="35" s="1"/>
  <c r="T48" i="26" s="1"/>
  <c r="AF47" i="27" s="1"/>
  <c r="AF247" i="20" s="1"/>
  <c r="AH247" i="20" s="1"/>
  <c r="DU37" i="35"/>
  <c r="DV37" i="35" s="1"/>
  <c r="T36" i="26" s="1"/>
  <c r="AF35" i="27" s="1"/>
  <c r="AF235" i="20" s="1"/>
  <c r="AH235" i="20" s="1"/>
  <c r="DU181" i="35"/>
  <c r="DV181" i="35" s="1"/>
  <c r="T180" i="26" s="1"/>
  <c r="AF179" i="27" s="1"/>
  <c r="AF379" i="20" s="1"/>
  <c r="AH379" i="20" s="1"/>
  <c r="DU79" i="35"/>
  <c r="DV79" i="35" s="1"/>
  <c r="T78" i="26" s="1"/>
  <c r="AF77" i="27" s="1"/>
  <c r="AF277" i="20" s="1"/>
  <c r="AH277" i="20" s="1"/>
  <c r="DU105" i="35"/>
  <c r="DV105" i="35" s="1"/>
  <c r="T104" i="26" s="1"/>
  <c r="AF103" i="27" s="1"/>
  <c r="AF303" i="20" s="1"/>
  <c r="AH303" i="20" s="1"/>
  <c r="DU75" i="35"/>
  <c r="DV75" i="35" s="1"/>
  <c r="T74" i="26" s="1"/>
  <c r="AF73" i="27" s="1"/>
  <c r="AF273" i="20" s="1"/>
  <c r="AH273" i="20" s="1"/>
  <c r="DU19" i="35"/>
  <c r="DV19" i="35" s="1"/>
  <c r="T18" i="26" s="1"/>
  <c r="AF17" i="27" s="1"/>
  <c r="AF217" i="20" s="1"/>
  <c r="AH217" i="20" s="1"/>
  <c r="DU111" i="35"/>
  <c r="DV111" i="35" s="1"/>
  <c r="T110" i="26" s="1"/>
  <c r="AF109" i="27" s="1"/>
  <c r="AF309" i="20" s="1"/>
  <c r="AH309" i="20" s="1"/>
  <c r="DU33" i="35"/>
  <c r="DV33" i="35" s="1"/>
  <c r="T32" i="26" s="1"/>
  <c r="AF31" i="27" s="1"/>
  <c r="AF231" i="20" s="1"/>
  <c r="AH231" i="20" s="1"/>
  <c r="DU85" i="35"/>
  <c r="DV85" i="35" s="1"/>
  <c r="T84" i="26" s="1"/>
  <c r="AF83" i="27" s="1"/>
  <c r="AF283" i="20" s="1"/>
  <c r="AH283" i="20" s="1"/>
  <c r="DU82" i="35"/>
  <c r="DV82" i="35" s="1"/>
  <c r="T81" i="26" s="1"/>
  <c r="AF80" i="27" s="1"/>
  <c r="AF280" i="20" s="1"/>
  <c r="AH280" i="20" s="1"/>
  <c r="DU89" i="35"/>
  <c r="DV89" i="35" s="1"/>
  <c r="T88" i="26" s="1"/>
  <c r="AF87" i="27" s="1"/>
  <c r="AF287" i="20" s="1"/>
  <c r="AH287" i="20" s="1"/>
  <c r="DU13" i="35"/>
  <c r="DV13" i="35" s="1"/>
  <c r="T12" i="26" s="1"/>
  <c r="AF11" i="27" s="1"/>
  <c r="AF211" i="20" s="1"/>
  <c r="AH211" i="20" s="1"/>
  <c r="DU159" i="35"/>
  <c r="DV159" i="35" s="1"/>
  <c r="T158" i="26" s="1"/>
  <c r="AF157" i="27" s="1"/>
  <c r="AF357" i="20" s="1"/>
  <c r="AH357" i="20" s="1"/>
  <c r="DU155" i="35"/>
  <c r="DV155" i="35" s="1"/>
  <c r="T154" i="26" s="1"/>
  <c r="AF153" i="27" s="1"/>
  <c r="AF353" i="20" s="1"/>
  <c r="AH353" i="20" s="1"/>
  <c r="DU176" i="35"/>
  <c r="DV176" i="35" s="1"/>
  <c r="T175" i="26" s="1"/>
  <c r="AF174" i="27" s="1"/>
  <c r="AF374" i="20" s="1"/>
  <c r="AH374" i="20" s="1"/>
  <c r="DU128" i="35"/>
  <c r="DV128" i="35" s="1"/>
  <c r="T127" i="26" s="1"/>
  <c r="AF126" i="27" s="1"/>
  <c r="AF326" i="20" s="1"/>
  <c r="AH326" i="20" s="1"/>
  <c r="DU40" i="35"/>
  <c r="DV40" i="35" s="1"/>
  <c r="T39" i="26" s="1"/>
  <c r="AF38" i="27" s="1"/>
  <c r="AF238" i="20" s="1"/>
  <c r="AH238" i="20" s="1"/>
  <c r="DU123" i="35"/>
  <c r="DV123" i="35" s="1"/>
  <c r="T122" i="26" s="1"/>
  <c r="AF121" i="27" s="1"/>
  <c r="AF321" i="20" s="1"/>
  <c r="AH321" i="20" s="1"/>
  <c r="DU53" i="35"/>
  <c r="DV53" i="35" s="1"/>
  <c r="T52" i="26" s="1"/>
  <c r="AF51" i="27" s="1"/>
  <c r="AF251" i="20" s="1"/>
  <c r="AH251" i="20" s="1"/>
  <c r="DU107" i="35"/>
  <c r="DV107" i="35" s="1"/>
  <c r="T106" i="26" s="1"/>
  <c r="AF105" i="27" s="1"/>
  <c r="AF305" i="20" s="1"/>
  <c r="AH305" i="20" s="1"/>
  <c r="DU18" i="35"/>
  <c r="DV18" i="35" s="1"/>
  <c r="T17" i="26" s="1"/>
  <c r="AF16" i="27" s="1"/>
  <c r="AF216" i="20" s="1"/>
  <c r="AH216" i="20" s="1"/>
  <c r="DU87" i="35"/>
  <c r="DV87" i="35" s="1"/>
  <c r="T86" i="26" s="1"/>
  <c r="AF85" i="27" s="1"/>
  <c r="AF285" i="20" s="1"/>
  <c r="AH285" i="20" s="1"/>
  <c r="DU84" i="35"/>
  <c r="DV84" i="35" s="1"/>
  <c r="T83" i="26" s="1"/>
  <c r="AF82" i="27" s="1"/>
  <c r="AF282" i="20" s="1"/>
  <c r="AH282" i="20" s="1"/>
  <c r="DU191" i="35"/>
  <c r="DV191" i="35" s="1"/>
  <c r="T190" i="26" s="1"/>
  <c r="AF189" i="27" s="1"/>
  <c r="AF389" i="20" s="1"/>
  <c r="AH389" i="20" s="1"/>
  <c r="DU189" i="35"/>
  <c r="DV189" i="35" s="1"/>
  <c r="T188" i="26" s="1"/>
  <c r="AF187" i="27" s="1"/>
  <c r="AF387" i="20" s="1"/>
  <c r="AH387" i="20" s="1"/>
  <c r="DU139" i="35"/>
  <c r="DV139" i="35" s="1"/>
  <c r="T138" i="26" s="1"/>
  <c r="AF137" i="27" s="1"/>
  <c r="AF337" i="20" s="1"/>
  <c r="AH337" i="20" s="1"/>
  <c r="DU193" i="35"/>
  <c r="DV193" i="35" s="1"/>
  <c r="T192" i="26" s="1"/>
  <c r="AF191" i="27" s="1"/>
  <c r="AF391" i="20" s="1"/>
  <c r="AH391" i="20" s="1"/>
  <c r="DU71" i="35"/>
  <c r="DV71" i="35" s="1"/>
  <c r="T70" i="26" s="1"/>
  <c r="AF69" i="27" s="1"/>
  <c r="AF269" i="20" s="1"/>
  <c r="AH269" i="20" s="1"/>
  <c r="DU86" i="35"/>
  <c r="DV86" i="35" s="1"/>
  <c r="T85" i="26" s="1"/>
  <c r="AF84" i="27" s="1"/>
  <c r="AF284" i="20" s="1"/>
  <c r="AH284" i="20" s="1"/>
  <c r="DU192" i="35"/>
  <c r="DV192" i="35" s="1"/>
  <c r="T191" i="26" s="1"/>
  <c r="AF190" i="27" s="1"/>
  <c r="AF390" i="20" s="1"/>
  <c r="AH390" i="20" s="1"/>
  <c r="DU135" i="35"/>
  <c r="DV135" i="35" s="1"/>
  <c r="T134" i="26" s="1"/>
  <c r="AF133" i="27" s="1"/>
  <c r="AF333" i="20" s="1"/>
  <c r="AH333" i="20" s="1"/>
  <c r="DU63" i="35"/>
  <c r="DV63" i="35" s="1"/>
  <c r="T62" i="26" s="1"/>
  <c r="AF61" i="27" s="1"/>
  <c r="AF261" i="20" s="1"/>
  <c r="AH261" i="20" s="1"/>
  <c r="DU8" i="35"/>
  <c r="DV8" i="35" s="1"/>
  <c r="T7" i="26" s="1"/>
  <c r="AF6" i="27" s="1"/>
  <c r="AF206" i="20" s="1"/>
  <c r="AH206" i="20" s="1"/>
  <c r="DU144" i="35"/>
  <c r="DV144" i="35" s="1"/>
  <c r="T143" i="26" s="1"/>
  <c r="AF142" i="27" s="1"/>
  <c r="AF342" i="20" s="1"/>
  <c r="AH342" i="20" s="1"/>
  <c r="DU186" i="35"/>
  <c r="DV186" i="35" s="1"/>
  <c r="T185" i="26" s="1"/>
  <c r="AF184" i="27" s="1"/>
  <c r="AF384" i="20" s="1"/>
  <c r="AH384" i="20" s="1"/>
  <c r="DU58" i="35"/>
  <c r="DV58" i="35" s="1"/>
  <c r="T57" i="26" s="1"/>
  <c r="AF56" i="27" s="1"/>
  <c r="AF256" i="20" s="1"/>
  <c r="AH256" i="20" s="1"/>
  <c r="DU122" i="35"/>
  <c r="DV122" i="35" s="1"/>
  <c r="T121" i="26" s="1"/>
  <c r="AF120" i="27" s="1"/>
  <c r="AF320" i="20" s="1"/>
  <c r="AH320" i="20" s="1"/>
  <c r="DU59" i="35"/>
  <c r="DV59" i="35" s="1"/>
  <c r="T58" i="26" s="1"/>
  <c r="AF57" i="27" s="1"/>
  <c r="AF257" i="20" s="1"/>
  <c r="AH257" i="20" s="1"/>
  <c r="DU154" i="35"/>
  <c r="DV154" i="35" s="1"/>
  <c r="T153" i="26" s="1"/>
  <c r="AF152" i="27" s="1"/>
  <c r="AF352" i="20" s="1"/>
  <c r="AH352" i="20" s="1"/>
  <c r="DU138" i="35"/>
  <c r="DV138" i="35" s="1"/>
  <c r="T137" i="26" s="1"/>
  <c r="AF136" i="27" s="1"/>
  <c r="AF336" i="20" s="1"/>
  <c r="AH336" i="20" s="1"/>
  <c r="DU62" i="35"/>
  <c r="DV62" i="35" s="1"/>
  <c r="T61" i="26" s="1"/>
  <c r="AF60" i="27" s="1"/>
  <c r="AF260" i="20" s="1"/>
  <c r="AH260" i="20" s="1"/>
  <c r="DU175" i="35"/>
  <c r="DV175" i="35" s="1"/>
  <c r="T174" i="26" s="1"/>
  <c r="AF173" i="27" s="1"/>
  <c r="AF373" i="20" s="1"/>
  <c r="AH373" i="20" s="1"/>
  <c r="DU152" i="35"/>
  <c r="DV152" i="35" s="1"/>
  <c r="T151" i="26" s="1"/>
  <c r="AF150" i="27" s="1"/>
  <c r="AF350" i="20" s="1"/>
  <c r="AH350" i="20" s="1"/>
  <c r="DU20" i="35"/>
  <c r="DV20" i="35" s="1"/>
  <c r="T19" i="26" s="1"/>
  <c r="AF18" i="27" s="1"/>
  <c r="AF218" i="20" s="1"/>
  <c r="AH218" i="20" s="1"/>
  <c r="DU35" i="35"/>
  <c r="DV35" i="35" s="1"/>
  <c r="T34" i="26" s="1"/>
  <c r="AF33" i="27" s="1"/>
  <c r="AF233" i="20" s="1"/>
  <c r="AH233" i="20" s="1"/>
  <c r="DU12" i="35"/>
  <c r="DV12" i="35" s="1"/>
  <c r="T11" i="26" s="1"/>
  <c r="AF10" i="27" s="1"/>
  <c r="AF210" i="20" s="1"/>
  <c r="AH210" i="20" s="1"/>
  <c r="DU160" i="35"/>
  <c r="DV160" i="35" s="1"/>
  <c r="T159" i="26" s="1"/>
  <c r="AF158" i="27" s="1"/>
  <c r="AF358" i="20" s="1"/>
  <c r="AH358" i="20" s="1"/>
  <c r="DU21" i="35"/>
  <c r="DV21" i="35" s="1"/>
  <c r="T20" i="26" s="1"/>
  <c r="AF19" i="27" s="1"/>
  <c r="AF219" i="20" s="1"/>
  <c r="AH219" i="20" s="1"/>
  <c r="DU61" i="35"/>
  <c r="DV61" i="35" s="1"/>
  <c r="T60" i="26" s="1"/>
  <c r="AF59" i="27" s="1"/>
  <c r="AF259" i="20" s="1"/>
  <c r="AH259" i="20" s="1"/>
  <c r="DU170" i="35"/>
  <c r="DV170" i="35" s="1"/>
  <c r="T169" i="26" s="1"/>
  <c r="AF168" i="27" s="1"/>
  <c r="AF368" i="20" s="1"/>
  <c r="AH368" i="20" s="1"/>
  <c r="DU55" i="35"/>
  <c r="DV55" i="35" s="1"/>
  <c r="T54" i="26" s="1"/>
  <c r="AF53" i="27" s="1"/>
  <c r="AF253" i="20" s="1"/>
  <c r="AH253" i="20" s="1"/>
  <c r="DU73" i="35"/>
  <c r="DV73" i="35" s="1"/>
  <c r="T72" i="26" s="1"/>
  <c r="AF71" i="27" s="1"/>
  <c r="AF271" i="20" s="1"/>
  <c r="AH271" i="20" s="1"/>
  <c r="DU204" i="35"/>
  <c r="DV204" i="35" s="1"/>
  <c r="DU156" i="35"/>
  <c r="DV156" i="35" s="1"/>
  <c r="T155" i="26" s="1"/>
  <c r="AF154" i="27" s="1"/>
  <c r="AF354" i="20" s="1"/>
  <c r="AH354" i="20" s="1"/>
  <c r="DU23" i="35"/>
  <c r="DV23" i="35" s="1"/>
  <c r="T22" i="26" s="1"/>
  <c r="AF21" i="27" s="1"/>
  <c r="AF221" i="20" s="1"/>
  <c r="AH221" i="20" s="1"/>
  <c r="DU65" i="35"/>
  <c r="DV65" i="35" s="1"/>
  <c r="T64" i="26" s="1"/>
  <c r="AF63" i="27" s="1"/>
  <c r="AF263" i="20" s="1"/>
  <c r="AH263" i="20" s="1"/>
  <c r="DU106" i="35"/>
  <c r="DV106" i="35" s="1"/>
  <c r="T105" i="26" s="1"/>
  <c r="AF104" i="27" s="1"/>
  <c r="AF304" i="20" s="1"/>
  <c r="AH304" i="20" s="1"/>
  <c r="DU22" i="35"/>
  <c r="DV22" i="35" s="1"/>
  <c r="T21" i="26" s="1"/>
  <c r="AF20" i="27" s="1"/>
  <c r="AF220" i="20" s="1"/>
  <c r="AH220" i="20" s="1"/>
  <c r="DU114" i="35"/>
  <c r="DV114" i="35" s="1"/>
  <c r="T113" i="26" s="1"/>
  <c r="AF112" i="27" s="1"/>
  <c r="AF312" i="20" s="1"/>
  <c r="AH312" i="20" s="1"/>
  <c r="DU158" i="35"/>
  <c r="DV158" i="35" s="1"/>
  <c r="T157" i="26" s="1"/>
  <c r="AF156" i="27" s="1"/>
  <c r="AF356" i="20" s="1"/>
  <c r="AH356" i="20" s="1"/>
  <c r="DU97" i="35"/>
  <c r="DV97" i="35" s="1"/>
  <c r="T96" i="26" s="1"/>
  <c r="AF95" i="27" s="1"/>
  <c r="AF295" i="20" s="1"/>
  <c r="AH295" i="20" s="1"/>
  <c r="DU57" i="35"/>
  <c r="DV57" i="35" s="1"/>
  <c r="T56" i="26" s="1"/>
  <c r="AF55" i="27" s="1"/>
  <c r="AF255" i="20" s="1"/>
  <c r="AH255" i="20" s="1"/>
  <c r="DU48" i="35"/>
  <c r="DV48" i="35" s="1"/>
  <c r="T47" i="26" s="1"/>
  <c r="AF46" i="27" s="1"/>
  <c r="AF246" i="20" s="1"/>
  <c r="AH246" i="20" s="1"/>
  <c r="DU202" i="35"/>
  <c r="DV202" i="35" s="1"/>
  <c r="T201" i="26" s="1"/>
  <c r="AF200" i="27" s="1"/>
  <c r="AF400" i="20" s="1"/>
  <c r="AH400" i="20" s="1"/>
  <c r="DU118" i="35"/>
  <c r="DV118" i="35" s="1"/>
  <c r="T117" i="26" s="1"/>
  <c r="AF116" i="27" s="1"/>
  <c r="AF316" i="20" s="1"/>
  <c r="AH316" i="20" s="1"/>
  <c r="DU26" i="35"/>
  <c r="DV26" i="35" s="1"/>
  <c r="T25" i="26" s="1"/>
  <c r="AF24" i="27" s="1"/>
  <c r="AF224" i="20" s="1"/>
  <c r="AH224" i="20" s="1"/>
  <c r="DU95" i="35"/>
  <c r="DV95" i="35" s="1"/>
  <c r="T94" i="26" s="1"/>
  <c r="AF93" i="27" s="1"/>
  <c r="AF293" i="20" s="1"/>
  <c r="AH293" i="20" s="1"/>
  <c r="DU47" i="35"/>
  <c r="DV47" i="35" s="1"/>
  <c r="T46" i="26" s="1"/>
  <c r="AF45" i="27" s="1"/>
  <c r="AF245" i="20" s="1"/>
  <c r="AH245" i="20" s="1"/>
  <c r="DU183" i="35"/>
  <c r="DV183" i="35" s="1"/>
  <c r="T182" i="26" s="1"/>
  <c r="AF181" i="27" s="1"/>
  <c r="AF381" i="20" s="1"/>
  <c r="AH381" i="20" s="1"/>
  <c r="DU45" i="35"/>
  <c r="DV45" i="35" s="1"/>
  <c r="T44" i="26" s="1"/>
  <c r="AF43" i="27" s="1"/>
  <c r="AF243" i="20" s="1"/>
  <c r="AH243" i="20" s="1"/>
  <c r="DU190" i="35"/>
  <c r="DV190" i="35" s="1"/>
  <c r="T189" i="26" s="1"/>
  <c r="AF188" i="27" s="1"/>
  <c r="AF388" i="20" s="1"/>
  <c r="AH388" i="20" s="1"/>
  <c r="DU198" i="35"/>
  <c r="DV198" i="35" s="1"/>
  <c r="T197" i="26" s="1"/>
  <c r="AF196" i="27" s="1"/>
  <c r="AF396" i="20" s="1"/>
  <c r="AH396" i="20" s="1"/>
  <c r="DU145" i="35"/>
  <c r="DV145" i="35" s="1"/>
  <c r="T144" i="26" s="1"/>
  <c r="AF143" i="27" s="1"/>
  <c r="AF343" i="20" s="1"/>
  <c r="AH343" i="20" s="1"/>
  <c r="DU91" i="35"/>
  <c r="DV91" i="35" s="1"/>
  <c r="T90" i="26" s="1"/>
  <c r="AF89" i="27" s="1"/>
  <c r="AF289" i="20" s="1"/>
  <c r="AH289" i="20" s="1"/>
  <c r="DU42" i="35"/>
  <c r="DV42" i="35" s="1"/>
  <c r="T41" i="26" s="1"/>
  <c r="AF40" i="27" s="1"/>
  <c r="AF240" i="20" s="1"/>
  <c r="AH240" i="20" s="1"/>
  <c r="DU171" i="35"/>
  <c r="DV171" i="35" s="1"/>
  <c r="T170" i="26" s="1"/>
  <c r="AF169" i="27" s="1"/>
  <c r="AF369" i="20" s="1"/>
  <c r="AH369" i="20" s="1"/>
  <c r="DU129" i="35"/>
  <c r="DV129" i="35" s="1"/>
  <c r="T128" i="26" s="1"/>
  <c r="AF127" i="27" s="1"/>
  <c r="AF327" i="20" s="1"/>
  <c r="AH327" i="20" s="1"/>
  <c r="DU150" i="35"/>
  <c r="DV150" i="35" s="1"/>
  <c r="T149" i="26" s="1"/>
  <c r="AF148" i="27" s="1"/>
  <c r="AF348" i="20" s="1"/>
  <c r="AH348" i="20" s="1"/>
  <c r="DU133" i="35"/>
  <c r="DV133" i="35" s="1"/>
  <c r="T132" i="26" s="1"/>
  <c r="AF131" i="27" s="1"/>
  <c r="AF331" i="20" s="1"/>
  <c r="AH331" i="20" s="1"/>
  <c r="DU4" i="35"/>
  <c r="DV4" i="35" s="1"/>
  <c r="T3" i="26" s="1"/>
  <c r="AF2" i="27" s="1"/>
  <c r="AF202" i="20" s="1"/>
  <c r="AH202" i="20" s="1"/>
  <c r="DU182" i="35"/>
  <c r="DV182" i="35" s="1"/>
  <c r="T181" i="26" s="1"/>
  <c r="AF180" i="27" s="1"/>
  <c r="AF380" i="20" s="1"/>
  <c r="AH380" i="20" s="1"/>
  <c r="DU14" i="35"/>
  <c r="DV14" i="35" s="1"/>
  <c r="T13" i="26" s="1"/>
  <c r="AF12" i="27" s="1"/>
  <c r="AF212" i="20" s="1"/>
  <c r="AH212" i="20" s="1"/>
  <c r="DU121" i="35"/>
  <c r="DV121" i="35" s="1"/>
  <c r="T120" i="26" s="1"/>
  <c r="AF119" i="27" s="1"/>
  <c r="AF319" i="20" s="1"/>
  <c r="AH319" i="20" s="1"/>
  <c r="DU38" i="35"/>
  <c r="DV38" i="35" s="1"/>
  <c r="T37" i="26" s="1"/>
  <c r="AF36" i="27" s="1"/>
  <c r="AF236" i="20" s="1"/>
  <c r="AH236" i="20" s="1"/>
  <c r="DU39" i="35"/>
  <c r="DV39" i="35" s="1"/>
  <c r="T38" i="26" s="1"/>
  <c r="AF37" i="27" s="1"/>
  <c r="AF237" i="20" s="1"/>
  <c r="AH237" i="20" s="1"/>
  <c r="DU6" i="35"/>
  <c r="DV6" i="35" s="1"/>
  <c r="T5" i="26" s="1"/>
  <c r="AF4" i="27" s="1"/>
  <c r="AF204" i="20" s="1"/>
  <c r="DU41" i="35"/>
  <c r="DV41" i="35" s="1"/>
  <c r="T40" i="26" s="1"/>
  <c r="AF39" i="27" s="1"/>
  <c r="AF239" i="20" s="1"/>
  <c r="AH239" i="20" s="1"/>
  <c r="DU30" i="35"/>
  <c r="DV30" i="35" s="1"/>
  <c r="T29" i="26" s="1"/>
  <c r="AF28" i="27" s="1"/>
  <c r="AF228" i="20" s="1"/>
  <c r="AH228" i="20" s="1"/>
  <c r="DU104" i="35"/>
  <c r="DV104" i="35" s="1"/>
  <c r="T103" i="26" s="1"/>
  <c r="AF102" i="27" s="1"/>
  <c r="AF302" i="20" s="1"/>
  <c r="AH302" i="20" s="1"/>
  <c r="DU70" i="35"/>
  <c r="DV70" i="35" s="1"/>
  <c r="T69" i="26" s="1"/>
  <c r="AF68" i="27" s="1"/>
  <c r="AF268" i="20" s="1"/>
  <c r="AH268" i="20" s="1"/>
  <c r="DU50" i="35"/>
  <c r="DV50" i="35" s="1"/>
  <c r="T49" i="26" s="1"/>
  <c r="AF48" i="27" s="1"/>
  <c r="AF248" i="20" s="1"/>
  <c r="AH248" i="20" s="1"/>
  <c r="DU142" i="35"/>
  <c r="DV142" i="35" s="1"/>
  <c r="T141" i="26" s="1"/>
  <c r="AF140" i="27" s="1"/>
  <c r="AF340" i="20" s="1"/>
  <c r="AH340" i="20" s="1"/>
  <c r="DU67" i="35"/>
  <c r="DV67" i="35" s="1"/>
  <c r="T66" i="26" s="1"/>
  <c r="AF65" i="27" s="1"/>
  <c r="AF265" i="20" s="1"/>
  <c r="AH265" i="20" s="1"/>
  <c r="DU27" i="35"/>
  <c r="DV27" i="35" s="1"/>
  <c r="T26" i="26" s="1"/>
  <c r="AF25" i="27" s="1"/>
  <c r="AF225" i="20" s="1"/>
  <c r="AH225" i="20" s="1"/>
  <c r="DU197" i="35"/>
  <c r="DV197" i="35" s="1"/>
  <c r="T196" i="26" s="1"/>
  <c r="AF195" i="27" s="1"/>
  <c r="AF395" i="20" s="1"/>
  <c r="AH395" i="20" s="1"/>
  <c r="DU151" i="35"/>
  <c r="DV151" i="35" s="1"/>
  <c r="T150" i="26" s="1"/>
  <c r="AF149" i="27" s="1"/>
  <c r="AF349" i="20" s="1"/>
  <c r="AH349" i="20" s="1"/>
  <c r="DU130" i="35"/>
  <c r="DV130" i="35" s="1"/>
  <c r="T129" i="26" s="1"/>
  <c r="AF128" i="27" s="1"/>
  <c r="AF328" i="20" s="1"/>
  <c r="AH328" i="20" s="1"/>
  <c r="DU46" i="35"/>
  <c r="DV46" i="35" s="1"/>
  <c r="T45" i="26" s="1"/>
  <c r="AF44" i="27" s="1"/>
  <c r="AF244" i="20" s="1"/>
  <c r="AH244" i="20" s="1"/>
  <c r="DU90" i="35"/>
  <c r="DV90" i="35" s="1"/>
  <c r="T89" i="26" s="1"/>
  <c r="AF88" i="27" s="1"/>
  <c r="AF288" i="20" s="1"/>
  <c r="AH288" i="20" s="1"/>
  <c r="DU17" i="35"/>
  <c r="DV17" i="35" s="1"/>
  <c r="T16" i="26" s="1"/>
  <c r="AF15" i="27" s="1"/>
  <c r="AF215" i="20" s="1"/>
  <c r="AH215" i="20" s="1"/>
  <c r="DU81" i="35"/>
  <c r="DV81" i="35" s="1"/>
  <c r="T80" i="26" s="1"/>
  <c r="AF79" i="27" s="1"/>
  <c r="AF279" i="20" s="1"/>
  <c r="AH279" i="20" s="1"/>
  <c r="DU168" i="35"/>
  <c r="DV168" i="35" s="1"/>
  <c r="T167" i="26" s="1"/>
  <c r="AF166" i="27" s="1"/>
  <c r="AF366" i="20" s="1"/>
  <c r="AH366" i="20" s="1"/>
  <c r="DU54" i="35"/>
  <c r="DV54" i="35" s="1"/>
  <c r="T53" i="26" s="1"/>
  <c r="AF52" i="27" s="1"/>
  <c r="AF252" i="20" s="1"/>
  <c r="AH252" i="20" s="1"/>
  <c r="DU10" i="35"/>
  <c r="DV10" i="35" s="1"/>
  <c r="T9" i="26" s="1"/>
  <c r="AF8" i="27" s="1"/>
  <c r="AF208" i="20" s="1"/>
  <c r="AH208" i="20" s="1"/>
  <c r="DU163" i="35"/>
  <c r="DV163" i="35" s="1"/>
  <c r="T162" i="26" s="1"/>
  <c r="AF161" i="27" s="1"/>
  <c r="AF361" i="20" s="1"/>
  <c r="AH361" i="20" s="1"/>
  <c r="DU166" i="35"/>
  <c r="DV166" i="35" s="1"/>
  <c r="T165" i="26" s="1"/>
  <c r="AF164" i="27" s="1"/>
  <c r="AF364" i="20" s="1"/>
  <c r="AH364" i="20" s="1"/>
  <c r="DU92" i="35"/>
  <c r="DV92" i="35" s="1"/>
  <c r="T91" i="26" s="1"/>
  <c r="AF90" i="27" s="1"/>
  <c r="AF290" i="20" s="1"/>
  <c r="AH290" i="20" s="1"/>
  <c r="DU24" i="35"/>
  <c r="DV24" i="35" s="1"/>
  <c r="T23" i="26" s="1"/>
  <c r="AF22" i="27" s="1"/>
  <c r="AF222" i="20" s="1"/>
  <c r="AH222" i="20" s="1"/>
  <c r="DU157" i="35"/>
  <c r="DV157" i="35" s="1"/>
  <c r="T156" i="26" s="1"/>
  <c r="AF155" i="27" s="1"/>
  <c r="AF355" i="20" s="1"/>
  <c r="AH355" i="20" s="1"/>
  <c r="DU136" i="35"/>
  <c r="DV136" i="35" s="1"/>
  <c r="T135" i="26" s="1"/>
  <c r="AF134" i="27" s="1"/>
  <c r="AF334" i="20" s="1"/>
  <c r="AH334" i="20" s="1"/>
  <c r="DU174" i="35"/>
  <c r="DV174" i="35" s="1"/>
  <c r="T173" i="26" s="1"/>
  <c r="AF172" i="27" s="1"/>
  <c r="AF372" i="20" s="1"/>
  <c r="AH372" i="20" s="1"/>
  <c r="DU140" i="35"/>
  <c r="DV140" i="35" s="1"/>
  <c r="T139" i="26" s="1"/>
  <c r="AF138" i="27" s="1"/>
  <c r="AF338" i="20" s="1"/>
  <c r="AH338" i="20" s="1"/>
  <c r="DU103" i="35"/>
  <c r="DV103" i="35" s="1"/>
  <c r="T102" i="26" s="1"/>
  <c r="AF101" i="27" s="1"/>
  <c r="AF301" i="20" s="1"/>
  <c r="AH301" i="20" s="1"/>
  <c r="DU194" i="35"/>
  <c r="DV194" i="35" s="1"/>
  <c r="T193" i="26" s="1"/>
  <c r="AF192" i="27" s="1"/>
  <c r="AF392" i="20" s="1"/>
  <c r="AH392" i="20" s="1"/>
  <c r="DU147" i="35"/>
  <c r="DV147" i="35" s="1"/>
  <c r="T146" i="26" s="1"/>
  <c r="AF145" i="27" s="1"/>
  <c r="AF345" i="20" s="1"/>
  <c r="AH345" i="20" s="1"/>
  <c r="DU69" i="35"/>
  <c r="DV69" i="35" s="1"/>
  <c r="T68" i="26" s="1"/>
  <c r="AF67" i="27" s="1"/>
  <c r="AF267" i="20" s="1"/>
  <c r="AH267" i="20" s="1"/>
  <c r="DU72" i="35"/>
  <c r="DV72" i="35" s="1"/>
  <c r="T71" i="26" s="1"/>
  <c r="AF70" i="27" s="1"/>
  <c r="AF270" i="20" s="1"/>
  <c r="AH270" i="20" s="1"/>
  <c r="DU76" i="35"/>
  <c r="DV76" i="35" s="1"/>
  <c r="T75" i="26" s="1"/>
  <c r="AF74" i="27" s="1"/>
  <c r="AF274" i="20" s="1"/>
  <c r="AH274" i="20" s="1"/>
  <c r="DU167" i="35"/>
  <c r="DV167" i="35" s="1"/>
  <c r="T166" i="26" s="1"/>
  <c r="AF165" i="27" s="1"/>
  <c r="AF365" i="20" s="1"/>
  <c r="AH365" i="20" s="1"/>
  <c r="DU102" i="35"/>
  <c r="DV102" i="35" s="1"/>
  <c r="T101" i="26" s="1"/>
  <c r="AF100" i="27" s="1"/>
  <c r="AF300" i="20" s="1"/>
  <c r="AH300" i="20" s="1"/>
  <c r="DU203" i="35"/>
  <c r="DV203" i="35" s="1"/>
  <c r="T202" i="26" s="1"/>
  <c r="AF201" i="27" s="1"/>
  <c r="AF401" i="20" s="1"/>
  <c r="AH401" i="20" s="1"/>
  <c r="DU43" i="35"/>
  <c r="DV43" i="35" s="1"/>
  <c r="T42" i="26" s="1"/>
  <c r="AF41" i="27" s="1"/>
  <c r="AF241" i="20" s="1"/>
  <c r="AH241" i="20" s="1"/>
  <c r="DU201" i="35"/>
  <c r="DV201" i="35" s="1"/>
  <c r="T200" i="26" s="1"/>
  <c r="AF199" i="27" s="1"/>
  <c r="AF399" i="20" s="1"/>
  <c r="AH399" i="20" s="1"/>
  <c r="DU99" i="35"/>
  <c r="DV99" i="35" s="1"/>
  <c r="T98" i="26" s="1"/>
  <c r="AF97" i="27" s="1"/>
  <c r="AF297" i="20" s="1"/>
  <c r="AH297" i="20" s="1"/>
  <c r="DU78" i="35"/>
  <c r="DV78" i="35" s="1"/>
  <c r="T77" i="26" s="1"/>
  <c r="AF76" i="27" s="1"/>
  <c r="AF276" i="20" s="1"/>
  <c r="AH276" i="20" s="1"/>
  <c r="DU188" i="35"/>
  <c r="DV188" i="35" s="1"/>
  <c r="T187" i="26" s="1"/>
  <c r="AF186" i="27" s="1"/>
  <c r="AF386" i="20" s="1"/>
  <c r="AH386" i="20" s="1"/>
  <c r="DU153" i="35"/>
  <c r="DV153" i="35" s="1"/>
  <c r="T152" i="26" s="1"/>
  <c r="AF151" i="27" s="1"/>
  <c r="AF351" i="20" s="1"/>
  <c r="AH351" i="20" s="1"/>
  <c r="DU44" i="35"/>
  <c r="DV44" i="35" s="1"/>
  <c r="T43" i="26" s="1"/>
  <c r="AF42" i="27" s="1"/>
  <c r="AF242" i="20" s="1"/>
  <c r="AH242" i="20" s="1"/>
  <c r="DU98" i="35"/>
  <c r="DV98" i="35" s="1"/>
  <c r="T97" i="26" s="1"/>
  <c r="AF96" i="27" s="1"/>
  <c r="AF296" i="20" s="1"/>
  <c r="AH296" i="20" s="1"/>
  <c r="DU117" i="35"/>
  <c r="DV117" i="35" s="1"/>
  <c r="T116" i="26" s="1"/>
  <c r="AF115" i="27" s="1"/>
  <c r="AF315" i="20" s="1"/>
  <c r="AH315" i="20" s="1"/>
  <c r="DU34" i="35"/>
  <c r="DV34" i="35" s="1"/>
  <c r="T33" i="26" s="1"/>
  <c r="AF32" i="27" s="1"/>
  <c r="AF232" i="20" s="1"/>
  <c r="AH232" i="20" s="1"/>
  <c r="DU173" i="35"/>
  <c r="DV173" i="35" s="1"/>
  <c r="T172" i="26" s="1"/>
  <c r="AF171" i="27" s="1"/>
  <c r="AF371" i="20" s="1"/>
  <c r="AH371" i="20" s="1"/>
  <c r="DU74" i="35"/>
  <c r="DV74" i="35" s="1"/>
  <c r="T73" i="26" s="1"/>
  <c r="AF72" i="27" s="1"/>
  <c r="AF272" i="20" s="1"/>
  <c r="AH272" i="20" s="1"/>
  <c r="DU15" i="35"/>
  <c r="DV15" i="35" s="1"/>
  <c r="T14" i="26" s="1"/>
  <c r="AF13" i="27" s="1"/>
  <c r="AF213" i="20" s="1"/>
  <c r="AH213" i="20" s="1"/>
  <c r="DU185" i="35"/>
  <c r="DV185" i="35" s="1"/>
  <c r="T184" i="26" s="1"/>
  <c r="AF183" i="27" s="1"/>
  <c r="AF383" i="20" s="1"/>
  <c r="AH383" i="20" s="1"/>
  <c r="DU109" i="35"/>
  <c r="DV109" i="35" s="1"/>
  <c r="T108" i="26" s="1"/>
  <c r="AF107" i="27" s="1"/>
  <c r="AF307" i="20" s="1"/>
  <c r="AH307" i="20" s="1"/>
  <c r="DU80" i="35"/>
  <c r="DV80" i="35" s="1"/>
  <c r="T79" i="26" s="1"/>
  <c r="AF78" i="27" s="1"/>
  <c r="AF278" i="20" s="1"/>
  <c r="AH278" i="20" s="1"/>
  <c r="DU108" i="35"/>
  <c r="DV108" i="35" s="1"/>
  <c r="T107" i="26" s="1"/>
  <c r="AF106" i="27" s="1"/>
  <c r="AF306" i="20" s="1"/>
  <c r="AH306" i="20" s="1"/>
  <c r="DU112" i="35"/>
  <c r="DV112" i="35" s="1"/>
  <c r="T111" i="26" s="1"/>
  <c r="AF110" i="27" s="1"/>
  <c r="AF310" i="20" s="1"/>
  <c r="AH310" i="20" s="1"/>
  <c r="DU164" i="35"/>
  <c r="DV164" i="35" s="1"/>
  <c r="T163" i="26" s="1"/>
  <c r="AF162" i="27" s="1"/>
  <c r="AF362" i="20" s="1"/>
  <c r="AH362" i="20" s="1"/>
  <c r="DU52" i="35"/>
  <c r="DV52" i="35" s="1"/>
  <c r="T51" i="26" s="1"/>
  <c r="AF50" i="27" s="1"/>
  <c r="AF250" i="20" s="1"/>
  <c r="AH250" i="20" s="1"/>
  <c r="DU126" i="35"/>
  <c r="DV126" i="35" s="1"/>
  <c r="T125" i="26" s="1"/>
  <c r="AF124" i="27" s="1"/>
  <c r="AF324" i="20" s="1"/>
  <c r="AH324" i="20" s="1"/>
  <c r="DU137" i="35"/>
  <c r="DV137" i="35" s="1"/>
  <c r="T136" i="26" s="1"/>
  <c r="AF135" i="27" s="1"/>
  <c r="AF335" i="20" s="1"/>
  <c r="AH335" i="20" s="1"/>
  <c r="DU100" i="35"/>
  <c r="DV100" i="35" s="1"/>
  <c r="T99" i="26" s="1"/>
  <c r="AF98" i="27" s="1"/>
  <c r="AF298" i="20" s="1"/>
  <c r="AH298" i="20" s="1"/>
  <c r="DU88" i="35"/>
  <c r="DV88" i="35" s="1"/>
  <c r="T87" i="26" s="1"/>
  <c r="AF86" i="27" s="1"/>
  <c r="AF286" i="20" s="1"/>
  <c r="AH286" i="20" s="1"/>
  <c r="DU184" i="35"/>
  <c r="DV184" i="35" s="1"/>
  <c r="T183" i="26" s="1"/>
  <c r="AF182" i="27" s="1"/>
  <c r="AF382" i="20" s="1"/>
  <c r="AH382" i="20" s="1"/>
  <c r="DU179" i="35"/>
  <c r="DV179" i="35" s="1"/>
  <c r="T178" i="26" s="1"/>
  <c r="AF177" i="27" s="1"/>
  <c r="AF377" i="20" s="1"/>
  <c r="AH377" i="20" s="1"/>
  <c r="DU187" i="35"/>
  <c r="DV187" i="35" s="1"/>
  <c r="T186" i="26" s="1"/>
  <c r="AF185" i="27" s="1"/>
  <c r="AF385" i="20" s="1"/>
  <c r="AH385" i="20" s="1"/>
  <c r="DU93" i="35"/>
  <c r="DV93" i="35" s="1"/>
  <c r="T92" i="26" s="1"/>
  <c r="AF91" i="27" s="1"/>
  <c r="AF291" i="20" s="1"/>
  <c r="AH291" i="20" s="1"/>
  <c r="DU115" i="35"/>
  <c r="DV115" i="35" s="1"/>
  <c r="T114" i="26" s="1"/>
  <c r="AF113" i="27" s="1"/>
  <c r="AF313" i="20" s="1"/>
  <c r="AH313" i="20" s="1"/>
  <c r="DU119" i="35"/>
  <c r="DV119" i="35" s="1"/>
  <c r="T118" i="26" s="1"/>
  <c r="AF117" i="27" s="1"/>
  <c r="AF317" i="20" s="1"/>
  <c r="AH317" i="20" s="1"/>
  <c r="DU16" i="35"/>
  <c r="DV16" i="35" s="1"/>
  <c r="T15" i="26" s="1"/>
  <c r="AF14" i="27" s="1"/>
  <c r="AF214" i="20" s="1"/>
  <c r="AH214" i="20" s="1"/>
  <c r="DU200" i="35"/>
  <c r="DV200" i="35" s="1"/>
  <c r="T199" i="26" s="1"/>
  <c r="AF198" i="27" s="1"/>
  <c r="AF398" i="20" s="1"/>
  <c r="AH398" i="20" s="1"/>
  <c r="DU124" i="35"/>
  <c r="DV124" i="35" s="1"/>
  <c r="T123" i="26" s="1"/>
  <c r="AF122" i="27" s="1"/>
  <c r="AF322" i="20" s="1"/>
  <c r="AH322" i="20" s="1"/>
  <c r="DU31" i="35"/>
  <c r="DV31" i="35" s="1"/>
  <c r="T30" i="26" s="1"/>
  <c r="AF29" i="27" s="1"/>
  <c r="AF229" i="20" s="1"/>
  <c r="AH229" i="20" s="1"/>
  <c r="DU101" i="35"/>
  <c r="DV101" i="35" s="1"/>
  <c r="T100" i="26" s="1"/>
  <c r="AF99" i="27" s="1"/>
  <c r="AF299" i="20" s="1"/>
  <c r="AH299" i="20" s="1"/>
  <c r="DU32" i="35"/>
  <c r="DV32" i="35" s="1"/>
  <c r="T31" i="26" s="1"/>
  <c r="AF30" i="27" s="1"/>
  <c r="AF230" i="20" s="1"/>
  <c r="AH230" i="20" s="1"/>
  <c r="DU51" i="35"/>
  <c r="DV51" i="35" s="1"/>
  <c r="T50" i="26" s="1"/>
  <c r="AF49" i="27" s="1"/>
  <c r="AF249" i="20" s="1"/>
  <c r="AH249" i="20" s="1"/>
  <c r="DU29" i="35"/>
  <c r="DV29" i="35" s="1"/>
  <c r="T28" i="26" s="1"/>
  <c r="AF27" i="27" s="1"/>
  <c r="AF227" i="20" s="1"/>
  <c r="AH227" i="20" s="1"/>
  <c r="DU66" i="35"/>
  <c r="DV66" i="35" s="1"/>
  <c r="T65" i="26" s="1"/>
  <c r="AF64" i="27" s="1"/>
  <c r="AF264" i="20" s="1"/>
  <c r="AH264" i="20" s="1"/>
  <c r="DU195" i="35"/>
  <c r="DV195" i="35" s="1"/>
  <c r="T194" i="26" s="1"/>
  <c r="AF193" i="27" s="1"/>
  <c r="AF393" i="20" s="1"/>
  <c r="AH393" i="20" s="1"/>
  <c r="DU199" i="35"/>
  <c r="DV199" i="35" s="1"/>
  <c r="T198" i="26" s="1"/>
  <c r="AF197" i="27" s="1"/>
  <c r="AF397" i="20" s="1"/>
  <c r="AH397" i="20" s="1"/>
  <c r="DU28" i="35"/>
  <c r="DV28" i="35" s="1"/>
  <c r="T27" i="26" s="1"/>
  <c r="AF26" i="27" s="1"/>
  <c r="AF226" i="20" s="1"/>
  <c r="AH226" i="20" s="1"/>
  <c r="DU68" i="35"/>
  <c r="DV68" i="35" s="1"/>
  <c r="T67" i="26" s="1"/>
  <c r="AF66" i="27" s="1"/>
  <c r="AF266" i="20" s="1"/>
  <c r="AH266" i="20" s="1"/>
  <c r="DU177" i="35"/>
  <c r="DV177" i="35" s="1"/>
  <c r="T176" i="26" s="1"/>
  <c r="AF175" i="27" s="1"/>
  <c r="AF375" i="20" s="1"/>
  <c r="AH375" i="20" s="1"/>
  <c r="DU125" i="35"/>
  <c r="DV125" i="35" s="1"/>
  <c r="T124" i="26" s="1"/>
  <c r="AF123" i="27" s="1"/>
  <c r="AF323" i="20" s="1"/>
  <c r="AH323" i="20" s="1"/>
  <c r="DU127" i="35"/>
  <c r="DV127" i="35" s="1"/>
  <c r="T126" i="26" s="1"/>
  <c r="AF125" i="27" s="1"/>
  <c r="AF325" i="20" s="1"/>
  <c r="AH325" i="20" s="1"/>
  <c r="DU60" i="35"/>
  <c r="DV60" i="35" s="1"/>
  <c r="T59" i="26" s="1"/>
  <c r="AF58" i="27" s="1"/>
  <c r="AF258" i="20" s="1"/>
  <c r="AH258" i="20" s="1"/>
  <c r="DU143" i="35"/>
  <c r="DV143" i="35" s="1"/>
  <c r="T142" i="26" s="1"/>
  <c r="AF141" i="27" s="1"/>
  <c r="AF341" i="20" s="1"/>
  <c r="AH341" i="20" s="1"/>
  <c r="DU113" i="35"/>
  <c r="DV113" i="35" s="1"/>
  <c r="T112" i="26" s="1"/>
  <c r="AF111" i="27" s="1"/>
  <c r="AF311" i="20" s="1"/>
  <c r="AH311" i="20" s="1"/>
  <c r="DU5" i="35"/>
  <c r="DV5" i="35" s="1"/>
  <c r="T4" i="26" s="1"/>
  <c r="AF3" i="27" s="1"/>
  <c r="AF203" i="20" s="1"/>
  <c r="AH203" i="20" s="1"/>
  <c r="DU131" i="35"/>
  <c r="DV131" i="35" s="1"/>
  <c r="T130" i="26" s="1"/>
  <c r="AF129" i="27" s="1"/>
  <c r="AF329" i="20" s="1"/>
  <c r="AH329" i="20" s="1"/>
  <c r="DU120" i="35"/>
  <c r="DV120" i="35" s="1"/>
  <c r="T119" i="26" s="1"/>
  <c r="AF118" i="27" s="1"/>
  <c r="AF318" i="20" s="1"/>
  <c r="AH318" i="20" s="1"/>
  <c r="DU169" i="35"/>
  <c r="DV169" i="35" s="1"/>
  <c r="T168" i="26" s="1"/>
  <c r="AF167" i="27" s="1"/>
  <c r="AF367" i="20" s="1"/>
  <c r="AH367" i="20" s="1"/>
  <c r="DU146" i="35"/>
  <c r="DV146" i="35" s="1"/>
  <c r="T145" i="26" s="1"/>
  <c r="AF144" i="27" s="1"/>
  <c r="AF344" i="20" s="1"/>
  <c r="AH344" i="20" s="1"/>
  <c r="DU9" i="35"/>
  <c r="DV9" i="35" s="1"/>
  <c r="T8" i="26" s="1"/>
  <c r="AF7" i="27" s="1"/>
  <c r="AF207" i="20" s="1"/>
  <c r="AH207" i="20" s="1"/>
  <c r="DU196" i="35"/>
  <c r="DV196" i="35" s="1"/>
  <c r="T195" i="26" s="1"/>
  <c r="AF194" i="27" s="1"/>
  <c r="AF394" i="20" s="1"/>
  <c r="AH394" i="20" s="1"/>
  <c r="DU116" i="35"/>
  <c r="DV116" i="35" s="1"/>
  <c r="T115" i="26" s="1"/>
  <c r="AF114" i="27" s="1"/>
  <c r="AF314" i="20" s="1"/>
  <c r="AH314" i="20" s="1"/>
  <c r="DU110" i="35"/>
  <c r="DV110" i="35" s="1"/>
  <c r="T109" i="26" s="1"/>
  <c r="AF108" i="27" s="1"/>
  <c r="AF308" i="20" s="1"/>
  <c r="AH308" i="20" s="1"/>
  <c r="DU56" i="35"/>
  <c r="DV56" i="35" s="1"/>
  <c r="T55" i="26" s="1"/>
  <c r="AF54" i="27" s="1"/>
  <c r="AF254" i="20" s="1"/>
  <c r="AH254" i="20" s="1"/>
  <c r="DU96" i="35"/>
  <c r="DV96" i="35" s="1"/>
  <c r="T95" i="26" s="1"/>
  <c r="AF94" i="27" s="1"/>
  <c r="AF294" i="20" s="1"/>
  <c r="AH294" i="20" s="1"/>
  <c r="DU132" i="35"/>
  <c r="DV132" i="35" s="1"/>
  <c r="T131" i="26" s="1"/>
  <c r="AF130" i="27" s="1"/>
  <c r="AF330" i="20" s="1"/>
  <c r="AH330" i="20" s="1"/>
  <c r="DU134" i="35"/>
  <c r="DV134" i="35" s="1"/>
  <c r="T133" i="26" s="1"/>
  <c r="AF132" i="27" s="1"/>
  <c r="AF332" i="20" s="1"/>
  <c r="AH332" i="20" s="1"/>
  <c r="DO24" i="29"/>
  <c r="DP24" i="29"/>
  <c r="DT24" i="29" s="1"/>
  <c r="DP171" i="29"/>
  <c r="DT171" i="29" s="1"/>
  <c r="DO171" i="29"/>
  <c r="DO20" i="29"/>
  <c r="DP20" i="29"/>
  <c r="DT20" i="29" s="1"/>
  <c r="DP140" i="29"/>
  <c r="DT140" i="29" s="1"/>
  <c r="DO140" i="29"/>
  <c r="DP21" i="29"/>
  <c r="DT21" i="29" s="1"/>
  <c r="DO21" i="29"/>
  <c r="DP150" i="29"/>
  <c r="DT150" i="29" s="1"/>
  <c r="DO150" i="29"/>
  <c r="DO167" i="29"/>
  <c r="DP167" i="29"/>
  <c r="DT167" i="29" s="1"/>
  <c r="DP118" i="29"/>
  <c r="DT118" i="29" s="1"/>
  <c r="DO118" i="29"/>
  <c r="DP62" i="29"/>
  <c r="DT62" i="29" s="1"/>
  <c r="DO62" i="29"/>
  <c r="DP77" i="29"/>
  <c r="DT77" i="29" s="1"/>
  <c r="DO77" i="29"/>
  <c r="DO136" i="29"/>
  <c r="DP136" i="29"/>
  <c r="DT136" i="29" s="1"/>
  <c r="DP55" i="29"/>
  <c r="DT55" i="29" s="1"/>
  <c r="DO55" i="29"/>
  <c r="DP63" i="29"/>
  <c r="DT63" i="29" s="1"/>
  <c r="DO63" i="29"/>
  <c r="DP54" i="29"/>
  <c r="DT54" i="29" s="1"/>
  <c r="DO54" i="29"/>
  <c r="DO192" i="29"/>
  <c r="DP192" i="29"/>
  <c r="DT192" i="29" s="1"/>
  <c r="DO202" i="29"/>
  <c r="DP202" i="29"/>
  <c r="DT202" i="29" s="1"/>
  <c r="DP49" i="29"/>
  <c r="DT49" i="29" s="1"/>
  <c r="DO49" i="29"/>
  <c r="DO44" i="29"/>
  <c r="DP44" i="29"/>
  <c r="DT44" i="29" s="1"/>
  <c r="DO92" i="29"/>
  <c r="DP92" i="29"/>
  <c r="DT92" i="29" s="1"/>
  <c r="DO103" i="29"/>
  <c r="DP103" i="29"/>
  <c r="DT103" i="29" s="1"/>
  <c r="DO56" i="29"/>
  <c r="DP56" i="29"/>
  <c r="DT56" i="29" s="1"/>
  <c r="DP124" i="29"/>
  <c r="DT124" i="29" s="1"/>
  <c r="DO124" i="29"/>
  <c r="DO194" i="29"/>
  <c r="DP194" i="29"/>
  <c r="DT194" i="29" s="1"/>
  <c r="DP170" i="29"/>
  <c r="DT170" i="29" s="1"/>
  <c r="DO170" i="29"/>
  <c r="DP71" i="29"/>
  <c r="DT71" i="29" s="1"/>
  <c r="DO71" i="29"/>
  <c r="DO51" i="29"/>
  <c r="DP51" i="29"/>
  <c r="DT51" i="29" s="1"/>
  <c r="DO8" i="29"/>
  <c r="DP8" i="29"/>
  <c r="DT8" i="29" s="1"/>
  <c r="DP115" i="29"/>
  <c r="DT115" i="29" s="1"/>
  <c r="DO115" i="29"/>
  <c r="DP95" i="29"/>
  <c r="DT95" i="29" s="1"/>
  <c r="DO95" i="29"/>
  <c r="DP130" i="29"/>
  <c r="DT130" i="29" s="1"/>
  <c r="DO130" i="29"/>
  <c r="DP97" i="29"/>
  <c r="DT97" i="29" s="1"/>
  <c r="DO97" i="29"/>
  <c r="DP191" i="29"/>
  <c r="DT191" i="29" s="1"/>
  <c r="DO191" i="29"/>
  <c r="DO9" i="29"/>
  <c r="DP9" i="29"/>
  <c r="DT9" i="29" s="1"/>
  <c r="DP182" i="29"/>
  <c r="DT182" i="29" s="1"/>
  <c r="DO182" i="29"/>
  <c r="DP38" i="29"/>
  <c r="DT38" i="29" s="1"/>
  <c r="DO38" i="29"/>
  <c r="DO39" i="29"/>
  <c r="DP39" i="29"/>
  <c r="DT39" i="29" s="1"/>
  <c r="DO86" i="29"/>
  <c r="DP86" i="29"/>
  <c r="DT86" i="29" s="1"/>
  <c r="DO187" i="29"/>
  <c r="DP187" i="29"/>
  <c r="DT187" i="29" s="1"/>
  <c r="DO64" i="29"/>
  <c r="DP64" i="29"/>
  <c r="DT64" i="29" s="1"/>
  <c r="DO116" i="29"/>
  <c r="DP116" i="29"/>
  <c r="DT116" i="29" s="1"/>
  <c r="DP117" i="29"/>
  <c r="DT117" i="29" s="1"/>
  <c r="DO117" i="29"/>
  <c r="DO133" i="29"/>
  <c r="DP133" i="29"/>
  <c r="DT133" i="29" s="1"/>
  <c r="DP78" i="29"/>
  <c r="DT78" i="29" s="1"/>
  <c r="DO78" i="29"/>
  <c r="DO168" i="29"/>
  <c r="DP168" i="29"/>
  <c r="DT168" i="29" s="1"/>
  <c r="DO197" i="29"/>
  <c r="DP197" i="29"/>
  <c r="DT197" i="29" s="1"/>
  <c r="DP101" i="29"/>
  <c r="DT101" i="29" s="1"/>
  <c r="DO101" i="29"/>
  <c r="DP131" i="29"/>
  <c r="DT131" i="29" s="1"/>
  <c r="DO131" i="29"/>
  <c r="DP57" i="29"/>
  <c r="DT57" i="29" s="1"/>
  <c r="DO57" i="29"/>
  <c r="DO176" i="29"/>
  <c r="DP176" i="29"/>
  <c r="DT176" i="29" s="1"/>
  <c r="DP139" i="29"/>
  <c r="DT139" i="29" s="1"/>
  <c r="DO139" i="29"/>
  <c r="DP87" i="29"/>
  <c r="DT87" i="29" s="1"/>
  <c r="DO87" i="29"/>
  <c r="DP174" i="29"/>
  <c r="DT174" i="29" s="1"/>
  <c r="DO174" i="29"/>
  <c r="DP196" i="29"/>
  <c r="DT196" i="29" s="1"/>
  <c r="DO196" i="29"/>
  <c r="DP151" i="29"/>
  <c r="DT151" i="29" s="1"/>
  <c r="DO151" i="29"/>
  <c r="DO110" i="29"/>
  <c r="DP110" i="29"/>
  <c r="DT110" i="29" s="1"/>
  <c r="DP35" i="29"/>
  <c r="DT35" i="29" s="1"/>
  <c r="DO35" i="29"/>
  <c r="DP109" i="29"/>
  <c r="DT109" i="29" s="1"/>
  <c r="DO109" i="29"/>
  <c r="DP175" i="29"/>
  <c r="DT175" i="29" s="1"/>
  <c r="DO175" i="29"/>
  <c r="DP183" i="29"/>
  <c r="DT183" i="29" s="1"/>
  <c r="DO183" i="29"/>
  <c r="DP23" i="29"/>
  <c r="DT23" i="29" s="1"/>
  <c r="DO23" i="29"/>
  <c r="DO99" i="29"/>
  <c r="DP99" i="29"/>
  <c r="DT99" i="29" s="1"/>
  <c r="DO80" i="29"/>
  <c r="DP80" i="29"/>
  <c r="DT80" i="29" s="1"/>
  <c r="DO188" i="29"/>
  <c r="DP188" i="29"/>
  <c r="DT188" i="29" s="1"/>
  <c r="DO88" i="29"/>
  <c r="DP88" i="29"/>
  <c r="DT88" i="29" s="1"/>
  <c r="DO58" i="29"/>
  <c r="DP58" i="29"/>
  <c r="DT58" i="29" s="1"/>
  <c r="DO4" i="29"/>
  <c r="DP4" i="29"/>
  <c r="DT4" i="29" s="1"/>
  <c r="DP165" i="29"/>
  <c r="DT165" i="29" s="1"/>
  <c r="DO165" i="29"/>
  <c r="DO96" i="29"/>
  <c r="DP96" i="29"/>
  <c r="DT96" i="29" s="1"/>
  <c r="DP33" i="29"/>
  <c r="DT33" i="29" s="1"/>
  <c r="DO33" i="29"/>
  <c r="DO68" i="29"/>
  <c r="DP68" i="29"/>
  <c r="DT68" i="29" s="1"/>
  <c r="DP43" i="29"/>
  <c r="DT43" i="29" s="1"/>
  <c r="DO43" i="29"/>
  <c r="DO17" i="29"/>
  <c r="DP17" i="29"/>
  <c r="DT17" i="29" s="1"/>
  <c r="DP69" i="29"/>
  <c r="DT69" i="29" s="1"/>
  <c r="DO69" i="29"/>
  <c r="DP105" i="29"/>
  <c r="DT105" i="29" s="1"/>
  <c r="DO105" i="29"/>
  <c r="DP203" i="29"/>
  <c r="DT203" i="29" s="1"/>
  <c r="DO203" i="29"/>
  <c r="DO16" i="29"/>
  <c r="DP16" i="29"/>
  <c r="DT16" i="29" s="1"/>
  <c r="DP72" i="29"/>
  <c r="DT72" i="29" s="1"/>
  <c r="DO72" i="29"/>
  <c r="DP173" i="29"/>
  <c r="DT173" i="29" s="1"/>
  <c r="DO173" i="29"/>
  <c r="DP102" i="29"/>
  <c r="DT102" i="29" s="1"/>
  <c r="DO102" i="29"/>
  <c r="DP138" i="29"/>
  <c r="DT138" i="29" s="1"/>
  <c r="DO138" i="29"/>
  <c r="DO122" i="29"/>
  <c r="DP122" i="29"/>
  <c r="DT122" i="29" s="1"/>
  <c r="DO132" i="29"/>
  <c r="DP132" i="29"/>
  <c r="DT132" i="29" s="1"/>
  <c r="DO48" i="29"/>
  <c r="DP48" i="29"/>
  <c r="DT48" i="29" s="1"/>
  <c r="DP37" i="29"/>
  <c r="DT37" i="29" s="1"/>
  <c r="DO37" i="29"/>
  <c r="DP156" i="29"/>
  <c r="DT156" i="29" s="1"/>
  <c r="DO156" i="29"/>
  <c r="DO84" i="29"/>
  <c r="DP84" i="29"/>
  <c r="DT84" i="29" s="1"/>
  <c r="DP161" i="29"/>
  <c r="DT161" i="29" s="1"/>
  <c r="DO161" i="29"/>
  <c r="DP127" i="29"/>
  <c r="DT127" i="29" s="1"/>
  <c r="DO127" i="29"/>
  <c r="DP100" i="29"/>
  <c r="DT100" i="29" s="1"/>
  <c r="DO100" i="29"/>
  <c r="DP142" i="29"/>
  <c r="DT142" i="29" s="1"/>
  <c r="DO142" i="29"/>
  <c r="DP189" i="29"/>
  <c r="DT189" i="29" s="1"/>
  <c r="DO189" i="29"/>
  <c r="DP81" i="29"/>
  <c r="DT81" i="29" s="1"/>
  <c r="DO81" i="29"/>
  <c r="DP155" i="29"/>
  <c r="DT155" i="29" s="1"/>
  <c r="DO155" i="29"/>
  <c r="DP178" i="29"/>
  <c r="DT178" i="29" s="1"/>
  <c r="DO178" i="29"/>
  <c r="DO27" i="29"/>
  <c r="DP27" i="29"/>
  <c r="DT27" i="29" s="1"/>
  <c r="DP119" i="29"/>
  <c r="DT119" i="29" s="1"/>
  <c r="DO119" i="29"/>
  <c r="DO5" i="29"/>
  <c r="DP5" i="29"/>
  <c r="DT5" i="29" s="1"/>
  <c r="DP135" i="29"/>
  <c r="DT135" i="29" s="1"/>
  <c r="DO135" i="29"/>
  <c r="DP159" i="29"/>
  <c r="DT159" i="29" s="1"/>
  <c r="DO159" i="29"/>
  <c r="DO6" i="29"/>
  <c r="DP6" i="29"/>
  <c r="DT6" i="29" s="1"/>
  <c r="DO45" i="29"/>
  <c r="DP45" i="29"/>
  <c r="DT45" i="29" s="1"/>
  <c r="DP163" i="29"/>
  <c r="DT163" i="29" s="1"/>
  <c r="DO163" i="29"/>
  <c r="DP129" i="29"/>
  <c r="DT129" i="29" s="1"/>
  <c r="DO129" i="29"/>
  <c r="DP180" i="29"/>
  <c r="DT180" i="29" s="1"/>
  <c r="DO180" i="29"/>
  <c r="DP98" i="29"/>
  <c r="DT98" i="29" s="1"/>
  <c r="DO98" i="29"/>
  <c r="DP65" i="29"/>
  <c r="DT65" i="29" s="1"/>
  <c r="DO65" i="29"/>
  <c r="DO152" i="29"/>
  <c r="DP152" i="29"/>
  <c r="DT152" i="29" s="1"/>
  <c r="DO28" i="29"/>
  <c r="DP28" i="29"/>
  <c r="DT28" i="29" s="1"/>
  <c r="DO32" i="29"/>
  <c r="DP32" i="29"/>
  <c r="DT32" i="29" s="1"/>
  <c r="DP198" i="29"/>
  <c r="DT198" i="29" s="1"/>
  <c r="DO198" i="29"/>
  <c r="DO40" i="29"/>
  <c r="DP40" i="29"/>
  <c r="DT40" i="29" s="1"/>
  <c r="DP31" i="29"/>
  <c r="DT31" i="29" s="1"/>
  <c r="DO31" i="29"/>
  <c r="DP83" i="29"/>
  <c r="DT83" i="29" s="1"/>
  <c r="DO83" i="29"/>
  <c r="DP106" i="29"/>
  <c r="DT106" i="29" s="1"/>
  <c r="DO106" i="29"/>
  <c r="DP14" i="29"/>
  <c r="DT14" i="29" s="1"/>
  <c r="DO14" i="29"/>
  <c r="DO111" i="29"/>
  <c r="DP111" i="29"/>
  <c r="DT111" i="29" s="1"/>
  <c r="DP70" i="29"/>
  <c r="DT70" i="29" s="1"/>
  <c r="DO70" i="29"/>
  <c r="DO114" i="29"/>
  <c r="DP114" i="29"/>
  <c r="DT114" i="29" s="1"/>
  <c r="DP143" i="29"/>
  <c r="DT143" i="29" s="1"/>
  <c r="DO143" i="29"/>
  <c r="DO146" i="29"/>
  <c r="DP146" i="29"/>
  <c r="DT146" i="29" s="1"/>
  <c r="DO199" i="29"/>
  <c r="DP199" i="29"/>
  <c r="DT199" i="29" s="1"/>
  <c r="DP126" i="29"/>
  <c r="DT126" i="29" s="1"/>
  <c r="DO126" i="29"/>
  <c r="DP90" i="29"/>
  <c r="DT90" i="29" s="1"/>
  <c r="DO90" i="29"/>
  <c r="DP82" i="29"/>
  <c r="DT82" i="29" s="1"/>
  <c r="DO82" i="29"/>
  <c r="DO11" i="29"/>
  <c r="DP11" i="29"/>
  <c r="DT11" i="29" s="1"/>
  <c r="DO36" i="29"/>
  <c r="DP36" i="29"/>
  <c r="DT36" i="29" s="1"/>
  <c r="DO112" i="29"/>
  <c r="DP112" i="29"/>
  <c r="DT112" i="29" s="1"/>
  <c r="DP66" i="29"/>
  <c r="DT66" i="29" s="1"/>
  <c r="DO66" i="29"/>
  <c r="DP46" i="29"/>
  <c r="DT46" i="29" s="1"/>
  <c r="DO46" i="29"/>
  <c r="DO200" i="29"/>
  <c r="DP200" i="29"/>
  <c r="DT200" i="29" s="1"/>
  <c r="DO107" i="29"/>
  <c r="DP107" i="29"/>
  <c r="DT107" i="29" s="1"/>
  <c r="DP158" i="29"/>
  <c r="DT158" i="29" s="1"/>
  <c r="DO158" i="29"/>
  <c r="DO164" i="29"/>
  <c r="DP164" i="29"/>
  <c r="DT164" i="29" s="1"/>
  <c r="DP190" i="29"/>
  <c r="DT190" i="29" s="1"/>
  <c r="DO190" i="29"/>
  <c r="DO60" i="29"/>
  <c r="DP60" i="29"/>
  <c r="DT60" i="29" s="1"/>
  <c r="DO120" i="29"/>
  <c r="DP120" i="29"/>
  <c r="DT120" i="29" s="1"/>
  <c r="DP121" i="29"/>
  <c r="DT121" i="29" s="1"/>
  <c r="DO121" i="29"/>
  <c r="DO137" i="29"/>
  <c r="DP137" i="29"/>
  <c r="DT137" i="29" s="1"/>
  <c r="DP145" i="29"/>
  <c r="DT145" i="29" s="1"/>
  <c r="DO145" i="29"/>
  <c r="DO34" i="29"/>
  <c r="DP34" i="29"/>
  <c r="DT34" i="29" s="1"/>
  <c r="DO42" i="29"/>
  <c r="DP42" i="29"/>
  <c r="DT42" i="29" s="1"/>
  <c r="DP162" i="29"/>
  <c r="DT162" i="29" s="1"/>
  <c r="DO162" i="29"/>
  <c r="DP26" i="29"/>
  <c r="DT26" i="29" s="1"/>
  <c r="DO26" i="29"/>
  <c r="DP172" i="29"/>
  <c r="DT172" i="29" s="1"/>
  <c r="DO172" i="29"/>
  <c r="DO141" i="29"/>
  <c r="DP141" i="29"/>
  <c r="DT141" i="29" s="1"/>
  <c r="DP19" i="29"/>
  <c r="DT19" i="29" s="1"/>
  <c r="DO19" i="29"/>
  <c r="DP50" i="29"/>
  <c r="DT50" i="29" s="1"/>
  <c r="DO50" i="29"/>
  <c r="DO52" i="29"/>
  <c r="DP52" i="29"/>
  <c r="DT52" i="29" s="1"/>
  <c r="DP89" i="29"/>
  <c r="DT89" i="29" s="1"/>
  <c r="DO89" i="29"/>
  <c r="DP30" i="29"/>
  <c r="DT30" i="29" s="1"/>
  <c r="DO30" i="29"/>
  <c r="DP134" i="29"/>
  <c r="DT134" i="29" s="1"/>
  <c r="DO134" i="29"/>
  <c r="DP59" i="29"/>
  <c r="DT59" i="29" s="1"/>
  <c r="DO59" i="29"/>
  <c r="DP75" i="29"/>
  <c r="DT75" i="29" s="1"/>
  <c r="DO75" i="29"/>
  <c r="DP181" i="29"/>
  <c r="DT181" i="29" s="1"/>
  <c r="DO181" i="29"/>
  <c r="DP154" i="29"/>
  <c r="DT154" i="29" s="1"/>
  <c r="DO154" i="29"/>
  <c r="DP41" i="29"/>
  <c r="DT41" i="29" s="1"/>
  <c r="DO41" i="29"/>
  <c r="DO185" i="29"/>
  <c r="DP185" i="29"/>
  <c r="DT185" i="29" s="1"/>
  <c r="DO184" i="29"/>
  <c r="DP184" i="29"/>
  <c r="DT184" i="29" s="1"/>
  <c r="DO186" i="29"/>
  <c r="DP186" i="29"/>
  <c r="DT186" i="29" s="1"/>
  <c r="DO79" i="29"/>
  <c r="DP79" i="29"/>
  <c r="DT79" i="29" s="1"/>
  <c r="DP53" i="29"/>
  <c r="DT53" i="29" s="1"/>
  <c r="DO53" i="29"/>
  <c r="DP74" i="29"/>
  <c r="DT74" i="29" s="1"/>
  <c r="DO74" i="29"/>
  <c r="DP18" i="29"/>
  <c r="DT18" i="29" s="1"/>
  <c r="DO18" i="29"/>
  <c r="DP25" i="29"/>
  <c r="DT25" i="29" s="1"/>
  <c r="DO25" i="29"/>
  <c r="DP166" i="29"/>
  <c r="DT166" i="29" s="1"/>
  <c r="DO166" i="29"/>
  <c r="DP201" i="29"/>
  <c r="DT201" i="29" s="1"/>
  <c r="DO201" i="29"/>
  <c r="DP29" i="29"/>
  <c r="DT29" i="29" s="1"/>
  <c r="DO29" i="29"/>
  <c r="DO108" i="29"/>
  <c r="DP108" i="29"/>
  <c r="DT108" i="29" s="1"/>
  <c r="DO144" i="29"/>
  <c r="DP144" i="29"/>
  <c r="DT144" i="29" s="1"/>
  <c r="DO113" i="29"/>
  <c r="DP113" i="29"/>
  <c r="DT113" i="29" s="1"/>
  <c r="DP177" i="29"/>
  <c r="DT177" i="29" s="1"/>
  <c r="DO177" i="29"/>
  <c r="DP13" i="29"/>
  <c r="DT13" i="29" s="1"/>
  <c r="DO13" i="29"/>
  <c r="DP85" i="29"/>
  <c r="DT85" i="29" s="1"/>
  <c r="DO85" i="29"/>
  <c r="DO104" i="29"/>
  <c r="DP104" i="29"/>
  <c r="DT104" i="29" s="1"/>
  <c r="DP193" i="29"/>
  <c r="DT193" i="29" s="1"/>
  <c r="DO193" i="29"/>
  <c r="DO160" i="29"/>
  <c r="DP160" i="29"/>
  <c r="DT160" i="29" s="1"/>
  <c r="DO94" i="29"/>
  <c r="DP94" i="29"/>
  <c r="DT94" i="29" s="1"/>
  <c r="DO153" i="29"/>
  <c r="DP153" i="29"/>
  <c r="DT153" i="29" s="1"/>
  <c r="DP76" i="29"/>
  <c r="DT76" i="29" s="1"/>
  <c r="DO76" i="29"/>
  <c r="DP7" i="29"/>
  <c r="DT7" i="29" s="1"/>
  <c r="DO7" i="29"/>
  <c r="DP195" i="29"/>
  <c r="DT195" i="29" s="1"/>
  <c r="DO195" i="29"/>
  <c r="DP47" i="29"/>
  <c r="DT47" i="29" s="1"/>
  <c r="DO47" i="29"/>
  <c r="DO15" i="29"/>
  <c r="DP15" i="29"/>
  <c r="DT15" i="29" s="1"/>
  <c r="DP149" i="29"/>
  <c r="DT149" i="29" s="1"/>
  <c r="DO149" i="29"/>
  <c r="DP147" i="29"/>
  <c r="DT147" i="29" s="1"/>
  <c r="DO147" i="29"/>
  <c r="DP123" i="29"/>
  <c r="DT123" i="29" s="1"/>
  <c r="DO123" i="29"/>
  <c r="DP169" i="29"/>
  <c r="DT169" i="29" s="1"/>
  <c r="DO169" i="29"/>
  <c r="DP67" i="29"/>
  <c r="DT67" i="29" s="1"/>
  <c r="DO67" i="29"/>
  <c r="DP12" i="29"/>
  <c r="DT12" i="29" s="1"/>
  <c r="DO12" i="29"/>
  <c r="DO128" i="29"/>
  <c r="DP128" i="29"/>
  <c r="DT128" i="29" s="1"/>
  <c r="DP179" i="29"/>
  <c r="DT179" i="29" s="1"/>
  <c r="DO179" i="29"/>
  <c r="DO157" i="29"/>
  <c r="DP157" i="29"/>
  <c r="DT157" i="29" s="1"/>
  <c r="DP22" i="29"/>
  <c r="DT22" i="29" s="1"/>
  <c r="DO22" i="29"/>
  <c r="DP73" i="29"/>
  <c r="DT73" i="29" s="1"/>
  <c r="DO73" i="29"/>
  <c r="DP61" i="29"/>
  <c r="DT61" i="29" s="1"/>
  <c r="DO61" i="29"/>
  <c r="DP125" i="29"/>
  <c r="DT125" i="29" s="1"/>
  <c r="DO125" i="29"/>
  <c r="DP10" i="29"/>
  <c r="DT10" i="29" s="1"/>
  <c r="DO10" i="29"/>
  <c r="DP91" i="29"/>
  <c r="DT91" i="29" s="1"/>
  <c r="DO91" i="29"/>
  <c r="DO148" i="29"/>
  <c r="DP148" i="29"/>
  <c r="DT148" i="29" s="1"/>
  <c r="DP93" i="29"/>
  <c r="DT93" i="29" s="1"/>
  <c r="DO93" i="29"/>
  <c r="AD2" i="20"/>
  <c r="AF2" i="28" s="1"/>
  <c r="AD2" i="28"/>
  <c r="AH205" i="20" l="1"/>
  <c r="AH204" i="20"/>
  <c r="DU10" i="29"/>
  <c r="DV10" i="29" s="1"/>
  <c r="T9" i="19" s="1"/>
  <c r="AF8" i="20" s="1"/>
  <c r="AH8" i="20" s="1"/>
  <c r="DU61" i="29"/>
  <c r="DV61" i="29" s="1"/>
  <c r="T60" i="19" s="1"/>
  <c r="AF59" i="20" s="1"/>
  <c r="AH59" i="20" s="1"/>
  <c r="DU22" i="29"/>
  <c r="DV22" i="29" s="1"/>
  <c r="T21" i="19" s="1"/>
  <c r="AF20" i="20" s="1"/>
  <c r="AH20" i="20" s="1"/>
  <c r="DU179" i="29"/>
  <c r="DV179" i="29" s="1"/>
  <c r="T178" i="19" s="1"/>
  <c r="AF177" i="20" s="1"/>
  <c r="AH177" i="20" s="1"/>
  <c r="DU12" i="29"/>
  <c r="DV12" i="29" s="1"/>
  <c r="T11" i="19" s="1"/>
  <c r="AF10" i="20" s="1"/>
  <c r="AH10" i="20" s="1"/>
  <c r="DU169" i="29"/>
  <c r="DV169" i="29" s="1"/>
  <c r="T168" i="19" s="1"/>
  <c r="AF167" i="20" s="1"/>
  <c r="AH167" i="20" s="1"/>
  <c r="DU147" i="29"/>
  <c r="DV147" i="29" s="1"/>
  <c r="T146" i="19" s="1"/>
  <c r="AF145" i="20" s="1"/>
  <c r="AH145" i="20" s="1"/>
  <c r="DU195" i="29"/>
  <c r="DV195" i="29" s="1"/>
  <c r="T194" i="19" s="1"/>
  <c r="AF193" i="20" s="1"/>
  <c r="AH193" i="20" s="1"/>
  <c r="DU76" i="29"/>
  <c r="DV76" i="29" s="1"/>
  <c r="T75" i="19" s="1"/>
  <c r="AF74" i="20" s="1"/>
  <c r="AH74" i="20" s="1"/>
  <c r="DU193" i="29"/>
  <c r="DV193" i="29" s="1"/>
  <c r="T192" i="19" s="1"/>
  <c r="AF191" i="20" s="1"/>
  <c r="AH191" i="20" s="1"/>
  <c r="DU85" i="29"/>
  <c r="DV85" i="29" s="1"/>
  <c r="T84" i="19" s="1"/>
  <c r="AF83" i="20" s="1"/>
  <c r="AH83" i="20" s="1"/>
  <c r="DU177" i="29"/>
  <c r="DV177" i="29" s="1"/>
  <c r="T176" i="19" s="1"/>
  <c r="AF175" i="20" s="1"/>
  <c r="AH175" i="20" s="1"/>
  <c r="DU29" i="29"/>
  <c r="DV29" i="29" s="1"/>
  <c r="T28" i="19" s="1"/>
  <c r="AF27" i="20" s="1"/>
  <c r="AH27" i="20" s="1"/>
  <c r="DU166" i="29"/>
  <c r="DV166" i="29" s="1"/>
  <c r="T165" i="19" s="1"/>
  <c r="AF164" i="20" s="1"/>
  <c r="AH164" i="20" s="1"/>
  <c r="DU18" i="29"/>
  <c r="DV18" i="29" s="1"/>
  <c r="T17" i="19" s="1"/>
  <c r="AF16" i="20" s="1"/>
  <c r="AH16" i="20" s="1"/>
  <c r="DU53" i="29"/>
  <c r="DV53" i="29" s="1"/>
  <c r="T52" i="19" s="1"/>
  <c r="AF51" i="20" s="1"/>
  <c r="AH51" i="20" s="1"/>
  <c r="DU154" i="29"/>
  <c r="DV154" i="29" s="1"/>
  <c r="T153" i="19" s="1"/>
  <c r="AF152" i="20" s="1"/>
  <c r="AH152" i="20" s="1"/>
  <c r="DU75" i="29"/>
  <c r="DV75" i="29" s="1"/>
  <c r="T74" i="19" s="1"/>
  <c r="AF73" i="20" s="1"/>
  <c r="AH73" i="20" s="1"/>
  <c r="DU134" i="29"/>
  <c r="DV134" i="29" s="1"/>
  <c r="T133" i="19" s="1"/>
  <c r="AF132" i="20" s="1"/>
  <c r="AH132" i="20" s="1"/>
  <c r="DU89" i="29"/>
  <c r="DV89" i="29" s="1"/>
  <c r="T88" i="19" s="1"/>
  <c r="AF87" i="20" s="1"/>
  <c r="AH87" i="20" s="1"/>
  <c r="DU50" i="29"/>
  <c r="DV50" i="29" s="1"/>
  <c r="T49" i="19" s="1"/>
  <c r="AF48" i="20" s="1"/>
  <c r="AH48" i="20" s="1"/>
  <c r="DU26" i="29"/>
  <c r="DV26" i="29" s="1"/>
  <c r="T25" i="19" s="1"/>
  <c r="AF24" i="20" s="1"/>
  <c r="AH24" i="20" s="1"/>
  <c r="DU145" i="29"/>
  <c r="DV145" i="29" s="1"/>
  <c r="T144" i="19" s="1"/>
  <c r="AF143" i="20" s="1"/>
  <c r="AH143" i="20" s="1"/>
  <c r="DU121" i="29"/>
  <c r="DV121" i="29" s="1"/>
  <c r="T120" i="19" s="1"/>
  <c r="AF119" i="20" s="1"/>
  <c r="AH119" i="20" s="1"/>
  <c r="DU46" i="29"/>
  <c r="DV46" i="29" s="1"/>
  <c r="T45" i="19" s="1"/>
  <c r="AF44" i="20" s="1"/>
  <c r="AH44" i="20" s="1"/>
  <c r="DU90" i="29"/>
  <c r="DV90" i="29" s="1"/>
  <c r="T89" i="19" s="1"/>
  <c r="AF88" i="20" s="1"/>
  <c r="AH88" i="20" s="1"/>
  <c r="DU143" i="29"/>
  <c r="DV143" i="29" s="1"/>
  <c r="T142" i="19" s="1"/>
  <c r="AF141" i="20" s="1"/>
  <c r="AH141" i="20" s="1"/>
  <c r="DU70" i="29"/>
  <c r="DV70" i="29" s="1"/>
  <c r="T69" i="19" s="1"/>
  <c r="AF68" i="20" s="1"/>
  <c r="AH68" i="20" s="1"/>
  <c r="DU14" i="29"/>
  <c r="DV14" i="29" s="1"/>
  <c r="T13" i="19" s="1"/>
  <c r="AF12" i="20" s="1"/>
  <c r="AH12" i="20" s="1"/>
  <c r="DU83" i="29"/>
  <c r="DV83" i="29" s="1"/>
  <c r="T82" i="19" s="1"/>
  <c r="AF81" i="20" s="1"/>
  <c r="AH81" i="20" s="1"/>
  <c r="DU98" i="29"/>
  <c r="DV98" i="29" s="1"/>
  <c r="T97" i="19" s="1"/>
  <c r="AF96" i="20" s="1"/>
  <c r="AH96" i="20" s="1"/>
  <c r="DU129" i="29"/>
  <c r="DV129" i="29" s="1"/>
  <c r="T128" i="19" s="1"/>
  <c r="AF127" i="20" s="1"/>
  <c r="AH127" i="20" s="1"/>
  <c r="DU159" i="29"/>
  <c r="DV159" i="29" s="1"/>
  <c r="T158" i="19" s="1"/>
  <c r="AF157" i="20" s="1"/>
  <c r="AH157" i="20" s="1"/>
  <c r="DU155" i="29"/>
  <c r="DV155" i="29" s="1"/>
  <c r="T154" i="19" s="1"/>
  <c r="AF153" i="20" s="1"/>
  <c r="AH153" i="20" s="1"/>
  <c r="DU189" i="29"/>
  <c r="DV189" i="29" s="1"/>
  <c r="T188" i="19" s="1"/>
  <c r="AF187" i="20" s="1"/>
  <c r="AH187" i="20" s="1"/>
  <c r="DU100" i="29"/>
  <c r="DV100" i="29" s="1"/>
  <c r="T99" i="19" s="1"/>
  <c r="AF98" i="20" s="1"/>
  <c r="AH98" i="20" s="1"/>
  <c r="DU161" i="29"/>
  <c r="DV161" i="29" s="1"/>
  <c r="T160" i="19" s="1"/>
  <c r="AF159" i="20" s="1"/>
  <c r="AH159" i="20" s="1"/>
  <c r="DU156" i="29"/>
  <c r="DV156" i="29" s="1"/>
  <c r="T155" i="19" s="1"/>
  <c r="AF154" i="20" s="1"/>
  <c r="AH154" i="20" s="1"/>
  <c r="DU102" i="29"/>
  <c r="DV102" i="29" s="1"/>
  <c r="T101" i="19" s="1"/>
  <c r="AF100" i="20" s="1"/>
  <c r="AH100" i="20" s="1"/>
  <c r="DU72" i="29"/>
  <c r="DV72" i="29" s="1"/>
  <c r="T71" i="19" s="1"/>
  <c r="AF70" i="20" s="1"/>
  <c r="AH70" i="20" s="1"/>
  <c r="DU203" i="29"/>
  <c r="DV203" i="29" s="1"/>
  <c r="T202" i="19" s="1"/>
  <c r="AF201" i="20" s="1"/>
  <c r="AH201" i="20" s="1"/>
  <c r="DU69" i="29"/>
  <c r="DV69" i="29" s="1"/>
  <c r="T68" i="19" s="1"/>
  <c r="AF67" i="20" s="1"/>
  <c r="AH67" i="20" s="1"/>
  <c r="DU43" i="29"/>
  <c r="DV43" i="29" s="1"/>
  <c r="T42" i="19" s="1"/>
  <c r="AF41" i="20" s="1"/>
  <c r="AH41" i="20" s="1"/>
  <c r="DU33" i="29"/>
  <c r="DV33" i="29" s="1"/>
  <c r="T32" i="19" s="1"/>
  <c r="AF31" i="20" s="1"/>
  <c r="AH31" i="20" s="1"/>
  <c r="DU165" i="29"/>
  <c r="DV165" i="29" s="1"/>
  <c r="T164" i="19" s="1"/>
  <c r="AF163" i="20" s="1"/>
  <c r="AH163" i="20" s="1"/>
  <c r="DU183" i="29"/>
  <c r="DV183" i="29" s="1"/>
  <c r="T182" i="19" s="1"/>
  <c r="AF181" i="20" s="1"/>
  <c r="AH181" i="20" s="1"/>
  <c r="DU109" i="29"/>
  <c r="DV109" i="29" s="1"/>
  <c r="T108" i="19" s="1"/>
  <c r="AF107" i="20" s="1"/>
  <c r="AH107" i="20" s="1"/>
  <c r="DU196" i="29"/>
  <c r="DV196" i="29" s="1"/>
  <c r="T195" i="19" s="1"/>
  <c r="AF194" i="20" s="1"/>
  <c r="AH194" i="20" s="1"/>
  <c r="DU87" i="29"/>
  <c r="DV87" i="29" s="1"/>
  <c r="T86" i="19" s="1"/>
  <c r="AF85" i="20" s="1"/>
  <c r="AH85" i="20" s="1"/>
  <c r="DU131" i="29"/>
  <c r="DV131" i="29" s="1"/>
  <c r="T130" i="19" s="1"/>
  <c r="AF129" i="20" s="1"/>
  <c r="AH129" i="20" s="1"/>
  <c r="DU78" i="29"/>
  <c r="DV78" i="29" s="1"/>
  <c r="T77" i="19" s="1"/>
  <c r="AF76" i="20" s="1"/>
  <c r="AH76" i="20" s="1"/>
  <c r="DU117" i="29"/>
  <c r="DV117" i="29" s="1"/>
  <c r="T116" i="19" s="1"/>
  <c r="AF115" i="20" s="1"/>
  <c r="AH115" i="20" s="1"/>
  <c r="DU38" i="29"/>
  <c r="DV38" i="29" s="1"/>
  <c r="T37" i="19" s="1"/>
  <c r="AF36" i="20" s="1"/>
  <c r="AH36" i="20" s="1"/>
  <c r="DU97" i="29"/>
  <c r="DV97" i="29" s="1"/>
  <c r="T96" i="19" s="1"/>
  <c r="AF95" i="20" s="1"/>
  <c r="AH95" i="20" s="1"/>
  <c r="DU95" i="29"/>
  <c r="DV95" i="29" s="1"/>
  <c r="T94" i="19" s="1"/>
  <c r="AF93" i="20" s="1"/>
  <c r="AH93" i="20" s="1"/>
  <c r="DU71" i="29"/>
  <c r="DV71" i="29" s="1"/>
  <c r="T70" i="19" s="1"/>
  <c r="AF69" i="20" s="1"/>
  <c r="AH69" i="20" s="1"/>
  <c r="DU49" i="29"/>
  <c r="DV49" i="29" s="1"/>
  <c r="T48" i="19" s="1"/>
  <c r="AF47" i="20" s="1"/>
  <c r="AH47" i="20" s="1"/>
  <c r="DU93" i="29"/>
  <c r="DV93" i="29" s="1"/>
  <c r="T92" i="19" s="1"/>
  <c r="AF91" i="20" s="1"/>
  <c r="AH91" i="20" s="1"/>
  <c r="DU91" i="29"/>
  <c r="DV91" i="29" s="1"/>
  <c r="T90" i="19" s="1"/>
  <c r="AF89" i="20" s="1"/>
  <c r="AH89" i="20" s="1"/>
  <c r="DU125" i="29"/>
  <c r="DV125" i="29" s="1"/>
  <c r="T124" i="19" s="1"/>
  <c r="AF123" i="20" s="1"/>
  <c r="AH123" i="20" s="1"/>
  <c r="DU73" i="29"/>
  <c r="DV73" i="29" s="1"/>
  <c r="T72" i="19" s="1"/>
  <c r="AF71" i="20" s="1"/>
  <c r="AH71" i="20" s="1"/>
  <c r="DU67" i="29"/>
  <c r="DV67" i="29" s="1"/>
  <c r="T66" i="19" s="1"/>
  <c r="AF65" i="20" s="1"/>
  <c r="AH65" i="20" s="1"/>
  <c r="DU123" i="29"/>
  <c r="DV123" i="29" s="1"/>
  <c r="T122" i="19" s="1"/>
  <c r="AF121" i="20" s="1"/>
  <c r="AH121" i="20" s="1"/>
  <c r="DU149" i="29"/>
  <c r="DV149" i="29" s="1"/>
  <c r="T148" i="19" s="1"/>
  <c r="AF147" i="20" s="1"/>
  <c r="AH147" i="20" s="1"/>
  <c r="DU47" i="29"/>
  <c r="DV47" i="29" s="1"/>
  <c r="T46" i="19" s="1"/>
  <c r="AF45" i="20" s="1"/>
  <c r="AH45" i="20" s="1"/>
  <c r="DU7" i="29"/>
  <c r="DV7" i="29" s="1"/>
  <c r="T6" i="19" s="1"/>
  <c r="AF5" i="20" s="1"/>
  <c r="AH5" i="20" s="1"/>
  <c r="DU13" i="29"/>
  <c r="DV13" i="29" s="1"/>
  <c r="T12" i="19" s="1"/>
  <c r="AF11" i="20" s="1"/>
  <c r="AH11" i="20" s="1"/>
  <c r="DU201" i="29"/>
  <c r="DV201" i="29" s="1"/>
  <c r="T200" i="19" s="1"/>
  <c r="AF199" i="20" s="1"/>
  <c r="AH199" i="20" s="1"/>
  <c r="DU25" i="29"/>
  <c r="DV25" i="29" s="1"/>
  <c r="T24" i="19" s="1"/>
  <c r="AF23" i="20" s="1"/>
  <c r="AH23" i="20" s="1"/>
  <c r="DU74" i="29"/>
  <c r="DV74" i="29" s="1"/>
  <c r="T73" i="19" s="1"/>
  <c r="AF72" i="20" s="1"/>
  <c r="AH72" i="20" s="1"/>
  <c r="DU41" i="29"/>
  <c r="DV41" i="29" s="1"/>
  <c r="T40" i="19" s="1"/>
  <c r="AF39" i="20" s="1"/>
  <c r="AH39" i="20" s="1"/>
  <c r="DU181" i="29"/>
  <c r="DV181" i="29" s="1"/>
  <c r="T180" i="19" s="1"/>
  <c r="AF179" i="20" s="1"/>
  <c r="AH179" i="20" s="1"/>
  <c r="DU59" i="29"/>
  <c r="DV59" i="29" s="1"/>
  <c r="T58" i="19" s="1"/>
  <c r="AF57" i="20" s="1"/>
  <c r="AH57" i="20" s="1"/>
  <c r="DU30" i="29"/>
  <c r="DV30" i="29" s="1"/>
  <c r="T29" i="19" s="1"/>
  <c r="AF28" i="20" s="1"/>
  <c r="AH28" i="20" s="1"/>
  <c r="DU19" i="29"/>
  <c r="DV19" i="29" s="1"/>
  <c r="T18" i="19" s="1"/>
  <c r="AF17" i="20" s="1"/>
  <c r="AH17" i="20" s="1"/>
  <c r="DU172" i="29"/>
  <c r="DV172" i="29" s="1"/>
  <c r="T171" i="19" s="1"/>
  <c r="AF170" i="20" s="1"/>
  <c r="AH170" i="20" s="1"/>
  <c r="DU162" i="29"/>
  <c r="DV162" i="29" s="1"/>
  <c r="T161" i="19" s="1"/>
  <c r="AF160" i="20" s="1"/>
  <c r="AH160" i="20" s="1"/>
  <c r="DU190" i="29"/>
  <c r="DV190" i="29" s="1"/>
  <c r="T189" i="19" s="1"/>
  <c r="AF188" i="20" s="1"/>
  <c r="AH188" i="20" s="1"/>
  <c r="DU158" i="29"/>
  <c r="DV158" i="29" s="1"/>
  <c r="T157" i="19" s="1"/>
  <c r="AF156" i="20" s="1"/>
  <c r="AH156" i="20" s="1"/>
  <c r="DU66" i="29"/>
  <c r="DV66" i="29" s="1"/>
  <c r="T65" i="19" s="1"/>
  <c r="AF64" i="20" s="1"/>
  <c r="AH64" i="20" s="1"/>
  <c r="DU82" i="29"/>
  <c r="DV82" i="29" s="1"/>
  <c r="T81" i="19" s="1"/>
  <c r="AF80" i="20" s="1"/>
  <c r="AH80" i="20" s="1"/>
  <c r="DU126" i="29"/>
  <c r="DV126" i="29" s="1"/>
  <c r="T125" i="19" s="1"/>
  <c r="AF124" i="20" s="1"/>
  <c r="AH124" i="20" s="1"/>
  <c r="DU106" i="29"/>
  <c r="DV106" i="29" s="1"/>
  <c r="T105" i="19" s="1"/>
  <c r="AF104" i="20" s="1"/>
  <c r="AH104" i="20" s="1"/>
  <c r="DU31" i="29"/>
  <c r="DV31" i="29" s="1"/>
  <c r="T30" i="19" s="1"/>
  <c r="AF29" i="20" s="1"/>
  <c r="AH29" i="20" s="1"/>
  <c r="DU198" i="29"/>
  <c r="DV198" i="29" s="1"/>
  <c r="T197" i="19" s="1"/>
  <c r="AF196" i="20" s="1"/>
  <c r="AH196" i="20" s="1"/>
  <c r="DU65" i="29"/>
  <c r="DV65" i="29" s="1"/>
  <c r="T64" i="19" s="1"/>
  <c r="AF63" i="20" s="1"/>
  <c r="AH63" i="20" s="1"/>
  <c r="DU180" i="29"/>
  <c r="DV180" i="29" s="1"/>
  <c r="T179" i="19" s="1"/>
  <c r="AF178" i="20" s="1"/>
  <c r="AH178" i="20" s="1"/>
  <c r="DU163" i="29"/>
  <c r="DV163" i="29" s="1"/>
  <c r="T162" i="19" s="1"/>
  <c r="AF161" i="20" s="1"/>
  <c r="AH161" i="20" s="1"/>
  <c r="DU135" i="29"/>
  <c r="DV135" i="29" s="1"/>
  <c r="T134" i="19" s="1"/>
  <c r="AF133" i="20" s="1"/>
  <c r="AH133" i="20" s="1"/>
  <c r="DU119" i="29"/>
  <c r="DV119" i="29" s="1"/>
  <c r="T118" i="19" s="1"/>
  <c r="AF117" i="20" s="1"/>
  <c r="AH117" i="20" s="1"/>
  <c r="DU178" i="29"/>
  <c r="DV178" i="29" s="1"/>
  <c r="T177" i="19" s="1"/>
  <c r="AF176" i="20" s="1"/>
  <c r="AH176" i="20" s="1"/>
  <c r="DU81" i="29"/>
  <c r="DV81" i="29" s="1"/>
  <c r="T80" i="19" s="1"/>
  <c r="AF79" i="20" s="1"/>
  <c r="AH79" i="20" s="1"/>
  <c r="DU142" i="29"/>
  <c r="DV142" i="29" s="1"/>
  <c r="T141" i="19" s="1"/>
  <c r="AF140" i="20" s="1"/>
  <c r="AH140" i="20" s="1"/>
  <c r="DU127" i="29"/>
  <c r="DV127" i="29" s="1"/>
  <c r="T126" i="19" s="1"/>
  <c r="AF125" i="20" s="1"/>
  <c r="AH125" i="20" s="1"/>
  <c r="DU37" i="29"/>
  <c r="DV37" i="29" s="1"/>
  <c r="T36" i="19" s="1"/>
  <c r="AF35" i="20" s="1"/>
  <c r="AH35" i="20" s="1"/>
  <c r="DU138" i="29"/>
  <c r="DV138" i="29" s="1"/>
  <c r="T137" i="19" s="1"/>
  <c r="AF136" i="20" s="1"/>
  <c r="AH136" i="20" s="1"/>
  <c r="DU173" i="29"/>
  <c r="DV173" i="29" s="1"/>
  <c r="T172" i="19" s="1"/>
  <c r="AF171" i="20" s="1"/>
  <c r="AH171" i="20" s="1"/>
  <c r="DU105" i="29"/>
  <c r="DV105" i="29" s="1"/>
  <c r="T104" i="19" s="1"/>
  <c r="AF103" i="20" s="1"/>
  <c r="AH103" i="20" s="1"/>
  <c r="DU23" i="29"/>
  <c r="DV23" i="29" s="1"/>
  <c r="T22" i="19" s="1"/>
  <c r="AF21" i="20" s="1"/>
  <c r="AH21" i="20" s="1"/>
  <c r="DU175" i="29"/>
  <c r="DV175" i="29" s="1"/>
  <c r="T174" i="19" s="1"/>
  <c r="AF173" i="20" s="1"/>
  <c r="AH173" i="20" s="1"/>
  <c r="DU35" i="29"/>
  <c r="DV35" i="29" s="1"/>
  <c r="T34" i="19" s="1"/>
  <c r="AF33" i="20" s="1"/>
  <c r="AH33" i="20" s="1"/>
  <c r="DU151" i="29"/>
  <c r="DV151" i="29" s="1"/>
  <c r="T150" i="19" s="1"/>
  <c r="AF149" i="20" s="1"/>
  <c r="AH149" i="20" s="1"/>
  <c r="DU174" i="29"/>
  <c r="DV174" i="29" s="1"/>
  <c r="T173" i="19" s="1"/>
  <c r="AF172" i="20" s="1"/>
  <c r="AH172" i="20" s="1"/>
  <c r="DU139" i="29"/>
  <c r="DV139" i="29" s="1"/>
  <c r="T138" i="19" s="1"/>
  <c r="AF137" i="20" s="1"/>
  <c r="AH137" i="20" s="1"/>
  <c r="DU57" i="29"/>
  <c r="DV57" i="29" s="1"/>
  <c r="T56" i="19" s="1"/>
  <c r="AF55" i="20" s="1"/>
  <c r="AH55" i="20" s="1"/>
  <c r="DU101" i="29"/>
  <c r="DV101" i="29" s="1"/>
  <c r="T100" i="19" s="1"/>
  <c r="AF99" i="20" s="1"/>
  <c r="AH99" i="20" s="1"/>
  <c r="DU182" i="29"/>
  <c r="DV182" i="29" s="1"/>
  <c r="T181" i="19" s="1"/>
  <c r="AF180" i="20" s="1"/>
  <c r="AH180" i="20" s="1"/>
  <c r="DU191" i="29"/>
  <c r="DV191" i="29" s="1"/>
  <c r="T190" i="19" s="1"/>
  <c r="AF189" i="20" s="1"/>
  <c r="AH189" i="20" s="1"/>
  <c r="DU130" i="29"/>
  <c r="DV130" i="29" s="1"/>
  <c r="T129" i="19" s="1"/>
  <c r="AF128" i="20" s="1"/>
  <c r="AH128" i="20" s="1"/>
  <c r="DU115" i="29"/>
  <c r="DV115" i="29" s="1"/>
  <c r="T114" i="19" s="1"/>
  <c r="AF113" i="20" s="1"/>
  <c r="AH113" i="20" s="1"/>
  <c r="DU170" i="29"/>
  <c r="DV170" i="29" s="1"/>
  <c r="T169" i="19" s="1"/>
  <c r="AF168" i="20" s="1"/>
  <c r="AH168" i="20" s="1"/>
  <c r="DU124" i="29"/>
  <c r="DV124" i="29" s="1"/>
  <c r="T123" i="19" s="1"/>
  <c r="AF122" i="20" s="1"/>
  <c r="AH122" i="20" s="1"/>
  <c r="DU54" i="29"/>
  <c r="DV54" i="29" s="1"/>
  <c r="T53" i="19" s="1"/>
  <c r="AF52" i="20" s="1"/>
  <c r="AH52" i="20" s="1"/>
  <c r="DU55" i="29"/>
  <c r="DV55" i="29" s="1"/>
  <c r="T54" i="19" s="1"/>
  <c r="AF53" i="20" s="1"/>
  <c r="AH53" i="20" s="1"/>
  <c r="DU77" i="29"/>
  <c r="DV77" i="29" s="1"/>
  <c r="T76" i="19" s="1"/>
  <c r="AF75" i="20" s="1"/>
  <c r="AH75" i="20" s="1"/>
  <c r="DU118" i="29"/>
  <c r="DV118" i="29" s="1"/>
  <c r="T117" i="19" s="1"/>
  <c r="AF116" i="20" s="1"/>
  <c r="AH116" i="20" s="1"/>
  <c r="DU150" i="29"/>
  <c r="DV150" i="29" s="1"/>
  <c r="T149" i="19" s="1"/>
  <c r="AF148" i="20" s="1"/>
  <c r="AH148" i="20" s="1"/>
  <c r="DU140" i="29"/>
  <c r="DV140" i="29" s="1"/>
  <c r="T139" i="19" s="1"/>
  <c r="AF138" i="20" s="1"/>
  <c r="AH138" i="20" s="1"/>
  <c r="DU171" i="29"/>
  <c r="DV171" i="29" s="1"/>
  <c r="T170" i="19" s="1"/>
  <c r="AF169" i="20" s="1"/>
  <c r="AH169" i="20" s="1"/>
  <c r="DU63" i="29"/>
  <c r="DV63" i="29" s="1"/>
  <c r="T62" i="19" s="1"/>
  <c r="AF61" i="20" s="1"/>
  <c r="AH61" i="20" s="1"/>
  <c r="DU62" i="29"/>
  <c r="DV62" i="29" s="1"/>
  <c r="T61" i="19" s="1"/>
  <c r="AF60" i="20" s="1"/>
  <c r="AH60" i="20" s="1"/>
  <c r="DU21" i="29"/>
  <c r="DV21" i="29" s="1"/>
  <c r="T20" i="19" s="1"/>
  <c r="AF19" i="20" s="1"/>
  <c r="AH19" i="20" s="1"/>
  <c r="DU157" i="29"/>
  <c r="DV157" i="29" s="1"/>
  <c r="T156" i="19" s="1"/>
  <c r="AF155" i="20" s="1"/>
  <c r="AH155" i="20" s="1"/>
  <c r="DU128" i="29"/>
  <c r="DV128" i="29" s="1"/>
  <c r="T127" i="19" s="1"/>
  <c r="AF126" i="20" s="1"/>
  <c r="AH126" i="20" s="1"/>
  <c r="DU153" i="29"/>
  <c r="DV153" i="29" s="1"/>
  <c r="T152" i="19" s="1"/>
  <c r="AF151" i="20" s="1"/>
  <c r="AH151" i="20" s="1"/>
  <c r="DU160" i="29"/>
  <c r="DV160" i="29" s="1"/>
  <c r="T159" i="19" s="1"/>
  <c r="AF158" i="20" s="1"/>
  <c r="AH158" i="20" s="1"/>
  <c r="DU104" i="29"/>
  <c r="DV104" i="29" s="1"/>
  <c r="T103" i="19" s="1"/>
  <c r="AF102" i="20" s="1"/>
  <c r="AH102" i="20" s="1"/>
  <c r="DU113" i="29"/>
  <c r="DV113" i="29" s="1"/>
  <c r="T112" i="19" s="1"/>
  <c r="AF111" i="20" s="1"/>
  <c r="AH111" i="20" s="1"/>
  <c r="DU108" i="29"/>
  <c r="DV108" i="29" s="1"/>
  <c r="T107" i="19" s="1"/>
  <c r="AF106" i="20" s="1"/>
  <c r="AH106" i="20" s="1"/>
  <c r="DU79" i="29"/>
  <c r="DV79" i="29" s="1"/>
  <c r="T78" i="19" s="1"/>
  <c r="AF77" i="20" s="1"/>
  <c r="AH77" i="20" s="1"/>
  <c r="DU184" i="29"/>
  <c r="DV184" i="29" s="1"/>
  <c r="T183" i="19" s="1"/>
  <c r="AF182" i="20" s="1"/>
  <c r="AH182" i="20" s="1"/>
  <c r="DU52" i="29"/>
  <c r="DV52" i="29" s="1"/>
  <c r="T51" i="19" s="1"/>
  <c r="AF50" i="20" s="1"/>
  <c r="AH50" i="20" s="1"/>
  <c r="DU34" i="29"/>
  <c r="DV34" i="29" s="1"/>
  <c r="T33" i="19" s="1"/>
  <c r="AF32" i="20" s="1"/>
  <c r="AH32" i="20" s="1"/>
  <c r="DU137" i="29"/>
  <c r="DV137" i="29" s="1"/>
  <c r="T136" i="19" s="1"/>
  <c r="AF135" i="20" s="1"/>
  <c r="AH135" i="20" s="1"/>
  <c r="DU120" i="29"/>
  <c r="DV120" i="29" s="1"/>
  <c r="T119" i="19" s="1"/>
  <c r="AF118" i="20" s="1"/>
  <c r="AH118" i="20" s="1"/>
  <c r="DU200" i="29"/>
  <c r="DV200" i="29" s="1"/>
  <c r="T199" i="19" s="1"/>
  <c r="AF198" i="20" s="1"/>
  <c r="AH198" i="20" s="1"/>
  <c r="DU36" i="29"/>
  <c r="DV36" i="29" s="1"/>
  <c r="T35" i="19" s="1"/>
  <c r="AF34" i="20" s="1"/>
  <c r="AH34" i="20" s="1"/>
  <c r="DU146" i="29"/>
  <c r="DV146" i="29" s="1"/>
  <c r="T145" i="19" s="1"/>
  <c r="AF144" i="20" s="1"/>
  <c r="AH144" i="20" s="1"/>
  <c r="DU114" i="29"/>
  <c r="DV114" i="29" s="1"/>
  <c r="T113" i="19" s="1"/>
  <c r="AF112" i="20" s="1"/>
  <c r="AH112" i="20" s="1"/>
  <c r="DU111" i="29"/>
  <c r="DV111" i="29" s="1"/>
  <c r="T110" i="19" s="1"/>
  <c r="AF109" i="20" s="1"/>
  <c r="AH109" i="20" s="1"/>
  <c r="DU28" i="29"/>
  <c r="DV28" i="29" s="1"/>
  <c r="T27" i="19" s="1"/>
  <c r="AF26" i="20" s="1"/>
  <c r="AH26" i="20" s="1"/>
  <c r="DU6" i="29"/>
  <c r="DV6" i="29" s="1"/>
  <c r="T5" i="19" s="1"/>
  <c r="AF4" i="20" s="1"/>
  <c r="AH4" i="20" s="1"/>
  <c r="DU84" i="29"/>
  <c r="DV84" i="29" s="1"/>
  <c r="T83" i="19" s="1"/>
  <c r="AF82" i="20" s="1"/>
  <c r="AH82" i="20" s="1"/>
  <c r="DU132" i="29"/>
  <c r="DV132" i="29" s="1"/>
  <c r="T131" i="19" s="1"/>
  <c r="AF130" i="20" s="1"/>
  <c r="AH130" i="20" s="1"/>
  <c r="DU16" i="29"/>
  <c r="DV16" i="29" s="1"/>
  <c r="T15" i="19" s="1"/>
  <c r="AF14" i="20" s="1"/>
  <c r="AH14" i="20" s="1"/>
  <c r="DU17" i="29"/>
  <c r="DV17" i="29" s="1"/>
  <c r="T16" i="19" s="1"/>
  <c r="AF15" i="20" s="1"/>
  <c r="AH15" i="20" s="1"/>
  <c r="DU68" i="29"/>
  <c r="DV68" i="29" s="1"/>
  <c r="T67" i="19" s="1"/>
  <c r="AF66" i="20" s="1"/>
  <c r="AH66" i="20" s="1"/>
  <c r="DU96" i="29"/>
  <c r="DV96" i="29" s="1"/>
  <c r="T95" i="19" s="1"/>
  <c r="AF94" i="20" s="1"/>
  <c r="AH94" i="20" s="1"/>
  <c r="DU4" i="29"/>
  <c r="DV4" i="29" s="1"/>
  <c r="T3" i="19" s="1"/>
  <c r="AF2" i="20" s="1"/>
  <c r="DU88" i="29"/>
  <c r="DV88" i="29" s="1"/>
  <c r="T87" i="19" s="1"/>
  <c r="AF86" i="20" s="1"/>
  <c r="AH86" i="20" s="1"/>
  <c r="DU80" i="29"/>
  <c r="DV80" i="29" s="1"/>
  <c r="T79" i="19" s="1"/>
  <c r="AF78" i="20" s="1"/>
  <c r="AH78" i="20" s="1"/>
  <c r="DU168" i="29"/>
  <c r="DV168" i="29" s="1"/>
  <c r="T167" i="19" s="1"/>
  <c r="AF166" i="20" s="1"/>
  <c r="AH166" i="20" s="1"/>
  <c r="DU133" i="29"/>
  <c r="DV133" i="29" s="1"/>
  <c r="T132" i="19" s="1"/>
  <c r="AF131" i="20" s="1"/>
  <c r="AH131" i="20" s="1"/>
  <c r="DU116" i="29"/>
  <c r="DV116" i="29" s="1"/>
  <c r="T115" i="19" s="1"/>
  <c r="AF114" i="20" s="1"/>
  <c r="AH114" i="20" s="1"/>
  <c r="DU187" i="29"/>
  <c r="DV187" i="29" s="1"/>
  <c r="T186" i="19" s="1"/>
  <c r="AF185" i="20" s="1"/>
  <c r="AH185" i="20" s="1"/>
  <c r="DU39" i="29"/>
  <c r="DV39" i="29" s="1"/>
  <c r="T38" i="19" s="1"/>
  <c r="AF37" i="20" s="1"/>
  <c r="AH37" i="20" s="1"/>
  <c r="DU51" i="29"/>
  <c r="DV51" i="29" s="1"/>
  <c r="T50" i="19" s="1"/>
  <c r="AF49" i="20" s="1"/>
  <c r="AH49" i="20" s="1"/>
  <c r="DU103" i="29"/>
  <c r="DV103" i="29" s="1"/>
  <c r="T102" i="19" s="1"/>
  <c r="AF101" i="20" s="1"/>
  <c r="AH101" i="20" s="1"/>
  <c r="DU44" i="29"/>
  <c r="DV44" i="29" s="1"/>
  <c r="T43" i="19" s="1"/>
  <c r="AF42" i="20" s="1"/>
  <c r="AH42" i="20" s="1"/>
  <c r="DU202" i="29"/>
  <c r="DV202" i="29" s="1"/>
  <c r="T201" i="19" s="1"/>
  <c r="AF200" i="20" s="1"/>
  <c r="AH200" i="20" s="1"/>
  <c r="DU148" i="29"/>
  <c r="DV148" i="29" s="1"/>
  <c r="T147" i="19" s="1"/>
  <c r="AF146" i="20" s="1"/>
  <c r="AH146" i="20" s="1"/>
  <c r="DU15" i="29"/>
  <c r="DV15" i="29" s="1"/>
  <c r="T14" i="19" s="1"/>
  <c r="AF13" i="20" s="1"/>
  <c r="AH13" i="20" s="1"/>
  <c r="DU94" i="29"/>
  <c r="DV94" i="29" s="1"/>
  <c r="T93" i="19" s="1"/>
  <c r="AF92" i="20" s="1"/>
  <c r="AH92" i="20" s="1"/>
  <c r="DU144" i="29"/>
  <c r="DV144" i="29" s="1"/>
  <c r="T143" i="19" s="1"/>
  <c r="AF142" i="20" s="1"/>
  <c r="AH142" i="20" s="1"/>
  <c r="DU186" i="29"/>
  <c r="DV186" i="29" s="1"/>
  <c r="T185" i="19" s="1"/>
  <c r="AF184" i="20" s="1"/>
  <c r="AH184" i="20" s="1"/>
  <c r="DU185" i="29"/>
  <c r="DV185" i="29" s="1"/>
  <c r="T184" i="19" s="1"/>
  <c r="AF183" i="20" s="1"/>
  <c r="AH183" i="20" s="1"/>
  <c r="DU141" i="29"/>
  <c r="DV141" i="29" s="1"/>
  <c r="T140" i="19" s="1"/>
  <c r="AF139" i="20" s="1"/>
  <c r="AH139" i="20" s="1"/>
  <c r="DU42" i="29"/>
  <c r="DV42" i="29" s="1"/>
  <c r="T41" i="19" s="1"/>
  <c r="AF40" i="20" s="1"/>
  <c r="AH40" i="20" s="1"/>
  <c r="DU60" i="29"/>
  <c r="DV60" i="29" s="1"/>
  <c r="T59" i="19" s="1"/>
  <c r="AF58" i="20" s="1"/>
  <c r="AH58" i="20" s="1"/>
  <c r="DU164" i="29"/>
  <c r="DV164" i="29" s="1"/>
  <c r="T163" i="19" s="1"/>
  <c r="AF162" i="20" s="1"/>
  <c r="AH162" i="20" s="1"/>
  <c r="DU107" i="29"/>
  <c r="DV107" i="29" s="1"/>
  <c r="T106" i="19" s="1"/>
  <c r="AF105" i="20" s="1"/>
  <c r="AH105" i="20" s="1"/>
  <c r="DU112" i="29"/>
  <c r="DV112" i="29" s="1"/>
  <c r="T111" i="19" s="1"/>
  <c r="AF110" i="20" s="1"/>
  <c r="AH110" i="20" s="1"/>
  <c r="DU11" i="29"/>
  <c r="DV11" i="29" s="1"/>
  <c r="T10" i="19" s="1"/>
  <c r="AF9" i="20" s="1"/>
  <c r="AH9" i="20" s="1"/>
  <c r="DU199" i="29"/>
  <c r="DV199" i="29" s="1"/>
  <c r="T198" i="19" s="1"/>
  <c r="AF197" i="20" s="1"/>
  <c r="AH197" i="20" s="1"/>
  <c r="DU40" i="29"/>
  <c r="DV40" i="29" s="1"/>
  <c r="T39" i="19" s="1"/>
  <c r="AF38" i="20" s="1"/>
  <c r="AH38" i="20" s="1"/>
  <c r="DU32" i="29"/>
  <c r="DV32" i="29" s="1"/>
  <c r="T31" i="19" s="1"/>
  <c r="AF30" i="20" s="1"/>
  <c r="AH30" i="20" s="1"/>
  <c r="DU152" i="29"/>
  <c r="DV152" i="29" s="1"/>
  <c r="T151" i="19" s="1"/>
  <c r="AF150" i="20" s="1"/>
  <c r="AH150" i="20" s="1"/>
  <c r="DU45" i="29"/>
  <c r="DV45" i="29" s="1"/>
  <c r="T44" i="19" s="1"/>
  <c r="AF43" i="20" s="1"/>
  <c r="AH43" i="20" s="1"/>
  <c r="DU5" i="29"/>
  <c r="DV5" i="29" s="1"/>
  <c r="T4" i="19" s="1"/>
  <c r="AF3" i="20" s="1"/>
  <c r="AH3" i="20" s="1"/>
  <c r="AJ3" i="28" s="1"/>
  <c r="DU27" i="29"/>
  <c r="DV27" i="29" s="1"/>
  <c r="T26" i="19" s="1"/>
  <c r="AF25" i="20" s="1"/>
  <c r="AH25" i="20" s="1"/>
  <c r="DU48" i="29"/>
  <c r="DV48" i="29" s="1"/>
  <c r="T47" i="19" s="1"/>
  <c r="AF46" i="20" s="1"/>
  <c r="AH46" i="20" s="1"/>
  <c r="DU122" i="29"/>
  <c r="DV122" i="29" s="1"/>
  <c r="T121" i="19" s="1"/>
  <c r="AF120" i="20" s="1"/>
  <c r="AH120" i="20" s="1"/>
  <c r="DU58" i="29"/>
  <c r="DV58" i="29" s="1"/>
  <c r="T57" i="19" s="1"/>
  <c r="AF56" i="20" s="1"/>
  <c r="AH56" i="20" s="1"/>
  <c r="DU188" i="29"/>
  <c r="DV188" i="29" s="1"/>
  <c r="T187" i="19" s="1"/>
  <c r="AF186" i="20" s="1"/>
  <c r="AH186" i="20" s="1"/>
  <c r="DU99" i="29"/>
  <c r="DV99" i="29" s="1"/>
  <c r="T98" i="19" s="1"/>
  <c r="AF97" i="20" s="1"/>
  <c r="AH97" i="20" s="1"/>
  <c r="DU110" i="29"/>
  <c r="DV110" i="29" s="1"/>
  <c r="T109" i="19" s="1"/>
  <c r="AF108" i="20" s="1"/>
  <c r="AH108" i="20" s="1"/>
  <c r="DU176" i="29"/>
  <c r="DV176" i="29" s="1"/>
  <c r="T175" i="19" s="1"/>
  <c r="AF174" i="20" s="1"/>
  <c r="AH174" i="20" s="1"/>
  <c r="DU197" i="29"/>
  <c r="DV197" i="29" s="1"/>
  <c r="T196" i="19" s="1"/>
  <c r="AF195" i="20" s="1"/>
  <c r="AH195" i="20" s="1"/>
  <c r="DU64" i="29"/>
  <c r="DV64" i="29" s="1"/>
  <c r="T63" i="19" s="1"/>
  <c r="AF62" i="20" s="1"/>
  <c r="AH62" i="20" s="1"/>
  <c r="DU86" i="29"/>
  <c r="DV86" i="29" s="1"/>
  <c r="T85" i="19" s="1"/>
  <c r="AF84" i="20" s="1"/>
  <c r="AH84" i="20" s="1"/>
  <c r="DU9" i="29"/>
  <c r="DV9" i="29" s="1"/>
  <c r="T8" i="19" s="1"/>
  <c r="AF7" i="20" s="1"/>
  <c r="AH7" i="20" s="1"/>
  <c r="DU8" i="29"/>
  <c r="DV8" i="29" s="1"/>
  <c r="T7" i="19" s="1"/>
  <c r="AF6" i="20" s="1"/>
  <c r="AH6" i="20" s="1"/>
  <c r="DU194" i="29"/>
  <c r="DV194" i="29" s="1"/>
  <c r="T193" i="19" s="1"/>
  <c r="AF192" i="20" s="1"/>
  <c r="AH192" i="20" s="1"/>
  <c r="DU56" i="29"/>
  <c r="DV56" i="29" s="1"/>
  <c r="T55" i="19" s="1"/>
  <c r="AF54" i="20" s="1"/>
  <c r="AH54" i="20" s="1"/>
  <c r="DU92" i="29"/>
  <c r="DV92" i="29" s="1"/>
  <c r="T91" i="19" s="1"/>
  <c r="AF90" i="20" s="1"/>
  <c r="AH90" i="20" s="1"/>
  <c r="DU192" i="29"/>
  <c r="DV192" i="29" s="1"/>
  <c r="T191" i="19" s="1"/>
  <c r="AF190" i="20" s="1"/>
  <c r="AH190" i="20" s="1"/>
  <c r="DU136" i="29"/>
  <c r="DV136" i="29" s="1"/>
  <c r="T135" i="19" s="1"/>
  <c r="AF134" i="20" s="1"/>
  <c r="AH134" i="20" s="1"/>
  <c r="DU167" i="29"/>
  <c r="DV167" i="29" s="1"/>
  <c r="T166" i="19" s="1"/>
  <c r="AF165" i="20" s="1"/>
  <c r="AH165" i="20" s="1"/>
  <c r="DU20" i="29"/>
  <c r="DV20" i="29" s="1"/>
  <c r="T19" i="19" s="1"/>
  <c r="AF18" i="20" s="1"/>
  <c r="AH18" i="20" s="1"/>
  <c r="DU24" i="29"/>
  <c r="DV24" i="29" s="1"/>
  <c r="T23" i="19" s="1"/>
  <c r="AF22" i="20" s="1"/>
  <c r="AH22" i="20" s="1"/>
  <c r="AH5" i="28" l="1"/>
  <c r="AH4" i="28"/>
  <c r="AJ4" i="28"/>
  <c r="AH3" i="28"/>
  <c r="AJ5" i="28"/>
  <c r="AH2" i="20"/>
  <c r="AJ2" i="28" s="1"/>
  <c r="AH2" i="2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小澤 淳</author>
  </authors>
  <commentList>
    <comment ref="D4" authorId="0" shapeId="0" xr:uid="{00000000-0006-0000-0000-000001000000}">
      <text>
        <r>
          <rPr>
            <b/>
            <sz val="10"/>
            <color indexed="81"/>
            <rFont val="Osaka"/>
            <family val="3"/>
            <charset val="128"/>
          </rPr>
          <t>学校長氏名を記入する。
（姓と名の間は１文字分あける）</t>
        </r>
      </text>
    </comment>
    <comment ref="D5" authorId="0" shapeId="0" xr:uid="{00000000-0006-0000-0000-000002000000}">
      <text>
        <r>
          <rPr>
            <b/>
            <sz val="10"/>
            <color indexed="81"/>
            <rFont val="Osaka"/>
            <family val="3"/>
            <charset val="128"/>
          </rPr>
          <t>男子監督氏名を記入する。
（姓と名の間は１文字分あける）</t>
        </r>
      </text>
    </comment>
    <comment ref="D6" authorId="0" shapeId="0" xr:uid="{00000000-0006-0000-0000-000003000000}">
      <text>
        <r>
          <rPr>
            <b/>
            <sz val="10"/>
            <color indexed="81"/>
            <rFont val="Osaka"/>
            <family val="3"/>
            <charset val="128"/>
          </rPr>
          <t>女子監督氏名を記入する。
（姓と名の間は１文字分あける）</t>
        </r>
      </text>
    </comment>
    <comment ref="B9" authorId="0" shapeId="0" xr:uid="{00000000-0006-0000-0000-000004000000}">
      <text>
        <r>
          <rPr>
            <b/>
            <sz val="10"/>
            <color indexed="81"/>
            <rFont val="Osaka"/>
            <family val="3"/>
            <charset val="128"/>
          </rPr>
          <t xml:space="preserve">上で選んだ大会に出場する生徒にチェックを入れてください。
</t>
        </r>
      </text>
    </comment>
    <comment ref="C9" authorId="0" shapeId="0" xr:uid="{00000000-0006-0000-0000-000005000000}">
      <text>
        <r>
          <rPr>
            <b/>
            <sz val="10"/>
            <color indexed="81"/>
            <rFont val="Osaka"/>
            <family val="3"/>
            <charset val="128"/>
          </rPr>
          <t>陸協のナンバーカードを入力してください。</t>
        </r>
      </text>
    </comment>
    <comment ref="D9" authorId="0" shapeId="0" xr:uid="{00000000-0006-0000-0000-000006000000}">
      <text>
        <r>
          <rPr>
            <b/>
            <sz val="10"/>
            <color indexed="81"/>
            <rFont val="Osaka"/>
            <family val="3"/>
            <charset val="128"/>
          </rPr>
          <t>中体連のナンバーカードを入力してください。</t>
        </r>
      </text>
    </comment>
    <comment ref="E9" authorId="0" shapeId="0" xr:uid="{00000000-0006-0000-0000-000007000000}">
      <text>
        <r>
          <rPr>
            <b/>
            <sz val="10"/>
            <color indexed="81"/>
            <rFont val="Osaka"/>
            <family val="3"/>
            <charset val="128"/>
          </rPr>
          <t>生徒氏名を入力してください。</t>
        </r>
        <r>
          <rPr>
            <b/>
            <sz val="10"/>
            <color indexed="10"/>
            <rFont val="Osaka"/>
            <family val="3"/>
            <charset val="128"/>
          </rPr>
          <t>※姓と名の間は一字空けてください。</t>
        </r>
      </text>
    </comment>
    <comment ref="F9" authorId="0" shapeId="0" xr:uid="{00000000-0006-0000-0000-000008000000}">
      <text>
        <r>
          <rPr>
            <b/>
            <sz val="10"/>
            <color indexed="81"/>
            <rFont val="Osaka"/>
            <family val="3"/>
            <charset val="128"/>
          </rPr>
          <t xml:space="preserve">フリガナを入力してください。
</t>
        </r>
        <r>
          <rPr>
            <b/>
            <sz val="10"/>
            <color indexed="10"/>
            <rFont val="Osaka"/>
            <family val="3"/>
            <charset val="128"/>
          </rPr>
          <t>※カタカナは全角でも半角でもかまいません。</t>
        </r>
      </text>
    </comment>
    <comment ref="G9" authorId="0" shapeId="0" xr:uid="{00000000-0006-0000-0000-000009000000}">
      <text>
        <r>
          <rPr>
            <b/>
            <sz val="10"/>
            <color indexed="81"/>
            <rFont val="Osaka"/>
            <family val="3"/>
            <charset val="128"/>
          </rPr>
          <t xml:space="preserve">性別を選択してください。
</t>
        </r>
        <r>
          <rPr>
            <b/>
            <sz val="10"/>
            <color indexed="10"/>
            <rFont val="Osaka"/>
            <family val="3"/>
            <charset val="128"/>
          </rPr>
          <t>※選択して入力せず、直接「男」「女」と入力し、コピーしてもかまいません。</t>
        </r>
      </text>
    </comment>
    <comment ref="H9" authorId="0" shapeId="0" xr:uid="{00000000-0006-0000-0000-00000A000000}">
      <text>
        <r>
          <rPr>
            <b/>
            <sz val="10"/>
            <color indexed="81"/>
            <rFont val="Osaka"/>
            <family val="3"/>
            <charset val="128"/>
          </rPr>
          <t xml:space="preserve">学年を選択してください。
</t>
        </r>
        <r>
          <rPr>
            <b/>
            <sz val="10"/>
            <color indexed="10"/>
            <rFont val="Osaka"/>
            <family val="3"/>
            <charset val="128"/>
          </rPr>
          <t>※選択して入力せず、直接入力し、コピーしてもかまいません。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小澤 淳</author>
  </authors>
  <commentList>
    <comment ref="D4" authorId="0" shapeId="0" xr:uid="{00000000-0006-0000-0200-000001000000}">
      <text>
        <r>
          <rPr>
            <b/>
            <sz val="10"/>
            <color indexed="81"/>
            <rFont val="Osaka"/>
            <family val="3"/>
            <charset val="128"/>
          </rPr>
          <t>顧問名を記入する。
（姓と名の間は１文字分あける）</t>
        </r>
      </text>
    </comment>
    <comment ref="D5" authorId="0" shapeId="0" xr:uid="{00000000-0006-0000-0200-000002000000}">
      <text>
        <r>
          <rPr>
            <b/>
            <sz val="10"/>
            <color indexed="81"/>
            <rFont val="Osaka"/>
            <family val="3"/>
            <charset val="128"/>
          </rPr>
          <t>顧問携帯番号を記入</t>
        </r>
      </text>
    </comment>
    <comment ref="D6" authorId="0" shapeId="0" xr:uid="{00000000-0006-0000-0200-000003000000}">
      <text>
        <r>
          <rPr>
            <b/>
            <sz val="10"/>
            <color indexed="81"/>
            <rFont val="Osaka"/>
            <family val="3"/>
            <charset val="128"/>
          </rPr>
          <t>女子監督氏名を記入する。
（姓と名の間は１文字分あける）</t>
        </r>
      </text>
    </comment>
    <comment ref="B10" authorId="0" shapeId="0" xr:uid="{00000000-0006-0000-0200-000004000000}">
      <text>
        <r>
          <rPr>
            <b/>
            <sz val="10"/>
            <color indexed="81"/>
            <rFont val="Osaka"/>
            <family val="3"/>
            <charset val="128"/>
          </rPr>
          <t xml:space="preserve">上で選んだ大会に出場する生徒にチェックを入れてください。
</t>
        </r>
      </text>
    </comment>
    <comment ref="C10" authorId="0" shapeId="0" xr:uid="{00000000-0006-0000-0200-000005000000}">
      <text>
        <r>
          <rPr>
            <b/>
            <sz val="10"/>
            <color indexed="81"/>
            <rFont val="Osaka"/>
            <family val="3"/>
            <charset val="128"/>
          </rPr>
          <t>陸協のナンバーカードを入力してください。</t>
        </r>
      </text>
    </comment>
    <comment ref="D10" authorId="0" shapeId="0" xr:uid="{00000000-0006-0000-0200-000006000000}">
      <text>
        <r>
          <rPr>
            <b/>
            <sz val="10"/>
            <color indexed="81"/>
            <rFont val="Osaka"/>
            <family val="3"/>
            <charset val="128"/>
          </rPr>
          <t>中体連のナンバーカードを入力してください。</t>
        </r>
      </text>
    </comment>
    <comment ref="H10" authorId="0" shapeId="0" xr:uid="{00000000-0006-0000-0200-000007000000}">
      <text>
        <r>
          <rPr>
            <b/>
            <sz val="10"/>
            <color indexed="81"/>
            <rFont val="Osaka"/>
            <family val="3"/>
            <charset val="128"/>
          </rPr>
          <t xml:space="preserve">フリガナを入力してください。
</t>
        </r>
        <r>
          <rPr>
            <b/>
            <sz val="10"/>
            <color indexed="10"/>
            <rFont val="Osaka"/>
            <family val="3"/>
            <charset val="128"/>
          </rPr>
          <t>※ひらがなとカタカナどちらでもかまいません。
　また、全角と半角どちらでもかまいません。</t>
        </r>
      </text>
    </comment>
    <comment ref="I10" authorId="0" shapeId="0" xr:uid="{00000000-0006-0000-0200-000008000000}">
      <text>
        <r>
          <rPr>
            <b/>
            <sz val="10"/>
            <color indexed="81"/>
            <rFont val="Osaka"/>
            <family val="3"/>
            <charset val="128"/>
          </rPr>
          <t xml:space="preserve">性別を選択してください。
</t>
        </r>
        <r>
          <rPr>
            <b/>
            <sz val="10"/>
            <color indexed="10"/>
            <rFont val="Osaka"/>
            <family val="3"/>
            <charset val="128"/>
          </rPr>
          <t>※選択して入力せず、直接「男」「女」と入力し、コピーしてもかまいません。</t>
        </r>
      </text>
    </comment>
    <comment ref="J10" authorId="0" shapeId="0" xr:uid="{00000000-0006-0000-0200-000009000000}">
      <text>
        <r>
          <rPr>
            <b/>
            <sz val="10"/>
            <color indexed="81"/>
            <rFont val="Osaka"/>
            <family val="3"/>
            <charset val="128"/>
          </rPr>
          <t xml:space="preserve">学年を選択してください。
</t>
        </r>
        <r>
          <rPr>
            <b/>
            <sz val="10"/>
            <color indexed="10"/>
            <rFont val="Osaka"/>
            <family val="3"/>
            <charset val="128"/>
          </rPr>
          <t>※選択して入力せず、直接入力し、コピーしてもかまいません。</t>
        </r>
      </text>
    </comment>
    <comment ref="H212" authorId="0" shapeId="0" xr:uid="{00000000-0006-0000-0200-00000A000000}">
      <text>
        <r>
          <rPr>
            <b/>
            <sz val="10"/>
            <color indexed="81"/>
            <rFont val="Osaka"/>
            <family val="3"/>
            <charset val="128"/>
          </rPr>
          <t xml:space="preserve">フリガナを入力してください。
</t>
        </r>
        <r>
          <rPr>
            <b/>
            <sz val="10"/>
            <color indexed="10"/>
            <rFont val="Osaka"/>
            <family val="3"/>
            <charset val="128"/>
          </rPr>
          <t>※カタカナは全角でも半角でもかまいません。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小澤 淳</author>
  </authors>
  <commentList>
    <comment ref="I3" authorId="0" shapeId="0" xr:uid="{00000000-0006-0000-0400-000001000000}">
      <text>
        <r>
          <rPr>
            <b/>
            <sz val="10"/>
            <color indexed="81"/>
            <rFont val="Osaka"/>
            <family val="3"/>
            <charset val="128"/>
          </rPr>
          <t>シーズン最高記録を入力してください。
リレー競技の場合は、記録を記入する必要はありません。リレー入力画面で記録を入力してください。</t>
        </r>
      </text>
    </comment>
    <comment ref="AG3" authorId="0" shapeId="0" xr:uid="{00000000-0006-0000-0400-000002000000}">
      <text>
        <r>
          <rPr>
            <b/>
            <sz val="10"/>
            <color indexed="81"/>
            <rFont val="Osaka"/>
            <family val="3"/>
            <charset val="128"/>
          </rPr>
          <t>シーズン最高記録を入力してください。
リレー競技の場合は、記録を記入する必要はありません。リレー入力画面で記録を入力してください。</t>
        </r>
      </text>
    </comment>
    <comment ref="BE3" authorId="0" shapeId="0" xr:uid="{00000000-0006-0000-0400-000003000000}">
      <text>
        <r>
          <rPr>
            <b/>
            <sz val="10"/>
            <color indexed="81"/>
            <rFont val="Osaka"/>
            <family val="3"/>
            <charset val="128"/>
          </rPr>
          <t>シーズン最高記録を入力してください。
リレー競技の場合は、記録を記入する必要はありません。リレー入力画面で記録を入力してください。</t>
        </r>
      </text>
    </comment>
    <comment ref="CC3" authorId="0" shapeId="0" xr:uid="{00000000-0006-0000-0400-000004000000}">
      <text>
        <r>
          <rPr>
            <b/>
            <sz val="10"/>
            <color indexed="81"/>
            <rFont val="Osaka"/>
            <family val="3"/>
            <charset val="128"/>
          </rPr>
          <t>シーズン最高記録を入力してください。
リレー競技の場合は、記録を記入する必要はありません。リレー入力画面で記録を入力してください。</t>
        </r>
      </text>
    </comment>
    <comment ref="DA3" authorId="0" shapeId="0" xr:uid="{00000000-0006-0000-0400-000005000000}">
      <text>
        <r>
          <rPr>
            <b/>
            <sz val="10"/>
            <color indexed="81"/>
            <rFont val="Osaka"/>
            <family val="3"/>
            <charset val="128"/>
          </rPr>
          <t>シーズン最高記録を入力してください。
リレー競技の場合は、記録を記入する必要はありません。リレー入力画面で記録を入力してください。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小澤 淳</author>
  </authors>
  <commentList>
    <comment ref="I3" authorId="0" shapeId="0" xr:uid="{00000000-0006-0000-0A00-000001000000}">
      <text>
        <r>
          <rPr>
            <b/>
            <sz val="10"/>
            <color indexed="81"/>
            <rFont val="Osaka"/>
            <family val="3"/>
            <charset val="128"/>
          </rPr>
          <t>シーズン最高記録を入力してください。
リレー競技の場合は、記録を記入する必要はありません。リレー入力画面で記録を入力してください。</t>
        </r>
      </text>
    </comment>
    <comment ref="AG3" authorId="0" shapeId="0" xr:uid="{00000000-0006-0000-0A00-000002000000}">
      <text>
        <r>
          <rPr>
            <b/>
            <sz val="10"/>
            <color indexed="81"/>
            <rFont val="Osaka"/>
            <family val="3"/>
            <charset val="128"/>
          </rPr>
          <t>シーズン最高記録を入力してください。
リレー競技の場合は、記録を記入する必要はありません。リレー入力画面で記録を入力してください。</t>
        </r>
      </text>
    </comment>
    <comment ref="BE3" authorId="0" shapeId="0" xr:uid="{00000000-0006-0000-0A00-000003000000}">
      <text>
        <r>
          <rPr>
            <b/>
            <sz val="10"/>
            <color indexed="81"/>
            <rFont val="Osaka"/>
            <family val="3"/>
            <charset val="128"/>
          </rPr>
          <t>シーズン最高記録を入力してください。
リレー競技の場合は、記録を記入する必要はありません。リレー入力画面で記録を入力してください。</t>
        </r>
      </text>
    </comment>
    <comment ref="CC3" authorId="0" shapeId="0" xr:uid="{00000000-0006-0000-0A00-000004000000}">
      <text>
        <r>
          <rPr>
            <b/>
            <sz val="10"/>
            <color indexed="81"/>
            <rFont val="Osaka"/>
            <family val="3"/>
            <charset val="128"/>
          </rPr>
          <t>シーズン最高記録を入力してください。
リレー競技の場合は、記録を記入する必要はありません。リレー入力画面で記録を入力してください。</t>
        </r>
      </text>
    </comment>
    <comment ref="DA3" authorId="0" shapeId="0" xr:uid="{00000000-0006-0000-0A00-000005000000}">
      <text>
        <r>
          <rPr>
            <b/>
            <sz val="10"/>
            <color indexed="81"/>
            <rFont val="Osaka"/>
            <family val="3"/>
            <charset val="128"/>
          </rPr>
          <t>シーズン最高記録を入力してください。
リレー競技の場合は、記録を記入する必要はありません。リレー入力画面で記録を入力してください。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小澤 淳</author>
  </authors>
  <commentList>
    <comment ref="F2" authorId="0" shapeId="0" xr:uid="{00000000-0006-0000-1200-000001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M2" authorId="0" shapeId="0" xr:uid="{00000000-0006-0000-1200-000002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R2" authorId="0" shapeId="0" xr:uid="{00000000-0006-0000-1200-000003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W2" authorId="0" shapeId="0" xr:uid="{00000000-0006-0000-1200-000004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小澤 淳</author>
  </authors>
  <commentList>
    <comment ref="C5" authorId="0" shapeId="0" xr:uid="{00000000-0006-0000-1C00-000001000000}">
      <text>
        <r>
          <rPr>
            <b/>
            <sz val="10"/>
            <color indexed="81"/>
            <rFont val="Osaka"/>
            <family val="3"/>
            <charset val="128"/>
          </rPr>
          <t xml:space="preserve">該当大会における使用ナンバーカードが、中体連の場合は”１”　陸上競技協会の場合は”２”を入力する。
</t>
        </r>
      </text>
    </comment>
    <comment ref="K5" authorId="0" shapeId="0" xr:uid="{00000000-0006-0000-1C00-000002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P5" authorId="0" shapeId="0" xr:uid="{00000000-0006-0000-1C00-000003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S5" authorId="0" shapeId="0" xr:uid="{00000000-0006-0000-1C00-000004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V5" authorId="0" shapeId="0" xr:uid="{00000000-0006-0000-1C00-000005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AC5" authorId="0" shapeId="0" xr:uid="{00000000-0006-0000-1C00-000006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AH5" authorId="0" shapeId="0" xr:uid="{00000000-0006-0000-1C00-000007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AK5" authorId="0" shapeId="0" xr:uid="{00000000-0006-0000-1C00-000008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AN5" authorId="0" shapeId="0" xr:uid="{00000000-0006-0000-1C00-000009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AU5" authorId="0" shapeId="0" xr:uid="{00000000-0006-0000-1C00-00000A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AZ5" authorId="0" shapeId="0" xr:uid="{00000000-0006-0000-1C00-00000B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BC5" authorId="0" shapeId="0" xr:uid="{00000000-0006-0000-1C00-00000C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BF5" authorId="0" shapeId="0" xr:uid="{00000000-0006-0000-1C00-00000D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BM5" authorId="0" shapeId="0" xr:uid="{00000000-0006-0000-1C00-00000E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BR5" authorId="0" shapeId="0" xr:uid="{00000000-0006-0000-1C00-00000F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BU5" authorId="0" shapeId="0" xr:uid="{00000000-0006-0000-1C00-000010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BX5" authorId="0" shapeId="0" xr:uid="{00000000-0006-0000-1C00-000011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CE5" authorId="0" shapeId="0" xr:uid="{00000000-0006-0000-1C00-000012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CJ5" authorId="0" shapeId="0" xr:uid="{00000000-0006-0000-1C00-000013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CM5" authorId="0" shapeId="0" xr:uid="{00000000-0006-0000-1C00-000014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CP5" authorId="0" shapeId="0" xr:uid="{00000000-0006-0000-1C00-000015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CW5" authorId="0" shapeId="0" xr:uid="{00000000-0006-0000-1C00-000016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DB5" authorId="0" shapeId="0" xr:uid="{00000000-0006-0000-1C00-000017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DE5" authorId="0" shapeId="0" xr:uid="{00000000-0006-0000-1C00-000018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DH5" authorId="0" shapeId="0" xr:uid="{00000000-0006-0000-1C00-000019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DO5" authorId="0" shapeId="0" xr:uid="{00000000-0006-0000-1C00-00001A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DT5" authorId="0" shapeId="0" xr:uid="{00000000-0006-0000-1C00-00001B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DW5" authorId="0" shapeId="0" xr:uid="{00000000-0006-0000-1C00-00001C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DZ5" authorId="0" shapeId="0" xr:uid="{00000000-0006-0000-1C00-00001D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EG5" authorId="0" shapeId="0" xr:uid="{00000000-0006-0000-1C00-00001E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EL5" authorId="0" shapeId="0" xr:uid="{00000000-0006-0000-1C00-00001F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EO5" authorId="0" shapeId="0" xr:uid="{00000000-0006-0000-1C00-000020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ER5" authorId="0" shapeId="0" xr:uid="{00000000-0006-0000-1C00-000021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EY5" authorId="0" shapeId="0" xr:uid="{00000000-0006-0000-1C00-000022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FD5" authorId="0" shapeId="0" xr:uid="{00000000-0006-0000-1C00-000023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FG5" authorId="0" shapeId="0" xr:uid="{00000000-0006-0000-1C00-000024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FJ5" authorId="0" shapeId="0" xr:uid="{00000000-0006-0000-1C00-000025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FQ5" authorId="0" shapeId="0" xr:uid="{00000000-0006-0000-1C00-000026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FV5" authorId="0" shapeId="0" xr:uid="{00000000-0006-0000-1C00-000027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FY5" authorId="0" shapeId="0" xr:uid="{00000000-0006-0000-1C00-000028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GB5" authorId="0" shapeId="0" xr:uid="{00000000-0006-0000-1C00-000029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</commentList>
</comments>
</file>

<file path=xl/sharedStrings.xml><?xml version="1.0" encoding="utf-8"?>
<sst xmlns="http://schemas.openxmlformats.org/spreadsheetml/2006/main" count="1695" uniqueCount="640">
  <si>
    <t>学校名選択</t>
    <rPh sb="0" eb="3">
      <t>ガッコウメイ</t>
    </rPh>
    <rPh sb="3" eb="5">
      <t>センタク</t>
    </rPh>
    <phoneticPr fontId="6"/>
  </si>
  <si>
    <t>Ｎｏ</t>
    <phoneticPr fontId="10"/>
  </si>
  <si>
    <t>ナンバー</t>
    <phoneticPr fontId="10"/>
  </si>
  <si>
    <t>氏　名</t>
    <rPh sb="0" eb="3">
      <t>シメイ</t>
    </rPh>
    <phoneticPr fontId="10"/>
  </si>
  <si>
    <t>学校名</t>
    <rPh sb="0" eb="3">
      <t>ガッコウメイ</t>
    </rPh>
    <phoneticPr fontId="6"/>
  </si>
  <si>
    <t>正式学校名</t>
    <rPh sb="0" eb="5">
      <t>セイシキガッコウメイ</t>
    </rPh>
    <phoneticPr fontId="6"/>
  </si>
  <si>
    <t>支部</t>
    <rPh sb="0" eb="2">
      <t>シブ</t>
    </rPh>
    <phoneticPr fontId="6"/>
  </si>
  <si>
    <t>陸上競技　選手基本情報入力表</t>
    <rPh sb="0" eb="2">
      <t>リクジョウ</t>
    </rPh>
    <rPh sb="2" eb="4">
      <t>キョウギ</t>
    </rPh>
    <rPh sb="5" eb="7">
      <t>センシュ</t>
    </rPh>
    <rPh sb="7" eb="9">
      <t>キホン</t>
    </rPh>
    <rPh sb="9" eb="11">
      <t>ジョウホウ</t>
    </rPh>
    <rPh sb="11" eb="13">
      <t>ニュウリョク</t>
    </rPh>
    <rPh sb="13" eb="14">
      <t>ヒョウ</t>
    </rPh>
    <phoneticPr fontId="6"/>
  </si>
  <si>
    <t>番号</t>
    <rPh sb="0" eb="2">
      <t>バンゴウ</t>
    </rPh>
    <phoneticPr fontId="6"/>
  </si>
  <si>
    <t>校長名</t>
    <rPh sb="0" eb="2">
      <t>コウチョウ</t>
    </rPh>
    <rPh sb="2" eb="3">
      <t>メイ</t>
    </rPh>
    <phoneticPr fontId="6"/>
  </si>
  <si>
    <t>生徒氏名</t>
    <rPh sb="0" eb="2">
      <t>セイト</t>
    </rPh>
    <rPh sb="2" eb="4">
      <t>シメイ</t>
    </rPh>
    <phoneticPr fontId="6"/>
  </si>
  <si>
    <t>学年</t>
    <rPh sb="0" eb="2">
      <t>ガクネン</t>
    </rPh>
    <phoneticPr fontId="6"/>
  </si>
  <si>
    <t>フリガナ</t>
    <phoneticPr fontId="6"/>
  </si>
  <si>
    <t>ﾅﾝﾊﾞｰｶｰﾄﾞ</t>
    <phoneticPr fontId="6"/>
  </si>
  <si>
    <t>ﾅﾝﾊﾞｰｶｰﾄﾞ
(福島陸協)</t>
    <rPh sb="11" eb="13">
      <t>フクシマ</t>
    </rPh>
    <rPh sb="13" eb="14">
      <t>リク</t>
    </rPh>
    <rPh sb="14" eb="15">
      <t>キョウ</t>
    </rPh>
    <phoneticPr fontId="6"/>
  </si>
  <si>
    <t>ﾅﾝﾊﾞｰｶｰﾄﾞ
(中体連)</t>
    <rPh sb="11" eb="14">
      <t>チュウタイレン</t>
    </rPh>
    <phoneticPr fontId="6"/>
  </si>
  <si>
    <t>男子監督名</t>
    <rPh sb="0" eb="2">
      <t>ダンシ</t>
    </rPh>
    <rPh sb="2" eb="4">
      <t>カントク</t>
    </rPh>
    <rPh sb="4" eb="5">
      <t>メイ</t>
    </rPh>
    <phoneticPr fontId="6"/>
  </si>
  <si>
    <t>女子監督名</t>
    <rPh sb="0" eb="2">
      <t>ジョシ</t>
    </rPh>
    <rPh sb="2" eb="4">
      <t>カントク</t>
    </rPh>
    <rPh sb="4" eb="5">
      <t>メイ</t>
    </rPh>
    <phoneticPr fontId="6"/>
  </si>
  <si>
    <t>ナンバー</t>
  </si>
  <si>
    <t>氏　名</t>
    <rPh sb="0" eb="3">
      <t>シメイ</t>
    </rPh>
    <phoneticPr fontId="18"/>
  </si>
  <si>
    <t>学　　　年</t>
    <rPh sb="0" eb="1">
      <t>ガク</t>
    </rPh>
    <rPh sb="4" eb="5">
      <t>トシ</t>
    </rPh>
    <phoneticPr fontId="18"/>
  </si>
  <si>
    <t>競技者NO</t>
  </si>
  <si>
    <t>所属コード1</t>
  </si>
  <si>
    <t>所属コード2</t>
  </si>
  <si>
    <t>ナンバー2</t>
  </si>
  <si>
    <t>競技者名</t>
  </si>
  <si>
    <t>競技者名カナ</t>
  </si>
  <si>
    <t>競技者名略称</t>
  </si>
  <si>
    <t>性別</t>
  </si>
  <si>
    <t>学年</t>
  </si>
  <si>
    <t>生年</t>
  </si>
  <si>
    <t>月日</t>
  </si>
  <si>
    <t>個人所属地名</t>
  </si>
  <si>
    <t>陸連コード</t>
  </si>
  <si>
    <t>参加競技-競技コード1</t>
  </si>
  <si>
    <t>参加競技-自己記録1</t>
  </si>
  <si>
    <t>参加競技-オープン参加FLG1</t>
  </si>
  <si>
    <t>参加競技-記録FLG1</t>
  </si>
  <si>
    <t>参加競技-競技コード2</t>
  </si>
  <si>
    <t>参加競技-自己記録2</t>
  </si>
  <si>
    <t>参加競技-オープン参加FLG2</t>
  </si>
  <si>
    <t>参加競技-記録FLG2</t>
  </si>
  <si>
    <t>参加競技-競技コード3</t>
  </si>
  <si>
    <t>参加競技-自己記録3</t>
  </si>
  <si>
    <t>参加競技-オープン参加FLG3</t>
  </si>
  <si>
    <t>参加競技-記録FLG3</t>
  </si>
  <si>
    <t>参加競技-競技コード4</t>
  </si>
  <si>
    <t>参加競技-自己記録4</t>
  </si>
  <si>
    <t>参加競技-オープン参加FLG4</t>
  </si>
  <si>
    <t>参加競技-記録FLG4</t>
  </si>
  <si>
    <t>参加競技-競技コード5</t>
  </si>
  <si>
    <t>参加競技-自己記録5</t>
  </si>
  <si>
    <t>参加競技-オープン参加FLG5</t>
  </si>
  <si>
    <t>参加競技-記録FLG5</t>
  </si>
  <si>
    <t>所属コード</t>
  </si>
  <si>
    <t>所属名</t>
  </si>
  <si>
    <t>所属名カナ</t>
  </si>
  <si>
    <t>所属名略称</t>
  </si>
  <si>
    <t>所属名正式名称</t>
  </si>
  <si>
    <t>性別</t>
    <rPh sb="0" eb="2">
      <t>セイベツ</t>
    </rPh>
    <phoneticPr fontId="6"/>
  </si>
  <si>
    <t>男</t>
    <rPh sb="0" eb="1">
      <t>オトコ</t>
    </rPh>
    <phoneticPr fontId="6"/>
  </si>
  <si>
    <t>女</t>
    <rPh sb="0" eb="1">
      <t>オンナ</t>
    </rPh>
    <phoneticPr fontId="6"/>
  </si>
  <si>
    <t xml:space="preserve">
大会種別選択
登録選手一覧</t>
    <rPh sb="1" eb="3">
      <t>タイカイ</t>
    </rPh>
    <rPh sb="3" eb="5">
      <t>シュベツ</t>
    </rPh>
    <rPh sb="5" eb="7">
      <t>センタク</t>
    </rPh>
    <rPh sb="9" eb="15">
      <t>トウロクセンシュイチラン</t>
    </rPh>
    <phoneticPr fontId="6"/>
  </si>
  <si>
    <t>出欠</t>
    <rPh sb="0" eb="2">
      <t>シュッケツ</t>
    </rPh>
    <phoneticPr fontId="6"/>
  </si>
  <si>
    <t>ナンバーカード</t>
    <phoneticPr fontId="6"/>
  </si>
  <si>
    <t>男子</t>
    <rPh sb="0" eb="2">
      <t>ダンシ</t>
    </rPh>
    <phoneticPr fontId="6"/>
  </si>
  <si>
    <t>女子</t>
    <rPh sb="0" eb="2">
      <t>ジョシ</t>
    </rPh>
    <phoneticPr fontId="6"/>
  </si>
  <si>
    <t>カナ</t>
    <phoneticPr fontId="6"/>
  </si>
  <si>
    <t>男子ナンバー</t>
    <rPh sb="0" eb="2">
      <t>ダンシ</t>
    </rPh>
    <phoneticPr fontId="6"/>
  </si>
  <si>
    <t>女子ナンバー</t>
    <rPh sb="0" eb="2">
      <t>ジョシ</t>
    </rPh>
    <phoneticPr fontId="6"/>
  </si>
  <si>
    <t>校　長　名</t>
    <rPh sb="0" eb="3">
      <t>コウチョウ</t>
    </rPh>
    <rPh sb="4" eb="5">
      <t>メイ</t>
    </rPh>
    <phoneticPr fontId="6"/>
  </si>
  <si>
    <t>出場</t>
    <rPh sb="0" eb="2">
      <t>シュツジョウ</t>
    </rPh>
    <phoneticPr fontId="6"/>
  </si>
  <si>
    <t>最高記録２</t>
    <rPh sb="0" eb="4">
      <t>サイコウキロク</t>
    </rPh>
    <phoneticPr fontId="6"/>
  </si>
  <si>
    <t>最高記録１</t>
    <rPh sb="0" eb="2">
      <t>サイコウ</t>
    </rPh>
    <rPh sb="2" eb="4">
      <t>キロク</t>
    </rPh>
    <phoneticPr fontId="6"/>
  </si>
  <si>
    <t>陸上競技　基本情報入力表</t>
    <rPh sb="0" eb="2">
      <t>リクジョウ</t>
    </rPh>
    <rPh sb="2" eb="4">
      <t>キョウギ</t>
    </rPh>
    <rPh sb="5" eb="7">
      <t>キホン</t>
    </rPh>
    <rPh sb="7" eb="9">
      <t>ジョウホウ</t>
    </rPh>
    <rPh sb="9" eb="11">
      <t>ニュウリョク</t>
    </rPh>
    <rPh sb="11" eb="12">
      <t>ヒョウ</t>
    </rPh>
    <phoneticPr fontId="6"/>
  </si>
  <si>
    <t>氏　名</t>
    <rPh sb="0" eb="3">
      <t>シメイ</t>
    </rPh>
    <phoneticPr fontId="24"/>
  </si>
  <si>
    <t>学　　　年</t>
    <rPh sb="0" eb="1">
      <t>ガク</t>
    </rPh>
    <rPh sb="4" eb="5">
      <t>トシ</t>
    </rPh>
    <phoneticPr fontId="24"/>
  </si>
  <si>
    <t>男</t>
    <rPh sb="0" eb="1">
      <t>オトコ</t>
    </rPh>
    <phoneticPr fontId="6"/>
  </si>
  <si>
    <t>女</t>
    <rPh sb="0" eb="1">
      <t>オンナ</t>
    </rPh>
    <phoneticPr fontId="6"/>
  </si>
  <si>
    <t>No.</t>
    <phoneticPr fontId="6"/>
  </si>
  <si>
    <t>シーズン最高記録</t>
    <rPh sb="4" eb="8">
      <t>サイコウキロク</t>
    </rPh>
    <phoneticPr fontId="6"/>
  </si>
  <si>
    <t>0</t>
    <phoneticPr fontId="6"/>
  </si>
  <si>
    <t>生徒氏名
（姓）</t>
    <rPh sb="0" eb="2">
      <t>セイト</t>
    </rPh>
    <rPh sb="2" eb="4">
      <t>シメイ</t>
    </rPh>
    <rPh sb="6" eb="7">
      <t>セイ</t>
    </rPh>
    <phoneticPr fontId="6"/>
  </si>
  <si>
    <t>生徒氏名
（名）</t>
    <rPh sb="0" eb="2">
      <t>セイト</t>
    </rPh>
    <rPh sb="2" eb="4">
      <t>シメイ</t>
    </rPh>
    <rPh sb="6" eb="7">
      <t>ナ</t>
    </rPh>
    <phoneticPr fontId="6"/>
  </si>
  <si>
    <t>フリガナ
（名）</t>
    <rPh sb="6" eb="7">
      <t>ナ</t>
    </rPh>
    <phoneticPr fontId="6"/>
  </si>
  <si>
    <t>フリガナ
（姓）</t>
    <rPh sb="6" eb="7">
      <t>セイ</t>
    </rPh>
    <phoneticPr fontId="6"/>
  </si>
  <si>
    <t>記録１</t>
    <rPh sb="0" eb="2">
      <t>キロク</t>
    </rPh>
    <phoneticPr fontId="6"/>
  </si>
  <si>
    <t>　</t>
    <phoneticPr fontId="6"/>
  </si>
  <si>
    <t>参加競技１</t>
    <rPh sb="0" eb="4">
      <t>サンカキョウギ</t>
    </rPh>
    <phoneticPr fontId="6"/>
  </si>
  <si>
    <t>参加競技２</t>
    <rPh sb="0" eb="4">
      <t>サンカキョウギ</t>
    </rPh>
    <phoneticPr fontId="6"/>
  </si>
  <si>
    <t>参加競技３</t>
    <rPh sb="0" eb="4">
      <t>サンカキョウギ</t>
    </rPh>
    <phoneticPr fontId="6"/>
  </si>
  <si>
    <t>参加競技４</t>
    <rPh sb="0" eb="4">
      <t>サンカキョウギ</t>
    </rPh>
    <phoneticPr fontId="6"/>
  </si>
  <si>
    <t>参加競技５</t>
    <rPh sb="0" eb="4">
      <t>サンカキョウギ</t>
    </rPh>
    <phoneticPr fontId="6"/>
  </si>
  <si>
    <t>競技名</t>
    <rPh sb="0" eb="3">
      <t>キョウギメイ</t>
    </rPh>
    <phoneticPr fontId="6"/>
  </si>
  <si>
    <t>種目名</t>
    <rPh sb="0" eb="3">
      <t>シュモクメイ</t>
    </rPh>
    <phoneticPr fontId="6"/>
  </si>
  <si>
    <t>参加競技１</t>
    <rPh sb="0" eb="2">
      <t>サンカ</t>
    </rPh>
    <rPh sb="2" eb="4">
      <t>キョウギ</t>
    </rPh>
    <phoneticPr fontId="6"/>
  </si>
  <si>
    <t>参加競技２</t>
    <rPh sb="0" eb="2">
      <t>サンカ</t>
    </rPh>
    <rPh sb="2" eb="4">
      <t>キョウギ</t>
    </rPh>
    <phoneticPr fontId="6"/>
  </si>
  <si>
    <t>参加競技３</t>
    <rPh sb="0" eb="2">
      <t>サンカ</t>
    </rPh>
    <rPh sb="2" eb="4">
      <t>キョウギ</t>
    </rPh>
    <phoneticPr fontId="6"/>
  </si>
  <si>
    <t>参加競技４</t>
    <rPh sb="0" eb="2">
      <t>サンカ</t>
    </rPh>
    <rPh sb="2" eb="4">
      <t>キョウギ</t>
    </rPh>
    <phoneticPr fontId="6"/>
  </si>
  <si>
    <t>参加競技５</t>
    <rPh sb="0" eb="2">
      <t>サンカ</t>
    </rPh>
    <rPh sb="2" eb="4">
      <t>キョウギ</t>
    </rPh>
    <phoneticPr fontId="6"/>
  </si>
  <si>
    <t>参加生徒</t>
    <rPh sb="0" eb="2">
      <t>サンカ</t>
    </rPh>
    <rPh sb="2" eb="4">
      <t>セイト</t>
    </rPh>
    <phoneticPr fontId="6"/>
  </si>
  <si>
    <t>コード
１</t>
    <phoneticPr fontId="6"/>
  </si>
  <si>
    <t>コード
２</t>
  </si>
  <si>
    <t>コード
３</t>
  </si>
  <si>
    <t>コード
４</t>
  </si>
  <si>
    <t>コード
５</t>
  </si>
  <si>
    <t>年</t>
    <rPh sb="0" eb="1">
      <t>ネン</t>
    </rPh>
    <phoneticPr fontId="6"/>
  </si>
  <si>
    <t>月</t>
    <rPh sb="0" eb="1">
      <t>ガツ</t>
    </rPh>
    <phoneticPr fontId="6"/>
  </si>
  <si>
    <t>日</t>
    <rPh sb="0" eb="1">
      <t>ヒ</t>
    </rPh>
    <phoneticPr fontId="6"/>
  </si>
  <si>
    <t>/</t>
    <phoneticPr fontId="6"/>
  </si>
  <si>
    <t>月</t>
    <rPh sb="0" eb="1">
      <t>ツキ</t>
    </rPh>
    <phoneticPr fontId="6"/>
  </si>
  <si>
    <t>日</t>
    <rPh sb="0" eb="1">
      <t>ニチ</t>
    </rPh>
    <phoneticPr fontId="6"/>
  </si>
  <si>
    <t>記録
種別</t>
    <rPh sb="0" eb="5">
      <t>キロクシュベツ</t>
    </rPh>
    <phoneticPr fontId="6"/>
  </si>
  <si>
    <t>学年</t>
    <rPh sb="0" eb="1">
      <t>ガク</t>
    </rPh>
    <rPh sb="1" eb="2">
      <t>トシ</t>
    </rPh>
    <phoneticPr fontId="10"/>
  </si>
  <si>
    <t>記録１</t>
    <rPh sb="0" eb="2">
      <t>キロク</t>
    </rPh>
    <phoneticPr fontId="6"/>
  </si>
  <si>
    <t>記録２</t>
    <rPh sb="0" eb="2">
      <t>キロク</t>
    </rPh>
    <phoneticPr fontId="6"/>
  </si>
  <si>
    <t>記録３</t>
    <rPh sb="0" eb="2">
      <t>キロク</t>
    </rPh>
    <phoneticPr fontId="6"/>
  </si>
  <si>
    <t>記録４</t>
    <rPh sb="0" eb="2">
      <t>キロク</t>
    </rPh>
    <phoneticPr fontId="6"/>
  </si>
  <si>
    <t>記録５</t>
    <rPh sb="0" eb="2">
      <t>キロク</t>
    </rPh>
    <phoneticPr fontId="6"/>
  </si>
  <si>
    <t>チームNO</t>
  </si>
  <si>
    <t>チーム名</t>
  </si>
  <si>
    <t>チーム名カナ</t>
  </si>
  <si>
    <t>チーム名略称</t>
  </si>
  <si>
    <t>チーム正式名称</t>
  </si>
  <si>
    <t>ID</t>
  </si>
  <si>
    <t>参加競技-競技コード</t>
  </si>
  <si>
    <t>参加競技-自己記録</t>
  </si>
  <si>
    <t>参加競技-オープン参加FLG</t>
  </si>
  <si>
    <t>参加競技-記録FLG</t>
  </si>
  <si>
    <t>t</t>
    <phoneticPr fontId="6"/>
  </si>
  <si>
    <t>m</t>
    <phoneticPr fontId="6"/>
  </si>
  <si>
    <t>p</t>
    <phoneticPr fontId="6"/>
  </si>
  <si>
    <t>チーム名</t>
    <rPh sb="3" eb="4">
      <t>メイ</t>
    </rPh>
    <phoneticPr fontId="6"/>
  </si>
  <si>
    <t>種目選択</t>
    <rPh sb="0" eb="4">
      <t>シュモクセンタク</t>
    </rPh>
    <phoneticPr fontId="6"/>
  </si>
  <si>
    <r>
      <t>所属</t>
    </r>
    <r>
      <rPr>
        <sz val="12"/>
        <color indexed="8"/>
        <rFont val="ＭＳ Ｐゴシック"/>
        <family val="2"/>
        <charset val="128"/>
      </rPr>
      <t xml:space="preserve">
</t>
    </r>
    <r>
      <rPr>
        <sz val="12"/>
        <color indexed="8"/>
        <rFont val="ＭＳ Ｐゴシック"/>
        <family val="2"/>
        <charset val="128"/>
      </rPr>
      <t>コード</t>
    </r>
    <phoneticPr fontId="6"/>
  </si>
  <si>
    <r>
      <t>所属地</t>
    </r>
    <r>
      <rPr>
        <sz val="12"/>
        <color indexed="8"/>
        <rFont val="ＭＳ Ｐゴシック"/>
        <family val="2"/>
        <charset val="128"/>
      </rPr>
      <t xml:space="preserve">
</t>
    </r>
    <r>
      <rPr>
        <sz val="12"/>
        <color indexed="8"/>
        <rFont val="ＭＳ Ｐゴシック"/>
        <family val="2"/>
        <charset val="128"/>
      </rPr>
      <t>コード</t>
    </r>
    <phoneticPr fontId="6"/>
  </si>
  <si>
    <t>No.</t>
    <phoneticPr fontId="6"/>
  </si>
  <si>
    <t>競技
コード</t>
    <rPh sb="0" eb="2">
      <t>キョウギ</t>
    </rPh>
    <phoneticPr fontId="6"/>
  </si>
  <si>
    <t>女子リレー入力</t>
    <rPh sb="0" eb="1">
      <t>オンナ</t>
    </rPh>
    <rPh sb="1" eb="2">
      <t>ダンシ</t>
    </rPh>
    <rPh sb="5" eb="7">
      <t>ニュウリョク</t>
    </rPh>
    <phoneticPr fontId="6"/>
  </si>
  <si>
    <t>男子リレー入力</t>
    <rPh sb="0" eb="2">
      <t>ダンシ</t>
    </rPh>
    <rPh sb="5" eb="7">
      <t>ニュウリョク</t>
    </rPh>
    <phoneticPr fontId="6"/>
  </si>
  <si>
    <t>男子種目選択</t>
    <rPh sb="0" eb="2">
      <t>ダンシ</t>
    </rPh>
    <rPh sb="2" eb="6">
      <t>シュモクセンタク</t>
    </rPh>
    <phoneticPr fontId="10"/>
  </si>
  <si>
    <t>男子記録入力</t>
    <rPh sb="0" eb="2">
      <t>ダンシ</t>
    </rPh>
    <rPh sb="2" eb="6">
      <t>キロクニュウリョク</t>
    </rPh>
    <phoneticPr fontId="6"/>
  </si>
  <si>
    <t>女子記録入力</t>
    <rPh sb="0" eb="1">
      <t>オンナ</t>
    </rPh>
    <rPh sb="1" eb="2">
      <t>ダンシ</t>
    </rPh>
    <rPh sb="2" eb="6">
      <t>キロクニュウリョク</t>
    </rPh>
    <phoneticPr fontId="6"/>
  </si>
  <si>
    <t>男子リレー種目</t>
    <rPh sb="0" eb="2">
      <t>ダンシ</t>
    </rPh>
    <rPh sb="5" eb="7">
      <t>シュモク</t>
    </rPh>
    <phoneticPr fontId="6"/>
  </si>
  <si>
    <t>女子リレー種目</t>
    <rPh sb="0" eb="2">
      <t>ジョシ</t>
    </rPh>
    <rPh sb="5" eb="7">
      <t>シュモク</t>
    </rPh>
    <phoneticPr fontId="6"/>
  </si>
  <si>
    <t>男子種目</t>
    <rPh sb="0" eb="2">
      <t>ダンシ</t>
    </rPh>
    <rPh sb="2" eb="4">
      <t>シュモク</t>
    </rPh>
    <phoneticPr fontId="6"/>
  </si>
  <si>
    <t>女子種目</t>
    <rPh sb="0" eb="2">
      <t>ジョシ</t>
    </rPh>
    <rPh sb="2" eb="4">
      <t>シュモク</t>
    </rPh>
    <phoneticPr fontId="6"/>
  </si>
  <si>
    <r>
      <t>生年月日</t>
    </r>
    <r>
      <rPr>
        <sz val="8"/>
        <color indexed="10"/>
        <rFont val="ＭＳ ゴシック"/>
        <family val="3"/>
        <charset val="128"/>
      </rPr>
      <t>※オプション</t>
    </r>
    <rPh sb="0" eb="3">
      <t>セイネンガッピ</t>
    </rPh>
    <rPh sb="3" eb="4">
      <t>ヒ</t>
    </rPh>
    <phoneticPr fontId="6"/>
  </si>
  <si>
    <t>Ｎｏ</t>
    <phoneticPr fontId="10"/>
  </si>
  <si>
    <t>ナンバー</t>
    <phoneticPr fontId="10"/>
  </si>
  <si>
    <t>女子種目選択</t>
    <rPh sb="0" eb="1">
      <t>オンナ</t>
    </rPh>
    <rPh sb="1" eb="2">
      <t>ダンシ</t>
    </rPh>
    <rPh sb="2" eb="6">
      <t>シュモクセンタク</t>
    </rPh>
    <phoneticPr fontId="6"/>
  </si>
  <si>
    <t>No.</t>
    <phoneticPr fontId="6"/>
  </si>
  <si>
    <r>
      <t xml:space="preserve">支部名
</t>
    </r>
    <r>
      <rPr>
        <sz val="8"/>
        <color indexed="10"/>
        <rFont val="ＭＳ Ｐゴシック"/>
        <family val="3"/>
        <charset val="128"/>
      </rPr>
      <t>※オプション</t>
    </r>
    <rPh sb="0" eb="3">
      <t>シブメイ</t>
    </rPh>
    <phoneticPr fontId="6"/>
  </si>
  <si>
    <t>シーズン最高記録</t>
  </si>
  <si>
    <t>陸上競技申し込み手順</t>
    <rPh sb="0" eb="2">
      <t>リクジョウ</t>
    </rPh>
    <rPh sb="2" eb="4">
      <t>キョウギ</t>
    </rPh>
    <rPh sb="4" eb="5">
      <t>モウ</t>
    </rPh>
    <rPh sb="6" eb="7">
      <t>コ</t>
    </rPh>
    <rPh sb="8" eb="10">
      <t>テジュン</t>
    </rPh>
    <phoneticPr fontId="36"/>
  </si>
  <si>
    <r>
      <rPr>
        <b/>
        <sz val="18"/>
        <color indexed="8"/>
        <rFont val="ヒラギノ角ゴ ProN W3"/>
        <family val="2"/>
        <charset val="128"/>
      </rPr>
      <t>⬇</t>
    </r>
    <r>
      <rPr>
        <b/>
        <sz val="18"/>
        <color indexed="8"/>
        <rFont val="Lucida Grande"/>
        <family val="2"/>
      </rPr>
      <t>︎</t>
    </r>
    <phoneticPr fontId="36"/>
  </si>
  <si>
    <t>「性別」・「学年」の欄に入力する。（それぞれの欄は選択することになっていますが、直接入力したり、コピー・ペーストも可能です。）</t>
    <rPh sb="1" eb="3">
      <t>セイベツ</t>
    </rPh>
    <rPh sb="6" eb="8">
      <t>ガクネン</t>
    </rPh>
    <rPh sb="10" eb="11">
      <t>ラン</t>
    </rPh>
    <rPh sb="12" eb="14">
      <t>ニュウリョクs</t>
    </rPh>
    <rPh sb="23" eb="24">
      <t>ラン</t>
    </rPh>
    <rPh sb="25" eb="27">
      <t>センタク</t>
    </rPh>
    <rPh sb="40" eb="42">
      <t>チョクセツ</t>
    </rPh>
    <rPh sb="42" eb="44">
      <t>ニュウリョク</t>
    </rPh>
    <rPh sb="57" eb="59">
      <t>カノウ</t>
    </rPh>
    <phoneticPr fontId="36"/>
  </si>
  <si>
    <t>下のタブから「男子リレー入力」を開き、種目の選択をする。同じ種目に複数のチームの出場が可能です。次にチーム名を入力します。形式は自由ですが、その名前がそのまま結果一覧表に掲載されます。次に、参加生徒を選択します。参加生徒は、「種目選択」シートでリレー競技にエントリーした生徒の名前だけが選択できます。複数のチームを同じリレー競技にエントリーした場合は、エントリーした全員が表示されるので、それぞれ該当するチームの生徒を選んでください。最後に記録を入力してください。記録の入力の仕方は「記録入力」シートと同様です。</t>
    <rPh sb="0" eb="1">
      <t>シタ</t>
    </rPh>
    <rPh sb="7" eb="9">
      <t>ダンシ</t>
    </rPh>
    <rPh sb="12" eb="14">
      <t>ニュウリョク</t>
    </rPh>
    <rPh sb="16" eb="17">
      <t>ヒラ</t>
    </rPh>
    <rPh sb="19" eb="21">
      <t>シュモク</t>
    </rPh>
    <rPh sb="22" eb="24">
      <t>センタク</t>
    </rPh>
    <rPh sb="28" eb="29">
      <t>オナ</t>
    </rPh>
    <rPh sb="30" eb="32">
      <t>シュモク</t>
    </rPh>
    <rPh sb="33" eb="35">
      <t>フクスウ</t>
    </rPh>
    <rPh sb="40" eb="42">
      <t>シュツジョウ</t>
    </rPh>
    <rPh sb="43" eb="45">
      <t>カノウ</t>
    </rPh>
    <rPh sb="48" eb="49">
      <t>ツギ</t>
    </rPh>
    <rPh sb="53" eb="54">
      <t>メイ</t>
    </rPh>
    <rPh sb="55" eb="57">
      <t>ニュウリョク</t>
    </rPh>
    <rPh sb="61" eb="63">
      <t>ケイシキ</t>
    </rPh>
    <rPh sb="64" eb="66">
      <t>ジユウ</t>
    </rPh>
    <rPh sb="72" eb="74">
      <t>ナマエ</t>
    </rPh>
    <rPh sb="79" eb="81">
      <t>ケッカ</t>
    </rPh>
    <rPh sb="81" eb="84">
      <t>イチランヒョウ</t>
    </rPh>
    <rPh sb="85" eb="87">
      <t>ケイサイ</t>
    </rPh>
    <rPh sb="92" eb="93">
      <t>ツギ</t>
    </rPh>
    <rPh sb="95" eb="99">
      <t>サンカセイト</t>
    </rPh>
    <rPh sb="100" eb="102">
      <t>センタク</t>
    </rPh>
    <rPh sb="106" eb="110">
      <t>サンカセイト</t>
    </rPh>
    <rPh sb="113" eb="117">
      <t>シュモクセンタク</t>
    </rPh>
    <rPh sb="125" eb="127">
      <t>キョウギ</t>
    </rPh>
    <rPh sb="135" eb="137">
      <t>セイト</t>
    </rPh>
    <rPh sb="138" eb="140">
      <t>ナマエ</t>
    </rPh>
    <rPh sb="143" eb="145">
      <t>センタク</t>
    </rPh>
    <rPh sb="150" eb="152">
      <t>フクスウ</t>
    </rPh>
    <rPh sb="157" eb="158">
      <t>オナ</t>
    </rPh>
    <rPh sb="162" eb="164">
      <t>キョウギ</t>
    </rPh>
    <rPh sb="172" eb="174">
      <t>バアイ</t>
    </rPh>
    <rPh sb="183" eb="185">
      <t>ゼンイン</t>
    </rPh>
    <rPh sb="186" eb="188">
      <t>ヒョウジ</t>
    </rPh>
    <rPh sb="198" eb="200">
      <t>ガイトウ</t>
    </rPh>
    <rPh sb="206" eb="208">
      <t>セイト</t>
    </rPh>
    <rPh sb="209" eb="210">
      <t>エラ</t>
    </rPh>
    <rPh sb="217" eb="219">
      <t>サイゴ</t>
    </rPh>
    <rPh sb="220" eb="222">
      <t>キロク</t>
    </rPh>
    <rPh sb="223" eb="225">
      <t>ニュウリョク</t>
    </rPh>
    <rPh sb="232" eb="234">
      <t>キロク</t>
    </rPh>
    <rPh sb="235" eb="237">
      <t>ニュウリョク</t>
    </rPh>
    <rPh sb="238" eb="240">
      <t>シカタ</t>
    </rPh>
    <rPh sb="242" eb="246">
      <t>キロクニュウリョク</t>
    </rPh>
    <rPh sb="251" eb="253">
      <t>ドウヨウ</t>
    </rPh>
    <phoneticPr fontId="36"/>
  </si>
  <si>
    <t>女子についても同じ手順で入力します。</t>
    <rPh sb="0" eb="2">
      <t>ジョシ</t>
    </rPh>
    <rPh sb="7" eb="8">
      <t>オナ</t>
    </rPh>
    <rPh sb="9" eb="11">
      <t>テジュン</t>
    </rPh>
    <rPh sb="12" eb="14">
      <t>ニュウリョク</t>
    </rPh>
    <phoneticPr fontId="36"/>
  </si>
  <si>
    <r>
      <t>生年月日を入力する。（西暦で入力します。</t>
    </r>
    <r>
      <rPr>
        <sz val="12"/>
        <color indexed="60"/>
        <rFont val="ＭＳ Ｐゴシック"/>
        <family val="2"/>
        <charset val="128"/>
      </rPr>
      <t>入力しなくても問題はありません。</t>
    </r>
    <r>
      <rPr>
        <sz val="12"/>
        <color indexed="8"/>
        <rFont val="ＭＳ Ｐゴシック"/>
        <family val="2"/>
        <charset val="128"/>
      </rPr>
      <t>）</t>
    </r>
    <rPh sb="0" eb="4">
      <t>セイネンガッピ</t>
    </rPh>
    <rPh sb="5" eb="7">
      <t>ニュウリョク</t>
    </rPh>
    <rPh sb="11" eb="13">
      <t>セイレキ</t>
    </rPh>
    <rPh sb="14" eb="16">
      <t>ニュウリョク</t>
    </rPh>
    <rPh sb="20" eb="22">
      <t>ニュウリョク</t>
    </rPh>
    <rPh sb="27" eb="29">
      <t>モンダイ</t>
    </rPh>
    <phoneticPr fontId="36"/>
  </si>
  <si>
    <t>所属名選択</t>
    <rPh sb="0" eb="2">
      <t>ショゾク</t>
    </rPh>
    <rPh sb="2" eb="3">
      <t>ガッコウメイ</t>
    </rPh>
    <rPh sb="3" eb="5">
      <t>センタク</t>
    </rPh>
    <phoneticPr fontId="6"/>
  </si>
  <si>
    <t>下のタブから「基本情報」シートを開き、所属名をプルダウンで選択する。また、それぞれの欄に「ナンバーカード」・「生徒氏名（姓）」・「生徒氏名（名）」・「フリガナ（姓）」・「フリガナ（名）」を入力する。（フリガナは全角でも半角でもいいですが、必ずカタカナでお願いします）</t>
    <rPh sb="0" eb="1">
      <t>シタ</t>
    </rPh>
    <rPh sb="7" eb="11">
      <t>キホンジョウホウ</t>
    </rPh>
    <rPh sb="16" eb="17">
      <t>ヒラ</t>
    </rPh>
    <rPh sb="19" eb="22">
      <t>ショゾクメイ</t>
    </rPh>
    <rPh sb="29" eb="31">
      <t>センタク</t>
    </rPh>
    <phoneticPr fontId="36"/>
  </si>
  <si>
    <t>申し込む大会名をプルダウンで選択し、大会に出場する選手にチェックを入れる。（チェックを入れた選手のみ種目選択ができます。年度はじめに部員全員を入力しておけば、大会ごとにチェックを入れるだけで出場・不出場の管理ができます。）</t>
    <rPh sb="0" eb="1">
      <t>モウ</t>
    </rPh>
    <rPh sb="2" eb="3">
      <t>コ</t>
    </rPh>
    <rPh sb="4" eb="6">
      <t>タイカイ</t>
    </rPh>
    <rPh sb="6" eb="7">
      <t>メイ</t>
    </rPh>
    <rPh sb="14" eb="16">
      <t>センタク</t>
    </rPh>
    <rPh sb="18" eb="20">
      <t>タイカイ</t>
    </rPh>
    <rPh sb="21" eb="23">
      <t>シュツジョウ</t>
    </rPh>
    <rPh sb="25" eb="27">
      <t>センシュ</t>
    </rPh>
    <rPh sb="33" eb="34">
      <t>イ</t>
    </rPh>
    <rPh sb="43" eb="44">
      <t>イ</t>
    </rPh>
    <rPh sb="46" eb="48">
      <t>センシュ</t>
    </rPh>
    <rPh sb="50" eb="54">
      <t>シュモクセンタク</t>
    </rPh>
    <rPh sb="60" eb="62">
      <t>ネンド</t>
    </rPh>
    <rPh sb="66" eb="70">
      <t>ブインゼンイン</t>
    </rPh>
    <rPh sb="71" eb="73">
      <t>ニュウリョク</t>
    </rPh>
    <rPh sb="79" eb="81">
      <t>タイカイ</t>
    </rPh>
    <rPh sb="89" eb="90">
      <t>イ</t>
    </rPh>
    <rPh sb="95" eb="97">
      <t>シュツジョウ</t>
    </rPh>
    <rPh sb="98" eb="101">
      <t>フシュツジョウ</t>
    </rPh>
    <rPh sb="102" eb="104">
      <t>カンリ</t>
    </rPh>
    <phoneticPr fontId="36"/>
  </si>
  <si>
    <t>下のタブから「男子種目選択」シートを開き、それぞれの選手の出場種目を選択する。（種目は必ず選択してください。リレー競技についても選択してください。また、リレーだけ出場の場合も選択してください。一人につき最大５種目の選択が可能です。）</t>
    <rPh sb="0" eb="1">
      <t>シタ</t>
    </rPh>
    <rPh sb="7" eb="9">
      <t>ダンシ</t>
    </rPh>
    <rPh sb="9" eb="13">
      <t>シュモクセンタク</t>
    </rPh>
    <rPh sb="18" eb="19">
      <t>ヒラ</t>
    </rPh>
    <rPh sb="26" eb="28">
      <t>センシュ</t>
    </rPh>
    <rPh sb="29" eb="31">
      <t>シュツジョウ</t>
    </rPh>
    <rPh sb="31" eb="33">
      <t>シュモク</t>
    </rPh>
    <rPh sb="34" eb="36">
      <t>センタク</t>
    </rPh>
    <rPh sb="40" eb="42">
      <t>シュモク</t>
    </rPh>
    <rPh sb="43" eb="44">
      <t>カナラ</t>
    </rPh>
    <rPh sb="45" eb="47">
      <t>センタク</t>
    </rPh>
    <rPh sb="57" eb="59">
      <t>キョウギ</t>
    </rPh>
    <rPh sb="64" eb="66">
      <t>センタク</t>
    </rPh>
    <rPh sb="81" eb="83">
      <t>シュツジョウ</t>
    </rPh>
    <rPh sb="84" eb="86">
      <t>バアイ</t>
    </rPh>
    <rPh sb="87" eb="89">
      <t>センタク</t>
    </rPh>
    <rPh sb="96" eb="98">
      <t>ヒトリ</t>
    </rPh>
    <rPh sb="101" eb="103">
      <t>サイダイ</t>
    </rPh>
    <rPh sb="104" eb="107">
      <t>シュモクセンタク</t>
    </rPh>
    <rPh sb="107" eb="109">
      <t>センタク</t>
    </rPh>
    <rPh sb="110" eb="112">
      <t>カノウ</t>
    </rPh>
    <phoneticPr fontId="36"/>
  </si>
  <si>
    <t>下のタブから「男子記録入力」シートを開き、表示されている選手について、出場種目ごとに記録を入力する。種目に応じて記録の単位が変わります。数字は全角でも半角でもかまいません。なお、このシートでは、リレー競技については必ずしも入力する必要はありません。）</t>
    <rPh sb="0" eb="1">
      <t>シタ</t>
    </rPh>
    <rPh sb="7" eb="9">
      <t>ダンシ</t>
    </rPh>
    <rPh sb="9" eb="13">
      <t>キロクニュウリョク</t>
    </rPh>
    <rPh sb="18" eb="19">
      <t>ヒラ</t>
    </rPh>
    <rPh sb="21" eb="23">
      <t>ヒョウジ</t>
    </rPh>
    <rPh sb="28" eb="30">
      <t>センシュ</t>
    </rPh>
    <rPh sb="35" eb="39">
      <t>シュツジョウシュモク</t>
    </rPh>
    <rPh sb="42" eb="44">
      <t>キロク</t>
    </rPh>
    <rPh sb="45" eb="47">
      <t>ニュウリョク</t>
    </rPh>
    <rPh sb="50" eb="52">
      <t>シュモク</t>
    </rPh>
    <rPh sb="53" eb="54">
      <t>オウ</t>
    </rPh>
    <rPh sb="56" eb="58">
      <t>キロク</t>
    </rPh>
    <rPh sb="59" eb="61">
      <t>タンイ</t>
    </rPh>
    <rPh sb="62" eb="63">
      <t>カ</t>
    </rPh>
    <rPh sb="68" eb="70">
      <t>スウジ</t>
    </rPh>
    <rPh sb="71" eb="73">
      <t>ゼンカク</t>
    </rPh>
    <rPh sb="75" eb="77">
      <t>ハンカク</t>
    </rPh>
    <rPh sb="100" eb="102">
      <t>キョウギ</t>
    </rPh>
    <rPh sb="107" eb="108">
      <t>カナラ</t>
    </rPh>
    <rPh sb="111" eb="113">
      <t>ニュウリョク</t>
    </rPh>
    <rPh sb="115" eb="117">
      <t>ヒツヨウ</t>
    </rPh>
    <phoneticPr fontId="36"/>
  </si>
  <si>
    <t>女子種目</t>
    <rPh sb="0" eb="4">
      <t>ジョシシュモク</t>
    </rPh>
    <phoneticPr fontId="6"/>
  </si>
  <si>
    <t>大会設定</t>
    <rPh sb="0" eb="4">
      <t>タイカイセッテイ</t>
    </rPh>
    <phoneticPr fontId="6"/>
  </si>
  <si>
    <t>大会名</t>
    <rPh sb="0" eb="3">
      <t>タイカイメイ</t>
    </rPh>
    <phoneticPr fontId="6"/>
  </si>
  <si>
    <t>１年　100m</t>
  </si>
  <si>
    <t>２年　100m</t>
  </si>
  <si>
    <t>３年　100m</t>
  </si>
  <si>
    <t>共通　200m</t>
  </si>
  <si>
    <t>共通　400m</t>
  </si>
  <si>
    <t>共通　800m</t>
  </si>
  <si>
    <t>１年　1500ｍ</t>
  </si>
  <si>
    <t>２・３年　1500m</t>
  </si>
  <si>
    <t>共通　3000m</t>
  </si>
  <si>
    <t>共通　110mH</t>
  </si>
  <si>
    <t>共通　走高跳</t>
  </si>
  <si>
    <t>共通　棒高跳</t>
  </si>
  <si>
    <t>共通　走幅跳</t>
  </si>
  <si>
    <t>共通　砲丸投</t>
  </si>
  <si>
    <t>共通 四種競技</t>
  </si>
  <si>
    <t>１・２年４×100mリレー</t>
  </si>
  <si>
    <t>共通４×100mリレー</t>
  </si>
  <si>
    <t>２・３年　1500ｍ</t>
  </si>
  <si>
    <t>共通　100mH</t>
  </si>
  <si>
    <t>t</t>
  </si>
  <si>
    <t>生年月日（西暦）</t>
  </si>
  <si>
    <t>生年月日（月）</t>
  </si>
  <si>
    <t>生年月日（日）</t>
  </si>
  <si>
    <t>登録番号</t>
  </si>
  <si>
    <t>姓</t>
  </si>
  <si>
    <t>名</t>
  </si>
  <si>
    <t>姓（カナ）</t>
  </si>
  <si>
    <t>名（カナ）</t>
  </si>
  <si>
    <t>備考</t>
  </si>
  <si>
    <t>男子100m</t>
  </si>
  <si>
    <t>男子200m</t>
  </si>
  <si>
    <t>男子400m</t>
  </si>
  <si>
    <t>男子800m</t>
  </si>
  <si>
    <t>男子1500m</t>
  </si>
  <si>
    <t>男子5000m</t>
  </si>
  <si>
    <t>男子5000mW</t>
  </si>
  <si>
    <t>男子4X100mR</t>
  </si>
  <si>
    <t>男子4X400mR</t>
  </si>
  <si>
    <t>男子走高跳</t>
  </si>
  <si>
    <t>男子棒高跳</t>
  </si>
  <si>
    <t>男子走幅跳</t>
  </si>
  <si>
    <t>男子三段跳</t>
  </si>
  <si>
    <t>女子100m</t>
  </si>
  <si>
    <t>女子200m</t>
  </si>
  <si>
    <t>女子400m</t>
  </si>
  <si>
    <t>女子800m</t>
  </si>
  <si>
    <t>女子1500m</t>
  </si>
  <si>
    <t>女子4X100mR</t>
  </si>
  <si>
    <t>女子4X400mR</t>
  </si>
  <si>
    <t>女子走高跳</t>
  </si>
  <si>
    <t>女子走幅跳</t>
  </si>
  <si>
    <t>女子砲丸投(4.000kg)</t>
  </si>
  <si>
    <t>女子円盤投(1.000kg)</t>
  </si>
  <si>
    <t>01</t>
    <phoneticPr fontId="6"/>
  </si>
  <si>
    <t>02</t>
    <phoneticPr fontId="6"/>
  </si>
  <si>
    <t>03</t>
  </si>
  <si>
    <t>04</t>
  </si>
  <si>
    <t>05</t>
  </si>
  <si>
    <t>06</t>
  </si>
  <si>
    <t>07</t>
  </si>
  <si>
    <t>08</t>
  </si>
  <si>
    <t>09</t>
  </si>
  <si>
    <t>ナンバーカード設定</t>
    <rPh sb="7" eb="9">
      <t>セッテイ</t>
    </rPh>
    <phoneticPr fontId="6"/>
  </si>
  <si>
    <t>陸上競技協会</t>
    <rPh sb="0" eb="6">
      <t>リクジョウキョウギキョウカイ</t>
    </rPh>
    <phoneticPr fontId="6"/>
  </si>
  <si>
    <t>中学校体育連盟</t>
    <rPh sb="0" eb="7">
      <t>チュウガッコウタイイクレンメイ</t>
    </rPh>
    <phoneticPr fontId="6"/>
  </si>
  <si>
    <t>大会種別選択</t>
    <rPh sb="0" eb="2">
      <t>タイカイ</t>
    </rPh>
    <rPh sb="2" eb="4">
      <t>シュベツ</t>
    </rPh>
    <rPh sb="4" eb="6">
      <t>センタク</t>
    </rPh>
    <phoneticPr fontId="6"/>
  </si>
  <si>
    <t>学校長名</t>
    <rPh sb="0" eb="4">
      <t>ガッコウチョウメイ</t>
    </rPh>
    <phoneticPr fontId="6"/>
  </si>
  <si>
    <t>印</t>
    <rPh sb="0" eb="1">
      <t>イン</t>
    </rPh>
    <phoneticPr fontId="6"/>
  </si>
  <si>
    <t>監督名</t>
    <rPh sb="0" eb="3">
      <t>カントクメイ</t>
    </rPh>
    <phoneticPr fontId="6"/>
  </si>
  <si>
    <t>男　子</t>
    <rPh sb="0" eb="3">
      <t>ダンシ</t>
    </rPh>
    <phoneticPr fontId="10"/>
  </si>
  <si>
    <t>学　　　年</t>
    <rPh sb="0" eb="1">
      <t>ガク</t>
    </rPh>
    <rPh sb="4" eb="5">
      <t>トシ</t>
    </rPh>
    <phoneticPr fontId="10"/>
  </si>
  <si>
    <t>管内中学校体育大会　陸上競技</t>
    <rPh sb="0" eb="2">
      <t>カンナイ</t>
    </rPh>
    <rPh sb="2" eb="5">
      <t>チュウガッコウ</t>
    </rPh>
    <rPh sb="5" eb="9">
      <t>タイイクタイカイ</t>
    </rPh>
    <rPh sb="10" eb="14">
      <t>リクジョウキョウギ</t>
    </rPh>
    <phoneticPr fontId="6"/>
  </si>
  <si>
    <t>全会津中学校体育大会  陸上競技</t>
    <phoneticPr fontId="6"/>
  </si>
  <si>
    <t>平成１８年度</t>
    <rPh sb="0" eb="2">
      <t>ヘイセイ</t>
    </rPh>
    <rPh sb="4" eb="6">
      <t>ネンド</t>
    </rPh>
    <phoneticPr fontId="6"/>
  </si>
  <si>
    <t>第５４回</t>
    <rPh sb="0" eb="1">
      <t>ダイ</t>
    </rPh>
    <rPh sb="3" eb="4">
      <t>カイ</t>
    </rPh>
    <phoneticPr fontId="6"/>
  </si>
  <si>
    <t>平成１９年度</t>
    <rPh sb="0" eb="2">
      <t>ヘイセイ</t>
    </rPh>
    <rPh sb="4" eb="6">
      <t>ネンド</t>
    </rPh>
    <phoneticPr fontId="6"/>
  </si>
  <si>
    <t>第５５回</t>
    <rPh sb="0" eb="1">
      <t>ダイ</t>
    </rPh>
    <rPh sb="3" eb="4">
      <t>カイ</t>
    </rPh>
    <phoneticPr fontId="6"/>
  </si>
  <si>
    <t>平成２０年度</t>
    <rPh sb="0" eb="2">
      <t>ヘイセイ</t>
    </rPh>
    <rPh sb="4" eb="6">
      <t>ネンド</t>
    </rPh>
    <phoneticPr fontId="6"/>
  </si>
  <si>
    <t>第５６回</t>
    <rPh sb="0" eb="1">
      <t>ダイ</t>
    </rPh>
    <rPh sb="3" eb="4">
      <t>カイ</t>
    </rPh>
    <phoneticPr fontId="6"/>
  </si>
  <si>
    <t>平成２１年度</t>
    <rPh sb="0" eb="2">
      <t>ヘイセイ</t>
    </rPh>
    <rPh sb="4" eb="6">
      <t>ネンド</t>
    </rPh>
    <phoneticPr fontId="6"/>
  </si>
  <si>
    <t>第５７回</t>
    <rPh sb="0" eb="1">
      <t>ダイ</t>
    </rPh>
    <rPh sb="3" eb="4">
      <t>カイ</t>
    </rPh>
    <phoneticPr fontId="6"/>
  </si>
  <si>
    <t>平成２２年度</t>
    <rPh sb="0" eb="2">
      <t>ヘイセイ</t>
    </rPh>
    <rPh sb="4" eb="6">
      <t>ネンド</t>
    </rPh>
    <phoneticPr fontId="6"/>
  </si>
  <si>
    <t>第５８回</t>
    <rPh sb="0" eb="1">
      <t>ダイ</t>
    </rPh>
    <rPh sb="3" eb="4">
      <t>カイ</t>
    </rPh>
    <phoneticPr fontId="6"/>
  </si>
  <si>
    <t>平成２３年度</t>
    <rPh sb="0" eb="2">
      <t>ヘイセイ</t>
    </rPh>
    <rPh sb="4" eb="6">
      <t>ネンド</t>
    </rPh>
    <phoneticPr fontId="6"/>
  </si>
  <si>
    <t>第５９回</t>
    <rPh sb="0" eb="1">
      <t>ダイ</t>
    </rPh>
    <rPh sb="3" eb="4">
      <t>カイ</t>
    </rPh>
    <phoneticPr fontId="6"/>
  </si>
  <si>
    <t>平成２４年度</t>
    <rPh sb="0" eb="2">
      <t>ヘイセイ</t>
    </rPh>
    <rPh sb="4" eb="6">
      <t>ネンド</t>
    </rPh>
    <phoneticPr fontId="6"/>
  </si>
  <si>
    <t>第６０回</t>
    <rPh sb="0" eb="1">
      <t>ダイ</t>
    </rPh>
    <rPh sb="3" eb="4">
      <t>カイ</t>
    </rPh>
    <phoneticPr fontId="6"/>
  </si>
  <si>
    <t>平成２５年度</t>
    <rPh sb="0" eb="2">
      <t>ヘイセイ</t>
    </rPh>
    <rPh sb="4" eb="6">
      <t>ネンド</t>
    </rPh>
    <phoneticPr fontId="6"/>
  </si>
  <si>
    <t>第６１回</t>
    <rPh sb="0" eb="1">
      <t>ダイ</t>
    </rPh>
    <rPh sb="3" eb="4">
      <t>カイ</t>
    </rPh>
    <phoneticPr fontId="6"/>
  </si>
  <si>
    <t>平成２６年度</t>
    <rPh sb="0" eb="2">
      <t>ヘイセイ</t>
    </rPh>
    <rPh sb="4" eb="6">
      <t>ネンド</t>
    </rPh>
    <phoneticPr fontId="6"/>
  </si>
  <si>
    <t>第６２回</t>
    <rPh sb="0" eb="1">
      <t>ダイ</t>
    </rPh>
    <rPh sb="3" eb="4">
      <t>カイ</t>
    </rPh>
    <phoneticPr fontId="6"/>
  </si>
  <si>
    <t>平成２７年度</t>
    <rPh sb="0" eb="2">
      <t>ヘイセイ</t>
    </rPh>
    <rPh sb="4" eb="6">
      <t>ネンド</t>
    </rPh>
    <phoneticPr fontId="6"/>
  </si>
  <si>
    <t>第６３回</t>
    <rPh sb="0" eb="1">
      <t>ダイ</t>
    </rPh>
    <rPh sb="3" eb="4">
      <t>カイ</t>
    </rPh>
    <phoneticPr fontId="6"/>
  </si>
  <si>
    <t>平成２８年度</t>
    <rPh sb="0" eb="2">
      <t>ヘイセイ</t>
    </rPh>
    <rPh sb="4" eb="6">
      <t>ネンド</t>
    </rPh>
    <phoneticPr fontId="6"/>
  </si>
  <si>
    <t>第６４回</t>
    <rPh sb="0" eb="1">
      <t>ダイ</t>
    </rPh>
    <rPh sb="3" eb="4">
      <t>カイ</t>
    </rPh>
    <phoneticPr fontId="6"/>
  </si>
  <si>
    <t>平成２９年度</t>
    <rPh sb="0" eb="2">
      <t>ヘイセイ</t>
    </rPh>
    <rPh sb="4" eb="6">
      <t>ネンド</t>
    </rPh>
    <phoneticPr fontId="6"/>
  </si>
  <si>
    <t>第６５回</t>
    <rPh sb="0" eb="1">
      <t>ダイ</t>
    </rPh>
    <rPh sb="3" eb="4">
      <t>カイ</t>
    </rPh>
    <phoneticPr fontId="6"/>
  </si>
  <si>
    <t>平成３０年度</t>
    <rPh sb="0" eb="2">
      <t>ヘイセイ</t>
    </rPh>
    <rPh sb="4" eb="6">
      <t>ネンド</t>
    </rPh>
    <phoneticPr fontId="6"/>
  </si>
  <si>
    <t>第６６回</t>
    <rPh sb="0" eb="1">
      <t>ダイ</t>
    </rPh>
    <rPh sb="3" eb="4">
      <t>カイ</t>
    </rPh>
    <phoneticPr fontId="6"/>
  </si>
  <si>
    <t>平成３１年度</t>
    <rPh sb="0" eb="2">
      <t>ヘイセイ</t>
    </rPh>
    <rPh sb="4" eb="6">
      <t>ネンド</t>
    </rPh>
    <phoneticPr fontId="6"/>
  </si>
  <si>
    <t>第６７回</t>
    <rPh sb="0" eb="1">
      <t>ダイ</t>
    </rPh>
    <rPh sb="3" eb="4">
      <t>カイ</t>
    </rPh>
    <phoneticPr fontId="6"/>
  </si>
  <si>
    <t>平成３２年度</t>
    <rPh sb="0" eb="2">
      <t>ヘイセイ</t>
    </rPh>
    <rPh sb="4" eb="6">
      <t>ネンド</t>
    </rPh>
    <phoneticPr fontId="6"/>
  </si>
  <si>
    <t>第６８回</t>
    <rPh sb="0" eb="1">
      <t>ダイ</t>
    </rPh>
    <rPh sb="3" eb="4">
      <t>カイ</t>
    </rPh>
    <phoneticPr fontId="6"/>
  </si>
  <si>
    <t>平成３３年度</t>
    <rPh sb="0" eb="2">
      <t>ヘイセイ</t>
    </rPh>
    <rPh sb="4" eb="6">
      <t>ネンド</t>
    </rPh>
    <phoneticPr fontId="6"/>
  </si>
  <si>
    <t>第６９回</t>
    <rPh sb="0" eb="1">
      <t>ダイ</t>
    </rPh>
    <rPh sb="3" eb="4">
      <t>カイ</t>
    </rPh>
    <phoneticPr fontId="6"/>
  </si>
  <si>
    <t>平成３４年度</t>
    <rPh sb="0" eb="2">
      <t>ヘイセイ</t>
    </rPh>
    <rPh sb="4" eb="6">
      <t>ネンド</t>
    </rPh>
    <phoneticPr fontId="6"/>
  </si>
  <si>
    <t>第７０回</t>
    <rPh sb="0" eb="1">
      <t>ダイ</t>
    </rPh>
    <rPh sb="3" eb="4">
      <t>カイ</t>
    </rPh>
    <phoneticPr fontId="6"/>
  </si>
  <si>
    <t>平成３５年度</t>
    <rPh sb="0" eb="2">
      <t>ヘイセイ</t>
    </rPh>
    <rPh sb="4" eb="6">
      <t>ネンド</t>
    </rPh>
    <phoneticPr fontId="6"/>
  </si>
  <si>
    <t>第７１回</t>
    <rPh sb="0" eb="1">
      <t>ダイ</t>
    </rPh>
    <rPh sb="3" eb="4">
      <t>カイ</t>
    </rPh>
    <phoneticPr fontId="6"/>
  </si>
  <si>
    <t>平成３６年度</t>
    <rPh sb="0" eb="2">
      <t>ヘイセイ</t>
    </rPh>
    <rPh sb="4" eb="6">
      <t>ネンド</t>
    </rPh>
    <phoneticPr fontId="6"/>
  </si>
  <si>
    <t>第７２回</t>
    <rPh sb="0" eb="1">
      <t>ダイ</t>
    </rPh>
    <rPh sb="3" eb="4">
      <t>カイ</t>
    </rPh>
    <phoneticPr fontId="6"/>
  </si>
  <si>
    <t>平成３７年度</t>
    <rPh sb="0" eb="2">
      <t>ヘイセイ</t>
    </rPh>
    <rPh sb="4" eb="6">
      <t>ネンド</t>
    </rPh>
    <phoneticPr fontId="6"/>
  </si>
  <si>
    <t>第７３回</t>
    <rPh sb="0" eb="1">
      <t>ダイ</t>
    </rPh>
    <rPh sb="3" eb="4">
      <t>カイ</t>
    </rPh>
    <phoneticPr fontId="6"/>
  </si>
  <si>
    <t>平成３８年度</t>
    <rPh sb="0" eb="2">
      <t>ヘイセイ</t>
    </rPh>
    <rPh sb="4" eb="6">
      <t>ネンド</t>
    </rPh>
    <phoneticPr fontId="6"/>
  </si>
  <si>
    <t>第７４回</t>
    <rPh sb="0" eb="1">
      <t>ダイ</t>
    </rPh>
    <rPh sb="3" eb="4">
      <t>カイ</t>
    </rPh>
    <phoneticPr fontId="6"/>
  </si>
  <si>
    <t>平成３９年度</t>
    <rPh sb="0" eb="2">
      <t>ヘイセイ</t>
    </rPh>
    <rPh sb="4" eb="6">
      <t>ネンド</t>
    </rPh>
    <phoneticPr fontId="6"/>
  </si>
  <si>
    <t>第７５回</t>
    <rPh sb="0" eb="1">
      <t>ダイ</t>
    </rPh>
    <rPh sb="3" eb="4">
      <t>カイ</t>
    </rPh>
    <phoneticPr fontId="6"/>
  </si>
  <si>
    <t>平成４０年度</t>
    <rPh sb="0" eb="2">
      <t>ヘイセイ</t>
    </rPh>
    <rPh sb="4" eb="6">
      <t>ネンド</t>
    </rPh>
    <phoneticPr fontId="6"/>
  </si>
  <si>
    <t>第７６回</t>
    <rPh sb="0" eb="1">
      <t>ダイ</t>
    </rPh>
    <rPh sb="3" eb="4">
      <t>カイ</t>
    </rPh>
    <phoneticPr fontId="6"/>
  </si>
  <si>
    <t>　競技者一覧表</t>
    <phoneticPr fontId="6"/>
  </si>
  <si>
    <t>女　子</t>
    <rPh sb="0" eb="3">
      <t>ジョシ</t>
    </rPh>
    <phoneticPr fontId="10"/>
  </si>
  <si>
    <t xml:space="preserve">
大会名選択
登録選手一覧</t>
    <rPh sb="1" eb="6">
      <t>タイカイメイセンタク</t>
    </rPh>
    <rPh sb="10" eb="16">
      <t>トウロクセンシュイチラン</t>
    </rPh>
    <phoneticPr fontId="6"/>
  </si>
  <si>
    <t>Ｎｏ</t>
    <phoneticPr fontId="10"/>
  </si>
  <si>
    <t>ナンバー</t>
    <phoneticPr fontId="10"/>
  </si>
  <si>
    <t>Ｎｏ</t>
    <phoneticPr fontId="10"/>
  </si>
  <si>
    <t>ナンバー</t>
    <phoneticPr fontId="10"/>
  </si>
  <si>
    <t>Ｎｏ</t>
    <phoneticPr fontId="10"/>
  </si>
  <si>
    <t>ナンバー</t>
    <phoneticPr fontId="10"/>
  </si>
  <si>
    <t>Ｎｏ</t>
    <phoneticPr fontId="10"/>
  </si>
  <si>
    <t>ナンバー</t>
    <phoneticPr fontId="10"/>
  </si>
  <si>
    <t>学校長名</t>
  </si>
  <si>
    <t>監督名</t>
  </si>
  <si>
    <t>Ａ</t>
    <phoneticPr fontId="6"/>
  </si>
  <si>
    <t>Ｂ</t>
    <phoneticPr fontId="6"/>
  </si>
  <si>
    <t>Ｃ</t>
    <phoneticPr fontId="6"/>
  </si>
  <si>
    <t>Ｄ</t>
    <phoneticPr fontId="6"/>
  </si>
  <si>
    <t>Ｅ</t>
    <phoneticPr fontId="6"/>
  </si>
  <si>
    <t>Ｆ</t>
    <phoneticPr fontId="6"/>
  </si>
  <si>
    <t>Ｇ</t>
    <phoneticPr fontId="6"/>
  </si>
  <si>
    <t>Ｈ</t>
    <phoneticPr fontId="6"/>
  </si>
  <si>
    <t>Ｉ</t>
    <phoneticPr fontId="6"/>
  </si>
  <si>
    <t>Ｊ</t>
    <phoneticPr fontId="6"/>
  </si>
  <si>
    <t>人数
制限</t>
    <rPh sb="0" eb="5">
      <t>ニン</t>
    </rPh>
    <phoneticPr fontId="6"/>
  </si>
  <si>
    <t>人数
制限</t>
    <rPh sb="0" eb="5">
      <t>ニN</t>
    </rPh>
    <phoneticPr fontId="6"/>
  </si>
  <si>
    <t>人数
制限</t>
    <rPh sb="0" eb="5">
      <t>ニンズウセイゲン</t>
    </rPh>
    <phoneticPr fontId="6"/>
  </si>
  <si>
    <t>学年
設定</t>
    <rPh sb="0" eb="2">
      <t>ガK</t>
    </rPh>
    <rPh sb="3" eb="5">
      <t>セッテ</t>
    </rPh>
    <phoneticPr fontId="6"/>
  </si>
  <si>
    <t>学年
設定</t>
    <rPh sb="0" eb="2">
      <t>ガk</t>
    </rPh>
    <rPh sb="3" eb="5">
      <t>セッテ</t>
    </rPh>
    <phoneticPr fontId="6"/>
  </si>
  <si>
    <t>男子</t>
    <rPh sb="0" eb="2">
      <t>ダンs</t>
    </rPh>
    <phoneticPr fontId="6"/>
  </si>
  <si>
    <t>女子</t>
    <rPh sb="0" eb="2">
      <t>ジョs</t>
    </rPh>
    <phoneticPr fontId="6"/>
  </si>
  <si>
    <t>管内陸上競技大会種目人数設定</t>
    <rPh sb="0" eb="8">
      <t>カンナ</t>
    </rPh>
    <phoneticPr fontId="6"/>
  </si>
  <si>
    <t>若松</t>
    <rPh sb="0" eb="2">
      <t>ワカマt</t>
    </rPh>
    <phoneticPr fontId="6"/>
  </si>
  <si>
    <t>北会津</t>
    <rPh sb="0" eb="3">
      <t>キタアイd</t>
    </rPh>
    <phoneticPr fontId="6"/>
  </si>
  <si>
    <t>耶麻</t>
    <rPh sb="0" eb="2">
      <t>yama</t>
    </rPh>
    <phoneticPr fontId="6"/>
  </si>
  <si>
    <t>両沼</t>
    <rPh sb="0" eb="2">
      <t>リョウヌ</t>
    </rPh>
    <phoneticPr fontId="6"/>
  </si>
  <si>
    <t>南会津</t>
    <rPh sb="0" eb="3">
      <t>ミン</t>
    </rPh>
    <phoneticPr fontId="6"/>
  </si>
  <si>
    <t>種目</t>
    <rPh sb="0" eb="2">
      <t>シュモk</t>
    </rPh>
    <phoneticPr fontId="6"/>
  </si>
  <si>
    <t>人数</t>
    <rPh sb="0" eb="2">
      <t>ニンズ</t>
    </rPh>
    <phoneticPr fontId="6"/>
  </si>
  <si>
    <t>耶麻</t>
    <rPh sb="0" eb="2">
      <t>ヤマ</t>
    </rPh>
    <phoneticPr fontId="6"/>
  </si>
  <si>
    <t>両沼</t>
    <rPh sb="0" eb="2">
      <t>リョウヌm</t>
    </rPh>
    <phoneticPr fontId="6"/>
  </si>
  <si>
    <t>Ver 1.7.4</t>
    <phoneticPr fontId="6"/>
  </si>
  <si>
    <t>学校長名</t>
    <phoneticPr fontId="6"/>
  </si>
  <si>
    <t>監督名</t>
    <phoneticPr fontId="6"/>
  </si>
  <si>
    <t>t</t>
    <phoneticPr fontId="6"/>
  </si>
  <si>
    <t>日和田中</t>
  </si>
  <si>
    <t>日和田中学校</t>
  </si>
  <si>
    <t>行健中</t>
  </si>
  <si>
    <t>行健中学校</t>
  </si>
  <si>
    <t>明健中</t>
  </si>
  <si>
    <t>明健中学校</t>
  </si>
  <si>
    <t>安積中</t>
  </si>
  <si>
    <t>安積中学校</t>
  </si>
  <si>
    <t>安積二中</t>
  </si>
  <si>
    <t>安積二中学校</t>
  </si>
  <si>
    <t>三穂田中</t>
  </si>
  <si>
    <t>三穂田中学校</t>
  </si>
  <si>
    <t>逢瀬中</t>
  </si>
  <si>
    <t>逢瀬中学校</t>
  </si>
  <si>
    <t>片平中</t>
  </si>
  <si>
    <t>片平中学校</t>
  </si>
  <si>
    <t>喜久田中</t>
  </si>
  <si>
    <t>喜久田中学校</t>
  </si>
  <si>
    <t>熱海中</t>
  </si>
  <si>
    <t>熱海中学校</t>
  </si>
  <si>
    <t>湖南中</t>
  </si>
  <si>
    <t>湖南中学校</t>
  </si>
  <si>
    <t>守山中</t>
  </si>
  <si>
    <t>守山中学校</t>
  </si>
  <si>
    <t>高瀬中</t>
  </si>
  <si>
    <t>高瀬中学校</t>
  </si>
  <si>
    <t>二瀬中</t>
  </si>
  <si>
    <t>二瀬中学校</t>
  </si>
  <si>
    <t>郡山一中</t>
  </si>
  <si>
    <t>郡山一中学校</t>
  </si>
  <si>
    <t>郡山二中</t>
  </si>
  <si>
    <t>郡山二中学校</t>
  </si>
  <si>
    <t>郡山三中</t>
  </si>
  <si>
    <t>郡山三中学校</t>
  </si>
  <si>
    <t>郡山四中</t>
  </si>
  <si>
    <t>郡山四中学校</t>
  </si>
  <si>
    <t>郡山五中</t>
  </si>
  <si>
    <t>郡山五中学校</t>
  </si>
  <si>
    <t>郡山六中</t>
  </si>
  <si>
    <t>郡山六中学校</t>
  </si>
  <si>
    <t>郡山七中</t>
  </si>
  <si>
    <t>郡山七中学校</t>
  </si>
  <si>
    <t>緑ヶ丘中</t>
  </si>
  <si>
    <t>緑ヶ丘中学校</t>
  </si>
  <si>
    <t>富田中</t>
  </si>
  <si>
    <t>富田中学校</t>
  </si>
  <si>
    <t>大槻中</t>
  </si>
  <si>
    <t>大槻中学校</t>
  </si>
  <si>
    <t>小原田中</t>
  </si>
  <si>
    <t>小原田中学校</t>
  </si>
  <si>
    <t>宮城中</t>
  </si>
  <si>
    <t>宮城中学校</t>
  </si>
  <si>
    <t>御舘中</t>
  </si>
  <si>
    <t>御舘中学校</t>
  </si>
  <si>
    <t>須賀川一中</t>
  </si>
  <si>
    <t>須賀川一中学校</t>
  </si>
  <si>
    <t>須賀川二中</t>
  </si>
  <si>
    <t>須賀川二中学校</t>
  </si>
  <si>
    <t>須賀川三中</t>
  </si>
  <si>
    <t>須賀川三中学校</t>
  </si>
  <si>
    <t>西袋中</t>
  </si>
  <si>
    <t>西袋中学校</t>
  </si>
  <si>
    <t>稲田中</t>
  </si>
  <si>
    <t>稲田中学校</t>
  </si>
  <si>
    <t>小塩江中</t>
  </si>
  <si>
    <t>小塩江中学校</t>
  </si>
  <si>
    <t>仁井田中</t>
  </si>
  <si>
    <t>仁井田中学校</t>
  </si>
  <si>
    <t>大東中</t>
  </si>
  <si>
    <t>大東中学校</t>
  </si>
  <si>
    <t>長沼中</t>
  </si>
  <si>
    <t>長沼中学校</t>
  </si>
  <si>
    <t>岩瀬中</t>
  </si>
  <si>
    <t>岩瀬中学校</t>
  </si>
  <si>
    <t>鏡石中</t>
  </si>
  <si>
    <t>鏡石中学校</t>
  </si>
  <si>
    <t>天栄中</t>
  </si>
  <si>
    <t>天栄中学校</t>
  </si>
  <si>
    <t>天栄湯本中</t>
  </si>
  <si>
    <t>天栄湯本中学校</t>
  </si>
  <si>
    <t>滝根中</t>
  </si>
  <si>
    <t>滝根中学校</t>
  </si>
  <si>
    <t>大越中</t>
  </si>
  <si>
    <t>大越中学校</t>
  </si>
  <si>
    <t>都路中</t>
  </si>
  <si>
    <t>都路中学校</t>
  </si>
  <si>
    <t>常葉中</t>
  </si>
  <si>
    <t>常葉中学校</t>
  </si>
  <si>
    <t>船引南中</t>
  </si>
  <si>
    <t>船引南中学校</t>
  </si>
  <si>
    <t>船引中</t>
  </si>
  <si>
    <t>船引中学校</t>
  </si>
  <si>
    <t>移中</t>
  </si>
  <si>
    <t>移中学校</t>
  </si>
  <si>
    <t>三春中</t>
  </si>
  <si>
    <t>三春中学校</t>
  </si>
  <si>
    <t>岩江中</t>
  </si>
  <si>
    <t>岩江中学校</t>
  </si>
  <si>
    <t>浮金中</t>
  </si>
  <si>
    <t>浮金中学校</t>
  </si>
  <si>
    <t>小野中</t>
  </si>
  <si>
    <t>小野中学校</t>
  </si>
  <si>
    <t>郡山ザベリオ中</t>
  </si>
  <si>
    <t>郡山ザベリオ中学校</t>
  </si>
  <si>
    <t>白河中央中</t>
  </si>
  <si>
    <t>白河中央中学校</t>
  </si>
  <si>
    <t>白河二中</t>
  </si>
  <si>
    <t>白河二中学校</t>
  </si>
  <si>
    <t>東北中</t>
  </si>
  <si>
    <t>東北中学校</t>
  </si>
  <si>
    <t>白河南中</t>
  </si>
  <si>
    <t>白河南中学校</t>
  </si>
  <si>
    <t>五箇中</t>
  </si>
  <si>
    <t>五箇中学校</t>
  </si>
  <si>
    <t>表郷中</t>
  </si>
  <si>
    <t>表郷中学校</t>
  </si>
  <si>
    <t>東中</t>
  </si>
  <si>
    <t>東中学校</t>
  </si>
  <si>
    <t>大信中</t>
  </si>
  <si>
    <t>大信中学校</t>
  </si>
  <si>
    <t>西郷一中</t>
  </si>
  <si>
    <t>西郷一中学校</t>
  </si>
  <si>
    <t>西郷二中</t>
  </si>
  <si>
    <t>西郷二中学校</t>
  </si>
  <si>
    <t>川谷中</t>
  </si>
  <si>
    <t>川谷中学校</t>
  </si>
  <si>
    <t>中島中</t>
  </si>
  <si>
    <t>中島中学校</t>
  </si>
  <si>
    <t>矢吹中</t>
  </si>
  <si>
    <t>矢吹中学校</t>
  </si>
  <si>
    <t>泉崎中</t>
  </si>
  <si>
    <t>泉崎中学校</t>
  </si>
  <si>
    <t>棚倉中</t>
  </si>
  <si>
    <t>棚倉中学校</t>
  </si>
  <si>
    <t>塙中</t>
  </si>
  <si>
    <t>塙中学校</t>
  </si>
  <si>
    <t>矢祭中</t>
  </si>
  <si>
    <t>矢祭中学校</t>
  </si>
  <si>
    <t>鮫川中</t>
  </si>
  <si>
    <t>鮫川中学校</t>
  </si>
  <si>
    <t>石川中</t>
  </si>
  <si>
    <t>石川中学校</t>
  </si>
  <si>
    <t>玉川泉中</t>
  </si>
  <si>
    <t>玉川泉中学校</t>
  </si>
  <si>
    <t>ひらた清風中</t>
  </si>
  <si>
    <t>浅川中</t>
  </si>
  <si>
    <t>浅川中学校</t>
  </si>
  <si>
    <t>石川義塾中</t>
  </si>
  <si>
    <t>石川義塾中学校</t>
  </si>
  <si>
    <t>安積高</t>
  </si>
  <si>
    <t>安積高等学校</t>
  </si>
  <si>
    <t>安積黎明高</t>
  </si>
  <si>
    <t>安積黎明高等学校</t>
  </si>
  <si>
    <t>郡山東高</t>
  </si>
  <si>
    <t>郡山東高等学校</t>
  </si>
  <si>
    <t>郡山商高</t>
  </si>
  <si>
    <t>郡山商業高等学校</t>
  </si>
  <si>
    <t>郡山北工高</t>
  </si>
  <si>
    <t>郡山北工業等学校</t>
  </si>
  <si>
    <t>郡山高</t>
  </si>
  <si>
    <t>郡山高等学校</t>
  </si>
  <si>
    <t>あさか開成高</t>
  </si>
  <si>
    <t>あさか開成高等学校</t>
  </si>
  <si>
    <t>日大東北高</t>
  </si>
  <si>
    <t>日大東北高等学校</t>
  </si>
  <si>
    <t>帝京安積高</t>
  </si>
  <si>
    <t>帝京安積高等学校</t>
  </si>
  <si>
    <t>郡山女大附高</t>
  </si>
  <si>
    <t>郡山女子大附属高等学校</t>
  </si>
  <si>
    <t>尚志高</t>
  </si>
  <si>
    <t>尚志高等学校</t>
  </si>
  <si>
    <t>須賀川高</t>
  </si>
  <si>
    <t>須賀川高等学校</t>
  </si>
  <si>
    <t>須賀川桐陽高</t>
  </si>
  <si>
    <t>須賀川桐陽高等学校</t>
  </si>
  <si>
    <t>清陵情報高</t>
  </si>
  <si>
    <t>清陵情報高等学校</t>
  </si>
  <si>
    <t>岩瀬農業高等学校</t>
  </si>
  <si>
    <t>光南高</t>
  </si>
  <si>
    <t>光南高等学校</t>
  </si>
  <si>
    <t>白河高</t>
  </si>
  <si>
    <t>白河高等学校</t>
  </si>
  <si>
    <t>白河旭高</t>
  </si>
  <si>
    <t>白河旭高等学校</t>
  </si>
  <si>
    <t>白河実高</t>
  </si>
  <si>
    <t>白河実業高等学校</t>
  </si>
  <si>
    <t>修明高</t>
  </si>
  <si>
    <t>修明高等学校</t>
  </si>
  <si>
    <t>修明鮫川高</t>
  </si>
  <si>
    <t>修明鮫川高等学校</t>
  </si>
  <si>
    <t>石川高</t>
  </si>
  <si>
    <t>石川高等学校</t>
  </si>
  <si>
    <t>学法石川高</t>
  </si>
  <si>
    <t>学校法人石川高等学校</t>
  </si>
  <si>
    <t>田村高</t>
  </si>
  <si>
    <t>田村高等学校</t>
  </si>
  <si>
    <t>船引高</t>
  </si>
  <si>
    <t>船引高等学校</t>
  </si>
  <si>
    <t>小野高</t>
  </si>
  <si>
    <t>小野高等学校</t>
  </si>
  <si>
    <t>県南陸協</t>
  </si>
  <si>
    <t>東白陸協</t>
  </si>
  <si>
    <t>男子400mH</t>
  </si>
  <si>
    <t>男子やり投</t>
  </si>
  <si>
    <t>女子400mH</t>
  </si>
  <si>
    <t>女子棒高跳</t>
  </si>
  <si>
    <t>女子三段跳</t>
  </si>
  <si>
    <t>女子やり投</t>
  </si>
  <si>
    <t>男子110MH</t>
  </si>
  <si>
    <t>男子3000mSC</t>
  </si>
  <si>
    <t>女子5000m</t>
  </si>
  <si>
    <t>所属先</t>
    <rPh sb="0" eb="2">
      <t>ショゾク</t>
    </rPh>
    <rPh sb="2" eb="3">
      <t>サキ</t>
    </rPh>
    <phoneticPr fontId="6"/>
  </si>
  <si>
    <t>岩瀬農高</t>
  </si>
  <si>
    <t>ひらた清風中学校</t>
  </si>
  <si>
    <t>福島学院大学</t>
  </si>
  <si>
    <t>秋山錠剤</t>
  </si>
  <si>
    <t>宇都宮大学</t>
  </si>
  <si>
    <t>岩瀬陸協</t>
  </si>
  <si>
    <t>東北学院大</t>
  </si>
  <si>
    <t>東北学院大学</t>
  </si>
  <si>
    <t>玉川村役場</t>
  </si>
  <si>
    <t>奥羽大</t>
  </si>
  <si>
    <t>奥羽大学</t>
  </si>
  <si>
    <t>福島学院大</t>
  </si>
  <si>
    <t>東洋大</t>
  </si>
  <si>
    <t>東洋大学</t>
  </si>
  <si>
    <t>仙台大</t>
  </si>
  <si>
    <t>仙台大学</t>
  </si>
  <si>
    <t>水ラン RedBlu's</t>
  </si>
  <si>
    <t>郡山市役所</t>
  </si>
  <si>
    <t>大東文化大</t>
  </si>
  <si>
    <t>大東文化大学</t>
  </si>
  <si>
    <t>日本大学工学部</t>
  </si>
  <si>
    <t>男子砲丸投(7.260kg)</t>
  </si>
  <si>
    <t>男子円盤投(2.000kg)</t>
  </si>
  <si>
    <t>男子ハンマー投(7.260kg)</t>
  </si>
  <si>
    <t>女子ハンマー投(4.000kg)</t>
  </si>
  <si>
    <t>t</t>
    <phoneticPr fontId="6"/>
  </si>
  <si>
    <t>t</t>
    <phoneticPr fontId="6"/>
  </si>
  <si>
    <t>t</t>
    <phoneticPr fontId="6"/>
  </si>
  <si>
    <t>t</t>
    <phoneticPr fontId="6"/>
  </si>
  <si>
    <t>t</t>
    <phoneticPr fontId="6"/>
  </si>
  <si>
    <t>t</t>
    <phoneticPr fontId="6"/>
  </si>
  <si>
    <t>m</t>
    <phoneticPr fontId="6"/>
  </si>
  <si>
    <t>m</t>
    <phoneticPr fontId="6"/>
  </si>
  <si>
    <t>m</t>
    <phoneticPr fontId="6"/>
  </si>
  <si>
    <t>m</t>
    <phoneticPr fontId="6"/>
  </si>
  <si>
    <t>t</t>
    <phoneticPr fontId="6"/>
  </si>
  <si>
    <t>t</t>
    <phoneticPr fontId="6"/>
  </si>
  <si>
    <t>白鴎大</t>
  </si>
  <si>
    <t>西田学園</t>
    <rPh sb="2" eb="4">
      <t>ガクエン</t>
    </rPh>
    <phoneticPr fontId="6"/>
  </si>
  <si>
    <t>顧問名</t>
    <rPh sb="0" eb="2">
      <t>コモン</t>
    </rPh>
    <rPh sb="2" eb="3">
      <t>メイ</t>
    </rPh>
    <phoneticPr fontId="6"/>
  </si>
  <si>
    <t>携帯番号</t>
    <rPh sb="0" eb="2">
      <t>ケイタイ</t>
    </rPh>
    <rPh sb="2" eb="4">
      <t>バンゴウ</t>
    </rPh>
    <phoneticPr fontId="6"/>
  </si>
  <si>
    <t>西田学園</t>
  </si>
  <si>
    <t>t</t>
    <phoneticPr fontId="6"/>
  </si>
  <si>
    <t>m</t>
    <phoneticPr fontId="6"/>
  </si>
  <si>
    <t>m</t>
    <phoneticPr fontId="6"/>
  </si>
  <si>
    <t>m</t>
    <phoneticPr fontId="6"/>
  </si>
  <si>
    <t>m</t>
    <phoneticPr fontId="6"/>
  </si>
  <si>
    <t>m</t>
    <phoneticPr fontId="6"/>
  </si>
  <si>
    <t>女子5000mW</t>
  </si>
  <si>
    <t>玉川中</t>
  </si>
  <si>
    <t>玉川中学校</t>
  </si>
  <si>
    <t>水ラン　RedBlu's</t>
  </si>
  <si>
    <t>郡山自衛隊</t>
  </si>
  <si>
    <t>男子10000m</t>
  </si>
  <si>
    <t>少年A男子ハンマー投(6.000kg)</t>
  </si>
  <si>
    <t>少年B男子100m</t>
  </si>
  <si>
    <t>少年B男子3000m</t>
  </si>
  <si>
    <t>少年B男子走幅跳</t>
  </si>
  <si>
    <t>t</t>
    <phoneticPr fontId="6"/>
  </si>
  <si>
    <t>女子100MH</t>
  </si>
  <si>
    <t>女子3000mSC</t>
  </si>
  <si>
    <t>少年A女子3000m</t>
  </si>
  <si>
    <t>少年B女子100m</t>
  </si>
  <si>
    <t>少年B女子100mYH</t>
  </si>
  <si>
    <t>t</t>
    <phoneticPr fontId="6"/>
  </si>
  <si>
    <t>競技者名英字</t>
  </si>
  <si>
    <t>国籍</t>
  </si>
  <si>
    <t>チーム名英字</t>
  </si>
  <si>
    <t>緑ケ丘中</t>
  </si>
  <si>
    <t>緑ケ丘中学校</t>
  </si>
  <si>
    <t>湖南小中</t>
  </si>
  <si>
    <t>湖南小中学校</t>
  </si>
  <si>
    <t>古殿中</t>
  </si>
  <si>
    <t>古殿中学校</t>
  </si>
  <si>
    <t>須賀川創英館高</t>
  </si>
  <si>
    <t>須賀川創英館高等学校</t>
  </si>
  <si>
    <t>岩瀬農業高</t>
  </si>
  <si>
    <t>浅川町役場</t>
  </si>
  <si>
    <t>白鴎大学</t>
  </si>
  <si>
    <t>鏡石町駅伝チーム</t>
  </si>
  <si>
    <t>県立聴覚支援中</t>
  </si>
  <si>
    <t>県立聴覚支援学校</t>
  </si>
  <si>
    <t>県立聴覚支援高</t>
  </si>
  <si>
    <t>あいおいニッセイ同和損保</t>
  </si>
  <si>
    <t>三春町役場</t>
  </si>
  <si>
    <t>58ランナーズ</t>
  </si>
  <si>
    <t>ⅢF TC</t>
  </si>
  <si>
    <t>Xronos</t>
  </si>
  <si>
    <t>郡山女子大</t>
  </si>
  <si>
    <t>郡山女子大学</t>
  </si>
  <si>
    <t>白河市役所</t>
  </si>
  <si>
    <t>少年B男子円盤投(1.500kg)</t>
  </si>
  <si>
    <t>少年B男子110mJH(0.991m/9.14m)</t>
  </si>
  <si>
    <t>少年B女子円盤投(1.000kg)</t>
  </si>
  <si>
    <t>第77回福島県陸上競技選手権大会兼第75回福島県総合体育大会陸上競技大会県南地区予選会</t>
    <phoneticPr fontId="6"/>
  </si>
  <si>
    <t>所属名選択に所属名がない場合は、黄色いセルに打ち込んでください。</t>
    <rPh sb="0" eb="2">
      <t>ショゾク</t>
    </rPh>
    <rPh sb="2" eb="3">
      <t>メイ</t>
    </rPh>
    <rPh sb="3" eb="5">
      <t>センタク</t>
    </rPh>
    <rPh sb="6" eb="8">
      <t>ショゾク</t>
    </rPh>
    <rPh sb="8" eb="9">
      <t>メイ</t>
    </rPh>
    <rPh sb="12" eb="14">
      <t>バアイ</t>
    </rPh>
    <rPh sb="16" eb="18">
      <t>キイロ</t>
    </rPh>
    <rPh sb="22" eb="23">
      <t>ウ</t>
    </rPh>
    <rPh sb="24" eb="25">
      <t>コ</t>
    </rPh>
    <phoneticPr fontId="6"/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</si>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</sst>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yyyy&quot;年&quot;m&quot;月&quot;d&quot;日&quot;;@"/>
    <numFmt numFmtId="177" formatCode="yyyy/m/d;@"/>
  </numFmts>
  <fonts count="69">
    <font>
      <sz val="12"/>
      <name val="Osaka"/>
      <family val="3"/>
      <charset val="128"/>
    </font>
    <font>
      <sz val="12"/>
      <color theme="1"/>
      <name val="ＭＳ Ｐゴシック"/>
      <family val="2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12"/>
      <color indexed="8"/>
      <name val="ＭＳ Ｐゴシック"/>
      <family val="2"/>
      <charset val="128"/>
    </font>
    <font>
      <sz val="12"/>
      <color indexed="8"/>
      <name val="ＭＳ Ｐゴシック"/>
      <family val="2"/>
      <charset val="128"/>
    </font>
    <font>
      <sz val="12"/>
      <name val="Osaka"/>
      <family val="3"/>
      <charset val="128"/>
    </font>
    <font>
      <sz val="6"/>
      <name val="Osaka"/>
      <family val="3"/>
      <charset val="128"/>
    </font>
    <font>
      <b/>
      <sz val="15"/>
      <name val="ＭＳ Ｐゴシック"/>
      <family val="3"/>
      <charset val="128"/>
    </font>
    <font>
      <sz val="12"/>
      <name val="ＭＳ Ｐゴシック"/>
      <family val="3"/>
      <charset val="128"/>
    </font>
    <font>
      <sz val="10"/>
      <name val="ＭＳ Ｐゴシック"/>
      <family val="3"/>
      <charset val="128"/>
    </font>
    <font>
      <sz val="6"/>
      <name val="ＭＳ Ｐゴシック"/>
      <family val="2"/>
      <charset val="128"/>
    </font>
    <font>
      <sz val="12"/>
      <color indexed="9"/>
      <name val="ＭＳ Ｐゴシック"/>
      <family val="2"/>
      <charset val="128"/>
    </font>
    <font>
      <sz val="14"/>
      <name val="Osaka"/>
      <family val="3"/>
      <charset val="128"/>
    </font>
    <font>
      <sz val="12"/>
      <name val="Osaka"/>
      <family val="3"/>
      <charset val="128"/>
    </font>
    <font>
      <sz val="12"/>
      <color indexed="9"/>
      <name val="Osaka"/>
      <family val="3"/>
      <charset val="128"/>
    </font>
    <font>
      <sz val="10"/>
      <name val="ＭＳ ゴシック"/>
      <family val="3"/>
      <charset val="128"/>
    </font>
    <font>
      <sz val="11"/>
      <name val="ＭＳ ゴシック"/>
      <family val="3"/>
      <charset val="128"/>
    </font>
    <font>
      <sz val="8"/>
      <name val="ＭＳ ゴシック"/>
      <family val="3"/>
      <charset val="128"/>
    </font>
    <font>
      <sz val="12"/>
      <color indexed="52"/>
      <name val="ＭＳ Ｐゴシック"/>
      <family val="2"/>
      <charset val="128"/>
    </font>
    <font>
      <sz val="12"/>
      <name val="ＭＳ ゴシック"/>
      <family val="3"/>
      <charset val="128"/>
    </font>
    <font>
      <sz val="11"/>
      <color indexed="10"/>
      <name val="ＭＳ ゴシック"/>
      <family val="3"/>
      <charset val="128"/>
    </font>
    <font>
      <sz val="14"/>
      <name val="ＭＳ ゴシック"/>
      <family val="3"/>
      <charset val="128"/>
    </font>
    <font>
      <b/>
      <sz val="10"/>
      <color indexed="81"/>
      <name val="Osaka"/>
      <family val="3"/>
      <charset val="128"/>
    </font>
    <font>
      <b/>
      <sz val="10"/>
      <color indexed="10"/>
      <name val="Osaka"/>
      <family val="3"/>
      <charset val="128"/>
    </font>
    <font>
      <sz val="12"/>
      <color indexed="52"/>
      <name val="ＭＳ Ｐゴシック"/>
      <family val="2"/>
      <charset val="128"/>
    </font>
    <font>
      <sz val="14"/>
      <color indexed="9"/>
      <name val="Century Gothic"/>
      <family val="2"/>
    </font>
    <font>
      <sz val="11"/>
      <color indexed="9"/>
      <name val="ＭＳ ゴシック"/>
      <family val="3"/>
      <charset val="128"/>
    </font>
    <font>
      <sz val="14"/>
      <color indexed="9"/>
      <name val="ＭＳ Ｐゴシック"/>
      <family val="3"/>
      <charset val="128"/>
    </font>
    <font>
      <sz val="14"/>
      <color indexed="9"/>
      <name val="ＭＳ Ｐゴシック"/>
      <family val="3"/>
      <charset val="128"/>
    </font>
    <font>
      <sz val="14"/>
      <color indexed="9"/>
      <name val="ＭＳ Ｐゴシック"/>
      <family val="3"/>
      <charset val="128"/>
    </font>
    <font>
      <sz val="12"/>
      <name val="ＭＳ Ｐゴシック"/>
      <family val="3"/>
      <charset val="128"/>
    </font>
    <font>
      <sz val="8"/>
      <color indexed="10"/>
      <name val="ＭＳ ゴシック"/>
      <family val="3"/>
      <charset val="128"/>
    </font>
    <font>
      <sz val="16"/>
      <name val="Osaka"/>
      <family val="3"/>
      <charset val="128"/>
    </font>
    <font>
      <sz val="8"/>
      <color indexed="10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6"/>
      <name val="ＭＳ Ｐゴシック"/>
      <family val="2"/>
      <charset val="128"/>
    </font>
    <font>
      <b/>
      <sz val="18"/>
      <color indexed="8"/>
      <name val="ヒラギノ角ゴ ProN W3"/>
      <family val="2"/>
      <charset val="128"/>
    </font>
    <font>
      <b/>
      <sz val="18"/>
      <color indexed="8"/>
      <name val="Lucida Grande"/>
      <family val="2"/>
    </font>
    <font>
      <sz val="12"/>
      <color indexed="60"/>
      <name val="ＭＳ Ｐゴシック"/>
      <family val="2"/>
      <charset val="128"/>
    </font>
    <font>
      <sz val="14"/>
      <color indexed="9"/>
      <name val="ＭＳ ゴシック"/>
      <family val="3"/>
      <charset val="128"/>
    </font>
    <font>
      <sz val="16"/>
      <name val="ＭＳ ゴシック"/>
      <family val="3"/>
      <charset val="128"/>
    </font>
    <font>
      <sz val="12"/>
      <color indexed="44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9"/>
      <name val="ＭＳ Ｐゴシック"/>
      <family val="3"/>
      <charset val="128"/>
    </font>
    <font>
      <b/>
      <sz val="12"/>
      <name val="ヒラギノ角ゴ ProN W6"/>
      <family val="3"/>
      <charset val="128"/>
    </font>
    <font>
      <b/>
      <i/>
      <sz val="11"/>
      <color indexed="9"/>
      <name val="ＭＳ Ｐゴシック"/>
      <family val="3"/>
      <charset val="128"/>
    </font>
    <font>
      <b/>
      <i/>
      <sz val="12"/>
      <color indexed="9"/>
      <name val="ＭＳ Ｐゴシック"/>
      <family val="3"/>
      <charset val="128"/>
    </font>
    <font>
      <sz val="12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2"/>
      <color indexed="9"/>
      <name val="ＭＳ Ｐゴシック"/>
      <family val="2"/>
      <charset val="128"/>
      <scheme val="minor"/>
    </font>
    <font>
      <sz val="14"/>
      <name val="ＭＳ Ｐゴシック"/>
      <family val="3"/>
      <charset val="128"/>
      <scheme val="minor"/>
    </font>
    <font>
      <b/>
      <sz val="16"/>
      <color theme="1"/>
      <name val="ＭＳ Ｐゴシック"/>
      <family val="2"/>
      <charset val="128"/>
      <scheme val="minor"/>
    </font>
    <font>
      <b/>
      <sz val="16"/>
      <color theme="0"/>
      <name val="ＭＳ Ｐゴシック"/>
      <family val="3"/>
      <charset val="128"/>
      <scheme val="minor"/>
    </font>
    <font>
      <sz val="16"/>
      <color theme="1"/>
      <name val="ＭＳ Ｐゴシック"/>
      <family val="3"/>
      <charset val="128"/>
      <scheme val="minor"/>
    </font>
    <font>
      <sz val="16"/>
      <color theme="5"/>
      <name val="ＭＳ Ｐゴシック"/>
      <family val="3"/>
      <charset val="128"/>
      <scheme val="minor"/>
    </font>
    <font>
      <b/>
      <sz val="18"/>
      <color theme="1"/>
      <name val="ＭＳ ゴシック"/>
      <family val="3"/>
      <charset val="128"/>
    </font>
    <font>
      <b/>
      <sz val="16"/>
      <name val="ＭＳ Ｐゴシック"/>
      <family val="3"/>
      <charset val="128"/>
      <scheme val="minor"/>
    </font>
    <font>
      <sz val="16"/>
      <name val="ＭＳ Ｐゴシック"/>
      <family val="3"/>
      <charset val="128"/>
      <scheme val="minor"/>
    </font>
    <font>
      <sz val="14"/>
      <color indexed="9"/>
      <name val="ＭＳ Ｐゴシック"/>
      <family val="3"/>
      <charset val="128"/>
      <scheme val="minor"/>
    </font>
    <font>
      <sz val="14"/>
      <color theme="0"/>
      <name val="ＭＳ ゴシック"/>
      <family val="3"/>
      <charset val="128"/>
    </font>
    <font>
      <u/>
      <sz val="12"/>
      <color theme="10"/>
      <name val="Osaka"/>
      <family val="3"/>
      <charset val="128"/>
    </font>
    <font>
      <u/>
      <sz val="12"/>
      <color theme="11"/>
      <name val="Osaka"/>
      <family val="3"/>
      <charset val="128"/>
    </font>
    <font>
      <b/>
      <sz val="12"/>
      <name val="ＭＳ Ｐゴシック"/>
      <family val="3"/>
      <charset val="128"/>
      <scheme val="major"/>
    </font>
    <font>
      <sz val="12"/>
      <name val="ＭＳ Ｐゴシック"/>
      <family val="3"/>
      <charset val="128"/>
      <scheme val="major"/>
    </font>
    <font>
      <sz val="12"/>
      <color theme="0"/>
      <name val="ＭＳ Ｐゴシック"/>
      <family val="3"/>
      <charset val="128"/>
      <scheme val="minor"/>
    </font>
    <font>
      <sz val="14"/>
      <color theme="0"/>
      <name val="ＭＳ Ｐゴシック"/>
      <family val="3"/>
      <charset val="128"/>
      <scheme val="minor"/>
    </font>
    <font>
      <sz val="8.5"/>
      <color rgb="FFFF0000"/>
      <name val="ＭＳ Ｐゴシック"/>
      <family val="3"/>
      <charset val="128"/>
    </font>
  </fonts>
  <fills count="27">
    <fill>
      <patternFill patternType="none"/>
    </fill>
    <fill>
      <patternFill patternType="gray125"/>
    </fill>
    <fill>
      <patternFill patternType="solid">
        <fgColor indexed="6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66006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DCE6F1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FFFF00"/>
        <bgColor indexed="64"/>
      </patternFill>
    </fill>
  </fills>
  <borders count="13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dotted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medium">
        <color auto="1"/>
      </top>
      <bottom style="double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dotted">
        <color auto="1"/>
      </left>
      <right style="dotted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double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dotted">
        <color auto="1"/>
      </left>
      <right style="thin">
        <color auto="1"/>
      </right>
      <top style="thin">
        <color auto="1"/>
      </top>
      <bottom/>
      <diagonal/>
    </border>
    <border>
      <left style="dotted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dotted">
        <color auto="1"/>
      </right>
      <top style="thin">
        <color auto="1"/>
      </top>
      <bottom/>
      <diagonal/>
    </border>
    <border>
      <left style="thin">
        <color auto="1"/>
      </left>
      <right style="dotted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ck">
        <color rgb="FF660066"/>
      </left>
      <right/>
      <top style="thick">
        <color rgb="FF660066"/>
      </top>
      <bottom style="thick">
        <color rgb="FF660066"/>
      </bottom>
      <diagonal/>
    </border>
    <border>
      <left/>
      <right/>
      <top style="thick">
        <color rgb="FF660066"/>
      </top>
      <bottom style="thick">
        <color rgb="FF660066"/>
      </bottom>
      <diagonal/>
    </border>
    <border>
      <left/>
      <right style="thick">
        <color rgb="FF660066"/>
      </right>
      <top style="thick">
        <color rgb="FF660066"/>
      </top>
      <bottom style="thick">
        <color rgb="FF660066"/>
      </bottom>
      <diagonal/>
    </border>
    <border>
      <left style="thick">
        <color theme="3" tint="-0.499984740745262"/>
      </left>
      <right/>
      <top style="thick">
        <color theme="3" tint="-0.499984740745262"/>
      </top>
      <bottom/>
      <diagonal/>
    </border>
    <border>
      <left style="thick">
        <color theme="3" tint="-0.499984740745262"/>
      </left>
      <right/>
      <top/>
      <bottom style="thick">
        <color theme="3" tint="-0.499984740745262"/>
      </bottom>
      <diagonal/>
    </border>
    <border>
      <left/>
      <right/>
      <top style="thick">
        <color theme="3" tint="-0.499984740745262"/>
      </top>
      <bottom/>
      <diagonal/>
    </border>
    <border>
      <left/>
      <right style="thick">
        <color theme="3" tint="-0.499984740745262"/>
      </right>
      <top style="thick">
        <color theme="3" tint="-0.499984740745262"/>
      </top>
      <bottom/>
      <diagonal/>
    </border>
    <border>
      <left/>
      <right/>
      <top/>
      <bottom style="thick">
        <color theme="3" tint="-0.499984740745262"/>
      </bottom>
      <diagonal/>
    </border>
    <border>
      <left/>
      <right style="thick">
        <color theme="3" tint="-0.499984740745262"/>
      </right>
      <top/>
      <bottom style="thick">
        <color theme="3" tint="-0.499984740745262"/>
      </bottom>
      <diagonal/>
    </border>
    <border>
      <left style="thick">
        <color theme="8" tint="-0.499984740745262"/>
      </left>
      <right/>
      <top style="thick">
        <color theme="8" tint="-0.499984740745262"/>
      </top>
      <bottom/>
      <diagonal/>
    </border>
    <border>
      <left style="thick">
        <color theme="8" tint="-0.499984740745262"/>
      </left>
      <right/>
      <top/>
      <bottom style="thick">
        <color theme="8" tint="-0.499984740745262"/>
      </bottom>
      <diagonal/>
    </border>
    <border>
      <left/>
      <right/>
      <top style="thick">
        <color theme="8" tint="-0.499984740745262"/>
      </top>
      <bottom/>
      <diagonal/>
    </border>
    <border>
      <left/>
      <right style="thick">
        <color theme="8" tint="-0.499984740745262"/>
      </right>
      <top style="thick">
        <color theme="8" tint="-0.499984740745262"/>
      </top>
      <bottom/>
      <diagonal/>
    </border>
    <border>
      <left/>
      <right/>
      <top/>
      <bottom style="thick">
        <color theme="8" tint="-0.499984740745262"/>
      </bottom>
      <diagonal/>
    </border>
    <border>
      <left/>
      <right style="thick">
        <color theme="8" tint="-0.499984740745262"/>
      </right>
      <top/>
      <bottom style="thick">
        <color theme="8" tint="-0.499984740745262"/>
      </bottom>
      <diagonal/>
    </border>
    <border>
      <left style="thick">
        <color theme="3" tint="-0.249977111117893"/>
      </left>
      <right/>
      <top style="thick">
        <color theme="3" tint="-0.249977111117893"/>
      </top>
      <bottom/>
      <diagonal/>
    </border>
    <border>
      <left style="thick">
        <color theme="3" tint="-0.249977111117893"/>
      </left>
      <right/>
      <top/>
      <bottom style="thick">
        <color theme="3" tint="-0.249977111117893"/>
      </bottom>
      <diagonal/>
    </border>
    <border>
      <left/>
      <right/>
      <top style="thick">
        <color theme="3" tint="-0.249977111117893"/>
      </top>
      <bottom/>
      <diagonal/>
    </border>
    <border>
      <left/>
      <right style="thick">
        <color theme="3" tint="-0.249977111117893"/>
      </right>
      <top style="thick">
        <color theme="3" tint="-0.249977111117893"/>
      </top>
      <bottom/>
      <diagonal/>
    </border>
    <border>
      <left/>
      <right/>
      <top/>
      <bottom style="thick">
        <color theme="3" tint="-0.249977111117893"/>
      </bottom>
      <diagonal/>
    </border>
    <border>
      <left/>
      <right style="thick">
        <color theme="3" tint="-0.249977111117893"/>
      </right>
      <top/>
      <bottom style="thick">
        <color theme="3" tint="-0.249977111117893"/>
      </bottom>
      <diagonal/>
    </border>
    <border>
      <left style="thick">
        <color theme="8" tint="0.79998168889431442"/>
      </left>
      <right style="thick">
        <color theme="8" tint="0.79998168889431442"/>
      </right>
      <top style="thick">
        <color theme="8" tint="0.79998168889431442"/>
      </top>
      <bottom/>
      <diagonal/>
    </border>
    <border>
      <left style="thick">
        <color theme="8" tint="0.79998168889431442"/>
      </left>
      <right style="thick">
        <color theme="8" tint="0.79998168889431442"/>
      </right>
      <top/>
      <bottom style="thick">
        <color theme="8" tint="0.79998168889431442"/>
      </bottom>
      <diagonal/>
    </border>
    <border>
      <left style="thick">
        <color theme="8" tint="0.79998168889431442"/>
      </left>
      <right/>
      <top style="thick">
        <color theme="8" tint="0.79998168889431442"/>
      </top>
      <bottom/>
      <diagonal/>
    </border>
    <border>
      <left/>
      <right/>
      <top style="thick">
        <color theme="8" tint="0.79998168889431442"/>
      </top>
      <bottom/>
      <diagonal/>
    </border>
    <border>
      <left/>
      <right style="thick">
        <color theme="8" tint="0.79998168889431442"/>
      </right>
      <top style="thick">
        <color theme="8" tint="0.79998168889431442"/>
      </top>
      <bottom/>
      <diagonal/>
    </border>
    <border>
      <left style="thick">
        <color theme="8" tint="0.79998168889431442"/>
      </left>
      <right/>
      <top/>
      <bottom style="thick">
        <color theme="8" tint="0.79998168889431442"/>
      </bottom>
      <diagonal/>
    </border>
    <border>
      <left/>
      <right/>
      <top/>
      <bottom style="thick">
        <color theme="8" tint="0.79998168889431442"/>
      </bottom>
      <diagonal/>
    </border>
    <border>
      <left/>
      <right style="thick">
        <color theme="8" tint="0.79998168889431442"/>
      </right>
      <top/>
      <bottom style="thick">
        <color theme="8" tint="0.79998168889431442"/>
      </bottom>
      <diagonal/>
    </border>
    <border>
      <left style="thick">
        <color theme="8" tint="0.59999389629810485"/>
      </left>
      <right/>
      <top style="thick">
        <color theme="8" tint="0.59999389629810485"/>
      </top>
      <bottom/>
      <diagonal/>
    </border>
    <border>
      <left style="thick">
        <color theme="8" tint="0.59999389629810485"/>
      </left>
      <right/>
      <top/>
      <bottom style="thick">
        <color theme="8" tint="0.59999389629810485"/>
      </bottom>
      <diagonal/>
    </border>
    <border>
      <left/>
      <right/>
      <top style="thick">
        <color theme="8" tint="0.59999389629810485"/>
      </top>
      <bottom/>
      <diagonal/>
    </border>
    <border>
      <left/>
      <right/>
      <top/>
      <bottom style="thick">
        <color theme="8" tint="0.59999389629810485"/>
      </bottom>
      <diagonal/>
    </border>
    <border>
      <left style="thick">
        <color theme="8" tint="0.39997558519241921"/>
      </left>
      <right/>
      <top style="thick">
        <color theme="8" tint="0.39997558519241921"/>
      </top>
      <bottom/>
      <diagonal/>
    </border>
    <border>
      <left style="thick">
        <color theme="8" tint="0.39997558519241921"/>
      </left>
      <right/>
      <top/>
      <bottom style="thick">
        <color theme="8" tint="0.39997558519241921"/>
      </bottom>
      <diagonal/>
    </border>
    <border>
      <left/>
      <right/>
      <top style="thick">
        <color theme="8" tint="0.39997558519241921"/>
      </top>
      <bottom/>
      <diagonal/>
    </border>
    <border>
      <left/>
      <right style="thick">
        <color theme="8" tint="0.39997558519241921"/>
      </right>
      <top style="thick">
        <color theme="8" tint="0.39997558519241921"/>
      </top>
      <bottom/>
      <diagonal/>
    </border>
    <border>
      <left/>
      <right/>
      <top/>
      <bottom style="thick">
        <color theme="8" tint="0.39997558519241921"/>
      </bottom>
      <diagonal/>
    </border>
    <border>
      <left/>
      <right style="thick">
        <color theme="8" tint="0.39997558519241921"/>
      </right>
      <top/>
      <bottom style="thick">
        <color theme="8" tint="0.39997558519241921"/>
      </bottom>
      <diagonal/>
    </border>
    <border>
      <left style="thick">
        <color theme="8" tint="-0.249977111117893"/>
      </left>
      <right/>
      <top style="thick">
        <color theme="8" tint="-0.249977111117893"/>
      </top>
      <bottom/>
      <diagonal/>
    </border>
    <border>
      <left style="thick">
        <color theme="8" tint="-0.249977111117893"/>
      </left>
      <right/>
      <top/>
      <bottom style="thick">
        <color theme="8" tint="-0.249977111117893"/>
      </bottom>
      <diagonal/>
    </border>
    <border>
      <left/>
      <right style="thick">
        <color theme="8" tint="-0.249977111117893"/>
      </right>
      <top style="thick">
        <color theme="8" tint="-0.249977111117893"/>
      </top>
      <bottom/>
      <diagonal/>
    </border>
    <border>
      <left style="thick">
        <color theme="8" tint="-0.249977111117893"/>
      </left>
      <right style="thick">
        <color theme="8" tint="-0.249977111117893"/>
      </right>
      <top style="thick">
        <color theme="8" tint="-0.249977111117893"/>
      </top>
      <bottom/>
      <diagonal/>
    </border>
    <border>
      <left/>
      <right style="thick">
        <color theme="8" tint="-0.249977111117893"/>
      </right>
      <top/>
      <bottom style="thick">
        <color theme="8" tint="-0.249977111117893"/>
      </bottom>
      <diagonal/>
    </border>
    <border>
      <left style="thick">
        <color theme="8" tint="-0.249977111117893"/>
      </left>
      <right style="thick">
        <color theme="8" tint="-0.249977111117893"/>
      </right>
      <top/>
      <bottom style="thick">
        <color theme="8" tint="-0.249977111117893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/>
      <top/>
      <bottom style="medium">
        <color auto="1"/>
      </bottom>
      <diagonal/>
    </border>
    <border>
      <left/>
      <right style="medium">
        <color rgb="FFFF0000"/>
      </right>
      <top/>
      <bottom style="medium">
        <color auto="1"/>
      </bottom>
      <diagonal/>
    </border>
    <border>
      <left style="medium">
        <color rgb="FFFF0000"/>
      </left>
      <right/>
      <top/>
      <bottom style="thin">
        <color auto="1"/>
      </bottom>
      <diagonal/>
    </border>
    <border>
      <left/>
      <right style="medium">
        <color rgb="FFFF0000"/>
      </right>
      <top/>
      <bottom style="thin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</borders>
  <cellStyleXfs count="241">
    <xf numFmtId="0" fontId="0" fillId="0" borderId="0"/>
    <xf numFmtId="0" fontId="2" fillId="0" borderId="0"/>
    <xf numFmtId="0" fontId="2" fillId="0" borderId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</cellStyleXfs>
  <cellXfs count="648">
    <xf numFmtId="0" fontId="0" fillId="0" borderId="0" xfId="0"/>
    <xf numFmtId="0" fontId="0" fillId="0" borderId="1" xfId="0" applyBorder="1"/>
    <xf numFmtId="0" fontId="7" fillId="0" borderId="0" xfId="0" applyFont="1" applyAlignment="1">
      <alignment horizontal="center" vertical="center" justifyLastLine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 shrinkToFit="1"/>
    </xf>
    <xf numFmtId="0" fontId="5" fillId="0" borderId="0" xfId="0" applyFont="1"/>
    <xf numFmtId="0" fontId="13" fillId="0" borderId="0" xfId="0" applyFont="1"/>
    <xf numFmtId="0" fontId="13" fillId="0" borderId="0" xfId="0" applyFont="1" applyBorder="1"/>
    <xf numFmtId="0" fontId="13" fillId="0" borderId="0" xfId="0" applyFont="1" applyAlignment="1">
      <alignment shrinkToFit="1"/>
    </xf>
    <xf numFmtId="0" fontId="8" fillId="0" borderId="0" xfId="0" applyFont="1" applyFill="1" applyAlignment="1">
      <alignment horizontal="center" vertical="center"/>
    </xf>
    <xf numFmtId="0" fontId="14" fillId="0" borderId="0" xfId="0" applyFont="1" applyAlignment="1">
      <alignment shrinkToFit="1"/>
    </xf>
    <xf numFmtId="0" fontId="8" fillId="0" borderId="0" xfId="0" applyFont="1" applyFill="1" applyAlignment="1">
      <alignment horizontal="left" vertical="top"/>
    </xf>
    <xf numFmtId="0" fontId="16" fillId="0" borderId="0" xfId="0" applyFont="1" applyAlignment="1">
      <alignment horizontal="center"/>
    </xf>
    <xf numFmtId="0" fontId="16" fillId="0" borderId="0" xfId="0" applyFont="1"/>
    <xf numFmtId="0" fontId="16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 wrapText="1"/>
    </xf>
    <xf numFmtId="0" fontId="16" fillId="0" borderId="1" xfId="0" applyFont="1" applyBorder="1"/>
    <xf numFmtId="0" fontId="15" fillId="0" borderId="1" xfId="0" applyFont="1" applyBorder="1" applyAlignment="1">
      <alignment horizontal="center" vertical="center"/>
    </xf>
    <xf numFmtId="0" fontId="2" fillId="0" borderId="0" xfId="1"/>
    <xf numFmtId="0" fontId="9" fillId="0" borderId="2" xfId="1" applyFont="1" applyBorder="1" applyAlignment="1" applyProtection="1">
      <alignment horizontal="center" vertical="center" shrinkToFit="1"/>
      <protection locked="0"/>
    </xf>
    <xf numFmtId="0" fontId="9" fillId="0" borderId="1" xfId="1" applyFont="1" applyBorder="1" applyAlignment="1" applyProtection="1">
      <alignment horizontal="center" vertical="center" shrinkToFit="1"/>
      <protection locked="0"/>
    </xf>
    <xf numFmtId="0" fontId="9" fillId="0" borderId="3" xfId="1" applyFont="1" applyBorder="1" applyAlignment="1" applyProtection="1">
      <alignment horizontal="center" vertical="center" shrinkToFit="1"/>
      <protection locked="0"/>
    </xf>
    <xf numFmtId="0" fontId="16" fillId="0" borderId="1" xfId="0" applyFont="1" applyBorder="1" applyAlignment="1">
      <alignment horizontal="center"/>
    </xf>
    <xf numFmtId="0" fontId="15" fillId="0" borderId="1" xfId="0" applyFont="1" applyBorder="1" applyAlignment="1">
      <alignment horizontal="center" vertical="center" shrinkToFit="1"/>
    </xf>
    <xf numFmtId="0" fontId="16" fillId="0" borderId="1" xfId="0" applyFont="1" applyBorder="1" applyAlignment="1">
      <alignment horizontal="center" vertical="center" shrinkToFit="1"/>
    </xf>
    <xf numFmtId="0" fontId="19" fillId="0" borderId="0" xfId="0" applyFont="1"/>
    <xf numFmtId="0" fontId="19" fillId="0" borderId="0" xfId="0" applyFont="1" applyFill="1" applyAlignment="1">
      <alignment horizontal="left" vertical="top"/>
    </xf>
    <xf numFmtId="0" fontId="21" fillId="0" borderId="0" xfId="0" applyFont="1"/>
    <xf numFmtId="0" fontId="19" fillId="0" borderId="1" xfId="0" applyFont="1" applyBorder="1" applyAlignment="1">
      <alignment horizontal="center" vertical="center"/>
    </xf>
    <xf numFmtId="0" fontId="16" fillId="0" borderId="1" xfId="0" applyFont="1" applyBorder="1" applyAlignment="1" applyProtection="1">
      <alignment horizontal="center" vertical="center"/>
      <protection locked="0"/>
    </xf>
    <xf numFmtId="0" fontId="25" fillId="2" borderId="0" xfId="0" applyFont="1" applyFill="1" applyAlignment="1">
      <alignment horizontal="center" vertical="center"/>
    </xf>
    <xf numFmtId="0" fontId="0" fillId="0" borderId="0" xfId="0" applyFont="1"/>
    <xf numFmtId="0" fontId="13" fillId="0" borderId="0" xfId="0" applyNumberFormat="1" applyFont="1"/>
    <xf numFmtId="0" fontId="5" fillId="0" borderId="0" xfId="0" applyNumberFormat="1" applyFont="1"/>
    <xf numFmtId="0" fontId="13" fillId="0" borderId="0" xfId="0" applyNumberFormat="1" applyFont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5" fillId="0" borderId="0" xfId="0" applyNumberFormat="1" applyFont="1" applyAlignment="1">
      <alignment horizontal="center" vertical="center"/>
    </xf>
    <xf numFmtId="0" fontId="16" fillId="0" borderId="4" xfId="0" applyFont="1" applyBorder="1" applyAlignment="1" applyProtection="1">
      <alignment horizontal="center" vertical="center"/>
      <protection locked="0"/>
    </xf>
    <xf numFmtId="0" fontId="16" fillId="0" borderId="5" xfId="0" applyFont="1" applyBorder="1" applyAlignment="1" applyProtection="1">
      <alignment horizontal="center" vertical="center"/>
      <protection locked="0"/>
    </xf>
    <xf numFmtId="0" fontId="19" fillId="0" borderId="0" xfId="0" applyFont="1" applyAlignment="1">
      <alignment horizontal="center" vertical="center"/>
    </xf>
    <xf numFmtId="0" fontId="19" fillId="0" borderId="0" xfId="0" applyNumberFormat="1" applyFont="1"/>
    <xf numFmtId="0" fontId="16" fillId="0" borderId="4" xfId="0" applyFont="1" applyBorder="1" applyAlignment="1" applyProtection="1">
      <alignment horizontal="center" vertical="center" shrinkToFit="1"/>
      <protection locked="0"/>
    </xf>
    <xf numFmtId="0" fontId="16" fillId="0" borderId="5" xfId="0" applyFont="1" applyBorder="1" applyAlignment="1" applyProtection="1">
      <alignment horizontal="center" vertical="center" shrinkToFit="1"/>
      <protection locked="0"/>
    </xf>
    <xf numFmtId="0" fontId="25" fillId="0" borderId="0" xfId="0" applyFont="1" applyFill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 shrinkToFit="1"/>
    </xf>
    <xf numFmtId="0" fontId="11" fillId="0" borderId="0" xfId="0" applyFont="1" applyAlignment="1">
      <alignment horizontal="center" vertical="center" shrinkToFit="1"/>
    </xf>
    <xf numFmtId="176" fontId="16" fillId="0" borderId="1" xfId="0" applyNumberFormat="1" applyFont="1" applyBorder="1"/>
    <xf numFmtId="0" fontId="21" fillId="0" borderId="0" xfId="0" applyNumberFormat="1" applyFont="1"/>
    <xf numFmtId="0" fontId="15" fillId="0" borderId="1" xfId="0" applyNumberFormat="1" applyFont="1" applyBorder="1" applyAlignment="1">
      <alignment horizontal="center" vertical="center" shrinkToFit="1"/>
    </xf>
    <xf numFmtId="0" fontId="16" fillId="0" borderId="1" xfId="0" applyNumberFormat="1" applyFont="1" applyBorder="1" applyProtection="1">
      <protection locked="0"/>
    </xf>
    <xf numFmtId="0" fontId="0" fillId="0" borderId="0" xfId="0" applyNumberFormat="1"/>
    <xf numFmtId="0" fontId="16" fillId="0" borderId="1" xfId="0" applyNumberFormat="1" applyFont="1" applyBorder="1"/>
    <xf numFmtId="177" fontId="16" fillId="0" borderId="1" xfId="0" applyNumberFormat="1" applyFont="1" applyBorder="1"/>
    <xf numFmtId="0" fontId="15" fillId="0" borderId="4" xfId="0" applyFont="1" applyBorder="1" applyAlignment="1">
      <alignment horizontal="center" vertical="center" shrinkToFit="1"/>
    </xf>
    <xf numFmtId="49" fontId="16" fillId="0" borderId="4" xfId="0" applyNumberFormat="1" applyFont="1" applyBorder="1" applyAlignment="1" applyProtection="1">
      <alignment horizontal="center" vertical="center"/>
      <protection locked="0"/>
    </xf>
    <xf numFmtId="0" fontId="15" fillId="0" borderId="6" xfId="0" applyFont="1" applyBorder="1" applyAlignment="1">
      <alignment horizontal="center" vertical="center" shrinkToFit="1"/>
    </xf>
    <xf numFmtId="49" fontId="16" fillId="0" borderId="6" xfId="0" applyNumberFormat="1" applyFont="1" applyBorder="1" applyAlignment="1" applyProtection="1">
      <alignment horizontal="center" vertical="center"/>
      <protection locked="0"/>
    </xf>
    <xf numFmtId="0" fontId="5" fillId="0" borderId="0" xfId="0" applyFont="1" applyAlignment="1">
      <alignment horizontal="left" vertical="center" shrinkToFit="1"/>
    </xf>
    <xf numFmtId="49" fontId="5" fillId="0" borderId="0" xfId="0" applyNumberFormat="1" applyFont="1" applyAlignment="1">
      <alignment horizontal="left" vertical="center" shrinkToFit="1"/>
    </xf>
    <xf numFmtId="0" fontId="13" fillId="0" borderId="0" xfId="0" applyFont="1" applyAlignment="1">
      <alignment horizontal="left" vertical="center" shrinkToFit="1"/>
    </xf>
    <xf numFmtId="49" fontId="13" fillId="0" borderId="0" xfId="0" applyNumberFormat="1" applyFont="1" applyAlignment="1">
      <alignment horizontal="left" vertical="center" shrinkToFit="1"/>
    </xf>
    <xf numFmtId="0" fontId="2" fillId="0" borderId="0" xfId="1" applyBorder="1"/>
    <xf numFmtId="0" fontId="2" fillId="0" borderId="0" xfId="2"/>
    <xf numFmtId="0" fontId="9" fillId="0" borderId="7" xfId="1" applyFont="1" applyBorder="1" applyAlignment="1" applyProtection="1">
      <alignment horizontal="center" vertical="center" shrinkToFit="1"/>
      <protection locked="0"/>
    </xf>
    <xf numFmtId="0" fontId="2" fillId="0" borderId="8" xfId="2" applyBorder="1"/>
    <xf numFmtId="0" fontId="2" fillId="3" borderId="0" xfId="2" applyFill="1"/>
    <xf numFmtId="0" fontId="15" fillId="0" borderId="1" xfId="0" applyFont="1" applyBorder="1" applyAlignment="1" applyProtection="1">
      <alignment horizontal="center" vertical="center" shrinkToFit="1"/>
      <protection locked="0"/>
    </xf>
    <xf numFmtId="0" fontId="19" fillId="0" borderId="0" xfId="0" applyFont="1" applyAlignment="1">
      <alignment horizontal="center" vertical="center" shrinkToFit="1"/>
    </xf>
    <xf numFmtId="0" fontId="19" fillId="0" borderId="9" xfId="0" applyFont="1" applyBorder="1" applyAlignment="1">
      <alignment horizontal="center" vertical="center" shrinkToFit="1"/>
    </xf>
    <xf numFmtId="0" fontId="19" fillId="0" borderId="9" xfId="0" applyFont="1" applyBorder="1" applyAlignment="1" applyProtection="1">
      <alignment horizontal="center" vertical="center" shrinkToFit="1"/>
    </xf>
    <xf numFmtId="0" fontId="19" fillId="0" borderId="10" xfId="0" applyFont="1" applyBorder="1" applyAlignment="1" applyProtection="1">
      <alignment horizontal="center" vertical="center" shrinkToFit="1"/>
    </xf>
    <xf numFmtId="0" fontId="19" fillId="0" borderId="11" xfId="0" applyFont="1" applyBorder="1" applyAlignment="1" applyProtection="1">
      <alignment horizontal="center" vertical="center" shrinkToFit="1"/>
      <protection locked="0"/>
    </xf>
    <xf numFmtId="0" fontId="19" fillId="0" borderId="9" xfId="0" applyFont="1" applyBorder="1" applyAlignment="1" applyProtection="1">
      <alignment horizontal="center" vertical="center" shrinkToFit="1"/>
      <protection locked="0"/>
    </xf>
    <xf numFmtId="0" fontId="19" fillId="0" borderId="12" xfId="0" applyFont="1" applyBorder="1" applyAlignment="1" applyProtection="1">
      <alignment horizontal="center" vertical="center" shrinkToFit="1"/>
      <protection locked="0"/>
    </xf>
    <xf numFmtId="0" fontId="19" fillId="0" borderId="1" xfId="0" applyFont="1" applyBorder="1" applyAlignment="1">
      <alignment horizontal="center" vertical="center" shrinkToFit="1"/>
    </xf>
    <xf numFmtId="0" fontId="19" fillId="0" borderId="1" xfId="0" applyFont="1" applyBorder="1" applyAlignment="1" applyProtection="1">
      <alignment horizontal="center" vertical="center" shrinkToFit="1"/>
    </xf>
    <xf numFmtId="0" fontId="19" fillId="0" borderId="7" xfId="0" applyFont="1" applyBorder="1" applyAlignment="1" applyProtection="1">
      <alignment horizontal="center" vertical="center" shrinkToFit="1"/>
    </xf>
    <xf numFmtId="0" fontId="19" fillId="0" borderId="13" xfId="0" applyFont="1" applyBorder="1" applyAlignment="1" applyProtection="1">
      <alignment horizontal="center" vertical="center" shrinkToFit="1"/>
      <protection locked="0"/>
    </xf>
    <xf numFmtId="0" fontId="19" fillId="0" borderId="1" xfId="0" applyFont="1" applyBorder="1" applyAlignment="1" applyProtection="1">
      <alignment horizontal="center" vertical="center" shrinkToFit="1"/>
      <protection locked="0"/>
    </xf>
    <xf numFmtId="0" fontId="19" fillId="0" borderId="3" xfId="0" applyFont="1" applyBorder="1" applyAlignment="1" applyProtection="1">
      <alignment horizontal="center" vertical="center" shrinkToFit="1"/>
      <protection locked="0"/>
    </xf>
    <xf numFmtId="0" fontId="8" fillId="0" borderId="14" xfId="0" applyFont="1" applyFill="1" applyBorder="1" applyAlignment="1">
      <alignment horizontal="center" vertical="center" wrapText="1"/>
    </xf>
    <xf numFmtId="0" fontId="8" fillId="0" borderId="14" xfId="0" applyFont="1" applyFill="1" applyBorder="1" applyAlignment="1">
      <alignment horizontal="center" vertical="center" shrinkToFit="1"/>
    </xf>
    <xf numFmtId="0" fontId="8" fillId="0" borderId="14" xfId="0" applyFont="1" applyFill="1" applyBorder="1" applyAlignment="1">
      <alignment horizontal="center" vertical="center" wrapText="1" justifyLastLine="1"/>
    </xf>
    <xf numFmtId="0" fontId="8" fillId="0" borderId="15" xfId="0" applyFont="1" applyFill="1" applyBorder="1" applyAlignment="1">
      <alignment horizontal="center" vertical="center" textRotation="255" wrapText="1"/>
    </xf>
    <xf numFmtId="0" fontId="8" fillId="0" borderId="16" xfId="0" applyFont="1" applyFill="1" applyBorder="1" applyAlignment="1">
      <alignment horizontal="center" vertical="center" shrinkToFit="1"/>
    </xf>
    <xf numFmtId="0" fontId="13" fillId="0" borderId="0" xfId="0" applyFont="1" applyBorder="1" applyAlignment="1">
      <alignment horizontal="center" vertical="center" shrinkToFit="1"/>
    </xf>
    <xf numFmtId="0" fontId="5" fillId="0" borderId="0" xfId="0" applyFont="1" applyBorder="1" applyAlignment="1">
      <alignment horizontal="center" vertical="center" shrinkToFit="1"/>
    </xf>
    <xf numFmtId="0" fontId="49" fillId="0" borderId="0" xfId="0" applyFont="1"/>
    <xf numFmtId="0" fontId="49" fillId="0" borderId="1" xfId="0" applyFont="1" applyBorder="1" applyAlignment="1">
      <alignment horizontal="center" vertical="center"/>
    </xf>
    <xf numFmtId="0" fontId="49" fillId="0" borderId="1" xfId="0" applyFont="1" applyBorder="1"/>
    <xf numFmtId="0" fontId="49" fillId="0" borderId="1" xfId="0" applyFont="1" applyBorder="1" applyAlignment="1">
      <alignment horizontal="distributed" vertical="center" justifyLastLine="1" shrinkToFit="1"/>
    </xf>
    <xf numFmtId="0" fontId="49" fillId="4" borderId="1" xfId="0" applyFont="1" applyFill="1" applyBorder="1" applyAlignment="1" applyProtection="1">
      <alignment horizontal="center" vertical="center" justifyLastLine="1" shrinkToFit="1"/>
      <protection locked="0"/>
    </xf>
    <xf numFmtId="0" fontId="49" fillId="0" borderId="1" xfId="0" applyFont="1" applyBorder="1" applyAlignment="1">
      <alignment horizontal="left" vertical="center" shrinkToFit="1"/>
    </xf>
    <xf numFmtId="49" fontId="49" fillId="4" borderId="4" xfId="0" applyNumberFormat="1" applyFont="1" applyFill="1" applyBorder="1" applyAlignment="1" applyProtection="1">
      <alignment horizontal="center" vertical="center" shrinkToFit="1"/>
      <protection locked="0"/>
    </xf>
    <xf numFmtId="0" fontId="49" fillId="0" borderId="18" xfId="0" applyFont="1" applyBorder="1" applyAlignment="1">
      <alignment horizontal="center" vertical="center" shrinkToFit="1"/>
    </xf>
    <xf numFmtId="49" fontId="49" fillId="4" borderId="19" xfId="0" applyNumberFormat="1" applyFont="1" applyFill="1" applyBorder="1" applyAlignment="1" applyProtection="1">
      <alignment horizontal="center" vertical="center" shrinkToFit="1"/>
      <protection locked="0"/>
    </xf>
    <xf numFmtId="49" fontId="49" fillId="4" borderId="3" xfId="0" applyNumberFormat="1" applyFont="1" applyFill="1" applyBorder="1" applyAlignment="1" applyProtection="1">
      <alignment horizontal="center" vertical="center" shrinkToFit="1"/>
      <protection locked="0"/>
    </xf>
    <xf numFmtId="0" fontId="49" fillId="0" borderId="0" xfId="0" applyNumberFormat="1" applyFont="1" applyBorder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49" fillId="0" borderId="0" xfId="0" applyNumberFormat="1" applyFont="1" applyAlignment="1">
      <alignment horizontal="center" vertical="center"/>
    </xf>
    <xf numFmtId="0" fontId="49" fillId="0" borderId="20" xfId="0" applyFont="1" applyBorder="1" applyAlignment="1">
      <alignment horizontal="center" vertical="center"/>
    </xf>
    <xf numFmtId="0" fontId="49" fillId="0" borderId="20" xfId="0" applyFont="1" applyBorder="1" applyAlignment="1">
      <alignment horizontal="distributed" vertical="center" justifyLastLine="1" shrinkToFit="1"/>
    </xf>
    <xf numFmtId="0" fontId="49" fillId="4" borderId="20" xfId="0" applyFont="1" applyFill="1" applyBorder="1" applyAlignment="1" applyProtection="1">
      <alignment horizontal="center" vertical="center" justifyLastLine="1" shrinkToFit="1"/>
      <protection locked="0"/>
    </xf>
    <xf numFmtId="0" fontId="49" fillId="0" borderId="0" xfId="0" applyFont="1" applyBorder="1" applyAlignment="1">
      <alignment horizontal="center" vertical="center"/>
    </xf>
    <xf numFmtId="0" fontId="49" fillId="0" borderId="0" xfId="0" applyFont="1" applyBorder="1"/>
    <xf numFmtId="0" fontId="49" fillId="0" borderId="0" xfId="0" applyFont="1" applyBorder="1" applyAlignment="1">
      <alignment horizontal="center" vertical="center" shrinkToFit="1"/>
    </xf>
    <xf numFmtId="0" fontId="49" fillId="0" borderId="0" xfId="0" applyFont="1" applyAlignment="1">
      <alignment shrinkToFit="1"/>
    </xf>
    <xf numFmtId="0" fontId="49" fillId="0" borderId="0" xfId="0" applyFont="1" applyAlignment="1">
      <alignment horizontal="left" vertical="center" shrinkToFit="1"/>
    </xf>
    <xf numFmtId="49" fontId="49" fillId="0" borderId="0" xfId="0" applyNumberFormat="1" applyFont="1" applyAlignment="1">
      <alignment horizontal="left" vertical="center" shrinkToFit="1"/>
    </xf>
    <xf numFmtId="0" fontId="49" fillId="0" borderId="0" xfId="0" applyNumberFormat="1" applyFont="1"/>
    <xf numFmtId="0" fontId="49" fillId="4" borderId="2" xfId="0" applyFont="1" applyFill="1" applyBorder="1" applyAlignment="1" applyProtection="1">
      <alignment horizontal="center" vertical="center" shrinkToFit="1"/>
      <protection locked="0"/>
    </xf>
    <xf numFmtId="0" fontId="49" fillId="0" borderId="2" xfId="0" applyFont="1" applyBorder="1" applyAlignment="1">
      <alignment horizontal="center" vertical="center"/>
    </xf>
    <xf numFmtId="0" fontId="49" fillId="0" borderId="2" xfId="0" applyFont="1" applyBorder="1" applyAlignment="1">
      <alignment horizontal="distributed" vertical="center" justifyLastLine="1" shrinkToFit="1"/>
    </xf>
    <xf numFmtId="0" fontId="49" fillId="4" borderId="2" xfId="0" applyFont="1" applyFill="1" applyBorder="1" applyAlignment="1" applyProtection="1">
      <alignment horizontal="center" vertical="center" justifyLastLine="1" shrinkToFit="1"/>
      <protection locked="0"/>
    </xf>
    <xf numFmtId="0" fontId="49" fillId="0" borderId="2" xfId="0" applyFont="1" applyBorder="1" applyAlignment="1">
      <alignment horizontal="left" vertical="center" shrinkToFit="1"/>
    </xf>
    <xf numFmtId="49" fontId="49" fillId="4" borderId="21" xfId="0" applyNumberFormat="1" applyFont="1" applyFill="1" applyBorder="1" applyAlignment="1" applyProtection="1">
      <alignment horizontal="center" vertical="center" shrinkToFit="1"/>
      <protection locked="0"/>
    </xf>
    <xf numFmtId="0" fontId="49" fillId="0" borderId="22" xfId="0" applyFont="1" applyBorder="1" applyAlignment="1">
      <alignment horizontal="center" vertical="center" shrinkToFit="1"/>
    </xf>
    <xf numFmtId="49" fontId="49" fillId="4" borderId="8" xfId="0" applyNumberFormat="1" applyFont="1" applyFill="1" applyBorder="1" applyAlignment="1" applyProtection="1">
      <alignment horizontal="center" vertical="center" shrinkToFit="1"/>
      <protection locked="0"/>
    </xf>
    <xf numFmtId="49" fontId="49" fillId="4" borderId="23" xfId="0" applyNumberFormat="1" applyFont="1" applyFill="1" applyBorder="1" applyAlignment="1" applyProtection="1">
      <alignment horizontal="center" vertical="center" shrinkToFit="1"/>
      <protection locked="0"/>
    </xf>
    <xf numFmtId="0" fontId="50" fillId="0" borderId="20" xfId="0" applyFont="1" applyBorder="1" applyAlignment="1">
      <alignment horizontal="center" vertical="center" shrinkToFit="1"/>
    </xf>
    <xf numFmtId="0" fontId="50" fillId="0" borderId="20" xfId="0" applyFont="1" applyBorder="1" applyAlignment="1">
      <alignment horizontal="distributed" vertical="center" justifyLastLine="1" shrinkToFit="1"/>
    </xf>
    <xf numFmtId="0" fontId="49" fillId="0" borderId="24" xfId="0" applyFont="1" applyBorder="1" applyAlignment="1">
      <alignment horizontal="left" vertical="center" shrinkToFit="1"/>
    </xf>
    <xf numFmtId="0" fontId="50" fillId="0" borderId="0" xfId="0" applyNumberFormat="1" applyFont="1" applyBorder="1" applyAlignment="1">
      <alignment horizontal="center" vertical="center"/>
    </xf>
    <xf numFmtId="49" fontId="49" fillId="0" borderId="0" xfId="0" applyNumberFormat="1" applyFont="1"/>
    <xf numFmtId="0" fontId="50" fillId="0" borderId="25" xfId="0" applyFont="1" applyBorder="1" applyAlignment="1">
      <alignment horizontal="center" vertical="center" shrinkToFit="1"/>
    </xf>
    <xf numFmtId="0" fontId="50" fillId="0" borderId="25" xfId="0" applyFont="1" applyBorder="1" applyAlignment="1">
      <alignment horizontal="distributed" vertical="center" justifyLastLine="1" shrinkToFit="1"/>
    </xf>
    <xf numFmtId="0" fontId="49" fillId="5" borderId="1" xfId="0" applyFont="1" applyFill="1" applyBorder="1" applyAlignment="1" applyProtection="1">
      <alignment horizontal="center" vertical="center" justifyLastLine="1" shrinkToFit="1"/>
      <protection locked="0"/>
    </xf>
    <xf numFmtId="49" fontId="49" fillId="5" borderId="4" xfId="0" applyNumberFormat="1" applyFont="1" applyFill="1" applyBorder="1" applyAlignment="1" applyProtection="1">
      <alignment horizontal="center" vertical="center" shrinkToFit="1"/>
      <protection locked="0"/>
    </xf>
    <xf numFmtId="49" fontId="49" fillId="5" borderId="19" xfId="0" applyNumberFormat="1" applyFont="1" applyFill="1" applyBorder="1" applyAlignment="1" applyProtection="1">
      <alignment horizontal="center" vertical="center" shrinkToFit="1"/>
      <protection locked="0"/>
    </xf>
    <xf numFmtId="49" fontId="49" fillId="5" borderId="3" xfId="0" applyNumberFormat="1" applyFont="1" applyFill="1" applyBorder="1" applyAlignment="1" applyProtection="1">
      <alignment horizontal="center" vertical="center" shrinkToFit="1"/>
      <protection locked="0"/>
    </xf>
    <xf numFmtId="0" fontId="49" fillId="5" borderId="20" xfId="0" applyFont="1" applyFill="1" applyBorder="1" applyAlignment="1" applyProtection="1">
      <alignment horizontal="center" vertical="center" justifyLastLine="1" shrinkToFit="1"/>
      <protection locked="0"/>
    </xf>
    <xf numFmtId="0" fontId="49" fillId="5" borderId="2" xfId="0" applyFont="1" applyFill="1" applyBorder="1" applyAlignment="1" applyProtection="1">
      <alignment horizontal="center" vertical="center" justifyLastLine="1" shrinkToFit="1"/>
      <protection locked="0"/>
    </xf>
    <xf numFmtId="0" fontId="49" fillId="5" borderId="2" xfId="0" applyFont="1" applyFill="1" applyBorder="1" applyAlignment="1" applyProtection="1">
      <alignment horizontal="center" vertical="center" shrinkToFit="1"/>
      <protection locked="0"/>
    </xf>
    <xf numFmtId="49" fontId="49" fillId="5" borderId="21" xfId="0" applyNumberFormat="1" applyFont="1" applyFill="1" applyBorder="1" applyAlignment="1" applyProtection="1">
      <alignment horizontal="center" vertical="center" shrinkToFit="1"/>
      <protection locked="0"/>
    </xf>
    <xf numFmtId="49" fontId="49" fillId="5" borderId="8" xfId="0" applyNumberFormat="1" applyFont="1" applyFill="1" applyBorder="1" applyAlignment="1" applyProtection="1">
      <alignment horizontal="center" vertical="center" shrinkToFit="1"/>
      <protection locked="0"/>
    </xf>
    <xf numFmtId="49" fontId="49" fillId="5" borderId="23" xfId="0" applyNumberFormat="1" applyFont="1" applyFill="1" applyBorder="1" applyAlignment="1" applyProtection="1">
      <alignment horizontal="center" vertical="center" shrinkToFit="1"/>
      <protection locked="0"/>
    </xf>
    <xf numFmtId="0" fontId="49" fillId="0" borderId="4" xfId="0" applyFont="1" applyBorder="1" applyAlignment="1">
      <alignment horizontal="center" vertical="center"/>
    </xf>
    <xf numFmtId="0" fontId="2" fillId="10" borderId="0" xfId="1" applyFill="1"/>
    <xf numFmtId="0" fontId="8" fillId="0" borderId="0" xfId="0" applyFont="1"/>
    <xf numFmtId="0" fontId="11" fillId="0" borderId="0" xfId="0" applyFont="1" applyAlignment="1">
      <alignment shrinkToFit="1"/>
    </xf>
    <xf numFmtId="0" fontId="11" fillId="0" borderId="0" xfId="0" applyFont="1" applyAlignment="1">
      <alignment horizontal="left" vertical="center" shrinkToFit="1"/>
    </xf>
    <xf numFmtId="0" fontId="8" fillId="0" borderId="0" xfId="0" applyFont="1" applyAlignment="1">
      <alignment horizontal="left" vertical="center" shrinkToFit="1"/>
    </xf>
    <xf numFmtId="49" fontId="8" fillId="0" borderId="0" xfId="0" applyNumberFormat="1" applyFont="1" applyAlignment="1">
      <alignment horizontal="left" vertical="center" shrinkToFit="1"/>
    </xf>
    <xf numFmtId="0" fontId="8" fillId="0" borderId="0" xfId="0" applyNumberFormat="1" applyFont="1" applyAlignment="1">
      <alignment horizontal="center" vertical="center"/>
    </xf>
    <xf numFmtId="0" fontId="8" fillId="0" borderId="0" xfId="0" applyNumberFormat="1" applyFont="1"/>
    <xf numFmtId="49" fontId="8" fillId="0" borderId="0" xfId="0" applyNumberFormat="1" applyFont="1" applyAlignment="1">
      <alignment horizontal="center" vertical="center"/>
    </xf>
    <xf numFmtId="0" fontId="8" fillId="0" borderId="0" xfId="0" applyFont="1" applyBorder="1"/>
    <xf numFmtId="0" fontId="8" fillId="0" borderId="19" xfId="0" applyFont="1" applyBorder="1" applyAlignment="1">
      <alignment horizontal="center" vertical="center"/>
    </xf>
    <xf numFmtId="0" fontId="8" fillId="0" borderId="1" xfId="0" applyFont="1" applyBorder="1"/>
    <xf numFmtId="0" fontId="34" fillId="0" borderId="25" xfId="0" applyFont="1" applyBorder="1" applyAlignment="1">
      <alignment horizontal="center" vertical="center" shrinkToFit="1"/>
    </xf>
    <xf numFmtId="0" fontId="34" fillId="0" borderId="25" xfId="0" applyFont="1" applyBorder="1" applyAlignment="1">
      <alignment horizontal="distributed" vertical="center" justifyLastLine="1" shrinkToFit="1"/>
    </xf>
    <xf numFmtId="0" fontId="34" fillId="0" borderId="26" xfId="0" applyFont="1" applyBorder="1" applyAlignment="1">
      <alignment horizontal="distributed" vertical="center" justifyLastLine="1" shrinkToFit="1"/>
    </xf>
    <xf numFmtId="0" fontId="34" fillId="0" borderId="27" xfId="0" applyFont="1" applyBorder="1" applyAlignment="1">
      <alignment horizontal="distributed" vertical="center" justifyLastLine="1" shrinkToFit="1"/>
    </xf>
    <xf numFmtId="0" fontId="8" fillId="0" borderId="0" xfId="0" applyFont="1" applyBorder="1" applyAlignment="1">
      <alignment horizontal="left" vertical="center" shrinkToFit="1"/>
    </xf>
    <xf numFmtId="0" fontId="34" fillId="0" borderId="0" xfId="0" applyNumberFormat="1" applyFont="1" applyBorder="1" applyAlignment="1">
      <alignment horizontal="center" vertical="center"/>
    </xf>
    <xf numFmtId="49" fontId="8" fillId="0" borderId="0" xfId="0" applyNumberFormat="1" applyFont="1"/>
    <xf numFmtId="0" fontId="8" fillId="0" borderId="0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distributed" vertical="center" justifyLastLine="1" shrinkToFit="1"/>
    </xf>
    <xf numFmtId="0" fontId="8" fillId="0" borderId="1" xfId="0" applyFont="1" applyBorder="1" applyAlignment="1">
      <alignment horizontal="center" vertical="center" justifyLastLine="1" shrinkToFit="1"/>
    </xf>
    <xf numFmtId="0" fontId="8" fillId="0" borderId="4" xfId="0" applyFont="1" applyBorder="1" applyAlignment="1">
      <alignment horizontal="distributed" vertical="center" justifyLastLine="1" shrinkToFit="1"/>
    </xf>
    <xf numFmtId="0" fontId="8" fillId="0" borderId="28" xfId="0" applyNumberFormat="1" applyFont="1" applyBorder="1" applyAlignment="1">
      <alignment horizontal="left" vertical="center" shrinkToFit="1"/>
    </xf>
    <xf numFmtId="0" fontId="8" fillId="0" borderId="1" xfId="0" applyFont="1" applyBorder="1" applyAlignment="1">
      <alignment horizontal="left" vertical="center" shrinkToFit="1"/>
    </xf>
    <xf numFmtId="49" fontId="8" fillId="4" borderId="4" xfId="0" applyNumberFormat="1" applyFont="1" applyFill="1" applyBorder="1" applyAlignment="1" applyProtection="1">
      <alignment horizontal="center" vertical="center" shrinkToFit="1"/>
      <protection locked="0"/>
    </xf>
    <xf numFmtId="0" fontId="8" fillId="0" borderId="18" xfId="0" applyFont="1" applyBorder="1" applyAlignment="1">
      <alignment horizontal="center" vertical="center" shrinkToFit="1"/>
    </xf>
    <xf numFmtId="49" fontId="8" fillId="4" borderId="19" xfId="0" applyNumberFormat="1" applyFont="1" applyFill="1" applyBorder="1" applyAlignment="1" applyProtection="1">
      <alignment horizontal="center" vertical="center" shrinkToFit="1"/>
      <protection locked="0"/>
    </xf>
    <xf numFmtId="49" fontId="8" fillId="4" borderId="3" xfId="0" applyNumberFormat="1" applyFont="1" applyFill="1" applyBorder="1" applyAlignment="1" applyProtection="1">
      <alignment horizontal="center" vertical="center" shrinkToFit="1"/>
      <protection locked="0"/>
    </xf>
    <xf numFmtId="0" fontId="8" fillId="0" borderId="0" xfId="0" applyNumberFormat="1" applyFont="1" applyBorder="1" applyAlignment="1">
      <alignment horizontal="center" vertical="center"/>
    </xf>
    <xf numFmtId="49" fontId="8" fillId="4" borderId="4" xfId="0" applyNumberFormat="1" applyFont="1" applyFill="1" applyBorder="1" applyAlignment="1" applyProtection="1">
      <alignment horizontal="center" vertical="center"/>
      <protection locked="0"/>
    </xf>
    <xf numFmtId="0" fontId="8" fillId="0" borderId="18" xfId="0" applyFont="1" applyBorder="1" applyAlignment="1">
      <alignment horizontal="center" vertical="center"/>
    </xf>
    <xf numFmtId="49" fontId="8" fillId="4" borderId="19" xfId="0" applyNumberFormat="1" applyFont="1" applyFill="1" applyBorder="1" applyAlignment="1" applyProtection="1">
      <alignment horizontal="center" vertical="center"/>
      <protection locked="0"/>
    </xf>
    <xf numFmtId="49" fontId="8" fillId="4" borderId="29" xfId="0" applyNumberFormat="1" applyFont="1" applyFill="1" applyBorder="1" applyAlignment="1" applyProtection="1">
      <alignment horizontal="center" vertical="center"/>
      <protection locked="0"/>
    </xf>
    <xf numFmtId="0" fontId="8" fillId="0" borderId="1" xfId="0" applyNumberFormat="1" applyFont="1" applyBorder="1" applyAlignment="1">
      <alignment horizontal="left" vertical="center" shrinkToFit="1"/>
    </xf>
    <xf numFmtId="49" fontId="8" fillId="4" borderId="3" xfId="0" applyNumberFormat="1" applyFont="1" applyFill="1" applyBorder="1" applyAlignment="1" applyProtection="1">
      <alignment horizontal="center" vertical="center"/>
      <protection locked="0"/>
    </xf>
    <xf numFmtId="0" fontId="8" fillId="0" borderId="30" xfId="0" applyFont="1" applyFill="1" applyBorder="1" applyAlignment="1">
      <alignment horizontal="center" vertical="center"/>
    </xf>
    <xf numFmtId="0" fontId="8" fillId="0" borderId="30" xfId="0" applyFont="1" applyFill="1" applyBorder="1"/>
    <xf numFmtId="0" fontId="35" fillId="0" borderId="30" xfId="0" applyFont="1" applyFill="1" applyBorder="1" applyAlignment="1">
      <alignment horizontal="distributed" vertical="center" justifyLastLine="1" shrinkToFit="1"/>
    </xf>
    <xf numFmtId="0" fontId="35" fillId="0" borderId="30" xfId="0" applyFont="1" applyFill="1" applyBorder="1" applyAlignment="1">
      <alignment horizontal="center" vertical="center" justifyLastLine="1" shrinkToFit="1"/>
    </xf>
    <xf numFmtId="0" fontId="35" fillId="0" borderId="30" xfId="0" applyNumberFormat="1" applyFont="1" applyFill="1" applyBorder="1" applyAlignment="1">
      <alignment horizontal="left" vertical="center" shrinkToFit="1"/>
    </xf>
    <xf numFmtId="0" fontId="8" fillId="0" borderId="30" xfId="0" applyFont="1" applyFill="1" applyBorder="1" applyAlignment="1">
      <alignment horizontal="left" vertical="center" shrinkToFit="1"/>
    </xf>
    <xf numFmtId="49" fontId="8" fillId="0" borderId="30" xfId="0" applyNumberFormat="1" applyFont="1" applyFill="1" applyBorder="1" applyAlignment="1" applyProtection="1">
      <alignment horizontal="center" vertical="center" shrinkToFit="1"/>
      <protection locked="0"/>
    </xf>
    <xf numFmtId="0" fontId="8" fillId="0" borderId="30" xfId="0" applyFont="1" applyFill="1" applyBorder="1" applyAlignment="1">
      <alignment horizontal="center" vertical="center" shrinkToFit="1"/>
    </xf>
    <xf numFmtId="0" fontId="8" fillId="0" borderId="0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0" xfId="0" applyFont="1" applyFill="1" applyBorder="1"/>
    <xf numFmtId="49" fontId="8" fillId="0" borderId="30" xfId="0" applyNumberFormat="1" applyFont="1" applyFill="1" applyBorder="1" applyAlignment="1" applyProtection="1">
      <alignment horizontal="center" vertical="center"/>
      <protection locked="0"/>
    </xf>
    <xf numFmtId="0" fontId="8" fillId="0" borderId="0" xfId="0" applyFont="1" applyAlignment="1">
      <alignment shrinkToFit="1"/>
    </xf>
    <xf numFmtId="0" fontId="51" fillId="0" borderId="0" xfId="0" applyFont="1" applyAlignment="1">
      <alignment shrinkToFit="1"/>
    </xf>
    <xf numFmtId="0" fontId="51" fillId="0" borderId="0" xfId="0" applyFont="1" applyAlignment="1">
      <alignment horizontal="left" vertical="center" shrinkToFit="1"/>
    </xf>
    <xf numFmtId="49" fontId="49" fillId="0" borderId="0" xfId="0" applyNumberFormat="1" applyFont="1" applyAlignment="1">
      <alignment horizontal="center" vertical="center"/>
    </xf>
    <xf numFmtId="0" fontId="50" fillId="0" borderId="26" xfId="0" applyFont="1" applyBorder="1" applyAlignment="1">
      <alignment horizontal="distributed" vertical="center" justifyLastLine="1" shrinkToFit="1"/>
    </xf>
    <xf numFmtId="0" fontId="49" fillId="0" borderId="27" xfId="0" applyFont="1" applyBorder="1" applyAlignment="1">
      <alignment horizontal="distributed" vertical="center" justifyLastLine="1" shrinkToFit="1"/>
    </xf>
    <xf numFmtId="0" fontId="49" fillId="0" borderId="0" xfId="0" applyFont="1" applyBorder="1" applyAlignment="1">
      <alignment horizontal="left" vertical="center" shrinkToFit="1"/>
    </xf>
    <xf numFmtId="0" fontId="50" fillId="0" borderId="31" xfId="0" applyFont="1" applyBorder="1" applyAlignment="1">
      <alignment horizontal="distributed" vertical="center" justifyLastLine="1" shrinkToFit="1"/>
    </xf>
    <xf numFmtId="0" fontId="50" fillId="0" borderId="27" xfId="0" applyFont="1" applyBorder="1" applyAlignment="1">
      <alignment horizontal="distributed" vertical="center" justifyLastLine="1" shrinkToFit="1"/>
    </xf>
    <xf numFmtId="0" fontId="49" fillId="0" borderId="1" xfId="0" applyFont="1" applyBorder="1" applyAlignment="1">
      <alignment horizontal="center" vertical="center" justifyLastLine="1" shrinkToFit="1"/>
    </xf>
    <xf numFmtId="0" fontId="49" fillId="0" borderId="4" xfId="0" applyFont="1" applyBorder="1" applyAlignment="1">
      <alignment horizontal="distributed" vertical="center" justifyLastLine="1" shrinkToFit="1"/>
    </xf>
    <xf numFmtId="0" fontId="49" fillId="0" borderId="28" xfId="0" applyNumberFormat="1" applyFont="1" applyBorder="1" applyAlignment="1">
      <alignment horizontal="left" vertical="center" shrinkToFit="1"/>
    </xf>
    <xf numFmtId="49" fontId="49" fillId="5" borderId="29" xfId="0" applyNumberFormat="1" applyFont="1" applyFill="1" applyBorder="1" applyAlignment="1" applyProtection="1">
      <alignment horizontal="center" vertical="center" shrinkToFit="1"/>
      <protection locked="0"/>
    </xf>
    <xf numFmtId="0" fontId="49" fillId="0" borderId="1" xfId="0" applyNumberFormat="1" applyFont="1" applyBorder="1" applyAlignment="1">
      <alignment horizontal="left" vertical="center" shrinkToFit="1"/>
    </xf>
    <xf numFmtId="0" fontId="49" fillId="0" borderId="18" xfId="0" applyFont="1" applyBorder="1" applyAlignment="1">
      <alignment horizontal="center" vertical="center"/>
    </xf>
    <xf numFmtId="0" fontId="52" fillId="0" borderId="30" xfId="0" applyFont="1" applyFill="1" applyBorder="1" applyAlignment="1">
      <alignment horizontal="distributed" vertical="center" justifyLastLine="1" shrinkToFit="1"/>
    </xf>
    <xf numFmtId="0" fontId="52" fillId="0" borderId="30" xfId="0" applyFont="1" applyFill="1" applyBorder="1" applyAlignment="1">
      <alignment horizontal="center" vertical="center" justifyLastLine="1" shrinkToFit="1"/>
    </xf>
    <xf numFmtId="0" fontId="49" fillId="0" borderId="30" xfId="0" applyNumberFormat="1" applyFont="1" applyFill="1" applyBorder="1" applyAlignment="1">
      <alignment horizontal="left" vertical="center" shrinkToFit="1"/>
    </xf>
    <xf numFmtId="0" fontId="49" fillId="0" borderId="30" xfId="0" applyFont="1" applyFill="1" applyBorder="1" applyAlignment="1">
      <alignment horizontal="left" vertical="center" shrinkToFit="1"/>
    </xf>
    <xf numFmtId="49" fontId="49" fillId="0" borderId="30" xfId="0" applyNumberFormat="1" applyFont="1" applyFill="1" applyBorder="1" applyAlignment="1" applyProtection="1">
      <alignment horizontal="center" vertical="center" shrinkToFit="1"/>
      <protection locked="0"/>
    </xf>
    <xf numFmtId="0" fontId="49" fillId="0" borderId="30" xfId="0" applyFont="1" applyFill="1" applyBorder="1" applyAlignment="1">
      <alignment horizontal="center" vertical="center" shrinkToFit="1"/>
    </xf>
    <xf numFmtId="0" fontId="49" fillId="0" borderId="0" xfId="0" applyNumberFormat="1" applyFont="1" applyFill="1" applyBorder="1" applyAlignment="1">
      <alignment horizontal="center" vertical="center"/>
    </xf>
    <xf numFmtId="0" fontId="49" fillId="0" borderId="0" xfId="0" applyFont="1" applyFill="1" applyBorder="1" applyAlignment="1">
      <alignment horizontal="center" vertical="center"/>
    </xf>
    <xf numFmtId="0" fontId="49" fillId="0" borderId="0" xfId="0" applyFont="1" applyFill="1" applyBorder="1"/>
    <xf numFmtId="0" fontId="52" fillId="0" borderId="30" xfId="0" applyNumberFormat="1" applyFont="1" applyFill="1" applyBorder="1" applyAlignment="1">
      <alignment horizontal="left" vertical="center" shrinkToFit="1"/>
    </xf>
    <xf numFmtId="49" fontId="49" fillId="0" borderId="30" xfId="0" applyNumberFormat="1" applyFont="1" applyFill="1" applyBorder="1" applyAlignment="1" applyProtection="1">
      <alignment horizontal="center" vertical="center"/>
      <protection locked="0"/>
    </xf>
    <xf numFmtId="0" fontId="49" fillId="0" borderId="30" xfId="0" applyFont="1" applyFill="1" applyBorder="1" applyAlignment="1">
      <alignment horizontal="center" vertical="center"/>
    </xf>
    <xf numFmtId="0" fontId="34" fillId="0" borderId="28" xfId="0" applyFont="1" applyBorder="1" applyAlignment="1">
      <alignment horizontal="distributed" vertical="center" justifyLastLine="1" shrinkToFit="1"/>
    </xf>
    <xf numFmtId="0" fontId="2" fillId="10" borderId="0" xfId="1" applyFill="1"/>
    <xf numFmtId="49" fontId="16" fillId="0" borderId="3" xfId="0" applyNumberFormat="1" applyFont="1" applyBorder="1" applyAlignment="1" applyProtection="1">
      <alignment horizontal="center" vertical="center"/>
      <protection locked="0"/>
    </xf>
    <xf numFmtId="0" fontId="4" fillId="0" borderId="1" xfId="1" applyFont="1" applyBorder="1" applyAlignment="1" applyProtection="1">
      <alignment horizontal="center" vertical="center" shrinkToFit="1"/>
    </xf>
    <xf numFmtId="0" fontId="2" fillId="0" borderId="1" xfId="1" applyBorder="1" applyAlignment="1" applyProtection="1">
      <alignment horizontal="center" vertical="center" wrapText="1"/>
    </xf>
    <xf numFmtId="0" fontId="2" fillId="0" borderId="1" xfId="1" applyBorder="1" applyProtection="1"/>
    <xf numFmtId="0" fontId="0" fillId="0" borderId="1" xfId="0" applyBorder="1" applyProtection="1"/>
    <xf numFmtId="0" fontId="30" fillId="0" borderId="0" xfId="0" applyFont="1" applyProtection="1"/>
    <xf numFmtId="0" fontId="19" fillId="0" borderId="1" xfId="0" applyFont="1" applyBorder="1" applyAlignment="1" applyProtection="1">
      <alignment horizontal="center" vertical="center"/>
    </xf>
    <xf numFmtId="0" fontId="19" fillId="0" borderId="1" xfId="0" applyFont="1" applyBorder="1" applyAlignment="1" applyProtection="1">
      <alignment horizontal="center" vertical="center" wrapText="1"/>
    </xf>
    <xf numFmtId="0" fontId="19" fillId="0" borderId="1" xfId="0" applyFont="1" applyFill="1" applyBorder="1" applyAlignment="1" applyProtection="1">
      <alignment horizontal="center" vertical="center" wrapText="1"/>
    </xf>
    <xf numFmtId="0" fontId="19" fillId="0" borderId="0" xfId="0" applyFont="1" applyProtection="1"/>
    <xf numFmtId="0" fontId="19" fillId="0" borderId="1" xfId="0" applyFont="1" applyBorder="1" applyAlignment="1" applyProtection="1">
      <alignment horizontal="center"/>
    </xf>
    <xf numFmtId="0" fontId="19" fillId="11" borderId="1" xfId="0" applyFont="1" applyFill="1" applyBorder="1" applyAlignment="1" applyProtection="1">
      <alignment shrinkToFit="1"/>
    </xf>
    <xf numFmtId="0" fontId="19" fillId="11" borderId="1" xfId="0" applyFont="1" applyFill="1" applyBorder="1" applyAlignment="1" applyProtection="1">
      <alignment horizontal="center" shrinkToFit="1"/>
    </xf>
    <xf numFmtId="0" fontId="19" fillId="11" borderId="1" xfId="0" applyFont="1" applyFill="1" applyBorder="1" applyAlignment="1" applyProtection="1">
      <alignment horizontal="center" vertical="center" shrinkToFit="1"/>
    </xf>
    <xf numFmtId="0" fontId="19" fillId="12" borderId="1" xfId="0" applyFont="1" applyFill="1" applyBorder="1" applyAlignment="1" applyProtection="1">
      <alignment shrinkToFit="1"/>
    </xf>
    <xf numFmtId="0" fontId="19" fillId="12" borderId="1" xfId="0" applyFont="1" applyFill="1" applyBorder="1" applyAlignment="1" applyProtection="1">
      <alignment horizontal="center" vertical="center" shrinkToFit="1"/>
    </xf>
    <xf numFmtId="0" fontId="19" fillId="0" borderId="0" xfId="0" applyFont="1" applyAlignment="1" applyProtection="1">
      <alignment horizontal="center"/>
    </xf>
    <xf numFmtId="0" fontId="19" fillId="0" borderId="14" xfId="0" applyFont="1" applyBorder="1" applyAlignment="1" applyProtection="1">
      <alignment horizontal="center"/>
    </xf>
    <xf numFmtId="0" fontId="19" fillId="11" borderId="14" xfId="0" applyFont="1" applyFill="1" applyBorder="1" applyAlignment="1" applyProtection="1">
      <alignment shrinkToFit="1"/>
    </xf>
    <xf numFmtId="0" fontId="19" fillId="11" borderId="14" xfId="0" applyFont="1" applyFill="1" applyBorder="1" applyAlignment="1" applyProtection="1">
      <alignment horizontal="center" shrinkToFit="1"/>
    </xf>
    <xf numFmtId="0" fontId="19" fillId="11" borderId="14" xfId="0" applyFont="1" applyFill="1" applyBorder="1" applyAlignment="1" applyProtection="1">
      <alignment horizontal="center" vertical="center" shrinkToFit="1"/>
    </xf>
    <xf numFmtId="0" fontId="19" fillId="12" borderId="14" xfId="0" applyFont="1" applyFill="1" applyBorder="1" applyAlignment="1" applyProtection="1">
      <alignment shrinkToFit="1"/>
    </xf>
    <xf numFmtId="0" fontId="19" fillId="12" borderId="14" xfId="0" applyFont="1" applyFill="1" applyBorder="1" applyAlignment="1" applyProtection="1">
      <alignment horizontal="center" vertical="center" shrinkToFit="1"/>
    </xf>
    <xf numFmtId="0" fontId="19" fillId="0" borderId="2" xfId="0" applyFont="1" applyBorder="1" applyAlignment="1" applyProtection="1">
      <alignment horizontal="center"/>
    </xf>
    <xf numFmtId="0" fontId="19" fillId="0" borderId="2" xfId="0" applyFont="1" applyBorder="1" applyAlignment="1" applyProtection="1">
      <alignment shrinkToFit="1"/>
    </xf>
    <xf numFmtId="0" fontId="19" fillId="0" borderId="2" xfId="0" applyFont="1" applyBorder="1" applyAlignment="1" applyProtection="1">
      <alignment horizontal="center" shrinkToFit="1"/>
    </xf>
    <xf numFmtId="0" fontId="19" fillId="0" borderId="2" xfId="0" applyFont="1" applyBorder="1" applyAlignment="1" applyProtection="1">
      <alignment horizontal="center" vertical="center" shrinkToFit="1"/>
    </xf>
    <xf numFmtId="0" fontId="0" fillId="0" borderId="0" xfId="0" applyProtection="1"/>
    <xf numFmtId="0" fontId="0" fillId="0" borderId="0" xfId="0" applyAlignment="1" applyProtection="1">
      <alignment horizontal="center"/>
    </xf>
    <xf numFmtId="0" fontId="19" fillId="0" borderId="1" xfId="0" applyFont="1" applyBorder="1" applyAlignment="1" applyProtection="1">
      <alignment shrinkToFit="1"/>
    </xf>
    <xf numFmtId="0" fontId="19" fillId="0" borderId="1" xfId="0" applyFont="1" applyBorder="1" applyAlignment="1" applyProtection="1">
      <alignment horizontal="center" shrinkToFit="1"/>
    </xf>
    <xf numFmtId="0" fontId="4" fillId="0" borderId="1" xfId="1" applyFont="1" applyBorder="1" applyAlignment="1" applyProtection="1">
      <alignment horizontal="center" vertical="center"/>
    </xf>
    <xf numFmtId="0" fontId="4" fillId="0" borderId="1" xfId="1" applyFont="1" applyBorder="1" applyAlignment="1" applyProtection="1">
      <alignment horizontal="center" vertical="center" wrapText="1" shrinkToFit="1"/>
    </xf>
    <xf numFmtId="0" fontId="2" fillId="0" borderId="1" xfId="1" applyBorder="1" applyAlignment="1" applyProtection="1">
      <alignment horizontal="center" vertical="center" shrinkToFit="1"/>
    </xf>
    <xf numFmtId="0" fontId="2" fillId="0" borderId="0" xfId="1" applyProtection="1"/>
    <xf numFmtId="0" fontId="2" fillId="0" borderId="1" xfId="1" applyBorder="1" applyAlignment="1" applyProtection="1">
      <alignment shrinkToFit="1"/>
    </xf>
    <xf numFmtId="0" fontId="0" fillId="0" borderId="1" xfId="0" applyBorder="1" applyAlignment="1" applyProtection="1">
      <alignment shrinkToFit="1"/>
    </xf>
    <xf numFmtId="0" fontId="53" fillId="0" borderId="0" xfId="1" applyFont="1" applyAlignment="1">
      <alignment horizontal="center" vertical="top"/>
    </xf>
    <xf numFmtId="0" fontId="54" fillId="13" borderId="72" xfId="1" applyFont="1" applyFill="1" applyBorder="1" applyAlignment="1">
      <alignment horizontal="center" vertical="top"/>
    </xf>
    <xf numFmtId="0" fontId="2" fillId="0" borderId="73" xfId="1" applyBorder="1" applyAlignment="1">
      <alignment vertical="center"/>
    </xf>
    <xf numFmtId="0" fontId="2" fillId="0" borderId="73" xfId="1" applyBorder="1"/>
    <xf numFmtId="0" fontId="2" fillId="0" borderId="74" xfId="1" applyBorder="1"/>
    <xf numFmtId="0" fontId="19" fillId="0" borderId="0" xfId="0" applyFont="1" applyProtection="1">
      <protection locked="0"/>
    </xf>
    <xf numFmtId="0" fontId="19" fillId="11" borderId="1" xfId="0" applyFont="1" applyFill="1" applyBorder="1" applyAlignment="1" applyProtection="1">
      <alignment shrinkToFit="1"/>
      <protection locked="0"/>
    </xf>
    <xf numFmtId="0" fontId="19" fillId="11" borderId="1" xfId="0" applyFont="1" applyFill="1" applyBorder="1" applyAlignment="1" applyProtection="1">
      <alignment horizontal="center" shrinkToFit="1"/>
      <protection locked="0"/>
    </xf>
    <xf numFmtId="0" fontId="19" fillId="11" borderId="1" xfId="0" applyFont="1" applyFill="1" applyBorder="1" applyAlignment="1" applyProtection="1">
      <alignment horizontal="center" vertical="center" shrinkToFit="1"/>
      <protection locked="0"/>
    </xf>
    <xf numFmtId="0" fontId="19" fillId="12" borderId="1" xfId="0" applyFont="1" applyFill="1" applyBorder="1" applyAlignment="1" applyProtection="1">
      <alignment shrinkToFit="1"/>
      <protection locked="0"/>
    </xf>
    <xf numFmtId="0" fontId="19" fillId="12" borderId="1" xfId="0" applyFont="1" applyFill="1" applyBorder="1" applyAlignment="1" applyProtection="1">
      <alignment horizontal="center" vertical="center" shrinkToFit="1"/>
      <protection locked="0"/>
    </xf>
    <xf numFmtId="0" fontId="19" fillId="12" borderId="1" xfId="0" applyFont="1" applyFill="1" applyBorder="1" applyAlignment="1" applyProtection="1">
      <alignment horizontal="center" shrinkToFit="1"/>
      <protection locked="0"/>
    </xf>
    <xf numFmtId="0" fontId="19" fillId="11" borderId="14" xfId="0" applyFont="1" applyFill="1" applyBorder="1" applyAlignment="1" applyProtection="1">
      <alignment shrinkToFit="1"/>
      <protection locked="0"/>
    </xf>
    <xf numFmtId="0" fontId="19" fillId="11" borderId="14" xfId="0" applyFont="1" applyFill="1" applyBorder="1" applyAlignment="1" applyProtection="1">
      <alignment horizontal="center" shrinkToFit="1"/>
      <protection locked="0"/>
    </xf>
    <xf numFmtId="0" fontId="19" fillId="11" borderId="14" xfId="0" applyFont="1" applyFill="1" applyBorder="1" applyAlignment="1" applyProtection="1">
      <alignment horizontal="center" vertical="center" shrinkToFit="1"/>
      <protection locked="0"/>
    </xf>
    <xf numFmtId="0" fontId="19" fillId="12" borderId="14" xfId="0" applyFont="1" applyFill="1" applyBorder="1" applyAlignment="1" applyProtection="1">
      <alignment shrinkToFit="1"/>
      <protection locked="0"/>
    </xf>
    <xf numFmtId="0" fontId="19" fillId="12" borderId="14" xfId="0" applyFont="1" applyFill="1" applyBorder="1" applyAlignment="1" applyProtection="1">
      <alignment horizontal="center" vertical="center" shrinkToFit="1"/>
      <protection locked="0"/>
    </xf>
    <xf numFmtId="0" fontId="19" fillId="0" borderId="2" xfId="0" applyFont="1" applyBorder="1" applyAlignment="1" applyProtection="1">
      <alignment shrinkToFit="1"/>
      <protection locked="0"/>
    </xf>
    <xf numFmtId="0" fontId="19" fillId="0" borderId="2" xfId="0" applyFont="1" applyBorder="1" applyAlignment="1" applyProtection="1">
      <alignment horizontal="center" shrinkToFit="1"/>
      <protection locked="0"/>
    </xf>
    <xf numFmtId="0" fontId="19" fillId="0" borderId="2" xfId="0" applyFont="1" applyBorder="1" applyAlignment="1" applyProtection="1">
      <alignment horizontal="center" vertical="center" shrinkToFit="1"/>
      <protection locked="0"/>
    </xf>
    <xf numFmtId="0" fontId="19" fillId="0" borderId="1" xfId="0" applyFont="1" applyBorder="1" applyAlignment="1" applyProtection="1">
      <alignment shrinkToFit="1"/>
      <protection locked="0"/>
    </xf>
    <xf numFmtId="0" fontId="19" fillId="0" borderId="1" xfId="0" applyFont="1" applyBorder="1" applyAlignment="1" applyProtection="1">
      <alignment horizontal="center" shrinkToFit="1"/>
      <protection locked="0"/>
    </xf>
    <xf numFmtId="0" fontId="2" fillId="0" borderId="0" xfId="1" applyAlignment="1">
      <alignment horizontal="center" vertical="center"/>
    </xf>
    <xf numFmtId="0" fontId="2" fillId="0" borderId="0" xfId="1" applyAlignment="1">
      <alignment vertical="center"/>
    </xf>
    <xf numFmtId="0" fontId="55" fillId="0" borderId="0" xfId="1" applyFont="1"/>
    <xf numFmtId="0" fontId="56" fillId="0" borderId="0" xfId="1" applyFont="1"/>
    <xf numFmtId="0" fontId="19" fillId="14" borderId="1" xfId="0" applyFont="1" applyFill="1" applyBorder="1" applyAlignment="1" applyProtection="1">
      <alignment horizontal="left" vertical="center" shrinkToFit="1"/>
      <protection locked="0"/>
    </xf>
    <xf numFmtId="49" fontId="21" fillId="0" borderId="0" xfId="0" applyNumberFormat="1" applyFont="1"/>
    <xf numFmtId="49" fontId="19" fillId="0" borderId="0" xfId="0" applyNumberFormat="1" applyFont="1"/>
    <xf numFmtId="49" fontId="16" fillId="0" borderId="0" xfId="0" applyNumberFormat="1" applyFont="1" applyAlignment="1">
      <alignment horizontal="center"/>
    </xf>
    <xf numFmtId="49" fontId="16" fillId="0" borderId="0" xfId="0" applyNumberFormat="1" applyFont="1"/>
    <xf numFmtId="49" fontId="0" fillId="0" borderId="0" xfId="0" applyNumberFormat="1"/>
    <xf numFmtId="0" fontId="15" fillId="0" borderId="1" xfId="0" applyFont="1" applyBorder="1" applyAlignment="1">
      <alignment horizontal="center" vertical="center" wrapText="1"/>
    </xf>
    <xf numFmtId="0" fontId="19" fillId="14" borderId="1" xfId="0" applyFont="1" applyFill="1" applyBorder="1" applyAlignment="1" applyProtection="1">
      <alignment horizontal="center" vertical="center"/>
      <protection locked="0"/>
    </xf>
    <xf numFmtId="0" fontId="19" fillId="14" borderId="1" xfId="0" applyFont="1" applyFill="1" applyBorder="1" applyAlignment="1" applyProtection="1">
      <alignment horizontal="center" vertical="center" shrinkToFit="1"/>
      <protection locked="0"/>
    </xf>
    <xf numFmtId="14" fontId="16" fillId="0" borderId="1" xfId="0" applyNumberFormat="1" applyFont="1" applyBorder="1"/>
    <xf numFmtId="0" fontId="8" fillId="6" borderId="0" xfId="0" applyFont="1" applyFill="1" applyAlignment="1">
      <alignment horizontal="left" vertical="top"/>
    </xf>
    <xf numFmtId="0" fontId="8" fillId="6" borderId="0" xfId="0" applyFont="1" applyFill="1" applyAlignment="1">
      <alignment horizontal="center" vertical="center"/>
    </xf>
    <xf numFmtId="0" fontId="8" fillId="6" borderId="0" xfId="0" applyFont="1" applyFill="1" applyAlignment="1" applyProtection="1">
      <alignment horizontal="center" vertical="center"/>
      <protection locked="0"/>
    </xf>
    <xf numFmtId="0" fontId="42" fillId="6" borderId="0" xfId="0" applyFont="1" applyFill="1" applyAlignment="1" applyProtection="1">
      <alignment horizontal="center" vertical="center"/>
    </xf>
    <xf numFmtId="0" fontId="43" fillId="0" borderId="0" xfId="0" applyFont="1" applyAlignment="1">
      <alignment horizontal="center" vertical="center"/>
    </xf>
    <xf numFmtId="49" fontId="0" fillId="0" borderId="0" xfId="0" applyNumberFormat="1" applyAlignment="1">
      <alignment horizontal="right" vertical="center"/>
    </xf>
    <xf numFmtId="0" fontId="35" fillId="0" borderId="0" xfId="0" applyFont="1" applyAlignment="1">
      <alignment horizontal="left"/>
    </xf>
    <xf numFmtId="0" fontId="43" fillId="0" borderId="0" xfId="0" applyFont="1" applyAlignment="1">
      <alignment horizontal="left"/>
    </xf>
    <xf numFmtId="0" fontId="43" fillId="0" borderId="0" xfId="0" applyFont="1" applyAlignment="1">
      <alignment horizontal="center"/>
    </xf>
    <xf numFmtId="0" fontId="45" fillId="0" borderId="8" xfId="0" applyFont="1" applyBorder="1" applyAlignment="1">
      <alignment horizontal="center" shrinkToFit="1"/>
    </xf>
    <xf numFmtId="0" fontId="9" fillId="0" borderId="32" xfId="0" applyFont="1" applyFill="1" applyBorder="1" applyAlignment="1">
      <alignment horizontal="center" vertical="center" wrapText="1"/>
    </xf>
    <xf numFmtId="0" fontId="9" fillId="0" borderId="33" xfId="0" applyFont="1" applyFill="1" applyBorder="1" applyAlignment="1">
      <alignment horizontal="center" vertical="center" textRotation="255" wrapText="1" justifyLastLine="1"/>
    </xf>
    <xf numFmtId="0" fontId="9" fillId="0" borderId="34" xfId="0" applyFont="1" applyFill="1" applyBorder="1" applyAlignment="1">
      <alignment horizontal="center" vertical="center" wrapText="1" justifyLastLine="1"/>
    </xf>
    <xf numFmtId="0" fontId="9" fillId="0" borderId="35" xfId="0" applyFont="1" applyFill="1" applyBorder="1" applyAlignment="1">
      <alignment horizontal="center" vertical="center" textRotation="255" wrapText="1"/>
    </xf>
    <xf numFmtId="0" fontId="9" fillId="0" borderId="17" xfId="0" applyFont="1" applyFill="1" applyBorder="1" applyAlignment="1">
      <alignment horizontal="center" vertical="top" textRotation="255" shrinkToFit="1"/>
    </xf>
    <xf numFmtId="0" fontId="9" fillId="0" borderId="36" xfId="0" applyFont="1" applyFill="1" applyBorder="1" applyAlignment="1">
      <alignment horizontal="center" vertical="top" textRotation="255" shrinkToFit="1"/>
    </xf>
    <xf numFmtId="0" fontId="45" fillId="0" borderId="37" xfId="0" applyFont="1" applyBorder="1" applyAlignment="1">
      <alignment horizontal="center" vertical="center" shrinkToFit="1"/>
    </xf>
    <xf numFmtId="0" fontId="9" fillId="0" borderId="9" xfId="0" applyFont="1" applyBorder="1" applyAlignment="1" applyProtection="1">
      <alignment horizontal="center" vertical="center" shrinkToFit="1"/>
    </xf>
    <xf numFmtId="0" fontId="9" fillId="0" borderId="10" xfId="0" applyFont="1" applyBorder="1" applyAlignment="1" applyProtection="1">
      <alignment horizontal="center" vertical="center" shrinkToFit="1"/>
    </xf>
    <xf numFmtId="0" fontId="9" fillId="0" borderId="1" xfId="0" applyFont="1" applyBorder="1" applyAlignment="1" applyProtection="1">
      <alignment horizontal="center" vertical="center" shrinkToFit="1"/>
      <protection locked="0"/>
    </xf>
    <xf numFmtId="0" fontId="9" fillId="0" borderId="38" xfId="0" applyFont="1" applyBorder="1" applyAlignment="1" applyProtection="1">
      <alignment horizontal="center" vertical="center" shrinkToFit="1"/>
      <protection locked="0"/>
    </xf>
    <xf numFmtId="0" fontId="45" fillId="0" borderId="28" xfId="0" applyFont="1" applyBorder="1" applyAlignment="1">
      <alignment horizontal="center" vertical="center" shrinkToFit="1"/>
    </xf>
    <xf numFmtId="0" fontId="9" fillId="0" borderId="1" xfId="0" applyFont="1" applyBorder="1" applyAlignment="1" applyProtection="1">
      <alignment horizontal="center" vertical="center" shrinkToFit="1"/>
    </xf>
    <xf numFmtId="0" fontId="9" fillId="0" borderId="3" xfId="0" applyFont="1" applyBorder="1" applyAlignment="1" applyProtection="1">
      <alignment horizontal="center" vertical="center" shrinkToFit="1"/>
      <protection locked="0"/>
    </xf>
    <xf numFmtId="0" fontId="9" fillId="0" borderId="39" xfId="0" applyFont="1" applyBorder="1" applyAlignment="1" applyProtection="1">
      <alignment horizontal="center" vertical="center" shrinkToFit="1"/>
      <protection locked="0"/>
    </xf>
    <xf numFmtId="0" fontId="45" fillId="0" borderId="40" xfId="0" applyFont="1" applyBorder="1" applyAlignment="1">
      <alignment horizontal="center" vertical="center" shrinkToFit="1"/>
    </xf>
    <xf numFmtId="0" fontId="9" fillId="0" borderId="20" xfId="0" applyFont="1" applyBorder="1" applyAlignment="1" applyProtection="1">
      <alignment horizontal="center" vertical="center" shrinkToFit="1"/>
    </xf>
    <xf numFmtId="0" fontId="9" fillId="0" borderId="41" xfId="0" applyFont="1" applyBorder="1" applyAlignment="1" applyProtection="1">
      <alignment horizontal="center" vertical="center" shrinkToFit="1"/>
    </xf>
    <xf numFmtId="0" fontId="9" fillId="0" borderId="42" xfId="0" applyFont="1" applyBorder="1" applyAlignment="1" applyProtection="1">
      <alignment horizontal="center" vertical="center" shrinkToFit="1"/>
      <protection locked="0"/>
    </xf>
    <xf numFmtId="0" fontId="9" fillId="0" borderId="43" xfId="0" applyFont="1" applyBorder="1" applyAlignment="1" applyProtection="1">
      <alignment horizontal="center" vertical="center" shrinkToFit="1"/>
      <protection locked="0"/>
    </xf>
    <xf numFmtId="0" fontId="9" fillId="0" borderId="0" xfId="0" applyFont="1" applyFill="1" applyBorder="1" applyAlignment="1">
      <alignment horizontal="center" vertical="top" textRotation="255" shrinkToFit="1"/>
    </xf>
    <xf numFmtId="0" fontId="8" fillId="0" borderId="0" xfId="0" applyFont="1" applyAlignment="1">
      <alignment horizontal="center" vertical="top" textRotation="255" shrinkToFit="1"/>
    </xf>
    <xf numFmtId="0" fontId="8" fillId="0" borderId="0" xfId="0" applyFont="1" applyAlignment="1">
      <alignment horizontal="center" vertical="top" textRotation="255"/>
    </xf>
    <xf numFmtId="0" fontId="9" fillId="0" borderId="12" xfId="0" applyFont="1" applyBorder="1" applyAlignment="1" applyProtection="1">
      <alignment horizontal="center" vertical="center" shrinkToFit="1"/>
      <protection locked="0"/>
    </xf>
    <xf numFmtId="0" fontId="9" fillId="0" borderId="7" xfId="0" applyFont="1" applyBorder="1" applyAlignment="1" applyProtection="1">
      <alignment horizontal="center" vertical="center" shrinkToFit="1"/>
    </xf>
    <xf numFmtId="0" fontId="9" fillId="0" borderId="11" xfId="0" applyFont="1" applyBorder="1" applyAlignment="1" applyProtection="1">
      <alignment horizontal="center" vertical="center" shrinkToFit="1"/>
      <protection locked="0"/>
    </xf>
    <xf numFmtId="0" fontId="9" fillId="0" borderId="13" xfId="0" applyFont="1" applyBorder="1" applyAlignment="1" applyProtection="1">
      <alignment horizontal="center" vertical="center" shrinkToFit="1"/>
      <protection locked="0"/>
    </xf>
    <xf numFmtId="0" fontId="9" fillId="0" borderId="44" xfId="0" applyFont="1" applyBorder="1" applyAlignment="1" applyProtection="1">
      <alignment horizontal="center" vertical="center" shrinkToFit="1"/>
      <protection locked="0"/>
    </xf>
    <xf numFmtId="0" fontId="9" fillId="0" borderId="9" xfId="0" applyFont="1" applyBorder="1" applyAlignment="1" applyProtection="1">
      <alignment horizontal="center" vertical="center" shrinkToFit="1"/>
      <protection locked="0"/>
    </xf>
    <xf numFmtId="0" fontId="8" fillId="0" borderId="0" xfId="0" applyFont="1" applyAlignment="1">
      <alignment horizontal="left" vertical="center"/>
    </xf>
    <xf numFmtId="0" fontId="45" fillId="0" borderId="0" xfId="0" applyFont="1" applyAlignment="1">
      <alignment horizontal="left" vertical="center"/>
    </xf>
    <xf numFmtId="0" fontId="45" fillId="0" borderId="0" xfId="0" applyFont="1" applyAlignment="1">
      <alignment horizontal="center" vertical="center"/>
    </xf>
    <xf numFmtId="22" fontId="8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left" vertical="top"/>
    </xf>
    <xf numFmtId="0" fontId="35" fillId="0" borderId="0" xfId="0" applyNumberFormat="1" applyFont="1" applyAlignment="1">
      <alignment horizontal="left" indent="1"/>
    </xf>
    <xf numFmtId="0" fontId="9" fillId="0" borderId="20" xfId="0" applyFont="1" applyBorder="1" applyAlignment="1" applyProtection="1">
      <alignment horizontal="center" vertical="center" shrinkToFit="1"/>
      <protection locked="0"/>
    </xf>
    <xf numFmtId="0" fontId="53" fillId="0" borderId="0" xfId="1" applyFont="1" applyAlignment="1">
      <alignment horizontal="left" vertical="top"/>
    </xf>
    <xf numFmtId="0" fontId="2" fillId="0" borderId="0" xfId="1" applyAlignment="1">
      <alignment horizontal="left"/>
    </xf>
    <xf numFmtId="0" fontId="45" fillId="0" borderId="0" xfId="0" applyFont="1" applyBorder="1" applyAlignment="1">
      <alignment horizontal="center" shrinkToFit="1"/>
    </xf>
    <xf numFmtId="0" fontId="9" fillId="0" borderId="34" xfId="0" applyFont="1" applyFill="1" applyBorder="1" applyAlignment="1">
      <alignment horizontal="center" vertical="top" textRotation="255" shrinkToFit="1"/>
    </xf>
    <xf numFmtId="0" fontId="9" fillId="0" borderId="45" xfId="0" applyFont="1" applyFill="1" applyBorder="1" applyAlignment="1">
      <alignment horizontal="center" vertical="top" textRotation="255" shrinkToFit="1"/>
    </xf>
    <xf numFmtId="0" fontId="9" fillId="0" borderId="46" xfId="0" applyFont="1" applyBorder="1" applyAlignment="1" applyProtection="1">
      <alignment horizontal="center" vertical="center" shrinkToFit="1"/>
      <protection locked="0"/>
    </xf>
    <xf numFmtId="0" fontId="9" fillId="0" borderId="19" xfId="0" applyFont="1" applyBorder="1" applyAlignment="1" applyProtection="1">
      <alignment horizontal="center" vertical="center" shrinkToFit="1"/>
      <protection locked="0"/>
    </xf>
    <xf numFmtId="0" fontId="9" fillId="0" borderId="47" xfId="0" applyFont="1" applyBorder="1" applyAlignment="1" applyProtection="1">
      <alignment horizontal="center" vertical="center" shrinkToFit="1"/>
      <protection locked="0"/>
    </xf>
    <xf numFmtId="0" fontId="44" fillId="0" borderId="0" xfId="0" applyFont="1" applyAlignment="1">
      <alignment horizontal="center"/>
    </xf>
    <xf numFmtId="0" fontId="44" fillId="0" borderId="0" xfId="0" applyFont="1" applyAlignment="1">
      <alignment horizontal="center" shrinkToFit="1"/>
    </xf>
    <xf numFmtId="0" fontId="49" fillId="5" borderId="2" xfId="0" applyFont="1" applyFill="1" applyBorder="1" applyAlignment="1" applyProtection="1">
      <alignment horizontal="center" vertical="center" shrinkToFit="1"/>
    </xf>
    <xf numFmtId="0" fontId="49" fillId="4" borderId="2" xfId="0" applyFont="1" applyFill="1" applyBorder="1" applyAlignment="1" applyProtection="1">
      <alignment horizontal="center" vertical="center"/>
    </xf>
    <xf numFmtId="0" fontId="19" fillId="22" borderId="1" xfId="0" applyFont="1" applyFill="1" applyBorder="1" applyAlignment="1" applyProtection="1">
      <alignment shrinkToFit="1"/>
      <protection locked="0"/>
    </xf>
    <xf numFmtId="0" fontId="19" fillId="22" borderId="1" xfId="0" applyFont="1" applyFill="1" applyBorder="1" applyAlignment="1" applyProtection="1">
      <alignment horizontal="center" vertical="center" shrinkToFit="1"/>
      <protection locked="0"/>
    </xf>
    <xf numFmtId="0" fontId="9" fillId="0" borderId="11" xfId="0" applyFont="1" applyBorder="1" applyAlignment="1" applyProtection="1">
      <alignment horizontal="center" vertical="center" shrinkToFit="1"/>
    </xf>
    <xf numFmtId="0" fontId="9" fillId="0" borderId="38" xfId="0" applyFont="1" applyBorder="1" applyAlignment="1" applyProtection="1">
      <alignment horizontal="center" vertical="center" shrinkToFit="1"/>
    </xf>
    <xf numFmtId="0" fontId="9" fillId="0" borderId="13" xfId="0" applyFont="1" applyBorder="1" applyAlignment="1" applyProtection="1">
      <alignment horizontal="center" vertical="center" shrinkToFit="1"/>
    </xf>
    <xf numFmtId="0" fontId="9" fillId="0" borderId="39" xfId="0" applyFont="1" applyBorder="1" applyAlignment="1" applyProtection="1">
      <alignment horizontal="center" vertical="center" shrinkToFit="1"/>
    </xf>
    <xf numFmtId="0" fontId="9" fillId="0" borderId="44" xfId="0" applyFont="1" applyBorder="1" applyAlignment="1" applyProtection="1">
      <alignment horizontal="center" vertical="center" shrinkToFit="1"/>
    </xf>
    <xf numFmtId="0" fontId="9" fillId="0" borderId="43" xfId="0" applyFont="1" applyBorder="1" applyAlignment="1" applyProtection="1">
      <alignment horizontal="center" vertical="center" shrinkToFit="1"/>
    </xf>
    <xf numFmtId="0" fontId="19" fillId="24" borderId="3" xfId="0" applyFont="1" applyFill="1" applyBorder="1" applyAlignment="1" applyProtection="1">
      <alignment horizontal="center" vertical="center" shrinkToFit="1"/>
      <protection locked="0"/>
    </xf>
    <xf numFmtId="0" fontId="19" fillId="25" borderId="23" xfId="0" applyFont="1" applyFill="1" applyBorder="1" applyAlignment="1" applyProtection="1">
      <alignment horizontal="center" vertical="center" shrinkToFit="1"/>
      <protection locked="0"/>
    </xf>
    <xf numFmtId="0" fontId="0" fillId="0" borderId="8" xfId="0" applyBorder="1" applyAlignment="1"/>
    <xf numFmtId="0" fontId="8" fillId="0" borderId="19" xfId="0" applyFont="1" applyBorder="1" applyAlignment="1">
      <alignment horizontal="center" vertical="center"/>
    </xf>
    <xf numFmtId="0" fontId="46" fillId="0" borderId="19" xfId="0" applyFont="1" applyBorder="1" applyAlignment="1" applyProtection="1">
      <alignment horizontal="distributed" shrinkToFit="1"/>
    </xf>
    <xf numFmtId="0" fontId="44" fillId="0" borderId="8" xfId="0" applyFont="1" applyBorder="1" applyAlignment="1" applyProtection="1">
      <alignment horizontal="distributed" shrinkToFit="1"/>
    </xf>
    <xf numFmtId="0" fontId="0" fillId="0" borderId="19" xfId="0" applyBorder="1" applyAlignment="1"/>
    <xf numFmtId="0" fontId="0" fillId="0" borderId="8" xfId="0" applyBorder="1" applyAlignment="1"/>
    <xf numFmtId="0" fontId="8" fillId="0" borderId="19" xfId="0" applyFont="1" applyBorder="1" applyAlignment="1">
      <alignment horizontal="center" vertical="center"/>
    </xf>
    <xf numFmtId="0" fontId="44" fillId="0" borderId="8" xfId="0" applyFont="1" applyBorder="1" applyAlignment="1" applyProtection="1">
      <alignment horizontal="distributed" shrinkToFit="1"/>
    </xf>
    <xf numFmtId="0" fontId="46" fillId="0" borderId="19" xfId="0" applyFont="1" applyBorder="1" applyAlignment="1" applyProtection="1">
      <alignment horizontal="distributed" shrinkToFit="1"/>
    </xf>
    <xf numFmtId="0" fontId="0" fillId="0" borderId="19" xfId="0" applyBorder="1" applyAlignment="1"/>
    <xf numFmtId="0" fontId="9" fillId="0" borderId="123" xfId="0" applyFont="1" applyBorder="1" applyAlignment="1" applyProtection="1">
      <alignment horizontal="center" vertical="center" shrinkToFit="1"/>
    </xf>
    <xf numFmtId="0" fontId="9" fillId="0" borderId="4" xfId="0" applyFont="1" applyBorder="1" applyAlignment="1" applyProtection="1">
      <alignment horizontal="center" vertical="center" shrinkToFit="1"/>
    </xf>
    <xf numFmtId="0" fontId="9" fillId="0" borderId="12" xfId="0" applyFont="1" applyBorder="1" applyAlignment="1" applyProtection="1">
      <alignment horizontal="center" vertical="center" shrinkToFit="1"/>
    </xf>
    <xf numFmtId="0" fontId="9" fillId="0" borderId="3" xfId="0" applyFont="1" applyBorder="1" applyAlignment="1" applyProtection="1">
      <alignment horizontal="center" vertical="center" shrinkToFit="1"/>
    </xf>
    <xf numFmtId="0" fontId="0" fillId="0" borderId="8" xfId="0" applyBorder="1" applyAlignment="1"/>
    <xf numFmtId="0" fontId="8" fillId="0" borderId="19" xfId="0" applyFont="1" applyBorder="1" applyAlignment="1">
      <alignment horizontal="center" vertical="center"/>
    </xf>
    <xf numFmtId="0" fontId="46" fillId="0" borderId="19" xfId="0" applyFont="1" applyBorder="1" applyAlignment="1" applyProtection="1">
      <alignment horizontal="distributed" shrinkToFit="1"/>
    </xf>
    <xf numFmtId="0" fontId="44" fillId="0" borderId="8" xfId="0" applyFont="1" applyBorder="1" applyAlignment="1" applyProtection="1">
      <alignment horizontal="distributed" shrinkToFit="1"/>
    </xf>
    <xf numFmtId="0" fontId="0" fillId="0" borderId="19" xfId="0" applyBorder="1" applyAlignment="1"/>
    <xf numFmtId="0" fontId="15" fillId="0" borderId="2" xfId="0" applyFont="1" applyBorder="1" applyAlignment="1" applyProtection="1">
      <alignment horizontal="center" vertical="center" shrinkToFit="1"/>
      <protection locked="0"/>
    </xf>
    <xf numFmtId="0" fontId="9" fillId="0" borderId="0" xfId="0" applyFont="1" applyAlignment="1">
      <alignment horizontal="center" vertical="center"/>
    </xf>
    <xf numFmtId="0" fontId="9" fillId="0" borderId="125" xfId="0" applyFont="1" applyFill="1" applyBorder="1" applyAlignment="1">
      <alignment horizontal="center" vertical="top" wrapText="1" shrinkToFit="1"/>
    </xf>
    <xf numFmtId="0" fontId="9" fillId="0" borderId="126" xfId="0" applyFont="1" applyFill="1" applyBorder="1" applyAlignment="1">
      <alignment horizontal="center" vertical="top" wrapText="1" shrinkToFit="1"/>
    </xf>
    <xf numFmtId="0" fontId="9" fillId="0" borderId="124" xfId="0" applyFont="1" applyFill="1" applyBorder="1" applyAlignment="1">
      <alignment horizontal="center" vertical="top" wrapText="1" shrinkToFit="1"/>
    </xf>
    <xf numFmtId="0" fontId="9" fillId="0" borderId="54" xfId="0" applyFont="1" applyFill="1" applyBorder="1" applyAlignment="1">
      <alignment horizontal="center" vertical="top" wrapText="1" shrinkToFit="1"/>
    </xf>
    <xf numFmtId="0" fontId="9" fillId="0" borderId="0" xfId="0" applyFont="1" applyAlignment="1">
      <alignment horizontal="center" vertical="center" justifyLastLine="1"/>
    </xf>
    <xf numFmtId="0" fontId="67" fillId="0" borderId="30" xfId="0" applyFont="1" applyFill="1" applyBorder="1" applyAlignment="1">
      <alignment horizontal="distributed" vertical="center" justifyLastLine="1" shrinkToFit="1"/>
    </xf>
    <xf numFmtId="0" fontId="66" fillId="0" borderId="30" xfId="0" applyFont="1" applyBorder="1" applyAlignment="1">
      <alignment horizontal="center" vertical="center"/>
    </xf>
    <xf numFmtId="0" fontId="66" fillId="0" borderId="30" xfId="0" applyFont="1" applyBorder="1"/>
    <xf numFmtId="0" fontId="16" fillId="0" borderId="0" xfId="0" applyFont="1" applyBorder="1" applyAlignment="1" applyProtection="1">
      <alignment horizontal="center" vertical="center"/>
      <protection locked="0"/>
    </xf>
    <xf numFmtId="0" fontId="16" fillId="0" borderId="0" xfId="0" applyFont="1" applyBorder="1" applyAlignment="1" applyProtection="1">
      <alignment horizontal="center" vertical="center" shrinkToFit="1"/>
      <protection locked="0"/>
    </xf>
    <xf numFmtId="0" fontId="0" fillId="0" borderId="0" xfId="0" applyBorder="1"/>
    <xf numFmtId="0" fontId="8" fillId="0" borderId="19" xfId="0" applyFont="1" applyBorder="1" applyAlignment="1">
      <alignment horizontal="center" vertical="center"/>
    </xf>
    <xf numFmtId="0" fontId="46" fillId="0" borderId="19" xfId="0" applyFont="1" applyBorder="1" applyAlignment="1" applyProtection="1">
      <alignment horizontal="distributed" shrinkToFit="1"/>
    </xf>
    <xf numFmtId="0" fontId="44" fillId="0" borderId="8" xfId="0" applyFont="1" applyBorder="1" applyAlignment="1" applyProtection="1">
      <alignment horizontal="distributed" shrinkToFit="1"/>
    </xf>
    <xf numFmtId="0" fontId="5" fillId="0" borderId="0" xfId="0" applyNumberFormat="1" applyFont="1" applyAlignment="1" applyProtection="1">
      <alignment horizontal="center" vertical="center"/>
      <protection locked="0"/>
    </xf>
    <xf numFmtId="0" fontId="5" fillId="0" borderId="0" xfId="0" applyFont="1" applyProtection="1">
      <protection locked="0"/>
    </xf>
    <xf numFmtId="0" fontId="5" fillId="0" borderId="0" xfId="0" applyNumberFormat="1" applyFont="1" applyProtection="1">
      <protection locked="0"/>
    </xf>
    <xf numFmtId="0" fontId="0" fillId="0" borderId="0" xfId="0" applyFont="1" applyProtection="1">
      <protection locked="0"/>
    </xf>
    <xf numFmtId="0" fontId="49" fillId="0" borderId="0" xfId="0" applyFont="1" applyProtection="1">
      <protection locked="0"/>
    </xf>
    <xf numFmtId="0" fontId="49" fillId="0" borderId="0" xfId="0" applyNumberFormat="1" applyFont="1" applyAlignment="1" applyProtection="1">
      <alignment horizontal="center" vertical="center"/>
      <protection locked="0"/>
    </xf>
    <xf numFmtId="0" fontId="49" fillId="0" borderId="0" xfId="0" applyNumberFormat="1" applyFont="1" applyProtection="1">
      <protection locked="0"/>
    </xf>
    <xf numFmtId="0" fontId="50" fillId="0" borderId="0" xfId="0" applyNumberFormat="1" applyFont="1" applyBorder="1" applyAlignment="1" applyProtection="1">
      <alignment horizontal="center" vertical="center"/>
      <protection locked="0"/>
    </xf>
    <xf numFmtId="49" fontId="49" fillId="0" borderId="0" xfId="0" applyNumberFormat="1" applyFont="1" applyProtection="1">
      <protection locked="0"/>
    </xf>
    <xf numFmtId="0" fontId="49" fillId="0" borderId="0" xfId="0" applyNumberFormat="1" applyFont="1" applyBorder="1" applyAlignment="1" applyProtection="1">
      <alignment horizontal="center" vertical="center"/>
      <protection locked="0"/>
    </xf>
    <xf numFmtId="0" fontId="49" fillId="0" borderId="0" xfId="0" applyFont="1" applyAlignment="1" applyProtection="1">
      <alignment horizontal="center" vertical="center"/>
      <protection locked="0"/>
    </xf>
    <xf numFmtId="0" fontId="13" fillId="0" borderId="0" xfId="0" applyNumberFormat="1" applyFont="1" applyAlignment="1" applyProtection="1">
      <alignment horizontal="center" vertical="center"/>
      <protection locked="0"/>
    </xf>
    <xf numFmtId="0" fontId="13" fillId="0" borderId="0" xfId="0" applyFont="1" applyProtection="1">
      <protection locked="0"/>
    </xf>
    <xf numFmtId="0" fontId="13" fillId="0" borderId="0" xfId="0" applyNumberFormat="1" applyFont="1" applyProtection="1">
      <protection locked="0"/>
    </xf>
    <xf numFmtId="0" fontId="9" fillId="0" borderId="127" xfId="0" applyFont="1" applyBorder="1" applyAlignment="1" applyProtection="1">
      <alignment horizontal="center" vertical="center" shrinkToFit="1"/>
    </xf>
    <xf numFmtId="0" fontId="9" fillId="0" borderId="128" xfId="0" applyFont="1" applyBorder="1" applyAlignment="1" applyProtection="1">
      <alignment horizontal="center" vertical="center" shrinkToFit="1"/>
    </xf>
    <xf numFmtId="0" fontId="9" fillId="0" borderId="64" xfId="0" applyFont="1" applyBorder="1" applyAlignment="1" applyProtection="1">
      <alignment horizontal="center" vertical="center" shrinkToFit="1"/>
    </xf>
    <xf numFmtId="0" fontId="45" fillId="0" borderId="1" xfId="0" applyFont="1" applyBorder="1" applyAlignment="1">
      <alignment horizontal="center" vertical="center" shrinkToFit="1"/>
    </xf>
    <xf numFmtId="0" fontId="45" fillId="0" borderId="20" xfId="0" applyFont="1" applyBorder="1" applyAlignment="1">
      <alignment horizontal="center" vertical="center" shrinkToFit="1"/>
    </xf>
    <xf numFmtId="0" fontId="8" fillId="0" borderId="1" xfId="0" applyFont="1" applyBorder="1" applyAlignment="1">
      <alignment horizontal="center" vertical="center" shrinkToFit="1"/>
    </xf>
    <xf numFmtId="0" fontId="8" fillId="0" borderId="129" xfId="0" applyFont="1" applyBorder="1" applyAlignment="1">
      <alignment horizontal="center" vertical="center"/>
    </xf>
    <xf numFmtId="0" fontId="8" fillId="0" borderId="125" xfId="0" applyFont="1" applyBorder="1" applyAlignment="1">
      <alignment horizontal="center" vertical="center"/>
    </xf>
    <xf numFmtId="0" fontId="8" fillId="0" borderId="130" xfId="0" applyFont="1" applyBorder="1" applyAlignment="1">
      <alignment horizontal="center" vertical="center"/>
    </xf>
    <xf numFmtId="0" fontId="8" fillId="0" borderId="28" xfId="0" applyFont="1" applyBorder="1" applyAlignment="1">
      <alignment horizontal="center" vertical="center"/>
    </xf>
    <xf numFmtId="0" fontId="8" fillId="0" borderId="39" xfId="0" applyFont="1" applyBorder="1" applyAlignment="1">
      <alignment horizontal="center" vertical="center"/>
    </xf>
    <xf numFmtId="0" fontId="8" fillId="0" borderId="39" xfId="0" applyFont="1" applyBorder="1" applyAlignment="1">
      <alignment horizontal="center" vertical="center" shrinkToFit="1"/>
    </xf>
    <xf numFmtId="0" fontId="8" fillId="0" borderId="20" xfId="0" applyFont="1" applyBorder="1" applyAlignment="1">
      <alignment horizontal="center" vertical="center"/>
    </xf>
    <xf numFmtId="0" fontId="8" fillId="0" borderId="43" xfId="0" applyFont="1" applyBorder="1" applyAlignment="1">
      <alignment horizontal="center" vertical="center"/>
    </xf>
    <xf numFmtId="0" fontId="8" fillId="0" borderId="0" xfId="0" applyFont="1" applyFill="1" applyBorder="1" applyAlignment="1">
      <alignment horizontal="left" vertical="top"/>
    </xf>
    <xf numFmtId="0" fontId="0" fillId="0" borderId="0" xfId="0" applyAlignment="1">
      <alignment horizontal="left" vertical="top"/>
    </xf>
    <xf numFmtId="0" fontId="8" fillId="0" borderId="125" xfId="0" applyFont="1" applyBorder="1" applyAlignment="1">
      <alignment horizontal="center" vertical="center" shrinkToFit="1"/>
    </xf>
    <xf numFmtId="0" fontId="1" fillId="0" borderId="1" xfId="1" applyFont="1" applyBorder="1" applyAlignment="1" applyProtection="1">
      <alignment shrinkToFit="1"/>
    </xf>
    <xf numFmtId="0" fontId="19" fillId="24" borderId="1" xfId="0" applyFont="1" applyFill="1" applyBorder="1" applyAlignment="1" applyProtection="1">
      <alignment horizontal="center" shrinkToFit="1"/>
      <protection locked="0"/>
    </xf>
    <xf numFmtId="0" fontId="19" fillId="24" borderId="2" xfId="0" applyFont="1" applyFill="1" applyBorder="1" applyAlignment="1" applyProtection="1">
      <alignment horizontal="center" shrinkToFit="1"/>
      <protection locked="0"/>
    </xf>
    <xf numFmtId="0" fontId="19" fillId="24" borderId="23" xfId="0" applyFont="1" applyFill="1" applyBorder="1" applyAlignment="1" applyProtection="1">
      <alignment horizontal="center" vertical="center" shrinkToFit="1"/>
      <protection locked="0"/>
    </xf>
    <xf numFmtId="0" fontId="19" fillId="25" borderId="2" xfId="0" applyFont="1" applyFill="1" applyBorder="1" applyAlignment="1" applyProtection="1">
      <alignment horizontal="center" shrinkToFit="1"/>
      <protection locked="0"/>
    </xf>
    <xf numFmtId="0" fontId="19" fillId="0" borderId="0" xfId="0" applyFont="1" applyFill="1" applyBorder="1" applyAlignment="1" applyProtection="1">
      <alignment horizontal="center" vertical="center"/>
    </xf>
    <xf numFmtId="0" fontId="2" fillId="0" borderId="0" xfId="1" applyAlignment="1">
      <alignment vertical="top"/>
    </xf>
    <xf numFmtId="0" fontId="19" fillId="0" borderId="0" xfId="0" applyFont="1" applyFill="1" applyBorder="1" applyAlignment="1" applyProtection="1">
      <alignment horizontal="left" vertical="center"/>
    </xf>
    <xf numFmtId="0" fontId="19" fillId="26" borderId="3" xfId="0" applyFont="1" applyFill="1" applyBorder="1" applyAlignment="1"/>
    <xf numFmtId="0" fontId="2" fillId="0" borderId="3" xfId="1" applyBorder="1" applyProtection="1"/>
    <xf numFmtId="0" fontId="20" fillId="0" borderId="8" xfId="0" applyFont="1" applyBorder="1" applyAlignment="1">
      <alignment horizontal="left" wrapText="1"/>
    </xf>
    <xf numFmtId="0" fontId="19" fillId="0" borderId="8" xfId="0" applyFont="1" applyFill="1" applyBorder="1" applyAlignment="1">
      <alignment horizontal="left" vertical="justify" wrapText="1"/>
    </xf>
    <xf numFmtId="0" fontId="19" fillId="0" borderId="8" xfId="0" applyFont="1" applyBorder="1" applyAlignment="1">
      <alignment horizontal="left" vertical="justify"/>
    </xf>
    <xf numFmtId="0" fontId="0" fillId="0" borderId="8" xfId="0" applyBorder="1" applyAlignment="1"/>
    <xf numFmtId="0" fontId="19" fillId="0" borderId="48" xfId="0" applyFont="1" applyFill="1" applyBorder="1" applyAlignment="1">
      <alignment horizontal="center" vertical="center"/>
    </xf>
    <xf numFmtId="0" fontId="19" fillId="0" borderId="24" xfId="0" applyFont="1" applyFill="1" applyBorder="1" applyAlignment="1">
      <alignment horizontal="center" vertical="center"/>
    </xf>
    <xf numFmtId="0" fontId="19" fillId="0" borderId="49" xfId="0" applyFont="1" applyFill="1" applyBorder="1" applyAlignment="1">
      <alignment horizontal="center" vertical="center"/>
    </xf>
    <xf numFmtId="0" fontId="19" fillId="4" borderId="50" xfId="0" applyFont="1" applyFill="1" applyBorder="1" applyAlignment="1" applyProtection="1">
      <alignment horizontal="center" vertical="center"/>
      <protection locked="0"/>
    </xf>
    <xf numFmtId="0" fontId="19" fillId="4" borderId="51" xfId="0" applyFont="1" applyFill="1" applyBorder="1" applyAlignment="1" applyProtection="1">
      <alignment horizontal="center" vertical="center"/>
      <protection locked="0"/>
    </xf>
    <xf numFmtId="0" fontId="19" fillId="0" borderId="52" xfId="0" applyFont="1" applyFill="1" applyBorder="1" applyAlignment="1">
      <alignment horizontal="center" vertical="center"/>
    </xf>
    <xf numFmtId="0" fontId="19" fillId="0" borderId="53" xfId="0" applyFont="1" applyFill="1" applyBorder="1" applyAlignment="1">
      <alignment horizontal="center" vertical="center"/>
    </xf>
    <xf numFmtId="0" fontId="19" fillId="0" borderId="54" xfId="0" applyFont="1" applyFill="1" applyBorder="1" applyAlignment="1">
      <alignment horizontal="center" vertical="center"/>
    </xf>
    <xf numFmtId="0" fontId="19" fillId="0" borderId="55" xfId="0" applyFont="1" applyFill="1" applyBorder="1" applyAlignment="1">
      <alignment horizontal="center" vertical="center"/>
    </xf>
    <xf numFmtId="0" fontId="19" fillId="0" borderId="19" xfId="0" applyFont="1" applyFill="1" applyBorder="1" applyAlignment="1">
      <alignment horizontal="center" vertical="center"/>
    </xf>
    <xf numFmtId="0" fontId="19" fillId="0" borderId="3" xfId="0" applyFont="1" applyFill="1" applyBorder="1" applyAlignment="1">
      <alignment horizontal="center" vertical="center"/>
    </xf>
    <xf numFmtId="0" fontId="19" fillId="4" borderId="56" xfId="0" applyFont="1" applyFill="1" applyBorder="1" applyAlignment="1" applyProtection="1">
      <alignment horizontal="center" vertical="center"/>
      <protection locked="0"/>
    </xf>
    <xf numFmtId="0" fontId="19" fillId="4" borderId="57" xfId="0" applyFont="1" applyFill="1" applyBorder="1" applyAlignment="1" applyProtection="1">
      <alignment horizontal="center" vertical="center"/>
      <protection locked="0"/>
    </xf>
    <xf numFmtId="0" fontId="19" fillId="4" borderId="4" xfId="0" applyFont="1" applyFill="1" applyBorder="1" applyAlignment="1" applyProtection="1">
      <alignment horizontal="center" vertical="center"/>
      <protection locked="0"/>
    </xf>
    <xf numFmtId="0" fontId="19" fillId="4" borderId="29" xfId="0" applyFont="1" applyFill="1" applyBorder="1" applyAlignment="1" applyProtection="1">
      <alignment horizontal="center" vertical="center"/>
      <protection locked="0"/>
    </xf>
    <xf numFmtId="0" fontId="54" fillId="21" borderId="111" xfId="1" applyFont="1" applyFill="1" applyBorder="1" applyAlignment="1">
      <alignment horizontal="center" vertical="top"/>
    </xf>
    <xf numFmtId="0" fontId="54" fillId="21" borderId="112" xfId="1" applyFont="1" applyFill="1" applyBorder="1" applyAlignment="1">
      <alignment horizontal="center" vertical="top"/>
    </xf>
    <xf numFmtId="0" fontId="2" fillId="0" borderId="113" xfId="1" applyBorder="1" applyAlignment="1">
      <alignment vertical="top" wrapText="1"/>
    </xf>
    <xf numFmtId="0" fontId="2" fillId="0" borderId="114" xfId="1" applyBorder="1" applyAlignment="1">
      <alignment vertical="top" wrapText="1"/>
    </xf>
    <xf numFmtId="0" fontId="2" fillId="0" borderId="115" xfId="1" applyBorder="1" applyAlignment="1">
      <alignment vertical="top" wrapText="1"/>
    </xf>
    <xf numFmtId="0" fontId="2" fillId="0" borderId="116" xfId="1" applyBorder="1" applyAlignment="1">
      <alignment vertical="top" wrapText="1"/>
    </xf>
    <xf numFmtId="0" fontId="54" fillId="15" borderId="75" xfId="1" applyFont="1" applyFill="1" applyBorder="1" applyAlignment="1">
      <alignment horizontal="center" vertical="top"/>
    </xf>
    <xf numFmtId="0" fontId="54" fillId="15" borderId="76" xfId="1" applyFont="1" applyFill="1" applyBorder="1" applyAlignment="1">
      <alignment horizontal="center" vertical="top"/>
    </xf>
    <xf numFmtId="0" fontId="2" fillId="0" borderId="77" xfId="1" applyBorder="1" applyAlignment="1">
      <alignment vertical="top" wrapText="1"/>
    </xf>
    <xf numFmtId="0" fontId="2" fillId="0" borderId="78" xfId="1" applyBorder="1" applyAlignment="1">
      <alignment vertical="top" wrapText="1"/>
    </xf>
    <xf numFmtId="0" fontId="2" fillId="0" borderId="79" xfId="1" applyBorder="1" applyAlignment="1">
      <alignment vertical="top" wrapText="1"/>
    </xf>
    <xf numFmtId="0" fontId="2" fillId="0" borderId="80" xfId="1" applyBorder="1" applyAlignment="1">
      <alignment vertical="top" wrapText="1"/>
    </xf>
    <xf numFmtId="0" fontId="57" fillId="0" borderId="0" xfId="1" applyFont="1" applyAlignment="1">
      <alignment horizontal="center" vertical="center"/>
    </xf>
    <xf numFmtId="0" fontId="54" fillId="16" borderId="81" xfId="1" applyFont="1" applyFill="1" applyBorder="1" applyAlignment="1">
      <alignment horizontal="center" vertical="top"/>
    </xf>
    <xf numFmtId="0" fontId="54" fillId="16" borderId="82" xfId="1" applyFont="1" applyFill="1" applyBorder="1" applyAlignment="1">
      <alignment horizontal="center" vertical="top"/>
    </xf>
    <xf numFmtId="0" fontId="2" fillId="0" borderId="83" xfId="1" applyBorder="1" applyAlignment="1">
      <alignment vertical="top" wrapText="1"/>
    </xf>
    <xf numFmtId="0" fontId="2" fillId="0" borderId="84" xfId="1" applyBorder="1" applyAlignment="1">
      <alignment vertical="top" wrapText="1"/>
    </xf>
    <xf numFmtId="0" fontId="2" fillId="0" borderId="85" xfId="1" applyBorder="1" applyAlignment="1">
      <alignment vertical="top" wrapText="1"/>
    </xf>
    <xf numFmtId="0" fontId="2" fillId="0" borderId="86" xfId="1" applyBorder="1" applyAlignment="1">
      <alignment vertical="top" wrapText="1"/>
    </xf>
    <xf numFmtId="0" fontId="54" fillId="17" borderId="87" xfId="1" applyFont="1" applyFill="1" applyBorder="1" applyAlignment="1">
      <alignment horizontal="center" vertical="top"/>
    </xf>
    <xf numFmtId="0" fontId="54" fillId="17" borderId="88" xfId="1" applyFont="1" applyFill="1" applyBorder="1" applyAlignment="1">
      <alignment horizontal="center" vertical="top"/>
    </xf>
    <xf numFmtId="0" fontId="2" fillId="0" borderId="89" xfId="1" applyBorder="1" applyAlignment="1">
      <alignment vertical="top" wrapText="1"/>
    </xf>
    <xf numFmtId="0" fontId="2" fillId="0" borderId="90" xfId="1" applyBorder="1" applyAlignment="1">
      <alignment vertical="top" wrapText="1"/>
    </xf>
    <xf numFmtId="0" fontId="2" fillId="0" borderId="91" xfId="1" applyBorder="1" applyAlignment="1">
      <alignment vertical="top" wrapText="1"/>
    </xf>
    <xf numFmtId="0" fontId="2" fillId="0" borderId="92" xfId="1" applyBorder="1" applyAlignment="1">
      <alignment vertical="top" wrapText="1"/>
    </xf>
    <xf numFmtId="0" fontId="58" fillId="20" borderId="105" xfId="1" applyFont="1" applyFill="1" applyBorder="1" applyAlignment="1">
      <alignment horizontal="center" vertical="top"/>
    </xf>
    <xf numFmtId="0" fontId="58" fillId="20" borderId="106" xfId="1" applyFont="1" applyFill="1" applyBorder="1" applyAlignment="1">
      <alignment horizontal="center" vertical="top"/>
    </xf>
    <xf numFmtId="0" fontId="2" fillId="0" borderId="107" xfId="1" applyBorder="1" applyAlignment="1">
      <alignment vertical="top" wrapText="1"/>
    </xf>
    <xf numFmtId="0" fontId="2" fillId="0" borderId="108" xfId="1" applyBorder="1" applyAlignment="1">
      <alignment vertical="top" wrapText="1"/>
    </xf>
    <xf numFmtId="0" fontId="2" fillId="0" borderId="109" xfId="1" applyBorder="1" applyAlignment="1">
      <alignment vertical="top" wrapText="1"/>
    </xf>
    <xf numFmtId="0" fontId="2" fillId="0" borderId="110" xfId="1" applyBorder="1" applyAlignment="1">
      <alignment vertical="top" wrapText="1"/>
    </xf>
    <xf numFmtId="0" fontId="58" fillId="18" borderId="93" xfId="1" applyFont="1" applyFill="1" applyBorder="1" applyAlignment="1">
      <alignment horizontal="center" vertical="top"/>
    </xf>
    <xf numFmtId="0" fontId="58" fillId="18" borderId="94" xfId="1" applyFont="1" applyFill="1" applyBorder="1" applyAlignment="1">
      <alignment horizontal="center" vertical="top"/>
    </xf>
    <xf numFmtId="0" fontId="2" fillId="0" borderId="95" xfId="1" applyBorder="1" applyAlignment="1">
      <alignment vertical="top" wrapText="1"/>
    </xf>
    <xf numFmtId="0" fontId="2" fillId="0" borderId="96" xfId="1" applyBorder="1" applyAlignment="1">
      <alignment vertical="top" wrapText="1"/>
    </xf>
    <xf numFmtId="0" fontId="2" fillId="0" borderId="97" xfId="1" applyBorder="1" applyAlignment="1">
      <alignment vertical="top" wrapText="1"/>
    </xf>
    <xf numFmtId="0" fontId="2" fillId="0" borderId="98" xfId="1" applyBorder="1" applyAlignment="1">
      <alignment vertical="top" wrapText="1"/>
    </xf>
    <xf numFmtId="0" fontId="2" fillId="0" borderId="99" xfId="1" applyBorder="1" applyAlignment="1">
      <alignment vertical="top" wrapText="1"/>
    </xf>
    <xf numFmtId="0" fontId="2" fillId="0" borderId="100" xfId="1" applyBorder="1" applyAlignment="1">
      <alignment vertical="top" wrapText="1"/>
    </xf>
    <xf numFmtId="0" fontId="58" fillId="19" borderId="101" xfId="1" applyFont="1" applyFill="1" applyBorder="1" applyAlignment="1">
      <alignment horizontal="center" vertical="top"/>
    </xf>
    <xf numFmtId="0" fontId="58" fillId="19" borderId="102" xfId="1" applyFont="1" applyFill="1" applyBorder="1" applyAlignment="1">
      <alignment horizontal="center" vertical="top"/>
    </xf>
    <xf numFmtId="0" fontId="2" fillId="0" borderId="103" xfId="1" applyBorder="1" applyAlignment="1">
      <alignment vertical="top" wrapText="1"/>
    </xf>
    <xf numFmtId="0" fontId="2" fillId="0" borderId="104" xfId="1" applyBorder="1" applyAlignment="1">
      <alignment vertical="top" wrapText="1"/>
    </xf>
    <xf numFmtId="0" fontId="15" fillId="0" borderId="25" xfId="0" applyFont="1" applyBorder="1" applyAlignment="1">
      <alignment horizontal="center" vertical="center" shrinkToFit="1"/>
    </xf>
    <xf numFmtId="0" fontId="0" fillId="0" borderId="2" xfId="0" applyBorder="1" applyAlignment="1">
      <alignment horizontal="center" vertical="center" shrinkToFit="1"/>
    </xf>
    <xf numFmtId="0" fontId="16" fillId="0" borderId="25" xfId="0" applyFont="1" applyBorder="1" applyAlignment="1">
      <alignment horizontal="center" vertical="center" shrinkToFit="1"/>
    </xf>
    <xf numFmtId="0" fontId="15" fillId="0" borderId="1" xfId="0" applyFont="1" applyBorder="1" applyAlignment="1">
      <alignment horizontal="center" vertical="center" shrinkToFit="1"/>
    </xf>
    <xf numFmtId="0" fontId="0" fillId="0" borderId="1" xfId="0" applyBorder="1" applyAlignment="1">
      <alignment horizontal="center"/>
    </xf>
    <xf numFmtId="0" fontId="15" fillId="0" borderId="58" xfId="0" applyFont="1" applyBorder="1" applyAlignment="1">
      <alignment horizontal="center" vertical="center" wrapText="1"/>
    </xf>
    <xf numFmtId="0" fontId="0" fillId="0" borderId="59" xfId="0" applyBorder="1" applyAlignment="1">
      <alignment horizontal="center" vertical="center" wrapText="1"/>
    </xf>
    <xf numFmtId="0" fontId="15" fillId="0" borderId="60" xfId="0" applyFont="1" applyBorder="1" applyAlignment="1">
      <alignment horizontal="center" vertical="center" wrapText="1"/>
    </xf>
    <xf numFmtId="0" fontId="0" fillId="0" borderId="61" xfId="0" applyBorder="1" applyAlignment="1">
      <alignment horizontal="center" vertical="center" wrapText="1"/>
    </xf>
    <xf numFmtId="0" fontId="17" fillId="0" borderId="25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25" fillId="2" borderId="0" xfId="0" applyFont="1" applyFill="1" applyAlignment="1">
      <alignment horizontal="center" vertical="center" shrinkToFit="1"/>
    </xf>
    <xf numFmtId="0" fontId="0" fillId="0" borderId="0" xfId="0" applyAlignment="1">
      <alignment shrinkToFit="1"/>
    </xf>
    <xf numFmtId="0" fontId="19" fillId="0" borderId="8" xfId="0" applyFont="1" applyFill="1" applyBorder="1" applyAlignment="1">
      <alignment horizontal="left" vertical="top" wrapText="1"/>
    </xf>
    <xf numFmtId="0" fontId="19" fillId="0" borderId="8" xfId="0" applyFont="1" applyBorder="1" applyAlignment="1">
      <alignment horizontal="left" vertical="top"/>
    </xf>
    <xf numFmtId="0" fontId="0" fillId="0" borderId="8" xfId="0" applyBorder="1" applyAlignment="1">
      <alignment vertical="top"/>
    </xf>
    <xf numFmtId="0" fontId="26" fillId="0" borderId="0" xfId="0" applyFont="1" applyBorder="1" applyAlignment="1">
      <alignment horizontal="left" wrapText="1"/>
    </xf>
    <xf numFmtId="0" fontId="19" fillId="4" borderId="62" xfId="0" applyFont="1" applyFill="1" applyBorder="1" applyAlignment="1" applyProtection="1">
      <alignment horizontal="center" vertical="center"/>
      <protection locked="0"/>
    </xf>
    <xf numFmtId="0" fontId="19" fillId="4" borderId="19" xfId="0" applyFont="1" applyFill="1" applyBorder="1" applyAlignment="1" applyProtection="1">
      <alignment horizontal="center" vertical="center"/>
      <protection locked="0"/>
    </xf>
    <xf numFmtId="0" fontId="19" fillId="4" borderId="24" xfId="0" applyFont="1" applyFill="1" applyBorder="1" applyAlignment="1" applyProtection="1">
      <alignment horizontal="center" vertical="center"/>
      <protection locked="0"/>
    </xf>
    <xf numFmtId="0" fontId="19" fillId="4" borderId="63" xfId="0" applyFont="1" applyFill="1" applyBorder="1" applyAlignment="1" applyProtection="1">
      <alignment horizontal="center" vertical="center"/>
      <protection locked="0"/>
    </xf>
    <xf numFmtId="0" fontId="19" fillId="0" borderId="0" xfId="0" applyFont="1" applyAlignment="1">
      <alignment horizontal="left" wrapText="1"/>
    </xf>
    <xf numFmtId="0" fontId="19" fillId="26" borderId="4" xfId="0" applyFont="1" applyFill="1" applyBorder="1" applyAlignment="1">
      <alignment horizontal="center"/>
    </xf>
    <xf numFmtId="0" fontId="19" fillId="26" borderId="19" xfId="0" applyFont="1" applyFill="1" applyBorder="1" applyAlignment="1">
      <alignment horizontal="center"/>
    </xf>
    <xf numFmtId="0" fontId="19" fillId="26" borderId="3" xfId="0" applyFont="1" applyFill="1" applyBorder="1" applyAlignment="1">
      <alignment horizontal="center"/>
    </xf>
    <xf numFmtId="0" fontId="27" fillId="7" borderId="64" xfId="0" applyFont="1" applyFill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2" fillId="0" borderId="21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8" fillId="0" borderId="64" xfId="0" applyFont="1" applyBorder="1" applyAlignment="1">
      <alignment horizontal="center" vertical="center"/>
    </xf>
    <xf numFmtId="0" fontId="8" fillId="0" borderId="21" xfId="0" applyFont="1" applyBorder="1" applyAlignment="1">
      <alignment horizontal="center" vertical="center"/>
    </xf>
    <xf numFmtId="0" fontId="27" fillId="8" borderId="0" xfId="0" applyFont="1" applyFill="1" applyBorder="1" applyAlignment="1">
      <alignment horizontal="center" vertical="center" shrinkToFit="1"/>
    </xf>
    <xf numFmtId="0" fontId="8" fillId="0" borderId="0" xfId="0" applyFont="1" applyAlignment="1"/>
    <xf numFmtId="0" fontId="8" fillId="0" borderId="4" xfId="0" applyFont="1" applyBorder="1" applyAlignment="1">
      <alignment horizontal="center" vertical="center" shrinkToFit="1"/>
    </xf>
    <xf numFmtId="0" fontId="8" fillId="0" borderId="19" xfId="0" applyFont="1" applyBorder="1" applyAlignment="1">
      <alignment horizontal="center" vertical="center" shrinkToFit="1"/>
    </xf>
    <xf numFmtId="0" fontId="8" fillId="0" borderId="55" xfId="0" applyFont="1" applyBorder="1" applyAlignment="1">
      <alignment horizontal="center" vertical="center" shrinkToFit="1"/>
    </xf>
    <xf numFmtId="0" fontId="8" fillId="0" borderId="19" xfId="0" applyFont="1" applyBorder="1" applyAlignment="1">
      <alignment horizontal="center" vertical="center"/>
    </xf>
    <xf numFmtId="0" fontId="8" fillId="0" borderId="29" xfId="0" applyFont="1" applyBorder="1" applyAlignment="1">
      <alignment horizontal="center" vertical="center"/>
    </xf>
    <xf numFmtId="49" fontId="34" fillId="0" borderId="19" xfId="0" applyNumberFormat="1" applyFont="1" applyBorder="1" applyAlignment="1">
      <alignment horizontal="center" vertical="center" shrinkToFit="1"/>
    </xf>
    <xf numFmtId="0" fontId="34" fillId="0" borderId="19" xfId="0" applyFont="1" applyBorder="1" applyAlignment="1">
      <alignment horizontal="center" vertical="center" shrinkToFit="1"/>
    </xf>
    <xf numFmtId="0" fontId="34" fillId="0" borderId="3" xfId="0" applyFont="1" applyBorder="1" applyAlignment="1">
      <alignment horizontal="center" vertical="center" shrinkToFit="1"/>
    </xf>
    <xf numFmtId="0" fontId="8" fillId="0" borderId="3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 shrinkToFit="1"/>
    </xf>
    <xf numFmtId="0" fontId="59" fillId="0" borderId="25" xfId="0" applyFont="1" applyBorder="1" applyAlignment="1">
      <alignment horizontal="center" vertical="center"/>
    </xf>
    <xf numFmtId="0" fontId="32" fillId="0" borderId="31" xfId="0" applyFont="1" applyBorder="1" applyAlignment="1">
      <alignment horizontal="center" vertical="center"/>
    </xf>
    <xf numFmtId="0" fontId="32" fillId="0" borderId="65" xfId="0" applyFont="1" applyBorder="1" applyAlignment="1">
      <alignment horizontal="center" vertical="center"/>
    </xf>
    <xf numFmtId="0" fontId="49" fillId="0" borderId="25" xfId="0" applyFont="1" applyBorder="1" applyAlignment="1">
      <alignment horizontal="center" vertical="center"/>
    </xf>
    <xf numFmtId="0" fontId="0" fillId="0" borderId="65" xfId="0" applyFont="1" applyBorder="1" applyAlignment="1">
      <alignment horizontal="center" vertical="center"/>
    </xf>
    <xf numFmtId="0" fontId="49" fillId="0" borderId="25" xfId="0" applyFont="1" applyBorder="1" applyAlignment="1">
      <alignment horizontal="center" vertical="center" shrinkToFit="1"/>
    </xf>
    <xf numFmtId="0" fontId="49" fillId="0" borderId="31" xfId="0" applyFont="1" applyBorder="1" applyAlignment="1">
      <alignment horizontal="center" vertical="center" shrinkToFit="1"/>
    </xf>
    <xf numFmtId="0" fontId="49" fillId="0" borderId="65" xfId="0" applyFont="1" applyBorder="1" applyAlignment="1">
      <alignment horizontal="center" vertical="center" shrinkToFit="1"/>
    </xf>
    <xf numFmtId="0" fontId="29" fillId="8" borderId="0" xfId="0" applyFont="1" applyFill="1" applyBorder="1" applyAlignment="1">
      <alignment horizontal="center" vertical="center" shrinkToFit="1"/>
    </xf>
    <xf numFmtId="0" fontId="0" fillId="0" borderId="0" xfId="0" applyAlignment="1"/>
    <xf numFmtId="0" fontId="59" fillId="0" borderId="31" xfId="0" applyFont="1" applyBorder="1" applyAlignment="1">
      <alignment horizontal="center" vertical="center"/>
    </xf>
    <xf numFmtId="0" fontId="49" fillId="0" borderId="26" xfId="0" applyFont="1" applyFill="1" applyBorder="1" applyAlignment="1">
      <alignment horizontal="center" vertical="center"/>
    </xf>
    <xf numFmtId="0" fontId="49" fillId="0" borderId="30" xfId="0" applyFont="1" applyBorder="1" applyAlignment="1">
      <alignment horizontal="center" vertical="center"/>
    </xf>
    <xf numFmtId="0" fontId="49" fillId="0" borderId="66" xfId="0" applyFont="1" applyBorder="1" applyAlignment="1">
      <alignment horizontal="center" vertical="center"/>
    </xf>
    <xf numFmtId="0" fontId="49" fillId="0" borderId="64" xfId="0" applyFont="1" applyBorder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49" fillId="0" borderId="67" xfId="0" applyFont="1" applyBorder="1" applyAlignment="1">
      <alignment horizontal="center" vertical="center"/>
    </xf>
    <xf numFmtId="0" fontId="49" fillId="0" borderId="68" xfId="0" applyFont="1" applyBorder="1" applyAlignment="1">
      <alignment horizontal="center" vertical="center"/>
    </xf>
    <xf numFmtId="0" fontId="49" fillId="0" borderId="24" xfId="0" applyFont="1" applyBorder="1" applyAlignment="1">
      <alignment horizontal="center" vertical="center"/>
    </xf>
    <xf numFmtId="0" fontId="49" fillId="0" borderId="49" xfId="0" applyFont="1" applyBorder="1" applyAlignment="1">
      <alignment horizontal="center" vertical="center"/>
    </xf>
    <xf numFmtId="0" fontId="49" fillId="0" borderId="31" xfId="0" applyFont="1" applyBorder="1" applyAlignment="1">
      <alignment horizontal="center" vertical="center"/>
    </xf>
    <xf numFmtId="0" fontId="49" fillId="0" borderId="65" xfId="0" applyFont="1" applyBorder="1" applyAlignment="1">
      <alignment horizontal="center" vertical="center"/>
    </xf>
    <xf numFmtId="0" fontId="49" fillId="0" borderId="4" xfId="0" applyFont="1" applyBorder="1" applyAlignment="1">
      <alignment horizontal="center" vertical="center" shrinkToFit="1"/>
    </xf>
    <xf numFmtId="0" fontId="49" fillId="0" borderId="19" xfId="0" applyFont="1" applyBorder="1" applyAlignment="1">
      <alignment horizontal="center" vertical="center" shrinkToFit="1"/>
    </xf>
    <xf numFmtId="0" fontId="49" fillId="0" borderId="3" xfId="0" applyFont="1" applyBorder="1" applyAlignment="1">
      <alignment horizontal="center" vertical="center" shrinkToFit="1"/>
    </xf>
    <xf numFmtId="0" fontId="49" fillId="0" borderId="19" xfId="0" applyFont="1" applyBorder="1" applyAlignment="1">
      <alignment horizontal="left" vertical="center" shrinkToFit="1"/>
    </xf>
    <xf numFmtId="0" fontId="49" fillId="0" borderId="3" xfId="0" applyFont="1" applyBorder="1" applyAlignment="1">
      <alignment horizontal="left" vertical="center" shrinkToFit="1"/>
    </xf>
    <xf numFmtId="49" fontId="50" fillId="0" borderId="47" xfId="0" applyNumberFormat="1" applyFont="1" applyBorder="1" applyAlignment="1">
      <alignment horizontal="center" vertical="center" shrinkToFit="1"/>
    </xf>
    <xf numFmtId="0" fontId="50" fillId="0" borderId="47" xfId="0" applyFont="1" applyBorder="1" applyAlignment="1">
      <alignment horizontal="center" vertical="center" shrinkToFit="1"/>
    </xf>
    <xf numFmtId="0" fontId="50" fillId="0" borderId="42" xfId="0" applyFont="1" applyBorder="1" applyAlignment="1">
      <alignment horizontal="center" vertical="center" shrinkToFit="1"/>
    </xf>
    <xf numFmtId="0" fontId="34" fillId="0" borderId="19" xfId="0" applyFont="1" applyBorder="1" applyAlignment="1">
      <alignment horizontal="left" indent="1" shrinkToFit="1"/>
    </xf>
    <xf numFmtId="0" fontId="46" fillId="0" borderId="19" xfId="0" applyFont="1" applyBorder="1" applyAlignment="1" applyProtection="1">
      <alignment horizontal="distributed" shrinkToFit="1"/>
    </xf>
    <xf numFmtId="0" fontId="47" fillId="7" borderId="52" xfId="0" applyFont="1" applyFill="1" applyBorder="1" applyAlignment="1">
      <alignment horizontal="center" vertical="center"/>
    </xf>
    <xf numFmtId="0" fontId="0" fillId="0" borderId="69" xfId="0" applyBorder="1" applyAlignment="1">
      <alignment horizontal="center" vertical="center"/>
    </xf>
    <xf numFmtId="0" fontId="0" fillId="0" borderId="70" xfId="0" applyBorder="1" applyAlignment="1">
      <alignment horizontal="center" vertical="center"/>
    </xf>
    <xf numFmtId="0" fontId="0" fillId="0" borderId="71" xfId="0" applyBorder="1" applyAlignment="1">
      <alignment horizontal="center" vertical="center"/>
    </xf>
    <xf numFmtId="0" fontId="35" fillId="0" borderId="0" xfId="0" applyNumberFormat="1" applyFont="1" applyAlignment="1">
      <alignment horizontal="right" shrinkToFit="1"/>
    </xf>
    <xf numFmtId="0" fontId="35" fillId="0" borderId="0" xfId="0" applyFont="1" applyAlignment="1">
      <alignment horizontal="right" shrinkToFit="1"/>
    </xf>
    <xf numFmtId="0" fontId="34" fillId="0" borderId="8" xfId="0" applyFont="1" applyBorder="1" applyAlignment="1">
      <alignment horizontal="right" shrinkToFit="1"/>
    </xf>
    <xf numFmtId="0" fontId="44" fillId="0" borderId="8" xfId="0" applyFont="1" applyBorder="1" applyAlignment="1">
      <alignment horizontal="left" indent="1" shrinkToFit="1"/>
    </xf>
    <xf numFmtId="0" fontId="34" fillId="0" borderId="8" xfId="0" applyFont="1" applyBorder="1" applyAlignment="1">
      <alignment horizontal="left" indent="1" shrinkToFit="1"/>
    </xf>
    <xf numFmtId="0" fontId="44" fillId="0" borderId="8" xfId="0" applyFont="1" applyBorder="1" applyAlignment="1" applyProtection="1">
      <alignment horizontal="distributed" shrinkToFit="1"/>
    </xf>
    <xf numFmtId="0" fontId="44" fillId="0" borderId="19" xfId="0" applyFont="1" applyBorder="1" applyAlignment="1" applyProtection="1">
      <alignment horizontal="distributed" shrinkToFit="1"/>
    </xf>
    <xf numFmtId="0" fontId="0" fillId="0" borderId="19" xfId="0" applyBorder="1" applyAlignment="1"/>
    <xf numFmtId="0" fontId="9" fillId="0" borderId="19" xfId="0" applyFont="1" applyBorder="1" applyAlignment="1">
      <alignment horizontal="left" indent="1" shrinkToFit="1"/>
    </xf>
    <xf numFmtId="0" fontId="8" fillId="0" borderId="19" xfId="0" applyFont="1" applyBorder="1" applyAlignment="1">
      <alignment horizontal="distributed" shrinkToFit="1"/>
    </xf>
    <xf numFmtId="0" fontId="9" fillId="0" borderId="8" xfId="0" applyFont="1" applyBorder="1" applyAlignment="1">
      <alignment horizontal="left" indent="1" shrinkToFit="1"/>
    </xf>
    <xf numFmtId="0" fontId="0" fillId="0" borderId="8" xfId="0" applyBorder="1" applyAlignment="1">
      <alignment horizontal="distributed" shrinkToFit="1"/>
    </xf>
    <xf numFmtId="0" fontId="8" fillId="0" borderId="19" xfId="0" applyFont="1" applyBorder="1" applyAlignment="1">
      <alignment shrinkToFit="1"/>
    </xf>
    <xf numFmtId="0" fontId="64" fillId="0" borderId="8" xfId="0" applyFont="1" applyBorder="1" applyAlignment="1" applyProtection="1">
      <alignment horizontal="distributed" shrinkToFit="1"/>
    </xf>
    <xf numFmtId="0" fontId="65" fillId="0" borderId="8" xfId="0" applyFont="1" applyBorder="1" applyAlignment="1">
      <alignment shrinkToFit="1"/>
    </xf>
    <xf numFmtId="0" fontId="9" fillId="0" borderId="19" xfId="0" applyFont="1" applyBorder="1" applyAlignment="1">
      <alignment horizontal="right" shrinkToFit="1"/>
    </xf>
    <xf numFmtId="0" fontId="9" fillId="0" borderId="8" xfId="0" applyFont="1" applyBorder="1" applyAlignment="1">
      <alignment horizontal="right" shrinkToFit="1"/>
    </xf>
    <xf numFmtId="0" fontId="68" fillId="0" borderId="48" xfId="0" applyFont="1" applyBorder="1" applyAlignment="1">
      <alignment horizontal="left" vertical="center" shrinkToFit="1"/>
    </xf>
    <xf numFmtId="0" fontId="0" fillId="0" borderId="24" xfId="0" applyBorder="1" applyAlignment="1">
      <alignment vertical="center" shrinkToFit="1"/>
    </xf>
    <xf numFmtId="0" fontId="28" fillId="9" borderId="0" xfId="0" applyFont="1" applyFill="1" applyBorder="1" applyAlignment="1">
      <alignment horizontal="center" vertical="center" shrinkToFit="1"/>
    </xf>
    <xf numFmtId="0" fontId="0" fillId="0" borderId="0" xfId="0" applyAlignment="1">
      <alignment horizontal="center" vertical="center" shrinkToFit="1"/>
    </xf>
    <xf numFmtId="0" fontId="0" fillId="0" borderId="8" xfId="0" applyBorder="1" applyAlignment="1">
      <alignment horizontal="center" vertical="center" shrinkToFit="1"/>
    </xf>
    <xf numFmtId="0" fontId="49" fillId="0" borderId="55" xfId="0" applyFont="1" applyBorder="1" applyAlignment="1">
      <alignment horizontal="center" vertical="center" shrinkToFit="1"/>
    </xf>
    <xf numFmtId="0" fontId="49" fillId="0" borderId="29" xfId="0" applyFont="1" applyBorder="1" applyAlignment="1">
      <alignment horizontal="center" vertical="center" shrinkToFit="1"/>
    </xf>
    <xf numFmtId="0" fontId="49" fillId="0" borderId="19" xfId="0" applyFont="1" applyBorder="1" applyAlignment="1">
      <alignment horizontal="center" vertical="center"/>
    </xf>
    <xf numFmtId="0" fontId="49" fillId="0" borderId="3" xfId="0" applyFont="1" applyBorder="1" applyAlignment="1">
      <alignment horizontal="center" vertical="center"/>
    </xf>
    <xf numFmtId="0" fontId="49" fillId="0" borderId="29" xfId="0" applyFont="1" applyBorder="1" applyAlignment="1">
      <alignment horizontal="center" vertical="center"/>
    </xf>
    <xf numFmtId="0" fontId="60" fillId="9" borderId="0" xfId="0" applyFont="1" applyFill="1" applyBorder="1" applyAlignment="1">
      <alignment horizontal="center" vertical="center" shrinkToFit="1"/>
    </xf>
    <xf numFmtId="0" fontId="49" fillId="0" borderId="0" xfId="0" applyFont="1" applyAlignment="1"/>
    <xf numFmtId="49" fontId="34" fillId="0" borderId="29" xfId="0" applyNumberFormat="1" applyFont="1" applyBorder="1" applyAlignment="1">
      <alignment horizontal="center" vertical="center" shrinkToFit="1"/>
    </xf>
    <xf numFmtId="0" fontId="49" fillId="0" borderId="21" xfId="0" applyFont="1" applyBorder="1" applyAlignment="1">
      <alignment horizontal="center" vertical="center"/>
    </xf>
    <xf numFmtId="0" fontId="29" fillId="9" borderId="0" xfId="0" applyFont="1" applyFill="1" applyBorder="1" applyAlignment="1">
      <alignment horizontal="center" vertical="center" shrinkToFit="1"/>
    </xf>
    <xf numFmtId="0" fontId="0" fillId="0" borderId="49" xfId="0" applyFont="1" applyBorder="1" applyAlignment="1">
      <alignment horizontal="center" vertical="center"/>
    </xf>
    <xf numFmtId="0" fontId="48" fillId="22" borderId="117" xfId="0" applyFont="1" applyFill="1" applyBorder="1" applyAlignment="1">
      <alignment horizontal="center" vertical="center"/>
    </xf>
    <xf numFmtId="0" fontId="0" fillId="22" borderId="118" xfId="0" applyFont="1" applyFill="1" applyBorder="1" applyAlignment="1">
      <alignment horizontal="center" vertical="center"/>
    </xf>
    <xf numFmtId="0" fontId="0" fillId="22" borderId="119" xfId="0" applyFont="1" applyFill="1" applyBorder="1" applyAlignment="1">
      <alignment horizontal="center" vertical="center"/>
    </xf>
    <xf numFmtId="0" fontId="0" fillId="22" borderId="120" xfId="0" applyFont="1" applyFill="1" applyBorder="1" applyAlignment="1">
      <alignment horizontal="center" vertical="center"/>
    </xf>
    <xf numFmtId="0" fontId="47" fillId="22" borderId="117" xfId="0" applyFont="1" applyFill="1" applyBorder="1" applyAlignment="1">
      <alignment horizontal="center" vertical="center"/>
    </xf>
    <xf numFmtId="0" fontId="0" fillId="22" borderId="118" xfId="0" applyFill="1" applyBorder="1" applyAlignment="1">
      <alignment horizontal="center" vertical="center"/>
    </xf>
    <xf numFmtId="0" fontId="0" fillId="22" borderId="121" xfId="0" applyFill="1" applyBorder="1" applyAlignment="1">
      <alignment horizontal="center" vertical="center"/>
    </xf>
    <xf numFmtId="0" fontId="0" fillId="22" borderId="122" xfId="0" applyFill="1" applyBorder="1" applyAlignment="1">
      <alignment horizontal="center" vertical="center"/>
    </xf>
    <xf numFmtId="0" fontId="8" fillId="0" borderId="8" xfId="0" applyFont="1" applyBorder="1" applyAlignment="1">
      <alignment shrinkToFit="1"/>
    </xf>
    <xf numFmtId="0" fontId="0" fillId="0" borderId="19" xfId="0" applyBorder="1" applyAlignment="1">
      <alignment horizontal="distributed" shrinkToFit="1"/>
    </xf>
    <xf numFmtId="0" fontId="68" fillId="0" borderId="119" xfId="0" applyFont="1" applyBorder="1" applyAlignment="1">
      <alignment horizontal="left" vertical="center" shrinkToFit="1"/>
    </xf>
    <xf numFmtId="0" fontId="29" fillId="8" borderId="8" xfId="0" applyFont="1" applyFill="1" applyBorder="1" applyAlignment="1" applyProtection="1">
      <alignment horizontal="center" vertical="center"/>
    </xf>
    <xf numFmtId="0" fontId="29" fillId="9" borderId="8" xfId="0" applyFont="1" applyFill="1" applyBorder="1" applyAlignment="1" applyProtection="1">
      <alignment horizontal="center" vertical="center"/>
    </xf>
    <xf numFmtId="0" fontId="8" fillId="0" borderId="48" xfId="0" applyFont="1" applyFill="1" applyBorder="1" applyAlignment="1">
      <alignment horizontal="center" vertical="center"/>
    </xf>
    <xf numFmtId="0" fontId="8" fillId="0" borderId="49" xfId="0" applyFont="1" applyFill="1" applyBorder="1" applyAlignment="1">
      <alignment horizontal="center" vertical="center"/>
    </xf>
    <xf numFmtId="0" fontId="8" fillId="0" borderId="50" xfId="0" applyFont="1" applyFill="1" applyBorder="1" applyAlignment="1">
      <alignment horizontal="left" vertical="top"/>
    </xf>
    <xf numFmtId="0" fontId="0" fillId="0" borderId="51" xfId="0" applyFill="1" applyBorder="1" applyAlignment="1"/>
    <xf numFmtId="0" fontId="8" fillId="0" borderId="52" xfId="0" applyFont="1" applyFill="1" applyBorder="1" applyAlignment="1">
      <alignment horizontal="center" vertical="center"/>
    </xf>
    <xf numFmtId="0" fontId="8" fillId="0" borderId="54" xfId="0" applyFont="1" applyFill="1" applyBorder="1" applyAlignment="1">
      <alignment horizontal="center" vertical="center"/>
    </xf>
    <xf numFmtId="0" fontId="8" fillId="0" borderId="56" xfId="0" applyFont="1" applyFill="1" applyBorder="1" applyAlignment="1">
      <alignment horizontal="left" vertical="top"/>
    </xf>
    <xf numFmtId="0" fontId="0" fillId="0" borderId="57" xfId="0" applyFill="1" applyBorder="1" applyAlignment="1"/>
    <xf numFmtId="0" fontId="8" fillId="0" borderId="55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left" vertical="top"/>
    </xf>
    <xf numFmtId="0" fontId="0" fillId="0" borderId="29" xfId="0" applyFill="1" applyBorder="1" applyAlignment="1"/>
    <xf numFmtId="0" fontId="8" fillId="0" borderId="28" xfId="0" applyFont="1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8" fillId="0" borderId="129" xfId="0" applyFont="1" applyBorder="1" applyAlignment="1">
      <alignment horizontal="center" vertical="center"/>
    </xf>
    <xf numFmtId="0" fontId="27" fillId="8" borderId="8" xfId="0" applyFont="1" applyFill="1" applyBorder="1" applyAlignment="1" applyProtection="1">
      <alignment horizontal="center" vertical="center"/>
    </xf>
    <xf numFmtId="0" fontId="41" fillId="0" borderId="26" xfId="0" applyFont="1" applyBorder="1" applyAlignment="1" applyProtection="1">
      <alignment horizontal="center" vertical="center"/>
    </xf>
    <xf numFmtId="0" fontId="41" fillId="0" borderId="30" xfId="0" applyFont="1" applyBorder="1" applyAlignment="1">
      <alignment vertical="center"/>
    </xf>
    <xf numFmtId="0" fontId="0" fillId="0" borderId="30" xfId="0" applyBorder="1" applyAlignment="1"/>
    <xf numFmtId="0" fontId="0" fillId="0" borderId="66" xfId="0" applyBorder="1" applyAlignment="1"/>
    <xf numFmtId="0" fontId="40" fillId="8" borderId="8" xfId="0" applyFont="1" applyFill="1" applyBorder="1" applyAlignment="1" applyProtection="1">
      <alignment horizontal="center" vertical="center"/>
    </xf>
    <xf numFmtId="0" fontId="27" fillId="9" borderId="8" xfId="0" applyFont="1" applyFill="1" applyBorder="1" applyAlignment="1" applyProtection="1">
      <alignment horizontal="center" vertical="center"/>
    </xf>
    <xf numFmtId="0" fontId="40" fillId="9" borderId="8" xfId="0" applyFont="1" applyFill="1" applyBorder="1" applyAlignment="1" applyProtection="1">
      <alignment horizontal="center" vertical="center"/>
    </xf>
    <xf numFmtId="0" fontId="61" fillId="23" borderId="0" xfId="0" applyFont="1" applyFill="1" applyBorder="1" applyAlignment="1">
      <alignment horizontal="center" vertical="center"/>
    </xf>
    <xf numFmtId="0" fontId="61" fillId="0" borderId="0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</cellXfs>
  <cellStyles count="241">
    <cellStyle name="ハイパーリンク" xfId="3" builtinId="8" hidden="1"/>
    <cellStyle name="ハイパーリンク" xfId="5" builtinId="8" hidden="1"/>
    <cellStyle name="ハイパーリンク" xfId="7" builtinId="8" hidden="1"/>
    <cellStyle name="ハイパーリンク" xfId="9" builtinId="8" hidden="1"/>
    <cellStyle name="ハイパーリンク" xfId="11" builtinId="8" hidden="1"/>
    <cellStyle name="ハイパーリンク" xfId="13" builtinId="8" hidden="1"/>
    <cellStyle name="ハイパーリンク" xfId="15" builtinId="8" hidden="1"/>
    <cellStyle name="ハイパーリンク" xfId="17" builtinId="8" hidden="1"/>
    <cellStyle name="ハイパーリンク" xfId="19" builtinId="8" hidden="1"/>
    <cellStyle name="ハイパーリンク" xfId="21" builtinId="8" hidden="1"/>
    <cellStyle name="ハイパーリンク" xfId="23" builtinId="8" hidden="1"/>
    <cellStyle name="ハイパーリンク" xfId="25" builtinId="8" hidden="1"/>
    <cellStyle name="ハイパーリンク" xfId="27" builtinId="8" hidden="1"/>
    <cellStyle name="ハイパーリンク" xfId="29" builtinId="8" hidden="1"/>
    <cellStyle name="ハイパーリンク" xfId="31" builtinId="8" hidden="1"/>
    <cellStyle name="ハイパーリンク" xfId="33" builtinId="8" hidden="1"/>
    <cellStyle name="ハイパーリンク" xfId="35" builtinId="8" hidden="1"/>
    <cellStyle name="ハイパーリンク" xfId="37" builtinId="8" hidden="1"/>
    <cellStyle name="ハイパーリンク" xfId="39" builtinId="8" hidden="1"/>
    <cellStyle name="ハイパーリンク" xfId="41" builtinId="8" hidden="1"/>
    <cellStyle name="ハイパーリンク" xfId="43" builtinId="8" hidden="1"/>
    <cellStyle name="ハイパーリンク" xfId="45" builtinId="8" hidden="1"/>
    <cellStyle name="ハイパーリンク" xfId="47" builtinId="8" hidden="1"/>
    <cellStyle name="ハイパーリンク" xfId="49" builtinId="8" hidden="1"/>
    <cellStyle name="ハイパーリンク" xfId="51" builtinId="8" hidden="1"/>
    <cellStyle name="ハイパーリンク" xfId="53" builtinId="8" hidden="1"/>
    <cellStyle name="ハイパーリンク" xfId="55" builtinId="8" hidden="1"/>
    <cellStyle name="ハイパーリンク" xfId="57" builtinId="8" hidden="1"/>
    <cellStyle name="ハイパーリンク" xfId="59" builtinId="8" hidden="1"/>
    <cellStyle name="ハイパーリンク" xfId="61" builtinId="8" hidden="1"/>
    <cellStyle name="ハイパーリンク" xfId="63" builtinId="8" hidden="1"/>
    <cellStyle name="ハイパーリンク" xfId="65" builtinId="8" hidden="1"/>
    <cellStyle name="ハイパーリンク" xfId="67" builtinId="8" hidden="1"/>
    <cellStyle name="ハイパーリンク" xfId="69" builtinId="8" hidden="1"/>
    <cellStyle name="ハイパーリンク" xfId="71" builtinId="8" hidden="1"/>
    <cellStyle name="ハイパーリンク" xfId="73" builtinId="8" hidden="1"/>
    <cellStyle name="ハイパーリンク" xfId="75" builtinId="8" hidden="1"/>
    <cellStyle name="ハイパーリンク" xfId="77" builtinId="8" hidden="1"/>
    <cellStyle name="ハイパーリンク" xfId="79" builtinId="8" hidden="1"/>
    <cellStyle name="ハイパーリンク" xfId="81" builtinId="8" hidden="1"/>
    <cellStyle name="ハイパーリンク" xfId="83" builtinId="8" hidden="1"/>
    <cellStyle name="ハイパーリンク" xfId="85" builtinId="8" hidden="1"/>
    <cellStyle name="ハイパーリンク" xfId="87" builtinId="8" hidden="1"/>
    <cellStyle name="ハイパーリンク" xfId="89" builtinId="8" hidden="1"/>
    <cellStyle name="ハイパーリンク" xfId="91" builtinId="8" hidden="1"/>
    <cellStyle name="ハイパーリンク" xfId="93" builtinId="8" hidden="1"/>
    <cellStyle name="ハイパーリンク" xfId="95" builtinId="8" hidden="1"/>
    <cellStyle name="ハイパーリンク" xfId="97" builtinId="8" hidden="1"/>
    <cellStyle name="ハイパーリンク" xfId="99" builtinId="8" hidden="1"/>
    <cellStyle name="ハイパーリンク" xfId="101" builtinId="8" hidden="1"/>
    <cellStyle name="ハイパーリンク" xfId="103" builtinId="8" hidden="1"/>
    <cellStyle name="ハイパーリンク" xfId="105" builtinId="8" hidden="1"/>
    <cellStyle name="ハイパーリンク" xfId="107" builtinId="8" hidden="1"/>
    <cellStyle name="ハイパーリンク" xfId="109" builtinId="8" hidden="1"/>
    <cellStyle name="ハイパーリンク" xfId="111" builtinId="8" hidden="1"/>
    <cellStyle name="ハイパーリンク" xfId="113" builtinId="8" hidden="1"/>
    <cellStyle name="ハイパーリンク" xfId="115" builtinId="8" hidden="1"/>
    <cellStyle name="ハイパーリンク" xfId="117" builtinId="8" hidden="1"/>
    <cellStyle name="ハイパーリンク" xfId="119" builtinId="8" hidden="1"/>
    <cellStyle name="ハイパーリンク" xfId="121" builtinId="8" hidden="1"/>
    <cellStyle name="ハイパーリンク" xfId="123" builtinId="8" hidden="1"/>
    <cellStyle name="ハイパーリンク" xfId="125" builtinId="8" hidden="1"/>
    <cellStyle name="ハイパーリンク" xfId="127" builtinId="8" hidden="1"/>
    <cellStyle name="ハイパーリンク" xfId="129" builtinId="8" hidden="1"/>
    <cellStyle name="ハイパーリンク" xfId="131" builtinId="8" hidden="1"/>
    <cellStyle name="ハイパーリンク" xfId="133" builtinId="8" hidden="1"/>
    <cellStyle name="ハイパーリンク" xfId="135" builtinId="8" hidden="1"/>
    <cellStyle name="ハイパーリンク" xfId="137" builtinId="8" hidden="1"/>
    <cellStyle name="ハイパーリンク" xfId="139" builtinId="8" hidden="1"/>
    <cellStyle name="ハイパーリンク" xfId="141" builtinId="8" hidden="1"/>
    <cellStyle name="ハイパーリンク" xfId="143" builtinId="8" hidden="1"/>
    <cellStyle name="ハイパーリンク" xfId="145" builtinId="8" hidden="1"/>
    <cellStyle name="ハイパーリンク" xfId="147" builtinId="8" hidden="1"/>
    <cellStyle name="ハイパーリンク" xfId="149" builtinId="8" hidden="1"/>
    <cellStyle name="ハイパーリンク" xfId="151" builtinId="8" hidden="1"/>
    <cellStyle name="ハイパーリンク" xfId="153" builtinId="8" hidden="1"/>
    <cellStyle name="ハイパーリンク" xfId="155" builtinId="8" hidden="1"/>
    <cellStyle name="ハイパーリンク" xfId="157" builtinId="8" hidden="1"/>
    <cellStyle name="ハイパーリンク" xfId="159" builtinId="8" hidden="1"/>
    <cellStyle name="ハイパーリンク" xfId="161" builtinId="8" hidden="1"/>
    <cellStyle name="ハイパーリンク" xfId="163" builtinId="8" hidden="1"/>
    <cellStyle name="ハイパーリンク" xfId="165" builtinId="8" hidden="1"/>
    <cellStyle name="ハイパーリンク" xfId="167" builtinId="8" hidden="1"/>
    <cellStyle name="ハイパーリンク" xfId="169" builtinId="8" hidden="1"/>
    <cellStyle name="ハイパーリンク" xfId="171" builtinId="8" hidden="1"/>
    <cellStyle name="ハイパーリンク" xfId="173" builtinId="8" hidden="1"/>
    <cellStyle name="ハイパーリンク" xfId="175" builtinId="8" hidden="1"/>
    <cellStyle name="ハイパーリンク" xfId="177" builtinId="8" hidden="1"/>
    <cellStyle name="ハイパーリンク" xfId="179" builtinId="8" hidden="1"/>
    <cellStyle name="ハイパーリンク" xfId="181" builtinId="8" hidden="1"/>
    <cellStyle name="ハイパーリンク" xfId="183" builtinId="8" hidden="1"/>
    <cellStyle name="ハイパーリンク" xfId="185" builtinId="8" hidden="1"/>
    <cellStyle name="ハイパーリンク" xfId="187" builtinId="8" hidden="1"/>
    <cellStyle name="ハイパーリンク" xfId="189" builtinId="8" hidden="1"/>
    <cellStyle name="ハイパーリンク" xfId="191" builtinId="8" hidden="1"/>
    <cellStyle name="ハイパーリンク" xfId="193" builtinId="8" hidden="1"/>
    <cellStyle name="ハイパーリンク" xfId="195" builtinId="8" hidden="1"/>
    <cellStyle name="ハイパーリンク" xfId="197" builtinId="8" hidden="1"/>
    <cellStyle name="ハイパーリンク" xfId="199" builtinId="8" hidden="1"/>
    <cellStyle name="ハイパーリンク" xfId="201" builtinId="8" hidden="1"/>
    <cellStyle name="ハイパーリンク" xfId="203" builtinId="8" hidden="1"/>
    <cellStyle name="ハイパーリンク" xfId="205" builtinId="8" hidden="1"/>
    <cellStyle name="ハイパーリンク" xfId="207" builtinId="8" hidden="1"/>
    <cellStyle name="ハイパーリンク" xfId="209" builtinId="8" hidden="1"/>
    <cellStyle name="ハイパーリンク" xfId="211" builtinId="8" hidden="1"/>
    <cellStyle name="ハイパーリンク" xfId="213" builtinId="8" hidden="1"/>
    <cellStyle name="ハイパーリンク" xfId="215" builtinId="8" hidden="1"/>
    <cellStyle name="ハイパーリンク" xfId="217" builtinId="8" hidden="1"/>
    <cellStyle name="ハイパーリンク" xfId="219" builtinId="8" hidden="1"/>
    <cellStyle name="ハイパーリンク" xfId="221" builtinId="8" hidden="1"/>
    <cellStyle name="ハイパーリンク" xfId="223" builtinId="8" hidden="1"/>
    <cellStyle name="ハイパーリンク" xfId="225" builtinId="8" hidden="1"/>
    <cellStyle name="ハイパーリンク" xfId="227" builtinId="8" hidden="1"/>
    <cellStyle name="ハイパーリンク" xfId="229" builtinId="8" hidden="1"/>
    <cellStyle name="ハイパーリンク" xfId="231" builtinId="8" hidden="1"/>
    <cellStyle name="ハイパーリンク" xfId="233" builtinId="8" hidden="1"/>
    <cellStyle name="ハイパーリンク" xfId="235" builtinId="8" hidden="1"/>
    <cellStyle name="ハイパーリンク" xfId="237" builtinId="8" hidden="1"/>
    <cellStyle name="ハイパーリンク" xfId="239" builtinId="8" hidden="1"/>
    <cellStyle name="標準" xfId="0" builtinId="0"/>
    <cellStyle name="標準 2" xfId="1" xr:uid="{00000000-0005-0000-0000-000078000000}"/>
    <cellStyle name="標準 3" xfId="2" xr:uid="{00000000-0005-0000-0000-000079000000}"/>
    <cellStyle name="表示済みのハイパーリンク" xfId="4" builtinId="9" hidden="1"/>
    <cellStyle name="表示済みのハイパーリンク" xfId="6" builtinId="9" hidden="1"/>
    <cellStyle name="表示済みのハイパーリンク" xfId="8" builtinId="9" hidden="1"/>
    <cellStyle name="表示済みのハイパーリンク" xfId="10" builtinId="9" hidden="1"/>
    <cellStyle name="表示済みのハイパーリンク" xfId="12" builtinId="9" hidden="1"/>
    <cellStyle name="表示済みのハイパーリンク" xfId="14" builtinId="9" hidden="1"/>
    <cellStyle name="表示済みのハイパーリンク" xfId="16" builtinId="9" hidden="1"/>
    <cellStyle name="表示済みのハイパーリンク" xfId="18" builtinId="9" hidden="1"/>
    <cellStyle name="表示済みのハイパーリンク" xfId="20" builtinId="9" hidden="1"/>
    <cellStyle name="表示済みのハイパーリンク" xfId="22" builtinId="9" hidden="1"/>
    <cellStyle name="表示済みのハイパーリンク" xfId="24" builtinId="9" hidden="1"/>
    <cellStyle name="表示済みのハイパーリンク" xfId="26" builtinId="9" hidden="1"/>
    <cellStyle name="表示済みのハイパーリンク" xfId="28" builtinId="9" hidden="1"/>
    <cellStyle name="表示済みのハイパーリンク" xfId="30" builtinId="9" hidden="1"/>
    <cellStyle name="表示済みのハイパーリンク" xfId="32" builtinId="9" hidden="1"/>
    <cellStyle name="表示済みのハイパーリンク" xfId="34" builtinId="9" hidden="1"/>
    <cellStyle name="表示済みのハイパーリンク" xfId="36" builtinId="9" hidden="1"/>
    <cellStyle name="表示済みのハイパーリンク" xfId="38" builtinId="9" hidden="1"/>
    <cellStyle name="表示済みのハイパーリンク" xfId="40" builtinId="9" hidden="1"/>
    <cellStyle name="表示済みのハイパーリンク" xfId="42" builtinId="9" hidden="1"/>
    <cellStyle name="表示済みのハイパーリンク" xfId="44" builtinId="9" hidden="1"/>
    <cellStyle name="表示済みのハイパーリンク" xfId="46" builtinId="9" hidden="1"/>
    <cellStyle name="表示済みのハイパーリンク" xfId="48" builtinId="9" hidden="1"/>
    <cellStyle name="表示済みのハイパーリンク" xfId="50" builtinId="9" hidden="1"/>
    <cellStyle name="表示済みのハイパーリンク" xfId="52" builtinId="9" hidden="1"/>
    <cellStyle name="表示済みのハイパーリンク" xfId="54" builtinId="9" hidden="1"/>
    <cellStyle name="表示済みのハイパーリンク" xfId="56" builtinId="9" hidden="1"/>
    <cellStyle name="表示済みのハイパーリンク" xfId="58" builtinId="9" hidden="1"/>
    <cellStyle name="表示済みのハイパーリンク" xfId="60" builtinId="9" hidden="1"/>
    <cellStyle name="表示済みのハイパーリンク" xfId="62" builtinId="9" hidden="1"/>
    <cellStyle name="表示済みのハイパーリンク" xfId="64" builtinId="9" hidden="1"/>
    <cellStyle name="表示済みのハイパーリンク" xfId="66" builtinId="9" hidden="1"/>
    <cellStyle name="表示済みのハイパーリンク" xfId="68" builtinId="9" hidden="1"/>
    <cellStyle name="表示済みのハイパーリンク" xfId="70" builtinId="9" hidden="1"/>
    <cellStyle name="表示済みのハイパーリンク" xfId="72" builtinId="9" hidden="1"/>
    <cellStyle name="表示済みのハイパーリンク" xfId="74" builtinId="9" hidden="1"/>
    <cellStyle name="表示済みのハイパーリンク" xfId="76" builtinId="9" hidden="1"/>
    <cellStyle name="表示済みのハイパーリンク" xfId="78" builtinId="9" hidden="1"/>
    <cellStyle name="表示済みのハイパーリンク" xfId="80" builtinId="9" hidden="1"/>
    <cellStyle name="表示済みのハイパーリンク" xfId="82" builtinId="9" hidden="1"/>
    <cellStyle name="表示済みのハイパーリンク" xfId="84" builtinId="9" hidden="1"/>
    <cellStyle name="表示済みのハイパーリンク" xfId="86" builtinId="9" hidden="1"/>
    <cellStyle name="表示済みのハイパーリンク" xfId="88" builtinId="9" hidden="1"/>
    <cellStyle name="表示済みのハイパーリンク" xfId="90" builtinId="9" hidden="1"/>
    <cellStyle name="表示済みのハイパーリンク" xfId="92" builtinId="9" hidden="1"/>
    <cellStyle name="表示済みのハイパーリンク" xfId="94" builtinId="9" hidden="1"/>
    <cellStyle name="表示済みのハイパーリンク" xfId="96" builtinId="9" hidden="1"/>
    <cellStyle name="表示済みのハイパーリンク" xfId="98" builtinId="9" hidden="1"/>
    <cellStyle name="表示済みのハイパーリンク" xfId="100" builtinId="9" hidden="1"/>
    <cellStyle name="表示済みのハイパーリンク" xfId="102" builtinId="9" hidden="1"/>
    <cellStyle name="表示済みのハイパーリンク" xfId="104" builtinId="9" hidden="1"/>
    <cellStyle name="表示済みのハイパーリンク" xfId="106" builtinId="9" hidden="1"/>
    <cellStyle name="表示済みのハイパーリンク" xfId="108" builtinId="9" hidden="1"/>
    <cellStyle name="表示済みのハイパーリンク" xfId="110" builtinId="9" hidden="1"/>
    <cellStyle name="表示済みのハイパーリンク" xfId="112" builtinId="9" hidden="1"/>
    <cellStyle name="表示済みのハイパーリンク" xfId="114" builtinId="9" hidden="1"/>
    <cellStyle name="表示済みのハイパーリンク" xfId="116" builtinId="9" hidden="1"/>
    <cellStyle name="表示済みのハイパーリンク" xfId="118" builtinId="9" hidden="1"/>
    <cellStyle name="表示済みのハイパーリンク" xfId="120" builtinId="9" hidden="1"/>
    <cellStyle name="表示済みのハイパーリンク" xfId="122" builtinId="9" hidden="1"/>
    <cellStyle name="表示済みのハイパーリンク" xfId="124" builtinId="9" hidden="1"/>
    <cellStyle name="表示済みのハイパーリンク" xfId="126" builtinId="9" hidden="1"/>
    <cellStyle name="表示済みのハイパーリンク" xfId="128" builtinId="9" hidden="1"/>
    <cellStyle name="表示済みのハイパーリンク" xfId="130" builtinId="9" hidden="1"/>
    <cellStyle name="表示済みのハイパーリンク" xfId="132" builtinId="9" hidden="1"/>
    <cellStyle name="表示済みのハイパーリンク" xfId="134" builtinId="9" hidden="1"/>
    <cellStyle name="表示済みのハイパーリンク" xfId="136" builtinId="9" hidden="1"/>
    <cellStyle name="表示済みのハイパーリンク" xfId="138" builtinId="9" hidden="1"/>
    <cellStyle name="表示済みのハイパーリンク" xfId="140" builtinId="9" hidden="1"/>
    <cellStyle name="表示済みのハイパーリンク" xfId="142" builtinId="9" hidden="1"/>
    <cellStyle name="表示済みのハイパーリンク" xfId="144" builtinId="9" hidden="1"/>
    <cellStyle name="表示済みのハイパーリンク" xfId="146" builtinId="9" hidden="1"/>
    <cellStyle name="表示済みのハイパーリンク" xfId="148" builtinId="9" hidden="1"/>
    <cellStyle name="表示済みのハイパーリンク" xfId="150" builtinId="9" hidden="1"/>
    <cellStyle name="表示済みのハイパーリンク" xfId="152" builtinId="9" hidden="1"/>
    <cellStyle name="表示済みのハイパーリンク" xfId="154" builtinId="9" hidden="1"/>
    <cellStyle name="表示済みのハイパーリンク" xfId="156" builtinId="9" hidden="1"/>
    <cellStyle name="表示済みのハイパーリンク" xfId="158" builtinId="9" hidden="1"/>
    <cellStyle name="表示済みのハイパーリンク" xfId="160" builtinId="9" hidden="1"/>
    <cellStyle name="表示済みのハイパーリンク" xfId="162" builtinId="9" hidden="1"/>
    <cellStyle name="表示済みのハイパーリンク" xfId="164" builtinId="9" hidden="1"/>
    <cellStyle name="表示済みのハイパーリンク" xfId="166" builtinId="9" hidden="1"/>
    <cellStyle name="表示済みのハイパーリンク" xfId="168" builtinId="9" hidden="1"/>
    <cellStyle name="表示済みのハイパーリンク" xfId="170" builtinId="9" hidden="1"/>
    <cellStyle name="表示済みのハイパーリンク" xfId="172" builtinId="9" hidden="1"/>
    <cellStyle name="表示済みのハイパーリンク" xfId="174" builtinId="9" hidden="1"/>
    <cellStyle name="表示済みのハイパーリンク" xfId="176" builtinId="9" hidden="1"/>
    <cellStyle name="表示済みのハイパーリンク" xfId="178" builtinId="9" hidden="1"/>
    <cellStyle name="表示済みのハイパーリンク" xfId="180" builtinId="9" hidden="1"/>
    <cellStyle name="表示済みのハイパーリンク" xfId="182" builtinId="9" hidden="1"/>
    <cellStyle name="表示済みのハイパーリンク" xfId="184" builtinId="9" hidden="1"/>
    <cellStyle name="表示済みのハイパーリンク" xfId="186" builtinId="9" hidden="1"/>
    <cellStyle name="表示済みのハイパーリンク" xfId="188" builtinId="9" hidden="1"/>
    <cellStyle name="表示済みのハイパーリンク" xfId="190" builtinId="9" hidden="1"/>
    <cellStyle name="表示済みのハイパーリンク" xfId="192" builtinId="9" hidden="1"/>
    <cellStyle name="表示済みのハイパーリンク" xfId="194" builtinId="9" hidden="1"/>
    <cellStyle name="表示済みのハイパーリンク" xfId="196" builtinId="9" hidden="1"/>
    <cellStyle name="表示済みのハイパーリンク" xfId="198" builtinId="9" hidden="1"/>
    <cellStyle name="表示済みのハイパーリンク" xfId="200" builtinId="9" hidden="1"/>
    <cellStyle name="表示済みのハイパーリンク" xfId="202" builtinId="9" hidden="1"/>
    <cellStyle name="表示済みのハイパーリンク" xfId="204" builtinId="9" hidden="1"/>
    <cellStyle name="表示済みのハイパーリンク" xfId="206" builtinId="9" hidden="1"/>
    <cellStyle name="表示済みのハイパーリンク" xfId="208" builtinId="9" hidden="1"/>
    <cellStyle name="表示済みのハイパーリンク" xfId="210" builtinId="9" hidden="1"/>
    <cellStyle name="表示済みのハイパーリンク" xfId="212" builtinId="9" hidden="1"/>
    <cellStyle name="表示済みのハイパーリンク" xfId="214" builtinId="9" hidden="1"/>
    <cellStyle name="表示済みのハイパーリンク" xfId="216" builtinId="9" hidden="1"/>
    <cellStyle name="表示済みのハイパーリンク" xfId="218" builtinId="9" hidden="1"/>
    <cellStyle name="表示済みのハイパーリンク" xfId="220" builtinId="9" hidden="1"/>
    <cellStyle name="表示済みのハイパーリンク" xfId="222" builtinId="9" hidden="1"/>
    <cellStyle name="表示済みのハイパーリンク" xfId="224" builtinId="9" hidden="1"/>
    <cellStyle name="表示済みのハイパーリンク" xfId="226" builtinId="9" hidden="1"/>
    <cellStyle name="表示済みのハイパーリンク" xfId="228" builtinId="9" hidden="1"/>
    <cellStyle name="表示済みのハイパーリンク" xfId="230" builtinId="9" hidden="1"/>
    <cellStyle name="表示済みのハイパーリンク" xfId="232" builtinId="9" hidden="1"/>
    <cellStyle name="表示済みのハイパーリンク" xfId="234" builtinId="9" hidden="1"/>
    <cellStyle name="表示済みのハイパーリンク" xfId="236" builtinId="9" hidden="1"/>
    <cellStyle name="表示済みのハイパーリンク" xfId="238" builtinId="9" hidden="1"/>
    <cellStyle name="表示済みのハイパーリンク" xfId="240" builtinId="9" hidden="1"/>
  </cellStyles>
  <dxfs count="46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trlProps/ctrlProp1.xml><?xml version="1.0" encoding="utf-8"?>
<formControlPr xmlns="http://schemas.microsoft.com/office/spreadsheetml/2009/9/main" objectType="Drop" dropLines="30" dropStyle="combo" dx="16" fmlaLink="'tmp２'!$A$1" fmlaRange="所属コード設定!$D$2:$D$125" sel="1" val="0"/>
</file>

<file path=xl/ctrlProps/ctrlProp10.xml><?xml version="1.0" encoding="utf-8"?>
<formControlPr xmlns="http://schemas.microsoft.com/office/spreadsheetml/2009/9/main" objectType="CheckBox" fmlaLink="'基本情報 (2)'!$H17" lockText="1" noThreeD="1"/>
</file>

<file path=xl/ctrlProps/ctrlProp100.xml><?xml version="1.0" encoding="utf-8"?>
<formControlPr xmlns="http://schemas.microsoft.com/office/spreadsheetml/2009/9/main" objectType="CheckBox" fmlaLink="'基本情報 (2)'!$H107" lockText="1" noThreeD="1"/>
</file>

<file path=xl/ctrlProps/ctrlProp101.xml><?xml version="1.0" encoding="utf-8"?>
<formControlPr xmlns="http://schemas.microsoft.com/office/spreadsheetml/2009/9/main" objectType="CheckBox" fmlaLink="'基本情報 (2)'!$H108" lockText="1" noThreeD="1"/>
</file>

<file path=xl/ctrlProps/ctrlProp102.xml><?xml version="1.0" encoding="utf-8"?>
<formControlPr xmlns="http://schemas.microsoft.com/office/spreadsheetml/2009/9/main" objectType="CheckBox" fmlaLink="'基本情報 (2)'!$H109" lockText="1" noThreeD="1"/>
</file>

<file path=xl/ctrlProps/ctrlProp103.xml><?xml version="1.0" encoding="utf-8"?>
<formControlPr xmlns="http://schemas.microsoft.com/office/spreadsheetml/2009/9/main" objectType="CheckBox" fmlaLink="'基本情報 (2)'!$H110" lockText="1" noThreeD="1"/>
</file>

<file path=xl/ctrlProps/ctrlProp104.xml><?xml version="1.0" encoding="utf-8"?>
<formControlPr xmlns="http://schemas.microsoft.com/office/spreadsheetml/2009/9/main" objectType="CheckBox" fmlaLink="'基本情報 (2)'!$H111" lockText="1" noThreeD="1"/>
</file>

<file path=xl/ctrlProps/ctrlProp105.xml><?xml version="1.0" encoding="utf-8"?>
<formControlPr xmlns="http://schemas.microsoft.com/office/spreadsheetml/2009/9/main" objectType="CheckBox" fmlaLink="'基本情報 (2)'!$H112" lockText="1" noThreeD="1"/>
</file>

<file path=xl/ctrlProps/ctrlProp106.xml><?xml version="1.0" encoding="utf-8"?>
<formControlPr xmlns="http://schemas.microsoft.com/office/spreadsheetml/2009/9/main" objectType="CheckBox" fmlaLink="'基本情報 (2)'!$H113" lockText="1" noThreeD="1"/>
</file>

<file path=xl/ctrlProps/ctrlProp107.xml><?xml version="1.0" encoding="utf-8"?>
<formControlPr xmlns="http://schemas.microsoft.com/office/spreadsheetml/2009/9/main" objectType="CheckBox" fmlaLink="'基本情報 (2)'!$H114" lockText="1" noThreeD="1"/>
</file>

<file path=xl/ctrlProps/ctrlProp108.xml><?xml version="1.0" encoding="utf-8"?>
<formControlPr xmlns="http://schemas.microsoft.com/office/spreadsheetml/2009/9/main" objectType="CheckBox" fmlaLink="'基本情報 (2)'!$H115" lockText="1" noThreeD="1"/>
</file>

<file path=xl/ctrlProps/ctrlProp109.xml><?xml version="1.0" encoding="utf-8"?>
<formControlPr xmlns="http://schemas.microsoft.com/office/spreadsheetml/2009/9/main" objectType="CheckBox" fmlaLink="'基本情報 (2)'!$H116" lockText="1" noThreeD="1"/>
</file>

<file path=xl/ctrlProps/ctrlProp11.xml><?xml version="1.0" encoding="utf-8"?>
<formControlPr xmlns="http://schemas.microsoft.com/office/spreadsheetml/2009/9/main" objectType="CheckBox" fmlaLink="'基本情報 (2)'!$H18" lockText="1" noThreeD="1"/>
</file>

<file path=xl/ctrlProps/ctrlProp110.xml><?xml version="1.0" encoding="utf-8"?>
<formControlPr xmlns="http://schemas.microsoft.com/office/spreadsheetml/2009/9/main" objectType="CheckBox" fmlaLink="'基本情報 (2)'!$H117" lockText="1" noThreeD="1"/>
</file>

<file path=xl/ctrlProps/ctrlProp111.xml><?xml version="1.0" encoding="utf-8"?>
<formControlPr xmlns="http://schemas.microsoft.com/office/spreadsheetml/2009/9/main" objectType="CheckBox" fmlaLink="'基本情報 (2)'!$H118" lockText="1" noThreeD="1"/>
</file>

<file path=xl/ctrlProps/ctrlProp112.xml><?xml version="1.0" encoding="utf-8"?>
<formControlPr xmlns="http://schemas.microsoft.com/office/spreadsheetml/2009/9/main" objectType="CheckBox" fmlaLink="'基本情報 (2)'!$H119" lockText="1" noThreeD="1"/>
</file>

<file path=xl/ctrlProps/ctrlProp113.xml><?xml version="1.0" encoding="utf-8"?>
<formControlPr xmlns="http://schemas.microsoft.com/office/spreadsheetml/2009/9/main" objectType="CheckBox" fmlaLink="'基本情報 (2)'!$H120" lockText="1" noThreeD="1"/>
</file>

<file path=xl/ctrlProps/ctrlProp114.xml><?xml version="1.0" encoding="utf-8"?>
<formControlPr xmlns="http://schemas.microsoft.com/office/spreadsheetml/2009/9/main" objectType="CheckBox" fmlaLink="'基本情報 (2)'!$H121" lockText="1" noThreeD="1"/>
</file>

<file path=xl/ctrlProps/ctrlProp115.xml><?xml version="1.0" encoding="utf-8"?>
<formControlPr xmlns="http://schemas.microsoft.com/office/spreadsheetml/2009/9/main" objectType="CheckBox" fmlaLink="'基本情報 (2)'!$H122" lockText="1" noThreeD="1"/>
</file>

<file path=xl/ctrlProps/ctrlProp116.xml><?xml version="1.0" encoding="utf-8"?>
<formControlPr xmlns="http://schemas.microsoft.com/office/spreadsheetml/2009/9/main" objectType="CheckBox" fmlaLink="'基本情報 (2)'!$H123" lockText="1" noThreeD="1"/>
</file>

<file path=xl/ctrlProps/ctrlProp117.xml><?xml version="1.0" encoding="utf-8"?>
<formControlPr xmlns="http://schemas.microsoft.com/office/spreadsheetml/2009/9/main" objectType="CheckBox" fmlaLink="'基本情報 (2)'!$H124" lockText="1" noThreeD="1"/>
</file>

<file path=xl/ctrlProps/ctrlProp118.xml><?xml version="1.0" encoding="utf-8"?>
<formControlPr xmlns="http://schemas.microsoft.com/office/spreadsheetml/2009/9/main" objectType="CheckBox" fmlaLink="'基本情報 (2)'!$H125" lockText="1" noThreeD="1"/>
</file>

<file path=xl/ctrlProps/ctrlProp119.xml><?xml version="1.0" encoding="utf-8"?>
<formControlPr xmlns="http://schemas.microsoft.com/office/spreadsheetml/2009/9/main" objectType="CheckBox" fmlaLink="'基本情報 (2)'!$H126" lockText="1" noThreeD="1"/>
</file>

<file path=xl/ctrlProps/ctrlProp12.xml><?xml version="1.0" encoding="utf-8"?>
<formControlPr xmlns="http://schemas.microsoft.com/office/spreadsheetml/2009/9/main" objectType="CheckBox" fmlaLink="'基本情報 (2)'!$H19" lockText="1" noThreeD="1"/>
</file>

<file path=xl/ctrlProps/ctrlProp120.xml><?xml version="1.0" encoding="utf-8"?>
<formControlPr xmlns="http://schemas.microsoft.com/office/spreadsheetml/2009/9/main" objectType="CheckBox" fmlaLink="'基本情報 (2)'!$H127" lockText="1" noThreeD="1"/>
</file>

<file path=xl/ctrlProps/ctrlProp121.xml><?xml version="1.0" encoding="utf-8"?>
<formControlPr xmlns="http://schemas.microsoft.com/office/spreadsheetml/2009/9/main" objectType="CheckBox" fmlaLink="'基本情報 (2)'!$H128" lockText="1" noThreeD="1"/>
</file>

<file path=xl/ctrlProps/ctrlProp122.xml><?xml version="1.0" encoding="utf-8"?>
<formControlPr xmlns="http://schemas.microsoft.com/office/spreadsheetml/2009/9/main" objectType="CheckBox" fmlaLink="'基本情報 (2)'!$H129" lockText="1" noThreeD="1"/>
</file>

<file path=xl/ctrlProps/ctrlProp123.xml><?xml version="1.0" encoding="utf-8"?>
<formControlPr xmlns="http://schemas.microsoft.com/office/spreadsheetml/2009/9/main" objectType="CheckBox" fmlaLink="'基本情報 (2)'!$H130" lockText="1" noThreeD="1"/>
</file>

<file path=xl/ctrlProps/ctrlProp124.xml><?xml version="1.0" encoding="utf-8"?>
<formControlPr xmlns="http://schemas.microsoft.com/office/spreadsheetml/2009/9/main" objectType="CheckBox" fmlaLink="'基本情報 (2)'!$H131" lockText="1" noThreeD="1"/>
</file>

<file path=xl/ctrlProps/ctrlProp125.xml><?xml version="1.0" encoding="utf-8"?>
<formControlPr xmlns="http://schemas.microsoft.com/office/spreadsheetml/2009/9/main" objectType="CheckBox" fmlaLink="'基本情報 (2)'!$H132" lockText="1" noThreeD="1"/>
</file>

<file path=xl/ctrlProps/ctrlProp126.xml><?xml version="1.0" encoding="utf-8"?>
<formControlPr xmlns="http://schemas.microsoft.com/office/spreadsheetml/2009/9/main" objectType="CheckBox" fmlaLink="'基本情報 (2)'!$H133" lockText="1" noThreeD="1"/>
</file>

<file path=xl/ctrlProps/ctrlProp127.xml><?xml version="1.0" encoding="utf-8"?>
<formControlPr xmlns="http://schemas.microsoft.com/office/spreadsheetml/2009/9/main" objectType="CheckBox" fmlaLink="'基本情報 (2)'!$H134" lockText="1" noThreeD="1"/>
</file>

<file path=xl/ctrlProps/ctrlProp128.xml><?xml version="1.0" encoding="utf-8"?>
<formControlPr xmlns="http://schemas.microsoft.com/office/spreadsheetml/2009/9/main" objectType="CheckBox" fmlaLink="'基本情報 (2)'!$H135" lockText="1" noThreeD="1"/>
</file>

<file path=xl/ctrlProps/ctrlProp129.xml><?xml version="1.0" encoding="utf-8"?>
<formControlPr xmlns="http://schemas.microsoft.com/office/spreadsheetml/2009/9/main" objectType="CheckBox" fmlaLink="'基本情報 (2)'!$H136" lockText="1" noThreeD="1"/>
</file>

<file path=xl/ctrlProps/ctrlProp13.xml><?xml version="1.0" encoding="utf-8"?>
<formControlPr xmlns="http://schemas.microsoft.com/office/spreadsheetml/2009/9/main" objectType="CheckBox" fmlaLink="'基本情報 (2)'!$H20" lockText="1" noThreeD="1"/>
</file>

<file path=xl/ctrlProps/ctrlProp130.xml><?xml version="1.0" encoding="utf-8"?>
<formControlPr xmlns="http://schemas.microsoft.com/office/spreadsheetml/2009/9/main" objectType="CheckBox" fmlaLink="'基本情報 (2)'!$H137" lockText="1" noThreeD="1"/>
</file>

<file path=xl/ctrlProps/ctrlProp131.xml><?xml version="1.0" encoding="utf-8"?>
<formControlPr xmlns="http://schemas.microsoft.com/office/spreadsheetml/2009/9/main" objectType="CheckBox" fmlaLink="'基本情報 (2)'!$H138" lockText="1" noThreeD="1"/>
</file>

<file path=xl/ctrlProps/ctrlProp132.xml><?xml version="1.0" encoding="utf-8"?>
<formControlPr xmlns="http://schemas.microsoft.com/office/spreadsheetml/2009/9/main" objectType="CheckBox" fmlaLink="'基本情報 (2)'!$H139" lockText="1" noThreeD="1"/>
</file>

<file path=xl/ctrlProps/ctrlProp133.xml><?xml version="1.0" encoding="utf-8"?>
<formControlPr xmlns="http://schemas.microsoft.com/office/spreadsheetml/2009/9/main" objectType="CheckBox" fmlaLink="'基本情報 (2)'!$H140" lockText="1" noThreeD="1"/>
</file>

<file path=xl/ctrlProps/ctrlProp134.xml><?xml version="1.0" encoding="utf-8"?>
<formControlPr xmlns="http://schemas.microsoft.com/office/spreadsheetml/2009/9/main" objectType="CheckBox" fmlaLink="'基本情報 (2)'!$H141" lockText="1" noThreeD="1"/>
</file>

<file path=xl/ctrlProps/ctrlProp135.xml><?xml version="1.0" encoding="utf-8"?>
<formControlPr xmlns="http://schemas.microsoft.com/office/spreadsheetml/2009/9/main" objectType="CheckBox" fmlaLink="'基本情報 (2)'!$H142" lockText="1" noThreeD="1"/>
</file>

<file path=xl/ctrlProps/ctrlProp136.xml><?xml version="1.0" encoding="utf-8"?>
<formControlPr xmlns="http://schemas.microsoft.com/office/spreadsheetml/2009/9/main" objectType="CheckBox" fmlaLink="'基本情報 (2)'!$H143" lockText="1" noThreeD="1"/>
</file>

<file path=xl/ctrlProps/ctrlProp137.xml><?xml version="1.0" encoding="utf-8"?>
<formControlPr xmlns="http://schemas.microsoft.com/office/spreadsheetml/2009/9/main" objectType="CheckBox" fmlaLink="'基本情報 (2)'!$H144" lockText="1" noThreeD="1"/>
</file>

<file path=xl/ctrlProps/ctrlProp138.xml><?xml version="1.0" encoding="utf-8"?>
<formControlPr xmlns="http://schemas.microsoft.com/office/spreadsheetml/2009/9/main" objectType="CheckBox" fmlaLink="'基本情報 (2)'!$H145" lockText="1" noThreeD="1"/>
</file>

<file path=xl/ctrlProps/ctrlProp139.xml><?xml version="1.0" encoding="utf-8"?>
<formControlPr xmlns="http://schemas.microsoft.com/office/spreadsheetml/2009/9/main" objectType="CheckBox" fmlaLink="'基本情報 (2)'!$H146" lockText="1" noThreeD="1"/>
</file>

<file path=xl/ctrlProps/ctrlProp14.xml><?xml version="1.0" encoding="utf-8"?>
<formControlPr xmlns="http://schemas.microsoft.com/office/spreadsheetml/2009/9/main" objectType="CheckBox" fmlaLink="'基本情報 (2)'!$H21" lockText="1" noThreeD="1"/>
</file>

<file path=xl/ctrlProps/ctrlProp140.xml><?xml version="1.0" encoding="utf-8"?>
<formControlPr xmlns="http://schemas.microsoft.com/office/spreadsheetml/2009/9/main" objectType="CheckBox" fmlaLink="'基本情報 (2)'!$H147" lockText="1" noThreeD="1"/>
</file>

<file path=xl/ctrlProps/ctrlProp141.xml><?xml version="1.0" encoding="utf-8"?>
<formControlPr xmlns="http://schemas.microsoft.com/office/spreadsheetml/2009/9/main" objectType="CheckBox" fmlaLink="'基本情報 (2)'!$H148" lockText="1" noThreeD="1"/>
</file>

<file path=xl/ctrlProps/ctrlProp142.xml><?xml version="1.0" encoding="utf-8"?>
<formControlPr xmlns="http://schemas.microsoft.com/office/spreadsheetml/2009/9/main" objectType="CheckBox" fmlaLink="'基本情報 (2)'!$H149" lockText="1" noThreeD="1"/>
</file>

<file path=xl/ctrlProps/ctrlProp143.xml><?xml version="1.0" encoding="utf-8"?>
<formControlPr xmlns="http://schemas.microsoft.com/office/spreadsheetml/2009/9/main" objectType="CheckBox" fmlaLink="'基本情報 (2)'!$H150" lockText="1" noThreeD="1"/>
</file>

<file path=xl/ctrlProps/ctrlProp144.xml><?xml version="1.0" encoding="utf-8"?>
<formControlPr xmlns="http://schemas.microsoft.com/office/spreadsheetml/2009/9/main" objectType="CheckBox" fmlaLink="'基本情報 (2)'!$H151" lockText="1" noThreeD="1"/>
</file>

<file path=xl/ctrlProps/ctrlProp145.xml><?xml version="1.0" encoding="utf-8"?>
<formControlPr xmlns="http://schemas.microsoft.com/office/spreadsheetml/2009/9/main" objectType="CheckBox" fmlaLink="'基本情報 (2)'!$H152" lockText="1" noThreeD="1"/>
</file>

<file path=xl/ctrlProps/ctrlProp146.xml><?xml version="1.0" encoding="utf-8"?>
<formControlPr xmlns="http://schemas.microsoft.com/office/spreadsheetml/2009/9/main" objectType="CheckBox" fmlaLink="'基本情報 (2)'!$H153" lockText="1" noThreeD="1"/>
</file>

<file path=xl/ctrlProps/ctrlProp147.xml><?xml version="1.0" encoding="utf-8"?>
<formControlPr xmlns="http://schemas.microsoft.com/office/spreadsheetml/2009/9/main" objectType="CheckBox" fmlaLink="'基本情報 (2)'!$H154" lockText="1" noThreeD="1"/>
</file>

<file path=xl/ctrlProps/ctrlProp148.xml><?xml version="1.0" encoding="utf-8"?>
<formControlPr xmlns="http://schemas.microsoft.com/office/spreadsheetml/2009/9/main" objectType="CheckBox" fmlaLink="'基本情報 (2)'!$H155" lockText="1" noThreeD="1"/>
</file>

<file path=xl/ctrlProps/ctrlProp149.xml><?xml version="1.0" encoding="utf-8"?>
<formControlPr xmlns="http://schemas.microsoft.com/office/spreadsheetml/2009/9/main" objectType="CheckBox" fmlaLink="'基本情報 (2)'!$H156" lockText="1" noThreeD="1"/>
</file>

<file path=xl/ctrlProps/ctrlProp15.xml><?xml version="1.0" encoding="utf-8"?>
<formControlPr xmlns="http://schemas.microsoft.com/office/spreadsheetml/2009/9/main" objectType="CheckBox" fmlaLink="'基本情報 (2)'!$H22" lockText="1" noThreeD="1"/>
</file>

<file path=xl/ctrlProps/ctrlProp150.xml><?xml version="1.0" encoding="utf-8"?>
<formControlPr xmlns="http://schemas.microsoft.com/office/spreadsheetml/2009/9/main" objectType="CheckBox" fmlaLink="'基本情報 (2)'!$H157" lockText="1" noThreeD="1"/>
</file>

<file path=xl/ctrlProps/ctrlProp151.xml><?xml version="1.0" encoding="utf-8"?>
<formControlPr xmlns="http://schemas.microsoft.com/office/spreadsheetml/2009/9/main" objectType="CheckBox" fmlaLink="'基本情報 (2)'!$H158" lockText="1" noThreeD="1"/>
</file>

<file path=xl/ctrlProps/ctrlProp152.xml><?xml version="1.0" encoding="utf-8"?>
<formControlPr xmlns="http://schemas.microsoft.com/office/spreadsheetml/2009/9/main" objectType="CheckBox" fmlaLink="'基本情報 (2)'!$H159" lockText="1" noThreeD="1"/>
</file>

<file path=xl/ctrlProps/ctrlProp153.xml><?xml version="1.0" encoding="utf-8"?>
<formControlPr xmlns="http://schemas.microsoft.com/office/spreadsheetml/2009/9/main" objectType="CheckBox" fmlaLink="'基本情報 (2)'!$H160" lockText="1" noThreeD="1"/>
</file>

<file path=xl/ctrlProps/ctrlProp154.xml><?xml version="1.0" encoding="utf-8"?>
<formControlPr xmlns="http://schemas.microsoft.com/office/spreadsheetml/2009/9/main" objectType="CheckBox" fmlaLink="'基本情報 (2)'!$H161" lockText="1" noThreeD="1"/>
</file>

<file path=xl/ctrlProps/ctrlProp155.xml><?xml version="1.0" encoding="utf-8"?>
<formControlPr xmlns="http://schemas.microsoft.com/office/spreadsheetml/2009/9/main" objectType="CheckBox" fmlaLink="'基本情報 (2)'!$H162" lockText="1" noThreeD="1"/>
</file>

<file path=xl/ctrlProps/ctrlProp156.xml><?xml version="1.0" encoding="utf-8"?>
<formControlPr xmlns="http://schemas.microsoft.com/office/spreadsheetml/2009/9/main" objectType="CheckBox" fmlaLink="'基本情報 (2)'!$H163" lockText="1" noThreeD="1"/>
</file>

<file path=xl/ctrlProps/ctrlProp157.xml><?xml version="1.0" encoding="utf-8"?>
<formControlPr xmlns="http://schemas.microsoft.com/office/spreadsheetml/2009/9/main" objectType="CheckBox" fmlaLink="'基本情報 (2)'!$H164" lockText="1" noThreeD="1"/>
</file>

<file path=xl/ctrlProps/ctrlProp158.xml><?xml version="1.0" encoding="utf-8"?>
<formControlPr xmlns="http://schemas.microsoft.com/office/spreadsheetml/2009/9/main" objectType="CheckBox" fmlaLink="'基本情報 (2)'!$H165" lockText="1" noThreeD="1"/>
</file>

<file path=xl/ctrlProps/ctrlProp159.xml><?xml version="1.0" encoding="utf-8"?>
<formControlPr xmlns="http://schemas.microsoft.com/office/spreadsheetml/2009/9/main" objectType="CheckBox" fmlaLink="'基本情報 (2)'!$H166" lockText="1" noThreeD="1"/>
</file>

<file path=xl/ctrlProps/ctrlProp16.xml><?xml version="1.0" encoding="utf-8"?>
<formControlPr xmlns="http://schemas.microsoft.com/office/spreadsheetml/2009/9/main" objectType="CheckBox" fmlaLink="'基本情報 (2)'!$H23" lockText="1" noThreeD="1"/>
</file>

<file path=xl/ctrlProps/ctrlProp160.xml><?xml version="1.0" encoding="utf-8"?>
<formControlPr xmlns="http://schemas.microsoft.com/office/spreadsheetml/2009/9/main" objectType="CheckBox" fmlaLink="'基本情報 (2)'!$H167" lockText="1" noThreeD="1"/>
</file>

<file path=xl/ctrlProps/ctrlProp161.xml><?xml version="1.0" encoding="utf-8"?>
<formControlPr xmlns="http://schemas.microsoft.com/office/spreadsheetml/2009/9/main" objectType="CheckBox" fmlaLink="'基本情報 (2)'!$H168" lockText="1" noThreeD="1"/>
</file>

<file path=xl/ctrlProps/ctrlProp162.xml><?xml version="1.0" encoding="utf-8"?>
<formControlPr xmlns="http://schemas.microsoft.com/office/spreadsheetml/2009/9/main" objectType="CheckBox" fmlaLink="'基本情報 (2)'!$H169" lockText="1" noThreeD="1"/>
</file>

<file path=xl/ctrlProps/ctrlProp163.xml><?xml version="1.0" encoding="utf-8"?>
<formControlPr xmlns="http://schemas.microsoft.com/office/spreadsheetml/2009/9/main" objectType="CheckBox" fmlaLink="'基本情報 (2)'!$H170" lockText="1" noThreeD="1"/>
</file>

<file path=xl/ctrlProps/ctrlProp164.xml><?xml version="1.0" encoding="utf-8"?>
<formControlPr xmlns="http://schemas.microsoft.com/office/spreadsheetml/2009/9/main" objectType="CheckBox" fmlaLink="'基本情報 (2)'!$H171" lockText="1" noThreeD="1"/>
</file>

<file path=xl/ctrlProps/ctrlProp165.xml><?xml version="1.0" encoding="utf-8"?>
<formControlPr xmlns="http://schemas.microsoft.com/office/spreadsheetml/2009/9/main" objectType="CheckBox" fmlaLink="'基本情報 (2)'!$H172" lockText="1" noThreeD="1"/>
</file>

<file path=xl/ctrlProps/ctrlProp166.xml><?xml version="1.0" encoding="utf-8"?>
<formControlPr xmlns="http://schemas.microsoft.com/office/spreadsheetml/2009/9/main" objectType="CheckBox" fmlaLink="'基本情報 (2)'!$H173" lockText="1" noThreeD="1"/>
</file>

<file path=xl/ctrlProps/ctrlProp167.xml><?xml version="1.0" encoding="utf-8"?>
<formControlPr xmlns="http://schemas.microsoft.com/office/spreadsheetml/2009/9/main" objectType="CheckBox" fmlaLink="'基本情報 (2)'!$H174" lockText="1" noThreeD="1"/>
</file>

<file path=xl/ctrlProps/ctrlProp168.xml><?xml version="1.0" encoding="utf-8"?>
<formControlPr xmlns="http://schemas.microsoft.com/office/spreadsheetml/2009/9/main" objectType="CheckBox" fmlaLink="'基本情報 (2)'!$H175" lockText="1" noThreeD="1"/>
</file>

<file path=xl/ctrlProps/ctrlProp169.xml><?xml version="1.0" encoding="utf-8"?>
<formControlPr xmlns="http://schemas.microsoft.com/office/spreadsheetml/2009/9/main" objectType="CheckBox" fmlaLink="'基本情報 (2)'!$H176" lockText="1" noThreeD="1"/>
</file>

<file path=xl/ctrlProps/ctrlProp17.xml><?xml version="1.0" encoding="utf-8"?>
<formControlPr xmlns="http://schemas.microsoft.com/office/spreadsheetml/2009/9/main" objectType="CheckBox" fmlaLink="'基本情報 (2)'!$H24" lockText="1" noThreeD="1"/>
</file>

<file path=xl/ctrlProps/ctrlProp170.xml><?xml version="1.0" encoding="utf-8"?>
<formControlPr xmlns="http://schemas.microsoft.com/office/spreadsheetml/2009/9/main" objectType="CheckBox" fmlaLink="'基本情報 (2)'!$H177" lockText="1" noThreeD="1"/>
</file>

<file path=xl/ctrlProps/ctrlProp171.xml><?xml version="1.0" encoding="utf-8"?>
<formControlPr xmlns="http://schemas.microsoft.com/office/spreadsheetml/2009/9/main" objectType="CheckBox" fmlaLink="'基本情報 (2)'!$H178" lockText="1" noThreeD="1"/>
</file>

<file path=xl/ctrlProps/ctrlProp172.xml><?xml version="1.0" encoding="utf-8"?>
<formControlPr xmlns="http://schemas.microsoft.com/office/spreadsheetml/2009/9/main" objectType="CheckBox" fmlaLink="'基本情報 (2)'!$H179" lockText="1" noThreeD="1"/>
</file>

<file path=xl/ctrlProps/ctrlProp173.xml><?xml version="1.0" encoding="utf-8"?>
<formControlPr xmlns="http://schemas.microsoft.com/office/spreadsheetml/2009/9/main" objectType="CheckBox" fmlaLink="'基本情報 (2)'!$H180" lockText="1" noThreeD="1"/>
</file>

<file path=xl/ctrlProps/ctrlProp174.xml><?xml version="1.0" encoding="utf-8"?>
<formControlPr xmlns="http://schemas.microsoft.com/office/spreadsheetml/2009/9/main" objectType="CheckBox" fmlaLink="'基本情報 (2)'!$H181" lockText="1" noThreeD="1"/>
</file>

<file path=xl/ctrlProps/ctrlProp175.xml><?xml version="1.0" encoding="utf-8"?>
<formControlPr xmlns="http://schemas.microsoft.com/office/spreadsheetml/2009/9/main" objectType="CheckBox" fmlaLink="'基本情報 (2)'!$H182" lockText="1" noThreeD="1"/>
</file>

<file path=xl/ctrlProps/ctrlProp176.xml><?xml version="1.0" encoding="utf-8"?>
<formControlPr xmlns="http://schemas.microsoft.com/office/spreadsheetml/2009/9/main" objectType="CheckBox" fmlaLink="'基本情報 (2)'!$H183" lockText="1" noThreeD="1"/>
</file>

<file path=xl/ctrlProps/ctrlProp177.xml><?xml version="1.0" encoding="utf-8"?>
<formControlPr xmlns="http://schemas.microsoft.com/office/spreadsheetml/2009/9/main" objectType="CheckBox" fmlaLink="'基本情報 (2)'!$H184" lockText="1" noThreeD="1"/>
</file>

<file path=xl/ctrlProps/ctrlProp178.xml><?xml version="1.0" encoding="utf-8"?>
<formControlPr xmlns="http://schemas.microsoft.com/office/spreadsheetml/2009/9/main" objectType="CheckBox" fmlaLink="'基本情報 (2)'!$H185" lockText="1" noThreeD="1"/>
</file>

<file path=xl/ctrlProps/ctrlProp179.xml><?xml version="1.0" encoding="utf-8"?>
<formControlPr xmlns="http://schemas.microsoft.com/office/spreadsheetml/2009/9/main" objectType="CheckBox" fmlaLink="'基本情報 (2)'!$H186" lockText="1" noThreeD="1"/>
</file>

<file path=xl/ctrlProps/ctrlProp18.xml><?xml version="1.0" encoding="utf-8"?>
<formControlPr xmlns="http://schemas.microsoft.com/office/spreadsheetml/2009/9/main" objectType="CheckBox" fmlaLink="'基本情報 (2)'!$H25" lockText="1" noThreeD="1"/>
</file>

<file path=xl/ctrlProps/ctrlProp180.xml><?xml version="1.0" encoding="utf-8"?>
<formControlPr xmlns="http://schemas.microsoft.com/office/spreadsheetml/2009/9/main" objectType="CheckBox" fmlaLink="'基本情報 (2)'!$H187" lockText="1" noThreeD="1"/>
</file>

<file path=xl/ctrlProps/ctrlProp181.xml><?xml version="1.0" encoding="utf-8"?>
<formControlPr xmlns="http://schemas.microsoft.com/office/spreadsheetml/2009/9/main" objectType="CheckBox" fmlaLink="'基本情報 (2)'!$H188" lockText="1" noThreeD="1"/>
</file>

<file path=xl/ctrlProps/ctrlProp182.xml><?xml version="1.0" encoding="utf-8"?>
<formControlPr xmlns="http://schemas.microsoft.com/office/spreadsheetml/2009/9/main" objectType="CheckBox" fmlaLink="'基本情報 (2)'!$H189" lockText="1" noThreeD="1"/>
</file>

<file path=xl/ctrlProps/ctrlProp183.xml><?xml version="1.0" encoding="utf-8"?>
<formControlPr xmlns="http://schemas.microsoft.com/office/spreadsheetml/2009/9/main" objectType="CheckBox" fmlaLink="'基本情報 (2)'!$H190" lockText="1" noThreeD="1"/>
</file>

<file path=xl/ctrlProps/ctrlProp184.xml><?xml version="1.0" encoding="utf-8"?>
<formControlPr xmlns="http://schemas.microsoft.com/office/spreadsheetml/2009/9/main" objectType="CheckBox" fmlaLink="'基本情報 (2)'!$H191" lockText="1" noThreeD="1"/>
</file>

<file path=xl/ctrlProps/ctrlProp185.xml><?xml version="1.0" encoding="utf-8"?>
<formControlPr xmlns="http://schemas.microsoft.com/office/spreadsheetml/2009/9/main" objectType="CheckBox" fmlaLink="'基本情報 (2)'!$H192" lockText="1" noThreeD="1"/>
</file>

<file path=xl/ctrlProps/ctrlProp186.xml><?xml version="1.0" encoding="utf-8"?>
<formControlPr xmlns="http://schemas.microsoft.com/office/spreadsheetml/2009/9/main" objectType="CheckBox" fmlaLink="'基本情報 (2)'!$H193" lockText="1" noThreeD="1"/>
</file>

<file path=xl/ctrlProps/ctrlProp187.xml><?xml version="1.0" encoding="utf-8"?>
<formControlPr xmlns="http://schemas.microsoft.com/office/spreadsheetml/2009/9/main" objectType="CheckBox" fmlaLink="'基本情報 (2)'!$H194" lockText="1" noThreeD="1"/>
</file>

<file path=xl/ctrlProps/ctrlProp188.xml><?xml version="1.0" encoding="utf-8"?>
<formControlPr xmlns="http://schemas.microsoft.com/office/spreadsheetml/2009/9/main" objectType="CheckBox" fmlaLink="'基本情報 (2)'!$H195" lockText="1" noThreeD="1"/>
</file>

<file path=xl/ctrlProps/ctrlProp189.xml><?xml version="1.0" encoding="utf-8"?>
<formControlPr xmlns="http://schemas.microsoft.com/office/spreadsheetml/2009/9/main" objectType="CheckBox" fmlaLink="'基本情報 (2)'!$H196" lockText="1" noThreeD="1"/>
</file>

<file path=xl/ctrlProps/ctrlProp19.xml><?xml version="1.0" encoding="utf-8"?>
<formControlPr xmlns="http://schemas.microsoft.com/office/spreadsheetml/2009/9/main" objectType="CheckBox" fmlaLink="'基本情報 (2)'!$H26" lockText="1" noThreeD="1"/>
</file>

<file path=xl/ctrlProps/ctrlProp190.xml><?xml version="1.0" encoding="utf-8"?>
<formControlPr xmlns="http://schemas.microsoft.com/office/spreadsheetml/2009/9/main" objectType="CheckBox" fmlaLink="'基本情報 (2)'!$H197" lockText="1" noThreeD="1"/>
</file>

<file path=xl/ctrlProps/ctrlProp191.xml><?xml version="1.0" encoding="utf-8"?>
<formControlPr xmlns="http://schemas.microsoft.com/office/spreadsheetml/2009/9/main" objectType="CheckBox" fmlaLink="'基本情報 (2)'!$H198" lockText="1" noThreeD="1"/>
</file>

<file path=xl/ctrlProps/ctrlProp192.xml><?xml version="1.0" encoding="utf-8"?>
<formControlPr xmlns="http://schemas.microsoft.com/office/spreadsheetml/2009/9/main" objectType="CheckBox" fmlaLink="'基本情報 (2)'!$H199" lockText="1" noThreeD="1"/>
</file>

<file path=xl/ctrlProps/ctrlProp193.xml><?xml version="1.0" encoding="utf-8"?>
<formControlPr xmlns="http://schemas.microsoft.com/office/spreadsheetml/2009/9/main" objectType="CheckBox" fmlaLink="'基本情報 (2)'!$H200" lockText="1" noThreeD="1"/>
</file>

<file path=xl/ctrlProps/ctrlProp194.xml><?xml version="1.0" encoding="utf-8"?>
<formControlPr xmlns="http://schemas.microsoft.com/office/spreadsheetml/2009/9/main" objectType="CheckBox" fmlaLink="'基本情報 (2)'!$H201" lockText="1" noThreeD="1"/>
</file>

<file path=xl/ctrlProps/ctrlProp195.xml><?xml version="1.0" encoding="utf-8"?>
<formControlPr xmlns="http://schemas.microsoft.com/office/spreadsheetml/2009/9/main" objectType="CheckBox" fmlaLink="'基本情報 (2)'!$H202" lockText="1" noThreeD="1"/>
</file>

<file path=xl/ctrlProps/ctrlProp196.xml><?xml version="1.0" encoding="utf-8"?>
<formControlPr xmlns="http://schemas.microsoft.com/office/spreadsheetml/2009/9/main" objectType="CheckBox" fmlaLink="'基本情報 (2)'!$H203" lockText="1" noThreeD="1"/>
</file>

<file path=xl/ctrlProps/ctrlProp197.xml><?xml version="1.0" encoding="utf-8"?>
<formControlPr xmlns="http://schemas.microsoft.com/office/spreadsheetml/2009/9/main" objectType="CheckBox" fmlaLink="'基本情報 (2)'!$H204" lockText="1" noThreeD="1"/>
</file>

<file path=xl/ctrlProps/ctrlProp198.xml><?xml version="1.0" encoding="utf-8"?>
<formControlPr xmlns="http://schemas.microsoft.com/office/spreadsheetml/2009/9/main" objectType="CheckBox" fmlaLink="'基本情報 (2)'!$H205" lockText="1" noThreeD="1"/>
</file>

<file path=xl/ctrlProps/ctrlProp199.xml><?xml version="1.0" encoding="utf-8"?>
<formControlPr xmlns="http://schemas.microsoft.com/office/spreadsheetml/2009/9/main" objectType="CheckBox" fmlaLink="'基本情報 (2)'!$H206" lockText="1" noThreeD="1"/>
</file>

<file path=xl/ctrlProps/ctrlProp2.xml><?xml version="1.0" encoding="utf-8"?>
<formControlPr xmlns="http://schemas.microsoft.com/office/spreadsheetml/2009/9/main" objectType="CheckBox" fmlaLink="'基本情報 (2)'!$H9" lockText="1" noThreeD="1"/>
</file>

<file path=xl/ctrlProps/ctrlProp20.xml><?xml version="1.0" encoding="utf-8"?>
<formControlPr xmlns="http://schemas.microsoft.com/office/spreadsheetml/2009/9/main" objectType="CheckBox" fmlaLink="'基本情報 (2)'!$H27" lockText="1" noThreeD="1"/>
</file>

<file path=xl/ctrlProps/ctrlProp200.xml><?xml version="1.0" encoding="utf-8"?>
<formControlPr xmlns="http://schemas.microsoft.com/office/spreadsheetml/2009/9/main" objectType="CheckBox" fmlaLink="'基本情報 (2)'!$H207" lockText="1" noThreeD="1"/>
</file>

<file path=xl/ctrlProps/ctrlProp201.xml><?xml version="1.0" encoding="utf-8"?>
<formControlPr xmlns="http://schemas.microsoft.com/office/spreadsheetml/2009/9/main" objectType="CheckBox" fmlaLink="'基本情報 (2)'!$H208" lockText="1" noThreeD="1"/>
</file>

<file path=xl/ctrlProps/ctrlProp202.xml><?xml version="1.0" encoding="utf-8"?>
<formControlPr xmlns="http://schemas.microsoft.com/office/spreadsheetml/2009/9/main" objectType="Drop" dropLines="108" dropStyle="combo" dx="16" fmlaLink="'競技設定（大会別）'!$A$1" fmlaRange="'競技設定（大会別）'!$B$6:$B$15" sel="1" val="0"/>
</file>

<file path=xl/ctrlProps/ctrlProp21.xml><?xml version="1.0" encoding="utf-8"?>
<formControlPr xmlns="http://schemas.microsoft.com/office/spreadsheetml/2009/9/main" objectType="CheckBox" fmlaLink="'基本情報 (2)'!$H28" lockText="1" noThreeD="1"/>
</file>

<file path=xl/ctrlProps/ctrlProp22.xml><?xml version="1.0" encoding="utf-8"?>
<formControlPr xmlns="http://schemas.microsoft.com/office/spreadsheetml/2009/9/main" objectType="CheckBox" fmlaLink="'基本情報 (2)'!$H29" lockText="1" noThreeD="1"/>
</file>

<file path=xl/ctrlProps/ctrlProp23.xml><?xml version="1.0" encoding="utf-8"?>
<formControlPr xmlns="http://schemas.microsoft.com/office/spreadsheetml/2009/9/main" objectType="CheckBox" fmlaLink="'基本情報 (2)'!$H30" lockText="1" noThreeD="1"/>
</file>

<file path=xl/ctrlProps/ctrlProp24.xml><?xml version="1.0" encoding="utf-8"?>
<formControlPr xmlns="http://schemas.microsoft.com/office/spreadsheetml/2009/9/main" objectType="CheckBox" fmlaLink="'基本情報 (2)'!$H31" lockText="1" noThreeD="1"/>
</file>

<file path=xl/ctrlProps/ctrlProp25.xml><?xml version="1.0" encoding="utf-8"?>
<formControlPr xmlns="http://schemas.microsoft.com/office/spreadsheetml/2009/9/main" objectType="CheckBox" fmlaLink="'基本情報 (2)'!$H32" lockText="1" noThreeD="1"/>
</file>

<file path=xl/ctrlProps/ctrlProp26.xml><?xml version="1.0" encoding="utf-8"?>
<formControlPr xmlns="http://schemas.microsoft.com/office/spreadsheetml/2009/9/main" objectType="CheckBox" fmlaLink="'基本情報 (2)'!$H33" lockText="1" noThreeD="1"/>
</file>

<file path=xl/ctrlProps/ctrlProp27.xml><?xml version="1.0" encoding="utf-8"?>
<formControlPr xmlns="http://schemas.microsoft.com/office/spreadsheetml/2009/9/main" objectType="CheckBox" fmlaLink="'基本情報 (2)'!$H34" lockText="1" noThreeD="1"/>
</file>

<file path=xl/ctrlProps/ctrlProp28.xml><?xml version="1.0" encoding="utf-8"?>
<formControlPr xmlns="http://schemas.microsoft.com/office/spreadsheetml/2009/9/main" objectType="CheckBox" fmlaLink="'基本情報 (2)'!$H35" lockText="1" noThreeD="1"/>
</file>

<file path=xl/ctrlProps/ctrlProp29.xml><?xml version="1.0" encoding="utf-8"?>
<formControlPr xmlns="http://schemas.microsoft.com/office/spreadsheetml/2009/9/main" objectType="CheckBox" fmlaLink="'基本情報 (2)'!$H36" lockText="1" noThreeD="1"/>
</file>

<file path=xl/ctrlProps/ctrlProp3.xml><?xml version="1.0" encoding="utf-8"?>
<formControlPr xmlns="http://schemas.microsoft.com/office/spreadsheetml/2009/9/main" objectType="CheckBox" fmlaLink="'基本情報 (2)'!$H10" lockText="1" noThreeD="1"/>
</file>

<file path=xl/ctrlProps/ctrlProp30.xml><?xml version="1.0" encoding="utf-8"?>
<formControlPr xmlns="http://schemas.microsoft.com/office/spreadsheetml/2009/9/main" objectType="CheckBox" fmlaLink="'基本情報 (2)'!$H37" lockText="1" noThreeD="1"/>
</file>

<file path=xl/ctrlProps/ctrlProp31.xml><?xml version="1.0" encoding="utf-8"?>
<formControlPr xmlns="http://schemas.microsoft.com/office/spreadsheetml/2009/9/main" objectType="CheckBox" fmlaLink="'基本情報 (2)'!$H38" lockText="1" noThreeD="1"/>
</file>

<file path=xl/ctrlProps/ctrlProp32.xml><?xml version="1.0" encoding="utf-8"?>
<formControlPr xmlns="http://schemas.microsoft.com/office/spreadsheetml/2009/9/main" objectType="CheckBox" fmlaLink="'基本情報 (2)'!$H39" lockText="1" noThreeD="1"/>
</file>

<file path=xl/ctrlProps/ctrlProp33.xml><?xml version="1.0" encoding="utf-8"?>
<formControlPr xmlns="http://schemas.microsoft.com/office/spreadsheetml/2009/9/main" objectType="CheckBox" fmlaLink="'基本情報 (2)'!$H40" lockText="1" noThreeD="1"/>
</file>

<file path=xl/ctrlProps/ctrlProp34.xml><?xml version="1.0" encoding="utf-8"?>
<formControlPr xmlns="http://schemas.microsoft.com/office/spreadsheetml/2009/9/main" objectType="CheckBox" fmlaLink="'基本情報 (2)'!$H41" lockText="1" noThreeD="1"/>
</file>

<file path=xl/ctrlProps/ctrlProp35.xml><?xml version="1.0" encoding="utf-8"?>
<formControlPr xmlns="http://schemas.microsoft.com/office/spreadsheetml/2009/9/main" objectType="CheckBox" fmlaLink="'基本情報 (2)'!$H42" lockText="1" noThreeD="1"/>
</file>

<file path=xl/ctrlProps/ctrlProp36.xml><?xml version="1.0" encoding="utf-8"?>
<formControlPr xmlns="http://schemas.microsoft.com/office/spreadsheetml/2009/9/main" objectType="CheckBox" fmlaLink="'基本情報 (2)'!$H43" lockText="1" noThreeD="1"/>
</file>

<file path=xl/ctrlProps/ctrlProp37.xml><?xml version="1.0" encoding="utf-8"?>
<formControlPr xmlns="http://schemas.microsoft.com/office/spreadsheetml/2009/9/main" objectType="CheckBox" fmlaLink="'基本情報 (2)'!$H44" lockText="1" noThreeD="1"/>
</file>

<file path=xl/ctrlProps/ctrlProp38.xml><?xml version="1.0" encoding="utf-8"?>
<formControlPr xmlns="http://schemas.microsoft.com/office/spreadsheetml/2009/9/main" objectType="CheckBox" fmlaLink="'基本情報 (2)'!$H45" lockText="1" noThreeD="1"/>
</file>

<file path=xl/ctrlProps/ctrlProp39.xml><?xml version="1.0" encoding="utf-8"?>
<formControlPr xmlns="http://schemas.microsoft.com/office/spreadsheetml/2009/9/main" objectType="CheckBox" fmlaLink="'基本情報 (2)'!$H46" lockText="1" noThreeD="1"/>
</file>

<file path=xl/ctrlProps/ctrlProp4.xml><?xml version="1.0" encoding="utf-8"?>
<formControlPr xmlns="http://schemas.microsoft.com/office/spreadsheetml/2009/9/main" objectType="CheckBox" fmlaLink="'基本情報 (2)'!$H11" lockText="1" noThreeD="1"/>
</file>

<file path=xl/ctrlProps/ctrlProp40.xml><?xml version="1.0" encoding="utf-8"?>
<formControlPr xmlns="http://schemas.microsoft.com/office/spreadsheetml/2009/9/main" objectType="CheckBox" fmlaLink="'基本情報 (2)'!$H47" lockText="1" noThreeD="1"/>
</file>

<file path=xl/ctrlProps/ctrlProp41.xml><?xml version="1.0" encoding="utf-8"?>
<formControlPr xmlns="http://schemas.microsoft.com/office/spreadsheetml/2009/9/main" objectType="CheckBox" fmlaLink="'基本情報 (2)'!$H48" lockText="1" noThreeD="1"/>
</file>

<file path=xl/ctrlProps/ctrlProp42.xml><?xml version="1.0" encoding="utf-8"?>
<formControlPr xmlns="http://schemas.microsoft.com/office/spreadsheetml/2009/9/main" objectType="CheckBox" fmlaLink="'基本情報 (2)'!$H49" lockText="1" noThreeD="1"/>
</file>

<file path=xl/ctrlProps/ctrlProp43.xml><?xml version="1.0" encoding="utf-8"?>
<formControlPr xmlns="http://schemas.microsoft.com/office/spreadsheetml/2009/9/main" objectType="CheckBox" fmlaLink="'基本情報 (2)'!$H50" lockText="1" noThreeD="1"/>
</file>

<file path=xl/ctrlProps/ctrlProp44.xml><?xml version="1.0" encoding="utf-8"?>
<formControlPr xmlns="http://schemas.microsoft.com/office/spreadsheetml/2009/9/main" objectType="CheckBox" fmlaLink="'基本情報 (2)'!$H51" lockText="1" noThreeD="1"/>
</file>

<file path=xl/ctrlProps/ctrlProp45.xml><?xml version="1.0" encoding="utf-8"?>
<formControlPr xmlns="http://schemas.microsoft.com/office/spreadsheetml/2009/9/main" objectType="CheckBox" fmlaLink="'基本情報 (2)'!$H52" lockText="1" noThreeD="1"/>
</file>

<file path=xl/ctrlProps/ctrlProp46.xml><?xml version="1.0" encoding="utf-8"?>
<formControlPr xmlns="http://schemas.microsoft.com/office/spreadsheetml/2009/9/main" objectType="CheckBox" fmlaLink="'基本情報 (2)'!$H53" lockText="1" noThreeD="1"/>
</file>

<file path=xl/ctrlProps/ctrlProp47.xml><?xml version="1.0" encoding="utf-8"?>
<formControlPr xmlns="http://schemas.microsoft.com/office/spreadsheetml/2009/9/main" objectType="CheckBox" fmlaLink="'基本情報 (2)'!$H54" lockText="1" noThreeD="1"/>
</file>

<file path=xl/ctrlProps/ctrlProp48.xml><?xml version="1.0" encoding="utf-8"?>
<formControlPr xmlns="http://schemas.microsoft.com/office/spreadsheetml/2009/9/main" objectType="CheckBox" fmlaLink="'基本情報 (2)'!$H55" lockText="1" noThreeD="1"/>
</file>

<file path=xl/ctrlProps/ctrlProp49.xml><?xml version="1.0" encoding="utf-8"?>
<formControlPr xmlns="http://schemas.microsoft.com/office/spreadsheetml/2009/9/main" objectType="CheckBox" fmlaLink="'基本情報 (2)'!$H56" lockText="1" noThreeD="1"/>
</file>

<file path=xl/ctrlProps/ctrlProp5.xml><?xml version="1.0" encoding="utf-8"?>
<formControlPr xmlns="http://schemas.microsoft.com/office/spreadsheetml/2009/9/main" objectType="CheckBox" fmlaLink="'基本情報 (2)'!$H12" lockText="1" noThreeD="1"/>
</file>

<file path=xl/ctrlProps/ctrlProp50.xml><?xml version="1.0" encoding="utf-8"?>
<formControlPr xmlns="http://schemas.microsoft.com/office/spreadsheetml/2009/9/main" objectType="CheckBox" fmlaLink="'基本情報 (2)'!$H57" lockText="1" noThreeD="1"/>
</file>

<file path=xl/ctrlProps/ctrlProp51.xml><?xml version="1.0" encoding="utf-8"?>
<formControlPr xmlns="http://schemas.microsoft.com/office/spreadsheetml/2009/9/main" objectType="CheckBox" fmlaLink="'基本情報 (2)'!$H58" lockText="1" noThreeD="1"/>
</file>

<file path=xl/ctrlProps/ctrlProp52.xml><?xml version="1.0" encoding="utf-8"?>
<formControlPr xmlns="http://schemas.microsoft.com/office/spreadsheetml/2009/9/main" objectType="CheckBox" fmlaLink="'基本情報 (2)'!$H59" lockText="1" noThreeD="1"/>
</file>

<file path=xl/ctrlProps/ctrlProp53.xml><?xml version="1.0" encoding="utf-8"?>
<formControlPr xmlns="http://schemas.microsoft.com/office/spreadsheetml/2009/9/main" objectType="CheckBox" fmlaLink="'基本情報 (2)'!$H60" lockText="1" noThreeD="1"/>
</file>

<file path=xl/ctrlProps/ctrlProp54.xml><?xml version="1.0" encoding="utf-8"?>
<formControlPr xmlns="http://schemas.microsoft.com/office/spreadsheetml/2009/9/main" objectType="CheckBox" fmlaLink="'基本情報 (2)'!$H61" lockText="1" noThreeD="1"/>
</file>

<file path=xl/ctrlProps/ctrlProp55.xml><?xml version="1.0" encoding="utf-8"?>
<formControlPr xmlns="http://schemas.microsoft.com/office/spreadsheetml/2009/9/main" objectType="CheckBox" fmlaLink="'基本情報 (2)'!$H62" lockText="1" noThreeD="1"/>
</file>

<file path=xl/ctrlProps/ctrlProp56.xml><?xml version="1.0" encoding="utf-8"?>
<formControlPr xmlns="http://schemas.microsoft.com/office/spreadsheetml/2009/9/main" objectType="CheckBox" fmlaLink="'基本情報 (2)'!$H63" lockText="1" noThreeD="1"/>
</file>

<file path=xl/ctrlProps/ctrlProp57.xml><?xml version="1.0" encoding="utf-8"?>
<formControlPr xmlns="http://schemas.microsoft.com/office/spreadsheetml/2009/9/main" objectType="CheckBox" fmlaLink="'基本情報 (2)'!$H64" lockText="1" noThreeD="1"/>
</file>

<file path=xl/ctrlProps/ctrlProp58.xml><?xml version="1.0" encoding="utf-8"?>
<formControlPr xmlns="http://schemas.microsoft.com/office/spreadsheetml/2009/9/main" objectType="CheckBox" fmlaLink="'基本情報 (2)'!$H65" lockText="1" noThreeD="1"/>
</file>

<file path=xl/ctrlProps/ctrlProp59.xml><?xml version="1.0" encoding="utf-8"?>
<formControlPr xmlns="http://schemas.microsoft.com/office/spreadsheetml/2009/9/main" objectType="CheckBox" fmlaLink="'基本情報 (2)'!$H66" lockText="1" noThreeD="1"/>
</file>

<file path=xl/ctrlProps/ctrlProp6.xml><?xml version="1.0" encoding="utf-8"?>
<formControlPr xmlns="http://schemas.microsoft.com/office/spreadsheetml/2009/9/main" objectType="CheckBox" fmlaLink="'基本情報 (2)'!$H13" lockText="1" noThreeD="1"/>
</file>

<file path=xl/ctrlProps/ctrlProp60.xml><?xml version="1.0" encoding="utf-8"?>
<formControlPr xmlns="http://schemas.microsoft.com/office/spreadsheetml/2009/9/main" objectType="CheckBox" fmlaLink="'基本情報 (2)'!$H67" lockText="1" noThreeD="1"/>
</file>

<file path=xl/ctrlProps/ctrlProp61.xml><?xml version="1.0" encoding="utf-8"?>
<formControlPr xmlns="http://schemas.microsoft.com/office/spreadsheetml/2009/9/main" objectType="CheckBox" fmlaLink="'基本情報 (2)'!$H68" lockText="1" noThreeD="1"/>
</file>

<file path=xl/ctrlProps/ctrlProp62.xml><?xml version="1.0" encoding="utf-8"?>
<formControlPr xmlns="http://schemas.microsoft.com/office/spreadsheetml/2009/9/main" objectType="CheckBox" fmlaLink="'基本情報 (2)'!$H69" lockText="1" noThreeD="1"/>
</file>

<file path=xl/ctrlProps/ctrlProp63.xml><?xml version="1.0" encoding="utf-8"?>
<formControlPr xmlns="http://schemas.microsoft.com/office/spreadsheetml/2009/9/main" objectType="CheckBox" fmlaLink="'基本情報 (2)'!$H70" lockText="1" noThreeD="1"/>
</file>

<file path=xl/ctrlProps/ctrlProp64.xml><?xml version="1.0" encoding="utf-8"?>
<formControlPr xmlns="http://schemas.microsoft.com/office/spreadsheetml/2009/9/main" objectType="CheckBox" fmlaLink="'基本情報 (2)'!$H71" lockText="1" noThreeD="1"/>
</file>

<file path=xl/ctrlProps/ctrlProp65.xml><?xml version="1.0" encoding="utf-8"?>
<formControlPr xmlns="http://schemas.microsoft.com/office/spreadsheetml/2009/9/main" objectType="CheckBox" fmlaLink="'基本情報 (2)'!$H72" lockText="1" noThreeD="1"/>
</file>

<file path=xl/ctrlProps/ctrlProp66.xml><?xml version="1.0" encoding="utf-8"?>
<formControlPr xmlns="http://schemas.microsoft.com/office/spreadsheetml/2009/9/main" objectType="CheckBox" fmlaLink="'基本情報 (2)'!$H73" lockText="1" noThreeD="1"/>
</file>

<file path=xl/ctrlProps/ctrlProp67.xml><?xml version="1.0" encoding="utf-8"?>
<formControlPr xmlns="http://schemas.microsoft.com/office/spreadsheetml/2009/9/main" objectType="CheckBox" fmlaLink="'基本情報 (2)'!$H74" lockText="1" noThreeD="1"/>
</file>

<file path=xl/ctrlProps/ctrlProp68.xml><?xml version="1.0" encoding="utf-8"?>
<formControlPr xmlns="http://schemas.microsoft.com/office/spreadsheetml/2009/9/main" objectType="CheckBox" fmlaLink="'基本情報 (2)'!$H75" lockText="1" noThreeD="1"/>
</file>

<file path=xl/ctrlProps/ctrlProp69.xml><?xml version="1.0" encoding="utf-8"?>
<formControlPr xmlns="http://schemas.microsoft.com/office/spreadsheetml/2009/9/main" objectType="CheckBox" fmlaLink="'基本情報 (2)'!$H76" lockText="1" noThreeD="1"/>
</file>

<file path=xl/ctrlProps/ctrlProp7.xml><?xml version="1.0" encoding="utf-8"?>
<formControlPr xmlns="http://schemas.microsoft.com/office/spreadsheetml/2009/9/main" objectType="CheckBox" fmlaLink="'基本情報 (2)'!$H14" lockText="1" noThreeD="1"/>
</file>

<file path=xl/ctrlProps/ctrlProp70.xml><?xml version="1.0" encoding="utf-8"?>
<formControlPr xmlns="http://schemas.microsoft.com/office/spreadsheetml/2009/9/main" objectType="CheckBox" fmlaLink="'基本情報 (2)'!$H77" lockText="1" noThreeD="1"/>
</file>

<file path=xl/ctrlProps/ctrlProp71.xml><?xml version="1.0" encoding="utf-8"?>
<formControlPr xmlns="http://schemas.microsoft.com/office/spreadsheetml/2009/9/main" objectType="CheckBox" fmlaLink="'基本情報 (2)'!$H78" lockText="1" noThreeD="1"/>
</file>

<file path=xl/ctrlProps/ctrlProp72.xml><?xml version="1.0" encoding="utf-8"?>
<formControlPr xmlns="http://schemas.microsoft.com/office/spreadsheetml/2009/9/main" objectType="CheckBox" fmlaLink="'基本情報 (2)'!$H79" lockText="1" noThreeD="1"/>
</file>

<file path=xl/ctrlProps/ctrlProp73.xml><?xml version="1.0" encoding="utf-8"?>
<formControlPr xmlns="http://schemas.microsoft.com/office/spreadsheetml/2009/9/main" objectType="CheckBox" fmlaLink="'基本情報 (2)'!$H80" lockText="1" noThreeD="1"/>
</file>

<file path=xl/ctrlProps/ctrlProp74.xml><?xml version="1.0" encoding="utf-8"?>
<formControlPr xmlns="http://schemas.microsoft.com/office/spreadsheetml/2009/9/main" objectType="CheckBox" fmlaLink="'基本情報 (2)'!$H81" lockText="1" noThreeD="1"/>
</file>

<file path=xl/ctrlProps/ctrlProp75.xml><?xml version="1.0" encoding="utf-8"?>
<formControlPr xmlns="http://schemas.microsoft.com/office/spreadsheetml/2009/9/main" objectType="CheckBox" fmlaLink="'基本情報 (2)'!$H82" lockText="1" noThreeD="1"/>
</file>

<file path=xl/ctrlProps/ctrlProp76.xml><?xml version="1.0" encoding="utf-8"?>
<formControlPr xmlns="http://schemas.microsoft.com/office/spreadsheetml/2009/9/main" objectType="CheckBox" fmlaLink="'基本情報 (2)'!$H83" lockText="1" noThreeD="1"/>
</file>

<file path=xl/ctrlProps/ctrlProp77.xml><?xml version="1.0" encoding="utf-8"?>
<formControlPr xmlns="http://schemas.microsoft.com/office/spreadsheetml/2009/9/main" objectType="CheckBox" fmlaLink="'基本情報 (2)'!$H84" lockText="1" noThreeD="1"/>
</file>

<file path=xl/ctrlProps/ctrlProp78.xml><?xml version="1.0" encoding="utf-8"?>
<formControlPr xmlns="http://schemas.microsoft.com/office/spreadsheetml/2009/9/main" objectType="CheckBox" fmlaLink="'基本情報 (2)'!$H85" lockText="1" noThreeD="1"/>
</file>

<file path=xl/ctrlProps/ctrlProp79.xml><?xml version="1.0" encoding="utf-8"?>
<formControlPr xmlns="http://schemas.microsoft.com/office/spreadsheetml/2009/9/main" objectType="CheckBox" fmlaLink="'基本情報 (2)'!$H86" lockText="1" noThreeD="1"/>
</file>

<file path=xl/ctrlProps/ctrlProp8.xml><?xml version="1.0" encoding="utf-8"?>
<formControlPr xmlns="http://schemas.microsoft.com/office/spreadsheetml/2009/9/main" objectType="CheckBox" fmlaLink="'基本情報 (2)'!$H15" lockText="1" noThreeD="1"/>
</file>

<file path=xl/ctrlProps/ctrlProp80.xml><?xml version="1.0" encoding="utf-8"?>
<formControlPr xmlns="http://schemas.microsoft.com/office/spreadsheetml/2009/9/main" objectType="CheckBox" fmlaLink="'基本情報 (2)'!$H87" lockText="1" noThreeD="1"/>
</file>

<file path=xl/ctrlProps/ctrlProp81.xml><?xml version="1.0" encoding="utf-8"?>
<formControlPr xmlns="http://schemas.microsoft.com/office/spreadsheetml/2009/9/main" objectType="CheckBox" fmlaLink="'基本情報 (2)'!$H88" lockText="1" noThreeD="1"/>
</file>

<file path=xl/ctrlProps/ctrlProp82.xml><?xml version="1.0" encoding="utf-8"?>
<formControlPr xmlns="http://schemas.microsoft.com/office/spreadsheetml/2009/9/main" objectType="CheckBox" fmlaLink="'基本情報 (2)'!$H89" lockText="1" noThreeD="1"/>
</file>

<file path=xl/ctrlProps/ctrlProp83.xml><?xml version="1.0" encoding="utf-8"?>
<formControlPr xmlns="http://schemas.microsoft.com/office/spreadsheetml/2009/9/main" objectType="CheckBox" fmlaLink="'基本情報 (2)'!$H90" lockText="1" noThreeD="1"/>
</file>

<file path=xl/ctrlProps/ctrlProp84.xml><?xml version="1.0" encoding="utf-8"?>
<formControlPr xmlns="http://schemas.microsoft.com/office/spreadsheetml/2009/9/main" objectType="CheckBox" fmlaLink="'基本情報 (2)'!$H91" lockText="1" noThreeD="1"/>
</file>

<file path=xl/ctrlProps/ctrlProp85.xml><?xml version="1.0" encoding="utf-8"?>
<formControlPr xmlns="http://schemas.microsoft.com/office/spreadsheetml/2009/9/main" objectType="CheckBox" fmlaLink="'基本情報 (2)'!$H92" lockText="1" noThreeD="1"/>
</file>

<file path=xl/ctrlProps/ctrlProp86.xml><?xml version="1.0" encoding="utf-8"?>
<formControlPr xmlns="http://schemas.microsoft.com/office/spreadsheetml/2009/9/main" objectType="CheckBox" fmlaLink="'基本情報 (2)'!$H93" lockText="1" noThreeD="1"/>
</file>

<file path=xl/ctrlProps/ctrlProp87.xml><?xml version="1.0" encoding="utf-8"?>
<formControlPr xmlns="http://schemas.microsoft.com/office/spreadsheetml/2009/9/main" objectType="CheckBox" fmlaLink="'基本情報 (2)'!$H94" lockText="1" noThreeD="1"/>
</file>

<file path=xl/ctrlProps/ctrlProp88.xml><?xml version="1.0" encoding="utf-8"?>
<formControlPr xmlns="http://schemas.microsoft.com/office/spreadsheetml/2009/9/main" objectType="CheckBox" fmlaLink="'基本情報 (2)'!$H95" lockText="1" noThreeD="1"/>
</file>

<file path=xl/ctrlProps/ctrlProp89.xml><?xml version="1.0" encoding="utf-8"?>
<formControlPr xmlns="http://schemas.microsoft.com/office/spreadsheetml/2009/9/main" objectType="CheckBox" fmlaLink="'基本情報 (2)'!$H96" lockText="1" noThreeD="1"/>
</file>

<file path=xl/ctrlProps/ctrlProp9.xml><?xml version="1.0" encoding="utf-8"?>
<formControlPr xmlns="http://schemas.microsoft.com/office/spreadsheetml/2009/9/main" objectType="CheckBox" fmlaLink="'基本情報 (2)'!$H16" lockText="1" noThreeD="1"/>
</file>

<file path=xl/ctrlProps/ctrlProp90.xml><?xml version="1.0" encoding="utf-8"?>
<formControlPr xmlns="http://schemas.microsoft.com/office/spreadsheetml/2009/9/main" objectType="CheckBox" fmlaLink="'基本情報 (2)'!$H97" lockText="1" noThreeD="1"/>
</file>

<file path=xl/ctrlProps/ctrlProp91.xml><?xml version="1.0" encoding="utf-8"?>
<formControlPr xmlns="http://schemas.microsoft.com/office/spreadsheetml/2009/9/main" objectType="CheckBox" fmlaLink="'基本情報 (2)'!$H98" lockText="1" noThreeD="1"/>
</file>

<file path=xl/ctrlProps/ctrlProp92.xml><?xml version="1.0" encoding="utf-8"?>
<formControlPr xmlns="http://schemas.microsoft.com/office/spreadsheetml/2009/9/main" objectType="CheckBox" fmlaLink="'基本情報 (2)'!$H99" lockText="1" noThreeD="1"/>
</file>

<file path=xl/ctrlProps/ctrlProp93.xml><?xml version="1.0" encoding="utf-8"?>
<formControlPr xmlns="http://schemas.microsoft.com/office/spreadsheetml/2009/9/main" objectType="CheckBox" fmlaLink="'基本情報 (2)'!$H100" lockText="1" noThreeD="1"/>
</file>

<file path=xl/ctrlProps/ctrlProp94.xml><?xml version="1.0" encoding="utf-8"?>
<formControlPr xmlns="http://schemas.microsoft.com/office/spreadsheetml/2009/9/main" objectType="CheckBox" fmlaLink="'基本情報 (2)'!$H101" lockText="1" noThreeD="1"/>
</file>

<file path=xl/ctrlProps/ctrlProp95.xml><?xml version="1.0" encoding="utf-8"?>
<formControlPr xmlns="http://schemas.microsoft.com/office/spreadsheetml/2009/9/main" objectType="CheckBox" fmlaLink="'基本情報 (2)'!$H102" lockText="1" noThreeD="1"/>
</file>

<file path=xl/ctrlProps/ctrlProp96.xml><?xml version="1.0" encoding="utf-8"?>
<formControlPr xmlns="http://schemas.microsoft.com/office/spreadsheetml/2009/9/main" objectType="CheckBox" fmlaLink="'基本情報 (2)'!$H103" lockText="1" noThreeD="1"/>
</file>

<file path=xl/ctrlProps/ctrlProp97.xml><?xml version="1.0" encoding="utf-8"?>
<formControlPr xmlns="http://schemas.microsoft.com/office/spreadsheetml/2009/9/main" objectType="CheckBox" fmlaLink="'基本情報 (2)'!$H104" lockText="1" noThreeD="1"/>
</file>

<file path=xl/ctrlProps/ctrlProp98.xml><?xml version="1.0" encoding="utf-8"?>
<formControlPr xmlns="http://schemas.microsoft.com/office/spreadsheetml/2009/9/main" objectType="CheckBox" fmlaLink="'基本情報 (2)'!$H105" lockText="1" noThreeD="1"/>
</file>

<file path=xl/ctrlProps/ctrlProp99.xml><?xml version="1.0" encoding="utf-8"?>
<formControlPr xmlns="http://schemas.microsoft.com/office/spreadsheetml/2009/9/main" objectType="CheckBox" fmlaLink="'基本情報 (2)'!$H106" lockText="1" noThreeD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</xdr:row>
          <xdr:rowOff>266700</xdr:rowOff>
        </xdr:from>
        <xdr:to>
          <xdr:col>4</xdr:col>
          <xdr:colOff>676275</xdr:colOff>
          <xdr:row>2</xdr:row>
          <xdr:rowOff>523875</xdr:rowOff>
        </xdr:to>
        <xdr:sp macro="" textlink="">
          <xdr:nvSpPr>
            <xdr:cNvPr id="44033" name="Drop Down 1" hidden="1">
              <a:extLst>
                <a:ext uri="{63B3BB69-23CF-44E3-9099-C40C66FF867C}">
                  <a14:compatExt spid="_x0000_s44033"/>
                </a:ext>
                <a:ext uri="{FF2B5EF4-FFF2-40B4-BE49-F238E27FC236}">
                  <a16:creationId xmlns:a16="http://schemas.microsoft.com/office/drawing/2014/main" id="{00000000-0008-0000-0200-000001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9</xdr:row>
          <xdr:rowOff>28575</xdr:rowOff>
        </xdr:from>
        <xdr:to>
          <xdr:col>2</xdr:col>
          <xdr:colOff>47625</xdr:colOff>
          <xdr:row>9</xdr:row>
          <xdr:rowOff>257175</xdr:rowOff>
        </xdr:to>
        <xdr:sp macro="" textlink="">
          <xdr:nvSpPr>
            <xdr:cNvPr id="44034" name="Check Box 2" hidden="1">
              <a:extLst>
                <a:ext uri="{63B3BB69-23CF-44E3-9099-C40C66FF867C}">
                  <a14:compatExt spid="_x0000_s44034"/>
                </a:ext>
                <a:ext uri="{FF2B5EF4-FFF2-40B4-BE49-F238E27FC236}">
                  <a16:creationId xmlns:a16="http://schemas.microsoft.com/office/drawing/2014/main" id="{00000000-0008-0000-0200-000002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10</xdr:row>
          <xdr:rowOff>28575</xdr:rowOff>
        </xdr:from>
        <xdr:to>
          <xdr:col>2</xdr:col>
          <xdr:colOff>47625</xdr:colOff>
          <xdr:row>10</xdr:row>
          <xdr:rowOff>257175</xdr:rowOff>
        </xdr:to>
        <xdr:sp macro="" textlink="">
          <xdr:nvSpPr>
            <xdr:cNvPr id="44035" name="Check Box 3" hidden="1">
              <a:extLst>
                <a:ext uri="{63B3BB69-23CF-44E3-9099-C40C66FF867C}">
                  <a14:compatExt spid="_x0000_s44035"/>
                </a:ext>
                <a:ext uri="{FF2B5EF4-FFF2-40B4-BE49-F238E27FC236}">
                  <a16:creationId xmlns:a16="http://schemas.microsoft.com/office/drawing/2014/main" id="{00000000-0008-0000-0200-000003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11</xdr:row>
          <xdr:rowOff>28575</xdr:rowOff>
        </xdr:from>
        <xdr:to>
          <xdr:col>2</xdr:col>
          <xdr:colOff>47625</xdr:colOff>
          <xdr:row>11</xdr:row>
          <xdr:rowOff>257175</xdr:rowOff>
        </xdr:to>
        <xdr:sp macro="" textlink="">
          <xdr:nvSpPr>
            <xdr:cNvPr id="44036" name="Check Box 4" hidden="1">
              <a:extLst>
                <a:ext uri="{63B3BB69-23CF-44E3-9099-C40C66FF867C}">
                  <a14:compatExt spid="_x0000_s44036"/>
                </a:ext>
                <a:ext uri="{FF2B5EF4-FFF2-40B4-BE49-F238E27FC236}">
                  <a16:creationId xmlns:a16="http://schemas.microsoft.com/office/drawing/2014/main" id="{00000000-0008-0000-0200-000004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12</xdr:row>
          <xdr:rowOff>28575</xdr:rowOff>
        </xdr:from>
        <xdr:to>
          <xdr:col>2</xdr:col>
          <xdr:colOff>47625</xdr:colOff>
          <xdr:row>12</xdr:row>
          <xdr:rowOff>257175</xdr:rowOff>
        </xdr:to>
        <xdr:sp macro="" textlink="">
          <xdr:nvSpPr>
            <xdr:cNvPr id="44037" name="Check Box 5" hidden="1">
              <a:extLst>
                <a:ext uri="{63B3BB69-23CF-44E3-9099-C40C66FF867C}">
                  <a14:compatExt spid="_x0000_s44037"/>
                </a:ext>
                <a:ext uri="{FF2B5EF4-FFF2-40B4-BE49-F238E27FC236}">
                  <a16:creationId xmlns:a16="http://schemas.microsoft.com/office/drawing/2014/main" id="{00000000-0008-0000-0200-000005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13</xdr:row>
          <xdr:rowOff>28575</xdr:rowOff>
        </xdr:from>
        <xdr:to>
          <xdr:col>2</xdr:col>
          <xdr:colOff>47625</xdr:colOff>
          <xdr:row>13</xdr:row>
          <xdr:rowOff>257175</xdr:rowOff>
        </xdr:to>
        <xdr:sp macro="" textlink="">
          <xdr:nvSpPr>
            <xdr:cNvPr id="44038" name="Check Box 6" hidden="1">
              <a:extLst>
                <a:ext uri="{63B3BB69-23CF-44E3-9099-C40C66FF867C}">
                  <a14:compatExt spid="_x0000_s44038"/>
                </a:ext>
                <a:ext uri="{FF2B5EF4-FFF2-40B4-BE49-F238E27FC236}">
                  <a16:creationId xmlns:a16="http://schemas.microsoft.com/office/drawing/2014/main" id="{00000000-0008-0000-0200-000006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14</xdr:row>
          <xdr:rowOff>28575</xdr:rowOff>
        </xdr:from>
        <xdr:to>
          <xdr:col>2</xdr:col>
          <xdr:colOff>47625</xdr:colOff>
          <xdr:row>14</xdr:row>
          <xdr:rowOff>257175</xdr:rowOff>
        </xdr:to>
        <xdr:sp macro="" textlink="">
          <xdr:nvSpPr>
            <xdr:cNvPr id="44039" name="Check Box 7" hidden="1">
              <a:extLst>
                <a:ext uri="{63B3BB69-23CF-44E3-9099-C40C66FF867C}">
                  <a14:compatExt spid="_x0000_s44039"/>
                </a:ext>
                <a:ext uri="{FF2B5EF4-FFF2-40B4-BE49-F238E27FC236}">
                  <a16:creationId xmlns:a16="http://schemas.microsoft.com/office/drawing/2014/main" id="{00000000-0008-0000-0200-000007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15</xdr:row>
          <xdr:rowOff>28575</xdr:rowOff>
        </xdr:from>
        <xdr:to>
          <xdr:col>2</xdr:col>
          <xdr:colOff>47625</xdr:colOff>
          <xdr:row>15</xdr:row>
          <xdr:rowOff>257175</xdr:rowOff>
        </xdr:to>
        <xdr:sp macro="" textlink="">
          <xdr:nvSpPr>
            <xdr:cNvPr id="44040" name="Check Box 8" hidden="1">
              <a:extLst>
                <a:ext uri="{63B3BB69-23CF-44E3-9099-C40C66FF867C}">
                  <a14:compatExt spid="_x0000_s44040"/>
                </a:ext>
                <a:ext uri="{FF2B5EF4-FFF2-40B4-BE49-F238E27FC236}">
                  <a16:creationId xmlns:a16="http://schemas.microsoft.com/office/drawing/2014/main" id="{00000000-0008-0000-0200-000008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16</xdr:row>
          <xdr:rowOff>28575</xdr:rowOff>
        </xdr:from>
        <xdr:to>
          <xdr:col>2</xdr:col>
          <xdr:colOff>47625</xdr:colOff>
          <xdr:row>16</xdr:row>
          <xdr:rowOff>257175</xdr:rowOff>
        </xdr:to>
        <xdr:sp macro="" textlink="">
          <xdr:nvSpPr>
            <xdr:cNvPr id="44041" name="Check Box 9" hidden="1">
              <a:extLst>
                <a:ext uri="{63B3BB69-23CF-44E3-9099-C40C66FF867C}">
                  <a14:compatExt spid="_x0000_s44041"/>
                </a:ext>
                <a:ext uri="{FF2B5EF4-FFF2-40B4-BE49-F238E27FC236}">
                  <a16:creationId xmlns:a16="http://schemas.microsoft.com/office/drawing/2014/main" id="{00000000-0008-0000-0200-000009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17</xdr:row>
          <xdr:rowOff>28575</xdr:rowOff>
        </xdr:from>
        <xdr:to>
          <xdr:col>2</xdr:col>
          <xdr:colOff>47625</xdr:colOff>
          <xdr:row>17</xdr:row>
          <xdr:rowOff>257175</xdr:rowOff>
        </xdr:to>
        <xdr:sp macro="" textlink="">
          <xdr:nvSpPr>
            <xdr:cNvPr id="44042" name="Check Box 10" hidden="1">
              <a:extLst>
                <a:ext uri="{63B3BB69-23CF-44E3-9099-C40C66FF867C}">
                  <a14:compatExt spid="_x0000_s44042"/>
                </a:ext>
                <a:ext uri="{FF2B5EF4-FFF2-40B4-BE49-F238E27FC236}">
                  <a16:creationId xmlns:a16="http://schemas.microsoft.com/office/drawing/2014/main" id="{00000000-0008-0000-0200-00000A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18</xdr:row>
          <xdr:rowOff>28575</xdr:rowOff>
        </xdr:from>
        <xdr:to>
          <xdr:col>2</xdr:col>
          <xdr:colOff>47625</xdr:colOff>
          <xdr:row>18</xdr:row>
          <xdr:rowOff>257175</xdr:rowOff>
        </xdr:to>
        <xdr:sp macro="" textlink="">
          <xdr:nvSpPr>
            <xdr:cNvPr id="44043" name="Check Box 11" hidden="1">
              <a:extLst>
                <a:ext uri="{63B3BB69-23CF-44E3-9099-C40C66FF867C}">
                  <a14:compatExt spid="_x0000_s44043"/>
                </a:ext>
                <a:ext uri="{FF2B5EF4-FFF2-40B4-BE49-F238E27FC236}">
                  <a16:creationId xmlns:a16="http://schemas.microsoft.com/office/drawing/2014/main" id="{00000000-0008-0000-0200-00000B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19</xdr:row>
          <xdr:rowOff>28575</xdr:rowOff>
        </xdr:from>
        <xdr:to>
          <xdr:col>2</xdr:col>
          <xdr:colOff>47625</xdr:colOff>
          <xdr:row>19</xdr:row>
          <xdr:rowOff>257175</xdr:rowOff>
        </xdr:to>
        <xdr:sp macro="" textlink="">
          <xdr:nvSpPr>
            <xdr:cNvPr id="44044" name="Check Box 12" hidden="1">
              <a:extLst>
                <a:ext uri="{63B3BB69-23CF-44E3-9099-C40C66FF867C}">
                  <a14:compatExt spid="_x0000_s44044"/>
                </a:ext>
                <a:ext uri="{FF2B5EF4-FFF2-40B4-BE49-F238E27FC236}">
                  <a16:creationId xmlns:a16="http://schemas.microsoft.com/office/drawing/2014/main" id="{00000000-0008-0000-0200-00000C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20</xdr:row>
          <xdr:rowOff>28575</xdr:rowOff>
        </xdr:from>
        <xdr:to>
          <xdr:col>2</xdr:col>
          <xdr:colOff>47625</xdr:colOff>
          <xdr:row>20</xdr:row>
          <xdr:rowOff>257175</xdr:rowOff>
        </xdr:to>
        <xdr:sp macro="" textlink="">
          <xdr:nvSpPr>
            <xdr:cNvPr id="44045" name="Check Box 13" hidden="1">
              <a:extLst>
                <a:ext uri="{63B3BB69-23CF-44E3-9099-C40C66FF867C}">
                  <a14:compatExt spid="_x0000_s44045"/>
                </a:ext>
                <a:ext uri="{FF2B5EF4-FFF2-40B4-BE49-F238E27FC236}">
                  <a16:creationId xmlns:a16="http://schemas.microsoft.com/office/drawing/2014/main" id="{00000000-0008-0000-0200-00000D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21</xdr:row>
          <xdr:rowOff>28575</xdr:rowOff>
        </xdr:from>
        <xdr:to>
          <xdr:col>2</xdr:col>
          <xdr:colOff>47625</xdr:colOff>
          <xdr:row>21</xdr:row>
          <xdr:rowOff>257175</xdr:rowOff>
        </xdr:to>
        <xdr:sp macro="" textlink="">
          <xdr:nvSpPr>
            <xdr:cNvPr id="44046" name="Check Box 14" hidden="1">
              <a:extLst>
                <a:ext uri="{63B3BB69-23CF-44E3-9099-C40C66FF867C}">
                  <a14:compatExt spid="_x0000_s44046"/>
                </a:ext>
                <a:ext uri="{FF2B5EF4-FFF2-40B4-BE49-F238E27FC236}">
                  <a16:creationId xmlns:a16="http://schemas.microsoft.com/office/drawing/2014/main" id="{00000000-0008-0000-0200-00000E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22</xdr:row>
          <xdr:rowOff>28575</xdr:rowOff>
        </xdr:from>
        <xdr:to>
          <xdr:col>2</xdr:col>
          <xdr:colOff>47625</xdr:colOff>
          <xdr:row>22</xdr:row>
          <xdr:rowOff>257175</xdr:rowOff>
        </xdr:to>
        <xdr:sp macro="" textlink="">
          <xdr:nvSpPr>
            <xdr:cNvPr id="44047" name="Check Box 15" hidden="1">
              <a:extLst>
                <a:ext uri="{63B3BB69-23CF-44E3-9099-C40C66FF867C}">
                  <a14:compatExt spid="_x0000_s44047"/>
                </a:ext>
                <a:ext uri="{FF2B5EF4-FFF2-40B4-BE49-F238E27FC236}">
                  <a16:creationId xmlns:a16="http://schemas.microsoft.com/office/drawing/2014/main" id="{00000000-0008-0000-0200-00000F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23</xdr:row>
          <xdr:rowOff>28575</xdr:rowOff>
        </xdr:from>
        <xdr:to>
          <xdr:col>2</xdr:col>
          <xdr:colOff>47625</xdr:colOff>
          <xdr:row>23</xdr:row>
          <xdr:rowOff>257175</xdr:rowOff>
        </xdr:to>
        <xdr:sp macro="" textlink="">
          <xdr:nvSpPr>
            <xdr:cNvPr id="44048" name="Check Box 16" hidden="1">
              <a:extLst>
                <a:ext uri="{63B3BB69-23CF-44E3-9099-C40C66FF867C}">
                  <a14:compatExt spid="_x0000_s44048"/>
                </a:ext>
                <a:ext uri="{FF2B5EF4-FFF2-40B4-BE49-F238E27FC236}">
                  <a16:creationId xmlns:a16="http://schemas.microsoft.com/office/drawing/2014/main" id="{00000000-0008-0000-0200-000010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24</xdr:row>
          <xdr:rowOff>28575</xdr:rowOff>
        </xdr:from>
        <xdr:to>
          <xdr:col>2</xdr:col>
          <xdr:colOff>47625</xdr:colOff>
          <xdr:row>24</xdr:row>
          <xdr:rowOff>257175</xdr:rowOff>
        </xdr:to>
        <xdr:sp macro="" textlink="">
          <xdr:nvSpPr>
            <xdr:cNvPr id="44049" name="Check Box 17" hidden="1">
              <a:extLst>
                <a:ext uri="{63B3BB69-23CF-44E3-9099-C40C66FF867C}">
                  <a14:compatExt spid="_x0000_s44049"/>
                </a:ext>
                <a:ext uri="{FF2B5EF4-FFF2-40B4-BE49-F238E27FC236}">
                  <a16:creationId xmlns:a16="http://schemas.microsoft.com/office/drawing/2014/main" id="{00000000-0008-0000-0200-000011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25</xdr:row>
          <xdr:rowOff>28575</xdr:rowOff>
        </xdr:from>
        <xdr:to>
          <xdr:col>2</xdr:col>
          <xdr:colOff>47625</xdr:colOff>
          <xdr:row>25</xdr:row>
          <xdr:rowOff>257175</xdr:rowOff>
        </xdr:to>
        <xdr:sp macro="" textlink="">
          <xdr:nvSpPr>
            <xdr:cNvPr id="44050" name="Check Box 18" hidden="1">
              <a:extLst>
                <a:ext uri="{63B3BB69-23CF-44E3-9099-C40C66FF867C}">
                  <a14:compatExt spid="_x0000_s44050"/>
                </a:ext>
                <a:ext uri="{FF2B5EF4-FFF2-40B4-BE49-F238E27FC236}">
                  <a16:creationId xmlns:a16="http://schemas.microsoft.com/office/drawing/2014/main" id="{00000000-0008-0000-0200-000012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26</xdr:row>
          <xdr:rowOff>28575</xdr:rowOff>
        </xdr:from>
        <xdr:to>
          <xdr:col>2</xdr:col>
          <xdr:colOff>47625</xdr:colOff>
          <xdr:row>26</xdr:row>
          <xdr:rowOff>257175</xdr:rowOff>
        </xdr:to>
        <xdr:sp macro="" textlink="">
          <xdr:nvSpPr>
            <xdr:cNvPr id="44051" name="Check Box 19" hidden="1">
              <a:extLst>
                <a:ext uri="{63B3BB69-23CF-44E3-9099-C40C66FF867C}">
                  <a14:compatExt spid="_x0000_s44051"/>
                </a:ext>
                <a:ext uri="{FF2B5EF4-FFF2-40B4-BE49-F238E27FC236}">
                  <a16:creationId xmlns:a16="http://schemas.microsoft.com/office/drawing/2014/main" id="{00000000-0008-0000-0200-000013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27</xdr:row>
          <xdr:rowOff>28575</xdr:rowOff>
        </xdr:from>
        <xdr:to>
          <xdr:col>2</xdr:col>
          <xdr:colOff>47625</xdr:colOff>
          <xdr:row>27</xdr:row>
          <xdr:rowOff>257175</xdr:rowOff>
        </xdr:to>
        <xdr:sp macro="" textlink="">
          <xdr:nvSpPr>
            <xdr:cNvPr id="44052" name="Check Box 20" hidden="1">
              <a:extLst>
                <a:ext uri="{63B3BB69-23CF-44E3-9099-C40C66FF867C}">
                  <a14:compatExt spid="_x0000_s44052"/>
                </a:ext>
                <a:ext uri="{FF2B5EF4-FFF2-40B4-BE49-F238E27FC236}">
                  <a16:creationId xmlns:a16="http://schemas.microsoft.com/office/drawing/2014/main" id="{00000000-0008-0000-0200-000014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28</xdr:row>
          <xdr:rowOff>28575</xdr:rowOff>
        </xdr:from>
        <xdr:to>
          <xdr:col>2</xdr:col>
          <xdr:colOff>47625</xdr:colOff>
          <xdr:row>28</xdr:row>
          <xdr:rowOff>257175</xdr:rowOff>
        </xdr:to>
        <xdr:sp macro="" textlink="">
          <xdr:nvSpPr>
            <xdr:cNvPr id="44053" name="Check Box 21" hidden="1">
              <a:extLst>
                <a:ext uri="{63B3BB69-23CF-44E3-9099-C40C66FF867C}">
                  <a14:compatExt spid="_x0000_s44053"/>
                </a:ext>
                <a:ext uri="{FF2B5EF4-FFF2-40B4-BE49-F238E27FC236}">
                  <a16:creationId xmlns:a16="http://schemas.microsoft.com/office/drawing/2014/main" id="{00000000-0008-0000-0200-000015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29</xdr:row>
          <xdr:rowOff>28575</xdr:rowOff>
        </xdr:from>
        <xdr:to>
          <xdr:col>2</xdr:col>
          <xdr:colOff>47625</xdr:colOff>
          <xdr:row>29</xdr:row>
          <xdr:rowOff>257175</xdr:rowOff>
        </xdr:to>
        <xdr:sp macro="" textlink="">
          <xdr:nvSpPr>
            <xdr:cNvPr id="44054" name="Check Box 22" hidden="1">
              <a:extLst>
                <a:ext uri="{63B3BB69-23CF-44E3-9099-C40C66FF867C}">
                  <a14:compatExt spid="_x0000_s44054"/>
                </a:ext>
                <a:ext uri="{FF2B5EF4-FFF2-40B4-BE49-F238E27FC236}">
                  <a16:creationId xmlns:a16="http://schemas.microsoft.com/office/drawing/2014/main" id="{00000000-0008-0000-0200-000016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30</xdr:row>
          <xdr:rowOff>28575</xdr:rowOff>
        </xdr:from>
        <xdr:to>
          <xdr:col>2</xdr:col>
          <xdr:colOff>47625</xdr:colOff>
          <xdr:row>30</xdr:row>
          <xdr:rowOff>257175</xdr:rowOff>
        </xdr:to>
        <xdr:sp macro="" textlink="">
          <xdr:nvSpPr>
            <xdr:cNvPr id="44055" name="Check Box 23" hidden="1">
              <a:extLst>
                <a:ext uri="{63B3BB69-23CF-44E3-9099-C40C66FF867C}">
                  <a14:compatExt spid="_x0000_s44055"/>
                </a:ext>
                <a:ext uri="{FF2B5EF4-FFF2-40B4-BE49-F238E27FC236}">
                  <a16:creationId xmlns:a16="http://schemas.microsoft.com/office/drawing/2014/main" id="{00000000-0008-0000-0200-000017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31</xdr:row>
          <xdr:rowOff>28575</xdr:rowOff>
        </xdr:from>
        <xdr:to>
          <xdr:col>2</xdr:col>
          <xdr:colOff>47625</xdr:colOff>
          <xdr:row>31</xdr:row>
          <xdr:rowOff>257175</xdr:rowOff>
        </xdr:to>
        <xdr:sp macro="" textlink="">
          <xdr:nvSpPr>
            <xdr:cNvPr id="44056" name="Check Box 24" hidden="1">
              <a:extLst>
                <a:ext uri="{63B3BB69-23CF-44E3-9099-C40C66FF867C}">
                  <a14:compatExt spid="_x0000_s44056"/>
                </a:ext>
                <a:ext uri="{FF2B5EF4-FFF2-40B4-BE49-F238E27FC236}">
                  <a16:creationId xmlns:a16="http://schemas.microsoft.com/office/drawing/2014/main" id="{00000000-0008-0000-0200-000018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32</xdr:row>
          <xdr:rowOff>28575</xdr:rowOff>
        </xdr:from>
        <xdr:to>
          <xdr:col>2</xdr:col>
          <xdr:colOff>47625</xdr:colOff>
          <xdr:row>32</xdr:row>
          <xdr:rowOff>257175</xdr:rowOff>
        </xdr:to>
        <xdr:sp macro="" textlink="">
          <xdr:nvSpPr>
            <xdr:cNvPr id="44057" name="Check Box 25" hidden="1">
              <a:extLst>
                <a:ext uri="{63B3BB69-23CF-44E3-9099-C40C66FF867C}">
                  <a14:compatExt spid="_x0000_s44057"/>
                </a:ext>
                <a:ext uri="{FF2B5EF4-FFF2-40B4-BE49-F238E27FC236}">
                  <a16:creationId xmlns:a16="http://schemas.microsoft.com/office/drawing/2014/main" id="{00000000-0008-0000-0200-000019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33</xdr:row>
          <xdr:rowOff>28575</xdr:rowOff>
        </xdr:from>
        <xdr:to>
          <xdr:col>2</xdr:col>
          <xdr:colOff>47625</xdr:colOff>
          <xdr:row>33</xdr:row>
          <xdr:rowOff>257175</xdr:rowOff>
        </xdr:to>
        <xdr:sp macro="" textlink="">
          <xdr:nvSpPr>
            <xdr:cNvPr id="44058" name="Check Box 26" hidden="1">
              <a:extLst>
                <a:ext uri="{63B3BB69-23CF-44E3-9099-C40C66FF867C}">
                  <a14:compatExt spid="_x0000_s44058"/>
                </a:ext>
                <a:ext uri="{FF2B5EF4-FFF2-40B4-BE49-F238E27FC236}">
                  <a16:creationId xmlns:a16="http://schemas.microsoft.com/office/drawing/2014/main" id="{00000000-0008-0000-0200-00001A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34</xdr:row>
          <xdr:rowOff>28575</xdr:rowOff>
        </xdr:from>
        <xdr:to>
          <xdr:col>2</xdr:col>
          <xdr:colOff>47625</xdr:colOff>
          <xdr:row>34</xdr:row>
          <xdr:rowOff>257175</xdr:rowOff>
        </xdr:to>
        <xdr:sp macro="" textlink="">
          <xdr:nvSpPr>
            <xdr:cNvPr id="44059" name="Check Box 27" hidden="1">
              <a:extLst>
                <a:ext uri="{63B3BB69-23CF-44E3-9099-C40C66FF867C}">
                  <a14:compatExt spid="_x0000_s44059"/>
                </a:ext>
                <a:ext uri="{FF2B5EF4-FFF2-40B4-BE49-F238E27FC236}">
                  <a16:creationId xmlns:a16="http://schemas.microsoft.com/office/drawing/2014/main" id="{00000000-0008-0000-0200-00001B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35</xdr:row>
          <xdr:rowOff>28575</xdr:rowOff>
        </xdr:from>
        <xdr:to>
          <xdr:col>2</xdr:col>
          <xdr:colOff>47625</xdr:colOff>
          <xdr:row>35</xdr:row>
          <xdr:rowOff>257175</xdr:rowOff>
        </xdr:to>
        <xdr:sp macro="" textlink="">
          <xdr:nvSpPr>
            <xdr:cNvPr id="44060" name="Check Box 28" hidden="1">
              <a:extLst>
                <a:ext uri="{63B3BB69-23CF-44E3-9099-C40C66FF867C}">
                  <a14:compatExt spid="_x0000_s44060"/>
                </a:ext>
                <a:ext uri="{FF2B5EF4-FFF2-40B4-BE49-F238E27FC236}">
                  <a16:creationId xmlns:a16="http://schemas.microsoft.com/office/drawing/2014/main" id="{00000000-0008-0000-0200-00001C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36</xdr:row>
          <xdr:rowOff>28575</xdr:rowOff>
        </xdr:from>
        <xdr:to>
          <xdr:col>2</xdr:col>
          <xdr:colOff>47625</xdr:colOff>
          <xdr:row>36</xdr:row>
          <xdr:rowOff>257175</xdr:rowOff>
        </xdr:to>
        <xdr:sp macro="" textlink="">
          <xdr:nvSpPr>
            <xdr:cNvPr id="44061" name="Check Box 29" hidden="1">
              <a:extLst>
                <a:ext uri="{63B3BB69-23CF-44E3-9099-C40C66FF867C}">
                  <a14:compatExt spid="_x0000_s44061"/>
                </a:ext>
                <a:ext uri="{FF2B5EF4-FFF2-40B4-BE49-F238E27FC236}">
                  <a16:creationId xmlns:a16="http://schemas.microsoft.com/office/drawing/2014/main" id="{00000000-0008-0000-0200-00001D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37</xdr:row>
          <xdr:rowOff>28575</xdr:rowOff>
        </xdr:from>
        <xdr:to>
          <xdr:col>2</xdr:col>
          <xdr:colOff>47625</xdr:colOff>
          <xdr:row>37</xdr:row>
          <xdr:rowOff>257175</xdr:rowOff>
        </xdr:to>
        <xdr:sp macro="" textlink="">
          <xdr:nvSpPr>
            <xdr:cNvPr id="44062" name="Check Box 30" hidden="1">
              <a:extLst>
                <a:ext uri="{63B3BB69-23CF-44E3-9099-C40C66FF867C}">
                  <a14:compatExt spid="_x0000_s44062"/>
                </a:ext>
                <a:ext uri="{FF2B5EF4-FFF2-40B4-BE49-F238E27FC236}">
                  <a16:creationId xmlns:a16="http://schemas.microsoft.com/office/drawing/2014/main" id="{00000000-0008-0000-0200-00001E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38</xdr:row>
          <xdr:rowOff>28575</xdr:rowOff>
        </xdr:from>
        <xdr:to>
          <xdr:col>2</xdr:col>
          <xdr:colOff>47625</xdr:colOff>
          <xdr:row>38</xdr:row>
          <xdr:rowOff>257175</xdr:rowOff>
        </xdr:to>
        <xdr:sp macro="" textlink="">
          <xdr:nvSpPr>
            <xdr:cNvPr id="44063" name="Check Box 31" hidden="1">
              <a:extLst>
                <a:ext uri="{63B3BB69-23CF-44E3-9099-C40C66FF867C}">
                  <a14:compatExt spid="_x0000_s44063"/>
                </a:ext>
                <a:ext uri="{FF2B5EF4-FFF2-40B4-BE49-F238E27FC236}">
                  <a16:creationId xmlns:a16="http://schemas.microsoft.com/office/drawing/2014/main" id="{00000000-0008-0000-0200-00001F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39</xdr:row>
          <xdr:rowOff>28575</xdr:rowOff>
        </xdr:from>
        <xdr:to>
          <xdr:col>2</xdr:col>
          <xdr:colOff>47625</xdr:colOff>
          <xdr:row>39</xdr:row>
          <xdr:rowOff>257175</xdr:rowOff>
        </xdr:to>
        <xdr:sp macro="" textlink="">
          <xdr:nvSpPr>
            <xdr:cNvPr id="44064" name="Check Box 32" hidden="1">
              <a:extLst>
                <a:ext uri="{63B3BB69-23CF-44E3-9099-C40C66FF867C}">
                  <a14:compatExt spid="_x0000_s44064"/>
                </a:ext>
                <a:ext uri="{FF2B5EF4-FFF2-40B4-BE49-F238E27FC236}">
                  <a16:creationId xmlns:a16="http://schemas.microsoft.com/office/drawing/2014/main" id="{00000000-0008-0000-0200-000020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40</xdr:row>
          <xdr:rowOff>28575</xdr:rowOff>
        </xdr:from>
        <xdr:to>
          <xdr:col>2</xdr:col>
          <xdr:colOff>47625</xdr:colOff>
          <xdr:row>40</xdr:row>
          <xdr:rowOff>257175</xdr:rowOff>
        </xdr:to>
        <xdr:sp macro="" textlink="">
          <xdr:nvSpPr>
            <xdr:cNvPr id="44065" name="Check Box 33" hidden="1">
              <a:extLst>
                <a:ext uri="{63B3BB69-23CF-44E3-9099-C40C66FF867C}">
                  <a14:compatExt spid="_x0000_s44065"/>
                </a:ext>
                <a:ext uri="{FF2B5EF4-FFF2-40B4-BE49-F238E27FC236}">
                  <a16:creationId xmlns:a16="http://schemas.microsoft.com/office/drawing/2014/main" id="{00000000-0008-0000-0200-000021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41</xdr:row>
          <xdr:rowOff>28575</xdr:rowOff>
        </xdr:from>
        <xdr:to>
          <xdr:col>2</xdr:col>
          <xdr:colOff>47625</xdr:colOff>
          <xdr:row>41</xdr:row>
          <xdr:rowOff>257175</xdr:rowOff>
        </xdr:to>
        <xdr:sp macro="" textlink="">
          <xdr:nvSpPr>
            <xdr:cNvPr id="44066" name="Check Box 34" hidden="1">
              <a:extLst>
                <a:ext uri="{63B3BB69-23CF-44E3-9099-C40C66FF867C}">
                  <a14:compatExt spid="_x0000_s44066"/>
                </a:ext>
                <a:ext uri="{FF2B5EF4-FFF2-40B4-BE49-F238E27FC236}">
                  <a16:creationId xmlns:a16="http://schemas.microsoft.com/office/drawing/2014/main" id="{00000000-0008-0000-0200-000022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42</xdr:row>
          <xdr:rowOff>28575</xdr:rowOff>
        </xdr:from>
        <xdr:to>
          <xdr:col>2</xdr:col>
          <xdr:colOff>47625</xdr:colOff>
          <xdr:row>42</xdr:row>
          <xdr:rowOff>257175</xdr:rowOff>
        </xdr:to>
        <xdr:sp macro="" textlink="">
          <xdr:nvSpPr>
            <xdr:cNvPr id="44067" name="Check Box 35" hidden="1">
              <a:extLst>
                <a:ext uri="{63B3BB69-23CF-44E3-9099-C40C66FF867C}">
                  <a14:compatExt spid="_x0000_s44067"/>
                </a:ext>
                <a:ext uri="{FF2B5EF4-FFF2-40B4-BE49-F238E27FC236}">
                  <a16:creationId xmlns:a16="http://schemas.microsoft.com/office/drawing/2014/main" id="{00000000-0008-0000-0200-000023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43</xdr:row>
          <xdr:rowOff>28575</xdr:rowOff>
        </xdr:from>
        <xdr:to>
          <xdr:col>2</xdr:col>
          <xdr:colOff>47625</xdr:colOff>
          <xdr:row>43</xdr:row>
          <xdr:rowOff>257175</xdr:rowOff>
        </xdr:to>
        <xdr:sp macro="" textlink="">
          <xdr:nvSpPr>
            <xdr:cNvPr id="44068" name="Check Box 36" hidden="1">
              <a:extLst>
                <a:ext uri="{63B3BB69-23CF-44E3-9099-C40C66FF867C}">
                  <a14:compatExt spid="_x0000_s44068"/>
                </a:ext>
                <a:ext uri="{FF2B5EF4-FFF2-40B4-BE49-F238E27FC236}">
                  <a16:creationId xmlns:a16="http://schemas.microsoft.com/office/drawing/2014/main" id="{00000000-0008-0000-0200-000024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44</xdr:row>
          <xdr:rowOff>28575</xdr:rowOff>
        </xdr:from>
        <xdr:to>
          <xdr:col>2</xdr:col>
          <xdr:colOff>47625</xdr:colOff>
          <xdr:row>44</xdr:row>
          <xdr:rowOff>257175</xdr:rowOff>
        </xdr:to>
        <xdr:sp macro="" textlink="">
          <xdr:nvSpPr>
            <xdr:cNvPr id="44069" name="Check Box 37" hidden="1">
              <a:extLst>
                <a:ext uri="{63B3BB69-23CF-44E3-9099-C40C66FF867C}">
                  <a14:compatExt spid="_x0000_s44069"/>
                </a:ext>
                <a:ext uri="{FF2B5EF4-FFF2-40B4-BE49-F238E27FC236}">
                  <a16:creationId xmlns:a16="http://schemas.microsoft.com/office/drawing/2014/main" id="{00000000-0008-0000-0200-000025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45</xdr:row>
          <xdr:rowOff>28575</xdr:rowOff>
        </xdr:from>
        <xdr:to>
          <xdr:col>2</xdr:col>
          <xdr:colOff>47625</xdr:colOff>
          <xdr:row>45</xdr:row>
          <xdr:rowOff>257175</xdr:rowOff>
        </xdr:to>
        <xdr:sp macro="" textlink="">
          <xdr:nvSpPr>
            <xdr:cNvPr id="44070" name="Check Box 38" hidden="1">
              <a:extLst>
                <a:ext uri="{63B3BB69-23CF-44E3-9099-C40C66FF867C}">
                  <a14:compatExt spid="_x0000_s44070"/>
                </a:ext>
                <a:ext uri="{FF2B5EF4-FFF2-40B4-BE49-F238E27FC236}">
                  <a16:creationId xmlns:a16="http://schemas.microsoft.com/office/drawing/2014/main" id="{00000000-0008-0000-0200-000026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46</xdr:row>
          <xdr:rowOff>28575</xdr:rowOff>
        </xdr:from>
        <xdr:to>
          <xdr:col>2</xdr:col>
          <xdr:colOff>47625</xdr:colOff>
          <xdr:row>46</xdr:row>
          <xdr:rowOff>257175</xdr:rowOff>
        </xdr:to>
        <xdr:sp macro="" textlink="">
          <xdr:nvSpPr>
            <xdr:cNvPr id="44071" name="Check Box 39" hidden="1">
              <a:extLst>
                <a:ext uri="{63B3BB69-23CF-44E3-9099-C40C66FF867C}">
                  <a14:compatExt spid="_x0000_s44071"/>
                </a:ext>
                <a:ext uri="{FF2B5EF4-FFF2-40B4-BE49-F238E27FC236}">
                  <a16:creationId xmlns:a16="http://schemas.microsoft.com/office/drawing/2014/main" id="{00000000-0008-0000-0200-000027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47</xdr:row>
          <xdr:rowOff>28575</xdr:rowOff>
        </xdr:from>
        <xdr:to>
          <xdr:col>2</xdr:col>
          <xdr:colOff>47625</xdr:colOff>
          <xdr:row>47</xdr:row>
          <xdr:rowOff>257175</xdr:rowOff>
        </xdr:to>
        <xdr:sp macro="" textlink="">
          <xdr:nvSpPr>
            <xdr:cNvPr id="44072" name="Check Box 40" hidden="1">
              <a:extLst>
                <a:ext uri="{63B3BB69-23CF-44E3-9099-C40C66FF867C}">
                  <a14:compatExt spid="_x0000_s44072"/>
                </a:ext>
                <a:ext uri="{FF2B5EF4-FFF2-40B4-BE49-F238E27FC236}">
                  <a16:creationId xmlns:a16="http://schemas.microsoft.com/office/drawing/2014/main" id="{00000000-0008-0000-0200-000028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48</xdr:row>
          <xdr:rowOff>28575</xdr:rowOff>
        </xdr:from>
        <xdr:to>
          <xdr:col>2</xdr:col>
          <xdr:colOff>47625</xdr:colOff>
          <xdr:row>48</xdr:row>
          <xdr:rowOff>257175</xdr:rowOff>
        </xdr:to>
        <xdr:sp macro="" textlink="">
          <xdr:nvSpPr>
            <xdr:cNvPr id="44073" name="Check Box 41" hidden="1">
              <a:extLst>
                <a:ext uri="{63B3BB69-23CF-44E3-9099-C40C66FF867C}">
                  <a14:compatExt spid="_x0000_s44073"/>
                </a:ext>
                <a:ext uri="{FF2B5EF4-FFF2-40B4-BE49-F238E27FC236}">
                  <a16:creationId xmlns:a16="http://schemas.microsoft.com/office/drawing/2014/main" id="{00000000-0008-0000-0200-000029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49</xdr:row>
          <xdr:rowOff>28575</xdr:rowOff>
        </xdr:from>
        <xdr:to>
          <xdr:col>2</xdr:col>
          <xdr:colOff>47625</xdr:colOff>
          <xdr:row>49</xdr:row>
          <xdr:rowOff>257175</xdr:rowOff>
        </xdr:to>
        <xdr:sp macro="" textlink="">
          <xdr:nvSpPr>
            <xdr:cNvPr id="44074" name="Check Box 42" hidden="1">
              <a:extLst>
                <a:ext uri="{63B3BB69-23CF-44E3-9099-C40C66FF867C}">
                  <a14:compatExt spid="_x0000_s44074"/>
                </a:ext>
                <a:ext uri="{FF2B5EF4-FFF2-40B4-BE49-F238E27FC236}">
                  <a16:creationId xmlns:a16="http://schemas.microsoft.com/office/drawing/2014/main" id="{00000000-0008-0000-0200-00002A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50</xdr:row>
          <xdr:rowOff>28575</xdr:rowOff>
        </xdr:from>
        <xdr:to>
          <xdr:col>2</xdr:col>
          <xdr:colOff>47625</xdr:colOff>
          <xdr:row>50</xdr:row>
          <xdr:rowOff>257175</xdr:rowOff>
        </xdr:to>
        <xdr:sp macro="" textlink="">
          <xdr:nvSpPr>
            <xdr:cNvPr id="44075" name="Check Box 43" hidden="1">
              <a:extLst>
                <a:ext uri="{63B3BB69-23CF-44E3-9099-C40C66FF867C}">
                  <a14:compatExt spid="_x0000_s44075"/>
                </a:ext>
                <a:ext uri="{FF2B5EF4-FFF2-40B4-BE49-F238E27FC236}">
                  <a16:creationId xmlns:a16="http://schemas.microsoft.com/office/drawing/2014/main" id="{00000000-0008-0000-0200-00002B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51</xdr:row>
          <xdr:rowOff>28575</xdr:rowOff>
        </xdr:from>
        <xdr:to>
          <xdr:col>2</xdr:col>
          <xdr:colOff>47625</xdr:colOff>
          <xdr:row>51</xdr:row>
          <xdr:rowOff>257175</xdr:rowOff>
        </xdr:to>
        <xdr:sp macro="" textlink="">
          <xdr:nvSpPr>
            <xdr:cNvPr id="44076" name="Check Box 44" hidden="1">
              <a:extLst>
                <a:ext uri="{63B3BB69-23CF-44E3-9099-C40C66FF867C}">
                  <a14:compatExt spid="_x0000_s44076"/>
                </a:ext>
                <a:ext uri="{FF2B5EF4-FFF2-40B4-BE49-F238E27FC236}">
                  <a16:creationId xmlns:a16="http://schemas.microsoft.com/office/drawing/2014/main" id="{00000000-0008-0000-0200-00002C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52</xdr:row>
          <xdr:rowOff>28575</xdr:rowOff>
        </xdr:from>
        <xdr:to>
          <xdr:col>2</xdr:col>
          <xdr:colOff>47625</xdr:colOff>
          <xdr:row>52</xdr:row>
          <xdr:rowOff>257175</xdr:rowOff>
        </xdr:to>
        <xdr:sp macro="" textlink="">
          <xdr:nvSpPr>
            <xdr:cNvPr id="44077" name="Check Box 45" hidden="1">
              <a:extLst>
                <a:ext uri="{63B3BB69-23CF-44E3-9099-C40C66FF867C}">
                  <a14:compatExt spid="_x0000_s44077"/>
                </a:ext>
                <a:ext uri="{FF2B5EF4-FFF2-40B4-BE49-F238E27FC236}">
                  <a16:creationId xmlns:a16="http://schemas.microsoft.com/office/drawing/2014/main" id="{00000000-0008-0000-0200-00002D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53</xdr:row>
          <xdr:rowOff>28575</xdr:rowOff>
        </xdr:from>
        <xdr:to>
          <xdr:col>2</xdr:col>
          <xdr:colOff>47625</xdr:colOff>
          <xdr:row>53</xdr:row>
          <xdr:rowOff>257175</xdr:rowOff>
        </xdr:to>
        <xdr:sp macro="" textlink="">
          <xdr:nvSpPr>
            <xdr:cNvPr id="44078" name="Check Box 46" hidden="1">
              <a:extLst>
                <a:ext uri="{63B3BB69-23CF-44E3-9099-C40C66FF867C}">
                  <a14:compatExt spid="_x0000_s44078"/>
                </a:ext>
                <a:ext uri="{FF2B5EF4-FFF2-40B4-BE49-F238E27FC236}">
                  <a16:creationId xmlns:a16="http://schemas.microsoft.com/office/drawing/2014/main" id="{00000000-0008-0000-0200-00002E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54</xdr:row>
          <xdr:rowOff>28575</xdr:rowOff>
        </xdr:from>
        <xdr:to>
          <xdr:col>2</xdr:col>
          <xdr:colOff>47625</xdr:colOff>
          <xdr:row>54</xdr:row>
          <xdr:rowOff>257175</xdr:rowOff>
        </xdr:to>
        <xdr:sp macro="" textlink="">
          <xdr:nvSpPr>
            <xdr:cNvPr id="44079" name="Check Box 47" hidden="1">
              <a:extLst>
                <a:ext uri="{63B3BB69-23CF-44E3-9099-C40C66FF867C}">
                  <a14:compatExt spid="_x0000_s44079"/>
                </a:ext>
                <a:ext uri="{FF2B5EF4-FFF2-40B4-BE49-F238E27FC236}">
                  <a16:creationId xmlns:a16="http://schemas.microsoft.com/office/drawing/2014/main" id="{00000000-0008-0000-0200-00002F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55</xdr:row>
          <xdr:rowOff>28575</xdr:rowOff>
        </xdr:from>
        <xdr:to>
          <xdr:col>2</xdr:col>
          <xdr:colOff>47625</xdr:colOff>
          <xdr:row>55</xdr:row>
          <xdr:rowOff>257175</xdr:rowOff>
        </xdr:to>
        <xdr:sp macro="" textlink="">
          <xdr:nvSpPr>
            <xdr:cNvPr id="44080" name="Check Box 48" hidden="1">
              <a:extLst>
                <a:ext uri="{63B3BB69-23CF-44E3-9099-C40C66FF867C}">
                  <a14:compatExt spid="_x0000_s44080"/>
                </a:ext>
                <a:ext uri="{FF2B5EF4-FFF2-40B4-BE49-F238E27FC236}">
                  <a16:creationId xmlns:a16="http://schemas.microsoft.com/office/drawing/2014/main" id="{00000000-0008-0000-0200-000030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56</xdr:row>
          <xdr:rowOff>28575</xdr:rowOff>
        </xdr:from>
        <xdr:to>
          <xdr:col>2</xdr:col>
          <xdr:colOff>47625</xdr:colOff>
          <xdr:row>56</xdr:row>
          <xdr:rowOff>257175</xdr:rowOff>
        </xdr:to>
        <xdr:sp macro="" textlink="">
          <xdr:nvSpPr>
            <xdr:cNvPr id="44081" name="Check Box 49" hidden="1">
              <a:extLst>
                <a:ext uri="{63B3BB69-23CF-44E3-9099-C40C66FF867C}">
                  <a14:compatExt spid="_x0000_s44081"/>
                </a:ext>
                <a:ext uri="{FF2B5EF4-FFF2-40B4-BE49-F238E27FC236}">
                  <a16:creationId xmlns:a16="http://schemas.microsoft.com/office/drawing/2014/main" id="{00000000-0008-0000-0200-000031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57</xdr:row>
          <xdr:rowOff>28575</xdr:rowOff>
        </xdr:from>
        <xdr:to>
          <xdr:col>2</xdr:col>
          <xdr:colOff>47625</xdr:colOff>
          <xdr:row>57</xdr:row>
          <xdr:rowOff>257175</xdr:rowOff>
        </xdr:to>
        <xdr:sp macro="" textlink="">
          <xdr:nvSpPr>
            <xdr:cNvPr id="44082" name="Check Box 50" hidden="1">
              <a:extLst>
                <a:ext uri="{63B3BB69-23CF-44E3-9099-C40C66FF867C}">
                  <a14:compatExt spid="_x0000_s44082"/>
                </a:ext>
                <a:ext uri="{FF2B5EF4-FFF2-40B4-BE49-F238E27FC236}">
                  <a16:creationId xmlns:a16="http://schemas.microsoft.com/office/drawing/2014/main" id="{00000000-0008-0000-0200-000032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58</xdr:row>
          <xdr:rowOff>28575</xdr:rowOff>
        </xdr:from>
        <xdr:to>
          <xdr:col>2</xdr:col>
          <xdr:colOff>47625</xdr:colOff>
          <xdr:row>58</xdr:row>
          <xdr:rowOff>257175</xdr:rowOff>
        </xdr:to>
        <xdr:sp macro="" textlink="">
          <xdr:nvSpPr>
            <xdr:cNvPr id="44083" name="Check Box 51" hidden="1">
              <a:extLst>
                <a:ext uri="{63B3BB69-23CF-44E3-9099-C40C66FF867C}">
                  <a14:compatExt spid="_x0000_s44083"/>
                </a:ext>
                <a:ext uri="{FF2B5EF4-FFF2-40B4-BE49-F238E27FC236}">
                  <a16:creationId xmlns:a16="http://schemas.microsoft.com/office/drawing/2014/main" id="{00000000-0008-0000-0200-000033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59</xdr:row>
          <xdr:rowOff>28575</xdr:rowOff>
        </xdr:from>
        <xdr:to>
          <xdr:col>2</xdr:col>
          <xdr:colOff>47625</xdr:colOff>
          <xdr:row>59</xdr:row>
          <xdr:rowOff>257175</xdr:rowOff>
        </xdr:to>
        <xdr:sp macro="" textlink="">
          <xdr:nvSpPr>
            <xdr:cNvPr id="44084" name="Check Box 52" hidden="1">
              <a:extLst>
                <a:ext uri="{63B3BB69-23CF-44E3-9099-C40C66FF867C}">
                  <a14:compatExt spid="_x0000_s44084"/>
                </a:ext>
                <a:ext uri="{FF2B5EF4-FFF2-40B4-BE49-F238E27FC236}">
                  <a16:creationId xmlns:a16="http://schemas.microsoft.com/office/drawing/2014/main" id="{00000000-0008-0000-0200-000034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60</xdr:row>
          <xdr:rowOff>28575</xdr:rowOff>
        </xdr:from>
        <xdr:to>
          <xdr:col>2</xdr:col>
          <xdr:colOff>47625</xdr:colOff>
          <xdr:row>60</xdr:row>
          <xdr:rowOff>257175</xdr:rowOff>
        </xdr:to>
        <xdr:sp macro="" textlink="">
          <xdr:nvSpPr>
            <xdr:cNvPr id="44085" name="Check Box 53" hidden="1">
              <a:extLst>
                <a:ext uri="{63B3BB69-23CF-44E3-9099-C40C66FF867C}">
                  <a14:compatExt spid="_x0000_s44085"/>
                </a:ext>
                <a:ext uri="{FF2B5EF4-FFF2-40B4-BE49-F238E27FC236}">
                  <a16:creationId xmlns:a16="http://schemas.microsoft.com/office/drawing/2014/main" id="{00000000-0008-0000-0200-000035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61</xdr:row>
          <xdr:rowOff>28575</xdr:rowOff>
        </xdr:from>
        <xdr:to>
          <xdr:col>2</xdr:col>
          <xdr:colOff>47625</xdr:colOff>
          <xdr:row>61</xdr:row>
          <xdr:rowOff>257175</xdr:rowOff>
        </xdr:to>
        <xdr:sp macro="" textlink="">
          <xdr:nvSpPr>
            <xdr:cNvPr id="44086" name="Check Box 54" hidden="1">
              <a:extLst>
                <a:ext uri="{63B3BB69-23CF-44E3-9099-C40C66FF867C}">
                  <a14:compatExt spid="_x0000_s44086"/>
                </a:ext>
                <a:ext uri="{FF2B5EF4-FFF2-40B4-BE49-F238E27FC236}">
                  <a16:creationId xmlns:a16="http://schemas.microsoft.com/office/drawing/2014/main" id="{00000000-0008-0000-0200-000036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62</xdr:row>
          <xdr:rowOff>28575</xdr:rowOff>
        </xdr:from>
        <xdr:to>
          <xdr:col>2</xdr:col>
          <xdr:colOff>47625</xdr:colOff>
          <xdr:row>62</xdr:row>
          <xdr:rowOff>257175</xdr:rowOff>
        </xdr:to>
        <xdr:sp macro="" textlink="">
          <xdr:nvSpPr>
            <xdr:cNvPr id="44087" name="Check Box 55" hidden="1">
              <a:extLst>
                <a:ext uri="{63B3BB69-23CF-44E3-9099-C40C66FF867C}">
                  <a14:compatExt spid="_x0000_s44087"/>
                </a:ext>
                <a:ext uri="{FF2B5EF4-FFF2-40B4-BE49-F238E27FC236}">
                  <a16:creationId xmlns:a16="http://schemas.microsoft.com/office/drawing/2014/main" id="{00000000-0008-0000-0200-000037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63</xdr:row>
          <xdr:rowOff>28575</xdr:rowOff>
        </xdr:from>
        <xdr:to>
          <xdr:col>2</xdr:col>
          <xdr:colOff>47625</xdr:colOff>
          <xdr:row>63</xdr:row>
          <xdr:rowOff>257175</xdr:rowOff>
        </xdr:to>
        <xdr:sp macro="" textlink="">
          <xdr:nvSpPr>
            <xdr:cNvPr id="44088" name="Check Box 56" hidden="1">
              <a:extLst>
                <a:ext uri="{63B3BB69-23CF-44E3-9099-C40C66FF867C}">
                  <a14:compatExt spid="_x0000_s44088"/>
                </a:ext>
                <a:ext uri="{FF2B5EF4-FFF2-40B4-BE49-F238E27FC236}">
                  <a16:creationId xmlns:a16="http://schemas.microsoft.com/office/drawing/2014/main" id="{00000000-0008-0000-0200-000038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64</xdr:row>
          <xdr:rowOff>28575</xdr:rowOff>
        </xdr:from>
        <xdr:to>
          <xdr:col>2</xdr:col>
          <xdr:colOff>47625</xdr:colOff>
          <xdr:row>64</xdr:row>
          <xdr:rowOff>257175</xdr:rowOff>
        </xdr:to>
        <xdr:sp macro="" textlink="">
          <xdr:nvSpPr>
            <xdr:cNvPr id="44089" name="Check Box 57" hidden="1">
              <a:extLst>
                <a:ext uri="{63B3BB69-23CF-44E3-9099-C40C66FF867C}">
                  <a14:compatExt spid="_x0000_s44089"/>
                </a:ext>
                <a:ext uri="{FF2B5EF4-FFF2-40B4-BE49-F238E27FC236}">
                  <a16:creationId xmlns:a16="http://schemas.microsoft.com/office/drawing/2014/main" id="{00000000-0008-0000-0200-000039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65</xdr:row>
          <xdr:rowOff>28575</xdr:rowOff>
        </xdr:from>
        <xdr:to>
          <xdr:col>2</xdr:col>
          <xdr:colOff>47625</xdr:colOff>
          <xdr:row>65</xdr:row>
          <xdr:rowOff>257175</xdr:rowOff>
        </xdr:to>
        <xdr:sp macro="" textlink="">
          <xdr:nvSpPr>
            <xdr:cNvPr id="44090" name="Check Box 58" hidden="1">
              <a:extLst>
                <a:ext uri="{63B3BB69-23CF-44E3-9099-C40C66FF867C}">
                  <a14:compatExt spid="_x0000_s44090"/>
                </a:ext>
                <a:ext uri="{FF2B5EF4-FFF2-40B4-BE49-F238E27FC236}">
                  <a16:creationId xmlns:a16="http://schemas.microsoft.com/office/drawing/2014/main" id="{00000000-0008-0000-0200-00003A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66</xdr:row>
          <xdr:rowOff>28575</xdr:rowOff>
        </xdr:from>
        <xdr:to>
          <xdr:col>2</xdr:col>
          <xdr:colOff>47625</xdr:colOff>
          <xdr:row>66</xdr:row>
          <xdr:rowOff>257175</xdr:rowOff>
        </xdr:to>
        <xdr:sp macro="" textlink="">
          <xdr:nvSpPr>
            <xdr:cNvPr id="44091" name="Check Box 59" hidden="1">
              <a:extLst>
                <a:ext uri="{63B3BB69-23CF-44E3-9099-C40C66FF867C}">
                  <a14:compatExt spid="_x0000_s44091"/>
                </a:ext>
                <a:ext uri="{FF2B5EF4-FFF2-40B4-BE49-F238E27FC236}">
                  <a16:creationId xmlns:a16="http://schemas.microsoft.com/office/drawing/2014/main" id="{00000000-0008-0000-0200-00003B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67</xdr:row>
          <xdr:rowOff>28575</xdr:rowOff>
        </xdr:from>
        <xdr:to>
          <xdr:col>2</xdr:col>
          <xdr:colOff>47625</xdr:colOff>
          <xdr:row>67</xdr:row>
          <xdr:rowOff>257175</xdr:rowOff>
        </xdr:to>
        <xdr:sp macro="" textlink="">
          <xdr:nvSpPr>
            <xdr:cNvPr id="44092" name="Check Box 60" hidden="1">
              <a:extLst>
                <a:ext uri="{63B3BB69-23CF-44E3-9099-C40C66FF867C}">
                  <a14:compatExt spid="_x0000_s44092"/>
                </a:ext>
                <a:ext uri="{FF2B5EF4-FFF2-40B4-BE49-F238E27FC236}">
                  <a16:creationId xmlns:a16="http://schemas.microsoft.com/office/drawing/2014/main" id="{00000000-0008-0000-0200-00003C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68</xdr:row>
          <xdr:rowOff>28575</xdr:rowOff>
        </xdr:from>
        <xdr:to>
          <xdr:col>2</xdr:col>
          <xdr:colOff>47625</xdr:colOff>
          <xdr:row>68</xdr:row>
          <xdr:rowOff>257175</xdr:rowOff>
        </xdr:to>
        <xdr:sp macro="" textlink="">
          <xdr:nvSpPr>
            <xdr:cNvPr id="44093" name="Check Box 61" hidden="1">
              <a:extLst>
                <a:ext uri="{63B3BB69-23CF-44E3-9099-C40C66FF867C}">
                  <a14:compatExt spid="_x0000_s44093"/>
                </a:ext>
                <a:ext uri="{FF2B5EF4-FFF2-40B4-BE49-F238E27FC236}">
                  <a16:creationId xmlns:a16="http://schemas.microsoft.com/office/drawing/2014/main" id="{00000000-0008-0000-0200-00003D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69</xdr:row>
          <xdr:rowOff>28575</xdr:rowOff>
        </xdr:from>
        <xdr:to>
          <xdr:col>2</xdr:col>
          <xdr:colOff>47625</xdr:colOff>
          <xdr:row>69</xdr:row>
          <xdr:rowOff>257175</xdr:rowOff>
        </xdr:to>
        <xdr:sp macro="" textlink="">
          <xdr:nvSpPr>
            <xdr:cNvPr id="44094" name="Check Box 62" hidden="1">
              <a:extLst>
                <a:ext uri="{63B3BB69-23CF-44E3-9099-C40C66FF867C}">
                  <a14:compatExt spid="_x0000_s44094"/>
                </a:ext>
                <a:ext uri="{FF2B5EF4-FFF2-40B4-BE49-F238E27FC236}">
                  <a16:creationId xmlns:a16="http://schemas.microsoft.com/office/drawing/2014/main" id="{00000000-0008-0000-0200-00003E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70</xdr:row>
          <xdr:rowOff>28575</xdr:rowOff>
        </xdr:from>
        <xdr:to>
          <xdr:col>2</xdr:col>
          <xdr:colOff>47625</xdr:colOff>
          <xdr:row>70</xdr:row>
          <xdr:rowOff>257175</xdr:rowOff>
        </xdr:to>
        <xdr:sp macro="" textlink="">
          <xdr:nvSpPr>
            <xdr:cNvPr id="44095" name="Check Box 63" hidden="1">
              <a:extLst>
                <a:ext uri="{63B3BB69-23CF-44E3-9099-C40C66FF867C}">
                  <a14:compatExt spid="_x0000_s44095"/>
                </a:ext>
                <a:ext uri="{FF2B5EF4-FFF2-40B4-BE49-F238E27FC236}">
                  <a16:creationId xmlns:a16="http://schemas.microsoft.com/office/drawing/2014/main" id="{00000000-0008-0000-0200-00003F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71</xdr:row>
          <xdr:rowOff>28575</xdr:rowOff>
        </xdr:from>
        <xdr:to>
          <xdr:col>2</xdr:col>
          <xdr:colOff>47625</xdr:colOff>
          <xdr:row>71</xdr:row>
          <xdr:rowOff>257175</xdr:rowOff>
        </xdr:to>
        <xdr:sp macro="" textlink="">
          <xdr:nvSpPr>
            <xdr:cNvPr id="44096" name="Check Box 64" hidden="1">
              <a:extLst>
                <a:ext uri="{63B3BB69-23CF-44E3-9099-C40C66FF867C}">
                  <a14:compatExt spid="_x0000_s44096"/>
                </a:ext>
                <a:ext uri="{FF2B5EF4-FFF2-40B4-BE49-F238E27FC236}">
                  <a16:creationId xmlns:a16="http://schemas.microsoft.com/office/drawing/2014/main" id="{00000000-0008-0000-0200-000040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72</xdr:row>
          <xdr:rowOff>28575</xdr:rowOff>
        </xdr:from>
        <xdr:to>
          <xdr:col>2</xdr:col>
          <xdr:colOff>47625</xdr:colOff>
          <xdr:row>72</xdr:row>
          <xdr:rowOff>257175</xdr:rowOff>
        </xdr:to>
        <xdr:sp macro="" textlink="">
          <xdr:nvSpPr>
            <xdr:cNvPr id="44097" name="Check Box 65" hidden="1">
              <a:extLst>
                <a:ext uri="{63B3BB69-23CF-44E3-9099-C40C66FF867C}">
                  <a14:compatExt spid="_x0000_s44097"/>
                </a:ext>
                <a:ext uri="{FF2B5EF4-FFF2-40B4-BE49-F238E27FC236}">
                  <a16:creationId xmlns:a16="http://schemas.microsoft.com/office/drawing/2014/main" id="{00000000-0008-0000-0200-000041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73</xdr:row>
          <xdr:rowOff>28575</xdr:rowOff>
        </xdr:from>
        <xdr:to>
          <xdr:col>2</xdr:col>
          <xdr:colOff>47625</xdr:colOff>
          <xdr:row>73</xdr:row>
          <xdr:rowOff>257175</xdr:rowOff>
        </xdr:to>
        <xdr:sp macro="" textlink="">
          <xdr:nvSpPr>
            <xdr:cNvPr id="44098" name="Check Box 66" hidden="1">
              <a:extLst>
                <a:ext uri="{63B3BB69-23CF-44E3-9099-C40C66FF867C}">
                  <a14:compatExt spid="_x0000_s44098"/>
                </a:ext>
                <a:ext uri="{FF2B5EF4-FFF2-40B4-BE49-F238E27FC236}">
                  <a16:creationId xmlns:a16="http://schemas.microsoft.com/office/drawing/2014/main" id="{00000000-0008-0000-0200-000042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74</xdr:row>
          <xdr:rowOff>28575</xdr:rowOff>
        </xdr:from>
        <xdr:to>
          <xdr:col>2</xdr:col>
          <xdr:colOff>47625</xdr:colOff>
          <xdr:row>74</xdr:row>
          <xdr:rowOff>257175</xdr:rowOff>
        </xdr:to>
        <xdr:sp macro="" textlink="">
          <xdr:nvSpPr>
            <xdr:cNvPr id="44099" name="Check Box 67" hidden="1">
              <a:extLst>
                <a:ext uri="{63B3BB69-23CF-44E3-9099-C40C66FF867C}">
                  <a14:compatExt spid="_x0000_s44099"/>
                </a:ext>
                <a:ext uri="{FF2B5EF4-FFF2-40B4-BE49-F238E27FC236}">
                  <a16:creationId xmlns:a16="http://schemas.microsoft.com/office/drawing/2014/main" id="{00000000-0008-0000-0200-000043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75</xdr:row>
          <xdr:rowOff>28575</xdr:rowOff>
        </xdr:from>
        <xdr:to>
          <xdr:col>2</xdr:col>
          <xdr:colOff>47625</xdr:colOff>
          <xdr:row>75</xdr:row>
          <xdr:rowOff>257175</xdr:rowOff>
        </xdr:to>
        <xdr:sp macro="" textlink="">
          <xdr:nvSpPr>
            <xdr:cNvPr id="44100" name="Check Box 68" hidden="1">
              <a:extLst>
                <a:ext uri="{63B3BB69-23CF-44E3-9099-C40C66FF867C}">
                  <a14:compatExt spid="_x0000_s44100"/>
                </a:ext>
                <a:ext uri="{FF2B5EF4-FFF2-40B4-BE49-F238E27FC236}">
                  <a16:creationId xmlns:a16="http://schemas.microsoft.com/office/drawing/2014/main" id="{00000000-0008-0000-0200-000044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76</xdr:row>
          <xdr:rowOff>28575</xdr:rowOff>
        </xdr:from>
        <xdr:to>
          <xdr:col>2</xdr:col>
          <xdr:colOff>47625</xdr:colOff>
          <xdr:row>76</xdr:row>
          <xdr:rowOff>257175</xdr:rowOff>
        </xdr:to>
        <xdr:sp macro="" textlink="">
          <xdr:nvSpPr>
            <xdr:cNvPr id="44101" name="Check Box 69" hidden="1">
              <a:extLst>
                <a:ext uri="{63B3BB69-23CF-44E3-9099-C40C66FF867C}">
                  <a14:compatExt spid="_x0000_s44101"/>
                </a:ext>
                <a:ext uri="{FF2B5EF4-FFF2-40B4-BE49-F238E27FC236}">
                  <a16:creationId xmlns:a16="http://schemas.microsoft.com/office/drawing/2014/main" id="{00000000-0008-0000-0200-000045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77</xdr:row>
          <xdr:rowOff>28575</xdr:rowOff>
        </xdr:from>
        <xdr:to>
          <xdr:col>2</xdr:col>
          <xdr:colOff>47625</xdr:colOff>
          <xdr:row>77</xdr:row>
          <xdr:rowOff>257175</xdr:rowOff>
        </xdr:to>
        <xdr:sp macro="" textlink="">
          <xdr:nvSpPr>
            <xdr:cNvPr id="44102" name="Check Box 70" hidden="1">
              <a:extLst>
                <a:ext uri="{63B3BB69-23CF-44E3-9099-C40C66FF867C}">
                  <a14:compatExt spid="_x0000_s44102"/>
                </a:ext>
                <a:ext uri="{FF2B5EF4-FFF2-40B4-BE49-F238E27FC236}">
                  <a16:creationId xmlns:a16="http://schemas.microsoft.com/office/drawing/2014/main" id="{00000000-0008-0000-0200-000046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78</xdr:row>
          <xdr:rowOff>28575</xdr:rowOff>
        </xdr:from>
        <xdr:to>
          <xdr:col>2</xdr:col>
          <xdr:colOff>47625</xdr:colOff>
          <xdr:row>78</xdr:row>
          <xdr:rowOff>257175</xdr:rowOff>
        </xdr:to>
        <xdr:sp macro="" textlink="">
          <xdr:nvSpPr>
            <xdr:cNvPr id="44103" name="Check Box 71" hidden="1">
              <a:extLst>
                <a:ext uri="{63B3BB69-23CF-44E3-9099-C40C66FF867C}">
                  <a14:compatExt spid="_x0000_s44103"/>
                </a:ext>
                <a:ext uri="{FF2B5EF4-FFF2-40B4-BE49-F238E27FC236}">
                  <a16:creationId xmlns:a16="http://schemas.microsoft.com/office/drawing/2014/main" id="{00000000-0008-0000-0200-000047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79</xdr:row>
          <xdr:rowOff>28575</xdr:rowOff>
        </xdr:from>
        <xdr:to>
          <xdr:col>2</xdr:col>
          <xdr:colOff>47625</xdr:colOff>
          <xdr:row>79</xdr:row>
          <xdr:rowOff>257175</xdr:rowOff>
        </xdr:to>
        <xdr:sp macro="" textlink="">
          <xdr:nvSpPr>
            <xdr:cNvPr id="44104" name="Check Box 72" hidden="1">
              <a:extLst>
                <a:ext uri="{63B3BB69-23CF-44E3-9099-C40C66FF867C}">
                  <a14:compatExt spid="_x0000_s44104"/>
                </a:ext>
                <a:ext uri="{FF2B5EF4-FFF2-40B4-BE49-F238E27FC236}">
                  <a16:creationId xmlns:a16="http://schemas.microsoft.com/office/drawing/2014/main" id="{00000000-0008-0000-0200-000048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80</xdr:row>
          <xdr:rowOff>28575</xdr:rowOff>
        </xdr:from>
        <xdr:to>
          <xdr:col>2</xdr:col>
          <xdr:colOff>47625</xdr:colOff>
          <xdr:row>80</xdr:row>
          <xdr:rowOff>257175</xdr:rowOff>
        </xdr:to>
        <xdr:sp macro="" textlink="">
          <xdr:nvSpPr>
            <xdr:cNvPr id="44105" name="Check Box 73" hidden="1">
              <a:extLst>
                <a:ext uri="{63B3BB69-23CF-44E3-9099-C40C66FF867C}">
                  <a14:compatExt spid="_x0000_s44105"/>
                </a:ext>
                <a:ext uri="{FF2B5EF4-FFF2-40B4-BE49-F238E27FC236}">
                  <a16:creationId xmlns:a16="http://schemas.microsoft.com/office/drawing/2014/main" id="{00000000-0008-0000-0200-000049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81</xdr:row>
          <xdr:rowOff>28575</xdr:rowOff>
        </xdr:from>
        <xdr:to>
          <xdr:col>2</xdr:col>
          <xdr:colOff>47625</xdr:colOff>
          <xdr:row>81</xdr:row>
          <xdr:rowOff>257175</xdr:rowOff>
        </xdr:to>
        <xdr:sp macro="" textlink="">
          <xdr:nvSpPr>
            <xdr:cNvPr id="44106" name="Check Box 74" hidden="1">
              <a:extLst>
                <a:ext uri="{63B3BB69-23CF-44E3-9099-C40C66FF867C}">
                  <a14:compatExt spid="_x0000_s44106"/>
                </a:ext>
                <a:ext uri="{FF2B5EF4-FFF2-40B4-BE49-F238E27FC236}">
                  <a16:creationId xmlns:a16="http://schemas.microsoft.com/office/drawing/2014/main" id="{00000000-0008-0000-0200-00004A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82</xdr:row>
          <xdr:rowOff>28575</xdr:rowOff>
        </xdr:from>
        <xdr:to>
          <xdr:col>2</xdr:col>
          <xdr:colOff>47625</xdr:colOff>
          <xdr:row>82</xdr:row>
          <xdr:rowOff>257175</xdr:rowOff>
        </xdr:to>
        <xdr:sp macro="" textlink="">
          <xdr:nvSpPr>
            <xdr:cNvPr id="44107" name="Check Box 75" hidden="1">
              <a:extLst>
                <a:ext uri="{63B3BB69-23CF-44E3-9099-C40C66FF867C}">
                  <a14:compatExt spid="_x0000_s44107"/>
                </a:ext>
                <a:ext uri="{FF2B5EF4-FFF2-40B4-BE49-F238E27FC236}">
                  <a16:creationId xmlns:a16="http://schemas.microsoft.com/office/drawing/2014/main" id="{00000000-0008-0000-0200-00004B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83</xdr:row>
          <xdr:rowOff>28575</xdr:rowOff>
        </xdr:from>
        <xdr:to>
          <xdr:col>2</xdr:col>
          <xdr:colOff>47625</xdr:colOff>
          <xdr:row>83</xdr:row>
          <xdr:rowOff>257175</xdr:rowOff>
        </xdr:to>
        <xdr:sp macro="" textlink="">
          <xdr:nvSpPr>
            <xdr:cNvPr id="44108" name="Check Box 76" hidden="1">
              <a:extLst>
                <a:ext uri="{63B3BB69-23CF-44E3-9099-C40C66FF867C}">
                  <a14:compatExt spid="_x0000_s44108"/>
                </a:ext>
                <a:ext uri="{FF2B5EF4-FFF2-40B4-BE49-F238E27FC236}">
                  <a16:creationId xmlns:a16="http://schemas.microsoft.com/office/drawing/2014/main" id="{00000000-0008-0000-0200-00004C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84</xdr:row>
          <xdr:rowOff>28575</xdr:rowOff>
        </xdr:from>
        <xdr:to>
          <xdr:col>2</xdr:col>
          <xdr:colOff>47625</xdr:colOff>
          <xdr:row>84</xdr:row>
          <xdr:rowOff>257175</xdr:rowOff>
        </xdr:to>
        <xdr:sp macro="" textlink="">
          <xdr:nvSpPr>
            <xdr:cNvPr id="44109" name="Check Box 77" hidden="1">
              <a:extLst>
                <a:ext uri="{63B3BB69-23CF-44E3-9099-C40C66FF867C}">
                  <a14:compatExt spid="_x0000_s44109"/>
                </a:ext>
                <a:ext uri="{FF2B5EF4-FFF2-40B4-BE49-F238E27FC236}">
                  <a16:creationId xmlns:a16="http://schemas.microsoft.com/office/drawing/2014/main" id="{00000000-0008-0000-0200-00004D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85</xdr:row>
          <xdr:rowOff>28575</xdr:rowOff>
        </xdr:from>
        <xdr:to>
          <xdr:col>2</xdr:col>
          <xdr:colOff>47625</xdr:colOff>
          <xdr:row>85</xdr:row>
          <xdr:rowOff>257175</xdr:rowOff>
        </xdr:to>
        <xdr:sp macro="" textlink="">
          <xdr:nvSpPr>
            <xdr:cNvPr id="44110" name="Check Box 78" hidden="1">
              <a:extLst>
                <a:ext uri="{63B3BB69-23CF-44E3-9099-C40C66FF867C}">
                  <a14:compatExt spid="_x0000_s44110"/>
                </a:ext>
                <a:ext uri="{FF2B5EF4-FFF2-40B4-BE49-F238E27FC236}">
                  <a16:creationId xmlns:a16="http://schemas.microsoft.com/office/drawing/2014/main" id="{00000000-0008-0000-0200-00004E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86</xdr:row>
          <xdr:rowOff>28575</xdr:rowOff>
        </xdr:from>
        <xdr:to>
          <xdr:col>2</xdr:col>
          <xdr:colOff>47625</xdr:colOff>
          <xdr:row>86</xdr:row>
          <xdr:rowOff>257175</xdr:rowOff>
        </xdr:to>
        <xdr:sp macro="" textlink="">
          <xdr:nvSpPr>
            <xdr:cNvPr id="44111" name="Check Box 79" hidden="1">
              <a:extLst>
                <a:ext uri="{63B3BB69-23CF-44E3-9099-C40C66FF867C}">
                  <a14:compatExt spid="_x0000_s44111"/>
                </a:ext>
                <a:ext uri="{FF2B5EF4-FFF2-40B4-BE49-F238E27FC236}">
                  <a16:creationId xmlns:a16="http://schemas.microsoft.com/office/drawing/2014/main" id="{00000000-0008-0000-0200-00004F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87</xdr:row>
          <xdr:rowOff>28575</xdr:rowOff>
        </xdr:from>
        <xdr:to>
          <xdr:col>2</xdr:col>
          <xdr:colOff>47625</xdr:colOff>
          <xdr:row>87</xdr:row>
          <xdr:rowOff>257175</xdr:rowOff>
        </xdr:to>
        <xdr:sp macro="" textlink="">
          <xdr:nvSpPr>
            <xdr:cNvPr id="44112" name="Check Box 80" hidden="1">
              <a:extLst>
                <a:ext uri="{63B3BB69-23CF-44E3-9099-C40C66FF867C}">
                  <a14:compatExt spid="_x0000_s44112"/>
                </a:ext>
                <a:ext uri="{FF2B5EF4-FFF2-40B4-BE49-F238E27FC236}">
                  <a16:creationId xmlns:a16="http://schemas.microsoft.com/office/drawing/2014/main" id="{00000000-0008-0000-0200-000050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88</xdr:row>
          <xdr:rowOff>28575</xdr:rowOff>
        </xdr:from>
        <xdr:to>
          <xdr:col>2</xdr:col>
          <xdr:colOff>47625</xdr:colOff>
          <xdr:row>88</xdr:row>
          <xdr:rowOff>257175</xdr:rowOff>
        </xdr:to>
        <xdr:sp macro="" textlink="">
          <xdr:nvSpPr>
            <xdr:cNvPr id="44113" name="Check Box 81" hidden="1">
              <a:extLst>
                <a:ext uri="{63B3BB69-23CF-44E3-9099-C40C66FF867C}">
                  <a14:compatExt spid="_x0000_s44113"/>
                </a:ext>
                <a:ext uri="{FF2B5EF4-FFF2-40B4-BE49-F238E27FC236}">
                  <a16:creationId xmlns:a16="http://schemas.microsoft.com/office/drawing/2014/main" id="{00000000-0008-0000-0200-000051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89</xdr:row>
          <xdr:rowOff>28575</xdr:rowOff>
        </xdr:from>
        <xdr:to>
          <xdr:col>2</xdr:col>
          <xdr:colOff>47625</xdr:colOff>
          <xdr:row>89</xdr:row>
          <xdr:rowOff>257175</xdr:rowOff>
        </xdr:to>
        <xdr:sp macro="" textlink="">
          <xdr:nvSpPr>
            <xdr:cNvPr id="44114" name="Check Box 82" hidden="1">
              <a:extLst>
                <a:ext uri="{63B3BB69-23CF-44E3-9099-C40C66FF867C}">
                  <a14:compatExt spid="_x0000_s44114"/>
                </a:ext>
                <a:ext uri="{FF2B5EF4-FFF2-40B4-BE49-F238E27FC236}">
                  <a16:creationId xmlns:a16="http://schemas.microsoft.com/office/drawing/2014/main" id="{00000000-0008-0000-0200-000052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90</xdr:row>
          <xdr:rowOff>28575</xdr:rowOff>
        </xdr:from>
        <xdr:to>
          <xdr:col>2</xdr:col>
          <xdr:colOff>47625</xdr:colOff>
          <xdr:row>90</xdr:row>
          <xdr:rowOff>257175</xdr:rowOff>
        </xdr:to>
        <xdr:sp macro="" textlink="">
          <xdr:nvSpPr>
            <xdr:cNvPr id="44115" name="Check Box 83" hidden="1">
              <a:extLst>
                <a:ext uri="{63B3BB69-23CF-44E3-9099-C40C66FF867C}">
                  <a14:compatExt spid="_x0000_s44115"/>
                </a:ext>
                <a:ext uri="{FF2B5EF4-FFF2-40B4-BE49-F238E27FC236}">
                  <a16:creationId xmlns:a16="http://schemas.microsoft.com/office/drawing/2014/main" id="{00000000-0008-0000-0200-000053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91</xdr:row>
          <xdr:rowOff>28575</xdr:rowOff>
        </xdr:from>
        <xdr:to>
          <xdr:col>2</xdr:col>
          <xdr:colOff>47625</xdr:colOff>
          <xdr:row>91</xdr:row>
          <xdr:rowOff>257175</xdr:rowOff>
        </xdr:to>
        <xdr:sp macro="" textlink="">
          <xdr:nvSpPr>
            <xdr:cNvPr id="44116" name="Check Box 84" hidden="1">
              <a:extLst>
                <a:ext uri="{63B3BB69-23CF-44E3-9099-C40C66FF867C}">
                  <a14:compatExt spid="_x0000_s44116"/>
                </a:ext>
                <a:ext uri="{FF2B5EF4-FFF2-40B4-BE49-F238E27FC236}">
                  <a16:creationId xmlns:a16="http://schemas.microsoft.com/office/drawing/2014/main" id="{00000000-0008-0000-0200-000054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92</xdr:row>
          <xdr:rowOff>28575</xdr:rowOff>
        </xdr:from>
        <xdr:to>
          <xdr:col>2</xdr:col>
          <xdr:colOff>47625</xdr:colOff>
          <xdr:row>92</xdr:row>
          <xdr:rowOff>257175</xdr:rowOff>
        </xdr:to>
        <xdr:sp macro="" textlink="">
          <xdr:nvSpPr>
            <xdr:cNvPr id="44117" name="Check Box 85" hidden="1">
              <a:extLst>
                <a:ext uri="{63B3BB69-23CF-44E3-9099-C40C66FF867C}">
                  <a14:compatExt spid="_x0000_s44117"/>
                </a:ext>
                <a:ext uri="{FF2B5EF4-FFF2-40B4-BE49-F238E27FC236}">
                  <a16:creationId xmlns:a16="http://schemas.microsoft.com/office/drawing/2014/main" id="{00000000-0008-0000-0200-000055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93</xdr:row>
          <xdr:rowOff>28575</xdr:rowOff>
        </xdr:from>
        <xdr:to>
          <xdr:col>2</xdr:col>
          <xdr:colOff>47625</xdr:colOff>
          <xdr:row>93</xdr:row>
          <xdr:rowOff>257175</xdr:rowOff>
        </xdr:to>
        <xdr:sp macro="" textlink="">
          <xdr:nvSpPr>
            <xdr:cNvPr id="44118" name="Check Box 86" hidden="1">
              <a:extLst>
                <a:ext uri="{63B3BB69-23CF-44E3-9099-C40C66FF867C}">
                  <a14:compatExt spid="_x0000_s44118"/>
                </a:ext>
                <a:ext uri="{FF2B5EF4-FFF2-40B4-BE49-F238E27FC236}">
                  <a16:creationId xmlns:a16="http://schemas.microsoft.com/office/drawing/2014/main" id="{00000000-0008-0000-0200-000056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94</xdr:row>
          <xdr:rowOff>28575</xdr:rowOff>
        </xdr:from>
        <xdr:to>
          <xdr:col>2</xdr:col>
          <xdr:colOff>47625</xdr:colOff>
          <xdr:row>94</xdr:row>
          <xdr:rowOff>257175</xdr:rowOff>
        </xdr:to>
        <xdr:sp macro="" textlink="">
          <xdr:nvSpPr>
            <xdr:cNvPr id="44119" name="Check Box 87" hidden="1">
              <a:extLst>
                <a:ext uri="{63B3BB69-23CF-44E3-9099-C40C66FF867C}">
                  <a14:compatExt spid="_x0000_s44119"/>
                </a:ext>
                <a:ext uri="{FF2B5EF4-FFF2-40B4-BE49-F238E27FC236}">
                  <a16:creationId xmlns:a16="http://schemas.microsoft.com/office/drawing/2014/main" id="{00000000-0008-0000-0200-000057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95</xdr:row>
          <xdr:rowOff>28575</xdr:rowOff>
        </xdr:from>
        <xdr:to>
          <xdr:col>2</xdr:col>
          <xdr:colOff>47625</xdr:colOff>
          <xdr:row>95</xdr:row>
          <xdr:rowOff>257175</xdr:rowOff>
        </xdr:to>
        <xdr:sp macro="" textlink="">
          <xdr:nvSpPr>
            <xdr:cNvPr id="44120" name="Check Box 88" hidden="1">
              <a:extLst>
                <a:ext uri="{63B3BB69-23CF-44E3-9099-C40C66FF867C}">
                  <a14:compatExt spid="_x0000_s44120"/>
                </a:ext>
                <a:ext uri="{FF2B5EF4-FFF2-40B4-BE49-F238E27FC236}">
                  <a16:creationId xmlns:a16="http://schemas.microsoft.com/office/drawing/2014/main" id="{00000000-0008-0000-0200-000058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96</xdr:row>
          <xdr:rowOff>28575</xdr:rowOff>
        </xdr:from>
        <xdr:to>
          <xdr:col>2</xdr:col>
          <xdr:colOff>47625</xdr:colOff>
          <xdr:row>96</xdr:row>
          <xdr:rowOff>257175</xdr:rowOff>
        </xdr:to>
        <xdr:sp macro="" textlink="">
          <xdr:nvSpPr>
            <xdr:cNvPr id="44121" name="Check Box 89" hidden="1">
              <a:extLst>
                <a:ext uri="{63B3BB69-23CF-44E3-9099-C40C66FF867C}">
                  <a14:compatExt spid="_x0000_s44121"/>
                </a:ext>
                <a:ext uri="{FF2B5EF4-FFF2-40B4-BE49-F238E27FC236}">
                  <a16:creationId xmlns:a16="http://schemas.microsoft.com/office/drawing/2014/main" id="{00000000-0008-0000-0200-000059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97</xdr:row>
          <xdr:rowOff>28575</xdr:rowOff>
        </xdr:from>
        <xdr:to>
          <xdr:col>2</xdr:col>
          <xdr:colOff>47625</xdr:colOff>
          <xdr:row>97</xdr:row>
          <xdr:rowOff>257175</xdr:rowOff>
        </xdr:to>
        <xdr:sp macro="" textlink="">
          <xdr:nvSpPr>
            <xdr:cNvPr id="44122" name="Check Box 90" hidden="1">
              <a:extLst>
                <a:ext uri="{63B3BB69-23CF-44E3-9099-C40C66FF867C}">
                  <a14:compatExt spid="_x0000_s44122"/>
                </a:ext>
                <a:ext uri="{FF2B5EF4-FFF2-40B4-BE49-F238E27FC236}">
                  <a16:creationId xmlns:a16="http://schemas.microsoft.com/office/drawing/2014/main" id="{00000000-0008-0000-0200-00005A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98</xdr:row>
          <xdr:rowOff>28575</xdr:rowOff>
        </xdr:from>
        <xdr:to>
          <xdr:col>2</xdr:col>
          <xdr:colOff>47625</xdr:colOff>
          <xdr:row>98</xdr:row>
          <xdr:rowOff>257175</xdr:rowOff>
        </xdr:to>
        <xdr:sp macro="" textlink="">
          <xdr:nvSpPr>
            <xdr:cNvPr id="44123" name="Check Box 91" hidden="1">
              <a:extLst>
                <a:ext uri="{63B3BB69-23CF-44E3-9099-C40C66FF867C}">
                  <a14:compatExt spid="_x0000_s44123"/>
                </a:ext>
                <a:ext uri="{FF2B5EF4-FFF2-40B4-BE49-F238E27FC236}">
                  <a16:creationId xmlns:a16="http://schemas.microsoft.com/office/drawing/2014/main" id="{00000000-0008-0000-0200-00005B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99</xdr:row>
          <xdr:rowOff>28575</xdr:rowOff>
        </xdr:from>
        <xdr:to>
          <xdr:col>2</xdr:col>
          <xdr:colOff>47625</xdr:colOff>
          <xdr:row>99</xdr:row>
          <xdr:rowOff>257175</xdr:rowOff>
        </xdr:to>
        <xdr:sp macro="" textlink="">
          <xdr:nvSpPr>
            <xdr:cNvPr id="44124" name="Check Box 92" hidden="1">
              <a:extLst>
                <a:ext uri="{63B3BB69-23CF-44E3-9099-C40C66FF867C}">
                  <a14:compatExt spid="_x0000_s44124"/>
                </a:ext>
                <a:ext uri="{FF2B5EF4-FFF2-40B4-BE49-F238E27FC236}">
                  <a16:creationId xmlns:a16="http://schemas.microsoft.com/office/drawing/2014/main" id="{00000000-0008-0000-0200-00005C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100</xdr:row>
          <xdr:rowOff>28575</xdr:rowOff>
        </xdr:from>
        <xdr:to>
          <xdr:col>2</xdr:col>
          <xdr:colOff>47625</xdr:colOff>
          <xdr:row>100</xdr:row>
          <xdr:rowOff>257175</xdr:rowOff>
        </xdr:to>
        <xdr:sp macro="" textlink="">
          <xdr:nvSpPr>
            <xdr:cNvPr id="44125" name="Check Box 93" hidden="1">
              <a:extLst>
                <a:ext uri="{63B3BB69-23CF-44E3-9099-C40C66FF867C}">
                  <a14:compatExt spid="_x0000_s44125"/>
                </a:ext>
                <a:ext uri="{FF2B5EF4-FFF2-40B4-BE49-F238E27FC236}">
                  <a16:creationId xmlns:a16="http://schemas.microsoft.com/office/drawing/2014/main" id="{00000000-0008-0000-0200-00005D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101</xdr:row>
          <xdr:rowOff>28575</xdr:rowOff>
        </xdr:from>
        <xdr:to>
          <xdr:col>2</xdr:col>
          <xdr:colOff>47625</xdr:colOff>
          <xdr:row>101</xdr:row>
          <xdr:rowOff>257175</xdr:rowOff>
        </xdr:to>
        <xdr:sp macro="" textlink="">
          <xdr:nvSpPr>
            <xdr:cNvPr id="44126" name="Check Box 94" hidden="1">
              <a:extLst>
                <a:ext uri="{63B3BB69-23CF-44E3-9099-C40C66FF867C}">
                  <a14:compatExt spid="_x0000_s44126"/>
                </a:ext>
                <a:ext uri="{FF2B5EF4-FFF2-40B4-BE49-F238E27FC236}">
                  <a16:creationId xmlns:a16="http://schemas.microsoft.com/office/drawing/2014/main" id="{00000000-0008-0000-0200-00005E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102</xdr:row>
          <xdr:rowOff>28575</xdr:rowOff>
        </xdr:from>
        <xdr:to>
          <xdr:col>2</xdr:col>
          <xdr:colOff>47625</xdr:colOff>
          <xdr:row>102</xdr:row>
          <xdr:rowOff>257175</xdr:rowOff>
        </xdr:to>
        <xdr:sp macro="" textlink="">
          <xdr:nvSpPr>
            <xdr:cNvPr id="44127" name="Check Box 95" hidden="1">
              <a:extLst>
                <a:ext uri="{63B3BB69-23CF-44E3-9099-C40C66FF867C}">
                  <a14:compatExt spid="_x0000_s44127"/>
                </a:ext>
                <a:ext uri="{FF2B5EF4-FFF2-40B4-BE49-F238E27FC236}">
                  <a16:creationId xmlns:a16="http://schemas.microsoft.com/office/drawing/2014/main" id="{00000000-0008-0000-0200-00005F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103</xdr:row>
          <xdr:rowOff>28575</xdr:rowOff>
        </xdr:from>
        <xdr:to>
          <xdr:col>2</xdr:col>
          <xdr:colOff>47625</xdr:colOff>
          <xdr:row>103</xdr:row>
          <xdr:rowOff>257175</xdr:rowOff>
        </xdr:to>
        <xdr:sp macro="" textlink="">
          <xdr:nvSpPr>
            <xdr:cNvPr id="44128" name="Check Box 96" hidden="1">
              <a:extLst>
                <a:ext uri="{63B3BB69-23CF-44E3-9099-C40C66FF867C}">
                  <a14:compatExt spid="_x0000_s44128"/>
                </a:ext>
                <a:ext uri="{FF2B5EF4-FFF2-40B4-BE49-F238E27FC236}">
                  <a16:creationId xmlns:a16="http://schemas.microsoft.com/office/drawing/2014/main" id="{00000000-0008-0000-0200-000060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104</xdr:row>
          <xdr:rowOff>28575</xdr:rowOff>
        </xdr:from>
        <xdr:to>
          <xdr:col>2</xdr:col>
          <xdr:colOff>47625</xdr:colOff>
          <xdr:row>104</xdr:row>
          <xdr:rowOff>257175</xdr:rowOff>
        </xdr:to>
        <xdr:sp macro="" textlink="">
          <xdr:nvSpPr>
            <xdr:cNvPr id="44129" name="Check Box 97" hidden="1">
              <a:extLst>
                <a:ext uri="{63B3BB69-23CF-44E3-9099-C40C66FF867C}">
                  <a14:compatExt spid="_x0000_s44129"/>
                </a:ext>
                <a:ext uri="{FF2B5EF4-FFF2-40B4-BE49-F238E27FC236}">
                  <a16:creationId xmlns:a16="http://schemas.microsoft.com/office/drawing/2014/main" id="{00000000-0008-0000-0200-000061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105</xdr:row>
          <xdr:rowOff>28575</xdr:rowOff>
        </xdr:from>
        <xdr:to>
          <xdr:col>2</xdr:col>
          <xdr:colOff>47625</xdr:colOff>
          <xdr:row>105</xdr:row>
          <xdr:rowOff>257175</xdr:rowOff>
        </xdr:to>
        <xdr:sp macro="" textlink="">
          <xdr:nvSpPr>
            <xdr:cNvPr id="44130" name="Check Box 98" hidden="1">
              <a:extLst>
                <a:ext uri="{63B3BB69-23CF-44E3-9099-C40C66FF867C}">
                  <a14:compatExt spid="_x0000_s44130"/>
                </a:ext>
                <a:ext uri="{FF2B5EF4-FFF2-40B4-BE49-F238E27FC236}">
                  <a16:creationId xmlns:a16="http://schemas.microsoft.com/office/drawing/2014/main" id="{00000000-0008-0000-0200-000062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106</xdr:row>
          <xdr:rowOff>28575</xdr:rowOff>
        </xdr:from>
        <xdr:to>
          <xdr:col>2</xdr:col>
          <xdr:colOff>47625</xdr:colOff>
          <xdr:row>106</xdr:row>
          <xdr:rowOff>257175</xdr:rowOff>
        </xdr:to>
        <xdr:sp macro="" textlink="">
          <xdr:nvSpPr>
            <xdr:cNvPr id="44131" name="Check Box 99" hidden="1">
              <a:extLst>
                <a:ext uri="{63B3BB69-23CF-44E3-9099-C40C66FF867C}">
                  <a14:compatExt spid="_x0000_s44131"/>
                </a:ext>
                <a:ext uri="{FF2B5EF4-FFF2-40B4-BE49-F238E27FC236}">
                  <a16:creationId xmlns:a16="http://schemas.microsoft.com/office/drawing/2014/main" id="{00000000-0008-0000-0200-000063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107</xdr:row>
          <xdr:rowOff>28575</xdr:rowOff>
        </xdr:from>
        <xdr:to>
          <xdr:col>2</xdr:col>
          <xdr:colOff>47625</xdr:colOff>
          <xdr:row>107</xdr:row>
          <xdr:rowOff>257175</xdr:rowOff>
        </xdr:to>
        <xdr:sp macro="" textlink="">
          <xdr:nvSpPr>
            <xdr:cNvPr id="44132" name="Check Box 100" hidden="1">
              <a:extLst>
                <a:ext uri="{63B3BB69-23CF-44E3-9099-C40C66FF867C}">
                  <a14:compatExt spid="_x0000_s44132"/>
                </a:ext>
                <a:ext uri="{FF2B5EF4-FFF2-40B4-BE49-F238E27FC236}">
                  <a16:creationId xmlns:a16="http://schemas.microsoft.com/office/drawing/2014/main" id="{00000000-0008-0000-0200-000064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108</xdr:row>
          <xdr:rowOff>28575</xdr:rowOff>
        </xdr:from>
        <xdr:to>
          <xdr:col>2</xdr:col>
          <xdr:colOff>47625</xdr:colOff>
          <xdr:row>108</xdr:row>
          <xdr:rowOff>257175</xdr:rowOff>
        </xdr:to>
        <xdr:sp macro="" textlink="">
          <xdr:nvSpPr>
            <xdr:cNvPr id="44133" name="Check Box 101" hidden="1">
              <a:extLst>
                <a:ext uri="{63B3BB69-23CF-44E3-9099-C40C66FF867C}">
                  <a14:compatExt spid="_x0000_s44133"/>
                </a:ext>
                <a:ext uri="{FF2B5EF4-FFF2-40B4-BE49-F238E27FC236}">
                  <a16:creationId xmlns:a16="http://schemas.microsoft.com/office/drawing/2014/main" id="{00000000-0008-0000-0200-000065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109</xdr:row>
          <xdr:rowOff>28575</xdr:rowOff>
        </xdr:from>
        <xdr:to>
          <xdr:col>2</xdr:col>
          <xdr:colOff>47625</xdr:colOff>
          <xdr:row>109</xdr:row>
          <xdr:rowOff>257175</xdr:rowOff>
        </xdr:to>
        <xdr:sp macro="" textlink="">
          <xdr:nvSpPr>
            <xdr:cNvPr id="44134" name="Check Box 102" hidden="1">
              <a:extLst>
                <a:ext uri="{63B3BB69-23CF-44E3-9099-C40C66FF867C}">
                  <a14:compatExt spid="_x0000_s44134"/>
                </a:ext>
                <a:ext uri="{FF2B5EF4-FFF2-40B4-BE49-F238E27FC236}">
                  <a16:creationId xmlns:a16="http://schemas.microsoft.com/office/drawing/2014/main" id="{00000000-0008-0000-0200-000066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110</xdr:row>
          <xdr:rowOff>28575</xdr:rowOff>
        </xdr:from>
        <xdr:to>
          <xdr:col>2</xdr:col>
          <xdr:colOff>47625</xdr:colOff>
          <xdr:row>110</xdr:row>
          <xdr:rowOff>257175</xdr:rowOff>
        </xdr:to>
        <xdr:sp macro="" textlink="">
          <xdr:nvSpPr>
            <xdr:cNvPr id="44135" name="Check Box 103" hidden="1">
              <a:extLst>
                <a:ext uri="{63B3BB69-23CF-44E3-9099-C40C66FF867C}">
                  <a14:compatExt spid="_x0000_s44135"/>
                </a:ext>
                <a:ext uri="{FF2B5EF4-FFF2-40B4-BE49-F238E27FC236}">
                  <a16:creationId xmlns:a16="http://schemas.microsoft.com/office/drawing/2014/main" id="{00000000-0008-0000-0200-000067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111</xdr:row>
          <xdr:rowOff>28575</xdr:rowOff>
        </xdr:from>
        <xdr:to>
          <xdr:col>2</xdr:col>
          <xdr:colOff>47625</xdr:colOff>
          <xdr:row>111</xdr:row>
          <xdr:rowOff>257175</xdr:rowOff>
        </xdr:to>
        <xdr:sp macro="" textlink="">
          <xdr:nvSpPr>
            <xdr:cNvPr id="44136" name="Check Box 104" hidden="1">
              <a:extLst>
                <a:ext uri="{63B3BB69-23CF-44E3-9099-C40C66FF867C}">
                  <a14:compatExt spid="_x0000_s44136"/>
                </a:ext>
                <a:ext uri="{FF2B5EF4-FFF2-40B4-BE49-F238E27FC236}">
                  <a16:creationId xmlns:a16="http://schemas.microsoft.com/office/drawing/2014/main" id="{00000000-0008-0000-0200-000068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112</xdr:row>
          <xdr:rowOff>28575</xdr:rowOff>
        </xdr:from>
        <xdr:to>
          <xdr:col>2</xdr:col>
          <xdr:colOff>47625</xdr:colOff>
          <xdr:row>112</xdr:row>
          <xdr:rowOff>257175</xdr:rowOff>
        </xdr:to>
        <xdr:sp macro="" textlink="">
          <xdr:nvSpPr>
            <xdr:cNvPr id="44137" name="Check Box 105" hidden="1">
              <a:extLst>
                <a:ext uri="{63B3BB69-23CF-44E3-9099-C40C66FF867C}">
                  <a14:compatExt spid="_x0000_s44137"/>
                </a:ext>
                <a:ext uri="{FF2B5EF4-FFF2-40B4-BE49-F238E27FC236}">
                  <a16:creationId xmlns:a16="http://schemas.microsoft.com/office/drawing/2014/main" id="{00000000-0008-0000-0200-000069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113</xdr:row>
          <xdr:rowOff>28575</xdr:rowOff>
        </xdr:from>
        <xdr:to>
          <xdr:col>2</xdr:col>
          <xdr:colOff>47625</xdr:colOff>
          <xdr:row>113</xdr:row>
          <xdr:rowOff>257175</xdr:rowOff>
        </xdr:to>
        <xdr:sp macro="" textlink="">
          <xdr:nvSpPr>
            <xdr:cNvPr id="44138" name="Check Box 106" hidden="1">
              <a:extLst>
                <a:ext uri="{63B3BB69-23CF-44E3-9099-C40C66FF867C}">
                  <a14:compatExt spid="_x0000_s44138"/>
                </a:ext>
                <a:ext uri="{FF2B5EF4-FFF2-40B4-BE49-F238E27FC236}">
                  <a16:creationId xmlns:a16="http://schemas.microsoft.com/office/drawing/2014/main" id="{00000000-0008-0000-0200-00006A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114</xdr:row>
          <xdr:rowOff>28575</xdr:rowOff>
        </xdr:from>
        <xdr:to>
          <xdr:col>2</xdr:col>
          <xdr:colOff>47625</xdr:colOff>
          <xdr:row>114</xdr:row>
          <xdr:rowOff>257175</xdr:rowOff>
        </xdr:to>
        <xdr:sp macro="" textlink="">
          <xdr:nvSpPr>
            <xdr:cNvPr id="44139" name="Check Box 107" hidden="1">
              <a:extLst>
                <a:ext uri="{63B3BB69-23CF-44E3-9099-C40C66FF867C}">
                  <a14:compatExt spid="_x0000_s44139"/>
                </a:ext>
                <a:ext uri="{FF2B5EF4-FFF2-40B4-BE49-F238E27FC236}">
                  <a16:creationId xmlns:a16="http://schemas.microsoft.com/office/drawing/2014/main" id="{00000000-0008-0000-0200-00006B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115</xdr:row>
          <xdr:rowOff>28575</xdr:rowOff>
        </xdr:from>
        <xdr:to>
          <xdr:col>2</xdr:col>
          <xdr:colOff>47625</xdr:colOff>
          <xdr:row>115</xdr:row>
          <xdr:rowOff>257175</xdr:rowOff>
        </xdr:to>
        <xdr:sp macro="" textlink="">
          <xdr:nvSpPr>
            <xdr:cNvPr id="44140" name="Check Box 108" hidden="1">
              <a:extLst>
                <a:ext uri="{63B3BB69-23CF-44E3-9099-C40C66FF867C}">
                  <a14:compatExt spid="_x0000_s44140"/>
                </a:ext>
                <a:ext uri="{FF2B5EF4-FFF2-40B4-BE49-F238E27FC236}">
                  <a16:creationId xmlns:a16="http://schemas.microsoft.com/office/drawing/2014/main" id="{00000000-0008-0000-0200-00006C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116</xdr:row>
          <xdr:rowOff>28575</xdr:rowOff>
        </xdr:from>
        <xdr:to>
          <xdr:col>2</xdr:col>
          <xdr:colOff>47625</xdr:colOff>
          <xdr:row>116</xdr:row>
          <xdr:rowOff>257175</xdr:rowOff>
        </xdr:to>
        <xdr:sp macro="" textlink="">
          <xdr:nvSpPr>
            <xdr:cNvPr id="44141" name="Check Box 109" hidden="1">
              <a:extLst>
                <a:ext uri="{63B3BB69-23CF-44E3-9099-C40C66FF867C}">
                  <a14:compatExt spid="_x0000_s44141"/>
                </a:ext>
                <a:ext uri="{FF2B5EF4-FFF2-40B4-BE49-F238E27FC236}">
                  <a16:creationId xmlns:a16="http://schemas.microsoft.com/office/drawing/2014/main" id="{00000000-0008-0000-0200-00006D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117</xdr:row>
          <xdr:rowOff>28575</xdr:rowOff>
        </xdr:from>
        <xdr:to>
          <xdr:col>2</xdr:col>
          <xdr:colOff>47625</xdr:colOff>
          <xdr:row>117</xdr:row>
          <xdr:rowOff>257175</xdr:rowOff>
        </xdr:to>
        <xdr:sp macro="" textlink="">
          <xdr:nvSpPr>
            <xdr:cNvPr id="44142" name="Check Box 110" hidden="1">
              <a:extLst>
                <a:ext uri="{63B3BB69-23CF-44E3-9099-C40C66FF867C}">
                  <a14:compatExt spid="_x0000_s44142"/>
                </a:ext>
                <a:ext uri="{FF2B5EF4-FFF2-40B4-BE49-F238E27FC236}">
                  <a16:creationId xmlns:a16="http://schemas.microsoft.com/office/drawing/2014/main" id="{00000000-0008-0000-0200-00006E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118</xdr:row>
          <xdr:rowOff>28575</xdr:rowOff>
        </xdr:from>
        <xdr:to>
          <xdr:col>2</xdr:col>
          <xdr:colOff>47625</xdr:colOff>
          <xdr:row>118</xdr:row>
          <xdr:rowOff>257175</xdr:rowOff>
        </xdr:to>
        <xdr:sp macro="" textlink="">
          <xdr:nvSpPr>
            <xdr:cNvPr id="44143" name="Check Box 111" hidden="1">
              <a:extLst>
                <a:ext uri="{63B3BB69-23CF-44E3-9099-C40C66FF867C}">
                  <a14:compatExt spid="_x0000_s44143"/>
                </a:ext>
                <a:ext uri="{FF2B5EF4-FFF2-40B4-BE49-F238E27FC236}">
                  <a16:creationId xmlns:a16="http://schemas.microsoft.com/office/drawing/2014/main" id="{00000000-0008-0000-0200-00006F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119</xdr:row>
          <xdr:rowOff>28575</xdr:rowOff>
        </xdr:from>
        <xdr:to>
          <xdr:col>2</xdr:col>
          <xdr:colOff>47625</xdr:colOff>
          <xdr:row>119</xdr:row>
          <xdr:rowOff>257175</xdr:rowOff>
        </xdr:to>
        <xdr:sp macro="" textlink="">
          <xdr:nvSpPr>
            <xdr:cNvPr id="44144" name="Check Box 112" hidden="1">
              <a:extLst>
                <a:ext uri="{63B3BB69-23CF-44E3-9099-C40C66FF867C}">
                  <a14:compatExt spid="_x0000_s44144"/>
                </a:ext>
                <a:ext uri="{FF2B5EF4-FFF2-40B4-BE49-F238E27FC236}">
                  <a16:creationId xmlns:a16="http://schemas.microsoft.com/office/drawing/2014/main" id="{00000000-0008-0000-0200-000070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120</xdr:row>
          <xdr:rowOff>28575</xdr:rowOff>
        </xdr:from>
        <xdr:to>
          <xdr:col>2</xdr:col>
          <xdr:colOff>47625</xdr:colOff>
          <xdr:row>120</xdr:row>
          <xdr:rowOff>257175</xdr:rowOff>
        </xdr:to>
        <xdr:sp macro="" textlink="">
          <xdr:nvSpPr>
            <xdr:cNvPr id="44145" name="Check Box 113" hidden="1">
              <a:extLst>
                <a:ext uri="{63B3BB69-23CF-44E3-9099-C40C66FF867C}">
                  <a14:compatExt spid="_x0000_s44145"/>
                </a:ext>
                <a:ext uri="{FF2B5EF4-FFF2-40B4-BE49-F238E27FC236}">
                  <a16:creationId xmlns:a16="http://schemas.microsoft.com/office/drawing/2014/main" id="{00000000-0008-0000-0200-000071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121</xdr:row>
          <xdr:rowOff>28575</xdr:rowOff>
        </xdr:from>
        <xdr:to>
          <xdr:col>2</xdr:col>
          <xdr:colOff>47625</xdr:colOff>
          <xdr:row>121</xdr:row>
          <xdr:rowOff>257175</xdr:rowOff>
        </xdr:to>
        <xdr:sp macro="" textlink="">
          <xdr:nvSpPr>
            <xdr:cNvPr id="44146" name="Check Box 114" hidden="1">
              <a:extLst>
                <a:ext uri="{63B3BB69-23CF-44E3-9099-C40C66FF867C}">
                  <a14:compatExt spid="_x0000_s44146"/>
                </a:ext>
                <a:ext uri="{FF2B5EF4-FFF2-40B4-BE49-F238E27FC236}">
                  <a16:creationId xmlns:a16="http://schemas.microsoft.com/office/drawing/2014/main" id="{00000000-0008-0000-0200-000072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122</xdr:row>
          <xdr:rowOff>28575</xdr:rowOff>
        </xdr:from>
        <xdr:to>
          <xdr:col>2</xdr:col>
          <xdr:colOff>47625</xdr:colOff>
          <xdr:row>122</xdr:row>
          <xdr:rowOff>257175</xdr:rowOff>
        </xdr:to>
        <xdr:sp macro="" textlink="">
          <xdr:nvSpPr>
            <xdr:cNvPr id="44147" name="Check Box 115" hidden="1">
              <a:extLst>
                <a:ext uri="{63B3BB69-23CF-44E3-9099-C40C66FF867C}">
                  <a14:compatExt spid="_x0000_s44147"/>
                </a:ext>
                <a:ext uri="{FF2B5EF4-FFF2-40B4-BE49-F238E27FC236}">
                  <a16:creationId xmlns:a16="http://schemas.microsoft.com/office/drawing/2014/main" id="{00000000-0008-0000-0200-000073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123</xdr:row>
          <xdr:rowOff>28575</xdr:rowOff>
        </xdr:from>
        <xdr:to>
          <xdr:col>2</xdr:col>
          <xdr:colOff>47625</xdr:colOff>
          <xdr:row>123</xdr:row>
          <xdr:rowOff>257175</xdr:rowOff>
        </xdr:to>
        <xdr:sp macro="" textlink="">
          <xdr:nvSpPr>
            <xdr:cNvPr id="44148" name="Check Box 116" hidden="1">
              <a:extLst>
                <a:ext uri="{63B3BB69-23CF-44E3-9099-C40C66FF867C}">
                  <a14:compatExt spid="_x0000_s44148"/>
                </a:ext>
                <a:ext uri="{FF2B5EF4-FFF2-40B4-BE49-F238E27FC236}">
                  <a16:creationId xmlns:a16="http://schemas.microsoft.com/office/drawing/2014/main" id="{00000000-0008-0000-0200-000074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124</xdr:row>
          <xdr:rowOff>28575</xdr:rowOff>
        </xdr:from>
        <xdr:to>
          <xdr:col>2</xdr:col>
          <xdr:colOff>47625</xdr:colOff>
          <xdr:row>124</xdr:row>
          <xdr:rowOff>257175</xdr:rowOff>
        </xdr:to>
        <xdr:sp macro="" textlink="">
          <xdr:nvSpPr>
            <xdr:cNvPr id="44149" name="Check Box 117" hidden="1">
              <a:extLst>
                <a:ext uri="{63B3BB69-23CF-44E3-9099-C40C66FF867C}">
                  <a14:compatExt spid="_x0000_s44149"/>
                </a:ext>
                <a:ext uri="{FF2B5EF4-FFF2-40B4-BE49-F238E27FC236}">
                  <a16:creationId xmlns:a16="http://schemas.microsoft.com/office/drawing/2014/main" id="{00000000-0008-0000-0200-000075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125</xdr:row>
          <xdr:rowOff>28575</xdr:rowOff>
        </xdr:from>
        <xdr:to>
          <xdr:col>2</xdr:col>
          <xdr:colOff>47625</xdr:colOff>
          <xdr:row>125</xdr:row>
          <xdr:rowOff>257175</xdr:rowOff>
        </xdr:to>
        <xdr:sp macro="" textlink="">
          <xdr:nvSpPr>
            <xdr:cNvPr id="44150" name="Check Box 118" hidden="1">
              <a:extLst>
                <a:ext uri="{63B3BB69-23CF-44E3-9099-C40C66FF867C}">
                  <a14:compatExt spid="_x0000_s44150"/>
                </a:ext>
                <a:ext uri="{FF2B5EF4-FFF2-40B4-BE49-F238E27FC236}">
                  <a16:creationId xmlns:a16="http://schemas.microsoft.com/office/drawing/2014/main" id="{00000000-0008-0000-0200-000076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126</xdr:row>
          <xdr:rowOff>28575</xdr:rowOff>
        </xdr:from>
        <xdr:to>
          <xdr:col>2</xdr:col>
          <xdr:colOff>47625</xdr:colOff>
          <xdr:row>126</xdr:row>
          <xdr:rowOff>257175</xdr:rowOff>
        </xdr:to>
        <xdr:sp macro="" textlink="">
          <xdr:nvSpPr>
            <xdr:cNvPr id="44151" name="Check Box 119" hidden="1">
              <a:extLst>
                <a:ext uri="{63B3BB69-23CF-44E3-9099-C40C66FF867C}">
                  <a14:compatExt spid="_x0000_s44151"/>
                </a:ext>
                <a:ext uri="{FF2B5EF4-FFF2-40B4-BE49-F238E27FC236}">
                  <a16:creationId xmlns:a16="http://schemas.microsoft.com/office/drawing/2014/main" id="{00000000-0008-0000-0200-000077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127</xdr:row>
          <xdr:rowOff>28575</xdr:rowOff>
        </xdr:from>
        <xdr:to>
          <xdr:col>2</xdr:col>
          <xdr:colOff>47625</xdr:colOff>
          <xdr:row>127</xdr:row>
          <xdr:rowOff>257175</xdr:rowOff>
        </xdr:to>
        <xdr:sp macro="" textlink="">
          <xdr:nvSpPr>
            <xdr:cNvPr id="44152" name="Check Box 120" hidden="1">
              <a:extLst>
                <a:ext uri="{63B3BB69-23CF-44E3-9099-C40C66FF867C}">
                  <a14:compatExt spid="_x0000_s44152"/>
                </a:ext>
                <a:ext uri="{FF2B5EF4-FFF2-40B4-BE49-F238E27FC236}">
                  <a16:creationId xmlns:a16="http://schemas.microsoft.com/office/drawing/2014/main" id="{00000000-0008-0000-0200-000078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128</xdr:row>
          <xdr:rowOff>28575</xdr:rowOff>
        </xdr:from>
        <xdr:to>
          <xdr:col>2</xdr:col>
          <xdr:colOff>47625</xdr:colOff>
          <xdr:row>128</xdr:row>
          <xdr:rowOff>257175</xdr:rowOff>
        </xdr:to>
        <xdr:sp macro="" textlink="">
          <xdr:nvSpPr>
            <xdr:cNvPr id="44153" name="Check Box 121" hidden="1">
              <a:extLst>
                <a:ext uri="{63B3BB69-23CF-44E3-9099-C40C66FF867C}">
                  <a14:compatExt spid="_x0000_s44153"/>
                </a:ext>
                <a:ext uri="{FF2B5EF4-FFF2-40B4-BE49-F238E27FC236}">
                  <a16:creationId xmlns:a16="http://schemas.microsoft.com/office/drawing/2014/main" id="{00000000-0008-0000-0200-000079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129</xdr:row>
          <xdr:rowOff>28575</xdr:rowOff>
        </xdr:from>
        <xdr:to>
          <xdr:col>2</xdr:col>
          <xdr:colOff>47625</xdr:colOff>
          <xdr:row>129</xdr:row>
          <xdr:rowOff>257175</xdr:rowOff>
        </xdr:to>
        <xdr:sp macro="" textlink="">
          <xdr:nvSpPr>
            <xdr:cNvPr id="44154" name="Check Box 122" hidden="1">
              <a:extLst>
                <a:ext uri="{63B3BB69-23CF-44E3-9099-C40C66FF867C}">
                  <a14:compatExt spid="_x0000_s44154"/>
                </a:ext>
                <a:ext uri="{FF2B5EF4-FFF2-40B4-BE49-F238E27FC236}">
                  <a16:creationId xmlns:a16="http://schemas.microsoft.com/office/drawing/2014/main" id="{00000000-0008-0000-0200-00007A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130</xdr:row>
          <xdr:rowOff>28575</xdr:rowOff>
        </xdr:from>
        <xdr:to>
          <xdr:col>2</xdr:col>
          <xdr:colOff>47625</xdr:colOff>
          <xdr:row>130</xdr:row>
          <xdr:rowOff>257175</xdr:rowOff>
        </xdr:to>
        <xdr:sp macro="" textlink="">
          <xdr:nvSpPr>
            <xdr:cNvPr id="44155" name="Check Box 123" hidden="1">
              <a:extLst>
                <a:ext uri="{63B3BB69-23CF-44E3-9099-C40C66FF867C}">
                  <a14:compatExt spid="_x0000_s44155"/>
                </a:ext>
                <a:ext uri="{FF2B5EF4-FFF2-40B4-BE49-F238E27FC236}">
                  <a16:creationId xmlns:a16="http://schemas.microsoft.com/office/drawing/2014/main" id="{00000000-0008-0000-0200-00007B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131</xdr:row>
          <xdr:rowOff>28575</xdr:rowOff>
        </xdr:from>
        <xdr:to>
          <xdr:col>2</xdr:col>
          <xdr:colOff>47625</xdr:colOff>
          <xdr:row>131</xdr:row>
          <xdr:rowOff>257175</xdr:rowOff>
        </xdr:to>
        <xdr:sp macro="" textlink="">
          <xdr:nvSpPr>
            <xdr:cNvPr id="44156" name="Check Box 124" hidden="1">
              <a:extLst>
                <a:ext uri="{63B3BB69-23CF-44E3-9099-C40C66FF867C}">
                  <a14:compatExt spid="_x0000_s44156"/>
                </a:ext>
                <a:ext uri="{FF2B5EF4-FFF2-40B4-BE49-F238E27FC236}">
                  <a16:creationId xmlns:a16="http://schemas.microsoft.com/office/drawing/2014/main" id="{00000000-0008-0000-0200-00007C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132</xdr:row>
          <xdr:rowOff>28575</xdr:rowOff>
        </xdr:from>
        <xdr:to>
          <xdr:col>2</xdr:col>
          <xdr:colOff>47625</xdr:colOff>
          <xdr:row>132</xdr:row>
          <xdr:rowOff>257175</xdr:rowOff>
        </xdr:to>
        <xdr:sp macro="" textlink="">
          <xdr:nvSpPr>
            <xdr:cNvPr id="44157" name="Check Box 125" hidden="1">
              <a:extLst>
                <a:ext uri="{63B3BB69-23CF-44E3-9099-C40C66FF867C}">
                  <a14:compatExt spid="_x0000_s44157"/>
                </a:ext>
                <a:ext uri="{FF2B5EF4-FFF2-40B4-BE49-F238E27FC236}">
                  <a16:creationId xmlns:a16="http://schemas.microsoft.com/office/drawing/2014/main" id="{00000000-0008-0000-0200-00007D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133</xdr:row>
          <xdr:rowOff>28575</xdr:rowOff>
        </xdr:from>
        <xdr:to>
          <xdr:col>2</xdr:col>
          <xdr:colOff>47625</xdr:colOff>
          <xdr:row>133</xdr:row>
          <xdr:rowOff>257175</xdr:rowOff>
        </xdr:to>
        <xdr:sp macro="" textlink="">
          <xdr:nvSpPr>
            <xdr:cNvPr id="44158" name="Check Box 126" hidden="1">
              <a:extLst>
                <a:ext uri="{63B3BB69-23CF-44E3-9099-C40C66FF867C}">
                  <a14:compatExt spid="_x0000_s44158"/>
                </a:ext>
                <a:ext uri="{FF2B5EF4-FFF2-40B4-BE49-F238E27FC236}">
                  <a16:creationId xmlns:a16="http://schemas.microsoft.com/office/drawing/2014/main" id="{00000000-0008-0000-0200-00007E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134</xdr:row>
          <xdr:rowOff>28575</xdr:rowOff>
        </xdr:from>
        <xdr:to>
          <xdr:col>2</xdr:col>
          <xdr:colOff>47625</xdr:colOff>
          <xdr:row>134</xdr:row>
          <xdr:rowOff>257175</xdr:rowOff>
        </xdr:to>
        <xdr:sp macro="" textlink="">
          <xdr:nvSpPr>
            <xdr:cNvPr id="44159" name="Check Box 127" hidden="1">
              <a:extLst>
                <a:ext uri="{63B3BB69-23CF-44E3-9099-C40C66FF867C}">
                  <a14:compatExt spid="_x0000_s44159"/>
                </a:ext>
                <a:ext uri="{FF2B5EF4-FFF2-40B4-BE49-F238E27FC236}">
                  <a16:creationId xmlns:a16="http://schemas.microsoft.com/office/drawing/2014/main" id="{00000000-0008-0000-0200-00007F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135</xdr:row>
          <xdr:rowOff>28575</xdr:rowOff>
        </xdr:from>
        <xdr:to>
          <xdr:col>2</xdr:col>
          <xdr:colOff>47625</xdr:colOff>
          <xdr:row>135</xdr:row>
          <xdr:rowOff>257175</xdr:rowOff>
        </xdr:to>
        <xdr:sp macro="" textlink="">
          <xdr:nvSpPr>
            <xdr:cNvPr id="44160" name="Check Box 128" hidden="1">
              <a:extLst>
                <a:ext uri="{63B3BB69-23CF-44E3-9099-C40C66FF867C}">
                  <a14:compatExt spid="_x0000_s44160"/>
                </a:ext>
                <a:ext uri="{FF2B5EF4-FFF2-40B4-BE49-F238E27FC236}">
                  <a16:creationId xmlns:a16="http://schemas.microsoft.com/office/drawing/2014/main" id="{00000000-0008-0000-0200-000080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136</xdr:row>
          <xdr:rowOff>28575</xdr:rowOff>
        </xdr:from>
        <xdr:to>
          <xdr:col>2</xdr:col>
          <xdr:colOff>47625</xdr:colOff>
          <xdr:row>136</xdr:row>
          <xdr:rowOff>257175</xdr:rowOff>
        </xdr:to>
        <xdr:sp macro="" textlink="">
          <xdr:nvSpPr>
            <xdr:cNvPr id="44161" name="Check Box 129" hidden="1">
              <a:extLst>
                <a:ext uri="{63B3BB69-23CF-44E3-9099-C40C66FF867C}">
                  <a14:compatExt spid="_x0000_s44161"/>
                </a:ext>
                <a:ext uri="{FF2B5EF4-FFF2-40B4-BE49-F238E27FC236}">
                  <a16:creationId xmlns:a16="http://schemas.microsoft.com/office/drawing/2014/main" id="{00000000-0008-0000-0200-000081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137</xdr:row>
          <xdr:rowOff>28575</xdr:rowOff>
        </xdr:from>
        <xdr:to>
          <xdr:col>2</xdr:col>
          <xdr:colOff>47625</xdr:colOff>
          <xdr:row>137</xdr:row>
          <xdr:rowOff>257175</xdr:rowOff>
        </xdr:to>
        <xdr:sp macro="" textlink="">
          <xdr:nvSpPr>
            <xdr:cNvPr id="44162" name="Check Box 130" hidden="1">
              <a:extLst>
                <a:ext uri="{63B3BB69-23CF-44E3-9099-C40C66FF867C}">
                  <a14:compatExt spid="_x0000_s44162"/>
                </a:ext>
                <a:ext uri="{FF2B5EF4-FFF2-40B4-BE49-F238E27FC236}">
                  <a16:creationId xmlns:a16="http://schemas.microsoft.com/office/drawing/2014/main" id="{00000000-0008-0000-0200-000082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138</xdr:row>
          <xdr:rowOff>28575</xdr:rowOff>
        </xdr:from>
        <xdr:to>
          <xdr:col>2</xdr:col>
          <xdr:colOff>47625</xdr:colOff>
          <xdr:row>138</xdr:row>
          <xdr:rowOff>257175</xdr:rowOff>
        </xdr:to>
        <xdr:sp macro="" textlink="">
          <xdr:nvSpPr>
            <xdr:cNvPr id="44163" name="Check Box 131" hidden="1">
              <a:extLst>
                <a:ext uri="{63B3BB69-23CF-44E3-9099-C40C66FF867C}">
                  <a14:compatExt spid="_x0000_s44163"/>
                </a:ext>
                <a:ext uri="{FF2B5EF4-FFF2-40B4-BE49-F238E27FC236}">
                  <a16:creationId xmlns:a16="http://schemas.microsoft.com/office/drawing/2014/main" id="{00000000-0008-0000-0200-000083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139</xdr:row>
          <xdr:rowOff>28575</xdr:rowOff>
        </xdr:from>
        <xdr:to>
          <xdr:col>2</xdr:col>
          <xdr:colOff>47625</xdr:colOff>
          <xdr:row>139</xdr:row>
          <xdr:rowOff>257175</xdr:rowOff>
        </xdr:to>
        <xdr:sp macro="" textlink="">
          <xdr:nvSpPr>
            <xdr:cNvPr id="44164" name="Check Box 132" hidden="1">
              <a:extLst>
                <a:ext uri="{63B3BB69-23CF-44E3-9099-C40C66FF867C}">
                  <a14:compatExt spid="_x0000_s44164"/>
                </a:ext>
                <a:ext uri="{FF2B5EF4-FFF2-40B4-BE49-F238E27FC236}">
                  <a16:creationId xmlns:a16="http://schemas.microsoft.com/office/drawing/2014/main" id="{00000000-0008-0000-0200-000084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140</xdr:row>
          <xdr:rowOff>28575</xdr:rowOff>
        </xdr:from>
        <xdr:to>
          <xdr:col>2</xdr:col>
          <xdr:colOff>47625</xdr:colOff>
          <xdr:row>140</xdr:row>
          <xdr:rowOff>257175</xdr:rowOff>
        </xdr:to>
        <xdr:sp macro="" textlink="">
          <xdr:nvSpPr>
            <xdr:cNvPr id="44165" name="Check Box 133" hidden="1">
              <a:extLst>
                <a:ext uri="{63B3BB69-23CF-44E3-9099-C40C66FF867C}">
                  <a14:compatExt spid="_x0000_s44165"/>
                </a:ext>
                <a:ext uri="{FF2B5EF4-FFF2-40B4-BE49-F238E27FC236}">
                  <a16:creationId xmlns:a16="http://schemas.microsoft.com/office/drawing/2014/main" id="{00000000-0008-0000-0200-000085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141</xdr:row>
          <xdr:rowOff>28575</xdr:rowOff>
        </xdr:from>
        <xdr:to>
          <xdr:col>2</xdr:col>
          <xdr:colOff>47625</xdr:colOff>
          <xdr:row>141</xdr:row>
          <xdr:rowOff>257175</xdr:rowOff>
        </xdr:to>
        <xdr:sp macro="" textlink="">
          <xdr:nvSpPr>
            <xdr:cNvPr id="44166" name="Check Box 134" hidden="1">
              <a:extLst>
                <a:ext uri="{63B3BB69-23CF-44E3-9099-C40C66FF867C}">
                  <a14:compatExt spid="_x0000_s44166"/>
                </a:ext>
                <a:ext uri="{FF2B5EF4-FFF2-40B4-BE49-F238E27FC236}">
                  <a16:creationId xmlns:a16="http://schemas.microsoft.com/office/drawing/2014/main" id="{00000000-0008-0000-0200-000086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142</xdr:row>
          <xdr:rowOff>28575</xdr:rowOff>
        </xdr:from>
        <xdr:to>
          <xdr:col>2</xdr:col>
          <xdr:colOff>47625</xdr:colOff>
          <xdr:row>142</xdr:row>
          <xdr:rowOff>257175</xdr:rowOff>
        </xdr:to>
        <xdr:sp macro="" textlink="">
          <xdr:nvSpPr>
            <xdr:cNvPr id="44167" name="Check Box 135" hidden="1">
              <a:extLst>
                <a:ext uri="{63B3BB69-23CF-44E3-9099-C40C66FF867C}">
                  <a14:compatExt spid="_x0000_s44167"/>
                </a:ext>
                <a:ext uri="{FF2B5EF4-FFF2-40B4-BE49-F238E27FC236}">
                  <a16:creationId xmlns:a16="http://schemas.microsoft.com/office/drawing/2014/main" id="{00000000-0008-0000-0200-000087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143</xdr:row>
          <xdr:rowOff>28575</xdr:rowOff>
        </xdr:from>
        <xdr:to>
          <xdr:col>2</xdr:col>
          <xdr:colOff>47625</xdr:colOff>
          <xdr:row>143</xdr:row>
          <xdr:rowOff>257175</xdr:rowOff>
        </xdr:to>
        <xdr:sp macro="" textlink="">
          <xdr:nvSpPr>
            <xdr:cNvPr id="44168" name="Check Box 136" hidden="1">
              <a:extLst>
                <a:ext uri="{63B3BB69-23CF-44E3-9099-C40C66FF867C}">
                  <a14:compatExt spid="_x0000_s44168"/>
                </a:ext>
                <a:ext uri="{FF2B5EF4-FFF2-40B4-BE49-F238E27FC236}">
                  <a16:creationId xmlns:a16="http://schemas.microsoft.com/office/drawing/2014/main" id="{00000000-0008-0000-0200-000088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144</xdr:row>
          <xdr:rowOff>28575</xdr:rowOff>
        </xdr:from>
        <xdr:to>
          <xdr:col>2</xdr:col>
          <xdr:colOff>47625</xdr:colOff>
          <xdr:row>144</xdr:row>
          <xdr:rowOff>257175</xdr:rowOff>
        </xdr:to>
        <xdr:sp macro="" textlink="">
          <xdr:nvSpPr>
            <xdr:cNvPr id="44169" name="Check Box 137" hidden="1">
              <a:extLst>
                <a:ext uri="{63B3BB69-23CF-44E3-9099-C40C66FF867C}">
                  <a14:compatExt spid="_x0000_s44169"/>
                </a:ext>
                <a:ext uri="{FF2B5EF4-FFF2-40B4-BE49-F238E27FC236}">
                  <a16:creationId xmlns:a16="http://schemas.microsoft.com/office/drawing/2014/main" id="{00000000-0008-0000-0200-000089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145</xdr:row>
          <xdr:rowOff>28575</xdr:rowOff>
        </xdr:from>
        <xdr:to>
          <xdr:col>2</xdr:col>
          <xdr:colOff>47625</xdr:colOff>
          <xdr:row>145</xdr:row>
          <xdr:rowOff>257175</xdr:rowOff>
        </xdr:to>
        <xdr:sp macro="" textlink="">
          <xdr:nvSpPr>
            <xdr:cNvPr id="44170" name="Check Box 138" hidden="1">
              <a:extLst>
                <a:ext uri="{63B3BB69-23CF-44E3-9099-C40C66FF867C}">
                  <a14:compatExt spid="_x0000_s44170"/>
                </a:ext>
                <a:ext uri="{FF2B5EF4-FFF2-40B4-BE49-F238E27FC236}">
                  <a16:creationId xmlns:a16="http://schemas.microsoft.com/office/drawing/2014/main" id="{00000000-0008-0000-0200-00008A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146</xdr:row>
          <xdr:rowOff>28575</xdr:rowOff>
        </xdr:from>
        <xdr:to>
          <xdr:col>2</xdr:col>
          <xdr:colOff>47625</xdr:colOff>
          <xdr:row>146</xdr:row>
          <xdr:rowOff>257175</xdr:rowOff>
        </xdr:to>
        <xdr:sp macro="" textlink="">
          <xdr:nvSpPr>
            <xdr:cNvPr id="44171" name="Check Box 139" hidden="1">
              <a:extLst>
                <a:ext uri="{63B3BB69-23CF-44E3-9099-C40C66FF867C}">
                  <a14:compatExt spid="_x0000_s44171"/>
                </a:ext>
                <a:ext uri="{FF2B5EF4-FFF2-40B4-BE49-F238E27FC236}">
                  <a16:creationId xmlns:a16="http://schemas.microsoft.com/office/drawing/2014/main" id="{00000000-0008-0000-0200-00008B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147</xdr:row>
          <xdr:rowOff>28575</xdr:rowOff>
        </xdr:from>
        <xdr:to>
          <xdr:col>2</xdr:col>
          <xdr:colOff>47625</xdr:colOff>
          <xdr:row>147</xdr:row>
          <xdr:rowOff>257175</xdr:rowOff>
        </xdr:to>
        <xdr:sp macro="" textlink="">
          <xdr:nvSpPr>
            <xdr:cNvPr id="44172" name="Check Box 140" hidden="1">
              <a:extLst>
                <a:ext uri="{63B3BB69-23CF-44E3-9099-C40C66FF867C}">
                  <a14:compatExt spid="_x0000_s44172"/>
                </a:ext>
                <a:ext uri="{FF2B5EF4-FFF2-40B4-BE49-F238E27FC236}">
                  <a16:creationId xmlns:a16="http://schemas.microsoft.com/office/drawing/2014/main" id="{00000000-0008-0000-0200-00008C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148</xdr:row>
          <xdr:rowOff>28575</xdr:rowOff>
        </xdr:from>
        <xdr:to>
          <xdr:col>2</xdr:col>
          <xdr:colOff>47625</xdr:colOff>
          <xdr:row>148</xdr:row>
          <xdr:rowOff>257175</xdr:rowOff>
        </xdr:to>
        <xdr:sp macro="" textlink="">
          <xdr:nvSpPr>
            <xdr:cNvPr id="44173" name="Check Box 141" hidden="1">
              <a:extLst>
                <a:ext uri="{63B3BB69-23CF-44E3-9099-C40C66FF867C}">
                  <a14:compatExt spid="_x0000_s44173"/>
                </a:ext>
                <a:ext uri="{FF2B5EF4-FFF2-40B4-BE49-F238E27FC236}">
                  <a16:creationId xmlns:a16="http://schemas.microsoft.com/office/drawing/2014/main" id="{00000000-0008-0000-0200-00008D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149</xdr:row>
          <xdr:rowOff>28575</xdr:rowOff>
        </xdr:from>
        <xdr:to>
          <xdr:col>2</xdr:col>
          <xdr:colOff>47625</xdr:colOff>
          <xdr:row>149</xdr:row>
          <xdr:rowOff>257175</xdr:rowOff>
        </xdr:to>
        <xdr:sp macro="" textlink="">
          <xdr:nvSpPr>
            <xdr:cNvPr id="44174" name="Check Box 142" hidden="1">
              <a:extLst>
                <a:ext uri="{63B3BB69-23CF-44E3-9099-C40C66FF867C}">
                  <a14:compatExt spid="_x0000_s44174"/>
                </a:ext>
                <a:ext uri="{FF2B5EF4-FFF2-40B4-BE49-F238E27FC236}">
                  <a16:creationId xmlns:a16="http://schemas.microsoft.com/office/drawing/2014/main" id="{00000000-0008-0000-0200-00008E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150</xdr:row>
          <xdr:rowOff>28575</xdr:rowOff>
        </xdr:from>
        <xdr:to>
          <xdr:col>2</xdr:col>
          <xdr:colOff>47625</xdr:colOff>
          <xdr:row>150</xdr:row>
          <xdr:rowOff>257175</xdr:rowOff>
        </xdr:to>
        <xdr:sp macro="" textlink="">
          <xdr:nvSpPr>
            <xdr:cNvPr id="44175" name="Check Box 143" hidden="1">
              <a:extLst>
                <a:ext uri="{63B3BB69-23CF-44E3-9099-C40C66FF867C}">
                  <a14:compatExt spid="_x0000_s44175"/>
                </a:ext>
                <a:ext uri="{FF2B5EF4-FFF2-40B4-BE49-F238E27FC236}">
                  <a16:creationId xmlns:a16="http://schemas.microsoft.com/office/drawing/2014/main" id="{00000000-0008-0000-0200-00008F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151</xdr:row>
          <xdr:rowOff>28575</xdr:rowOff>
        </xdr:from>
        <xdr:to>
          <xdr:col>2</xdr:col>
          <xdr:colOff>47625</xdr:colOff>
          <xdr:row>151</xdr:row>
          <xdr:rowOff>257175</xdr:rowOff>
        </xdr:to>
        <xdr:sp macro="" textlink="">
          <xdr:nvSpPr>
            <xdr:cNvPr id="44176" name="Check Box 144" hidden="1">
              <a:extLst>
                <a:ext uri="{63B3BB69-23CF-44E3-9099-C40C66FF867C}">
                  <a14:compatExt spid="_x0000_s44176"/>
                </a:ext>
                <a:ext uri="{FF2B5EF4-FFF2-40B4-BE49-F238E27FC236}">
                  <a16:creationId xmlns:a16="http://schemas.microsoft.com/office/drawing/2014/main" id="{00000000-0008-0000-0200-000090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152</xdr:row>
          <xdr:rowOff>28575</xdr:rowOff>
        </xdr:from>
        <xdr:to>
          <xdr:col>2</xdr:col>
          <xdr:colOff>47625</xdr:colOff>
          <xdr:row>152</xdr:row>
          <xdr:rowOff>257175</xdr:rowOff>
        </xdr:to>
        <xdr:sp macro="" textlink="">
          <xdr:nvSpPr>
            <xdr:cNvPr id="44177" name="Check Box 145" hidden="1">
              <a:extLst>
                <a:ext uri="{63B3BB69-23CF-44E3-9099-C40C66FF867C}">
                  <a14:compatExt spid="_x0000_s44177"/>
                </a:ext>
                <a:ext uri="{FF2B5EF4-FFF2-40B4-BE49-F238E27FC236}">
                  <a16:creationId xmlns:a16="http://schemas.microsoft.com/office/drawing/2014/main" id="{00000000-0008-0000-0200-000091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153</xdr:row>
          <xdr:rowOff>28575</xdr:rowOff>
        </xdr:from>
        <xdr:to>
          <xdr:col>2</xdr:col>
          <xdr:colOff>47625</xdr:colOff>
          <xdr:row>153</xdr:row>
          <xdr:rowOff>257175</xdr:rowOff>
        </xdr:to>
        <xdr:sp macro="" textlink="">
          <xdr:nvSpPr>
            <xdr:cNvPr id="44178" name="Check Box 146" hidden="1">
              <a:extLst>
                <a:ext uri="{63B3BB69-23CF-44E3-9099-C40C66FF867C}">
                  <a14:compatExt spid="_x0000_s44178"/>
                </a:ext>
                <a:ext uri="{FF2B5EF4-FFF2-40B4-BE49-F238E27FC236}">
                  <a16:creationId xmlns:a16="http://schemas.microsoft.com/office/drawing/2014/main" id="{00000000-0008-0000-0200-000092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154</xdr:row>
          <xdr:rowOff>28575</xdr:rowOff>
        </xdr:from>
        <xdr:to>
          <xdr:col>2</xdr:col>
          <xdr:colOff>47625</xdr:colOff>
          <xdr:row>154</xdr:row>
          <xdr:rowOff>257175</xdr:rowOff>
        </xdr:to>
        <xdr:sp macro="" textlink="">
          <xdr:nvSpPr>
            <xdr:cNvPr id="44179" name="Check Box 147" hidden="1">
              <a:extLst>
                <a:ext uri="{63B3BB69-23CF-44E3-9099-C40C66FF867C}">
                  <a14:compatExt spid="_x0000_s44179"/>
                </a:ext>
                <a:ext uri="{FF2B5EF4-FFF2-40B4-BE49-F238E27FC236}">
                  <a16:creationId xmlns:a16="http://schemas.microsoft.com/office/drawing/2014/main" id="{00000000-0008-0000-0200-000093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155</xdr:row>
          <xdr:rowOff>28575</xdr:rowOff>
        </xdr:from>
        <xdr:to>
          <xdr:col>2</xdr:col>
          <xdr:colOff>47625</xdr:colOff>
          <xdr:row>155</xdr:row>
          <xdr:rowOff>257175</xdr:rowOff>
        </xdr:to>
        <xdr:sp macro="" textlink="">
          <xdr:nvSpPr>
            <xdr:cNvPr id="44180" name="Check Box 148" hidden="1">
              <a:extLst>
                <a:ext uri="{63B3BB69-23CF-44E3-9099-C40C66FF867C}">
                  <a14:compatExt spid="_x0000_s44180"/>
                </a:ext>
                <a:ext uri="{FF2B5EF4-FFF2-40B4-BE49-F238E27FC236}">
                  <a16:creationId xmlns:a16="http://schemas.microsoft.com/office/drawing/2014/main" id="{00000000-0008-0000-0200-000094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156</xdr:row>
          <xdr:rowOff>28575</xdr:rowOff>
        </xdr:from>
        <xdr:to>
          <xdr:col>2</xdr:col>
          <xdr:colOff>47625</xdr:colOff>
          <xdr:row>156</xdr:row>
          <xdr:rowOff>257175</xdr:rowOff>
        </xdr:to>
        <xdr:sp macro="" textlink="">
          <xdr:nvSpPr>
            <xdr:cNvPr id="44181" name="Check Box 149" hidden="1">
              <a:extLst>
                <a:ext uri="{63B3BB69-23CF-44E3-9099-C40C66FF867C}">
                  <a14:compatExt spid="_x0000_s44181"/>
                </a:ext>
                <a:ext uri="{FF2B5EF4-FFF2-40B4-BE49-F238E27FC236}">
                  <a16:creationId xmlns:a16="http://schemas.microsoft.com/office/drawing/2014/main" id="{00000000-0008-0000-0200-000095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157</xdr:row>
          <xdr:rowOff>28575</xdr:rowOff>
        </xdr:from>
        <xdr:to>
          <xdr:col>2</xdr:col>
          <xdr:colOff>47625</xdr:colOff>
          <xdr:row>157</xdr:row>
          <xdr:rowOff>257175</xdr:rowOff>
        </xdr:to>
        <xdr:sp macro="" textlink="">
          <xdr:nvSpPr>
            <xdr:cNvPr id="44182" name="Check Box 150" hidden="1">
              <a:extLst>
                <a:ext uri="{63B3BB69-23CF-44E3-9099-C40C66FF867C}">
                  <a14:compatExt spid="_x0000_s44182"/>
                </a:ext>
                <a:ext uri="{FF2B5EF4-FFF2-40B4-BE49-F238E27FC236}">
                  <a16:creationId xmlns:a16="http://schemas.microsoft.com/office/drawing/2014/main" id="{00000000-0008-0000-0200-000096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158</xdr:row>
          <xdr:rowOff>28575</xdr:rowOff>
        </xdr:from>
        <xdr:to>
          <xdr:col>2</xdr:col>
          <xdr:colOff>47625</xdr:colOff>
          <xdr:row>158</xdr:row>
          <xdr:rowOff>257175</xdr:rowOff>
        </xdr:to>
        <xdr:sp macro="" textlink="">
          <xdr:nvSpPr>
            <xdr:cNvPr id="44183" name="Check Box 151" hidden="1">
              <a:extLst>
                <a:ext uri="{63B3BB69-23CF-44E3-9099-C40C66FF867C}">
                  <a14:compatExt spid="_x0000_s44183"/>
                </a:ext>
                <a:ext uri="{FF2B5EF4-FFF2-40B4-BE49-F238E27FC236}">
                  <a16:creationId xmlns:a16="http://schemas.microsoft.com/office/drawing/2014/main" id="{00000000-0008-0000-0200-000097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159</xdr:row>
          <xdr:rowOff>28575</xdr:rowOff>
        </xdr:from>
        <xdr:to>
          <xdr:col>2</xdr:col>
          <xdr:colOff>47625</xdr:colOff>
          <xdr:row>159</xdr:row>
          <xdr:rowOff>257175</xdr:rowOff>
        </xdr:to>
        <xdr:sp macro="" textlink="">
          <xdr:nvSpPr>
            <xdr:cNvPr id="44184" name="Check Box 152" hidden="1">
              <a:extLst>
                <a:ext uri="{63B3BB69-23CF-44E3-9099-C40C66FF867C}">
                  <a14:compatExt spid="_x0000_s44184"/>
                </a:ext>
                <a:ext uri="{FF2B5EF4-FFF2-40B4-BE49-F238E27FC236}">
                  <a16:creationId xmlns:a16="http://schemas.microsoft.com/office/drawing/2014/main" id="{00000000-0008-0000-0200-000098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160</xdr:row>
          <xdr:rowOff>28575</xdr:rowOff>
        </xdr:from>
        <xdr:to>
          <xdr:col>2</xdr:col>
          <xdr:colOff>47625</xdr:colOff>
          <xdr:row>160</xdr:row>
          <xdr:rowOff>257175</xdr:rowOff>
        </xdr:to>
        <xdr:sp macro="" textlink="">
          <xdr:nvSpPr>
            <xdr:cNvPr id="44185" name="Check Box 153" hidden="1">
              <a:extLst>
                <a:ext uri="{63B3BB69-23CF-44E3-9099-C40C66FF867C}">
                  <a14:compatExt spid="_x0000_s44185"/>
                </a:ext>
                <a:ext uri="{FF2B5EF4-FFF2-40B4-BE49-F238E27FC236}">
                  <a16:creationId xmlns:a16="http://schemas.microsoft.com/office/drawing/2014/main" id="{00000000-0008-0000-0200-000099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161</xdr:row>
          <xdr:rowOff>28575</xdr:rowOff>
        </xdr:from>
        <xdr:to>
          <xdr:col>2</xdr:col>
          <xdr:colOff>47625</xdr:colOff>
          <xdr:row>161</xdr:row>
          <xdr:rowOff>257175</xdr:rowOff>
        </xdr:to>
        <xdr:sp macro="" textlink="">
          <xdr:nvSpPr>
            <xdr:cNvPr id="44186" name="Check Box 154" hidden="1">
              <a:extLst>
                <a:ext uri="{63B3BB69-23CF-44E3-9099-C40C66FF867C}">
                  <a14:compatExt spid="_x0000_s44186"/>
                </a:ext>
                <a:ext uri="{FF2B5EF4-FFF2-40B4-BE49-F238E27FC236}">
                  <a16:creationId xmlns:a16="http://schemas.microsoft.com/office/drawing/2014/main" id="{00000000-0008-0000-0200-00009A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162</xdr:row>
          <xdr:rowOff>28575</xdr:rowOff>
        </xdr:from>
        <xdr:to>
          <xdr:col>2</xdr:col>
          <xdr:colOff>47625</xdr:colOff>
          <xdr:row>162</xdr:row>
          <xdr:rowOff>257175</xdr:rowOff>
        </xdr:to>
        <xdr:sp macro="" textlink="">
          <xdr:nvSpPr>
            <xdr:cNvPr id="44187" name="Check Box 155" hidden="1">
              <a:extLst>
                <a:ext uri="{63B3BB69-23CF-44E3-9099-C40C66FF867C}">
                  <a14:compatExt spid="_x0000_s44187"/>
                </a:ext>
                <a:ext uri="{FF2B5EF4-FFF2-40B4-BE49-F238E27FC236}">
                  <a16:creationId xmlns:a16="http://schemas.microsoft.com/office/drawing/2014/main" id="{00000000-0008-0000-0200-00009B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163</xdr:row>
          <xdr:rowOff>28575</xdr:rowOff>
        </xdr:from>
        <xdr:to>
          <xdr:col>2</xdr:col>
          <xdr:colOff>47625</xdr:colOff>
          <xdr:row>163</xdr:row>
          <xdr:rowOff>257175</xdr:rowOff>
        </xdr:to>
        <xdr:sp macro="" textlink="">
          <xdr:nvSpPr>
            <xdr:cNvPr id="44188" name="Check Box 156" hidden="1">
              <a:extLst>
                <a:ext uri="{63B3BB69-23CF-44E3-9099-C40C66FF867C}">
                  <a14:compatExt spid="_x0000_s44188"/>
                </a:ext>
                <a:ext uri="{FF2B5EF4-FFF2-40B4-BE49-F238E27FC236}">
                  <a16:creationId xmlns:a16="http://schemas.microsoft.com/office/drawing/2014/main" id="{00000000-0008-0000-0200-00009C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164</xdr:row>
          <xdr:rowOff>28575</xdr:rowOff>
        </xdr:from>
        <xdr:to>
          <xdr:col>2</xdr:col>
          <xdr:colOff>47625</xdr:colOff>
          <xdr:row>164</xdr:row>
          <xdr:rowOff>257175</xdr:rowOff>
        </xdr:to>
        <xdr:sp macro="" textlink="">
          <xdr:nvSpPr>
            <xdr:cNvPr id="44189" name="Check Box 157" hidden="1">
              <a:extLst>
                <a:ext uri="{63B3BB69-23CF-44E3-9099-C40C66FF867C}">
                  <a14:compatExt spid="_x0000_s44189"/>
                </a:ext>
                <a:ext uri="{FF2B5EF4-FFF2-40B4-BE49-F238E27FC236}">
                  <a16:creationId xmlns:a16="http://schemas.microsoft.com/office/drawing/2014/main" id="{00000000-0008-0000-0200-00009D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165</xdr:row>
          <xdr:rowOff>28575</xdr:rowOff>
        </xdr:from>
        <xdr:to>
          <xdr:col>2</xdr:col>
          <xdr:colOff>47625</xdr:colOff>
          <xdr:row>165</xdr:row>
          <xdr:rowOff>257175</xdr:rowOff>
        </xdr:to>
        <xdr:sp macro="" textlink="">
          <xdr:nvSpPr>
            <xdr:cNvPr id="44190" name="Check Box 158" hidden="1">
              <a:extLst>
                <a:ext uri="{63B3BB69-23CF-44E3-9099-C40C66FF867C}">
                  <a14:compatExt spid="_x0000_s44190"/>
                </a:ext>
                <a:ext uri="{FF2B5EF4-FFF2-40B4-BE49-F238E27FC236}">
                  <a16:creationId xmlns:a16="http://schemas.microsoft.com/office/drawing/2014/main" id="{00000000-0008-0000-0200-00009E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166</xdr:row>
          <xdr:rowOff>28575</xdr:rowOff>
        </xdr:from>
        <xdr:to>
          <xdr:col>2</xdr:col>
          <xdr:colOff>47625</xdr:colOff>
          <xdr:row>166</xdr:row>
          <xdr:rowOff>257175</xdr:rowOff>
        </xdr:to>
        <xdr:sp macro="" textlink="">
          <xdr:nvSpPr>
            <xdr:cNvPr id="44191" name="Check Box 159" hidden="1">
              <a:extLst>
                <a:ext uri="{63B3BB69-23CF-44E3-9099-C40C66FF867C}">
                  <a14:compatExt spid="_x0000_s44191"/>
                </a:ext>
                <a:ext uri="{FF2B5EF4-FFF2-40B4-BE49-F238E27FC236}">
                  <a16:creationId xmlns:a16="http://schemas.microsoft.com/office/drawing/2014/main" id="{00000000-0008-0000-0200-00009F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167</xdr:row>
          <xdr:rowOff>28575</xdr:rowOff>
        </xdr:from>
        <xdr:to>
          <xdr:col>2</xdr:col>
          <xdr:colOff>47625</xdr:colOff>
          <xdr:row>167</xdr:row>
          <xdr:rowOff>257175</xdr:rowOff>
        </xdr:to>
        <xdr:sp macro="" textlink="">
          <xdr:nvSpPr>
            <xdr:cNvPr id="44192" name="Check Box 160" hidden="1">
              <a:extLst>
                <a:ext uri="{63B3BB69-23CF-44E3-9099-C40C66FF867C}">
                  <a14:compatExt spid="_x0000_s44192"/>
                </a:ext>
                <a:ext uri="{FF2B5EF4-FFF2-40B4-BE49-F238E27FC236}">
                  <a16:creationId xmlns:a16="http://schemas.microsoft.com/office/drawing/2014/main" id="{00000000-0008-0000-0200-0000A0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168</xdr:row>
          <xdr:rowOff>28575</xdr:rowOff>
        </xdr:from>
        <xdr:to>
          <xdr:col>2</xdr:col>
          <xdr:colOff>47625</xdr:colOff>
          <xdr:row>168</xdr:row>
          <xdr:rowOff>257175</xdr:rowOff>
        </xdr:to>
        <xdr:sp macro="" textlink="">
          <xdr:nvSpPr>
            <xdr:cNvPr id="44193" name="Check Box 161" hidden="1">
              <a:extLst>
                <a:ext uri="{63B3BB69-23CF-44E3-9099-C40C66FF867C}">
                  <a14:compatExt spid="_x0000_s44193"/>
                </a:ext>
                <a:ext uri="{FF2B5EF4-FFF2-40B4-BE49-F238E27FC236}">
                  <a16:creationId xmlns:a16="http://schemas.microsoft.com/office/drawing/2014/main" id="{00000000-0008-0000-0200-0000A1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169</xdr:row>
          <xdr:rowOff>28575</xdr:rowOff>
        </xdr:from>
        <xdr:to>
          <xdr:col>2</xdr:col>
          <xdr:colOff>47625</xdr:colOff>
          <xdr:row>169</xdr:row>
          <xdr:rowOff>257175</xdr:rowOff>
        </xdr:to>
        <xdr:sp macro="" textlink="">
          <xdr:nvSpPr>
            <xdr:cNvPr id="44194" name="Check Box 162" hidden="1">
              <a:extLst>
                <a:ext uri="{63B3BB69-23CF-44E3-9099-C40C66FF867C}">
                  <a14:compatExt spid="_x0000_s44194"/>
                </a:ext>
                <a:ext uri="{FF2B5EF4-FFF2-40B4-BE49-F238E27FC236}">
                  <a16:creationId xmlns:a16="http://schemas.microsoft.com/office/drawing/2014/main" id="{00000000-0008-0000-0200-0000A2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170</xdr:row>
          <xdr:rowOff>28575</xdr:rowOff>
        </xdr:from>
        <xdr:to>
          <xdr:col>2</xdr:col>
          <xdr:colOff>47625</xdr:colOff>
          <xdr:row>170</xdr:row>
          <xdr:rowOff>257175</xdr:rowOff>
        </xdr:to>
        <xdr:sp macro="" textlink="">
          <xdr:nvSpPr>
            <xdr:cNvPr id="44195" name="Check Box 163" hidden="1">
              <a:extLst>
                <a:ext uri="{63B3BB69-23CF-44E3-9099-C40C66FF867C}">
                  <a14:compatExt spid="_x0000_s44195"/>
                </a:ext>
                <a:ext uri="{FF2B5EF4-FFF2-40B4-BE49-F238E27FC236}">
                  <a16:creationId xmlns:a16="http://schemas.microsoft.com/office/drawing/2014/main" id="{00000000-0008-0000-0200-0000A3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171</xdr:row>
          <xdr:rowOff>28575</xdr:rowOff>
        </xdr:from>
        <xdr:to>
          <xdr:col>2</xdr:col>
          <xdr:colOff>47625</xdr:colOff>
          <xdr:row>171</xdr:row>
          <xdr:rowOff>257175</xdr:rowOff>
        </xdr:to>
        <xdr:sp macro="" textlink="">
          <xdr:nvSpPr>
            <xdr:cNvPr id="44196" name="Check Box 164" hidden="1">
              <a:extLst>
                <a:ext uri="{63B3BB69-23CF-44E3-9099-C40C66FF867C}">
                  <a14:compatExt spid="_x0000_s44196"/>
                </a:ext>
                <a:ext uri="{FF2B5EF4-FFF2-40B4-BE49-F238E27FC236}">
                  <a16:creationId xmlns:a16="http://schemas.microsoft.com/office/drawing/2014/main" id="{00000000-0008-0000-0200-0000A4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172</xdr:row>
          <xdr:rowOff>28575</xdr:rowOff>
        </xdr:from>
        <xdr:to>
          <xdr:col>2</xdr:col>
          <xdr:colOff>47625</xdr:colOff>
          <xdr:row>172</xdr:row>
          <xdr:rowOff>257175</xdr:rowOff>
        </xdr:to>
        <xdr:sp macro="" textlink="">
          <xdr:nvSpPr>
            <xdr:cNvPr id="44197" name="Check Box 165" hidden="1">
              <a:extLst>
                <a:ext uri="{63B3BB69-23CF-44E3-9099-C40C66FF867C}">
                  <a14:compatExt spid="_x0000_s44197"/>
                </a:ext>
                <a:ext uri="{FF2B5EF4-FFF2-40B4-BE49-F238E27FC236}">
                  <a16:creationId xmlns:a16="http://schemas.microsoft.com/office/drawing/2014/main" id="{00000000-0008-0000-0200-0000A5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173</xdr:row>
          <xdr:rowOff>28575</xdr:rowOff>
        </xdr:from>
        <xdr:to>
          <xdr:col>2</xdr:col>
          <xdr:colOff>47625</xdr:colOff>
          <xdr:row>173</xdr:row>
          <xdr:rowOff>257175</xdr:rowOff>
        </xdr:to>
        <xdr:sp macro="" textlink="">
          <xdr:nvSpPr>
            <xdr:cNvPr id="44198" name="Check Box 166" hidden="1">
              <a:extLst>
                <a:ext uri="{63B3BB69-23CF-44E3-9099-C40C66FF867C}">
                  <a14:compatExt spid="_x0000_s44198"/>
                </a:ext>
                <a:ext uri="{FF2B5EF4-FFF2-40B4-BE49-F238E27FC236}">
                  <a16:creationId xmlns:a16="http://schemas.microsoft.com/office/drawing/2014/main" id="{00000000-0008-0000-0200-0000A6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174</xdr:row>
          <xdr:rowOff>28575</xdr:rowOff>
        </xdr:from>
        <xdr:to>
          <xdr:col>2</xdr:col>
          <xdr:colOff>47625</xdr:colOff>
          <xdr:row>174</xdr:row>
          <xdr:rowOff>257175</xdr:rowOff>
        </xdr:to>
        <xdr:sp macro="" textlink="">
          <xdr:nvSpPr>
            <xdr:cNvPr id="44199" name="Check Box 167" hidden="1">
              <a:extLst>
                <a:ext uri="{63B3BB69-23CF-44E3-9099-C40C66FF867C}">
                  <a14:compatExt spid="_x0000_s44199"/>
                </a:ext>
                <a:ext uri="{FF2B5EF4-FFF2-40B4-BE49-F238E27FC236}">
                  <a16:creationId xmlns:a16="http://schemas.microsoft.com/office/drawing/2014/main" id="{00000000-0008-0000-0200-0000A7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175</xdr:row>
          <xdr:rowOff>28575</xdr:rowOff>
        </xdr:from>
        <xdr:to>
          <xdr:col>2</xdr:col>
          <xdr:colOff>47625</xdr:colOff>
          <xdr:row>175</xdr:row>
          <xdr:rowOff>257175</xdr:rowOff>
        </xdr:to>
        <xdr:sp macro="" textlink="">
          <xdr:nvSpPr>
            <xdr:cNvPr id="44200" name="Check Box 168" hidden="1">
              <a:extLst>
                <a:ext uri="{63B3BB69-23CF-44E3-9099-C40C66FF867C}">
                  <a14:compatExt spid="_x0000_s44200"/>
                </a:ext>
                <a:ext uri="{FF2B5EF4-FFF2-40B4-BE49-F238E27FC236}">
                  <a16:creationId xmlns:a16="http://schemas.microsoft.com/office/drawing/2014/main" id="{00000000-0008-0000-0200-0000A8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176</xdr:row>
          <xdr:rowOff>28575</xdr:rowOff>
        </xdr:from>
        <xdr:to>
          <xdr:col>2</xdr:col>
          <xdr:colOff>47625</xdr:colOff>
          <xdr:row>176</xdr:row>
          <xdr:rowOff>257175</xdr:rowOff>
        </xdr:to>
        <xdr:sp macro="" textlink="">
          <xdr:nvSpPr>
            <xdr:cNvPr id="44201" name="Check Box 169" hidden="1">
              <a:extLst>
                <a:ext uri="{63B3BB69-23CF-44E3-9099-C40C66FF867C}">
                  <a14:compatExt spid="_x0000_s44201"/>
                </a:ext>
                <a:ext uri="{FF2B5EF4-FFF2-40B4-BE49-F238E27FC236}">
                  <a16:creationId xmlns:a16="http://schemas.microsoft.com/office/drawing/2014/main" id="{00000000-0008-0000-0200-0000A9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177</xdr:row>
          <xdr:rowOff>28575</xdr:rowOff>
        </xdr:from>
        <xdr:to>
          <xdr:col>2</xdr:col>
          <xdr:colOff>47625</xdr:colOff>
          <xdr:row>177</xdr:row>
          <xdr:rowOff>257175</xdr:rowOff>
        </xdr:to>
        <xdr:sp macro="" textlink="">
          <xdr:nvSpPr>
            <xdr:cNvPr id="44202" name="Check Box 170" hidden="1">
              <a:extLst>
                <a:ext uri="{63B3BB69-23CF-44E3-9099-C40C66FF867C}">
                  <a14:compatExt spid="_x0000_s44202"/>
                </a:ext>
                <a:ext uri="{FF2B5EF4-FFF2-40B4-BE49-F238E27FC236}">
                  <a16:creationId xmlns:a16="http://schemas.microsoft.com/office/drawing/2014/main" id="{00000000-0008-0000-0200-0000AA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178</xdr:row>
          <xdr:rowOff>28575</xdr:rowOff>
        </xdr:from>
        <xdr:to>
          <xdr:col>2</xdr:col>
          <xdr:colOff>47625</xdr:colOff>
          <xdr:row>178</xdr:row>
          <xdr:rowOff>257175</xdr:rowOff>
        </xdr:to>
        <xdr:sp macro="" textlink="">
          <xdr:nvSpPr>
            <xdr:cNvPr id="44203" name="Check Box 171" hidden="1">
              <a:extLst>
                <a:ext uri="{63B3BB69-23CF-44E3-9099-C40C66FF867C}">
                  <a14:compatExt spid="_x0000_s44203"/>
                </a:ext>
                <a:ext uri="{FF2B5EF4-FFF2-40B4-BE49-F238E27FC236}">
                  <a16:creationId xmlns:a16="http://schemas.microsoft.com/office/drawing/2014/main" id="{00000000-0008-0000-0200-0000AB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179</xdr:row>
          <xdr:rowOff>28575</xdr:rowOff>
        </xdr:from>
        <xdr:to>
          <xdr:col>2</xdr:col>
          <xdr:colOff>47625</xdr:colOff>
          <xdr:row>179</xdr:row>
          <xdr:rowOff>257175</xdr:rowOff>
        </xdr:to>
        <xdr:sp macro="" textlink="">
          <xdr:nvSpPr>
            <xdr:cNvPr id="44204" name="Check Box 172" hidden="1">
              <a:extLst>
                <a:ext uri="{63B3BB69-23CF-44E3-9099-C40C66FF867C}">
                  <a14:compatExt spid="_x0000_s44204"/>
                </a:ext>
                <a:ext uri="{FF2B5EF4-FFF2-40B4-BE49-F238E27FC236}">
                  <a16:creationId xmlns:a16="http://schemas.microsoft.com/office/drawing/2014/main" id="{00000000-0008-0000-0200-0000AC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180</xdr:row>
          <xdr:rowOff>28575</xdr:rowOff>
        </xdr:from>
        <xdr:to>
          <xdr:col>2</xdr:col>
          <xdr:colOff>47625</xdr:colOff>
          <xdr:row>180</xdr:row>
          <xdr:rowOff>257175</xdr:rowOff>
        </xdr:to>
        <xdr:sp macro="" textlink="">
          <xdr:nvSpPr>
            <xdr:cNvPr id="44205" name="Check Box 173" hidden="1">
              <a:extLst>
                <a:ext uri="{63B3BB69-23CF-44E3-9099-C40C66FF867C}">
                  <a14:compatExt spid="_x0000_s44205"/>
                </a:ext>
                <a:ext uri="{FF2B5EF4-FFF2-40B4-BE49-F238E27FC236}">
                  <a16:creationId xmlns:a16="http://schemas.microsoft.com/office/drawing/2014/main" id="{00000000-0008-0000-0200-0000AD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181</xdr:row>
          <xdr:rowOff>28575</xdr:rowOff>
        </xdr:from>
        <xdr:to>
          <xdr:col>2</xdr:col>
          <xdr:colOff>47625</xdr:colOff>
          <xdr:row>181</xdr:row>
          <xdr:rowOff>257175</xdr:rowOff>
        </xdr:to>
        <xdr:sp macro="" textlink="">
          <xdr:nvSpPr>
            <xdr:cNvPr id="44206" name="Check Box 174" hidden="1">
              <a:extLst>
                <a:ext uri="{63B3BB69-23CF-44E3-9099-C40C66FF867C}">
                  <a14:compatExt spid="_x0000_s44206"/>
                </a:ext>
                <a:ext uri="{FF2B5EF4-FFF2-40B4-BE49-F238E27FC236}">
                  <a16:creationId xmlns:a16="http://schemas.microsoft.com/office/drawing/2014/main" id="{00000000-0008-0000-0200-0000AE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182</xdr:row>
          <xdr:rowOff>28575</xdr:rowOff>
        </xdr:from>
        <xdr:to>
          <xdr:col>2</xdr:col>
          <xdr:colOff>47625</xdr:colOff>
          <xdr:row>182</xdr:row>
          <xdr:rowOff>257175</xdr:rowOff>
        </xdr:to>
        <xdr:sp macro="" textlink="">
          <xdr:nvSpPr>
            <xdr:cNvPr id="44207" name="Check Box 175" hidden="1">
              <a:extLst>
                <a:ext uri="{63B3BB69-23CF-44E3-9099-C40C66FF867C}">
                  <a14:compatExt spid="_x0000_s44207"/>
                </a:ext>
                <a:ext uri="{FF2B5EF4-FFF2-40B4-BE49-F238E27FC236}">
                  <a16:creationId xmlns:a16="http://schemas.microsoft.com/office/drawing/2014/main" id="{00000000-0008-0000-0200-0000AF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183</xdr:row>
          <xdr:rowOff>28575</xdr:rowOff>
        </xdr:from>
        <xdr:to>
          <xdr:col>2</xdr:col>
          <xdr:colOff>47625</xdr:colOff>
          <xdr:row>183</xdr:row>
          <xdr:rowOff>257175</xdr:rowOff>
        </xdr:to>
        <xdr:sp macro="" textlink="">
          <xdr:nvSpPr>
            <xdr:cNvPr id="44208" name="Check Box 176" hidden="1">
              <a:extLst>
                <a:ext uri="{63B3BB69-23CF-44E3-9099-C40C66FF867C}">
                  <a14:compatExt spid="_x0000_s44208"/>
                </a:ext>
                <a:ext uri="{FF2B5EF4-FFF2-40B4-BE49-F238E27FC236}">
                  <a16:creationId xmlns:a16="http://schemas.microsoft.com/office/drawing/2014/main" id="{00000000-0008-0000-0200-0000B0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184</xdr:row>
          <xdr:rowOff>28575</xdr:rowOff>
        </xdr:from>
        <xdr:to>
          <xdr:col>2</xdr:col>
          <xdr:colOff>47625</xdr:colOff>
          <xdr:row>184</xdr:row>
          <xdr:rowOff>257175</xdr:rowOff>
        </xdr:to>
        <xdr:sp macro="" textlink="">
          <xdr:nvSpPr>
            <xdr:cNvPr id="44209" name="Check Box 177" hidden="1">
              <a:extLst>
                <a:ext uri="{63B3BB69-23CF-44E3-9099-C40C66FF867C}">
                  <a14:compatExt spid="_x0000_s44209"/>
                </a:ext>
                <a:ext uri="{FF2B5EF4-FFF2-40B4-BE49-F238E27FC236}">
                  <a16:creationId xmlns:a16="http://schemas.microsoft.com/office/drawing/2014/main" id="{00000000-0008-0000-0200-0000B1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185</xdr:row>
          <xdr:rowOff>28575</xdr:rowOff>
        </xdr:from>
        <xdr:to>
          <xdr:col>2</xdr:col>
          <xdr:colOff>47625</xdr:colOff>
          <xdr:row>185</xdr:row>
          <xdr:rowOff>257175</xdr:rowOff>
        </xdr:to>
        <xdr:sp macro="" textlink="">
          <xdr:nvSpPr>
            <xdr:cNvPr id="44210" name="Check Box 178" hidden="1">
              <a:extLst>
                <a:ext uri="{63B3BB69-23CF-44E3-9099-C40C66FF867C}">
                  <a14:compatExt spid="_x0000_s44210"/>
                </a:ext>
                <a:ext uri="{FF2B5EF4-FFF2-40B4-BE49-F238E27FC236}">
                  <a16:creationId xmlns:a16="http://schemas.microsoft.com/office/drawing/2014/main" id="{00000000-0008-0000-0200-0000B2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186</xdr:row>
          <xdr:rowOff>28575</xdr:rowOff>
        </xdr:from>
        <xdr:to>
          <xdr:col>2</xdr:col>
          <xdr:colOff>47625</xdr:colOff>
          <xdr:row>186</xdr:row>
          <xdr:rowOff>257175</xdr:rowOff>
        </xdr:to>
        <xdr:sp macro="" textlink="">
          <xdr:nvSpPr>
            <xdr:cNvPr id="44211" name="Check Box 179" hidden="1">
              <a:extLst>
                <a:ext uri="{63B3BB69-23CF-44E3-9099-C40C66FF867C}">
                  <a14:compatExt spid="_x0000_s44211"/>
                </a:ext>
                <a:ext uri="{FF2B5EF4-FFF2-40B4-BE49-F238E27FC236}">
                  <a16:creationId xmlns:a16="http://schemas.microsoft.com/office/drawing/2014/main" id="{00000000-0008-0000-0200-0000B3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187</xdr:row>
          <xdr:rowOff>28575</xdr:rowOff>
        </xdr:from>
        <xdr:to>
          <xdr:col>2</xdr:col>
          <xdr:colOff>47625</xdr:colOff>
          <xdr:row>187</xdr:row>
          <xdr:rowOff>257175</xdr:rowOff>
        </xdr:to>
        <xdr:sp macro="" textlink="">
          <xdr:nvSpPr>
            <xdr:cNvPr id="44212" name="Check Box 180" hidden="1">
              <a:extLst>
                <a:ext uri="{63B3BB69-23CF-44E3-9099-C40C66FF867C}">
                  <a14:compatExt spid="_x0000_s44212"/>
                </a:ext>
                <a:ext uri="{FF2B5EF4-FFF2-40B4-BE49-F238E27FC236}">
                  <a16:creationId xmlns:a16="http://schemas.microsoft.com/office/drawing/2014/main" id="{00000000-0008-0000-0200-0000B4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188</xdr:row>
          <xdr:rowOff>28575</xdr:rowOff>
        </xdr:from>
        <xdr:to>
          <xdr:col>2</xdr:col>
          <xdr:colOff>47625</xdr:colOff>
          <xdr:row>188</xdr:row>
          <xdr:rowOff>257175</xdr:rowOff>
        </xdr:to>
        <xdr:sp macro="" textlink="">
          <xdr:nvSpPr>
            <xdr:cNvPr id="44213" name="Check Box 181" hidden="1">
              <a:extLst>
                <a:ext uri="{63B3BB69-23CF-44E3-9099-C40C66FF867C}">
                  <a14:compatExt spid="_x0000_s44213"/>
                </a:ext>
                <a:ext uri="{FF2B5EF4-FFF2-40B4-BE49-F238E27FC236}">
                  <a16:creationId xmlns:a16="http://schemas.microsoft.com/office/drawing/2014/main" id="{00000000-0008-0000-0200-0000B5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189</xdr:row>
          <xdr:rowOff>28575</xdr:rowOff>
        </xdr:from>
        <xdr:to>
          <xdr:col>2</xdr:col>
          <xdr:colOff>47625</xdr:colOff>
          <xdr:row>189</xdr:row>
          <xdr:rowOff>257175</xdr:rowOff>
        </xdr:to>
        <xdr:sp macro="" textlink="">
          <xdr:nvSpPr>
            <xdr:cNvPr id="44214" name="Check Box 182" hidden="1">
              <a:extLst>
                <a:ext uri="{63B3BB69-23CF-44E3-9099-C40C66FF867C}">
                  <a14:compatExt spid="_x0000_s44214"/>
                </a:ext>
                <a:ext uri="{FF2B5EF4-FFF2-40B4-BE49-F238E27FC236}">
                  <a16:creationId xmlns:a16="http://schemas.microsoft.com/office/drawing/2014/main" id="{00000000-0008-0000-0200-0000B6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190</xdr:row>
          <xdr:rowOff>28575</xdr:rowOff>
        </xdr:from>
        <xdr:to>
          <xdr:col>2</xdr:col>
          <xdr:colOff>47625</xdr:colOff>
          <xdr:row>190</xdr:row>
          <xdr:rowOff>257175</xdr:rowOff>
        </xdr:to>
        <xdr:sp macro="" textlink="">
          <xdr:nvSpPr>
            <xdr:cNvPr id="44215" name="Check Box 183" hidden="1">
              <a:extLst>
                <a:ext uri="{63B3BB69-23CF-44E3-9099-C40C66FF867C}">
                  <a14:compatExt spid="_x0000_s44215"/>
                </a:ext>
                <a:ext uri="{FF2B5EF4-FFF2-40B4-BE49-F238E27FC236}">
                  <a16:creationId xmlns:a16="http://schemas.microsoft.com/office/drawing/2014/main" id="{00000000-0008-0000-0200-0000B7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191</xdr:row>
          <xdr:rowOff>28575</xdr:rowOff>
        </xdr:from>
        <xdr:to>
          <xdr:col>2</xdr:col>
          <xdr:colOff>47625</xdr:colOff>
          <xdr:row>191</xdr:row>
          <xdr:rowOff>257175</xdr:rowOff>
        </xdr:to>
        <xdr:sp macro="" textlink="">
          <xdr:nvSpPr>
            <xdr:cNvPr id="44216" name="Check Box 184" hidden="1">
              <a:extLst>
                <a:ext uri="{63B3BB69-23CF-44E3-9099-C40C66FF867C}">
                  <a14:compatExt spid="_x0000_s44216"/>
                </a:ext>
                <a:ext uri="{FF2B5EF4-FFF2-40B4-BE49-F238E27FC236}">
                  <a16:creationId xmlns:a16="http://schemas.microsoft.com/office/drawing/2014/main" id="{00000000-0008-0000-0200-0000B8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192</xdr:row>
          <xdr:rowOff>28575</xdr:rowOff>
        </xdr:from>
        <xdr:to>
          <xdr:col>2</xdr:col>
          <xdr:colOff>47625</xdr:colOff>
          <xdr:row>192</xdr:row>
          <xdr:rowOff>257175</xdr:rowOff>
        </xdr:to>
        <xdr:sp macro="" textlink="">
          <xdr:nvSpPr>
            <xdr:cNvPr id="44217" name="Check Box 185" hidden="1">
              <a:extLst>
                <a:ext uri="{63B3BB69-23CF-44E3-9099-C40C66FF867C}">
                  <a14:compatExt spid="_x0000_s44217"/>
                </a:ext>
                <a:ext uri="{FF2B5EF4-FFF2-40B4-BE49-F238E27FC236}">
                  <a16:creationId xmlns:a16="http://schemas.microsoft.com/office/drawing/2014/main" id="{00000000-0008-0000-0200-0000B9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193</xdr:row>
          <xdr:rowOff>28575</xdr:rowOff>
        </xdr:from>
        <xdr:to>
          <xdr:col>2</xdr:col>
          <xdr:colOff>47625</xdr:colOff>
          <xdr:row>193</xdr:row>
          <xdr:rowOff>257175</xdr:rowOff>
        </xdr:to>
        <xdr:sp macro="" textlink="">
          <xdr:nvSpPr>
            <xdr:cNvPr id="44218" name="Check Box 186" hidden="1">
              <a:extLst>
                <a:ext uri="{63B3BB69-23CF-44E3-9099-C40C66FF867C}">
                  <a14:compatExt spid="_x0000_s44218"/>
                </a:ext>
                <a:ext uri="{FF2B5EF4-FFF2-40B4-BE49-F238E27FC236}">
                  <a16:creationId xmlns:a16="http://schemas.microsoft.com/office/drawing/2014/main" id="{00000000-0008-0000-0200-0000BA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194</xdr:row>
          <xdr:rowOff>28575</xdr:rowOff>
        </xdr:from>
        <xdr:to>
          <xdr:col>2</xdr:col>
          <xdr:colOff>47625</xdr:colOff>
          <xdr:row>194</xdr:row>
          <xdr:rowOff>257175</xdr:rowOff>
        </xdr:to>
        <xdr:sp macro="" textlink="">
          <xdr:nvSpPr>
            <xdr:cNvPr id="44219" name="Check Box 187" hidden="1">
              <a:extLst>
                <a:ext uri="{63B3BB69-23CF-44E3-9099-C40C66FF867C}">
                  <a14:compatExt spid="_x0000_s44219"/>
                </a:ext>
                <a:ext uri="{FF2B5EF4-FFF2-40B4-BE49-F238E27FC236}">
                  <a16:creationId xmlns:a16="http://schemas.microsoft.com/office/drawing/2014/main" id="{00000000-0008-0000-0200-0000BB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195</xdr:row>
          <xdr:rowOff>28575</xdr:rowOff>
        </xdr:from>
        <xdr:to>
          <xdr:col>2</xdr:col>
          <xdr:colOff>47625</xdr:colOff>
          <xdr:row>195</xdr:row>
          <xdr:rowOff>257175</xdr:rowOff>
        </xdr:to>
        <xdr:sp macro="" textlink="">
          <xdr:nvSpPr>
            <xdr:cNvPr id="44220" name="Check Box 188" hidden="1">
              <a:extLst>
                <a:ext uri="{63B3BB69-23CF-44E3-9099-C40C66FF867C}">
                  <a14:compatExt spid="_x0000_s44220"/>
                </a:ext>
                <a:ext uri="{FF2B5EF4-FFF2-40B4-BE49-F238E27FC236}">
                  <a16:creationId xmlns:a16="http://schemas.microsoft.com/office/drawing/2014/main" id="{00000000-0008-0000-0200-0000BC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196</xdr:row>
          <xdr:rowOff>28575</xdr:rowOff>
        </xdr:from>
        <xdr:to>
          <xdr:col>2</xdr:col>
          <xdr:colOff>47625</xdr:colOff>
          <xdr:row>196</xdr:row>
          <xdr:rowOff>257175</xdr:rowOff>
        </xdr:to>
        <xdr:sp macro="" textlink="">
          <xdr:nvSpPr>
            <xdr:cNvPr id="44221" name="Check Box 189" hidden="1">
              <a:extLst>
                <a:ext uri="{63B3BB69-23CF-44E3-9099-C40C66FF867C}">
                  <a14:compatExt spid="_x0000_s44221"/>
                </a:ext>
                <a:ext uri="{FF2B5EF4-FFF2-40B4-BE49-F238E27FC236}">
                  <a16:creationId xmlns:a16="http://schemas.microsoft.com/office/drawing/2014/main" id="{00000000-0008-0000-0200-0000BD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197</xdr:row>
          <xdr:rowOff>28575</xdr:rowOff>
        </xdr:from>
        <xdr:to>
          <xdr:col>2</xdr:col>
          <xdr:colOff>47625</xdr:colOff>
          <xdr:row>197</xdr:row>
          <xdr:rowOff>257175</xdr:rowOff>
        </xdr:to>
        <xdr:sp macro="" textlink="">
          <xdr:nvSpPr>
            <xdr:cNvPr id="44222" name="Check Box 190" hidden="1">
              <a:extLst>
                <a:ext uri="{63B3BB69-23CF-44E3-9099-C40C66FF867C}">
                  <a14:compatExt spid="_x0000_s44222"/>
                </a:ext>
                <a:ext uri="{FF2B5EF4-FFF2-40B4-BE49-F238E27FC236}">
                  <a16:creationId xmlns:a16="http://schemas.microsoft.com/office/drawing/2014/main" id="{00000000-0008-0000-0200-0000BE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198</xdr:row>
          <xdr:rowOff>28575</xdr:rowOff>
        </xdr:from>
        <xdr:to>
          <xdr:col>2</xdr:col>
          <xdr:colOff>47625</xdr:colOff>
          <xdr:row>198</xdr:row>
          <xdr:rowOff>257175</xdr:rowOff>
        </xdr:to>
        <xdr:sp macro="" textlink="">
          <xdr:nvSpPr>
            <xdr:cNvPr id="44223" name="Check Box 191" hidden="1">
              <a:extLst>
                <a:ext uri="{63B3BB69-23CF-44E3-9099-C40C66FF867C}">
                  <a14:compatExt spid="_x0000_s44223"/>
                </a:ext>
                <a:ext uri="{FF2B5EF4-FFF2-40B4-BE49-F238E27FC236}">
                  <a16:creationId xmlns:a16="http://schemas.microsoft.com/office/drawing/2014/main" id="{00000000-0008-0000-0200-0000BF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199</xdr:row>
          <xdr:rowOff>28575</xdr:rowOff>
        </xdr:from>
        <xdr:to>
          <xdr:col>2</xdr:col>
          <xdr:colOff>47625</xdr:colOff>
          <xdr:row>199</xdr:row>
          <xdr:rowOff>257175</xdr:rowOff>
        </xdr:to>
        <xdr:sp macro="" textlink="">
          <xdr:nvSpPr>
            <xdr:cNvPr id="44224" name="Check Box 192" hidden="1">
              <a:extLst>
                <a:ext uri="{63B3BB69-23CF-44E3-9099-C40C66FF867C}">
                  <a14:compatExt spid="_x0000_s44224"/>
                </a:ext>
                <a:ext uri="{FF2B5EF4-FFF2-40B4-BE49-F238E27FC236}">
                  <a16:creationId xmlns:a16="http://schemas.microsoft.com/office/drawing/2014/main" id="{00000000-0008-0000-0200-0000C0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200</xdr:row>
          <xdr:rowOff>28575</xdr:rowOff>
        </xdr:from>
        <xdr:to>
          <xdr:col>2</xdr:col>
          <xdr:colOff>47625</xdr:colOff>
          <xdr:row>200</xdr:row>
          <xdr:rowOff>257175</xdr:rowOff>
        </xdr:to>
        <xdr:sp macro="" textlink="">
          <xdr:nvSpPr>
            <xdr:cNvPr id="44225" name="Check Box 193" hidden="1">
              <a:extLst>
                <a:ext uri="{63B3BB69-23CF-44E3-9099-C40C66FF867C}">
                  <a14:compatExt spid="_x0000_s44225"/>
                </a:ext>
                <a:ext uri="{FF2B5EF4-FFF2-40B4-BE49-F238E27FC236}">
                  <a16:creationId xmlns:a16="http://schemas.microsoft.com/office/drawing/2014/main" id="{00000000-0008-0000-0200-0000C1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201</xdr:row>
          <xdr:rowOff>28575</xdr:rowOff>
        </xdr:from>
        <xdr:to>
          <xdr:col>2</xdr:col>
          <xdr:colOff>47625</xdr:colOff>
          <xdr:row>201</xdr:row>
          <xdr:rowOff>257175</xdr:rowOff>
        </xdr:to>
        <xdr:sp macro="" textlink="">
          <xdr:nvSpPr>
            <xdr:cNvPr id="44226" name="Check Box 194" hidden="1">
              <a:extLst>
                <a:ext uri="{63B3BB69-23CF-44E3-9099-C40C66FF867C}">
                  <a14:compatExt spid="_x0000_s44226"/>
                </a:ext>
                <a:ext uri="{FF2B5EF4-FFF2-40B4-BE49-F238E27FC236}">
                  <a16:creationId xmlns:a16="http://schemas.microsoft.com/office/drawing/2014/main" id="{00000000-0008-0000-0200-0000C2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202</xdr:row>
          <xdr:rowOff>28575</xdr:rowOff>
        </xdr:from>
        <xdr:to>
          <xdr:col>2</xdr:col>
          <xdr:colOff>47625</xdr:colOff>
          <xdr:row>202</xdr:row>
          <xdr:rowOff>257175</xdr:rowOff>
        </xdr:to>
        <xdr:sp macro="" textlink="">
          <xdr:nvSpPr>
            <xdr:cNvPr id="44227" name="Check Box 195" hidden="1">
              <a:extLst>
                <a:ext uri="{63B3BB69-23CF-44E3-9099-C40C66FF867C}">
                  <a14:compatExt spid="_x0000_s44227"/>
                </a:ext>
                <a:ext uri="{FF2B5EF4-FFF2-40B4-BE49-F238E27FC236}">
                  <a16:creationId xmlns:a16="http://schemas.microsoft.com/office/drawing/2014/main" id="{00000000-0008-0000-0200-0000C3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203</xdr:row>
          <xdr:rowOff>28575</xdr:rowOff>
        </xdr:from>
        <xdr:to>
          <xdr:col>2</xdr:col>
          <xdr:colOff>47625</xdr:colOff>
          <xdr:row>203</xdr:row>
          <xdr:rowOff>257175</xdr:rowOff>
        </xdr:to>
        <xdr:sp macro="" textlink="">
          <xdr:nvSpPr>
            <xdr:cNvPr id="44228" name="Check Box 196" hidden="1">
              <a:extLst>
                <a:ext uri="{63B3BB69-23CF-44E3-9099-C40C66FF867C}">
                  <a14:compatExt spid="_x0000_s44228"/>
                </a:ext>
                <a:ext uri="{FF2B5EF4-FFF2-40B4-BE49-F238E27FC236}">
                  <a16:creationId xmlns:a16="http://schemas.microsoft.com/office/drawing/2014/main" id="{00000000-0008-0000-0200-0000C4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204</xdr:row>
          <xdr:rowOff>28575</xdr:rowOff>
        </xdr:from>
        <xdr:to>
          <xdr:col>2</xdr:col>
          <xdr:colOff>47625</xdr:colOff>
          <xdr:row>204</xdr:row>
          <xdr:rowOff>257175</xdr:rowOff>
        </xdr:to>
        <xdr:sp macro="" textlink="">
          <xdr:nvSpPr>
            <xdr:cNvPr id="44229" name="Check Box 197" hidden="1">
              <a:extLst>
                <a:ext uri="{63B3BB69-23CF-44E3-9099-C40C66FF867C}">
                  <a14:compatExt spid="_x0000_s44229"/>
                </a:ext>
                <a:ext uri="{FF2B5EF4-FFF2-40B4-BE49-F238E27FC236}">
                  <a16:creationId xmlns:a16="http://schemas.microsoft.com/office/drawing/2014/main" id="{00000000-0008-0000-0200-0000C5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205</xdr:row>
          <xdr:rowOff>28575</xdr:rowOff>
        </xdr:from>
        <xdr:to>
          <xdr:col>2</xdr:col>
          <xdr:colOff>47625</xdr:colOff>
          <xdr:row>205</xdr:row>
          <xdr:rowOff>257175</xdr:rowOff>
        </xdr:to>
        <xdr:sp macro="" textlink="">
          <xdr:nvSpPr>
            <xdr:cNvPr id="44230" name="Check Box 198" hidden="1">
              <a:extLst>
                <a:ext uri="{63B3BB69-23CF-44E3-9099-C40C66FF867C}">
                  <a14:compatExt spid="_x0000_s44230"/>
                </a:ext>
                <a:ext uri="{FF2B5EF4-FFF2-40B4-BE49-F238E27FC236}">
                  <a16:creationId xmlns:a16="http://schemas.microsoft.com/office/drawing/2014/main" id="{00000000-0008-0000-0200-0000C6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206</xdr:row>
          <xdr:rowOff>28575</xdr:rowOff>
        </xdr:from>
        <xdr:to>
          <xdr:col>2</xdr:col>
          <xdr:colOff>47625</xdr:colOff>
          <xdr:row>206</xdr:row>
          <xdr:rowOff>257175</xdr:rowOff>
        </xdr:to>
        <xdr:sp macro="" textlink="">
          <xdr:nvSpPr>
            <xdr:cNvPr id="44231" name="Check Box 199" hidden="1">
              <a:extLst>
                <a:ext uri="{63B3BB69-23CF-44E3-9099-C40C66FF867C}">
                  <a14:compatExt spid="_x0000_s44231"/>
                </a:ext>
                <a:ext uri="{FF2B5EF4-FFF2-40B4-BE49-F238E27FC236}">
                  <a16:creationId xmlns:a16="http://schemas.microsoft.com/office/drawing/2014/main" id="{00000000-0008-0000-0200-0000C7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207</xdr:row>
          <xdr:rowOff>28575</xdr:rowOff>
        </xdr:from>
        <xdr:to>
          <xdr:col>2</xdr:col>
          <xdr:colOff>47625</xdr:colOff>
          <xdr:row>207</xdr:row>
          <xdr:rowOff>257175</xdr:rowOff>
        </xdr:to>
        <xdr:sp macro="" textlink="">
          <xdr:nvSpPr>
            <xdr:cNvPr id="44232" name="Check Box 200" hidden="1">
              <a:extLst>
                <a:ext uri="{63B3BB69-23CF-44E3-9099-C40C66FF867C}">
                  <a14:compatExt spid="_x0000_s44232"/>
                </a:ext>
                <a:ext uri="{FF2B5EF4-FFF2-40B4-BE49-F238E27FC236}">
                  <a16:creationId xmlns:a16="http://schemas.microsoft.com/office/drawing/2014/main" id="{00000000-0008-0000-0200-0000C8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208</xdr:row>
          <xdr:rowOff>28575</xdr:rowOff>
        </xdr:from>
        <xdr:to>
          <xdr:col>2</xdr:col>
          <xdr:colOff>47625</xdr:colOff>
          <xdr:row>208</xdr:row>
          <xdr:rowOff>257175</xdr:rowOff>
        </xdr:to>
        <xdr:sp macro="" textlink="">
          <xdr:nvSpPr>
            <xdr:cNvPr id="44233" name="Check Box 201" hidden="1">
              <a:extLst>
                <a:ext uri="{63B3BB69-23CF-44E3-9099-C40C66FF867C}">
                  <a14:compatExt spid="_x0000_s44233"/>
                </a:ext>
                <a:ext uri="{FF2B5EF4-FFF2-40B4-BE49-F238E27FC236}">
                  <a16:creationId xmlns:a16="http://schemas.microsoft.com/office/drawing/2014/main" id="{00000000-0008-0000-0200-0000C9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142875</xdr:colOff>
          <xdr:row>6</xdr:row>
          <xdr:rowOff>447675</xdr:rowOff>
        </xdr:from>
        <xdr:to>
          <xdr:col>6</xdr:col>
          <xdr:colOff>0</xdr:colOff>
          <xdr:row>6</xdr:row>
          <xdr:rowOff>695325</xdr:rowOff>
        </xdr:to>
        <xdr:sp macro="" textlink="">
          <xdr:nvSpPr>
            <xdr:cNvPr id="44254" name="Drop Down 222" hidden="1">
              <a:extLst>
                <a:ext uri="{63B3BB69-23CF-44E3-9099-C40C66FF867C}">
                  <a14:compatExt spid="_x0000_s44254"/>
                </a:ext>
                <a:ext uri="{FF2B5EF4-FFF2-40B4-BE49-F238E27FC236}">
                  <a16:creationId xmlns:a16="http://schemas.microsoft.com/office/drawing/2014/main" id="{00000000-0008-0000-0200-0000DE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65298;&#65296;&#65297;&#65300;&#30003;&#12375;&#36796;&#12415;&#65288;&#20013;&#23398;&#65289;%20(&#12496;&#12540;&#12472;&#12519;&#12531;%201)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33509;&#26494;&#19968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35501;&#36796;&#12486;&#12531;&#12509;&#12521;&#12522;&#65298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記入例"/>
      <sheetName val="基本情報"/>
      <sheetName val="基本情報 "/>
      <sheetName val="男子一覧表"/>
      <sheetName val="男子一覧表 (2)"/>
      <sheetName val="男子一覧表 (3)"/>
      <sheetName val="男子一覧表 (5)"/>
      <sheetName val="男子一覧表 (4)"/>
      <sheetName val="男子記録入力"/>
      <sheetName val="男子個票"/>
      <sheetName val="男子リレー個票"/>
      <sheetName val="女子一覧表2"/>
      <sheetName val="女子一覧表"/>
      <sheetName val="女子一覧表 (2)"/>
      <sheetName val="女子記録入力"/>
      <sheetName val="女子個票"/>
      <sheetName val="女子リレー個票"/>
      <sheetName val="csv (張付)"/>
      <sheetName val="基本情報 (2)"/>
      <sheetName val="男子一覧表２"/>
      <sheetName val="学校名"/>
      <sheetName val="tmp１"/>
      <sheetName val="tmp２"/>
      <sheetName val="tmp３"/>
      <sheetName val="tmp４"/>
      <sheetName val="csv"/>
      <sheetName val="csv２"/>
      <sheetName val="所属コード"/>
      <sheetName val="種目コード"/>
      <sheetName val="Sheet2"/>
      <sheetName val="競技設定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P3">
            <v>0</v>
          </cell>
          <cell r="Q3" t="str">
            <v>１２</v>
          </cell>
          <cell r="R3">
            <v>0</v>
          </cell>
          <cell r="S3" t="str">
            <v>５１</v>
          </cell>
          <cell r="T3">
            <v>0</v>
          </cell>
          <cell r="U3">
            <v>0</v>
          </cell>
          <cell r="V3">
            <v>0</v>
          </cell>
          <cell r="W3" t="str">
            <v>１２</v>
          </cell>
          <cell r="X3">
            <v>0</v>
          </cell>
          <cell r="Y3">
            <v>0</v>
          </cell>
          <cell r="Z3" t="str">
            <v>0１２</v>
          </cell>
          <cell r="AA3">
            <v>12</v>
          </cell>
          <cell r="AB3">
            <v>0</v>
          </cell>
          <cell r="AC3">
            <v>0</v>
          </cell>
          <cell r="AD3">
            <v>0</v>
          </cell>
          <cell r="AE3" t="str">
            <v>12</v>
          </cell>
          <cell r="AF3">
            <v>0</v>
          </cell>
          <cell r="AG3">
            <v>0</v>
          </cell>
          <cell r="AH3">
            <v>0</v>
          </cell>
          <cell r="AI3" t="str">
            <v>12</v>
          </cell>
          <cell r="AJ3">
            <v>12</v>
          </cell>
          <cell r="AK3">
            <v>1</v>
          </cell>
          <cell r="AL3">
            <v>2</v>
          </cell>
          <cell r="AM3">
            <v>0</v>
          </cell>
          <cell r="AN3">
            <v>0</v>
          </cell>
        </row>
        <row r="4">
          <cell r="N4">
            <v>0</v>
          </cell>
          <cell r="P4">
            <v>0</v>
          </cell>
          <cell r="R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 t="str">
            <v>00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 t="str">
            <v>0</v>
          </cell>
          <cell r="AF4">
            <v>0</v>
          </cell>
          <cell r="AG4">
            <v>0</v>
          </cell>
          <cell r="AH4">
            <v>0</v>
          </cell>
          <cell r="AI4" t="str">
            <v>0</v>
          </cell>
          <cell r="AJ4">
            <v>0</v>
          </cell>
          <cell r="AK4">
            <v>1</v>
          </cell>
          <cell r="AL4">
            <v>2</v>
          </cell>
          <cell r="AM4">
            <v>0</v>
          </cell>
          <cell r="AN4">
            <v>0</v>
          </cell>
        </row>
        <row r="5"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P5">
            <v>0</v>
          </cell>
          <cell r="R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 t="str">
            <v>00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 t="str">
            <v>0</v>
          </cell>
          <cell r="AF5">
            <v>0</v>
          </cell>
          <cell r="AG5">
            <v>0</v>
          </cell>
          <cell r="AH5">
            <v>0</v>
          </cell>
          <cell r="AI5" t="str">
            <v>0</v>
          </cell>
          <cell r="AJ5">
            <v>0</v>
          </cell>
          <cell r="AK5">
            <v>1</v>
          </cell>
          <cell r="AL5">
            <v>2</v>
          </cell>
          <cell r="AM5">
            <v>0</v>
          </cell>
          <cell r="AN5">
            <v>0</v>
          </cell>
        </row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P6">
            <v>0</v>
          </cell>
          <cell r="R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 t="str">
            <v>00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 t="str">
            <v>0</v>
          </cell>
          <cell r="AF6">
            <v>0</v>
          </cell>
          <cell r="AG6">
            <v>0</v>
          </cell>
          <cell r="AH6">
            <v>0</v>
          </cell>
          <cell r="AI6" t="str">
            <v>0</v>
          </cell>
          <cell r="AJ6">
            <v>0</v>
          </cell>
          <cell r="AK6">
            <v>1</v>
          </cell>
          <cell r="AL6">
            <v>2</v>
          </cell>
          <cell r="AM6">
            <v>0</v>
          </cell>
          <cell r="AN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P7">
            <v>0</v>
          </cell>
          <cell r="Q7" t="str">
            <v>１３</v>
          </cell>
          <cell r="R7">
            <v>0</v>
          </cell>
          <cell r="S7" t="str">
            <v>０６</v>
          </cell>
          <cell r="T7">
            <v>0</v>
          </cell>
          <cell r="U7">
            <v>0</v>
          </cell>
          <cell r="V7">
            <v>0</v>
          </cell>
          <cell r="W7" t="str">
            <v>１３</v>
          </cell>
          <cell r="X7">
            <v>0</v>
          </cell>
          <cell r="Y7">
            <v>0</v>
          </cell>
          <cell r="Z7" t="str">
            <v>0１３</v>
          </cell>
          <cell r="AA7">
            <v>13</v>
          </cell>
          <cell r="AB7">
            <v>0</v>
          </cell>
          <cell r="AC7">
            <v>0</v>
          </cell>
          <cell r="AD7">
            <v>0</v>
          </cell>
          <cell r="AE7" t="str">
            <v>13</v>
          </cell>
          <cell r="AF7">
            <v>0</v>
          </cell>
          <cell r="AG7">
            <v>0</v>
          </cell>
          <cell r="AH7">
            <v>0</v>
          </cell>
          <cell r="AI7" t="str">
            <v>13</v>
          </cell>
          <cell r="AJ7">
            <v>13</v>
          </cell>
          <cell r="AK7">
            <v>1</v>
          </cell>
          <cell r="AL7">
            <v>2</v>
          </cell>
          <cell r="AM7">
            <v>0</v>
          </cell>
          <cell r="AN7">
            <v>0</v>
          </cell>
        </row>
        <row r="8">
          <cell r="N8">
            <v>0</v>
          </cell>
          <cell r="P8">
            <v>0</v>
          </cell>
          <cell r="R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 t="str">
            <v>00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 t="str">
            <v>0</v>
          </cell>
          <cell r="AF8">
            <v>0</v>
          </cell>
          <cell r="AG8">
            <v>0</v>
          </cell>
          <cell r="AH8">
            <v>0</v>
          </cell>
          <cell r="AI8" t="str">
            <v>0</v>
          </cell>
          <cell r="AJ8">
            <v>0</v>
          </cell>
          <cell r="AK8">
            <v>1</v>
          </cell>
          <cell r="AL8">
            <v>2</v>
          </cell>
          <cell r="AM8">
            <v>0</v>
          </cell>
          <cell r="AN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P9">
            <v>0</v>
          </cell>
          <cell r="R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 t="str">
            <v>00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 t="str">
            <v>0</v>
          </cell>
          <cell r="AF9">
            <v>0</v>
          </cell>
          <cell r="AG9">
            <v>0</v>
          </cell>
          <cell r="AH9">
            <v>0</v>
          </cell>
          <cell r="AI9" t="str">
            <v>0</v>
          </cell>
          <cell r="AJ9">
            <v>0</v>
          </cell>
          <cell r="AK9">
            <v>1</v>
          </cell>
          <cell r="AL9">
            <v>2</v>
          </cell>
          <cell r="AM9">
            <v>0</v>
          </cell>
          <cell r="AN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P10">
            <v>0</v>
          </cell>
          <cell r="R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 t="str">
            <v>00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 t="str">
            <v>0</v>
          </cell>
          <cell r="AF10">
            <v>0</v>
          </cell>
          <cell r="AG10">
            <v>0</v>
          </cell>
          <cell r="AH10">
            <v>0</v>
          </cell>
          <cell r="AI10" t="str">
            <v>0</v>
          </cell>
          <cell r="AJ10">
            <v>0</v>
          </cell>
          <cell r="AK10">
            <v>1</v>
          </cell>
          <cell r="AL10">
            <v>2</v>
          </cell>
          <cell r="AM10">
            <v>0</v>
          </cell>
          <cell r="AN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P11">
            <v>0</v>
          </cell>
          <cell r="Q11" t="str">
            <v>２６</v>
          </cell>
          <cell r="R11">
            <v>0</v>
          </cell>
          <cell r="S11" t="str">
            <v>２２</v>
          </cell>
          <cell r="T11">
            <v>0</v>
          </cell>
          <cell r="U11">
            <v>0</v>
          </cell>
          <cell r="V11">
            <v>0</v>
          </cell>
          <cell r="W11" t="str">
            <v>２６</v>
          </cell>
          <cell r="X11">
            <v>0</v>
          </cell>
          <cell r="Y11">
            <v>0</v>
          </cell>
          <cell r="Z11" t="str">
            <v>0２６</v>
          </cell>
          <cell r="AA11">
            <v>26</v>
          </cell>
          <cell r="AB11">
            <v>0</v>
          </cell>
          <cell r="AC11">
            <v>0</v>
          </cell>
          <cell r="AD11">
            <v>0</v>
          </cell>
          <cell r="AE11" t="str">
            <v>26</v>
          </cell>
          <cell r="AF11">
            <v>0</v>
          </cell>
          <cell r="AG11">
            <v>0</v>
          </cell>
          <cell r="AH11">
            <v>0</v>
          </cell>
          <cell r="AI11" t="str">
            <v>26</v>
          </cell>
          <cell r="AJ11">
            <v>26</v>
          </cell>
          <cell r="AK11">
            <v>1</v>
          </cell>
          <cell r="AL11">
            <v>2</v>
          </cell>
          <cell r="AM11">
            <v>0</v>
          </cell>
          <cell r="AN11">
            <v>0</v>
          </cell>
        </row>
        <row r="12">
          <cell r="N12">
            <v>0</v>
          </cell>
          <cell r="P12">
            <v>0</v>
          </cell>
          <cell r="R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 t="str">
            <v>00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 t="str">
            <v>0</v>
          </cell>
          <cell r="AF12">
            <v>0</v>
          </cell>
          <cell r="AG12">
            <v>0</v>
          </cell>
          <cell r="AH12">
            <v>0</v>
          </cell>
          <cell r="AI12" t="str">
            <v>0</v>
          </cell>
          <cell r="AJ12">
            <v>0</v>
          </cell>
          <cell r="AK12">
            <v>1</v>
          </cell>
          <cell r="AL12">
            <v>2</v>
          </cell>
          <cell r="AM12">
            <v>0</v>
          </cell>
          <cell r="AN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P13">
            <v>0</v>
          </cell>
          <cell r="R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 t="str">
            <v>00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 t="str">
            <v>0</v>
          </cell>
          <cell r="AF13">
            <v>0</v>
          </cell>
          <cell r="AG13">
            <v>0</v>
          </cell>
          <cell r="AH13">
            <v>0</v>
          </cell>
          <cell r="AI13" t="str">
            <v>0</v>
          </cell>
          <cell r="AJ13">
            <v>0</v>
          </cell>
          <cell r="AK13">
            <v>1</v>
          </cell>
          <cell r="AL13">
            <v>2</v>
          </cell>
          <cell r="AM13">
            <v>0</v>
          </cell>
          <cell r="AN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P14">
            <v>0</v>
          </cell>
          <cell r="R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 t="str">
            <v>00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 t="str">
            <v>0</v>
          </cell>
          <cell r="AF14">
            <v>0</v>
          </cell>
          <cell r="AG14">
            <v>0</v>
          </cell>
          <cell r="AH14">
            <v>0</v>
          </cell>
          <cell r="AI14" t="str">
            <v>0</v>
          </cell>
          <cell r="AJ14">
            <v>0</v>
          </cell>
          <cell r="AK14">
            <v>1</v>
          </cell>
          <cell r="AL14">
            <v>2</v>
          </cell>
          <cell r="AM14">
            <v>0</v>
          </cell>
          <cell r="AN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P15">
            <v>0</v>
          </cell>
          <cell r="Q15" t="str">
            <v>２６</v>
          </cell>
          <cell r="R15">
            <v>0</v>
          </cell>
          <cell r="S15" t="str">
            <v>２８</v>
          </cell>
          <cell r="T15">
            <v>0</v>
          </cell>
          <cell r="U15">
            <v>0</v>
          </cell>
          <cell r="V15">
            <v>0</v>
          </cell>
          <cell r="W15" t="str">
            <v>２６</v>
          </cell>
          <cell r="X15">
            <v>0</v>
          </cell>
          <cell r="Y15">
            <v>0</v>
          </cell>
          <cell r="Z15" t="str">
            <v>0２６</v>
          </cell>
          <cell r="AA15">
            <v>26</v>
          </cell>
          <cell r="AB15">
            <v>0</v>
          </cell>
          <cell r="AC15">
            <v>0</v>
          </cell>
          <cell r="AD15">
            <v>0</v>
          </cell>
          <cell r="AE15" t="str">
            <v>26</v>
          </cell>
          <cell r="AF15">
            <v>0</v>
          </cell>
          <cell r="AG15">
            <v>0</v>
          </cell>
          <cell r="AH15">
            <v>0</v>
          </cell>
          <cell r="AI15" t="str">
            <v>26</v>
          </cell>
          <cell r="AJ15">
            <v>26</v>
          </cell>
          <cell r="AK15">
            <v>1</v>
          </cell>
          <cell r="AL15">
            <v>2</v>
          </cell>
          <cell r="AM15">
            <v>0</v>
          </cell>
          <cell r="AN15">
            <v>0</v>
          </cell>
        </row>
        <row r="16">
          <cell r="N16">
            <v>0</v>
          </cell>
          <cell r="P16">
            <v>0</v>
          </cell>
          <cell r="R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 t="str">
            <v>00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 t="str">
            <v>0</v>
          </cell>
          <cell r="AF16">
            <v>0</v>
          </cell>
          <cell r="AG16">
            <v>0</v>
          </cell>
          <cell r="AH16">
            <v>0</v>
          </cell>
          <cell r="AI16" t="str">
            <v>0</v>
          </cell>
          <cell r="AJ16">
            <v>0</v>
          </cell>
          <cell r="AK16">
            <v>1</v>
          </cell>
          <cell r="AL16">
            <v>2</v>
          </cell>
          <cell r="AM16">
            <v>0</v>
          </cell>
          <cell r="AN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P17">
            <v>0</v>
          </cell>
          <cell r="R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 t="str">
            <v>00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 t="str">
            <v>0</v>
          </cell>
          <cell r="AF17">
            <v>0</v>
          </cell>
          <cell r="AG17">
            <v>0</v>
          </cell>
          <cell r="AH17">
            <v>0</v>
          </cell>
          <cell r="AI17" t="str">
            <v>0</v>
          </cell>
          <cell r="AJ17">
            <v>0</v>
          </cell>
          <cell r="AK17">
            <v>1</v>
          </cell>
          <cell r="AL17">
            <v>2</v>
          </cell>
          <cell r="AM17">
            <v>0</v>
          </cell>
          <cell r="AN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P18">
            <v>0</v>
          </cell>
          <cell r="R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 t="str">
            <v>00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 t="str">
            <v>0</v>
          </cell>
          <cell r="AF18">
            <v>0</v>
          </cell>
          <cell r="AG18">
            <v>0</v>
          </cell>
          <cell r="AH18">
            <v>0</v>
          </cell>
          <cell r="AI18" t="str">
            <v>0</v>
          </cell>
          <cell r="AJ18">
            <v>0</v>
          </cell>
          <cell r="AK18">
            <v>1</v>
          </cell>
          <cell r="AL18">
            <v>2</v>
          </cell>
          <cell r="AM18">
            <v>0</v>
          </cell>
          <cell r="AN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 t="str">
            <v>１</v>
          </cell>
          <cell r="P19">
            <v>0</v>
          </cell>
          <cell r="Q19" t="str">
            <v>００</v>
          </cell>
          <cell r="R19">
            <v>0</v>
          </cell>
          <cell r="S19" t="str">
            <v>０６</v>
          </cell>
          <cell r="T19">
            <v>0</v>
          </cell>
          <cell r="U19" t="str">
            <v>１</v>
          </cell>
          <cell r="V19">
            <v>0</v>
          </cell>
          <cell r="W19" t="str">
            <v>００</v>
          </cell>
          <cell r="X19">
            <v>0</v>
          </cell>
          <cell r="Y19">
            <v>0</v>
          </cell>
          <cell r="Z19" t="str">
            <v>１００</v>
          </cell>
          <cell r="AA19">
            <v>100</v>
          </cell>
          <cell r="AB19">
            <v>1</v>
          </cell>
          <cell r="AC19">
            <v>1</v>
          </cell>
          <cell r="AD19" t="str">
            <v>m</v>
          </cell>
          <cell r="AE19" t="str">
            <v>00</v>
          </cell>
          <cell r="AF19">
            <v>0</v>
          </cell>
          <cell r="AG19">
            <v>0</v>
          </cell>
          <cell r="AH19">
            <v>0</v>
          </cell>
          <cell r="AI19" t="str">
            <v>1m00</v>
          </cell>
          <cell r="AJ19" t="str">
            <v>1m00</v>
          </cell>
          <cell r="AK19">
            <v>1</v>
          </cell>
          <cell r="AL19">
            <v>2</v>
          </cell>
          <cell r="AM19">
            <v>0</v>
          </cell>
          <cell r="AN19">
            <v>0</v>
          </cell>
        </row>
        <row r="20">
          <cell r="N20">
            <v>0</v>
          </cell>
          <cell r="P20">
            <v>0</v>
          </cell>
          <cell r="R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 t="str">
            <v>00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 t="str">
            <v>0</v>
          </cell>
          <cell r="AF20">
            <v>0</v>
          </cell>
          <cell r="AG20">
            <v>0</v>
          </cell>
          <cell r="AH20">
            <v>0</v>
          </cell>
          <cell r="AI20" t="str">
            <v>0</v>
          </cell>
          <cell r="AJ20">
            <v>0</v>
          </cell>
          <cell r="AK20">
            <v>1</v>
          </cell>
          <cell r="AL20">
            <v>2</v>
          </cell>
          <cell r="AM20">
            <v>0</v>
          </cell>
          <cell r="AN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P21">
            <v>0</v>
          </cell>
          <cell r="R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 t="str">
            <v>00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 t="str">
            <v>0</v>
          </cell>
          <cell r="AF21">
            <v>0</v>
          </cell>
          <cell r="AG21">
            <v>0</v>
          </cell>
          <cell r="AH21">
            <v>0</v>
          </cell>
          <cell r="AI21" t="str">
            <v>0</v>
          </cell>
          <cell r="AJ21">
            <v>0</v>
          </cell>
          <cell r="AK21">
            <v>1</v>
          </cell>
          <cell r="AL21">
            <v>2</v>
          </cell>
          <cell r="AM21">
            <v>0</v>
          </cell>
          <cell r="AN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P22">
            <v>0</v>
          </cell>
          <cell r="R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 t="str">
            <v>00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 t="str">
            <v>0</v>
          </cell>
          <cell r="AF22">
            <v>0</v>
          </cell>
          <cell r="AG22">
            <v>0</v>
          </cell>
          <cell r="AH22">
            <v>0</v>
          </cell>
          <cell r="AI22" t="str">
            <v>0</v>
          </cell>
          <cell r="AJ22">
            <v>0</v>
          </cell>
          <cell r="AK22">
            <v>1</v>
          </cell>
          <cell r="AL22">
            <v>2</v>
          </cell>
          <cell r="AM22">
            <v>0</v>
          </cell>
          <cell r="AN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 t="str">
            <v>２</v>
          </cell>
          <cell r="P23">
            <v>0</v>
          </cell>
          <cell r="Q23" t="str">
            <v>１８</v>
          </cell>
          <cell r="R23">
            <v>0</v>
          </cell>
          <cell r="S23" t="str">
            <v>１１</v>
          </cell>
          <cell r="T23">
            <v>0</v>
          </cell>
          <cell r="U23" t="str">
            <v>２</v>
          </cell>
          <cell r="V23">
            <v>0</v>
          </cell>
          <cell r="W23" t="str">
            <v>１８</v>
          </cell>
          <cell r="X23">
            <v>0</v>
          </cell>
          <cell r="Y23">
            <v>0</v>
          </cell>
          <cell r="Z23" t="str">
            <v>２１８</v>
          </cell>
          <cell r="AA23">
            <v>218</v>
          </cell>
          <cell r="AB23">
            <v>2</v>
          </cell>
          <cell r="AC23">
            <v>2</v>
          </cell>
          <cell r="AD23" t="str">
            <v>m</v>
          </cell>
          <cell r="AE23" t="str">
            <v>18</v>
          </cell>
          <cell r="AF23">
            <v>0</v>
          </cell>
          <cell r="AG23">
            <v>0</v>
          </cell>
          <cell r="AH23">
            <v>0</v>
          </cell>
          <cell r="AI23" t="str">
            <v>2m18</v>
          </cell>
          <cell r="AJ23" t="str">
            <v>2m18</v>
          </cell>
          <cell r="AK23">
            <v>1</v>
          </cell>
          <cell r="AL23">
            <v>2</v>
          </cell>
          <cell r="AM23">
            <v>0</v>
          </cell>
          <cell r="AN23">
            <v>0</v>
          </cell>
        </row>
        <row r="24">
          <cell r="N24">
            <v>0</v>
          </cell>
          <cell r="P24">
            <v>0</v>
          </cell>
          <cell r="R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 t="str">
            <v>00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 t="str">
            <v>0</v>
          </cell>
          <cell r="AF24">
            <v>0</v>
          </cell>
          <cell r="AG24">
            <v>0</v>
          </cell>
          <cell r="AH24">
            <v>0</v>
          </cell>
          <cell r="AI24" t="str">
            <v>0</v>
          </cell>
          <cell r="AJ24">
            <v>0</v>
          </cell>
          <cell r="AK24">
            <v>1</v>
          </cell>
          <cell r="AL24">
            <v>2</v>
          </cell>
          <cell r="AM24">
            <v>0</v>
          </cell>
          <cell r="AN24">
            <v>0</v>
          </cell>
        </row>
        <row r="25"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P25">
            <v>0</v>
          </cell>
          <cell r="R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 t="str">
            <v>00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 t="str">
            <v>0</v>
          </cell>
          <cell r="AF25">
            <v>0</v>
          </cell>
          <cell r="AG25">
            <v>0</v>
          </cell>
          <cell r="AH25">
            <v>0</v>
          </cell>
          <cell r="AI25" t="str">
            <v>0</v>
          </cell>
          <cell r="AJ25">
            <v>0</v>
          </cell>
          <cell r="AK25">
            <v>1</v>
          </cell>
          <cell r="AL25">
            <v>2</v>
          </cell>
          <cell r="AM25">
            <v>0</v>
          </cell>
          <cell r="AN25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P26">
            <v>0</v>
          </cell>
          <cell r="R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 t="str">
            <v>00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 t="str">
            <v>0</v>
          </cell>
          <cell r="AF26">
            <v>0</v>
          </cell>
          <cell r="AG26">
            <v>0</v>
          </cell>
          <cell r="AH26">
            <v>0</v>
          </cell>
          <cell r="AI26" t="str">
            <v>0</v>
          </cell>
          <cell r="AJ26">
            <v>0</v>
          </cell>
          <cell r="AK26">
            <v>1</v>
          </cell>
          <cell r="AL26">
            <v>2</v>
          </cell>
          <cell r="AM26">
            <v>0</v>
          </cell>
          <cell r="AN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 t="str">
            <v>２</v>
          </cell>
          <cell r="P27">
            <v>0</v>
          </cell>
          <cell r="Q27" t="str">
            <v>１９</v>
          </cell>
          <cell r="R27">
            <v>0</v>
          </cell>
          <cell r="S27" t="str">
            <v>２８</v>
          </cell>
          <cell r="T27">
            <v>0</v>
          </cell>
          <cell r="U27" t="str">
            <v>２</v>
          </cell>
          <cell r="V27">
            <v>0</v>
          </cell>
          <cell r="W27" t="str">
            <v>１９</v>
          </cell>
          <cell r="X27">
            <v>0</v>
          </cell>
          <cell r="Y27">
            <v>0</v>
          </cell>
          <cell r="Z27" t="str">
            <v>２１９</v>
          </cell>
          <cell r="AA27">
            <v>219</v>
          </cell>
          <cell r="AB27">
            <v>2</v>
          </cell>
          <cell r="AC27">
            <v>2</v>
          </cell>
          <cell r="AD27" t="str">
            <v>m</v>
          </cell>
          <cell r="AE27" t="str">
            <v>19</v>
          </cell>
          <cell r="AF27">
            <v>0</v>
          </cell>
          <cell r="AG27">
            <v>0</v>
          </cell>
          <cell r="AH27">
            <v>0</v>
          </cell>
          <cell r="AI27" t="str">
            <v>2m19</v>
          </cell>
          <cell r="AJ27" t="str">
            <v>2m19</v>
          </cell>
          <cell r="AK27">
            <v>1</v>
          </cell>
          <cell r="AL27">
            <v>2</v>
          </cell>
          <cell r="AM27">
            <v>0</v>
          </cell>
          <cell r="AN27">
            <v>0</v>
          </cell>
        </row>
        <row r="28">
          <cell r="N28">
            <v>0</v>
          </cell>
          <cell r="P28">
            <v>0</v>
          </cell>
          <cell r="R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 t="str">
            <v>00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 t="str">
            <v>0</v>
          </cell>
          <cell r="AF28">
            <v>0</v>
          </cell>
          <cell r="AG28">
            <v>0</v>
          </cell>
          <cell r="AH28">
            <v>0</v>
          </cell>
          <cell r="AI28" t="str">
            <v>0</v>
          </cell>
          <cell r="AJ28">
            <v>0</v>
          </cell>
          <cell r="AK28">
            <v>1</v>
          </cell>
          <cell r="AL28">
            <v>2</v>
          </cell>
          <cell r="AM28">
            <v>0</v>
          </cell>
          <cell r="AN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P29">
            <v>0</v>
          </cell>
          <cell r="R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 t="str">
            <v>00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 t="str">
            <v>0</v>
          </cell>
          <cell r="AF29">
            <v>0</v>
          </cell>
          <cell r="AG29">
            <v>0</v>
          </cell>
          <cell r="AH29">
            <v>0</v>
          </cell>
          <cell r="AI29" t="str">
            <v>0</v>
          </cell>
          <cell r="AJ29">
            <v>0</v>
          </cell>
          <cell r="AK29">
            <v>1</v>
          </cell>
          <cell r="AL29">
            <v>2</v>
          </cell>
          <cell r="AM29">
            <v>0</v>
          </cell>
          <cell r="AN29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P30">
            <v>0</v>
          </cell>
          <cell r="R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 t="str">
            <v>00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 t="str">
            <v>0</v>
          </cell>
          <cell r="AF30">
            <v>0</v>
          </cell>
          <cell r="AG30">
            <v>0</v>
          </cell>
          <cell r="AH30">
            <v>0</v>
          </cell>
          <cell r="AI30" t="str">
            <v>0</v>
          </cell>
          <cell r="AJ30">
            <v>0</v>
          </cell>
          <cell r="AK30">
            <v>1</v>
          </cell>
          <cell r="AL30">
            <v>2</v>
          </cell>
          <cell r="AM30">
            <v>0</v>
          </cell>
          <cell r="AN30">
            <v>0</v>
          </cell>
        </row>
        <row r="31"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 t="str">
            <v>４</v>
          </cell>
          <cell r="P31">
            <v>0</v>
          </cell>
          <cell r="Q31" t="str">
            <v>２９</v>
          </cell>
          <cell r="R31">
            <v>0</v>
          </cell>
          <cell r="S31" t="str">
            <v>３６</v>
          </cell>
          <cell r="T31">
            <v>0</v>
          </cell>
          <cell r="U31" t="str">
            <v>４</v>
          </cell>
          <cell r="V31">
            <v>0</v>
          </cell>
          <cell r="W31" t="str">
            <v>２９</v>
          </cell>
          <cell r="X31">
            <v>0</v>
          </cell>
          <cell r="Y31">
            <v>0</v>
          </cell>
          <cell r="Z31" t="str">
            <v>４２９</v>
          </cell>
          <cell r="AA31">
            <v>429</v>
          </cell>
          <cell r="AB31">
            <v>4</v>
          </cell>
          <cell r="AC31">
            <v>4</v>
          </cell>
          <cell r="AD31" t="str">
            <v>m</v>
          </cell>
          <cell r="AE31" t="str">
            <v>29</v>
          </cell>
          <cell r="AF31">
            <v>0</v>
          </cell>
          <cell r="AG31">
            <v>0</v>
          </cell>
          <cell r="AH31">
            <v>0</v>
          </cell>
          <cell r="AI31" t="str">
            <v>4m29</v>
          </cell>
          <cell r="AJ31" t="str">
            <v>4m29</v>
          </cell>
          <cell r="AK31">
            <v>1</v>
          </cell>
          <cell r="AL31">
            <v>2</v>
          </cell>
          <cell r="AM31">
            <v>0</v>
          </cell>
          <cell r="AN31">
            <v>0</v>
          </cell>
        </row>
        <row r="32">
          <cell r="N32">
            <v>0</v>
          </cell>
          <cell r="P32">
            <v>0</v>
          </cell>
          <cell r="R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 t="str">
            <v>00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 t="str">
            <v>0</v>
          </cell>
          <cell r="AF32">
            <v>0</v>
          </cell>
          <cell r="AG32">
            <v>0</v>
          </cell>
          <cell r="AH32">
            <v>0</v>
          </cell>
          <cell r="AI32" t="str">
            <v>0</v>
          </cell>
          <cell r="AJ32">
            <v>0</v>
          </cell>
          <cell r="AK32">
            <v>1</v>
          </cell>
          <cell r="AL32">
            <v>2</v>
          </cell>
          <cell r="AM32">
            <v>0</v>
          </cell>
          <cell r="AN32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P33">
            <v>0</v>
          </cell>
          <cell r="R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 t="str">
            <v>00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 t="str">
            <v>0</v>
          </cell>
          <cell r="AF33">
            <v>0</v>
          </cell>
          <cell r="AG33">
            <v>0</v>
          </cell>
          <cell r="AH33">
            <v>0</v>
          </cell>
          <cell r="AI33" t="str">
            <v>0</v>
          </cell>
          <cell r="AJ33">
            <v>0</v>
          </cell>
          <cell r="AK33">
            <v>1</v>
          </cell>
          <cell r="AL33">
            <v>2</v>
          </cell>
          <cell r="AM33">
            <v>0</v>
          </cell>
          <cell r="AN33">
            <v>0</v>
          </cell>
        </row>
        <row r="34"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P34">
            <v>0</v>
          </cell>
          <cell r="R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 t="str">
            <v>00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 t="str">
            <v>0</v>
          </cell>
          <cell r="AF34">
            <v>0</v>
          </cell>
          <cell r="AG34">
            <v>0</v>
          </cell>
          <cell r="AH34">
            <v>0</v>
          </cell>
          <cell r="AI34" t="str">
            <v>0</v>
          </cell>
          <cell r="AJ34">
            <v>0</v>
          </cell>
          <cell r="AK34">
            <v>1</v>
          </cell>
          <cell r="AL34">
            <v>2</v>
          </cell>
          <cell r="AM34">
            <v>0</v>
          </cell>
          <cell r="AN34">
            <v>0</v>
          </cell>
        </row>
        <row r="35"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 t="str">
            <v>５</v>
          </cell>
          <cell r="P35">
            <v>0</v>
          </cell>
          <cell r="Q35" t="str">
            <v>００</v>
          </cell>
          <cell r="R35">
            <v>0</v>
          </cell>
          <cell r="S35" t="str">
            <v>２６</v>
          </cell>
          <cell r="T35">
            <v>0</v>
          </cell>
          <cell r="U35" t="str">
            <v>５</v>
          </cell>
          <cell r="V35">
            <v>0</v>
          </cell>
          <cell r="W35" t="str">
            <v>００</v>
          </cell>
          <cell r="X35">
            <v>0</v>
          </cell>
          <cell r="Y35">
            <v>0</v>
          </cell>
          <cell r="Z35" t="str">
            <v>５００</v>
          </cell>
          <cell r="AA35">
            <v>500</v>
          </cell>
          <cell r="AB35">
            <v>5</v>
          </cell>
          <cell r="AC35">
            <v>5</v>
          </cell>
          <cell r="AD35" t="str">
            <v>m</v>
          </cell>
          <cell r="AE35" t="str">
            <v>00</v>
          </cell>
          <cell r="AF35">
            <v>0</v>
          </cell>
          <cell r="AG35">
            <v>0</v>
          </cell>
          <cell r="AH35">
            <v>0</v>
          </cell>
          <cell r="AI35" t="str">
            <v>5m00</v>
          </cell>
          <cell r="AJ35" t="str">
            <v>5m00</v>
          </cell>
          <cell r="AK35">
            <v>1</v>
          </cell>
          <cell r="AL35">
            <v>2</v>
          </cell>
          <cell r="AM35">
            <v>0</v>
          </cell>
          <cell r="AN35">
            <v>0</v>
          </cell>
        </row>
        <row r="36">
          <cell r="N36">
            <v>0</v>
          </cell>
          <cell r="P36">
            <v>0</v>
          </cell>
          <cell r="R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 t="str">
            <v>00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 t="str">
            <v>0</v>
          </cell>
          <cell r="AF36">
            <v>0</v>
          </cell>
          <cell r="AG36">
            <v>0</v>
          </cell>
          <cell r="AH36">
            <v>0</v>
          </cell>
          <cell r="AI36" t="str">
            <v>0</v>
          </cell>
          <cell r="AJ36">
            <v>0</v>
          </cell>
          <cell r="AK36">
            <v>1</v>
          </cell>
          <cell r="AL36">
            <v>2</v>
          </cell>
          <cell r="AM36">
            <v>0</v>
          </cell>
          <cell r="AN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P37">
            <v>0</v>
          </cell>
          <cell r="R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 t="str">
            <v>00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 t="str">
            <v>0</v>
          </cell>
          <cell r="AF37">
            <v>0</v>
          </cell>
          <cell r="AG37">
            <v>0</v>
          </cell>
          <cell r="AH37">
            <v>0</v>
          </cell>
          <cell r="AI37" t="str">
            <v>0</v>
          </cell>
          <cell r="AJ37">
            <v>0</v>
          </cell>
          <cell r="AK37">
            <v>1</v>
          </cell>
          <cell r="AL37">
            <v>2</v>
          </cell>
          <cell r="AM37">
            <v>0</v>
          </cell>
          <cell r="AN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R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 t="str">
            <v>00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 t="str">
            <v>0</v>
          </cell>
          <cell r="AF38">
            <v>0</v>
          </cell>
          <cell r="AG38">
            <v>0</v>
          </cell>
          <cell r="AH38">
            <v>0</v>
          </cell>
          <cell r="AI38" t="str">
            <v>0</v>
          </cell>
          <cell r="AJ38">
            <v>0</v>
          </cell>
          <cell r="AK38">
            <v>1</v>
          </cell>
          <cell r="AL38">
            <v>2</v>
          </cell>
          <cell r="AM38">
            <v>0</v>
          </cell>
          <cell r="AN38">
            <v>0</v>
          </cell>
        </row>
        <row r="39"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 t="str">
            <v>９</v>
          </cell>
          <cell r="P39">
            <v>0</v>
          </cell>
          <cell r="Q39" t="str">
            <v>５６</v>
          </cell>
          <cell r="R39">
            <v>0</v>
          </cell>
          <cell r="S39" t="str">
            <v>４２</v>
          </cell>
          <cell r="T39">
            <v>0</v>
          </cell>
          <cell r="U39" t="str">
            <v>９</v>
          </cell>
          <cell r="V39">
            <v>0</v>
          </cell>
          <cell r="W39" t="str">
            <v>５６</v>
          </cell>
          <cell r="X39">
            <v>0</v>
          </cell>
          <cell r="Y39">
            <v>0</v>
          </cell>
          <cell r="Z39" t="str">
            <v>９５６</v>
          </cell>
          <cell r="AA39">
            <v>956</v>
          </cell>
          <cell r="AB39">
            <v>9</v>
          </cell>
          <cell r="AC39">
            <v>9</v>
          </cell>
          <cell r="AD39" t="str">
            <v>m</v>
          </cell>
          <cell r="AE39" t="str">
            <v>56</v>
          </cell>
          <cell r="AF39">
            <v>0</v>
          </cell>
          <cell r="AG39">
            <v>0</v>
          </cell>
          <cell r="AH39">
            <v>0</v>
          </cell>
          <cell r="AI39" t="str">
            <v>9m56</v>
          </cell>
          <cell r="AJ39" t="str">
            <v>9m56</v>
          </cell>
          <cell r="AK39">
            <v>1</v>
          </cell>
          <cell r="AL39">
            <v>2</v>
          </cell>
          <cell r="AM39">
            <v>0</v>
          </cell>
          <cell r="AN39">
            <v>0</v>
          </cell>
        </row>
        <row r="40">
          <cell r="N40">
            <v>0</v>
          </cell>
          <cell r="P40">
            <v>0</v>
          </cell>
          <cell r="R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 t="str">
            <v>00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 t="str">
            <v>0</v>
          </cell>
          <cell r="AF40">
            <v>0</v>
          </cell>
          <cell r="AG40">
            <v>0</v>
          </cell>
          <cell r="AH40">
            <v>0</v>
          </cell>
          <cell r="AI40" t="str">
            <v>0</v>
          </cell>
          <cell r="AJ40">
            <v>0</v>
          </cell>
          <cell r="AK40">
            <v>1</v>
          </cell>
          <cell r="AL40">
            <v>2</v>
          </cell>
          <cell r="AM40">
            <v>0</v>
          </cell>
          <cell r="AN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P41">
            <v>0</v>
          </cell>
          <cell r="R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 t="str">
            <v>00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 t="str">
            <v>0</v>
          </cell>
          <cell r="AF41">
            <v>0</v>
          </cell>
          <cell r="AG41">
            <v>0</v>
          </cell>
          <cell r="AH41">
            <v>0</v>
          </cell>
          <cell r="AI41" t="str">
            <v>0</v>
          </cell>
          <cell r="AJ41">
            <v>0</v>
          </cell>
          <cell r="AK41">
            <v>1</v>
          </cell>
          <cell r="AL41">
            <v>2</v>
          </cell>
          <cell r="AM41">
            <v>0</v>
          </cell>
          <cell r="AN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P42">
            <v>0</v>
          </cell>
          <cell r="R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 t="str">
            <v>00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 t="str">
            <v>0</v>
          </cell>
          <cell r="AF42">
            <v>0</v>
          </cell>
          <cell r="AG42">
            <v>0</v>
          </cell>
          <cell r="AH42">
            <v>0</v>
          </cell>
          <cell r="AI42" t="str">
            <v>0</v>
          </cell>
          <cell r="AJ42">
            <v>0</v>
          </cell>
          <cell r="AK42">
            <v>1</v>
          </cell>
          <cell r="AL42">
            <v>2</v>
          </cell>
          <cell r="AM42">
            <v>0</v>
          </cell>
          <cell r="AN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 t="str">
            <v>１０</v>
          </cell>
          <cell r="P43">
            <v>0</v>
          </cell>
          <cell r="Q43" t="str">
            <v>５９</v>
          </cell>
          <cell r="R43">
            <v>0</v>
          </cell>
          <cell r="S43" t="str">
            <v>１２</v>
          </cell>
          <cell r="T43">
            <v>0</v>
          </cell>
          <cell r="U43" t="str">
            <v>１０</v>
          </cell>
          <cell r="V43">
            <v>0</v>
          </cell>
          <cell r="W43" t="str">
            <v>５９</v>
          </cell>
          <cell r="X43">
            <v>0</v>
          </cell>
          <cell r="Y43">
            <v>0</v>
          </cell>
          <cell r="Z43" t="str">
            <v>１０５９</v>
          </cell>
          <cell r="AA43">
            <v>1059</v>
          </cell>
          <cell r="AB43">
            <v>10</v>
          </cell>
          <cell r="AC43">
            <v>10</v>
          </cell>
          <cell r="AD43" t="str">
            <v>m</v>
          </cell>
          <cell r="AE43" t="str">
            <v>59</v>
          </cell>
          <cell r="AF43">
            <v>0</v>
          </cell>
          <cell r="AG43">
            <v>0</v>
          </cell>
          <cell r="AH43">
            <v>0</v>
          </cell>
          <cell r="AI43" t="str">
            <v>10m59</v>
          </cell>
          <cell r="AJ43" t="str">
            <v>10m59</v>
          </cell>
          <cell r="AK43">
            <v>1</v>
          </cell>
          <cell r="AL43">
            <v>2</v>
          </cell>
          <cell r="AM43">
            <v>0</v>
          </cell>
          <cell r="AN43">
            <v>0</v>
          </cell>
        </row>
        <row r="44">
          <cell r="N44">
            <v>0</v>
          </cell>
          <cell r="P44">
            <v>0</v>
          </cell>
          <cell r="R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 t="str">
            <v>00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 t="str">
            <v>0</v>
          </cell>
          <cell r="AF44">
            <v>0</v>
          </cell>
          <cell r="AG44">
            <v>0</v>
          </cell>
          <cell r="AH44">
            <v>0</v>
          </cell>
          <cell r="AI44" t="str">
            <v>0</v>
          </cell>
          <cell r="AJ44">
            <v>0</v>
          </cell>
          <cell r="AK44">
            <v>1</v>
          </cell>
          <cell r="AL44">
            <v>2</v>
          </cell>
          <cell r="AM44">
            <v>0</v>
          </cell>
          <cell r="AN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P45">
            <v>0</v>
          </cell>
          <cell r="R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 t="str">
            <v>00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 t="str">
            <v>0</v>
          </cell>
          <cell r="AF45">
            <v>0</v>
          </cell>
          <cell r="AG45">
            <v>0</v>
          </cell>
          <cell r="AH45">
            <v>0</v>
          </cell>
          <cell r="AI45" t="str">
            <v>0</v>
          </cell>
          <cell r="AJ45">
            <v>0</v>
          </cell>
          <cell r="AK45">
            <v>1</v>
          </cell>
          <cell r="AL45">
            <v>2</v>
          </cell>
          <cell r="AM45">
            <v>0</v>
          </cell>
          <cell r="AN45">
            <v>0</v>
          </cell>
        </row>
        <row r="46"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P46">
            <v>0</v>
          </cell>
          <cell r="R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 t="str">
            <v>00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 t="str">
            <v>0</v>
          </cell>
          <cell r="AF46">
            <v>0</v>
          </cell>
          <cell r="AG46">
            <v>0</v>
          </cell>
          <cell r="AH46">
            <v>0</v>
          </cell>
          <cell r="AI46" t="str">
            <v>0</v>
          </cell>
          <cell r="AJ46">
            <v>0</v>
          </cell>
          <cell r="AK46">
            <v>1</v>
          </cell>
          <cell r="AL46">
            <v>2</v>
          </cell>
          <cell r="AM46">
            <v>0</v>
          </cell>
          <cell r="AN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P47">
            <v>0</v>
          </cell>
          <cell r="Q47" t="str">
            <v>１８</v>
          </cell>
          <cell r="R47">
            <v>0</v>
          </cell>
          <cell r="S47" t="str">
            <v>２２</v>
          </cell>
          <cell r="T47">
            <v>0</v>
          </cell>
          <cell r="U47">
            <v>0</v>
          </cell>
          <cell r="V47">
            <v>0</v>
          </cell>
          <cell r="W47" t="str">
            <v>１８</v>
          </cell>
          <cell r="X47">
            <v>0</v>
          </cell>
          <cell r="Y47">
            <v>0</v>
          </cell>
          <cell r="Z47" t="str">
            <v>0１８</v>
          </cell>
          <cell r="AA47">
            <v>18</v>
          </cell>
          <cell r="AB47">
            <v>0</v>
          </cell>
          <cell r="AC47">
            <v>0</v>
          </cell>
          <cell r="AD47">
            <v>0</v>
          </cell>
          <cell r="AE47" t="str">
            <v>18</v>
          </cell>
          <cell r="AF47">
            <v>0</v>
          </cell>
          <cell r="AG47">
            <v>0</v>
          </cell>
          <cell r="AH47">
            <v>0</v>
          </cell>
          <cell r="AI47" t="str">
            <v>18</v>
          </cell>
          <cell r="AJ47">
            <v>18</v>
          </cell>
          <cell r="AK47">
            <v>1</v>
          </cell>
          <cell r="AL47">
            <v>2</v>
          </cell>
          <cell r="AM47">
            <v>0</v>
          </cell>
          <cell r="AN47">
            <v>0</v>
          </cell>
        </row>
        <row r="48">
          <cell r="N48">
            <v>0</v>
          </cell>
          <cell r="P48">
            <v>0</v>
          </cell>
          <cell r="R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 t="str">
            <v>00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 t="str">
            <v>0</v>
          </cell>
          <cell r="AF48">
            <v>0</v>
          </cell>
          <cell r="AG48">
            <v>0</v>
          </cell>
          <cell r="AH48">
            <v>0</v>
          </cell>
          <cell r="AI48" t="str">
            <v>0</v>
          </cell>
          <cell r="AJ48">
            <v>0</v>
          </cell>
          <cell r="AK48">
            <v>1</v>
          </cell>
          <cell r="AL48">
            <v>2</v>
          </cell>
          <cell r="AM48">
            <v>0</v>
          </cell>
          <cell r="AN48">
            <v>0</v>
          </cell>
        </row>
        <row r="49"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P49">
            <v>0</v>
          </cell>
          <cell r="R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 t="str">
            <v>00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 t="str">
            <v>0</v>
          </cell>
          <cell r="AF49">
            <v>0</v>
          </cell>
          <cell r="AG49">
            <v>0</v>
          </cell>
          <cell r="AH49">
            <v>0</v>
          </cell>
          <cell r="AI49" t="str">
            <v>0</v>
          </cell>
          <cell r="AJ49">
            <v>0</v>
          </cell>
          <cell r="AK49">
            <v>1</v>
          </cell>
          <cell r="AL49">
            <v>2</v>
          </cell>
          <cell r="AM49">
            <v>0</v>
          </cell>
          <cell r="AN49">
            <v>0</v>
          </cell>
        </row>
        <row r="50"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P50">
            <v>0</v>
          </cell>
          <cell r="R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 t="str">
            <v>00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 t="str">
            <v>0</v>
          </cell>
          <cell r="AF50">
            <v>0</v>
          </cell>
          <cell r="AG50">
            <v>0</v>
          </cell>
          <cell r="AH50">
            <v>0</v>
          </cell>
          <cell r="AI50" t="str">
            <v>0</v>
          </cell>
          <cell r="AJ50">
            <v>0</v>
          </cell>
          <cell r="AK50">
            <v>1</v>
          </cell>
          <cell r="AL50">
            <v>2</v>
          </cell>
          <cell r="AM50">
            <v>0</v>
          </cell>
          <cell r="AN50">
            <v>0</v>
          </cell>
        </row>
        <row r="51"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 t="str">
            <v>４</v>
          </cell>
          <cell r="P51">
            <v>0</v>
          </cell>
          <cell r="Q51" t="str">
            <v>３０</v>
          </cell>
          <cell r="R51">
            <v>0</v>
          </cell>
          <cell r="T51">
            <v>0</v>
          </cell>
          <cell r="U51" t="str">
            <v>４</v>
          </cell>
          <cell r="V51">
            <v>0</v>
          </cell>
          <cell r="W51" t="str">
            <v>３０</v>
          </cell>
          <cell r="X51">
            <v>0</v>
          </cell>
          <cell r="Y51">
            <v>0</v>
          </cell>
          <cell r="Z51" t="str">
            <v>４３０</v>
          </cell>
          <cell r="AA51">
            <v>430</v>
          </cell>
          <cell r="AB51">
            <v>4</v>
          </cell>
          <cell r="AC51">
            <v>4</v>
          </cell>
          <cell r="AD51" t="str">
            <v>m</v>
          </cell>
          <cell r="AE51" t="str">
            <v>30</v>
          </cell>
          <cell r="AF51">
            <v>0</v>
          </cell>
          <cell r="AG51">
            <v>0</v>
          </cell>
          <cell r="AH51">
            <v>0</v>
          </cell>
          <cell r="AI51" t="str">
            <v>4m30</v>
          </cell>
          <cell r="AJ51" t="str">
            <v>4m30</v>
          </cell>
          <cell r="AK51">
            <v>1</v>
          </cell>
          <cell r="AL51">
            <v>2</v>
          </cell>
          <cell r="AM51">
            <v>0</v>
          </cell>
          <cell r="AN51">
            <v>0</v>
          </cell>
        </row>
        <row r="52">
          <cell r="N52">
            <v>0</v>
          </cell>
          <cell r="P52">
            <v>0</v>
          </cell>
          <cell r="R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 t="str">
            <v>00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 t="str">
            <v>0</v>
          </cell>
          <cell r="AF52">
            <v>0</v>
          </cell>
          <cell r="AG52">
            <v>0</v>
          </cell>
          <cell r="AH52">
            <v>0</v>
          </cell>
          <cell r="AI52" t="str">
            <v>0</v>
          </cell>
          <cell r="AJ52">
            <v>0</v>
          </cell>
          <cell r="AK52">
            <v>1</v>
          </cell>
          <cell r="AL52">
            <v>2</v>
          </cell>
          <cell r="AM52">
            <v>0</v>
          </cell>
          <cell r="AN52">
            <v>0</v>
          </cell>
        </row>
        <row r="53"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P53">
            <v>0</v>
          </cell>
          <cell r="R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 t="str">
            <v>00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 t="str">
            <v>0</v>
          </cell>
          <cell r="AF53">
            <v>0</v>
          </cell>
          <cell r="AG53">
            <v>0</v>
          </cell>
          <cell r="AH53">
            <v>0</v>
          </cell>
          <cell r="AI53" t="str">
            <v>0</v>
          </cell>
          <cell r="AJ53">
            <v>0</v>
          </cell>
          <cell r="AK53">
            <v>1</v>
          </cell>
          <cell r="AL53">
            <v>2</v>
          </cell>
          <cell r="AM53">
            <v>0</v>
          </cell>
          <cell r="AN53">
            <v>0</v>
          </cell>
        </row>
        <row r="54"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P54">
            <v>0</v>
          </cell>
          <cell r="R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 t="str">
            <v>00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 t="str">
            <v>0</v>
          </cell>
          <cell r="AF54">
            <v>0</v>
          </cell>
          <cell r="AG54">
            <v>0</v>
          </cell>
          <cell r="AH54">
            <v>0</v>
          </cell>
          <cell r="AI54" t="str">
            <v>0</v>
          </cell>
          <cell r="AJ54">
            <v>0</v>
          </cell>
          <cell r="AK54">
            <v>1</v>
          </cell>
          <cell r="AL54">
            <v>2</v>
          </cell>
          <cell r="AM54">
            <v>0</v>
          </cell>
          <cell r="AN54">
            <v>0</v>
          </cell>
        </row>
        <row r="55"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P55">
            <v>0</v>
          </cell>
          <cell r="R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 t="str">
            <v>00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 t="str">
            <v>0</v>
          </cell>
          <cell r="AF55">
            <v>0</v>
          </cell>
          <cell r="AG55">
            <v>0</v>
          </cell>
          <cell r="AH55">
            <v>0</v>
          </cell>
          <cell r="AI55" t="str">
            <v>0</v>
          </cell>
          <cell r="AJ55">
            <v>0</v>
          </cell>
          <cell r="AK55">
            <v>1</v>
          </cell>
          <cell r="AL55">
            <v>2</v>
          </cell>
          <cell r="AM55">
            <v>0</v>
          </cell>
          <cell r="AN55">
            <v>0</v>
          </cell>
        </row>
        <row r="56">
          <cell r="N56">
            <v>0</v>
          </cell>
          <cell r="P56">
            <v>0</v>
          </cell>
          <cell r="R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 t="str">
            <v>00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 t="str">
            <v>0</v>
          </cell>
          <cell r="AF56">
            <v>0</v>
          </cell>
          <cell r="AG56">
            <v>0</v>
          </cell>
          <cell r="AH56">
            <v>0</v>
          </cell>
          <cell r="AI56" t="str">
            <v>0</v>
          </cell>
          <cell r="AJ56">
            <v>0</v>
          </cell>
          <cell r="AK56">
            <v>1</v>
          </cell>
          <cell r="AL56">
            <v>2</v>
          </cell>
          <cell r="AM56">
            <v>0</v>
          </cell>
          <cell r="AN56">
            <v>0</v>
          </cell>
        </row>
        <row r="57"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P57">
            <v>0</v>
          </cell>
          <cell r="R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 t="str">
            <v>00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 t="str">
            <v>0</v>
          </cell>
          <cell r="AF57">
            <v>0</v>
          </cell>
          <cell r="AG57">
            <v>0</v>
          </cell>
          <cell r="AH57">
            <v>0</v>
          </cell>
          <cell r="AI57" t="str">
            <v>0</v>
          </cell>
          <cell r="AJ57">
            <v>0</v>
          </cell>
          <cell r="AK57">
            <v>1</v>
          </cell>
          <cell r="AL57">
            <v>2</v>
          </cell>
          <cell r="AM57">
            <v>0</v>
          </cell>
          <cell r="AN57">
            <v>0</v>
          </cell>
        </row>
        <row r="58"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P58">
            <v>0</v>
          </cell>
          <cell r="R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 t="str">
            <v>00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 t="str">
            <v>0</v>
          </cell>
          <cell r="AF58">
            <v>0</v>
          </cell>
          <cell r="AG58">
            <v>0</v>
          </cell>
          <cell r="AH58">
            <v>0</v>
          </cell>
          <cell r="AI58" t="str">
            <v>0</v>
          </cell>
          <cell r="AJ58">
            <v>0</v>
          </cell>
          <cell r="AK58">
            <v>1</v>
          </cell>
          <cell r="AL58">
            <v>2</v>
          </cell>
          <cell r="AM58">
            <v>0</v>
          </cell>
          <cell r="AN58">
            <v>0</v>
          </cell>
        </row>
        <row r="59"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P59">
            <v>0</v>
          </cell>
          <cell r="R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 t="str">
            <v>00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 t="str">
            <v>0</v>
          </cell>
          <cell r="AF59">
            <v>0</v>
          </cell>
          <cell r="AG59">
            <v>0</v>
          </cell>
          <cell r="AH59">
            <v>0</v>
          </cell>
          <cell r="AI59" t="str">
            <v>0</v>
          </cell>
          <cell r="AJ59">
            <v>0</v>
          </cell>
          <cell r="AK59">
            <v>1</v>
          </cell>
          <cell r="AL59">
            <v>2</v>
          </cell>
          <cell r="AM59">
            <v>0</v>
          </cell>
          <cell r="AN59">
            <v>0</v>
          </cell>
        </row>
        <row r="60">
          <cell r="N60">
            <v>0</v>
          </cell>
          <cell r="P60">
            <v>0</v>
          </cell>
          <cell r="R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 t="str">
            <v>00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 t="str">
            <v>0</v>
          </cell>
          <cell r="AF60">
            <v>0</v>
          </cell>
          <cell r="AG60">
            <v>0</v>
          </cell>
          <cell r="AH60">
            <v>0</v>
          </cell>
          <cell r="AI60" t="str">
            <v>0</v>
          </cell>
          <cell r="AJ60">
            <v>0</v>
          </cell>
          <cell r="AK60">
            <v>1</v>
          </cell>
          <cell r="AL60">
            <v>2</v>
          </cell>
          <cell r="AM60">
            <v>0</v>
          </cell>
          <cell r="AN60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P61">
            <v>0</v>
          </cell>
          <cell r="R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 t="str">
            <v>00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 t="str">
            <v>0</v>
          </cell>
          <cell r="AF61">
            <v>0</v>
          </cell>
          <cell r="AG61">
            <v>0</v>
          </cell>
          <cell r="AH61">
            <v>0</v>
          </cell>
          <cell r="AI61" t="str">
            <v>0</v>
          </cell>
          <cell r="AJ61">
            <v>0</v>
          </cell>
          <cell r="AK61">
            <v>1</v>
          </cell>
          <cell r="AL61">
            <v>2</v>
          </cell>
          <cell r="AM61">
            <v>0</v>
          </cell>
          <cell r="AN61">
            <v>0</v>
          </cell>
        </row>
        <row r="62"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P62">
            <v>0</v>
          </cell>
          <cell r="R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 t="str">
            <v>00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 t="str">
            <v>0</v>
          </cell>
          <cell r="AF62">
            <v>0</v>
          </cell>
          <cell r="AG62">
            <v>0</v>
          </cell>
          <cell r="AH62">
            <v>0</v>
          </cell>
          <cell r="AI62" t="str">
            <v>0</v>
          </cell>
          <cell r="AJ62">
            <v>0</v>
          </cell>
          <cell r="AK62">
            <v>1</v>
          </cell>
          <cell r="AL62">
            <v>2</v>
          </cell>
          <cell r="AM62">
            <v>0</v>
          </cell>
          <cell r="AN62">
            <v>0</v>
          </cell>
        </row>
        <row r="63"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P63">
            <v>0</v>
          </cell>
          <cell r="R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 t="str">
            <v>00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 t="str">
            <v>0</v>
          </cell>
          <cell r="AF63">
            <v>0</v>
          </cell>
          <cell r="AG63">
            <v>0</v>
          </cell>
          <cell r="AH63">
            <v>0</v>
          </cell>
          <cell r="AI63" t="str">
            <v>0</v>
          </cell>
          <cell r="AJ63">
            <v>0</v>
          </cell>
          <cell r="AK63">
            <v>1</v>
          </cell>
          <cell r="AL63">
            <v>2</v>
          </cell>
          <cell r="AM63">
            <v>0</v>
          </cell>
          <cell r="AN63">
            <v>0</v>
          </cell>
        </row>
        <row r="64">
          <cell r="N64">
            <v>0</v>
          </cell>
          <cell r="P64">
            <v>0</v>
          </cell>
          <cell r="R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 t="str">
            <v>00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 t="str">
            <v>0</v>
          </cell>
          <cell r="AF64">
            <v>0</v>
          </cell>
          <cell r="AG64">
            <v>0</v>
          </cell>
          <cell r="AH64">
            <v>0</v>
          </cell>
          <cell r="AI64" t="str">
            <v>0</v>
          </cell>
          <cell r="AJ64">
            <v>0</v>
          </cell>
          <cell r="AK64">
            <v>1</v>
          </cell>
          <cell r="AL64">
            <v>2</v>
          </cell>
          <cell r="AM64">
            <v>0</v>
          </cell>
          <cell r="AN64">
            <v>0</v>
          </cell>
        </row>
        <row r="65"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P65">
            <v>0</v>
          </cell>
          <cell r="R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 t="str">
            <v>00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 t="str">
            <v>0</v>
          </cell>
          <cell r="AF65">
            <v>0</v>
          </cell>
          <cell r="AG65">
            <v>0</v>
          </cell>
          <cell r="AH65">
            <v>0</v>
          </cell>
          <cell r="AI65" t="str">
            <v>0</v>
          </cell>
          <cell r="AJ65">
            <v>0</v>
          </cell>
          <cell r="AK65">
            <v>1</v>
          </cell>
          <cell r="AL65">
            <v>2</v>
          </cell>
          <cell r="AM65">
            <v>0</v>
          </cell>
          <cell r="AN65">
            <v>0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P66">
            <v>0</v>
          </cell>
          <cell r="R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 t="str">
            <v>00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 t="str">
            <v>0</v>
          </cell>
          <cell r="AF66">
            <v>0</v>
          </cell>
          <cell r="AG66">
            <v>0</v>
          </cell>
          <cell r="AH66">
            <v>0</v>
          </cell>
          <cell r="AI66" t="str">
            <v>0</v>
          </cell>
          <cell r="AJ66">
            <v>0</v>
          </cell>
          <cell r="AK66">
            <v>1</v>
          </cell>
          <cell r="AL66">
            <v>2</v>
          </cell>
          <cell r="AM66">
            <v>0</v>
          </cell>
          <cell r="AN66">
            <v>0</v>
          </cell>
        </row>
        <row r="67"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P67">
            <v>0</v>
          </cell>
          <cell r="R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 t="str">
            <v>00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 t="str">
            <v>0</v>
          </cell>
          <cell r="AF67">
            <v>0</v>
          </cell>
          <cell r="AG67">
            <v>0</v>
          </cell>
          <cell r="AH67">
            <v>0</v>
          </cell>
          <cell r="AI67" t="str">
            <v>0</v>
          </cell>
          <cell r="AJ67">
            <v>0</v>
          </cell>
          <cell r="AK67">
            <v>1</v>
          </cell>
          <cell r="AL67">
            <v>2</v>
          </cell>
          <cell r="AM67">
            <v>0</v>
          </cell>
          <cell r="AN67">
            <v>0</v>
          </cell>
        </row>
        <row r="68">
          <cell r="N68">
            <v>0</v>
          </cell>
          <cell r="P68">
            <v>0</v>
          </cell>
          <cell r="R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 t="str">
            <v>00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 t="str">
            <v>0</v>
          </cell>
          <cell r="AF68">
            <v>0</v>
          </cell>
          <cell r="AG68">
            <v>0</v>
          </cell>
          <cell r="AH68">
            <v>0</v>
          </cell>
          <cell r="AI68" t="str">
            <v>0</v>
          </cell>
          <cell r="AJ68">
            <v>0</v>
          </cell>
          <cell r="AK68">
            <v>1</v>
          </cell>
          <cell r="AL68">
            <v>2</v>
          </cell>
          <cell r="AM68">
            <v>0</v>
          </cell>
          <cell r="AN68">
            <v>0</v>
          </cell>
        </row>
        <row r="69"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P69">
            <v>0</v>
          </cell>
          <cell r="R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 t="str">
            <v>00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 t="str">
            <v>0</v>
          </cell>
          <cell r="AF69">
            <v>0</v>
          </cell>
          <cell r="AG69">
            <v>0</v>
          </cell>
          <cell r="AH69">
            <v>0</v>
          </cell>
          <cell r="AI69" t="str">
            <v>0</v>
          </cell>
          <cell r="AJ69">
            <v>0</v>
          </cell>
          <cell r="AK69">
            <v>1</v>
          </cell>
          <cell r="AL69">
            <v>2</v>
          </cell>
          <cell r="AM69">
            <v>0</v>
          </cell>
          <cell r="AN69">
            <v>0</v>
          </cell>
        </row>
        <row r="70"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P70">
            <v>0</v>
          </cell>
          <cell r="R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 t="str">
            <v>00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 t="str">
            <v>0</v>
          </cell>
          <cell r="AF70">
            <v>0</v>
          </cell>
          <cell r="AG70">
            <v>0</v>
          </cell>
          <cell r="AH70">
            <v>0</v>
          </cell>
          <cell r="AI70" t="str">
            <v>0</v>
          </cell>
          <cell r="AJ70">
            <v>0</v>
          </cell>
          <cell r="AK70">
            <v>1</v>
          </cell>
          <cell r="AL70">
            <v>2</v>
          </cell>
          <cell r="AM70">
            <v>0</v>
          </cell>
          <cell r="AN70">
            <v>0</v>
          </cell>
        </row>
        <row r="71"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P71">
            <v>0</v>
          </cell>
          <cell r="R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 t="str">
            <v>00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 t="str">
            <v>0</v>
          </cell>
          <cell r="AF71">
            <v>0</v>
          </cell>
          <cell r="AG71">
            <v>0</v>
          </cell>
          <cell r="AH71">
            <v>0</v>
          </cell>
          <cell r="AI71" t="str">
            <v>0</v>
          </cell>
          <cell r="AJ71">
            <v>0</v>
          </cell>
          <cell r="AK71">
            <v>1</v>
          </cell>
          <cell r="AL71">
            <v>2</v>
          </cell>
          <cell r="AM71">
            <v>0</v>
          </cell>
          <cell r="AN71">
            <v>0</v>
          </cell>
        </row>
        <row r="72">
          <cell r="N72">
            <v>0</v>
          </cell>
          <cell r="P72">
            <v>0</v>
          </cell>
          <cell r="R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 t="str">
            <v>00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 t="str">
            <v>0</v>
          </cell>
          <cell r="AF72">
            <v>0</v>
          </cell>
          <cell r="AG72">
            <v>0</v>
          </cell>
          <cell r="AH72">
            <v>0</v>
          </cell>
          <cell r="AI72" t="str">
            <v>0</v>
          </cell>
          <cell r="AJ72">
            <v>0</v>
          </cell>
          <cell r="AK72">
            <v>1</v>
          </cell>
          <cell r="AL72">
            <v>2</v>
          </cell>
          <cell r="AM72">
            <v>0</v>
          </cell>
          <cell r="AN72">
            <v>0</v>
          </cell>
        </row>
        <row r="73"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P73">
            <v>0</v>
          </cell>
          <cell r="R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 t="str">
            <v>00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 t="str">
            <v>0</v>
          </cell>
          <cell r="AF73">
            <v>0</v>
          </cell>
          <cell r="AG73">
            <v>0</v>
          </cell>
          <cell r="AH73">
            <v>0</v>
          </cell>
          <cell r="AI73" t="str">
            <v>0</v>
          </cell>
          <cell r="AJ73">
            <v>0</v>
          </cell>
          <cell r="AK73">
            <v>1</v>
          </cell>
          <cell r="AL73">
            <v>2</v>
          </cell>
          <cell r="AM73">
            <v>0</v>
          </cell>
          <cell r="AN73">
            <v>0</v>
          </cell>
        </row>
        <row r="74"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P74">
            <v>0</v>
          </cell>
          <cell r="R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 t="str">
            <v>00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 t="str">
            <v>0</v>
          </cell>
          <cell r="AF74">
            <v>0</v>
          </cell>
          <cell r="AG74">
            <v>0</v>
          </cell>
          <cell r="AH74">
            <v>0</v>
          </cell>
          <cell r="AI74" t="str">
            <v>0</v>
          </cell>
          <cell r="AJ74">
            <v>0</v>
          </cell>
          <cell r="AK74">
            <v>1</v>
          </cell>
          <cell r="AL74">
            <v>2</v>
          </cell>
          <cell r="AM74">
            <v>0</v>
          </cell>
          <cell r="AN74">
            <v>0</v>
          </cell>
        </row>
        <row r="75"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P75">
            <v>0</v>
          </cell>
          <cell r="R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 t="str">
            <v>00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 t="str">
            <v>0</v>
          </cell>
          <cell r="AF75">
            <v>0</v>
          </cell>
          <cell r="AG75">
            <v>0</v>
          </cell>
          <cell r="AH75">
            <v>0</v>
          </cell>
          <cell r="AI75" t="str">
            <v>0</v>
          </cell>
          <cell r="AJ75">
            <v>0</v>
          </cell>
          <cell r="AK75">
            <v>1</v>
          </cell>
          <cell r="AL75">
            <v>2</v>
          </cell>
          <cell r="AM75">
            <v>0</v>
          </cell>
          <cell r="AN75">
            <v>0</v>
          </cell>
        </row>
        <row r="76">
          <cell r="N76">
            <v>0</v>
          </cell>
          <cell r="P76">
            <v>0</v>
          </cell>
          <cell r="R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 t="str">
            <v>00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 t="str">
            <v>0</v>
          </cell>
          <cell r="AF76">
            <v>0</v>
          </cell>
          <cell r="AG76">
            <v>0</v>
          </cell>
          <cell r="AH76">
            <v>0</v>
          </cell>
          <cell r="AI76" t="str">
            <v>0</v>
          </cell>
          <cell r="AJ76">
            <v>0</v>
          </cell>
          <cell r="AK76">
            <v>1</v>
          </cell>
          <cell r="AL76">
            <v>2</v>
          </cell>
          <cell r="AM76">
            <v>0</v>
          </cell>
          <cell r="AN76">
            <v>0</v>
          </cell>
        </row>
        <row r="77"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P77">
            <v>0</v>
          </cell>
          <cell r="R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 t="str">
            <v>00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 t="str">
            <v>0</v>
          </cell>
          <cell r="AF77">
            <v>0</v>
          </cell>
          <cell r="AG77">
            <v>0</v>
          </cell>
          <cell r="AH77">
            <v>0</v>
          </cell>
          <cell r="AI77" t="str">
            <v>0</v>
          </cell>
          <cell r="AJ77">
            <v>0</v>
          </cell>
          <cell r="AK77">
            <v>1</v>
          </cell>
          <cell r="AL77">
            <v>2</v>
          </cell>
          <cell r="AM77">
            <v>0</v>
          </cell>
          <cell r="AN77">
            <v>0</v>
          </cell>
        </row>
        <row r="78"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P78">
            <v>0</v>
          </cell>
          <cell r="R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 t="str">
            <v>00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 t="str">
            <v>0</v>
          </cell>
          <cell r="AF78">
            <v>0</v>
          </cell>
          <cell r="AG78">
            <v>0</v>
          </cell>
          <cell r="AH78">
            <v>0</v>
          </cell>
          <cell r="AI78" t="str">
            <v>0</v>
          </cell>
          <cell r="AJ78">
            <v>0</v>
          </cell>
          <cell r="AK78">
            <v>1</v>
          </cell>
          <cell r="AL78">
            <v>2</v>
          </cell>
          <cell r="AM78">
            <v>0</v>
          </cell>
          <cell r="AN78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P79">
            <v>0</v>
          </cell>
          <cell r="R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 t="str">
            <v>00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 t="str">
            <v>0</v>
          </cell>
          <cell r="AF79">
            <v>0</v>
          </cell>
          <cell r="AG79">
            <v>0</v>
          </cell>
          <cell r="AH79">
            <v>0</v>
          </cell>
          <cell r="AI79" t="str">
            <v>0</v>
          </cell>
          <cell r="AJ79">
            <v>0</v>
          </cell>
          <cell r="AK79">
            <v>1</v>
          </cell>
          <cell r="AL79">
            <v>2</v>
          </cell>
          <cell r="AM79">
            <v>0</v>
          </cell>
          <cell r="AN79">
            <v>0</v>
          </cell>
        </row>
        <row r="80">
          <cell r="N80">
            <v>0</v>
          </cell>
          <cell r="P80">
            <v>0</v>
          </cell>
          <cell r="R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 t="str">
            <v>00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 t="str">
            <v>0</v>
          </cell>
          <cell r="AF80">
            <v>0</v>
          </cell>
          <cell r="AG80">
            <v>0</v>
          </cell>
          <cell r="AH80">
            <v>0</v>
          </cell>
          <cell r="AI80" t="str">
            <v>0</v>
          </cell>
          <cell r="AJ80">
            <v>0</v>
          </cell>
          <cell r="AK80">
            <v>1</v>
          </cell>
          <cell r="AL80">
            <v>2</v>
          </cell>
          <cell r="AM80">
            <v>0</v>
          </cell>
          <cell r="AN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P81">
            <v>0</v>
          </cell>
          <cell r="R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 t="str">
            <v>00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 t="str">
            <v>0</v>
          </cell>
          <cell r="AF81">
            <v>0</v>
          </cell>
          <cell r="AG81">
            <v>0</v>
          </cell>
          <cell r="AH81">
            <v>0</v>
          </cell>
          <cell r="AI81" t="str">
            <v>0</v>
          </cell>
          <cell r="AJ81">
            <v>0</v>
          </cell>
          <cell r="AK81">
            <v>1</v>
          </cell>
          <cell r="AL81">
            <v>2</v>
          </cell>
          <cell r="AM81">
            <v>0</v>
          </cell>
          <cell r="AN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P82">
            <v>0</v>
          </cell>
          <cell r="R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 t="str">
            <v>00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 t="str">
            <v>0</v>
          </cell>
          <cell r="AF82">
            <v>0</v>
          </cell>
          <cell r="AG82">
            <v>0</v>
          </cell>
          <cell r="AH82">
            <v>0</v>
          </cell>
          <cell r="AI82" t="str">
            <v>0</v>
          </cell>
          <cell r="AJ82">
            <v>0</v>
          </cell>
          <cell r="AK82">
            <v>1</v>
          </cell>
          <cell r="AL82">
            <v>2</v>
          </cell>
          <cell r="AM82">
            <v>0</v>
          </cell>
          <cell r="AN82">
            <v>0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P83">
            <v>0</v>
          </cell>
          <cell r="R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 t="str">
            <v>00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 t="str">
            <v>0</v>
          </cell>
          <cell r="AF83">
            <v>0</v>
          </cell>
          <cell r="AG83">
            <v>0</v>
          </cell>
          <cell r="AH83">
            <v>0</v>
          </cell>
          <cell r="AI83" t="str">
            <v>0</v>
          </cell>
          <cell r="AJ83">
            <v>0</v>
          </cell>
          <cell r="AK83">
            <v>1</v>
          </cell>
          <cell r="AL83">
            <v>2</v>
          </cell>
          <cell r="AM83">
            <v>0</v>
          </cell>
          <cell r="AN83">
            <v>0</v>
          </cell>
        </row>
        <row r="84">
          <cell r="N84">
            <v>0</v>
          </cell>
          <cell r="P84">
            <v>0</v>
          </cell>
          <cell r="R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 t="str">
            <v>00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 t="str">
            <v>0</v>
          </cell>
          <cell r="AF84">
            <v>0</v>
          </cell>
          <cell r="AG84">
            <v>0</v>
          </cell>
          <cell r="AH84">
            <v>0</v>
          </cell>
          <cell r="AI84" t="str">
            <v>0</v>
          </cell>
          <cell r="AJ84">
            <v>0</v>
          </cell>
          <cell r="AK84">
            <v>1</v>
          </cell>
          <cell r="AL84">
            <v>2</v>
          </cell>
          <cell r="AM84">
            <v>0</v>
          </cell>
          <cell r="AN84">
            <v>0</v>
          </cell>
        </row>
        <row r="85"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P85">
            <v>0</v>
          </cell>
          <cell r="R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 t="str">
            <v>00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 t="str">
            <v>0</v>
          </cell>
          <cell r="AF85">
            <v>0</v>
          </cell>
          <cell r="AG85">
            <v>0</v>
          </cell>
          <cell r="AH85">
            <v>0</v>
          </cell>
          <cell r="AI85" t="str">
            <v>0</v>
          </cell>
          <cell r="AJ85">
            <v>0</v>
          </cell>
          <cell r="AK85">
            <v>1</v>
          </cell>
          <cell r="AL85">
            <v>2</v>
          </cell>
          <cell r="AM85">
            <v>0</v>
          </cell>
          <cell r="AN85">
            <v>0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P86">
            <v>0</v>
          </cell>
          <cell r="R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 t="str">
            <v>00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 t="str">
            <v>0</v>
          </cell>
          <cell r="AF86">
            <v>0</v>
          </cell>
          <cell r="AG86">
            <v>0</v>
          </cell>
          <cell r="AH86">
            <v>0</v>
          </cell>
          <cell r="AI86" t="str">
            <v>0</v>
          </cell>
          <cell r="AJ86">
            <v>0</v>
          </cell>
          <cell r="AK86">
            <v>1</v>
          </cell>
          <cell r="AL86">
            <v>2</v>
          </cell>
          <cell r="AM86">
            <v>0</v>
          </cell>
          <cell r="AN86">
            <v>0</v>
          </cell>
        </row>
        <row r="87"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P87">
            <v>0</v>
          </cell>
          <cell r="R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 t="str">
            <v>00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 t="str">
            <v>0</v>
          </cell>
          <cell r="AF87">
            <v>0</v>
          </cell>
          <cell r="AG87">
            <v>0</v>
          </cell>
          <cell r="AH87">
            <v>0</v>
          </cell>
          <cell r="AI87" t="str">
            <v>0</v>
          </cell>
          <cell r="AJ87">
            <v>0</v>
          </cell>
          <cell r="AK87">
            <v>1</v>
          </cell>
          <cell r="AL87">
            <v>2</v>
          </cell>
          <cell r="AM87">
            <v>0</v>
          </cell>
          <cell r="AN87">
            <v>0</v>
          </cell>
        </row>
        <row r="88">
          <cell r="N88">
            <v>0</v>
          </cell>
          <cell r="P88">
            <v>0</v>
          </cell>
          <cell r="R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 t="str">
            <v>00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 t="str">
            <v>0</v>
          </cell>
          <cell r="AF88">
            <v>0</v>
          </cell>
          <cell r="AG88">
            <v>0</v>
          </cell>
          <cell r="AH88">
            <v>0</v>
          </cell>
          <cell r="AI88" t="str">
            <v>0</v>
          </cell>
          <cell r="AJ88">
            <v>0</v>
          </cell>
          <cell r="AK88">
            <v>1</v>
          </cell>
          <cell r="AL88">
            <v>2</v>
          </cell>
          <cell r="AM88">
            <v>0</v>
          </cell>
          <cell r="AN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P89">
            <v>0</v>
          </cell>
          <cell r="R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 t="str">
            <v>00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 t="str">
            <v>0</v>
          </cell>
          <cell r="AF89">
            <v>0</v>
          </cell>
          <cell r="AG89">
            <v>0</v>
          </cell>
          <cell r="AH89">
            <v>0</v>
          </cell>
          <cell r="AI89" t="str">
            <v>0</v>
          </cell>
          <cell r="AJ89">
            <v>0</v>
          </cell>
          <cell r="AK89">
            <v>1</v>
          </cell>
          <cell r="AL89">
            <v>2</v>
          </cell>
          <cell r="AM89">
            <v>0</v>
          </cell>
          <cell r="AN89">
            <v>0</v>
          </cell>
        </row>
        <row r="90"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P90">
            <v>0</v>
          </cell>
          <cell r="R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 t="str">
            <v>00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 t="str">
            <v>0</v>
          </cell>
          <cell r="AF90">
            <v>0</v>
          </cell>
          <cell r="AG90">
            <v>0</v>
          </cell>
          <cell r="AH90">
            <v>0</v>
          </cell>
          <cell r="AI90" t="str">
            <v>0</v>
          </cell>
          <cell r="AJ90">
            <v>0</v>
          </cell>
          <cell r="AK90">
            <v>1</v>
          </cell>
          <cell r="AL90">
            <v>2</v>
          </cell>
          <cell r="AM90">
            <v>0</v>
          </cell>
          <cell r="AN90">
            <v>0</v>
          </cell>
        </row>
        <row r="91"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P91">
            <v>0</v>
          </cell>
          <cell r="R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 t="str">
            <v>00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 t="str">
            <v>0</v>
          </cell>
          <cell r="AF91">
            <v>0</v>
          </cell>
          <cell r="AG91">
            <v>0</v>
          </cell>
          <cell r="AH91">
            <v>0</v>
          </cell>
          <cell r="AI91" t="str">
            <v>0</v>
          </cell>
          <cell r="AJ91">
            <v>0</v>
          </cell>
          <cell r="AK91">
            <v>1</v>
          </cell>
          <cell r="AL91">
            <v>2</v>
          </cell>
          <cell r="AM91">
            <v>0</v>
          </cell>
          <cell r="AN91">
            <v>0</v>
          </cell>
        </row>
        <row r="92">
          <cell r="N92">
            <v>0</v>
          </cell>
          <cell r="P92">
            <v>0</v>
          </cell>
          <cell r="R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 t="str">
            <v>00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 t="str">
            <v>0</v>
          </cell>
          <cell r="AF92">
            <v>0</v>
          </cell>
          <cell r="AG92">
            <v>0</v>
          </cell>
          <cell r="AH92">
            <v>0</v>
          </cell>
          <cell r="AI92" t="str">
            <v>0</v>
          </cell>
          <cell r="AJ92">
            <v>0</v>
          </cell>
          <cell r="AK92">
            <v>1</v>
          </cell>
          <cell r="AL92">
            <v>2</v>
          </cell>
          <cell r="AM92">
            <v>0</v>
          </cell>
          <cell r="AN92">
            <v>0</v>
          </cell>
        </row>
        <row r="93"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P93">
            <v>0</v>
          </cell>
          <cell r="R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 t="str">
            <v>00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 t="str">
            <v>0</v>
          </cell>
          <cell r="AF93">
            <v>0</v>
          </cell>
          <cell r="AG93">
            <v>0</v>
          </cell>
          <cell r="AH93">
            <v>0</v>
          </cell>
          <cell r="AI93" t="str">
            <v>0</v>
          </cell>
          <cell r="AJ93">
            <v>0</v>
          </cell>
          <cell r="AK93">
            <v>1</v>
          </cell>
          <cell r="AL93">
            <v>2</v>
          </cell>
          <cell r="AM93">
            <v>0</v>
          </cell>
          <cell r="AN93">
            <v>0</v>
          </cell>
        </row>
        <row r="94"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P94">
            <v>0</v>
          </cell>
          <cell r="R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 t="str">
            <v>00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 t="str">
            <v>0</v>
          </cell>
          <cell r="AF94">
            <v>0</v>
          </cell>
          <cell r="AG94">
            <v>0</v>
          </cell>
          <cell r="AH94">
            <v>0</v>
          </cell>
          <cell r="AI94" t="str">
            <v>0</v>
          </cell>
          <cell r="AJ94">
            <v>0</v>
          </cell>
          <cell r="AK94">
            <v>1</v>
          </cell>
          <cell r="AL94">
            <v>2</v>
          </cell>
          <cell r="AM94">
            <v>0</v>
          </cell>
          <cell r="AN94">
            <v>0</v>
          </cell>
        </row>
        <row r="95"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P95">
            <v>0</v>
          </cell>
          <cell r="R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 t="str">
            <v>00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 t="str">
            <v>0</v>
          </cell>
          <cell r="AF95">
            <v>0</v>
          </cell>
          <cell r="AG95">
            <v>0</v>
          </cell>
          <cell r="AH95">
            <v>0</v>
          </cell>
          <cell r="AI95" t="str">
            <v>0</v>
          </cell>
          <cell r="AJ95">
            <v>0</v>
          </cell>
          <cell r="AK95">
            <v>1</v>
          </cell>
          <cell r="AL95">
            <v>2</v>
          </cell>
          <cell r="AM95">
            <v>0</v>
          </cell>
          <cell r="AN95">
            <v>0</v>
          </cell>
        </row>
        <row r="96">
          <cell r="N96">
            <v>0</v>
          </cell>
          <cell r="P96">
            <v>0</v>
          </cell>
          <cell r="R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 t="str">
            <v>00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 t="str">
            <v>0</v>
          </cell>
          <cell r="AF96">
            <v>0</v>
          </cell>
          <cell r="AG96">
            <v>0</v>
          </cell>
          <cell r="AH96">
            <v>0</v>
          </cell>
          <cell r="AI96" t="str">
            <v>0</v>
          </cell>
          <cell r="AJ96">
            <v>0</v>
          </cell>
          <cell r="AK96">
            <v>1</v>
          </cell>
          <cell r="AL96">
            <v>2</v>
          </cell>
          <cell r="AM96">
            <v>0</v>
          </cell>
          <cell r="AN96">
            <v>0</v>
          </cell>
        </row>
        <row r="97"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P97">
            <v>0</v>
          </cell>
          <cell r="R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 t="str">
            <v>00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 t="str">
            <v>0</v>
          </cell>
          <cell r="AF97">
            <v>0</v>
          </cell>
          <cell r="AG97">
            <v>0</v>
          </cell>
          <cell r="AH97">
            <v>0</v>
          </cell>
          <cell r="AI97" t="str">
            <v>0</v>
          </cell>
          <cell r="AJ97">
            <v>0</v>
          </cell>
          <cell r="AK97">
            <v>1</v>
          </cell>
          <cell r="AL97">
            <v>2</v>
          </cell>
          <cell r="AM97">
            <v>0</v>
          </cell>
          <cell r="AN97">
            <v>0</v>
          </cell>
        </row>
        <row r="98"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P98">
            <v>0</v>
          </cell>
          <cell r="R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 t="str">
            <v>00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 t="str">
            <v>0</v>
          </cell>
          <cell r="AF98">
            <v>0</v>
          </cell>
          <cell r="AG98">
            <v>0</v>
          </cell>
          <cell r="AH98">
            <v>0</v>
          </cell>
          <cell r="AI98" t="str">
            <v>0</v>
          </cell>
          <cell r="AJ98">
            <v>0</v>
          </cell>
          <cell r="AK98">
            <v>1</v>
          </cell>
          <cell r="AL98">
            <v>2</v>
          </cell>
          <cell r="AM98">
            <v>0</v>
          </cell>
          <cell r="AN98">
            <v>0</v>
          </cell>
        </row>
        <row r="99"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P99">
            <v>0</v>
          </cell>
          <cell r="R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 t="str">
            <v>00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 t="str">
            <v>0</v>
          </cell>
          <cell r="AF99">
            <v>0</v>
          </cell>
          <cell r="AG99">
            <v>0</v>
          </cell>
          <cell r="AH99">
            <v>0</v>
          </cell>
          <cell r="AI99" t="str">
            <v>0</v>
          </cell>
          <cell r="AJ99">
            <v>0</v>
          </cell>
          <cell r="AK99">
            <v>1</v>
          </cell>
          <cell r="AL99">
            <v>2</v>
          </cell>
          <cell r="AM99">
            <v>0</v>
          </cell>
          <cell r="AN99">
            <v>0</v>
          </cell>
        </row>
        <row r="100">
          <cell r="N100">
            <v>0</v>
          </cell>
          <cell r="P100">
            <v>0</v>
          </cell>
          <cell r="R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 t="str">
            <v>00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 t="str">
            <v>0</v>
          </cell>
          <cell r="AF100">
            <v>0</v>
          </cell>
          <cell r="AG100">
            <v>0</v>
          </cell>
          <cell r="AH100">
            <v>0</v>
          </cell>
          <cell r="AI100" t="str">
            <v>0</v>
          </cell>
          <cell r="AJ100">
            <v>0</v>
          </cell>
          <cell r="AK100">
            <v>1</v>
          </cell>
          <cell r="AL100">
            <v>2</v>
          </cell>
          <cell r="AM100">
            <v>0</v>
          </cell>
          <cell r="AN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P101">
            <v>0</v>
          </cell>
          <cell r="R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 t="str">
            <v>00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 t="str">
            <v>0</v>
          </cell>
          <cell r="AF101">
            <v>0</v>
          </cell>
          <cell r="AG101">
            <v>0</v>
          </cell>
          <cell r="AH101">
            <v>0</v>
          </cell>
          <cell r="AI101" t="str">
            <v>0</v>
          </cell>
          <cell r="AJ101">
            <v>0</v>
          </cell>
          <cell r="AK101">
            <v>1</v>
          </cell>
          <cell r="AL101">
            <v>2</v>
          </cell>
          <cell r="AM101">
            <v>0</v>
          </cell>
          <cell r="AN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P102">
            <v>0</v>
          </cell>
          <cell r="R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 t="str">
            <v>00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 t="str">
            <v>0</v>
          </cell>
          <cell r="AF102">
            <v>0</v>
          </cell>
          <cell r="AG102">
            <v>0</v>
          </cell>
          <cell r="AH102">
            <v>0</v>
          </cell>
          <cell r="AI102" t="str">
            <v>0</v>
          </cell>
          <cell r="AJ102">
            <v>0</v>
          </cell>
          <cell r="AK102">
            <v>1</v>
          </cell>
          <cell r="AL102">
            <v>2</v>
          </cell>
          <cell r="AM102">
            <v>0</v>
          </cell>
          <cell r="AN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P103">
            <v>0</v>
          </cell>
          <cell r="R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 t="str">
            <v>00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 t="str">
            <v>0</v>
          </cell>
          <cell r="AF103">
            <v>0</v>
          </cell>
          <cell r="AG103">
            <v>0</v>
          </cell>
          <cell r="AH103">
            <v>0</v>
          </cell>
          <cell r="AI103" t="str">
            <v>0</v>
          </cell>
          <cell r="AJ103">
            <v>0</v>
          </cell>
          <cell r="AK103">
            <v>1</v>
          </cell>
          <cell r="AL103">
            <v>2</v>
          </cell>
          <cell r="AM103">
            <v>0</v>
          </cell>
          <cell r="AN103">
            <v>0</v>
          </cell>
        </row>
        <row r="104">
          <cell r="N104">
            <v>0</v>
          </cell>
          <cell r="P104">
            <v>0</v>
          </cell>
          <cell r="R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 t="str">
            <v>00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 t="str">
            <v>0</v>
          </cell>
          <cell r="AF104">
            <v>0</v>
          </cell>
          <cell r="AG104">
            <v>0</v>
          </cell>
          <cell r="AH104">
            <v>0</v>
          </cell>
          <cell r="AI104" t="str">
            <v>0</v>
          </cell>
          <cell r="AJ104">
            <v>0</v>
          </cell>
          <cell r="AK104">
            <v>1</v>
          </cell>
          <cell r="AL104">
            <v>2</v>
          </cell>
          <cell r="AM104">
            <v>0</v>
          </cell>
          <cell r="AN104">
            <v>0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P105">
            <v>0</v>
          </cell>
          <cell r="R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 t="str">
            <v>00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 t="str">
            <v>0</v>
          </cell>
          <cell r="AF105">
            <v>0</v>
          </cell>
          <cell r="AG105">
            <v>0</v>
          </cell>
          <cell r="AH105">
            <v>0</v>
          </cell>
          <cell r="AI105" t="str">
            <v>0</v>
          </cell>
          <cell r="AJ105">
            <v>0</v>
          </cell>
          <cell r="AK105">
            <v>1</v>
          </cell>
          <cell r="AL105">
            <v>2</v>
          </cell>
          <cell r="AM105">
            <v>0</v>
          </cell>
          <cell r="AN105">
            <v>0</v>
          </cell>
        </row>
        <row r="106"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P106">
            <v>0</v>
          </cell>
          <cell r="R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 t="str">
            <v>00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 t="str">
            <v>0</v>
          </cell>
          <cell r="AF106">
            <v>0</v>
          </cell>
          <cell r="AG106">
            <v>0</v>
          </cell>
          <cell r="AH106">
            <v>0</v>
          </cell>
          <cell r="AI106" t="str">
            <v>0</v>
          </cell>
          <cell r="AJ106">
            <v>0</v>
          </cell>
          <cell r="AK106">
            <v>1</v>
          </cell>
          <cell r="AL106">
            <v>2</v>
          </cell>
          <cell r="AM106">
            <v>0</v>
          </cell>
          <cell r="AN106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P107">
            <v>0</v>
          </cell>
          <cell r="R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 t="str">
            <v>00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 t="str">
            <v>0</v>
          </cell>
          <cell r="AF107">
            <v>0</v>
          </cell>
          <cell r="AG107">
            <v>0</v>
          </cell>
          <cell r="AH107">
            <v>0</v>
          </cell>
          <cell r="AI107" t="str">
            <v>0</v>
          </cell>
          <cell r="AJ107">
            <v>0</v>
          </cell>
          <cell r="AK107">
            <v>1</v>
          </cell>
          <cell r="AL107">
            <v>2</v>
          </cell>
          <cell r="AM107">
            <v>0</v>
          </cell>
          <cell r="AN107">
            <v>0</v>
          </cell>
        </row>
        <row r="108">
          <cell r="N108">
            <v>0</v>
          </cell>
          <cell r="P108">
            <v>0</v>
          </cell>
          <cell r="R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 t="str">
            <v>00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 t="str">
            <v>0</v>
          </cell>
          <cell r="AF108">
            <v>0</v>
          </cell>
          <cell r="AG108">
            <v>0</v>
          </cell>
          <cell r="AH108">
            <v>0</v>
          </cell>
          <cell r="AI108" t="str">
            <v>0</v>
          </cell>
          <cell r="AJ108">
            <v>0</v>
          </cell>
          <cell r="AK108">
            <v>1</v>
          </cell>
          <cell r="AL108">
            <v>2</v>
          </cell>
          <cell r="AM108">
            <v>0</v>
          </cell>
          <cell r="AN108">
            <v>0</v>
          </cell>
        </row>
        <row r="109"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P109">
            <v>0</v>
          </cell>
          <cell r="R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 t="str">
            <v>00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 t="str">
            <v>0</v>
          </cell>
          <cell r="AF109">
            <v>0</v>
          </cell>
          <cell r="AG109">
            <v>0</v>
          </cell>
          <cell r="AH109">
            <v>0</v>
          </cell>
          <cell r="AI109" t="str">
            <v>0</v>
          </cell>
          <cell r="AJ109">
            <v>0</v>
          </cell>
          <cell r="AK109">
            <v>1</v>
          </cell>
          <cell r="AL109">
            <v>2</v>
          </cell>
          <cell r="AM109">
            <v>0</v>
          </cell>
          <cell r="AN109">
            <v>0</v>
          </cell>
        </row>
        <row r="110"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P110">
            <v>0</v>
          </cell>
          <cell r="R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 t="str">
            <v>00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 t="str">
            <v>0</v>
          </cell>
          <cell r="AF110">
            <v>0</v>
          </cell>
          <cell r="AG110">
            <v>0</v>
          </cell>
          <cell r="AH110">
            <v>0</v>
          </cell>
          <cell r="AI110" t="str">
            <v>0</v>
          </cell>
          <cell r="AJ110">
            <v>0</v>
          </cell>
          <cell r="AK110">
            <v>1</v>
          </cell>
          <cell r="AL110">
            <v>2</v>
          </cell>
          <cell r="AM110">
            <v>0</v>
          </cell>
          <cell r="AN110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P111">
            <v>0</v>
          </cell>
          <cell r="R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 t="str">
            <v>00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 t="str">
            <v>0</v>
          </cell>
          <cell r="AF111">
            <v>0</v>
          </cell>
          <cell r="AG111">
            <v>0</v>
          </cell>
          <cell r="AH111">
            <v>0</v>
          </cell>
          <cell r="AI111" t="str">
            <v>0</v>
          </cell>
          <cell r="AJ111">
            <v>0</v>
          </cell>
          <cell r="AK111">
            <v>1</v>
          </cell>
          <cell r="AL111">
            <v>2</v>
          </cell>
          <cell r="AM111">
            <v>0</v>
          </cell>
          <cell r="AN111">
            <v>0</v>
          </cell>
        </row>
        <row r="112">
          <cell r="N112">
            <v>0</v>
          </cell>
          <cell r="P112">
            <v>0</v>
          </cell>
          <cell r="R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 t="str">
            <v>00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 t="str">
            <v>0</v>
          </cell>
          <cell r="AF112">
            <v>0</v>
          </cell>
          <cell r="AG112">
            <v>0</v>
          </cell>
          <cell r="AH112">
            <v>0</v>
          </cell>
          <cell r="AI112" t="str">
            <v>0</v>
          </cell>
          <cell r="AJ112">
            <v>0</v>
          </cell>
          <cell r="AK112">
            <v>1</v>
          </cell>
          <cell r="AL112">
            <v>2</v>
          </cell>
          <cell r="AM112">
            <v>0</v>
          </cell>
          <cell r="AN112">
            <v>0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P113">
            <v>0</v>
          </cell>
          <cell r="R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 t="str">
            <v>00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 t="str">
            <v>0</v>
          </cell>
          <cell r="AF113">
            <v>0</v>
          </cell>
          <cell r="AG113">
            <v>0</v>
          </cell>
          <cell r="AH113">
            <v>0</v>
          </cell>
          <cell r="AI113" t="str">
            <v>0</v>
          </cell>
          <cell r="AJ113">
            <v>0</v>
          </cell>
          <cell r="AK113">
            <v>1</v>
          </cell>
          <cell r="AL113">
            <v>2</v>
          </cell>
          <cell r="AM113">
            <v>0</v>
          </cell>
          <cell r="AN113">
            <v>0</v>
          </cell>
        </row>
        <row r="114"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P114">
            <v>0</v>
          </cell>
          <cell r="R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 t="str">
            <v>00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 t="str">
            <v>0</v>
          </cell>
          <cell r="AF114">
            <v>0</v>
          </cell>
          <cell r="AG114">
            <v>0</v>
          </cell>
          <cell r="AH114">
            <v>0</v>
          </cell>
          <cell r="AI114" t="str">
            <v>0</v>
          </cell>
          <cell r="AJ114">
            <v>0</v>
          </cell>
          <cell r="AK114">
            <v>1</v>
          </cell>
          <cell r="AL114">
            <v>2</v>
          </cell>
          <cell r="AM114">
            <v>0</v>
          </cell>
          <cell r="AN114">
            <v>0</v>
          </cell>
        </row>
        <row r="115"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P115">
            <v>0</v>
          </cell>
          <cell r="R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 t="str">
            <v>00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 t="str">
            <v>0</v>
          </cell>
          <cell r="AF115">
            <v>0</v>
          </cell>
          <cell r="AG115">
            <v>0</v>
          </cell>
          <cell r="AH115">
            <v>0</v>
          </cell>
          <cell r="AI115" t="str">
            <v>0</v>
          </cell>
          <cell r="AJ115">
            <v>0</v>
          </cell>
          <cell r="AK115">
            <v>1</v>
          </cell>
          <cell r="AL115">
            <v>2</v>
          </cell>
          <cell r="AM115">
            <v>0</v>
          </cell>
          <cell r="AN115">
            <v>0</v>
          </cell>
        </row>
        <row r="116">
          <cell r="N116">
            <v>0</v>
          </cell>
          <cell r="P116">
            <v>0</v>
          </cell>
          <cell r="R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 t="str">
            <v>00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 t="str">
            <v>0</v>
          </cell>
          <cell r="AF116">
            <v>0</v>
          </cell>
          <cell r="AG116">
            <v>0</v>
          </cell>
          <cell r="AH116">
            <v>0</v>
          </cell>
          <cell r="AI116" t="str">
            <v>0</v>
          </cell>
          <cell r="AJ116">
            <v>0</v>
          </cell>
          <cell r="AK116">
            <v>1</v>
          </cell>
          <cell r="AL116">
            <v>2</v>
          </cell>
          <cell r="AM116">
            <v>0</v>
          </cell>
          <cell r="AN116">
            <v>0</v>
          </cell>
        </row>
        <row r="117"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P117">
            <v>0</v>
          </cell>
          <cell r="R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 t="str">
            <v>00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 t="str">
            <v>0</v>
          </cell>
          <cell r="AF117">
            <v>0</v>
          </cell>
          <cell r="AG117">
            <v>0</v>
          </cell>
          <cell r="AH117">
            <v>0</v>
          </cell>
          <cell r="AI117" t="str">
            <v>0</v>
          </cell>
          <cell r="AJ117">
            <v>0</v>
          </cell>
          <cell r="AK117">
            <v>1</v>
          </cell>
          <cell r="AL117">
            <v>2</v>
          </cell>
          <cell r="AM117">
            <v>0</v>
          </cell>
          <cell r="AN117">
            <v>0</v>
          </cell>
        </row>
        <row r="118"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P118">
            <v>0</v>
          </cell>
          <cell r="R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 t="str">
            <v>00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 t="str">
            <v>0</v>
          </cell>
          <cell r="AF118">
            <v>0</v>
          </cell>
          <cell r="AG118">
            <v>0</v>
          </cell>
          <cell r="AH118">
            <v>0</v>
          </cell>
          <cell r="AI118" t="str">
            <v>0</v>
          </cell>
          <cell r="AJ118">
            <v>0</v>
          </cell>
          <cell r="AK118">
            <v>1</v>
          </cell>
          <cell r="AL118">
            <v>2</v>
          </cell>
          <cell r="AM118">
            <v>0</v>
          </cell>
          <cell r="AN118">
            <v>0</v>
          </cell>
        </row>
        <row r="119"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P119">
            <v>0</v>
          </cell>
          <cell r="R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 t="str">
            <v>00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 t="str">
            <v>0</v>
          </cell>
          <cell r="AF119">
            <v>0</v>
          </cell>
          <cell r="AG119">
            <v>0</v>
          </cell>
          <cell r="AH119">
            <v>0</v>
          </cell>
          <cell r="AI119" t="str">
            <v>0</v>
          </cell>
          <cell r="AJ119">
            <v>0</v>
          </cell>
          <cell r="AK119">
            <v>1</v>
          </cell>
          <cell r="AL119">
            <v>2</v>
          </cell>
          <cell r="AM119">
            <v>0</v>
          </cell>
          <cell r="AN119">
            <v>0</v>
          </cell>
        </row>
        <row r="120">
          <cell r="N120">
            <v>0</v>
          </cell>
          <cell r="P120">
            <v>0</v>
          </cell>
          <cell r="R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 t="str">
            <v>00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 t="str">
            <v>0</v>
          </cell>
          <cell r="AF120">
            <v>0</v>
          </cell>
          <cell r="AG120">
            <v>0</v>
          </cell>
          <cell r="AH120">
            <v>0</v>
          </cell>
          <cell r="AI120" t="str">
            <v>0</v>
          </cell>
          <cell r="AJ120">
            <v>0</v>
          </cell>
          <cell r="AK120">
            <v>1</v>
          </cell>
          <cell r="AL120">
            <v>2</v>
          </cell>
          <cell r="AM120">
            <v>0</v>
          </cell>
          <cell r="AN120">
            <v>0</v>
          </cell>
        </row>
        <row r="121"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P121">
            <v>0</v>
          </cell>
          <cell r="R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 t="str">
            <v>00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 t="str">
            <v>0</v>
          </cell>
          <cell r="AF121">
            <v>0</v>
          </cell>
          <cell r="AG121">
            <v>0</v>
          </cell>
          <cell r="AH121">
            <v>0</v>
          </cell>
          <cell r="AI121" t="str">
            <v>0</v>
          </cell>
          <cell r="AJ121">
            <v>0</v>
          </cell>
          <cell r="AK121">
            <v>1</v>
          </cell>
          <cell r="AL121">
            <v>2</v>
          </cell>
          <cell r="AM121">
            <v>0</v>
          </cell>
          <cell r="AN121">
            <v>0</v>
          </cell>
        </row>
        <row r="122"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P122">
            <v>0</v>
          </cell>
          <cell r="R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 t="str">
            <v>00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 t="str">
            <v>0</v>
          </cell>
          <cell r="AF122">
            <v>0</v>
          </cell>
          <cell r="AG122">
            <v>0</v>
          </cell>
          <cell r="AH122">
            <v>0</v>
          </cell>
          <cell r="AI122" t="str">
            <v>0</v>
          </cell>
          <cell r="AJ122">
            <v>0</v>
          </cell>
          <cell r="AK122">
            <v>1</v>
          </cell>
          <cell r="AL122">
            <v>2</v>
          </cell>
          <cell r="AM122">
            <v>0</v>
          </cell>
          <cell r="AN122">
            <v>0</v>
          </cell>
        </row>
        <row r="123"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P123">
            <v>0</v>
          </cell>
          <cell r="R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 t="str">
            <v>00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 t="str">
            <v>0</v>
          </cell>
          <cell r="AF123">
            <v>0</v>
          </cell>
          <cell r="AG123">
            <v>0</v>
          </cell>
          <cell r="AH123">
            <v>0</v>
          </cell>
          <cell r="AI123" t="str">
            <v>0</v>
          </cell>
          <cell r="AJ123">
            <v>0</v>
          </cell>
          <cell r="AK123">
            <v>1</v>
          </cell>
          <cell r="AL123">
            <v>2</v>
          </cell>
          <cell r="AM123">
            <v>0</v>
          </cell>
          <cell r="AN123">
            <v>0</v>
          </cell>
        </row>
        <row r="124">
          <cell r="N124">
            <v>0</v>
          </cell>
          <cell r="P124">
            <v>0</v>
          </cell>
          <cell r="R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 t="str">
            <v>00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 t="str">
            <v>0</v>
          </cell>
          <cell r="AF124">
            <v>0</v>
          </cell>
          <cell r="AG124">
            <v>0</v>
          </cell>
          <cell r="AH124">
            <v>0</v>
          </cell>
          <cell r="AI124" t="str">
            <v>0</v>
          </cell>
          <cell r="AJ124">
            <v>0</v>
          </cell>
          <cell r="AK124">
            <v>1</v>
          </cell>
          <cell r="AL124">
            <v>2</v>
          </cell>
          <cell r="AM124">
            <v>0</v>
          </cell>
          <cell r="AN124">
            <v>0</v>
          </cell>
        </row>
        <row r="125"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P125">
            <v>0</v>
          </cell>
          <cell r="R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 t="str">
            <v>00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 t="str">
            <v>0</v>
          </cell>
          <cell r="AF125">
            <v>0</v>
          </cell>
          <cell r="AG125">
            <v>0</v>
          </cell>
          <cell r="AH125">
            <v>0</v>
          </cell>
          <cell r="AI125" t="str">
            <v>0</v>
          </cell>
          <cell r="AJ125">
            <v>0</v>
          </cell>
          <cell r="AK125">
            <v>1</v>
          </cell>
          <cell r="AL125">
            <v>2</v>
          </cell>
          <cell r="AM125">
            <v>0</v>
          </cell>
          <cell r="AN125">
            <v>0</v>
          </cell>
        </row>
        <row r="126"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P126">
            <v>0</v>
          </cell>
          <cell r="R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 t="str">
            <v>00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 t="str">
            <v>0</v>
          </cell>
          <cell r="AF126">
            <v>0</v>
          </cell>
          <cell r="AG126">
            <v>0</v>
          </cell>
          <cell r="AH126">
            <v>0</v>
          </cell>
          <cell r="AI126" t="str">
            <v>0</v>
          </cell>
          <cell r="AJ126">
            <v>0</v>
          </cell>
          <cell r="AK126">
            <v>1</v>
          </cell>
          <cell r="AL126">
            <v>2</v>
          </cell>
          <cell r="AM126">
            <v>0</v>
          </cell>
          <cell r="AN126">
            <v>0</v>
          </cell>
        </row>
        <row r="127"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P127">
            <v>0</v>
          </cell>
          <cell r="R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 t="str">
            <v>00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 t="str">
            <v>0</v>
          </cell>
          <cell r="AF127">
            <v>0</v>
          </cell>
          <cell r="AG127">
            <v>0</v>
          </cell>
          <cell r="AH127">
            <v>0</v>
          </cell>
          <cell r="AI127" t="str">
            <v>0</v>
          </cell>
          <cell r="AJ127">
            <v>0</v>
          </cell>
          <cell r="AK127">
            <v>1</v>
          </cell>
          <cell r="AL127">
            <v>2</v>
          </cell>
          <cell r="AM127">
            <v>0</v>
          </cell>
          <cell r="AN127">
            <v>0</v>
          </cell>
        </row>
        <row r="128">
          <cell r="N128">
            <v>0</v>
          </cell>
          <cell r="P128">
            <v>0</v>
          </cell>
          <cell r="R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 t="str">
            <v>00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 t="str">
            <v>0</v>
          </cell>
          <cell r="AF128">
            <v>0</v>
          </cell>
          <cell r="AG128">
            <v>0</v>
          </cell>
          <cell r="AH128">
            <v>0</v>
          </cell>
          <cell r="AI128" t="str">
            <v>0</v>
          </cell>
          <cell r="AJ128">
            <v>0</v>
          </cell>
          <cell r="AK128">
            <v>1</v>
          </cell>
          <cell r="AL128">
            <v>2</v>
          </cell>
          <cell r="AM128">
            <v>0</v>
          </cell>
          <cell r="AN128">
            <v>0</v>
          </cell>
        </row>
        <row r="129"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P129">
            <v>0</v>
          </cell>
          <cell r="R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 t="str">
            <v>00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 t="str">
            <v>0</v>
          </cell>
          <cell r="AF129">
            <v>0</v>
          </cell>
          <cell r="AG129">
            <v>0</v>
          </cell>
          <cell r="AH129">
            <v>0</v>
          </cell>
          <cell r="AI129" t="str">
            <v>0</v>
          </cell>
          <cell r="AJ129">
            <v>0</v>
          </cell>
          <cell r="AK129">
            <v>1</v>
          </cell>
          <cell r="AL129">
            <v>2</v>
          </cell>
          <cell r="AM129">
            <v>0</v>
          </cell>
          <cell r="AN129">
            <v>0</v>
          </cell>
        </row>
        <row r="130"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P130">
            <v>0</v>
          </cell>
          <cell r="R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 t="str">
            <v>00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 t="str">
            <v>0</v>
          </cell>
          <cell r="AF130">
            <v>0</v>
          </cell>
          <cell r="AG130">
            <v>0</v>
          </cell>
          <cell r="AH130">
            <v>0</v>
          </cell>
          <cell r="AI130" t="str">
            <v>0</v>
          </cell>
          <cell r="AJ130">
            <v>0</v>
          </cell>
          <cell r="AK130">
            <v>1</v>
          </cell>
          <cell r="AL130">
            <v>2</v>
          </cell>
          <cell r="AM130">
            <v>0</v>
          </cell>
          <cell r="AN130">
            <v>0</v>
          </cell>
        </row>
        <row r="131"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P131">
            <v>0</v>
          </cell>
          <cell r="R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 t="str">
            <v>00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 t="str">
            <v>0</v>
          </cell>
          <cell r="AF131">
            <v>0</v>
          </cell>
          <cell r="AG131">
            <v>0</v>
          </cell>
          <cell r="AH131">
            <v>0</v>
          </cell>
          <cell r="AI131" t="str">
            <v>0</v>
          </cell>
          <cell r="AJ131">
            <v>0</v>
          </cell>
          <cell r="AK131">
            <v>1</v>
          </cell>
          <cell r="AL131">
            <v>2</v>
          </cell>
          <cell r="AM131">
            <v>0</v>
          </cell>
          <cell r="AN131">
            <v>0</v>
          </cell>
        </row>
        <row r="132">
          <cell r="N132">
            <v>0</v>
          </cell>
          <cell r="P132">
            <v>0</v>
          </cell>
          <cell r="R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 t="str">
            <v>00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 t="str">
            <v>0</v>
          </cell>
          <cell r="AF132">
            <v>0</v>
          </cell>
          <cell r="AG132">
            <v>0</v>
          </cell>
          <cell r="AH132">
            <v>0</v>
          </cell>
          <cell r="AI132" t="str">
            <v>0</v>
          </cell>
          <cell r="AJ132">
            <v>0</v>
          </cell>
          <cell r="AK132">
            <v>1</v>
          </cell>
          <cell r="AL132">
            <v>2</v>
          </cell>
          <cell r="AM132">
            <v>0</v>
          </cell>
          <cell r="AN132">
            <v>0</v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P133">
            <v>0</v>
          </cell>
          <cell r="R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 t="str">
            <v>00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 t="str">
            <v>0</v>
          </cell>
          <cell r="AF133">
            <v>0</v>
          </cell>
          <cell r="AG133">
            <v>0</v>
          </cell>
          <cell r="AH133">
            <v>0</v>
          </cell>
          <cell r="AI133" t="str">
            <v>0</v>
          </cell>
          <cell r="AJ133">
            <v>0</v>
          </cell>
          <cell r="AK133">
            <v>1</v>
          </cell>
          <cell r="AL133">
            <v>2</v>
          </cell>
          <cell r="AM133">
            <v>0</v>
          </cell>
          <cell r="AN133">
            <v>0</v>
          </cell>
        </row>
        <row r="134"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P134">
            <v>0</v>
          </cell>
          <cell r="R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 t="str">
            <v>00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 t="str">
            <v>0</v>
          </cell>
          <cell r="AF134">
            <v>0</v>
          </cell>
          <cell r="AG134">
            <v>0</v>
          </cell>
          <cell r="AH134">
            <v>0</v>
          </cell>
          <cell r="AI134" t="str">
            <v>0</v>
          </cell>
          <cell r="AJ134">
            <v>0</v>
          </cell>
          <cell r="AK134">
            <v>1</v>
          </cell>
          <cell r="AL134">
            <v>2</v>
          </cell>
          <cell r="AM134">
            <v>0</v>
          </cell>
          <cell r="AN134">
            <v>0</v>
          </cell>
        </row>
        <row r="135"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P135">
            <v>0</v>
          </cell>
          <cell r="R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 t="str">
            <v>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 t="str">
            <v>0</v>
          </cell>
          <cell r="AF135">
            <v>0</v>
          </cell>
          <cell r="AG135">
            <v>0</v>
          </cell>
          <cell r="AH135">
            <v>0</v>
          </cell>
          <cell r="AI135" t="str">
            <v>0</v>
          </cell>
          <cell r="AJ135">
            <v>0</v>
          </cell>
          <cell r="AK135">
            <v>1</v>
          </cell>
          <cell r="AL135">
            <v>2</v>
          </cell>
          <cell r="AM135">
            <v>0</v>
          </cell>
          <cell r="AN135">
            <v>0</v>
          </cell>
        </row>
        <row r="136">
          <cell r="N136">
            <v>0</v>
          </cell>
          <cell r="P136">
            <v>0</v>
          </cell>
          <cell r="R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 t="str">
            <v>00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 t="str">
            <v>0</v>
          </cell>
          <cell r="AF136">
            <v>0</v>
          </cell>
          <cell r="AG136">
            <v>0</v>
          </cell>
          <cell r="AH136">
            <v>0</v>
          </cell>
          <cell r="AI136" t="str">
            <v>0</v>
          </cell>
          <cell r="AJ136">
            <v>0</v>
          </cell>
          <cell r="AK136">
            <v>1</v>
          </cell>
          <cell r="AL136">
            <v>2</v>
          </cell>
          <cell r="AM136">
            <v>0</v>
          </cell>
          <cell r="AN136">
            <v>0</v>
          </cell>
        </row>
        <row r="137"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P137">
            <v>0</v>
          </cell>
          <cell r="R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 t="str">
            <v>00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 t="str">
            <v>0</v>
          </cell>
          <cell r="AF137">
            <v>0</v>
          </cell>
          <cell r="AG137">
            <v>0</v>
          </cell>
          <cell r="AH137">
            <v>0</v>
          </cell>
          <cell r="AI137" t="str">
            <v>0</v>
          </cell>
          <cell r="AJ137">
            <v>0</v>
          </cell>
          <cell r="AK137">
            <v>1</v>
          </cell>
          <cell r="AL137">
            <v>2</v>
          </cell>
          <cell r="AM137">
            <v>0</v>
          </cell>
          <cell r="AN137">
            <v>0</v>
          </cell>
        </row>
        <row r="138"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P138">
            <v>0</v>
          </cell>
          <cell r="R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 t="str">
            <v>00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 t="str">
            <v>0</v>
          </cell>
          <cell r="AF138">
            <v>0</v>
          </cell>
          <cell r="AG138">
            <v>0</v>
          </cell>
          <cell r="AH138">
            <v>0</v>
          </cell>
          <cell r="AI138" t="str">
            <v>0</v>
          </cell>
          <cell r="AJ138">
            <v>0</v>
          </cell>
          <cell r="AK138">
            <v>1</v>
          </cell>
          <cell r="AL138">
            <v>2</v>
          </cell>
          <cell r="AM138">
            <v>0</v>
          </cell>
          <cell r="AN138">
            <v>0</v>
          </cell>
        </row>
        <row r="139"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P139">
            <v>0</v>
          </cell>
          <cell r="R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 t="str">
            <v>00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 t="str">
            <v>0</v>
          </cell>
          <cell r="AF139">
            <v>0</v>
          </cell>
          <cell r="AG139">
            <v>0</v>
          </cell>
          <cell r="AH139">
            <v>0</v>
          </cell>
          <cell r="AI139" t="str">
            <v>0</v>
          </cell>
          <cell r="AJ139">
            <v>0</v>
          </cell>
          <cell r="AK139">
            <v>1</v>
          </cell>
          <cell r="AL139">
            <v>2</v>
          </cell>
          <cell r="AM139">
            <v>0</v>
          </cell>
          <cell r="AN139">
            <v>0</v>
          </cell>
        </row>
        <row r="140">
          <cell r="N140">
            <v>0</v>
          </cell>
          <cell r="P140">
            <v>0</v>
          </cell>
          <cell r="R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 t="str">
            <v>00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 t="str">
            <v>0</v>
          </cell>
          <cell r="AF140">
            <v>0</v>
          </cell>
          <cell r="AG140">
            <v>0</v>
          </cell>
          <cell r="AH140">
            <v>0</v>
          </cell>
          <cell r="AI140" t="str">
            <v>0</v>
          </cell>
          <cell r="AJ140">
            <v>0</v>
          </cell>
          <cell r="AK140">
            <v>1</v>
          </cell>
          <cell r="AL140">
            <v>2</v>
          </cell>
          <cell r="AM140">
            <v>0</v>
          </cell>
          <cell r="AN140">
            <v>0</v>
          </cell>
        </row>
        <row r="141"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P141">
            <v>0</v>
          </cell>
          <cell r="R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 t="str">
            <v>00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 t="str">
            <v>0</v>
          </cell>
          <cell r="AF141">
            <v>0</v>
          </cell>
          <cell r="AG141">
            <v>0</v>
          </cell>
          <cell r="AH141">
            <v>0</v>
          </cell>
          <cell r="AI141" t="str">
            <v>0</v>
          </cell>
          <cell r="AJ141">
            <v>0</v>
          </cell>
          <cell r="AK141">
            <v>1</v>
          </cell>
          <cell r="AL141">
            <v>2</v>
          </cell>
          <cell r="AM141">
            <v>0</v>
          </cell>
          <cell r="AN141">
            <v>0</v>
          </cell>
        </row>
        <row r="142"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P142">
            <v>0</v>
          </cell>
          <cell r="R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 t="str">
            <v>00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 t="str">
            <v>0</v>
          </cell>
          <cell r="AF142">
            <v>0</v>
          </cell>
          <cell r="AG142">
            <v>0</v>
          </cell>
          <cell r="AH142">
            <v>0</v>
          </cell>
          <cell r="AI142" t="str">
            <v>0</v>
          </cell>
          <cell r="AJ142">
            <v>0</v>
          </cell>
          <cell r="AK142">
            <v>1</v>
          </cell>
          <cell r="AL142">
            <v>2</v>
          </cell>
          <cell r="AM142">
            <v>0</v>
          </cell>
          <cell r="AN142">
            <v>0</v>
          </cell>
        </row>
        <row r="143"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P143">
            <v>0</v>
          </cell>
          <cell r="R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 t="str">
            <v>00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 t="str">
            <v>0</v>
          </cell>
          <cell r="AF143">
            <v>0</v>
          </cell>
          <cell r="AG143">
            <v>0</v>
          </cell>
          <cell r="AH143">
            <v>0</v>
          </cell>
          <cell r="AI143" t="str">
            <v>0</v>
          </cell>
          <cell r="AJ143">
            <v>0</v>
          </cell>
          <cell r="AK143">
            <v>1</v>
          </cell>
          <cell r="AL143">
            <v>2</v>
          </cell>
          <cell r="AM143">
            <v>0</v>
          </cell>
          <cell r="AN143">
            <v>0</v>
          </cell>
        </row>
        <row r="144">
          <cell r="N144">
            <v>0</v>
          </cell>
          <cell r="P144">
            <v>0</v>
          </cell>
          <cell r="R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 t="str">
            <v>00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 t="str">
            <v>0</v>
          </cell>
          <cell r="AF144">
            <v>0</v>
          </cell>
          <cell r="AG144">
            <v>0</v>
          </cell>
          <cell r="AH144">
            <v>0</v>
          </cell>
          <cell r="AI144" t="str">
            <v>0</v>
          </cell>
          <cell r="AJ144">
            <v>0</v>
          </cell>
          <cell r="AK144">
            <v>1</v>
          </cell>
          <cell r="AL144">
            <v>2</v>
          </cell>
          <cell r="AM144">
            <v>0</v>
          </cell>
          <cell r="AN144">
            <v>0</v>
          </cell>
        </row>
        <row r="145"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P145">
            <v>0</v>
          </cell>
          <cell r="R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 t="str">
            <v>00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 t="str">
            <v>0</v>
          </cell>
          <cell r="AF145">
            <v>0</v>
          </cell>
          <cell r="AG145">
            <v>0</v>
          </cell>
          <cell r="AH145">
            <v>0</v>
          </cell>
          <cell r="AI145" t="str">
            <v>0</v>
          </cell>
          <cell r="AJ145">
            <v>0</v>
          </cell>
          <cell r="AK145">
            <v>1</v>
          </cell>
          <cell r="AL145">
            <v>2</v>
          </cell>
          <cell r="AM145">
            <v>0</v>
          </cell>
          <cell r="AN145">
            <v>0</v>
          </cell>
        </row>
        <row r="146"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P146">
            <v>0</v>
          </cell>
          <cell r="R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 t="str">
            <v>00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 t="str">
            <v>0</v>
          </cell>
          <cell r="AF146">
            <v>0</v>
          </cell>
          <cell r="AG146">
            <v>0</v>
          </cell>
          <cell r="AH146">
            <v>0</v>
          </cell>
          <cell r="AI146" t="str">
            <v>0</v>
          </cell>
          <cell r="AJ146">
            <v>0</v>
          </cell>
          <cell r="AK146">
            <v>1</v>
          </cell>
          <cell r="AL146">
            <v>2</v>
          </cell>
          <cell r="AM146">
            <v>0</v>
          </cell>
          <cell r="AN146">
            <v>0</v>
          </cell>
        </row>
        <row r="147"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P147">
            <v>0</v>
          </cell>
          <cell r="R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 t="str">
            <v>00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 t="str">
            <v>0</v>
          </cell>
          <cell r="AF147">
            <v>0</v>
          </cell>
          <cell r="AG147">
            <v>0</v>
          </cell>
          <cell r="AH147">
            <v>0</v>
          </cell>
          <cell r="AI147" t="str">
            <v>0</v>
          </cell>
          <cell r="AJ147">
            <v>0</v>
          </cell>
          <cell r="AK147">
            <v>1</v>
          </cell>
          <cell r="AL147">
            <v>2</v>
          </cell>
          <cell r="AM147">
            <v>0</v>
          </cell>
          <cell r="AN147">
            <v>0</v>
          </cell>
        </row>
        <row r="148">
          <cell r="N148">
            <v>0</v>
          </cell>
          <cell r="P148">
            <v>0</v>
          </cell>
          <cell r="R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 t="str">
            <v>00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 t="str">
            <v>0</v>
          </cell>
          <cell r="AF148">
            <v>0</v>
          </cell>
          <cell r="AG148">
            <v>0</v>
          </cell>
          <cell r="AH148">
            <v>0</v>
          </cell>
          <cell r="AI148" t="str">
            <v>0</v>
          </cell>
          <cell r="AJ148">
            <v>0</v>
          </cell>
          <cell r="AK148">
            <v>1</v>
          </cell>
          <cell r="AL148">
            <v>2</v>
          </cell>
          <cell r="AM148">
            <v>0</v>
          </cell>
          <cell r="AN148">
            <v>0</v>
          </cell>
        </row>
        <row r="149"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P149">
            <v>0</v>
          </cell>
          <cell r="R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 t="str">
            <v>00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 t="str">
            <v>0</v>
          </cell>
          <cell r="AF149">
            <v>0</v>
          </cell>
          <cell r="AG149">
            <v>0</v>
          </cell>
          <cell r="AH149">
            <v>0</v>
          </cell>
          <cell r="AI149" t="str">
            <v>0</v>
          </cell>
          <cell r="AJ149">
            <v>0</v>
          </cell>
          <cell r="AK149">
            <v>1</v>
          </cell>
          <cell r="AL149">
            <v>2</v>
          </cell>
          <cell r="AM149">
            <v>0</v>
          </cell>
          <cell r="AN149">
            <v>0</v>
          </cell>
        </row>
        <row r="150"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P150">
            <v>0</v>
          </cell>
          <cell r="R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 t="str">
            <v>00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 t="str">
            <v>0</v>
          </cell>
          <cell r="AF150">
            <v>0</v>
          </cell>
          <cell r="AG150">
            <v>0</v>
          </cell>
          <cell r="AH150">
            <v>0</v>
          </cell>
          <cell r="AI150" t="str">
            <v>0</v>
          </cell>
          <cell r="AJ150">
            <v>0</v>
          </cell>
          <cell r="AK150">
            <v>1</v>
          </cell>
          <cell r="AL150">
            <v>2</v>
          </cell>
          <cell r="AM150">
            <v>0</v>
          </cell>
          <cell r="AN150">
            <v>0</v>
          </cell>
        </row>
        <row r="151"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P151">
            <v>0</v>
          </cell>
          <cell r="R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 t="str">
            <v>00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 t="str">
            <v>0</v>
          </cell>
          <cell r="AF151">
            <v>0</v>
          </cell>
          <cell r="AG151">
            <v>0</v>
          </cell>
          <cell r="AH151">
            <v>0</v>
          </cell>
          <cell r="AI151" t="str">
            <v>0</v>
          </cell>
          <cell r="AJ151">
            <v>0</v>
          </cell>
          <cell r="AK151">
            <v>1</v>
          </cell>
          <cell r="AL151">
            <v>2</v>
          </cell>
          <cell r="AM151">
            <v>0</v>
          </cell>
          <cell r="AN151">
            <v>0</v>
          </cell>
        </row>
        <row r="152">
          <cell r="N152">
            <v>0</v>
          </cell>
          <cell r="P152">
            <v>0</v>
          </cell>
          <cell r="R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 t="str">
            <v>00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 t="str">
            <v>0</v>
          </cell>
          <cell r="AF152">
            <v>0</v>
          </cell>
          <cell r="AG152">
            <v>0</v>
          </cell>
          <cell r="AH152">
            <v>0</v>
          </cell>
          <cell r="AI152" t="str">
            <v>0</v>
          </cell>
          <cell r="AJ152">
            <v>0</v>
          </cell>
          <cell r="AK152">
            <v>1</v>
          </cell>
          <cell r="AL152">
            <v>2</v>
          </cell>
          <cell r="AM152">
            <v>0</v>
          </cell>
          <cell r="AN152">
            <v>0</v>
          </cell>
        </row>
        <row r="153"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P153">
            <v>0</v>
          </cell>
          <cell r="R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 t="str">
            <v>00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 t="str">
            <v>0</v>
          </cell>
          <cell r="AF153">
            <v>0</v>
          </cell>
          <cell r="AG153">
            <v>0</v>
          </cell>
          <cell r="AH153">
            <v>0</v>
          </cell>
          <cell r="AI153" t="str">
            <v>0</v>
          </cell>
          <cell r="AJ153">
            <v>0</v>
          </cell>
          <cell r="AK153">
            <v>1</v>
          </cell>
          <cell r="AL153">
            <v>2</v>
          </cell>
          <cell r="AM153">
            <v>0</v>
          </cell>
          <cell r="AN153">
            <v>0</v>
          </cell>
        </row>
        <row r="154"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P154">
            <v>0</v>
          </cell>
          <cell r="R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 t="str">
            <v>00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 t="str">
            <v>0</v>
          </cell>
          <cell r="AF154">
            <v>0</v>
          </cell>
          <cell r="AG154">
            <v>0</v>
          </cell>
          <cell r="AH154">
            <v>0</v>
          </cell>
          <cell r="AI154" t="str">
            <v>0</v>
          </cell>
          <cell r="AJ154">
            <v>0</v>
          </cell>
          <cell r="AK154">
            <v>1</v>
          </cell>
          <cell r="AL154">
            <v>2</v>
          </cell>
          <cell r="AM154">
            <v>0</v>
          </cell>
          <cell r="AN154">
            <v>0</v>
          </cell>
        </row>
        <row r="155"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P155">
            <v>0</v>
          </cell>
          <cell r="R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 t="str">
            <v>00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 t="str">
            <v>0</v>
          </cell>
          <cell r="AF155">
            <v>0</v>
          </cell>
          <cell r="AG155">
            <v>0</v>
          </cell>
          <cell r="AH155">
            <v>0</v>
          </cell>
          <cell r="AI155" t="str">
            <v>0</v>
          </cell>
          <cell r="AJ155">
            <v>0</v>
          </cell>
          <cell r="AK155">
            <v>1</v>
          </cell>
          <cell r="AL155">
            <v>2</v>
          </cell>
          <cell r="AM155">
            <v>0</v>
          </cell>
          <cell r="AN155">
            <v>0</v>
          </cell>
        </row>
        <row r="156">
          <cell r="N156">
            <v>0</v>
          </cell>
          <cell r="P156">
            <v>0</v>
          </cell>
          <cell r="R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 t="str">
            <v>00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 t="str">
            <v>0</v>
          </cell>
          <cell r="AF156">
            <v>0</v>
          </cell>
          <cell r="AG156">
            <v>0</v>
          </cell>
          <cell r="AH156">
            <v>0</v>
          </cell>
          <cell r="AI156" t="str">
            <v>0</v>
          </cell>
          <cell r="AJ156">
            <v>0</v>
          </cell>
          <cell r="AK156">
            <v>1</v>
          </cell>
          <cell r="AL156">
            <v>2</v>
          </cell>
          <cell r="AM156">
            <v>0</v>
          </cell>
          <cell r="AN156">
            <v>0</v>
          </cell>
        </row>
        <row r="157"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P157">
            <v>0</v>
          </cell>
          <cell r="R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 t="str">
            <v>00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 t="str">
            <v>0</v>
          </cell>
          <cell r="AF157">
            <v>0</v>
          </cell>
          <cell r="AG157">
            <v>0</v>
          </cell>
          <cell r="AH157">
            <v>0</v>
          </cell>
          <cell r="AI157" t="str">
            <v>0</v>
          </cell>
          <cell r="AJ157">
            <v>0</v>
          </cell>
          <cell r="AK157">
            <v>1</v>
          </cell>
          <cell r="AL157">
            <v>2</v>
          </cell>
          <cell r="AM157">
            <v>0</v>
          </cell>
          <cell r="AN157">
            <v>0</v>
          </cell>
        </row>
        <row r="158"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P158">
            <v>0</v>
          </cell>
          <cell r="R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 t="str">
            <v>00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 t="str">
            <v>0</v>
          </cell>
          <cell r="AF158">
            <v>0</v>
          </cell>
          <cell r="AG158">
            <v>0</v>
          </cell>
          <cell r="AH158">
            <v>0</v>
          </cell>
          <cell r="AI158" t="str">
            <v>0</v>
          </cell>
          <cell r="AJ158">
            <v>0</v>
          </cell>
          <cell r="AK158">
            <v>1</v>
          </cell>
          <cell r="AL158">
            <v>2</v>
          </cell>
          <cell r="AM158">
            <v>0</v>
          </cell>
          <cell r="AN158">
            <v>0</v>
          </cell>
        </row>
        <row r="159"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P159">
            <v>0</v>
          </cell>
          <cell r="R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 t="str">
            <v>00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 t="str">
            <v>0</v>
          </cell>
          <cell r="AF159">
            <v>0</v>
          </cell>
          <cell r="AG159">
            <v>0</v>
          </cell>
          <cell r="AH159">
            <v>0</v>
          </cell>
          <cell r="AI159" t="str">
            <v>0</v>
          </cell>
          <cell r="AJ159">
            <v>0</v>
          </cell>
          <cell r="AK159">
            <v>1</v>
          </cell>
          <cell r="AL159">
            <v>2</v>
          </cell>
          <cell r="AM159">
            <v>0</v>
          </cell>
          <cell r="AN159">
            <v>0</v>
          </cell>
        </row>
        <row r="160">
          <cell r="N160">
            <v>0</v>
          </cell>
          <cell r="P160">
            <v>0</v>
          </cell>
          <cell r="R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 t="str">
            <v>00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 t="str">
            <v>0</v>
          </cell>
          <cell r="AF160">
            <v>0</v>
          </cell>
          <cell r="AG160">
            <v>0</v>
          </cell>
          <cell r="AH160">
            <v>0</v>
          </cell>
          <cell r="AI160" t="str">
            <v>0</v>
          </cell>
          <cell r="AJ160">
            <v>0</v>
          </cell>
          <cell r="AK160">
            <v>1</v>
          </cell>
          <cell r="AL160">
            <v>2</v>
          </cell>
          <cell r="AM160">
            <v>0</v>
          </cell>
          <cell r="AN160">
            <v>0</v>
          </cell>
        </row>
        <row r="161"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P161">
            <v>0</v>
          </cell>
          <cell r="R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 t="str">
            <v>00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 t="str">
            <v>0</v>
          </cell>
          <cell r="AF161">
            <v>0</v>
          </cell>
          <cell r="AG161">
            <v>0</v>
          </cell>
          <cell r="AH161">
            <v>0</v>
          </cell>
          <cell r="AI161" t="str">
            <v>0</v>
          </cell>
          <cell r="AJ161">
            <v>0</v>
          </cell>
          <cell r="AK161">
            <v>1</v>
          </cell>
          <cell r="AL161">
            <v>2</v>
          </cell>
          <cell r="AM161">
            <v>0</v>
          </cell>
          <cell r="AN161">
            <v>0</v>
          </cell>
        </row>
        <row r="162"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P162">
            <v>0</v>
          </cell>
          <cell r="R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 t="str">
            <v>00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 t="str">
            <v>0</v>
          </cell>
          <cell r="AF162">
            <v>0</v>
          </cell>
          <cell r="AG162">
            <v>0</v>
          </cell>
          <cell r="AH162">
            <v>0</v>
          </cell>
          <cell r="AI162" t="str">
            <v>0</v>
          </cell>
          <cell r="AJ162">
            <v>0</v>
          </cell>
          <cell r="AK162">
            <v>1</v>
          </cell>
          <cell r="AL162">
            <v>2</v>
          </cell>
          <cell r="AM162">
            <v>0</v>
          </cell>
          <cell r="AN162">
            <v>0</v>
          </cell>
        </row>
        <row r="163"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P163">
            <v>0</v>
          </cell>
          <cell r="R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 t="str">
            <v>00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 t="str">
            <v>0</v>
          </cell>
          <cell r="AF163">
            <v>0</v>
          </cell>
          <cell r="AG163">
            <v>0</v>
          </cell>
          <cell r="AH163">
            <v>0</v>
          </cell>
          <cell r="AI163" t="str">
            <v>0</v>
          </cell>
          <cell r="AJ163">
            <v>0</v>
          </cell>
          <cell r="AK163">
            <v>1</v>
          </cell>
          <cell r="AL163">
            <v>2</v>
          </cell>
          <cell r="AM163">
            <v>0</v>
          </cell>
          <cell r="AN163">
            <v>0</v>
          </cell>
        </row>
        <row r="164">
          <cell r="N164">
            <v>0</v>
          </cell>
          <cell r="P164">
            <v>0</v>
          </cell>
          <cell r="R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 t="str">
            <v>00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 t="str">
            <v>0</v>
          </cell>
          <cell r="AF164">
            <v>0</v>
          </cell>
          <cell r="AG164">
            <v>0</v>
          </cell>
          <cell r="AH164">
            <v>0</v>
          </cell>
          <cell r="AI164" t="str">
            <v>0</v>
          </cell>
          <cell r="AJ164">
            <v>0</v>
          </cell>
          <cell r="AK164">
            <v>1</v>
          </cell>
          <cell r="AL164">
            <v>2</v>
          </cell>
          <cell r="AM164">
            <v>0</v>
          </cell>
          <cell r="AN164">
            <v>0</v>
          </cell>
        </row>
        <row r="165"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P165">
            <v>0</v>
          </cell>
          <cell r="R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 t="str">
            <v>00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 t="str">
            <v>0</v>
          </cell>
          <cell r="AF165">
            <v>0</v>
          </cell>
          <cell r="AG165">
            <v>0</v>
          </cell>
          <cell r="AH165">
            <v>0</v>
          </cell>
          <cell r="AI165" t="str">
            <v>0</v>
          </cell>
          <cell r="AJ165">
            <v>0</v>
          </cell>
          <cell r="AK165">
            <v>1</v>
          </cell>
          <cell r="AL165">
            <v>2</v>
          </cell>
          <cell r="AM165">
            <v>0</v>
          </cell>
          <cell r="AN165">
            <v>0</v>
          </cell>
        </row>
        <row r="166"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P166">
            <v>0</v>
          </cell>
          <cell r="R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 t="str">
            <v>00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 t="str">
            <v>0</v>
          </cell>
          <cell r="AF166">
            <v>0</v>
          </cell>
          <cell r="AG166">
            <v>0</v>
          </cell>
          <cell r="AH166">
            <v>0</v>
          </cell>
          <cell r="AI166" t="str">
            <v>0</v>
          </cell>
          <cell r="AJ166">
            <v>0</v>
          </cell>
          <cell r="AK166">
            <v>1</v>
          </cell>
          <cell r="AL166">
            <v>2</v>
          </cell>
          <cell r="AM166">
            <v>0</v>
          </cell>
          <cell r="AN166">
            <v>0</v>
          </cell>
        </row>
        <row r="167"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P167">
            <v>0</v>
          </cell>
          <cell r="R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 t="str">
            <v>00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 t="str">
            <v>0</v>
          </cell>
          <cell r="AF167">
            <v>0</v>
          </cell>
          <cell r="AG167">
            <v>0</v>
          </cell>
          <cell r="AH167">
            <v>0</v>
          </cell>
          <cell r="AI167" t="str">
            <v>0</v>
          </cell>
          <cell r="AJ167">
            <v>0</v>
          </cell>
          <cell r="AK167">
            <v>1</v>
          </cell>
          <cell r="AL167">
            <v>2</v>
          </cell>
          <cell r="AM167">
            <v>0</v>
          </cell>
          <cell r="AN167">
            <v>0</v>
          </cell>
        </row>
        <row r="168">
          <cell r="N168">
            <v>0</v>
          </cell>
          <cell r="P168">
            <v>0</v>
          </cell>
          <cell r="R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 t="str">
            <v>00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 t="str">
            <v>0</v>
          </cell>
          <cell r="AF168">
            <v>0</v>
          </cell>
          <cell r="AG168">
            <v>0</v>
          </cell>
          <cell r="AH168">
            <v>0</v>
          </cell>
          <cell r="AI168" t="str">
            <v>0</v>
          </cell>
          <cell r="AJ168">
            <v>0</v>
          </cell>
          <cell r="AK168">
            <v>1</v>
          </cell>
          <cell r="AL168">
            <v>2</v>
          </cell>
          <cell r="AM168">
            <v>0</v>
          </cell>
          <cell r="AN168">
            <v>0</v>
          </cell>
        </row>
        <row r="169"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P169">
            <v>0</v>
          </cell>
          <cell r="R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 t="str">
            <v>00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 t="str">
            <v>0</v>
          </cell>
          <cell r="AF169">
            <v>0</v>
          </cell>
          <cell r="AG169">
            <v>0</v>
          </cell>
          <cell r="AH169">
            <v>0</v>
          </cell>
          <cell r="AI169" t="str">
            <v>0</v>
          </cell>
          <cell r="AJ169">
            <v>0</v>
          </cell>
          <cell r="AK169">
            <v>1</v>
          </cell>
          <cell r="AL169">
            <v>2</v>
          </cell>
          <cell r="AM169">
            <v>0</v>
          </cell>
          <cell r="AN169">
            <v>0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P170">
            <v>0</v>
          </cell>
          <cell r="R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 t="str">
            <v>00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 t="str">
            <v>0</v>
          </cell>
          <cell r="AF170">
            <v>0</v>
          </cell>
          <cell r="AG170">
            <v>0</v>
          </cell>
          <cell r="AH170">
            <v>0</v>
          </cell>
          <cell r="AI170" t="str">
            <v>0</v>
          </cell>
          <cell r="AJ170">
            <v>0</v>
          </cell>
          <cell r="AK170">
            <v>1</v>
          </cell>
          <cell r="AL170">
            <v>2</v>
          </cell>
          <cell r="AM170">
            <v>0</v>
          </cell>
          <cell r="AN170">
            <v>0</v>
          </cell>
        </row>
        <row r="171"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P171">
            <v>0</v>
          </cell>
          <cell r="R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 t="str">
            <v>00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 t="str">
            <v>0</v>
          </cell>
          <cell r="AF171">
            <v>0</v>
          </cell>
          <cell r="AG171">
            <v>0</v>
          </cell>
          <cell r="AH171">
            <v>0</v>
          </cell>
          <cell r="AI171" t="str">
            <v>0</v>
          </cell>
          <cell r="AJ171">
            <v>0</v>
          </cell>
          <cell r="AK171">
            <v>1</v>
          </cell>
          <cell r="AL171">
            <v>2</v>
          </cell>
          <cell r="AM171">
            <v>0</v>
          </cell>
          <cell r="AN171">
            <v>0</v>
          </cell>
        </row>
        <row r="172">
          <cell r="N172">
            <v>0</v>
          </cell>
          <cell r="P172">
            <v>0</v>
          </cell>
          <cell r="R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 t="str">
            <v>00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 t="str">
            <v>0</v>
          </cell>
          <cell r="AF172">
            <v>0</v>
          </cell>
          <cell r="AG172">
            <v>0</v>
          </cell>
          <cell r="AH172">
            <v>0</v>
          </cell>
          <cell r="AI172" t="str">
            <v>0</v>
          </cell>
          <cell r="AJ172">
            <v>0</v>
          </cell>
          <cell r="AK172">
            <v>1</v>
          </cell>
          <cell r="AL172">
            <v>2</v>
          </cell>
          <cell r="AM172">
            <v>0</v>
          </cell>
          <cell r="AN172">
            <v>0</v>
          </cell>
        </row>
        <row r="173"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P173">
            <v>0</v>
          </cell>
          <cell r="R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 t="str">
            <v>00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 t="str">
            <v>0</v>
          </cell>
          <cell r="AF173">
            <v>0</v>
          </cell>
          <cell r="AG173">
            <v>0</v>
          </cell>
          <cell r="AH173">
            <v>0</v>
          </cell>
          <cell r="AI173" t="str">
            <v>0</v>
          </cell>
          <cell r="AJ173">
            <v>0</v>
          </cell>
          <cell r="AK173">
            <v>1</v>
          </cell>
          <cell r="AL173">
            <v>2</v>
          </cell>
          <cell r="AM173">
            <v>0</v>
          </cell>
          <cell r="AN173">
            <v>0</v>
          </cell>
        </row>
        <row r="174"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P174">
            <v>0</v>
          </cell>
          <cell r="R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 t="str">
            <v>00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 t="str">
            <v>0</v>
          </cell>
          <cell r="AF174">
            <v>0</v>
          </cell>
          <cell r="AG174">
            <v>0</v>
          </cell>
          <cell r="AH174">
            <v>0</v>
          </cell>
          <cell r="AI174" t="str">
            <v>0</v>
          </cell>
          <cell r="AJ174">
            <v>0</v>
          </cell>
          <cell r="AK174">
            <v>1</v>
          </cell>
          <cell r="AL174">
            <v>2</v>
          </cell>
          <cell r="AM174">
            <v>0</v>
          </cell>
          <cell r="AN174">
            <v>0</v>
          </cell>
        </row>
        <row r="175"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P175">
            <v>0</v>
          </cell>
          <cell r="R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 t="str">
            <v>00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 t="str">
            <v>0</v>
          </cell>
          <cell r="AF175">
            <v>0</v>
          </cell>
          <cell r="AG175">
            <v>0</v>
          </cell>
          <cell r="AH175">
            <v>0</v>
          </cell>
          <cell r="AI175" t="str">
            <v>0</v>
          </cell>
          <cell r="AJ175">
            <v>0</v>
          </cell>
          <cell r="AK175">
            <v>1</v>
          </cell>
          <cell r="AL175">
            <v>2</v>
          </cell>
          <cell r="AM175">
            <v>0</v>
          </cell>
          <cell r="AN175">
            <v>0</v>
          </cell>
        </row>
        <row r="176">
          <cell r="N176">
            <v>0</v>
          </cell>
          <cell r="P176">
            <v>0</v>
          </cell>
          <cell r="R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 t="str">
            <v>00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 t="str">
            <v>0</v>
          </cell>
          <cell r="AF176">
            <v>0</v>
          </cell>
          <cell r="AG176">
            <v>0</v>
          </cell>
          <cell r="AH176">
            <v>0</v>
          </cell>
          <cell r="AI176" t="str">
            <v>0</v>
          </cell>
          <cell r="AJ176">
            <v>0</v>
          </cell>
          <cell r="AK176">
            <v>1</v>
          </cell>
          <cell r="AL176">
            <v>2</v>
          </cell>
          <cell r="AM176">
            <v>0</v>
          </cell>
          <cell r="AN176">
            <v>0</v>
          </cell>
        </row>
        <row r="177"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P177">
            <v>0</v>
          </cell>
          <cell r="R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 t="str">
            <v>00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 t="str">
            <v>0</v>
          </cell>
          <cell r="AF177">
            <v>0</v>
          </cell>
          <cell r="AG177">
            <v>0</v>
          </cell>
          <cell r="AH177">
            <v>0</v>
          </cell>
          <cell r="AI177" t="str">
            <v>0</v>
          </cell>
          <cell r="AJ177">
            <v>0</v>
          </cell>
          <cell r="AK177">
            <v>1</v>
          </cell>
          <cell r="AL177">
            <v>2</v>
          </cell>
          <cell r="AM177">
            <v>0</v>
          </cell>
          <cell r="AN177">
            <v>0</v>
          </cell>
        </row>
        <row r="178"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P178">
            <v>0</v>
          </cell>
          <cell r="R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 t="str">
            <v>00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 t="str">
            <v>0</v>
          </cell>
          <cell r="AF178">
            <v>0</v>
          </cell>
          <cell r="AG178">
            <v>0</v>
          </cell>
          <cell r="AH178">
            <v>0</v>
          </cell>
          <cell r="AI178" t="str">
            <v>0</v>
          </cell>
          <cell r="AJ178">
            <v>0</v>
          </cell>
          <cell r="AK178">
            <v>1</v>
          </cell>
          <cell r="AL178">
            <v>2</v>
          </cell>
          <cell r="AM178">
            <v>0</v>
          </cell>
          <cell r="AN178">
            <v>0</v>
          </cell>
        </row>
        <row r="179"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P179">
            <v>0</v>
          </cell>
          <cell r="R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 t="str">
            <v>00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 t="str">
            <v>0</v>
          </cell>
          <cell r="AF179">
            <v>0</v>
          </cell>
          <cell r="AG179">
            <v>0</v>
          </cell>
          <cell r="AH179">
            <v>0</v>
          </cell>
          <cell r="AI179" t="str">
            <v>0</v>
          </cell>
          <cell r="AJ179">
            <v>0</v>
          </cell>
          <cell r="AK179">
            <v>1</v>
          </cell>
          <cell r="AL179">
            <v>2</v>
          </cell>
          <cell r="AM179">
            <v>0</v>
          </cell>
          <cell r="AN179">
            <v>0</v>
          </cell>
        </row>
        <row r="180">
          <cell r="N180">
            <v>0</v>
          </cell>
          <cell r="P180">
            <v>0</v>
          </cell>
          <cell r="R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 t="str">
            <v>00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 t="str">
            <v>0</v>
          </cell>
          <cell r="AF180">
            <v>0</v>
          </cell>
          <cell r="AG180">
            <v>0</v>
          </cell>
          <cell r="AH180">
            <v>0</v>
          </cell>
          <cell r="AI180" t="str">
            <v>0</v>
          </cell>
          <cell r="AJ180">
            <v>0</v>
          </cell>
          <cell r="AK180">
            <v>1</v>
          </cell>
          <cell r="AL180">
            <v>2</v>
          </cell>
          <cell r="AM180">
            <v>0</v>
          </cell>
          <cell r="AN180">
            <v>0</v>
          </cell>
        </row>
        <row r="181"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P181">
            <v>0</v>
          </cell>
          <cell r="R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 t="str">
            <v>00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 t="str">
            <v>0</v>
          </cell>
          <cell r="AF181">
            <v>0</v>
          </cell>
          <cell r="AG181">
            <v>0</v>
          </cell>
          <cell r="AH181">
            <v>0</v>
          </cell>
          <cell r="AI181" t="str">
            <v>0</v>
          </cell>
          <cell r="AJ181">
            <v>0</v>
          </cell>
          <cell r="AK181">
            <v>1</v>
          </cell>
          <cell r="AL181">
            <v>2</v>
          </cell>
          <cell r="AM181">
            <v>0</v>
          </cell>
          <cell r="AN181">
            <v>0</v>
          </cell>
        </row>
        <row r="182"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P182">
            <v>0</v>
          </cell>
          <cell r="R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 t="str">
            <v>00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 t="str">
            <v>0</v>
          </cell>
          <cell r="AF182">
            <v>0</v>
          </cell>
          <cell r="AG182">
            <v>0</v>
          </cell>
          <cell r="AH182">
            <v>0</v>
          </cell>
          <cell r="AI182" t="str">
            <v>0</v>
          </cell>
          <cell r="AJ182">
            <v>0</v>
          </cell>
          <cell r="AK182">
            <v>1</v>
          </cell>
          <cell r="AL182">
            <v>2</v>
          </cell>
          <cell r="AM182">
            <v>0</v>
          </cell>
          <cell r="AN182">
            <v>0</v>
          </cell>
        </row>
        <row r="183"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P183">
            <v>0</v>
          </cell>
          <cell r="R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 t="str">
            <v>00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 t="str">
            <v>0</v>
          </cell>
          <cell r="AF183">
            <v>0</v>
          </cell>
          <cell r="AG183">
            <v>0</v>
          </cell>
          <cell r="AH183">
            <v>0</v>
          </cell>
          <cell r="AI183" t="str">
            <v>0</v>
          </cell>
          <cell r="AJ183">
            <v>0</v>
          </cell>
          <cell r="AK183">
            <v>1</v>
          </cell>
          <cell r="AL183">
            <v>2</v>
          </cell>
          <cell r="AM183">
            <v>0</v>
          </cell>
          <cell r="AN183">
            <v>0</v>
          </cell>
        </row>
        <row r="184">
          <cell r="N184">
            <v>0</v>
          </cell>
          <cell r="P184">
            <v>0</v>
          </cell>
          <cell r="R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 t="str">
            <v>00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 t="str">
            <v>0</v>
          </cell>
          <cell r="AF184">
            <v>0</v>
          </cell>
          <cell r="AG184">
            <v>0</v>
          </cell>
          <cell r="AH184">
            <v>0</v>
          </cell>
          <cell r="AI184" t="str">
            <v>0</v>
          </cell>
          <cell r="AJ184">
            <v>0</v>
          </cell>
          <cell r="AK184">
            <v>1</v>
          </cell>
          <cell r="AL184">
            <v>2</v>
          </cell>
          <cell r="AM184">
            <v>0</v>
          </cell>
          <cell r="AN184">
            <v>0</v>
          </cell>
        </row>
        <row r="185"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P185">
            <v>0</v>
          </cell>
          <cell r="R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 t="str">
            <v>00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 t="str">
            <v>0</v>
          </cell>
          <cell r="AF185">
            <v>0</v>
          </cell>
          <cell r="AG185">
            <v>0</v>
          </cell>
          <cell r="AH185">
            <v>0</v>
          </cell>
          <cell r="AI185" t="str">
            <v>0</v>
          </cell>
          <cell r="AJ185">
            <v>0</v>
          </cell>
          <cell r="AK185">
            <v>1</v>
          </cell>
          <cell r="AL185">
            <v>2</v>
          </cell>
          <cell r="AM185">
            <v>0</v>
          </cell>
          <cell r="AN185">
            <v>0</v>
          </cell>
        </row>
        <row r="186"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P186">
            <v>0</v>
          </cell>
          <cell r="R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 t="str">
            <v>00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 t="str">
            <v>0</v>
          </cell>
          <cell r="AF186">
            <v>0</v>
          </cell>
          <cell r="AG186">
            <v>0</v>
          </cell>
          <cell r="AH186">
            <v>0</v>
          </cell>
          <cell r="AI186" t="str">
            <v>0</v>
          </cell>
          <cell r="AJ186">
            <v>0</v>
          </cell>
          <cell r="AK186">
            <v>1</v>
          </cell>
          <cell r="AL186">
            <v>2</v>
          </cell>
          <cell r="AM186">
            <v>0</v>
          </cell>
          <cell r="AN186">
            <v>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P187">
            <v>0</v>
          </cell>
          <cell r="R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 t="str">
            <v>00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 t="str">
            <v>0</v>
          </cell>
          <cell r="AF187">
            <v>0</v>
          </cell>
          <cell r="AG187">
            <v>0</v>
          </cell>
          <cell r="AH187">
            <v>0</v>
          </cell>
          <cell r="AI187" t="str">
            <v>0</v>
          </cell>
          <cell r="AJ187">
            <v>0</v>
          </cell>
          <cell r="AK187">
            <v>1</v>
          </cell>
          <cell r="AL187">
            <v>2</v>
          </cell>
          <cell r="AM187">
            <v>0</v>
          </cell>
          <cell r="AN187">
            <v>0</v>
          </cell>
        </row>
        <row r="188">
          <cell r="N188">
            <v>0</v>
          </cell>
          <cell r="P188">
            <v>0</v>
          </cell>
          <cell r="R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 t="str">
            <v>00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 t="str">
            <v>0</v>
          </cell>
          <cell r="AF188">
            <v>0</v>
          </cell>
          <cell r="AG188">
            <v>0</v>
          </cell>
          <cell r="AH188">
            <v>0</v>
          </cell>
          <cell r="AI188" t="str">
            <v>0</v>
          </cell>
          <cell r="AJ188">
            <v>0</v>
          </cell>
          <cell r="AK188">
            <v>1</v>
          </cell>
          <cell r="AL188">
            <v>2</v>
          </cell>
          <cell r="AM188">
            <v>0</v>
          </cell>
          <cell r="AN188">
            <v>0</v>
          </cell>
        </row>
        <row r="189"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P189">
            <v>0</v>
          </cell>
          <cell r="R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 t="str">
            <v>00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 t="str">
            <v>0</v>
          </cell>
          <cell r="AF189">
            <v>0</v>
          </cell>
          <cell r="AG189">
            <v>0</v>
          </cell>
          <cell r="AH189">
            <v>0</v>
          </cell>
          <cell r="AI189" t="str">
            <v>0</v>
          </cell>
          <cell r="AJ189">
            <v>0</v>
          </cell>
          <cell r="AK189">
            <v>1</v>
          </cell>
          <cell r="AL189">
            <v>2</v>
          </cell>
          <cell r="AM189">
            <v>0</v>
          </cell>
          <cell r="AN189">
            <v>0</v>
          </cell>
        </row>
        <row r="190"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P190">
            <v>0</v>
          </cell>
          <cell r="R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 t="str">
            <v>00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 t="str">
            <v>0</v>
          </cell>
          <cell r="AF190">
            <v>0</v>
          </cell>
          <cell r="AG190">
            <v>0</v>
          </cell>
          <cell r="AH190">
            <v>0</v>
          </cell>
          <cell r="AI190" t="str">
            <v>0</v>
          </cell>
          <cell r="AJ190">
            <v>0</v>
          </cell>
          <cell r="AK190">
            <v>1</v>
          </cell>
          <cell r="AL190">
            <v>2</v>
          </cell>
          <cell r="AM190">
            <v>0</v>
          </cell>
          <cell r="AN190">
            <v>0</v>
          </cell>
        </row>
        <row r="191"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P191">
            <v>0</v>
          </cell>
          <cell r="R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 t="str">
            <v>00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 t="str">
            <v>0</v>
          </cell>
          <cell r="AF191">
            <v>0</v>
          </cell>
          <cell r="AG191">
            <v>0</v>
          </cell>
          <cell r="AH191">
            <v>0</v>
          </cell>
          <cell r="AI191" t="str">
            <v>0</v>
          </cell>
          <cell r="AJ191">
            <v>0</v>
          </cell>
          <cell r="AK191">
            <v>1</v>
          </cell>
          <cell r="AL191">
            <v>2</v>
          </cell>
          <cell r="AM191">
            <v>0</v>
          </cell>
          <cell r="AN191">
            <v>0</v>
          </cell>
        </row>
        <row r="192">
          <cell r="N192">
            <v>0</v>
          </cell>
          <cell r="P192">
            <v>0</v>
          </cell>
          <cell r="R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 t="str">
            <v>00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 t="str">
            <v>0</v>
          </cell>
          <cell r="AF192">
            <v>0</v>
          </cell>
          <cell r="AG192">
            <v>0</v>
          </cell>
          <cell r="AH192">
            <v>0</v>
          </cell>
          <cell r="AI192" t="str">
            <v>0</v>
          </cell>
          <cell r="AJ192">
            <v>0</v>
          </cell>
          <cell r="AK192">
            <v>1</v>
          </cell>
          <cell r="AL192">
            <v>2</v>
          </cell>
          <cell r="AM192">
            <v>0</v>
          </cell>
          <cell r="AN192">
            <v>0</v>
          </cell>
        </row>
        <row r="193"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P193">
            <v>0</v>
          </cell>
          <cell r="R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 t="str">
            <v>00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 t="str">
            <v>0</v>
          </cell>
          <cell r="AF193">
            <v>0</v>
          </cell>
          <cell r="AG193">
            <v>0</v>
          </cell>
          <cell r="AH193">
            <v>0</v>
          </cell>
          <cell r="AI193" t="str">
            <v>0</v>
          </cell>
          <cell r="AJ193">
            <v>0</v>
          </cell>
          <cell r="AK193">
            <v>1</v>
          </cell>
          <cell r="AL193">
            <v>2</v>
          </cell>
          <cell r="AM193">
            <v>0</v>
          </cell>
          <cell r="AN193">
            <v>0</v>
          </cell>
        </row>
        <row r="194"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P194">
            <v>0</v>
          </cell>
          <cell r="R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 t="str">
            <v>00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 t="str">
            <v>0</v>
          </cell>
          <cell r="AF194">
            <v>0</v>
          </cell>
          <cell r="AG194">
            <v>0</v>
          </cell>
          <cell r="AH194">
            <v>0</v>
          </cell>
          <cell r="AI194" t="str">
            <v>0</v>
          </cell>
          <cell r="AJ194">
            <v>0</v>
          </cell>
          <cell r="AK194">
            <v>1</v>
          </cell>
          <cell r="AL194">
            <v>2</v>
          </cell>
          <cell r="AM194">
            <v>0</v>
          </cell>
          <cell r="AN194">
            <v>0</v>
          </cell>
        </row>
        <row r="195"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P195">
            <v>0</v>
          </cell>
          <cell r="R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 t="str">
            <v>00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 t="str">
            <v>0</v>
          </cell>
          <cell r="AF195">
            <v>0</v>
          </cell>
          <cell r="AG195">
            <v>0</v>
          </cell>
          <cell r="AH195">
            <v>0</v>
          </cell>
          <cell r="AI195" t="str">
            <v>0</v>
          </cell>
          <cell r="AJ195">
            <v>0</v>
          </cell>
          <cell r="AK195">
            <v>1</v>
          </cell>
          <cell r="AL195">
            <v>2</v>
          </cell>
          <cell r="AM195">
            <v>0</v>
          </cell>
          <cell r="AN195">
            <v>0</v>
          </cell>
        </row>
        <row r="196">
          <cell r="N196">
            <v>0</v>
          </cell>
          <cell r="P196">
            <v>0</v>
          </cell>
          <cell r="R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 t="str">
            <v>00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 t="str">
            <v>0</v>
          </cell>
          <cell r="AF196">
            <v>0</v>
          </cell>
          <cell r="AG196">
            <v>0</v>
          </cell>
          <cell r="AH196">
            <v>0</v>
          </cell>
          <cell r="AI196" t="str">
            <v>0</v>
          </cell>
          <cell r="AJ196">
            <v>0</v>
          </cell>
          <cell r="AK196">
            <v>1</v>
          </cell>
          <cell r="AL196">
            <v>2</v>
          </cell>
          <cell r="AM196">
            <v>0</v>
          </cell>
          <cell r="AN196">
            <v>0</v>
          </cell>
        </row>
        <row r="197"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P197">
            <v>0</v>
          </cell>
          <cell r="R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 t="str">
            <v>00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 t="str">
            <v>0</v>
          </cell>
          <cell r="AF197">
            <v>0</v>
          </cell>
          <cell r="AG197">
            <v>0</v>
          </cell>
          <cell r="AH197">
            <v>0</v>
          </cell>
          <cell r="AI197" t="str">
            <v>0</v>
          </cell>
          <cell r="AJ197">
            <v>0</v>
          </cell>
          <cell r="AK197">
            <v>1</v>
          </cell>
          <cell r="AL197">
            <v>2</v>
          </cell>
          <cell r="AM197">
            <v>0</v>
          </cell>
          <cell r="AN197">
            <v>0</v>
          </cell>
        </row>
        <row r="198"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P198">
            <v>0</v>
          </cell>
          <cell r="R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 t="str">
            <v>00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 t="str">
            <v>0</v>
          </cell>
          <cell r="AF198">
            <v>0</v>
          </cell>
          <cell r="AG198">
            <v>0</v>
          </cell>
          <cell r="AH198">
            <v>0</v>
          </cell>
          <cell r="AI198" t="str">
            <v>0</v>
          </cell>
          <cell r="AJ198">
            <v>0</v>
          </cell>
          <cell r="AK198">
            <v>1</v>
          </cell>
          <cell r="AL198">
            <v>2</v>
          </cell>
          <cell r="AM198">
            <v>0</v>
          </cell>
          <cell r="AN198">
            <v>0</v>
          </cell>
        </row>
        <row r="199"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P199">
            <v>0</v>
          </cell>
          <cell r="R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 t="str">
            <v>00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 t="str">
            <v>0</v>
          </cell>
          <cell r="AF199">
            <v>0</v>
          </cell>
          <cell r="AG199">
            <v>0</v>
          </cell>
          <cell r="AH199">
            <v>0</v>
          </cell>
          <cell r="AI199" t="str">
            <v>0</v>
          </cell>
          <cell r="AJ199">
            <v>0</v>
          </cell>
          <cell r="AK199">
            <v>1</v>
          </cell>
          <cell r="AL199">
            <v>2</v>
          </cell>
          <cell r="AM199">
            <v>0</v>
          </cell>
          <cell r="AN199">
            <v>0</v>
          </cell>
        </row>
        <row r="200">
          <cell r="N200">
            <v>0</v>
          </cell>
          <cell r="P200">
            <v>0</v>
          </cell>
          <cell r="R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 t="str">
            <v>00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 t="str">
            <v>0</v>
          </cell>
          <cell r="AF200">
            <v>0</v>
          </cell>
          <cell r="AG200">
            <v>0</v>
          </cell>
          <cell r="AH200">
            <v>0</v>
          </cell>
          <cell r="AI200" t="str">
            <v>0</v>
          </cell>
          <cell r="AJ200">
            <v>0</v>
          </cell>
          <cell r="AK200">
            <v>1</v>
          </cell>
          <cell r="AL200">
            <v>2</v>
          </cell>
          <cell r="AM200">
            <v>0</v>
          </cell>
          <cell r="AN200">
            <v>0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P201">
            <v>0</v>
          </cell>
          <cell r="R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 t="str">
            <v>00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 t="str">
            <v>0</v>
          </cell>
          <cell r="AF201">
            <v>0</v>
          </cell>
          <cell r="AG201">
            <v>0</v>
          </cell>
          <cell r="AH201">
            <v>0</v>
          </cell>
          <cell r="AI201" t="str">
            <v>0</v>
          </cell>
          <cell r="AJ201">
            <v>0</v>
          </cell>
          <cell r="AK201">
            <v>1</v>
          </cell>
          <cell r="AL201">
            <v>2</v>
          </cell>
          <cell r="AM201">
            <v>0</v>
          </cell>
          <cell r="AN201">
            <v>0</v>
          </cell>
        </row>
        <row r="202"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P202">
            <v>0</v>
          </cell>
          <cell r="R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 t="str">
            <v>00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 t="str">
            <v>0</v>
          </cell>
          <cell r="AF202">
            <v>0</v>
          </cell>
          <cell r="AG202">
            <v>0</v>
          </cell>
          <cell r="AH202">
            <v>0</v>
          </cell>
          <cell r="AI202" t="str">
            <v>0</v>
          </cell>
          <cell r="AJ202">
            <v>0</v>
          </cell>
          <cell r="AK202">
            <v>1</v>
          </cell>
          <cell r="AL202">
            <v>2</v>
          </cell>
          <cell r="AM202">
            <v>0</v>
          </cell>
          <cell r="AN202">
            <v>0</v>
          </cell>
        </row>
        <row r="203"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P203">
            <v>0</v>
          </cell>
          <cell r="R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 t="str">
            <v>00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 t="str">
            <v>0</v>
          </cell>
          <cell r="AF203">
            <v>0</v>
          </cell>
          <cell r="AG203">
            <v>0</v>
          </cell>
          <cell r="AH203">
            <v>0</v>
          </cell>
          <cell r="AI203" t="str">
            <v>0</v>
          </cell>
          <cell r="AJ203">
            <v>0</v>
          </cell>
          <cell r="AK203">
            <v>1</v>
          </cell>
          <cell r="AL203">
            <v>2</v>
          </cell>
          <cell r="AM203">
            <v>0</v>
          </cell>
          <cell r="AN203">
            <v>0</v>
          </cell>
        </row>
        <row r="204">
          <cell r="N204">
            <v>0</v>
          </cell>
          <cell r="P204">
            <v>0</v>
          </cell>
          <cell r="R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 t="str">
            <v>00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 t="str">
            <v>0</v>
          </cell>
          <cell r="AF204">
            <v>0</v>
          </cell>
          <cell r="AG204">
            <v>0</v>
          </cell>
          <cell r="AH204">
            <v>0</v>
          </cell>
          <cell r="AI204" t="str">
            <v>0</v>
          </cell>
          <cell r="AJ204">
            <v>0</v>
          </cell>
          <cell r="AK204">
            <v>1</v>
          </cell>
          <cell r="AL204">
            <v>2</v>
          </cell>
          <cell r="AM204">
            <v>0</v>
          </cell>
          <cell r="AN204">
            <v>0</v>
          </cell>
        </row>
        <row r="205"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P205">
            <v>0</v>
          </cell>
          <cell r="R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 t="str">
            <v>00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 t="str">
            <v>0</v>
          </cell>
          <cell r="AF205">
            <v>0</v>
          </cell>
          <cell r="AG205">
            <v>0</v>
          </cell>
          <cell r="AH205">
            <v>0</v>
          </cell>
          <cell r="AI205" t="str">
            <v>0</v>
          </cell>
          <cell r="AJ205">
            <v>0</v>
          </cell>
          <cell r="AK205">
            <v>1</v>
          </cell>
          <cell r="AL205">
            <v>2</v>
          </cell>
          <cell r="AM205">
            <v>0</v>
          </cell>
          <cell r="AN205">
            <v>0</v>
          </cell>
        </row>
        <row r="206"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P206">
            <v>0</v>
          </cell>
          <cell r="R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 t="str">
            <v>00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 t="str">
            <v>0</v>
          </cell>
          <cell r="AF206">
            <v>0</v>
          </cell>
          <cell r="AG206">
            <v>0</v>
          </cell>
          <cell r="AH206">
            <v>0</v>
          </cell>
          <cell r="AI206" t="str">
            <v>0</v>
          </cell>
          <cell r="AJ206">
            <v>0</v>
          </cell>
          <cell r="AK206">
            <v>1</v>
          </cell>
          <cell r="AL206">
            <v>2</v>
          </cell>
          <cell r="AM206">
            <v>0</v>
          </cell>
          <cell r="AN206">
            <v>0</v>
          </cell>
        </row>
        <row r="207"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P207">
            <v>0</v>
          </cell>
          <cell r="R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 t="str">
            <v>00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 t="str">
            <v>0</v>
          </cell>
          <cell r="AF207">
            <v>0</v>
          </cell>
          <cell r="AG207">
            <v>0</v>
          </cell>
          <cell r="AH207">
            <v>0</v>
          </cell>
          <cell r="AI207" t="str">
            <v>0</v>
          </cell>
          <cell r="AJ207">
            <v>0</v>
          </cell>
          <cell r="AK207">
            <v>1</v>
          </cell>
          <cell r="AL207">
            <v>2</v>
          </cell>
          <cell r="AM207">
            <v>0</v>
          </cell>
          <cell r="AN207">
            <v>0</v>
          </cell>
        </row>
        <row r="208">
          <cell r="N208">
            <v>0</v>
          </cell>
          <cell r="P208">
            <v>0</v>
          </cell>
          <cell r="R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 t="str">
            <v>00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 t="str">
            <v>0</v>
          </cell>
          <cell r="AF208">
            <v>0</v>
          </cell>
          <cell r="AG208">
            <v>0</v>
          </cell>
          <cell r="AH208">
            <v>0</v>
          </cell>
          <cell r="AI208" t="str">
            <v>0</v>
          </cell>
          <cell r="AJ208">
            <v>0</v>
          </cell>
          <cell r="AK208">
            <v>1</v>
          </cell>
          <cell r="AL208">
            <v>2</v>
          </cell>
          <cell r="AM208">
            <v>0</v>
          </cell>
          <cell r="AN208">
            <v>0</v>
          </cell>
        </row>
        <row r="209"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P209">
            <v>0</v>
          </cell>
          <cell r="R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 t="str">
            <v>00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 t="str">
            <v>0</v>
          </cell>
          <cell r="AF209">
            <v>0</v>
          </cell>
          <cell r="AG209">
            <v>0</v>
          </cell>
          <cell r="AH209">
            <v>0</v>
          </cell>
          <cell r="AI209" t="str">
            <v>0</v>
          </cell>
          <cell r="AJ209">
            <v>0</v>
          </cell>
          <cell r="AK209">
            <v>1</v>
          </cell>
          <cell r="AL209">
            <v>2</v>
          </cell>
          <cell r="AM209">
            <v>0</v>
          </cell>
          <cell r="AN209">
            <v>0</v>
          </cell>
        </row>
        <row r="210"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P210">
            <v>0</v>
          </cell>
          <cell r="R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 t="str">
            <v>00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 t="str">
            <v>0</v>
          </cell>
          <cell r="AF210">
            <v>0</v>
          </cell>
          <cell r="AG210">
            <v>0</v>
          </cell>
          <cell r="AH210">
            <v>0</v>
          </cell>
          <cell r="AI210" t="str">
            <v>0</v>
          </cell>
          <cell r="AJ210">
            <v>0</v>
          </cell>
          <cell r="AK210">
            <v>1</v>
          </cell>
          <cell r="AL210">
            <v>2</v>
          </cell>
          <cell r="AM210">
            <v>0</v>
          </cell>
          <cell r="AN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P211">
            <v>0</v>
          </cell>
          <cell r="R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 t="str">
            <v>00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 t="str">
            <v>0</v>
          </cell>
          <cell r="AF211">
            <v>0</v>
          </cell>
          <cell r="AG211">
            <v>0</v>
          </cell>
          <cell r="AH211">
            <v>0</v>
          </cell>
          <cell r="AI211" t="str">
            <v>0</v>
          </cell>
          <cell r="AJ211">
            <v>0</v>
          </cell>
          <cell r="AK211">
            <v>1</v>
          </cell>
          <cell r="AL211">
            <v>2</v>
          </cell>
          <cell r="AM211">
            <v>0</v>
          </cell>
          <cell r="AN211">
            <v>0</v>
          </cell>
        </row>
        <row r="212">
          <cell r="N212">
            <v>0</v>
          </cell>
          <cell r="P212">
            <v>0</v>
          </cell>
          <cell r="R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 t="str">
            <v>00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 t="str">
            <v>0</v>
          </cell>
          <cell r="AF212">
            <v>0</v>
          </cell>
          <cell r="AG212">
            <v>0</v>
          </cell>
          <cell r="AH212">
            <v>0</v>
          </cell>
          <cell r="AI212" t="str">
            <v>0</v>
          </cell>
          <cell r="AJ212">
            <v>0</v>
          </cell>
          <cell r="AK212">
            <v>1</v>
          </cell>
          <cell r="AL212">
            <v>2</v>
          </cell>
          <cell r="AM212">
            <v>0</v>
          </cell>
          <cell r="AN212">
            <v>0</v>
          </cell>
        </row>
        <row r="213"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P213">
            <v>0</v>
          </cell>
          <cell r="R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 t="str">
            <v>00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 t="str">
            <v>0</v>
          </cell>
          <cell r="AF213">
            <v>0</v>
          </cell>
          <cell r="AG213">
            <v>0</v>
          </cell>
          <cell r="AH213">
            <v>0</v>
          </cell>
          <cell r="AI213" t="str">
            <v>0</v>
          </cell>
          <cell r="AJ213">
            <v>0</v>
          </cell>
          <cell r="AK213">
            <v>1</v>
          </cell>
          <cell r="AL213">
            <v>2</v>
          </cell>
          <cell r="AM213">
            <v>0</v>
          </cell>
          <cell r="AN213">
            <v>0</v>
          </cell>
        </row>
        <row r="214"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P214">
            <v>0</v>
          </cell>
          <cell r="R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 t="str">
            <v>00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 t="str">
            <v>0</v>
          </cell>
          <cell r="AF214">
            <v>0</v>
          </cell>
          <cell r="AG214">
            <v>0</v>
          </cell>
          <cell r="AH214">
            <v>0</v>
          </cell>
          <cell r="AI214" t="str">
            <v>0</v>
          </cell>
          <cell r="AJ214">
            <v>0</v>
          </cell>
          <cell r="AK214">
            <v>1</v>
          </cell>
          <cell r="AL214">
            <v>2</v>
          </cell>
          <cell r="AM214">
            <v>0</v>
          </cell>
          <cell r="AN214">
            <v>0</v>
          </cell>
        </row>
        <row r="215"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P215">
            <v>0</v>
          </cell>
          <cell r="R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 t="str">
            <v>00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 t="str">
            <v>0</v>
          </cell>
          <cell r="AF215">
            <v>0</v>
          </cell>
          <cell r="AG215">
            <v>0</v>
          </cell>
          <cell r="AH215">
            <v>0</v>
          </cell>
          <cell r="AI215" t="str">
            <v>0</v>
          </cell>
          <cell r="AJ215">
            <v>0</v>
          </cell>
          <cell r="AK215">
            <v>1</v>
          </cell>
          <cell r="AL215">
            <v>2</v>
          </cell>
          <cell r="AM215">
            <v>0</v>
          </cell>
          <cell r="AN215">
            <v>0</v>
          </cell>
        </row>
        <row r="216">
          <cell r="N216">
            <v>0</v>
          </cell>
          <cell r="P216">
            <v>0</v>
          </cell>
          <cell r="R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 t="str">
            <v>00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 t="str">
            <v>0</v>
          </cell>
          <cell r="AF216">
            <v>0</v>
          </cell>
          <cell r="AG216">
            <v>0</v>
          </cell>
          <cell r="AH216">
            <v>0</v>
          </cell>
          <cell r="AI216" t="str">
            <v>0</v>
          </cell>
          <cell r="AJ216">
            <v>0</v>
          </cell>
          <cell r="AK216">
            <v>1</v>
          </cell>
          <cell r="AL216">
            <v>2</v>
          </cell>
          <cell r="AM216">
            <v>0</v>
          </cell>
          <cell r="AN216">
            <v>0</v>
          </cell>
        </row>
        <row r="217"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P217">
            <v>0</v>
          </cell>
          <cell r="R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 t="str">
            <v>00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 t="str">
            <v>0</v>
          </cell>
          <cell r="AF217">
            <v>0</v>
          </cell>
          <cell r="AG217">
            <v>0</v>
          </cell>
          <cell r="AH217">
            <v>0</v>
          </cell>
          <cell r="AI217" t="str">
            <v>0</v>
          </cell>
          <cell r="AJ217">
            <v>0</v>
          </cell>
          <cell r="AK217">
            <v>1</v>
          </cell>
          <cell r="AL217">
            <v>2</v>
          </cell>
          <cell r="AM217">
            <v>0</v>
          </cell>
          <cell r="AN217">
            <v>0</v>
          </cell>
        </row>
        <row r="218"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P218">
            <v>0</v>
          </cell>
          <cell r="R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 t="str">
            <v>00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 t="str">
            <v>0</v>
          </cell>
          <cell r="AF218">
            <v>0</v>
          </cell>
          <cell r="AG218">
            <v>0</v>
          </cell>
          <cell r="AH218">
            <v>0</v>
          </cell>
          <cell r="AI218" t="str">
            <v>0</v>
          </cell>
          <cell r="AJ218">
            <v>0</v>
          </cell>
          <cell r="AK218">
            <v>1</v>
          </cell>
          <cell r="AL218">
            <v>2</v>
          </cell>
          <cell r="AM218">
            <v>0</v>
          </cell>
          <cell r="AN218">
            <v>0</v>
          </cell>
        </row>
        <row r="219"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P219">
            <v>0</v>
          </cell>
          <cell r="R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 t="str">
            <v>00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 t="str">
            <v>0</v>
          </cell>
          <cell r="AF219">
            <v>0</v>
          </cell>
          <cell r="AG219">
            <v>0</v>
          </cell>
          <cell r="AH219">
            <v>0</v>
          </cell>
          <cell r="AI219" t="str">
            <v>0</v>
          </cell>
          <cell r="AJ219">
            <v>0</v>
          </cell>
          <cell r="AK219">
            <v>1</v>
          </cell>
          <cell r="AL219">
            <v>2</v>
          </cell>
          <cell r="AM219">
            <v>0</v>
          </cell>
          <cell r="AN219">
            <v>0</v>
          </cell>
        </row>
        <row r="220">
          <cell r="N220">
            <v>0</v>
          </cell>
          <cell r="P220">
            <v>0</v>
          </cell>
          <cell r="R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 t="str">
            <v>00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 t="str">
            <v>0</v>
          </cell>
          <cell r="AF220">
            <v>0</v>
          </cell>
          <cell r="AG220">
            <v>0</v>
          </cell>
          <cell r="AH220">
            <v>0</v>
          </cell>
          <cell r="AI220" t="str">
            <v>0</v>
          </cell>
          <cell r="AJ220">
            <v>0</v>
          </cell>
          <cell r="AK220">
            <v>1</v>
          </cell>
          <cell r="AL220">
            <v>2</v>
          </cell>
          <cell r="AM220">
            <v>0</v>
          </cell>
          <cell r="AN220">
            <v>0</v>
          </cell>
        </row>
        <row r="221"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P221">
            <v>0</v>
          </cell>
          <cell r="R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 t="str">
            <v>00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 t="str">
            <v>0</v>
          </cell>
          <cell r="AF221">
            <v>0</v>
          </cell>
          <cell r="AG221">
            <v>0</v>
          </cell>
          <cell r="AH221">
            <v>0</v>
          </cell>
          <cell r="AI221" t="str">
            <v>0</v>
          </cell>
          <cell r="AJ221">
            <v>0</v>
          </cell>
          <cell r="AK221">
            <v>1</v>
          </cell>
          <cell r="AL221">
            <v>2</v>
          </cell>
          <cell r="AM221">
            <v>0</v>
          </cell>
          <cell r="AN221">
            <v>0</v>
          </cell>
        </row>
        <row r="222"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P222">
            <v>0</v>
          </cell>
          <cell r="R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 t="str">
            <v>00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 t="str">
            <v>0</v>
          </cell>
          <cell r="AF222">
            <v>0</v>
          </cell>
          <cell r="AG222">
            <v>0</v>
          </cell>
          <cell r="AH222">
            <v>0</v>
          </cell>
          <cell r="AI222" t="str">
            <v>0</v>
          </cell>
          <cell r="AJ222">
            <v>0</v>
          </cell>
          <cell r="AK222">
            <v>1</v>
          </cell>
          <cell r="AL222">
            <v>2</v>
          </cell>
          <cell r="AM222">
            <v>0</v>
          </cell>
          <cell r="AN222">
            <v>0</v>
          </cell>
        </row>
        <row r="223"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P223">
            <v>0</v>
          </cell>
          <cell r="R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 t="str">
            <v>00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 t="str">
            <v>0</v>
          </cell>
          <cell r="AF223">
            <v>0</v>
          </cell>
          <cell r="AG223">
            <v>0</v>
          </cell>
          <cell r="AH223">
            <v>0</v>
          </cell>
          <cell r="AI223" t="str">
            <v>0</v>
          </cell>
          <cell r="AJ223">
            <v>0</v>
          </cell>
          <cell r="AK223">
            <v>1</v>
          </cell>
          <cell r="AL223">
            <v>2</v>
          </cell>
          <cell r="AM223">
            <v>0</v>
          </cell>
          <cell r="AN223">
            <v>0</v>
          </cell>
        </row>
        <row r="224">
          <cell r="N224">
            <v>0</v>
          </cell>
          <cell r="P224">
            <v>0</v>
          </cell>
          <cell r="R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 t="str">
            <v>00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 t="str">
            <v>0</v>
          </cell>
          <cell r="AF224">
            <v>0</v>
          </cell>
          <cell r="AG224">
            <v>0</v>
          </cell>
          <cell r="AH224">
            <v>0</v>
          </cell>
          <cell r="AI224" t="str">
            <v>0</v>
          </cell>
          <cell r="AJ224">
            <v>0</v>
          </cell>
          <cell r="AK224">
            <v>1</v>
          </cell>
          <cell r="AL224">
            <v>2</v>
          </cell>
          <cell r="AM224">
            <v>0</v>
          </cell>
          <cell r="AN224">
            <v>0</v>
          </cell>
        </row>
        <row r="225"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P225">
            <v>0</v>
          </cell>
          <cell r="R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 t="str">
            <v>00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 t="str">
            <v>0</v>
          </cell>
          <cell r="AF225">
            <v>0</v>
          </cell>
          <cell r="AG225">
            <v>0</v>
          </cell>
          <cell r="AH225">
            <v>0</v>
          </cell>
          <cell r="AI225" t="str">
            <v>0</v>
          </cell>
          <cell r="AJ225">
            <v>0</v>
          </cell>
          <cell r="AK225">
            <v>1</v>
          </cell>
          <cell r="AL225">
            <v>2</v>
          </cell>
          <cell r="AM225">
            <v>0</v>
          </cell>
          <cell r="AN225">
            <v>0</v>
          </cell>
        </row>
        <row r="226"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P226">
            <v>0</v>
          </cell>
          <cell r="R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 t="str">
            <v>00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 t="str">
            <v>0</v>
          </cell>
          <cell r="AF226">
            <v>0</v>
          </cell>
          <cell r="AG226">
            <v>0</v>
          </cell>
          <cell r="AH226">
            <v>0</v>
          </cell>
          <cell r="AI226" t="str">
            <v>0</v>
          </cell>
          <cell r="AJ226">
            <v>0</v>
          </cell>
          <cell r="AK226">
            <v>1</v>
          </cell>
          <cell r="AL226">
            <v>2</v>
          </cell>
          <cell r="AM226">
            <v>0</v>
          </cell>
          <cell r="AN226">
            <v>0</v>
          </cell>
        </row>
        <row r="227"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P227">
            <v>0</v>
          </cell>
          <cell r="R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 t="str">
            <v>00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 t="str">
            <v>0</v>
          </cell>
          <cell r="AF227">
            <v>0</v>
          </cell>
          <cell r="AG227">
            <v>0</v>
          </cell>
          <cell r="AH227">
            <v>0</v>
          </cell>
          <cell r="AI227" t="str">
            <v>0</v>
          </cell>
          <cell r="AJ227">
            <v>0</v>
          </cell>
          <cell r="AK227">
            <v>1</v>
          </cell>
          <cell r="AL227">
            <v>2</v>
          </cell>
          <cell r="AM227">
            <v>0</v>
          </cell>
          <cell r="AN227">
            <v>0</v>
          </cell>
        </row>
        <row r="228">
          <cell r="N228">
            <v>0</v>
          </cell>
          <cell r="P228">
            <v>0</v>
          </cell>
          <cell r="R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 t="str">
            <v>00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 t="str">
            <v>0</v>
          </cell>
          <cell r="AF228">
            <v>0</v>
          </cell>
          <cell r="AG228">
            <v>0</v>
          </cell>
          <cell r="AH228">
            <v>0</v>
          </cell>
          <cell r="AI228" t="str">
            <v>0</v>
          </cell>
          <cell r="AJ228">
            <v>0</v>
          </cell>
          <cell r="AK228">
            <v>1</v>
          </cell>
          <cell r="AL228">
            <v>2</v>
          </cell>
          <cell r="AM228">
            <v>0</v>
          </cell>
          <cell r="AN228">
            <v>0</v>
          </cell>
        </row>
        <row r="229"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P229">
            <v>0</v>
          </cell>
          <cell r="R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 t="str">
            <v>00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 t="str">
            <v>0</v>
          </cell>
          <cell r="AF229">
            <v>0</v>
          </cell>
          <cell r="AG229">
            <v>0</v>
          </cell>
          <cell r="AH229">
            <v>0</v>
          </cell>
          <cell r="AI229" t="str">
            <v>0</v>
          </cell>
          <cell r="AJ229">
            <v>0</v>
          </cell>
          <cell r="AK229">
            <v>1</v>
          </cell>
          <cell r="AL229">
            <v>2</v>
          </cell>
          <cell r="AM229">
            <v>0</v>
          </cell>
          <cell r="AN229">
            <v>0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P230">
            <v>0</v>
          </cell>
          <cell r="R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 t="str">
            <v>00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 t="str">
            <v>0</v>
          </cell>
          <cell r="AF230">
            <v>0</v>
          </cell>
          <cell r="AG230">
            <v>0</v>
          </cell>
          <cell r="AH230">
            <v>0</v>
          </cell>
          <cell r="AI230" t="str">
            <v>0</v>
          </cell>
          <cell r="AJ230">
            <v>0</v>
          </cell>
          <cell r="AK230">
            <v>1</v>
          </cell>
          <cell r="AL230">
            <v>2</v>
          </cell>
          <cell r="AM230">
            <v>0</v>
          </cell>
          <cell r="AN230">
            <v>0</v>
          </cell>
        </row>
        <row r="231"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P231">
            <v>0</v>
          </cell>
          <cell r="R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 t="str">
            <v>00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 t="str">
            <v>0</v>
          </cell>
          <cell r="AF231">
            <v>0</v>
          </cell>
          <cell r="AG231">
            <v>0</v>
          </cell>
          <cell r="AH231">
            <v>0</v>
          </cell>
          <cell r="AI231" t="str">
            <v>0</v>
          </cell>
          <cell r="AJ231">
            <v>0</v>
          </cell>
          <cell r="AK231">
            <v>1</v>
          </cell>
          <cell r="AL231">
            <v>2</v>
          </cell>
          <cell r="AM231">
            <v>0</v>
          </cell>
          <cell r="AN231">
            <v>0</v>
          </cell>
        </row>
        <row r="232">
          <cell r="N232">
            <v>0</v>
          </cell>
          <cell r="P232">
            <v>0</v>
          </cell>
          <cell r="R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 t="str">
            <v>00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 t="str">
            <v>0</v>
          </cell>
          <cell r="AF232">
            <v>0</v>
          </cell>
          <cell r="AG232">
            <v>0</v>
          </cell>
          <cell r="AH232">
            <v>0</v>
          </cell>
          <cell r="AI232" t="str">
            <v>0</v>
          </cell>
          <cell r="AJ232">
            <v>0</v>
          </cell>
          <cell r="AK232">
            <v>1</v>
          </cell>
          <cell r="AL232">
            <v>2</v>
          </cell>
          <cell r="AM232">
            <v>0</v>
          </cell>
          <cell r="AN232">
            <v>0</v>
          </cell>
        </row>
        <row r="233"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P233">
            <v>0</v>
          </cell>
          <cell r="R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 t="str">
            <v>00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 t="str">
            <v>0</v>
          </cell>
          <cell r="AF233">
            <v>0</v>
          </cell>
          <cell r="AG233">
            <v>0</v>
          </cell>
          <cell r="AH233">
            <v>0</v>
          </cell>
          <cell r="AI233" t="str">
            <v>0</v>
          </cell>
          <cell r="AJ233">
            <v>0</v>
          </cell>
          <cell r="AK233">
            <v>1</v>
          </cell>
          <cell r="AL233">
            <v>2</v>
          </cell>
          <cell r="AM233">
            <v>0</v>
          </cell>
          <cell r="AN233">
            <v>0</v>
          </cell>
        </row>
        <row r="234"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P234">
            <v>0</v>
          </cell>
          <cell r="R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 t="str">
            <v>00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 t="str">
            <v>0</v>
          </cell>
          <cell r="AF234">
            <v>0</v>
          </cell>
          <cell r="AG234">
            <v>0</v>
          </cell>
          <cell r="AH234">
            <v>0</v>
          </cell>
          <cell r="AI234" t="str">
            <v>0</v>
          </cell>
          <cell r="AJ234">
            <v>0</v>
          </cell>
          <cell r="AK234">
            <v>1</v>
          </cell>
          <cell r="AL234">
            <v>2</v>
          </cell>
          <cell r="AM234">
            <v>0</v>
          </cell>
          <cell r="AN234">
            <v>0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P235">
            <v>0</v>
          </cell>
          <cell r="R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 t="str">
            <v>00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 t="str">
            <v>0</v>
          </cell>
          <cell r="AF235">
            <v>0</v>
          </cell>
          <cell r="AG235">
            <v>0</v>
          </cell>
          <cell r="AH235">
            <v>0</v>
          </cell>
          <cell r="AI235" t="str">
            <v>0</v>
          </cell>
          <cell r="AJ235">
            <v>0</v>
          </cell>
          <cell r="AK235">
            <v>1</v>
          </cell>
          <cell r="AL235">
            <v>2</v>
          </cell>
          <cell r="AM235">
            <v>0</v>
          </cell>
          <cell r="AN235">
            <v>0</v>
          </cell>
        </row>
        <row r="236">
          <cell r="N236">
            <v>0</v>
          </cell>
          <cell r="P236">
            <v>0</v>
          </cell>
          <cell r="R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 t="str">
            <v>00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 t="str">
            <v>0</v>
          </cell>
          <cell r="AF236">
            <v>0</v>
          </cell>
          <cell r="AG236">
            <v>0</v>
          </cell>
          <cell r="AH236">
            <v>0</v>
          </cell>
          <cell r="AI236" t="str">
            <v>0</v>
          </cell>
          <cell r="AJ236">
            <v>0</v>
          </cell>
          <cell r="AK236">
            <v>1</v>
          </cell>
          <cell r="AL236">
            <v>2</v>
          </cell>
          <cell r="AM236">
            <v>0</v>
          </cell>
          <cell r="AN236">
            <v>0</v>
          </cell>
        </row>
        <row r="237"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P237">
            <v>0</v>
          </cell>
          <cell r="R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 t="str">
            <v>00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 t="str">
            <v>0</v>
          </cell>
          <cell r="AF237">
            <v>0</v>
          </cell>
          <cell r="AG237">
            <v>0</v>
          </cell>
          <cell r="AH237">
            <v>0</v>
          </cell>
          <cell r="AI237" t="str">
            <v>0</v>
          </cell>
          <cell r="AJ237">
            <v>0</v>
          </cell>
          <cell r="AK237">
            <v>1</v>
          </cell>
          <cell r="AL237">
            <v>2</v>
          </cell>
          <cell r="AM237">
            <v>0</v>
          </cell>
          <cell r="AN237">
            <v>0</v>
          </cell>
        </row>
        <row r="238"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P238">
            <v>0</v>
          </cell>
          <cell r="R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 t="str">
            <v>00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 t="str">
            <v>0</v>
          </cell>
          <cell r="AF238">
            <v>0</v>
          </cell>
          <cell r="AG238">
            <v>0</v>
          </cell>
          <cell r="AH238">
            <v>0</v>
          </cell>
          <cell r="AI238" t="str">
            <v>0</v>
          </cell>
          <cell r="AJ238">
            <v>0</v>
          </cell>
          <cell r="AK238">
            <v>1</v>
          </cell>
          <cell r="AL238">
            <v>2</v>
          </cell>
          <cell r="AM238">
            <v>0</v>
          </cell>
          <cell r="AN238">
            <v>0</v>
          </cell>
        </row>
        <row r="239"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P239">
            <v>0</v>
          </cell>
          <cell r="R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 t="str">
            <v>00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 t="str">
            <v>0</v>
          </cell>
          <cell r="AF239">
            <v>0</v>
          </cell>
          <cell r="AG239">
            <v>0</v>
          </cell>
          <cell r="AH239">
            <v>0</v>
          </cell>
          <cell r="AI239" t="str">
            <v>0</v>
          </cell>
          <cell r="AJ239">
            <v>0</v>
          </cell>
          <cell r="AK239">
            <v>1</v>
          </cell>
          <cell r="AL239">
            <v>2</v>
          </cell>
          <cell r="AM239">
            <v>0</v>
          </cell>
          <cell r="AN239">
            <v>0</v>
          </cell>
        </row>
        <row r="240">
          <cell r="N240">
            <v>0</v>
          </cell>
          <cell r="P240">
            <v>0</v>
          </cell>
          <cell r="R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 t="str">
            <v>00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 t="str">
            <v>0</v>
          </cell>
          <cell r="AF240">
            <v>0</v>
          </cell>
          <cell r="AG240">
            <v>0</v>
          </cell>
          <cell r="AH240">
            <v>0</v>
          </cell>
          <cell r="AI240" t="str">
            <v>0</v>
          </cell>
          <cell r="AJ240">
            <v>0</v>
          </cell>
          <cell r="AK240">
            <v>1</v>
          </cell>
          <cell r="AL240">
            <v>2</v>
          </cell>
          <cell r="AM240">
            <v>0</v>
          </cell>
          <cell r="AN240">
            <v>0</v>
          </cell>
        </row>
        <row r="241"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P241">
            <v>0</v>
          </cell>
          <cell r="R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 t="str">
            <v>00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 t="str">
            <v>0</v>
          </cell>
          <cell r="AF241">
            <v>0</v>
          </cell>
          <cell r="AG241">
            <v>0</v>
          </cell>
          <cell r="AH241">
            <v>0</v>
          </cell>
          <cell r="AI241" t="str">
            <v>0</v>
          </cell>
          <cell r="AJ241">
            <v>0</v>
          </cell>
          <cell r="AK241">
            <v>1</v>
          </cell>
          <cell r="AL241">
            <v>2</v>
          </cell>
          <cell r="AM241">
            <v>0</v>
          </cell>
          <cell r="AN241">
            <v>0</v>
          </cell>
        </row>
        <row r="242"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P242">
            <v>0</v>
          </cell>
          <cell r="R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 t="str">
            <v>00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 t="str">
            <v>0</v>
          </cell>
          <cell r="AF242">
            <v>0</v>
          </cell>
          <cell r="AG242">
            <v>0</v>
          </cell>
          <cell r="AH242">
            <v>0</v>
          </cell>
          <cell r="AI242" t="str">
            <v>0</v>
          </cell>
          <cell r="AJ242">
            <v>0</v>
          </cell>
          <cell r="AK242">
            <v>1</v>
          </cell>
          <cell r="AL242">
            <v>2</v>
          </cell>
          <cell r="AM242">
            <v>0</v>
          </cell>
          <cell r="AN242">
            <v>0</v>
          </cell>
        </row>
        <row r="243"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P243">
            <v>0</v>
          </cell>
          <cell r="R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 t="str">
            <v>00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 t="str">
            <v>0</v>
          </cell>
          <cell r="AF243">
            <v>0</v>
          </cell>
          <cell r="AG243">
            <v>0</v>
          </cell>
          <cell r="AH243">
            <v>0</v>
          </cell>
          <cell r="AI243" t="str">
            <v>0</v>
          </cell>
          <cell r="AJ243">
            <v>0</v>
          </cell>
          <cell r="AK243">
            <v>1</v>
          </cell>
          <cell r="AL243">
            <v>2</v>
          </cell>
          <cell r="AM243">
            <v>0</v>
          </cell>
          <cell r="AN243">
            <v>0</v>
          </cell>
        </row>
        <row r="244">
          <cell r="N244">
            <v>0</v>
          </cell>
          <cell r="P244">
            <v>0</v>
          </cell>
          <cell r="R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 t="str">
            <v>00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 t="str">
            <v>0</v>
          </cell>
          <cell r="AF244">
            <v>0</v>
          </cell>
          <cell r="AG244">
            <v>0</v>
          </cell>
          <cell r="AH244">
            <v>0</v>
          </cell>
          <cell r="AI244" t="str">
            <v>0</v>
          </cell>
          <cell r="AJ244">
            <v>0</v>
          </cell>
          <cell r="AK244">
            <v>1</v>
          </cell>
          <cell r="AL244">
            <v>2</v>
          </cell>
          <cell r="AM244">
            <v>0</v>
          </cell>
          <cell r="AN244">
            <v>0</v>
          </cell>
        </row>
        <row r="245"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P245">
            <v>0</v>
          </cell>
          <cell r="R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 t="str">
            <v>00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 t="str">
            <v>0</v>
          </cell>
          <cell r="AF245">
            <v>0</v>
          </cell>
          <cell r="AG245">
            <v>0</v>
          </cell>
          <cell r="AH245">
            <v>0</v>
          </cell>
          <cell r="AI245" t="str">
            <v>0</v>
          </cell>
          <cell r="AJ245">
            <v>0</v>
          </cell>
          <cell r="AK245">
            <v>1</v>
          </cell>
          <cell r="AL245">
            <v>2</v>
          </cell>
          <cell r="AM245">
            <v>0</v>
          </cell>
          <cell r="AN245">
            <v>0</v>
          </cell>
        </row>
        <row r="246"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P246">
            <v>0</v>
          </cell>
          <cell r="R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 t="str">
            <v>00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 t="str">
            <v>0</v>
          </cell>
          <cell r="AF246">
            <v>0</v>
          </cell>
          <cell r="AG246">
            <v>0</v>
          </cell>
          <cell r="AH246">
            <v>0</v>
          </cell>
          <cell r="AI246" t="str">
            <v>0</v>
          </cell>
          <cell r="AJ246">
            <v>0</v>
          </cell>
          <cell r="AK246">
            <v>1</v>
          </cell>
          <cell r="AL246">
            <v>2</v>
          </cell>
          <cell r="AM246">
            <v>0</v>
          </cell>
          <cell r="AN246">
            <v>0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P247">
            <v>0</v>
          </cell>
          <cell r="R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 t="str">
            <v>00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 t="str">
            <v>0</v>
          </cell>
          <cell r="AF247">
            <v>0</v>
          </cell>
          <cell r="AG247">
            <v>0</v>
          </cell>
          <cell r="AH247">
            <v>0</v>
          </cell>
          <cell r="AI247" t="str">
            <v>0</v>
          </cell>
          <cell r="AJ247">
            <v>0</v>
          </cell>
          <cell r="AK247">
            <v>1</v>
          </cell>
          <cell r="AL247">
            <v>2</v>
          </cell>
          <cell r="AM247">
            <v>0</v>
          </cell>
          <cell r="AN247">
            <v>0</v>
          </cell>
        </row>
        <row r="248">
          <cell r="N248">
            <v>0</v>
          </cell>
          <cell r="P248">
            <v>0</v>
          </cell>
          <cell r="R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 t="str">
            <v>00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 t="str">
            <v>0</v>
          </cell>
          <cell r="AF248">
            <v>0</v>
          </cell>
          <cell r="AG248">
            <v>0</v>
          </cell>
          <cell r="AH248">
            <v>0</v>
          </cell>
          <cell r="AI248" t="str">
            <v>0</v>
          </cell>
          <cell r="AJ248">
            <v>0</v>
          </cell>
          <cell r="AK248">
            <v>1</v>
          </cell>
          <cell r="AL248">
            <v>2</v>
          </cell>
          <cell r="AM248">
            <v>0</v>
          </cell>
          <cell r="AN248">
            <v>0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P249">
            <v>0</v>
          </cell>
          <cell r="R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 t="str">
            <v>00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 t="str">
            <v>0</v>
          </cell>
          <cell r="AF249">
            <v>0</v>
          </cell>
          <cell r="AG249">
            <v>0</v>
          </cell>
          <cell r="AH249">
            <v>0</v>
          </cell>
          <cell r="AI249" t="str">
            <v>0</v>
          </cell>
          <cell r="AJ249">
            <v>0</v>
          </cell>
          <cell r="AK249">
            <v>1</v>
          </cell>
          <cell r="AL249">
            <v>2</v>
          </cell>
          <cell r="AM249">
            <v>0</v>
          </cell>
          <cell r="AN249">
            <v>0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P250">
            <v>0</v>
          </cell>
          <cell r="R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 t="str">
            <v>00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 t="str">
            <v>0</v>
          </cell>
          <cell r="AF250">
            <v>0</v>
          </cell>
          <cell r="AG250">
            <v>0</v>
          </cell>
          <cell r="AH250">
            <v>0</v>
          </cell>
          <cell r="AI250" t="str">
            <v>0</v>
          </cell>
          <cell r="AJ250">
            <v>0</v>
          </cell>
          <cell r="AK250">
            <v>1</v>
          </cell>
          <cell r="AL250">
            <v>2</v>
          </cell>
          <cell r="AM250">
            <v>0</v>
          </cell>
          <cell r="AN250">
            <v>0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P251">
            <v>0</v>
          </cell>
          <cell r="R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 t="str">
            <v>00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 t="str">
            <v>0</v>
          </cell>
          <cell r="AF251">
            <v>0</v>
          </cell>
          <cell r="AG251">
            <v>0</v>
          </cell>
          <cell r="AH251">
            <v>0</v>
          </cell>
          <cell r="AI251" t="str">
            <v>0</v>
          </cell>
          <cell r="AJ251">
            <v>0</v>
          </cell>
          <cell r="AK251">
            <v>1</v>
          </cell>
          <cell r="AL251">
            <v>2</v>
          </cell>
          <cell r="AM251">
            <v>0</v>
          </cell>
          <cell r="AN251">
            <v>0</v>
          </cell>
        </row>
        <row r="252">
          <cell r="N252">
            <v>0</v>
          </cell>
          <cell r="P252">
            <v>0</v>
          </cell>
          <cell r="R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 t="str">
            <v>00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 t="str">
            <v>0</v>
          </cell>
          <cell r="AF252">
            <v>0</v>
          </cell>
          <cell r="AG252">
            <v>0</v>
          </cell>
          <cell r="AH252">
            <v>0</v>
          </cell>
          <cell r="AI252" t="str">
            <v>0</v>
          </cell>
          <cell r="AJ252">
            <v>0</v>
          </cell>
          <cell r="AK252">
            <v>1</v>
          </cell>
          <cell r="AL252">
            <v>2</v>
          </cell>
          <cell r="AM252">
            <v>0</v>
          </cell>
          <cell r="AN252">
            <v>0</v>
          </cell>
        </row>
        <row r="253"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P253">
            <v>0</v>
          </cell>
          <cell r="R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 t="str">
            <v>00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 t="str">
            <v>0</v>
          </cell>
          <cell r="AF253">
            <v>0</v>
          </cell>
          <cell r="AG253">
            <v>0</v>
          </cell>
          <cell r="AH253">
            <v>0</v>
          </cell>
          <cell r="AI253" t="str">
            <v>0</v>
          </cell>
          <cell r="AJ253">
            <v>0</v>
          </cell>
          <cell r="AK253">
            <v>1</v>
          </cell>
          <cell r="AL253">
            <v>2</v>
          </cell>
          <cell r="AM253">
            <v>0</v>
          </cell>
          <cell r="AN253">
            <v>0</v>
          </cell>
        </row>
        <row r="254"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P254">
            <v>0</v>
          </cell>
          <cell r="R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 t="str">
            <v>00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 t="str">
            <v>0</v>
          </cell>
          <cell r="AF254">
            <v>0</v>
          </cell>
          <cell r="AG254">
            <v>0</v>
          </cell>
          <cell r="AH254">
            <v>0</v>
          </cell>
          <cell r="AI254" t="str">
            <v>0</v>
          </cell>
          <cell r="AJ254">
            <v>0</v>
          </cell>
          <cell r="AK254">
            <v>1</v>
          </cell>
          <cell r="AL254">
            <v>2</v>
          </cell>
          <cell r="AM254">
            <v>0</v>
          </cell>
          <cell r="AN254">
            <v>0</v>
          </cell>
        </row>
        <row r="255"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P255">
            <v>0</v>
          </cell>
          <cell r="R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 t="str">
            <v>00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 t="str">
            <v>0</v>
          </cell>
          <cell r="AF255">
            <v>0</v>
          </cell>
          <cell r="AG255">
            <v>0</v>
          </cell>
          <cell r="AH255">
            <v>0</v>
          </cell>
          <cell r="AI255" t="str">
            <v>0</v>
          </cell>
          <cell r="AJ255">
            <v>0</v>
          </cell>
          <cell r="AK255">
            <v>1</v>
          </cell>
          <cell r="AL255">
            <v>2</v>
          </cell>
          <cell r="AM255">
            <v>0</v>
          </cell>
          <cell r="AN255">
            <v>0</v>
          </cell>
        </row>
        <row r="256">
          <cell r="N256">
            <v>0</v>
          </cell>
          <cell r="P256">
            <v>0</v>
          </cell>
          <cell r="R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 t="str">
            <v>00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 t="str">
            <v>0</v>
          </cell>
          <cell r="AF256">
            <v>0</v>
          </cell>
          <cell r="AG256">
            <v>0</v>
          </cell>
          <cell r="AH256">
            <v>0</v>
          </cell>
          <cell r="AI256" t="str">
            <v>0</v>
          </cell>
          <cell r="AJ256">
            <v>0</v>
          </cell>
          <cell r="AK256">
            <v>1</v>
          </cell>
          <cell r="AL256">
            <v>2</v>
          </cell>
          <cell r="AM256">
            <v>0</v>
          </cell>
          <cell r="AN256">
            <v>0</v>
          </cell>
        </row>
        <row r="257"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P257">
            <v>0</v>
          </cell>
          <cell r="R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 t="str">
            <v>00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 t="str">
            <v>0</v>
          </cell>
          <cell r="AF257">
            <v>0</v>
          </cell>
          <cell r="AG257">
            <v>0</v>
          </cell>
          <cell r="AH257">
            <v>0</v>
          </cell>
          <cell r="AI257" t="str">
            <v>0</v>
          </cell>
          <cell r="AJ257">
            <v>0</v>
          </cell>
          <cell r="AK257">
            <v>1</v>
          </cell>
          <cell r="AL257">
            <v>2</v>
          </cell>
          <cell r="AM257">
            <v>0</v>
          </cell>
          <cell r="AN257">
            <v>0</v>
          </cell>
        </row>
        <row r="258"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P258">
            <v>0</v>
          </cell>
          <cell r="R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 t="str">
            <v>00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 t="str">
            <v>0</v>
          </cell>
          <cell r="AF258">
            <v>0</v>
          </cell>
          <cell r="AG258">
            <v>0</v>
          </cell>
          <cell r="AH258">
            <v>0</v>
          </cell>
          <cell r="AI258" t="str">
            <v>0</v>
          </cell>
          <cell r="AJ258">
            <v>0</v>
          </cell>
          <cell r="AK258">
            <v>1</v>
          </cell>
          <cell r="AL258">
            <v>2</v>
          </cell>
          <cell r="AM258">
            <v>0</v>
          </cell>
          <cell r="AN258">
            <v>0</v>
          </cell>
        </row>
        <row r="259"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P259">
            <v>0</v>
          </cell>
          <cell r="R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 t="str">
            <v>00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 t="str">
            <v>0</v>
          </cell>
          <cell r="AF259">
            <v>0</v>
          </cell>
          <cell r="AG259">
            <v>0</v>
          </cell>
          <cell r="AH259">
            <v>0</v>
          </cell>
          <cell r="AI259" t="str">
            <v>0</v>
          </cell>
          <cell r="AJ259">
            <v>0</v>
          </cell>
          <cell r="AK259">
            <v>1</v>
          </cell>
          <cell r="AL259">
            <v>2</v>
          </cell>
          <cell r="AM259">
            <v>0</v>
          </cell>
          <cell r="AN259">
            <v>0</v>
          </cell>
        </row>
        <row r="260">
          <cell r="N260">
            <v>0</v>
          </cell>
          <cell r="P260">
            <v>0</v>
          </cell>
          <cell r="R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 t="str">
            <v>00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 t="str">
            <v>0</v>
          </cell>
          <cell r="AF260">
            <v>0</v>
          </cell>
          <cell r="AG260">
            <v>0</v>
          </cell>
          <cell r="AH260">
            <v>0</v>
          </cell>
          <cell r="AI260" t="str">
            <v>0</v>
          </cell>
          <cell r="AJ260">
            <v>0</v>
          </cell>
          <cell r="AK260">
            <v>1</v>
          </cell>
          <cell r="AL260">
            <v>2</v>
          </cell>
          <cell r="AM260">
            <v>0</v>
          </cell>
          <cell r="AN260">
            <v>0</v>
          </cell>
        </row>
        <row r="261"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P261">
            <v>0</v>
          </cell>
          <cell r="R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 t="str">
            <v>00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 t="str">
            <v>0</v>
          </cell>
          <cell r="AF261">
            <v>0</v>
          </cell>
          <cell r="AG261">
            <v>0</v>
          </cell>
          <cell r="AH261">
            <v>0</v>
          </cell>
          <cell r="AI261" t="str">
            <v>0</v>
          </cell>
          <cell r="AJ261">
            <v>0</v>
          </cell>
          <cell r="AK261">
            <v>1</v>
          </cell>
          <cell r="AL261">
            <v>2</v>
          </cell>
          <cell r="AM261">
            <v>0</v>
          </cell>
          <cell r="AN261">
            <v>0</v>
          </cell>
        </row>
        <row r="262"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P262">
            <v>0</v>
          </cell>
          <cell r="R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 t="str">
            <v>00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 t="str">
            <v>0</v>
          </cell>
          <cell r="AF262">
            <v>0</v>
          </cell>
          <cell r="AG262">
            <v>0</v>
          </cell>
          <cell r="AH262">
            <v>0</v>
          </cell>
          <cell r="AI262" t="str">
            <v>0</v>
          </cell>
          <cell r="AJ262">
            <v>0</v>
          </cell>
          <cell r="AK262">
            <v>1</v>
          </cell>
          <cell r="AL262">
            <v>2</v>
          </cell>
          <cell r="AM262">
            <v>0</v>
          </cell>
          <cell r="AN262">
            <v>0</v>
          </cell>
        </row>
        <row r="263"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P263">
            <v>0</v>
          </cell>
          <cell r="R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 t="str">
            <v>00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 t="str">
            <v>0</v>
          </cell>
          <cell r="AF263">
            <v>0</v>
          </cell>
          <cell r="AG263">
            <v>0</v>
          </cell>
          <cell r="AH263">
            <v>0</v>
          </cell>
          <cell r="AI263" t="str">
            <v>0</v>
          </cell>
          <cell r="AJ263">
            <v>0</v>
          </cell>
          <cell r="AK263">
            <v>1</v>
          </cell>
          <cell r="AL263">
            <v>2</v>
          </cell>
          <cell r="AM263">
            <v>0</v>
          </cell>
          <cell r="AN263">
            <v>0</v>
          </cell>
        </row>
        <row r="264">
          <cell r="N264">
            <v>0</v>
          </cell>
          <cell r="P264">
            <v>0</v>
          </cell>
          <cell r="R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 t="str">
            <v>00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 t="str">
            <v>0</v>
          </cell>
          <cell r="AF264">
            <v>0</v>
          </cell>
          <cell r="AG264">
            <v>0</v>
          </cell>
          <cell r="AH264">
            <v>0</v>
          </cell>
          <cell r="AI264" t="str">
            <v>0</v>
          </cell>
          <cell r="AJ264">
            <v>0</v>
          </cell>
          <cell r="AK264">
            <v>1</v>
          </cell>
          <cell r="AL264">
            <v>2</v>
          </cell>
          <cell r="AM264">
            <v>0</v>
          </cell>
          <cell r="AN264">
            <v>0</v>
          </cell>
        </row>
        <row r="265"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P265">
            <v>0</v>
          </cell>
          <cell r="R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 t="str">
            <v>00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 t="str">
            <v>0</v>
          </cell>
          <cell r="AF265">
            <v>0</v>
          </cell>
          <cell r="AG265">
            <v>0</v>
          </cell>
          <cell r="AH265">
            <v>0</v>
          </cell>
          <cell r="AI265" t="str">
            <v>0</v>
          </cell>
          <cell r="AJ265">
            <v>0</v>
          </cell>
          <cell r="AK265">
            <v>1</v>
          </cell>
          <cell r="AL265">
            <v>2</v>
          </cell>
          <cell r="AM265">
            <v>0</v>
          </cell>
          <cell r="AN265">
            <v>0</v>
          </cell>
        </row>
        <row r="266"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P266">
            <v>0</v>
          </cell>
          <cell r="R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 t="str">
            <v>00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 t="str">
            <v>0</v>
          </cell>
          <cell r="AF266">
            <v>0</v>
          </cell>
          <cell r="AG266">
            <v>0</v>
          </cell>
          <cell r="AH266">
            <v>0</v>
          </cell>
          <cell r="AI266" t="str">
            <v>0</v>
          </cell>
          <cell r="AJ266">
            <v>0</v>
          </cell>
          <cell r="AK266">
            <v>1</v>
          </cell>
          <cell r="AL266">
            <v>2</v>
          </cell>
          <cell r="AM266">
            <v>0</v>
          </cell>
          <cell r="AN266">
            <v>0</v>
          </cell>
        </row>
        <row r="267"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P267">
            <v>0</v>
          </cell>
          <cell r="R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 t="str">
            <v>00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 t="str">
            <v>0</v>
          </cell>
          <cell r="AF267">
            <v>0</v>
          </cell>
          <cell r="AG267">
            <v>0</v>
          </cell>
          <cell r="AH267">
            <v>0</v>
          </cell>
          <cell r="AI267" t="str">
            <v>0</v>
          </cell>
          <cell r="AJ267">
            <v>0</v>
          </cell>
          <cell r="AK267">
            <v>1</v>
          </cell>
          <cell r="AL267">
            <v>2</v>
          </cell>
          <cell r="AM267">
            <v>0</v>
          </cell>
          <cell r="AN267">
            <v>0</v>
          </cell>
        </row>
        <row r="268">
          <cell r="N268">
            <v>0</v>
          </cell>
          <cell r="P268">
            <v>0</v>
          </cell>
          <cell r="R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 t="str">
            <v>00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 t="str">
            <v>0</v>
          </cell>
          <cell r="AF268">
            <v>0</v>
          </cell>
          <cell r="AG268">
            <v>0</v>
          </cell>
          <cell r="AH268">
            <v>0</v>
          </cell>
          <cell r="AI268" t="str">
            <v>0</v>
          </cell>
          <cell r="AJ268">
            <v>0</v>
          </cell>
          <cell r="AK268">
            <v>1</v>
          </cell>
          <cell r="AL268">
            <v>2</v>
          </cell>
          <cell r="AM268">
            <v>0</v>
          </cell>
          <cell r="AN268">
            <v>0</v>
          </cell>
        </row>
        <row r="269"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P269">
            <v>0</v>
          </cell>
          <cell r="R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 t="str">
            <v>00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 t="str">
            <v>0</v>
          </cell>
          <cell r="AF269">
            <v>0</v>
          </cell>
          <cell r="AG269">
            <v>0</v>
          </cell>
          <cell r="AH269">
            <v>0</v>
          </cell>
          <cell r="AI269" t="str">
            <v>0</v>
          </cell>
          <cell r="AJ269">
            <v>0</v>
          </cell>
          <cell r="AK269">
            <v>1</v>
          </cell>
          <cell r="AL269">
            <v>2</v>
          </cell>
          <cell r="AM269">
            <v>0</v>
          </cell>
          <cell r="AN269">
            <v>0</v>
          </cell>
        </row>
        <row r="270"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P270">
            <v>0</v>
          </cell>
          <cell r="R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 t="str">
            <v>00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 t="str">
            <v>0</v>
          </cell>
          <cell r="AF270">
            <v>0</v>
          </cell>
          <cell r="AG270">
            <v>0</v>
          </cell>
          <cell r="AH270">
            <v>0</v>
          </cell>
          <cell r="AI270" t="str">
            <v>0</v>
          </cell>
          <cell r="AJ270">
            <v>0</v>
          </cell>
          <cell r="AK270">
            <v>1</v>
          </cell>
          <cell r="AL270">
            <v>2</v>
          </cell>
          <cell r="AM270">
            <v>0</v>
          </cell>
          <cell r="AN270">
            <v>0</v>
          </cell>
        </row>
        <row r="271"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P271">
            <v>0</v>
          </cell>
          <cell r="R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 t="str">
            <v>00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 t="str">
            <v>0</v>
          </cell>
          <cell r="AF271">
            <v>0</v>
          </cell>
          <cell r="AG271">
            <v>0</v>
          </cell>
          <cell r="AH271">
            <v>0</v>
          </cell>
          <cell r="AI271" t="str">
            <v>0</v>
          </cell>
          <cell r="AJ271">
            <v>0</v>
          </cell>
          <cell r="AK271">
            <v>1</v>
          </cell>
          <cell r="AL271">
            <v>2</v>
          </cell>
          <cell r="AM271">
            <v>0</v>
          </cell>
          <cell r="AN271">
            <v>0</v>
          </cell>
        </row>
        <row r="272">
          <cell r="N272">
            <v>0</v>
          </cell>
          <cell r="P272">
            <v>0</v>
          </cell>
          <cell r="R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 t="str">
            <v>00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 t="str">
            <v>0</v>
          </cell>
          <cell r="AF272">
            <v>0</v>
          </cell>
          <cell r="AG272">
            <v>0</v>
          </cell>
          <cell r="AH272">
            <v>0</v>
          </cell>
          <cell r="AI272" t="str">
            <v>0</v>
          </cell>
          <cell r="AJ272">
            <v>0</v>
          </cell>
          <cell r="AK272">
            <v>1</v>
          </cell>
          <cell r="AL272">
            <v>2</v>
          </cell>
          <cell r="AM272">
            <v>0</v>
          </cell>
          <cell r="AN272">
            <v>0</v>
          </cell>
        </row>
        <row r="273"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P273">
            <v>0</v>
          </cell>
          <cell r="R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 t="str">
            <v>00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 t="str">
            <v>0</v>
          </cell>
          <cell r="AF273">
            <v>0</v>
          </cell>
          <cell r="AG273">
            <v>0</v>
          </cell>
          <cell r="AH273">
            <v>0</v>
          </cell>
          <cell r="AI273" t="str">
            <v>0</v>
          </cell>
          <cell r="AJ273">
            <v>0</v>
          </cell>
          <cell r="AK273">
            <v>1</v>
          </cell>
          <cell r="AL273">
            <v>2</v>
          </cell>
          <cell r="AM273">
            <v>0</v>
          </cell>
          <cell r="AN273">
            <v>0</v>
          </cell>
        </row>
        <row r="274"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P274">
            <v>0</v>
          </cell>
          <cell r="R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 t="str">
            <v>00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 t="str">
            <v>0</v>
          </cell>
          <cell r="AF274">
            <v>0</v>
          </cell>
          <cell r="AG274">
            <v>0</v>
          </cell>
          <cell r="AH274">
            <v>0</v>
          </cell>
          <cell r="AI274" t="str">
            <v>0</v>
          </cell>
          <cell r="AJ274">
            <v>0</v>
          </cell>
          <cell r="AK274">
            <v>1</v>
          </cell>
          <cell r="AL274">
            <v>2</v>
          </cell>
          <cell r="AM274">
            <v>0</v>
          </cell>
          <cell r="AN274">
            <v>0</v>
          </cell>
        </row>
        <row r="275"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P275">
            <v>0</v>
          </cell>
          <cell r="R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 t="str">
            <v>00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 t="str">
            <v>0</v>
          </cell>
          <cell r="AF275">
            <v>0</v>
          </cell>
          <cell r="AG275">
            <v>0</v>
          </cell>
          <cell r="AH275">
            <v>0</v>
          </cell>
          <cell r="AI275" t="str">
            <v>0</v>
          </cell>
          <cell r="AJ275">
            <v>0</v>
          </cell>
          <cell r="AK275">
            <v>1</v>
          </cell>
          <cell r="AL275">
            <v>2</v>
          </cell>
          <cell r="AM275">
            <v>0</v>
          </cell>
          <cell r="AN275">
            <v>0</v>
          </cell>
        </row>
        <row r="276">
          <cell r="N276">
            <v>0</v>
          </cell>
          <cell r="P276">
            <v>0</v>
          </cell>
          <cell r="R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 t="str">
            <v>00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 t="str">
            <v>0</v>
          </cell>
          <cell r="AF276">
            <v>0</v>
          </cell>
          <cell r="AG276">
            <v>0</v>
          </cell>
          <cell r="AH276">
            <v>0</v>
          </cell>
          <cell r="AI276" t="str">
            <v>0</v>
          </cell>
          <cell r="AJ276">
            <v>0</v>
          </cell>
          <cell r="AK276">
            <v>1</v>
          </cell>
          <cell r="AL276">
            <v>2</v>
          </cell>
          <cell r="AM276">
            <v>0</v>
          </cell>
          <cell r="AN276">
            <v>0</v>
          </cell>
        </row>
        <row r="277"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P277">
            <v>0</v>
          </cell>
          <cell r="R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 t="str">
            <v>00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 t="str">
            <v>0</v>
          </cell>
          <cell r="AF277">
            <v>0</v>
          </cell>
          <cell r="AG277">
            <v>0</v>
          </cell>
          <cell r="AH277">
            <v>0</v>
          </cell>
          <cell r="AI277" t="str">
            <v>0</v>
          </cell>
          <cell r="AJ277">
            <v>0</v>
          </cell>
          <cell r="AK277">
            <v>1</v>
          </cell>
          <cell r="AL277">
            <v>2</v>
          </cell>
          <cell r="AM277">
            <v>0</v>
          </cell>
          <cell r="AN277">
            <v>0</v>
          </cell>
        </row>
        <row r="278"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P278">
            <v>0</v>
          </cell>
          <cell r="R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 t="str">
            <v>00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 t="str">
            <v>0</v>
          </cell>
          <cell r="AF278">
            <v>0</v>
          </cell>
          <cell r="AG278">
            <v>0</v>
          </cell>
          <cell r="AH278">
            <v>0</v>
          </cell>
          <cell r="AI278" t="str">
            <v>0</v>
          </cell>
          <cell r="AJ278">
            <v>0</v>
          </cell>
          <cell r="AK278">
            <v>1</v>
          </cell>
          <cell r="AL278">
            <v>2</v>
          </cell>
          <cell r="AM278">
            <v>0</v>
          </cell>
          <cell r="AN278">
            <v>0</v>
          </cell>
        </row>
        <row r="279"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P279">
            <v>0</v>
          </cell>
          <cell r="R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 t="str">
            <v>00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 t="str">
            <v>0</v>
          </cell>
          <cell r="AF279">
            <v>0</v>
          </cell>
          <cell r="AG279">
            <v>0</v>
          </cell>
          <cell r="AH279">
            <v>0</v>
          </cell>
          <cell r="AI279" t="str">
            <v>0</v>
          </cell>
          <cell r="AJ279">
            <v>0</v>
          </cell>
          <cell r="AK279">
            <v>1</v>
          </cell>
          <cell r="AL279">
            <v>2</v>
          </cell>
          <cell r="AM279">
            <v>0</v>
          </cell>
          <cell r="AN279">
            <v>0</v>
          </cell>
        </row>
        <row r="280">
          <cell r="N280">
            <v>0</v>
          </cell>
          <cell r="P280">
            <v>0</v>
          </cell>
          <cell r="R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 t="str">
            <v>00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 t="str">
            <v>0</v>
          </cell>
          <cell r="AF280">
            <v>0</v>
          </cell>
          <cell r="AG280">
            <v>0</v>
          </cell>
          <cell r="AH280">
            <v>0</v>
          </cell>
          <cell r="AI280" t="str">
            <v>0</v>
          </cell>
          <cell r="AJ280">
            <v>0</v>
          </cell>
          <cell r="AK280">
            <v>1</v>
          </cell>
          <cell r="AL280">
            <v>2</v>
          </cell>
          <cell r="AM280">
            <v>0</v>
          </cell>
          <cell r="AN280">
            <v>0</v>
          </cell>
        </row>
        <row r="281"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P281">
            <v>0</v>
          </cell>
          <cell r="R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 t="str">
            <v>00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 t="str">
            <v>0</v>
          </cell>
          <cell r="AF281">
            <v>0</v>
          </cell>
          <cell r="AG281">
            <v>0</v>
          </cell>
          <cell r="AH281">
            <v>0</v>
          </cell>
          <cell r="AI281" t="str">
            <v>0</v>
          </cell>
          <cell r="AJ281">
            <v>0</v>
          </cell>
          <cell r="AK281">
            <v>1</v>
          </cell>
          <cell r="AL281">
            <v>2</v>
          </cell>
          <cell r="AM281">
            <v>0</v>
          </cell>
          <cell r="AN281">
            <v>0</v>
          </cell>
        </row>
        <row r="282"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P282">
            <v>0</v>
          </cell>
          <cell r="R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 t="str">
            <v>00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 t="str">
            <v>0</v>
          </cell>
          <cell r="AF282">
            <v>0</v>
          </cell>
          <cell r="AG282">
            <v>0</v>
          </cell>
          <cell r="AH282">
            <v>0</v>
          </cell>
          <cell r="AI282" t="str">
            <v>0</v>
          </cell>
          <cell r="AJ282">
            <v>0</v>
          </cell>
          <cell r="AK282">
            <v>1</v>
          </cell>
          <cell r="AL282">
            <v>2</v>
          </cell>
          <cell r="AM282">
            <v>0</v>
          </cell>
          <cell r="AN282">
            <v>0</v>
          </cell>
        </row>
        <row r="283"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P283">
            <v>0</v>
          </cell>
          <cell r="R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 t="str">
            <v>00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 t="str">
            <v>0</v>
          </cell>
          <cell r="AF283">
            <v>0</v>
          </cell>
          <cell r="AG283">
            <v>0</v>
          </cell>
          <cell r="AH283">
            <v>0</v>
          </cell>
          <cell r="AI283" t="str">
            <v>0</v>
          </cell>
          <cell r="AJ283">
            <v>0</v>
          </cell>
          <cell r="AK283">
            <v>1</v>
          </cell>
          <cell r="AL283">
            <v>2</v>
          </cell>
          <cell r="AM283">
            <v>0</v>
          </cell>
          <cell r="AN283">
            <v>0</v>
          </cell>
        </row>
        <row r="284">
          <cell r="N284">
            <v>0</v>
          </cell>
          <cell r="P284">
            <v>0</v>
          </cell>
          <cell r="R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 t="str">
            <v>00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 t="str">
            <v>0</v>
          </cell>
          <cell r="AF284">
            <v>0</v>
          </cell>
          <cell r="AG284">
            <v>0</v>
          </cell>
          <cell r="AH284">
            <v>0</v>
          </cell>
          <cell r="AI284" t="str">
            <v>0</v>
          </cell>
          <cell r="AJ284">
            <v>0</v>
          </cell>
          <cell r="AK284">
            <v>1</v>
          </cell>
          <cell r="AL284">
            <v>2</v>
          </cell>
          <cell r="AM284">
            <v>0</v>
          </cell>
          <cell r="AN284">
            <v>0</v>
          </cell>
        </row>
        <row r="285"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P285">
            <v>0</v>
          </cell>
          <cell r="R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 t="str">
            <v>00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 t="str">
            <v>0</v>
          </cell>
          <cell r="AF285">
            <v>0</v>
          </cell>
          <cell r="AG285">
            <v>0</v>
          </cell>
          <cell r="AH285">
            <v>0</v>
          </cell>
          <cell r="AI285" t="str">
            <v>0</v>
          </cell>
          <cell r="AJ285">
            <v>0</v>
          </cell>
          <cell r="AK285">
            <v>1</v>
          </cell>
          <cell r="AL285">
            <v>2</v>
          </cell>
          <cell r="AM285">
            <v>0</v>
          </cell>
          <cell r="AN285">
            <v>0</v>
          </cell>
        </row>
        <row r="286"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P286">
            <v>0</v>
          </cell>
          <cell r="R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 t="str">
            <v>00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 t="str">
            <v>0</v>
          </cell>
          <cell r="AF286">
            <v>0</v>
          </cell>
          <cell r="AG286">
            <v>0</v>
          </cell>
          <cell r="AH286">
            <v>0</v>
          </cell>
          <cell r="AI286" t="str">
            <v>0</v>
          </cell>
          <cell r="AJ286">
            <v>0</v>
          </cell>
          <cell r="AK286">
            <v>1</v>
          </cell>
          <cell r="AL286">
            <v>2</v>
          </cell>
          <cell r="AM286">
            <v>0</v>
          </cell>
          <cell r="AN286">
            <v>0</v>
          </cell>
        </row>
        <row r="287"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P287">
            <v>0</v>
          </cell>
          <cell r="R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 t="str">
            <v>00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 t="str">
            <v>0</v>
          </cell>
          <cell r="AF287">
            <v>0</v>
          </cell>
          <cell r="AG287">
            <v>0</v>
          </cell>
          <cell r="AH287">
            <v>0</v>
          </cell>
          <cell r="AI287" t="str">
            <v>0</v>
          </cell>
          <cell r="AJ287">
            <v>0</v>
          </cell>
          <cell r="AK287">
            <v>1</v>
          </cell>
          <cell r="AL287">
            <v>2</v>
          </cell>
          <cell r="AM287">
            <v>0</v>
          </cell>
          <cell r="AN287">
            <v>0</v>
          </cell>
        </row>
        <row r="288">
          <cell r="N288">
            <v>0</v>
          </cell>
          <cell r="P288">
            <v>0</v>
          </cell>
          <cell r="R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 t="str">
            <v>00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 t="str">
            <v>0</v>
          </cell>
          <cell r="AF288">
            <v>0</v>
          </cell>
          <cell r="AG288">
            <v>0</v>
          </cell>
          <cell r="AH288">
            <v>0</v>
          </cell>
          <cell r="AI288" t="str">
            <v>0</v>
          </cell>
          <cell r="AJ288">
            <v>0</v>
          </cell>
          <cell r="AK288">
            <v>1</v>
          </cell>
          <cell r="AL288">
            <v>2</v>
          </cell>
          <cell r="AM288">
            <v>0</v>
          </cell>
          <cell r="AN288">
            <v>0</v>
          </cell>
        </row>
        <row r="289"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P289">
            <v>0</v>
          </cell>
          <cell r="R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 t="str">
            <v>00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 t="str">
            <v>0</v>
          </cell>
          <cell r="AF289">
            <v>0</v>
          </cell>
          <cell r="AG289">
            <v>0</v>
          </cell>
          <cell r="AH289">
            <v>0</v>
          </cell>
          <cell r="AI289" t="str">
            <v>0</v>
          </cell>
          <cell r="AJ289">
            <v>0</v>
          </cell>
          <cell r="AK289">
            <v>1</v>
          </cell>
          <cell r="AL289">
            <v>2</v>
          </cell>
          <cell r="AM289">
            <v>0</v>
          </cell>
          <cell r="AN289">
            <v>0</v>
          </cell>
        </row>
        <row r="290"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P290">
            <v>0</v>
          </cell>
          <cell r="R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 t="str">
            <v>00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 t="str">
            <v>0</v>
          </cell>
          <cell r="AF290">
            <v>0</v>
          </cell>
          <cell r="AG290">
            <v>0</v>
          </cell>
          <cell r="AH290">
            <v>0</v>
          </cell>
          <cell r="AI290" t="str">
            <v>0</v>
          </cell>
          <cell r="AJ290">
            <v>0</v>
          </cell>
          <cell r="AK290">
            <v>1</v>
          </cell>
          <cell r="AL290">
            <v>2</v>
          </cell>
          <cell r="AM290">
            <v>0</v>
          </cell>
          <cell r="AN290">
            <v>0</v>
          </cell>
        </row>
        <row r="291"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P291">
            <v>0</v>
          </cell>
          <cell r="R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 t="str">
            <v>00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 t="str">
            <v>0</v>
          </cell>
          <cell r="AF291">
            <v>0</v>
          </cell>
          <cell r="AG291">
            <v>0</v>
          </cell>
          <cell r="AH291">
            <v>0</v>
          </cell>
          <cell r="AI291" t="str">
            <v>0</v>
          </cell>
          <cell r="AJ291">
            <v>0</v>
          </cell>
          <cell r="AK291">
            <v>1</v>
          </cell>
          <cell r="AL291">
            <v>2</v>
          </cell>
          <cell r="AM291">
            <v>0</v>
          </cell>
          <cell r="AN291">
            <v>0</v>
          </cell>
        </row>
        <row r="292">
          <cell r="N292">
            <v>0</v>
          </cell>
          <cell r="P292">
            <v>0</v>
          </cell>
          <cell r="R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 t="str">
            <v>00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 t="str">
            <v>0</v>
          </cell>
          <cell r="AF292">
            <v>0</v>
          </cell>
          <cell r="AG292">
            <v>0</v>
          </cell>
          <cell r="AH292">
            <v>0</v>
          </cell>
          <cell r="AI292" t="str">
            <v>0</v>
          </cell>
          <cell r="AJ292">
            <v>0</v>
          </cell>
          <cell r="AK292">
            <v>1</v>
          </cell>
          <cell r="AL292">
            <v>2</v>
          </cell>
          <cell r="AM292">
            <v>0</v>
          </cell>
          <cell r="AN292">
            <v>0</v>
          </cell>
        </row>
        <row r="293"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P293">
            <v>0</v>
          </cell>
          <cell r="R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 t="str">
            <v>00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 t="str">
            <v>0</v>
          </cell>
          <cell r="AF293">
            <v>0</v>
          </cell>
          <cell r="AG293">
            <v>0</v>
          </cell>
          <cell r="AH293">
            <v>0</v>
          </cell>
          <cell r="AI293" t="str">
            <v>0</v>
          </cell>
          <cell r="AJ293">
            <v>0</v>
          </cell>
          <cell r="AK293">
            <v>1</v>
          </cell>
          <cell r="AL293">
            <v>2</v>
          </cell>
          <cell r="AM293">
            <v>0</v>
          </cell>
          <cell r="AN293">
            <v>0</v>
          </cell>
        </row>
        <row r="294"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P294">
            <v>0</v>
          </cell>
          <cell r="R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 t="str">
            <v>00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 t="str">
            <v>0</v>
          </cell>
          <cell r="AF294">
            <v>0</v>
          </cell>
          <cell r="AG294">
            <v>0</v>
          </cell>
          <cell r="AH294">
            <v>0</v>
          </cell>
          <cell r="AI294" t="str">
            <v>0</v>
          </cell>
          <cell r="AJ294">
            <v>0</v>
          </cell>
          <cell r="AK294">
            <v>1</v>
          </cell>
          <cell r="AL294">
            <v>2</v>
          </cell>
          <cell r="AM294">
            <v>0</v>
          </cell>
          <cell r="AN294">
            <v>0</v>
          </cell>
        </row>
        <row r="295"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P295">
            <v>0</v>
          </cell>
          <cell r="R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 t="str">
            <v>00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 t="str">
            <v>0</v>
          </cell>
          <cell r="AF295">
            <v>0</v>
          </cell>
          <cell r="AG295">
            <v>0</v>
          </cell>
          <cell r="AH295">
            <v>0</v>
          </cell>
          <cell r="AI295" t="str">
            <v>0</v>
          </cell>
          <cell r="AJ295">
            <v>0</v>
          </cell>
          <cell r="AK295">
            <v>1</v>
          </cell>
          <cell r="AL295">
            <v>2</v>
          </cell>
          <cell r="AM295">
            <v>0</v>
          </cell>
          <cell r="AN295">
            <v>0</v>
          </cell>
        </row>
        <row r="296">
          <cell r="N296">
            <v>0</v>
          </cell>
          <cell r="P296">
            <v>0</v>
          </cell>
          <cell r="R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 t="str">
            <v>00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 t="str">
            <v>0</v>
          </cell>
          <cell r="AF296">
            <v>0</v>
          </cell>
          <cell r="AG296">
            <v>0</v>
          </cell>
          <cell r="AH296">
            <v>0</v>
          </cell>
          <cell r="AI296" t="str">
            <v>0</v>
          </cell>
          <cell r="AJ296">
            <v>0</v>
          </cell>
          <cell r="AK296">
            <v>1</v>
          </cell>
          <cell r="AL296">
            <v>2</v>
          </cell>
          <cell r="AM296">
            <v>0</v>
          </cell>
          <cell r="AN296">
            <v>0</v>
          </cell>
        </row>
        <row r="297"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P297">
            <v>0</v>
          </cell>
          <cell r="R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 t="str">
            <v>00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 t="str">
            <v>0</v>
          </cell>
          <cell r="AF297">
            <v>0</v>
          </cell>
          <cell r="AG297">
            <v>0</v>
          </cell>
          <cell r="AH297">
            <v>0</v>
          </cell>
          <cell r="AI297" t="str">
            <v>0</v>
          </cell>
          <cell r="AJ297">
            <v>0</v>
          </cell>
          <cell r="AK297">
            <v>1</v>
          </cell>
          <cell r="AL297">
            <v>2</v>
          </cell>
          <cell r="AM297">
            <v>0</v>
          </cell>
          <cell r="AN297">
            <v>0</v>
          </cell>
        </row>
        <row r="298"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P298">
            <v>0</v>
          </cell>
          <cell r="R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 t="str">
            <v>00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 t="str">
            <v>0</v>
          </cell>
          <cell r="AF298">
            <v>0</v>
          </cell>
          <cell r="AG298">
            <v>0</v>
          </cell>
          <cell r="AH298">
            <v>0</v>
          </cell>
          <cell r="AI298" t="str">
            <v>0</v>
          </cell>
          <cell r="AJ298">
            <v>0</v>
          </cell>
          <cell r="AK298">
            <v>1</v>
          </cell>
          <cell r="AL298">
            <v>2</v>
          </cell>
          <cell r="AM298">
            <v>0</v>
          </cell>
          <cell r="AN298">
            <v>0</v>
          </cell>
        </row>
        <row r="299"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P299">
            <v>0</v>
          </cell>
          <cell r="R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 t="str">
            <v>00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 t="str">
            <v>0</v>
          </cell>
          <cell r="AF299">
            <v>0</v>
          </cell>
          <cell r="AG299">
            <v>0</v>
          </cell>
          <cell r="AH299">
            <v>0</v>
          </cell>
          <cell r="AI299" t="str">
            <v>0</v>
          </cell>
          <cell r="AJ299">
            <v>0</v>
          </cell>
          <cell r="AK299">
            <v>1</v>
          </cell>
          <cell r="AL299">
            <v>2</v>
          </cell>
          <cell r="AM299">
            <v>0</v>
          </cell>
          <cell r="AN299">
            <v>0</v>
          </cell>
        </row>
        <row r="300">
          <cell r="N300">
            <v>0</v>
          </cell>
          <cell r="P300">
            <v>0</v>
          </cell>
          <cell r="R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 t="str">
            <v>00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 t="str">
            <v>0</v>
          </cell>
          <cell r="AF300">
            <v>0</v>
          </cell>
          <cell r="AG300">
            <v>0</v>
          </cell>
          <cell r="AH300">
            <v>0</v>
          </cell>
          <cell r="AI300" t="str">
            <v>0</v>
          </cell>
          <cell r="AJ300">
            <v>0</v>
          </cell>
          <cell r="AK300">
            <v>1</v>
          </cell>
          <cell r="AL300">
            <v>2</v>
          </cell>
          <cell r="AM300">
            <v>0</v>
          </cell>
          <cell r="AN300">
            <v>0</v>
          </cell>
        </row>
        <row r="301"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P301">
            <v>0</v>
          </cell>
          <cell r="R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 t="str">
            <v>00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 t="str">
            <v>0</v>
          </cell>
          <cell r="AF301">
            <v>0</v>
          </cell>
          <cell r="AG301">
            <v>0</v>
          </cell>
          <cell r="AH301">
            <v>0</v>
          </cell>
          <cell r="AI301" t="str">
            <v>0</v>
          </cell>
          <cell r="AJ301">
            <v>0</v>
          </cell>
          <cell r="AK301">
            <v>1</v>
          </cell>
          <cell r="AL301">
            <v>2</v>
          </cell>
          <cell r="AM301">
            <v>0</v>
          </cell>
          <cell r="AN301">
            <v>0</v>
          </cell>
        </row>
        <row r="302"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P302">
            <v>0</v>
          </cell>
          <cell r="R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 t="str">
            <v>00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 t="str">
            <v>0</v>
          </cell>
          <cell r="AF302">
            <v>0</v>
          </cell>
          <cell r="AG302">
            <v>0</v>
          </cell>
          <cell r="AH302">
            <v>0</v>
          </cell>
          <cell r="AI302" t="str">
            <v>0</v>
          </cell>
          <cell r="AJ302">
            <v>0</v>
          </cell>
          <cell r="AK302">
            <v>1</v>
          </cell>
          <cell r="AL302">
            <v>2</v>
          </cell>
          <cell r="AM302">
            <v>0</v>
          </cell>
          <cell r="AN302">
            <v>0</v>
          </cell>
        </row>
        <row r="303"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P303">
            <v>0</v>
          </cell>
          <cell r="R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 t="str">
            <v>00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 t="str">
            <v>0</v>
          </cell>
          <cell r="AF303">
            <v>0</v>
          </cell>
          <cell r="AG303">
            <v>0</v>
          </cell>
          <cell r="AH303">
            <v>0</v>
          </cell>
          <cell r="AI303" t="str">
            <v>0</v>
          </cell>
          <cell r="AJ303">
            <v>0</v>
          </cell>
          <cell r="AK303">
            <v>1</v>
          </cell>
          <cell r="AL303">
            <v>2</v>
          </cell>
          <cell r="AM303">
            <v>0</v>
          </cell>
          <cell r="AN303">
            <v>0</v>
          </cell>
        </row>
        <row r="304">
          <cell r="N304">
            <v>0</v>
          </cell>
          <cell r="P304">
            <v>0</v>
          </cell>
          <cell r="R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 t="str">
            <v>00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 t="str">
            <v>0</v>
          </cell>
          <cell r="AF304">
            <v>0</v>
          </cell>
          <cell r="AG304">
            <v>0</v>
          </cell>
          <cell r="AH304">
            <v>0</v>
          </cell>
          <cell r="AI304" t="str">
            <v>0</v>
          </cell>
          <cell r="AJ304">
            <v>0</v>
          </cell>
          <cell r="AK304">
            <v>1</v>
          </cell>
          <cell r="AL304">
            <v>2</v>
          </cell>
          <cell r="AM304">
            <v>0</v>
          </cell>
          <cell r="AN304">
            <v>0</v>
          </cell>
        </row>
        <row r="305"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P305">
            <v>0</v>
          </cell>
          <cell r="R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 t="str">
            <v>00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 t="str">
            <v>0</v>
          </cell>
          <cell r="AF305">
            <v>0</v>
          </cell>
          <cell r="AG305">
            <v>0</v>
          </cell>
          <cell r="AH305">
            <v>0</v>
          </cell>
          <cell r="AI305" t="str">
            <v>0</v>
          </cell>
          <cell r="AJ305">
            <v>0</v>
          </cell>
          <cell r="AK305">
            <v>1</v>
          </cell>
          <cell r="AL305">
            <v>2</v>
          </cell>
          <cell r="AM305">
            <v>0</v>
          </cell>
          <cell r="AN305">
            <v>0</v>
          </cell>
        </row>
        <row r="306"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P306">
            <v>0</v>
          </cell>
          <cell r="R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 t="str">
            <v>00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 t="str">
            <v>0</v>
          </cell>
          <cell r="AF306">
            <v>0</v>
          </cell>
          <cell r="AG306">
            <v>0</v>
          </cell>
          <cell r="AH306">
            <v>0</v>
          </cell>
          <cell r="AI306" t="str">
            <v>0</v>
          </cell>
          <cell r="AJ306">
            <v>0</v>
          </cell>
          <cell r="AK306">
            <v>1</v>
          </cell>
          <cell r="AL306">
            <v>2</v>
          </cell>
          <cell r="AM306">
            <v>0</v>
          </cell>
          <cell r="AN306">
            <v>0</v>
          </cell>
        </row>
        <row r="307"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P307">
            <v>0</v>
          </cell>
          <cell r="R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 t="str">
            <v>00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 t="str">
            <v>0</v>
          </cell>
          <cell r="AF307">
            <v>0</v>
          </cell>
          <cell r="AG307">
            <v>0</v>
          </cell>
          <cell r="AH307">
            <v>0</v>
          </cell>
          <cell r="AI307" t="str">
            <v>0</v>
          </cell>
          <cell r="AJ307">
            <v>0</v>
          </cell>
          <cell r="AK307">
            <v>1</v>
          </cell>
          <cell r="AL307">
            <v>2</v>
          </cell>
          <cell r="AM307">
            <v>0</v>
          </cell>
          <cell r="AN307">
            <v>0</v>
          </cell>
        </row>
        <row r="308">
          <cell r="N308">
            <v>0</v>
          </cell>
          <cell r="P308">
            <v>0</v>
          </cell>
          <cell r="R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 t="str">
            <v>00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 t="str">
            <v>0</v>
          </cell>
          <cell r="AF308">
            <v>0</v>
          </cell>
          <cell r="AG308">
            <v>0</v>
          </cell>
          <cell r="AH308">
            <v>0</v>
          </cell>
          <cell r="AI308" t="str">
            <v>0</v>
          </cell>
          <cell r="AJ308">
            <v>0</v>
          </cell>
          <cell r="AK308">
            <v>1</v>
          </cell>
          <cell r="AL308">
            <v>2</v>
          </cell>
          <cell r="AM308">
            <v>0</v>
          </cell>
          <cell r="AN308">
            <v>0</v>
          </cell>
        </row>
        <row r="309"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P309">
            <v>0</v>
          </cell>
          <cell r="R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 t="str">
            <v>00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 t="str">
            <v>0</v>
          </cell>
          <cell r="AF309">
            <v>0</v>
          </cell>
          <cell r="AG309">
            <v>0</v>
          </cell>
          <cell r="AH309">
            <v>0</v>
          </cell>
          <cell r="AI309" t="str">
            <v>0</v>
          </cell>
          <cell r="AJ309">
            <v>0</v>
          </cell>
          <cell r="AK309">
            <v>1</v>
          </cell>
          <cell r="AL309">
            <v>2</v>
          </cell>
          <cell r="AM309">
            <v>0</v>
          </cell>
          <cell r="AN309">
            <v>0</v>
          </cell>
        </row>
        <row r="310"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P310">
            <v>0</v>
          </cell>
          <cell r="R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 t="str">
            <v>00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 t="str">
            <v>0</v>
          </cell>
          <cell r="AF310">
            <v>0</v>
          </cell>
          <cell r="AG310">
            <v>0</v>
          </cell>
          <cell r="AH310">
            <v>0</v>
          </cell>
          <cell r="AI310" t="str">
            <v>0</v>
          </cell>
          <cell r="AJ310">
            <v>0</v>
          </cell>
          <cell r="AK310">
            <v>1</v>
          </cell>
          <cell r="AL310">
            <v>2</v>
          </cell>
          <cell r="AM310">
            <v>0</v>
          </cell>
          <cell r="AN310">
            <v>0</v>
          </cell>
        </row>
        <row r="311"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P311">
            <v>0</v>
          </cell>
          <cell r="R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 t="str">
            <v>00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 t="str">
            <v>0</v>
          </cell>
          <cell r="AF311">
            <v>0</v>
          </cell>
          <cell r="AG311">
            <v>0</v>
          </cell>
          <cell r="AH311">
            <v>0</v>
          </cell>
          <cell r="AI311" t="str">
            <v>0</v>
          </cell>
          <cell r="AJ311">
            <v>0</v>
          </cell>
          <cell r="AK311">
            <v>1</v>
          </cell>
          <cell r="AL311">
            <v>2</v>
          </cell>
          <cell r="AM311">
            <v>0</v>
          </cell>
          <cell r="AN311">
            <v>0</v>
          </cell>
        </row>
        <row r="312">
          <cell r="N312">
            <v>0</v>
          </cell>
          <cell r="P312">
            <v>0</v>
          </cell>
          <cell r="R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 t="str">
            <v>00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 t="str">
            <v>0</v>
          </cell>
          <cell r="AF312">
            <v>0</v>
          </cell>
          <cell r="AG312">
            <v>0</v>
          </cell>
          <cell r="AH312">
            <v>0</v>
          </cell>
          <cell r="AI312" t="str">
            <v>0</v>
          </cell>
          <cell r="AJ312">
            <v>0</v>
          </cell>
          <cell r="AK312">
            <v>1</v>
          </cell>
          <cell r="AL312">
            <v>2</v>
          </cell>
          <cell r="AM312">
            <v>0</v>
          </cell>
          <cell r="AN312">
            <v>0</v>
          </cell>
        </row>
        <row r="313"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P313">
            <v>0</v>
          </cell>
          <cell r="R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 t="str">
            <v>00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 t="str">
            <v>0</v>
          </cell>
          <cell r="AF313">
            <v>0</v>
          </cell>
          <cell r="AG313">
            <v>0</v>
          </cell>
          <cell r="AH313">
            <v>0</v>
          </cell>
          <cell r="AI313" t="str">
            <v>0</v>
          </cell>
          <cell r="AJ313">
            <v>0</v>
          </cell>
          <cell r="AK313">
            <v>1</v>
          </cell>
          <cell r="AL313">
            <v>2</v>
          </cell>
          <cell r="AM313">
            <v>0</v>
          </cell>
          <cell r="AN313">
            <v>0</v>
          </cell>
        </row>
        <row r="314"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P314">
            <v>0</v>
          </cell>
          <cell r="R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 t="str">
            <v>00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 t="str">
            <v>0</v>
          </cell>
          <cell r="AF314">
            <v>0</v>
          </cell>
          <cell r="AG314">
            <v>0</v>
          </cell>
          <cell r="AH314">
            <v>0</v>
          </cell>
          <cell r="AI314" t="str">
            <v>0</v>
          </cell>
          <cell r="AJ314">
            <v>0</v>
          </cell>
          <cell r="AK314">
            <v>1</v>
          </cell>
          <cell r="AL314">
            <v>2</v>
          </cell>
          <cell r="AM314">
            <v>0</v>
          </cell>
          <cell r="AN314">
            <v>0</v>
          </cell>
        </row>
        <row r="315"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P315">
            <v>0</v>
          </cell>
          <cell r="R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 t="str">
            <v>00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 t="str">
            <v>0</v>
          </cell>
          <cell r="AF315">
            <v>0</v>
          </cell>
          <cell r="AG315">
            <v>0</v>
          </cell>
          <cell r="AH315">
            <v>0</v>
          </cell>
          <cell r="AI315" t="str">
            <v>0</v>
          </cell>
          <cell r="AJ315">
            <v>0</v>
          </cell>
          <cell r="AK315">
            <v>1</v>
          </cell>
          <cell r="AL315">
            <v>2</v>
          </cell>
          <cell r="AM315">
            <v>0</v>
          </cell>
          <cell r="AN315">
            <v>0</v>
          </cell>
        </row>
        <row r="316">
          <cell r="N316">
            <v>0</v>
          </cell>
          <cell r="P316">
            <v>0</v>
          </cell>
          <cell r="R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 t="str">
            <v>00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 t="str">
            <v>0</v>
          </cell>
          <cell r="AF316">
            <v>0</v>
          </cell>
          <cell r="AG316">
            <v>0</v>
          </cell>
          <cell r="AH316">
            <v>0</v>
          </cell>
          <cell r="AI316" t="str">
            <v>0</v>
          </cell>
          <cell r="AJ316">
            <v>0</v>
          </cell>
          <cell r="AK316">
            <v>1</v>
          </cell>
          <cell r="AL316">
            <v>2</v>
          </cell>
          <cell r="AM316">
            <v>0</v>
          </cell>
          <cell r="AN316">
            <v>0</v>
          </cell>
        </row>
        <row r="317"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P317">
            <v>0</v>
          </cell>
          <cell r="R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 t="str">
            <v>00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 t="str">
            <v>0</v>
          </cell>
          <cell r="AF317">
            <v>0</v>
          </cell>
          <cell r="AG317">
            <v>0</v>
          </cell>
          <cell r="AH317">
            <v>0</v>
          </cell>
          <cell r="AI317" t="str">
            <v>0</v>
          </cell>
          <cell r="AJ317">
            <v>0</v>
          </cell>
          <cell r="AK317">
            <v>1</v>
          </cell>
          <cell r="AL317">
            <v>2</v>
          </cell>
          <cell r="AM317">
            <v>0</v>
          </cell>
          <cell r="AN317">
            <v>0</v>
          </cell>
        </row>
        <row r="318"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P318">
            <v>0</v>
          </cell>
          <cell r="R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 t="str">
            <v>00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 t="str">
            <v>0</v>
          </cell>
          <cell r="AF318">
            <v>0</v>
          </cell>
          <cell r="AG318">
            <v>0</v>
          </cell>
          <cell r="AH318">
            <v>0</v>
          </cell>
          <cell r="AI318" t="str">
            <v>0</v>
          </cell>
          <cell r="AJ318">
            <v>0</v>
          </cell>
          <cell r="AK318">
            <v>1</v>
          </cell>
          <cell r="AL318">
            <v>2</v>
          </cell>
          <cell r="AM318">
            <v>0</v>
          </cell>
          <cell r="AN318">
            <v>0</v>
          </cell>
        </row>
        <row r="319"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P319">
            <v>0</v>
          </cell>
          <cell r="R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 t="str">
            <v>00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 t="str">
            <v>0</v>
          </cell>
          <cell r="AF319">
            <v>0</v>
          </cell>
          <cell r="AG319">
            <v>0</v>
          </cell>
          <cell r="AH319">
            <v>0</v>
          </cell>
          <cell r="AI319" t="str">
            <v>0</v>
          </cell>
          <cell r="AJ319">
            <v>0</v>
          </cell>
          <cell r="AK319">
            <v>1</v>
          </cell>
          <cell r="AL319">
            <v>2</v>
          </cell>
          <cell r="AM319">
            <v>0</v>
          </cell>
          <cell r="AN319">
            <v>0</v>
          </cell>
        </row>
        <row r="320">
          <cell r="N320">
            <v>0</v>
          </cell>
          <cell r="P320">
            <v>0</v>
          </cell>
          <cell r="R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 t="str">
            <v>00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 t="str">
            <v>0</v>
          </cell>
          <cell r="AF320">
            <v>0</v>
          </cell>
          <cell r="AG320">
            <v>0</v>
          </cell>
          <cell r="AH320">
            <v>0</v>
          </cell>
          <cell r="AI320" t="str">
            <v>0</v>
          </cell>
          <cell r="AJ320">
            <v>0</v>
          </cell>
          <cell r="AK320">
            <v>1</v>
          </cell>
          <cell r="AL320">
            <v>2</v>
          </cell>
          <cell r="AM320">
            <v>0</v>
          </cell>
          <cell r="AN320">
            <v>0</v>
          </cell>
        </row>
        <row r="321"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P321">
            <v>0</v>
          </cell>
          <cell r="R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 t="str">
            <v>00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 t="str">
            <v>0</v>
          </cell>
          <cell r="AF321">
            <v>0</v>
          </cell>
          <cell r="AG321">
            <v>0</v>
          </cell>
          <cell r="AH321">
            <v>0</v>
          </cell>
          <cell r="AI321" t="str">
            <v>0</v>
          </cell>
          <cell r="AJ321">
            <v>0</v>
          </cell>
          <cell r="AK321">
            <v>1</v>
          </cell>
          <cell r="AL321">
            <v>2</v>
          </cell>
          <cell r="AM321">
            <v>0</v>
          </cell>
          <cell r="AN321">
            <v>0</v>
          </cell>
        </row>
        <row r="322"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P322">
            <v>0</v>
          </cell>
          <cell r="R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 t="str">
            <v>00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 t="str">
            <v>0</v>
          </cell>
          <cell r="AF322">
            <v>0</v>
          </cell>
          <cell r="AG322">
            <v>0</v>
          </cell>
          <cell r="AH322">
            <v>0</v>
          </cell>
          <cell r="AI322" t="str">
            <v>0</v>
          </cell>
          <cell r="AJ322">
            <v>0</v>
          </cell>
          <cell r="AK322">
            <v>1</v>
          </cell>
          <cell r="AL322">
            <v>2</v>
          </cell>
          <cell r="AM322">
            <v>0</v>
          </cell>
          <cell r="AN322">
            <v>0</v>
          </cell>
        </row>
        <row r="323"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P323">
            <v>0</v>
          </cell>
          <cell r="R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 t="str">
            <v>00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 t="str">
            <v>0</v>
          </cell>
          <cell r="AF323">
            <v>0</v>
          </cell>
          <cell r="AG323">
            <v>0</v>
          </cell>
          <cell r="AH323">
            <v>0</v>
          </cell>
          <cell r="AI323" t="str">
            <v>0</v>
          </cell>
          <cell r="AJ323">
            <v>0</v>
          </cell>
          <cell r="AK323">
            <v>1</v>
          </cell>
          <cell r="AL323">
            <v>2</v>
          </cell>
          <cell r="AM323">
            <v>0</v>
          </cell>
          <cell r="AN323">
            <v>0</v>
          </cell>
        </row>
        <row r="324">
          <cell r="N324">
            <v>0</v>
          </cell>
          <cell r="P324">
            <v>0</v>
          </cell>
          <cell r="R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 t="str">
            <v>00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 t="str">
            <v>0</v>
          </cell>
          <cell r="AF324">
            <v>0</v>
          </cell>
          <cell r="AG324">
            <v>0</v>
          </cell>
          <cell r="AH324">
            <v>0</v>
          </cell>
          <cell r="AI324" t="str">
            <v>0</v>
          </cell>
          <cell r="AJ324">
            <v>0</v>
          </cell>
          <cell r="AK324">
            <v>1</v>
          </cell>
          <cell r="AL324">
            <v>2</v>
          </cell>
          <cell r="AM324">
            <v>0</v>
          </cell>
          <cell r="AN324">
            <v>0</v>
          </cell>
        </row>
        <row r="325"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 t="str">
            <v>シーズン最高記録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 t="str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 t="str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1</v>
          </cell>
          <cell r="AL325">
            <v>2</v>
          </cell>
          <cell r="AM325" t="str">
            <v>記録１</v>
          </cell>
          <cell r="AN325" t="str">
            <v>記録２</v>
          </cell>
        </row>
        <row r="326"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 t="str">
            <v>１３</v>
          </cell>
          <cell r="R326">
            <v>0</v>
          </cell>
          <cell r="S326" t="str">
            <v>９５</v>
          </cell>
          <cell r="T326">
            <v>0</v>
          </cell>
          <cell r="U326">
            <v>0</v>
          </cell>
          <cell r="V326">
            <v>0</v>
          </cell>
          <cell r="W326" t="str">
            <v>１３</v>
          </cell>
          <cell r="X326">
            <v>0</v>
          </cell>
          <cell r="Y326">
            <v>0</v>
          </cell>
          <cell r="Z326" t="str">
            <v>0１３</v>
          </cell>
          <cell r="AA326">
            <v>13</v>
          </cell>
          <cell r="AB326">
            <v>0</v>
          </cell>
          <cell r="AC326">
            <v>0</v>
          </cell>
          <cell r="AD326">
            <v>0</v>
          </cell>
          <cell r="AE326" t="str">
            <v>13</v>
          </cell>
          <cell r="AF326">
            <v>0</v>
          </cell>
          <cell r="AG326">
            <v>0</v>
          </cell>
          <cell r="AH326">
            <v>0</v>
          </cell>
          <cell r="AI326" t="str">
            <v>13</v>
          </cell>
          <cell r="AJ326">
            <v>13</v>
          </cell>
          <cell r="AK326">
            <v>1</v>
          </cell>
          <cell r="AL326">
            <v>2</v>
          </cell>
          <cell r="AM326">
            <v>0</v>
          </cell>
          <cell r="AN326">
            <v>0</v>
          </cell>
        </row>
        <row r="327"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 t="str">
            <v>00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 t="str">
            <v>0</v>
          </cell>
          <cell r="AF327">
            <v>0</v>
          </cell>
          <cell r="AG327">
            <v>0</v>
          </cell>
          <cell r="AH327">
            <v>0</v>
          </cell>
          <cell r="AI327" t="str">
            <v>0</v>
          </cell>
          <cell r="AJ327">
            <v>0</v>
          </cell>
          <cell r="AK327">
            <v>1</v>
          </cell>
          <cell r="AL327">
            <v>2</v>
          </cell>
          <cell r="AM327">
            <v>0</v>
          </cell>
          <cell r="AN327">
            <v>0</v>
          </cell>
        </row>
        <row r="328"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 t="str">
            <v>00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 t="str">
            <v>0</v>
          </cell>
          <cell r="AF328">
            <v>0</v>
          </cell>
          <cell r="AG328">
            <v>0</v>
          </cell>
          <cell r="AH328">
            <v>0</v>
          </cell>
          <cell r="AI328" t="str">
            <v>0</v>
          </cell>
          <cell r="AJ328">
            <v>0</v>
          </cell>
          <cell r="AK328">
            <v>1</v>
          </cell>
          <cell r="AL328">
            <v>2</v>
          </cell>
          <cell r="AM328">
            <v>0</v>
          </cell>
          <cell r="AN328">
            <v>0</v>
          </cell>
        </row>
        <row r="329"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 t="str">
            <v>00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 t="str">
            <v>0</v>
          </cell>
          <cell r="AF329">
            <v>0</v>
          </cell>
          <cell r="AG329">
            <v>0</v>
          </cell>
          <cell r="AH329">
            <v>0</v>
          </cell>
          <cell r="AI329" t="str">
            <v>0</v>
          </cell>
          <cell r="AJ329">
            <v>0</v>
          </cell>
          <cell r="AK329">
            <v>1</v>
          </cell>
          <cell r="AL329">
            <v>2</v>
          </cell>
          <cell r="AM329">
            <v>0</v>
          </cell>
          <cell r="AN329">
            <v>0</v>
          </cell>
        </row>
        <row r="330"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 t="str">
            <v>１４</v>
          </cell>
          <cell r="R330">
            <v>0</v>
          </cell>
          <cell r="S330" t="str">
            <v>５７</v>
          </cell>
          <cell r="T330">
            <v>0</v>
          </cell>
          <cell r="U330">
            <v>0</v>
          </cell>
          <cell r="V330">
            <v>0</v>
          </cell>
          <cell r="W330" t="str">
            <v>１４</v>
          </cell>
          <cell r="X330">
            <v>0</v>
          </cell>
          <cell r="Y330">
            <v>0</v>
          </cell>
          <cell r="Z330" t="str">
            <v>0１４</v>
          </cell>
          <cell r="AA330">
            <v>14</v>
          </cell>
          <cell r="AB330">
            <v>0</v>
          </cell>
          <cell r="AC330">
            <v>0</v>
          </cell>
          <cell r="AD330">
            <v>0</v>
          </cell>
          <cell r="AE330" t="str">
            <v>14</v>
          </cell>
          <cell r="AF330">
            <v>0</v>
          </cell>
          <cell r="AG330">
            <v>0</v>
          </cell>
          <cell r="AH330">
            <v>0</v>
          </cell>
          <cell r="AI330" t="str">
            <v>14</v>
          </cell>
          <cell r="AJ330">
            <v>14</v>
          </cell>
          <cell r="AK330">
            <v>1</v>
          </cell>
          <cell r="AL330">
            <v>2</v>
          </cell>
          <cell r="AM330">
            <v>0</v>
          </cell>
          <cell r="AN330">
            <v>0</v>
          </cell>
        </row>
        <row r="331"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 t="str">
            <v>00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 t="str">
            <v>0</v>
          </cell>
          <cell r="AF331">
            <v>0</v>
          </cell>
          <cell r="AG331">
            <v>0</v>
          </cell>
          <cell r="AH331">
            <v>0</v>
          </cell>
          <cell r="AI331" t="str">
            <v>0</v>
          </cell>
          <cell r="AJ331">
            <v>0</v>
          </cell>
          <cell r="AK331">
            <v>1</v>
          </cell>
          <cell r="AL331">
            <v>2</v>
          </cell>
          <cell r="AM331">
            <v>0</v>
          </cell>
          <cell r="AN331">
            <v>0</v>
          </cell>
        </row>
        <row r="332"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 t="str">
            <v>00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 t="str">
            <v>0</v>
          </cell>
          <cell r="AF332">
            <v>0</v>
          </cell>
          <cell r="AG332">
            <v>0</v>
          </cell>
          <cell r="AH332">
            <v>0</v>
          </cell>
          <cell r="AI332" t="str">
            <v>0</v>
          </cell>
          <cell r="AJ332">
            <v>0</v>
          </cell>
          <cell r="AK332">
            <v>1</v>
          </cell>
          <cell r="AL332">
            <v>2</v>
          </cell>
          <cell r="AM332">
            <v>0</v>
          </cell>
          <cell r="AN332">
            <v>0</v>
          </cell>
        </row>
        <row r="333"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 t="str">
            <v>00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 t="str">
            <v>0</v>
          </cell>
          <cell r="AF333">
            <v>0</v>
          </cell>
          <cell r="AG333">
            <v>0</v>
          </cell>
          <cell r="AH333">
            <v>0</v>
          </cell>
          <cell r="AI333" t="str">
            <v>0</v>
          </cell>
          <cell r="AJ333">
            <v>0</v>
          </cell>
          <cell r="AK333">
            <v>1</v>
          </cell>
          <cell r="AL333">
            <v>2</v>
          </cell>
          <cell r="AM333">
            <v>0</v>
          </cell>
          <cell r="AN333">
            <v>0</v>
          </cell>
        </row>
        <row r="334"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 t="str">
            <v>１３</v>
          </cell>
          <cell r="R334">
            <v>0</v>
          </cell>
          <cell r="S334" t="str">
            <v>５２</v>
          </cell>
          <cell r="T334">
            <v>0</v>
          </cell>
          <cell r="U334">
            <v>0</v>
          </cell>
          <cell r="V334">
            <v>0</v>
          </cell>
          <cell r="W334" t="str">
            <v>１３</v>
          </cell>
          <cell r="X334">
            <v>0</v>
          </cell>
          <cell r="Y334">
            <v>0</v>
          </cell>
          <cell r="Z334" t="str">
            <v>0１３</v>
          </cell>
          <cell r="AA334">
            <v>13</v>
          </cell>
          <cell r="AB334">
            <v>0</v>
          </cell>
          <cell r="AC334">
            <v>0</v>
          </cell>
          <cell r="AD334">
            <v>0</v>
          </cell>
          <cell r="AE334" t="str">
            <v>13</v>
          </cell>
          <cell r="AF334">
            <v>0</v>
          </cell>
          <cell r="AG334">
            <v>0</v>
          </cell>
          <cell r="AH334">
            <v>0</v>
          </cell>
          <cell r="AI334" t="str">
            <v>13</v>
          </cell>
          <cell r="AJ334">
            <v>13</v>
          </cell>
          <cell r="AK334">
            <v>1</v>
          </cell>
          <cell r="AL334">
            <v>2</v>
          </cell>
          <cell r="AM334">
            <v>0</v>
          </cell>
          <cell r="AN334">
            <v>0</v>
          </cell>
        </row>
        <row r="335"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 t="str">
            <v>00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 t="str">
            <v>0</v>
          </cell>
          <cell r="AF335">
            <v>0</v>
          </cell>
          <cell r="AG335">
            <v>0</v>
          </cell>
          <cell r="AH335">
            <v>0</v>
          </cell>
          <cell r="AI335" t="str">
            <v>0</v>
          </cell>
          <cell r="AJ335">
            <v>0</v>
          </cell>
          <cell r="AK335">
            <v>1</v>
          </cell>
          <cell r="AL335">
            <v>2</v>
          </cell>
          <cell r="AM335">
            <v>0</v>
          </cell>
          <cell r="AN335">
            <v>0</v>
          </cell>
        </row>
        <row r="336"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 t="str">
            <v>00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 t="str">
            <v>0</v>
          </cell>
          <cell r="AF336">
            <v>0</v>
          </cell>
          <cell r="AG336">
            <v>0</v>
          </cell>
          <cell r="AH336">
            <v>0</v>
          </cell>
          <cell r="AI336" t="str">
            <v>0</v>
          </cell>
          <cell r="AJ336">
            <v>0</v>
          </cell>
          <cell r="AK336">
            <v>1</v>
          </cell>
          <cell r="AL336">
            <v>2</v>
          </cell>
          <cell r="AM336">
            <v>0</v>
          </cell>
          <cell r="AN336">
            <v>0</v>
          </cell>
        </row>
        <row r="337"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 t="str">
            <v>00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 t="str">
            <v>0</v>
          </cell>
          <cell r="AF337">
            <v>0</v>
          </cell>
          <cell r="AG337">
            <v>0</v>
          </cell>
          <cell r="AH337">
            <v>0</v>
          </cell>
          <cell r="AI337" t="str">
            <v>0</v>
          </cell>
          <cell r="AJ337">
            <v>0</v>
          </cell>
          <cell r="AK337">
            <v>1</v>
          </cell>
          <cell r="AL337">
            <v>2</v>
          </cell>
          <cell r="AM337">
            <v>0</v>
          </cell>
          <cell r="AN337">
            <v>0</v>
          </cell>
        </row>
        <row r="338"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 t="str">
            <v>１３</v>
          </cell>
          <cell r="R338">
            <v>0</v>
          </cell>
          <cell r="S338" t="str">
            <v>９６</v>
          </cell>
          <cell r="T338">
            <v>0</v>
          </cell>
          <cell r="U338">
            <v>0</v>
          </cell>
          <cell r="V338">
            <v>0</v>
          </cell>
          <cell r="W338" t="str">
            <v>１３</v>
          </cell>
          <cell r="X338">
            <v>0</v>
          </cell>
          <cell r="Y338">
            <v>0</v>
          </cell>
          <cell r="Z338" t="str">
            <v>0１３</v>
          </cell>
          <cell r="AA338">
            <v>13</v>
          </cell>
          <cell r="AB338">
            <v>0</v>
          </cell>
          <cell r="AC338">
            <v>0</v>
          </cell>
          <cell r="AD338">
            <v>0</v>
          </cell>
          <cell r="AE338" t="str">
            <v>13</v>
          </cell>
          <cell r="AF338">
            <v>0</v>
          </cell>
          <cell r="AG338">
            <v>0</v>
          </cell>
          <cell r="AH338">
            <v>0</v>
          </cell>
          <cell r="AI338" t="str">
            <v>13</v>
          </cell>
          <cell r="AJ338">
            <v>13</v>
          </cell>
          <cell r="AK338">
            <v>1</v>
          </cell>
          <cell r="AL338">
            <v>2</v>
          </cell>
          <cell r="AM338">
            <v>0</v>
          </cell>
          <cell r="AN338">
            <v>0</v>
          </cell>
        </row>
        <row r="339"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 t="str">
            <v>00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 t="str">
            <v>0</v>
          </cell>
          <cell r="AF339">
            <v>0</v>
          </cell>
          <cell r="AG339">
            <v>0</v>
          </cell>
          <cell r="AH339">
            <v>0</v>
          </cell>
          <cell r="AI339" t="str">
            <v>0</v>
          </cell>
          <cell r="AJ339">
            <v>0</v>
          </cell>
          <cell r="AK339">
            <v>1</v>
          </cell>
          <cell r="AL339">
            <v>2</v>
          </cell>
          <cell r="AM339">
            <v>0</v>
          </cell>
          <cell r="AN339">
            <v>0</v>
          </cell>
        </row>
        <row r="340"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 t="str">
            <v>00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 t="str">
            <v>0</v>
          </cell>
          <cell r="AF340">
            <v>0</v>
          </cell>
          <cell r="AG340">
            <v>0</v>
          </cell>
          <cell r="AH340">
            <v>0</v>
          </cell>
          <cell r="AI340" t="str">
            <v>0</v>
          </cell>
          <cell r="AJ340">
            <v>0</v>
          </cell>
          <cell r="AK340">
            <v>1</v>
          </cell>
          <cell r="AL340">
            <v>2</v>
          </cell>
          <cell r="AM340">
            <v>0</v>
          </cell>
          <cell r="AN340">
            <v>0</v>
          </cell>
        </row>
        <row r="341"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 t="str">
            <v>00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 t="str">
            <v>0</v>
          </cell>
          <cell r="AF341">
            <v>0</v>
          </cell>
          <cell r="AG341">
            <v>0</v>
          </cell>
          <cell r="AH341">
            <v>0</v>
          </cell>
          <cell r="AI341" t="str">
            <v>0</v>
          </cell>
          <cell r="AJ341">
            <v>0</v>
          </cell>
          <cell r="AK341">
            <v>1</v>
          </cell>
          <cell r="AL341">
            <v>2</v>
          </cell>
          <cell r="AM341">
            <v>0</v>
          </cell>
          <cell r="AN341">
            <v>0</v>
          </cell>
        </row>
        <row r="342"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 t="str">
            <v>２７</v>
          </cell>
          <cell r="R342">
            <v>0</v>
          </cell>
          <cell r="S342" t="str">
            <v>８１</v>
          </cell>
          <cell r="T342">
            <v>0</v>
          </cell>
          <cell r="U342">
            <v>0</v>
          </cell>
          <cell r="V342">
            <v>0</v>
          </cell>
          <cell r="W342" t="str">
            <v>２７</v>
          </cell>
          <cell r="X342">
            <v>0</v>
          </cell>
          <cell r="Y342">
            <v>0</v>
          </cell>
          <cell r="Z342" t="str">
            <v>0２７</v>
          </cell>
          <cell r="AA342">
            <v>27</v>
          </cell>
          <cell r="AB342">
            <v>0</v>
          </cell>
          <cell r="AC342">
            <v>0</v>
          </cell>
          <cell r="AD342">
            <v>0</v>
          </cell>
          <cell r="AE342" t="str">
            <v>27</v>
          </cell>
          <cell r="AF342">
            <v>0</v>
          </cell>
          <cell r="AG342">
            <v>0</v>
          </cell>
          <cell r="AH342">
            <v>0</v>
          </cell>
          <cell r="AI342" t="str">
            <v>27</v>
          </cell>
          <cell r="AJ342">
            <v>27</v>
          </cell>
          <cell r="AK342">
            <v>1</v>
          </cell>
          <cell r="AL342">
            <v>2</v>
          </cell>
          <cell r="AM342">
            <v>0</v>
          </cell>
          <cell r="AN342">
            <v>0</v>
          </cell>
        </row>
        <row r="343"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 t="str">
            <v>00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 t="str">
            <v>0</v>
          </cell>
          <cell r="AF343">
            <v>0</v>
          </cell>
          <cell r="AG343">
            <v>0</v>
          </cell>
          <cell r="AH343">
            <v>0</v>
          </cell>
          <cell r="AI343" t="str">
            <v>0</v>
          </cell>
          <cell r="AJ343">
            <v>0</v>
          </cell>
          <cell r="AK343">
            <v>1</v>
          </cell>
          <cell r="AL343">
            <v>2</v>
          </cell>
          <cell r="AM343">
            <v>0</v>
          </cell>
          <cell r="AN343">
            <v>0</v>
          </cell>
        </row>
        <row r="344"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 t="str">
            <v>00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 t="str">
            <v>0</v>
          </cell>
          <cell r="AF344">
            <v>0</v>
          </cell>
          <cell r="AG344">
            <v>0</v>
          </cell>
          <cell r="AH344">
            <v>0</v>
          </cell>
          <cell r="AI344" t="str">
            <v>0</v>
          </cell>
          <cell r="AJ344">
            <v>0</v>
          </cell>
          <cell r="AK344">
            <v>1</v>
          </cell>
          <cell r="AL344">
            <v>2</v>
          </cell>
          <cell r="AM344">
            <v>0</v>
          </cell>
          <cell r="AN344">
            <v>0</v>
          </cell>
        </row>
        <row r="345"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 t="str">
            <v>00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 t="str">
            <v>0</v>
          </cell>
          <cell r="AF345">
            <v>0</v>
          </cell>
          <cell r="AG345">
            <v>0</v>
          </cell>
          <cell r="AH345">
            <v>0</v>
          </cell>
          <cell r="AI345" t="str">
            <v>0</v>
          </cell>
          <cell r="AJ345">
            <v>0</v>
          </cell>
          <cell r="AK345">
            <v>1</v>
          </cell>
          <cell r="AL345">
            <v>2</v>
          </cell>
          <cell r="AM345">
            <v>0</v>
          </cell>
          <cell r="AN345">
            <v>0</v>
          </cell>
        </row>
        <row r="346"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 t="str">
            <v>２７</v>
          </cell>
          <cell r="R346">
            <v>0</v>
          </cell>
          <cell r="S346" t="str">
            <v>９７</v>
          </cell>
          <cell r="T346">
            <v>0</v>
          </cell>
          <cell r="U346">
            <v>0</v>
          </cell>
          <cell r="V346">
            <v>0</v>
          </cell>
          <cell r="W346" t="str">
            <v>２７</v>
          </cell>
          <cell r="X346">
            <v>0</v>
          </cell>
          <cell r="Y346">
            <v>0</v>
          </cell>
          <cell r="Z346" t="str">
            <v>0２７</v>
          </cell>
          <cell r="AA346">
            <v>27</v>
          </cell>
          <cell r="AB346">
            <v>0</v>
          </cell>
          <cell r="AC346">
            <v>0</v>
          </cell>
          <cell r="AD346">
            <v>0</v>
          </cell>
          <cell r="AE346" t="str">
            <v>27</v>
          </cell>
          <cell r="AF346">
            <v>0</v>
          </cell>
          <cell r="AG346">
            <v>0</v>
          </cell>
          <cell r="AH346">
            <v>0</v>
          </cell>
          <cell r="AI346" t="str">
            <v>27</v>
          </cell>
          <cell r="AJ346">
            <v>27</v>
          </cell>
          <cell r="AK346">
            <v>1</v>
          </cell>
          <cell r="AL346">
            <v>2</v>
          </cell>
          <cell r="AM346">
            <v>0</v>
          </cell>
          <cell r="AN346">
            <v>0</v>
          </cell>
        </row>
        <row r="347"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 t="str">
            <v>00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 t="str">
            <v>0</v>
          </cell>
          <cell r="AF347">
            <v>0</v>
          </cell>
          <cell r="AG347">
            <v>0</v>
          </cell>
          <cell r="AH347">
            <v>0</v>
          </cell>
          <cell r="AI347" t="str">
            <v>0</v>
          </cell>
          <cell r="AJ347">
            <v>0</v>
          </cell>
          <cell r="AK347">
            <v>1</v>
          </cell>
          <cell r="AL347">
            <v>2</v>
          </cell>
          <cell r="AM347">
            <v>0</v>
          </cell>
          <cell r="AN347">
            <v>0</v>
          </cell>
        </row>
        <row r="348"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 t="str">
            <v>00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 t="str">
            <v>0</v>
          </cell>
          <cell r="AF348">
            <v>0</v>
          </cell>
          <cell r="AG348">
            <v>0</v>
          </cell>
          <cell r="AH348">
            <v>0</v>
          </cell>
          <cell r="AI348" t="str">
            <v>0</v>
          </cell>
          <cell r="AJ348">
            <v>0</v>
          </cell>
          <cell r="AK348">
            <v>1</v>
          </cell>
          <cell r="AL348">
            <v>2</v>
          </cell>
          <cell r="AM348">
            <v>0</v>
          </cell>
          <cell r="AN348">
            <v>0</v>
          </cell>
        </row>
        <row r="349"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 t="str">
            <v>00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 t="str">
            <v>0</v>
          </cell>
          <cell r="AF349">
            <v>0</v>
          </cell>
          <cell r="AG349">
            <v>0</v>
          </cell>
          <cell r="AH349">
            <v>0</v>
          </cell>
          <cell r="AI349" t="str">
            <v>0</v>
          </cell>
          <cell r="AJ349">
            <v>0</v>
          </cell>
          <cell r="AK349">
            <v>1</v>
          </cell>
          <cell r="AL349">
            <v>2</v>
          </cell>
          <cell r="AM349">
            <v>0</v>
          </cell>
          <cell r="AN349">
            <v>0</v>
          </cell>
        </row>
        <row r="350"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 t="str">
            <v>２</v>
          </cell>
          <cell r="P350">
            <v>0</v>
          </cell>
          <cell r="Q350" t="str">
            <v>２６</v>
          </cell>
          <cell r="R350">
            <v>0</v>
          </cell>
          <cell r="S350" t="str">
            <v>２２</v>
          </cell>
          <cell r="T350">
            <v>0</v>
          </cell>
          <cell r="U350" t="str">
            <v>２</v>
          </cell>
          <cell r="V350">
            <v>0</v>
          </cell>
          <cell r="W350" t="str">
            <v>２６</v>
          </cell>
          <cell r="X350">
            <v>0</v>
          </cell>
          <cell r="Y350">
            <v>0</v>
          </cell>
          <cell r="Z350" t="str">
            <v>２２６</v>
          </cell>
          <cell r="AA350">
            <v>226</v>
          </cell>
          <cell r="AB350">
            <v>2</v>
          </cell>
          <cell r="AC350">
            <v>2</v>
          </cell>
          <cell r="AD350" t="str">
            <v>m</v>
          </cell>
          <cell r="AE350" t="str">
            <v>26</v>
          </cell>
          <cell r="AF350">
            <v>0</v>
          </cell>
          <cell r="AG350">
            <v>0</v>
          </cell>
          <cell r="AH350">
            <v>0</v>
          </cell>
          <cell r="AI350" t="str">
            <v>2m26</v>
          </cell>
          <cell r="AJ350" t="str">
            <v>2m26</v>
          </cell>
          <cell r="AK350">
            <v>1</v>
          </cell>
          <cell r="AL350">
            <v>2</v>
          </cell>
          <cell r="AM350">
            <v>0</v>
          </cell>
          <cell r="AN350">
            <v>0</v>
          </cell>
        </row>
        <row r="351"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 t="str">
            <v>00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 t="str">
            <v>0</v>
          </cell>
          <cell r="AF351">
            <v>0</v>
          </cell>
          <cell r="AG351">
            <v>0</v>
          </cell>
          <cell r="AH351">
            <v>0</v>
          </cell>
          <cell r="AI351" t="str">
            <v>0</v>
          </cell>
          <cell r="AJ351">
            <v>0</v>
          </cell>
          <cell r="AK351">
            <v>1</v>
          </cell>
          <cell r="AL351">
            <v>2</v>
          </cell>
          <cell r="AM351">
            <v>0</v>
          </cell>
          <cell r="AN351">
            <v>0</v>
          </cell>
        </row>
        <row r="352"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 t="str">
            <v>00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 t="str">
            <v>0</v>
          </cell>
          <cell r="AF352">
            <v>0</v>
          </cell>
          <cell r="AG352">
            <v>0</v>
          </cell>
          <cell r="AH352">
            <v>0</v>
          </cell>
          <cell r="AI352" t="str">
            <v>0</v>
          </cell>
          <cell r="AJ352">
            <v>0</v>
          </cell>
          <cell r="AK352">
            <v>1</v>
          </cell>
          <cell r="AL352">
            <v>2</v>
          </cell>
          <cell r="AM352">
            <v>0</v>
          </cell>
          <cell r="AN352">
            <v>0</v>
          </cell>
        </row>
        <row r="353"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 t="str">
            <v>00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 t="str">
            <v>0</v>
          </cell>
          <cell r="AF353">
            <v>0</v>
          </cell>
          <cell r="AG353">
            <v>0</v>
          </cell>
          <cell r="AH353">
            <v>0</v>
          </cell>
          <cell r="AI353" t="str">
            <v>0</v>
          </cell>
          <cell r="AJ353">
            <v>0</v>
          </cell>
          <cell r="AK353">
            <v>1</v>
          </cell>
          <cell r="AL353">
            <v>2</v>
          </cell>
          <cell r="AM353">
            <v>0</v>
          </cell>
          <cell r="AN353">
            <v>0</v>
          </cell>
        </row>
        <row r="354"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 t="str">
            <v>２</v>
          </cell>
          <cell r="P354">
            <v>0</v>
          </cell>
          <cell r="Q354" t="str">
            <v>４３</v>
          </cell>
          <cell r="R354">
            <v>0</v>
          </cell>
          <cell r="S354" t="str">
            <v>３４</v>
          </cell>
          <cell r="T354">
            <v>0</v>
          </cell>
          <cell r="U354" t="str">
            <v>２</v>
          </cell>
          <cell r="V354">
            <v>0</v>
          </cell>
          <cell r="W354" t="str">
            <v>４３</v>
          </cell>
          <cell r="X354">
            <v>0</v>
          </cell>
          <cell r="Y354">
            <v>0</v>
          </cell>
          <cell r="Z354" t="str">
            <v>２４３</v>
          </cell>
          <cell r="AA354">
            <v>243</v>
          </cell>
          <cell r="AB354">
            <v>2</v>
          </cell>
          <cell r="AC354">
            <v>2</v>
          </cell>
          <cell r="AD354" t="str">
            <v>m</v>
          </cell>
          <cell r="AE354" t="str">
            <v>43</v>
          </cell>
          <cell r="AF354">
            <v>0</v>
          </cell>
          <cell r="AG354">
            <v>0</v>
          </cell>
          <cell r="AH354">
            <v>0</v>
          </cell>
          <cell r="AI354" t="str">
            <v>2m43</v>
          </cell>
          <cell r="AJ354" t="str">
            <v>2m43</v>
          </cell>
          <cell r="AK354">
            <v>1</v>
          </cell>
          <cell r="AL354">
            <v>2</v>
          </cell>
          <cell r="AM354">
            <v>0</v>
          </cell>
          <cell r="AN354">
            <v>0</v>
          </cell>
        </row>
        <row r="355"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 t="str">
            <v>00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 t="str">
            <v>0</v>
          </cell>
          <cell r="AF355">
            <v>0</v>
          </cell>
          <cell r="AG355">
            <v>0</v>
          </cell>
          <cell r="AH355">
            <v>0</v>
          </cell>
          <cell r="AI355" t="str">
            <v>0</v>
          </cell>
          <cell r="AJ355">
            <v>0</v>
          </cell>
          <cell r="AK355">
            <v>1</v>
          </cell>
          <cell r="AL355">
            <v>2</v>
          </cell>
          <cell r="AM355">
            <v>0</v>
          </cell>
          <cell r="AN355">
            <v>0</v>
          </cell>
        </row>
        <row r="356"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 t="str">
            <v>00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 t="str">
            <v>0</v>
          </cell>
          <cell r="AF356">
            <v>0</v>
          </cell>
          <cell r="AG356">
            <v>0</v>
          </cell>
          <cell r="AH356">
            <v>0</v>
          </cell>
          <cell r="AI356" t="str">
            <v>0</v>
          </cell>
          <cell r="AJ356">
            <v>0</v>
          </cell>
          <cell r="AK356">
            <v>1</v>
          </cell>
          <cell r="AL356">
            <v>2</v>
          </cell>
          <cell r="AM356">
            <v>0</v>
          </cell>
          <cell r="AN356">
            <v>0</v>
          </cell>
        </row>
        <row r="357"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 t="str">
            <v>00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 t="str">
            <v>0</v>
          </cell>
          <cell r="AF357">
            <v>0</v>
          </cell>
          <cell r="AG357">
            <v>0</v>
          </cell>
          <cell r="AH357">
            <v>0</v>
          </cell>
          <cell r="AI357" t="str">
            <v>0</v>
          </cell>
          <cell r="AJ357">
            <v>0</v>
          </cell>
          <cell r="AK357">
            <v>1</v>
          </cell>
          <cell r="AL357">
            <v>2</v>
          </cell>
          <cell r="AM357">
            <v>0</v>
          </cell>
          <cell r="AN357">
            <v>0</v>
          </cell>
        </row>
        <row r="358"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 t="str">
            <v>５</v>
          </cell>
          <cell r="P358">
            <v>0</v>
          </cell>
          <cell r="Q358" t="str">
            <v>３１</v>
          </cell>
          <cell r="R358">
            <v>0</v>
          </cell>
          <cell r="S358" t="str">
            <v>２０</v>
          </cell>
          <cell r="T358">
            <v>0</v>
          </cell>
          <cell r="U358" t="str">
            <v>５</v>
          </cell>
          <cell r="V358">
            <v>0</v>
          </cell>
          <cell r="W358" t="str">
            <v>３１</v>
          </cell>
          <cell r="X358">
            <v>0</v>
          </cell>
          <cell r="Y358">
            <v>0</v>
          </cell>
          <cell r="Z358" t="str">
            <v>５３１</v>
          </cell>
          <cell r="AA358">
            <v>531</v>
          </cell>
          <cell r="AB358">
            <v>5</v>
          </cell>
          <cell r="AC358">
            <v>5</v>
          </cell>
          <cell r="AD358" t="str">
            <v>m</v>
          </cell>
          <cell r="AE358" t="str">
            <v>31</v>
          </cell>
          <cell r="AF358">
            <v>0</v>
          </cell>
          <cell r="AG358">
            <v>0</v>
          </cell>
          <cell r="AH358">
            <v>0</v>
          </cell>
          <cell r="AI358" t="str">
            <v>5m31</v>
          </cell>
          <cell r="AJ358" t="str">
            <v>5m31</v>
          </cell>
          <cell r="AK358">
            <v>1</v>
          </cell>
          <cell r="AL358">
            <v>2</v>
          </cell>
          <cell r="AM358">
            <v>0</v>
          </cell>
          <cell r="AN358">
            <v>0</v>
          </cell>
        </row>
        <row r="359"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 t="str">
            <v>00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 t="str">
            <v>0</v>
          </cell>
          <cell r="AF359">
            <v>0</v>
          </cell>
          <cell r="AG359">
            <v>0</v>
          </cell>
          <cell r="AH359">
            <v>0</v>
          </cell>
          <cell r="AI359" t="str">
            <v>0</v>
          </cell>
          <cell r="AJ359">
            <v>0</v>
          </cell>
          <cell r="AK359">
            <v>1</v>
          </cell>
          <cell r="AL359">
            <v>2</v>
          </cell>
          <cell r="AM359">
            <v>0</v>
          </cell>
          <cell r="AN359">
            <v>0</v>
          </cell>
        </row>
        <row r="360"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 t="str">
            <v>00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 t="str">
            <v>0</v>
          </cell>
          <cell r="AF360">
            <v>0</v>
          </cell>
          <cell r="AG360">
            <v>0</v>
          </cell>
          <cell r="AH360">
            <v>0</v>
          </cell>
          <cell r="AI360" t="str">
            <v>0</v>
          </cell>
          <cell r="AJ360">
            <v>0</v>
          </cell>
          <cell r="AK360">
            <v>1</v>
          </cell>
          <cell r="AL360">
            <v>2</v>
          </cell>
          <cell r="AM360">
            <v>0</v>
          </cell>
          <cell r="AN360">
            <v>0</v>
          </cell>
        </row>
        <row r="361"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 t="str">
            <v>00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 t="str">
            <v>0</v>
          </cell>
          <cell r="AF361">
            <v>0</v>
          </cell>
          <cell r="AG361">
            <v>0</v>
          </cell>
          <cell r="AH361">
            <v>0</v>
          </cell>
          <cell r="AI361" t="str">
            <v>0</v>
          </cell>
          <cell r="AJ361">
            <v>0</v>
          </cell>
          <cell r="AK361">
            <v>1</v>
          </cell>
          <cell r="AL361">
            <v>2</v>
          </cell>
          <cell r="AM361">
            <v>0</v>
          </cell>
          <cell r="AN361">
            <v>0</v>
          </cell>
        </row>
        <row r="362"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 t="str">
            <v>５</v>
          </cell>
          <cell r="P362">
            <v>0</v>
          </cell>
          <cell r="Q362" t="str">
            <v>１０</v>
          </cell>
          <cell r="R362">
            <v>0</v>
          </cell>
          <cell r="S362" t="str">
            <v>０９</v>
          </cell>
          <cell r="T362">
            <v>0</v>
          </cell>
          <cell r="U362" t="str">
            <v>５</v>
          </cell>
          <cell r="V362">
            <v>0</v>
          </cell>
          <cell r="W362" t="str">
            <v>１０</v>
          </cell>
          <cell r="X362">
            <v>0</v>
          </cell>
          <cell r="Y362">
            <v>0</v>
          </cell>
          <cell r="Z362" t="str">
            <v>５１０</v>
          </cell>
          <cell r="AA362">
            <v>510</v>
          </cell>
          <cell r="AB362">
            <v>5</v>
          </cell>
          <cell r="AC362">
            <v>5</v>
          </cell>
          <cell r="AD362" t="str">
            <v>m</v>
          </cell>
          <cell r="AE362" t="str">
            <v>10</v>
          </cell>
          <cell r="AF362">
            <v>0</v>
          </cell>
          <cell r="AG362">
            <v>0</v>
          </cell>
          <cell r="AH362">
            <v>0</v>
          </cell>
          <cell r="AI362" t="str">
            <v>5m10</v>
          </cell>
          <cell r="AJ362" t="str">
            <v>5m10</v>
          </cell>
          <cell r="AK362">
            <v>1</v>
          </cell>
          <cell r="AL362">
            <v>2</v>
          </cell>
          <cell r="AM362">
            <v>0</v>
          </cell>
          <cell r="AN362">
            <v>0</v>
          </cell>
        </row>
        <row r="363"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 t="str">
            <v>00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 t="str">
            <v>0</v>
          </cell>
          <cell r="AF363">
            <v>0</v>
          </cell>
          <cell r="AG363">
            <v>0</v>
          </cell>
          <cell r="AH363">
            <v>0</v>
          </cell>
          <cell r="AI363" t="str">
            <v>0</v>
          </cell>
          <cell r="AJ363">
            <v>0</v>
          </cell>
          <cell r="AK363">
            <v>1</v>
          </cell>
          <cell r="AL363">
            <v>2</v>
          </cell>
          <cell r="AM363">
            <v>0</v>
          </cell>
          <cell r="AN363">
            <v>0</v>
          </cell>
        </row>
        <row r="364"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 t="str">
            <v>00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 t="str">
            <v>0</v>
          </cell>
          <cell r="AF364">
            <v>0</v>
          </cell>
          <cell r="AG364">
            <v>0</v>
          </cell>
          <cell r="AH364">
            <v>0</v>
          </cell>
          <cell r="AI364" t="str">
            <v>0</v>
          </cell>
          <cell r="AJ364">
            <v>0</v>
          </cell>
          <cell r="AK364">
            <v>1</v>
          </cell>
          <cell r="AL364">
            <v>2</v>
          </cell>
          <cell r="AM364">
            <v>0</v>
          </cell>
          <cell r="AN364">
            <v>0</v>
          </cell>
        </row>
        <row r="365"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 t="str">
            <v>00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 t="str">
            <v>0</v>
          </cell>
          <cell r="AF365">
            <v>0</v>
          </cell>
          <cell r="AG365">
            <v>0</v>
          </cell>
          <cell r="AH365">
            <v>0</v>
          </cell>
          <cell r="AI365" t="str">
            <v>0</v>
          </cell>
          <cell r="AJ365">
            <v>0</v>
          </cell>
          <cell r="AK365">
            <v>1</v>
          </cell>
          <cell r="AL365">
            <v>2</v>
          </cell>
          <cell r="AM365">
            <v>0</v>
          </cell>
          <cell r="AN365">
            <v>0</v>
          </cell>
        </row>
        <row r="366"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 t="str">
            <v>５</v>
          </cell>
          <cell r="P366">
            <v>0</v>
          </cell>
          <cell r="Q366" t="str">
            <v>３５</v>
          </cell>
          <cell r="R366">
            <v>0</v>
          </cell>
          <cell r="S366" t="str">
            <v>２５</v>
          </cell>
          <cell r="T366">
            <v>0</v>
          </cell>
          <cell r="U366" t="str">
            <v>５</v>
          </cell>
          <cell r="V366">
            <v>0</v>
          </cell>
          <cell r="W366" t="str">
            <v>３５</v>
          </cell>
          <cell r="X366">
            <v>0</v>
          </cell>
          <cell r="Y366">
            <v>0</v>
          </cell>
          <cell r="Z366" t="str">
            <v>５３５</v>
          </cell>
          <cell r="AA366">
            <v>535</v>
          </cell>
          <cell r="AB366">
            <v>5</v>
          </cell>
          <cell r="AC366">
            <v>5</v>
          </cell>
          <cell r="AD366" t="str">
            <v>m</v>
          </cell>
          <cell r="AE366" t="str">
            <v>35</v>
          </cell>
          <cell r="AF366">
            <v>0</v>
          </cell>
          <cell r="AG366">
            <v>0</v>
          </cell>
          <cell r="AH366">
            <v>0</v>
          </cell>
          <cell r="AI366" t="str">
            <v>5m35</v>
          </cell>
          <cell r="AJ366" t="str">
            <v>5m35</v>
          </cell>
          <cell r="AK366">
            <v>1</v>
          </cell>
          <cell r="AL366">
            <v>2</v>
          </cell>
          <cell r="AM366">
            <v>0</v>
          </cell>
          <cell r="AN366">
            <v>0</v>
          </cell>
        </row>
        <row r="367"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 t="str">
            <v>00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 t="str">
            <v>0</v>
          </cell>
          <cell r="AF367">
            <v>0</v>
          </cell>
          <cell r="AG367">
            <v>0</v>
          </cell>
          <cell r="AH367">
            <v>0</v>
          </cell>
          <cell r="AI367" t="str">
            <v>0</v>
          </cell>
          <cell r="AJ367">
            <v>0</v>
          </cell>
          <cell r="AK367">
            <v>1</v>
          </cell>
          <cell r="AL367">
            <v>2</v>
          </cell>
          <cell r="AM367">
            <v>0</v>
          </cell>
          <cell r="AN367">
            <v>0</v>
          </cell>
        </row>
        <row r="368"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 t="str">
            <v>00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 t="str">
            <v>0</v>
          </cell>
          <cell r="AF368">
            <v>0</v>
          </cell>
          <cell r="AG368">
            <v>0</v>
          </cell>
          <cell r="AH368">
            <v>0</v>
          </cell>
          <cell r="AI368" t="str">
            <v>0</v>
          </cell>
          <cell r="AJ368">
            <v>0</v>
          </cell>
          <cell r="AK368">
            <v>1</v>
          </cell>
          <cell r="AL368">
            <v>2</v>
          </cell>
          <cell r="AM368">
            <v>0</v>
          </cell>
          <cell r="AN368">
            <v>0</v>
          </cell>
        </row>
        <row r="369"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 t="str">
            <v>00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 t="str">
            <v>0</v>
          </cell>
          <cell r="AF369">
            <v>0</v>
          </cell>
          <cell r="AG369">
            <v>0</v>
          </cell>
          <cell r="AH369">
            <v>0</v>
          </cell>
          <cell r="AI369" t="str">
            <v>0</v>
          </cell>
          <cell r="AJ369">
            <v>0</v>
          </cell>
          <cell r="AK369">
            <v>1</v>
          </cell>
          <cell r="AL369">
            <v>2</v>
          </cell>
          <cell r="AM369">
            <v>0</v>
          </cell>
          <cell r="AN369">
            <v>0</v>
          </cell>
        </row>
        <row r="370"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 t="str">
            <v>１６</v>
          </cell>
          <cell r="R370">
            <v>0</v>
          </cell>
          <cell r="S370" t="str">
            <v>４３</v>
          </cell>
          <cell r="T370">
            <v>0</v>
          </cell>
          <cell r="U370">
            <v>0</v>
          </cell>
          <cell r="V370">
            <v>0</v>
          </cell>
          <cell r="W370" t="str">
            <v>１６</v>
          </cell>
          <cell r="X370">
            <v>0</v>
          </cell>
          <cell r="Y370">
            <v>0</v>
          </cell>
          <cell r="Z370" t="str">
            <v>0１６</v>
          </cell>
          <cell r="AA370">
            <v>16</v>
          </cell>
          <cell r="AB370">
            <v>0</v>
          </cell>
          <cell r="AC370">
            <v>0</v>
          </cell>
          <cell r="AD370">
            <v>0</v>
          </cell>
          <cell r="AE370" t="str">
            <v>16</v>
          </cell>
          <cell r="AF370">
            <v>0</v>
          </cell>
          <cell r="AG370">
            <v>0</v>
          </cell>
          <cell r="AH370">
            <v>0</v>
          </cell>
          <cell r="AI370" t="str">
            <v>16</v>
          </cell>
          <cell r="AJ370">
            <v>16</v>
          </cell>
          <cell r="AK370">
            <v>1</v>
          </cell>
          <cell r="AL370">
            <v>2</v>
          </cell>
          <cell r="AM370">
            <v>0</v>
          </cell>
          <cell r="AN370">
            <v>0</v>
          </cell>
        </row>
        <row r="371"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 t="str">
            <v>00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 t="str">
            <v>0</v>
          </cell>
          <cell r="AF371">
            <v>0</v>
          </cell>
          <cell r="AG371">
            <v>0</v>
          </cell>
          <cell r="AH371">
            <v>0</v>
          </cell>
          <cell r="AI371" t="str">
            <v>0</v>
          </cell>
          <cell r="AJ371">
            <v>0</v>
          </cell>
          <cell r="AK371">
            <v>1</v>
          </cell>
          <cell r="AL371">
            <v>2</v>
          </cell>
          <cell r="AM371">
            <v>0</v>
          </cell>
          <cell r="AN371">
            <v>0</v>
          </cell>
        </row>
        <row r="372"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 t="str">
            <v>00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 t="str">
            <v>0</v>
          </cell>
          <cell r="AF372">
            <v>0</v>
          </cell>
          <cell r="AG372">
            <v>0</v>
          </cell>
          <cell r="AH372">
            <v>0</v>
          </cell>
          <cell r="AI372" t="str">
            <v>0</v>
          </cell>
          <cell r="AJ372">
            <v>0</v>
          </cell>
          <cell r="AK372">
            <v>1</v>
          </cell>
          <cell r="AL372">
            <v>2</v>
          </cell>
          <cell r="AM372">
            <v>0</v>
          </cell>
          <cell r="AN372">
            <v>0</v>
          </cell>
        </row>
        <row r="373"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 t="str">
            <v>00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 t="str">
            <v>0</v>
          </cell>
          <cell r="AF373">
            <v>0</v>
          </cell>
          <cell r="AG373">
            <v>0</v>
          </cell>
          <cell r="AH373">
            <v>0</v>
          </cell>
          <cell r="AI373" t="str">
            <v>0</v>
          </cell>
          <cell r="AJ373">
            <v>0</v>
          </cell>
          <cell r="AK373">
            <v>1</v>
          </cell>
          <cell r="AL373">
            <v>2</v>
          </cell>
          <cell r="AM373">
            <v>0</v>
          </cell>
          <cell r="AN373">
            <v>0</v>
          </cell>
        </row>
        <row r="374"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 t="str">
            <v>１８</v>
          </cell>
          <cell r="R374">
            <v>0</v>
          </cell>
          <cell r="S374" t="str">
            <v>２７</v>
          </cell>
          <cell r="T374">
            <v>0</v>
          </cell>
          <cell r="U374">
            <v>0</v>
          </cell>
          <cell r="V374">
            <v>0</v>
          </cell>
          <cell r="W374" t="str">
            <v>１８</v>
          </cell>
          <cell r="X374">
            <v>0</v>
          </cell>
          <cell r="Y374">
            <v>0</v>
          </cell>
          <cell r="Z374" t="str">
            <v>0１８</v>
          </cell>
          <cell r="AA374">
            <v>18</v>
          </cell>
          <cell r="AB374">
            <v>0</v>
          </cell>
          <cell r="AC374">
            <v>0</v>
          </cell>
          <cell r="AD374">
            <v>0</v>
          </cell>
          <cell r="AE374" t="str">
            <v>18</v>
          </cell>
          <cell r="AF374">
            <v>0</v>
          </cell>
          <cell r="AG374">
            <v>0</v>
          </cell>
          <cell r="AH374">
            <v>0</v>
          </cell>
          <cell r="AI374" t="str">
            <v>18</v>
          </cell>
          <cell r="AJ374">
            <v>18</v>
          </cell>
          <cell r="AK374">
            <v>1</v>
          </cell>
          <cell r="AL374">
            <v>2</v>
          </cell>
          <cell r="AM374">
            <v>0</v>
          </cell>
          <cell r="AN374">
            <v>0</v>
          </cell>
        </row>
        <row r="375"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 t="str">
            <v>00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 t="str">
            <v>0</v>
          </cell>
          <cell r="AF375">
            <v>0</v>
          </cell>
          <cell r="AG375">
            <v>0</v>
          </cell>
          <cell r="AH375">
            <v>0</v>
          </cell>
          <cell r="AI375" t="str">
            <v>0</v>
          </cell>
          <cell r="AJ375">
            <v>0</v>
          </cell>
          <cell r="AK375">
            <v>1</v>
          </cell>
          <cell r="AL375">
            <v>2</v>
          </cell>
          <cell r="AM375">
            <v>0</v>
          </cell>
          <cell r="AN375">
            <v>0</v>
          </cell>
        </row>
        <row r="376"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 t="str">
            <v>00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 t="str">
            <v>0</v>
          </cell>
          <cell r="AF376">
            <v>0</v>
          </cell>
          <cell r="AG376">
            <v>0</v>
          </cell>
          <cell r="AH376">
            <v>0</v>
          </cell>
          <cell r="AI376" t="str">
            <v>0</v>
          </cell>
          <cell r="AJ376">
            <v>0</v>
          </cell>
          <cell r="AK376">
            <v>1</v>
          </cell>
          <cell r="AL376">
            <v>2</v>
          </cell>
          <cell r="AM376">
            <v>0</v>
          </cell>
          <cell r="AN376">
            <v>0</v>
          </cell>
        </row>
        <row r="377"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 t="str">
            <v>00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 t="str">
            <v>0</v>
          </cell>
          <cell r="AF377">
            <v>0</v>
          </cell>
          <cell r="AG377">
            <v>0</v>
          </cell>
          <cell r="AH377">
            <v>0</v>
          </cell>
          <cell r="AI377" t="str">
            <v>0</v>
          </cell>
          <cell r="AJ377">
            <v>0</v>
          </cell>
          <cell r="AK377">
            <v>1</v>
          </cell>
          <cell r="AL377">
            <v>2</v>
          </cell>
          <cell r="AM377">
            <v>0</v>
          </cell>
          <cell r="AN377">
            <v>0</v>
          </cell>
        </row>
        <row r="378"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 t="str">
            <v>１</v>
          </cell>
          <cell r="P378">
            <v>0</v>
          </cell>
          <cell r="Q378" t="str">
            <v>３０</v>
          </cell>
          <cell r="R378">
            <v>0</v>
          </cell>
          <cell r="S378">
            <v>0</v>
          </cell>
          <cell r="T378">
            <v>0</v>
          </cell>
          <cell r="U378" t="str">
            <v>１</v>
          </cell>
          <cell r="V378">
            <v>0</v>
          </cell>
          <cell r="W378" t="str">
            <v>３０</v>
          </cell>
          <cell r="X378">
            <v>0</v>
          </cell>
          <cell r="Y378">
            <v>0</v>
          </cell>
          <cell r="Z378" t="str">
            <v>１３０</v>
          </cell>
          <cell r="AA378">
            <v>130</v>
          </cell>
          <cell r="AB378">
            <v>1</v>
          </cell>
          <cell r="AC378">
            <v>1</v>
          </cell>
          <cell r="AD378" t="str">
            <v>m</v>
          </cell>
          <cell r="AE378" t="str">
            <v>30</v>
          </cell>
          <cell r="AF378">
            <v>0</v>
          </cell>
          <cell r="AG378">
            <v>0</v>
          </cell>
          <cell r="AH378">
            <v>0</v>
          </cell>
          <cell r="AI378" t="str">
            <v>1m30</v>
          </cell>
          <cell r="AJ378" t="str">
            <v>1m30</v>
          </cell>
          <cell r="AK378">
            <v>1</v>
          </cell>
          <cell r="AL378">
            <v>2</v>
          </cell>
          <cell r="AM378">
            <v>0</v>
          </cell>
          <cell r="AN378">
            <v>0</v>
          </cell>
        </row>
        <row r="379"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 t="str">
            <v>00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 t="str">
            <v>0</v>
          </cell>
          <cell r="AF379">
            <v>0</v>
          </cell>
          <cell r="AG379">
            <v>0</v>
          </cell>
          <cell r="AH379">
            <v>0</v>
          </cell>
          <cell r="AI379" t="str">
            <v>0</v>
          </cell>
          <cell r="AJ379">
            <v>0</v>
          </cell>
          <cell r="AK379">
            <v>1</v>
          </cell>
          <cell r="AL379">
            <v>2</v>
          </cell>
          <cell r="AM379">
            <v>0</v>
          </cell>
          <cell r="AN379">
            <v>0</v>
          </cell>
        </row>
        <row r="380"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 t="str">
            <v>00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 t="str">
            <v>0</v>
          </cell>
          <cell r="AF380">
            <v>0</v>
          </cell>
          <cell r="AG380">
            <v>0</v>
          </cell>
          <cell r="AH380">
            <v>0</v>
          </cell>
          <cell r="AI380" t="str">
            <v>0</v>
          </cell>
          <cell r="AJ380">
            <v>0</v>
          </cell>
          <cell r="AK380">
            <v>1</v>
          </cell>
          <cell r="AL380">
            <v>2</v>
          </cell>
          <cell r="AM380">
            <v>0</v>
          </cell>
          <cell r="AN380">
            <v>0</v>
          </cell>
        </row>
        <row r="381"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 t="str">
            <v>00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 t="str">
            <v>0</v>
          </cell>
          <cell r="AF381">
            <v>0</v>
          </cell>
          <cell r="AG381">
            <v>0</v>
          </cell>
          <cell r="AH381">
            <v>0</v>
          </cell>
          <cell r="AI381" t="str">
            <v>0</v>
          </cell>
          <cell r="AJ381">
            <v>0</v>
          </cell>
          <cell r="AK381">
            <v>1</v>
          </cell>
          <cell r="AL381">
            <v>2</v>
          </cell>
          <cell r="AM381">
            <v>0</v>
          </cell>
          <cell r="AN381">
            <v>0</v>
          </cell>
        </row>
        <row r="382"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 t="str">
            <v>１</v>
          </cell>
          <cell r="P382">
            <v>0</v>
          </cell>
          <cell r="Q382" t="str">
            <v>２５</v>
          </cell>
          <cell r="R382">
            <v>0</v>
          </cell>
          <cell r="S382">
            <v>0</v>
          </cell>
          <cell r="T382">
            <v>0</v>
          </cell>
          <cell r="U382" t="str">
            <v>１</v>
          </cell>
          <cell r="V382">
            <v>0</v>
          </cell>
          <cell r="W382" t="str">
            <v>２５</v>
          </cell>
          <cell r="X382">
            <v>0</v>
          </cell>
          <cell r="Y382">
            <v>0</v>
          </cell>
          <cell r="Z382" t="str">
            <v>１２５</v>
          </cell>
          <cell r="AA382">
            <v>125</v>
          </cell>
          <cell r="AB382">
            <v>1</v>
          </cell>
          <cell r="AC382">
            <v>1</v>
          </cell>
          <cell r="AD382" t="str">
            <v>m</v>
          </cell>
          <cell r="AE382" t="str">
            <v>25</v>
          </cell>
          <cell r="AF382">
            <v>0</v>
          </cell>
          <cell r="AG382">
            <v>0</v>
          </cell>
          <cell r="AH382">
            <v>0</v>
          </cell>
          <cell r="AI382" t="str">
            <v>1m25</v>
          </cell>
          <cell r="AJ382" t="str">
            <v>1m25</v>
          </cell>
          <cell r="AK382">
            <v>1</v>
          </cell>
          <cell r="AL382">
            <v>2</v>
          </cell>
          <cell r="AM382">
            <v>0</v>
          </cell>
          <cell r="AN382">
            <v>0</v>
          </cell>
        </row>
        <row r="383"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 t="str">
            <v>00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 t="str">
            <v>0</v>
          </cell>
          <cell r="AF383">
            <v>0</v>
          </cell>
          <cell r="AG383">
            <v>0</v>
          </cell>
          <cell r="AH383">
            <v>0</v>
          </cell>
          <cell r="AI383" t="str">
            <v>0</v>
          </cell>
          <cell r="AJ383">
            <v>0</v>
          </cell>
          <cell r="AK383">
            <v>1</v>
          </cell>
          <cell r="AL383">
            <v>2</v>
          </cell>
          <cell r="AM383">
            <v>0</v>
          </cell>
          <cell r="AN383">
            <v>0</v>
          </cell>
        </row>
        <row r="384"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 t="str">
            <v>00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 t="str">
            <v>0</v>
          </cell>
          <cell r="AF384">
            <v>0</v>
          </cell>
          <cell r="AG384">
            <v>0</v>
          </cell>
          <cell r="AH384">
            <v>0</v>
          </cell>
          <cell r="AI384" t="str">
            <v>0</v>
          </cell>
          <cell r="AJ384">
            <v>0</v>
          </cell>
          <cell r="AK384">
            <v>1</v>
          </cell>
          <cell r="AL384">
            <v>2</v>
          </cell>
          <cell r="AM384">
            <v>0</v>
          </cell>
          <cell r="AN384">
            <v>0</v>
          </cell>
        </row>
        <row r="385"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 t="str">
            <v>00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 t="str">
            <v>0</v>
          </cell>
          <cell r="AF385">
            <v>0</v>
          </cell>
          <cell r="AG385">
            <v>0</v>
          </cell>
          <cell r="AH385">
            <v>0</v>
          </cell>
          <cell r="AI385" t="str">
            <v>0</v>
          </cell>
          <cell r="AJ385">
            <v>0</v>
          </cell>
          <cell r="AK385">
            <v>1</v>
          </cell>
          <cell r="AL385">
            <v>2</v>
          </cell>
          <cell r="AM385">
            <v>0</v>
          </cell>
          <cell r="AN385">
            <v>0</v>
          </cell>
        </row>
        <row r="386"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 t="str">
            <v>４</v>
          </cell>
          <cell r="P386">
            <v>0</v>
          </cell>
          <cell r="Q386" t="str">
            <v>１０</v>
          </cell>
          <cell r="R386">
            <v>0</v>
          </cell>
          <cell r="S386">
            <v>0</v>
          </cell>
          <cell r="T386">
            <v>0</v>
          </cell>
          <cell r="U386" t="str">
            <v>４</v>
          </cell>
          <cell r="V386">
            <v>0</v>
          </cell>
          <cell r="W386" t="str">
            <v>１０</v>
          </cell>
          <cell r="X386">
            <v>0</v>
          </cell>
          <cell r="Y386">
            <v>0</v>
          </cell>
          <cell r="Z386" t="str">
            <v>４１０</v>
          </cell>
          <cell r="AA386">
            <v>410</v>
          </cell>
          <cell r="AB386">
            <v>4</v>
          </cell>
          <cell r="AC386">
            <v>4</v>
          </cell>
          <cell r="AD386" t="str">
            <v>m</v>
          </cell>
          <cell r="AE386" t="str">
            <v>10</v>
          </cell>
          <cell r="AF386">
            <v>0</v>
          </cell>
          <cell r="AG386">
            <v>0</v>
          </cell>
          <cell r="AH386">
            <v>0</v>
          </cell>
          <cell r="AI386" t="str">
            <v>4m10</v>
          </cell>
          <cell r="AJ386" t="str">
            <v>4m10</v>
          </cell>
          <cell r="AK386">
            <v>1</v>
          </cell>
          <cell r="AL386">
            <v>2</v>
          </cell>
          <cell r="AM386">
            <v>0</v>
          </cell>
          <cell r="AN386">
            <v>0</v>
          </cell>
        </row>
        <row r="387"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 t="str">
            <v>00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 t="str">
            <v>0</v>
          </cell>
          <cell r="AF387">
            <v>0</v>
          </cell>
          <cell r="AG387">
            <v>0</v>
          </cell>
          <cell r="AH387">
            <v>0</v>
          </cell>
          <cell r="AI387" t="str">
            <v>0</v>
          </cell>
          <cell r="AJ387">
            <v>0</v>
          </cell>
          <cell r="AK387">
            <v>1</v>
          </cell>
          <cell r="AL387">
            <v>2</v>
          </cell>
          <cell r="AM387">
            <v>0</v>
          </cell>
          <cell r="AN387">
            <v>0</v>
          </cell>
        </row>
        <row r="388"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 t="str">
            <v>00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 t="str">
            <v>0</v>
          </cell>
          <cell r="AF388">
            <v>0</v>
          </cell>
          <cell r="AG388">
            <v>0</v>
          </cell>
          <cell r="AH388">
            <v>0</v>
          </cell>
          <cell r="AI388" t="str">
            <v>0</v>
          </cell>
          <cell r="AJ388">
            <v>0</v>
          </cell>
          <cell r="AK388">
            <v>1</v>
          </cell>
          <cell r="AL388">
            <v>2</v>
          </cell>
          <cell r="AM388">
            <v>0</v>
          </cell>
          <cell r="AN388">
            <v>0</v>
          </cell>
        </row>
        <row r="389"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 t="str">
            <v>00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 t="str">
            <v>0</v>
          </cell>
          <cell r="AF389">
            <v>0</v>
          </cell>
          <cell r="AG389">
            <v>0</v>
          </cell>
          <cell r="AH389">
            <v>0</v>
          </cell>
          <cell r="AI389" t="str">
            <v>0</v>
          </cell>
          <cell r="AJ389">
            <v>0</v>
          </cell>
          <cell r="AK389">
            <v>1</v>
          </cell>
          <cell r="AL389">
            <v>2</v>
          </cell>
          <cell r="AM389">
            <v>0</v>
          </cell>
          <cell r="AN389">
            <v>0</v>
          </cell>
        </row>
        <row r="390"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 t="str">
            <v>４</v>
          </cell>
          <cell r="P390">
            <v>0</v>
          </cell>
          <cell r="Q390" t="str">
            <v>００</v>
          </cell>
          <cell r="R390">
            <v>0</v>
          </cell>
          <cell r="S390">
            <v>0</v>
          </cell>
          <cell r="T390">
            <v>0</v>
          </cell>
          <cell r="U390" t="str">
            <v>４</v>
          </cell>
          <cell r="V390">
            <v>0</v>
          </cell>
          <cell r="W390" t="str">
            <v>００</v>
          </cell>
          <cell r="X390">
            <v>0</v>
          </cell>
          <cell r="Y390">
            <v>0</v>
          </cell>
          <cell r="Z390" t="str">
            <v>４００</v>
          </cell>
          <cell r="AA390">
            <v>400</v>
          </cell>
          <cell r="AB390">
            <v>4</v>
          </cell>
          <cell r="AC390">
            <v>4</v>
          </cell>
          <cell r="AD390" t="str">
            <v>m</v>
          </cell>
          <cell r="AE390" t="str">
            <v>00</v>
          </cell>
          <cell r="AF390">
            <v>0</v>
          </cell>
          <cell r="AG390">
            <v>0</v>
          </cell>
          <cell r="AH390">
            <v>0</v>
          </cell>
          <cell r="AI390" t="str">
            <v>4m00</v>
          </cell>
          <cell r="AJ390" t="str">
            <v>4m00</v>
          </cell>
          <cell r="AK390">
            <v>1</v>
          </cell>
          <cell r="AL390">
            <v>2</v>
          </cell>
          <cell r="AM390">
            <v>0</v>
          </cell>
          <cell r="AN390">
            <v>0</v>
          </cell>
        </row>
        <row r="391"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 t="str">
            <v>00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 t="str">
            <v>0</v>
          </cell>
          <cell r="AF391">
            <v>0</v>
          </cell>
          <cell r="AG391">
            <v>0</v>
          </cell>
          <cell r="AH391">
            <v>0</v>
          </cell>
          <cell r="AI391" t="str">
            <v>0</v>
          </cell>
          <cell r="AJ391">
            <v>0</v>
          </cell>
          <cell r="AK391">
            <v>1</v>
          </cell>
          <cell r="AL391">
            <v>2</v>
          </cell>
          <cell r="AM391">
            <v>0</v>
          </cell>
          <cell r="AN391">
            <v>0</v>
          </cell>
        </row>
        <row r="392"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 t="str">
            <v>00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 t="str">
            <v>0</v>
          </cell>
          <cell r="AF392">
            <v>0</v>
          </cell>
          <cell r="AG392">
            <v>0</v>
          </cell>
          <cell r="AH392">
            <v>0</v>
          </cell>
          <cell r="AI392" t="str">
            <v>0</v>
          </cell>
          <cell r="AJ392">
            <v>0</v>
          </cell>
          <cell r="AK392">
            <v>1</v>
          </cell>
          <cell r="AL392">
            <v>2</v>
          </cell>
          <cell r="AM392">
            <v>0</v>
          </cell>
          <cell r="AN392">
            <v>0</v>
          </cell>
        </row>
        <row r="393"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 t="str">
            <v>00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 t="str">
            <v>0</v>
          </cell>
          <cell r="AF393">
            <v>0</v>
          </cell>
          <cell r="AG393">
            <v>0</v>
          </cell>
          <cell r="AH393">
            <v>0</v>
          </cell>
          <cell r="AI393" t="str">
            <v>0</v>
          </cell>
          <cell r="AJ393">
            <v>0</v>
          </cell>
          <cell r="AK393">
            <v>1</v>
          </cell>
          <cell r="AL393">
            <v>2</v>
          </cell>
          <cell r="AM393">
            <v>0</v>
          </cell>
          <cell r="AN393">
            <v>0</v>
          </cell>
        </row>
        <row r="394"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 t="str">
            <v>00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 t="str">
            <v>0</v>
          </cell>
          <cell r="AF394">
            <v>0</v>
          </cell>
          <cell r="AG394">
            <v>0</v>
          </cell>
          <cell r="AH394">
            <v>0</v>
          </cell>
          <cell r="AI394" t="str">
            <v>0</v>
          </cell>
          <cell r="AJ394">
            <v>0</v>
          </cell>
          <cell r="AK394">
            <v>1</v>
          </cell>
          <cell r="AL394">
            <v>2</v>
          </cell>
          <cell r="AM394">
            <v>0</v>
          </cell>
          <cell r="AN394">
            <v>0</v>
          </cell>
        </row>
        <row r="395"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 t="str">
            <v>00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 t="str">
            <v>0</v>
          </cell>
          <cell r="AF395">
            <v>0</v>
          </cell>
          <cell r="AG395">
            <v>0</v>
          </cell>
          <cell r="AH395">
            <v>0</v>
          </cell>
          <cell r="AI395" t="str">
            <v>0</v>
          </cell>
          <cell r="AJ395">
            <v>0</v>
          </cell>
          <cell r="AK395">
            <v>1</v>
          </cell>
          <cell r="AL395">
            <v>2</v>
          </cell>
          <cell r="AM395">
            <v>0</v>
          </cell>
          <cell r="AN395">
            <v>0</v>
          </cell>
        </row>
        <row r="396"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 t="str">
            <v>00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 t="str">
            <v>0</v>
          </cell>
          <cell r="AF396">
            <v>0</v>
          </cell>
          <cell r="AG396">
            <v>0</v>
          </cell>
          <cell r="AH396">
            <v>0</v>
          </cell>
          <cell r="AI396" t="str">
            <v>0</v>
          </cell>
          <cell r="AJ396">
            <v>0</v>
          </cell>
          <cell r="AK396">
            <v>1</v>
          </cell>
          <cell r="AL396">
            <v>2</v>
          </cell>
          <cell r="AM396">
            <v>0</v>
          </cell>
          <cell r="AN396">
            <v>0</v>
          </cell>
        </row>
        <row r="397"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 t="str">
            <v>00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 t="str">
            <v>0</v>
          </cell>
          <cell r="AF397">
            <v>0</v>
          </cell>
          <cell r="AG397">
            <v>0</v>
          </cell>
          <cell r="AH397">
            <v>0</v>
          </cell>
          <cell r="AI397" t="str">
            <v>0</v>
          </cell>
          <cell r="AJ397">
            <v>0</v>
          </cell>
          <cell r="AK397">
            <v>1</v>
          </cell>
          <cell r="AL397">
            <v>2</v>
          </cell>
          <cell r="AM397">
            <v>0</v>
          </cell>
          <cell r="AN397">
            <v>0</v>
          </cell>
        </row>
        <row r="398"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 t="str">
            <v>00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 t="str">
            <v>0</v>
          </cell>
          <cell r="AF398">
            <v>0</v>
          </cell>
          <cell r="AG398">
            <v>0</v>
          </cell>
          <cell r="AH398">
            <v>0</v>
          </cell>
          <cell r="AI398" t="str">
            <v>0</v>
          </cell>
          <cell r="AJ398">
            <v>0</v>
          </cell>
          <cell r="AK398">
            <v>1</v>
          </cell>
          <cell r="AL398">
            <v>2</v>
          </cell>
          <cell r="AM398">
            <v>0</v>
          </cell>
          <cell r="AN398">
            <v>0</v>
          </cell>
        </row>
        <row r="399"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 t="str">
            <v>00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 t="str">
            <v>0</v>
          </cell>
          <cell r="AF399">
            <v>0</v>
          </cell>
          <cell r="AG399">
            <v>0</v>
          </cell>
          <cell r="AH399">
            <v>0</v>
          </cell>
          <cell r="AI399" t="str">
            <v>0</v>
          </cell>
          <cell r="AJ399">
            <v>0</v>
          </cell>
          <cell r="AK399">
            <v>1</v>
          </cell>
          <cell r="AL399">
            <v>2</v>
          </cell>
          <cell r="AM399">
            <v>0</v>
          </cell>
          <cell r="AN399">
            <v>0</v>
          </cell>
        </row>
        <row r="400"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 t="str">
            <v>00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 t="str">
            <v>0</v>
          </cell>
          <cell r="AF400">
            <v>0</v>
          </cell>
          <cell r="AG400">
            <v>0</v>
          </cell>
          <cell r="AH400">
            <v>0</v>
          </cell>
          <cell r="AI400" t="str">
            <v>0</v>
          </cell>
          <cell r="AJ400">
            <v>0</v>
          </cell>
          <cell r="AK400">
            <v>1</v>
          </cell>
          <cell r="AL400">
            <v>2</v>
          </cell>
          <cell r="AM400">
            <v>0</v>
          </cell>
          <cell r="AN400">
            <v>0</v>
          </cell>
        </row>
        <row r="401"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 t="str">
            <v>00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 t="str">
            <v>0</v>
          </cell>
          <cell r="AF401">
            <v>0</v>
          </cell>
          <cell r="AG401">
            <v>0</v>
          </cell>
          <cell r="AH401">
            <v>0</v>
          </cell>
          <cell r="AI401" t="str">
            <v>0</v>
          </cell>
          <cell r="AJ401">
            <v>0</v>
          </cell>
          <cell r="AK401">
            <v>1</v>
          </cell>
          <cell r="AL401">
            <v>2</v>
          </cell>
          <cell r="AM401">
            <v>0</v>
          </cell>
          <cell r="AN401">
            <v>0</v>
          </cell>
        </row>
        <row r="402"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 t="str">
            <v>00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 t="str">
            <v>0</v>
          </cell>
          <cell r="AF402">
            <v>0</v>
          </cell>
          <cell r="AG402">
            <v>0</v>
          </cell>
          <cell r="AH402">
            <v>0</v>
          </cell>
          <cell r="AI402" t="str">
            <v>0</v>
          </cell>
          <cell r="AJ402">
            <v>0</v>
          </cell>
          <cell r="AK402">
            <v>1</v>
          </cell>
          <cell r="AL402">
            <v>2</v>
          </cell>
          <cell r="AM402">
            <v>0</v>
          </cell>
          <cell r="AN402">
            <v>0</v>
          </cell>
        </row>
        <row r="403"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 t="str">
            <v>00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 t="str">
            <v>0</v>
          </cell>
          <cell r="AF403">
            <v>0</v>
          </cell>
          <cell r="AG403">
            <v>0</v>
          </cell>
          <cell r="AH403">
            <v>0</v>
          </cell>
          <cell r="AI403" t="str">
            <v>0</v>
          </cell>
          <cell r="AJ403">
            <v>0</v>
          </cell>
          <cell r="AK403">
            <v>1</v>
          </cell>
          <cell r="AL403">
            <v>2</v>
          </cell>
          <cell r="AM403">
            <v>0</v>
          </cell>
          <cell r="AN403">
            <v>0</v>
          </cell>
        </row>
        <row r="404"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 t="str">
            <v>00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 t="str">
            <v>0</v>
          </cell>
          <cell r="AF404">
            <v>0</v>
          </cell>
          <cell r="AG404">
            <v>0</v>
          </cell>
          <cell r="AH404">
            <v>0</v>
          </cell>
          <cell r="AI404" t="str">
            <v>0</v>
          </cell>
          <cell r="AJ404">
            <v>0</v>
          </cell>
          <cell r="AK404">
            <v>1</v>
          </cell>
          <cell r="AL404">
            <v>2</v>
          </cell>
          <cell r="AM404">
            <v>0</v>
          </cell>
          <cell r="AN404">
            <v>0</v>
          </cell>
        </row>
        <row r="405"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 t="str">
            <v>00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 t="str">
            <v>0</v>
          </cell>
          <cell r="AF405">
            <v>0</v>
          </cell>
          <cell r="AG405">
            <v>0</v>
          </cell>
          <cell r="AH405">
            <v>0</v>
          </cell>
          <cell r="AI405" t="str">
            <v>0</v>
          </cell>
          <cell r="AJ405">
            <v>0</v>
          </cell>
          <cell r="AK405">
            <v>1</v>
          </cell>
          <cell r="AL405">
            <v>2</v>
          </cell>
          <cell r="AM405">
            <v>0</v>
          </cell>
          <cell r="AN405">
            <v>0</v>
          </cell>
        </row>
        <row r="406"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 t="str">
            <v>00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 t="str">
            <v>0</v>
          </cell>
          <cell r="AF406">
            <v>0</v>
          </cell>
          <cell r="AG406">
            <v>0</v>
          </cell>
          <cell r="AH406">
            <v>0</v>
          </cell>
          <cell r="AI406" t="str">
            <v>0</v>
          </cell>
          <cell r="AJ406">
            <v>0</v>
          </cell>
          <cell r="AK406">
            <v>1</v>
          </cell>
          <cell r="AL406">
            <v>2</v>
          </cell>
          <cell r="AM406">
            <v>0</v>
          </cell>
          <cell r="AN406">
            <v>0</v>
          </cell>
        </row>
        <row r="407"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 t="str">
            <v>00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 t="str">
            <v>0</v>
          </cell>
          <cell r="AF407">
            <v>0</v>
          </cell>
          <cell r="AG407">
            <v>0</v>
          </cell>
          <cell r="AH407">
            <v>0</v>
          </cell>
          <cell r="AI407" t="str">
            <v>0</v>
          </cell>
          <cell r="AJ407">
            <v>0</v>
          </cell>
          <cell r="AK407">
            <v>1</v>
          </cell>
          <cell r="AL407">
            <v>2</v>
          </cell>
          <cell r="AM407">
            <v>0</v>
          </cell>
          <cell r="AN407">
            <v>0</v>
          </cell>
        </row>
        <row r="408"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 t="str">
            <v>00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 t="str">
            <v>0</v>
          </cell>
          <cell r="AF408">
            <v>0</v>
          </cell>
          <cell r="AG408">
            <v>0</v>
          </cell>
          <cell r="AH408">
            <v>0</v>
          </cell>
          <cell r="AI408" t="str">
            <v>0</v>
          </cell>
          <cell r="AJ408">
            <v>0</v>
          </cell>
          <cell r="AK408">
            <v>1</v>
          </cell>
          <cell r="AL408">
            <v>2</v>
          </cell>
          <cell r="AM408">
            <v>0</v>
          </cell>
          <cell r="AN408">
            <v>0</v>
          </cell>
        </row>
        <row r="409"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 t="str">
            <v>00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 t="str">
            <v>0</v>
          </cell>
          <cell r="AF409">
            <v>0</v>
          </cell>
          <cell r="AG409">
            <v>0</v>
          </cell>
          <cell r="AH409">
            <v>0</v>
          </cell>
          <cell r="AI409" t="str">
            <v>0</v>
          </cell>
          <cell r="AJ409">
            <v>0</v>
          </cell>
          <cell r="AK409">
            <v>1</v>
          </cell>
          <cell r="AL409">
            <v>2</v>
          </cell>
          <cell r="AM409">
            <v>0</v>
          </cell>
          <cell r="AN409">
            <v>0</v>
          </cell>
        </row>
        <row r="410"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 t="str">
            <v>00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 t="str">
            <v>0</v>
          </cell>
          <cell r="AF410">
            <v>0</v>
          </cell>
          <cell r="AG410">
            <v>0</v>
          </cell>
          <cell r="AH410">
            <v>0</v>
          </cell>
          <cell r="AI410" t="str">
            <v>0</v>
          </cell>
          <cell r="AJ410">
            <v>0</v>
          </cell>
          <cell r="AK410">
            <v>1</v>
          </cell>
          <cell r="AL410">
            <v>2</v>
          </cell>
          <cell r="AM410">
            <v>0</v>
          </cell>
          <cell r="AN410">
            <v>0</v>
          </cell>
        </row>
        <row r="411"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 t="str">
            <v>00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 t="str">
            <v>0</v>
          </cell>
          <cell r="AF411">
            <v>0</v>
          </cell>
          <cell r="AG411">
            <v>0</v>
          </cell>
          <cell r="AH411">
            <v>0</v>
          </cell>
          <cell r="AI411" t="str">
            <v>0</v>
          </cell>
          <cell r="AJ411">
            <v>0</v>
          </cell>
          <cell r="AK411">
            <v>1</v>
          </cell>
          <cell r="AL411">
            <v>2</v>
          </cell>
          <cell r="AM411">
            <v>0</v>
          </cell>
          <cell r="AN411">
            <v>0</v>
          </cell>
        </row>
        <row r="412"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 t="str">
            <v>00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 t="str">
            <v>0</v>
          </cell>
          <cell r="AF412">
            <v>0</v>
          </cell>
          <cell r="AG412">
            <v>0</v>
          </cell>
          <cell r="AH412">
            <v>0</v>
          </cell>
          <cell r="AI412" t="str">
            <v>0</v>
          </cell>
          <cell r="AJ412">
            <v>0</v>
          </cell>
          <cell r="AK412">
            <v>1</v>
          </cell>
          <cell r="AL412">
            <v>2</v>
          </cell>
          <cell r="AM412">
            <v>0</v>
          </cell>
          <cell r="AN412">
            <v>0</v>
          </cell>
        </row>
        <row r="413"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 t="str">
            <v>00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 t="str">
            <v>0</v>
          </cell>
          <cell r="AF413">
            <v>0</v>
          </cell>
          <cell r="AG413">
            <v>0</v>
          </cell>
          <cell r="AH413">
            <v>0</v>
          </cell>
          <cell r="AI413" t="str">
            <v>0</v>
          </cell>
          <cell r="AJ413">
            <v>0</v>
          </cell>
          <cell r="AK413">
            <v>1</v>
          </cell>
          <cell r="AL413">
            <v>2</v>
          </cell>
          <cell r="AM413">
            <v>0</v>
          </cell>
          <cell r="AN413">
            <v>0</v>
          </cell>
        </row>
        <row r="414"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 t="str">
            <v>00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 t="str">
            <v>0</v>
          </cell>
          <cell r="AF414">
            <v>0</v>
          </cell>
          <cell r="AG414">
            <v>0</v>
          </cell>
          <cell r="AH414">
            <v>0</v>
          </cell>
          <cell r="AI414" t="str">
            <v>0</v>
          </cell>
          <cell r="AJ414">
            <v>0</v>
          </cell>
          <cell r="AK414">
            <v>1</v>
          </cell>
          <cell r="AL414">
            <v>2</v>
          </cell>
          <cell r="AM414">
            <v>0</v>
          </cell>
          <cell r="AN414">
            <v>0</v>
          </cell>
        </row>
        <row r="415"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 t="str">
            <v>00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 t="str">
            <v>0</v>
          </cell>
          <cell r="AF415">
            <v>0</v>
          </cell>
          <cell r="AG415">
            <v>0</v>
          </cell>
          <cell r="AH415">
            <v>0</v>
          </cell>
          <cell r="AI415" t="str">
            <v>0</v>
          </cell>
          <cell r="AJ415">
            <v>0</v>
          </cell>
          <cell r="AK415">
            <v>1</v>
          </cell>
          <cell r="AL415">
            <v>2</v>
          </cell>
          <cell r="AM415">
            <v>0</v>
          </cell>
          <cell r="AN415">
            <v>0</v>
          </cell>
        </row>
        <row r="416"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 t="str">
            <v>00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 t="str">
            <v>0</v>
          </cell>
          <cell r="AF416">
            <v>0</v>
          </cell>
          <cell r="AG416">
            <v>0</v>
          </cell>
          <cell r="AH416">
            <v>0</v>
          </cell>
          <cell r="AI416" t="str">
            <v>0</v>
          </cell>
          <cell r="AJ416">
            <v>0</v>
          </cell>
          <cell r="AK416">
            <v>1</v>
          </cell>
          <cell r="AL416">
            <v>2</v>
          </cell>
          <cell r="AM416">
            <v>0</v>
          </cell>
          <cell r="AN416">
            <v>0</v>
          </cell>
        </row>
        <row r="417"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 t="str">
            <v>00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 t="str">
            <v>0</v>
          </cell>
          <cell r="AF417">
            <v>0</v>
          </cell>
          <cell r="AG417">
            <v>0</v>
          </cell>
          <cell r="AH417">
            <v>0</v>
          </cell>
          <cell r="AI417" t="str">
            <v>0</v>
          </cell>
          <cell r="AJ417">
            <v>0</v>
          </cell>
          <cell r="AK417">
            <v>1</v>
          </cell>
          <cell r="AL417">
            <v>2</v>
          </cell>
          <cell r="AM417">
            <v>0</v>
          </cell>
          <cell r="AN417">
            <v>0</v>
          </cell>
        </row>
        <row r="418"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 t="str">
            <v>00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 t="str">
            <v>0</v>
          </cell>
          <cell r="AF418">
            <v>0</v>
          </cell>
          <cell r="AG418">
            <v>0</v>
          </cell>
          <cell r="AH418">
            <v>0</v>
          </cell>
          <cell r="AI418" t="str">
            <v>0</v>
          </cell>
          <cell r="AJ418">
            <v>0</v>
          </cell>
          <cell r="AK418">
            <v>1</v>
          </cell>
          <cell r="AL418">
            <v>2</v>
          </cell>
          <cell r="AM418">
            <v>0</v>
          </cell>
          <cell r="AN418">
            <v>0</v>
          </cell>
        </row>
        <row r="419"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 t="str">
            <v>00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 t="str">
            <v>0</v>
          </cell>
          <cell r="AF419">
            <v>0</v>
          </cell>
          <cell r="AG419">
            <v>0</v>
          </cell>
          <cell r="AH419">
            <v>0</v>
          </cell>
          <cell r="AI419" t="str">
            <v>0</v>
          </cell>
          <cell r="AJ419">
            <v>0</v>
          </cell>
          <cell r="AK419">
            <v>1</v>
          </cell>
          <cell r="AL419">
            <v>2</v>
          </cell>
          <cell r="AM419">
            <v>0</v>
          </cell>
          <cell r="AN419">
            <v>0</v>
          </cell>
        </row>
        <row r="420"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 t="str">
            <v>00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 t="str">
            <v>0</v>
          </cell>
          <cell r="AF420">
            <v>0</v>
          </cell>
          <cell r="AG420">
            <v>0</v>
          </cell>
          <cell r="AH420">
            <v>0</v>
          </cell>
          <cell r="AI420" t="str">
            <v>0</v>
          </cell>
          <cell r="AJ420">
            <v>0</v>
          </cell>
          <cell r="AK420">
            <v>1</v>
          </cell>
          <cell r="AL420">
            <v>2</v>
          </cell>
          <cell r="AM420">
            <v>0</v>
          </cell>
          <cell r="AN420">
            <v>0</v>
          </cell>
        </row>
        <row r="421"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 t="str">
            <v>00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 t="str">
            <v>0</v>
          </cell>
          <cell r="AF421">
            <v>0</v>
          </cell>
          <cell r="AG421">
            <v>0</v>
          </cell>
          <cell r="AH421">
            <v>0</v>
          </cell>
          <cell r="AI421" t="str">
            <v>0</v>
          </cell>
          <cell r="AJ421">
            <v>0</v>
          </cell>
          <cell r="AK421">
            <v>1</v>
          </cell>
          <cell r="AL421">
            <v>2</v>
          </cell>
          <cell r="AM421">
            <v>0</v>
          </cell>
          <cell r="AN421">
            <v>0</v>
          </cell>
        </row>
        <row r="422"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 t="str">
            <v>00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 t="str">
            <v>0</v>
          </cell>
          <cell r="AF422">
            <v>0</v>
          </cell>
          <cell r="AG422">
            <v>0</v>
          </cell>
          <cell r="AH422">
            <v>0</v>
          </cell>
          <cell r="AI422" t="str">
            <v>0</v>
          </cell>
          <cell r="AJ422">
            <v>0</v>
          </cell>
          <cell r="AK422">
            <v>1</v>
          </cell>
          <cell r="AL422">
            <v>2</v>
          </cell>
          <cell r="AM422">
            <v>0</v>
          </cell>
          <cell r="AN422">
            <v>0</v>
          </cell>
        </row>
        <row r="423"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 t="str">
            <v>00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 t="str">
            <v>0</v>
          </cell>
          <cell r="AF423">
            <v>0</v>
          </cell>
          <cell r="AG423">
            <v>0</v>
          </cell>
          <cell r="AH423">
            <v>0</v>
          </cell>
          <cell r="AI423" t="str">
            <v>0</v>
          </cell>
          <cell r="AJ423">
            <v>0</v>
          </cell>
          <cell r="AK423">
            <v>1</v>
          </cell>
          <cell r="AL423">
            <v>2</v>
          </cell>
          <cell r="AM423">
            <v>0</v>
          </cell>
          <cell r="AN423">
            <v>0</v>
          </cell>
        </row>
        <row r="424"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 t="str">
            <v>00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 t="str">
            <v>0</v>
          </cell>
          <cell r="AF424">
            <v>0</v>
          </cell>
          <cell r="AG424">
            <v>0</v>
          </cell>
          <cell r="AH424">
            <v>0</v>
          </cell>
          <cell r="AI424" t="str">
            <v>0</v>
          </cell>
          <cell r="AJ424">
            <v>0</v>
          </cell>
          <cell r="AK424">
            <v>1</v>
          </cell>
          <cell r="AL424">
            <v>2</v>
          </cell>
          <cell r="AM424">
            <v>0</v>
          </cell>
          <cell r="AN424">
            <v>0</v>
          </cell>
        </row>
        <row r="425"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 t="str">
            <v>00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 t="str">
            <v>0</v>
          </cell>
          <cell r="AF425">
            <v>0</v>
          </cell>
          <cell r="AG425">
            <v>0</v>
          </cell>
          <cell r="AH425">
            <v>0</v>
          </cell>
          <cell r="AI425" t="str">
            <v>0</v>
          </cell>
          <cell r="AJ425">
            <v>0</v>
          </cell>
          <cell r="AK425">
            <v>1</v>
          </cell>
          <cell r="AL425">
            <v>2</v>
          </cell>
          <cell r="AM425">
            <v>0</v>
          </cell>
          <cell r="AN425">
            <v>0</v>
          </cell>
        </row>
        <row r="426"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 t="str">
            <v>00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 t="str">
            <v>0</v>
          </cell>
          <cell r="AF426">
            <v>0</v>
          </cell>
          <cell r="AG426">
            <v>0</v>
          </cell>
          <cell r="AH426">
            <v>0</v>
          </cell>
          <cell r="AI426" t="str">
            <v>0</v>
          </cell>
          <cell r="AJ426">
            <v>0</v>
          </cell>
          <cell r="AK426">
            <v>1</v>
          </cell>
          <cell r="AL426">
            <v>2</v>
          </cell>
          <cell r="AM426">
            <v>0</v>
          </cell>
          <cell r="AN426">
            <v>0</v>
          </cell>
        </row>
        <row r="427"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 t="str">
            <v>00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 t="str">
            <v>0</v>
          </cell>
          <cell r="AF427">
            <v>0</v>
          </cell>
          <cell r="AG427">
            <v>0</v>
          </cell>
          <cell r="AH427">
            <v>0</v>
          </cell>
          <cell r="AI427" t="str">
            <v>0</v>
          </cell>
          <cell r="AJ427">
            <v>0</v>
          </cell>
          <cell r="AK427">
            <v>1</v>
          </cell>
          <cell r="AL427">
            <v>2</v>
          </cell>
          <cell r="AM427">
            <v>0</v>
          </cell>
          <cell r="AN427">
            <v>0</v>
          </cell>
        </row>
        <row r="428"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 t="str">
            <v>00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 t="str">
            <v>0</v>
          </cell>
          <cell r="AF428">
            <v>0</v>
          </cell>
          <cell r="AG428">
            <v>0</v>
          </cell>
          <cell r="AH428">
            <v>0</v>
          </cell>
          <cell r="AI428" t="str">
            <v>0</v>
          </cell>
          <cell r="AJ428">
            <v>0</v>
          </cell>
          <cell r="AK428">
            <v>1</v>
          </cell>
          <cell r="AL428">
            <v>2</v>
          </cell>
          <cell r="AM428">
            <v>0</v>
          </cell>
          <cell r="AN428">
            <v>0</v>
          </cell>
        </row>
        <row r="429"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 t="str">
            <v>00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 t="str">
            <v>0</v>
          </cell>
          <cell r="AF429">
            <v>0</v>
          </cell>
          <cell r="AG429">
            <v>0</v>
          </cell>
          <cell r="AH429">
            <v>0</v>
          </cell>
          <cell r="AI429" t="str">
            <v>0</v>
          </cell>
          <cell r="AJ429">
            <v>0</v>
          </cell>
          <cell r="AK429">
            <v>1</v>
          </cell>
          <cell r="AL429">
            <v>2</v>
          </cell>
          <cell r="AM429">
            <v>0</v>
          </cell>
          <cell r="AN429">
            <v>0</v>
          </cell>
        </row>
        <row r="430"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 t="str">
            <v>00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 t="str">
            <v>0</v>
          </cell>
          <cell r="AF430">
            <v>0</v>
          </cell>
          <cell r="AG430">
            <v>0</v>
          </cell>
          <cell r="AH430">
            <v>0</v>
          </cell>
          <cell r="AI430" t="str">
            <v>0</v>
          </cell>
          <cell r="AJ430">
            <v>0</v>
          </cell>
          <cell r="AK430">
            <v>1</v>
          </cell>
          <cell r="AL430">
            <v>2</v>
          </cell>
          <cell r="AM430">
            <v>0</v>
          </cell>
          <cell r="AN430">
            <v>0</v>
          </cell>
        </row>
        <row r="431"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 t="str">
            <v>00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 t="str">
            <v>0</v>
          </cell>
          <cell r="AF431">
            <v>0</v>
          </cell>
          <cell r="AG431">
            <v>0</v>
          </cell>
          <cell r="AH431">
            <v>0</v>
          </cell>
          <cell r="AI431" t="str">
            <v>0</v>
          </cell>
          <cell r="AJ431">
            <v>0</v>
          </cell>
          <cell r="AK431">
            <v>1</v>
          </cell>
          <cell r="AL431">
            <v>2</v>
          </cell>
          <cell r="AM431">
            <v>0</v>
          </cell>
          <cell r="AN431">
            <v>0</v>
          </cell>
        </row>
        <row r="432"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 t="str">
            <v>00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 t="str">
            <v>0</v>
          </cell>
          <cell r="AF432">
            <v>0</v>
          </cell>
          <cell r="AG432">
            <v>0</v>
          </cell>
          <cell r="AH432">
            <v>0</v>
          </cell>
          <cell r="AI432" t="str">
            <v>0</v>
          </cell>
          <cell r="AJ432">
            <v>0</v>
          </cell>
          <cell r="AK432">
            <v>1</v>
          </cell>
          <cell r="AL432">
            <v>2</v>
          </cell>
          <cell r="AM432">
            <v>0</v>
          </cell>
          <cell r="AN432">
            <v>0</v>
          </cell>
        </row>
        <row r="433"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 t="str">
            <v>00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 t="str">
            <v>0</v>
          </cell>
          <cell r="AF433">
            <v>0</v>
          </cell>
          <cell r="AG433">
            <v>0</v>
          </cell>
          <cell r="AH433">
            <v>0</v>
          </cell>
          <cell r="AI433" t="str">
            <v>0</v>
          </cell>
          <cell r="AJ433">
            <v>0</v>
          </cell>
          <cell r="AK433">
            <v>1</v>
          </cell>
          <cell r="AL433">
            <v>2</v>
          </cell>
          <cell r="AM433">
            <v>0</v>
          </cell>
          <cell r="AN433">
            <v>0</v>
          </cell>
        </row>
        <row r="434"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 t="str">
            <v>00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 t="str">
            <v>0</v>
          </cell>
          <cell r="AF434">
            <v>0</v>
          </cell>
          <cell r="AG434">
            <v>0</v>
          </cell>
          <cell r="AH434">
            <v>0</v>
          </cell>
          <cell r="AI434" t="str">
            <v>0</v>
          </cell>
          <cell r="AJ434">
            <v>0</v>
          </cell>
          <cell r="AK434">
            <v>1</v>
          </cell>
          <cell r="AL434">
            <v>2</v>
          </cell>
          <cell r="AM434">
            <v>0</v>
          </cell>
          <cell r="AN434">
            <v>0</v>
          </cell>
        </row>
        <row r="435"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 t="str">
            <v>00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 t="str">
            <v>0</v>
          </cell>
          <cell r="AF435">
            <v>0</v>
          </cell>
          <cell r="AG435">
            <v>0</v>
          </cell>
          <cell r="AH435">
            <v>0</v>
          </cell>
          <cell r="AI435" t="str">
            <v>0</v>
          </cell>
          <cell r="AJ435">
            <v>0</v>
          </cell>
          <cell r="AK435">
            <v>1</v>
          </cell>
          <cell r="AL435">
            <v>2</v>
          </cell>
          <cell r="AM435">
            <v>0</v>
          </cell>
          <cell r="AN435">
            <v>0</v>
          </cell>
        </row>
        <row r="436"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 t="str">
            <v>00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 t="str">
            <v>0</v>
          </cell>
          <cell r="AF436">
            <v>0</v>
          </cell>
          <cell r="AG436">
            <v>0</v>
          </cell>
          <cell r="AH436">
            <v>0</v>
          </cell>
          <cell r="AI436" t="str">
            <v>0</v>
          </cell>
          <cell r="AJ436">
            <v>0</v>
          </cell>
          <cell r="AK436">
            <v>1</v>
          </cell>
          <cell r="AL436">
            <v>2</v>
          </cell>
          <cell r="AM436">
            <v>0</v>
          </cell>
          <cell r="AN436">
            <v>0</v>
          </cell>
        </row>
        <row r="437"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 t="str">
            <v>00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 t="str">
            <v>0</v>
          </cell>
          <cell r="AF437">
            <v>0</v>
          </cell>
          <cell r="AG437">
            <v>0</v>
          </cell>
          <cell r="AH437">
            <v>0</v>
          </cell>
          <cell r="AI437" t="str">
            <v>0</v>
          </cell>
          <cell r="AJ437">
            <v>0</v>
          </cell>
          <cell r="AK437">
            <v>1</v>
          </cell>
          <cell r="AL437">
            <v>2</v>
          </cell>
          <cell r="AM437">
            <v>0</v>
          </cell>
          <cell r="AN437">
            <v>0</v>
          </cell>
        </row>
        <row r="438"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 t="str">
            <v>00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 t="str">
            <v>0</v>
          </cell>
          <cell r="AF438">
            <v>0</v>
          </cell>
          <cell r="AG438">
            <v>0</v>
          </cell>
          <cell r="AH438">
            <v>0</v>
          </cell>
          <cell r="AI438" t="str">
            <v>0</v>
          </cell>
          <cell r="AJ438">
            <v>0</v>
          </cell>
          <cell r="AK438">
            <v>1</v>
          </cell>
          <cell r="AL438">
            <v>2</v>
          </cell>
          <cell r="AM438">
            <v>0</v>
          </cell>
          <cell r="AN438">
            <v>0</v>
          </cell>
        </row>
        <row r="439"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 t="str">
            <v>00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 t="str">
            <v>0</v>
          </cell>
          <cell r="AF439">
            <v>0</v>
          </cell>
          <cell r="AG439">
            <v>0</v>
          </cell>
          <cell r="AH439">
            <v>0</v>
          </cell>
          <cell r="AI439" t="str">
            <v>0</v>
          </cell>
          <cell r="AJ439">
            <v>0</v>
          </cell>
          <cell r="AK439">
            <v>1</v>
          </cell>
          <cell r="AL439">
            <v>2</v>
          </cell>
          <cell r="AM439">
            <v>0</v>
          </cell>
          <cell r="AN439">
            <v>0</v>
          </cell>
        </row>
        <row r="440"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 t="str">
            <v>00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 t="str">
            <v>0</v>
          </cell>
          <cell r="AF440">
            <v>0</v>
          </cell>
          <cell r="AG440">
            <v>0</v>
          </cell>
          <cell r="AH440">
            <v>0</v>
          </cell>
          <cell r="AI440" t="str">
            <v>0</v>
          </cell>
          <cell r="AJ440">
            <v>0</v>
          </cell>
          <cell r="AK440">
            <v>1</v>
          </cell>
          <cell r="AL440">
            <v>2</v>
          </cell>
          <cell r="AM440">
            <v>0</v>
          </cell>
          <cell r="AN440">
            <v>0</v>
          </cell>
        </row>
        <row r="441"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 t="str">
            <v>00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 t="str">
            <v>0</v>
          </cell>
          <cell r="AF441">
            <v>0</v>
          </cell>
          <cell r="AG441">
            <v>0</v>
          </cell>
          <cell r="AH441">
            <v>0</v>
          </cell>
          <cell r="AI441" t="str">
            <v>0</v>
          </cell>
          <cell r="AJ441">
            <v>0</v>
          </cell>
          <cell r="AK441">
            <v>1</v>
          </cell>
          <cell r="AL441">
            <v>2</v>
          </cell>
          <cell r="AM441">
            <v>0</v>
          </cell>
          <cell r="AN441">
            <v>0</v>
          </cell>
        </row>
        <row r="442"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 t="str">
            <v>00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 t="str">
            <v>0</v>
          </cell>
          <cell r="AF442">
            <v>0</v>
          </cell>
          <cell r="AG442">
            <v>0</v>
          </cell>
          <cell r="AH442">
            <v>0</v>
          </cell>
          <cell r="AI442" t="str">
            <v>0</v>
          </cell>
          <cell r="AJ442">
            <v>0</v>
          </cell>
          <cell r="AK442">
            <v>1</v>
          </cell>
          <cell r="AL442">
            <v>2</v>
          </cell>
          <cell r="AM442">
            <v>0</v>
          </cell>
          <cell r="AN442">
            <v>0</v>
          </cell>
        </row>
        <row r="443"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 t="str">
            <v>00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 t="str">
            <v>0</v>
          </cell>
          <cell r="AF443">
            <v>0</v>
          </cell>
          <cell r="AG443">
            <v>0</v>
          </cell>
          <cell r="AH443">
            <v>0</v>
          </cell>
          <cell r="AI443" t="str">
            <v>0</v>
          </cell>
          <cell r="AJ443">
            <v>0</v>
          </cell>
          <cell r="AK443">
            <v>1</v>
          </cell>
          <cell r="AL443">
            <v>2</v>
          </cell>
          <cell r="AM443">
            <v>0</v>
          </cell>
          <cell r="AN443">
            <v>0</v>
          </cell>
        </row>
        <row r="444"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 t="str">
            <v>00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 t="str">
            <v>0</v>
          </cell>
          <cell r="AF444">
            <v>0</v>
          </cell>
          <cell r="AG444">
            <v>0</v>
          </cell>
          <cell r="AH444">
            <v>0</v>
          </cell>
          <cell r="AI444" t="str">
            <v>0</v>
          </cell>
          <cell r="AJ444">
            <v>0</v>
          </cell>
          <cell r="AK444">
            <v>1</v>
          </cell>
          <cell r="AL444">
            <v>2</v>
          </cell>
          <cell r="AM444">
            <v>0</v>
          </cell>
          <cell r="AN444">
            <v>0</v>
          </cell>
        </row>
        <row r="445"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 t="str">
            <v>00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 t="str">
            <v>0</v>
          </cell>
          <cell r="AF445">
            <v>0</v>
          </cell>
          <cell r="AG445">
            <v>0</v>
          </cell>
          <cell r="AH445">
            <v>0</v>
          </cell>
          <cell r="AI445" t="str">
            <v>0</v>
          </cell>
          <cell r="AJ445">
            <v>0</v>
          </cell>
          <cell r="AK445">
            <v>1</v>
          </cell>
          <cell r="AL445">
            <v>2</v>
          </cell>
          <cell r="AM445">
            <v>0</v>
          </cell>
          <cell r="AN445">
            <v>0</v>
          </cell>
        </row>
        <row r="446"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 t="str">
            <v>00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 t="str">
            <v>0</v>
          </cell>
          <cell r="AF446">
            <v>0</v>
          </cell>
          <cell r="AG446">
            <v>0</v>
          </cell>
          <cell r="AH446">
            <v>0</v>
          </cell>
          <cell r="AI446" t="str">
            <v>0</v>
          </cell>
          <cell r="AJ446">
            <v>0</v>
          </cell>
          <cell r="AK446">
            <v>1</v>
          </cell>
          <cell r="AL446">
            <v>2</v>
          </cell>
          <cell r="AM446">
            <v>0</v>
          </cell>
          <cell r="AN446">
            <v>0</v>
          </cell>
        </row>
        <row r="447"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 t="str">
            <v>00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 t="str">
            <v>0</v>
          </cell>
          <cell r="AF447">
            <v>0</v>
          </cell>
          <cell r="AG447">
            <v>0</v>
          </cell>
          <cell r="AH447">
            <v>0</v>
          </cell>
          <cell r="AI447" t="str">
            <v>0</v>
          </cell>
          <cell r="AJ447">
            <v>0</v>
          </cell>
          <cell r="AK447">
            <v>1</v>
          </cell>
          <cell r="AL447">
            <v>2</v>
          </cell>
          <cell r="AM447">
            <v>0</v>
          </cell>
          <cell r="AN447">
            <v>0</v>
          </cell>
        </row>
        <row r="448"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 t="str">
            <v>00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 t="str">
            <v>0</v>
          </cell>
          <cell r="AF448">
            <v>0</v>
          </cell>
          <cell r="AG448">
            <v>0</v>
          </cell>
          <cell r="AH448">
            <v>0</v>
          </cell>
          <cell r="AI448" t="str">
            <v>0</v>
          </cell>
          <cell r="AJ448">
            <v>0</v>
          </cell>
          <cell r="AK448">
            <v>1</v>
          </cell>
          <cell r="AL448">
            <v>2</v>
          </cell>
          <cell r="AM448">
            <v>0</v>
          </cell>
          <cell r="AN448">
            <v>0</v>
          </cell>
        </row>
        <row r="449"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 t="str">
            <v>00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 t="str">
            <v>0</v>
          </cell>
          <cell r="AF449">
            <v>0</v>
          </cell>
          <cell r="AG449">
            <v>0</v>
          </cell>
          <cell r="AH449">
            <v>0</v>
          </cell>
          <cell r="AI449" t="str">
            <v>0</v>
          </cell>
          <cell r="AJ449">
            <v>0</v>
          </cell>
          <cell r="AK449">
            <v>1</v>
          </cell>
          <cell r="AL449">
            <v>2</v>
          </cell>
          <cell r="AM449">
            <v>0</v>
          </cell>
          <cell r="AN449">
            <v>0</v>
          </cell>
        </row>
        <row r="450"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 t="str">
            <v>00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 t="str">
            <v>0</v>
          </cell>
          <cell r="AF450">
            <v>0</v>
          </cell>
          <cell r="AG450">
            <v>0</v>
          </cell>
          <cell r="AH450">
            <v>0</v>
          </cell>
          <cell r="AI450" t="str">
            <v>0</v>
          </cell>
          <cell r="AJ450">
            <v>0</v>
          </cell>
          <cell r="AK450">
            <v>1</v>
          </cell>
          <cell r="AL450">
            <v>2</v>
          </cell>
          <cell r="AM450">
            <v>0</v>
          </cell>
          <cell r="AN450">
            <v>0</v>
          </cell>
        </row>
        <row r="451"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 t="str">
            <v>00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 t="str">
            <v>0</v>
          </cell>
          <cell r="AF451">
            <v>0</v>
          </cell>
          <cell r="AG451">
            <v>0</v>
          </cell>
          <cell r="AH451">
            <v>0</v>
          </cell>
          <cell r="AI451" t="str">
            <v>0</v>
          </cell>
          <cell r="AJ451">
            <v>0</v>
          </cell>
          <cell r="AK451">
            <v>1</v>
          </cell>
          <cell r="AL451">
            <v>2</v>
          </cell>
          <cell r="AM451">
            <v>0</v>
          </cell>
          <cell r="AN451">
            <v>0</v>
          </cell>
        </row>
        <row r="452"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 t="str">
            <v>00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 t="str">
            <v>0</v>
          </cell>
          <cell r="AF452">
            <v>0</v>
          </cell>
          <cell r="AG452">
            <v>0</v>
          </cell>
          <cell r="AH452">
            <v>0</v>
          </cell>
          <cell r="AI452" t="str">
            <v>0</v>
          </cell>
          <cell r="AJ452">
            <v>0</v>
          </cell>
          <cell r="AK452">
            <v>1</v>
          </cell>
          <cell r="AL452">
            <v>2</v>
          </cell>
          <cell r="AM452">
            <v>0</v>
          </cell>
          <cell r="AN452">
            <v>0</v>
          </cell>
        </row>
        <row r="453"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 t="str">
            <v>00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 t="str">
            <v>0</v>
          </cell>
          <cell r="AF453">
            <v>0</v>
          </cell>
          <cell r="AG453">
            <v>0</v>
          </cell>
          <cell r="AH453">
            <v>0</v>
          </cell>
          <cell r="AI453" t="str">
            <v>0</v>
          </cell>
          <cell r="AJ453">
            <v>0</v>
          </cell>
          <cell r="AK453">
            <v>1</v>
          </cell>
          <cell r="AL453">
            <v>2</v>
          </cell>
          <cell r="AM453">
            <v>0</v>
          </cell>
          <cell r="AN453">
            <v>0</v>
          </cell>
        </row>
        <row r="454"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 t="str">
            <v>00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 t="str">
            <v>0</v>
          </cell>
          <cell r="AF454">
            <v>0</v>
          </cell>
          <cell r="AG454">
            <v>0</v>
          </cell>
          <cell r="AH454">
            <v>0</v>
          </cell>
          <cell r="AI454" t="str">
            <v>0</v>
          </cell>
          <cell r="AJ454">
            <v>0</v>
          </cell>
          <cell r="AK454">
            <v>1</v>
          </cell>
          <cell r="AL454">
            <v>2</v>
          </cell>
          <cell r="AM454">
            <v>0</v>
          </cell>
          <cell r="AN454">
            <v>0</v>
          </cell>
        </row>
        <row r="455"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 t="str">
            <v>00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 t="str">
            <v>0</v>
          </cell>
          <cell r="AF455">
            <v>0</v>
          </cell>
          <cell r="AG455">
            <v>0</v>
          </cell>
          <cell r="AH455">
            <v>0</v>
          </cell>
          <cell r="AI455" t="str">
            <v>0</v>
          </cell>
          <cell r="AJ455">
            <v>0</v>
          </cell>
          <cell r="AK455">
            <v>1</v>
          </cell>
          <cell r="AL455">
            <v>2</v>
          </cell>
          <cell r="AM455">
            <v>0</v>
          </cell>
          <cell r="AN455">
            <v>0</v>
          </cell>
        </row>
        <row r="456"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 t="str">
            <v>00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 t="str">
            <v>0</v>
          </cell>
          <cell r="AF456">
            <v>0</v>
          </cell>
          <cell r="AG456">
            <v>0</v>
          </cell>
          <cell r="AH456">
            <v>0</v>
          </cell>
          <cell r="AI456" t="str">
            <v>0</v>
          </cell>
          <cell r="AJ456">
            <v>0</v>
          </cell>
          <cell r="AK456">
            <v>1</v>
          </cell>
          <cell r="AL456">
            <v>2</v>
          </cell>
          <cell r="AM456">
            <v>0</v>
          </cell>
          <cell r="AN456">
            <v>0</v>
          </cell>
        </row>
        <row r="457"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 t="str">
            <v>00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 t="str">
            <v>0</v>
          </cell>
          <cell r="AF457">
            <v>0</v>
          </cell>
          <cell r="AG457">
            <v>0</v>
          </cell>
          <cell r="AH457">
            <v>0</v>
          </cell>
          <cell r="AI457" t="str">
            <v>0</v>
          </cell>
          <cell r="AJ457">
            <v>0</v>
          </cell>
          <cell r="AK457">
            <v>1</v>
          </cell>
          <cell r="AL457">
            <v>2</v>
          </cell>
          <cell r="AM457">
            <v>0</v>
          </cell>
          <cell r="AN457">
            <v>0</v>
          </cell>
        </row>
        <row r="458"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 t="str">
            <v>00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 t="str">
            <v>0</v>
          </cell>
          <cell r="AF458">
            <v>0</v>
          </cell>
          <cell r="AG458">
            <v>0</v>
          </cell>
          <cell r="AH458">
            <v>0</v>
          </cell>
          <cell r="AI458" t="str">
            <v>0</v>
          </cell>
          <cell r="AJ458">
            <v>0</v>
          </cell>
          <cell r="AK458">
            <v>1</v>
          </cell>
          <cell r="AL458">
            <v>2</v>
          </cell>
          <cell r="AM458">
            <v>0</v>
          </cell>
          <cell r="AN458">
            <v>0</v>
          </cell>
        </row>
        <row r="459"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 t="str">
            <v>00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 t="str">
            <v>0</v>
          </cell>
          <cell r="AF459">
            <v>0</v>
          </cell>
          <cell r="AG459">
            <v>0</v>
          </cell>
          <cell r="AH459">
            <v>0</v>
          </cell>
          <cell r="AI459" t="str">
            <v>0</v>
          </cell>
          <cell r="AJ459">
            <v>0</v>
          </cell>
          <cell r="AK459">
            <v>1</v>
          </cell>
          <cell r="AL459">
            <v>2</v>
          </cell>
          <cell r="AM459">
            <v>0</v>
          </cell>
          <cell r="AN459">
            <v>0</v>
          </cell>
        </row>
        <row r="460"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 t="str">
            <v>00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 t="str">
            <v>0</v>
          </cell>
          <cell r="AF460">
            <v>0</v>
          </cell>
          <cell r="AG460">
            <v>0</v>
          </cell>
          <cell r="AH460">
            <v>0</v>
          </cell>
          <cell r="AI460" t="str">
            <v>0</v>
          </cell>
          <cell r="AJ460">
            <v>0</v>
          </cell>
          <cell r="AK460">
            <v>1</v>
          </cell>
          <cell r="AL460">
            <v>2</v>
          </cell>
          <cell r="AM460">
            <v>0</v>
          </cell>
          <cell r="AN460">
            <v>0</v>
          </cell>
        </row>
        <row r="461"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 t="str">
            <v>00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 t="str">
            <v>0</v>
          </cell>
          <cell r="AF461">
            <v>0</v>
          </cell>
          <cell r="AG461">
            <v>0</v>
          </cell>
          <cell r="AH461">
            <v>0</v>
          </cell>
          <cell r="AI461" t="str">
            <v>0</v>
          </cell>
          <cell r="AJ461">
            <v>0</v>
          </cell>
          <cell r="AK461">
            <v>1</v>
          </cell>
          <cell r="AL461">
            <v>2</v>
          </cell>
          <cell r="AM461">
            <v>0</v>
          </cell>
          <cell r="AN461">
            <v>0</v>
          </cell>
        </row>
        <row r="462"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 t="str">
            <v>00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 t="str">
            <v>0</v>
          </cell>
          <cell r="AF462">
            <v>0</v>
          </cell>
          <cell r="AG462">
            <v>0</v>
          </cell>
          <cell r="AH462">
            <v>0</v>
          </cell>
          <cell r="AI462" t="str">
            <v>0</v>
          </cell>
          <cell r="AJ462">
            <v>0</v>
          </cell>
          <cell r="AK462">
            <v>1</v>
          </cell>
          <cell r="AL462">
            <v>2</v>
          </cell>
          <cell r="AM462">
            <v>0</v>
          </cell>
          <cell r="AN462">
            <v>0</v>
          </cell>
        </row>
        <row r="463"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 t="str">
            <v>00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 t="str">
            <v>0</v>
          </cell>
          <cell r="AF463">
            <v>0</v>
          </cell>
          <cell r="AG463">
            <v>0</v>
          </cell>
          <cell r="AH463">
            <v>0</v>
          </cell>
          <cell r="AI463" t="str">
            <v>0</v>
          </cell>
          <cell r="AJ463">
            <v>0</v>
          </cell>
          <cell r="AK463">
            <v>1</v>
          </cell>
          <cell r="AL463">
            <v>2</v>
          </cell>
          <cell r="AM463">
            <v>0</v>
          </cell>
          <cell r="AN463">
            <v>0</v>
          </cell>
        </row>
        <row r="464"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 t="str">
            <v>00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 t="str">
            <v>0</v>
          </cell>
          <cell r="AF464">
            <v>0</v>
          </cell>
          <cell r="AG464">
            <v>0</v>
          </cell>
          <cell r="AH464">
            <v>0</v>
          </cell>
          <cell r="AI464" t="str">
            <v>0</v>
          </cell>
          <cell r="AJ464">
            <v>0</v>
          </cell>
          <cell r="AK464">
            <v>1</v>
          </cell>
          <cell r="AL464">
            <v>2</v>
          </cell>
          <cell r="AM464">
            <v>0</v>
          </cell>
          <cell r="AN464">
            <v>0</v>
          </cell>
        </row>
        <row r="465"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 t="str">
            <v>00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 t="str">
            <v>0</v>
          </cell>
          <cell r="AF465">
            <v>0</v>
          </cell>
          <cell r="AG465">
            <v>0</v>
          </cell>
          <cell r="AH465">
            <v>0</v>
          </cell>
          <cell r="AI465" t="str">
            <v>0</v>
          </cell>
          <cell r="AJ465">
            <v>0</v>
          </cell>
          <cell r="AK465">
            <v>1</v>
          </cell>
          <cell r="AL465">
            <v>2</v>
          </cell>
          <cell r="AM465">
            <v>0</v>
          </cell>
          <cell r="AN465">
            <v>0</v>
          </cell>
        </row>
        <row r="466"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 t="str">
            <v>00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 t="str">
            <v>0</v>
          </cell>
          <cell r="AF466">
            <v>0</v>
          </cell>
          <cell r="AG466">
            <v>0</v>
          </cell>
          <cell r="AH466">
            <v>0</v>
          </cell>
          <cell r="AI466" t="str">
            <v>0</v>
          </cell>
          <cell r="AJ466">
            <v>0</v>
          </cell>
          <cell r="AK466">
            <v>1</v>
          </cell>
          <cell r="AL466">
            <v>2</v>
          </cell>
          <cell r="AM466">
            <v>0</v>
          </cell>
          <cell r="AN466">
            <v>0</v>
          </cell>
        </row>
        <row r="467"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 t="str">
            <v>00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 t="str">
            <v>0</v>
          </cell>
          <cell r="AF467">
            <v>0</v>
          </cell>
          <cell r="AG467">
            <v>0</v>
          </cell>
          <cell r="AH467">
            <v>0</v>
          </cell>
          <cell r="AI467" t="str">
            <v>0</v>
          </cell>
          <cell r="AJ467">
            <v>0</v>
          </cell>
          <cell r="AK467">
            <v>1</v>
          </cell>
          <cell r="AL467">
            <v>2</v>
          </cell>
          <cell r="AM467">
            <v>0</v>
          </cell>
          <cell r="AN467">
            <v>0</v>
          </cell>
        </row>
        <row r="468"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 t="str">
            <v>00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 t="str">
            <v>0</v>
          </cell>
          <cell r="AF468">
            <v>0</v>
          </cell>
          <cell r="AG468">
            <v>0</v>
          </cell>
          <cell r="AH468">
            <v>0</v>
          </cell>
          <cell r="AI468" t="str">
            <v>0</v>
          </cell>
          <cell r="AJ468">
            <v>0</v>
          </cell>
          <cell r="AK468">
            <v>1</v>
          </cell>
          <cell r="AL468">
            <v>2</v>
          </cell>
          <cell r="AM468">
            <v>0</v>
          </cell>
          <cell r="AN468">
            <v>0</v>
          </cell>
        </row>
        <row r="469"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 t="str">
            <v>00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 t="str">
            <v>0</v>
          </cell>
          <cell r="AF469">
            <v>0</v>
          </cell>
          <cell r="AG469">
            <v>0</v>
          </cell>
          <cell r="AH469">
            <v>0</v>
          </cell>
          <cell r="AI469" t="str">
            <v>0</v>
          </cell>
          <cell r="AJ469">
            <v>0</v>
          </cell>
          <cell r="AK469">
            <v>1</v>
          </cell>
          <cell r="AL469">
            <v>2</v>
          </cell>
          <cell r="AM469">
            <v>0</v>
          </cell>
          <cell r="AN469">
            <v>0</v>
          </cell>
        </row>
        <row r="470"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 t="str">
            <v>00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 t="str">
            <v>0</v>
          </cell>
          <cell r="AF470">
            <v>0</v>
          </cell>
          <cell r="AG470">
            <v>0</v>
          </cell>
          <cell r="AH470">
            <v>0</v>
          </cell>
          <cell r="AI470" t="str">
            <v>0</v>
          </cell>
          <cell r="AJ470">
            <v>0</v>
          </cell>
          <cell r="AK470">
            <v>1</v>
          </cell>
          <cell r="AL470">
            <v>2</v>
          </cell>
          <cell r="AM470">
            <v>0</v>
          </cell>
          <cell r="AN470">
            <v>0</v>
          </cell>
        </row>
        <row r="471"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 t="str">
            <v>00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 t="str">
            <v>0</v>
          </cell>
          <cell r="AF471">
            <v>0</v>
          </cell>
          <cell r="AG471">
            <v>0</v>
          </cell>
          <cell r="AH471">
            <v>0</v>
          </cell>
          <cell r="AI471" t="str">
            <v>0</v>
          </cell>
          <cell r="AJ471">
            <v>0</v>
          </cell>
          <cell r="AK471">
            <v>1</v>
          </cell>
          <cell r="AL471">
            <v>2</v>
          </cell>
          <cell r="AM471">
            <v>0</v>
          </cell>
          <cell r="AN471">
            <v>0</v>
          </cell>
        </row>
        <row r="472"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 t="str">
            <v>00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 t="str">
            <v>0</v>
          </cell>
          <cell r="AF472">
            <v>0</v>
          </cell>
          <cell r="AG472">
            <v>0</v>
          </cell>
          <cell r="AH472">
            <v>0</v>
          </cell>
          <cell r="AI472" t="str">
            <v>0</v>
          </cell>
          <cell r="AJ472">
            <v>0</v>
          </cell>
          <cell r="AK472">
            <v>1</v>
          </cell>
          <cell r="AL472">
            <v>2</v>
          </cell>
          <cell r="AM472">
            <v>0</v>
          </cell>
          <cell r="AN472">
            <v>0</v>
          </cell>
        </row>
        <row r="473"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 t="str">
            <v>00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 t="str">
            <v>0</v>
          </cell>
          <cell r="AF473">
            <v>0</v>
          </cell>
          <cell r="AG473">
            <v>0</v>
          </cell>
          <cell r="AH473">
            <v>0</v>
          </cell>
          <cell r="AI473" t="str">
            <v>0</v>
          </cell>
          <cell r="AJ473">
            <v>0</v>
          </cell>
          <cell r="AK473">
            <v>1</v>
          </cell>
          <cell r="AL473">
            <v>2</v>
          </cell>
          <cell r="AM473">
            <v>0</v>
          </cell>
          <cell r="AN473">
            <v>0</v>
          </cell>
        </row>
        <row r="474"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 t="str">
            <v>00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 t="str">
            <v>0</v>
          </cell>
          <cell r="AF474">
            <v>0</v>
          </cell>
          <cell r="AG474">
            <v>0</v>
          </cell>
          <cell r="AH474">
            <v>0</v>
          </cell>
          <cell r="AI474" t="str">
            <v>0</v>
          </cell>
          <cell r="AJ474">
            <v>0</v>
          </cell>
          <cell r="AK474">
            <v>1</v>
          </cell>
          <cell r="AL474">
            <v>2</v>
          </cell>
          <cell r="AM474">
            <v>0</v>
          </cell>
          <cell r="AN474">
            <v>0</v>
          </cell>
        </row>
        <row r="475"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 t="str">
            <v>00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 t="str">
            <v>0</v>
          </cell>
          <cell r="AF475">
            <v>0</v>
          </cell>
          <cell r="AG475">
            <v>0</v>
          </cell>
          <cell r="AH475">
            <v>0</v>
          </cell>
          <cell r="AI475" t="str">
            <v>0</v>
          </cell>
          <cell r="AJ475">
            <v>0</v>
          </cell>
          <cell r="AK475">
            <v>1</v>
          </cell>
          <cell r="AL475">
            <v>2</v>
          </cell>
          <cell r="AM475">
            <v>0</v>
          </cell>
          <cell r="AN475">
            <v>0</v>
          </cell>
        </row>
        <row r="476"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 t="str">
            <v>00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 t="str">
            <v>0</v>
          </cell>
          <cell r="AF476">
            <v>0</v>
          </cell>
          <cell r="AG476">
            <v>0</v>
          </cell>
          <cell r="AH476">
            <v>0</v>
          </cell>
          <cell r="AI476" t="str">
            <v>0</v>
          </cell>
          <cell r="AJ476">
            <v>0</v>
          </cell>
          <cell r="AK476">
            <v>1</v>
          </cell>
          <cell r="AL476">
            <v>2</v>
          </cell>
          <cell r="AM476">
            <v>0</v>
          </cell>
          <cell r="AN476">
            <v>0</v>
          </cell>
        </row>
        <row r="477"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 t="str">
            <v>00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 t="str">
            <v>0</v>
          </cell>
          <cell r="AF477">
            <v>0</v>
          </cell>
          <cell r="AG477">
            <v>0</v>
          </cell>
          <cell r="AH477">
            <v>0</v>
          </cell>
          <cell r="AI477" t="str">
            <v>0</v>
          </cell>
          <cell r="AJ477">
            <v>0</v>
          </cell>
          <cell r="AK477">
            <v>1</v>
          </cell>
          <cell r="AL477">
            <v>2</v>
          </cell>
          <cell r="AM477">
            <v>0</v>
          </cell>
          <cell r="AN477">
            <v>0</v>
          </cell>
        </row>
        <row r="478"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 t="str">
            <v>00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 t="str">
            <v>0</v>
          </cell>
          <cell r="AF478">
            <v>0</v>
          </cell>
          <cell r="AG478">
            <v>0</v>
          </cell>
          <cell r="AH478">
            <v>0</v>
          </cell>
          <cell r="AI478" t="str">
            <v>0</v>
          </cell>
          <cell r="AJ478">
            <v>0</v>
          </cell>
          <cell r="AK478">
            <v>1</v>
          </cell>
          <cell r="AL478">
            <v>2</v>
          </cell>
          <cell r="AM478">
            <v>0</v>
          </cell>
          <cell r="AN478">
            <v>0</v>
          </cell>
        </row>
        <row r="479"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 t="str">
            <v>00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 t="str">
            <v>0</v>
          </cell>
          <cell r="AF479">
            <v>0</v>
          </cell>
          <cell r="AG479">
            <v>0</v>
          </cell>
          <cell r="AH479">
            <v>0</v>
          </cell>
          <cell r="AI479" t="str">
            <v>0</v>
          </cell>
          <cell r="AJ479">
            <v>0</v>
          </cell>
          <cell r="AK479">
            <v>1</v>
          </cell>
          <cell r="AL479">
            <v>2</v>
          </cell>
          <cell r="AM479">
            <v>0</v>
          </cell>
          <cell r="AN479">
            <v>0</v>
          </cell>
        </row>
        <row r="480"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 t="str">
            <v>00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 t="str">
            <v>0</v>
          </cell>
          <cell r="AF480">
            <v>0</v>
          </cell>
          <cell r="AG480">
            <v>0</v>
          </cell>
          <cell r="AH480">
            <v>0</v>
          </cell>
          <cell r="AI480" t="str">
            <v>0</v>
          </cell>
          <cell r="AJ480">
            <v>0</v>
          </cell>
          <cell r="AK480">
            <v>1</v>
          </cell>
          <cell r="AL480">
            <v>2</v>
          </cell>
          <cell r="AM480">
            <v>0</v>
          </cell>
          <cell r="AN480">
            <v>0</v>
          </cell>
        </row>
        <row r="481"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 t="str">
            <v>00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 t="str">
            <v>0</v>
          </cell>
          <cell r="AF481">
            <v>0</v>
          </cell>
          <cell r="AG481">
            <v>0</v>
          </cell>
          <cell r="AH481">
            <v>0</v>
          </cell>
          <cell r="AI481" t="str">
            <v>0</v>
          </cell>
          <cell r="AJ481">
            <v>0</v>
          </cell>
          <cell r="AK481">
            <v>1</v>
          </cell>
          <cell r="AL481">
            <v>2</v>
          </cell>
          <cell r="AM481">
            <v>0</v>
          </cell>
          <cell r="AN481">
            <v>0</v>
          </cell>
        </row>
        <row r="482"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 t="str">
            <v>00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 t="str">
            <v>0</v>
          </cell>
          <cell r="AF482">
            <v>0</v>
          </cell>
          <cell r="AG482">
            <v>0</v>
          </cell>
          <cell r="AH482">
            <v>0</v>
          </cell>
          <cell r="AI482" t="str">
            <v>0</v>
          </cell>
          <cell r="AJ482">
            <v>0</v>
          </cell>
          <cell r="AK482">
            <v>1</v>
          </cell>
          <cell r="AL482">
            <v>2</v>
          </cell>
          <cell r="AM482">
            <v>0</v>
          </cell>
          <cell r="AN482">
            <v>0</v>
          </cell>
        </row>
        <row r="483"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 t="str">
            <v>00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 t="str">
            <v>0</v>
          </cell>
          <cell r="AF483">
            <v>0</v>
          </cell>
          <cell r="AG483">
            <v>0</v>
          </cell>
          <cell r="AH483">
            <v>0</v>
          </cell>
          <cell r="AI483" t="str">
            <v>0</v>
          </cell>
          <cell r="AJ483">
            <v>0</v>
          </cell>
          <cell r="AK483">
            <v>1</v>
          </cell>
          <cell r="AL483">
            <v>2</v>
          </cell>
          <cell r="AM483">
            <v>0</v>
          </cell>
          <cell r="AN483">
            <v>0</v>
          </cell>
        </row>
        <row r="484"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 t="str">
            <v>00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 t="str">
            <v>0</v>
          </cell>
          <cell r="AF484">
            <v>0</v>
          </cell>
          <cell r="AG484">
            <v>0</v>
          </cell>
          <cell r="AH484">
            <v>0</v>
          </cell>
          <cell r="AI484" t="str">
            <v>0</v>
          </cell>
          <cell r="AJ484">
            <v>0</v>
          </cell>
          <cell r="AK484">
            <v>1</v>
          </cell>
          <cell r="AL484">
            <v>2</v>
          </cell>
          <cell r="AM484">
            <v>0</v>
          </cell>
          <cell r="AN484">
            <v>0</v>
          </cell>
        </row>
        <row r="485"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 t="str">
            <v>00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 t="str">
            <v>0</v>
          </cell>
          <cell r="AF485">
            <v>0</v>
          </cell>
          <cell r="AG485">
            <v>0</v>
          </cell>
          <cell r="AH485">
            <v>0</v>
          </cell>
          <cell r="AI485" t="str">
            <v>0</v>
          </cell>
          <cell r="AJ485">
            <v>0</v>
          </cell>
          <cell r="AK485">
            <v>1</v>
          </cell>
          <cell r="AL485">
            <v>2</v>
          </cell>
          <cell r="AM485">
            <v>0</v>
          </cell>
          <cell r="AN485">
            <v>0</v>
          </cell>
        </row>
        <row r="486"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 t="str">
            <v>00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 t="str">
            <v>0</v>
          </cell>
          <cell r="AF486">
            <v>0</v>
          </cell>
          <cell r="AG486">
            <v>0</v>
          </cell>
          <cell r="AH486">
            <v>0</v>
          </cell>
          <cell r="AI486" t="str">
            <v>0</v>
          </cell>
          <cell r="AJ486">
            <v>0</v>
          </cell>
          <cell r="AK486">
            <v>1</v>
          </cell>
          <cell r="AL486">
            <v>2</v>
          </cell>
          <cell r="AM486">
            <v>0</v>
          </cell>
          <cell r="AN486">
            <v>0</v>
          </cell>
        </row>
        <row r="487"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 t="str">
            <v>00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 t="str">
            <v>0</v>
          </cell>
          <cell r="AF487">
            <v>0</v>
          </cell>
          <cell r="AG487">
            <v>0</v>
          </cell>
          <cell r="AH487">
            <v>0</v>
          </cell>
          <cell r="AI487" t="str">
            <v>0</v>
          </cell>
          <cell r="AJ487">
            <v>0</v>
          </cell>
          <cell r="AK487">
            <v>1</v>
          </cell>
          <cell r="AL487">
            <v>2</v>
          </cell>
          <cell r="AM487">
            <v>0</v>
          </cell>
          <cell r="AN487">
            <v>0</v>
          </cell>
        </row>
        <row r="488"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 t="str">
            <v>00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 t="str">
            <v>0</v>
          </cell>
          <cell r="AF488">
            <v>0</v>
          </cell>
          <cell r="AG488">
            <v>0</v>
          </cell>
          <cell r="AH488">
            <v>0</v>
          </cell>
          <cell r="AI488" t="str">
            <v>0</v>
          </cell>
          <cell r="AJ488">
            <v>0</v>
          </cell>
          <cell r="AK488">
            <v>1</v>
          </cell>
          <cell r="AL488">
            <v>2</v>
          </cell>
          <cell r="AM488">
            <v>0</v>
          </cell>
          <cell r="AN488">
            <v>0</v>
          </cell>
        </row>
        <row r="489"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 t="str">
            <v>00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 t="str">
            <v>0</v>
          </cell>
          <cell r="AF489">
            <v>0</v>
          </cell>
          <cell r="AG489">
            <v>0</v>
          </cell>
          <cell r="AH489">
            <v>0</v>
          </cell>
          <cell r="AI489" t="str">
            <v>0</v>
          </cell>
          <cell r="AJ489">
            <v>0</v>
          </cell>
          <cell r="AK489">
            <v>1</v>
          </cell>
          <cell r="AL489">
            <v>2</v>
          </cell>
          <cell r="AM489">
            <v>0</v>
          </cell>
          <cell r="AN489">
            <v>0</v>
          </cell>
        </row>
        <row r="490"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 t="str">
            <v>00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 t="str">
            <v>0</v>
          </cell>
          <cell r="AF490">
            <v>0</v>
          </cell>
          <cell r="AG490">
            <v>0</v>
          </cell>
          <cell r="AH490">
            <v>0</v>
          </cell>
          <cell r="AI490" t="str">
            <v>0</v>
          </cell>
          <cell r="AJ490">
            <v>0</v>
          </cell>
          <cell r="AK490">
            <v>1</v>
          </cell>
          <cell r="AL490">
            <v>2</v>
          </cell>
          <cell r="AM490">
            <v>0</v>
          </cell>
          <cell r="AN490">
            <v>0</v>
          </cell>
        </row>
        <row r="491"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 t="str">
            <v>00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 t="str">
            <v>0</v>
          </cell>
          <cell r="AF491">
            <v>0</v>
          </cell>
          <cell r="AG491">
            <v>0</v>
          </cell>
          <cell r="AH491">
            <v>0</v>
          </cell>
          <cell r="AI491" t="str">
            <v>0</v>
          </cell>
          <cell r="AJ491">
            <v>0</v>
          </cell>
          <cell r="AK491">
            <v>1</v>
          </cell>
          <cell r="AL491">
            <v>2</v>
          </cell>
          <cell r="AM491">
            <v>0</v>
          </cell>
          <cell r="AN491">
            <v>0</v>
          </cell>
        </row>
        <row r="492"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 t="str">
            <v>00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 t="str">
            <v>0</v>
          </cell>
          <cell r="AF492">
            <v>0</v>
          </cell>
          <cell r="AG492">
            <v>0</v>
          </cell>
          <cell r="AH492">
            <v>0</v>
          </cell>
          <cell r="AI492" t="str">
            <v>0</v>
          </cell>
          <cell r="AJ492">
            <v>0</v>
          </cell>
          <cell r="AK492">
            <v>1</v>
          </cell>
          <cell r="AL492">
            <v>2</v>
          </cell>
          <cell r="AM492">
            <v>0</v>
          </cell>
          <cell r="AN492">
            <v>0</v>
          </cell>
        </row>
        <row r="493"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 t="str">
            <v>00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 t="str">
            <v>0</v>
          </cell>
          <cell r="AF493">
            <v>0</v>
          </cell>
          <cell r="AG493">
            <v>0</v>
          </cell>
          <cell r="AH493">
            <v>0</v>
          </cell>
          <cell r="AI493" t="str">
            <v>0</v>
          </cell>
          <cell r="AJ493">
            <v>0</v>
          </cell>
          <cell r="AK493">
            <v>1</v>
          </cell>
          <cell r="AL493">
            <v>2</v>
          </cell>
          <cell r="AM493">
            <v>0</v>
          </cell>
          <cell r="AN493">
            <v>0</v>
          </cell>
        </row>
        <row r="494"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 t="str">
            <v>00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 t="str">
            <v>0</v>
          </cell>
          <cell r="AF494">
            <v>0</v>
          </cell>
          <cell r="AG494">
            <v>0</v>
          </cell>
          <cell r="AH494">
            <v>0</v>
          </cell>
          <cell r="AI494" t="str">
            <v>0</v>
          </cell>
          <cell r="AJ494">
            <v>0</v>
          </cell>
          <cell r="AK494">
            <v>1</v>
          </cell>
          <cell r="AL494">
            <v>2</v>
          </cell>
          <cell r="AM494">
            <v>0</v>
          </cell>
          <cell r="AN494">
            <v>0</v>
          </cell>
        </row>
        <row r="495"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 t="str">
            <v>00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 t="str">
            <v>0</v>
          </cell>
          <cell r="AF495">
            <v>0</v>
          </cell>
          <cell r="AG495">
            <v>0</v>
          </cell>
          <cell r="AH495">
            <v>0</v>
          </cell>
          <cell r="AI495" t="str">
            <v>0</v>
          </cell>
          <cell r="AJ495">
            <v>0</v>
          </cell>
          <cell r="AK495">
            <v>1</v>
          </cell>
          <cell r="AL495">
            <v>2</v>
          </cell>
          <cell r="AM495">
            <v>0</v>
          </cell>
          <cell r="AN495">
            <v>0</v>
          </cell>
        </row>
        <row r="496"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 t="str">
            <v>00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 t="str">
            <v>0</v>
          </cell>
          <cell r="AF496">
            <v>0</v>
          </cell>
          <cell r="AG496">
            <v>0</v>
          </cell>
          <cell r="AH496">
            <v>0</v>
          </cell>
          <cell r="AI496" t="str">
            <v>0</v>
          </cell>
          <cell r="AJ496">
            <v>0</v>
          </cell>
          <cell r="AK496">
            <v>1</v>
          </cell>
          <cell r="AL496">
            <v>2</v>
          </cell>
          <cell r="AM496">
            <v>0</v>
          </cell>
          <cell r="AN496">
            <v>0</v>
          </cell>
        </row>
        <row r="497"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 t="str">
            <v>00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 t="str">
            <v>0</v>
          </cell>
          <cell r="AF497">
            <v>0</v>
          </cell>
          <cell r="AG497">
            <v>0</v>
          </cell>
          <cell r="AH497">
            <v>0</v>
          </cell>
          <cell r="AI497" t="str">
            <v>0</v>
          </cell>
          <cell r="AJ497">
            <v>0</v>
          </cell>
          <cell r="AK497">
            <v>1</v>
          </cell>
          <cell r="AL497">
            <v>2</v>
          </cell>
          <cell r="AM497">
            <v>0</v>
          </cell>
          <cell r="AN497">
            <v>0</v>
          </cell>
        </row>
        <row r="498"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 t="str">
            <v>00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 t="str">
            <v>0</v>
          </cell>
          <cell r="AF498">
            <v>0</v>
          </cell>
          <cell r="AG498">
            <v>0</v>
          </cell>
          <cell r="AH498">
            <v>0</v>
          </cell>
          <cell r="AI498" t="str">
            <v>0</v>
          </cell>
          <cell r="AJ498">
            <v>0</v>
          </cell>
          <cell r="AK498">
            <v>1</v>
          </cell>
          <cell r="AL498">
            <v>2</v>
          </cell>
          <cell r="AM498">
            <v>0</v>
          </cell>
          <cell r="AN498">
            <v>0</v>
          </cell>
        </row>
        <row r="499"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 t="str">
            <v>00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 t="str">
            <v>0</v>
          </cell>
          <cell r="AF499">
            <v>0</v>
          </cell>
          <cell r="AG499">
            <v>0</v>
          </cell>
          <cell r="AH499">
            <v>0</v>
          </cell>
          <cell r="AI499" t="str">
            <v>0</v>
          </cell>
          <cell r="AJ499">
            <v>0</v>
          </cell>
          <cell r="AK499">
            <v>1</v>
          </cell>
          <cell r="AL499">
            <v>2</v>
          </cell>
          <cell r="AM499">
            <v>0</v>
          </cell>
          <cell r="AN499">
            <v>0</v>
          </cell>
        </row>
        <row r="500"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 t="str">
            <v>00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 t="str">
            <v>0</v>
          </cell>
          <cell r="AF500">
            <v>0</v>
          </cell>
          <cell r="AG500">
            <v>0</v>
          </cell>
          <cell r="AH500">
            <v>0</v>
          </cell>
          <cell r="AI500" t="str">
            <v>0</v>
          </cell>
          <cell r="AJ500">
            <v>0</v>
          </cell>
          <cell r="AK500">
            <v>1</v>
          </cell>
          <cell r="AL500">
            <v>2</v>
          </cell>
          <cell r="AM500">
            <v>0</v>
          </cell>
          <cell r="AN500">
            <v>0</v>
          </cell>
        </row>
        <row r="501"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 t="str">
            <v>00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 t="str">
            <v>0</v>
          </cell>
          <cell r="AF501">
            <v>0</v>
          </cell>
          <cell r="AG501">
            <v>0</v>
          </cell>
          <cell r="AH501">
            <v>0</v>
          </cell>
          <cell r="AI501" t="str">
            <v>0</v>
          </cell>
          <cell r="AJ501">
            <v>0</v>
          </cell>
          <cell r="AK501">
            <v>1</v>
          </cell>
          <cell r="AL501">
            <v>2</v>
          </cell>
          <cell r="AM501">
            <v>0</v>
          </cell>
          <cell r="AN501">
            <v>0</v>
          </cell>
        </row>
        <row r="502"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 t="str">
            <v>00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 t="str">
            <v>0</v>
          </cell>
          <cell r="AF502">
            <v>0</v>
          </cell>
          <cell r="AG502">
            <v>0</v>
          </cell>
          <cell r="AH502">
            <v>0</v>
          </cell>
          <cell r="AI502" t="str">
            <v>0</v>
          </cell>
          <cell r="AJ502">
            <v>0</v>
          </cell>
          <cell r="AK502">
            <v>1</v>
          </cell>
          <cell r="AL502">
            <v>2</v>
          </cell>
          <cell r="AM502">
            <v>0</v>
          </cell>
          <cell r="AN502">
            <v>0</v>
          </cell>
        </row>
        <row r="503"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 t="str">
            <v>00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 t="str">
            <v>0</v>
          </cell>
          <cell r="AF503">
            <v>0</v>
          </cell>
          <cell r="AG503">
            <v>0</v>
          </cell>
          <cell r="AH503">
            <v>0</v>
          </cell>
          <cell r="AI503" t="str">
            <v>0</v>
          </cell>
          <cell r="AJ503">
            <v>0</v>
          </cell>
          <cell r="AK503">
            <v>1</v>
          </cell>
          <cell r="AL503">
            <v>2</v>
          </cell>
          <cell r="AM503">
            <v>0</v>
          </cell>
          <cell r="AN503">
            <v>0</v>
          </cell>
        </row>
        <row r="504"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 t="str">
            <v>00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 t="str">
            <v>0</v>
          </cell>
          <cell r="AF504">
            <v>0</v>
          </cell>
          <cell r="AG504">
            <v>0</v>
          </cell>
          <cell r="AH504">
            <v>0</v>
          </cell>
          <cell r="AI504" t="str">
            <v>0</v>
          </cell>
          <cell r="AJ504">
            <v>0</v>
          </cell>
          <cell r="AK504">
            <v>1</v>
          </cell>
          <cell r="AL504">
            <v>2</v>
          </cell>
          <cell r="AM504">
            <v>0</v>
          </cell>
          <cell r="AN504">
            <v>0</v>
          </cell>
        </row>
        <row r="505"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 t="str">
            <v>00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 t="str">
            <v>0</v>
          </cell>
          <cell r="AF505">
            <v>0</v>
          </cell>
          <cell r="AG505">
            <v>0</v>
          </cell>
          <cell r="AH505">
            <v>0</v>
          </cell>
          <cell r="AI505" t="str">
            <v>0</v>
          </cell>
          <cell r="AJ505">
            <v>0</v>
          </cell>
          <cell r="AK505">
            <v>1</v>
          </cell>
          <cell r="AL505">
            <v>2</v>
          </cell>
          <cell r="AM505">
            <v>0</v>
          </cell>
          <cell r="AN505">
            <v>0</v>
          </cell>
        </row>
        <row r="506"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 t="str">
            <v>00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 t="str">
            <v>0</v>
          </cell>
          <cell r="AF506">
            <v>0</v>
          </cell>
          <cell r="AG506">
            <v>0</v>
          </cell>
          <cell r="AH506">
            <v>0</v>
          </cell>
          <cell r="AI506" t="str">
            <v>0</v>
          </cell>
          <cell r="AJ506">
            <v>0</v>
          </cell>
          <cell r="AK506">
            <v>1</v>
          </cell>
          <cell r="AL506">
            <v>2</v>
          </cell>
          <cell r="AM506">
            <v>0</v>
          </cell>
          <cell r="AN506">
            <v>0</v>
          </cell>
        </row>
        <row r="507"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 t="str">
            <v>00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 t="str">
            <v>0</v>
          </cell>
          <cell r="AF507">
            <v>0</v>
          </cell>
          <cell r="AG507">
            <v>0</v>
          </cell>
          <cell r="AH507">
            <v>0</v>
          </cell>
          <cell r="AI507" t="str">
            <v>0</v>
          </cell>
          <cell r="AJ507">
            <v>0</v>
          </cell>
          <cell r="AK507">
            <v>1</v>
          </cell>
          <cell r="AL507">
            <v>2</v>
          </cell>
          <cell r="AM507">
            <v>0</v>
          </cell>
          <cell r="AN507">
            <v>0</v>
          </cell>
        </row>
        <row r="508"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 t="str">
            <v>00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 t="str">
            <v>0</v>
          </cell>
          <cell r="AF508">
            <v>0</v>
          </cell>
          <cell r="AG508">
            <v>0</v>
          </cell>
          <cell r="AH508">
            <v>0</v>
          </cell>
          <cell r="AI508" t="str">
            <v>0</v>
          </cell>
          <cell r="AJ508">
            <v>0</v>
          </cell>
          <cell r="AK508">
            <v>1</v>
          </cell>
          <cell r="AL508">
            <v>2</v>
          </cell>
          <cell r="AM508">
            <v>0</v>
          </cell>
          <cell r="AN508">
            <v>0</v>
          </cell>
        </row>
        <row r="509"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 t="str">
            <v>00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 t="str">
            <v>0</v>
          </cell>
          <cell r="AF509">
            <v>0</v>
          </cell>
          <cell r="AG509">
            <v>0</v>
          </cell>
          <cell r="AH509">
            <v>0</v>
          </cell>
          <cell r="AI509" t="str">
            <v>0</v>
          </cell>
          <cell r="AJ509">
            <v>0</v>
          </cell>
          <cell r="AK509">
            <v>1</v>
          </cell>
          <cell r="AL509">
            <v>2</v>
          </cell>
          <cell r="AM509">
            <v>0</v>
          </cell>
          <cell r="AN509">
            <v>0</v>
          </cell>
        </row>
        <row r="510"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 t="str">
            <v>00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 t="str">
            <v>0</v>
          </cell>
          <cell r="AF510">
            <v>0</v>
          </cell>
          <cell r="AG510">
            <v>0</v>
          </cell>
          <cell r="AH510">
            <v>0</v>
          </cell>
          <cell r="AI510" t="str">
            <v>0</v>
          </cell>
          <cell r="AJ510">
            <v>0</v>
          </cell>
          <cell r="AK510">
            <v>1</v>
          </cell>
          <cell r="AL510">
            <v>2</v>
          </cell>
          <cell r="AM510">
            <v>0</v>
          </cell>
          <cell r="AN510">
            <v>0</v>
          </cell>
        </row>
        <row r="511"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 t="str">
            <v>00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 t="str">
            <v>0</v>
          </cell>
          <cell r="AF511">
            <v>0</v>
          </cell>
          <cell r="AG511">
            <v>0</v>
          </cell>
          <cell r="AH511">
            <v>0</v>
          </cell>
          <cell r="AI511" t="str">
            <v>0</v>
          </cell>
          <cell r="AJ511">
            <v>0</v>
          </cell>
          <cell r="AK511">
            <v>1</v>
          </cell>
          <cell r="AL511">
            <v>2</v>
          </cell>
          <cell r="AM511">
            <v>0</v>
          </cell>
          <cell r="AN511">
            <v>0</v>
          </cell>
        </row>
        <row r="512"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 t="str">
            <v>00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 t="str">
            <v>0</v>
          </cell>
          <cell r="AF512">
            <v>0</v>
          </cell>
          <cell r="AG512">
            <v>0</v>
          </cell>
          <cell r="AH512">
            <v>0</v>
          </cell>
          <cell r="AI512" t="str">
            <v>0</v>
          </cell>
          <cell r="AJ512">
            <v>0</v>
          </cell>
          <cell r="AK512">
            <v>1</v>
          </cell>
          <cell r="AL512">
            <v>2</v>
          </cell>
          <cell r="AM512">
            <v>0</v>
          </cell>
          <cell r="AN512">
            <v>0</v>
          </cell>
        </row>
        <row r="513"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 t="str">
            <v>00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 t="str">
            <v>0</v>
          </cell>
          <cell r="AF513">
            <v>0</v>
          </cell>
          <cell r="AG513">
            <v>0</v>
          </cell>
          <cell r="AH513">
            <v>0</v>
          </cell>
          <cell r="AI513" t="str">
            <v>0</v>
          </cell>
          <cell r="AJ513">
            <v>0</v>
          </cell>
          <cell r="AK513">
            <v>1</v>
          </cell>
          <cell r="AL513">
            <v>2</v>
          </cell>
          <cell r="AM513">
            <v>0</v>
          </cell>
          <cell r="AN513">
            <v>0</v>
          </cell>
        </row>
        <row r="514"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 t="str">
            <v>00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 t="str">
            <v>0</v>
          </cell>
          <cell r="AF514">
            <v>0</v>
          </cell>
          <cell r="AG514">
            <v>0</v>
          </cell>
          <cell r="AH514">
            <v>0</v>
          </cell>
          <cell r="AI514" t="str">
            <v>0</v>
          </cell>
          <cell r="AJ514">
            <v>0</v>
          </cell>
          <cell r="AK514">
            <v>1</v>
          </cell>
          <cell r="AL514">
            <v>2</v>
          </cell>
          <cell r="AM514">
            <v>0</v>
          </cell>
          <cell r="AN514">
            <v>0</v>
          </cell>
        </row>
        <row r="515"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 t="str">
            <v>00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 t="str">
            <v>0</v>
          </cell>
          <cell r="AF515">
            <v>0</v>
          </cell>
          <cell r="AG515">
            <v>0</v>
          </cell>
          <cell r="AH515">
            <v>0</v>
          </cell>
          <cell r="AI515" t="str">
            <v>0</v>
          </cell>
          <cell r="AJ515">
            <v>0</v>
          </cell>
          <cell r="AK515">
            <v>1</v>
          </cell>
          <cell r="AL515">
            <v>2</v>
          </cell>
          <cell r="AM515">
            <v>0</v>
          </cell>
          <cell r="AN515">
            <v>0</v>
          </cell>
        </row>
        <row r="516"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 t="str">
            <v>00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 t="str">
            <v>0</v>
          </cell>
          <cell r="AF516">
            <v>0</v>
          </cell>
          <cell r="AG516">
            <v>0</v>
          </cell>
          <cell r="AH516">
            <v>0</v>
          </cell>
          <cell r="AI516" t="str">
            <v>0</v>
          </cell>
          <cell r="AJ516">
            <v>0</v>
          </cell>
          <cell r="AK516">
            <v>1</v>
          </cell>
          <cell r="AL516">
            <v>2</v>
          </cell>
          <cell r="AM516">
            <v>0</v>
          </cell>
          <cell r="AN516">
            <v>0</v>
          </cell>
        </row>
        <row r="517"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 t="str">
            <v>00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 t="str">
            <v>0</v>
          </cell>
          <cell r="AF517">
            <v>0</v>
          </cell>
          <cell r="AG517">
            <v>0</v>
          </cell>
          <cell r="AH517">
            <v>0</v>
          </cell>
          <cell r="AI517" t="str">
            <v>0</v>
          </cell>
          <cell r="AJ517">
            <v>0</v>
          </cell>
          <cell r="AK517">
            <v>1</v>
          </cell>
          <cell r="AL517">
            <v>2</v>
          </cell>
          <cell r="AM517">
            <v>0</v>
          </cell>
          <cell r="AN517">
            <v>0</v>
          </cell>
        </row>
        <row r="518"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 t="str">
            <v>00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 t="str">
            <v>0</v>
          </cell>
          <cell r="AF518">
            <v>0</v>
          </cell>
          <cell r="AG518">
            <v>0</v>
          </cell>
          <cell r="AH518">
            <v>0</v>
          </cell>
          <cell r="AI518" t="str">
            <v>0</v>
          </cell>
          <cell r="AJ518">
            <v>0</v>
          </cell>
          <cell r="AK518">
            <v>1</v>
          </cell>
          <cell r="AL518">
            <v>2</v>
          </cell>
          <cell r="AM518">
            <v>0</v>
          </cell>
          <cell r="AN518">
            <v>0</v>
          </cell>
        </row>
        <row r="519"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 t="str">
            <v>00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 t="str">
            <v>0</v>
          </cell>
          <cell r="AF519">
            <v>0</v>
          </cell>
          <cell r="AG519">
            <v>0</v>
          </cell>
          <cell r="AH519">
            <v>0</v>
          </cell>
          <cell r="AI519" t="str">
            <v>0</v>
          </cell>
          <cell r="AJ519">
            <v>0</v>
          </cell>
          <cell r="AK519">
            <v>1</v>
          </cell>
          <cell r="AL519">
            <v>2</v>
          </cell>
          <cell r="AM519">
            <v>0</v>
          </cell>
          <cell r="AN519">
            <v>0</v>
          </cell>
        </row>
        <row r="520"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 t="str">
            <v>00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 t="str">
            <v>0</v>
          </cell>
          <cell r="AF520">
            <v>0</v>
          </cell>
          <cell r="AG520">
            <v>0</v>
          </cell>
          <cell r="AH520">
            <v>0</v>
          </cell>
          <cell r="AI520" t="str">
            <v>0</v>
          </cell>
          <cell r="AJ520">
            <v>0</v>
          </cell>
          <cell r="AK520">
            <v>1</v>
          </cell>
          <cell r="AL520">
            <v>2</v>
          </cell>
          <cell r="AM520">
            <v>0</v>
          </cell>
          <cell r="AN520">
            <v>0</v>
          </cell>
        </row>
        <row r="521"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 t="str">
            <v>00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 t="str">
            <v>0</v>
          </cell>
          <cell r="AF521">
            <v>0</v>
          </cell>
          <cell r="AG521">
            <v>0</v>
          </cell>
          <cell r="AH521">
            <v>0</v>
          </cell>
          <cell r="AI521" t="str">
            <v>0</v>
          </cell>
          <cell r="AJ521">
            <v>0</v>
          </cell>
          <cell r="AK521">
            <v>1</v>
          </cell>
          <cell r="AL521">
            <v>2</v>
          </cell>
          <cell r="AM521">
            <v>0</v>
          </cell>
          <cell r="AN521">
            <v>0</v>
          </cell>
        </row>
        <row r="522"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 t="str">
            <v>00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 t="str">
            <v>0</v>
          </cell>
          <cell r="AF522">
            <v>0</v>
          </cell>
          <cell r="AG522">
            <v>0</v>
          </cell>
          <cell r="AH522">
            <v>0</v>
          </cell>
          <cell r="AI522" t="str">
            <v>0</v>
          </cell>
          <cell r="AJ522">
            <v>0</v>
          </cell>
          <cell r="AK522">
            <v>1</v>
          </cell>
          <cell r="AL522">
            <v>2</v>
          </cell>
          <cell r="AM522">
            <v>0</v>
          </cell>
          <cell r="AN522">
            <v>0</v>
          </cell>
        </row>
        <row r="523"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 t="str">
            <v>00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 t="str">
            <v>0</v>
          </cell>
          <cell r="AF523">
            <v>0</v>
          </cell>
          <cell r="AG523">
            <v>0</v>
          </cell>
          <cell r="AH523">
            <v>0</v>
          </cell>
          <cell r="AI523" t="str">
            <v>0</v>
          </cell>
          <cell r="AJ523">
            <v>0</v>
          </cell>
          <cell r="AK523">
            <v>1</v>
          </cell>
          <cell r="AL523">
            <v>2</v>
          </cell>
          <cell r="AM523">
            <v>0</v>
          </cell>
          <cell r="AN523">
            <v>0</v>
          </cell>
        </row>
        <row r="524"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 t="str">
            <v>00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 t="str">
            <v>0</v>
          </cell>
          <cell r="AF524">
            <v>0</v>
          </cell>
          <cell r="AG524">
            <v>0</v>
          </cell>
          <cell r="AH524">
            <v>0</v>
          </cell>
          <cell r="AI524" t="str">
            <v>0</v>
          </cell>
          <cell r="AJ524">
            <v>0</v>
          </cell>
          <cell r="AK524">
            <v>1</v>
          </cell>
          <cell r="AL524">
            <v>2</v>
          </cell>
          <cell r="AM524">
            <v>0</v>
          </cell>
          <cell r="AN524">
            <v>0</v>
          </cell>
        </row>
        <row r="525"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 t="str">
            <v>00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 t="str">
            <v>0</v>
          </cell>
          <cell r="AF525">
            <v>0</v>
          </cell>
          <cell r="AG525">
            <v>0</v>
          </cell>
          <cell r="AH525">
            <v>0</v>
          </cell>
          <cell r="AI525" t="str">
            <v>0</v>
          </cell>
          <cell r="AJ525">
            <v>0</v>
          </cell>
          <cell r="AK525">
            <v>1</v>
          </cell>
          <cell r="AL525">
            <v>2</v>
          </cell>
          <cell r="AM525">
            <v>0</v>
          </cell>
          <cell r="AN525">
            <v>0</v>
          </cell>
        </row>
        <row r="526"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 t="str">
            <v>00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 t="str">
            <v>0</v>
          </cell>
          <cell r="AF526">
            <v>0</v>
          </cell>
          <cell r="AG526">
            <v>0</v>
          </cell>
          <cell r="AH526">
            <v>0</v>
          </cell>
          <cell r="AI526" t="str">
            <v>0</v>
          </cell>
          <cell r="AJ526">
            <v>0</v>
          </cell>
          <cell r="AK526">
            <v>1</v>
          </cell>
          <cell r="AL526">
            <v>2</v>
          </cell>
          <cell r="AM526">
            <v>0</v>
          </cell>
          <cell r="AN526">
            <v>0</v>
          </cell>
        </row>
        <row r="527"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 t="str">
            <v>00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 t="str">
            <v>0</v>
          </cell>
          <cell r="AF527">
            <v>0</v>
          </cell>
          <cell r="AG527">
            <v>0</v>
          </cell>
          <cell r="AH527">
            <v>0</v>
          </cell>
          <cell r="AI527" t="str">
            <v>0</v>
          </cell>
          <cell r="AJ527">
            <v>0</v>
          </cell>
          <cell r="AK527">
            <v>1</v>
          </cell>
          <cell r="AL527">
            <v>2</v>
          </cell>
          <cell r="AM527">
            <v>0</v>
          </cell>
          <cell r="AN527">
            <v>0</v>
          </cell>
        </row>
        <row r="528"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 t="str">
            <v>00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 t="str">
            <v>0</v>
          </cell>
          <cell r="AF528">
            <v>0</v>
          </cell>
          <cell r="AG528">
            <v>0</v>
          </cell>
          <cell r="AH528">
            <v>0</v>
          </cell>
          <cell r="AI528" t="str">
            <v>0</v>
          </cell>
          <cell r="AJ528">
            <v>0</v>
          </cell>
          <cell r="AK528">
            <v>1</v>
          </cell>
          <cell r="AL528">
            <v>2</v>
          </cell>
          <cell r="AM528">
            <v>0</v>
          </cell>
          <cell r="AN528">
            <v>0</v>
          </cell>
        </row>
        <row r="529"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 t="str">
            <v>00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 t="str">
            <v>0</v>
          </cell>
          <cell r="AF529">
            <v>0</v>
          </cell>
          <cell r="AG529">
            <v>0</v>
          </cell>
          <cell r="AH529">
            <v>0</v>
          </cell>
          <cell r="AI529" t="str">
            <v>0</v>
          </cell>
          <cell r="AJ529">
            <v>0</v>
          </cell>
          <cell r="AK529">
            <v>1</v>
          </cell>
          <cell r="AL529">
            <v>2</v>
          </cell>
          <cell r="AM529">
            <v>0</v>
          </cell>
          <cell r="AN529">
            <v>0</v>
          </cell>
        </row>
        <row r="530"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 t="str">
            <v>00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 t="str">
            <v>0</v>
          </cell>
          <cell r="AF530">
            <v>0</v>
          </cell>
          <cell r="AG530">
            <v>0</v>
          </cell>
          <cell r="AH530">
            <v>0</v>
          </cell>
          <cell r="AI530" t="str">
            <v>0</v>
          </cell>
          <cell r="AJ530">
            <v>0</v>
          </cell>
          <cell r="AK530">
            <v>1</v>
          </cell>
          <cell r="AL530">
            <v>2</v>
          </cell>
          <cell r="AM530">
            <v>0</v>
          </cell>
          <cell r="AN530">
            <v>0</v>
          </cell>
        </row>
        <row r="531"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 t="str">
            <v>00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 t="str">
            <v>0</v>
          </cell>
          <cell r="AF531">
            <v>0</v>
          </cell>
          <cell r="AG531">
            <v>0</v>
          </cell>
          <cell r="AH531">
            <v>0</v>
          </cell>
          <cell r="AI531" t="str">
            <v>0</v>
          </cell>
          <cell r="AJ531">
            <v>0</v>
          </cell>
          <cell r="AK531">
            <v>1</v>
          </cell>
          <cell r="AL531">
            <v>2</v>
          </cell>
          <cell r="AM531">
            <v>0</v>
          </cell>
          <cell r="AN531">
            <v>0</v>
          </cell>
        </row>
        <row r="532"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 t="str">
            <v>00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 t="str">
            <v>0</v>
          </cell>
          <cell r="AF532">
            <v>0</v>
          </cell>
          <cell r="AG532">
            <v>0</v>
          </cell>
          <cell r="AH532">
            <v>0</v>
          </cell>
          <cell r="AI532" t="str">
            <v>0</v>
          </cell>
          <cell r="AJ532">
            <v>0</v>
          </cell>
          <cell r="AK532">
            <v>1</v>
          </cell>
          <cell r="AL532">
            <v>2</v>
          </cell>
          <cell r="AM532">
            <v>0</v>
          </cell>
          <cell r="AN532">
            <v>0</v>
          </cell>
        </row>
        <row r="533"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 t="str">
            <v>00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 t="str">
            <v>0</v>
          </cell>
          <cell r="AF533">
            <v>0</v>
          </cell>
          <cell r="AG533">
            <v>0</v>
          </cell>
          <cell r="AH533">
            <v>0</v>
          </cell>
          <cell r="AI533" t="str">
            <v>0</v>
          </cell>
          <cell r="AJ533">
            <v>0</v>
          </cell>
          <cell r="AK533">
            <v>1</v>
          </cell>
          <cell r="AL533">
            <v>2</v>
          </cell>
          <cell r="AM533">
            <v>0</v>
          </cell>
          <cell r="AN533">
            <v>0</v>
          </cell>
        </row>
        <row r="534"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 t="str">
            <v>00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 t="str">
            <v>0</v>
          </cell>
          <cell r="AF534">
            <v>0</v>
          </cell>
          <cell r="AG534">
            <v>0</v>
          </cell>
          <cell r="AH534">
            <v>0</v>
          </cell>
          <cell r="AI534" t="str">
            <v>0</v>
          </cell>
          <cell r="AJ534">
            <v>0</v>
          </cell>
          <cell r="AK534">
            <v>1</v>
          </cell>
          <cell r="AL534">
            <v>2</v>
          </cell>
          <cell r="AM534">
            <v>0</v>
          </cell>
          <cell r="AN534">
            <v>0</v>
          </cell>
        </row>
        <row r="535"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 t="str">
            <v>00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 t="str">
            <v>0</v>
          </cell>
          <cell r="AF535">
            <v>0</v>
          </cell>
          <cell r="AG535">
            <v>0</v>
          </cell>
          <cell r="AH535">
            <v>0</v>
          </cell>
          <cell r="AI535" t="str">
            <v>0</v>
          </cell>
          <cell r="AJ535">
            <v>0</v>
          </cell>
          <cell r="AK535">
            <v>1</v>
          </cell>
          <cell r="AL535">
            <v>2</v>
          </cell>
          <cell r="AM535">
            <v>0</v>
          </cell>
          <cell r="AN535">
            <v>0</v>
          </cell>
        </row>
        <row r="536"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 t="str">
            <v>00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 t="str">
            <v>0</v>
          </cell>
          <cell r="AF536">
            <v>0</v>
          </cell>
          <cell r="AG536">
            <v>0</v>
          </cell>
          <cell r="AH536">
            <v>0</v>
          </cell>
          <cell r="AI536" t="str">
            <v>0</v>
          </cell>
          <cell r="AJ536">
            <v>0</v>
          </cell>
          <cell r="AK536">
            <v>1</v>
          </cell>
          <cell r="AL536">
            <v>2</v>
          </cell>
          <cell r="AM536">
            <v>0</v>
          </cell>
          <cell r="AN536">
            <v>0</v>
          </cell>
        </row>
        <row r="537"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 t="str">
            <v>00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 t="str">
            <v>0</v>
          </cell>
          <cell r="AF537">
            <v>0</v>
          </cell>
          <cell r="AG537">
            <v>0</v>
          </cell>
          <cell r="AH537">
            <v>0</v>
          </cell>
          <cell r="AI537" t="str">
            <v>0</v>
          </cell>
          <cell r="AJ537">
            <v>0</v>
          </cell>
          <cell r="AK537">
            <v>1</v>
          </cell>
          <cell r="AL537">
            <v>2</v>
          </cell>
          <cell r="AM537">
            <v>0</v>
          </cell>
          <cell r="AN537">
            <v>0</v>
          </cell>
        </row>
        <row r="538"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 t="str">
            <v>00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 t="str">
            <v>0</v>
          </cell>
          <cell r="AF538">
            <v>0</v>
          </cell>
          <cell r="AG538">
            <v>0</v>
          </cell>
          <cell r="AH538">
            <v>0</v>
          </cell>
          <cell r="AI538" t="str">
            <v>0</v>
          </cell>
          <cell r="AJ538">
            <v>0</v>
          </cell>
          <cell r="AK538">
            <v>1</v>
          </cell>
          <cell r="AL538">
            <v>2</v>
          </cell>
          <cell r="AM538">
            <v>0</v>
          </cell>
          <cell r="AN538">
            <v>0</v>
          </cell>
        </row>
        <row r="539"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 t="str">
            <v>00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 t="str">
            <v>0</v>
          </cell>
          <cell r="AF539">
            <v>0</v>
          </cell>
          <cell r="AG539">
            <v>0</v>
          </cell>
          <cell r="AH539">
            <v>0</v>
          </cell>
          <cell r="AI539" t="str">
            <v>0</v>
          </cell>
          <cell r="AJ539">
            <v>0</v>
          </cell>
          <cell r="AK539">
            <v>1</v>
          </cell>
          <cell r="AL539">
            <v>2</v>
          </cell>
          <cell r="AM539">
            <v>0</v>
          </cell>
          <cell r="AN539">
            <v>0</v>
          </cell>
        </row>
        <row r="540"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 t="str">
            <v>00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 t="str">
            <v>0</v>
          </cell>
          <cell r="AF540">
            <v>0</v>
          </cell>
          <cell r="AG540">
            <v>0</v>
          </cell>
          <cell r="AH540">
            <v>0</v>
          </cell>
          <cell r="AI540" t="str">
            <v>0</v>
          </cell>
          <cell r="AJ540">
            <v>0</v>
          </cell>
          <cell r="AK540">
            <v>1</v>
          </cell>
          <cell r="AL540">
            <v>2</v>
          </cell>
          <cell r="AM540">
            <v>0</v>
          </cell>
          <cell r="AN540">
            <v>0</v>
          </cell>
        </row>
        <row r="541"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 t="str">
            <v>00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 t="str">
            <v>0</v>
          </cell>
          <cell r="AF541">
            <v>0</v>
          </cell>
          <cell r="AG541">
            <v>0</v>
          </cell>
          <cell r="AH541">
            <v>0</v>
          </cell>
          <cell r="AI541" t="str">
            <v>0</v>
          </cell>
          <cell r="AJ541">
            <v>0</v>
          </cell>
          <cell r="AK541">
            <v>1</v>
          </cell>
          <cell r="AL541">
            <v>2</v>
          </cell>
          <cell r="AM541">
            <v>0</v>
          </cell>
          <cell r="AN541">
            <v>0</v>
          </cell>
        </row>
        <row r="542"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 t="str">
            <v>00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 t="str">
            <v>0</v>
          </cell>
          <cell r="AF542">
            <v>0</v>
          </cell>
          <cell r="AG542">
            <v>0</v>
          </cell>
          <cell r="AH542">
            <v>0</v>
          </cell>
          <cell r="AI542" t="str">
            <v>0</v>
          </cell>
          <cell r="AJ542">
            <v>0</v>
          </cell>
          <cell r="AK542">
            <v>1</v>
          </cell>
          <cell r="AL542">
            <v>2</v>
          </cell>
          <cell r="AM542">
            <v>0</v>
          </cell>
          <cell r="AN542">
            <v>0</v>
          </cell>
        </row>
        <row r="543"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 t="str">
            <v>00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 t="str">
            <v>0</v>
          </cell>
          <cell r="AF543">
            <v>0</v>
          </cell>
          <cell r="AG543">
            <v>0</v>
          </cell>
          <cell r="AH543">
            <v>0</v>
          </cell>
          <cell r="AI543" t="str">
            <v>0</v>
          </cell>
          <cell r="AJ543">
            <v>0</v>
          </cell>
          <cell r="AK543">
            <v>1</v>
          </cell>
          <cell r="AL543">
            <v>2</v>
          </cell>
          <cell r="AM543">
            <v>0</v>
          </cell>
          <cell r="AN543">
            <v>0</v>
          </cell>
        </row>
        <row r="544"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 t="str">
            <v>00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 t="str">
            <v>0</v>
          </cell>
          <cell r="AF544">
            <v>0</v>
          </cell>
          <cell r="AG544">
            <v>0</v>
          </cell>
          <cell r="AH544">
            <v>0</v>
          </cell>
          <cell r="AI544" t="str">
            <v>0</v>
          </cell>
          <cell r="AJ544">
            <v>0</v>
          </cell>
          <cell r="AK544">
            <v>1</v>
          </cell>
          <cell r="AL544">
            <v>2</v>
          </cell>
          <cell r="AM544">
            <v>0</v>
          </cell>
          <cell r="AN544">
            <v>0</v>
          </cell>
        </row>
        <row r="545"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 t="str">
            <v>00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 t="str">
            <v>0</v>
          </cell>
          <cell r="AF545">
            <v>0</v>
          </cell>
          <cell r="AG545">
            <v>0</v>
          </cell>
          <cell r="AH545">
            <v>0</v>
          </cell>
          <cell r="AI545" t="str">
            <v>0</v>
          </cell>
          <cell r="AJ545">
            <v>0</v>
          </cell>
          <cell r="AK545">
            <v>1</v>
          </cell>
          <cell r="AL545">
            <v>2</v>
          </cell>
          <cell r="AM545">
            <v>0</v>
          </cell>
          <cell r="AN545">
            <v>0</v>
          </cell>
        </row>
        <row r="546"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 t="str">
            <v>00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 t="str">
            <v>0</v>
          </cell>
          <cell r="AF546">
            <v>0</v>
          </cell>
          <cell r="AG546">
            <v>0</v>
          </cell>
          <cell r="AH546">
            <v>0</v>
          </cell>
          <cell r="AI546" t="str">
            <v>0</v>
          </cell>
          <cell r="AJ546">
            <v>0</v>
          </cell>
          <cell r="AK546">
            <v>1</v>
          </cell>
          <cell r="AL546">
            <v>2</v>
          </cell>
          <cell r="AM546">
            <v>0</v>
          </cell>
          <cell r="AN546">
            <v>0</v>
          </cell>
        </row>
        <row r="547"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 t="str">
            <v>00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 t="str">
            <v>0</v>
          </cell>
          <cell r="AF547">
            <v>0</v>
          </cell>
          <cell r="AG547">
            <v>0</v>
          </cell>
          <cell r="AH547">
            <v>0</v>
          </cell>
          <cell r="AI547" t="str">
            <v>0</v>
          </cell>
          <cell r="AJ547">
            <v>0</v>
          </cell>
          <cell r="AK547">
            <v>1</v>
          </cell>
          <cell r="AL547">
            <v>2</v>
          </cell>
          <cell r="AM547">
            <v>0</v>
          </cell>
          <cell r="AN547">
            <v>0</v>
          </cell>
        </row>
        <row r="548"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 t="str">
            <v>00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 t="str">
            <v>0</v>
          </cell>
          <cell r="AF548">
            <v>0</v>
          </cell>
          <cell r="AG548">
            <v>0</v>
          </cell>
          <cell r="AH548">
            <v>0</v>
          </cell>
          <cell r="AI548" t="str">
            <v>0</v>
          </cell>
          <cell r="AJ548">
            <v>0</v>
          </cell>
          <cell r="AK548">
            <v>1</v>
          </cell>
          <cell r="AL548">
            <v>2</v>
          </cell>
          <cell r="AM548">
            <v>0</v>
          </cell>
          <cell r="AN548">
            <v>0</v>
          </cell>
        </row>
        <row r="549"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 t="str">
            <v>00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 t="str">
            <v>0</v>
          </cell>
          <cell r="AF549">
            <v>0</v>
          </cell>
          <cell r="AG549">
            <v>0</v>
          </cell>
          <cell r="AH549">
            <v>0</v>
          </cell>
          <cell r="AI549" t="str">
            <v>0</v>
          </cell>
          <cell r="AJ549">
            <v>0</v>
          </cell>
          <cell r="AK549">
            <v>1</v>
          </cell>
          <cell r="AL549">
            <v>2</v>
          </cell>
          <cell r="AM549">
            <v>0</v>
          </cell>
          <cell r="AN549">
            <v>0</v>
          </cell>
        </row>
        <row r="550"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 t="str">
            <v>00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 t="str">
            <v>0</v>
          </cell>
          <cell r="AF550">
            <v>0</v>
          </cell>
          <cell r="AG550">
            <v>0</v>
          </cell>
          <cell r="AH550">
            <v>0</v>
          </cell>
          <cell r="AI550" t="str">
            <v>0</v>
          </cell>
          <cell r="AJ550">
            <v>0</v>
          </cell>
          <cell r="AK550">
            <v>1</v>
          </cell>
          <cell r="AL550">
            <v>2</v>
          </cell>
          <cell r="AM550">
            <v>0</v>
          </cell>
          <cell r="AN550">
            <v>0</v>
          </cell>
        </row>
        <row r="551"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 t="str">
            <v>00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 t="str">
            <v>0</v>
          </cell>
          <cell r="AF551">
            <v>0</v>
          </cell>
          <cell r="AG551">
            <v>0</v>
          </cell>
          <cell r="AH551">
            <v>0</v>
          </cell>
          <cell r="AI551" t="str">
            <v>0</v>
          </cell>
          <cell r="AJ551">
            <v>0</v>
          </cell>
          <cell r="AK551">
            <v>1</v>
          </cell>
          <cell r="AL551">
            <v>2</v>
          </cell>
          <cell r="AM551">
            <v>0</v>
          </cell>
          <cell r="AN551">
            <v>0</v>
          </cell>
        </row>
        <row r="552"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 t="str">
            <v>00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 t="str">
            <v>0</v>
          </cell>
          <cell r="AF552">
            <v>0</v>
          </cell>
          <cell r="AG552">
            <v>0</v>
          </cell>
          <cell r="AH552">
            <v>0</v>
          </cell>
          <cell r="AI552" t="str">
            <v>0</v>
          </cell>
          <cell r="AJ552">
            <v>0</v>
          </cell>
          <cell r="AK552">
            <v>1</v>
          </cell>
          <cell r="AL552">
            <v>2</v>
          </cell>
          <cell r="AM552">
            <v>0</v>
          </cell>
          <cell r="AN552">
            <v>0</v>
          </cell>
        </row>
        <row r="553"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 t="str">
            <v>00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 t="str">
            <v>0</v>
          </cell>
          <cell r="AF553">
            <v>0</v>
          </cell>
          <cell r="AG553">
            <v>0</v>
          </cell>
          <cell r="AH553">
            <v>0</v>
          </cell>
          <cell r="AI553" t="str">
            <v>0</v>
          </cell>
          <cell r="AJ553">
            <v>0</v>
          </cell>
          <cell r="AK553">
            <v>1</v>
          </cell>
          <cell r="AL553">
            <v>2</v>
          </cell>
          <cell r="AM553">
            <v>0</v>
          </cell>
          <cell r="AN553">
            <v>0</v>
          </cell>
        </row>
        <row r="554"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 t="str">
            <v>00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 t="str">
            <v>0</v>
          </cell>
          <cell r="AF554">
            <v>0</v>
          </cell>
          <cell r="AG554">
            <v>0</v>
          </cell>
          <cell r="AH554">
            <v>0</v>
          </cell>
          <cell r="AI554" t="str">
            <v>0</v>
          </cell>
          <cell r="AJ554">
            <v>0</v>
          </cell>
          <cell r="AK554">
            <v>1</v>
          </cell>
          <cell r="AL554">
            <v>2</v>
          </cell>
          <cell r="AM554">
            <v>0</v>
          </cell>
          <cell r="AN554">
            <v>0</v>
          </cell>
        </row>
        <row r="555"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 t="str">
            <v>00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 t="str">
            <v>0</v>
          </cell>
          <cell r="AF555">
            <v>0</v>
          </cell>
          <cell r="AG555">
            <v>0</v>
          </cell>
          <cell r="AH555">
            <v>0</v>
          </cell>
          <cell r="AI555" t="str">
            <v>0</v>
          </cell>
          <cell r="AJ555">
            <v>0</v>
          </cell>
          <cell r="AK555">
            <v>1</v>
          </cell>
          <cell r="AL555">
            <v>2</v>
          </cell>
          <cell r="AM555">
            <v>0</v>
          </cell>
          <cell r="AN555">
            <v>0</v>
          </cell>
        </row>
        <row r="556"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 t="str">
            <v>00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 t="str">
            <v>0</v>
          </cell>
          <cell r="AF556">
            <v>0</v>
          </cell>
          <cell r="AG556">
            <v>0</v>
          </cell>
          <cell r="AH556">
            <v>0</v>
          </cell>
          <cell r="AI556" t="str">
            <v>0</v>
          </cell>
          <cell r="AJ556">
            <v>0</v>
          </cell>
          <cell r="AK556">
            <v>1</v>
          </cell>
          <cell r="AL556">
            <v>2</v>
          </cell>
          <cell r="AM556">
            <v>0</v>
          </cell>
          <cell r="AN556">
            <v>0</v>
          </cell>
        </row>
        <row r="557"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 t="str">
            <v>00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 t="str">
            <v>0</v>
          </cell>
          <cell r="AF557">
            <v>0</v>
          </cell>
          <cell r="AG557">
            <v>0</v>
          </cell>
          <cell r="AH557">
            <v>0</v>
          </cell>
          <cell r="AI557" t="str">
            <v>0</v>
          </cell>
          <cell r="AJ557">
            <v>0</v>
          </cell>
          <cell r="AK557">
            <v>1</v>
          </cell>
          <cell r="AL557">
            <v>2</v>
          </cell>
          <cell r="AM557">
            <v>0</v>
          </cell>
          <cell r="AN557">
            <v>0</v>
          </cell>
        </row>
        <row r="558"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 t="str">
            <v>00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 t="str">
            <v>0</v>
          </cell>
          <cell r="AF558">
            <v>0</v>
          </cell>
          <cell r="AG558">
            <v>0</v>
          </cell>
          <cell r="AH558">
            <v>0</v>
          </cell>
          <cell r="AI558" t="str">
            <v>0</v>
          </cell>
          <cell r="AJ558">
            <v>0</v>
          </cell>
          <cell r="AK558">
            <v>1</v>
          </cell>
          <cell r="AL558">
            <v>2</v>
          </cell>
          <cell r="AM558">
            <v>0</v>
          </cell>
          <cell r="AN558">
            <v>0</v>
          </cell>
        </row>
        <row r="559"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 t="str">
            <v>00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 t="str">
            <v>0</v>
          </cell>
          <cell r="AF559">
            <v>0</v>
          </cell>
          <cell r="AG559">
            <v>0</v>
          </cell>
          <cell r="AH559">
            <v>0</v>
          </cell>
          <cell r="AI559" t="str">
            <v>0</v>
          </cell>
          <cell r="AJ559">
            <v>0</v>
          </cell>
          <cell r="AK559">
            <v>1</v>
          </cell>
          <cell r="AL559">
            <v>2</v>
          </cell>
          <cell r="AM559">
            <v>0</v>
          </cell>
          <cell r="AN559">
            <v>0</v>
          </cell>
        </row>
        <row r="560"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 t="str">
            <v>00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 t="str">
            <v>0</v>
          </cell>
          <cell r="AF560">
            <v>0</v>
          </cell>
          <cell r="AG560">
            <v>0</v>
          </cell>
          <cell r="AH560">
            <v>0</v>
          </cell>
          <cell r="AI560" t="str">
            <v>0</v>
          </cell>
          <cell r="AJ560">
            <v>0</v>
          </cell>
          <cell r="AK560">
            <v>1</v>
          </cell>
          <cell r="AL560">
            <v>2</v>
          </cell>
          <cell r="AM560">
            <v>0</v>
          </cell>
          <cell r="AN560">
            <v>0</v>
          </cell>
        </row>
        <row r="561"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 t="str">
            <v>00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 t="str">
            <v>0</v>
          </cell>
          <cell r="AF561">
            <v>0</v>
          </cell>
          <cell r="AG561">
            <v>0</v>
          </cell>
          <cell r="AH561">
            <v>0</v>
          </cell>
          <cell r="AI561" t="str">
            <v>0</v>
          </cell>
          <cell r="AJ561">
            <v>0</v>
          </cell>
          <cell r="AK561">
            <v>1</v>
          </cell>
          <cell r="AL561">
            <v>2</v>
          </cell>
          <cell r="AM561">
            <v>0</v>
          </cell>
          <cell r="AN561">
            <v>0</v>
          </cell>
        </row>
        <row r="562"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 t="str">
            <v>00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 t="str">
            <v>0</v>
          </cell>
          <cell r="AF562">
            <v>0</v>
          </cell>
          <cell r="AG562">
            <v>0</v>
          </cell>
          <cell r="AH562">
            <v>0</v>
          </cell>
          <cell r="AI562" t="str">
            <v>0</v>
          </cell>
          <cell r="AJ562">
            <v>0</v>
          </cell>
          <cell r="AK562">
            <v>1</v>
          </cell>
          <cell r="AL562">
            <v>2</v>
          </cell>
          <cell r="AM562">
            <v>0</v>
          </cell>
          <cell r="AN562">
            <v>0</v>
          </cell>
        </row>
        <row r="563"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 t="str">
            <v>00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 t="str">
            <v>0</v>
          </cell>
          <cell r="AF563">
            <v>0</v>
          </cell>
          <cell r="AG563">
            <v>0</v>
          </cell>
          <cell r="AH563">
            <v>0</v>
          </cell>
          <cell r="AI563" t="str">
            <v>0</v>
          </cell>
          <cell r="AJ563">
            <v>0</v>
          </cell>
          <cell r="AK563">
            <v>1</v>
          </cell>
          <cell r="AL563">
            <v>2</v>
          </cell>
          <cell r="AM563">
            <v>0</v>
          </cell>
          <cell r="AN563">
            <v>0</v>
          </cell>
        </row>
        <row r="564"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 t="str">
            <v>00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 t="str">
            <v>0</v>
          </cell>
          <cell r="AF564">
            <v>0</v>
          </cell>
          <cell r="AG564">
            <v>0</v>
          </cell>
          <cell r="AH564">
            <v>0</v>
          </cell>
          <cell r="AI564" t="str">
            <v>0</v>
          </cell>
          <cell r="AJ564">
            <v>0</v>
          </cell>
          <cell r="AK564">
            <v>1</v>
          </cell>
          <cell r="AL564">
            <v>2</v>
          </cell>
          <cell r="AM564">
            <v>0</v>
          </cell>
          <cell r="AN564">
            <v>0</v>
          </cell>
        </row>
        <row r="565"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 t="str">
            <v>00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 t="str">
            <v>0</v>
          </cell>
          <cell r="AF565">
            <v>0</v>
          </cell>
          <cell r="AG565">
            <v>0</v>
          </cell>
          <cell r="AH565">
            <v>0</v>
          </cell>
          <cell r="AI565" t="str">
            <v>0</v>
          </cell>
          <cell r="AJ565">
            <v>0</v>
          </cell>
          <cell r="AK565">
            <v>1</v>
          </cell>
          <cell r="AL565">
            <v>2</v>
          </cell>
          <cell r="AM565">
            <v>0</v>
          </cell>
          <cell r="AN565">
            <v>0</v>
          </cell>
        </row>
        <row r="566"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 t="str">
            <v>00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 t="str">
            <v>0</v>
          </cell>
          <cell r="AF566">
            <v>0</v>
          </cell>
          <cell r="AG566">
            <v>0</v>
          </cell>
          <cell r="AH566">
            <v>0</v>
          </cell>
          <cell r="AI566" t="str">
            <v>0</v>
          </cell>
          <cell r="AJ566">
            <v>0</v>
          </cell>
          <cell r="AK566">
            <v>1</v>
          </cell>
          <cell r="AL566">
            <v>2</v>
          </cell>
          <cell r="AM566">
            <v>0</v>
          </cell>
          <cell r="AN566">
            <v>0</v>
          </cell>
        </row>
        <row r="567"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 t="str">
            <v>00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 t="str">
            <v>0</v>
          </cell>
          <cell r="AF567">
            <v>0</v>
          </cell>
          <cell r="AG567">
            <v>0</v>
          </cell>
          <cell r="AH567">
            <v>0</v>
          </cell>
          <cell r="AI567" t="str">
            <v>0</v>
          </cell>
          <cell r="AJ567">
            <v>0</v>
          </cell>
          <cell r="AK567">
            <v>1</v>
          </cell>
          <cell r="AL567">
            <v>2</v>
          </cell>
          <cell r="AM567">
            <v>0</v>
          </cell>
          <cell r="AN567">
            <v>0</v>
          </cell>
        </row>
        <row r="568"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 t="str">
            <v>00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 t="str">
            <v>0</v>
          </cell>
          <cell r="AF568">
            <v>0</v>
          </cell>
          <cell r="AG568">
            <v>0</v>
          </cell>
          <cell r="AH568">
            <v>0</v>
          </cell>
          <cell r="AI568" t="str">
            <v>0</v>
          </cell>
          <cell r="AJ568">
            <v>0</v>
          </cell>
          <cell r="AK568">
            <v>1</v>
          </cell>
          <cell r="AL568">
            <v>2</v>
          </cell>
          <cell r="AM568">
            <v>0</v>
          </cell>
          <cell r="AN568">
            <v>0</v>
          </cell>
        </row>
        <row r="569"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 t="str">
            <v>00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 t="str">
            <v>0</v>
          </cell>
          <cell r="AF569">
            <v>0</v>
          </cell>
          <cell r="AG569">
            <v>0</v>
          </cell>
          <cell r="AH569">
            <v>0</v>
          </cell>
          <cell r="AI569" t="str">
            <v>0</v>
          </cell>
          <cell r="AJ569">
            <v>0</v>
          </cell>
          <cell r="AK569">
            <v>1</v>
          </cell>
          <cell r="AL569">
            <v>2</v>
          </cell>
          <cell r="AM569">
            <v>0</v>
          </cell>
          <cell r="AN569">
            <v>0</v>
          </cell>
        </row>
        <row r="570"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 t="str">
            <v>00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 t="str">
            <v>0</v>
          </cell>
          <cell r="AF570">
            <v>0</v>
          </cell>
          <cell r="AG570">
            <v>0</v>
          </cell>
          <cell r="AH570">
            <v>0</v>
          </cell>
          <cell r="AI570" t="str">
            <v>0</v>
          </cell>
          <cell r="AJ570">
            <v>0</v>
          </cell>
          <cell r="AK570">
            <v>1</v>
          </cell>
          <cell r="AL570">
            <v>2</v>
          </cell>
          <cell r="AM570">
            <v>0</v>
          </cell>
          <cell r="AN570">
            <v>0</v>
          </cell>
        </row>
        <row r="571"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 t="str">
            <v>00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 t="str">
            <v>0</v>
          </cell>
          <cell r="AF571">
            <v>0</v>
          </cell>
          <cell r="AG571">
            <v>0</v>
          </cell>
          <cell r="AH571">
            <v>0</v>
          </cell>
          <cell r="AI571" t="str">
            <v>0</v>
          </cell>
          <cell r="AJ571">
            <v>0</v>
          </cell>
          <cell r="AK571">
            <v>1</v>
          </cell>
          <cell r="AL571">
            <v>2</v>
          </cell>
          <cell r="AM571">
            <v>0</v>
          </cell>
          <cell r="AN571">
            <v>0</v>
          </cell>
        </row>
        <row r="572"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 t="str">
            <v>00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 t="str">
            <v>0</v>
          </cell>
          <cell r="AF572">
            <v>0</v>
          </cell>
          <cell r="AG572">
            <v>0</v>
          </cell>
          <cell r="AH572">
            <v>0</v>
          </cell>
          <cell r="AI572" t="str">
            <v>0</v>
          </cell>
          <cell r="AJ572">
            <v>0</v>
          </cell>
          <cell r="AK572">
            <v>1</v>
          </cell>
          <cell r="AL572">
            <v>2</v>
          </cell>
          <cell r="AM572">
            <v>0</v>
          </cell>
          <cell r="AN572">
            <v>0</v>
          </cell>
        </row>
        <row r="573"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 t="str">
            <v>00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 t="str">
            <v>0</v>
          </cell>
          <cell r="AF573">
            <v>0</v>
          </cell>
          <cell r="AG573">
            <v>0</v>
          </cell>
          <cell r="AH573">
            <v>0</v>
          </cell>
          <cell r="AI573" t="str">
            <v>0</v>
          </cell>
          <cell r="AJ573">
            <v>0</v>
          </cell>
          <cell r="AK573">
            <v>1</v>
          </cell>
          <cell r="AL573">
            <v>2</v>
          </cell>
          <cell r="AM573">
            <v>0</v>
          </cell>
          <cell r="AN573">
            <v>0</v>
          </cell>
        </row>
        <row r="574"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 t="str">
            <v>00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 t="str">
            <v>0</v>
          </cell>
          <cell r="AF574">
            <v>0</v>
          </cell>
          <cell r="AG574">
            <v>0</v>
          </cell>
          <cell r="AH574">
            <v>0</v>
          </cell>
          <cell r="AI574" t="str">
            <v>0</v>
          </cell>
          <cell r="AJ574">
            <v>0</v>
          </cell>
          <cell r="AK574">
            <v>1</v>
          </cell>
          <cell r="AL574">
            <v>2</v>
          </cell>
          <cell r="AM574">
            <v>0</v>
          </cell>
          <cell r="AN574">
            <v>0</v>
          </cell>
        </row>
        <row r="575"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 t="str">
            <v>00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 t="str">
            <v>0</v>
          </cell>
          <cell r="AF575">
            <v>0</v>
          </cell>
          <cell r="AG575">
            <v>0</v>
          </cell>
          <cell r="AH575">
            <v>0</v>
          </cell>
          <cell r="AI575" t="str">
            <v>0</v>
          </cell>
          <cell r="AJ575">
            <v>0</v>
          </cell>
          <cell r="AK575">
            <v>1</v>
          </cell>
          <cell r="AL575">
            <v>2</v>
          </cell>
          <cell r="AM575">
            <v>0</v>
          </cell>
          <cell r="AN575">
            <v>0</v>
          </cell>
        </row>
        <row r="576"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 t="str">
            <v>00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 t="str">
            <v>0</v>
          </cell>
          <cell r="AF576">
            <v>0</v>
          </cell>
          <cell r="AG576">
            <v>0</v>
          </cell>
          <cell r="AH576">
            <v>0</v>
          </cell>
          <cell r="AI576" t="str">
            <v>0</v>
          </cell>
          <cell r="AJ576">
            <v>0</v>
          </cell>
          <cell r="AK576">
            <v>1</v>
          </cell>
          <cell r="AL576">
            <v>2</v>
          </cell>
          <cell r="AM576">
            <v>0</v>
          </cell>
          <cell r="AN576">
            <v>0</v>
          </cell>
        </row>
        <row r="577"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 t="str">
            <v>00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 t="str">
            <v>0</v>
          </cell>
          <cell r="AF577">
            <v>0</v>
          </cell>
          <cell r="AG577">
            <v>0</v>
          </cell>
          <cell r="AH577">
            <v>0</v>
          </cell>
          <cell r="AI577" t="str">
            <v>0</v>
          </cell>
          <cell r="AJ577">
            <v>0</v>
          </cell>
          <cell r="AK577">
            <v>1</v>
          </cell>
          <cell r="AL577">
            <v>2</v>
          </cell>
          <cell r="AM577">
            <v>0</v>
          </cell>
          <cell r="AN577">
            <v>0</v>
          </cell>
        </row>
        <row r="578"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 t="str">
            <v>00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 t="str">
            <v>0</v>
          </cell>
          <cell r="AF578">
            <v>0</v>
          </cell>
          <cell r="AG578">
            <v>0</v>
          </cell>
          <cell r="AH578">
            <v>0</v>
          </cell>
          <cell r="AI578" t="str">
            <v>0</v>
          </cell>
          <cell r="AJ578">
            <v>0</v>
          </cell>
          <cell r="AK578">
            <v>1</v>
          </cell>
          <cell r="AL578">
            <v>2</v>
          </cell>
          <cell r="AM578">
            <v>0</v>
          </cell>
          <cell r="AN578">
            <v>0</v>
          </cell>
        </row>
        <row r="579"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 t="str">
            <v>00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 t="str">
            <v>0</v>
          </cell>
          <cell r="AF579">
            <v>0</v>
          </cell>
          <cell r="AG579">
            <v>0</v>
          </cell>
          <cell r="AH579">
            <v>0</v>
          </cell>
          <cell r="AI579" t="str">
            <v>0</v>
          </cell>
          <cell r="AJ579">
            <v>0</v>
          </cell>
          <cell r="AK579">
            <v>1</v>
          </cell>
          <cell r="AL579">
            <v>2</v>
          </cell>
          <cell r="AM579">
            <v>0</v>
          </cell>
          <cell r="AN579">
            <v>0</v>
          </cell>
        </row>
        <row r="580"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 t="str">
            <v>00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 t="str">
            <v>0</v>
          </cell>
          <cell r="AF580">
            <v>0</v>
          </cell>
          <cell r="AG580">
            <v>0</v>
          </cell>
          <cell r="AH580">
            <v>0</v>
          </cell>
          <cell r="AI580" t="str">
            <v>0</v>
          </cell>
          <cell r="AJ580">
            <v>0</v>
          </cell>
          <cell r="AK580">
            <v>1</v>
          </cell>
          <cell r="AL580">
            <v>2</v>
          </cell>
          <cell r="AM580">
            <v>0</v>
          </cell>
          <cell r="AN580">
            <v>0</v>
          </cell>
        </row>
        <row r="581"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 t="str">
            <v>00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 t="str">
            <v>0</v>
          </cell>
          <cell r="AF581">
            <v>0</v>
          </cell>
          <cell r="AG581">
            <v>0</v>
          </cell>
          <cell r="AH581">
            <v>0</v>
          </cell>
          <cell r="AI581" t="str">
            <v>0</v>
          </cell>
          <cell r="AJ581">
            <v>0</v>
          </cell>
          <cell r="AK581">
            <v>1</v>
          </cell>
          <cell r="AL581">
            <v>2</v>
          </cell>
          <cell r="AM581">
            <v>0</v>
          </cell>
          <cell r="AN581">
            <v>0</v>
          </cell>
        </row>
        <row r="582"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 t="str">
            <v>00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 t="str">
            <v>0</v>
          </cell>
          <cell r="AF582">
            <v>0</v>
          </cell>
          <cell r="AG582">
            <v>0</v>
          </cell>
          <cell r="AH582">
            <v>0</v>
          </cell>
          <cell r="AI582" t="str">
            <v>0</v>
          </cell>
          <cell r="AJ582">
            <v>0</v>
          </cell>
          <cell r="AK582">
            <v>1</v>
          </cell>
          <cell r="AL582">
            <v>2</v>
          </cell>
          <cell r="AM582">
            <v>0</v>
          </cell>
          <cell r="AN582">
            <v>0</v>
          </cell>
        </row>
        <row r="583"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 t="str">
            <v>00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 t="str">
            <v>0</v>
          </cell>
          <cell r="AF583">
            <v>0</v>
          </cell>
          <cell r="AG583">
            <v>0</v>
          </cell>
          <cell r="AH583">
            <v>0</v>
          </cell>
          <cell r="AI583" t="str">
            <v>0</v>
          </cell>
          <cell r="AJ583">
            <v>0</v>
          </cell>
          <cell r="AK583">
            <v>1</v>
          </cell>
          <cell r="AL583">
            <v>2</v>
          </cell>
          <cell r="AM583">
            <v>0</v>
          </cell>
          <cell r="AN583">
            <v>0</v>
          </cell>
        </row>
        <row r="584"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 t="str">
            <v>00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 t="str">
            <v>0</v>
          </cell>
          <cell r="AF584">
            <v>0</v>
          </cell>
          <cell r="AG584">
            <v>0</v>
          </cell>
          <cell r="AH584">
            <v>0</v>
          </cell>
          <cell r="AI584" t="str">
            <v>0</v>
          </cell>
          <cell r="AJ584">
            <v>0</v>
          </cell>
          <cell r="AK584">
            <v>1</v>
          </cell>
          <cell r="AL584">
            <v>2</v>
          </cell>
          <cell r="AM584">
            <v>0</v>
          </cell>
          <cell r="AN584">
            <v>0</v>
          </cell>
        </row>
        <row r="585"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 t="str">
            <v>00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 t="str">
            <v>0</v>
          </cell>
          <cell r="AF585">
            <v>0</v>
          </cell>
          <cell r="AG585">
            <v>0</v>
          </cell>
          <cell r="AH585">
            <v>0</v>
          </cell>
          <cell r="AI585" t="str">
            <v>0</v>
          </cell>
          <cell r="AJ585">
            <v>0</v>
          </cell>
          <cell r="AK585">
            <v>1</v>
          </cell>
          <cell r="AL585">
            <v>2</v>
          </cell>
          <cell r="AM585">
            <v>0</v>
          </cell>
          <cell r="AN585">
            <v>0</v>
          </cell>
        </row>
        <row r="586"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 t="str">
            <v>00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 t="str">
            <v>0</v>
          </cell>
          <cell r="AF586">
            <v>0</v>
          </cell>
          <cell r="AG586">
            <v>0</v>
          </cell>
          <cell r="AH586">
            <v>0</v>
          </cell>
          <cell r="AI586" t="str">
            <v>0</v>
          </cell>
          <cell r="AJ586">
            <v>0</v>
          </cell>
          <cell r="AK586">
            <v>1</v>
          </cell>
          <cell r="AL586">
            <v>2</v>
          </cell>
          <cell r="AM586">
            <v>0</v>
          </cell>
          <cell r="AN586">
            <v>0</v>
          </cell>
        </row>
        <row r="587"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 t="str">
            <v>00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 t="str">
            <v>0</v>
          </cell>
          <cell r="AF587">
            <v>0</v>
          </cell>
          <cell r="AG587">
            <v>0</v>
          </cell>
          <cell r="AH587">
            <v>0</v>
          </cell>
          <cell r="AI587" t="str">
            <v>0</v>
          </cell>
          <cell r="AJ587">
            <v>0</v>
          </cell>
          <cell r="AK587">
            <v>1</v>
          </cell>
          <cell r="AL587">
            <v>2</v>
          </cell>
          <cell r="AM587">
            <v>0</v>
          </cell>
          <cell r="AN587">
            <v>0</v>
          </cell>
        </row>
        <row r="588"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 t="str">
            <v>00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 t="str">
            <v>0</v>
          </cell>
          <cell r="AF588">
            <v>0</v>
          </cell>
          <cell r="AG588">
            <v>0</v>
          </cell>
          <cell r="AH588">
            <v>0</v>
          </cell>
          <cell r="AI588" t="str">
            <v>0</v>
          </cell>
          <cell r="AJ588">
            <v>0</v>
          </cell>
          <cell r="AK588">
            <v>1</v>
          </cell>
          <cell r="AL588">
            <v>2</v>
          </cell>
          <cell r="AM588">
            <v>0</v>
          </cell>
          <cell r="AN588">
            <v>0</v>
          </cell>
        </row>
        <row r="589"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 t="str">
            <v>00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 t="str">
            <v>0</v>
          </cell>
          <cell r="AF589">
            <v>0</v>
          </cell>
          <cell r="AG589">
            <v>0</v>
          </cell>
          <cell r="AH589">
            <v>0</v>
          </cell>
          <cell r="AI589" t="str">
            <v>0</v>
          </cell>
          <cell r="AJ589">
            <v>0</v>
          </cell>
          <cell r="AK589">
            <v>1</v>
          </cell>
          <cell r="AL589">
            <v>2</v>
          </cell>
          <cell r="AM589">
            <v>0</v>
          </cell>
          <cell r="AN589">
            <v>0</v>
          </cell>
        </row>
        <row r="590"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 t="str">
            <v>00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 t="str">
            <v>0</v>
          </cell>
          <cell r="AF590">
            <v>0</v>
          </cell>
          <cell r="AG590">
            <v>0</v>
          </cell>
          <cell r="AH590">
            <v>0</v>
          </cell>
          <cell r="AI590" t="str">
            <v>0</v>
          </cell>
          <cell r="AJ590">
            <v>0</v>
          </cell>
          <cell r="AK590">
            <v>1</v>
          </cell>
          <cell r="AL590">
            <v>2</v>
          </cell>
          <cell r="AM590">
            <v>0</v>
          </cell>
          <cell r="AN590">
            <v>0</v>
          </cell>
        </row>
        <row r="591"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 t="str">
            <v>00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 t="str">
            <v>0</v>
          </cell>
          <cell r="AF591">
            <v>0</v>
          </cell>
          <cell r="AG591">
            <v>0</v>
          </cell>
          <cell r="AH591">
            <v>0</v>
          </cell>
          <cell r="AI591" t="str">
            <v>0</v>
          </cell>
          <cell r="AJ591">
            <v>0</v>
          </cell>
          <cell r="AK591">
            <v>1</v>
          </cell>
          <cell r="AL591">
            <v>2</v>
          </cell>
          <cell r="AM591">
            <v>0</v>
          </cell>
          <cell r="AN591">
            <v>0</v>
          </cell>
        </row>
        <row r="592"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 t="str">
            <v>00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 t="str">
            <v>0</v>
          </cell>
          <cell r="AF592">
            <v>0</v>
          </cell>
          <cell r="AG592">
            <v>0</v>
          </cell>
          <cell r="AH592">
            <v>0</v>
          </cell>
          <cell r="AI592" t="str">
            <v>0</v>
          </cell>
          <cell r="AJ592">
            <v>0</v>
          </cell>
          <cell r="AK592">
            <v>1</v>
          </cell>
          <cell r="AL592">
            <v>2</v>
          </cell>
          <cell r="AM592">
            <v>0</v>
          </cell>
          <cell r="AN592">
            <v>0</v>
          </cell>
        </row>
        <row r="593"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 t="str">
            <v>00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 t="str">
            <v>0</v>
          </cell>
          <cell r="AF593">
            <v>0</v>
          </cell>
          <cell r="AG593">
            <v>0</v>
          </cell>
          <cell r="AH593">
            <v>0</v>
          </cell>
          <cell r="AI593" t="str">
            <v>0</v>
          </cell>
          <cell r="AJ593">
            <v>0</v>
          </cell>
          <cell r="AK593">
            <v>1</v>
          </cell>
          <cell r="AL593">
            <v>2</v>
          </cell>
          <cell r="AM593">
            <v>0</v>
          </cell>
          <cell r="AN593">
            <v>0</v>
          </cell>
        </row>
        <row r="594"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 t="str">
            <v>00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 t="str">
            <v>0</v>
          </cell>
          <cell r="AF594">
            <v>0</v>
          </cell>
          <cell r="AG594">
            <v>0</v>
          </cell>
          <cell r="AH594">
            <v>0</v>
          </cell>
          <cell r="AI594" t="str">
            <v>0</v>
          </cell>
          <cell r="AJ594">
            <v>0</v>
          </cell>
          <cell r="AK594">
            <v>1</v>
          </cell>
          <cell r="AL594">
            <v>2</v>
          </cell>
          <cell r="AM594">
            <v>0</v>
          </cell>
          <cell r="AN594">
            <v>0</v>
          </cell>
        </row>
        <row r="595"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 t="str">
            <v>00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 t="str">
            <v>0</v>
          </cell>
          <cell r="AF595">
            <v>0</v>
          </cell>
          <cell r="AG595">
            <v>0</v>
          </cell>
          <cell r="AH595">
            <v>0</v>
          </cell>
          <cell r="AI595" t="str">
            <v>0</v>
          </cell>
          <cell r="AJ595">
            <v>0</v>
          </cell>
          <cell r="AK595">
            <v>1</v>
          </cell>
          <cell r="AL595">
            <v>2</v>
          </cell>
          <cell r="AM595">
            <v>0</v>
          </cell>
          <cell r="AN595">
            <v>0</v>
          </cell>
        </row>
        <row r="596"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 t="str">
            <v>00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 t="str">
            <v>0</v>
          </cell>
          <cell r="AF596">
            <v>0</v>
          </cell>
          <cell r="AG596">
            <v>0</v>
          </cell>
          <cell r="AH596">
            <v>0</v>
          </cell>
          <cell r="AI596" t="str">
            <v>0</v>
          </cell>
          <cell r="AJ596">
            <v>0</v>
          </cell>
          <cell r="AK596">
            <v>1</v>
          </cell>
          <cell r="AL596">
            <v>2</v>
          </cell>
          <cell r="AM596">
            <v>0</v>
          </cell>
          <cell r="AN596">
            <v>0</v>
          </cell>
        </row>
        <row r="597"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 t="str">
            <v>00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 t="str">
            <v>0</v>
          </cell>
          <cell r="AF597">
            <v>0</v>
          </cell>
          <cell r="AG597">
            <v>0</v>
          </cell>
          <cell r="AH597">
            <v>0</v>
          </cell>
          <cell r="AI597" t="str">
            <v>0</v>
          </cell>
          <cell r="AJ597">
            <v>0</v>
          </cell>
          <cell r="AK597">
            <v>1</v>
          </cell>
          <cell r="AL597">
            <v>2</v>
          </cell>
          <cell r="AM597">
            <v>0</v>
          </cell>
          <cell r="AN597">
            <v>0</v>
          </cell>
        </row>
        <row r="598"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 t="str">
            <v>00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 t="str">
            <v>0</v>
          </cell>
          <cell r="AF598">
            <v>0</v>
          </cell>
          <cell r="AG598">
            <v>0</v>
          </cell>
          <cell r="AH598">
            <v>0</v>
          </cell>
          <cell r="AI598" t="str">
            <v>0</v>
          </cell>
          <cell r="AJ598">
            <v>0</v>
          </cell>
          <cell r="AK598">
            <v>1</v>
          </cell>
          <cell r="AL598">
            <v>2</v>
          </cell>
          <cell r="AM598">
            <v>0</v>
          </cell>
          <cell r="AN598">
            <v>0</v>
          </cell>
        </row>
        <row r="599"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 t="str">
            <v>00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 t="str">
            <v>0</v>
          </cell>
          <cell r="AF599">
            <v>0</v>
          </cell>
          <cell r="AG599">
            <v>0</v>
          </cell>
          <cell r="AH599">
            <v>0</v>
          </cell>
          <cell r="AI599" t="str">
            <v>0</v>
          </cell>
          <cell r="AJ599">
            <v>0</v>
          </cell>
          <cell r="AK599">
            <v>1</v>
          </cell>
          <cell r="AL599">
            <v>2</v>
          </cell>
          <cell r="AM599">
            <v>0</v>
          </cell>
          <cell r="AN599">
            <v>0</v>
          </cell>
        </row>
        <row r="600"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 t="str">
            <v>00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 t="str">
            <v>0</v>
          </cell>
          <cell r="AF600">
            <v>0</v>
          </cell>
          <cell r="AG600">
            <v>0</v>
          </cell>
          <cell r="AH600">
            <v>0</v>
          </cell>
          <cell r="AI600" t="str">
            <v>0</v>
          </cell>
          <cell r="AJ600">
            <v>0</v>
          </cell>
          <cell r="AK600">
            <v>1</v>
          </cell>
          <cell r="AL600">
            <v>2</v>
          </cell>
          <cell r="AM600">
            <v>0</v>
          </cell>
          <cell r="AN600">
            <v>0</v>
          </cell>
        </row>
        <row r="601"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 t="str">
            <v>00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 t="str">
            <v>0</v>
          </cell>
          <cell r="AF601">
            <v>0</v>
          </cell>
          <cell r="AG601">
            <v>0</v>
          </cell>
          <cell r="AH601">
            <v>0</v>
          </cell>
          <cell r="AI601" t="str">
            <v>0</v>
          </cell>
          <cell r="AJ601">
            <v>0</v>
          </cell>
          <cell r="AK601">
            <v>1</v>
          </cell>
          <cell r="AL601">
            <v>2</v>
          </cell>
          <cell r="AM601">
            <v>0</v>
          </cell>
          <cell r="AN601">
            <v>0</v>
          </cell>
        </row>
        <row r="602"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 t="str">
            <v>00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 t="str">
            <v>0</v>
          </cell>
          <cell r="AF602">
            <v>0</v>
          </cell>
          <cell r="AG602">
            <v>0</v>
          </cell>
          <cell r="AH602">
            <v>0</v>
          </cell>
          <cell r="AI602" t="str">
            <v>0</v>
          </cell>
          <cell r="AJ602">
            <v>0</v>
          </cell>
          <cell r="AK602">
            <v>1</v>
          </cell>
          <cell r="AL602">
            <v>2</v>
          </cell>
          <cell r="AM602">
            <v>0</v>
          </cell>
          <cell r="AN602">
            <v>0</v>
          </cell>
        </row>
        <row r="603"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 t="str">
            <v>00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 t="str">
            <v>0</v>
          </cell>
          <cell r="AF603">
            <v>0</v>
          </cell>
          <cell r="AG603">
            <v>0</v>
          </cell>
          <cell r="AH603">
            <v>0</v>
          </cell>
          <cell r="AI603" t="str">
            <v>0</v>
          </cell>
          <cell r="AJ603">
            <v>0</v>
          </cell>
          <cell r="AK603">
            <v>1</v>
          </cell>
          <cell r="AL603">
            <v>2</v>
          </cell>
          <cell r="AM603">
            <v>0</v>
          </cell>
          <cell r="AN603">
            <v>0</v>
          </cell>
        </row>
        <row r="604"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 t="str">
            <v>00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 t="str">
            <v>0</v>
          </cell>
          <cell r="AF604">
            <v>0</v>
          </cell>
          <cell r="AG604">
            <v>0</v>
          </cell>
          <cell r="AH604">
            <v>0</v>
          </cell>
          <cell r="AI604" t="str">
            <v>0</v>
          </cell>
          <cell r="AJ604">
            <v>0</v>
          </cell>
          <cell r="AK604">
            <v>1</v>
          </cell>
          <cell r="AL604">
            <v>2</v>
          </cell>
          <cell r="AM604">
            <v>0</v>
          </cell>
          <cell r="AN604">
            <v>0</v>
          </cell>
        </row>
        <row r="605"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 t="str">
            <v>00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 t="str">
            <v>0</v>
          </cell>
          <cell r="AF605">
            <v>0</v>
          </cell>
          <cell r="AG605">
            <v>0</v>
          </cell>
          <cell r="AH605">
            <v>0</v>
          </cell>
          <cell r="AI605" t="str">
            <v>0</v>
          </cell>
          <cell r="AJ605">
            <v>0</v>
          </cell>
          <cell r="AK605">
            <v>1</v>
          </cell>
          <cell r="AL605">
            <v>2</v>
          </cell>
          <cell r="AM605">
            <v>0</v>
          </cell>
          <cell r="AN605">
            <v>0</v>
          </cell>
        </row>
        <row r="606"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 t="str">
            <v>00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 t="str">
            <v>0</v>
          </cell>
          <cell r="AF606">
            <v>0</v>
          </cell>
          <cell r="AG606">
            <v>0</v>
          </cell>
          <cell r="AH606">
            <v>0</v>
          </cell>
          <cell r="AI606" t="str">
            <v>0</v>
          </cell>
          <cell r="AJ606">
            <v>0</v>
          </cell>
          <cell r="AK606">
            <v>1</v>
          </cell>
          <cell r="AL606">
            <v>2</v>
          </cell>
          <cell r="AM606">
            <v>0</v>
          </cell>
          <cell r="AN606">
            <v>0</v>
          </cell>
        </row>
        <row r="607"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 t="str">
            <v>00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 t="str">
            <v>0</v>
          </cell>
          <cell r="AF607">
            <v>0</v>
          </cell>
          <cell r="AG607">
            <v>0</v>
          </cell>
          <cell r="AH607">
            <v>0</v>
          </cell>
          <cell r="AI607" t="str">
            <v>0</v>
          </cell>
          <cell r="AJ607">
            <v>0</v>
          </cell>
          <cell r="AK607">
            <v>1</v>
          </cell>
          <cell r="AL607">
            <v>2</v>
          </cell>
          <cell r="AM607">
            <v>0</v>
          </cell>
          <cell r="AN607">
            <v>0</v>
          </cell>
        </row>
        <row r="608"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 t="str">
            <v>00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 t="str">
            <v>0</v>
          </cell>
          <cell r="AF608">
            <v>0</v>
          </cell>
          <cell r="AG608">
            <v>0</v>
          </cell>
          <cell r="AH608">
            <v>0</v>
          </cell>
          <cell r="AI608" t="str">
            <v>0</v>
          </cell>
          <cell r="AJ608">
            <v>0</v>
          </cell>
          <cell r="AK608">
            <v>1</v>
          </cell>
          <cell r="AL608">
            <v>2</v>
          </cell>
          <cell r="AM608">
            <v>0</v>
          </cell>
          <cell r="AN608">
            <v>0</v>
          </cell>
        </row>
        <row r="609"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 t="str">
            <v>00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 t="str">
            <v>0</v>
          </cell>
          <cell r="AF609">
            <v>0</v>
          </cell>
          <cell r="AG609">
            <v>0</v>
          </cell>
          <cell r="AH609">
            <v>0</v>
          </cell>
          <cell r="AI609" t="str">
            <v>0</v>
          </cell>
          <cell r="AJ609">
            <v>0</v>
          </cell>
          <cell r="AK609">
            <v>1</v>
          </cell>
          <cell r="AL609">
            <v>2</v>
          </cell>
          <cell r="AM609">
            <v>0</v>
          </cell>
          <cell r="AN609">
            <v>0</v>
          </cell>
        </row>
        <row r="610"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 t="str">
            <v>00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 t="str">
            <v>0</v>
          </cell>
          <cell r="AF610">
            <v>0</v>
          </cell>
          <cell r="AG610">
            <v>0</v>
          </cell>
          <cell r="AH610">
            <v>0</v>
          </cell>
          <cell r="AI610" t="str">
            <v>0</v>
          </cell>
          <cell r="AJ610">
            <v>0</v>
          </cell>
          <cell r="AK610">
            <v>1</v>
          </cell>
          <cell r="AL610">
            <v>2</v>
          </cell>
          <cell r="AM610">
            <v>0</v>
          </cell>
          <cell r="AN610">
            <v>0</v>
          </cell>
        </row>
        <row r="611"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 t="str">
            <v>00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 t="str">
            <v>0</v>
          </cell>
          <cell r="AF611">
            <v>0</v>
          </cell>
          <cell r="AG611">
            <v>0</v>
          </cell>
          <cell r="AH611">
            <v>0</v>
          </cell>
          <cell r="AI611" t="str">
            <v>0</v>
          </cell>
          <cell r="AJ611">
            <v>0</v>
          </cell>
          <cell r="AK611">
            <v>1</v>
          </cell>
          <cell r="AL611">
            <v>2</v>
          </cell>
          <cell r="AM611">
            <v>0</v>
          </cell>
          <cell r="AN611">
            <v>0</v>
          </cell>
        </row>
        <row r="612"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 t="str">
            <v>00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 t="str">
            <v>0</v>
          </cell>
          <cell r="AF612">
            <v>0</v>
          </cell>
          <cell r="AG612">
            <v>0</v>
          </cell>
          <cell r="AH612">
            <v>0</v>
          </cell>
          <cell r="AI612" t="str">
            <v>0</v>
          </cell>
          <cell r="AJ612">
            <v>0</v>
          </cell>
          <cell r="AK612">
            <v>1</v>
          </cell>
          <cell r="AL612">
            <v>2</v>
          </cell>
          <cell r="AM612">
            <v>0</v>
          </cell>
          <cell r="AN612">
            <v>0</v>
          </cell>
        </row>
        <row r="613"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 t="str">
            <v>00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 t="str">
            <v>0</v>
          </cell>
          <cell r="AF613">
            <v>0</v>
          </cell>
          <cell r="AG613">
            <v>0</v>
          </cell>
          <cell r="AH613">
            <v>0</v>
          </cell>
          <cell r="AI613" t="str">
            <v>0</v>
          </cell>
          <cell r="AJ613">
            <v>0</v>
          </cell>
          <cell r="AK613">
            <v>1</v>
          </cell>
          <cell r="AL613">
            <v>2</v>
          </cell>
          <cell r="AM613">
            <v>0</v>
          </cell>
          <cell r="AN613">
            <v>0</v>
          </cell>
        </row>
        <row r="614"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 t="str">
            <v>00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 t="str">
            <v>0</v>
          </cell>
          <cell r="AF614">
            <v>0</v>
          </cell>
          <cell r="AG614">
            <v>0</v>
          </cell>
          <cell r="AH614">
            <v>0</v>
          </cell>
          <cell r="AI614" t="str">
            <v>0</v>
          </cell>
          <cell r="AJ614">
            <v>0</v>
          </cell>
          <cell r="AK614">
            <v>1</v>
          </cell>
          <cell r="AL614">
            <v>2</v>
          </cell>
          <cell r="AM614">
            <v>0</v>
          </cell>
          <cell r="AN614">
            <v>0</v>
          </cell>
        </row>
        <row r="615"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 t="str">
            <v>00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 t="str">
            <v>0</v>
          </cell>
          <cell r="AF615">
            <v>0</v>
          </cell>
          <cell r="AG615">
            <v>0</v>
          </cell>
          <cell r="AH615">
            <v>0</v>
          </cell>
          <cell r="AI615" t="str">
            <v>0</v>
          </cell>
          <cell r="AJ615">
            <v>0</v>
          </cell>
          <cell r="AK615">
            <v>1</v>
          </cell>
          <cell r="AL615">
            <v>2</v>
          </cell>
          <cell r="AM615">
            <v>0</v>
          </cell>
          <cell r="AN615">
            <v>0</v>
          </cell>
        </row>
        <row r="616"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 t="str">
            <v>00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 t="str">
            <v>0</v>
          </cell>
          <cell r="AF616">
            <v>0</v>
          </cell>
          <cell r="AG616">
            <v>0</v>
          </cell>
          <cell r="AH616">
            <v>0</v>
          </cell>
          <cell r="AI616" t="str">
            <v>0</v>
          </cell>
          <cell r="AJ616">
            <v>0</v>
          </cell>
          <cell r="AK616">
            <v>1</v>
          </cell>
          <cell r="AL616">
            <v>2</v>
          </cell>
          <cell r="AM616">
            <v>0</v>
          </cell>
          <cell r="AN616">
            <v>0</v>
          </cell>
        </row>
        <row r="617"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 t="str">
            <v>00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 t="str">
            <v>0</v>
          </cell>
          <cell r="AF617">
            <v>0</v>
          </cell>
          <cell r="AG617">
            <v>0</v>
          </cell>
          <cell r="AH617">
            <v>0</v>
          </cell>
          <cell r="AI617" t="str">
            <v>0</v>
          </cell>
          <cell r="AJ617">
            <v>0</v>
          </cell>
          <cell r="AK617">
            <v>1</v>
          </cell>
          <cell r="AL617">
            <v>2</v>
          </cell>
          <cell r="AM617">
            <v>0</v>
          </cell>
          <cell r="AN617">
            <v>0</v>
          </cell>
        </row>
        <row r="618"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 t="str">
            <v>00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 t="str">
            <v>0</v>
          </cell>
          <cell r="AF618">
            <v>0</v>
          </cell>
          <cell r="AG618">
            <v>0</v>
          </cell>
          <cell r="AH618">
            <v>0</v>
          </cell>
          <cell r="AI618" t="str">
            <v>0</v>
          </cell>
          <cell r="AJ618">
            <v>0</v>
          </cell>
          <cell r="AK618">
            <v>1</v>
          </cell>
          <cell r="AL618">
            <v>2</v>
          </cell>
          <cell r="AM618">
            <v>0</v>
          </cell>
          <cell r="AN618">
            <v>0</v>
          </cell>
        </row>
        <row r="619"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 t="str">
            <v>00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 t="str">
            <v>0</v>
          </cell>
          <cell r="AF619">
            <v>0</v>
          </cell>
          <cell r="AG619">
            <v>0</v>
          </cell>
          <cell r="AH619">
            <v>0</v>
          </cell>
          <cell r="AI619" t="str">
            <v>0</v>
          </cell>
          <cell r="AJ619">
            <v>0</v>
          </cell>
          <cell r="AK619">
            <v>1</v>
          </cell>
          <cell r="AL619">
            <v>2</v>
          </cell>
          <cell r="AM619">
            <v>0</v>
          </cell>
          <cell r="AN619">
            <v>0</v>
          </cell>
        </row>
        <row r="620"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 t="str">
            <v>00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 t="str">
            <v>0</v>
          </cell>
          <cell r="AF620">
            <v>0</v>
          </cell>
          <cell r="AG620">
            <v>0</v>
          </cell>
          <cell r="AH620">
            <v>0</v>
          </cell>
          <cell r="AI620" t="str">
            <v>0</v>
          </cell>
          <cell r="AJ620">
            <v>0</v>
          </cell>
          <cell r="AK620">
            <v>1</v>
          </cell>
          <cell r="AL620">
            <v>2</v>
          </cell>
          <cell r="AM620">
            <v>0</v>
          </cell>
          <cell r="AN620">
            <v>0</v>
          </cell>
        </row>
        <row r="621"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 t="str">
            <v>00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 t="str">
            <v>0</v>
          </cell>
          <cell r="AF621">
            <v>0</v>
          </cell>
          <cell r="AG621">
            <v>0</v>
          </cell>
          <cell r="AH621">
            <v>0</v>
          </cell>
          <cell r="AI621" t="str">
            <v>0</v>
          </cell>
          <cell r="AJ621">
            <v>0</v>
          </cell>
          <cell r="AK621">
            <v>1</v>
          </cell>
          <cell r="AL621">
            <v>2</v>
          </cell>
          <cell r="AM621">
            <v>0</v>
          </cell>
          <cell r="AN621">
            <v>0</v>
          </cell>
        </row>
        <row r="622"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 t="str">
            <v>00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 t="str">
            <v>0</v>
          </cell>
          <cell r="AF622">
            <v>0</v>
          </cell>
          <cell r="AG622">
            <v>0</v>
          </cell>
          <cell r="AH622">
            <v>0</v>
          </cell>
          <cell r="AI622" t="str">
            <v>0</v>
          </cell>
          <cell r="AJ622">
            <v>0</v>
          </cell>
          <cell r="AK622">
            <v>1</v>
          </cell>
          <cell r="AL622">
            <v>2</v>
          </cell>
          <cell r="AM622">
            <v>0</v>
          </cell>
          <cell r="AN622">
            <v>0</v>
          </cell>
        </row>
        <row r="623"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 t="str">
            <v>00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 t="str">
            <v>0</v>
          </cell>
          <cell r="AF623">
            <v>0</v>
          </cell>
          <cell r="AG623">
            <v>0</v>
          </cell>
          <cell r="AH623">
            <v>0</v>
          </cell>
          <cell r="AI623" t="str">
            <v>0</v>
          </cell>
          <cell r="AJ623">
            <v>0</v>
          </cell>
          <cell r="AK623">
            <v>1</v>
          </cell>
          <cell r="AL623">
            <v>2</v>
          </cell>
          <cell r="AM623">
            <v>0</v>
          </cell>
          <cell r="AN623">
            <v>0</v>
          </cell>
        </row>
        <row r="624"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 t="str">
            <v>00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 t="str">
            <v>0</v>
          </cell>
          <cell r="AF624">
            <v>0</v>
          </cell>
          <cell r="AG624">
            <v>0</v>
          </cell>
          <cell r="AH624">
            <v>0</v>
          </cell>
          <cell r="AI624" t="str">
            <v>0</v>
          </cell>
          <cell r="AJ624">
            <v>0</v>
          </cell>
          <cell r="AK624">
            <v>1</v>
          </cell>
          <cell r="AL624">
            <v>2</v>
          </cell>
          <cell r="AM624">
            <v>0</v>
          </cell>
          <cell r="AN624">
            <v>0</v>
          </cell>
        </row>
        <row r="625"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 t="str">
            <v>00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 t="str">
            <v>0</v>
          </cell>
          <cell r="AF625">
            <v>0</v>
          </cell>
          <cell r="AG625">
            <v>0</v>
          </cell>
          <cell r="AH625">
            <v>0</v>
          </cell>
          <cell r="AI625" t="str">
            <v>0</v>
          </cell>
          <cell r="AJ625">
            <v>0</v>
          </cell>
          <cell r="AK625">
            <v>1</v>
          </cell>
          <cell r="AL625">
            <v>2</v>
          </cell>
          <cell r="AM625">
            <v>0</v>
          </cell>
          <cell r="AN625">
            <v>0</v>
          </cell>
        </row>
        <row r="626"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 t="str">
            <v>00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 t="str">
            <v>0</v>
          </cell>
          <cell r="AF626">
            <v>0</v>
          </cell>
          <cell r="AG626">
            <v>0</v>
          </cell>
          <cell r="AH626">
            <v>0</v>
          </cell>
          <cell r="AI626" t="str">
            <v>0</v>
          </cell>
          <cell r="AJ626">
            <v>0</v>
          </cell>
          <cell r="AK626">
            <v>1</v>
          </cell>
          <cell r="AL626">
            <v>2</v>
          </cell>
          <cell r="AM626">
            <v>0</v>
          </cell>
          <cell r="AN626">
            <v>0</v>
          </cell>
        </row>
        <row r="627"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 t="str">
            <v>00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 t="str">
            <v>0</v>
          </cell>
          <cell r="AF627">
            <v>0</v>
          </cell>
          <cell r="AG627">
            <v>0</v>
          </cell>
          <cell r="AH627">
            <v>0</v>
          </cell>
          <cell r="AI627" t="str">
            <v>0</v>
          </cell>
          <cell r="AJ627">
            <v>0</v>
          </cell>
          <cell r="AK627">
            <v>1</v>
          </cell>
          <cell r="AL627">
            <v>2</v>
          </cell>
          <cell r="AM627">
            <v>0</v>
          </cell>
          <cell r="AN627">
            <v>0</v>
          </cell>
        </row>
        <row r="628"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 t="str">
            <v>00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 t="str">
            <v>0</v>
          </cell>
          <cell r="AF628">
            <v>0</v>
          </cell>
          <cell r="AG628">
            <v>0</v>
          </cell>
          <cell r="AH628">
            <v>0</v>
          </cell>
          <cell r="AI628" t="str">
            <v>0</v>
          </cell>
          <cell r="AJ628">
            <v>0</v>
          </cell>
          <cell r="AK628">
            <v>1</v>
          </cell>
          <cell r="AL628">
            <v>2</v>
          </cell>
          <cell r="AM628">
            <v>0</v>
          </cell>
          <cell r="AN628">
            <v>0</v>
          </cell>
        </row>
        <row r="629"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 t="str">
            <v>00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 t="str">
            <v>0</v>
          </cell>
          <cell r="AF629">
            <v>0</v>
          </cell>
          <cell r="AG629">
            <v>0</v>
          </cell>
          <cell r="AH629">
            <v>0</v>
          </cell>
          <cell r="AI629" t="str">
            <v>0</v>
          </cell>
          <cell r="AJ629">
            <v>0</v>
          </cell>
          <cell r="AK629">
            <v>1</v>
          </cell>
          <cell r="AL629">
            <v>2</v>
          </cell>
          <cell r="AM629">
            <v>0</v>
          </cell>
          <cell r="AN629">
            <v>0</v>
          </cell>
        </row>
        <row r="630"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 t="str">
            <v>00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 t="str">
            <v>0</v>
          </cell>
          <cell r="AF630">
            <v>0</v>
          </cell>
          <cell r="AG630">
            <v>0</v>
          </cell>
          <cell r="AH630">
            <v>0</v>
          </cell>
          <cell r="AI630" t="str">
            <v>0</v>
          </cell>
          <cell r="AJ630">
            <v>0</v>
          </cell>
          <cell r="AK630">
            <v>1</v>
          </cell>
          <cell r="AL630">
            <v>2</v>
          </cell>
          <cell r="AM630">
            <v>0</v>
          </cell>
          <cell r="AN630">
            <v>0</v>
          </cell>
        </row>
        <row r="631"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 t="str">
            <v>00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 t="str">
            <v>0</v>
          </cell>
          <cell r="AF631">
            <v>0</v>
          </cell>
          <cell r="AG631">
            <v>0</v>
          </cell>
          <cell r="AH631">
            <v>0</v>
          </cell>
          <cell r="AI631" t="str">
            <v>0</v>
          </cell>
          <cell r="AJ631">
            <v>0</v>
          </cell>
          <cell r="AK631">
            <v>1</v>
          </cell>
          <cell r="AL631">
            <v>2</v>
          </cell>
          <cell r="AM631">
            <v>0</v>
          </cell>
          <cell r="AN631">
            <v>0</v>
          </cell>
        </row>
        <row r="632"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 t="str">
            <v>00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 t="str">
            <v>0</v>
          </cell>
          <cell r="AF632">
            <v>0</v>
          </cell>
          <cell r="AG632">
            <v>0</v>
          </cell>
          <cell r="AH632">
            <v>0</v>
          </cell>
          <cell r="AI632" t="str">
            <v>0</v>
          </cell>
          <cell r="AJ632">
            <v>0</v>
          </cell>
          <cell r="AK632">
            <v>1</v>
          </cell>
          <cell r="AL632">
            <v>2</v>
          </cell>
          <cell r="AM632">
            <v>0</v>
          </cell>
          <cell r="AN632">
            <v>0</v>
          </cell>
        </row>
        <row r="633"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 t="str">
            <v>00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 t="str">
            <v>0</v>
          </cell>
          <cell r="AF633">
            <v>0</v>
          </cell>
          <cell r="AG633">
            <v>0</v>
          </cell>
          <cell r="AH633">
            <v>0</v>
          </cell>
          <cell r="AI633" t="str">
            <v>0</v>
          </cell>
          <cell r="AJ633">
            <v>0</v>
          </cell>
          <cell r="AK633">
            <v>1</v>
          </cell>
          <cell r="AL633">
            <v>2</v>
          </cell>
          <cell r="AM633">
            <v>0</v>
          </cell>
          <cell r="AN633">
            <v>0</v>
          </cell>
        </row>
        <row r="634"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 t="str">
            <v>00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 t="str">
            <v>0</v>
          </cell>
          <cell r="AF634">
            <v>0</v>
          </cell>
          <cell r="AG634">
            <v>0</v>
          </cell>
          <cell r="AH634">
            <v>0</v>
          </cell>
          <cell r="AI634" t="str">
            <v>0</v>
          </cell>
          <cell r="AJ634">
            <v>0</v>
          </cell>
          <cell r="AK634">
            <v>1</v>
          </cell>
          <cell r="AL634">
            <v>2</v>
          </cell>
          <cell r="AM634">
            <v>0</v>
          </cell>
          <cell r="AN634">
            <v>0</v>
          </cell>
        </row>
        <row r="635"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 t="str">
            <v>00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 t="str">
            <v>0</v>
          </cell>
          <cell r="AF635">
            <v>0</v>
          </cell>
          <cell r="AG635">
            <v>0</v>
          </cell>
          <cell r="AH635">
            <v>0</v>
          </cell>
          <cell r="AI635" t="str">
            <v>0</v>
          </cell>
          <cell r="AJ635">
            <v>0</v>
          </cell>
          <cell r="AK635">
            <v>1</v>
          </cell>
          <cell r="AL635">
            <v>2</v>
          </cell>
          <cell r="AM635">
            <v>0</v>
          </cell>
          <cell r="AN635">
            <v>0</v>
          </cell>
        </row>
        <row r="636"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 t="str">
            <v>00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 t="str">
            <v>0</v>
          </cell>
          <cell r="AF636">
            <v>0</v>
          </cell>
          <cell r="AG636">
            <v>0</v>
          </cell>
          <cell r="AH636">
            <v>0</v>
          </cell>
          <cell r="AI636" t="str">
            <v>0</v>
          </cell>
          <cell r="AJ636">
            <v>0</v>
          </cell>
          <cell r="AK636">
            <v>1</v>
          </cell>
          <cell r="AL636">
            <v>2</v>
          </cell>
          <cell r="AM636">
            <v>0</v>
          </cell>
          <cell r="AN636">
            <v>0</v>
          </cell>
        </row>
        <row r="637"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 t="str">
            <v>00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 t="str">
            <v>0</v>
          </cell>
          <cell r="AF637">
            <v>0</v>
          </cell>
          <cell r="AG637">
            <v>0</v>
          </cell>
          <cell r="AH637">
            <v>0</v>
          </cell>
          <cell r="AI637" t="str">
            <v>0</v>
          </cell>
          <cell r="AJ637">
            <v>0</v>
          </cell>
          <cell r="AK637">
            <v>1</v>
          </cell>
          <cell r="AL637">
            <v>2</v>
          </cell>
          <cell r="AM637">
            <v>0</v>
          </cell>
          <cell r="AN637">
            <v>0</v>
          </cell>
        </row>
        <row r="638"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 t="str">
            <v>00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 t="str">
            <v>0</v>
          </cell>
          <cell r="AF638">
            <v>0</v>
          </cell>
          <cell r="AG638">
            <v>0</v>
          </cell>
          <cell r="AH638">
            <v>0</v>
          </cell>
          <cell r="AI638" t="str">
            <v>0</v>
          </cell>
          <cell r="AJ638">
            <v>0</v>
          </cell>
          <cell r="AK638">
            <v>1</v>
          </cell>
          <cell r="AL638">
            <v>2</v>
          </cell>
          <cell r="AM638">
            <v>0</v>
          </cell>
          <cell r="AN638">
            <v>0</v>
          </cell>
        </row>
        <row r="639"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 t="str">
            <v>00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 t="str">
            <v>0</v>
          </cell>
          <cell r="AF639">
            <v>0</v>
          </cell>
          <cell r="AG639">
            <v>0</v>
          </cell>
          <cell r="AH639">
            <v>0</v>
          </cell>
          <cell r="AI639" t="str">
            <v>0</v>
          </cell>
          <cell r="AJ639">
            <v>0</v>
          </cell>
          <cell r="AK639">
            <v>1</v>
          </cell>
          <cell r="AL639">
            <v>2</v>
          </cell>
          <cell r="AM639">
            <v>0</v>
          </cell>
          <cell r="AN639">
            <v>0</v>
          </cell>
        </row>
        <row r="640"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 t="str">
            <v>00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 t="str">
            <v>0</v>
          </cell>
          <cell r="AF640">
            <v>0</v>
          </cell>
          <cell r="AG640">
            <v>0</v>
          </cell>
          <cell r="AH640">
            <v>0</v>
          </cell>
          <cell r="AI640" t="str">
            <v>0</v>
          </cell>
          <cell r="AJ640">
            <v>0</v>
          </cell>
          <cell r="AK640">
            <v>1</v>
          </cell>
          <cell r="AL640">
            <v>2</v>
          </cell>
          <cell r="AM640">
            <v>0</v>
          </cell>
          <cell r="AN640">
            <v>0</v>
          </cell>
        </row>
        <row r="641"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 t="str">
            <v>00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 t="str">
            <v>0</v>
          </cell>
          <cell r="AF641">
            <v>0</v>
          </cell>
          <cell r="AG641">
            <v>0</v>
          </cell>
          <cell r="AH641">
            <v>0</v>
          </cell>
          <cell r="AI641" t="str">
            <v>0</v>
          </cell>
          <cell r="AJ641">
            <v>0</v>
          </cell>
          <cell r="AK641">
            <v>1</v>
          </cell>
          <cell r="AL641">
            <v>2</v>
          </cell>
          <cell r="AM641">
            <v>0</v>
          </cell>
          <cell r="AN641">
            <v>0</v>
          </cell>
        </row>
        <row r="642"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 t="str">
            <v>00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 t="str">
            <v>0</v>
          </cell>
          <cell r="AF642">
            <v>0</v>
          </cell>
          <cell r="AG642">
            <v>0</v>
          </cell>
          <cell r="AH642">
            <v>0</v>
          </cell>
          <cell r="AI642" t="str">
            <v>0</v>
          </cell>
          <cell r="AJ642">
            <v>0</v>
          </cell>
          <cell r="AK642">
            <v>1</v>
          </cell>
          <cell r="AL642">
            <v>2</v>
          </cell>
          <cell r="AM642">
            <v>0</v>
          </cell>
          <cell r="AN642">
            <v>0</v>
          </cell>
        </row>
        <row r="643"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 t="str">
            <v>00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 t="str">
            <v>0</v>
          </cell>
          <cell r="AF643">
            <v>0</v>
          </cell>
          <cell r="AG643">
            <v>0</v>
          </cell>
          <cell r="AH643">
            <v>0</v>
          </cell>
          <cell r="AI643" t="str">
            <v>0</v>
          </cell>
          <cell r="AJ643">
            <v>0</v>
          </cell>
          <cell r="AK643">
            <v>1</v>
          </cell>
          <cell r="AL643">
            <v>2</v>
          </cell>
          <cell r="AM643">
            <v>0</v>
          </cell>
          <cell r="AN643">
            <v>0</v>
          </cell>
        </row>
        <row r="644"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 t="str">
            <v>00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 t="str">
            <v>0</v>
          </cell>
          <cell r="AF644">
            <v>0</v>
          </cell>
          <cell r="AG644">
            <v>0</v>
          </cell>
          <cell r="AH644">
            <v>0</v>
          </cell>
          <cell r="AI644" t="str">
            <v>0</v>
          </cell>
          <cell r="AJ644">
            <v>0</v>
          </cell>
          <cell r="AK644">
            <v>1</v>
          </cell>
          <cell r="AL644">
            <v>2</v>
          </cell>
          <cell r="AM644">
            <v>0</v>
          </cell>
          <cell r="AN644">
            <v>0</v>
          </cell>
        </row>
        <row r="645"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 t="str">
            <v>00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 t="str">
            <v>0</v>
          </cell>
          <cell r="AF645">
            <v>0</v>
          </cell>
          <cell r="AG645">
            <v>0</v>
          </cell>
          <cell r="AH645">
            <v>0</v>
          </cell>
          <cell r="AI645" t="str">
            <v>0</v>
          </cell>
          <cell r="AJ645">
            <v>0</v>
          </cell>
          <cell r="AK645">
            <v>1</v>
          </cell>
          <cell r="AL645">
            <v>2</v>
          </cell>
          <cell r="AM645">
            <v>0</v>
          </cell>
          <cell r="AN645">
            <v>0</v>
          </cell>
        </row>
        <row r="646"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 t="str">
            <v>00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 t="str">
            <v>0</v>
          </cell>
          <cell r="AF646">
            <v>0</v>
          </cell>
          <cell r="AG646">
            <v>0</v>
          </cell>
          <cell r="AH646">
            <v>0</v>
          </cell>
          <cell r="AI646" t="str">
            <v>0</v>
          </cell>
          <cell r="AJ646">
            <v>0</v>
          </cell>
          <cell r="AK646">
            <v>1</v>
          </cell>
          <cell r="AL646">
            <v>2</v>
          </cell>
          <cell r="AM646">
            <v>0</v>
          </cell>
          <cell r="AN646">
            <v>0</v>
          </cell>
        </row>
        <row r="647"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 t="str">
            <v>00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 t="str">
            <v>0</v>
          </cell>
          <cell r="AF647">
            <v>0</v>
          </cell>
          <cell r="AG647">
            <v>0</v>
          </cell>
          <cell r="AH647">
            <v>0</v>
          </cell>
          <cell r="AI647" t="str">
            <v>0</v>
          </cell>
          <cell r="AJ647">
            <v>0</v>
          </cell>
          <cell r="AK647">
            <v>1</v>
          </cell>
          <cell r="AL647">
            <v>2</v>
          </cell>
          <cell r="AM647">
            <v>0</v>
          </cell>
          <cell r="AN647">
            <v>0</v>
          </cell>
        </row>
      </sheetData>
      <sheetData sheetId="9"/>
      <sheetData sheetId="10"/>
      <sheetData sheetId="11">
        <row r="3">
          <cell r="AB3">
            <v>101</v>
          </cell>
          <cell r="AC3">
            <v>102</v>
          </cell>
          <cell r="AD3">
            <v>103</v>
          </cell>
          <cell r="AE3">
            <v>104</v>
          </cell>
          <cell r="AF3">
            <v>105</v>
          </cell>
          <cell r="AG3">
            <v>106</v>
          </cell>
          <cell r="AH3">
            <v>107</v>
          </cell>
          <cell r="AI3">
            <v>108</v>
          </cell>
          <cell r="AJ3">
            <v>109</v>
          </cell>
          <cell r="AK3">
            <v>110</v>
          </cell>
          <cell r="AL3">
            <v>111</v>
          </cell>
          <cell r="AM3">
            <v>112</v>
          </cell>
          <cell r="AN3">
            <v>113</v>
          </cell>
          <cell r="AO3">
            <v>114</v>
          </cell>
          <cell r="AP3">
            <v>115</v>
          </cell>
          <cell r="AQ3">
            <v>116</v>
          </cell>
          <cell r="AR3">
            <v>117</v>
          </cell>
          <cell r="AS3">
            <v>118</v>
          </cell>
          <cell r="AT3">
            <v>119</v>
          </cell>
          <cell r="AU3">
            <v>120</v>
          </cell>
        </row>
        <row r="4"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</row>
        <row r="6">
          <cell r="AB6">
            <v>1</v>
          </cell>
          <cell r="AC6">
            <v>2</v>
          </cell>
          <cell r="AD6">
            <v>3</v>
          </cell>
          <cell r="AE6">
            <v>4</v>
          </cell>
          <cell r="AF6">
            <v>5</v>
          </cell>
          <cell r="AG6">
            <v>6</v>
          </cell>
          <cell r="AH6">
            <v>7</v>
          </cell>
          <cell r="AI6">
            <v>8</v>
          </cell>
          <cell r="AJ6">
            <v>9</v>
          </cell>
          <cell r="AK6">
            <v>10</v>
          </cell>
          <cell r="AL6">
            <v>11</v>
          </cell>
          <cell r="AM6">
            <v>12</v>
          </cell>
          <cell r="AN6">
            <v>13</v>
          </cell>
          <cell r="AO6">
            <v>14</v>
          </cell>
          <cell r="AP6">
            <v>15</v>
          </cell>
          <cell r="AQ6">
            <v>16</v>
          </cell>
          <cell r="AR6">
            <v>17</v>
          </cell>
          <cell r="AS6">
            <v>18</v>
          </cell>
          <cell r="AT6">
            <v>19</v>
          </cell>
          <cell r="AU6">
            <v>20</v>
          </cell>
        </row>
        <row r="7">
          <cell r="AB7" t="str">
            <v>１年　100m</v>
          </cell>
          <cell r="AC7" t="str">
            <v>２年　100m</v>
          </cell>
          <cell r="AD7" t="str">
            <v>３年　100m</v>
          </cell>
          <cell r="AE7" t="str">
            <v>共通　200m</v>
          </cell>
          <cell r="AF7" t="str">
            <v>共通　800m</v>
          </cell>
          <cell r="AG7" t="str">
            <v>１年　1500ｍ</v>
          </cell>
          <cell r="AH7" t="str">
            <v>２・３年　1500ｍ</v>
          </cell>
          <cell r="AI7" t="str">
            <v>共通　100mH</v>
          </cell>
          <cell r="AJ7" t="str">
            <v>共通　走高跳</v>
          </cell>
          <cell r="AK7" t="str">
            <v>共通　走幅跳</v>
          </cell>
          <cell r="AL7" t="str">
            <v>共通　砲丸投</v>
          </cell>
          <cell r="AM7" t="str">
            <v>共通 四種競技</v>
          </cell>
          <cell r="AN7">
            <v>0</v>
          </cell>
          <cell r="AO7">
            <v>0</v>
          </cell>
          <cell r="AP7">
            <v>0</v>
          </cell>
          <cell r="AQ7" t="str">
            <v>１・２年４×100mリレー</v>
          </cell>
          <cell r="AR7" t="str">
            <v>共通４×100mリレー</v>
          </cell>
          <cell r="AS7">
            <v>0</v>
          </cell>
          <cell r="AT7">
            <v>0</v>
          </cell>
          <cell r="AU7">
            <v>0</v>
          </cell>
        </row>
        <row r="8">
          <cell r="AB8">
            <v>1</v>
          </cell>
          <cell r="AC8">
            <v>2</v>
          </cell>
          <cell r="AD8">
            <v>3</v>
          </cell>
          <cell r="AE8">
            <v>4</v>
          </cell>
          <cell r="AF8">
            <v>5</v>
          </cell>
          <cell r="AG8">
            <v>6</v>
          </cell>
          <cell r="AH8">
            <v>7</v>
          </cell>
          <cell r="AI8">
            <v>8</v>
          </cell>
          <cell r="AJ8">
            <v>9</v>
          </cell>
          <cell r="AK8">
            <v>10</v>
          </cell>
          <cell r="AL8">
            <v>11</v>
          </cell>
          <cell r="AM8">
            <v>12</v>
          </cell>
          <cell r="AN8">
            <v>13</v>
          </cell>
          <cell r="AO8">
            <v>14</v>
          </cell>
          <cell r="AP8">
            <v>15</v>
          </cell>
          <cell r="AQ8">
            <v>16</v>
          </cell>
          <cell r="AR8">
            <v>17</v>
          </cell>
          <cell r="AS8">
            <v>18</v>
          </cell>
          <cell r="AT8">
            <v>19</v>
          </cell>
          <cell r="AU8">
            <v>20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CI8">
            <v>1</v>
          </cell>
          <cell r="CJ8" t="e">
            <v>#N/A</v>
          </cell>
          <cell r="CK8" t="e">
            <v>#N/A</v>
          </cell>
          <cell r="CL8" t="e">
            <v>#N/A</v>
          </cell>
          <cell r="CM8" t="e">
            <v>#N/A</v>
          </cell>
          <cell r="CN8" t="e">
            <v>#N/A</v>
          </cell>
          <cell r="CO8">
            <v>1000</v>
          </cell>
          <cell r="CP8" t="e">
            <v>#N/A</v>
          </cell>
          <cell r="CQ8" t="e">
            <v>#N/A</v>
          </cell>
          <cell r="CR8" t="e">
            <v>#N/A</v>
          </cell>
          <cell r="CS8" t="e">
            <v>#N/A</v>
          </cell>
        </row>
        <row r="9">
          <cell r="AB9">
            <v>1</v>
          </cell>
          <cell r="AC9">
            <v>2</v>
          </cell>
          <cell r="AD9">
            <v>3</v>
          </cell>
          <cell r="AE9">
            <v>4</v>
          </cell>
          <cell r="AF9">
            <v>5</v>
          </cell>
          <cell r="AG9">
            <v>6</v>
          </cell>
          <cell r="AH9">
            <v>7</v>
          </cell>
          <cell r="AI9">
            <v>8</v>
          </cell>
          <cell r="AJ9">
            <v>9</v>
          </cell>
          <cell r="AK9">
            <v>10</v>
          </cell>
          <cell r="AL9">
            <v>11</v>
          </cell>
          <cell r="AM9">
            <v>12</v>
          </cell>
          <cell r="AN9">
            <v>13</v>
          </cell>
          <cell r="AO9">
            <v>14</v>
          </cell>
          <cell r="AP9">
            <v>15</v>
          </cell>
          <cell r="AQ9">
            <v>16</v>
          </cell>
          <cell r="AR9">
            <v>17</v>
          </cell>
          <cell r="AS9">
            <v>18</v>
          </cell>
          <cell r="AT9">
            <v>19</v>
          </cell>
          <cell r="AU9">
            <v>20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CI9">
            <v>2</v>
          </cell>
          <cell r="CJ9" t="e">
            <v>#N/A</v>
          </cell>
          <cell r="CK9" t="e">
            <v>#N/A</v>
          </cell>
          <cell r="CL9" t="e">
            <v>#N/A</v>
          </cell>
          <cell r="CM9" t="e">
            <v>#N/A</v>
          </cell>
          <cell r="CN9" t="e">
            <v>#N/A</v>
          </cell>
          <cell r="CO9">
            <v>1000</v>
          </cell>
          <cell r="CP9" t="e">
            <v>#N/A</v>
          </cell>
          <cell r="CQ9" t="e">
            <v>#N/A</v>
          </cell>
          <cell r="CR9" t="e">
            <v>#N/A</v>
          </cell>
          <cell r="CS9" t="e">
            <v>#N/A</v>
          </cell>
        </row>
        <row r="10">
          <cell r="AB10">
            <v>1</v>
          </cell>
          <cell r="AC10">
            <v>2</v>
          </cell>
          <cell r="AD10">
            <v>3</v>
          </cell>
          <cell r="AE10">
            <v>4</v>
          </cell>
          <cell r="AF10">
            <v>5</v>
          </cell>
          <cell r="AG10">
            <v>6</v>
          </cell>
          <cell r="AH10">
            <v>7</v>
          </cell>
          <cell r="AI10">
            <v>8</v>
          </cell>
          <cell r="AJ10">
            <v>9</v>
          </cell>
          <cell r="AK10">
            <v>10</v>
          </cell>
          <cell r="AL10">
            <v>11</v>
          </cell>
          <cell r="AM10">
            <v>12</v>
          </cell>
          <cell r="AN10">
            <v>13</v>
          </cell>
          <cell r="AO10">
            <v>14</v>
          </cell>
          <cell r="AP10">
            <v>15</v>
          </cell>
          <cell r="AQ10">
            <v>16</v>
          </cell>
          <cell r="AR10">
            <v>17</v>
          </cell>
          <cell r="AS10">
            <v>18</v>
          </cell>
          <cell r="AT10">
            <v>19</v>
          </cell>
          <cell r="AU10">
            <v>20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CI10">
            <v>3</v>
          </cell>
          <cell r="CJ10" t="e">
            <v>#N/A</v>
          </cell>
          <cell r="CK10" t="e">
            <v>#N/A</v>
          </cell>
          <cell r="CL10" t="e">
            <v>#N/A</v>
          </cell>
          <cell r="CM10" t="e">
            <v>#N/A</v>
          </cell>
          <cell r="CN10" t="e">
            <v>#N/A</v>
          </cell>
          <cell r="CO10">
            <v>1000</v>
          </cell>
          <cell r="CP10" t="e">
            <v>#N/A</v>
          </cell>
          <cell r="CQ10" t="e">
            <v>#N/A</v>
          </cell>
          <cell r="CR10" t="e">
            <v>#N/A</v>
          </cell>
          <cell r="CS10" t="e">
            <v>#N/A</v>
          </cell>
        </row>
        <row r="11">
          <cell r="AB11">
            <v>1</v>
          </cell>
          <cell r="AC11">
            <v>2</v>
          </cell>
          <cell r="AD11">
            <v>3</v>
          </cell>
          <cell r="AE11">
            <v>4</v>
          </cell>
          <cell r="AF11">
            <v>5</v>
          </cell>
          <cell r="AG11">
            <v>6</v>
          </cell>
          <cell r="AH11">
            <v>7</v>
          </cell>
          <cell r="AI11">
            <v>8</v>
          </cell>
          <cell r="AJ11">
            <v>9</v>
          </cell>
          <cell r="AK11">
            <v>10</v>
          </cell>
          <cell r="AL11">
            <v>11</v>
          </cell>
          <cell r="AM11">
            <v>12</v>
          </cell>
          <cell r="AN11">
            <v>13</v>
          </cell>
          <cell r="AO11">
            <v>14</v>
          </cell>
          <cell r="AP11">
            <v>15</v>
          </cell>
          <cell r="AQ11">
            <v>16</v>
          </cell>
          <cell r="AR11">
            <v>17</v>
          </cell>
          <cell r="AS11">
            <v>18</v>
          </cell>
          <cell r="AT11">
            <v>19</v>
          </cell>
          <cell r="AU11">
            <v>20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CI11">
            <v>4</v>
          </cell>
          <cell r="CJ11" t="e">
            <v>#N/A</v>
          </cell>
          <cell r="CK11" t="e">
            <v>#N/A</v>
          </cell>
          <cell r="CL11" t="e">
            <v>#N/A</v>
          </cell>
          <cell r="CM11" t="e">
            <v>#N/A</v>
          </cell>
          <cell r="CN11" t="e">
            <v>#N/A</v>
          </cell>
          <cell r="CO11">
            <v>1000</v>
          </cell>
          <cell r="CP11" t="e">
            <v>#N/A</v>
          </cell>
          <cell r="CQ11" t="e">
            <v>#N/A</v>
          </cell>
          <cell r="CR11" t="e">
            <v>#N/A</v>
          </cell>
          <cell r="CS11" t="e">
            <v>#N/A</v>
          </cell>
        </row>
        <row r="12">
          <cell r="AB12">
            <v>1</v>
          </cell>
          <cell r="AC12">
            <v>2</v>
          </cell>
          <cell r="AD12">
            <v>3</v>
          </cell>
          <cell r="AE12">
            <v>4</v>
          </cell>
          <cell r="AF12">
            <v>5</v>
          </cell>
          <cell r="AG12">
            <v>6</v>
          </cell>
          <cell r="AH12">
            <v>7</v>
          </cell>
          <cell r="AI12">
            <v>8</v>
          </cell>
          <cell r="AJ12">
            <v>9</v>
          </cell>
          <cell r="AK12">
            <v>10</v>
          </cell>
          <cell r="AL12">
            <v>11</v>
          </cell>
          <cell r="AM12">
            <v>12</v>
          </cell>
          <cell r="AN12">
            <v>13</v>
          </cell>
          <cell r="AO12">
            <v>14</v>
          </cell>
          <cell r="AP12">
            <v>15</v>
          </cell>
          <cell r="AQ12">
            <v>16</v>
          </cell>
          <cell r="AR12">
            <v>17</v>
          </cell>
          <cell r="AS12">
            <v>18</v>
          </cell>
          <cell r="AT12">
            <v>19</v>
          </cell>
          <cell r="AU12">
            <v>20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CI12">
            <v>5</v>
          </cell>
          <cell r="CJ12" t="e">
            <v>#N/A</v>
          </cell>
          <cell r="CK12" t="e">
            <v>#N/A</v>
          </cell>
          <cell r="CL12" t="e">
            <v>#N/A</v>
          </cell>
          <cell r="CM12" t="e">
            <v>#N/A</v>
          </cell>
          <cell r="CN12" t="e">
            <v>#N/A</v>
          </cell>
          <cell r="CO12">
            <v>1000</v>
          </cell>
          <cell r="CP12" t="e">
            <v>#N/A</v>
          </cell>
          <cell r="CQ12" t="e">
            <v>#N/A</v>
          </cell>
          <cell r="CR12" t="e">
            <v>#N/A</v>
          </cell>
          <cell r="CS12" t="e">
            <v>#N/A</v>
          </cell>
        </row>
        <row r="13">
          <cell r="AB13">
            <v>1</v>
          </cell>
          <cell r="AC13">
            <v>2</v>
          </cell>
          <cell r="AD13">
            <v>3</v>
          </cell>
          <cell r="AE13">
            <v>4</v>
          </cell>
          <cell r="AF13">
            <v>5</v>
          </cell>
          <cell r="AG13">
            <v>6</v>
          </cell>
          <cell r="AH13">
            <v>7</v>
          </cell>
          <cell r="AI13">
            <v>8</v>
          </cell>
          <cell r="AJ13">
            <v>9</v>
          </cell>
          <cell r="AK13">
            <v>10</v>
          </cell>
          <cell r="AL13">
            <v>11</v>
          </cell>
          <cell r="AM13">
            <v>12</v>
          </cell>
          <cell r="AN13">
            <v>13</v>
          </cell>
          <cell r="AO13">
            <v>14</v>
          </cell>
          <cell r="AP13">
            <v>15</v>
          </cell>
          <cell r="AQ13">
            <v>16</v>
          </cell>
          <cell r="AR13">
            <v>17</v>
          </cell>
          <cell r="AS13">
            <v>18</v>
          </cell>
          <cell r="AT13">
            <v>19</v>
          </cell>
          <cell r="AU13">
            <v>20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CI13">
            <v>6</v>
          </cell>
          <cell r="CJ13" t="e">
            <v>#N/A</v>
          </cell>
          <cell r="CK13" t="e">
            <v>#N/A</v>
          </cell>
          <cell r="CL13" t="e">
            <v>#N/A</v>
          </cell>
          <cell r="CM13" t="e">
            <v>#N/A</v>
          </cell>
          <cell r="CN13" t="e">
            <v>#N/A</v>
          </cell>
          <cell r="CO13">
            <v>1000</v>
          </cell>
          <cell r="CP13" t="e">
            <v>#N/A</v>
          </cell>
          <cell r="CQ13" t="e">
            <v>#N/A</v>
          </cell>
          <cell r="CR13" t="e">
            <v>#N/A</v>
          </cell>
          <cell r="CS13" t="e">
            <v>#N/A</v>
          </cell>
        </row>
        <row r="14">
          <cell r="AB14">
            <v>1</v>
          </cell>
          <cell r="AC14">
            <v>2</v>
          </cell>
          <cell r="AD14">
            <v>3</v>
          </cell>
          <cell r="AE14">
            <v>4</v>
          </cell>
          <cell r="AF14">
            <v>5</v>
          </cell>
          <cell r="AG14">
            <v>6</v>
          </cell>
          <cell r="AH14">
            <v>7</v>
          </cell>
          <cell r="AI14">
            <v>8</v>
          </cell>
          <cell r="AJ14">
            <v>9</v>
          </cell>
          <cell r="AK14">
            <v>10</v>
          </cell>
          <cell r="AL14">
            <v>11</v>
          </cell>
          <cell r="AM14">
            <v>12</v>
          </cell>
          <cell r="AN14">
            <v>13</v>
          </cell>
          <cell r="AO14">
            <v>14</v>
          </cell>
          <cell r="AP14">
            <v>15</v>
          </cell>
          <cell r="AQ14">
            <v>16</v>
          </cell>
          <cell r="AR14">
            <v>17</v>
          </cell>
          <cell r="AS14">
            <v>18</v>
          </cell>
          <cell r="AT14">
            <v>19</v>
          </cell>
          <cell r="AU14">
            <v>20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CI14">
            <v>7</v>
          </cell>
          <cell r="CJ14" t="e">
            <v>#N/A</v>
          </cell>
          <cell r="CK14" t="e">
            <v>#N/A</v>
          </cell>
          <cell r="CL14" t="e">
            <v>#N/A</v>
          </cell>
          <cell r="CM14" t="e">
            <v>#N/A</v>
          </cell>
          <cell r="CN14" t="e">
            <v>#N/A</v>
          </cell>
          <cell r="CO14">
            <v>1000</v>
          </cell>
          <cell r="CP14" t="e">
            <v>#N/A</v>
          </cell>
          <cell r="CQ14" t="e">
            <v>#N/A</v>
          </cell>
          <cell r="CR14" t="e">
            <v>#N/A</v>
          </cell>
          <cell r="CS14" t="e">
            <v>#N/A</v>
          </cell>
        </row>
        <row r="15">
          <cell r="AB15">
            <v>1</v>
          </cell>
          <cell r="AC15">
            <v>2</v>
          </cell>
          <cell r="AD15">
            <v>3</v>
          </cell>
          <cell r="AE15">
            <v>4</v>
          </cell>
          <cell r="AF15">
            <v>5</v>
          </cell>
          <cell r="AG15">
            <v>6</v>
          </cell>
          <cell r="AH15">
            <v>7</v>
          </cell>
          <cell r="AI15">
            <v>8</v>
          </cell>
          <cell r="AJ15">
            <v>9</v>
          </cell>
          <cell r="AK15">
            <v>10</v>
          </cell>
          <cell r="AL15">
            <v>11</v>
          </cell>
          <cell r="AM15">
            <v>12</v>
          </cell>
          <cell r="AN15">
            <v>13</v>
          </cell>
          <cell r="AO15">
            <v>14</v>
          </cell>
          <cell r="AP15">
            <v>15</v>
          </cell>
          <cell r="AQ15">
            <v>16</v>
          </cell>
          <cell r="AR15">
            <v>17</v>
          </cell>
          <cell r="AS15">
            <v>18</v>
          </cell>
          <cell r="AT15">
            <v>19</v>
          </cell>
          <cell r="AU15">
            <v>20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CI15">
            <v>8</v>
          </cell>
          <cell r="CJ15" t="e">
            <v>#N/A</v>
          </cell>
          <cell r="CK15" t="e">
            <v>#N/A</v>
          </cell>
          <cell r="CL15" t="e">
            <v>#N/A</v>
          </cell>
          <cell r="CM15" t="e">
            <v>#N/A</v>
          </cell>
          <cell r="CN15" t="e">
            <v>#N/A</v>
          </cell>
          <cell r="CO15">
            <v>1000</v>
          </cell>
          <cell r="CP15" t="e">
            <v>#N/A</v>
          </cell>
          <cell r="CQ15" t="e">
            <v>#N/A</v>
          </cell>
          <cell r="CR15" t="e">
            <v>#N/A</v>
          </cell>
          <cell r="CS15" t="e">
            <v>#N/A</v>
          </cell>
        </row>
        <row r="16">
          <cell r="AB16">
            <v>1</v>
          </cell>
          <cell r="AC16">
            <v>2</v>
          </cell>
          <cell r="AD16">
            <v>3</v>
          </cell>
          <cell r="AE16">
            <v>4</v>
          </cell>
          <cell r="AF16">
            <v>5</v>
          </cell>
          <cell r="AG16">
            <v>6</v>
          </cell>
          <cell r="AH16">
            <v>7</v>
          </cell>
          <cell r="AI16">
            <v>8</v>
          </cell>
          <cell r="AJ16">
            <v>9</v>
          </cell>
          <cell r="AK16">
            <v>10</v>
          </cell>
          <cell r="AL16">
            <v>11</v>
          </cell>
          <cell r="AM16">
            <v>12</v>
          </cell>
          <cell r="AN16">
            <v>13</v>
          </cell>
          <cell r="AO16">
            <v>14</v>
          </cell>
          <cell r="AP16">
            <v>15</v>
          </cell>
          <cell r="AQ16">
            <v>16</v>
          </cell>
          <cell r="AR16">
            <v>17</v>
          </cell>
          <cell r="AS16">
            <v>18</v>
          </cell>
          <cell r="AT16">
            <v>19</v>
          </cell>
          <cell r="AU16">
            <v>20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CI16">
            <v>9</v>
          </cell>
          <cell r="CJ16" t="e">
            <v>#N/A</v>
          </cell>
          <cell r="CK16" t="e">
            <v>#N/A</v>
          </cell>
          <cell r="CL16" t="e">
            <v>#N/A</v>
          </cell>
          <cell r="CM16" t="e">
            <v>#N/A</v>
          </cell>
          <cell r="CN16" t="e">
            <v>#N/A</v>
          </cell>
          <cell r="CO16">
            <v>1000</v>
          </cell>
          <cell r="CP16" t="e">
            <v>#N/A</v>
          </cell>
          <cell r="CQ16" t="e">
            <v>#N/A</v>
          </cell>
          <cell r="CR16" t="e">
            <v>#N/A</v>
          </cell>
          <cell r="CS16" t="e">
            <v>#N/A</v>
          </cell>
        </row>
        <row r="17">
          <cell r="AB17">
            <v>1</v>
          </cell>
          <cell r="AC17">
            <v>2</v>
          </cell>
          <cell r="AD17">
            <v>3</v>
          </cell>
          <cell r="AE17">
            <v>4</v>
          </cell>
          <cell r="AF17">
            <v>5</v>
          </cell>
          <cell r="AG17">
            <v>6</v>
          </cell>
          <cell r="AH17">
            <v>7</v>
          </cell>
          <cell r="AI17">
            <v>8</v>
          </cell>
          <cell r="AJ17">
            <v>9</v>
          </cell>
          <cell r="AK17">
            <v>10</v>
          </cell>
          <cell r="AL17">
            <v>11</v>
          </cell>
          <cell r="AM17">
            <v>12</v>
          </cell>
          <cell r="AN17">
            <v>13</v>
          </cell>
          <cell r="AO17">
            <v>14</v>
          </cell>
          <cell r="AP17">
            <v>15</v>
          </cell>
          <cell r="AQ17">
            <v>16</v>
          </cell>
          <cell r="AR17">
            <v>17</v>
          </cell>
          <cell r="AS17">
            <v>18</v>
          </cell>
          <cell r="AT17">
            <v>19</v>
          </cell>
          <cell r="AU17">
            <v>20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CI17">
            <v>10</v>
          </cell>
          <cell r="CJ17" t="e">
            <v>#N/A</v>
          </cell>
          <cell r="CK17" t="e">
            <v>#N/A</v>
          </cell>
          <cell r="CL17" t="e">
            <v>#N/A</v>
          </cell>
          <cell r="CM17" t="e">
            <v>#N/A</v>
          </cell>
          <cell r="CN17" t="e">
            <v>#N/A</v>
          </cell>
          <cell r="CO17">
            <v>1000</v>
          </cell>
          <cell r="CP17" t="e">
            <v>#N/A</v>
          </cell>
          <cell r="CQ17" t="e">
            <v>#N/A</v>
          </cell>
          <cell r="CR17" t="e">
            <v>#N/A</v>
          </cell>
          <cell r="CS17" t="e">
            <v>#N/A</v>
          </cell>
        </row>
        <row r="18">
          <cell r="AB18">
            <v>1</v>
          </cell>
          <cell r="AC18">
            <v>2</v>
          </cell>
          <cell r="AD18">
            <v>3</v>
          </cell>
          <cell r="AE18">
            <v>4</v>
          </cell>
          <cell r="AF18">
            <v>5</v>
          </cell>
          <cell r="AG18">
            <v>6</v>
          </cell>
          <cell r="AH18">
            <v>7</v>
          </cell>
          <cell r="AI18">
            <v>8</v>
          </cell>
          <cell r="AJ18">
            <v>9</v>
          </cell>
          <cell r="AK18">
            <v>10</v>
          </cell>
          <cell r="AL18">
            <v>11</v>
          </cell>
          <cell r="AM18">
            <v>12</v>
          </cell>
          <cell r="AN18">
            <v>13</v>
          </cell>
          <cell r="AO18">
            <v>14</v>
          </cell>
          <cell r="AP18">
            <v>15</v>
          </cell>
          <cell r="AQ18">
            <v>16</v>
          </cell>
          <cell r="AR18">
            <v>17</v>
          </cell>
          <cell r="AS18">
            <v>18</v>
          </cell>
          <cell r="AT18">
            <v>19</v>
          </cell>
          <cell r="AU18">
            <v>20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CI18">
            <v>11</v>
          </cell>
          <cell r="CJ18" t="e">
            <v>#N/A</v>
          </cell>
          <cell r="CK18" t="e">
            <v>#N/A</v>
          </cell>
          <cell r="CL18" t="e">
            <v>#N/A</v>
          </cell>
          <cell r="CM18" t="e">
            <v>#N/A</v>
          </cell>
          <cell r="CN18" t="e">
            <v>#N/A</v>
          </cell>
          <cell r="CO18">
            <v>1000</v>
          </cell>
          <cell r="CP18" t="e">
            <v>#N/A</v>
          </cell>
          <cell r="CQ18" t="e">
            <v>#N/A</v>
          </cell>
          <cell r="CR18" t="e">
            <v>#N/A</v>
          </cell>
          <cell r="CS18" t="e">
            <v>#N/A</v>
          </cell>
        </row>
        <row r="19">
          <cell r="AB19">
            <v>1</v>
          </cell>
          <cell r="AC19">
            <v>2</v>
          </cell>
          <cell r="AD19">
            <v>3</v>
          </cell>
          <cell r="AE19">
            <v>4</v>
          </cell>
          <cell r="AF19">
            <v>5</v>
          </cell>
          <cell r="AG19">
            <v>6</v>
          </cell>
          <cell r="AH19">
            <v>7</v>
          </cell>
          <cell r="AI19">
            <v>8</v>
          </cell>
          <cell r="AJ19">
            <v>9</v>
          </cell>
          <cell r="AK19">
            <v>10</v>
          </cell>
          <cell r="AL19">
            <v>11</v>
          </cell>
          <cell r="AM19">
            <v>12</v>
          </cell>
          <cell r="AN19">
            <v>13</v>
          </cell>
          <cell r="AO19">
            <v>14</v>
          </cell>
          <cell r="AP19">
            <v>15</v>
          </cell>
          <cell r="AQ19">
            <v>16</v>
          </cell>
          <cell r="AR19">
            <v>17</v>
          </cell>
          <cell r="AS19">
            <v>18</v>
          </cell>
          <cell r="AT19">
            <v>19</v>
          </cell>
          <cell r="AU19">
            <v>20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CI19">
            <v>12</v>
          </cell>
          <cell r="CJ19" t="e">
            <v>#N/A</v>
          </cell>
          <cell r="CK19" t="e">
            <v>#N/A</v>
          </cell>
          <cell r="CL19" t="e">
            <v>#N/A</v>
          </cell>
          <cell r="CM19" t="e">
            <v>#N/A</v>
          </cell>
          <cell r="CN19" t="e">
            <v>#N/A</v>
          </cell>
          <cell r="CO19">
            <v>1000</v>
          </cell>
          <cell r="CP19" t="e">
            <v>#N/A</v>
          </cell>
          <cell r="CQ19" t="e">
            <v>#N/A</v>
          </cell>
          <cell r="CR19" t="e">
            <v>#N/A</v>
          </cell>
          <cell r="CS19" t="e">
            <v>#N/A</v>
          </cell>
        </row>
        <row r="20">
          <cell r="AB20">
            <v>1</v>
          </cell>
          <cell r="AC20">
            <v>2</v>
          </cell>
          <cell r="AD20">
            <v>3</v>
          </cell>
          <cell r="AE20">
            <v>4</v>
          </cell>
          <cell r="AF20">
            <v>5</v>
          </cell>
          <cell r="AG20">
            <v>6</v>
          </cell>
          <cell r="AH20">
            <v>7</v>
          </cell>
          <cell r="AI20">
            <v>8</v>
          </cell>
          <cell r="AJ20">
            <v>9</v>
          </cell>
          <cell r="AK20">
            <v>10</v>
          </cell>
          <cell r="AL20">
            <v>11</v>
          </cell>
          <cell r="AM20">
            <v>12</v>
          </cell>
          <cell r="AN20">
            <v>13</v>
          </cell>
          <cell r="AO20">
            <v>14</v>
          </cell>
          <cell r="AP20">
            <v>15</v>
          </cell>
          <cell r="AQ20">
            <v>16</v>
          </cell>
          <cell r="AR20">
            <v>17</v>
          </cell>
          <cell r="AS20">
            <v>18</v>
          </cell>
          <cell r="AT20">
            <v>19</v>
          </cell>
          <cell r="AU20">
            <v>20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CI20">
            <v>13</v>
          </cell>
          <cell r="CJ20" t="e">
            <v>#N/A</v>
          </cell>
          <cell r="CK20" t="e">
            <v>#N/A</v>
          </cell>
          <cell r="CL20" t="e">
            <v>#N/A</v>
          </cell>
          <cell r="CM20" t="e">
            <v>#N/A</v>
          </cell>
          <cell r="CN20" t="e">
            <v>#N/A</v>
          </cell>
          <cell r="CO20">
            <v>1000</v>
          </cell>
          <cell r="CP20" t="e">
            <v>#N/A</v>
          </cell>
          <cell r="CQ20" t="e">
            <v>#N/A</v>
          </cell>
          <cell r="CR20" t="e">
            <v>#N/A</v>
          </cell>
          <cell r="CS20" t="e">
            <v>#N/A</v>
          </cell>
        </row>
        <row r="21">
          <cell r="AB21">
            <v>1</v>
          </cell>
          <cell r="AC21">
            <v>2</v>
          </cell>
          <cell r="AD21">
            <v>3</v>
          </cell>
          <cell r="AE21">
            <v>4</v>
          </cell>
          <cell r="AF21">
            <v>5</v>
          </cell>
          <cell r="AG21">
            <v>6</v>
          </cell>
          <cell r="AH21">
            <v>7</v>
          </cell>
          <cell r="AI21">
            <v>8</v>
          </cell>
          <cell r="AJ21">
            <v>9</v>
          </cell>
          <cell r="AK21">
            <v>10</v>
          </cell>
          <cell r="AL21">
            <v>11</v>
          </cell>
          <cell r="AM21">
            <v>12</v>
          </cell>
          <cell r="AN21">
            <v>13</v>
          </cell>
          <cell r="AO21">
            <v>14</v>
          </cell>
          <cell r="AP21">
            <v>15</v>
          </cell>
          <cell r="AQ21">
            <v>16</v>
          </cell>
          <cell r="AR21">
            <v>17</v>
          </cell>
          <cell r="AS21">
            <v>18</v>
          </cell>
          <cell r="AT21">
            <v>19</v>
          </cell>
          <cell r="AU21">
            <v>20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CI21">
            <v>14</v>
          </cell>
          <cell r="CJ21" t="e">
            <v>#N/A</v>
          </cell>
          <cell r="CK21" t="e">
            <v>#N/A</v>
          </cell>
          <cell r="CL21" t="e">
            <v>#N/A</v>
          </cell>
          <cell r="CM21" t="e">
            <v>#N/A</v>
          </cell>
          <cell r="CN21" t="e">
            <v>#N/A</v>
          </cell>
          <cell r="CO21">
            <v>1000</v>
          </cell>
          <cell r="CP21" t="e">
            <v>#N/A</v>
          </cell>
          <cell r="CQ21" t="e">
            <v>#N/A</v>
          </cell>
          <cell r="CR21" t="e">
            <v>#N/A</v>
          </cell>
          <cell r="CS21" t="e">
            <v>#N/A</v>
          </cell>
        </row>
        <row r="22">
          <cell r="AB22">
            <v>1</v>
          </cell>
          <cell r="AC22">
            <v>2</v>
          </cell>
          <cell r="AD22">
            <v>3</v>
          </cell>
          <cell r="AE22">
            <v>4</v>
          </cell>
          <cell r="AF22">
            <v>5</v>
          </cell>
          <cell r="AG22">
            <v>6</v>
          </cell>
          <cell r="AH22">
            <v>7</v>
          </cell>
          <cell r="AI22">
            <v>8</v>
          </cell>
          <cell r="AJ22">
            <v>9</v>
          </cell>
          <cell r="AK22">
            <v>10</v>
          </cell>
          <cell r="AL22">
            <v>11</v>
          </cell>
          <cell r="AM22">
            <v>12</v>
          </cell>
          <cell r="AN22">
            <v>13</v>
          </cell>
          <cell r="AO22">
            <v>14</v>
          </cell>
          <cell r="AP22">
            <v>15</v>
          </cell>
          <cell r="AQ22">
            <v>16</v>
          </cell>
          <cell r="AR22">
            <v>17</v>
          </cell>
          <cell r="AS22">
            <v>18</v>
          </cell>
          <cell r="AT22">
            <v>19</v>
          </cell>
          <cell r="AU22">
            <v>20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CI22">
            <v>15</v>
          </cell>
          <cell r="CJ22" t="e">
            <v>#N/A</v>
          </cell>
          <cell r="CK22" t="e">
            <v>#N/A</v>
          </cell>
          <cell r="CL22" t="e">
            <v>#N/A</v>
          </cell>
          <cell r="CM22" t="e">
            <v>#N/A</v>
          </cell>
          <cell r="CN22" t="e">
            <v>#N/A</v>
          </cell>
          <cell r="CO22">
            <v>1000</v>
          </cell>
          <cell r="CP22" t="e">
            <v>#N/A</v>
          </cell>
          <cell r="CQ22" t="e">
            <v>#N/A</v>
          </cell>
          <cell r="CR22" t="e">
            <v>#N/A</v>
          </cell>
          <cell r="CS22" t="e">
            <v>#N/A</v>
          </cell>
        </row>
        <row r="23">
          <cell r="AB23">
            <v>1</v>
          </cell>
          <cell r="AC23">
            <v>2</v>
          </cell>
          <cell r="AD23">
            <v>3</v>
          </cell>
          <cell r="AE23">
            <v>4</v>
          </cell>
          <cell r="AF23">
            <v>5</v>
          </cell>
          <cell r="AG23">
            <v>6</v>
          </cell>
          <cell r="AH23">
            <v>7</v>
          </cell>
          <cell r="AI23">
            <v>8</v>
          </cell>
          <cell r="AJ23">
            <v>9</v>
          </cell>
          <cell r="AK23">
            <v>10</v>
          </cell>
          <cell r="AL23">
            <v>11</v>
          </cell>
          <cell r="AM23">
            <v>12</v>
          </cell>
          <cell r="AN23">
            <v>13</v>
          </cell>
          <cell r="AO23">
            <v>14</v>
          </cell>
          <cell r="AP23">
            <v>15</v>
          </cell>
          <cell r="AQ23">
            <v>16</v>
          </cell>
          <cell r="AR23">
            <v>17</v>
          </cell>
          <cell r="AS23">
            <v>18</v>
          </cell>
          <cell r="AT23">
            <v>19</v>
          </cell>
          <cell r="AU23">
            <v>20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CI23">
            <v>16</v>
          </cell>
          <cell r="CJ23" t="e">
            <v>#N/A</v>
          </cell>
          <cell r="CK23" t="e">
            <v>#N/A</v>
          </cell>
          <cell r="CL23" t="e">
            <v>#N/A</v>
          </cell>
          <cell r="CM23" t="e">
            <v>#N/A</v>
          </cell>
          <cell r="CN23" t="e">
            <v>#N/A</v>
          </cell>
          <cell r="CO23">
            <v>1000</v>
          </cell>
          <cell r="CP23" t="e">
            <v>#N/A</v>
          </cell>
          <cell r="CQ23" t="e">
            <v>#N/A</v>
          </cell>
          <cell r="CR23" t="e">
            <v>#N/A</v>
          </cell>
          <cell r="CS23" t="e">
            <v>#N/A</v>
          </cell>
        </row>
        <row r="24">
          <cell r="AB24">
            <v>1</v>
          </cell>
          <cell r="AC24">
            <v>2</v>
          </cell>
          <cell r="AD24">
            <v>3</v>
          </cell>
          <cell r="AE24">
            <v>4</v>
          </cell>
          <cell r="AF24">
            <v>5</v>
          </cell>
          <cell r="AG24">
            <v>6</v>
          </cell>
          <cell r="AH24">
            <v>7</v>
          </cell>
          <cell r="AI24">
            <v>8</v>
          </cell>
          <cell r="AJ24">
            <v>9</v>
          </cell>
          <cell r="AK24">
            <v>10</v>
          </cell>
          <cell r="AL24">
            <v>11</v>
          </cell>
          <cell r="AM24">
            <v>12</v>
          </cell>
          <cell r="AN24">
            <v>13</v>
          </cell>
          <cell r="AO24">
            <v>14</v>
          </cell>
          <cell r="AP24">
            <v>15</v>
          </cell>
          <cell r="AQ24">
            <v>16</v>
          </cell>
          <cell r="AR24">
            <v>17</v>
          </cell>
          <cell r="AS24">
            <v>18</v>
          </cell>
          <cell r="AT24">
            <v>19</v>
          </cell>
          <cell r="AU24">
            <v>20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CI24">
            <v>17</v>
          </cell>
          <cell r="CJ24" t="e">
            <v>#N/A</v>
          </cell>
          <cell r="CK24" t="e">
            <v>#N/A</v>
          </cell>
          <cell r="CL24" t="e">
            <v>#N/A</v>
          </cell>
          <cell r="CM24" t="e">
            <v>#N/A</v>
          </cell>
          <cell r="CN24" t="e">
            <v>#N/A</v>
          </cell>
          <cell r="CO24">
            <v>1000</v>
          </cell>
          <cell r="CP24" t="e">
            <v>#N/A</v>
          </cell>
          <cell r="CQ24" t="e">
            <v>#N/A</v>
          </cell>
          <cell r="CR24" t="e">
            <v>#N/A</v>
          </cell>
          <cell r="CS24" t="e">
            <v>#N/A</v>
          </cell>
        </row>
        <row r="25">
          <cell r="AB25">
            <v>1</v>
          </cell>
          <cell r="AC25">
            <v>2</v>
          </cell>
          <cell r="AD25">
            <v>3</v>
          </cell>
          <cell r="AE25">
            <v>4</v>
          </cell>
          <cell r="AF25">
            <v>5</v>
          </cell>
          <cell r="AG25">
            <v>6</v>
          </cell>
          <cell r="AH25">
            <v>7</v>
          </cell>
          <cell r="AI25">
            <v>8</v>
          </cell>
          <cell r="AJ25">
            <v>9</v>
          </cell>
          <cell r="AK25">
            <v>10</v>
          </cell>
          <cell r="AL25">
            <v>11</v>
          </cell>
          <cell r="AM25">
            <v>12</v>
          </cell>
          <cell r="AN25">
            <v>13</v>
          </cell>
          <cell r="AO25">
            <v>14</v>
          </cell>
          <cell r="AP25">
            <v>15</v>
          </cell>
          <cell r="AQ25">
            <v>16</v>
          </cell>
          <cell r="AR25">
            <v>17</v>
          </cell>
          <cell r="AS25">
            <v>18</v>
          </cell>
          <cell r="AT25">
            <v>19</v>
          </cell>
          <cell r="AU25">
            <v>20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CI25">
            <v>18</v>
          </cell>
          <cell r="CJ25" t="e">
            <v>#N/A</v>
          </cell>
          <cell r="CK25" t="e">
            <v>#N/A</v>
          </cell>
          <cell r="CL25" t="e">
            <v>#N/A</v>
          </cell>
          <cell r="CM25" t="e">
            <v>#N/A</v>
          </cell>
          <cell r="CN25" t="e">
            <v>#N/A</v>
          </cell>
          <cell r="CO25">
            <v>1000</v>
          </cell>
          <cell r="CP25" t="e">
            <v>#N/A</v>
          </cell>
          <cell r="CQ25" t="e">
            <v>#N/A</v>
          </cell>
          <cell r="CR25" t="e">
            <v>#N/A</v>
          </cell>
          <cell r="CS25" t="e">
            <v>#N/A</v>
          </cell>
        </row>
        <row r="26">
          <cell r="AB26">
            <v>1</v>
          </cell>
          <cell r="AC26">
            <v>2</v>
          </cell>
          <cell r="AD26">
            <v>3</v>
          </cell>
          <cell r="AE26">
            <v>4</v>
          </cell>
          <cell r="AF26">
            <v>5</v>
          </cell>
          <cell r="AG26">
            <v>6</v>
          </cell>
          <cell r="AH26">
            <v>7</v>
          </cell>
          <cell r="AI26">
            <v>8</v>
          </cell>
          <cell r="AJ26">
            <v>9</v>
          </cell>
          <cell r="AK26">
            <v>10</v>
          </cell>
          <cell r="AL26">
            <v>11</v>
          </cell>
          <cell r="AM26">
            <v>12</v>
          </cell>
          <cell r="AN26">
            <v>13</v>
          </cell>
          <cell r="AO26">
            <v>14</v>
          </cell>
          <cell r="AP26">
            <v>15</v>
          </cell>
          <cell r="AQ26">
            <v>16</v>
          </cell>
          <cell r="AR26">
            <v>17</v>
          </cell>
          <cell r="AS26">
            <v>18</v>
          </cell>
          <cell r="AT26">
            <v>19</v>
          </cell>
          <cell r="AU26">
            <v>20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CI26">
            <v>19</v>
          </cell>
          <cell r="CJ26" t="e">
            <v>#N/A</v>
          </cell>
          <cell r="CK26" t="e">
            <v>#N/A</v>
          </cell>
          <cell r="CL26" t="e">
            <v>#N/A</v>
          </cell>
          <cell r="CM26" t="e">
            <v>#N/A</v>
          </cell>
          <cell r="CN26" t="e">
            <v>#N/A</v>
          </cell>
          <cell r="CO26">
            <v>1000</v>
          </cell>
          <cell r="CP26" t="e">
            <v>#N/A</v>
          </cell>
          <cell r="CQ26" t="e">
            <v>#N/A</v>
          </cell>
          <cell r="CR26" t="e">
            <v>#N/A</v>
          </cell>
          <cell r="CS26" t="e">
            <v>#N/A</v>
          </cell>
        </row>
        <row r="27">
          <cell r="AB27">
            <v>1</v>
          </cell>
          <cell r="AC27">
            <v>2</v>
          </cell>
          <cell r="AD27">
            <v>3</v>
          </cell>
          <cell r="AE27">
            <v>4</v>
          </cell>
          <cell r="AF27">
            <v>5</v>
          </cell>
          <cell r="AG27">
            <v>6</v>
          </cell>
          <cell r="AH27">
            <v>7</v>
          </cell>
          <cell r="AI27">
            <v>8</v>
          </cell>
          <cell r="AJ27">
            <v>9</v>
          </cell>
          <cell r="AK27">
            <v>10</v>
          </cell>
          <cell r="AL27">
            <v>11</v>
          </cell>
          <cell r="AM27">
            <v>12</v>
          </cell>
          <cell r="AN27">
            <v>13</v>
          </cell>
          <cell r="AO27">
            <v>14</v>
          </cell>
          <cell r="AP27">
            <v>15</v>
          </cell>
          <cell r="AQ27">
            <v>16</v>
          </cell>
          <cell r="AR27">
            <v>17</v>
          </cell>
          <cell r="AS27">
            <v>18</v>
          </cell>
          <cell r="AT27">
            <v>19</v>
          </cell>
          <cell r="AU27">
            <v>20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CI27">
            <v>20</v>
          </cell>
          <cell r="CJ27" t="e">
            <v>#N/A</v>
          </cell>
          <cell r="CK27" t="e">
            <v>#N/A</v>
          </cell>
          <cell r="CL27" t="e">
            <v>#N/A</v>
          </cell>
          <cell r="CM27" t="e">
            <v>#N/A</v>
          </cell>
          <cell r="CN27" t="e">
            <v>#N/A</v>
          </cell>
          <cell r="CO27">
            <v>1000</v>
          </cell>
          <cell r="CP27" t="e">
            <v>#N/A</v>
          </cell>
          <cell r="CQ27" t="e">
            <v>#N/A</v>
          </cell>
          <cell r="CR27" t="e">
            <v>#N/A</v>
          </cell>
          <cell r="CS27" t="e">
            <v>#N/A</v>
          </cell>
        </row>
        <row r="28">
          <cell r="AB28">
            <v>1</v>
          </cell>
          <cell r="AC28">
            <v>2</v>
          </cell>
          <cell r="AD28">
            <v>3</v>
          </cell>
          <cell r="AE28">
            <v>4</v>
          </cell>
          <cell r="AF28">
            <v>5</v>
          </cell>
          <cell r="AG28">
            <v>6</v>
          </cell>
          <cell r="AH28">
            <v>7</v>
          </cell>
          <cell r="AI28">
            <v>8</v>
          </cell>
          <cell r="AJ28">
            <v>9</v>
          </cell>
          <cell r="AK28">
            <v>10</v>
          </cell>
          <cell r="AL28">
            <v>11</v>
          </cell>
          <cell r="AM28">
            <v>12</v>
          </cell>
          <cell r="AN28">
            <v>13</v>
          </cell>
          <cell r="AO28">
            <v>14</v>
          </cell>
          <cell r="AP28">
            <v>15</v>
          </cell>
          <cell r="AQ28">
            <v>16</v>
          </cell>
          <cell r="AR28">
            <v>17</v>
          </cell>
          <cell r="AS28">
            <v>18</v>
          </cell>
          <cell r="AT28">
            <v>19</v>
          </cell>
          <cell r="AU28">
            <v>20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CI28">
            <v>21</v>
          </cell>
          <cell r="CJ28" t="e">
            <v>#N/A</v>
          </cell>
          <cell r="CK28" t="e">
            <v>#N/A</v>
          </cell>
          <cell r="CL28" t="e">
            <v>#N/A</v>
          </cell>
          <cell r="CM28" t="e">
            <v>#N/A</v>
          </cell>
          <cell r="CN28" t="e">
            <v>#N/A</v>
          </cell>
          <cell r="CO28">
            <v>1000</v>
          </cell>
          <cell r="CP28" t="e">
            <v>#N/A</v>
          </cell>
          <cell r="CQ28" t="e">
            <v>#N/A</v>
          </cell>
          <cell r="CR28" t="e">
            <v>#N/A</v>
          </cell>
          <cell r="CS28" t="e">
            <v>#N/A</v>
          </cell>
        </row>
        <row r="29">
          <cell r="AB29">
            <v>1</v>
          </cell>
          <cell r="AC29">
            <v>2</v>
          </cell>
          <cell r="AD29">
            <v>3</v>
          </cell>
          <cell r="AE29">
            <v>4</v>
          </cell>
          <cell r="AF29">
            <v>5</v>
          </cell>
          <cell r="AG29">
            <v>6</v>
          </cell>
          <cell r="AH29">
            <v>7</v>
          </cell>
          <cell r="AI29">
            <v>8</v>
          </cell>
          <cell r="AJ29">
            <v>9</v>
          </cell>
          <cell r="AK29">
            <v>10</v>
          </cell>
          <cell r="AL29">
            <v>11</v>
          </cell>
          <cell r="AM29">
            <v>12</v>
          </cell>
          <cell r="AN29">
            <v>13</v>
          </cell>
          <cell r="AO29">
            <v>14</v>
          </cell>
          <cell r="AP29">
            <v>15</v>
          </cell>
          <cell r="AQ29">
            <v>16</v>
          </cell>
          <cell r="AR29">
            <v>17</v>
          </cell>
          <cell r="AS29">
            <v>18</v>
          </cell>
          <cell r="AT29">
            <v>19</v>
          </cell>
          <cell r="AU29">
            <v>20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CI29">
            <v>22</v>
          </cell>
          <cell r="CJ29" t="e">
            <v>#N/A</v>
          </cell>
          <cell r="CK29" t="e">
            <v>#N/A</v>
          </cell>
          <cell r="CL29" t="e">
            <v>#N/A</v>
          </cell>
          <cell r="CM29" t="e">
            <v>#N/A</v>
          </cell>
          <cell r="CN29" t="e">
            <v>#N/A</v>
          </cell>
          <cell r="CO29">
            <v>1000</v>
          </cell>
          <cell r="CP29" t="e">
            <v>#N/A</v>
          </cell>
          <cell r="CQ29" t="e">
            <v>#N/A</v>
          </cell>
          <cell r="CR29" t="e">
            <v>#N/A</v>
          </cell>
          <cell r="CS29" t="e">
            <v>#N/A</v>
          </cell>
        </row>
        <row r="30">
          <cell r="AB30">
            <v>1</v>
          </cell>
          <cell r="AC30">
            <v>2</v>
          </cell>
          <cell r="AD30">
            <v>3</v>
          </cell>
          <cell r="AE30">
            <v>4</v>
          </cell>
          <cell r="AF30">
            <v>5</v>
          </cell>
          <cell r="AG30">
            <v>6</v>
          </cell>
          <cell r="AH30">
            <v>7</v>
          </cell>
          <cell r="AI30">
            <v>8</v>
          </cell>
          <cell r="AJ30">
            <v>9</v>
          </cell>
          <cell r="AK30">
            <v>10</v>
          </cell>
          <cell r="AL30">
            <v>11</v>
          </cell>
          <cell r="AM30">
            <v>12</v>
          </cell>
          <cell r="AN30">
            <v>13</v>
          </cell>
          <cell r="AO30">
            <v>14</v>
          </cell>
          <cell r="AP30">
            <v>15</v>
          </cell>
          <cell r="AQ30">
            <v>16</v>
          </cell>
          <cell r="AR30">
            <v>17</v>
          </cell>
          <cell r="AS30">
            <v>18</v>
          </cell>
          <cell r="AT30">
            <v>19</v>
          </cell>
          <cell r="AU30">
            <v>20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CI30">
            <v>23</v>
          </cell>
          <cell r="CJ30" t="e">
            <v>#N/A</v>
          </cell>
          <cell r="CK30" t="e">
            <v>#N/A</v>
          </cell>
          <cell r="CL30" t="e">
            <v>#N/A</v>
          </cell>
          <cell r="CM30" t="e">
            <v>#N/A</v>
          </cell>
          <cell r="CN30" t="e">
            <v>#N/A</v>
          </cell>
          <cell r="CO30">
            <v>1000</v>
          </cell>
          <cell r="CP30" t="e">
            <v>#N/A</v>
          </cell>
          <cell r="CQ30" t="e">
            <v>#N/A</v>
          </cell>
          <cell r="CR30" t="e">
            <v>#N/A</v>
          </cell>
          <cell r="CS30" t="e">
            <v>#N/A</v>
          </cell>
        </row>
        <row r="31">
          <cell r="AB31">
            <v>1</v>
          </cell>
          <cell r="AC31">
            <v>2</v>
          </cell>
          <cell r="AD31">
            <v>3</v>
          </cell>
          <cell r="AE31">
            <v>4</v>
          </cell>
          <cell r="AF31">
            <v>5</v>
          </cell>
          <cell r="AG31">
            <v>6</v>
          </cell>
          <cell r="AH31">
            <v>7</v>
          </cell>
          <cell r="AI31">
            <v>8</v>
          </cell>
          <cell r="AJ31">
            <v>9</v>
          </cell>
          <cell r="AK31">
            <v>10</v>
          </cell>
          <cell r="AL31">
            <v>11</v>
          </cell>
          <cell r="AM31">
            <v>12</v>
          </cell>
          <cell r="AN31">
            <v>13</v>
          </cell>
          <cell r="AO31">
            <v>14</v>
          </cell>
          <cell r="AP31">
            <v>15</v>
          </cell>
          <cell r="AQ31">
            <v>16</v>
          </cell>
          <cell r="AR31">
            <v>17</v>
          </cell>
          <cell r="AS31">
            <v>18</v>
          </cell>
          <cell r="AT31">
            <v>19</v>
          </cell>
          <cell r="AU31">
            <v>20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CI31">
            <v>24</v>
          </cell>
          <cell r="CJ31" t="e">
            <v>#N/A</v>
          </cell>
          <cell r="CK31" t="e">
            <v>#N/A</v>
          </cell>
          <cell r="CL31" t="e">
            <v>#N/A</v>
          </cell>
          <cell r="CM31" t="e">
            <v>#N/A</v>
          </cell>
          <cell r="CN31" t="e">
            <v>#N/A</v>
          </cell>
          <cell r="CO31">
            <v>1000</v>
          </cell>
          <cell r="CP31" t="e">
            <v>#N/A</v>
          </cell>
          <cell r="CQ31" t="e">
            <v>#N/A</v>
          </cell>
          <cell r="CR31" t="e">
            <v>#N/A</v>
          </cell>
          <cell r="CS31" t="e">
            <v>#N/A</v>
          </cell>
        </row>
        <row r="32">
          <cell r="AB32">
            <v>1</v>
          </cell>
          <cell r="AC32">
            <v>2</v>
          </cell>
          <cell r="AD32">
            <v>3</v>
          </cell>
          <cell r="AE32">
            <v>4</v>
          </cell>
          <cell r="AF32">
            <v>5</v>
          </cell>
          <cell r="AG32">
            <v>6</v>
          </cell>
          <cell r="AH32">
            <v>7</v>
          </cell>
          <cell r="AI32">
            <v>8</v>
          </cell>
          <cell r="AJ32">
            <v>9</v>
          </cell>
          <cell r="AK32">
            <v>10</v>
          </cell>
          <cell r="AL32">
            <v>11</v>
          </cell>
          <cell r="AM32">
            <v>12</v>
          </cell>
          <cell r="AN32">
            <v>13</v>
          </cell>
          <cell r="AO32">
            <v>14</v>
          </cell>
          <cell r="AP32">
            <v>15</v>
          </cell>
          <cell r="AQ32">
            <v>16</v>
          </cell>
          <cell r="AR32">
            <v>17</v>
          </cell>
          <cell r="AS32">
            <v>18</v>
          </cell>
          <cell r="AT32">
            <v>19</v>
          </cell>
          <cell r="AU32">
            <v>20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CI32">
            <v>25</v>
          </cell>
          <cell r="CJ32" t="e">
            <v>#N/A</v>
          </cell>
          <cell r="CK32" t="e">
            <v>#N/A</v>
          </cell>
          <cell r="CL32" t="e">
            <v>#N/A</v>
          </cell>
          <cell r="CM32" t="e">
            <v>#N/A</v>
          </cell>
          <cell r="CN32" t="e">
            <v>#N/A</v>
          </cell>
          <cell r="CO32">
            <v>1000</v>
          </cell>
          <cell r="CP32" t="e">
            <v>#N/A</v>
          </cell>
          <cell r="CQ32" t="e">
            <v>#N/A</v>
          </cell>
          <cell r="CR32" t="e">
            <v>#N/A</v>
          </cell>
          <cell r="CS32" t="e">
            <v>#N/A</v>
          </cell>
        </row>
        <row r="33">
          <cell r="AB33">
            <v>1</v>
          </cell>
          <cell r="AC33">
            <v>2</v>
          </cell>
          <cell r="AD33">
            <v>3</v>
          </cell>
          <cell r="AE33">
            <v>4</v>
          </cell>
          <cell r="AF33">
            <v>5</v>
          </cell>
          <cell r="AG33">
            <v>6</v>
          </cell>
          <cell r="AH33">
            <v>7</v>
          </cell>
          <cell r="AI33">
            <v>8</v>
          </cell>
          <cell r="AJ33">
            <v>9</v>
          </cell>
          <cell r="AK33">
            <v>10</v>
          </cell>
          <cell r="AL33">
            <v>11</v>
          </cell>
          <cell r="AM33">
            <v>12</v>
          </cell>
          <cell r="AN33">
            <v>13</v>
          </cell>
          <cell r="AO33">
            <v>14</v>
          </cell>
          <cell r="AP33">
            <v>15</v>
          </cell>
          <cell r="AQ33">
            <v>16</v>
          </cell>
          <cell r="AR33">
            <v>17</v>
          </cell>
          <cell r="AS33">
            <v>18</v>
          </cell>
          <cell r="AT33">
            <v>19</v>
          </cell>
          <cell r="AU33">
            <v>20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CI33">
            <v>26</v>
          </cell>
          <cell r="CJ33" t="e">
            <v>#N/A</v>
          </cell>
          <cell r="CK33" t="e">
            <v>#N/A</v>
          </cell>
          <cell r="CL33" t="e">
            <v>#N/A</v>
          </cell>
          <cell r="CM33" t="e">
            <v>#N/A</v>
          </cell>
          <cell r="CN33" t="e">
            <v>#N/A</v>
          </cell>
          <cell r="CO33">
            <v>1000</v>
          </cell>
          <cell r="CP33" t="e">
            <v>#N/A</v>
          </cell>
          <cell r="CQ33" t="e">
            <v>#N/A</v>
          </cell>
          <cell r="CR33" t="e">
            <v>#N/A</v>
          </cell>
          <cell r="CS33" t="e">
            <v>#N/A</v>
          </cell>
        </row>
        <row r="34">
          <cell r="AB34">
            <v>1</v>
          </cell>
          <cell r="AC34">
            <v>2</v>
          </cell>
          <cell r="AD34">
            <v>3</v>
          </cell>
          <cell r="AE34">
            <v>4</v>
          </cell>
          <cell r="AF34">
            <v>5</v>
          </cell>
          <cell r="AG34">
            <v>6</v>
          </cell>
          <cell r="AH34">
            <v>7</v>
          </cell>
          <cell r="AI34">
            <v>8</v>
          </cell>
          <cell r="AJ34">
            <v>9</v>
          </cell>
          <cell r="AK34">
            <v>10</v>
          </cell>
          <cell r="AL34">
            <v>11</v>
          </cell>
          <cell r="AM34">
            <v>12</v>
          </cell>
          <cell r="AN34">
            <v>13</v>
          </cell>
          <cell r="AO34">
            <v>14</v>
          </cell>
          <cell r="AP34">
            <v>15</v>
          </cell>
          <cell r="AQ34">
            <v>16</v>
          </cell>
          <cell r="AR34">
            <v>17</v>
          </cell>
          <cell r="AS34">
            <v>18</v>
          </cell>
          <cell r="AT34">
            <v>19</v>
          </cell>
          <cell r="AU34">
            <v>20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CI34">
            <v>27</v>
          </cell>
          <cell r="CJ34" t="e">
            <v>#N/A</v>
          </cell>
          <cell r="CK34" t="e">
            <v>#N/A</v>
          </cell>
          <cell r="CL34" t="e">
            <v>#N/A</v>
          </cell>
          <cell r="CM34" t="e">
            <v>#N/A</v>
          </cell>
          <cell r="CN34" t="e">
            <v>#N/A</v>
          </cell>
          <cell r="CO34">
            <v>1000</v>
          </cell>
          <cell r="CP34" t="e">
            <v>#N/A</v>
          </cell>
          <cell r="CQ34" t="e">
            <v>#N/A</v>
          </cell>
          <cell r="CR34" t="e">
            <v>#N/A</v>
          </cell>
          <cell r="CS34" t="e">
            <v>#N/A</v>
          </cell>
        </row>
        <row r="35">
          <cell r="AB35">
            <v>1</v>
          </cell>
          <cell r="AC35">
            <v>2</v>
          </cell>
          <cell r="AD35">
            <v>3</v>
          </cell>
          <cell r="AE35">
            <v>4</v>
          </cell>
          <cell r="AF35">
            <v>5</v>
          </cell>
          <cell r="AG35">
            <v>6</v>
          </cell>
          <cell r="AH35">
            <v>7</v>
          </cell>
          <cell r="AI35">
            <v>8</v>
          </cell>
          <cell r="AJ35">
            <v>9</v>
          </cell>
          <cell r="AK35">
            <v>10</v>
          </cell>
          <cell r="AL35">
            <v>11</v>
          </cell>
          <cell r="AM35">
            <v>12</v>
          </cell>
          <cell r="AN35">
            <v>13</v>
          </cell>
          <cell r="AO35">
            <v>14</v>
          </cell>
          <cell r="AP35">
            <v>15</v>
          </cell>
          <cell r="AQ35">
            <v>16</v>
          </cell>
          <cell r="AR35">
            <v>17</v>
          </cell>
          <cell r="AS35">
            <v>18</v>
          </cell>
          <cell r="AT35">
            <v>19</v>
          </cell>
          <cell r="AU35">
            <v>20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CI35">
            <v>28</v>
          </cell>
          <cell r="CJ35" t="e">
            <v>#N/A</v>
          </cell>
          <cell r="CK35" t="e">
            <v>#N/A</v>
          </cell>
          <cell r="CL35" t="e">
            <v>#N/A</v>
          </cell>
          <cell r="CM35" t="e">
            <v>#N/A</v>
          </cell>
          <cell r="CN35" t="e">
            <v>#N/A</v>
          </cell>
          <cell r="CO35">
            <v>1000</v>
          </cell>
          <cell r="CP35" t="e">
            <v>#N/A</v>
          </cell>
          <cell r="CQ35" t="e">
            <v>#N/A</v>
          </cell>
          <cell r="CR35" t="e">
            <v>#N/A</v>
          </cell>
          <cell r="CS35" t="e">
            <v>#N/A</v>
          </cell>
        </row>
        <row r="36">
          <cell r="AB36">
            <v>1</v>
          </cell>
          <cell r="AC36">
            <v>2</v>
          </cell>
          <cell r="AD36">
            <v>3</v>
          </cell>
          <cell r="AE36">
            <v>4</v>
          </cell>
          <cell r="AF36">
            <v>5</v>
          </cell>
          <cell r="AG36">
            <v>6</v>
          </cell>
          <cell r="AH36">
            <v>7</v>
          </cell>
          <cell r="AI36">
            <v>8</v>
          </cell>
          <cell r="AJ36">
            <v>9</v>
          </cell>
          <cell r="AK36">
            <v>10</v>
          </cell>
          <cell r="AL36">
            <v>11</v>
          </cell>
          <cell r="AM36">
            <v>12</v>
          </cell>
          <cell r="AN36">
            <v>13</v>
          </cell>
          <cell r="AO36">
            <v>14</v>
          </cell>
          <cell r="AP36">
            <v>15</v>
          </cell>
          <cell r="AQ36">
            <v>16</v>
          </cell>
          <cell r="AR36">
            <v>17</v>
          </cell>
          <cell r="AS36">
            <v>18</v>
          </cell>
          <cell r="AT36">
            <v>19</v>
          </cell>
          <cell r="AU36">
            <v>20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CI36">
            <v>29</v>
          </cell>
          <cell r="CJ36" t="e">
            <v>#N/A</v>
          </cell>
          <cell r="CK36" t="e">
            <v>#N/A</v>
          </cell>
          <cell r="CL36" t="e">
            <v>#N/A</v>
          </cell>
          <cell r="CM36" t="e">
            <v>#N/A</v>
          </cell>
          <cell r="CN36" t="e">
            <v>#N/A</v>
          </cell>
          <cell r="CO36">
            <v>1000</v>
          </cell>
          <cell r="CP36" t="e">
            <v>#N/A</v>
          </cell>
          <cell r="CQ36" t="e">
            <v>#N/A</v>
          </cell>
          <cell r="CR36" t="e">
            <v>#N/A</v>
          </cell>
          <cell r="CS36" t="e">
            <v>#N/A</v>
          </cell>
        </row>
        <row r="37">
          <cell r="AB37">
            <v>1</v>
          </cell>
          <cell r="AC37">
            <v>2</v>
          </cell>
          <cell r="AD37">
            <v>3</v>
          </cell>
          <cell r="AE37">
            <v>4</v>
          </cell>
          <cell r="AF37">
            <v>5</v>
          </cell>
          <cell r="AG37">
            <v>6</v>
          </cell>
          <cell r="AH37">
            <v>7</v>
          </cell>
          <cell r="AI37">
            <v>8</v>
          </cell>
          <cell r="AJ37">
            <v>9</v>
          </cell>
          <cell r="AK37">
            <v>10</v>
          </cell>
          <cell r="AL37">
            <v>11</v>
          </cell>
          <cell r="AM37">
            <v>12</v>
          </cell>
          <cell r="AN37">
            <v>13</v>
          </cell>
          <cell r="AO37">
            <v>14</v>
          </cell>
          <cell r="AP37">
            <v>15</v>
          </cell>
          <cell r="AQ37">
            <v>16</v>
          </cell>
          <cell r="AR37">
            <v>17</v>
          </cell>
          <cell r="AS37">
            <v>18</v>
          </cell>
          <cell r="AT37">
            <v>19</v>
          </cell>
          <cell r="AU37">
            <v>20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CI37">
            <v>30</v>
          </cell>
          <cell r="CJ37" t="e">
            <v>#N/A</v>
          </cell>
          <cell r="CK37" t="e">
            <v>#N/A</v>
          </cell>
          <cell r="CL37" t="e">
            <v>#N/A</v>
          </cell>
          <cell r="CM37" t="e">
            <v>#N/A</v>
          </cell>
          <cell r="CN37" t="e">
            <v>#N/A</v>
          </cell>
          <cell r="CO37">
            <v>1000</v>
          </cell>
          <cell r="CP37" t="e">
            <v>#N/A</v>
          </cell>
          <cell r="CQ37" t="e">
            <v>#N/A</v>
          </cell>
          <cell r="CR37" t="e">
            <v>#N/A</v>
          </cell>
          <cell r="CS37" t="e">
            <v>#N/A</v>
          </cell>
        </row>
        <row r="38">
          <cell r="AB38">
            <v>1</v>
          </cell>
          <cell r="AC38">
            <v>2</v>
          </cell>
          <cell r="AD38">
            <v>3</v>
          </cell>
          <cell r="AE38">
            <v>4</v>
          </cell>
          <cell r="AF38">
            <v>5</v>
          </cell>
          <cell r="AG38">
            <v>6</v>
          </cell>
          <cell r="AH38">
            <v>7</v>
          </cell>
          <cell r="AI38">
            <v>8</v>
          </cell>
          <cell r="AJ38">
            <v>9</v>
          </cell>
          <cell r="AK38">
            <v>10</v>
          </cell>
          <cell r="AL38">
            <v>11</v>
          </cell>
          <cell r="AM38">
            <v>12</v>
          </cell>
          <cell r="AN38">
            <v>13</v>
          </cell>
          <cell r="AO38">
            <v>14</v>
          </cell>
          <cell r="AP38">
            <v>15</v>
          </cell>
          <cell r="AQ38">
            <v>16</v>
          </cell>
          <cell r="AR38">
            <v>17</v>
          </cell>
          <cell r="AS38">
            <v>18</v>
          </cell>
          <cell r="AT38">
            <v>19</v>
          </cell>
          <cell r="AU38">
            <v>20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CI38">
            <v>31</v>
          </cell>
          <cell r="CJ38" t="e">
            <v>#N/A</v>
          </cell>
          <cell r="CK38" t="e">
            <v>#N/A</v>
          </cell>
          <cell r="CL38" t="e">
            <v>#N/A</v>
          </cell>
          <cell r="CM38" t="e">
            <v>#N/A</v>
          </cell>
          <cell r="CN38" t="e">
            <v>#N/A</v>
          </cell>
          <cell r="CO38">
            <v>1000</v>
          </cell>
          <cell r="CP38" t="e">
            <v>#N/A</v>
          </cell>
          <cell r="CQ38" t="e">
            <v>#N/A</v>
          </cell>
          <cell r="CR38" t="e">
            <v>#N/A</v>
          </cell>
          <cell r="CS38" t="e">
            <v>#N/A</v>
          </cell>
        </row>
        <row r="39">
          <cell r="AB39">
            <v>1</v>
          </cell>
          <cell r="AC39">
            <v>2</v>
          </cell>
          <cell r="AD39">
            <v>3</v>
          </cell>
          <cell r="AE39">
            <v>4</v>
          </cell>
          <cell r="AF39">
            <v>5</v>
          </cell>
          <cell r="AG39">
            <v>6</v>
          </cell>
          <cell r="AH39">
            <v>7</v>
          </cell>
          <cell r="AI39">
            <v>8</v>
          </cell>
          <cell r="AJ39">
            <v>9</v>
          </cell>
          <cell r="AK39">
            <v>10</v>
          </cell>
          <cell r="AL39">
            <v>11</v>
          </cell>
          <cell r="AM39">
            <v>12</v>
          </cell>
          <cell r="AN39">
            <v>13</v>
          </cell>
          <cell r="AO39">
            <v>14</v>
          </cell>
          <cell r="AP39">
            <v>15</v>
          </cell>
          <cell r="AQ39">
            <v>16</v>
          </cell>
          <cell r="AR39">
            <v>17</v>
          </cell>
          <cell r="AS39">
            <v>18</v>
          </cell>
          <cell r="AT39">
            <v>19</v>
          </cell>
          <cell r="AU39">
            <v>20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CI39">
            <v>32</v>
          </cell>
          <cell r="CJ39" t="e">
            <v>#N/A</v>
          </cell>
          <cell r="CK39" t="e">
            <v>#N/A</v>
          </cell>
          <cell r="CL39" t="e">
            <v>#N/A</v>
          </cell>
          <cell r="CM39" t="e">
            <v>#N/A</v>
          </cell>
          <cell r="CN39" t="e">
            <v>#N/A</v>
          </cell>
          <cell r="CO39">
            <v>1000</v>
          </cell>
          <cell r="CP39" t="e">
            <v>#N/A</v>
          </cell>
          <cell r="CQ39" t="e">
            <v>#N/A</v>
          </cell>
          <cell r="CR39" t="e">
            <v>#N/A</v>
          </cell>
          <cell r="CS39" t="e">
            <v>#N/A</v>
          </cell>
        </row>
        <row r="40">
          <cell r="AB40">
            <v>1</v>
          </cell>
          <cell r="AC40">
            <v>2</v>
          </cell>
          <cell r="AD40">
            <v>3</v>
          </cell>
          <cell r="AE40">
            <v>4</v>
          </cell>
          <cell r="AF40">
            <v>5</v>
          </cell>
          <cell r="AG40">
            <v>6</v>
          </cell>
          <cell r="AH40">
            <v>7</v>
          </cell>
          <cell r="AI40">
            <v>8</v>
          </cell>
          <cell r="AJ40">
            <v>9</v>
          </cell>
          <cell r="AK40">
            <v>10</v>
          </cell>
          <cell r="AL40">
            <v>11</v>
          </cell>
          <cell r="AM40">
            <v>12</v>
          </cell>
          <cell r="AN40">
            <v>13</v>
          </cell>
          <cell r="AO40">
            <v>14</v>
          </cell>
          <cell r="AP40">
            <v>15</v>
          </cell>
          <cell r="AQ40">
            <v>16</v>
          </cell>
          <cell r="AR40">
            <v>17</v>
          </cell>
          <cell r="AS40">
            <v>18</v>
          </cell>
          <cell r="AT40">
            <v>19</v>
          </cell>
          <cell r="AU40">
            <v>20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CI40">
            <v>33</v>
          </cell>
          <cell r="CJ40" t="e">
            <v>#N/A</v>
          </cell>
          <cell r="CK40" t="e">
            <v>#N/A</v>
          </cell>
          <cell r="CL40" t="e">
            <v>#N/A</v>
          </cell>
          <cell r="CM40" t="e">
            <v>#N/A</v>
          </cell>
          <cell r="CN40" t="e">
            <v>#N/A</v>
          </cell>
          <cell r="CO40">
            <v>1000</v>
          </cell>
          <cell r="CP40" t="e">
            <v>#N/A</v>
          </cell>
          <cell r="CQ40" t="e">
            <v>#N/A</v>
          </cell>
          <cell r="CR40" t="e">
            <v>#N/A</v>
          </cell>
          <cell r="CS40" t="e">
            <v>#N/A</v>
          </cell>
        </row>
        <row r="41">
          <cell r="AB41">
            <v>1</v>
          </cell>
          <cell r="AC41">
            <v>2</v>
          </cell>
          <cell r="AD41">
            <v>3</v>
          </cell>
          <cell r="AE41">
            <v>4</v>
          </cell>
          <cell r="AF41">
            <v>5</v>
          </cell>
          <cell r="AG41">
            <v>6</v>
          </cell>
          <cell r="AH41">
            <v>7</v>
          </cell>
          <cell r="AI41">
            <v>8</v>
          </cell>
          <cell r="AJ41">
            <v>9</v>
          </cell>
          <cell r="AK41">
            <v>10</v>
          </cell>
          <cell r="AL41">
            <v>11</v>
          </cell>
          <cell r="AM41">
            <v>12</v>
          </cell>
          <cell r="AN41">
            <v>13</v>
          </cell>
          <cell r="AO41">
            <v>14</v>
          </cell>
          <cell r="AP41">
            <v>15</v>
          </cell>
          <cell r="AQ41">
            <v>16</v>
          </cell>
          <cell r="AR41">
            <v>17</v>
          </cell>
          <cell r="AS41">
            <v>18</v>
          </cell>
          <cell r="AT41">
            <v>19</v>
          </cell>
          <cell r="AU41">
            <v>20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CI41">
            <v>34</v>
          </cell>
          <cell r="CJ41" t="e">
            <v>#N/A</v>
          </cell>
          <cell r="CK41" t="e">
            <v>#N/A</v>
          </cell>
          <cell r="CL41" t="e">
            <v>#N/A</v>
          </cell>
          <cell r="CM41" t="e">
            <v>#N/A</v>
          </cell>
          <cell r="CN41" t="e">
            <v>#N/A</v>
          </cell>
          <cell r="CO41">
            <v>1000</v>
          </cell>
          <cell r="CP41" t="e">
            <v>#N/A</v>
          </cell>
          <cell r="CQ41" t="e">
            <v>#N/A</v>
          </cell>
          <cell r="CR41" t="e">
            <v>#N/A</v>
          </cell>
          <cell r="CS41" t="e">
            <v>#N/A</v>
          </cell>
        </row>
        <row r="42">
          <cell r="AB42">
            <v>1</v>
          </cell>
          <cell r="AC42">
            <v>2</v>
          </cell>
          <cell r="AD42">
            <v>3</v>
          </cell>
          <cell r="AE42">
            <v>4</v>
          </cell>
          <cell r="AF42">
            <v>5</v>
          </cell>
          <cell r="AG42">
            <v>6</v>
          </cell>
          <cell r="AH42">
            <v>7</v>
          </cell>
          <cell r="AI42">
            <v>8</v>
          </cell>
          <cell r="AJ42">
            <v>9</v>
          </cell>
          <cell r="AK42">
            <v>10</v>
          </cell>
          <cell r="AL42">
            <v>11</v>
          </cell>
          <cell r="AM42">
            <v>12</v>
          </cell>
          <cell r="AN42">
            <v>13</v>
          </cell>
          <cell r="AO42">
            <v>14</v>
          </cell>
          <cell r="AP42">
            <v>15</v>
          </cell>
          <cell r="AQ42">
            <v>16</v>
          </cell>
          <cell r="AR42">
            <v>17</v>
          </cell>
          <cell r="AS42">
            <v>18</v>
          </cell>
          <cell r="AT42">
            <v>19</v>
          </cell>
          <cell r="AU42">
            <v>20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CI42">
            <v>35</v>
          </cell>
          <cell r="CJ42" t="e">
            <v>#N/A</v>
          </cell>
          <cell r="CK42" t="e">
            <v>#N/A</v>
          </cell>
          <cell r="CL42" t="e">
            <v>#N/A</v>
          </cell>
          <cell r="CM42" t="e">
            <v>#N/A</v>
          </cell>
          <cell r="CN42" t="e">
            <v>#N/A</v>
          </cell>
          <cell r="CO42">
            <v>1000</v>
          </cell>
          <cell r="CP42" t="e">
            <v>#N/A</v>
          </cell>
          <cell r="CQ42" t="e">
            <v>#N/A</v>
          </cell>
          <cell r="CR42" t="e">
            <v>#N/A</v>
          </cell>
          <cell r="CS42" t="e">
            <v>#N/A</v>
          </cell>
        </row>
        <row r="43">
          <cell r="AB43">
            <v>1</v>
          </cell>
          <cell r="AC43">
            <v>2</v>
          </cell>
          <cell r="AD43">
            <v>3</v>
          </cell>
          <cell r="AE43">
            <v>4</v>
          </cell>
          <cell r="AF43">
            <v>5</v>
          </cell>
          <cell r="AG43">
            <v>6</v>
          </cell>
          <cell r="AH43">
            <v>7</v>
          </cell>
          <cell r="AI43">
            <v>8</v>
          </cell>
          <cell r="AJ43">
            <v>9</v>
          </cell>
          <cell r="AK43">
            <v>10</v>
          </cell>
          <cell r="AL43">
            <v>11</v>
          </cell>
          <cell r="AM43">
            <v>12</v>
          </cell>
          <cell r="AN43">
            <v>13</v>
          </cell>
          <cell r="AO43">
            <v>14</v>
          </cell>
          <cell r="AP43">
            <v>15</v>
          </cell>
          <cell r="AQ43">
            <v>16</v>
          </cell>
          <cell r="AR43">
            <v>17</v>
          </cell>
          <cell r="AS43">
            <v>18</v>
          </cell>
          <cell r="AT43">
            <v>19</v>
          </cell>
          <cell r="AU43">
            <v>20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CI43">
            <v>36</v>
          </cell>
          <cell r="CJ43" t="e">
            <v>#N/A</v>
          </cell>
          <cell r="CK43" t="e">
            <v>#N/A</v>
          </cell>
          <cell r="CL43" t="e">
            <v>#N/A</v>
          </cell>
          <cell r="CM43" t="e">
            <v>#N/A</v>
          </cell>
          <cell r="CN43" t="e">
            <v>#N/A</v>
          </cell>
          <cell r="CO43">
            <v>1000</v>
          </cell>
          <cell r="CP43" t="e">
            <v>#N/A</v>
          </cell>
          <cell r="CQ43" t="e">
            <v>#N/A</v>
          </cell>
          <cell r="CR43" t="e">
            <v>#N/A</v>
          </cell>
          <cell r="CS43" t="e">
            <v>#N/A</v>
          </cell>
        </row>
        <row r="44">
          <cell r="AB44">
            <v>1</v>
          </cell>
          <cell r="AC44">
            <v>2</v>
          </cell>
          <cell r="AD44">
            <v>3</v>
          </cell>
          <cell r="AE44">
            <v>4</v>
          </cell>
          <cell r="AF44">
            <v>5</v>
          </cell>
          <cell r="AG44">
            <v>6</v>
          </cell>
          <cell r="AH44">
            <v>7</v>
          </cell>
          <cell r="AI44">
            <v>8</v>
          </cell>
          <cell r="AJ44">
            <v>9</v>
          </cell>
          <cell r="AK44">
            <v>10</v>
          </cell>
          <cell r="AL44">
            <v>11</v>
          </cell>
          <cell r="AM44">
            <v>12</v>
          </cell>
          <cell r="AN44">
            <v>13</v>
          </cell>
          <cell r="AO44">
            <v>14</v>
          </cell>
          <cell r="AP44">
            <v>15</v>
          </cell>
          <cell r="AQ44">
            <v>16</v>
          </cell>
          <cell r="AR44">
            <v>17</v>
          </cell>
          <cell r="AS44">
            <v>18</v>
          </cell>
          <cell r="AT44">
            <v>19</v>
          </cell>
          <cell r="AU44">
            <v>20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CI44">
            <v>37</v>
          </cell>
          <cell r="CJ44" t="e">
            <v>#N/A</v>
          </cell>
          <cell r="CK44" t="e">
            <v>#N/A</v>
          </cell>
          <cell r="CL44" t="e">
            <v>#N/A</v>
          </cell>
          <cell r="CM44" t="e">
            <v>#N/A</v>
          </cell>
          <cell r="CN44" t="e">
            <v>#N/A</v>
          </cell>
          <cell r="CO44">
            <v>1000</v>
          </cell>
          <cell r="CP44" t="e">
            <v>#N/A</v>
          </cell>
          <cell r="CQ44" t="e">
            <v>#N/A</v>
          </cell>
          <cell r="CR44" t="e">
            <v>#N/A</v>
          </cell>
          <cell r="CS44" t="e">
            <v>#N/A</v>
          </cell>
        </row>
        <row r="45">
          <cell r="AB45">
            <v>1</v>
          </cell>
          <cell r="AC45">
            <v>2</v>
          </cell>
          <cell r="AD45">
            <v>3</v>
          </cell>
          <cell r="AE45">
            <v>4</v>
          </cell>
          <cell r="AF45">
            <v>5</v>
          </cell>
          <cell r="AG45">
            <v>6</v>
          </cell>
          <cell r="AH45">
            <v>7</v>
          </cell>
          <cell r="AI45">
            <v>8</v>
          </cell>
          <cell r="AJ45">
            <v>9</v>
          </cell>
          <cell r="AK45">
            <v>10</v>
          </cell>
          <cell r="AL45">
            <v>11</v>
          </cell>
          <cell r="AM45">
            <v>12</v>
          </cell>
          <cell r="AN45">
            <v>13</v>
          </cell>
          <cell r="AO45">
            <v>14</v>
          </cell>
          <cell r="AP45">
            <v>15</v>
          </cell>
          <cell r="AQ45">
            <v>16</v>
          </cell>
          <cell r="AR45">
            <v>17</v>
          </cell>
          <cell r="AS45">
            <v>18</v>
          </cell>
          <cell r="AT45">
            <v>19</v>
          </cell>
          <cell r="AU45">
            <v>20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CI45">
            <v>38</v>
          </cell>
          <cell r="CJ45" t="e">
            <v>#N/A</v>
          </cell>
          <cell r="CK45" t="e">
            <v>#N/A</v>
          </cell>
          <cell r="CL45" t="e">
            <v>#N/A</v>
          </cell>
          <cell r="CM45" t="e">
            <v>#N/A</v>
          </cell>
          <cell r="CN45" t="e">
            <v>#N/A</v>
          </cell>
          <cell r="CO45">
            <v>1000</v>
          </cell>
          <cell r="CP45" t="e">
            <v>#N/A</v>
          </cell>
          <cell r="CQ45" t="e">
            <v>#N/A</v>
          </cell>
          <cell r="CR45" t="e">
            <v>#N/A</v>
          </cell>
          <cell r="CS45" t="e">
            <v>#N/A</v>
          </cell>
        </row>
        <row r="46">
          <cell r="AB46">
            <v>1</v>
          </cell>
          <cell r="AC46">
            <v>2</v>
          </cell>
          <cell r="AD46">
            <v>3</v>
          </cell>
          <cell r="AE46">
            <v>4</v>
          </cell>
          <cell r="AF46">
            <v>5</v>
          </cell>
          <cell r="AG46">
            <v>6</v>
          </cell>
          <cell r="AH46">
            <v>7</v>
          </cell>
          <cell r="AI46">
            <v>8</v>
          </cell>
          <cell r="AJ46">
            <v>9</v>
          </cell>
          <cell r="AK46">
            <v>10</v>
          </cell>
          <cell r="AL46">
            <v>11</v>
          </cell>
          <cell r="AM46">
            <v>12</v>
          </cell>
          <cell r="AN46">
            <v>13</v>
          </cell>
          <cell r="AO46">
            <v>14</v>
          </cell>
          <cell r="AP46">
            <v>15</v>
          </cell>
          <cell r="AQ46">
            <v>16</v>
          </cell>
          <cell r="AR46">
            <v>17</v>
          </cell>
          <cell r="AS46">
            <v>18</v>
          </cell>
          <cell r="AT46">
            <v>19</v>
          </cell>
          <cell r="AU46">
            <v>20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CI46">
            <v>39</v>
          </cell>
          <cell r="CJ46" t="e">
            <v>#N/A</v>
          </cell>
          <cell r="CK46" t="e">
            <v>#N/A</v>
          </cell>
          <cell r="CL46" t="e">
            <v>#N/A</v>
          </cell>
          <cell r="CM46" t="e">
            <v>#N/A</v>
          </cell>
          <cell r="CN46" t="e">
            <v>#N/A</v>
          </cell>
          <cell r="CO46">
            <v>1000</v>
          </cell>
          <cell r="CP46" t="e">
            <v>#N/A</v>
          </cell>
          <cell r="CQ46" t="e">
            <v>#N/A</v>
          </cell>
          <cell r="CR46" t="e">
            <v>#N/A</v>
          </cell>
          <cell r="CS46" t="e">
            <v>#N/A</v>
          </cell>
        </row>
        <row r="47">
          <cell r="AB47">
            <v>1</v>
          </cell>
          <cell r="AC47">
            <v>2</v>
          </cell>
          <cell r="AD47">
            <v>3</v>
          </cell>
          <cell r="AE47">
            <v>4</v>
          </cell>
          <cell r="AF47">
            <v>5</v>
          </cell>
          <cell r="AG47">
            <v>6</v>
          </cell>
          <cell r="AH47">
            <v>7</v>
          </cell>
          <cell r="AI47">
            <v>8</v>
          </cell>
          <cell r="AJ47">
            <v>9</v>
          </cell>
          <cell r="AK47">
            <v>10</v>
          </cell>
          <cell r="AL47">
            <v>11</v>
          </cell>
          <cell r="AM47">
            <v>12</v>
          </cell>
          <cell r="AN47">
            <v>13</v>
          </cell>
          <cell r="AO47">
            <v>14</v>
          </cell>
          <cell r="AP47">
            <v>15</v>
          </cell>
          <cell r="AQ47">
            <v>16</v>
          </cell>
          <cell r="AR47">
            <v>17</v>
          </cell>
          <cell r="AS47">
            <v>18</v>
          </cell>
          <cell r="AT47">
            <v>19</v>
          </cell>
          <cell r="AU47">
            <v>20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CI47">
            <v>40</v>
          </cell>
          <cell r="CJ47" t="e">
            <v>#N/A</v>
          </cell>
          <cell r="CK47" t="e">
            <v>#N/A</v>
          </cell>
          <cell r="CL47" t="e">
            <v>#N/A</v>
          </cell>
          <cell r="CM47" t="e">
            <v>#N/A</v>
          </cell>
          <cell r="CN47" t="e">
            <v>#N/A</v>
          </cell>
          <cell r="CO47">
            <v>1000</v>
          </cell>
          <cell r="CP47" t="e">
            <v>#N/A</v>
          </cell>
          <cell r="CQ47" t="e">
            <v>#N/A</v>
          </cell>
          <cell r="CR47" t="e">
            <v>#N/A</v>
          </cell>
          <cell r="CS47" t="e">
            <v>#N/A</v>
          </cell>
        </row>
        <row r="48">
          <cell r="AB48">
            <v>1</v>
          </cell>
          <cell r="AC48">
            <v>2</v>
          </cell>
          <cell r="AD48">
            <v>3</v>
          </cell>
          <cell r="AE48">
            <v>4</v>
          </cell>
          <cell r="AF48">
            <v>5</v>
          </cell>
          <cell r="AG48">
            <v>6</v>
          </cell>
          <cell r="AH48">
            <v>7</v>
          </cell>
          <cell r="AI48">
            <v>8</v>
          </cell>
          <cell r="AJ48">
            <v>9</v>
          </cell>
          <cell r="AK48">
            <v>10</v>
          </cell>
          <cell r="AL48">
            <v>11</v>
          </cell>
          <cell r="AM48">
            <v>12</v>
          </cell>
          <cell r="AN48">
            <v>13</v>
          </cell>
          <cell r="AO48">
            <v>14</v>
          </cell>
          <cell r="AP48">
            <v>15</v>
          </cell>
          <cell r="AQ48">
            <v>16</v>
          </cell>
          <cell r="AR48">
            <v>17</v>
          </cell>
          <cell r="AS48">
            <v>18</v>
          </cell>
          <cell r="AT48">
            <v>19</v>
          </cell>
          <cell r="AU48">
            <v>20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CI48">
            <v>41</v>
          </cell>
          <cell r="CJ48" t="e">
            <v>#N/A</v>
          </cell>
          <cell r="CK48" t="e">
            <v>#N/A</v>
          </cell>
          <cell r="CL48" t="e">
            <v>#N/A</v>
          </cell>
          <cell r="CM48" t="e">
            <v>#N/A</v>
          </cell>
          <cell r="CN48" t="e">
            <v>#N/A</v>
          </cell>
          <cell r="CO48">
            <v>1000</v>
          </cell>
          <cell r="CP48" t="e">
            <v>#N/A</v>
          </cell>
          <cell r="CQ48" t="e">
            <v>#N/A</v>
          </cell>
          <cell r="CR48" t="e">
            <v>#N/A</v>
          </cell>
          <cell r="CS48" t="e">
            <v>#N/A</v>
          </cell>
        </row>
        <row r="49"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CI49">
            <v>42</v>
          </cell>
          <cell r="CJ49" t="e">
            <v>#N/A</v>
          </cell>
          <cell r="CK49" t="e">
            <v>#N/A</v>
          </cell>
          <cell r="CL49" t="e">
            <v>#N/A</v>
          </cell>
          <cell r="CM49" t="e">
            <v>#N/A</v>
          </cell>
          <cell r="CN49" t="e">
            <v>#N/A</v>
          </cell>
          <cell r="CO49">
            <v>1000</v>
          </cell>
          <cell r="CP49" t="e">
            <v>#N/A</v>
          </cell>
          <cell r="CQ49" t="e">
            <v>#N/A</v>
          </cell>
          <cell r="CR49" t="e">
            <v>#N/A</v>
          </cell>
          <cell r="CS49" t="e">
            <v>#N/A</v>
          </cell>
        </row>
        <row r="50"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CI50">
            <v>43</v>
          </cell>
          <cell r="CJ50" t="e">
            <v>#N/A</v>
          </cell>
          <cell r="CK50" t="e">
            <v>#N/A</v>
          </cell>
          <cell r="CL50" t="e">
            <v>#N/A</v>
          </cell>
          <cell r="CM50" t="e">
            <v>#N/A</v>
          </cell>
          <cell r="CN50" t="e">
            <v>#N/A</v>
          </cell>
          <cell r="CO50">
            <v>1000</v>
          </cell>
          <cell r="CP50" t="e">
            <v>#N/A</v>
          </cell>
          <cell r="CQ50" t="e">
            <v>#N/A</v>
          </cell>
          <cell r="CR50" t="e">
            <v>#N/A</v>
          </cell>
          <cell r="CS50" t="e">
            <v>#N/A</v>
          </cell>
        </row>
        <row r="51"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CI51">
            <v>44</v>
          </cell>
          <cell r="CJ51" t="e">
            <v>#N/A</v>
          </cell>
          <cell r="CK51" t="e">
            <v>#N/A</v>
          </cell>
          <cell r="CL51" t="e">
            <v>#N/A</v>
          </cell>
          <cell r="CM51" t="e">
            <v>#N/A</v>
          </cell>
          <cell r="CN51" t="e">
            <v>#N/A</v>
          </cell>
          <cell r="CO51">
            <v>1000</v>
          </cell>
          <cell r="CP51" t="e">
            <v>#N/A</v>
          </cell>
          <cell r="CQ51" t="e">
            <v>#N/A</v>
          </cell>
          <cell r="CR51" t="e">
            <v>#N/A</v>
          </cell>
          <cell r="CS51" t="e">
            <v>#N/A</v>
          </cell>
        </row>
        <row r="52"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CI52">
            <v>45</v>
          </cell>
          <cell r="CJ52" t="e">
            <v>#N/A</v>
          </cell>
          <cell r="CK52" t="e">
            <v>#N/A</v>
          </cell>
          <cell r="CL52" t="e">
            <v>#N/A</v>
          </cell>
          <cell r="CM52" t="e">
            <v>#N/A</v>
          </cell>
          <cell r="CN52" t="e">
            <v>#N/A</v>
          </cell>
          <cell r="CO52">
            <v>1000</v>
          </cell>
          <cell r="CP52" t="e">
            <v>#N/A</v>
          </cell>
          <cell r="CQ52" t="e">
            <v>#N/A</v>
          </cell>
          <cell r="CR52" t="e">
            <v>#N/A</v>
          </cell>
          <cell r="CS52" t="e">
            <v>#N/A</v>
          </cell>
        </row>
        <row r="53"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CI53">
            <v>46</v>
          </cell>
          <cell r="CJ53" t="e">
            <v>#N/A</v>
          </cell>
          <cell r="CK53" t="e">
            <v>#N/A</v>
          </cell>
          <cell r="CL53" t="e">
            <v>#N/A</v>
          </cell>
          <cell r="CM53" t="e">
            <v>#N/A</v>
          </cell>
          <cell r="CN53" t="e">
            <v>#N/A</v>
          </cell>
          <cell r="CO53">
            <v>1000</v>
          </cell>
          <cell r="CP53" t="e">
            <v>#N/A</v>
          </cell>
          <cell r="CQ53" t="e">
            <v>#N/A</v>
          </cell>
          <cell r="CR53" t="e">
            <v>#N/A</v>
          </cell>
          <cell r="CS53" t="e">
            <v>#N/A</v>
          </cell>
        </row>
        <row r="54"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CI54">
            <v>47</v>
          </cell>
          <cell r="CJ54" t="e">
            <v>#N/A</v>
          </cell>
          <cell r="CK54" t="e">
            <v>#N/A</v>
          </cell>
          <cell r="CL54" t="e">
            <v>#N/A</v>
          </cell>
          <cell r="CM54" t="e">
            <v>#N/A</v>
          </cell>
          <cell r="CN54" t="e">
            <v>#N/A</v>
          </cell>
          <cell r="CO54">
            <v>1000</v>
          </cell>
          <cell r="CP54" t="e">
            <v>#N/A</v>
          </cell>
          <cell r="CQ54" t="e">
            <v>#N/A</v>
          </cell>
          <cell r="CR54" t="e">
            <v>#N/A</v>
          </cell>
          <cell r="CS54" t="e">
            <v>#N/A</v>
          </cell>
        </row>
        <row r="55"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CI55">
            <v>48</v>
          </cell>
          <cell r="CJ55" t="e">
            <v>#N/A</v>
          </cell>
          <cell r="CK55" t="e">
            <v>#N/A</v>
          </cell>
          <cell r="CL55" t="e">
            <v>#N/A</v>
          </cell>
          <cell r="CM55" t="e">
            <v>#N/A</v>
          </cell>
          <cell r="CN55" t="e">
            <v>#N/A</v>
          </cell>
          <cell r="CO55">
            <v>1000</v>
          </cell>
          <cell r="CP55" t="e">
            <v>#N/A</v>
          </cell>
          <cell r="CQ55" t="e">
            <v>#N/A</v>
          </cell>
          <cell r="CR55" t="e">
            <v>#N/A</v>
          </cell>
          <cell r="CS55" t="e">
            <v>#N/A</v>
          </cell>
        </row>
        <row r="56"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CI56">
            <v>49</v>
          </cell>
          <cell r="CJ56" t="e">
            <v>#N/A</v>
          </cell>
          <cell r="CK56" t="e">
            <v>#N/A</v>
          </cell>
          <cell r="CL56" t="e">
            <v>#N/A</v>
          </cell>
          <cell r="CM56" t="e">
            <v>#N/A</v>
          </cell>
          <cell r="CN56" t="e">
            <v>#N/A</v>
          </cell>
          <cell r="CO56">
            <v>1000</v>
          </cell>
          <cell r="CP56" t="e">
            <v>#N/A</v>
          </cell>
          <cell r="CQ56" t="e">
            <v>#N/A</v>
          </cell>
          <cell r="CR56" t="e">
            <v>#N/A</v>
          </cell>
          <cell r="CS56" t="e">
            <v>#N/A</v>
          </cell>
        </row>
        <row r="57"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CI57">
            <v>50</v>
          </cell>
          <cell r="CJ57" t="e">
            <v>#N/A</v>
          </cell>
          <cell r="CK57" t="e">
            <v>#N/A</v>
          </cell>
          <cell r="CL57" t="e">
            <v>#N/A</v>
          </cell>
          <cell r="CM57" t="e">
            <v>#N/A</v>
          </cell>
          <cell r="CN57" t="e">
            <v>#N/A</v>
          </cell>
          <cell r="CO57">
            <v>1000</v>
          </cell>
          <cell r="CP57" t="e">
            <v>#N/A</v>
          </cell>
          <cell r="CQ57" t="e">
            <v>#N/A</v>
          </cell>
          <cell r="CR57" t="e">
            <v>#N/A</v>
          </cell>
          <cell r="CS57" t="e">
            <v>#N/A</v>
          </cell>
        </row>
        <row r="58"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CI58">
            <v>51</v>
          </cell>
          <cell r="CJ58" t="e">
            <v>#N/A</v>
          </cell>
          <cell r="CK58" t="e">
            <v>#N/A</v>
          </cell>
          <cell r="CL58" t="e">
            <v>#N/A</v>
          </cell>
          <cell r="CM58" t="e">
            <v>#N/A</v>
          </cell>
          <cell r="CN58" t="e">
            <v>#N/A</v>
          </cell>
          <cell r="CO58">
            <v>1000</v>
          </cell>
          <cell r="CP58" t="e">
            <v>#N/A</v>
          </cell>
          <cell r="CQ58" t="e">
            <v>#N/A</v>
          </cell>
          <cell r="CR58" t="e">
            <v>#N/A</v>
          </cell>
          <cell r="CS58" t="e">
            <v>#N/A</v>
          </cell>
        </row>
        <row r="59"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CI59">
            <v>52</v>
          </cell>
          <cell r="CJ59" t="e">
            <v>#N/A</v>
          </cell>
          <cell r="CK59" t="e">
            <v>#N/A</v>
          </cell>
          <cell r="CL59" t="e">
            <v>#N/A</v>
          </cell>
          <cell r="CM59" t="e">
            <v>#N/A</v>
          </cell>
          <cell r="CN59" t="e">
            <v>#N/A</v>
          </cell>
          <cell r="CO59">
            <v>1000</v>
          </cell>
          <cell r="CP59" t="e">
            <v>#N/A</v>
          </cell>
          <cell r="CQ59" t="e">
            <v>#N/A</v>
          </cell>
          <cell r="CR59" t="e">
            <v>#N/A</v>
          </cell>
          <cell r="CS59" t="e">
            <v>#N/A</v>
          </cell>
        </row>
        <row r="60"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CI60">
            <v>53</v>
          </cell>
          <cell r="CJ60" t="e">
            <v>#N/A</v>
          </cell>
          <cell r="CK60" t="e">
            <v>#N/A</v>
          </cell>
          <cell r="CL60" t="e">
            <v>#N/A</v>
          </cell>
          <cell r="CM60" t="e">
            <v>#N/A</v>
          </cell>
          <cell r="CN60" t="e">
            <v>#N/A</v>
          </cell>
          <cell r="CO60">
            <v>1000</v>
          </cell>
          <cell r="CP60" t="e">
            <v>#N/A</v>
          </cell>
          <cell r="CQ60" t="e">
            <v>#N/A</v>
          </cell>
          <cell r="CR60" t="e">
            <v>#N/A</v>
          </cell>
          <cell r="CS60" t="e">
            <v>#N/A</v>
          </cell>
        </row>
        <row r="61"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CI61">
            <v>54</v>
          </cell>
          <cell r="CJ61" t="e">
            <v>#N/A</v>
          </cell>
          <cell r="CK61" t="e">
            <v>#N/A</v>
          </cell>
          <cell r="CL61" t="e">
            <v>#N/A</v>
          </cell>
          <cell r="CM61" t="e">
            <v>#N/A</v>
          </cell>
          <cell r="CN61" t="e">
            <v>#N/A</v>
          </cell>
          <cell r="CO61">
            <v>1000</v>
          </cell>
          <cell r="CP61" t="e">
            <v>#N/A</v>
          </cell>
          <cell r="CQ61" t="e">
            <v>#N/A</v>
          </cell>
          <cell r="CR61" t="e">
            <v>#N/A</v>
          </cell>
          <cell r="CS61" t="e">
            <v>#N/A</v>
          </cell>
        </row>
        <row r="62"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CI62">
            <v>55</v>
          </cell>
          <cell r="CJ62" t="e">
            <v>#N/A</v>
          </cell>
          <cell r="CK62" t="e">
            <v>#N/A</v>
          </cell>
          <cell r="CL62" t="e">
            <v>#N/A</v>
          </cell>
          <cell r="CM62" t="e">
            <v>#N/A</v>
          </cell>
          <cell r="CN62" t="e">
            <v>#N/A</v>
          </cell>
          <cell r="CO62">
            <v>1000</v>
          </cell>
          <cell r="CP62" t="e">
            <v>#N/A</v>
          </cell>
          <cell r="CQ62" t="e">
            <v>#N/A</v>
          </cell>
          <cell r="CR62" t="e">
            <v>#N/A</v>
          </cell>
          <cell r="CS62" t="e">
            <v>#N/A</v>
          </cell>
        </row>
        <row r="63"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CI63">
            <v>56</v>
          </cell>
          <cell r="CJ63" t="e">
            <v>#N/A</v>
          </cell>
          <cell r="CK63" t="e">
            <v>#N/A</v>
          </cell>
          <cell r="CL63" t="e">
            <v>#N/A</v>
          </cell>
          <cell r="CM63" t="e">
            <v>#N/A</v>
          </cell>
          <cell r="CN63" t="e">
            <v>#N/A</v>
          </cell>
          <cell r="CO63">
            <v>1000</v>
          </cell>
          <cell r="CP63" t="e">
            <v>#N/A</v>
          </cell>
          <cell r="CQ63" t="e">
            <v>#N/A</v>
          </cell>
          <cell r="CR63" t="e">
            <v>#N/A</v>
          </cell>
          <cell r="CS63" t="e">
            <v>#N/A</v>
          </cell>
        </row>
        <row r="64"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CI64">
            <v>57</v>
          </cell>
          <cell r="CJ64" t="e">
            <v>#N/A</v>
          </cell>
          <cell r="CK64" t="e">
            <v>#N/A</v>
          </cell>
          <cell r="CL64" t="e">
            <v>#N/A</v>
          </cell>
          <cell r="CM64" t="e">
            <v>#N/A</v>
          </cell>
          <cell r="CN64" t="e">
            <v>#N/A</v>
          </cell>
          <cell r="CO64">
            <v>1000</v>
          </cell>
          <cell r="CP64" t="e">
            <v>#N/A</v>
          </cell>
          <cell r="CQ64" t="e">
            <v>#N/A</v>
          </cell>
          <cell r="CR64" t="e">
            <v>#N/A</v>
          </cell>
          <cell r="CS64" t="e">
            <v>#N/A</v>
          </cell>
        </row>
        <row r="65"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CI65">
            <v>58</v>
          </cell>
          <cell r="CJ65" t="e">
            <v>#N/A</v>
          </cell>
          <cell r="CK65" t="e">
            <v>#N/A</v>
          </cell>
          <cell r="CL65" t="e">
            <v>#N/A</v>
          </cell>
          <cell r="CM65" t="e">
            <v>#N/A</v>
          </cell>
          <cell r="CN65" t="e">
            <v>#N/A</v>
          </cell>
          <cell r="CO65">
            <v>1000</v>
          </cell>
          <cell r="CP65" t="e">
            <v>#N/A</v>
          </cell>
          <cell r="CQ65" t="e">
            <v>#N/A</v>
          </cell>
          <cell r="CR65" t="e">
            <v>#N/A</v>
          </cell>
          <cell r="CS65" t="e">
            <v>#N/A</v>
          </cell>
        </row>
        <row r="66"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CI66">
            <v>59</v>
          </cell>
          <cell r="CJ66" t="e">
            <v>#N/A</v>
          </cell>
          <cell r="CK66" t="e">
            <v>#N/A</v>
          </cell>
          <cell r="CL66" t="e">
            <v>#N/A</v>
          </cell>
          <cell r="CM66" t="e">
            <v>#N/A</v>
          </cell>
          <cell r="CN66" t="e">
            <v>#N/A</v>
          </cell>
          <cell r="CO66">
            <v>1000</v>
          </cell>
          <cell r="CP66" t="e">
            <v>#N/A</v>
          </cell>
          <cell r="CQ66" t="e">
            <v>#N/A</v>
          </cell>
          <cell r="CR66" t="e">
            <v>#N/A</v>
          </cell>
          <cell r="CS66" t="e">
            <v>#N/A</v>
          </cell>
        </row>
        <row r="67"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CI67">
            <v>60</v>
          </cell>
          <cell r="CJ67" t="e">
            <v>#N/A</v>
          </cell>
          <cell r="CK67" t="e">
            <v>#N/A</v>
          </cell>
          <cell r="CL67" t="e">
            <v>#N/A</v>
          </cell>
          <cell r="CM67" t="e">
            <v>#N/A</v>
          </cell>
          <cell r="CN67" t="e">
            <v>#N/A</v>
          </cell>
          <cell r="CO67">
            <v>1000</v>
          </cell>
          <cell r="CP67" t="e">
            <v>#N/A</v>
          </cell>
          <cell r="CQ67" t="e">
            <v>#N/A</v>
          </cell>
          <cell r="CR67" t="e">
            <v>#N/A</v>
          </cell>
          <cell r="CS67" t="e">
            <v>#N/A</v>
          </cell>
        </row>
        <row r="68"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CI68">
            <v>61</v>
          </cell>
          <cell r="CJ68" t="e">
            <v>#N/A</v>
          </cell>
          <cell r="CK68" t="e">
            <v>#N/A</v>
          </cell>
          <cell r="CL68" t="e">
            <v>#N/A</v>
          </cell>
          <cell r="CM68" t="e">
            <v>#N/A</v>
          </cell>
          <cell r="CN68" t="e">
            <v>#N/A</v>
          </cell>
          <cell r="CO68">
            <v>1000</v>
          </cell>
          <cell r="CP68" t="e">
            <v>#N/A</v>
          </cell>
          <cell r="CQ68" t="e">
            <v>#N/A</v>
          </cell>
          <cell r="CR68" t="e">
            <v>#N/A</v>
          </cell>
          <cell r="CS68" t="e">
            <v>#N/A</v>
          </cell>
        </row>
        <row r="69">
          <cell r="E69">
            <v>1</v>
          </cell>
          <cell r="F69">
            <v>2</v>
          </cell>
          <cell r="G69">
            <v>3</v>
          </cell>
          <cell r="H69">
            <v>4</v>
          </cell>
          <cell r="I69">
            <v>5</v>
          </cell>
          <cell r="J69">
            <v>6</v>
          </cell>
          <cell r="K69">
            <v>7</v>
          </cell>
          <cell r="L69">
            <v>8</v>
          </cell>
          <cell r="M69">
            <v>9</v>
          </cell>
          <cell r="N69">
            <v>10</v>
          </cell>
          <cell r="O69">
            <v>11</v>
          </cell>
          <cell r="P69">
            <v>12</v>
          </cell>
          <cell r="Q69">
            <v>13</v>
          </cell>
          <cell r="R69">
            <v>14</v>
          </cell>
          <cell r="S69">
            <v>15</v>
          </cell>
          <cell r="T69">
            <v>16</v>
          </cell>
          <cell r="U69">
            <v>17</v>
          </cell>
          <cell r="V69">
            <v>18</v>
          </cell>
          <cell r="W69">
            <v>19</v>
          </cell>
          <cell r="X69">
            <v>20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CI69">
            <v>62</v>
          </cell>
          <cell r="CJ69" t="e">
            <v>#N/A</v>
          </cell>
          <cell r="CK69" t="e">
            <v>#N/A</v>
          </cell>
          <cell r="CL69" t="e">
            <v>#N/A</v>
          </cell>
          <cell r="CM69" t="e">
            <v>#N/A</v>
          </cell>
          <cell r="CN69" t="e">
            <v>#N/A</v>
          </cell>
          <cell r="CO69">
            <v>1000</v>
          </cell>
          <cell r="CP69" t="e">
            <v>#N/A</v>
          </cell>
          <cell r="CQ69" t="e">
            <v>#N/A</v>
          </cell>
          <cell r="CR69" t="e">
            <v>#N/A</v>
          </cell>
          <cell r="CS69" t="e">
            <v>#N/A</v>
          </cell>
        </row>
        <row r="70">
          <cell r="E70" t="str">
            <v>１年　100m</v>
          </cell>
          <cell r="F70" t="str">
            <v>２年　100m</v>
          </cell>
          <cell r="G70" t="str">
            <v>３年　100m</v>
          </cell>
          <cell r="H70" t="str">
            <v>共通　200m</v>
          </cell>
          <cell r="I70" t="str">
            <v>共通　800m</v>
          </cell>
          <cell r="J70" t="str">
            <v>１年　1500ｍ</v>
          </cell>
          <cell r="K70" t="str">
            <v>２・３年　1500ｍ</v>
          </cell>
          <cell r="L70" t="str">
            <v>共通　100mH</v>
          </cell>
          <cell r="M70" t="str">
            <v>共通　走高跳</v>
          </cell>
          <cell r="N70" t="str">
            <v>共通　走幅跳</v>
          </cell>
          <cell r="O70" t="str">
            <v>共通　砲丸投</v>
          </cell>
          <cell r="P70" t="str">
            <v>共通 四種競技</v>
          </cell>
          <cell r="T70" t="str">
            <v>１・２年４×100mリレー</v>
          </cell>
          <cell r="U70" t="str">
            <v>共通４×100mリレー</v>
          </cell>
          <cell r="V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CI70">
            <v>63</v>
          </cell>
          <cell r="CJ70" t="e">
            <v>#N/A</v>
          </cell>
          <cell r="CK70" t="e">
            <v>#N/A</v>
          </cell>
          <cell r="CL70" t="e">
            <v>#N/A</v>
          </cell>
          <cell r="CM70" t="e">
            <v>#N/A</v>
          </cell>
          <cell r="CN70" t="e">
            <v>#N/A</v>
          </cell>
          <cell r="CO70">
            <v>1000</v>
          </cell>
          <cell r="CP70" t="e">
            <v>#N/A</v>
          </cell>
          <cell r="CQ70" t="e">
            <v>#N/A</v>
          </cell>
          <cell r="CR70" t="e">
            <v>#N/A</v>
          </cell>
          <cell r="CS70" t="e">
            <v>#N/A</v>
          </cell>
        </row>
        <row r="71">
          <cell r="E71" t="str">
            <v>１年　100m</v>
          </cell>
          <cell r="F71" t="str">
            <v>２年　100m</v>
          </cell>
          <cell r="G71" t="str">
            <v>３年　100m</v>
          </cell>
          <cell r="H71" t="str">
            <v>共通　200m</v>
          </cell>
          <cell r="I71" t="str">
            <v>共通　800m</v>
          </cell>
          <cell r="J71" t="str">
            <v>１年　1500ｍ</v>
          </cell>
          <cell r="K71" t="str">
            <v>２・３年　1500ｍ</v>
          </cell>
          <cell r="L71" t="str">
            <v>共通　100mH</v>
          </cell>
          <cell r="M71" t="str">
            <v>共通　走高跳</v>
          </cell>
          <cell r="N71" t="str">
            <v>共通　走幅跳</v>
          </cell>
          <cell r="O71" t="str">
            <v>共通　砲丸投</v>
          </cell>
          <cell r="P71" t="str">
            <v>共通 四種競技</v>
          </cell>
          <cell r="T71" t="str">
            <v>１・２年４×100mリレー</v>
          </cell>
          <cell r="U71" t="str">
            <v>共通４×100mリレー</v>
          </cell>
          <cell r="V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CI71">
            <v>64</v>
          </cell>
          <cell r="CJ71" t="e">
            <v>#N/A</v>
          </cell>
          <cell r="CK71" t="e">
            <v>#N/A</v>
          </cell>
          <cell r="CL71" t="e">
            <v>#N/A</v>
          </cell>
          <cell r="CM71" t="e">
            <v>#N/A</v>
          </cell>
          <cell r="CN71" t="e">
            <v>#N/A</v>
          </cell>
          <cell r="CO71">
            <v>1000</v>
          </cell>
          <cell r="CP71" t="e">
            <v>#N/A</v>
          </cell>
          <cell r="CQ71" t="e">
            <v>#N/A</v>
          </cell>
          <cell r="CR71" t="e">
            <v>#N/A</v>
          </cell>
          <cell r="CS71" t="e">
            <v>#N/A</v>
          </cell>
        </row>
        <row r="72">
          <cell r="E72" t="str">
            <v>１年　100m</v>
          </cell>
          <cell r="F72" t="str">
            <v>２年　100m</v>
          </cell>
          <cell r="G72" t="str">
            <v>共通　200m</v>
          </cell>
          <cell r="H72" t="str">
            <v>共通　800m</v>
          </cell>
          <cell r="I72" t="str">
            <v>１年　1500m</v>
          </cell>
          <cell r="J72" t="str">
            <v>２年　1500m</v>
          </cell>
          <cell r="K72" t="str">
            <v>共通　100mH</v>
          </cell>
          <cell r="L72" t="str">
            <v>共通　走高跳</v>
          </cell>
          <cell r="M72" t="str">
            <v>共通　走幅跳</v>
          </cell>
          <cell r="N72" t="str">
            <v>共通　砲丸投</v>
          </cell>
          <cell r="O72" t="str">
            <v>共通 混成競技</v>
          </cell>
          <cell r="U72" t="str">
            <v>共通４×100mリレー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CI72">
            <v>65</v>
          </cell>
          <cell r="CJ72" t="e">
            <v>#N/A</v>
          </cell>
          <cell r="CK72" t="e">
            <v>#N/A</v>
          </cell>
          <cell r="CL72" t="e">
            <v>#N/A</v>
          </cell>
          <cell r="CM72" t="e">
            <v>#N/A</v>
          </cell>
          <cell r="CN72" t="e">
            <v>#N/A</v>
          </cell>
          <cell r="CO72">
            <v>1000</v>
          </cell>
          <cell r="CP72" t="e">
            <v>#N/A</v>
          </cell>
          <cell r="CQ72" t="e">
            <v>#N/A</v>
          </cell>
          <cell r="CR72" t="e">
            <v>#N/A</v>
          </cell>
          <cell r="CS72" t="e">
            <v>#N/A</v>
          </cell>
        </row>
        <row r="73">
          <cell r="E73" t="str">
            <v>１年　100m</v>
          </cell>
          <cell r="F73" t="str">
            <v>２年　100m</v>
          </cell>
          <cell r="G73" t="str">
            <v>３年　100m</v>
          </cell>
          <cell r="H73" t="str">
            <v>２・３年共通　200m</v>
          </cell>
          <cell r="I73" t="str">
            <v>２・３年共通　800m</v>
          </cell>
          <cell r="J73" t="str">
            <v>１年　1500m</v>
          </cell>
          <cell r="K73" t="str">
            <v>２・３年共通　1500m</v>
          </cell>
          <cell r="L73" t="str">
            <v>２・３年共通　100mH</v>
          </cell>
          <cell r="M73" t="str">
            <v>２・３年共通　走高跳</v>
          </cell>
          <cell r="N73" t="str">
            <v>２・３年共通　走幅跳</v>
          </cell>
          <cell r="O73" t="str">
            <v>２・３年共通　砲丸投</v>
          </cell>
          <cell r="T73" t="str">
            <v>１年４×100mリレー</v>
          </cell>
          <cell r="U73" t="str">
            <v>２・３年共通４×100mリレー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CI73">
            <v>66</v>
          </cell>
          <cell r="CJ73" t="e">
            <v>#N/A</v>
          </cell>
          <cell r="CK73" t="e">
            <v>#N/A</v>
          </cell>
          <cell r="CL73" t="e">
            <v>#N/A</v>
          </cell>
          <cell r="CM73" t="e">
            <v>#N/A</v>
          </cell>
          <cell r="CN73" t="e">
            <v>#N/A</v>
          </cell>
          <cell r="CO73">
            <v>1000</v>
          </cell>
          <cell r="CP73" t="e">
            <v>#N/A</v>
          </cell>
          <cell r="CQ73" t="e">
            <v>#N/A</v>
          </cell>
          <cell r="CR73" t="e">
            <v>#N/A</v>
          </cell>
          <cell r="CS73" t="e">
            <v>#N/A</v>
          </cell>
        </row>
        <row r="74">
          <cell r="E74" t="str">
            <v>共通　100m</v>
          </cell>
          <cell r="F74" t="str">
            <v>共通　200m</v>
          </cell>
          <cell r="G74" t="str">
            <v>共通　800m</v>
          </cell>
          <cell r="H74" t="str">
            <v>共通　1500ｍ</v>
          </cell>
          <cell r="I74" t="str">
            <v>共通　100mH</v>
          </cell>
          <cell r="J74" t="str">
            <v>共通　走高跳</v>
          </cell>
          <cell r="K74" t="str">
            <v>共通　棒高跳</v>
          </cell>
          <cell r="L74" t="str">
            <v>共通　走幅跳</v>
          </cell>
          <cell r="M74" t="str">
            <v>共通　砲丸投</v>
          </cell>
          <cell r="U74" t="str">
            <v>共通４×100mリレー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CI74">
            <v>67</v>
          </cell>
          <cell r="CJ74" t="e">
            <v>#N/A</v>
          </cell>
          <cell r="CK74" t="e">
            <v>#N/A</v>
          </cell>
          <cell r="CL74" t="e">
            <v>#N/A</v>
          </cell>
          <cell r="CM74" t="e">
            <v>#N/A</v>
          </cell>
          <cell r="CN74" t="e">
            <v>#N/A</v>
          </cell>
          <cell r="CO74">
            <v>1000</v>
          </cell>
          <cell r="CP74" t="e">
            <v>#N/A</v>
          </cell>
          <cell r="CQ74" t="e">
            <v>#N/A</v>
          </cell>
          <cell r="CR74" t="e">
            <v>#N/A</v>
          </cell>
          <cell r="CS74" t="e">
            <v>#N/A</v>
          </cell>
        </row>
        <row r="75">
          <cell r="E75" t="str">
            <v>１年　100m</v>
          </cell>
          <cell r="F75" t="str">
            <v>２年　100m</v>
          </cell>
          <cell r="G75" t="str">
            <v>共通　200m</v>
          </cell>
          <cell r="H75" t="str">
            <v>共通　800m</v>
          </cell>
          <cell r="I75" t="str">
            <v>１年　1500m</v>
          </cell>
          <cell r="J75" t="str">
            <v>２年　1500m</v>
          </cell>
          <cell r="K75" t="str">
            <v>共通　100mH</v>
          </cell>
          <cell r="L75" t="str">
            <v>共通　走高跳</v>
          </cell>
          <cell r="M75" t="str">
            <v>共通　走幅跳</v>
          </cell>
          <cell r="N75" t="str">
            <v>共通　砲丸投</v>
          </cell>
          <cell r="U75" t="str">
            <v>共通４×100mリレー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CI75">
            <v>68</v>
          </cell>
          <cell r="CJ75" t="e">
            <v>#N/A</v>
          </cell>
          <cell r="CK75" t="e">
            <v>#N/A</v>
          </cell>
          <cell r="CL75" t="e">
            <v>#N/A</v>
          </cell>
          <cell r="CM75" t="e">
            <v>#N/A</v>
          </cell>
          <cell r="CN75" t="e">
            <v>#N/A</v>
          </cell>
          <cell r="CO75">
            <v>1000</v>
          </cell>
          <cell r="CP75" t="e">
            <v>#N/A</v>
          </cell>
          <cell r="CQ75" t="e">
            <v>#N/A</v>
          </cell>
          <cell r="CR75" t="e">
            <v>#N/A</v>
          </cell>
          <cell r="CS75" t="e">
            <v>#N/A</v>
          </cell>
        </row>
        <row r="76"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CI76">
            <v>69</v>
          </cell>
          <cell r="CJ76" t="e">
            <v>#N/A</v>
          </cell>
          <cell r="CK76" t="e">
            <v>#N/A</v>
          </cell>
          <cell r="CL76" t="e">
            <v>#N/A</v>
          </cell>
          <cell r="CM76" t="e">
            <v>#N/A</v>
          </cell>
          <cell r="CN76" t="e">
            <v>#N/A</v>
          </cell>
          <cell r="CO76">
            <v>1000</v>
          </cell>
          <cell r="CP76" t="e">
            <v>#N/A</v>
          </cell>
          <cell r="CQ76" t="e">
            <v>#N/A</v>
          </cell>
          <cell r="CR76" t="e">
            <v>#N/A</v>
          </cell>
          <cell r="CS76" t="e">
            <v>#N/A</v>
          </cell>
        </row>
        <row r="77"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CI77">
            <v>70</v>
          </cell>
          <cell r="CJ77" t="e">
            <v>#N/A</v>
          </cell>
          <cell r="CK77" t="e">
            <v>#N/A</v>
          </cell>
          <cell r="CL77" t="e">
            <v>#N/A</v>
          </cell>
          <cell r="CM77" t="e">
            <v>#N/A</v>
          </cell>
          <cell r="CN77" t="e">
            <v>#N/A</v>
          </cell>
          <cell r="CO77">
            <v>1000</v>
          </cell>
          <cell r="CP77" t="e">
            <v>#N/A</v>
          </cell>
          <cell r="CQ77" t="e">
            <v>#N/A</v>
          </cell>
          <cell r="CR77" t="e">
            <v>#N/A</v>
          </cell>
          <cell r="CS77" t="e">
            <v>#N/A</v>
          </cell>
        </row>
        <row r="78"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CI78">
            <v>71</v>
          </cell>
          <cell r="CJ78" t="e">
            <v>#N/A</v>
          </cell>
          <cell r="CK78" t="e">
            <v>#N/A</v>
          </cell>
          <cell r="CL78" t="e">
            <v>#N/A</v>
          </cell>
          <cell r="CM78" t="e">
            <v>#N/A</v>
          </cell>
          <cell r="CN78" t="e">
            <v>#N/A</v>
          </cell>
          <cell r="CO78">
            <v>1000</v>
          </cell>
          <cell r="CP78" t="e">
            <v>#N/A</v>
          </cell>
          <cell r="CQ78" t="e">
            <v>#N/A</v>
          </cell>
          <cell r="CR78" t="e">
            <v>#N/A</v>
          </cell>
          <cell r="CS78" t="e">
            <v>#N/A</v>
          </cell>
        </row>
        <row r="79"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CI79">
            <v>72</v>
          </cell>
          <cell r="CJ79" t="e">
            <v>#N/A</v>
          </cell>
          <cell r="CK79" t="e">
            <v>#N/A</v>
          </cell>
          <cell r="CL79" t="e">
            <v>#N/A</v>
          </cell>
          <cell r="CM79" t="e">
            <v>#N/A</v>
          </cell>
          <cell r="CN79" t="e">
            <v>#N/A</v>
          </cell>
          <cell r="CO79">
            <v>1000</v>
          </cell>
          <cell r="CP79" t="e">
            <v>#N/A</v>
          </cell>
          <cell r="CQ79" t="e">
            <v>#N/A</v>
          </cell>
          <cell r="CR79" t="e">
            <v>#N/A</v>
          </cell>
          <cell r="CS79" t="e">
            <v>#N/A</v>
          </cell>
        </row>
        <row r="80"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CI80">
            <v>73</v>
          </cell>
          <cell r="CJ80" t="e">
            <v>#N/A</v>
          </cell>
          <cell r="CK80" t="e">
            <v>#N/A</v>
          </cell>
          <cell r="CL80" t="e">
            <v>#N/A</v>
          </cell>
          <cell r="CM80" t="e">
            <v>#N/A</v>
          </cell>
          <cell r="CN80" t="e">
            <v>#N/A</v>
          </cell>
          <cell r="CO80">
            <v>1000</v>
          </cell>
          <cell r="CP80" t="e">
            <v>#N/A</v>
          </cell>
          <cell r="CQ80" t="e">
            <v>#N/A</v>
          </cell>
          <cell r="CR80" t="e">
            <v>#N/A</v>
          </cell>
          <cell r="CS80" t="e">
            <v>#N/A</v>
          </cell>
        </row>
        <row r="81"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CI81">
            <v>74</v>
          </cell>
          <cell r="CJ81" t="e">
            <v>#N/A</v>
          </cell>
          <cell r="CK81" t="e">
            <v>#N/A</v>
          </cell>
          <cell r="CL81" t="e">
            <v>#N/A</v>
          </cell>
          <cell r="CM81" t="e">
            <v>#N/A</v>
          </cell>
          <cell r="CN81" t="e">
            <v>#N/A</v>
          </cell>
          <cell r="CO81">
            <v>1000</v>
          </cell>
          <cell r="CP81" t="e">
            <v>#N/A</v>
          </cell>
          <cell r="CQ81" t="e">
            <v>#N/A</v>
          </cell>
          <cell r="CR81" t="e">
            <v>#N/A</v>
          </cell>
          <cell r="CS81" t="e">
            <v>#N/A</v>
          </cell>
        </row>
        <row r="82"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CI82">
            <v>75</v>
          </cell>
          <cell r="CJ82" t="e">
            <v>#N/A</v>
          </cell>
          <cell r="CK82" t="e">
            <v>#N/A</v>
          </cell>
          <cell r="CL82" t="e">
            <v>#N/A</v>
          </cell>
          <cell r="CM82" t="e">
            <v>#N/A</v>
          </cell>
          <cell r="CN82" t="e">
            <v>#N/A</v>
          </cell>
          <cell r="CO82">
            <v>1000</v>
          </cell>
          <cell r="CP82" t="e">
            <v>#N/A</v>
          </cell>
          <cell r="CQ82" t="e">
            <v>#N/A</v>
          </cell>
          <cell r="CR82" t="e">
            <v>#N/A</v>
          </cell>
          <cell r="CS82" t="e">
            <v>#N/A</v>
          </cell>
        </row>
        <row r="83"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CI83">
            <v>76</v>
          </cell>
          <cell r="CJ83" t="e">
            <v>#N/A</v>
          </cell>
          <cell r="CK83" t="e">
            <v>#N/A</v>
          </cell>
          <cell r="CL83" t="e">
            <v>#N/A</v>
          </cell>
          <cell r="CM83" t="e">
            <v>#N/A</v>
          </cell>
          <cell r="CN83" t="e">
            <v>#N/A</v>
          </cell>
          <cell r="CO83">
            <v>1000</v>
          </cell>
          <cell r="CP83" t="e">
            <v>#N/A</v>
          </cell>
          <cell r="CQ83" t="e">
            <v>#N/A</v>
          </cell>
          <cell r="CR83" t="e">
            <v>#N/A</v>
          </cell>
          <cell r="CS83" t="e">
            <v>#N/A</v>
          </cell>
        </row>
        <row r="84"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CI84">
            <v>77</v>
          </cell>
          <cell r="CJ84" t="e">
            <v>#N/A</v>
          </cell>
          <cell r="CK84" t="e">
            <v>#N/A</v>
          </cell>
          <cell r="CL84" t="e">
            <v>#N/A</v>
          </cell>
          <cell r="CM84" t="e">
            <v>#N/A</v>
          </cell>
          <cell r="CN84" t="e">
            <v>#N/A</v>
          </cell>
          <cell r="CO84">
            <v>1000</v>
          </cell>
          <cell r="CP84" t="e">
            <v>#N/A</v>
          </cell>
          <cell r="CQ84" t="e">
            <v>#N/A</v>
          </cell>
          <cell r="CR84" t="e">
            <v>#N/A</v>
          </cell>
          <cell r="CS84" t="e">
            <v>#N/A</v>
          </cell>
        </row>
        <row r="85"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CI85">
            <v>78</v>
          </cell>
          <cell r="CJ85" t="e">
            <v>#N/A</v>
          </cell>
          <cell r="CK85" t="e">
            <v>#N/A</v>
          </cell>
          <cell r="CL85" t="e">
            <v>#N/A</v>
          </cell>
          <cell r="CM85" t="e">
            <v>#N/A</v>
          </cell>
          <cell r="CN85" t="e">
            <v>#N/A</v>
          </cell>
          <cell r="CO85">
            <v>1000</v>
          </cell>
          <cell r="CP85" t="e">
            <v>#N/A</v>
          </cell>
          <cell r="CQ85" t="e">
            <v>#N/A</v>
          </cell>
          <cell r="CR85" t="e">
            <v>#N/A</v>
          </cell>
          <cell r="CS85" t="e">
            <v>#N/A</v>
          </cell>
        </row>
        <row r="86"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CI86">
            <v>79</v>
          </cell>
          <cell r="CJ86" t="e">
            <v>#N/A</v>
          </cell>
          <cell r="CK86" t="e">
            <v>#N/A</v>
          </cell>
          <cell r="CL86" t="e">
            <v>#N/A</v>
          </cell>
          <cell r="CM86" t="e">
            <v>#N/A</v>
          </cell>
          <cell r="CN86" t="e">
            <v>#N/A</v>
          </cell>
          <cell r="CO86">
            <v>1000</v>
          </cell>
          <cell r="CP86" t="e">
            <v>#N/A</v>
          </cell>
          <cell r="CQ86" t="e">
            <v>#N/A</v>
          </cell>
          <cell r="CR86" t="e">
            <v>#N/A</v>
          </cell>
          <cell r="CS86" t="e">
            <v>#N/A</v>
          </cell>
        </row>
        <row r="87"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CI87">
            <v>80</v>
          </cell>
          <cell r="CJ87" t="e">
            <v>#N/A</v>
          </cell>
          <cell r="CK87" t="e">
            <v>#N/A</v>
          </cell>
          <cell r="CL87" t="e">
            <v>#N/A</v>
          </cell>
          <cell r="CM87" t="e">
            <v>#N/A</v>
          </cell>
          <cell r="CN87" t="e">
            <v>#N/A</v>
          </cell>
          <cell r="CO87">
            <v>1000</v>
          </cell>
          <cell r="CP87" t="e">
            <v>#N/A</v>
          </cell>
          <cell r="CQ87" t="e">
            <v>#N/A</v>
          </cell>
          <cell r="CR87" t="e">
            <v>#N/A</v>
          </cell>
          <cell r="CS87" t="e">
            <v>#N/A</v>
          </cell>
        </row>
        <row r="88"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CI88">
            <v>81</v>
          </cell>
          <cell r="CJ88" t="e">
            <v>#N/A</v>
          </cell>
          <cell r="CK88" t="e">
            <v>#N/A</v>
          </cell>
          <cell r="CL88" t="e">
            <v>#N/A</v>
          </cell>
          <cell r="CM88" t="e">
            <v>#N/A</v>
          </cell>
          <cell r="CN88" t="e">
            <v>#N/A</v>
          </cell>
          <cell r="CO88">
            <v>1000</v>
          </cell>
          <cell r="CP88" t="e">
            <v>#N/A</v>
          </cell>
          <cell r="CQ88" t="e">
            <v>#N/A</v>
          </cell>
          <cell r="CR88" t="e">
            <v>#N/A</v>
          </cell>
          <cell r="CS88" t="e">
            <v>#N/A</v>
          </cell>
        </row>
        <row r="89"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CI89">
            <v>82</v>
          </cell>
          <cell r="CJ89" t="e">
            <v>#N/A</v>
          </cell>
          <cell r="CK89" t="e">
            <v>#N/A</v>
          </cell>
          <cell r="CL89" t="e">
            <v>#N/A</v>
          </cell>
          <cell r="CM89" t="e">
            <v>#N/A</v>
          </cell>
          <cell r="CN89" t="e">
            <v>#N/A</v>
          </cell>
          <cell r="CO89">
            <v>1000</v>
          </cell>
          <cell r="CP89" t="e">
            <v>#N/A</v>
          </cell>
          <cell r="CQ89" t="e">
            <v>#N/A</v>
          </cell>
          <cell r="CR89" t="e">
            <v>#N/A</v>
          </cell>
          <cell r="CS89" t="e">
            <v>#N/A</v>
          </cell>
        </row>
        <row r="90"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CI90">
            <v>83</v>
          </cell>
          <cell r="CJ90" t="e">
            <v>#N/A</v>
          </cell>
          <cell r="CK90" t="e">
            <v>#N/A</v>
          </cell>
          <cell r="CL90" t="e">
            <v>#N/A</v>
          </cell>
          <cell r="CM90" t="e">
            <v>#N/A</v>
          </cell>
          <cell r="CN90" t="e">
            <v>#N/A</v>
          </cell>
          <cell r="CO90">
            <v>1000</v>
          </cell>
          <cell r="CP90" t="e">
            <v>#N/A</v>
          </cell>
          <cell r="CQ90" t="e">
            <v>#N/A</v>
          </cell>
          <cell r="CR90" t="e">
            <v>#N/A</v>
          </cell>
          <cell r="CS90" t="e">
            <v>#N/A</v>
          </cell>
        </row>
        <row r="91"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CI91">
            <v>84</v>
          </cell>
          <cell r="CJ91" t="e">
            <v>#N/A</v>
          </cell>
          <cell r="CK91" t="e">
            <v>#N/A</v>
          </cell>
          <cell r="CL91" t="e">
            <v>#N/A</v>
          </cell>
          <cell r="CM91" t="e">
            <v>#N/A</v>
          </cell>
          <cell r="CN91" t="e">
            <v>#N/A</v>
          </cell>
          <cell r="CO91">
            <v>1000</v>
          </cell>
          <cell r="CP91" t="e">
            <v>#N/A</v>
          </cell>
          <cell r="CQ91" t="e">
            <v>#N/A</v>
          </cell>
          <cell r="CR91" t="e">
            <v>#N/A</v>
          </cell>
          <cell r="CS91" t="e">
            <v>#N/A</v>
          </cell>
        </row>
        <row r="92"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CI92">
            <v>85</v>
          </cell>
          <cell r="CJ92" t="e">
            <v>#N/A</v>
          </cell>
          <cell r="CK92" t="e">
            <v>#N/A</v>
          </cell>
          <cell r="CL92" t="e">
            <v>#N/A</v>
          </cell>
          <cell r="CM92" t="e">
            <v>#N/A</v>
          </cell>
          <cell r="CN92" t="e">
            <v>#N/A</v>
          </cell>
          <cell r="CO92">
            <v>1000</v>
          </cell>
          <cell r="CP92" t="e">
            <v>#N/A</v>
          </cell>
          <cell r="CQ92" t="e">
            <v>#N/A</v>
          </cell>
          <cell r="CR92" t="e">
            <v>#N/A</v>
          </cell>
          <cell r="CS92" t="e">
            <v>#N/A</v>
          </cell>
        </row>
        <row r="93"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CI93">
            <v>86</v>
          </cell>
          <cell r="CJ93" t="e">
            <v>#N/A</v>
          </cell>
          <cell r="CK93" t="e">
            <v>#N/A</v>
          </cell>
          <cell r="CL93" t="e">
            <v>#N/A</v>
          </cell>
          <cell r="CM93" t="e">
            <v>#N/A</v>
          </cell>
          <cell r="CN93" t="e">
            <v>#N/A</v>
          </cell>
          <cell r="CO93">
            <v>1000</v>
          </cell>
          <cell r="CP93" t="e">
            <v>#N/A</v>
          </cell>
          <cell r="CQ93" t="e">
            <v>#N/A</v>
          </cell>
          <cell r="CR93" t="e">
            <v>#N/A</v>
          </cell>
          <cell r="CS93" t="e">
            <v>#N/A</v>
          </cell>
        </row>
        <row r="94"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CI94">
            <v>87</v>
          </cell>
          <cell r="CJ94" t="e">
            <v>#N/A</v>
          </cell>
          <cell r="CK94" t="e">
            <v>#N/A</v>
          </cell>
          <cell r="CL94" t="e">
            <v>#N/A</v>
          </cell>
          <cell r="CM94" t="e">
            <v>#N/A</v>
          </cell>
          <cell r="CN94" t="e">
            <v>#N/A</v>
          </cell>
          <cell r="CO94">
            <v>1000</v>
          </cell>
          <cell r="CP94" t="e">
            <v>#N/A</v>
          </cell>
          <cell r="CQ94" t="e">
            <v>#N/A</v>
          </cell>
          <cell r="CR94" t="e">
            <v>#N/A</v>
          </cell>
          <cell r="CS94" t="e">
            <v>#N/A</v>
          </cell>
        </row>
        <row r="95"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CI95">
            <v>88</v>
          </cell>
          <cell r="CJ95" t="e">
            <v>#N/A</v>
          </cell>
          <cell r="CK95" t="e">
            <v>#N/A</v>
          </cell>
          <cell r="CL95" t="e">
            <v>#N/A</v>
          </cell>
          <cell r="CM95" t="e">
            <v>#N/A</v>
          </cell>
          <cell r="CN95" t="e">
            <v>#N/A</v>
          </cell>
          <cell r="CO95">
            <v>1000</v>
          </cell>
          <cell r="CP95" t="e">
            <v>#N/A</v>
          </cell>
          <cell r="CQ95" t="e">
            <v>#N/A</v>
          </cell>
          <cell r="CR95" t="e">
            <v>#N/A</v>
          </cell>
          <cell r="CS95" t="e">
            <v>#N/A</v>
          </cell>
        </row>
        <row r="96"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CI96">
            <v>89</v>
          </cell>
          <cell r="CJ96" t="e">
            <v>#N/A</v>
          </cell>
          <cell r="CK96" t="e">
            <v>#N/A</v>
          </cell>
          <cell r="CL96" t="e">
            <v>#N/A</v>
          </cell>
          <cell r="CM96" t="e">
            <v>#N/A</v>
          </cell>
          <cell r="CN96" t="e">
            <v>#N/A</v>
          </cell>
          <cell r="CO96">
            <v>1000</v>
          </cell>
          <cell r="CP96" t="e">
            <v>#N/A</v>
          </cell>
          <cell r="CQ96" t="e">
            <v>#N/A</v>
          </cell>
          <cell r="CR96" t="e">
            <v>#N/A</v>
          </cell>
          <cell r="CS96" t="e">
            <v>#N/A</v>
          </cell>
        </row>
        <row r="97"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CI97">
            <v>90</v>
          </cell>
          <cell r="CJ97" t="e">
            <v>#N/A</v>
          </cell>
          <cell r="CK97" t="e">
            <v>#N/A</v>
          </cell>
          <cell r="CL97" t="e">
            <v>#N/A</v>
          </cell>
          <cell r="CM97" t="e">
            <v>#N/A</v>
          </cell>
          <cell r="CN97" t="e">
            <v>#N/A</v>
          </cell>
          <cell r="CO97">
            <v>1000</v>
          </cell>
          <cell r="CP97" t="e">
            <v>#N/A</v>
          </cell>
          <cell r="CQ97" t="e">
            <v>#N/A</v>
          </cell>
          <cell r="CR97" t="e">
            <v>#N/A</v>
          </cell>
          <cell r="CS97" t="e">
            <v>#N/A</v>
          </cell>
        </row>
        <row r="98"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</row>
        <row r="99"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</row>
        <row r="100"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</row>
        <row r="101"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</row>
        <row r="102"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</row>
        <row r="103"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</row>
        <row r="104"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</row>
        <row r="105"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</row>
        <row r="106"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</row>
        <row r="107"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</row>
        <row r="108"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</row>
        <row r="109"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</row>
        <row r="110"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</row>
        <row r="111"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</row>
        <row r="112"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</row>
        <row r="113"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</row>
        <row r="114"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</row>
        <row r="115"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</row>
        <row r="116"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</row>
        <row r="117"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</row>
        <row r="118"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</row>
        <row r="119"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</row>
        <row r="120"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</row>
        <row r="121"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</row>
        <row r="122"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</row>
        <row r="123"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</row>
        <row r="124"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</row>
        <row r="125"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</row>
        <row r="126"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</row>
        <row r="127"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</row>
        <row r="128"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</row>
        <row r="129"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</row>
        <row r="130"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</row>
        <row r="131"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</row>
        <row r="132"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</row>
        <row r="133"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</row>
        <row r="134"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</row>
        <row r="135"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</row>
        <row r="136"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</row>
        <row r="137"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</row>
        <row r="138"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</row>
        <row r="139"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</row>
        <row r="140"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</row>
        <row r="141"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</row>
        <row r="142"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</row>
        <row r="143"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</row>
        <row r="144"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</row>
        <row r="145"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</row>
        <row r="146"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</row>
        <row r="147"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</row>
        <row r="148"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</row>
        <row r="149"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</row>
        <row r="150"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</row>
        <row r="151"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</row>
        <row r="152"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</row>
        <row r="153"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</row>
        <row r="154"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</row>
        <row r="155"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</row>
        <row r="156"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</row>
        <row r="157"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</row>
        <row r="158"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</row>
        <row r="159"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</row>
        <row r="160"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</row>
        <row r="161"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</row>
        <row r="162"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</row>
        <row r="163"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</row>
        <row r="164"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</row>
        <row r="165"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</row>
        <row r="166"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</row>
        <row r="167"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</row>
        <row r="168"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</row>
        <row r="169"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</row>
        <row r="170"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</row>
        <row r="171"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</row>
        <row r="172"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</row>
        <row r="173"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</row>
        <row r="174"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</row>
        <row r="175"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</row>
        <row r="176"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</row>
        <row r="177"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</row>
        <row r="178"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</row>
        <row r="179"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</row>
        <row r="180"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</row>
        <row r="181"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</row>
        <row r="182"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</row>
        <row r="183"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</row>
        <row r="184"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</row>
        <row r="185"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</row>
        <row r="186"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</row>
        <row r="187"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</row>
        <row r="188"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</row>
        <row r="189"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</row>
        <row r="190"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</row>
        <row r="191"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</row>
        <row r="192"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</row>
        <row r="193"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</row>
        <row r="194"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</row>
        <row r="195"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</row>
        <row r="196"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</row>
        <row r="197"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</row>
        <row r="198"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</row>
        <row r="199"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</row>
        <row r="200"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</row>
        <row r="201"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</row>
        <row r="202"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</row>
        <row r="203"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</row>
        <row r="204"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</row>
        <row r="205"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</row>
        <row r="206"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</row>
        <row r="207"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</row>
        <row r="208"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</row>
        <row r="209"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</row>
        <row r="210"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</row>
        <row r="211"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</row>
        <row r="212"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</row>
        <row r="213"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</row>
        <row r="214"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</row>
        <row r="215"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</row>
        <row r="216"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</row>
        <row r="217"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</row>
        <row r="218"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</row>
        <row r="219"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</row>
        <row r="220"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</row>
        <row r="221"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</row>
        <row r="222"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</row>
        <row r="223"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</row>
        <row r="224"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</row>
        <row r="225"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</row>
        <row r="226"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</row>
        <row r="227"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</row>
        <row r="228"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</row>
        <row r="229"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</row>
        <row r="230"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</row>
        <row r="231"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</row>
        <row r="232"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</row>
        <row r="233"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</row>
        <row r="234"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</row>
        <row r="235"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</row>
        <row r="236"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</row>
        <row r="237"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</row>
        <row r="238"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</row>
        <row r="239"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</row>
        <row r="240"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</row>
        <row r="241"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</row>
        <row r="242"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</row>
        <row r="243"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</row>
        <row r="244"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</row>
        <row r="245"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</row>
        <row r="246"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</row>
        <row r="247"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</row>
        <row r="248"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</row>
        <row r="249"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</row>
        <row r="250"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</row>
        <row r="251"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</row>
        <row r="252"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</row>
        <row r="253"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</row>
        <row r="254"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</row>
        <row r="255"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</row>
        <row r="256"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</row>
        <row r="257"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</row>
        <row r="258"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</row>
        <row r="259"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</row>
        <row r="260"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</row>
        <row r="261"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</row>
        <row r="262"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</row>
        <row r="263"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</row>
        <row r="264"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</row>
        <row r="265"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</row>
        <row r="266"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</row>
        <row r="267"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</row>
        <row r="268"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</row>
        <row r="269"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</row>
        <row r="270"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</row>
        <row r="271"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</row>
        <row r="272"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</row>
        <row r="273"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</row>
        <row r="274"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</row>
        <row r="275"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</row>
        <row r="276"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</row>
        <row r="277"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</row>
        <row r="278"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</row>
        <row r="279"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</row>
        <row r="280"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</row>
        <row r="281"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</row>
        <row r="282"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</row>
        <row r="283"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</row>
        <row r="284"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</row>
        <row r="285"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</row>
        <row r="286"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</row>
        <row r="287"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</row>
        <row r="288"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</row>
        <row r="289"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</row>
        <row r="290"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</row>
        <row r="291"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</row>
        <row r="292"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</row>
        <row r="293"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</row>
        <row r="294"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</row>
        <row r="295"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</row>
        <row r="296"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</row>
        <row r="297"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</row>
        <row r="298"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</row>
        <row r="299"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</row>
        <row r="300"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</row>
        <row r="301"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</row>
        <row r="302"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</row>
        <row r="303"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</row>
        <row r="304"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</row>
        <row r="305"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</row>
        <row r="306"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</row>
        <row r="307"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</row>
        <row r="308"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</row>
        <row r="309"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</row>
        <row r="310"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</row>
        <row r="311"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</row>
        <row r="312"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</row>
        <row r="313"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</row>
        <row r="314"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</row>
        <row r="315"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</row>
        <row r="316"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</row>
        <row r="317"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</row>
        <row r="318"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</row>
        <row r="319"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</row>
        <row r="320"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</row>
        <row r="321"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</row>
        <row r="322"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</row>
        <row r="323"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</row>
        <row r="324"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</row>
        <row r="325"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</row>
        <row r="326"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</row>
        <row r="327"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</row>
        <row r="328"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</row>
        <row r="329"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</row>
        <row r="330"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</row>
        <row r="331"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</row>
        <row r="332"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</row>
        <row r="333"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</row>
        <row r="334"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</row>
        <row r="335"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</row>
        <row r="336"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</row>
        <row r="337"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</row>
        <row r="338"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</row>
        <row r="339"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</row>
        <row r="340"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</row>
        <row r="341"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</row>
        <row r="342"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</row>
        <row r="343"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</row>
        <row r="344"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</row>
        <row r="345"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</row>
        <row r="346"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</row>
        <row r="347"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</row>
        <row r="348"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</row>
        <row r="349"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</row>
        <row r="350"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</row>
        <row r="351"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</row>
        <row r="352"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</row>
        <row r="353"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</row>
        <row r="354"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</row>
        <row r="355"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</row>
        <row r="356"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</row>
        <row r="357"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</row>
        <row r="358"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</row>
        <row r="359"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</row>
        <row r="360"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</row>
        <row r="361"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</row>
        <row r="362"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</row>
        <row r="363"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</row>
        <row r="364"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</row>
        <row r="365"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</row>
        <row r="366"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</row>
        <row r="367"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</row>
        <row r="368"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</row>
        <row r="369"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</row>
        <row r="370"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</row>
        <row r="371"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</row>
        <row r="372"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</row>
        <row r="373"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</row>
        <row r="374"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</row>
        <row r="375"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</row>
        <row r="376"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</row>
        <row r="377"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</row>
        <row r="378"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</row>
        <row r="379"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</row>
        <row r="380"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</row>
        <row r="381"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</row>
        <row r="382"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</row>
        <row r="383"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</row>
        <row r="384"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</row>
        <row r="385"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</row>
        <row r="386"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</row>
        <row r="387"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</row>
        <row r="388"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</row>
        <row r="389"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</row>
        <row r="390"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</row>
        <row r="391"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</row>
        <row r="392"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</row>
        <row r="393"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</row>
        <row r="394"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</row>
        <row r="395"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</row>
        <row r="396"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</row>
        <row r="397"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</row>
        <row r="398"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</row>
        <row r="399"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</row>
        <row r="400"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</row>
        <row r="401"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</row>
        <row r="402"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</row>
        <row r="403"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</row>
        <row r="404"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</row>
        <row r="405"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</row>
        <row r="406"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</row>
        <row r="407"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</row>
        <row r="408"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</row>
        <row r="409"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</row>
        <row r="410"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</row>
        <row r="411"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</row>
        <row r="412"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</row>
        <row r="413"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</row>
        <row r="414"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</row>
        <row r="415"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</row>
        <row r="416"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</row>
        <row r="417"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</row>
        <row r="418"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</row>
        <row r="419"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</row>
        <row r="420"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</row>
        <row r="421"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</row>
        <row r="422"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</row>
        <row r="423"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</row>
        <row r="424"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</row>
        <row r="425"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</row>
        <row r="426"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</row>
        <row r="427"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</row>
        <row r="428"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</row>
        <row r="429"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</row>
        <row r="430"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</row>
        <row r="431"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</row>
        <row r="432"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</row>
        <row r="433"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</row>
        <row r="434"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</row>
        <row r="435"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</row>
        <row r="436"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</row>
        <row r="437"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</row>
        <row r="438"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</row>
        <row r="439"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</row>
        <row r="440"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</row>
        <row r="441"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</row>
        <row r="442"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</row>
        <row r="443"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</row>
        <row r="444"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</row>
        <row r="445"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</row>
        <row r="446"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</row>
        <row r="447"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</row>
        <row r="448"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</row>
        <row r="449"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</row>
        <row r="450"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</row>
        <row r="451"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</row>
        <row r="452"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</row>
        <row r="453"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</row>
        <row r="454"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</row>
        <row r="455"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</row>
        <row r="456"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</row>
        <row r="457"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</row>
        <row r="458"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</row>
        <row r="459"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</row>
        <row r="460"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</row>
        <row r="461"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</row>
        <row r="462"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</row>
        <row r="463"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</row>
        <row r="464"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</row>
        <row r="465"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</row>
        <row r="466"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</row>
        <row r="467"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</row>
        <row r="468"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</row>
        <row r="469"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</row>
        <row r="470"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</row>
        <row r="471"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</row>
        <row r="472"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</row>
        <row r="473"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</row>
        <row r="474"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</row>
        <row r="475"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</row>
        <row r="476"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</row>
        <row r="477"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</row>
        <row r="478"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</row>
        <row r="479"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</row>
        <row r="480"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</row>
        <row r="481"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</row>
        <row r="482"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</row>
        <row r="483"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</row>
        <row r="484"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</row>
        <row r="485"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</row>
        <row r="486"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</row>
        <row r="487"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</row>
        <row r="488"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</row>
        <row r="489"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BM489">
            <v>0</v>
          </cell>
        </row>
        <row r="490"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</row>
        <row r="491"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</row>
        <row r="492"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</row>
        <row r="493"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</row>
        <row r="494"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</row>
        <row r="495"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</row>
        <row r="496"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</row>
        <row r="497"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</row>
        <row r="498"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</row>
        <row r="499"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</row>
        <row r="500"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</row>
        <row r="501"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</row>
        <row r="502"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</row>
        <row r="503"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</row>
        <row r="504"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</row>
        <row r="505"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</row>
        <row r="506"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</row>
        <row r="507"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</row>
        <row r="508"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</row>
        <row r="509"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</row>
        <row r="510"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</row>
        <row r="511"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</row>
        <row r="512"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</row>
        <row r="513"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</row>
        <row r="514"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</row>
        <row r="515"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</row>
        <row r="516"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</row>
        <row r="517"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</row>
        <row r="518"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</row>
        <row r="519"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</row>
        <row r="520"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</row>
        <row r="521"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</row>
        <row r="522"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</row>
        <row r="523"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</row>
        <row r="524"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</row>
        <row r="525"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</row>
        <row r="526"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</row>
        <row r="527"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</row>
        <row r="528"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</row>
        <row r="529"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</row>
        <row r="530"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</row>
        <row r="531"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</row>
        <row r="532"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</row>
        <row r="533"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</row>
        <row r="534"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</row>
        <row r="535"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</row>
        <row r="536"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</row>
        <row r="537"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</row>
        <row r="538"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</row>
        <row r="539"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</row>
        <row r="540"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</row>
        <row r="541"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</row>
        <row r="542"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</row>
        <row r="543"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</row>
        <row r="544"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</row>
        <row r="545"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</row>
        <row r="546"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</row>
        <row r="547"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</row>
        <row r="548"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</row>
        <row r="549"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</row>
        <row r="550"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</row>
        <row r="551"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</row>
        <row r="552"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</row>
        <row r="553"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</row>
        <row r="554"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</row>
        <row r="555"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</row>
        <row r="556"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</row>
        <row r="557"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</row>
        <row r="558"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</row>
        <row r="559"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</row>
        <row r="560"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</row>
        <row r="561"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</row>
        <row r="562"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</row>
        <row r="563"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</row>
        <row r="564"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</row>
        <row r="565"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</row>
        <row r="566"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</row>
        <row r="567"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</row>
        <row r="568"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</row>
        <row r="569"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</row>
        <row r="570"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0</v>
          </cell>
        </row>
        <row r="571"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</row>
        <row r="572"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</row>
        <row r="573"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</row>
        <row r="574"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M574">
            <v>0</v>
          </cell>
        </row>
        <row r="575"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</row>
        <row r="576"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</row>
        <row r="577"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</row>
        <row r="578"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</row>
        <row r="579"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</row>
        <row r="580"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</row>
        <row r="581"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</row>
        <row r="582"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BM582">
            <v>0</v>
          </cell>
        </row>
        <row r="583"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</row>
        <row r="584"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</row>
        <row r="585"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L585">
            <v>0</v>
          </cell>
          <cell r="BM585">
            <v>0</v>
          </cell>
        </row>
        <row r="586"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</row>
        <row r="587"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</row>
        <row r="588"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</row>
        <row r="589"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</row>
        <row r="590"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</row>
        <row r="591"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</row>
        <row r="592"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</row>
        <row r="593"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</row>
        <row r="594"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</row>
        <row r="595"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</row>
        <row r="596"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</row>
        <row r="597"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</row>
        <row r="598"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</row>
        <row r="599"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</row>
        <row r="600"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</row>
        <row r="601"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</row>
        <row r="602"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</row>
        <row r="603"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</row>
        <row r="604"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</row>
        <row r="605"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</row>
        <row r="606"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>
            <v>0</v>
          </cell>
        </row>
        <row r="607"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</row>
        <row r="608"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</row>
        <row r="609"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</row>
        <row r="610"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</row>
        <row r="611"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</row>
        <row r="612"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</row>
        <row r="613"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</row>
        <row r="614"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</row>
        <row r="615"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</row>
        <row r="616"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</row>
        <row r="617"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</row>
        <row r="618"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</row>
        <row r="619"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</row>
        <row r="620"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</row>
        <row r="621"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</row>
        <row r="622"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</row>
        <row r="623"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</row>
        <row r="624"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</row>
        <row r="625"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</row>
        <row r="626"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</row>
        <row r="627"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</row>
        <row r="628"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</row>
        <row r="629"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</row>
        <row r="630"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</row>
        <row r="631"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</row>
        <row r="632"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</row>
        <row r="633"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</row>
        <row r="634"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</row>
        <row r="635"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</row>
        <row r="636"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</row>
        <row r="637"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</row>
        <row r="638"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</row>
        <row r="639"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</row>
        <row r="640"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</row>
        <row r="641"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</row>
        <row r="642"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</row>
        <row r="643"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</row>
        <row r="644"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M644">
            <v>0</v>
          </cell>
        </row>
        <row r="645"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</row>
        <row r="646"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</row>
        <row r="647"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</row>
        <row r="648"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</row>
        <row r="649"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</row>
        <row r="650"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</row>
        <row r="651"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</row>
        <row r="652"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</row>
        <row r="653"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</row>
        <row r="654"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</row>
        <row r="655"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</row>
        <row r="656"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</row>
        <row r="657"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</row>
        <row r="658"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</row>
        <row r="659"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</row>
        <row r="660"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</row>
        <row r="661"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</row>
        <row r="662"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</row>
        <row r="663"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</row>
        <row r="664"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</row>
        <row r="665"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</row>
        <row r="666"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</row>
        <row r="667"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</row>
        <row r="668"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</row>
        <row r="669"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</row>
        <row r="670"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</row>
        <row r="671"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</row>
        <row r="672"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</row>
        <row r="673"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</row>
        <row r="674"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</row>
        <row r="675"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</row>
        <row r="676"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</row>
        <row r="677"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</row>
        <row r="678"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</row>
        <row r="679"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</row>
        <row r="680"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</row>
        <row r="681"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</row>
        <row r="682"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</row>
        <row r="683"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</row>
        <row r="684"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</row>
        <row r="685"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</row>
        <row r="686"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</row>
        <row r="687"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</row>
        <row r="688"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</row>
        <row r="689"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</row>
        <row r="690"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</row>
        <row r="691">
          <cell r="BG691">
            <v>0</v>
          </cell>
          <cell r="BH691">
            <v>0</v>
          </cell>
          <cell r="BI691">
            <v>0</v>
          </cell>
          <cell r="BJ691">
            <v>0</v>
          </cell>
          <cell r="BK691">
            <v>0</v>
          </cell>
          <cell r="BL691">
            <v>0</v>
          </cell>
          <cell r="BM691">
            <v>0</v>
          </cell>
        </row>
        <row r="692"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</row>
        <row r="693"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</row>
        <row r="694"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</row>
        <row r="695"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</row>
        <row r="696"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</row>
        <row r="697"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</row>
        <row r="698"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</row>
        <row r="699"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</row>
        <row r="700"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</row>
        <row r="701"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</row>
        <row r="702"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</row>
        <row r="703"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</row>
        <row r="704"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</row>
        <row r="705"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</row>
        <row r="706"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</row>
        <row r="707">
          <cell r="BG707">
            <v>0</v>
          </cell>
          <cell r="BH707">
            <v>0</v>
          </cell>
          <cell r="BI707">
            <v>0</v>
          </cell>
          <cell r="BJ707">
            <v>0</v>
          </cell>
          <cell r="BK707">
            <v>0</v>
          </cell>
          <cell r="BL707">
            <v>0</v>
          </cell>
          <cell r="BM707">
            <v>0</v>
          </cell>
        </row>
        <row r="708"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  <cell r="BM708">
            <v>0</v>
          </cell>
        </row>
        <row r="709"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BM709">
            <v>0</v>
          </cell>
        </row>
        <row r="710"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</row>
        <row r="711"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K711">
            <v>0</v>
          </cell>
          <cell r="BL711">
            <v>0</v>
          </cell>
          <cell r="BM711">
            <v>0</v>
          </cell>
        </row>
        <row r="712"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</row>
        <row r="713"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  <cell r="BM713">
            <v>0</v>
          </cell>
        </row>
        <row r="714">
          <cell r="BG714">
            <v>0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  <cell r="BL714">
            <v>0</v>
          </cell>
          <cell r="BM714">
            <v>0</v>
          </cell>
        </row>
        <row r="715">
          <cell r="BG715">
            <v>0</v>
          </cell>
          <cell r="BH715">
            <v>0</v>
          </cell>
          <cell r="BI715">
            <v>0</v>
          </cell>
          <cell r="BJ715">
            <v>0</v>
          </cell>
          <cell r="BK715">
            <v>0</v>
          </cell>
          <cell r="BL715">
            <v>0</v>
          </cell>
          <cell r="BM715">
            <v>0</v>
          </cell>
        </row>
        <row r="716"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</row>
        <row r="717"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</row>
        <row r="718"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  <cell r="BL718">
            <v>0</v>
          </cell>
          <cell r="BM718">
            <v>0</v>
          </cell>
        </row>
        <row r="719"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  <cell r="BM719">
            <v>0</v>
          </cell>
        </row>
        <row r="720"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</row>
        <row r="721"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</row>
        <row r="722"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  <cell r="BM722">
            <v>0</v>
          </cell>
        </row>
        <row r="723"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M723">
            <v>0</v>
          </cell>
        </row>
        <row r="724"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</row>
        <row r="725"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</row>
        <row r="726"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</row>
        <row r="727"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>
        <row r="9">
          <cell r="B9">
            <v>7000</v>
          </cell>
          <cell r="D9" t="str">
            <v>栗城　瑠太</v>
          </cell>
          <cell r="E9" t="str">
            <v>クリキ　リュウタ</v>
          </cell>
          <cell r="F9">
            <v>1</v>
          </cell>
          <cell r="G9" t="e">
            <v>#N/A</v>
          </cell>
          <cell r="H9" t="b">
            <v>1</v>
          </cell>
          <cell r="I9" t="str">
            <v>ｸﾘｷ ﾘｭｳﾀ</v>
          </cell>
          <cell r="J9">
            <v>1</v>
          </cell>
          <cell r="L9">
            <v>1</v>
          </cell>
          <cell r="M9">
            <v>7000</v>
          </cell>
          <cell r="N9">
            <v>0</v>
          </cell>
          <cell r="O9">
            <v>0</v>
          </cell>
          <cell r="P9" t="e">
            <v>#N/A</v>
          </cell>
        </row>
        <row r="10">
          <cell r="B10">
            <v>10002</v>
          </cell>
          <cell r="D10" t="str">
            <v>宮田　新</v>
          </cell>
          <cell r="E10" t="str">
            <v>ミヤタ　シン</v>
          </cell>
          <cell r="F10">
            <v>1</v>
          </cell>
          <cell r="G10">
            <v>0</v>
          </cell>
          <cell r="H10" t="b">
            <v>0</v>
          </cell>
          <cell r="I10" t="str">
            <v>ﾐﾔﾀ ｼﾝ</v>
          </cell>
          <cell r="J10">
            <v>1</v>
          </cell>
          <cell r="L10">
            <v>1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B11">
            <v>10003</v>
          </cell>
          <cell r="D11" t="str">
            <v>五ノ井　高太</v>
          </cell>
          <cell r="E11" t="str">
            <v>ゴノイ　コウタ</v>
          </cell>
          <cell r="F11">
            <v>2</v>
          </cell>
          <cell r="G11">
            <v>0</v>
          </cell>
          <cell r="H11" t="b">
            <v>0</v>
          </cell>
          <cell r="I11" t="str">
            <v>ｺﾞﾉｲ ｺｳﾀ</v>
          </cell>
          <cell r="J11">
            <v>1</v>
          </cell>
          <cell r="L11">
            <v>1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</row>
        <row r="12">
          <cell r="B12">
            <v>10004</v>
          </cell>
          <cell r="D12" t="str">
            <v>渡辺　一希</v>
          </cell>
          <cell r="E12" t="str">
            <v>ワタナベ　カズキ</v>
          </cell>
          <cell r="F12">
            <v>1</v>
          </cell>
          <cell r="G12">
            <v>0</v>
          </cell>
          <cell r="H12" t="b">
            <v>0</v>
          </cell>
          <cell r="I12" t="str">
            <v>ﾜﾀﾅﾍﾞ ｶｽﾞｷ</v>
          </cell>
          <cell r="J12">
            <v>1</v>
          </cell>
          <cell r="L12">
            <v>1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B13">
            <v>10005</v>
          </cell>
          <cell r="D13" t="str">
            <v>坂内　幹</v>
          </cell>
          <cell r="E13" t="str">
            <v>バンナイ　モトキ</v>
          </cell>
          <cell r="F13">
            <v>1</v>
          </cell>
          <cell r="G13">
            <v>0</v>
          </cell>
          <cell r="H13" t="b">
            <v>0</v>
          </cell>
          <cell r="I13" t="str">
            <v>ﾊﾞﾝﾅｲ ﾓﾄｷ</v>
          </cell>
          <cell r="J13">
            <v>1</v>
          </cell>
          <cell r="L13">
            <v>1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</row>
        <row r="14">
          <cell r="B14">
            <v>10006</v>
          </cell>
          <cell r="D14" t="str">
            <v>佐藤　聡一郎</v>
          </cell>
          <cell r="E14" t="str">
            <v>サトウ　ソウイチロウ</v>
          </cell>
          <cell r="F14">
            <v>1</v>
          </cell>
          <cell r="G14">
            <v>0</v>
          </cell>
          <cell r="H14" t="b">
            <v>0</v>
          </cell>
          <cell r="I14" t="str">
            <v>ｻﾄｳ ｿｳｲﾁﾛｳ</v>
          </cell>
          <cell r="J14">
            <v>1</v>
          </cell>
          <cell r="L14">
            <v>1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B15">
            <v>10007</v>
          </cell>
          <cell r="D15" t="str">
            <v>坂内　圭</v>
          </cell>
          <cell r="E15" t="str">
            <v>バンナイ　ケイ</v>
          </cell>
          <cell r="F15">
            <v>2</v>
          </cell>
          <cell r="G15">
            <v>0</v>
          </cell>
          <cell r="H15" t="b">
            <v>0</v>
          </cell>
          <cell r="I15" t="str">
            <v>ﾊﾞﾝﾅｲ ｹｲ</v>
          </cell>
          <cell r="J15">
            <v>1</v>
          </cell>
          <cell r="L15">
            <v>1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</row>
        <row r="16">
          <cell r="B16">
            <v>10008</v>
          </cell>
          <cell r="D16" t="str">
            <v>北村　真悟</v>
          </cell>
          <cell r="E16" t="str">
            <v>キタムラ　シンゴ</v>
          </cell>
          <cell r="F16">
            <v>2</v>
          </cell>
          <cell r="G16">
            <v>0</v>
          </cell>
          <cell r="H16" t="b">
            <v>0</v>
          </cell>
          <cell r="I16" t="str">
            <v>ｷﾀﾑﾗ ｼﾝｺﾞ</v>
          </cell>
          <cell r="J16">
            <v>1</v>
          </cell>
          <cell r="L16">
            <v>1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B17">
            <v>10009</v>
          </cell>
          <cell r="D17" t="str">
            <v>五ノ井　咲季</v>
          </cell>
          <cell r="E17" t="str">
            <v>ゴノイ　サキ</v>
          </cell>
          <cell r="F17">
            <v>1</v>
          </cell>
          <cell r="G17">
            <v>0</v>
          </cell>
          <cell r="H17" t="b">
            <v>0</v>
          </cell>
          <cell r="I17" t="str">
            <v>ｺﾞﾉｲ ｻｷ</v>
          </cell>
          <cell r="J17">
            <v>2</v>
          </cell>
          <cell r="L17">
            <v>1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</row>
        <row r="18">
          <cell r="B18">
            <v>10010</v>
          </cell>
          <cell r="D18" t="str">
            <v>渡部　柚香</v>
          </cell>
          <cell r="E18" t="str">
            <v>ワタナベ　ユズカ</v>
          </cell>
          <cell r="F18">
            <v>1</v>
          </cell>
          <cell r="G18">
            <v>0</v>
          </cell>
          <cell r="H18" t="b">
            <v>0</v>
          </cell>
          <cell r="I18" t="str">
            <v>ﾜﾀﾅﾍﾞ ﾕｽﾞｶ</v>
          </cell>
          <cell r="J18">
            <v>2</v>
          </cell>
          <cell r="L18">
            <v>1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B19">
            <v>10011</v>
          </cell>
          <cell r="D19" t="str">
            <v>佐藤　陽和</v>
          </cell>
          <cell r="E19" t="str">
            <v>サトウ　ヒヨリ</v>
          </cell>
          <cell r="F19">
            <v>2</v>
          </cell>
          <cell r="G19">
            <v>0</v>
          </cell>
          <cell r="H19" t="b">
            <v>0</v>
          </cell>
          <cell r="I19" t="str">
            <v>ｻﾄｳ ﾋﾖﾘ</v>
          </cell>
          <cell r="J19">
            <v>2</v>
          </cell>
          <cell r="L19">
            <v>1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</row>
        <row r="20">
          <cell r="B20">
            <v>10012</v>
          </cell>
          <cell r="D20" t="str">
            <v>田崎　杏</v>
          </cell>
          <cell r="E20" t="str">
            <v>タサキ　アン</v>
          </cell>
          <cell r="F20">
            <v>2</v>
          </cell>
          <cell r="G20">
            <v>0</v>
          </cell>
          <cell r="H20" t="b">
            <v>0</v>
          </cell>
          <cell r="I20" t="str">
            <v>ﾀｻｷ ｱﾝ</v>
          </cell>
          <cell r="J20">
            <v>2</v>
          </cell>
          <cell r="L20">
            <v>1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B21">
            <v>10013</v>
          </cell>
          <cell r="D21" t="str">
            <v>佐藤　美咲希</v>
          </cell>
          <cell r="E21" t="str">
            <v>サトウ　ミサキ</v>
          </cell>
          <cell r="F21">
            <v>2</v>
          </cell>
          <cell r="G21">
            <v>0</v>
          </cell>
          <cell r="H21" t="b">
            <v>0</v>
          </cell>
          <cell r="I21" t="str">
            <v>ｻﾄｳ ﾐｻｷ</v>
          </cell>
          <cell r="J21">
            <v>2</v>
          </cell>
          <cell r="L21">
            <v>1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</row>
        <row r="22">
          <cell r="B22">
            <v>10014</v>
          </cell>
          <cell r="D22" t="str">
            <v>加藤　優希</v>
          </cell>
          <cell r="E22" t="str">
            <v>カトウ　ユウキ</v>
          </cell>
          <cell r="F22">
            <v>2</v>
          </cell>
          <cell r="G22">
            <v>0</v>
          </cell>
          <cell r="H22" t="b">
            <v>0</v>
          </cell>
          <cell r="I22" t="str">
            <v>ｶﾄｳ ﾕｳｷ</v>
          </cell>
          <cell r="J22">
            <v>2</v>
          </cell>
          <cell r="L22">
            <v>1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B23">
            <v>10015</v>
          </cell>
          <cell r="D23" t="str">
            <v>磯目　萌々</v>
          </cell>
          <cell r="E23" t="str">
            <v>イソメ　モモ</v>
          </cell>
          <cell r="F23">
            <v>2</v>
          </cell>
          <cell r="G23">
            <v>0</v>
          </cell>
          <cell r="H23" t="b">
            <v>0</v>
          </cell>
          <cell r="I23" t="str">
            <v>ｲｿﾒ ﾓﾓ</v>
          </cell>
          <cell r="J23">
            <v>2</v>
          </cell>
          <cell r="L23">
            <v>1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</row>
        <row r="24">
          <cell r="B24">
            <v>10016</v>
          </cell>
          <cell r="D24" t="str">
            <v>穴澤　佳奈</v>
          </cell>
          <cell r="E24" t="str">
            <v>アナザワ　カナ</v>
          </cell>
          <cell r="F24">
            <v>1</v>
          </cell>
          <cell r="G24">
            <v>0</v>
          </cell>
          <cell r="H24" t="b">
            <v>0</v>
          </cell>
          <cell r="I24" t="str">
            <v>ｱﾅｻﾞﾜ ｶﾅ</v>
          </cell>
          <cell r="J24">
            <v>2</v>
          </cell>
          <cell r="L24">
            <v>1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B25">
            <v>10017</v>
          </cell>
          <cell r="D25" t="str">
            <v>二瓶　茜</v>
          </cell>
          <cell r="E25" t="str">
            <v>ニヘイ　アカネ</v>
          </cell>
          <cell r="F25">
            <v>2</v>
          </cell>
          <cell r="G25">
            <v>0</v>
          </cell>
          <cell r="H25" t="b">
            <v>0</v>
          </cell>
          <cell r="I25" t="str">
            <v>ﾆﾍｲ ｱｶﾈ</v>
          </cell>
          <cell r="J25">
            <v>2</v>
          </cell>
          <cell r="L25">
            <v>1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</row>
        <row r="26">
          <cell r="B26">
            <v>10018</v>
          </cell>
          <cell r="D26" t="str">
            <v>大竹　歩美</v>
          </cell>
          <cell r="E26" t="str">
            <v>オオタケ　アユミ</v>
          </cell>
          <cell r="F26">
            <v>2</v>
          </cell>
          <cell r="G26">
            <v>0</v>
          </cell>
          <cell r="H26" t="b">
            <v>0</v>
          </cell>
          <cell r="I26" t="str">
            <v>ｵｵﾀｹ ｱﾕﾐ</v>
          </cell>
          <cell r="J26">
            <v>2</v>
          </cell>
          <cell r="L26">
            <v>1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</row>
        <row r="27">
          <cell r="B27">
            <v>10019</v>
          </cell>
          <cell r="D27" t="str">
            <v>荒井　海輝</v>
          </cell>
          <cell r="E27" t="str">
            <v>アライ　ミキ</v>
          </cell>
          <cell r="F27">
            <v>2</v>
          </cell>
          <cell r="G27">
            <v>0</v>
          </cell>
          <cell r="H27" t="b">
            <v>0</v>
          </cell>
          <cell r="I27" t="str">
            <v>ｱﾗｲ ﾐｷ</v>
          </cell>
          <cell r="J27">
            <v>2</v>
          </cell>
          <cell r="L27">
            <v>1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</row>
        <row r="28">
          <cell r="B28">
            <v>10020</v>
          </cell>
          <cell r="D28" t="str">
            <v>蓮沼　美沙樹</v>
          </cell>
          <cell r="E28" t="str">
            <v>ハスヌマ　ミサキ</v>
          </cell>
          <cell r="F28">
            <v>2</v>
          </cell>
          <cell r="G28">
            <v>0</v>
          </cell>
          <cell r="H28" t="b">
            <v>0</v>
          </cell>
          <cell r="I28" t="str">
            <v>ﾊｽﾇﾏ ﾐｻｷ</v>
          </cell>
          <cell r="J28">
            <v>2</v>
          </cell>
          <cell r="L28">
            <v>1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B29">
            <v>10021</v>
          </cell>
          <cell r="D29" t="str">
            <v>蓮沼　真愛</v>
          </cell>
          <cell r="E29" t="str">
            <v>ハスヌマ　マイ</v>
          </cell>
          <cell r="F29">
            <v>1</v>
          </cell>
          <cell r="G29">
            <v>0</v>
          </cell>
          <cell r="H29" t="b">
            <v>0</v>
          </cell>
          <cell r="I29" t="str">
            <v>ﾊｽﾇﾏ ﾏｲ</v>
          </cell>
          <cell r="J29">
            <v>2</v>
          </cell>
          <cell r="L29">
            <v>1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</row>
        <row r="30">
          <cell r="B30">
            <v>10022</v>
          </cell>
          <cell r="D30" t="str">
            <v>雪下　笑佳</v>
          </cell>
          <cell r="E30" t="str">
            <v>ユキシタ　エミカ</v>
          </cell>
          <cell r="F30">
            <v>2</v>
          </cell>
          <cell r="G30">
            <v>0</v>
          </cell>
          <cell r="H30" t="b">
            <v>0</v>
          </cell>
          <cell r="I30" t="str">
            <v>ﾕｷｼﾀ ｴﾐｶ</v>
          </cell>
          <cell r="J30">
            <v>2</v>
          </cell>
          <cell r="L30">
            <v>1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B31">
            <v>10023</v>
          </cell>
          <cell r="D31" t="str">
            <v>小池　竜巨</v>
          </cell>
          <cell r="E31" t="str">
            <v>コイケ　リュウゴ</v>
          </cell>
          <cell r="F31">
            <v>1</v>
          </cell>
          <cell r="G31">
            <v>0</v>
          </cell>
          <cell r="H31" t="b">
            <v>0</v>
          </cell>
          <cell r="I31" t="str">
            <v>ｺｲｹ ﾘｭｳｺﾞ</v>
          </cell>
          <cell r="J31">
            <v>1</v>
          </cell>
          <cell r="L31">
            <v>1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</row>
        <row r="32">
          <cell r="B32">
            <v>10024</v>
          </cell>
          <cell r="D32" t="str">
            <v>長谷川　悠希</v>
          </cell>
          <cell r="E32" t="str">
            <v>ハセガワ　ユウキ</v>
          </cell>
          <cell r="F32">
            <v>2</v>
          </cell>
          <cell r="G32">
            <v>0</v>
          </cell>
          <cell r="H32" t="b">
            <v>0</v>
          </cell>
          <cell r="I32" t="str">
            <v>ﾊｾｶﾞﾜ ﾕｳｷ</v>
          </cell>
          <cell r="J32">
            <v>1</v>
          </cell>
          <cell r="L32">
            <v>1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</row>
        <row r="33">
          <cell r="B33">
            <v>10025</v>
          </cell>
          <cell r="D33" t="str">
            <v>　</v>
          </cell>
          <cell r="E33" t="str">
            <v>　</v>
          </cell>
          <cell r="F33">
            <v>0</v>
          </cell>
          <cell r="G33">
            <v>0</v>
          </cell>
          <cell r="H33" t="b">
            <v>0</v>
          </cell>
          <cell r="I33" t="str">
            <v xml:space="preserve"> </v>
          </cell>
          <cell r="J33">
            <v>2</v>
          </cell>
          <cell r="L33">
            <v>1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</row>
        <row r="34">
          <cell r="B34">
            <v>10026</v>
          </cell>
          <cell r="D34" t="str">
            <v>　</v>
          </cell>
          <cell r="E34" t="str">
            <v>　</v>
          </cell>
          <cell r="F34">
            <v>0</v>
          </cell>
          <cell r="G34">
            <v>0</v>
          </cell>
          <cell r="H34" t="b">
            <v>0</v>
          </cell>
          <cell r="I34" t="str">
            <v xml:space="preserve"> </v>
          </cell>
          <cell r="J34">
            <v>2</v>
          </cell>
          <cell r="L34">
            <v>1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B35">
            <v>10027</v>
          </cell>
          <cell r="D35" t="str">
            <v>　</v>
          </cell>
          <cell r="E35" t="str">
            <v>　</v>
          </cell>
          <cell r="F35">
            <v>0</v>
          </cell>
          <cell r="G35">
            <v>0</v>
          </cell>
          <cell r="H35" t="b">
            <v>0</v>
          </cell>
          <cell r="I35" t="str">
            <v xml:space="preserve"> </v>
          </cell>
          <cell r="J35">
            <v>2</v>
          </cell>
          <cell r="L35">
            <v>1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B36">
            <v>10028</v>
          </cell>
          <cell r="D36" t="str">
            <v>　</v>
          </cell>
          <cell r="E36" t="str">
            <v>　</v>
          </cell>
          <cell r="F36">
            <v>0</v>
          </cell>
          <cell r="G36">
            <v>0</v>
          </cell>
          <cell r="H36" t="b">
            <v>0</v>
          </cell>
          <cell r="I36" t="str">
            <v xml:space="preserve"> </v>
          </cell>
          <cell r="J36">
            <v>2</v>
          </cell>
          <cell r="L36">
            <v>1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B37">
            <v>10029</v>
          </cell>
          <cell r="D37" t="str">
            <v>　</v>
          </cell>
          <cell r="E37" t="str">
            <v>　</v>
          </cell>
          <cell r="F37">
            <v>0</v>
          </cell>
          <cell r="G37">
            <v>0</v>
          </cell>
          <cell r="H37" t="b">
            <v>0</v>
          </cell>
          <cell r="I37" t="str">
            <v xml:space="preserve"> </v>
          </cell>
          <cell r="J37">
            <v>2</v>
          </cell>
          <cell r="L37">
            <v>1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</row>
        <row r="38">
          <cell r="B38">
            <v>10030</v>
          </cell>
          <cell r="D38" t="str">
            <v>　</v>
          </cell>
          <cell r="E38" t="str">
            <v>　</v>
          </cell>
          <cell r="F38">
            <v>0</v>
          </cell>
          <cell r="G38">
            <v>0</v>
          </cell>
          <cell r="H38" t="b">
            <v>0</v>
          </cell>
          <cell r="I38" t="str">
            <v xml:space="preserve"> </v>
          </cell>
          <cell r="J38">
            <v>2</v>
          </cell>
          <cell r="L38">
            <v>1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</row>
        <row r="39">
          <cell r="B39">
            <v>10031</v>
          </cell>
          <cell r="D39" t="str">
            <v>　</v>
          </cell>
          <cell r="E39" t="str">
            <v>　</v>
          </cell>
          <cell r="F39">
            <v>0</v>
          </cell>
          <cell r="G39">
            <v>0</v>
          </cell>
          <cell r="H39" t="b">
            <v>0</v>
          </cell>
          <cell r="I39" t="str">
            <v xml:space="preserve"> </v>
          </cell>
          <cell r="J39">
            <v>2</v>
          </cell>
          <cell r="L39">
            <v>1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B40">
            <v>10032</v>
          </cell>
          <cell r="D40" t="str">
            <v>　</v>
          </cell>
          <cell r="E40" t="str">
            <v>　</v>
          </cell>
          <cell r="F40">
            <v>0</v>
          </cell>
          <cell r="G40">
            <v>0</v>
          </cell>
          <cell r="H40" t="b">
            <v>0</v>
          </cell>
          <cell r="I40" t="str">
            <v xml:space="preserve"> </v>
          </cell>
          <cell r="J40">
            <v>2</v>
          </cell>
          <cell r="L40">
            <v>1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B41">
            <v>10033</v>
          </cell>
          <cell r="D41" t="str">
            <v>　</v>
          </cell>
          <cell r="E41" t="str">
            <v>　</v>
          </cell>
          <cell r="F41">
            <v>0</v>
          </cell>
          <cell r="G41">
            <v>0</v>
          </cell>
          <cell r="H41" t="b">
            <v>0</v>
          </cell>
          <cell r="I41" t="str">
            <v xml:space="preserve"> </v>
          </cell>
          <cell r="J41">
            <v>2</v>
          </cell>
          <cell r="L41">
            <v>1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</row>
        <row r="42">
          <cell r="B42">
            <v>10034</v>
          </cell>
          <cell r="D42" t="str">
            <v>　</v>
          </cell>
          <cell r="E42" t="str">
            <v>　</v>
          </cell>
          <cell r="F42">
            <v>0</v>
          </cell>
          <cell r="G42">
            <v>0</v>
          </cell>
          <cell r="H42" t="b">
            <v>0</v>
          </cell>
          <cell r="I42" t="str">
            <v xml:space="preserve"> </v>
          </cell>
          <cell r="J42">
            <v>2</v>
          </cell>
          <cell r="L42">
            <v>1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</row>
        <row r="43">
          <cell r="B43">
            <v>10035</v>
          </cell>
          <cell r="D43" t="str">
            <v>　</v>
          </cell>
          <cell r="E43" t="str">
            <v>　</v>
          </cell>
          <cell r="F43">
            <v>0</v>
          </cell>
          <cell r="G43">
            <v>0</v>
          </cell>
          <cell r="H43" t="b">
            <v>0</v>
          </cell>
          <cell r="I43" t="str">
            <v xml:space="preserve"> </v>
          </cell>
          <cell r="J43">
            <v>2</v>
          </cell>
          <cell r="L43">
            <v>1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</row>
        <row r="44">
          <cell r="B44">
            <v>10036</v>
          </cell>
          <cell r="D44" t="str">
            <v>　</v>
          </cell>
          <cell r="E44" t="str">
            <v>　</v>
          </cell>
          <cell r="F44">
            <v>0</v>
          </cell>
          <cell r="G44">
            <v>0</v>
          </cell>
          <cell r="H44" t="b">
            <v>0</v>
          </cell>
          <cell r="I44" t="str">
            <v xml:space="preserve"> </v>
          </cell>
          <cell r="J44">
            <v>2</v>
          </cell>
          <cell r="L44">
            <v>1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</row>
        <row r="45">
          <cell r="B45">
            <v>10037</v>
          </cell>
          <cell r="D45" t="str">
            <v>　</v>
          </cell>
          <cell r="E45" t="str">
            <v>　</v>
          </cell>
          <cell r="F45">
            <v>0</v>
          </cell>
          <cell r="G45">
            <v>0</v>
          </cell>
          <cell r="H45" t="b">
            <v>0</v>
          </cell>
          <cell r="I45" t="str">
            <v xml:space="preserve"> </v>
          </cell>
          <cell r="J45">
            <v>2</v>
          </cell>
          <cell r="L45">
            <v>1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B46">
            <v>10038</v>
          </cell>
          <cell r="D46" t="str">
            <v>　</v>
          </cell>
          <cell r="E46" t="str">
            <v>　</v>
          </cell>
          <cell r="F46">
            <v>0</v>
          </cell>
          <cell r="G46">
            <v>0</v>
          </cell>
          <cell r="H46" t="b">
            <v>0</v>
          </cell>
          <cell r="I46" t="str">
            <v xml:space="preserve"> </v>
          </cell>
          <cell r="J46">
            <v>2</v>
          </cell>
          <cell r="L46">
            <v>1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B47">
            <v>10039</v>
          </cell>
          <cell r="D47" t="str">
            <v>　</v>
          </cell>
          <cell r="E47" t="str">
            <v>　</v>
          </cell>
          <cell r="F47">
            <v>0</v>
          </cell>
          <cell r="G47">
            <v>0</v>
          </cell>
          <cell r="H47" t="b">
            <v>0</v>
          </cell>
          <cell r="I47" t="str">
            <v xml:space="preserve"> </v>
          </cell>
          <cell r="J47">
            <v>2</v>
          </cell>
          <cell r="L47">
            <v>1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B48">
            <v>10040</v>
          </cell>
          <cell r="D48" t="str">
            <v>　</v>
          </cell>
          <cell r="E48" t="str">
            <v>　</v>
          </cell>
          <cell r="F48">
            <v>0</v>
          </cell>
          <cell r="G48">
            <v>0</v>
          </cell>
          <cell r="H48" t="b">
            <v>0</v>
          </cell>
          <cell r="I48" t="str">
            <v xml:space="preserve"> </v>
          </cell>
          <cell r="J48">
            <v>2</v>
          </cell>
          <cell r="L48">
            <v>1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B49">
            <v>10041</v>
          </cell>
          <cell r="D49" t="str">
            <v>　</v>
          </cell>
          <cell r="E49" t="str">
            <v>　</v>
          </cell>
          <cell r="F49">
            <v>0</v>
          </cell>
          <cell r="G49">
            <v>0</v>
          </cell>
          <cell r="H49" t="b">
            <v>0</v>
          </cell>
          <cell r="I49" t="str">
            <v xml:space="preserve"> </v>
          </cell>
          <cell r="J49">
            <v>2</v>
          </cell>
          <cell r="L49">
            <v>1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B50">
            <v>10042</v>
          </cell>
          <cell r="D50" t="str">
            <v>　</v>
          </cell>
          <cell r="E50" t="str">
            <v>　</v>
          </cell>
          <cell r="F50">
            <v>0</v>
          </cell>
          <cell r="G50">
            <v>0</v>
          </cell>
          <cell r="H50" t="b">
            <v>0</v>
          </cell>
          <cell r="I50" t="str">
            <v xml:space="preserve"> </v>
          </cell>
          <cell r="J50">
            <v>2</v>
          </cell>
          <cell r="L50">
            <v>1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B51">
            <v>10043</v>
          </cell>
          <cell r="D51" t="str">
            <v>　</v>
          </cell>
          <cell r="E51" t="str">
            <v>　</v>
          </cell>
          <cell r="F51">
            <v>0</v>
          </cell>
          <cell r="G51">
            <v>0</v>
          </cell>
          <cell r="H51" t="b">
            <v>0</v>
          </cell>
          <cell r="I51" t="str">
            <v xml:space="preserve"> </v>
          </cell>
          <cell r="J51">
            <v>2</v>
          </cell>
          <cell r="L51">
            <v>1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B52">
            <v>10044</v>
          </cell>
          <cell r="D52" t="str">
            <v>　</v>
          </cell>
          <cell r="E52" t="str">
            <v>　</v>
          </cell>
          <cell r="F52">
            <v>0</v>
          </cell>
          <cell r="G52">
            <v>0</v>
          </cell>
          <cell r="H52" t="b">
            <v>0</v>
          </cell>
          <cell r="I52" t="str">
            <v xml:space="preserve"> </v>
          </cell>
          <cell r="J52">
            <v>2</v>
          </cell>
          <cell r="L52">
            <v>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</row>
        <row r="53">
          <cell r="B53">
            <v>10045</v>
          </cell>
          <cell r="D53" t="str">
            <v>　</v>
          </cell>
          <cell r="E53" t="str">
            <v>　</v>
          </cell>
          <cell r="F53">
            <v>0</v>
          </cell>
          <cell r="G53">
            <v>0</v>
          </cell>
          <cell r="H53" t="b">
            <v>0</v>
          </cell>
          <cell r="I53" t="str">
            <v xml:space="preserve"> </v>
          </cell>
          <cell r="J53">
            <v>2</v>
          </cell>
          <cell r="L53">
            <v>1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B54">
            <v>10046</v>
          </cell>
          <cell r="D54" t="str">
            <v>　</v>
          </cell>
          <cell r="E54" t="str">
            <v>　</v>
          </cell>
          <cell r="F54">
            <v>0</v>
          </cell>
          <cell r="G54">
            <v>0</v>
          </cell>
          <cell r="H54" t="b">
            <v>0</v>
          </cell>
          <cell r="I54" t="str">
            <v xml:space="preserve"> </v>
          </cell>
          <cell r="J54">
            <v>2</v>
          </cell>
          <cell r="L54">
            <v>1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</row>
        <row r="55">
          <cell r="B55">
            <v>10047</v>
          </cell>
          <cell r="D55" t="str">
            <v>　</v>
          </cell>
          <cell r="E55" t="str">
            <v>　</v>
          </cell>
          <cell r="F55">
            <v>0</v>
          </cell>
          <cell r="G55">
            <v>0</v>
          </cell>
          <cell r="H55" t="b">
            <v>0</v>
          </cell>
          <cell r="I55" t="str">
            <v xml:space="preserve"> </v>
          </cell>
          <cell r="J55">
            <v>2</v>
          </cell>
          <cell r="L55">
            <v>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</row>
        <row r="56">
          <cell r="B56">
            <v>10048</v>
          </cell>
          <cell r="D56" t="str">
            <v>　</v>
          </cell>
          <cell r="E56" t="str">
            <v>　</v>
          </cell>
          <cell r="F56">
            <v>0</v>
          </cell>
          <cell r="G56">
            <v>0</v>
          </cell>
          <cell r="H56" t="b">
            <v>0</v>
          </cell>
          <cell r="I56" t="str">
            <v xml:space="preserve"> </v>
          </cell>
          <cell r="J56">
            <v>2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B57">
            <v>10049</v>
          </cell>
          <cell r="D57" t="str">
            <v>　</v>
          </cell>
          <cell r="E57" t="str">
            <v>　</v>
          </cell>
          <cell r="F57">
            <v>0</v>
          </cell>
          <cell r="G57">
            <v>0</v>
          </cell>
          <cell r="H57" t="b">
            <v>0</v>
          </cell>
          <cell r="I57" t="str">
            <v xml:space="preserve"> </v>
          </cell>
          <cell r="J57">
            <v>2</v>
          </cell>
          <cell r="L57">
            <v>1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B58">
            <v>10050</v>
          </cell>
          <cell r="D58" t="str">
            <v>　</v>
          </cell>
          <cell r="E58" t="str">
            <v>　</v>
          </cell>
          <cell r="F58">
            <v>0</v>
          </cell>
          <cell r="G58">
            <v>0</v>
          </cell>
          <cell r="H58" t="b">
            <v>0</v>
          </cell>
          <cell r="I58" t="str">
            <v xml:space="preserve"> </v>
          </cell>
          <cell r="J58">
            <v>2</v>
          </cell>
          <cell r="L58">
            <v>1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B59">
            <v>10051</v>
          </cell>
          <cell r="D59" t="str">
            <v>　</v>
          </cell>
          <cell r="E59" t="str">
            <v>　</v>
          </cell>
          <cell r="F59">
            <v>0</v>
          </cell>
          <cell r="G59">
            <v>0</v>
          </cell>
          <cell r="H59" t="b">
            <v>0</v>
          </cell>
          <cell r="I59" t="str">
            <v xml:space="preserve"> </v>
          </cell>
          <cell r="J59">
            <v>2</v>
          </cell>
          <cell r="L59">
            <v>1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B60">
            <v>10052</v>
          </cell>
          <cell r="D60" t="str">
            <v>　</v>
          </cell>
          <cell r="E60" t="str">
            <v>　</v>
          </cell>
          <cell r="F60">
            <v>0</v>
          </cell>
          <cell r="G60">
            <v>0</v>
          </cell>
          <cell r="H60" t="b">
            <v>0</v>
          </cell>
          <cell r="I60" t="str">
            <v xml:space="preserve"> </v>
          </cell>
          <cell r="J60">
            <v>2</v>
          </cell>
          <cell r="L60">
            <v>1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B61">
            <v>10053</v>
          </cell>
          <cell r="D61" t="str">
            <v>　</v>
          </cell>
          <cell r="E61" t="str">
            <v>　</v>
          </cell>
          <cell r="F61">
            <v>0</v>
          </cell>
          <cell r="G61">
            <v>0</v>
          </cell>
          <cell r="H61" t="b">
            <v>0</v>
          </cell>
          <cell r="I61" t="str">
            <v xml:space="preserve"> </v>
          </cell>
          <cell r="J61">
            <v>2</v>
          </cell>
          <cell r="L61">
            <v>1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B62">
            <v>10054</v>
          </cell>
          <cell r="D62" t="str">
            <v>　</v>
          </cell>
          <cell r="E62" t="str">
            <v>　</v>
          </cell>
          <cell r="F62">
            <v>0</v>
          </cell>
          <cell r="G62">
            <v>0</v>
          </cell>
          <cell r="H62" t="b">
            <v>0</v>
          </cell>
          <cell r="I62" t="str">
            <v xml:space="preserve"> </v>
          </cell>
          <cell r="J62">
            <v>2</v>
          </cell>
          <cell r="L62">
            <v>1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</row>
        <row r="63">
          <cell r="B63">
            <v>10055</v>
          </cell>
          <cell r="D63" t="str">
            <v>　</v>
          </cell>
          <cell r="E63" t="str">
            <v>　</v>
          </cell>
          <cell r="F63">
            <v>0</v>
          </cell>
          <cell r="G63">
            <v>0</v>
          </cell>
          <cell r="H63" t="b">
            <v>0</v>
          </cell>
          <cell r="I63" t="str">
            <v xml:space="preserve"> </v>
          </cell>
          <cell r="J63">
            <v>2</v>
          </cell>
          <cell r="L63">
            <v>1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</row>
        <row r="64">
          <cell r="B64">
            <v>10056</v>
          </cell>
          <cell r="D64" t="str">
            <v>　</v>
          </cell>
          <cell r="E64" t="str">
            <v>　</v>
          </cell>
          <cell r="F64">
            <v>0</v>
          </cell>
          <cell r="G64">
            <v>0</v>
          </cell>
          <cell r="H64" t="b">
            <v>0</v>
          </cell>
          <cell r="I64" t="str">
            <v xml:space="preserve"> </v>
          </cell>
          <cell r="J64">
            <v>2</v>
          </cell>
          <cell r="L64">
            <v>1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</row>
        <row r="65">
          <cell r="B65">
            <v>10057</v>
          </cell>
          <cell r="D65" t="str">
            <v>　</v>
          </cell>
          <cell r="E65" t="str">
            <v>　</v>
          </cell>
          <cell r="F65">
            <v>0</v>
          </cell>
          <cell r="G65">
            <v>0</v>
          </cell>
          <cell r="H65" t="b">
            <v>0</v>
          </cell>
          <cell r="I65" t="str">
            <v xml:space="preserve"> </v>
          </cell>
          <cell r="J65">
            <v>2</v>
          </cell>
          <cell r="L65">
            <v>1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</row>
        <row r="66">
          <cell r="B66">
            <v>10058</v>
          </cell>
          <cell r="D66" t="str">
            <v>　</v>
          </cell>
          <cell r="E66" t="str">
            <v>　</v>
          </cell>
          <cell r="F66">
            <v>0</v>
          </cell>
          <cell r="G66">
            <v>0</v>
          </cell>
          <cell r="H66" t="b">
            <v>0</v>
          </cell>
          <cell r="I66" t="str">
            <v xml:space="preserve"> </v>
          </cell>
          <cell r="J66">
            <v>2</v>
          </cell>
          <cell r="L66">
            <v>1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B67">
            <v>10059</v>
          </cell>
          <cell r="D67" t="str">
            <v>　</v>
          </cell>
          <cell r="E67" t="str">
            <v>　</v>
          </cell>
          <cell r="F67">
            <v>0</v>
          </cell>
          <cell r="G67">
            <v>0</v>
          </cell>
          <cell r="H67" t="b">
            <v>0</v>
          </cell>
          <cell r="I67" t="str">
            <v xml:space="preserve"> </v>
          </cell>
          <cell r="J67">
            <v>2</v>
          </cell>
          <cell r="L67">
            <v>1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</row>
        <row r="68">
          <cell r="B68">
            <v>10060</v>
          </cell>
          <cell r="D68" t="str">
            <v>　</v>
          </cell>
          <cell r="E68" t="str">
            <v>　</v>
          </cell>
          <cell r="F68">
            <v>0</v>
          </cell>
          <cell r="G68">
            <v>0</v>
          </cell>
          <cell r="H68" t="b">
            <v>0</v>
          </cell>
          <cell r="I68" t="str">
            <v xml:space="preserve"> </v>
          </cell>
          <cell r="J68">
            <v>2</v>
          </cell>
          <cell r="L68">
            <v>1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</row>
        <row r="69">
          <cell r="B69">
            <v>10061</v>
          </cell>
          <cell r="D69" t="str">
            <v>　</v>
          </cell>
          <cell r="E69" t="str">
            <v>　</v>
          </cell>
          <cell r="F69">
            <v>0</v>
          </cell>
          <cell r="G69">
            <v>0</v>
          </cell>
          <cell r="H69" t="b">
            <v>0</v>
          </cell>
          <cell r="I69" t="str">
            <v xml:space="preserve"> </v>
          </cell>
          <cell r="J69">
            <v>2</v>
          </cell>
          <cell r="L69">
            <v>1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</row>
        <row r="70">
          <cell r="B70">
            <v>10062</v>
          </cell>
          <cell r="D70" t="str">
            <v>　</v>
          </cell>
          <cell r="E70" t="str">
            <v>　</v>
          </cell>
          <cell r="F70">
            <v>0</v>
          </cell>
          <cell r="G70">
            <v>0</v>
          </cell>
          <cell r="H70" t="b">
            <v>0</v>
          </cell>
          <cell r="I70" t="str">
            <v xml:space="preserve"> </v>
          </cell>
          <cell r="J70">
            <v>2</v>
          </cell>
          <cell r="L70">
            <v>1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B71">
            <v>10063</v>
          </cell>
          <cell r="D71" t="str">
            <v>　</v>
          </cell>
          <cell r="E71" t="str">
            <v>　</v>
          </cell>
          <cell r="F71">
            <v>0</v>
          </cell>
          <cell r="G71">
            <v>0</v>
          </cell>
          <cell r="H71" t="b">
            <v>0</v>
          </cell>
          <cell r="I71" t="str">
            <v xml:space="preserve"> </v>
          </cell>
          <cell r="J71">
            <v>2</v>
          </cell>
          <cell r="L71">
            <v>1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</row>
        <row r="72">
          <cell r="B72">
            <v>10064</v>
          </cell>
          <cell r="D72" t="str">
            <v>　</v>
          </cell>
          <cell r="E72" t="str">
            <v>　</v>
          </cell>
          <cell r="F72">
            <v>0</v>
          </cell>
          <cell r="G72">
            <v>0</v>
          </cell>
          <cell r="H72" t="b">
            <v>0</v>
          </cell>
          <cell r="I72" t="str">
            <v xml:space="preserve"> </v>
          </cell>
          <cell r="J72">
            <v>2</v>
          </cell>
          <cell r="L72">
            <v>1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B73">
            <v>10065</v>
          </cell>
          <cell r="D73" t="str">
            <v>　</v>
          </cell>
          <cell r="E73" t="str">
            <v>　</v>
          </cell>
          <cell r="F73">
            <v>0</v>
          </cell>
          <cell r="G73">
            <v>0</v>
          </cell>
          <cell r="H73" t="b">
            <v>0</v>
          </cell>
          <cell r="I73" t="str">
            <v xml:space="preserve"> </v>
          </cell>
          <cell r="J73">
            <v>2</v>
          </cell>
          <cell r="L73">
            <v>1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</row>
        <row r="74">
          <cell r="B74">
            <v>10066</v>
          </cell>
          <cell r="D74" t="str">
            <v>　</v>
          </cell>
          <cell r="E74" t="str">
            <v>　</v>
          </cell>
          <cell r="F74">
            <v>0</v>
          </cell>
          <cell r="G74">
            <v>0</v>
          </cell>
          <cell r="H74" t="b">
            <v>0</v>
          </cell>
          <cell r="I74" t="str">
            <v xml:space="preserve"> </v>
          </cell>
          <cell r="J74">
            <v>2</v>
          </cell>
          <cell r="L74">
            <v>1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B75">
            <v>10067</v>
          </cell>
          <cell r="D75" t="str">
            <v>　</v>
          </cell>
          <cell r="E75" t="str">
            <v>　</v>
          </cell>
          <cell r="F75">
            <v>0</v>
          </cell>
          <cell r="G75">
            <v>0</v>
          </cell>
          <cell r="H75" t="b">
            <v>0</v>
          </cell>
          <cell r="I75" t="str">
            <v xml:space="preserve"> </v>
          </cell>
          <cell r="J75">
            <v>2</v>
          </cell>
          <cell r="L75">
            <v>1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</row>
        <row r="76">
          <cell r="B76">
            <v>10068</v>
          </cell>
          <cell r="D76" t="str">
            <v>　</v>
          </cell>
          <cell r="E76" t="str">
            <v>　</v>
          </cell>
          <cell r="F76">
            <v>0</v>
          </cell>
          <cell r="G76">
            <v>0</v>
          </cell>
          <cell r="H76" t="b">
            <v>0</v>
          </cell>
          <cell r="I76" t="str">
            <v xml:space="preserve"> </v>
          </cell>
          <cell r="J76">
            <v>2</v>
          </cell>
          <cell r="L76">
            <v>1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</row>
        <row r="77">
          <cell r="B77">
            <v>10069</v>
          </cell>
          <cell r="D77" t="str">
            <v>　</v>
          </cell>
          <cell r="E77" t="str">
            <v>　</v>
          </cell>
          <cell r="F77">
            <v>0</v>
          </cell>
          <cell r="G77">
            <v>0</v>
          </cell>
          <cell r="H77" t="b">
            <v>0</v>
          </cell>
          <cell r="I77" t="str">
            <v xml:space="preserve"> </v>
          </cell>
          <cell r="J77">
            <v>2</v>
          </cell>
          <cell r="L77">
            <v>1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</row>
        <row r="78">
          <cell r="B78">
            <v>10070</v>
          </cell>
          <cell r="D78" t="str">
            <v>　</v>
          </cell>
          <cell r="E78" t="str">
            <v>　</v>
          </cell>
          <cell r="F78">
            <v>0</v>
          </cell>
          <cell r="G78">
            <v>0</v>
          </cell>
          <cell r="H78" t="b">
            <v>0</v>
          </cell>
          <cell r="I78" t="str">
            <v xml:space="preserve"> </v>
          </cell>
          <cell r="J78">
            <v>2</v>
          </cell>
          <cell r="L78">
            <v>1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</row>
        <row r="79">
          <cell r="B79">
            <v>10071</v>
          </cell>
          <cell r="D79" t="str">
            <v>　</v>
          </cell>
          <cell r="E79" t="str">
            <v>　</v>
          </cell>
          <cell r="F79">
            <v>0</v>
          </cell>
          <cell r="G79">
            <v>0</v>
          </cell>
          <cell r="H79" t="b">
            <v>0</v>
          </cell>
          <cell r="I79" t="str">
            <v xml:space="preserve"> </v>
          </cell>
          <cell r="J79">
            <v>2</v>
          </cell>
          <cell r="L79">
            <v>1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</row>
        <row r="80">
          <cell r="B80">
            <v>10072</v>
          </cell>
          <cell r="D80" t="str">
            <v>　</v>
          </cell>
          <cell r="E80" t="str">
            <v>　</v>
          </cell>
          <cell r="F80">
            <v>0</v>
          </cell>
          <cell r="G80">
            <v>0</v>
          </cell>
          <cell r="H80" t="b">
            <v>0</v>
          </cell>
          <cell r="I80" t="str">
            <v xml:space="preserve"> </v>
          </cell>
          <cell r="J80">
            <v>2</v>
          </cell>
          <cell r="L80">
            <v>1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</row>
        <row r="81">
          <cell r="B81">
            <v>10073</v>
          </cell>
          <cell r="D81" t="str">
            <v>　</v>
          </cell>
          <cell r="E81" t="str">
            <v>　</v>
          </cell>
          <cell r="F81">
            <v>0</v>
          </cell>
          <cell r="G81">
            <v>0</v>
          </cell>
          <cell r="H81" t="b">
            <v>0</v>
          </cell>
          <cell r="I81" t="str">
            <v xml:space="preserve"> </v>
          </cell>
          <cell r="J81">
            <v>2</v>
          </cell>
          <cell r="L81">
            <v>1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</row>
        <row r="82">
          <cell r="B82">
            <v>10074</v>
          </cell>
          <cell r="D82" t="str">
            <v>　</v>
          </cell>
          <cell r="E82" t="str">
            <v>　</v>
          </cell>
          <cell r="F82">
            <v>0</v>
          </cell>
          <cell r="G82">
            <v>0</v>
          </cell>
          <cell r="H82" t="b">
            <v>0</v>
          </cell>
          <cell r="I82" t="str">
            <v xml:space="preserve"> </v>
          </cell>
          <cell r="J82">
            <v>2</v>
          </cell>
          <cell r="L82">
            <v>1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B83">
            <v>10075</v>
          </cell>
          <cell r="D83" t="str">
            <v>　</v>
          </cell>
          <cell r="E83" t="str">
            <v>　</v>
          </cell>
          <cell r="F83">
            <v>0</v>
          </cell>
          <cell r="G83">
            <v>0</v>
          </cell>
          <cell r="H83" t="b">
            <v>0</v>
          </cell>
          <cell r="I83" t="str">
            <v xml:space="preserve"> </v>
          </cell>
          <cell r="J83">
            <v>2</v>
          </cell>
          <cell r="L83">
            <v>1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B84">
            <v>10076</v>
          </cell>
          <cell r="D84" t="str">
            <v>　</v>
          </cell>
          <cell r="E84" t="str">
            <v>　</v>
          </cell>
          <cell r="F84">
            <v>0</v>
          </cell>
          <cell r="G84">
            <v>0</v>
          </cell>
          <cell r="H84" t="b">
            <v>0</v>
          </cell>
          <cell r="I84" t="str">
            <v xml:space="preserve"> </v>
          </cell>
          <cell r="J84">
            <v>2</v>
          </cell>
          <cell r="L84">
            <v>1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B85">
            <v>10077</v>
          </cell>
          <cell r="D85" t="str">
            <v>　</v>
          </cell>
          <cell r="E85" t="str">
            <v>　</v>
          </cell>
          <cell r="F85">
            <v>0</v>
          </cell>
          <cell r="G85">
            <v>0</v>
          </cell>
          <cell r="H85" t="b">
            <v>0</v>
          </cell>
          <cell r="I85" t="str">
            <v xml:space="preserve"> </v>
          </cell>
          <cell r="J85">
            <v>2</v>
          </cell>
          <cell r="L85">
            <v>1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B86">
            <v>10078</v>
          </cell>
          <cell r="D86" t="str">
            <v>　</v>
          </cell>
          <cell r="E86" t="str">
            <v>　</v>
          </cell>
          <cell r="F86">
            <v>0</v>
          </cell>
          <cell r="G86">
            <v>0</v>
          </cell>
          <cell r="H86" t="b">
            <v>0</v>
          </cell>
          <cell r="I86" t="str">
            <v xml:space="preserve"> </v>
          </cell>
          <cell r="J86">
            <v>2</v>
          </cell>
          <cell r="L86">
            <v>1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</row>
        <row r="87">
          <cell r="B87">
            <v>10079</v>
          </cell>
          <cell r="D87" t="str">
            <v>　</v>
          </cell>
          <cell r="E87" t="str">
            <v>　</v>
          </cell>
          <cell r="F87">
            <v>0</v>
          </cell>
          <cell r="G87">
            <v>0</v>
          </cell>
          <cell r="H87" t="b">
            <v>0</v>
          </cell>
          <cell r="I87" t="str">
            <v xml:space="preserve"> </v>
          </cell>
          <cell r="J87">
            <v>2</v>
          </cell>
          <cell r="L87">
            <v>1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</row>
        <row r="88">
          <cell r="B88">
            <v>10080</v>
          </cell>
          <cell r="D88" t="str">
            <v>　</v>
          </cell>
          <cell r="E88" t="str">
            <v>　</v>
          </cell>
          <cell r="F88">
            <v>0</v>
          </cell>
          <cell r="G88">
            <v>0</v>
          </cell>
          <cell r="H88" t="b">
            <v>0</v>
          </cell>
          <cell r="I88" t="str">
            <v xml:space="preserve"> </v>
          </cell>
          <cell r="J88">
            <v>2</v>
          </cell>
          <cell r="L88">
            <v>1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</row>
        <row r="89">
          <cell r="B89">
            <v>10081</v>
          </cell>
          <cell r="D89" t="str">
            <v>　</v>
          </cell>
          <cell r="E89" t="str">
            <v>　</v>
          </cell>
          <cell r="F89">
            <v>0</v>
          </cell>
          <cell r="G89">
            <v>0</v>
          </cell>
          <cell r="H89" t="b">
            <v>0</v>
          </cell>
          <cell r="I89" t="str">
            <v xml:space="preserve"> </v>
          </cell>
          <cell r="J89">
            <v>2</v>
          </cell>
          <cell r="L89">
            <v>1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</row>
        <row r="90">
          <cell r="B90">
            <v>10082</v>
          </cell>
          <cell r="D90" t="str">
            <v>　</v>
          </cell>
          <cell r="E90" t="str">
            <v>　</v>
          </cell>
          <cell r="F90">
            <v>0</v>
          </cell>
          <cell r="G90">
            <v>0</v>
          </cell>
          <cell r="H90" t="b">
            <v>0</v>
          </cell>
          <cell r="I90" t="str">
            <v xml:space="preserve"> </v>
          </cell>
          <cell r="J90">
            <v>2</v>
          </cell>
          <cell r="L90">
            <v>1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</row>
        <row r="91">
          <cell r="B91">
            <v>10083</v>
          </cell>
          <cell r="D91" t="str">
            <v>　</v>
          </cell>
          <cell r="E91" t="str">
            <v>　</v>
          </cell>
          <cell r="F91">
            <v>0</v>
          </cell>
          <cell r="G91">
            <v>0</v>
          </cell>
          <cell r="H91" t="b">
            <v>0</v>
          </cell>
          <cell r="I91" t="str">
            <v xml:space="preserve"> </v>
          </cell>
          <cell r="J91">
            <v>2</v>
          </cell>
          <cell r="L91">
            <v>1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</row>
        <row r="92">
          <cell r="B92">
            <v>10084</v>
          </cell>
          <cell r="D92" t="str">
            <v>　</v>
          </cell>
          <cell r="E92" t="str">
            <v>　</v>
          </cell>
          <cell r="F92">
            <v>0</v>
          </cell>
          <cell r="G92">
            <v>0</v>
          </cell>
          <cell r="H92" t="b">
            <v>0</v>
          </cell>
          <cell r="I92" t="str">
            <v xml:space="preserve"> </v>
          </cell>
          <cell r="J92">
            <v>2</v>
          </cell>
          <cell r="L92">
            <v>1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</row>
        <row r="93">
          <cell r="B93">
            <v>10085</v>
          </cell>
          <cell r="D93" t="str">
            <v>　</v>
          </cell>
          <cell r="E93" t="str">
            <v>　</v>
          </cell>
          <cell r="F93">
            <v>0</v>
          </cell>
          <cell r="G93">
            <v>0</v>
          </cell>
          <cell r="H93" t="b">
            <v>0</v>
          </cell>
          <cell r="I93" t="str">
            <v xml:space="preserve"> </v>
          </cell>
          <cell r="J93">
            <v>2</v>
          </cell>
          <cell r="L93">
            <v>1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B94">
            <v>10086</v>
          </cell>
          <cell r="D94" t="str">
            <v>　</v>
          </cell>
          <cell r="E94" t="str">
            <v>　</v>
          </cell>
          <cell r="F94">
            <v>0</v>
          </cell>
          <cell r="G94">
            <v>0</v>
          </cell>
          <cell r="H94" t="b">
            <v>0</v>
          </cell>
          <cell r="I94" t="str">
            <v xml:space="preserve"> </v>
          </cell>
          <cell r="J94">
            <v>2</v>
          </cell>
          <cell r="L94">
            <v>1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B95">
            <v>10087</v>
          </cell>
          <cell r="D95" t="str">
            <v>　</v>
          </cell>
          <cell r="E95" t="str">
            <v>　</v>
          </cell>
          <cell r="F95">
            <v>0</v>
          </cell>
          <cell r="G95">
            <v>0</v>
          </cell>
          <cell r="H95" t="b">
            <v>0</v>
          </cell>
          <cell r="I95" t="str">
            <v xml:space="preserve"> </v>
          </cell>
          <cell r="J95">
            <v>2</v>
          </cell>
          <cell r="L95">
            <v>1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B96">
            <v>10088</v>
          </cell>
          <cell r="D96" t="str">
            <v>　</v>
          </cell>
          <cell r="E96" t="str">
            <v>　</v>
          </cell>
          <cell r="F96">
            <v>0</v>
          </cell>
          <cell r="G96">
            <v>0</v>
          </cell>
          <cell r="H96" t="b">
            <v>0</v>
          </cell>
          <cell r="I96" t="str">
            <v xml:space="preserve"> </v>
          </cell>
          <cell r="J96">
            <v>2</v>
          </cell>
          <cell r="L96">
            <v>1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</row>
        <row r="97">
          <cell r="B97">
            <v>10089</v>
          </cell>
          <cell r="D97" t="str">
            <v>　</v>
          </cell>
          <cell r="E97" t="str">
            <v>　</v>
          </cell>
          <cell r="F97">
            <v>0</v>
          </cell>
          <cell r="G97">
            <v>0</v>
          </cell>
          <cell r="H97" t="b">
            <v>0</v>
          </cell>
          <cell r="I97" t="str">
            <v xml:space="preserve"> </v>
          </cell>
          <cell r="J97">
            <v>2</v>
          </cell>
          <cell r="L97">
            <v>1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</row>
        <row r="98">
          <cell r="B98">
            <v>10090</v>
          </cell>
          <cell r="D98" t="str">
            <v>　</v>
          </cell>
          <cell r="E98" t="str">
            <v>　</v>
          </cell>
          <cell r="F98">
            <v>0</v>
          </cell>
          <cell r="G98">
            <v>0</v>
          </cell>
          <cell r="H98" t="b">
            <v>0</v>
          </cell>
          <cell r="I98" t="str">
            <v xml:space="preserve"> </v>
          </cell>
          <cell r="J98">
            <v>2</v>
          </cell>
          <cell r="L98">
            <v>1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</row>
        <row r="99">
          <cell r="B99">
            <v>10091</v>
          </cell>
          <cell r="D99" t="str">
            <v>　</v>
          </cell>
          <cell r="E99" t="str">
            <v>　</v>
          </cell>
          <cell r="F99">
            <v>0</v>
          </cell>
          <cell r="G99">
            <v>0</v>
          </cell>
          <cell r="H99" t="b">
            <v>0</v>
          </cell>
          <cell r="I99" t="str">
            <v xml:space="preserve"> </v>
          </cell>
          <cell r="J99">
            <v>2</v>
          </cell>
          <cell r="L99">
            <v>1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</row>
        <row r="100">
          <cell r="B100">
            <v>10092</v>
          </cell>
          <cell r="D100" t="str">
            <v>　</v>
          </cell>
          <cell r="E100" t="str">
            <v>　</v>
          </cell>
          <cell r="F100">
            <v>0</v>
          </cell>
          <cell r="G100">
            <v>0</v>
          </cell>
          <cell r="H100" t="b">
            <v>0</v>
          </cell>
          <cell r="I100" t="str">
            <v xml:space="preserve"> </v>
          </cell>
          <cell r="J100">
            <v>2</v>
          </cell>
          <cell r="L100">
            <v>1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</row>
        <row r="101">
          <cell r="B101">
            <v>10093</v>
          </cell>
          <cell r="D101" t="str">
            <v>　</v>
          </cell>
          <cell r="E101" t="str">
            <v>　</v>
          </cell>
          <cell r="F101">
            <v>0</v>
          </cell>
          <cell r="G101">
            <v>0</v>
          </cell>
          <cell r="H101" t="b">
            <v>0</v>
          </cell>
          <cell r="I101" t="str">
            <v xml:space="preserve"> </v>
          </cell>
          <cell r="J101">
            <v>2</v>
          </cell>
          <cell r="L101">
            <v>1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</row>
        <row r="102">
          <cell r="B102">
            <v>10094</v>
          </cell>
          <cell r="D102" t="str">
            <v>　</v>
          </cell>
          <cell r="E102" t="str">
            <v>　</v>
          </cell>
          <cell r="F102">
            <v>0</v>
          </cell>
          <cell r="G102">
            <v>0</v>
          </cell>
          <cell r="H102" t="b">
            <v>0</v>
          </cell>
          <cell r="I102" t="str">
            <v xml:space="preserve"> </v>
          </cell>
          <cell r="J102">
            <v>2</v>
          </cell>
          <cell r="L102">
            <v>1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</row>
        <row r="103">
          <cell r="B103">
            <v>10095</v>
          </cell>
          <cell r="D103" t="str">
            <v>　</v>
          </cell>
          <cell r="E103" t="str">
            <v>　</v>
          </cell>
          <cell r="F103">
            <v>0</v>
          </cell>
          <cell r="G103">
            <v>0</v>
          </cell>
          <cell r="H103" t="b">
            <v>0</v>
          </cell>
          <cell r="I103" t="str">
            <v xml:space="preserve"> </v>
          </cell>
          <cell r="J103">
            <v>2</v>
          </cell>
          <cell r="L103">
            <v>1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</row>
        <row r="104">
          <cell r="B104">
            <v>10096</v>
          </cell>
          <cell r="D104" t="str">
            <v>　</v>
          </cell>
          <cell r="E104" t="str">
            <v>　</v>
          </cell>
          <cell r="F104">
            <v>0</v>
          </cell>
          <cell r="G104">
            <v>0</v>
          </cell>
          <cell r="H104" t="b">
            <v>0</v>
          </cell>
          <cell r="I104" t="str">
            <v xml:space="preserve"> </v>
          </cell>
          <cell r="J104">
            <v>2</v>
          </cell>
          <cell r="L104">
            <v>1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B105">
            <v>10097</v>
          </cell>
          <cell r="D105" t="str">
            <v>　</v>
          </cell>
          <cell r="E105" t="str">
            <v>　</v>
          </cell>
          <cell r="F105">
            <v>0</v>
          </cell>
          <cell r="G105">
            <v>0</v>
          </cell>
          <cell r="H105" t="b">
            <v>0</v>
          </cell>
          <cell r="I105" t="str">
            <v xml:space="preserve"> </v>
          </cell>
          <cell r="J105">
            <v>2</v>
          </cell>
          <cell r="L105">
            <v>1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B106">
            <v>10098</v>
          </cell>
          <cell r="D106" t="str">
            <v>　</v>
          </cell>
          <cell r="E106" t="str">
            <v>　</v>
          </cell>
          <cell r="F106">
            <v>0</v>
          </cell>
          <cell r="G106">
            <v>0</v>
          </cell>
          <cell r="H106" t="b">
            <v>0</v>
          </cell>
          <cell r="I106" t="str">
            <v xml:space="preserve"> </v>
          </cell>
          <cell r="J106">
            <v>2</v>
          </cell>
          <cell r="L106">
            <v>1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B107">
            <v>10099</v>
          </cell>
          <cell r="D107" t="str">
            <v>　</v>
          </cell>
          <cell r="E107" t="str">
            <v>　</v>
          </cell>
          <cell r="F107">
            <v>0</v>
          </cell>
          <cell r="G107">
            <v>0</v>
          </cell>
          <cell r="H107" t="b">
            <v>0</v>
          </cell>
          <cell r="I107" t="str">
            <v xml:space="preserve"> </v>
          </cell>
          <cell r="J107">
            <v>2</v>
          </cell>
          <cell r="L107">
            <v>1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</row>
        <row r="108">
          <cell r="B108">
            <v>10100</v>
          </cell>
          <cell r="D108" t="str">
            <v>　</v>
          </cell>
          <cell r="E108" t="str">
            <v>　</v>
          </cell>
          <cell r="F108">
            <v>0</v>
          </cell>
          <cell r="G108">
            <v>0</v>
          </cell>
          <cell r="H108" t="b">
            <v>0</v>
          </cell>
          <cell r="I108" t="str">
            <v xml:space="preserve"> </v>
          </cell>
          <cell r="J108">
            <v>2</v>
          </cell>
          <cell r="L108">
            <v>1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</row>
        <row r="109">
          <cell r="B109">
            <v>10101</v>
          </cell>
          <cell r="D109" t="str">
            <v>　</v>
          </cell>
          <cell r="E109" t="str">
            <v>　</v>
          </cell>
          <cell r="F109">
            <v>0</v>
          </cell>
          <cell r="G109">
            <v>0</v>
          </cell>
          <cell r="H109" t="b">
            <v>0</v>
          </cell>
          <cell r="I109" t="str">
            <v xml:space="preserve"> </v>
          </cell>
          <cell r="J109">
            <v>2</v>
          </cell>
          <cell r="L109">
            <v>1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</row>
        <row r="110">
          <cell r="B110">
            <v>10102</v>
          </cell>
          <cell r="D110" t="str">
            <v>　</v>
          </cell>
          <cell r="E110" t="str">
            <v>　</v>
          </cell>
          <cell r="F110">
            <v>0</v>
          </cell>
          <cell r="G110">
            <v>0</v>
          </cell>
          <cell r="H110" t="b">
            <v>0</v>
          </cell>
          <cell r="I110" t="str">
            <v xml:space="preserve"> </v>
          </cell>
          <cell r="J110">
            <v>2</v>
          </cell>
          <cell r="L110">
            <v>1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</row>
        <row r="111">
          <cell r="B111">
            <v>10103</v>
          </cell>
          <cell r="D111" t="str">
            <v>　</v>
          </cell>
          <cell r="E111" t="str">
            <v>　</v>
          </cell>
          <cell r="F111">
            <v>0</v>
          </cell>
          <cell r="G111">
            <v>0</v>
          </cell>
          <cell r="H111" t="b">
            <v>0</v>
          </cell>
          <cell r="I111" t="str">
            <v xml:space="preserve"> </v>
          </cell>
          <cell r="J111">
            <v>2</v>
          </cell>
          <cell r="L111">
            <v>1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</row>
        <row r="112">
          <cell r="B112">
            <v>10104</v>
          </cell>
          <cell r="D112" t="str">
            <v>　</v>
          </cell>
          <cell r="E112" t="str">
            <v>　</v>
          </cell>
          <cell r="F112">
            <v>0</v>
          </cell>
          <cell r="G112">
            <v>0</v>
          </cell>
          <cell r="H112" t="b">
            <v>0</v>
          </cell>
          <cell r="I112" t="str">
            <v xml:space="preserve"> </v>
          </cell>
          <cell r="J112">
            <v>2</v>
          </cell>
          <cell r="L112">
            <v>1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</row>
        <row r="113">
          <cell r="B113">
            <v>10105</v>
          </cell>
          <cell r="D113" t="str">
            <v>　</v>
          </cell>
          <cell r="E113" t="str">
            <v>　</v>
          </cell>
          <cell r="F113">
            <v>0</v>
          </cell>
          <cell r="G113">
            <v>0</v>
          </cell>
          <cell r="H113" t="b">
            <v>0</v>
          </cell>
          <cell r="I113" t="str">
            <v xml:space="preserve"> </v>
          </cell>
          <cell r="J113">
            <v>2</v>
          </cell>
          <cell r="L113">
            <v>1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</row>
        <row r="114">
          <cell r="B114">
            <v>10106</v>
          </cell>
          <cell r="D114" t="str">
            <v>　</v>
          </cell>
          <cell r="E114" t="str">
            <v>　</v>
          </cell>
          <cell r="F114">
            <v>0</v>
          </cell>
          <cell r="G114">
            <v>0</v>
          </cell>
          <cell r="H114" t="b">
            <v>0</v>
          </cell>
          <cell r="I114" t="str">
            <v xml:space="preserve"> </v>
          </cell>
          <cell r="J114">
            <v>2</v>
          </cell>
          <cell r="L114">
            <v>1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</row>
        <row r="115">
          <cell r="B115">
            <v>10107</v>
          </cell>
          <cell r="D115" t="str">
            <v>　</v>
          </cell>
          <cell r="E115" t="str">
            <v>　</v>
          </cell>
          <cell r="F115">
            <v>0</v>
          </cell>
          <cell r="G115">
            <v>0</v>
          </cell>
          <cell r="H115" t="b">
            <v>0</v>
          </cell>
          <cell r="I115" t="str">
            <v xml:space="preserve"> </v>
          </cell>
          <cell r="J115">
            <v>2</v>
          </cell>
          <cell r="L115">
            <v>1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</row>
        <row r="116">
          <cell r="B116">
            <v>10108</v>
          </cell>
          <cell r="D116" t="str">
            <v>　</v>
          </cell>
          <cell r="E116" t="str">
            <v>　</v>
          </cell>
          <cell r="F116">
            <v>0</v>
          </cell>
          <cell r="G116">
            <v>0</v>
          </cell>
          <cell r="H116" t="b">
            <v>0</v>
          </cell>
          <cell r="I116" t="str">
            <v xml:space="preserve"> </v>
          </cell>
          <cell r="J116">
            <v>2</v>
          </cell>
          <cell r="L116">
            <v>1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</row>
        <row r="117">
          <cell r="B117">
            <v>10109</v>
          </cell>
          <cell r="D117" t="str">
            <v>　</v>
          </cell>
          <cell r="E117" t="str">
            <v>　</v>
          </cell>
          <cell r="F117">
            <v>0</v>
          </cell>
          <cell r="G117">
            <v>0</v>
          </cell>
          <cell r="H117" t="b">
            <v>0</v>
          </cell>
          <cell r="I117" t="str">
            <v xml:space="preserve"> </v>
          </cell>
          <cell r="J117">
            <v>2</v>
          </cell>
          <cell r="L117">
            <v>1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B118">
            <v>10110</v>
          </cell>
          <cell r="D118" t="str">
            <v>　</v>
          </cell>
          <cell r="E118" t="str">
            <v>　</v>
          </cell>
          <cell r="F118">
            <v>0</v>
          </cell>
          <cell r="G118">
            <v>0</v>
          </cell>
          <cell r="H118" t="b">
            <v>0</v>
          </cell>
          <cell r="I118" t="str">
            <v xml:space="preserve"> </v>
          </cell>
          <cell r="J118">
            <v>2</v>
          </cell>
          <cell r="L118">
            <v>1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B119">
            <v>10111</v>
          </cell>
          <cell r="D119" t="str">
            <v>　</v>
          </cell>
          <cell r="E119" t="str">
            <v>　</v>
          </cell>
          <cell r="F119">
            <v>0</v>
          </cell>
          <cell r="G119">
            <v>0</v>
          </cell>
          <cell r="H119" t="b">
            <v>0</v>
          </cell>
          <cell r="I119" t="str">
            <v xml:space="preserve"> </v>
          </cell>
          <cell r="J119">
            <v>2</v>
          </cell>
          <cell r="L119">
            <v>1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B120">
            <v>10112</v>
          </cell>
          <cell r="D120" t="str">
            <v>　</v>
          </cell>
          <cell r="E120" t="str">
            <v>　</v>
          </cell>
          <cell r="F120">
            <v>0</v>
          </cell>
          <cell r="G120">
            <v>0</v>
          </cell>
          <cell r="H120" t="b">
            <v>0</v>
          </cell>
          <cell r="I120" t="str">
            <v xml:space="preserve"> </v>
          </cell>
          <cell r="J120">
            <v>2</v>
          </cell>
          <cell r="L120">
            <v>1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</row>
        <row r="121">
          <cell r="B121">
            <v>10113</v>
          </cell>
          <cell r="D121" t="str">
            <v>　</v>
          </cell>
          <cell r="E121" t="str">
            <v>　</v>
          </cell>
          <cell r="F121">
            <v>0</v>
          </cell>
          <cell r="G121">
            <v>0</v>
          </cell>
          <cell r="H121" t="b">
            <v>0</v>
          </cell>
          <cell r="I121" t="str">
            <v xml:space="preserve"> </v>
          </cell>
          <cell r="J121">
            <v>2</v>
          </cell>
          <cell r="L121">
            <v>1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</row>
        <row r="122">
          <cell r="B122">
            <v>10114</v>
          </cell>
          <cell r="D122" t="str">
            <v>　</v>
          </cell>
          <cell r="E122" t="str">
            <v>　</v>
          </cell>
          <cell r="F122">
            <v>0</v>
          </cell>
          <cell r="G122">
            <v>0</v>
          </cell>
          <cell r="H122" t="b">
            <v>0</v>
          </cell>
          <cell r="I122" t="str">
            <v xml:space="preserve"> </v>
          </cell>
          <cell r="J122">
            <v>2</v>
          </cell>
          <cell r="L122">
            <v>1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</row>
        <row r="123">
          <cell r="B123">
            <v>10115</v>
          </cell>
          <cell r="D123" t="str">
            <v>　</v>
          </cell>
          <cell r="E123" t="str">
            <v>　</v>
          </cell>
          <cell r="F123">
            <v>0</v>
          </cell>
          <cell r="G123">
            <v>0</v>
          </cell>
          <cell r="H123" t="b">
            <v>0</v>
          </cell>
          <cell r="I123" t="str">
            <v xml:space="preserve"> </v>
          </cell>
          <cell r="J123">
            <v>2</v>
          </cell>
          <cell r="L123">
            <v>1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</row>
        <row r="124">
          <cell r="B124">
            <v>10116</v>
          </cell>
          <cell r="D124" t="str">
            <v>　</v>
          </cell>
          <cell r="E124" t="str">
            <v>　</v>
          </cell>
          <cell r="F124">
            <v>0</v>
          </cell>
          <cell r="G124">
            <v>0</v>
          </cell>
          <cell r="H124" t="b">
            <v>0</v>
          </cell>
          <cell r="I124" t="str">
            <v xml:space="preserve"> </v>
          </cell>
          <cell r="J124">
            <v>2</v>
          </cell>
          <cell r="L124">
            <v>1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</row>
        <row r="125">
          <cell r="B125">
            <v>10117</v>
          </cell>
          <cell r="D125" t="str">
            <v>　</v>
          </cell>
          <cell r="E125" t="str">
            <v>　</v>
          </cell>
          <cell r="F125">
            <v>0</v>
          </cell>
          <cell r="G125">
            <v>0</v>
          </cell>
          <cell r="H125" t="b">
            <v>0</v>
          </cell>
          <cell r="I125" t="str">
            <v xml:space="preserve"> </v>
          </cell>
          <cell r="J125">
            <v>2</v>
          </cell>
          <cell r="L125">
            <v>1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</row>
        <row r="126">
          <cell r="B126">
            <v>10118</v>
          </cell>
          <cell r="D126" t="str">
            <v>　</v>
          </cell>
          <cell r="E126" t="str">
            <v>　</v>
          </cell>
          <cell r="F126">
            <v>0</v>
          </cell>
          <cell r="G126">
            <v>0</v>
          </cell>
          <cell r="H126" t="b">
            <v>0</v>
          </cell>
          <cell r="I126" t="str">
            <v xml:space="preserve"> </v>
          </cell>
          <cell r="J126">
            <v>2</v>
          </cell>
          <cell r="L126">
            <v>1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</row>
        <row r="127">
          <cell r="B127">
            <v>10119</v>
          </cell>
          <cell r="D127" t="str">
            <v>　</v>
          </cell>
          <cell r="E127" t="str">
            <v>　</v>
          </cell>
          <cell r="F127">
            <v>0</v>
          </cell>
          <cell r="G127">
            <v>0</v>
          </cell>
          <cell r="H127" t="b">
            <v>0</v>
          </cell>
          <cell r="I127" t="str">
            <v xml:space="preserve"> </v>
          </cell>
          <cell r="J127">
            <v>2</v>
          </cell>
          <cell r="L127">
            <v>1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</row>
        <row r="128">
          <cell r="B128">
            <v>10120</v>
          </cell>
          <cell r="D128" t="str">
            <v>　</v>
          </cell>
          <cell r="E128" t="str">
            <v>　</v>
          </cell>
          <cell r="F128">
            <v>0</v>
          </cell>
          <cell r="G128">
            <v>0</v>
          </cell>
          <cell r="H128" t="b">
            <v>0</v>
          </cell>
          <cell r="I128" t="str">
            <v xml:space="preserve"> </v>
          </cell>
          <cell r="J128">
            <v>2</v>
          </cell>
          <cell r="L128">
            <v>1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</row>
        <row r="129">
          <cell r="B129">
            <v>10121</v>
          </cell>
          <cell r="D129" t="str">
            <v>　</v>
          </cell>
          <cell r="E129" t="str">
            <v>　</v>
          </cell>
          <cell r="F129">
            <v>0</v>
          </cell>
          <cell r="G129">
            <v>0</v>
          </cell>
          <cell r="H129" t="b">
            <v>0</v>
          </cell>
          <cell r="I129" t="str">
            <v xml:space="preserve"> </v>
          </cell>
          <cell r="J129">
            <v>2</v>
          </cell>
          <cell r="L129">
            <v>1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B130">
            <v>10122</v>
          </cell>
          <cell r="D130" t="str">
            <v>　</v>
          </cell>
          <cell r="E130" t="str">
            <v>　</v>
          </cell>
          <cell r="F130">
            <v>0</v>
          </cell>
          <cell r="G130">
            <v>0</v>
          </cell>
          <cell r="H130" t="b">
            <v>0</v>
          </cell>
          <cell r="I130" t="str">
            <v xml:space="preserve"> </v>
          </cell>
          <cell r="J130">
            <v>2</v>
          </cell>
          <cell r="L130">
            <v>1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</row>
        <row r="131">
          <cell r="B131">
            <v>10123</v>
          </cell>
          <cell r="D131" t="str">
            <v>　</v>
          </cell>
          <cell r="E131" t="str">
            <v>　</v>
          </cell>
          <cell r="F131">
            <v>0</v>
          </cell>
          <cell r="G131">
            <v>0</v>
          </cell>
          <cell r="H131" t="b">
            <v>0</v>
          </cell>
          <cell r="I131" t="str">
            <v xml:space="preserve"> </v>
          </cell>
          <cell r="J131">
            <v>2</v>
          </cell>
          <cell r="L131">
            <v>1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B132">
            <v>10124</v>
          </cell>
          <cell r="D132" t="str">
            <v>　</v>
          </cell>
          <cell r="E132" t="str">
            <v>　</v>
          </cell>
          <cell r="F132">
            <v>0</v>
          </cell>
          <cell r="G132">
            <v>0</v>
          </cell>
          <cell r="H132" t="b">
            <v>0</v>
          </cell>
          <cell r="I132" t="str">
            <v xml:space="preserve"> </v>
          </cell>
          <cell r="J132">
            <v>2</v>
          </cell>
          <cell r="L132">
            <v>1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B133">
            <v>10125</v>
          </cell>
          <cell r="D133" t="str">
            <v>　</v>
          </cell>
          <cell r="E133" t="str">
            <v>　</v>
          </cell>
          <cell r="F133">
            <v>0</v>
          </cell>
          <cell r="G133">
            <v>0</v>
          </cell>
          <cell r="H133" t="b">
            <v>0</v>
          </cell>
          <cell r="I133" t="str">
            <v xml:space="preserve"> </v>
          </cell>
          <cell r="J133">
            <v>2</v>
          </cell>
          <cell r="L133">
            <v>1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B134">
            <v>10126</v>
          </cell>
          <cell r="D134" t="str">
            <v>　</v>
          </cell>
          <cell r="E134" t="str">
            <v>　</v>
          </cell>
          <cell r="F134">
            <v>0</v>
          </cell>
          <cell r="G134">
            <v>0</v>
          </cell>
          <cell r="H134" t="b">
            <v>0</v>
          </cell>
          <cell r="I134" t="str">
            <v xml:space="preserve"> </v>
          </cell>
          <cell r="J134">
            <v>2</v>
          </cell>
          <cell r="L134">
            <v>1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</row>
        <row r="135">
          <cell r="B135">
            <v>10127</v>
          </cell>
          <cell r="D135" t="str">
            <v>　</v>
          </cell>
          <cell r="E135" t="str">
            <v>　</v>
          </cell>
          <cell r="F135">
            <v>0</v>
          </cell>
          <cell r="G135">
            <v>0</v>
          </cell>
          <cell r="H135" t="b">
            <v>0</v>
          </cell>
          <cell r="I135" t="str">
            <v xml:space="preserve"> </v>
          </cell>
          <cell r="J135">
            <v>2</v>
          </cell>
          <cell r="L135">
            <v>1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</row>
        <row r="136">
          <cell r="B136">
            <v>10128</v>
          </cell>
          <cell r="D136" t="str">
            <v>　</v>
          </cell>
          <cell r="E136" t="str">
            <v>　</v>
          </cell>
          <cell r="F136">
            <v>0</v>
          </cell>
          <cell r="G136">
            <v>0</v>
          </cell>
          <cell r="H136" t="b">
            <v>0</v>
          </cell>
          <cell r="I136" t="str">
            <v xml:space="preserve"> </v>
          </cell>
          <cell r="J136">
            <v>2</v>
          </cell>
          <cell r="L136">
            <v>1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</row>
        <row r="137">
          <cell r="B137">
            <v>10129</v>
          </cell>
          <cell r="D137" t="str">
            <v>　</v>
          </cell>
          <cell r="E137" t="str">
            <v>　</v>
          </cell>
          <cell r="F137">
            <v>0</v>
          </cell>
          <cell r="G137">
            <v>0</v>
          </cell>
          <cell r="H137" t="b">
            <v>0</v>
          </cell>
          <cell r="I137" t="str">
            <v xml:space="preserve"> </v>
          </cell>
          <cell r="J137">
            <v>2</v>
          </cell>
          <cell r="L137">
            <v>1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</row>
        <row r="138">
          <cell r="B138">
            <v>10130</v>
          </cell>
          <cell r="D138" t="str">
            <v>　</v>
          </cell>
          <cell r="E138" t="str">
            <v>　</v>
          </cell>
          <cell r="F138">
            <v>0</v>
          </cell>
          <cell r="G138">
            <v>0</v>
          </cell>
          <cell r="H138" t="b">
            <v>0</v>
          </cell>
          <cell r="I138" t="str">
            <v xml:space="preserve"> </v>
          </cell>
          <cell r="J138">
            <v>2</v>
          </cell>
          <cell r="L138">
            <v>1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</row>
        <row r="139">
          <cell r="B139">
            <v>10131</v>
          </cell>
          <cell r="D139" t="str">
            <v>　</v>
          </cell>
          <cell r="E139" t="str">
            <v>　</v>
          </cell>
          <cell r="F139">
            <v>0</v>
          </cell>
          <cell r="G139">
            <v>0</v>
          </cell>
          <cell r="H139" t="b">
            <v>0</v>
          </cell>
          <cell r="I139" t="str">
            <v xml:space="preserve"> </v>
          </cell>
          <cell r="J139">
            <v>2</v>
          </cell>
          <cell r="L139">
            <v>1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</row>
        <row r="140">
          <cell r="B140">
            <v>10132</v>
          </cell>
          <cell r="D140" t="str">
            <v>　</v>
          </cell>
          <cell r="E140" t="str">
            <v>　</v>
          </cell>
          <cell r="F140">
            <v>0</v>
          </cell>
          <cell r="G140">
            <v>0</v>
          </cell>
          <cell r="H140" t="b">
            <v>0</v>
          </cell>
          <cell r="I140" t="str">
            <v xml:space="preserve"> </v>
          </cell>
          <cell r="J140">
            <v>2</v>
          </cell>
          <cell r="L140">
            <v>1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</row>
        <row r="141">
          <cell r="B141">
            <v>10133</v>
          </cell>
          <cell r="D141" t="str">
            <v>　</v>
          </cell>
          <cell r="E141" t="str">
            <v>　</v>
          </cell>
          <cell r="F141">
            <v>0</v>
          </cell>
          <cell r="G141">
            <v>0</v>
          </cell>
          <cell r="H141" t="b">
            <v>0</v>
          </cell>
          <cell r="I141" t="str">
            <v xml:space="preserve"> </v>
          </cell>
          <cell r="J141">
            <v>2</v>
          </cell>
          <cell r="L141">
            <v>1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</row>
        <row r="142">
          <cell r="B142">
            <v>10134</v>
          </cell>
          <cell r="D142" t="str">
            <v>　</v>
          </cell>
          <cell r="E142" t="str">
            <v>　</v>
          </cell>
          <cell r="F142">
            <v>0</v>
          </cell>
          <cell r="G142">
            <v>0</v>
          </cell>
          <cell r="H142" t="b">
            <v>0</v>
          </cell>
          <cell r="I142" t="str">
            <v xml:space="preserve"> </v>
          </cell>
          <cell r="J142">
            <v>2</v>
          </cell>
          <cell r="L142">
            <v>1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</row>
        <row r="143">
          <cell r="B143">
            <v>10135</v>
          </cell>
          <cell r="D143" t="str">
            <v>　</v>
          </cell>
          <cell r="E143" t="str">
            <v>　</v>
          </cell>
          <cell r="F143">
            <v>0</v>
          </cell>
          <cell r="G143">
            <v>0</v>
          </cell>
          <cell r="H143" t="b">
            <v>0</v>
          </cell>
          <cell r="I143" t="str">
            <v xml:space="preserve"> </v>
          </cell>
          <cell r="J143">
            <v>2</v>
          </cell>
          <cell r="L143">
            <v>1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</row>
        <row r="144">
          <cell r="B144">
            <v>10136</v>
          </cell>
          <cell r="D144" t="str">
            <v>　</v>
          </cell>
          <cell r="E144" t="str">
            <v>　</v>
          </cell>
          <cell r="F144">
            <v>0</v>
          </cell>
          <cell r="G144">
            <v>0</v>
          </cell>
          <cell r="H144" t="b">
            <v>0</v>
          </cell>
          <cell r="I144" t="str">
            <v xml:space="preserve"> </v>
          </cell>
          <cell r="J144">
            <v>2</v>
          </cell>
          <cell r="L144">
            <v>1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</row>
        <row r="145">
          <cell r="B145">
            <v>10137</v>
          </cell>
          <cell r="D145" t="str">
            <v>　</v>
          </cell>
          <cell r="E145" t="str">
            <v>　</v>
          </cell>
          <cell r="F145">
            <v>0</v>
          </cell>
          <cell r="G145">
            <v>0</v>
          </cell>
          <cell r="H145" t="b">
            <v>0</v>
          </cell>
          <cell r="I145" t="str">
            <v xml:space="preserve"> </v>
          </cell>
          <cell r="J145">
            <v>2</v>
          </cell>
          <cell r="L145">
            <v>1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B146">
            <v>10138</v>
          </cell>
          <cell r="D146" t="str">
            <v>　</v>
          </cell>
          <cell r="E146" t="str">
            <v>　</v>
          </cell>
          <cell r="F146">
            <v>0</v>
          </cell>
          <cell r="G146">
            <v>0</v>
          </cell>
          <cell r="H146" t="b">
            <v>0</v>
          </cell>
          <cell r="I146" t="str">
            <v xml:space="preserve"> </v>
          </cell>
          <cell r="J146">
            <v>2</v>
          </cell>
          <cell r="L146">
            <v>1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</row>
        <row r="147">
          <cell r="B147">
            <v>10139</v>
          </cell>
          <cell r="D147" t="str">
            <v>　</v>
          </cell>
          <cell r="E147" t="str">
            <v>　</v>
          </cell>
          <cell r="F147">
            <v>0</v>
          </cell>
          <cell r="G147">
            <v>0</v>
          </cell>
          <cell r="H147" t="b">
            <v>0</v>
          </cell>
          <cell r="I147" t="str">
            <v xml:space="preserve"> </v>
          </cell>
          <cell r="J147">
            <v>2</v>
          </cell>
          <cell r="L147">
            <v>1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B148">
            <v>10140</v>
          </cell>
          <cell r="D148" t="str">
            <v>　</v>
          </cell>
          <cell r="E148" t="str">
            <v>　</v>
          </cell>
          <cell r="F148">
            <v>0</v>
          </cell>
          <cell r="G148">
            <v>0</v>
          </cell>
          <cell r="H148" t="b">
            <v>0</v>
          </cell>
          <cell r="I148" t="str">
            <v xml:space="preserve"> </v>
          </cell>
          <cell r="J148">
            <v>2</v>
          </cell>
          <cell r="L148">
            <v>1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>
            <v>10141</v>
          </cell>
          <cell r="D149" t="str">
            <v>　</v>
          </cell>
          <cell r="E149" t="str">
            <v>　</v>
          </cell>
          <cell r="F149">
            <v>0</v>
          </cell>
          <cell r="G149">
            <v>0</v>
          </cell>
          <cell r="H149" t="b">
            <v>0</v>
          </cell>
          <cell r="I149" t="str">
            <v xml:space="preserve"> </v>
          </cell>
          <cell r="J149">
            <v>2</v>
          </cell>
          <cell r="L149">
            <v>1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</row>
        <row r="150">
          <cell r="B150">
            <v>10142</v>
          </cell>
          <cell r="D150" t="str">
            <v>　</v>
          </cell>
          <cell r="E150" t="str">
            <v>　</v>
          </cell>
          <cell r="F150">
            <v>0</v>
          </cell>
          <cell r="G150">
            <v>0</v>
          </cell>
          <cell r="H150" t="b">
            <v>0</v>
          </cell>
          <cell r="I150" t="str">
            <v xml:space="preserve"> </v>
          </cell>
          <cell r="J150">
            <v>2</v>
          </cell>
          <cell r="L150">
            <v>1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</row>
        <row r="151">
          <cell r="B151">
            <v>10143</v>
          </cell>
          <cell r="D151" t="str">
            <v>　</v>
          </cell>
          <cell r="E151" t="str">
            <v>　</v>
          </cell>
          <cell r="F151">
            <v>0</v>
          </cell>
          <cell r="G151">
            <v>0</v>
          </cell>
          <cell r="H151" t="b">
            <v>0</v>
          </cell>
          <cell r="I151" t="str">
            <v xml:space="preserve"> </v>
          </cell>
          <cell r="J151">
            <v>2</v>
          </cell>
          <cell r="L151">
            <v>1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</row>
        <row r="152">
          <cell r="B152">
            <v>10144</v>
          </cell>
          <cell r="D152" t="str">
            <v>　</v>
          </cell>
          <cell r="E152" t="str">
            <v>　</v>
          </cell>
          <cell r="F152">
            <v>0</v>
          </cell>
          <cell r="G152">
            <v>0</v>
          </cell>
          <cell r="H152" t="b">
            <v>0</v>
          </cell>
          <cell r="I152" t="str">
            <v xml:space="preserve"> </v>
          </cell>
          <cell r="J152">
            <v>2</v>
          </cell>
          <cell r="L152">
            <v>1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</row>
        <row r="153">
          <cell r="B153">
            <v>10145</v>
          </cell>
          <cell r="D153" t="str">
            <v>　</v>
          </cell>
          <cell r="E153" t="str">
            <v>　</v>
          </cell>
          <cell r="F153">
            <v>0</v>
          </cell>
          <cell r="G153">
            <v>0</v>
          </cell>
          <cell r="H153" t="b">
            <v>0</v>
          </cell>
          <cell r="I153" t="str">
            <v xml:space="preserve"> </v>
          </cell>
          <cell r="J153">
            <v>2</v>
          </cell>
          <cell r="L153">
            <v>1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</row>
        <row r="154">
          <cell r="B154">
            <v>10146</v>
          </cell>
          <cell r="D154" t="str">
            <v>　</v>
          </cell>
          <cell r="E154" t="str">
            <v>　</v>
          </cell>
          <cell r="F154">
            <v>0</v>
          </cell>
          <cell r="G154">
            <v>0</v>
          </cell>
          <cell r="H154" t="b">
            <v>0</v>
          </cell>
          <cell r="I154" t="str">
            <v xml:space="preserve"> </v>
          </cell>
          <cell r="J154">
            <v>2</v>
          </cell>
          <cell r="L154">
            <v>1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</row>
        <row r="155">
          <cell r="B155">
            <v>10147</v>
          </cell>
          <cell r="D155" t="str">
            <v>　</v>
          </cell>
          <cell r="E155" t="str">
            <v>　</v>
          </cell>
          <cell r="F155">
            <v>0</v>
          </cell>
          <cell r="G155">
            <v>0</v>
          </cell>
          <cell r="H155" t="b">
            <v>0</v>
          </cell>
          <cell r="I155" t="str">
            <v xml:space="preserve"> </v>
          </cell>
          <cell r="J155">
            <v>2</v>
          </cell>
          <cell r="L155">
            <v>1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</row>
        <row r="156">
          <cell r="B156">
            <v>10148</v>
          </cell>
          <cell r="D156" t="str">
            <v>　</v>
          </cell>
          <cell r="E156" t="str">
            <v>　</v>
          </cell>
          <cell r="F156">
            <v>0</v>
          </cell>
          <cell r="G156">
            <v>0</v>
          </cell>
          <cell r="H156" t="b">
            <v>0</v>
          </cell>
          <cell r="I156" t="str">
            <v xml:space="preserve"> </v>
          </cell>
          <cell r="J156">
            <v>2</v>
          </cell>
          <cell r="L156">
            <v>1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</row>
        <row r="157">
          <cell r="B157">
            <v>10149</v>
          </cell>
          <cell r="D157" t="str">
            <v>　</v>
          </cell>
          <cell r="E157" t="str">
            <v>　</v>
          </cell>
          <cell r="F157">
            <v>0</v>
          </cell>
          <cell r="G157">
            <v>0</v>
          </cell>
          <cell r="H157" t="b">
            <v>0</v>
          </cell>
          <cell r="I157" t="str">
            <v xml:space="preserve"> </v>
          </cell>
          <cell r="J157">
            <v>2</v>
          </cell>
          <cell r="L157">
            <v>1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</row>
        <row r="158">
          <cell r="B158">
            <v>10150</v>
          </cell>
          <cell r="D158" t="str">
            <v>　</v>
          </cell>
          <cell r="E158" t="str">
            <v>　</v>
          </cell>
          <cell r="F158">
            <v>0</v>
          </cell>
          <cell r="G158">
            <v>0</v>
          </cell>
          <cell r="H158" t="b">
            <v>0</v>
          </cell>
          <cell r="I158" t="str">
            <v xml:space="preserve"> </v>
          </cell>
          <cell r="J158">
            <v>2</v>
          </cell>
          <cell r="L158">
            <v>1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>
            <v>10151</v>
          </cell>
          <cell r="D159" t="str">
            <v>　</v>
          </cell>
          <cell r="E159" t="str">
            <v>　</v>
          </cell>
          <cell r="F159">
            <v>0</v>
          </cell>
          <cell r="G159">
            <v>0</v>
          </cell>
          <cell r="H159" t="b">
            <v>0</v>
          </cell>
          <cell r="I159" t="str">
            <v xml:space="preserve"> </v>
          </cell>
          <cell r="J159">
            <v>2</v>
          </cell>
          <cell r="L159">
            <v>1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>
            <v>10152</v>
          </cell>
          <cell r="D160" t="str">
            <v>　</v>
          </cell>
          <cell r="E160" t="str">
            <v>　</v>
          </cell>
          <cell r="F160">
            <v>0</v>
          </cell>
          <cell r="G160">
            <v>0</v>
          </cell>
          <cell r="H160" t="b">
            <v>0</v>
          </cell>
          <cell r="I160" t="str">
            <v xml:space="preserve"> </v>
          </cell>
          <cell r="J160">
            <v>2</v>
          </cell>
          <cell r="L160">
            <v>1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</row>
        <row r="161">
          <cell r="B161">
            <v>10153</v>
          </cell>
          <cell r="D161" t="str">
            <v>　</v>
          </cell>
          <cell r="E161" t="str">
            <v>　</v>
          </cell>
          <cell r="F161">
            <v>0</v>
          </cell>
          <cell r="G161">
            <v>0</v>
          </cell>
          <cell r="H161" t="b">
            <v>0</v>
          </cell>
          <cell r="I161" t="str">
            <v xml:space="preserve"> </v>
          </cell>
          <cell r="J161">
            <v>2</v>
          </cell>
          <cell r="L161">
            <v>1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</row>
        <row r="162">
          <cell r="B162">
            <v>10154</v>
          </cell>
          <cell r="D162" t="str">
            <v>　</v>
          </cell>
          <cell r="E162" t="str">
            <v>　</v>
          </cell>
          <cell r="F162">
            <v>0</v>
          </cell>
          <cell r="G162">
            <v>0</v>
          </cell>
          <cell r="H162" t="b">
            <v>0</v>
          </cell>
          <cell r="I162" t="str">
            <v xml:space="preserve"> </v>
          </cell>
          <cell r="J162">
            <v>2</v>
          </cell>
          <cell r="L162">
            <v>1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</row>
        <row r="163">
          <cell r="B163">
            <v>10155</v>
          </cell>
          <cell r="D163" t="str">
            <v>　</v>
          </cell>
          <cell r="E163" t="str">
            <v>　</v>
          </cell>
          <cell r="F163">
            <v>0</v>
          </cell>
          <cell r="G163">
            <v>0</v>
          </cell>
          <cell r="H163" t="b">
            <v>0</v>
          </cell>
          <cell r="I163" t="str">
            <v xml:space="preserve"> </v>
          </cell>
          <cell r="J163">
            <v>2</v>
          </cell>
          <cell r="L163">
            <v>1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>
            <v>10156</v>
          </cell>
          <cell r="D164" t="str">
            <v>　</v>
          </cell>
          <cell r="E164" t="str">
            <v>　</v>
          </cell>
          <cell r="F164">
            <v>0</v>
          </cell>
          <cell r="G164">
            <v>0</v>
          </cell>
          <cell r="H164" t="b">
            <v>0</v>
          </cell>
          <cell r="I164" t="str">
            <v xml:space="preserve"> </v>
          </cell>
          <cell r="J164">
            <v>2</v>
          </cell>
          <cell r="L164">
            <v>1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</row>
        <row r="165">
          <cell r="B165">
            <v>10157</v>
          </cell>
          <cell r="D165" t="str">
            <v>　</v>
          </cell>
          <cell r="E165" t="str">
            <v>　</v>
          </cell>
          <cell r="F165">
            <v>0</v>
          </cell>
          <cell r="G165">
            <v>0</v>
          </cell>
          <cell r="H165" t="b">
            <v>0</v>
          </cell>
          <cell r="I165" t="str">
            <v xml:space="preserve"> </v>
          </cell>
          <cell r="J165">
            <v>2</v>
          </cell>
          <cell r="L165">
            <v>1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</row>
        <row r="166">
          <cell r="B166">
            <v>10158</v>
          </cell>
          <cell r="D166" t="str">
            <v>　</v>
          </cell>
          <cell r="E166" t="str">
            <v>　</v>
          </cell>
          <cell r="F166">
            <v>0</v>
          </cell>
          <cell r="G166">
            <v>0</v>
          </cell>
          <cell r="H166" t="b">
            <v>0</v>
          </cell>
          <cell r="I166" t="str">
            <v xml:space="preserve"> </v>
          </cell>
          <cell r="J166">
            <v>2</v>
          </cell>
          <cell r="L166">
            <v>1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</row>
        <row r="167">
          <cell r="B167">
            <v>10159</v>
          </cell>
          <cell r="D167" t="str">
            <v>　</v>
          </cell>
          <cell r="E167" t="str">
            <v>　</v>
          </cell>
          <cell r="F167">
            <v>0</v>
          </cell>
          <cell r="G167">
            <v>0</v>
          </cell>
          <cell r="H167" t="b">
            <v>0</v>
          </cell>
          <cell r="I167" t="str">
            <v xml:space="preserve"> </v>
          </cell>
          <cell r="J167">
            <v>2</v>
          </cell>
          <cell r="L167">
            <v>1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B168">
            <v>10160</v>
          </cell>
          <cell r="D168" t="str">
            <v>　</v>
          </cell>
          <cell r="E168" t="str">
            <v>　</v>
          </cell>
          <cell r="F168">
            <v>0</v>
          </cell>
          <cell r="G168">
            <v>0</v>
          </cell>
          <cell r="H168" t="b">
            <v>0</v>
          </cell>
          <cell r="I168" t="str">
            <v xml:space="preserve"> </v>
          </cell>
          <cell r="J168">
            <v>2</v>
          </cell>
          <cell r="L168">
            <v>1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B169">
            <v>10161</v>
          </cell>
          <cell r="D169" t="str">
            <v>　</v>
          </cell>
          <cell r="E169" t="str">
            <v>　</v>
          </cell>
          <cell r="F169">
            <v>0</v>
          </cell>
          <cell r="G169">
            <v>0</v>
          </cell>
          <cell r="H169" t="b">
            <v>0</v>
          </cell>
          <cell r="I169" t="str">
            <v xml:space="preserve"> </v>
          </cell>
          <cell r="J169">
            <v>2</v>
          </cell>
          <cell r="L169">
            <v>1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>
            <v>10162</v>
          </cell>
          <cell r="D170" t="str">
            <v>　</v>
          </cell>
          <cell r="E170" t="str">
            <v>　</v>
          </cell>
          <cell r="F170">
            <v>0</v>
          </cell>
          <cell r="G170">
            <v>0</v>
          </cell>
          <cell r="H170" t="b">
            <v>0</v>
          </cell>
          <cell r="I170" t="str">
            <v xml:space="preserve"> </v>
          </cell>
          <cell r="J170">
            <v>2</v>
          </cell>
          <cell r="L170">
            <v>1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B171">
            <v>10163</v>
          </cell>
          <cell r="D171" t="str">
            <v>　</v>
          </cell>
          <cell r="E171" t="str">
            <v>　</v>
          </cell>
          <cell r="F171">
            <v>0</v>
          </cell>
          <cell r="G171">
            <v>0</v>
          </cell>
          <cell r="H171" t="b">
            <v>0</v>
          </cell>
          <cell r="I171" t="str">
            <v xml:space="preserve"> </v>
          </cell>
          <cell r="J171">
            <v>2</v>
          </cell>
          <cell r="L171">
            <v>1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</row>
        <row r="172">
          <cell r="B172">
            <v>10164</v>
          </cell>
          <cell r="D172" t="str">
            <v>　</v>
          </cell>
          <cell r="E172" t="str">
            <v>　</v>
          </cell>
          <cell r="F172">
            <v>0</v>
          </cell>
          <cell r="G172">
            <v>0</v>
          </cell>
          <cell r="H172" t="b">
            <v>0</v>
          </cell>
          <cell r="I172" t="str">
            <v xml:space="preserve"> </v>
          </cell>
          <cell r="J172">
            <v>2</v>
          </cell>
          <cell r="L172">
            <v>1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</row>
        <row r="173">
          <cell r="B173">
            <v>10165</v>
          </cell>
          <cell r="D173" t="str">
            <v>　</v>
          </cell>
          <cell r="E173" t="str">
            <v>　</v>
          </cell>
          <cell r="F173">
            <v>0</v>
          </cell>
          <cell r="G173">
            <v>0</v>
          </cell>
          <cell r="H173" t="b">
            <v>0</v>
          </cell>
          <cell r="I173" t="str">
            <v xml:space="preserve"> </v>
          </cell>
          <cell r="J173">
            <v>2</v>
          </cell>
          <cell r="L173">
            <v>1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</row>
        <row r="174">
          <cell r="B174">
            <v>10166</v>
          </cell>
          <cell r="D174" t="str">
            <v>　</v>
          </cell>
          <cell r="E174" t="str">
            <v>　</v>
          </cell>
          <cell r="F174">
            <v>0</v>
          </cell>
          <cell r="G174">
            <v>0</v>
          </cell>
          <cell r="H174" t="b">
            <v>0</v>
          </cell>
          <cell r="I174" t="str">
            <v xml:space="preserve"> </v>
          </cell>
          <cell r="J174">
            <v>2</v>
          </cell>
          <cell r="L174">
            <v>1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</row>
        <row r="175">
          <cell r="B175">
            <v>10167</v>
          </cell>
          <cell r="D175" t="str">
            <v>　</v>
          </cell>
          <cell r="E175" t="str">
            <v>　</v>
          </cell>
          <cell r="F175">
            <v>0</v>
          </cell>
          <cell r="G175">
            <v>0</v>
          </cell>
          <cell r="H175" t="b">
            <v>0</v>
          </cell>
          <cell r="I175" t="str">
            <v xml:space="preserve"> </v>
          </cell>
          <cell r="J175">
            <v>2</v>
          </cell>
          <cell r="L175">
            <v>1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</row>
        <row r="176">
          <cell r="B176">
            <v>10168</v>
          </cell>
          <cell r="D176" t="str">
            <v>　</v>
          </cell>
          <cell r="E176" t="str">
            <v>　</v>
          </cell>
          <cell r="F176">
            <v>0</v>
          </cell>
          <cell r="G176">
            <v>0</v>
          </cell>
          <cell r="H176" t="b">
            <v>0</v>
          </cell>
          <cell r="I176" t="str">
            <v xml:space="preserve"> </v>
          </cell>
          <cell r="J176">
            <v>2</v>
          </cell>
          <cell r="L176">
            <v>1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</row>
        <row r="177">
          <cell r="B177">
            <v>10169</v>
          </cell>
          <cell r="D177" t="str">
            <v>　</v>
          </cell>
          <cell r="E177" t="str">
            <v>　</v>
          </cell>
          <cell r="F177">
            <v>0</v>
          </cell>
          <cell r="G177">
            <v>0</v>
          </cell>
          <cell r="H177" t="b">
            <v>0</v>
          </cell>
          <cell r="I177" t="str">
            <v xml:space="preserve"> </v>
          </cell>
          <cell r="J177">
            <v>2</v>
          </cell>
          <cell r="L177">
            <v>1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</row>
        <row r="178">
          <cell r="B178">
            <v>10170</v>
          </cell>
          <cell r="D178" t="str">
            <v>　</v>
          </cell>
          <cell r="E178" t="str">
            <v>　</v>
          </cell>
          <cell r="F178">
            <v>0</v>
          </cell>
          <cell r="G178">
            <v>0</v>
          </cell>
          <cell r="H178" t="b">
            <v>0</v>
          </cell>
          <cell r="I178" t="str">
            <v xml:space="preserve"> </v>
          </cell>
          <cell r="J178">
            <v>2</v>
          </cell>
          <cell r="L178">
            <v>1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</row>
        <row r="179">
          <cell r="B179">
            <v>10171</v>
          </cell>
          <cell r="D179" t="str">
            <v>　</v>
          </cell>
          <cell r="E179" t="str">
            <v>　</v>
          </cell>
          <cell r="F179">
            <v>0</v>
          </cell>
          <cell r="G179">
            <v>0</v>
          </cell>
          <cell r="H179" t="b">
            <v>0</v>
          </cell>
          <cell r="I179" t="str">
            <v xml:space="preserve"> </v>
          </cell>
          <cell r="J179">
            <v>2</v>
          </cell>
          <cell r="L179">
            <v>1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</row>
        <row r="180">
          <cell r="B180">
            <v>10172</v>
          </cell>
          <cell r="D180" t="str">
            <v>　</v>
          </cell>
          <cell r="E180" t="str">
            <v>　</v>
          </cell>
          <cell r="F180">
            <v>0</v>
          </cell>
          <cell r="G180">
            <v>0</v>
          </cell>
          <cell r="H180" t="b">
            <v>0</v>
          </cell>
          <cell r="I180" t="str">
            <v xml:space="preserve"> </v>
          </cell>
          <cell r="J180">
            <v>2</v>
          </cell>
          <cell r="L180">
            <v>1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</row>
        <row r="181">
          <cell r="B181">
            <v>10173</v>
          </cell>
          <cell r="D181" t="str">
            <v>　</v>
          </cell>
          <cell r="E181" t="str">
            <v>　</v>
          </cell>
          <cell r="F181">
            <v>0</v>
          </cell>
          <cell r="G181">
            <v>0</v>
          </cell>
          <cell r="H181" t="b">
            <v>0</v>
          </cell>
          <cell r="I181" t="str">
            <v xml:space="preserve"> </v>
          </cell>
          <cell r="J181">
            <v>2</v>
          </cell>
          <cell r="L181">
            <v>1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</row>
        <row r="182">
          <cell r="B182">
            <v>10174</v>
          </cell>
          <cell r="D182" t="str">
            <v>　</v>
          </cell>
          <cell r="E182" t="str">
            <v>　</v>
          </cell>
          <cell r="F182">
            <v>0</v>
          </cell>
          <cell r="G182">
            <v>0</v>
          </cell>
          <cell r="H182" t="b">
            <v>0</v>
          </cell>
          <cell r="I182" t="str">
            <v xml:space="preserve"> </v>
          </cell>
          <cell r="J182">
            <v>2</v>
          </cell>
          <cell r="L182">
            <v>1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</row>
        <row r="183">
          <cell r="B183">
            <v>10175</v>
          </cell>
          <cell r="D183" t="str">
            <v>　</v>
          </cell>
          <cell r="E183" t="str">
            <v>　</v>
          </cell>
          <cell r="F183">
            <v>0</v>
          </cell>
          <cell r="G183">
            <v>0</v>
          </cell>
          <cell r="H183" t="b">
            <v>0</v>
          </cell>
          <cell r="I183" t="str">
            <v xml:space="preserve"> </v>
          </cell>
          <cell r="J183">
            <v>2</v>
          </cell>
          <cell r="L183">
            <v>1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</row>
        <row r="184">
          <cell r="B184">
            <v>10176</v>
          </cell>
          <cell r="D184" t="str">
            <v>　</v>
          </cell>
          <cell r="E184" t="str">
            <v>　</v>
          </cell>
          <cell r="F184">
            <v>0</v>
          </cell>
          <cell r="G184">
            <v>0</v>
          </cell>
          <cell r="H184" t="b">
            <v>0</v>
          </cell>
          <cell r="I184" t="str">
            <v xml:space="preserve"> </v>
          </cell>
          <cell r="J184">
            <v>2</v>
          </cell>
          <cell r="L184">
            <v>1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>
            <v>10177</v>
          </cell>
          <cell r="D185" t="str">
            <v>　</v>
          </cell>
          <cell r="E185" t="str">
            <v>　</v>
          </cell>
          <cell r="F185">
            <v>0</v>
          </cell>
          <cell r="G185">
            <v>0</v>
          </cell>
          <cell r="H185" t="b">
            <v>0</v>
          </cell>
          <cell r="I185" t="str">
            <v xml:space="preserve"> </v>
          </cell>
          <cell r="J185">
            <v>2</v>
          </cell>
          <cell r="L185">
            <v>1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B186">
            <v>10178</v>
          </cell>
          <cell r="D186" t="str">
            <v>　</v>
          </cell>
          <cell r="E186" t="str">
            <v>　</v>
          </cell>
          <cell r="F186">
            <v>0</v>
          </cell>
          <cell r="G186">
            <v>0</v>
          </cell>
          <cell r="H186" t="b">
            <v>0</v>
          </cell>
          <cell r="I186" t="str">
            <v xml:space="preserve"> </v>
          </cell>
          <cell r="J186">
            <v>2</v>
          </cell>
          <cell r="L186">
            <v>1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</row>
        <row r="187">
          <cell r="B187">
            <v>10179</v>
          </cell>
          <cell r="D187" t="str">
            <v>　</v>
          </cell>
          <cell r="E187" t="str">
            <v>　</v>
          </cell>
          <cell r="F187">
            <v>0</v>
          </cell>
          <cell r="G187">
            <v>0</v>
          </cell>
          <cell r="H187" t="b">
            <v>0</v>
          </cell>
          <cell r="I187" t="str">
            <v xml:space="preserve"> </v>
          </cell>
          <cell r="J187">
            <v>2</v>
          </cell>
          <cell r="L187">
            <v>1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B188">
            <v>10180</v>
          </cell>
          <cell r="D188" t="str">
            <v>　</v>
          </cell>
          <cell r="E188" t="str">
            <v>　</v>
          </cell>
          <cell r="F188">
            <v>0</v>
          </cell>
          <cell r="G188">
            <v>0</v>
          </cell>
          <cell r="H188" t="b">
            <v>0</v>
          </cell>
          <cell r="I188" t="str">
            <v xml:space="preserve"> </v>
          </cell>
          <cell r="J188">
            <v>2</v>
          </cell>
          <cell r="L188">
            <v>1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</row>
        <row r="189">
          <cell r="B189">
            <v>10181</v>
          </cell>
          <cell r="D189" t="str">
            <v>　</v>
          </cell>
          <cell r="E189" t="str">
            <v>　</v>
          </cell>
          <cell r="F189">
            <v>0</v>
          </cell>
          <cell r="G189">
            <v>0</v>
          </cell>
          <cell r="H189" t="b">
            <v>0</v>
          </cell>
          <cell r="I189" t="str">
            <v xml:space="preserve"> </v>
          </cell>
          <cell r="J189">
            <v>2</v>
          </cell>
          <cell r="L189">
            <v>1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</row>
        <row r="190">
          <cell r="B190">
            <v>10182</v>
          </cell>
          <cell r="D190" t="str">
            <v>　</v>
          </cell>
          <cell r="E190" t="str">
            <v>　</v>
          </cell>
          <cell r="F190">
            <v>0</v>
          </cell>
          <cell r="G190">
            <v>0</v>
          </cell>
          <cell r="H190" t="b">
            <v>0</v>
          </cell>
          <cell r="I190" t="str">
            <v xml:space="preserve"> </v>
          </cell>
          <cell r="J190">
            <v>2</v>
          </cell>
          <cell r="L190">
            <v>1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</row>
        <row r="191">
          <cell r="B191">
            <v>10183</v>
          </cell>
          <cell r="D191" t="str">
            <v>　</v>
          </cell>
          <cell r="E191" t="str">
            <v>　</v>
          </cell>
          <cell r="F191">
            <v>0</v>
          </cell>
          <cell r="G191">
            <v>0</v>
          </cell>
          <cell r="H191" t="b">
            <v>0</v>
          </cell>
          <cell r="I191" t="str">
            <v xml:space="preserve"> </v>
          </cell>
          <cell r="J191">
            <v>2</v>
          </cell>
          <cell r="L191">
            <v>1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</row>
        <row r="192">
          <cell r="B192">
            <v>10184</v>
          </cell>
          <cell r="D192" t="str">
            <v>　</v>
          </cell>
          <cell r="E192" t="str">
            <v>　</v>
          </cell>
          <cell r="F192">
            <v>0</v>
          </cell>
          <cell r="G192">
            <v>0</v>
          </cell>
          <cell r="H192" t="b">
            <v>0</v>
          </cell>
          <cell r="I192" t="str">
            <v xml:space="preserve"> </v>
          </cell>
          <cell r="J192">
            <v>2</v>
          </cell>
          <cell r="L192">
            <v>1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</row>
        <row r="193">
          <cell r="B193">
            <v>10185</v>
          </cell>
          <cell r="D193" t="str">
            <v>　</v>
          </cell>
          <cell r="E193" t="str">
            <v>　</v>
          </cell>
          <cell r="F193">
            <v>0</v>
          </cell>
          <cell r="G193">
            <v>0</v>
          </cell>
          <cell r="H193" t="b">
            <v>0</v>
          </cell>
          <cell r="I193" t="str">
            <v xml:space="preserve"> </v>
          </cell>
          <cell r="J193">
            <v>2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>
            <v>10186</v>
          </cell>
          <cell r="D194" t="str">
            <v>　</v>
          </cell>
          <cell r="E194" t="str">
            <v>　</v>
          </cell>
          <cell r="F194">
            <v>0</v>
          </cell>
          <cell r="G194">
            <v>0</v>
          </cell>
          <cell r="H194" t="b">
            <v>0</v>
          </cell>
          <cell r="I194" t="str">
            <v xml:space="preserve"> </v>
          </cell>
          <cell r="J194">
            <v>2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B195">
            <v>10187</v>
          </cell>
          <cell r="D195" t="str">
            <v>　</v>
          </cell>
          <cell r="E195" t="str">
            <v>　</v>
          </cell>
          <cell r="F195">
            <v>0</v>
          </cell>
          <cell r="G195">
            <v>0</v>
          </cell>
          <cell r="H195" t="b">
            <v>0</v>
          </cell>
          <cell r="I195" t="str">
            <v xml:space="preserve"> </v>
          </cell>
          <cell r="J195">
            <v>2</v>
          </cell>
          <cell r="L195">
            <v>1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</row>
        <row r="196">
          <cell r="B196">
            <v>10188</v>
          </cell>
          <cell r="D196" t="str">
            <v>　</v>
          </cell>
          <cell r="E196" t="str">
            <v>　</v>
          </cell>
          <cell r="F196">
            <v>0</v>
          </cell>
          <cell r="G196">
            <v>0</v>
          </cell>
          <cell r="H196" t="b">
            <v>0</v>
          </cell>
          <cell r="I196" t="str">
            <v xml:space="preserve"> </v>
          </cell>
          <cell r="J196">
            <v>2</v>
          </cell>
          <cell r="L196">
            <v>1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</row>
        <row r="197">
          <cell r="B197">
            <v>10189</v>
          </cell>
          <cell r="D197" t="str">
            <v>　</v>
          </cell>
          <cell r="E197" t="str">
            <v>　</v>
          </cell>
          <cell r="F197">
            <v>0</v>
          </cell>
          <cell r="G197">
            <v>0</v>
          </cell>
          <cell r="H197" t="b">
            <v>0</v>
          </cell>
          <cell r="I197" t="str">
            <v xml:space="preserve"> </v>
          </cell>
          <cell r="J197">
            <v>2</v>
          </cell>
          <cell r="L197">
            <v>1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</row>
        <row r="198">
          <cell r="B198">
            <v>10190</v>
          </cell>
          <cell r="D198" t="str">
            <v>　</v>
          </cell>
          <cell r="E198" t="str">
            <v>　</v>
          </cell>
          <cell r="F198">
            <v>0</v>
          </cell>
          <cell r="G198">
            <v>0</v>
          </cell>
          <cell r="H198" t="b">
            <v>0</v>
          </cell>
          <cell r="I198" t="str">
            <v xml:space="preserve"> </v>
          </cell>
          <cell r="J198">
            <v>2</v>
          </cell>
          <cell r="L198">
            <v>1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</row>
        <row r="199">
          <cell r="B199">
            <v>10191</v>
          </cell>
          <cell r="D199" t="str">
            <v>　</v>
          </cell>
          <cell r="E199" t="str">
            <v>　</v>
          </cell>
          <cell r="F199">
            <v>0</v>
          </cell>
          <cell r="G199">
            <v>0</v>
          </cell>
          <cell r="H199" t="b">
            <v>0</v>
          </cell>
          <cell r="I199" t="str">
            <v xml:space="preserve"> </v>
          </cell>
          <cell r="J199">
            <v>2</v>
          </cell>
          <cell r="L199">
            <v>1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</row>
        <row r="200">
          <cell r="B200">
            <v>10192</v>
          </cell>
          <cell r="D200" t="str">
            <v>　</v>
          </cell>
          <cell r="E200" t="str">
            <v>　</v>
          </cell>
          <cell r="F200">
            <v>0</v>
          </cell>
          <cell r="G200">
            <v>0</v>
          </cell>
          <cell r="H200" t="b">
            <v>0</v>
          </cell>
          <cell r="I200" t="str">
            <v xml:space="preserve"> </v>
          </cell>
          <cell r="J200">
            <v>2</v>
          </cell>
          <cell r="L200">
            <v>1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>
            <v>10193</v>
          </cell>
          <cell r="D201" t="str">
            <v>　</v>
          </cell>
          <cell r="E201" t="str">
            <v>　</v>
          </cell>
          <cell r="F201">
            <v>0</v>
          </cell>
          <cell r="G201">
            <v>0</v>
          </cell>
          <cell r="H201" t="b">
            <v>0</v>
          </cell>
          <cell r="I201" t="str">
            <v xml:space="preserve"> </v>
          </cell>
          <cell r="J201">
            <v>2</v>
          </cell>
          <cell r="L201">
            <v>1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B202">
            <v>10194</v>
          </cell>
          <cell r="D202" t="str">
            <v>　</v>
          </cell>
          <cell r="E202" t="str">
            <v>　</v>
          </cell>
          <cell r="F202">
            <v>0</v>
          </cell>
          <cell r="G202">
            <v>0</v>
          </cell>
          <cell r="H202" t="b">
            <v>0</v>
          </cell>
          <cell r="I202" t="str">
            <v xml:space="preserve"> </v>
          </cell>
          <cell r="J202">
            <v>2</v>
          </cell>
          <cell r="L202">
            <v>1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</row>
        <row r="203">
          <cell r="B203">
            <v>10195</v>
          </cell>
          <cell r="D203" t="str">
            <v>　</v>
          </cell>
          <cell r="E203" t="str">
            <v>　</v>
          </cell>
          <cell r="F203">
            <v>0</v>
          </cell>
          <cell r="G203">
            <v>0</v>
          </cell>
          <cell r="H203" t="b">
            <v>0</v>
          </cell>
          <cell r="I203" t="str">
            <v xml:space="preserve"> </v>
          </cell>
          <cell r="J203">
            <v>2</v>
          </cell>
          <cell r="L203">
            <v>1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</row>
        <row r="204">
          <cell r="B204">
            <v>10196</v>
          </cell>
          <cell r="D204" t="str">
            <v>　</v>
          </cell>
          <cell r="E204" t="str">
            <v>　</v>
          </cell>
          <cell r="F204">
            <v>0</v>
          </cell>
          <cell r="G204">
            <v>0</v>
          </cell>
          <cell r="H204" t="b">
            <v>0</v>
          </cell>
          <cell r="I204" t="str">
            <v xml:space="preserve"> </v>
          </cell>
          <cell r="J204">
            <v>2</v>
          </cell>
          <cell r="L204">
            <v>1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</row>
        <row r="205">
          <cell r="B205">
            <v>10197</v>
          </cell>
          <cell r="D205" t="str">
            <v>　</v>
          </cell>
          <cell r="E205" t="str">
            <v>　</v>
          </cell>
          <cell r="F205">
            <v>0</v>
          </cell>
          <cell r="G205">
            <v>0</v>
          </cell>
          <cell r="H205" t="b">
            <v>0</v>
          </cell>
          <cell r="I205" t="str">
            <v xml:space="preserve"> </v>
          </cell>
          <cell r="J205">
            <v>2</v>
          </cell>
          <cell r="L205">
            <v>1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</row>
        <row r="206">
          <cell r="B206">
            <v>10198</v>
          </cell>
          <cell r="D206" t="str">
            <v>　</v>
          </cell>
          <cell r="E206" t="str">
            <v>　</v>
          </cell>
          <cell r="F206">
            <v>0</v>
          </cell>
          <cell r="G206">
            <v>0</v>
          </cell>
          <cell r="H206" t="b">
            <v>0</v>
          </cell>
          <cell r="I206" t="str">
            <v xml:space="preserve"> </v>
          </cell>
          <cell r="J206">
            <v>2</v>
          </cell>
          <cell r="L206">
            <v>1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</row>
        <row r="207">
          <cell r="B207">
            <v>10199</v>
          </cell>
          <cell r="D207" t="str">
            <v>　</v>
          </cell>
          <cell r="E207" t="str">
            <v>　</v>
          </cell>
          <cell r="F207">
            <v>0</v>
          </cell>
          <cell r="G207">
            <v>0</v>
          </cell>
          <cell r="H207" t="b">
            <v>0</v>
          </cell>
          <cell r="I207" t="str">
            <v xml:space="preserve"> </v>
          </cell>
          <cell r="J207">
            <v>2</v>
          </cell>
          <cell r="L207">
            <v>1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>
            <v>10200</v>
          </cell>
          <cell r="D208" t="str">
            <v>　</v>
          </cell>
          <cell r="E208" t="str">
            <v>　</v>
          </cell>
          <cell r="F208">
            <v>0</v>
          </cell>
          <cell r="G208">
            <v>0</v>
          </cell>
          <cell r="H208" t="b">
            <v>0</v>
          </cell>
          <cell r="I208" t="str">
            <v xml:space="preserve"> </v>
          </cell>
          <cell r="J208">
            <v>2</v>
          </cell>
          <cell r="L208">
            <v>1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</sheetData>
      <sheetData sheetId="19">
        <row r="7">
          <cell r="V7">
            <v>0</v>
          </cell>
        </row>
      </sheetData>
      <sheetData sheetId="20">
        <row r="2">
          <cell r="A2">
            <v>1</v>
          </cell>
          <cell r="B2" t="str">
            <v>会津若松市立第一中学校</v>
          </cell>
          <cell r="C2" t="str">
            <v>若松</v>
          </cell>
          <cell r="D2" t="str">
            <v>若松一</v>
          </cell>
        </row>
        <row r="3">
          <cell r="A3">
            <v>2</v>
          </cell>
          <cell r="B3" t="str">
            <v>会津若松市立第二中学校</v>
          </cell>
          <cell r="C3" t="str">
            <v>若松</v>
          </cell>
          <cell r="D3" t="str">
            <v>若松二</v>
          </cell>
        </row>
        <row r="4">
          <cell r="A4">
            <v>3</v>
          </cell>
          <cell r="B4" t="str">
            <v>会津若松市立第三中学校</v>
          </cell>
          <cell r="C4" t="str">
            <v>若松</v>
          </cell>
          <cell r="D4" t="str">
            <v>若松三</v>
          </cell>
        </row>
        <row r="5">
          <cell r="A5">
            <v>4</v>
          </cell>
          <cell r="B5" t="str">
            <v>会津若松市立第四中学校</v>
          </cell>
          <cell r="C5" t="str">
            <v>若松</v>
          </cell>
          <cell r="D5" t="str">
            <v>若松四</v>
          </cell>
        </row>
        <row r="6">
          <cell r="A6">
            <v>5</v>
          </cell>
          <cell r="B6" t="str">
            <v>会津若松市立第五中学校</v>
          </cell>
          <cell r="C6" t="str">
            <v>若松</v>
          </cell>
          <cell r="D6" t="str">
            <v>若松五</v>
          </cell>
        </row>
        <row r="7">
          <cell r="A7">
            <v>6</v>
          </cell>
          <cell r="B7" t="str">
            <v>会津若松市立第六中学校</v>
          </cell>
          <cell r="C7" t="str">
            <v>若松</v>
          </cell>
          <cell r="D7" t="str">
            <v>若松六</v>
          </cell>
        </row>
        <row r="8">
          <cell r="A8">
            <v>7</v>
          </cell>
          <cell r="B8" t="str">
            <v>会津若松市立湊中学校</v>
          </cell>
          <cell r="C8" t="str">
            <v>若松</v>
          </cell>
          <cell r="D8" t="str">
            <v>湊</v>
          </cell>
        </row>
        <row r="9">
          <cell r="A9">
            <v>8</v>
          </cell>
          <cell r="B9" t="str">
            <v>会津若松市立一箕中学校</v>
          </cell>
          <cell r="C9" t="str">
            <v>若松</v>
          </cell>
          <cell r="D9" t="str">
            <v>一箕</v>
          </cell>
        </row>
        <row r="10">
          <cell r="A10">
            <v>9</v>
          </cell>
          <cell r="B10" t="str">
            <v>会津若松市立大戸中学校</v>
          </cell>
          <cell r="C10" t="str">
            <v>若松</v>
          </cell>
          <cell r="D10" t="str">
            <v>大戸</v>
          </cell>
        </row>
        <row r="11">
          <cell r="A11">
            <v>10</v>
          </cell>
          <cell r="B11" t="str">
            <v>会津若松市立北会津中学校</v>
          </cell>
          <cell r="C11" t="str">
            <v>若松</v>
          </cell>
          <cell r="D11" t="str">
            <v>北会津</v>
          </cell>
        </row>
        <row r="12">
          <cell r="A12">
            <v>11</v>
          </cell>
          <cell r="B12" t="str">
            <v>会津若松市立河東中学校</v>
          </cell>
          <cell r="C12" t="str">
            <v>若松</v>
          </cell>
          <cell r="D12" t="str">
            <v>河東</v>
          </cell>
        </row>
        <row r="13">
          <cell r="A13">
            <v>12</v>
          </cell>
          <cell r="B13" t="str">
            <v>福島県立会津学鳳中学校</v>
          </cell>
          <cell r="C13" t="str">
            <v>若松</v>
          </cell>
          <cell r="D13" t="str">
            <v>会津学鳳</v>
          </cell>
        </row>
        <row r="14">
          <cell r="A14">
            <v>13</v>
          </cell>
          <cell r="B14" t="str">
            <v>会津若松ザベリオ学園中学校</v>
          </cell>
          <cell r="C14" t="str">
            <v>若松</v>
          </cell>
          <cell r="D14" t="str">
            <v>ザベリオ</v>
          </cell>
        </row>
        <row r="15">
          <cell r="A15">
            <v>14</v>
          </cell>
          <cell r="B15" t="str">
            <v>双葉郡大熊町立大熊中学校</v>
          </cell>
          <cell r="C15" t="str">
            <v>若松</v>
          </cell>
          <cell r="D15" t="str">
            <v>大熊</v>
          </cell>
        </row>
        <row r="16">
          <cell r="A16">
            <v>15</v>
          </cell>
          <cell r="B16" t="str">
            <v>耶麻郡磐梯町立磐梯中学校</v>
          </cell>
          <cell r="C16" t="str">
            <v>北会津</v>
          </cell>
          <cell r="D16" t="str">
            <v>磐梯</v>
          </cell>
        </row>
        <row r="17">
          <cell r="A17">
            <v>16</v>
          </cell>
          <cell r="B17" t="str">
            <v>耶麻郡猪苗代町立猪苗代中学校</v>
          </cell>
          <cell r="C17" t="str">
            <v>北会津</v>
          </cell>
          <cell r="D17" t="str">
            <v>猪苗代</v>
          </cell>
        </row>
        <row r="18">
          <cell r="A18">
            <v>17</v>
          </cell>
          <cell r="B18" t="str">
            <v>耶麻郡猪苗代町立吾妻中学校</v>
          </cell>
          <cell r="C18" t="str">
            <v>北会津</v>
          </cell>
          <cell r="D18" t="str">
            <v>吾妻</v>
          </cell>
        </row>
        <row r="19">
          <cell r="A19">
            <v>18</v>
          </cell>
          <cell r="B19" t="str">
            <v>耶麻郡猪苗代町立東中学校</v>
          </cell>
          <cell r="C19" t="str">
            <v>北会津</v>
          </cell>
          <cell r="D19" t="str">
            <v>東</v>
          </cell>
        </row>
        <row r="20">
          <cell r="A20">
            <v>19</v>
          </cell>
          <cell r="B20" t="str">
            <v>喜多方市立第一中学校</v>
          </cell>
          <cell r="C20" t="str">
            <v>耶麻</v>
          </cell>
          <cell r="D20" t="str">
            <v>喜多方一</v>
          </cell>
        </row>
        <row r="21">
          <cell r="A21">
            <v>20</v>
          </cell>
          <cell r="B21" t="str">
            <v>喜多方市立第二中学校</v>
          </cell>
          <cell r="C21" t="str">
            <v>耶麻</v>
          </cell>
          <cell r="D21" t="str">
            <v>喜多方二</v>
          </cell>
        </row>
        <row r="22">
          <cell r="A22">
            <v>21</v>
          </cell>
          <cell r="B22" t="str">
            <v>喜多方市立第三中学校</v>
          </cell>
          <cell r="C22" t="str">
            <v>耶麻</v>
          </cell>
          <cell r="D22" t="str">
            <v>喜多方三</v>
          </cell>
        </row>
        <row r="23">
          <cell r="A23">
            <v>22</v>
          </cell>
          <cell r="B23" t="str">
            <v>喜多方市立会北中学校</v>
          </cell>
          <cell r="C23" t="str">
            <v>耶麻</v>
          </cell>
          <cell r="D23" t="str">
            <v>会北</v>
          </cell>
        </row>
        <row r="24">
          <cell r="A24">
            <v>23</v>
          </cell>
          <cell r="B24" t="str">
            <v>喜多方市立塩川中学校</v>
          </cell>
          <cell r="C24" t="str">
            <v>耶麻</v>
          </cell>
          <cell r="D24" t="str">
            <v>塩川</v>
          </cell>
        </row>
        <row r="25">
          <cell r="A25">
            <v>24</v>
          </cell>
          <cell r="B25" t="str">
            <v>喜多方市立山都中学校</v>
          </cell>
          <cell r="C25" t="str">
            <v>耶麻</v>
          </cell>
          <cell r="D25" t="str">
            <v>山都</v>
          </cell>
        </row>
        <row r="26">
          <cell r="A26">
            <v>25</v>
          </cell>
          <cell r="B26" t="str">
            <v>喜多方市立高郷中学校</v>
          </cell>
          <cell r="C26" t="str">
            <v>耶麻</v>
          </cell>
          <cell r="D26" t="str">
            <v>高郷</v>
          </cell>
        </row>
        <row r="27">
          <cell r="A27">
            <v>26</v>
          </cell>
          <cell r="B27" t="str">
            <v>耶麻郡北塩原村立第一中学校</v>
          </cell>
          <cell r="C27" t="str">
            <v>耶麻</v>
          </cell>
          <cell r="D27" t="str">
            <v>北塩原一</v>
          </cell>
        </row>
        <row r="28">
          <cell r="A28">
            <v>27</v>
          </cell>
          <cell r="B28" t="str">
            <v>耶麻郡北塩原村立裏磐梯中学校</v>
          </cell>
          <cell r="C28" t="str">
            <v>耶麻</v>
          </cell>
          <cell r="D28" t="str">
            <v>裏磐梯</v>
          </cell>
        </row>
        <row r="29">
          <cell r="A29">
            <v>28</v>
          </cell>
          <cell r="B29" t="str">
            <v>耶麻郡西会津町立西会津中学校</v>
          </cell>
          <cell r="C29" t="str">
            <v>耶麻</v>
          </cell>
          <cell r="D29" t="str">
            <v>西会津</v>
          </cell>
        </row>
        <row r="30">
          <cell r="A30">
            <v>29</v>
          </cell>
          <cell r="B30" t="str">
            <v>河沼郡会津坂下町立坂下中学校</v>
          </cell>
          <cell r="C30" t="str">
            <v>両沼</v>
          </cell>
          <cell r="D30" t="str">
            <v>坂下</v>
          </cell>
        </row>
        <row r="31">
          <cell r="A31">
            <v>30</v>
          </cell>
          <cell r="B31" t="str">
            <v>河沼郡湯川村立湯川中学校</v>
          </cell>
          <cell r="C31" t="str">
            <v>両沼</v>
          </cell>
          <cell r="D31" t="str">
            <v>湯川</v>
          </cell>
        </row>
        <row r="32">
          <cell r="A32">
            <v>31</v>
          </cell>
          <cell r="B32" t="str">
            <v>河沼郡柳津町立柳津中学校</v>
          </cell>
          <cell r="C32" t="str">
            <v>両沼</v>
          </cell>
          <cell r="D32" t="str">
            <v>柳津</v>
          </cell>
        </row>
        <row r="33">
          <cell r="A33">
            <v>32</v>
          </cell>
          <cell r="B33" t="str">
            <v>河沼郡柳津町立西山中学校</v>
          </cell>
          <cell r="C33" t="str">
            <v>両沼</v>
          </cell>
          <cell r="D33" t="str">
            <v>西山</v>
          </cell>
        </row>
        <row r="34">
          <cell r="A34">
            <v>33</v>
          </cell>
          <cell r="B34" t="str">
            <v>大沼郡会津美里町立高田中学校</v>
          </cell>
          <cell r="C34" t="str">
            <v>両沼</v>
          </cell>
          <cell r="D34" t="str">
            <v>高田</v>
          </cell>
        </row>
        <row r="35">
          <cell r="A35">
            <v>34</v>
          </cell>
          <cell r="B35" t="str">
            <v>大沼郡会津美里町立本郷中学校</v>
          </cell>
          <cell r="C35" t="str">
            <v>両沼</v>
          </cell>
          <cell r="D35" t="str">
            <v>本郷</v>
          </cell>
        </row>
        <row r="36">
          <cell r="A36">
            <v>35</v>
          </cell>
          <cell r="B36" t="str">
            <v>大沼郡会津美里町立新鶴中学校</v>
          </cell>
          <cell r="C36" t="str">
            <v>両沼</v>
          </cell>
          <cell r="D36" t="str">
            <v>新鶴</v>
          </cell>
        </row>
        <row r="37">
          <cell r="A37">
            <v>36</v>
          </cell>
          <cell r="B37" t="str">
            <v>大沼郡三島町立三島中学校</v>
          </cell>
          <cell r="C37" t="str">
            <v>両沼</v>
          </cell>
          <cell r="D37" t="str">
            <v>三島</v>
          </cell>
        </row>
        <row r="38">
          <cell r="A38">
            <v>37</v>
          </cell>
          <cell r="B38" t="str">
            <v>大沼郡金山町立金山中学校</v>
          </cell>
          <cell r="C38" t="str">
            <v>両沼</v>
          </cell>
          <cell r="D38" t="str">
            <v>金山</v>
          </cell>
        </row>
        <row r="39">
          <cell r="A39">
            <v>38</v>
          </cell>
          <cell r="B39" t="str">
            <v>大沼郡昭和村立昭和中学校</v>
          </cell>
          <cell r="C39" t="str">
            <v>両沼</v>
          </cell>
          <cell r="D39" t="str">
            <v>昭和</v>
          </cell>
        </row>
        <row r="40">
          <cell r="A40">
            <v>39</v>
          </cell>
          <cell r="B40" t="str">
            <v>南会津郡南会津町立田島中学校</v>
          </cell>
          <cell r="C40" t="str">
            <v>南会津</v>
          </cell>
          <cell r="D40" t="str">
            <v>田島</v>
          </cell>
        </row>
        <row r="41">
          <cell r="A41">
            <v>40</v>
          </cell>
          <cell r="B41" t="str">
            <v>南会津郡南会津町立檜沢中学校</v>
          </cell>
          <cell r="C41" t="str">
            <v>南会津</v>
          </cell>
          <cell r="D41" t="str">
            <v>檜沢</v>
          </cell>
        </row>
        <row r="42">
          <cell r="A42">
            <v>41</v>
          </cell>
          <cell r="B42" t="str">
            <v>南会津郡南会津町立荒海中学校</v>
          </cell>
          <cell r="C42" t="str">
            <v>南会津</v>
          </cell>
          <cell r="D42" t="str">
            <v>荒海</v>
          </cell>
        </row>
        <row r="43">
          <cell r="A43">
            <v>42</v>
          </cell>
          <cell r="B43" t="str">
            <v>南会津郡南会津町立舘岩中学校</v>
          </cell>
          <cell r="C43" t="str">
            <v>南会津</v>
          </cell>
          <cell r="D43" t="str">
            <v>舘岩</v>
          </cell>
        </row>
        <row r="44">
          <cell r="A44">
            <v>43</v>
          </cell>
          <cell r="B44" t="str">
            <v>南会津郡南会津町立南会津中学校</v>
          </cell>
          <cell r="C44" t="str">
            <v>南会津</v>
          </cell>
          <cell r="D44" t="str">
            <v>南会津</v>
          </cell>
        </row>
        <row r="45">
          <cell r="A45">
            <v>44</v>
          </cell>
          <cell r="B45" t="str">
            <v>南会津郡下郷町立下郷中学校</v>
          </cell>
          <cell r="C45" t="str">
            <v>南会津</v>
          </cell>
          <cell r="D45" t="str">
            <v>下郷</v>
          </cell>
        </row>
        <row r="46">
          <cell r="A46">
            <v>45</v>
          </cell>
          <cell r="B46" t="str">
            <v>南会津郡檜枝岐村立檜枝岐中学校</v>
          </cell>
          <cell r="C46" t="str">
            <v>南会津</v>
          </cell>
          <cell r="D46" t="str">
            <v>檜枝岐</v>
          </cell>
        </row>
        <row r="47">
          <cell r="A47">
            <v>46</v>
          </cell>
          <cell r="B47" t="str">
            <v>南会津郡只見町立只見中学校</v>
          </cell>
          <cell r="C47" t="str">
            <v>南会津</v>
          </cell>
          <cell r="D47" t="str">
            <v>只見</v>
          </cell>
        </row>
        <row r="48">
          <cell r="A48">
            <v>47</v>
          </cell>
          <cell r="B48">
            <v>0</v>
          </cell>
          <cell r="C48">
            <v>0</v>
          </cell>
          <cell r="D48">
            <v>0</v>
          </cell>
        </row>
        <row r="49">
          <cell r="A49">
            <v>48</v>
          </cell>
          <cell r="B49">
            <v>0</v>
          </cell>
          <cell r="C49">
            <v>0</v>
          </cell>
          <cell r="D49">
            <v>0</v>
          </cell>
        </row>
        <row r="50">
          <cell r="A50">
            <v>49</v>
          </cell>
          <cell r="B50">
            <v>0</v>
          </cell>
          <cell r="C50">
            <v>0</v>
          </cell>
          <cell r="D50">
            <v>0</v>
          </cell>
        </row>
        <row r="51">
          <cell r="A51">
            <v>50</v>
          </cell>
          <cell r="B51">
            <v>0</v>
          </cell>
          <cell r="C51">
            <v>0</v>
          </cell>
          <cell r="D51">
            <v>0</v>
          </cell>
        </row>
      </sheetData>
      <sheetData sheetId="21"/>
      <sheetData sheetId="22"/>
      <sheetData sheetId="23"/>
      <sheetData sheetId="24"/>
      <sheetData sheetId="25">
        <row r="2">
          <cell r="A2">
            <v>1</v>
          </cell>
          <cell r="B2">
            <v>101</v>
          </cell>
          <cell r="E2">
            <v>7000</v>
          </cell>
          <cell r="F2" t="str">
            <v>栗城　瑠太</v>
          </cell>
          <cell r="G2" t="str">
            <v>ｸﾘｷ ﾘｭｳﾀ</v>
          </cell>
          <cell r="H2" t="str">
            <v>栗城　瑠太</v>
          </cell>
          <cell r="I2">
            <v>1</v>
          </cell>
          <cell r="J2">
            <v>1</v>
          </cell>
          <cell r="L2">
            <v>0</v>
          </cell>
          <cell r="O2">
            <v>0</v>
          </cell>
          <cell r="P2" t="e">
            <v>#N/A</v>
          </cell>
          <cell r="Q2">
            <v>0</v>
          </cell>
          <cell r="R2">
            <v>0</v>
          </cell>
          <cell r="S2">
            <v>0</v>
          </cell>
          <cell r="T2" t="e">
            <v>#N/A</v>
          </cell>
          <cell r="U2">
            <v>0</v>
          </cell>
          <cell r="V2">
            <v>0</v>
          </cell>
          <cell r="W2">
            <v>0</v>
          </cell>
          <cell r="Y2">
            <v>0</v>
          </cell>
          <cell r="Z2">
            <v>0</v>
          </cell>
          <cell r="AA2">
            <v>0</v>
          </cell>
          <cell r="AC2">
            <v>0</v>
          </cell>
          <cell r="AD2">
            <v>0</v>
          </cell>
          <cell r="AE2">
            <v>0</v>
          </cell>
          <cell r="AG2">
            <v>0</v>
          </cell>
          <cell r="AH2">
            <v>0</v>
          </cell>
        </row>
        <row r="3">
          <cell r="A3">
            <v>1</v>
          </cell>
          <cell r="B3">
            <v>101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1</v>
          </cell>
          <cell r="J3">
            <v>0</v>
          </cell>
          <cell r="L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Y3">
            <v>0</v>
          </cell>
          <cell r="Z3">
            <v>0</v>
          </cell>
          <cell r="AA3">
            <v>0</v>
          </cell>
          <cell r="AC3">
            <v>0</v>
          </cell>
          <cell r="AD3">
            <v>0</v>
          </cell>
          <cell r="AE3">
            <v>0</v>
          </cell>
          <cell r="AG3">
            <v>0</v>
          </cell>
          <cell r="AH3">
            <v>0</v>
          </cell>
        </row>
        <row r="4">
          <cell r="A4">
            <v>1</v>
          </cell>
          <cell r="B4">
            <v>101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1</v>
          </cell>
          <cell r="J4">
            <v>0</v>
          </cell>
          <cell r="L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Y4">
            <v>0</v>
          </cell>
          <cell r="Z4">
            <v>0</v>
          </cell>
          <cell r="AA4">
            <v>0</v>
          </cell>
          <cell r="AC4">
            <v>0</v>
          </cell>
          <cell r="AD4">
            <v>0</v>
          </cell>
          <cell r="AE4">
            <v>0</v>
          </cell>
          <cell r="AG4">
            <v>0</v>
          </cell>
          <cell r="AH4">
            <v>0</v>
          </cell>
        </row>
        <row r="5">
          <cell r="A5">
            <v>1</v>
          </cell>
          <cell r="B5">
            <v>101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1</v>
          </cell>
          <cell r="J5">
            <v>0</v>
          </cell>
          <cell r="L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Y5">
            <v>0</v>
          </cell>
          <cell r="Z5">
            <v>0</v>
          </cell>
          <cell r="AA5">
            <v>0</v>
          </cell>
          <cell r="AC5">
            <v>0</v>
          </cell>
          <cell r="AD5">
            <v>0</v>
          </cell>
          <cell r="AE5">
            <v>0</v>
          </cell>
          <cell r="AG5">
            <v>0</v>
          </cell>
          <cell r="AH5">
            <v>0</v>
          </cell>
        </row>
        <row r="6">
          <cell r="A6">
            <v>1</v>
          </cell>
          <cell r="B6">
            <v>101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1</v>
          </cell>
          <cell r="J6">
            <v>0</v>
          </cell>
          <cell r="L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Y6">
            <v>0</v>
          </cell>
          <cell r="Z6">
            <v>0</v>
          </cell>
          <cell r="AA6">
            <v>0</v>
          </cell>
          <cell r="AC6">
            <v>0</v>
          </cell>
          <cell r="AD6">
            <v>0</v>
          </cell>
          <cell r="AE6">
            <v>0</v>
          </cell>
          <cell r="AG6">
            <v>0</v>
          </cell>
          <cell r="AH6">
            <v>0</v>
          </cell>
        </row>
        <row r="7">
          <cell r="A7">
            <v>1</v>
          </cell>
          <cell r="B7">
            <v>101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1</v>
          </cell>
          <cell r="J7">
            <v>0</v>
          </cell>
          <cell r="L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Y7">
            <v>0</v>
          </cell>
          <cell r="Z7">
            <v>0</v>
          </cell>
          <cell r="AA7">
            <v>0</v>
          </cell>
          <cell r="AC7">
            <v>0</v>
          </cell>
          <cell r="AD7">
            <v>0</v>
          </cell>
          <cell r="AE7">
            <v>0</v>
          </cell>
          <cell r="AG7">
            <v>0</v>
          </cell>
          <cell r="AH7">
            <v>0</v>
          </cell>
        </row>
        <row r="8">
          <cell r="A8">
            <v>1</v>
          </cell>
          <cell r="B8">
            <v>101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1</v>
          </cell>
          <cell r="J8">
            <v>0</v>
          </cell>
          <cell r="L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Y8">
            <v>0</v>
          </cell>
          <cell r="Z8">
            <v>0</v>
          </cell>
          <cell r="AA8">
            <v>0</v>
          </cell>
          <cell r="AC8">
            <v>0</v>
          </cell>
          <cell r="AD8">
            <v>0</v>
          </cell>
          <cell r="AE8">
            <v>0</v>
          </cell>
          <cell r="AG8">
            <v>0</v>
          </cell>
          <cell r="AH8">
            <v>0</v>
          </cell>
        </row>
        <row r="9">
          <cell r="A9">
            <v>1</v>
          </cell>
          <cell r="B9">
            <v>101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1</v>
          </cell>
          <cell r="J9">
            <v>0</v>
          </cell>
          <cell r="L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Y9">
            <v>0</v>
          </cell>
          <cell r="Z9">
            <v>0</v>
          </cell>
          <cell r="AA9">
            <v>0</v>
          </cell>
          <cell r="AC9">
            <v>0</v>
          </cell>
          <cell r="AD9">
            <v>0</v>
          </cell>
          <cell r="AE9">
            <v>0</v>
          </cell>
          <cell r="AG9">
            <v>0</v>
          </cell>
          <cell r="AH9">
            <v>0</v>
          </cell>
        </row>
        <row r="10">
          <cell r="A10">
            <v>1</v>
          </cell>
          <cell r="B10">
            <v>101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1</v>
          </cell>
          <cell r="J10">
            <v>0</v>
          </cell>
          <cell r="L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Y10">
            <v>0</v>
          </cell>
          <cell r="Z10">
            <v>0</v>
          </cell>
          <cell r="AA10">
            <v>0</v>
          </cell>
          <cell r="AC10">
            <v>0</v>
          </cell>
          <cell r="AD10">
            <v>0</v>
          </cell>
          <cell r="AE10">
            <v>0</v>
          </cell>
          <cell r="AG10">
            <v>0</v>
          </cell>
          <cell r="AH10">
            <v>0</v>
          </cell>
        </row>
        <row r="11">
          <cell r="A11">
            <v>1</v>
          </cell>
          <cell r="B11">
            <v>101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1</v>
          </cell>
          <cell r="J11">
            <v>0</v>
          </cell>
          <cell r="L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Y11">
            <v>0</v>
          </cell>
          <cell r="Z11">
            <v>0</v>
          </cell>
          <cell r="AA11">
            <v>0</v>
          </cell>
          <cell r="AC11">
            <v>0</v>
          </cell>
          <cell r="AD11">
            <v>0</v>
          </cell>
          <cell r="AE11">
            <v>0</v>
          </cell>
          <cell r="AG11">
            <v>0</v>
          </cell>
          <cell r="AH11">
            <v>0</v>
          </cell>
        </row>
        <row r="12">
          <cell r="A12">
            <v>1</v>
          </cell>
          <cell r="B12">
            <v>101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1</v>
          </cell>
          <cell r="J12">
            <v>0</v>
          </cell>
          <cell r="L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Y12">
            <v>0</v>
          </cell>
          <cell r="Z12">
            <v>0</v>
          </cell>
          <cell r="AA12">
            <v>0</v>
          </cell>
          <cell r="AC12">
            <v>0</v>
          </cell>
          <cell r="AD12">
            <v>0</v>
          </cell>
          <cell r="AE12">
            <v>0</v>
          </cell>
          <cell r="AG12">
            <v>0</v>
          </cell>
          <cell r="AH12">
            <v>0</v>
          </cell>
        </row>
        <row r="13">
          <cell r="A13">
            <v>1</v>
          </cell>
          <cell r="B13">
            <v>101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1</v>
          </cell>
          <cell r="J13">
            <v>0</v>
          </cell>
          <cell r="L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Y13">
            <v>0</v>
          </cell>
          <cell r="Z13">
            <v>0</v>
          </cell>
          <cell r="AA13">
            <v>0</v>
          </cell>
          <cell r="AC13">
            <v>0</v>
          </cell>
          <cell r="AD13">
            <v>0</v>
          </cell>
          <cell r="AE13">
            <v>0</v>
          </cell>
          <cell r="AG13">
            <v>0</v>
          </cell>
          <cell r="AH13">
            <v>0</v>
          </cell>
        </row>
        <row r="14">
          <cell r="A14">
            <v>1</v>
          </cell>
          <cell r="B14">
            <v>101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1</v>
          </cell>
          <cell r="J14">
            <v>0</v>
          </cell>
          <cell r="L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Y14">
            <v>0</v>
          </cell>
          <cell r="Z14">
            <v>0</v>
          </cell>
          <cell r="AA14">
            <v>0</v>
          </cell>
          <cell r="AC14">
            <v>0</v>
          </cell>
          <cell r="AD14">
            <v>0</v>
          </cell>
          <cell r="AE14">
            <v>0</v>
          </cell>
          <cell r="AG14">
            <v>0</v>
          </cell>
          <cell r="AH14">
            <v>0</v>
          </cell>
        </row>
        <row r="15">
          <cell r="A15">
            <v>1</v>
          </cell>
          <cell r="B15">
            <v>101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1</v>
          </cell>
          <cell r="J15">
            <v>0</v>
          </cell>
          <cell r="L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Y15">
            <v>0</v>
          </cell>
          <cell r="Z15">
            <v>0</v>
          </cell>
          <cell r="AA15">
            <v>0</v>
          </cell>
          <cell r="AC15">
            <v>0</v>
          </cell>
          <cell r="AD15">
            <v>0</v>
          </cell>
          <cell r="AE15">
            <v>0</v>
          </cell>
          <cell r="AG15">
            <v>0</v>
          </cell>
          <cell r="AH15">
            <v>0</v>
          </cell>
        </row>
        <row r="16">
          <cell r="A16">
            <v>1</v>
          </cell>
          <cell r="B16">
            <v>101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1</v>
          </cell>
          <cell r="J16">
            <v>0</v>
          </cell>
          <cell r="L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Y16">
            <v>0</v>
          </cell>
          <cell r="Z16">
            <v>0</v>
          </cell>
          <cell r="AA16">
            <v>0</v>
          </cell>
          <cell r="AC16">
            <v>0</v>
          </cell>
          <cell r="AD16">
            <v>0</v>
          </cell>
          <cell r="AE16">
            <v>0</v>
          </cell>
          <cell r="AG16">
            <v>0</v>
          </cell>
          <cell r="AH16">
            <v>0</v>
          </cell>
        </row>
        <row r="17">
          <cell r="A17">
            <v>1</v>
          </cell>
          <cell r="B17">
            <v>101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1</v>
          </cell>
          <cell r="J17">
            <v>0</v>
          </cell>
          <cell r="L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Y17">
            <v>0</v>
          </cell>
          <cell r="Z17">
            <v>0</v>
          </cell>
          <cell r="AA17">
            <v>0</v>
          </cell>
          <cell r="AC17">
            <v>0</v>
          </cell>
          <cell r="AD17">
            <v>0</v>
          </cell>
          <cell r="AE17">
            <v>0</v>
          </cell>
          <cell r="AG17">
            <v>0</v>
          </cell>
          <cell r="AH17">
            <v>0</v>
          </cell>
        </row>
        <row r="18">
          <cell r="A18">
            <v>1</v>
          </cell>
          <cell r="B18">
            <v>101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1</v>
          </cell>
          <cell r="J18">
            <v>0</v>
          </cell>
          <cell r="L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Y18">
            <v>0</v>
          </cell>
          <cell r="Z18">
            <v>0</v>
          </cell>
          <cell r="AA18">
            <v>0</v>
          </cell>
          <cell r="AC18">
            <v>0</v>
          </cell>
          <cell r="AD18">
            <v>0</v>
          </cell>
          <cell r="AE18">
            <v>0</v>
          </cell>
          <cell r="AG18">
            <v>0</v>
          </cell>
          <cell r="AH18">
            <v>0</v>
          </cell>
        </row>
        <row r="19">
          <cell r="A19">
            <v>1</v>
          </cell>
          <cell r="B19">
            <v>101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L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Y19">
            <v>0</v>
          </cell>
          <cell r="Z19">
            <v>0</v>
          </cell>
          <cell r="AA19">
            <v>0</v>
          </cell>
          <cell r="AC19">
            <v>0</v>
          </cell>
          <cell r="AD19">
            <v>0</v>
          </cell>
          <cell r="AE19">
            <v>0</v>
          </cell>
          <cell r="AG19">
            <v>0</v>
          </cell>
          <cell r="AH19">
            <v>0</v>
          </cell>
        </row>
        <row r="20">
          <cell r="A20">
            <v>1</v>
          </cell>
          <cell r="B20">
            <v>101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1</v>
          </cell>
          <cell r="J20">
            <v>0</v>
          </cell>
          <cell r="L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Y20">
            <v>0</v>
          </cell>
          <cell r="Z20">
            <v>0</v>
          </cell>
          <cell r="AA20">
            <v>0</v>
          </cell>
          <cell r="AC20">
            <v>0</v>
          </cell>
          <cell r="AD20">
            <v>0</v>
          </cell>
          <cell r="AE20">
            <v>0</v>
          </cell>
          <cell r="AG20">
            <v>0</v>
          </cell>
          <cell r="AH20">
            <v>0</v>
          </cell>
        </row>
        <row r="21">
          <cell r="A21">
            <v>1</v>
          </cell>
          <cell r="B21">
            <v>101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1</v>
          </cell>
          <cell r="J21">
            <v>0</v>
          </cell>
          <cell r="L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Y21">
            <v>0</v>
          </cell>
          <cell r="Z21">
            <v>0</v>
          </cell>
          <cell r="AA21">
            <v>0</v>
          </cell>
          <cell r="AC21">
            <v>0</v>
          </cell>
          <cell r="AD21">
            <v>0</v>
          </cell>
          <cell r="AE21">
            <v>0</v>
          </cell>
          <cell r="AG21">
            <v>0</v>
          </cell>
          <cell r="AH21">
            <v>0</v>
          </cell>
        </row>
        <row r="22">
          <cell r="A22">
            <v>1</v>
          </cell>
          <cell r="B22">
            <v>101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</v>
          </cell>
          <cell r="J22">
            <v>0</v>
          </cell>
          <cell r="L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Y22">
            <v>0</v>
          </cell>
          <cell r="Z22">
            <v>0</v>
          </cell>
          <cell r="AA22">
            <v>0</v>
          </cell>
          <cell r="AC22">
            <v>0</v>
          </cell>
          <cell r="AD22">
            <v>0</v>
          </cell>
          <cell r="AE22">
            <v>0</v>
          </cell>
          <cell r="AG22">
            <v>0</v>
          </cell>
          <cell r="AH22">
            <v>0</v>
          </cell>
        </row>
        <row r="23">
          <cell r="A23">
            <v>1</v>
          </cell>
          <cell r="B23">
            <v>101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1</v>
          </cell>
          <cell r="J23">
            <v>0</v>
          </cell>
          <cell r="L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Y23">
            <v>0</v>
          </cell>
          <cell r="Z23">
            <v>0</v>
          </cell>
          <cell r="AA23">
            <v>0</v>
          </cell>
          <cell r="AC23">
            <v>0</v>
          </cell>
          <cell r="AD23">
            <v>0</v>
          </cell>
          <cell r="AE23">
            <v>0</v>
          </cell>
          <cell r="AG23">
            <v>0</v>
          </cell>
          <cell r="AH23">
            <v>0</v>
          </cell>
        </row>
        <row r="24">
          <cell r="A24">
            <v>1</v>
          </cell>
          <cell r="B24">
            <v>101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1</v>
          </cell>
          <cell r="J24">
            <v>0</v>
          </cell>
          <cell r="L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Y24">
            <v>0</v>
          </cell>
          <cell r="Z24">
            <v>0</v>
          </cell>
          <cell r="AA24">
            <v>0</v>
          </cell>
          <cell r="AC24">
            <v>0</v>
          </cell>
          <cell r="AD24">
            <v>0</v>
          </cell>
          <cell r="AE24">
            <v>0</v>
          </cell>
          <cell r="AG24">
            <v>0</v>
          </cell>
          <cell r="AH24">
            <v>0</v>
          </cell>
        </row>
        <row r="25">
          <cell r="A25">
            <v>1</v>
          </cell>
          <cell r="B25">
            <v>101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1</v>
          </cell>
          <cell r="J25">
            <v>0</v>
          </cell>
          <cell r="L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Y25">
            <v>0</v>
          </cell>
          <cell r="Z25">
            <v>0</v>
          </cell>
          <cell r="AA25">
            <v>0</v>
          </cell>
          <cell r="AC25">
            <v>0</v>
          </cell>
          <cell r="AD25">
            <v>0</v>
          </cell>
          <cell r="AE25">
            <v>0</v>
          </cell>
          <cell r="AG25">
            <v>0</v>
          </cell>
          <cell r="AH25">
            <v>0</v>
          </cell>
        </row>
        <row r="26">
          <cell r="A26">
            <v>1</v>
          </cell>
          <cell r="B26">
            <v>101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1</v>
          </cell>
          <cell r="J26">
            <v>0</v>
          </cell>
          <cell r="L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Y26">
            <v>0</v>
          </cell>
          <cell r="Z26">
            <v>0</v>
          </cell>
          <cell r="AA26">
            <v>0</v>
          </cell>
          <cell r="AC26">
            <v>0</v>
          </cell>
          <cell r="AD26">
            <v>0</v>
          </cell>
          <cell r="AE26">
            <v>0</v>
          </cell>
          <cell r="AG26">
            <v>0</v>
          </cell>
          <cell r="AH26">
            <v>0</v>
          </cell>
        </row>
        <row r="27">
          <cell r="A27">
            <v>1</v>
          </cell>
          <cell r="B27">
            <v>101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1</v>
          </cell>
          <cell r="J27">
            <v>0</v>
          </cell>
          <cell r="L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Y27">
            <v>0</v>
          </cell>
          <cell r="Z27">
            <v>0</v>
          </cell>
          <cell r="AA27">
            <v>0</v>
          </cell>
          <cell r="AC27">
            <v>0</v>
          </cell>
          <cell r="AD27">
            <v>0</v>
          </cell>
          <cell r="AE27">
            <v>0</v>
          </cell>
          <cell r="AG27">
            <v>0</v>
          </cell>
          <cell r="AH27">
            <v>0</v>
          </cell>
        </row>
        <row r="28">
          <cell r="A28">
            <v>1</v>
          </cell>
          <cell r="B28">
            <v>101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1</v>
          </cell>
          <cell r="J28">
            <v>0</v>
          </cell>
          <cell r="L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Y28">
            <v>0</v>
          </cell>
          <cell r="Z28">
            <v>0</v>
          </cell>
          <cell r="AA28">
            <v>0</v>
          </cell>
          <cell r="AC28">
            <v>0</v>
          </cell>
          <cell r="AD28">
            <v>0</v>
          </cell>
          <cell r="AE28">
            <v>0</v>
          </cell>
          <cell r="AG28">
            <v>0</v>
          </cell>
          <cell r="AH28">
            <v>0</v>
          </cell>
        </row>
        <row r="29">
          <cell r="A29">
            <v>1</v>
          </cell>
          <cell r="B29">
            <v>101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1</v>
          </cell>
          <cell r="J29">
            <v>0</v>
          </cell>
          <cell r="L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Y29">
            <v>0</v>
          </cell>
          <cell r="Z29">
            <v>0</v>
          </cell>
          <cell r="AA29">
            <v>0</v>
          </cell>
          <cell r="AC29">
            <v>0</v>
          </cell>
          <cell r="AD29">
            <v>0</v>
          </cell>
          <cell r="AE29">
            <v>0</v>
          </cell>
          <cell r="AG29">
            <v>0</v>
          </cell>
          <cell r="AH29">
            <v>0</v>
          </cell>
        </row>
        <row r="30">
          <cell r="A30">
            <v>1</v>
          </cell>
          <cell r="B30">
            <v>101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1</v>
          </cell>
          <cell r="J30">
            <v>0</v>
          </cell>
          <cell r="L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Y30">
            <v>0</v>
          </cell>
          <cell r="Z30">
            <v>0</v>
          </cell>
          <cell r="AA30">
            <v>0</v>
          </cell>
          <cell r="AC30">
            <v>0</v>
          </cell>
          <cell r="AD30">
            <v>0</v>
          </cell>
          <cell r="AE30">
            <v>0</v>
          </cell>
          <cell r="AG30">
            <v>0</v>
          </cell>
          <cell r="AH30">
            <v>0</v>
          </cell>
        </row>
        <row r="31">
          <cell r="A31">
            <v>1</v>
          </cell>
          <cell r="B31">
            <v>101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1</v>
          </cell>
          <cell r="J31">
            <v>0</v>
          </cell>
          <cell r="L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Y31">
            <v>0</v>
          </cell>
          <cell r="Z31">
            <v>0</v>
          </cell>
          <cell r="AA31">
            <v>0</v>
          </cell>
          <cell r="AC31">
            <v>0</v>
          </cell>
          <cell r="AD31">
            <v>0</v>
          </cell>
          <cell r="AE31">
            <v>0</v>
          </cell>
          <cell r="AG31">
            <v>0</v>
          </cell>
          <cell r="AH31">
            <v>0</v>
          </cell>
        </row>
        <row r="32">
          <cell r="A32">
            <v>1</v>
          </cell>
          <cell r="B32">
            <v>101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1</v>
          </cell>
          <cell r="J32">
            <v>0</v>
          </cell>
          <cell r="L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Y32">
            <v>0</v>
          </cell>
          <cell r="Z32">
            <v>0</v>
          </cell>
          <cell r="AA32">
            <v>0</v>
          </cell>
          <cell r="AC32">
            <v>0</v>
          </cell>
          <cell r="AD32">
            <v>0</v>
          </cell>
          <cell r="AE32">
            <v>0</v>
          </cell>
          <cell r="AG32">
            <v>0</v>
          </cell>
          <cell r="AH32">
            <v>0</v>
          </cell>
        </row>
        <row r="33">
          <cell r="A33">
            <v>1</v>
          </cell>
          <cell r="B33">
            <v>101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1</v>
          </cell>
          <cell r="J33">
            <v>0</v>
          </cell>
          <cell r="L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Y33">
            <v>0</v>
          </cell>
          <cell r="Z33">
            <v>0</v>
          </cell>
          <cell r="AA33">
            <v>0</v>
          </cell>
          <cell r="AC33">
            <v>0</v>
          </cell>
          <cell r="AD33">
            <v>0</v>
          </cell>
          <cell r="AE33">
            <v>0</v>
          </cell>
          <cell r="AG33">
            <v>0</v>
          </cell>
          <cell r="AH33">
            <v>0</v>
          </cell>
        </row>
        <row r="34">
          <cell r="A34">
            <v>1</v>
          </cell>
          <cell r="B34">
            <v>101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1</v>
          </cell>
          <cell r="J34">
            <v>0</v>
          </cell>
          <cell r="L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Y34">
            <v>0</v>
          </cell>
          <cell r="Z34">
            <v>0</v>
          </cell>
          <cell r="AA34">
            <v>0</v>
          </cell>
          <cell r="AC34">
            <v>0</v>
          </cell>
          <cell r="AD34">
            <v>0</v>
          </cell>
          <cell r="AE34">
            <v>0</v>
          </cell>
          <cell r="AG34">
            <v>0</v>
          </cell>
          <cell r="AH34">
            <v>0</v>
          </cell>
        </row>
        <row r="35">
          <cell r="A35">
            <v>1</v>
          </cell>
          <cell r="B35">
            <v>101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1</v>
          </cell>
          <cell r="J35">
            <v>0</v>
          </cell>
          <cell r="L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Y35">
            <v>0</v>
          </cell>
          <cell r="Z35">
            <v>0</v>
          </cell>
          <cell r="AA35">
            <v>0</v>
          </cell>
          <cell r="AC35">
            <v>0</v>
          </cell>
          <cell r="AD35">
            <v>0</v>
          </cell>
          <cell r="AE35">
            <v>0</v>
          </cell>
          <cell r="AG35">
            <v>0</v>
          </cell>
          <cell r="AH35">
            <v>0</v>
          </cell>
        </row>
        <row r="36">
          <cell r="A36">
            <v>1</v>
          </cell>
          <cell r="B36">
            <v>101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1</v>
          </cell>
          <cell r="J36">
            <v>0</v>
          </cell>
          <cell r="L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Y36">
            <v>0</v>
          </cell>
          <cell r="Z36">
            <v>0</v>
          </cell>
          <cell r="AA36">
            <v>0</v>
          </cell>
          <cell r="AC36">
            <v>0</v>
          </cell>
          <cell r="AD36">
            <v>0</v>
          </cell>
          <cell r="AE36">
            <v>0</v>
          </cell>
          <cell r="AG36">
            <v>0</v>
          </cell>
          <cell r="AH36">
            <v>0</v>
          </cell>
        </row>
        <row r="37">
          <cell r="A37">
            <v>1</v>
          </cell>
          <cell r="B37">
            <v>101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1</v>
          </cell>
          <cell r="J37">
            <v>0</v>
          </cell>
          <cell r="L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Y37">
            <v>0</v>
          </cell>
          <cell r="Z37">
            <v>0</v>
          </cell>
          <cell r="AA37">
            <v>0</v>
          </cell>
          <cell r="AC37">
            <v>0</v>
          </cell>
          <cell r="AD37">
            <v>0</v>
          </cell>
          <cell r="AE37">
            <v>0</v>
          </cell>
          <cell r="AG37">
            <v>0</v>
          </cell>
          <cell r="AH37">
            <v>0</v>
          </cell>
        </row>
        <row r="38">
          <cell r="A38">
            <v>1</v>
          </cell>
          <cell r="B38">
            <v>101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1</v>
          </cell>
          <cell r="J38">
            <v>0</v>
          </cell>
          <cell r="L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Y38">
            <v>0</v>
          </cell>
          <cell r="Z38">
            <v>0</v>
          </cell>
          <cell r="AA38">
            <v>0</v>
          </cell>
          <cell r="AC38">
            <v>0</v>
          </cell>
          <cell r="AD38">
            <v>0</v>
          </cell>
          <cell r="AE38">
            <v>0</v>
          </cell>
          <cell r="AG38">
            <v>0</v>
          </cell>
          <cell r="AH38">
            <v>0</v>
          </cell>
        </row>
        <row r="39">
          <cell r="A39">
            <v>1</v>
          </cell>
          <cell r="B39">
            <v>101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1</v>
          </cell>
          <cell r="J39">
            <v>0</v>
          </cell>
          <cell r="L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Y39">
            <v>0</v>
          </cell>
          <cell r="Z39">
            <v>0</v>
          </cell>
          <cell r="AA39">
            <v>0</v>
          </cell>
          <cell r="AC39">
            <v>0</v>
          </cell>
          <cell r="AD39">
            <v>0</v>
          </cell>
          <cell r="AE39">
            <v>0</v>
          </cell>
          <cell r="AG39">
            <v>0</v>
          </cell>
          <cell r="AH39">
            <v>0</v>
          </cell>
        </row>
        <row r="40">
          <cell r="A40">
            <v>1</v>
          </cell>
          <cell r="B40">
            <v>101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1</v>
          </cell>
          <cell r="J40">
            <v>0</v>
          </cell>
          <cell r="L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Y40">
            <v>0</v>
          </cell>
          <cell r="Z40">
            <v>0</v>
          </cell>
          <cell r="AA40">
            <v>0</v>
          </cell>
          <cell r="AC40">
            <v>0</v>
          </cell>
          <cell r="AD40">
            <v>0</v>
          </cell>
          <cell r="AE40">
            <v>0</v>
          </cell>
          <cell r="AG40">
            <v>0</v>
          </cell>
          <cell r="AH40">
            <v>0</v>
          </cell>
        </row>
        <row r="41">
          <cell r="A41">
            <v>1</v>
          </cell>
          <cell r="B41">
            <v>101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1</v>
          </cell>
          <cell r="J41">
            <v>0</v>
          </cell>
          <cell r="L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Y41">
            <v>0</v>
          </cell>
          <cell r="Z41">
            <v>0</v>
          </cell>
          <cell r="AA41">
            <v>0</v>
          </cell>
          <cell r="AC41">
            <v>0</v>
          </cell>
          <cell r="AD41">
            <v>0</v>
          </cell>
          <cell r="AE41">
            <v>0</v>
          </cell>
          <cell r="AG41">
            <v>0</v>
          </cell>
          <cell r="AH41">
            <v>0</v>
          </cell>
        </row>
        <row r="42">
          <cell r="A42">
            <v>1</v>
          </cell>
          <cell r="B42">
            <v>101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2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>
            <v>1</v>
          </cell>
          <cell r="B43">
            <v>101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2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>
            <v>1</v>
          </cell>
          <cell r="B44">
            <v>101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2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>
            <v>1</v>
          </cell>
          <cell r="B45">
            <v>101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2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</row>
        <row r="46">
          <cell r="A46">
            <v>1</v>
          </cell>
          <cell r="B46">
            <v>101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2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>
            <v>1</v>
          </cell>
          <cell r="B47">
            <v>101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2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>
            <v>1</v>
          </cell>
          <cell r="B48">
            <v>101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2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>
            <v>1</v>
          </cell>
          <cell r="B49">
            <v>101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2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>
            <v>1</v>
          </cell>
          <cell r="B50">
            <v>101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2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</row>
        <row r="51">
          <cell r="A51">
            <v>1</v>
          </cell>
          <cell r="B51">
            <v>101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2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</row>
        <row r="52">
          <cell r="A52">
            <v>1</v>
          </cell>
          <cell r="B52">
            <v>101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2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>
            <v>1</v>
          </cell>
          <cell r="B53">
            <v>101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2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>
            <v>1</v>
          </cell>
          <cell r="B54">
            <v>101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2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>
            <v>1</v>
          </cell>
          <cell r="B55">
            <v>101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2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>
            <v>1</v>
          </cell>
          <cell r="B56">
            <v>101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2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A57">
            <v>1</v>
          </cell>
          <cell r="B57">
            <v>101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2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>
            <v>1</v>
          </cell>
          <cell r="B58">
            <v>101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2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>
            <v>1</v>
          </cell>
          <cell r="B59">
            <v>101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2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</row>
        <row r="60">
          <cell r="A60">
            <v>1</v>
          </cell>
          <cell r="B60">
            <v>101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2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</row>
        <row r="61">
          <cell r="A61">
            <v>1</v>
          </cell>
          <cell r="B61">
            <v>101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2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</row>
        <row r="62">
          <cell r="A62">
            <v>1</v>
          </cell>
          <cell r="B62">
            <v>101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2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A63">
            <v>1</v>
          </cell>
          <cell r="B63">
            <v>101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2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</row>
        <row r="64">
          <cell r="A64">
            <v>1</v>
          </cell>
          <cell r="B64">
            <v>101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2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>
            <v>1</v>
          </cell>
          <cell r="B65">
            <v>101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2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6">
          <cell r="A66">
            <v>1</v>
          </cell>
          <cell r="B66">
            <v>101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2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</row>
        <row r="67">
          <cell r="A67">
            <v>1</v>
          </cell>
          <cell r="B67">
            <v>101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2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</row>
        <row r="68">
          <cell r="A68">
            <v>1</v>
          </cell>
          <cell r="B68">
            <v>101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2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</row>
        <row r="69">
          <cell r="A69">
            <v>1</v>
          </cell>
          <cell r="B69">
            <v>101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2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</row>
        <row r="70">
          <cell r="A70">
            <v>1</v>
          </cell>
          <cell r="B70">
            <v>101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2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</row>
        <row r="71">
          <cell r="A71">
            <v>1</v>
          </cell>
          <cell r="B71">
            <v>101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2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</row>
        <row r="72">
          <cell r="A72">
            <v>1</v>
          </cell>
          <cell r="B72">
            <v>101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2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</row>
        <row r="73">
          <cell r="A73">
            <v>1</v>
          </cell>
          <cell r="B73">
            <v>101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2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</row>
        <row r="74">
          <cell r="A74">
            <v>1</v>
          </cell>
          <cell r="B74">
            <v>101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2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</row>
        <row r="75">
          <cell r="A75">
            <v>1</v>
          </cell>
          <cell r="B75">
            <v>101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2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</row>
        <row r="76">
          <cell r="A76">
            <v>1</v>
          </cell>
          <cell r="B76">
            <v>101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2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</row>
        <row r="77">
          <cell r="A77">
            <v>1</v>
          </cell>
          <cell r="B77">
            <v>101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2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</row>
        <row r="78">
          <cell r="A78">
            <v>1</v>
          </cell>
          <cell r="B78">
            <v>101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2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</row>
        <row r="79">
          <cell r="A79">
            <v>1</v>
          </cell>
          <cell r="B79">
            <v>101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2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A80">
            <v>1</v>
          </cell>
          <cell r="B80">
            <v>101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2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A81">
            <v>1</v>
          </cell>
          <cell r="B81">
            <v>101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2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</sheetData>
      <sheetData sheetId="26"/>
      <sheetData sheetId="27">
        <row r="2">
          <cell r="F2" t="str">
            <v>会津若松市立第一中学校</v>
          </cell>
          <cell r="H2">
            <v>101</v>
          </cell>
          <cell r="I2">
            <v>7</v>
          </cell>
        </row>
        <row r="3">
          <cell r="F3" t="str">
            <v>会津若松市立第二中学校</v>
          </cell>
          <cell r="H3">
            <v>102</v>
          </cell>
          <cell r="I3">
            <v>7</v>
          </cell>
        </row>
        <row r="4">
          <cell r="F4" t="str">
            <v>会津若松市立第三中学校</v>
          </cell>
          <cell r="H4">
            <v>103</v>
          </cell>
          <cell r="I4">
            <v>7</v>
          </cell>
        </row>
        <row r="5">
          <cell r="F5" t="str">
            <v>会津若松市立第四中学校</v>
          </cell>
          <cell r="H5">
            <v>104</v>
          </cell>
          <cell r="I5">
            <v>7</v>
          </cell>
        </row>
        <row r="6">
          <cell r="F6" t="str">
            <v>会津若松市立第五中学校</v>
          </cell>
          <cell r="H6">
            <v>105</v>
          </cell>
          <cell r="I6">
            <v>7</v>
          </cell>
        </row>
        <row r="7">
          <cell r="F7" t="str">
            <v>会津若松市立第六中学校</v>
          </cell>
          <cell r="H7">
            <v>106</v>
          </cell>
          <cell r="I7">
            <v>7</v>
          </cell>
        </row>
        <row r="8">
          <cell r="F8" t="str">
            <v>会津若松市立湊中学校</v>
          </cell>
          <cell r="H8">
            <v>107</v>
          </cell>
          <cell r="I8">
            <v>7</v>
          </cell>
        </row>
        <row r="9">
          <cell r="F9" t="str">
            <v>会津若松市立一箕中学校</v>
          </cell>
          <cell r="H9">
            <v>108</v>
          </cell>
          <cell r="I9">
            <v>7</v>
          </cell>
        </row>
        <row r="10">
          <cell r="F10" t="str">
            <v>会津若松市立大戸中学校</v>
          </cell>
          <cell r="H10">
            <v>109</v>
          </cell>
          <cell r="I10">
            <v>7</v>
          </cell>
        </row>
        <row r="11">
          <cell r="F11" t="str">
            <v>会津若松市立北会津中学校</v>
          </cell>
          <cell r="H11">
            <v>110</v>
          </cell>
          <cell r="I11">
            <v>7</v>
          </cell>
        </row>
        <row r="12">
          <cell r="F12" t="str">
            <v>会津若松市立河東中学校</v>
          </cell>
          <cell r="H12">
            <v>111</v>
          </cell>
          <cell r="I12">
            <v>7</v>
          </cell>
        </row>
        <row r="13">
          <cell r="F13" t="str">
            <v>福島県立会津学鳳中学校</v>
          </cell>
          <cell r="H13">
            <v>112</v>
          </cell>
          <cell r="I13">
            <v>7</v>
          </cell>
        </row>
        <row r="14">
          <cell r="F14" t="str">
            <v>会津若松ザベリオ学園中学校</v>
          </cell>
          <cell r="H14">
            <v>113</v>
          </cell>
          <cell r="I14">
            <v>7</v>
          </cell>
        </row>
        <row r="15">
          <cell r="F15" t="str">
            <v>双葉郡大熊町立大熊中学校</v>
          </cell>
          <cell r="H15">
            <v>114</v>
          </cell>
          <cell r="I15">
            <v>7</v>
          </cell>
        </row>
        <row r="16">
          <cell r="F16" t="str">
            <v>耶麻郡磐梯町立磐梯中学校</v>
          </cell>
          <cell r="H16">
            <v>115</v>
          </cell>
          <cell r="I16">
            <v>7</v>
          </cell>
        </row>
        <row r="17">
          <cell r="F17" t="str">
            <v>耶麻郡猪苗代町立猪苗代中学校</v>
          </cell>
          <cell r="H17">
            <v>116</v>
          </cell>
          <cell r="I17">
            <v>7</v>
          </cell>
        </row>
        <row r="18">
          <cell r="F18" t="str">
            <v>耶麻郡猪苗代町立吾妻中学校</v>
          </cell>
          <cell r="H18">
            <v>117</v>
          </cell>
          <cell r="I18">
            <v>7</v>
          </cell>
        </row>
        <row r="19">
          <cell r="F19" t="str">
            <v>耶麻郡猪苗代町立東中学校</v>
          </cell>
          <cell r="H19">
            <v>118</v>
          </cell>
          <cell r="I19">
            <v>7</v>
          </cell>
        </row>
        <row r="20">
          <cell r="F20" t="str">
            <v>喜多方市立第一中学校</v>
          </cell>
          <cell r="H20">
            <v>119</v>
          </cell>
          <cell r="I20">
            <v>7</v>
          </cell>
        </row>
        <row r="21">
          <cell r="F21" t="str">
            <v>喜多方市立第二中学校</v>
          </cell>
          <cell r="H21">
            <v>120</v>
          </cell>
          <cell r="I21">
            <v>7</v>
          </cell>
        </row>
        <row r="22">
          <cell r="F22" t="str">
            <v>喜多方市立第三中学校</v>
          </cell>
          <cell r="H22">
            <v>121</v>
          </cell>
          <cell r="I22">
            <v>7</v>
          </cell>
        </row>
        <row r="23">
          <cell r="F23" t="str">
            <v>喜多方市立会北中学校</v>
          </cell>
          <cell r="H23">
            <v>122</v>
          </cell>
          <cell r="I23">
            <v>7</v>
          </cell>
        </row>
        <row r="24">
          <cell r="F24" t="str">
            <v>喜多方市立塩川中学校</v>
          </cell>
          <cell r="H24">
            <v>123</v>
          </cell>
          <cell r="I24">
            <v>7</v>
          </cell>
        </row>
        <row r="25">
          <cell r="F25" t="str">
            <v>喜多方市立山都中学校</v>
          </cell>
          <cell r="H25">
            <v>124</v>
          </cell>
          <cell r="I25">
            <v>7</v>
          </cell>
        </row>
        <row r="26">
          <cell r="F26" t="str">
            <v>喜多方市立高郷中学校</v>
          </cell>
          <cell r="H26">
            <v>125</v>
          </cell>
          <cell r="I26">
            <v>7</v>
          </cell>
        </row>
        <row r="27">
          <cell r="F27" t="str">
            <v>耶麻郡北塩原村立第一中学校</v>
          </cell>
          <cell r="H27">
            <v>126</v>
          </cell>
          <cell r="I27">
            <v>7</v>
          </cell>
        </row>
        <row r="28">
          <cell r="F28" t="str">
            <v>耶麻郡北塩原村立裏磐梯中学校</v>
          </cell>
          <cell r="H28">
            <v>127</v>
          </cell>
          <cell r="I28">
            <v>7</v>
          </cell>
        </row>
        <row r="29">
          <cell r="F29" t="str">
            <v>耶麻郡西会津町立西会津中学校</v>
          </cell>
          <cell r="H29">
            <v>128</v>
          </cell>
          <cell r="I29">
            <v>7</v>
          </cell>
        </row>
        <row r="30">
          <cell r="F30" t="str">
            <v>河沼郡会津坂下町立坂下中学校</v>
          </cell>
          <cell r="H30">
            <v>129</v>
          </cell>
          <cell r="I30">
            <v>7</v>
          </cell>
        </row>
        <row r="31">
          <cell r="F31" t="str">
            <v>河沼郡湯川村立湯川中学校</v>
          </cell>
          <cell r="H31">
            <v>130</v>
          </cell>
          <cell r="I31">
            <v>7</v>
          </cell>
        </row>
        <row r="32">
          <cell r="F32" t="str">
            <v>河沼郡柳津町立柳津中学校</v>
          </cell>
          <cell r="H32">
            <v>131</v>
          </cell>
          <cell r="I32">
            <v>7</v>
          </cell>
        </row>
        <row r="33">
          <cell r="F33" t="str">
            <v>河沼郡柳津町立西山中学校</v>
          </cell>
          <cell r="H33">
            <v>132</v>
          </cell>
          <cell r="I33">
            <v>7</v>
          </cell>
        </row>
        <row r="34">
          <cell r="F34" t="str">
            <v>大沼郡会津美里町立高田中学校</v>
          </cell>
          <cell r="H34">
            <v>133</v>
          </cell>
          <cell r="I34">
            <v>7</v>
          </cell>
        </row>
        <row r="35">
          <cell r="F35" t="str">
            <v>大沼郡会津美里町立本郷中学校</v>
          </cell>
          <cell r="H35">
            <v>134</v>
          </cell>
          <cell r="I35">
            <v>7</v>
          </cell>
        </row>
        <row r="36">
          <cell r="F36" t="str">
            <v>大沼郡会津美里町立新鶴中学校</v>
          </cell>
          <cell r="H36">
            <v>135</v>
          </cell>
          <cell r="I36">
            <v>7</v>
          </cell>
        </row>
        <row r="37">
          <cell r="F37" t="str">
            <v>大沼郡三島町立三島中学校</v>
          </cell>
          <cell r="H37">
            <v>136</v>
          </cell>
          <cell r="I37">
            <v>7</v>
          </cell>
        </row>
        <row r="38">
          <cell r="F38" t="str">
            <v>大沼郡金山町立金山中学校</v>
          </cell>
          <cell r="H38">
            <v>137</v>
          </cell>
          <cell r="I38">
            <v>7</v>
          </cell>
        </row>
        <row r="39">
          <cell r="F39" t="str">
            <v>大沼郡昭和村立昭和中学校</v>
          </cell>
          <cell r="H39">
            <v>138</v>
          </cell>
          <cell r="I39">
            <v>7</v>
          </cell>
        </row>
        <row r="40">
          <cell r="F40" t="str">
            <v>南会津郡南会津町立田島中学校</v>
          </cell>
          <cell r="H40">
            <v>139</v>
          </cell>
          <cell r="I40">
            <v>7</v>
          </cell>
        </row>
        <row r="41">
          <cell r="F41" t="str">
            <v>南会津郡南会津町立檜沢中学校</v>
          </cell>
          <cell r="H41">
            <v>140</v>
          </cell>
          <cell r="I41">
            <v>7</v>
          </cell>
        </row>
        <row r="42">
          <cell r="F42" t="str">
            <v>南会津郡南会津町立荒海中学校</v>
          </cell>
          <cell r="H42">
            <v>141</v>
          </cell>
          <cell r="I42">
            <v>7</v>
          </cell>
        </row>
        <row r="43">
          <cell r="F43" t="str">
            <v>南会津郡南会津町立舘岩中学校</v>
          </cell>
          <cell r="H43">
            <v>142</v>
          </cell>
          <cell r="I43">
            <v>7</v>
          </cell>
        </row>
        <row r="44">
          <cell r="F44" t="str">
            <v>南会津郡南会津町立南会津中学校</v>
          </cell>
          <cell r="H44">
            <v>143</v>
          </cell>
          <cell r="I44">
            <v>7</v>
          </cell>
        </row>
        <row r="45">
          <cell r="F45" t="str">
            <v>南会津郡下郷町立下郷中学校</v>
          </cell>
          <cell r="H45">
            <v>144</v>
          </cell>
          <cell r="I45">
            <v>7</v>
          </cell>
        </row>
        <row r="46">
          <cell r="F46" t="str">
            <v>南会津郡檜枝岐村立檜枝岐中学校</v>
          </cell>
          <cell r="H46">
            <v>145</v>
          </cell>
          <cell r="I46">
            <v>7</v>
          </cell>
        </row>
        <row r="47">
          <cell r="F47" t="str">
            <v>南会津郡只見町立只見中学校</v>
          </cell>
          <cell r="H47">
            <v>146</v>
          </cell>
          <cell r="I47">
            <v>7</v>
          </cell>
        </row>
      </sheetData>
      <sheetData sheetId="28">
        <row r="2">
          <cell r="B2">
            <v>1</v>
          </cell>
          <cell r="C2">
            <v>2</v>
          </cell>
          <cell r="D2">
            <v>3</v>
          </cell>
          <cell r="E2">
            <v>4</v>
          </cell>
          <cell r="F2">
            <v>5</v>
          </cell>
          <cell r="G2">
            <v>6</v>
          </cell>
          <cell r="H2">
            <v>7</v>
          </cell>
          <cell r="I2">
            <v>8</v>
          </cell>
          <cell r="J2">
            <v>9</v>
          </cell>
          <cell r="K2">
            <v>10</v>
          </cell>
          <cell r="L2">
            <v>11</v>
          </cell>
          <cell r="M2">
            <v>12</v>
          </cell>
          <cell r="N2">
            <v>13</v>
          </cell>
          <cell r="O2">
            <v>14</v>
          </cell>
          <cell r="P2">
            <v>15</v>
          </cell>
          <cell r="Q2">
            <v>16</v>
          </cell>
          <cell r="R2">
            <v>17</v>
          </cell>
          <cell r="X2">
            <v>1</v>
          </cell>
          <cell r="Y2">
            <v>2</v>
          </cell>
          <cell r="Z2">
            <v>3</v>
          </cell>
          <cell r="AA2">
            <v>4</v>
          </cell>
          <cell r="AB2">
            <v>5</v>
          </cell>
          <cell r="AC2">
            <v>6</v>
          </cell>
          <cell r="AD2">
            <v>7</v>
          </cell>
          <cell r="AE2">
            <v>8</v>
          </cell>
          <cell r="AF2">
            <v>9</v>
          </cell>
          <cell r="AG2">
            <v>10</v>
          </cell>
          <cell r="AH2">
            <v>11</v>
          </cell>
          <cell r="AI2">
            <v>12</v>
          </cell>
          <cell r="AJ2">
            <v>13</v>
          </cell>
          <cell r="AK2">
            <v>14</v>
          </cell>
          <cell r="AL2">
            <v>15</v>
          </cell>
          <cell r="AM2">
            <v>16</v>
          </cell>
          <cell r="AN2">
            <v>17</v>
          </cell>
        </row>
        <row r="3">
          <cell r="A3">
            <v>1</v>
          </cell>
          <cell r="B3">
            <v>101</v>
          </cell>
          <cell r="C3">
            <v>102</v>
          </cell>
          <cell r="D3">
            <v>103</v>
          </cell>
          <cell r="E3">
            <v>134</v>
          </cell>
          <cell r="F3">
            <v>135</v>
          </cell>
          <cell r="G3">
            <v>136</v>
          </cell>
          <cell r="H3">
            <v>107</v>
          </cell>
          <cell r="I3">
            <v>137</v>
          </cell>
          <cell r="J3">
            <v>138</v>
          </cell>
          <cell r="K3">
            <v>139</v>
          </cell>
          <cell r="L3">
            <v>140</v>
          </cell>
          <cell r="M3">
            <v>141</v>
          </cell>
          <cell r="N3">
            <v>142</v>
          </cell>
          <cell r="O3">
            <v>143</v>
          </cell>
          <cell r="P3">
            <v>157</v>
          </cell>
          <cell r="Q3">
            <v>144</v>
          </cell>
          <cell r="R3">
            <v>145</v>
          </cell>
          <cell r="W3">
            <v>1</v>
          </cell>
          <cell r="X3">
            <v>117</v>
          </cell>
          <cell r="Y3">
            <v>118</v>
          </cell>
          <cell r="Z3">
            <v>119</v>
          </cell>
          <cell r="AA3">
            <v>146</v>
          </cell>
          <cell r="AB3">
            <v>147</v>
          </cell>
          <cell r="AC3">
            <v>122</v>
          </cell>
          <cell r="AD3">
            <v>148</v>
          </cell>
          <cell r="AE3">
            <v>149</v>
          </cell>
          <cell r="AF3">
            <v>150</v>
          </cell>
          <cell r="AG3">
            <v>151</v>
          </cell>
          <cell r="AH3">
            <v>152</v>
          </cell>
          <cell r="AI3">
            <v>158</v>
          </cell>
          <cell r="AM3">
            <v>153</v>
          </cell>
          <cell r="AN3">
            <v>154</v>
          </cell>
        </row>
        <row r="4">
          <cell r="A4">
            <v>2</v>
          </cell>
          <cell r="B4">
            <v>101</v>
          </cell>
          <cell r="C4">
            <v>102</v>
          </cell>
          <cell r="D4">
            <v>103</v>
          </cell>
          <cell r="E4">
            <v>134</v>
          </cell>
          <cell r="F4">
            <v>135</v>
          </cell>
          <cell r="G4">
            <v>136</v>
          </cell>
          <cell r="H4">
            <v>107</v>
          </cell>
          <cell r="I4">
            <v>137</v>
          </cell>
          <cell r="J4">
            <v>138</v>
          </cell>
          <cell r="K4">
            <v>139</v>
          </cell>
          <cell r="L4">
            <v>140</v>
          </cell>
          <cell r="M4">
            <v>141</v>
          </cell>
          <cell r="N4">
            <v>142</v>
          </cell>
          <cell r="O4">
            <v>143</v>
          </cell>
          <cell r="P4">
            <v>157</v>
          </cell>
          <cell r="Q4">
            <v>144</v>
          </cell>
          <cell r="R4">
            <v>145</v>
          </cell>
          <cell r="W4">
            <v>2</v>
          </cell>
          <cell r="X4">
            <v>117</v>
          </cell>
          <cell r="Y4">
            <v>118</v>
          </cell>
          <cell r="Z4">
            <v>119</v>
          </cell>
          <cell r="AA4">
            <v>146</v>
          </cell>
          <cell r="AB4">
            <v>147</v>
          </cell>
          <cell r="AC4">
            <v>122</v>
          </cell>
          <cell r="AD4">
            <v>148</v>
          </cell>
          <cell r="AE4">
            <v>149</v>
          </cell>
          <cell r="AF4">
            <v>150</v>
          </cell>
          <cell r="AG4">
            <v>151</v>
          </cell>
          <cell r="AH4">
            <v>152</v>
          </cell>
          <cell r="AI4">
            <v>158</v>
          </cell>
          <cell r="AM4">
            <v>153</v>
          </cell>
          <cell r="AN4">
            <v>154</v>
          </cell>
        </row>
        <row r="5">
          <cell r="A5">
            <v>3</v>
          </cell>
          <cell r="B5">
            <v>101</v>
          </cell>
          <cell r="C5">
            <v>102</v>
          </cell>
          <cell r="D5">
            <v>134</v>
          </cell>
          <cell r="E5">
            <v>135</v>
          </cell>
          <cell r="F5">
            <v>136</v>
          </cell>
          <cell r="G5">
            <v>107</v>
          </cell>
          <cell r="H5">
            <v>138</v>
          </cell>
          <cell r="I5">
            <v>139</v>
          </cell>
          <cell r="J5">
            <v>140</v>
          </cell>
          <cell r="K5">
            <v>141</v>
          </cell>
          <cell r="L5">
            <v>142</v>
          </cell>
          <cell r="M5">
            <v>143</v>
          </cell>
          <cell r="N5">
            <v>163</v>
          </cell>
          <cell r="R5">
            <v>145</v>
          </cell>
          <cell r="W5">
            <v>3</v>
          </cell>
          <cell r="X5">
            <v>117</v>
          </cell>
          <cell r="Y5">
            <v>118</v>
          </cell>
          <cell r="Z5">
            <v>146</v>
          </cell>
          <cell r="AA5">
            <v>147</v>
          </cell>
          <cell r="AB5">
            <v>122</v>
          </cell>
          <cell r="AC5">
            <v>162</v>
          </cell>
          <cell r="AD5">
            <v>149</v>
          </cell>
          <cell r="AE5">
            <v>150</v>
          </cell>
          <cell r="AF5">
            <v>151</v>
          </cell>
          <cell r="AG5">
            <v>152</v>
          </cell>
          <cell r="AH5">
            <v>164</v>
          </cell>
          <cell r="AN5">
            <v>154</v>
          </cell>
        </row>
        <row r="6">
          <cell r="A6">
            <v>4</v>
          </cell>
          <cell r="B6">
            <v>101</v>
          </cell>
          <cell r="C6">
            <v>102</v>
          </cell>
          <cell r="D6">
            <v>103</v>
          </cell>
          <cell r="E6">
            <v>104</v>
          </cell>
          <cell r="F6">
            <v>105</v>
          </cell>
          <cell r="G6">
            <v>106</v>
          </cell>
          <cell r="H6">
            <v>107</v>
          </cell>
          <cell r="I6">
            <v>108</v>
          </cell>
          <cell r="J6">
            <v>109</v>
          </cell>
          <cell r="K6">
            <v>110</v>
          </cell>
          <cell r="L6">
            <v>113</v>
          </cell>
          <cell r="M6">
            <v>114</v>
          </cell>
          <cell r="N6">
            <v>115</v>
          </cell>
          <cell r="O6">
            <v>116</v>
          </cell>
          <cell r="Q6">
            <v>111</v>
          </cell>
          <cell r="R6">
            <v>112</v>
          </cell>
          <cell r="W6">
            <v>4</v>
          </cell>
          <cell r="X6">
            <v>117</v>
          </cell>
          <cell r="Y6">
            <v>118</v>
          </cell>
          <cell r="Z6">
            <v>119</v>
          </cell>
          <cell r="AA6">
            <v>120</v>
          </cell>
          <cell r="AB6">
            <v>121</v>
          </cell>
          <cell r="AC6">
            <v>122</v>
          </cell>
          <cell r="AD6">
            <v>123</v>
          </cell>
          <cell r="AE6">
            <v>124</v>
          </cell>
          <cell r="AF6">
            <v>127</v>
          </cell>
          <cell r="AG6">
            <v>128</v>
          </cell>
          <cell r="AH6">
            <v>129</v>
          </cell>
          <cell r="AM6">
            <v>125</v>
          </cell>
          <cell r="AN6">
            <v>126</v>
          </cell>
        </row>
        <row r="7">
          <cell r="A7">
            <v>5</v>
          </cell>
          <cell r="B7">
            <v>159</v>
          </cell>
          <cell r="C7">
            <v>134</v>
          </cell>
          <cell r="D7">
            <v>166</v>
          </cell>
          <cell r="E7">
            <v>138</v>
          </cell>
          <cell r="F7">
            <v>139</v>
          </cell>
          <cell r="G7">
            <v>140</v>
          </cell>
          <cell r="H7">
            <v>141</v>
          </cell>
          <cell r="I7">
            <v>142</v>
          </cell>
          <cell r="J7">
            <v>143</v>
          </cell>
          <cell r="R7">
            <v>145</v>
          </cell>
          <cell r="W7">
            <v>5</v>
          </cell>
          <cell r="X7">
            <v>160</v>
          </cell>
          <cell r="Y7">
            <v>146</v>
          </cell>
          <cell r="Z7">
            <v>147</v>
          </cell>
          <cell r="AA7">
            <v>167</v>
          </cell>
          <cell r="AB7">
            <v>149</v>
          </cell>
          <cell r="AC7">
            <v>150</v>
          </cell>
          <cell r="AD7">
            <v>168</v>
          </cell>
          <cell r="AE7">
            <v>151</v>
          </cell>
          <cell r="AF7">
            <v>152</v>
          </cell>
          <cell r="AN7">
            <v>154</v>
          </cell>
        </row>
        <row r="8">
          <cell r="A8">
            <v>6</v>
          </cell>
          <cell r="B8">
            <v>101</v>
          </cell>
          <cell r="C8">
            <v>102</v>
          </cell>
          <cell r="D8">
            <v>134</v>
          </cell>
          <cell r="E8">
            <v>135</v>
          </cell>
          <cell r="F8">
            <v>136</v>
          </cell>
          <cell r="G8">
            <v>107</v>
          </cell>
          <cell r="H8">
            <v>161</v>
          </cell>
          <cell r="I8">
            <v>139</v>
          </cell>
          <cell r="J8">
            <v>140</v>
          </cell>
          <cell r="K8">
            <v>141</v>
          </cell>
          <cell r="L8">
            <v>142</v>
          </cell>
          <cell r="M8">
            <v>143</v>
          </cell>
          <cell r="R8">
            <v>145</v>
          </cell>
          <cell r="W8">
            <v>6</v>
          </cell>
          <cell r="X8">
            <v>117</v>
          </cell>
          <cell r="Y8">
            <v>118</v>
          </cell>
          <cell r="Z8">
            <v>146</v>
          </cell>
          <cell r="AA8">
            <v>147</v>
          </cell>
          <cell r="AB8">
            <v>122</v>
          </cell>
          <cell r="AC8">
            <v>162</v>
          </cell>
          <cell r="AD8">
            <v>149</v>
          </cell>
          <cell r="AE8">
            <v>150</v>
          </cell>
          <cell r="AF8">
            <v>151</v>
          </cell>
          <cell r="AG8">
            <v>152</v>
          </cell>
          <cell r="AN8">
            <v>154</v>
          </cell>
        </row>
        <row r="9">
          <cell r="A9">
            <v>7</v>
          </cell>
          <cell r="W9">
            <v>7</v>
          </cell>
        </row>
        <row r="10">
          <cell r="A10">
            <v>8</v>
          </cell>
          <cell r="W10">
            <v>8</v>
          </cell>
        </row>
        <row r="11">
          <cell r="A11">
            <v>9</v>
          </cell>
          <cell r="W11">
            <v>9</v>
          </cell>
        </row>
        <row r="12">
          <cell r="A12">
            <v>10</v>
          </cell>
          <cell r="W12">
            <v>10</v>
          </cell>
        </row>
      </sheetData>
      <sheetData sheetId="29">
        <row r="1">
          <cell r="A1" t="str">
            <v>１年　100m</v>
          </cell>
          <cell r="B1" t="str">
            <v>２年　100m</v>
          </cell>
          <cell r="C1" t="str">
            <v>３年　100m</v>
          </cell>
          <cell r="D1" t="str">
            <v>共通　200m</v>
          </cell>
          <cell r="E1" t="str">
            <v>共通　400m</v>
          </cell>
          <cell r="F1" t="str">
            <v>共通　800m</v>
          </cell>
          <cell r="G1" t="str">
            <v>１年　1500ｍ</v>
          </cell>
          <cell r="H1" t="str">
            <v>２・３年　1500m</v>
          </cell>
          <cell r="I1" t="str">
            <v>共通　3000m</v>
          </cell>
          <cell r="J1" t="str">
            <v>共通　110mH</v>
          </cell>
          <cell r="K1" t="str">
            <v>共通　走高跳</v>
          </cell>
          <cell r="L1" t="str">
            <v>共通　棒高跳</v>
          </cell>
          <cell r="M1" t="str">
            <v>共通　走幅跳</v>
          </cell>
          <cell r="N1" t="str">
            <v>共通　砲丸投</v>
          </cell>
          <cell r="O1" t="str">
            <v>共通 四種競技</v>
          </cell>
          <cell r="P1" t="str">
            <v>１・２年４×100mリレー</v>
          </cell>
          <cell r="Q1" t="str">
            <v>共通４×100mリレー</v>
          </cell>
          <cell r="R1" t="str">
            <v>１年　100m</v>
          </cell>
          <cell r="S1" t="str">
            <v>２年　100m</v>
          </cell>
          <cell r="T1" t="str">
            <v>３年　100m</v>
          </cell>
          <cell r="U1" t="str">
            <v>共通　200m</v>
          </cell>
          <cell r="V1" t="str">
            <v>共通　400m</v>
          </cell>
          <cell r="W1" t="str">
            <v>共通　800m</v>
          </cell>
          <cell r="X1" t="str">
            <v>１年　1500ｍ</v>
          </cell>
          <cell r="Y1" t="str">
            <v>２・３年　1500m</v>
          </cell>
          <cell r="Z1" t="str">
            <v>共通　3000m</v>
          </cell>
          <cell r="AA1" t="str">
            <v>共通　110mH</v>
          </cell>
          <cell r="AB1" t="str">
            <v>共通　走高跳</v>
          </cell>
          <cell r="AC1" t="str">
            <v>共通　棒高跳</v>
          </cell>
          <cell r="AD1" t="str">
            <v>共通　走幅跳</v>
          </cell>
          <cell r="AE1" t="str">
            <v>共通　砲丸投</v>
          </cell>
          <cell r="AF1" t="str">
            <v>共通 四種競技</v>
          </cell>
          <cell r="AG1" t="str">
            <v>１・２年４×100mリレー</v>
          </cell>
          <cell r="AH1" t="str">
            <v>共通４×100mリレー</v>
          </cell>
          <cell r="AI1" t="str">
            <v>１年　100m</v>
          </cell>
          <cell r="AJ1" t="str">
            <v>２年　100m</v>
          </cell>
          <cell r="AK1" t="str">
            <v>共通　200m</v>
          </cell>
          <cell r="AL1" t="str">
            <v>共通　400m</v>
          </cell>
          <cell r="AM1" t="str">
            <v>共通　800m</v>
          </cell>
          <cell r="AN1" t="str">
            <v>１年　1500ｍ</v>
          </cell>
          <cell r="AO1" t="str">
            <v>共通　3000m</v>
          </cell>
          <cell r="AP1" t="str">
            <v>共通　110mH</v>
          </cell>
          <cell r="AQ1" t="str">
            <v>共通　走高跳</v>
          </cell>
          <cell r="AR1" t="str">
            <v>共通　棒高跳</v>
          </cell>
          <cell r="AS1" t="str">
            <v>共通　走幅跳</v>
          </cell>
          <cell r="AT1" t="str">
            <v>共通　砲丸投</v>
          </cell>
          <cell r="AU1" t="str">
            <v>共通 混成競技</v>
          </cell>
          <cell r="AY1" t="str">
            <v>共通４×100mリレー</v>
          </cell>
          <cell r="AZ1" t="str">
            <v>１年　100m</v>
          </cell>
          <cell r="BA1" t="str">
            <v>２年　100m</v>
          </cell>
          <cell r="BB1" t="str">
            <v>３年　100m</v>
          </cell>
          <cell r="BC1" t="str">
            <v>２・３年共通　200m</v>
          </cell>
          <cell r="BD1" t="str">
            <v>２・３年共通　400m</v>
          </cell>
          <cell r="BE1" t="str">
            <v>２・３年共通　800m</v>
          </cell>
          <cell r="BF1" t="str">
            <v>１年　1500ｍ</v>
          </cell>
          <cell r="BG1" t="str">
            <v>２・３年共通　1500m</v>
          </cell>
          <cell r="BH1" t="str">
            <v>２・３年共通　3000m</v>
          </cell>
          <cell r="BI1" t="str">
            <v>２・３年共通　110mH</v>
          </cell>
          <cell r="BJ1" t="str">
            <v>２・３年共通　走高跳</v>
          </cell>
          <cell r="BK1" t="str">
            <v>２・３年共通　棒高跳</v>
          </cell>
          <cell r="BL1" t="str">
            <v>２・３年共通　走幅跳</v>
          </cell>
          <cell r="BM1" t="str">
            <v>２・３年共通　砲丸投</v>
          </cell>
          <cell r="BO1" t="str">
            <v>１年４×100mリレー</v>
          </cell>
          <cell r="BP1" t="str">
            <v>２・３年共通４×100mリレー</v>
          </cell>
          <cell r="BQ1" t="str">
            <v>共通　100m</v>
          </cell>
          <cell r="BR1" t="str">
            <v>共通　200m</v>
          </cell>
          <cell r="BS1" t="str">
            <v>共通　1500ｍ</v>
          </cell>
          <cell r="BT1" t="str">
            <v>共通　3000m</v>
          </cell>
          <cell r="BU1" t="str">
            <v>共通　110mH</v>
          </cell>
          <cell r="BV1" t="str">
            <v>共通　走高跳</v>
          </cell>
          <cell r="BW1" t="str">
            <v>共通　棒高跳</v>
          </cell>
          <cell r="BX1" t="str">
            <v>共通　走幅跳</v>
          </cell>
          <cell r="BY1" t="str">
            <v>共通　砲丸投</v>
          </cell>
          <cell r="CG1" t="str">
            <v>共通４×100mリレー</v>
          </cell>
          <cell r="CH1" t="str">
            <v>１年　100m</v>
          </cell>
          <cell r="CI1" t="str">
            <v>２年　100m</v>
          </cell>
          <cell r="CJ1" t="str">
            <v>共通　200m</v>
          </cell>
          <cell r="CK1" t="str">
            <v>共通　400m</v>
          </cell>
          <cell r="CL1" t="str">
            <v>共通　800m</v>
          </cell>
          <cell r="CM1" t="str">
            <v>１年　1500ｍ</v>
          </cell>
          <cell r="CN1" t="str">
            <v>２年　1500m</v>
          </cell>
          <cell r="CO1" t="str">
            <v>共通　110mH</v>
          </cell>
          <cell r="CP1" t="str">
            <v>共通　走高跳</v>
          </cell>
          <cell r="CQ1" t="str">
            <v>共通　棒高跳</v>
          </cell>
          <cell r="CR1" t="str">
            <v>共通　走幅跳</v>
          </cell>
          <cell r="CS1" t="str">
            <v>共通　砲丸投</v>
          </cell>
          <cell r="CX1" t="str">
            <v>共通４×100mリレー</v>
          </cell>
          <cell r="CY1" t="str">
            <v>１年　100m</v>
          </cell>
          <cell r="CZ1" t="str">
            <v>２年　100m</v>
          </cell>
          <cell r="DA1" t="str">
            <v>３年　100m</v>
          </cell>
          <cell r="DB1" t="str">
            <v>共通　200m</v>
          </cell>
          <cell r="DC1" t="str">
            <v>共通　800m</v>
          </cell>
          <cell r="DD1" t="str">
            <v>１年　1500ｍ</v>
          </cell>
          <cell r="DE1" t="str">
            <v>２・３年　1500ｍ</v>
          </cell>
          <cell r="DF1" t="str">
            <v>共通　100mH</v>
          </cell>
          <cell r="DG1" t="str">
            <v>共通　走高跳</v>
          </cell>
          <cell r="DH1" t="str">
            <v>共通　走幅跳</v>
          </cell>
          <cell r="DI1" t="str">
            <v>共通　砲丸投</v>
          </cell>
          <cell r="DJ1" t="str">
            <v>共通 四種競技</v>
          </cell>
          <cell r="DN1" t="str">
            <v>１・２年４×100mリレー</v>
          </cell>
          <cell r="DO1" t="str">
            <v>共通４×100mリレー</v>
          </cell>
          <cell r="DP1" t="str">
            <v>１年　100m</v>
          </cell>
          <cell r="DQ1" t="str">
            <v>２年　100m</v>
          </cell>
          <cell r="DR1" t="str">
            <v>３年　100m</v>
          </cell>
          <cell r="DS1" t="str">
            <v>共通　200m</v>
          </cell>
          <cell r="DT1" t="str">
            <v>共通　800m</v>
          </cell>
          <cell r="DU1" t="str">
            <v>１年　1500ｍ</v>
          </cell>
          <cell r="DV1" t="str">
            <v>２・３年　1500ｍ</v>
          </cell>
          <cell r="DW1" t="str">
            <v>共通　100mH</v>
          </cell>
          <cell r="DX1" t="str">
            <v>共通　走高跳</v>
          </cell>
          <cell r="DY1" t="str">
            <v>共通　走幅跳</v>
          </cell>
          <cell r="DZ1" t="str">
            <v>共通　砲丸投</v>
          </cell>
          <cell r="EA1" t="str">
            <v>共通 四種競技</v>
          </cell>
          <cell r="EE1" t="str">
            <v>１・２年４×100mリレー</v>
          </cell>
          <cell r="EF1" t="str">
            <v>共通４×100mリレー</v>
          </cell>
          <cell r="EG1" t="str">
            <v>１年　100m</v>
          </cell>
          <cell r="EH1" t="str">
            <v>２年　100m</v>
          </cell>
          <cell r="EI1" t="str">
            <v>共通　200m</v>
          </cell>
          <cell r="EJ1" t="str">
            <v>共通　800m</v>
          </cell>
          <cell r="EK1" t="str">
            <v>１年　1500m</v>
          </cell>
          <cell r="EL1" t="str">
            <v>２年　1500m</v>
          </cell>
          <cell r="EM1" t="str">
            <v>共通　100mH</v>
          </cell>
          <cell r="EN1" t="str">
            <v>共通　走高跳</v>
          </cell>
          <cell r="EO1" t="str">
            <v>共通　走幅跳</v>
          </cell>
          <cell r="EP1" t="str">
            <v>共通　砲丸投</v>
          </cell>
          <cell r="EQ1" t="str">
            <v>共通 混成競技</v>
          </cell>
          <cell r="EW1" t="str">
            <v>共通４×100mリレー</v>
          </cell>
          <cell r="EX1" t="str">
            <v>１年　100m</v>
          </cell>
          <cell r="EY1" t="str">
            <v>２年　100m</v>
          </cell>
          <cell r="EZ1" t="str">
            <v>３年　100m</v>
          </cell>
          <cell r="FA1" t="str">
            <v>２・３年共通　200m</v>
          </cell>
          <cell r="FB1" t="str">
            <v>２・３年共通　800m</v>
          </cell>
          <cell r="FC1" t="str">
            <v>１年　1500m</v>
          </cell>
          <cell r="FD1" t="str">
            <v>２・３年共通　1500m</v>
          </cell>
          <cell r="FE1" t="str">
            <v>２・３年共通　100mH</v>
          </cell>
          <cell r="FF1" t="str">
            <v>２・３年共通　走高跳</v>
          </cell>
          <cell r="FG1" t="str">
            <v>２・３年共通　走幅跳</v>
          </cell>
          <cell r="FH1" t="str">
            <v>２・３年共通　砲丸投</v>
          </cell>
          <cell r="FM1" t="str">
            <v>１年４×100mリレー</v>
          </cell>
          <cell r="FN1" t="str">
            <v>２・３年共通４×100mリレー</v>
          </cell>
          <cell r="FO1" t="str">
            <v>共通　100m</v>
          </cell>
          <cell r="FP1" t="str">
            <v>共通　200m</v>
          </cell>
          <cell r="FQ1" t="str">
            <v>共通　800m</v>
          </cell>
          <cell r="FR1" t="str">
            <v>共通　1500ｍ</v>
          </cell>
          <cell r="FS1" t="str">
            <v>共通　100mH</v>
          </cell>
          <cell r="FT1" t="str">
            <v>共通　走高跳</v>
          </cell>
          <cell r="FU1" t="str">
            <v>共通　棒高跳</v>
          </cell>
          <cell r="FV1" t="str">
            <v>共通　走幅跳</v>
          </cell>
          <cell r="FW1" t="str">
            <v>共通　砲丸投</v>
          </cell>
          <cell r="GE1" t="str">
            <v>共通４×100mリレー</v>
          </cell>
          <cell r="GF1" t="str">
            <v>１年　100m</v>
          </cell>
          <cell r="GG1" t="str">
            <v>２年　100m</v>
          </cell>
          <cell r="GH1" t="str">
            <v>共通　200m</v>
          </cell>
          <cell r="GI1" t="str">
            <v>共通　800m</v>
          </cell>
          <cell r="GJ1" t="str">
            <v>１年　1500m</v>
          </cell>
          <cell r="GK1" t="str">
            <v>２年　1500m</v>
          </cell>
          <cell r="GL1" t="str">
            <v>共通　100mH</v>
          </cell>
          <cell r="GM1" t="str">
            <v>共通　走高跳</v>
          </cell>
          <cell r="GN1" t="str">
            <v>共通　走幅跳</v>
          </cell>
          <cell r="GO1" t="str">
            <v>共通　砲丸投</v>
          </cell>
          <cell r="GV1" t="str">
            <v>共通４×100mリレー</v>
          </cell>
        </row>
        <row r="2">
          <cell r="A2" t="str">
            <v>t</v>
          </cell>
          <cell r="B2" t="str">
            <v>t</v>
          </cell>
          <cell r="C2" t="str">
            <v>t</v>
          </cell>
          <cell r="D2" t="str">
            <v>t</v>
          </cell>
          <cell r="E2" t="str">
            <v>t</v>
          </cell>
          <cell r="F2" t="str">
            <v>t</v>
          </cell>
          <cell r="G2" t="str">
            <v>t</v>
          </cell>
          <cell r="H2" t="str">
            <v>t</v>
          </cell>
          <cell r="I2" t="str">
            <v>t</v>
          </cell>
          <cell r="J2" t="str">
            <v>t</v>
          </cell>
          <cell r="K2" t="str">
            <v>m</v>
          </cell>
          <cell r="L2" t="str">
            <v>m</v>
          </cell>
          <cell r="M2" t="str">
            <v>m</v>
          </cell>
          <cell r="N2" t="str">
            <v>m</v>
          </cell>
          <cell r="O2" t="str">
            <v>p</v>
          </cell>
          <cell r="P2" t="str">
            <v>t</v>
          </cell>
          <cell r="Q2" t="str">
            <v>t</v>
          </cell>
          <cell r="R2" t="str">
            <v>t</v>
          </cell>
          <cell r="S2" t="str">
            <v>t</v>
          </cell>
          <cell r="T2" t="str">
            <v>t</v>
          </cell>
          <cell r="U2" t="str">
            <v>t</v>
          </cell>
          <cell r="V2" t="str">
            <v>t</v>
          </cell>
          <cell r="W2" t="str">
            <v>t</v>
          </cell>
          <cell r="X2" t="str">
            <v>t</v>
          </cell>
          <cell r="Y2" t="str">
            <v>t</v>
          </cell>
          <cell r="Z2" t="str">
            <v>t</v>
          </cell>
          <cell r="AA2" t="str">
            <v>t</v>
          </cell>
          <cell r="AB2" t="str">
            <v>m</v>
          </cell>
          <cell r="AC2" t="str">
            <v>m</v>
          </cell>
          <cell r="AD2" t="str">
            <v>m</v>
          </cell>
          <cell r="AE2" t="str">
            <v>m</v>
          </cell>
          <cell r="AF2" t="str">
            <v>p</v>
          </cell>
          <cell r="AG2" t="str">
            <v>t</v>
          </cell>
          <cell r="AH2" t="str">
            <v>t</v>
          </cell>
          <cell r="AI2" t="str">
            <v>t</v>
          </cell>
          <cell r="AJ2" t="str">
            <v>t</v>
          </cell>
          <cell r="AK2" t="str">
            <v>t</v>
          </cell>
          <cell r="AL2" t="str">
            <v>t</v>
          </cell>
          <cell r="AM2" t="str">
            <v>t</v>
          </cell>
          <cell r="AN2" t="str">
            <v>t</v>
          </cell>
          <cell r="AO2" t="str">
            <v>t</v>
          </cell>
          <cell r="AP2" t="str">
            <v>t</v>
          </cell>
          <cell r="AQ2" t="str">
            <v>m</v>
          </cell>
          <cell r="AR2" t="str">
            <v>m</v>
          </cell>
          <cell r="AS2" t="str">
            <v>m</v>
          </cell>
          <cell r="AT2" t="str">
            <v>m</v>
          </cell>
          <cell r="AU2" t="str">
            <v>p</v>
          </cell>
          <cell r="AY2" t="str">
            <v>t</v>
          </cell>
          <cell r="AZ2" t="str">
            <v>t</v>
          </cell>
          <cell r="BA2" t="str">
            <v>t</v>
          </cell>
          <cell r="BB2" t="str">
            <v>t</v>
          </cell>
          <cell r="BC2" t="str">
            <v>t</v>
          </cell>
          <cell r="BD2" t="str">
            <v>t</v>
          </cell>
          <cell r="BE2" t="str">
            <v>t</v>
          </cell>
          <cell r="BF2" t="str">
            <v>t</v>
          </cell>
          <cell r="BG2" t="str">
            <v>t</v>
          </cell>
          <cell r="BH2" t="str">
            <v>t</v>
          </cell>
          <cell r="BI2" t="str">
            <v>t</v>
          </cell>
          <cell r="BJ2" t="str">
            <v>m</v>
          </cell>
          <cell r="BK2" t="str">
            <v>m</v>
          </cell>
          <cell r="BL2" t="str">
            <v>m</v>
          </cell>
          <cell r="BM2" t="str">
            <v>m</v>
          </cell>
          <cell r="BO2" t="str">
            <v>t</v>
          </cell>
          <cell r="BP2" t="str">
            <v>t</v>
          </cell>
          <cell r="BQ2" t="str">
            <v>t</v>
          </cell>
          <cell r="BR2" t="str">
            <v>t</v>
          </cell>
          <cell r="BS2" t="str">
            <v>t</v>
          </cell>
          <cell r="BT2" t="str">
            <v>t</v>
          </cell>
          <cell r="BU2" t="str">
            <v>t</v>
          </cell>
          <cell r="BV2" t="str">
            <v>m</v>
          </cell>
          <cell r="BW2" t="str">
            <v>m</v>
          </cell>
          <cell r="BX2" t="str">
            <v>m</v>
          </cell>
          <cell r="BY2" t="str">
            <v>m</v>
          </cell>
          <cell r="CG2" t="str">
            <v>t</v>
          </cell>
          <cell r="CH2" t="str">
            <v>t</v>
          </cell>
          <cell r="CI2" t="str">
            <v>t</v>
          </cell>
          <cell r="CJ2" t="str">
            <v>t</v>
          </cell>
          <cell r="CK2" t="str">
            <v>t</v>
          </cell>
          <cell r="CL2" t="str">
            <v>t</v>
          </cell>
          <cell r="CM2" t="str">
            <v>t</v>
          </cell>
          <cell r="CN2" t="str">
            <v>t</v>
          </cell>
          <cell r="CO2" t="str">
            <v>t</v>
          </cell>
          <cell r="CP2" t="str">
            <v>m</v>
          </cell>
          <cell r="CQ2" t="str">
            <v>m</v>
          </cell>
          <cell r="CR2" t="str">
            <v>m</v>
          </cell>
          <cell r="CS2" t="str">
            <v>m</v>
          </cell>
          <cell r="CX2" t="str">
            <v>t</v>
          </cell>
          <cell r="CY2" t="str">
            <v>t</v>
          </cell>
          <cell r="CZ2" t="str">
            <v>t</v>
          </cell>
          <cell r="DA2" t="str">
            <v>t</v>
          </cell>
          <cell r="DB2" t="str">
            <v>t</v>
          </cell>
          <cell r="DC2" t="str">
            <v>t</v>
          </cell>
          <cell r="DD2" t="str">
            <v>t</v>
          </cell>
          <cell r="DE2" t="str">
            <v>t</v>
          </cell>
          <cell r="DF2" t="str">
            <v>t</v>
          </cell>
          <cell r="DG2" t="str">
            <v>m</v>
          </cell>
          <cell r="DH2" t="str">
            <v>m</v>
          </cell>
          <cell r="DI2" t="str">
            <v>m</v>
          </cell>
          <cell r="DJ2" t="str">
            <v>p</v>
          </cell>
          <cell r="DN2" t="str">
            <v>t</v>
          </cell>
          <cell r="DO2" t="str">
            <v>t</v>
          </cell>
          <cell r="DP2" t="str">
            <v>t</v>
          </cell>
          <cell r="DQ2" t="str">
            <v>t</v>
          </cell>
          <cell r="DR2" t="str">
            <v>t</v>
          </cell>
          <cell r="DS2" t="str">
            <v>t</v>
          </cell>
          <cell r="DT2" t="str">
            <v>t</v>
          </cell>
          <cell r="DU2" t="str">
            <v>t</v>
          </cell>
          <cell r="DV2" t="str">
            <v>t</v>
          </cell>
          <cell r="DW2" t="str">
            <v>t</v>
          </cell>
          <cell r="DX2" t="str">
            <v>m</v>
          </cell>
          <cell r="DY2" t="str">
            <v>m</v>
          </cell>
          <cell r="DZ2" t="str">
            <v>m</v>
          </cell>
          <cell r="EA2" t="str">
            <v>p</v>
          </cell>
          <cell r="EE2" t="str">
            <v>t</v>
          </cell>
          <cell r="EF2" t="str">
            <v>t</v>
          </cell>
          <cell r="EG2" t="str">
            <v>t</v>
          </cell>
          <cell r="EH2" t="str">
            <v>t</v>
          </cell>
          <cell r="EI2" t="str">
            <v>t</v>
          </cell>
          <cell r="EJ2" t="str">
            <v>t</v>
          </cell>
          <cell r="EK2" t="str">
            <v>t</v>
          </cell>
          <cell r="EL2" t="str">
            <v>t</v>
          </cell>
          <cell r="EM2" t="str">
            <v>t</v>
          </cell>
          <cell r="EN2" t="str">
            <v>m</v>
          </cell>
          <cell r="EO2" t="str">
            <v>m</v>
          </cell>
          <cell r="EP2" t="str">
            <v>m</v>
          </cell>
          <cell r="EQ2" t="str">
            <v>p</v>
          </cell>
          <cell r="EW2" t="str">
            <v>t</v>
          </cell>
          <cell r="EX2" t="str">
            <v>t</v>
          </cell>
          <cell r="EY2" t="str">
            <v>t</v>
          </cell>
          <cell r="EZ2" t="str">
            <v>t</v>
          </cell>
          <cell r="FA2" t="str">
            <v>t</v>
          </cell>
          <cell r="FB2" t="str">
            <v>t</v>
          </cell>
          <cell r="FC2" t="str">
            <v>t</v>
          </cell>
          <cell r="FD2" t="str">
            <v>t</v>
          </cell>
          <cell r="FE2" t="str">
            <v>t</v>
          </cell>
          <cell r="FF2" t="str">
            <v>m</v>
          </cell>
          <cell r="FG2" t="str">
            <v>m</v>
          </cell>
          <cell r="FH2" t="str">
            <v>m</v>
          </cell>
          <cell r="FM2" t="str">
            <v>t</v>
          </cell>
          <cell r="FN2" t="str">
            <v>t</v>
          </cell>
          <cell r="FO2" t="str">
            <v>t</v>
          </cell>
          <cell r="FP2" t="str">
            <v>t</v>
          </cell>
          <cell r="FQ2" t="str">
            <v>t</v>
          </cell>
          <cell r="FR2" t="str">
            <v>t</v>
          </cell>
          <cell r="FS2" t="str">
            <v>t</v>
          </cell>
          <cell r="FT2" t="str">
            <v>m</v>
          </cell>
          <cell r="FU2" t="str">
            <v>m</v>
          </cell>
          <cell r="FV2" t="str">
            <v>m</v>
          </cell>
          <cell r="FW2" t="str">
            <v>m</v>
          </cell>
          <cell r="GE2" t="str">
            <v>t</v>
          </cell>
          <cell r="GF2" t="str">
            <v>t</v>
          </cell>
          <cell r="GG2" t="str">
            <v>t</v>
          </cell>
          <cell r="GH2" t="str">
            <v>t</v>
          </cell>
          <cell r="GI2" t="str">
            <v>t</v>
          </cell>
          <cell r="GJ2" t="str">
            <v>t</v>
          </cell>
          <cell r="GK2" t="str">
            <v>t</v>
          </cell>
          <cell r="GL2" t="str">
            <v>t</v>
          </cell>
          <cell r="GM2" t="str">
            <v>m</v>
          </cell>
          <cell r="GN2" t="str">
            <v>m</v>
          </cell>
          <cell r="GO2" t="str">
            <v>m</v>
          </cell>
          <cell r="GV2" t="str">
            <v>t</v>
          </cell>
        </row>
      </sheetData>
      <sheetData sheetId="3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記入例"/>
      <sheetName val="男子一覧表"/>
      <sheetName val="男子個票"/>
      <sheetName val="男子リレー個票"/>
      <sheetName val="女子一覧表"/>
      <sheetName val="女子個票"/>
      <sheetName val="女子リレー個票"/>
      <sheetName val="学校名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2">
          <cell r="A2">
            <v>1</v>
          </cell>
          <cell r="B2" t="str">
            <v>会津若松市立第一中学校</v>
          </cell>
          <cell r="C2" t="str">
            <v>若松</v>
          </cell>
          <cell r="D2" t="str">
            <v>若松一</v>
          </cell>
        </row>
        <row r="3">
          <cell r="A3">
            <v>2</v>
          </cell>
          <cell r="B3" t="str">
            <v>会津若松市立第二中学校</v>
          </cell>
          <cell r="C3" t="str">
            <v>若松</v>
          </cell>
          <cell r="D3" t="str">
            <v>若松二</v>
          </cell>
        </row>
        <row r="4">
          <cell r="A4">
            <v>3</v>
          </cell>
          <cell r="B4" t="str">
            <v>会津若松市立第三中学校</v>
          </cell>
          <cell r="C4" t="str">
            <v>若松</v>
          </cell>
          <cell r="D4" t="str">
            <v>若松三</v>
          </cell>
        </row>
        <row r="5">
          <cell r="A5">
            <v>4</v>
          </cell>
          <cell r="B5" t="str">
            <v>会津若松市立第四中学校</v>
          </cell>
          <cell r="C5" t="str">
            <v>若松</v>
          </cell>
          <cell r="D5" t="str">
            <v>若松四</v>
          </cell>
        </row>
        <row r="6">
          <cell r="A6">
            <v>5</v>
          </cell>
          <cell r="B6" t="str">
            <v>会津若松市立第五中学校</v>
          </cell>
          <cell r="C6" t="str">
            <v>若松</v>
          </cell>
          <cell r="D6" t="str">
            <v>若松五</v>
          </cell>
        </row>
        <row r="7">
          <cell r="A7">
            <v>6</v>
          </cell>
          <cell r="B7" t="str">
            <v>会津若松市立第六中学校</v>
          </cell>
          <cell r="C7" t="str">
            <v>若松</v>
          </cell>
          <cell r="D7" t="str">
            <v>若松六</v>
          </cell>
        </row>
        <row r="8">
          <cell r="A8">
            <v>7</v>
          </cell>
          <cell r="B8" t="str">
            <v>会津若松市立湊中学校</v>
          </cell>
          <cell r="C8" t="str">
            <v>若松</v>
          </cell>
          <cell r="D8" t="str">
            <v>湊</v>
          </cell>
        </row>
        <row r="9">
          <cell r="A9">
            <v>8</v>
          </cell>
          <cell r="B9" t="str">
            <v>会津若松市立一箕中学校</v>
          </cell>
          <cell r="C9" t="str">
            <v>若松</v>
          </cell>
          <cell r="D9" t="str">
            <v>一箕</v>
          </cell>
        </row>
        <row r="10">
          <cell r="A10">
            <v>9</v>
          </cell>
          <cell r="B10" t="str">
            <v>会津若松市立大戸中学校</v>
          </cell>
          <cell r="C10" t="str">
            <v>若松</v>
          </cell>
          <cell r="D10" t="str">
            <v>大戸</v>
          </cell>
        </row>
        <row r="11">
          <cell r="A11">
            <v>10</v>
          </cell>
          <cell r="B11" t="str">
            <v>会津若松市立北会津中学校</v>
          </cell>
          <cell r="C11" t="str">
            <v>若松</v>
          </cell>
          <cell r="D11" t="str">
            <v>北会津</v>
          </cell>
        </row>
        <row r="12">
          <cell r="A12">
            <v>11</v>
          </cell>
          <cell r="B12" t="str">
            <v>会津若松市立河東中学校</v>
          </cell>
          <cell r="C12" t="str">
            <v>若松</v>
          </cell>
          <cell r="D12" t="str">
            <v>河東</v>
          </cell>
        </row>
        <row r="13">
          <cell r="A13">
            <v>12</v>
          </cell>
          <cell r="B13" t="str">
            <v>福島県立会津学鳳中学校</v>
          </cell>
          <cell r="C13" t="str">
            <v>若松</v>
          </cell>
          <cell r="D13" t="str">
            <v>学鳳</v>
          </cell>
        </row>
        <row r="14">
          <cell r="A14">
            <v>13</v>
          </cell>
          <cell r="B14" t="str">
            <v>耶麻郡磐梯町立磐梯中学校</v>
          </cell>
          <cell r="C14" t="str">
            <v>北会津</v>
          </cell>
          <cell r="D14" t="str">
            <v>磐梯</v>
          </cell>
        </row>
        <row r="15">
          <cell r="A15">
            <v>14</v>
          </cell>
          <cell r="B15" t="str">
            <v>耶麻郡猪苗代町立猪苗代中学校</v>
          </cell>
          <cell r="C15" t="str">
            <v>北会津</v>
          </cell>
          <cell r="D15" t="str">
            <v>猪苗代</v>
          </cell>
        </row>
        <row r="16">
          <cell r="A16">
            <v>15</v>
          </cell>
          <cell r="B16" t="str">
            <v>耶麻郡猪苗代町立吾妻中学校</v>
          </cell>
          <cell r="C16" t="str">
            <v>北会津</v>
          </cell>
          <cell r="D16" t="str">
            <v>吾妻</v>
          </cell>
        </row>
        <row r="17">
          <cell r="A17">
            <v>16</v>
          </cell>
          <cell r="B17" t="str">
            <v>耶麻郡猪苗代町立東中学校</v>
          </cell>
          <cell r="C17" t="str">
            <v>北会津</v>
          </cell>
          <cell r="D17" t="str">
            <v>東</v>
          </cell>
        </row>
        <row r="18">
          <cell r="A18">
            <v>17</v>
          </cell>
          <cell r="B18" t="str">
            <v>喜多方市立第一中学校</v>
          </cell>
          <cell r="C18" t="str">
            <v>耶麻</v>
          </cell>
          <cell r="D18" t="str">
            <v>喜多方一</v>
          </cell>
        </row>
        <row r="19">
          <cell r="A19">
            <v>18</v>
          </cell>
          <cell r="B19" t="str">
            <v>喜多方市立第二中学校</v>
          </cell>
          <cell r="C19" t="str">
            <v>耶麻</v>
          </cell>
          <cell r="D19" t="str">
            <v>喜多方二</v>
          </cell>
        </row>
        <row r="20">
          <cell r="A20">
            <v>19</v>
          </cell>
          <cell r="B20" t="str">
            <v>喜多方市立第三中学校</v>
          </cell>
          <cell r="C20" t="str">
            <v>耶麻</v>
          </cell>
          <cell r="D20" t="str">
            <v>喜多方三</v>
          </cell>
        </row>
        <row r="21">
          <cell r="A21">
            <v>20</v>
          </cell>
          <cell r="B21" t="str">
            <v>喜多方市立会北中学校</v>
          </cell>
          <cell r="C21" t="str">
            <v>耶麻</v>
          </cell>
          <cell r="D21" t="str">
            <v>会北</v>
          </cell>
        </row>
        <row r="22">
          <cell r="A22">
            <v>21</v>
          </cell>
          <cell r="B22" t="str">
            <v>耶麻郡北塩原村立第一中学校</v>
          </cell>
          <cell r="C22" t="str">
            <v>耶麻</v>
          </cell>
          <cell r="D22" t="str">
            <v>北塩原一</v>
          </cell>
        </row>
        <row r="23">
          <cell r="A23">
            <v>22</v>
          </cell>
          <cell r="B23" t="str">
            <v>耶麻郡北塩原村立裏磐梯中学校</v>
          </cell>
          <cell r="C23" t="str">
            <v>耶麻</v>
          </cell>
          <cell r="D23" t="str">
            <v>裏磐梯</v>
          </cell>
        </row>
        <row r="24">
          <cell r="A24">
            <v>23</v>
          </cell>
          <cell r="B24" t="str">
            <v>喜多方市立塩川中学校</v>
          </cell>
          <cell r="C24" t="str">
            <v>耶麻</v>
          </cell>
          <cell r="D24" t="str">
            <v>塩川</v>
          </cell>
        </row>
        <row r="25">
          <cell r="A25">
            <v>24</v>
          </cell>
          <cell r="B25" t="str">
            <v>喜多方市立山都中学校</v>
          </cell>
          <cell r="C25" t="str">
            <v>耶麻</v>
          </cell>
          <cell r="D25" t="str">
            <v>山都</v>
          </cell>
        </row>
        <row r="26">
          <cell r="A26">
            <v>25</v>
          </cell>
          <cell r="B26" t="str">
            <v>喜多方市立高郷中学校</v>
          </cell>
          <cell r="C26" t="str">
            <v>耶麻</v>
          </cell>
          <cell r="D26" t="str">
            <v>高郷</v>
          </cell>
        </row>
        <row r="27">
          <cell r="A27">
            <v>26</v>
          </cell>
          <cell r="B27" t="str">
            <v>耶麻郡西会津町立西会津中学校</v>
          </cell>
          <cell r="C27" t="str">
            <v>耶麻</v>
          </cell>
          <cell r="D27" t="str">
            <v>西会津</v>
          </cell>
        </row>
        <row r="28">
          <cell r="A28">
            <v>27</v>
          </cell>
          <cell r="B28" t="str">
            <v>河沼郡会津坂下町立第一中学校</v>
          </cell>
          <cell r="C28" t="str">
            <v>両沼</v>
          </cell>
          <cell r="D28" t="str">
            <v>坂下一</v>
          </cell>
        </row>
        <row r="29">
          <cell r="A29">
            <v>28</v>
          </cell>
          <cell r="B29" t="str">
            <v>河沼郡会津坂下町立第二中学校</v>
          </cell>
          <cell r="C29" t="str">
            <v>両沼</v>
          </cell>
          <cell r="D29" t="str">
            <v>坂下二</v>
          </cell>
        </row>
        <row r="30">
          <cell r="A30">
            <v>29</v>
          </cell>
          <cell r="B30" t="str">
            <v>河沼郡湯川村立湯川中学校</v>
          </cell>
          <cell r="C30" t="str">
            <v>両沼</v>
          </cell>
          <cell r="D30" t="str">
            <v>湯川</v>
          </cell>
        </row>
        <row r="31">
          <cell r="A31">
            <v>30</v>
          </cell>
          <cell r="B31" t="str">
            <v>河沼郡柳津町立柳津中学校</v>
          </cell>
          <cell r="C31" t="str">
            <v>両沼</v>
          </cell>
          <cell r="D31" t="str">
            <v>柳津</v>
          </cell>
        </row>
        <row r="32">
          <cell r="A32">
            <v>31</v>
          </cell>
          <cell r="B32" t="str">
            <v>河沼郡柳津町立西山中学校</v>
          </cell>
          <cell r="C32" t="str">
            <v>両沼</v>
          </cell>
          <cell r="D32" t="str">
            <v>西山</v>
          </cell>
        </row>
        <row r="33">
          <cell r="A33">
            <v>32</v>
          </cell>
          <cell r="B33" t="str">
            <v>会津美里町立高田中学校</v>
          </cell>
          <cell r="C33" t="str">
            <v>両沼</v>
          </cell>
          <cell r="D33" t="str">
            <v>高田</v>
          </cell>
        </row>
        <row r="34">
          <cell r="A34">
            <v>33</v>
          </cell>
          <cell r="B34" t="str">
            <v>会津美里町立本郷中学校</v>
          </cell>
          <cell r="C34" t="str">
            <v>両沼</v>
          </cell>
          <cell r="D34" t="str">
            <v>本郷</v>
          </cell>
        </row>
        <row r="35">
          <cell r="A35">
            <v>34</v>
          </cell>
          <cell r="B35" t="str">
            <v>会津美里町立新鶴中学校</v>
          </cell>
          <cell r="C35" t="str">
            <v>両沼</v>
          </cell>
          <cell r="D35" t="str">
            <v>新鶴</v>
          </cell>
        </row>
        <row r="36">
          <cell r="A36">
            <v>35</v>
          </cell>
          <cell r="B36" t="str">
            <v>大沼郡三島町立三島中学校</v>
          </cell>
          <cell r="C36" t="str">
            <v>両沼</v>
          </cell>
          <cell r="D36" t="str">
            <v>三島</v>
          </cell>
        </row>
        <row r="37">
          <cell r="A37">
            <v>36</v>
          </cell>
          <cell r="B37" t="str">
            <v>大沼郡金山町立第一中学校</v>
          </cell>
          <cell r="C37" t="str">
            <v>両沼</v>
          </cell>
          <cell r="D37" t="str">
            <v>金山一</v>
          </cell>
        </row>
        <row r="38">
          <cell r="A38">
            <v>37</v>
          </cell>
          <cell r="B38" t="str">
            <v>大沼郡金山町立横田中学校</v>
          </cell>
          <cell r="C38" t="str">
            <v>両沼</v>
          </cell>
          <cell r="D38" t="str">
            <v>横田</v>
          </cell>
        </row>
        <row r="39">
          <cell r="A39">
            <v>38</v>
          </cell>
          <cell r="B39" t="str">
            <v>大沼郡昭和村立昭和中学校</v>
          </cell>
          <cell r="C39" t="str">
            <v>両沼</v>
          </cell>
          <cell r="D39" t="str">
            <v>昭和</v>
          </cell>
        </row>
        <row r="40">
          <cell r="A40">
            <v>39</v>
          </cell>
          <cell r="B40" t="str">
            <v>南会津郡南会津町立田島中学校</v>
          </cell>
          <cell r="C40" t="str">
            <v>南会津</v>
          </cell>
          <cell r="D40" t="str">
            <v>田島</v>
          </cell>
        </row>
        <row r="41">
          <cell r="A41">
            <v>40</v>
          </cell>
          <cell r="B41" t="str">
            <v>南会津郡南会津町立檜沢中学校</v>
          </cell>
          <cell r="C41" t="str">
            <v>南会津</v>
          </cell>
          <cell r="D41" t="str">
            <v>檜沢</v>
          </cell>
        </row>
        <row r="42">
          <cell r="A42">
            <v>41</v>
          </cell>
          <cell r="B42" t="str">
            <v>南会津郡南会津町立荒海中学校</v>
          </cell>
          <cell r="C42" t="str">
            <v>南会津</v>
          </cell>
          <cell r="D42" t="str">
            <v>荒海</v>
          </cell>
        </row>
        <row r="43">
          <cell r="A43">
            <v>42</v>
          </cell>
          <cell r="B43" t="str">
            <v>南会津郡下郷町立下郷中学校</v>
          </cell>
          <cell r="C43" t="str">
            <v>南会津</v>
          </cell>
          <cell r="D43" t="str">
            <v>下郷</v>
          </cell>
        </row>
        <row r="44">
          <cell r="A44">
            <v>43</v>
          </cell>
          <cell r="B44" t="str">
            <v>南会津郡南会津町立舘岩中学校</v>
          </cell>
          <cell r="C44" t="str">
            <v>南会津</v>
          </cell>
          <cell r="D44" t="str">
            <v>舘岩</v>
          </cell>
        </row>
        <row r="45">
          <cell r="A45">
            <v>44</v>
          </cell>
          <cell r="B45" t="str">
            <v>南会津郡南会津町立伊南中学校</v>
          </cell>
          <cell r="C45" t="str">
            <v>南会津</v>
          </cell>
          <cell r="D45" t="str">
            <v>伊南</v>
          </cell>
        </row>
        <row r="46">
          <cell r="A46">
            <v>45</v>
          </cell>
          <cell r="B46" t="str">
            <v>南会津郡檜枝岐村立檜枝岐中学校</v>
          </cell>
          <cell r="C46" t="str">
            <v>南会津</v>
          </cell>
          <cell r="D46" t="str">
            <v>檜枝岐</v>
          </cell>
        </row>
        <row r="47">
          <cell r="A47">
            <v>46</v>
          </cell>
          <cell r="B47" t="str">
            <v>南会津郡南会津町立南郷中学校</v>
          </cell>
          <cell r="C47" t="str">
            <v>南会津</v>
          </cell>
          <cell r="D47" t="str">
            <v>南郷</v>
          </cell>
        </row>
        <row r="48">
          <cell r="A48">
            <v>47</v>
          </cell>
          <cell r="B48" t="str">
            <v>南会津郡只見町立只見中学校</v>
          </cell>
          <cell r="C48" t="str">
            <v>南会津</v>
          </cell>
          <cell r="D48" t="str">
            <v>只見</v>
          </cell>
        </row>
        <row r="49">
          <cell r="A49">
            <v>48</v>
          </cell>
        </row>
        <row r="50">
          <cell r="A50">
            <v>49</v>
          </cell>
        </row>
        <row r="51">
          <cell r="A51">
            <v>50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p３"/>
      <sheetName val="tmp４"/>
      <sheetName val="csv２"/>
      <sheetName val="Sheet3"/>
    </sheetNames>
    <sheetDataSet>
      <sheetData sheetId="0"/>
      <sheetData sheetId="1"/>
      <sheetData sheetId="2"/>
      <sheetData sheetId="3">
        <row r="2">
          <cell r="F2" t="str">
            <v>会津若松市立第一中学校</v>
          </cell>
          <cell r="H2">
            <v>101</v>
          </cell>
          <cell r="I2">
            <v>7</v>
          </cell>
        </row>
        <row r="3">
          <cell r="F3" t="str">
            <v>会津若松市立第二中学校</v>
          </cell>
          <cell r="H3">
            <v>102</v>
          </cell>
          <cell r="I3">
            <v>7</v>
          </cell>
        </row>
        <row r="4">
          <cell r="F4" t="str">
            <v>会津若松市立第三中学校</v>
          </cell>
          <cell r="H4">
            <v>103</v>
          </cell>
          <cell r="I4">
            <v>7</v>
          </cell>
        </row>
        <row r="5">
          <cell r="F5" t="str">
            <v>会津若松市立第四中学校</v>
          </cell>
          <cell r="H5">
            <v>104</v>
          </cell>
          <cell r="I5">
            <v>7</v>
          </cell>
        </row>
        <row r="6">
          <cell r="F6" t="str">
            <v>会津若松市立第五中学校</v>
          </cell>
          <cell r="H6">
            <v>105</v>
          </cell>
          <cell r="I6">
            <v>7</v>
          </cell>
        </row>
        <row r="7">
          <cell r="F7" t="str">
            <v>会津若松市立第六中学校</v>
          </cell>
          <cell r="H7">
            <v>106</v>
          </cell>
          <cell r="I7">
            <v>7</v>
          </cell>
        </row>
        <row r="8">
          <cell r="F8" t="str">
            <v>会津若松市立湊中学校</v>
          </cell>
          <cell r="H8">
            <v>107</v>
          </cell>
          <cell r="I8">
            <v>7</v>
          </cell>
        </row>
        <row r="9">
          <cell r="F9" t="str">
            <v>会津若松市立一箕中学校</v>
          </cell>
          <cell r="H9">
            <v>108</v>
          </cell>
          <cell r="I9">
            <v>7</v>
          </cell>
        </row>
        <row r="10">
          <cell r="F10" t="str">
            <v>会津若松市立大戸中学校</v>
          </cell>
          <cell r="H10">
            <v>109</v>
          </cell>
          <cell r="I10">
            <v>7</v>
          </cell>
        </row>
        <row r="11">
          <cell r="F11" t="str">
            <v>会津若松市立北会津中学校</v>
          </cell>
          <cell r="H11">
            <v>110</v>
          </cell>
          <cell r="I11">
            <v>7</v>
          </cell>
        </row>
        <row r="12">
          <cell r="F12" t="str">
            <v>会津若松市立河東中学校</v>
          </cell>
          <cell r="H12">
            <v>111</v>
          </cell>
          <cell r="I12">
            <v>7</v>
          </cell>
        </row>
        <row r="13">
          <cell r="F13" t="str">
            <v>福島県立会津学鳳中学校</v>
          </cell>
          <cell r="H13">
            <v>112</v>
          </cell>
          <cell r="I13">
            <v>7</v>
          </cell>
        </row>
        <row r="14">
          <cell r="F14" t="str">
            <v>会津若松ザベリオ学園中学校</v>
          </cell>
          <cell r="H14">
            <v>113</v>
          </cell>
          <cell r="I14">
            <v>7</v>
          </cell>
        </row>
        <row r="15">
          <cell r="F15" t="str">
            <v>双葉郡大熊町立大熊中学校</v>
          </cell>
          <cell r="H15">
            <v>114</v>
          </cell>
          <cell r="I15">
            <v>7</v>
          </cell>
        </row>
        <row r="16">
          <cell r="F16" t="str">
            <v>耶麻郡磐梯町立磐梯中学校</v>
          </cell>
          <cell r="H16">
            <v>115</v>
          </cell>
          <cell r="I16">
            <v>7</v>
          </cell>
        </row>
        <row r="17">
          <cell r="F17" t="str">
            <v>耶麻郡猪苗代町立猪苗代中学校</v>
          </cell>
          <cell r="H17">
            <v>116</v>
          </cell>
          <cell r="I17">
            <v>7</v>
          </cell>
        </row>
        <row r="18">
          <cell r="F18" t="str">
            <v>耶麻郡猪苗代町立吾妻中学校</v>
          </cell>
          <cell r="H18">
            <v>117</v>
          </cell>
          <cell r="I18">
            <v>7</v>
          </cell>
        </row>
        <row r="19">
          <cell r="F19" t="str">
            <v>耶麻郡猪苗代町立東中学校</v>
          </cell>
          <cell r="H19">
            <v>118</v>
          </cell>
          <cell r="I19">
            <v>7</v>
          </cell>
        </row>
        <row r="20">
          <cell r="F20" t="str">
            <v>喜多方市立第一中学校</v>
          </cell>
          <cell r="H20">
            <v>119</v>
          </cell>
          <cell r="I20">
            <v>7</v>
          </cell>
        </row>
        <row r="21">
          <cell r="F21" t="str">
            <v>喜多方市立第二中学校</v>
          </cell>
          <cell r="H21">
            <v>120</v>
          </cell>
          <cell r="I21">
            <v>7</v>
          </cell>
        </row>
        <row r="22">
          <cell r="F22" t="str">
            <v>喜多方市立第三中学校</v>
          </cell>
          <cell r="H22">
            <v>121</v>
          </cell>
          <cell r="I22">
            <v>7</v>
          </cell>
        </row>
        <row r="23">
          <cell r="F23" t="str">
            <v>喜多方市立会北中学校</v>
          </cell>
          <cell r="H23">
            <v>122</v>
          </cell>
          <cell r="I23">
            <v>7</v>
          </cell>
        </row>
        <row r="24">
          <cell r="F24" t="str">
            <v>喜多方市立塩川中学校</v>
          </cell>
          <cell r="H24">
            <v>123</v>
          </cell>
          <cell r="I24">
            <v>7</v>
          </cell>
        </row>
        <row r="25">
          <cell r="F25" t="str">
            <v>喜多方市立山都中学校</v>
          </cell>
          <cell r="H25">
            <v>124</v>
          </cell>
          <cell r="I25">
            <v>7</v>
          </cell>
        </row>
        <row r="26">
          <cell r="F26" t="str">
            <v>喜多方市立高郷中学校</v>
          </cell>
          <cell r="H26">
            <v>125</v>
          </cell>
          <cell r="I26">
            <v>7</v>
          </cell>
        </row>
        <row r="27">
          <cell r="F27" t="str">
            <v>耶麻郡北塩原村立第一中学校</v>
          </cell>
          <cell r="H27">
            <v>126</v>
          </cell>
          <cell r="I27">
            <v>7</v>
          </cell>
        </row>
        <row r="28">
          <cell r="F28" t="str">
            <v>耶麻郡北塩原村立裏磐梯中学校</v>
          </cell>
          <cell r="H28">
            <v>127</v>
          </cell>
          <cell r="I28">
            <v>7</v>
          </cell>
        </row>
        <row r="29">
          <cell r="F29" t="str">
            <v>耶麻郡西会津町立西会津中学校</v>
          </cell>
          <cell r="H29">
            <v>128</v>
          </cell>
          <cell r="I29">
            <v>7</v>
          </cell>
        </row>
        <row r="30">
          <cell r="F30" t="str">
            <v>河沼郡会津坂下町立坂下中学校</v>
          </cell>
          <cell r="H30">
            <v>129</v>
          </cell>
          <cell r="I30">
            <v>7</v>
          </cell>
        </row>
        <row r="31">
          <cell r="F31" t="str">
            <v>湯川村立湯川中学校</v>
          </cell>
          <cell r="H31">
            <v>130</v>
          </cell>
          <cell r="I31">
            <v>7</v>
          </cell>
        </row>
        <row r="32">
          <cell r="F32" t="str">
            <v>河沼郡柳津町立柳津中学校</v>
          </cell>
          <cell r="H32">
            <v>131</v>
          </cell>
          <cell r="I32">
            <v>7</v>
          </cell>
        </row>
        <row r="33">
          <cell r="F33" t="str">
            <v>河沼郡柳津町立西山中学校</v>
          </cell>
          <cell r="H33">
            <v>132</v>
          </cell>
          <cell r="I33">
            <v>7</v>
          </cell>
        </row>
        <row r="34">
          <cell r="F34" t="str">
            <v>会津美里町立高田中学校</v>
          </cell>
          <cell r="H34">
            <v>133</v>
          </cell>
          <cell r="I34">
            <v>7</v>
          </cell>
        </row>
        <row r="35">
          <cell r="F35" t="str">
            <v>会津美里町立本郷中学校</v>
          </cell>
          <cell r="H35">
            <v>134</v>
          </cell>
          <cell r="I35">
            <v>7</v>
          </cell>
        </row>
        <row r="36">
          <cell r="F36" t="str">
            <v>会津美里町立新鶴中学校</v>
          </cell>
          <cell r="H36">
            <v>135</v>
          </cell>
          <cell r="I36">
            <v>7</v>
          </cell>
        </row>
        <row r="37">
          <cell r="F37" t="str">
            <v>三島町立三島中学校</v>
          </cell>
          <cell r="H37">
            <v>136</v>
          </cell>
          <cell r="I37">
            <v>7</v>
          </cell>
        </row>
        <row r="38">
          <cell r="F38" t="str">
            <v>金山町立金山中学校</v>
          </cell>
          <cell r="H38">
            <v>137</v>
          </cell>
          <cell r="I38">
            <v>7</v>
          </cell>
        </row>
        <row r="39">
          <cell r="F39" t="str">
            <v>昭和村立昭和中学校</v>
          </cell>
          <cell r="H39">
            <v>138</v>
          </cell>
          <cell r="I39">
            <v>7</v>
          </cell>
        </row>
        <row r="40">
          <cell r="F40" t="str">
            <v>南会津郡南会津町立田島中学校</v>
          </cell>
          <cell r="H40">
            <v>139</v>
          </cell>
          <cell r="I40">
            <v>7</v>
          </cell>
        </row>
        <row r="41">
          <cell r="F41" t="str">
            <v>南会津郡南会津町立檜沢中学校</v>
          </cell>
          <cell r="H41">
            <v>140</v>
          </cell>
          <cell r="I41">
            <v>7</v>
          </cell>
        </row>
        <row r="42">
          <cell r="F42" t="str">
            <v>南会津郡南会津町立荒海中学校</v>
          </cell>
          <cell r="H42">
            <v>141</v>
          </cell>
          <cell r="I42">
            <v>7</v>
          </cell>
        </row>
        <row r="43">
          <cell r="F43" t="str">
            <v>南会津郡南会津町立舘岩中学校</v>
          </cell>
          <cell r="H43">
            <v>142</v>
          </cell>
          <cell r="I43">
            <v>7</v>
          </cell>
        </row>
        <row r="44">
          <cell r="F44" t="str">
            <v>南会津郡南会津町立南会津中学校</v>
          </cell>
          <cell r="H44">
            <v>143</v>
          </cell>
          <cell r="I44">
            <v>7</v>
          </cell>
        </row>
        <row r="45">
          <cell r="F45" t="str">
            <v>南会津郡下郷町立下郷中学校</v>
          </cell>
          <cell r="H45">
            <v>144</v>
          </cell>
          <cell r="I45">
            <v>7</v>
          </cell>
        </row>
        <row r="46">
          <cell r="F46" t="str">
            <v>南会津郡檜枝岐村立檜枝岐中学校</v>
          </cell>
          <cell r="H46">
            <v>145</v>
          </cell>
          <cell r="I46">
            <v>7</v>
          </cell>
        </row>
        <row r="47">
          <cell r="F47" t="str">
            <v>南会津郡只見町立只見中学校</v>
          </cell>
          <cell r="H47">
            <v>146</v>
          </cell>
          <cell r="I47">
            <v>7</v>
          </cell>
        </row>
      </sheetData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5.xml"/><Relationship Id="rId21" Type="http://schemas.openxmlformats.org/officeDocument/2006/relationships/ctrlProp" Target="../ctrlProps/ctrlProp19.xml"/><Relationship Id="rId42" Type="http://schemas.openxmlformats.org/officeDocument/2006/relationships/ctrlProp" Target="../ctrlProps/ctrlProp40.xml"/><Relationship Id="rId63" Type="http://schemas.openxmlformats.org/officeDocument/2006/relationships/ctrlProp" Target="../ctrlProps/ctrlProp61.xml"/><Relationship Id="rId84" Type="http://schemas.openxmlformats.org/officeDocument/2006/relationships/ctrlProp" Target="../ctrlProps/ctrlProp82.xml"/><Relationship Id="rId138" Type="http://schemas.openxmlformats.org/officeDocument/2006/relationships/ctrlProp" Target="../ctrlProps/ctrlProp136.xml"/><Relationship Id="rId159" Type="http://schemas.openxmlformats.org/officeDocument/2006/relationships/ctrlProp" Target="../ctrlProps/ctrlProp157.xml"/><Relationship Id="rId170" Type="http://schemas.openxmlformats.org/officeDocument/2006/relationships/ctrlProp" Target="../ctrlProps/ctrlProp168.xml"/><Relationship Id="rId191" Type="http://schemas.openxmlformats.org/officeDocument/2006/relationships/ctrlProp" Target="../ctrlProps/ctrlProp189.xml"/><Relationship Id="rId205" Type="http://schemas.openxmlformats.org/officeDocument/2006/relationships/comments" Target="../comments2.xml"/><Relationship Id="rId107" Type="http://schemas.openxmlformats.org/officeDocument/2006/relationships/ctrlProp" Target="../ctrlProps/ctrlProp105.xml"/><Relationship Id="rId11" Type="http://schemas.openxmlformats.org/officeDocument/2006/relationships/ctrlProp" Target="../ctrlProps/ctrlProp9.xml"/><Relationship Id="rId32" Type="http://schemas.openxmlformats.org/officeDocument/2006/relationships/ctrlProp" Target="../ctrlProps/ctrlProp30.xml"/><Relationship Id="rId53" Type="http://schemas.openxmlformats.org/officeDocument/2006/relationships/ctrlProp" Target="../ctrlProps/ctrlProp51.xml"/><Relationship Id="rId74" Type="http://schemas.openxmlformats.org/officeDocument/2006/relationships/ctrlProp" Target="../ctrlProps/ctrlProp72.xml"/><Relationship Id="rId128" Type="http://schemas.openxmlformats.org/officeDocument/2006/relationships/ctrlProp" Target="../ctrlProps/ctrlProp126.xml"/><Relationship Id="rId149" Type="http://schemas.openxmlformats.org/officeDocument/2006/relationships/ctrlProp" Target="../ctrlProps/ctrlProp147.xml"/><Relationship Id="rId5" Type="http://schemas.openxmlformats.org/officeDocument/2006/relationships/ctrlProp" Target="../ctrlProps/ctrlProp3.xml"/><Relationship Id="rId95" Type="http://schemas.openxmlformats.org/officeDocument/2006/relationships/ctrlProp" Target="../ctrlProps/ctrlProp93.xml"/><Relationship Id="rId160" Type="http://schemas.openxmlformats.org/officeDocument/2006/relationships/ctrlProp" Target="../ctrlProps/ctrlProp158.xml"/><Relationship Id="rId181" Type="http://schemas.openxmlformats.org/officeDocument/2006/relationships/ctrlProp" Target="../ctrlProps/ctrlProp179.xml"/><Relationship Id="rId22" Type="http://schemas.openxmlformats.org/officeDocument/2006/relationships/ctrlProp" Target="../ctrlProps/ctrlProp20.xml"/><Relationship Id="rId43" Type="http://schemas.openxmlformats.org/officeDocument/2006/relationships/ctrlProp" Target="../ctrlProps/ctrlProp41.xml"/><Relationship Id="rId64" Type="http://schemas.openxmlformats.org/officeDocument/2006/relationships/ctrlProp" Target="../ctrlProps/ctrlProp62.xml"/><Relationship Id="rId118" Type="http://schemas.openxmlformats.org/officeDocument/2006/relationships/ctrlProp" Target="../ctrlProps/ctrlProp116.xml"/><Relationship Id="rId139" Type="http://schemas.openxmlformats.org/officeDocument/2006/relationships/ctrlProp" Target="../ctrlProps/ctrlProp137.xml"/><Relationship Id="rId85" Type="http://schemas.openxmlformats.org/officeDocument/2006/relationships/ctrlProp" Target="../ctrlProps/ctrlProp83.xml"/><Relationship Id="rId150" Type="http://schemas.openxmlformats.org/officeDocument/2006/relationships/ctrlProp" Target="../ctrlProps/ctrlProp148.xml"/><Relationship Id="rId171" Type="http://schemas.openxmlformats.org/officeDocument/2006/relationships/ctrlProp" Target="../ctrlProps/ctrlProp169.xml"/><Relationship Id="rId192" Type="http://schemas.openxmlformats.org/officeDocument/2006/relationships/ctrlProp" Target="../ctrlProps/ctrlProp190.xml"/><Relationship Id="rId12" Type="http://schemas.openxmlformats.org/officeDocument/2006/relationships/ctrlProp" Target="../ctrlProps/ctrlProp10.xml"/><Relationship Id="rId33" Type="http://schemas.openxmlformats.org/officeDocument/2006/relationships/ctrlProp" Target="../ctrlProps/ctrlProp31.xml"/><Relationship Id="rId108" Type="http://schemas.openxmlformats.org/officeDocument/2006/relationships/ctrlProp" Target="../ctrlProps/ctrlProp106.xml"/><Relationship Id="rId129" Type="http://schemas.openxmlformats.org/officeDocument/2006/relationships/ctrlProp" Target="../ctrlProps/ctrlProp127.xml"/><Relationship Id="rId54" Type="http://schemas.openxmlformats.org/officeDocument/2006/relationships/ctrlProp" Target="../ctrlProps/ctrlProp52.xml"/><Relationship Id="rId75" Type="http://schemas.openxmlformats.org/officeDocument/2006/relationships/ctrlProp" Target="../ctrlProps/ctrlProp73.xml"/><Relationship Id="rId96" Type="http://schemas.openxmlformats.org/officeDocument/2006/relationships/ctrlProp" Target="../ctrlProps/ctrlProp94.xml"/><Relationship Id="rId140" Type="http://schemas.openxmlformats.org/officeDocument/2006/relationships/ctrlProp" Target="../ctrlProps/ctrlProp138.xml"/><Relationship Id="rId161" Type="http://schemas.openxmlformats.org/officeDocument/2006/relationships/ctrlProp" Target="../ctrlProps/ctrlProp159.xml"/><Relationship Id="rId182" Type="http://schemas.openxmlformats.org/officeDocument/2006/relationships/ctrlProp" Target="../ctrlProps/ctrlProp180.xml"/><Relationship Id="rId6" Type="http://schemas.openxmlformats.org/officeDocument/2006/relationships/ctrlProp" Target="../ctrlProps/ctrlProp4.xml"/><Relationship Id="rId23" Type="http://schemas.openxmlformats.org/officeDocument/2006/relationships/ctrlProp" Target="../ctrlProps/ctrlProp21.xml"/><Relationship Id="rId119" Type="http://schemas.openxmlformats.org/officeDocument/2006/relationships/ctrlProp" Target="../ctrlProps/ctrlProp117.xml"/><Relationship Id="rId44" Type="http://schemas.openxmlformats.org/officeDocument/2006/relationships/ctrlProp" Target="../ctrlProps/ctrlProp42.xml"/><Relationship Id="rId65" Type="http://schemas.openxmlformats.org/officeDocument/2006/relationships/ctrlProp" Target="../ctrlProps/ctrlProp63.xml"/><Relationship Id="rId86" Type="http://schemas.openxmlformats.org/officeDocument/2006/relationships/ctrlProp" Target="../ctrlProps/ctrlProp84.xml"/><Relationship Id="rId130" Type="http://schemas.openxmlformats.org/officeDocument/2006/relationships/ctrlProp" Target="../ctrlProps/ctrlProp128.xml"/><Relationship Id="rId151" Type="http://schemas.openxmlformats.org/officeDocument/2006/relationships/ctrlProp" Target="../ctrlProps/ctrlProp149.xml"/><Relationship Id="rId172" Type="http://schemas.openxmlformats.org/officeDocument/2006/relationships/ctrlProp" Target="../ctrlProps/ctrlProp170.xml"/><Relationship Id="rId193" Type="http://schemas.openxmlformats.org/officeDocument/2006/relationships/ctrlProp" Target="../ctrlProps/ctrlProp191.xml"/><Relationship Id="rId13" Type="http://schemas.openxmlformats.org/officeDocument/2006/relationships/ctrlProp" Target="../ctrlProps/ctrlProp11.xml"/><Relationship Id="rId109" Type="http://schemas.openxmlformats.org/officeDocument/2006/relationships/ctrlProp" Target="../ctrlProps/ctrlProp107.xml"/><Relationship Id="rId34" Type="http://schemas.openxmlformats.org/officeDocument/2006/relationships/ctrlProp" Target="../ctrlProps/ctrlProp32.xml"/><Relationship Id="rId55" Type="http://schemas.openxmlformats.org/officeDocument/2006/relationships/ctrlProp" Target="../ctrlProps/ctrlProp53.xml"/><Relationship Id="rId76" Type="http://schemas.openxmlformats.org/officeDocument/2006/relationships/ctrlProp" Target="../ctrlProps/ctrlProp74.xml"/><Relationship Id="rId97" Type="http://schemas.openxmlformats.org/officeDocument/2006/relationships/ctrlProp" Target="../ctrlProps/ctrlProp95.xml"/><Relationship Id="rId120" Type="http://schemas.openxmlformats.org/officeDocument/2006/relationships/ctrlProp" Target="../ctrlProps/ctrlProp118.xml"/><Relationship Id="rId141" Type="http://schemas.openxmlformats.org/officeDocument/2006/relationships/ctrlProp" Target="../ctrlProps/ctrlProp139.xml"/><Relationship Id="rId7" Type="http://schemas.openxmlformats.org/officeDocument/2006/relationships/ctrlProp" Target="../ctrlProps/ctrlProp5.xml"/><Relationship Id="rId162" Type="http://schemas.openxmlformats.org/officeDocument/2006/relationships/ctrlProp" Target="../ctrlProps/ctrlProp160.xml"/><Relationship Id="rId183" Type="http://schemas.openxmlformats.org/officeDocument/2006/relationships/ctrlProp" Target="../ctrlProps/ctrlProp181.xml"/><Relationship Id="rId24" Type="http://schemas.openxmlformats.org/officeDocument/2006/relationships/ctrlProp" Target="../ctrlProps/ctrlProp22.xml"/><Relationship Id="rId40" Type="http://schemas.openxmlformats.org/officeDocument/2006/relationships/ctrlProp" Target="../ctrlProps/ctrlProp38.xml"/><Relationship Id="rId45" Type="http://schemas.openxmlformats.org/officeDocument/2006/relationships/ctrlProp" Target="../ctrlProps/ctrlProp43.xml"/><Relationship Id="rId66" Type="http://schemas.openxmlformats.org/officeDocument/2006/relationships/ctrlProp" Target="../ctrlProps/ctrlProp64.xml"/><Relationship Id="rId87" Type="http://schemas.openxmlformats.org/officeDocument/2006/relationships/ctrlProp" Target="../ctrlProps/ctrlProp85.xml"/><Relationship Id="rId110" Type="http://schemas.openxmlformats.org/officeDocument/2006/relationships/ctrlProp" Target="../ctrlProps/ctrlProp108.xml"/><Relationship Id="rId115" Type="http://schemas.openxmlformats.org/officeDocument/2006/relationships/ctrlProp" Target="../ctrlProps/ctrlProp113.xml"/><Relationship Id="rId131" Type="http://schemas.openxmlformats.org/officeDocument/2006/relationships/ctrlProp" Target="../ctrlProps/ctrlProp129.xml"/><Relationship Id="rId136" Type="http://schemas.openxmlformats.org/officeDocument/2006/relationships/ctrlProp" Target="../ctrlProps/ctrlProp134.xml"/><Relationship Id="rId157" Type="http://schemas.openxmlformats.org/officeDocument/2006/relationships/ctrlProp" Target="../ctrlProps/ctrlProp155.xml"/><Relationship Id="rId178" Type="http://schemas.openxmlformats.org/officeDocument/2006/relationships/ctrlProp" Target="../ctrlProps/ctrlProp176.xml"/><Relationship Id="rId61" Type="http://schemas.openxmlformats.org/officeDocument/2006/relationships/ctrlProp" Target="../ctrlProps/ctrlProp59.xml"/><Relationship Id="rId82" Type="http://schemas.openxmlformats.org/officeDocument/2006/relationships/ctrlProp" Target="../ctrlProps/ctrlProp80.xml"/><Relationship Id="rId152" Type="http://schemas.openxmlformats.org/officeDocument/2006/relationships/ctrlProp" Target="../ctrlProps/ctrlProp150.xml"/><Relationship Id="rId173" Type="http://schemas.openxmlformats.org/officeDocument/2006/relationships/ctrlProp" Target="../ctrlProps/ctrlProp171.xml"/><Relationship Id="rId194" Type="http://schemas.openxmlformats.org/officeDocument/2006/relationships/ctrlProp" Target="../ctrlProps/ctrlProp192.xml"/><Relationship Id="rId199" Type="http://schemas.openxmlformats.org/officeDocument/2006/relationships/ctrlProp" Target="../ctrlProps/ctrlProp197.xml"/><Relationship Id="rId203" Type="http://schemas.openxmlformats.org/officeDocument/2006/relationships/ctrlProp" Target="../ctrlProps/ctrlProp201.xml"/><Relationship Id="rId19" Type="http://schemas.openxmlformats.org/officeDocument/2006/relationships/ctrlProp" Target="../ctrlProps/ctrlProp17.xml"/><Relationship Id="rId14" Type="http://schemas.openxmlformats.org/officeDocument/2006/relationships/ctrlProp" Target="../ctrlProps/ctrlProp12.xml"/><Relationship Id="rId30" Type="http://schemas.openxmlformats.org/officeDocument/2006/relationships/ctrlProp" Target="../ctrlProps/ctrlProp28.xml"/><Relationship Id="rId35" Type="http://schemas.openxmlformats.org/officeDocument/2006/relationships/ctrlProp" Target="../ctrlProps/ctrlProp33.xml"/><Relationship Id="rId56" Type="http://schemas.openxmlformats.org/officeDocument/2006/relationships/ctrlProp" Target="../ctrlProps/ctrlProp54.xml"/><Relationship Id="rId77" Type="http://schemas.openxmlformats.org/officeDocument/2006/relationships/ctrlProp" Target="../ctrlProps/ctrlProp75.xml"/><Relationship Id="rId100" Type="http://schemas.openxmlformats.org/officeDocument/2006/relationships/ctrlProp" Target="../ctrlProps/ctrlProp98.xml"/><Relationship Id="rId105" Type="http://schemas.openxmlformats.org/officeDocument/2006/relationships/ctrlProp" Target="../ctrlProps/ctrlProp103.xml"/><Relationship Id="rId126" Type="http://schemas.openxmlformats.org/officeDocument/2006/relationships/ctrlProp" Target="../ctrlProps/ctrlProp124.xml"/><Relationship Id="rId147" Type="http://schemas.openxmlformats.org/officeDocument/2006/relationships/ctrlProp" Target="../ctrlProps/ctrlProp145.xml"/><Relationship Id="rId168" Type="http://schemas.openxmlformats.org/officeDocument/2006/relationships/ctrlProp" Target="../ctrlProps/ctrlProp166.xml"/><Relationship Id="rId8" Type="http://schemas.openxmlformats.org/officeDocument/2006/relationships/ctrlProp" Target="../ctrlProps/ctrlProp6.xml"/><Relationship Id="rId51" Type="http://schemas.openxmlformats.org/officeDocument/2006/relationships/ctrlProp" Target="../ctrlProps/ctrlProp49.xml"/><Relationship Id="rId72" Type="http://schemas.openxmlformats.org/officeDocument/2006/relationships/ctrlProp" Target="../ctrlProps/ctrlProp70.xml"/><Relationship Id="rId93" Type="http://schemas.openxmlformats.org/officeDocument/2006/relationships/ctrlProp" Target="../ctrlProps/ctrlProp91.xml"/><Relationship Id="rId98" Type="http://schemas.openxmlformats.org/officeDocument/2006/relationships/ctrlProp" Target="../ctrlProps/ctrlProp96.xml"/><Relationship Id="rId121" Type="http://schemas.openxmlformats.org/officeDocument/2006/relationships/ctrlProp" Target="../ctrlProps/ctrlProp119.xml"/><Relationship Id="rId142" Type="http://schemas.openxmlformats.org/officeDocument/2006/relationships/ctrlProp" Target="../ctrlProps/ctrlProp140.xml"/><Relationship Id="rId163" Type="http://schemas.openxmlformats.org/officeDocument/2006/relationships/ctrlProp" Target="../ctrlProps/ctrlProp161.xml"/><Relationship Id="rId184" Type="http://schemas.openxmlformats.org/officeDocument/2006/relationships/ctrlProp" Target="../ctrlProps/ctrlProp182.xml"/><Relationship Id="rId189" Type="http://schemas.openxmlformats.org/officeDocument/2006/relationships/ctrlProp" Target="../ctrlProps/ctrlProp187.xml"/><Relationship Id="rId3" Type="http://schemas.openxmlformats.org/officeDocument/2006/relationships/ctrlProp" Target="../ctrlProps/ctrlProp1.xml"/><Relationship Id="rId25" Type="http://schemas.openxmlformats.org/officeDocument/2006/relationships/ctrlProp" Target="../ctrlProps/ctrlProp23.xml"/><Relationship Id="rId46" Type="http://schemas.openxmlformats.org/officeDocument/2006/relationships/ctrlProp" Target="../ctrlProps/ctrlProp44.xml"/><Relationship Id="rId67" Type="http://schemas.openxmlformats.org/officeDocument/2006/relationships/ctrlProp" Target="../ctrlProps/ctrlProp65.xml"/><Relationship Id="rId116" Type="http://schemas.openxmlformats.org/officeDocument/2006/relationships/ctrlProp" Target="../ctrlProps/ctrlProp114.xml"/><Relationship Id="rId137" Type="http://schemas.openxmlformats.org/officeDocument/2006/relationships/ctrlProp" Target="../ctrlProps/ctrlProp135.xml"/><Relationship Id="rId158" Type="http://schemas.openxmlformats.org/officeDocument/2006/relationships/ctrlProp" Target="../ctrlProps/ctrlProp156.xml"/><Relationship Id="rId20" Type="http://schemas.openxmlformats.org/officeDocument/2006/relationships/ctrlProp" Target="../ctrlProps/ctrlProp18.xml"/><Relationship Id="rId41" Type="http://schemas.openxmlformats.org/officeDocument/2006/relationships/ctrlProp" Target="../ctrlProps/ctrlProp39.xml"/><Relationship Id="rId62" Type="http://schemas.openxmlformats.org/officeDocument/2006/relationships/ctrlProp" Target="../ctrlProps/ctrlProp60.xml"/><Relationship Id="rId83" Type="http://schemas.openxmlformats.org/officeDocument/2006/relationships/ctrlProp" Target="../ctrlProps/ctrlProp81.xml"/><Relationship Id="rId88" Type="http://schemas.openxmlformats.org/officeDocument/2006/relationships/ctrlProp" Target="../ctrlProps/ctrlProp86.xml"/><Relationship Id="rId111" Type="http://schemas.openxmlformats.org/officeDocument/2006/relationships/ctrlProp" Target="../ctrlProps/ctrlProp109.xml"/><Relationship Id="rId132" Type="http://schemas.openxmlformats.org/officeDocument/2006/relationships/ctrlProp" Target="../ctrlProps/ctrlProp130.xml"/><Relationship Id="rId153" Type="http://schemas.openxmlformats.org/officeDocument/2006/relationships/ctrlProp" Target="../ctrlProps/ctrlProp151.xml"/><Relationship Id="rId174" Type="http://schemas.openxmlformats.org/officeDocument/2006/relationships/ctrlProp" Target="../ctrlProps/ctrlProp172.xml"/><Relationship Id="rId179" Type="http://schemas.openxmlformats.org/officeDocument/2006/relationships/ctrlProp" Target="../ctrlProps/ctrlProp177.xml"/><Relationship Id="rId195" Type="http://schemas.openxmlformats.org/officeDocument/2006/relationships/ctrlProp" Target="../ctrlProps/ctrlProp193.xml"/><Relationship Id="rId190" Type="http://schemas.openxmlformats.org/officeDocument/2006/relationships/ctrlProp" Target="../ctrlProps/ctrlProp188.xml"/><Relationship Id="rId204" Type="http://schemas.openxmlformats.org/officeDocument/2006/relationships/ctrlProp" Target="../ctrlProps/ctrlProp202.xml"/><Relationship Id="rId15" Type="http://schemas.openxmlformats.org/officeDocument/2006/relationships/ctrlProp" Target="../ctrlProps/ctrlProp13.xml"/><Relationship Id="rId36" Type="http://schemas.openxmlformats.org/officeDocument/2006/relationships/ctrlProp" Target="../ctrlProps/ctrlProp34.xml"/><Relationship Id="rId57" Type="http://schemas.openxmlformats.org/officeDocument/2006/relationships/ctrlProp" Target="../ctrlProps/ctrlProp55.xml"/><Relationship Id="rId106" Type="http://schemas.openxmlformats.org/officeDocument/2006/relationships/ctrlProp" Target="../ctrlProps/ctrlProp104.xml"/><Relationship Id="rId127" Type="http://schemas.openxmlformats.org/officeDocument/2006/relationships/ctrlProp" Target="../ctrlProps/ctrlProp125.xml"/><Relationship Id="rId10" Type="http://schemas.openxmlformats.org/officeDocument/2006/relationships/ctrlProp" Target="../ctrlProps/ctrlProp8.xml"/><Relationship Id="rId31" Type="http://schemas.openxmlformats.org/officeDocument/2006/relationships/ctrlProp" Target="../ctrlProps/ctrlProp29.xml"/><Relationship Id="rId52" Type="http://schemas.openxmlformats.org/officeDocument/2006/relationships/ctrlProp" Target="../ctrlProps/ctrlProp50.xml"/><Relationship Id="rId73" Type="http://schemas.openxmlformats.org/officeDocument/2006/relationships/ctrlProp" Target="../ctrlProps/ctrlProp71.xml"/><Relationship Id="rId78" Type="http://schemas.openxmlformats.org/officeDocument/2006/relationships/ctrlProp" Target="../ctrlProps/ctrlProp76.xml"/><Relationship Id="rId94" Type="http://schemas.openxmlformats.org/officeDocument/2006/relationships/ctrlProp" Target="../ctrlProps/ctrlProp92.xml"/><Relationship Id="rId99" Type="http://schemas.openxmlformats.org/officeDocument/2006/relationships/ctrlProp" Target="../ctrlProps/ctrlProp97.xml"/><Relationship Id="rId101" Type="http://schemas.openxmlformats.org/officeDocument/2006/relationships/ctrlProp" Target="../ctrlProps/ctrlProp99.xml"/><Relationship Id="rId122" Type="http://schemas.openxmlformats.org/officeDocument/2006/relationships/ctrlProp" Target="../ctrlProps/ctrlProp120.xml"/><Relationship Id="rId143" Type="http://schemas.openxmlformats.org/officeDocument/2006/relationships/ctrlProp" Target="../ctrlProps/ctrlProp141.xml"/><Relationship Id="rId148" Type="http://schemas.openxmlformats.org/officeDocument/2006/relationships/ctrlProp" Target="../ctrlProps/ctrlProp146.xml"/><Relationship Id="rId164" Type="http://schemas.openxmlformats.org/officeDocument/2006/relationships/ctrlProp" Target="../ctrlProps/ctrlProp162.xml"/><Relationship Id="rId169" Type="http://schemas.openxmlformats.org/officeDocument/2006/relationships/ctrlProp" Target="../ctrlProps/ctrlProp167.xml"/><Relationship Id="rId185" Type="http://schemas.openxmlformats.org/officeDocument/2006/relationships/ctrlProp" Target="../ctrlProps/ctrlProp183.xml"/><Relationship Id="rId4" Type="http://schemas.openxmlformats.org/officeDocument/2006/relationships/ctrlProp" Target="../ctrlProps/ctrlProp2.xml"/><Relationship Id="rId9" Type="http://schemas.openxmlformats.org/officeDocument/2006/relationships/ctrlProp" Target="../ctrlProps/ctrlProp7.xml"/><Relationship Id="rId180" Type="http://schemas.openxmlformats.org/officeDocument/2006/relationships/ctrlProp" Target="../ctrlProps/ctrlProp178.xml"/><Relationship Id="rId26" Type="http://schemas.openxmlformats.org/officeDocument/2006/relationships/ctrlProp" Target="../ctrlProps/ctrlProp24.xml"/><Relationship Id="rId47" Type="http://schemas.openxmlformats.org/officeDocument/2006/relationships/ctrlProp" Target="../ctrlProps/ctrlProp45.xml"/><Relationship Id="rId68" Type="http://schemas.openxmlformats.org/officeDocument/2006/relationships/ctrlProp" Target="../ctrlProps/ctrlProp66.xml"/><Relationship Id="rId89" Type="http://schemas.openxmlformats.org/officeDocument/2006/relationships/ctrlProp" Target="../ctrlProps/ctrlProp87.xml"/><Relationship Id="rId112" Type="http://schemas.openxmlformats.org/officeDocument/2006/relationships/ctrlProp" Target="../ctrlProps/ctrlProp110.xml"/><Relationship Id="rId133" Type="http://schemas.openxmlformats.org/officeDocument/2006/relationships/ctrlProp" Target="../ctrlProps/ctrlProp131.xml"/><Relationship Id="rId154" Type="http://schemas.openxmlformats.org/officeDocument/2006/relationships/ctrlProp" Target="../ctrlProps/ctrlProp152.xml"/><Relationship Id="rId175" Type="http://schemas.openxmlformats.org/officeDocument/2006/relationships/ctrlProp" Target="../ctrlProps/ctrlProp173.xml"/><Relationship Id="rId196" Type="http://schemas.openxmlformats.org/officeDocument/2006/relationships/ctrlProp" Target="../ctrlProps/ctrlProp194.xml"/><Relationship Id="rId200" Type="http://schemas.openxmlformats.org/officeDocument/2006/relationships/ctrlProp" Target="../ctrlProps/ctrlProp198.xml"/><Relationship Id="rId16" Type="http://schemas.openxmlformats.org/officeDocument/2006/relationships/ctrlProp" Target="../ctrlProps/ctrlProp14.xml"/><Relationship Id="rId37" Type="http://schemas.openxmlformats.org/officeDocument/2006/relationships/ctrlProp" Target="../ctrlProps/ctrlProp35.xml"/><Relationship Id="rId58" Type="http://schemas.openxmlformats.org/officeDocument/2006/relationships/ctrlProp" Target="../ctrlProps/ctrlProp56.xml"/><Relationship Id="rId79" Type="http://schemas.openxmlformats.org/officeDocument/2006/relationships/ctrlProp" Target="../ctrlProps/ctrlProp77.xml"/><Relationship Id="rId102" Type="http://schemas.openxmlformats.org/officeDocument/2006/relationships/ctrlProp" Target="../ctrlProps/ctrlProp100.xml"/><Relationship Id="rId123" Type="http://schemas.openxmlformats.org/officeDocument/2006/relationships/ctrlProp" Target="../ctrlProps/ctrlProp121.xml"/><Relationship Id="rId144" Type="http://schemas.openxmlformats.org/officeDocument/2006/relationships/ctrlProp" Target="../ctrlProps/ctrlProp142.xml"/><Relationship Id="rId90" Type="http://schemas.openxmlformats.org/officeDocument/2006/relationships/ctrlProp" Target="../ctrlProps/ctrlProp88.xml"/><Relationship Id="rId165" Type="http://schemas.openxmlformats.org/officeDocument/2006/relationships/ctrlProp" Target="../ctrlProps/ctrlProp163.xml"/><Relationship Id="rId186" Type="http://schemas.openxmlformats.org/officeDocument/2006/relationships/ctrlProp" Target="../ctrlProps/ctrlProp184.xml"/><Relationship Id="rId27" Type="http://schemas.openxmlformats.org/officeDocument/2006/relationships/ctrlProp" Target="../ctrlProps/ctrlProp25.xml"/><Relationship Id="rId48" Type="http://schemas.openxmlformats.org/officeDocument/2006/relationships/ctrlProp" Target="../ctrlProps/ctrlProp46.xml"/><Relationship Id="rId69" Type="http://schemas.openxmlformats.org/officeDocument/2006/relationships/ctrlProp" Target="../ctrlProps/ctrlProp67.xml"/><Relationship Id="rId113" Type="http://schemas.openxmlformats.org/officeDocument/2006/relationships/ctrlProp" Target="../ctrlProps/ctrlProp111.xml"/><Relationship Id="rId134" Type="http://schemas.openxmlformats.org/officeDocument/2006/relationships/ctrlProp" Target="../ctrlProps/ctrlProp132.xml"/><Relationship Id="rId80" Type="http://schemas.openxmlformats.org/officeDocument/2006/relationships/ctrlProp" Target="../ctrlProps/ctrlProp78.xml"/><Relationship Id="rId155" Type="http://schemas.openxmlformats.org/officeDocument/2006/relationships/ctrlProp" Target="../ctrlProps/ctrlProp153.xml"/><Relationship Id="rId176" Type="http://schemas.openxmlformats.org/officeDocument/2006/relationships/ctrlProp" Target="../ctrlProps/ctrlProp174.xml"/><Relationship Id="rId197" Type="http://schemas.openxmlformats.org/officeDocument/2006/relationships/ctrlProp" Target="../ctrlProps/ctrlProp195.xml"/><Relationship Id="rId201" Type="http://schemas.openxmlformats.org/officeDocument/2006/relationships/ctrlProp" Target="../ctrlProps/ctrlProp199.xml"/><Relationship Id="rId17" Type="http://schemas.openxmlformats.org/officeDocument/2006/relationships/ctrlProp" Target="../ctrlProps/ctrlProp15.xml"/><Relationship Id="rId38" Type="http://schemas.openxmlformats.org/officeDocument/2006/relationships/ctrlProp" Target="../ctrlProps/ctrlProp36.xml"/><Relationship Id="rId59" Type="http://schemas.openxmlformats.org/officeDocument/2006/relationships/ctrlProp" Target="../ctrlProps/ctrlProp57.xml"/><Relationship Id="rId103" Type="http://schemas.openxmlformats.org/officeDocument/2006/relationships/ctrlProp" Target="../ctrlProps/ctrlProp101.xml"/><Relationship Id="rId124" Type="http://schemas.openxmlformats.org/officeDocument/2006/relationships/ctrlProp" Target="../ctrlProps/ctrlProp122.xml"/><Relationship Id="rId70" Type="http://schemas.openxmlformats.org/officeDocument/2006/relationships/ctrlProp" Target="../ctrlProps/ctrlProp68.xml"/><Relationship Id="rId91" Type="http://schemas.openxmlformats.org/officeDocument/2006/relationships/ctrlProp" Target="../ctrlProps/ctrlProp89.xml"/><Relationship Id="rId145" Type="http://schemas.openxmlformats.org/officeDocument/2006/relationships/ctrlProp" Target="../ctrlProps/ctrlProp143.xml"/><Relationship Id="rId166" Type="http://schemas.openxmlformats.org/officeDocument/2006/relationships/ctrlProp" Target="../ctrlProps/ctrlProp164.xml"/><Relationship Id="rId187" Type="http://schemas.openxmlformats.org/officeDocument/2006/relationships/ctrlProp" Target="../ctrlProps/ctrlProp185.xml"/><Relationship Id="rId1" Type="http://schemas.openxmlformats.org/officeDocument/2006/relationships/drawing" Target="../drawings/drawing1.xml"/><Relationship Id="rId28" Type="http://schemas.openxmlformats.org/officeDocument/2006/relationships/ctrlProp" Target="../ctrlProps/ctrlProp26.xml"/><Relationship Id="rId49" Type="http://schemas.openxmlformats.org/officeDocument/2006/relationships/ctrlProp" Target="../ctrlProps/ctrlProp47.xml"/><Relationship Id="rId114" Type="http://schemas.openxmlformats.org/officeDocument/2006/relationships/ctrlProp" Target="../ctrlProps/ctrlProp112.xml"/><Relationship Id="rId60" Type="http://schemas.openxmlformats.org/officeDocument/2006/relationships/ctrlProp" Target="../ctrlProps/ctrlProp58.xml"/><Relationship Id="rId81" Type="http://schemas.openxmlformats.org/officeDocument/2006/relationships/ctrlProp" Target="../ctrlProps/ctrlProp79.xml"/><Relationship Id="rId135" Type="http://schemas.openxmlformats.org/officeDocument/2006/relationships/ctrlProp" Target="../ctrlProps/ctrlProp133.xml"/><Relationship Id="rId156" Type="http://schemas.openxmlformats.org/officeDocument/2006/relationships/ctrlProp" Target="../ctrlProps/ctrlProp154.xml"/><Relationship Id="rId177" Type="http://schemas.openxmlformats.org/officeDocument/2006/relationships/ctrlProp" Target="../ctrlProps/ctrlProp175.xml"/><Relationship Id="rId198" Type="http://schemas.openxmlformats.org/officeDocument/2006/relationships/ctrlProp" Target="../ctrlProps/ctrlProp196.xml"/><Relationship Id="rId202" Type="http://schemas.openxmlformats.org/officeDocument/2006/relationships/ctrlProp" Target="../ctrlProps/ctrlProp200.xml"/><Relationship Id="rId18" Type="http://schemas.openxmlformats.org/officeDocument/2006/relationships/ctrlProp" Target="../ctrlProps/ctrlProp16.xml"/><Relationship Id="rId39" Type="http://schemas.openxmlformats.org/officeDocument/2006/relationships/ctrlProp" Target="../ctrlProps/ctrlProp37.xml"/><Relationship Id="rId50" Type="http://schemas.openxmlformats.org/officeDocument/2006/relationships/ctrlProp" Target="../ctrlProps/ctrlProp48.xml"/><Relationship Id="rId104" Type="http://schemas.openxmlformats.org/officeDocument/2006/relationships/ctrlProp" Target="../ctrlProps/ctrlProp102.xml"/><Relationship Id="rId125" Type="http://schemas.openxmlformats.org/officeDocument/2006/relationships/ctrlProp" Target="../ctrlProps/ctrlProp123.xml"/><Relationship Id="rId146" Type="http://schemas.openxmlformats.org/officeDocument/2006/relationships/ctrlProp" Target="../ctrlProps/ctrlProp144.xml"/><Relationship Id="rId167" Type="http://schemas.openxmlformats.org/officeDocument/2006/relationships/ctrlProp" Target="../ctrlProps/ctrlProp165.xml"/><Relationship Id="rId188" Type="http://schemas.openxmlformats.org/officeDocument/2006/relationships/ctrlProp" Target="../ctrlProps/ctrlProp186.xml"/><Relationship Id="rId71" Type="http://schemas.openxmlformats.org/officeDocument/2006/relationships/ctrlProp" Target="../ctrlProps/ctrlProp69.xml"/><Relationship Id="rId92" Type="http://schemas.openxmlformats.org/officeDocument/2006/relationships/ctrlProp" Target="../ctrlProps/ctrlProp90.xml"/><Relationship Id="rId2" Type="http://schemas.openxmlformats.org/officeDocument/2006/relationships/vmlDrawing" Target="../drawings/vmlDrawing2.vml"/><Relationship Id="rId29" Type="http://schemas.openxmlformats.org/officeDocument/2006/relationships/ctrlProp" Target="../ctrlProps/ctrlProp27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BJ208"/>
  <sheetViews>
    <sheetView workbookViewId="0">
      <selection activeCell="T8" sqref="T8"/>
    </sheetView>
  </sheetViews>
  <sheetFormatPr defaultColWidth="8.625" defaultRowHeight="14.25"/>
  <cols>
    <col min="1" max="2" width="4.625" customWidth="1"/>
    <col min="3" max="4" width="8.125" customWidth="1"/>
    <col min="5" max="5" width="17.125" customWidth="1"/>
    <col min="6" max="6" width="23" customWidth="1"/>
    <col min="7" max="7" width="5.25" customWidth="1"/>
    <col min="8" max="8" width="4.625" customWidth="1"/>
    <col min="9" max="9" width="7" style="52" customWidth="1"/>
    <col min="10" max="11" width="7" customWidth="1"/>
    <col min="12" max="12" width="7" style="52" customWidth="1"/>
    <col min="13" max="15" width="7" customWidth="1"/>
    <col min="16" max="16" width="13.875" customWidth="1"/>
    <col min="17" max="17" width="7.875" customWidth="1"/>
    <col min="21" max="22" width="8.625" customWidth="1"/>
    <col min="23" max="48" width="8.625" style="31"/>
    <col min="59" max="60" width="8.625" style="285"/>
  </cols>
  <sheetData>
    <row r="1" spans="1:62" s="27" customFormat="1" ht="18">
      <c r="A1" s="27" t="s">
        <v>74</v>
      </c>
      <c r="I1" s="49"/>
      <c r="J1" s="30"/>
      <c r="L1" s="49"/>
      <c r="T1" s="27" t="s">
        <v>87</v>
      </c>
      <c r="U1" s="27">
        <v>1</v>
      </c>
      <c r="V1" s="27" t="s">
        <v>77</v>
      </c>
      <c r="BG1" s="281"/>
      <c r="BH1" s="281"/>
    </row>
    <row r="2" spans="1:62" s="25" customFormat="1">
      <c r="I2" s="41"/>
      <c r="L2" s="41"/>
      <c r="U2" s="25">
        <v>2</v>
      </c>
      <c r="V2" s="25" t="s">
        <v>78</v>
      </c>
      <c r="BG2" s="282"/>
      <c r="BH2" s="282"/>
    </row>
    <row r="3" spans="1:62" s="25" customFormat="1" ht="50.1" customHeight="1" thickBot="1">
      <c r="A3" s="26" t="s">
        <v>0</v>
      </c>
      <c r="B3" s="26"/>
      <c r="C3" s="26"/>
      <c r="D3" s="26"/>
      <c r="I3" s="41"/>
      <c r="L3" s="41"/>
      <c r="U3" s="25">
        <v>3</v>
      </c>
      <c r="BG3" s="282"/>
      <c r="BH3" s="282"/>
    </row>
    <row r="4" spans="1:62" s="25" customFormat="1" ht="21" customHeight="1">
      <c r="A4" s="443" t="s">
        <v>70</v>
      </c>
      <c r="B4" s="444"/>
      <c r="C4" s="445"/>
      <c r="D4" s="449"/>
      <c r="E4" s="450"/>
      <c r="I4" s="41"/>
      <c r="L4" s="41"/>
      <c r="BG4" s="282"/>
      <c r="BH4" s="282"/>
    </row>
    <row r="5" spans="1:62" s="25" customFormat="1" ht="21" customHeight="1">
      <c r="A5" s="446" t="s">
        <v>16</v>
      </c>
      <c r="B5" s="447"/>
      <c r="C5" s="448"/>
      <c r="D5" s="451"/>
      <c r="E5" s="452"/>
      <c r="I5" s="41"/>
      <c r="L5" s="41"/>
      <c r="BG5" s="282"/>
      <c r="BH5" s="282"/>
    </row>
    <row r="6" spans="1:62" s="25" customFormat="1" ht="21" customHeight="1" thickBot="1">
      <c r="A6" s="438" t="s">
        <v>17</v>
      </c>
      <c r="B6" s="439"/>
      <c r="C6" s="440"/>
      <c r="D6" s="441"/>
      <c r="E6" s="442"/>
      <c r="I6" s="41"/>
      <c r="L6" s="41"/>
      <c r="BG6" s="282"/>
      <c r="BH6" s="282"/>
    </row>
    <row r="7" spans="1:62" s="25" customFormat="1" ht="96" customHeight="1">
      <c r="A7" s="435" t="s">
        <v>62</v>
      </c>
      <c r="B7" s="436"/>
      <c r="C7" s="436"/>
      <c r="D7" s="436"/>
      <c r="E7" s="437"/>
      <c r="F7" s="437"/>
      <c r="I7" s="434"/>
      <c r="J7" s="434"/>
      <c r="L7" s="41"/>
      <c r="BG7" s="282"/>
      <c r="BH7" s="282"/>
    </row>
    <row r="8" spans="1:62" s="12" customFormat="1" ht="25.5" customHeight="1">
      <c r="A8" s="24" t="s">
        <v>8</v>
      </c>
      <c r="B8" s="24" t="s">
        <v>71</v>
      </c>
      <c r="C8" s="15" t="s">
        <v>14</v>
      </c>
      <c r="D8" s="15" t="s">
        <v>15</v>
      </c>
      <c r="E8" s="23" t="s">
        <v>10</v>
      </c>
      <c r="F8" s="23" t="s">
        <v>12</v>
      </c>
      <c r="G8" s="23" t="s">
        <v>59</v>
      </c>
      <c r="H8" s="23" t="s">
        <v>11</v>
      </c>
      <c r="I8" s="50" t="s">
        <v>106</v>
      </c>
      <c r="J8" s="23" t="s">
        <v>107</v>
      </c>
      <c r="K8" s="23" t="s">
        <v>108</v>
      </c>
      <c r="L8" s="50"/>
      <c r="M8" s="23"/>
      <c r="N8" s="23"/>
      <c r="O8" s="23"/>
      <c r="P8" s="23"/>
      <c r="Q8" s="23"/>
      <c r="X8" s="13"/>
      <c r="BF8" s="12" t="s">
        <v>106</v>
      </c>
      <c r="BG8" s="283" t="s">
        <v>110</v>
      </c>
      <c r="BH8" s="283" t="s">
        <v>108</v>
      </c>
    </row>
    <row r="9" spans="1:62" s="13" customFormat="1" ht="21" customHeight="1">
      <c r="A9" s="14">
        <v>1</v>
      </c>
      <c r="B9" s="14">
        <f>'基本情報 (2)'!B9</f>
        <v>10001</v>
      </c>
      <c r="C9" s="29" t="str">
        <f>IF('基本情報 '!C10="","",'基本情報 '!C10)</f>
        <v/>
      </c>
      <c r="D9" s="29" t="str">
        <f>IF('基本情報 '!D10="","",'基本情報 '!D10)</f>
        <v/>
      </c>
      <c r="E9" s="29" t="str">
        <f>CONCATENATE(R9,基本情報!T$1,S9)</f>
        <v>　</v>
      </c>
      <c r="F9" s="29" t="str">
        <f>CONCATENATE(T9,基本情報!T$1,U9)</f>
        <v>　</v>
      </c>
      <c r="G9" s="29" t="str">
        <f>IF('基本情報 '!I10="","",'基本情報 '!I10)</f>
        <v/>
      </c>
      <c r="H9" s="29" t="str">
        <f>IF('基本情報 '!J10="","",'基本情報 '!J10)</f>
        <v/>
      </c>
      <c r="I9" s="51" t="str">
        <f>TRIM('基本情報 '!K10)</f>
        <v/>
      </c>
      <c r="J9" s="51" t="str">
        <f>TRIM('基本情報 '!L10)</f>
        <v/>
      </c>
      <c r="K9" s="51" t="str">
        <f>TRIM('基本情報 '!M10)</f>
        <v/>
      </c>
      <c r="L9" s="53" t="str">
        <f>IF(I9="","",VALUE(I9))</f>
        <v/>
      </c>
      <c r="M9" s="53" t="str">
        <f>IF(J9="","",VALUE(J9))</f>
        <v/>
      </c>
      <c r="N9" s="53" t="str">
        <f>IF(K9="","",VALUE(K9))</f>
        <v/>
      </c>
      <c r="O9" s="48" t="str">
        <f>IF(I9="","",CONCATENATE(L9,Q9,M9,Q9,N9))</f>
        <v/>
      </c>
      <c r="P9" s="289" t="str">
        <f>IF(O9="","",VALUE(O9))</f>
        <v/>
      </c>
      <c r="Q9" s="16" t="s">
        <v>109</v>
      </c>
      <c r="R9" s="13" t="str">
        <f>TRIM('基本情報 '!E10)</f>
        <v/>
      </c>
      <c r="S9" s="13" t="str">
        <f>TRIM('基本情報 '!F10)</f>
        <v/>
      </c>
      <c r="T9" s="13" t="str">
        <f>TRIM('基本情報 '!G212)</f>
        <v/>
      </c>
      <c r="U9" s="13" t="str">
        <f>TRIM('基本情報 '!H212)</f>
        <v/>
      </c>
      <c r="V9" s="13" t="str">
        <f>IF(I9="","",L9)</f>
        <v/>
      </c>
      <c r="W9" s="13" t="str">
        <f>IF(J9="","",CONCATENATE(M9,K9)*1)</f>
        <v/>
      </c>
      <c r="BF9" s="13">
        <v>1950</v>
      </c>
      <c r="BG9" s="284" t="s">
        <v>221</v>
      </c>
      <c r="BH9" s="284" t="s">
        <v>221</v>
      </c>
      <c r="BJ9" s="13" t="s">
        <v>232</v>
      </c>
    </row>
    <row r="10" spans="1:62" s="13" customFormat="1" ht="21" customHeight="1">
      <c r="A10" s="14">
        <v>2</v>
      </c>
      <c r="B10" s="14">
        <f>'基本情報 (2)'!B10</f>
        <v>10002</v>
      </c>
      <c r="C10" s="29" t="str">
        <f>IF('基本情報 '!C11="","",'基本情報 '!C11)</f>
        <v/>
      </c>
      <c r="D10" s="29" t="str">
        <f>IF('基本情報 '!D11="","",'基本情報 '!D11)</f>
        <v/>
      </c>
      <c r="E10" s="29" t="str">
        <f>CONCATENATE(R10,基本情報!T$1,S10)</f>
        <v>　</v>
      </c>
      <c r="F10" s="29" t="str">
        <f>CONCATENATE(T10,基本情報!T$1,U10)</f>
        <v>　</v>
      </c>
      <c r="G10" s="29" t="str">
        <f>IF('基本情報 '!I11="","",'基本情報 '!I11)</f>
        <v/>
      </c>
      <c r="H10" s="29" t="str">
        <f>IF('基本情報 '!J11="","",'基本情報 '!J11)</f>
        <v/>
      </c>
      <c r="I10" s="51" t="str">
        <f>TRIM('基本情報 '!K11)</f>
        <v/>
      </c>
      <c r="J10" s="51" t="str">
        <f>TRIM('基本情報 '!L11)</f>
        <v/>
      </c>
      <c r="K10" s="51" t="str">
        <f>TRIM('基本情報 '!M11)</f>
        <v/>
      </c>
      <c r="L10" s="53" t="str">
        <f t="shared" ref="L10:L73" si="0">IF(I10="","",VALUE(I10))</f>
        <v/>
      </c>
      <c r="M10" s="53" t="str">
        <f t="shared" ref="M10:M73" si="1">IF(J10="","",VALUE(J10))</f>
        <v/>
      </c>
      <c r="N10" s="53" t="str">
        <f t="shared" ref="N10:N73" si="2">IF(K10="","",VALUE(K10))</f>
        <v/>
      </c>
      <c r="O10" s="48" t="str">
        <f t="shared" ref="O10:O73" si="3">IF(I10="","",CONCATENATE(L10,Q10,M10,Q10,N10))</f>
        <v/>
      </c>
      <c r="P10" s="54" t="str">
        <f t="shared" ref="P10:P73" si="4">IF(O10="","",VALUE(O10))</f>
        <v/>
      </c>
      <c r="Q10" s="16" t="s">
        <v>109</v>
      </c>
      <c r="R10" s="13" t="str">
        <f>TRIM('基本情報 '!E11)</f>
        <v/>
      </c>
      <c r="S10" s="13" t="str">
        <f>TRIM('基本情報 '!F11)</f>
        <v/>
      </c>
      <c r="T10" s="13" t="str">
        <f>TRIM('基本情報 '!G213)</f>
        <v/>
      </c>
      <c r="U10" s="13" t="str">
        <f>TRIM('基本情報 '!H213)</f>
        <v/>
      </c>
      <c r="V10" s="13" t="str">
        <f t="shared" ref="V10:V73" si="5">IF(I10="","",L10)</f>
        <v/>
      </c>
      <c r="W10" s="13" t="str">
        <f t="shared" ref="W10:W73" si="6">IF(J10="","",CONCATENATE(M10,K10)*1)</f>
        <v/>
      </c>
      <c r="BF10" s="13">
        <v>1951</v>
      </c>
      <c r="BG10" s="284" t="s">
        <v>222</v>
      </c>
      <c r="BH10" s="284" t="s">
        <v>222</v>
      </c>
      <c r="BJ10" s="13" t="s">
        <v>231</v>
      </c>
    </row>
    <row r="11" spans="1:62" s="13" customFormat="1" ht="21" customHeight="1">
      <c r="A11" s="14">
        <v>3</v>
      </c>
      <c r="B11" s="14">
        <f>'基本情報 (2)'!B11</f>
        <v>10003</v>
      </c>
      <c r="C11" s="29" t="str">
        <f>IF('基本情報 '!C12="","",'基本情報 '!C12)</f>
        <v/>
      </c>
      <c r="D11" s="29" t="str">
        <f>IF('基本情報 '!D12="","",'基本情報 '!D12)</f>
        <v/>
      </c>
      <c r="E11" s="29" t="str">
        <f>CONCATENATE(R11,基本情報!T$1,S11)</f>
        <v>　</v>
      </c>
      <c r="F11" s="29" t="str">
        <f>CONCATENATE(T11,基本情報!T$1,U11)</f>
        <v>　</v>
      </c>
      <c r="G11" s="29" t="str">
        <f>IF('基本情報 '!I12="","",'基本情報 '!I12)</f>
        <v/>
      </c>
      <c r="H11" s="29" t="str">
        <f>IF('基本情報 '!J12="","",'基本情報 '!J12)</f>
        <v/>
      </c>
      <c r="I11" s="51" t="str">
        <f>TRIM('基本情報 '!K12)</f>
        <v/>
      </c>
      <c r="J11" s="51" t="str">
        <f>TRIM('基本情報 '!L12)</f>
        <v/>
      </c>
      <c r="K11" s="51" t="str">
        <f>TRIM('基本情報 '!M12)</f>
        <v/>
      </c>
      <c r="L11" s="53" t="str">
        <f t="shared" si="0"/>
        <v/>
      </c>
      <c r="M11" s="53" t="str">
        <f t="shared" si="1"/>
        <v/>
      </c>
      <c r="N11" s="53" t="str">
        <f t="shared" si="2"/>
        <v/>
      </c>
      <c r="O11" s="48" t="str">
        <f t="shared" si="3"/>
        <v/>
      </c>
      <c r="P11" s="54" t="str">
        <f t="shared" si="4"/>
        <v/>
      </c>
      <c r="Q11" s="16" t="s">
        <v>109</v>
      </c>
      <c r="R11" s="13" t="str">
        <f>TRIM('基本情報 '!E12)</f>
        <v/>
      </c>
      <c r="S11" s="13" t="str">
        <f>TRIM('基本情報 '!F12)</f>
        <v/>
      </c>
      <c r="T11" s="13" t="str">
        <f>TRIM('基本情報 '!G214)</f>
        <v/>
      </c>
      <c r="U11" s="13" t="str">
        <f>TRIM('基本情報 '!H214)</f>
        <v/>
      </c>
      <c r="V11" s="13" t="str">
        <f t="shared" si="5"/>
        <v/>
      </c>
      <c r="W11" s="13" t="str">
        <f t="shared" si="6"/>
        <v/>
      </c>
      <c r="BF11" s="13">
        <v>1952</v>
      </c>
      <c r="BG11" s="284" t="s">
        <v>223</v>
      </c>
      <c r="BH11" s="284" t="s">
        <v>223</v>
      </c>
    </row>
    <row r="12" spans="1:62" s="13" customFormat="1" ht="21" customHeight="1">
      <c r="A12" s="14">
        <v>4</v>
      </c>
      <c r="B12" s="14">
        <f>'基本情報 (2)'!B12</f>
        <v>10004</v>
      </c>
      <c r="C12" s="29" t="str">
        <f>IF('基本情報 '!C13="","",'基本情報 '!C13)</f>
        <v/>
      </c>
      <c r="D12" s="29" t="str">
        <f>IF('基本情報 '!D13="","",'基本情報 '!D13)</f>
        <v/>
      </c>
      <c r="E12" s="29" t="str">
        <f>CONCATENATE(R12,基本情報!T$1,S12)</f>
        <v>　</v>
      </c>
      <c r="F12" s="29" t="str">
        <f>CONCATENATE(T12,基本情報!T$1,U12)</f>
        <v>　</v>
      </c>
      <c r="G12" s="29" t="str">
        <f>IF('基本情報 '!I13="","",'基本情報 '!I13)</f>
        <v/>
      </c>
      <c r="H12" s="29" t="str">
        <f>IF('基本情報 '!J13="","",'基本情報 '!J13)</f>
        <v/>
      </c>
      <c r="I12" s="51" t="str">
        <f>TRIM('基本情報 '!K13)</f>
        <v/>
      </c>
      <c r="J12" s="51" t="str">
        <f>TRIM('基本情報 '!L13)</f>
        <v/>
      </c>
      <c r="K12" s="51" t="str">
        <f>TRIM('基本情報 '!M13)</f>
        <v/>
      </c>
      <c r="L12" s="53" t="str">
        <f t="shared" si="0"/>
        <v/>
      </c>
      <c r="M12" s="53" t="str">
        <f t="shared" si="1"/>
        <v/>
      </c>
      <c r="N12" s="53" t="str">
        <f t="shared" si="2"/>
        <v/>
      </c>
      <c r="O12" s="48" t="str">
        <f t="shared" si="3"/>
        <v/>
      </c>
      <c r="P12" s="54" t="str">
        <f t="shared" si="4"/>
        <v/>
      </c>
      <c r="Q12" s="16" t="s">
        <v>109</v>
      </c>
      <c r="R12" s="13" t="str">
        <f>TRIM('基本情報 '!E13)</f>
        <v/>
      </c>
      <c r="S12" s="13" t="str">
        <f>TRIM('基本情報 '!F13)</f>
        <v/>
      </c>
      <c r="T12" s="13" t="str">
        <f>TRIM('基本情報 '!G215)</f>
        <v/>
      </c>
      <c r="U12" s="13" t="str">
        <f>TRIM('基本情報 '!H215)</f>
        <v/>
      </c>
      <c r="V12" s="13" t="str">
        <f t="shared" si="5"/>
        <v/>
      </c>
      <c r="W12" s="13" t="str">
        <f t="shared" si="6"/>
        <v/>
      </c>
      <c r="BF12" s="13">
        <v>1953</v>
      </c>
      <c r="BG12" s="284" t="s">
        <v>224</v>
      </c>
      <c r="BH12" s="284" t="s">
        <v>224</v>
      </c>
    </row>
    <row r="13" spans="1:62" s="13" customFormat="1" ht="21" customHeight="1">
      <c r="A13" s="14">
        <v>5</v>
      </c>
      <c r="B13" s="14">
        <f>'基本情報 (2)'!B13</f>
        <v>10005</v>
      </c>
      <c r="C13" s="29" t="str">
        <f>IF('基本情報 '!C14="","",'基本情報 '!C14)</f>
        <v/>
      </c>
      <c r="D13" s="29" t="str">
        <f>IF('基本情報 '!D14="","",'基本情報 '!D14)</f>
        <v/>
      </c>
      <c r="E13" s="29" t="str">
        <f>CONCATENATE(R13,基本情報!T$1,S13)</f>
        <v>　</v>
      </c>
      <c r="F13" s="29" t="str">
        <f>CONCATENATE(T13,基本情報!T$1,U13)</f>
        <v>　</v>
      </c>
      <c r="G13" s="29" t="str">
        <f>IF('基本情報 '!I14="","",'基本情報 '!I14)</f>
        <v/>
      </c>
      <c r="H13" s="29" t="str">
        <f>IF('基本情報 '!J14="","",'基本情報 '!J14)</f>
        <v/>
      </c>
      <c r="I13" s="51" t="str">
        <f>TRIM('基本情報 '!K14)</f>
        <v/>
      </c>
      <c r="J13" s="51" t="str">
        <f>TRIM('基本情報 '!L14)</f>
        <v/>
      </c>
      <c r="K13" s="51" t="str">
        <f>TRIM('基本情報 '!M14)</f>
        <v/>
      </c>
      <c r="L13" s="53" t="str">
        <f t="shared" si="0"/>
        <v/>
      </c>
      <c r="M13" s="53" t="str">
        <f t="shared" si="1"/>
        <v/>
      </c>
      <c r="N13" s="53" t="str">
        <f t="shared" si="2"/>
        <v/>
      </c>
      <c r="O13" s="48" t="str">
        <f t="shared" si="3"/>
        <v/>
      </c>
      <c r="P13" s="54" t="str">
        <f t="shared" si="4"/>
        <v/>
      </c>
      <c r="Q13" s="16" t="s">
        <v>109</v>
      </c>
      <c r="R13" s="13" t="str">
        <f>TRIM('基本情報 '!E14)</f>
        <v/>
      </c>
      <c r="S13" s="13" t="str">
        <f>TRIM('基本情報 '!F14)</f>
        <v/>
      </c>
      <c r="T13" s="13" t="str">
        <f>TRIM('基本情報 '!G216)</f>
        <v/>
      </c>
      <c r="U13" s="13" t="str">
        <f>TRIM('基本情報 '!H216)</f>
        <v/>
      </c>
      <c r="V13" s="13" t="str">
        <f t="shared" si="5"/>
        <v/>
      </c>
      <c r="W13" s="13" t="str">
        <f t="shared" si="6"/>
        <v/>
      </c>
      <c r="BF13" s="13">
        <v>1954</v>
      </c>
      <c r="BG13" s="284" t="s">
        <v>225</v>
      </c>
      <c r="BH13" s="284" t="s">
        <v>225</v>
      </c>
    </row>
    <row r="14" spans="1:62" s="13" customFormat="1" ht="21" customHeight="1">
      <c r="A14" s="14">
        <v>6</v>
      </c>
      <c r="B14" s="14">
        <f>'基本情報 (2)'!B14</f>
        <v>10006</v>
      </c>
      <c r="C14" s="29" t="str">
        <f>IF('基本情報 '!C15="","",'基本情報 '!C15)</f>
        <v/>
      </c>
      <c r="D14" s="29" t="str">
        <f>IF('基本情報 '!D15="","",'基本情報 '!D15)</f>
        <v/>
      </c>
      <c r="E14" s="29" t="str">
        <f>CONCATENATE(R14,基本情報!T$1,S14)</f>
        <v>　</v>
      </c>
      <c r="F14" s="29" t="str">
        <f>CONCATENATE(T14,基本情報!T$1,U14)</f>
        <v>　</v>
      </c>
      <c r="G14" s="29" t="str">
        <f>IF('基本情報 '!I15="","",'基本情報 '!I15)</f>
        <v/>
      </c>
      <c r="H14" s="29" t="str">
        <f>IF('基本情報 '!J15="","",'基本情報 '!J15)</f>
        <v/>
      </c>
      <c r="I14" s="51" t="str">
        <f>TRIM('基本情報 '!K15)</f>
        <v/>
      </c>
      <c r="J14" s="51" t="str">
        <f>TRIM('基本情報 '!L15)</f>
        <v/>
      </c>
      <c r="K14" s="51" t="str">
        <f>TRIM('基本情報 '!M15)</f>
        <v/>
      </c>
      <c r="L14" s="53" t="str">
        <f t="shared" si="0"/>
        <v/>
      </c>
      <c r="M14" s="53" t="str">
        <f t="shared" si="1"/>
        <v/>
      </c>
      <c r="N14" s="53" t="str">
        <f t="shared" si="2"/>
        <v/>
      </c>
      <c r="O14" s="48" t="str">
        <f t="shared" si="3"/>
        <v/>
      </c>
      <c r="P14" s="54" t="str">
        <f t="shared" si="4"/>
        <v/>
      </c>
      <c r="Q14" s="16" t="s">
        <v>109</v>
      </c>
      <c r="R14" s="13" t="str">
        <f>TRIM('基本情報 '!E15)</f>
        <v/>
      </c>
      <c r="S14" s="13" t="str">
        <f>TRIM('基本情報 '!F15)</f>
        <v/>
      </c>
      <c r="T14" s="13" t="str">
        <f>TRIM('基本情報 '!G217)</f>
        <v/>
      </c>
      <c r="U14" s="13" t="str">
        <f>TRIM('基本情報 '!H217)</f>
        <v/>
      </c>
      <c r="V14" s="13" t="str">
        <f t="shared" si="5"/>
        <v/>
      </c>
      <c r="W14" s="13" t="str">
        <f t="shared" si="6"/>
        <v/>
      </c>
      <c r="BF14" s="13">
        <v>1955</v>
      </c>
      <c r="BG14" s="284" t="s">
        <v>226</v>
      </c>
      <c r="BH14" s="284" t="s">
        <v>226</v>
      </c>
    </row>
    <row r="15" spans="1:62" s="13" customFormat="1" ht="21" customHeight="1">
      <c r="A15" s="14">
        <v>7</v>
      </c>
      <c r="B15" s="14">
        <f>'基本情報 (2)'!B15</f>
        <v>10007</v>
      </c>
      <c r="C15" s="29" t="str">
        <f>IF('基本情報 '!C16="","",'基本情報 '!C16)</f>
        <v/>
      </c>
      <c r="D15" s="29" t="str">
        <f>IF('基本情報 '!D16="","",'基本情報 '!D16)</f>
        <v/>
      </c>
      <c r="E15" s="29" t="str">
        <f>CONCATENATE(R15,基本情報!T$1,S15)</f>
        <v>　</v>
      </c>
      <c r="F15" s="29" t="str">
        <f>CONCATENATE(T15,基本情報!T$1,U15)</f>
        <v>　</v>
      </c>
      <c r="G15" s="29" t="str">
        <f>IF('基本情報 '!I16="","",'基本情報 '!I16)</f>
        <v/>
      </c>
      <c r="H15" s="29" t="str">
        <f>IF('基本情報 '!J16="","",'基本情報 '!J16)</f>
        <v/>
      </c>
      <c r="I15" s="51" t="str">
        <f>TRIM('基本情報 '!K16)</f>
        <v/>
      </c>
      <c r="J15" s="51" t="str">
        <f>TRIM('基本情報 '!L16)</f>
        <v/>
      </c>
      <c r="K15" s="51" t="str">
        <f>TRIM('基本情報 '!M16)</f>
        <v/>
      </c>
      <c r="L15" s="53" t="str">
        <f t="shared" si="0"/>
        <v/>
      </c>
      <c r="M15" s="53" t="str">
        <f t="shared" si="1"/>
        <v/>
      </c>
      <c r="N15" s="53" t="str">
        <f t="shared" si="2"/>
        <v/>
      </c>
      <c r="O15" s="48" t="str">
        <f t="shared" si="3"/>
        <v/>
      </c>
      <c r="P15" s="54" t="str">
        <f t="shared" si="4"/>
        <v/>
      </c>
      <c r="Q15" s="16" t="s">
        <v>109</v>
      </c>
      <c r="R15" s="13" t="str">
        <f>TRIM('基本情報 '!E16)</f>
        <v/>
      </c>
      <c r="S15" s="13" t="str">
        <f>TRIM('基本情報 '!F16)</f>
        <v/>
      </c>
      <c r="T15" s="13" t="str">
        <f>TRIM('基本情報 '!G218)</f>
        <v/>
      </c>
      <c r="U15" s="13" t="str">
        <f>TRIM('基本情報 '!H218)</f>
        <v/>
      </c>
      <c r="V15" s="13" t="str">
        <f t="shared" si="5"/>
        <v/>
      </c>
      <c r="W15" s="13" t="str">
        <f t="shared" si="6"/>
        <v/>
      </c>
      <c r="BF15" s="13">
        <v>1956</v>
      </c>
      <c r="BG15" s="284" t="s">
        <v>227</v>
      </c>
      <c r="BH15" s="284" t="s">
        <v>227</v>
      </c>
    </row>
    <row r="16" spans="1:62" s="13" customFormat="1" ht="21" customHeight="1">
      <c r="A16" s="14">
        <v>8</v>
      </c>
      <c r="B16" s="14">
        <f>'基本情報 (2)'!B16</f>
        <v>10008</v>
      </c>
      <c r="C16" s="29" t="str">
        <f>IF('基本情報 '!C17="","",'基本情報 '!C17)</f>
        <v/>
      </c>
      <c r="D16" s="29" t="str">
        <f>IF('基本情報 '!D17="","",'基本情報 '!D17)</f>
        <v/>
      </c>
      <c r="E16" s="29" t="str">
        <f>CONCATENATE(R16,基本情報!T$1,S16)</f>
        <v>　</v>
      </c>
      <c r="F16" s="29" t="str">
        <f>CONCATENATE(T16,基本情報!T$1,U16)</f>
        <v>　</v>
      </c>
      <c r="G16" s="29" t="str">
        <f>IF('基本情報 '!I17="","",'基本情報 '!I17)</f>
        <v/>
      </c>
      <c r="H16" s="29" t="str">
        <f>IF('基本情報 '!J17="","",'基本情報 '!J17)</f>
        <v/>
      </c>
      <c r="I16" s="51" t="str">
        <f>TRIM('基本情報 '!K17)</f>
        <v/>
      </c>
      <c r="J16" s="51" t="str">
        <f>TRIM('基本情報 '!L17)</f>
        <v/>
      </c>
      <c r="K16" s="51" t="str">
        <f>TRIM('基本情報 '!M17)</f>
        <v/>
      </c>
      <c r="L16" s="53" t="str">
        <f t="shared" si="0"/>
        <v/>
      </c>
      <c r="M16" s="53" t="str">
        <f t="shared" si="1"/>
        <v/>
      </c>
      <c r="N16" s="53" t="str">
        <f t="shared" si="2"/>
        <v/>
      </c>
      <c r="O16" s="48" t="str">
        <f t="shared" si="3"/>
        <v/>
      </c>
      <c r="P16" s="54" t="str">
        <f t="shared" si="4"/>
        <v/>
      </c>
      <c r="Q16" s="16" t="s">
        <v>109</v>
      </c>
      <c r="R16" s="13" t="str">
        <f>TRIM('基本情報 '!E17)</f>
        <v/>
      </c>
      <c r="S16" s="13" t="str">
        <f>TRIM('基本情報 '!F17)</f>
        <v/>
      </c>
      <c r="T16" s="13" t="str">
        <f>TRIM('基本情報 '!G219)</f>
        <v/>
      </c>
      <c r="U16" s="13" t="str">
        <f>TRIM('基本情報 '!H219)</f>
        <v/>
      </c>
      <c r="V16" s="13" t="str">
        <f t="shared" si="5"/>
        <v/>
      </c>
      <c r="W16" s="13" t="str">
        <f t="shared" si="6"/>
        <v/>
      </c>
      <c r="BF16" s="13">
        <v>1957</v>
      </c>
      <c r="BG16" s="284" t="s">
        <v>228</v>
      </c>
      <c r="BH16" s="284" t="s">
        <v>228</v>
      </c>
    </row>
    <row r="17" spans="1:60" s="13" customFormat="1" ht="21" customHeight="1">
      <c r="A17" s="14">
        <v>9</v>
      </c>
      <c r="B17" s="14">
        <f>'基本情報 (2)'!B17</f>
        <v>10009</v>
      </c>
      <c r="C17" s="29" t="str">
        <f>IF('基本情報 '!C18="","",'基本情報 '!C18)</f>
        <v/>
      </c>
      <c r="D17" s="29" t="str">
        <f>IF('基本情報 '!D18="","",'基本情報 '!D18)</f>
        <v/>
      </c>
      <c r="E17" s="29" t="str">
        <f>CONCATENATE(R17,基本情報!T$1,S17)</f>
        <v>　</v>
      </c>
      <c r="F17" s="29" t="str">
        <f>CONCATENATE(T17,基本情報!T$1,U17)</f>
        <v>　</v>
      </c>
      <c r="G17" s="29" t="str">
        <f>IF('基本情報 '!I18="","",'基本情報 '!I18)</f>
        <v/>
      </c>
      <c r="H17" s="29" t="str">
        <f>IF('基本情報 '!J18="","",'基本情報 '!J18)</f>
        <v/>
      </c>
      <c r="I17" s="51" t="str">
        <f>TRIM('基本情報 '!K18)</f>
        <v/>
      </c>
      <c r="J17" s="51" t="str">
        <f>TRIM('基本情報 '!L18)</f>
        <v/>
      </c>
      <c r="K17" s="51" t="str">
        <f>TRIM('基本情報 '!M18)</f>
        <v/>
      </c>
      <c r="L17" s="53" t="str">
        <f t="shared" si="0"/>
        <v/>
      </c>
      <c r="M17" s="53" t="str">
        <f t="shared" si="1"/>
        <v/>
      </c>
      <c r="N17" s="53" t="str">
        <f t="shared" si="2"/>
        <v/>
      </c>
      <c r="O17" s="48" t="str">
        <f t="shared" si="3"/>
        <v/>
      </c>
      <c r="P17" s="54" t="str">
        <f t="shared" si="4"/>
        <v/>
      </c>
      <c r="Q17" s="16" t="s">
        <v>109</v>
      </c>
      <c r="R17" s="13" t="str">
        <f>TRIM('基本情報 '!E18)</f>
        <v/>
      </c>
      <c r="S17" s="13" t="str">
        <f>TRIM('基本情報 '!F18)</f>
        <v/>
      </c>
      <c r="T17" s="13" t="str">
        <f>TRIM('基本情報 '!G220)</f>
        <v/>
      </c>
      <c r="U17" s="13" t="str">
        <f>TRIM('基本情報 '!H220)</f>
        <v/>
      </c>
      <c r="V17" s="13" t="str">
        <f t="shared" si="5"/>
        <v/>
      </c>
      <c r="W17" s="13" t="str">
        <f t="shared" si="6"/>
        <v/>
      </c>
      <c r="BF17" s="13">
        <v>1958</v>
      </c>
      <c r="BG17" s="284" t="s">
        <v>229</v>
      </c>
      <c r="BH17" s="284" t="s">
        <v>229</v>
      </c>
    </row>
    <row r="18" spans="1:60" s="13" customFormat="1" ht="21" customHeight="1">
      <c r="A18" s="14">
        <v>10</v>
      </c>
      <c r="B18" s="14">
        <f>'基本情報 (2)'!B18</f>
        <v>10010</v>
      </c>
      <c r="C18" s="29" t="str">
        <f>IF('基本情報 '!C19="","",'基本情報 '!C19)</f>
        <v/>
      </c>
      <c r="D18" s="29" t="str">
        <f>IF('基本情報 '!D19="","",'基本情報 '!D19)</f>
        <v/>
      </c>
      <c r="E18" s="29" t="str">
        <f>CONCATENATE(R18,基本情報!T$1,S18)</f>
        <v>　</v>
      </c>
      <c r="F18" s="29" t="str">
        <f>CONCATENATE(T18,基本情報!T$1,U18)</f>
        <v>　</v>
      </c>
      <c r="G18" s="29" t="str">
        <f>IF('基本情報 '!I19="","",'基本情報 '!I19)</f>
        <v/>
      </c>
      <c r="H18" s="29" t="str">
        <f>IF('基本情報 '!J19="","",'基本情報 '!J19)</f>
        <v/>
      </c>
      <c r="I18" s="51" t="str">
        <f>TRIM('基本情報 '!K19)</f>
        <v/>
      </c>
      <c r="J18" s="51" t="str">
        <f>TRIM('基本情報 '!L19)</f>
        <v/>
      </c>
      <c r="K18" s="51" t="str">
        <f>TRIM('基本情報 '!M19)</f>
        <v/>
      </c>
      <c r="L18" s="53" t="str">
        <f t="shared" si="0"/>
        <v/>
      </c>
      <c r="M18" s="53" t="str">
        <f t="shared" si="1"/>
        <v/>
      </c>
      <c r="N18" s="53" t="str">
        <f t="shared" si="2"/>
        <v/>
      </c>
      <c r="O18" s="48" t="str">
        <f t="shared" si="3"/>
        <v/>
      </c>
      <c r="P18" s="54" t="str">
        <f t="shared" si="4"/>
        <v/>
      </c>
      <c r="Q18" s="16" t="s">
        <v>109</v>
      </c>
      <c r="R18" s="13" t="str">
        <f>TRIM('基本情報 '!E19)</f>
        <v/>
      </c>
      <c r="S18" s="13" t="str">
        <f>TRIM('基本情報 '!F19)</f>
        <v/>
      </c>
      <c r="T18" s="13" t="str">
        <f>TRIM('基本情報 '!G221)</f>
        <v/>
      </c>
      <c r="U18" s="13" t="str">
        <f>TRIM('基本情報 '!H221)</f>
        <v/>
      </c>
      <c r="V18" s="13" t="str">
        <f t="shared" si="5"/>
        <v/>
      </c>
      <c r="W18" s="13" t="str">
        <f t="shared" si="6"/>
        <v/>
      </c>
      <c r="BF18" s="13">
        <v>1959</v>
      </c>
      <c r="BG18" s="284">
        <v>10</v>
      </c>
      <c r="BH18" s="284">
        <v>10</v>
      </c>
    </row>
    <row r="19" spans="1:60" s="13" customFormat="1" ht="21" customHeight="1">
      <c r="A19" s="14">
        <v>11</v>
      </c>
      <c r="B19" s="14">
        <f>'基本情報 (2)'!B19</f>
        <v>10011</v>
      </c>
      <c r="C19" s="29" t="str">
        <f>IF('基本情報 '!C20="","",'基本情報 '!C20)</f>
        <v/>
      </c>
      <c r="D19" s="29" t="str">
        <f>IF('基本情報 '!D20="","",'基本情報 '!D20)</f>
        <v/>
      </c>
      <c r="E19" s="29" t="str">
        <f>CONCATENATE(R19,基本情報!T$1,S19)</f>
        <v>　</v>
      </c>
      <c r="F19" s="29" t="str">
        <f>CONCATENATE(T19,基本情報!T$1,U19)</f>
        <v>　</v>
      </c>
      <c r="G19" s="29" t="str">
        <f>IF('基本情報 '!I20="","",'基本情報 '!I20)</f>
        <v/>
      </c>
      <c r="H19" s="29" t="str">
        <f>IF('基本情報 '!J20="","",'基本情報 '!J20)</f>
        <v/>
      </c>
      <c r="I19" s="51" t="str">
        <f>TRIM('基本情報 '!K20)</f>
        <v/>
      </c>
      <c r="J19" s="51" t="str">
        <f>TRIM('基本情報 '!L20)</f>
        <v/>
      </c>
      <c r="K19" s="51" t="str">
        <f>TRIM('基本情報 '!M20)</f>
        <v/>
      </c>
      <c r="L19" s="53" t="str">
        <f t="shared" si="0"/>
        <v/>
      </c>
      <c r="M19" s="53" t="str">
        <f t="shared" si="1"/>
        <v/>
      </c>
      <c r="N19" s="53" t="str">
        <f t="shared" si="2"/>
        <v/>
      </c>
      <c r="O19" s="48" t="str">
        <f t="shared" si="3"/>
        <v/>
      </c>
      <c r="P19" s="54" t="str">
        <f t="shared" si="4"/>
        <v/>
      </c>
      <c r="Q19" s="16" t="s">
        <v>109</v>
      </c>
      <c r="R19" s="13" t="str">
        <f>TRIM('基本情報 '!E20)</f>
        <v/>
      </c>
      <c r="S19" s="13" t="str">
        <f>TRIM('基本情報 '!F20)</f>
        <v/>
      </c>
      <c r="T19" s="13" t="str">
        <f>TRIM('基本情報 '!G222)</f>
        <v/>
      </c>
      <c r="U19" s="13" t="str">
        <f>TRIM('基本情報 '!H222)</f>
        <v/>
      </c>
      <c r="V19" s="13" t="str">
        <f t="shared" si="5"/>
        <v/>
      </c>
      <c r="W19" s="13" t="str">
        <f t="shared" si="6"/>
        <v/>
      </c>
      <c r="BF19" s="13">
        <v>1960</v>
      </c>
      <c r="BG19" s="284">
        <v>11</v>
      </c>
      <c r="BH19" s="284">
        <v>11</v>
      </c>
    </row>
    <row r="20" spans="1:60" s="13" customFormat="1" ht="21" customHeight="1">
      <c r="A20" s="14">
        <v>12</v>
      </c>
      <c r="B20" s="14">
        <f>'基本情報 (2)'!B20</f>
        <v>10012</v>
      </c>
      <c r="C20" s="29" t="str">
        <f>IF('基本情報 '!C21="","",'基本情報 '!C21)</f>
        <v/>
      </c>
      <c r="D20" s="29" t="str">
        <f>IF('基本情報 '!D21="","",'基本情報 '!D21)</f>
        <v/>
      </c>
      <c r="E20" s="29" t="str">
        <f>CONCATENATE(R20,基本情報!T$1,S20)</f>
        <v>　</v>
      </c>
      <c r="F20" s="29" t="str">
        <f>CONCATENATE(T20,基本情報!T$1,U20)</f>
        <v>　</v>
      </c>
      <c r="G20" s="29" t="str">
        <f>IF('基本情報 '!I21="","",'基本情報 '!I21)</f>
        <v/>
      </c>
      <c r="H20" s="29" t="str">
        <f>IF('基本情報 '!J21="","",'基本情報 '!J21)</f>
        <v/>
      </c>
      <c r="I20" s="51" t="str">
        <f>TRIM('基本情報 '!K21)</f>
        <v/>
      </c>
      <c r="J20" s="51" t="str">
        <f>TRIM('基本情報 '!L21)</f>
        <v/>
      </c>
      <c r="K20" s="51" t="str">
        <f>TRIM('基本情報 '!M21)</f>
        <v/>
      </c>
      <c r="L20" s="53" t="str">
        <f t="shared" si="0"/>
        <v/>
      </c>
      <c r="M20" s="53" t="str">
        <f t="shared" si="1"/>
        <v/>
      </c>
      <c r="N20" s="53" t="str">
        <f t="shared" si="2"/>
        <v/>
      </c>
      <c r="O20" s="48" t="str">
        <f t="shared" si="3"/>
        <v/>
      </c>
      <c r="P20" s="54" t="str">
        <f t="shared" si="4"/>
        <v/>
      </c>
      <c r="Q20" s="16" t="s">
        <v>109</v>
      </c>
      <c r="R20" s="13" t="str">
        <f>TRIM('基本情報 '!E21)</f>
        <v/>
      </c>
      <c r="S20" s="13" t="str">
        <f>TRIM('基本情報 '!F21)</f>
        <v/>
      </c>
      <c r="T20" s="13" t="str">
        <f>TRIM('基本情報 '!G223)</f>
        <v/>
      </c>
      <c r="U20" s="13" t="str">
        <f>TRIM('基本情報 '!H223)</f>
        <v/>
      </c>
      <c r="V20" s="13" t="str">
        <f t="shared" si="5"/>
        <v/>
      </c>
      <c r="W20" s="13" t="str">
        <f t="shared" si="6"/>
        <v/>
      </c>
      <c r="BF20" s="13">
        <v>1961</v>
      </c>
      <c r="BG20" s="284">
        <v>12</v>
      </c>
      <c r="BH20" s="284">
        <v>12</v>
      </c>
    </row>
    <row r="21" spans="1:60" s="13" customFormat="1" ht="21" customHeight="1">
      <c r="A21" s="14">
        <v>13</v>
      </c>
      <c r="B21" s="14">
        <f>'基本情報 (2)'!B21</f>
        <v>10013</v>
      </c>
      <c r="C21" s="29" t="str">
        <f>IF('基本情報 '!C22="","",'基本情報 '!C22)</f>
        <v/>
      </c>
      <c r="D21" s="29" t="str">
        <f>IF('基本情報 '!D22="","",'基本情報 '!D22)</f>
        <v/>
      </c>
      <c r="E21" s="29" t="str">
        <f>CONCATENATE(R21,基本情報!T$1,S21)</f>
        <v>　</v>
      </c>
      <c r="F21" s="29" t="str">
        <f>CONCATENATE(T21,基本情報!T$1,U21)</f>
        <v>　</v>
      </c>
      <c r="G21" s="29" t="str">
        <f>IF('基本情報 '!I22="","",'基本情報 '!I22)</f>
        <v/>
      </c>
      <c r="H21" s="29" t="str">
        <f>IF('基本情報 '!J22="","",'基本情報 '!J22)</f>
        <v/>
      </c>
      <c r="I21" s="51" t="str">
        <f>TRIM('基本情報 '!K22)</f>
        <v/>
      </c>
      <c r="J21" s="51" t="str">
        <f>TRIM('基本情報 '!L22)</f>
        <v/>
      </c>
      <c r="K21" s="51" t="str">
        <f>TRIM('基本情報 '!M22)</f>
        <v/>
      </c>
      <c r="L21" s="53" t="str">
        <f t="shared" si="0"/>
        <v/>
      </c>
      <c r="M21" s="53" t="str">
        <f t="shared" si="1"/>
        <v/>
      </c>
      <c r="N21" s="53" t="str">
        <f t="shared" si="2"/>
        <v/>
      </c>
      <c r="O21" s="48" t="str">
        <f t="shared" si="3"/>
        <v/>
      </c>
      <c r="P21" s="54" t="str">
        <f t="shared" si="4"/>
        <v/>
      </c>
      <c r="Q21" s="16" t="s">
        <v>109</v>
      </c>
      <c r="R21" s="13" t="str">
        <f>TRIM('基本情報 '!E22)</f>
        <v/>
      </c>
      <c r="S21" s="13" t="str">
        <f>TRIM('基本情報 '!F22)</f>
        <v/>
      </c>
      <c r="T21" s="13" t="str">
        <f>TRIM('基本情報 '!G224)</f>
        <v/>
      </c>
      <c r="U21" s="13" t="str">
        <f>TRIM('基本情報 '!H224)</f>
        <v/>
      </c>
      <c r="V21" s="13" t="str">
        <f t="shared" si="5"/>
        <v/>
      </c>
      <c r="W21" s="13" t="str">
        <f t="shared" si="6"/>
        <v/>
      </c>
      <c r="BF21" s="13">
        <v>1962</v>
      </c>
      <c r="BG21" s="284"/>
      <c r="BH21" s="284">
        <v>13</v>
      </c>
    </row>
    <row r="22" spans="1:60" s="13" customFormat="1" ht="21" customHeight="1">
      <c r="A22" s="14">
        <v>14</v>
      </c>
      <c r="B22" s="14">
        <f>'基本情報 (2)'!B22</f>
        <v>10014</v>
      </c>
      <c r="C22" s="29" t="str">
        <f>IF('基本情報 '!C23="","",'基本情報 '!C23)</f>
        <v/>
      </c>
      <c r="D22" s="29" t="str">
        <f>IF('基本情報 '!D23="","",'基本情報 '!D23)</f>
        <v/>
      </c>
      <c r="E22" s="29" t="str">
        <f>CONCATENATE(R22,基本情報!T$1,S22)</f>
        <v>　</v>
      </c>
      <c r="F22" s="29" t="str">
        <f>CONCATENATE(T22,基本情報!T$1,U22)</f>
        <v>　</v>
      </c>
      <c r="G22" s="29" t="str">
        <f>IF('基本情報 '!I23="","",'基本情報 '!I23)</f>
        <v/>
      </c>
      <c r="H22" s="29" t="str">
        <f>IF('基本情報 '!J23="","",'基本情報 '!J23)</f>
        <v/>
      </c>
      <c r="I22" s="51" t="str">
        <f>TRIM('基本情報 '!K23)</f>
        <v/>
      </c>
      <c r="J22" s="51" t="str">
        <f>TRIM('基本情報 '!L23)</f>
        <v/>
      </c>
      <c r="K22" s="51" t="str">
        <f>TRIM('基本情報 '!M23)</f>
        <v/>
      </c>
      <c r="L22" s="53" t="str">
        <f t="shared" si="0"/>
        <v/>
      </c>
      <c r="M22" s="53" t="str">
        <f t="shared" si="1"/>
        <v/>
      </c>
      <c r="N22" s="53" t="str">
        <f t="shared" si="2"/>
        <v/>
      </c>
      <c r="O22" s="48" t="str">
        <f t="shared" si="3"/>
        <v/>
      </c>
      <c r="P22" s="54" t="str">
        <f t="shared" si="4"/>
        <v/>
      </c>
      <c r="Q22" s="16" t="s">
        <v>109</v>
      </c>
      <c r="R22" s="13" t="str">
        <f>TRIM('基本情報 '!E23)</f>
        <v/>
      </c>
      <c r="S22" s="13" t="str">
        <f>TRIM('基本情報 '!F23)</f>
        <v/>
      </c>
      <c r="T22" s="13" t="str">
        <f>TRIM('基本情報 '!G225)</f>
        <v/>
      </c>
      <c r="U22" s="13" t="str">
        <f>TRIM('基本情報 '!H225)</f>
        <v/>
      </c>
      <c r="V22" s="13" t="str">
        <f t="shared" si="5"/>
        <v/>
      </c>
      <c r="W22" s="13" t="str">
        <f t="shared" si="6"/>
        <v/>
      </c>
      <c r="BF22" s="13">
        <v>1963</v>
      </c>
      <c r="BG22" s="284"/>
      <c r="BH22" s="284">
        <v>14</v>
      </c>
    </row>
    <row r="23" spans="1:60" s="13" customFormat="1" ht="21" customHeight="1">
      <c r="A23" s="14">
        <v>15</v>
      </c>
      <c r="B23" s="14">
        <f>'基本情報 (2)'!B23</f>
        <v>10015</v>
      </c>
      <c r="C23" s="29" t="str">
        <f>IF('基本情報 '!C24="","",'基本情報 '!C24)</f>
        <v/>
      </c>
      <c r="D23" s="29" t="str">
        <f>IF('基本情報 '!D24="","",'基本情報 '!D24)</f>
        <v/>
      </c>
      <c r="E23" s="29" t="str">
        <f>CONCATENATE(R23,基本情報!T$1,S23)</f>
        <v>　</v>
      </c>
      <c r="F23" s="29" t="str">
        <f>CONCATENATE(T23,基本情報!T$1,U23)</f>
        <v>　</v>
      </c>
      <c r="G23" s="29" t="str">
        <f>IF('基本情報 '!I24="","",'基本情報 '!I24)</f>
        <v/>
      </c>
      <c r="H23" s="29" t="str">
        <f>IF('基本情報 '!J24="","",'基本情報 '!J24)</f>
        <v/>
      </c>
      <c r="I23" s="51" t="str">
        <f>TRIM('基本情報 '!K24)</f>
        <v/>
      </c>
      <c r="J23" s="51" t="str">
        <f>TRIM('基本情報 '!L24)</f>
        <v/>
      </c>
      <c r="K23" s="51" t="str">
        <f>TRIM('基本情報 '!M24)</f>
        <v/>
      </c>
      <c r="L23" s="53" t="str">
        <f t="shared" si="0"/>
        <v/>
      </c>
      <c r="M23" s="53" t="str">
        <f t="shared" si="1"/>
        <v/>
      </c>
      <c r="N23" s="53" t="str">
        <f t="shared" si="2"/>
        <v/>
      </c>
      <c r="O23" s="48" t="str">
        <f t="shared" si="3"/>
        <v/>
      </c>
      <c r="P23" s="54" t="str">
        <f t="shared" si="4"/>
        <v/>
      </c>
      <c r="Q23" s="16" t="s">
        <v>109</v>
      </c>
      <c r="R23" s="13" t="str">
        <f>TRIM('基本情報 '!E24)</f>
        <v/>
      </c>
      <c r="S23" s="13" t="str">
        <f>TRIM('基本情報 '!F24)</f>
        <v/>
      </c>
      <c r="T23" s="13" t="str">
        <f>TRIM('基本情報 '!G226)</f>
        <v/>
      </c>
      <c r="U23" s="13" t="str">
        <f>TRIM('基本情報 '!H226)</f>
        <v/>
      </c>
      <c r="V23" s="13" t="str">
        <f t="shared" si="5"/>
        <v/>
      </c>
      <c r="W23" s="13" t="str">
        <f t="shared" si="6"/>
        <v/>
      </c>
      <c r="BF23" s="13">
        <v>1964</v>
      </c>
      <c r="BG23" s="284"/>
      <c r="BH23" s="284">
        <v>15</v>
      </c>
    </row>
    <row r="24" spans="1:60" s="13" customFormat="1" ht="21" customHeight="1">
      <c r="A24" s="14">
        <v>16</v>
      </c>
      <c r="B24" s="14">
        <f>'基本情報 (2)'!B24</f>
        <v>10016</v>
      </c>
      <c r="C24" s="29" t="str">
        <f>IF('基本情報 '!C25="","",'基本情報 '!C25)</f>
        <v/>
      </c>
      <c r="D24" s="29" t="str">
        <f>IF('基本情報 '!D25="","",'基本情報 '!D25)</f>
        <v/>
      </c>
      <c r="E24" s="29" t="str">
        <f>CONCATENATE(R24,基本情報!T$1,S24)</f>
        <v>　</v>
      </c>
      <c r="F24" s="29" t="str">
        <f>CONCATENATE(T24,基本情報!T$1,U24)</f>
        <v>　</v>
      </c>
      <c r="G24" s="29" t="str">
        <f>IF('基本情報 '!I25="","",'基本情報 '!I25)</f>
        <v/>
      </c>
      <c r="H24" s="29" t="str">
        <f>IF('基本情報 '!J25="","",'基本情報 '!J25)</f>
        <v/>
      </c>
      <c r="I24" s="51" t="str">
        <f>TRIM('基本情報 '!K25)</f>
        <v/>
      </c>
      <c r="J24" s="51" t="str">
        <f>TRIM('基本情報 '!L25)</f>
        <v/>
      </c>
      <c r="K24" s="51" t="str">
        <f>TRIM('基本情報 '!M25)</f>
        <v/>
      </c>
      <c r="L24" s="53" t="str">
        <f t="shared" si="0"/>
        <v/>
      </c>
      <c r="M24" s="53" t="str">
        <f t="shared" si="1"/>
        <v/>
      </c>
      <c r="N24" s="53" t="str">
        <f t="shared" si="2"/>
        <v/>
      </c>
      <c r="O24" s="48" t="str">
        <f t="shared" si="3"/>
        <v/>
      </c>
      <c r="P24" s="54" t="str">
        <f t="shared" si="4"/>
        <v/>
      </c>
      <c r="Q24" s="16" t="s">
        <v>109</v>
      </c>
      <c r="R24" s="13" t="str">
        <f>TRIM('基本情報 '!E25)</f>
        <v/>
      </c>
      <c r="S24" s="13" t="str">
        <f>TRIM('基本情報 '!F25)</f>
        <v/>
      </c>
      <c r="T24" s="13" t="str">
        <f>TRIM('基本情報 '!G227)</f>
        <v/>
      </c>
      <c r="U24" s="13" t="str">
        <f>TRIM('基本情報 '!H227)</f>
        <v/>
      </c>
      <c r="V24" s="13" t="str">
        <f t="shared" si="5"/>
        <v/>
      </c>
      <c r="W24" s="13" t="str">
        <f t="shared" si="6"/>
        <v/>
      </c>
      <c r="BF24" s="13">
        <v>1965</v>
      </c>
      <c r="BG24" s="284"/>
      <c r="BH24" s="284">
        <v>16</v>
      </c>
    </row>
    <row r="25" spans="1:60" s="13" customFormat="1" ht="21" customHeight="1">
      <c r="A25" s="14">
        <v>17</v>
      </c>
      <c r="B25" s="14">
        <f>'基本情報 (2)'!B25</f>
        <v>10017</v>
      </c>
      <c r="C25" s="29" t="str">
        <f>IF('基本情報 '!C26="","",'基本情報 '!C26)</f>
        <v/>
      </c>
      <c r="D25" s="29" t="str">
        <f>IF('基本情報 '!D26="","",'基本情報 '!D26)</f>
        <v/>
      </c>
      <c r="E25" s="29" t="str">
        <f>CONCATENATE(R25,基本情報!T$1,S25)</f>
        <v>　</v>
      </c>
      <c r="F25" s="29" t="str">
        <f>CONCATENATE(T25,基本情報!T$1,U25)</f>
        <v>　</v>
      </c>
      <c r="G25" s="29" t="str">
        <f>IF('基本情報 '!I26="","",'基本情報 '!I26)</f>
        <v/>
      </c>
      <c r="H25" s="29" t="str">
        <f>IF('基本情報 '!J26="","",'基本情報 '!J26)</f>
        <v/>
      </c>
      <c r="I25" s="51" t="str">
        <f>TRIM('基本情報 '!K26)</f>
        <v/>
      </c>
      <c r="J25" s="51" t="str">
        <f>TRIM('基本情報 '!L26)</f>
        <v/>
      </c>
      <c r="K25" s="51" t="str">
        <f>TRIM('基本情報 '!M26)</f>
        <v/>
      </c>
      <c r="L25" s="53" t="str">
        <f t="shared" si="0"/>
        <v/>
      </c>
      <c r="M25" s="53" t="str">
        <f t="shared" si="1"/>
        <v/>
      </c>
      <c r="N25" s="53" t="str">
        <f t="shared" si="2"/>
        <v/>
      </c>
      <c r="O25" s="48" t="str">
        <f t="shared" si="3"/>
        <v/>
      </c>
      <c r="P25" s="54" t="str">
        <f t="shared" si="4"/>
        <v/>
      </c>
      <c r="Q25" s="16" t="s">
        <v>109</v>
      </c>
      <c r="R25" s="13" t="str">
        <f>TRIM('基本情報 '!E26)</f>
        <v/>
      </c>
      <c r="S25" s="13" t="str">
        <f>TRIM('基本情報 '!F26)</f>
        <v/>
      </c>
      <c r="T25" s="13" t="str">
        <f>TRIM('基本情報 '!G228)</f>
        <v/>
      </c>
      <c r="U25" s="13" t="str">
        <f>TRIM('基本情報 '!H228)</f>
        <v/>
      </c>
      <c r="V25" s="13" t="str">
        <f t="shared" si="5"/>
        <v/>
      </c>
      <c r="W25" s="13" t="str">
        <f t="shared" si="6"/>
        <v/>
      </c>
      <c r="BF25" s="13">
        <v>1966</v>
      </c>
      <c r="BG25" s="284"/>
      <c r="BH25" s="284">
        <v>17</v>
      </c>
    </row>
    <row r="26" spans="1:60" s="13" customFormat="1" ht="21" customHeight="1">
      <c r="A26" s="14">
        <v>18</v>
      </c>
      <c r="B26" s="14">
        <f>'基本情報 (2)'!B26</f>
        <v>10018</v>
      </c>
      <c r="C26" s="29" t="str">
        <f>IF('基本情報 '!C27="","",'基本情報 '!C27)</f>
        <v/>
      </c>
      <c r="D26" s="29" t="str">
        <f>IF('基本情報 '!D27="","",'基本情報 '!D27)</f>
        <v/>
      </c>
      <c r="E26" s="29" t="str">
        <f>CONCATENATE(R26,基本情報!T$1,S26)</f>
        <v>　</v>
      </c>
      <c r="F26" s="29" t="str">
        <f>CONCATENATE(T26,基本情報!T$1,U26)</f>
        <v>　</v>
      </c>
      <c r="G26" s="29" t="str">
        <f>IF('基本情報 '!I27="","",'基本情報 '!I27)</f>
        <v/>
      </c>
      <c r="H26" s="29" t="str">
        <f>IF('基本情報 '!J27="","",'基本情報 '!J27)</f>
        <v/>
      </c>
      <c r="I26" s="51" t="str">
        <f>TRIM('基本情報 '!K27)</f>
        <v/>
      </c>
      <c r="J26" s="51" t="str">
        <f>TRIM('基本情報 '!L27)</f>
        <v/>
      </c>
      <c r="K26" s="51" t="str">
        <f>TRIM('基本情報 '!M27)</f>
        <v/>
      </c>
      <c r="L26" s="53" t="str">
        <f t="shared" si="0"/>
        <v/>
      </c>
      <c r="M26" s="53" t="str">
        <f t="shared" si="1"/>
        <v/>
      </c>
      <c r="N26" s="53" t="str">
        <f t="shared" si="2"/>
        <v/>
      </c>
      <c r="O26" s="48" t="str">
        <f t="shared" si="3"/>
        <v/>
      </c>
      <c r="P26" s="54" t="str">
        <f t="shared" si="4"/>
        <v/>
      </c>
      <c r="Q26" s="16" t="s">
        <v>109</v>
      </c>
      <c r="R26" s="13" t="str">
        <f>TRIM('基本情報 '!E27)</f>
        <v/>
      </c>
      <c r="S26" s="13" t="str">
        <f>TRIM('基本情報 '!F27)</f>
        <v/>
      </c>
      <c r="T26" s="13" t="str">
        <f>TRIM('基本情報 '!G229)</f>
        <v/>
      </c>
      <c r="U26" s="13" t="str">
        <f>TRIM('基本情報 '!H229)</f>
        <v/>
      </c>
      <c r="V26" s="13" t="str">
        <f t="shared" si="5"/>
        <v/>
      </c>
      <c r="W26" s="13" t="str">
        <f t="shared" si="6"/>
        <v/>
      </c>
      <c r="BF26" s="13">
        <v>1967</v>
      </c>
      <c r="BG26" s="284"/>
      <c r="BH26" s="284">
        <v>18</v>
      </c>
    </row>
    <row r="27" spans="1:60" s="13" customFormat="1" ht="21" customHeight="1">
      <c r="A27" s="14">
        <v>19</v>
      </c>
      <c r="B27" s="14">
        <f>'基本情報 (2)'!B27</f>
        <v>10019</v>
      </c>
      <c r="C27" s="29" t="str">
        <f>IF('基本情報 '!C28="","",'基本情報 '!C28)</f>
        <v/>
      </c>
      <c r="D27" s="29" t="str">
        <f>IF('基本情報 '!D28="","",'基本情報 '!D28)</f>
        <v/>
      </c>
      <c r="E27" s="29" t="str">
        <f>CONCATENATE(R27,基本情報!T$1,S27)</f>
        <v>　</v>
      </c>
      <c r="F27" s="29" t="str">
        <f>CONCATENATE(T27,基本情報!T$1,U27)</f>
        <v>　</v>
      </c>
      <c r="G27" s="29" t="str">
        <f>IF('基本情報 '!I28="","",'基本情報 '!I28)</f>
        <v/>
      </c>
      <c r="H27" s="29" t="str">
        <f>IF('基本情報 '!J28="","",'基本情報 '!J28)</f>
        <v/>
      </c>
      <c r="I27" s="51" t="str">
        <f>TRIM('基本情報 '!K28)</f>
        <v/>
      </c>
      <c r="J27" s="51" t="str">
        <f>TRIM('基本情報 '!L28)</f>
        <v/>
      </c>
      <c r="K27" s="51" t="str">
        <f>TRIM('基本情報 '!M28)</f>
        <v/>
      </c>
      <c r="L27" s="53" t="str">
        <f t="shared" si="0"/>
        <v/>
      </c>
      <c r="M27" s="53" t="str">
        <f t="shared" si="1"/>
        <v/>
      </c>
      <c r="N27" s="53" t="str">
        <f t="shared" si="2"/>
        <v/>
      </c>
      <c r="O27" s="48" t="str">
        <f t="shared" si="3"/>
        <v/>
      </c>
      <c r="P27" s="54" t="str">
        <f t="shared" si="4"/>
        <v/>
      </c>
      <c r="Q27" s="16" t="s">
        <v>109</v>
      </c>
      <c r="R27" s="13" t="str">
        <f>TRIM('基本情報 '!E28)</f>
        <v/>
      </c>
      <c r="S27" s="13" t="str">
        <f>TRIM('基本情報 '!F28)</f>
        <v/>
      </c>
      <c r="T27" s="13" t="str">
        <f>TRIM('基本情報 '!G230)</f>
        <v/>
      </c>
      <c r="U27" s="13" t="str">
        <f>TRIM('基本情報 '!H230)</f>
        <v/>
      </c>
      <c r="V27" s="13" t="str">
        <f t="shared" si="5"/>
        <v/>
      </c>
      <c r="W27" s="13" t="str">
        <f t="shared" si="6"/>
        <v/>
      </c>
      <c r="BF27" s="13">
        <v>1968</v>
      </c>
      <c r="BG27" s="284"/>
      <c r="BH27" s="284">
        <v>19</v>
      </c>
    </row>
    <row r="28" spans="1:60" s="13" customFormat="1" ht="21" customHeight="1">
      <c r="A28" s="14">
        <v>20</v>
      </c>
      <c r="B28" s="14">
        <f>'基本情報 (2)'!B28</f>
        <v>10020</v>
      </c>
      <c r="C28" s="29" t="str">
        <f>IF('基本情報 '!C29="","",'基本情報 '!C29)</f>
        <v/>
      </c>
      <c r="D28" s="29" t="str">
        <f>IF('基本情報 '!D29="","",'基本情報 '!D29)</f>
        <v/>
      </c>
      <c r="E28" s="29" t="str">
        <f>CONCATENATE(R28,基本情報!T$1,S28)</f>
        <v>　</v>
      </c>
      <c r="F28" s="29" t="str">
        <f>CONCATENATE(T28,基本情報!T$1,U28)</f>
        <v>　</v>
      </c>
      <c r="G28" s="29" t="str">
        <f>IF('基本情報 '!I29="","",'基本情報 '!I29)</f>
        <v/>
      </c>
      <c r="H28" s="29" t="str">
        <f>IF('基本情報 '!J29="","",'基本情報 '!J29)</f>
        <v/>
      </c>
      <c r="I28" s="51" t="str">
        <f>TRIM('基本情報 '!K29)</f>
        <v/>
      </c>
      <c r="J28" s="51" t="str">
        <f>TRIM('基本情報 '!L29)</f>
        <v/>
      </c>
      <c r="K28" s="51" t="str">
        <f>TRIM('基本情報 '!M29)</f>
        <v/>
      </c>
      <c r="L28" s="53" t="str">
        <f t="shared" si="0"/>
        <v/>
      </c>
      <c r="M28" s="53" t="str">
        <f t="shared" si="1"/>
        <v/>
      </c>
      <c r="N28" s="53" t="str">
        <f t="shared" si="2"/>
        <v/>
      </c>
      <c r="O28" s="48" t="str">
        <f t="shared" si="3"/>
        <v/>
      </c>
      <c r="P28" s="54" t="str">
        <f t="shared" si="4"/>
        <v/>
      </c>
      <c r="Q28" s="16" t="s">
        <v>109</v>
      </c>
      <c r="R28" s="13" t="str">
        <f>TRIM('基本情報 '!E29)</f>
        <v/>
      </c>
      <c r="S28" s="13" t="str">
        <f>TRIM('基本情報 '!F29)</f>
        <v/>
      </c>
      <c r="T28" s="13" t="str">
        <f>TRIM('基本情報 '!G231)</f>
        <v/>
      </c>
      <c r="U28" s="13" t="str">
        <f>TRIM('基本情報 '!H231)</f>
        <v/>
      </c>
      <c r="V28" s="13" t="str">
        <f t="shared" si="5"/>
        <v/>
      </c>
      <c r="W28" s="13" t="str">
        <f t="shared" si="6"/>
        <v/>
      </c>
      <c r="BF28" s="13">
        <v>1969</v>
      </c>
      <c r="BG28" s="284"/>
      <c r="BH28" s="284">
        <v>20</v>
      </c>
    </row>
    <row r="29" spans="1:60" s="13" customFormat="1" ht="21" customHeight="1">
      <c r="A29" s="14">
        <v>21</v>
      </c>
      <c r="B29" s="14">
        <f>'基本情報 (2)'!B29</f>
        <v>10021</v>
      </c>
      <c r="C29" s="29" t="str">
        <f>IF('基本情報 '!C30="","",'基本情報 '!C30)</f>
        <v/>
      </c>
      <c r="D29" s="29" t="str">
        <f>IF('基本情報 '!D30="","",'基本情報 '!D30)</f>
        <v/>
      </c>
      <c r="E29" s="29" t="str">
        <f>CONCATENATE(R29,基本情報!T$1,S29)</f>
        <v>　</v>
      </c>
      <c r="F29" s="29" t="str">
        <f>CONCATENATE(T29,基本情報!T$1,U29)</f>
        <v>　</v>
      </c>
      <c r="G29" s="29" t="str">
        <f>IF('基本情報 '!I30="","",'基本情報 '!I30)</f>
        <v/>
      </c>
      <c r="H29" s="29" t="str">
        <f>IF('基本情報 '!J30="","",'基本情報 '!J30)</f>
        <v/>
      </c>
      <c r="I29" s="51" t="str">
        <f>TRIM('基本情報 '!K30)</f>
        <v/>
      </c>
      <c r="J29" s="51" t="str">
        <f>TRIM('基本情報 '!L30)</f>
        <v/>
      </c>
      <c r="K29" s="51" t="str">
        <f>TRIM('基本情報 '!M30)</f>
        <v/>
      </c>
      <c r="L29" s="53" t="str">
        <f t="shared" si="0"/>
        <v/>
      </c>
      <c r="M29" s="53" t="str">
        <f t="shared" si="1"/>
        <v/>
      </c>
      <c r="N29" s="53" t="str">
        <f t="shared" si="2"/>
        <v/>
      </c>
      <c r="O29" s="48" t="str">
        <f t="shared" si="3"/>
        <v/>
      </c>
      <c r="P29" s="54" t="str">
        <f t="shared" si="4"/>
        <v/>
      </c>
      <c r="Q29" s="16" t="s">
        <v>109</v>
      </c>
      <c r="R29" s="13" t="str">
        <f>TRIM('基本情報 '!E30)</f>
        <v/>
      </c>
      <c r="S29" s="13" t="str">
        <f>TRIM('基本情報 '!F30)</f>
        <v/>
      </c>
      <c r="T29" s="13" t="str">
        <f>TRIM('基本情報 '!G232)</f>
        <v/>
      </c>
      <c r="U29" s="13" t="str">
        <f>TRIM('基本情報 '!H232)</f>
        <v/>
      </c>
      <c r="V29" s="13" t="str">
        <f t="shared" si="5"/>
        <v/>
      </c>
      <c r="W29" s="13" t="str">
        <f t="shared" si="6"/>
        <v/>
      </c>
      <c r="BF29" s="13">
        <v>1970</v>
      </c>
      <c r="BG29" s="284"/>
      <c r="BH29" s="284">
        <v>21</v>
      </c>
    </row>
    <row r="30" spans="1:60" s="13" customFormat="1" ht="21" customHeight="1">
      <c r="A30" s="14">
        <v>22</v>
      </c>
      <c r="B30" s="14">
        <f>'基本情報 (2)'!B30</f>
        <v>10022</v>
      </c>
      <c r="C30" s="29" t="str">
        <f>IF('基本情報 '!C31="","",'基本情報 '!C31)</f>
        <v/>
      </c>
      <c r="D30" s="29" t="str">
        <f>IF('基本情報 '!D31="","",'基本情報 '!D31)</f>
        <v/>
      </c>
      <c r="E30" s="29" t="str">
        <f>CONCATENATE(R30,基本情報!T$1,S30)</f>
        <v>　</v>
      </c>
      <c r="F30" s="29" t="str">
        <f>CONCATENATE(T30,基本情報!T$1,U30)</f>
        <v>　</v>
      </c>
      <c r="G30" s="29" t="str">
        <f>IF('基本情報 '!I31="","",'基本情報 '!I31)</f>
        <v/>
      </c>
      <c r="H30" s="29" t="str">
        <f>IF('基本情報 '!J31="","",'基本情報 '!J31)</f>
        <v/>
      </c>
      <c r="I30" s="51" t="str">
        <f>TRIM('基本情報 '!K31)</f>
        <v/>
      </c>
      <c r="J30" s="51" t="str">
        <f>TRIM('基本情報 '!L31)</f>
        <v/>
      </c>
      <c r="K30" s="51" t="str">
        <f>TRIM('基本情報 '!M31)</f>
        <v/>
      </c>
      <c r="L30" s="53" t="str">
        <f t="shared" si="0"/>
        <v/>
      </c>
      <c r="M30" s="53" t="str">
        <f t="shared" si="1"/>
        <v/>
      </c>
      <c r="N30" s="53" t="str">
        <f t="shared" si="2"/>
        <v/>
      </c>
      <c r="O30" s="48" t="str">
        <f t="shared" si="3"/>
        <v/>
      </c>
      <c r="P30" s="54" t="str">
        <f t="shared" si="4"/>
        <v/>
      </c>
      <c r="Q30" s="16" t="s">
        <v>109</v>
      </c>
      <c r="R30" s="13" t="str">
        <f>TRIM('基本情報 '!E31)</f>
        <v/>
      </c>
      <c r="S30" s="13" t="str">
        <f>TRIM('基本情報 '!F31)</f>
        <v/>
      </c>
      <c r="T30" s="13" t="str">
        <f>TRIM('基本情報 '!G233)</f>
        <v/>
      </c>
      <c r="U30" s="13" t="str">
        <f>TRIM('基本情報 '!H233)</f>
        <v/>
      </c>
      <c r="V30" s="13" t="str">
        <f t="shared" si="5"/>
        <v/>
      </c>
      <c r="W30" s="13" t="str">
        <f t="shared" si="6"/>
        <v/>
      </c>
      <c r="BF30" s="13">
        <v>1971</v>
      </c>
      <c r="BG30" s="284"/>
      <c r="BH30" s="284">
        <v>22</v>
      </c>
    </row>
    <row r="31" spans="1:60" s="13" customFormat="1" ht="21" customHeight="1">
      <c r="A31" s="14">
        <v>23</v>
      </c>
      <c r="B31" s="14">
        <f>'基本情報 (2)'!B31</f>
        <v>10023</v>
      </c>
      <c r="C31" s="29" t="str">
        <f>IF('基本情報 '!C32="","",'基本情報 '!C32)</f>
        <v/>
      </c>
      <c r="D31" s="29" t="str">
        <f>IF('基本情報 '!D32="","",'基本情報 '!D32)</f>
        <v/>
      </c>
      <c r="E31" s="29" t="str">
        <f>CONCATENATE(R31,基本情報!T$1,S31)</f>
        <v>　</v>
      </c>
      <c r="F31" s="29" t="str">
        <f>CONCATENATE(T31,基本情報!T$1,U31)</f>
        <v>　</v>
      </c>
      <c r="G31" s="29" t="str">
        <f>IF('基本情報 '!I32="","",'基本情報 '!I32)</f>
        <v/>
      </c>
      <c r="H31" s="29" t="str">
        <f>IF('基本情報 '!J32="","",'基本情報 '!J32)</f>
        <v/>
      </c>
      <c r="I31" s="51" t="str">
        <f>TRIM('基本情報 '!K32)</f>
        <v/>
      </c>
      <c r="J31" s="51" t="str">
        <f>TRIM('基本情報 '!L32)</f>
        <v/>
      </c>
      <c r="K31" s="51" t="str">
        <f>TRIM('基本情報 '!M32)</f>
        <v/>
      </c>
      <c r="L31" s="53" t="str">
        <f t="shared" si="0"/>
        <v/>
      </c>
      <c r="M31" s="53" t="str">
        <f t="shared" si="1"/>
        <v/>
      </c>
      <c r="N31" s="53" t="str">
        <f t="shared" si="2"/>
        <v/>
      </c>
      <c r="O31" s="48" t="str">
        <f t="shared" si="3"/>
        <v/>
      </c>
      <c r="P31" s="54" t="str">
        <f t="shared" si="4"/>
        <v/>
      </c>
      <c r="Q31" s="16" t="s">
        <v>109</v>
      </c>
      <c r="R31" s="13" t="str">
        <f>TRIM('基本情報 '!E32)</f>
        <v/>
      </c>
      <c r="S31" s="13" t="str">
        <f>TRIM('基本情報 '!F32)</f>
        <v/>
      </c>
      <c r="T31" s="13" t="str">
        <f>TRIM('基本情報 '!G234)</f>
        <v/>
      </c>
      <c r="U31" s="13" t="str">
        <f>TRIM('基本情報 '!H234)</f>
        <v/>
      </c>
      <c r="V31" s="13" t="str">
        <f t="shared" si="5"/>
        <v/>
      </c>
      <c r="W31" s="13" t="str">
        <f t="shared" si="6"/>
        <v/>
      </c>
      <c r="BF31" s="13">
        <v>1972</v>
      </c>
      <c r="BG31" s="284"/>
      <c r="BH31" s="284">
        <v>23</v>
      </c>
    </row>
    <row r="32" spans="1:60" s="13" customFormat="1" ht="21" customHeight="1">
      <c r="A32" s="14">
        <v>24</v>
      </c>
      <c r="B32" s="14">
        <f>'基本情報 (2)'!B32</f>
        <v>10024</v>
      </c>
      <c r="C32" s="29" t="str">
        <f>IF('基本情報 '!C33="","",'基本情報 '!C33)</f>
        <v/>
      </c>
      <c r="D32" s="29" t="str">
        <f>IF('基本情報 '!D33="","",'基本情報 '!D33)</f>
        <v/>
      </c>
      <c r="E32" s="29" t="str">
        <f>CONCATENATE(R32,基本情報!T$1,S32)</f>
        <v>　</v>
      </c>
      <c r="F32" s="29" t="str">
        <f>CONCATENATE(T32,基本情報!T$1,U32)</f>
        <v>　</v>
      </c>
      <c r="G32" s="29" t="str">
        <f>IF('基本情報 '!I33="","",'基本情報 '!I33)</f>
        <v/>
      </c>
      <c r="H32" s="29" t="str">
        <f>IF('基本情報 '!J33="","",'基本情報 '!J33)</f>
        <v/>
      </c>
      <c r="I32" s="51" t="str">
        <f>TRIM('基本情報 '!K33)</f>
        <v/>
      </c>
      <c r="J32" s="51" t="str">
        <f>TRIM('基本情報 '!L33)</f>
        <v/>
      </c>
      <c r="K32" s="51" t="str">
        <f>TRIM('基本情報 '!M33)</f>
        <v/>
      </c>
      <c r="L32" s="53" t="str">
        <f t="shared" si="0"/>
        <v/>
      </c>
      <c r="M32" s="53" t="str">
        <f t="shared" si="1"/>
        <v/>
      </c>
      <c r="N32" s="53" t="str">
        <f t="shared" si="2"/>
        <v/>
      </c>
      <c r="O32" s="48" t="str">
        <f t="shared" si="3"/>
        <v/>
      </c>
      <c r="P32" s="54" t="str">
        <f t="shared" si="4"/>
        <v/>
      </c>
      <c r="Q32" s="16" t="s">
        <v>109</v>
      </c>
      <c r="R32" s="13" t="str">
        <f>TRIM('基本情報 '!E33)</f>
        <v/>
      </c>
      <c r="S32" s="13" t="str">
        <f>TRIM('基本情報 '!F33)</f>
        <v/>
      </c>
      <c r="T32" s="13" t="str">
        <f>TRIM('基本情報 '!G235)</f>
        <v/>
      </c>
      <c r="U32" s="13" t="str">
        <f>TRIM('基本情報 '!H235)</f>
        <v/>
      </c>
      <c r="V32" s="13" t="str">
        <f t="shared" si="5"/>
        <v/>
      </c>
      <c r="W32" s="13" t="str">
        <f t="shared" si="6"/>
        <v/>
      </c>
      <c r="BF32" s="13">
        <v>1973</v>
      </c>
      <c r="BG32" s="284"/>
      <c r="BH32" s="284">
        <v>24</v>
      </c>
    </row>
    <row r="33" spans="1:60" s="13" customFormat="1" ht="21" customHeight="1">
      <c r="A33" s="14">
        <v>25</v>
      </c>
      <c r="B33" s="14">
        <f>'基本情報 (2)'!B33</f>
        <v>10025</v>
      </c>
      <c r="C33" s="29" t="str">
        <f>IF('基本情報 '!C34="","",'基本情報 '!C34)</f>
        <v/>
      </c>
      <c r="D33" s="29" t="str">
        <f>IF('基本情報 '!D34="","",'基本情報 '!D34)</f>
        <v/>
      </c>
      <c r="E33" s="29" t="str">
        <f>CONCATENATE(R33,基本情報!T$1,S33)</f>
        <v>　</v>
      </c>
      <c r="F33" s="29" t="str">
        <f>CONCATENATE(T33,基本情報!T$1,U33)</f>
        <v>　</v>
      </c>
      <c r="G33" s="29" t="str">
        <f>IF('基本情報 '!I34="","",'基本情報 '!I34)</f>
        <v/>
      </c>
      <c r="H33" s="29" t="str">
        <f>IF('基本情報 '!J34="","",'基本情報 '!J34)</f>
        <v/>
      </c>
      <c r="I33" s="51" t="str">
        <f>TRIM('基本情報 '!K34)</f>
        <v/>
      </c>
      <c r="J33" s="51" t="str">
        <f>TRIM('基本情報 '!L34)</f>
        <v/>
      </c>
      <c r="K33" s="51" t="str">
        <f>TRIM('基本情報 '!M34)</f>
        <v/>
      </c>
      <c r="L33" s="53" t="str">
        <f t="shared" si="0"/>
        <v/>
      </c>
      <c r="M33" s="53" t="str">
        <f t="shared" si="1"/>
        <v/>
      </c>
      <c r="N33" s="53" t="str">
        <f t="shared" si="2"/>
        <v/>
      </c>
      <c r="O33" s="48" t="str">
        <f t="shared" si="3"/>
        <v/>
      </c>
      <c r="P33" s="54" t="str">
        <f t="shared" si="4"/>
        <v/>
      </c>
      <c r="Q33" s="16" t="s">
        <v>109</v>
      </c>
      <c r="R33" s="13" t="str">
        <f>TRIM('基本情報 '!E34)</f>
        <v/>
      </c>
      <c r="S33" s="13" t="str">
        <f>TRIM('基本情報 '!F34)</f>
        <v/>
      </c>
      <c r="T33" s="13" t="str">
        <f>TRIM('基本情報 '!G236)</f>
        <v/>
      </c>
      <c r="U33" s="13" t="str">
        <f>TRIM('基本情報 '!H236)</f>
        <v/>
      </c>
      <c r="V33" s="13" t="str">
        <f t="shared" si="5"/>
        <v/>
      </c>
      <c r="W33" s="13" t="str">
        <f t="shared" si="6"/>
        <v/>
      </c>
      <c r="BF33" s="13">
        <v>1974</v>
      </c>
      <c r="BG33" s="284"/>
      <c r="BH33" s="284">
        <v>25</v>
      </c>
    </row>
    <row r="34" spans="1:60" s="13" customFormat="1" ht="21" customHeight="1">
      <c r="A34" s="14">
        <v>26</v>
      </c>
      <c r="B34" s="14">
        <f>'基本情報 (2)'!B34</f>
        <v>10026</v>
      </c>
      <c r="C34" s="29" t="str">
        <f>IF('基本情報 '!C35="","",'基本情報 '!C35)</f>
        <v/>
      </c>
      <c r="D34" s="29" t="str">
        <f>IF('基本情報 '!D35="","",'基本情報 '!D35)</f>
        <v/>
      </c>
      <c r="E34" s="29" t="str">
        <f>CONCATENATE(R34,基本情報!T$1,S34)</f>
        <v>　</v>
      </c>
      <c r="F34" s="29" t="str">
        <f>CONCATENATE(T34,基本情報!T$1,U34)</f>
        <v>　</v>
      </c>
      <c r="G34" s="29" t="str">
        <f>IF('基本情報 '!I35="","",'基本情報 '!I35)</f>
        <v/>
      </c>
      <c r="H34" s="29" t="str">
        <f>IF('基本情報 '!J35="","",'基本情報 '!J35)</f>
        <v/>
      </c>
      <c r="I34" s="51" t="str">
        <f>TRIM('基本情報 '!K35)</f>
        <v/>
      </c>
      <c r="J34" s="51" t="str">
        <f>TRIM('基本情報 '!L35)</f>
        <v/>
      </c>
      <c r="K34" s="51" t="str">
        <f>TRIM('基本情報 '!M35)</f>
        <v/>
      </c>
      <c r="L34" s="53" t="str">
        <f t="shared" si="0"/>
        <v/>
      </c>
      <c r="M34" s="53" t="str">
        <f t="shared" si="1"/>
        <v/>
      </c>
      <c r="N34" s="53" t="str">
        <f t="shared" si="2"/>
        <v/>
      </c>
      <c r="O34" s="48" t="str">
        <f t="shared" si="3"/>
        <v/>
      </c>
      <c r="P34" s="54" t="str">
        <f t="shared" si="4"/>
        <v/>
      </c>
      <c r="Q34" s="16" t="s">
        <v>109</v>
      </c>
      <c r="R34" s="13" t="str">
        <f>TRIM('基本情報 '!E35)</f>
        <v/>
      </c>
      <c r="S34" s="13" t="str">
        <f>TRIM('基本情報 '!F35)</f>
        <v/>
      </c>
      <c r="T34" s="13" t="str">
        <f>TRIM('基本情報 '!G237)</f>
        <v/>
      </c>
      <c r="U34" s="13" t="str">
        <f>TRIM('基本情報 '!H237)</f>
        <v/>
      </c>
      <c r="V34" s="13" t="str">
        <f t="shared" si="5"/>
        <v/>
      </c>
      <c r="W34" s="13" t="str">
        <f t="shared" si="6"/>
        <v/>
      </c>
      <c r="BF34" s="13">
        <v>1975</v>
      </c>
      <c r="BG34" s="284"/>
      <c r="BH34" s="284">
        <v>26</v>
      </c>
    </row>
    <row r="35" spans="1:60" s="13" customFormat="1" ht="21" customHeight="1">
      <c r="A35" s="14">
        <v>27</v>
      </c>
      <c r="B35" s="14">
        <f>'基本情報 (2)'!B35</f>
        <v>10027</v>
      </c>
      <c r="C35" s="29" t="str">
        <f>IF('基本情報 '!C36="","",'基本情報 '!C36)</f>
        <v/>
      </c>
      <c r="D35" s="29" t="str">
        <f>IF('基本情報 '!D36="","",'基本情報 '!D36)</f>
        <v/>
      </c>
      <c r="E35" s="29" t="str">
        <f>CONCATENATE(R35,基本情報!T$1,S35)</f>
        <v>　</v>
      </c>
      <c r="F35" s="29" t="str">
        <f>CONCATENATE(T35,基本情報!T$1,U35)</f>
        <v>　</v>
      </c>
      <c r="G35" s="29" t="str">
        <f>IF('基本情報 '!I36="","",'基本情報 '!I36)</f>
        <v/>
      </c>
      <c r="H35" s="29" t="str">
        <f>IF('基本情報 '!J36="","",'基本情報 '!J36)</f>
        <v/>
      </c>
      <c r="I35" s="51" t="str">
        <f>TRIM('基本情報 '!K36)</f>
        <v/>
      </c>
      <c r="J35" s="51" t="str">
        <f>TRIM('基本情報 '!L36)</f>
        <v/>
      </c>
      <c r="K35" s="51" t="str">
        <f>TRIM('基本情報 '!M36)</f>
        <v/>
      </c>
      <c r="L35" s="53" t="str">
        <f t="shared" si="0"/>
        <v/>
      </c>
      <c r="M35" s="53" t="str">
        <f t="shared" si="1"/>
        <v/>
      </c>
      <c r="N35" s="53" t="str">
        <f t="shared" si="2"/>
        <v/>
      </c>
      <c r="O35" s="48" t="str">
        <f t="shared" si="3"/>
        <v/>
      </c>
      <c r="P35" s="54" t="str">
        <f t="shared" si="4"/>
        <v/>
      </c>
      <c r="Q35" s="16" t="s">
        <v>109</v>
      </c>
      <c r="R35" s="13" t="str">
        <f>TRIM('基本情報 '!E36)</f>
        <v/>
      </c>
      <c r="S35" s="13" t="str">
        <f>TRIM('基本情報 '!F36)</f>
        <v/>
      </c>
      <c r="T35" s="13" t="str">
        <f>TRIM('基本情報 '!G238)</f>
        <v/>
      </c>
      <c r="U35" s="13" t="str">
        <f>TRIM('基本情報 '!H238)</f>
        <v/>
      </c>
      <c r="V35" s="13" t="str">
        <f t="shared" si="5"/>
        <v/>
      </c>
      <c r="W35" s="13" t="str">
        <f t="shared" si="6"/>
        <v/>
      </c>
      <c r="BF35" s="13">
        <v>1976</v>
      </c>
      <c r="BG35" s="284"/>
      <c r="BH35" s="284">
        <v>27</v>
      </c>
    </row>
    <row r="36" spans="1:60" s="13" customFormat="1" ht="21" customHeight="1">
      <c r="A36" s="14">
        <v>28</v>
      </c>
      <c r="B36" s="14">
        <f>'基本情報 (2)'!B36</f>
        <v>10028</v>
      </c>
      <c r="C36" s="29" t="str">
        <f>IF('基本情報 '!C37="","",'基本情報 '!C37)</f>
        <v/>
      </c>
      <c r="D36" s="29" t="str">
        <f>IF('基本情報 '!D37="","",'基本情報 '!D37)</f>
        <v/>
      </c>
      <c r="E36" s="29" t="str">
        <f>CONCATENATE(R36,基本情報!T$1,S36)</f>
        <v>　</v>
      </c>
      <c r="F36" s="29" t="str">
        <f>CONCATENATE(T36,基本情報!T$1,U36)</f>
        <v>　</v>
      </c>
      <c r="G36" s="29" t="str">
        <f>IF('基本情報 '!I37="","",'基本情報 '!I37)</f>
        <v/>
      </c>
      <c r="H36" s="29" t="str">
        <f>IF('基本情報 '!J37="","",'基本情報 '!J37)</f>
        <v/>
      </c>
      <c r="I36" s="51" t="str">
        <f>TRIM('基本情報 '!K37)</f>
        <v/>
      </c>
      <c r="J36" s="51" t="str">
        <f>TRIM('基本情報 '!L37)</f>
        <v/>
      </c>
      <c r="K36" s="51" t="str">
        <f>TRIM('基本情報 '!M37)</f>
        <v/>
      </c>
      <c r="L36" s="53" t="str">
        <f t="shared" si="0"/>
        <v/>
      </c>
      <c r="M36" s="53" t="str">
        <f t="shared" si="1"/>
        <v/>
      </c>
      <c r="N36" s="53" t="str">
        <f t="shared" si="2"/>
        <v/>
      </c>
      <c r="O36" s="48" t="str">
        <f t="shared" si="3"/>
        <v/>
      </c>
      <c r="P36" s="54" t="str">
        <f t="shared" si="4"/>
        <v/>
      </c>
      <c r="Q36" s="16" t="s">
        <v>109</v>
      </c>
      <c r="R36" s="13" t="str">
        <f>TRIM('基本情報 '!E37)</f>
        <v/>
      </c>
      <c r="S36" s="13" t="str">
        <f>TRIM('基本情報 '!F37)</f>
        <v/>
      </c>
      <c r="T36" s="13" t="str">
        <f>TRIM('基本情報 '!G239)</f>
        <v/>
      </c>
      <c r="U36" s="13" t="str">
        <f>TRIM('基本情報 '!H239)</f>
        <v/>
      </c>
      <c r="V36" s="13" t="str">
        <f t="shared" si="5"/>
        <v/>
      </c>
      <c r="W36" s="13" t="str">
        <f t="shared" si="6"/>
        <v/>
      </c>
      <c r="BF36" s="13">
        <v>1977</v>
      </c>
      <c r="BG36" s="284"/>
      <c r="BH36" s="284">
        <v>28</v>
      </c>
    </row>
    <row r="37" spans="1:60" s="13" customFormat="1" ht="21" customHeight="1">
      <c r="A37" s="14">
        <v>29</v>
      </c>
      <c r="B37" s="14">
        <f>'基本情報 (2)'!B37</f>
        <v>10029</v>
      </c>
      <c r="C37" s="29" t="str">
        <f>IF('基本情報 '!C38="","",'基本情報 '!C38)</f>
        <v/>
      </c>
      <c r="D37" s="29" t="str">
        <f>IF('基本情報 '!D38="","",'基本情報 '!D38)</f>
        <v/>
      </c>
      <c r="E37" s="29" t="str">
        <f>CONCATENATE(R37,基本情報!T$1,S37)</f>
        <v>　</v>
      </c>
      <c r="F37" s="29" t="str">
        <f>CONCATENATE(T37,基本情報!T$1,U37)</f>
        <v>　</v>
      </c>
      <c r="G37" s="29" t="str">
        <f>IF('基本情報 '!I38="","",'基本情報 '!I38)</f>
        <v/>
      </c>
      <c r="H37" s="29" t="str">
        <f>IF('基本情報 '!J38="","",'基本情報 '!J38)</f>
        <v/>
      </c>
      <c r="I37" s="51" t="str">
        <f>TRIM('基本情報 '!K38)</f>
        <v/>
      </c>
      <c r="J37" s="51" t="str">
        <f>TRIM('基本情報 '!L38)</f>
        <v/>
      </c>
      <c r="K37" s="51" t="str">
        <f>TRIM('基本情報 '!M38)</f>
        <v/>
      </c>
      <c r="L37" s="53" t="str">
        <f t="shared" si="0"/>
        <v/>
      </c>
      <c r="M37" s="53" t="str">
        <f t="shared" si="1"/>
        <v/>
      </c>
      <c r="N37" s="53" t="str">
        <f t="shared" si="2"/>
        <v/>
      </c>
      <c r="O37" s="48" t="str">
        <f t="shared" si="3"/>
        <v/>
      </c>
      <c r="P37" s="54" t="str">
        <f t="shared" si="4"/>
        <v/>
      </c>
      <c r="Q37" s="16" t="s">
        <v>109</v>
      </c>
      <c r="R37" s="13" t="str">
        <f>TRIM('基本情報 '!E38)</f>
        <v/>
      </c>
      <c r="S37" s="13" t="str">
        <f>TRIM('基本情報 '!F38)</f>
        <v/>
      </c>
      <c r="T37" s="13" t="str">
        <f>TRIM('基本情報 '!G240)</f>
        <v/>
      </c>
      <c r="U37" s="13" t="str">
        <f>TRIM('基本情報 '!H240)</f>
        <v/>
      </c>
      <c r="V37" s="13" t="str">
        <f t="shared" si="5"/>
        <v/>
      </c>
      <c r="W37" s="13" t="str">
        <f t="shared" si="6"/>
        <v/>
      </c>
      <c r="BF37" s="13">
        <v>1978</v>
      </c>
      <c r="BG37" s="284"/>
      <c r="BH37" s="284">
        <v>29</v>
      </c>
    </row>
    <row r="38" spans="1:60" s="13" customFormat="1" ht="21" customHeight="1">
      <c r="A38" s="14">
        <v>30</v>
      </c>
      <c r="B38" s="14">
        <f>'基本情報 (2)'!B38</f>
        <v>10030</v>
      </c>
      <c r="C38" s="29" t="str">
        <f>IF('基本情報 '!C39="","",'基本情報 '!C39)</f>
        <v/>
      </c>
      <c r="D38" s="29" t="str">
        <f>IF('基本情報 '!D39="","",'基本情報 '!D39)</f>
        <v/>
      </c>
      <c r="E38" s="29" t="str">
        <f>CONCATENATE(R38,基本情報!T$1,S38)</f>
        <v>　</v>
      </c>
      <c r="F38" s="29" t="str">
        <f>CONCATENATE(T38,基本情報!T$1,U38)</f>
        <v>　</v>
      </c>
      <c r="G38" s="29" t="str">
        <f>IF('基本情報 '!I39="","",'基本情報 '!I39)</f>
        <v/>
      </c>
      <c r="H38" s="29" t="str">
        <f>IF('基本情報 '!J39="","",'基本情報 '!J39)</f>
        <v/>
      </c>
      <c r="I38" s="51" t="str">
        <f>TRIM('基本情報 '!K39)</f>
        <v/>
      </c>
      <c r="J38" s="51" t="str">
        <f>TRIM('基本情報 '!L39)</f>
        <v/>
      </c>
      <c r="K38" s="51" t="str">
        <f>TRIM('基本情報 '!M39)</f>
        <v/>
      </c>
      <c r="L38" s="53" t="str">
        <f t="shared" si="0"/>
        <v/>
      </c>
      <c r="M38" s="53" t="str">
        <f t="shared" si="1"/>
        <v/>
      </c>
      <c r="N38" s="53" t="str">
        <f t="shared" si="2"/>
        <v/>
      </c>
      <c r="O38" s="48" t="str">
        <f t="shared" si="3"/>
        <v/>
      </c>
      <c r="P38" s="54" t="str">
        <f t="shared" si="4"/>
        <v/>
      </c>
      <c r="Q38" s="16" t="s">
        <v>109</v>
      </c>
      <c r="R38" s="13" t="str">
        <f>TRIM('基本情報 '!E39)</f>
        <v/>
      </c>
      <c r="S38" s="13" t="str">
        <f>TRIM('基本情報 '!F39)</f>
        <v/>
      </c>
      <c r="T38" s="13" t="str">
        <f>TRIM('基本情報 '!G241)</f>
        <v/>
      </c>
      <c r="U38" s="13" t="str">
        <f>TRIM('基本情報 '!H241)</f>
        <v/>
      </c>
      <c r="V38" s="13" t="str">
        <f t="shared" si="5"/>
        <v/>
      </c>
      <c r="W38" s="13" t="str">
        <f t="shared" si="6"/>
        <v/>
      </c>
      <c r="BF38" s="13">
        <v>1979</v>
      </c>
      <c r="BG38" s="284"/>
      <c r="BH38" s="284">
        <v>30</v>
      </c>
    </row>
    <row r="39" spans="1:60" s="13" customFormat="1" ht="21" customHeight="1">
      <c r="A39" s="14">
        <v>31</v>
      </c>
      <c r="B39" s="14">
        <f>'基本情報 (2)'!B39</f>
        <v>10031</v>
      </c>
      <c r="C39" s="29" t="str">
        <f>IF('基本情報 '!C40="","",'基本情報 '!C40)</f>
        <v/>
      </c>
      <c r="D39" s="29" t="str">
        <f>IF('基本情報 '!D40="","",'基本情報 '!D40)</f>
        <v/>
      </c>
      <c r="E39" s="29" t="str">
        <f>CONCATENATE(R39,基本情報!T$1,S39)</f>
        <v>　</v>
      </c>
      <c r="F39" s="29" t="str">
        <f>CONCATENATE(T39,基本情報!T$1,U39)</f>
        <v>　</v>
      </c>
      <c r="G39" s="29" t="str">
        <f>IF('基本情報 '!I40="","",'基本情報 '!I40)</f>
        <v/>
      </c>
      <c r="H39" s="29" t="str">
        <f>IF('基本情報 '!J40="","",'基本情報 '!J40)</f>
        <v/>
      </c>
      <c r="I39" s="51" t="str">
        <f>TRIM('基本情報 '!K40)</f>
        <v/>
      </c>
      <c r="J39" s="51" t="str">
        <f>TRIM('基本情報 '!L40)</f>
        <v/>
      </c>
      <c r="K39" s="51" t="str">
        <f>TRIM('基本情報 '!M40)</f>
        <v/>
      </c>
      <c r="L39" s="53" t="str">
        <f t="shared" si="0"/>
        <v/>
      </c>
      <c r="M39" s="53" t="str">
        <f t="shared" si="1"/>
        <v/>
      </c>
      <c r="N39" s="53" t="str">
        <f t="shared" si="2"/>
        <v/>
      </c>
      <c r="O39" s="48" t="str">
        <f t="shared" si="3"/>
        <v/>
      </c>
      <c r="P39" s="54" t="str">
        <f t="shared" si="4"/>
        <v/>
      </c>
      <c r="Q39" s="16" t="s">
        <v>109</v>
      </c>
      <c r="R39" s="13" t="str">
        <f>TRIM('基本情報 '!E40)</f>
        <v/>
      </c>
      <c r="S39" s="13" t="str">
        <f>TRIM('基本情報 '!F40)</f>
        <v/>
      </c>
      <c r="T39" s="13" t="str">
        <f>TRIM('基本情報 '!G242)</f>
        <v/>
      </c>
      <c r="U39" s="13" t="str">
        <f>TRIM('基本情報 '!H242)</f>
        <v/>
      </c>
      <c r="V39" s="13" t="str">
        <f t="shared" si="5"/>
        <v/>
      </c>
      <c r="W39" s="13" t="str">
        <f t="shared" si="6"/>
        <v/>
      </c>
      <c r="BF39" s="13">
        <v>1980</v>
      </c>
      <c r="BG39" s="284"/>
      <c r="BH39" s="284">
        <v>31</v>
      </c>
    </row>
    <row r="40" spans="1:60" s="13" customFormat="1" ht="21" customHeight="1">
      <c r="A40" s="14">
        <v>32</v>
      </c>
      <c r="B40" s="14">
        <f>'基本情報 (2)'!B40</f>
        <v>10032</v>
      </c>
      <c r="C40" s="29" t="str">
        <f>IF('基本情報 '!C41="","",'基本情報 '!C41)</f>
        <v/>
      </c>
      <c r="D40" s="29" t="str">
        <f>IF('基本情報 '!D41="","",'基本情報 '!D41)</f>
        <v/>
      </c>
      <c r="E40" s="29" t="str">
        <f>CONCATENATE(R40,基本情報!T$1,S40)</f>
        <v>　</v>
      </c>
      <c r="F40" s="29" t="str">
        <f>CONCATENATE(T40,基本情報!T$1,U40)</f>
        <v>　</v>
      </c>
      <c r="G40" s="29" t="str">
        <f>IF('基本情報 '!I41="","",'基本情報 '!I41)</f>
        <v/>
      </c>
      <c r="H40" s="29" t="str">
        <f>IF('基本情報 '!J41="","",'基本情報 '!J41)</f>
        <v/>
      </c>
      <c r="I40" s="51" t="str">
        <f>TRIM('基本情報 '!K41)</f>
        <v/>
      </c>
      <c r="J40" s="51" t="str">
        <f>TRIM('基本情報 '!L41)</f>
        <v/>
      </c>
      <c r="K40" s="51" t="str">
        <f>TRIM('基本情報 '!M41)</f>
        <v/>
      </c>
      <c r="L40" s="53" t="str">
        <f t="shared" si="0"/>
        <v/>
      </c>
      <c r="M40" s="53" t="str">
        <f t="shared" si="1"/>
        <v/>
      </c>
      <c r="N40" s="53" t="str">
        <f t="shared" si="2"/>
        <v/>
      </c>
      <c r="O40" s="48" t="str">
        <f t="shared" si="3"/>
        <v/>
      </c>
      <c r="P40" s="54" t="str">
        <f t="shared" si="4"/>
        <v/>
      </c>
      <c r="Q40" s="16" t="s">
        <v>109</v>
      </c>
      <c r="R40" s="13" t="str">
        <f>TRIM('基本情報 '!E41)</f>
        <v/>
      </c>
      <c r="S40" s="13" t="str">
        <f>TRIM('基本情報 '!F41)</f>
        <v/>
      </c>
      <c r="T40" s="13" t="str">
        <f>TRIM('基本情報 '!G243)</f>
        <v/>
      </c>
      <c r="U40" s="13" t="str">
        <f>TRIM('基本情報 '!H243)</f>
        <v/>
      </c>
      <c r="V40" s="13" t="str">
        <f t="shared" si="5"/>
        <v/>
      </c>
      <c r="W40" s="13" t="str">
        <f t="shared" si="6"/>
        <v/>
      </c>
      <c r="BF40" s="13">
        <v>1981</v>
      </c>
      <c r="BG40" s="284"/>
      <c r="BH40" s="284"/>
    </row>
    <row r="41" spans="1:60" s="13" customFormat="1" ht="21" customHeight="1">
      <c r="A41" s="14">
        <v>33</v>
      </c>
      <c r="B41" s="14">
        <f>'基本情報 (2)'!B41</f>
        <v>10033</v>
      </c>
      <c r="C41" s="29" t="str">
        <f>IF('基本情報 '!C42="","",'基本情報 '!C42)</f>
        <v/>
      </c>
      <c r="D41" s="29" t="str">
        <f>IF('基本情報 '!D42="","",'基本情報 '!D42)</f>
        <v/>
      </c>
      <c r="E41" s="29" t="str">
        <f>CONCATENATE(R41,基本情報!T$1,S41)</f>
        <v>　</v>
      </c>
      <c r="F41" s="29" t="str">
        <f>CONCATENATE(T41,基本情報!T$1,U41)</f>
        <v>　</v>
      </c>
      <c r="G41" s="29" t="str">
        <f>IF('基本情報 '!I42="","",'基本情報 '!I42)</f>
        <v/>
      </c>
      <c r="H41" s="29" t="str">
        <f>IF('基本情報 '!J42="","",'基本情報 '!J42)</f>
        <v/>
      </c>
      <c r="I41" s="51" t="str">
        <f>TRIM('基本情報 '!K42)</f>
        <v/>
      </c>
      <c r="J41" s="51" t="str">
        <f>TRIM('基本情報 '!L42)</f>
        <v/>
      </c>
      <c r="K41" s="51" t="str">
        <f>TRIM('基本情報 '!M42)</f>
        <v/>
      </c>
      <c r="L41" s="53" t="str">
        <f t="shared" si="0"/>
        <v/>
      </c>
      <c r="M41" s="53" t="str">
        <f t="shared" si="1"/>
        <v/>
      </c>
      <c r="N41" s="53" t="str">
        <f t="shared" si="2"/>
        <v/>
      </c>
      <c r="O41" s="48" t="str">
        <f t="shared" si="3"/>
        <v/>
      </c>
      <c r="P41" s="54" t="str">
        <f t="shared" si="4"/>
        <v/>
      </c>
      <c r="Q41" s="16" t="s">
        <v>109</v>
      </c>
      <c r="R41" s="13" t="str">
        <f>TRIM('基本情報 '!E42)</f>
        <v/>
      </c>
      <c r="S41" s="13" t="str">
        <f>TRIM('基本情報 '!F42)</f>
        <v/>
      </c>
      <c r="T41" s="13" t="str">
        <f>TRIM('基本情報 '!G244)</f>
        <v/>
      </c>
      <c r="U41" s="13" t="str">
        <f>TRIM('基本情報 '!H244)</f>
        <v/>
      </c>
      <c r="V41" s="13" t="str">
        <f t="shared" si="5"/>
        <v/>
      </c>
      <c r="W41" s="13" t="str">
        <f t="shared" si="6"/>
        <v/>
      </c>
      <c r="BF41" s="13">
        <v>1982</v>
      </c>
      <c r="BG41" s="284"/>
      <c r="BH41" s="284"/>
    </row>
    <row r="42" spans="1:60" s="13" customFormat="1" ht="21" customHeight="1">
      <c r="A42" s="14">
        <v>34</v>
      </c>
      <c r="B42" s="14">
        <f>'基本情報 (2)'!B42</f>
        <v>10034</v>
      </c>
      <c r="C42" s="29" t="str">
        <f>IF('基本情報 '!C43="","",'基本情報 '!C43)</f>
        <v/>
      </c>
      <c r="D42" s="29" t="str">
        <f>IF('基本情報 '!D43="","",'基本情報 '!D43)</f>
        <v/>
      </c>
      <c r="E42" s="29" t="str">
        <f>CONCATENATE(R42,基本情報!T$1,S42)</f>
        <v>　</v>
      </c>
      <c r="F42" s="29" t="str">
        <f>CONCATENATE(T42,基本情報!T$1,U42)</f>
        <v>　</v>
      </c>
      <c r="G42" s="29" t="str">
        <f>IF('基本情報 '!I43="","",'基本情報 '!I43)</f>
        <v/>
      </c>
      <c r="H42" s="29" t="str">
        <f>IF('基本情報 '!J43="","",'基本情報 '!J43)</f>
        <v/>
      </c>
      <c r="I42" s="51" t="str">
        <f>TRIM('基本情報 '!K43)</f>
        <v/>
      </c>
      <c r="J42" s="51" t="str">
        <f>TRIM('基本情報 '!L43)</f>
        <v/>
      </c>
      <c r="K42" s="51" t="str">
        <f>TRIM('基本情報 '!M43)</f>
        <v/>
      </c>
      <c r="L42" s="53" t="str">
        <f t="shared" si="0"/>
        <v/>
      </c>
      <c r="M42" s="53" t="str">
        <f t="shared" si="1"/>
        <v/>
      </c>
      <c r="N42" s="53" t="str">
        <f t="shared" si="2"/>
        <v/>
      </c>
      <c r="O42" s="48" t="str">
        <f t="shared" si="3"/>
        <v/>
      </c>
      <c r="P42" s="54" t="str">
        <f t="shared" si="4"/>
        <v/>
      </c>
      <c r="Q42" s="16" t="s">
        <v>109</v>
      </c>
      <c r="R42" s="13" t="str">
        <f>TRIM('基本情報 '!E43)</f>
        <v/>
      </c>
      <c r="S42" s="13" t="str">
        <f>TRIM('基本情報 '!F43)</f>
        <v/>
      </c>
      <c r="T42" s="13" t="str">
        <f>TRIM('基本情報 '!G245)</f>
        <v/>
      </c>
      <c r="U42" s="13" t="str">
        <f>TRIM('基本情報 '!H245)</f>
        <v/>
      </c>
      <c r="V42" s="13" t="str">
        <f t="shared" si="5"/>
        <v/>
      </c>
      <c r="W42" s="13" t="str">
        <f t="shared" si="6"/>
        <v/>
      </c>
      <c r="BF42" s="13">
        <v>1983</v>
      </c>
      <c r="BG42" s="284"/>
      <c r="BH42" s="284"/>
    </row>
    <row r="43" spans="1:60" s="13" customFormat="1" ht="21" customHeight="1">
      <c r="A43" s="14">
        <v>35</v>
      </c>
      <c r="B43" s="14">
        <f>'基本情報 (2)'!B43</f>
        <v>10035</v>
      </c>
      <c r="C43" s="29" t="str">
        <f>IF('基本情報 '!C44="","",'基本情報 '!C44)</f>
        <v/>
      </c>
      <c r="D43" s="29" t="str">
        <f>IF('基本情報 '!D44="","",'基本情報 '!D44)</f>
        <v/>
      </c>
      <c r="E43" s="29" t="str">
        <f>CONCATENATE(R43,基本情報!T$1,S43)</f>
        <v>　</v>
      </c>
      <c r="F43" s="29" t="str">
        <f>CONCATENATE(T43,基本情報!T$1,U43)</f>
        <v>　</v>
      </c>
      <c r="G43" s="29" t="str">
        <f>IF('基本情報 '!I44="","",'基本情報 '!I44)</f>
        <v/>
      </c>
      <c r="H43" s="29" t="str">
        <f>IF('基本情報 '!J44="","",'基本情報 '!J44)</f>
        <v/>
      </c>
      <c r="I43" s="51" t="str">
        <f>TRIM('基本情報 '!K44)</f>
        <v/>
      </c>
      <c r="J43" s="51" t="str">
        <f>TRIM('基本情報 '!L44)</f>
        <v/>
      </c>
      <c r="K43" s="51" t="str">
        <f>TRIM('基本情報 '!M44)</f>
        <v/>
      </c>
      <c r="L43" s="53" t="str">
        <f t="shared" si="0"/>
        <v/>
      </c>
      <c r="M43" s="53" t="str">
        <f t="shared" si="1"/>
        <v/>
      </c>
      <c r="N43" s="53" t="str">
        <f t="shared" si="2"/>
        <v/>
      </c>
      <c r="O43" s="48" t="str">
        <f t="shared" si="3"/>
        <v/>
      </c>
      <c r="P43" s="54" t="str">
        <f t="shared" si="4"/>
        <v/>
      </c>
      <c r="Q43" s="16" t="s">
        <v>109</v>
      </c>
      <c r="R43" s="13" t="str">
        <f>TRIM('基本情報 '!E44)</f>
        <v/>
      </c>
      <c r="S43" s="13" t="str">
        <f>TRIM('基本情報 '!F44)</f>
        <v/>
      </c>
      <c r="T43" s="13" t="str">
        <f>TRIM('基本情報 '!G246)</f>
        <v/>
      </c>
      <c r="U43" s="13" t="str">
        <f>TRIM('基本情報 '!H246)</f>
        <v/>
      </c>
      <c r="V43" s="13" t="str">
        <f t="shared" si="5"/>
        <v/>
      </c>
      <c r="W43" s="13" t="str">
        <f t="shared" si="6"/>
        <v/>
      </c>
      <c r="BF43" s="13">
        <v>1984</v>
      </c>
      <c r="BG43" s="284"/>
      <c r="BH43" s="284"/>
    </row>
    <row r="44" spans="1:60" s="13" customFormat="1" ht="21" customHeight="1">
      <c r="A44" s="14">
        <v>36</v>
      </c>
      <c r="B44" s="14">
        <f>'基本情報 (2)'!B44</f>
        <v>10036</v>
      </c>
      <c r="C44" s="29" t="str">
        <f>IF('基本情報 '!C45="","",'基本情報 '!C45)</f>
        <v/>
      </c>
      <c r="D44" s="29" t="str">
        <f>IF('基本情報 '!D45="","",'基本情報 '!D45)</f>
        <v/>
      </c>
      <c r="E44" s="29" t="str">
        <f>CONCATENATE(R44,基本情報!T$1,S44)</f>
        <v>　</v>
      </c>
      <c r="F44" s="29" t="str">
        <f>CONCATENATE(T44,基本情報!T$1,U44)</f>
        <v>　</v>
      </c>
      <c r="G44" s="29" t="str">
        <f>IF('基本情報 '!I45="","",'基本情報 '!I45)</f>
        <v/>
      </c>
      <c r="H44" s="29" t="str">
        <f>IF('基本情報 '!J45="","",'基本情報 '!J45)</f>
        <v/>
      </c>
      <c r="I44" s="51" t="str">
        <f>TRIM('基本情報 '!K45)</f>
        <v/>
      </c>
      <c r="J44" s="51" t="str">
        <f>TRIM('基本情報 '!L45)</f>
        <v/>
      </c>
      <c r="K44" s="51" t="str">
        <f>TRIM('基本情報 '!M45)</f>
        <v/>
      </c>
      <c r="L44" s="53" t="str">
        <f t="shared" si="0"/>
        <v/>
      </c>
      <c r="M44" s="53" t="str">
        <f t="shared" si="1"/>
        <v/>
      </c>
      <c r="N44" s="53" t="str">
        <f t="shared" si="2"/>
        <v/>
      </c>
      <c r="O44" s="48" t="str">
        <f t="shared" si="3"/>
        <v/>
      </c>
      <c r="P44" s="54" t="str">
        <f t="shared" si="4"/>
        <v/>
      </c>
      <c r="Q44" s="16" t="s">
        <v>109</v>
      </c>
      <c r="R44" s="13" t="str">
        <f>TRIM('基本情報 '!E45)</f>
        <v/>
      </c>
      <c r="S44" s="13" t="str">
        <f>TRIM('基本情報 '!F45)</f>
        <v/>
      </c>
      <c r="T44" s="13" t="str">
        <f>TRIM('基本情報 '!G247)</f>
        <v/>
      </c>
      <c r="U44" s="13" t="str">
        <f>TRIM('基本情報 '!H247)</f>
        <v/>
      </c>
      <c r="V44" s="13" t="str">
        <f t="shared" si="5"/>
        <v/>
      </c>
      <c r="W44" s="13" t="str">
        <f t="shared" si="6"/>
        <v/>
      </c>
      <c r="BF44" s="13">
        <v>1985</v>
      </c>
      <c r="BG44" s="284"/>
      <c r="BH44" s="284"/>
    </row>
    <row r="45" spans="1:60" s="13" customFormat="1" ht="21" customHeight="1">
      <c r="A45" s="14">
        <v>37</v>
      </c>
      <c r="B45" s="14">
        <f>'基本情報 (2)'!B45</f>
        <v>10037</v>
      </c>
      <c r="C45" s="29" t="str">
        <f>IF('基本情報 '!C46="","",'基本情報 '!C46)</f>
        <v/>
      </c>
      <c r="D45" s="29" t="str">
        <f>IF('基本情報 '!D46="","",'基本情報 '!D46)</f>
        <v/>
      </c>
      <c r="E45" s="29" t="str">
        <f>CONCATENATE(R45,基本情報!T$1,S45)</f>
        <v>　</v>
      </c>
      <c r="F45" s="29" t="str">
        <f>CONCATENATE(T45,基本情報!T$1,U45)</f>
        <v>　</v>
      </c>
      <c r="G45" s="29" t="str">
        <f>IF('基本情報 '!I46="","",'基本情報 '!I46)</f>
        <v/>
      </c>
      <c r="H45" s="29" t="str">
        <f>IF('基本情報 '!J46="","",'基本情報 '!J46)</f>
        <v/>
      </c>
      <c r="I45" s="51" t="str">
        <f>TRIM('基本情報 '!K46)</f>
        <v/>
      </c>
      <c r="J45" s="51" t="str">
        <f>TRIM('基本情報 '!L46)</f>
        <v/>
      </c>
      <c r="K45" s="51" t="str">
        <f>TRIM('基本情報 '!M46)</f>
        <v/>
      </c>
      <c r="L45" s="53" t="str">
        <f t="shared" si="0"/>
        <v/>
      </c>
      <c r="M45" s="53" t="str">
        <f t="shared" si="1"/>
        <v/>
      </c>
      <c r="N45" s="53" t="str">
        <f t="shared" si="2"/>
        <v/>
      </c>
      <c r="O45" s="48" t="str">
        <f t="shared" si="3"/>
        <v/>
      </c>
      <c r="P45" s="54" t="str">
        <f t="shared" si="4"/>
        <v/>
      </c>
      <c r="Q45" s="16" t="s">
        <v>109</v>
      </c>
      <c r="R45" s="13" t="str">
        <f>TRIM('基本情報 '!E46)</f>
        <v/>
      </c>
      <c r="S45" s="13" t="str">
        <f>TRIM('基本情報 '!F46)</f>
        <v/>
      </c>
      <c r="T45" s="13" t="str">
        <f>TRIM('基本情報 '!G248)</f>
        <v/>
      </c>
      <c r="U45" s="13" t="str">
        <f>TRIM('基本情報 '!H248)</f>
        <v/>
      </c>
      <c r="V45" s="13" t="str">
        <f t="shared" si="5"/>
        <v/>
      </c>
      <c r="W45" s="13" t="str">
        <f t="shared" si="6"/>
        <v/>
      </c>
      <c r="BF45" s="13">
        <v>1986</v>
      </c>
      <c r="BG45" s="284"/>
      <c r="BH45" s="284"/>
    </row>
    <row r="46" spans="1:60" s="13" customFormat="1" ht="21" customHeight="1">
      <c r="A46" s="14">
        <v>38</v>
      </c>
      <c r="B46" s="14">
        <f>'基本情報 (2)'!B46</f>
        <v>10038</v>
      </c>
      <c r="C46" s="29" t="str">
        <f>IF('基本情報 '!C47="","",'基本情報 '!C47)</f>
        <v/>
      </c>
      <c r="D46" s="29" t="str">
        <f>IF('基本情報 '!D47="","",'基本情報 '!D47)</f>
        <v/>
      </c>
      <c r="E46" s="29" t="str">
        <f>CONCATENATE(R46,基本情報!T$1,S46)</f>
        <v>　</v>
      </c>
      <c r="F46" s="29" t="str">
        <f>CONCATENATE(T46,基本情報!T$1,U46)</f>
        <v>　</v>
      </c>
      <c r="G46" s="29" t="str">
        <f>IF('基本情報 '!I47="","",'基本情報 '!I47)</f>
        <v/>
      </c>
      <c r="H46" s="29" t="str">
        <f>IF('基本情報 '!J47="","",'基本情報 '!J47)</f>
        <v/>
      </c>
      <c r="I46" s="51" t="str">
        <f>TRIM('基本情報 '!K47)</f>
        <v/>
      </c>
      <c r="J46" s="51" t="str">
        <f>TRIM('基本情報 '!L47)</f>
        <v/>
      </c>
      <c r="K46" s="51" t="str">
        <f>TRIM('基本情報 '!M47)</f>
        <v/>
      </c>
      <c r="L46" s="53" t="str">
        <f t="shared" si="0"/>
        <v/>
      </c>
      <c r="M46" s="53" t="str">
        <f t="shared" si="1"/>
        <v/>
      </c>
      <c r="N46" s="53" t="str">
        <f t="shared" si="2"/>
        <v/>
      </c>
      <c r="O46" s="48" t="str">
        <f t="shared" si="3"/>
        <v/>
      </c>
      <c r="P46" s="54" t="str">
        <f t="shared" si="4"/>
        <v/>
      </c>
      <c r="Q46" s="16" t="s">
        <v>109</v>
      </c>
      <c r="R46" s="13" t="str">
        <f>TRIM('基本情報 '!E47)</f>
        <v/>
      </c>
      <c r="S46" s="13" t="str">
        <f>TRIM('基本情報 '!F47)</f>
        <v/>
      </c>
      <c r="T46" s="13" t="str">
        <f>TRIM('基本情報 '!G249)</f>
        <v/>
      </c>
      <c r="U46" s="13" t="str">
        <f>TRIM('基本情報 '!H249)</f>
        <v/>
      </c>
      <c r="V46" s="13" t="str">
        <f t="shared" si="5"/>
        <v/>
      </c>
      <c r="W46" s="13" t="str">
        <f t="shared" si="6"/>
        <v/>
      </c>
      <c r="BF46" s="13">
        <v>1987</v>
      </c>
      <c r="BG46" s="284"/>
      <c r="BH46" s="284"/>
    </row>
    <row r="47" spans="1:60" s="13" customFormat="1" ht="21" customHeight="1">
      <c r="A47" s="14">
        <v>39</v>
      </c>
      <c r="B47" s="14">
        <f>'基本情報 (2)'!B47</f>
        <v>10039</v>
      </c>
      <c r="C47" s="29" t="str">
        <f>IF('基本情報 '!C48="","",'基本情報 '!C48)</f>
        <v/>
      </c>
      <c r="D47" s="29" t="str">
        <f>IF('基本情報 '!D48="","",'基本情報 '!D48)</f>
        <v/>
      </c>
      <c r="E47" s="29" t="str">
        <f>CONCATENATE(R47,基本情報!T$1,S47)</f>
        <v>　</v>
      </c>
      <c r="F47" s="29" t="str">
        <f>CONCATENATE(T47,基本情報!T$1,U47)</f>
        <v>　</v>
      </c>
      <c r="G47" s="29" t="str">
        <f>IF('基本情報 '!I48="","",'基本情報 '!I48)</f>
        <v/>
      </c>
      <c r="H47" s="29" t="str">
        <f>IF('基本情報 '!J48="","",'基本情報 '!J48)</f>
        <v/>
      </c>
      <c r="I47" s="51" t="str">
        <f>TRIM('基本情報 '!K48)</f>
        <v/>
      </c>
      <c r="J47" s="51" t="str">
        <f>TRIM('基本情報 '!L48)</f>
        <v/>
      </c>
      <c r="K47" s="51" t="str">
        <f>TRIM('基本情報 '!M48)</f>
        <v/>
      </c>
      <c r="L47" s="53" t="str">
        <f t="shared" si="0"/>
        <v/>
      </c>
      <c r="M47" s="53" t="str">
        <f t="shared" si="1"/>
        <v/>
      </c>
      <c r="N47" s="53" t="str">
        <f t="shared" si="2"/>
        <v/>
      </c>
      <c r="O47" s="48" t="str">
        <f t="shared" si="3"/>
        <v/>
      </c>
      <c r="P47" s="54" t="str">
        <f t="shared" si="4"/>
        <v/>
      </c>
      <c r="Q47" s="16" t="s">
        <v>109</v>
      </c>
      <c r="R47" s="13" t="str">
        <f>TRIM('基本情報 '!E48)</f>
        <v/>
      </c>
      <c r="S47" s="13" t="str">
        <f>TRIM('基本情報 '!F48)</f>
        <v/>
      </c>
      <c r="T47" s="13" t="str">
        <f>TRIM('基本情報 '!G250)</f>
        <v/>
      </c>
      <c r="U47" s="13" t="str">
        <f>TRIM('基本情報 '!H250)</f>
        <v/>
      </c>
      <c r="V47" s="13" t="str">
        <f t="shared" si="5"/>
        <v/>
      </c>
      <c r="W47" s="13" t="str">
        <f t="shared" si="6"/>
        <v/>
      </c>
      <c r="BF47" s="13">
        <v>1988</v>
      </c>
      <c r="BG47" s="284"/>
      <c r="BH47" s="284"/>
    </row>
    <row r="48" spans="1:60" s="13" customFormat="1" ht="21" customHeight="1">
      <c r="A48" s="14">
        <v>40</v>
      </c>
      <c r="B48" s="14">
        <f>'基本情報 (2)'!B48</f>
        <v>10040</v>
      </c>
      <c r="C48" s="29" t="str">
        <f>IF('基本情報 '!C49="","",'基本情報 '!C49)</f>
        <v/>
      </c>
      <c r="D48" s="29" t="str">
        <f>IF('基本情報 '!D49="","",'基本情報 '!D49)</f>
        <v/>
      </c>
      <c r="E48" s="29" t="str">
        <f>CONCATENATE(R48,基本情報!T$1,S48)</f>
        <v>　</v>
      </c>
      <c r="F48" s="29" t="str">
        <f>CONCATENATE(T48,基本情報!T$1,U48)</f>
        <v>　</v>
      </c>
      <c r="G48" s="29" t="str">
        <f>IF('基本情報 '!I49="","",'基本情報 '!I49)</f>
        <v/>
      </c>
      <c r="H48" s="29" t="str">
        <f>IF('基本情報 '!J49="","",'基本情報 '!J49)</f>
        <v/>
      </c>
      <c r="I48" s="51" t="str">
        <f>TRIM('基本情報 '!K49)</f>
        <v/>
      </c>
      <c r="J48" s="51" t="str">
        <f>TRIM('基本情報 '!L49)</f>
        <v/>
      </c>
      <c r="K48" s="51" t="str">
        <f>TRIM('基本情報 '!M49)</f>
        <v/>
      </c>
      <c r="L48" s="53" t="str">
        <f t="shared" si="0"/>
        <v/>
      </c>
      <c r="M48" s="53" t="str">
        <f t="shared" si="1"/>
        <v/>
      </c>
      <c r="N48" s="53" t="str">
        <f t="shared" si="2"/>
        <v/>
      </c>
      <c r="O48" s="48" t="str">
        <f t="shared" si="3"/>
        <v/>
      </c>
      <c r="P48" s="54" t="str">
        <f t="shared" si="4"/>
        <v/>
      </c>
      <c r="Q48" s="16" t="s">
        <v>109</v>
      </c>
      <c r="R48" s="13" t="str">
        <f>TRIM('基本情報 '!E49)</f>
        <v/>
      </c>
      <c r="S48" s="13" t="str">
        <f>TRIM('基本情報 '!F49)</f>
        <v/>
      </c>
      <c r="T48" s="13" t="str">
        <f>TRIM('基本情報 '!G251)</f>
        <v/>
      </c>
      <c r="U48" s="13" t="str">
        <f>TRIM('基本情報 '!H251)</f>
        <v/>
      </c>
      <c r="V48" s="13" t="str">
        <f t="shared" si="5"/>
        <v/>
      </c>
      <c r="W48" s="13" t="str">
        <f t="shared" si="6"/>
        <v/>
      </c>
      <c r="BF48" s="13">
        <v>1989</v>
      </c>
      <c r="BG48" s="284"/>
      <c r="BH48" s="284"/>
    </row>
    <row r="49" spans="1:58" ht="21" customHeight="1">
      <c r="A49" s="14">
        <v>41</v>
      </c>
      <c r="B49" s="14">
        <f>'基本情報 (2)'!B49</f>
        <v>10041</v>
      </c>
      <c r="C49" s="29" t="str">
        <f>IF('基本情報 '!C50="","",'基本情報 '!C50)</f>
        <v/>
      </c>
      <c r="D49" s="29" t="str">
        <f>IF('基本情報 '!D50="","",'基本情報 '!D50)</f>
        <v/>
      </c>
      <c r="E49" s="29" t="str">
        <f>CONCATENATE(R49,基本情報!T$1,S49)</f>
        <v>　</v>
      </c>
      <c r="F49" s="29" t="str">
        <f>CONCATENATE(T49,基本情報!T$1,U49)</f>
        <v>　</v>
      </c>
      <c r="G49" s="29" t="str">
        <f>IF('基本情報 '!I50="","",'基本情報 '!I50)</f>
        <v/>
      </c>
      <c r="H49" s="29" t="str">
        <f>IF('基本情報 '!J50="","",'基本情報 '!J50)</f>
        <v/>
      </c>
      <c r="I49" s="51" t="str">
        <f>TRIM('基本情報 '!K50)</f>
        <v/>
      </c>
      <c r="J49" s="51" t="str">
        <f>TRIM('基本情報 '!L50)</f>
        <v/>
      </c>
      <c r="K49" s="51" t="str">
        <f>TRIM('基本情報 '!M50)</f>
        <v/>
      </c>
      <c r="L49" s="53" t="str">
        <f t="shared" si="0"/>
        <v/>
      </c>
      <c r="M49" s="53" t="str">
        <f t="shared" si="1"/>
        <v/>
      </c>
      <c r="N49" s="53" t="str">
        <f t="shared" si="2"/>
        <v/>
      </c>
      <c r="O49" s="48" t="str">
        <f t="shared" si="3"/>
        <v/>
      </c>
      <c r="P49" s="54" t="str">
        <f t="shared" si="4"/>
        <v/>
      </c>
      <c r="Q49" s="16" t="s">
        <v>109</v>
      </c>
      <c r="R49" s="13" t="str">
        <f>TRIM('基本情報 '!E50)</f>
        <v/>
      </c>
      <c r="S49" s="13" t="str">
        <f>TRIM('基本情報 '!F50)</f>
        <v/>
      </c>
      <c r="T49" s="13" t="str">
        <f>TRIM('基本情報 '!G252)</f>
        <v/>
      </c>
      <c r="U49" s="13" t="str">
        <f>TRIM('基本情報 '!H252)</f>
        <v/>
      </c>
      <c r="V49" s="13" t="str">
        <f t="shared" si="5"/>
        <v/>
      </c>
      <c r="W49" s="13" t="str">
        <f t="shared" si="6"/>
        <v/>
      </c>
      <c r="BF49" s="13">
        <v>1990</v>
      </c>
    </row>
    <row r="50" spans="1:58" ht="21" customHeight="1">
      <c r="A50" s="14">
        <v>42</v>
      </c>
      <c r="B50" s="14">
        <f>'基本情報 (2)'!B50</f>
        <v>10042</v>
      </c>
      <c r="C50" s="29" t="str">
        <f>IF('基本情報 '!C51="","",'基本情報 '!C51)</f>
        <v/>
      </c>
      <c r="D50" s="29" t="str">
        <f>IF('基本情報 '!D51="","",'基本情報 '!D51)</f>
        <v/>
      </c>
      <c r="E50" s="29" t="str">
        <f>CONCATENATE(R50,基本情報!T$1,S50)</f>
        <v>　</v>
      </c>
      <c r="F50" s="29" t="str">
        <f>CONCATENATE(T50,基本情報!T$1,U50)</f>
        <v>　</v>
      </c>
      <c r="G50" s="29" t="str">
        <f>IF('基本情報 '!I51="","",'基本情報 '!I51)</f>
        <v/>
      </c>
      <c r="H50" s="29" t="str">
        <f>IF('基本情報 '!J51="","",'基本情報 '!J51)</f>
        <v/>
      </c>
      <c r="I50" s="51" t="str">
        <f>TRIM('基本情報 '!K51)</f>
        <v/>
      </c>
      <c r="J50" s="51" t="str">
        <f>TRIM('基本情報 '!L51)</f>
        <v/>
      </c>
      <c r="K50" s="51" t="str">
        <f>TRIM('基本情報 '!M51)</f>
        <v/>
      </c>
      <c r="L50" s="53" t="str">
        <f t="shared" si="0"/>
        <v/>
      </c>
      <c r="M50" s="53" t="str">
        <f t="shared" si="1"/>
        <v/>
      </c>
      <c r="N50" s="53" t="str">
        <f t="shared" si="2"/>
        <v/>
      </c>
      <c r="O50" s="48" t="str">
        <f t="shared" si="3"/>
        <v/>
      </c>
      <c r="P50" s="54" t="str">
        <f t="shared" si="4"/>
        <v/>
      </c>
      <c r="Q50" s="16" t="s">
        <v>109</v>
      </c>
      <c r="R50" s="13" t="str">
        <f>TRIM('基本情報 '!E51)</f>
        <v/>
      </c>
      <c r="S50" s="13" t="str">
        <f>TRIM('基本情報 '!F51)</f>
        <v/>
      </c>
      <c r="T50" s="13" t="str">
        <f>TRIM('基本情報 '!G253)</f>
        <v/>
      </c>
      <c r="U50" s="13" t="str">
        <f>TRIM('基本情報 '!H253)</f>
        <v/>
      </c>
      <c r="V50" s="13" t="str">
        <f t="shared" si="5"/>
        <v/>
      </c>
      <c r="W50" s="13" t="str">
        <f t="shared" si="6"/>
        <v/>
      </c>
      <c r="BF50" s="13">
        <v>1991</v>
      </c>
    </row>
    <row r="51" spans="1:58" ht="21" customHeight="1">
      <c r="A51" s="14">
        <v>43</v>
      </c>
      <c r="B51" s="14">
        <f>'基本情報 (2)'!B51</f>
        <v>10043</v>
      </c>
      <c r="C51" s="29" t="str">
        <f>IF('基本情報 '!C52="","",'基本情報 '!C52)</f>
        <v/>
      </c>
      <c r="D51" s="29" t="str">
        <f>IF('基本情報 '!D52="","",'基本情報 '!D52)</f>
        <v/>
      </c>
      <c r="E51" s="29" t="str">
        <f>CONCATENATE(R51,基本情報!T$1,S51)</f>
        <v>　</v>
      </c>
      <c r="F51" s="29" t="str">
        <f>CONCATENATE(T51,基本情報!T$1,U51)</f>
        <v>　</v>
      </c>
      <c r="G51" s="29" t="str">
        <f>IF('基本情報 '!I52="","",'基本情報 '!I52)</f>
        <v/>
      </c>
      <c r="H51" s="29" t="str">
        <f>IF('基本情報 '!J52="","",'基本情報 '!J52)</f>
        <v/>
      </c>
      <c r="I51" s="51" t="str">
        <f>TRIM('基本情報 '!K52)</f>
        <v/>
      </c>
      <c r="J51" s="51" t="str">
        <f>TRIM('基本情報 '!L52)</f>
        <v/>
      </c>
      <c r="K51" s="51" t="str">
        <f>TRIM('基本情報 '!M52)</f>
        <v/>
      </c>
      <c r="L51" s="53" t="str">
        <f t="shared" si="0"/>
        <v/>
      </c>
      <c r="M51" s="53" t="str">
        <f t="shared" si="1"/>
        <v/>
      </c>
      <c r="N51" s="53" t="str">
        <f t="shared" si="2"/>
        <v/>
      </c>
      <c r="O51" s="48" t="str">
        <f t="shared" si="3"/>
        <v/>
      </c>
      <c r="P51" s="54" t="str">
        <f t="shared" si="4"/>
        <v/>
      </c>
      <c r="Q51" s="16" t="s">
        <v>109</v>
      </c>
      <c r="R51" s="13" t="str">
        <f>TRIM('基本情報 '!E52)</f>
        <v/>
      </c>
      <c r="S51" s="13" t="str">
        <f>TRIM('基本情報 '!F52)</f>
        <v/>
      </c>
      <c r="T51" s="13" t="str">
        <f>TRIM('基本情報 '!G254)</f>
        <v/>
      </c>
      <c r="U51" s="13" t="str">
        <f>TRIM('基本情報 '!H254)</f>
        <v/>
      </c>
      <c r="V51" s="13" t="str">
        <f t="shared" si="5"/>
        <v/>
      </c>
      <c r="W51" s="13" t="str">
        <f t="shared" si="6"/>
        <v/>
      </c>
      <c r="BF51" s="13">
        <v>1992</v>
      </c>
    </row>
    <row r="52" spans="1:58" ht="21" customHeight="1">
      <c r="A52" s="14">
        <v>44</v>
      </c>
      <c r="B52" s="14">
        <f>'基本情報 (2)'!B52</f>
        <v>10044</v>
      </c>
      <c r="C52" s="29" t="str">
        <f>IF('基本情報 '!C53="","",'基本情報 '!C53)</f>
        <v/>
      </c>
      <c r="D52" s="29" t="str">
        <f>IF('基本情報 '!D53="","",'基本情報 '!D53)</f>
        <v/>
      </c>
      <c r="E52" s="29" t="str">
        <f>CONCATENATE(R52,基本情報!T$1,S52)</f>
        <v>　</v>
      </c>
      <c r="F52" s="29" t="str">
        <f>CONCATENATE(T52,基本情報!T$1,U52)</f>
        <v>　</v>
      </c>
      <c r="G52" s="29" t="str">
        <f>IF('基本情報 '!I53="","",'基本情報 '!I53)</f>
        <v/>
      </c>
      <c r="H52" s="29" t="str">
        <f>IF('基本情報 '!J53="","",'基本情報 '!J53)</f>
        <v/>
      </c>
      <c r="I52" s="51" t="str">
        <f>TRIM('基本情報 '!K53)</f>
        <v/>
      </c>
      <c r="J52" s="51" t="str">
        <f>TRIM('基本情報 '!L53)</f>
        <v/>
      </c>
      <c r="K52" s="51" t="str">
        <f>TRIM('基本情報 '!M53)</f>
        <v/>
      </c>
      <c r="L52" s="53" t="str">
        <f t="shared" si="0"/>
        <v/>
      </c>
      <c r="M52" s="53" t="str">
        <f t="shared" si="1"/>
        <v/>
      </c>
      <c r="N52" s="53" t="str">
        <f t="shared" si="2"/>
        <v/>
      </c>
      <c r="O52" s="48" t="str">
        <f t="shared" si="3"/>
        <v/>
      </c>
      <c r="P52" s="54" t="str">
        <f t="shared" si="4"/>
        <v/>
      </c>
      <c r="Q52" s="16" t="s">
        <v>109</v>
      </c>
      <c r="R52" s="13" t="str">
        <f>TRIM('基本情報 '!E53)</f>
        <v/>
      </c>
      <c r="S52" s="13" t="str">
        <f>TRIM('基本情報 '!F53)</f>
        <v/>
      </c>
      <c r="T52" s="13" t="str">
        <f>TRIM('基本情報 '!G255)</f>
        <v/>
      </c>
      <c r="U52" s="13" t="str">
        <f>TRIM('基本情報 '!H255)</f>
        <v/>
      </c>
      <c r="V52" s="13" t="str">
        <f t="shared" si="5"/>
        <v/>
      </c>
      <c r="W52" s="13" t="str">
        <f t="shared" si="6"/>
        <v/>
      </c>
      <c r="BF52" s="13">
        <v>1993</v>
      </c>
    </row>
    <row r="53" spans="1:58" ht="21" customHeight="1">
      <c r="A53" s="14">
        <v>45</v>
      </c>
      <c r="B53" s="14">
        <f>'基本情報 (2)'!B53</f>
        <v>10045</v>
      </c>
      <c r="C53" s="29" t="str">
        <f>IF('基本情報 '!C54="","",'基本情報 '!C54)</f>
        <v/>
      </c>
      <c r="D53" s="29" t="str">
        <f>IF('基本情報 '!D54="","",'基本情報 '!D54)</f>
        <v/>
      </c>
      <c r="E53" s="29" t="str">
        <f>CONCATENATE(R53,基本情報!T$1,S53)</f>
        <v>　</v>
      </c>
      <c r="F53" s="29" t="str">
        <f>CONCATENATE(T53,基本情報!T$1,U53)</f>
        <v>　</v>
      </c>
      <c r="G53" s="29" t="str">
        <f>IF('基本情報 '!I54="","",'基本情報 '!I54)</f>
        <v/>
      </c>
      <c r="H53" s="29" t="str">
        <f>IF('基本情報 '!J54="","",'基本情報 '!J54)</f>
        <v/>
      </c>
      <c r="I53" s="51" t="str">
        <f>TRIM('基本情報 '!K54)</f>
        <v/>
      </c>
      <c r="J53" s="51" t="str">
        <f>TRIM('基本情報 '!L54)</f>
        <v/>
      </c>
      <c r="K53" s="51" t="str">
        <f>TRIM('基本情報 '!M54)</f>
        <v/>
      </c>
      <c r="L53" s="53" t="str">
        <f t="shared" si="0"/>
        <v/>
      </c>
      <c r="M53" s="53" t="str">
        <f t="shared" si="1"/>
        <v/>
      </c>
      <c r="N53" s="53" t="str">
        <f t="shared" si="2"/>
        <v/>
      </c>
      <c r="O53" s="48" t="str">
        <f t="shared" si="3"/>
        <v/>
      </c>
      <c r="P53" s="54" t="str">
        <f t="shared" si="4"/>
        <v/>
      </c>
      <c r="Q53" s="16" t="s">
        <v>109</v>
      </c>
      <c r="R53" s="13" t="str">
        <f>TRIM('基本情報 '!E54)</f>
        <v/>
      </c>
      <c r="S53" s="13" t="str">
        <f>TRIM('基本情報 '!F54)</f>
        <v/>
      </c>
      <c r="T53" s="13" t="str">
        <f>TRIM('基本情報 '!G256)</f>
        <v/>
      </c>
      <c r="U53" s="13" t="str">
        <f>TRIM('基本情報 '!H256)</f>
        <v/>
      </c>
      <c r="V53" s="13" t="str">
        <f t="shared" si="5"/>
        <v/>
      </c>
      <c r="W53" s="13" t="str">
        <f t="shared" si="6"/>
        <v/>
      </c>
      <c r="BF53" s="13">
        <v>1994</v>
      </c>
    </row>
    <row r="54" spans="1:58" ht="21" customHeight="1">
      <c r="A54" s="14">
        <v>46</v>
      </c>
      <c r="B54" s="14">
        <f>'基本情報 (2)'!B54</f>
        <v>10046</v>
      </c>
      <c r="C54" s="29" t="str">
        <f>IF('基本情報 '!C55="","",'基本情報 '!C55)</f>
        <v/>
      </c>
      <c r="D54" s="29" t="str">
        <f>IF('基本情報 '!D55="","",'基本情報 '!D55)</f>
        <v/>
      </c>
      <c r="E54" s="29" t="str">
        <f>CONCATENATE(R54,基本情報!T$1,S54)</f>
        <v>　</v>
      </c>
      <c r="F54" s="29" t="str">
        <f>CONCATENATE(T54,基本情報!T$1,U54)</f>
        <v>　</v>
      </c>
      <c r="G54" s="29" t="str">
        <f>IF('基本情報 '!I55="","",'基本情報 '!I55)</f>
        <v/>
      </c>
      <c r="H54" s="29" t="str">
        <f>IF('基本情報 '!J55="","",'基本情報 '!J55)</f>
        <v/>
      </c>
      <c r="I54" s="51" t="str">
        <f>TRIM('基本情報 '!K55)</f>
        <v/>
      </c>
      <c r="J54" s="51" t="str">
        <f>TRIM('基本情報 '!L55)</f>
        <v/>
      </c>
      <c r="K54" s="51" t="str">
        <f>TRIM('基本情報 '!M55)</f>
        <v/>
      </c>
      <c r="L54" s="53" t="str">
        <f t="shared" si="0"/>
        <v/>
      </c>
      <c r="M54" s="53" t="str">
        <f t="shared" si="1"/>
        <v/>
      </c>
      <c r="N54" s="53" t="str">
        <f t="shared" si="2"/>
        <v/>
      </c>
      <c r="O54" s="48" t="str">
        <f t="shared" si="3"/>
        <v/>
      </c>
      <c r="P54" s="54" t="str">
        <f t="shared" si="4"/>
        <v/>
      </c>
      <c r="Q54" s="16" t="s">
        <v>109</v>
      </c>
      <c r="R54" s="13" t="str">
        <f>TRIM('基本情報 '!E55)</f>
        <v/>
      </c>
      <c r="S54" s="13" t="str">
        <f>TRIM('基本情報 '!F55)</f>
        <v/>
      </c>
      <c r="T54" s="13" t="str">
        <f>TRIM('基本情報 '!G257)</f>
        <v/>
      </c>
      <c r="U54" s="13" t="str">
        <f>TRIM('基本情報 '!H257)</f>
        <v/>
      </c>
      <c r="V54" s="13" t="str">
        <f t="shared" si="5"/>
        <v/>
      </c>
      <c r="W54" s="13" t="str">
        <f t="shared" si="6"/>
        <v/>
      </c>
      <c r="BF54" s="13">
        <v>1995</v>
      </c>
    </row>
    <row r="55" spans="1:58" ht="21" customHeight="1">
      <c r="A55" s="14">
        <v>47</v>
      </c>
      <c r="B55" s="14">
        <f>'基本情報 (2)'!B55</f>
        <v>10047</v>
      </c>
      <c r="C55" s="29" t="str">
        <f>IF('基本情報 '!C56="","",'基本情報 '!C56)</f>
        <v/>
      </c>
      <c r="D55" s="29" t="str">
        <f>IF('基本情報 '!D56="","",'基本情報 '!D56)</f>
        <v/>
      </c>
      <c r="E55" s="29" t="str">
        <f>CONCATENATE(R55,基本情報!T$1,S55)</f>
        <v>　</v>
      </c>
      <c r="F55" s="29" t="str">
        <f>CONCATENATE(T55,基本情報!T$1,U55)</f>
        <v>　</v>
      </c>
      <c r="G55" s="29" t="str">
        <f>IF('基本情報 '!I56="","",'基本情報 '!I56)</f>
        <v/>
      </c>
      <c r="H55" s="29" t="str">
        <f>IF('基本情報 '!J56="","",'基本情報 '!J56)</f>
        <v/>
      </c>
      <c r="I55" s="51" t="str">
        <f>TRIM('基本情報 '!K56)</f>
        <v/>
      </c>
      <c r="J55" s="51" t="str">
        <f>TRIM('基本情報 '!L56)</f>
        <v/>
      </c>
      <c r="K55" s="51" t="str">
        <f>TRIM('基本情報 '!M56)</f>
        <v/>
      </c>
      <c r="L55" s="53" t="str">
        <f t="shared" si="0"/>
        <v/>
      </c>
      <c r="M55" s="53" t="str">
        <f t="shared" si="1"/>
        <v/>
      </c>
      <c r="N55" s="53" t="str">
        <f t="shared" si="2"/>
        <v/>
      </c>
      <c r="O55" s="48" t="str">
        <f t="shared" si="3"/>
        <v/>
      </c>
      <c r="P55" s="54" t="str">
        <f t="shared" si="4"/>
        <v/>
      </c>
      <c r="Q55" s="16" t="s">
        <v>109</v>
      </c>
      <c r="R55" s="13" t="str">
        <f>TRIM('基本情報 '!E56)</f>
        <v/>
      </c>
      <c r="S55" s="13" t="str">
        <f>TRIM('基本情報 '!F56)</f>
        <v/>
      </c>
      <c r="T55" s="13" t="str">
        <f>TRIM('基本情報 '!G258)</f>
        <v/>
      </c>
      <c r="U55" s="13" t="str">
        <f>TRIM('基本情報 '!H258)</f>
        <v/>
      </c>
      <c r="V55" s="13" t="str">
        <f t="shared" si="5"/>
        <v/>
      </c>
      <c r="W55" s="13" t="str">
        <f t="shared" si="6"/>
        <v/>
      </c>
      <c r="BF55" s="13">
        <v>1996</v>
      </c>
    </row>
    <row r="56" spans="1:58" ht="21" customHeight="1">
      <c r="A56" s="14">
        <v>48</v>
      </c>
      <c r="B56" s="14">
        <f>'基本情報 (2)'!B56</f>
        <v>10048</v>
      </c>
      <c r="C56" s="29" t="str">
        <f>IF('基本情報 '!C57="","",'基本情報 '!C57)</f>
        <v/>
      </c>
      <c r="D56" s="29" t="str">
        <f>IF('基本情報 '!D57="","",'基本情報 '!D57)</f>
        <v/>
      </c>
      <c r="E56" s="29" t="str">
        <f>CONCATENATE(R56,基本情報!T$1,S56)</f>
        <v>　</v>
      </c>
      <c r="F56" s="29" t="str">
        <f>CONCATENATE(T56,基本情報!T$1,U56)</f>
        <v>　</v>
      </c>
      <c r="G56" s="29" t="str">
        <f>IF('基本情報 '!I57="","",'基本情報 '!I57)</f>
        <v/>
      </c>
      <c r="H56" s="29" t="str">
        <f>IF('基本情報 '!J57="","",'基本情報 '!J57)</f>
        <v/>
      </c>
      <c r="I56" s="51" t="str">
        <f>TRIM('基本情報 '!K57)</f>
        <v/>
      </c>
      <c r="J56" s="51" t="str">
        <f>TRIM('基本情報 '!L57)</f>
        <v/>
      </c>
      <c r="K56" s="51" t="str">
        <f>TRIM('基本情報 '!M57)</f>
        <v/>
      </c>
      <c r="L56" s="53" t="str">
        <f t="shared" si="0"/>
        <v/>
      </c>
      <c r="M56" s="53" t="str">
        <f t="shared" si="1"/>
        <v/>
      </c>
      <c r="N56" s="53" t="str">
        <f t="shared" si="2"/>
        <v/>
      </c>
      <c r="O56" s="48" t="str">
        <f t="shared" si="3"/>
        <v/>
      </c>
      <c r="P56" s="54" t="str">
        <f t="shared" si="4"/>
        <v/>
      </c>
      <c r="Q56" s="16" t="s">
        <v>109</v>
      </c>
      <c r="R56" s="13" t="str">
        <f>TRIM('基本情報 '!E57)</f>
        <v/>
      </c>
      <c r="S56" s="13" t="str">
        <f>TRIM('基本情報 '!F57)</f>
        <v/>
      </c>
      <c r="T56" s="13" t="str">
        <f>TRIM('基本情報 '!G259)</f>
        <v/>
      </c>
      <c r="U56" s="13" t="str">
        <f>TRIM('基本情報 '!H259)</f>
        <v/>
      </c>
      <c r="V56" s="13" t="str">
        <f t="shared" si="5"/>
        <v/>
      </c>
      <c r="W56" s="13" t="str">
        <f t="shared" si="6"/>
        <v/>
      </c>
      <c r="BF56" s="13">
        <v>1997</v>
      </c>
    </row>
    <row r="57" spans="1:58" ht="21" customHeight="1">
      <c r="A57" s="14">
        <v>49</v>
      </c>
      <c r="B57" s="14">
        <f>'基本情報 (2)'!B57</f>
        <v>10049</v>
      </c>
      <c r="C57" s="29" t="str">
        <f>IF('基本情報 '!C58="","",'基本情報 '!C58)</f>
        <v/>
      </c>
      <c r="D57" s="29" t="str">
        <f>IF('基本情報 '!D58="","",'基本情報 '!D58)</f>
        <v/>
      </c>
      <c r="E57" s="29" t="str">
        <f>CONCATENATE(R57,基本情報!T$1,S57)</f>
        <v>　</v>
      </c>
      <c r="F57" s="29" t="str">
        <f>CONCATENATE(T57,基本情報!T$1,U57)</f>
        <v>　</v>
      </c>
      <c r="G57" s="29" t="str">
        <f>IF('基本情報 '!I58="","",'基本情報 '!I58)</f>
        <v/>
      </c>
      <c r="H57" s="29" t="str">
        <f>IF('基本情報 '!J58="","",'基本情報 '!J58)</f>
        <v/>
      </c>
      <c r="I57" s="51" t="str">
        <f>TRIM('基本情報 '!K58)</f>
        <v/>
      </c>
      <c r="J57" s="51" t="str">
        <f>TRIM('基本情報 '!L58)</f>
        <v/>
      </c>
      <c r="K57" s="51" t="str">
        <f>TRIM('基本情報 '!M58)</f>
        <v/>
      </c>
      <c r="L57" s="53" t="str">
        <f t="shared" si="0"/>
        <v/>
      </c>
      <c r="M57" s="53" t="str">
        <f t="shared" si="1"/>
        <v/>
      </c>
      <c r="N57" s="53" t="str">
        <f t="shared" si="2"/>
        <v/>
      </c>
      <c r="O57" s="48" t="str">
        <f t="shared" si="3"/>
        <v/>
      </c>
      <c r="P57" s="54" t="str">
        <f t="shared" si="4"/>
        <v/>
      </c>
      <c r="Q57" s="16" t="s">
        <v>109</v>
      </c>
      <c r="R57" s="13" t="str">
        <f>TRIM('基本情報 '!E58)</f>
        <v/>
      </c>
      <c r="S57" s="13" t="str">
        <f>TRIM('基本情報 '!F58)</f>
        <v/>
      </c>
      <c r="T57" s="13" t="str">
        <f>TRIM('基本情報 '!G260)</f>
        <v/>
      </c>
      <c r="U57" s="13" t="str">
        <f>TRIM('基本情報 '!H260)</f>
        <v/>
      </c>
      <c r="V57" s="13" t="str">
        <f t="shared" si="5"/>
        <v/>
      </c>
      <c r="W57" s="13" t="str">
        <f t="shared" si="6"/>
        <v/>
      </c>
      <c r="BF57" s="13">
        <v>1998</v>
      </c>
    </row>
    <row r="58" spans="1:58" ht="21" customHeight="1">
      <c r="A58" s="14">
        <v>50</v>
      </c>
      <c r="B58" s="14">
        <f>'基本情報 (2)'!B58</f>
        <v>10050</v>
      </c>
      <c r="C58" s="29" t="str">
        <f>IF('基本情報 '!C59="","",'基本情報 '!C59)</f>
        <v/>
      </c>
      <c r="D58" s="29" t="str">
        <f>IF('基本情報 '!D59="","",'基本情報 '!D59)</f>
        <v/>
      </c>
      <c r="E58" s="29" t="str">
        <f>CONCATENATE(R58,基本情報!T$1,S58)</f>
        <v>　</v>
      </c>
      <c r="F58" s="29" t="str">
        <f>CONCATENATE(T58,基本情報!T$1,U58)</f>
        <v>　</v>
      </c>
      <c r="G58" s="29" t="str">
        <f>IF('基本情報 '!I59="","",'基本情報 '!I59)</f>
        <v/>
      </c>
      <c r="H58" s="29" t="str">
        <f>IF('基本情報 '!J59="","",'基本情報 '!J59)</f>
        <v/>
      </c>
      <c r="I58" s="51" t="str">
        <f>TRIM('基本情報 '!K59)</f>
        <v/>
      </c>
      <c r="J58" s="51" t="str">
        <f>TRIM('基本情報 '!L59)</f>
        <v/>
      </c>
      <c r="K58" s="51" t="str">
        <f>TRIM('基本情報 '!M59)</f>
        <v/>
      </c>
      <c r="L58" s="53" t="str">
        <f t="shared" si="0"/>
        <v/>
      </c>
      <c r="M58" s="53" t="str">
        <f t="shared" si="1"/>
        <v/>
      </c>
      <c r="N58" s="53" t="str">
        <f t="shared" si="2"/>
        <v/>
      </c>
      <c r="O58" s="48" t="str">
        <f t="shared" si="3"/>
        <v/>
      </c>
      <c r="P58" s="54" t="str">
        <f t="shared" si="4"/>
        <v/>
      </c>
      <c r="Q58" s="16" t="s">
        <v>109</v>
      </c>
      <c r="R58" s="13" t="str">
        <f>TRIM('基本情報 '!E59)</f>
        <v/>
      </c>
      <c r="S58" s="13" t="str">
        <f>TRIM('基本情報 '!F59)</f>
        <v/>
      </c>
      <c r="T58" s="13" t="str">
        <f>TRIM('基本情報 '!G261)</f>
        <v/>
      </c>
      <c r="U58" s="13" t="str">
        <f>TRIM('基本情報 '!H261)</f>
        <v/>
      </c>
      <c r="V58" s="13" t="str">
        <f t="shared" si="5"/>
        <v/>
      </c>
      <c r="W58" s="13" t="str">
        <f t="shared" si="6"/>
        <v/>
      </c>
      <c r="BF58" s="13">
        <v>1999</v>
      </c>
    </row>
    <row r="59" spans="1:58" ht="21" customHeight="1">
      <c r="A59" s="14">
        <v>51</v>
      </c>
      <c r="B59" s="14">
        <f>'基本情報 (2)'!B59</f>
        <v>10051</v>
      </c>
      <c r="C59" s="29" t="str">
        <f>IF('基本情報 '!C60="","",'基本情報 '!C60)</f>
        <v/>
      </c>
      <c r="D59" s="29" t="str">
        <f>IF('基本情報 '!D60="","",'基本情報 '!D60)</f>
        <v/>
      </c>
      <c r="E59" s="29" t="str">
        <f>CONCATENATE(R59,基本情報!T$1,S59)</f>
        <v>　</v>
      </c>
      <c r="F59" s="29" t="str">
        <f>CONCATENATE(T59,基本情報!T$1,U59)</f>
        <v>　</v>
      </c>
      <c r="G59" s="29" t="str">
        <f>IF('基本情報 '!I60="","",'基本情報 '!I60)</f>
        <v/>
      </c>
      <c r="H59" s="29" t="str">
        <f>IF('基本情報 '!J60="","",'基本情報 '!J60)</f>
        <v/>
      </c>
      <c r="I59" s="51" t="str">
        <f>TRIM('基本情報 '!K60)</f>
        <v/>
      </c>
      <c r="J59" s="51" t="str">
        <f>TRIM('基本情報 '!L60)</f>
        <v/>
      </c>
      <c r="K59" s="51" t="str">
        <f>TRIM('基本情報 '!M60)</f>
        <v/>
      </c>
      <c r="L59" s="53" t="str">
        <f t="shared" si="0"/>
        <v/>
      </c>
      <c r="M59" s="53" t="str">
        <f t="shared" si="1"/>
        <v/>
      </c>
      <c r="N59" s="53" t="str">
        <f t="shared" si="2"/>
        <v/>
      </c>
      <c r="O59" s="48" t="str">
        <f t="shared" si="3"/>
        <v/>
      </c>
      <c r="P59" s="54" t="str">
        <f t="shared" si="4"/>
        <v/>
      </c>
      <c r="Q59" s="16" t="s">
        <v>109</v>
      </c>
      <c r="R59" s="13" t="str">
        <f>TRIM('基本情報 '!E60)</f>
        <v/>
      </c>
      <c r="S59" s="13" t="str">
        <f>TRIM('基本情報 '!F60)</f>
        <v/>
      </c>
      <c r="T59" s="13" t="str">
        <f>TRIM('基本情報 '!G262)</f>
        <v/>
      </c>
      <c r="U59" s="13" t="str">
        <f>TRIM('基本情報 '!H262)</f>
        <v/>
      </c>
      <c r="V59" s="13" t="str">
        <f t="shared" si="5"/>
        <v/>
      </c>
      <c r="W59" s="13" t="str">
        <f t="shared" si="6"/>
        <v/>
      </c>
      <c r="BF59" s="13">
        <v>2000</v>
      </c>
    </row>
    <row r="60" spans="1:58" ht="21" customHeight="1">
      <c r="A60" s="14">
        <v>52</v>
      </c>
      <c r="B60" s="14">
        <f>'基本情報 (2)'!B60</f>
        <v>10052</v>
      </c>
      <c r="C60" s="29" t="str">
        <f>IF('基本情報 '!C61="","",'基本情報 '!C61)</f>
        <v/>
      </c>
      <c r="D60" s="29" t="str">
        <f>IF('基本情報 '!D61="","",'基本情報 '!D61)</f>
        <v/>
      </c>
      <c r="E60" s="29" t="str">
        <f>CONCATENATE(R60,基本情報!T$1,S60)</f>
        <v>　</v>
      </c>
      <c r="F60" s="29" t="str">
        <f>CONCATENATE(T60,基本情報!T$1,U60)</f>
        <v>　</v>
      </c>
      <c r="G60" s="29" t="str">
        <f>IF('基本情報 '!I61="","",'基本情報 '!I61)</f>
        <v/>
      </c>
      <c r="H60" s="29" t="str">
        <f>IF('基本情報 '!J61="","",'基本情報 '!J61)</f>
        <v/>
      </c>
      <c r="I60" s="51" t="str">
        <f>TRIM('基本情報 '!K61)</f>
        <v/>
      </c>
      <c r="J60" s="51" t="str">
        <f>TRIM('基本情報 '!L61)</f>
        <v/>
      </c>
      <c r="K60" s="51" t="str">
        <f>TRIM('基本情報 '!M61)</f>
        <v/>
      </c>
      <c r="L60" s="53" t="str">
        <f t="shared" si="0"/>
        <v/>
      </c>
      <c r="M60" s="53" t="str">
        <f t="shared" si="1"/>
        <v/>
      </c>
      <c r="N60" s="53" t="str">
        <f t="shared" si="2"/>
        <v/>
      </c>
      <c r="O60" s="48" t="str">
        <f t="shared" si="3"/>
        <v/>
      </c>
      <c r="P60" s="54" t="str">
        <f t="shared" si="4"/>
        <v/>
      </c>
      <c r="Q60" s="16" t="s">
        <v>109</v>
      </c>
      <c r="R60" s="13" t="str">
        <f>TRIM('基本情報 '!E61)</f>
        <v/>
      </c>
      <c r="S60" s="13" t="str">
        <f>TRIM('基本情報 '!F61)</f>
        <v/>
      </c>
      <c r="T60" s="13" t="str">
        <f>TRIM('基本情報 '!G263)</f>
        <v/>
      </c>
      <c r="U60" s="13" t="str">
        <f>TRIM('基本情報 '!H263)</f>
        <v/>
      </c>
      <c r="V60" s="13" t="str">
        <f t="shared" si="5"/>
        <v/>
      </c>
      <c r="W60" s="13" t="str">
        <f t="shared" si="6"/>
        <v/>
      </c>
      <c r="BF60" s="13">
        <v>2001</v>
      </c>
    </row>
    <row r="61" spans="1:58" ht="21" customHeight="1">
      <c r="A61" s="14">
        <v>53</v>
      </c>
      <c r="B61" s="14">
        <f>'基本情報 (2)'!B61</f>
        <v>10053</v>
      </c>
      <c r="C61" s="29" t="str">
        <f>IF('基本情報 '!C62="","",'基本情報 '!C62)</f>
        <v/>
      </c>
      <c r="D61" s="29" t="str">
        <f>IF('基本情報 '!D62="","",'基本情報 '!D62)</f>
        <v/>
      </c>
      <c r="E61" s="29" t="str">
        <f>CONCATENATE(R61,基本情報!T$1,S61)</f>
        <v>　</v>
      </c>
      <c r="F61" s="29" t="str">
        <f>CONCATENATE(T61,基本情報!T$1,U61)</f>
        <v>　</v>
      </c>
      <c r="G61" s="29" t="str">
        <f>IF('基本情報 '!I62="","",'基本情報 '!I62)</f>
        <v/>
      </c>
      <c r="H61" s="29" t="str">
        <f>IF('基本情報 '!J62="","",'基本情報 '!J62)</f>
        <v/>
      </c>
      <c r="I61" s="51" t="str">
        <f>TRIM('基本情報 '!K62)</f>
        <v/>
      </c>
      <c r="J61" s="51" t="str">
        <f>TRIM('基本情報 '!L62)</f>
        <v/>
      </c>
      <c r="K61" s="51" t="str">
        <f>TRIM('基本情報 '!M62)</f>
        <v/>
      </c>
      <c r="L61" s="53" t="str">
        <f t="shared" si="0"/>
        <v/>
      </c>
      <c r="M61" s="53" t="str">
        <f t="shared" si="1"/>
        <v/>
      </c>
      <c r="N61" s="53" t="str">
        <f t="shared" si="2"/>
        <v/>
      </c>
      <c r="O61" s="48" t="str">
        <f t="shared" si="3"/>
        <v/>
      </c>
      <c r="P61" s="54" t="str">
        <f t="shared" si="4"/>
        <v/>
      </c>
      <c r="Q61" s="16" t="s">
        <v>109</v>
      </c>
      <c r="R61" s="13" t="str">
        <f>TRIM('基本情報 '!E62)</f>
        <v/>
      </c>
      <c r="S61" s="13" t="str">
        <f>TRIM('基本情報 '!F62)</f>
        <v/>
      </c>
      <c r="T61" s="13" t="str">
        <f>TRIM('基本情報 '!G264)</f>
        <v/>
      </c>
      <c r="U61" s="13" t="str">
        <f>TRIM('基本情報 '!H264)</f>
        <v/>
      </c>
      <c r="V61" s="13" t="str">
        <f t="shared" si="5"/>
        <v/>
      </c>
      <c r="W61" s="13" t="str">
        <f t="shared" si="6"/>
        <v/>
      </c>
      <c r="BF61" s="13">
        <v>2002</v>
      </c>
    </row>
    <row r="62" spans="1:58" ht="21" customHeight="1">
      <c r="A62" s="14">
        <v>54</v>
      </c>
      <c r="B62" s="14">
        <f>'基本情報 (2)'!B62</f>
        <v>10054</v>
      </c>
      <c r="C62" s="29" t="str">
        <f>IF('基本情報 '!C63="","",'基本情報 '!C63)</f>
        <v/>
      </c>
      <c r="D62" s="29" t="str">
        <f>IF('基本情報 '!D63="","",'基本情報 '!D63)</f>
        <v/>
      </c>
      <c r="E62" s="29" t="str">
        <f>CONCATENATE(R62,基本情報!T$1,S62)</f>
        <v>　</v>
      </c>
      <c r="F62" s="29" t="str">
        <f>CONCATENATE(T62,基本情報!T$1,U62)</f>
        <v>　</v>
      </c>
      <c r="G62" s="29" t="str">
        <f>IF('基本情報 '!I63="","",'基本情報 '!I63)</f>
        <v/>
      </c>
      <c r="H62" s="29" t="str">
        <f>IF('基本情報 '!J63="","",'基本情報 '!J63)</f>
        <v/>
      </c>
      <c r="I62" s="51" t="str">
        <f>TRIM('基本情報 '!K63)</f>
        <v/>
      </c>
      <c r="J62" s="51" t="str">
        <f>TRIM('基本情報 '!L63)</f>
        <v/>
      </c>
      <c r="K62" s="51" t="str">
        <f>TRIM('基本情報 '!M63)</f>
        <v/>
      </c>
      <c r="L62" s="53" t="str">
        <f t="shared" si="0"/>
        <v/>
      </c>
      <c r="M62" s="53" t="str">
        <f t="shared" si="1"/>
        <v/>
      </c>
      <c r="N62" s="53" t="str">
        <f t="shared" si="2"/>
        <v/>
      </c>
      <c r="O62" s="48" t="str">
        <f t="shared" si="3"/>
        <v/>
      </c>
      <c r="P62" s="54" t="str">
        <f t="shared" si="4"/>
        <v/>
      </c>
      <c r="Q62" s="16" t="s">
        <v>109</v>
      </c>
      <c r="R62" s="13" t="str">
        <f>TRIM('基本情報 '!E63)</f>
        <v/>
      </c>
      <c r="S62" s="13" t="str">
        <f>TRIM('基本情報 '!F63)</f>
        <v/>
      </c>
      <c r="T62" s="13" t="str">
        <f>TRIM('基本情報 '!G265)</f>
        <v/>
      </c>
      <c r="U62" s="13" t="str">
        <f>TRIM('基本情報 '!H265)</f>
        <v/>
      </c>
      <c r="V62" s="13" t="str">
        <f t="shared" si="5"/>
        <v/>
      </c>
      <c r="W62" s="13" t="str">
        <f t="shared" si="6"/>
        <v/>
      </c>
      <c r="BF62" s="13">
        <v>2003</v>
      </c>
    </row>
    <row r="63" spans="1:58" ht="21" customHeight="1">
      <c r="A63" s="14">
        <v>55</v>
      </c>
      <c r="B63" s="14">
        <f>'基本情報 (2)'!B63</f>
        <v>10055</v>
      </c>
      <c r="C63" s="29" t="str">
        <f>IF('基本情報 '!C64="","",'基本情報 '!C64)</f>
        <v/>
      </c>
      <c r="D63" s="29" t="str">
        <f>IF('基本情報 '!D64="","",'基本情報 '!D64)</f>
        <v/>
      </c>
      <c r="E63" s="29" t="str">
        <f>CONCATENATE(R63,基本情報!T$1,S63)</f>
        <v>　</v>
      </c>
      <c r="F63" s="29" t="str">
        <f>CONCATENATE(T63,基本情報!T$1,U63)</f>
        <v>　</v>
      </c>
      <c r="G63" s="29" t="str">
        <f>IF('基本情報 '!I64="","",'基本情報 '!I64)</f>
        <v/>
      </c>
      <c r="H63" s="29" t="str">
        <f>IF('基本情報 '!J64="","",'基本情報 '!J64)</f>
        <v/>
      </c>
      <c r="I63" s="51" t="str">
        <f>TRIM('基本情報 '!K64)</f>
        <v/>
      </c>
      <c r="J63" s="51" t="str">
        <f>TRIM('基本情報 '!L64)</f>
        <v/>
      </c>
      <c r="K63" s="51" t="str">
        <f>TRIM('基本情報 '!M64)</f>
        <v/>
      </c>
      <c r="L63" s="53" t="str">
        <f t="shared" si="0"/>
        <v/>
      </c>
      <c r="M63" s="53" t="str">
        <f t="shared" si="1"/>
        <v/>
      </c>
      <c r="N63" s="53" t="str">
        <f t="shared" si="2"/>
        <v/>
      </c>
      <c r="O63" s="48" t="str">
        <f t="shared" si="3"/>
        <v/>
      </c>
      <c r="P63" s="54" t="str">
        <f t="shared" si="4"/>
        <v/>
      </c>
      <c r="Q63" s="16" t="s">
        <v>109</v>
      </c>
      <c r="R63" s="13" t="str">
        <f>TRIM('基本情報 '!E64)</f>
        <v/>
      </c>
      <c r="S63" s="13" t="str">
        <f>TRIM('基本情報 '!F64)</f>
        <v/>
      </c>
      <c r="T63" s="13" t="str">
        <f>TRIM('基本情報 '!G266)</f>
        <v/>
      </c>
      <c r="U63" s="13" t="str">
        <f>TRIM('基本情報 '!H266)</f>
        <v/>
      </c>
      <c r="V63" s="13" t="str">
        <f t="shared" si="5"/>
        <v/>
      </c>
      <c r="W63" s="13" t="str">
        <f t="shared" si="6"/>
        <v/>
      </c>
      <c r="BF63" s="13">
        <v>2004</v>
      </c>
    </row>
    <row r="64" spans="1:58" ht="21" customHeight="1">
      <c r="A64" s="14">
        <v>56</v>
      </c>
      <c r="B64" s="14">
        <f>'基本情報 (2)'!B64</f>
        <v>10056</v>
      </c>
      <c r="C64" s="29" t="str">
        <f>IF('基本情報 '!C65="","",'基本情報 '!C65)</f>
        <v/>
      </c>
      <c r="D64" s="29" t="str">
        <f>IF('基本情報 '!D65="","",'基本情報 '!D65)</f>
        <v/>
      </c>
      <c r="E64" s="29" t="str">
        <f>CONCATENATE(R64,基本情報!T$1,S64)</f>
        <v>　</v>
      </c>
      <c r="F64" s="29" t="str">
        <f>CONCATENATE(T64,基本情報!T$1,U64)</f>
        <v>　</v>
      </c>
      <c r="G64" s="29" t="str">
        <f>IF('基本情報 '!I65="","",'基本情報 '!I65)</f>
        <v/>
      </c>
      <c r="H64" s="29" t="str">
        <f>IF('基本情報 '!J65="","",'基本情報 '!J65)</f>
        <v/>
      </c>
      <c r="I64" s="51" t="str">
        <f>TRIM('基本情報 '!K65)</f>
        <v/>
      </c>
      <c r="J64" s="51" t="str">
        <f>TRIM('基本情報 '!L65)</f>
        <v/>
      </c>
      <c r="K64" s="51" t="str">
        <f>TRIM('基本情報 '!M65)</f>
        <v/>
      </c>
      <c r="L64" s="53" t="str">
        <f t="shared" si="0"/>
        <v/>
      </c>
      <c r="M64" s="53" t="str">
        <f t="shared" si="1"/>
        <v/>
      </c>
      <c r="N64" s="53" t="str">
        <f t="shared" si="2"/>
        <v/>
      </c>
      <c r="O64" s="48" t="str">
        <f t="shared" si="3"/>
        <v/>
      </c>
      <c r="P64" s="54" t="str">
        <f t="shared" si="4"/>
        <v/>
      </c>
      <c r="Q64" s="16" t="s">
        <v>109</v>
      </c>
      <c r="R64" s="13" t="str">
        <f>TRIM('基本情報 '!E65)</f>
        <v/>
      </c>
      <c r="S64" s="13" t="str">
        <f>TRIM('基本情報 '!F65)</f>
        <v/>
      </c>
      <c r="T64" s="13" t="str">
        <f>TRIM('基本情報 '!G267)</f>
        <v/>
      </c>
      <c r="U64" s="13" t="str">
        <f>TRIM('基本情報 '!H267)</f>
        <v/>
      </c>
      <c r="V64" s="13" t="str">
        <f t="shared" si="5"/>
        <v/>
      </c>
      <c r="W64" s="13" t="str">
        <f t="shared" si="6"/>
        <v/>
      </c>
      <c r="BF64" s="13">
        <v>2005</v>
      </c>
    </row>
    <row r="65" spans="1:58" ht="21" customHeight="1">
      <c r="A65" s="14">
        <v>57</v>
      </c>
      <c r="B65" s="14">
        <f>'基本情報 (2)'!B65</f>
        <v>10057</v>
      </c>
      <c r="C65" s="29" t="str">
        <f>IF('基本情報 '!C66="","",'基本情報 '!C66)</f>
        <v/>
      </c>
      <c r="D65" s="29" t="str">
        <f>IF('基本情報 '!D66="","",'基本情報 '!D66)</f>
        <v/>
      </c>
      <c r="E65" s="29" t="str">
        <f>CONCATENATE(R65,基本情報!T$1,S65)</f>
        <v>　</v>
      </c>
      <c r="F65" s="29" t="str">
        <f>CONCATENATE(T65,基本情報!T$1,U65)</f>
        <v>　</v>
      </c>
      <c r="G65" s="29" t="str">
        <f>IF('基本情報 '!I66="","",'基本情報 '!I66)</f>
        <v/>
      </c>
      <c r="H65" s="29" t="str">
        <f>IF('基本情報 '!J66="","",'基本情報 '!J66)</f>
        <v/>
      </c>
      <c r="I65" s="51" t="str">
        <f>TRIM('基本情報 '!K66)</f>
        <v/>
      </c>
      <c r="J65" s="51" t="str">
        <f>TRIM('基本情報 '!L66)</f>
        <v/>
      </c>
      <c r="K65" s="51" t="str">
        <f>TRIM('基本情報 '!M66)</f>
        <v/>
      </c>
      <c r="L65" s="53" t="str">
        <f t="shared" si="0"/>
        <v/>
      </c>
      <c r="M65" s="53" t="str">
        <f t="shared" si="1"/>
        <v/>
      </c>
      <c r="N65" s="53" t="str">
        <f t="shared" si="2"/>
        <v/>
      </c>
      <c r="O65" s="48" t="str">
        <f t="shared" si="3"/>
        <v/>
      </c>
      <c r="P65" s="54" t="str">
        <f t="shared" si="4"/>
        <v/>
      </c>
      <c r="Q65" s="16" t="s">
        <v>109</v>
      </c>
      <c r="R65" s="13" t="str">
        <f>TRIM('基本情報 '!E66)</f>
        <v/>
      </c>
      <c r="S65" s="13" t="str">
        <f>TRIM('基本情報 '!F66)</f>
        <v/>
      </c>
      <c r="T65" s="13" t="str">
        <f>TRIM('基本情報 '!G268)</f>
        <v/>
      </c>
      <c r="U65" s="13" t="str">
        <f>TRIM('基本情報 '!H268)</f>
        <v/>
      </c>
      <c r="V65" s="13" t="str">
        <f t="shared" si="5"/>
        <v/>
      </c>
      <c r="W65" s="13" t="str">
        <f t="shared" si="6"/>
        <v/>
      </c>
      <c r="BF65" s="13">
        <v>2006</v>
      </c>
    </row>
    <row r="66" spans="1:58" ht="21" customHeight="1">
      <c r="A66" s="14">
        <v>58</v>
      </c>
      <c r="B66" s="14">
        <f>'基本情報 (2)'!B66</f>
        <v>10058</v>
      </c>
      <c r="C66" s="29" t="str">
        <f>IF('基本情報 '!C67="","",'基本情報 '!C67)</f>
        <v/>
      </c>
      <c r="D66" s="29" t="str">
        <f>IF('基本情報 '!D67="","",'基本情報 '!D67)</f>
        <v/>
      </c>
      <c r="E66" s="29" t="str">
        <f>CONCATENATE(R66,基本情報!T$1,S66)</f>
        <v>　</v>
      </c>
      <c r="F66" s="29" t="str">
        <f>CONCATENATE(T66,基本情報!T$1,U66)</f>
        <v>　</v>
      </c>
      <c r="G66" s="29" t="str">
        <f>IF('基本情報 '!I67="","",'基本情報 '!I67)</f>
        <v/>
      </c>
      <c r="H66" s="29" t="str">
        <f>IF('基本情報 '!J67="","",'基本情報 '!J67)</f>
        <v/>
      </c>
      <c r="I66" s="51" t="str">
        <f>TRIM('基本情報 '!K67)</f>
        <v/>
      </c>
      <c r="J66" s="51" t="str">
        <f>TRIM('基本情報 '!L67)</f>
        <v/>
      </c>
      <c r="K66" s="51" t="str">
        <f>TRIM('基本情報 '!M67)</f>
        <v/>
      </c>
      <c r="L66" s="53" t="str">
        <f t="shared" si="0"/>
        <v/>
      </c>
      <c r="M66" s="53" t="str">
        <f t="shared" si="1"/>
        <v/>
      </c>
      <c r="N66" s="53" t="str">
        <f t="shared" si="2"/>
        <v/>
      </c>
      <c r="O66" s="48" t="str">
        <f t="shared" si="3"/>
        <v/>
      </c>
      <c r="P66" s="54" t="str">
        <f t="shared" si="4"/>
        <v/>
      </c>
      <c r="Q66" s="16" t="s">
        <v>109</v>
      </c>
      <c r="R66" s="13" t="str">
        <f>TRIM('基本情報 '!E67)</f>
        <v/>
      </c>
      <c r="S66" s="13" t="str">
        <f>TRIM('基本情報 '!F67)</f>
        <v/>
      </c>
      <c r="T66" s="13" t="str">
        <f>TRIM('基本情報 '!G269)</f>
        <v/>
      </c>
      <c r="U66" s="13" t="str">
        <f>TRIM('基本情報 '!H269)</f>
        <v/>
      </c>
      <c r="V66" s="13" t="str">
        <f t="shared" si="5"/>
        <v/>
      </c>
      <c r="W66" s="13" t="str">
        <f t="shared" si="6"/>
        <v/>
      </c>
      <c r="BF66" s="13">
        <v>2007</v>
      </c>
    </row>
    <row r="67" spans="1:58" ht="21" customHeight="1">
      <c r="A67" s="14">
        <v>59</v>
      </c>
      <c r="B67" s="14">
        <f>'基本情報 (2)'!B67</f>
        <v>10059</v>
      </c>
      <c r="C67" s="29" t="str">
        <f>IF('基本情報 '!C68="","",'基本情報 '!C68)</f>
        <v/>
      </c>
      <c r="D67" s="29" t="str">
        <f>IF('基本情報 '!D68="","",'基本情報 '!D68)</f>
        <v/>
      </c>
      <c r="E67" s="29" t="str">
        <f>CONCATENATE(R67,基本情報!T$1,S67)</f>
        <v>　</v>
      </c>
      <c r="F67" s="29" t="str">
        <f>CONCATENATE(T67,基本情報!T$1,U67)</f>
        <v>　</v>
      </c>
      <c r="G67" s="29" t="str">
        <f>IF('基本情報 '!I68="","",'基本情報 '!I68)</f>
        <v/>
      </c>
      <c r="H67" s="29" t="str">
        <f>IF('基本情報 '!J68="","",'基本情報 '!J68)</f>
        <v/>
      </c>
      <c r="I67" s="51" t="str">
        <f>TRIM('基本情報 '!K68)</f>
        <v/>
      </c>
      <c r="J67" s="51" t="str">
        <f>TRIM('基本情報 '!L68)</f>
        <v/>
      </c>
      <c r="K67" s="51" t="str">
        <f>TRIM('基本情報 '!M68)</f>
        <v/>
      </c>
      <c r="L67" s="53" t="str">
        <f t="shared" si="0"/>
        <v/>
      </c>
      <c r="M67" s="53" t="str">
        <f t="shared" si="1"/>
        <v/>
      </c>
      <c r="N67" s="53" t="str">
        <f t="shared" si="2"/>
        <v/>
      </c>
      <c r="O67" s="48" t="str">
        <f t="shared" si="3"/>
        <v/>
      </c>
      <c r="P67" s="54" t="str">
        <f t="shared" si="4"/>
        <v/>
      </c>
      <c r="Q67" s="16" t="s">
        <v>109</v>
      </c>
      <c r="R67" s="13" t="str">
        <f>TRIM('基本情報 '!E68)</f>
        <v/>
      </c>
      <c r="S67" s="13" t="str">
        <f>TRIM('基本情報 '!F68)</f>
        <v/>
      </c>
      <c r="T67" s="13" t="str">
        <f>TRIM('基本情報 '!G270)</f>
        <v/>
      </c>
      <c r="U67" s="13" t="str">
        <f>TRIM('基本情報 '!H270)</f>
        <v/>
      </c>
      <c r="V67" s="13" t="str">
        <f t="shared" si="5"/>
        <v/>
      </c>
      <c r="W67" s="13" t="str">
        <f t="shared" si="6"/>
        <v/>
      </c>
      <c r="BF67" s="13">
        <v>2008</v>
      </c>
    </row>
    <row r="68" spans="1:58" ht="21" customHeight="1">
      <c r="A68" s="14">
        <v>60</v>
      </c>
      <c r="B68" s="14">
        <f>'基本情報 (2)'!B68</f>
        <v>10060</v>
      </c>
      <c r="C68" s="29" t="str">
        <f>IF('基本情報 '!C69="","",'基本情報 '!C69)</f>
        <v/>
      </c>
      <c r="D68" s="29" t="str">
        <f>IF('基本情報 '!D69="","",'基本情報 '!D69)</f>
        <v/>
      </c>
      <c r="E68" s="29" t="str">
        <f>CONCATENATE(R68,基本情報!T$1,S68)</f>
        <v>　</v>
      </c>
      <c r="F68" s="29" t="str">
        <f>CONCATENATE(T68,基本情報!T$1,U68)</f>
        <v>　</v>
      </c>
      <c r="G68" s="29" t="str">
        <f>IF('基本情報 '!I69="","",'基本情報 '!I69)</f>
        <v/>
      </c>
      <c r="H68" s="29" t="str">
        <f>IF('基本情報 '!J69="","",'基本情報 '!J69)</f>
        <v/>
      </c>
      <c r="I68" s="51" t="str">
        <f>TRIM('基本情報 '!K69)</f>
        <v/>
      </c>
      <c r="J68" s="51" t="str">
        <f>TRIM('基本情報 '!L69)</f>
        <v/>
      </c>
      <c r="K68" s="51" t="str">
        <f>TRIM('基本情報 '!M69)</f>
        <v/>
      </c>
      <c r="L68" s="53" t="str">
        <f t="shared" si="0"/>
        <v/>
      </c>
      <c r="M68" s="53" t="str">
        <f t="shared" si="1"/>
        <v/>
      </c>
      <c r="N68" s="53" t="str">
        <f t="shared" si="2"/>
        <v/>
      </c>
      <c r="O68" s="48" t="str">
        <f t="shared" si="3"/>
        <v/>
      </c>
      <c r="P68" s="54" t="str">
        <f t="shared" si="4"/>
        <v/>
      </c>
      <c r="Q68" s="16" t="s">
        <v>109</v>
      </c>
      <c r="R68" s="13" t="str">
        <f>TRIM('基本情報 '!E69)</f>
        <v/>
      </c>
      <c r="S68" s="13" t="str">
        <f>TRIM('基本情報 '!F69)</f>
        <v/>
      </c>
      <c r="T68" s="13" t="str">
        <f>TRIM('基本情報 '!G271)</f>
        <v/>
      </c>
      <c r="U68" s="13" t="str">
        <f>TRIM('基本情報 '!H271)</f>
        <v/>
      </c>
      <c r="V68" s="13" t="str">
        <f t="shared" si="5"/>
        <v/>
      </c>
      <c r="W68" s="13" t="str">
        <f t="shared" si="6"/>
        <v/>
      </c>
      <c r="BF68" s="13">
        <v>2009</v>
      </c>
    </row>
    <row r="69" spans="1:58" ht="21" customHeight="1">
      <c r="A69" s="14">
        <v>61</v>
      </c>
      <c r="B69" s="14">
        <f>'基本情報 (2)'!B69</f>
        <v>10061</v>
      </c>
      <c r="C69" s="29" t="str">
        <f>IF('基本情報 '!C70="","",'基本情報 '!C70)</f>
        <v/>
      </c>
      <c r="D69" s="29" t="str">
        <f>IF('基本情報 '!D70="","",'基本情報 '!D70)</f>
        <v/>
      </c>
      <c r="E69" s="29" t="str">
        <f>CONCATENATE(R69,基本情報!T$1,S69)</f>
        <v>　</v>
      </c>
      <c r="F69" s="29" t="str">
        <f>CONCATENATE(T69,基本情報!T$1,U69)</f>
        <v>　</v>
      </c>
      <c r="G69" s="29" t="str">
        <f>IF('基本情報 '!I70="","",'基本情報 '!I70)</f>
        <v/>
      </c>
      <c r="H69" s="29" t="str">
        <f>IF('基本情報 '!J70="","",'基本情報 '!J70)</f>
        <v/>
      </c>
      <c r="I69" s="51" t="str">
        <f>TRIM('基本情報 '!K70)</f>
        <v/>
      </c>
      <c r="J69" s="51" t="str">
        <f>TRIM('基本情報 '!L70)</f>
        <v/>
      </c>
      <c r="K69" s="51" t="str">
        <f>TRIM('基本情報 '!M70)</f>
        <v/>
      </c>
      <c r="L69" s="53" t="str">
        <f t="shared" si="0"/>
        <v/>
      </c>
      <c r="M69" s="53" t="str">
        <f t="shared" si="1"/>
        <v/>
      </c>
      <c r="N69" s="53" t="str">
        <f t="shared" si="2"/>
        <v/>
      </c>
      <c r="O69" s="48" t="str">
        <f t="shared" si="3"/>
        <v/>
      </c>
      <c r="P69" s="54" t="str">
        <f t="shared" si="4"/>
        <v/>
      </c>
      <c r="Q69" s="16" t="s">
        <v>109</v>
      </c>
      <c r="R69" s="13" t="str">
        <f>TRIM('基本情報 '!E70)</f>
        <v/>
      </c>
      <c r="S69" s="13" t="str">
        <f>TRIM('基本情報 '!F70)</f>
        <v/>
      </c>
      <c r="T69" s="13" t="str">
        <f>TRIM('基本情報 '!G272)</f>
        <v/>
      </c>
      <c r="U69" s="13" t="str">
        <f>TRIM('基本情報 '!H272)</f>
        <v/>
      </c>
      <c r="V69" s="13" t="str">
        <f t="shared" si="5"/>
        <v/>
      </c>
      <c r="W69" s="13" t="str">
        <f t="shared" si="6"/>
        <v/>
      </c>
      <c r="BF69" s="13">
        <v>2010</v>
      </c>
    </row>
    <row r="70" spans="1:58" ht="21" customHeight="1">
      <c r="A70" s="14">
        <v>62</v>
      </c>
      <c r="B70" s="14">
        <f>'基本情報 (2)'!B70</f>
        <v>10062</v>
      </c>
      <c r="C70" s="29" t="str">
        <f>IF('基本情報 '!C71="","",'基本情報 '!C71)</f>
        <v/>
      </c>
      <c r="D70" s="29" t="str">
        <f>IF('基本情報 '!D71="","",'基本情報 '!D71)</f>
        <v/>
      </c>
      <c r="E70" s="29" t="str">
        <f>CONCATENATE(R70,基本情報!T$1,S70)</f>
        <v>　</v>
      </c>
      <c r="F70" s="29" t="str">
        <f>CONCATENATE(T70,基本情報!T$1,U70)</f>
        <v>　</v>
      </c>
      <c r="G70" s="29" t="str">
        <f>IF('基本情報 '!I71="","",'基本情報 '!I71)</f>
        <v/>
      </c>
      <c r="H70" s="29" t="str">
        <f>IF('基本情報 '!J71="","",'基本情報 '!J71)</f>
        <v/>
      </c>
      <c r="I70" s="51" t="str">
        <f>TRIM('基本情報 '!K71)</f>
        <v/>
      </c>
      <c r="J70" s="51" t="str">
        <f>TRIM('基本情報 '!L71)</f>
        <v/>
      </c>
      <c r="K70" s="51" t="str">
        <f>TRIM('基本情報 '!M71)</f>
        <v/>
      </c>
      <c r="L70" s="53" t="str">
        <f t="shared" si="0"/>
        <v/>
      </c>
      <c r="M70" s="53" t="str">
        <f t="shared" si="1"/>
        <v/>
      </c>
      <c r="N70" s="53" t="str">
        <f t="shared" si="2"/>
        <v/>
      </c>
      <c r="O70" s="48" t="str">
        <f t="shared" si="3"/>
        <v/>
      </c>
      <c r="P70" s="54" t="str">
        <f t="shared" si="4"/>
        <v/>
      </c>
      <c r="Q70" s="16" t="s">
        <v>109</v>
      </c>
      <c r="R70" s="13" t="str">
        <f>TRIM('基本情報 '!E71)</f>
        <v/>
      </c>
      <c r="S70" s="13" t="str">
        <f>TRIM('基本情報 '!F71)</f>
        <v/>
      </c>
      <c r="T70" s="13" t="str">
        <f>TRIM('基本情報 '!G273)</f>
        <v/>
      </c>
      <c r="U70" s="13" t="str">
        <f>TRIM('基本情報 '!H273)</f>
        <v/>
      </c>
      <c r="V70" s="13" t="str">
        <f t="shared" si="5"/>
        <v/>
      </c>
      <c r="W70" s="13" t="str">
        <f t="shared" si="6"/>
        <v/>
      </c>
      <c r="BF70" s="13">
        <v>2011</v>
      </c>
    </row>
    <row r="71" spans="1:58" ht="21" customHeight="1">
      <c r="A71" s="14">
        <v>63</v>
      </c>
      <c r="B71" s="14">
        <f>'基本情報 (2)'!B71</f>
        <v>10063</v>
      </c>
      <c r="C71" s="29" t="str">
        <f>IF('基本情報 '!C72="","",'基本情報 '!C72)</f>
        <v/>
      </c>
      <c r="D71" s="29" t="str">
        <f>IF('基本情報 '!D72="","",'基本情報 '!D72)</f>
        <v/>
      </c>
      <c r="E71" s="29" t="str">
        <f>CONCATENATE(R71,基本情報!T$1,S71)</f>
        <v>　</v>
      </c>
      <c r="F71" s="29" t="str">
        <f>CONCATENATE(T71,基本情報!T$1,U71)</f>
        <v>　</v>
      </c>
      <c r="G71" s="29" t="str">
        <f>IF('基本情報 '!I72="","",'基本情報 '!I72)</f>
        <v/>
      </c>
      <c r="H71" s="29" t="str">
        <f>IF('基本情報 '!J72="","",'基本情報 '!J72)</f>
        <v/>
      </c>
      <c r="I71" s="51" t="str">
        <f>TRIM('基本情報 '!K72)</f>
        <v/>
      </c>
      <c r="J71" s="51" t="str">
        <f>TRIM('基本情報 '!L72)</f>
        <v/>
      </c>
      <c r="K71" s="51" t="str">
        <f>TRIM('基本情報 '!M72)</f>
        <v/>
      </c>
      <c r="L71" s="53" t="str">
        <f t="shared" si="0"/>
        <v/>
      </c>
      <c r="M71" s="53" t="str">
        <f t="shared" si="1"/>
        <v/>
      </c>
      <c r="N71" s="53" t="str">
        <f t="shared" si="2"/>
        <v/>
      </c>
      <c r="O71" s="48" t="str">
        <f t="shared" si="3"/>
        <v/>
      </c>
      <c r="P71" s="54" t="str">
        <f t="shared" si="4"/>
        <v/>
      </c>
      <c r="Q71" s="16" t="s">
        <v>109</v>
      </c>
      <c r="R71" s="13" t="str">
        <f>TRIM('基本情報 '!E72)</f>
        <v/>
      </c>
      <c r="S71" s="13" t="str">
        <f>TRIM('基本情報 '!F72)</f>
        <v/>
      </c>
      <c r="T71" s="13" t="str">
        <f>TRIM('基本情報 '!G274)</f>
        <v/>
      </c>
      <c r="U71" s="13" t="str">
        <f>TRIM('基本情報 '!H274)</f>
        <v/>
      </c>
      <c r="V71" s="13" t="str">
        <f t="shared" si="5"/>
        <v/>
      </c>
      <c r="W71" s="13" t="str">
        <f t="shared" si="6"/>
        <v/>
      </c>
      <c r="BF71" s="13">
        <v>2012</v>
      </c>
    </row>
    <row r="72" spans="1:58" ht="21" customHeight="1">
      <c r="A72" s="14">
        <v>64</v>
      </c>
      <c r="B72" s="14">
        <f>'基本情報 (2)'!B72</f>
        <v>10064</v>
      </c>
      <c r="C72" s="29" t="str">
        <f>IF('基本情報 '!C73="","",'基本情報 '!C73)</f>
        <v/>
      </c>
      <c r="D72" s="29" t="str">
        <f>IF('基本情報 '!D73="","",'基本情報 '!D73)</f>
        <v/>
      </c>
      <c r="E72" s="29" t="str">
        <f>CONCATENATE(R72,基本情報!T$1,S72)</f>
        <v>　</v>
      </c>
      <c r="F72" s="29" t="str">
        <f>CONCATENATE(T72,基本情報!T$1,U72)</f>
        <v>　</v>
      </c>
      <c r="G72" s="29" t="str">
        <f>IF('基本情報 '!I73="","",'基本情報 '!I73)</f>
        <v/>
      </c>
      <c r="H72" s="29" t="str">
        <f>IF('基本情報 '!J73="","",'基本情報 '!J73)</f>
        <v/>
      </c>
      <c r="I72" s="51" t="str">
        <f>TRIM('基本情報 '!K73)</f>
        <v/>
      </c>
      <c r="J72" s="51" t="str">
        <f>TRIM('基本情報 '!L73)</f>
        <v/>
      </c>
      <c r="K72" s="51" t="str">
        <f>TRIM('基本情報 '!M73)</f>
        <v/>
      </c>
      <c r="L72" s="53" t="str">
        <f t="shared" si="0"/>
        <v/>
      </c>
      <c r="M72" s="53" t="str">
        <f t="shared" si="1"/>
        <v/>
      </c>
      <c r="N72" s="53" t="str">
        <f t="shared" si="2"/>
        <v/>
      </c>
      <c r="O72" s="48" t="str">
        <f t="shared" si="3"/>
        <v/>
      </c>
      <c r="P72" s="54" t="str">
        <f t="shared" si="4"/>
        <v/>
      </c>
      <c r="Q72" s="16" t="s">
        <v>109</v>
      </c>
      <c r="R72" s="13" t="str">
        <f>TRIM('基本情報 '!E73)</f>
        <v/>
      </c>
      <c r="S72" s="13" t="str">
        <f>TRIM('基本情報 '!F73)</f>
        <v/>
      </c>
      <c r="T72" s="13" t="str">
        <f>TRIM('基本情報 '!G275)</f>
        <v/>
      </c>
      <c r="U72" s="13" t="str">
        <f>TRIM('基本情報 '!H275)</f>
        <v/>
      </c>
      <c r="V72" s="13" t="str">
        <f t="shared" si="5"/>
        <v/>
      </c>
      <c r="W72" s="13" t="str">
        <f t="shared" si="6"/>
        <v/>
      </c>
      <c r="BF72" s="13">
        <v>2013</v>
      </c>
    </row>
    <row r="73" spans="1:58" ht="21" customHeight="1">
      <c r="A73" s="14">
        <v>65</v>
      </c>
      <c r="B73" s="14">
        <f>'基本情報 (2)'!B73</f>
        <v>10065</v>
      </c>
      <c r="C73" s="29" t="str">
        <f>IF('基本情報 '!C74="","",'基本情報 '!C74)</f>
        <v/>
      </c>
      <c r="D73" s="29" t="str">
        <f>IF('基本情報 '!D74="","",'基本情報 '!D74)</f>
        <v/>
      </c>
      <c r="E73" s="29" t="str">
        <f>CONCATENATE(R73,基本情報!T$1,S73)</f>
        <v>　</v>
      </c>
      <c r="F73" s="29" t="str">
        <f>CONCATENATE(T73,基本情報!T$1,U73)</f>
        <v>　</v>
      </c>
      <c r="G73" s="29" t="str">
        <f>IF('基本情報 '!I74="","",'基本情報 '!I74)</f>
        <v/>
      </c>
      <c r="H73" s="29" t="str">
        <f>IF('基本情報 '!J74="","",'基本情報 '!J74)</f>
        <v/>
      </c>
      <c r="I73" s="51" t="str">
        <f>TRIM('基本情報 '!K74)</f>
        <v/>
      </c>
      <c r="J73" s="51" t="str">
        <f>TRIM('基本情報 '!L74)</f>
        <v/>
      </c>
      <c r="K73" s="51" t="str">
        <f>TRIM('基本情報 '!M74)</f>
        <v/>
      </c>
      <c r="L73" s="53" t="str">
        <f t="shared" si="0"/>
        <v/>
      </c>
      <c r="M73" s="53" t="str">
        <f t="shared" si="1"/>
        <v/>
      </c>
      <c r="N73" s="53" t="str">
        <f t="shared" si="2"/>
        <v/>
      </c>
      <c r="O73" s="48" t="str">
        <f t="shared" si="3"/>
        <v/>
      </c>
      <c r="P73" s="54" t="str">
        <f t="shared" si="4"/>
        <v/>
      </c>
      <c r="Q73" s="16" t="s">
        <v>109</v>
      </c>
      <c r="R73" s="13" t="str">
        <f>TRIM('基本情報 '!E74)</f>
        <v/>
      </c>
      <c r="S73" s="13" t="str">
        <f>TRIM('基本情報 '!F74)</f>
        <v/>
      </c>
      <c r="T73" s="13" t="str">
        <f>TRIM('基本情報 '!G276)</f>
        <v/>
      </c>
      <c r="U73" s="13" t="str">
        <f>TRIM('基本情報 '!H276)</f>
        <v/>
      </c>
      <c r="V73" s="13" t="str">
        <f t="shared" si="5"/>
        <v/>
      </c>
      <c r="W73" s="13" t="str">
        <f t="shared" si="6"/>
        <v/>
      </c>
      <c r="BF73" s="13">
        <v>2014</v>
      </c>
    </row>
    <row r="74" spans="1:58" ht="21" customHeight="1">
      <c r="A74" s="14">
        <v>66</v>
      </c>
      <c r="B74" s="14">
        <f>'基本情報 (2)'!B74</f>
        <v>10066</v>
      </c>
      <c r="C74" s="29" t="str">
        <f>IF('基本情報 '!C75="","",'基本情報 '!C75)</f>
        <v/>
      </c>
      <c r="D74" s="29" t="str">
        <f>IF('基本情報 '!D75="","",'基本情報 '!D75)</f>
        <v/>
      </c>
      <c r="E74" s="29" t="str">
        <f>CONCATENATE(R74,基本情報!T$1,S74)</f>
        <v>　</v>
      </c>
      <c r="F74" s="29" t="str">
        <f>CONCATENATE(T74,基本情報!T$1,U74)</f>
        <v>　</v>
      </c>
      <c r="G74" s="29" t="str">
        <f>IF('基本情報 '!I75="","",'基本情報 '!I75)</f>
        <v/>
      </c>
      <c r="H74" s="29" t="str">
        <f>IF('基本情報 '!J75="","",'基本情報 '!J75)</f>
        <v/>
      </c>
      <c r="I74" s="51" t="str">
        <f>TRIM('基本情報 '!K75)</f>
        <v/>
      </c>
      <c r="J74" s="51" t="str">
        <f>TRIM('基本情報 '!L75)</f>
        <v/>
      </c>
      <c r="K74" s="51" t="str">
        <f>TRIM('基本情報 '!M75)</f>
        <v/>
      </c>
      <c r="L74" s="53" t="str">
        <f t="shared" ref="L74:L137" si="7">IF(I74="","",VALUE(I74))</f>
        <v/>
      </c>
      <c r="M74" s="53" t="str">
        <f t="shared" ref="M74:M137" si="8">IF(J74="","",VALUE(J74))</f>
        <v/>
      </c>
      <c r="N74" s="53" t="str">
        <f t="shared" ref="N74:N137" si="9">IF(K74="","",VALUE(K74))</f>
        <v/>
      </c>
      <c r="O74" s="48" t="str">
        <f t="shared" ref="O74:O137" si="10">IF(I74="","",CONCATENATE(L74,Q74,M74,Q74,N74))</f>
        <v/>
      </c>
      <c r="P74" s="54" t="str">
        <f t="shared" ref="P74:P137" si="11">IF(O74="","",VALUE(O74))</f>
        <v/>
      </c>
      <c r="Q74" s="16" t="s">
        <v>109</v>
      </c>
      <c r="R74" s="13" t="str">
        <f>TRIM('基本情報 '!E75)</f>
        <v/>
      </c>
      <c r="S74" s="13" t="str">
        <f>TRIM('基本情報 '!F75)</f>
        <v/>
      </c>
      <c r="T74" s="13" t="str">
        <f>TRIM('基本情報 '!G277)</f>
        <v/>
      </c>
      <c r="U74" s="13" t="str">
        <f>TRIM('基本情報 '!H277)</f>
        <v/>
      </c>
      <c r="V74" s="13" t="str">
        <f t="shared" ref="V74:V137" si="12">IF(I74="","",L74)</f>
        <v/>
      </c>
      <c r="W74" s="13" t="str">
        <f t="shared" ref="W74:W137" si="13">IF(J74="","",CONCATENATE(M74,K74)*1)</f>
        <v/>
      </c>
      <c r="BF74" s="13">
        <v>2015</v>
      </c>
    </row>
    <row r="75" spans="1:58" ht="21" customHeight="1">
      <c r="A75" s="14">
        <v>67</v>
      </c>
      <c r="B75" s="14">
        <f>'基本情報 (2)'!B75</f>
        <v>10067</v>
      </c>
      <c r="C75" s="29" t="str">
        <f>IF('基本情報 '!C76="","",'基本情報 '!C76)</f>
        <v/>
      </c>
      <c r="D75" s="29" t="str">
        <f>IF('基本情報 '!D76="","",'基本情報 '!D76)</f>
        <v/>
      </c>
      <c r="E75" s="29" t="str">
        <f>CONCATENATE(R75,基本情報!T$1,S75)</f>
        <v>　</v>
      </c>
      <c r="F75" s="29" t="str">
        <f>CONCATENATE(T75,基本情報!T$1,U75)</f>
        <v>　</v>
      </c>
      <c r="G75" s="29" t="str">
        <f>IF('基本情報 '!I76="","",'基本情報 '!I76)</f>
        <v/>
      </c>
      <c r="H75" s="29" t="str">
        <f>IF('基本情報 '!J76="","",'基本情報 '!J76)</f>
        <v/>
      </c>
      <c r="I75" s="51" t="str">
        <f>TRIM('基本情報 '!K76)</f>
        <v/>
      </c>
      <c r="J75" s="51" t="str">
        <f>TRIM('基本情報 '!L76)</f>
        <v/>
      </c>
      <c r="K75" s="51" t="str">
        <f>TRIM('基本情報 '!M76)</f>
        <v/>
      </c>
      <c r="L75" s="53" t="str">
        <f t="shared" si="7"/>
        <v/>
      </c>
      <c r="M75" s="53" t="str">
        <f t="shared" si="8"/>
        <v/>
      </c>
      <c r="N75" s="53" t="str">
        <f t="shared" si="9"/>
        <v/>
      </c>
      <c r="O75" s="48" t="str">
        <f t="shared" si="10"/>
        <v/>
      </c>
      <c r="P75" s="54" t="str">
        <f t="shared" si="11"/>
        <v/>
      </c>
      <c r="Q75" s="16" t="s">
        <v>109</v>
      </c>
      <c r="R75" s="13" t="str">
        <f>TRIM('基本情報 '!E76)</f>
        <v/>
      </c>
      <c r="S75" s="13" t="str">
        <f>TRIM('基本情報 '!F76)</f>
        <v/>
      </c>
      <c r="T75" s="13" t="str">
        <f>TRIM('基本情報 '!G278)</f>
        <v/>
      </c>
      <c r="U75" s="13" t="str">
        <f>TRIM('基本情報 '!H278)</f>
        <v/>
      </c>
      <c r="V75" s="13" t="str">
        <f t="shared" si="12"/>
        <v/>
      </c>
      <c r="W75" s="13" t="str">
        <f t="shared" si="13"/>
        <v/>
      </c>
      <c r="BF75" s="13">
        <v>2016</v>
      </c>
    </row>
    <row r="76" spans="1:58" ht="21" customHeight="1">
      <c r="A76" s="14">
        <v>68</v>
      </c>
      <c r="B76" s="14">
        <f>'基本情報 (2)'!B76</f>
        <v>10068</v>
      </c>
      <c r="C76" s="29" t="str">
        <f>IF('基本情報 '!C77="","",'基本情報 '!C77)</f>
        <v/>
      </c>
      <c r="D76" s="29" t="str">
        <f>IF('基本情報 '!D77="","",'基本情報 '!D77)</f>
        <v/>
      </c>
      <c r="E76" s="29" t="str">
        <f>CONCATENATE(R76,基本情報!T$1,S76)</f>
        <v>　</v>
      </c>
      <c r="F76" s="29" t="str">
        <f>CONCATENATE(T76,基本情報!T$1,U76)</f>
        <v>　</v>
      </c>
      <c r="G76" s="29" t="str">
        <f>IF('基本情報 '!I77="","",'基本情報 '!I77)</f>
        <v/>
      </c>
      <c r="H76" s="29" t="str">
        <f>IF('基本情報 '!J77="","",'基本情報 '!J77)</f>
        <v/>
      </c>
      <c r="I76" s="51" t="str">
        <f>TRIM('基本情報 '!K77)</f>
        <v/>
      </c>
      <c r="J76" s="51" t="str">
        <f>TRIM('基本情報 '!L77)</f>
        <v/>
      </c>
      <c r="K76" s="51" t="str">
        <f>TRIM('基本情報 '!M77)</f>
        <v/>
      </c>
      <c r="L76" s="53" t="str">
        <f t="shared" si="7"/>
        <v/>
      </c>
      <c r="M76" s="53" t="str">
        <f t="shared" si="8"/>
        <v/>
      </c>
      <c r="N76" s="53" t="str">
        <f t="shared" si="9"/>
        <v/>
      </c>
      <c r="O76" s="48" t="str">
        <f t="shared" si="10"/>
        <v/>
      </c>
      <c r="P76" s="54" t="str">
        <f t="shared" si="11"/>
        <v/>
      </c>
      <c r="Q76" s="16" t="s">
        <v>109</v>
      </c>
      <c r="R76" s="13" t="str">
        <f>TRIM('基本情報 '!E77)</f>
        <v/>
      </c>
      <c r="S76" s="13" t="str">
        <f>TRIM('基本情報 '!F77)</f>
        <v/>
      </c>
      <c r="T76" s="13" t="str">
        <f>TRIM('基本情報 '!G279)</f>
        <v/>
      </c>
      <c r="U76" s="13" t="str">
        <f>TRIM('基本情報 '!H279)</f>
        <v/>
      </c>
      <c r="V76" s="13" t="str">
        <f t="shared" si="12"/>
        <v/>
      </c>
      <c r="W76" s="13" t="str">
        <f t="shared" si="13"/>
        <v/>
      </c>
      <c r="BF76" s="13">
        <v>2017</v>
      </c>
    </row>
    <row r="77" spans="1:58" ht="21" customHeight="1">
      <c r="A77" s="14">
        <v>69</v>
      </c>
      <c r="B77" s="14">
        <f>'基本情報 (2)'!B77</f>
        <v>10069</v>
      </c>
      <c r="C77" s="29" t="str">
        <f>IF('基本情報 '!C78="","",'基本情報 '!C78)</f>
        <v/>
      </c>
      <c r="D77" s="29" t="str">
        <f>IF('基本情報 '!D78="","",'基本情報 '!D78)</f>
        <v/>
      </c>
      <c r="E77" s="29" t="str">
        <f>CONCATENATE(R77,基本情報!T$1,S77)</f>
        <v>　</v>
      </c>
      <c r="F77" s="29" t="str">
        <f>CONCATENATE(T77,基本情報!T$1,U77)</f>
        <v>　</v>
      </c>
      <c r="G77" s="29" t="str">
        <f>IF('基本情報 '!I78="","",'基本情報 '!I78)</f>
        <v/>
      </c>
      <c r="H77" s="29" t="str">
        <f>IF('基本情報 '!J78="","",'基本情報 '!J78)</f>
        <v/>
      </c>
      <c r="I77" s="51" t="str">
        <f>TRIM('基本情報 '!K78)</f>
        <v/>
      </c>
      <c r="J77" s="51" t="str">
        <f>TRIM('基本情報 '!L78)</f>
        <v/>
      </c>
      <c r="K77" s="51" t="str">
        <f>TRIM('基本情報 '!M78)</f>
        <v/>
      </c>
      <c r="L77" s="53" t="str">
        <f t="shared" si="7"/>
        <v/>
      </c>
      <c r="M77" s="53" t="str">
        <f t="shared" si="8"/>
        <v/>
      </c>
      <c r="N77" s="53" t="str">
        <f t="shared" si="9"/>
        <v/>
      </c>
      <c r="O77" s="48" t="str">
        <f t="shared" si="10"/>
        <v/>
      </c>
      <c r="P77" s="54" t="str">
        <f t="shared" si="11"/>
        <v/>
      </c>
      <c r="Q77" s="16" t="s">
        <v>109</v>
      </c>
      <c r="R77" s="13" t="str">
        <f>TRIM('基本情報 '!E78)</f>
        <v/>
      </c>
      <c r="S77" s="13" t="str">
        <f>TRIM('基本情報 '!F78)</f>
        <v/>
      </c>
      <c r="T77" s="13" t="str">
        <f>TRIM('基本情報 '!G280)</f>
        <v/>
      </c>
      <c r="U77" s="13" t="str">
        <f>TRIM('基本情報 '!H280)</f>
        <v/>
      </c>
      <c r="V77" s="13" t="str">
        <f t="shared" si="12"/>
        <v/>
      </c>
      <c r="W77" s="13" t="str">
        <f t="shared" si="13"/>
        <v/>
      </c>
      <c r="BF77" s="13">
        <v>2018</v>
      </c>
    </row>
    <row r="78" spans="1:58" ht="21" customHeight="1">
      <c r="A78" s="14">
        <v>70</v>
      </c>
      <c r="B78" s="14">
        <f>'基本情報 (2)'!B78</f>
        <v>10070</v>
      </c>
      <c r="C78" s="29" t="str">
        <f>IF('基本情報 '!C79="","",'基本情報 '!C79)</f>
        <v/>
      </c>
      <c r="D78" s="29" t="str">
        <f>IF('基本情報 '!D79="","",'基本情報 '!D79)</f>
        <v/>
      </c>
      <c r="E78" s="29" t="str">
        <f>CONCATENATE(R78,基本情報!T$1,S78)</f>
        <v>　</v>
      </c>
      <c r="F78" s="29" t="str">
        <f>CONCATENATE(T78,基本情報!T$1,U78)</f>
        <v>　</v>
      </c>
      <c r="G78" s="29" t="str">
        <f>IF('基本情報 '!I79="","",'基本情報 '!I79)</f>
        <v/>
      </c>
      <c r="H78" s="29" t="str">
        <f>IF('基本情報 '!J79="","",'基本情報 '!J79)</f>
        <v/>
      </c>
      <c r="I78" s="51" t="str">
        <f>TRIM('基本情報 '!K79)</f>
        <v/>
      </c>
      <c r="J78" s="51" t="str">
        <f>TRIM('基本情報 '!L79)</f>
        <v/>
      </c>
      <c r="K78" s="51" t="str">
        <f>TRIM('基本情報 '!M79)</f>
        <v/>
      </c>
      <c r="L78" s="53" t="str">
        <f t="shared" si="7"/>
        <v/>
      </c>
      <c r="M78" s="53" t="str">
        <f t="shared" si="8"/>
        <v/>
      </c>
      <c r="N78" s="53" t="str">
        <f t="shared" si="9"/>
        <v/>
      </c>
      <c r="O78" s="48" t="str">
        <f t="shared" si="10"/>
        <v/>
      </c>
      <c r="P78" s="54" t="str">
        <f t="shared" si="11"/>
        <v/>
      </c>
      <c r="Q78" s="16" t="s">
        <v>109</v>
      </c>
      <c r="R78" s="13" t="str">
        <f>TRIM('基本情報 '!E79)</f>
        <v/>
      </c>
      <c r="S78" s="13" t="str">
        <f>TRIM('基本情報 '!F79)</f>
        <v/>
      </c>
      <c r="T78" s="13" t="str">
        <f>TRIM('基本情報 '!G281)</f>
        <v/>
      </c>
      <c r="U78" s="13" t="str">
        <f>TRIM('基本情報 '!H281)</f>
        <v/>
      </c>
      <c r="V78" s="13" t="str">
        <f t="shared" si="12"/>
        <v/>
      </c>
      <c r="W78" s="13" t="str">
        <f t="shared" si="13"/>
        <v/>
      </c>
      <c r="BF78" s="13">
        <v>2019</v>
      </c>
    </row>
    <row r="79" spans="1:58" ht="21" customHeight="1">
      <c r="A79" s="14">
        <v>71</v>
      </c>
      <c r="B79" s="14">
        <f>'基本情報 (2)'!B79</f>
        <v>10071</v>
      </c>
      <c r="C79" s="29" t="str">
        <f>IF('基本情報 '!C80="","",'基本情報 '!C80)</f>
        <v/>
      </c>
      <c r="D79" s="29" t="str">
        <f>IF('基本情報 '!D80="","",'基本情報 '!D80)</f>
        <v/>
      </c>
      <c r="E79" s="29" t="str">
        <f>CONCATENATE(R79,基本情報!T$1,S79)</f>
        <v>　</v>
      </c>
      <c r="F79" s="29" t="str">
        <f>CONCATENATE(T79,基本情報!T$1,U79)</f>
        <v>　</v>
      </c>
      <c r="G79" s="29" t="str">
        <f>IF('基本情報 '!I80="","",'基本情報 '!I80)</f>
        <v/>
      </c>
      <c r="H79" s="29" t="str">
        <f>IF('基本情報 '!J80="","",'基本情報 '!J80)</f>
        <v/>
      </c>
      <c r="I79" s="51" t="str">
        <f>TRIM('基本情報 '!K80)</f>
        <v/>
      </c>
      <c r="J79" s="51" t="str">
        <f>TRIM('基本情報 '!L80)</f>
        <v/>
      </c>
      <c r="K79" s="51" t="str">
        <f>TRIM('基本情報 '!M80)</f>
        <v/>
      </c>
      <c r="L79" s="53" t="str">
        <f t="shared" si="7"/>
        <v/>
      </c>
      <c r="M79" s="53" t="str">
        <f t="shared" si="8"/>
        <v/>
      </c>
      <c r="N79" s="53" t="str">
        <f t="shared" si="9"/>
        <v/>
      </c>
      <c r="O79" s="48" t="str">
        <f t="shared" si="10"/>
        <v/>
      </c>
      <c r="P79" s="54" t="str">
        <f t="shared" si="11"/>
        <v/>
      </c>
      <c r="Q79" s="16" t="s">
        <v>109</v>
      </c>
      <c r="R79" s="13" t="str">
        <f>TRIM('基本情報 '!E80)</f>
        <v/>
      </c>
      <c r="S79" s="13" t="str">
        <f>TRIM('基本情報 '!F80)</f>
        <v/>
      </c>
      <c r="T79" s="13" t="str">
        <f>TRIM('基本情報 '!G282)</f>
        <v/>
      </c>
      <c r="U79" s="13" t="str">
        <f>TRIM('基本情報 '!H282)</f>
        <v/>
      </c>
      <c r="V79" s="13" t="str">
        <f t="shared" si="12"/>
        <v/>
      </c>
      <c r="W79" s="13" t="str">
        <f t="shared" si="13"/>
        <v/>
      </c>
      <c r="BF79" s="13">
        <v>2020</v>
      </c>
    </row>
    <row r="80" spans="1:58" ht="21" customHeight="1">
      <c r="A80" s="14">
        <v>72</v>
      </c>
      <c r="B80" s="14">
        <f>'基本情報 (2)'!B80</f>
        <v>10072</v>
      </c>
      <c r="C80" s="29" t="str">
        <f>IF('基本情報 '!C81="","",'基本情報 '!C81)</f>
        <v/>
      </c>
      <c r="D80" s="29" t="str">
        <f>IF('基本情報 '!D81="","",'基本情報 '!D81)</f>
        <v/>
      </c>
      <c r="E80" s="29" t="str">
        <f>CONCATENATE(R80,基本情報!T$1,S80)</f>
        <v>　</v>
      </c>
      <c r="F80" s="29" t="str">
        <f>CONCATENATE(T80,基本情報!T$1,U80)</f>
        <v>　</v>
      </c>
      <c r="G80" s="29" t="str">
        <f>IF('基本情報 '!I81="","",'基本情報 '!I81)</f>
        <v/>
      </c>
      <c r="H80" s="29" t="str">
        <f>IF('基本情報 '!J81="","",'基本情報 '!J81)</f>
        <v/>
      </c>
      <c r="I80" s="51" t="str">
        <f>TRIM('基本情報 '!K81)</f>
        <v/>
      </c>
      <c r="J80" s="51" t="str">
        <f>TRIM('基本情報 '!L81)</f>
        <v/>
      </c>
      <c r="K80" s="51" t="str">
        <f>TRIM('基本情報 '!M81)</f>
        <v/>
      </c>
      <c r="L80" s="53" t="str">
        <f t="shared" si="7"/>
        <v/>
      </c>
      <c r="M80" s="53" t="str">
        <f t="shared" si="8"/>
        <v/>
      </c>
      <c r="N80" s="53" t="str">
        <f t="shared" si="9"/>
        <v/>
      </c>
      <c r="O80" s="48" t="str">
        <f t="shared" si="10"/>
        <v/>
      </c>
      <c r="P80" s="54" t="str">
        <f t="shared" si="11"/>
        <v/>
      </c>
      <c r="Q80" s="16" t="s">
        <v>109</v>
      </c>
      <c r="R80" s="13" t="str">
        <f>TRIM('基本情報 '!E81)</f>
        <v/>
      </c>
      <c r="S80" s="13" t="str">
        <f>TRIM('基本情報 '!F81)</f>
        <v/>
      </c>
      <c r="T80" s="13" t="str">
        <f>TRIM('基本情報 '!G283)</f>
        <v/>
      </c>
      <c r="U80" s="13" t="str">
        <f>TRIM('基本情報 '!H283)</f>
        <v/>
      </c>
      <c r="V80" s="13" t="str">
        <f t="shared" si="12"/>
        <v/>
      </c>
      <c r="W80" s="13" t="str">
        <f t="shared" si="13"/>
        <v/>
      </c>
      <c r="BF80" s="13">
        <v>2021</v>
      </c>
    </row>
    <row r="81" spans="1:58" ht="21" customHeight="1">
      <c r="A81" s="14">
        <v>73</v>
      </c>
      <c r="B81" s="14">
        <f>'基本情報 (2)'!B81</f>
        <v>10073</v>
      </c>
      <c r="C81" s="29" t="str">
        <f>IF('基本情報 '!C82="","",'基本情報 '!C82)</f>
        <v/>
      </c>
      <c r="D81" s="29" t="str">
        <f>IF('基本情報 '!D82="","",'基本情報 '!D82)</f>
        <v/>
      </c>
      <c r="E81" s="29" t="str">
        <f>CONCATENATE(R81,基本情報!T$1,S81)</f>
        <v>　</v>
      </c>
      <c r="F81" s="29" t="str">
        <f>CONCATENATE(T81,基本情報!T$1,U81)</f>
        <v>　</v>
      </c>
      <c r="G81" s="29" t="str">
        <f>IF('基本情報 '!I82="","",'基本情報 '!I82)</f>
        <v/>
      </c>
      <c r="H81" s="29" t="str">
        <f>IF('基本情報 '!J82="","",'基本情報 '!J82)</f>
        <v/>
      </c>
      <c r="I81" s="51" t="str">
        <f>TRIM('基本情報 '!K82)</f>
        <v/>
      </c>
      <c r="J81" s="51" t="str">
        <f>TRIM('基本情報 '!L82)</f>
        <v/>
      </c>
      <c r="K81" s="51" t="str">
        <f>TRIM('基本情報 '!M82)</f>
        <v/>
      </c>
      <c r="L81" s="53" t="str">
        <f t="shared" si="7"/>
        <v/>
      </c>
      <c r="M81" s="53" t="str">
        <f t="shared" si="8"/>
        <v/>
      </c>
      <c r="N81" s="53" t="str">
        <f t="shared" si="9"/>
        <v/>
      </c>
      <c r="O81" s="48" t="str">
        <f t="shared" si="10"/>
        <v/>
      </c>
      <c r="P81" s="54" t="str">
        <f t="shared" si="11"/>
        <v/>
      </c>
      <c r="Q81" s="16" t="s">
        <v>109</v>
      </c>
      <c r="R81" s="13" t="str">
        <f>TRIM('基本情報 '!E82)</f>
        <v/>
      </c>
      <c r="S81" s="13" t="str">
        <f>TRIM('基本情報 '!F82)</f>
        <v/>
      </c>
      <c r="T81" s="13" t="str">
        <f>TRIM('基本情報 '!G284)</f>
        <v/>
      </c>
      <c r="U81" s="13" t="str">
        <f>TRIM('基本情報 '!H284)</f>
        <v/>
      </c>
      <c r="V81" s="13" t="str">
        <f t="shared" si="12"/>
        <v/>
      </c>
      <c r="W81" s="13" t="str">
        <f t="shared" si="13"/>
        <v/>
      </c>
      <c r="BF81" s="13">
        <v>2022</v>
      </c>
    </row>
    <row r="82" spans="1:58" ht="21" customHeight="1">
      <c r="A82" s="14">
        <v>74</v>
      </c>
      <c r="B82" s="14">
        <f>'基本情報 (2)'!B82</f>
        <v>10074</v>
      </c>
      <c r="C82" s="29" t="str">
        <f>IF('基本情報 '!C83="","",'基本情報 '!C83)</f>
        <v/>
      </c>
      <c r="D82" s="29" t="str">
        <f>IF('基本情報 '!D83="","",'基本情報 '!D83)</f>
        <v/>
      </c>
      <c r="E82" s="29" t="str">
        <f>CONCATENATE(R82,基本情報!T$1,S82)</f>
        <v>　</v>
      </c>
      <c r="F82" s="29" t="str">
        <f>CONCATENATE(T82,基本情報!T$1,U82)</f>
        <v>　</v>
      </c>
      <c r="G82" s="29" t="str">
        <f>IF('基本情報 '!I83="","",'基本情報 '!I83)</f>
        <v/>
      </c>
      <c r="H82" s="29" t="str">
        <f>IF('基本情報 '!J83="","",'基本情報 '!J83)</f>
        <v/>
      </c>
      <c r="I82" s="51" t="str">
        <f>TRIM('基本情報 '!K83)</f>
        <v/>
      </c>
      <c r="J82" s="51" t="str">
        <f>TRIM('基本情報 '!L83)</f>
        <v/>
      </c>
      <c r="K82" s="51" t="str">
        <f>TRIM('基本情報 '!M83)</f>
        <v/>
      </c>
      <c r="L82" s="53" t="str">
        <f t="shared" si="7"/>
        <v/>
      </c>
      <c r="M82" s="53" t="str">
        <f t="shared" si="8"/>
        <v/>
      </c>
      <c r="N82" s="53" t="str">
        <f t="shared" si="9"/>
        <v/>
      </c>
      <c r="O82" s="48" t="str">
        <f t="shared" si="10"/>
        <v/>
      </c>
      <c r="P82" s="54" t="str">
        <f t="shared" si="11"/>
        <v/>
      </c>
      <c r="Q82" s="16" t="s">
        <v>109</v>
      </c>
      <c r="R82" s="13" t="str">
        <f>TRIM('基本情報 '!E83)</f>
        <v/>
      </c>
      <c r="S82" s="13" t="str">
        <f>TRIM('基本情報 '!F83)</f>
        <v/>
      </c>
      <c r="T82" s="13" t="str">
        <f>TRIM('基本情報 '!G285)</f>
        <v/>
      </c>
      <c r="U82" s="13" t="str">
        <f>TRIM('基本情報 '!H285)</f>
        <v/>
      </c>
      <c r="V82" s="13" t="str">
        <f t="shared" si="12"/>
        <v/>
      </c>
      <c r="W82" s="13" t="str">
        <f t="shared" si="13"/>
        <v/>
      </c>
      <c r="BF82" s="13">
        <v>2023</v>
      </c>
    </row>
    <row r="83" spans="1:58" ht="21" customHeight="1">
      <c r="A83" s="14">
        <v>75</v>
      </c>
      <c r="B83" s="14">
        <f>'基本情報 (2)'!B83</f>
        <v>10075</v>
      </c>
      <c r="C83" s="29" t="str">
        <f>IF('基本情報 '!C84="","",'基本情報 '!C84)</f>
        <v/>
      </c>
      <c r="D83" s="29" t="str">
        <f>IF('基本情報 '!D84="","",'基本情報 '!D84)</f>
        <v/>
      </c>
      <c r="E83" s="29" t="str">
        <f>CONCATENATE(R83,基本情報!T$1,S83)</f>
        <v>　</v>
      </c>
      <c r="F83" s="29" t="str">
        <f>CONCATENATE(T83,基本情報!T$1,U83)</f>
        <v>　</v>
      </c>
      <c r="G83" s="29" t="str">
        <f>IF('基本情報 '!I84="","",'基本情報 '!I84)</f>
        <v/>
      </c>
      <c r="H83" s="29" t="str">
        <f>IF('基本情報 '!J84="","",'基本情報 '!J84)</f>
        <v/>
      </c>
      <c r="I83" s="51" t="str">
        <f>TRIM('基本情報 '!K84)</f>
        <v/>
      </c>
      <c r="J83" s="51" t="str">
        <f>TRIM('基本情報 '!L84)</f>
        <v/>
      </c>
      <c r="K83" s="51" t="str">
        <f>TRIM('基本情報 '!M84)</f>
        <v/>
      </c>
      <c r="L83" s="53" t="str">
        <f t="shared" si="7"/>
        <v/>
      </c>
      <c r="M83" s="53" t="str">
        <f t="shared" si="8"/>
        <v/>
      </c>
      <c r="N83" s="53" t="str">
        <f t="shared" si="9"/>
        <v/>
      </c>
      <c r="O83" s="48" t="str">
        <f t="shared" si="10"/>
        <v/>
      </c>
      <c r="P83" s="54" t="str">
        <f t="shared" si="11"/>
        <v/>
      </c>
      <c r="Q83" s="16" t="s">
        <v>109</v>
      </c>
      <c r="R83" s="13" t="str">
        <f>TRIM('基本情報 '!E84)</f>
        <v/>
      </c>
      <c r="S83" s="13" t="str">
        <f>TRIM('基本情報 '!F84)</f>
        <v/>
      </c>
      <c r="T83" s="13" t="str">
        <f>TRIM('基本情報 '!G286)</f>
        <v/>
      </c>
      <c r="U83" s="13" t="str">
        <f>TRIM('基本情報 '!H286)</f>
        <v/>
      </c>
      <c r="V83" s="13" t="str">
        <f t="shared" si="12"/>
        <v/>
      </c>
      <c r="W83" s="13" t="str">
        <f t="shared" si="13"/>
        <v/>
      </c>
      <c r="BF83" s="13">
        <v>2024</v>
      </c>
    </row>
    <row r="84" spans="1:58" ht="21" customHeight="1">
      <c r="A84" s="14">
        <v>76</v>
      </c>
      <c r="B84" s="14">
        <f>'基本情報 (2)'!B84</f>
        <v>10076</v>
      </c>
      <c r="C84" s="29" t="str">
        <f>IF('基本情報 '!C85="","",'基本情報 '!C85)</f>
        <v/>
      </c>
      <c r="D84" s="29" t="str">
        <f>IF('基本情報 '!D85="","",'基本情報 '!D85)</f>
        <v/>
      </c>
      <c r="E84" s="29" t="str">
        <f>CONCATENATE(R84,基本情報!T$1,S84)</f>
        <v>　</v>
      </c>
      <c r="F84" s="29" t="str">
        <f>CONCATENATE(T84,基本情報!T$1,U84)</f>
        <v>　</v>
      </c>
      <c r="G84" s="29" t="str">
        <f>IF('基本情報 '!I85="","",'基本情報 '!I85)</f>
        <v/>
      </c>
      <c r="H84" s="29" t="str">
        <f>IF('基本情報 '!J85="","",'基本情報 '!J85)</f>
        <v/>
      </c>
      <c r="I84" s="51" t="str">
        <f>TRIM('基本情報 '!K85)</f>
        <v/>
      </c>
      <c r="J84" s="51" t="str">
        <f>TRIM('基本情報 '!L85)</f>
        <v/>
      </c>
      <c r="K84" s="51" t="str">
        <f>TRIM('基本情報 '!M85)</f>
        <v/>
      </c>
      <c r="L84" s="53" t="str">
        <f t="shared" si="7"/>
        <v/>
      </c>
      <c r="M84" s="53" t="str">
        <f t="shared" si="8"/>
        <v/>
      </c>
      <c r="N84" s="53" t="str">
        <f t="shared" si="9"/>
        <v/>
      </c>
      <c r="O84" s="48" t="str">
        <f t="shared" si="10"/>
        <v/>
      </c>
      <c r="P84" s="54" t="str">
        <f t="shared" si="11"/>
        <v/>
      </c>
      <c r="Q84" s="16" t="s">
        <v>109</v>
      </c>
      <c r="R84" s="13" t="str">
        <f>TRIM('基本情報 '!E85)</f>
        <v/>
      </c>
      <c r="S84" s="13" t="str">
        <f>TRIM('基本情報 '!F85)</f>
        <v/>
      </c>
      <c r="T84" s="13" t="str">
        <f>TRIM('基本情報 '!G287)</f>
        <v/>
      </c>
      <c r="U84" s="13" t="str">
        <f>TRIM('基本情報 '!H287)</f>
        <v/>
      </c>
      <c r="V84" s="13" t="str">
        <f t="shared" si="12"/>
        <v/>
      </c>
      <c r="W84" s="13" t="str">
        <f t="shared" si="13"/>
        <v/>
      </c>
      <c r="BF84" s="13">
        <v>2025</v>
      </c>
    </row>
    <row r="85" spans="1:58" ht="21" customHeight="1">
      <c r="A85" s="14">
        <v>77</v>
      </c>
      <c r="B85" s="14">
        <f>'基本情報 (2)'!B85</f>
        <v>10077</v>
      </c>
      <c r="C85" s="29" t="str">
        <f>IF('基本情報 '!C86="","",'基本情報 '!C86)</f>
        <v/>
      </c>
      <c r="D85" s="29" t="str">
        <f>IF('基本情報 '!D86="","",'基本情報 '!D86)</f>
        <v/>
      </c>
      <c r="E85" s="29" t="str">
        <f>CONCATENATE(R85,基本情報!T$1,S85)</f>
        <v>　</v>
      </c>
      <c r="F85" s="29" t="str">
        <f>CONCATENATE(T85,基本情報!T$1,U85)</f>
        <v>　</v>
      </c>
      <c r="G85" s="29" t="str">
        <f>IF('基本情報 '!I86="","",'基本情報 '!I86)</f>
        <v/>
      </c>
      <c r="H85" s="29" t="str">
        <f>IF('基本情報 '!J86="","",'基本情報 '!J86)</f>
        <v/>
      </c>
      <c r="I85" s="51" t="str">
        <f>TRIM('基本情報 '!K86)</f>
        <v/>
      </c>
      <c r="J85" s="51" t="str">
        <f>TRIM('基本情報 '!L86)</f>
        <v/>
      </c>
      <c r="K85" s="51" t="str">
        <f>TRIM('基本情報 '!M86)</f>
        <v/>
      </c>
      <c r="L85" s="53" t="str">
        <f t="shared" si="7"/>
        <v/>
      </c>
      <c r="M85" s="53" t="str">
        <f t="shared" si="8"/>
        <v/>
      </c>
      <c r="N85" s="53" t="str">
        <f t="shared" si="9"/>
        <v/>
      </c>
      <c r="O85" s="48" t="str">
        <f t="shared" si="10"/>
        <v/>
      </c>
      <c r="P85" s="54" t="str">
        <f t="shared" si="11"/>
        <v/>
      </c>
      <c r="Q85" s="16" t="s">
        <v>109</v>
      </c>
      <c r="R85" s="13" t="str">
        <f>TRIM('基本情報 '!E86)</f>
        <v/>
      </c>
      <c r="S85" s="13" t="str">
        <f>TRIM('基本情報 '!F86)</f>
        <v/>
      </c>
      <c r="T85" s="13" t="str">
        <f>TRIM('基本情報 '!G288)</f>
        <v/>
      </c>
      <c r="U85" s="13" t="str">
        <f>TRIM('基本情報 '!H288)</f>
        <v/>
      </c>
      <c r="V85" s="13" t="str">
        <f t="shared" si="12"/>
        <v/>
      </c>
      <c r="W85" s="13" t="str">
        <f t="shared" si="13"/>
        <v/>
      </c>
      <c r="BF85" s="13">
        <v>2026</v>
      </c>
    </row>
    <row r="86" spans="1:58" ht="21" customHeight="1">
      <c r="A86" s="14">
        <v>78</v>
      </c>
      <c r="B86" s="14">
        <f>'基本情報 (2)'!B86</f>
        <v>10078</v>
      </c>
      <c r="C86" s="29" t="str">
        <f>IF('基本情報 '!C87="","",'基本情報 '!C87)</f>
        <v/>
      </c>
      <c r="D86" s="29" t="str">
        <f>IF('基本情報 '!D87="","",'基本情報 '!D87)</f>
        <v/>
      </c>
      <c r="E86" s="29" t="str">
        <f>CONCATENATE(R86,基本情報!T$1,S86)</f>
        <v>　</v>
      </c>
      <c r="F86" s="29" t="str">
        <f>CONCATENATE(T86,基本情報!T$1,U86)</f>
        <v>　</v>
      </c>
      <c r="G86" s="29" t="str">
        <f>IF('基本情報 '!I87="","",'基本情報 '!I87)</f>
        <v/>
      </c>
      <c r="H86" s="29" t="str">
        <f>IF('基本情報 '!J87="","",'基本情報 '!J87)</f>
        <v/>
      </c>
      <c r="I86" s="51" t="str">
        <f>TRIM('基本情報 '!K87)</f>
        <v/>
      </c>
      <c r="J86" s="51" t="str">
        <f>TRIM('基本情報 '!L87)</f>
        <v/>
      </c>
      <c r="K86" s="51" t="str">
        <f>TRIM('基本情報 '!M87)</f>
        <v/>
      </c>
      <c r="L86" s="53" t="str">
        <f t="shared" si="7"/>
        <v/>
      </c>
      <c r="M86" s="53" t="str">
        <f t="shared" si="8"/>
        <v/>
      </c>
      <c r="N86" s="53" t="str">
        <f t="shared" si="9"/>
        <v/>
      </c>
      <c r="O86" s="48" t="str">
        <f t="shared" si="10"/>
        <v/>
      </c>
      <c r="P86" s="54" t="str">
        <f t="shared" si="11"/>
        <v/>
      </c>
      <c r="Q86" s="16" t="s">
        <v>109</v>
      </c>
      <c r="R86" s="13" t="str">
        <f>TRIM('基本情報 '!E87)</f>
        <v/>
      </c>
      <c r="S86" s="13" t="str">
        <f>TRIM('基本情報 '!F87)</f>
        <v/>
      </c>
      <c r="T86" s="13" t="str">
        <f>TRIM('基本情報 '!G289)</f>
        <v/>
      </c>
      <c r="U86" s="13" t="str">
        <f>TRIM('基本情報 '!H289)</f>
        <v/>
      </c>
      <c r="V86" s="13" t="str">
        <f t="shared" si="12"/>
        <v/>
      </c>
      <c r="W86" s="13" t="str">
        <f t="shared" si="13"/>
        <v/>
      </c>
      <c r="BF86" s="13">
        <v>2027</v>
      </c>
    </row>
    <row r="87" spans="1:58" ht="21" customHeight="1">
      <c r="A87" s="14">
        <v>79</v>
      </c>
      <c r="B87" s="14">
        <f>'基本情報 (2)'!B87</f>
        <v>10079</v>
      </c>
      <c r="C87" s="29" t="str">
        <f>IF('基本情報 '!C88="","",'基本情報 '!C88)</f>
        <v/>
      </c>
      <c r="D87" s="29" t="str">
        <f>IF('基本情報 '!D88="","",'基本情報 '!D88)</f>
        <v/>
      </c>
      <c r="E87" s="29" t="str">
        <f>CONCATENATE(R87,基本情報!T$1,S87)</f>
        <v>　</v>
      </c>
      <c r="F87" s="29" t="str">
        <f>CONCATENATE(T87,基本情報!T$1,U87)</f>
        <v>　</v>
      </c>
      <c r="G87" s="29" t="str">
        <f>IF('基本情報 '!I88="","",'基本情報 '!I88)</f>
        <v/>
      </c>
      <c r="H87" s="29" t="str">
        <f>IF('基本情報 '!J88="","",'基本情報 '!J88)</f>
        <v/>
      </c>
      <c r="I87" s="51" t="str">
        <f>TRIM('基本情報 '!K88)</f>
        <v/>
      </c>
      <c r="J87" s="51" t="str">
        <f>TRIM('基本情報 '!L88)</f>
        <v/>
      </c>
      <c r="K87" s="51" t="str">
        <f>TRIM('基本情報 '!M88)</f>
        <v/>
      </c>
      <c r="L87" s="53" t="str">
        <f t="shared" si="7"/>
        <v/>
      </c>
      <c r="M87" s="53" t="str">
        <f t="shared" si="8"/>
        <v/>
      </c>
      <c r="N87" s="53" t="str">
        <f t="shared" si="9"/>
        <v/>
      </c>
      <c r="O87" s="48" t="str">
        <f t="shared" si="10"/>
        <v/>
      </c>
      <c r="P87" s="54" t="str">
        <f t="shared" si="11"/>
        <v/>
      </c>
      <c r="Q87" s="16" t="s">
        <v>109</v>
      </c>
      <c r="R87" s="13" t="str">
        <f>TRIM('基本情報 '!E88)</f>
        <v/>
      </c>
      <c r="S87" s="13" t="str">
        <f>TRIM('基本情報 '!F88)</f>
        <v/>
      </c>
      <c r="T87" s="13" t="str">
        <f>TRIM('基本情報 '!G290)</f>
        <v/>
      </c>
      <c r="U87" s="13" t="str">
        <f>TRIM('基本情報 '!H290)</f>
        <v/>
      </c>
      <c r="V87" s="13" t="str">
        <f t="shared" si="12"/>
        <v/>
      </c>
      <c r="W87" s="13" t="str">
        <f t="shared" si="13"/>
        <v/>
      </c>
      <c r="BF87" s="13">
        <v>2028</v>
      </c>
    </row>
    <row r="88" spans="1:58" ht="21" customHeight="1">
      <c r="A88" s="14">
        <v>80</v>
      </c>
      <c r="B88" s="14">
        <f>'基本情報 (2)'!B88</f>
        <v>10080</v>
      </c>
      <c r="C88" s="29" t="str">
        <f>IF('基本情報 '!C89="","",'基本情報 '!C89)</f>
        <v/>
      </c>
      <c r="D88" s="29" t="str">
        <f>IF('基本情報 '!D89="","",'基本情報 '!D89)</f>
        <v/>
      </c>
      <c r="E88" s="29" t="str">
        <f>CONCATENATE(R88,基本情報!T$1,S88)</f>
        <v>　</v>
      </c>
      <c r="F88" s="29" t="str">
        <f>CONCATENATE(T88,基本情報!T$1,U88)</f>
        <v>　</v>
      </c>
      <c r="G88" s="29" t="str">
        <f>IF('基本情報 '!I89="","",'基本情報 '!I89)</f>
        <v/>
      </c>
      <c r="H88" s="29" t="str">
        <f>IF('基本情報 '!J89="","",'基本情報 '!J89)</f>
        <v/>
      </c>
      <c r="I88" s="51" t="str">
        <f>TRIM('基本情報 '!K89)</f>
        <v/>
      </c>
      <c r="J88" s="51" t="str">
        <f>TRIM('基本情報 '!L89)</f>
        <v/>
      </c>
      <c r="K88" s="51" t="str">
        <f>TRIM('基本情報 '!M89)</f>
        <v/>
      </c>
      <c r="L88" s="53" t="str">
        <f t="shared" si="7"/>
        <v/>
      </c>
      <c r="M88" s="53" t="str">
        <f t="shared" si="8"/>
        <v/>
      </c>
      <c r="N88" s="53" t="str">
        <f t="shared" si="9"/>
        <v/>
      </c>
      <c r="O88" s="48" t="str">
        <f t="shared" si="10"/>
        <v/>
      </c>
      <c r="P88" s="54" t="str">
        <f t="shared" si="11"/>
        <v/>
      </c>
      <c r="Q88" s="16" t="s">
        <v>109</v>
      </c>
      <c r="R88" s="13" t="str">
        <f>TRIM('基本情報 '!E89)</f>
        <v/>
      </c>
      <c r="S88" s="13" t="str">
        <f>TRIM('基本情報 '!F89)</f>
        <v/>
      </c>
      <c r="T88" s="13" t="str">
        <f>TRIM('基本情報 '!G291)</f>
        <v/>
      </c>
      <c r="U88" s="13" t="str">
        <f>TRIM('基本情報 '!H291)</f>
        <v/>
      </c>
      <c r="V88" s="13" t="str">
        <f t="shared" si="12"/>
        <v/>
      </c>
      <c r="W88" s="13" t="str">
        <f t="shared" si="13"/>
        <v/>
      </c>
      <c r="BF88" s="13">
        <v>2029</v>
      </c>
    </row>
    <row r="89" spans="1:58" ht="21" customHeight="1">
      <c r="A89" s="14">
        <v>81</v>
      </c>
      <c r="B89" s="14">
        <f>'基本情報 (2)'!B89</f>
        <v>10081</v>
      </c>
      <c r="C89" s="29" t="str">
        <f>IF('基本情報 '!C90="","",'基本情報 '!C90)</f>
        <v/>
      </c>
      <c r="D89" s="29" t="str">
        <f>IF('基本情報 '!D90="","",'基本情報 '!D90)</f>
        <v/>
      </c>
      <c r="E89" s="29" t="str">
        <f>CONCATENATE(R89,基本情報!T$1,S89)</f>
        <v>　</v>
      </c>
      <c r="F89" s="29" t="str">
        <f>CONCATENATE(T89,基本情報!T$1,U89)</f>
        <v>　</v>
      </c>
      <c r="G89" s="29" t="str">
        <f>IF('基本情報 '!I90="","",'基本情報 '!I90)</f>
        <v/>
      </c>
      <c r="H89" s="29" t="str">
        <f>IF('基本情報 '!J90="","",'基本情報 '!J90)</f>
        <v/>
      </c>
      <c r="I89" s="51" t="str">
        <f>TRIM('基本情報 '!K90)</f>
        <v/>
      </c>
      <c r="J89" s="51" t="str">
        <f>TRIM('基本情報 '!L90)</f>
        <v/>
      </c>
      <c r="K89" s="51" t="str">
        <f>TRIM('基本情報 '!M90)</f>
        <v/>
      </c>
      <c r="L89" s="53" t="str">
        <f t="shared" si="7"/>
        <v/>
      </c>
      <c r="M89" s="53" t="str">
        <f t="shared" si="8"/>
        <v/>
      </c>
      <c r="N89" s="53" t="str">
        <f t="shared" si="9"/>
        <v/>
      </c>
      <c r="O89" s="48" t="str">
        <f t="shared" si="10"/>
        <v/>
      </c>
      <c r="P89" s="54" t="str">
        <f t="shared" si="11"/>
        <v/>
      </c>
      <c r="Q89" s="16" t="s">
        <v>109</v>
      </c>
      <c r="R89" s="13" t="str">
        <f>TRIM('基本情報 '!E90)</f>
        <v/>
      </c>
      <c r="S89" s="13" t="str">
        <f>TRIM('基本情報 '!F90)</f>
        <v/>
      </c>
      <c r="T89" s="13" t="str">
        <f>TRIM('基本情報 '!G292)</f>
        <v/>
      </c>
      <c r="U89" s="13" t="str">
        <f>TRIM('基本情報 '!H292)</f>
        <v/>
      </c>
      <c r="V89" s="13" t="str">
        <f t="shared" si="12"/>
        <v/>
      </c>
      <c r="W89" s="13" t="str">
        <f t="shared" si="13"/>
        <v/>
      </c>
      <c r="BF89" s="13">
        <v>2030</v>
      </c>
    </row>
    <row r="90" spans="1:58" ht="21" customHeight="1">
      <c r="A90" s="14">
        <v>82</v>
      </c>
      <c r="B90" s="14">
        <f>'基本情報 (2)'!B90</f>
        <v>10082</v>
      </c>
      <c r="C90" s="29" t="str">
        <f>IF('基本情報 '!C91="","",'基本情報 '!C91)</f>
        <v/>
      </c>
      <c r="D90" s="29" t="str">
        <f>IF('基本情報 '!D91="","",'基本情報 '!D91)</f>
        <v/>
      </c>
      <c r="E90" s="29" t="str">
        <f>CONCATENATE(R90,基本情報!T$1,S90)</f>
        <v>　</v>
      </c>
      <c r="F90" s="29" t="str">
        <f>CONCATENATE(T90,基本情報!T$1,U90)</f>
        <v>　</v>
      </c>
      <c r="G90" s="29" t="str">
        <f>IF('基本情報 '!I91="","",'基本情報 '!I91)</f>
        <v/>
      </c>
      <c r="H90" s="29" t="str">
        <f>IF('基本情報 '!J91="","",'基本情報 '!J91)</f>
        <v/>
      </c>
      <c r="I90" s="51" t="str">
        <f>TRIM('基本情報 '!K91)</f>
        <v/>
      </c>
      <c r="J90" s="51" t="str">
        <f>TRIM('基本情報 '!L91)</f>
        <v/>
      </c>
      <c r="K90" s="51" t="str">
        <f>TRIM('基本情報 '!M91)</f>
        <v/>
      </c>
      <c r="L90" s="53" t="str">
        <f t="shared" si="7"/>
        <v/>
      </c>
      <c r="M90" s="53" t="str">
        <f t="shared" si="8"/>
        <v/>
      </c>
      <c r="N90" s="53" t="str">
        <f t="shared" si="9"/>
        <v/>
      </c>
      <c r="O90" s="48" t="str">
        <f t="shared" si="10"/>
        <v/>
      </c>
      <c r="P90" s="54" t="str">
        <f t="shared" si="11"/>
        <v/>
      </c>
      <c r="Q90" s="16" t="s">
        <v>109</v>
      </c>
      <c r="R90" s="13" t="str">
        <f>TRIM('基本情報 '!E91)</f>
        <v/>
      </c>
      <c r="S90" s="13" t="str">
        <f>TRIM('基本情報 '!F91)</f>
        <v/>
      </c>
      <c r="T90" s="13" t="str">
        <f>TRIM('基本情報 '!G293)</f>
        <v/>
      </c>
      <c r="U90" s="13" t="str">
        <f>TRIM('基本情報 '!H293)</f>
        <v/>
      </c>
      <c r="V90" s="13" t="str">
        <f t="shared" si="12"/>
        <v/>
      </c>
      <c r="W90" s="13" t="str">
        <f t="shared" si="13"/>
        <v/>
      </c>
      <c r="BF90" s="13">
        <v>2031</v>
      </c>
    </row>
    <row r="91" spans="1:58" ht="21" customHeight="1">
      <c r="A91" s="14">
        <v>83</v>
      </c>
      <c r="B91" s="14">
        <f>'基本情報 (2)'!B91</f>
        <v>10083</v>
      </c>
      <c r="C91" s="29" t="str">
        <f>IF('基本情報 '!C92="","",'基本情報 '!C92)</f>
        <v/>
      </c>
      <c r="D91" s="29" t="str">
        <f>IF('基本情報 '!D92="","",'基本情報 '!D92)</f>
        <v/>
      </c>
      <c r="E91" s="29" t="str">
        <f>CONCATENATE(R91,基本情報!T$1,S91)</f>
        <v>　</v>
      </c>
      <c r="F91" s="29" t="str">
        <f>CONCATENATE(T91,基本情報!T$1,U91)</f>
        <v>　</v>
      </c>
      <c r="G91" s="29" t="str">
        <f>IF('基本情報 '!I92="","",'基本情報 '!I92)</f>
        <v/>
      </c>
      <c r="H91" s="29" t="str">
        <f>IF('基本情報 '!J92="","",'基本情報 '!J92)</f>
        <v/>
      </c>
      <c r="I91" s="51" t="str">
        <f>TRIM('基本情報 '!K92)</f>
        <v/>
      </c>
      <c r="J91" s="51" t="str">
        <f>TRIM('基本情報 '!L92)</f>
        <v/>
      </c>
      <c r="K91" s="51" t="str">
        <f>TRIM('基本情報 '!M92)</f>
        <v/>
      </c>
      <c r="L91" s="53" t="str">
        <f t="shared" si="7"/>
        <v/>
      </c>
      <c r="M91" s="53" t="str">
        <f t="shared" si="8"/>
        <v/>
      </c>
      <c r="N91" s="53" t="str">
        <f t="shared" si="9"/>
        <v/>
      </c>
      <c r="O91" s="48" t="str">
        <f t="shared" si="10"/>
        <v/>
      </c>
      <c r="P91" s="54" t="str">
        <f t="shared" si="11"/>
        <v/>
      </c>
      <c r="Q91" s="16" t="s">
        <v>109</v>
      </c>
      <c r="R91" s="13" t="str">
        <f>TRIM('基本情報 '!E92)</f>
        <v/>
      </c>
      <c r="S91" s="13" t="str">
        <f>TRIM('基本情報 '!F92)</f>
        <v/>
      </c>
      <c r="T91" s="13" t="str">
        <f>TRIM('基本情報 '!G294)</f>
        <v/>
      </c>
      <c r="U91" s="13" t="str">
        <f>TRIM('基本情報 '!H294)</f>
        <v/>
      </c>
      <c r="V91" s="13" t="str">
        <f t="shared" si="12"/>
        <v/>
      </c>
      <c r="W91" s="13" t="str">
        <f t="shared" si="13"/>
        <v/>
      </c>
      <c r="BF91" s="13">
        <v>2032</v>
      </c>
    </row>
    <row r="92" spans="1:58" ht="21" customHeight="1">
      <c r="A92" s="14">
        <v>84</v>
      </c>
      <c r="B92" s="14">
        <f>'基本情報 (2)'!B92</f>
        <v>10084</v>
      </c>
      <c r="C92" s="29" t="str">
        <f>IF('基本情報 '!C93="","",'基本情報 '!C93)</f>
        <v/>
      </c>
      <c r="D92" s="29" t="str">
        <f>IF('基本情報 '!D93="","",'基本情報 '!D93)</f>
        <v/>
      </c>
      <c r="E92" s="29" t="str">
        <f>CONCATENATE(R92,基本情報!T$1,S92)</f>
        <v>　</v>
      </c>
      <c r="F92" s="29" t="str">
        <f>CONCATENATE(T92,基本情報!T$1,U92)</f>
        <v>　</v>
      </c>
      <c r="G92" s="29" t="str">
        <f>IF('基本情報 '!I93="","",'基本情報 '!I93)</f>
        <v/>
      </c>
      <c r="H92" s="29" t="str">
        <f>IF('基本情報 '!J93="","",'基本情報 '!J93)</f>
        <v/>
      </c>
      <c r="I92" s="51" t="str">
        <f>TRIM('基本情報 '!K93)</f>
        <v/>
      </c>
      <c r="J92" s="51" t="str">
        <f>TRIM('基本情報 '!L93)</f>
        <v/>
      </c>
      <c r="K92" s="51" t="str">
        <f>TRIM('基本情報 '!M93)</f>
        <v/>
      </c>
      <c r="L92" s="53" t="str">
        <f t="shared" si="7"/>
        <v/>
      </c>
      <c r="M92" s="53" t="str">
        <f t="shared" si="8"/>
        <v/>
      </c>
      <c r="N92" s="53" t="str">
        <f t="shared" si="9"/>
        <v/>
      </c>
      <c r="O92" s="48" t="str">
        <f t="shared" si="10"/>
        <v/>
      </c>
      <c r="P92" s="54" t="str">
        <f t="shared" si="11"/>
        <v/>
      </c>
      <c r="Q92" s="16" t="s">
        <v>109</v>
      </c>
      <c r="R92" s="13" t="str">
        <f>TRIM('基本情報 '!E93)</f>
        <v/>
      </c>
      <c r="S92" s="13" t="str">
        <f>TRIM('基本情報 '!F93)</f>
        <v/>
      </c>
      <c r="T92" s="13" t="str">
        <f>TRIM('基本情報 '!G295)</f>
        <v/>
      </c>
      <c r="U92" s="13" t="str">
        <f>TRIM('基本情報 '!H295)</f>
        <v/>
      </c>
      <c r="V92" s="13" t="str">
        <f t="shared" si="12"/>
        <v/>
      </c>
      <c r="W92" s="13" t="str">
        <f t="shared" si="13"/>
        <v/>
      </c>
      <c r="BF92" s="13">
        <v>2033</v>
      </c>
    </row>
    <row r="93" spans="1:58" ht="21" customHeight="1">
      <c r="A93" s="14">
        <v>85</v>
      </c>
      <c r="B93" s="14">
        <f>'基本情報 (2)'!B93</f>
        <v>10085</v>
      </c>
      <c r="C93" s="29" t="str">
        <f>IF('基本情報 '!C94="","",'基本情報 '!C94)</f>
        <v/>
      </c>
      <c r="D93" s="29" t="str">
        <f>IF('基本情報 '!D94="","",'基本情報 '!D94)</f>
        <v/>
      </c>
      <c r="E93" s="29" t="str">
        <f>CONCATENATE(R93,基本情報!T$1,S93)</f>
        <v>　</v>
      </c>
      <c r="F93" s="29" t="str">
        <f>CONCATENATE(T93,基本情報!T$1,U93)</f>
        <v>　</v>
      </c>
      <c r="G93" s="29" t="str">
        <f>IF('基本情報 '!I94="","",'基本情報 '!I94)</f>
        <v/>
      </c>
      <c r="H93" s="29" t="str">
        <f>IF('基本情報 '!J94="","",'基本情報 '!J94)</f>
        <v/>
      </c>
      <c r="I93" s="51" t="str">
        <f>TRIM('基本情報 '!K94)</f>
        <v/>
      </c>
      <c r="J93" s="51" t="str">
        <f>TRIM('基本情報 '!L94)</f>
        <v/>
      </c>
      <c r="K93" s="51" t="str">
        <f>TRIM('基本情報 '!M94)</f>
        <v/>
      </c>
      <c r="L93" s="53" t="str">
        <f t="shared" si="7"/>
        <v/>
      </c>
      <c r="M93" s="53" t="str">
        <f t="shared" si="8"/>
        <v/>
      </c>
      <c r="N93" s="53" t="str">
        <f t="shared" si="9"/>
        <v/>
      </c>
      <c r="O93" s="48" t="str">
        <f t="shared" si="10"/>
        <v/>
      </c>
      <c r="P93" s="54" t="str">
        <f t="shared" si="11"/>
        <v/>
      </c>
      <c r="Q93" s="16" t="s">
        <v>109</v>
      </c>
      <c r="R93" s="13" t="str">
        <f>TRIM('基本情報 '!E94)</f>
        <v/>
      </c>
      <c r="S93" s="13" t="str">
        <f>TRIM('基本情報 '!F94)</f>
        <v/>
      </c>
      <c r="T93" s="13" t="str">
        <f>TRIM('基本情報 '!G296)</f>
        <v/>
      </c>
      <c r="U93" s="13" t="str">
        <f>TRIM('基本情報 '!H296)</f>
        <v/>
      </c>
      <c r="V93" s="13" t="str">
        <f t="shared" si="12"/>
        <v/>
      </c>
      <c r="W93" s="13" t="str">
        <f t="shared" si="13"/>
        <v/>
      </c>
      <c r="BF93" s="13">
        <v>2034</v>
      </c>
    </row>
    <row r="94" spans="1:58" ht="21" customHeight="1">
      <c r="A94" s="14">
        <v>86</v>
      </c>
      <c r="B94" s="14">
        <f>'基本情報 (2)'!B94</f>
        <v>10086</v>
      </c>
      <c r="C94" s="29" t="str">
        <f>IF('基本情報 '!C95="","",'基本情報 '!C95)</f>
        <v/>
      </c>
      <c r="D94" s="29" t="str">
        <f>IF('基本情報 '!D95="","",'基本情報 '!D95)</f>
        <v/>
      </c>
      <c r="E94" s="29" t="str">
        <f>CONCATENATE(R94,基本情報!T$1,S94)</f>
        <v>　</v>
      </c>
      <c r="F94" s="29" t="str">
        <f>CONCATENATE(T94,基本情報!T$1,U94)</f>
        <v>　</v>
      </c>
      <c r="G94" s="29" t="str">
        <f>IF('基本情報 '!I95="","",'基本情報 '!I95)</f>
        <v/>
      </c>
      <c r="H94" s="29" t="str">
        <f>IF('基本情報 '!J95="","",'基本情報 '!J95)</f>
        <v/>
      </c>
      <c r="I94" s="51" t="str">
        <f>TRIM('基本情報 '!K95)</f>
        <v/>
      </c>
      <c r="J94" s="51" t="str">
        <f>TRIM('基本情報 '!L95)</f>
        <v/>
      </c>
      <c r="K94" s="51" t="str">
        <f>TRIM('基本情報 '!M95)</f>
        <v/>
      </c>
      <c r="L94" s="53" t="str">
        <f t="shared" si="7"/>
        <v/>
      </c>
      <c r="M94" s="53" t="str">
        <f t="shared" si="8"/>
        <v/>
      </c>
      <c r="N94" s="53" t="str">
        <f t="shared" si="9"/>
        <v/>
      </c>
      <c r="O94" s="48" t="str">
        <f t="shared" si="10"/>
        <v/>
      </c>
      <c r="P94" s="54" t="str">
        <f t="shared" si="11"/>
        <v/>
      </c>
      <c r="Q94" s="16" t="s">
        <v>109</v>
      </c>
      <c r="R94" s="13" t="str">
        <f>TRIM('基本情報 '!E95)</f>
        <v/>
      </c>
      <c r="S94" s="13" t="str">
        <f>TRIM('基本情報 '!F95)</f>
        <v/>
      </c>
      <c r="T94" s="13" t="str">
        <f>TRIM('基本情報 '!G297)</f>
        <v/>
      </c>
      <c r="U94" s="13" t="str">
        <f>TRIM('基本情報 '!H297)</f>
        <v/>
      </c>
      <c r="V94" s="13" t="str">
        <f t="shared" si="12"/>
        <v/>
      </c>
      <c r="W94" s="13" t="str">
        <f t="shared" si="13"/>
        <v/>
      </c>
      <c r="BF94" s="13">
        <v>2035</v>
      </c>
    </row>
    <row r="95" spans="1:58" ht="21" customHeight="1">
      <c r="A95" s="14">
        <v>87</v>
      </c>
      <c r="B95" s="14">
        <f>'基本情報 (2)'!B95</f>
        <v>10087</v>
      </c>
      <c r="C95" s="29" t="str">
        <f>IF('基本情報 '!C96="","",'基本情報 '!C96)</f>
        <v/>
      </c>
      <c r="D95" s="29" t="str">
        <f>IF('基本情報 '!D96="","",'基本情報 '!D96)</f>
        <v/>
      </c>
      <c r="E95" s="29" t="str">
        <f>CONCATENATE(R95,基本情報!T$1,S95)</f>
        <v>　</v>
      </c>
      <c r="F95" s="29" t="str">
        <f>CONCATENATE(T95,基本情報!T$1,U95)</f>
        <v>　</v>
      </c>
      <c r="G95" s="29" t="str">
        <f>IF('基本情報 '!I96="","",'基本情報 '!I96)</f>
        <v/>
      </c>
      <c r="H95" s="29" t="str">
        <f>IF('基本情報 '!J96="","",'基本情報 '!J96)</f>
        <v/>
      </c>
      <c r="I95" s="51" t="str">
        <f>TRIM('基本情報 '!K96)</f>
        <v/>
      </c>
      <c r="J95" s="51" t="str">
        <f>TRIM('基本情報 '!L96)</f>
        <v/>
      </c>
      <c r="K95" s="51" t="str">
        <f>TRIM('基本情報 '!M96)</f>
        <v/>
      </c>
      <c r="L95" s="53" t="str">
        <f t="shared" si="7"/>
        <v/>
      </c>
      <c r="M95" s="53" t="str">
        <f t="shared" si="8"/>
        <v/>
      </c>
      <c r="N95" s="53" t="str">
        <f t="shared" si="9"/>
        <v/>
      </c>
      <c r="O95" s="48" t="str">
        <f t="shared" si="10"/>
        <v/>
      </c>
      <c r="P95" s="54" t="str">
        <f t="shared" si="11"/>
        <v/>
      </c>
      <c r="Q95" s="16" t="s">
        <v>109</v>
      </c>
      <c r="R95" s="13" t="str">
        <f>TRIM('基本情報 '!E96)</f>
        <v/>
      </c>
      <c r="S95" s="13" t="str">
        <f>TRIM('基本情報 '!F96)</f>
        <v/>
      </c>
      <c r="T95" s="13" t="str">
        <f>TRIM('基本情報 '!G298)</f>
        <v/>
      </c>
      <c r="U95" s="13" t="str">
        <f>TRIM('基本情報 '!H298)</f>
        <v/>
      </c>
      <c r="V95" s="13" t="str">
        <f t="shared" si="12"/>
        <v/>
      </c>
      <c r="W95" s="13" t="str">
        <f t="shared" si="13"/>
        <v/>
      </c>
      <c r="BF95" s="13">
        <v>2036</v>
      </c>
    </row>
    <row r="96" spans="1:58" ht="21" customHeight="1">
      <c r="A96" s="14">
        <v>88</v>
      </c>
      <c r="B96" s="14">
        <f>'基本情報 (2)'!B96</f>
        <v>10088</v>
      </c>
      <c r="C96" s="29" t="str">
        <f>IF('基本情報 '!C97="","",'基本情報 '!C97)</f>
        <v/>
      </c>
      <c r="D96" s="29" t="str">
        <f>IF('基本情報 '!D97="","",'基本情報 '!D97)</f>
        <v/>
      </c>
      <c r="E96" s="29" t="str">
        <f>CONCATENATE(R96,基本情報!T$1,S96)</f>
        <v>　</v>
      </c>
      <c r="F96" s="29" t="str">
        <f>CONCATENATE(T96,基本情報!T$1,U96)</f>
        <v>　</v>
      </c>
      <c r="G96" s="29" t="str">
        <f>IF('基本情報 '!I97="","",'基本情報 '!I97)</f>
        <v/>
      </c>
      <c r="H96" s="29" t="str">
        <f>IF('基本情報 '!J97="","",'基本情報 '!J97)</f>
        <v/>
      </c>
      <c r="I96" s="51" t="str">
        <f>TRIM('基本情報 '!K97)</f>
        <v/>
      </c>
      <c r="J96" s="51" t="str">
        <f>TRIM('基本情報 '!L97)</f>
        <v/>
      </c>
      <c r="K96" s="51" t="str">
        <f>TRIM('基本情報 '!M97)</f>
        <v/>
      </c>
      <c r="L96" s="53" t="str">
        <f t="shared" si="7"/>
        <v/>
      </c>
      <c r="M96" s="53" t="str">
        <f t="shared" si="8"/>
        <v/>
      </c>
      <c r="N96" s="53" t="str">
        <f t="shared" si="9"/>
        <v/>
      </c>
      <c r="O96" s="48" t="str">
        <f t="shared" si="10"/>
        <v/>
      </c>
      <c r="P96" s="54" t="str">
        <f t="shared" si="11"/>
        <v/>
      </c>
      <c r="Q96" s="16" t="s">
        <v>109</v>
      </c>
      <c r="R96" s="13" t="str">
        <f>TRIM('基本情報 '!E97)</f>
        <v/>
      </c>
      <c r="S96" s="13" t="str">
        <f>TRIM('基本情報 '!F97)</f>
        <v/>
      </c>
      <c r="T96" s="13" t="str">
        <f>TRIM('基本情報 '!G299)</f>
        <v/>
      </c>
      <c r="U96" s="13" t="str">
        <f>TRIM('基本情報 '!H299)</f>
        <v/>
      </c>
      <c r="V96" s="13" t="str">
        <f t="shared" si="12"/>
        <v/>
      </c>
      <c r="W96" s="13" t="str">
        <f t="shared" si="13"/>
        <v/>
      </c>
      <c r="BF96" s="13">
        <v>2037</v>
      </c>
    </row>
    <row r="97" spans="1:58" ht="21" customHeight="1">
      <c r="A97" s="14">
        <v>89</v>
      </c>
      <c r="B97" s="14">
        <f>'基本情報 (2)'!B97</f>
        <v>10089</v>
      </c>
      <c r="C97" s="29" t="str">
        <f>IF('基本情報 '!C98="","",'基本情報 '!C98)</f>
        <v/>
      </c>
      <c r="D97" s="29" t="str">
        <f>IF('基本情報 '!D98="","",'基本情報 '!D98)</f>
        <v/>
      </c>
      <c r="E97" s="29" t="str">
        <f>CONCATENATE(R97,基本情報!T$1,S97)</f>
        <v>　</v>
      </c>
      <c r="F97" s="29" t="str">
        <f>CONCATENATE(T97,基本情報!T$1,U97)</f>
        <v>　</v>
      </c>
      <c r="G97" s="29" t="str">
        <f>IF('基本情報 '!I98="","",'基本情報 '!I98)</f>
        <v/>
      </c>
      <c r="H97" s="29" t="str">
        <f>IF('基本情報 '!J98="","",'基本情報 '!J98)</f>
        <v/>
      </c>
      <c r="I97" s="51" t="str">
        <f>TRIM('基本情報 '!K98)</f>
        <v/>
      </c>
      <c r="J97" s="51" t="str">
        <f>TRIM('基本情報 '!L98)</f>
        <v/>
      </c>
      <c r="K97" s="51" t="str">
        <f>TRIM('基本情報 '!M98)</f>
        <v/>
      </c>
      <c r="L97" s="53" t="str">
        <f t="shared" si="7"/>
        <v/>
      </c>
      <c r="M97" s="53" t="str">
        <f t="shared" si="8"/>
        <v/>
      </c>
      <c r="N97" s="53" t="str">
        <f t="shared" si="9"/>
        <v/>
      </c>
      <c r="O97" s="48" t="str">
        <f t="shared" si="10"/>
        <v/>
      </c>
      <c r="P97" s="54" t="str">
        <f t="shared" si="11"/>
        <v/>
      </c>
      <c r="Q97" s="16" t="s">
        <v>109</v>
      </c>
      <c r="R97" s="13" t="str">
        <f>TRIM('基本情報 '!E98)</f>
        <v/>
      </c>
      <c r="S97" s="13" t="str">
        <f>TRIM('基本情報 '!F98)</f>
        <v/>
      </c>
      <c r="T97" s="13" t="str">
        <f>TRIM('基本情報 '!G300)</f>
        <v/>
      </c>
      <c r="U97" s="13" t="str">
        <f>TRIM('基本情報 '!H300)</f>
        <v/>
      </c>
      <c r="V97" s="13" t="str">
        <f t="shared" si="12"/>
        <v/>
      </c>
      <c r="W97" s="13" t="str">
        <f t="shared" si="13"/>
        <v/>
      </c>
      <c r="BF97" s="13">
        <v>2038</v>
      </c>
    </row>
    <row r="98" spans="1:58" ht="21" customHeight="1">
      <c r="A98" s="14">
        <v>90</v>
      </c>
      <c r="B98" s="14">
        <f>'基本情報 (2)'!B98</f>
        <v>10090</v>
      </c>
      <c r="C98" s="29" t="str">
        <f>IF('基本情報 '!C99="","",'基本情報 '!C99)</f>
        <v/>
      </c>
      <c r="D98" s="29" t="str">
        <f>IF('基本情報 '!D99="","",'基本情報 '!D99)</f>
        <v/>
      </c>
      <c r="E98" s="29" t="str">
        <f>CONCATENATE(R98,基本情報!T$1,S98)</f>
        <v>　</v>
      </c>
      <c r="F98" s="29" t="str">
        <f>CONCATENATE(T98,基本情報!T$1,U98)</f>
        <v>　</v>
      </c>
      <c r="G98" s="29" t="str">
        <f>IF('基本情報 '!I99="","",'基本情報 '!I99)</f>
        <v/>
      </c>
      <c r="H98" s="29" t="str">
        <f>IF('基本情報 '!J99="","",'基本情報 '!J99)</f>
        <v/>
      </c>
      <c r="I98" s="51" t="str">
        <f>TRIM('基本情報 '!K99)</f>
        <v/>
      </c>
      <c r="J98" s="51" t="str">
        <f>TRIM('基本情報 '!L99)</f>
        <v/>
      </c>
      <c r="K98" s="51" t="str">
        <f>TRIM('基本情報 '!M99)</f>
        <v/>
      </c>
      <c r="L98" s="53" t="str">
        <f t="shared" si="7"/>
        <v/>
      </c>
      <c r="M98" s="53" t="str">
        <f t="shared" si="8"/>
        <v/>
      </c>
      <c r="N98" s="53" t="str">
        <f t="shared" si="9"/>
        <v/>
      </c>
      <c r="O98" s="48" t="str">
        <f t="shared" si="10"/>
        <v/>
      </c>
      <c r="P98" s="54" t="str">
        <f t="shared" si="11"/>
        <v/>
      </c>
      <c r="Q98" s="16" t="s">
        <v>109</v>
      </c>
      <c r="R98" s="13" t="str">
        <f>TRIM('基本情報 '!E99)</f>
        <v/>
      </c>
      <c r="S98" s="13" t="str">
        <f>TRIM('基本情報 '!F99)</f>
        <v/>
      </c>
      <c r="T98" s="13" t="str">
        <f>TRIM('基本情報 '!G301)</f>
        <v/>
      </c>
      <c r="U98" s="13" t="str">
        <f>TRIM('基本情報 '!H301)</f>
        <v/>
      </c>
      <c r="V98" s="13" t="str">
        <f t="shared" si="12"/>
        <v/>
      </c>
      <c r="W98" s="13" t="str">
        <f t="shared" si="13"/>
        <v/>
      </c>
      <c r="BF98" s="13">
        <v>2039</v>
      </c>
    </row>
    <row r="99" spans="1:58" ht="21" customHeight="1">
      <c r="A99" s="14">
        <v>91</v>
      </c>
      <c r="B99" s="14">
        <f>'基本情報 (2)'!B99</f>
        <v>10091</v>
      </c>
      <c r="C99" s="29" t="str">
        <f>IF('基本情報 '!C100="","",'基本情報 '!C100)</f>
        <v/>
      </c>
      <c r="D99" s="29" t="str">
        <f>IF('基本情報 '!D100="","",'基本情報 '!D100)</f>
        <v/>
      </c>
      <c r="E99" s="29" t="str">
        <f>CONCATENATE(R99,基本情報!T$1,S99)</f>
        <v>　</v>
      </c>
      <c r="F99" s="29" t="str">
        <f>CONCATENATE(T99,基本情報!T$1,U99)</f>
        <v>　</v>
      </c>
      <c r="G99" s="29" t="str">
        <f>IF('基本情報 '!I100="","",'基本情報 '!I100)</f>
        <v/>
      </c>
      <c r="H99" s="29" t="str">
        <f>IF('基本情報 '!J100="","",'基本情報 '!J100)</f>
        <v/>
      </c>
      <c r="I99" s="51" t="str">
        <f>TRIM('基本情報 '!K100)</f>
        <v/>
      </c>
      <c r="J99" s="51" t="str">
        <f>TRIM('基本情報 '!L100)</f>
        <v/>
      </c>
      <c r="K99" s="51" t="str">
        <f>TRIM('基本情報 '!M100)</f>
        <v/>
      </c>
      <c r="L99" s="53" t="str">
        <f t="shared" si="7"/>
        <v/>
      </c>
      <c r="M99" s="53" t="str">
        <f t="shared" si="8"/>
        <v/>
      </c>
      <c r="N99" s="53" t="str">
        <f t="shared" si="9"/>
        <v/>
      </c>
      <c r="O99" s="48" t="str">
        <f t="shared" si="10"/>
        <v/>
      </c>
      <c r="P99" s="54" t="str">
        <f t="shared" si="11"/>
        <v/>
      </c>
      <c r="Q99" s="16" t="s">
        <v>109</v>
      </c>
      <c r="R99" s="13" t="str">
        <f>TRIM('基本情報 '!E100)</f>
        <v/>
      </c>
      <c r="S99" s="13" t="str">
        <f>TRIM('基本情報 '!F100)</f>
        <v/>
      </c>
      <c r="T99" s="13" t="str">
        <f>TRIM('基本情報 '!G302)</f>
        <v/>
      </c>
      <c r="U99" s="13" t="str">
        <f>TRIM('基本情報 '!H302)</f>
        <v/>
      </c>
      <c r="V99" s="13" t="str">
        <f t="shared" si="12"/>
        <v/>
      </c>
      <c r="W99" s="13" t="str">
        <f t="shared" si="13"/>
        <v/>
      </c>
      <c r="BF99" s="13">
        <v>2040</v>
      </c>
    </row>
    <row r="100" spans="1:58" ht="21" customHeight="1">
      <c r="A100" s="14">
        <v>92</v>
      </c>
      <c r="B100" s="14">
        <f>'基本情報 (2)'!B100</f>
        <v>10092</v>
      </c>
      <c r="C100" s="29" t="str">
        <f>IF('基本情報 '!C101="","",'基本情報 '!C101)</f>
        <v/>
      </c>
      <c r="D100" s="29" t="str">
        <f>IF('基本情報 '!D101="","",'基本情報 '!D101)</f>
        <v/>
      </c>
      <c r="E100" s="29" t="str">
        <f>CONCATENATE(R100,基本情報!T$1,S100)</f>
        <v>　</v>
      </c>
      <c r="F100" s="29" t="str">
        <f>CONCATENATE(T100,基本情報!T$1,U100)</f>
        <v>　</v>
      </c>
      <c r="G100" s="29" t="str">
        <f>IF('基本情報 '!I101="","",'基本情報 '!I101)</f>
        <v/>
      </c>
      <c r="H100" s="29" t="str">
        <f>IF('基本情報 '!J101="","",'基本情報 '!J101)</f>
        <v/>
      </c>
      <c r="I100" s="51" t="str">
        <f>TRIM('基本情報 '!K101)</f>
        <v/>
      </c>
      <c r="J100" s="51" t="str">
        <f>TRIM('基本情報 '!L101)</f>
        <v/>
      </c>
      <c r="K100" s="51" t="str">
        <f>TRIM('基本情報 '!M101)</f>
        <v/>
      </c>
      <c r="L100" s="53" t="str">
        <f t="shared" si="7"/>
        <v/>
      </c>
      <c r="M100" s="53" t="str">
        <f t="shared" si="8"/>
        <v/>
      </c>
      <c r="N100" s="53" t="str">
        <f t="shared" si="9"/>
        <v/>
      </c>
      <c r="O100" s="48" t="str">
        <f t="shared" si="10"/>
        <v/>
      </c>
      <c r="P100" s="54" t="str">
        <f t="shared" si="11"/>
        <v/>
      </c>
      <c r="Q100" s="16" t="s">
        <v>109</v>
      </c>
      <c r="R100" s="13" t="str">
        <f>TRIM('基本情報 '!E101)</f>
        <v/>
      </c>
      <c r="S100" s="13" t="str">
        <f>TRIM('基本情報 '!F101)</f>
        <v/>
      </c>
      <c r="T100" s="13" t="str">
        <f>TRIM('基本情報 '!G303)</f>
        <v/>
      </c>
      <c r="U100" s="13" t="str">
        <f>TRIM('基本情報 '!H303)</f>
        <v/>
      </c>
      <c r="V100" s="13" t="str">
        <f t="shared" si="12"/>
        <v/>
      </c>
      <c r="W100" s="13" t="str">
        <f t="shared" si="13"/>
        <v/>
      </c>
      <c r="BF100" s="13">
        <v>2041</v>
      </c>
    </row>
    <row r="101" spans="1:58" ht="21" customHeight="1">
      <c r="A101" s="14">
        <v>93</v>
      </c>
      <c r="B101" s="14">
        <f>'基本情報 (2)'!B101</f>
        <v>10093</v>
      </c>
      <c r="C101" s="29" t="str">
        <f>IF('基本情報 '!C102="","",'基本情報 '!C102)</f>
        <v/>
      </c>
      <c r="D101" s="29" t="str">
        <f>IF('基本情報 '!D102="","",'基本情報 '!D102)</f>
        <v/>
      </c>
      <c r="E101" s="29" t="str">
        <f>CONCATENATE(R101,基本情報!T$1,S101)</f>
        <v>　</v>
      </c>
      <c r="F101" s="29" t="str">
        <f>CONCATENATE(T101,基本情報!T$1,U101)</f>
        <v>　</v>
      </c>
      <c r="G101" s="29" t="str">
        <f>IF('基本情報 '!I102="","",'基本情報 '!I102)</f>
        <v/>
      </c>
      <c r="H101" s="29" t="str">
        <f>IF('基本情報 '!J102="","",'基本情報 '!J102)</f>
        <v/>
      </c>
      <c r="I101" s="51" t="str">
        <f>TRIM('基本情報 '!K102)</f>
        <v/>
      </c>
      <c r="J101" s="51" t="str">
        <f>TRIM('基本情報 '!L102)</f>
        <v/>
      </c>
      <c r="K101" s="51" t="str">
        <f>TRIM('基本情報 '!M102)</f>
        <v/>
      </c>
      <c r="L101" s="53" t="str">
        <f t="shared" si="7"/>
        <v/>
      </c>
      <c r="M101" s="53" t="str">
        <f t="shared" si="8"/>
        <v/>
      </c>
      <c r="N101" s="53" t="str">
        <f t="shared" si="9"/>
        <v/>
      </c>
      <c r="O101" s="48" t="str">
        <f t="shared" si="10"/>
        <v/>
      </c>
      <c r="P101" s="54" t="str">
        <f t="shared" si="11"/>
        <v/>
      </c>
      <c r="Q101" s="16" t="s">
        <v>109</v>
      </c>
      <c r="R101" s="13" t="str">
        <f>TRIM('基本情報 '!E102)</f>
        <v/>
      </c>
      <c r="S101" s="13" t="str">
        <f>TRIM('基本情報 '!F102)</f>
        <v/>
      </c>
      <c r="T101" s="13" t="str">
        <f>TRIM('基本情報 '!G304)</f>
        <v/>
      </c>
      <c r="U101" s="13" t="str">
        <f>TRIM('基本情報 '!H304)</f>
        <v/>
      </c>
      <c r="V101" s="13" t="str">
        <f t="shared" si="12"/>
        <v/>
      </c>
      <c r="W101" s="13" t="str">
        <f t="shared" si="13"/>
        <v/>
      </c>
      <c r="BF101" s="13">
        <v>2042</v>
      </c>
    </row>
    <row r="102" spans="1:58" ht="21" customHeight="1">
      <c r="A102" s="14">
        <v>94</v>
      </c>
      <c r="B102" s="14">
        <f>'基本情報 (2)'!B102</f>
        <v>10094</v>
      </c>
      <c r="C102" s="29" t="str">
        <f>IF('基本情報 '!C103="","",'基本情報 '!C103)</f>
        <v/>
      </c>
      <c r="D102" s="29" t="str">
        <f>IF('基本情報 '!D103="","",'基本情報 '!D103)</f>
        <v/>
      </c>
      <c r="E102" s="29" t="str">
        <f>CONCATENATE(R102,基本情報!T$1,S102)</f>
        <v>　</v>
      </c>
      <c r="F102" s="29" t="str">
        <f>CONCATENATE(T102,基本情報!T$1,U102)</f>
        <v>　</v>
      </c>
      <c r="G102" s="29" t="str">
        <f>IF('基本情報 '!I103="","",'基本情報 '!I103)</f>
        <v/>
      </c>
      <c r="H102" s="29" t="str">
        <f>IF('基本情報 '!J103="","",'基本情報 '!J103)</f>
        <v/>
      </c>
      <c r="I102" s="51" t="str">
        <f>TRIM('基本情報 '!K103)</f>
        <v/>
      </c>
      <c r="J102" s="51" t="str">
        <f>TRIM('基本情報 '!L103)</f>
        <v/>
      </c>
      <c r="K102" s="51" t="str">
        <f>TRIM('基本情報 '!M103)</f>
        <v/>
      </c>
      <c r="L102" s="53" t="str">
        <f t="shared" si="7"/>
        <v/>
      </c>
      <c r="M102" s="53" t="str">
        <f t="shared" si="8"/>
        <v/>
      </c>
      <c r="N102" s="53" t="str">
        <f t="shared" si="9"/>
        <v/>
      </c>
      <c r="O102" s="48" t="str">
        <f t="shared" si="10"/>
        <v/>
      </c>
      <c r="P102" s="54" t="str">
        <f t="shared" si="11"/>
        <v/>
      </c>
      <c r="Q102" s="16" t="s">
        <v>109</v>
      </c>
      <c r="R102" s="13" t="str">
        <f>TRIM('基本情報 '!E103)</f>
        <v/>
      </c>
      <c r="S102" s="13" t="str">
        <f>TRIM('基本情報 '!F103)</f>
        <v/>
      </c>
      <c r="T102" s="13" t="str">
        <f>TRIM('基本情報 '!G305)</f>
        <v/>
      </c>
      <c r="U102" s="13" t="str">
        <f>TRIM('基本情報 '!H305)</f>
        <v/>
      </c>
      <c r="V102" s="13" t="str">
        <f t="shared" si="12"/>
        <v/>
      </c>
      <c r="W102" s="13" t="str">
        <f t="shared" si="13"/>
        <v/>
      </c>
      <c r="BF102" s="13">
        <v>2043</v>
      </c>
    </row>
    <row r="103" spans="1:58" ht="21" customHeight="1">
      <c r="A103" s="14">
        <v>95</v>
      </c>
      <c r="B103" s="14">
        <f>'基本情報 (2)'!B103</f>
        <v>10095</v>
      </c>
      <c r="C103" s="29" t="str">
        <f>IF('基本情報 '!C104="","",'基本情報 '!C104)</f>
        <v/>
      </c>
      <c r="D103" s="29" t="str">
        <f>IF('基本情報 '!D104="","",'基本情報 '!D104)</f>
        <v/>
      </c>
      <c r="E103" s="29" t="str">
        <f>CONCATENATE(R103,基本情報!T$1,S103)</f>
        <v>　</v>
      </c>
      <c r="F103" s="29" t="str">
        <f>CONCATENATE(T103,基本情報!T$1,U103)</f>
        <v>　</v>
      </c>
      <c r="G103" s="29" t="str">
        <f>IF('基本情報 '!I104="","",'基本情報 '!I104)</f>
        <v/>
      </c>
      <c r="H103" s="29" t="str">
        <f>IF('基本情報 '!J104="","",'基本情報 '!J104)</f>
        <v/>
      </c>
      <c r="I103" s="51" t="str">
        <f>TRIM('基本情報 '!K104)</f>
        <v/>
      </c>
      <c r="J103" s="51" t="str">
        <f>TRIM('基本情報 '!L104)</f>
        <v/>
      </c>
      <c r="K103" s="51" t="str">
        <f>TRIM('基本情報 '!M104)</f>
        <v/>
      </c>
      <c r="L103" s="53" t="str">
        <f t="shared" si="7"/>
        <v/>
      </c>
      <c r="M103" s="53" t="str">
        <f t="shared" si="8"/>
        <v/>
      </c>
      <c r="N103" s="53" t="str">
        <f t="shared" si="9"/>
        <v/>
      </c>
      <c r="O103" s="48" t="str">
        <f t="shared" si="10"/>
        <v/>
      </c>
      <c r="P103" s="54" t="str">
        <f t="shared" si="11"/>
        <v/>
      </c>
      <c r="Q103" s="16" t="s">
        <v>109</v>
      </c>
      <c r="R103" s="13" t="str">
        <f>TRIM('基本情報 '!E104)</f>
        <v/>
      </c>
      <c r="S103" s="13" t="str">
        <f>TRIM('基本情報 '!F104)</f>
        <v/>
      </c>
      <c r="T103" s="13" t="str">
        <f>TRIM('基本情報 '!G306)</f>
        <v/>
      </c>
      <c r="U103" s="13" t="str">
        <f>TRIM('基本情報 '!H306)</f>
        <v/>
      </c>
      <c r="V103" s="13" t="str">
        <f t="shared" si="12"/>
        <v/>
      </c>
      <c r="W103" s="13" t="str">
        <f t="shared" si="13"/>
        <v/>
      </c>
      <c r="BF103" s="13">
        <v>2044</v>
      </c>
    </row>
    <row r="104" spans="1:58" ht="21" customHeight="1">
      <c r="A104" s="14">
        <v>96</v>
      </c>
      <c r="B104" s="14">
        <f>'基本情報 (2)'!B104</f>
        <v>10096</v>
      </c>
      <c r="C104" s="29" t="str">
        <f>IF('基本情報 '!C105="","",'基本情報 '!C105)</f>
        <v/>
      </c>
      <c r="D104" s="29" t="str">
        <f>IF('基本情報 '!D105="","",'基本情報 '!D105)</f>
        <v/>
      </c>
      <c r="E104" s="29" t="str">
        <f>CONCATENATE(R104,基本情報!T$1,S104)</f>
        <v>　</v>
      </c>
      <c r="F104" s="29" t="str">
        <f>CONCATENATE(T104,基本情報!T$1,U104)</f>
        <v>　</v>
      </c>
      <c r="G104" s="29" t="str">
        <f>IF('基本情報 '!I105="","",'基本情報 '!I105)</f>
        <v/>
      </c>
      <c r="H104" s="29" t="str">
        <f>IF('基本情報 '!J105="","",'基本情報 '!J105)</f>
        <v/>
      </c>
      <c r="I104" s="51" t="str">
        <f>TRIM('基本情報 '!K105)</f>
        <v/>
      </c>
      <c r="J104" s="51" t="str">
        <f>TRIM('基本情報 '!L105)</f>
        <v/>
      </c>
      <c r="K104" s="51" t="str">
        <f>TRIM('基本情報 '!M105)</f>
        <v/>
      </c>
      <c r="L104" s="53" t="str">
        <f t="shared" si="7"/>
        <v/>
      </c>
      <c r="M104" s="53" t="str">
        <f t="shared" si="8"/>
        <v/>
      </c>
      <c r="N104" s="53" t="str">
        <f t="shared" si="9"/>
        <v/>
      </c>
      <c r="O104" s="48" t="str">
        <f t="shared" si="10"/>
        <v/>
      </c>
      <c r="P104" s="54" t="str">
        <f t="shared" si="11"/>
        <v/>
      </c>
      <c r="Q104" s="16" t="s">
        <v>109</v>
      </c>
      <c r="R104" s="13" t="str">
        <f>TRIM('基本情報 '!E105)</f>
        <v/>
      </c>
      <c r="S104" s="13" t="str">
        <f>TRIM('基本情報 '!F105)</f>
        <v/>
      </c>
      <c r="T104" s="13" t="str">
        <f>TRIM('基本情報 '!G307)</f>
        <v/>
      </c>
      <c r="U104" s="13" t="str">
        <f>TRIM('基本情報 '!H307)</f>
        <v/>
      </c>
      <c r="V104" s="13" t="str">
        <f t="shared" si="12"/>
        <v/>
      </c>
      <c r="W104" s="13" t="str">
        <f t="shared" si="13"/>
        <v/>
      </c>
      <c r="BF104" s="13">
        <v>2045</v>
      </c>
    </row>
    <row r="105" spans="1:58" ht="21" customHeight="1">
      <c r="A105" s="14">
        <v>97</v>
      </c>
      <c r="B105" s="14">
        <f>'基本情報 (2)'!B105</f>
        <v>10097</v>
      </c>
      <c r="C105" s="29" t="str">
        <f>IF('基本情報 '!C106="","",'基本情報 '!C106)</f>
        <v/>
      </c>
      <c r="D105" s="29" t="str">
        <f>IF('基本情報 '!D106="","",'基本情報 '!D106)</f>
        <v/>
      </c>
      <c r="E105" s="29" t="str">
        <f>CONCATENATE(R105,基本情報!T$1,S105)</f>
        <v>　</v>
      </c>
      <c r="F105" s="29" t="str">
        <f>CONCATENATE(T105,基本情報!T$1,U105)</f>
        <v>　</v>
      </c>
      <c r="G105" s="29" t="str">
        <f>IF('基本情報 '!I106="","",'基本情報 '!I106)</f>
        <v/>
      </c>
      <c r="H105" s="29" t="str">
        <f>IF('基本情報 '!J106="","",'基本情報 '!J106)</f>
        <v/>
      </c>
      <c r="I105" s="51" t="str">
        <f>TRIM('基本情報 '!K106)</f>
        <v/>
      </c>
      <c r="J105" s="51" t="str">
        <f>TRIM('基本情報 '!L106)</f>
        <v/>
      </c>
      <c r="K105" s="51" t="str">
        <f>TRIM('基本情報 '!M106)</f>
        <v/>
      </c>
      <c r="L105" s="53" t="str">
        <f t="shared" si="7"/>
        <v/>
      </c>
      <c r="M105" s="53" t="str">
        <f t="shared" si="8"/>
        <v/>
      </c>
      <c r="N105" s="53" t="str">
        <f t="shared" si="9"/>
        <v/>
      </c>
      <c r="O105" s="48" t="str">
        <f t="shared" si="10"/>
        <v/>
      </c>
      <c r="P105" s="54" t="str">
        <f t="shared" si="11"/>
        <v/>
      </c>
      <c r="Q105" s="16" t="s">
        <v>109</v>
      </c>
      <c r="R105" s="13" t="str">
        <f>TRIM('基本情報 '!E106)</f>
        <v/>
      </c>
      <c r="S105" s="13" t="str">
        <f>TRIM('基本情報 '!F106)</f>
        <v/>
      </c>
      <c r="T105" s="13" t="str">
        <f>TRIM('基本情報 '!G308)</f>
        <v/>
      </c>
      <c r="U105" s="13" t="str">
        <f>TRIM('基本情報 '!H308)</f>
        <v/>
      </c>
      <c r="V105" s="13" t="str">
        <f t="shared" si="12"/>
        <v/>
      </c>
      <c r="W105" s="13" t="str">
        <f t="shared" si="13"/>
        <v/>
      </c>
      <c r="BF105" s="13">
        <v>2046</v>
      </c>
    </row>
    <row r="106" spans="1:58" ht="21" customHeight="1">
      <c r="A106" s="14">
        <v>98</v>
      </c>
      <c r="B106" s="14">
        <f>'基本情報 (2)'!B106</f>
        <v>10098</v>
      </c>
      <c r="C106" s="29" t="str">
        <f>IF('基本情報 '!C107="","",'基本情報 '!C107)</f>
        <v/>
      </c>
      <c r="D106" s="29" t="str">
        <f>IF('基本情報 '!D107="","",'基本情報 '!D107)</f>
        <v/>
      </c>
      <c r="E106" s="29" t="str">
        <f>CONCATENATE(R106,基本情報!T$1,S106)</f>
        <v>　</v>
      </c>
      <c r="F106" s="29" t="str">
        <f>CONCATENATE(T106,基本情報!T$1,U106)</f>
        <v>　</v>
      </c>
      <c r="G106" s="29" t="str">
        <f>IF('基本情報 '!I107="","",'基本情報 '!I107)</f>
        <v/>
      </c>
      <c r="H106" s="29" t="str">
        <f>IF('基本情報 '!J107="","",'基本情報 '!J107)</f>
        <v/>
      </c>
      <c r="I106" s="51" t="str">
        <f>TRIM('基本情報 '!K107)</f>
        <v/>
      </c>
      <c r="J106" s="51" t="str">
        <f>TRIM('基本情報 '!L107)</f>
        <v/>
      </c>
      <c r="K106" s="51" t="str">
        <f>TRIM('基本情報 '!M107)</f>
        <v/>
      </c>
      <c r="L106" s="53" t="str">
        <f t="shared" si="7"/>
        <v/>
      </c>
      <c r="M106" s="53" t="str">
        <f t="shared" si="8"/>
        <v/>
      </c>
      <c r="N106" s="53" t="str">
        <f t="shared" si="9"/>
        <v/>
      </c>
      <c r="O106" s="48" t="str">
        <f t="shared" si="10"/>
        <v/>
      </c>
      <c r="P106" s="54" t="str">
        <f t="shared" si="11"/>
        <v/>
      </c>
      <c r="Q106" s="16" t="s">
        <v>109</v>
      </c>
      <c r="R106" s="13" t="str">
        <f>TRIM('基本情報 '!E107)</f>
        <v/>
      </c>
      <c r="S106" s="13" t="str">
        <f>TRIM('基本情報 '!F107)</f>
        <v/>
      </c>
      <c r="T106" s="13" t="str">
        <f>TRIM('基本情報 '!G309)</f>
        <v/>
      </c>
      <c r="U106" s="13" t="str">
        <f>TRIM('基本情報 '!H309)</f>
        <v/>
      </c>
      <c r="V106" s="13" t="str">
        <f t="shared" si="12"/>
        <v/>
      </c>
      <c r="W106" s="13" t="str">
        <f t="shared" si="13"/>
        <v/>
      </c>
      <c r="BF106" s="13">
        <v>2047</v>
      </c>
    </row>
    <row r="107" spans="1:58" ht="21" customHeight="1">
      <c r="A107" s="14">
        <v>99</v>
      </c>
      <c r="B107" s="14">
        <f>'基本情報 (2)'!B107</f>
        <v>10099</v>
      </c>
      <c r="C107" s="29" t="str">
        <f>IF('基本情報 '!C108="","",'基本情報 '!C108)</f>
        <v/>
      </c>
      <c r="D107" s="29" t="str">
        <f>IF('基本情報 '!D108="","",'基本情報 '!D108)</f>
        <v/>
      </c>
      <c r="E107" s="29" t="str">
        <f>CONCATENATE(R107,基本情報!T$1,S107)</f>
        <v>　</v>
      </c>
      <c r="F107" s="29" t="str">
        <f>CONCATENATE(T107,基本情報!T$1,U107)</f>
        <v>　</v>
      </c>
      <c r="G107" s="29" t="str">
        <f>IF('基本情報 '!I108="","",'基本情報 '!I108)</f>
        <v/>
      </c>
      <c r="H107" s="29" t="str">
        <f>IF('基本情報 '!J108="","",'基本情報 '!J108)</f>
        <v/>
      </c>
      <c r="I107" s="51" t="str">
        <f>TRIM('基本情報 '!K108)</f>
        <v/>
      </c>
      <c r="J107" s="51" t="str">
        <f>TRIM('基本情報 '!L108)</f>
        <v/>
      </c>
      <c r="K107" s="51" t="str">
        <f>TRIM('基本情報 '!M108)</f>
        <v/>
      </c>
      <c r="L107" s="53" t="str">
        <f t="shared" si="7"/>
        <v/>
      </c>
      <c r="M107" s="53" t="str">
        <f t="shared" si="8"/>
        <v/>
      </c>
      <c r="N107" s="53" t="str">
        <f t="shared" si="9"/>
        <v/>
      </c>
      <c r="O107" s="48" t="str">
        <f t="shared" si="10"/>
        <v/>
      </c>
      <c r="P107" s="54" t="str">
        <f t="shared" si="11"/>
        <v/>
      </c>
      <c r="Q107" s="16" t="s">
        <v>109</v>
      </c>
      <c r="R107" s="13" t="str">
        <f>TRIM('基本情報 '!E108)</f>
        <v/>
      </c>
      <c r="S107" s="13" t="str">
        <f>TRIM('基本情報 '!F108)</f>
        <v/>
      </c>
      <c r="T107" s="13" t="str">
        <f>TRIM('基本情報 '!G310)</f>
        <v/>
      </c>
      <c r="U107" s="13" t="str">
        <f>TRIM('基本情報 '!H310)</f>
        <v/>
      </c>
      <c r="V107" s="13" t="str">
        <f t="shared" si="12"/>
        <v/>
      </c>
      <c r="W107" s="13" t="str">
        <f t="shared" si="13"/>
        <v/>
      </c>
      <c r="BF107" s="13">
        <v>2048</v>
      </c>
    </row>
    <row r="108" spans="1:58" ht="21" customHeight="1">
      <c r="A108" s="14">
        <v>100</v>
      </c>
      <c r="B108" s="14">
        <f>'基本情報 (2)'!B108</f>
        <v>10100</v>
      </c>
      <c r="C108" s="29" t="str">
        <f>IF('基本情報 '!C109="","",'基本情報 '!C109)</f>
        <v/>
      </c>
      <c r="D108" s="29" t="str">
        <f>IF('基本情報 '!D109="","",'基本情報 '!D109)</f>
        <v/>
      </c>
      <c r="E108" s="29" t="str">
        <f>CONCATENATE(R108,基本情報!T$1,S108)</f>
        <v>　</v>
      </c>
      <c r="F108" s="29" t="str">
        <f>CONCATENATE(T108,基本情報!T$1,U108)</f>
        <v>　</v>
      </c>
      <c r="G108" s="29" t="str">
        <f>IF('基本情報 '!I109="","",'基本情報 '!I109)</f>
        <v/>
      </c>
      <c r="H108" s="29" t="str">
        <f>IF('基本情報 '!J109="","",'基本情報 '!J109)</f>
        <v/>
      </c>
      <c r="I108" s="51" t="str">
        <f>TRIM('基本情報 '!K109)</f>
        <v/>
      </c>
      <c r="J108" s="51" t="str">
        <f>TRIM('基本情報 '!L109)</f>
        <v/>
      </c>
      <c r="K108" s="51" t="str">
        <f>TRIM('基本情報 '!M109)</f>
        <v/>
      </c>
      <c r="L108" s="53" t="str">
        <f t="shared" si="7"/>
        <v/>
      </c>
      <c r="M108" s="53" t="str">
        <f t="shared" si="8"/>
        <v/>
      </c>
      <c r="N108" s="53" t="str">
        <f t="shared" si="9"/>
        <v/>
      </c>
      <c r="O108" s="48" t="str">
        <f t="shared" si="10"/>
        <v/>
      </c>
      <c r="P108" s="54" t="str">
        <f t="shared" si="11"/>
        <v/>
      </c>
      <c r="Q108" s="16" t="s">
        <v>109</v>
      </c>
      <c r="R108" s="13" t="str">
        <f>TRIM('基本情報 '!E109)</f>
        <v/>
      </c>
      <c r="S108" s="13" t="str">
        <f>TRIM('基本情報 '!F109)</f>
        <v/>
      </c>
      <c r="T108" s="13" t="str">
        <f>TRIM('基本情報 '!G311)</f>
        <v/>
      </c>
      <c r="U108" s="13" t="str">
        <f>TRIM('基本情報 '!H311)</f>
        <v/>
      </c>
      <c r="V108" s="13" t="str">
        <f t="shared" si="12"/>
        <v/>
      </c>
      <c r="W108" s="13" t="str">
        <f t="shared" si="13"/>
        <v/>
      </c>
      <c r="BF108" s="13">
        <v>2049</v>
      </c>
    </row>
    <row r="109" spans="1:58" ht="21" customHeight="1">
      <c r="A109" s="14">
        <v>101</v>
      </c>
      <c r="B109" s="14">
        <f>'基本情報 (2)'!B109</f>
        <v>10101</v>
      </c>
      <c r="C109" s="29" t="str">
        <f>IF('基本情報 '!C110="","",'基本情報 '!C110)</f>
        <v/>
      </c>
      <c r="D109" s="29" t="str">
        <f>IF('基本情報 '!D110="","",'基本情報 '!D110)</f>
        <v/>
      </c>
      <c r="E109" s="29" t="str">
        <f>CONCATENATE(R109,基本情報!T$1,S109)</f>
        <v>　</v>
      </c>
      <c r="F109" s="29" t="str">
        <f>CONCATENATE(T109,基本情報!T$1,U109)</f>
        <v>　</v>
      </c>
      <c r="G109" s="29" t="str">
        <f>IF('基本情報 '!I110="","",'基本情報 '!I110)</f>
        <v/>
      </c>
      <c r="H109" s="29" t="str">
        <f>IF('基本情報 '!J110="","",'基本情報 '!J110)</f>
        <v/>
      </c>
      <c r="I109" s="51" t="str">
        <f>TRIM('基本情報 '!K110)</f>
        <v/>
      </c>
      <c r="J109" s="51" t="str">
        <f>TRIM('基本情報 '!L110)</f>
        <v/>
      </c>
      <c r="K109" s="51" t="str">
        <f>TRIM('基本情報 '!M110)</f>
        <v/>
      </c>
      <c r="L109" s="53" t="str">
        <f t="shared" si="7"/>
        <v/>
      </c>
      <c r="M109" s="53" t="str">
        <f t="shared" si="8"/>
        <v/>
      </c>
      <c r="N109" s="53" t="str">
        <f t="shared" si="9"/>
        <v/>
      </c>
      <c r="O109" s="48" t="str">
        <f t="shared" si="10"/>
        <v/>
      </c>
      <c r="P109" s="54" t="str">
        <f t="shared" si="11"/>
        <v/>
      </c>
      <c r="Q109" s="16" t="s">
        <v>109</v>
      </c>
      <c r="R109" s="13" t="str">
        <f>TRIM('基本情報 '!E110)</f>
        <v/>
      </c>
      <c r="S109" s="13" t="str">
        <f>TRIM('基本情報 '!F110)</f>
        <v/>
      </c>
      <c r="T109" s="13" t="str">
        <f>TRIM('基本情報 '!G312)</f>
        <v/>
      </c>
      <c r="U109" s="13" t="str">
        <f>TRIM('基本情報 '!H312)</f>
        <v/>
      </c>
      <c r="V109" s="13" t="str">
        <f t="shared" si="12"/>
        <v/>
      </c>
      <c r="W109" s="13" t="str">
        <f t="shared" si="13"/>
        <v/>
      </c>
      <c r="BF109" s="13">
        <v>2050</v>
      </c>
    </row>
    <row r="110" spans="1:58" ht="21" customHeight="1">
      <c r="A110" s="14">
        <v>102</v>
      </c>
      <c r="B110" s="14">
        <f>'基本情報 (2)'!B110</f>
        <v>10102</v>
      </c>
      <c r="C110" s="29" t="str">
        <f>IF('基本情報 '!C111="","",'基本情報 '!C111)</f>
        <v/>
      </c>
      <c r="D110" s="29" t="str">
        <f>IF('基本情報 '!D111="","",'基本情報 '!D111)</f>
        <v/>
      </c>
      <c r="E110" s="29" t="str">
        <f>CONCATENATE(R110,基本情報!T$1,S110)</f>
        <v>　</v>
      </c>
      <c r="F110" s="29" t="str">
        <f>CONCATENATE(T110,基本情報!T$1,U110)</f>
        <v>　</v>
      </c>
      <c r="G110" s="29" t="str">
        <f>IF('基本情報 '!I111="","",'基本情報 '!I111)</f>
        <v/>
      </c>
      <c r="H110" s="29" t="str">
        <f>IF('基本情報 '!J111="","",'基本情報 '!J111)</f>
        <v/>
      </c>
      <c r="I110" s="51" t="str">
        <f>TRIM('基本情報 '!K111)</f>
        <v/>
      </c>
      <c r="J110" s="51" t="str">
        <f>TRIM('基本情報 '!L111)</f>
        <v/>
      </c>
      <c r="K110" s="51" t="str">
        <f>TRIM('基本情報 '!M111)</f>
        <v/>
      </c>
      <c r="L110" s="53" t="str">
        <f t="shared" si="7"/>
        <v/>
      </c>
      <c r="M110" s="53" t="str">
        <f t="shared" si="8"/>
        <v/>
      </c>
      <c r="N110" s="53" t="str">
        <f t="shared" si="9"/>
        <v/>
      </c>
      <c r="O110" s="48" t="str">
        <f t="shared" si="10"/>
        <v/>
      </c>
      <c r="P110" s="54" t="str">
        <f t="shared" si="11"/>
        <v/>
      </c>
      <c r="Q110" s="16" t="s">
        <v>109</v>
      </c>
      <c r="R110" s="13" t="str">
        <f>TRIM('基本情報 '!E111)</f>
        <v/>
      </c>
      <c r="S110" s="13" t="str">
        <f>TRIM('基本情報 '!F111)</f>
        <v/>
      </c>
      <c r="T110" s="13" t="str">
        <f>TRIM('基本情報 '!G313)</f>
        <v/>
      </c>
      <c r="U110" s="13" t="str">
        <f>TRIM('基本情報 '!H313)</f>
        <v/>
      </c>
      <c r="V110" s="13" t="str">
        <f t="shared" si="12"/>
        <v/>
      </c>
      <c r="W110" s="13" t="str">
        <f t="shared" si="13"/>
        <v/>
      </c>
    </row>
    <row r="111" spans="1:58" ht="21" customHeight="1">
      <c r="A111" s="14">
        <v>103</v>
      </c>
      <c r="B111" s="14">
        <f>'基本情報 (2)'!B111</f>
        <v>10103</v>
      </c>
      <c r="C111" s="29" t="str">
        <f>IF('基本情報 '!C112="","",'基本情報 '!C112)</f>
        <v/>
      </c>
      <c r="D111" s="29" t="str">
        <f>IF('基本情報 '!D112="","",'基本情報 '!D112)</f>
        <v/>
      </c>
      <c r="E111" s="29" t="str">
        <f>CONCATENATE(R111,基本情報!T$1,S111)</f>
        <v>　</v>
      </c>
      <c r="F111" s="29" t="str">
        <f>CONCATENATE(T111,基本情報!T$1,U111)</f>
        <v>　</v>
      </c>
      <c r="G111" s="29" t="str">
        <f>IF('基本情報 '!I112="","",'基本情報 '!I112)</f>
        <v/>
      </c>
      <c r="H111" s="29" t="str">
        <f>IF('基本情報 '!J112="","",'基本情報 '!J112)</f>
        <v/>
      </c>
      <c r="I111" s="51" t="str">
        <f>TRIM('基本情報 '!K112)</f>
        <v/>
      </c>
      <c r="J111" s="51" t="str">
        <f>TRIM('基本情報 '!L112)</f>
        <v/>
      </c>
      <c r="K111" s="51" t="str">
        <f>TRIM('基本情報 '!M112)</f>
        <v/>
      </c>
      <c r="L111" s="53" t="str">
        <f t="shared" si="7"/>
        <v/>
      </c>
      <c r="M111" s="53" t="str">
        <f t="shared" si="8"/>
        <v/>
      </c>
      <c r="N111" s="53" t="str">
        <f t="shared" si="9"/>
        <v/>
      </c>
      <c r="O111" s="48" t="str">
        <f t="shared" si="10"/>
        <v/>
      </c>
      <c r="P111" s="54" t="str">
        <f t="shared" si="11"/>
        <v/>
      </c>
      <c r="Q111" s="16" t="s">
        <v>109</v>
      </c>
      <c r="R111" s="13" t="str">
        <f>TRIM('基本情報 '!E112)</f>
        <v/>
      </c>
      <c r="S111" s="13" t="str">
        <f>TRIM('基本情報 '!F112)</f>
        <v/>
      </c>
      <c r="T111" s="13" t="str">
        <f>TRIM('基本情報 '!G314)</f>
        <v/>
      </c>
      <c r="U111" s="13" t="str">
        <f>TRIM('基本情報 '!H314)</f>
        <v/>
      </c>
      <c r="V111" s="13" t="str">
        <f t="shared" si="12"/>
        <v/>
      </c>
      <c r="W111" s="13" t="str">
        <f t="shared" si="13"/>
        <v/>
      </c>
    </row>
    <row r="112" spans="1:58" ht="21" customHeight="1">
      <c r="A112" s="14">
        <v>104</v>
      </c>
      <c r="B112" s="14">
        <f>'基本情報 (2)'!B112</f>
        <v>10104</v>
      </c>
      <c r="C112" s="29" t="str">
        <f>IF('基本情報 '!C113="","",'基本情報 '!C113)</f>
        <v/>
      </c>
      <c r="D112" s="29" t="str">
        <f>IF('基本情報 '!D113="","",'基本情報 '!D113)</f>
        <v/>
      </c>
      <c r="E112" s="29" t="str">
        <f>CONCATENATE(R112,基本情報!T$1,S112)</f>
        <v>　</v>
      </c>
      <c r="F112" s="29" t="str">
        <f>CONCATENATE(T112,基本情報!T$1,U112)</f>
        <v>　</v>
      </c>
      <c r="G112" s="29" t="str">
        <f>IF('基本情報 '!I113="","",'基本情報 '!I113)</f>
        <v/>
      </c>
      <c r="H112" s="29" t="str">
        <f>IF('基本情報 '!J113="","",'基本情報 '!J113)</f>
        <v/>
      </c>
      <c r="I112" s="51" t="str">
        <f>TRIM('基本情報 '!K113)</f>
        <v/>
      </c>
      <c r="J112" s="51" t="str">
        <f>TRIM('基本情報 '!L113)</f>
        <v/>
      </c>
      <c r="K112" s="51" t="str">
        <f>TRIM('基本情報 '!M113)</f>
        <v/>
      </c>
      <c r="L112" s="53" t="str">
        <f t="shared" si="7"/>
        <v/>
      </c>
      <c r="M112" s="53" t="str">
        <f t="shared" si="8"/>
        <v/>
      </c>
      <c r="N112" s="53" t="str">
        <f t="shared" si="9"/>
        <v/>
      </c>
      <c r="O112" s="48" t="str">
        <f t="shared" si="10"/>
        <v/>
      </c>
      <c r="P112" s="54" t="str">
        <f t="shared" si="11"/>
        <v/>
      </c>
      <c r="Q112" s="16" t="s">
        <v>109</v>
      </c>
      <c r="R112" s="13" t="str">
        <f>TRIM('基本情報 '!E113)</f>
        <v/>
      </c>
      <c r="S112" s="13" t="str">
        <f>TRIM('基本情報 '!F113)</f>
        <v/>
      </c>
      <c r="T112" s="13" t="str">
        <f>TRIM('基本情報 '!G315)</f>
        <v/>
      </c>
      <c r="U112" s="13" t="str">
        <f>TRIM('基本情報 '!H315)</f>
        <v/>
      </c>
      <c r="V112" s="13" t="str">
        <f t="shared" si="12"/>
        <v/>
      </c>
      <c r="W112" s="13" t="str">
        <f t="shared" si="13"/>
        <v/>
      </c>
    </row>
    <row r="113" spans="1:23" ht="21" customHeight="1">
      <c r="A113" s="14">
        <v>105</v>
      </c>
      <c r="B113" s="14">
        <f>'基本情報 (2)'!B113</f>
        <v>10105</v>
      </c>
      <c r="C113" s="29" t="str">
        <f>IF('基本情報 '!C114="","",'基本情報 '!C114)</f>
        <v/>
      </c>
      <c r="D113" s="29" t="str">
        <f>IF('基本情報 '!D114="","",'基本情報 '!D114)</f>
        <v/>
      </c>
      <c r="E113" s="29" t="str">
        <f>CONCATENATE(R113,基本情報!T$1,S113)</f>
        <v>　</v>
      </c>
      <c r="F113" s="29" t="str">
        <f>CONCATENATE(T113,基本情報!T$1,U113)</f>
        <v>　</v>
      </c>
      <c r="G113" s="29" t="str">
        <f>IF('基本情報 '!I114="","",'基本情報 '!I114)</f>
        <v/>
      </c>
      <c r="H113" s="29" t="str">
        <f>IF('基本情報 '!J114="","",'基本情報 '!J114)</f>
        <v/>
      </c>
      <c r="I113" s="51" t="str">
        <f>TRIM('基本情報 '!K114)</f>
        <v/>
      </c>
      <c r="J113" s="51" t="str">
        <f>TRIM('基本情報 '!L114)</f>
        <v/>
      </c>
      <c r="K113" s="51" t="str">
        <f>TRIM('基本情報 '!M114)</f>
        <v/>
      </c>
      <c r="L113" s="53" t="str">
        <f t="shared" si="7"/>
        <v/>
      </c>
      <c r="M113" s="53" t="str">
        <f t="shared" si="8"/>
        <v/>
      </c>
      <c r="N113" s="53" t="str">
        <f t="shared" si="9"/>
        <v/>
      </c>
      <c r="O113" s="48" t="str">
        <f t="shared" si="10"/>
        <v/>
      </c>
      <c r="P113" s="54" t="str">
        <f t="shared" si="11"/>
        <v/>
      </c>
      <c r="Q113" s="16" t="s">
        <v>109</v>
      </c>
      <c r="R113" s="13" t="str">
        <f>TRIM('基本情報 '!E114)</f>
        <v/>
      </c>
      <c r="S113" s="13" t="str">
        <f>TRIM('基本情報 '!F114)</f>
        <v/>
      </c>
      <c r="T113" s="13" t="str">
        <f>TRIM('基本情報 '!G316)</f>
        <v/>
      </c>
      <c r="U113" s="13" t="str">
        <f>TRIM('基本情報 '!H316)</f>
        <v/>
      </c>
      <c r="V113" s="13" t="str">
        <f t="shared" si="12"/>
        <v/>
      </c>
      <c r="W113" s="13" t="str">
        <f t="shared" si="13"/>
        <v/>
      </c>
    </row>
    <row r="114" spans="1:23" ht="21" customHeight="1">
      <c r="A114" s="14">
        <v>106</v>
      </c>
      <c r="B114" s="14">
        <f>'基本情報 (2)'!B114</f>
        <v>10106</v>
      </c>
      <c r="C114" s="29" t="str">
        <f>IF('基本情報 '!C115="","",'基本情報 '!C115)</f>
        <v/>
      </c>
      <c r="D114" s="29" t="str">
        <f>IF('基本情報 '!D115="","",'基本情報 '!D115)</f>
        <v/>
      </c>
      <c r="E114" s="29" t="str">
        <f>CONCATENATE(R114,基本情報!T$1,S114)</f>
        <v>　</v>
      </c>
      <c r="F114" s="29" t="str">
        <f>CONCATENATE(T114,基本情報!T$1,U114)</f>
        <v>　</v>
      </c>
      <c r="G114" s="29" t="str">
        <f>IF('基本情報 '!I115="","",'基本情報 '!I115)</f>
        <v/>
      </c>
      <c r="H114" s="29" t="str">
        <f>IF('基本情報 '!J115="","",'基本情報 '!J115)</f>
        <v/>
      </c>
      <c r="I114" s="51" t="str">
        <f>TRIM('基本情報 '!K115)</f>
        <v/>
      </c>
      <c r="J114" s="51" t="str">
        <f>TRIM('基本情報 '!L115)</f>
        <v/>
      </c>
      <c r="K114" s="51" t="str">
        <f>TRIM('基本情報 '!M115)</f>
        <v/>
      </c>
      <c r="L114" s="53" t="str">
        <f t="shared" si="7"/>
        <v/>
      </c>
      <c r="M114" s="53" t="str">
        <f t="shared" si="8"/>
        <v/>
      </c>
      <c r="N114" s="53" t="str">
        <f t="shared" si="9"/>
        <v/>
      </c>
      <c r="O114" s="48" t="str">
        <f t="shared" si="10"/>
        <v/>
      </c>
      <c r="P114" s="54" t="str">
        <f t="shared" si="11"/>
        <v/>
      </c>
      <c r="Q114" s="16" t="s">
        <v>109</v>
      </c>
      <c r="R114" s="13" t="str">
        <f>TRIM('基本情報 '!E115)</f>
        <v/>
      </c>
      <c r="S114" s="13" t="str">
        <f>TRIM('基本情報 '!F115)</f>
        <v/>
      </c>
      <c r="T114" s="13" t="str">
        <f>TRIM('基本情報 '!G317)</f>
        <v/>
      </c>
      <c r="U114" s="13" t="str">
        <f>TRIM('基本情報 '!H317)</f>
        <v/>
      </c>
      <c r="V114" s="13" t="str">
        <f t="shared" si="12"/>
        <v/>
      </c>
      <c r="W114" s="13" t="str">
        <f t="shared" si="13"/>
        <v/>
      </c>
    </row>
    <row r="115" spans="1:23" ht="21" customHeight="1">
      <c r="A115" s="14">
        <v>107</v>
      </c>
      <c r="B115" s="14">
        <f>'基本情報 (2)'!B115</f>
        <v>10107</v>
      </c>
      <c r="C115" s="29" t="str">
        <f>IF('基本情報 '!C116="","",'基本情報 '!C116)</f>
        <v/>
      </c>
      <c r="D115" s="29" t="str">
        <f>IF('基本情報 '!D116="","",'基本情報 '!D116)</f>
        <v/>
      </c>
      <c r="E115" s="29" t="str">
        <f>CONCATENATE(R115,基本情報!T$1,S115)</f>
        <v>　</v>
      </c>
      <c r="F115" s="29" t="str">
        <f>CONCATENATE(T115,基本情報!T$1,U115)</f>
        <v>　</v>
      </c>
      <c r="G115" s="29" t="str">
        <f>IF('基本情報 '!I116="","",'基本情報 '!I116)</f>
        <v/>
      </c>
      <c r="H115" s="29" t="str">
        <f>IF('基本情報 '!J116="","",'基本情報 '!J116)</f>
        <v/>
      </c>
      <c r="I115" s="51" t="str">
        <f>TRIM('基本情報 '!K116)</f>
        <v/>
      </c>
      <c r="J115" s="51" t="str">
        <f>TRIM('基本情報 '!L116)</f>
        <v/>
      </c>
      <c r="K115" s="51" t="str">
        <f>TRIM('基本情報 '!M116)</f>
        <v/>
      </c>
      <c r="L115" s="53" t="str">
        <f t="shared" si="7"/>
        <v/>
      </c>
      <c r="M115" s="53" t="str">
        <f t="shared" si="8"/>
        <v/>
      </c>
      <c r="N115" s="53" t="str">
        <f t="shared" si="9"/>
        <v/>
      </c>
      <c r="O115" s="48" t="str">
        <f t="shared" si="10"/>
        <v/>
      </c>
      <c r="P115" s="54" t="str">
        <f t="shared" si="11"/>
        <v/>
      </c>
      <c r="Q115" s="16" t="s">
        <v>109</v>
      </c>
      <c r="R115" s="13" t="str">
        <f>TRIM('基本情報 '!E116)</f>
        <v/>
      </c>
      <c r="S115" s="13" t="str">
        <f>TRIM('基本情報 '!F116)</f>
        <v/>
      </c>
      <c r="T115" s="13" t="str">
        <f>TRIM('基本情報 '!G318)</f>
        <v/>
      </c>
      <c r="U115" s="13" t="str">
        <f>TRIM('基本情報 '!H318)</f>
        <v/>
      </c>
      <c r="V115" s="13" t="str">
        <f t="shared" si="12"/>
        <v/>
      </c>
      <c r="W115" s="13" t="str">
        <f t="shared" si="13"/>
        <v/>
      </c>
    </row>
    <row r="116" spans="1:23" ht="21" customHeight="1">
      <c r="A116" s="14">
        <v>108</v>
      </c>
      <c r="B116" s="14">
        <f>'基本情報 (2)'!B116</f>
        <v>10108</v>
      </c>
      <c r="C116" s="29" t="str">
        <f>IF('基本情報 '!C117="","",'基本情報 '!C117)</f>
        <v/>
      </c>
      <c r="D116" s="29" t="str">
        <f>IF('基本情報 '!D117="","",'基本情報 '!D117)</f>
        <v/>
      </c>
      <c r="E116" s="29" t="str">
        <f>CONCATENATE(R116,基本情報!T$1,S116)</f>
        <v>　</v>
      </c>
      <c r="F116" s="29" t="str">
        <f>CONCATENATE(T116,基本情報!T$1,U116)</f>
        <v>　</v>
      </c>
      <c r="G116" s="29" t="str">
        <f>IF('基本情報 '!I117="","",'基本情報 '!I117)</f>
        <v/>
      </c>
      <c r="H116" s="29" t="str">
        <f>IF('基本情報 '!J117="","",'基本情報 '!J117)</f>
        <v/>
      </c>
      <c r="I116" s="51" t="str">
        <f>TRIM('基本情報 '!K117)</f>
        <v/>
      </c>
      <c r="J116" s="51" t="str">
        <f>TRIM('基本情報 '!L117)</f>
        <v/>
      </c>
      <c r="K116" s="51" t="str">
        <f>TRIM('基本情報 '!M117)</f>
        <v/>
      </c>
      <c r="L116" s="53" t="str">
        <f t="shared" si="7"/>
        <v/>
      </c>
      <c r="M116" s="53" t="str">
        <f t="shared" si="8"/>
        <v/>
      </c>
      <c r="N116" s="53" t="str">
        <f t="shared" si="9"/>
        <v/>
      </c>
      <c r="O116" s="48" t="str">
        <f t="shared" si="10"/>
        <v/>
      </c>
      <c r="P116" s="54" t="str">
        <f t="shared" si="11"/>
        <v/>
      </c>
      <c r="Q116" s="16" t="s">
        <v>109</v>
      </c>
      <c r="R116" s="13" t="str">
        <f>TRIM('基本情報 '!E117)</f>
        <v/>
      </c>
      <c r="S116" s="13" t="str">
        <f>TRIM('基本情報 '!F117)</f>
        <v/>
      </c>
      <c r="T116" s="13" t="str">
        <f>TRIM('基本情報 '!G319)</f>
        <v/>
      </c>
      <c r="U116" s="13" t="str">
        <f>TRIM('基本情報 '!H319)</f>
        <v/>
      </c>
      <c r="V116" s="13" t="str">
        <f t="shared" si="12"/>
        <v/>
      </c>
      <c r="W116" s="13" t="str">
        <f t="shared" si="13"/>
        <v/>
      </c>
    </row>
    <row r="117" spans="1:23" ht="21" customHeight="1">
      <c r="A117" s="14">
        <v>109</v>
      </c>
      <c r="B117" s="14">
        <f>'基本情報 (2)'!B117</f>
        <v>10109</v>
      </c>
      <c r="C117" s="29" t="str">
        <f>IF('基本情報 '!C118="","",'基本情報 '!C118)</f>
        <v/>
      </c>
      <c r="D117" s="29" t="str">
        <f>IF('基本情報 '!D118="","",'基本情報 '!D118)</f>
        <v/>
      </c>
      <c r="E117" s="29" t="str">
        <f>CONCATENATE(R117,基本情報!T$1,S117)</f>
        <v>　</v>
      </c>
      <c r="F117" s="29" t="str">
        <f>CONCATENATE(T117,基本情報!T$1,U117)</f>
        <v>　</v>
      </c>
      <c r="G117" s="29" t="str">
        <f>IF('基本情報 '!I118="","",'基本情報 '!I118)</f>
        <v/>
      </c>
      <c r="H117" s="29" t="str">
        <f>IF('基本情報 '!J118="","",'基本情報 '!J118)</f>
        <v/>
      </c>
      <c r="I117" s="51" t="str">
        <f>TRIM('基本情報 '!K118)</f>
        <v/>
      </c>
      <c r="J117" s="51" t="str">
        <f>TRIM('基本情報 '!L118)</f>
        <v/>
      </c>
      <c r="K117" s="51" t="str">
        <f>TRIM('基本情報 '!M118)</f>
        <v/>
      </c>
      <c r="L117" s="53" t="str">
        <f t="shared" si="7"/>
        <v/>
      </c>
      <c r="M117" s="53" t="str">
        <f t="shared" si="8"/>
        <v/>
      </c>
      <c r="N117" s="53" t="str">
        <f t="shared" si="9"/>
        <v/>
      </c>
      <c r="O117" s="48" t="str">
        <f t="shared" si="10"/>
        <v/>
      </c>
      <c r="P117" s="54" t="str">
        <f t="shared" si="11"/>
        <v/>
      </c>
      <c r="Q117" s="16" t="s">
        <v>109</v>
      </c>
      <c r="R117" s="13" t="str">
        <f>TRIM('基本情報 '!E118)</f>
        <v/>
      </c>
      <c r="S117" s="13" t="str">
        <f>TRIM('基本情報 '!F118)</f>
        <v/>
      </c>
      <c r="T117" s="13" t="str">
        <f>TRIM('基本情報 '!G320)</f>
        <v/>
      </c>
      <c r="U117" s="13" t="str">
        <f>TRIM('基本情報 '!H320)</f>
        <v/>
      </c>
      <c r="V117" s="13" t="str">
        <f t="shared" si="12"/>
        <v/>
      </c>
      <c r="W117" s="13" t="str">
        <f t="shared" si="13"/>
        <v/>
      </c>
    </row>
    <row r="118" spans="1:23" ht="21" customHeight="1">
      <c r="A118" s="14">
        <v>110</v>
      </c>
      <c r="B118" s="14">
        <f>'基本情報 (2)'!B118</f>
        <v>10110</v>
      </c>
      <c r="C118" s="29" t="str">
        <f>IF('基本情報 '!C119="","",'基本情報 '!C119)</f>
        <v/>
      </c>
      <c r="D118" s="29" t="str">
        <f>IF('基本情報 '!D119="","",'基本情報 '!D119)</f>
        <v/>
      </c>
      <c r="E118" s="29" t="str">
        <f>CONCATENATE(R118,基本情報!T$1,S118)</f>
        <v>　</v>
      </c>
      <c r="F118" s="29" t="str">
        <f>CONCATENATE(T118,基本情報!T$1,U118)</f>
        <v>　</v>
      </c>
      <c r="G118" s="29" t="str">
        <f>IF('基本情報 '!I119="","",'基本情報 '!I119)</f>
        <v/>
      </c>
      <c r="H118" s="29" t="str">
        <f>IF('基本情報 '!J119="","",'基本情報 '!J119)</f>
        <v/>
      </c>
      <c r="I118" s="51" t="str">
        <f>TRIM('基本情報 '!K119)</f>
        <v/>
      </c>
      <c r="J118" s="51" t="str">
        <f>TRIM('基本情報 '!L119)</f>
        <v/>
      </c>
      <c r="K118" s="51" t="str">
        <f>TRIM('基本情報 '!M119)</f>
        <v/>
      </c>
      <c r="L118" s="53" t="str">
        <f t="shared" si="7"/>
        <v/>
      </c>
      <c r="M118" s="53" t="str">
        <f t="shared" si="8"/>
        <v/>
      </c>
      <c r="N118" s="53" t="str">
        <f t="shared" si="9"/>
        <v/>
      </c>
      <c r="O118" s="48" t="str">
        <f t="shared" si="10"/>
        <v/>
      </c>
      <c r="P118" s="54" t="str">
        <f t="shared" si="11"/>
        <v/>
      </c>
      <c r="Q118" s="16" t="s">
        <v>109</v>
      </c>
      <c r="R118" s="13" t="str">
        <f>TRIM('基本情報 '!E119)</f>
        <v/>
      </c>
      <c r="S118" s="13" t="str">
        <f>TRIM('基本情報 '!F119)</f>
        <v/>
      </c>
      <c r="T118" s="13" t="str">
        <f>TRIM('基本情報 '!G321)</f>
        <v/>
      </c>
      <c r="U118" s="13" t="str">
        <f>TRIM('基本情報 '!H321)</f>
        <v/>
      </c>
      <c r="V118" s="13" t="str">
        <f t="shared" si="12"/>
        <v/>
      </c>
      <c r="W118" s="13" t="str">
        <f t="shared" si="13"/>
        <v/>
      </c>
    </row>
    <row r="119" spans="1:23" ht="21" customHeight="1">
      <c r="A119" s="14">
        <v>111</v>
      </c>
      <c r="B119" s="14">
        <f>'基本情報 (2)'!B119</f>
        <v>10111</v>
      </c>
      <c r="C119" s="29" t="str">
        <f>IF('基本情報 '!C120="","",'基本情報 '!C120)</f>
        <v/>
      </c>
      <c r="D119" s="29" t="str">
        <f>IF('基本情報 '!D120="","",'基本情報 '!D120)</f>
        <v/>
      </c>
      <c r="E119" s="29" t="str">
        <f>CONCATENATE(R119,基本情報!T$1,S119)</f>
        <v>　</v>
      </c>
      <c r="F119" s="29" t="str">
        <f>CONCATENATE(T119,基本情報!T$1,U119)</f>
        <v>　</v>
      </c>
      <c r="G119" s="29" t="str">
        <f>IF('基本情報 '!I120="","",'基本情報 '!I120)</f>
        <v/>
      </c>
      <c r="H119" s="29" t="str">
        <f>IF('基本情報 '!J120="","",'基本情報 '!J120)</f>
        <v/>
      </c>
      <c r="I119" s="51" t="str">
        <f>TRIM('基本情報 '!K120)</f>
        <v/>
      </c>
      <c r="J119" s="51" t="str">
        <f>TRIM('基本情報 '!L120)</f>
        <v/>
      </c>
      <c r="K119" s="51" t="str">
        <f>TRIM('基本情報 '!M120)</f>
        <v/>
      </c>
      <c r="L119" s="53" t="str">
        <f t="shared" si="7"/>
        <v/>
      </c>
      <c r="M119" s="53" t="str">
        <f t="shared" si="8"/>
        <v/>
      </c>
      <c r="N119" s="53" t="str">
        <f t="shared" si="9"/>
        <v/>
      </c>
      <c r="O119" s="48" t="str">
        <f t="shared" si="10"/>
        <v/>
      </c>
      <c r="P119" s="54" t="str">
        <f t="shared" si="11"/>
        <v/>
      </c>
      <c r="Q119" s="16" t="s">
        <v>109</v>
      </c>
      <c r="R119" s="13" t="str">
        <f>TRIM('基本情報 '!E120)</f>
        <v/>
      </c>
      <c r="S119" s="13" t="str">
        <f>TRIM('基本情報 '!F120)</f>
        <v/>
      </c>
      <c r="T119" s="13" t="str">
        <f>TRIM('基本情報 '!G322)</f>
        <v/>
      </c>
      <c r="U119" s="13" t="str">
        <f>TRIM('基本情報 '!H322)</f>
        <v/>
      </c>
      <c r="V119" s="13" t="str">
        <f t="shared" si="12"/>
        <v/>
      </c>
      <c r="W119" s="13" t="str">
        <f t="shared" si="13"/>
        <v/>
      </c>
    </row>
    <row r="120" spans="1:23" ht="21" customHeight="1">
      <c r="A120" s="14">
        <v>112</v>
      </c>
      <c r="B120" s="14">
        <f>'基本情報 (2)'!B120</f>
        <v>10112</v>
      </c>
      <c r="C120" s="29" t="str">
        <f>IF('基本情報 '!C121="","",'基本情報 '!C121)</f>
        <v/>
      </c>
      <c r="D120" s="29" t="str">
        <f>IF('基本情報 '!D121="","",'基本情報 '!D121)</f>
        <v/>
      </c>
      <c r="E120" s="29" t="str">
        <f>CONCATENATE(R120,基本情報!T$1,S120)</f>
        <v>　</v>
      </c>
      <c r="F120" s="29" t="str">
        <f>CONCATENATE(T120,基本情報!T$1,U120)</f>
        <v>　</v>
      </c>
      <c r="G120" s="29" t="str">
        <f>IF('基本情報 '!I121="","",'基本情報 '!I121)</f>
        <v/>
      </c>
      <c r="H120" s="29" t="str">
        <f>IF('基本情報 '!J121="","",'基本情報 '!J121)</f>
        <v/>
      </c>
      <c r="I120" s="51" t="str">
        <f>TRIM('基本情報 '!K121)</f>
        <v/>
      </c>
      <c r="J120" s="51" t="str">
        <f>TRIM('基本情報 '!L121)</f>
        <v/>
      </c>
      <c r="K120" s="51" t="str">
        <f>TRIM('基本情報 '!M121)</f>
        <v/>
      </c>
      <c r="L120" s="53" t="str">
        <f t="shared" si="7"/>
        <v/>
      </c>
      <c r="M120" s="53" t="str">
        <f t="shared" si="8"/>
        <v/>
      </c>
      <c r="N120" s="53" t="str">
        <f t="shared" si="9"/>
        <v/>
      </c>
      <c r="O120" s="48" t="str">
        <f t="shared" si="10"/>
        <v/>
      </c>
      <c r="P120" s="54" t="str">
        <f t="shared" si="11"/>
        <v/>
      </c>
      <c r="Q120" s="16" t="s">
        <v>109</v>
      </c>
      <c r="R120" s="13" t="str">
        <f>TRIM('基本情報 '!E121)</f>
        <v/>
      </c>
      <c r="S120" s="13" t="str">
        <f>TRIM('基本情報 '!F121)</f>
        <v/>
      </c>
      <c r="T120" s="13" t="str">
        <f>TRIM('基本情報 '!G323)</f>
        <v/>
      </c>
      <c r="U120" s="13" t="str">
        <f>TRIM('基本情報 '!H323)</f>
        <v/>
      </c>
      <c r="V120" s="13" t="str">
        <f t="shared" si="12"/>
        <v/>
      </c>
      <c r="W120" s="13" t="str">
        <f t="shared" si="13"/>
        <v/>
      </c>
    </row>
    <row r="121" spans="1:23" ht="21" customHeight="1">
      <c r="A121" s="14">
        <v>113</v>
      </c>
      <c r="B121" s="14">
        <f>'基本情報 (2)'!B121</f>
        <v>10113</v>
      </c>
      <c r="C121" s="29" t="str">
        <f>IF('基本情報 '!C122="","",'基本情報 '!C122)</f>
        <v/>
      </c>
      <c r="D121" s="29" t="str">
        <f>IF('基本情報 '!D122="","",'基本情報 '!D122)</f>
        <v/>
      </c>
      <c r="E121" s="29" t="str">
        <f>CONCATENATE(R121,基本情報!T$1,S121)</f>
        <v>　</v>
      </c>
      <c r="F121" s="29" t="str">
        <f>CONCATENATE(T121,基本情報!T$1,U121)</f>
        <v>　</v>
      </c>
      <c r="G121" s="29" t="str">
        <f>IF('基本情報 '!I122="","",'基本情報 '!I122)</f>
        <v/>
      </c>
      <c r="H121" s="29" t="str">
        <f>IF('基本情報 '!J122="","",'基本情報 '!J122)</f>
        <v/>
      </c>
      <c r="I121" s="51" t="str">
        <f>TRIM('基本情報 '!K122)</f>
        <v/>
      </c>
      <c r="J121" s="51" t="str">
        <f>TRIM('基本情報 '!L122)</f>
        <v/>
      </c>
      <c r="K121" s="51" t="str">
        <f>TRIM('基本情報 '!M122)</f>
        <v/>
      </c>
      <c r="L121" s="53" t="str">
        <f t="shared" si="7"/>
        <v/>
      </c>
      <c r="M121" s="53" t="str">
        <f t="shared" si="8"/>
        <v/>
      </c>
      <c r="N121" s="53" t="str">
        <f t="shared" si="9"/>
        <v/>
      </c>
      <c r="O121" s="48" t="str">
        <f t="shared" si="10"/>
        <v/>
      </c>
      <c r="P121" s="54" t="str">
        <f t="shared" si="11"/>
        <v/>
      </c>
      <c r="Q121" s="16" t="s">
        <v>109</v>
      </c>
      <c r="R121" s="13" t="str">
        <f>TRIM('基本情報 '!E122)</f>
        <v/>
      </c>
      <c r="S121" s="13" t="str">
        <f>TRIM('基本情報 '!F122)</f>
        <v/>
      </c>
      <c r="T121" s="13" t="str">
        <f>TRIM('基本情報 '!G324)</f>
        <v/>
      </c>
      <c r="U121" s="13" t="str">
        <f>TRIM('基本情報 '!H324)</f>
        <v/>
      </c>
      <c r="V121" s="13" t="str">
        <f t="shared" si="12"/>
        <v/>
      </c>
      <c r="W121" s="13" t="str">
        <f t="shared" si="13"/>
        <v/>
      </c>
    </row>
    <row r="122" spans="1:23" ht="21" customHeight="1">
      <c r="A122" s="14">
        <v>114</v>
      </c>
      <c r="B122" s="14">
        <f>'基本情報 (2)'!B122</f>
        <v>10114</v>
      </c>
      <c r="C122" s="29" t="str">
        <f>IF('基本情報 '!C123="","",'基本情報 '!C123)</f>
        <v/>
      </c>
      <c r="D122" s="29" t="str">
        <f>IF('基本情報 '!D123="","",'基本情報 '!D123)</f>
        <v/>
      </c>
      <c r="E122" s="29" t="str">
        <f>CONCATENATE(R122,基本情報!T$1,S122)</f>
        <v>　</v>
      </c>
      <c r="F122" s="29" t="str">
        <f>CONCATENATE(T122,基本情報!T$1,U122)</f>
        <v>　</v>
      </c>
      <c r="G122" s="29" t="str">
        <f>IF('基本情報 '!I123="","",'基本情報 '!I123)</f>
        <v/>
      </c>
      <c r="H122" s="29" t="str">
        <f>IF('基本情報 '!J123="","",'基本情報 '!J123)</f>
        <v/>
      </c>
      <c r="I122" s="51" t="str">
        <f>TRIM('基本情報 '!K123)</f>
        <v/>
      </c>
      <c r="J122" s="51" t="str">
        <f>TRIM('基本情報 '!L123)</f>
        <v/>
      </c>
      <c r="K122" s="51" t="str">
        <f>TRIM('基本情報 '!M123)</f>
        <v/>
      </c>
      <c r="L122" s="53" t="str">
        <f t="shared" si="7"/>
        <v/>
      </c>
      <c r="M122" s="53" t="str">
        <f t="shared" si="8"/>
        <v/>
      </c>
      <c r="N122" s="53" t="str">
        <f t="shared" si="9"/>
        <v/>
      </c>
      <c r="O122" s="48" t="str">
        <f t="shared" si="10"/>
        <v/>
      </c>
      <c r="P122" s="54" t="str">
        <f t="shared" si="11"/>
        <v/>
      </c>
      <c r="Q122" s="16" t="s">
        <v>109</v>
      </c>
      <c r="R122" s="13" t="str">
        <f>TRIM('基本情報 '!E123)</f>
        <v/>
      </c>
      <c r="S122" s="13" t="str">
        <f>TRIM('基本情報 '!F123)</f>
        <v/>
      </c>
      <c r="T122" s="13" t="str">
        <f>TRIM('基本情報 '!G325)</f>
        <v/>
      </c>
      <c r="U122" s="13" t="str">
        <f>TRIM('基本情報 '!H325)</f>
        <v/>
      </c>
      <c r="V122" s="13" t="str">
        <f t="shared" si="12"/>
        <v/>
      </c>
      <c r="W122" s="13" t="str">
        <f t="shared" si="13"/>
        <v/>
      </c>
    </row>
    <row r="123" spans="1:23" ht="21" customHeight="1">
      <c r="A123" s="14">
        <v>115</v>
      </c>
      <c r="B123" s="14">
        <f>'基本情報 (2)'!B123</f>
        <v>10115</v>
      </c>
      <c r="C123" s="29" t="str">
        <f>IF('基本情報 '!C124="","",'基本情報 '!C124)</f>
        <v/>
      </c>
      <c r="D123" s="29" t="str">
        <f>IF('基本情報 '!D124="","",'基本情報 '!D124)</f>
        <v/>
      </c>
      <c r="E123" s="29" t="str">
        <f>CONCATENATE(R123,基本情報!T$1,S123)</f>
        <v>　</v>
      </c>
      <c r="F123" s="29" t="str">
        <f>CONCATENATE(T123,基本情報!T$1,U123)</f>
        <v>　</v>
      </c>
      <c r="G123" s="29" t="str">
        <f>IF('基本情報 '!I124="","",'基本情報 '!I124)</f>
        <v/>
      </c>
      <c r="H123" s="29" t="str">
        <f>IF('基本情報 '!J124="","",'基本情報 '!J124)</f>
        <v/>
      </c>
      <c r="I123" s="51" t="str">
        <f>TRIM('基本情報 '!K124)</f>
        <v/>
      </c>
      <c r="J123" s="51" t="str">
        <f>TRIM('基本情報 '!L124)</f>
        <v/>
      </c>
      <c r="K123" s="51" t="str">
        <f>TRIM('基本情報 '!M124)</f>
        <v/>
      </c>
      <c r="L123" s="53" t="str">
        <f t="shared" si="7"/>
        <v/>
      </c>
      <c r="M123" s="53" t="str">
        <f t="shared" si="8"/>
        <v/>
      </c>
      <c r="N123" s="53" t="str">
        <f t="shared" si="9"/>
        <v/>
      </c>
      <c r="O123" s="48" t="str">
        <f t="shared" si="10"/>
        <v/>
      </c>
      <c r="P123" s="54" t="str">
        <f t="shared" si="11"/>
        <v/>
      </c>
      <c r="Q123" s="16" t="s">
        <v>109</v>
      </c>
      <c r="R123" s="13" t="str">
        <f>TRIM('基本情報 '!E124)</f>
        <v/>
      </c>
      <c r="S123" s="13" t="str">
        <f>TRIM('基本情報 '!F124)</f>
        <v/>
      </c>
      <c r="T123" s="13" t="str">
        <f>TRIM('基本情報 '!G326)</f>
        <v/>
      </c>
      <c r="U123" s="13" t="str">
        <f>TRIM('基本情報 '!H326)</f>
        <v/>
      </c>
      <c r="V123" s="13" t="str">
        <f t="shared" si="12"/>
        <v/>
      </c>
      <c r="W123" s="13" t="str">
        <f t="shared" si="13"/>
        <v/>
      </c>
    </row>
    <row r="124" spans="1:23" ht="21" customHeight="1">
      <c r="A124" s="14">
        <v>116</v>
      </c>
      <c r="B124" s="14">
        <f>'基本情報 (2)'!B124</f>
        <v>10116</v>
      </c>
      <c r="C124" s="29" t="str">
        <f>IF('基本情報 '!C125="","",'基本情報 '!C125)</f>
        <v/>
      </c>
      <c r="D124" s="29" t="str">
        <f>IF('基本情報 '!D125="","",'基本情報 '!D125)</f>
        <v/>
      </c>
      <c r="E124" s="29" t="str">
        <f>CONCATENATE(R124,基本情報!T$1,S124)</f>
        <v>　</v>
      </c>
      <c r="F124" s="29" t="str">
        <f>CONCATENATE(T124,基本情報!T$1,U124)</f>
        <v>　</v>
      </c>
      <c r="G124" s="29" t="str">
        <f>IF('基本情報 '!I125="","",'基本情報 '!I125)</f>
        <v/>
      </c>
      <c r="H124" s="29" t="str">
        <f>IF('基本情報 '!J125="","",'基本情報 '!J125)</f>
        <v/>
      </c>
      <c r="I124" s="51" t="str">
        <f>TRIM('基本情報 '!K125)</f>
        <v/>
      </c>
      <c r="J124" s="51" t="str">
        <f>TRIM('基本情報 '!L125)</f>
        <v/>
      </c>
      <c r="K124" s="51" t="str">
        <f>TRIM('基本情報 '!M125)</f>
        <v/>
      </c>
      <c r="L124" s="53" t="str">
        <f t="shared" si="7"/>
        <v/>
      </c>
      <c r="M124" s="53" t="str">
        <f t="shared" si="8"/>
        <v/>
      </c>
      <c r="N124" s="53" t="str">
        <f t="shared" si="9"/>
        <v/>
      </c>
      <c r="O124" s="48" t="str">
        <f t="shared" si="10"/>
        <v/>
      </c>
      <c r="P124" s="54" t="str">
        <f t="shared" si="11"/>
        <v/>
      </c>
      <c r="Q124" s="16" t="s">
        <v>109</v>
      </c>
      <c r="R124" s="13" t="str">
        <f>TRIM('基本情報 '!E125)</f>
        <v/>
      </c>
      <c r="S124" s="13" t="str">
        <f>TRIM('基本情報 '!F125)</f>
        <v/>
      </c>
      <c r="T124" s="13" t="str">
        <f>TRIM('基本情報 '!G327)</f>
        <v/>
      </c>
      <c r="U124" s="13" t="str">
        <f>TRIM('基本情報 '!H327)</f>
        <v/>
      </c>
      <c r="V124" s="13" t="str">
        <f t="shared" si="12"/>
        <v/>
      </c>
      <c r="W124" s="13" t="str">
        <f t="shared" si="13"/>
        <v/>
      </c>
    </row>
    <row r="125" spans="1:23" ht="21" customHeight="1">
      <c r="A125" s="14">
        <v>117</v>
      </c>
      <c r="B125" s="14">
        <f>'基本情報 (2)'!B125</f>
        <v>10117</v>
      </c>
      <c r="C125" s="29" t="str">
        <f>IF('基本情報 '!C126="","",'基本情報 '!C126)</f>
        <v/>
      </c>
      <c r="D125" s="29" t="str">
        <f>IF('基本情報 '!D126="","",'基本情報 '!D126)</f>
        <v/>
      </c>
      <c r="E125" s="29" t="str">
        <f>CONCATENATE(R125,基本情報!T$1,S125)</f>
        <v>　</v>
      </c>
      <c r="F125" s="29" t="str">
        <f>CONCATENATE(T125,基本情報!T$1,U125)</f>
        <v>　</v>
      </c>
      <c r="G125" s="29" t="str">
        <f>IF('基本情報 '!I126="","",'基本情報 '!I126)</f>
        <v/>
      </c>
      <c r="H125" s="29" t="str">
        <f>IF('基本情報 '!J126="","",'基本情報 '!J126)</f>
        <v/>
      </c>
      <c r="I125" s="51" t="str">
        <f>TRIM('基本情報 '!K126)</f>
        <v/>
      </c>
      <c r="J125" s="51" t="str">
        <f>TRIM('基本情報 '!L126)</f>
        <v/>
      </c>
      <c r="K125" s="51" t="str">
        <f>TRIM('基本情報 '!M126)</f>
        <v/>
      </c>
      <c r="L125" s="53" t="str">
        <f t="shared" si="7"/>
        <v/>
      </c>
      <c r="M125" s="53" t="str">
        <f t="shared" si="8"/>
        <v/>
      </c>
      <c r="N125" s="53" t="str">
        <f t="shared" si="9"/>
        <v/>
      </c>
      <c r="O125" s="48" t="str">
        <f t="shared" si="10"/>
        <v/>
      </c>
      <c r="P125" s="54" t="str">
        <f t="shared" si="11"/>
        <v/>
      </c>
      <c r="Q125" s="16" t="s">
        <v>109</v>
      </c>
      <c r="R125" s="13" t="str">
        <f>TRIM('基本情報 '!E126)</f>
        <v/>
      </c>
      <c r="S125" s="13" t="str">
        <f>TRIM('基本情報 '!F126)</f>
        <v/>
      </c>
      <c r="T125" s="13" t="str">
        <f>TRIM('基本情報 '!G328)</f>
        <v/>
      </c>
      <c r="U125" s="13" t="str">
        <f>TRIM('基本情報 '!H328)</f>
        <v/>
      </c>
      <c r="V125" s="13" t="str">
        <f t="shared" si="12"/>
        <v/>
      </c>
      <c r="W125" s="13" t="str">
        <f t="shared" si="13"/>
        <v/>
      </c>
    </row>
    <row r="126" spans="1:23" ht="21" customHeight="1">
      <c r="A126" s="14">
        <v>118</v>
      </c>
      <c r="B126" s="14">
        <f>'基本情報 (2)'!B126</f>
        <v>10118</v>
      </c>
      <c r="C126" s="29" t="str">
        <f>IF('基本情報 '!C127="","",'基本情報 '!C127)</f>
        <v/>
      </c>
      <c r="D126" s="29" t="str">
        <f>IF('基本情報 '!D127="","",'基本情報 '!D127)</f>
        <v/>
      </c>
      <c r="E126" s="29" t="str">
        <f>CONCATENATE(R126,基本情報!T$1,S126)</f>
        <v>　</v>
      </c>
      <c r="F126" s="29" t="str">
        <f>CONCATENATE(T126,基本情報!T$1,U126)</f>
        <v>　</v>
      </c>
      <c r="G126" s="29" t="str">
        <f>IF('基本情報 '!I127="","",'基本情報 '!I127)</f>
        <v/>
      </c>
      <c r="H126" s="29" t="str">
        <f>IF('基本情報 '!J127="","",'基本情報 '!J127)</f>
        <v/>
      </c>
      <c r="I126" s="51" t="str">
        <f>TRIM('基本情報 '!K127)</f>
        <v/>
      </c>
      <c r="J126" s="51" t="str">
        <f>TRIM('基本情報 '!L127)</f>
        <v/>
      </c>
      <c r="K126" s="51" t="str">
        <f>TRIM('基本情報 '!M127)</f>
        <v/>
      </c>
      <c r="L126" s="53" t="str">
        <f t="shared" si="7"/>
        <v/>
      </c>
      <c r="M126" s="53" t="str">
        <f t="shared" si="8"/>
        <v/>
      </c>
      <c r="N126" s="53" t="str">
        <f t="shared" si="9"/>
        <v/>
      </c>
      <c r="O126" s="48" t="str">
        <f t="shared" si="10"/>
        <v/>
      </c>
      <c r="P126" s="54" t="str">
        <f t="shared" si="11"/>
        <v/>
      </c>
      <c r="Q126" s="16" t="s">
        <v>109</v>
      </c>
      <c r="R126" s="13" t="str">
        <f>TRIM('基本情報 '!E127)</f>
        <v/>
      </c>
      <c r="S126" s="13" t="str">
        <f>TRIM('基本情報 '!F127)</f>
        <v/>
      </c>
      <c r="T126" s="13" t="str">
        <f>TRIM('基本情報 '!G329)</f>
        <v/>
      </c>
      <c r="U126" s="13" t="str">
        <f>TRIM('基本情報 '!H329)</f>
        <v/>
      </c>
      <c r="V126" s="13" t="str">
        <f t="shared" si="12"/>
        <v/>
      </c>
      <c r="W126" s="13" t="str">
        <f t="shared" si="13"/>
        <v/>
      </c>
    </row>
    <row r="127" spans="1:23" ht="21" customHeight="1">
      <c r="A127" s="14">
        <v>119</v>
      </c>
      <c r="B127" s="14">
        <f>'基本情報 (2)'!B127</f>
        <v>10119</v>
      </c>
      <c r="C127" s="29" t="str">
        <f>IF('基本情報 '!C128="","",'基本情報 '!C128)</f>
        <v/>
      </c>
      <c r="D127" s="29" t="str">
        <f>IF('基本情報 '!D128="","",'基本情報 '!D128)</f>
        <v/>
      </c>
      <c r="E127" s="29" t="str">
        <f>CONCATENATE(R127,基本情報!T$1,S127)</f>
        <v>　</v>
      </c>
      <c r="F127" s="29" t="str">
        <f>CONCATENATE(T127,基本情報!T$1,U127)</f>
        <v>　</v>
      </c>
      <c r="G127" s="29" t="str">
        <f>IF('基本情報 '!I128="","",'基本情報 '!I128)</f>
        <v/>
      </c>
      <c r="H127" s="29" t="str">
        <f>IF('基本情報 '!J128="","",'基本情報 '!J128)</f>
        <v/>
      </c>
      <c r="I127" s="51" t="str">
        <f>TRIM('基本情報 '!K128)</f>
        <v/>
      </c>
      <c r="J127" s="51" t="str">
        <f>TRIM('基本情報 '!L128)</f>
        <v/>
      </c>
      <c r="K127" s="51" t="str">
        <f>TRIM('基本情報 '!M128)</f>
        <v/>
      </c>
      <c r="L127" s="53" t="str">
        <f t="shared" si="7"/>
        <v/>
      </c>
      <c r="M127" s="53" t="str">
        <f t="shared" si="8"/>
        <v/>
      </c>
      <c r="N127" s="53" t="str">
        <f t="shared" si="9"/>
        <v/>
      </c>
      <c r="O127" s="48" t="str">
        <f t="shared" si="10"/>
        <v/>
      </c>
      <c r="P127" s="54" t="str">
        <f t="shared" si="11"/>
        <v/>
      </c>
      <c r="Q127" s="16" t="s">
        <v>109</v>
      </c>
      <c r="R127" s="13" t="str">
        <f>TRIM('基本情報 '!E128)</f>
        <v/>
      </c>
      <c r="S127" s="13" t="str">
        <f>TRIM('基本情報 '!F128)</f>
        <v/>
      </c>
      <c r="T127" s="13" t="str">
        <f>TRIM('基本情報 '!G330)</f>
        <v/>
      </c>
      <c r="U127" s="13" t="str">
        <f>TRIM('基本情報 '!H330)</f>
        <v/>
      </c>
      <c r="V127" s="13" t="str">
        <f t="shared" si="12"/>
        <v/>
      </c>
      <c r="W127" s="13" t="str">
        <f t="shared" si="13"/>
        <v/>
      </c>
    </row>
    <row r="128" spans="1:23" ht="21" customHeight="1">
      <c r="A128" s="14">
        <v>120</v>
      </c>
      <c r="B128" s="14">
        <f>'基本情報 (2)'!B128</f>
        <v>10120</v>
      </c>
      <c r="C128" s="29" t="str">
        <f>IF('基本情報 '!C129="","",'基本情報 '!C129)</f>
        <v/>
      </c>
      <c r="D128" s="29" t="str">
        <f>IF('基本情報 '!D129="","",'基本情報 '!D129)</f>
        <v/>
      </c>
      <c r="E128" s="29" t="str">
        <f>CONCATENATE(R128,基本情報!T$1,S128)</f>
        <v>　</v>
      </c>
      <c r="F128" s="29" t="str">
        <f>CONCATENATE(T128,基本情報!T$1,U128)</f>
        <v>　</v>
      </c>
      <c r="G128" s="29" t="str">
        <f>IF('基本情報 '!I129="","",'基本情報 '!I129)</f>
        <v/>
      </c>
      <c r="H128" s="29" t="str">
        <f>IF('基本情報 '!J129="","",'基本情報 '!J129)</f>
        <v/>
      </c>
      <c r="I128" s="51" t="str">
        <f>TRIM('基本情報 '!K129)</f>
        <v/>
      </c>
      <c r="J128" s="51" t="str">
        <f>TRIM('基本情報 '!L129)</f>
        <v/>
      </c>
      <c r="K128" s="51" t="str">
        <f>TRIM('基本情報 '!M129)</f>
        <v/>
      </c>
      <c r="L128" s="53" t="str">
        <f t="shared" si="7"/>
        <v/>
      </c>
      <c r="M128" s="53" t="str">
        <f t="shared" si="8"/>
        <v/>
      </c>
      <c r="N128" s="53" t="str">
        <f t="shared" si="9"/>
        <v/>
      </c>
      <c r="O128" s="48" t="str">
        <f t="shared" si="10"/>
        <v/>
      </c>
      <c r="P128" s="54" t="str">
        <f t="shared" si="11"/>
        <v/>
      </c>
      <c r="Q128" s="16" t="s">
        <v>109</v>
      </c>
      <c r="R128" s="13" t="str">
        <f>TRIM('基本情報 '!E129)</f>
        <v/>
      </c>
      <c r="S128" s="13" t="str">
        <f>TRIM('基本情報 '!F129)</f>
        <v/>
      </c>
      <c r="T128" s="13" t="str">
        <f>TRIM('基本情報 '!G331)</f>
        <v/>
      </c>
      <c r="U128" s="13" t="str">
        <f>TRIM('基本情報 '!H331)</f>
        <v/>
      </c>
      <c r="V128" s="13" t="str">
        <f t="shared" si="12"/>
        <v/>
      </c>
      <c r="W128" s="13" t="str">
        <f t="shared" si="13"/>
        <v/>
      </c>
    </row>
    <row r="129" spans="1:23" ht="21" customHeight="1">
      <c r="A129" s="14">
        <v>121</v>
      </c>
      <c r="B129" s="14">
        <f>'基本情報 (2)'!B129</f>
        <v>10121</v>
      </c>
      <c r="C129" s="29" t="str">
        <f>IF('基本情報 '!C130="","",'基本情報 '!C130)</f>
        <v/>
      </c>
      <c r="D129" s="29" t="str">
        <f>IF('基本情報 '!D130="","",'基本情報 '!D130)</f>
        <v/>
      </c>
      <c r="E129" s="29" t="str">
        <f>CONCATENATE(R129,基本情報!T$1,S129)</f>
        <v>　</v>
      </c>
      <c r="F129" s="29" t="str">
        <f>CONCATENATE(T129,基本情報!T$1,U129)</f>
        <v>　</v>
      </c>
      <c r="G129" s="29" t="str">
        <f>IF('基本情報 '!I130="","",'基本情報 '!I130)</f>
        <v/>
      </c>
      <c r="H129" s="29" t="str">
        <f>IF('基本情報 '!J130="","",'基本情報 '!J130)</f>
        <v/>
      </c>
      <c r="I129" s="51" t="str">
        <f>TRIM('基本情報 '!K130)</f>
        <v/>
      </c>
      <c r="J129" s="51" t="str">
        <f>TRIM('基本情報 '!L130)</f>
        <v/>
      </c>
      <c r="K129" s="51" t="str">
        <f>TRIM('基本情報 '!M130)</f>
        <v/>
      </c>
      <c r="L129" s="53" t="str">
        <f t="shared" si="7"/>
        <v/>
      </c>
      <c r="M129" s="53" t="str">
        <f t="shared" si="8"/>
        <v/>
      </c>
      <c r="N129" s="53" t="str">
        <f t="shared" si="9"/>
        <v/>
      </c>
      <c r="O129" s="48" t="str">
        <f t="shared" si="10"/>
        <v/>
      </c>
      <c r="P129" s="54" t="str">
        <f t="shared" si="11"/>
        <v/>
      </c>
      <c r="Q129" s="16" t="s">
        <v>109</v>
      </c>
      <c r="R129" s="13" t="str">
        <f>TRIM('基本情報 '!E130)</f>
        <v/>
      </c>
      <c r="S129" s="13" t="str">
        <f>TRIM('基本情報 '!F130)</f>
        <v/>
      </c>
      <c r="T129" s="13" t="str">
        <f>TRIM('基本情報 '!G332)</f>
        <v/>
      </c>
      <c r="U129" s="13" t="str">
        <f>TRIM('基本情報 '!H332)</f>
        <v/>
      </c>
      <c r="V129" s="13" t="str">
        <f t="shared" si="12"/>
        <v/>
      </c>
      <c r="W129" s="13" t="str">
        <f t="shared" si="13"/>
        <v/>
      </c>
    </row>
    <row r="130" spans="1:23" ht="21" customHeight="1">
      <c r="A130" s="14">
        <v>122</v>
      </c>
      <c r="B130" s="14">
        <f>'基本情報 (2)'!B130</f>
        <v>10122</v>
      </c>
      <c r="C130" s="29" t="str">
        <f>IF('基本情報 '!C131="","",'基本情報 '!C131)</f>
        <v/>
      </c>
      <c r="D130" s="29" t="str">
        <f>IF('基本情報 '!D131="","",'基本情報 '!D131)</f>
        <v/>
      </c>
      <c r="E130" s="29" t="str">
        <f>CONCATENATE(R130,基本情報!T$1,S130)</f>
        <v>　</v>
      </c>
      <c r="F130" s="29" t="str">
        <f>CONCATENATE(T130,基本情報!T$1,U130)</f>
        <v>　</v>
      </c>
      <c r="G130" s="29" t="str">
        <f>IF('基本情報 '!I131="","",'基本情報 '!I131)</f>
        <v/>
      </c>
      <c r="H130" s="29" t="str">
        <f>IF('基本情報 '!J131="","",'基本情報 '!J131)</f>
        <v/>
      </c>
      <c r="I130" s="51" t="str">
        <f>TRIM('基本情報 '!K131)</f>
        <v/>
      </c>
      <c r="J130" s="51" t="str">
        <f>TRIM('基本情報 '!L131)</f>
        <v/>
      </c>
      <c r="K130" s="51" t="str">
        <f>TRIM('基本情報 '!M131)</f>
        <v/>
      </c>
      <c r="L130" s="53" t="str">
        <f t="shared" si="7"/>
        <v/>
      </c>
      <c r="M130" s="53" t="str">
        <f t="shared" si="8"/>
        <v/>
      </c>
      <c r="N130" s="53" t="str">
        <f t="shared" si="9"/>
        <v/>
      </c>
      <c r="O130" s="48" t="str">
        <f t="shared" si="10"/>
        <v/>
      </c>
      <c r="P130" s="54" t="str">
        <f t="shared" si="11"/>
        <v/>
      </c>
      <c r="Q130" s="16" t="s">
        <v>109</v>
      </c>
      <c r="R130" s="13" t="str">
        <f>TRIM('基本情報 '!E131)</f>
        <v/>
      </c>
      <c r="S130" s="13" t="str">
        <f>TRIM('基本情報 '!F131)</f>
        <v/>
      </c>
      <c r="T130" s="13" t="str">
        <f>TRIM('基本情報 '!G333)</f>
        <v/>
      </c>
      <c r="U130" s="13" t="str">
        <f>TRIM('基本情報 '!H333)</f>
        <v/>
      </c>
      <c r="V130" s="13" t="str">
        <f t="shared" si="12"/>
        <v/>
      </c>
      <c r="W130" s="13" t="str">
        <f t="shared" si="13"/>
        <v/>
      </c>
    </row>
    <row r="131" spans="1:23" ht="21" customHeight="1">
      <c r="A131" s="14">
        <v>123</v>
      </c>
      <c r="B131" s="14">
        <f>'基本情報 (2)'!B131</f>
        <v>10123</v>
      </c>
      <c r="C131" s="29" t="str">
        <f>IF('基本情報 '!C132="","",'基本情報 '!C132)</f>
        <v/>
      </c>
      <c r="D131" s="29" t="str">
        <f>IF('基本情報 '!D132="","",'基本情報 '!D132)</f>
        <v/>
      </c>
      <c r="E131" s="29" t="str">
        <f>CONCATENATE(R131,基本情報!T$1,S131)</f>
        <v>　</v>
      </c>
      <c r="F131" s="29" t="str">
        <f>CONCATENATE(T131,基本情報!T$1,U131)</f>
        <v>　</v>
      </c>
      <c r="G131" s="29" t="str">
        <f>IF('基本情報 '!I132="","",'基本情報 '!I132)</f>
        <v/>
      </c>
      <c r="H131" s="29" t="str">
        <f>IF('基本情報 '!J132="","",'基本情報 '!J132)</f>
        <v/>
      </c>
      <c r="I131" s="51" t="str">
        <f>TRIM('基本情報 '!K132)</f>
        <v/>
      </c>
      <c r="J131" s="51" t="str">
        <f>TRIM('基本情報 '!L132)</f>
        <v/>
      </c>
      <c r="K131" s="51" t="str">
        <f>TRIM('基本情報 '!M132)</f>
        <v/>
      </c>
      <c r="L131" s="53" t="str">
        <f t="shared" si="7"/>
        <v/>
      </c>
      <c r="M131" s="53" t="str">
        <f t="shared" si="8"/>
        <v/>
      </c>
      <c r="N131" s="53" t="str">
        <f t="shared" si="9"/>
        <v/>
      </c>
      <c r="O131" s="48" t="str">
        <f t="shared" si="10"/>
        <v/>
      </c>
      <c r="P131" s="54" t="str">
        <f t="shared" si="11"/>
        <v/>
      </c>
      <c r="Q131" s="16" t="s">
        <v>109</v>
      </c>
      <c r="R131" s="13" t="str">
        <f>TRIM('基本情報 '!E132)</f>
        <v/>
      </c>
      <c r="S131" s="13" t="str">
        <f>TRIM('基本情報 '!F132)</f>
        <v/>
      </c>
      <c r="T131" s="13" t="str">
        <f>TRIM('基本情報 '!G334)</f>
        <v/>
      </c>
      <c r="U131" s="13" t="str">
        <f>TRIM('基本情報 '!H334)</f>
        <v/>
      </c>
      <c r="V131" s="13" t="str">
        <f t="shared" si="12"/>
        <v/>
      </c>
      <c r="W131" s="13" t="str">
        <f t="shared" si="13"/>
        <v/>
      </c>
    </row>
    <row r="132" spans="1:23" ht="21" customHeight="1">
      <c r="A132" s="14">
        <v>124</v>
      </c>
      <c r="B132" s="14">
        <f>'基本情報 (2)'!B132</f>
        <v>10124</v>
      </c>
      <c r="C132" s="29" t="str">
        <f>IF('基本情報 '!C133="","",'基本情報 '!C133)</f>
        <v/>
      </c>
      <c r="D132" s="29" t="str">
        <f>IF('基本情報 '!D133="","",'基本情報 '!D133)</f>
        <v/>
      </c>
      <c r="E132" s="29" t="str">
        <f>CONCATENATE(R132,基本情報!T$1,S132)</f>
        <v>　</v>
      </c>
      <c r="F132" s="29" t="str">
        <f>CONCATENATE(T132,基本情報!T$1,U132)</f>
        <v>　</v>
      </c>
      <c r="G132" s="29" t="str">
        <f>IF('基本情報 '!I133="","",'基本情報 '!I133)</f>
        <v/>
      </c>
      <c r="H132" s="29" t="str">
        <f>IF('基本情報 '!J133="","",'基本情報 '!J133)</f>
        <v/>
      </c>
      <c r="I132" s="51" t="str">
        <f>TRIM('基本情報 '!K133)</f>
        <v/>
      </c>
      <c r="J132" s="51" t="str">
        <f>TRIM('基本情報 '!L133)</f>
        <v/>
      </c>
      <c r="K132" s="51" t="str">
        <f>TRIM('基本情報 '!M133)</f>
        <v/>
      </c>
      <c r="L132" s="53" t="str">
        <f t="shared" si="7"/>
        <v/>
      </c>
      <c r="M132" s="53" t="str">
        <f t="shared" si="8"/>
        <v/>
      </c>
      <c r="N132" s="53" t="str">
        <f t="shared" si="9"/>
        <v/>
      </c>
      <c r="O132" s="48" t="str">
        <f t="shared" si="10"/>
        <v/>
      </c>
      <c r="P132" s="54" t="str">
        <f t="shared" si="11"/>
        <v/>
      </c>
      <c r="Q132" s="16" t="s">
        <v>109</v>
      </c>
      <c r="R132" s="13" t="str">
        <f>TRIM('基本情報 '!E133)</f>
        <v/>
      </c>
      <c r="S132" s="13" t="str">
        <f>TRIM('基本情報 '!F133)</f>
        <v/>
      </c>
      <c r="T132" s="13" t="str">
        <f>TRIM('基本情報 '!G335)</f>
        <v/>
      </c>
      <c r="U132" s="13" t="str">
        <f>TRIM('基本情報 '!H335)</f>
        <v/>
      </c>
      <c r="V132" s="13" t="str">
        <f t="shared" si="12"/>
        <v/>
      </c>
      <c r="W132" s="13" t="str">
        <f t="shared" si="13"/>
        <v/>
      </c>
    </row>
    <row r="133" spans="1:23" ht="21" customHeight="1">
      <c r="A133" s="14">
        <v>125</v>
      </c>
      <c r="B133" s="14">
        <f>'基本情報 (2)'!B133</f>
        <v>10125</v>
      </c>
      <c r="C133" s="29" t="str">
        <f>IF('基本情報 '!C134="","",'基本情報 '!C134)</f>
        <v/>
      </c>
      <c r="D133" s="29" t="str">
        <f>IF('基本情報 '!D134="","",'基本情報 '!D134)</f>
        <v/>
      </c>
      <c r="E133" s="29" t="str">
        <f>CONCATENATE(R133,基本情報!T$1,S133)</f>
        <v>　</v>
      </c>
      <c r="F133" s="29" t="str">
        <f>CONCATENATE(T133,基本情報!T$1,U133)</f>
        <v>　</v>
      </c>
      <c r="G133" s="29" t="str">
        <f>IF('基本情報 '!I134="","",'基本情報 '!I134)</f>
        <v/>
      </c>
      <c r="H133" s="29" t="str">
        <f>IF('基本情報 '!J134="","",'基本情報 '!J134)</f>
        <v/>
      </c>
      <c r="I133" s="51" t="str">
        <f>TRIM('基本情報 '!K134)</f>
        <v/>
      </c>
      <c r="J133" s="51" t="str">
        <f>TRIM('基本情報 '!L134)</f>
        <v/>
      </c>
      <c r="K133" s="51" t="str">
        <f>TRIM('基本情報 '!M134)</f>
        <v/>
      </c>
      <c r="L133" s="53" t="str">
        <f t="shared" si="7"/>
        <v/>
      </c>
      <c r="M133" s="53" t="str">
        <f t="shared" si="8"/>
        <v/>
      </c>
      <c r="N133" s="53" t="str">
        <f t="shared" si="9"/>
        <v/>
      </c>
      <c r="O133" s="48" t="str">
        <f t="shared" si="10"/>
        <v/>
      </c>
      <c r="P133" s="54" t="str">
        <f t="shared" si="11"/>
        <v/>
      </c>
      <c r="Q133" s="16" t="s">
        <v>109</v>
      </c>
      <c r="R133" s="13" t="str">
        <f>TRIM('基本情報 '!E134)</f>
        <v/>
      </c>
      <c r="S133" s="13" t="str">
        <f>TRIM('基本情報 '!F134)</f>
        <v/>
      </c>
      <c r="T133" s="13" t="str">
        <f>TRIM('基本情報 '!G336)</f>
        <v/>
      </c>
      <c r="U133" s="13" t="str">
        <f>TRIM('基本情報 '!H336)</f>
        <v/>
      </c>
      <c r="V133" s="13" t="str">
        <f t="shared" si="12"/>
        <v/>
      </c>
      <c r="W133" s="13" t="str">
        <f t="shared" si="13"/>
        <v/>
      </c>
    </row>
    <row r="134" spans="1:23" ht="21" customHeight="1">
      <c r="A134" s="14">
        <v>126</v>
      </c>
      <c r="B134" s="14">
        <f>'基本情報 (2)'!B134</f>
        <v>10126</v>
      </c>
      <c r="C134" s="29" t="str">
        <f>IF('基本情報 '!C135="","",'基本情報 '!C135)</f>
        <v/>
      </c>
      <c r="D134" s="29" t="str">
        <f>IF('基本情報 '!D135="","",'基本情報 '!D135)</f>
        <v/>
      </c>
      <c r="E134" s="29" t="str">
        <f>CONCATENATE(R134,基本情報!T$1,S134)</f>
        <v>　</v>
      </c>
      <c r="F134" s="29" t="str">
        <f>CONCATENATE(T134,基本情報!T$1,U134)</f>
        <v>　</v>
      </c>
      <c r="G134" s="29" t="str">
        <f>IF('基本情報 '!I135="","",'基本情報 '!I135)</f>
        <v/>
      </c>
      <c r="H134" s="29" t="str">
        <f>IF('基本情報 '!J135="","",'基本情報 '!J135)</f>
        <v/>
      </c>
      <c r="I134" s="51" t="str">
        <f>TRIM('基本情報 '!K135)</f>
        <v/>
      </c>
      <c r="J134" s="51" t="str">
        <f>TRIM('基本情報 '!L135)</f>
        <v/>
      </c>
      <c r="K134" s="51" t="str">
        <f>TRIM('基本情報 '!M135)</f>
        <v/>
      </c>
      <c r="L134" s="53" t="str">
        <f t="shared" si="7"/>
        <v/>
      </c>
      <c r="M134" s="53" t="str">
        <f t="shared" si="8"/>
        <v/>
      </c>
      <c r="N134" s="53" t="str">
        <f t="shared" si="9"/>
        <v/>
      </c>
      <c r="O134" s="48" t="str">
        <f t="shared" si="10"/>
        <v/>
      </c>
      <c r="P134" s="54" t="str">
        <f t="shared" si="11"/>
        <v/>
      </c>
      <c r="Q134" s="16" t="s">
        <v>109</v>
      </c>
      <c r="R134" s="13" t="str">
        <f>TRIM('基本情報 '!E135)</f>
        <v/>
      </c>
      <c r="S134" s="13" t="str">
        <f>TRIM('基本情報 '!F135)</f>
        <v/>
      </c>
      <c r="T134" s="13" t="str">
        <f>TRIM('基本情報 '!G337)</f>
        <v/>
      </c>
      <c r="U134" s="13" t="str">
        <f>TRIM('基本情報 '!H337)</f>
        <v/>
      </c>
      <c r="V134" s="13" t="str">
        <f t="shared" si="12"/>
        <v/>
      </c>
      <c r="W134" s="13" t="str">
        <f t="shared" si="13"/>
        <v/>
      </c>
    </row>
    <row r="135" spans="1:23" ht="21" customHeight="1">
      <c r="A135" s="14">
        <v>127</v>
      </c>
      <c r="B135" s="14">
        <f>'基本情報 (2)'!B135</f>
        <v>10127</v>
      </c>
      <c r="C135" s="29" t="str">
        <f>IF('基本情報 '!C136="","",'基本情報 '!C136)</f>
        <v/>
      </c>
      <c r="D135" s="29" t="str">
        <f>IF('基本情報 '!D136="","",'基本情報 '!D136)</f>
        <v/>
      </c>
      <c r="E135" s="29" t="str">
        <f>CONCATENATE(R135,基本情報!T$1,S135)</f>
        <v>　</v>
      </c>
      <c r="F135" s="29" t="str">
        <f>CONCATENATE(T135,基本情報!T$1,U135)</f>
        <v>　</v>
      </c>
      <c r="G135" s="29" t="str">
        <f>IF('基本情報 '!I136="","",'基本情報 '!I136)</f>
        <v/>
      </c>
      <c r="H135" s="29" t="str">
        <f>IF('基本情報 '!J136="","",'基本情報 '!J136)</f>
        <v/>
      </c>
      <c r="I135" s="51" t="str">
        <f>TRIM('基本情報 '!K136)</f>
        <v/>
      </c>
      <c r="J135" s="51" t="str">
        <f>TRIM('基本情報 '!L136)</f>
        <v/>
      </c>
      <c r="K135" s="51" t="str">
        <f>TRIM('基本情報 '!M136)</f>
        <v/>
      </c>
      <c r="L135" s="53" t="str">
        <f t="shared" si="7"/>
        <v/>
      </c>
      <c r="M135" s="53" t="str">
        <f t="shared" si="8"/>
        <v/>
      </c>
      <c r="N135" s="53" t="str">
        <f t="shared" si="9"/>
        <v/>
      </c>
      <c r="O135" s="48" t="str">
        <f t="shared" si="10"/>
        <v/>
      </c>
      <c r="P135" s="54" t="str">
        <f t="shared" si="11"/>
        <v/>
      </c>
      <c r="Q135" s="16" t="s">
        <v>109</v>
      </c>
      <c r="R135" s="13" t="str">
        <f>TRIM('基本情報 '!E136)</f>
        <v/>
      </c>
      <c r="S135" s="13" t="str">
        <f>TRIM('基本情報 '!F136)</f>
        <v/>
      </c>
      <c r="T135" s="13" t="str">
        <f>TRIM('基本情報 '!G338)</f>
        <v/>
      </c>
      <c r="U135" s="13" t="str">
        <f>TRIM('基本情報 '!H338)</f>
        <v/>
      </c>
      <c r="V135" s="13" t="str">
        <f t="shared" si="12"/>
        <v/>
      </c>
      <c r="W135" s="13" t="str">
        <f t="shared" si="13"/>
        <v/>
      </c>
    </row>
    <row r="136" spans="1:23" ht="21" customHeight="1">
      <c r="A136" s="14">
        <v>128</v>
      </c>
      <c r="B136" s="14">
        <f>'基本情報 (2)'!B136</f>
        <v>10128</v>
      </c>
      <c r="C136" s="29" t="str">
        <f>IF('基本情報 '!C137="","",'基本情報 '!C137)</f>
        <v/>
      </c>
      <c r="D136" s="29" t="str">
        <f>IF('基本情報 '!D137="","",'基本情報 '!D137)</f>
        <v/>
      </c>
      <c r="E136" s="29" t="str">
        <f>CONCATENATE(R136,基本情報!T$1,S136)</f>
        <v>　</v>
      </c>
      <c r="F136" s="29" t="str">
        <f>CONCATENATE(T136,基本情報!T$1,U136)</f>
        <v>　</v>
      </c>
      <c r="G136" s="29" t="str">
        <f>IF('基本情報 '!I137="","",'基本情報 '!I137)</f>
        <v/>
      </c>
      <c r="H136" s="29" t="str">
        <f>IF('基本情報 '!J137="","",'基本情報 '!J137)</f>
        <v/>
      </c>
      <c r="I136" s="51" t="str">
        <f>TRIM('基本情報 '!K137)</f>
        <v/>
      </c>
      <c r="J136" s="51" t="str">
        <f>TRIM('基本情報 '!L137)</f>
        <v/>
      </c>
      <c r="K136" s="51" t="str">
        <f>TRIM('基本情報 '!M137)</f>
        <v/>
      </c>
      <c r="L136" s="53" t="str">
        <f t="shared" si="7"/>
        <v/>
      </c>
      <c r="M136" s="53" t="str">
        <f t="shared" si="8"/>
        <v/>
      </c>
      <c r="N136" s="53" t="str">
        <f t="shared" si="9"/>
        <v/>
      </c>
      <c r="O136" s="48" t="str">
        <f t="shared" si="10"/>
        <v/>
      </c>
      <c r="P136" s="54" t="str">
        <f t="shared" si="11"/>
        <v/>
      </c>
      <c r="Q136" s="16" t="s">
        <v>109</v>
      </c>
      <c r="R136" s="13" t="str">
        <f>TRIM('基本情報 '!E137)</f>
        <v/>
      </c>
      <c r="S136" s="13" t="str">
        <f>TRIM('基本情報 '!F137)</f>
        <v/>
      </c>
      <c r="T136" s="13" t="str">
        <f>TRIM('基本情報 '!G339)</f>
        <v/>
      </c>
      <c r="U136" s="13" t="str">
        <f>TRIM('基本情報 '!H339)</f>
        <v/>
      </c>
      <c r="V136" s="13" t="str">
        <f t="shared" si="12"/>
        <v/>
      </c>
      <c r="W136" s="13" t="str">
        <f t="shared" si="13"/>
        <v/>
      </c>
    </row>
    <row r="137" spans="1:23" ht="21" customHeight="1">
      <c r="A137" s="14">
        <v>129</v>
      </c>
      <c r="B137" s="14">
        <f>'基本情報 (2)'!B137</f>
        <v>10129</v>
      </c>
      <c r="C137" s="29" t="str">
        <f>IF('基本情報 '!C138="","",'基本情報 '!C138)</f>
        <v/>
      </c>
      <c r="D137" s="29" t="str">
        <f>IF('基本情報 '!D138="","",'基本情報 '!D138)</f>
        <v/>
      </c>
      <c r="E137" s="29" t="str">
        <f>CONCATENATE(R137,基本情報!T$1,S137)</f>
        <v>　</v>
      </c>
      <c r="F137" s="29" t="str">
        <f>CONCATENATE(T137,基本情報!T$1,U137)</f>
        <v>　</v>
      </c>
      <c r="G137" s="29" t="str">
        <f>IF('基本情報 '!I138="","",'基本情報 '!I138)</f>
        <v/>
      </c>
      <c r="H137" s="29" t="str">
        <f>IF('基本情報 '!J138="","",'基本情報 '!J138)</f>
        <v/>
      </c>
      <c r="I137" s="51" t="str">
        <f>TRIM('基本情報 '!K138)</f>
        <v/>
      </c>
      <c r="J137" s="51" t="str">
        <f>TRIM('基本情報 '!L138)</f>
        <v/>
      </c>
      <c r="K137" s="51" t="str">
        <f>TRIM('基本情報 '!M138)</f>
        <v/>
      </c>
      <c r="L137" s="53" t="str">
        <f t="shared" si="7"/>
        <v/>
      </c>
      <c r="M137" s="53" t="str">
        <f t="shared" si="8"/>
        <v/>
      </c>
      <c r="N137" s="53" t="str">
        <f t="shared" si="9"/>
        <v/>
      </c>
      <c r="O137" s="48" t="str">
        <f t="shared" si="10"/>
        <v/>
      </c>
      <c r="P137" s="54" t="str">
        <f t="shared" si="11"/>
        <v/>
      </c>
      <c r="Q137" s="16" t="s">
        <v>109</v>
      </c>
      <c r="R137" s="13" t="str">
        <f>TRIM('基本情報 '!E138)</f>
        <v/>
      </c>
      <c r="S137" s="13" t="str">
        <f>TRIM('基本情報 '!F138)</f>
        <v/>
      </c>
      <c r="T137" s="13" t="str">
        <f>TRIM('基本情報 '!G340)</f>
        <v/>
      </c>
      <c r="U137" s="13" t="str">
        <f>TRIM('基本情報 '!H340)</f>
        <v/>
      </c>
      <c r="V137" s="13" t="str">
        <f t="shared" si="12"/>
        <v/>
      </c>
      <c r="W137" s="13" t="str">
        <f t="shared" si="13"/>
        <v/>
      </c>
    </row>
    <row r="138" spans="1:23" ht="21" customHeight="1">
      <c r="A138" s="14">
        <v>130</v>
      </c>
      <c r="B138" s="14">
        <f>'基本情報 (2)'!B138</f>
        <v>10130</v>
      </c>
      <c r="C138" s="29" t="str">
        <f>IF('基本情報 '!C139="","",'基本情報 '!C139)</f>
        <v/>
      </c>
      <c r="D138" s="29" t="str">
        <f>IF('基本情報 '!D139="","",'基本情報 '!D139)</f>
        <v/>
      </c>
      <c r="E138" s="29" t="str">
        <f>CONCATENATE(R138,基本情報!T$1,S138)</f>
        <v>　</v>
      </c>
      <c r="F138" s="29" t="str">
        <f>CONCATENATE(T138,基本情報!T$1,U138)</f>
        <v>　</v>
      </c>
      <c r="G138" s="29" t="str">
        <f>IF('基本情報 '!I139="","",'基本情報 '!I139)</f>
        <v/>
      </c>
      <c r="H138" s="29" t="str">
        <f>IF('基本情報 '!J139="","",'基本情報 '!J139)</f>
        <v/>
      </c>
      <c r="I138" s="51" t="str">
        <f>TRIM('基本情報 '!K139)</f>
        <v/>
      </c>
      <c r="J138" s="51" t="str">
        <f>TRIM('基本情報 '!L139)</f>
        <v/>
      </c>
      <c r="K138" s="51" t="str">
        <f>TRIM('基本情報 '!M139)</f>
        <v/>
      </c>
      <c r="L138" s="53" t="str">
        <f t="shared" ref="L138:L201" si="14">IF(I138="","",VALUE(I138))</f>
        <v/>
      </c>
      <c r="M138" s="53" t="str">
        <f t="shared" ref="M138:M201" si="15">IF(J138="","",VALUE(J138))</f>
        <v/>
      </c>
      <c r="N138" s="53" t="str">
        <f t="shared" ref="N138:N201" si="16">IF(K138="","",VALUE(K138))</f>
        <v/>
      </c>
      <c r="O138" s="48" t="str">
        <f t="shared" ref="O138:O201" si="17">IF(I138="","",CONCATENATE(L138,Q138,M138,Q138,N138))</f>
        <v/>
      </c>
      <c r="P138" s="54" t="str">
        <f t="shared" ref="P138:P201" si="18">IF(O138="","",VALUE(O138))</f>
        <v/>
      </c>
      <c r="Q138" s="16" t="s">
        <v>109</v>
      </c>
      <c r="R138" s="13" t="str">
        <f>TRIM('基本情報 '!E139)</f>
        <v/>
      </c>
      <c r="S138" s="13" t="str">
        <f>TRIM('基本情報 '!F139)</f>
        <v/>
      </c>
      <c r="T138" s="13" t="str">
        <f>TRIM('基本情報 '!G341)</f>
        <v/>
      </c>
      <c r="U138" s="13" t="str">
        <f>TRIM('基本情報 '!H341)</f>
        <v/>
      </c>
      <c r="V138" s="13" t="str">
        <f t="shared" ref="V138:V201" si="19">IF(I138="","",L138)</f>
        <v/>
      </c>
      <c r="W138" s="13" t="str">
        <f t="shared" ref="W138:W201" si="20">IF(J138="","",CONCATENATE(M138,K138)*1)</f>
        <v/>
      </c>
    </row>
    <row r="139" spans="1:23" ht="21" customHeight="1">
      <c r="A139" s="14">
        <v>131</v>
      </c>
      <c r="B139" s="14">
        <f>'基本情報 (2)'!B139</f>
        <v>10131</v>
      </c>
      <c r="C139" s="29" t="str">
        <f>IF('基本情報 '!C140="","",'基本情報 '!C140)</f>
        <v/>
      </c>
      <c r="D139" s="29" t="str">
        <f>IF('基本情報 '!D140="","",'基本情報 '!D140)</f>
        <v/>
      </c>
      <c r="E139" s="29" t="str">
        <f>CONCATENATE(R139,基本情報!T$1,S139)</f>
        <v>　</v>
      </c>
      <c r="F139" s="29" t="str">
        <f>CONCATENATE(T139,基本情報!T$1,U139)</f>
        <v>　</v>
      </c>
      <c r="G139" s="29" t="str">
        <f>IF('基本情報 '!I140="","",'基本情報 '!I140)</f>
        <v/>
      </c>
      <c r="H139" s="29" t="str">
        <f>IF('基本情報 '!J140="","",'基本情報 '!J140)</f>
        <v/>
      </c>
      <c r="I139" s="51" t="str">
        <f>TRIM('基本情報 '!K140)</f>
        <v/>
      </c>
      <c r="J139" s="51" t="str">
        <f>TRIM('基本情報 '!L140)</f>
        <v/>
      </c>
      <c r="K139" s="51" t="str">
        <f>TRIM('基本情報 '!M140)</f>
        <v/>
      </c>
      <c r="L139" s="53" t="str">
        <f t="shared" si="14"/>
        <v/>
      </c>
      <c r="M139" s="53" t="str">
        <f t="shared" si="15"/>
        <v/>
      </c>
      <c r="N139" s="53" t="str">
        <f t="shared" si="16"/>
        <v/>
      </c>
      <c r="O139" s="48" t="str">
        <f t="shared" si="17"/>
        <v/>
      </c>
      <c r="P139" s="54" t="str">
        <f t="shared" si="18"/>
        <v/>
      </c>
      <c r="Q139" s="16" t="s">
        <v>109</v>
      </c>
      <c r="R139" s="13" t="str">
        <f>TRIM('基本情報 '!E140)</f>
        <v/>
      </c>
      <c r="S139" s="13" t="str">
        <f>TRIM('基本情報 '!F140)</f>
        <v/>
      </c>
      <c r="T139" s="13" t="str">
        <f>TRIM('基本情報 '!G342)</f>
        <v/>
      </c>
      <c r="U139" s="13" t="str">
        <f>TRIM('基本情報 '!H342)</f>
        <v/>
      </c>
      <c r="V139" s="13" t="str">
        <f t="shared" si="19"/>
        <v/>
      </c>
      <c r="W139" s="13" t="str">
        <f t="shared" si="20"/>
        <v/>
      </c>
    </row>
    <row r="140" spans="1:23" ht="21" customHeight="1">
      <c r="A140" s="14">
        <v>132</v>
      </c>
      <c r="B140" s="14">
        <f>'基本情報 (2)'!B140</f>
        <v>10132</v>
      </c>
      <c r="C140" s="29" t="str">
        <f>IF('基本情報 '!C141="","",'基本情報 '!C141)</f>
        <v/>
      </c>
      <c r="D140" s="29" t="str">
        <f>IF('基本情報 '!D141="","",'基本情報 '!D141)</f>
        <v/>
      </c>
      <c r="E140" s="29" t="str">
        <f>CONCATENATE(R140,基本情報!T$1,S140)</f>
        <v>　</v>
      </c>
      <c r="F140" s="29" t="str">
        <f>CONCATENATE(T140,基本情報!T$1,U140)</f>
        <v>　</v>
      </c>
      <c r="G140" s="29" t="str">
        <f>IF('基本情報 '!I141="","",'基本情報 '!I141)</f>
        <v/>
      </c>
      <c r="H140" s="29" t="str">
        <f>IF('基本情報 '!J141="","",'基本情報 '!J141)</f>
        <v/>
      </c>
      <c r="I140" s="51" t="str">
        <f>TRIM('基本情報 '!K141)</f>
        <v/>
      </c>
      <c r="J140" s="51" t="str">
        <f>TRIM('基本情報 '!L141)</f>
        <v/>
      </c>
      <c r="K140" s="51" t="str">
        <f>TRIM('基本情報 '!M141)</f>
        <v/>
      </c>
      <c r="L140" s="53" t="str">
        <f t="shared" si="14"/>
        <v/>
      </c>
      <c r="M140" s="53" t="str">
        <f t="shared" si="15"/>
        <v/>
      </c>
      <c r="N140" s="53" t="str">
        <f t="shared" si="16"/>
        <v/>
      </c>
      <c r="O140" s="48" t="str">
        <f t="shared" si="17"/>
        <v/>
      </c>
      <c r="P140" s="54" t="str">
        <f t="shared" si="18"/>
        <v/>
      </c>
      <c r="Q140" s="16" t="s">
        <v>109</v>
      </c>
      <c r="R140" s="13" t="str">
        <f>TRIM('基本情報 '!E141)</f>
        <v/>
      </c>
      <c r="S140" s="13" t="str">
        <f>TRIM('基本情報 '!F141)</f>
        <v/>
      </c>
      <c r="T140" s="13" t="str">
        <f>TRIM('基本情報 '!G343)</f>
        <v/>
      </c>
      <c r="U140" s="13" t="str">
        <f>TRIM('基本情報 '!H343)</f>
        <v/>
      </c>
      <c r="V140" s="13" t="str">
        <f t="shared" si="19"/>
        <v/>
      </c>
      <c r="W140" s="13" t="str">
        <f t="shared" si="20"/>
        <v/>
      </c>
    </row>
    <row r="141" spans="1:23" ht="21" customHeight="1">
      <c r="A141" s="14">
        <v>133</v>
      </c>
      <c r="B141" s="14">
        <f>'基本情報 (2)'!B141</f>
        <v>10133</v>
      </c>
      <c r="C141" s="29" t="str">
        <f>IF('基本情報 '!C142="","",'基本情報 '!C142)</f>
        <v/>
      </c>
      <c r="D141" s="29" t="str">
        <f>IF('基本情報 '!D142="","",'基本情報 '!D142)</f>
        <v/>
      </c>
      <c r="E141" s="29" t="str">
        <f>CONCATENATE(R141,基本情報!T$1,S141)</f>
        <v>　</v>
      </c>
      <c r="F141" s="29" t="str">
        <f>CONCATENATE(T141,基本情報!T$1,U141)</f>
        <v>　</v>
      </c>
      <c r="G141" s="29" t="str">
        <f>IF('基本情報 '!I142="","",'基本情報 '!I142)</f>
        <v/>
      </c>
      <c r="H141" s="29" t="str">
        <f>IF('基本情報 '!J142="","",'基本情報 '!J142)</f>
        <v/>
      </c>
      <c r="I141" s="51" t="str">
        <f>TRIM('基本情報 '!K142)</f>
        <v/>
      </c>
      <c r="J141" s="51" t="str">
        <f>TRIM('基本情報 '!L142)</f>
        <v/>
      </c>
      <c r="K141" s="51" t="str">
        <f>TRIM('基本情報 '!M142)</f>
        <v/>
      </c>
      <c r="L141" s="53" t="str">
        <f t="shared" si="14"/>
        <v/>
      </c>
      <c r="M141" s="53" t="str">
        <f t="shared" si="15"/>
        <v/>
      </c>
      <c r="N141" s="53" t="str">
        <f t="shared" si="16"/>
        <v/>
      </c>
      <c r="O141" s="48" t="str">
        <f t="shared" si="17"/>
        <v/>
      </c>
      <c r="P141" s="54" t="str">
        <f t="shared" si="18"/>
        <v/>
      </c>
      <c r="Q141" s="16" t="s">
        <v>109</v>
      </c>
      <c r="R141" s="13" t="str">
        <f>TRIM('基本情報 '!E142)</f>
        <v/>
      </c>
      <c r="S141" s="13" t="str">
        <f>TRIM('基本情報 '!F142)</f>
        <v/>
      </c>
      <c r="T141" s="13" t="str">
        <f>TRIM('基本情報 '!G344)</f>
        <v/>
      </c>
      <c r="U141" s="13" t="str">
        <f>TRIM('基本情報 '!H344)</f>
        <v/>
      </c>
      <c r="V141" s="13" t="str">
        <f t="shared" si="19"/>
        <v/>
      </c>
      <c r="W141" s="13" t="str">
        <f t="shared" si="20"/>
        <v/>
      </c>
    </row>
    <row r="142" spans="1:23" ht="21" customHeight="1">
      <c r="A142" s="14">
        <v>134</v>
      </c>
      <c r="B142" s="14">
        <f>'基本情報 (2)'!B142</f>
        <v>10134</v>
      </c>
      <c r="C142" s="29" t="str">
        <f>IF('基本情報 '!C143="","",'基本情報 '!C143)</f>
        <v/>
      </c>
      <c r="D142" s="29" t="str">
        <f>IF('基本情報 '!D143="","",'基本情報 '!D143)</f>
        <v/>
      </c>
      <c r="E142" s="29" t="str">
        <f>CONCATENATE(R142,基本情報!T$1,S142)</f>
        <v>　</v>
      </c>
      <c r="F142" s="29" t="str">
        <f>CONCATENATE(T142,基本情報!T$1,U142)</f>
        <v>　</v>
      </c>
      <c r="G142" s="29" t="str">
        <f>IF('基本情報 '!I143="","",'基本情報 '!I143)</f>
        <v/>
      </c>
      <c r="H142" s="29" t="str">
        <f>IF('基本情報 '!J143="","",'基本情報 '!J143)</f>
        <v/>
      </c>
      <c r="I142" s="51" t="str">
        <f>TRIM('基本情報 '!K143)</f>
        <v/>
      </c>
      <c r="J142" s="51" t="str">
        <f>TRIM('基本情報 '!L143)</f>
        <v/>
      </c>
      <c r="K142" s="51" t="str">
        <f>TRIM('基本情報 '!M143)</f>
        <v/>
      </c>
      <c r="L142" s="53" t="str">
        <f t="shared" si="14"/>
        <v/>
      </c>
      <c r="M142" s="53" t="str">
        <f t="shared" si="15"/>
        <v/>
      </c>
      <c r="N142" s="53" t="str">
        <f t="shared" si="16"/>
        <v/>
      </c>
      <c r="O142" s="48" t="str">
        <f t="shared" si="17"/>
        <v/>
      </c>
      <c r="P142" s="54" t="str">
        <f t="shared" si="18"/>
        <v/>
      </c>
      <c r="Q142" s="16" t="s">
        <v>109</v>
      </c>
      <c r="R142" s="13" t="str">
        <f>TRIM('基本情報 '!E143)</f>
        <v/>
      </c>
      <c r="S142" s="13" t="str">
        <f>TRIM('基本情報 '!F143)</f>
        <v/>
      </c>
      <c r="T142" s="13" t="str">
        <f>TRIM('基本情報 '!G345)</f>
        <v/>
      </c>
      <c r="U142" s="13" t="str">
        <f>TRIM('基本情報 '!H345)</f>
        <v/>
      </c>
      <c r="V142" s="13" t="str">
        <f t="shared" si="19"/>
        <v/>
      </c>
      <c r="W142" s="13" t="str">
        <f t="shared" si="20"/>
        <v/>
      </c>
    </row>
    <row r="143" spans="1:23" ht="21" customHeight="1">
      <c r="A143" s="14">
        <v>135</v>
      </c>
      <c r="B143" s="14">
        <f>'基本情報 (2)'!B143</f>
        <v>10135</v>
      </c>
      <c r="C143" s="29" t="str">
        <f>IF('基本情報 '!C144="","",'基本情報 '!C144)</f>
        <v/>
      </c>
      <c r="D143" s="29" t="str">
        <f>IF('基本情報 '!D144="","",'基本情報 '!D144)</f>
        <v/>
      </c>
      <c r="E143" s="29" t="str">
        <f>CONCATENATE(R143,基本情報!T$1,S143)</f>
        <v>　</v>
      </c>
      <c r="F143" s="29" t="str">
        <f>CONCATENATE(T143,基本情報!T$1,U143)</f>
        <v>　</v>
      </c>
      <c r="G143" s="29" t="str">
        <f>IF('基本情報 '!I144="","",'基本情報 '!I144)</f>
        <v/>
      </c>
      <c r="H143" s="29" t="str">
        <f>IF('基本情報 '!J144="","",'基本情報 '!J144)</f>
        <v/>
      </c>
      <c r="I143" s="51" t="str">
        <f>TRIM('基本情報 '!K144)</f>
        <v/>
      </c>
      <c r="J143" s="51" t="str">
        <f>TRIM('基本情報 '!L144)</f>
        <v/>
      </c>
      <c r="K143" s="51" t="str">
        <f>TRIM('基本情報 '!M144)</f>
        <v/>
      </c>
      <c r="L143" s="53" t="str">
        <f t="shared" si="14"/>
        <v/>
      </c>
      <c r="M143" s="53" t="str">
        <f t="shared" si="15"/>
        <v/>
      </c>
      <c r="N143" s="53" t="str">
        <f t="shared" si="16"/>
        <v/>
      </c>
      <c r="O143" s="48" t="str">
        <f t="shared" si="17"/>
        <v/>
      </c>
      <c r="P143" s="54" t="str">
        <f t="shared" si="18"/>
        <v/>
      </c>
      <c r="Q143" s="16" t="s">
        <v>109</v>
      </c>
      <c r="R143" s="13" t="str">
        <f>TRIM('基本情報 '!E144)</f>
        <v/>
      </c>
      <c r="S143" s="13" t="str">
        <f>TRIM('基本情報 '!F144)</f>
        <v/>
      </c>
      <c r="T143" s="13" t="str">
        <f>TRIM('基本情報 '!G346)</f>
        <v/>
      </c>
      <c r="U143" s="13" t="str">
        <f>TRIM('基本情報 '!H346)</f>
        <v/>
      </c>
      <c r="V143" s="13" t="str">
        <f t="shared" si="19"/>
        <v/>
      </c>
      <c r="W143" s="13" t="str">
        <f t="shared" si="20"/>
        <v/>
      </c>
    </row>
    <row r="144" spans="1:23" ht="21" customHeight="1">
      <c r="A144" s="14">
        <v>136</v>
      </c>
      <c r="B144" s="14">
        <f>'基本情報 (2)'!B144</f>
        <v>10136</v>
      </c>
      <c r="C144" s="29" t="str">
        <f>IF('基本情報 '!C145="","",'基本情報 '!C145)</f>
        <v/>
      </c>
      <c r="D144" s="29" t="str">
        <f>IF('基本情報 '!D145="","",'基本情報 '!D145)</f>
        <v/>
      </c>
      <c r="E144" s="29" t="str">
        <f>CONCATENATE(R144,基本情報!T$1,S144)</f>
        <v>　</v>
      </c>
      <c r="F144" s="29" t="str">
        <f>CONCATENATE(T144,基本情報!T$1,U144)</f>
        <v>　</v>
      </c>
      <c r="G144" s="29" t="str">
        <f>IF('基本情報 '!I145="","",'基本情報 '!I145)</f>
        <v/>
      </c>
      <c r="H144" s="29" t="str">
        <f>IF('基本情報 '!J145="","",'基本情報 '!J145)</f>
        <v/>
      </c>
      <c r="I144" s="51" t="str">
        <f>TRIM('基本情報 '!K145)</f>
        <v/>
      </c>
      <c r="J144" s="51" t="str">
        <f>TRIM('基本情報 '!L145)</f>
        <v/>
      </c>
      <c r="K144" s="51" t="str">
        <f>TRIM('基本情報 '!M145)</f>
        <v/>
      </c>
      <c r="L144" s="53" t="str">
        <f t="shared" si="14"/>
        <v/>
      </c>
      <c r="M144" s="53" t="str">
        <f t="shared" si="15"/>
        <v/>
      </c>
      <c r="N144" s="53" t="str">
        <f t="shared" si="16"/>
        <v/>
      </c>
      <c r="O144" s="48" t="str">
        <f t="shared" si="17"/>
        <v/>
      </c>
      <c r="P144" s="54" t="str">
        <f t="shared" si="18"/>
        <v/>
      </c>
      <c r="Q144" s="16" t="s">
        <v>109</v>
      </c>
      <c r="R144" s="13" t="str">
        <f>TRIM('基本情報 '!E145)</f>
        <v/>
      </c>
      <c r="S144" s="13" t="str">
        <f>TRIM('基本情報 '!F145)</f>
        <v/>
      </c>
      <c r="T144" s="13" t="str">
        <f>TRIM('基本情報 '!G347)</f>
        <v/>
      </c>
      <c r="U144" s="13" t="str">
        <f>TRIM('基本情報 '!H347)</f>
        <v/>
      </c>
      <c r="V144" s="13" t="str">
        <f t="shared" si="19"/>
        <v/>
      </c>
      <c r="W144" s="13" t="str">
        <f t="shared" si="20"/>
        <v/>
      </c>
    </row>
    <row r="145" spans="1:23" ht="21" customHeight="1">
      <c r="A145" s="14">
        <v>137</v>
      </c>
      <c r="B145" s="14">
        <f>'基本情報 (2)'!B145</f>
        <v>10137</v>
      </c>
      <c r="C145" s="29" t="str">
        <f>IF('基本情報 '!C146="","",'基本情報 '!C146)</f>
        <v/>
      </c>
      <c r="D145" s="29" t="str">
        <f>IF('基本情報 '!D146="","",'基本情報 '!D146)</f>
        <v/>
      </c>
      <c r="E145" s="29" t="str">
        <f>CONCATENATE(R145,基本情報!T$1,S145)</f>
        <v>　</v>
      </c>
      <c r="F145" s="29" t="str">
        <f>CONCATENATE(T145,基本情報!T$1,U145)</f>
        <v>　</v>
      </c>
      <c r="G145" s="29" t="str">
        <f>IF('基本情報 '!I146="","",'基本情報 '!I146)</f>
        <v/>
      </c>
      <c r="H145" s="29" t="str">
        <f>IF('基本情報 '!J146="","",'基本情報 '!J146)</f>
        <v/>
      </c>
      <c r="I145" s="51" t="str">
        <f>TRIM('基本情報 '!K146)</f>
        <v/>
      </c>
      <c r="J145" s="51" t="str">
        <f>TRIM('基本情報 '!L146)</f>
        <v/>
      </c>
      <c r="K145" s="51" t="str">
        <f>TRIM('基本情報 '!M146)</f>
        <v/>
      </c>
      <c r="L145" s="53" t="str">
        <f t="shared" si="14"/>
        <v/>
      </c>
      <c r="M145" s="53" t="str">
        <f t="shared" si="15"/>
        <v/>
      </c>
      <c r="N145" s="53" t="str">
        <f t="shared" si="16"/>
        <v/>
      </c>
      <c r="O145" s="48" t="str">
        <f t="shared" si="17"/>
        <v/>
      </c>
      <c r="P145" s="54" t="str">
        <f t="shared" si="18"/>
        <v/>
      </c>
      <c r="Q145" s="16" t="s">
        <v>109</v>
      </c>
      <c r="R145" s="13" t="str">
        <f>TRIM('基本情報 '!E146)</f>
        <v/>
      </c>
      <c r="S145" s="13" t="str">
        <f>TRIM('基本情報 '!F146)</f>
        <v/>
      </c>
      <c r="T145" s="13" t="str">
        <f>TRIM('基本情報 '!G348)</f>
        <v/>
      </c>
      <c r="U145" s="13" t="str">
        <f>TRIM('基本情報 '!H348)</f>
        <v/>
      </c>
      <c r="V145" s="13" t="str">
        <f t="shared" si="19"/>
        <v/>
      </c>
      <c r="W145" s="13" t="str">
        <f t="shared" si="20"/>
        <v/>
      </c>
    </row>
    <row r="146" spans="1:23" ht="21" customHeight="1">
      <c r="A146" s="14">
        <v>138</v>
      </c>
      <c r="B146" s="14">
        <f>'基本情報 (2)'!B146</f>
        <v>10138</v>
      </c>
      <c r="C146" s="29" t="str">
        <f>IF('基本情報 '!C147="","",'基本情報 '!C147)</f>
        <v/>
      </c>
      <c r="D146" s="29" t="str">
        <f>IF('基本情報 '!D147="","",'基本情報 '!D147)</f>
        <v/>
      </c>
      <c r="E146" s="29" t="str">
        <f>CONCATENATE(R146,基本情報!T$1,S146)</f>
        <v>　</v>
      </c>
      <c r="F146" s="29" t="str">
        <f>CONCATENATE(T146,基本情報!T$1,U146)</f>
        <v>　</v>
      </c>
      <c r="G146" s="29" t="str">
        <f>IF('基本情報 '!I147="","",'基本情報 '!I147)</f>
        <v/>
      </c>
      <c r="H146" s="29" t="str">
        <f>IF('基本情報 '!J147="","",'基本情報 '!J147)</f>
        <v/>
      </c>
      <c r="I146" s="51" t="str">
        <f>TRIM('基本情報 '!K147)</f>
        <v/>
      </c>
      <c r="J146" s="51" t="str">
        <f>TRIM('基本情報 '!L147)</f>
        <v/>
      </c>
      <c r="K146" s="51" t="str">
        <f>TRIM('基本情報 '!M147)</f>
        <v/>
      </c>
      <c r="L146" s="53" t="str">
        <f t="shared" si="14"/>
        <v/>
      </c>
      <c r="M146" s="53" t="str">
        <f t="shared" si="15"/>
        <v/>
      </c>
      <c r="N146" s="53" t="str">
        <f t="shared" si="16"/>
        <v/>
      </c>
      <c r="O146" s="48" t="str">
        <f t="shared" si="17"/>
        <v/>
      </c>
      <c r="P146" s="54" t="str">
        <f t="shared" si="18"/>
        <v/>
      </c>
      <c r="Q146" s="16" t="s">
        <v>109</v>
      </c>
      <c r="R146" s="13" t="str">
        <f>TRIM('基本情報 '!E147)</f>
        <v/>
      </c>
      <c r="S146" s="13" t="str">
        <f>TRIM('基本情報 '!F147)</f>
        <v/>
      </c>
      <c r="T146" s="13" t="str">
        <f>TRIM('基本情報 '!G349)</f>
        <v/>
      </c>
      <c r="U146" s="13" t="str">
        <f>TRIM('基本情報 '!H349)</f>
        <v/>
      </c>
      <c r="V146" s="13" t="str">
        <f t="shared" si="19"/>
        <v/>
      </c>
      <c r="W146" s="13" t="str">
        <f t="shared" si="20"/>
        <v/>
      </c>
    </row>
    <row r="147" spans="1:23" ht="21" customHeight="1">
      <c r="A147" s="14">
        <v>139</v>
      </c>
      <c r="B147" s="14">
        <f>'基本情報 (2)'!B147</f>
        <v>10139</v>
      </c>
      <c r="C147" s="29" t="str">
        <f>IF('基本情報 '!C148="","",'基本情報 '!C148)</f>
        <v/>
      </c>
      <c r="D147" s="29" t="str">
        <f>IF('基本情報 '!D148="","",'基本情報 '!D148)</f>
        <v/>
      </c>
      <c r="E147" s="29" t="str">
        <f>CONCATENATE(R147,基本情報!T$1,S147)</f>
        <v>　</v>
      </c>
      <c r="F147" s="29" t="str">
        <f>CONCATENATE(T147,基本情報!T$1,U147)</f>
        <v>　</v>
      </c>
      <c r="G147" s="29" t="str">
        <f>IF('基本情報 '!I148="","",'基本情報 '!I148)</f>
        <v/>
      </c>
      <c r="H147" s="29" t="str">
        <f>IF('基本情報 '!J148="","",'基本情報 '!J148)</f>
        <v/>
      </c>
      <c r="I147" s="51" t="str">
        <f>TRIM('基本情報 '!K148)</f>
        <v/>
      </c>
      <c r="J147" s="51" t="str">
        <f>TRIM('基本情報 '!L148)</f>
        <v/>
      </c>
      <c r="K147" s="51" t="str">
        <f>TRIM('基本情報 '!M148)</f>
        <v/>
      </c>
      <c r="L147" s="53" t="str">
        <f t="shared" si="14"/>
        <v/>
      </c>
      <c r="M147" s="53" t="str">
        <f t="shared" si="15"/>
        <v/>
      </c>
      <c r="N147" s="53" t="str">
        <f t="shared" si="16"/>
        <v/>
      </c>
      <c r="O147" s="48" t="str">
        <f t="shared" si="17"/>
        <v/>
      </c>
      <c r="P147" s="54" t="str">
        <f t="shared" si="18"/>
        <v/>
      </c>
      <c r="Q147" s="16" t="s">
        <v>109</v>
      </c>
      <c r="R147" s="13" t="str">
        <f>TRIM('基本情報 '!E148)</f>
        <v/>
      </c>
      <c r="S147" s="13" t="str">
        <f>TRIM('基本情報 '!F148)</f>
        <v/>
      </c>
      <c r="T147" s="13" t="str">
        <f>TRIM('基本情報 '!G350)</f>
        <v/>
      </c>
      <c r="U147" s="13" t="str">
        <f>TRIM('基本情報 '!H350)</f>
        <v/>
      </c>
      <c r="V147" s="13" t="str">
        <f t="shared" si="19"/>
        <v/>
      </c>
      <c r="W147" s="13" t="str">
        <f t="shared" si="20"/>
        <v/>
      </c>
    </row>
    <row r="148" spans="1:23" ht="21" customHeight="1">
      <c r="A148" s="14">
        <v>140</v>
      </c>
      <c r="B148" s="14">
        <f>'基本情報 (2)'!B148</f>
        <v>10140</v>
      </c>
      <c r="C148" s="29" t="str">
        <f>IF('基本情報 '!C149="","",'基本情報 '!C149)</f>
        <v/>
      </c>
      <c r="D148" s="29" t="str">
        <f>IF('基本情報 '!D149="","",'基本情報 '!D149)</f>
        <v/>
      </c>
      <c r="E148" s="29" t="str">
        <f>CONCATENATE(R148,基本情報!T$1,S148)</f>
        <v>　</v>
      </c>
      <c r="F148" s="29" t="str">
        <f>CONCATENATE(T148,基本情報!T$1,U148)</f>
        <v>　</v>
      </c>
      <c r="G148" s="29" t="str">
        <f>IF('基本情報 '!I149="","",'基本情報 '!I149)</f>
        <v/>
      </c>
      <c r="H148" s="29" t="str">
        <f>IF('基本情報 '!J149="","",'基本情報 '!J149)</f>
        <v/>
      </c>
      <c r="I148" s="51" t="str">
        <f>TRIM('基本情報 '!K149)</f>
        <v/>
      </c>
      <c r="J148" s="51" t="str">
        <f>TRIM('基本情報 '!L149)</f>
        <v/>
      </c>
      <c r="K148" s="51" t="str">
        <f>TRIM('基本情報 '!M149)</f>
        <v/>
      </c>
      <c r="L148" s="53" t="str">
        <f t="shared" si="14"/>
        <v/>
      </c>
      <c r="M148" s="53" t="str">
        <f t="shared" si="15"/>
        <v/>
      </c>
      <c r="N148" s="53" t="str">
        <f t="shared" si="16"/>
        <v/>
      </c>
      <c r="O148" s="48" t="str">
        <f t="shared" si="17"/>
        <v/>
      </c>
      <c r="P148" s="54" t="str">
        <f t="shared" si="18"/>
        <v/>
      </c>
      <c r="Q148" s="16" t="s">
        <v>109</v>
      </c>
      <c r="R148" s="13" t="str">
        <f>TRIM('基本情報 '!E149)</f>
        <v/>
      </c>
      <c r="S148" s="13" t="str">
        <f>TRIM('基本情報 '!F149)</f>
        <v/>
      </c>
      <c r="T148" s="13" t="str">
        <f>TRIM('基本情報 '!G351)</f>
        <v/>
      </c>
      <c r="U148" s="13" t="str">
        <f>TRIM('基本情報 '!H351)</f>
        <v/>
      </c>
      <c r="V148" s="13" t="str">
        <f t="shared" si="19"/>
        <v/>
      </c>
      <c r="W148" s="13" t="str">
        <f t="shared" si="20"/>
        <v/>
      </c>
    </row>
    <row r="149" spans="1:23" ht="21" customHeight="1">
      <c r="A149" s="14">
        <v>141</v>
      </c>
      <c r="B149" s="14">
        <f>'基本情報 (2)'!B149</f>
        <v>10141</v>
      </c>
      <c r="C149" s="29" t="str">
        <f>IF('基本情報 '!C150="","",'基本情報 '!C150)</f>
        <v/>
      </c>
      <c r="D149" s="29" t="str">
        <f>IF('基本情報 '!D150="","",'基本情報 '!D150)</f>
        <v/>
      </c>
      <c r="E149" s="29" t="str">
        <f>CONCATENATE(R149,基本情報!T$1,S149)</f>
        <v>　</v>
      </c>
      <c r="F149" s="29" t="str">
        <f>CONCATENATE(T149,基本情報!T$1,U149)</f>
        <v>　</v>
      </c>
      <c r="G149" s="29" t="str">
        <f>IF('基本情報 '!I150="","",'基本情報 '!I150)</f>
        <v/>
      </c>
      <c r="H149" s="29" t="str">
        <f>IF('基本情報 '!J150="","",'基本情報 '!J150)</f>
        <v/>
      </c>
      <c r="I149" s="51" t="str">
        <f>TRIM('基本情報 '!K150)</f>
        <v/>
      </c>
      <c r="J149" s="51" t="str">
        <f>TRIM('基本情報 '!L150)</f>
        <v/>
      </c>
      <c r="K149" s="51" t="str">
        <f>TRIM('基本情報 '!M150)</f>
        <v/>
      </c>
      <c r="L149" s="53" t="str">
        <f t="shared" si="14"/>
        <v/>
      </c>
      <c r="M149" s="53" t="str">
        <f t="shared" si="15"/>
        <v/>
      </c>
      <c r="N149" s="53" t="str">
        <f t="shared" si="16"/>
        <v/>
      </c>
      <c r="O149" s="48" t="str">
        <f t="shared" si="17"/>
        <v/>
      </c>
      <c r="P149" s="54" t="str">
        <f t="shared" si="18"/>
        <v/>
      </c>
      <c r="Q149" s="16" t="s">
        <v>109</v>
      </c>
      <c r="R149" s="13" t="str">
        <f>TRIM('基本情報 '!E150)</f>
        <v/>
      </c>
      <c r="S149" s="13" t="str">
        <f>TRIM('基本情報 '!F150)</f>
        <v/>
      </c>
      <c r="T149" s="13" t="str">
        <f>TRIM('基本情報 '!G352)</f>
        <v/>
      </c>
      <c r="U149" s="13" t="str">
        <f>TRIM('基本情報 '!H352)</f>
        <v/>
      </c>
      <c r="V149" s="13" t="str">
        <f t="shared" si="19"/>
        <v/>
      </c>
      <c r="W149" s="13" t="str">
        <f t="shared" si="20"/>
        <v/>
      </c>
    </row>
    <row r="150" spans="1:23" ht="21" customHeight="1">
      <c r="A150" s="14">
        <v>142</v>
      </c>
      <c r="B150" s="14">
        <f>'基本情報 (2)'!B150</f>
        <v>10142</v>
      </c>
      <c r="C150" s="29" t="str">
        <f>IF('基本情報 '!C151="","",'基本情報 '!C151)</f>
        <v/>
      </c>
      <c r="D150" s="29" t="str">
        <f>IF('基本情報 '!D151="","",'基本情報 '!D151)</f>
        <v/>
      </c>
      <c r="E150" s="29" t="str">
        <f>CONCATENATE(R150,基本情報!T$1,S150)</f>
        <v>　</v>
      </c>
      <c r="F150" s="29" t="str">
        <f>CONCATENATE(T150,基本情報!T$1,U150)</f>
        <v>　</v>
      </c>
      <c r="G150" s="29" t="str">
        <f>IF('基本情報 '!I151="","",'基本情報 '!I151)</f>
        <v/>
      </c>
      <c r="H150" s="29" t="str">
        <f>IF('基本情報 '!J151="","",'基本情報 '!J151)</f>
        <v/>
      </c>
      <c r="I150" s="51" t="str">
        <f>TRIM('基本情報 '!K151)</f>
        <v/>
      </c>
      <c r="J150" s="51" t="str">
        <f>TRIM('基本情報 '!L151)</f>
        <v/>
      </c>
      <c r="K150" s="51" t="str">
        <f>TRIM('基本情報 '!M151)</f>
        <v/>
      </c>
      <c r="L150" s="53" t="str">
        <f t="shared" si="14"/>
        <v/>
      </c>
      <c r="M150" s="53" t="str">
        <f t="shared" si="15"/>
        <v/>
      </c>
      <c r="N150" s="53" t="str">
        <f t="shared" si="16"/>
        <v/>
      </c>
      <c r="O150" s="48" t="str">
        <f t="shared" si="17"/>
        <v/>
      </c>
      <c r="P150" s="54" t="str">
        <f t="shared" si="18"/>
        <v/>
      </c>
      <c r="Q150" s="16" t="s">
        <v>109</v>
      </c>
      <c r="R150" s="13" t="str">
        <f>TRIM('基本情報 '!E151)</f>
        <v/>
      </c>
      <c r="S150" s="13" t="str">
        <f>TRIM('基本情報 '!F151)</f>
        <v/>
      </c>
      <c r="T150" s="13" t="str">
        <f>TRIM('基本情報 '!G353)</f>
        <v/>
      </c>
      <c r="U150" s="13" t="str">
        <f>TRIM('基本情報 '!H353)</f>
        <v/>
      </c>
      <c r="V150" s="13" t="str">
        <f t="shared" si="19"/>
        <v/>
      </c>
      <c r="W150" s="13" t="str">
        <f t="shared" si="20"/>
        <v/>
      </c>
    </row>
    <row r="151" spans="1:23" ht="21" customHeight="1">
      <c r="A151" s="14">
        <v>143</v>
      </c>
      <c r="B151" s="14">
        <f>'基本情報 (2)'!B151</f>
        <v>10143</v>
      </c>
      <c r="C151" s="29" t="str">
        <f>IF('基本情報 '!C152="","",'基本情報 '!C152)</f>
        <v/>
      </c>
      <c r="D151" s="29" t="str">
        <f>IF('基本情報 '!D152="","",'基本情報 '!D152)</f>
        <v/>
      </c>
      <c r="E151" s="29" t="str">
        <f>CONCATENATE(R151,基本情報!T$1,S151)</f>
        <v>　</v>
      </c>
      <c r="F151" s="29" t="str">
        <f>CONCATENATE(T151,基本情報!T$1,U151)</f>
        <v>　</v>
      </c>
      <c r="G151" s="29" t="str">
        <f>IF('基本情報 '!I152="","",'基本情報 '!I152)</f>
        <v/>
      </c>
      <c r="H151" s="29" t="str">
        <f>IF('基本情報 '!J152="","",'基本情報 '!J152)</f>
        <v/>
      </c>
      <c r="I151" s="51" t="str">
        <f>TRIM('基本情報 '!K152)</f>
        <v/>
      </c>
      <c r="J151" s="51" t="str">
        <f>TRIM('基本情報 '!L152)</f>
        <v/>
      </c>
      <c r="K151" s="51" t="str">
        <f>TRIM('基本情報 '!M152)</f>
        <v/>
      </c>
      <c r="L151" s="53" t="str">
        <f t="shared" si="14"/>
        <v/>
      </c>
      <c r="M151" s="53" t="str">
        <f t="shared" si="15"/>
        <v/>
      </c>
      <c r="N151" s="53" t="str">
        <f t="shared" si="16"/>
        <v/>
      </c>
      <c r="O151" s="48" t="str">
        <f t="shared" si="17"/>
        <v/>
      </c>
      <c r="P151" s="54" t="str">
        <f t="shared" si="18"/>
        <v/>
      </c>
      <c r="Q151" s="16" t="s">
        <v>109</v>
      </c>
      <c r="R151" s="13" t="str">
        <f>TRIM('基本情報 '!E152)</f>
        <v/>
      </c>
      <c r="S151" s="13" t="str">
        <f>TRIM('基本情報 '!F152)</f>
        <v/>
      </c>
      <c r="T151" s="13" t="str">
        <f>TRIM('基本情報 '!G354)</f>
        <v/>
      </c>
      <c r="U151" s="13" t="str">
        <f>TRIM('基本情報 '!H354)</f>
        <v/>
      </c>
      <c r="V151" s="13" t="str">
        <f t="shared" si="19"/>
        <v/>
      </c>
      <c r="W151" s="13" t="str">
        <f t="shared" si="20"/>
        <v/>
      </c>
    </row>
    <row r="152" spans="1:23" ht="21" customHeight="1">
      <c r="A152" s="14">
        <v>144</v>
      </c>
      <c r="B152" s="14">
        <f>'基本情報 (2)'!B152</f>
        <v>10144</v>
      </c>
      <c r="C152" s="29" t="str">
        <f>IF('基本情報 '!C153="","",'基本情報 '!C153)</f>
        <v/>
      </c>
      <c r="D152" s="29" t="str">
        <f>IF('基本情報 '!D153="","",'基本情報 '!D153)</f>
        <v/>
      </c>
      <c r="E152" s="29" t="str">
        <f>CONCATENATE(R152,基本情報!T$1,S152)</f>
        <v>　</v>
      </c>
      <c r="F152" s="29" t="str">
        <f>CONCATENATE(T152,基本情報!T$1,U152)</f>
        <v>　</v>
      </c>
      <c r="G152" s="29" t="str">
        <f>IF('基本情報 '!I153="","",'基本情報 '!I153)</f>
        <v/>
      </c>
      <c r="H152" s="29" t="str">
        <f>IF('基本情報 '!J153="","",'基本情報 '!J153)</f>
        <v/>
      </c>
      <c r="I152" s="51" t="str">
        <f>TRIM('基本情報 '!K153)</f>
        <v/>
      </c>
      <c r="J152" s="51" t="str">
        <f>TRIM('基本情報 '!L153)</f>
        <v/>
      </c>
      <c r="K152" s="51" t="str">
        <f>TRIM('基本情報 '!M153)</f>
        <v/>
      </c>
      <c r="L152" s="53" t="str">
        <f t="shared" si="14"/>
        <v/>
      </c>
      <c r="M152" s="53" t="str">
        <f t="shared" si="15"/>
        <v/>
      </c>
      <c r="N152" s="53" t="str">
        <f t="shared" si="16"/>
        <v/>
      </c>
      <c r="O152" s="48" t="str">
        <f t="shared" si="17"/>
        <v/>
      </c>
      <c r="P152" s="54" t="str">
        <f t="shared" si="18"/>
        <v/>
      </c>
      <c r="Q152" s="16" t="s">
        <v>109</v>
      </c>
      <c r="R152" s="13" t="str">
        <f>TRIM('基本情報 '!E153)</f>
        <v/>
      </c>
      <c r="S152" s="13" t="str">
        <f>TRIM('基本情報 '!F153)</f>
        <v/>
      </c>
      <c r="T152" s="13" t="str">
        <f>TRIM('基本情報 '!G355)</f>
        <v/>
      </c>
      <c r="U152" s="13" t="str">
        <f>TRIM('基本情報 '!H355)</f>
        <v/>
      </c>
      <c r="V152" s="13" t="str">
        <f t="shared" si="19"/>
        <v/>
      </c>
      <c r="W152" s="13" t="str">
        <f t="shared" si="20"/>
        <v/>
      </c>
    </row>
    <row r="153" spans="1:23" ht="21" customHeight="1">
      <c r="A153" s="14">
        <v>145</v>
      </c>
      <c r="B153" s="14">
        <f>'基本情報 (2)'!B153</f>
        <v>10145</v>
      </c>
      <c r="C153" s="29" t="str">
        <f>IF('基本情報 '!C154="","",'基本情報 '!C154)</f>
        <v/>
      </c>
      <c r="D153" s="29" t="str">
        <f>IF('基本情報 '!D154="","",'基本情報 '!D154)</f>
        <v/>
      </c>
      <c r="E153" s="29" t="str">
        <f>CONCATENATE(R153,基本情報!T$1,S153)</f>
        <v>　</v>
      </c>
      <c r="F153" s="29" t="str">
        <f>CONCATENATE(T153,基本情報!T$1,U153)</f>
        <v>　</v>
      </c>
      <c r="G153" s="29" t="str">
        <f>IF('基本情報 '!I154="","",'基本情報 '!I154)</f>
        <v/>
      </c>
      <c r="H153" s="29" t="str">
        <f>IF('基本情報 '!J154="","",'基本情報 '!J154)</f>
        <v/>
      </c>
      <c r="I153" s="51" t="str">
        <f>TRIM('基本情報 '!K154)</f>
        <v/>
      </c>
      <c r="J153" s="51" t="str">
        <f>TRIM('基本情報 '!L154)</f>
        <v/>
      </c>
      <c r="K153" s="51" t="str">
        <f>TRIM('基本情報 '!M154)</f>
        <v/>
      </c>
      <c r="L153" s="53" t="str">
        <f t="shared" si="14"/>
        <v/>
      </c>
      <c r="M153" s="53" t="str">
        <f t="shared" si="15"/>
        <v/>
      </c>
      <c r="N153" s="53" t="str">
        <f t="shared" si="16"/>
        <v/>
      </c>
      <c r="O153" s="48" t="str">
        <f t="shared" si="17"/>
        <v/>
      </c>
      <c r="P153" s="54" t="str">
        <f t="shared" si="18"/>
        <v/>
      </c>
      <c r="Q153" s="16" t="s">
        <v>109</v>
      </c>
      <c r="R153" s="13" t="str">
        <f>TRIM('基本情報 '!E154)</f>
        <v/>
      </c>
      <c r="S153" s="13" t="str">
        <f>TRIM('基本情報 '!F154)</f>
        <v/>
      </c>
      <c r="T153" s="13" t="str">
        <f>TRIM('基本情報 '!G356)</f>
        <v/>
      </c>
      <c r="U153" s="13" t="str">
        <f>TRIM('基本情報 '!H356)</f>
        <v/>
      </c>
      <c r="V153" s="13" t="str">
        <f t="shared" si="19"/>
        <v/>
      </c>
      <c r="W153" s="13" t="str">
        <f t="shared" si="20"/>
        <v/>
      </c>
    </row>
    <row r="154" spans="1:23" ht="21" customHeight="1">
      <c r="A154" s="14">
        <v>146</v>
      </c>
      <c r="B154" s="14">
        <f>'基本情報 (2)'!B154</f>
        <v>10146</v>
      </c>
      <c r="C154" s="29" t="str">
        <f>IF('基本情報 '!C155="","",'基本情報 '!C155)</f>
        <v/>
      </c>
      <c r="D154" s="29" t="str">
        <f>IF('基本情報 '!D155="","",'基本情報 '!D155)</f>
        <v/>
      </c>
      <c r="E154" s="29" t="str">
        <f>CONCATENATE(R154,基本情報!T$1,S154)</f>
        <v>　</v>
      </c>
      <c r="F154" s="29" t="str">
        <f>CONCATENATE(T154,基本情報!T$1,U154)</f>
        <v>　</v>
      </c>
      <c r="G154" s="29" t="str">
        <f>IF('基本情報 '!I155="","",'基本情報 '!I155)</f>
        <v/>
      </c>
      <c r="H154" s="29" t="str">
        <f>IF('基本情報 '!J155="","",'基本情報 '!J155)</f>
        <v/>
      </c>
      <c r="I154" s="51" t="str">
        <f>TRIM('基本情報 '!K155)</f>
        <v/>
      </c>
      <c r="J154" s="51" t="str">
        <f>TRIM('基本情報 '!L155)</f>
        <v/>
      </c>
      <c r="K154" s="51" t="str">
        <f>TRIM('基本情報 '!M155)</f>
        <v/>
      </c>
      <c r="L154" s="53" t="str">
        <f t="shared" si="14"/>
        <v/>
      </c>
      <c r="M154" s="53" t="str">
        <f t="shared" si="15"/>
        <v/>
      </c>
      <c r="N154" s="53" t="str">
        <f t="shared" si="16"/>
        <v/>
      </c>
      <c r="O154" s="48" t="str">
        <f t="shared" si="17"/>
        <v/>
      </c>
      <c r="P154" s="54" t="str">
        <f t="shared" si="18"/>
        <v/>
      </c>
      <c r="Q154" s="16" t="s">
        <v>109</v>
      </c>
      <c r="R154" s="13" t="str">
        <f>TRIM('基本情報 '!E155)</f>
        <v/>
      </c>
      <c r="S154" s="13" t="str">
        <f>TRIM('基本情報 '!F155)</f>
        <v/>
      </c>
      <c r="T154" s="13" t="str">
        <f>TRIM('基本情報 '!G357)</f>
        <v/>
      </c>
      <c r="U154" s="13" t="str">
        <f>TRIM('基本情報 '!H357)</f>
        <v/>
      </c>
      <c r="V154" s="13" t="str">
        <f t="shared" si="19"/>
        <v/>
      </c>
      <c r="W154" s="13" t="str">
        <f t="shared" si="20"/>
        <v/>
      </c>
    </row>
    <row r="155" spans="1:23" ht="21" customHeight="1">
      <c r="A155" s="14">
        <v>147</v>
      </c>
      <c r="B155" s="14">
        <f>'基本情報 (2)'!B155</f>
        <v>10147</v>
      </c>
      <c r="C155" s="29" t="str">
        <f>IF('基本情報 '!C156="","",'基本情報 '!C156)</f>
        <v/>
      </c>
      <c r="D155" s="29" t="str">
        <f>IF('基本情報 '!D156="","",'基本情報 '!D156)</f>
        <v/>
      </c>
      <c r="E155" s="29" t="str">
        <f>CONCATENATE(R155,基本情報!T$1,S155)</f>
        <v>　</v>
      </c>
      <c r="F155" s="29" t="str">
        <f>CONCATENATE(T155,基本情報!T$1,U155)</f>
        <v>　</v>
      </c>
      <c r="G155" s="29" t="str">
        <f>IF('基本情報 '!I156="","",'基本情報 '!I156)</f>
        <v/>
      </c>
      <c r="H155" s="29" t="str">
        <f>IF('基本情報 '!J156="","",'基本情報 '!J156)</f>
        <v/>
      </c>
      <c r="I155" s="51" t="str">
        <f>TRIM('基本情報 '!K156)</f>
        <v/>
      </c>
      <c r="J155" s="51" t="str">
        <f>TRIM('基本情報 '!L156)</f>
        <v/>
      </c>
      <c r="K155" s="51" t="str">
        <f>TRIM('基本情報 '!M156)</f>
        <v/>
      </c>
      <c r="L155" s="53" t="str">
        <f t="shared" si="14"/>
        <v/>
      </c>
      <c r="M155" s="53" t="str">
        <f t="shared" si="15"/>
        <v/>
      </c>
      <c r="N155" s="53" t="str">
        <f t="shared" si="16"/>
        <v/>
      </c>
      <c r="O155" s="48" t="str">
        <f t="shared" si="17"/>
        <v/>
      </c>
      <c r="P155" s="54" t="str">
        <f t="shared" si="18"/>
        <v/>
      </c>
      <c r="Q155" s="16" t="s">
        <v>109</v>
      </c>
      <c r="R155" s="13" t="str">
        <f>TRIM('基本情報 '!E156)</f>
        <v/>
      </c>
      <c r="S155" s="13" t="str">
        <f>TRIM('基本情報 '!F156)</f>
        <v/>
      </c>
      <c r="T155" s="13" t="str">
        <f>TRIM('基本情報 '!G358)</f>
        <v/>
      </c>
      <c r="U155" s="13" t="str">
        <f>TRIM('基本情報 '!H358)</f>
        <v/>
      </c>
      <c r="V155" s="13" t="str">
        <f t="shared" si="19"/>
        <v/>
      </c>
      <c r="W155" s="13" t="str">
        <f t="shared" si="20"/>
        <v/>
      </c>
    </row>
    <row r="156" spans="1:23" ht="21" customHeight="1">
      <c r="A156" s="14">
        <v>148</v>
      </c>
      <c r="B156" s="14">
        <f>'基本情報 (2)'!B156</f>
        <v>10148</v>
      </c>
      <c r="C156" s="29" t="str">
        <f>IF('基本情報 '!C157="","",'基本情報 '!C157)</f>
        <v/>
      </c>
      <c r="D156" s="29" t="str">
        <f>IF('基本情報 '!D157="","",'基本情報 '!D157)</f>
        <v/>
      </c>
      <c r="E156" s="29" t="str">
        <f>CONCATENATE(R156,基本情報!T$1,S156)</f>
        <v>　</v>
      </c>
      <c r="F156" s="29" t="str">
        <f>CONCATENATE(T156,基本情報!T$1,U156)</f>
        <v>　</v>
      </c>
      <c r="G156" s="29" t="str">
        <f>IF('基本情報 '!I157="","",'基本情報 '!I157)</f>
        <v/>
      </c>
      <c r="H156" s="29" t="str">
        <f>IF('基本情報 '!J157="","",'基本情報 '!J157)</f>
        <v/>
      </c>
      <c r="I156" s="51" t="str">
        <f>TRIM('基本情報 '!K157)</f>
        <v/>
      </c>
      <c r="J156" s="51" t="str">
        <f>TRIM('基本情報 '!L157)</f>
        <v/>
      </c>
      <c r="K156" s="51" t="str">
        <f>TRIM('基本情報 '!M157)</f>
        <v/>
      </c>
      <c r="L156" s="53" t="str">
        <f t="shared" si="14"/>
        <v/>
      </c>
      <c r="M156" s="53" t="str">
        <f t="shared" si="15"/>
        <v/>
      </c>
      <c r="N156" s="53" t="str">
        <f t="shared" si="16"/>
        <v/>
      </c>
      <c r="O156" s="48" t="str">
        <f t="shared" si="17"/>
        <v/>
      </c>
      <c r="P156" s="54" t="str">
        <f t="shared" si="18"/>
        <v/>
      </c>
      <c r="Q156" s="16" t="s">
        <v>109</v>
      </c>
      <c r="R156" s="13" t="str">
        <f>TRIM('基本情報 '!E157)</f>
        <v/>
      </c>
      <c r="S156" s="13" t="str">
        <f>TRIM('基本情報 '!F157)</f>
        <v/>
      </c>
      <c r="T156" s="13" t="str">
        <f>TRIM('基本情報 '!G359)</f>
        <v/>
      </c>
      <c r="U156" s="13" t="str">
        <f>TRIM('基本情報 '!H359)</f>
        <v/>
      </c>
      <c r="V156" s="13" t="str">
        <f t="shared" si="19"/>
        <v/>
      </c>
      <c r="W156" s="13" t="str">
        <f t="shared" si="20"/>
        <v/>
      </c>
    </row>
    <row r="157" spans="1:23" ht="21" customHeight="1">
      <c r="A157" s="14">
        <v>149</v>
      </c>
      <c r="B157" s="14">
        <f>'基本情報 (2)'!B157</f>
        <v>10149</v>
      </c>
      <c r="C157" s="29" t="str">
        <f>IF('基本情報 '!C158="","",'基本情報 '!C158)</f>
        <v/>
      </c>
      <c r="D157" s="29" t="str">
        <f>IF('基本情報 '!D158="","",'基本情報 '!D158)</f>
        <v/>
      </c>
      <c r="E157" s="29" t="str">
        <f>CONCATENATE(R157,基本情報!T$1,S157)</f>
        <v>　</v>
      </c>
      <c r="F157" s="29" t="str">
        <f>CONCATENATE(T157,基本情報!T$1,U157)</f>
        <v>　</v>
      </c>
      <c r="G157" s="29" t="str">
        <f>IF('基本情報 '!I158="","",'基本情報 '!I158)</f>
        <v/>
      </c>
      <c r="H157" s="29" t="str">
        <f>IF('基本情報 '!J158="","",'基本情報 '!J158)</f>
        <v/>
      </c>
      <c r="I157" s="51" t="str">
        <f>TRIM('基本情報 '!K158)</f>
        <v/>
      </c>
      <c r="J157" s="51" t="str">
        <f>TRIM('基本情報 '!L158)</f>
        <v/>
      </c>
      <c r="K157" s="51" t="str">
        <f>TRIM('基本情報 '!M158)</f>
        <v/>
      </c>
      <c r="L157" s="53" t="str">
        <f t="shared" si="14"/>
        <v/>
      </c>
      <c r="M157" s="53" t="str">
        <f t="shared" si="15"/>
        <v/>
      </c>
      <c r="N157" s="53" t="str">
        <f t="shared" si="16"/>
        <v/>
      </c>
      <c r="O157" s="48" t="str">
        <f t="shared" si="17"/>
        <v/>
      </c>
      <c r="P157" s="54" t="str">
        <f t="shared" si="18"/>
        <v/>
      </c>
      <c r="Q157" s="16" t="s">
        <v>109</v>
      </c>
      <c r="R157" s="13" t="str">
        <f>TRIM('基本情報 '!E158)</f>
        <v/>
      </c>
      <c r="S157" s="13" t="str">
        <f>TRIM('基本情報 '!F158)</f>
        <v/>
      </c>
      <c r="T157" s="13" t="str">
        <f>TRIM('基本情報 '!G360)</f>
        <v/>
      </c>
      <c r="U157" s="13" t="str">
        <f>TRIM('基本情報 '!H360)</f>
        <v/>
      </c>
      <c r="V157" s="13" t="str">
        <f t="shared" si="19"/>
        <v/>
      </c>
      <c r="W157" s="13" t="str">
        <f t="shared" si="20"/>
        <v/>
      </c>
    </row>
    <row r="158" spans="1:23" ht="21" customHeight="1">
      <c r="A158" s="14">
        <v>150</v>
      </c>
      <c r="B158" s="14">
        <f>'基本情報 (2)'!B158</f>
        <v>10150</v>
      </c>
      <c r="C158" s="29" t="str">
        <f>IF('基本情報 '!C159="","",'基本情報 '!C159)</f>
        <v/>
      </c>
      <c r="D158" s="29" t="str">
        <f>IF('基本情報 '!D159="","",'基本情報 '!D159)</f>
        <v/>
      </c>
      <c r="E158" s="29" t="str">
        <f>CONCATENATE(R158,基本情報!T$1,S158)</f>
        <v>　</v>
      </c>
      <c r="F158" s="29" t="str">
        <f>CONCATENATE(T158,基本情報!T$1,U158)</f>
        <v>　</v>
      </c>
      <c r="G158" s="29" t="str">
        <f>IF('基本情報 '!I159="","",'基本情報 '!I159)</f>
        <v/>
      </c>
      <c r="H158" s="29" t="str">
        <f>IF('基本情報 '!J159="","",'基本情報 '!J159)</f>
        <v/>
      </c>
      <c r="I158" s="51" t="str">
        <f>TRIM('基本情報 '!K159)</f>
        <v/>
      </c>
      <c r="J158" s="51" t="str">
        <f>TRIM('基本情報 '!L159)</f>
        <v/>
      </c>
      <c r="K158" s="51" t="str">
        <f>TRIM('基本情報 '!M159)</f>
        <v/>
      </c>
      <c r="L158" s="53" t="str">
        <f t="shared" si="14"/>
        <v/>
      </c>
      <c r="M158" s="53" t="str">
        <f t="shared" si="15"/>
        <v/>
      </c>
      <c r="N158" s="53" t="str">
        <f t="shared" si="16"/>
        <v/>
      </c>
      <c r="O158" s="48" t="str">
        <f t="shared" si="17"/>
        <v/>
      </c>
      <c r="P158" s="54" t="str">
        <f t="shared" si="18"/>
        <v/>
      </c>
      <c r="Q158" s="16" t="s">
        <v>109</v>
      </c>
      <c r="R158" s="13" t="str">
        <f>TRIM('基本情報 '!E159)</f>
        <v/>
      </c>
      <c r="S158" s="13" t="str">
        <f>TRIM('基本情報 '!F159)</f>
        <v/>
      </c>
      <c r="T158" s="13" t="str">
        <f>TRIM('基本情報 '!G361)</f>
        <v/>
      </c>
      <c r="U158" s="13" t="str">
        <f>TRIM('基本情報 '!H361)</f>
        <v/>
      </c>
      <c r="V158" s="13" t="str">
        <f t="shared" si="19"/>
        <v/>
      </c>
      <c r="W158" s="13" t="str">
        <f t="shared" si="20"/>
        <v/>
      </c>
    </row>
    <row r="159" spans="1:23" ht="21" customHeight="1">
      <c r="A159" s="14">
        <v>151</v>
      </c>
      <c r="B159" s="14">
        <f>'基本情報 (2)'!B159</f>
        <v>10151</v>
      </c>
      <c r="C159" s="29" t="str">
        <f>IF('基本情報 '!C160="","",'基本情報 '!C160)</f>
        <v/>
      </c>
      <c r="D159" s="29" t="str">
        <f>IF('基本情報 '!D160="","",'基本情報 '!D160)</f>
        <v/>
      </c>
      <c r="E159" s="29" t="str">
        <f>CONCATENATE(R159,基本情報!T$1,S159)</f>
        <v>　</v>
      </c>
      <c r="F159" s="29" t="str">
        <f>CONCATENATE(T159,基本情報!T$1,U159)</f>
        <v>　</v>
      </c>
      <c r="G159" s="29" t="str">
        <f>IF('基本情報 '!I160="","",'基本情報 '!I160)</f>
        <v/>
      </c>
      <c r="H159" s="29" t="str">
        <f>IF('基本情報 '!J160="","",'基本情報 '!J160)</f>
        <v/>
      </c>
      <c r="I159" s="51" t="str">
        <f>TRIM('基本情報 '!K160)</f>
        <v/>
      </c>
      <c r="J159" s="51" t="str">
        <f>TRIM('基本情報 '!L160)</f>
        <v/>
      </c>
      <c r="K159" s="51" t="str">
        <f>TRIM('基本情報 '!M160)</f>
        <v/>
      </c>
      <c r="L159" s="53" t="str">
        <f t="shared" si="14"/>
        <v/>
      </c>
      <c r="M159" s="53" t="str">
        <f t="shared" si="15"/>
        <v/>
      </c>
      <c r="N159" s="53" t="str">
        <f t="shared" si="16"/>
        <v/>
      </c>
      <c r="O159" s="48" t="str">
        <f t="shared" si="17"/>
        <v/>
      </c>
      <c r="P159" s="54" t="str">
        <f t="shared" si="18"/>
        <v/>
      </c>
      <c r="Q159" s="16" t="s">
        <v>109</v>
      </c>
      <c r="R159" s="13" t="str">
        <f>TRIM('基本情報 '!E160)</f>
        <v/>
      </c>
      <c r="S159" s="13" t="str">
        <f>TRIM('基本情報 '!F160)</f>
        <v/>
      </c>
      <c r="T159" s="13" t="str">
        <f>TRIM('基本情報 '!G362)</f>
        <v/>
      </c>
      <c r="U159" s="13" t="str">
        <f>TRIM('基本情報 '!H362)</f>
        <v/>
      </c>
      <c r="V159" s="13" t="str">
        <f t="shared" si="19"/>
        <v/>
      </c>
      <c r="W159" s="13" t="str">
        <f t="shared" si="20"/>
        <v/>
      </c>
    </row>
    <row r="160" spans="1:23" ht="21" customHeight="1">
      <c r="A160" s="14">
        <v>152</v>
      </c>
      <c r="B160" s="14">
        <f>'基本情報 (2)'!B160</f>
        <v>10152</v>
      </c>
      <c r="C160" s="29" t="str">
        <f>IF('基本情報 '!C161="","",'基本情報 '!C161)</f>
        <v/>
      </c>
      <c r="D160" s="29" t="str">
        <f>IF('基本情報 '!D161="","",'基本情報 '!D161)</f>
        <v/>
      </c>
      <c r="E160" s="29" t="str">
        <f>CONCATENATE(R160,基本情報!T$1,S160)</f>
        <v>　</v>
      </c>
      <c r="F160" s="29" t="str">
        <f>CONCATENATE(T160,基本情報!T$1,U160)</f>
        <v>　</v>
      </c>
      <c r="G160" s="29" t="str">
        <f>IF('基本情報 '!I161="","",'基本情報 '!I161)</f>
        <v/>
      </c>
      <c r="H160" s="29" t="str">
        <f>IF('基本情報 '!J161="","",'基本情報 '!J161)</f>
        <v/>
      </c>
      <c r="I160" s="51" t="str">
        <f>TRIM('基本情報 '!K161)</f>
        <v/>
      </c>
      <c r="J160" s="51" t="str">
        <f>TRIM('基本情報 '!L161)</f>
        <v/>
      </c>
      <c r="K160" s="51" t="str">
        <f>TRIM('基本情報 '!M161)</f>
        <v/>
      </c>
      <c r="L160" s="53" t="str">
        <f t="shared" si="14"/>
        <v/>
      </c>
      <c r="M160" s="53" t="str">
        <f t="shared" si="15"/>
        <v/>
      </c>
      <c r="N160" s="53" t="str">
        <f t="shared" si="16"/>
        <v/>
      </c>
      <c r="O160" s="48" t="str">
        <f t="shared" si="17"/>
        <v/>
      </c>
      <c r="P160" s="54" t="str">
        <f t="shared" si="18"/>
        <v/>
      </c>
      <c r="Q160" s="16" t="s">
        <v>109</v>
      </c>
      <c r="R160" s="13" t="str">
        <f>TRIM('基本情報 '!E161)</f>
        <v/>
      </c>
      <c r="S160" s="13" t="str">
        <f>TRIM('基本情報 '!F161)</f>
        <v/>
      </c>
      <c r="T160" s="13" t="str">
        <f>TRIM('基本情報 '!G363)</f>
        <v/>
      </c>
      <c r="U160" s="13" t="str">
        <f>TRIM('基本情報 '!H363)</f>
        <v/>
      </c>
      <c r="V160" s="13" t="str">
        <f t="shared" si="19"/>
        <v/>
      </c>
      <c r="W160" s="13" t="str">
        <f t="shared" si="20"/>
        <v/>
      </c>
    </row>
    <row r="161" spans="1:23" ht="21" customHeight="1">
      <c r="A161" s="14">
        <v>153</v>
      </c>
      <c r="B161" s="14">
        <f>'基本情報 (2)'!B161</f>
        <v>10153</v>
      </c>
      <c r="C161" s="29" t="str">
        <f>IF('基本情報 '!C162="","",'基本情報 '!C162)</f>
        <v/>
      </c>
      <c r="D161" s="29" t="str">
        <f>IF('基本情報 '!D162="","",'基本情報 '!D162)</f>
        <v/>
      </c>
      <c r="E161" s="29" t="str">
        <f>CONCATENATE(R161,基本情報!T$1,S161)</f>
        <v>　</v>
      </c>
      <c r="F161" s="29" t="str">
        <f>CONCATENATE(T161,基本情報!T$1,U161)</f>
        <v>　</v>
      </c>
      <c r="G161" s="29" t="str">
        <f>IF('基本情報 '!I162="","",'基本情報 '!I162)</f>
        <v/>
      </c>
      <c r="H161" s="29" t="str">
        <f>IF('基本情報 '!J162="","",'基本情報 '!J162)</f>
        <v/>
      </c>
      <c r="I161" s="51" t="str">
        <f>TRIM('基本情報 '!K162)</f>
        <v/>
      </c>
      <c r="J161" s="51" t="str">
        <f>TRIM('基本情報 '!L162)</f>
        <v/>
      </c>
      <c r="K161" s="51" t="str">
        <f>TRIM('基本情報 '!M162)</f>
        <v/>
      </c>
      <c r="L161" s="53" t="str">
        <f t="shared" si="14"/>
        <v/>
      </c>
      <c r="M161" s="53" t="str">
        <f t="shared" si="15"/>
        <v/>
      </c>
      <c r="N161" s="53" t="str">
        <f t="shared" si="16"/>
        <v/>
      </c>
      <c r="O161" s="48" t="str">
        <f t="shared" si="17"/>
        <v/>
      </c>
      <c r="P161" s="54" t="str">
        <f t="shared" si="18"/>
        <v/>
      </c>
      <c r="Q161" s="16" t="s">
        <v>109</v>
      </c>
      <c r="R161" s="13" t="str">
        <f>TRIM('基本情報 '!E162)</f>
        <v/>
      </c>
      <c r="S161" s="13" t="str">
        <f>TRIM('基本情報 '!F162)</f>
        <v/>
      </c>
      <c r="T161" s="13" t="str">
        <f>TRIM('基本情報 '!G364)</f>
        <v/>
      </c>
      <c r="U161" s="13" t="str">
        <f>TRIM('基本情報 '!H364)</f>
        <v/>
      </c>
      <c r="V161" s="13" t="str">
        <f t="shared" si="19"/>
        <v/>
      </c>
      <c r="W161" s="13" t="str">
        <f t="shared" si="20"/>
        <v/>
      </c>
    </row>
    <row r="162" spans="1:23" ht="21" customHeight="1">
      <c r="A162" s="14">
        <v>154</v>
      </c>
      <c r="B162" s="14">
        <f>'基本情報 (2)'!B162</f>
        <v>10154</v>
      </c>
      <c r="C162" s="29" t="str">
        <f>IF('基本情報 '!C163="","",'基本情報 '!C163)</f>
        <v/>
      </c>
      <c r="D162" s="29" t="str">
        <f>IF('基本情報 '!D163="","",'基本情報 '!D163)</f>
        <v/>
      </c>
      <c r="E162" s="29" t="str">
        <f>CONCATENATE(R162,基本情報!T$1,S162)</f>
        <v>　</v>
      </c>
      <c r="F162" s="29" t="str">
        <f>CONCATENATE(T162,基本情報!T$1,U162)</f>
        <v>　</v>
      </c>
      <c r="G162" s="29" t="str">
        <f>IF('基本情報 '!I163="","",'基本情報 '!I163)</f>
        <v/>
      </c>
      <c r="H162" s="29" t="str">
        <f>IF('基本情報 '!J163="","",'基本情報 '!J163)</f>
        <v/>
      </c>
      <c r="I162" s="51" t="str">
        <f>TRIM('基本情報 '!K163)</f>
        <v/>
      </c>
      <c r="J162" s="51" t="str">
        <f>TRIM('基本情報 '!L163)</f>
        <v/>
      </c>
      <c r="K162" s="51" t="str">
        <f>TRIM('基本情報 '!M163)</f>
        <v/>
      </c>
      <c r="L162" s="53" t="str">
        <f t="shared" si="14"/>
        <v/>
      </c>
      <c r="M162" s="53" t="str">
        <f t="shared" si="15"/>
        <v/>
      </c>
      <c r="N162" s="53" t="str">
        <f t="shared" si="16"/>
        <v/>
      </c>
      <c r="O162" s="48" t="str">
        <f t="shared" si="17"/>
        <v/>
      </c>
      <c r="P162" s="54" t="str">
        <f t="shared" si="18"/>
        <v/>
      </c>
      <c r="Q162" s="16" t="s">
        <v>109</v>
      </c>
      <c r="R162" s="13" t="str">
        <f>TRIM('基本情報 '!E163)</f>
        <v/>
      </c>
      <c r="S162" s="13" t="str">
        <f>TRIM('基本情報 '!F163)</f>
        <v/>
      </c>
      <c r="T162" s="13" t="str">
        <f>TRIM('基本情報 '!G365)</f>
        <v/>
      </c>
      <c r="U162" s="13" t="str">
        <f>TRIM('基本情報 '!H365)</f>
        <v/>
      </c>
      <c r="V162" s="13" t="str">
        <f t="shared" si="19"/>
        <v/>
      </c>
      <c r="W162" s="13" t="str">
        <f t="shared" si="20"/>
        <v/>
      </c>
    </row>
    <row r="163" spans="1:23" ht="21" customHeight="1">
      <c r="A163" s="14">
        <v>155</v>
      </c>
      <c r="B163" s="14">
        <f>'基本情報 (2)'!B163</f>
        <v>10155</v>
      </c>
      <c r="C163" s="29" t="str">
        <f>IF('基本情報 '!C164="","",'基本情報 '!C164)</f>
        <v/>
      </c>
      <c r="D163" s="29" t="str">
        <f>IF('基本情報 '!D164="","",'基本情報 '!D164)</f>
        <v/>
      </c>
      <c r="E163" s="29" t="str">
        <f>CONCATENATE(R163,基本情報!T$1,S163)</f>
        <v>　</v>
      </c>
      <c r="F163" s="29" t="str">
        <f>CONCATENATE(T163,基本情報!T$1,U163)</f>
        <v>　</v>
      </c>
      <c r="G163" s="29" t="str">
        <f>IF('基本情報 '!I164="","",'基本情報 '!I164)</f>
        <v/>
      </c>
      <c r="H163" s="29" t="str">
        <f>IF('基本情報 '!J164="","",'基本情報 '!J164)</f>
        <v/>
      </c>
      <c r="I163" s="51" t="str">
        <f>TRIM('基本情報 '!K164)</f>
        <v/>
      </c>
      <c r="J163" s="51" t="str">
        <f>TRIM('基本情報 '!L164)</f>
        <v/>
      </c>
      <c r="K163" s="51" t="str">
        <f>TRIM('基本情報 '!M164)</f>
        <v/>
      </c>
      <c r="L163" s="53" t="str">
        <f t="shared" si="14"/>
        <v/>
      </c>
      <c r="M163" s="53" t="str">
        <f t="shared" si="15"/>
        <v/>
      </c>
      <c r="N163" s="53" t="str">
        <f t="shared" si="16"/>
        <v/>
      </c>
      <c r="O163" s="48" t="str">
        <f t="shared" si="17"/>
        <v/>
      </c>
      <c r="P163" s="54" t="str">
        <f t="shared" si="18"/>
        <v/>
      </c>
      <c r="Q163" s="16" t="s">
        <v>109</v>
      </c>
      <c r="R163" s="13" t="str">
        <f>TRIM('基本情報 '!E164)</f>
        <v/>
      </c>
      <c r="S163" s="13" t="str">
        <f>TRIM('基本情報 '!F164)</f>
        <v/>
      </c>
      <c r="T163" s="13" t="str">
        <f>TRIM('基本情報 '!G366)</f>
        <v/>
      </c>
      <c r="U163" s="13" t="str">
        <f>TRIM('基本情報 '!H366)</f>
        <v/>
      </c>
      <c r="V163" s="13" t="str">
        <f t="shared" si="19"/>
        <v/>
      </c>
      <c r="W163" s="13" t="str">
        <f t="shared" si="20"/>
        <v/>
      </c>
    </row>
    <row r="164" spans="1:23" ht="21" customHeight="1">
      <c r="A164" s="14">
        <v>156</v>
      </c>
      <c r="B164" s="14">
        <f>'基本情報 (2)'!B164</f>
        <v>10156</v>
      </c>
      <c r="C164" s="29" t="str">
        <f>IF('基本情報 '!C165="","",'基本情報 '!C165)</f>
        <v/>
      </c>
      <c r="D164" s="29" t="str">
        <f>IF('基本情報 '!D165="","",'基本情報 '!D165)</f>
        <v/>
      </c>
      <c r="E164" s="29" t="str">
        <f>CONCATENATE(R164,基本情報!T$1,S164)</f>
        <v>　</v>
      </c>
      <c r="F164" s="29" t="str">
        <f>CONCATENATE(T164,基本情報!T$1,U164)</f>
        <v>　</v>
      </c>
      <c r="G164" s="29" t="str">
        <f>IF('基本情報 '!I165="","",'基本情報 '!I165)</f>
        <v/>
      </c>
      <c r="H164" s="29" t="str">
        <f>IF('基本情報 '!J165="","",'基本情報 '!J165)</f>
        <v/>
      </c>
      <c r="I164" s="51" t="str">
        <f>TRIM('基本情報 '!K165)</f>
        <v/>
      </c>
      <c r="J164" s="51" t="str">
        <f>TRIM('基本情報 '!L165)</f>
        <v/>
      </c>
      <c r="K164" s="51" t="str">
        <f>TRIM('基本情報 '!M165)</f>
        <v/>
      </c>
      <c r="L164" s="53" t="str">
        <f t="shared" si="14"/>
        <v/>
      </c>
      <c r="M164" s="53" t="str">
        <f t="shared" si="15"/>
        <v/>
      </c>
      <c r="N164" s="53" t="str">
        <f t="shared" si="16"/>
        <v/>
      </c>
      <c r="O164" s="48" t="str">
        <f t="shared" si="17"/>
        <v/>
      </c>
      <c r="P164" s="54" t="str">
        <f t="shared" si="18"/>
        <v/>
      </c>
      <c r="Q164" s="16" t="s">
        <v>109</v>
      </c>
      <c r="R164" s="13" t="str">
        <f>TRIM('基本情報 '!E165)</f>
        <v/>
      </c>
      <c r="S164" s="13" t="str">
        <f>TRIM('基本情報 '!F165)</f>
        <v/>
      </c>
      <c r="T164" s="13" t="str">
        <f>TRIM('基本情報 '!G367)</f>
        <v/>
      </c>
      <c r="U164" s="13" t="str">
        <f>TRIM('基本情報 '!H367)</f>
        <v/>
      </c>
      <c r="V164" s="13" t="str">
        <f t="shared" si="19"/>
        <v/>
      </c>
      <c r="W164" s="13" t="str">
        <f t="shared" si="20"/>
        <v/>
      </c>
    </row>
    <row r="165" spans="1:23" ht="21" customHeight="1">
      <c r="A165" s="14">
        <v>157</v>
      </c>
      <c r="B165" s="14">
        <f>'基本情報 (2)'!B165</f>
        <v>10157</v>
      </c>
      <c r="C165" s="29" t="str">
        <f>IF('基本情報 '!C166="","",'基本情報 '!C166)</f>
        <v/>
      </c>
      <c r="D165" s="29" t="str">
        <f>IF('基本情報 '!D166="","",'基本情報 '!D166)</f>
        <v/>
      </c>
      <c r="E165" s="29" t="str">
        <f>CONCATENATE(R165,基本情報!T$1,S165)</f>
        <v>　</v>
      </c>
      <c r="F165" s="29" t="str">
        <f>CONCATENATE(T165,基本情報!T$1,U165)</f>
        <v>　</v>
      </c>
      <c r="G165" s="29" t="str">
        <f>IF('基本情報 '!I166="","",'基本情報 '!I166)</f>
        <v/>
      </c>
      <c r="H165" s="29" t="str">
        <f>IF('基本情報 '!J166="","",'基本情報 '!J166)</f>
        <v/>
      </c>
      <c r="I165" s="51" t="str">
        <f>TRIM('基本情報 '!K166)</f>
        <v/>
      </c>
      <c r="J165" s="51" t="str">
        <f>TRIM('基本情報 '!L166)</f>
        <v/>
      </c>
      <c r="K165" s="51" t="str">
        <f>TRIM('基本情報 '!M166)</f>
        <v/>
      </c>
      <c r="L165" s="53" t="str">
        <f t="shared" si="14"/>
        <v/>
      </c>
      <c r="M165" s="53" t="str">
        <f t="shared" si="15"/>
        <v/>
      </c>
      <c r="N165" s="53" t="str">
        <f t="shared" si="16"/>
        <v/>
      </c>
      <c r="O165" s="48" t="str">
        <f t="shared" si="17"/>
        <v/>
      </c>
      <c r="P165" s="54" t="str">
        <f t="shared" si="18"/>
        <v/>
      </c>
      <c r="Q165" s="16" t="s">
        <v>109</v>
      </c>
      <c r="R165" s="13" t="str">
        <f>TRIM('基本情報 '!E166)</f>
        <v/>
      </c>
      <c r="S165" s="13" t="str">
        <f>TRIM('基本情報 '!F166)</f>
        <v/>
      </c>
      <c r="T165" s="13" t="str">
        <f>TRIM('基本情報 '!G368)</f>
        <v/>
      </c>
      <c r="U165" s="13" t="str">
        <f>TRIM('基本情報 '!H368)</f>
        <v/>
      </c>
      <c r="V165" s="13" t="str">
        <f t="shared" si="19"/>
        <v/>
      </c>
      <c r="W165" s="13" t="str">
        <f t="shared" si="20"/>
        <v/>
      </c>
    </row>
    <row r="166" spans="1:23" ht="21" customHeight="1">
      <c r="A166" s="14">
        <v>158</v>
      </c>
      <c r="B166" s="14">
        <f>'基本情報 (2)'!B166</f>
        <v>10158</v>
      </c>
      <c r="C166" s="29" t="str">
        <f>IF('基本情報 '!C167="","",'基本情報 '!C167)</f>
        <v/>
      </c>
      <c r="D166" s="29" t="str">
        <f>IF('基本情報 '!D167="","",'基本情報 '!D167)</f>
        <v/>
      </c>
      <c r="E166" s="29" t="str">
        <f>CONCATENATE(R166,基本情報!T$1,S166)</f>
        <v>　</v>
      </c>
      <c r="F166" s="29" t="str">
        <f>CONCATENATE(T166,基本情報!T$1,U166)</f>
        <v>　</v>
      </c>
      <c r="G166" s="29" t="str">
        <f>IF('基本情報 '!I167="","",'基本情報 '!I167)</f>
        <v/>
      </c>
      <c r="H166" s="29" t="str">
        <f>IF('基本情報 '!J167="","",'基本情報 '!J167)</f>
        <v/>
      </c>
      <c r="I166" s="51" t="str">
        <f>TRIM('基本情報 '!K167)</f>
        <v/>
      </c>
      <c r="J166" s="51" t="str">
        <f>TRIM('基本情報 '!L167)</f>
        <v/>
      </c>
      <c r="K166" s="51" t="str">
        <f>TRIM('基本情報 '!M167)</f>
        <v/>
      </c>
      <c r="L166" s="53" t="str">
        <f t="shared" si="14"/>
        <v/>
      </c>
      <c r="M166" s="53" t="str">
        <f t="shared" si="15"/>
        <v/>
      </c>
      <c r="N166" s="53" t="str">
        <f t="shared" si="16"/>
        <v/>
      </c>
      <c r="O166" s="48" t="str">
        <f t="shared" si="17"/>
        <v/>
      </c>
      <c r="P166" s="54" t="str">
        <f t="shared" si="18"/>
        <v/>
      </c>
      <c r="Q166" s="16" t="s">
        <v>109</v>
      </c>
      <c r="R166" s="13" t="str">
        <f>TRIM('基本情報 '!E167)</f>
        <v/>
      </c>
      <c r="S166" s="13" t="str">
        <f>TRIM('基本情報 '!F167)</f>
        <v/>
      </c>
      <c r="T166" s="13" t="str">
        <f>TRIM('基本情報 '!G369)</f>
        <v/>
      </c>
      <c r="U166" s="13" t="str">
        <f>TRIM('基本情報 '!H369)</f>
        <v/>
      </c>
      <c r="V166" s="13" t="str">
        <f t="shared" si="19"/>
        <v/>
      </c>
      <c r="W166" s="13" t="str">
        <f t="shared" si="20"/>
        <v/>
      </c>
    </row>
    <row r="167" spans="1:23" ht="21" customHeight="1">
      <c r="A167" s="14">
        <v>159</v>
      </c>
      <c r="B167" s="14">
        <f>'基本情報 (2)'!B167</f>
        <v>10159</v>
      </c>
      <c r="C167" s="29" t="str">
        <f>IF('基本情報 '!C168="","",'基本情報 '!C168)</f>
        <v/>
      </c>
      <c r="D167" s="29" t="str">
        <f>IF('基本情報 '!D168="","",'基本情報 '!D168)</f>
        <v/>
      </c>
      <c r="E167" s="29" t="str">
        <f>CONCATENATE(R167,基本情報!T$1,S167)</f>
        <v>　</v>
      </c>
      <c r="F167" s="29" t="str">
        <f>CONCATENATE(T167,基本情報!T$1,U167)</f>
        <v>　</v>
      </c>
      <c r="G167" s="29" t="str">
        <f>IF('基本情報 '!I168="","",'基本情報 '!I168)</f>
        <v/>
      </c>
      <c r="H167" s="29" t="str">
        <f>IF('基本情報 '!J168="","",'基本情報 '!J168)</f>
        <v/>
      </c>
      <c r="I167" s="51" t="str">
        <f>TRIM('基本情報 '!K168)</f>
        <v/>
      </c>
      <c r="J167" s="51" t="str">
        <f>TRIM('基本情報 '!L168)</f>
        <v/>
      </c>
      <c r="K167" s="51" t="str">
        <f>TRIM('基本情報 '!M168)</f>
        <v/>
      </c>
      <c r="L167" s="53" t="str">
        <f t="shared" si="14"/>
        <v/>
      </c>
      <c r="M167" s="53" t="str">
        <f t="shared" si="15"/>
        <v/>
      </c>
      <c r="N167" s="53" t="str">
        <f t="shared" si="16"/>
        <v/>
      </c>
      <c r="O167" s="48" t="str">
        <f t="shared" si="17"/>
        <v/>
      </c>
      <c r="P167" s="54" t="str">
        <f t="shared" si="18"/>
        <v/>
      </c>
      <c r="Q167" s="16" t="s">
        <v>109</v>
      </c>
      <c r="R167" s="13" t="str">
        <f>TRIM('基本情報 '!E168)</f>
        <v/>
      </c>
      <c r="S167" s="13" t="str">
        <f>TRIM('基本情報 '!F168)</f>
        <v/>
      </c>
      <c r="T167" s="13" t="str">
        <f>TRIM('基本情報 '!G370)</f>
        <v/>
      </c>
      <c r="U167" s="13" t="str">
        <f>TRIM('基本情報 '!H370)</f>
        <v/>
      </c>
      <c r="V167" s="13" t="str">
        <f t="shared" si="19"/>
        <v/>
      </c>
      <c r="W167" s="13" t="str">
        <f t="shared" si="20"/>
        <v/>
      </c>
    </row>
    <row r="168" spans="1:23" ht="21" customHeight="1">
      <c r="A168" s="14">
        <v>160</v>
      </c>
      <c r="B168" s="14">
        <f>'基本情報 (2)'!B168</f>
        <v>10160</v>
      </c>
      <c r="C168" s="29" t="str">
        <f>IF('基本情報 '!C169="","",'基本情報 '!C169)</f>
        <v/>
      </c>
      <c r="D168" s="29" t="str">
        <f>IF('基本情報 '!D169="","",'基本情報 '!D169)</f>
        <v/>
      </c>
      <c r="E168" s="29" t="str">
        <f>CONCATENATE(R168,基本情報!T$1,S168)</f>
        <v>　</v>
      </c>
      <c r="F168" s="29" t="str">
        <f>CONCATENATE(T168,基本情報!T$1,U168)</f>
        <v>　</v>
      </c>
      <c r="G168" s="29" t="str">
        <f>IF('基本情報 '!I169="","",'基本情報 '!I169)</f>
        <v/>
      </c>
      <c r="H168" s="29" t="str">
        <f>IF('基本情報 '!J169="","",'基本情報 '!J169)</f>
        <v/>
      </c>
      <c r="I168" s="51" t="str">
        <f>TRIM('基本情報 '!K169)</f>
        <v/>
      </c>
      <c r="J168" s="51" t="str">
        <f>TRIM('基本情報 '!L169)</f>
        <v/>
      </c>
      <c r="K168" s="51" t="str">
        <f>TRIM('基本情報 '!M169)</f>
        <v/>
      </c>
      <c r="L168" s="53" t="str">
        <f t="shared" si="14"/>
        <v/>
      </c>
      <c r="M168" s="53" t="str">
        <f t="shared" si="15"/>
        <v/>
      </c>
      <c r="N168" s="53" t="str">
        <f t="shared" si="16"/>
        <v/>
      </c>
      <c r="O168" s="48" t="str">
        <f t="shared" si="17"/>
        <v/>
      </c>
      <c r="P168" s="54" t="str">
        <f t="shared" si="18"/>
        <v/>
      </c>
      <c r="Q168" s="16" t="s">
        <v>109</v>
      </c>
      <c r="R168" s="13" t="str">
        <f>TRIM('基本情報 '!E169)</f>
        <v/>
      </c>
      <c r="S168" s="13" t="str">
        <f>TRIM('基本情報 '!F169)</f>
        <v/>
      </c>
      <c r="T168" s="13" t="str">
        <f>TRIM('基本情報 '!G371)</f>
        <v/>
      </c>
      <c r="U168" s="13" t="str">
        <f>TRIM('基本情報 '!H371)</f>
        <v/>
      </c>
      <c r="V168" s="13" t="str">
        <f t="shared" si="19"/>
        <v/>
      </c>
      <c r="W168" s="13" t="str">
        <f t="shared" si="20"/>
        <v/>
      </c>
    </row>
    <row r="169" spans="1:23" ht="21" customHeight="1">
      <c r="A169" s="14">
        <v>161</v>
      </c>
      <c r="B169" s="14">
        <f>'基本情報 (2)'!B169</f>
        <v>10161</v>
      </c>
      <c r="C169" s="29" t="str">
        <f>IF('基本情報 '!C170="","",'基本情報 '!C170)</f>
        <v/>
      </c>
      <c r="D169" s="29" t="str">
        <f>IF('基本情報 '!D170="","",'基本情報 '!D170)</f>
        <v/>
      </c>
      <c r="E169" s="29" t="str">
        <f>CONCATENATE(R169,基本情報!T$1,S169)</f>
        <v>　</v>
      </c>
      <c r="F169" s="29" t="str">
        <f>CONCATENATE(T169,基本情報!T$1,U169)</f>
        <v>　</v>
      </c>
      <c r="G169" s="29" t="str">
        <f>IF('基本情報 '!I170="","",'基本情報 '!I170)</f>
        <v/>
      </c>
      <c r="H169" s="29" t="str">
        <f>IF('基本情報 '!J170="","",'基本情報 '!J170)</f>
        <v/>
      </c>
      <c r="I169" s="51" t="str">
        <f>TRIM('基本情報 '!K170)</f>
        <v/>
      </c>
      <c r="J169" s="51" t="str">
        <f>TRIM('基本情報 '!L170)</f>
        <v/>
      </c>
      <c r="K169" s="51" t="str">
        <f>TRIM('基本情報 '!M170)</f>
        <v/>
      </c>
      <c r="L169" s="53" t="str">
        <f t="shared" si="14"/>
        <v/>
      </c>
      <c r="M169" s="53" t="str">
        <f t="shared" si="15"/>
        <v/>
      </c>
      <c r="N169" s="53" t="str">
        <f t="shared" si="16"/>
        <v/>
      </c>
      <c r="O169" s="48" t="str">
        <f t="shared" si="17"/>
        <v/>
      </c>
      <c r="P169" s="54" t="str">
        <f t="shared" si="18"/>
        <v/>
      </c>
      <c r="Q169" s="16" t="s">
        <v>109</v>
      </c>
      <c r="R169" s="13" t="str">
        <f>TRIM('基本情報 '!E170)</f>
        <v/>
      </c>
      <c r="S169" s="13" t="str">
        <f>TRIM('基本情報 '!F170)</f>
        <v/>
      </c>
      <c r="T169" s="13" t="str">
        <f>TRIM('基本情報 '!G372)</f>
        <v/>
      </c>
      <c r="U169" s="13" t="str">
        <f>TRIM('基本情報 '!H372)</f>
        <v/>
      </c>
      <c r="V169" s="13" t="str">
        <f t="shared" si="19"/>
        <v/>
      </c>
      <c r="W169" s="13" t="str">
        <f t="shared" si="20"/>
        <v/>
      </c>
    </row>
    <row r="170" spans="1:23" ht="21" customHeight="1">
      <c r="A170" s="14">
        <v>162</v>
      </c>
      <c r="B170" s="14">
        <f>'基本情報 (2)'!B170</f>
        <v>10162</v>
      </c>
      <c r="C170" s="29" t="str">
        <f>IF('基本情報 '!C171="","",'基本情報 '!C171)</f>
        <v/>
      </c>
      <c r="D170" s="29" t="str">
        <f>IF('基本情報 '!D171="","",'基本情報 '!D171)</f>
        <v/>
      </c>
      <c r="E170" s="29" t="str">
        <f>CONCATENATE(R170,基本情報!T$1,S170)</f>
        <v>　</v>
      </c>
      <c r="F170" s="29" t="str">
        <f>CONCATENATE(T170,基本情報!T$1,U170)</f>
        <v>　</v>
      </c>
      <c r="G170" s="29" t="str">
        <f>IF('基本情報 '!I171="","",'基本情報 '!I171)</f>
        <v/>
      </c>
      <c r="H170" s="29" t="str">
        <f>IF('基本情報 '!J171="","",'基本情報 '!J171)</f>
        <v/>
      </c>
      <c r="I170" s="51" t="str">
        <f>TRIM('基本情報 '!K171)</f>
        <v/>
      </c>
      <c r="J170" s="51" t="str">
        <f>TRIM('基本情報 '!L171)</f>
        <v/>
      </c>
      <c r="K170" s="51" t="str">
        <f>TRIM('基本情報 '!M171)</f>
        <v/>
      </c>
      <c r="L170" s="53" t="str">
        <f t="shared" si="14"/>
        <v/>
      </c>
      <c r="M170" s="53" t="str">
        <f t="shared" si="15"/>
        <v/>
      </c>
      <c r="N170" s="53" t="str">
        <f t="shared" si="16"/>
        <v/>
      </c>
      <c r="O170" s="48" t="str">
        <f t="shared" si="17"/>
        <v/>
      </c>
      <c r="P170" s="54" t="str">
        <f t="shared" si="18"/>
        <v/>
      </c>
      <c r="Q170" s="16" t="s">
        <v>109</v>
      </c>
      <c r="R170" s="13" t="str">
        <f>TRIM('基本情報 '!E171)</f>
        <v/>
      </c>
      <c r="S170" s="13" t="str">
        <f>TRIM('基本情報 '!F171)</f>
        <v/>
      </c>
      <c r="T170" s="13" t="str">
        <f>TRIM('基本情報 '!G373)</f>
        <v/>
      </c>
      <c r="U170" s="13" t="str">
        <f>TRIM('基本情報 '!H373)</f>
        <v/>
      </c>
      <c r="V170" s="13" t="str">
        <f t="shared" si="19"/>
        <v/>
      </c>
      <c r="W170" s="13" t="str">
        <f t="shared" si="20"/>
        <v/>
      </c>
    </row>
    <row r="171" spans="1:23" ht="21" customHeight="1">
      <c r="A171" s="14">
        <v>163</v>
      </c>
      <c r="B171" s="14">
        <f>'基本情報 (2)'!B171</f>
        <v>10163</v>
      </c>
      <c r="C171" s="29" t="str">
        <f>IF('基本情報 '!C172="","",'基本情報 '!C172)</f>
        <v/>
      </c>
      <c r="D171" s="29" t="str">
        <f>IF('基本情報 '!D172="","",'基本情報 '!D172)</f>
        <v/>
      </c>
      <c r="E171" s="29" t="str">
        <f>CONCATENATE(R171,基本情報!T$1,S171)</f>
        <v>　</v>
      </c>
      <c r="F171" s="29" t="str">
        <f>CONCATENATE(T171,基本情報!T$1,U171)</f>
        <v>　</v>
      </c>
      <c r="G171" s="29" t="str">
        <f>IF('基本情報 '!I172="","",'基本情報 '!I172)</f>
        <v/>
      </c>
      <c r="H171" s="29" t="str">
        <f>IF('基本情報 '!J172="","",'基本情報 '!J172)</f>
        <v/>
      </c>
      <c r="I171" s="51" t="str">
        <f>TRIM('基本情報 '!K172)</f>
        <v/>
      </c>
      <c r="J171" s="51" t="str">
        <f>TRIM('基本情報 '!L172)</f>
        <v/>
      </c>
      <c r="K171" s="51" t="str">
        <f>TRIM('基本情報 '!M172)</f>
        <v/>
      </c>
      <c r="L171" s="53" t="str">
        <f t="shared" si="14"/>
        <v/>
      </c>
      <c r="M171" s="53" t="str">
        <f t="shared" si="15"/>
        <v/>
      </c>
      <c r="N171" s="53" t="str">
        <f t="shared" si="16"/>
        <v/>
      </c>
      <c r="O171" s="48" t="str">
        <f t="shared" si="17"/>
        <v/>
      </c>
      <c r="P171" s="54" t="str">
        <f t="shared" si="18"/>
        <v/>
      </c>
      <c r="Q171" s="16" t="s">
        <v>109</v>
      </c>
      <c r="R171" s="13" t="str">
        <f>TRIM('基本情報 '!E172)</f>
        <v/>
      </c>
      <c r="S171" s="13" t="str">
        <f>TRIM('基本情報 '!F172)</f>
        <v/>
      </c>
      <c r="T171" s="13" t="str">
        <f>TRIM('基本情報 '!G374)</f>
        <v/>
      </c>
      <c r="U171" s="13" t="str">
        <f>TRIM('基本情報 '!H374)</f>
        <v/>
      </c>
      <c r="V171" s="13" t="str">
        <f t="shared" si="19"/>
        <v/>
      </c>
      <c r="W171" s="13" t="str">
        <f t="shared" si="20"/>
        <v/>
      </c>
    </row>
    <row r="172" spans="1:23" ht="21" customHeight="1">
      <c r="A172" s="14">
        <v>164</v>
      </c>
      <c r="B172" s="14">
        <f>'基本情報 (2)'!B172</f>
        <v>10164</v>
      </c>
      <c r="C172" s="29" t="str">
        <f>IF('基本情報 '!C173="","",'基本情報 '!C173)</f>
        <v/>
      </c>
      <c r="D172" s="29" t="str">
        <f>IF('基本情報 '!D173="","",'基本情報 '!D173)</f>
        <v/>
      </c>
      <c r="E172" s="29" t="str">
        <f>CONCATENATE(R172,基本情報!T$1,S172)</f>
        <v>　</v>
      </c>
      <c r="F172" s="29" t="str">
        <f>CONCATENATE(T172,基本情報!T$1,U172)</f>
        <v>　</v>
      </c>
      <c r="G172" s="29" t="str">
        <f>IF('基本情報 '!I173="","",'基本情報 '!I173)</f>
        <v/>
      </c>
      <c r="H172" s="29" t="str">
        <f>IF('基本情報 '!J173="","",'基本情報 '!J173)</f>
        <v/>
      </c>
      <c r="I172" s="51" t="str">
        <f>TRIM('基本情報 '!K173)</f>
        <v/>
      </c>
      <c r="J172" s="51" t="str">
        <f>TRIM('基本情報 '!L173)</f>
        <v/>
      </c>
      <c r="K172" s="51" t="str">
        <f>TRIM('基本情報 '!M173)</f>
        <v/>
      </c>
      <c r="L172" s="53" t="str">
        <f t="shared" si="14"/>
        <v/>
      </c>
      <c r="M172" s="53" t="str">
        <f t="shared" si="15"/>
        <v/>
      </c>
      <c r="N172" s="53" t="str">
        <f t="shared" si="16"/>
        <v/>
      </c>
      <c r="O172" s="48" t="str">
        <f t="shared" si="17"/>
        <v/>
      </c>
      <c r="P172" s="54" t="str">
        <f t="shared" si="18"/>
        <v/>
      </c>
      <c r="Q172" s="16" t="s">
        <v>109</v>
      </c>
      <c r="R172" s="13" t="str">
        <f>TRIM('基本情報 '!E173)</f>
        <v/>
      </c>
      <c r="S172" s="13" t="str">
        <f>TRIM('基本情報 '!F173)</f>
        <v/>
      </c>
      <c r="T172" s="13" t="str">
        <f>TRIM('基本情報 '!G375)</f>
        <v/>
      </c>
      <c r="U172" s="13" t="str">
        <f>TRIM('基本情報 '!H375)</f>
        <v/>
      </c>
      <c r="V172" s="13" t="str">
        <f t="shared" si="19"/>
        <v/>
      </c>
      <c r="W172" s="13" t="str">
        <f t="shared" si="20"/>
        <v/>
      </c>
    </row>
    <row r="173" spans="1:23" ht="21" customHeight="1">
      <c r="A173" s="14">
        <v>165</v>
      </c>
      <c r="B173" s="14">
        <f>'基本情報 (2)'!B173</f>
        <v>10165</v>
      </c>
      <c r="C173" s="29" t="str">
        <f>IF('基本情報 '!C174="","",'基本情報 '!C174)</f>
        <v/>
      </c>
      <c r="D173" s="29" t="str">
        <f>IF('基本情報 '!D174="","",'基本情報 '!D174)</f>
        <v/>
      </c>
      <c r="E173" s="29" t="str">
        <f>CONCATENATE(R173,基本情報!T$1,S173)</f>
        <v>　</v>
      </c>
      <c r="F173" s="29" t="str">
        <f>CONCATENATE(T173,基本情報!T$1,U173)</f>
        <v>　</v>
      </c>
      <c r="G173" s="29" t="str">
        <f>IF('基本情報 '!I174="","",'基本情報 '!I174)</f>
        <v/>
      </c>
      <c r="H173" s="29" t="str">
        <f>IF('基本情報 '!J174="","",'基本情報 '!J174)</f>
        <v/>
      </c>
      <c r="I173" s="51" t="str">
        <f>TRIM('基本情報 '!K174)</f>
        <v/>
      </c>
      <c r="J173" s="51" t="str">
        <f>TRIM('基本情報 '!L174)</f>
        <v/>
      </c>
      <c r="K173" s="51" t="str">
        <f>TRIM('基本情報 '!M174)</f>
        <v/>
      </c>
      <c r="L173" s="53" t="str">
        <f t="shared" si="14"/>
        <v/>
      </c>
      <c r="M173" s="53" t="str">
        <f t="shared" si="15"/>
        <v/>
      </c>
      <c r="N173" s="53" t="str">
        <f t="shared" si="16"/>
        <v/>
      </c>
      <c r="O173" s="48" t="str">
        <f t="shared" si="17"/>
        <v/>
      </c>
      <c r="P173" s="54" t="str">
        <f t="shared" si="18"/>
        <v/>
      </c>
      <c r="Q173" s="16" t="s">
        <v>109</v>
      </c>
      <c r="R173" s="13" t="str">
        <f>TRIM('基本情報 '!E174)</f>
        <v/>
      </c>
      <c r="S173" s="13" t="str">
        <f>TRIM('基本情報 '!F174)</f>
        <v/>
      </c>
      <c r="T173" s="13" t="str">
        <f>TRIM('基本情報 '!G376)</f>
        <v/>
      </c>
      <c r="U173" s="13" t="str">
        <f>TRIM('基本情報 '!H376)</f>
        <v/>
      </c>
      <c r="V173" s="13" t="str">
        <f t="shared" si="19"/>
        <v/>
      </c>
      <c r="W173" s="13" t="str">
        <f t="shared" si="20"/>
        <v/>
      </c>
    </row>
    <row r="174" spans="1:23" ht="21" customHeight="1">
      <c r="A174" s="14">
        <v>166</v>
      </c>
      <c r="B174" s="14">
        <f>'基本情報 (2)'!B174</f>
        <v>10166</v>
      </c>
      <c r="C174" s="29" t="str">
        <f>IF('基本情報 '!C175="","",'基本情報 '!C175)</f>
        <v/>
      </c>
      <c r="D174" s="29" t="str">
        <f>IF('基本情報 '!D175="","",'基本情報 '!D175)</f>
        <v/>
      </c>
      <c r="E174" s="29" t="str">
        <f>CONCATENATE(R174,基本情報!T$1,S174)</f>
        <v>　</v>
      </c>
      <c r="F174" s="29" t="str">
        <f>CONCATENATE(T174,基本情報!T$1,U174)</f>
        <v>　</v>
      </c>
      <c r="G174" s="29" t="str">
        <f>IF('基本情報 '!I175="","",'基本情報 '!I175)</f>
        <v/>
      </c>
      <c r="H174" s="29" t="str">
        <f>IF('基本情報 '!J175="","",'基本情報 '!J175)</f>
        <v/>
      </c>
      <c r="I174" s="51" t="str">
        <f>TRIM('基本情報 '!K175)</f>
        <v/>
      </c>
      <c r="J174" s="51" t="str">
        <f>TRIM('基本情報 '!L175)</f>
        <v/>
      </c>
      <c r="K174" s="51" t="str">
        <f>TRIM('基本情報 '!M175)</f>
        <v/>
      </c>
      <c r="L174" s="53" t="str">
        <f t="shared" si="14"/>
        <v/>
      </c>
      <c r="M174" s="53" t="str">
        <f t="shared" si="15"/>
        <v/>
      </c>
      <c r="N174" s="53" t="str">
        <f t="shared" si="16"/>
        <v/>
      </c>
      <c r="O174" s="48" t="str">
        <f t="shared" si="17"/>
        <v/>
      </c>
      <c r="P174" s="54" t="str">
        <f t="shared" si="18"/>
        <v/>
      </c>
      <c r="Q174" s="16" t="s">
        <v>109</v>
      </c>
      <c r="R174" s="13" t="str">
        <f>TRIM('基本情報 '!E175)</f>
        <v/>
      </c>
      <c r="S174" s="13" t="str">
        <f>TRIM('基本情報 '!F175)</f>
        <v/>
      </c>
      <c r="T174" s="13" t="str">
        <f>TRIM('基本情報 '!G377)</f>
        <v/>
      </c>
      <c r="U174" s="13" t="str">
        <f>TRIM('基本情報 '!H377)</f>
        <v/>
      </c>
      <c r="V174" s="13" t="str">
        <f t="shared" si="19"/>
        <v/>
      </c>
      <c r="W174" s="13" t="str">
        <f t="shared" si="20"/>
        <v/>
      </c>
    </row>
    <row r="175" spans="1:23" ht="21" customHeight="1">
      <c r="A175" s="14">
        <v>167</v>
      </c>
      <c r="B175" s="14">
        <f>'基本情報 (2)'!B175</f>
        <v>10167</v>
      </c>
      <c r="C175" s="29" t="str">
        <f>IF('基本情報 '!C176="","",'基本情報 '!C176)</f>
        <v/>
      </c>
      <c r="D175" s="29" t="str">
        <f>IF('基本情報 '!D176="","",'基本情報 '!D176)</f>
        <v/>
      </c>
      <c r="E175" s="29" t="str">
        <f>CONCATENATE(R175,基本情報!T$1,S175)</f>
        <v>　</v>
      </c>
      <c r="F175" s="29" t="str">
        <f>CONCATENATE(T175,基本情報!T$1,U175)</f>
        <v>　</v>
      </c>
      <c r="G175" s="29" t="str">
        <f>IF('基本情報 '!I176="","",'基本情報 '!I176)</f>
        <v/>
      </c>
      <c r="H175" s="29" t="str">
        <f>IF('基本情報 '!J176="","",'基本情報 '!J176)</f>
        <v/>
      </c>
      <c r="I175" s="51" t="str">
        <f>TRIM('基本情報 '!K176)</f>
        <v/>
      </c>
      <c r="J175" s="51" t="str">
        <f>TRIM('基本情報 '!L176)</f>
        <v/>
      </c>
      <c r="K175" s="51" t="str">
        <f>TRIM('基本情報 '!M176)</f>
        <v/>
      </c>
      <c r="L175" s="53" t="str">
        <f t="shared" si="14"/>
        <v/>
      </c>
      <c r="M175" s="53" t="str">
        <f t="shared" si="15"/>
        <v/>
      </c>
      <c r="N175" s="53" t="str">
        <f t="shared" si="16"/>
        <v/>
      </c>
      <c r="O175" s="48" t="str">
        <f t="shared" si="17"/>
        <v/>
      </c>
      <c r="P175" s="54" t="str">
        <f t="shared" si="18"/>
        <v/>
      </c>
      <c r="Q175" s="16" t="s">
        <v>109</v>
      </c>
      <c r="R175" s="13" t="str">
        <f>TRIM('基本情報 '!E176)</f>
        <v/>
      </c>
      <c r="S175" s="13" t="str">
        <f>TRIM('基本情報 '!F176)</f>
        <v/>
      </c>
      <c r="T175" s="13" t="str">
        <f>TRIM('基本情報 '!G378)</f>
        <v/>
      </c>
      <c r="U175" s="13" t="str">
        <f>TRIM('基本情報 '!H378)</f>
        <v/>
      </c>
      <c r="V175" s="13" t="str">
        <f t="shared" si="19"/>
        <v/>
      </c>
      <c r="W175" s="13" t="str">
        <f t="shared" si="20"/>
        <v/>
      </c>
    </row>
    <row r="176" spans="1:23" ht="21" customHeight="1">
      <c r="A176" s="14">
        <v>168</v>
      </c>
      <c r="B176" s="14">
        <f>'基本情報 (2)'!B176</f>
        <v>10168</v>
      </c>
      <c r="C176" s="29" t="str">
        <f>IF('基本情報 '!C177="","",'基本情報 '!C177)</f>
        <v/>
      </c>
      <c r="D176" s="29" t="str">
        <f>IF('基本情報 '!D177="","",'基本情報 '!D177)</f>
        <v/>
      </c>
      <c r="E176" s="29" t="str">
        <f>CONCATENATE(R176,基本情報!T$1,S176)</f>
        <v>　</v>
      </c>
      <c r="F176" s="29" t="str">
        <f>CONCATENATE(T176,基本情報!T$1,U176)</f>
        <v>　</v>
      </c>
      <c r="G176" s="29" t="str">
        <f>IF('基本情報 '!I177="","",'基本情報 '!I177)</f>
        <v/>
      </c>
      <c r="H176" s="29" t="str">
        <f>IF('基本情報 '!J177="","",'基本情報 '!J177)</f>
        <v/>
      </c>
      <c r="I176" s="51" t="str">
        <f>TRIM('基本情報 '!K177)</f>
        <v/>
      </c>
      <c r="J176" s="51" t="str">
        <f>TRIM('基本情報 '!L177)</f>
        <v/>
      </c>
      <c r="K176" s="51" t="str">
        <f>TRIM('基本情報 '!M177)</f>
        <v/>
      </c>
      <c r="L176" s="53" t="str">
        <f t="shared" si="14"/>
        <v/>
      </c>
      <c r="M176" s="53" t="str">
        <f t="shared" si="15"/>
        <v/>
      </c>
      <c r="N176" s="53" t="str">
        <f t="shared" si="16"/>
        <v/>
      </c>
      <c r="O176" s="48" t="str">
        <f t="shared" si="17"/>
        <v/>
      </c>
      <c r="P176" s="54" t="str">
        <f t="shared" si="18"/>
        <v/>
      </c>
      <c r="Q176" s="16" t="s">
        <v>109</v>
      </c>
      <c r="R176" s="13" t="str">
        <f>TRIM('基本情報 '!E177)</f>
        <v/>
      </c>
      <c r="S176" s="13" t="str">
        <f>TRIM('基本情報 '!F177)</f>
        <v/>
      </c>
      <c r="T176" s="13" t="str">
        <f>TRIM('基本情報 '!G379)</f>
        <v/>
      </c>
      <c r="U176" s="13" t="str">
        <f>TRIM('基本情報 '!H379)</f>
        <v/>
      </c>
      <c r="V176" s="13" t="str">
        <f t="shared" si="19"/>
        <v/>
      </c>
      <c r="W176" s="13" t="str">
        <f t="shared" si="20"/>
        <v/>
      </c>
    </row>
    <row r="177" spans="1:23" ht="21" customHeight="1">
      <c r="A177" s="14">
        <v>169</v>
      </c>
      <c r="B177" s="14">
        <f>'基本情報 (2)'!B177</f>
        <v>10169</v>
      </c>
      <c r="C177" s="29" t="str">
        <f>IF('基本情報 '!C178="","",'基本情報 '!C178)</f>
        <v/>
      </c>
      <c r="D177" s="29" t="str">
        <f>IF('基本情報 '!D178="","",'基本情報 '!D178)</f>
        <v/>
      </c>
      <c r="E177" s="29" t="str">
        <f>CONCATENATE(R177,基本情報!T$1,S177)</f>
        <v>　</v>
      </c>
      <c r="F177" s="29" t="str">
        <f>CONCATENATE(T177,基本情報!T$1,U177)</f>
        <v>　</v>
      </c>
      <c r="G177" s="29" t="str">
        <f>IF('基本情報 '!I178="","",'基本情報 '!I178)</f>
        <v/>
      </c>
      <c r="H177" s="29" t="str">
        <f>IF('基本情報 '!J178="","",'基本情報 '!J178)</f>
        <v/>
      </c>
      <c r="I177" s="51" t="str">
        <f>TRIM('基本情報 '!K178)</f>
        <v/>
      </c>
      <c r="J177" s="51" t="str">
        <f>TRIM('基本情報 '!L178)</f>
        <v/>
      </c>
      <c r="K177" s="51" t="str">
        <f>TRIM('基本情報 '!M178)</f>
        <v/>
      </c>
      <c r="L177" s="53" t="str">
        <f t="shared" si="14"/>
        <v/>
      </c>
      <c r="M177" s="53" t="str">
        <f t="shared" si="15"/>
        <v/>
      </c>
      <c r="N177" s="53" t="str">
        <f t="shared" si="16"/>
        <v/>
      </c>
      <c r="O177" s="48" t="str">
        <f t="shared" si="17"/>
        <v/>
      </c>
      <c r="P177" s="54" t="str">
        <f t="shared" si="18"/>
        <v/>
      </c>
      <c r="Q177" s="16" t="s">
        <v>109</v>
      </c>
      <c r="R177" s="13" t="str">
        <f>TRIM('基本情報 '!E178)</f>
        <v/>
      </c>
      <c r="S177" s="13" t="str">
        <f>TRIM('基本情報 '!F178)</f>
        <v/>
      </c>
      <c r="T177" s="13" t="str">
        <f>TRIM('基本情報 '!G380)</f>
        <v/>
      </c>
      <c r="U177" s="13" t="str">
        <f>TRIM('基本情報 '!H380)</f>
        <v/>
      </c>
      <c r="V177" s="13" t="str">
        <f t="shared" si="19"/>
        <v/>
      </c>
      <c r="W177" s="13" t="str">
        <f t="shared" si="20"/>
        <v/>
      </c>
    </row>
    <row r="178" spans="1:23" ht="21" customHeight="1">
      <c r="A178" s="14">
        <v>170</v>
      </c>
      <c r="B178" s="14">
        <f>'基本情報 (2)'!B178</f>
        <v>10170</v>
      </c>
      <c r="C178" s="29" t="str">
        <f>IF('基本情報 '!C179="","",'基本情報 '!C179)</f>
        <v/>
      </c>
      <c r="D178" s="29" t="str">
        <f>IF('基本情報 '!D179="","",'基本情報 '!D179)</f>
        <v/>
      </c>
      <c r="E178" s="29" t="str">
        <f>CONCATENATE(R178,基本情報!T$1,S178)</f>
        <v>　</v>
      </c>
      <c r="F178" s="29" t="str">
        <f>CONCATENATE(T178,基本情報!T$1,U178)</f>
        <v>　</v>
      </c>
      <c r="G178" s="29" t="str">
        <f>IF('基本情報 '!I179="","",'基本情報 '!I179)</f>
        <v/>
      </c>
      <c r="H178" s="29" t="str">
        <f>IF('基本情報 '!J179="","",'基本情報 '!J179)</f>
        <v/>
      </c>
      <c r="I178" s="51" t="str">
        <f>TRIM('基本情報 '!K179)</f>
        <v/>
      </c>
      <c r="J178" s="51" t="str">
        <f>TRIM('基本情報 '!L179)</f>
        <v/>
      </c>
      <c r="K178" s="51" t="str">
        <f>TRIM('基本情報 '!M179)</f>
        <v/>
      </c>
      <c r="L178" s="53" t="str">
        <f t="shared" si="14"/>
        <v/>
      </c>
      <c r="M178" s="53" t="str">
        <f t="shared" si="15"/>
        <v/>
      </c>
      <c r="N178" s="53" t="str">
        <f t="shared" si="16"/>
        <v/>
      </c>
      <c r="O178" s="48" t="str">
        <f t="shared" si="17"/>
        <v/>
      </c>
      <c r="P178" s="54" t="str">
        <f t="shared" si="18"/>
        <v/>
      </c>
      <c r="Q178" s="16" t="s">
        <v>109</v>
      </c>
      <c r="R178" s="13" t="str">
        <f>TRIM('基本情報 '!E179)</f>
        <v/>
      </c>
      <c r="S178" s="13" t="str">
        <f>TRIM('基本情報 '!F179)</f>
        <v/>
      </c>
      <c r="T178" s="13" t="str">
        <f>TRIM('基本情報 '!G381)</f>
        <v/>
      </c>
      <c r="U178" s="13" t="str">
        <f>TRIM('基本情報 '!H381)</f>
        <v/>
      </c>
      <c r="V178" s="13" t="str">
        <f t="shared" si="19"/>
        <v/>
      </c>
      <c r="W178" s="13" t="str">
        <f t="shared" si="20"/>
        <v/>
      </c>
    </row>
    <row r="179" spans="1:23" ht="21" customHeight="1">
      <c r="A179" s="14">
        <v>171</v>
      </c>
      <c r="B179" s="14">
        <f>'基本情報 (2)'!B179</f>
        <v>10171</v>
      </c>
      <c r="C179" s="29" t="str">
        <f>IF('基本情報 '!C180="","",'基本情報 '!C180)</f>
        <v/>
      </c>
      <c r="D179" s="29" t="str">
        <f>IF('基本情報 '!D180="","",'基本情報 '!D180)</f>
        <v/>
      </c>
      <c r="E179" s="29" t="str">
        <f>CONCATENATE(R179,基本情報!T$1,S179)</f>
        <v>　</v>
      </c>
      <c r="F179" s="29" t="str">
        <f>CONCATENATE(T179,基本情報!T$1,U179)</f>
        <v>　</v>
      </c>
      <c r="G179" s="29" t="str">
        <f>IF('基本情報 '!I180="","",'基本情報 '!I180)</f>
        <v/>
      </c>
      <c r="H179" s="29" t="str">
        <f>IF('基本情報 '!J180="","",'基本情報 '!J180)</f>
        <v/>
      </c>
      <c r="I179" s="51" t="str">
        <f>TRIM('基本情報 '!K180)</f>
        <v/>
      </c>
      <c r="J179" s="51" t="str">
        <f>TRIM('基本情報 '!L180)</f>
        <v/>
      </c>
      <c r="K179" s="51" t="str">
        <f>TRIM('基本情報 '!M180)</f>
        <v/>
      </c>
      <c r="L179" s="53" t="str">
        <f t="shared" si="14"/>
        <v/>
      </c>
      <c r="M179" s="53" t="str">
        <f t="shared" si="15"/>
        <v/>
      </c>
      <c r="N179" s="53" t="str">
        <f t="shared" si="16"/>
        <v/>
      </c>
      <c r="O179" s="48" t="str">
        <f t="shared" si="17"/>
        <v/>
      </c>
      <c r="P179" s="54" t="str">
        <f t="shared" si="18"/>
        <v/>
      </c>
      <c r="Q179" s="16" t="s">
        <v>109</v>
      </c>
      <c r="R179" s="13" t="str">
        <f>TRIM('基本情報 '!E180)</f>
        <v/>
      </c>
      <c r="S179" s="13" t="str">
        <f>TRIM('基本情報 '!F180)</f>
        <v/>
      </c>
      <c r="T179" s="13" t="str">
        <f>TRIM('基本情報 '!G382)</f>
        <v/>
      </c>
      <c r="U179" s="13" t="str">
        <f>TRIM('基本情報 '!H382)</f>
        <v/>
      </c>
      <c r="V179" s="13" t="str">
        <f t="shared" si="19"/>
        <v/>
      </c>
      <c r="W179" s="13" t="str">
        <f t="shared" si="20"/>
        <v/>
      </c>
    </row>
    <row r="180" spans="1:23" ht="21" customHeight="1">
      <c r="A180" s="14">
        <v>172</v>
      </c>
      <c r="B180" s="14">
        <f>'基本情報 (2)'!B180</f>
        <v>10172</v>
      </c>
      <c r="C180" s="29" t="str">
        <f>IF('基本情報 '!C181="","",'基本情報 '!C181)</f>
        <v/>
      </c>
      <c r="D180" s="29" t="str">
        <f>IF('基本情報 '!D181="","",'基本情報 '!D181)</f>
        <v/>
      </c>
      <c r="E180" s="29" t="str">
        <f>CONCATENATE(R180,基本情報!T$1,S180)</f>
        <v>　</v>
      </c>
      <c r="F180" s="29" t="str">
        <f>CONCATENATE(T180,基本情報!T$1,U180)</f>
        <v>　</v>
      </c>
      <c r="G180" s="29" t="str">
        <f>IF('基本情報 '!I181="","",'基本情報 '!I181)</f>
        <v/>
      </c>
      <c r="H180" s="29" t="str">
        <f>IF('基本情報 '!J181="","",'基本情報 '!J181)</f>
        <v/>
      </c>
      <c r="I180" s="51" t="str">
        <f>TRIM('基本情報 '!K181)</f>
        <v/>
      </c>
      <c r="J180" s="51" t="str">
        <f>TRIM('基本情報 '!L181)</f>
        <v/>
      </c>
      <c r="K180" s="51" t="str">
        <f>TRIM('基本情報 '!M181)</f>
        <v/>
      </c>
      <c r="L180" s="53" t="str">
        <f t="shared" si="14"/>
        <v/>
      </c>
      <c r="M180" s="53" t="str">
        <f t="shared" si="15"/>
        <v/>
      </c>
      <c r="N180" s="53" t="str">
        <f t="shared" si="16"/>
        <v/>
      </c>
      <c r="O180" s="48" t="str">
        <f t="shared" si="17"/>
        <v/>
      </c>
      <c r="P180" s="54" t="str">
        <f t="shared" si="18"/>
        <v/>
      </c>
      <c r="Q180" s="16" t="s">
        <v>109</v>
      </c>
      <c r="R180" s="13" t="str">
        <f>TRIM('基本情報 '!E181)</f>
        <v/>
      </c>
      <c r="S180" s="13" t="str">
        <f>TRIM('基本情報 '!F181)</f>
        <v/>
      </c>
      <c r="T180" s="13" t="str">
        <f>TRIM('基本情報 '!G383)</f>
        <v/>
      </c>
      <c r="U180" s="13" t="str">
        <f>TRIM('基本情報 '!H383)</f>
        <v/>
      </c>
      <c r="V180" s="13" t="str">
        <f t="shared" si="19"/>
        <v/>
      </c>
      <c r="W180" s="13" t="str">
        <f t="shared" si="20"/>
        <v/>
      </c>
    </row>
    <row r="181" spans="1:23" ht="21" customHeight="1">
      <c r="A181" s="14">
        <v>173</v>
      </c>
      <c r="B181" s="14">
        <f>'基本情報 (2)'!B181</f>
        <v>10173</v>
      </c>
      <c r="C181" s="29" t="str">
        <f>IF('基本情報 '!C182="","",'基本情報 '!C182)</f>
        <v/>
      </c>
      <c r="D181" s="29" t="str">
        <f>IF('基本情報 '!D182="","",'基本情報 '!D182)</f>
        <v/>
      </c>
      <c r="E181" s="29" t="str">
        <f>CONCATENATE(R181,基本情報!T$1,S181)</f>
        <v>　</v>
      </c>
      <c r="F181" s="29" t="str">
        <f>CONCATENATE(T181,基本情報!T$1,U181)</f>
        <v>　</v>
      </c>
      <c r="G181" s="29" t="str">
        <f>IF('基本情報 '!I182="","",'基本情報 '!I182)</f>
        <v/>
      </c>
      <c r="H181" s="29" t="str">
        <f>IF('基本情報 '!J182="","",'基本情報 '!J182)</f>
        <v/>
      </c>
      <c r="I181" s="51" t="str">
        <f>TRIM('基本情報 '!K182)</f>
        <v/>
      </c>
      <c r="J181" s="51" t="str">
        <f>TRIM('基本情報 '!L182)</f>
        <v/>
      </c>
      <c r="K181" s="51" t="str">
        <f>TRIM('基本情報 '!M182)</f>
        <v/>
      </c>
      <c r="L181" s="53" t="str">
        <f t="shared" si="14"/>
        <v/>
      </c>
      <c r="M181" s="53" t="str">
        <f t="shared" si="15"/>
        <v/>
      </c>
      <c r="N181" s="53" t="str">
        <f t="shared" si="16"/>
        <v/>
      </c>
      <c r="O181" s="48" t="str">
        <f t="shared" si="17"/>
        <v/>
      </c>
      <c r="P181" s="54" t="str">
        <f t="shared" si="18"/>
        <v/>
      </c>
      <c r="Q181" s="16" t="s">
        <v>109</v>
      </c>
      <c r="R181" s="13" t="str">
        <f>TRIM('基本情報 '!E182)</f>
        <v/>
      </c>
      <c r="S181" s="13" t="str">
        <f>TRIM('基本情報 '!F182)</f>
        <v/>
      </c>
      <c r="T181" s="13" t="str">
        <f>TRIM('基本情報 '!G384)</f>
        <v/>
      </c>
      <c r="U181" s="13" t="str">
        <f>TRIM('基本情報 '!H384)</f>
        <v/>
      </c>
      <c r="V181" s="13" t="str">
        <f t="shared" si="19"/>
        <v/>
      </c>
      <c r="W181" s="13" t="str">
        <f t="shared" si="20"/>
        <v/>
      </c>
    </row>
    <row r="182" spans="1:23" ht="21" customHeight="1">
      <c r="A182" s="14">
        <v>174</v>
      </c>
      <c r="B182" s="14">
        <f>'基本情報 (2)'!B182</f>
        <v>10174</v>
      </c>
      <c r="C182" s="29" t="str">
        <f>IF('基本情報 '!C183="","",'基本情報 '!C183)</f>
        <v/>
      </c>
      <c r="D182" s="29" t="str">
        <f>IF('基本情報 '!D183="","",'基本情報 '!D183)</f>
        <v/>
      </c>
      <c r="E182" s="29" t="str">
        <f>CONCATENATE(R182,基本情報!T$1,S182)</f>
        <v>　</v>
      </c>
      <c r="F182" s="29" t="str">
        <f>CONCATENATE(T182,基本情報!T$1,U182)</f>
        <v>　</v>
      </c>
      <c r="G182" s="29" t="str">
        <f>IF('基本情報 '!I183="","",'基本情報 '!I183)</f>
        <v/>
      </c>
      <c r="H182" s="29" t="str">
        <f>IF('基本情報 '!J183="","",'基本情報 '!J183)</f>
        <v/>
      </c>
      <c r="I182" s="51" t="str">
        <f>TRIM('基本情報 '!K183)</f>
        <v/>
      </c>
      <c r="J182" s="51" t="str">
        <f>TRIM('基本情報 '!L183)</f>
        <v/>
      </c>
      <c r="K182" s="51" t="str">
        <f>TRIM('基本情報 '!M183)</f>
        <v/>
      </c>
      <c r="L182" s="53" t="str">
        <f t="shared" si="14"/>
        <v/>
      </c>
      <c r="M182" s="53" t="str">
        <f t="shared" si="15"/>
        <v/>
      </c>
      <c r="N182" s="53" t="str">
        <f t="shared" si="16"/>
        <v/>
      </c>
      <c r="O182" s="48" t="str">
        <f t="shared" si="17"/>
        <v/>
      </c>
      <c r="P182" s="54" t="str">
        <f t="shared" si="18"/>
        <v/>
      </c>
      <c r="Q182" s="16" t="s">
        <v>109</v>
      </c>
      <c r="R182" s="13" t="str">
        <f>TRIM('基本情報 '!E183)</f>
        <v/>
      </c>
      <c r="S182" s="13" t="str">
        <f>TRIM('基本情報 '!F183)</f>
        <v/>
      </c>
      <c r="T182" s="13" t="str">
        <f>TRIM('基本情報 '!G385)</f>
        <v/>
      </c>
      <c r="U182" s="13" t="str">
        <f>TRIM('基本情報 '!H385)</f>
        <v/>
      </c>
      <c r="V182" s="13" t="str">
        <f t="shared" si="19"/>
        <v/>
      </c>
      <c r="W182" s="13" t="str">
        <f t="shared" si="20"/>
        <v/>
      </c>
    </row>
    <row r="183" spans="1:23" ht="21" customHeight="1">
      <c r="A183" s="14">
        <v>175</v>
      </c>
      <c r="B183" s="14">
        <f>'基本情報 (2)'!B183</f>
        <v>10175</v>
      </c>
      <c r="C183" s="29" t="str">
        <f>IF('基本情報 '!C184="","",'基本情報 '!C184)</f>
        <v/>
      </c>
      <c r="D183" s="29" t="str">
        <f>IF('基本情報 '!D184="","",'基本情報 '!D184)</f>
        <v/>
      </c>
      <c r="E183" s="29" t="str">
        <f>CONCATENATE(R183,基本情報!T$1,S183)</f>
        <v>　</v>
      </c>
      <c r="F183" s="29" t="str">
        <f>CONCATENATE(T183,基本情報!T$1,U183)</f>
        <v>　</v>
      </c>
      <c r="G183" s="29" t="str">
        <f>IF('基本情報 '!I184="","",'基本情報 '!I184)</f>
        <v/>
      </c>
      <c r="H183" s="29" t="str">
        <f>IF('基本情報 '!J184="","",'基本情報 '!J184)</f>
        <v/>
      </c>
      <c r="I183" s="51" t="str">
        <f>TRIM('基本情報 '!K184)</f>
        <v/>
      </c>
      <c r="J183" s="51" t="str">
        <f>TRIM('基本情報 '!L184)</f>
        <v/>
      </c>
      <c r="K183" s="51" t="str">
        <f>TRIM('基本情報 '!M184)</f>
        <v/>
      </c>
      <c r="L183" s="53" t="str">
        <f t="shared" si="14"/>
        <v/>
      </c>
      <c r="M183" s="53" t="str">
        <f t="shared" si="15"/>
        <v/>
      </c>
      <c r="N183" s="53" t="str">
        <f t="shared" si="16"/>
        <v/>
      </c>
      <c r="O183" s="48" t="str">
        <f t="shared" si="17"/>
        <v/>
      </c>
      <c r="P183" s="54" t="str">
        <f t="shared" si="18"/>
        <v/>
      </c>
      <c r="Q183" s="16" t="s">
        <v>109</v>
      </c>
      <c r="R183" s="13" t="str">
        <f>TRIM('基本情報 '!E184)</f>
        <v/>
      </c>
      <c r="S183" s="13" t="str">
        <f>TRIM('基本情報 '!F184)</f>
        <v/>
      </c>
      <c r="T183" s="13" t="str">
        <f>TRIM('基本情報 '!G386)</f>
        <v/>
      </c>
      <c r="U183" s="13" t="str">
        <f>TRIM('基本情報 '!H386)</f>
        <v/>
      </c>
      <c r="V183" s="13" t="str">
        <f t="shared" si="19"/>
        <v/>
      </c>
      <c r="W183" s="13" t="str">
        <f t="shared" si="20"/>
        <v/>
      </c>
    </row>
    <row r="184" spans="1:23" ht="21" customHeight="1">
      <c r="A184" s="14">
        <v>176</v>
      </c>
      <c r="B184" s="14">
        <f>'基本情報 (2)'!B184</f>
        <v>10176</v>
      </c>
      <c r="C184" s="29" t="str">
        <f>IF('基本情報 '!C185="","",'基本情報 '!C185)</f>
        <v/>
      </c>
      <c r="D184" s="29" t="str">
        <f>IF('基本情報 '!D185="","",'基本情報 '!D185)</f>
        <v/>
      </c>
      <c r="E184" s="29" t="str">
        <f>CONCATENATE(R184,基本情報!T$1,S184)</f>
        <v>　</v>
      </c>
      <c r="F184" s="29" t="str">
        <f>CONCATENATE(T184,基本情報!T$1,U184)</f>
        <v>　</v>
      </c>
      <c r="G184" s="29" t="str">
        <f>IF('基本情報 '!I185="","",'基本情報 '!I185)</f>
        <v/>
      </c>
      <c r="H184" s="29" t="str">
        <f>IF('基本情報 '!J185="","",'基本情報 '!J185)</f>
        <v/>
      </c>
      <c r="I184" s="51" t="str">
        <f>TRIM('基本情報 '!K185)</f>
        <v/>
      </c>
      <c r="J184" s="51" t="str">
        <f>TRIM('基本情報 '!L185)</f>
        <v/>
      </c>
      <c r="K184" s="51" t="str">
        <f>TRIM('基本情報 '!M185)</f>
        <v/>
      </c>
      <c r="L184" s="53" t="str">
        <f t="shared" si="14"/>
        <v/>
      </c>
      <c r="M184" s="53" t="str">
        <f t="shared" si="15"/>
        <v/>
      </c>
      <c r="N184" s="53" t="str">
        <f t="shared" si="16"/>
        <v/>
      </c>
      <c r="O184" s="48" t="str">
        <f t="shared" si="17"/>
        <v/>
      </c>
      <c r="P184" s="54" t="str">
        <f t="shared" si="18"/>
        <v/>
      </c>
      <c r="Q184" s="16" t="s">
        <v>109</v>
      </c>
      <c r="R184" s="13" t="str">
        <f>TRIM('基本情報 '!E185)</f>
        <v/>
      </c>
      <c r="S184" s="13" t="str">
        <f>TRIM('基本情報 '!F185)</f>
        <v/>
      </c>
      <c r="T184" s="13" t="str">
        <f>TRIM('基本情報 '!G387)</f>
        <v/>
      </c>
      <c r="U184" s="13" t="str">
        <f>TRIM('基本情報 '!H387)</f>
        <v/>
      </c>
      <c r="V184" s="13" t="str">
        <f t="shared" si="19"/>
        <v/>
      </c>
      <c r="W184" s="13" t="str">
        <f t="shared" si="20"/>
        <v/>
      </c>
    </row>
    <row r="185" spans="1:23" ht="21" customHeight="1">
      <c r="A185" s="14">
        <v>177</v>
      </c>
      <c r="B185" s="14">
        <f>'基本情報 (2)'!B185</f>
        <v>10177</v>
      </c>
      <c r="C185" s="29" t="str">
        <f>IF('基本情報 '!C186="","",'基本情報 '!C186)</f>
        <v/>
      </c>
      <c r="D185" s="29" t="str">
        <f>IF('基本情報 '!D186="","",'基本情報 '!D186)</f>
        <v/>
      </c>
      <c r="E185" s="29" t="str">
        <f>CONCATENATE(R185,基本情報!T$1,S185)</f>
        <v>　</v>
      </c>
      <c r="F185" s="29" t="str">
        <f>CONCATENATE(T185,基本情報!T$1,U185)</f>
        <v>　</v>
      </c>
      <c r="G185" s="29" t="str">
        <f>IF('基本情報 '!I186="","",'基本情報 '!I186)</f>
        <v/>
      </c>
      <c r="H185" s="29" t="str">
        <f>IF('基本情報 '!J186="","",'基本情報 '!J186)</f>
        <v/>
      </c>
      <c r="I185" s="51" t="str">
        <f>TRIM('基本情報 '!K186)</f>
        <v/>
      </c>
      <c r="J185" s="51" t="str">
        <f>TRIM('基本情報 '!L186)</f>
        <v/>
      </c>
      <c r="K185" s="51" t="str">
        <f>TRIM('基本情報 '!M186)</f>
        <v/>
      </c>
      <c r="L185" s="53" t="str">
        <f t="shared" si="14"/>
        <v/>
      </c>
      <c r="M185" s="53" t="str">
        <f t="shared" si="15"/>
        <v/>
      </c>
      <c r="N185" s="53" t="str">
        <f t="shared" si="16"/>
        <v/>
      </c>
      <c r="O185" s="48" t="str">
        <f t="shared" si="17"/>
        <v/>
      </c>
      <c r="P185" s="54" t="str">
        <f t="shared" si="18"/>
        <v/>
      </c>
      <c r="Q185" s="16" t="s">
        <v>109</v>
      </c>
      <c r="R185" s="13" t="str">
        <f>TRIM('基本情報 '!E186)</f>
        <v/>
      </c>
      <c r="S185" s="13" t="str">
        <f>TRIM('基本情報 '!F186)</f>
        <v/>
      </c>
      <c r="T185" s="13" t="str">
        <f>TRIM('基本情報 '!G388)</f>
        <v/>
      </c>
      <c r="U185" s="13" t="str">
        <f>TRIM('基本情報 '!H388)</f>
        <v/>
      </c>
      <c r="V185" s="13" t="str">
        <f t="shared" si="19"/>
        <v/>
      </c>
      <c r="W185" s="13" t="str">
        <f t="shared" si="20"/>
        <v/>
      </c>
    </row>
    <row r="186" spans="1:23" ht="21" customHeight="1">
      <c r="A186" s="14">
        <v>178</v>
      </c>
      <c r="B186" s="14">
        <f>'基本情報 (2)'!B186</f>
        <v>10178</v>
      </c>
      <c r="C186" s="29" t="str">
        <f>IF('基本情報 '!C187="","",'基本情報 '!C187)</f>
        <v/>
      </c>
      <c r="D186" s="29" t="str">
        <f>IF('基本情報 '!D187="","",'基本情報 '!D187)</f>
        <v/>
      </c>
      <c r="E186" s="29" t="str">
        <f>CONCATENATE(R186,基本情報!T$1,S186)</f>
        <v>　</v>
      </c>
      <c r="F186" s="29" t="str">
        <f>CONCATENATE(T186,基本情報!T$1,U186)</f>
        <v>　</v>
      </c>
      <c r="G186" s="29" t="str">
        <f>IF('基本情報 '!I187="","",'基本情報 '!I187)</f>
        <v/>
      </c>
      <c r="H186" s="29" t="str">
        <f>IF('基本情報 '!J187="","",'基本情報 '!J187)</f>
        <v/>
      </c>
      <c r="I186" s="51" t="str">
        <f>TRIM('基本情報 '!K187)</f>
        <v/>
      </c>
      <c r="J186" s="51" t="str">
        <f>TRIM('基本情報 '!L187)</f>
        <v/>
      </c>
      <c r="K186" s="51" t="str">
        <f>TRIM('基本情報 '!M187)</f>
        <v/>
      </c>
      <c r="L186" s="53" t="str">
        <f t="shared" si="14"/>
        <v/>
      </c>
      <c r="M186" s="53" t="str">
        <f t="shared" si="15"/>
        <v/>
      </c>
      <c r="N186" s="53" t="str">
        <f t="shared" si="16"/>
        <v/>
      </c>
      <c r="O186" s="48" t="str">
        <f t="shared" si="17"/>
        <v/>
      </c>
      <c r="P186" s="54" t="str">
        <f t="shared" si="18"/>
        <v/>
      </c>
      <c r="Q186" s="16" t="s">
        <v>109</v>
      </c>
      <c r="R186" s="13" t="str">
        <f>TRIM('基本情報 '!E187)</f>
        <v/>
      </c>
      <c r="S186" s="13" t="str">
        <f>TRIM('基本情報 '!F187)</f>
        <v/>
      </c>
      <c r="T186" s="13" t="str">
        <f>TRIM('基本情報 '!G389)</f>
        <v/>
      </c>
      <c r="U186" s="13" t="str">
        <f>TRIM('基本情報 '!H389)</f>
        <v/>
      </c>
      <c r="V186" s="13" t="str">
        <f t="shared" si="19"/>
        <v/>
      </c>
      <c r="W186" s="13" t="str">
        <f t="shared" si="20"/>
        <v/>
      </c>
    </row>
    <row r="187" spans="1:23" ht="21" customHeight="1">
      <c r="A187" s="14">
        <v>179</v>
      </c>
      <c r="B187" s="14">
        <f>'基本情報 (2)'!B187</f>
        <v>10179</v>
      </c>
      <c r="C187" s="29" t="str">
        <f>IF('基本情報 '!C188="","",'基本情報 '!C188)</f>
        <v/>
      </c>
      <c r="D187" s="29" t="str">
        <f>IF('基本情報 '!D188="","",'基本情報 '!D188)</f>
        <v/>
      </c>
      <c r="E187" s="29" t="str">
        <f>CONCATENATE(R187,基本情報!T$1,S187)</f>
        <v>　</v>
      </c>
      <c r="F187" s="29" t="str">
        <f>CONCATENATE(T187,基本情報!T$1,U187)</f>
        <v>　</v>
      </c>
      <c r="G187" s="29" t="str">
        <f>IF('基本情報 '!I188="","",'基本情報 '!I188)</f>
        <v/>
      </c>
      <c r="H187" s="29" t="str">
        <f>IF('基本情報 '!J188="","",'基本情報 '!J188)</f>
        <v/>
      </c>
      <c r="I187" s="51" t="str">
        <f>TRIM('基本情報 '!K188)</f>
        <v/>
      </c>
      <c r="J187" s="51" t="str">
        <f>TRIM('基本情報 '!L188)</f>
        <v/>
      </c>
      <c r="K187" s="51" t="str">
        <f>TRIM('基本情報 '!M188)</f>
        <v/>
      </c>
      <c r="L187" s="53" t="str">
        <f t="shared" si="14"/>
        <v/>
      </c>
      <c r="M187" s="53" t="str">
        <f t="shared" si="15"/>
        <v/>
      </c>
      <c r="N187" s="53" t="str">
        <f t="shared" si="16"/>
        <v/>
      </c>
      <c r="O187" s="48" t="str">
        <f t="shared" si="17"/>
        <v/>
      </c>
      <c r="P187" s="54" t="str">
        <f t="shared" si="18"/>
        <v/>
      </c>
      <c r="Q187" s="16" t="s">
        <v>109</v>
      </c>
      <c r="R187" s="13" t="str">
        <f>TRIM('基本情報 '!E188)</f>
        <v/>
      </c>
      <c r="S187" s="13" t="str">
        <f>TRIM('基本情報 '!F188)</f>
        <v/>
      </c>
      <c r="T187" s="13" t="str">
        <f>TRIM('基本情報 '!G390)</f>
        <v/>
      </c>
      <c r="U187" s="13" t="str">
        <f>TRIM('基本情報 '!H390)</f>
        <v/>
      </c>
      <c r="V187" s="13" t="str">
        <f t="shared" si="19"/>
        <v/>
      </c>
      <c r="W187" s="13" t="str">
        <f t="shared" si="20"/>
        <v/>
      </c>
    </row>
    <row r="188" spans="1:23" ht="21" customHeight="1">
      <c r="A188" s="14">
        <v>180</v>
      </c>
      <c r="B188" s="14">
        <f>'基本情報 (2)'!B188</f>
        <v>10180</v>
      </c>
      <c r="C188" s="29" t="str">
        <f>IF('基本情報 '!C189="","",'基本情報 '!C189)</f>
        <v/>
      </c>
      <c r="D188" s="29" t="str">
        <f>IF('基本情報 '!D189="","",'基本情報 '!D189)</f>
        <v/>
      </c>
      <c r="E188" s="29" t="str">
        <f>CONCATENATE(R188,基本情報!T$1,S188)</f>
        <v>　</v>
      </c>
      <c r="F188" s="29" t="str">
        <f>CONCATENATE(T188,基本情報!T$1,U188)</f>
        <v>　</v>
      </c>
      <c r="G188" s="29" t="str">
        <f>IF('基本情報 '!I189="","",'基本情報 '!I189)</f>
        <v/>
      </c>
      <c r="H188" s="29" t="str">
        <f>IF('基本情報 '!J189="","",'基本情報 '!J189)</f>
        <v/>
      </c>
      <c r="I188" s="51" t="str">
        <f>TRIM('基本情報 '!K189)</f>
        <v/>
      </c>
      <c r="J188" s="51" t="str">
        <f>TRIM('基本情報 '!L189)</f>
        <v/>
      </c>
      <c r="K188" s="51" t="str">
        <f>TRIM('基本情報 '!M189)</f>
        <v/>
      </c>
      <c r="L188" s="53" t="str">
        <f t="shared" si="14"/>
        <v/>
      </c>
      <c r="M188" s="53" t="str">
        <f t="shared" si="15"/>
        <v/>
      </c>
      <c r="N188" s="53" t="str">
        <f t="shared" si="16"/>
        <v/>
      </c>
      <c r="O188" s="48" t="str">
        <f t="shared" si="17"/>
        <v/>
      </c>
      <c r="P188" s="54" t="str">
        <f t="shared" si="18"/>
        <v/>
      </c>
      <c r="Q188" s="16" t="s">
        <v>109</v>
      </c>
      <c r="R188" s="13" t="str">
        <f>TRIM('基本情報 '!E189)</f>
        <v/>
      </c>
      <c r="S188" s="13" t="str">
        <f>TRIM('基本情報 '!F189)</f>
        <v/>
      </c>
      <c r="T188" s="13" t="str">
        <f>TRIM('基本情報 '!G391)</f>
        <v/>
      </c>
      <c r="U188" s="13" t="str">
        <f>TRIM('基本情報 '!H391)</f>
        <v/>
      </c>
      <c r="V188" s="13" t="str">
        <f t="shared" si="19"/>
        <v/>
      </c>
      <c r="W188" s="13" t="str">
        <f t="shared" si="20"/>
        <v/>
      </c>
    </row>
    <row r="189" spans="1:23" ht="21" customHeight="1">
      <c r="A189" s="14">
        <v>181</v>
      </c>
      <c r="B189" s="14">
        <f>'基本情報 (2)'!B189</f>
        <v>10181</v>
      </c>
      <c r="C189" s="29" t="str">
        <f>IF('基本情報 '!C190="","",'基本情報 '!C190)</f>
        <v/>
      </c>
      <c r="D189" s="29" t="str">
        <f>IF('基本情報 '!D190="","",'基本情報 '!D190)</f>
        <v/>
      </c>
      <c r="E189" s="29" t="str">
        <f>CONCATENATE(R189,基本情報!T$1,S189)</f>
        <v>　</v>
      </c>
      <c r="F189" s="29" t="str">
        <f>CONCATENATE(T189,基本情報!T$1,U189)</f>
        <v>　</v>
      </c>
      <c r="G189" s="29" t="str">
        <f>IF('基本情報 '!I190="","",'基本情報 '!I190)</f>
        <v/>
      </c>
      <c r="H189" s="29" t="str">
        <f>IF('基本情報 '!J190="","",'基本情報 '!J190)</f>
        <v/>
      </c>
      <c r="I189" s="51" t="str">
        <f>TRIM('基本情報 '!K190)</f>
        <v/>
      </c>
      <c r="J189" s="51" t="str">
        <f>TRIM('基本情報 '!L190)</f>
        <v/>
      </c>
      <c r="K189" s="51" t="str">
        <f>TRIM('基本情報 '!M190)</f>
        <v/>
      </c>
      <c r="L189" s="53" t="str">
        <f t="shared" si="14"/>
        <v/>
      </c>
      <c r="M189" s="53" t="str">
        <f t="shared" si="15"/>
        <v/>
      </c>
      <c r="N189" s="53" t="str">
        <f t="shared" si="16"/>
        <v/>
      </c>
      <c r="O189" s="48" t="str">
        <f t="shared" si="17"/>
        <v/>
      </c>
      <c r="P189" s="54" t="str">
        <f t="shared" si="18"/>
        <v/>
      </c>
      <c r="Q189" s="16" t="s">
        <v>109</v>
      </c>
      <c r="R189" s="13" t="str">
        <f>TRIM('基本情報 '!E190)</f>
        <v/>
      </c>
      <c r="S189" s="13" t="str">
        <f>TRIM('基本情報 '!F190)</f>
        <v/>
      </c>
      <c r="T189" s="13" t="str">
        <f>TRIM('基本情報 '!G392)</f>
        <v/>
      </c>
      <c r="U189" s="13" t="str">
        <f>TRIM('基本情報 '!H392)</f>
        <v/>
      </c>
      <c r="V189" s="13" t="str">
        <f t="shared" si="19"/>
        <v/>
      </c>
      <c r="W189" s="13" t="str">
        <f t="shared" si="20"/>
        <v/>
      </c>
    </row>
    <row r="190" spans="1:23" ht="21" customHeight="1">
      <c r="A190" s="14">
        <v>182</v>
      </c>
      <c r="B190" s="14">
        <f>'基本情報 (2)'!B190</f>
        <v>10182</v>
      </c>
      <c r="C190" s="29" t="str">
        <f>IF('基本情報 '!C191="","",'基本情報 '!C191)</f>
        <v/>
      </c>
      <c r="D190" s="29" t="str">
        <f>IF('基本情報 '!D191="","",'基本情報 '!D191)</f>
        <v/>
      </c>
      <c r="E190" s="29" t="str">
        <f>CONCATENATE(R190,基本情報!T$1,S190)</f>
        <v>　</v>
      </c>
      <c r="F190" s="29" t="str">
        <f>CONCATENATE(T190,基本情報!T$1,U190)</f>
        <v>　</v>
      </c>
      <c r="G190" s="29" t="str">
        <f>IF('基本情報 '!I191="","",'基本情報 '!I191)</f>
        <v/>
      </c>
      <c r="H190" s="29" t="str">
        <f>IF('基本情報 '!J191="","",'基本情報 '!J191)</f>
        <v/>
      </c>
      <c r="I190" s="51" t="str">
        <f>TRIM('基本情報 '!K191)</f>
        <v/>
      </c>
      <c r="J190" s="51" t="str">
        <f>TRIM('基本情報 '!L191)</f>
        <v/>
      </c>
      <c r="K190" s="51" t="str">
        <f>TRIM('基本情報 '!M191)</f>
        <v/>
      </c>
      <c r="L190" s="53" t="str">
        <f t="shared" si="14"/>
        <v/>
      </c>
      <c r="M190" s="53" t="str">
        <f t="shared" si="15"/>
        <v/>
      </c>
      <c r="N190" s="53" t="str">
        <f t="shared" si="16"/>
        <v/>
      </c>
      <c r="O190" s="48" t="str">
        <f t="shared" si="17"/>
        <v/>
      </c>
      <c r="P190" s="54" t="str">
        <f t="shared" si="18"/>
        <v/>
      </c>
      <c r="Q190" s="16" t="s">
        <v>109</v>
      </c>
      <c r="R190" s="13" t="str">
        <f>TRIM('基本情報 '!E191)</f>
        <v/>
      </c>
      <c r="S190" s="13" t="str">
        <f>TRIM('基本情報 '!F191)</f>
        <v/>
      </c>
      <c r="T190" s="13" t="str">
        <f>TRIM('基本情報 '!G393)</f>
        <v/>
      </c>
      <c r="U190" s="13" t="str">
        <f>TRIM('基本情報 '!H393)</f>
        <v/>
      </c>
      <c r="V190" s="13" t="str">
        <f t="shared" si="19"/>
        <v/>
      </c>
      <c r="W190" s="13" t="str">
        <f t="shared" si="20"/>
        <v/>
      </c>
    </row>
    <row r="191" spans="1:23" ht="21" customHeight="1">
      <c r="A191" s="14">
        <v>183</v>
      </c>
      <c r="B191" s="14">
        <f>'基本情報 (2)'!B191</f>
        <v>10183</v>
      </c>
      <c r="C191" s="29" t="str">
        <f>IF('基本情報 '!C192="","",'基本情報 '!C192)</f>
        <v/>
      </c>
      <c r="D191" s="29" t="str">
        <f>IF('基本情報 '!D192="","",'基本情報 '!D192)</f>
        <v/>
      </c>
      <c r="E191" s="29" t="str">
        <f>CONCATENATE(R191,基本情報!T$1,S191)</f>
        <v>　</v>
      </c>
      <c r="F191" s="29" t="str">
        <f>CONCATENATE(T191,基本情報!T$1,U191)</f>
        <v>　</v>
      </c>
      <c r="G191" s="29" t="str">
        <f>IF('基本情報 '!I192="","",'基本情報 '!I192)</f>
        <v/>
      </c>
      <c r="H191" s="29" t="str">
        <f>IF('基本情報 '!J192="","",'基本情報 '!J192)</f>
        <v/>
      </c>
      <c r="I191" s="51" t="str">
        <f>TRIM('基本情報 '!K192)</f>
        <v/>
      </c>
      <c r="J191" s="51" t="str">
        <f>TRIM('基本情報 '!L192)</f>
        <v/>
      </c>
      <c r="K191" s="51" t="str">
        <f>TRIM('基本情報 '!M192)</f>
        <v/>
      </c>
      <c r="L191" s="53" t="str">
        <f t="shared" si="14"/>
        <v/>
      </c>
      <c r="M191" s="53" t="str">
        <f t="shared" si="15"/>
        <v/>
      </c>
      <c r="N191" s="53" t="str">
        <f t="shared" si="16"/>
        <v/>
      </c>
      <c r="O191" s="48" t="str">
        <f t="shared" si="17"/>
        <v/>
      </c>
      <c r="P191" s="54" t="str">
        <f t="shared" si="18"/>
        <v/>
      </c>
      <c r="Q191" s="16" t="s">
        <v>109</v>
      </c>
      <c r="R191" s="13" t="str">
        <f>TRIM('基本情報 '!E192)</f>
        <v/>
      </c>
      <c r="S191" s="13" t="str">
        <f>TRIM('基本情報 '!F192)</f>
        <v/>
      </c>
      <c r="T191" s="13" t="str">
        <f>TRIM('基本情報 '!G394)</f>
        <v/>
      </c>
      <c r="U191" s="13" t="str">
        <f>TRIM('基本情報 '!H394)</f>
        <v/>
      </c>
      <c r="V191" s="13" t="str">
        <f t="shared" si="19"/>
        <v/>
      </c>
      <c r="W191" s="13" t="str">
        <f t="shared" si="20"/>
        <v/>
      </c>
    </row>
    <row r="192" spans="1:23" ht="21" customHeight="1">
      <c r="A192" s="14">
        <v>184</v>
      </c>
      <c r="B192" s="14">
        <f>'基本情報 (2)'!B192</f>
        <v>10184</v>
      </c>
      <c r="C192" s="29" t="str">
        <f>IF('基本情報 '!C193="","",'基本情報 '!C193)</f>
        <v/>
      </c>
      <c r="D192" s="29" t="str">
        <f>IF('基本情報 '!D193="","",'基本情報 '!D193)</f>
        <v/>
      </c>
      <c r="E192" s="29" t="str">
        <f>CONCATENATE(R192,基本情報!T$1,S192)</f>
        <v>　</v>
      </c>
      <c r="F192" s="29" t="str">
        <f>CONCATENATE(T192,基本情報!T$1,U192)</f>
        <v>　</v>
      </c>
      <c r="G192" s="29" t="str">
        <f>IF('基本情報 '!I193="","",'基本情報 '!I193)</f>
        <v/>
      </c>
      <c r="H192" s="29" t="str">
        <f>IF('基本情報 '!J193="","",'基本情報 '!J193)</f>
        <v/>
      </c>
      <c r="I192" s="51" t="str">
        <f>TRIM('基本情報 '!K193)</f>
        <v/>
      </c>
      <c r="J192" s="51" t="str">
        <f>TRIM('基本情報 '!L193)</f>
        <v/>
      </c>
      <c r="K192" s="51" t="str">
        <f>TRIM('基本情報 '!M193)</f>
        <v/>
      </c>
      <c r="L192" s="53" t="str">
        <f t="shared" si="14"/>
        <v/>
      </c>
      <c r="M192" s="53" t="str">
        <f t="shared" si="15"/>
        <v/>
      </c>
      <c r="N192" s="53" t="str">
        <f t="shared" si="16"/>
        <v/>
      </c>
      <c r="O192" s="48" t="str">
        <f t="shared" si="17"/>
        <v/>
      </c>
      <c r="P192" s="54" t="str">
        <f t="shared" si="18"/>
        <v/>
      </c>
      <c r="Q192" s="16" t="s">
        <v>109</v>
      </c>
      <c r="R192" s="13" t="str">
        <f>TRIM('基本情報 '!E193)</f>
        <v/>
      </c>
      <c r="S192" s="13" t="str">
        <f>TRIM('基本情報 '!F193)</f>
        <v/>
      </c>
      <c r="T192" s="13" t="str">
        <f>TRIM('基本情報 '!G395)</f>
        <v/>
      </c>
      <c r="U192" s="13" t="str">
        <f>TRIM('基本情報 '!H395)</f>
        <v/>
      </c>
      <c r="V192" s="13" t="str">
        <f t="shared" si="19"/>
        <v/>
      </c>
      <c r="W192" s="13" t="str">
        <f t="shared" si="20"/>
        <v/>
      </c>
    </row>
    <row r="193" spans="1:23" ht="21" customHeight="1">
      <c r="A193" s="14">
        <v>185</v>
      </c>
      <c r="B193" s="14">
        <f>'基本情報 (2)'!B193</f>
        <v>10185</v>
      </c>
      <c r="C193" s="29" t="str">
        <f>IF('基本情報 '!C194="","",'基本情報 '!C194)</f>
        <v/>
      </c>
      <c r="D193" s="29" t="str">
        <f>IF('基本情報 '!D194="","",'基本情報 '!D194)</f>
        <v/>
      </c>
      <c r="E193" s="29" t="str">
        <f>CONCATENATE(R193,基本情報!T$1,S193)</f>
        <v>　</v>
      </c>
      <c r="F193" s="29" t="str">
        <f>CONCATENATE(T193,基本情報!T$1,U193)</f>
        <v>　</v>
      </c>
      <c r="G193" s="29" t="str">
        <f>IF('基本情報 '!I194="","",'基本情報 '!I194)</f>
        <v/>
      </c>
      <c r="H193" s="29" t="str">
        <f>IF('基本情報 '!J194="","",'基本情報 '!J194)</f>
        <v/>
      </c>
      <c r="I193" s="51" t="str">
        <f>TRIM('基本情報 '!K194)</f>
        <v/>
      </c>
      <c r="J193" s="51" t="str">
        <f>TRIM('基本情報 '!L194)</f>
        <v/>
      </c>
      <c r="K193" s="51" t="str">
        <f>TRIM('基本情報 '!M194)</f>
        <v/>
      </c>
      <c r="L193" s="53" t="str">
        <f t="shared" si="14"/>
        <v/>
      </c>
      <c r="M193" s="53" t="str">
        <f t="shared" si="15"/>
        <v/>
      </c>
      <c r="N193" s="53" t="str">
        <f t="shared" si="16"/>
        <v/>
      </c>
      <c r="O193" s="48" t="str">
        <f t="shared" si="17"/>
        <v/>
      </c>
      <c r="P193" s="54" t="str">
        <f t="shared" si="18"/>
        <v/>
      </c>
      <c r="Q193" s="16" t="s">
        <v>109</v>
      </c>
      <c r="R193" s="13" t="str">
        <f>TRIM('基本情報 '!E194)</f>
        <v/>
      </c>
      <c r="S193" s="13" t="str">
        <f>TRIM('基本情報 '!F194)</f>
        <v/>
      </c>
      <c r="T193" s="13" t="str">
        <f>TRIM('基本情報 '!G396)</f>
        <v/>
      </c>
      <c r="U193" s="13" t="str">
        <f>TRIM('基本情報 '!H396)</f>
        <v/>
      </c>
      <c r="V193" s="13" t="str">
        <f t="shared" si="19"/>
        <v/>
      </c>
      <c r="W193" s="13" t="str">
        <f t="shared" si="20"/>
        <v/>
      </c>
    </row>
    <row r="194" spans="1:23" ht="21" customHeight="1">
      <c r="A194" s="14">
        <v>186</v>
      </c>
      <c r="B194" s="14">
        <f>'基本情報 (2)'!B194</f>
        <v>10186</v>
      </c>
      <c r="C194" s="29" t="str">
        <f>IF('基本情報 '!C195="","",'基本情報 '!C195)</f>
        <v/>
      </c>
      <c r="D194" s="29" t="str">
        <f>IF('基本情報 '!D195="","",'基本情報 '!D195)</f>
        <v/>
      </c>
      <c r="E194" s="29" t="str">
        <f>CONCATENATE(R194,基本情報!T$1,S194)</f>
        <v>　</v>
      </c>
      <c r="F194" s="29" t="str">
        <f>CONCATENATE(T194,基本情報!T$1,U194)</f>
        <v>　</v>
      </c>
      <c r="G194" s="29" t="str">
        <f>IF('基本情報 '!I195="","",'基本情報 '!I195)</f>
        <v/>
      </c>
      <c r="H194" s="29" t="str">
        <f>IF('基本情報 '!J195="","",'基本情報 '!J195)</f>
        <v/>
      </c>
      <c r="I194" s="51" t="str">
        <f>TRIM('基本情報 '!K195)</f>
        <v/>
      </c>
      <c r="J194" s="51" t="str">
        <f>TRIM('基本情報 '!L195)</f>
        <v/>
      </c>
      <c r="K194" s="51" t="str">
        <f>TRIM('基本情報 '!M195)</f>
        <v/>
      </c>
      <c r="L194" s="53" t="str">
        <f t="shared" si="14"/>
        <v/>
      </c>
      <c r="M194" s="53" t="str">
        <f t="shared" si="15"/>
        <v/>
      </c>
      <c r="N194" s="53" t="str">
        <f t="shared" si="16"/>
        <v/>
      </c>
      <c r="O194" s="48" t="str">
        <f t="shared" si="17"/>
        <v/>
      </c>
      <c r="P194" s="54" t="str">
        <f t="shared" si="18"/>
        <v/>
      </c>
      <c r="Q194" s="16" t="s">
        <v>109</v>
      </c>
      <c r="R194" s="13" t="str">
        <f>TRIM('基本情報 '!E195)</f>
        <v/>
      </c>
      <c r="S194" s="13" t="str">
        <f>TRIM('基本情報 '!F195)</f>
        <v/>
      </c>
      <c r="T194" s="13" t="str">
        <f>TRIM('基本情報 '!G397)</f>
        <v/>
      </c>
      <c r="U194" s="13" t="str">
        <f>TRIM('基本情報 '!H397)</f>
        <v/>
      </c>
      <c r="V194" s="13" t="str">
        <f t="shared" si="19"/>
        <v/>
      </c>
      <c r="W194" s="13" t="str">
        <f t="shared" si="20"/>
        <v/>
      </c>
    </row>
    <row r="195" spans="1:23" ht="21" customHeight="1">
      <c r="A195" s="14">
        <v>187</v>
      </c>
      <c r="B195" s="14">
        <f>'基本情報 (2)'!B195</f>
        <v>10187</v>
      </c>
      <c r="C195" s="29" t="str">
        <f>IF('基本情報 '!C196="","",'基本情報 '!C196)</f>
        <v/>
      </c>
      <c r="D195" s="29" t="str">
        <f>IF('基本情報 '!D196="","",'基本情報 '!D196)</f>
        <v/>
      </c>
      <c r="E195" s="29" t="str">
        <f>CONCATENATE(R195,基本情報!T$1,S195)</f>
        <v>　</v>
      </c>
      <c r="F195" s="29" t="str">
        <f>CONCATENATE(T195,基本情報!T$1,U195)</f>
        <v>　</v>
      </c>
      <c r="G195" s="29" t="str">
        <f>IF('基本情報 '!I196="","",'基本情報 '!I196)</f>
        <v/>
      </c>
      <c r="H195" s="29" t="str">
        <f>IF('基本情報 '!J196="","",'基本情報 '!J196)</f>
        <v/>
      </c>
      <c r="I195" s="51" t="str">
        <f>TRIM('基本情報 '!K196)</f>
        <v/>
      </c>
      <c r="J195" s="51" t="str">
        <f>TRIM('基本情報 '!L196)</f>
        <v/>
      </c>
      <c r="K195" s="51" t="str">
        <f>TRIM('基本情報 '!M196)</f>
        <v/>
      </c>
      <c r="L195" s="53" t="str">
        <f t="shared" si="14"/>
        <v/>
      </c>
      <c r="M195" s="53" t="str">
        <f t="shared" si="15"/>
        <v/>
      </c>
      <c r="N195" s="53" t="str">
        <f t="shared" si="16"/>
        <v/>
      </c>
      <c r="O195" s="48" t="str">
        <f t="shared" si="17"/>
        <v/>
      </c>
      <c r="P195" s="54" t="str">
        <f t="shared" si="18"/>
        <v/>
      </c>
      <c r="Q195" s="16" t="s">
        <v>109</v>
      </c>
      <c r="R195" s="13" t="str">
        <f>TRIM('基本情報 '!E196)</f>
        <v/>
      </c>
      <c r="S195" s="13" t="str">
        <f>TRIM('基本情報 '!F196)</f>
        <v/>
      </c>
      <c r="T195" s="13" t="str">
        <f>TRIM('基本情報 '!G398)</f>
        <v/>
      </c>
      <c r="U195" s="13" t="str">
        <f>TRIM('基本情報 '!H398)</f>
        <v/>
      </c>
      <c r="V195" s="13" t="str">
        <f t="shared" si="19"/>
        <v/>
      </c>
      <c r="W195" s="13" t="str">
        <f t="shared" si="20"/>
        <v/>
      </c>
    </row>
    <row r="196" spans="1:23" ht="21" customHeight="1">
      <c r="A196" s="14">
        <v>188</v>
      </c>
      <c r="B196" s="14">
        <f>'基本情報 (2)'!B196</f>
        <v>10188</v>
      </c>
      <c r="C196" s="29" t="str">
        <f>IF('基本情報 '!C197="","",'基本情報 '!C197)</f>
        <v/>
      </c>
      <c r="D196" s="29" t="str">
        <f>IF('基本情報 '!D197="","",'基本情報 '!D197)</f>
        <v/>
      </c>
      <c r="E196" s="29" t="str">
        <f>CONCATENATE(R196,基本情報!T$1,S196)</f>
        <v>　</v>
      </c>
      <c r="F196" s="29" t="str">
        <f>CONCATENATE(T196,基本情報!T$1,U196)</f>
        <v>　</v>
      </c>
      <c r="G196" s="29" t="str">
        <f>IF('基本情報 '!I197="","",'基本情報 '!I197)</f>
        <v/>
      </c>
      <c r="H196" s="29" t="str">
        <f>IF('基本情報 '!J197="","",'基本情報 '!J197)</f>
        <v/>
      </c>
      <c r="I196" s="51" t="str">
        <f>TRIM('基本情報 '!K197)</f>
        <v/>
      </c>
      <c r="J196" s="51" t="str">
        <f>TRIM('基本情報 '!L197)</f>
        <v/>
      </c>
      <c r="K196" s="51" t="str">
        <f>TRIM('基本情報 '!M197)</f>
        <v/>
      </c>
      <c r="L196" s="53" t="str">
        <f t="shared" si="14"/>
        <v/>
      </c>
      <c r="M196" s="53" t="str">
        <f t="shared" si="15"/>
        <v/>
      </c>
      <c r="N196" s="53" t="str">
        <f t="shared" si="16"/>
        <v/>
      </c>
      <c r="O196" s="48" t="str">
        <f t="shared" si="17"/>
        <v/>
      </c>
      <c r="P196" s="54" t="str">
        <f t="shared" si="18"/>
        <v/>
      </c>
      <c r="Q196" s="16" t="s">
        <v>109</v>
      </c>
      <c r="R196" s="13" t="str">
        <f>TRIM('基本情報 '!E197)</f>
        <v/>
      </c>
      <c r="S196" s="13" t="str">
        <f>TRIM('基本情報 '!F197)</f>
        <v/>
      </c>
      <c r="T196" s="13" t="str">
        <f>TRIM('基本情報 '!G399)</f>
        <v/>
      </c>
      <c r="U196" s="13" t="str">
        <f>TRIM('基本情報 '!H399)</f>
        <v/>
      </c>
      <c r="V196" s="13" t="str">
        <f t="shared" si="19"/>
        <v/>
      </c>
      <c r="W196" s="13" t="str">
        <f t="shared" si="20"/>
        <v/>
      </c>
    </row>
    <row r="197" spans="1:23" ht="21" customHeight="1">
      <c r="A197" s="14">
        <v>189</v>
      </c>
      <c r="B197" s="14">
        <f>'基本情報 (2)'!B197</f>
        <v>10189</v>
      </c>
      <c r="C197" s="29" t="str">
        <f>IF('基本情報 '!C198="","",'基本情報 '!C198)</f>
        <v/>
      </c>
      <c r="D197" s="29" t="str">
        <f>IF('基本情報 '!D198="","",'基本情報 '!D198)</f>
        <v/>
      </c>
      <c r="E197" s="29" t="str">
        <f>CONCATENATE(R197,基本情報!T$1,S197)</f>
        <v>　</v>
      </c>
      <c r="F197" s="29" t="str">
        <f>CONCATENATE(T197,基本情報!T$1,U197)</f>
        <v>　</v>
      </c>
      <c r="G197" s="29" t="str">
        <f>IF('基本情報 '!I198="","",'基本情報 '!I198)</f>
        <v/>
      </c>
      <c r="H197" s="29" t="str">
        <f>IF('基本情報 '!J198="","",'基本情報 '!J198)</f>
        <v/>
      </c>
      <c r="I197" s="51" t="str">
        <f>TRIM('基本情報 '!K198)</f>
        <v/>
      </c>
      <c r="J197" s="51" t="str">
        <f>TRIM('基本情報 '!L198)</f>
        <v/>
      </c>
      <c r="K197" s="51" t="str">
        <f>TRIM('基本情報 '!M198)</f>
        <v/>
      </c>
      <c r="L197" s="53" t="str">
        <f t="shared" si="14"/>
        <v/>
      </c>
      <c r="M197" s="53" t="str">
        <f t="shared" si="15"/>
        <v/>
      </c>
      <c r="N197" s="53" t="str">
        <f t="shared" si="16"/>
        <v/>
      </c>
      <c r="O197" s="48" t="str">
        <f t="shared" si="17"/>
        <v/>
      </c>
      <c r="P197" s="54" t="str">
        <f t="shared" si="18"/>
        <v/>
      </c>
      <c r="Q197" s="16" t="s">
        <v>109</v>
      </c>
      <c r="R197" s="13" t="str">
        <f>TRIM('基本情報 '!E198)</f>
        <v/>
      </c>
      <c r="S197" s="13" t="str">
        <f>TRIM('基本情報 '!F198)</f>
        <v/>
      </c>
      <c r="T197" s="13" t="str">
        <f>TRIM('基本情報 '!G400)</f>
        <v/>
      </c>
      <c r="U197" s="13" t="str">
        <f>TRIM('基本情報 '!H400)</f>
        <v/>
      </c>
      <c r="V197" s="13" t="str">
        <f t="shared" si="19"/>
        <v/>
      </c>
      <c r="W197" s="13" t="str">
        <f t="shared" si="20"/>
        <v/>
      </c>
    </row>
    <row r="198" spans="1:23" ht="21" customHeight="1">
      <c r="A198" s="14">
        <v>190</v>
      </c>
      <c r="B198" s="14">
        <f>'基本情報 (2)'!B198</f>
        <v>10190</v>
      </c>
      <c r="C198" s="29" t="str">
        <f>IF('基本情報 '!C199="","",'基本情報 '!C199)</f>
        <v/>
      </c>
      <c r="D198" s="29" t="str">
        <f>IF('基本情報 '!D199="","",'基本情報 '!D199)</f>
        <v/>
      </c>
      <c r="E198" s="29" t="str">
        <f>CONCATENATE(R198,基本情報!T$1,S198)</f>
        <v>　</v>
      </c>
      <c r="F198" s="29" t="str">
        <f>CONCATENATE(T198,基本情報!T$1,U198)</f>
        <v>　</v>
      </c>
      <c r="G198" s="29" t="str">
        <f>IF('基本情報 '!I199="","",'基本情報 '!I199)</f>
        <v/>
      </c>
      <c r="H198" s="29" t="str">
        <f>IF('基本情報 '!J199="","",'基本情報 '!J199)</f>
        <v/>
      </c>
      <c r="I198" s="51" t="str">
        <f>TRIM('基本情報 '!K199)</f>
        <v/>
      </c>
      <c r="J198" s="51" t="str">
        <f>TRIM('基本情報 '!L199)</f>
        <v/>
      </c>
      <c r="K198" s="51" t="str">
        <f>TRIM('基本情報 '!M199)</f>
        <v/>
      </c>
      <c r="L198" s="53" t="str">
        <f t="shared" si="14"/>
        <v/>
      </c>
      <c r="M198" s="53" t="str">
        <f t="shared" si="15"/>
        <v/>
      </c>
      <c r="N198" s="53" t="str">
        <f t="shared" si="16"/>
        <v/>
      </c>
      <c r="O198" s="48" t="str">
        <f t="shared" si="17"/>
        <v/>
      </c>
      <c r="P198" s="54" t="str">
        <f t="shared" si="18"/>
        <v/>
      </c>
      <c r="Q198" s="16" t="s">
        <v>109</v>
      </c>
      <c r="R198" s="13" t="str">
        <f>TRIM('基本情報 '!E199)</f>
        <v/>
      </c>
      <c r="S198" s="13" t="str">
        <f>TRIM('基本情報 '!F199)</f>
        <v/>
      </c>
      <c r="T198" s="13" t="str">
        <f>TRIM('基本情報 '!G401)</f>
        <v/>
      </c>
      <c r="U198" s="13" t="str">
        <f>TRIM('基本情報 '!H401)</f>
        <v/>
      </c>
      <c r="V198" s="13" t="str">
        <f t="shared" si="19"/>
        <v/>
      </c>
      <c r="W198" s="13" t="str">
        <f t="shared" si="20"/>
        <v/>
      </c>
    </row>
    <row r="199" spans="1:23" ht="21" customHeight="1">
      <c r="A199" s="14">
        <v>191</v>
      </c>
      <c r="B199" s="14">
        <f>'基本情報 (2)'!B199</f>
        <v>10191</v>
      </c>
      <c r="C199" s="29" t="str">
        <f>IF('基本情報 '!C200="","",'基本情報 '!C200)</f>
        <v/>
      </c>
      <c r="D199" s="29" t="str">
        <f>IF('基本情報 '!D200="","",'基本情報 '!D200)</f>
        <v/>
      </c>
      <c r="E199" s="29" t="str">
        <f>CONCATENATE(R199,基本情報!T$1,S199)</f>
        <v>　</v>
      </c>
      <c r="F199" s="29" t="str">
        <f>CONCATENATE(T199,基本情報!T$1,U199)</f>
        <v>　</v>
      </c>
      <c r="G199" s="29" t="str">
        <f>IF('基本情報 '!I200="","",'基本情報 '!I200)</f>
        <v/>
      </c>
      <c r="H199" s="29" t="str">
        <f>IF('基本情報 '!J200="","",'基本情報 '!J200)</f>
        <v/>
      </c>
      <c r="I199" s="51" t="str">
        <f>TRIM('基本情報 '!K200)</f>
        <v/>
      </c>
      <c r="J199" s="51" t="str">
        <f>TRIM('基本情報 '!L200)</f>
        <v/>
      </c>
      <c r="K199" s="51" t="str">
        <f>TRIM('基本情報 '!M200)</f>
        <v/>
      </c>
      <c r="L199" s="53" t="str">
        <f t="shared" si="14"/>
        <v/>
      </c>
      <c r="M199" s="53" t="str">
        <f t="shared" si="15"/>
        <v/>
      </c>
      <c r="N199" s="53" t="str">
        <f t="shared" si="16"/>
        <v/>
      </c>
      <c r="O199" s="48" t="str">
        <f t="shared" si="17"/>
        <v/>
      </c>
      <c r="P199" s="54" t="str">
        <f t="shared" si="18"/>
        <v/>
      </c>
      <c r="Q199" s="16" t="s">
        <v>109</v>
      </c>
      <c r="R199" s="13" t="str">
        <f>TRIM('基本情報 '!E200)</f>
        <v/>
      </c>
      <c r="S199" s="13" t="str">
        <f>TRIM('基本情報 '!F200)</f>
        <v/>
      </c>
      <c r="T199" s="13" t="str">
        <f>TRIM('基本情報 '!G402)</f>
        <v/>
      </c>
      <c r="U199" s="13" t="str">
        <f>TRIM('基本情報 '!H402)</f>
        <v/>
      </c>
      <c r="V199" s="13" t="str">
        <f t="shared" si="19"/>
        <v/>
      </c>
      <c r="W199" s="13" t="str">
        <f t="shared" si="20"/>
        <v/>
      </c>
    </row>
    <row r="200" spans="1:23" ht="21" customHeight="1">
      <c r="A200" s="14">
        <v>192</v>
      </c>
      <c r="B200" s="14">
        <f>'基本情報 (2)'!B200</f>
        <v>10192</v>
      </c>
      <c r="C200" s="29" t="str">
        <f>IF('基本情報 '!C201="","",'基本情報 '!C201)</f>
        <v/>
      </c>
      <c r="D200" s="29" t="str">
        <f>IF('基本情報 '!D201="","",'基本情報 '!D201)</f>
        <v/>
      </c>
      <c r="E200" s="29" t="str">
        <f>CONCATENATE(R200,基本情報!T$1,S200)</f>
        <v>　</v>
      </c>
      <c r="F200" s="29" t="str">
        <f>CONCATENATE(T200,基本情報!T$1,U200)</f>
        <v>　</v>
      </c>
      <c r="G200" s="29" t="str">
        <f>IF('基本情報 '!I201="","",'基本情報 '!I201)</f>
        <v/>
      </c>
      <c r="H200" s="29" t="str">
        <f>IF('基本情報 '!J201="","",'基本情報 '!J201)</f>
        <v/>
      </c>
      <c r="I200" s="51" t="str">
        <f>TRIM('基本情報 '!K201)</f>
        <v/>
      </c>
      <c r="J200" s="51" t="str">
        <f>TRIM('基本情報 '!L201)</f>
        <v/>
      </c>
      <c r="K200" s="51" t="str">
        <f>TRIM('基本情報 '!M201)</f>
        <v/>
      </c>
      <c r="L200" s="53" t="str">
        <f t="shared" si="14"/>
        <v/>
      </c>
      <c r="M200" s="53" t="str">
        <f t="shared" si="15"/>
        <v/>
      </c>
      <c r="N200" s="53" t="str">
        <f t="shared" si="16"/>
        <v/>
      </c>
      <c r="O200" s="48" t="str">
        <f t="shared" si="17"/>
        <v/>
      </c>
      <c r="P200" s="54" t="str">
        <f t="shared" si="18"/>
        <v/>
      </c>
      <c r="Q200" s="16" t="s">
        <v>109</v>
      </c>
      <c r="R200" s="13" t="str">
        <f>TRIM('基本情報 '!E201)</f>
        <v/>
      </c>
      <c r="S200" s="13" t="str">
        <f>TRIM('基本情報 '!F201)</f>
        <v/>
      </c>
      <c r="T200" s="13" t="str">
        <f>TRIM('基本情報 '!G403)</f>
        <v/>
      </c>
      <c r="U200" s="13" t="str">
        <f>TRIM('基本情報 '!H403)</f>
        <v/>
      </c>
      <c r="V200" s="13" t="str">
        <f t="shared" si="19"/>
        <v/>
      </c>
      <c r="W200" s="13" t="str">
        <f t="shared" si="20"/>
        <v/>
      </c>
    </row>
    <row r="201" spans="1:23" ht="21" customHeight="1">
      <c r="A201" s="14">
        <v>193</v>
      </c>
      <c r="B201" s="14">
        <f>'基本情報 (2)'!B201</f>
        <v>10193</v>
      </c>
      <c r="C201" s="29" t="str">
        <f>IF('基本情報 '!C202="","",'基本情報 '!C202)</f>
        <v/>
      </c>
      <c r="D201" s="29" t="str">
        <f>IF('基本情報 '!D202="","",'基本情報 '!D202)</f>
        <v/>
      </c>
      <c r="E201" s="29" t="str">
        <f>CONCATENATE(R201,基本情報!T$1,S201)</f>
        <v>　</v>
      </c>
      <c r="F201" s="29" t="str">
        <f>CONCATENATE(T201,基本情報!T$1,U201)</f>
        <v>　</v>
      </c>
      <c r="G201" s="29" t="str">
        <f>IF('基本情報 '!I202="","",'基本情報 '!I202)</f>
        <v/>
      </c>
      <c r="H201" s="29" t="str">
        <f>IF('基本情報 '!J202="","",'基本情報 '!J202)</f>
        <v/>
      </c>
      <c r="I201" s="51" t="str">
        <f>TRIM('基本情報 '!K202)</f>
        <v/>
      </c>
      <c r="J201" s="51" t="str">
        <f>TRIM('基本情報 '!L202)</f>
        <v/>
      </c>
      <c r="K201" s="51" t="str">
        <f>TRIM('基本情報 '!M202)</f>
        <v/>
      </c>
      <c r="L201" s="53" t="str">
        <f t="shared" si="14"/>
        <v/>
      </c>
      <c r="M201" s="53" t="str">
        <f t="shared" si="15"/>
        <v/>
      </c>
      <c r="N201" s="53" t="str">
        <f t="shared" si="16"/>
        <v/>
      </c>
      <c r="O201" s="48" t="str">
        <f t="shared" si="17"/>
        <v/>
      </c>
      <c r="P201" s="54" t="str">
        <f t="shared" si="18"/>
        <v/>
      </c>
      <c r="Q201" s="16" t="s">
        <v>109</v>
      </c>
      <c r="R201" s="13" t="str">
        <f>TRIM('基本情報 '!E202)</f>
        <v/>
      </c>
      <c r="S201" s="13" t="str">
        <f>TRIM('基本情報 '!F202)</f>
        <v/>
      </c>
      <c r="T201" s="13" t="str">
        <f>TRIM('基本情報 '!G404)</f>
        <v/>
      </c>
      <c r="U201" s="13" t="str">
        <f>TRIM('基本情報 '!H404)</f>
        <v/>
      </c>
      <c r="V201" s="13" t="str">
        <f t="shared" si="19"/>
        <v/>
      </c>
      <c r="W201" s="13" t="str">
        <f t="shared" si="20"/>
        <v/>
      </c>
    </row>
    <row r="202" spans="1:23" ht="21" customHeight="1">
      <c r="A202" s="14">
        <v>194</v>
      </c>
      <c r="B202" s="14">
        <f>'基本情報 (2)'!B202</f>
        <v>10194</v>
      </c>
      <c r="C202" s="29" t="str">
        <f>IF('基本情報 '!C203="","",'基本情報 '!C203)</f>
        <v/>
      </c>
      <c r="D202" s="29" t="str">
        <f>IF('基本情報 '!D203="","",'基本情報 '!D203)</f>
        <v/>
      </c>
      <c r="E202" s="29" t="str">
        <f>CONCATENATE(R202,基本情報!T$1,S202)</f>
        <v>　</v>
      </c>
      <c r="F202" s="29" t="str">
        <f>CONCATENATE(T202,基本情報!T$1,U202)</f>
        <v>　</v>
      </c>
      <c r="G202" s="29" t="str">
        <f>IF('基本情報 '!I203="","",'基本情報 '!I203)</f>
        <v/>
      </c>
      <c r="H202" s="29" t="str">
        <f>IF('基本情報 '!J203="","",'基本情報 '!J203)</f>
        <v/>
      </c>
      <c r="I202" s="51" t="str">
        <f>TRIM('基本情報 '!K203)</f>
        <v/>
      </c>
      <c r="J202" s="51" t="str">
        <f>TRIM('基本情報 '!L203)</f>
        <v/>
      </c>
      <c r="K202" s="51" t="str">
        <f>TRIM('基本情報 '!M203)</f>
        <v/>
      </c>
      <c r="L202" s="53" t="str">
        <f t="shared" ref="L202:L208" si="21">IF(I202="","",VALUE(I202))</f>
        <v/>
      </c>
      <c r="M202" s="53" t="str">
        <f t="shared" ref="M202:M208" si="22">IF(J202="","",VALUE(J202))</f>
        <v/>
      </c>
      <c r="N202" s="53" t="str">
        <f t="shared" ref="N202:N208" si="23">IF(K202="","",VALUE(K202))</f>
        <v/>
      </c>
      <c r="O202" s="48" t="str">
        <f t="shared" ref="O202:O208" si="24">IF(I202="","",CONCATENATE(L202,Q202,M202,Q202,N202))</f>
        <v/>
      </c>
      <c r="P202" s="54" t="str">
        <f t="shared" ref="P202:P208" si="25">IF(O202="","",VALUE(O202))</f>
        <v/>
      </c>
      <c r="Q202" s="16" t="s">
        <v>109</v>
      </c>
      <c r="R202" s="13" t="str">
        <f>TRIM('基本情報 '!E203)</f>
        <v/>
      </c>
      <c r="S202" s="13" t="str">
        <f>TRIM('基本情報 '!F203)</f>
        <v/>
      </c>
      <c r="T202" s="13" t="str">
        <f>TRIM('基本情報 '!G405)</f>
        <v/>
      </c>
      <c r="U202" s="13" t="str">
        <f>TRIM('基本情報 '!H405)</f>
        <v/>
      </c>
      <c r="V202" s="13" t="str">
        <f t="shared" ref="V202:V208" si="26">IF(I202="","",L202)</f>
        <v/>
      </c>
      <c r="W202" s="13" t="str">
        <f t="shared" ref="W202:W208" si="27">IF(J202="","",CONCATENATE(M202,K202)*1)</f>
        <v/>
      </c>
    </row>
    <row r="203" spans="1:23" ht="21" customHeight="1">
      <c r="A203" s="14">
        <v>195</v>
      </c>
      <c r="B203" s="14">
        <f>'基本情報 (2)'!B203</f>
        <v>10195</v>
      </c>
      <c r="C203" s="29" t="str">
        <f>IF('基本情報 '!C204="","",'基本情報 '!C204)</f>
        <v/>
      </c>
      <c r="D203" s="29" t="str">
        <f>IF('基本情報 '!D204="","",'基本情報 '!D204)</f>
        <v/>
      </c>
      <c r="E203" s="29" t="str">
        <f>CONCATENATE(R203,基本情報!T$1,S203)</f>
        <v>　</v>
      </c>
      <c r="F203" s="29" t="str">
        <f>CONCATENATE(T203,基本情報!T$1,U203)</f>
        <v>　</v>
      </c>
      <c r="G203" s="29" t="str">
        <f>IF('基本情報 '!I204="","",'基本情報 '!I204)</f>
        <v/>
      </c>
      <c r="H203" s="29" t="str">
        <f>IF('基本情報 '!J204="","",'基本情報 '!J204)</f>
        <v/>
      </c>
      <c r="I203" s="51" t="str">
        <f>TRIM('基本情報 '!K204)</f>
        <v/>
      </c>
      <c r="J203" s="51" t="str">
        <f>TRIM('基本情報 '!L204)</f>
        <v/>
      </c>
      <c r="K203" s="51" t="str">
        <f>TRIM('基本情報 '!M204)</f>
        <v/>
      </c>
      <c r="L203" s="53" t="str">
        <f t="shared" si="21"/>
        <v/>
      </c>
      <c r="M203" s="53" t="str">
        <f t="shared" si="22"/>
        <v/>
      </c>
      <c r="N203" s="53" t="str">
        <f t="shared" si="23"/>
        <v/>
      </c>
      <c r="O203" s="48" t="str">
        <f t="shared" si="24"/>
        <v/>
      </c>
      <c r="P203" s="54" t="str">
        <f t="shared" si="25"/>
        <v/>
      </c>
      <c r="Q203" s="16" t="s">
        <v>109</v>
      </c>
      <c r="R203" s="13" t="str">
        <f>TRIM('基本情報 '!E204)</f>
        <v/>
      </c>
      <c r="S203" s="13" t="str">
        <f>TRIM('基本情報 '!F204)</f>
        <v/>
      </c>
      <c r="T203" s="13" t="str">
        <f>TRIM('基本情報 '!G406)</f>
        <v/>
      </c>
      <c r="U203" s="13" t="str">
        <f>TRIM('基本情報 '!H406)</f>
        <v/>
      </c>
      <c r="V203" s="13" t="str">
        <f t="shared" si="26"/>
        <v/>
      </c>
      <c r="W203" s="13" t="str">
        <f t="shared" si="27"/>
        <v/>
      </c>
    </row>
    <row r="204" spans="1:23" ht="21" customHeight="1">
      <c r="A204" s="14">
        <v>196</v>
      </c>
      <c r="B204" s="14">
        <f>'基本情報 (2)'!B204</f>
        <v>10196</v>
      </c>
      <c r="C204" s="29" t="str">
        <f>IF('基本情報 '!C205="","",'基本情報 '!C205)</f>
        <v/>
      </c>
      <c r="D204" s="29" t="str">
        <f>IF('基本情報 '!D205="","",'基本情報 '!D205)</f>
        <v/>
      </c>
      <c r="E204" s="29" t="str">
        <f>CONCATENATE(R204,基本情報!T$1,S204)</f>
        <v>　</v>
      </c>
      <c r="F204" s="29" t="str">
        <f>CONCATENATE(T204,基本情報!T$1,U204)</f>
        <v>　</v>
      </c>
      <c r="G204" s="29" t="str">
        <f>IF('基本情報 '!I205="","",'基本情報 '!I205)</f>
        <v/>
      </c>
      <c r="H204" s="29" t="str">
        <f>IF('基本情報 '!J205="","",'基本情報 '!J205)</f>
        <v/>
      </c>
      <c r="I204" s="51" t="str">
        <f>TRIM('基本情報 '!K205)</f>
        <v/>
      </c>
      <c r="J204" s="51" t="str">
        <f>TRIM('基本情報 '!L205)</f>
        <v/>
      </c>
      <c r="K204" s="51" t="str">
        <f>TRIM('基本情報 '!M205)</f>
        <v/>
      </c>
      <c r="L204" s="53" t="str">
        <f t="shared" si="21"/>
        <v/>
      </c>
      <c r="M204" s="53" t="str">
        <f t="shared" si="22"/>
        <v/>
      </c>
      <c r="N204" s="53" t="str">
        <f t="shared" si="23"/>
        <v/>
      </c>
      <c r="O204" s="48" t="str">
        <f t="shared" si="24"/>
        <v/>
      </c>
      <c r="P204" s="54" t="str">
        <f t="shared" si="25"/>
        <v/>
      </c>
      <c r="Q204" s="16" t="s">
        <v>109</v>
      </c>
      <c r="R204" s="13" t="str">
        <f>TRIM('基本情報 '!E205)</f>
        <v/>
      </c>
      <c r="S204" s="13" t="str">
        <f>TRIM('基本情報 '!F205)</f>
        <v/>
      </c>
      <c r="T204" s="13" t="str">
        <f>TRIM('基本情報 '!G407)</f>
        <v/>
      </c>
      <c r="U204" s="13" t="str">
        <f>TRIM('基本情報 '!H407)</f>
        <v/>
      </c>
      <c r="V204" s="13" t="str">
        <f t="shared" si="26"/>
        <v/>
      </c>
      <c r="W204" s="13" t="str">
        <f t="shared" si="27"/>
        <v/>
      </c>
    </row>
    <row r="205" spans="1:23" ht="21" customHeight="1">
      <c r="A205" s="14">
        <v>197</v>
      </c>
      <c r="B205" s="14">
        <f>'基本情報 (2)'!B205</f>
        <v>10197</v>
      </c>
      <c r="C205" s="29" t="str">
        <f>IF('基本情報 '!C206="","",'基本情報 '!C206)</f>
        <v/>
      </c>
      <c r="D205" s="29" t="str">
        <f>IF('基本情報 '!D206="","",'基本情報 '!D206)</f>
        <v/>
      </c>
      <c r="E205" s="29" t="str">
        <f>CONCATENATE(R205,基本情報!T$1,S205)</f>
        <v>　</v>
      </c>
      <c r="F205" s="29" t="str">
        <f>CONCATENATE(T205,基本情報!T$1,U205)</f>
        <v>　</v>
      </c>
      <c r="G205" s="29" t="str">
        <f>IF('基本情報 '!I206="","",'基本情報 '!I206)</f>
        <v/>
      </c>
      <c r="H205" s="29" t="str">
        <f>IF('基本情報 '!J206="","",'基本情報 '!J206)</f>
        <v/>
      </c>
      <c r="I205" s="51" t="str">
        <f>TRIM('基本情報 '!K206)</f>
        <v/>
      </c>
      <c r="J205" s="51" t="str">
        <f>TRIM('基本情報 '!L206)</f>
        <v/>
      </c>
      <c r="K205" s="51" t="str">
        <f>TRIM('基本情報 '!M206)</f>
        <v/>
      </c>
      <c r="L205" s="53" t="str">
        <f t="shared" si="21"/>
        <v/>
      </c>
      <c r="M205" s="53" t="str">
        <f t="shared" si="22"/>
        <v/>
      </c>
      <c r="N205" s="53" t="str">
        <f t="shared" si="23"/>
        <v/>
      </c>
      <c r="O205" s="48" t="str">
        <f t="shared" si="24"/>
        <v/>
      </c>
      <c r="P205" s="54" t="str">
        <f t="shared" si="25"/>
        <v/>
      </c>
      <c r="Q205" s="16" t="s">
        <v>109</v>
      </c>
      <c r="R205" s="13" t="str">
        <f>TRIM('基本情報 '!E206)</f>
        <v/>
      </c>
      <c r="S205" s="13" t="str">
        <f>TRIM('基本情報 '!F206)</f>
        <v/>
      </c>
      <c r="T205" s="13" t="str">
        <f>TRIM('基本情報 '!G408)</f>
        <v/>
      </c>
      <c r="U205" s="13" t="str">
        <f>TRIM('基本情報 '!H408)</f>
        <v/>
      </c>
      <c r="V205" s="13" t="str">
        <f t="shared" si="26"/>
        <v/>
      </c>
      <c r="W205" s="13" t="str">
        <f t="shared" si="27"/>
        <v/>
      </c>
    </row>
    <row r="206" spans="1:23" ht="21" customHeight="1">
      <c r="A206" s="14">
        <v>198</v>
      </c>
      <c r="B206" s="14">
        <f>'基本情報 (2)'!B206</f>
        <v>10198</v>
      </c>
      <c r="C206" s="29" t="str">
        <f>IF('基本情報 '!C207="","",'基本情報 '!C207)</f>
        <v/>
      </c>
      <c r="D206" s="29" t="str">
        <f>IF('基本情報 '!D207="","",'基本情報 '!D207)</f>
        <v/>
      </c>
      <c r="E206" s="29" t="str">
        <f>CONCATENATE(R206,基本情報!T$1,S206)</f>
        <v>　</v>
      </c>
      <c r="F206" s="29" t="str">
        <f>CONCATENATE(T206,基本情報!T$1,U206)</f>
        <v>　</v>
      </c>
      <c r="G206" s="29" t="str">
        <f>IF('基本情報 '!I207="","",'基本情報 '!I207)</f>
        <v/>
      </c>
      <c r="H206" s="29" t="str">
        <f>IF('基本情報 '!J207="","",'基本情報 '!J207)</f>
        <v/>
      </c>
      <c r="I206" s="51" t="str">
        <f>TRIM('基本情報 '!K207)</f>
        <v/>
      </c>
      <c r="J206" s="51" t="str">
        <f>TRIM('基本情報 '!L207)</f>
        <v/>
      </c>
      <c r="K206" s="51" t="str">
        <f>TRIM('基本情報 '!M207)</f>
        <v/>
      </c>
      <c r="L206" s="53" t="str">
        <f t="shared" si="21"/>
        <v/>
      </c>
      <c r="M206" s="53" t="str">
        <f t="shared" si="22"/>
        <v/>
      </c>
      <c r="N206" s="53" t="str">
        <f t="shared" si="23"/>
        <v/>
      </c>
      <c r="O206" s="48" t="str">
        <f t="shared" si="24"/>
        <v/>
      </c>
      <c r="P206" s="54" t="str">
        <f t="shared" si="25"/>
        <v/>
      </c>
      <c r="Q206" s="16" t="s">
        <v>109</v>
      </c>
      <c r="R206" s="13" t="str">
        <f>TRIM('基本情報 '!E207)</f>
        <v/>
      </c>
      <c r="S206" s="13" t="str">
        <f>TRIM('基本情報 '!F207)</f>
        <v/>
      </c>
      <c r="T206" s="13" t="str">
        <f>TRIM('基本情報 '!G409)</f>
        <v/>
      </c>
      <c r="U206" s="13" t="str">
        <f>TRIM('基本情報 '!H409)</f>
        <v/>
      </c>
      <c r="V206" s="13" t="str">
        <f t="shared" si="26"/>
        <v/>
      </c>
      <c r="W206" s="13" t="str">
        <f t="shared" si="27"/>
        <v/>
      </c>
    </row>
    <row r="207" spans="1:23" ht="21" customHeight="1">
      <c r="A207" s="14">
        <v>199</v>
      </c>
      <c r="B207" s="14">
        <f>'基本情報 (2)'!B207</f>
        <v>10199</v>
      </c>
      <c r="C207" s="29" t="str">
        <f>IF('基本情報 '!C208="","",'基本情報 '!C208)</f>
        <v/>
      </c>
      <c r="D207" s="29" t="str">
        <f>IF('基本情報 '!D208="","",'基本情報 '!D208)</f>
        <v/>
      </c>
      <c r="E207" s="29" t="str">
        <f>CONCATENATE(R207,基本情報!T$1,S207)</f>
        <v>　</v>
      </c>
      <c r="F207" s="29" t="str">
        <f>CONCATENATE(T207,基本情報!T$1,U207)</f>
        <v>　</v>
      </c>
      <c r="G207" s="29" t="str">
        <f>IF('基本情報 '!I208="","",'基本情報 '!I208)</f>
        <v/>
      </c>
      <c r="H207" s="29" t="str">
        <f>IF('基本情報 '!J208="","",'基本情報 '!J208)</f>
        <v/>
      </c>
      <c r="I207" s="51" t="str">
        <f>TRIM('基本情報 '!K208)</f>
        <v/>
      </c>
      <c r="J207" s="51" t="str">
        <f>TRIM('基本情報 '!L208)</f>
        <v/>
      </c>
      <c r="K207" s="51" t="str">
        <f>TRIM('基本情報 '!M208)</f>
        <v/>
      </c>
      <c r="L207" s="53" t="str">
        <f t="shared" si="21"/>
        <v/>
      </c>
      <c r="M207" s="53" t="str">
        <f t="shared" si="22"/>
        <v/>
      </c>
      <c r="N207" s="53" t="str">
        <f t="shared" si="23"/>
        <v/>
      </c>
      <c r="O207" s="48" t="str">
        <f t="shared" si="24"/>
        <v/>
      </c>
      <c r="P207" s="54" t="str">
        <f t="shared" si="25"/>
        <v/>
      </c>
      <c r="Q207" s="16" t="s">
        <v>109</v>
      </c>
      <c r="R207" s="13" t="str">
        <f>TRIM('基本情報 '!E208)</f>
        <v/>
      </c>
      <c r="S207" s="13" t="str">
        <f>TRIM('基本情報 '!F208)</f>
        <v/>
      </c>
      <c r="T207" s="13" t="str">
        <f>TRIM('基本情報 '!G410)</f>
        <v/>
      </c>
      <c r="U207" s="13" t="str">
        <f>TRIM('基本情報 '!H410)</f>
        <v/>
      </c>
      <c r="V207" s="13" t="str">
        <f t="shared" si="26"/>
        <v/>
      </c>
      <c r="W207" s="13" t="str">
        <f t="shared" si="27"/>
        <v/>
      </c>
    </row>
    <row r="208" spans="1:23" ht="21" customHeight="1">
      <c r="A208" s="14">
        <v>200</v>
      </c>
      <c r="B208" s="14">
        <f>'基本情報 (2)'!B208</f>
        <v>10200</v>
      </c>
      <c r="C208" s="29" t="str">
        <f>IF('基本情報 '!C209="","",'基本情報 '!C209)</f>
        <v/>
      </c>
      <c r="D208" s="29" t="str">
        <f>IF('基本情報 '!D209="","",'基本情報 '!D209)</f>
        <v/>
      </c>
      <c r="E208" s="29" t="str">
        <f>CONCATENATE(R208,基本情報!T$1,S208)</f>
        <v>　</v>
      </c>
      <c r="F208" s="29" t="str">
        <f>CONCATENATE(T208,基本情報!T$1,U208)</f>
        <v>　</v>
      </c>
      <c r="G208" s="29" t="str">
        <f>IF('基本情報 '!I209="","",'基本情報 '!I209)</f>
        <v/>
      </c>
      <c r="H208" s="29" t="str">
        <f>IF('基本情報 '!J209="","",'基本情報 '!J209)</f>
        <v/>
      </c>
      <c r="I208" s="51" t="str">
        <f>TRIM('基本情報 '!K209)</f>
        <v/>
      </c>
      <c r="J208" s="51" t="str">
        <f>TRIM('基本情報 '!L209)</f>
        <v/>
      </c>
      <c r="K208" s="51" t="str">
        <f>TRIM('基本情報 '!M209)</f>
        <v/>
      </c>
      <c r="L208" s="53" t="str">
        <f t="shared" si="21"/>
        <v/>
      </c>
      <c r="M208" s="53" t="str">
        <f t="shared" si="22"/>
        <v/>
      </c>
      <c r="N208" s="53" t="str">
        <f t="shared" si="23"/>
        <v/>
      </c>
      <c r="O208" s="48" t="str">
        <f t="shared" si="24"/>
        <v/>
      </c>
      <c r="P208" s="54" t="str">
        <f t="shared" si="25"/>
        <v/>
      </c>
      <c r="Q208" s="16" t="s">
        <v>109</v>
      </c>
      <c r="R208" s="13" t="str">
        <f>TRIM('基本情報 '!E209)</f>
        <v/>
      </c>
      <c r="S208" s="13" t="str">
        <f>TRIM('基本情報 '!F209)</f>
        <v/>
      </c>
      <c r="T208" s="13" t="str">
        <f>TRIM('基本情報 '!G411)</f>
        <v/>
      </c>
      <c r="U208" s="13" t="str">
        <f>TRIM('基本情報 '!H411)</f>
        <v/>
      </c>
      <c r="V208" s="13" t="str">
        <f t="shared" si="26"/>
        <v/>
      </c>
      <c r="W208" s="13" t="str">
        <f t="shared" si="27"/>
        <v/>
      </c>
    </row>
  </sheetData>
  <mergeCells count="8">
    <mergeCell ref="I7:J7"/>
    <mergeCell ref="A7:F7"/>
    <mergeCell ref="A6:C6"/>
    <mergeCell ref="D6:E6"/>
    <mergeCell ref="A4:C4"/>
    <mergeCell ref="A5:C5"/>
    <mergeCell ref="D4:E4"/>
    <mergeCell ref="D5:E5"/>
  </mergeCells>
  <phoneticPr fontId="6"/>
  <pageMargins left="0.7" right="0.7" top="0.75" bottom="0.75" header="0.51200000000000001" footer="0.51200000000000001"/>
  <pageSetup paperSize="9" orientation="portrait" verticalDpi="0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">
    <tabColor theme="5" tint="-0.249977111117893"/>
  </sheetPr>
  <dimension ref="A1:Q204"/>
  <sheetViews>
    <sheetView showGridLines="0" showZeros="0" workbookViewId="0">
      <pane xSplit="4" ySplit="3" topLeftCell="E4" activePane="bottomRight" state="frozen"/>
      <selection pane="topRight" activeCell="E1" sqref="E1"/>
      <selection pane="bottomLeft" activeCell="A8" sqref="A8"/>
      <selection pane="bottomRight" activeCell="E4" sqref="E4"/>
    </sheetView>
  </sheetViews>
  <sheetFormatPr defaultColWidth="10.625" defaultRowHeight="14.25"/>
  <cols>
    <col min="1" max="1" width="4.625" style="3" customWidth="1"/>
    <col min="2" max="2" width="7.625" style="3" customWidth="1"/>
    <col min="3" max="3" width="15.625" style="3" customWidth="1"/>
    <col min="4" max="4" width="4.625" style="3" customWidth="1"/>
    <col min="5" max="9" width="17.625" style="4" customWidth="1"/>
    <col min="10" max="14" width="4.625" style="378" hidden="1" customWidth="1"/>
    <col min="15" max="15" width="10.625" style="3" hidden="1" customWidth="1"/>
    <col min="16" max="16" width="10.625" style="3"/>
    <col min="17" max="17" width="0" style="3" hidden="1" customWidth="1"/>
    <col min="18" max="16384" width="10.625" style="3"/>
  </cols>
  <sheetData>
    <row r="1" spans="1:17" ht="15" customHeight="1">
      <c r="A1" s="594" t="s">
        <v>150</v>
      </c>
      <c r="B1" s="594"/>
      <c r="C1" s="595"/>
      <c r="D1" s="2"/>
      <c r="E1" s="46"/>
      <c r="F1" s="46"/>
      <c r="G1" s="46"/>
      <c r="H1" s="46"/>
      <c r="I1" s="46"/>
      <c r="J1" s="383"/>
      <c r="K1" s="383"/>
      <c r="L1" s="383"/>
      <c r="M1" s="383"/>
      <c r="N1" s="383"/>
    </row>
    <row r="2" spans="1:17" ht="15" customHeight="1" thickBot="1">
      <c r="A2" s="596"/>
      <c r="B2" s="596"/>
      <c r="C2" s="596"/>
      <c r="E2" s="47">
        <v>1</v>
      </c>
      <c r="F2" s="47">
        <v>2</v>
      </c>
      <c r="G2" s="47">
        <v>3</v>
      </c>
      <c r="H2" s="47">
        <v>4</v>
      </c>
      <c r="I2" s="47">
        <v>5</v>
      </c>
    </row>
    <row r="3" spans="1:17" ht="30.75" customHeight="1" thickBot="1">
      <c r="A3" s="82" t="s">
        <v>148</v>
      </c>
      <c r="B3" s="83" t="s">
        <v>149</v>
      </c>
      <c r="C3" s="84" t="s">
        <v>3</v>
      </c>
      <c r="D3" s="85" t="s">
        <v>113</v>
      </c>
      <c r="E3" s="86" t="s">
        <v>88</v>
      </c>
      <c r="F3" s="86" t="s">
        <v>89</v>
      </c>
      <c r="G3" s="86" t="s">
        <v>90</v>
      </c>
      <c r="H3" s="86" t="s">
        <v>91</v>
      </c>
      <c r="I3" s="86" t="s">
        <v>92</v>
      </c>
      <c r="J3" s="379" t="s">
        <v>101</v>
      </c>
      <c r="K3" s="380" t="s">
        <v>102</v>
      </c>
      <c r="L3" s="380" t="s">
        <v>103</v>
      </c>
      <c r="M3" s="380" t="s">
        <v>104</v>
      </c>
      <c r="N3" s="380" t="s">
        <v>105</v>
      </c>
    </row>
    <row r="4" spans="1:17" s="40" customFormat="1" ht="20.100000000000001" customHeight="1" thickTop="1">
      <c r="A4" s="70" t="str">
        <f>IF(B4="","",Q4)</f>
        <v/>
      </c>
      <c r="B4" s="71" t="str">
        <f>'基本情報 (2)'!Y9</f>
        <v/>
      </c>
      <c r="C4" s="71" t="str">
        <f>IF(B4="","",VLOOKUP(B4,一覧範囲,3,FALSE))</f>
        <v/>
      </c>
      <c r="D4" s="72" t="str">
        <f>IF(B4="","",VLOOKUP(B4,一覧範囲,5,FALSE))</f>
        <v/>
      </c>
      <c r="E4" s="73"/>
      <c r="F4" s="74"/>
      <c r="G4" s="74"/>
      <c r="H4" s="75"/>
      <c r="I4" s="75"/>
      <c r="J4" s="377" t="str">
        <f t="shared" ref="J4:J35" si="0">IF(E4="","",VLOOKUP(E4,コード２,4,FALSE))</f>
        <v/>
      </c>
      <c r="K4" s="377" t="str">
        <f t="shared" ref="K4:K35" si="1">IF(F4="","",VLOOKUP(F4,コード２,4,FALSE))</f>
        <v/>
      </c>
      <c r="L4" s="377" t="str">
        <f t="shared" ref="L4:L35" si="2">IF(G4="","",VLOOKUP(G4,コード２,4,FALSE))</f>
        <v/>
      </c>
      <c r="M4" s="377" t="str">
        <f t="shared" ref="M4:M35" si="3">IF(H4="","",VLOOKUP(H4,コード２,4,FALSE))</f>
        <v/>
      </c>
      <c r="N4" s="377" t="str">
        <f t="shared" ref="N4:N35" si="4">IF(I4="","",VLOOKUP(I4,コード２,4,FALSE))</f>
        <v/>
      </c>
      <c r="O4" s="40" t="str">
        <f>IF(B4="","",B4)</f>
        <v/>
      </c>
      <c r="Q4" s="40">
        <v>1</v>
      </c>
    </row>
    <row r="5" spans="1:17" s="40" customFormat="1" ht="20.100000000000001" customHeight="1">
      <c r="A5" s="76" t="str">
        <f t="shared" ref="A5:A68" si="5">IF(B5="","",Q5)</f>
        <v/>
      </c>
      <c r="B5" s="77" t="str">
        <f>'基本情報 (2)'!Y10</f>
        <v/>
      </c>
      <c r="C5" s="77" t="str">
        <f t="shared" ref="C5:C68" si="6">IF(B5="","",VLOOKUP(B5,一覧範囲,3,FALSE))</f>
        <v/>
      </c>
      <c r="D5" s="78" t="str">
        <f t="shared" ref="D5:D68" si="7">IF(B5="","",VLOOKUP(B5,一覧範囲,5,FALSE))</f>
        <v/>
      </c>
      <c r="E5" s="79"/>
      <c r="F5" s="80"/>
      <c r="G5" s="80"/>
      <c r="H5" s="81"/>
      <c r="I5" s="81"/>
      <c r="J5" s="377" t="str">
        <f t="shared" si="0"/>
        <v/>
      </c>
      <c r="K5" s="377" t="str">
        <f t="shared" si="1"/>
        <v/>
      </c>
      <c r="L5" s="377" t="str">
        <f t="shared" si="2"/>
        <v/>
      </c>
      <c r="M5" s="377" t="str">
        <f t="shared" si="3"/>
        <v/>
      </c>
      <c r="N5" s="377" t="str">
        <f t="shared" si="4"/>
        <v/>
      </c>
      <c r="O5" s="40" t="str">
        <f t="shared" ref="O5:O68" si="8">IF(B5="","",B5)</f>
        <v/>
      </c>
      <c r="Q5" s="40">
        <v>2</v>
      </c>
    </row>
    <row r="6" spans="1:17" s="40" customFormat="1" ht="20.100000000000001" customHeight="1">
      <c r="A6" s="76" t="str">
        <f t="shared" si="5"/>
        <v/>
      </c>
      <c r="B6" s="77" t="str">
        <f>'基本情報 (2)'!Y11</f>
        <v/>
      </c>
      <c r="C6" s="77" t="str">
        <f t="shared" si="6"/>
        <v/>
      </c>
      <c r="D6" s="78" t="str">
        <f t="shared" si="7"/>
        <v/>
      </c>
      <c r="E6" s="79"/>
      <c r="F6" s="80"/>
      <c r="G6" s="80"/>
      <c r="H6" s="81"/>
      <c r="I6" s="81"/>
      <c r="J6" s="377" t="str">
        <f t="shared" si="0"/>
        <v/>
      </c>
      <c r="K6" s="377" t="str">
        <f t="shared" si="1"/>
        <v/>
      </c>
      <c r="L6" s="377" t="str">
        <f t="shared" si="2"/>
        <v/>
      </c>
      <c r="M6" s="377" t="str">
        <f t="shared" si="3"/>
        <v/>
      </c>
      <c r="N6" s="377" t="str">
        <f t="shared" si="4"/>
        <v/>
      </c>
      <c r="O6" s="40" t="str">
        <f t="shared" si="8"/>
        <v/>
      </c>
      <c r="Q6" s="40">
        <v>3</v>
      </c>
    </row>
    <row r="7" spans="1:17" s="40" customFormat="1" ht="20.100000000000001" customHeight="1">
      <c r="A7" s="76" t="str">
        <f t="shared" si="5"/>
        <v/>
      </c>
      <c r="B7" s="77" t="str">
        <f>'基本情報 (2)'!Y12</f>
        <v/>
      </c>
      <c r="C7" s="77" t="str">
        <f t="shared" si="6"/>
        <v/>
      </c>
      <c r="D7" s="78" t="str">
        <f t="shared" si="7"/>
        <v/>
      </c>
      <c r="E7" s="79"/>
      <c r="F7" s="80"/>
      <c r="G7" s="80"/>
      <c r="H7" s="81"/>
      <c r="I7" s="81"/>
      <c r="J7" s="377" t="str">
        <f t="shared" si="0"/>
        <v/>
      </c>
      <c r="K7" s="377" t="str">
        <f t="shared" si="1"/>
        <v/>
      </c>
      <c r="L7" s="377" t="str">
        <f t="shared" si="2"/>
        <v/>
      </c>
      <c r="M7" s="377" t="str">
        <f t="shared" si="3"/>
        <v/>
      </c>
      <c r="N7" s="377" t="str">
        <f t="shared" si="4"/>
        <v/>
      </c>
      <c r="O7" s="40" t="str">
        <f t="shared" si="8"/>
        <v/>
      </c>
      <c r="Q7" s="40">
        <v>4</v>
      </c>
    </row>
    <row r="8" spans="1:17" s="40" customFormat="1" ht="20.100000000000001" customHeight="1">
      <c r="A8" s="76" t="str">
        <f t="shared" si="5"/>
        <v/>
      </c>
      <c r="B8" s="77" t="str">
        <f>'基本情報 (2)'!Y13</f>
        <v/>
      </c>
      <c r="C8" s="77" t="str">
        <f t="shared" si="6"/>
        <v/>
      </c>
      <c r="D8" s="78" t="str">
        <f t="shared" si="7"/>
        <v/>
      </c>
      <c r="E8" s="79"/>
      <c r="F8" s="80"/>
      <c r="G8" s="80"/>
      <c r="H8" s="81"/>
      <c r="I8" s="81"/>
      <c r="J8" s="377" t="str">
        <f t="shared" si="0"/>
        <v/>
      </c>
      <c r="K8" s="377" t="str">
        <f t="shared" si="1"/>
        <v/>
      </c>
      <c r="L8" s="377" t="str">
        <f t="shared" si="2"/>
        <v/>
      </c>
      <c r="M8" s="377" t="str">
        <f t="shared" si="3"/>
        <v/>
      </c>
      <c r="N8" s="377" t="str">
        <f t="shared" si="4"/>
        <v/>
      </c>
      <c r="O8" s="40" t="str">
        <f t="shared" si="8"/>
        <v/>
      </c>
      <c r="Q8" s="40">
        <v>5</v>
      </c>
    </row>
    <row r="9" spans="1:17" s="40" customFormat="1" ht="20.100000000000001" customHeight="1">
      <c r="A9" s="76" t="str">
        <f t="shared" si="5"/>
        <v/>
      </c>
      <c r="B9" s="77" t="str">
        <f>'基本情報 (2)'!Y14</f>
        <v/>
      </c>
      <c r="C9" s="77" t="str">
        <f t="shared" si="6"/>
        <v/>
      </c>
      <c r="D9" s="78" t="str">
        <f t="shared" si="7"/>
        <v/>
      </c>
      <c r="E9" s="79"/>
      <c r="F9" s="80"/>
      <c r="G9" s="80"/>
      <c r="H9" s="81"/>
      <c r="I9" s="81"/>
      <c r="J9" s="377" t="str">
        <f t="shared" si="0"/>
        <v/>
      </c>
      <c r="K9" s="377" t="str">
        <f t="shared" si="1"/>
        <v/>
      </c>
      <c r="L9" s="377" t="str">
        <f t="shared" si="2"/>
        <v/>
      </c>
      <c r="M9" s="377" t="str">
        <f t="shared" si="3"/>
        <v/>
      </c>
      <c r="N9" s="377" t="str">
        <f t="shared" si="4"/>
        <v/>
      </c>
      <c r="O9" s="40" t="str">
        <f t="shared" si="8"/>
        <v/>
      </c>
      <c r="Q9" s="40">
        <v>6</v>
      </c>
    </row>
    <row r="10" spans="1:17" s="40" customFormat="1" ht="20.100000000000001" customHeight="1">
      <c r="A10" s="76" t="str">
        <f t="shared" si="5"/>
        <v/>
      </c>
      <c r="B10" s="77" t="str">
        <f>'基本情報 (2)'!Y15</f>
        <v/>
      </c>
      <c r="C10" s="77" t="str">
        <f t="shared" si="6"/>
        <v/>
      </c>
      <c r="D10" s="78" t="str">
        <f t="shared" si="7"/>
        <v/>
      </c>
      <c r="E10" s="79"/>
      <c r="F10" s="80"/>
      <c r="G10" s="80"/>
      <c r="H10" s="81"/>
      <c r="I10" s="81"/>
      <c r="J10" s="377" t="str">
        <f t="shared" si="0"/>
        <v/>
      </c>
      <c r="K10" s="377" t="str">
        <f t="shared" si="1"/>
        <v/>
      </c>
      <c r="L10" s="377" t="str">
        <f t="shared" si="2"/>
        <v/>
      </c>
      <c r="M10" s="377" t="str">
        <f t="shared" si="3"/>
        <v/>
      </c>
      <c r="N10" s="377" t="str">
        <f t="shared" si="4"/>
        <v/>
      </c>
      <c r="O10" s="40" t="str">
        <f t="shared" si="8"/>
        <v/>
      </c>
      <c r="Q10" s="40">
        <v>7</v>
      </c>
    </row>
    <row r="11" spans="1:17" s="40" customFormat="1" ht="20.100000000000001" customHeight="1">
      <c r="A11" s="76" t="str">
        <f t="shared" si="5"/>
        <v/>
      </c>
      <c r="B11" s="77" t="str">
        <f>'基本情報 (2)'!Y16</f>
        <v/>
      </c>
      <c r="C11" s="77" t="str">
        <f t="shared" si="6"/>
        <v/>
      </c>
      <c r="D11" s="78" t="str">
        <f t="shared" si="7"/>
        <v/>
      </c>
      <c r="E11" s="79"/>
      <c r="F11" s="80"/>
      <c r="G11" s="80"/>
      <c r="H11" s="81"/>
      <c r="I11" s="81"/>
      <c r="J11" s="377" t="str">
        <f t="shared" si="0"/>
        <v/>
      </c>
      <c r="K11" s="377" t="str">
        <f t="shared" si="1"/>
        <v/>
      </c>
      <c r="L11" s="377" t="str">
        <f t="shared" si="2"/>
        <v/>
      </c>
      <c r="M11" s="377" t="str">
        <f t="shared" si="3"/>
        <v/>
      </c>
      <c r="N11" s="377" t="str">
        <f t="shared" si="4"/>
        <v/>
      </c>
      <c r="O11" s="40" t="str">
        <f t="shared" si="8"/>
        <v/>
      </c>
      <c r="Q11" s="40">
        <v>8</v>
      </c>
    </row>
    <row r="12" spans="1:17" s="40" customFormat="1" ht="20.100000000000001" customHeight="1">
      <c r="A12" s="76" t="str">
        <f t="shared" si="5"/>
        <v/>
      </c>
      <c r="B12" s="77" t="str">
        <f>'基本情報 (2)'!Y17</f>
        <v/>
      </c>
      <c r="C12" s="77" t="str">
        <f t="shared" si="6"/>
        <v/>
      </c>
      <c r="D12" s="78" t="str">
        <f t="shared" si="7"/>
        <v/>
      </c>
      <c r="E12" s="79"/>
      <c r="F12" s="80"/>
      <c r="G12" s="80"/>
      <c r="H12" s="81"/>
      <c r="I12" s="81"/>
      <c r="J12" s="377" t="str">
        <f t="shared" si="0"/>
        <v/>
      </c>
      <c r="K12" s="377" t="str">
        <f t="shared" si="1"/>
        <v/>
      </c>
      <c r="L12" s="377" t="str">
        <f t="shared" si="2"/>
        <v/>
      </c>
      <c r="M12" s="377" t="str">
        <f t="shared" si="3"/>
        <v/>
      </c>
      <c r="N12" s="377" t="str">
        <f t="shared" si="4"/>
        <v/>
      </c>
      <c r="O12" s="40" t="str">
        <f t="shared" si="8"/>
        <v/>
      </c>
      <c r="Q12" s="40">
        <v>9</v>
      </c>
    </row>
    <row r="13" spans="1:17" s="40" customFormat="1" ht="20.100000000000001" customHeight="1">
      <c r="A13" s="76" t="str">
        <f t="shared" si="5"/>
        <v/>
      </c>
      <c r="B13" s="77" t="str">
        <f>'基本情報 (2)'!Y18</f>
        <v/>
      </c>
      <c r="C13" s="77" t="str">
        <f t="shared" si="6"/>
        <v/>
      </c>
      <c r="D13" s="78" t="str">
        <f t="shared" si="7"/>
        <v/>
      </c>
      <c r="E13" s="79"/>
      <c r="F13" s="80"/>
      <c r="G13" s="80"/>
      <c r="H13" s="81"/>
      <c r="I13" s="81"/>
      <c r="J13" s="377" t="str">
        <f t="shared" si="0"/>
        <v/>
      </c>
      <c r="K13" s="377" t="str">
        <f t="shared" si="1"/>
        <v/>
      </c>
      <c r="L13" s="377" t="str">
        <f t="shared" si="2"/>
        <v/>
      </c>
      <c r="M13" s="377" t="str">
        <f t="shared" si="3"/>
        <v/>
      </c>
      <c r="N13" s="377" t="str">
        <f t="shared" si="4"/>
        <v/>
      </c>
      <c r="O13" s="40" t="str">
        <f t="shared" si="8"/>
        <v/>
      </c>
      <c r="Q13" s="40">
        <v>10</v>
      </c>
    </row>
    <row r="14" spans="1:17" s="40" customFormat="1" ht="20.100000000000001" customHeight="1">
      <c r="A14" s="76" t="str">
        <f t="shared" si="5"/>
        <v/>
      </c>
      <c r="B14" s="77" t="str">
        <f>'基本情報 (2)'!Y19</f>
        <v/>
      </c>
      <c r="C14" s="77" t="str">
        <f t="shared" si="6"/>
        <v/>
      </c>
      <c r="D14" s="78" t="str">
        <f t="shared" si="7"/>
        <v/>
      </c>
      <c r="E14" s="79"/>
      <c r="F14" s="80"/>
      <c r="G14" s="80"/>
      <c r="H14" s="81"/>
      <c r="I14" s="81"/>
      <c r="J14" s="377" t="str">
        <f t="shared" si="0"/>
        <v/>
      </c>
      <c r="K14" s="377" t="str">
        <f t="shared" si="1"/>
        <v/>
      </c>
      <c r="L14" s="377" t="str">
        <f t="shared" si="2"/>
        <v/>
      </c>
      <c r="M14" s="377" t="str">
        <f t="shared" si="3"/>
        <v/>
      </c>
      <c r="N14" s="377" t="str">
        <f t="shared" si="4"/>
        <v/>
      </c>
      <c r="O14" s="40" t="str">
        <f t="shared" si="8"/>
        <v/>
      </c>
      <c r="Q14" s="40">
        <v>11</v>
      </c>
    </row>
    <row r="15" spans="1:17" s="40" customFormat="1" ht="20.100000000000001" customHeight="1">
      <c r="A15" s="76" t="str">
        <f t="shared" si="5"/>
        <v/>
      </c>
      <c r="B15" s="77" t="str">
        <f>'基本情報 (2)'!Y20</f>
        <v/>
      </c>
      <c r="C15" s="77" t="str">
        <f t="shared" si="6"/>
        <v/>
      </c>
      <c r="D15" s="78" t="str">
        <f t="shared" si="7"/>
        <v/>
      </c>
      <c r="E15" s="79"/>
      <c r="F15" s="80"/>
      <c r="G15" s="80"/>
      <c r="H15" s="81"/>
      <c r="I15" s="81"/>
      <c r="J15" s="377" t="str">
        <f t="shared" si="0"/>
        <v/>
      </c>
      <c r="K15" s="377" t="str">
        <f t="shared" si="1"/>
        <v/>
      </c>
      <c r="L15" s="377" t="str">
        <f t="shared" si="2"/>
        <v/>
      </c>
      <c r="M15" s="377" t="str">
        <f t="shared" si="3"/>
        <v/>
      </c>
      <c r="N15" s="377" t="str">
        <f t="shared" si="4"/>
        <v/>
      </c>
      <c r="O15" s="40" t="str">
        <f t="shared" si="8"/>
        <v/>
      </c>
      <c r="Q15" s="40">
        <v>12</v>
      </c>
    </row>
    <row r="16" spans="1:17" s="40" customFormat="1" ht="20.100000000000001" customHeight="1">
      <c r="A16" s="76" t="str">
        <f t="shared" si="5"/>
        <v/>
      </c>
      <c r="B16" s="77" t="str">
        <f>'基本情報 (2)'!Y21</f>
        <v/>
      </c>
      <c r="C16" s="77" t="str">
        <f t="shared" si="6"/>
        <v/>
      </c>
      <c r="D16" s="78" t="str">
        <f t="shared" si="7"/>
        <v/>
      </c>
      <c r="E16" s="79"/>
      <c r="F16" s="80"/>
      <c r="G16" s="80"/>
      <c r="H16" s="81"/>
      <c r="I16" s="81"/>
      <c r="J16" s="377" t="str">
        <f t="shared" si="0"/>
        <v/>
      </c>
      <c r="K16" s="377" t="str">
        <f t="shared" si="1"/>
        <v/>
      </c>
      <c r="L16" s="377" t="str">
        <f t="shared" si="2"/>
        <v/>
      </c>
      <c r="M16" s="377" t="str">
        <f t="shared" si="3"/>
        <v/>
      </c>
      <c r="N16" s="377" t="str">
        <f t="shared" si="4"/>
        <v/>
      </c>
      <c r="O16" s="40" t="str">
        <f t="shared" si="8"/>
        <v/>
      </c>
      <c r="Q16" s="40">
        <v>13</v>
      </c>
    </row>
    <row r="17" spans="1:17" s="40" customFormat="1" ht="20.100000000000001" customHeight="1">
      <c r="A17" s="76" t="str">
        <f t="shared" si="5"/>
        <v/>
      </c>
      <c r="B17" s="77" t="str">
        <f>'基本情報 (2)'!Y22</f>
        <v/>
      </c>
      <c r="C17" s="77" t="str">
        <f t="shared" si="6"/>
        <v/>
      </c>
      <c r="D17" s="78" t="str">
        <f t="shared" si="7"/>
        <v/>
      </c>
      <c r="E17" s="79"/>
      <c r="F17" s="80"/>
      <c r="G17" s="80"/>
      <c r="H17" s="81"/>
      <c r="I17" s="81"/>
      <c r="J17" s="377" t="str">
        <f t="shared" si="0"/>
        <v/>
      </c>
      <c r="K17" s="377" t="str">
        <f t="shared" si="1"/>
        <v/>
      </c>
      <c r="L17" s="377" t="str">
        <f t="shared" si="2"/>
        <v/>
      </c>
      <c r="M17" s="377" t="str">
        <f t="shared" si="3"/>
        <v/>
      </c>
      <c r="N17" s="377" t="str">
        <f t="shared" si="4"/>
        <v/>
      </c>
      <c r="O17" s="40" t="str">
        <f t="shared" si="8"/>
        <v/>
      </c>
      <c r="Q17" s="40">
        <v>14</v>
      </c>
    </row>
    <row r="18" spans="1:17" s="40" customFormat="1" ht="20.100000000000001" customHeight="1">
      <c r="A18" s="76" t="str">
        <f t="shared" si="5"/>
        <v/>
      </c>
      <c r="B18" s="77" t="str">
        <f>'基本情報 (2)'!Y23</f>
        <v/>
      </c>
      <c r="C18" s="77" t="str">
        <f t="shared" si="6"/>
        <v/>
      </c>
      <c r="D18" s="78" t="str">
        <f t="shared" si="7"/>
        <v/>
      </c>
      <c r="E18" s="79"/>
      <c r="F18" s="80"/>
      <c r="G18" s="80"/>
      <c r="H18" s="81"/>
      <c r="I18" s="81"/>
      <c r="J18" s="377" t="str">
        <f t="shared" si="0"/>
        <v/>
      </c>
      <c r="K18" s="377" t="str">
        <f t="shared" si="1"/>
        <v/>
      </c>
      <c r="L18" s="377" t="str">
        <f t="shared" si="2"/>
        <v/>
      </c>
      <c r="M18" s="377" t="str">
        <f t="shared" si="3"/>
        <v/>
      </c>
      <c r="N18" s="377" t="str">
        <f t="shared" si="4"/>
        <v/>
      </c>
      <c r="O18" s="40" t="str">
        <f t="shared" si="8"/>
        <v/>
      </c>
      <c r="Q18" s="40">
        <v>15</v>
      </c>
    </row>
    <row r="19" spans="1:17" s="40" customFormat="1" ht="20.100000000000001" customHeight="1">
      <c r="A19" s="76" t="str">
        <f t="shared" si="5"/>
        <v/>
      </c>
      <c r="B19" s="77" t="str">
        <f>'基本情報 (2)'!Y24</f>
        <v/>
      </c>
      <c r="C19" s="77" t="str">
        <f t="shared" si="6"/>
        <v/>
      </c>
      <c r="D19" s="78" t="str">
        <f t="shared" si="7"/>
        <v/>
      </c>
      <c r="E19" s="79"/>
      <c r="F19" s="80"/>
      <c r="G19" s="80"/>
      <c r="H19" s="81"/>
      <c r="I19" s="81"/>
      <c r="J19" s="377" t="str">
        <f t="shared" si="0"/>
        <v/>
      </c>
      <c r="K19" s="377" t="str">
        <f t="shared" si="1"/>
        <v/>
      </c>
      <c r="L19" s="377" t="str">
        <f t="shared" si="2"/>
        <v/>
      </c>
      <c r="M19" s="377" t="str">
        <f t="shared" si="3"/>
        <v/>
      </c>
      <c r="N19" s="377" t="str">
        <f t="shared" si="4"/>
        <v/>
      </c>
      <c r="O19" s="40" t="str">
        <f t="shared" si="8"/>
        <v/>
      </c>
      <c r="Q19" s="40">
        <v>16</v>
      </c>
    </row>
    <row r="20" spans="1:17" s="40" customFormat="1" ht="20.100000000000001" customHeight="1">
      <c r="A20" s="76" t="str">
        <f t="shared" si="5"/>
        <v/>
      </c>
      <c r="B20" s="77" t="str">
        <f>'基本情報 (2)'!Y25</f>
        <v/>
      </c>
      <c r="C20" s="77" t="str">
        <f t="shared" si="6"/>
        <v/>
      </c>
      <c r="D20" s="78" t="str">
        <f t="shared" si="7"/>
        <v/>
      </c>
      <c r="E20" s="79"/>
      <c r="F20" s="80"/>
      <c r="G20" s="80"/>
      <c r="H20" s="81"/>
      <c r="I20" s="81"/>
      <c r="J20" s="377" t="str">
        <f t="shared" si="0"/>
        <v/>
      </c>
      <c r="K20" s="377" t="str">
        <f t="shared" si="1"/>
        <v/>
      </c>
      <c r="L20" s="377" t="str">
        <f t="shared" si="2"/>
        <v/>
      </c>
      <c r="M20" s="377" t="str">
        <f t="shared" si="3"/>
        <v/>
      </c>
      <c r="N20" s="377" t="str">
        <f t="shared" si="4"/>
        <v/>
      </c>
      <c r="O20" s="40" t="str">
        <f t="shared" si="8"/>
        <v/>
      </c>
      <c r="Q20" s="40">
        <v>17</v>
      </c>
    </row>
    <row r="21" spans="1:17" s="40" customFormat="1" ht="20.100000000000001" customHeight="1">
      <c r="A21" s="76" t="str">
        <f t="shared" si="5"/>
        <v/>
      </c>
      <c r="B21" s="77" t="str">
        <f>'基本情報 (2)'!Y26</f>
        <v/>
      </c>
      <c r="C21" s="77" t="str">
        <f t="shared" si="6"/>
        <v/>
      </c>
      <c r="D21" s="78" t="str">
        <f t="shared" si="7"/>
        <v/>
      </c>
      <c r="E21" s="79"/>
      <c r="F21" s="80"/>
      <c r="G21" s="80"/>
      <c r="H21" s="81"/>
      <c r="I21" s="81"/>
      <c r="J21" s="377" t="str">
        <f t="shared" si="0"/>
        <v/>
      </c>
      <c r="K21" s="377" t="str">
        <f t="shared" si="1"/>
        <v/>
      </c>
      <c r="L21" s="377" t="str">
        <f t="shared" si="2"/>
        <v/>
      </c>
      <c r="M21" s="377" t="str">
        <f t="shared" si="3"/>
        <v/>
      </c>
      <c r="N21" s="377" t="str">
        <f t="shared" si="4"/>
        <v/>
      </c>
      <c r="O21" s="40" t="str">
        <f t="shared" si="8"/>
        <v/>
      </c>
      <c r="Q21" s="40">
        <v>18</v>
      </c>
    </row>
    <row r="22" spans="1:17" s="40" customFormat="1" ht="20.100000000000001" customHeight="1">
      <c r="A22" s="76" t="str">
        <f t="shared" si="5"/>
        <v/>
      </c>
      <c r="B22" s="77" t="str">
        <f>'基本情報 (2)'!Y27</f>
        <v/>
      </c>
      <c r="C22" s="77" t="str">
        <f t="shared" si="6"/>
        <v/>
      </c>
      <c r="D22" s="78" t="str">
        <f t="shared" si="7"/>
        <v/>
      </c>
      <c r="E22" s="79"/>
      <c r="F22" s="80"/>
      <c r="G22" s="80"/>
      <c r="H22" s="81"/>
      <c r="I22" s="81"/>
      <c r="J22" s="377" t="str">
        <f t="shared" si="0"/>
        <v/>
      </c>
      <c r="K22" s="377" t="str">
        <f t="shared" si="1"/>
        <v/>
      </c>
      <c r="L22" s="377" t="str">
        <f t="shared" si="2"/>
        <v/>
      </c>
      <c r="M22" s="377" t="str">
        <f t="shared" si="3"/>
        <v/>
      </c>
      <c r="N22" s="377" t="str">
        <f t="shared" si="4"/>
        <v/>
      </c>
      <c r="O22" s="40" t="str">
        <f t="shared" si="8"/>
        <v/>
      </c>
      <c r="Q22" s="40">
        <v>19</v>
      </c>
    </row>
    <row r="23" spans="1:17" s="40" customFormat="1" ht="20.100000000000001" customHeight="1">
      <c r="A23" s="76" t="str">
        <f t="shared" si="5"/>
        <v/>
      </c>
      <c r="B23" s="77" t="str">
        <f>'基本情報 (2)'!Y28</f>
        <v/>
      </c>
      <c r="C23" s="77" t="str">
        <f t="shared" si="6"/>
        <v/>
      </c>
      <c r="D23" s="78" t="str">
        <f t="shared" si="7"/>
        <v/>
      </c>
      <c r="E23" s="79"/>
      <c r="F23" s="80"/>
      <c r="G23" s="80"/>
      <c r="H23" s="81"/>
      <c r="I23" s="81"/>
      <c r="J23" s="377" t="str">
        <f t="shared" si="0"/>
        <v/>
      </c>
      <c r="K23" s="377" t="str">
        <f t="shared" si="1"/>
        <v/>
      </c>
      <c r="L23" s="377" t="str">
        <f t="shared" si="2"/>
        <v/>
      </c>
      <c r="M23" s="377" t="str">
        <f t="shared" si="3"/>
        <v/>
      </c>
      <c r="N23" s="377" t="str">
        <f t="shared" si="4"/>
        <v/>
      </c>
      <c r="O23" s="40" t="str">
        <f t="shared" si="8"/>
        <v/>
      </c>
      <c r="Q23" s="40">
        <v>20</v>
      </c>
    </row>
    <row r="24" spans="1:17" s="40" customFormat="1" ht="20.100000000000001" customHeight="1">
      <c r="A24" s="76" t="str">
        <f t="shared" si="5"/>
        <v/>
      </c>
      <c r="B24" s="77" t="str">
        <f>'基本情報 (2)'!Y29</f>
        <v/>
      </c>
      <c r="C24" s="77" t="str">
        <f t="shared" si="6"/>
        <v/>
      </c>
      <c r="D24" s="78" t="str">
        <f t="shared" si="7"/>
        <v/>
      </c>
      <c r="E24" s="79"/>
      <c r="F24" s="80"/>
      <c r="G24" s="80"/>
      <c r="H24" s="81"/>
      <c r="I24" s="81"/>
      <c r="J24" s="377" t="str">
        <f t="shared" si="0"/>
        <v/>
      </c>
      <c r="K24" s="377" t="str">
        <f t="shared" si="1"/>
        <v/>
      </c>
      <c r="L24" s="377" t="str">
        <f t="shared" si="2"/>
        <v/>
      </c>
      <c r="M24" s="377" t="str">
        <f t="shared" si="3"/>
        <v/>
      </c>
      <c r="N24" s="377" t="str">
        <f t="shared" si="4"/>
        <v/>
      </c>
      <c r="O24" s="40" t="str">
        <f t="shared" si="8"/>
        <v/>
      </c>
      <c r="Q24" s="40">
        <v>21</v>
      </c>
    </row>
    <row r="25" spans="1:17" s="40" customFormat="1" ht="20.100000000000001" customHeight="1">
      <c r="A25" s="76" t="str">
        <f t="shared" si="5"/>
        <v/>
      </c>
      <c r="B25" s="77" t="str">
        <f>'基本情報 (2)'!Y30</f>
        <v/>
      </c>
      <c r="C25" s="77" t="str">
        <f t="shared" si="6"/>
        <v/>
      </c>
      <c r="D25" s="78" t="str">
        <f t="shared" si="7"/>
        <v/>
      </c>
      <c r="E25" s="79"/>
      <c r="F25" s="80"/>
      <c r="G25" s="80"/>
      <c r="H25" s="81"/>
      <c r="I25" s="81"/>
      <c r="J25" s="377" t="str">
        <f t="shared" si="0"/>
        <v/>
      </c>
      <c r="K25" s="377" t="str">
        <f t="shared" si="1"/>
        <v/>
      </c>
      <c r="L25" s="377" t="str">
        <f t="shared" si="2"/>
        <v/>
      </c>
      <c r="M25" s="377" t="str">
        <f t="shared" si="3"/>
        <v/>
      </c>
      <c r="N25" s="377" t="str">
        <f t="shared" si="4"/>
        <v/>
      </c>
      <c r="O25" s="40" t="str">
        <f t="shared" si="8"/>
        <v/>
      </c>
      <c r="Q25" s="40">
        <v>22</v>
      </c>
    </row>
    <row r="26" spans="1:17" s="40" customFormat="1" ht="20.100000000000001" customHeight="1">
      <c r="A26" s="76" t="str">
        <f t="shared" si="5"/>
        <v/>
      </c>
      <c r="B26" s="77" t="str">
        <f>'基本情報 (2)'!Y31</f>
        <v/>
      </c>
      <c r="C26" s="77" t="str">
        <f t="shared" si="6"/>
        <v/>
      </c>
      <c r="D26" s="78" t="str">
        <f t="shared" si="7"/>
        <v/>
      </c>
      <c r="E26" s="79"/>
      <c r="F26" s="80"/>
      <c r="G26" s="80"/>
      <c r="H26" s="81"/>
      <c r="I26" s="81"/>
      <c r="J26" s="377" t="str">
        <f t="shared" si="0"/>
        <v/>
      </c>
      <c r="K26" s="377" t="str">
        <f t="shared" si="1"/>
        <v/>
      </c>
      <c r="L26" s="377" t="str">
        <f t="shared" si="2"/>
        <v/>
      </c>
      <c r="M26" s="377" t="str">
        <f t="shared" si="3"/>
        <v/>
      </c>
      <c r="N26" s="377" t="str">
        <f t="shared" si="4"/>
        <v/>
      </c>
      <c r="O26" s="40" t="str">
        <f t="shared" si="8"/>
        <v/>
      </c>
      <c r="Q26" s="40">
        <v>23</v>
      </c>
    </row>
    <row r="27" spans="1:17" s="40" customFormat="1" ht="20.100000000000001" customHeight="1">
      <c r="A27" s="76" t="str">
        <f t="shared" si="5"/>
        <v/>
      </c>
      <c r="B27" s="77" t="str">
        <f>'基本情報 (2)'!Y32</f>
        <v/>
      </c>
      <c r="C27" s="77" t="str">
        <f t="shared" si="6"/>
        <v/>
      </c>
      <c r="D27" s="78" t="str">
        <f t="shared" si="7"/>
        <v/>
      </c>
      <c r="E27" s="79"/>
      <c r="F27" s="80"/>
      <c r="G27" s="80"/>
      <c r="H27" s="81"/>
      <c r="I27" s="81"/>
      <c r="J27" s="377" t="str">
        <f t="shared" si="0"/>
        <v/>
      </c>
      <c r="K27" s="377" t="str">
        <f t="shared" si="1"/>
        <v/>
      </c>
      <c r="L27" s="377" t="str">
        <f t="shared" si="2"/>
        <v/>
      </c>
      <c r="M27" s="377" t="str">
        <f t="shared" si="3"/>
        <v/>
      </c>
      <c r="N27" s="377" t="str">
        <f t="shared" si="4"/>
        <v/>
      </c>
      <c r="O27" s="40" t="str">
        <f t="shared" si="8"/>
        <v/>
      </c>
      <c r="Q27" s="40">
        <v>24</v>
      </c>
    </row>
    <row r="28" spans="1:17" s="40" customFormat="1" ht="20.100000000000001" customHeight="1">
      <c r="A28" s="76" t="str">
        <f t="shared" si="5"/>
        <v/>
      </c>
      <c r="B28" s="77" t="str">
        <f>'基本情報 (2)'!Y33</f>
        <v/>
      </c>
      <c r="C28" s="77" t="str">
        <f t="shared" si="6"/>
        <v/>
      </c>
      <c r="D28" s="78" t="str">
        <f t="shared" si="7"/>
        <v/>
      </c>
      <c r="E28" s="79"/>
      <c r="F28" s="80"/>
      <c r="G28" s="80"/>
      <c r="H28" s="81"/>
      <c r="I28" s="81"/>
      <c r="J28" s="377" t="str">
        <f t="shared" si="0"/>
        <v/>
      </c>
      <c r="K28" s="377" t="str">
        <f t="shared" si="1"/>
        <v/>
      </c>
      <c r="L28" s="377" t="str">
        <f t="shared" si="2"/>
        <v/>
      </c>
      <c r="M28" s="377" t="str">
        <f t="shared" si="3"/>
        <v/>
      </c>
      <c r="N28" s="377" t="str">
        <f t="shared" si="4"/>
        <v/>
      </c>
      <c r="O28" s="40" t="str">
        <f t="shared" si="8"/>
        <v/>
      </c>
      <c r="Q28" s="40">
        <v>25</v>
      </c>
    </row>
    <row r="29" spans="1:17" s="40" customFormat="1" ht="20.100000000000001" customHeight="1">
      <c r="A29" s="76" t="str">
        <f t="shared" si="5"/>
        <v/>
      </c>
      <c r="B29" s="77" t="str">
        <f>'基本情報 (2)'!Y34</f>
        <v/>
      </c>
      <c r="C29" s="77" t="str">
        <f t="shared" si="6"/>
        <v/>
      </c>
      <c r="D29" s="78" t="str">
        <f t="shared" si="7"/>
        <v/>
      </c>
      <c r="E29" s="79"/>
      <c r="F29" s="80"/>
      <c r="G29" s="80"/>
      <c r="H29" s="81"/>
      <c r="I29" s="81"/>
      <c r="J29" s="377" t="str">
        <f t="shared" si="0"/>
        <v/>
      </c>
      <c r="K29" s="377" t="str">
        <f t="shared" si="1"/>
        <v/>
      </c>
      <c r="L29" s="377" t="str">
        <f t="shared" si="2"/>
        <v/>
      </c>
      <c r="M29" s="377" t="str">
        <f t="shared" si="3"/>
        <v/>
      </c>
      <c r="N29" s="377" t="str">
        <f t="shared" si="4"/>
        <v/>
      </c>
      <c r="O29" s="40" t="str">
        <f t="shared" si="8"/>
        <v/>
      </c>
      <c r="Q29" s="40">
        <v>26</v>
      </c>
    </row>
    <row r="30" spans="1:17" s="40" customFormat="1" ht="20.100000000000001" customHeight="1">
      <c r="A30" s="76" t="str">
        <f t="shared" si="5"/>
        <v/>
      </c>
      <c r="B30" s="77" t="str">
        <f>'基本情報 (2)'!Y35</f>
        <v/>
      </c>
      <c r="C30" s="77" t="str">
        <f t="shared" si="6"/>
        <v/>
      </c>
      <c r="D30" s="78" t="str">
        <f t="shared" si="7"/>
        <v/>
      </c>
      <c r="E30" s="79"/>
      <c r="F30" s="80"/>
      <c r="G30" s="80"/>
      <c r="H30" s="81"/>
      <c r="I30" s="81"/>
      <c r="J30" s="377" t="str">
        <f t="shared" si="0"/>
        <v/>
      </c>
      <c r="K30" s="377" t="str">
        <f t="shared" si="1"/>
        <v/>
      </c>
      <c r="L30" s="377" t="str">
        <f t="shared" si="2"/>
        <v/>
      </c>
      <c r="M30" s="377" t="str">
        <f t="shared" si="3"/>
        <v/>
      </c>
      <c r="N30" s="377" t="str">
        <f t="shared" si="4"/>
        <v/>
      </c>
      <c r="O30" s="40" t="str">
        <f t="shared" si="8"/>
        <v/>
      </c>
      <c r="Q30" s="40">
        <v>27</v>
      </c>
    </row>
    <row r="31" spans="1:17" s="40" customFormat="1" ht="20.100000000000001" customHeight="1">
      <c r="A31" s="76" t="str">
        <f t="shared" si="5"/>
        <v/>
      </c>
      <c r="B31" s="77" t="str">
        <f>'基本情報 (2)'!Y36</f>
        <v/>
      </c>
      <c r="C31" s="77" t="str">
        <f t="shared" si="6"/>
        <v/>
      </c>
      <c r="D31" s="78" t="str">
        <f t="shared" si="7"/>
        <v/>
      </c>
      <c r="E31" s="79"/>
      <c r="F31" s="80"/>
      <c r="G31" s="80"/>
      <c r="H31" s="81"/>
      <c r="I31" s="81"/>
      <c r="J31" s="377" t="str">
        <f t="shared" si="0"/>
        <v/>
      </c>
      <c r="K31" s="377" t="str">
        <f t="shared" si="1"/>
        <v/>
      </c>
      <c r="L31" s="377" t="str">
        <f t="shared" si="2"/>
        <v/>
      </c>
      <c r="M31" s="377" t="str">
        <f t="shared" si="3"/>
        <v/>
      </c>
      <c r="N31" s="377" t="str">
        <f t="shared" si="4"/>
        <v/>
      </c>
      <c r="O31" s="40" t="str">
        <f t="shared" si="8"/>
        <v/>
      </c>
      <c r="Q31" s="40">
        <v>28</v>
      </c>
    </row>
    <row r="32" spans="1:17" s="40" customFormat="1" ht="20.100000000000001" customHeight="1">
      <c r="A32" s="76" t="str">
        <f t="shared" si="5"/>
        <v/>
      </c>
      <c r="B32" s="77" t="str">
        <f>'基本情報 (2)'!Y37</f>
        <v/>
      </c>
      <c r="C32" s="77" t="str">
        <f t="shared" si="6"/>
        <v/>
      </c>
      <c r="D32" s="78" t="str">
        <f t="shared" si="7"/>
        <v/>
      </c>
      <c r="E32" s="79"/>
      <c r="F32" s="80"/>
      <c r="G32" s="80"/>
      <c r="H32" s="81"/>
      <c r="I32" s="81"/>
      <c r="J32" s="377" t="str">
        <f t="shared" si="0"/>
        <v/>
      </c>
      <c r="K32" s="377" t="str">
        <f t="shared" si="1"/>
        <v/>
      </c>
      <c r="L32" s="377" t="str">
        <f t="shared" si="2"/>
        <v/>
      </c>
      <c r="M32" s="377" t="str">
        <f t="shared" si="3"/>
        <v/>
      </c>
      <c r="N32" s="377" t="str">
        <f t="shared" si="4"/>
        <v/>
      </c>
      <c r="O32" s="40" t="str">
        <f t="shared" si="8"/>
        <v/>
      </c>
      <c r="Q32" s="40">
        <v>29</v>
      </c>
    </row>
    <row r="33" spans="1:17" s="40" customFormat="1" ht="20.100000000000001" customHeight="1">
      <c r="A33" s="76" t="str">
        <f t="shared" si="5"/>
        <v/>
      </c>
      <c r="B33" s="77" t="str">
        <f>'基本情報 (2)'!Y38</f>
        <v/>
      </c>
      <c r="C33" s="77" t="str">
        <f t="shared" si="6"/>
        <v/>
      </c>
      <c r="D33" s="78" t="str">
        <f t="shared" si="7"/>
        <v/>
      </c>
      <c r="E33" s="79"/>
      <c r="F33" s="80"/>
      <c r="G33" s="80"/>
      <c r="H33" s="81"/>
      <c r="I33" s="81"/>
      <c r="J33" s="377" t="str">
        <f t="shared" si="0"/>
        <v/>
      </c>
      <c r="K33" s="377" t="str">
        <f t="shared" si="1"/>
        <v/>
      </c>
      <c r="L33" s="377" t="str">
        <f t="shared" si="2"/>
        <v/>
      </c>
      <c r="M33" s="377" t="str">
        <f t="shared" si="3"/>
        <v/>
      </c>
      <c r="N33" s="377" t="str">
        <f t="shared" si="4"/>
        <v/>
      </c>
      <c r="O33" s="40" t="str">
        <f t="shared" si="8"/>
        <v/>
      </c>
      <c r="Q33" s="40">
        <v>30</v>
      </c>
    </row>
    <row r="34" spans="1:17" s="40" customFormat="1" ht="20.100000000000001" customHeight="1">
      <c r="A34" s="76" t="str">
        <f t="shared" si="5"/>
        <v/>
      </c>
      <c r="B34" s="77" t="str">
        <f>'基本情報 (2)'!Y39</f>
        <v/>
      </c>
      <c r="C34" s="77" t="str">
        <f t="shared" si="6"/>
        <v/>
      </c>
      <c r="D34" s="78" t="str">
        <f t="shared" si="7"/>
        <v/>
      </c>
      <c r="E34" s="79"/>
      <c r="F34" s="80"/>
      <c r="G34" s="80"/>
      <c r="H34" s="81"/>
      <c r="I34" s="81"/>
      <c r="J34" s="377" t="str">
        <f t="shared" si="0"/>
        <v/>
      </c>
      <c r="K34" s="377" t="str">
        <f t="shared" si="1"/>
        <v/>
      </c>
      <c r="L34" s="377" t="str">
        <f t="shared" si="2"/>
        <v/>
      </c>
      <c r="M34" s="377" t="str">
        <f t="shared" si="3"/>
        <v/>
      </c>
      <c r="N34" s="377" t="str">
        <f t="shared" si="4"/>
        <v/>
      </c>
      <c r="O34" s="40" t="str">
        <f t="shared" si="8"/>
        <v/>
      </c>
      <c r="Q34" s="40">
        <v>31</v>
      </c>
    </row>
    <row r="35" spans="1:17" s="40" customFormat="1" ht="20.100000000000001" customHeight="1">
      <c r="A35" s="76" t="str">
        <f t="shared" si="5"/>
        <v/>
      </c>
      <c r="B35" s="77" t="str">
        <f>'基本情報 (2)'!Y40</f>
        <v/>
      </c>
      <c r="C35" s="77" t="str">
        <f t="shared" si="6"/>
        <v/>
      </c>
      <c r="D35" s="78" t="str">
        <f t="shared" si="7"/>
        <v/>
      </c>
      <c r="E35" s="79"/>
      <c r="F35" s="80"/>
      <c r="G35" s="80"/>
      <c r="H35" s="81"/>
      <c r="I35" s="81"/>
      <c r="J35" s="377" t="str">
        <f t="shared" si="0"/>
        <v/>
      </c>
      <c r="K35" s="377" t="str">
        <f t="shared" si="1"/>
        <v/>
      </c>
      <c r="L35" s="377" t="str">
        <f t="shared" si="2"/>
        <v/>
      </c>
      <c r="M35" s="377" t="str">
        <f t="shared" si="3"/>
        <v/>
      </c>
      <c r="N35" s="377" t="str">
        <f t="shared" si="4"/>
        <v/>
      </c>
      <c r="O35" s="40" t="str">
        <f t="shared" si="8"/>
        <v/>
      </c>
      <c r="Q35" s="40">
        <v>32</v>
      </c>
    </row>
    <row r="36" spans="1:17" s="40" customFormat="1" ht="20.100000000000001" customHeight="1">
      <c r="A36" s="76" t="str">
        <f t="shared" si="5"/>
        <v/>
      </c>
      <c r="B36" s="77" t="str">
        <f>'基本情報 (2)'!Y41</f>
        <v/>
      </c>
      <c r="C36" s="77" t="str">
        <f t="shared" si="6"/>
        <v/>
      </c>
      <c r="D36" s="78" t="str">
        <f t="shared" si="7"/>
        <v/>
      </c>
      <c r="E36" s="79"/>
      <c r="F36" s="80"/>
      <c r="G36" s="80"/>
      <c r="H36" s="81"/>
      <c r="I36" s="81"/>
      <c r="J36" s="377" t="str">
        <f t="shared" ref="J36:J67" si="9">IF(E36="","",VLOOKUP(E36,コード２,4,FALSE))</f>
        <v/>
      </c>
      <c r="K36" s="377" t="str">
        <f t="shared" ref="K36:K67" si="10">IF(F36="","",VLOOKUP(F36,コード２,4,FALSE))</f>
        <v/>
      </c>
      <c r="L36" s="377" t="str">
        <f t="shared" ref="L36:L67" si="11">IF(G36="","",VLOOKUP(G36,コード２,4,FALSE))</f>
        <v/>
      </c>
      <c r="M36" s="377" t="str">
        <f t="shared" ref="M36:M67" si="12">IF(H36="","",VLOOKUP(H36,コード２,4,FALSE))</f>
        <v/>
      </c>
      <c r="N36" s="377" t="str">
        <f t="shared" ref="N36:N67" si="13">IF(I36="","",VLOOKUP(I36,コード２,4,FALSE))</f>
        <v/>
      </c>
      <c r="O36" s="40" t="str">
        <f t="shared" si="8"/>
        <v/>
      </c>
      <c r="Q36" s="40">
        <v>33</v>
      </c>
    </row>
    <row r="37" spans="1:17" s="40" customFormat="1" ht="20.100000000000001" customHeight="1">
      <c r="A37" s="76" t="str">
        <f t="shared" si="5"/>
        <v/>
      </c>
      <c r="B37" s="77" t="str">
        <f>'基本情報 (2)'!Y42</f>
        <v/>
      </c>
      <c r="C37" s="77" t="str">
        <f t="shared" si="6"/>
        <v/>
      </c>
      <c r="D37" s="78" t="str">
        <f t="shared" si="7"/>
        <v/>
      </c>
      <c r="E37" s="79"/>
      <c r="F37" s="80"/>
      <c r="G37" s="80"/>
      <c r="H37" s="81"/>
      <c r="I37" s="81"/>
      <c r="J37" s="377" t="str">
        <f t="shared" si="9"/>
        <v/>
      </c>
      <c r="K37" s="377" t="str">
        <f t="shared" si="10"/>
        <v/>
      </c>
      <c r="L37" s="377" t="str">
        <f t="shared" si="11"/>
        <v/>
      </c>
      <c r="M37" s="377" t="str">
        <f t="shared" si="12"/>
        <v/>
      </c>
      <c r="N37" s="377" t="str">
        <f t="shared" si="13"/>
        <v/>
      </c>
      <c r="O37" s="40" t="str">
        <f t="shared" si="8"/>
        <v/>
      </c>
      <c r="Q37" s="40">
        <v>34</v>
      </c>
    </row>
    <row r="38" spans="1:17" s="40" customFormat="1" ht="20.100000000000001" customHeight="1">
      <c r="A38" s="76" t="str">
        <f t="shared" si="5"/>
        <v/>
      </c>
      <c r="B38" s="77" t="str">
        <f>'基本情報 (2)'!Y43</f>
        <v/>
      </c>
      <c r="C38" s="77" t="str">
        <f t="shared" si="6"/>
        <v/>
      </c>
      <c r="D38" s="78" t="str">
        <f t="shared" si="7"/>
        <v/>
      </c>
      <c r="E38" s="79"/>
      <c r="F38" s="80"/>
      <c r="G38" s="80"/>
      <c r="H38" s="81"/>
      <c r="I38" s="81"/>
      <c r="J38" s="377" t="str">
        <f t="shared" si="9"/>
        <v/>
      </c>
      <c r="K38" s="377" t="str">
        <f t="shared" si="10"/>
        <v/>
      </c>
      <c r="L38" s="377" t="str">
        <f t="shared" si="11"/>
        <v/>
      </c>
      <c r="M38" s="377" t="str">
        <f t="shared" si="12"/>
        <v/>
      </c>
      <c r="N38" s="377" t="str">
        <f t="shared" si="13"/>
        <v/>
      </c>
      <c r="O38" s="40" t="str">
        <f t="shared" si="8"/>
        <v/>
      </c>
      <c r="Q38" s="40">
        <v>35</v>
      </c>
    </row>
    <row r="39" spans="1:17" s="40" customFormat="1" ht="20.100000000000001" customHeight="1">
      <c r="A39" s="76" t="str">
        <f t="shared" si="5"/>
        <v/>
      </c>
      <c r="B39" s="77" t="str">
        <f>'基本情報 (2)'!Y44</f>
        <v/>
      </c>
      <c r="C39" s="77" t="str">
        <f t="shared" si="6"/>
        <v/>
      </c>
      <c r="D39" s="78" t="str">
        <f t="shared" si="7"/>
        <v/>
      </c>
      <c r="E39" s="79"/>
      <c r="F39" s="80"/>
      <c r="G39" s="80"/>
      <c r="H39" s="81"/>
      <c r="I39" s="81"/>
      <c r="J39" s="377" t="str">
        <f t="shared" si="9"/>
        <v/>
      </c>
      <c r="K39" s="377" t="str">
        <f t="shared" si="10"/>
        <v/>
      </c>
      <c r="L39" s="377" t="str">
        <f t="shared" si="11"/>
        <v/>
      </c>
      <c r="M39" s="377" t="str">
        <f t="shared" si="12"/>
        <v/>
      </c>
      <c r="N39" s="377" t="str">
        <f t="shared" si="13"/>
        <v/>
      </c>
      <c r="O39" s="40" t="str">
        <f t="shared" si="8"/>
        <v/>
      </c>
      <c r="Q39" s="40">
        <v>36</v>
      </c>
    </row>
    <row r="40" spans="1:17" s="40" customFormat="1" ht="20.100000000000001" customHeight="1">
      <c r="A40" s="76" t="str">
        <f t="shared" si="5"/>
        <v/>
      </c>
      <c r="B40" s="77" t="str">
        <f>'基本情報 (2)'!Y45</f>
        <v/>
      </c>
      <c r="C40" s="77" t="str">
        <f t="shared" si="6"/>
        <v/>
      </c>
      <c r="D40" s="78" t="str">
        <f t="shared" si="7"/>
        <v/>
      </c>
      <c r="E40" s="79"/>
      <c r="F40" s="80"/>
      <c r="G40" s="80"/>
      <c r="H40" s="81"/>
      <c r="I40" s="81"/>
      <c r="J40" s="377" t="str">
        <f t="shared" si="9"/>
        <v/>
      </c>
      <c r="K40" s="377" t="str">
        <f t="shared" si="10"/>
        <v/>
      </c>
      <c r="L40" s="377" t="str">
        <f t="shared" si="11"/>
        <v/>
      </c>
      <c r="M40" s="377" t="str">
        <f t="shared" si="12"/>
        <v/>
      </c>
      <c r="N40" s="377" t="str">
        <f t="shared" si="13"/>
        <v/>
      </c>
      <c r="O40" s="40" t="str">
        <f t="shared" si="8"/>
        <v/>
      </c>
      <c r="Q40" s="40">
        <v>37</v>
      </c>
    </row>
    <row r="41" spans="1:17" s="40" customFormat="1" ht="20.100000000000001" customHeight="1">
      <c r="A41" s="76" t="str">
        <f t="shared" si="5"/>
        <v/>
      </c>
      <c r="B41" s="77" t="str">
        <f>'基本情報 (2)'!Y46</f>
        <v/>
      </c>
      <c r="C41" s="77" t="str">
        <f t="shared" si="6"/>
        <v/>
      </c>
      <c r="D41" s="78" t="str">
        <f t="shared" si="7"/>
        <v/>
      </c>
      <c r="E41" s="79"/>
      <c r="F41" s="80"/>
      <c r="G41" s="80"/>
      <c r="H41" s="81"/>
      <c r="I41" s="81"/>
      <c r="J41" s="377" t="str">
        <f t="shared" si="9"/>
        <v/>
      </c>
      <c r="K41" s="377" t="str">
        <f t="shared" si="10"/>
        <v/>
      </c>
      <c r="L41" s="377" t="str">
        <f t="shared" si="11"/>
        <v/>
      </c>
      <c r="M41" s="377" t="str">
        <f t="shared" si="12"/>
        <v/>
      </c>
      <c r="N41" s="377" t="str">
        <f t="shared" si="13"/>
        <v/>
      </c>
      <c r="O41" s="40" t="str">
        <f t="shared" si="8"/>
        <v/>
      </c>
      <c r="Q41" s="40">
        <v>38</v>
      </c>
    </row>
    <row r="42" spans="1:17" s="40" customFormat="1" ht="20.100000000000001" customHeight="1">
      <c r="A42" s="76" t="str">
        <f t="shared" si="5"/>
        <v/>
      </c>
      <c r="B42" s="77" t="str">
        <f>'基本情報 (2)'!Y47</f>
        <v/>
      </c>
      <c r="C42" s="77" t="str">
        <f t="shared" si="6"/>
        <v/>
      </c>
      <c r="D42" s="78" t="str">
        <f t="shared" si="7"/>
        <v/>
      </c>
      <c r="E42" s="79"/>
      <c r="F42" s="80"/>
      <c r="G42" s="80"/>
      <c r="H42" s="81"/>
      <c r="I42" s="81"/>
      <c r="J42" s="377" t="str">
        <f t="shared" si="9"/>
        <v/>
      </c>
      <c r="K42" s="377" t="str">
        <f t="shared" si="10"/>
        <v/>
      </c>
      <c r="L42" s="377" t="str">
        <f t="shared" si="11"/>
        <v/>
      </c>
      <c r="M42" s="377" t="str">
        <f t="shared" si="12"/>
        <v/>
      </c>
      <c r="N42" s="377" t="str">
        <f t="shared" si="13"/>
        <v/>
      </c>
      <c r="O42" s="40" t="str">
        <f t="shared" si="8"/>
        <v/>
      </c>
      <c r="Q42" s="40">
        <v>39</v>
      </c>
    </row>
    <row r="43" spans="1:17" s="40" customFormat="1" ht="20.100000000000001" customHeight="1">
      <c r="A43" s="76" t="str">
        <f t="shared" si="5"/>
        <v/>
      </c>
      <c r="B43" s="77" t="str">
        <f>'基本情報 (2)'!Y48</f>
        <v/>
      </c>
      <c r="C43" s="77" t="str">
        <f t="shared" si="6"/>
        <v/>
      </c>
      <c r="D43" s="78" t="str">
        <f t="shared" si="7"/>
        <v/>
      </c>
      <c r="E43" s="79"/>
      <c r="F43" s="80"/>
      <c r="G43" s="80"/>
      <c r="H43" s="81"/>
      <c r="I43" s="81"/>
      <c r="J43" s="377" t="str">
        <f t="shared" si="9"/>
        <v/>
      </c>
      <c r="K43" s="377" t="str">
        <f t="shared" si="10"/>
        <v/>
      </c>
      <c r="L43" s="377" t="str">
        <f t="shared" si="11"/>
        <v/>
      </c>
      <c r="M43" s="377" t="str">
        <f t="shared" si="12"/>
        <v/>
      </c>
      <c r="N43" s="377" t="str">
        <f t="shared" si="13"/>
        <v/>
      </c>
      <c r="O43" s="40" t="str">
        <f t="shared" si="8"/>
        <v/>
      </c>
      <c r="Q43" s="40">
        <v>40</v>
      </c>
    </row>
    <row r="44" spans="1:17" s="40" customFormat="1" ht="20.100000000000001" customHeight="1">
      <c r="A44" s="76" t="str">
        <f t="shared" si="5"/>
        <v/>
      </c>
      <c r="B44" s="77" t="str">
        <f>'基本情報 (2)'!Y49</f>
        <v/>
      </c>
      <c r="C44" s="77" t="str">
        <f t="shared" si="6"/>
        <v/>
      </c>
      <c r="D44" s="78" t="str">
        <f t="shared" si="7"/>
        <v/>
      </c>
      <c r="E44" s="79"/>
      <c r="F44" s="80"/>
      <c r="G44" s="80"/>
      <c r="H44" s="81"/>
      <c r="I44" s="81"/>
      <c r="J44" s="377" t="str">
        <f t="shared" si="9"/>
        <v/>
      </c>
      <c r="K44" s="377" t="str">
        <f t="shared" si="10"/>
        <v/>
      </c>
      <c r="L44" s="377" t="str">
        <f t="shared" si="11"/>
        <v/>
      </c>
      <c r="M44" s="377" t="str">
        <f t="shared" si="12"/>
        <v/>
      </c>
      <c r="N44" s="377" t="str">
        <f t="shared" si="13"/>
        <v/>
      </c>
      <c r="O44" s="40" t="str">
        <f t="shared" si="8"/>
        <v/>
      </c>
      <c r="Q44" s="40">
        <v>41</v>
      </c>
    </row>
    <row r="45" spans="1:17" s="40" customFormat="1" ht="20.100000000000001" customHeight="1">
      <c r="A45" s="76" t="str">
        <f t="shared" si="5"/>
        <v/>
      </c>
      <c r="B45" s="77" t="str">
        <f>'基本情報 (2)'!Y50</f>
        <v/>
      </c>
      <c r="C45" s="77" t="str">
        <f t="shared" si="6"/>
        <v/>
      </c>
      <c r="D45" s="78" t="str">
        <f t="shared" si="7"/>
        <v/>
      </c>
      <c r="E45" s="79"/>
      <c r="F45" s="80"/>
      <c r="G45" s="80"/>
      <c r="H45" s="81"/>
      <c r="I45" s="81"/>
      <c r="J45" s="377" t="str">
        <f t="shared" si="9"/>
        <v/>
      </c>
      <c r="K45" s="377" t="str">
        <f t="shared" si="10"/>
        <v/>
      </c>
      <c r="L45" s="377" t="str">
        <f t="shared" si="11"/>
        <v/>
      </c>
      <c r="M45" s="377" t="str">
        <f t="shared" si="12"/>
        <v/>
      </c>
      <c r="N45" s="377" t="str">
        <f t="shared" si="13"/>
        <v/>
      </c>
      <c r="O45" s="40" t="str">
        <f t="shared" si="8"/>
        <v/>
      </c>
      <c r="Q45" s="40">
        <v>42</v>
      </c>
    </row>
    <row r="46" spans="1:17" s="40" customFormat="1" ht="20.100000000000001" customHeight="1">
      <c r="A46" s="76" t="str">
        <f t="shared" si="5"/>
        <v/>
      </c>
      <c r="B46" s="77" t="str">
        <f>'基本情報 (2)'!Y51</f>
        <v/>
      </c>
      <c r="C46" s="77" t="str">
        <f t="shared" si="6"/>
        <v/>
      </c>
      <c r="D46" s="78" t="str">
        <f t="shared" si="7"/>
        <v/>
      </c>
      <c r="E46" s="79"/>
      <c r="F46" s="80"/>
      <c r="G46" s="80"/>
      <c r="H46" s="81"/>
      <c r="I46" s="81"/>
      <c r="J46" s="377" t="str">
        <f t="shared" si="9"/>
        <v/>
      </c>
      <c r="K46" s="377" t="str">
        <f t="shared" si="10"/>
        <v/>
      </c>
      <c r="L46" s="377" t="str">
        <f t="shared" si="11"/>
        <v/>
      </c>
      <c r="M46" s="377" t="str">
        <f t="shared" si="12"/>
        <v/>
      </c>
      <c r="N46" s="377" t="str">
        <f t="shared" si="13"/>
        <v/>
      </c>
      <c r="O46" s="40" t="str">
        <f t="shared" si="8"/>
        <v/>
      </c>
      <c r="Q46" s="40">
        <v>43</v>
      </c>
    </row>
    <row r="47" spans="1:17" s="40" customFormat="1" ht="20.100000000000001" customHeight="1">
      <c r="A47" s="76" t="str">
        <f t="shared" si="5"/>
        <v/>
      </c>
      <c r="B47" s="77" t="str">
        <f>'基本情報 (2)'!Y52</f>
        <v/>
      </c>
      <c r="C47" s="77" t="str">
        <f t="shared" si="6"/>
        <v/>
      </c>
      <c r="D47" s="78" t="str">
        <f t="shared" si="7"/>
        <v/>
      </c>
      <c r="E47" s="79"/>
      <c r="F47" s="80"/>
      <c r="G47" s="80"/>
      <c r="H47" s="81"/>
      <c r="I47" s="81"/>
      <c r="J47" s="377" t="str">
        <f t="shared" si="9"/>
        <v/>
      </c>
      <c r="K47" s="377" t="str">
        <f t="shared" si="10"/>
        <v/>
      </c>
      <c r="L47" s="377" t="str">
        <f t="shared" si="11"/>
        <v/>
      </c>
      <c r="M47" s="377" t="str">
        <f t="shared" si="12"/>
        <v/>
      </c>
      <c r="N47" s="377" t="str">
        <f t="shared" si="13"/>
        <v/>
      </c>
      <c r="O47" s="40" t="str">
        <f t="shared" si="8"/>
        <v/>
      </c>
      <c r="Q47" s="40">
        <v>44</v>
      </c>
    </row>
    <row r="48" spans="1:17" s="40" customFormat="1" ht="20.100000000000001" customHeight="1">
      <c r="A48" s="76" t="str">
        <f t="shared" si="5"/>
        <v/>
      </c>
      <c r="B48" s="77" t="str">
        <f>'基本情報 (2)'!Y53</f>
        <v/>
      </c>
      <c r="C48" s="77" t="str">
        <f t="shared" si="6"/>
        <v/>
      </c>
      <c r="D48" s="78" t="str">
        <f t="shared" si="7"/>
        <v/>
      </c>
      <c r="E48" s="79"/>
      <c r="F48" s="80"/>
      <c r="G48" s="80"/>
      <c r="H48" s="81"/>
      <c r="I48" s="81"/>
      <c r="J48" s="377" t="str">
        <f t="shared" si="9"/>
        <v/>
      </c>
      <c r="K48" s="377" t="str">
        <f t="shared" si="10"/>
        <v/>
      </c>
      <c r="L48" s="377" t="str">
        <f t="shared" si="11"/>
        <v/>
      </c>
      <c r="M48" s="377" t="str">
        <f t="shared" si="12"/>
        <v/>
      </c>
      <c r="N48" s="377" t="str">
        <f t="shared" si="13"/>
        <v/>
      </c>
      <c r="O48" s="40" t="str">
        <f t="shared" si="8"/>
        <v/>
      </c>
      <c r="Q48" s="40">
        <v>45</v>
      </c>
    </row>
    <row r="49" spans="1:17" s="40" customFormat="1" ht="20.100000000000001" customHeight="1">
      <c r="A49" s="76" t="str">
        <f t="shared" si="5"/>
        <v/>
      </c>
      <c r="B49" s="77" t="str">
        <f>'基本情報 (2)'!Y54</f>
        <v/>
      </c>
      <c r="C49" s="77" t="str">
        <f t="shared" si="6"/>
        <v/>
      </c>
      <c r="D49" s="78" t="str">
        <f t="shared" si="7"/>
        <v/>
      </c>
      <c r="E49" s="79"/>
      <c r="F49" s="80"/>
      <c r="G49" s="80"/>
      <c r="H49" s="81"/>
      <c r="I49" s="81"/>
      <c r="J49" s="377" t="str">
        <f t="shared" si="9"/>
        <v/>
      </c>
      <c r="K49" s="377" t="str">
        <f t="shared" si="10"/>
        <v/>
      </c>
      <c r="L49" s="377" t="str">
        <f t="shared" si="11"/>
        <v/>
      </c>
      <c r="M49" s="377" t="str">
        <f t="shared" si="12"/>
        <v/>
      </c>
      <c r="N49" s="377" t="str">
        <f t="shared" si="13"/>
        <v/>
      </c>
      <c r="O49" s="40" t="str">
        <f t="shared" si="8"/>
        <v/>
      </c>
      <c r="Q49" s="40">
        <v>46</v>
      </c>
    </row>
    <row r="50" spans="1:17" s="40" customFormat="1" ht="20.100000000000001" customHeight="1">
      <c r="A50" s="76" t="str">
        <f t="shared" si="5"/>
        <v/>
      </c>
      <c r="B50" s="77" t="str">
        <f>'基本情報 (2)'!Y55</f>
        <v/>
      </c>
      <c r="C50" s="77" t="str">
        <f t="shared" si="6"/>
        <v/>
      </c>
      <c r="D50" s="78" t="str">
        <f t="shared" si="7"/>
        <v/>
      </c>
      <c r="E50" s="79"/>
      <c r="F50" s="80"/>
      <c r="G50" s="80"/>
      <c r="H50" s="81"/>
      <c r="I50" s="81"/>
      <c r="J50" s="377" t="str">
        <f t="shared" si="9"/>
        <v/>
      </c>
      <c r="K50" s="377" t="str">
        <f t="shared" si="10"/>
        <v/>
      </c>
      <c r="L50" s="377" t="str">
        <f t="shared" si="11"/>
        <v/>
      </c>
      <c r="M50" s="377" t="str">
        <f t="shared" si="12"/>
        <v/>
      </c>
      <c r="N50" s="377" t="str">
        <f t="shared" si="13"/>
        <v/>
      </c>
      <c r="O50" s="40" t="str">
        <f t="shared" si="8"/>
        <v/>
      </c>
      <c r="Q50" s="40">
        <v>47</v>
      </c>
    </row>
    <row r="51" spans="1:17" s="40" customFormat="1" ht="20.100000000000001" customHeight="1">
      <c r="A51" s="76" t="str">
        <f t="shared" si="5"/>
        <v/>
      </c>
      <c r="B51" s="77" t="str">
        <f>'基本情報 (2)'!Y56</f>
        <v/>
      </c>
      <c r="C51" s="77" t="str">
        <f t="shared" si="6"/>
        <v/>
      </c>
      <c r="D51" s="78" t="str">
        <f t="shared" si="7"/>
        <v/>
      </c>
      <c r="E51" s="79"/>
      <c r="F51" s="80"/>
      <c r="G51" s="80"/>
      <c r="H51" s="81"/>
      <c r="I51" s="81"/>
      <c r="J51" s="377" t="str">
        <f t="shared" si="9"/>
        <v/>
      </c>
      <c r="K51" s="377" t="str">
        <f t="shared" si="10"/>
        <v/>
      </c>
      <c r="L51" s="377" t="str">
        <f t="shared" si="11"/>
        <v/>
      </c>
      <c r="M51" s="377" t="str">
        <f t="shared" si="12"/>
        <v/>
      </c>
      <c r="N51" s="377" t="str">
        <f t="shared" si="13"/>
        <v/>
      </c>
      <c r="O51" s="40" t="str">
        <f t="shared" si="8"/>
        <v/>
      </c>
      <c r="Q51" s="40">
        <v>48</v>
      </c>
    </row>
    <row r="52" spans="1:17" s="40" customFormat="1" ht="20.100000000000001" customHeight="1">
      <c r="A52" s="76" t="str">
        <f t="shared" si="5"/>
        <v/>
      </c>
      <c r="B52" s="77" t="str">
        <f>'基本情報 (2)'!Y57</f>
        <v/>
      </c>
      <c r="C52" s="77" t="str">
        <f t="shared" si="6"/>
        <v/>
      </c>
      <c r="D52" s="78" t="str">
        <f t="shared" si="7"/>
        <v/>
      </c>
      <c r="E52" s="79"/>
      <c r="F52" s="80"/>
      <c r="G52" s="80"/>
      <c r="H52" s="81"/>
      <c r="I52" s="81"/>
      <c r="J52" s="377" t="str">
        <f t="shared" si="9"/>
        <v/>
      </c>
      <c r="K52" s="377" t="str">
        <f t="shared" si="10"/>
        <v/>
      </c>
      <c r="L52" s="377" t="str">
        <f t="shared" si="11"/>
        <v/>
      </c>
      <c r="M52" s="377" t="str">
        <f t="shared" si="12"/>
        <v/>
      </c>
      <c r="N52" s="377" t="str">
        <f t="shared" si="13"/>
        <v/>
      </c>
      <c r="O52" s="40" t="str">
        <f t="shared" si="8"/>
        <v/>
      </c>
      <c r="Q52" s="40">
        <v>49</v>
      </c>
    </row>
    <row r="53" spans="1:17" s="40" customFormat="1" ht="20.100000000000001" customHeight="1">
      <c r="A53" s="76" t="str">
        <f t="shared" si="5"/>
        <v/>
      </c>
      <c r="B53" s="77" t="str">
        <f>'基本情報 (2)'!Y58</f>
        <v/>
      </c>
      <c r="C53" s="77" t="str">
        <f t="shared" si="6"/>
        <v/>
      </c>
      <c r="D53" s="78" t="str">
        <f t="shared" si="7"/>
        <v/>
      </c>
      <c r="E53" s="79"/>
      <c r="F53" s="80"/>
      <c r="G53" s="80"/>
      <c r="H53" s="81"/>
      <c r="I53" s="81"/>
      <c r="J53" s="377" t="str">
        <f t="shared" si="9"/>
        <v/>
      </c>
      <c r="K53" s="377" t="str">
        <f t="shared" si="10"/>
        <v/>
      </c>
      <c r="L53" s="377" t="str">
        <f t="shared" si="11"/>
        <v/>
      </c>
      <c r="M53" s="377" t="str">
        <f t="shared" si="12"/>
        <v/>
      </c>
      <c r="N53" s="377" t="str">
        <f t="shared" si="13"/>
        <v/>
      </c>
      <c r="O53" s="40" t="str">
        <f t="shared" si="8"/>
        <v/>
      </c>
      <c r="Q53" s="40">
        <v>50</v>
      </c>
    </row>
    <row r="54" spans="1:17" s="40" customFormat="1" ht="20.100000000000001" customHeight="1">
      <c r="A54" s="76" t="str">
        <f t="shared" si="5"/>
        <v/>
      </c>
      <c r="B54" s="77" t="str">
        <f>'基本情報 (2)'!Y59</f>
        <v/>
      </c>
      <c r="C54" s="77" t="str">
        <f t="shared" si="6"/>
        <v/>
      </c>
      <c r="D54" s="78" t="str">
        <f t="shared" si="7"/>
        <v/>
      </c>
      <c r="E54" s="79"/>
      <c r="F54" s="80"/>
      <c r="G54" s="80"/>
      <c r="H54" s="81"/>
      <c r="I54" s="81"/>
      <c r="J54" s="377" t="str">
        <f t="shared" si="9"/>
        <v/>
      </c>
      <c r="K54" s="377" t="str">
        <f t="shared" si="10"/>
        <v/>
      </c>
      <c r="L54" s="377" t="str">
        <f t="shared" si="11"/>
        <v/>
      </c>
      <c r="M54" s="377" t="str">
        <f t="shared" si="12"/>
        <v/>
      </c>
      <c r="N54" s="377" t="str">
        <f t="shared" si="13"/>
        <v/>
      </c>
      <c r="O54" s="40" t="str">
        <f t="shared" si="8"/>
        <v/>
      </c>
      <c r="Q54" s="40">
        <v>51</v>
      </c>
    </row>
    <row r="55" spans="1:17" s="40" customFormat="1" ht="20.100000000000001" customHeight="1">
      <c r="A55" s="76" t="str">
        <f t="shared" si="5"/>
        <v/>
      </c>
      <c r="B55" s="77" t="str">
        <f>'基本情報 (2)'!Y60</f>
        <v/>
      </c>
      <c r="C55" s="77" t="str">
        <f t="shared" si="6"/>
        <v/>
      </c>
      <c r="D55" s="78" t="str">
        <f t="shared" si="7"/>
        <v/>
      </c>
      <c r="E55" s="79"/>
      <c r="F55" s="80"/>
      <c r="G55" s="80"/>
      <c r="H55" s="81"/>
      <c r="I55" s="81"/>
      <c r="J55" s="377" t="str">
        <f t="shared" si="9"/>
        <v/>
      </c>
      <c r="K55" s="377" t="str">
        <f t="shared" si="10"/>
        <v/>
      </c>
      <c r="L55" s="377" t="str">
        <f t="shared" si="11"/>
        <v/>
      </c>
      <c r="M55" s="377" t="str">
        <f t="shared" si="12"/>
        <v/>
      </c>
      <c r="N55" s="377" t="str">
        <f t="shared" si="13"/>
        <v/>
      </c>
      <c r="O55" s="40" t="str">
        <f t="shared" si="8"/>
        <v/>
      </c>
      <c r="Q55" s="40">
        <v>52</v>
      </c>
    </row>
    <row r="56" spans="1:17" s="40" customFormat="1" ht="20.100000000000001" customHeight="1">
      <c r="A56" s="76" t="str">
        <f t="shared" si="5"/>
        <v/>
      </c>
      <c r="B56" s="77" t="str">
        <f>'基本情報 (2)'!Y61</f>
        <v/>
      </c>
      <c r="C56" s="77" t="str">
        <f t="shared" si="6"/>
        <v/>
      </c>
      <c r="D56" s="78" t="str">
        <f t="shared" si="7"/>
        <v/>
      </c>
      <c r="E56" s="79"/>
      <c r="F56" s="80"/>
      <c r="G56" s="80"/>
      <c r="H56" s="81"/>
      <c r="I56" s="81"/>
      <c r="J56" s="377" t="str">
        <f t="shared" si="9"/>
        <v/>
      </c>
      <c r="K56" s="377" t="str">
        <f t="shared" si="10"/>
        <v/>
      </c>
      <c r="L56" s="377" t="str">
        <f t="shared" si="11"/>
        <v/>
      </c>
      <c r="M56" s="377" t="str">
        <f t="shared" si="12"/>
        <v/>
      </c>
      <c r="N56" s="377" t="str">
        <f t="shared" si="13"/>
        <v/>
      </c>
      <c r="O56" s="40" t="str">
        <f t="shared" si="8"/>
        <v/>
      </c>
      <c r="Q56" s="40">
        <v>53</v>
      </c>
    </row>
    <row r="57" spans="1:17" s="40" customFormat="1" ht="20.100000000000001" customHeight="1">
      <c r="A57" s="76" t="str">
        <f t="shared" si="5"/>
        <v/>
      </c>
      <c r="B57" s="77" t="str">
        <f>'基本情報 (2)'!Y62</f>
        <v/>
      </c>
      <c r="C57" s="77" t="str">
        <f t="shared" si="6"/>
        <v/>
      </c>
      <c r="D57" s="78" t="str">
        <f t="shared" si="7"/>
        <v/>
      </c>
      <c r="E57" s="79"/>
      <c r="F57" s="80"/>
      <c r="G57" s="80"/>
      <c r="H57" s="81"/>
      <c r="I57" s="81"/>
      <c r="J57" s="377" t="str">
        <f t="shared" si="9"/>
        <v/>
      </c>
      <c r="K57" s="377" t="str">
        <f t="shared" si="10"/>
        <v/>
      </c>
      <c r="L57" s="377" t="str">
        <f t="shared" si="11"/>
        <v/>
      </c>
      <c r="M57" s="377" t="str">
        <f t="shared" si="12"/>
        <v/>
      </c>
      <c r="N57" s="377" t="str">
        <f t="shared" si="13"/>
        <v/>
      </c>
      <c r="O57" s="40" t="str">
        <f t="shared" si="8"/>
        <v/>
      </c>
      <c r="Q57" s="40">
        <v>54</v>
      </c>
    </row>
    <row r="58" spans="1:17" s="40" customFormat="1" ht="20.100000000000001" customHeight="1">
      <c r="A58" s="76" t="str">
        <f t="shared" si="5"/>
        <v/>
      </c>
      <c r="B58" s="77" t="str">
        <f>'基本情報 (2)'!Y63</f>
        <v/>
      </c>
      <c r="C58" s="77" t="str">
        <f t="shared" si="6"/>
        <v/>
      </c>
      <c r="D58" s="78" t="str">
        <f t="shared" si="7"/>
        <v/>
      </c>
      <c r="E58" s="79"/>
      <c r="F58" s="80"/>
      <c r="G58" s="80"/>
      <c r="H58" s="81"/>
      <c r="I58" s="81"/>
      <c r="J58" s="377" t="str">
        <f t="shared" si="9"/>
        <v/>
      </c>
      <c r="K58" s="377" t="str">
        <f t="shared" si="10"/>
        <v/>
      </c>
      <c r="L58" s="377" t="str">
        <f t="shared" si="11"/>
        <v/>
      </c>
      <c r="M58" s="377" t="str">
        <f t="shared" si="12"/>
        <v/>
      </c>
      <c r="N58" s="377" t="str">
        <f t="shared" si="13"/>
        <v/>
      </c>
      <c r="O58" s="40" t="str">
        <f t="shared" si="8"/>
        <v/>
      </c>
      <c r="Q58" s="40">
        <v>55</v>
      </c>
    </row>
    <row r="59" spans="1:17" s="40" customFormat="1" ht="20.100000000000001" customHeight="1">
      <c r="A59" s="76" t="str">
        <f t="shared" si="5"/>
        <v/>
      </c>
      <c r="B59" s="77" t="str">
        <f>'基本情報 (2)'!Y64</f>
        <v/>
      </c>
      <c r="C59" s="77" t="str">
        <f t="shared" si="6"/>
        <v/>
      </c>
      <c r="D59" s="78" t="str">
        <f t="shared" si="7"/>
        <v/>
      </c>
      <c r="E59" s="79"/>
      <c r="F59" s="80"/>
      <c r="G59" s="80"/>
      <c r="H59" s="81"/>
      <c r="I59" s="81"/>
      <c r="J59" s="377" t="str">
        <f t="shared" si="9"/>
        <v/>
      </c>
      <c r="K59" s="377" t="str">
        <f t="shared" si="10"/>
        <v/>
      </c>
      <c r="L59" s="377" t="str">
        <f t="shared" si="11"/>
        <v/>
      </c>
      <c r="M59" s="377" t="str">
        <f t="shared" si="12"/>
        <v/>
      </c>
      <c r="N59" s="377" t="str">
        <f t="shared" si="13"/>
        <v/>
      </c>
      <c r="O59" s="40" t="str">
        <f t="shared" si="8"/>
        <v/>
      </c>
      <c r="Q59" s="40">
        <v>56</v>
      </c>
    </row>
    <row r="60" spans="1:17" s="40" customFormat="1" ht="20.100000000000001" customHeight="1">
      <c r="A60" s="76" t="str">
        <f t="shared" si="5"/>
        <v/>
      </c>
      <c r="B60" s="77" t="str">
        <f>'基本情報 (2)'!Y65</f>
        <v/>
      </c>
      <c r="C60" s="77" t="str">
        <f t="shared" si="6"/>
        <v/>
      </c>
      <c r="D60" s="78" t="str">
        <f t="shared" si="7"/>
        <v/>
      </c>
      <c r="E60" s="79"/>
      <c r="F60" s="80"/>
      <c r="G60" s="80"/>
      <c r="H60" s="81"/>
      <c r="I60" s="81"/>
      <c r="J60" s="377" t="str">
        <f t="shared" si="9"/>
        <v/>
      </c>
      <c r="K60" s="377" t="str">
        <f t="shared" si="10"/>
        <v/>
      </c>
      <c r="L60" s="377" t="str">
        <f t="shared" si="11"/>
        <v/>
      </c>
      <c r="M60" s="377" t="str">
        <f t="shared" si="12"/>
        <v/>
      </c>
      <c r="N60" s="377" t="str">
        <f t="shared" si="13"/>
        <v/>
      </c>
      <c r="O60" s="40" t="str">
        <f t="shared" si="8"/>
        <v/>
      </c>
      <c r="Q60" s="40">
        <v>57</v>
      </c>
    </row>
    <row r="61" spans="1:17" s="40" customFormat="1" ht="20.100000000000001" customHeight="1">
      <c r="A61" s="76" t="str">
        <f t="shared" si="5"/>
        <v/>
      </c>
      <c r="B61" s="77" t="str">
        <f>'基本情報 (2)'!Y66</f>
        <v/>
      </c>
      <c r="C61" s="77" t="str">
        <f t="shared" si="6"/>
        <v/>
      </c>
      <c r="D61" s="78" t="str">
        <f t="shared" si="7"/>
        <v/>
      </c>
      <c r="E61" s="79"/>
      <c r="F61" s="80"/>
      <c r="G61" s="80"/>
      <c r="H61" s="81"/>
      <c r="I61" s="81"/>
      <c r="J61" s="377" t="str">
        <f t="shared" si="9"/>
        <v/>
      </c>
      <c r="K61" s="377" t="str">
        <f t="shared" si="10"/>
        <v/>
      </c>
      <c r="L61" s="377" t="str">
        <f t="shared" si="11"/>
        <v/>
      </c>
      <c r="M61" s="377" t="str">
        <f t="shared" si="12"/>
        <v/>
      </c>
      <c r="N61" s="377" t="str">
        <f t="shared" si="13"/>
        <v/>
      </c>
      <c r="O61" s="40" t="str">
        <f t="shared" si="8"/>
        <v/>
      </c>
      <c r="Q61" s="40">
        <v>58</v>
      </c>
    </row>
    <row r="62" spans="1:17" s="40" customFormat="1" ht="20.100000000000001" customHeight="1">
      <c r="A62" s="76" t="str">
        <f t="shared" si="5"/>
        <v/>
      </c>
      <c r="B62" s="77" t="str">
        <f>'基本情報 (2)'!Y67</f>
        <v/>
      </c>
      <c r="C62" s="77" t="str">
        <f t="shared" si="6"/>
        <v/>
      </c>
      <c r="D62" s="78" t="str">
        <f t="shared" si="7"/>
        <v/>
      </c>
      <c r="E62" s="79"/>
      <c r="F62" s="80"/>
      <c r="G62" s="80"/>
      <c r="H62" s="81"/>
      <c r="I62" s="81"/>
      <c r="J62" s="377" t="str">
        <f t="shared" si="9"/>
        <v/>
      </c>
      <c r="K62" s="377" t="str">
        <f t="shared" si="10"/>
        <v/>
      </c>
      <c r="L62" s="377" t="str">
        <f t="shared" si="11"/>
        <v/>
      </c>
      <c r="M62" s="377" t="str">
        <f t="shared" si="12"/>
        <v/>
      </c>
      <c r="N62" s="377" t="str">
        <f t="shared" si="13"/>
        <v/>
      </c>
      <c r="O62" s="40" t="str">
        <f t="shared" si="8"/>
        <v/>
      </c>
      <c r="Q62" s="40">
        <v>59</v>
      </c>
    </row>
    <row r="63" spans="1:17" s="40" customFormat="1" ht="20.100000000000001" customHeight="1">
      <c r="A63" s="76" t="str">
        <f t="shared" si="5"/>
        <v/>
      </c>
      <c r="B63" s="77" t="str">
        <f>'基本情報 (2)'!Y68</f>
        <v/>
      </c>
      <c r="C63" s="77" t="str">
        <f t="shared" si="6"/>
        <v/>
      </c>
      <c r="D63" s="78" t="str">
        <f t="shared" si="7"/>
        <v/>
      </c>
      <c r="E63" s="79"/>
      <c r="F63" s="80"/>
      <c r="G63" s="80"/>
      <c r="H63" s="81"/>
      <c r="I63" s="81"/>
      <c r="J63" s="377" t="str">
        <f t="shared" si="9"/>
        <v/>
      </c>
      <c r="K63" s="377" t="str">
        <f t="shared" si="10"/>
        <v/>
      </c>
      <c r="L63" s="377" t="str">
        <f t="shared" si="11"/>
        <v/>
      </c>
      <c r="M63" s="377" t="str">
        <f t="shared" si="12"/>
        <v/>
      </c>
      <c r="N63" s="377" t="str">
        <f t="shared" si="13"/>
        <v/>
      </c>
      <c r="O63" s="40" t="str">
        <f t="shared" si="8"/>
        <v/>
      </c>
      <c r="Q63" s="40">
        <v>60</v>
      </c>
    </row>
    <row r="64" spans="1:17" s="40" customFormat="1" ht="20.100000000000001" customHeight="1">
      <c r="A64" s="76" t="str">
        <f t="shared" si="5"/>
        <v/>
      </c>
      <c r="B64" s="77" t="str">
        <f>'基本情報 (2)'!Y69</f>
        <v/>
      </c>
      <c r="C64" s="77" t="str">
        <f t="shared" si="6"/>
        <v/>
      </c>
      <c r="D64" s="78" t="str">
        <f t="shared" si="7"/>
        <v/>
      </c>
      <c r="E64" s="79"/>
      <c r="F64" s="80"/>
      <c r="G64" s="80"/>
      <c r="H64" s="81"/>
      <c r="I64" s="81"/>
      <c r="J64" s="377" t="str">
        <f t="shared" si="9"/>
        <v/>
      </c>
      <c r="K64" s="377" t="str">
        <f t="shared" si="10"/>
        <v/>
      </c>
      <c r="L64" s="377" t="str">
        <f t="shared" si="11"/>
        <v/>
      </c>
      <c r="M64" s="377" t="str">
        <f t="shared" si="12"/>
        <v/>
      </c>
      <c r="N64" s="377" t="str">
        <f t="shared" si="13"/>
        <v/>
      </c>
      <c r="O64" s="40" t="str">
        <f t="shared" si="8"/>
        <v/>
      </c>
      <c r="Q64" s="40">
        <v>61</v>
      </c>
    </row>
    <row r="65" spans="1:17" s="40" customFormat="1" ht="20.100000000000001" customHeight="1">
      <c r="A65" s="76" t="str">
        <f t="shared" si="5"/>
        <v/>
      </c>
      <c r="B65" s="77" t="str">
        <f>'基本情報 (2)'!Y70</f>
        <v/>
      </c>
      <c r="C65" s="77" t="str">
        <f t="shared" si="6"/>
        <v/>
      </c>
      <c r="D65" s="78" t="str">
        <f t="shared" si="7"/>
        <v/>
      </c>
      <c r="E65" s="79"/>
      <c r="F65" s="80"/>
      <c r="G65" s="80"/>
      <c r="H65" s="81"/>
      <c r="I65" s="81"/>
      <c r="J65" s="377" t="str">
        <f t="shared" si="9"/>
        <v/>
      </c>
      <c r="K65" s="377" t="str">
        <f t="shared" si="10"/>
        <v/>
      </c>
      <c r="L65" s="377" t="str">
        <f t="shared" si="11"/>
        <v/>
      </c>
      <c r="M65" s="377" t="str">
        <f t="shared" si="12"/>
        <v/>
      </c>
      <c r="N65" s="377" t="str">
        <f t="shared" si="13"/>
        <v/>
      </c>
      <c r="O65" s="40" t="str">
        <f t="shared" si="8"/>
        <v/>
      </c>
      <c r="Q65" s="40">
        <v>62</v>
      </c>
    </row>
    <row r="66" spans="1:17" s="40" customFormat="1" ht="20.100000000000001" customHeight="1">
      <c r="A66" s="76" t="str">
        <f t="shared" si="5"/>
        <v/>
      </c>
      <c r="B66" s="77" t="str">
        <f>'基本情報 (2)'!Y71</f>
        <v/>
      </c>
      <c r="C66" s="77" t="str">
        <f t="shared" si="6"/>
        <v/>
      </c>
      <c r="D66" s="78" t="str">
        <f t="shared" si="7"/>
        <v/>
      </c>
      <c r="E66" s="79"/>
      <c r="F66" s="80"/>
      <c r="G66" s="80"/>
      <c r="H66" s="81"/>
      <c r="I66" s="81"/>
      <c r="J66" s="377" t="str">
        <f t="shared" si="9"/>
        <v/>
      </c>
      <c r="K66" s="377" t="str">
        <f t="shared" si="10"/>
        <v/>
      </c>
      <c r="L66" s="377" t="str">
        <f t="shared" si="11"/>
        <v/>
      </c>
      <c r="M66" s="377" t="str">
        <f t="shared" si="12"/>
        <v/>
      </c>
      <c r="N66" s="377" t="str">
        <f t="shared" si="13"/>
        <v/>
      </c>
      <c r="O66" s="40" t="str">
        <f t="shared" si="8"/>
        <v/>
      </c>
      <c r="Q66" s="40">
        <v>63</v>
      </c>
    </row>
    <row r="67" spans="1:17" s="40" customFormat="1" ht="20.100000000000001" customHeight="1">
      <c r="A67" s="76" t="str">
        <f t="shared" si="5"/>
        <v/>
      </c>
      <c r="B67" s="77" t="str">
        <f>'基本情報 (2)'!Y72</f>
        <v/>
      </c>
      <c r="C67" s="77" t="str">
        <f t="shared" si="6"/>
        <v/>
      </c>
      <c r="D67" s="78" t="str">
        <f t="shared" si="7"/>
        <v/>
      </c>
      <c r="E67" s="79"/>
      <c r="F67" s="80"/>
      <c r="G67" s="80"/>
      <c r="H67" s="81"/>
      <c r="I67" s="81"/>
      <c r="J67" s="377" t="str">
        <f t="shared" si="9"/>
        <v/>
      </c>
      <c r="K67" s="377" t="str">
        <f t="shared" si="10"/>
        <v/>
      </c>
      <c r="L67" s="377" t="str">
        <f t="shared" si="11"/>
        <v/>
      </c>
      <c r="M67" s="377" t="str">
        <f t="shared" si="12"/>
        <v/>
      </c>
      <c r="N67" s="377" t="str">
        <f t="shared" si="13"/>
        <v/>
      </c>
      <c r="O67" s="40" t="str">
        <f t="shared" si="8"/>
        <v/>
      </c>
      <c r="Q67" s="40">
        <v>64</v>
      </c>
    </row>
    <row r="68" spans="1:17" s="40" customFormat="1" ht="20.100000000000001" customHeight="1">
      <c r="A68" s="76" t="str">
        <f t="shared" si="5"/>
        <v/>
      </c>
      <c r="B68" s="77" t="str">
        <f>'基本情報 (2)'!Y73</f>
        <v/>
      </c>
      <c r="C68" s="77" t="str">
        <f t="shared" si="6"/>
        <v/>
      </c>
      <c r="D68" s="78" t="str">
        <f t="shared" si="7"/>
        <v/>
      </c>
      <c r="E68" s="79"/>
      <c r="F68" s="80"/>
      <c r="G68" s="80"/>
      <c r="H68" s="81"/>
      <c r="I68" s="81"/>
      <c r="J68" s="377" t="str">
        <f t="shared" ref="J68:J99" si="14">IF(E68="","",VLOOKUP(E68,コード２,4,FALSE))</f>
        <v/>
      </c>
      <c r="K68" s="377" t="str">
        <f t="shared" ref="K68:K99" si="15">IF(F68="","",VLOOKUP(F68,コード２,4,FALSE))</f>
        <v/>
      </c>
      <c r="L68" s="377" t="str">
        <f t="shared" ref="L68:L99" si="16">IF(G68="","",VLOOKUP(G68,コード２,4,FALSE))</f>
        <v/>
      </c>
      <c r="M68" s="377" t="str">
        <f t="shared" ref="M68:M99" si="17">IF(H68="","",VLOOKUP(H68,コード２,4,FALSE))</f>
        <v/>
      </c>
      <c r="N68" s="377" t="str">
        <f t="shared" ref="N68:N99" si="18">IF(I68="","",VLOOKUP(I68,コード２,4,FALSE))</f>
        <v/>
      </c>
      <c r="O68" s="40" t="str">
        <f t="shared" si="8"/>
        <v/>
      </c>
      <c r="Q68" s="40">
        <v>65</v>
      </c>
    </row>
    <row r="69" spans="1:17" s="40" customFormat="1" ht="20.100000000000001" customHeight="1">
      <c r="A69" s="76" t="str">
        <f t="shared" ref="A69:A132" si="19">IF(B69="","",Q69)</f>
        <v/>
      </c>
      <c r="B69" s="77" t="str">
        <f>'基本情報 (2)'!Y74</f>
        <v/>
      </c>
      <c r="C69" s="77" t="str">
        <f t="shared" ref="C69:C132" si="20">IF(B69="","",VLOOKUP(B69,一覧範囲,3,FALSE))</f>
        <v/>
      </c>
      <c r="D69" s="78" t="str">
        <f t="shared" ref="D69:D132" si="21">IF(B69="","",VLOOKUP(B69,一覧範囲,5,FALSE))</f>
        <v/>
      </c>
      <c r="E69" s="79"/>
      <c r="F69" s="80"/>
      <c r="G69" s="80"/>
      <c r="H69" s="81"/>
      <c r="I69" s="81"/>
      <c r="J69" s="377" t="str">
        <f t="shared" si="14"/>
        <v/>
      </c>
      <c r="K69" s="377" t="str">
        <f t="shared" si="15"/>
        <v/>
      </c>
      <c r="L69" s="377" t="str">
        <f t="shared" si="16"/>
        <v/>
      </c>
      <c r="M69" s="377" t="str">
        <f t="shared" si="17"/>
        <v/>
      </c>
      <c r="N69" s="377" t="str">
        <f t="shared" si="18"/>
        <v/>
      </c>
      <c r="O69" s="40" t="str">
        <f t="shared" ref="O69:O132" si="22">IF(B69="","",B69)</f>
        <v/>
      </c>
      <c r="Q69" s="40">
        <v>66</v>
      </c>
    </row>
    <row r="70" spans="1:17" s="40" customFormat="1" ht="20.100000000000001" customHeight="1">
      <c r="A70" s="76" t="str">
        <f t="shared" si="19"/>
        <v/>
      </c>
      <c r="B70" s="77" t="str">
        <f>'基本情報 (2)'!Y75</f>
        <v/>
      </c>
      <c r="C70" s="77" t="str">
        <f t="shared" si="20"/>
        <v/>
      </c>
      <c r="D70" s="78" t="str">
        <f t="shared" si="21"/>
        <v/>
      </c>
      <c r="E70" s="79"/>
      <c r="F70" s="80"/>
      <c r="G70" s="80"/>
      <c r="H70" s="81"/>
      <c r="I70" s="81"/>
      <c r="J70" s="377" t="str">
        <f t="shared" si="14"/>
        <v/>
      </c>
      <c r="K70" s="377" t="str">
        <f t="shared" si="15"/>
        <v/>
      </c>
      <c r="L70" s="377" t="str">
        <f t="shared" si="16"/>
        <v/>
      </c>
      <c r="M70" s="377" t="str">
        <f t="shared" si="17"/>
        <v/>
      </c>
      <c r="N70" s="377" t="str">
        <f t="shared" si="18"/>
        <v/>
      </c>
      <c r="O70" s="40" t="str">
        <f t="shared" si="22"/>
        <v/>
      </c>
      <c r="Q70" s="40">
        <v>67</v>
      </c>
    </row>
    <row r="71" spans="1:17" s="40" customFormat="1" ht="20.100000000000001" customHeight="1">
      <c r="A71" s="76" t="str">
        <f t="shared" si="19"/>
        <v/>
      </c>
      <c r="B71" s="77" t="str">
        <f>'基本情報 (2)'!Y76</f>
        <v/>
      </c>
      <c r="C71" s="77" t="str">
        <f t="shared" si="20"/>
        <v/>
      </c>
      <c r="D71" s="78" t="str">
        <f t="shared" si="21"/>
        <v/>
      </c>
      <c r="E71" s="79"/>
      <c r="F71" s="80"/>
      <c r="G71" s="80"/>
      <c r="H71" s="81"/>
      <c r="I71" s="81"/>
      <c r="J71" s="377" t="str">
        <f t="shared" si="14"/>
        <v/>
      </c>
      <c r="K71" s="377" t="str">
        <f t="shared" si="15"/>
        <v/>
      </c>
      <c r="L71" s="377" t="str">
        <f t="shared" si="16"/>
        <v/>
      </c>
      <c r="M71" s="377" t="str">
        <f t="shared" si="17"/>
        <v/>
      </c>
      <c r="N71" s="377" t="str">
        <f t="shared" si="18"/>
        <v/>
      </c>
      <c r="O71" s="40" t="str">
        <f t="shared" si="22"/>
        <v/>
      </c>
      <c r="Q71" s="40">
        <v>68</v>
      </c>
    </row>
    <row r="72" spans="1:17" s="40" customFormat="1" ht="20.100000000000001" customHeight="1">
      <c r="A72" s="76" t="str">
        <f t="shared" si="19"/>
        <v/>
      </c>
      <c r="B72" s="77" t="str">
        <f>'基本情報 (2)'!Y77</f>
        <v/>
      </c>
      <c r="C72" s="77" t="str">
        <f t="shared" si="20"/>
        <v/>
      </c>
      <c r="D72" s="78" t="str">
        <f t="shared" si="21"/>
        <v/>
      </c>
      <c r="E72" s="79"/>
      <c r="F72" s="80"/>
      <c r="G72" s="80"/>
      <c r="H72" s="81"/>
      <c r="I72" s="81"/>
      <c r="J72" s="377" t="str">
        <f t="shared" si="14"/>
        <v/>
      </c>
      <c r="K72" s="377" t="str">
        <f t="shared" si="15"/>
        <v/>
      </c>
      <c r="L72" s="377" t="str">
        <f t="shared" si="16"/>
        <v/>
      </c>
      <c r="M72" s="377" t="str">
        <f t="shared" si="17"/>
        <v/>
      </c>
      <c r="N72" s="377" t="str">
        <f t="shared" si="18"/>
        <v/>
      </c>
      <c r="O72" s="40" t="str">
        <f t="shared" si="22"/>
        <v/>
      </c>
      <c r="Q72" s="40">
        <v>69</v>
      </c>
    </row>
    <row r="73" spans="1:17" s="40" customFormat="1" ht="20.100000000000001" customHeight="1">
      <c r="A73" s="76" t="str">
        <f t="shared" si="19"/>
        <v/>
      </c>
      <c r="B73" s="77" t="str">
        <f>'基本情報 (2)'!Y78</f>
        <v/>
      </c>
      <c r="C73" s="77" t="str">
        <f t="shared" si="20"/>
        <v/>
      </c>
      <c r="D73" s="78" t="str">
        <f t="shared" si="21"/>
        <v/>
      </c>
      <c r="E73" s="79"/>
      <c r="F73" s="80"/>
      <c r="G73" s="80"/>
      <c r="H73" s="81"/>
      <c r="I73" s="81"/>
      <c r="J73" s="377" t="str">
        <f t="shared" si="14"/>
        <v/>
      </c>
      <c r="K73" s="377" t="str">
        <f t="shared" si="15"/>
        <v/>
      </c>
      <c r="L73" s="377" t="str">
        <f t="shared" si="16"/>
        <v/>
      </c>
      <c r="M73" s="377" t="str">
        <f t="shared" si="17"/>
        <v/>
      </c>
      <c r="N73" s="377" t="str">
        <f t="shared" si="18"/>
        <v/>
      </c>
      <c r="O73" s="40" t="str">
        <f t="shared" si="22"/>
        <v/>
      </c>
      <c r="Q73" s="40">
        <v>70</v>
      </c>
    </row>
    <row r="74" spans="1:17" s="40" customFormat="1" ht="20.100000000000001" customHeight="1">
      <c r="A74" s="76" t="str">
        <f t="shared" si="19"/>
        <v/>
      </c>
      <c r="B74" s="77" t="str">
        <f>'基本情報 (2)'!Y79</f>
        <v/>
      </c>
      <c r="C74" s="77" t="str">
        <f t="shared" si="20"/>
        <v/>
      </c>
      <c r="D74" s="78" t="str">
        <f t="shared" si="21"/>
        <v/>
      </c>
      <c r="E74" s="79"/>
      <c r="F74" s="80"/>
      <c r="G74" s="80"/>
      <c r="H74" s="81"/>
      <c r="I74" s="81"/>
      <c r="J74" s="377" t="str">
        <f t="shared" si="14"/>
        <v/>
      </c>
      <c r="K74" s="377" t="str">
        <f t="shared" si="15"/>
        <v/>
      </c>
      <c r="L74" s="377" t="str">
        <f t="shared" si="16"/>
        <v/>
      </c>
      <c r="M74" s="377" t="str">
        <f t="shared" si="17"/>
        <v/>
      </c>
      <c r="N74" s="377" t="str">
        <f t="shared" si="18"/>
        <v/>
      </c>
      <c r="O74" s="40" t="str">
        <f t="shared" si="22"/>
        <v/>
      </c>
      <c r="Q74" s="40">
        <v>71</v>
      </c>
    </row>
    <row r="75" spans="1:17" s="40" customFormat="1" ht="20.100000000000001" customHeight="1">
      <c r="A75" s="76" t="str">
        <f t="shared" si="19"/>
        <v/>
      </c>
      <c r="B75" s="77" t="str">
        <f>'基本情報 (2)'!Y80</f>
        <v/>
      </c>
      <c r="C75" s="77" t="str">
        <f t="shared" si="20"/>
        <v/>
      </c>
      <c r="D75" s="78" t="str">
        <f t="shared" si="21"/>
        <v/>
      </c>
      <c r="E75" s="79"/>
      <c r="F75" s="80"/>
      <c r="G75" s="80"/>
      <c r="H75" s="81"/>
      <c r="I75" s="81"/>
      <c r="J75" s="377" t="str">
        <f t="shared" si="14"/>
        <v/>
      </c>
      <c r="K75" s="377" t="str">
        <f t="shared" si="15"/>
        <v/>
      </c>
      <c r="L75" s="377" t="str">
        <f t="shared" si="16"/>
        <v/>
      </c>
      <c r="M75" s="377" t="str">
        <f t="shared" si="17"/>
        <v/>
      </c>
      <c r="N75" s="377" t="str">
        <f t="shared" si="18"/>
        <v/>
      </c>
      <c r="O75" s="40" t="str">
        <f t="shared" si="22"/>
        <v/>
      </c>
      <c r="Q75" s="40">
        <v>72</v>
      </c>
    </row>
    <row r="76" spans="1:17" s="40" customFormat="1" ht="20.100000000000001" customHeight="1">
      <c r="A76" s="76" t="str">
        <f t="shared" si="19"/>
        <v/>
      </c>
      <c r="B76" s="77" t="str">
        <f>'基本情報 (2)'!Y81</f>
        <v/>
      </c>
      <c r="C76" s="77" t="str">
        <f t="shared" si="20"/>
        <v/>
      </c>
      <c r="D76" s="78" t="str">
        <f t="shared" si="21"/>
        <v/>
      </c>
      <c r="E76" s="79"/>
      <c r="F76" s="80"/>
      <c r="G76" s="80"/>
      <c r="H76" s="81"/>
      <c r="I76" s="81"/>
      <c r="J76" s="377" t="str">
        <f t="shared" si="14"/>
        <v/>
      </c>
      <c r="K76" s="377" t="str">
        <f t="shared" si="15"/>
        <v/>
      </c>
      <c r="L76" s="377" t="str">
        <f t="shared" si="16"/>
        <v/>
      </c>
      <c r="M76" s="377" t="str">
        <f t="shared" si="17"/>
        <v/>
      </c>
      <c r="N76" s="377" t="str">
        <f t="shared" si="18"/>
        <v/>
      </c>
      <c r="O76" s="40" t="str">
        <f t="shared" si="22"/>
        <v/>
      </c>
      <c r="Q76" s="40">
        <v>73</v>
      </c>
    </row>
    <row r="77" spans="1:17" s="40" customFormat="1" ht="20.100000000000001" customHeight="1">
      <c r="A77" s="76" t="str">
        <f t="shared" si="19"/>
        <v/>
      </c>
      <c r="B77" s="77" t="str">
        <f>'基本情報 (2)'!Y82</f>
        <v/>
      </c>
      <c r="C77" s="77" t="str">
        <f t="shared" si="20"/>
        <v/>
      </c>
      <c r="D77" s="78" t="str">
        <f t="shared" si="21"/>
        <v/>
      </c>
      <c r="E77" s="79"/>
      <c r="F77" s="80"/>
      <c r="G77" s="80"/>
      <c r="H77" s="81"/>
      <c r="I77" s="81"/>
      <c r="J77" s="377" t="str">
        <f t="shared" si="14"/>
        <v/>
      </c>
      <c r="K77" s="377" t="str">
        <f t="shared" si="15"/>
        <v/>
      </c>
      <c r="L77" s="377" t="str">
        <f t="shared" si="16"/>
        <v/>
      </c>
      <c r="M77" s="377" t="str">
        <f t="shared" si="17"/>
        <v/>
      </c>
      <c r="N77" s="377" t="str">
        <f t="shared" si="18"/>
        <v/>
      </c>
      <c r="O77" s="40" t="str">
        <f t="shared" si="22"/>
        <v/>
      </c>
      <c r="Q77" s="40">
        <v>74</v>
      </c>
    </row>
    <row r="78" spans="1:17" s="40" customFormat="1" ht="20.100000000000001" customHeight="1">
      <c r="A78" s="76" t="str">
        <f t="shared" si="19"/>
        <v/>
      </c>
      <c r="B78" s="77" t="str">
        <f>'基本情報 (2)'!Y83</f>
        <v/>
      </c>
      <c r="C78" s="77" t="str">
        <f t="shared" si="20"/>
        <v/>
      </c>
      <c r="D78" s="78" t="str">
        <f t="shared" si="21"/>
        <v/>
      </c>
      <c r="E78" s="79"/>
      <c r="F78" s="80"/>
      <c r="G78" s="80"/>
      <c r="H78" s="81"/>
      <c r="I78" s="81"/>
      <c r="J78" s="377" t="str">
        <f t="shared" si="14"/>
        <v/>
      </c>
      <c r="K78" s="377" t="str">
        <f t="shared" si="15"/>
        <v/>
      </c>
      <c r="L78" s="377" t="str">
        <f t="shared" si="16"/>
        <v/>
      </c>
      <c r="M78" s="377" t="str">
        <f t="shared" si="17"/>
        <v/>
      </c>
      <c r="N78" s="377" t="str">
        <f t="shared" si="18"/>
        <v/>
      </c>
      <c r="O78" s="40" t="str">
        <f t="shared" si="22"/>
        <v/>
      </c>
      <c r="Q78" s="40">
        <v>75</v>
      </c>
    </row>
    <row r="79" spans="1:17" s="40" customFormat="1" ht="20.100000000000001" customHeight="1">
      <c r="A79" s="76" t="str">
        <f t="shared" si="19"/>
        <v/>
      </c>
      <c r="B79" s="77" t="str">
        <f>'基本情報 (2)'!Y84</f>
        <v/>
      </c>
      <c r="C79" s="77" t="str">
        <f t="shared" si="20"/>
        <v/>
      </c>
      <c r="D79" s="78" t="str">
        <f t="shared" si="21"/>
        <v/>
      </c>
      <c r="E79" s="79"/>
      <c r="F79" s="80"/>
      <c r="G79" s="80"/>
      <c r="H79" s="81"/>
      <c r="I79" s="81"/>
      <c r="J79" s="377" t="str">
        <f t="shared" si="14"/>
        <v/>
      </c>
      <c r="K79" s="377" t="str">
        <f t="shared" si="15"/>
        <v/>
      </c>
      <c r="L79" s="377" t="str">
        <f t="shared" si="16"/>
        <v/>
      </c>
      <c r="M79" s="377" t="str">
        <f t="shared" si="17"/>
        <v/>
      </c>
      <c r="N79" s="377" t="str">
        <f t="shared" si="18"/>
        <v/>
      </c>
      <c r="O79" s="40" t="str">
        <f t="shared" si="22"/>
        <v/>
      </c>
      <c r="Q79" s="40">
        <v>76</v>
      </c>
    </row>
    <row r="80" spans="1:17" s="40" customFormat="1" ht="20.100000000000001" customHeight="1">
      <c r="A80" s="76" t="str">
        <f t="shared" si="19"/>
        <v/>
      </c>
      <c r="B80" s="77" t="str">
        <f>'基本情報 (2)'!Y85</f>
        <v/>
      </c>
      <c r="C80" s="77" t="str">
        <f t="shared" si="20"/>
        <v/>
      </c>
      <c r="D80" s="78" t="str">
        <f t="shared" si="21"/>
        <v/>
      </c>
      <c r="E80" s="79"/>
      <c r="F80" s="80"/>
      <c r="G80" s="80"/>
      <c r="H80" s="81"/>
      <c r="I80" s="81"/>
      <c r="J80" s="377" t="str">
        <f t="shared" si="14"/>
        <v/>
      </c>
      <c r="K80" s="377" t="str">
        <f t="shared" si="15"/>
        <v/>
      </c>
      <c r="L80" s="377" t="str">
        <f t="shared" si="16"/>
        <v/>
      </c>
      <c r="M80" s="377" t="str">
        <f t="shared" si="17"/>
        <v/>
      </c>
      <c r="N80" s="377" t="str">
        <f t="shared" si="18"/>
        <v/>
      </c>
      <c r="O80" s="40" t="str">
        <f t="shared" si="22"/>
        <v/>
      </c>
      <c r="Q80" s="40">
        <v>77</v>
      </c>
    </row>
    <row r="81" spans="1:17" s="40" customFormat="1" ht="20.100000000000001" customHeight="1">
      <c r="A81" s="76" t="str">
        <f t="shared" si="19"/>
        <v/>
      </c>
      <c r="B81" s="77" t="str">
        <f>'基本情報 (2)'!Y86</f>
        <v/>
      </c>
      <c r="C81" s="77" t="str">
        <f t="shared" si="20"/>
        <v/>
      </c>
      <c r="D81" s="78" t="str">
        <f t="shared" si="21"/>
        <v/>
      </c>
      <c r="E81" s="79"/>
      <c r="F81" s="80"/>
      <c r="G81" s="80"/>
      <c r="H81" s="81"/>
      <c r="I81" s="81"/>
      <c r="J81" s="377" t="str">
        <f t="shared" si="14"/>
        <v/>
      </c>
      <c r="K81" s="377" t="str">
        <f t="shared" si="15"/>
        <v/>
      </c>
      <c r="L81" s="377" t="str">
        <f t="shared" si="16"/>
        <v/>
      </c>
      <c r="M81" s="377" t="str">
        <f t="shared" si="17"/>
        <v/>
      </c>
      <c r="N81" s="377" t="str">
        <f t="shared" si="18"/>
        <v/>
      </c>
      <c r="O81" s="40" t="str">
        <f t="shared" si="22"/>
        <v/>
      </c>
      <c r="Q81" s="40">
        <v>78</v>
      </c>
    </row>
    <row r="82" spans="1:17" s="40" customFormat="1" ht="20.100000000000001" customHeight="1">
      <c r="A82" s="76" t="str">
        <f t="shared" si="19"/>
        <v/>
      </c>
      <c r="B82" s="77" t="str">
        <f>'基本情報 (2)'!Y87</f>
        <v/>
      </c>
      <c r="C82" s="77" t="str">
        <f t="shared" si="20"/>
        <v/>
      </c>
      <c r="D82" s="78" t="str">
        <f t="shared" si="21"/>
        <v/>
      </c>
      <c r="E82" s="79"/>
      <c r="F82" s="80"/>
      <c r="G82" s="80"/>
      <c r="H82" s="81"/>
      <c r="I82" s="81"/>
      <c r="J82" s="377" t="str">
        <f t="shared" si="14"/>
        <v/>
      </c>
      <c r="K82" s="377" t="str">
        <f t="shared" si="15"/>
        <v/>
      </c>
      <c r="L82" s="377" t="str">
        <f t="shared" si="16"/>
        <v/>
      </c>
      <c r="M82" s="377" t="str">
        <f t="shared" si="17"/>
        <v/>
      </c>
      <c r="N82" s="377" t="str">
        <f t="shared" si="18"/>
        <v/>
      </c>
      <c r="O82" s="40" t="str">
        <f t="shared" si="22"/>
        <v/>
      </c>
      <c r="Q82" s="40">
        <v>79</v>
      </c>
    </row>
    <row r="83" spans="1:17" s="40" customFormat="1" ht="20.100000000000001" customHeight="1">
      <c r="A83" s="76" t="str">
        <f t="shared" si="19"/>
        <v/>
      </c>
      <c r="B83" s="77" t="str">
        <f>'基本情報 (2)'!Y88</f>
        <v/>
      </c>
      <c r="C83" s="77" t="str">
        <f t="shared" si="20"/>
        <v/>
      </c>
      <c r="D83" s="78" t="str">
        <f t="shared" si="21"/>
        <v/>
      </c>
      <c r="E83" s="79"/>
      <c r="F83" s="80"/>
      <c r="G83" s="80"/>
      <c r="H83" s="81"/>
      <c r="I83" s="81"/>
      <c r="J83" s="377" t="str">
        <f t="shared" si="14"/>
        <v/>
      </c>
      <c r="K83" s="377" t="str">
        <f t="shared" si="15"/>
        <v/>
      </c>
      <c r="L83" s="377" t="str">
        <f t="shared" si="16"/>
        <v/>
      </c>
      <c r="M83" s="377" t="str">
        <f t="shared" si="17"/>
        <v/>
      </c>
      <c r="N83" s="377" t="str">
        <f t="shared" si="18"/>
        <v/>
      </c>
      <c r="O83" s="40" t="str">
        <f t="shared" si="22"/>
        <v/>
      </c>
      <c r="Q83" s="40">
        <v>80</v>
      </c>
    </row>
    <row r="84" spans="1:17" s="40" customFormat="1" ht="20.100000000000001" customHeight="1">
      <c r="A84" s="76" t="str">
        <f t="shared" si="19"/>
        <v/>
      </c>
      <c r="B84" s="77" t="str">
        <f>'基本情報 (2)'!Y89</f>
        <v/>
      </c>
      <c r="C84" s="77" t="str">
        <f t="shared" si="20"/>
        <v/>
      </c>
      <c r="D84" s="78" t="str">
        <f t="shared" si="21"/>
        <v/>
      </c>
      <c r="E84" s="79"/>
      <c r="F84" s="80"/>
      <c r="G84" s="80"/>
      <c r="H84" s="81"/>
      <c r="I84" s="81"/>
      <c r="J84" s="377" t="str">
        <f t="shared" si="14"/>
        <v/>
      </c>
      <c r="K84" s="377" t="str">
        <f t="shared" si="15"/>
        <v/>
      </c>
      <c r="L84" s="377" t="str">
        <f t="shared" si="16"/>
        <v/>
      </c>
      <c r="M84" s="377" t="str">
        <f t="shared" si="17"/>
        <v/>
      </c>
      <c r="N84" s="377" t="str">
        <f t="shared" si="18"/>
        <v/>
      </c>
      <c r="O84" s="40" t="str">
        <f t="shared" si="22"/>
        <v/>
      </c>
      <c r="Q84" s="40">
        <v>81</v>
      </c>
    </row>
    <row r="85" spans="1:17" s="40" customFormat="1" ht="20.100000000000001" customHeight="1">
      <c r="A85" s="76" t="str">
        <f t="shared" si="19"/>
        <v/>
      </c>
      <c r="B85" s="77" t="str">
        <f>'基本情報 (2)'!Y90</f>
        <v/>
      </c>
      <c r="C85" s="77" t="str">
        <f t="shared" si="20"/>
        <v/>
      </c>
      <c r="D85" s="78" t="str">
        <f t="shared" si="21"/>
        <v/>
      </c>
      <c r="E85" s="79"/>
      <c r="F85" s="80"/>
      <c r="G85" s="80"/>
      <c r="H85" s="81"/>
      <c r="I85" s="81"/>
      <c r="J85" s="377" t="str">
        <f t="shared" si="14"/>
        <v/>
      </c>
      <c r="K85" s="377" t="str">
        <f t="shared" si="15"/>
        <v/>
      </c>
      <c r="L85" s="377" t="str">
        <f t="shared" si="16"/>
        <v/>
      </c>
      <c r="M85" s="377" t="str">
        <f t="shared" si="17"/>
        <v/>
      </c>
      <c r="N85" s="377" t="str">
        <f t="shared" si="18"/>
        <v/>
      </c>
      <c r="O85" s="40" t="str">
        <f t="shared" si="22"/>
        <v/>
      </c>
      <c r="Q85" s="40">
        <v>82</v>
      </c>
    </row>
    <row r="86" spans="1:17" s="40" customFormat="1" ht="20.100000000000001" customHeight="1">
      <c r="A86" s="76" t="str">
        <f t="shared" si="19"/>
        <v/>
      </c>
      <c r="B86" s="77" t="str">
        <f>'基本情報 (2)'!Y91</f>
        <v/>
      </c>
      <c r="C86" s="77" t="str">
        <f t="shared" si="20"/>
        <v/>
      </c>
      <c r="D86" s="78" t="str">
        <f t="shared" si="21"/>
        <v/>
      </c>
      <c r="E86" s="79"/>
      <c r="F86" s="80"/>
      <c r="G86" s="80"/>
      <c r="H86" s="81"/>
      <c r="I86" s="81"/>
      <c r="J86" s="377" t="str">
        <f t="shared" si="14"/>
        <v/>
      </c>
      <c r="K86" s="377" t="str">
        <f t="shared" si="15"/>
        <v/>
      </c>
      <c r="L86" s="377" t="str">
        <f t="shared" si="16"/>
        <v/>
      </c>
      <c r="M86" s="377" t="str">
        <f t="shared" si="17"/>
        <v/>
      </c>
      <c r="N86" s="377" t="str">
        <f t="shared" si="18"/>
        <v/>
      </c>
      <c r="O86" s="40" t="str">
        <f t="shared" si="22"/>
        <v/>
      </c>
      <c r="Q86" s="40">
        <v>83</v>
      </c>
    </row>
    <row r="87" spans="1:17" s="40" customFormat="1" ht="20.100000000000001" customHeight="1">
      <c r="A87" s="76" t="str">
        <f t="shared" si="19"/>
        <v/>
      </c>
      <c r="B87" s="77" t="str">
        <f>'基本情報 (2)'!Y92</f>
        <v/>
      </c>
      <c r="C87" s="77" t="str">
        <f t="shared" si="20"/>
        <v/>
      </c>
      <c r="D87" s="78" t="str">
        <f t="shared" si="21"/>
        <v/>
      </c>
      <c r="E87" s="79"/>
      <c r="F87" s="80"/>
      <c r="G87" s="80"/>
      <c r="H87" s="81"/>
      <c r="I87" s="81"/>
      <c r="J87" s="377" t="str">
        <f t="shared" si="14"/>
        <v/>
      </c>
      <c r="K87" s="377" t="str">
        <f t="shared" si="15"/>
        <v/>
      </c>
      <c r="L87" s="377" t="str">
        <f t="shared" si="16"/>
        <v/>
      </c>
      <c r="M87" s="377" t="str">
        <f t="shared" si="17"/>
        <v/>
      </c>
      <c r="N87" s="377" t="str">
        <f t="shared" si="18"/>
        <v/>
      </c>
      <c r="O87" s="40" t="str">
        <f t="shared" si="22"/>
        <v/>
      </c>
      <c r="Q87" s="40">
        <v>84</v>
      </c>
    </row>
    <row r="88" spans="1:17" s="40" customFormat="1" ht="20.100000000000001" customHeight="1">
      <c r="A88" s="76" t="str">
        <f t="shared" si="19"/>
        <v/>
      </c>
      <c r="B88" s="77" t="str">
        <f>'基本情報 (2)'!Y93</f>
        <v/>
      </c>
      <c r="C88" s="77" t="str">
        <f t="shared" si="20"/>
        <v/>
      </c>
      <c r="D88" s="78" t="str">
        <f t="shared" si="21"/>
        <v/>
      </c>
      <c r="E88" s="79"/>
      <c r="F88" s="80"/>
      <c r="G88" s="80"/>
      <c r="H88" s="81"/>
      <c r="I88" s="81"/>
      <c r="J88" s="377" t="str">
        <f t="shared" si="14"/>
        <v/>
      </c>
      <c r="K88" s="377" t="str">
        <f t="shared" si="15"/>
        <v/>
      </c>
      <c r="L88" s="377" t="str">
        <f t="shared" si="16"/>
        <v/>
      </c>
      <c r="M88" s="377" t="str">
        <f t="shared" si="17"/>
        <v/>
      </c>
      <c r="N88" s="377" t="str">
        <f t="shared" si="18"/>
        <v/>
      </c>
      <c r="O88" s="40" t="str">
        <f t="shared" si="22"/>
        <v/>
      </c>
      <c r="Q88" s="40">
        <v>85</v>
      </c>
    </row>
    <row r="89" spans="1:17" s="40" customFormat="1" ht="20.100000000000001" customHeight="1">
      <c r="A89" s="76" t="str">
        <f t="shared" si="19"/>
        <v/>
      </c>
      <c r="B89" s="77" t="str">
        <f>'基本情報 (2)'!Y94</f>
        <v/>
      </c>
      <c r="C89" s="77" t="str">
        <f t="shared" si="20"/>
        <v/>
      </c>
      <c r="D89" s="78" t="str">
        <f t="shared" si="21"/>
        <v/>
      </c>
      <c r="E89" s="79"/>
      <c r="F89" s="80"/>
      <c r="G89" s="80"/>
      <c r="H89" s="81"/>
      <c r="I89" s="81"/>
      <c r="J89" s="377" t="str">
        <f t="shared" si="14"/>
        <v/>
      </c>
      <c r="K89" s="377" t="str">
        <f t="shared" si="15"/>
        <v/>
      </c>
      <c r="L89" s="377" t="str">
        <f t="shared" si="16"/>
        <v/>
      </c>
      <c r="M89" s="377" t="str">
        <f t="shared" si="17"/>
        <v/>
      </c>
      <c r="N89" s="377" t="str">
        <f t="shared" si="18"/>
        <v/>
      </c>
      <c r="O89" s="40" t="str">
        <f t="shared" si="22"/>
        <v/>
      </c>
      <c r="Q89" s="40">
        <v>86</v>
      </c>
    </row>
    <row r="90" spans="1:17" s="40" customFormat="1" ht="20.100000000000001" customHeight="1">
      <c r="A90" s="76" t="str">
        <f t="shared" si="19"/>
        <v/>
      </c>
      <c r="B90" s="77" t="str">
        <f>'基本情報 (2)'!Y95</f>
        <v/>
      </c>
      <c r="C90" s="77" t="str">
        <f t="shared" si="20"/>
        <v/>
      </c>
      <c r="D90" s="78" t="str">
        <f t="shared" si="21"/>
        <v/>
      </c>
      <c r="E90" s="79"/>
      <c r="F90" s="80"/>
      <c r="G90" s="80"/>
      <c r="H90" s="81"/>
      <c r="I90" s="81"/>
      <c r="J90" s="377" t="str">
        <f t="shared" si="14"/>
        <v/>
      </c>
      <c r="K90" s="377" t="str">
        <f t="shared" si="15"/>
        <v/>
      </c>
      <c r="L90" s="377" t="str">
        <f t="shared" si="16"/>
        <v/>
      </c>
      <c r="M90" s="377" t="str">
        <f t="shared" si="17"/>
        <v/>
      </c>
      <c r="N90" s="377" t="str">
        <f t="shared" si="18"/>
        <v/>
      </c>
      <c r="O90" s="40" t="str">
        <f t="shared" si="22"/>
        <v/>
      </c>
      <c r="Q90" s="40">
        <v>87</v>
      </c>
    </row>
    <row r="91" spans="1:17" s="40" customFormat="1" ht="20.100000000000001" customHeight="1">
      <c r="A91" s="76" t="str">
        <f t="shared" si="19"/>
        <v/>
      </c>
      <c r="B91" s="77" t="str">
        <f>'基本情報 (2)'!Y96</f>
        <v/>
      </c>
      <c r="C91" s="77" t="str">
        <f t="shared" si="20"/>
        <v/>
      </c>
      <c r="D91" s="78" t="str">
        <f t="shared" si="21"/>
        <v/>
      </c>
      <c r="E91" s="79"/>
      <c r="F91" s="80"/>
      <c r="G91" s="80"/>
      <c r="H91" s="81"/>
      <c r="I91" s="81"/>
      <c r="J91" s="377" t="str">
        <f t="shared" si="14"/>
        <v/>
      </c>
      <c r="K91" s="377" t="str">
        <f t="shared" si="15"/>
        <v/>
      </c>
      <c r="L91" s="377" t="str">
        <f t="shared" si="16"/>
        <v/>
      </c>
      <c r="M91" s="377" t="str">
        <f t="shared" si="17"/>
        <v/>
      </c>
      <c r="N91" s="377" t="str">
        <f t="shared" si="18"/>
        <v/>
      </c>
      <c r="O91" s="40" t="str">
        <f t="shared" si="22"/>
        <v/>
      </c>
      <c r="Q91" s="40">
        <v>88</v>
      </c>
    </row>
    <row r="92" spans="1:17" s="40" customFormat="1" ht="20.100000000000001" customHeight="1">
      <c r="A92" s="76" t="str">
        <f t="shared" si="19"/>
        <v/>
      </c>
      <c r="B92" s="77" t="str">
        <f>'基本情報 (2)'!Y97</f>
        <v/>
      </c>
      <c r="C92" s="77" t="str">
        <f t="shared" si="20"/>
        <v/>
      </c>
      <c r="D92" s="78" t="str">
        <f t="shared" si="21"/>
        <v/>
      </c>
      <c r="E92" s="79"/>
      <c r="F92" s="80"/>
      <c r="G92" s="80"/>
      <c r="H92" s="81"/>
      <c r="I92" s="81"/>
      <c r="J92" s="377" t="str">
        <f t="shared" si="14"/>
        <v/>
      </c>
      <c r="K92" s="377" t="str">
        <f t="shared" si="15"/>
        <v/>
      </c>
      <c r="L92" s="377" t="str">
        <f t="shared" si="16"/>
        <v/>
      </c>
      <c r="M92" s="377" t="str">
        <f t="shared" si="17"/>
        <v/>
      </c>
      <c r="N92" s="377" t="str">
        <f t="shared" si="18"/>
        <v/>
      </c>
      <c r="O92" s="40" t="str">
        <f t="shared" si="22"/>
        <v/>
      </c>
      <c r="Q92" s="40">
        <v>89</v>
      </c>
    </row>
    <row r="93" spans="1:17" s="40" customFormat="1" ht="20.100000000000001" customHeight="1">
      <c r="A93" s="76" t="str">
        <f t="shared" si="19"/>
        <v/>
      </c>
      <c r="B93" s="77" t="str">
        <f>'基本情報 (2)'!Y98</f>
        <v/>
      </c>
      <c r="C93" s="77" t="str">
        <f t="shared" si="20"/>
        <v/>
      </c>
      <c r="D93" s="78" t="str">
        <f t="shared" si="21"/>
        <v/>
      </c>
      <c r="E93" s="79"/>
      <c r="F93" s="80"/>
      <c r="G93" s="80"/>
      <c r="H93" s="81"/>
      <c r="I93" s="81"/>
      <c r="J93" s="377" t="str">
        <f t="shared" si="14"/>
        <v/>
      </c>
      <c r="K93" s="377" t="str">
        <f t="shared" si="15"/>
        <v/>
      </c>
      <c r="L93" s="377" t="str">
        <f t="shared" si="16"/>
        <v/>
      </c>
      <c r="M93" s="377" t="str">
        <f t="shared" si="17"/>
        <v/>
      </c>
      <c r="N93" s="377" t="str">
        <f t="shared" si="18"/>
        <v/>
      </c>
      <c r="O93" s="40" t="str">
        <f t="shared" si="22"/>
        <v/>
      </c>
      <c r="Q93" s="40">
        <v>90</v>
      </c>
    </row>
    <row r="94" spans="1:17" s="40" customFormat="1" ht="20.100000000000001" customHeight="1">
      <c r="A94" s="76" t="str">
        <f t="shared" si="19"/>
        <v/>
      </c>
      <c r="B94" s="77" t="str">
        <f>'基本情報 (2)'!Y99</f>
        <v/>
      </c>
      <c r="C94" s="77" t="str">
        <f t="shared" si="20"/>
        <v/>
      </c>
      <c r="D94" s="78" t="str">
        <f t="shared" si="21"/>
        <v/>
      </c>
      <c r="E94" s="79"/>
      <c r="F94" s="80"/>
      <c r="G94" s="80"/>
      <c r="H94" s="81"/>
      <c r="I94" s="81"/>
      <c r="J94" s="377" t="str">
        <f t="shared" si="14"/>
        <v/>
      </c>
      <c r="K94" s="377" t="str">
        <f t="shared" si="15"/>
        <v/>
      </c>
      <c r="L94" s="377" t="str">
        <f t="shared" si="16"/>
        <v/>
      </c>
      <c r="M94" s="377" t="str">
        <f t="shared" si="17"/>
        <v/>
      </c>
      <c r="N94" s="377" t="str">
        <f t="shared" si="18"/>
        <v/>
      </c>
      <c r="O94" s="40" t="str">
        <f t="shared" si="22"/>
        <v/>
      </c>
      <c r="Q94" s="40">
        <v>91</v>
      </c>
    </row>
    <row r="95" spans="1:17" s="40" customFormat="1" ht="20.100000000000001" customHeight="1">
      <c r="A95" s="76" t="str">
        <f t="shared" si="19"/>
        <v/>
      </c>
      <c r="B95" s="77" t="str">
        <f>'基本情報 (2)'!Y100</f>
        <v/>
      </c>
      <c r="C95" s="77" t="str">
        <f t="shared" si="20"/>
        <v/>
      </c>
      <c r="D95" s="78" t="str">
        <f t="shared" si="21"/>
        <v/>
      </c>
      <c r="E95" s="79"/>
      <c r="F95" s="80"/>
      <c r="G95" s="80"/>
      <c r="H95" s="81"/>
      <c r="I95" s="81"/>
      <c r="J95" s="377" t="str">
        <f t="shared" si="14"/>
        <v/>
      </c>
      <c r="K95" s="377" t="str">
        <f t="shared" si="15"/>
        <v/>
      </c>
      <c r="L95" s="377" t="str">
        <f t="shared" si="16"/>
        <v/>
      </c>
      <c r="M95" s="377" t="str">
        <f t="shared" si="17"/>
        <v/>
      </c>
      <c r="N95" s="377" t="str">
        <f t="shared" si="18"/>
        <v/>
      </c>
      <c r="O95" s="40" t="str">
        <f t="shared" si="22"/>
        <v/>
      </c>
      <c r="Q95" s="40">
        <v>92</v>
      </c>
    </row>
    <row r="96" spans="1:17" s="40" customFormat="1" ht="20.100000000000001" customHeight="1">
      <c r="A96" s="76" t="str">
        <f t="shared" si="19"/>
        <v/>
      </c>
      <c r="B96" s="77" t="str">
        <f>'基本情報 (2)'!Y101</f>
        <v/>
      </c>
      <c r="C96" s="77" t="str">
        <f t="shared" si="20"/>
        <v/>
      </c>
      <c r="D96" s="78" t="str">
        <f t="shared" si="21"/>
        <v/>
      </c>
      <c r="E96" s="79"/>
      <c r="F96" s="80"/>
      <c r="G96" s="80"/>
      <c r="H96" s="81"/>
      <c r="I96" s="81"/>
      <c r="J96" s="377" t="str">
        <f t="shared" si="14"/>
        <v/>
      </c>
      <c r="K96" s="377" t="str">
        <f t="shared" si="15"/>
        <v/>
      </c>
      <c r="L96" s="377" t="str">
        <f t="shared" si="16"/>
        <v/>
      </c>
      <c r="M96" s="377" t="str">
        <f t="shared" si="17"/>
        <v/>
      </c>
      <c r="N96" s="377" t="str">
        <f t="shared" si="18"/>
        <v/>
      </c>
      <c r="O96" s="40" t="str">
        <f t="shared" si="22"/>
        <v/>
      </c>
      <c r="Q96" s="40">
        <v>93</v>
      </c>
    </row>
    <row r="97" spans="1:17" s="40" customFormat="1" ht="20.100000000000001" customHeight="1">
      <c r="A97" s="76" t="str">
        <f t="shared" si="19"/>
        <v/>
      </c>
      <c r="B97" s="77" t="str">
        <f>'基本情報 (2)'!Y102</f>
        <v/>
      </c>
      <c r="C97" s="77" t="str">
        <f t="shared" si="20"/>
        <v/>
      </c>
      <c r="D97" s="78" t="str">
        <f t="shared" si="21"/>
        <v/>
      </c>
      <c r="E97" s="79"/>
      <c r="F97" s="80"/>
      <c r="G97" s="80"/>
      <c r="H97" s="81"/>
      <c r="I97" s="81"/>
      <c r="J97" s="377" t="str">
        <f t="shared" si="14"/>
        <v/>
      </c>
      <c r="K97" s="377" t="str">
        <f t="shared" si="15"/>
        <v/>
      </c>
      <c r="L97" s="377" t="str">
        <f t="shared" si="16"/>
        <v/>
      </c>
      <c r="M97" s="377" t="str">
        <f t="shared" si="17"/>
        <v/>
      </c>
      <c r="N97" s="377" t="str">
        <f t="shared" si="18"/>
        <v/>
      </c>
      <c r="O97" s="40" t="str">
        <f t="shared" si="22"/>
        <v/>
      </c>
      <c r="Q97" s="40">
        <v>94</v>
      </c>
    </row>
    <row r="98" spans="1:17" s="40" customFormat="1" ht="20.100000000000001" customHeight="1">
      <c r="A98" s="76" t="str">
        <f t="shared" si="19"/>
        <v/>
      </c>
      <c r="B98" s="77" t="str">
        <f>'基本情報 (2)'!Y103</f>
        <v/>
      </c>
      <c r="C98" s="77" t="str">
        <f t="shared" si="20"/>
        <v/>
      </c>
      <c r="D98" s="78" t="str">
        <f t="shared" si="21"/>
        <v/>
      </c>
      <c r="E98" s="79"/>
      <c r="F98" s="80"/>
      <c r="G98" s="80"/>
      <c r="H98" s="81"/>
      <c r="I98" s="81"/>
      <c r="J98" s="377" t="str">
        <f t="shared" si="14"/>
        <v/>
      </c>
      <c r="K98" s="377" t="str">
        <f t="shared" si="15"/>
        <v/>
      </c>
      <c r="L98" s="377" t="str">
        <f t="shared" si="16"/>
        <v/>
      </c>
      <c r="M98" s="377" t="str">
        <f t="shared" si="17"/>
        <v/>
      </c>
      <c r="N98" s="377" t="str">
        <f t="shared" si="18"/>
        <v/>
      </c>
      <c r="O98" s="40" t="str">
        <f t="shared" si="22"/>
        <v/>
      </c>
      <c r="Q98" s="40">
        <v>95</v>
      </c>
    </row>
    <row r="99" spans="1:17" s="40" customFormat="1" ht="20.100000000000001" customHeight="1">
      <c r="A99" s="76" t="str">
        <f t="shared" si="19"/>
        <v/>
      </c>
      <c r="B99" s="77" t="str">
        <f>'基本情報 (2)'!Y104</f>
        <v/>
      </c>
      <c r="C99" s="77" t="str">
        <f t="shared" si="20"/>
        <v/>
      </c>
      <c r="D99" s="78" t="str">
        <f t="shared" si="21"/>
        <v/>
      </c>
      <c r="E99" s="79"/>
      <c r="F99" s="80"/>
      <c r="G99" s="80"/>
      <c r="H99" s="81"/>
      <c r="I99" s="81"/>
      <c r="J99" s="377" t="str">
        <f t="shared" si="14"/>
        <v/>
      </c>
      <c r="K99" s="377" t="str">
        <f t="shared" si="15"/>
        <v/>
      </c>
      <c r="L99" s="377" t="str">
        <f t="shared" si="16"/>
        <v/>
      </c>
      <c r="M99" s="377" t="str">
        <f t="shared" si="17"/>
        <v/>
      </c>
      <c r="N99" s="377" t="str">
        <f t="shared" si="18"/>
        <v/>
      </c>
      <c r="O99" s="40" t="str">
        <f t="shared" si="22"/>
        <v/>
      </c>
      <c r="Q99" s="40">
        <v>96</v>
      </c>
    </row>
    <row r="100" spans="1:17" s="40" customFormat="1" ht="20.100000000000001" customHeight="1">
      <c r="A100" s="76" t="str">
        <f t="shared" si="19"/>
        <v/>
      </c>
      <c r="B100" s="77" t="str">
        <f>'基本情報 (2)'!Y105</f>
        <v/>
      </c>
      <c r="C100" s="77" t="str">
        <f t="shared" si="20"/>
        <v/>
      </c>
      <c r="D100" s="78" t="str">
        <f t="shared" si="21"/>
        <v/>
      </c>
      <c r="E100" s="79"/>
      <c r="F100" s="80"/>
      <c r="G100" s="80"/>
      <c r="H100" s="81"/>
      <c r="I100" s="81"/>
      <c r="J100" s="377" t="str">
        <f t="shared" ref="J100:J131" si="23">IF(E100="","",VLOOKUP(E100,コード２,4,FALSE))</f>
        <v/>
      </c>
      <c r="K100" s="377" t="str">
        <f t="shared" ref="K100:K131" si="24">IF(F100="","",VLOOKUP(F100,コード２,4,FALSE))</f>
        <v/>
      </c>
      <c r="L100" s="377" t="str">
        <f t="shared" ref="L100:L131" si="25">IF(G100="","",VLOOKUP(G100,コード２,4,FALSE))</f>
        <v/>
      </c>
      <c r="M100" s="377" t="str">
        <f t="shared" ref="M100:M131" si="26">IF(H100="","",VLOOKUP(H100,コード２,4,FALSE))</f>
        <v/>
      </c>
      <c r="N100" s="377" t="str">
        <f t="shared" ref="N100:N131" si="27">IF(I100="","",VLOOKUP(I100,コード２,4,FALSE))</f>
        <v/>
      </c>
      <c r="O100" s="40" t="str">
        <f t="shared" si="22"/>
        <v/>
      </c>
      <c r="Q100" s="40">
        <v>97</v>
      </c>
    </row>
    <row r="101" spans="1:17" s="40" customFormat="1" ht="20.100000000000001" customHeight="1">
      <c r="A101" s="76" t="str">
        <f t="shared" si="19"/>
        <v/>
      </c>
      <c r="B101" s="77" t="str">
        <f>'基本情報 (2)'!Y106</f>
        <v/>
      </c>
      <c r="C101" s="77" t="str">
        <f t="shared" si="20"/>
        <v/>
      </c>
      <c r="D101" s="78" t="str">
        <f t="shared" si="21"/>
        <v/>
      </c>
      <c r="E101" s="79"/>
      <c r="F101" s="80"/>
      <c r="G101" s="80"/>
      <c r="H101" s="81"/>
      <c r="I101" s="81"/>
      <c r="J101" s="377" t="str">
        <f t="shared" si="23"/>
        <v/>
      </c>
      <c r="K101" s="377" t="str">
        <f t="shared" si="24"/>
        <v/>
      </c>
      <c r="L101" s="377" t="str">
        <f t="shared" si="25"/>
        <v/>
      </c>
      <c r="M101" s="377" t="str">
        <f t="shared" si="26"/>
        <v/>
      </c>
      <c r="N101" s="377" t="str">
        <f t="shared" si="27"/>
        <v/>
      </c>
      <c r="O101" s="40" t="str">
        <f t="shared" si="22"/>
        <v/>
      </c>
      <c r="Q101" s="40">
        <v>98</v>
      </c>
    </row>
    <row r="102" spans="1:17" s="40" customFormat="1" ht="20.100000000000001" customHeight="1">
      <c r="A102" s="76" t="str">
        <f t="shared" si="19"/>
        <v/>
      </c>
      <c r="B102" s="77" t="str">
        <f>'基本情報 (2)'!Y107</f>
        <v/>
      </c>
      <c r="C102" s="77" t="str">
        <f t="shared" si="20"/>
        <v/>
      </c>
      <c r="D102" s="78" t="str">
        <f t="shared" si="21"/>
        <v/>
      </c>
      <c r="E102" s="79"/>
      <c r="F102" s="80"/>
      <c r="G102" s="80"/>
      <c r="H102" s="81"/>
      <c r="I102" s="81"/>
      <c r="J102" s="377" t="str">
        <f t="shared" si="23"/>
        <v/>
      </c>
      <c r="K102" s="377" t="str">
        <f t="shared" si="24"/>
        <v/>
      </c>
      <c r="L102" s="377" t="str">
        <f t="shared" si="25"/>
        <v/>
      </c>
      <c r="M102" s="377" t="str">
        <f t="shared" si="26"/>
        <v/>
      </c>
      <c r="N102" s="377" t="str">
        <f t="shared" si="27"/>
        <v/>
      </c>
      <c r="O102" s="40" t="str">
        <f t="shared" si="22"/>
        <v/>
      </c>
      <c r="Q102" s="40">
        <v>99</v>
      </c>
    </row>
    <row r="103" spans="1:17" s="40" customFormat="1" ht="20.100000000000001" customHeight="1">
      <c r="A103" s="76" t="str">
        <f t="shared" si="19"/>
        <v/>
      </c>
      <c r="B103" s="77" t="str">
        <f>'基本情報 (2)'!Y108</f>
        <v/>
      </c>
      <c r="C103" s="77" t="str">
        <f t="shared" si="20"/>
        <v/>
      </c>
      <c r="D103" s="78" t="str">
        <f t="shared" si="21"/>
        <v/>
      </c>
      <c r="E103" s="79"/>
      <c r="F103" s="80"/>
      <c r="G103" s="80"/>
      <c r="H103" s="81"/>
      <c r="I103" s="81"/>
      <c r="J103" s="377" t="str">
        <f t="shared" si="23"/>
        <v/>
      </c>
      <c r="K103" s="377" t="str">
        <f t="shared" si="24"/>
        <v/>
      </c>
      <c r="L103" s="377" t="str">
        <f t="shared" si="25"/>
        <v/>
      </c>
      <c r="M103" s="377" t="str">
        <f t="shared" si="26"/>
        <v/>
      </c>
      <c r="N103" s="377" t="str">
        <f t="shared" si="27"/>
        <v/>
      </c>
      <c r="O103" s="40" t="str">
        <f t="shared" si="22"/>
        <v/>
      </c>
      <c r="Q103" s="40">
        <v>100</v>
      </c>
    </row>
    <row r="104" spans="1:17" s="40" customFormat="1" ht="20.100000000000001" customHeight="1">
      <c r="A104" s="76" t="str">
        <f t="shared" si="19"/>
        <v/>
      </c>
      <c r="B104" s="77" t="str">
        <f>'基本情報 (2)'!Y109</f>
        <v/>
      </c>
      <c r="C104" s="77" t="str">
        <f t="shared" si="20"/>
        <v/>
      </c>
      <c r="D104" s="78" t="str">
        <f t="shared" si="21"/>
        <v/>
      </c>
      <c r="E104" s="79"/>
      <c r="F104" s="80"/>
      <c r="G104" s="80"/>
      <c r="H104" s="81"/>
      <c r="I104" s="81"/>
      <c r="J104" s="377" t="str">
        <f t="shared" si="23"/>
        <v/>
      </c>
      <c r="K104" s="377" t="str">
        <f t="shared" si="24"/>
        <v/>
      </c>
      <c r="L104" s="377" t="str">
        <f t="shared" si="25"/>
        <v/>
      </c>
      <c r="M104" s="377" t="str">
        <f t="shared" si="26"/>
        <v/>
      </c>
      <c r="N104" s="377" t="str">
        <f t="shared" si="27"/>
        <v/>
      </c>
      <c r="O104" s="40" t="str">
        <f t="shared" si="22"/>
        <v/>
      </c>
      <c r="Q104" s="40">
        <v>101</v>
      </c>
    </row>
    <row r="105" spans="1:17" s="40" customFormat="1" ht="20.100000000000001" customHeight="1">
      <c r="A105" s="76" t="str">
        <f t="shared" si="19"/>
        <v/>
      </c>
      <c r="B105" s="77" t="str">
        <f>'基本情報 (2)'!Y110</f>
        <v/>
      </c>
      <c r="C105" s="77" t="str">
        <f t="shared" si="20"/>
        <v/>
      </c>
      <c r="D105" s="78" t="str">
        <f t="shared" si="21"/>
        <v/>
      </c>
      <c r="E105" s="79"/>
      <c r="F105" s="80"/>
      <c r="G105" s="80"/>
      <c r="H105" s="81"/>
      <c r="I105" s="81"/>
      <c r="J105" s="377" t="str">
        <f t="shared" si="23"/>
        <v/>
      </c>
      <c r="K105" s="377" t="str">
        <f t="shared" si="24"/>
        <v/>
      </c>
      <c r="L105" s="377" t="str">
        <f t="shared" si="25"/>
        <v/>
      </c>
      <c r="M105" s="377" t="str">
        <f t="shared" si="26"/>
        <v/>
      </c>
      <c r="N105" s="377" t="str">
        <f t="shared" si="27"/>
        <v/>
      </c>
      <c r="O105" s="40" t="str">
        <f t="shared" si="22"/>
        <v/>
      </c>
      <c r="Q105" s="40">
        <v>102</v>
      </c>
    </row>
    <row r="106" spans="1:17" s="40" customFormat="1" ht="20.100000000000001" customHeight="1">
      <c r="A106" s="76" t="str">
        <f t="shared" si="19"/>
        <v/>
      </c>
      <c r="B106" s="77" t="str">
        <f>'基本情報 (2)'!Y111</f>
        <v/>
      </c>
      <c r="C106" s="77" t="str">
        <f t="shared" si="20"/>
        <v/>
      </c>
      <c r="D106" s="78" t="str">
        <f t="shared" si="21"/>
        <v/>
      </c>
      <c r="E106" s="79"/>
      <c r="F106" s="80"/>
      <c r="G106" s="80"/>
      <c r="H106" s="81"/>
      <c r="I106" s="81"/>
      <c r="J106" s="377" t="str">
        <f t="shared" si="23"/>
        <v/>
      </c>
      <c r="K106" s="377" t="str">
        <f t="shared" si="24"/>
        <v/>
      </c>
      <c r="L106" s="377" t="str">
        <f t="shared" si="25"/>
        <v/>
      </c>
      <c r="M106" s="377" t="str">
        <f t="shared" si="26"/>
        <v/>
      </c>
      <c r="N106" s="377" t="str">
        <f t="shared" si="27"/>
        <v/>
      </c>
      <c r="O106" s="40" t="str">
        <f t="shared" si="22"/>
        <v/>
      </c>
      <c r="Q106" s="40">
        <v>103</v>
      </c>
    </row>
    <row r="107" spans="1:17" s="40" customFormat="1" ht="20.100000000000001" customHeight="1">
      <c r="A107" s="76" t="str">
        <f t="shared" si="19"/>
        <v/>
      </c>
      <c r="B107" s="77" t="str">
        <f>'基本情報 (2)'!Y112</f>
        <v/>
      </c>
      <c r="C107" s="77" t="str">
        <f t="shared" si="20"/>
        <v/>
      </c>
      <c r="D107" s="78" t="str">
        <f t="shared" si="21"/>
        <v/>
      </c>
      <c r="E107" s="79"/>
      <c r="F107" s="80"/>
      <c r="G107" s="80"/>
      <c r="H107" s="81"/>
      <c r="I107" s="81"/>
      <c r="J107" s="377" t="str">
        <f t="shared" si="23"/>
        <v/>
      </c>
      <c r="K107" s="377" t="str">
        <f t="shared" si="24"/>
        <v/>
      </c>
      <c r="L107" s="377" t="str">
        <f t="shared" si="25"/>
        <v/>
      </c>
      <c r="M107" s="377" t="str">
        <f t="shared" si="26"/>
        <v/>
      </c>
      <c r="N107" s="377" t="str">
        <f t="shared" si="27"/>
        <v/>
      </c>
      <c r="O107" s="40" t="str">
        <f t="shared" si="22"/>
        <v/>
      </c>
      <c r="Q107" s="40">
        <v>104</v>
      </c>
    </row>
    <row r="108" spans="1:17" s="40" customFormat="1" ht="20.100000000000001" customHeight="1">
      <c r="A108" s="76" t="str">
        <f t="shared" si="19"/>
        <v/>
      </c>
      <c r="B108" s="77" t="str">
        <f>'基本情報 (2)'!Y113</f>
        <v/>
      </c>
      <c r="C108" s="77" t="str">
        <f t="shared" si="20"/>
        <v/>
      </c>
      <c r="D108" s="78" t="str">
        <f t="shared" si="21"/>
        <v/>
      </c>
      <c r="E108" s="79"/>
      <c r="F108" s="80"/>
      <c r="G108" s="80"/>
      <c r="H108" s="81"/>
      <c r="I108" s="81"/>
      <c r="J108" s="377" t="str">
        <f t="shared" si="23"/>
        <v/>
      </c>
      <c r="K108" s="377" t="str">
        <f t="shared" si="24"/>
        <v/>
      </c>
      <c r="L108" s="377" t="str">
        <f t="shared" si="25"/>
        <v/>
      </c>
      <c r="M108" s="377" t="str">
        <f t="shared" si="26"/>
        <v/>
      </c>
      <c r="N108" s="377" t="str">
        <f t="shared" si="27"/>
        <v/>
      </c>
      <c r="O108" s="40" t="str">
        <f t="shared" si="22"/>
        <v/>
      </c>
      <c r="Q108" s="40">
        <v>105</v>
      </c>
    </row>
    <row r="109" spans="1:17" s="40" customFormat="1" ht="20.100000000000001" customHeight="1">
      <c r="A109" s="76" t="str">
        <f t="shared" si="19"/>
        <v/>
      </c>
      <c r="B109" s="77" t="str">
        <f>'基本情報 (2)'!Y114</f>
        <v/>
      </c>
      <c r="C109" s="77" t="str">
        <f t="shared" si="20"/>
        <v/>
      </c>
      <c r="D109" s="78" t="str">
        <f t="shared" si="21"/>
        <v/>
      </c>
      <c r="E109" s="79"/>
      <c r="F109" s="80"/>
      <c r="G109" s="80"/>
      <c r="H109" s="81"/>
      <c r="I109" s="81"/>
      <c r="J109" s="377" t="str">
        <f t="shared" si="23"/>
        <v/>
      </c>
      <c r="K109" s="377" t="str">
        <f t="shared" si="24"/>
        <v/>
      </c>
      <c r="L109" s="377" t="str">
        <f t="shared" si="25"/>
        <v/>
      </c>
      <c r="M109" s="377" t="str">
        <f t="shared" si="26"/>
        <v/>
      </c>
      <c r="N109" s="377" t="str">
        <f t="shared" si="27"/>
        <v/>
      </c>
      <c r="O109" s="40" t="str">
        <f t="shared" si="22"/>
        <v/>
      </c>
      <c r="Q109" s="40">
        <v>106</v>
      </c>
    </row>
    <row r="110" spans="1:17" s="40" customFormat="1" ht="20.100000000000001" customHeight="1">
      <c r="A110" s="76" t="str">
        <f t="shared" si="19"/>
        <v/>
      </c>
      <c r="B110" s="77" t="str">
        <f>'基本情報 (2)'!Y115</f>
        <v/>
      </c>
      <c r="C110" s="77" t="str">
        <f t="shared" si="20"/>
        <v/>
      </c>
      <c r="D110" s="78" t="str">
        <f t="shared" si="21"/>
        <v/>
      </c>
      <c r="E110" s="79"/>
      <c r="F110" s="80"/>
      <c r="G110" s="80"/>
      <c r="H110" s="81"/>
      <c r="I110" s="81"/>
      <c r="J110" s="377" t="str">
        <f t="shared" si="23"/>
        <v/>
      </c>
      <c r="K110" s="377" t="str">
        <f t="shared" si="24"/>
        <v/>
      </c>
      <c r="L110" s="377" t="str">
        <f t="shared" si="25"/>
        <v/>
      </c>
      <c r="M110" s="377" t="str">
        <f t="shared" si="26"/>
        <v/>
      </c>
      <c r="N110" s="377" t="str">
        <f t="shared" si="27"/>
        <v/>
      </c>
      <c r="O110" s="40" t="str">
        <f t="shared" si="22"/>
        <v/>
      </c>
      <c r="Q110" s="40">
        <v>107</v>
      </c>
    </row>
    <row r="111" spans="1:17" s="40" customFormat="1" ht="20.100000000000001" customHeight="1">
      <c r="A111" s="76" t="str">
        <f t="shared" si="19"/>
        <v/>
      </c>
      <c r="B111" s="77" t="str">
        <f>'基本情報 (2)'!Y116</f>
        <v/>
      </c>
      <c r="C111" s="77" t="str">
        <f t="shared" si="20"/>
        <v/>
      </c>
      <c r="D111" s="78" t="str">
        <f t="shared" si="21"/>
        <v/>
      </c>
      <c r="E111" s="79"/>
      <c r="F111" s="80"/>
      <c r="G111" s="80"/>
      <c r="H111" s="81"/>
      <c r="I111" s="81"/>
      <c r="J111" s="377" t="str">
        <f t="shared" si="23"/>
        <v/>
      </c>
      <c r="K111" s="377" t="str">
        <f t="shared" si="24"/>
        <v/>
      </c>
      <c r="L111" s="377" t="str">
        <f t="shared" si="25"/>
        <v/>
      </c>
      <c r="M111" s="377" t="str">
        <f t="shared" si="26"/>
        <v/>
      </c>
      <c r="N111" s="377" t="str">
        <f t="shared" si="27"/>
        <v/>
      </c>
      <c r="O111" s="40" t="str">
        <f t="shared" si="22"/>
        <v/>
      </c>
      <c r="Q111" s="40">
        <v>108</v>
      </c>
    </row>
    <row r="112" spans="1:17" s="40" customFormat="1" ht="20.100000000000001" customHeight="1">
      <c r="A112" s="76" t="str">
        <f t="shared" si="19"/>
        <v/>
      </c>
      <c r="B112" s="77" t="str">
        <f>'基本情報 (2)'!Y117</f>
        <v/>
      </c>
      <c r="C112" s="77" t="str">
        <f t="shared" si="20"/>
        <v/>
      </c>
      <c r="D112" s="78" t="str">
        <f t="shared" si="21"/>
        <v/>
      </c>
      <c r="E112" s="79"/>
      <c r="F112" s="80"/>
      <c r="G112" s="80"/>
      <c r="H112" s="81"/>
      <c r="I112" s="81"/>
      <c r="J112" s="377" t="str">
        <f t="shared" si="23"/>
        <v/>
      </c>
      <c r="K112" s="377" t="str">
        <f t="shared" si="24"/>
        <v/>
      </c>
      <c r="L112" s="377" t="str">
        <f t="shared" si="25"/>
        <v/>
      </c>
      <c r="M112" s="377" t="str">
        <f t="shared" si="26"/>
        <v/>
      </c>
      <c r="N112" s="377" t="str">
        <f t="shared" si="27"/>
        <v/>
      </c>
      <c r="O112" s="40" t="str">
        <f t="shared" si="22"/>
        <v/>
      </c>
      <c r="Q112" s="40">
        <v>109</v>
      </c>
    </row>
    <row r="113" spans="1:17" s="40" customFormat="1" ht="20.100000000000001" customHeight="1">
      <c r="A113" s="76" t="str">
        <f t="shared" si="19"/>
        <v/>
      </c>
      <c r="B113" s="77" t="str">
        <f>'基本情報 (2)'!Y118</f>
        <v/>
      </c>
      <c r="C113" s="77" t="str">
        <f t="shared" si="20"/>
        <v/>
      </c>
      <c r="D113" s="78" t="str">
        <f t="shared" si="21"/>
        <v/>
      </c>
      <c r="E113" s="79"/>
      <c r="F113" s="80"/>
      <c r="G113" s="80"/>
      <c r="H113" s="81"/>
      <c r="I113" s="81"/>
      <c r="J113" s="377" t="str">
        <f t="shared" si="23"/>
        <v/>
      </c>
      <c r="K113" s="377" t="str">
        <f t="shared" si="24"/>
        <v/>
      </c>
      <c r="L113" s="377" t="str">
        <f t="shared" si="25"/>
        <v/>
      </c>
      <c r="M113" s="377" t="str">
        <f t="shared" si="26"/>
        <v/>
      </c>
      <c r="N113" s="377" t="str">
        <f t="shared" si="27"/>
        <v/>
      </c>
      <c r="O113" s="40" t="str">
        <f t="shared" si="22"/>
        <v/>
      </c>
      <c r="Q113" s="40">
        <v>110</v>
      </c>
    </row>
    <row r="114" spans="1:17" s="40" customFormat="1" ht="20.100000000000001" customHeight="1">
      <c r="A114" s="76" t="str">
        <f t="shared" si="19"/>
        <v/>
      </c>
      <c r="B114" s="77" t="str">
        <f>'基本情報 (2)'!Y119</f>
        <v/>
      </c>
      <c r="C114" s="77" t="str">
        <f t="shared" si="20"/>
        <v/>
      </c>
      <c r="D114" s="78" t="str">
        <f t="shared" si="21"/>
        <v/>
      </c>
      <c r="E114" s="79"/>
      <c r="F114" s="80"/>
      <c r="G114" s="80"/>
      <c r="H114" s="81"/>
      <c r="I114" s="81"/>
      <c r="J114" s="377" t="str">
        <f t="shared" si="23"/>
        <v/>
      </c>
      <c r="K114" s="377" t="str">
        <f t="shared" si="24"/>
        <v/>
      </c>
      <c r="L114" s="377" t="str">
        <f t="shared" si="25"/>
        <v/>
      </c>
      <c r="M114" s="377" t="str">
        <f t="shared" si="26"/>
        <v/>
      </c>
      <c r="N114" s="377" t="str">
        <f t="shared" si="27"/>
        <v/>
      </c>
      <c r="O114" s="40" t="str">
        <f t="shared" si="22"/>
        <v/>
      </c>
      <c r="Q114" s="40">
        <v>111</v>
      </c>
    </row>
    <row r="115" spans="1:17" s="40" customFormat="1" ht="20.100000000000001" customHeight="1">
      <c r="A115" s="76" t="str">
        <f t="shared" si="19"/>
        <v/>
      </c>
      <c r="B115" s="77" t="str">
        <f>'基本情報 (2)'!Y120</f>
        <v/>
      </c>
      <c r="C115" s="77" t="str">
        <f t="shared" si="20"/>
        <v/>
      </c>
      <c r="D115" s="78" t="str">
        <f t="shared" si="21"/>
        <v/>
      </c>
      <c r="E115" s="79"/>
      <c r="F115" s="80"/>
      <c r="G115" s="80"/>
      <c r="H115" s="81"/>
      <c r="I115" s="81"/>
      <c r="J115" s="377" t="str">
        <f t="shared" si="23"/>
        <v/>
      </c>
      <c r="K115" s="377" t="str">
        <f t="shared" si="24"/>
        <v/>
      </c>
      <c r="L115" s="377" t="str">
        <f t="shared" si="25"/>
        <v/>
      </c>
      <c r="M115" s="377" t="str">
        <f t="shared" si="26"/>
        <v/>
      </c>
      <c r="N115" s="377" t="str">
        <f t="shared" si="27"/>
        <v/>
      </c>
      <c r="O115" s="40" t="str">
        <f t="shared" si="22"/>
        <v/>
      </c>
      <c r="Q115" s="40">
        <v>112</v>
      </c>
    </row>
    <row r="116" spans="1:17" s="40" customFormat="1" ht="20.100000000000001" customHeight="1">
      <c r="A116" s="76" t="str">
        <f t="shared" si="19"/>
        <v/>
      </c>
      <c r="B116" s="77" t="str">
        <f>'基本情報 (2)'!Y121</f>
        <v/>
      </c>
      <c r="C116" s="77" t="str">
        <f t="shared" si="20"/>
        <v/>
      </c>
      <c r="D116" s="78" t="str">
        <f t="shared" si="21"/>
        <v/>
      </c>
      <c r="E116" s="79"/>
      <c r="F116" s="80"/>
      <c r="G116" s="80"/>
      <c r="H116" s="81"/>
      <c r="I116" s="81"/>
      <c r="J116" s="377" t="str">
        <f t="shared" si="23"/>
        <v/>
      </c>
      <c r="K116" s="377" t="str">
        <f t="shared" si="24"/>
        <v/>
      </c>
      <c r="L116" s="377" t="str">
        <f t="shared" si="25"/>
        <v/>
      </c>
      <c r="M116" s="377" t="str">
        <f t="shared" si="26"/>
        <v/>
      </c>
      <c r="N116" s="377" t="str">
        <f t="shared" si="27"/>
        <v/>
      </c>
      <c r="O116" s="40" t="str">
        <f t="shared" si="22"/>
        <v/>
      </c>
      <c r="Q116" s="40">
        <v>113</v>
      </c>
    </row>
    <row r="117" spans="1:17" s="40" customFormat="1" ht="20.100000000000001" customHeight="1">
      <c r="A117" s="76" t="str">
        <f t="shared" si="19"/>
        <v/>
      </c>
      <c r="B117" s="77" t="str">
        <f>'基本情報 (2)'!Y122</f>
        <v/>
      </c>
      <c r="C117" s="77" t="str">
        <f t="shared" si="20"/>
        <v/>
      </c>
      <c r="D117" s="78" t="str">
        <f t="shared" si="21"/>
        <v/>
      </c>
      <c r="E117" s="79"/>
      <c r="F117" s="80"/>
      <c r="G117" s="80"/>
      <c r="H117" s="81"/>
      <c r="I117" s="81"/>
      <c r="J117" s="377" t="str">
        <f t="shared" si="23"/>
        <v/>
      </c>
      <c r="K117" s="377" t="str">
        <f t="shared" si="24"/>
        <v/>
      </c>
      <c r="L117" s="377" t="str">
        <f t="shared" si="25"/>
        <v/>
      </c>
      <c r="M117" s="377" t="str">
        <f t="shared" si="26"/>
        <v/>
      </c>
      <c r="N117" s="377" t="str">
        <f t="shared" si="27"/>
        <v/>
      </c>
      <c r="O117" s="40" t="str">
        <f t="shared" si="22"/>
        <v/>
      </c>
      <c r="Q117" s="40">
        <v>114</v>
      </c>
    </row>
    <row r="118" spans="1:17" s="40" customFormat="1" ht="20.100000000000001" customHeight="1">
      <c r="A118" s="76" t="str">
        <f t="shared" si="19"/>
        <v/>
      </c>
      <c r="B118" s="77" t="str">
        <f>'基本情報 (2)'!Y123</f>
        <v/>
      </c>
      <c r="C118" s="77" t="str">
        <f t="shared" si="20"/>
        <v/>
      </c>
      <c r="D118" s="78" t="str">
        <f t="shared" si="21"/>
        <v/>
      </c>
      <c r="E118" s="79"/>
      <c r="F118" s="80"/>
      <c r="G118" s="80"/>
      <c r="H118" s="81"/>
      <c r="I118" s="81"/>
      <c r="J118" s="377" t="str">
        <f t="shared" si="23"/>
        <v/>
      </c>
      <c r="K118" s="377" t="str">
        <f t="shared" si="24"/>
        <v/>
      </c>
      <c r="L118" s="377" t="str">
        <f t="shared" si="25"/>
        <v/>
      </c>
      <c r="M118" s="377" t="str">
        <f t="shared" si="26"/>
        <v/>
      </c>
      <c r="N118" s="377" t="str">
        <f t="shared" si="27"/>
        <v/>
      </c>
      <c r="O118" s="40" t="str">
        <f t="shared" si="22"/>
        <v/>
      </c>
      <c r="Q118" s="40">
        <v>115</v>
      </c>
    </row>
    <row r="119" spans="1:17" s="40" customFormat="1" ht="20.100000000000001" customHeight="1">
      <c r="A119" s="76" t="str">
        <f t="shared" si="19"/>
        <v/>
      </c>
      <c r="B119" s="77" t="str">
        <f>'基本情報 (2)'!Y124</f>
        <v/>
      </c>
      <c r="C119" s="77" t="str">
        <f t="shared" si="20"/>
        <v/>
      </c>
      <c r="D119" s="78" t="str">
        <f t="shared" si="21"/>
        <v/>
      </c>
      <c r="E119" s="79"/>
      <c r="F119" s="80"/>
      <c r="G119" s="80"/>
      <c r="H119" s="81"/>
      <c r="I119" s="81"/>
      <c r="J119" s="377" t="str">
        <f t="shared" si="23"/>
        <v/>
      </c>
      <c r="K119" s="377" t="str">
        <f t="shared" si="24"/>
        <v/>
      </c>
      <c r="L119" s="377" t="str">
        <f t="shared" si="25"/>
        <v/>
      </c>
      <c r="M119" s="377" t="str">
        <f t="shared" si="26"/>
        <v/>
      </c>
      <c r="N119" s="377" t="str">
        <f t="shared" si="27"/>
        <v/>
      </c>
      <c r="O119" s="40" t="str">
        <f t="shared" si="22"/>
        <v/>
      </c>
      <c r="Q119" s="40">
        <v>116</v>
      </c>
    </row>
    <row r="120" spans="1:17" s="40" customFormat="1" ht="20.100000000000001" customHeight="1">
      <c r="A120" s="76" t="str">
        <f t="shared" si="19"/>
        <v/>
      </c>
      <c r="B120" s="77" t="str">
        <f>'基本情報 (2)'!Y125</f>
        <v/>
      </c>
      <c r="C120" s="77" t="str">
        <f t="shared" si="20"/>
        <v/>
      </c>
      <c r="D120" s="78" t="str">
        <f t="shared" si="21"/>
        <v/>
      </c>
      <c r="E120" s="79"/>
      <c r="F120" s="80"/>
      <c r="G120" s="80"/>
      <c r="H120" s="81"/>
      <c r="I120" s="81"/>
      <c r="J120" s="377" t="str">
        <f t="shared" si="23"/>
        <v/>
      </c>
      <c r="K120" s="377" t="str">
        <f t="shared" si="24"/>
        <v/>
      </c>
      <c r="L120" s="377" t="str">
        <f t="shared" si="25"/>
        <v/>
      </c>
      <c r="M120" s="377" t="str">
        <f t="shared" si="26"/>
        <v/>
      </c>
      <c r="N120" s="377" t="str">
        <f t="shared" si="27"/>
        <v/>
      </c>
      <c r="O120" s="40" t="str">
        <f t="shared" si="22"/>
        <v/>
      </c>
      <c r="Q120" s="40">
        <v>117</v>
      </c>
    </row>
    <row r="121" spans="1:17" s="40" customFormat="1" ht="20.100000000000001" customHeight="1">
      <c r="A121" s="76" t="str">
        <f t="shared" si="19"/>
        <v/>
      </c>
      <c r="B121" s="77" t="str">
        <f>'基本情報 (2)'!Y126</f>
        <v/>
      </c>
      <c r="C121" s="77" t="str">
        <f t="shared" si="20"/>
        <v/>
      </c>
      <c r="D121" s="78" t="str">
        <f t="shared" si="21"/>
        <v/>
      </c>
      <c r="E121" s="79"/>
      <c r="F121" s="80"/>
      <c r="G121" s="80"/>
      <c r="H121" s="81"/>
      <c r="I121" s="81"/>
      <c r="J121" s="377" t="str">
        <f t="shared" si="23"/>
        <v/>
      </c>
      <c r="K121" s="377" t="str">
        <f t="shared" si="24"/>
        <v/>
      </c>
      <c r="L121" s="377" t="str">
        <f t="shared" si="25"/>
        <v/>
      </c>
      <c r="M121" s="377" t="str">
        <f t="shared" si="26"/>
        <v/>
      </c>
      <c r="N121" s="377" t="str">
        <f t="shared" si="27"/>
        <v/>
      </c>
      <c r="O121" s="40" t="str">
        <f t="shared" si="22"/>
        <v/>
      </c>
      <c r="Q121" s="40">
        <v>118</v>
      </c>
    </row>
    <row r="122" spans="1:17" s="40" customFormat="1" ht="20.100000000000001" customHeight="1">
      <c r="A122" s="76" t="str">
        <f t="shared" si="19"/>
        <v/>
      </c>
      <c r="B122" s="77" t="str">
        <f>'基本情報 (2)'!Y127</f>
        <v/>
      </c>
      <c r="C122" s="77" t="str">
        <f t="shared" si="20"/>
        <v/>
      </c>
      <c r="D122" s="78" t="str">
        <f t="shared" si="21"/>
        <v/>
      </c>
      <c r="E122" s="79"/>
      <c r="F122" s="80"/>
      <c r="G122" s="80"/>
      <c r="H122" s="81"/>
      <c r="I122" s="81"/>
      <c r="J122" s="377" t="str">
        <f t="shared" si="23"/>
        <v/>
      </c>
      <c r="K122" s="377" t="str">
        <f t="shared" si="24"/>
        <v/>
      </c>
      <c r="L122" s="377" t="str">
        <f t="shared" si="25"/>
        <v/>
      </c>
      <c r="M122" s="377" t="str">
        <f t="shared" si="26"/>
        <v/>
      </c>
      <c r="N122" s="377" t="str">
        <f t="shared" si="27"/>
        <v/>
      </c>
      <c r="O122" s="40" t="str">
        <f t="shared" si="22"/>
        <v/>
      </c>
      <c r="Q122" s="40">
        <v>119</v>
      </c>
    </row>
    <row r="123" spans="1:17" s="40" customFormat="1" ht="20.100000000000001" customHeight="1">
      <c r="A123" s="76" t="str">
        <f t="shared" si="19"/>
        <v/>
      </c>
      <c r="B123" s="77" t="str">
        <f>'基本情報 (2)'!Y128</f>
        <v/>
      </c>
      <c r="C123" s="77" t="str">
        <f t="shared" si="20"/>
        <v/>
      </c>
      <c r="D123" s="78" t="str">
        <f t="shared" si="21"/>
        <v/>
      </c>
      <c r="E123" s="79"/>
      <c r="F123" s="80"/>
      <c r="G123" s="80"/>
      <c r="H123" s="81"/>
      <c r="I123" s="81"/>
      <c r="J123" s="377" t="str">
        <f t="shared" si="23"/>
        <v/>
      </c>
      <c r="K123" s="377" t="str">
        <f t="shared" si="24"/>
        <v/>
      </c>
      <c r="L123" s="377" t="str">
        <f t="shared" si="25"/>
        <v/>
      </c>
      <c r="M123" s="377" t="str">
        <f t="shared" si="26"/>
        <v/>
      </c>
      <c r="N123" s="377" t="str">
        <f t="shared" si="27"/>
        <v/>
      </c>
      <c r="O123" s="40" t="str">
        <f t="shared" si="22"/>
        <v/>
      </c>
      <c r="Q123" s="40">
        <v>120</v>
      </c>
    </row>
    <row r="124" spans="1:17" s="40" customFormat="1" ht="20.100000000000001" customHeight="1">
      <c r="A124" s="76" t="str">
        <f t="shared" si="19"/>
        <v/>
      </c>
      <c r="B124" s="77" t="str">
        <f>'基本情報 (2)'!Y129</f>
        <v/>
      </c>
      <c r="C124" s="77" t="str">
        <f t="shared" si="20"/>
        <v/>
      </c>
      <c r="D124" s="78" t="str">
        <f t="shared" si="21"/>
        <v/>
      </c>
      <c r="E124" s="79"/>
      <c r="F124" s="80"/>
      <c r="G124" s="80"/>
      <c r="H124" s="81"/>
      <c r="I124" s="81"/>
      <c r="J124" s="377" t="str">
        <f t="shared" si="23"/>
        <v/>
      </c>
      <c r="K124" s="377" t="str">
        <f t="shared" si="24"/>
        <v/>
      </c>
      <c r="L124" s="377" t="str">
        <f t="shared" si="25"/>
        <v/>
      </c>
      <c r="M124" s="377" t="str">
        <f t="shared" si="26"/>
        <v/>
      </c>
      <c r="N124" s="377" t="str">
        <f t="shared" si="27"/>
        <v/>
      </c>
      <c r="O124" s="40" t="str">
        <f t="shared" si="22"/>
        <v/>
      </c>
      <c r="Q124" s="40">
        <v>121</v>
      </c>
    </row>
    <row r="125" spans="1:17" s="40" customFormat="1" ht="20.100000000000001" customHeight="1">
      <c r="A125" s="76" t="str">
        <f t="shared" si="19"/>
        <v/>
      </c>
      <c r="B125" s="77" t="str">
        <f>'基本情報 (2)'!Y130</f>
        <v/>
      </c>
      <c r="C125" s="77" t="str">
        <f t="shared" si="20"/>
        <v/>
      </c>
      <c r="D125" s="78" t="str">
        <f t="shared" si="21"/>
        <v/>
      </c>
      <c r="E125" s="79"/>
      <c r="F125" s="80"/>
      <c r="G125" s="80"/>
      <c r="H125" s="81"/>
      <c r="I125" s="81"/>
      <c r="J125" s="377" t="str">
        <f t="shared" si="23"/>
        <v/>
      </c>
      <c r="K125" s="377" t="str">
        <f t="shared" si="24"/>
        <v/>
      </c>
      <c r="L125" s="377" t="str">
        <f t="shared" si="25"/>
        <v/>
      </c>
      <c r="M125" s="377" t="str">
        <f t="shared" si="26"/>
        <v/>
      </c>
      <c r="N125" s="377" t="str">
        <f t="shared" si="27"/>
        <v/>
      </c>
      <c r="O125" s="40" t="str">
        <f t="shared" si="22"/>
        <v/>
      </c>
      <c r="Q125" s="40">
        <v>122</v>
      </c>
    </row>
    <row r="126" spans="1:17" s="40" customFormat="1" ht="20.100000000000001" customHeight="1">
      <c r="A126" s="76" t="str">
        <f t="shared" si="19"/>
        <v/>
      </c>
      <c r="B126" s="77" t="str">
        <f>'基本情報 (2)'!Y131</f>
        <v/>
      </c>
      <c r="C126" s="77" t="str">
        <f t="shared" si="20"/>
        <v/>
      </c>
      <c r="D126" s="78" t="str">
        <f t="shared" si="21"/>
        <v/>
      </c>
      <c r="E126" s="79"/>
      <c r="F126" s="80"/>
      <c r="G126" s="80"/>
      <c r="H126" s="81"/>
      <c r="I126" s="81"/>
      <c r="J126" s="377" t="str">
        <f t="shared" si="23"/>
        <v/>
      </c>
      <c r="K126" s="377" t="str">
        <f t="shared" si="24"/>
        <v/>
      </c>
      <c r="L126" s="377" t="str">
        <f t="shared" si="25"/>
        <v/>
      </c>
      <c r="M126" s="377" t="str">
        <f t="shared" si="26"/>
        <v/>
      </c>
      <c r="N126" s="377" t="str">
        <f t="shared" si="27"/>
        <v/>
      </c>
      <c r="O126" s="40" t="str">
        <f t="shared" si="22"/>
        <v/>
      </c>
      <c r="Q126" s="40">
        <v>123</v>
      </c>
    </row>
    <row r="127" spans="1:17" s="40" customFormat="1" ht="20.100000000000001" customHeight="1">
      <c r="A127" s="76" t="str">
        <f t="shared" si="19"/>
        <v/>
      </c>
      <c r="B127" s="77" t="str">
        <f>'基本情報 (2)'!Y132</f>
        <v/>
      </c>
      <c r="C127" s="77" t="str">
        <f t="shared" si="20"/>
        <v/>
      </c>
      <c r="D127" s="78" t="str">
        <f t="shared" si="21"/>
        <v/>
      </c>
      <c r="E127" s="79"/>
      <c r="F127" s="80"/>
      <c r="G127" s="80"/>
      <c r="H127" s="81"/>
      <c r="I127" s="81"/>
      <c r="J127" s="377" t="str">
        <f t="shared" si="23"/>
        <v/>
      </c>
      <c r="K127" s="377" t="str">
        <f t="shared" si="24"/>
        <v/>
      </c>
      <c r="L127" s="377" t="str">
        <f t="shared" si="25"/>
        <v/>
      </c>
      <c r="M127" s="377" t="str">
        <f t="shared" si="26"/>
        <v/>
      </c>
      <c r="N127" s="377" t="str">
        <f t="shared" si="27"/>
        <v/>
      </c>
      <c r="O127" s="40" t="str">
        <f t="shared" si="22"/>
        <v/>
      </c>
      <c r="Q127" s="40">
        <v>124</v>
      </c>
    </row>
    <row r="128" spans="1:17" s="40" customFormat="1" ht="20.100000000000001" customHeight="1">
      <c r="A128" s="76" t="str">
        <f t="shared" si="19"/>
        <v/>
      </c>
      <c r="B128" s="77" t="str">
        <f>'基本情報 (2)'!Y133</f>
        <v/>
      </c>
      <c r="C128" s="77" t="str">
        <f t="shared" si="20"/>
        <v/>
      </c>
      <c r="D128" s="78" t="str">
        <f t="shared" si="21"/>
        <v/>
      </c>
      <c r="E128" s="79"/>
      <c r="F128" s="80"/>
      <c r="G128" s="80"/>
      <c r="H128" s="81"/>
      <c r="I128" s="81"/>
      <c r="J128" s="377" t="str">
        <f t="shared" si="23"/>
        <v/>
      </c>
      <c r="K128" s="377" t="str">
        <f t="shared" si="24"/>
        <v/>
      </c>
      <c r="L128" s="377" t="str">
        <f t="shared" si="25"/>
        <v/>
      </c>
      <c r="M128" s="377" t="str">
        <f t="shared" si="26"/>
        <v/>
      </c>
      <c r="N128" s="377" t="str">
        <f t="shared" si="27"/>
        <v/>
      </c>
      <c r="O128" s="40" t="str">
        <f t="shared" si="22"/>
        <v/>
      </c>
      <c r="Q128" s="40">
        <v>125</v>
      </c>
    </row>
    <row r="129" spans="1:17" s="40" customFormat="1" ht="20.100000000000001" customHeight="1">
      <c r="A129" s="76" t="str">
        <f t="shared" si="19"/>
        <v/>
      </c>
      <c r="B129" s="77" t="str">
        <f>'基本情報 (2)'!Y134</f>
        <v/>
      </c>
      <c r="C129" s="77" t="str">
        <f t="shared" si="20"/>
        <v/>
      </c>
      <c r="D129" s="78" t="str">
        <f t="shared" si="21"/>
        <v/>
      </c>
      <c r="E129" s="79"/>
      <c r="F129" s="80"/>
      <c r="G129" s="80"/>
      <c r="H129" s="81"/>
      <c r="I129" s="81"/>
      <c r="J129" s="377" t="str">
        <f t="shared" si="23"/>
        <v/>
      </c>
      <c r="K129" s="377" t="str">
        <f t="shared" si="24"/>
        <v/>
      </c>
      <c r="L129" s="377" t="str">
        <f t="shared" si="25"/>
        <v/>
      </c>
      <c r="M129" s="377" t="str">
        <f t="shared" si="26"/>
        <v/>
      </c>
      <c r="N129" s="377" t="str">
        <f t="shared" si="27"/>
        <v/>
      </c>
      <c r="O129" s="40" t="str">
        <f t="shared" si="22"/>
        <v/>
      </c>
      <c r="Q129" s="40">
        <v>126</v>
      </c>
    </row>
    <row r="130" spans="1:17" s="40" customFormat="1" ht="20.100000000000001" customHeight="1">
      <c r="A130" s="76" t="str">
        <f t="shared" si="19"/>
        <v/>
      </c>
      <c r="B130" s="77" t="str">
        <f>'基本情報 (2)'!Y135</f>
        <v/>
      </c>
      <c r="C130" s="77" t="str">
        <f t="shared" si="20"/>
        <v/>
      </c>
      <c r="D130" s="78" t="str">
        <f t="shared" si="21"/>
        <v/>
      </c>
      <c r="E130" s="79"/>
      <c r="F130" s="80"/>
      <c r="G130" s="80"/>
      <c r="H130" s="81"/>
      <c r="I130" s="81"/>
      <c r="J130" s="377" t="str">
        <f t="shared" si="23"/>
        <v/>
      </c>
      <c r="K130" s="377" t="str">
        <f t="shared" si="24"/>
        <v/>
      </c>
      <c r="L130" s="377" t="str">
        <f t="shared" si="25"/>
        <v/>
      </c>
      <c r="M130" s="377" t="str">
        <f t="shared" si="26"/>
        <v/>
      </c>
      <c r="N130" s="377" t="str">
        <f t="shared" si="27"/>
        <v/>
      </c>
      <c r="O130" s="40" t="str">
        <f t="shared" si="22"/>
        <v/>
      </c>
      <c r="Q130" s="40">
        <v>127</v>
      </c>
    </row>
    <row r="131" spans="1:17" s="40" customFormat="1" ht="20.100000000000001" customHeight="1">
      <c r="A131" s="76" t="str">
        <f t="shared" si="19"/>
        <v/>
      </c>
      <c r="B131" s="77" t="str">
        <f>'基本情報 (2)'!Y136</f>
        <v/>
      </c>
      <c r="C131" s="77" t="str">
        <f t="shared" si="20"/>
        <v/>
      </c>
      <c r="D131" s="78" t="str">
        <f t="shared" si="21"/>
        <v/>
      </c>
      <c r="E131" s="79"/>
      <c r="F131" s="80"/>
      <c r="G131" s="80"/>
      <c r="H131" s="81"/>
      <c r="I131" s="81"/>
      <c r="J131" s="377" t="str">
        <f t="shared" si="23"/>
        <v/>
      </c>
      <c r="K131" s="377" t="str">
        <f t="shared" si="24"/>
        <v/>
      </c>
      <c r="L131" s="377" t="str">
        <f t="shared" si="25"/>
        <v/>
      </c>
      <c r="M131" s="377" t="str">
        <f t="shared" si="26"/>
        <v/>
      </c>
      <c r="N131" s="377" t="str">
        <f t="shared" si="27"/>
        <v/>
      </c>
      <c r="O131" s="40" t="str">
        <f t="shared" si="22"/>
        <v/>
      </c>
      <c r="Q131" s="40">
        <v>128</v>
      </c>
    </row>
    <row r="132" spans="1:17" s="40" customFormat="1" ht="20.100000000000001" customHeight="1">
      <c r="A132" s="76" t="str">
        <f t="shared" si="19"/>
        <v/>
      </c>
      <c r="B132" s="77" t="str">
        <f>'基本情報 (2)'!Y137</f>
        <v/>
      </c>
      <c r="C132" s="77" t="str">
        <f t="shared" si="20"/>
        <v/>
      </c>
      <c r="D132" s="78" t="str">
        <f t="shared" si="21"/>
        <v/>
      </c>
      <c r="E132" s="79"/>
      <c r="F132" s="80"/>
      <c r="G132" s="80"/>
      <c r="H132" s="81"/>
      <c r="I132" s="81"/>
      <c r="J132" s="377" t="str">
        <f t="shared" ref="J132:J163" si="28">IF(E132="","",VLOOKUP(E132,コード２,4,FALSE))</f>
        <v/>
      </c>
      <c r="K132" s="377" t="str">
        <f t="shared" ref="K132:K163" si="29">IF(F132="","",VLOOKUP(F132,コード２,4,FALSE))</f>
        <v/>
      </c>
      <c r="L132" s="377" t="str">
        <f t="shared" ref="L132:L163" si="30">IF(G132="","",VLOOKUP(G132,コード２,4,FALSE))</f>
        <v/>
      </c>
      <c r="M132" s="377" t="str">
        <f t="shared" ref="M132:M163" si="31">IF(H132="","",VLOOKUP(H132,コード２,4,FALSE))</f>
        <v/>
      </c>
      <c r="N132" s="377" t="str">
        <f t="shared" ref="N132:N163" si="32">IF(I132="","",VLOOKUP(I132,コード２,4,FALSE))</f>
        <v/>
      </c>
      <c r="O132" s="40" t="str">
        <f t="shared" si="22"/>
        <v/>
      </c>
      <c r="Q132" s="40">
        <v>129</v>
      </c>
    </row>
    <row r="133" spans="1:17" s="40" customFormat="1" ht="20.100000000000001" customHeight="1">
      <c r="A133" s="76" t="str">
        <f t="shared" ref="A133:A196" si="33">IF(B133="","",Q133)</f>
        <v/>
      </c>
      <c r="B133" s="77" t="str">
        <f>'基本情報 (2)'!Y138</f>
        <v/>
      </c>
      <c r="C133" s="77" t="str">
        <f t="shared" ref="C133:C196" si="34">IF(B133="","",VLOOKUP(B133,一覧範囲,3,FALSE))</f>
        <v/>
      </c>
      <c r="D133" s="78" t="str">
        <f t="shared" ref="D133:D196" si="35">IF(B133="","",VLOOKUP(B133,一覧範囲,5,FALSE))</f>
        <v/>
      </c>
      <c r="E133" s="79"/>
      <c r="F133" s="80"/>
      <c r="G133" s="80"/>
      <c r="H133" s="81"/>
      <c r="I133" s="81"/>
      <c r="J133" s="377" t="str">
        <f t="shared" si="28"/>
        <v/>
      </c>
      <c r="K133" s="377" t="str">
        <f t="shared" si="29"/>
        <v/>
      </c>
      <c r="L133" s="377" t="str">
        <f t="shared" si="30"/>
        <v/>
      </c>
      <c r="M133" s="377" t="str">
        <f t="shared" si="31"/>
        <v/>
      </c>
      <c r="N133" s="377" t="str">
        <f t="shared" si="32"/>
        <v/>
      </c>
      <c r="O133" s="40" t="str">
        <f t="shared" ref="O133:O196" si="36">IF(B133="","",B133)</f>
        <v/>
      </c>
      <c r="Q133" s="40">
        <v>130</v>
      </c>
    </row>
    <row r="134" spans="1:17" s="40" customFormat="1" ht="20.100000000000001" customHeight="1">
      <c r="A134" s="76" t="str">
        <f t="shared" si="33"/>
        <v/>
      </c>
      <c r="B134" s="77" t="str">
        <f>'基本情報 (2)'!Y139</f>
        <v/>
      </c>
      <c r="C134" s="77" t="str">
        <f t="shared" si="34"/>
        <v/>
      </c>
      <c r="D134" s="78" t="str">
        <f t="shared" si="35"/>
        <v/>
      </c>
      <c r="E134" s="79"/>
      <c r="F134" s="80"/>
      <c r="G134" s="80"/>
      <c r="H134" s="81"/>
      <c r="I134" s="81"/>
      <c r="J134" s="377" t="str">
        <f t="shared" si="28"/>
        <v/>
      </c>
      <c r="K134" s="377" t="str">
        <f t="shared" si="29"/>
        <v/>
      </c>
      <c r="L134" s="377" t="str">
        <f t="shared" si="30"/>
        <v/>
      </c>
      <c r="M134" s="377" t="str">
        <f t="shared" si="31"/>
        <v/>
      </c>
      <c r="N134" s="377" t="str">
        <f t="shared" si="32"/>
        <v/>
      </c>
      <c r="O134" s="40" t="str">
        <f t="shared" si="36"/>
        <v/>
      </c>
      <c r="Q134" s="40">
        <v>131</v>
      </c>
    </row>
    <row r="135" spans="1:17" s="40" customFormat="1" ht="20.100000000000001" customHeight="1">
      <c r="A135" s="76" t="str">
        <f t="shared" si="33"/>
        <v/>
      </c>
      <c r="B135" s="77" t="str">
        <f>'基本情報 (2)'!Y140</f>
        <v/>
      </c>
      <c r="C135" s="77" t="str">
        <f t="shared" si="34"/>
        <v/>
      </c>
      <c r="D135" s="78" t="str">
        <f t="shared" si="35"/>
        <v/>
      </c>
      <c r="E135" s="79"/>
      <c r="F135" s="80"/>
      <c r="G135" s="80"/>
      <c r="H135" s="81"/>
      <c r="I135" s="81"/>
      <c r="J135" s="377" t="str">
        <f t="shared" si="28"/>
        <v/>
      </c>
      <c r="K135" s="377" t="str">
        <f t="shared" si="29"/>
        <v/>
      </c>
      <c r="L135" s="377" t="str">
        <f t="shared" si="30"/>
        <v/>
      </c>
      <c r="M135" s="377" t="str">
        <f t="shared" si="31"/>
        <v/>
      </c>
      <c r="N135" s="377" t="str">
        <f t="shared" si="32"/>
        <v/>
      </c>
      <c r="O135" s="40" t="str">
        <f t="shared" si="36"/>
        <v/>
      </c>
      <c r="Q135" s="40">
        <v>132</v>
      </c>
    </row>
    <row r="136" spans="1:17" s="40" customFormat="1" ht="20.100000000000001" customHeight="1">
      <c r="A136" s="76" t="str">
        <f t="shared" si="33"/>
        <v/>
      </c>
      <c r="B136" s="77" t="str">
        <f>'基本情報 (2)'!Y141</f>
        <v/>
      </c>
      <c r="C136" s="77" t="str">
        <f t="shared" si="34"/>
        <v/>
      </c>
      <c r="D136" s="78" t="str">
        <f t="shared" si="35"/>
        <v/>
      </c>
      <c r="E136" s="79"/>
      <c r="F136" s="80"/>
      <c r="G136" s="80"/>
      <c r="H136" s="81"/>
      <c r="I136" s="81"/>
      <c r="J136" s="377" t="str">
        <f t="shared" si="28"/>
        <v/>
      </c>
      <c r="K136" s="377" t="str">
        <f t="shared" si="29"/>
        <v/>
      </c>
      <c r="L136" s="377" t="str">
        <f t="shared" si="30"/>
        <v/>
      </c>
      <c r="M136" s="377" t="str">
        <f t="shared" si="31"/>
        <v/>
      </c>
      <c r="N136" s="377" t="str">
        <f t="shared" si="32"/>
        <v/>
      </c>
      <c r="O136" s="40" t="str">
        <f t="shared" si="36"/>
        <v/>
      </c>
      <c r="Q136" s="40">
        <v>133</v>
      </c>
    </row>
    <row r="137" spans="1:17" s="40" customFormat="1" ht="20.100000000000001" customHeight="1">
      <c r="A137" s="76" t="str">
        <f t="shared" si="33"/>
        <v/>
      </c>
      <c r="B137" s="77" t="str">
        <f>'基本情報 (2)'!Y142</f>
        <v/>
      </c>
      <c r="C137" s="77" t="str">
        <f t="shared" si="34"/>
        <v/>
      </c>
      <c r="D137" s="78" t="str">
        <f t="shared" si="35"/>
        <v/>
      </c>
      <c r="E137" s="79"/>
      <c r="F137" s="80"/>
      <c r="G137" s="80"/>
      <c r="H137" s="81"/>
      <c r="I137" s="81"/>
      <c r="J137" s="377" t="str">
        <f t="shared" si="28"/>
        <v/>
      </c>
      <c r="K137" s="377" t="str">
        <f t="shared" si="29"/>
        <v/>
      </c>
      <c r="L137" s="377" t="str">
        <f t="shared" si="30"/>
        <v/>
      </c>
      <c r="M137" s="377" t="str">
        <f t="shared" si="31"/>
        <v/>
      </c>
      <c r="N137" s="377" t="str">
        <f t="shared" si="32"/>
        <v/>
      </c>
      <c r="O137" s="40" t="str">
        <f t="shared" si="36"/>
        <v/>
      </c>
      <c r="Q137" s="40">
        <v>134</v>
      </c>
    </row>
    <row r="138" spans="1:17" s="40" customFormat="1" ht="20.100000000000001" customHeight="1">
      <c r="A138" s="76" t="str">
        <f t="shared" si="33"/>
        <v/>
      </c>
      <c r="B138" s="77" t="str">
        <f>'基本情報 (2)'!Y143</f>
        <v/>
      </c>
      <c r="C138" s="77" t="str">
        <f t="shared" si="34"/>
        <v/>
      </c>
      <c r="D138" s="78" t="str">
        <f t="shared" si="35"/>
        <v/>
      </c>
      <c r="E138" s="79"/>
      <c r="F138" s="80"/>
      <c r="G138" s="80"/>
      <c r="H138" s="81"/>
      <c r="I138" s="81"/>
      <c r="J138" s="377" t="str">
        <f t="shared" si="28"/>
        <v/>
      </c>
      <c r="K138" s="377" t="str">
        <f t="shared" si="29"/>
        <v/>
      </c>
      <c r="L138" s="377" t="str">
        <f t="shared" si="30"/>
        <v/>
      </c>
      <c r="M138" s="377" t="str">
        <f t="shared" si="31"/>
        <v/>
      </c>
      <c r="N138" s="377" t="str">
        <f t="shared" si="32"/>
        <v/>
      </c>
      <c r="O138" s="40" t="str">
        <f t="shared" si="36"/>
        <v/>
      </c>
      <c r="Q138" s="40">
        <v>135</v>
      </c>
    </row>
    <row r="139" spans="1:17" s="40" customFormat="1" ht="20.100000000000001" customHeight="1">
      <c r="A139" s="76" t="str">
        <f t="shared" si="33"/>
        <v/>
      </c>
      <c r="B139" s="77" t="str">
        <f>'基本情報 (2)'!Y144</f>
        <v/>
      </c>
      <c r="C139" s="77" t="str">
        <f t="shared" si="34"/>
        <v/>
      </c>
      <c r="D139" s="78" t="str">
        <f t="shared" si="35"/>
        <v/>
      </c>
      <c r="E139" s="79"/>
      <c r="F139" s="80"/>
      <c r="G139" s="80"/>
      <c r="H139" s="81"/>
      <c r="I139" s="81"/>
      <c r="J139" s="377" t="str">
        <f t="shared" si="28"/>
        <v/>
      </c>
      <c r="K139" s="377" t="str">
        <f t="shared" si="29"/>
        <v/>
      </c>
      <c r="L139" s="377" t="str">
        <f t="shared" si="30"/>
        <v/>
      </c>
      <c r="M139" s="377" t="str">
        <f t="shared" si="31"/>
        <v/>
      </c>
      <c r="N139" s="377" t="str">
        <f t="shared" si="32"/>
        <v/>
      </c>
      <c r="O139" s="40" t="str">
        <f t="shared" si="36"/>
        <v/>
      </c>
      <c r="Q139" s="40">
        <v>136</v>
      </c>
    </row>
    <row r="140" spans="1:17" s="40" customFormat="1" ht="20.100000000000001" customHeight="1">
      <c r="A140" s="76" t="str">
        <f t="shared" si="33"/>
        <v/>
      </c>
      <c r="B140" s="77" t="str">
        <f>'基本情報 (2)'!Y145</f>
        <v/>
      </c>
      <c r="C140" s="77" t="str">
        <f t="shared" si="34"/>
        <v/>
      </c>
      <c r="D140" s="78" t="str">
        <f t="shared" si="35"/>
        <v/>
      </c>
      <c r="E140" s="79"/>
      <c r="F140" s="80"/>
      <c r="G140" s="80"/>
      <c r="H140" s="81"/>
      <c r="I140" s="81"/>
      <c r="J140" s="377" t="str">
        <f t="shared" si="28"/>
        <v/>
      </c>
      <c r="K140" s="377" t="str">
        <f t="shared" si="29"/>
        <v/>
      </c>
      <c r="L140" s="377" t="str">
        <f t="shared" si="30"/>
        <v/>
      </c>
      <c r="M140" s="377" t="str">
        <f t="shared" si="31"/>
        <v/>
      </c>
      <c r="N140" s="377" t="str">
        <f t="shared" si="32"/>
        <v/>
      </c>
      <c r="O140" s="40" t="str">
        <f t="shared" si="36"/>
        <v/>
      </c>
      <c r="Q140" s="40">
        <v>137</v>
      </c>
    </row>
    <row r="141" spans="1:17" s="40" customFormat="1" ht="20.100000000000001" customHeight="1">
      <c r="A141" s="76" t="str">
        <f t="shared" si="33"/>
        <v/>
      </c>
      <c r="B141" s="77" t="str">
        <f>'基本情報 (2)'!Y146</f>
        <v/>
      </c>
      <c r="C141" s="77" t="str">
        <f t="shared" si="34"/>
        <v/>
      </c>
      <c r="D141" s="78" t="str">
        <f t="shared" si="35"/>
        <v/>
      </c>
      <c r="E141" s="79"/>
      <c r="F141" s="80"/>
      <c r="G141" s="80"/>
      <c r="H141" s="81"/>
      <c r="I141" s="81"/>
      <c r="J141" s="377" t="str">
        <f t="shared" si="28"/>
        <v/>
      </c>
      <c r="K141" s="377" t="str">
        <f t="shared" si="29"/>
        <v/>
      </c>
      <c r="L141" s="377" t="str">
        <f t="shared" si="30"/>
        <v/>
      </c>
      <c r="M141" s="377" t="str">
        <f t="shared" si="31"/>
        <v/>
      </c>
      <c r="N141" s="377" t="str">
        <f t="shared" si="32"/>
        <v/>
      </c>
      <c r="O141" s="40" t="str">
        <f t="shared" si="36"/>
        <v/>
      </c>
      <c r="Q141" s="40">
        <v>138</v>
      </c>
    </row>
    <row r="142" spans="1:17" s="40" customFormat="1" ht="20.100000000000001" customHeight="1">
      <c r="A142" s="76" t="str">
        <f t="shared" si="33"/>
        <v/>
      </c>
      <c r="B142" s="77" t="str">
        <f>'基本情報 (2)'!Y147</f>
        <v/>
      </c>
      <c r="C142" s="77" t="str">
        <f t="shared" si="34"/>
        <v/>
      </c>
      <c r="D142" s="78" t="str">
        <f t="shared" si="35"/>
        <v/>
      </c>
      <c r="E142" s="79"/>
      <c r="F142" s="80"/>
      <c r="G142" s="80"/>
      <c r="H142" s="81"/>
      <c r="I142" s="81"/>
      <c r="J142" s="377" t="str">
        <f t="shared" si="28"/>
        <v/>
      </c>
      <c r="K142" s="377" t="str">
        <f t="shared" si="29"/>
        <v/>
      </c>
      <c r="L142" s="377" t="str">
        <f t="shared" si="30"/>
        <v/>
      </c>
      <c r="M142" s="377" t="str">
        <f t="shared" si="31"/>
        <v/>
      </c>
      <c r="N142" s="377" t="str">
        <f t="shared" si="32"/>
        <v/>
      </c>
      <c r="O142" s="40" t="str">
        <f t="shared" si="36"/>
        <v/>
      </c>
      <c r="Q142" s="40">
        <v>139</v>
      </c>
    </row>
    <row r="143" spans="1:17" s="40" customFormat="1" ht="20.100000000000001" customHeight="1">
      <c r="A143" s="76" t="str">
        <f t="shared" si="33"/>
        <v/>
      </c>
      <c r="B143" s="77" t="str">
        <f>'基本情報 (2)'!Y148</f>
        <v/>
      </c>
      <c r="C143" s="77" t="str">
        <f t="shared" si="34"/>
        <v/>
      </c>
      <c r="D143" s="78" t="str">
        <f t="shared" si="35"/>
        <v/>
      </c>
      <c r="E143" s="79"/>
      <c r="F143" s="80"/>
      <c r="G143" s="80"/>
      <c r="H143" s="81"/>
      <c r="I143" s="81"/>
      <c r="J143" s="377" t="str">
        <f t="shared" si="28"/>
        <v/>
      </c>
      <c r="K143" s="377" t="str">
        <f t="shared" si="29"/>
        <v/>
      </c>
      <c r="L143" s="377" t="str">
        <f t="shared" si="30"/>
        <v/>
      </c>
      <c r="M143" s="377" t="str">
        <f t="shared" si="31"/>
        <v/>
      </c>
      <c r="N143" s="377" t="str">
        <f t="shared" si="32"/>
        <v/>
      </c>
      <c r="O143" s="40" t="str">
        <f t="shared" si="36"/>
        <v/>
      </c>
      <c r="Q143" s="40">
        <v>140</v>
      </c>
    </row>
    <row r="144" spans="1:17" s="40" customFormat="1" ht="20.100000000000001" customHeight="1">
      <c r="A144" s="76" t="str">
        <f t="shared" si="33"/>
        <v/>
      </c>
      <c r="B144" s="77" t="str">
        <f>'基本情報 (2)'!Y149</f>
        <v/>
      </c>
      <c r="C144" s="77" t="str">
        <f t="shared" si="34"/>
        <v/>
      </c>
      <c r="D144" s="78" t="str">
        <f t="shared" si="35"/>
        <v/>
      </c>
      <c r="E144" s="79"/>
      <c r="F144" s="80"/>
      <c r="G144" s="80"/>
      <c r="H144" s="81"/>
      <c r="I144" s="81"/>
      <c r="J144" s="377" t="str">
        <f t="shared" si="28"/>
        <v/>
      </c>
      <c r="K144" s="377" t="str">
        <f t="shared" si="29"/>
        <v/>
      </c>
      <c r="L144" s="377" t="str">
        <f t="shared" si="30"/>
        <v/>
      </c>
      <c r="M144" s="377" t="str">
        <f t="shared" si="31"/>
        <v/>
      </c>
      <c r="N144" s="377" t="str">
        <f t="shared" si="32"/>
        <v/>
      </c>
      <c r="O144" s="40" t="str">
        <f t="shared" si="36"/>
        <v/>
      </c>
      <c r="Q144" s="40">
        <v>141</v>
      </c>
    </row>
    <row r="145" spans="1:17" s="40" customFormat="1" ht="20.100000000000001" customHeight="1">
      <c r="A145" s="76" t="str">
        <f t="shared" si="33"/>
        <v/>
      </c>
      <c r="B145" s="77" t="str">
        <f>'基本情報 (2)'!Y150</f>
        <v/>
      </c>
      <c r="C145" s="77" t="str">
        <f t="shared" si="34"/>
        <v/>
      </c>
      <c r="D145" s="78" t="str">
        <f t="shared" si="35"/>
        <v/>
      </c>
      <c r="E145" s="79"/>
      <c r="F145" s="80"/>
      <c r="G145" s="80"/>
      <c r="H145" s="81"/>
      <c r="I145" s="81"/>
      <c r="J145" s="377" t="str">
        <f t="shared" si="28"/>
        <v/>
      </c>
      <c r="K145" s="377" t="str">
        <f t="shared" si="29"/>
        <v/>
      </c>
      <c r="L145" s="377" t="str">
        <f t="shared" si="30"/>
        <v/>
      </c>
      <c r="M145" s="377" t="str">
        <f t="shared" si="31"/>
        <v/>
      </c>
      <c r="N145" s="377" t="str">
        <f t="shared" si="32"/>
        <v/>
      </c>
      <c r="O145" s="40" t="str">
        <f t="shared" si="36"/>
        <v/>
      </c>
      <c r="Q145" s="40">
        <v>142</v>
      </c>
    </row>
    <row r="146" spans="1:17" s="40" customFormat="1" ht="20.100000000000001" customHeight="1">
      <c r="A146" s="76" t="str">
        <f t="shared" si="33"/>
        <v/>
      </c>
      <c r="B146" s="77" t="str">
        <f>'基本情報 (2)'!Y151</f>
        <v/>
      </c>
      <c r="C146" s="77" t="str">
        <f t="shared" si="34"/>
        <v/>
      </c>
      <c r="D146" s="78" t="str">
        <f t="shared" si="35"/>
        <v/>
      </c>
      <c r="E146" s="79"/>
      <c r="F146" s="80"/>
      <c r="G146" s="80"/>
      <c r="H146" s="81"/>
      <c r="I146" s="81"/>
      <c r="J146" s="377" t="str">
        <f t="shared" si="28"/>
        <v/>
      </c>
      <c r="K146" s="377" t="str">
        <f t="shared" si="29"/>
        <v/>
      </c>
      <c r="L146" s="377" t="str">
        <f t="shared" si="30"/>
        <v/>
      </c>
      <c r="M146" s="377" t="str">
        <f t="shared" si="31"/>
        <v/>
      </c>
      <c r="N146" s="377" t="str">
        <f t="shared" si="32"/>
        <v/>
      </c>
      <c r="O146" s="40" t="str">
        <f t="shared" si="36"/>
        <v/>
      </c>
      <c r="Q146" s="40">
        <v>143</v>
      </c>
    </row>
    <row r="147" spans="1:17" s="40" customFormat="1" ht="20.100000000000001" customHeight="1">
      <c r="A147" s="76" t="str">
        <f t="shared" si="33"/>
        <v/>
      </c>
      <c r="B147" s="77" t="str">
        <f>'基本情報 (2)'!Y152</f>
        <v/>
      </c>
      <c r="C147" s="77" t="str">
        <f t="shared" si="34"/>
        <v/>
      </c>
      <c r="D147" s="78" t="str">
        <f t="shared" si="35"/>
        <v/>
      </c>
      <c r="E147" s="79"/>
      <c r="F147" s="80"/>
      <c r="G147" s="80"/>
      <c r="H147" s="81"/>
      <c r="I147" s="81"/>
      <c r="J147" s="377" t="str">
        <f t="shared" si="28"/>
        <v/>
      </c>
      <c r="K147" s="377" t="str">
        <f t="shared" si="29"/>
        <v/>
      </c>
      <c r="L147" s="377" t="str">
        <f t="shared" si="30"/>
        <v/>
      </c>
      <c r="M147" s="377" t="str">
        <f t="shared" si="31"/>
        <v/>
      </c>
      <c r="N147" s="377" t="str">
        <f t="shared" si="32"/>
        <v/>
      </c>
      <c r="O147" s="40" t="str">
        <f t="shared" si="36"/>
        <v/>
      </c>
      <c r="Q147" s="40">
        <v>144</v>
      </c>
    </row>
    <row r="148" spans="1:17" s="40" customFormat="1" ht="20.100000000000001" customHeight="1">
      <c r="A148" s="76" t="str">
        <f t="shared" si="33"/>
        <v/>
      </c>
      <c r="B148" s="77" t="str">
        <f>'基本情報 (2)'!Y153</f>
        <v/>
      </c>
      <c r="C148" s="77" t="str">
        <f t="shared" si="34"/>
        <v/>
      </c>
      <c r="D148" s="78" t="str">
        <f t="shared" si="35"/>
        <v/>
      </c>
      <c r="E148" s="79"/>
      <c r="F148" s="80"/>
      <c r="G148" s="80"/>
      <c r="H148" s="81"/>
      <c r="I148" s="81"/>
      <c r="J148" s="377" t="str">
        <f t="shared" si="28"/>
        <v/>
      </c>
      <c r="K148" s="377" t="str">
        <f t="shared" si="29"/>
        <v/>
      </c>
      <c r="L148" s="377" t="str">
        <f t="shared" si="30"/>
        <v/>
      </c>
      <c r="M148" s="377" t="str">
        <f t="shared" si="31"/>
        <v/>
      </c>
      <c r="N148" s="377" t="str">
        <f t="shared" si="32"/>
        <v/>
      </c>
      <c r="O148" s="40" t="str">
        <f t="shared" si="36"/>
        <v/>
      </c>
      <c r="Q148" s="40">
        <v>145</v>
      </c>
    </row>
    <row r="149" spans="1:17" s="40" customFormat="1" ht="20.100000000000001" customHeight="1">
      <c r="A149" s="76" t="str">
        <f t="shared" si="33"/>
        <v/>
      </c>
      <c r="B149" s="77" t="str">
        <f>'基本情報 (2)'!Y154</f>
        <v/>
      </c>
      <c r="C149" s="77" t="str">
        <f t="shared" si="34"/>
        <v/>
      </c>
      <c r="D149" s="78" t="str">
        <f t="shared" si="35"/>
        <v/>
      </c>
      <c r="E149" s="79"/>
      <c r="F149" s="80"/>
      <c r="G149" s="80"/>
      <c r="H149" s="81"/>
      <c r="I149" s="81"/>
      <c r="J149" s="377" t="str">
        <f t="shared" si="28"/>
        <v/>
      </c>
      <c r="K149" s="377" t="str">
        <f t="shared" si="29"/>
        <v/>
      </c>
      <c r="L149" s="377" t="str">
        <f t="shared" si="30"/>
        <v/>
      </c>
      <c r="M149" s="377" t="str">
        <f t="shared" si="31"/>
        <v/>
      </c>
      <c r="N149" s="377" t="str">
        <f t="shared" si="32"/>
        <v/>
      </c>
      <c r="O149" s="40" t="str">
        <f t="shared" si="36"/>
        <v/>
      </c>
      <c r="Q149" s="40">
        <v>146</v>
      </c>
    </row>
    <row r="150" spans="1:17" s="40" customFormat="1" ht="20.100000000000001" customHeight="1">
      <c r="A150" s="76" t="str">
        <f t="shared" si="33"/>
        <v/>
      </c>
      <c r="B150" s="77" t="str">
        <f>'基本情報 (2)'!Y155</f>
        <v/>
      </c>
      <c r="C150" s="77" t="str">
        <f t="shared" si="34"/>
        <v/>
      </c>
      <c r="D150" s="78" t="str">
        <f t="shared" si="35"/>
        <v/>
      </c>
      <c r="E150" s="79"/>
      <c r="F150" s="80"/>
      <c r="G150" s="80"/>
      <c r="H150" s="81"/>
      <c r="I150" s="81"/>
      <c r="J150" s="377" t="str">
        <f t="shared" si="28"/>
        <v/>
      </c>
      <c r="K150" s="377" t="str">
        <f t="shared" si="29"/>
        <v/>
      </c>
      <c r="L150" s="377" t="str">
        <f t="shared" si="30"/>
        <v/>
      </c>
      <c r="M150" s="377" t="str">
        <f t="shared" si="31"/>
        <v/>
      </c>
      <c r="N150" s="377" t="str">
        <f t="shared" si="32"/>
        <v/>
      </c>
      <c r="O150" s="40" t="str">
        <f t="shared" si="36"/>
        <v/>
      </c>
      <c r="Q150" s="40">
        <v>147</v>
      </c>
    </row>
    <row r="151" spans="1:17" s="40" customFormat="1" ht="20.100000000000001" customHeight="1">
      <c r="A151" s="76" t="str">
        <f t="shared" si="33"/>
        <v/>
      </c>
      <c r="B151" s="77" t="str">
        <f>'基本情報 (2)'!Y156</f>
        <v/>
      </c>
      <c r="C151" s="77" t="str">
        <f t="shared" si="34"/>
        <v/>
      </c>
      <c r="D151" s="78" t="str">
        <f t="shared" si="35"/>
        <v/>
      </c>
      <c r="E151" s="79"/>
      <c r="F151" s="80"/>
      <c r="G151" s="80"/>
      <c r="H151" s="81"/>
      <c r="I151" s="81"/>
      <c r="J151" s="377" t="str">
        <f t="shared" si="28"/>
        <v/>
      </c>
      <c r="K151" s="377" t="str">
        <f t="shared" si="29"/>
        <v/>
      </c>
      <c r="L151" s="377" t="str">
        <f t="shared" si="30"/>
        <v/>
      </c>
      <c r="M151" s="377" t="str">
        <f t="shared" si="31"/>
        <v/>
      </c>
      <c r="N151" s="377" t="str">
        <f t="shared" si="32"/>
        <v/>
      </c>
      <c r="O151" s="40" t="str">
        <f t="shared" si="36"/>
        <v/>
      </c>
      <c r="Q151" s="40">
        <v>148</v>
      </c>
    </row>
    <row r="152" spans="1:17" s="40" customFormat="1" ht="20.100000000000001" customHeight="1">
      <c r="A152" s="76" t="str">
        <f t="shared" si="33"/>
        <v/>
      </c>
      <c r="B152" s="77" t="str">
        <f>'基本情報 (2)'!Y157</f>
        <v/>
      </c>
      <c r="C152" s="77" t="str">
        <f t="shared" si="34"/>
        <v/>
      </c>
      <c r="D152" s="78" t="str">
        <f t="shared" si="35"/>
        <v/>
      </c>
      <c r="E152" s="79"/>
      <c r="F152" s="80"/>
      <c r="G152" s="80"/>
      <c r="H152" s="81"/>
      <c r="I152" s="81"/>
      <c r="J152" s="377" t="str">
        <f t="shared" si="28"/>
        <v/>
      </c>
      <c r="K152" s="377" t="str">
        <f t="shared" si="29"/>
        <v/>
      </c>
      <c r="L152" s="377" t="str">
        <f t="shared" si="30"/>
        <v/>
      </c>
      <c r="M152" s="377" t="str">
        <f t="shared" si="31"/>
        <v/>
      </c>
      <c r="N152" s="377" t="str">
        <f t="shared" si="32"/>
        <v/>
      </c>
      <c r="O152" s="40" t="str">
        <f t="shared" si="36"/>
        <v/>
      </c>
      <c r="Q152" s="40">
        <v>149</v>
      </c>
    </row>
    <row r="153" spans="1:17" s="40" customFormat="1" ht="20.100000000000001" customHeight="1">
      <c r="A153" s="76" t="str">
        <f t="shared" si="33"/>
        <v/>
      </c>
      <c r="B153" s="77" t="str">
        <f>'基本情報 (2)'!Y158</f>
        <v/>
      </c>
      <c r="C153" s="77" t="str">
        <f t="shared" si="34"/>
        <v/>
      </c>
      <c r="D153" s="78" t="str">
        <f t="shared" si="35"/>
        <v/>
      </c>
      <c r="E153" s="79"/>
      <c r="F153" s="80"/>
      <c r="G153" s="80"/>
      <c r="H153" s="81"/>
      <c r="I153" s="81"/>
      <c r="J153" s="377" t="str">
        <f t="shared" si="28"/>
        <v/>
      </c>
      <c r="K153" s="377" t="str">
        <f t="shared" si="29"/>
        <v/>
      </c>
      <c r="L153" s="377" t="str">
        <f t="shared" si="30"/>
        <v/>
      </c>
      <c r="M153" s="377" t="str">
        <f t="shared" si="31"/>
        <v/>
      </c>
      <c r="N153" s="377" t="str">
        <f t="shared" si="32"/>
        <v/>
      </c>
      <c r="O153" s="40" t="str">
        <f t="shared" si="36"/>
        <v/>
      </c>
      <c r="Q153" s="40">
        <v>150</v>
      </c>
    </row>
    <row r="154" spans="1:17" s="40" customFormat="1" ht="20.100000000000001" customHeight="1">
      <c r="A154" s="76" t="str">
        <f t="shared" si="33"/>
        <v/>
      </c>
      <c r="B154" s="77" t="str">
        <f>'基本情報 (2)'!Y159</f>
        <v/>
      </c>
      <c r="C154" s="77" t="str">
        <f t="shared" si="34"/>
        <v/>
      </c>
      <c r="D154" s="78" t="str">
        <f t="shared" si="35"/>
        <v/>
      </c>
      <c r="E154" s="79"/>
      <c r="F154" s="80"/>
      <c r="G154" s="80"/>
      <c r="H154" s="81"/>
      <c r="I154" s="81"/>
      <c r="J154" s="377" t="str">
        <f t="shared" si="28"/>
        <v/>
      </c>
      <c r="K154" s="377" t="str">
        <f t="shared" si="29"/>
        <v/>
      </c>
      <c r="L154" s="377" t="str">
        <f t="shared" si="30"/>
        <v/>
      </c>
      <c r="M154" s="377" t="str">
        <f t="shared" si="31"/>
        <v/>
      </c>
      <c r="N154" s="377" t="str">
        <f t="shared" si="32"/>
        <v/>
      </c>
      <c r="O154" s="40" t="str">
        <f t="shared" si="36"/>
        <v/>
      </c>
      <c r="Q154" s="40">
        <v>151</v>
      </c>
    </row>
    <row r="155" spans="1:17" s="40" customFormat="1" ht="20.100000000000001" customHeight="1">
      <c r="A155" s="76" t="str">
        <f t="shared" si="33"/>
        <v/>
      </c>
      <c r="B155" s="77" t="str">
        <f>'基本情報 (2)'!Y160</f>
        <v/>
      </c>
      <c r="C155" s="77" t="str">
        <f t="shared" si="34"/>
        <v/>
      </c>
      <c r="D155" s="78" t="str">
        <f t="shared" si="35"/>
        <v/>
      </c>
      <c r="E155" s="79"/>
      <c r="F155" s="80"/>
      <c r="G155" s="80"/>
      <c r="H155" s="81"/>
      <c r="I155" s="81"/>
      <c r="J155" s="377" t="str">
        <f t="shared" si="28"/>
        <v/>
      </c>
      <c r="K155" s="377" t="str">
        <f t="shared" si="29"/>
        <v/>
      </c>
      <c r="L155" s="377" t="str">
        <f t="shared" si="30"/>
        <v/>
      </c>
      <c r="M155" s="377" t="str">
        <f t="shared" si="31"/>
        <v/>
      </c>
      <c r="N155" s="377" t="str">
        <f t="shared" si="32"/>
        <v/>
      </c>
      <c r="O155" s="40" t="str">
        <f t="shared" si="36"/>
        <v/>
      </c>
      <c r="Q155" s="40">
        <v>152</v>
      </c>
    </row>
    <row r="156" spans="1:17" s="40" customFormat="1" ht="20.100000000000001" customHeight="1">
      <c r="A156" s="76" t="str">
        <f t="shared" si="33"/>
        <v/>
      </c>
      <c r="B156" s="77" t="str">
        <f>'基本情報 (2)'!Y161</f>
        <v/>
      </c>
      <c r="C156" s="77" t="str">
        <f t="shared" si="34"/>
        <v/>
      </c>
      <c r="D156" s="78" t="str">
        <f t="shared" si="35"/>
        <v/>
      </c>
      <c r="E156" s="79"/>
      <c r="F156" s="80"/>
      <c r="G156" s="80"/>
      <c r="H156" s="81"/>
      <c r="I156" s="81"/>
      <c r="J156" s="377" t="str">
        <f t="shared" si="28"/>
        <v/>
      </c>
      <c r="K156" s="377" t="str">
        <f t="shared" si="29"/>
        <v/>
      </c>
      <c r="L156" s="377" t="str">
        <f t="shared" si="30"/>
        <v/>
      </c>
      <c r="M156" s="377" t="str">
        <f t="shared" si="31"/>
        <v/>
      </c>
      <c r="N156" s="377" t="str">
        <f t="shared" si="32"/>
        <v/>
      </c>
      <c r="O156" s="40" t="str">
        <f t="shared" si="36"/>
        <v/>
      </c>
      <c r="Q156" s="40">
        <v>153</v>
      </c>
    </row>
    <row r="157" spans="1:17" s="40" customFormat="1" ht="20.100000000000001" customHeight="1">
      <c r="A157" s="76" t="str">
        <f t="shared" si="33"/>
        <v/>
      </c>
      <c r="B157" s="77" t="str">
        <f>'基本情報 (2)'!Y162</f>
        <v/>
      </c>
      <c r="C157" s="77" t="str">
        <f t="shared" si="34"/>
        <v/>
      </c>
      <c r="D157" s="78" t="str">
        <f t="shared" si="35"/>
        <v/>
      </c>
      <c r="E157" s="79"/>
      <c r="F157" s="80"/>
      <c r="G157" s="80"/>
      <c r="H157" s="81"/>
      <c r="I157" s="81"/>
      <c r="J157" s="377" t="str">
        <f t="shared" si="28"/>
        <v/>
      </c>
      <c r="K157" s="377" t="str">
        <f t="shared" si="29"/>
        <v/>
      </c>
      <c r="L157" s="377" t="str">
        <f t="shared" si="30"/>
        <v/>
      </c>
      <c r="M157" s="377" t="str">
        <f t="shared" si="31"/>
        <v/>
      </c>
      <c r="N157" s="377" t="str">
        <f t="shared" si="32"/>
        <v/>
      </c>
      <c r="O157" s="40" t="str">
        <f t="shared" si="36"/>
        <v/>
      </c>
      <c r="Q157" s="40">
        <v>154</v>
      </c>
    </row>
    <row r="158" spans="1:17" s="40" customFormat="1" ht="20.100000000000001" customHeight="1">
      <c r="A158" s="76" t="str">
        <f t="shared" si="33"/>
        <v/>
      </c>
      <c r="B158" s="77" t="str">
        <f>'基本情報 (2)'!Y163</f>
        <v/>
      </c>
      <c r="C158" s="77" t="str">
        <f t="shared" si="34"/>
        <v/>
      </c>
      <c r="D158" s="78" t="str">
        <f t="shared" si="35"/>
        <v/>
      </c>
      <c r="E158" s="79"/>
      <c r="F158" s="80"/>
      <c r="G158" s="80"/>
      <c r="H158" s="81"/>
      <c r="I158" s="81"/>
      <c r="J158" s="377" t="str">
        <f t="shared" si="28"/>
        <v/>
      </c>
      <c r="K158" s="377" t="str">
        <f t="shared" si="29"/>
        <v/>
      </c>
      <c r="L158" s="377" t="str">
        <f t="shared" si="30"/>
        <v/>
      </c>
      <c r="M158" s="377" t="str">
        <f t="shared" si="31"/>
        <v/>
      </c>
      <c r="N158" s="377" t="str">
        <f t="shared" si="32"/>
        <v/>
      </c>
      <c r="O158" s="40" t="str">
        <f t="shared" si="36"/>
        <v/>
      </c>
      <c r="Q158" s="40">
        <v>155</v>
      </c>
    </row>
    <row r="159" spans="1:17" s="40" customFormat="1" ht="20.100000000000001" customHeight="1">
      <c r="A159" s="76" t="str">
        <f t="shared" si="33"/>
        <v/>
      </c>
      <c r="B159" s="77" t="str">
        <f>'基本情報 (2)'!Y164</f>
        <v/>
      </c>
      <c r="C159" s="77" t="str">
        <f t="shared" si="34"/>
        <v/>
      </c>
      <c r="D159" s="78" t="str">
        <f t="shared" si="35"/>
        <v/>
      </c>
      <c r="E159" s="79"/>
      <c r="F159" s="80"/>
      <c r="G159" s="80"/>
      <c r="H159" s="81"/>
      <c r="I159" s="81"/>
      <c r="J159" s="377" t="str">
        <f t="shared" si="28"/>
        <v/>
      </c>
      <c r="K159" s="377" t="str">
        <f t="shared" si="29"/>
        <v/>
      </c>
      <c r="L159" s="377" t="str">
        <f t="shared" si="30"/>
        <v/>
      </c>
      <c r="M159" s="377" t="str">
        <f t="shared" si="31"/>
        <v/>
      </c>
      <c r="N159" s="377" t="str">
        <f t="shared" si="32"/>
        <v/>
      </c>
      <c r="O159" s="40" t="str">
        <f t="shared" si="36"/>
        <v/>
      </c>
      <c r="Q159" s="40">
        <v>156</v>
      </c>
    </row>
    <row r="160" spans="1:17" s="40" customFormat="1" ht="20.100000000000001" customHeight="1">
      <c r="A160" s="76" t="str">
        <f t="shared" si="33"/>
        <v/>
      </c>
      <c r="B160" s="77" t="str">
        <f>'基本情報 (2)'!Y165</f>
        <v/>
      </c>
      <c r="C160" s="77" t="str">
        <f t="shared" si="34"/>
        <v/>
      </c>
      <c r="D160" s="78" t="str">
        <f t="shared" si="35"/>
        <v/>
      </c>
      <c r="E160" s="79"/>
      <c r="F160" s="80"/>
      <c r="G160" s="80"/>
      <c r="H160" s="81"/>
      <c r="I160" s="81"/>
      <c r="J160" s="377" t="str">
        <f t="shared" si="28"/>
        <v/>
      </c>
      <c r="K160" s="377" t="str">
        <f t="shared" si="29"/>
        <v/>
      </c>
      <c r="L160" s="377" t="str">
        <f t="shared" si="30"/>
        <v/>
      </c>
      <c r="M160" s="377" t="str">
        <f t="shared" si="31"/>
        <v/>
      </c>
      <c r="N160" s="377" t="str">
        <f t="shared" si="32"/>
        <v/>
      </c>
      <c r="O160" s="40" t="str">
        <f t="shared" si="36"/>
        <v/>
      </c>
      <c r="Q160" s="40">
        <v>157</v>
      </c>
    </row>
    <row r="161" spans="1:17" s="40" customFormat="1" ht="20.100000000000001" customHeight="1">
      <c r="A161" s="76" t="str">
        <f t="shared" si="33"/>
        <v/>
      </c>
      <c r="B161" s="77" t="str">
        <f>'基本情報 (2)'!Y166</f>
        <v/>
      </c>
      <c r="C161" s="77" t="str">
        <f t="shared" si="34"/>
        <v/>
      </c>
      <c r="D161" s="78" t="str">
        <f t="shared" si="35"/>
        <v/>
      </c>
      <c r="E161" s="79"/>
      <c r="F161" s="80"/>
      <c r="G161" s="80"/>
      <c r="H161" s="81"/>
      <c r="I161" s="81"/>
      <c r="J161" s="377" t="str">
        <f t="shared" si="28"/>
        <v/>
      </c>
      <c r="K161" s="377" t="str">
        <f t="shared" si="29"/>
        <v/>
      </c>
      <c r="L161" s="377" t="str">
        <f t="shared" si="30"/>
        <v/>
      </c>
      <c r="M161" s="377" t="str">
        <f t="shared" si="31"/>
        <v/>
      </c>
      <c r="N161" s="377" t="str">
        <f t="shared" si="32"/>
        <v/>
      </c>
      <c r="O161" s="40" t="str">
        <f t="shared" si="36"/>
        <v/>
      </c>
      <c r="Q161" s="40">
        <v>158</v>
      </c>
    </row>
    <row r="162" spans="1:17" s="40" customFormat="1" ht="20.100000000000001" customHeight="1">
      <c r="A162" s="76" t="str">
        <f t="shared" si="33"/>
        <v/>
      </c>
      <c r="B162" s="77" t="str">
        <f>'基本情報 (2)'!Y167</f>
        <v/>
      </c>
      <c r="C162" s="77" t="str">
        <f t="shared" si="34"/>
        <v/>
      </c>
      <c r="D162" s="78" t="str">
        <f t="shared" si="35"/>
        <v/>
      </c>
      <c r="E162" s="79"/>
      <c r="F162" s="80"/>
      <c r="G162" s="80"/>
      <c r="H162" s="81"/>
      <c r="I162" s="81"/>
      <c r="J162" s="377" t="str">
        <f t="shared" si="28"/>
        <v/>
      </c>
      <c r="K162" s="377" t="str">
        <f t="shared" si="29"/>
        <v/>
      </c>
      <c r="L162" s="377" t="str">
        <f t="shared" si="30"/>
        <v/>
      </c>
      <c r="M162" s="377" t="str">
        <f t="shared" si="31"/>
        <v/>
      </c>
      <c r="N162" s="377" t="str">
        <f t="shared" si="32"/>
        <v/>
      </c>
      <c r="O162" s="40" t="str">
        <f t="shared" si="36"/>
        <v/>
      </c>
      <c r="Q162" s="40">
        <v>159</v>
      </c>
    </row>
    <row r="163" spans="1:17" s="40" customFormat="1" ht="20.100000000000001" customHeight="1">
      <c r="A163" s="76" t="str">
        <f t="shared" si="33"/>
        <v/>
      </c>
      <c r="B163" s="77" t="str">
        <f>'基本情報 (2)'!Y168</f>
        <v/>
      </c>
      <c r="C163" s="77" t="str">
        <f t="shared" si="34"/>
        <v/>
      </c>
      <c r="D163" s="78" t="str">
        <f t="shared" si="35"/>
        <v/>
      </c>
      <c r="E163" s="79"/>
      <c r="F163" s="80"/>
      <c r="G163" s="80"/>
      <c r="H163" s="81"/>
      <c r="I163" s="81"/>
      <c r="J163" s="377" t="str">
        <f t="shared" si="28"/>
        <v/>
      </c>
      <c r="K163" s="377" t="str">
        <f t="shared" si="29"/>
        <v/>
      </c>
      <c r="L163" s="377" t="str">
        <f t="shared" si="30"/>
        <v/>
      </c>
      <c r="M163" s="377" t="str">
        <f t="shared" si="31"/>
        <v/>
      </c>
      <c r="N163" s="377" t="str">
        <f t="shared" si="32"/>
        <v/>
      </c>
      <c r="O163" s="40" t="str">
        <f t="shared" si="36"/>
        <v/>
      </c>
      <c r="Q163" s="40">
        <v>160</v>
      </c>
    </row>
    <row r="164" spans="1:17" s="40" customFormat="1" ht="20.100000000000001" customHeight="1">
      <c r="A164" s="76" t="str">
        <f t="shared" si="33"/>
        <v/>
      </c>
      <c r="B164" s="77" t="str">
        <f>'基本情報 (2)'!Y169</f>
        <v/>
      </c>
      <c r="C164" s="77" t="str">
        <f t="shared" si="34"/>
        <v/>
      </c>
      <c r="D164" s="78" t="str">
        <f t="shared" si="35"/>
        <v/>
      </c>
      <c r="E164" s="79"/>
      <c r="F164" s="80"/>
      <c r="G164" s="80"/>
      <c r="H164" s="81"/>
      <c r="I164" s="81"/>
      <c r="J164" s="377" t="str">
        <f t="shared" ref="J164:J195" si="37">IF(E164="","",VLOOKUP(E164,コード２,4,FALSE))</f>
        <v/>
      </c>
      <c r="K164" s="377" t="str">
        <f t="shared" ref="K164:K195" si="38">IF(F164="","",VLOOKUP(F164,コード２,4,FALSE))</f>
        <v/>
      </c>
      <c r="L164" s="377" t="str">
        <f t="shared" ref="L164:L195" si="39">IF(G164="","",VLOOKUP(G164,コード２,4,FALSE))</f>
        <v/>
      </c>
      <c r="M164" s="377" t="str">
        <f t="shared" ref="M164:M195" si="40">IF(H164="","",VLOOKUP(H164,コード２,4,FALSE))</f>
        <v/>
      </c>
      <c r="N164" s="377" t="str">
        <f t="shared" ref="N164:N195" si="41">IF(I164="","",VLOOKUP(I164,コード２,4,FALSE))</f>
        <v/>
      </c>
      <c r="O164" s="40" t="str">
        <f t="shared" si="36"/>
        <v/>
      </c>
      <c r="Q164" s="40">
        <v>161</v>
      </c>
    </row>
    <row r="165" spans="1:17" s="40" customFormat="1" ht="20.100000000000001" customHeight="1">
      <c r="A165" s="76" t="str">
        <f t="shared" si="33"/>
        <v/>
      </c>
      <c r="B165" s="77" t="str">
        <f>'基本情報 (2)'!Y170</f>
        <v/>
      </c>
      <c r="C165" s="77" t="str">
        <f t="shared" si="34"/>
        <v/>
      </c>
      <c r="D165" s="78" t="str">
        <f t="shared" si="35"/>
        <v/>
      </c>
      <c r="E165" s="79"/>
      <c r="F165" s="80"/>
      <c r="G165" s="80"/>
      <c r="H165" s="81"/>
      <c r="I165" s="81"/>
      <c r="J165" s="377" t="str">
        <f t="shared" si="37"/>
        <v/>
      </c>
      <c r="K165" s="377" t="str">
        <f t="shared" si="38"/>
        <v/>
      </c>
      <c r="L165" s="377" t="str">
        <f t="shared" si="39"/>
        <v/>
      </c>
      <c r="M165" s="377" t="str">
        <f t="shared" si="40"/>
        <v/>
      </c>
      <c r="N165" s="377" t="str">
        <f t="shared" si="41"/>
        <v/>
      </c>
      <c r="O165" s="40" t="str">
        <f t="shared" si="36"/>
        <v/>
      </c>
      <c r="Q165" s="40">
        <v>162</v>
      </c>
    </row>
    <row r="166" spans="1:17" s="40" customFormat="1" ht="20.100000000000001" customHeight="1">
      <c r="A166" s="76" t="str">
        <f t="shared" si="33"/>
        <v/>
      </c>
      <c r="B166" s="77" t="str">
        <f>'基本情報 (2)'!Y171</f>
        <v/>
      </c>
      <c r="C166" s="77" t="str">
        <f t="shared" si="34"/>
        <v/>
      </c>
      <c r="D166" s="78" t="str">
        <f t="shared" si="35"/>
        <v/>
      </c>
      <c r="E166" s="79"/>
      <c r="F166" s="80"/>
      <c r="G166" s="80"/>
      <c r="H166" s="81"/>
      <c r="I166" s="81"/>
      <c r="J166" s="377" t="str">
        <f t="shared" si="37"/>
        <v/>
      </c>
      <c r="K166" s="377" t="str">
        <f t="shared" si="38"/>
        <v/>
      </c>
      <c r="L166" s="377" t="str">
        <f t="shared" si="39"/>
        <v/>
      </c>
      <c r="M166" s="377" t="str">
        <f t="shared" si="40"/>
        <v/>
      </c>
      <c r="N166" s="377" t="str">
        <f t="shared" si="41"/>
        <v/>
      </c>
      <c r="O166" s="40" t="str">
        <f t="shared" si="36"/>
        <v/>
      </c>
      <c r="Q166" s="40">
        <v>163</v>
      </c>
    </row>
    <row r="167" spans="1:17" s="40" customFormat="1" ht="20.100000000000001" customHeight="1">
      <c r="A167" s="76" t="str">
        <f t="shared" si="33"/>
        <v/>
      </c>
      <c r="B167" s="77" t="str">
        <f>'基本情報 (2)'!Y172</f>
        <v/>
      </c>
      <c r="C167" s="77" t="str">
        <f t="shared" si="34"/>
        <v/>
      </c>
      <c r="D167" s="78" t="str">
        <f t="shared" si="35"/>
        <v/>
      </c>
      <c r="E167" s="79"/>
      <c r="F167" s="80"/>
      <c r="G167" s="80"/>
      <c r="H167" s="81"/>
      <c r="I167" s="81"/>
      <c r="J167" s="377" t="str">
        <f t="shared" si="37"/>
        <v/>
      </c>
      <c r="K167" s="377" t="str">
        <f t="shared" si="38"/>
        <v/>
      </c>
      <c r="L167" s="377" t="str">
        <f t="shared" si="39"/>
        <v/>
      </c>
      <c r="M167" s="377" t="str">
        <f t="shared" si="40"/>
        <v/>
      </c>
      <c r="N167" s="377" t="str">
        <f t="shared" si="41"/>
        <v/>
      </c>
      <c r="O167" s="40" t="str">
        <f t="shared" si="36"/>
        <v/>
      </c>
      <c r="Q167" s="40">
        <v>164</v>
      </c>
    </row>
    <row r="168" spans="1:17" s="40" customFormat="1" ht="20.100000000000001" customHeight="1">
      <c r="A168" s="76" t="str">
        <f t="shared" si="33"/>
        <v/>
      </c>
      <c r="B168" s="77" t="str">
        <f>'基本情報 (2)'!Y173</f>
        <v/>
      </c>
      <c r="C168" s="77" t="str">
        <f t="shared" si="34"/>
        <v/>
      </c>
      <c r="D168" s="78" t="str">
        <f t="shared" si="35"/>
        <v/>
      </c>
      <c r="E168" s="79"/>
      <c r="F168" s="80"/>
      <c r="G168" s="80"/>
      <c r="H168" s="81"/>
      <c r="I168" s="81"/>
      <c r="J168" s="377" t="str">
        <f t="shared" si="37"/>
        <v/>
      </c>
      <c r="K168" s="377" t="str">
        <f t="shared" si="38"/>
        <v/>
      </c>
      <c r="L168" s="377" t="str">
        <f t="shared" si="39"/>
        <v/>
      </c>
      <c r="M168" s="377" t="str">
        <f t="shared" si="40"/>
        <v/>
      </c>
      <c r="N168" s="377" t="str">
        <f t="shared" si="41"/>
        <v/>
      </c>
      <c r="O168" s="40" t="str">
        <f t="shared" si="36"/>
        <v/>
      </c>
      <c r="Q168" s="40">
        <v>165</v>
      </c>
    </row>
    <row r="169" spans="1:17" s="40" customFormat="1" ht="20.100000000000001" customHeight="1">
      <c r="A169" s="76" t="str">
        <f t="shared" si="33"/>
        <v/>
      </c>
      <c r="B169" s="77" t="str">
        <f>'基本情報 (2)'!Y174</f>
        <v/>
      </c>
      <c r="C169" s="77" t="str">
        <f t="shared" si="34"/>
        <v/>
      </c>
      <c r="D169" s="78" t="str">
        <f t="shared" si="35"/>
        <v/>
      </c>
      <c r="E169" s="79"/>
      <c r="F169" s="80"/>
      <c r="G169" s="80"/>
      <c r="H169" s="81"/>
      <c r="I169" s="81"/>
      <c r="J169" s="377" t="str">
        <f t="shared" si="37"/>
        <v/>
      </c>
      <c r="K169" s="377" t="str">
        <f t="shared" si="38"/>
        <v/>
      </c>
      <c r="L169" s="377" t="str">
        <f t="shared" si="39"/>
        <v/>
      </c>
      <c r="M169" s="377" t="str">
        <f t="shared" si="40"/>
        <v/>
      </c>
      <c r="N169" s="377" t="str">
        <f t="shared" si="41"/>
        <v/>
      </c>
      <c r="O169" s="40" t="str">
        <f t="shared" si="36"/>
        <v/>
      </c>
      <c r="Q169" s="40">
        <v>166</v>
      </c>
    </row>
    <row r="170" spans="1:17" s="40" customFormat="1" ht="20.100000000000001" customHeight="1">
      <c r="A170" s="76" t="str">
        <f t="shared" si="33"/>
        <v/>
      </c>
      <c r="B170" s="77" t="str">
        <f>'基本情報 (2)'!Y175</f>
        <v/>
      </c>
      <c r="C170" s="77" t="str">
        <f t="shared" si="34"/>
        <v/>
      </c>
      <c r="D170" s="78" t="str">
        <f t="shared" si="35"/>
        <v/>
      </c>
      <c r="E170" s="79"/>
      <c r="F170" s="80"/>
      <c r="G170" s="80"/>
      <c r="H170" s="81"/>
      <c r="I170" s="81"/>
      <c r="J170" s="377" t="str">
        <f t="shared" si="37"/>
        <v/>
      </c>
      <c r="K170" s="377" t="str">
        <f t="shared" si="38"/>
        <v/>
      </c>
      <c r="L170" s="377" t="str">
        <f t="shared" si="39"/>
        <v/>
      </c>
      <c r="M170" s="377" t="str">
        <f t="shared" si="40"/>
        <v/>
      </c>
      <c r="N170" s="377" t="str">
        <f t="shared" si="41"/>
        <v/>
      </c>
      <c r="O170" s="40" t="str">
        <f t="shared" si="36"/>
        <v/>
      </c>
      <c r="Q170" s="40">
        <v>167</v>
      </c>
    </row>
    <row r="171" spans="1:17" s="40" customFormat="1" ht="20.100000000000001" customHeight="1">
      <c r="A171" s="76" t="str">
        <f t="shared" si="33"/>
        <v/>
      </c>
      <c r="B171" s="77" t="str">
        <f>'基本情報 (2)'!Y176</f>
        <v/>
      </c>
      <c r="C171" s="77" t="str">
        <f t="shared" si="34"/>
        <v/>
      </c>
      <c r="D171" s="78" t="str">
        <f t="shared" si="35"/>
        <v/>
      </c>
      <c r="E171" s="79"/>
      <c r="F171" s="80"/>
      <c r="G171" s="80"/>
      <c r="H171" s="81"/>
      <c r="I171" s="81"/>
      <c r="J171" s="377" t="str">
        <f t="shared" si="37"/>
        <v/>
      </c>
      <c r="K171" s="377" t="str">
        <f t="shared" si="38"/>
        <v/>
      </c>
      <c r="L171" s="377" t="str">
        <f t="shared" si="39"/>
        <v/>
      </c>
      <c r="M171" s="377" t="str">
        <f t="shared" si="40"/>
        <v/>
      </c>
      <c r="N171" s="377" t="str">
        <f t="shared" si="41"/>
        <v/>
      </c>
      <c r="O171" s="40" t="str">
        <f t="shared" si="36"/>
        <v/>
      </c>
      <c r="Q171" s="40">
        <v>168</v>
      </c>
    </row>
    <row r="172" spans="1:17" s="40" customFormat="1" ht="20.100000000000001" customHeight="1">
      <c r="A172" s="76" t="str">
        <f t="shared" si="33"/>
        <v/>
      </c>
      <c r="B172" s="77" t="str">
        <f>'基本情報 (2)'!Y177</f>
        <v/>
      </c>
      <c r="C172" s="77" t="str">
        <f t="shared" si="34"/>
        <v/>
      </c>
      <c r="D172" s="78" t="str">
        <f t="shared" si="35"/>
        <v/>
      </c>
      <c r="E172" s="79"/>
      <c r="F172" s="80"/>
      <c r="G172" s="80"/>
      <c r="H172" s="81"/>
      <c r="I172" s="81"/>
      <c r="J172" s="377" t="str">
        <f t="shared" si="37"/>
        <v/>
      </c>
      <c r="K172" s="377" t="str">
        <f t="shared" si="38"/>
        <v/>
      </c>
      <c r="L172" s="377" t="str">
        <f t="shared" si="39"/>
        <v/>
      </c>
      <c r="M172" s="377" t="str">
        <f t="shared" si="40"/>
        <v/>
      </c>
      <c r="N172" s="377" t="str">
        <f t="shared" si="41"/>
        <v/>
      </c>
      <c r="O172" s="40" t="str">
        <f t="shared" si="36"/>
        <v/>
      </c>
      <c r="Q172" s="40">
        <v>169</v>
      </c>
    </row>
    <row r="173" spans="1:17" s="40" customFormat="1" ht="20.100000000000001" customHeight="1">
      <c r="A173" s="76" t="str">
        <f t="shared" si="33"/>
        <v/>
      </c>
      <c r="B173" s="77" t="str">
        <f>'基本情報 (2)'!Y178</f>
        <v/>
      </c>
      <c r="C173" s="77" t="str">
        <f t="shared" si="34"/>
        <v/>
      </c>
      <c r="D173" s="78" t="str">
        <f t="shared" si="35"/>
        <v/>
      </c>
      <c r="E173" s="79"/>
      <c r="F173" s="80"/>
      <c r="G173" s="80"/>
      <c r="H173" s="81"/>
      <c r="I173" s="81"/>
      <c r="J173" s="377" t="str">
        <f t="shared" si="37"/>
        <v/>
      </c>
      <c r="K173" s="377" t="str">
        <f t="shared" si="38"/>
        <v/>
      </c>
      <c r="L173" s="377" t="str">
        <f t="shared" si="39"/>
        <v/>
      </c>
      <c r="M173" s="377" t="str">
        <f t="shared" si="40"/>
        <v/>
      </c>
      <c r="N173" s="377" t="str">
        <f t="shared" si="41"/>
        <v/>
      </c>
      <c r="O173" s="40" t="str">
        <f t="shared" si="36"/>
        <v/>
      </c>
      <c r="Q173" s="40">
        <v>170</v>
      </c>
    </row>
    <row r="174" spans="1:17" s="40" customFormat="1" ht="20.100000000000001" customHeight="1">
      <c r="A174" s="76" t="str">
        <f t="shared" si="33"/>
        <v/>
      </c>
      <c r="B174" s="77" t="str">
        <f>'基本情報 (2)'!Y179</f>
        <v/>
      </c>
      <c r="C174" s="77" t="str">
        <f t="shared" si="34"/>
        <v/>
      </c>
      <c r="D174" s="78" t="str">
        <f t="shared" si="35"/>
        <v/>
      </c>
      <c r="E174" s="79"/>
      <c r="F174" s="80"/>
      <c r="G174" s="80"/>
      <c r="H174" s="81"/>
      <c r="I174" s="81"/>
      <c r="J174" s="377" t="str">
        <f t="shared" si="37"/>
        <v/>
      </c>
      <c r="K174" s="377" t="str">
        <f t="shared" si="38"/>
        <v/>
      </c>
      <c r="L174" s="377" t="str">
        <f t="shared" si="39"/>
        <v/>
      </c>
      <c r="M174" s="377" t="str">
        <f t="shared" si="40"/>
        <v/>
      </c>
      <c r="N174" s="377" t="str">
        <f t="shared" si="41"/>
        <v/>
      </c>
      <c r="O174" s="40" t="str">
        <f t="shared" si="36"/>
        <v/>
      </c>
      <c r="Q174" s="40">
        <v>171</v>
      </c>
    </row>
    <row r="175" spans="1:17" s="40" customFormat="1" ht="20.100000000000001" customHeight="1">
      <c r="A175" s="76" t="str">
        <f t="shared" si="33"/>
        <v/>
      </c>
      <c r="B175" s="77" t="str">
        <f>'基本情報 (2)'!Y180</f>
        <v/>
      </c>
      <c r="C175" s="77" t="str">
        <f t="shared" si="34"/>
        <v/>
      </c>
      <c r="D175" s="78" t="str">
        <f t="shared" si="35"/>
        <v/>
      </c>
      <c r="E175" s="79"/>
      <c r="F175" s="80"/>
      <c r="G175" s="80"/>
      <c r="H175" s="81"/>
      <c r="I175" s="81"/>
      <c r="J175" s="377" t="str">
        <f t="shared" si="37"/>
        <v/>
      </c>
      <c r="K175" s="377" t="str">
        <f t="shared" si="38"/>
        <v/>
      </c>
      <c r="L175" s="377" t="str">
        <f t="shared" si="39"/>
        <v/>
      </c>
      <c r="M175" s="377" t="str">
        <f t="shared" si="40"/>
        <v/>
      </c>
      <c r="N175" s="377" t="str">
        <f t="shared" si="41"/>
        <v/>
      </c>
      <c r="O175" s="40" t="str">
        <f t="shared" si="36"/>
        <v/>
      </c>
      <c r="Q175" s="40">
        <v>172</v>
      </c>
    </row>
    <row r="176" spans="1:17" s="40" customFormat="1" ht="20.100000000000001" customHeight="1">
      <c r="A176" s="76" t="str">
        <f t="shared" si="33"/>
        <v/>
      </c>
      <c r="B176" s="77" t="str">
        <f>'基本情報 (2)'!Y181</f>
        <v/>
      </c>
      <c r="C176" s="77" t="str">
        <f t="shared" si="34"/>
        <v/>
      </c>
      <c r="D176" s="78" t="str">
        <f t="shared" si="35"/>
        <v/>
      </c>
      <c r="E176" s="79"/>
      <c r="F176" s="80"/>
      <c r="G176" s="80"/>
      <c r="H176" s="81"/>
      <c r="I176" s="81"/>
      <c r="J176" s="377" t="str">
        <f t="shared" si="37"/>
        <v/>
      </c>
      <c r="K176" s="377" t="str">
        <f t="shared" si="38"/>
        <v/>
      </c>
      <c r="L176" s="377" t="str">
        <f t="shared" si="39"/>
        <v/>
      </c>
      <c r="M176" s="377" t="str">
        <f t="shared" si="40"/>
        <v/>
      </c>
      <c r="N176" s="377" t="str">
        <f t="shared" si="41"/>
        <v/>
      </c>
      <c r="O176" s="40" t="str">
        <f t="shared" si="36"/>
        <v/>
      </c>
      <c r="Q176" s="40">
        <v>173</v>
      </c>
    </row>
    <row r="177" spans="1:17" s="40" customFormat="1" ht="20.100000000000001" customHeight="1">
      <c r="A177" s="76" t="str">
        <f t="shared" si="33"/>
        <v/>
      </c>
      <c r="B177" s="77" t="str">
        <f>'基本情報 (2)'!Y182</f>
        <v/>
      </c>
      <c r="C177" s="77" t="str">
        <f t="shared" si="34"/>
        <v/>
      </c>
      <c r="D177" s="78" t="str">
        <f t="shared" si="35"/>
        <v/>
      </c>
      <c r="E177" s="79"/>
      <c r="F177" s="80"/>
      <c r="G177" s="80"/>
      <c r="H177" s="81"/>
      <c r="I177" s="81"/>
      <c r="J177" s="377" t="str">
        <f t="shared" si="37"/>
        <v/>
      </c>
      <c r="K177" s="377" t="str">
        <f t="shared" si="38"/>
        <v/>
      </c>
      <c r="L177" s="377" t="str">
        <f t="shared" si="39"/>
        <v/>
      </c>
      <c r="M177" s="377" t="str">
        <f t="shared" si="40"/>
        <v/>
      </c>
      <c r="N177" s="377" t="str">
        <f t="shared" si="41"/>
        <v/>
      </c>
      <c r="O177" s="40" t="str">
        <f t="shared" si="36"/>
        <v/>
      </c>
      <c r="Q177" s="40">
        <v>174</v>
      </c>
    </row>
    <row r="178" spans="1:17" s="40" customFormat="1" ht="20.100000000000001" customHeight="1">
      <c r="A178" s="76" t="str">
        <f t="shared" si="33"/>
        <v/>
      </c>
      <c r="B178" s="77" t="str">
        <f>'基本情報 (2)'!Y183</f>
        <v/>
      </c>
      <c r="C178" s="77" t="str">
        <f t="shared" si="34"/>
        <v/>
      </c>
      <c r="D178" s="78" t="str">
        <f t="shared" si="35"/>
        <v/>
      </c>
      <c r="E178" s="79"/>
      <c r="F178" s="80"/>
      <c r="G178" s="80"/>
      <c r="H178" s="81"/>
      <c r="I178" s="81"/>
      <c r="J178" s="377" t="str">
        <f t="shared" si="37"/>
        <v/>
      </c>
      <c r="K178" s="377" t="str">
        <f t="shared" si="38"/>
        <v/>
      </c>
      <c r="L178" s="377" t="str">
        <f t="shared" si="39"/>
        <v/>
      </c>
      <c r="M178" s="377" t="str">
        <f t="shared" si="40"/>
        <v/>
      </c>
      <c r="N178" s="377" t="str">
        <f t="shared" si="41"/>
        <v/>
      </c>
      <c r="O178" s="40" t="str">
        <f t="shared" si="36"/>
        <v/>
      </c>
      <c r="Q178" s="40">
        <v>175</v>
      </c>
    </row>
    <row r="179" spans="1:17" s="40" customFormat="1" ht="20.100000000000001" customHeight="1">
      <c r="A179" s="76" t="str">
        <f t="shared" si="33"/>
        <v/>
      </c>
      <c r="B179" s="77" t="str">
        <f>'基本情報 (2)'!Y184</f>
        <v/>
      </c>
      <c r="C179" s="77" t="str">
        <f t="shared" si="34"/>
        <v/>
      </c>
      <c r="D179" s="78" t="str">
        <f t="shared" si="35"/>
        <v/>
      </c>
      <c r="E179" s="79"/>
      <c r="F179" s="80"/>
      <c r="G179" s="80"/>
      <c r="H179" s="81"/>
      <c r="I179" s="81"/>
      <c r="J179" s="377" t="str">
        <f t="shared" si="37"/>
        <v/>
      </c>
      <c r="K179" s="377" t="str">
        <f t="shared" si="38"/>
        <v/>
      </c>
      <c r="L179" s="377" t="str">
        <f t="shared" si="39"/>
        <v/>
      </c>
      <c r="M179" s="377" t="str">
        <f t="shared" si="40"/>
        <v/>
      </c>
      <c r="N179" s="377" t="str">
        <f t="shared" si="41"/>
        <v/>
      </c>
      <c r="O179" s="40" t="str">
        <f t="shared" si="36"/>
        <v/>
      </c>
      <c r="Q179" s="40">
        <v>176</v>
      </c>
    </row>
    <row r="180" spans="1:17" s="40" customFormat="1" ht="20.100000000000001" customHeight="1">
      <c r="A180" s="76" t="str">
        <f t="shared" si="33"/>
        <v/>
      </c>
      <c r="B180" s="77" t="str">
        <f>'基本情報 (2)'!Y185</f>
        <v/>
      </c>
      <c r="C180" s="77" t="str">
        <f t="shared" si="34"/>
        <v/>
      </c>
      <c r="D180" s="78" t="str">
        <f t="shared" si="35"/>
        <v/>
      </c>
      <c r="E180" s="79"/>
      <c r="F180" s="80"/>
      <c r="G180" s="80"/>
      <c r="H180" s="81"/>
      <c r="I180" s="81"/>
      <c r="J180" s="377" t="str">
        <f t="shared" si="37"/>
        <v/>
      </c>
      <c r="K180" s="377" t="str">
        <f t="shared" si="38"/>
        <v/>
      </c>
      <c r="L180" s="377" t="str">
        <f t="shared" si="39"/>
        <v/>
      </c>
      <c r="M180" s="377" t="str">
        <f t="shared" si="40"/>
        <v/>
      </c>
      <c r="N180" s="377" t="str">
        <f t="shared" si="41"/>
        <v/>
      </c>
      <c r="O180" s="40" t="str">
        <f t="shared" si="36"/>
        <v/>
      </c>
      <c r="Q180" s="40">
        <v>177</v>
      </c>
    </row>
    <row r="181" spans="1:17" s="40" customFormat="1" ht="20.100000000000001" customHeight="1">
      <c r="A181" s="76" t="str">
        <f t="shared" si="33"/>
        <v/>
      </c>
      <c r="B181" s="77" t="str">
        <f>'基本情報 (2)'!Y186</f>
        <v/>
      </c>
      <c r="C181" s="77" t="str">
        <f t="shared" si="34"/>
        <v/>
      </c>
      <c r="D181" s="78" t="str">
        <f t="shared" si="35"/>
        <v/>
      </c>
      <c r="E181" s="79"/>
      <c r="F181" s="80"/>
      <c r="G181" s="80"/>
      <c r="H181" s="81"/>
      <c r="I181" s="81"/>
      <c r="J181" s="377" t="str">
        <f t="shared" si="37"/>
        <v/>
      </c>
      <c r="K181" s="377" t="str">
        <f t="shared" si="38"/>
        <v/>
      </c>
      <c r="L181" s="377" t="str">
        <f t="shared" si="39"/>
        <v/>
      </c>
      <c r="M181" s="377" t="str">
        <f t="shared" si="40"/>
        <v/>
      </c>
      <c r="N181" s="377" t="str">
        <f t="shared" si="41"/>
        <v/>
      </c>
      <c r="O181" s="40" t="str">
        <f t="shared" si="36"/>
        <v/>
      </c>
      <c r="Q181" s="40">
        <v>178</v>
      </c>
    </row>
    <row r="182" spans="1:17" s="40" customFormat="1" ht="20.100000000000001" customHeight="1">
      <c r="A182" s="76" t="str">
        <f t="shared" si="33"/>
        <v/>
      </c>
      <c r="B182" s="77" t="str">
        <f>'基本情報 (2)'!Y187</f>
        <v/>
      </c>
      <c r="C182" s="77" t="str">
        <f t="shared" si="34"/>
        <v/>
      </c>
      <c r="D182" s="78" t="str">
        <f t="shared" si="35"/>
        <v/>
      </c>
      <c r="E182" s="79"/>
      <c r="F182" s="80"/>
      <c r="G182" s="80"/>
      <c r="H182" s="81"/>
      <c r="I182" s="81"/>
      <c r="J182" s="377" t="str">
        <f t="shared" si="37"/>
        <v/>
      </c>
      <c r="K182" s="377" t="str">
        <f t="shared" si="38"/>
        <v/>
      </c>
      <c r="L182" s="377" t="str">
        <f t="shared" si="39"/>
        <v/>
      </c>
      <c r="M182" s="377" t="str">
        <f t="shared" si="40"/>
        <v/>
      </c>
      <c r="N182" s="377" t="str">
        <f t="shared" si="41"/>
        <v/>
      </c>
      <c r="O182" s="40" t="str">
        <f t="shared" si="36"/>
        <v/>
      </c>
      <c r="Q182" s="40">
        <v>179</v>
      </c>
    </row>
    <row r="183" spans="1:17" s="40" customFormat="1" ht="20.100000000000001" customHeight="1">
      <c r="A183" s="76" t="str">
        <f t="shared" si="33"/>
        <v/>
      </c>
      <c r="B183" s="77" t="str">
        <f>'基本情報 (2)'!Y188</f>
        <v/>
      </c>
      <c r="C183" s="77" t="str">
        <f t="shared" si="34"/>
        <v/>
      </c>
      <c r="D183" s="78" t="str">
        <f t="shared" si="35"/>
        <v/>
      </c>
      <c r="E183" s="79"/>
      <c r="F183" s="80"/>
      <c r="G183" s="80"/>
      <c r="H183" s="81"/>
      <c r="I183" s="81"/>
      <c r="J183" s="377" t="str">
        <f t="shared" si="37"/>
        <v/>
      </c>
      <c r="K183" s="377" t="str">
        <f t="shared" si="38"/>
        <v/>
      </c>
      <c r="L183" s="377" t="str">
        <f t="shared" si="39"/>
        <v/>
      </c>
      <c r="M183" s="377" t="str">
        <f t="shared" si="40"/>
        <v/>
      </c>
      <c r="N183" s="377" t="str">
        <f t="shared" si="41"/>
        <v/>
      </c>
      <c r="O183" s="40" t="str">
        <f t="shared" si="36"/>
        <v/>
      </c>
      <c r="Q183" s="40">
        <v>180</v>
      </c>
    </row>
    <row r="184" spans="1:17" s="40" customFormat="1" ht="20.100000000000001" customHeight="1">
      <c r="A184" s="76" t="str">
        <f t="shared" si="33"/>
        <v/>
      </c>
      <c r="B184" s="77" t="str">
        <f>'基本情報 (2)'!Y189</f>
        <v/>
      </c>
      <c r="C184" s="77" t="str">
        <f t="shared" si="34"/>
        <v/>
      </c>
      <c r="D184" s="78" t="str">
        <f t="shared" si="35"/>
        <v/>
      </c>
      <c r="E184" s="79"/>
      <c r="F184" s="80"/>
      <c r="G184" s="80"/>
      <c r="H184" s="81"/>
      <c r="I184" s="81"/>
      <c r="J184" s="377" t="str">
        <f t="shared" si="37"/>
        <v/>
      </c>
      <c r="K184" s="377" t="str">
        <f t="shared" si="38"/>
        <v/>
      </c>
      <c r="L184" s="377" t="str">
        <f t="shared" si="39"/>
        <v/>
      </c>
      <c r="M184" s="377" t="str">
        <f t="shared" si="40"/>
        <v/>
      </c>
      <c r="N184" s="377" t="str">
        <f t="shared" si="41"/>
        <v/>
      </c>
      <c r="O184" s="40" t="str">
        <f t="shared" si="36"/>
        <v/>
      </c>
      <c r="Q184" s="40">
        <v>181</v>
      </c>
    </row>
    <row r="185" spans="1:17" s="40" customFormat="1" ht="20.100000000000001" customHeight="1">
      <c r="A185" s="76" t="str">
        <f t="shared" si="33"/>
        <v/>
      </c>
      <c r="B185" s="77" t="str">
        <f>'基本情報 (2)'!Y190</f>
        <v/>
      </c>
      <c r="C185" s="77" t="str">
        <f t="shared" si="34"/>
        <v/>
      </c>
      <c r="D185" s="78" t="str">
        <f t="shared" si="35"/>
        <v/>
      </c>
      <c r="E185" s="79"/>
      <c r="F185" s="80"/>
      <c r="G185" s="80"/>
      <c r="H185" s="81"/>
      <c r="I185" s="81"/>
      <c r="J185" s="377" t="str">
        <f t="shared" si="37"/>
        <v/>
      </c>
      <c r="K185" s="377" t="str">
        <f t="shared" si="38"/>
        <v/>
      </c>
      <c r="L185" s="377" t="str">
        <f t="shared" si="39"/>
        <v/>
      </c>
      <c r="M185" s="377" t="str">
        <f t="shared" si="40"/>
        <v/>
      </c>
      <c r="N185" s="377" t="str">
        <f t="shared" si="41"/>
        <v/>
      </c>
      <c r="O185" s="40" t="str">
        <f t="shared" si="36"/>
        <v/>
      </c>
      <c r="Q185" s="40">
        <v>182</v>
      </c>
    </row>
    <row r="186" spans="1:17" s="40" customFormat="1" ht="20.100000000000001" customHeight="1">
      <c r="A186" s="76" t="str">
        <f t="shared" si="33"/>
        <v/>
      </c>
      <c r="B186" s="77" t="str">
        <f>'基本情報 (2)'!Y191</f>
        <v/>
      </c>
      <c r="C186" s="77" t="str">
        <f t="shared" si="34"/>
        <v/>
      </c>
      <c r="D186" s="78" t="str">
        <f t="shared" si="35"/>
        <v/>
      </c>
      <c r="E186" s="79"/>
      <c r="F186" s="80"/>
      <c r="G186" s="80"/>
      <c r="H186" s="81"/>
      <c r="I186" s="81"/>
      <c r="J186" s="377" t="str">
        <f t="shared" si="37"/>
        <v/>
      </c>
      <c r="K186" s="377" t="str">
        <f t="shared" si="38"/>
        <v/>
      </c>
      <c r="L186" s="377" t="str">
        <f t="shared" si="39"/>
        <v/>
      </c>
      <c r="M186" s="377" t="str">
        <f t="shared" si="40"/>
        <v/>
      </c>
      <c r="N186" s="377" t="str">
        <f t="shared" si="41"/>
        <v/>
      </c>
      <c r="O186" s="40" t="str">
        <f t="shared" si="36"/>
        <v/>
      </c>
      <c r="Q186" s="40">
        <v>183</v>
      </c>
    </row>
    <row r="187" spans="1:17" s="40" customFormat="1" ht="20.100000000000001" customHeight="1">
      <c r="A187" s="76" t="str">
        <f t="shared" si="33"/>
        <v/>
      </c>
      <c r="B187" s="77" t="str">
        <f>'基本情報 (2)'!Y192</f>
        <v/>
      </c>
      <c r="C187" s="77" t="str">
        <f t="shared" si="34"/>
        <v/>
      </c>
      <c r="D187" s="78" t="str">
        <f t="shared" si="35"/>
        <v/>
      </c>
      <c r="E187" s="79"/>
      <c r="F187" s="80"/>
      <c r="G187" s="80"/>
      <c r="H187" s="81"/>
      <c r="I187" s="81"/>
      <c r="J187" s="377" t="str">
        <f t="shared" si="37"/>
        <v/>
      </c>
      <c r="K187" s="377" t="str">
        <f t="shared" si="38"/>
        <v/>
      </c>
      <c r="L187" s="377" t="str">
        <f t="shared" si="39"/>
        <v/>
      </c>
      <c r="M187" s="377" t="str">
        <f t="shared" si="40"/>
        <v/>
      </c>
      <c r="N187" s="377" t="str">
        <f t="shared" si="41"/>
        <v/>
      </c>
      <c r="O187" s="40" t="str">
        <f t="shared" si="36"/>
        <v/>
      </c>
      <c r="Q187" s="40">
        <v>184</v>
      </c>
    </row>
    <row r="188" spans="1:17" s="40" customFormat="1" ht="20.100000000000001" customHeight="1">
      <c r="A188" s="76" t="str">
        <f t="shared" si="33"/>
        <v/>
      </c>
      <c r="B188" s="77" t="str">
        <f>'基本情報 (2)'!Y193</f>
        <v/>
      </c>
      <c r="C188" s="77" t="str">
        <f t="shared" si="34"/>
        <v/>
      </c>
      <c r="D188" s="78" t="str">
        <f t="shared" si="35"/>
        <v/>
      </c>
      <c r="E188" s="79"/>
      <c r="F188" s="80"/>
      <c r="G188" s="80"/>
      <c r="H188" s="81"/>
      <c r="I188" s="81"/>
      <c r="J188" s="377" t="str">
        <f t="shared" si="37"/>
        <v/>
      </c>
      <c r="K188" s="377" t="str">
        <f t="shared" si="38"/>
        <v/>
      </c>
      <c r="L188" s="377" t="str">
        <f t="shared" si="39"/>
        <v/>
      </c>
      <c r="M188" s="377" t="str">
        <f t="shared" si="40"/>
        <v/>
      </c>
      <c r="N188" s="377" t="str">
        <f t="shared" si="41"/>
        <v/>
      </c>
      <c r="O188" s="40" t="str">
        <f t="shared" si="36"/>
        <v/>
      </c>
      <c r="Q188" s="40">
        <v>185</v>
      </c>
    </row>
    <row r="189" spans="1:17" s="40" customFormat="1" ht="20.100000000000001" customHeight="1">
      <c r="A189" s="76" t="str">
        <f t="shared" si="33"/>
        <v/>
      </c>
      <c r="B189" s="77" t="str">
        <f>'基本情報 (2)'!Y194</f>
        <v/>
      </c>
      <c r="C189" s="77" t="str">
        <f t="shared" si="34"/>
        <v/>
      </c>
      <c r="D189" s="78" t="str">
        <f t="shared" si="35"/>
        <v/>
      </c>
      <c r="E189" s="79"/>
      <c r="F189" s="80"/>
      <c r="G189" s="80"/>
      <c r="H189" s="81"/>
      <c r="I189" s="81"/>
      <c r="J189" s="377" t="str">
        <f t="shared" si="37"/>
        <v/>
      </c>
      <c r="K189" s="377" t="str">
        <f t="shared" si="38"/>
        <v/>
      </c>
      <c r="L189" s="377" t="str">
        <f t="shared" si="39"/>
        <v/>
      </c>
      <c r="M189" s="377" t="str">
        <f t="shared" si="40"/>
        <v/>
      </c>
      <c r="N189" s="377" t="str">
        <f t="shared" si="41"/>
        <v/>
      </c>
      <c r="O189" s="40" t="str">
        <f t="shared" si="36"/>
        <v/>
      </c>
      <c r="Q189" s="40">
        <v>186</v>
      </c>
    </row>
    <row r="190" spans="1:17" s="40" customFormat="1" ht="20.100000000000001" customHeight="1">
      <c r="A190" s="76" t="str">
        <f t="shared" si="33"/>
        <v/>
      </c>
      <c r="B190" s="77" t="str">
        <f>'基本情報 (2)'!Y195</f>
        <v/>
      </c>
      <c r="C190" s="77" t="str">
        <f t="shared" si="34"/>
        <v/>
      </c>
      <c r="D190" s="78" t="str">
        <f t="shared" si="35"/>
        <v/>
      </c>
      <c r="E190" s="79"/>
      <c r="F190" s="80"/>
      <c r="G190" s="80"/>
      <c r="H190" s="81"/>
      <c r="I190" s="81"/>
      <c r="J190" s="377" t="str">
        <f t="shared" si="37"/>
        <v/>
      </c>
      <c r="K190" s="377" t="str">
        <f t="shared" si="38"/>
        <v/>
      </c>
      <c r="L190" s="377" t="str">
        <f t="shared" si="39"/>
        <v/>
      </c>
      <c r="M190" s="377" t="str">
        <f t="shared" si="40"/>
        <v/>
      </c>
      <c r="N190" s="377" t="str">
        <f t="shared" si="41"/>
        <v/>
      </c>
      <c r="O190" s="40" t="str">
        <f t="shared" si="36"/>
        <v/>
      </c>
      <c r="Q190" s="40">
        <v>187</v>
      </c>
    </row>
    <row r="191" spans="1:17" s="40" customFormat="1" ht="20.100000000000001" customHeight="1">
      <c r="A191" s="76" t="str">
        <f t="shared" si="33"/>
        <v/>
      </c>
      <c r="B191" s="77" t="str">
        <f>'基本情報 (2)'!Y196</f>
        <v/>
      </c>
      <c r="C191" s="77" t="str">
        <f t="shared" si="34"/>
        <v/>
      </c>
      <c r="D191" s="78" t="str">
        <f t="shared" si="35"/>
        <v/>
      </c>
      <c r="E191" s="79"/>
      <c r="F191" s="80"/>
      <c r="G191" s="80"/>
      <c r="H191" s="81"/>
      <c r="I191" s="81"/>
      <c r="J191" s="377" t="str">
        <f t="shared" si="37"/>
        <v/>
      </c>
      <c r="K191" s="377" t="str">
        <f t="shared" si="38"/>
        <v/>
      </c>
      <c r="L191" s="377" t="str">
        <f t="shared" si="39"/>
        <v/>
      </c>
      <c r="M191" s="377" t="str">
        <f t="shared" si="40"/>
        <v/>
      </c>
      <c r="N191" s="377" t="str">
        <f t="shared" si="41"/>
        <v/>
      </c>
      <c r="O191" s="40" t="str">
        <f t="shared" si="36"/>
        <v/>
      </c>
      <c r="Q191" s="40">
        <v>188</v>
      </c>
    </row>
    <row r="192" spans="1:17" s="40" customFormat="1" ht="20.100000000000001" customHeight="1">
      <c r="A192" s="76" t="str">
        <f t="shared" si="33"/>
        <v/>
      </c>
      <c r="B192" s="77" t="str">
        <f>'基本情報 (2)'!Y197</f>
        <v/>
      </c>
      <c r="C192" s="77" t="str">
        <f t="shared" si="34"/>
        <v/>
      </c>
      <c r="D192" s="78" t="str">
        <f t="shared" si="35"/>
        <v/>
      </c>
      <c r="E192" s="79"/>
      <c r="F192" s="80"/>
      <c r="G192" s="80"/>
      <c r="H192" s="81"/>
      <c r="I192" s="81"/>
      <c r="J192" s="377" t="str">
        <f t="shared" si="37"/>
        <v/>
      </c>
      <c r="K192" s="377" t="str">
        <f t="shared" si="38"/>
        <v/>
      </c>
      <c r="L192" s="377" t="str">
        <f t="shared" si="39"/>
        <v/>
      </c>
      <c r="M192" s="377" t="str">
        <f t="shared" si="40"/>
        <v/>
      </c>
      <c r="N192" s="377" t="str">
        <f t="shared" si="41"/>
        <v/>
      </c>
      <c r="O192" s="40" t="str">
        <f t="shared" si="36"/>
        <v/>
      </c>
      <c r="Q192" s="40">
        <v>189</v>
      </c>
    </row>
    <row r="193" spans="1:17" s="40" customFormat="1" ht="20.100000000000001" customHeight="1">
      <c r="A193" s="76" t="str">
        <f t="shared" si="33"/>
        <v/>
      </c>
      <c r="B193" s="77" t="str">
        <f>'基本情報 (2)'!Y198</f>
        <v/>
      </c>
      <c r="C193" s="77" t="str">
        <f t="shared" si="34"/>
        <v/>
      </c>
      <c r="D193" s="78" t="str">
        <f t="shared" si="35"/>
        <v/>
      </c>
      <c r="E193" s="79"/>
      <c r="F193" s="80"/>
      <c r="G193" s="80"/>
      <c r="H193" s="81"/>
      <c r="I193" s="81"/>
      <c r="J193" s="377" t="str">
        <f t="shared" si="37"/>
        <v/>
      </c>
      <c r="K193" s="377" t="str">
        <f t="shared" si="38"/>
        <v/>
      </c>
      <c r="L193" s="377" t="str">
        <f t="shared" si="39"/>
        <v/>
      </c>
      <c r="M193" s="377" t="str">
        <f t="shared" si="40"/>
        <v/>
      </c>
      <c r="N193" s="377" t="str">
        <f t="shared" si="41"/>
        <v/>
      </c>
      <c r="O193" s="40" t="str">
        <f t="shared" si="36"/>
        <v/>
      </c>
      <c r="Q193" s="40">
        <v>190</v>
      </c>
    </row>
    <row r="194" spans="1:17" s="40" customFormat="1" ht="20.100000000000001" customHeight="1">
      <c r="A194" s="76" t="str">
        <f t="shared" si="33"/>
        <v/>
      </c>
      <c r="B194" s="77" t="str">
        <f>'基本情報 (2)'!Y199</f>
        <v/>
      </c>
      <c r="C194" s="77" t="str">
        <f t="shared" si="34"/>
        <v/>
      </c>
      <c r="D194" s="78" t="str">
        <f t="shared" si="35"/>
        <v/>
      </c>
      <c r="E194" s="79"/>
      <c r="F194" s="80"/>
      <c r="G194" s="80"/>
      <c r="H194" s="81"/>
      <c r="I194" s="81"/>
      <c r="J194" s="377" t="str">
        <f t="shared" si="37"/>
        <v/>
      </c>
      <c r="K194" s="377" t="str">
        <f t="shared" si="38"/>
        <v/>
      </c>
      <c r="L194" s="377" t="str">
        <f t="shared" si="39"/>
        <v/>
      </c>
      <c r="M194" s="377" t="str">
        <f t="shared" si="40"/>
        <v/>
      </c>
      <c r="N194" s="377" t="str">
        <f t="shared" si="41"/>
        <v/>
      </c>
      <c r="O194" s="40" t="str">
        <f t="shared" si="36"/>
        <v/>
      </c>
      <c r="Q194" s="40">
        <v>191</v>
      </c>
    </row>
    <row r="195" spans="1:17" s="40" customFormat="1" ht="20.100000000000001" customHeight="1">
      <c r="A195" s="76" t="str">
        <f t="shared" si="33"/>
        <v/>
      </c>
      <c r="B195" s="77" t="str">
        <f>'基本情報 (2)'!Y200</f>
        <v/>
      </c>
      <c r="C195" s="77" t="str">
        <f t="shared" si="34"/>
        <v/>
      </c>
      <c r="D195" s="78" t="str">
        <f t="shared" si="35"/>
        <v/>
      </c>
      <c r="E195" s="79"/>
      <c r="F195" s="80"/>
      <c r="G195" s="80"/>
      <c r="H195" s="81"/>
      <c r="I195" s="81"/>
      <c r="J195" s="377" t="str">
        <f t="shared" si="37"/>
        <v/>
      </c>
      <c r="K195" s="377" t="str">
        <f t="shared" si="38"/>
        <v/>
      </c>
      <c r="L195" s="377" t="str">
        <f t="shared" si="39"/>
        <v/>
      </c>
      <c r="M195" s="377" t="str">
        <f t="shared" si="40"/>
        <v/>
      </c>
      <c r="N195" s="377" t="str">
        <f t="shared" si="41"/>
        <v/>
      </c>
      <c r="O195" s="40" t="str">
        <f t="shared" si="36"/>
        <v/>
      </c>
      <c r="Q195" s="40">
        <v>192</v>
      </c>
    </row>
    <row r="196" spans="1:17" s="40" customFormat="1" ht="20.100000000000001" customHeight="1">
      <c r="A196" s="76" t="str">
        <f t="shared" si="33"/>
        <v/>
      </c>
      <c r="B196" s="77" t="str">
        <f>'基本情報 (2)'!Y201</f>
        <v/>
      </c>
      <c r="C196" s="77" t="str">
        <f t="shared" si="34"/>
        <v/>
      </c>
      <c r="D196" s="78" t="str">
        <f t="shared" si="35"/>
        <v/>
      </c>
      <c r="E196" s="79"/>
      <c r="F196" s="80"/>
      <c r="G196" s="80"/>
      <c r="H196" s="81"/>
      <c r="I196" s="81"/>
      <c r="J196" s="377" t="str">
        <f t="shared" ref="J196:J203" si="42">IF(E196="","",VLOOKUP(E196,コード２,4,FALSE))</f>
        <v/>
      </c>
      <c r="K196" s="377" t="str">
        <f t="shared" ref="K196:K203" si="43">IF(F196="","",VLOOKUP(F196,コード２,4,FALSE))</f>
        <v/>
      </c>
      <c r="L196" s="377" t="str">
        <f t="shared" ref="L196:L203" si="44">IF(G196="","",VLOOKUP(G196,コード２,4,FALSE))</f>
        <v/>
      </c>
      <c r="M196" s="377" t="str">
        <f t="shared" ref="M196:M203" si="45">IF(H196="","",VLOOKUP(H196,コード２,4,FALSE))</f>
        <v/>
      </c>
      <c r="N196" s="377" t="str">
        <f t="shared" ref="N196:N203" si="46">IF(I196="","",VLOOKUP(I196,コード２,4,FALSE))</f>
        <v/>
      </c>
      <c r="O196" s="40" t="str">
        <f t="shared" si="36"/>
        <v/>
      </c>
      <c r="Q196" s="40">
        <v>193</v>
      </c>
    </row>
    <row r="197" spans="1:17" s="40" customFormat="1" ht="20.100000000000001" customHeight="1">
      <c r="A197" s="76" t="str">
        <f t="shared" ref="A197:A203" si="47">IF(B197="","",Q197)</f>
        <v/>
      </c>
      <c r="B197" s="77" t="str">
        <f>'基本情報 (2)'!Y202</f>
        <v/>
      </c>
      <c r="C197" s="77" t="str">
        <f t="shared" ref="C197:C203" si="48">IF(B197="","",VLOOKUP(B197,一覧範囲,3,FALSE))</f>
        <v/>
      </c>
      <c r="D197" s="78" t="str">
        <f t="shared" ref="D197:D203" si="49">IF(B197="","",VLOOKUP(B197,一覧範囲,5,FALSE))</f>
        <v/>
      </c>
      <c r="E197" s="79"/>
      <c r="F197" s="80"/>
      <c r="G197" s="80"/>
      <c r="H197" s="81"/>
      <c r="I197" s="81"/>
      <c r="J197" s="377" t="str">
        <f t="shared" si="42"/>
        <v/>
      </c>
      <c r="K197" s="377" t="str">
        <f t="shared" si="43"/>
        <v/>
      </c>
      <c r="L197" s="377" t="str">
        <f t="shared" si="44"/>
        <v/>
      </c>
      <c r="M197" s="377" t="str">
        <f t="shared" si="45"/>
        <v/>
      </c>
      <c r="N197" s="377" t="str">
        <f t="shared" si="46"/>
        <v/>
      </c>
      <c r="O197" s="40" t="str">
        <f t="shared" ref="O197:O203" si="50">IF(B197="","",B197)</f>
        <v/>
      </c>
      <c r="Q197" s="40">
        <v>194</v>
      </c>
    </row>
    <row r="198" spans="1:17" s="40" customFormat="1" ht="20.100000000000001" customHeight="1">
      <c r="A198" s="76" t="str">
        <f t="shared" si="47"/>
        <v/>
      </c>
      <c r="B198" s="77" t="str">
        <f>'基本情報 (2)'!Y203</f>
        <v/>
      </c>
      <c r="C198" s="77" t="str">
        <f t="shared" si="48"/>
        <v/>
      </c>
      <c r="D198" s="78" t="str">
        <f t="shared" si="49"/>
        <v/>
      </c>
      <c r="E198" s="79"/>
      <c r="F198" s="80"/>
      <c r="G198" s="80"/>
      <c r="H198" s="81"/>
      <c r="I198" s="81"/>
      <c r="J198" s="377" t="str">
        <f t="shared" si="42"/>
        <v/>
      </c>
      <c r="K198" s="377" t="str">
        <f t="shared" si="43"/>
        <v/>
      </c>
      <c r="L198" s="377" t="str">
        <f t="shared" si="44"/>
        <v/>
      </c>
      <c r="M198" s="377" t="str">
        <f t="shared" si="45"/>
        <v/>
      </c>
      <c r="N198" s="377" t="str">
        <f t="shared" si="46"/>
        <v/>
      </c>
      <c r="O198" s="40" t="str">
        <f t="shared" si="50"/>
        <v/>
      </c>
      <c r="Q198" s="40">
        <v>195</v>
      </c>
    </row>
    <row r="199" spans="1:17" s="40" customFormat="1" ht="20.100000000000001" customHeight="1">
      <c r="A199" s="76" t="str">
        <f t="shared" si="47"/>
        <v/>
      </c>
      <c r="B199" s="77" t="str">
        <f>'基本情報 (2)'!Y204</f>
        <v/>
      </c>
      <c r="C199" s="77" t="str">
        <f t="shared" si="48"/>
        <v/>
      </c>
      <c r="D199" s="78" t="str">
        <f t="shared" si="49"/>
        <v/>
      </c>
      <c r="E199" s="79"/>
      <c r="F199" s="80"/>
      <c r="G199" s="80"/>
      <c r="H199" s="81"/>
      <c r="I199" s="81"/>
      <c r="J199" s="377" t="str">
        <f t="shared" si="42"/>
        <v/>
      </c>
      <c r="K199" s="377" t="str">
        <f t="shared" si="43"/>
        <v/>
      </c>
      <c r="L199" s="377" t="str">
        <f t="shared" si="44"/>
        <v/>
      </c>
      <c r="M199" s="377" t="str">
        <f t="shared" si="45"/>
        <v/>
      </c>
      <c r="N199" s="377" t="str">
        <f t="shared" si="46"/>
        <v/>
      </c>
      <c r="O199" s="40" t="str">
        <f t="shared" si="50"/>
        <v/>
      </c>
      <c r="Q199" s="40">
        <v>196</v>
      </c>
    </row>
    <row r="200" spans="1:17" s="40" customFormat="1" ht="20.100000000000001" customHeight="1">
      <c r="A200" s="76" t="str">
        <f t="shared" si="47"/>
        <v/>
      </c>
      <c r="B200" s="77" t="str">
        <f>'基本情報 (2)'!Y205</f>
        <v/>
      </c>
      <c r="C200" s="77" t="str">
        <f t="shared" si="48"/>
        <v/>
      </c>
      <c r="D200" s="78" t="str">
        <f t="shared" si="49"/>
        <v/>
      </c>
      <c r="E200" s="79"/>
      <c r="F200" s="80"/>
      <c r="G200" s="80"/>
      <c r="H200" s="81"/>
      <c r="I200" s="81"/>
      <c r="J200" s="377" t="str">
        <f t="shared" si="42"/>
        <v/>
      </c>
      <c r="K200" s="377" t="str">
        <f t="shared" si="43"/>
        <v/>
      </c>
      <c r="L200" s="377" t="str">
        <f t="shared" si="44"/>
        <v/>
      </c>
      <c r="M200" s="377" t="str">
        <f t="shared" si="45"/>
        <v/>
      </c>
      <c r="N200" s="377" t="str">
        <f t="shared" si="46"/>
        <v/>
      </c>
      <c r="O200" s="40" t="str">
        <f t="shared" si="50"/>
        <v/>
      </c>
      <c r="Q200" s="40">
        <v>197</v>
      </c>
    </row>
    <row r="201" spans="1:17" s="40" customFormat="1" ht="20.100000000000001" customHeight="1">
      <c r="A201" s="76" t="str">
        <f t="shared" si="47"/>
        <v/>
      </c>
      <c r="B201" s="77" t="str">
        <f>'基本情報 (2)'!Y206</f>
        <v/>
      </c>
      <c r="C201" s="77" t="str">
        <f t="shared" si="48"/>
        <v/>
      </c>
      <c r="D201" s="78" t="str">
        <f t="shared" si="49"/>
        <v/>
      </c>
      <c r="E201" s="79"/>
      <c r="F201" s="80"/>
      <c r="G201" s="80"/>
      <c r="H201" s="81"/>
      <c r="I201" s="81"/>
      <c r="J201" s="377" t="str">
        <f t="shared" si="42"/>
        <v/>
      </c>
      <c r="K201" s="377" t="str">
        <f t="shared" si="43"/>
        <v/>
      </c>
      <c r="L201" s="377" t="str">
        <f t="shared" si="44"/>
        <v/>
      </c>
      <c r="M201" s="377" t="str">
        <f t="shared" si="45"/>
        <v/>
      </c>
      <c r="N201" s="377" t="str">
        <f t="shared" si="46"/>
        <v/>
      </c>
      <c r="O201" s="40" t="str">
        <f t="shared" si="50"/>
        <v/>
      </c>
      <c r="Q201" s="40">
        <v>198</v>
      </c>
    </row>
    <row r="202" spans="1:17" s="40" customFormat="1" ht="20.100000000000001" customHeight="1">
      <c r="A202" s="76" t="str">
        <f t="shared" si="47"/>
        <v/>
      </c>
      <c r="B202" s="77" t="str">
        <f>'基本情報 (2)'!Y207</f>
        <v/>
      </c>
      <c r="C202" s="77" t="str">
        <f t="shared" si="48"/>
        <v/>
      </c>
      <c r="D202" s="78" t="str">
        <f t="shared" si="49"/>
        <v/>
      </c>
      <c r="E202" s="79"/>
      <c r="F202" s="80"/>
      <c r="G202" s="80"/>
      <c r="H202" s="81"/>
      <c r="I202" s="81"/>
      <c r="J202" s="377" t="str">
        <f t="shared" si="42"/>
        <v/>
      </c>
      <c r="K202" s="377" t="str">
        <f t="shared" si="43"/>
        <v/>
      </c>
      <c r="L202" s="377" t="str">
        <f t="shared" si="44"/>
        <v/>
      </c>
      <c r="M202" s="377" t="str">
        <f t="shared" si="45"/>
        <v/>
      </c>
      <c r="N202" s="377" t="str">
        <f t="shared" si="46"/>
        <v/>
      </c>
      <c r="O202" s="40" t="str">
        <f t="shared" si="50"/>
        <v/>
      </c>
      <c r="Q202" s="40">
        <v>199</v>
      </c>
    </row>
    <row r="203" spans="1:17" s="40" customFormat="1" ht="20.100000000000001" customHeight="1">
      <c r="A203" s="76" t="str">
        <f t="shared" si="47"/>
        <v/>
      </c>
      <c r="B203" s="77" t="str">
        <f>'基本情報 (2)'!Y208</f>
        <v/>
      </c>
      <c r="C203" s="77" t="str">
        <f t="shared" si="48"/>
        <v/>
      </c>
      <c r="D203" s="78" t="str">
        <f t="shared" si="49"/>
        <v/>
      </c>
      <c r="E203" s="79"/>
      <c r="F203" s="80"/>
      <c r="G203" s="80"/>
      <c r="H203" s="81"/>
      <c r="I203" s="81"/>
      <c r="J203" s="377" t="str">
        <f t="shared" si="42"/>
        <v/>
      </c>
      <c r="K203" s="377" t="str">
        <f t="shared" si="43"/>
        <v/>
      </c>
      <c r="L203" s="377" t="str">
        <f t="shared" si="44"/>
        <v/>
      </c>
      <c r="M203" s="377" t="str">
        <f t="shared" si="45"/>
        <v/>
      </c>
      <c r="N203" s="377" t="str">
        <f t="shared" si="46"/>
        <v/>
      </c>
      <c r="O203" s="40" t="str">
        <f t="shared" si="50"/>
        <v/>
      </c>
      <c r="Q203" s="40">
        <v>200</v>
      </c>
    </row>
    <row r="204" spans="1:17">
      <c r="B204" s="3">
        <f>COUNT(B4:B203)</f>
        <v>0</v>
      </c>
    </row>
  </sheetData>
  <sheetProtection sheet="1" objects="1" scenarios="1" selectLockedCells="1"/>
  <mergeCells count="1">
    <mergeCell ref="A1:C2"/>
  </mergeCells>
  <phoneticPr fontId="6"/>
  <conditionalFormatting sqref="B4:B203">
    <cfRule type="cellIs" dxfId="180" priority="1" stopIfTrue="1" operator="greaterThan">
      <formula>10000</formula>
    </cfRule>
  </conditionalFormatting>
  <pageMargins left="0.59055118110236227" right="0.59055118110236227" top="0.59055118110236227" bottom="0.19685039370078741" header="0.51181102362204722" footer="0.51181102362204722"/>
  <pageSetup paperSize="9" orientation="portrait" verticalDpi="429496729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900-000000000000}">
          <x14:formula1>
            <xm:f>競技設定!$I$2:$I$32</xm:f>
          </x14:formula1>
          <xm:sqref>E4:I203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5" tint="0.39997558519241921"/>
  </sheetPr>
  <dimension ref="A1:DV204"/>
  <sheetViews>
    <sheetView showGridLines="0" showZeros="0" workbookViewId="0">
      <pane xSplit="6" ySplit="3" topLeftCell="AG4" activePane="bottomRight" state="frozen"/>
      <selection activeCell="D1" sqref="D1"/>
      <selection pane="topRight" activeCell="G1" sqref="G1"/>
      <selection pane="bottomLeft" activeCell="D4" sqref="D4"/>
      <selection pane="bottomRight" activeCell="DA3" sqref="DA3:DE3"/>
    </sheetView>
  </sheetViews>
  <sheetFormatPr defaultColWidth="12.625" defaultRowHeight="14.25"/>
  <cols>
    <col min="1" max="1" width="12.625" style="89" hidden="1" customWidth="1"/>
    <col min="2" max="2" width="4.75" style="105" customWidth="1"/>
    <col min="3" max="3" width="4.625" style="106" hidden="1" customWidth="1"/>
    <col min="4" max="4" width="7" style="108" customWidth="1"/>
    <col min="5" max="5" width="16.625" style="108" customWidth="1"/>
    <col min="6" max="6" width="5" style="108" customWidth="1"/>
    <col min="7" max="7" width="16.625" style="109" customWidth="1"/>
    <col min="8" max="8" width="2.625" style="109" hidden="1" customWidth="1"/>
    <col min="9" max="9" width="5.375" style="110" customWidth="1"/>
    <col min="10" max="10" width="3.5" style="109" customWidth="1"/>
    <col min="11" max="11" width="5.375" style="110" customWidth="1"/>
    <col min="12" max="12" width="3.5" style="109" customWidth="1"/>
    <col min="13" max="13" width="5.375" style="110" customWidth="1"/>
    <col min="14" max="17" width="5.375" style="101" hidden="1" customWidth="1"/>
    <col min="18" max="18" width="3.875" style="89" hidden="1" customWidth="1"/>
    <col min="19" max="19" width="5.75" style="111" hidden="1" customWidth="1"/>
    <col min="20" max="21" width="12.625" style="89" hidden="1" customWidth="1"/>
    <col min="22" max="23" width="6.75" style="89" hidden="1" customWidth="1"/>
    <col min="24" max="24" width="2.125" style="89" hidden="1" customWidth="1"/>
    <col min="25" max="25" width="5.875" style="89" hidden="1" customWidth="1"/>
    <col min="26" max="26" width="2.625" style="89" hidden="1" customWidth="1"/>
    <col min="27" max="27" width="5.5" style="89" hidden="1" customWidth="1"/>
    <col min="28" max="30" width="12.625" style="89" hidden="1" customWidth="1"/>
    <col min="31" max="31" width="16.625" style="108" customWidth="1"/>
    <col min="32" max="32" width="2.625" style="100" hidden="1" customWidth="1"/>
    <col min="33" max="33" width="5.375" style="191" customWidth="1"/>
    <col min="34" max="34" width="3.5" style="100" customWidth="1"/>
    <col min="35" max="35" width="5.375" style="191" customWidth="1"/>
    <col min="36" max="36" width="3.5" style="100" customWidth="1"/>
    <col min="37" max="37" width="5.375" style="191" customWidth="1"/>
    <col min="38" max="41" width="5.375" style="101" hidden="1" customWidth="1"/>
    <col min="42" max="42" width="3.875" style="89" hidden="1" customWidth="1"/>
    <col min="43" max="43" width="5.75" style="111" hidden="1" customWidth="1"/>
    <col min="44" max="45" width="12.625" style="89" hidden="1" customWidth="1"/>
    <col min="46" max="47" width="6.75" style="89" hidden="1" customWidth="1"/>
    <col min="48" max="48" width="2.125" style="89" hidden="1" customWidth="1"/>
    <col min="49" max="49" width="5.875" style="89" hidden="1" customWidth="1"/>
    <col min="50" max="50" width="2.625" style="89" hidden="1" customWidth="1"/>
    <col min="51" max="51" width="5.5" style="89" hidden="1" customWidth="1"/>
    <col min="52" max="54" width="12.625" style="89" hidden="1" customWidth="1"/>
    <col min="55" max="55" width="16.625" style="108" customWidth="1"/>
    <col min="56" max="56" width="2.625" style="100" hidden="1" customWidth="1"/>
    <col min="57" max="57" width="5.375" style="191" customWidth="1"/>
    <col min="58" max="58" width="3.5" style="100" customWidth="1"/>
    <col min="59" max="59" width="5.375" style="191" customWidth="1"/>
    <col min="60" max="60" width="3.5" style="100" customWidth="1"/>
    <col min="61" max="61" width="5.375" style="191" customWidth="1"/>
    <col min="62" max="65" width="5.375" style="101" hidden="1" customWidth="1"/>
    <col min="66" max="66" width="3.875" style="89" hidden="1" customWidth="1"/>
    <col min="67" max="67" width="5.75" style="111" hidden="1" customWidth="1"/>
    <col min="68" max="69" width="12.625" style="89" hidden="1" customWidth="1"/>
    <col min="70" max="71" width="6.75" style="89" hidden="1" customWidth="1"/>
    <col min="72" max="72" width="2.125" style="89" hidden="1" customWidth="1"/>
    <col min="73" max="73" width="5.875" style="89" hidden="1" customWidth="1"/>
    <col min="74" max="74" width="2.625" style="89" hidden="1" customWidth="1"/>
    <col min="75" max="75" width="5.5" style="89" hidden="1" customWidth="1"/>
    <col min="76" max="78" width="12.625" style="89" hidden="1" customWidth="1"/>
    <col min="79" max="79" width="16.625" style="108" customWidth="1"/>
    <col min="80" max="80" width="2.625" style="100" hidden="1" customWidth="1"/>
    <col min="81" max="81" width="5.375" style="191" customWidth="1"/>
    <col min="82" max="82" width="3.5" style="100" customWidth="1"/>
    <col min="83" max="83" width="5.375" style="191" customWidth="1"/>
    <col min="84" max="84" width="3.5" style="100" customWidth="1"/>
    <col min="85" max="85" width="5.375" style="191" customWidth="1"/>
    <col min="86" max="89" width="5.375" style="101" hidden="1" customWidth="1"/>
    <col min="90" max="90" width="3.875" style="89" hidden="1" customWidth="1"/>
    <col min="91" max="91" width="5.75" style="111" hidden="1" customWidth="1"/>
    <col min="92" max="93" width="12.625" style="89" hidden="1" customWidth="1"/>
    <col min="94" max="95" width="6.75" style="89" hidden="1" customWidth="1"/>
    <col min="96" max="96" width="2.125" style="89" hidden="1" customWidth="1"/>
    <col min="97" max="97" width="5.875" style="89" hidden="1" customWidth="1"/>
    <col min="98" max="98" width="2.625" style="89" hidden="1" customWidth="1"/>
    <col min="99" max="99" width="5.5" style="89" hidden="1" customWidth="1"/>
    <col min="100" max="102" width="12.625" style="89" hidden="1" customWidth="1"/>
    <col min="103" max="103" width="16.625" style="108" customWidth="1"/>
    <col min="104" max="104" width="2.625" style="100" hidden="1" customWidth="1"/>
    <col min="105" max="105" width="5.375" style="191" customWidth="1"/>
    <col min="106" max="106" width="3.5" style="100" customWidth="1"/>
    <col min="107" max="107" width="5.375" style="191" customWidth="1"/>
    <col min="108" max="108" width="3.5" style="100" customWidth="1"/>
    <col min="109" max="109" width="5.375" style="191" customWidth="1"/>
    <col min="110" max="113" width="5.375" style="101" hidden="1" customWidth="1"/>
    <col min="114" max="114" width="3.875" style="89" hidden="1" customWidth="1"/>
    <col min="115" max="115" width="5.75" style="111" hidden="1" customWidth="1"/>
    <col min="116" max="117" width="12.625" style="89" hidden="1" customWidth="1"/>
    <col min="118" max="119" width="6.75" style="89" hidden="1" customWidth="1"/>
    <col min="120" max="120" width="2.125" style="89" hidden="1" customWidth="1"/>
    <col min="121" max="121" width="5.875" style="89" hidden="1" customWidth="1"/>
    <col min="122" max="122" width="2.625" style="89" hidden="1" customWidth="1"/>
    <col min="123" max="123" width="5.5" style="89" hidden="1" customWidth="1"/>
    <col min="124" max="126" width="12.625" style="89" hidden="1" customWidth="1"/>
    <col min="127" max="16384" width="12.625" style="89"/>
  </cols>
  <sheetData>
    <row r="1" spans="1:126" ht="29.1" customHeight="1">
      <c r="B1" s="602" t="s">
        <v>142</v>
      </c>
      <c r="C1" s="603"/>
      <c r="D1" s="603"/>
      <c r="E1" s="603"/>
      <c r="F1" s="189">
        <f>F3</f>
        <v>0</v>
      </c>
      <c r="G1" s="190" t="str">
        <f>G3</f>
        <v>種目名</v>
      </c>
      <c r="AE1" s="189" t="str">
        <f>AE3</f>
        <v>種目名</v>
      </c>
      <c r="BC1" s="189" t="str">
        <f>BC3</f>
        <v>種目名</v>
      </c>
      <c r="CA1" s="189" t="str">
        <f>CA3</f>
        <v>種目名</v>
      </c>
      <c r="CY1" s="189" t="str">
        <f>CY3</f>
        <v>種目名</v>
      </c>
    </row>
    <row r="2" spans="1:126" ht="30" customHeight="1">
      <c r="B2" s="553" t="s">
        <v>79</v>
      </c>
      <c r="D2" s="561" t="s">
        <v>100</v>
      </c>
      <c r="E2" s="562"/>
      <c r="F2" s="562"/>
      <c r="G2" s="597" t="s">
        <v>95</v>
      </c>
      <c r="H2" s="562"/>
      <c r="I2" s="562"/>
      <c r="J2" s="562"/>
      <c r="K2" s="562"/>
      <c r="L2" s="562"/>
      <c r="M2" s="598"/>
      <c r="AE2" s="561" t="s">
        <v>96</v>
      </c>
      <c r="AF2" s="599"/>
      <c r="AG2" s="599"/>
      <c r="AH2" s="599"/>
      <c r="AI2" s="599"/>
      <c r="AJ2" s="599"/>
      <c r="AK2" s="600"/>
      <c r="BC2" s="597" t="s">
        <v>97</v>
      </c>
      <c r="BD2" s="599"/>
      <c r="BE2" s="599"/>
      <c r="BF2" s="599"/>
      <c r="BG2" s="599"/>
      <c r="BH2" s="599"/>
      <c r="BI2" s="601"/>
      <c r="CA2" s="597" t="s">
        <v>98</v>
      </c>
      <c r="CB2" s="599"/>
      <c r="CC2" s="599"/>
      <c r="CD2" s="599"/>
      <c r="CE2" s="599"/>
      <c r="CF2" s="599"/>
      <c r="CG2" s="601"/>
      <c r="CY2" s="561" t="s">
        <v>99</v>
      </c>
      <c r="CZ2" s="599"/>
      <c r="DA2" s="599"/>
      <c r="DB2" s="599"/>
      <c r="DC2" s="599"/>
      <c r="DD2" s="599"/>
      <c r="DE2" s="600"/>
    </row>
    <row r="3" spans="1:126" ht="18" customHeight="1">
      <c r="A3" s="89">
        <f>女子種目選択!B204</f>
        <v>0</v>
      </c>
      <c r="B3" s="605"/>
      <c r="C3" s="91"/>
      <c r="D3" s="126">
        <f>IF(B4="",0,"ナンバー")</f>
        <v>0</v>
      </c>
      <c r="E3" s="127">
        <f>IF(B4="",0,"氏名")</f>
        <v>0</v>
      </c>
      <c r="F3" s="192">
        <f>IF(B4="",0,"学年")</f>
        <v>0</v>
      </c>
      <c r="G3" s="193" t="s">
        <v>94</v>
      </c>
      <c r="H3" s="194"/>
      <c r="I3" s="534" t="s">
        <v>153</v>
      </c>
      <c r="J3" s="534"/>
      <c r="K3" s="534"/>
      <c r="L3" s="534"/>
      <c r="M3" s="604"/>
      <c r="N3" s="124"/>
      <c r="O3" s="124"/>
      <c r="P3" s="124"/>
      <c r="Q3" s="124"/>
      <c r="T3" s="125" t="s">
        <v>81</v>
      </c>
      <c r="AE3" s="195" t="s">
        <v>94</v>
      </c>
      <c r="AG3" s="534" t="s">
        <v>153</v>
      </c>
      <c r="AH3" s="534"/>
      <c r="AI3" s="534"/>
      <c r="AJ3" s="534"/>
      <c r="AK3" s="604"/>
      <c r="AL3" s="124"/>
      <c r="AM3" s="124"/>
      <c r="AN3" s="124"/>
      <c r="AO3" s="124"/>
      <c r="AR3" s="125" t="s">
        <v>81</v>
      </c>
      <c r="BC3" s="196" t="s">
        <v>94</v>
      </c>
      <c r="BD3" s="105"/>
      <c r="BE3" s="534" t="s">
        <v>153</v>
      </c>
      <c r="BF3" s="534"/>
      <c r="BG3" s="534"/>
      <c r="BH3" s="534"/>
      <c r="BI3" s="604"/>
      <c r="BJ3" s="124"/>
      <c r="BK3" s="124"/>
      <c r="BL3" s="124"/>
      <c r="BM3" s="124"/>
      <c r="BP3" s="125" t="s">
        <v>81</v>
      </c>
      <c r="CA3" s="196" t="s">
        <v>94</v>
      </c>
      <c r="CB3" s="105"/>
      <c r="CC3" s="534" t="s">
        <v>153</v>
      </c>
      <c r="CD3" s="534"/>
      <c r="CE3" s="534"/>
      <c r="CF3" s="534"/>
      <c r="CG3" s="604"/>
      <c r="CH3" s="124"/>
      <c r="CI3" s="124"/>
      <c r="CJ3" s="124"/>
      <c r="CK3" s="124"/>
      <c r="CN3" s="125" t="s">
        <v>81</v>
      </c>
      <c r="CY3" s="195" t="s">
        <v>94</v>
      </c>
      <c r="DA3" s="534" t="s">
        <v>153</v>
      </c>
      <c r="DB3" s="534"/>
      <c r="DC3" s="534"/>
      <c r="DD3" s="534"/>
      <c r="DE3" s="604"/>
      <c r="DF3" s="124"/>
      <c r="DG3" s="124"/>
      <c r="DH3" s="124"/>
      <c r="DI3" s="124"/>
      <c r="DL3" s="125" t="s">
        <v>81</v>
      </c>
    </row>
    <row r="4" spans="1:126" ht="18" customHeight="1">
      <c r="B4" s="90" t="str">
        <f>IF(C4&lt;=A$3,C4,"")</f>
        <v/>
      </c>
      <c r="C4" s="91">
        <v>1</v>
      </c>
      <c r="D4" s="92" t="str">
        <f>女子種目選択!B4</f>
        <v/>
      </c>
      <c r="E4" s="197" t="str">
        <f>女子種目選択!C4</f>
        <v/>
      </c>
      <c r="F4" s="198" t="str">
        <f>女子種目選択!D4</f>
        <v/>
      </c>
      <c r="G4" s="199" t="str">
        <f>IF(女子種目選択!E4="","",女子種目選択!E4)</f>
        <v/>
      </c>
      <c r="H4" s="94" t="str">
        <f t="shared" ref="H4:H35" si="0">IF(G4="","",VLOOKUP(G4,コード２,5,FALSE))</f>
        <v/>
      </c>
      <c r="I4" s="129"/>
      <c r="J4" s="96" t="str">
        <f>IF(B4="","",IF(H4="","",IF(H4="p","点",IF(H4="t","分","m"))))</f>
        <v/>
      </c>
      <c r="K4" s="130"/>
      <c r="L4" s="96" t="str">
        <f>IF(B4="","",IF(H4="","",IF(H4="p","",IF(H4="t","秒","cm"))))</f>
        <v/>
      </c>
      <c r="M4" s="200"/>
      <c r="N4" s="99" t="str">
        <f>IF(B4="","",LEN(I4))</f>
        <v/>
      </c>
      <c r="O4" s="99">
        <f>IF(P4=1,CONCATENATE(T$3,I4),I4)</f>
        <v>0</v>
      </c>
      <c r="P4" s="99" t="str">
        <f>IF(B4="","",LEN(K4))</f>
        <v/>
      </c>
      <c r="Q4" s="99">
        <f>IF(P4=1,CONCATENATE(T$3,K4),K4)</f>
        <v>0</v>
      </c>
      <c r="R4" s="100" t="str">
        <f>IF(B4="","",LEN(M4))</f>
        <v/>
      </c>
      <c r="S4" s="101" t="str">
        <f>IF(B4="","",IF(H4="m","",IF(H4="p","",(IF(R4=1,M4*10,M4)))))</f>
        <v/>
      </c>
      <c r="T4" s="89" t="str">
        <f>CONCATENATE(O4,Q4,S4)</f>
        <v>00</v>
      </c>
      <c r="U4" s="89">
        <f>T4*1</f>
        <v>0</v>
      </c>
      <c r="V4" s="89">
        <f>O4*1</f>
        <v>0</v>
      </c>
      <c r="W4" s="89" t="str">
        <f>IF(V4=0,"",V4)</f>
        <v/>
      </c>
      <c r="X4" s="89" t="str">
        <f>IF(V4=0,"",IF(H4="t",".",IF(H4="p","点","m")))</f>
        <v/>
      </c>
      <c r="Y4" s="89" t="str">
        <f>IF(Q4="","",ASC(Q4))</f>
        <v>0</v>
      </c>
      <c r="Z4" s="89" t="str">
        <f>IF(H4="t",".","")</f>
        <v/>
      </c>
      <c r="AA4" s="89" t="str">
        <f>IF(S4="","",ASC(S4))</f>
        <v/>
      </c>
      <c r="AB4" s="89" t="str">
        <f>IF(X4="m","",IF(V4=0,"","0"))</f>
        <v/>
      </c>
      <c r="AC4" s="89" t="str">
        <f>IF(X4="点",W4,CONCATENATE(W4,X4,Y4,Z4,AA4,AB4))</f>
        <v>0</v>
      </c>
      <c r="AD4" s="89">
        <f>IF(V4=0,AC4*1,AC4)</f>
        <v>0</v>
      </c>
      <c r="AE4" s="201" t="str">
        <f>IF(女子種目選択!F4="","",女子種目選択!F4)</f>
        <v/>
      </c>
      <c r="AF4" s="94" t="str">
        <f t="shared" ref="AF4:AF35" si="1">IF(AE4="","",VLOOKUP(AE4,コード２,5,FALSE))</f>
        <v/>
      </c>
      <c r="AG4" s="129"/>
      <c r="AH4" s="202" t="str">
        <f>IF(Y4="","",IF(AF4="","",IF(AF4="p","点",IF(AF4="t","分","m"))))</f>
        <v/>
      </c>
      <c r="AI4" s="130"/>
      <c r="AJ4" s="202" t="str">
        <f>IF(Y4="","",IF(AF4="","",IF(AF4="p","",IF(AF4="t","秒","cm"))))</f>
        <v/>
      </c>
      <c r="AK4" s="200"/>
      <c r="AL4" s="99">
        <f>IF(Y4="","",LEN(AG4))</f>
        <v>0</v>
      </c>
      <c r="AM4" s="99">
        <f>IF(AN4=1,CONCATENATE(AR$3,AG4),AG4)</f>
        <v>0</v>
      </c>
      <c r="AN4" s="99">
        <f>IF(Y4="","",LEN(AI4))</f>
        <v>0</v>
      </c>
      <c r="AO4" s="99">
        <f>IF(AN4=1,CONCATENATE(AR$3,AI4),AI4)</f>
        <v>0</v>
      </c>
      <c r="AP4" s="100">
        <f>IF(Y4="","",LEN(AK4))</f>
        <v>0</v>
      </c>
      <c r="AQ4" s="101">
        <f>IF(Y4="","",IF(AF4="m","",IF(AF4="p","",(IF(AP4=1,AK4*10,AK4)))))</f>
        <v>0</v>
      </c>
      <c r="AR4" s="89" t="str">
        <f>CONCATENATE(AM4,AO4,AQ4)</f>
        <v>000</v>
      </c>
      <c r="AS4" s="89">
        <f>AR4*1</f>
        <v>0</v>
      </c>
      <c r="AT4" s="89">
        <f>AM4*1</f>
        <v>0</v>
      </c>
      <c r="AU4" s="89" t="str">
        <f>IF(AT4=0,"",AT4)</f>
        <v/>
      </c>
      <c r="AV4" s="89" t="str">
        <f>IF(AT4=0,"",IF(AF4="t",".",IF(AF4="p","点","m")))</f>
        <v/>
      </c>
      <c r="AW4" s="89" t="str">
        <f>IF(AO4="","",ASC(AO4))</f>
        <v>0</v>
      </c>
      <c r="AX4" s="89" t="str">
        <f>IF(AF4="t",".","")</f>
        <v/>
      </c>
      <c r="AY4" s="89" t="str">
        <f>IF(AQ4="","",ASC(AQ4))</f>
        <v>0</v>
      </c>
      <c r="AZ4" s="89" t="str">
        <f>IF(AV4="m","",IF(AT4=0,"","0"))</f>
        <v/>
      </c>
      <c r="BA4" s="89" t="str">
        <f>IF(AV4="点",AU4,CONCATENATE(AU4,AV4,AW4,AX4,AY4,AZ4))</f>
        <v>00</v>
      </c>
      <c r="BB4" s="89">
        <f>IF(AT4=0,BA4*1,BA4)</f>
        <v>0</v>
      </c>
      <c r="BC4" s="199" t="str">
        <f>IF(女子種目選択!G4="","",女子種目選択!G4)</f>
        <v/>
      </c>
      <c r="BD4" s="94" t="str">
        <f t="shared" ref="BD4:BD35" si="2">IF(BC4="","",VLOOKUP(BC4,コード２,5,FALSE))</f>
        <v/>
      </c>
      <c r="BE4" s="129"/>
      <c r="BF4" s="202" t="str">
        <f>IF(AW4="","",IF(BD4="","",IF(BD4="p","点",IF(BD4="t","分","m"))))</f>
        <v/>
      </c>
      <c r="BG4" s="130"/>
      <c r="BH4" s="202" t="str">
        <f>IF(AW4="","",IF(BD4="","",IF(BD4="p","",IF(BD4="t","秒","cm"))))</f>
        <v/>
      </c>
      <c r="BI4" s="200"/>
      <c r="BJ4" s="99">
        <f>IF(AW4="","",LEN(BE4))</f>
        <v>0</v>
      </c>
      <c r="BK4" s="99">
        <f>IF(BL4=1,CONCATENATE(BP$3,BE4),BE4)</f>
        <v>0</v>
      </c>
      <c r="BL4" s="99">
        <f>IF(AW4="","",LEN(BG4))</f>
        <v>0</v>
      </c>
      <c r="BM4" s="99">
        <f>IF(BL4=1,CONCATENATE(BP$3,BG4),BG4)</f>
        <v>0</v>
      </c>
      <c r="BN4" s="100">
        <f>IF(AW4="","",LEN(BI4))</f>
        <v>0</v>
      </c>
      <c r="BO4" s="101">
        <f>IF(AW4="","",IF(BD4="m","",IF(BD4="p","",(IF(BN4=1,BI4*10,BI4)))))</f>
        <v>0</v>
      </c>
      <c r="BP4" s="89" t="str">
        <f>CONCATENATE(BK4,BM4,BO4)</f>
        <v>000</v>
      </c>
      <c r="BQ4" s="89">
        <f>BP4*1</f>
        <v>0</v>
      </c>
      <c r="BR4" s="89">
        <f>BK4*1</f>
        <v>0</v>
      </c>
      <c r="BS4" s="89" t="str">
        <f>IF(BR4=0,"",BR4)</f>
        <v/>
      </c>
      <c r="BT4" s="89" t="str">
        <f>IF(BR4=0,"",IF(BD4="t",".",IF(BD4="p","点","m")))</f>
        <v/>
      </c>
      <c r="BU4" s="89" t="str">
        <f>IF(BM4="","",ASC(BM4))</f>
        <v>0</v>
      </c>
      <c r="BV4" s="89" t="str">
        <f>IF(BD4="t",".","")</f>
        <v/>
      </c>
      <c r="BW4" s="89" t="str">
        <f>IF(BO4="","",ASC(BO4))</f>
        <v>0</v>
      </c>
      <c r="BX4" s="89" t="str">
        <f>IF(BT4="m","",IF(BR4=0,"","0"))</f>
        <v/>
      </c>
      <c r="BY4" s="89" t="str">
        <f>IF(BT4="点",BS4,CONCATENATE(BS4,BT4,BU4,BV4,BW4,BX4))</f>
        <v>00</v>
      </c>
      <c r="BZ4" s="89">
        <f>IF(BR4=0,BY4*1,BY4)</f>
        <v>0</v>
      </c>
      <c r="CA4" s="199" t="str">
        <f>IF(女子種目選択!H4="","",女子種目選択!H4)</f>
        <v/>
      </c>
      <c r="CB4" s="94" t="str">
        <f t="shared" ref="CB4:CB35" si="3">IF(CA4="","",VLOOKUP(CA4,コード２,5,FALSE))</f>
        <v/>
      </c>
      <c r="CC4" s="129"/>
      <c r="CD4" s="202" t="str">
        <f>IF(BU4="","",IF(CB4="","",IF(CB4="p","点",IF(CB4="t","分","m"))))</f>
        <v/>
      </c>
      <c r="CE4" s="130"/>
      <c r="CF4" s="202" t="str">
        <f>IF(BU4="","",IF(CB4="","",IF(CB4="p","",IF(CB4="t","秒","cm"))))</f>
        <v/>
      </c>
      <c r="CG4" s="200"/>
      <c r="CH4" s="99">
        <f>IF(BU4="","",LEN(CC4))</f>
        <v>0</v>
      </c>
      <c r="CI4" s="99">
        <f>IF(CJ4=1,CONCATENATE(CN$3,CC4),CC4)</f>
        <v>0</v>
      </c>
      <c r="CJ4" s="99">
        <f>IF(BU4="","",LEN(CE4))</f>
        <v>0</v>
      </c>
      <c r="CK4" s="99">
        <f>IF(CJ4=1,CONCATENATE(CN$3,CE4),CE4)</f>
        <v>0</v>
      </c>
      <c r="CL4" s="100">
        <f>IF(BU4="","",LEN(CG4))</f>
        <v>0</v>
      </c>
      <c r="CM4" s="101">
        <f>IF(BU4="","",IF(CB4="m","",IF(CB4="p","",(IF(CL4=1,CG4*10,CG4)))))</f>
        <v>0</v>
      </c>
      <c r="CN4" s="89" t="str">
        <f>CONCATENATE(CI4,CK4,CM4)</f>
        <v>000</v>
      </c>
      <c r="CO4" s="89">
        <f>CN4*1</f>
        <v>0</v>
      </c>
      <c r="CP4" s="89">
        <f>CI4*1</f>
        <v>0</v>
      </c>
      <c r="CQ4" s="89" t="str">
        <f>IF(CP4=0,"",CP4)</f>
        <v/>
      </c>
      <c r="CR4" s="89" t="str">
        <f>IF(CP4=0,"",IF(CB4="t",".",IF(CB4="p","点","m")))</f>
        <v/>
      </c>
      <c r="CS4" s="89" t="str">
        <f>IF(CK4="","",ASC(CK4))</f>
        <v>0</v>
      </c>
      <c r="CT4" s="89" t="str">
        <f>IF(CB4="t",".","")</f>
        <v/>
      </c>
      <c r="CU4" s="89" t="str">
        <f>IF(CM4="","",ASC(CM4))</f>
        <v>0</v>
      </c>
      <c r="CV4" s="89" t="str">
        <f>IF(CR4="m","",IF(CP4=0,"","0"))</f>
        <v/>
      </c>
      <c r="CW4" s="89" t="str">
        <f>IF(CR4="点",CQ4,CONCATENATE(CQ4,CR4,CS4,CT4,CU4,CV4))</f>
        <v>00</v>
      </c>
      <c r="CX4" s="89">
        <f>IF(CP4=0,CW4*1,CW4)</f>
        <v>0</v>
      </c>
      <c r="CY4" s="201" t="str">
        <f>IF(女子種目選択!I4="","",女子種目選択!I4)</f>
        <v/>
      </c>
      <c r="CZ4" s="94" t="str">
        <f t="shared" ref="CZ4:CZ35" si="4">IF(CY4="","",VLOOKUP(CY4,コード２,5,FALSE))</f>
        <v/>
      </c>
      <c r="DA4" s="129"/>
      <c r="DB4" s="202" t="str">
        <f>IF(CS4="","",IF(CZ4="","",IF(CZ4="p","点",IF(CZ4="t","分","m"))))</f>
        <v/>
      </c>
      <c r="DC4" s="130"/>
      <c r="DD4" s="202" t="str">
        <f>IF(CS4="","",IF(CZ4="","",IF(CZ4="p","",IF(CZ4="t","秒","cm"))))</f>
        <v/>
      </c>
      <c r="DE4" s="200"/>
      <c r="DF4" s="99">
        <f>IF(CS4="","",LEN(DA4))</f>
        <v>0</v>
      </c>
      <c r="DG4" s="99">
        <f>IF(DH4=1,CONCATENATE(DL$3,DA4),DA4)</f>
        <v>0</v>
      </c>
      <c r="DH4" s="99">
        <f>IF(CS4="","",LEN(DC4))</f>
        <v>0</v>
      </c>
      <c r="DI4" s="99">
        <f>IF(DH4=1,CONCATENATE(DL$3,DC4),DC4)</f>
        <v>0</v>
      </c>
      <c r="DJ4" s="100">
        <f>IF(CS4="","",LEN(DE4))</f>
        <v>0</v>
      </c>
      <c r="DK4" s="101">
        <f>IF(CS4="","",IF(CZ4="m","",IF(CZ4="p","",(IF(DJ4=1,DE4*10,DE4)))))</f>
        <v>0</v>
      </c>
      <c r="DL4" s="89" t="str">
        <f>CONCATENATE(DG4,DI4,DK4)</f>
        <v>000</v>
      </c>
      <c r="DM4" s="89">
        <f>DL4*1</f>
        <v>0</v>
      </c>
      <c r="DN4" s="89">
        <f>DG4*1</f>
        <v>0</v>
      </c>
      <c r="DO4" s="89" t="str">
        <f>IF(DN4=0,"",DN4)</f>
        <v/>
      </c>
      <c r="DP4" s="89" t="str">
        <f>IF(DN4=0,"",IF(CZ4="t",".",IF(CZ4="p","点","m")))</f>
        <v/>
      </c>
      <c r="DQ4" s="89" t="str">
        <f>IF(DI4="","",ASC(DI4))</f>
        <v>0</v>
      </c>
      <c r="DR4" s="89" t="str">
        <f>IF(CZ4="t",".","")</f>
        <v/>
      </c>
      <c r="DS4" s="89" t="str">
        <f>IF(DK4="","",ASC(DK4))</f>
        <v>0</v>
      </c>
      <c r="DT4" s="89" t="str">
        <f>IF(DP4="m","",IF(DN4=0,"","0"))</f>
        <v/>
      </c>
      <c r="DU4" s="89" t="str">
        <f>IF(DP4="点",DO4,CONCATENATE(DO4,DP4,DQ4,DR4,DS4,DT4))</f>
        <v>00</v>
      </c>
      <c r="DV4" s="89">
        <f>IF(DN4=0,DU4*1,DU4)</f>
        <v>0</v>
      </c>
    </row>
    <row r="5" spans="1:126">
      <c r="B5" s="90" t="str">
        <f t="shared" ref="B5:B68" si="5">IF(C5&lt;=A$3,C5,"")</f>
        <v/>
      </c>
      <c r="C5" s="91">
        <v>2</v>
      </c>
      <c r="D5" s="92" t="str">
        <f>女子種目選択!B5</f>
        <v/>
      </c>
      <c r="E5" s="197" t="str">
        <f>女子種目選択!C5</f>
        <v/>
      </c>
      <c r="F5" s="198" t="str">
        <f>女子種目選択!D5</f>
        <v/>
      </c>
      <c r="G5" s="199" t="str">
        <f>IF(女子種目選択!E5="","",女子種目選択!E5)</f>
        <v/>
      </c>
      <c r="H5" s="94" t="str">
        <f t="shared" si="0"/>
        <v/>
      </c>
      <c r="I5" s="129"/>
      <c r="J5" s="96" t="str">
        <f t="shared" ref="J5:J68" si="6">IF(B5="","",IF(H5="","",IF(H5="p","点",IF(H5="t","分","m"))))</f>
        <v/>
      </c>
      <c r="K5" s="130"/>
      <c r="L5" s="96" t="str">
        <f t="shared" ref="L5:L68" si="7">IF(B5="","",IF(H5="","",IF(H5="p","",IF(H5="t","秒","cm"))))</f>
        <v/>
      </c>
      <c r="M5" s="200"/>
      <c r="N5" s="99" t="str">
        <f t="shared" ref="N5:N68" si="8">IF(B5="","",LEN(I5))</f>
        <v/>
      </c>
      <c r="O5" s="99">
        <f t="shared" ref="O5:O68" si="9">IF(P5=1,CONCATENATE(T$3,I5),I5)</f>
        <v>0</v>
      </c>
      <c r="P5" s="99" t="str">
        <f t="shared" ref="P5:P68" si="10">IF(B5="","",LEN(K5))</f>
        <v/>
      </c>
      <c r="Q5" s="99">
        <f t="shared" ref="Q5:Q68" si="11">IF(P5=1,CONCATENATE(T$3,K5),K5)</f>
        <v>0</v>
      </c>
      <c r="R5" s="100" t="str">
        <f t="shared" ref="R5:R68" si="12">IF(B5="","",LEN(M5))</f>
        <v/>
      </c>
      <c r="S5" s="101" t="str">
        <f t="shared" ref="S5:S68" si="13">IF(B5="","",IF(H5="m","",IF(H5="p","",(IF(R5=1,M5*10,M5)))))</f>
        <v/>
      </c>
      <c r="T5" s="89" t="str">
        <f t="shared" ref="T5:T68" si="14">CONCATENATE(O5,Q5,S5)</f>
        <v>00</v>
      </c>
      <c r="U5" s="89">
        <f t="shared" ref="U5:U68" si="15">T5*1</f>
        <v>0</v>
      </c>
      <c r="V5" s="89">
        <f t="shared" ref="V5:V68" si="16">O5*1</f>
        <v>0</v>
      </c>
      <c r="W5" s="89" t="str">
        <f t="shared" ref="W5:W68" si="17">IF(V5=0,"",V5)</f>
        <v/>
      </c>
      <c r="X5" s="89" t="str">
        <f t="shared" ref="X5:X68" si="18">IF(V5=0,"",IF(H5="t",".",IF(H5="p","点","m")))</f>
        <v/>
      </c>
      <c r="Y5" s="89" t="str">
        <f t="shared" ref="Y5:Y68" si="19">IF(Q5="","",ASC(Q5))</f>
        <v>0</v>
      </c>
      <c r="Z5" s="89" t="str">
        <f t="shared" ref="Z5:Z68" si="20">IF(H5="t",".","")</f>
        <v/>
      </c>
      <c r="AA5" s="89" t="str">
        <f t="shared" ref="AA5:AA68" si="21">IF(S5="","",ASC(S5))</f>
        <v/>
      </c>
      <c r="AB5" s="89" t="str">
        <f t="shared" ref="AB5:AB68" si="22">IF(X5="m","",IF(V5=0,"","0"))</f>
        <v/>
      </c>
      <c r="AC5" s="89" t="str">
        <f t="shared" ref="AC5:AC68" si="23">IF(X5="点",W5,CONCATENATE(W5,X5,Y5,Z5,AA5,AB5))</f>
        <v>0</v>
      </c>
      <c r="AD5" s="89">
        <f t="shared" ref="AD5:AD68" si="24">IF(V5=0,AC5*1,AC5)</f>
        <v>0</v>
      </c>
      <c r="AE5" s="201" t="str">
        <f>IF(女子種目選択!F5="","",女子種目選択!F5)</f>
        <v/>
      </c>
      <c r="AF5" s="94" t="str">
        <f t="shared" si="1"/>
        <v/>
      </c>
      <c r="AG5" s="129"/>
      <c r="AH5" s="202" t="str">
        <f t="shared" ref="AH5:AH68" si="25">IF(Y5="","",IF(AF5="","",IF(AF5="p","点",IF(AF5="t","分","m"))))</f>
        <v/>
      </c>
      <c r="AI5" s="130"/>
      <c r="AJ5" s="202" t="str">
        <f t="shared" ref="AJ5:AJ68" si="26">IF(Y5="","",IF(AF5="","",IF(AF5="p","",IF(AF5="t","秒","cm"))))</f>
        <v/>
      </c>
      <c r="AK5" s="200"/>
      <c r="AL5" s="99">
        <f t="shared" ref="AL5:AL68" si="27">IF(Y5="","",LEN(AG5))</f>
        <v>0</v>
      </c>
      <c r="AM5" s="99">
        <f t="shared" ref="AM5:AM68" si="28">IF(AN5=1,CONCATENATE(AR$3,AG5),AG5)</f>
        <v>0</v>
      </c>
      <c r="AN5" s="99">
        <f t="shared" ref="AN5:AN68" si="29">IF(Y5="","",LEN(AI5))</f>
        <v>0</v>
      </c>
      <c r="AO5" s="99">
        <f t="shared" ref="AO5:AO68" si="30">IF(AN5=1,CONCATENATE(AR$3,AI5),AI5)</f>
        <v>0</v>
      </c>
      <c r="AP5" s="100">
        <f t="shared" ref="AP5:AP68" si="31">IF(Y5="","",LEN(AK5))</f>
        <v>0</v>
      </c>
      <c r="AQ5" s="101">
        <f t="shared" ref="AQ5:AQ68" si="32">IF(Y5="","",IF(AF5="m","",IF(AF5="p","",(IF(AP5=1,AK5*10,AK5)))))</f>
        <v>0</v>
      </c>
      <c r="AR5" s="89" t="str">
        <f t="shared" ref="AR5:AR68" si="33">CONCATENATE(AM5,AO5,AQ5)</f>
        <v>000</v>
      </c>
      <c r="AS5" s="89">
        <f t="shared" ref="AS5:AS68" si="34">AR5*1</f>
        <v>0</v>
      </c>
      <c r="AT5" s="89">
        <f t="shared" ref="AT5:AT68" si="35">AM5*1</f>
        <v>0</v>
      </c>
      <c r="AU5" s="89" t="str">
        <f t="shared" ref="AU5:AU68" si="36">IF(AT5=0,"",AT5)</f>
        <v/>
      </c>
      <c r="AV5" s="89" t="str">
        <f t="shared" ref="AV5:AV68" si="37">IF(AT5=0,"",IF(AF5="t",".",IF(AF5="p","点","m")))</f>
        <v/>
      </c>
      <c r="AW5" s="89" t="str">
        <f t="shared" ref="AW5:AW68" si="38">IF(AO5="","",ASC(AO5))</f>
        <v>0</v>
      </c>
      <c r="AX5" s="89" t="str">
        <f t="shared" ref="AX5:AX68" si="39">IF(AF5="t",".","")</f>
        <v/>
      </c>
      <c r="AY5" s="89" t="str">
        <f t="shared" ref="AY5:AY68" si="40">IF(AQ5="","",ASC(AQ5))</f>
        <v>0</v>
      </c>
      <c r="AZ5" s="89" t="str">
        <f t="shared" ref="AZ5:AZ68" si="41">IF(AV5="m","",IF(AT5=0,"","0"))</f>
        <v/>
      </c>
      <c r="BA5" s="89" t="str">
        <f t="shared" ref="BA5:BA68" si="42">IF(AV5="点",AU5,CONCATENATE(AU5,AV5,AW5,AX5,AY5,AZ5))</f>
        <v>00</v>
      </c>
      <c r="BB5" s="89">
        <f t="shared" ref="BB5:BB68" si="43">IF(AT5=0,BA5*1,BA5)</f>
        <v>0</v>
      </c>
      <c r="BC5" s="199" t="str">
        <f>IF(女子種目選択!G5="","",女子種目選択!G5)</f>
        <v/>
      </c>
      <c r="BD5" s="94" t="str">
        <f t="shared" si="2"/>
        <v/>
      </c>
      <c r="BE5" s="129"/>
      <c r="BF5" s="202" t="str">
        <f t="shared" ref="BF5:BF68" si="44">IF(AW5="","",IF(BD5="","",IF(BD5="p","点",IF(BD5="t","分","m"))))</f>
        <v/>
      </c>
      <c r="BG5" s="130"/>
      <c r="BH5" s="202" t="str">
        <f t="shared" ref="BH5:BH68" si="45">IF(AW5="","",IF(BD5="","",IF(BD5="p","",IF(BD5="t","秒","cm"))))</f>
        <v/>
      </c>
      <c r="BI5" s="200"/>
      <c r="BJ5" s="99">
        <f t="shared" ref="BJ5:BJ68" si="46">IF(AW5="","",LEN(BE5))</f>
        <v>0</v>
      </c>
      <c r="BK5" s="99">
        <f t="shared" ref="BK5:BK68" si="47">IF(BL5=1,CONCATENATE(BP$3,BE5),BE5)</f>
        <v>0</v>
      </c>
      <c r="BL5" s="99">
        <f t="shared" ref="BL5:BL68" si="48">IF(AW5="","",LEN(BG5))</f>
        <v>0</v>
      </c>
      <c r="BM5" s="99">
        <f t="shared" ref="BM5:BM68" si="49">IF(BL5=1,CONCATENATE(BP$3,BG5),BG5)</f>
        <v>0</v>
      </c>
      <c r="BN5" s="100">
        <f t="shared" ref="BN5:BN68" si="50">IF(AW5="","",LEN(BI5))</f>
        <v>0</v>
      </c>
      <c r="BO5" s="101">
        <f t="shared" ref="BO5:BO68" si="51">IF(AW5="","",IF(BD5="m","",IF(BD5="p","",(IF(BN5=1,BI5*10,BI5)))))</f>
        <v>0</v>
      </c>
      <c r="BP5" s="89" t="str">
        <f t="shared" ref="BP5:BP68" si="52">CONCATENATE(BK5,BM5,BO5)</f>
        <v>000</v>
      </c>
      <c r="BQ5" s="89">
        <f t="shared" ref="BQ5:BQ68" si="53">BP5*1</f>
        <v>0</v>
      </c>
      <c r="BR5" s="89">
        <f t="shared" ref="BR5:BR68" si="54">BK5*1</f>
        <v>0</v>
      </c>
      <c r="BS5" s="89" t="str">
        <f t="shared" ref="BS5:BS68" si="55">IF(BR5=0,"",BR5)</f>
        <v/>
      </c>
      <c r="BT5" s="89" t="str">
        <f t="shared" ref="BT5:BT68" si="56">IF(BR5=0,"",IF(BD5="t",".",IF(BD5="p","点","m")))</f>
        <v/>
      </c>
      <c r="BU5" s="89" t="str">
        <f t="shared" ref="BU5:BU68" si="57">IF(BM5="","",ASC(BM5))</f>
        <v>0</v>
      </c>
      <c r="BV5" s="89" t="str">
        <f t="shared" ref="BV5:BV68" si="58">IF(BD5="t",".","")</f>
        <v/>
      </c>
      <c r="BW5" s="89" t="str">
        <f t="shared" ref="BW5:BW68" si="59">IF(BO5="","",ASC(BO5))</f>
        <v>0</v>
      </c>
      <c r="BX5" s="89" t="str">
        <f t="shared" ref="BX5:BX68" si="60">IF(BT5="m","",IF(BR5=0,"","0"))</f>
        <v/>
      </c>
      <c r="BY5" s="89" t="str">
        <f t="shared" ref="BY5:BY68" si="61">IF(BT5="点",BS5,CONCATENATE(BS5,BT5,BU5,BV5,BW5,BX5))</f>
        <v>00</v>
      </c>
      <c r="BZ5" s="89">
        <f t="shared" ref="BZ5:BZ68" si="62">IF(BR5=0,BY5*1,BY5)</f>
        <v>0</v>
      </c>
      <c r="CA5" s="199" t="str">
        <f>IF(女子種目選択!H5="","",女子種目選択!H5)</f>
        <v/>
      </c>
      <c r="CB5" s="94" t="str">
        <f t="shared" si="3"/>
        <v/>
      </c>
      <c r="CC5" s="129"/>
      <c r="CD5" s="202" t="str">
        <f t="shared" ref="CD5:CD68" si="63">IF(BU5="","",IF(CB5="","",IF(CB5="p","点",IF(CB5="t","分","m"))))</f>
        <v/>
      </c>
      <c r="CE5" s="130"/>
      <c r="CF5" s="202" t="str">
        <f t="shared" ref="CF5:CF68" si="64">IF(BU5="","",IF(CB5="","",IF(CB5="p","",IF(CB5="t","秒","cm"))))</f>
        <v/>
      </c>
      <c r="CG5" s="200"/>
      <c r="CH5" s="99">
        <f t="shared" ref="CH5:CH68" si="65">IF(BU5="","",LEN(CC5))</f>
        <v>0</v>
      </c>
      <c r="CI5" s="99">
        <f t="shared" ref="CI5:CI68" si="66">IF(CJ5=1,CONCATENATE(CN$3,CC5),CC5)</f>
        <v>0</v>
      </c>
      <c r="CJ5" s="99">
        <f t="shared" ref="CJ5:CJ68" si="67">IF(BU5="","",LEN(CE5))</f>
        <v>0</v>
      </c>
      <c r="CK5" s="99">
        <f t="shared" ref="CK5:CK68" si="68">IF(CJ5=1,CONCATENATE(CN$3,CE5),CE5)</f>
        <v>0</v>
      </c>
      <c r="CL5" s="100">
        <f t="shared" ref="CL5:CL68" si="69">IF(BU5="","",LEN(CG5))</f>
        <v>0</v>
      </c>
      <c r="CM5" s="101">
        <f t="shared" ref="CM5:CM68" si="70">IF(BU5="","",IF(CB5="m","",IF(CB5="p","",(IF(CL5=1,CG5*10,CG5)))))</f>
        <v>0</v>
      </c>
      <c r="CN5" s="89" t="str">
        <f t="shared" ref="CN5:CN68" si="71">CONCATENATE(CI5,CK5,CM5)</f>
        <v>000</v>
      </c>
      <c r="CO5" s="89">
        <f t="shared" ref="CO5:CO68" si="72">CN5*1</f>
        <v>0</v>
      </c>
      <c r="CP5" s="89">
        <f t="shared" ref="CP5:CP68" si="73">CI5*1</f>
        <v>0</v>
      </c>
      <c r="CQ5" s="89" t="str">
        <f t="shared" ref="CQ5:CQ68" si="74">IF(CP5=0,"",CP5)</f>
        <v/>
      </c>
      <c r="CR5" s="89" t="str">
        <f t="shared" ref="CR5:CR68" si="75">IF(CP5=0,"",IF(CB5="t",".",IF(CB5="p","点","m")))</f>
        <v/>
      </c>
      <c r="CS5" s="89" t="str">
        <f t="shared" ref="CS5:CS68" si="76">IF(CK5="","",ASC(CK5))</f>
        <v>0</v>
      </c>
      <c r="CT5" s="89" t="str">
        <f t="shared" ref="CT5:CT68" si="77">IF(CB5="t",".","")</f>
        <v/>
      </c>
      <c r="CU5" s="89" t="str">
        <f t="shared" ref="CU5:CU68" si="78">IF(CM5="","",ASC(CM5))</f>
        <v>0</v>
      </c>
      <c r="CV5" s="89" t="str">
        <f t="shared" ref="CV5:CV68" si="79">IF(CR5="m","",IF(CP5=0,"","0"))</f>
        <v/>
      </c>
      <c r="CW5" s="89" t="str">
        <f t="shared" ref="CW5:CW68" si="80">IF(CR5="点",CQ5,CONCATENATE(CQ5,CR5,CS5,CT5,CU5,CV5))</f>
        <v>00</v>
      </c>
      <c r="CX5" s="89">
        <f t="shared" ref="CX5:CX68" si="81">IF(CP5=0,CW5*1,CW5)</f>
        <v>0</v>
      </c>
      <c r="CY5" s="201" t="str">
        <f>IF(女子種目選択!I5="","",女子種目選択!I5)</f>
        <v/>
      </c>
      <c r="CZ5" s="94" t="str">
        <f t="shared" si="4"/>
        <v/>
      </c>
      <c r="DA5" s="129"/>
      <c r="DB5" s="202" t="str">
        <f t="shared" ref="DB5:DB68" si="82">IF(CS5="","",IF(CZ5="","",IF(CZ5="p","点",IF(CZ5="t","分","m"))))</f>
        <v/>
      </c>
      <c r="DC5" s="130"/>
      <c r="DD5" s="202" t="str">
        <f t="shared" ref="DD5:DD68" si="83">IF(CS5="","",IF(CZ5="","",IF(CZ5="p","",IF(CZ5="t","秒","cm"))))</f>
        <v/>
      </c>
      <c r="DE5" s="200"/>
      <c r="DF5" s="99">
        <f t="shared" ref="DF5:DF68" si="84">IF(CS5="","",LEN(DA5))</f>
        <v>0</v>
      </c>
      <c r="DG5" s="99">
        <f t="shared" ref="DG5:DG68" si="85">IF(DH5=1,CONCATENATE(DL$3,DA5),DA5)</f>
        <v>0</v>
      </c>
      <c r="DH5" s="99">
        <f t="shared" ref="DH5:DH68" si="86">IF(CS5="","",LEN(DC5))</f>
        <v>0</v>
      </c>
      <c r="DI5" s="99">
        <f t="shared" ref="DI5:DI68" si="87">IF(DH5=1,CONCATENATE(DL$3,DC5),DC5)</f>
        <v>0</v>
      </c>
      <c r="DJ5" s="100">
        <f t="shared" ref="DJ5:DJ68" si="88">IF(CS5="","",LEN(DE5))</f>
        <v>0</v>
      </c>
      <c r="DK5" s="101">
        <f t="shared" ref="DK5:DK68" si="89">IF(CS5="","",IF(CZ5="m","",IF(CZ5="p","",(IF(DJ5=1,DE5*10,DE5)))))</f>
        <v>0</v>
      </c>
      <c r="DL5" s="89" t="str">
        <f t="shared" ref="DL5:DL68" si="90">CONCATENATE(DG5,DI5,DK5)</f>
        <v>000</v>
      </c>
      <c r="DM5" s="89">
        <f t="shared" ref="DM5:DM68" si="91">DL5*1</f>
        <v>0</v>
      </c>
      <c r="DN5" s="89">
        <f t="shared" ref="DN5:DN68" si="92">DG5*1</f>
        <v>0</v>
      </c>
      <c r="DO5" s="89" t="str">
        <f t="shared" ref="DO5:DO68" si="93">IF(DN5=0,"",DN5)</f>
        <v/>
      </c>
      <c r="DP5" s="89" t="str">
        <f t="shared" ref="DP5:DP68" si="94">IF(DN5=0,"",IF(CZ5="t",".",IF(CZ5="p","点","m")))</f>
        <v/>
      </c>
      <c r="DQ5" s="89" t="str">
        <f t="shared" ref="DQ5:DQ68" si="95">IF(DI5="","",ASC(DI5))</f>
        <v>0</v>
      </c>
      <c r="DR5" s="89" t="str">
        <f t="shared" ref="DR5:DR68" si="96">IF(CZ5="t",".","")</f>
        <v/>
      </c>
      <c r="DS5" s="89" t="str">
        <f t="shared" ref="DS5:DS68" si="97">IF(DK5="","",ASC(DK5))</f>
        <v>0</v>
      </c>
      <c r="DT5" s="89" t="str">
        <f t="shared" ref="DT5:DT68" si="98">IF(DP5="m","",IF(DN5=0,"","0"))</f>
        <v/>
      </c>
      <c r="DU5" s="89" t="str">
        <f t="shared" ref="DU5:DU68" si="99">IF(DP5="点",DO5,CONCATENATE(DO5,DP5,DQ5,DR5,DS5,DT5))</f>
        <v>00</v>
      </c>
      <c r="DV5" s="89">
        <f t="shared" ref="DV5:DV68" si="100">IF(DN5=0,DU5*1,DU5)</f>
        <v>0</v>
      </c>
    </row>
    <row r="6" spans="1:126">
      <c r="B6" s="90" t="str">
        <f t="shared" si="5"/>
        <v/>
      </c>
      <c r="C6" s="91">
        <v>3</v>
      </c>
      <c r="D6" s="92" t="str">
        <f>女子種目選択!B6</f>
        <v/>
      </c>
      <c r="E6" s="197" t="str">
        <f>女子種目選択!C6</f>
        <v/>
      </c>
      <c r="F6" s="198" t="str">
        <f>女子種目選択!D6</f>
        <v/>
      </c>
      <c r="G6" s="199" t="str">
        <f>IF(女子種目選択!E6="","",女子種目選択!E6)</f>
        <v/>
      </c>
      <c r="H6" s="94" t="str">
        <f t="shared" si="0"/>
        <v/>
      </c>
      <c r="I6" s="129"/>
      <c r="J6" s="96" t="str">
        <f t="shared" si="6"/>
        <v/>
      </c>
      <c r="K6" s="130"/>
      <c r="L6" s="96" t="str">
        <f t="shared" si="7"/>
        <v/>
      </c>
      <c r="M6" s="200"/>
      <c r="N6" s="99" t="str">
        <f t="shared" si="8"/>
        <v/>
      </c>
      <c r="O6" s="99">
        <f t="shared" si="9"/>
        <v>0</v>
      </c>
      <c r="P6" s="99" t="str">
        <f t="shared" si="10"/>
        <v/>
      </c>
      <c r="Q6" s="99">
        <f t="shared" si="11"/>
        <v>0</v>
      </c>
      <c r="R6" s="100" t="str">
        <f t="shared" si="12"/>
        <v/>
      </c>
      <c r="S6" s="101" t="str">
        <f t="shared" si="13"/>
        <v/>
      </c>
      <c r="T6" s="89" t="str">
        <f t="shared" si="14"/>
        <v>00</v>
      </c>
      <c r="U6" s="89">
        <f t="shared" si="15"/>
        <v>0</v>
      </c>
      <c r="V6" s="89">
        <f t="shared" si="16"/>
        <v>0</v>
      </c>
      <c r="W6" s="89" t="str">
        <f t="shared" si="17"/>
        <v/>
      </c>
      <c r="X6" s="89" t="str">
        <f t="shared" si="18"/>
        <v/>
      </c>
      <c r="Y6" s="89" t="str">
        <f t="shared" si="19"/>
        <v>0</v>
      </c>
      <c r="Z6" s="89" t="str">
        <f t="shared" si="20"/>
        <v/>
      </c>
      <c r="AA6" s="89" t="str">
        <f t="shared" si="21"/>
        <v/>
      </c>
      <c r="AB6" s="89" t="str">
        <f t="shared" si="22"/>
        <v/>
      </c>
      <c r="AC6" s="89" t="str">
        <f t="shared" si="23"/>
        <v>0</v>
      </c>
      <c r="AD6" s="89">
        <f t="shared" si="24"/>
        <v>0</v>
      </c>
      <c r="AE6" s="201" t="str">
        <f>IF(女子種目選択!F6="","",女子種目選択!F6)</f>
        <v/>
      </c>
      <c r="AF6" s="94" t="str">
        <f t="shared" si="1"/>
        <v/>
      </c>
      <c r="AG6" s="129"/>
      <c r="AH6" s="202" t="str">
        <f t="shared" si="25"/>
        <v/>
      </c>
      <c r="AI6" s="130"/>
      <c r="AJ6" s="202" t="str">
        <f t="shared" si="26"/>
        <v/>
      </c>
      <c r="AK6" s="200"/>
      <c r="AL6" s="99">
        <f t="shared" si="27"/>
        <v>0</v>
      </c>
      <c r="AM6" s="99">
        <f t="shared" si="28"/>
        <v>0</v>
      </c>
      <c r="AN6" s="99">
        <f t="shared" si="29"/>
        <v>0</v>
      </c>
      <c r="AO6" s="99">
        <f t="shared" si="30"/>
        <v>0</v>
      </c>
      <c r="AP6" s="100">
        <f t="shared" si="31"/>
        <v>0</v>
      </c>
      <c r="AQ6" s="101">
        <f t="shared" si="32"/>
        <v>0</v>
      </c>
      <c r="AR6" s="89" t="str">
        <f t="shared" si="33"/>
        <v>000</v>
      </c>
      <c r="AS6" s="89">
        <f t="shared" si="34"/>
        <v>0</v>
      </c>
      <c r="AT6" s="89">
        <f t="shared" si="35"/>
        <v>0</v>
      </c>
      <c r="AU6" s="89" t="str">
        <f t="shared" si="36"/>
        <v/>
      </c>
      <c r="AV6" s="89" t="str">
        <f t="shared" si="37"/>
        <v/>
      </c>
      <c r="AW6" s="89" t="str">
        <f t="shared" si="38"/>
        <v>0</v>
      </c>
      <c r="AX6" s="89" t="str">
        <f t="shared" si="39"/>
        <v/>
      </c>
      <c r="AY6" s="89" t="str">
        <f t="shared" si="40"/>
        <v>0</v>
      </c>
      <c r="AZ6" s="89" t="str">
        <f t="shared" si="41"/>
        <v/>
      </c>
      <c r="BA6" s="89" t="str">
        <f t="shared" si="42"/>
        <v>00</v>
      </c>
      <c r="BB6" s="89">
        <f t="shared" si="43"/>
        <v>0</v>
      </c>
      <c r="BC6" s="199" t="str">
        <f>IF(女子種目選択!G6="","",女子種目選択!G6)</f>
        <v/>
      </c>
      <c r="BD6" s="94" t="str">
        <f t="shared" si="2"/>
        <v/>
      </c>
      <c r="BE6" s="129"/>
      <c r="BF6" s="202" t="str">
        <f t="shared" si="44"/>
        <v/>
      </c>
      <c r="BG6" s="130"/>
      <c r="BH6" s="202" t="str">
        <f t="shared" si="45"/>
        <v/>
      </c>
      <c r="BI6" s="200"/>
      <c r="BJ6" s="99">
        <f t="shared" si="46"/>
        <v>0</v>
      </c>
      <c r="BK6" s="99">
        <f t="shared" si="47"/>
        <v>0</v>
      </c>
      <c r="BL6" s="99">
        <f t="shared" si="48"/>
        <v>0</v>
      </c>
      <c r="BM6" s="99">
        <f t="shared" si="49"/>
        <v>0</v>
      </c>
      <c r="BN6" s="100">
        <f t="shared" si="50"/>
        <v>0</v>
      </c>
      <c r="BO6" s="101">
        <f t="shared" si="51"/>
        <v>0</v>
      </c>
      <c r="BP6" s="89" t="str">
        <f t="shared" si="52"/>
        <v>000</v>
      </c>
      <c r="BQ6" s="89">
        <f t="shared" si="53"/>
        <v>0</v>
      </c>
      <c r="BR6" s="89">
        <f t="shared" si="54"/>
        <v>0</v>
      </c>
      <c r="BS6" s="89" t="str">
        <f t="shared" si="55"/>
        <v/>
      </c>
      <c r="BT6" s="89" t="str">
        <f t="shared" si="56"/>
        <v/>
      </c>
      <c r="BU6" s="89" t="str">
        <f t="shared" si="57"/>
        <v>0</v>
      </c>
      <c r="BV6" s="89" t="str">
        <f t="shared" si="58"/>
        <v/>
      </c>
      <c r="BW6" s="89" t="str">
        <f t="shared" si="59"/>
        <v>0</v>
      </c>
      <c r="BX6" s="89" t="str">
        <f t="shared" si="60"/>
        <v/>
      </c>
      <c r="BY6" s="89" t="str">
        <f t="shared" si="61"/>
        <v>00</v>
      </c>
      <c r="BZ6" s="89">
        <f t="shared" si="62"/>
        <v>0</v>
      </c>
      <c r="CA6" s="199" t="str">
        <f>IF(女子種目選択!H6="","",女子種目選択!H6)</f>
        <v/>
      </c>
      <c r="CB6" s="94" t="str">
        <f t="shared" si="3"/>
        <v/>
      </c>
      <c r="CC6" s="129"/>
      <c r="CD6" s="202" t="str">
        <f t="shared" si="63"/>
        <v/>
      </c>
      <c r="CE6" s="130"/>
      <c r="CF6" s="202" t="str">
        <f t="shared" si="64"/>
        <v/>
      </c>
      <c r="CG6" s="200"/>
      <c r="CH6" s="99">
        <f t="shared" si="65"/>
        <v>0</v>
      </c>
      <c r="CI6" s="99">
        <f t="shared" si="66"/>
        <v>0</v>
      </c>
      <c r="CJ6" s="99">
        <f t="shared" si="67"/>
        <v>0</v>
      </c>
      <c r="CK6" s="99">
        <f t="shared" si="68"/>
        <v>0</v>
      </c>
      <c r="CL6" s="100">
        <f t="shared" si="69"/>
        <v>0</v>
      </c>
      <c r="CM6" s="101">
        <f t="shared" si="70"/>
        <v>0</v>
      </c>
      <c r="CN6" s="89" t="str">
        <f t="shared" si="71"/>
        <v>000</v>
      </c>
      <c r="CO6" s="89">
        <f t="shared" si="72"/>
        <v>0</v>
      </c>
      <c r="CP6" s="89">
        <f t="shared" si="73"/>
        <v>0</v>
      </c>
      <c r="CQ6" s="89" t="str">
        <f t="shared" si="74"/>
        <v/>
      </c>
      <c r="CR6" s="89" t="str">
        <f t="shared" si="75"/>
        <v/>
      </c>
      <c r="CS6" s="89" t="str">
        <f t="shared" si="76"/>
        <v>0</v>
      </c>
      <c r="CT6" s="89" t="str">
        <f t="shared" si="77"/>
        <v/>
      </c>
      <c r="CU6" s="89" t="str">
        <f t="shared" si="78"/>
        <v>0</v>
      </c>
      <c r="CV6" s="89" t="str">
        <f t="shared" si="79"/>
        <v/>
      </c>
      <c r="CW6" s="89" t="str">
        <f t="shared" si="80"/>
        <v>00</v>
      </c>
      <c r="CX6" s="89">
        <f t="shared" si="81"/>
        <v>0</v>
      </c>
      <c r="CY6" s="201" t="str">
        <f>IF(女子種目選択!I6="","",女子種目選択!I6)</f>
        <v/>
      </c>
      <c r="CZ6" s="94" t="str">
        <f t="shared" si="4"/>
        <v/>
      </c>
      <c r="DA6" s="129"/>
      <c r="DB6" s="202" t="str">
        <f t="shared" si="82"/>
        <v/>
      </c>
      <c r="DC6" s="130"/>
      <c r="DD6" s="202" t="str">
        <f t="shared" si="83"/>
        <v/>
      </c>
      <c r="DE6" s="200"/>
      <c r="DF6" s="99">
        <f t="shared" si="84"/>
        <v>0</v>
      </c>
      <c r="DG6" s="99">
        <f t="shared" si="85"/>
        <v>0</v>
      </c>
      <c r="DH6" s="99">
        <f t="shared" si="86"/>
        <v>0</v>
      </c>
      <c r="DI6" s="99">
        <f t="shared" si="87"/>
        <v>0</v>
      </c>
      <c r="DJ6" s="100">
        <f t="shared" si="88"/>
        <v>0</v>
      </c>
      <c r="DK6" s="101">
        <f t="shared" si="89"/>
        <v>0</v>
      </c>
      <c r="DL6" s="89" t="str">
        <f t="shared" si="90"/>
        <v>000</v>
      </c>
      <c r="DM6" s="89">
        <f t="shared" si="91"/>
        <v>0</v>
      </c>
      <c r="DN6" s="89">
        <f t="shared" si="92"/>
        <v>0</v>
      </c>
      <c r="DO6" s="89" t="str">
        <f t="shared" si="93"/>
        <v/>
      </c>
      <c r="DP6" s="89" t="str">
        <f t="shared" si="94"/>
        <v/>
      </c>
      <c r="DQ6" s="89" t="str">
        <f t="shared" si="95"/>
        <v>0</v>
      </c>
      <c r="DR6" s="89" t="str">
        <f t="shared" si="96"/>
        <v/>
      </c>
      <c r="DS6" s="89" t="str">
        <f t="shared" si="97"/>
        <v>0</v>
      </c>
      <c r="DT6" s="89" t="str">
        <f t="shared" si="98"/>
        <v/>
      </c>
      <c r="DU6" s="89" t="str">
        <f t="shared" si="99"/>
        <v>00</v>
      </c>
      <c r="DV6" s="89">
        <f t="shared" si="100"/>
        <v>0</v>
      </c>
    </row>
    <row r="7" spans="1:126">
      <c r="B7" s="90" t="str">
        <f t="shared" si="5"/>
        <v/>
      </c>
      <c r="C7" s="91">
        <v>4</v>
      </c>
      <c r="D7" s="92" t="str">
        <f>女子種目選択!B7</f>
        <v/>
      </c>
      <c r="E7" s="197" t="str">
        <f>女子種目選択!C7</f>
        <v/>
      </c>
      <c r="F7" s="198" t="str">
        <f>女子種目選択!D7</f>
        <v/>
      </c>
      <c r="G7" s="199" t="str">
        <f>IF(女子種目選択!E7="","",女子種目選択!E7)</f>
        <v/>
      </c>
      <c r="H7" s="94" t="str">
        <f t="shared" si="0"/>
        <v/>
      </c>
      <c r="I7" s="129"/>
      <c r="J7" s="96" t="str">
        <f t="shared" si="6"/>
        <v/>
      </c>
      <c r="K7" s="130"/>
      <c r="L7" s="96" t="str">
        <f t="shared" si="7"/>
        <v/>
      </c>
      <c r="M7" s="200"/>
      <c r="N7" s="99" t="str">
        <f t="shared" si="8"/>
        <v/>
      </c>
      <c r="O7" s="99">
        <f t="shared" si="9"/>
        <v>0</v>
      </c>
      <c r="P7" s="99" t="str">
        <f t="shared" si="10"/>
        <v/>
      </c>
      <c r="Q7" s="99">
        <f t="shared" si="11"/>
        <v>0</v>
      </c>
      <c r="R7" s="100" t="str">
        <f t="shared" si="12"/>
        <v/>
      </c>
      <c r="S7" s="101" t="str">
        <f t="shared" si="13"/>
        <v/>
      </c>
      <c r="T7" s="89" t="str">
        <f t="shared" si="14"/>
        <v>00</v>
      </c>
      <c r="U7" s="89">
        <f t="shared" si="15"/>
        <v>0</v>
      </c>
      <c r="V7" s="89">
        <f t="shared" si="16"/>
        <v>0</v>
      </c>
      <c r="W7" s="89" t="str">
        <f t="shared" si="17"/>
        <v/>
      </c>
      <c r="X7" s="89" t="str">
        <f t="shared" si="18"/>
        <v/>
      </c>
      <c r="Y7" s="89" t="str">
        <f t="shared" si="19"/>
        <v>0</v>
      </c>
      <c r="Z7" s="89" t="str">
        <f t="shared" si="20"/>
        <v/>
      </c>
      <c r="AA7" s="89" t="str">
        <f t="shared" si="21"/>
        <v/>
      </c>
      <c r="AB7" s="89" t="str">
        <f t="shared" si="22"/>
        <v/>
      </c>
      <c r="AC7" s="89" t="str">
        <f t="shared" si="23"/>
        <v>0</v>
      </c>
      <c r="AD7" s="89">
        <f t="shared" si="24"/>
        <v>0</v>
      </c>
      <c r="AE7" s="201" t="str">
        <f>IF(女子種目選択!F7="","",女子種目選択!F7)</f>
        <v/>
      </c>
      <c r="AF7" s="94" t="str">
        <f t="shared" si="1"/>
        <v/>
      </c>
      <c r="AG7" s="129"/>
      <c r="AH7" s="202" t="str">
        <f t="shared" si="25"/>
        <v/>
      </c>
      <c r="AI7" s="130"/>
      <c r="AJ7" s="202" t="str">
        <f t="shared" si="26"/>
        <v/>
      </c>
      <c r="AK7" s="200"/>
      <c r="AL7" s="99">
        <f t="shared" si="27"/>
        <v>0</v>
      </c>
      <c r="AM7" s="99">
        <f t="shared" si="28"/>
        <v>0</v>
      </c>
      <c r="AN7" s="99">
        <f t="shared" si="29"/>
        <v>0</v>
      </c>
      <c r="AO7" s="99">
        <f t="shared" si="30"/>
        <v>0</v>
      </c>
      <c r="AP7" s="100">
        <f t="shared" si="31"/>
        <v>0</v>
      </c>
      <c r="AQ7" s="101">
        <f t="shared" si="32"/>
        <v>0</v>
      </c>
      <c r="AR7" s="89" t="str">
        <f t="shared" si="33"/>
        <v>000</v>
      </c>
      <c r="AS7" s="89">
        <f t="shared" si="34"/>
        <v>0</v>
      </c>
      <c r="AT7" s="89">
        <f t="shared" si="35"/>
        <v>0</v>
      </c>
      <c r="AU7" s="89" t="str">
        <f t="shared" si="36"/>
        <v/>
      </c>
      <c r="AV7" s="89" t="str">
        <f t="shared" si="37"/>
        <v/>
      </c>
      <c r="AW7" s="89" t="str">
        <f t="shared" si="38"/>
        <v>0</v>
      </c>
      <c r="AX7" s="89" t="str">
        <f t="shared" si="39"/>
        <v/>
      </c>
      <c r="AY7" s="89" t="str">
        <f t="shared" si="40"/>
        <v>0</v>
      </c>
      <c r="AZ7" s="89" t="str">
        <f t="shared" si="41"/>
        <v/>
      </c>
      <c r="BA7" s="89" t="str">
        <f t="shared" si="42"/>
        <v>00</v>
      </c>
      <c r="BB7" s="89">
        <f t="shared" si="43"/>
        <v>0</v>
      </c>
      <c r="BC7" s="199" t="str">
        <f>IF(女子種目選択!G7="","",女子種目選択!G7)</f>
        <v/>
      </c>
      <c r="BD7" s="94" t="str">
        <f t="shared" si="2"/>
        <v/>
      </c>
      <c r="BE7" s="129"/>
      <c r="BF7" s="202" t="str">
        <f t="shared" si="44"/>
        <v/>
      </c>
      <c r="BG7" s="130"/>
      <c r="BH7" s="202" t="str">
        <f t="shared" si="45"/>
        <v/>
      </c>
      <c r="BI7" s="200"/>
      <c r="BJ7" s="99">
        <f t="shared" si="46"/>
        <v>0</v>
      </c>
      <c r="BK7" s="99">
        <f t="shared" si="47"/>
        <v>0</v>
      </c>
      <c r="BL7" s="99">
        <f t="shared" si="48"/>
        <v>0</v>
      </c>
      <c r="BM7" s="99">
        <f t="shared" si="49"/>
        <v>0</v>
      </c>
      <c r="BN7" s="100">
        <f t="shared" si="50"/>
        <v>0</v>
      </c>
      <c r="BO7" s="101">
        <f t="shared" si="51"/>
        <v>0</v>
      </c>
      <c r="BP7" s="89" t="str">
        <f t="shared" si="52"/>
        <v>000</v>
      </c>
      <c r="BQ7" s="89">
        <f t="shared" si="53"/>
        <v>0</v>
      </c>
      <c r="BR7" s="89">
        <f t="shared" si="54"/>
        <v>0</v>
      </c>
      <c r="BS7" s="89" t="str">
        <f t="shared" si="55"/>
        <v/>
      </c>
      <c r="BT7" s="89" t="str">
        <f t="shared" si="56"/>
        <v/>
      </c>
      <c r="BU7" s="89" t="str">
        <f t="shared" si="57"/>
        <v>0</v>
      </c>
      <c r="BV7" s="89" t="str">
        <f t="shared" si="58"/>
        <v/>
      </c>
      <c r="BW7" s="89" t="str">
        <f t="shared" si="59"/>
        <v>0</v>
      </c>
      <c r="BX7" s="89" t="str">
        <f t="shared" si="60"/>
        <v/>
      </c>
      <c r="BY7" s="89" t="str">
        <f t="shared" si="61"/>
        <v>00</v>
      </c>
      <c r="BZ7" s="89">
        <f t="shared" si="62"/>
        <v>0</v>
      </c>
      <c r="CA7" s="199" t="str">
        <f>IF(女子種目選択!H7="","",女子種目選択!H7)</f>
        <v/>
      </c>
      <c r="CB7" s="94" t="str">
        <f t="shared" si="3"/>
        <v/>
      </c>
      <c r="CC7" s="129"/>
      <c r="CD7" s="202" t="str">
        <f t="shared" si="63"/>
        <v/>
      </c>
      <c r="CE7" s="130"/>
      <c r="CF7" s="202" t="str">
        <f t="shared" si="64"/>
        <v/>
      </c>
      <c r="CG7" s="200"/>
      <c r="CH7" s="99">
        <f t="shared" si="65"/>
        <v>0</v>
      </c>
      <c r="CI7" s="99">
        <f t="shared" si="66"/>
        <v>0</v>
      </c>
      <c r="CJ7" s="99">
        <f t="shared" si="67"/>
        <v>0</v>
      </c>
      <c r="CK7" s="99">
        <f t="shared" si="68"/>
        <v>0</v>
      </c>
      <c r="CL7" s="100">
        <f t="shared" si="69"/>
        <v>0</v>
      </c>
      <c r="CM7" s="101">
        <f t="shared" si="70"/>
        <v>0</v>
      </c>
      <c r="CN7" s="89" t="str">
        <f t="shared" si="71"/>
        <v>000</v>
      </c>
      <c r="CO7" s="89">
        <f t="shared" si="72"/>
        <v>0</v>
      </c>
      <c r="CP7" s="89">
        <f t="shared" si="73"/>
        <v>0</v>
      </c>
      <c r="CQ7" s="89" t="str">
        <f t="shared" si="74"/>
        <v/>
      </c>
      <c r="CR7" s="89" t="str">
        <f t="shared" si="75"/>
        <v/>
      </c>
      <c r="CS7" s="89" t="str">
        <f t="shared" si="76"/>
        <v>0</v>
      </c>
      <c r="CT7" s="89" t="str">
        <f t="shared" si="77"/>
        <v/>
      </c>
      <c r="CU7" s="89" t="str">
        <f t="shared" si="78"/>
        <v>0</v>
      </c>
      <c r="CV7" s="89" t="str">
        <f t="shared" si="79"/>
        <v/>
      </c>
      <c r="CW7" s="89" t="str">
        <f t="shared" si="80"/>
        <v>00</v>
      </c>
      <c r="CX7" s="89">
        <f t="shared" si="81"/>
        <v>0</v>
      </c>
      <c r="CY7" s="201" t="str">
        <f>IF(女子種目選択!I7="","",女子種目選択!I7)</f>
        <v/>
      </c>
      <c r="CZ7" s="94" t="str">
        <f t="shared" si="4"/>
        <v/>
      </c>
      <c r="DA7" s="129"/>
      <c r="DB7" s="202" t="str">
        <f t="shared" si="82"/>
        <v/>
      </c>
      <c r="DC7" s="130"/>
      <c r="DD7" s="202" t="str">
        <f t="shared" si="83"/>
        <v/>
      </c>
      <c r="DE7" s="200"/>
      <c r="DF7" s="99">
        <f t="shared" si="84"/>
        <v>0</v>
      </c>
      <c r="DG7" s="99">
        <f t="shared" si="85"/>
        <v>0</v>
      </c>
      <c r="DH7" s="99">
        <f t="shared" si="86"/>
        <v>0</v>
      </c>
      <c r="DI7" s="99">
        <f t="shared" si="87"/>
        <v>0</v>
      </c>
      <c r="DJ7" s="100">
        <f t="shared" si="88"/>
        <v>0</v>
      </c>
      <c r="DK7" s="101">
        <f t="shared" si="89"/>
        <v>0</v>
      </c>
      <c r="DL7" s="89" t="str">
        <f t="shared" si="90"/>
        <v>000</v>
      </c>
      <c r="DM7" s="89">
        <f t="shared" si="91"/>
        <v>0</v>
      </c>
      <c r="DN7" s="89">
        <f t="shared" si="92"/>
        <v>0</v>
      </c>
      <c r="DO7" s="89" t="str">
        <f t="shared" si="93"/>
        <v/>
      </c>
      <c r="DP7" s="89" t="str">
        <f t="shared" si="94"/>
        <v/>
      </c>
      <c r="DQ7" s="89" t="str">
        <f t="shared" si="95"/>
        <v>0</v>
      </c>
      <c r="DR7" s="89" t="str">
        <f t="shared" si="96"/>
        <v/>
      </c>
      <c r="DS7" s="89" t="str">
        <f t="shared" si="97"/>
        <v>0</v>
      </c>
      <c r="DT7" s="89" t="str">
        <f t="shared" si="98"/>
        <v/>
      </c>
      <c r="DU7" s="89" t="str">
        <f t="shared" si="99"/>
        <v>00</v>
      </c>
      <c r="DV7" s="89">
        <f t="shared" si="100"/>
        <v>0</v>
      </c>
    </row>
    <row r="8" spans="1:126">
      <c r="B8" s="90" t="str">
        <f t="shared" si="5"/>
        <v/>
      </c>
      <c r="C8" s="91">
        <v>5</v>
      </c>
      <c r="D8" s="92" t="str">
        <f>女子種目選択!B8</f>
        <v/>
      </c>
      <c r="E8" s="197" t="str">
        <f>女子種目選択!C8</f>
        <v/>
      </c>
      <c r="F8" s="198" t="str">
        <f>女子種目選択!D8</f>
        <v/>
      </c>
      <c r="G8" s="199" t="str">
        <f>IF(女子種目選択!E8="","",女子種目選択!E8)</f>
        <v/>
      </c>
      <c r="H8" s="94" t="str">
        <f t="shared" si="0"/>
        <v/>
      </c>
      <c r="I8" s="129"/>
      <c r="J8" s="96" t="str">
        <f t="shared" si="6"/>
        <v/>
      </c>
      <c r="K8" s="130"/>
      <c r="L8" s="96" t="str">
        <f t="shared" si="7"/>
        <v/>
      </c>
      <c r="M8" s="200"/>
      <c r="N8" s="99" t="str">
        <f t="shared" si="8"/>
        <v/>
      </c>
      <c r="O8" s="99">
        <f t="shared" si="9"/>
        <v>0</v>
      </c>
      <c r="P8" s="99" t="str">
        <f t="shared" si="10"/>
        <v/>
      </c>
      <c r="Q8" s="99">
        <f t="shared" si="11"/>
        <v>0</v>
      </c>
      <c r="R8" s="100" t="str">
        <f t="shared" si="12"/>
        <v/>
      </c>
      <c r="S8" s="101" t="str">
        <f t="shared" si="13"/>
        <v/>
      </c>
      <c r="T8" s="89" t="str">
        <f t="shared" si="14"/>
        <v>00</v>
      </c>
      <c r="U8" s="89">
        <f t="shared" si="15"/>
        <v>0</v>
      </c>
      <c r="V8" s="89">
        <f t="shared" si="16"/>
        <v>0</v>
      </c>
      <c r="W8" s="89" t="str">
        <f t="shared" si="17"/>
        <v/>
      </c>
      <c r="X8" s="89" t="str">
        <f t="shared" si="18"/>
        <v/>
      </c>
      <c r="Y8" s="89" t="str">
        <f t="shared" si="19"/>
        <v>0</v>
      </c>
      <c r="Z8" s="89" t="str">
        <f t="shared" si="20"/>
        <v/>
      </c>
      <c r="AA8" s="89" t="str">
        <f t="shared" si="21"/>
        <v/>
      </c>
      <c r="AB8" s="89" t="str">
        <f t="shared" si="22"/>
        <v/>
      </c>
      <c r="AC8" s="89" t="str">
        <f t="shared" si="23"/>
        <v>0</v>
      </c>
      <c r="AD8" s="89">
        <f t="shared" si="24"/>
        <v>0</v>
      </c>
      <c r="AE8" s="201" t="str">
        <f>IF(女子種目選択!F8="","",女子種目選択!F8)</f>
        <v/>
      </c>
      <c r="AF8" s="94" t="str">
        <f t="shared" si="1"/>
        <v/>
      </c>
      <c r="AG8" s="129"/>
      <c r="AH8" s="202" t="str">
        <f t="shared" si="25"/>
        <v/>
      </c>
      <c r="AI8" s="130"/>
      <c r="AJ8" s="202" t="str">
        <f t="shared" si="26"/>
        <v/>
      </c>
      <c r="AK8" s="200"/>
      <c r="AL8" s="99">
        <f t="shared" si="27"/>
        <v>0</v>
      </c>
      <c r="AM8" s="99">
        <f t="shared" si="28"/>
        <v>0</v>
      </c>
      <c r="AN8" s="99">
        <f t="shared" si="29"/>
        <v>0</v>
      </c>
      <c r="AO8" s="99">
        <f t="shared" si="30"/>
        <v>0</v>
      </c>
      <c r="AP8" s="100">
        <f t="shared" si="31"/>
        <v>0</v>
      </c>
      <c r="AQ8" s="101">
        <f t="shared" si="32"/>
        <v>0</v>
      </c>
      <c r="AR8" s="89" t="str">
        <f t="shared" si="33"/>
        <v>000</v>
      </c>
      <c r="AS8" s="89">
        <f t="shared" si="34"/>
        <v>0</v>
      </c>
      <c r="AT8" s="89">
        <f t="shared" si="35"/>
        <v>0</v>
      </c>
      <c r="AU8" s="89" t="str">
        <f t="shared" si="36"/>
        <v/>
      </c>
      <c r="AV8" s="89" t="str">
        <f t="shared" si="37"/>
        <v/>
      </c>
      <c r="AW8" s="89" t="str">
        <f t="shared" si="38"/>
        <v>0</v>
      </c>
      <c r="AX8" s="89" t="str">
        <f t="shared" si="39"/>
        <v/>
      </c>
      <c r="AY8" s="89" t="str">
        <f t="shared" si="40"/>
        <v>0</v>
      </c>
      <c r="AZ8" s="89" t="str">
        <f t="shared" si="41"/>
        <v/>
      </c>
      <c r="BA8" s="89" t="str">
        <f t="shared" si="42"/>
        <v>00</v>
      </c>
      <c r="BB8" s="89">
        <f t="shared" si="43"/>
        <v>0</v>
      </c>
      <c r="BC8" s="199" t="str">
        <f>IF(女子種目選択!G8="","",女子種目選択!G8)</f>
        <v/>
      </c>
      <c r="BD8" s="94" t="str">
        <f t="shared" si="2"/>
        <v/>
      </c>
      <c r="BE8" s="129"/>
      <c r="BF8" s="202" t="str">
        <f t="shared" si="44"/>
        <v/>
      </c>
      <c r="BG8" s="130"/>
      <c r="BH8" s="202" t="str">
        <f t="shared" si="45"/>
        <v/>
      </c>
      <c r="BI8" s="200"/>
      <c r="BJ8" s="99">
        <f t="shared" si="46"/>
        <v>0</v>
      </c>
      <c r="BK8" s="99">
        <f t="shared" si="47"/>
        <v>0</v>
      </c>
      <c r="BL8" s="99">
        <f t="shared" si="48"/>
        <v>0</v>
      </c>
      <c r="BM8" s="99">
        <f t="shared" si="49"/>
        <v>0</v>
      </c>
      <c r="BN8" s="100">
        <f t="shared" si="50"/>
        <v>0</v>
      </c>
      <c r="BO8" s="101">
        <f t="shared" si="51"/>
        <v>0</v>
      </c>
      <c r="BP8" s="89" t="str">
        <f t="shared" si="52"/>
        <v>000</v>
      </c>
      <c r="BQ8" s="89">
        <f t="shared" si="53"/>
        <v>0</v>
      </c>
      <c r="BR8" s="89">
        <f t="shared" si="54"/>
        <v>0</v>
      </c>
      <c r="BS8" s="89" t="str">
        <f t="shared" si="55"/>
        <v/>
      </c>
      <c r="BT8" s="89" t="str">
        <f t="shared" si="56"/>
        <v/>
      </c>
      <c r="BU8" s="89" t="str">
        <f t="shared" si="57"/>
        <v>0</v>
      </c>
      <c r="BV8" s="89" t="str">
        <f t="shared" si="58"/>
        <v/>
      </c>
      <c r="BW8" s="89" t="str">
        <f t="shared" si="59"/>
        <v>0</v>
      </c>
      <c r="BX8" s="89" t="str">
        <f t="shared" si="60"/>
        <v/>
      </c>
      <c r="BY8" s="89" t="str">
        <f t="shared" si="61"/>
        <v>00</v>
      </c>
      <c r="BZ8" s="89">
        <f t="shared" si="62"/>
        <v>0</v>
      </c>
      <c r="CA8" s="199" t="str">
        <f>IF(女子種目選択!H8="","",女子種目選択!H8)</f>
        <v/>
      </c>
      <c r="CB8" s="94" t="str">
        <f t="shared" si="3"/>
        <v/>
      </c>
      <c r="CC8" s="129"/>
      <c r="CD8" s="202" t="str">
        <f t="shared" si="63"/>
        <v/>
      </c>
      <c r="CE8" s="130"/>
      <c r="CF8" s="202" t="str">
        <f t="shared" si="64"/>
        <v/>
      </c>
      <c r="CG8" s="200"/>
      <c r="CH8" s="99">
        <f t="shared" si="65"/>
        <v>0</v>
      </c>
      <c r="CI8" s="99">
        <f t="shared" si="66"/>
        <v>0</v>
      </c>
      <c r="CJ8" s="99">
        <f t="shared" si="67"/>
        <v>0</v>
      </c>
      <c r="CK8" s="99">
        <f t="shared" si="68"/>
        <v>0</v>
      </c>
      <c r="CL8" s="100">
        <f t="shared" si="69"/>
        <v>0</v>
      </c>
      <c r="CM8" s="101">
        <f t="shared" si="70"/>
        <v>0</v>
      </c>
      <c r="CN8" s="89" t="str">
        <f t="shared" si="71"/>
        <v>000</v>
      </c>
      <c r="CO8" s="89">
        <f t="shared" si="72"/>
        <v>0</v>
      </c>
      <c r="CP8" s="89">
        <f t="shared" si="73"/>
        <v>0</v>
      </c>
      <c r="CQ8" s="89" t="str">
        <f t="shared" si="74"/>
        <v/>
      </c>
      <c r="CR8" s="89" t="str">
        <f t="shared" si="75"/>
        <v/>
      </c>
      <c r="CS8" s="89" t="str">
        <f t="shared" si="76"/>
        <v>0</v>
      </c>
      <c r="CT8" s="89" t="str">
        <f t="shared" si="77"/>
        <v/>
      </c>
      <c r="CU8" s="89" t="str">
        <f t="shared" si="78"/>
        <v>0</v>
      </c>
      <c r="CV8" s="89" t="str">
        <f t="shared" si="79"/>
        <v/>
      </c>
      <c r="CW8" s="89" t="str">
        <f t="shared" si="80"/>
        <v>00</v>
      </c>
      <c r="CX8" s="89">
        <f t="shared" si="81"/>
        <v>0</v>
      </c>
      <c r="CY8" s="201" t="str">
        <f>IF(女子種目選択!I8="","",女子種目選択!I8)</f>
        <v/>
      </c>
      <c r="CZ8" s="94" t="str">
        <f t="shared" si="4"/>
        <v/>
      </c>
      <c r="DA8" s="129"/>
      <c r="DB8" s="202" t="str">
        <f t="shared" si="82"/>
        <v/>
      </c>
      <c r="DC8" s="130"/>
      <c r="DD8" s="202" t="str">
        <f t="shared" si="83"/>
        <v/>
      </c>
      <c r="DE8" s="200"/>
      <c r="DF8" s="99">
        <f t="shared" si="84"/>
        <v>0</v>
      </c>
      <c r="DG8" s="99">
        <f t="shared" si="85"/>
        <v>0</v>
      </c>
      <c r="DH8" s="99">
        <f t="shared" si="86"/>
        <v>0</v>
      </c>
      <c r="DI8" s="99">
        <f t="shared" si="87"/>
        <v>0</v>
      </c>
      <c r="DJ8" s="100">
        <f t="shared" si="88"/>
        <v>0</v>
      </c>
      <c r="DK8" s="101">
        <f t="shared" si="89"/>
        <v>0</v>
      </c>
      <c r="DL8" s="89" t="str">
        <f t="shared" si="90"/>
        <v>000</v>
      </c>
      <c r="DM8" s="89">
        <f t="shared" si="91"/>
        <v>0</v>
      </c>
      <c r="DN8" s="89">
        <f t="shared" si="92"/>
        <v>0</v>
      </c>
      <c r="DO8" s="89" t="str">
        <f t="shared" si="93"/>
        <v/>
      </c>
      <c r="DP8" s="89" t="str">
        <f t="shared" si="94"/>
        <v/>
      </c>
      <c r="DQ8" s="89" t="str">
        <f t="shared" si="95"/>
        <v>0</v>
      </c>
      <c r="DR8" s="89" t="str">
        <f t="shared" si="96"/>
        <v/>
      </c>
      <c r="DS8" s="89" t="str">
        <f t="shared" si="97"/>
        <v>0</v>
      </c>
      <c r="DT8" s="89" t="str">
        <f t="shared" si="98"/>
        <v/>
      </c>
      <c r="DU8" s="89" t="str">
        <f t="shared" si="99"/>
        <v>00</v>
      </c>
      <c r="DV8" s="89">
        <f t="shared" si="100"/>
        <v>0</v>
      </c>
    </row>
    <row r="9" spans="1:126">
      <c r="B9" s="90" t="str">
        <f t="shared" si="5"/>
        <v/>
      </c>
      <c r="C9" s="91">
        <v>6</v>
      </c>
      <c r="D9" s="92" t="str">
        <f>女子種目選択!B9</f>
        <v/>
      </c>
      <c r="E9" s="197" t="str">
        <f>女子種目選択!C9</f>
        <v/>
      </c>
      <c r="F9" s="198" t="str">
        <f>女子種目選択!D9</f>
        <v/>
      </c>
      <c r="G9" s="199" t="str">
        <f>IF(女子種目選択!E9="","",女子種目選択!E9)</f>
        <v/>
      </c>
      <c r="H9" s="94" t="str">
        <f t="shared" si="0"/>
        <v/>
      </c>
      <c r="I9" s="129"/>
      <c r="J9" s="96" t="str">
        <f t="shared" si="6"/>
        <v/>
      </c>
      <c r="K9" s="130"/>
      <c r="L9" s="96" t="str">
        <f t="shared" si="7"/>
        <v/>
      </c>
      <c r="M9" s="200"/>
      <c r="N9" s="99" t="str">
        <f t="shared" si="8"/>
        <v/>
      </c>
      <c r="O9" s="99">
        <f t="shared" si="9"/>
        <v>0</v>
      </c>
      <c r="P9" s="99" t="str">
        <f t="shared" si="10"/>
        <v/>
      </c>
      <c r="Q9" s="99">
        <f t="shared" si="11"/>
        <v>0</v>
      </c>
      <c r="R9" s="100" t="str">
        <f t="shared" si="12"/>
        <v/>
      </c>
      <c r="S9" s="101" t="str">
        <f t="shared" si="13"/>
        <v/>
      </c>
      <c r="T9" s="89" t="str">
        <f t="shared" si="14"/>
        <v>00</v>
      </c>
      <c r="U9" s="89">
        <f t="shared" si="15"/>
        <v>0</v>
      </c>
      <c r="V9" s="89">
        <f t="shared" si="16"/>
        <v>0</v>
      </c>
      <c r="W9" s="89" t="str">
        <f t="shared" si="17"/>
        <v/>
      </c>
      <c r="X9" s="89" t="str">
        <f t="shared" si="18"/>
        <v/>
      </c>
      <c r="Y9" s="89" t="str">
        <f t="shared" si="19"/>
        <v>0</v>
      </c>
      <c r="Z9" s="89" t="str">
        <f t="shared" si="20"/>
        <v/>
      </c>
      <c r="AA9" s="89" t="str">
        <f t="shared" si="21"/>
        <v/>
      </c>
      <c r="AB9" s="89" t="str">
        <f t="shared" si="22"/>
        <v/>
      </c>
      <c r="AC9" s="89" t="str">
        <f t="shared" si="23"/>
        <v>0</v>
      </c>
      <c r="AD9" s="89">
        <f t="shared" si="24"/>
        <v>0</v>
      </c>
      <c r="AE9" s="201" t="str">
        <f>IF(女子種目選択!F9="","",女子種目選択!F9)</f>
        <v/>
      </c>
      <c r="AF9" s="94" t="str">
        <f t="shared" si="1"/>
        <v/>
      </c>
      <c r="AG9" s="129"/>
      <c r="AH9" s="202" t="str">
        <f t="shared" si="25"/>
        <v/>
      </c>
      <c r="AI9" s="130"/>
      <c r="AJ9" s="202" t="str">
        <f t="shared" si="26"/>
        <v/>
      </c>
      <c r="AK9" s="200"/>
      <c r="AL9" s="99">
        <f t="shared" si="27"/>
        <v>0</v>
      </c>
      <c r="AM9" s="99">
        <f t="shared" si="28"/>
        <v>0</v>
      </c>
      <c r="AN9" s="99">
        <f t="shared" si="29"/>
        <v>0</v>
      </c>
      <c r="AO9" s="99">
        <f t="shared" si="30"/>
        <v>0</v>
      </c>
      <c r="AP9" s="100">
        <f t="shared" si="31"/>
        <v>0</v>
      </c>
      <c r="AQ9" s="101">
        <f t="shared" si="32"/>
        <v>0</v>
      </c>
      <c r="AR9" s="89" t="str">
        <f t="shared" si="33"/>
        <v>000</v>
      </c>
      <c r="AS9" s="89">
        <f t="shared" si="34"/>
        <v>0</v>
      </c>
      <c r="AT9" s="89">
        <f t="shared" si="35"/>
        <v>0</v>
      </c>
      <c r="AU9" s="89" t="str">
        <f t="shared" si="36"/>
        <v/>
      </c>
      <c r="AV9" s="89" t="str">
        <f t="shared" si="37"/>
        <v/>
      </c>
      <c r="AW9" s="89" t="str">
        <f t="shared" si="38"/>
        <v>0</v>
      </c>
      <c r="AX9" s="89" t="str">
        <f t="shared" si="39"/>
        <v/>
      </c>
      <c r="AY9" s="89" t="str">
        <f t="shared" si="40"/>
        <v>0</v>
      </c>
      <c r="AZ9" s="89" t="str">
        <f t="shared" si="41"/>
        <v/>
      </c>
      <c r="BA9" s="89" t="str">
        <f t="shared" si="42"/>
        <v>00</v>
      </c>
      <c r="BB9" s="89">
        <f t="shared" si="43"/>
        <v>0</v>
      </c>
      <c r="BC9" s="199" t="str">
        <f>IF(女子種目選択!G9="","",女子種目選択!G9)</f>
        <v/>
      </c>
      <c r="BD9" s="94" t="str">
        <f t="shared" si="2"/>
        <v/>
      </c>
      <c r="BE9" s="129"/>
      <c r="BF9" s="202" t="str">
        <f t="shared" si="44"/>
        <v/>
      </c>
      <c r="BG9" s="130"/>
      <c r="BH9" s="202" t="str">
        <f t="shared" si="45"/>
        <v/>
      </c>
      <c r="BI9" s="200"/>
      <c r="BJ9" s="99">
        <f t="shared" si="46"/>
        <v>0</v>
      </c>
      <c r="BK9" s="99">
        <f t="shared" si="47"/>
        <v>0</v>
      </c>
      <c r="BL9" s="99">
        <f t="shared" si="48"/>
        <v>0</v>
      </c>
      <c r="BM9" s="99">
        <f t="shared" si="49"/>
        <v>0</v>
      </c>
      <c r="BN9" s="100">
        <f t="shared" si="50"/>
        <v>0</v>
      </c>
      <c r="BO9" s="101">
        <f t="shared" si="51"/>
        <v>0</v>
      </c>
      <c r="BP9" s="89" t="str">
        <f t="shared" si="52"/>
        <v>000</v>
      </c>
      <c r="BQ9" s="89">
        <f t="shared" si="53"/>
        <v>0</v>
      </c>
      <c r="BR9" s="89">
        <f t="shared" si="54"/>
        <v>0</v>
      </c>
      <c r="BS9" s="89" t="str">
        <f t="shared" si="55"/>
        <v/>
      </c>
      <c r="BT9" s="89" t="str">
        <f t="shared" si="56"/>
        <v/>
      </c>
      <c r="BU9" s="89" t="str">
        <f t="shared" si="57"/>
        <v>0</v>
      </c>
      <c r="BV9" s="89" t="str">
        <f t="shared" si="58"/>
        <v/>
      </c>
      <c r="BW9" s="89" t="str">
        <f t="shared" si="59"/>
        <v>0</v>
      </c>
      <c r="BX9" s="89" t="str">
        <f t="shared" si="60"/>
        <v/>
      </c>
      <c r="BY9" s="89" t="str">
        <f t="shared" si="61"/>
        <v>00</v>
      </c>
      <c r="BZ9" s="89">
        <f t="shared" si="62"/>
        <v>0</v>
      </c>
      <c r="CA9" s="199" t="str">
        <f>IF(女子種目選択!H9="","",女子種目選択!H9)</f>
        <v/>
      </c>
      <c r="CB9" s="94" t="str">
        <f t="shared" si="3"/>
        <v/>
      </c>
      <c r="CC9" s="129"/>
      <c r="CD9" s="202" t="str">
        <f t="shared" si="63"/>
        <v/>
      </c>
      <c r="CE9" s="130"/>
      <c r="CF9" s="202" t="str">
        <f t="shared" si="64"/>
        <v/>
      </c>
      <c r="CG9" s="200"/>
      <c r="CH9" s="99">
        <f t="shared" si="65"/>
        <v>0</v>
      </c>
      <c r="CI9" s="99">
        <f t="shared" si="66"/>
        <v>0</v>
      </c>
      <c r="CJ9" s="99">
        <f t="shared" si="67"/>
        <v>0</v>
      </c>
      <c r="CK9" s="99">
        <f t="shared" si="68"/>
        <v>0</v>
      </c>
      <c r="CL9" s="100">
        <f t="shared" si="69"/>
        <v>0</v>
      </c>
      <c r="CM9" s="101">
        <f t="shared" si="70"/>
        <v>0</v>
      </c>
      <c r="CN9" s="89" t="str">
        <f t="shared" si="71"/>
        <v>000</v>
      </c>
      <c r="CO9" s="89">
        <f t="shared" si="72"/>
        <v>0</v>
      </c>
      <c r="CP9" s="89">
        <f t="shared" si="73"/>
        <v>0</v>
      </c>
      <c r="CQ9" s="89" t="str">
        <f t="shared" si="74"/>
        <v/>
      </c>
      <c r="CR9" s="89" t="str">
        <f t="shared" si="75"/>
        <v/>
      </c>
      <c r="CS9" s="89" t="str">
        <f t="shared" si="76"/>
        <v>0</v>
      </c>
      <c r="CT9" s="89" t="str">
        <f t="shared" si="77"/>
        <v/>
      </c>
      <c r="CU9" s="89" t="str">
        <f t="shared" si="78"/>
        <v>0</v>
      </c>
      <c r="CV9" s="89" t="str">
        <f t="shared" si="79"/>
        <v/>
      </c>
      <c r="CW9" s="89" t="str">
        <f t="shared" si="80"/>
        <v>00</v>
      </c>
      <c r="CX9" s="89">
        <f t="shared" si="81"/>
        <v>0</v>
      </c>
      <c r="CY9" s="201" t="str">
        <f>IF(女子種目選択!I9="","",女子種目選択!I9)</f>
        <v/>
      </c>
      <c r="CZ9" s="94" t="str">
        <f t="shared" si="4"/>
        <v/>
      </c>
      <c r="DA9" s="129"/>
      <c r="DB9" s="202" t="str">
        <f t="shared" si="82"/>
        <v/>
      </c>
      <c r="DC9" s="130"/>
      <c r="DD9" s="202" t="str">
        <f t="shared" si="83"/>
        <v/>
      </c>
      <c r="DE9" s="200"/>
      <c r="DF9" s="99">
        <f t="shared" si="84"/>
        <v>0</v>
      </c>
      <c r="DG9" s="99">
        <f t="shared" si="85"/>
        <v>0</v>
      </c>
      <c r="DH9" s="99">
        <f t="shared" si="86"/>
        <v>0</v>
      </c>
      <c r="DI9" s="99">
        <f t="shared" si="87"/>
        <v>0</v>
      </c>
      <c r="DJ9" s="100">
        <f t="shared" si="88"/>
        <v>0</v>
      </c>
      <c r="DK9" s="101">
        <f t="shared" si="89"/>
        <v>0</v>
      </c>
      <c r="DL9" s="89" t="str">
        <f t="shared" si="90"/>
        <v>000</v>
      </c>
      <c r="DM9" s="89">
        <f t="shared" si="91"/>
        <v>0</v>
      </c>
      <c r="DN9" s="89">
        <f t="shared" si="92"/>
        <v>0</v>
      </c>
      <c r="DO9" s="89" t="str">
        <f t="shared" si="93"/>
        <v/>
      </c>
      <c r="DP9" s="89" t="str">
        <f t="shared" si="94"/>
        <v/>
      </c>
      <c r="DQ9" s="89" t="str">
        <f t="shared" si="95"/>
        <v>0</v>
      </c>
      <c r="DR9" s="89" t="str">
        <f t="shared" si="96"/>
        <v/>
      </c>
      <c r="DS9" s="89" t="str">
        <f t="shared" si="97"/>
        <v>0</v>
      </c>
      <c r="DT9" s="89" t="str">
        <f t="shared" si="98"/>
        <v/>
      </c>
      <c r="DU9" s="89" t="str">
        <f t="shared" si="99"/>
        <v>00</v>
      </c>
      <c r="DV9" s="89">
        <f t="shared" si="100"/>
        <v>0</v>
      </c>
    </row>
    <row r="10" spans="1:126">
      <c r="B10" s="90" t="str">
        <f t="shared" si="5"/>
        <v/>
      </c>
      <c r="C10" s="91">
        <v>7</v>
      </c>
      <c r="D10" s="92" t="str">
        <f>女子種目選択!B10</f>
        <v/>
      </c>
      <c r="E10" s="197" t="str">
        <f>女子種目選択!C10</f>
        <v/>
      </c>
      <c r="F10" s="198" t="str">
        <f>女子種目選択!D10</f>
        <v/>
      </c>
      <c r="G10" s="199" t="str">
        <f>IF(女子種目選択!E10="","",女子種目選択!E10)</f>
        <v/>
      </c>
      <c r="H10" s="94" t="str">
        <f t="shared" si="0"/>
        <v/>
      </c>
      <c r="I10" s="129"/>
      <c r="J10" s="96" t="str">
        <f t="shared" si="6"/>
        <v/>
      </c>
      <c r="K10" s="130"/>
      <c r="L10" s="96" t="str">
        <f t="shared" si="7"/>
        <v/>
      </c>
      <c r="M10" s="200"/>
      <c r="N10" s="99" t="str">
        <f t="shared" si="8"/>
        <v/>
      </c>
      <c r="O10" s="99">
        <f t="shared" si="9"/>
        <v>0</v>
      </c>
      <c r="P10" s="99" t="str">
        <f t="shared" si="10"/>
        <v/>
      </c>
      <c r="Q10" s="99">
        <f t="shared" si="11"/>
        <v>0</v>
      </c>
      <c r="R10" s="100" t="str">
        <f t="shared" si="12"/>
        <v/>
      </c>
      <c r="S10" s="101" t="str">
        <f t="shared" si="13"/>
        <v/>
      </c>
      <c r="T10" s="89" t="str">
        <f t="shared" si="14"/>
        <v>00</v>
      </c>
      <c r="U10" s="89">
        <f t="shared" si="15"/>
        <v>0</v>
      </c>
      <c r="V10" s="89">
        <f t="shared" si="16"/>
        <v>0</v>
      </c>
      <c r="W10" s="89" t="str">
        <f t="shared" si="17"/>
        <v/>
      </c>
      <c r="X10" s="89" t="str">
        <f t="shared" si="18"/>
        <v/>
      </c>
      <c r="Y10" s="89" t="str">
        <f t="shared" si="19"/>
        <v>0</v>
      </c>
      <c r="Z10" s="89" t="str">
        <f t="shared" si="20"/>
        <v/>
      </c>
      <c r="AA10" s="89" t="str">
        <f t="shared" si="21"/>
        <v/>
      </c>
      <c r="AB10" s="89" t="str">
        <f t="shared" si="22"/>
        <v/>
      </c>
      <c r="AC10" s="89" t="str">
        <f t="shared" si="23"/>
        <v>0</v>
      </c>
      <c r="AD10" s="89">
        <f t="shared" si="24"/>
        <v>0</v>
      </c>
      <c r="AE10" s="201" t="str">
        <f>IF(女子種目選択!F10="","",女子種目選択!F10)</f>
        <v/>
      </c>
      <c r="AF10" s="94" t="str">
        <f t="shared" si="1"/>
        <v/>
      </c>
      <c r="AG10" s="129"/>
      <c r="AH10" s="202" t="str">
        <f t="shared" si="25"/>
        <v/>
      </c>
      <c r="AI10" s="130"/>
      <c r="AJ10" s="202" t="str">
        <f t="shared" si="26"/>
        <v/>
      </c>
      <c r="AK10" s="200"/>
      <c r="AL10" s="99">
        <f t="shared" si="27"/>
        <v>0</v>
      </c>
      <c r="AM10" s="99">
        <f t="shared" si="28"/>
        <v>0</v>
      </c>
      <c r="AN10" s="99">
        <f t="shared" si="29"/>
        <v>0</v>
      </c>
      <c r="AO10" s="99">
        <f t="shared" si="30"/>
        <v>0</v>
      </c>
      <c r="AP10" s="100">
        <f t="shared" si="31"/>
        <v>0</v>
      </c>
      <c r="AQ10" s="101">
        <f t="shared" si="32"/>
        <v>0</v>
      </c>
      <c r="AR10" s="89" t="str">
        <f t="shared" si="33"/>
        <v>000</v>
      </c>
      <c r="AS10" s="89">
        <f t="shared" si="34"/>
        <v>0</v>
      </c>
      <c r="AT10" s="89">
        <f t="shared" si="35"/>
        <v>0</v>
      </c>
      <c r="AU10" s="89" t="str">
        <f t="shared" si="36"/>
        <v/>
      </c>
      <c r="AV10" s="89" t="str">
        <f t="shared" si="37"/>
        <v/>
      </c>
      <c r="AW10" s="89" t="str">
        <f t="shared" si="38"/>
        <v>0</v>
      </c>
      <c r="AX10" s="89" t="str">
        <f t="shared" si="39"/>
        <v/>
      </c>
      <c r="AY10" s="89" t="str">
        <f t="shared" si="40"/>
        <v>0</v>
      </c>
      <c r="AZ10" s="89" t="str">
        <f t="shared" si="41"/>
        <v/>
      </c>
      <c r="BA10" s="89" t="str">
        <f t="shared" si="42"/>
        <v>00</v>
      </c>
      <c r="BB10" s="89">
        <f t="shared" si="43"/>
        <v>0</v>
      </c>
      <c r="BC10" s="199" t="str">
        <f>IF(女子種目選択!G10="","",女子種目選択!G10)</f>
        <v/>
      </c>
      <c r="BD10" s="94" t="str">
        <f t="shared" si="2"/>
        <v/>
      </c>
      <c r="BE10" s="129"/>
      <c r="BF10" s="202" t="str">
        <f t="shared" si="44"/>
        <v/>
      </c>
      <c r="BG10" s="130"/>
      <c r="BH10" s="202" t="str">
        <f t="shared" si="45"/>
        <v/>
      </c>
      <c r="BI10" s="200"/>
      <c r="BJ10" s="99">
        <f t="shared" si="46"/>
        <v>0</v>
      </c>
      <c r="BK10" s="99">
        <f t="shared" si="47"/>
        <v>0</v>
      </c>
      <c r="BL10" s="99">
        <f t="shared" si="48"/>
        <v>0</v>
      </c>
      <c r="BM10" s="99">
        <f t="shared" si="49"/>
        <v>0</v>
      </c>
      <c r="BN10" s="100">
        <f t="shared" si="50"/>
        <v>0</v>
      </c>
      <c r="BO10" s="101">
        <f t="shared" si="51"/>
        <v>0</v>
      </c>
      <c r="BP10" s="89" t="str">
        <f t="shared" si="52"/>
        <v>000</v>
      </c>
      <c r="BQ10" s="89">
        <f t="shared" si="53"/>
        <v>0</v>
      </c>
      <c r="BR10" s="89">
        <f t="shared" si="54"/>
        <v>0</v>
      </c>
      <c r="BS10" s="89" t="str">
        <f t="shared" si="55"/>
        <v/>
      </c>
      <c r="BT10" s="89" t="str">
        <f t="shared" si="56"/>
        <v/>
      </c>
      <c r="BU10" s="89" t="str">
        <f t="shared" si="57"/>
        <v>0</v>
      </c>
      <c r="BV10" s="89" t="str">
        <f t="shared" si="58"/>
        <v/>
      </c>
      <c r="BW10" s="89" t="str">
        <f t="shared" si="59"/>
        <v>0</v>
      </c>
      <c r="BX10" s="89" t="str">
        <f t="shared" si="60"/>
        <v/>
      </c>
      <c r="BY10" s="89" t="str">
        <f t="shared" si="61"/>
        <v>00</v>
      </c>
      <c r="BZ10" s="89">
        <f t="shared" si="62"/>
        <v>0</v>
      </c>
      <c r="CA10" s="199" t="str">
        <f>IF(女子種目選択!H10="","",女子種目選択!H10)</f>
        <v/>
      </c>
      <c r="CB10" s="94" t="str">
        <f t="shared" si="3"/>
        <v/>
      </c>
      <c r="CC10" s="129"/>
      <c r="CD10" s="202" t="str">
        <f t="shared" si="63"/>
        <v/>
      </c>
      <c r="CE10" s="130"/>
      <c r="CF10" s="202" t="str">
        <f t="shared" si="64"/>
        <v/>
      </c>
      <c r="CG10" s="200"/>
      <c r="CH10" s="99">
        <f t="shared" si="65"/>
        <v>0</v>
      </c>
      <c r="CI10" s="99">
        <f t="shared" si="66"/>
        <v>0</v>
      </c>
      <c r="CJ10" s="99">
        <f t="shared" si="67"/>
        <v>0</v>
      </c>
      <c r="CK10" s="99">
        <f t="shared" si="68"/>
        <v>0</v>
      </c>
      <c r="CL10" s="100">
        <f t="shared" si="69"/>
        <v>0</v>
      </c>
      <c r="CM10" s="101">
        <f t="shared" si="70"/>
        <v>0</v>
      </c>
      <c r="CN10" s="89" t="str">
        <f t="shared" si="71"/>
        <v>000</v>
      </c>
      <c r="CO10" s="89">
        <f t="shared" si="72"/>
        <v>0</v>
      </c>
      <c r="CP10" s="89">
        <f t="shared" si="73"/>
        <v>0</v>
      </c>
      <c r="CQ10" s="89" t="str">
        <f t="shared" si="74"/>
        <v/>
      </c>
      <c r="CR10" s="89" t="str">
        <f t="shared" si="75"/>
        <v/>
      </c>
      <c r="CS10" s="89" t="str">
        <f t="shared" si="76"/>
        <v>0</v>
      </c>
      <c r="CT10" s="89" t="str">
        <f t="shared" si="77"/>
        <v/>
      </c>
      <c r="CU10" s="89" t="str">
        <f t="shared" si="78"/>
        <v>0</v>
      </c>
      <c r="CV10" s="89" t="str">
        <f t="shared" si="79"/>
        <v/>
      </c>
      <c r="CW10" s="89" t="str">
        <f t="shared" si="80"/>
        <v>00</v>
      </c>
      <c r="CX10" s="89">
        <f t="shared" si="81"/>
        <v>0</v>
      </c>
      <c r="CY10" s="201" t="str">
        <f>IF(女子種目選択!I10="","",女子種目選択!I10)</f>
        <v/>
      </c>
      <c r="CZ10" s="94" t="str">
        <f t="shared" si="4"/>
        <v/>
      </c>
      <c r="DA10" s="129"/>
      <c r="DB10" s="202" t="str">
        <f t="shared" si="82"/>
        <v/>
      </c>
      <c r="DC10" s="130"/>
      <c r="DD10" s="202" t="str">
        <f t="shared" si="83"/>
        <v/>
      </c>
      <c r="DE10" s="200"/>
      <c r="DF10" s="99">
        <f t="shared" si="84"/>
        <v>0</v>
      </c>
      <c r="DG10" s="99">
        <f t="shared" si="85"/>
        <v>0</v>
      </c>
      <c r="DH10" s="99">
        <f t="shared" si="86"/>
        <v>0</v>
      </c>
      <c r="DI10" s="99">
        <f t="shared" si="87"/>
        <v>0</v>
      </c>
      <c r="DJ10" s="100">
        <f t="shared" si="88"/>
        <v>0</v>
      </c>
      <c r="DK10" s="101">
        <f t="shared" si="89"/>
        <v>0</v>
      </c>
      <c r="DL10" s="89" t="str">
        <f t="shared" si="90"/>
        <v>000</v>
      </c>
      <c r="DM10" s="89">
        <f t="shared" si="91"/>
        <v>0</v>
      </c>
      <c r="DN10" s="89">
        <f t="shared" si="92"/>
        <v>0</v>
      </c>
      <c r="DO10" s="89" t="str">
        <f t="shared" si="93"/>
        <v/>
      </c>
      <c r="DP10" s="89" t="str">
        <f t="shared" si="94"/>
        <v/>
      </c>
      <c r="DQ10" s="89" t="str">
        <f t="shared" si="95"/>
        <v>0</v>
      </c>
      <c r="DR10" s="89" t="str">
        <f t="shared" si="96"/>
        <v/>
      </c>
      <c r="DS10" s="89" t="str">
        <f t="shared" si="97"/>
        <v>0</v>
      </c>
      <c r="DT10" s="89" t="str">
        <f t="shared" si="98"/>
        <v/>
      </c>
      <c r="DU10" s="89" t="str">
        <f t="shared" si="99"/>
        <v>00</v>
      </c>
      <c r="DV10" s="89">
        <f t="shared" si="100"/>
        <v>0</v>
      </c>
    </row>
    <row r="11" spans="1:126">
      <c r="B11" s="90" t="str">
        <f t="shared" si="5"/>
        <v/>
      </c>
      <c r="C11" s="91">
        <v>8</v>
      </c>
      <c r="D11" s="92" t="str">
        <f>女子種目選択!B11</f>
        <v/>
      </c>
      <c r="E11" s="197" t="str">
        <f>女子種目選択!C11</f>
        <v/>
      </c>
      <c r="F11" s="198" t="str">
        <f>女子種目選択!D11</f>
        <v/>
      </c>
      <c r="G11" s="199" t="str">
        <f>IF(女子種目選択!E11="","",女子種目選択!E11)</f>
        <v/>
      </c>
      <c r="H11" s="94" t="str">
        <f t="shared" si="0"/>
        <v/>
      </c>
      <c r="I11" s="129"/>
      <c r="J11" s="96" t="str">
        <f t="shared" si="6"/>
        <v/>
      </c>
      <c r="K11" s="130"/>
      <c r="L11" s="96" t="str">
        <f t="shared" si="7"/>
        <v/>
      </c>
      <c r="M11" s="200"/>
      <c r="N11" s="99" t="str">
        <f t="shared" si="8"/>
        <v/>
      </c>
      <c r="O11" s="99">
        <f t="shared" si="9"/>
        <v>0</v>
      </c>
      <c r="P11" s="99" t="str">
        <f t="shared" si="10"/>
        <v/>
      </c>
      <c r="Q11" s="99">
        <f t="shared" si="11"/>
        <v>0</v>
      </c>
      <c r="R11" s="100" t="str">
        <f t="shared" si="12"/>
        <v/>
      </c>
      <c r="S11" s="101" t="str">
        <f t="shared" si="13"/>
        <v/>
      </c>
      <c r="T11" s="89" t="str">
        <f t="shared" si="14"/>
        <v>00</v>
      </c>
      <c r="U11" s="89">
        <f t="shared" si="15"/>
        <v>0</v>
      </c>
      <c r="V11" s="89">
        <f t="shared" si="16"/>
        <v>0</v>
      </c>
      <c r="W11" s="89" t="str">
        <f t="shared" si="17"/>
        <v/>
      </c>
      <c r="X11" s="89" t="str">
        <f t="shared" si="18"/>
        <v/>
      </c>
      <c r="Y11" s="89" t="str">
        <f t="shared" si="19"/>
        <v>0</v>
      </c>
      <c r="Z11" s="89" t="str">
        <f t="shared" si="20"/>
        <v/>
      </c>
      <c r="AA11" s="89" t="str">
        <f t="shared" si="21"/>
        <v/>
      </c>
      <c r="AB11" s="89" t="str">
        <f t="shared" si="22"/>
        <v/>
      </c>
      <c r="AC11" s="89" t="str">
        <f t="shared" si="23"/>
        <v>0</v>
      </c>
      <c r="AD11" s="89">
        <f t="shared" si="24"/>
        <v>0</v>
      </c>
      <c r="AE11" s="201" t="str">
        <f>IF(女子種目選択!F11="","",女子種目選択!F11)</f>
        <v/>
      </c>
      <c r="AF11" s="94" t="str">
        <f t="shared" si="1"/>
        <v/>
      </c>
      <c r="AG11" s="129"/>
      <c r="AH11" s="202" t="str">
        <f t="shared" si="25"/>
        <v/>
      </c>
      <c r="AI11" s="130"/>
      <c r="AJ11" s="202" t="str">
        <f t="shared" si="26"/>
        <v/>
      </c>
      <c r="AK11" s="200"/>
      <c r="AL11" s="99">
        <f t="shared" si="27"/>
        <v>0</v>
      </c>
      <c r="AM11" s="99">
        <f t="shared" si="28"/>
        <v>0</v>
      </c>
      <c r="AN11" s="99">
        <f t="shared" si="29"/>
        <v>0</v>
      </c>
      <c r="AO11" s="99">
        <f t="shared" si="30"/>
        <v>0</v>
      </c>
      <c r="AP11" s="100">
        <f t="shared" si="31"/>
        <v>0</v>
      </c>
      <c r="AQ11" s="101">
        <f t="shared" si="32"/>
        <v>0</v>
      </c>
      <c r="AR11" s="89" t="str">
        <f t="shared" si="33"/>
        <v>000</v>
      </c>
      <c r="AS11" s="89">
        <f t="shared" si="34"/>
        <v>0</v>
      </c>
      <c r="AT11" s="89">
        <f t="shared" si="35"/>
        <v>0</v>
      </c>
      <c r="AU11" s="89" t="str">
        <f t="shared" si="36"/>
        <v/>
      </c>
      <c r="AV11" s="89" t="str">
        <f t="shared" si="37"/>
        <v/>
      </c>
      <c r="AW11" s="89" t="str">
        <f t="shared" si="38"/>
        <v>0</v>
      </c>
      <c r="AX11" s="89" t="str">
        <f t="shared" si="39"/>
        <v/>
      </c>
      <c r="AY11" s="89" t="str">
        <f t="shared" si="40"/>
        <v>0</v>
      </c>
      <c r="AZ11" s="89" t="str">
        <f t="shared" si="41"/>
        <v/>
      </c>
      <c r="BA11" s="89" t="str">
        <f t="shared" si="42"/>
        <v>00</v>
      </c>
      <c r="BB11" s="89">
        <f t="shared" si="43"/>
        <v>0</v>
      </c>
      <c r="BC11" s="199" t="str">
        <f>IF(女子種目選択!G11="","",女子種目選択!G11)</f>
        <v/>
      </c>
      <c r="BD11" s="94" t="str">
        <f t="shared" si="2"/>
        <v/>
      </c>
      <c r="BE11" s="129"/>
      <c r="BF11" s="202" t="str">
        <f t="shared" si="44"/>
        <v/>
      </c>
      <c r="BG11" s="130"/>
      <c r="BH11" s="202" t="str">
        <f t="shared" si="45"/>
        <v/>
      </c>
      <c r="BI11" s="200"/>
      <c r="BJ11" s="99">
        <f t="shared" si="46"/>
        <v>0</v>
      </c>
      <c r="BK11" s="99">
        <f t="shared" si="47"/>
        <v>0</v>
      </c>
      <c r="BL11" s="99">
        <f t="shared" si="48"/>
        <v>0</v>
      </c>
      <c r="BM11" s="99">
        <f t="shared" si="49"/>
        <v>0</v>
      </c>
      <c r="BN11" s="100">
        <f t="shared" si="50"/>
        <v>0</v>
      </c>
      <c r="BO11" s="101">
        <f t="shared" si="51"/>
        <v>0</v>
      </c>
      <c r="BP11" s="89" t="str">
        <f t="shared" si="52"/>
        <v>000</v>
      </c>
      <c r="BQ11" s="89">
        <f t="shared" si="53"/>
        <v>0</v>
      </c>
      <c r="BR11" s="89">
        <f t="shared" si="54"/>
        <v>0</v>
      </c>
      <c r="BS11" s="89" t="str">
        <f t="shared" si="55"/>
        <v/>
      </c>
      <c r="BT11" s="89" t="str">
        <f t="shared" si="56"/>
        <v/>
      </c>
      <c r="BU11" s="89" t="str">
        <f t="shared" si="57"/>
        <v>0</v>
      </c>
      <c r="BV11" s="89" t="str">
        <f t="shared" si="58"/>
        <v/>
      </c>
      <c r="BW11" s="89" t="str">
        <f t="shared" si="59"/>
        <v>0</v>
      </c>
      <c r="BX11" s="89" t="str">
        <f t="shared" si="60"/>
        <v/>
      </c>
      <c r="BY11" s="89" t="str">
        <f t="shared" si="61"/>
        <v>00</v>
      </c>
      <c r="BZ11" s="89">
        <f t="shared" si="62"/>
        <v>0</v>
      </c>
      <c r="CA11" s="199" t="str">
        <f>IF(女子種目選択!H11="","",女子種目選択!H11)</f>
        <v/>
      </c>
      <c r="CB11" s="94" t="str">
        <f t="shared" si="3"/>
        <v/>
      </c>
      <c r="CC11" s="129"/>
      <c r="CD11" s="202" t="str">
        <f t="shared" si="63"/>
        <v/>
      </c>
      <c r="CE11" s="130"/>
      <c r="CF11" s="202" t="str">
        <f t="shared" si="64"/>
        <v/>
      </c>
      <c r="CG11" s="200"/>
      <c r="CH11" s="99">
        <f t="shared" si="65"/>
        <v>0</v>
      </c>
      <c r="CI11" s="99">
        <f t="shared" si="66"/>
        <v>0</v>
      </c>
      <c r="CJ11" s="99">
        <f t="shared" si="67"/>
        <v>0</v>
      </c>
      <c r="CK11" s="99">
        <f t="shared" si="68"/>
        <v>0</v>
      </c>
      <c r="CL11" s="100">
        <f t="shared" si="69"/>
        <v>0</v>
      </c>
      <c r="CM11" s="101">
        <f t="shared" si="70"/>
        <v>0</v>
      </c>
      <c r="CN11" s="89" t="str">
        <f t="shared" si="71"/>
        <v>000</v>
      </c>
      <c r="CO11" s="89">
        <f t="shared" si="72"/>
        <v>0</v>
      </c>
      <c r="CP11" s="89">
        <f t="shared" si="73"/>
        <v>0</v>
      </c>
      <c r="CQ11" s="89" t="str">
        <f t="shared" si="74"/>
        <v/>
      </c>
      <c r="CR11" s="89" t="str">
        <f t="shared" si="75"/>
        <v/>
      </c>
      <c r="CS11" s="89" t="str">
        <f t="shared" si="76"/>
        <v>0</v>
      </c>
      <c r="CT11" s="89" t="str">
        <f t="shared" si="77"/>
        <v/>
      </c>
      <c r="CU11" s="89" t="str">
        <f t="shared" si="78"/>
        <v>0</v>
      </c>
      <c r="CV11" s="89" t="str">
        <f t="shared" si="79"/>
        <v/>
      </c>
      <c r="CW11" s="89" t="str">
        <f t="shared" si="80"/>
        <v>00</v>
      </c>
      <c r="CX11" s="89">
        <f t="shared" si="81"/>
        <v>0</v>
      </c>
      <c r="CY11" s="201" t="str">
        <f>IF(女子種目選択!I11="","",女子種目選択!I11)</f>
        <v/>
      </c>
      <c r="CZ11" s="94" t="str">
        <f t="shared" si="4"/>
        <v/>
      </c>
      <c r="DA11" s="129"/>
      <c r="DB11" s="202" t="str">
        <f t="shared" si="82"/>
        <v/>
      </c>
      <c r="DC11" s="130"/>
      <c r="DD11" s="202" t="str">
        <f t="shared" si="83"/>
        <v/>
      </c>
      <c r="DE11" s="200"/>
      <c r="DF11" s="99">
        <f t="shared" si="84"/>
        <v>0</v>
      </c>
      <c r="DG11" s="99">
        <f t="shared" si="85"/>
        <v>0</v>
      </c>
      <c r="DH11" s="99">
        <f t="shared" si="86"/>
        <v>0</v>
      </c>
      <c r="DI11" s="99">
        <f t="shared" si="87"/>
        <v>0</v>
      </c>
      <c r="DJ11" s="100">
        <f t="shared" si="88"/>
        <v>0</v>
      </c>
      <c r="DK11" s="101">
        <f t="shared" si="89"/>
        <v>0</v>
      </c>
      <c r="DL11" s="89" t="str">
        <f t="shared" si="90"/>
        <v>000</v>
      </c>
      <c r="DM11" s="89">
        <f t="shared" si="91"/>
        <v>0</v>
      </c>
      <c r="DN11" s="89">
        <f t="shared" si="92"/>
        <v>0</v>
      </c>
      <c r="DO11" s="89" t="str">
        <f t="shared" si="93"/>
        <v/>
      </c>
      <c r="DP11" s="89" t="str">
        <f t="shared" si="94"/>
        <v/>
      </c>
      <c r="DQ11" s="89" t="str">
        <f t="shared" si="95"/>
        <v>0</v>
      </c>
      <c r="DR11" s="89" t="str">
        <f t="shared" si="96"/>
        <v/>
      </c>
      <c r="DS11" s="89" t="str">
        <f t="shared" si="97"/>
        <v>0</v>
      </c>
      <c r="DT11" s="89" t="str">
        <f t="shared" si="98"/>
        <v/>
      </c>
      <c r="DU11" s="89" t="str">
        <f t="shared" si="99"/>
        <v>00</v>
      </c>
      <c r="DV11" s="89">
        <f t="shared" si="100"/>
        <v>0</v>
      </c>
    </row>
    <row r="12" spans="1:126">
      <c r="B12" s="90" t="str">
        <f t="shared" si="5"/>
        <v/>
      </c>
      <c r="C12" s="91">
        <v>9</v>
      </c>
      <c r="D12" s="92" t="str">
        <f>女子種目選択!B12</f>
        <v/>
      </c>
      <c r="E12" s="197" t="str">
        <f>女子種目選択!C12</f>
        <v/>
      </c>
      <c r="F12" s="198" t="str">
        <f>女子種目選択!D12</f>
        <v/>
      </c>
      <c r="G12" s="199" t="str">
        <f>IF(女子種目選択!E12="","",女子種目選択!E12)</f>
        <v/>
      </c>
      <c r="H12" s="94" t="str">
        <f t="shared" si="0"/>
        <v/>
      </c>
      <c r="I12" s="129"/>
      <c r="J12" s="96" t="str">
        <f t="shared" si="6"/>
        <v/>
      </c>
      <c r="K12" s="130"/>
      <c r="L12" s="96" t="str">
        <f t="shared" si="7"/>
        <v/>
      </c>
      <c r="M12" s="200"/>
      <c r="N12" s="99" t="str">
        <f t="shared" si="8"/>
        <v/>
      </c>
      <c r="O12" s="99">
        <f t="shared" si="9"/>
        <v>0</v>
      </c>
      <c r="P12" s="99" t="str">
        <f t="shared" si="10"/>
        <v/>
      </c>
      <c r="Q12" s="99">
        <f t="shared" si="11"/>
        <v>0</v>
      </c>
      <c r="R12" s="100" t="str">
        <f t="shared" si="12"/>
        <v/>
      </c>
      <c r="S12" s="101" t="str">
        <f t="shared" si="13"/>
        <v/>
      </c>
      <c r="T12" s="89" t="str">
        <f t="shared" si="14"/>
        <v>00</v>
      </c>
      <c r="U12" s="89">
        <f t="shared" si="15"/>
        <v>0</v>
      </c>
      <c r="V12" s="89">
        <f t="shared" si="16"/>
        <v>0</v>
      </c>
      <c r="W12" s="89" t="str">
        <f t="shared" si="17"/>
        <v/>
      </c>
      <c r="X12" s="89" t="str">
        <f t="shared" si="18"/>
        <v/>
      </c>
      <c r="Y12" s="89" t="str">
        <f t="shared" si="19"/>
        <v>0</v>
      </c>
      <c r="Z12" s="89" t="str">
        <f t="shared" si="20"/>
        <v/>
      </c>
      <c r="AA12" s="89" t="str">
        <f t="shared" si="21"/>
        <v/>
      </c>
      <c r="AB12" s="89" t="str">
        <f t="shared" si="22"/>
        <v/>
      </c>
      <c r="AC12" s="89" t="str">
        <f t="shared" si="23"/>
        <v>0</v>
      </c>
      <c r="AD12" s="89">
        <f t="shared" si="24"/>
        <v>0</v>
      </c>
      <c r="AE12" s="201" t="str">
        <f>IF(女子種目選択!F12="","",女子種目選択!F12)</f>
        <v/>
      </c>
      <c r="AF12" s="94" t="str">
        <f t="shared" si="1"/>
        <v/>
      </c>
      <c r="AG12" s="129"/>
      <c r="AH12" s="202" t="str">
        <f t="shared" si="25"/>
        <v/>
      </c>
      <c r="AI12" s="130"/>
      <c r="AJ12" s="202" t="str">
        <f t="shared" si="26"/>
        <v/>
      </c>
      <c r="AK12" s="200"/>
      <c r="AL12" s="99">
        <f t="shared" si="27"/>
        <v>0</v>
      </c>
      <c r="AM12" s="99">
        <f t="shared" si="28"/>
        <v>0</v>
      </c>
      <c r="AN12" s="99">
        <f t="shared" si="29"/>
        <v>0</v>
      </c>
      <c r="AO12" s="99">
        <f t="shared" si="30"/>
        <v>0</v>
      </c>
      <c r="AP12" s="100">
        <f t="shared" si="31"/>
        <v>0</v>
      </c>
      <c r="AQ12" s="101">
        <f t="shared" si="32"/>
        <v>0</v>
      </c>
      <c r="AR12" s="89" t="str">
        <f t="shared" si="33"/>
        <v>000</v>
      </c>
      <c r="AS12" s="89">
        <f t="shared" si="34"/>
        <v>0</v>
      </c>
      <c r="AT12" s="89">
        <f t="shared" si="35"/>
        <v>0</v>
      </c>
      <c r="AU12" s="89" t="str">
        <f t="shared" si="36"/>
        <v/>
      </c>
      <c r="AV12" s="89" t="str">
        <f t="shared" si="37"/>
        <v/>
      </c>
      <c r="AW12" s="89" t="str">
        <f t="shared" si="38"/>
        <v>0</v>
      </c>
      <c r="AX12" s="89" t="str">
        <f t="shared" si="39"/>
        <v/>
      </c>
      <c r="AY12" s="89" t="str">
        <f t="shared" si="40"/>
        <v>0</v>
      </c>
      <c r="AZ12" s="89" t="str">
        <f t="shared" si="41"/>
        <v/>
      </c>
      <c r="BA12" s="89" t="str">
        <f t="shared" si="42"/>
        <v>00</v>
      </c>
      <c r="BB12" s="89">
        <f t="shared" si="43"/>
        <v>0</v>
      </c>
      <c r="BC12" s="199" t="str">
        <f>IF(女子種目選択!G12="","",女子種目選択!G12)</f>
        <v/>
      </c>
      <c r="BD12" s="94" t="str">
        <f t="shared" si="2"/>
        <v/>
      </c>
      <c r="BE12" s="129"/>
      <c r="BF12" s="202" t="str">
        <f t="shared" si="44"/>
        <v/>
      </c>
      <c r="BG12" s="130"/>
      <c r="BH12" s="202" t="str">
        <f t="shared" si="45"/>
        <v/>
      </c>
      <c r="BI12" s="200"/>
      <c r="BJ12" s="99">
        <f t="shared" si="46"/>
        <v>0</v>
      </c>
      <c r="BK12" s="99">
        <f t="shared" si="47"/>
        <v>0</v>
      </c>
      <c r="BL12" s="99">
        <f t="shared" si="48"/>
        <v>0</v>
      </c>
      <c r="BM12" s="99">
        <f t="shared" si="49"/>
        <v>0</v>
      </c>
      <c r="BN12" s="100">
        <f t="shared" si="50"/>
        <v>0</v>
      </c>
      <c r="BO12" s="101">
        <f t="shared" si="51"/>
        <v>0</v>
      </c>
      <c r="BP12" s="89" t="str">
        <f t="shared" si="52"/>
        <v>000</v>
      </c>
      <c r="BQ12" s="89">
        <f t="shared" si="53"/>
        <v>0</v>
      </c>
      <c r="BR12" s="89">
        <f t="shared" si="54"/>
        <v>0</v>
      </c>
      <c r="BS12" s="89" t="str">
        <f t="shared" si="55"/>
        <v/>
      </c>
      <c r="BT12" s="89" t="str">
        <f t="shared" si="56"/>
        <v/>
      </c>
      <c r="BU12" s="89" t="str">
        <f t="shared" si="57"/>
        <v>0</v>
      </c>
      <c r="BV12" s="89" t="str">
        <f t="shared" si="58"/>
        <v/>
      </c>
      <c r="BW12" s="89" t="str">
        <f t="shared" si="59"/>
        <v>0</v>
      </c>
      <c r="BX12" s="89" t="str">
        <f t="shared" si="60"/>
        <v/>
      </c>
      <c r="BY12" s="89" t="str">
        <f t="shared" si="61"/>
        <v>00</v>
      </c>
      <c r="BZ12" s="89">
        <f t="shared" si="62"/>
        <v>0</v>
      </c>
      <c r="CA12" s="199" t="str">
        <f>IF(女子種目選択!H12="","",女子種目選択!H12)</f>
        <v/>
      </c>
      <c r="CB12" s="94" t="str">
        <f t="shared" si="3"/>
        <v/>
      </c>
      <c r="CC12" s="129"/>
      <c r="CD12" s="202" t="str">
        <f t="shared" si="63"/>
        <v/>
      </c>
      <c r="CE12" s="130"/>
      <c r="CF12" s="202" t="str">
        <f t="shared" si="64"/>
        <v/>
      </c>
      <c r="CG12" s="200"/>
      <c r="CH12" s="99">
        <f t="shared" si="65"/>
        <v>0</v>
      </c>
      <c r="CI12" s="99">
        <f t="shared" si="66"/>
        <v>0</v>
      </c>
      <c r="CJ12" s="99">
        <f t="shared" si="67"/>
        <v>0</v>
      </c>
      <c r="CK12" s="99">
        <f t="shared" si="68"/>
        <v>0</v>
      </c>
      <c r="CL12" s="100">
        <f t="shared" si="69"/>
        <v>0</v>
      </c>
      <c r="CM12" s="101">
        <f t="shared" si="70"/>
        <v>0</v>
      </c>
      <c r="CN12" s="89" t="str">
        <f t="shared" si="71"/>
        <v>000</v>
      </c>
      <c r="CO12" s="89">
        <f t="shared" si="72"/>
        <v>0</v>
      </c>
      <c r="CP12" s="89">
        <f t="shared" si="73"/>
        <v>0</v>
      </c>
      <c r="CQ12" s="89" t="str">
        <f t="shared" si="74"/>
        <v/>
      </c>
      <c r="CR12" s="89" t="str">
        <f t="shared" si="75"/>
        <v/>
      </c>
      <c r="CS12" s="89" t="str">
        <f t="shared" si="76"/>
        <v>0</v>
      </c>
      <c r="CT12" s="89" t="str">
        <f t="shared" si="77"/>
        <v/>
      </c>
      <c r="CU12" s="89" t="str">
        <f t="shared" si="78"/>
        <v>0</v>
      </c>
      <c r="CV12" s="89" t="str">
        <f t="shared" si="79"/>
        <v/>
      </c>
      <c r="CW12" s="89" t="str">
        <f t="shared" si="80"/>
        <v>00</v>
      </c>
      <c r="CX12" s="89">
        <f t="shared" si="81"/>
        <v>0</v>
      </c>
      <c r="CY12" s="201" t="str">
        <f>IF(女子種目選択!I12="","",女子種目選択!I12)</f>
        <v/>
      </c>
      <c r="CZ12" s="94" t="str">
        <f t="shared" si="4"/>
        <v/>
      </c>
      <c r="DA12" s="129"/>
      <c r="DB12" s="202" t="str">
        <f t="shared" si="82"/>
        <v/>
      </c>
      <c r="DC12" s="130"/>
      <c r="DD12" s="202" t="str">
        <f t="shared" si="83"/>
        <v/>
      </c>
      <c r="DE12" s="200"/>
      <c r="DF12" s="99">
        <f t="shared" si="84"/>
        <v>0</v>
      </c>
      <c r="DG12" s="99">
        <f t="shared" si="85"/>
        <v>0</v>
      </c>
      <c r="DH12" s="99">
        <f t="shared" si="86"/>
        <v>0</v>
      </c>
      <c r="DI12" s="99">
        <f t="shared" si="87"/>
        <v>0</v>
      </c>
      <c r="DJ12" s="100">
        <f t="shared" si="88"/>
        <v>0</v>
      </c>
      <c r="DK12" s="101">
        <f t="shared" si="89"/>
        <v>0</v>
      </c>
      <c r="DL12" s="89" t="str">
        <f t="shared" si="90"/>
        <v>000</v>
      </c>
      <c r="DM12" s="89">
        <f t="shared" si="91"/>
        <v>0</v>
      </c>
      <c r="DN12" s="89">
        <f t="shared" si="92"/>
        <v>0</v>
      </c>
      <c r="DO12" s="89" t="str">
        <f t="shared" si="93"/>
        <v/>
      </c>
      <c r="DP12" s="89" t="str">
        <f t="shared" si="94"/>
        <v/>
      </c>
      <c r="DQ12" s="89" t="str">
        <f t="shared" si="95"/>
        <v>0</v>
      </c>
      <c r="DR12" s="89" t="str">
        <f t="shared" si="96"/>
        <v/>
      </c>
      <c r="DS12" s="89" t="str">
        <f t="shared" si="97"/>
        <v>0</v>
      </c>
      <c r="DT12" s="89" t="str">
        <f t="shared" si="98"/>
        <v/>
      </c>
      <c r="DU12" s="89" t="str">
        <f t="shared" si="99"/>
        <v>00</v>
      </c>
      <c r="DV12" s="89">
        <f t="shared" si="100"/>
        <v>0</v>
      </c>
    </row>
    <row r="13" spans="1:126">
      <c r="B13" s="90" t="str">
        <f t="shared" si="5"/>
        <v/>
      </c>
      <c r="C13" s="91">
        <v>10</v>
      </c>
      <c r="D13" s="92" t="str">
        <f>女子種目選択!B13</f>
        <v/>
      </c>
      <c r="E13" s="197" t="str">
        <f>女子種目選択!C13</f>
        <v/>
      </c>
      <c r="F13" s="198" t="str">
        <f>女子種目選択!D13</f>
        <v/>
      </c>
      <c r="G13" s="199" t="str">
        <f>IF(女子種目選択!E13="","",女子種目選択!E13)</f>
        <v/>
      </c>
      <c r="H13" s="94" t="str">
        <f t="shared" si="0"/>
        <v/>
      </c>
      <c r="I13" s="129"/>
      <c r="J13" s="96" t="str">
        <f t="shared" si="6"/>
        <v/>
      </c>
      <c r="K13" s="130"/>
      <c r="L13" s="96" t="str">
        <f t="shared" si="7"/>
        <v/>
      </c>
      <c r="M13" s="200"/>
      <c r="N13" s="99" t="str">
        <f t="shared" si="8"/>
        <v/>
      </c>
      <c r="O13" s="99">
        <f t="shared" si="9"/>
        <v>0</v>
      </c>
      <c r="P13" s="99" t="str">
        <f t="shared" si="10"/>
        <v/>
      </c>
      <c r="Q13" s="99">
        <f t="shared" si="11"/>
        <v>0</v>
      </c>
      <c r="R13" s="100" t="str">
        <f t="shared" si="12"/>
        <v/>
      </c>
      <c r="S13" s="101" t="str">
        <f t="shared" si="13"/>
        <v/>
      </c>
      <c r="T13" s="89" t="str">
        <f t="shared" si="14"/>
        <v>00</v>
      </c>
      <c r="U13" s="89">
        <f t="shared" si="15"/>
        <v>0</v>
      </c>
      <c r="V13" s="89">
        <f t="shared" si="16"/>
        <v>0</v>
      </c>
      <c r="W13" s="89" t="str">
        <f t="shared" si="17"/>
        <v/>
      </c>
      <c r="X13" s="89" t="str">
        <f t="shared" si="18"/>
        <v/>
      </c>
      <c r="Y13" s="89" t="str">
        <f t="shared" si="19"/>
        <v>0</v>
      </c>
      <c r="Z13" s="89" t="str">
        <f t="shared" si="20"/>
        <v/>
      </c>
      <c r="AA13" s="89" t="str">
        <f t="shared" si="21"/>
        <v/>
      </c>
      <c r="AB13" s="89" t="str">
        <f t="shared" si="22"/>
        <v/>
      </c>
      <c r="AC13" s="89" t="str">
        <f t="shared" si="23"/>
        <v>0</v>
      </c>
      <c r="AD13" s="89">
        <f t="shared" si="24"/>
        <v>0</v>
      </c>
      <c r="AE13" s="201" t="str">
        <f>IF(女子種目選択!F13="","",女子種目選択!F13)</f>
        <v/>
      </c>
      <c r="AF13" s="94" t="str">
        <f t="shared" si="1"/>
        <v/>
      </c>
      <c r="AG13" s="129"/>
      <c r="AH13" s="202" t="str">
        <f t="shared" si="25"/>
        <v/>
      </c>
      <c r="AI13" s="130"/>
      <c r="AJ13" s="202" t="str">
        <f t="shared" si="26"/>
        <v/>
      </c>
      <c r="AK13" s="200"/>
      <c r="AL13" s="99">
        <f t="shared" si="27"/>
        <v>0</v>
      </c>
      <c r="AM13" s="99">
        <f t="shared" si="28"/>
        <v>0</v>
      </c>
      <c r="AN13" s="99">
        <f t="shared" si="29"/>
        <v>0</v>
      </c>
      <c r="AO13" s="99">
        <f t="shared" si="30"/>
        <v>0</v>
      </c>
      <c r="AP13" s="100">
        <f t="shared" si="31"/>
        <v>0</v>
      </c>
      <c r="AQ13" s="101">
        <f t="shared" si="32"/>
        <v>0</v>
      </c>
      <c r="AR13" s="89" t="str">
        <f t="shared" si="33"/>
        <v>000</v>
      </c>
      <c r="AS13" s="89">
        <f t="shared" si="34"/>
        <v>0</v>
      </c>
      <c r="AT13" s="89">
        <f t="shared" si="35"/>
        <v>0</v>
      </c>
      <c r="AU13" s="89" t="str">
        <f t="shared" si="36"/>
        <v/>
      </c>
      <c r="AV13" s="89" t="str">
        <f t="shared" si="37"/>
        <v/>
      </c>
      <c r="AW13" s="89" t="str">
        <f t="shared" si="38"/>
        <v>0</v>
      </c>
      <c r="AX13" s="89" t="str">
        <f t="shared" si="39"/>
        <v/>
      </c>
      <c r="AY13" s="89" t="str">
        <f t="shared" si="40"/>
        <v>0</v>
      </c>
      <c r="AZ13" s="89" t="str">
        <f t="shared" si="41"/>
        <v/>
      </c>
      <c r="BA13" s="89" t="str">
        <f t="shared" si="42"/>
        <v>00</v>
      </c>
      <c r="BB13" s="89">
        <f t="shared" si="43"/>
        <v>0</v>
      </c>
      <c r="BC13" s="199" t="str">
        <f>IF(女子種目選択!G13="","",女子種目選択!G13)</f>
        <v/>
      </c>
      <c r="BD13" s="94" t="str">
        <f t="shared" si="2"/>
        <v/>
      </c>
      <c r="BE13" s="129"/>
      <c r="BF13" s="202" t="str">
        <f t="shared" si="44"/>
        <v/>
      </c>
      <c r="BG13" s="130"/>
      <c r="BH13" s="202" t="str">
        <f t="shared" si="45"/>
        <v/>
      </c>
      <c r="BI13" s="200"/>
      <c r="BJ13" s="99">
        <f t="shared" si="46"/>
        <v>0</v>
      </c>
      <c r="BK13" s="99">
        <f t="shared" si="47"/>
        <v>0</v>
      </c>
      <c r="BL13" s="99">
        <f t="shared" si="48"/>
        <v>0</v>
      </c>
      <c r="BM13" s="99">
        <f t="shared" si="49"/>
        <v>0</v>
      </c>
      <c r="BN13" s="100">
        <f t="shared" si="50"/>
        <v>0</v>
      </c>
      <c r="BO13" s="101">
        <f t="shared" si="51"/>
        <v>0</v>
      </c>
      <c r="BP13" s="89" t="str">
        <f t="shared" si="52"/>
        <v>000</v>
      </c>
      <c r="BQ13" s="89">
        <f t="shared" si="53"/>
        <v>0</v>
      </c>
      <c r="BR13" s="89">
        <f t="shared" si="54"/>
        <v>0</v>
      </c>
      <c r="BS13" s="89" t="str">
        <f t="shared" si="55"/>
        <v/>
      </c>
      <c r="BT13" s="89" t="str">
        <f t="shared" si="56"/>
        <v/>
      </c>
      <c r="BU13" s="89" t="str">
        <f t="shared" si="57"/>
        <v>0</v>
      </c>
      <c r="BV13" s="89" t="str">
        <f t="shared" si="58"/>
        <v/>
      </c>
      <c r="BW13" s="89" t="str">
        <f t="shared" si="59"/>
        <v>0</v>
      </c>
      <c r="BX13" s="89" t="str">
        <f t="shared" si="60"/>
        <v/>
      </c>
      <c r="BY13" s="89" t="str">
        <f t="shared" si="61"/>
        <v>00</v>
      </c>
      <c r="BZ13" s="89">
        <f t="shared" si="62"/>
        <v>0</v>
      </c>
      <c r="CA13" s="199" t="str">
        <f>IF(女子種目選択!H13="","",女子種目選択!H13)</f>
        <v/>
      </c>
      <c r="CB13" s="94" t="str">
        <f t="shared" si="3"/>
        <v/>
      </c>
      <c r="CC13" s="129"/>
      <c r="CD13" s="202" t="str">
        <f t="shared" si="63"/>
        <v/>
      </c>
      <c r="CE13" s="130"/>
      <c r="CF13" s="202" t="str">
        <f t="shared" si="64"/>
        <v/>
      </c>
      <c r="CG13" s="200"/>
      <c r="CH13" s="99">
        <f t="shared" si="65"/>
        <v>0</v>
      </c>
      <c r="CI13" s="99">
        <f t="shared" si="66"/>
        <v>0</v>
      </c>
      <c r="CJ13" s="99">
        <f t="shared" si="67"/>
        <v>0</v>
      </c>
      <c r="CK13" s="99">
        <f t="shared" si="68"/>
        <v>0</v>
      </c>
      <c r="CL13" s="100">
        <f t="shared" si="69"/>
        <v>0</v>
      </c>
      <c r="CM13" s="101">
        <f t="shared" si="70"/>
        <v>0</v>
      </c>
      <c r="CN13" s="89" t="str">
        <f t="shared" si="71"/>
        <v>000</v>
      </c>
      <c r="CO13" s="89">
        <f t="shared" si="72"/>
        <v>0</v>
      </c>
      <c r="CP13" s="89">
        <f t="shared" si="73"/>
        <v>0</v>
      </c>
      <c r="CQ13" s="89" t="str">
        <f t="shared" si="74"/>
        <v/>
      </c>
      <c r="CR13" s="89" t="str">
        <f t="shared" si="75"/>
        <v/>
      </c>
      <c r="CS13" s="89" t="str">
        <f t="shared" si="76"/>
        <v>0</v>
      </c>
      <c r="CT13" s="89" t="str">
        <f t="shared" si="77"/>
        <v/>
      </c>
      <c r="CU13" s="89" t="str">
        <f t="shared" si="78"/>
        <v>0</v>
      </c>
      <c r="CV13" s="89" t="str">
        <f t="shared" si="79"/>
        <v/>
      </c>
      <c r="CW13" s="89" t="str">
        <f t="shared" si="80"/>
        <v>00</v>
      </c>
      <c r="CX13" s="89">
        <f t="shared" si="81"/>
        <v>0</v>
      </c>
      <c r="CY13" s="201" t="str">
        <f>IF(女子種目選択!I13="","",女子種目選択!I13)</f>
        <v/>
      </c>
      <c r="CZ13" s="94" t="str">
        <f t="shared" si="4"/>
        <v/>
      </c>
      <c r="DA13" s="129"/>
      <c r="DB13" s="202" t="str">
        <f t="shared" si="82"/>
        <v/>
      </c>
      <c r="DC13" s="130"/>
      <c r="DD13" s="202" t="str">
        <f t="shared" si="83"/>
        <v/>
      </c>
      <c r="DE13" s="200"/>
      <c r="DF13" s="99">
        <f t="shared" si="84"/>
        <v>0</v>
      </c>
      <c r="DG13" s="99">
        <f t="shared" si="85"/>
        <v>0</v>
      </c>
      <c r="DH13" s="99">
        <f t="shared" si="86"/>
        <v>0</v>
      </c>
      <c r="DI13" s="99">
        <f t="shared" si="87"/>
        <v>0</v>
      </c>
      <c r="DJ13" s="100">
        <f t="shared" si="88"/>
        <v>0</v>
      </c>
      <c r="DK13" s="101">
        <f t="shared" si="89"/>
        <v>0</v>
      </c>
      <c r="DL13" s="89" t="str">
        <f t="shared" si="90"/>
        <v>000</v>
      </c>
      <c r="DM13" s="89">
        <f t="shared" si="91"/>
        <v>0</v>
      </c>
      <c r="DN13" s="89">
        <f t="shared" si="92"/>
        <v>0</v>
      </c>
      <c r="DO13" s="89" t="str">
        <f t="shared" si="93"/>
        <v/>
      </c>
      <c r="DP13" s="89" t="str">
        <f t="shared" si="94"/>
        <v/>
      </c>
      <c r="DQ13" s="89" t="str">
        <f t="shared" si="95"/>
        <v>0</v>
      </c>
      <c r="DR13" s="89" t="str">
        <f t="shared" si="96"/>
        <v/>
      </c>
      <c r="DS13" s="89" t="str">
        <f t="shared" si="97"/>
        <v>0</v>
      </c>
      <c r="DT13" s="89" t="str">
        <f t="shared" si="98"/>
        <v/>
      </c>
      <c r="DU13" s="89" t="str">
        <f t="shared" si="99"/>
        <v>00</v>
      </c>
      <c r="DV13" s="89">
        <f t="shared" si="100"/>
        <v>0</v>
      </c>
    </row>
    <row r="14" spans="1:126">
      <c r="B14" s="90" t="str">
        <f t="shared" si="5"/>
        <v/>
      </c>
      <c r="C14" s="91">
        <v>11</v>
      </c>
      <c r="D14" s="92" t="str">
        <f>女子種目選択!B14</f>
        <v/>
      </c>
      <c r="E14" s="197" t="str">
        <f>女子種目選択!C14</f>
        <v/>
      </c>
      <c r="F14" s="198" t="str">
        <f>女子種目選択!D14</f>
        <v/>
      </c>
      <c r="G14" s="199" t="str">
        <f>IF(女子種目選択!E14="","",女子種目選択!E14)</f>
        <v/>
      </c>
      <c r="H14" s="94" t="str">
        <f t="shared" si="0"/>
        <v/>
      </c>
      <c r="I14" s="129"/>
      <c r="J14" s="96" t="str">
        <f t="shared" si="6"/>
        <v/>
      </c>
      <c r="K14" s="130"/>
      <c r="L14" s="96" t="str">
        <f t="shared" si="7"/>
        <v/>
      </c>
      <c r="M14" s="200"/>
      <c r="N14" s="99" t="str">
        <f t="shared" si="8"/>
        <v/>
      </c>
      <c r="O14" s="99">
        <f t="shared" si="9"/>
        <v>0</v>
      </c>
      <c r="P14" s="99" t="str">
        <f t="shared" si="10"/>
        <v/>
      </c>
      <c r="Q14" s="99">
        <f t="shared" si="11"/>
        <v>0</v>
      </c>
      <c r="R14" s="100" t="str">
        <f t="shared" si="12"/>
        <v/>
      </c>
      <c r="S14" s="101" t="str">
        <f t="shared" si="13"/>
        <v/>
      </c>
      <c r="T14" s="89" t="str">
        <f t="shared" si="14"/>
        <v>00</v>
      </c>
      <c r="U14" s="89">
        <f t="shared" si="15"/>
        <v>0</v>
      </c>
      <c r="V14" s="89">
        <f t="shared" si="16"/>
        <v>0</v>
      </c>
      <c r="W14" s="89" t="str">
        <f t="shared" si="17"/>
        <v/>
      </c>
      <c r="X14" s="89" t="str">
        <f t="shared" si="18"/>
        <v/>
      </c>
      <c r="Y14" s="89" t="str">
        <f t="shared" si="19"/>
        <v>0</v>
      </c>
      <c r="Z14" s="89" t="str">
        <f t="shared" si="20"/>
        <v/>
      </c>
      <c r="AA14" s="89" t="str">
        <f t="shared" si="21"/>
        <v/>
      </c>
      <c r="AB14" s="89" t="str">
        <f t="shared" si="22"/>
        <v/>
      </c>
      <c r="AC14" s="89" t="str">
        <f t="shared" si="23"/>
        <v>0</v>
      </c>
      <c r="AD14" s="89">
        <f t="shared" si="24"/>
        <v>0</v>
      </c>
      <c r="AE14" s="201" t="str">
        <f>IF(女子種目選択!F14="","",女子種目選択!F14)</f>
        <v/>
      </c>
      <c r="AF14" s="94" t="str">
        <f t="shared" si="1"/>
        <v/>
      </c>
      <c r="AG14" s="129"/>
      <c r="AH14" s="202" t="str">
        <f t="shared" si="25"/>
        <v/>
      </c>
      <c r="AI14" s="130"/>
      <c r="AJ14" s="202" t="str">
        <f t="shared" si="26"/>
        <v/>
      </c>
      <c r="AK14" s="200"/>
      <c r="AL14" s="99">
        <f t="shared" si="27"/>
        <v>0</v>
      </c>
      <c r="AM14" s="99">
        <f t="shared" si="28"/>
        <v>0</v>
      </c>
      <c r="AN14" s="99">
        <f t="shared" si="29"/>
        <v>0</v>
      </c>
      <c r="AO14" s="99">
        <f t="shared" si="30"/>
        <v>0</v>
      </c>
      <c r="AP14" s="100">
        <f t="shared" si="31"/>
        <v>0</v>
      </c>
      <c r="AQ14" s="101">
        <f t="shared" si="32"/>
        <v>0</v>
      </c>
      <c r="AR14" s="89" t="str">
        <f t="shared" si="33"/>
        <v>000</v>
      </c>
      <c r="AS14" s="89">
        <f t="shared" si="34"/>
        <v>0</v>
      </c>
      <c r="AT14" s="89">
        <f t="shared" si="35"/>
        <v>0</v>
      </c>
      <c r="AU14" s="89" t="str">
        <f t="shared" si="36"/>
        <v/>
      </c>
      <c r="AV14" s="89" t="str">
        <f t="shared" si="37"/>
        <v/>
      </c>
      <c r="AW14" s="89" t="str">
        <f t="shared" si="38"/>
        <v>0</v>
      </c>
      <c r="AX14" s="89" t="str">
        <f t="shared" si="39"/>
        <v/>
      </c>
      <c r="AY14" s="89" t="str">
        <f t="shared" si="40"/>
        <v>0</v>
      </c>
      <c r="AZ14" s="89" t="str">
        <f t="shared" si="41"/>
        <v/>
      </c>
      <c r="BA14" s="89" t="str">
        <f t="shared" si="42"/>
        <v>00</v>
      </c>
      <c r="BB14" s="89">
        <f t="shared" si="43"/>
        <v>0</v>
      </c>
      <c r="BC14" s="199" t="str">
        <f>IF(女子種目選択!G14="","",女子種目選択!G14)</f>
        <v/>
      </c>
      <c r="BD14" s="94" t="str">
        <f t="shared" si="2"/>
        <v/>
      </c>
      <c r="BE14" s="129"/>
      <c r="BF14" s="202" t="str">
        <f t="shared" si="44"/>
        <v/>
      </c>
      <c r="BG14" s="130"/>
      <c r="BH14" s="202" t="str">
        <f t="shared" si="45"/>
        <v/>
      </c>
      <c r="BI14" s="200"/>
      <c r="BJ14" s="99">
        <f t="shared" si="46"/>
        <v>0</v>
      </c>
      <c r="BK14" s="99">
        <f t="shared" si="47"/>
        <v>0</v>
      </c>
      <c r="BL14" s="99">
        <f t="shared" si="48"/>
        <v>0</v>
      </c>
      <c r="BM14" s="99">
        <f t="shared" si="49"/>
        <v>0</v>
      </c>
      <c r="BN14" s="100">
        <f t="shared" si="50"/>
        <v>0</v>
      </c>
      <c r="BO14" s="101">
        <f t="shared" si="51"/>
        <v>0</v>
      </c>
      <c r="BP14" s="89" t="str">
        <f t="shared" si="52"/>
        <v>000</v>
      </c>
      <c r="BQ14" s="89">
        <f t="shared" si="53"/>
        <v>0</v>
      </c>
      <c r="BR14" s="89">
        <f t="shared" si="54"/>
        <v>0</v>
      </c>
      <c r="BS14" s="89" t="str">
        <f t="shared" si="55"/>
        <v/>
      </c>
      <c r="BT14" s="89" t="str">
        <f t="shared" si="56"/>
        <v/>
      </c>
      <c r="BU14" s="89" t="str">
        <f t="shared" si="57"/>
        <v>0</v>
      </c>
      <c r="BV14" s="89" t="str">
        <f t="shared" si="58"/>
        <v/>
      </c>
      <c r="BW14" s="89" t="str">
        <f t="shared" si="59"/>
        <v>0</v>
      </c>
      <c r="BX14" s="89" t="str">
        <f t="shared" si="60"/>
        <v/>
      </c>
      <c r="BY14" s="89" t="str">
        <f t="shared" si="61"/>
        <v>00</v>
      </c>
      <c r="BZ14" s="89">
        <f t="shared" si="62"/>
        <v>0</v>
      </c>
      <c r="CA14" s="199" t="str">
        <f>IF(女子種目選択!H14="","",女子種目選択!H14)</f>
        <v/>
      </c>
      <c r="CB14" s="94" t="str">
        <f t="shared" si="3"/>
        <v/>
      </c>
      <c r="CC14" s="129"/>
      <c r="CD14" s="202" t="str">
        <f t="shared" si="63"/>
        <v/>
      </c>
      <c r="CE14" s="130"/>
      <c r="CF14" s="202" t="str">
        <f t="shared" si="64"/>
        <v/>
      </c>
      <c r="CG14" s="200"/>
      <c r="CH14" s="99">
        <f t="shared" si="65"/>
        <v>0</v>
      </c>
      <c r="CI14" s="99">
        <f t="shared" si="66"/>
        <v>0</v>
      </c>
      <c r="CJ14" s="99">
        <f t="shared" si="67"/>
        <v>0</v>
      </c>
      <c r="CK14" s="99">
        <f t="shared" si="68"/>
        <v>0</v>
      </c>
      <c r="CL14" s="100">
        <f t="shared" si="69"/>
        <v>0</v>
      </c>
      <c r="CM14" s="101">
        <f t="shared" si="70"/>
        <v>0</v>
      </c>
      <c r="CN14" s="89" t="str">
        <f t="shared" si="71"/>
        <v>000</v>
      </c>
      <c r="CO14" s="89">
        <f t="shared" si="72"/>
        <v>0</v>
      </c>
      <c r="CP14" s="89">
        <f t="shared" si="73"/>
        <v>0</v>
      </c>
      <c r="CQ14" s="89" t="str">
        <f t="shared" si="74"/>
        <v/>
      </c>
      <c r="CR14" s="89" t="str">
        <f t="shared" si="75"/>
        <v/>
      </c>
      <c r="CS14" s="89" t="str">
        <f t="shared" si="76"/>
        <v>0</v>
      </c>
      <c r="CT14" s="89" t="str">
        <f t="shared" si="77"/>
        <v/>
      </c>
      <c r="CU14" s="89" t="str">
        <f t="shared" si="78"/>
        <v>0</v>
      </c>
      <c r="CV14" s="89" t="str">
        <f t="shared" si="79"/>
        <v/>
      </c>
      <c r="CW14" s="89" t="str">
        <f t="shared" si="80"/>
        <v>00</v>
      </c>
      <c r="CX14" s="89">
        <f t="shared" si="81"/>
        <v>0</v>
      </c>
      <c r="CY14" s="201" t="str">
        <f>IF(女子種目選択!I14="","",女子種目選択!I14)</f>
        <v/>
      </c>
      <c r="CZ14" s="94" t="str">
        <f t="shared" si="4"/>
        <v/>
      </c>
      <c r="DA14" s="129"/>
      <c r="DB14" s="202" t="str">
        <f t="shared" si="82"/>
        <v/>
      </c>
      <c r="DC14" s="130"/>
      <c r="DD14" s="202" t="str">
        <f t="shared" si="83"/>
        <v/>
      </c>
      <c r="DE14" s="200"/>
      <c r="DF14" s="99">
        <f t="shared" si="84"/>
        <v>0</v>
      </c>
      <c r="DG14" s="99">
        <f t="shared" si="85"/>
        <v>0</v>
      </c>
      <c r="DH14" s="99">
        <f t="shared" si="86"/>
        <v>0</v>
      </c>
      <c r="DI14" s="99">
        <f t="shared" si="87"/>
        <v>0</v>
      </c>
      <c r="DJ14" s="100">
        <f t="shared" si="88"/>
        <v>0</v>
      </c>
      <c r="DK14" s="101">
        <f t="shared" si="89"/>
        <v>0</v>
      </c>
      <c r="DL14" s="89" t="str">
        <f t="shared" si="90"/>
        <v>000</v>
      </c>
      <c r="DM14" s="89">
        <f t="shared" si="91"/>
        <v>0</v>
      </c>
      <c r="DN14" s="89">
        <f t="shared" si="92"/>
        <v>0</v>
      </c>
      <c r="DO14" s="89" t="str">
        <f t="shared" si="93"/>
        <v/>
      </c>
      <c r="DP14" s="89" t="str">
        <f t="shared" si="94"/>
        <v/>
      </c>
      <c r="DQ14" s="89" t="str">
        <f t="shared" si="95"/>
        <v>0</v>
      </c>
      <c r="DR14" s="89" t="str">
        <f t="shared" si="96"/>
        <v/>
      </c>
      <c r="DS14" s="89" t="str">
        <f t="shared" si="97"/>
        <v>0</v>
      </c>
      <c r="DT14" s="89" t="str">
        <f t="shared" si="98"/>
        <v/>
      </c>
      <c r="DU14" s="89" t="str">
        <f t="shared" si="99"/>
        <v>00</v>
      </c>
      <c r="DV14" s="89">
        <f t="shared" si="100"/>
        <v>0</v>
      </c>
    </row>
    <row r="15" spans="1:126">
      <c r="B15" s="90" t="str">
        <f t="shared" si="5"/>
        <v/>
      </c>
      <c r="C15" s="91">
        <v>12</v>
      </c>
      <c r="D15" s="92" t="str">
        <f>女子種目選択!B15</f>
        <v/>
      </c>
      <c r="E15" s="197" t="str">
        <f>女子種目選択!C15</f>
        <v/>
      </c>
      <c r="F15" s="198" t="str">
        <f>女子種目選択!D15</f>
        <v/>
      </c>
      <c r="G15" s="199" t="str">
        <f>IF(女子種目選択!E15="","",女子種目選択!E15)</f>
        <v/>
      </c>
      <c r="H15" s="94" t="str">
        <f t="shared" si="0"/>
        <v/>
      </c>
      <c r="I15" s="129"/>
      <c r="J15" s="96" t="str">
        <f t="shared" si="6"/>
        <v/>
      </c>
      <c r="K15" s="130"/>
      <c r="L15" s="96" t="str">
        <f t="shared" si="7"/>
        <v/>
      </c>
      <c r="M15" s="200"/>
      <c r="N15" s="99" t="str">
        <f t="shared" si="8"/>
        <v/>
      </c>
      <c r="O15" s="99">
        <f t="shared" si="9"/>
        <v>0</v>
      </c>
      <c r="P15" s="99" t="str">
        <f t="shared" si="10"/>
        <v/>
      </c>
      <c r="Q15" s="99">
        <f t="shared" si="11"/>
        <v>0</v>
      </c>
      <c r="R15" s="100" t="str">
        <f t="shared" si="12"/>
        <v/>
      </c>
      <c r="S15" s="101" t="str">
        <f t="shared" si="13"/>
        <v/>
      </c>
      <c r="T15" s="89" t="str">
        <f t="shared" si="14"/>
        <v>00</v>
      </c>
      <c r="U15" s="89">
        <f t="shared" si="15"/>
        <v>0</v>
      </c>
      <c r="V15" s="89">
        <f t="shared" si="16"/>
        <v>0</v>
      </c>
      <c r="W15" s="89" t="str">
        <f t="shared" si="17"/>
        <v/>
      </c>
      <c r="X15" s="89" t="str">
        <f t="shared" si="18"/>
        <v/>
      </c>
      <c r="Y15" s="89" t="str">
        <f t="shared" si="19"/>
        <v>0</v>
      </c>
      <c r="Z15" s="89" t="str">
        <f t="shared" si="20"/>
        <v/>
      </c>
      <c r="AA15" s="89" t="str">
        <f t="shared" si="21"/>
        <v/>
      </c>
      <c r="AB15" s="89" t="str">
        <f t="shared" si="22"/>
        <v/>
      </c>
      <c r="AC15" s="89" t="str">
        <f t="shared" si="23"/>
        <v>0</v>
      </c>
      <c r="AD15" s="89">
        <f t="shared" si="24"/>
        <v>0</v>
      </c>
      <c r="AE15" s="201" t="str">
        <f>IF(女子種目選択!F15="","",女子種目選択!F15)</f>
        <v/>
      </c>
      <c r="AF15" s="94" t="str">
        <f t="shared" si="1"/>
        <v/>
      </c>
      <c r="AG15" s="129"/>
      <c r="AH15" s="202" t="str">
        <f t="shared" si="25"/>
        <v/>
      </c>
      <c r="AI15" s="130"/>
      <c r="AJ15" s="202" t="str">
        <f t="shared" si="26"/>
        <v/>
      </c>
      <c r="AK15" s="200"/>
      <c r="AL15" s="99">
        <f t="shared" si="27"/>
        <v>0</v>
      </c>
      <c r="AM15" s="99">
        <f t="shared" si="28"/>
        <v>0</v>
      </c>
      <c r="AN15" s="99">
        <f t="shared" si="29"/>
        <v>0</v>
      </c>
      <c r="AO15" s="99">
        <f t="shared" si="30"/>
        <v>0</v>
      </c>
      <c r="AP15" s="100">
        <f t="shared" si="31"/>
        <v>0</v>
      </c>
      <c r="AQ15" s="101">
        <f t="shared" si="32"/>
        <v>0</v>
      </c>
      <c r="AR15" s="89" t="str">
        <f t="shared" si="33"/>
        <v>000</v>
      </c>
      <c r="AS15" s="89">
        <f t="shared" si="34"/>
        <v>0</v>
      </c>
      <c r="AT15" s="89">
        <f t="shared" si="35"/>
        <v>0</v>
      </c>
      <c r="AU15" s="89" t="str">
        <f t="shared" si="36"/>
        <v/>
      </c>
      <c r="AV15" s="89" t="str">
        <f t="shared" si="37"/>
        <v/>
      </c>
      <c r="AW15" s="89" t="str">
        <f t="shared" si="38"/>
        <v>0</v>
      </c>
      <c r="AX15" s="89" t="str">
        <f t="shared" si="39"/>
        <v/>
      </c>
      <c r="AY15" s="89" t="str">
        <f t="shared" si="40"/>
        <v>0</v>
      </c>
      <c r="AZ15" s="89" t="str">
        <f t="shared" si="41"/>
        <v/>
      </c>
      <c r="BA15" s="89" t="str">
        <f t="shared" si="42"/>
        <v>00</v>
      </c>
      <c r="BB15" s="89">
        <f t="shared" si="43"/>
        <v>0</v>
      </c>
      <c r="BC15" s="199" t="str">
        <f>IF(女子種目選択!G15="","",女子種目選択!G15)</f>
        <v/>
      </c>
      <c r="BD15" s="94" t="str">
        <f t="shared" si="2"/>
        <v/>
      </c>
      <c r="BE15" s="129"/>
      <c r="BF15" s="202" t="str">
        <f t="shared" si="44"/>
        <v/>
      </c>
      <c r="BG15" s="130"/>
      <c r="BH15" s="202" t="str">
        <f t="shared" si="45"/>
        <v/>
      </c>
      <c r="BI15" s="200"/>
      <c r="BJ15" s="99">
        <f t="shared" si="46"/>
        <v>0</v>
      </c>
      <c r="BK15" s="99">
        <f t="shared" si="47"/>
        <v>0</v>
      </c>
      <c r="BL15" s="99">
        <f t="shared" si="48"/>
        <v>0</v>
      </c>
      <c r="BM15" s="99">
        <f t="shared" si="49"/>
        <v>0</v>
      </c>
      <c r="BN15" s="100">
        <f t="shared" si="50"/>
        <v>0</v>
      </c>
      <c r="BO15" s="101">
        <f t="shared" si="51"/>
        <v>0</v>
      </c>
      <c r="BP15" s="89" t="str">
        <f t="shared" si="52"/>
        <v>000</v>
      </c>
      <c r="BQ15" s="89">
        <f t="shared" si="53"/>
        <v>0</v>
      </c>
      <c r="BR15" s="89">
        <f t="shared" si="54"/>
        <v>0</v>
      </c>
      <c r="BS15" s="89" t="str">
        <f t="shared" si="55"/>
        <v/>
      </c>
      <c r="BT15" s="89" t="str">
        <f t="shared" si="56"/>
        <v/>
      </c>
      <c r="BU15" s="89" t="str">
        <f t="shared" si="57"/>
        <v>0</v>
      </c>
      <c r="BV15" s="89" t="str">
        <f t="shared" si="58"/>
        <v/>
      </c>
      <c r="BW15" s="89" t="str">
        <f t="shared" si="59"/>
        <v>0</v>
      </c>
      <c r="BX15" s="89" t="str">
        <f t="shared" si="60"/>
        <v/>
      </c>
      <c r="BY15" s="89" t="str">
        <f t="shared" si="61"/>
        <v>00</v>
      </c>
      <c r="BZ15" s="89">
        <f t="shared" si="62"/>
        <v>0</v>
      </c>
      <c r="CA15" s="199" t="str">
        <f>IF(女子種目選択!H15="","",女子種目選択!H15)</f>
        <v/>
      </c>
      <c r="CB15" s="94" t="str">
        <f t="shared" si="3"/>
        <v/>
      </c>
      <c r="CC15" s="129"/>
      <c r="CD15" s="202" t="str">
        <f t="shared" si="63"/>
        <v/>
      </c>
      <c r="CE15" s="130"/>
      <c r="CF15" s="202" t="str">
        <f t="shared" si="64"/>
        <v/>
      </c>
      <c r="CG15" s="200"/>
      <c r="CH15" s="99">
        <f t="shared" si="65"/>
        <v>0</v>
      </c>
      <c r="CI15" s="99">
        <f t="shared" si="66"/>
        <v>0</v>
      </c>
      <c r="CJ15" s="99">
        <f t="shared" si="67"/>
        <v>0</v>
      </c>
      <c r="CK15" s="99">
        <f t="shared" si="68"/>
        <v>0</v>
      </c>
      <c r="CL15" s="100">
        <f t="shared" si="69"/>
        <v>0</v>
      </c>
      <c r="CM15" s="101">
        <f t="shared" si="70"/>
        <v>0</v>
      </c>
      <c r="CN15" s="89" t="str">
        <f t="shared" si="71"/>
        <v>000</v>
      </c>
      <c r="CO15" s="89">
        <f t="shared" si="72"/>
        <v>0</v>
      </c>
      <c r="CP15" s="89">
        <f t="shared" si="73"/>
        <v>0</v>
      </c>
      <c r="CQ15" s="89" t="str">
        <f t="shared" si="74"/>
        <v/>
      </c>
      <c r="CR15" s="89" t="str">
        <f t="shared" si="75"/>
        <v/>
      </c>
      <c r="CS15" s="89" t="str">
        <f t="shared" si="76"/>
        <v>0</v>
      </c>
      <c r="CT15" s="89" t="str">
        <f t="shared" si="77"/>
        <v/>
      </c>
      <c r="CU15" s="89" t="str">
        <f t="shared" si="78"/>
        <v>0</v>
      </c>
      <c r="CV15" s="89" t="str">
        <f t="shared" si="79"/>
        <v/>
      </c>
      <c r="CW15" s="89" t="str">
        <f t="shared" si="80"/>
        <v>00</v>
      </c>
      <c r="CX15" s="89">
        <f t="shared" si="81"/>
        <v>0</v>
      </c>
      <c r="CY15" s="201" t="str">
        <f>IF(女子種目選択!I15="","",女子種目選択!I15)</f>
        <v/>
      </c>
      <c r="CZ15" s="94" t="str">
        <f t="shared" si="4"/>
        <v/>
      </c>
      <c r="DA15" s="129"/>
      <c r="DB15" s="202" t="str">
        <f t="shared" si="82"/>
        <v/>
      </c>
      <c r="DC15" s="130"/>
      <c r="DD15" s="202" t="str">
        <f t="shared" si="83"/>
        <v/>
      </c>
      <c r="DE15" s="200"/>
      <c r="DF15" s="99">
        <f t="shared" si="84"/>
        <v>0</v>
      </c>
      <c r="DG15" s="99">
        <f t="shared" si="85"/>
        <v>0</v>
      </c>
      <c r="DH15" s="99">
        <f t="shared" si="86"/>
        <v>0</v>
      </c>
      <c r="DI15" s="99">
        <f t="shared" si="87"/>
        <v>0</v>
      </c>
      <c r="DJ15" s="100">
        <f t="shared" si="88"/>
        <v>0</v>
      </c>
      <c r="DK15" s="101">
        <f t="shared" si="89"/>
        <v>0</v>
      </c>
      <c r="DL15" s="89" t="str">
        <f t="shared" si="90"/>
        <v>000</v>
      </c>
      <c r="DM15" s="89">
        <f t="shared" si="91"/>
        <v>0</v>
      </c>
      <c r="DN15" s="89">
        <f t="shared" si="92"/>
        <v>0</v>
      </c>
      <c r="DO15" s="89" t="str">
        <f t="shared" si="93"/>
        <v/>
      </c>
      <c r="DP15" s="89" t="str">
        <f t="shared" si="94"/>
        <v/>
      </c>
      <c r="DQ15" s="89" t="str">
        <f t="shared" si="95"/>
        <v>0</v>
      </c>
      <c r="DR15" s="89" t="str">
        <f t="shared" si="96"/>
        <v/>
      </c>
      <c r="DS15" s="89" t="str">
        <f t="shared" si="97"/>
        <v>0</v>
      </c>
      <c r="DT15" s="89" t="str">
        <f t="shared" si="98"/>
        <v/>
      </c>
      <c r="DU15" s="89" t="str">
        <f t="shared" si="99"/>
        <v>00</v>
      </c>
      <c r="DV15" s="89">
        <f t="shared" si="100"/>
        <v>0</v>
      </c>
    </row>
    <row r="16" spans="1:126">
      <c r="B16" s="90" t="str">
        <f t="shared" si="5"/>
        <v/>
      </c>
      <c r="C16" s="91">
        <v>13</v>
      </c>
      <c r="D16" s="92" t="str">
        <f>女子種目選択!B16</f>
        <v/>
      </c>
      <c r="E16" s="197" t="str">
        <f>女子種目選択!C16</f>
        <v/>
      </c>
      <c r="F16" s="198" t="str">
        <f>女子種目選択!D16</f>
        <v/>
      </c>
      <c r="G16" s="199" t="str">
        <f>IF(女子種目選択!E16="","",女子種目選択!E16)</f>
        <v/>
      </c>
      <c r="H16" s="94" t="str">
        <f t="shared" si="0"/>
        <v/>
      </c>
      <c r="I16" s="129"/>
      <c r="J16" s="96" t="str">
        <f t="shared" si="6"/>
        <v/>
      </c>
      <c r="K16" s="130"/>
      <c r="L16" s="96" t="str">
        <f t="shared" si="7"/>
        <v/>
      </c>
      <c r="M16" s="200"/>
      <c r="N16" s="99" t="str">
        <f t="shared" si="8"/>
        <v/>
      </c>
      <c r="O16" s="99">
        <f t="shared" si="9"/>
        <v>0</v>
      </c>
      <c r="P16" s="99" t="str">
        <f t="shared" si="10"/>
        <v/>
      </c>
      <c r="Q16" s="99">
        <f t="shared" si="11"/>
        <v>0</v>
      </c>
      <c r="R16" s="100" t="str">
        <f t="shared" si="12"/>
        <v/>
      </c>
      <c r="S16" s="101" t="str">
        <f t="shared" si="13"/>
        <v/>
      </c>
      <c r="T16" s="89" t="str">
        <f t="shared" si="14"/>
        <v>00</v>
      </c>
      <c r="U16" s="89">
        <f t="shared" si="15"/>
        <v>0</v>
      </c>
      <c r="V16" s="89">
        <f t="shared" si="16"/>
        <v>0</v>
      </c>
      <c r="W16" s="89" t="str">
        <f t="shared" si="17"/>
        <v/>
      </c>
      <c r="X16" s="89" t="str">
        <f t="shared" si="18"/>
        <v/>
      </c>
      <c r="Y16" s="89" t="str">
        <f t="shared" si="19"/>
        <v>0</v>
      </c>
      <c r="Z16" s="89" t="str">
        <f t="shared" si="20"/>
        <v/>
      </c>
      <c r="AA16" s="89" t="str">
        <f t="shared" si="21"/>
        <v/>
      </c>
      <c r="AB16" s="89" t="str">
        <f t="shared" si="22"/>
        <v/>
      </c>
      <c r="AC16" s="89" t="str">
        <f t="shared" si="23"/>
        <v>0</v>
      </c>
      <c r="AD16" s="89">
        <f t="shared" si="24"/>
        <v>0</v>
      </c>
      <c r="AE16" s="201" t="str">
        <f>IF(女子種目選択!F16="","",女子種目選択!F16)</f>
        <v/>
      </c>
      <c r="AF16" s="94" t="str">
        <f t="shared" si="1"/>
        <v/>
      </c>
      <c r="AG16" s="129"/>
      <c r="AH16" s="202" t="str">
        <f t="shared" si="25"/>
        <v/>
      </c>
      <c r="AI16" s="130"/>
      <c r="AJ16" s="202" t="str">
        <f t="shared" si="26"/>
        <v/>
      </c>
      <c r="AK16" s="200"/>
      <c r="AL16" s="99">
        <f t="shared" si="27"/>
        <v>0</v>
      </c>
      <c r="AM16" s="99">
        <f t="shared" si="28"/>
        <v>0</v>
      </c>
      <c r="AN16" s="99">
        <f t="shared" si="29"/>
        <v>0</v>
      </c>
      <c r="AO16" s="99">
        <f t="shared" si="30"/>
        <v>0</v>
      </c>
      <c r="AP16" s="100">
        <f t="shared" si="31"/>
        <v>0</v>
      </c>
      <c r="AQ16" s="101">
        <f t="shared" si="32"/>
        <v>0</v>
      </c>
      <c r="AR16" s="89" t="str">
        <f t="shared" si="33"/>
        <v>000</v>
      </c>
      <c r="AS16" s="89">
        <f t="shared" si="34"/>
        <v>0</v>
      </c>
      <c r="AT16" s="89">
        <f t="shared" si="35"/>
        <v>0</v>
      </c>
      <c r="AU16" s="89" t="str">
        <f t="shared" si="36"/>
        <v/>
      </c>
      <c r="AV16" s="89" t="str">
        <f t="shared" si="37"/>
        <v/>
      </c>
      <c r="AW16" s="89" t="str">
        <f t="shared" si="38"/>
        <v>0</v>
      </c>
      <c r="AX16" s="89" t="str">
        <f t="shared" si="39"/>
        <v/>
      </c>
      <c r="AY16" s="89" t="str">
        <f t="shared" si="40"/>
        <v>0</v>
      </c>
      <c r="AZ16" s="89" t="str">
        <f t="shared" si="41"/>
        <v/>
      </c>
      <c r="BA16" s="89" t="str">
        <f t="shared" si="42"/>
        <v>00</v>
      </c>
      <c r="BB16" s="89">
        <f t="shared" si="43"/>
        <v>0</v>
      </c>
      <c r="BC16" s="199" t="str">
        <f>IF(女子種目選択!G16="","",女子種目選択!G16)</f>
        <v/>
      </c>
      <c r="BD16" s="94" t="str">
        <f t="shared" si="2"/>
        <v/>
      </c>
      <c r="BE16" s="129"/>
      <c r="BF16" s="202" t="str">
        <f t="shared" si="44"/>
        <v/>
      </c>
      <c r="BG16" s="130"/>
      <c r="BH16" s="202" t="str">
        <f t="shared" si="45"/>
        <v/>
      </c>
      <c r="BI16" s="200"/>
      <c r="BJ16" s="99">
        <f t="shared" si="46"/>
        <v>0</v>
      </c>
      <c r="BK16" s="99">
        <f t="shared" si="47"/>
        <v>0</v>
      </c>
      <c r="BL16" s="99">
        <f t="shared" si="48"/>
        <v>0</v>
      </c>
      <c r="BM16" s="99">
        <f t="shared" si="49"/>
        <v>0</v>
      </c>
      <c r="BN16" s="100">
        <f t="shared" si="50"/>
        <v>0</v>
      </c>
      <c r="BO16" s="101">
        <f t="shared" si="51"/>
        <v>0</v>
      </c>
      <c r="BP16" s="89" t="str">
        <f t="shared" si="52"/>
        <v>000</v>
      </c>
      <c r="BQ16" s="89">
        <f t="shared" si="53"/>
        <v>0</v>
      </c>
      <c r="BR16" s="89">
        <f t="shared" si="54"/>
        <v>0</v>
      </c>
      <c r="BS16" s="89" t="str">
        <f t="shared" si="55"/>
        <v/>
      </c>
      <c r="BT16" s="89" t="str">
        <f t="shared" si="56"/>
        <v/>
      </c>
      <c r="BU16" s="89" t="str">
        <f t="shared" si="57"/>
        <v>0</v>
      </c>
      <c r="BV16" s="89" t="str">
        <f t="shared" si="58"/>
        <v/>
      </c>
      <c r="BW16" s="89" t="str">
        <f t="shared" si="59"/>
        <v>0</v>
      </c>
      <c r="BX16" s="89" t="str">
        <f t="shared" si="60"/>
        <v/>
      </c>
      <c r="BY16" s="89" t="str">
        <f t="shared" si="61"/>
        <v>00</v>
      </c>
      <c r="BZ16" s="89">
        <f t="shared" si="62"/>
        <v>0</v>
      </c>
      <c r="CA16" s="199" t="str">
        <f>IF(女子種目選択!H16="","",女子種目選択!H16)</f>
        <v/>
      </c>
      <c r="CB16" s="94" t="str">
        <f t="shared" si="3"/>
        <v/>
      </c>
      <c r="CC16" s="129"/>
      <c r="CD16" s="202" t="str">
        <f t="shared" si="63"/>
        <v/>
      </c>
      <c r="CE16" s="130"/>
      <c r="CF16" s="202" t="str">
        <f t="shared" si="64"/>
        <v/>
      </c>
      <c r="CG16" s="200"/>
      <c r="CH16" s="99">
        <f t="shared" si="65"/>
        <v>0</v>
      </c>
      <c r="CI16" s="99">
        <f t="shared" si="66"/>
        <v>0</v>
      </c>
      <c r="CJ16" s="99">
        <f t="shared" si="67"/>
        <v>0</v>
      </c>
      <c r="CK16" s="99">
        <f t="shared" si="68"/>
        <v>0</v>
      </c>
      <c r="CL16" s="100">
        <f t="shared" si="69"/>
        <v>0</v>
      </c>
      <c r="CM16" s="101">
        <f t="shared" si="70"/>
        <v>0</v>
      </c>
      <c r="CN16" s="89" t="str">
        <f t="shared" si="71"/>
        <v>000</v>
      </c>
      <c r="CO16" s="89">
        <f t="shared" si="72"/>
        <v>0</v>
      </c>
      <c r="CP16" s="89">
        <f t="shared" si="73"/>
        <v>0</v>
      </c>
      <c r="CQ16" s="89" t="str">
        <f t="shared" si="74"/>
        <v/>
      </c>
      <c r="CR16" s="89" t="str">
        <f t="shared" si="75"/>
        <v/>
      </c>
      <c r="CS16" s="89" t="str">
        <f t="shared" si="76"/>
        <v>0</v>
      </c>
      <c r="CT16" s="89" t="str">
        <f t="shared" si="77"/>
        <v/>
      </c>
      <c r="CU16" s="89" t="str">
        <f t="shared" si="78"/>
        <v>0</v>
      </c>
      <c r="CV16" s="89" t="str">
        <f t="shared" si="79"/>
        <v/>
      </c>
      <c r="CW16" s="89" t="str">
        <f t="shared" si="80"/>
        <v>00</v>
      </c>
      <c r="CX16" s="89">
        <f t="shared" si="81"/>
        <v>0</v>
      </c>
      <c r="CY16" s="201" t="str">
        <f>IF(女子種目選択!I16="","",女子種目選択!I16)</f>
        <v/>
      </c>
      <c r="CZ16" s="94" t="str">
        <f t="shared" si="4"/>
        <v/>
      </c>
      <c r="DA16" s="129"/>
      <c r="DB16" s="202" t="str">
        <f t="shared" si="82"/>
        <v/>
      </c>
      <c r="DC16" s="130"/>
      <c r="DD16" s="202" t="str">
        <f t="shared" si="83"/>
        <v/>
      </c>
      <c r="DE16" s="200"/>
      <c r="DF16" s="99">
        <f t="shared" si="84"/>
        <v>0</v>
      </c>
      <c r="DG16" s="99">
        <f t="shared" si="85"/>
        <v>0</v>
      </c>
      <c r="DH16" s="99">
        <f t="shared" si="86"/>
        <v>0</v>
      </c>
      <c r="DI16" s="99">
        <f t="shared" si="87"/>
        <v>0</v>
      </c>
      <c r="DJ16" s="100">
        <f t="shared" si="88"/>
        <v>0</v>
      </c>
      <c r="DK16" s="101">
        <f t="shared" si="89"/>
        <v>0</v>
      </c>
      <c r="DL16" s="89" t="str">
        <f t="shared" si="90"/>
        <v>000</v>
      </c>
      <c r="DM16" s="89">
        <f t="shared" si="91"/>
        <v>0</v>
      </c>
      <c r="DN16" s="89">
        <f t="shared" si="92"/>
        <v>0</v>
      </c>
      <c r="DO16" s="89" t="str">
        <f t="shared" si="93"/>
        <v/>
      </c>
      <c r="DP16" s="89" t="str">
        <f t="shared" si="94"/>
        <v/>
      </c>
      <c r="DQ16" s="89" t="str">
        <f t="shared" si="95"/>
        <v>0</v>
      </c>
      <c r="DR16" s="89" t="str">
        <f t="shared" si="96"/>
        <v/>
      </c>
      <c r="DS16" s="89" t="str">
        <f t="shared" si="97"/>
        <v>0</v>
      </c>
      <c r="DT16" s="89" t="str">
        <f t="shared" si="98"/>
        <v/>
      </c>
      <c r="DU16" s="89" t="str">
        <f t="shared" si="99"/>
        <v>00</v>
      </c>
      <c r="DV16" s="89">
        <f t="shared" si="100"/>
        <v>0</v>
      </c>
    </row>
    <row r="17" spans="2:126">
      <c r="B17" s="90" t="str">
        <f t="shared" si="5"/>
        <v/>
      </c>
      <c r="C17" s="91">
        <v>14</v>
      </c>
      <c r="D17" s="92" t="str">
        <f>女子種目選択!B17</f>
        <v/>
      </c>
      <c r="E17" s="197" t="str">
        <f>女子種目選択!C17</f>
        <v/>
      </c>
      <c r="F17" s="198" t="str">
        <f>女子種目選択!D17</f>
        <v/>
      </c>
      <c r="G17" s="199" t="str">
        <f>IF(女子種目選択!E17="","",女子種目選択!E17)</f>
        <v/>
      </c>
      <c r="H17" s="94" t="str">
        <f t="shared" si="0"/>
        <v/>
      </c>
      <c r="I17" s="129"/>
      <c r="J17" s="96" t="str">
        <f t="shared" si="6"/>
        <v/>
      </c>
      <c r="K17" s="130"/>
      <c r="L17" s="96" t="str">
        <f t="shared" si="7"/>
        <v/>
      </c>
      <c r="M17" s="200"/>
      <c r="N17" s="99" t="str">
        <f t="shared" si="8"/>
        <v/>
      </c>
      <c r="O17" s="99">
        <f t="shared" si="9"/>
        <v>0</v>
      </c>
      <c r="P17" s="99" t="str">
        <f t="shared" si="10"/>
        <v/>
      </c>
      <c r="Q17" s="99">
        <f t="shared" si="11"/>
        <v>0</v>
      </c>
      <c r="R17" s="100" t="str">
        <f t="shared" si="12"/>
        <v/>
      </c>
      <c r="S17" s="101" t="str">
        <f t="shared" si="13"/>
        <v/>
      </c>
      <c r="T17" s="89" t="str">
        <f t="shared" si="14"/>
        <v>00</v>
      </c>
      <c r="U17" s="89">
        <f t="shared" si="15"/>
        <v>0</v>
      </c>
      <c r="V17" s="89">
        <f t="shared" si="16"/>
        <v>0</v>
      </c>
      <c r="W17" s="89" t="str">
        <f t="shared" si="17"/>
        <v/>
      </c>
      <c r="X17" s="89" t="str">
        <f t="shared" si="18"/>
        <v/>
      </c>
      <c r="Y17" s="89" t="str">
        <f t="shared" si="19"/>
        <v>0</v>
      </c>
      <c r="Z17" s="89" t="str">
        <f t="shared" si="20"/>
        <v/>
      </c>
      <c r="AA17" s="89" t="str">
        <f t="shared" si="21"/>
        <v/>
      </c>
      <c r="AB17" s="89" t="str">
        <f t="shared" si="22"/>
        <v/>
      </c>
      <c r="AC17" s="89" t="str">
        <f t="shared" si="23"/>
        <v>0</v>
      </c>
      <c r="AD17" s="89">
        <f t="shared" si="24"/>
        <v>0</v>
      </c>
      <c r="AE17" s="201" t="str">
        <f>IF(女子種目選択!F17="","",女子種目選択!F17)</f>
        <v/>
      </c>
      <c r="AF17" s="94" t="str">
        <f t="shared" si="1"/>
        <v/>
      </c>
      <c r="AG17" s="129"/>
      <c r="AH17" s="202" t="str">
        <f t="shared" si="25"/>
        <v/>
      </c>
      <c r="AI17" s="130"/>
      <c r="AJ17" s="202" t="str">
        <f t="shared" si="26"/>
        <v/>
      </c>
      <c r="AK17" s="200"/>
      <c r="AL17" s="99">
        <f t="shared" si="27"/>
        <v>0</v>
      </c>
      <c r="AM17" s="99">
        <f t="shared" si="28"/>
        <v>0</v>
      </c>
      <c r="AN17" s="99">
        <f t="shared" si="29"/>
        <v>0</v>
      </c>
      <c r="AO17" s="99">
        <f t="shared" si="30"/>
        <v>0</v>
      </c>
      <c r="AP17" s="100">
        <f t="shared" si="31"/>
        <v>0</v>
      </c>
      <c r="AQ17" s="101">
        <f t="shared" si="32"/>
        <v>0</v>
      </c>
      <c r="AR17" s="89" t="str">
        <f t="shared" si="33"/>
        <v>000</v>
      </c>
      <c r="AS17" s="89">
        <f t="shared" si="34"/>
        <v>0</v>
      </c>
      <c r="AT17" s="89">
        <f t="shared" si="35"/>
        <v>0</v>
      </c>
      <c r="AU17" s="89" t="str">
        <f t="shared" si="36"/>
        <v/>
      </c>
      <c r="AV17" s="89" t="str">
        <f t="shared" si="37"/>
        <v/>
      </c>
      <c r="AW17" s="89" t="str">
        <f t="shared" si="38"/>
        <v>0</v>
      </c>
      <c r="AX17" s="89" t="str">
        <f t="shared" si="39"/>
        <v/>
      </c>
      <c r="AY17" s="89" t="str">
        <f t="shared" si="40"/>
        <v>0</v>
      </c>
      <c r="AZ17" s="89" t="str">
        <f t="shared" si="41"/>
        <v/>
      </c>
      <c r="BA17" s="89" t="str">
        <f t="shared" si="42"/>
        <v>00</v>
      </c>
      <c r="BB17" s="89">
        <f t="shared" si="43"/>
        <v>0</v>
      </c>
      <c r="BC17" s="199" t="str">
        <f>IF(女子種目選択!G17="","",女子種目選択!G17)</f>
        <v/>
      </c>
      <c r="BD17" s="94" t="str">
        <f t="shared" si="2"/>
        <v/>
      </c>
      <c r="BE17" s="129"/>
      <c r="BF17" s="202" t="str">
        <f t="shared" si="44"/>
        <v/>
      </c>
      <c r="BG17" s="130"/>
      <c r="BH17" s="202" t="str">
        <f t="shared" si="45"/>
        <v/>
      </c>
      <c r="BI17" s="200"/>
      <c r="BJ17" s="99">
        <f t="shared" si="46"/>
        <v>0</v>
      </c>
      <c r="BK17" s="99">
        <f t="shared" si="47"/>
        <v>0</v>
      </c>
      <c r="BL17" s="99">
        <f t="shared" si="48"/>
        <v>0</v>
      </c>
      <c r="BM17" s="99">
        <f t="shared" si="49"/>
        <v>0</v>
      </c>
      <c r="BN17" s="100">
        <f t="shared" si="50"/>
        <v>0</v>
      </c>
      <c r="BO17" s="101">
        <f t="shared" si="51"/>
        <v>0</v>
      </c>
      <c r="BP17" s="89" t="str">
        <f t="shared" si="52"/>
        <v>000</v>
      </c>
      <c r="BQ17" s="89">
        <f t="shared" si="53"/>
        <v>0</v>
      </c>
      <c r="BR17" s="89">
        <f t="shared" si="54"/>
        <v>0</v>
      </c>
      <c r="BS17" s="89" t="str">
        <f t="shared" si="55"/>
        <v/>
      </c>
      <c r="BT17" s="89" t="str">
        <f t="shared" si="56"/>
        <v/>
      </c>
      <c r="BU17" s="89" t="str">
        <f t="shared" si="57"/>
        <v>0</v>
      </c>
      <c r="BV17" s="89" t="str">
        <f t="shared" si="58"/>
        <v/>
      </c>
      <c r="BW17" s="89" t="str">
        <f t="shared" si="59"/>
        <v>0</v>
      </c>
      <c r="BX17" s="89" t="str">
        <f t="shared" si="60"/>
        <v/>
      </c>
      <c r="BY17" s="89" t="str">
        <f t="shared" si="61"/>
        <v>00</v>
      </c>
      <c r="BZ17" s="89">
        <f t="shared" si="62"/>
        <v>0</v>
      </c>
      <c r="CA17" s="199" t="str">
        <f>IF(女子種目選択!H17="","",女子種目選択!H17)</f>
        <v/>
      </c>
      <c r="CB17" s="94" t="str">
        <f t="shared" si="3"/>
        <v/>
      </c>
      <c r="CC17" s="129"/>
      <c r="CD17" s="202" t="str">
        <f t="shared" si="63"/>
        <v/>
      </c>
      <c r="CE17" s="130"/>
      <c r="CF17" s="202" t="str">
        <f t="shared" si="64"/>
        <v/>
      </c>
      <c r="CG17" s="200"/>
      <c r="CH17" s="99">
        <f t="shared" si="65"/>
        <v>0</v>
      </c>
      <c r="CI17" s="99">
        <f t="shared" si="66"/>
        <v>0</v>
      </c>
      <c r="CJ17" s="99">
        <f t="shared" si="67"/>
        <v>0</v>
      </c>
      <c r="CK17" s="99">
        <f t="shared" si="68"/>
        <v>0</v>
      </c>
      <c r="CL17" s="100">
        <f t="shared" si="69"/>
        <v>0</v>
      </c>
      <c r="CM17" s="101">
        <f t="shared" si="70"/>
        <v>0</v>
      </c>
      <c r="CN17" s="89" t="str">
        <f t="shared" si="71"/>
        <v>000</v>
      </c>
      <c r="CO17" s="89">
        <f t="shared" si="72"/>
        <v>0</v>
      </c>
      <c r="CP17" s="89">
        <f t="shared" si="73"/>
        <v>0</v>
      </c>
      <c r="CQ17" s="89" t="str">
        <f t="shared" si="74"/>
        <v/>
      </c>
      <c r="CR17" s="89" t="str">
        <f t="shared" si="75"/>
        <v/>
      </c>
      <c r="CS17" s="89" t="str">
        <f t="shared" si="76"/>
        <v>0</v>
      </c>
      <c r="CT17" s="89" t="str">
        <f t="shared" si="77"/>
        <v/>
      </c>
      <c r="CU17" s="89" t="str">
        <f t="shared" si="78"/>
        <v>0</v>
      </c>
      <c r="CV17" s="89" t="str">
        <f t="shared" si="79"/>
        <v/>
      </c>
      <c r="CW17" s="89" t="str">
        <f t="shared" si="80"/>
        <v>00</v>
      </c>
      <c r="CX17" s="89">
        <f t="shared" si="81"/>
        <v>0</v>
      </c>
      <c r="CY17" s="201" t="str">
        <f>IF(女子種目選択!I17="","",女子種目選択!I17)</f>
        <v/>
      </c>
      <c r="CZ17" s="94" t="str">
        <f t="shared" si="4"/>
        <v/>
      </c>
      <c r="DA17" s="129"/>
      <c r="DB17" s="202" t="str">
        <f t="shared" si="82"/>
        <v/>
      </c>
      <c r="DC17" s="130"/>
      <c r="DD17" s="202" t="str">
        <f t="shared" si="83"/>
        <v/>
      </c>
      <c r="DE17" s="200"/>
      <c r="DF17" s="99">
        <f t="shared" si="84"/>
        <v>0</v>
      </c>
      <c r="DG17" s="99">
        <f t="shared" si="85"/>
        <v>0</v>
      </c>
      <c r="DH17" s="99">
        <f t="shared" si="86"/>
        <v>0</v>
      </c>
      <c r="DI17" s="99">
        <f t="shared" si="87"/>
        <v>0</v>
      </c>
      <c r="DJ17" s="100">
        <f t="shared" si="88"/>
        <v>0</v>
      </c>
      <c r="DK17" s="101">
        <f t="shared" si="89"/>
        <v>0</v>
      </c>
      <c r="DL17" s="89" t="str">
        <f t="shared" si="90"/>
        <v>000</v>
      </c>
      <c r="DM17" s="89">
        <f t="shared" si="91"/>
        <v>0</v>
      </c>
      <c r="DN17" s="89">
        <f t="shared" si="92"/>
        <v>0</v>
      </c>
      <c r="DO17" s="89" t="str">
        <f t="shared" si="93"/>
        <v/>
      </c>
      <c r="DP17" s="89" t="str">
        <f t="shared" si="94"/>
        <v/>
      </c>
      <c r="DQ17" s="89" t="str">
        <f t="shared" si="95"/>
        <v>0</v>
      </c>
      <c r="DR17" s="89" t="str">
        <f t="shared" si="96"/>
        <v/>
      </c>
      <c r="DS17" s="89" t="str">
        <f t="shared" si="97"/>
        <v>0</v>
      </c>
      <c r="DT17" s="89" t="str">
        <f t="shared" si="98"/>
        <v/>
      </c>
      <c r="DU17" s="89" t="str">
        <f t="shared" si="99"/>
        <v>00</v>
      </c>
      <c r="DV17" s="89">
        <f t="shared" si="100"/>
        <v>0</v>
      </c>
    </row>
    <row r="18" spans="2:126">
      <c r="B18" s="90" t="str">
        <f t="shared" si="5"/>
        <v/>
      </c>
      <c r="C18" s="91">
        <v>15</v>
      </c>
      <c r="D18" s="92" t="str">
        <f>女子種目選択!B18</f>
        <v/>
      </c>
      <c r="E18" s="197" t="str">
        <f>女子種目選択!C18</f>
        <v/>
      </c>
      <c r="F18" s="198" t="str">
        <f>女子種目選択!D18</f>
        <v/>
      </c>
      <c r="G18" s="199" t="str">
        <f>IF(女子種目選択!E18="","",女子種目選択!E18)</f>
        <v/>
      </c>
      <c r="H18" s="94" t="str">
        <f t="shared" si="0"/>
        <v/>
      </c>
      <c r="I18" s="129"/>
      <c r="J18" s="96" t="str">
        <f t="shared" si="6"/>
        <v/>
      </c>
      <c r="K18" s="130"/>
      <c r="L18" s="96" t="str">
        <f t="shared" si="7"/>
        <v/>
      </c>
      <c r="M18" s="200"/>
      <c r="N18" s="99" t="str">
        <f t="shared" si="8"/>
        <v/>
      </c>
      <c r="O18" s="99">
        <f t="shared" si="9"/>
        <v>0</v>
      </c>
      <c r="P18" s="99" t="str">
        <f t="shared" si="10"/>
        <v/>
      </c>
      <c r="Q18" s="99">
        <f t="shared" si="11"/>
        <v>0</v>
      </c>
      <c r="R18" s="100" t="str">
        <f t="shared" si="12"/>
        <v/>
      </c>
      <c r="S18" s="101" t="str">
        <f t="shared" si="13"/>
        <v/>
      </c>
      <c r="T18" s="89" t="str">
        <f t="shared" si="14"/>
        <v>00</v>
      </c>
      <c r="U18" s="89">
        <f t="shared" si="15"/>
        <v>0</v>
      </c>
      <c r="V18" s="89">
        <f t="shared" si="16"/>
        <v>0</v>
      </c>
      <c r="W18" s="89" t="str">
        <f t="shared" si="17"/>
        <v/>
      </c>
      <c r="X18" s="89" t="str">
        <f t="shared" si="18"/>
        <v/>
      </c>
      <c r="Y18" s="89" t="str">
        <f t="shared" si="19"/>
        <v>0</v>
      </c>
      <c r="Z18" s="89" t="str">
        <f t="shared" si="20"/>
        <v/>
      </c>
      <c r="AA18" s="89" t="str">
        <f t="shared" si="21"/>
        <v/>
      </c>
      <c r="AB18" s="89" t="str">
        <f t="shared" si="22"/>
        <v/>
      </c>
      <c r="AC18" s="89" t="str">
        <f t="shared" si="23"/>
        <v>0</v>
      </c>
      <c r="AD18" s="89">
        <f t="shared" si="24"/>
        <v>0</v>
      </c>
      <c r="AE18" s="201" t="str">
        <f>IF(女子種目選択!F18="","",女子種目選択!F18)</f>
        <v/>
      </c>
      <c r="AF18" s="94" t="str">
        <f t="shared" si="1"/>
        <v/>
      </c>
      <c r="AG18" s="129"/>
      <c r="AH18" s="202" t="str">
        <f t="shared" si="25"/>
        <v/>
      </c>
      <c r="AI18" s="130"/>
      <c r="AJ18" s="202" t="str">
        <f t="shared" si="26"/>
        <v/>
      </c>
      <c r="AK18" s="200"/>
      <c r="AL18" s="99">
        <f t="shared" si="27"/>
        <v>0</v>
      </c>
      <c r="AM18" s="99">
        <f t="shared" si="28"/>
        <v>0</v>
      </c>
      <c r="AN18" s="99">
        <f t="shared" si="29"/>
        <v>0</v>
      </c>
      <c r="AO18" s="99">
        <f t="shared" si="30"/>
        <v>0</v>
      </c>
      <c r="AP18" s="100">
        <f t="shared" si="31"/>
        <v>0</v>
      </c>
      <c r="AQ18" s="101">
        <f t="shared" si="32"/>
        <v>0</v>
      </c>
      <c r="AR18" s="89" t="str">
        <f t="shared" si="33"/>
        <v>000</v>
      </c>
      <c r="AS18" s="89">
        <f t="shared" si="34"/>
        <v>0</v>
      </c>
      <c r="AT18" s="89">
        <f t="shared" si="35"/>
        <v>0</v>
      </c>
      <c r="AU18" s="89" t="str">
        <f t="shared" si="36"/>
        <v/>
      </c>
      <c r="AV18" s="89" t="str">
        <f t="shared" si="37"/>
        <v/>
      </c>
      <c r="AW18" s="89" t="str">
        <f t="shared" si="38"/>
        <v>0</v>
      </c>
      <c r="AX18" s="89" t="str">
        <f t="shared" si="39"/>
        <v/>
      </c>
      <c r="AY18" s="89" t="str">
        <f t="shared" si="40"/>
        <v>0</v>
      </c>
      <c r="AZ18" s="89" t="str">
        <f t="shared" si="41"/>
        <v/>
      </c>
      <c r="BA18" s="89" t="str">
        <f t="shared" si="42"/>
        <v>00</v>
      </c>
      <c r="BB18" s="89">
        <f t="shared" si="43"/>
        <v>0</v>
      </c>
      <c r="BC18" s="199" t="str">
        <f>IF(女子種目選択!G18="","",女子種目選択!G18)</f>
        <v/>
      </c>
      <c r="BD18" s="94" t="str">
        <f t="shared" si="2"/>
        <v/>
      </c>
      <c r="BE18" s="129"/>
      <c r="BF18" s="202" t="str">
        <f t="shared" si="44"/>
        <v/>
      </c>
      <c r="BG18" s="130"/>
      <c r="BH18" s="202" t="str">
        <f t="shared" si="45"/>
        <v/>
      </c>
      <c r="BI18" s="200"/>
      <c r="BJ18" s="99">
        <f t="shared" si="46"/>
        <v>0</v>
      </c>
      <c r="BK18" s="99">
        <f t="shared" si="47"/>
        <v>0</v>
      </c>
      <c r="BL18" s="99">
        <f t="shared" si="48"/>
        <v>0</v>
      </c>
      <c r="BM18" s="99">
        <f t="shared" si="49"/>
        <v>0</v>
      </c>
      <c r="BN18" s="100">
        <f t="shared" si="50"/>
        <v>0</v>
      </c>
      <c r="BO18" s="101">
        <f t="shared" si="51"/>
        <v>0</v>
      </c>
      <c r="BP18" s="89" t="str">
        <f t="shared" si="52"/>
        <v>000</v>
      </c>
      <c r="BQ18" s="89">
        <f t="shared" si="53"/>
        <v>0</v>
      </c>
      <c r="BR18" s="89">
        <f t="shared" si="54"/>
        <v>0</v>
      </c>
      <c r="BS18" s="89" t="str">
        <f t="shared" si="55"/>
        <v/>
      </c>
      <c r="BT18" s="89" t="str">
        <f t="shared" si="56"/>
        <v/>
      </c>
      <c r="BU18" s="89" t="str">
        <f t="shared" si="57"/>
        <v>0</v>
      </c>
      <c r="BV18" s="89" t="str">
        <f t="shared" si="58"/>
        <v/>
      </c>
      <c r="BW18" s="89" t="str">
        <f t="shared" si="59"/>
        <v>0</v>
      </c>
      <c r="BX18" s="89" t="str">
        <f t="shared" si="60"/>
        <v/>
      </c>
      <c r="BY18" s="89" t="str">
        <f t="shared" si="61"/>
        <v>00</v>
      </c>
      <c r="BZ18" s="89">
        <f t="shared" si="62"/>
        <v>0</v>
      </c>
      <c r="CA18" s="199" t="str">
        <f>IF(女子種目選択!H18="","",女子種目選択!H18)</f>
        <v/>
      </c>
      <c r="CB18" s="94" t="str">
        <f t="shared" si="3"/>
        <v/>
      </c>
      <c r="CC18" s="129"/>
      <c r="CD18" s="202" t="str">
        <f t="shared" si="63"/>
        <v/>
      </c>
      <c r="CE18" s="130"/>
      <c r="CF18" s="202" t="str">
        <f t="shared" si="64"/>
        <v/>
      </c>
      <c r="CG18" s="200"/>
      <c r="CH18" s="99">
        <f t="shared" si="65"/>
        <v>0</v>
      </c>
      <c r="CI18" s="99">
        <f t="shared" si="66"/>
        <v>0</v>
      </c>
      <c r="CJ18" s="99">
        <f t="shared" si="67"/>
        <v>0</v>
      </c>
      <c r="CK18" s="99">
        <f t="shared" si="68"/>
        <v>0</v>
      </c>
      <c r="CL18" s="100">
        <f t="shared" si="69"/>
        <v>0</v>
      </c>
      <c r="CM18" s="101">
        <f t="shared" si="70"/>
        <v>0</v>
      </c>
      <c r="CN18" s="89" t="str">
        <f t="shared" si="71"/>
        <v>000</v>
      </c>
      <c r="CO18" s="89">
        <f t="shared" si="72"/>
        <v>0</v>
      </c>
      <c r="CP18" s="89">
        <f t="shared" si="73"/>
        <v>0</v>
      </c>
      <c r="CQ18" s="89" t="str">
        <f t="shared" si="74"/>
        <v/>
      </c>
      <c r="CR18" s="89" t="str">
        <f t="shared" si="75"/>
        <v/>
      </c>
      <c r="CS18" s="89" t="str">
        <f t="shared" si="76"/>
        <v>0</v>
      </c>
      <c r="CT18" s="89" t="str">
        <f t="shared" si="77"/>
        <v/>
      </c>
      <c r="CU18" s="89" t="str">
        <f t="shared" si="78"/>
        <v>0</v>
      </c>
      <c r="CV18" s="89" t="str">
        <f t="shared" si="79"/>
        <v/>
      </c>
      <c r="CW18" s="89" t="str">
        <f t="shared" si="80"/>
        <v>00</v>
      </c>
      <c r="CX18" s="89">
        <f t="shared" si="81"/>
        <v>0</v>
      </c>
      <c r="CY18" s="201" t="str">
        <f>IF(女子種目選択!I18="","",女子種目選択!I18)</f>
        <v/>
      </c>
      <c r="CZ18" s="94" t="str">
        <f t="shared" si="4"/>
        <v/>
      </c>
      <c r="DA18" s="129"/>
      <c r="DB18" s="202" t="str">
        <f t="shared" si="82"/>
        <v/>
      </c>
      <c r="DC18" s="130"/>
      <c r="DD18" s="202" t="str">
        <f t="shared" si="83"/>
        <v/>
      </c>
      <c r="DE18" s="200"/>
      <c r="DF18" s="99">
        <f t="shared" si="84"/>
        <v>0</v>
      </c>
      <c r="DG18" s="99">
        <f t="shared" si="85"/>
        <v>0</v>
      </c>
      <c r="DH18" s="99">
        <f t="shared" si="86"/>
        <v>0</v>
      </c>
      <c r="DI18" s="99">
        <f t="shared" si="87"/>
        <v>0</v>
      </c>
      <c r="DJ18" s="100">
        <f t="shared" si="88"/>
        <v>0</v>
      </c>
      <c r="DK18" s="101">
        <f t="shared" si="89"/>
        <v>0</v>
      </c>
      <c r="DL18" s="89" t="str">
        <f t="shared" si="90"/>
        <v>000</v>
      </c>
      <c r="DM18" s="89">
        <f t="shared" si="91"/>
        <v>0</v>
      </c>
      <c r="DN18" s="89">
        <f t="shared" si="92"/>
        <v>0</v>
      </c>
      <c r="DO18" s="89" t="str">
        <f t="shared" si="93"/>
        <v/>
      </c>
      <c r="DP18" s="89" t="str">
        <f t="shared" si="94"/>
        <v/>
      </c>
      <c r="DQ18" s="89" t="str">
        <f t="shared" si="95"/>
        <v>0</v>
      </c>
      <c r="DR18" s="89" t="str">
        <f t="shared" si="96"/>
        <v/>
      </c>
      <c r="DS18" s="89" t="str">
        <f t="shared" si="97"/>
        <v>0</v>
      </c>
      <c r="DT18" s="89" t="str">
        <f t="shared" si="98"/>
        <v/>
      </c>
      <c r="DU18" s="89" t="str">
        <f t="shared" si="99"/>
        <v>00</v>
      </c>
      <c r="DV18" s="89">
        <f t="shared" si="100"/>
        <v>0</v>
      </c>
    </row>
    <row r="19" spans="2:126">
      <c r="B19" s="90" t="str">
        <f t="shared" si="5"/>
        <v/>
      </c>
      <c r="C19" s="91">
        <v>16</v>
      </c>
      <c r="D19" s="92" t="str">
        <f>女子種目選択!B19</f>
        <v/>
      </c>
      <c r="E19" s="197" t="str">
        <f>女子種目選択!C19</f>
        <v/>
      </c>
      <c r="F19" s="198" t="str">
        <f>女子種目選択!D19</f>
        <v/>
      </c>
      <c r="G19" s="199" t="str">
        <f>IF(女子種目選択!E19="","",女子種目選択!E19)</f>
        <v/>
      </c>
      <c r="H19" s="94" t="str">
        <f t="shared" si="0"/>
        <v/>
      </c>
      <c r="I19" s="129"/>
      <c r="J19" s="96" t="str">
        <f t="shared" si="6"/>
        <v/>
      </c>
      <c r="K19" s="130"/>
      <c r="L19" s="96" t="str">
        <f t="shared" si="7"/>
        <v/>
      </c>
      <c r="M19" s="200"/>
      <c r="N19" s="99" t="str">
        <f t="shared" si="8"/>
        <v/>
      </c>
      <c r="O19" s="99">
        <f t="shared" si="9"/>
        <v>0</v>
      </c>
      <c r="P19" s="99" t="str">
        <f t="shared" si="10"/>
        <v/>
      </c>
      <c r="Q19" s="99">
        <f t="shared" si="11"/>
        <v>0</v>
      </c>
      <c r="R19" s="100" t="str">
        <f t="shared" si="12"/>
        <v/>
      </c>
      <c r="S19" s="101" t="str">
        <f t="shared" si="13"/>
        <v/>
      </c>
      <c r="T19" s="89" t="str">
        <f t="shared" si="14"/>
        <v>00</v>
      </c>
      <c r="U19" s="89">
        <f t="shared" si="15"/>
        <v>0</v>
      </c>
      <c r="V19" s="89">
        <f t="shared" si="16"/>
        <v>0</v>
      </c>
      <c r="W19" s="89" t="str">
        <f t="shared" si="17"/>
        <v/>
      </c>
      <c r="X19" s="89" t="str">
        <f t="shared" si="18"/>
        <v/>
      </c>
      <c r="Y19" s="89" t="str">
        <f t="shared" si="19"/>
        <v>0</v>
      </c>
      <c r="Z19" s="89" t="str">
        <f t="shared" si="20"/>
        <v/>
      </c>
      <c r="AA19" s="89" t="str">
        <f t="shared" si="21"/>
        <v/>
      </c>
      <c r="AB19" s="89" t="str">
        <f t="shared" si="22"/>
        <v/>
      </c>
      <c r="AC19" s="89" t="str">
        <f t="shared" si="23"/>
        <v>0</v>
      </c>
      <c r="AD19" s="89">
        <f t="shared" si="24"/>
        <v>0</v>
      </c>
      <c r="AE19" s="201" t="str">
        <f>IF(女子種目選択!F19="","",女子種目選択!F19)</f>
        <v/>
      </c>
      <c r="AF19" s="94" t="str">
        <f t="shared" si="1"/>
        <v/>
      </c>
      <c r="AG19" s="129"/>
      <c r="AH19" s="202" t="str">
        <f t="shared" si="25"/>
        <v/>
      </c>
      <c r="AI19" s="130"/>
      <c r="AJ19" s="202" t="str">
        <f t="shared" si="26"/>
        <v/>
      </c>
      <c r="AK19" s="200"/>
      <c r="AL19" s="99">
        <f t="shared" si="27"/>
        <v>0</v>
      </c>
      <c r="AM19" s="99">
        <f t="shared" si="28"/>
        <v>0</v>
      </c>
      <c r="AN19" s="99">
        <f t="shared" si="29"/>
        <v>0</v>
      </c>
      <c r="AO19" s="99">
        <f t="shared" si="30"/>
        <v>0</v>
      </c>
      <c r="AP19" s="100">
        <f t="shared" si="31"/>
        <v>0</v>
      </c>
      <c r="AQ19" s="101">
        <f t="shared" si="32"/>
        <v>0</v>
      </c>
      <c r="AR19" s="89" t="str">
        <f t="shared" si="33"/>
        <v>000</v>
      </c>
      <c r="AS19" s="89">
        <f t="shared" si="34"/>
        <v>0</v>
      </c>
      <c r="AT19" s="89">
        <f t="shared" si="35"/>
        <v>0</v>
      </c>
      <c r="AU19" s="89" t="str">
        <f t="shared" si="36"/>
        <v/>
      </c>
      <c r="AV19" s="89" t="str">
        <f t="shared" si="37"/>
        <v/>
      </c>
      <c r="AW19" s="89" t="str">
        <f t="shared" si="38"/>
        <v>0</v>
      </c>
      <c r="AX19" s="89" t="str">
        <f t="shared" si="39"/>
        <v/>
      </c>
      <c r="AY19" s="89" t="str">
        <f t="shared" si="40"/>
        <v>0</v>
      </c>
      <c r="AZ19" s="89" t="str">
        <f t="shared" si="41"/>
        <v/>
      </c>
      <c r="BA19" s="89" t="str">
        <f t="shared" si="42"/>
        <v>00</v>
      </c>
      <c r="BB19" s="89">
        <f t="shared" si="43"/>
        <v>0</v>
      </c>
      <c r="BC19" s="199" t="str">
        <f>IF(女子種目選択!G19="","",女子種目選択!G19)</f>
        <v/>
      </c>
      <c r="BD19" s="94" t="str">
        <f t="shared" si="2"/>
        <v/>
      </c>
      <c r="BE19" s="129"/>
      <c r="BF19" s="202" t="str">
        <f t="shared" si="44"/>
        <v/>
      </c>
      <c r="BG19" s="130"/>
      <c r="BH19" s="202" t="str">
        <f t="shared" si="45"/>
        <v/>
      </c>
      <c r="BI19" s="200"/>
      <c r="BJ19" s="99">
        <f t="shared" si="46"/>
        <v>0</v>
      </c>
      <c r="BK19" s="99">
        <f t="shared" si="47"/>
        <v>0</v>
      </c>
      <c r="BL19" s="99">
        <f t="shared" si="48"/>
        <v>0</v>
      </c>
      <c r="BM19" s="99">
        <f t="shared" si="49"/>
        <v>0</v>
      </c>
      <c r="BN19" s="100">
        <f t="shared" si="50"/>
        <v>0</v>
      </c>
      <c r="BO19" s="101">
        <f t="shared" si="51"/>
        <v>0</v>
      </c>
      <c r="BP19" s="89" t="str">
        <f t="shared" si="52"/>
        <v>000</v>
      </c>
      <c r="BQ19" s="89">
        <f t="shared" si="53"/>
        <v>0</v>
      </c>
      <c r="BR19" s="89">
        <f t="shared" si="54"/>
        <v>0</v>
      </c>
      <c r="BS19" s="89" t="str">
        <f t="shared" si="55"/>
        <v/>
      </c>
      <c r="BT19" s="89" t="str">
        <f t="shared" si="56"/>
        <v/>
      </c>
      <c r="BU19" s="89" t="str">
        <f t="shared" si="57"/>
        <v>0</v>
      </c>
      <c r="BV19" s="89" t="str">
        <f t="shared" si="58"/>
        <v/>
      </c>
      <c r="BW19" s="89" t="str">
        <f t="shared" si="59"/>
        <v>0</v>
      </c>
      <c r="BX19" s="89" t="str">
        <f t="shared" si="60"/>
        <v/>
      </c>
      <c r="BY19" s="89" t="str">
        <f t="shared" si="61"/>
        <v>00</v>
      </c>
      <c r="BZ19" s="89">
        <f t="shared" si="62"/>
        <v>0</v>
      </c>
      <c r="CA19" s="199" t="str">
        <f>IF(女子種目選択!H19="","",女子種目選択!H19)</f>
        <v/>
      </c>
      <c r="CB19" s="94" t="str">
        <f t="shared" si="3"/>
        <v/>
      </c>
      <c r="CC19" s="129"/>
      <c r="CD19" s="202" t="str">
        <f t="shared" si="63"/>
        <v/>
      </c>
      <c r="CE19" s="130"/>
      <c r="CF19" s="202" t="str">
        <f t="shared" si="64"/>
        <v/>
      </c>
      <c r="CG19" s="200"/>
      <c r="CH19" s="99">
        <f t="shared" si="65"/>
        <v>0</v>
      </c>
      <c r="CI19" s="99">
        <f t="shared" si="66"/>
        <v>0</v>
      </c>
      <c r="CJ19" s="99">
        <f t="shared" si="67"/>
        <v>0</v>
      </c>
      <c r="CK19" s="99">
        <f t="shared" si="68"/>
        <v>0</v>
      </c>
      <c r="CL19" s="100">
        <f t="shared" si="69"/>
        <v>0</v>
      </c>
      <c r="CM19" s="101">
        <f t="shared" si="70"/>
        <v>0</v>
      </c>
      <c r="CN19" s="89" t="str">
        <f t="shared" si="71"/>
        <v>000</v>
      </c>
      <c r="CO19" s="89">
        <f t="shared" si="72"/>
        <v>0</v>
      </c>
      <c r="CP19" s="89">
        <f t="shared" si="73"/>
        <v>0</v>
      </c>
      <c r="CQ19" s="89" t="str">
        <f t="shared" si="74"/>
        <v/>
      </c>
      <c r="CR19" s="89" t="str">
        <f t="shared" si="75"/>
        <v/>
      </c>
      <c r="CS19" s="89" t="str">
        <f t="shared" si="76"/>
        <v>0</v>
      </c>
      <c r="CT19" s="89" t="str">
        <f t="shared" si="77"/>
        <v/>
      </c>
      <c r="CU19" s="89" t="str">
        <f t="shared" si="78"/>
        <v>0</v>
      </c>
      <c r="CV19" s="89" t="str">
        <f t="shared" si="79"/>
        <v/>
      </c>
      <c r="CW19" s="89" t="str">
        <f t="shared" si="80"/>
        <v>00</v>
      </c>
      <c r="CX19" s="89">
        <f t="shared" si="81"/>
        <v>0</v>
      </c>
      <c r="CY19" s="201" t="str">
        <f>IF(女子種目選択!I19="","",女子種目選択!I19)</f>
        <v/>
      </c>
      <c r="CZ19" s="94" t="str">
        <f t="shared" si="4"/>
        <v/>
      </c>
      <c r="DA19" s="129"/>
      <c r="DB19" s="202" t="str">
        <f t="shared" si="82"/>
        <v/>
      </c>
      <c r="DC19" s="130"/>
      <c r="DD19" s="202" t="str">
        <f t="shared" si="83"/>
        <v/>
      </c>
      <c r="DE19" s="200"/>
      <c r="DF19" s="99">
        <f t="shared" si="84"/>
        <v>0</v>
      </c>
      <c r="DG19" s="99">
        <f t="shared" si="85"/>
        <v>0</v>
      </c>
      <c r="DH19" s="99">
        <f t="shared" si="86"/>
        <v>0</v>
      </c>
      <c r="DI19" s="99">
        <f t="shared" si="87"/>
        <v>0</v>
      </c>
      <c r="DJ19" s="100">
        <f t="shared" si="88"/>
        <v>0</v>
      </c>
      <c r="DK19" s="101">
        <f t="shared" si="89"/>
        <v>0</v>
      </c>
      <c r="DL19" s="89" t="str">
        <f t="shared" si="90"/>
        <v>000</v>
      </c>
      <c r="DM19" s="89">
        <f t="shared" si="91"/>
        <v>0</v>
      </c>
      <c r="DN19" s="89">
        <f t="shared" si="92"/>
        <v>0</v>
      </c>
      <c r="DO19" s="89" t="str">
        <f t="shared" si="93"/>
        <v/>
      </c>
      <c r="DP19" s="89" t="str">
        <f t="shared" si="94"/>
        <v/>
      </c>
      <c r="DQ19" s="89" t="str">
        <f t="shared" si="95"/>
        <v>0</v>
      </c>
      <c r="DR19" s="89" t="str">
        <f t="shared" si="96"/>
        <v/>
      </c>
      <c r="DS19" s="89" t="str">
        <f t="shared" si="97"/>
        <v>0</v>
      </c>
      <c r="DT19" s="89" t="str">
        <f t="shared" si="98"/>
        <v/>
      </c>
      <c r="DU19" s="89" t="str">
        <f t="shared" si="99"/>
        <v>00</v>
      </c>
      <c r="DV19" s="89">
        <f t="shared" si="100"/>
        <v>0</v>
      </c>
    </row>
    <row r="20" spans="2:126">
      <c r="B20" s="90" t="str">
        <f t="shared" si="5"/>
        <v/>
      </c>
      <c r="C20" s="91">
        <v>17</v>
      </c>
      <c r="D20" s="92" t="str">
        <f>女子種目選択!B20</f>
        <v/>
      </c>
      <c r="E20" s="197" t="str">
        <f>女子種目選択!C20</f>
        <v/>
      </c>
      <c r="F20" s="198" t="str">
        <f>女子種目選択!D20</f>
        <v/>
      </c>
      <c r="G20" s="199" t="str">
        <f>IF(女子種目選択!E20="","",女子種目選択!E20)</f>
        <v/>
      </c>
      <c r="H20" s="94" t="str">
        <f t="shared" si="0"/>
        <v/>
      </c>
      <c r="I20" s="129"/>
      <c r="J20" s="96" t="str">
        <f t="shared" si="6"/>
        <v/>
      </c>
      <c r="K20" s="130"/>
      <c r="L20" s="96" t="str">
        <f t="shared" si="7"/>
        <v/>
      </c>
      <c r="M20" s="200"/>
      <c r="N20" s="99" t="str">
        <f t="shared" si="8"/>
        <v/>
      </c>
      <c r="O20" s="99">
        <f t="shared" si="9"/>
        <v>0</v>
      </c>
      <c r="P20" s="99" t="str">
        <f t="shared" si="10"/>
        <v/>
      </c>
      <c r="Q20" s="99">
        <f t="shared" si="11"/>
        <v>0</v>
      </c>
      <c r="R20" s="100" t="str">
        <f t="shared" si="12"/>
        <v/>
      </c>
      <c r="S20" s="101" t="str">
        <f t="shared" si="13"/>
        <v/>
      </c>
      <c r="T20" s="89" t="str">
        <f t="shared" si="14"/>
        <v>00</v>
      </c>
      <c r="U20" s="89">
        <f t="shared" si="15"/>
        <v>0</v>
      </c>
      <c r="V20" s="89">
        <f t="shared" si="16"/>
        <v>0</v>
      </c>
      <c r="W20" s="89" t="str">
        <f t="shared" si="17"/>
        <v/>
      </c>
      <c r="X20" s="89" t="str">
        <f t="shared" si="18"/>
        <v/>
      </c>
      <c r="Y20" s="89" t="str">
        <f t="shared" si="19"/>
        <v>0</v>
      </c>
      <c r="Z20" s="89" t="str">
        <f t="shared" si="20"/>
        <v/>
      </c>
      <c r="AA20" s="89" t="str">
        <f t="shared" si="21"/>
        <v/>
      </c>
      <c r="AB20" s="89" t="str">
        <f t="shared" si="22"/>
        <v/>
      </c>
      <c r="AC20" s="89" t="str">
        <f t="shared" si="23"/>
        <v>0</v>
      </c>
      <c r="AD20" s="89">
        <f t="shared" si="24"/>
        <v>0</v>
      </c>
      <c r="AE20" s="201" t="str">
        <f>IF(女子種目選択!F20="","",女子種目選択!F20)</f>
        <v/>
      </c>
      <c r="AF20" s="94" t="str">
        <f t="shared" si="1"/>
        <v/>
      </c>
      <c r="AG20" s="129"/>
      <c r="AH20" s="202" t="str">
        <f t="shared" si="25"/>
        <v/>
      </c>
      <c r="AI20" s="130"/>
      <c r="AJ20" s="202" t="str">
        <f t="shared" si="26"/>
        <v/>
      </c>
      <c r="AK20" s="200"/>
      <c r="AL20" s="99">
        <f t="shared" si="27"/>
        <v>0</v>
      </c>
      <c r="AM20" s="99">
        <f t="shared" si="28"/>
        <v>0</v>
      </c>
      <c r="AN20" s="99">
        <f t="shared" si="29"/>
        <v>0</v>
      </c>
      <c r="AO20" s="99">
        <f t="shared" si="30"/>
        <v>0</v>
      </c>
      <c r="AP20" s="100">
        <f t="shared" si="31"/>
        <v>0</v>
      </c>
      <c r="AQ20" s="101">
        <f t="shared" si="32"/>
        <v>0</v>
      </c>
      <c r="AR20" s="89" t="str">
        <f t="shared" si="33"/>
        <v>000</v>
      </c>
      <c r="AS20" s="89">
        <f t="shared" si="34"/>
        <v>0</v>
      </c>
      <c r="AT20" s="89">
        <f t="shared" si="35"/>
        <v>0</v>
      </c>
      <c r="AU20" s="89" t="str">
        <f t="shared" si="36"/>
        <v/>
      </c>
      <c r="AV20" s="89" t="str">
        <f t="shared" si="37"/>
        <v/>
      </c>
      <c r="AW20" s="89" t="str">
        <f t="shared" si="38"/>
        <v>0</v>
      </c>
      <c r="AX20" s="89" t="str">
        <f t="shared" si="39"/>
        <v/>
      </c>
      <c r="AY20" s="89" t="str">
        <f t="shared" si="40"/>
        <v>0</v>
      </c>
      <c r="AZ20" s="89" t="str">
        <f t="shared" si="41"/>
        <v/>
      </c>
      <c r="BA20" s="89" t="str">
        <f t="shared" si="42"/>
        <v>00</v>
      </c>
      <c r="BB20" s="89">
        <f t="shared" si="43"/>
        <v>0</v>
      </c>
      <c r="BC20" s="199" t="str">
        <f>IF(女子種目選択!G20="","",女子種目選択!G20)</f>
        <v/>
      </c>
      <c r="BD20" s="94" t="str">
        <f t="shared" si="2"/>
        <v/>
      </c>
      <c r="BE20" s="129"/>
      <c r="BF20" s="202" t="str">
        <f t="shared" si="44"/>
        <v/>
      </c>
      <c r="BG20" s="130"/>
      <c r="BH20" s="202" t="str">
        <f t="shared" si="45"/>
        <v/>
      </c>
      <c r="BI20" s="200"/>
      <c r="BJ20" s="99">
        <f t="shared" si="46"/>
        <v>0</v>
      </c>
      <c r="BK20" s="99">
        <f t="shared" si="47"/>
        <v>0</v>
      </c>
      <c r="BL20" s="99">
        <f t="shared" si="48"/>
        <v>0</v>
      </c>
      <c r="BM20" s="99">
        <f t="shared" si="49"/>
        <v>0</v>
      </c>
      <c r="BN20" s="100">
        <f t="shared" si="50"/>
        <v>0</v>
      </c>
      <c r="BO20" s="101">
        <f t="shared" si="51"/>
        <v>0</v>
      </c>
      <c r="BP20" s="89" t="str">
        <f t="shared" si="52"/>
        <v>000</v>
      </c>
      <c r="BQ20" s="89">
        <f t="shared" si="53"/>
        <v>0</v>
      </c>
      <c r="BR20" s="89">
        <f t="shared" si="54"/>
        <v>0</v>
      </c>
      <c r="BS20" s="89" t="str">
        <f t="shared" si="55"/>
        <v/>
      </c>
      <c r="BT20" s="89" t="str">
        <f t="shared" si="56"/>
        <v/>
      </c>
      <c r="BU20" s="89" t="str">
        <f t="shared" si="57"/>
        <v>0</v>
      </c>
      <c r="BV20" s="89" t="str">
        <f t="shared" si="58"/>
        <v/>
      </c>
      <c r="BW20" s="89" t="str">
        <f t="shared" si="59"/>
        <v>0</v>
      </c>
      <c r="BX20" s="89" t="str">
        <f t="shared" si="60"/>
        <v/>
      </c>
      <c r="BY20" s="89" t="str">
        <f t="shared" si="61"/>
        <v>00</v>
      </c>
      <c r="BZ20" s="89">
        <f t="shared" si="62"/>
        <v>0</v>
      </c>
      <c r="CA20" s="199" t="str">
        <f>IF(女子種目選択!H20="","",女子種目選択!H20)</f>
        <v/>
      </c>
      <c r="CB20" s="94" t="str">
        <f t="shared" si="3"/>
        <v/>
      </c>
      <c r="CC20" s="129"/>
      <c r="CD20" s="202" t="str">
        <f t="shared" si="63"/>
        <v/>
      </c>
      <c r="CE20" s="130"/>
      <c r="CF20" s="202" t="str">
        <f t="shared" si="64"/>
        <v/>
      </c>
      <c r="CG20" s="200"/>
      <c r="CH20" s="99">
        <f t="shared" si="65"/>
        <v>0</v>
      </c>
      <c r="CI20" s="99">
        <f t="shared" si="66"/>
        <v>0</v>
      </c>
      <c r="CJ20" s="99">
        <f t="shared" si="67"/>
        <v>0</v>
      </c>
      <c r="CK20" s="99">
        <f t="shared" si="68"/>
        <v>0</v>
      </c>
      <c r="CL20" s="100">
        <f t="shared" si="69"/>
        <v>0</v>
      </c>
      <c r="CM20" s="101">
        <f t="shared" si="70"/>
        <v>0</v>
      </c>
      <c r="CN20" s="89" t="str">
        <f t="shared" si="71"/>
        <v>000</v>
      </c>
      <c r="CO20" s="89">
        <f t="shared" si="72"/>
        <v>0</v>
      </c>
      <c r="CP20" s="89">
        <f t="shared" si="73"/>
        <v>0</v>
      </c>
      <c r="CQ20" s="89" t="str">
        <f t="shared" si="74"/>
        <v/>
      </c>
      <c r="CR20" s="89" t="str">
        <f t="shared" si="75"/>
        <v/>
      </c>
      <c r="CS20" s="89" t="str">
        <f t="shared" si="76"/>
        <v>0</v>
      </c>
      <c r="CT20" s="89" t="str">
        <f t="shared" si="77"/>
        <v/>
      </c>
      <c r="CU20" s="89" t="str">
        <f t="shared" si="78"/>
        <v>0</v>
      </c>
      <c r="CV20" s="89" t="str">
        <f t="shared" si="79"/>
        <v/>
      </c>
      <c r="CW20" s="89" t="str">
        <f t="shared" si="80"/>
        <v>00</v>
      </c>
      <c r="CX20" s="89">
        <f t="shared" si="81"/>
        <v>0</v>
      </c>
      <c r="CY20" s="201" t="str">
        <f>IF(女子種目選択!I20="","",女子種目選択!I20)</f>
        <v/>
      </c>
      <c r="CZ20" s="94" t="str">
        <f t="shared" si="4"/>
        <v/>
      </c>
      <c r="DA20" s="129"/>
      <c r="DB20" s="202" t="str">
        <f t="shared" si="82"/>
        <v/>
      </c>
      <c r="DC20" s="130"/>
      <c r="DD20" s="202" t="str">
        <f t="shared" si="83"/>
        <v/>
      </c>
      <c r="DE20" s="200"/>
      <c r="DF20" s="99">
        <f t="shared" si="84"/>
        <v>0</v>
      </c>
      <c r="DG20" s="99">
        <f t="shared" si="85"/>
        <v>0</v>
      </c>
      <c r="DH20" s="99">
        <f t="shared" si="86"/>
        <v>0</v>
      </c>
      <c r="DI20" s="99">
        <f t="shared" si="87"/>
        <v>0</v>
      </c>
      <c r="DJ20" s="100">
        <f t="shared" si="88"/>
        <v>0</v>
      </c>
      <c r="DK20" s="101">
        <f t="shared" si="89"/>
        <v>0</v>
      </c>
      <c r="DL20" s="89" t="str">
        <f t="shared" si="90"/>
        <v>000</v>
      </c>
      <c r="DM20" s="89">
        <f t="shared" si="91"/>
        <v>0</v>
      </c>
      <c r="DN20" s="89">
        <f t="shared" si="92"/>
        <v>0</v>
      </c>
      <c r="DO20" s="89" t="str">
        <f t="shared" si="93"/>
        <v/>
      </c>
      <c r="DP20" s="89" t="str">
        <f t="shared" si="94"/>
        <v/>
      </c>
      <c r="DQ20" s="89" t="str">
        <f t="shared" si="95"/>
        <v>0</v>
      </c>
      <c r="DR20" s="89" t="str">
        <f t="shared" si="96"/>
        <v/>
      </c>
      <c r="DS20" s="89" t="str">
        <f t="shared" si="97"/>
        <v>0</v>
      </c>
      <c r="DT20" s="89" t="str">
        <f t="shared" si="98"/>
        <v/>
      </c>
      <c r="DU20" s="89" t="str">
        <f t="shared" si="99"/>
        <v>00</v>
      </c>
      <c r="DV20" s="89">
        <f t="shared" si="100"/>
        <v>0</v>
      </c>
    </row>
    <row r="21" spans="2:126">
      <c r="B21" s="90" t="str">
        <f t="shared" si="5"/>
        <v/>
      </c>
      <c r="C21" s="91">
        <v>18</v>
      </c>
      <c r="D21" s="92" t="str">
        <f>女子種目選択!B21</f>
        <v/>
      </c>
      <c r="E21" s="197" t="str">
        <f>女子種目選択!C21</f>
        <v/>
      </c>
      <c r="F21" s="198" t="str">
        <f>女子種目選択!D21</f>
        <v/>
      </c>
      <c r="G21" s="199" t="str">
        <f>IF(女子種目選択!E21="","",女子種目選択!E21)</f>
        <v/>
      </c>
      <c r="H21" s="94" t="str">
        <f t="shared" si="0"/>
        <v/>
      </c>
      <c r="I21" s="129"/>
      <c r="J21" s="96" t="str">
        <f t="shared" si="6"/>
        <v/>
      </c>
      <c r="K21" s="130"/>
      <c r="L21" s="96" t="str">
        <f t="shared" si="7"/>
        <v/>
      </c>
      <c r="M21" s="200"/>
      <c r="N21" s="99" t="str">
        <f t="shared" si="8"/>
        <v/>
      </c>
      <c r="O21" s="99">
        <f t="shared" si="9"/>
        <v>0</v>
      </c>
      <c r="P21" s="99" t="str">
        <f t="shared" si="10"/>
        <v/>
      </c>
      <c r="Q21" s="99">
        <f t="shared" si="11"/>
        <v>0</v>
      </c>
      <c r="R21" s="100" t="str">
        <f t="shared" si="12"/>
        <v/>
      </c>
      <c r="S21" s="101" t="str">
        <f t="shared" si="13"/>
        <v/>
      </c>
      <c r="T21" s="89" t="str">
        <f t="shared" si="14"/>
        <v>00</v>
      </c>
      <c r="U21" s="89">
        <f t="shared" si="15"/>
        <v>0</v>
      </c>
      <c r="V21" s="89">
        <f t="shared" si="16"/>
        <v>0</v>
      </c>
      <c r="W21" s="89" t="str">
        <f t="shared" si="17"/>
        <v/>
      </c>
      <c r="X21" s="89" t="str">
        <f t="shared" si="18"/>
        <v/>
      </c>
      <c r="Y21" s="89" t="str">
        <f t="shared" si="19"/>
        <v>0</v>
      </c>
      <c r="Z21" s="89" t="str">
        <f t="shared" si="20"/>
        <v/>
      </c>
      <c r="AA21" s="89" t="str">
        <f t="shared" si="21"/>
        <v/>
      </c>
      <c r="AB21" s="89" t="str">
        <f t="shared" si="22"/>
        <v/>
      </c>
      <c r="AC21" s="89" t="str">
        <f t="shared" si="23"/>
        <v>0</v>
      </c>
      <c r="AD21" s="89">
        <f t="shared" si="24"/>
        <v>0</v>
      </c>
      <c r="AE21" s="201" t="str">
        <f>IF(女子種目選択!F21="","",女子種目選択!F21)</f>
        <v/>
      </c>
      <c r="AF21" s="94" t="str">
        <f t="shared" si="1"/>
        <v/>
      </c>
      <c r="AG21" s="129"/>
      <c r="AH21" s="202" t="str">
        <f t="shared" si="25"/>
        <v/>
      </c>
      <c r="AI21" s="130"/>
      <c r="AJ21" s="202" t="str">
        <f t="shared" si="26"/>
        <v/>
      </c>
      <c r="AK21" s="200"/>
      <c r="AL21" s="99">
        <f t="shared" si="27"/>
        <v>0</v>
      </c>
      <c r="AM21" s="99">
        <f t="shared" si="28"/>
        <v>0</v>
      </c>
      <c r="AN21" s="99">
        <f t="shared" si="29"/>
        <v>0</v>
      </c>
      <c r="AO21" s="99">
        <f t="shared" si="30"/>
        <v>0</v>
      </c>
      <c r="AP21" s="100">
        <f t="shared" si="31"/>
        <v>0</v>
      </c>
      <c r="AQ21" s="101">
        <f t="shared" si="32"/>
        <v>0</v>
      </c>
      <c r="AR21" s="89" t="str">
        <f t="shared" si="33"/>
        <v>000</v>
      </c>
      <c r="AS21" s="89">
        <f t="shared" si="34"/>
        <v>0</v>
      </c>
      <c r="AT21" s="89">
        <f t="shared" si="35"/>
        <v>0</v>
      </c>
      <c r="AU21" s="89" t="str">
        <f t="shared" si="36"/>
        <v/>
      </c>
      <c r="AV21" s="89" t="str">
        <f t="shared" si="37"/>
        <v/>
      </c>
      <c r="AW21" s="89" t="str">
        <f t="shared" si="38"/>
        <v>0</v>
      </c>
      <c r="AX21" s="89" t="str">
        <f t="shared" si="39"/>
        <v/>
      </c>
      <c r="AY21" s="89" t="str">
        <f t="shared" si="40"/>
        <v>0</v>
      </c>
      <c r="AZ21" s="89" t="str">
        <f t="shared" si="41"/>
        <v/>
      </c>
      <c r="BA21" s="89" t="str">
        <f t="shared" si="42"/>
        <v>00</v>
      </c>
      <c r="BB21" s="89">
        <f t="shared" si="43"/>
        <v>0</v>
      </c>
      <c r="BC21" s="199" t="str">
        <f>IF(女子種目選択!G21="","",女子種目選択!G21)</f>
        <v/>
      </c>
      <c r="BD21" s="94" t="str">
        <f t="shared" si="2"/>
        <v/>
      </c>
      <c r="BE21" s="129"/>
      <c r="BF21" s="202" t="str">
        <f t="shared" si="44"/>
        <v/>
      </c>
      <c r="BG21" s="130"/>
      <c r="BH21" s="202" t="str">
        <f t="shared" si="45"/>
        <v/>
      </c>
      <c r="BI21" s="200"/>
      <c r="BJ21" s="99">
        <f t="shared" si="46"/>
        <v>0</v>
      </c>
      <c r="BK21" s="99">
        <f t="shared" si="47"/>
        <v>0</v>
      </c>
      <c r="BL21" s="99">
        <f t="shared" si="48"/>
        <v>0</v>
      </c>
      <c r="BM21" s="99">
        <f t="shared" si="49"/>
        <v>0</v>
      </c>
      <c r="BN21" s="100">
        <f t="shared" si="50"/>
        <v>0</v>
      </c>
      <c r="BO21" s="101">
        <f t="shared" si="51"/>
        <v>0</v>
      </c>
      <c r="BP21" s="89" t="str">
        <f t="shared" si="52"/>
        <v>000</v>
      </c>
      <c r="BQ21" s="89">
        <f t="shared" si="53"/>
        <v>0</v>
      </c>
      <c r="BR21" s="89">
        <f t="shared" si="54"/>
        <v>0</v>
      </c>
      <c r="BS21" s="89" t="str">
        <f t="shared" si="55"/>
        <v/>
      </c>
      <c r="BT21" s="89" t="str">
        <f t="shared" si="56"/>
        <v/>
      </c>
      <c r="BU21" s="89" t="str">
        <f t="shared" si="57"/>
        <v>0</v>
      </c>
      <c r="BV21" s="89" t="str">
        <f t="shared" si="58"/>
        <v/>
      </c>
      <c r="BW21" s="89" t="str">
        <f t="shared" si="59"/>
        <v>0</v>
      </c>
      <c r="BX21" s="89" t="str">
        <f t="shared" si="60"/>
        <v/>
      </c>
      <c r="BY21" s="89" t="str">
        <f t="shared" si="61"/>
        <v>00</v>
      </c>
      <c r="BZ21" s="89">
        <f t="shared" si="62"/>
        <v>0</v>
      </c>
      <c r="CA21" s="199" t="str">
        <f>IF(女子種目選択!H21="","",女子種目選択!H21)</f>
        <v/>
      </c>
      <c r="CB21" s="94" t="str">
        <f t="shared" si="3"/>
        <v/>
      </c>
      <c r="CC21" s="129"/>
      <c r="CD21" s="202" t="str">
        <f t="shared" si="63"/>
        <v/>
      </c>
      <c r="CE21" s="130"/>
      <c r="CF21" s="202" t="str">
        <f t="shared" si="64"/>
        <v/>
      </c>
      <c r="CG21" s="200"/>
      <c r="CH21" s="99">
        <f t="shared" si="65"/>
        <v>0</v>
      </c>
      <c r="CI21" s="99">
        <f t="shared" si="66"/>
        <v>0</v>
      </c>
      <c r="CJ21" s="99">
        <f t="shared" si="67"/>
        <v>0</v>
      </c>
      <c r="CK21" s="99">
        <f t="shared" si="68"/>
        <v>0</v>
      </c>
      <c r="CL21" s="100">
        <f t="shared" si="69"/>
        <v>0</v>
      </c>
      <c r="CM21" s="101">
        <f t="shared" si="70"/>
        <v>0</v>
      </c>
      <c r="CN21" s="89" t="str">
        <f t="shared" si="71"/>
        <v>000</v>
      </c>
      <c r="CO21" s="89">
        <f t="shared" si="72"/>
        <v>0</v>
      </c>
      <c r="CP21" s="89">
        <f t="shared" si="73"/>
        <v>0</v>
      </c>
      <c r="CQ21" s="89" t="str">
        <f t="shared" si="74"/>
        <v/>
      </c>
      <c r="CR21" s="89" t="str">
        <f t="shared" si="75"/>
        <v/>
      </c>
      <c r="CS21" s="89" t="str">
        <f t="shared" si="76"/>
        <v>0</v>
      </c>
      <c r="CT21" s="89" t="str">
        <f t="shared" si="77"/>
        <v/>
      </c>
      <c r="CU21" s="89" t="str">
        <f t="shared" si="78"/>
        <v>0</v>
      </c>
      <c r="CV21" s="89" t="str">
        <f t="shared" si="79"/>
        <v/>
      </c>
      <c r="CW21" s="89" t="str">
        <f t="shared" si="80"/>
        <v>00</v>
      </c>
      <c r="CX21" s="89">
        <f t="shared" si="81"/>
        <v>0</v>
      </c>
      <c r="CY21" s="201" t="str">
        <f>IF(女子種目選択!I21="","",女子種目選択!I21)</f>
        <v/>
      </c>
      <c r="CZ21" s="94" t="str">
        <f t="shared" si="4"/>
        <v/>
      </c>
      <c r="DA21" s="129"/>
      <c r="DB21" s="202" t="str">
        <f t="shared" si="82"/>
        <v/>
      </c>
      <c r="DC21" s="130"/>
      <c r="DD21" s="202" t="str">
        <f t="shared" si="83"/>
        <v/>
      </c>
      <c r="DE21" s="200"/>
      <c r="DF21" s="99">
        <f t="shared" si="84"/>
        <v>0</v>
      </c>
      <c r="DG21" s="99">
        <f t="shared" si="85"/>
        <v>0</v>
      </c>
      <c r="DH21" s="99">
        <f t="shared" si="86"/>
        <v>0</v>
      </c>
      <c r="DI21" s="99">
        <f t="shared" si="87"/>
        <v>0</v>
      </c>
      <c r="DJ21" s="100">
        <f t="shared" si="88"/>
        <v>0</v>
      </c>
      <c r="DK21" s="101">
        <f t="shared" si="89"/>
        <v>0</v>
      </c>
      <c r="DL21" s="89" t="str">
        <f t="shared" si="90"/>
        <v>000</v>
      </c>
      <c r="DM21" s="89">
        <f t="shared" si="91"/>
        <v>0</v>
      </c>
      <c r="DN21" s="89">
        <f t="shared" si="92"/>
        <v>0</v>
      </c>
      <c r="DO21" s="89" t="str">
        <f t="shared" si="93"/>
        <v/>
      </c>
      <c r="DP21" s="89" t="str">
        <f t="shared" si="94"/>
        <v/>
      </c>
      <c r="DQ21" s="89" t="str">
        <f t="shared" si="95"/>
        <v>0</v>
      </c>
      <c r="DR21" s="89" t="str">
        <f t="shared" si="96"/>
        <v/>
      </c>
      <c r="DS21" s="89" t="str">
        <f t="shared" si="97"/>
        <v>0</v>
      </c>
      <c r="DT21" s="89" t="str">
        <f t="shared" si="98"/>
        <v/>
      </c>
      <c r="DU21" s="89" t="str">
        <f t="shared" si="99"/>
        <v>00</v>
      </c>
      <c r="DV21" s="89">
        <f t="shared" si="100"/>
        <v>0</v>
      </c>
    </row>
    <row r="22" spans="2:126">
      <c r="B22" s="90" t="str">
        <f t="shared" si="5"/>
        <v/>
      </c>
      <c r="C22" s="91">
        <v>19</v>
      </c>
      <c r="D22" s="92" t="str">
        <f>女子種目選択!B22</f>
        <v/>
      </c>
      <c r="E22" s="197" t="str">
        <f>女子種目選択!C22</f>
        <v/>
      </c>
      <c r="F22" s="198" t="str">
        <f>女子種目選択!D22</f>
        <v/>
      </c>
      <c r="G22" s="199" t="str">
        <f>IF(女子種目選択!E22="","",女子種目選択!E22)</f>
        <v/>
      </c>
      <c r="H22" s="94" t="str">
        <f t="shared" si="0"/>
        <v/>
      </c>
      <c r="I22" s="129"/>
      <c r="J22" s="96" t="str">
        <f t="shared" si="6"/>
        <v/>
      </c>
      <c r="K22" s="130"/>
      <c r="L22" s="96" t="str">
        <f t="shared" si="7"/>
        <v/>
      </c>
      <c r="M22" s="200"/>
      <c r="N22" s="99" t="str">
        <f t="shared" si="8"/>
        <v/>
      </c>
      <c r="O22" s="99">
        <f t="shared" si="9"/>
        <v>0</v>
      </c>
      <c r="P22" s="99" t="str">
        <f t="shared" si="10"/>
        <v/>
      </c>
      <c r="Q22" s="99">
        <f t="shared" si="11"/>
        <v>0</v>
      </c>
      <c r="R22" s="100" t="str">
        <f t="shared" si="12"/>
        <v/>
      </c>
      <c r="S22" s="101" t="str">
        <f t="shared" si="13"/>
        <v/>
      </c>
      <c r="T22" s="89" t="str">
        <f t="shared" si="14"/>
        <v>00</v>
      </c>
      <c r="U22" s="89">
        <f t="shared" si="15"/>
        <v>0</v>
      </c>
      <c r="V22" s="89">
        <f t="shared" si="16"/>
        <v>0</v>
      </c>
      <c r="W22" s="89" t="str">
        <f t="shared" si="17"/>
        <v/>
      </c>
      <c r="X22" s="89" t="str">
        <f t="shared" si="18"/>
        <v/>
      </c>
      <c r="Y22" s="89" t="str">
        <f t="shared" si="19"/>
        <v>0</v>
      </c>
      <c r="Z22" s="89" t="str">
        <f t="shared" si="20"/>
        <v/>
      </c>
      <c r="AA22" s="89" t="str">
        <f t="shared" si="21"/>
        <v/>
      </c>
      <c r="AB22" s="89" t="str">
        <f t="shared" si="22"/>
        <v/>
      </c>
      <c r="AC22" s="89" t="str">
        <f t="shared" si="23"/>
        <v>0</v>
      </c>
      <c r="AD22" s="89">
        <f t="shared" si="24"/>
        <v>0</v>
      </c>
      <c r="AE22" s="201" t="str">
        <f>IF(女子種目選択!F22="","",女子種目選択!F22)</f>
        <v/>
      </c>
      <c r="AF22" s="94" t="str">
        <f t="shared" si="1"/>
        <v/>
      </c>
      <c r="AG22" s="129"/>
      <c r="AH22" s="202" t="str">
        <f t="shared" si="25"/>
        <v/>
      </c>
      <c r="AI22" s="130"/>
      <c r="AJ22" s="202" t="str">
        <f t="shared" si="26"/>
        <v/>
      </c>
      <c r="AK22" s="200"/>
      <c r="AL22" s="99">
        <f t="shared" si="27"/>
        <v>0</v>
      </c>
      <c r="AM22" s="99">
        <f t="shared" si="28"/>
        <v>0</v>
      </c>
      <c r="AN22" s="99">
        <f t="shared" si="29"/>
        <v>0</v>
      </c>
      <c r="AO22" s="99">
        <f t="shared" si="30"/>
        <v>0</v>
      </c>
      <c r="AP22" s="100">
        <f t="shared" si="31"/>
        <v>0</v>
      </c>
      <c r="AQ22" s="101">
        <f t="shared" si="32"/>
        <v>0</v>
      </c>
      <c r="AR22" s="89" t="str">
        <f t="shared" si="33"/>
        <v>000</v>
      </c>
      <c r="AS22" s="89">
        <f t="shared" si="34"/>
        <v>0</v>
      </c>
      <c r="AT22" s="89">
        <f t="shared" si="35"/>
        <v>0</v>
      </c>
      <c r="AU22" s="89" t="str">
        <f t="shared" si="36"/>
        <v/>
      </c>
      <c r="AV22" s="89" t="str">
        <f t="shared" si="37"/>
        <v/>
      </c>
      <c r="AW22" s="89" t="str">
        <f t="shared" si="38"/>
        <v>0</v>
      </c>
      <c r="AX22" s="89" t="str">
        <f t="shared" si="39"/>
        <v/>
      </c>
      <c r="AY22" s="89" t="str">
        <f t="shared" si="40"/>
        <v>0</v>
      </c>
      <c r="AZ22" s="89" t="str">
        <f t="shared" si="41"/>
        <v/>
      </c>
      <c r="BA22" s="89" t="str">
        <f t="shared" si="42"/>
        <v>00</v>
      </c>
      <c r="BB22" s="89">
        <f t="shared" si="43"/>
        <v>0</v>
      </c>
      <c r="BC22" s="199" t="str">
        <f>IF(女子種目選択!G22="","",女子種目選択!G22)</f>
        <v/>
      </c>
      <c r="BD22" s="94" t="str">
        <f t="shared" si="2"/>
        <v/>
      </c>
      <c r="BE22" s="129"/>
      <c r="BF22" s="202" t="str">
        <f t="shared" si="44"/>
        <v/>
      </c>
      <c r="BG22" s="130"/>
      <c r="BH22" s="202" t="str">
        <f t="shared" si="45"/>
        <v/>
      </c>
      <c r="BI22" s="200"/>
      <c r="BJ22" s="99">
        <f t="shared" si="46"/>
        <v>0</v>
      </c>
      <c r="BK22" s="99">
        <f t="shared" si="47"/>
        <v>0</v>
      </c>
      <c r="BL22" s="99">
        <f t="shared" si="48"/>
        <v>0</v>
      </c>
      <c r="BM22" s="99">
        <f t="shared" si="49"/>
        <v>0</v>
      </c>
      <c r="BN22" s="100">
        <f t="shared" si="50"/>
        <v>0</v>
      </c>
      <c r="BO22" s="101">
        <f t="shared" si="51"/>
        <v>0</v>
      </c>
      <c r="BP22" s="89" t="str">
        <f t="shared" si="52"/>
        <v>000</v>
      </c>
      <c r="BQ22" s="89">
        <f t="shared" si="53"/>
        <v>0</v>
      </c>
      <c r="BR22" s="89">
        <f t="shared" si="54"/>
        <v>0</v>
      </c>
      <c r="BS22" s="89" t="str">
        <f t="shared" si="55"/>
        <v/>
      </c>
      <c r="BT22" s="89" t="str">
        <f t="shared" si="56"/>
        <v/>
      </c>
      <c r="BU22" s="89" t="str">
        <f t="shared" si="57"/>
        <v>0</v>
      </c>
      <c r="BV22" s="89" t="str">
        <f t="shared" si="58"/>
        <v/>
      </c>
      <c r="BW22" s="89" t="str">
        <f t="shared" si="59"/>
        <v>0</v>
      </c>
      <c r="BX22" s="89" t="str">
        <f t="shared" si="60"/>
        <v/>
      </c>
      <c r="BY22" s="89" t="str">
        <f t="shared" si="61"/>
        <v>00</v>
      </c>
      <c r="BZ22" s="89">
        <f t="shared" si="62"/>
        <v>0</v>
      </c>
      <c r="CA22" s="199" t="str">
        <f>IF(女子種目選択!H22="","",女子種目選択!H22)</f>
        <v/>
      </c>
      <c r="CB22" s="94" t="str">
        <f t="shared" si="3"/>
        <v/>
      </c>
      <c r="CC22" s="129"/>
      <c r="CD22" s="202" t="str">
        <f t="shared" si="63"/>
        <v/>
      </c>
      <c r="CE22" s="130"/>
      <c r="CF22" s="202" t="str">
        <f t="shared" si="64"/>
        <v/>
      </c>
      <c r="CG22" s="200"/>
      <c r="CH22" s="99">
        <f t="shared" si="65"/>
        <v>0</v>
      </c>
      <c r="CI22" s="99">
        <f t="shared" si="66"/>
        <v>0</v>
      </c>
      <c r="CJ22" s="99">
        <f t="shared" si="67"/>
        <v>0</v>
      </c>
      <c r="CK22" s="99">
        <f t="shared" si="68"/>
        <v>0</v>
      </c>
      <c r="CL22" s="100">
        <f t="shared" si="69"/>
        <v>0</v>
      </c>
      <c r="CM22" s="101">
        <f t="shared" si="70"/>
        <v>0</v>
      </c>
      <c r="CN22" s="89" t="str">
        <f t="shared" si="71"/>
        <v>000</v>
      </c>
      <c r="CO22" s="89">
        <f t="shared" si="72"/>
        <v>0</v>
      </c>
      <c r="CP22" s="89">
        <f t="shared" si="73"/>
        <v>0</v>
      </c>
      <c r="CQ22" s="89" t="str">
        <f t="shared" si="74"/>
        <v/>
      </c>
      <c r="CR22" s="89" t="str">
        <f t="shared" si="75"/>
        <v/>
      </c>
      <c r="CS22" s="89" t="str">
        <f t="shared" si="76"/>
        <v>0</v>
      </c>
      <c r="CT22" s="89" t="str">
        <f t="shared" si="77"/>
        <v/>
      </c>
      <c r="CU22" s="89" t="str">
        <f t="shared" si="78"/>
        <v>0</v>
      </c>
      <c r="CV22" s="89" t="str">
        <f t="shared" si="79"/>
        <v/>
      </c>
      <c r="CW22" s="89" t="str">
        <f t="shared" si="80"/>
        <v>00</v>
      </c>
      <c r="CX22" s="89">
        <f t="shared" si="81"/>
        <v>0</v>
      </c>
      <c r="CY22" s="201" t="str">
        <f>IF(女子種目選択!I22="","",女子種目選択!I22)</f>
        <v/>
      </c>
      <c r="CZ22" s="94" t="str">
        <f t="shared" si="4"/>
        <v/>
      </c>
      <c r="DA22" s="129"/>
      <c r="DB22" s="202" t="str">
        <f t="shared" si="82"/>
        <v/>
      </c>
      <c r="DC22" s="130"/>
      <c r="DD22" s="202" t="str">
        <f t="shared" si="83"/>
        <v/>
      </c>
      <c r="DE22" s="200"/>
      <c r="DF22" s="99">
        <f t="shared" si="84"/>
        <v>0</v>
      </c>
      <c r="DG22" s="99">
        <f t="shared" si="85"/>
        <v>0</v>
      </c>
      <c r="DH22" s="99">
        <f t="shared" si="86"/>
        <v>0</v>
      </c>
      <c r="DI22" s="99">
        <f t="shared" si="87"/>
        <v>0</v>
      </c>
      <c r="DJ22" s="100">
        <f t="shared" si="88"/>
        <v>0</v>
      </c>
      <c r="DK22" s="101">
        <f t="shared" si="89"/>
        <v>0</v>
      </c>
      <c r="DL22" s="89" t="str">
        <f t="shared" si="90"/>
        <v>000</v>
      </c>
      <c r="DM22" s="89">
        <f t="shared" si="91"/>
        <v>0</v>
      </c>
      <c r="DN22" s="89">
        <f t="shared" si="92"/>
        <v>0</v>
      </c>
      <c r="DO22" s="89" t="str">
        <f t="shared" si="93"/>
        <v/>
      </c>
      <c r="DP22" s="89" t="str">
        <f t="shared" si="94"/>
        <v/>
      </c>
      <c r="DQ22" s="89" t="str">
        <f t="shared" si="95"/>
        <v>0</v>
      </c>
      <c r="DR22" s="89" t="str">
        <f t="shared" si="96"/>
        <v/>
      </c>
      <c r="DS22" s="89" t="str">
        <f t="shared" si="97"/>
        <v>0</v>
      </c>
      <c r="DT22" s="89" t="str">
        <f t="shared" si="98"/>
        <v/>
      </c>
      <c r="DU22" s="89" t="str">
        <f t="shared" si="99"/>
        <v>00</v>
      </c>
      <c r="DV22" s="89">
        <f t="shared" si="100"/>
        <v>0</v>
      </c>
    </row>
    <row r="23" spans="2:126">
      <c r="B23" s="90" t="str">
        <f t="shared" si="5"/>
        <v/>
      </c>
      <c r="C23" s="91">
        <v>20</v>
      </c>
      <c r="D23" s="92" t="str">
        <f>女子種目選択!B23</f>
        <v/>
      </c>
      <c r="E23" s="197" t="str">
        <f>女子種目選択!C23</f>
        <v/>
      </c>
      <c r="F23" s="198" t="str">
        <f>女子種目選択!D23</f>
        <v/>
      </c>
      <c r="G23" s="199" t="str">
        <f>IF(女子種目選択!E23="","",女子種目選択!E23)</f>
        <v/>
      </c>
      <c r="H23" s="94" t="str">
        <f t="shared" si="0"/>
        <v/>
      </c>
      <c r="I23" s="129"/>
      <c r="J23" s="96" t="str">
        <f t="shared" si="6"/>
        <v/>
      </c>
      <c r="K23" s="130"/>
      <c r="L23" s="96" t="str">
        <f t="shared" si="7"/>
        <v/>
      </c>
      <c r="M23" s="200"/>
      <c r="N23" s="99" t="str">
        <f t="shared" si="8"/>
        <v/>
      </c>
      <c r="O23" s="99">
        <f t="shared" si="9"/>
        <v>0</v>
      </c>
      <c r="P23" s="99" t="str">
        <f t="shared" si="10"/>
        <v/>
      </c>
      <c r="Q23" s="99">
        <f t="shared" si="11"/>
        <v>0</v>
      </c>
      <c r="R23" s="100" t="str">
        <f t="shared" si="12"/>
        <v/>
      </c>
      <c r="S23" s="101" t="str">
        <f t="shared" si="13"/>
        <v/>
      </c>
      <c r="T23" s="89" t="str">
        <f t="shared" si="14"/>
        <v>00</v>
      </c>
      <c r="U23" s="89">
        <f t="shared" si="15"/>
        <v>0</v>
      </c>
      <c r="V23" s="89">
        <f t="shared" si="16"/>
        <v>0</v>
      </c>
      <c r="W23" s="89" t="str">
        <f t="shared" si="17"/>
        <v/>
      </c>
      <c r="X23" s="89" t="str">
        <f t="shared" si="18"/>
        <v/>
      </c>
      <c r="Y23" s="89" t="str">
        <f t="shared" si="19"/>
        <v>0</v>
      </c>
      <c r="Z23" s="89" t="str">
        <f t="shared" si="20"/>
        <v/>
      </c>
      <c r="AA23" s="89" t="str">
        <f t="shared" si="21"/>
        <v/>
      </c>
      <c r="AB23" s="89" t="str">
        <f t="shared" si="22"/>
        <v/>
      </c>
      <c r="AC23" s="89" t="str">
        <f t="shared" si="23"/>
        <v>0</v>
      </c>
      <c r="AD23" s="89">
        <f t="shared" si="24"/>
        <v>0</v>
      </c>
      <c r="AE23" s="201" t="str">
        <f>IF(女子種目選択!F23="","",女子種目選択!F23)</f>
        <v/>
      </c>
      <c r="AF23" s="94" t="str">
        <f t="shared" si="1"/>
        <v/>
      </c>
      <c r="AG23" s="129"/>
      <c r="AH23" s="202" t="str">
        <f t="shared" si="25"/>
        <v/>
      </c>
      <c r="AI23" s="130"/>
      <c r="AJ23" s="202" t="str">
        <f t="shared" si="26"/>
        <v/>
      </c>
      <c r="AK23" s="200"/>
      <c r="AL23" s="99">
        <f t="shared" si="27"/>
        <v>0</v>
      </c>
      <c r="AM23" s="99">
        <f t="shared" si="28"/>
        <v>0</v>
      </c>
      <c r="AN23" s="99">
        <f t="shared" si="29"/>
        <v>0</v>
      </c>
      <c r="AO23" s="99">
        <f t="shared" si="30"/>
        <v>0</v>
      </c>
      <c r="AP23" s="100">
        <f t="shared" si="31"/>
        <v>0</v>
      </c>
      <c r="AQ23" s="101">
        <f t="shared" si="32"/>
        <v>0</v>
      </c>
      <c r="AR23" s="89" t="str">
        <f t="shared" si="33"/>
        <v>000</v>
      </c>
      <c r="AS23" s="89">
        <f t="shared" si="34"/>
        <v>0</v>
      </c>
      <c r="AT23" s="89">
        <f t="shared" si="35"/>
        <v>0</v>
      </c>
      <c r="AU23" s="89" t="str">
        <f t="shared" si="36"/>
        <v/>
      </c>
      <c r="AV23" s="89" t="str">
        <f t="shared" si="37"/>
        <v/>
      </c>
      <c r="AW23" s="89" t="str">
        <f t="shared" si="38"/>
        <v>0</v>
      </c>
      <c r="AX23" s="89" t="str">
        <f t="shared" si="39"/>
        <v/>
      </c>
      <c r="AY23" s="89" t="str">
        <f t="shared" si="40"/>
        <v>0</v>
      </c>
      <c r="AZ23" s="89" t="str">
        <f t="shared" si="41"/>
        <v/>
      </c>
      <c r="BA23" s="89" t="str">
        <f t="shared" si="42"/>
        <v>00</v>
      </c>
      <c r="BB23" s="89">
        <f t="shared" si="43"/>
        <v>0</v>
      </c>
      <c r="BC23" s="199" t="str">
        <f>IF(女子種目選択!G23="","",女子種目選択!G23)</f>
        <v/>
      </c>
      <c r="BD23" s="94" t="str">
        <f t="shared" si="2"/>
        <v/>
      </c>
      <c r="BE23" s="129"/>
      <c r="BF23" s="202" t="str">
        <f t="shared" si="44"/>
        <v/>
      </c>
      <c r="BG23" s="130"/>
      <c r="BH23" s="202" t="str">
        <f t="shared" si="45"/>
        <v/>
      </c>
      <c r="BI23" s="200"/>
      <c r="BJ23" s="99">
        <f t="shared" si="46"/>
        <v>0</v>
      </c>
      <c r="BK23" s="99">
        <f t="shared" si="47"/>
        <v>0</v>
      </c>
      <c r="BL23" s="99">
        <f t="shared" si="48"/>
        <v>0</v>
      </c>
      <c r="BM23" s="99">
        <f t="shared" si="49"/>
        <v>0</v>
      </c>
      <c r="BN23" s="100">
        <f t="shared" si="50"/>
        <v>0</v>
      </c>
      <c r="BO23" s="101">
        <f t="shared" si="51"/>
        <v>0</v>
      </c>
      <c r="BP23" s="89" t="str">
        <f t="shared" si="52"/>
        <v>000</v>
      </c>
      <c r="BQ23" s="89">
        <f t="shared" si="53"/>
        <v>0</v>
      </c>
      <c r="BR23" s="89">
        <f t="shared" si="54"/>
        <v>0</v>
      </c>
      <c r="BS23" s="89" t="str">
        <f t="shared" si="55"/>
        <v/>
      </c>
      <c r="BT23" s="89" t="str">
        <f t="shared" si="56"/>
        <v/>
      </c>
      <c r="BU23" s="89" t="str">
        <f t="shared" si="57"/>
        <v>0</v>
      </c>
      <c r="BV23" s="89" t="str">
        <f t="shared" si="58"/>
        <v/>
      </c>
      <c r="BW23" s="89" t="str">
        <f t="shared" si="59"/>
        <v>0</v>
      </c>
      <c r="BX23" s="89" t="str">
        <f t="shared" si="60"/>
        <v/>
      </c>
      <c r="BY23" s="89" t="str">
        <f t="shared" si="61"/>
        <v>00</v>
      </c>
      <c r="BZ23" s="89">
        <f t="shared" si="62"/>
        <v>0</v>
      </c>
      <c r="CA23" s="199" t="str">
        <f>IF(女子種目選択!H23="","",女子種目選択!H23)</f>
        <v/>
      </c>
      <c r="CB23" s="94" t="str">
        <f t="shared" si="3"/>
        <v/>
      </c>
      <c r="CC23" s="129"/>
      <c r="CD23" s="202" t="str">
        <f t="shared" si="63"/>
        <v/>
      </c>
      <c r="CE23" s="130"/>
      <c r="CF23" s="202" t="str">
        <f t="shared" si="64"/>
        <v/>
      </c>
      <c r="CG23" s="200"/>
      <c r="CH23" s="99">
        <f t="shared" si="65"/>
        <v>0</v>
      </c>
      <c r="CI23" s="99">
        <f t="shared" si="66"/>
        <v>0</v>
      </c>
      <c r="CJ23" s="99">
        <f t="shared" si="67"/>
        <v>0</v>
      </c>
      <c r="CK23" s="99">
        <f t="shared" si="68"/>
        <v>0</v>
      </c>
      <c r="CL23" s="100">
        <f t="shared" si="69"/>
        <v>0</v>
      </c>
      <c r="CM23" s="101">
        <f t="shared" si="70"/>
        <v>0</v>
      </c>
      <c r="CN23" s="89" t="str">
        <f t="shared" si="71"/>
        <v>000</v>
      </c>
      <c r="CO23" s="89">
        <f t="shared" si="72"/>
        <v>0</v>
      </c>
      <c r="CP23" s="89">
        <f t="shared" si="73"/>
        <v>0</v>
      </c>
      <c r="CQ23" s="89" t="str">
        <f t="shared" si="74"/>
        <v/>
      </c>
      <c r="CR23" s="89" t="str">
        <f t="shared" si="75"/>
        <v/>
      </c>
      <c r="CS23" s="89" t="str">
        <f t="shared" si="76"/>
        <v>0</v>
      </c>
      <c r="CT23" s="89" t="str">
        <f t="shared" si="77"/>
        <v/>
      </c>
      <c r="CU23" s="89" t="str">
        <f t="shared" si="78"/>
        <v>0</v>
      </c>
      <c r="CV23" s="89" t="str">
        <f t="shared" si="79"/>
        <v/>
      </c>
      <c r="CW23" s="89" t="str">
        <f t="shared" si="80"/>
        <v>00</v>
      </c>
      <c r="CX23" s="89">
        <f t="shared" si="81"/>
        <v>0</v>
      </c>
      <c r="CY23" s="201" t="str">
        <f>IF(女子種目選択!I23="","",女子種目選択!I23)</f>
        <v/>
      </c>
      <c r="CZ23" s="94" t="str">
        <f t="shared" si="4"/>
        <v/>
      </c>
      <c r="DA23" s="129"/>
      <c r="DB23" s="202" t="str">
        <f t="shared" si="82"/>
        <v/>
      </c>
      <c r="DC23" s="130"/>
      <c r="DD23" s="202" t="str">
        <f t="shared" si="83"/>
        <v/>
      </c>
      <c r="DE23" s="200"/>
      <c r="DF23" s="99">
        <f t="shared" si="84"/>
        <v>0</v>
      </c>
      <c r="DG23" s="99">
        <f t="shared" si="85"/>
        <v>0</v>
      </c>
      <c r="DH23" s="99">
        <f t="shared" si="86"/>
        <v>0</v>
      </c>
      <c r="DI23" s="99">
        <f t="shared" si="87"/>
        <v>0</v>
      </c>
      <c r="DJ23" s="100">
        <f t="shared" si="88"/>
        <v>0</v>
      </c>
      <c r="DK23" s="101">
        <f t="shared" si="89"/>
        <v>0</v>
      </c>
      <c r="DL23" s="89" t="str">
        <f t="shared" si="90"/>
        <v>000</v>
      </c>
      <c r="DM23" s="89">
        <f t="shared" si="91"/>
        <v>0</v>
      </c>
      <c r="DN23" s="89">
        <f t="shared" si="92"/>
        <v>0</v>
      </c>
      <c r="DO23" s="89" t="str">
        <f t="shared" si="93"/>
        <v/>
      </c>
      <c r="DP23" s="89" t="str">
        <f t="shared" si="94"/>
        <v/>
      </c>
      <c r="DQ23" s="89" t="str">
        <f t="shared" si="95"/>
        <v>0</v>
      </c>
      <c r="DR23" s="89" t="str">
        <f t="shared" si="96"/>
        <v/>
      </c>
      <c r="DS23" s="89" t="str">
        <f t="shared" si="97"/>
        <v>0</v>
      </c>
      <c r="DT23" s="89" t="str">
        <f t="shared" si="98"/>
        <v/>
      </c>
      <c r="DU23" s="89" t="str">
        <f t="shared" si="99"/>
        <v>00</v>
      </c>
      <c r="DV23" s="89">
        <f t="shared" si="100"/>
        <v>0</v>
      </c>
    </row>
    <row r="24" spans="2:126">
      <c r="B24" s="90" t="str">
        <f t="shared" si="5"/>
        <v/>
      </c>
      <c r="C24" s="91">
        <v>21</v>
      </c>
      <c r="D24" s="92" t="str">
        <f>女子種目選択!B24</f>
        <v/>
      </c>
      <c r="E24" s="197" t="str">
        <f>女子種目選択!C24</f>
        <v/>
      </c>
      <c r="F24" s="198" t="str">
        <f>女子種目選択!D24</f>
        <v/>
      </c>
      <c r="G24" s="199" t="str">
        <f>IF(女子種目選択!E24="","",女子種目選択!E24)</f>
        <v/>
      </c>
      <c r="H24" s="94" t="str">
        <f t="shared" si="0"/>
        <v/>
      </c>
      <c r="I24" s="129"/>
      <c r="J24" s="96" t="str">
        <f t="shared" si="6"/>
        <v/>
      </c>
      <c r="K24" s="130"/>
      <c r="L24" s="96" t="str">
        <f t="shared" si="7"/>
        <v/>
      </c>
      <c r="M24" s="200"/>
      <c r="N24" s="99" t="str">
        <f t="shared" si="8"/>
        <v/>
      </c>
      <c r="O24" s="99">
        <f t="shared" si="9"/>
        <v>0</v>
      </c>
      <c r="P24" s="99" t="str">
        <f t="shared" si="10"/>
        <v/>
      </c>
      <c r="Q24" s="99">
        <f t="shared" si="11"/>
        <v>0</v>
      </c>
      <c r="R24" s="100" t="str">
        <f t="shared" si="12"/>
        <v/>
      </c>
      <c r="S24" s="101" t="str">
        <f t="shared" si="13"/>
        <v/>
      </c>
      <c r="T24" s="89" t="str">
        <f t="shared" si="14"/>
        <v>00</v>
      </c>
      <c r="U24" s="89">
        <f t="shared" si="15"/>
        <v>0</v>
      </c>
      <c r="V24" s="89">
        <f t="shared" si="16"/>
        <v>0</v>
      </c>
      <c r="W24" s="89" t="str">
        <f t="shared" si="17"/>
        <v/>
      </c>
      <c r="X24" s="89" t="str">
        <f t="shared" si="18"/>
        <v/>
      </c>
      <c r="Y24" s="89" t="str">
        <f t="shared" si="19"/>
        <v>0</v>
      </c>
      <c r="Z24" s="89" t="str">
        <f t="shared" si="20"/>
        <v/>
      </c>
      <c r="AA24" s="89" t="str">
        <f t="shared" si="21"/>
        <v/>
      </c>
      <c r="AB24" s="89" t="str">
        <f t="shared" si="22"/>
        <v/>
      </c>
      <c r="AC24" s="89" t="str">
        <f t="shared" si="23"/>
        <v>0</v>
      </c>
      <c r="AD24" s="89">
        <f t="shared" si="24"/>
        <v>0</v>
      </c>
      <c r="AE24" s="201" t="str">
        <f>IF(女子種目選択!F24="","",女子種目選択!F24)</f>
        <v/>
      </c>
      <c r="AF24" s="94" t="str">
        <f t="shared" si="1"/>
        <v/>
      </c>
      <c r="AG24" s="129"/>
      <c r="AH24" s="202" t="str">
        <f t="shared" si="25"/>
        <v/>
      </c>
      <c r="AI24" s="130"/>
      <c r="AJ24" s="202" t="str">
        <f t="shared" si="26"/>
        <v/>
      </c>
      <c r="AK24" s="200"/>
      <c r="AL24" s="99">
        <f t="shared" si="27"/>
        <v>0</v>
      </c>
      <c r="AM24" s="99">
        <f t="shared" si="28"/>
        <v>0</v>
      </c>
      <c r="AN24" s="99">
        <f t="shared" si="29"/>
        <v>0</v>
      </c>
      <c r="AO24" s="99">
        <f t="shared" si="30"/>
        <v>0</v>
      </c>
      <c r="AP24" s="100">
        <f t="shared" si="31"/>
        <v>0</v>
      </c>
      <c r="AQ24" s="101">
        <f t="shared" si="32"/>
        <v>0</v>
      </c>
      <c r="AR24" s="89" t="str">
        <f t="shared" si="33"/>
        <v>000</v>
      </c>
      <c r="AS24" s="89">
        <f t="shared" si="34"/>
        <v>0</v>
      </c>
      <c r="AT24" s="89">
        <f t="shared" si="35"/>
        <v>0</v>
      </c>
      <c r="AU24" s="89" t="str">
        <f t="shared" si="36"/>
        <v/>
      </c>
      <c r="AV24" s="89" t="str">
        <f t="shared" si="37"/>
        <v/>
      </c>
      <c r="AW24" s="89" t="str">
        <f t="shared" si="38"/>
        <v>0</v>
      </c>
      <c r="AX24" s="89" t="str">
        <f t="shared" si="39"/>
        <v/>
      </c>
      <c r="AY24" s="89" t="str">
        <f t="shared" si="40"/>
        <v>0</v>
      </c>
      <c r="AZ24" s="89" t="str">
        <f t="shared" si="41"/>
        <v/>
      </c>
      <c r="BA24" s="89" t="str">
        <f t="shared" si="42"/>
        <v>00</v>
      </c>
      <c r="BB24" s="89">
        <f t="shared" si="43"/>
        <v>0</v>
      </c>
      <c r="BC24" s="199" t="str">
        <f>IF(女子種目選択!G24="","",女子種目選択!G24)</f>
        <v/>
      </c>
      <c r="BD24" s="94" t="str">
        <f t="shared" si="2"/>
        <v/>
      </c>
      <c r="BE24" s="129"/>
      <c r="BF24" s="202" t="str">
        <f t="shared" si="44"/>
        <v/>
      </c>
      <c r="BG24" s="130"/>
      <c r="BH24" s="202" t="str">
        <f t="shared" si="45"/>
        <v/>
      </c>
      <c r="BI24" s="200"/>
      <c r="BJ24" s="99">
        <f t="shared" si="46"/>
        <v>0</v>
      </c>
      <c r="BK24" s="99">
        <f t="shared" si="47"/>
        <v>0</v>
      </c>
      <c r="BL24" s="99">
        <f t="shared" si="48"/>
        <v>0</v>
      </c>
      <c r="BM24" s="99">
        <f t="shared" si="49"/>
        <v>0</v>
      </c>
      <c r="BN24" s="100">
        <f t="shared" si="50"/>
        <v>0</v>
      </c>
      <c r="BO24" s="101">
        <f t="shared" si="51"/>
        <v>0</v>
      </c>
      <c r="BP24" s="89" t="str">
        <f t="shared" si="52"/>
        <v>000</v>
      </c>
      <c r="BQ24" s="89">
        <f t="shared" si="53"/>
        <v>0</v>
      </c>
      <c r="BR24" s="89">
        <f t="shared" si="54"/>
        <v>0</v>
      </c>
      <c r="BS24" s="89" t="str">
        <f t="shared" si="55"/>
        <v/>
      </c>
      <c r="BT24" s="89" t="str">
        <f t="shared" si="56"/>
        <v/>
      </c>
      <c r="BU24" s="89" t="str">
        <f t="shared" si="57"/>
        <v>0</v>
      </c>
      <c r="BV24" s="89" t="str">
        <f t="shared" si="58"/>
        <v/>
      </c>
      <c r="BW24" s="89" t="str">
        <f t="shared" si="59"/>
        <v>0</v>
      </c>
      <c r="BX24" s="89" t="str">
        <f t="shared" si="60"/>
        <v/>
      </c>
      <c r="BY24" s="89" t="str">
        <f t="shared" si="61"/>
        <v>00</v>
      </c>
      <c r="BZ24" s="89">
        <f t="shared" si="62"/>
        <v>0</v>
      </c>
      <c r="CA24" s="199" t="str">
        <f>IF(女子種目選択!H24="","",女子種目選択!H24)</f>
        <v/>
      </c>
      <c r="CB24" s="94" t="str">
        <f t="shared" si="3"/>
        <v/>
      </c>
      <c r="CC24" s="129"/>
      <c r="CD24" s="202" t="str">
        <f t="shared" si="63"/>
        <v/>
      </c>
      <c r="CE24" s="130"/>
      <c r="CF24" s="202" t="str">
        <f t="shared" si="64"/>
        <v/>
      </c>
      <c r="CG24" s="200"/>
      <c r="CH24" s="99">
        <f t="shared" si="65"/>
        <v>0</v>
      </c>
      <c r="CI24" s="99">
        <f t="shared" si="66"/>
        <v>0</v>
      </c>
      <c r="CJ24" s="99">
        <f t="shared" si="67"/>
        <v>0</v>
      </c>
      <c r="CK24" s="99">
        <f t="shared" si="68"/>
        <v>0</v>
      </c>
      <c r="CL24" s="100">
        <f t="shared" si="69"/>
        <v>0</v>
      </c>
      <c r="CM24" s="101">
        <f t="shared" si="70"/>
        <v>0</v>
      </c>
      <c r="CN24" s="89" t="str">
        <f t="shared" si="71"/>
        <v>000</v>
      </c>
      <c r="CO24" s="89">
        <f t="shared" si="72"/>
        <v>0</v>
      </c>
      <c r="CP24" s="89">
        <f t="shared" si="73"/>
        <v>0</v>
      </c>
      <c r="CQ24" s="89" t="str">
        <f t="shared" si="74"/>
        <v/>
      </c>
      <c r="CR24" s="89" t="str">
        <f t="shared" si="75"/>
        <v/>
      </c>
      <c r="CS24" s="89" t="str">
        <f t="shared" si="76"/>
        <v>0</v>
      </c>
      <c r="CT24" s="89" t="str">
        <f t="shared" si="77"/>
        <v/>
      </c>
      <c r="CU24" s="89" t="str">
        <f t="shared" si="78"/>
        <v>0</v>
      </c>
      <c r="CV24" s="89" t="str">
        <f t="shared" si="79"/>
        <v/>
      </c>
      <c r="CW24" s="89" t="str">
        <f t="shared" si="80"/>
        <v>00</v>
      </c>
      <c r="CX24" s="89">
        <f t="shared" si="81"/>
        <v>0</v>
      </c>
      <c r="CY24" s="201" t="str">
        <f>IF(女子種目選択!I24="","",女子種目選択!I24)</f>
        <v/>
      </c>
      <c r="CZ24" s="94" t="str">
        <f t="shared" si="4"/>
        <v/>
      </c>
      <c r="DA24" s="129"/>
      <c r="DB24" s="202" t="str">
        <f t="shared" si="82"/>
        <v/>
      </c>
      <c r="DC24" s="130"/>
      <c r="DD24" s="202" t="str">
        <f t="shared" si="83"/>
        <v/>
      </c>
      <c r="DE24" s="200"/>
      <c r="DF24" s="99">
        <f t="shared" si="84"/>
        <v>0</v>
      </c>
      <c r="DG24" s="99">
        <f t="shared" si="85"/>
        <v>0</v>
      </c>
      <c r="DH24" s="99">
        <f t="shared" si="86"/>
        <v>0</v>
      </c>
      <c r="DI24" s="99">
        <f t="shared" si="87"/>
        <v>0</v>
      </c>
      <c r="DJ24" s="100">
        <f t="shared" si="88"/>
        <v>0</v>
      </c>
      <c r="DK24" s="101">
        <f t="shared" si="89"/>
        <v>0</v>
      </c>
      <c r="DL24" s="89" t="str">
        <f t="shared" si="90"/>
        <v>000</v>
      </c>
      <c r="DM24" s="89">
        <f t="shared" si="91"/>
        <v>0</v>
      </c>
      <c r="DN24" s="89">
        <f t="shared" si="92"/>
        <v>0</v>
      </c>
      <c r="DO24" s="89" t="str">
        <f t="shared" si="93"/>
        <v/>
      </c>
      <c r="DP24" s="89" t="str">
        <f t="shared" si="94"/>
        <v/>
      </c>
      <c r="DQ24" s="89" t="str">
        <f t="shared" si="95"/>
        <v>0</v>
      </c>
      <c r="DR24" s="89" t="str">
        <f t="shared" si="96"/>
        <v/>
      </c>
      <c r="DS24" s="89" t="str">
        <f t="shared" si="97"/>
        <v>0</v>
      </c>
      <c r="DT24" s="89" t="str">
        <f t="shared" si="98"/>
        <v/>
      </c>
      <c r="DU24" s="89" t="str">
        <f t="shared" si="99"/>
        <v>00</v>
      </c>
      <c r="DV24" s="89">
        <f t="shared" si="100"/>
        <v>0</v>
      </c>
    </row>
    <row r="25" spans="2:126">
      <c r="B25" s="90" t="str">
        <f t="shared" si="5"/>
        <v/>
      </c>
      <c r="C25" s="91">
        <v>22</v>
      </c>
      <c r="D25" s="92" t="str">
        <f>女子種目選択!B25</f>
        <v/>
      </c>
      <c r="E25" s="197" t="str">
        <f>女子種目選択!C25</f>
        <v/>
      </c>
      <c r="F25" s="198" t="str">
        <f>女子種目選択!D25</f>
        <v/>
      </c>
      <c r="G25" s="199" t="str">
        <f>IF(女子種目選択!E25="","",女子種目選択!E25)</f>
        <v/>
      </c>
      <c r="H25" s="94" t="str">
        <f t="shared" si="0"/>
        <v/>
      </c>
      <c r="I25" s="129"/>
      <c r="J25" s="96" t="str">
        <f t="shared" si="6"/>
        <v/>
      </c>
      <c r="K25" s="130"/>
      <c r="L25" s="96" t="str">
        <f t="shared" si="7"/>
        <v/>
      </c>
      <c r="M25" s="200"/>
      <c r="N25" s="99" t="str">
        <f t="shared" si="8"/>
        <v/>
      </c>
      <c r="O25" s="99">
        <f t="shared" si="9"/>
        <v>0</v>
      </c>
      <c r="P25" s="99" t="str">
        <f t="shared" si="10"/>
        <v/>
      </c>
      <c r="Q25" s="99">
        <f t="shared" si="11"/>
        <v>0</v>
      </c>
      <c r="R25" s="100" t="str">
        <f t="shared" si="12"/>
        <v/>
      </c>
      <c r="S25" s="101" t="str">
        <f t="shared" si="13"/>
        <v/>
      </c>
      <c r="T25" s="89" t="str">
        <f t="shared" si="14"/>
        <v>00</v>
      </c>
      <c r="U25" s="89">
        <f t="shared" si="15"/>
        <v>0</v>
      </c>
      <c r="V25" s="89">
        <f t="shared" si="16"/>
        <v>0</v>
      </c>
      <c r="W25" s="89" t="str">
        <f t="shared" si="17"/>
        <v/>
      </c>
      <c r="X25" s="89" t="str">
        <f t="shared" si="18"/>
        <v/>
      </c>
      <c r="Y25" s="89" t="str">
        <f t="shared" si="19"/>
        <v>0</v>
      </c>
      <c r="Z25" s="89" t="str">
        <f t="shared" si="20"/>
        <v/>
      </c>
      <c r="AA25" s="89" t="str">
        <f t="shared" si="21"/>
        <v/>
      </c>
      <c r="AB25" s="89" t="str">
        <f t="shared" si="22"/>
        <v/>
      </c>
      <c r="AC25" s="89" t="str">
        <f t="shared" si="23"/>
        <v>0</v>
      </c>
      <c r="AD25" s="89">
        <f t="shared" si="24"/>
        <v>0</v>
      </c>
      <c r="AE25" s="201" t="str">
        <f>IF(女子種目選択!F25="","",女子種目選択!F25)</f>
        <v/>
      </c>
      <c r="AF25" s="94" t="str">
        <f t="shared" si="1"/>
        <v/>
      </c>
      <c r="AG25" s="129"/>
      <c r="AH25" s="202" t="str">
        <f t="shared" si="25"/>
        <v/>
      </c>
      <c r="AI25" s="130"/>
      <c r="AJ25" s="202" t="str">
        <f t="shared" si="26"/>
        <v/>
      </c>
      <c r="AK25" s="200"/>
      <c r="AL25" s="99">
        <f t="shared" si="27"/>
        <v>0</v>
      </c>
      <c r="AM25" s="99">
        <f t="shared" si="28"/>
        <v>0</v>
      </c>
      <c r="AN25" s="99">
        <f t="shared" si="29"/>
        <v>0</v>
      </c>
      <c r="AO25" s="99">
        <f t="shared" si="30"/>
        <v>0</v>
      </c>
      <c r="AP25" s="100">
        <f t="shared" si="31"/>
        <v>0</v>
      </c>
      <c r="AQ25" s="101">
        <f t="shared" si="32"/>
        <v>0</v>
      </c>
      <c r="AR25" s="89" t="str">
        <f t="shared" si="33"/>
        <v>000</v>
      </c>
      <c r="AS25" s="89">
        <f t="shared" si="34"/>
        <v>0</v>
      </c>
      <c r="AT25" s="89">
        <f t="shared" si="35"/>
        <v>0</v>
      </c>
      <c r="AU25" s="89" t="str">
        <f t="shared" si="36"/>
        <v/>
      </c>
      <c r="AV25" s="89" t="str">
        <f t="shared" si="37"/>
        <v/>
      </c>
      <c r="AW25" s="89" t="str">
        <f t="shared" si="38"/>
        <v>0</v>
      </c>
      <c r="AX25" s="89" t="str">
        <f t="shared" si="39"/>
        <v/>
      </c>
      <c r="AY25" s="89" t="str">
        <f t="shared" si="40"/>
        <v>0</v>
      </c>
      <c r="AZ25" s="89" t="str">
        <f t="shared" si="41"/>
        <v/>
      </c>
      <c r="BA25" s="89" t="str">
        <f t="shared" si="42"/>
        <v>00</v>
      </c>
      <c r="BB25" s="89">
        <f t="shared" si="43"/>
        <v>0</v>
      </c>
      <c r="BC25" s="199" t="str">
        <f>IF(女子種目選択!G25="","",女子種目選択!G25)</f>
        <v/>
      </c>
      <c r="BD25" s="94" t="str">
        <f t="shared" si="2"/>
        <v/>
      </c>
      <c r="BE25" s="129"/>
      <c r="BF25" s="202" t="str">
        <f t="shared" si="44"/>
        <v/>
      </c>
      <c r="BG25" s="130"/>
      <c r="BH25" s="202" t="str">
        <f t="shared" si="45"/>
        <v/>
      </c>
      <c r="BI25" s="200"/>
      <c r="BJ25" s="99">
        <f t="shared" si="46"/>
        <v>0</v>
      </c>
      <c r="BK25" s="99">
        <f t="shared" si="47"/>
        <v>0</v>
      </c>
      <c r="BL25" s="99">
        <f t="shared" si="48"/>
        <v>0</v>
      </c>
      <c r="BM25" s="99">
        <f t="shared" si="49"/>
        <v>0</v>
      </c>
      <c r="BN25" s="100">
        <f t="shared" si="50"/>
        <v>0</v>
      </c>
      <c r="BO25" s="101">
        <f t="shared" si="51"/>
        <v>0</v>
      </c>
      <c r="BP25" s="89" t="str">
        <f t="shared" si="52"/>
        <v>000</v>
      </c>
      <c r="BQ25" s="89">
        <f t="shared" si="53"/>
        <v>0</v>
      </c>
      <c r="BR25" s="89">
        <f t="shared" si="54"/>
        <v>0</v>
      </c>
      <c r="BS25" s="89" t="str">
        <f t="shared" si="55"/>
        <v/>
      </c>
      <c r="BT25" s="89" t="str">
        <f t="shared" si="56"/>
        <v/>
      </c>
      <c r="BU25" s="89" t="str">
        <f t="shared" si="57"/>
        <v>0</v>
      </c>
      <c r="BV25" s="89" t="str">
        <f t="shared" si="58"/>
        <v/>
      </c>
      <c r="BW25" s="89" t="str">
        <f t="shared" si="59"/>
        <v>0</v>
      </c>
      <c r="BX25" s="89" t="str">
        <f t="shared" si="60"/>
        <v/>
      </c>
      <c r="BY25" s="89" t="str">
        <f t="shared" si="61"/>
        <v>00</v>
      </c>
      <c r="BZ25" s="89">
        <f t="shared" si="62"/>
        <v>0</v>
      </c>
      <c r="CA25" s="199" t="str">
        <f>IF(女子種目選択!H25="","",女子種目選択!H25)</f>
        <v/>
      </c>
      <c r="CB25" s="94" t="str">
        <f t="shared" si="3"/>
        <v/>
      </c>
      <c r="CC25" s="129"/>
      <c r="CD25" s="202" t="str">
        <f t="shared" si="63"/>
        <v/>
      </c>
      <c r="CE25" s="130"/>
      <c r="CF25" s="202" t="str">
        <f t="shared" si="64"/>
        <v/>
      </c>
      <c r="CG25" s="200"/>
      <c r="CH25" s="99">
        <f t="shared" si="65"/>
        <v>0</v>
      </c>
      <c r="CI25" s="99">
        <f t="shared" si="66"/>
        <v>0</v>
      </c>
      <c r="CJ25" s="99">
        <f t="shared" si="67"/>
        <v>0</v>
      </c>
      <c r="CK25" s="99">
        <f t="shared" si="68"/>
        <v>0</v>
      </c>
      <c r="CL25" s="100">
        <f t="shared" si="69"/>
        <v>0</v>
      </c>
      <c r="CM25" s="101">
        <f t="shared" si="70"/>
        <v>0</v>
      </c>
      <c r="CN25" s="89" t="str">
        <f t="shared" si="71"/>
        <v>000</v>
      </c>
      <c r="CO25" s="89">
        <f t="shared" si="72"/>
        <v>0</v>
      </c>
      <c r="CP25" s="89">
        <f t="shared" si="73"/>
        <v>0</v>
      </c>
      <c r="CQ25" s="89" t="str">
        <f t="shared" si="74"/>
        <v/>
      </c>
      <c r="CR25" s="89" t="str">
        <f t="shared" si="75"/>
        <v/>
      </c>
      <c r="CS25" s="89" t="str">
        <f t="shared" si="76"/>
        <v>0</v>
      </c>
      <c r="CT25" s="89" t="str">
        <f t="shared" si="77"/>
        <v/>
      </c>
      <c r="CU25" s="89" t="str">
        <f t="shared" si="78"/>
        <v>0</v>
      </c>
      <c r="CV25" s="89" t="str">
        <f t="shared" si="79"/>
        <v/>
      </c>
      <c r="CW25" s="89" t="str">
        <f t="shared" si="80"/>
        <v>00</v>
      </c>
      <c r="CX25" s="89">
        <f t="shared" si="81"/>
        <v>0</v>
      </c>
      <c r="CY25" s="201" t="str">
        <f>IF(女子種目選択!I25="","",女子種目選択!I25)</f>
        <v/>
      </c>
      <c r="CZ25" s="94" t="str">
        <f t="shared" si="4"/>
        <v/>
      </c>
      <c r="DA25" s="129"/>
      <c r="DB25" s="202" t="str">
        <f t="shared" si="82"/>
        <v/>
      </c>
      <c r="DC25" s="130"/>
      <c r="DD25" s="202" t="str">
        <f t="shared" si="83"/>
        <v/>
      </c>
      <c r="DE25" s="200"/>
      <c r="DF25" s="99">
        <f t="shared" si="84"/>
        <v>0</v>
      </c>
      <c r="DG25" s="99">
        <f t="shared" si="85"/>
        <v>0</v>
      </c>
      <c r="DH25" s="99">
        <f t="shared" si="86"/>
        <v>0</v>
      </c>
      <c r="DI25" s="99">
        <f t="shared" si="87"/>
        <v>0</v>
      </c>
      <c r="DJ25" s="100">
        <f t="shared" si="88"/>
        <v>0</v>
      </c>
      <c r="DK25" s="101">
        <f t="shared" si="89"/>
        <v>0</v>
      </c>
      <c r="DL25" s="89" t="str">
        <f t="shared" si="90"/>
        <v>000</v>
      </c>
      <c r="DM25" s="89">
        <f t="shared" si="91"/>
        <v>0</v>
      </c>
      <c r="DN25" s="89">
        <f t="shared" si="92"/>
        <v>0</v>
      </c>
      <c r="DO25" s="89" t="str">
        <f t="shared" si="93"/>
        <v/>
      </c>
      <c r="DP25" s="89" t="str">
        <f t="shared" si="94"/>
        <v/>
      </c>
      <c r="DQ25" s="89" t="str">
        <f t="shared" si="95"/>
        <v>0</v>
      </c>
      <c r="DR25" s="89" t="str">
        <f t="shared" si="96"/>
        <v/>
      </c>
      <c r="DS25" s="89" t="str">
        <f t="shared" si="97"/>
        <v>0</v>
      </c>
      <c r="DT25" s="89" t="str">
        <f t="shared" si="98"/>
        <v/>
      </c>
      <c r="DU25" s="89" t="str">
        <f t="shared" si="99"/>
        <v>00</v>
      </c>
      <c r="DV25" s="89">
        <f t="shared" si="100"/>
        <v>0</v>
      </c>
    </row>
    <row r="26" spans="2:126">
      <c r="B26" s="90" t="str">
        <f t="shared" si="5"/>
        <v/>
      </c>
      <c r="C26" s="91">
        <v>23</v>
      </c>
      <c r="D26" s="92" t="str">
        <f>女子種目選択!B26</f>
        <v/>
      </c>
      <c r="E26" s="197" t="str">
        <f>女子種目選択!C26</f>
        <v/>
      </c>
      <c r="F26" s="198" t="str">
        <f>女子種目選択!D26</f>
        <v/>
      </c>
      <c r="G26" s="199" t="str">
        <f>IF(女子種目選択!E26="","",女子種目選択!E26)</f>
        <v/>
      </c>
      <c r="H26" s="94" t="str">
        <f t="shared" si="0"/>
        <v/>
      </c>
      <c r="I26" s="129"/>
      <c r="J26" s="96" t="str">
        <f t="shared" si="6"/>
        <v/>
      </c>
      <c r="K26" s="130"/>
      <c r="L26" s="96" t="str">
        <f t="shared" si="7"/>
        <v/>
      </c>
      <c r="M26" s="200"/>
      <c r="N26" s="99" t="str">
        <f t="shared" si="8"/>
        <v/>
      </c>
      <c r="O26" s="99">
        <f t="shared" si="9"/>
        <v>0</v>
      </c>
      <c r="P26" s="99" t="str">
        <f t="shared" si="10"/>
        <v/>
      </c>
      <c r="Q26" s="99">
        <f t="shared" si="11"/>
        <v>0</v>
      </c>
      <c r="R26" s="100" t="str">
        <f t="shared" si="12"/>
        <v/>
      </c>
      <c r="S26" s="101" t="str">
        <f t="shared" si="13"/>
        <v/>
      </c>
      <c r="T26" s="89" t="str">
        <f t="shared" si="14"/>
        <v>00</v>
      </c>
      <c r="U26" s="89">
        <f t="shared" si="15"/>
        <v>0</v>
      </c>
      <c r="V26" s="89">
        <f t="shared" si="16"/>
        <v>0</v>
      </c>
      <c r="W26" s="89" t="str">
        <f t="shared" si="17"/>
        <v/>
      </c>
      <c r="X26" s="89" t="str">
        <f t="shared" si="18"/>
        <v/>
      </c>
      <c r="Y26" s="89" t="str">
        <f t="shared" si="19"/>
        <v>0</v>
      </c>
      <c r="Z26" s="89" t="str">
        <f t="shared" si="20"/>
        <v/>
      </c>
      <c r="AA26" s="89" t="str">
        <f t="shared" si="21"/>
        <v/>
      </c>
      <c r="AB26" s="89" t="str">
        <f t="shared" si="22"/>
        <v/>
      </c>
      <c r="AC26" s="89" t="str">
        <f t="shared" si="23"/>
        <v>0</v>
      </c>
      <c r="AD26" s="89">
        <f t="shared" si="24"/>
        <v>0</v>
      </c>
      <c r="AE26" s="201" t="str">
        <f>IF(女子種目選択!F26="","",女子種目選択!F26)</f>
        <v/>
      </c>
      <c r="AF26" s="94" t="str">
        <f t="shared" si="1"/>
        <v/>
      </c>
      <c r="AG26" s="129"/>
      <c r="AH26" s="202" t="str">
        <f t="shared" si="25"/>
        <v/>
      </c>
      <c r="AI26" s="130"/>
      <c r="AJ26" s="202" t="str">
        <f t="shared" si="26"/>
        <v/>
      </c>
      <c r="AK26" s="200"/>
      <c r="AL26" s="99">
        <f t="shared" si="27"/>
        <v>0</v>
      </c>
      <c r="AM26" s="99">
        <f t="shared" si="28"/>
        <v>0</v>
      </c>
      <c r="AN26" s="99">
        <f t="shared" si="29"/>
        <v>0</v>
      </c>
      <c r="AO26" s="99">
        <f t="shared" si="30"/>
        <v>0</v>
      </c>
      <c r="AP26" s="100">
        <f t="shared" si="31"/>
        <v>0</v>
      </c>
      <c r="AQ26" s="101">
        <f t="shared" si="32"/>
        <v>0</v>
      </c>
      <c r="AR26" s="89" t="str">
        <f t="shared" si="33"/>
        <v>000</v>
      </c>
      <c r="AS26" s="89">
        <f t="shared" si="34"/>
        <v>0</v>
      </c>
      <c r="AT26" s="89">
        <f t="shared" si="35"/>
        <v>0</v>
      </c>
      <c r="AU26" s="89" t="str">
        <f t="shared" si="36"/>
        <v/>
      </c>
      <c r="AV26" s="89" t="str">
        <f t="shared" si="37"/>
        <v/>
      </c>
      <c r="AW26" s="89" t="str">
        <f t="shared" si="38"/>
        <v>0</v>
      </c>
      <c r="AX26" s="89" t="str">
        <f t="shared" si="39"/>
        <v/>
      </c>
      <c r="AY26" s="89" t="str">
        <f t="shared" si="40"/>
        <v>0</v>
      </c>
      <c r="AZ26" s="89" t="str">
        <f t="shared" si="41"/>
        <v/>
      </c>
      <c r="BA26" s="89" t="str">
        <f t="shared" si="42"/>
        <v>00</v>
      </c>
      <c r="BB26" s="89">
        <f t="shared" si="43"/>
        <v>0</v>
      </c>
      <c r="BC26" s="199" t="str">
        <f>IF(女子種目選択!G26="","",女子種目選択!G26)</f>
        <v/>
      </c>
      <c r="BD26" s="94" t="str">
        <f t="shared" si="2"/>
        <v/>
      </c>
      <c r="BE26" s="129"/>
      <c r="BF26" s="202" t="str">
        <f t="shared" si="44"/>
        <v/>
      </c>
      <c r="BG26" s="130"/>
      <c r="BH26" s="202" t="str">
        <f t="shared" si="45"/>
        <v/>
      </c>
      <c r="BI26" s="200"/>
      <c r="BJ26" s="99">
        <f t="shared" si="46"/>
        <v>0</v>
      </c>
      <c r="BK26" s="99">
        <f t="shared" si="47"/>
        <v>0</v>
      </c>
      <c r="BL26" s="99">
        <f t="shared" si="48"/>
        <v>0</v>
      </c>
      <c r="BM26" s="99">
        <f t="shared" si="49"/>
        <v>0</v>
      </c>
      <c r="BN26" s="100">
        <f t="shared" si="50"/>
        <v>0</v>
      </c>
      <c r="BO26" s="101">
        <f t="shared" si="51"/>
        <v>0</v>
      </c>
      <c r="BP26" s="89" t="str">
        <f t="shared" si="52"/>
        <v>000</v>
      </c>
      <c r="BQ26" s="89">
        <f t="shared" si="53"/>
        <v>0</v>
      </c>
      <c r="BR26" s="89">
        <f t="shared" si="54"/>
        <v>0</v>
      </c>
      <c r="BS26" s="89" t="str">
        <f t="shared" si="55"/>
        <v/>
      </c>
      <c r="BT26" s="89" t="str">
        <f t="shared" si="56"/>
        <v/>
      </c>
      <c r="BU26" s="89" t="str">
        <f t="shared" si="57"/>
        <v>0</v>
      </c>
      <c r="BV26" s="89" t="str">
        <f t="shared" si="58"/>
        <v/>
      </c>
      <c r="BW26" s="89" t="str">
        <f t="shared" si="59"/>
        <v>0</v>
      </c>
      <c r="BX26" s="89" t="str">
        <f t="shared" si="60"/>
        <v/>
      </c>
      <c r="BY26" s="89" t="str">
        <f t="shared" si="61"/>
        <v>00</v>
      </c>
      <c r="BZ26" s="89">
        <f t="shared" si="62"/>
        <v>0</v>
      </c>
      <c r="CA26" s="199" t="str">
        <f>IF(女子種目選択!H26="","",女子種目選択!H26)</f>
        <v/>
      </c>
      <c r="CB26" s="94" t="str">
        <f t="shared" si="3"/>
        <v/>
      </c>
      <c r="CC26" s="129"/>
      <c r="CD26" s="202" t="str">
        <f t="shared" si="63"/>
        <v/>
      </c>
      <c r="CE26" s="130"/>
      <c r="CF26" s="202" t="str">
        <f t="shared" si="64"/>
        <v/>
      </c>
      <c r="CG26" s="200"/>
      <c r="CH26" s="99">
        <f t="shared" si="65"/>
        <v>0</v>
      </c>
      <c r="CI26" s="99">
        <f t="shared" si="66"/>
        <v>0</v>
      </c>
      <c r="CJ26" s="99">
        <f t="shared" si="67"/>
        <v>0</v>
      </c>
      <c r="CK26" s="99">
        <f t="shared" si="68"/>
        <v>0</v>
      </c>
      <c r="CL26" s="100">
        <f t="shared" si="69"/>
        <v>0</v>
      </c>
      <c r="CM26" s="101">
        <f t="shared" si="70"/>
        <v>0</v>
      </c>
      <c r="CN26" s="89" t="str">
        <f t="shared" si="71"/>
        <v>000</v>
      </c>
      <c r="CO26" s="89">
        <f t="shared" si="72"/>
        <v>0</v>
      </c>
      <c r="CP26" s="89">
        <f t="shared" si="73"/>
        <v>0</v>
      </c>
      <c r="CQ26" s="89" t="str">
        <f t="shared" si="74"/>
        <v/>
      </c>
      <c r="CR26" s="89" t="str">
        <f t="shared" si="75"/>
        <v/>
      </c>
      <c r="CS26" s="89" t="str">
        <f t="shared" si="76"/>
        <v>0</v>
      </c>
      <c r="CT26" s="89" t="str">
        <f t="shared" si="77"/>
        <v/>
      </c>
      <c r="CU26" s="89" t="str">
        <f t="shared" si="78"/>
        <v>0</v>
      </c>
      <c r="CV26" s="89" t="str">
        <f t="shared" si="79"/>
        <v/>
      </c>
      <c r="CW26" s="89" t="str">
        <f t="shared" si="80"/>
        <v>00</v>
      </c>
      <c r="CX26" s="89">
        <f t="shared" si="81"/>
        <v>0</v>
      </c>
      <c r="CY26" s="201" t="str">
        <f>IF(女子種目選択!I26="","",女子種目選択!I26)</f>
        <v/>
      </c>
      <c r="CZ26" s="94" t="str">
        <f t="shared" si="4"/>
        <v/>
      </c>
      <c r="DA26" s="129"/>
      <c r="DB26" s="202" t="str">
        <f t="shared" si="82"/>
        <v/>
      </c>
      <c r="DC26" s="130"/>
      <c r="DD26" s="202" t="str">
        <f t="shared" si="83"/>
        <v/>
      </c>
      <c r="DE26" s="200"/>
      <c r="DF26" s="99">
        <f t="shared" si="84"/>
        <v>0</v>
      </c>
      <c r="DG26" s="99">
        <f t="shared" si="85"/>
        <v>0</v>
      </c>
      <c r="DH26" s="99">
        <f t="shared" si="86"/>
        <v>0</v>
      </c>
      <c r="DI26" s="99">
        <f t="shared" si="87"/>
        <v>0</v>
      </c>
      <c r="DJ26" s="100">
        <f t="shared" si="88"/>
        <v>0</v>
      </c>
      <c r="DK26" s="101">
        <f t="shared" si="89"/>
        <v>0</v>
      </c>
      <c r="DL26" s="89" t="str">
        <f t="shared" si="90"/>
        <v>000</v>
      </c>
      <c r="DM26" s="89">
        <f t="shared" si="91"/>
        <v>0</v>
      </c>
      <c r="DN26" s="89">
        <f t="shared" si="92"/>
        <v>0</v>
      </c>
      <c r="DO26" s="89" t="str">
        <f t="shared" si="93"/>
        <v/>
      </c>
      <c r="DP26" s="89" t="str">
        <f t="shared" si="94"/>
        <v/>
      </c>
      <c r="DQ26" s="89" t="str">
        <f t="shared" si="95"/>
        <v>0</v>
      </c>
      <c r="DR26" s="89" t="str">
        <f t="shared" si="96"/>
        <v/>
      </c>
      <c r="DS26" s="89" t="str">
        <f t="shared" si="97"/>
        <v>0</v>
      </c>
      <c r="DT26" s="89" t="str">
        <f t="shared" si="98"/>
        <v/>
      </c>
      <c r="DU26" s="89" t="str">
        <f t="shared" si="99"/>
        <v>00</v>
      </c>
      <c r="DV26" s="89">
        <f t="shared" si="100"/>
        <v>0</v>
      </c>
    </row>
    <row r="27" spans="2:126">
      <c r="B27" s="90" t="str">
        <f t="shared" si="5"/>
        <v/>
      </c>
      <c r="C27" s="91">
        <v>24</v>
      </c>
      <c r="D27" s="92" t="str">
        <f>女子種目選択!B27</f>
        <v/>
      </c>
      <c r="E27" s="197" t="str">
        <f>女子種目選択!C27</f>
        <v/>
      </c>
      <c r="F27" s="198" t="str">
        <f>女子種目選択!D27</f>
        <v/>
      </c>
      <c r="G27" s="199" t="str">
        <f>IF(女子種目選択!E27="","",女子種目選択!E27)</f>
        <v/>
      </c>
      <c r="H27" s="94" t="str">
        <f t="shared" si="0"/>
        <v/>
      </c>
      <c r="I27" s="129"/>
      <c r="J27" s="96" t="str">
        <f t="shared" si="6"/>
        <v/>
      </c>
      <c r="K27" s="130"/>
      <c r="L27" s="96" t="str">
        <f t="shared" si="7"/>
        <v/>
      </c>
      <c r="M27" s="200"/>
      <c r="N27" s="99" t="str">
        <f t="shared" si="8"/>
        <v/>
      </c>
      <c r="O27" s="99">
        <f t="shared" si="9"/>
        <v>0</v>
      </c>
      <c r="P27" s="99" t="str">
        <f t="shared" si="10"/>
        <v/>
      </c>
      <c r="Q27" s="99">
        <f t="shared" si="11"/>
        <v>0</v>
      </c>
      <c r="R27" s="100" t="str">
        <f t="shared" si="12"/>
        <v/>
      </c>
      <c r="S27" s="101" t="str">
        <f t="shared" si="13"/>
        <v/>
      </c>
      <c r="T27" s="89" t="str">
        <f t="shared" si="14"/>
        <v>00</v>
      </c>
      <c r="U27" s="89">
        <f t="shared" si="15"/>
        <v>0</v>
      </c>
      <c r="V27" s="89">
        <f t="shared" si="16"/>
        <v>0</v>
      </c>
      <c r="W27" s="89" t="str">
        <f t="shared" si="17"/>
        <v/>
      </c>
      <c r="X27" s="89" t="str">
        <f t="shared" si="18"/>
        <v/>
      </c>
      <c r="Y27" s="89" t="str">
        <f t="shared" si="19"/>
        <v>0</v>
      </c>
      <c r="Z27" s="89" t="str">
        <f t="shared" si="20"/>
        <v/>
      </c>
      <c r="AA27" s="89" t="str">
        <f t="shared" si="21"/>
        <v/>
      </c>
      <c r="AB27" s="89" t="str">
        <f t="shared" si="22"/>
        <v/>
      </c>
      <c r="AC27" s="89" t="str">
        <f t="shared" si="23"/>
        <v>0</v>
      </c>
      <c r="AD27" s="89">
        <f t="shared" si="24"/>
        <v>0</v>
      </c>
      <c r="AE27" s="201" t="str">
        <f>IF(女子種目選択!F27="","",女子種目選択!F27)</f>
        <v/>
      </c>
      <c r="AF27" s="94" t="str">
        <f t="shared" si="1"/>
        <v/>
      </c>
      <c r="AG27" s="129"/>
      <c r="AH27" s="202" t="str">
        <f t="shared" si="25"/>
        <v/>
      </c>
      <c r="AI27" s="130"/>
      <c r="AJ27" s="202" t="str">
        <f t="shared" si="26"/>
        <v/>
      </c>
      <c r="AK27" s="200"/>
      <c r="AL27" s="99">
        <f t="shared" si="27"/>
        <v>0</v>
      </c>
      <c r="AM27" s="99">
        <f t="shared" si="28"/>
        <v>0</v>
      </c>
      <c r="AN27" s="99">
        <f t="shared" si="29"/>
        <v>0</v>
      </c>
      <c r="AO27" s="99">
        <f t="shared" si="30"/>
        <v>0</v>
      </c>
      <c r="AP27" s="100">
        <f t="shared" si="31"/>
        <v>0</v>
      </c>
      <c r="AQ27" s="101">
        <f t="shared" si="32"/>
        <v>0</v>
      </c>
      <c r="AR27" s="89" t="str">
        <f t="shared" si="33"/>
        <v>000</v>
      </c>
      <c r="AS27" s="89">
        <f t="shared" si="34"/>
        <v>0</v>
      </c>
      <c r="AT27" s="89">
        <f t="shared" si="35"/>
        <v>0</v>
      </c>
      <c r="AU27" s="89" t="str">
        <f t="shared" si="36"/>
        <v/>
      </c>
      <c r="AV27" s="89" t="str">
        <f t="shared" si="37"/>
        <v/>
      </c>
      <c r="AW27" s="89" t="str">
        <f t="shared" si="38"/>
        <v>0</v>
      </c>
      <c r="AX27" s="89" t="str">
        <f t="shared" si="39"/>
        <v/>
      </c>
      <c r="AY27" s="89" t="str">
        <f t="shared" si="40"/>
        <v>0</v>
      </c>
      <c r="AZ27" s="89" t="str">
        <f t="shared" si="41"/>
        <v/>
      </c>
      <c r="BA27" s="89" t="str">
        <f t="shared" si="42"/>
        <v>00</v>
      </c>
      <c r="BB27" s="89">
        <f t="shared" si="43"/>
        <v>0</v>
      </c>
      <c r="BC27" s="199" t="str">
        <f>IF(女子種目選択!G27="","",女子種目選択!G27)</f>
        <v/>
      </c>
      <c r="BD27" s="94" t="str">
        <f t="shared" si="2"/>
        <v/>
      </c>
      <c r="BE27" s="129"/>
      <c r="BF27" s="202" t="str">
        <f t="shared" si="44"/>
        <v/>
      </c>
      <c r="BG27" s="130"/>
      <c r="BH27" s="202" t="str">
        <f t="shared" si="45"/>
        <v/>
      </c>
      <c r="BI27" s="200"/>
      <c r="BJ27" s="99">
        <f t="shared" si="46"/>
        <v>0</v>
      </c>
      <c r="BK27" s="99">
        <f t="shared" si="47"/>
        <v>0</v>
      </c>
      <c r="BL27" s="99">
        <f t="shared" si="48"/>
        <v>0</v>
      </c>
      <c r="BM27" s="99">
        <f t="shared" si="49"/>
        <v>0</v>
      </c>
      <c r="BN27" s="100">
        <f t="shared" si="50"/>
        <v>0</v>
      </c>
      <c r="BO27" s="101">
        <f t="shared" si="51"/>
        <v>0</v>
      </c>
      <c r="BP27" s="89" t="str">
        <f t="shared" si="52"/>
        <v>000</v>
      </c>
      <c r="BQ27" s="89">
        <f t="shared" si="53"/>
        <v>0</v>
      </c>
      <c r="BR27" s="89">
        <f t="shared" si="54"/>
        <v>0</v>
      </c>
      <c r="BS27" s="89" t="str">
        <f t="shared" si="55"/>
        <v/>
      </c>
      <c r="BT27" s="89" t="str">
        <f t="shared" si="56"/>
        <v/>
      </c>
      <c r="BU27" s="89" t="str">
        <f t="shared" si="57"/>
        <v>0</v>
      </c>
      <c r="BV27" s="89" t="str">
        <f t="shared" si="58"/>
        <v/>
      </c>
      <c r="BW27" s="89" t="str">
        <f t="shared" si="59"/>
        <v>0</v>
      </c>
      <c r="BX27" s="89" t="str">
        <f t="shared" si="60"/>
        <v/>
      </c>
      <c r="BY27" s="89" t="str">
        <f t="shared" si="61"/>
        <v>00</v>
      </c>
      <c r="BZ27" s="89">
        <f t="shared" si="62"/>
        <v>0</v>
      </c>
      <c r="CA27" s="199" t="str">
        <f>IF(女子種目選択!H27="","",女子種目選択!H27)</f>
        <v/>
      </c>
      <c r="CB27" s="94" t="str">
        <f t="shared" si="3"/>
        <v/>
      </c>
      <c r="CC27" s="129"/>
      <c r="CD27" s="202" t="str">
        <f t="shared" si="63"/>
        <v/>
      </c>
      <c r="CE27" s="130"/>
      <c r="CF27" s="202" t="str">
        <f t="shared" si="64"/>
        <v/>
      </c>
      <c r="CG27" s="200"/>
      <c r="CH27" s="99">
        <f t="shared" si="65"/>
        <v>0</v>
      </c>
      <c r="CI27" s="99">
        <f t="shared" si="66"/>
        <v>0</v>
      </c>
      <c r="CJ27" s="99">
        <f t="shared" si="67"/>
        <v>0</v>
      </c>
      <c r="CK27" s="99">
        <f t="shared" si="68"/>
        <v>0</v>
      </c>
      <c r="CL27" s="100">
        <f t="shared" si="69"/>
        <v>0</v>
      </c>
      <c r="CM27" s="101">
        <f t="shared" si="70"/>
        <v>0</v>
      </c>
      <c r="CN27" s="89" t="str">
        <f t="shared" si="71"/>
        <v>000</v>
      </c>
      <c r="CO27" s="89">
        <f t="shared" si="72"/>
        <v>0</v>
      </c>
      <c r="CP27" s="89">
        <f t="shared" si="73"/>
        <v>0</v>
      </c>
      <c r="CQ27" s="89" t="str">
        <f t="shared" si="74"/>
        <v/>
      </c>
      <c r="CR27" s="89" t="str">
        <f t="shared" si="75"/>
        <v/>
      </c>
      <c r="CS27" s="89" t="str">
        <f t="shared" si="76"/>
        <v>0</v>
      </c>
      <c r="CT27" s="89" t="str">
        <f t="shared" si="77"/>
        <v/>
      </c>
      <c r="CU27" s="89" t="str">
        <f t="shared" si="78"/>
        <v>0</v>
      </c>
      <c r="CV27" s="89" t="str">
        <f t="shared" si="79"/>
        <v/>
      </c>
      <c r="CW27" s="89" t="str">
        <f t="shared" si="80"/>
        <v>00</v>
      </c>
      <c r="CX27" s="89">
        <f t="shared" si="81"/>
        <v>0</v>
      </c>
      <c r="CY27" s="201" t="str">
        <f>IF(女子種目選択!I27="","",女子種目選択!I27)</f>
        <v/>
      </c>
      <c r="CZ27" s="94" t="str">
        <f t="shared" si="4"/>
        <v/>
      </c>
      <c r="DA27" s="129"/>
      <c r="DB27" s="202" t="str">
        <f t="shared" si="82"/>
        <v/>
      </c>
      <c r="DC27" s="130"/>
      <c r="DD27" s="202" t="str">
        <f t="shared" si="83"/>
        <v/>
      </c>
      <c r="DE27" s="200"/>
      <c r="DF27" s="99">
        <f t="shared" si="84"/>
        <v>0</v>
      </c>
      <c r="DG27" s="99">
        <f t="shared" si="85"/>
        <v>0</v>
      </c>
      <c r="DH27" s="99">
        <f t="shared" si="86"/>
        <v>0</v>
      </c>
      <c r="DI27" s="99">
        <f t="shared" si="87"/>
        <v>0</v>
      </c>
      <c r="DJ27" s="100">
        <f t="shared" si="88"/>
        <v>0</v>
      </c>
      <c r="DK27" s="101">
        <f t="shared" si="89"/>
        <v>0</v>
      </c>
      <c r="DL27" s="89" t="str">
        <f t="shared" si="90"/>
        <v>000</v>
      </c>
      <c r="DM27" s="89">
        <f t="shared" si="91"/>
        <v>0</v>
      </c>
      <c r="DN27" s="89">
        <f t="shared" si="92"/>
        <v>0</v>
      </c>
      <c r="DO27" s="89" t="str">
        <f t="shared" si="93"/>
        <v/>
      </c>
      <c r="DP27" s="89" t="str">
        <f t="shared" si="94"/>
        <v/>
      </c>
      <c r="DQ27" s="89" t="str">
        <f t="shared" si="95"/>
        <v>0</v>
      </c>
      <c r="DR27" s="89" t="str">
        <f t="shared" si="96"/>
        <v/>
      </c>
      <c r="DS27" s="89" t="str">
        <f t="shared" si="97"/>
        <v>0</v>
      </c>
      <c r="DT27" s="89" t="str">
        <f t="shared" si="98"/>
        <v/>
      </c>
      <c r="DU27" s="89" t="str">
        <f t="shared" si="99"/>
        <v>00</v>
      </c>
      <c r="DV27" s="89">
        <f t="shared" si="100"/>
        <v>0</v>
      </c>
    </row>
    <row r="28" spans="2:126">
      <c r="B28" s="90" t="str">
        <f t="shared" si="5"/>
        <v/>
      </c>
      <c r="C28" s="91">
        <v>25</v>
      </c>
      <c r="D28" s="92" t="str">
        <f>女子種目選択!B28</f>
        <v/>
      </c>
      <c r="E28" s="197" t="str">
        <f>女子種目選択!C28</f>
        <v/>
      </c>
      <c r="F28" s="198" t="str">
        <f>女子種目選択!D28</f>
        <v/>
      </c>
      <c r="G28" s="199" t="str">
        <f>IF(女子種目選択!E28="","",女子種目選択!E28)</f>
        <v/>
      </c>
      <c r="H28" s="94" t="str">
        <f t="shared" si="0"/>
        <v/>
      </c>
      <c r="I28" s="129"/>
      <c r="J28" s="96" t="str">
        <f t="shared" si="6"/>
        <v/>
      </c>
      <c r="K28" s="130"/>
      <c r="L28" s="96" t="str">
        <f t="shared" si="7"/>
        <v/>
      </c>
      <c r="M28" s="200"/>
      <c r="N28" s="99" t="str">
        <f t="shared" si="8"/>
        <v/>
      </c>
      <c r="O28" s="99">
        <f t="shared" si="9"/>
        <v>0</v>
      </c>
      <c r="P28" s="99" t="str">
        <f t="shared" si="10"/>
        <v/>
      </c>
      <c r="Q28" s="99">
        <f t="shared" si="11"/>
        <v>0</v>
      </c>
      <c r="R28" s="100" t="str">
        <f t="shared" si="12"/>
        <v/>
      </c>
      <c r="S28" s="101" t="str">
        <f t="shared" si="13"/>
        <v/>
      </c>
      <c r="T28" s="89" t="str">
        <f t="shared" si="14"/>
        <v>00</v>
      </c>
      <c r="U28" s="89">
        <f t="shared" si="15"/>
        <v>0</v>
      </c>
      <c r="V28" s="89">
        <f t="shared" si="16"/>
        <v>0</v>
      </c>
      <c r="W28" s="89" t="str">
        <f t="shared" si="17"/>
        <v/>
      </c>
      <c r="X28" s="89" t="str">
        <f t="shared" si="18"/>
        <v/>
      </c>
      <c r="Y28" s="89" t="str">
        <f t="shared" si="19"/>
        <v>0</v>
      </c>
      <c r="Z28" s="89" t="str">
        <f t="shared" si="20"/>
        <v/>
      </c>
      <c r="AA28" s="89" t="str">
        <f t="shared" si="21"/>
        <v/>
      </c>
      <c r="AB28" s="89" t="str">
        <f t="shared" si="22"/>
        <v/>
      </c>
      <c r="AC28" s="89" t="str">
        <f t="shared" si="23"/>
        <v>0</v>
      </c>
      <c r="AD28" s="89">
        <f t="shared" si="24"/>
        <v>0</v>
      </c>
      <c r="AE28" s="201" t="str">
        <f>IF(女子種目選択!F28="","",女子種目選択!F28)</f>
        <v/>
      </c>
      <c r="AF28" s="94" t="str">
        <f t="shared" si="1"/>
        <v/>
      </c>
      <c r="AG28" s="129"/>
      <c r="AH28" s="202" t="str">
        <f t="shared" si="25"/>
        <v/>
      </c>
      <c r="AI28" s="130"/>
      <c r="AJ28" s="202" t="str">
        <f t="shared" si="26"/>
        <v/>
      </c>
      <c r="AK28" s="200"/>
      <c r="AL28" s="99">
        <f t="shared" si="27"/>
        <v>0</v>
      </c>
      <c r="AM28" s="99">
        <f t="shared" si="28"/>
        <v>0</v>
      </c>
      <c r="AN28" s="99">
        <f t="shared" si="29"/>
        <v>0</v>
      </c>
      <c r="AO28" s="99">
        <f t="shared" si="30"/>
        <v>0</v>
      </c>
      <c r="AP28" s="100">
        <f t="shared" si="31"/>
        <v>0</v>
      </c>
      <c r="AQ28" s="101">
        <f t="shared" si="32"/>
        <v>0</v>
      </c>
      <c r="AR28" s="89" t="str">
        <f t="shared" si="33"/>
        <v>000</v>
      </c>
      <c r="AS28" s="89">
        <f t="shared" si="34"/>
        <v>0</v>
      </c>
      <c r="AT28" s="89">
        <f t="shared" si="35"/>
        <v>0</v>
      </c>
      <c r="AU28" s="89" t="str">
        <f t="shared" si="36"/>
        <v/>
      </c>
      <c r="AV28" s="89" t="str">
        <f t="shared" si="37"/>
        <v/>
      </c>
      <c r="AW28" s="89" t="str">
        <f t="shared" si="38"/>
        <v>0</v>
      </c>
      <c r="AX28" s="89" t="str">
        <f t="shared" si="39"/>
        <v/>
      </c>
      <c r="AY28" s="89" t="str">
        <f t="shared" si="40"/>
        <v>0</v>
      </c>
      <c r="AZ28" s="89" t="str">
        <f t="shared" si="41"/>
        <v/>
      </c>
      <c r="BA28" s="89" t="str">
        <f t="shared" si="42"/>
        <v>00</v>
      </c>
      <c r="BB28" s="89">
        <f t="shared" si="43"/>
        <v>0</v>
      </c>
      <c r="BC28" s="199" t="str">
        <f>IF(女子種目選択!G28="","",女子種目選択!G28)</f>
        <v/>
      </c>
      <c r="BD28" s="94" t="str">
        <f t="shared" si="2"/>
        <v/>
      </c>
      <c r="BE28" s="129"/>
      <c r="BF28" s="202" t="str">
        <f t="shared" si="44"/>
        <v/>
      </c>
      <c r="BG28" s="130"/>
      <c r="BH28" s="202" t="str">
        <f t="shared" si="45"/>
        <v/>
      </c>
      <c r="BI28" s="200"/>
      <c r="BJ28" s="99">
        <f t="shared" si="46"/>
        <v>0</v>
      </c>
      <c r="BK28" s="99">
        <f t="shared" si="47"/>
        <v>0</v>
      </c>
      <c r="BL28" s="99">
        <f t="shared" si="48"/>
        <v>0</v>
      </c>
      <c r="BM28" s="99">
        <f t="shared" si="49"/>
        <v>0</v>
      </c>
      <c r="BN28" s="100">
        <f t="shared" si="50"/>
        <v>0</v>
      </c>
      <c r="BO28" s="101">
        <f t="shared" si="51"/>
        <v>0</v>
      </c>
      <c r="BP28" s="89" t="str">
        <f t="shared" si="52"/>
        <v>000</v>
      </c>
      <c r="BQ28" s="89">
        <f t="shared" si="53"/>
        <v>0</v>
      </c>
      <c r="BR28" s="89">
        <f t="shared" si="54"/>
        <v>0</v>
      </c>
      <c r="BS28" s="89" t="str">
        <f t="shared" si="55"/>
        <v/>
      </c>
      <c r="BT28" s="89" t="str">
        <f t="shared" si="56"/>
        <v/>
      </c>
      <c r="BU28" s="89" t="str">
        <f t="shared" si="57"/>
        <v>0</v>
      </c>
      <c r="BV28" s="89" t="str">
        <f t="shared" si="58"/>
        <v/>
      </c>
      <c r="BW28" s="89" t="str">
        <f t="shared" si="59"/>
        <v>0</v>
      </c>
      <c r="BX28" s="89" t="str">
        <f t="shared" si="60"/>
        <v/>
      </c>
      <c r="BY28" s="89" t="str">
        <f t="shared" si="61"/>
        <v>00</v>
      </c>
      <c r="BZ28" s="89">
        <f t="shared" si="62"/>
        <v>0</v>
      </c>
      <c r="CA28" s="199" t="str">
        <f>IF(女子種目選択!H28="","",女子種目選択!H28)</f>
        <v/>
      </c>
      <c r="CB28" s="94" t="str">
        <f t="shared" si="3"/>
        <v/>
      </c>
      <c r="CC28" s="129"/>
      <c r="CD28" s="202" t="str">
        <f t="shared" si="63"/>
        <v/>
      </c>
      <c r="CE28" s="130"/>
      <c r="CF28" s="202" t="str">
        <f t="shared" si="64"/>
        <v/>
      </c>
      <c r="CG28" s="200"/>
      <c r="CH28" s="99">
        <f t="shared" si="65"/>
        <v>0</v>
      </c>
      <c r="CI28" s="99">
        <f t="shared" si="66"/>
        <v>0</v>
      </c>
      <c r="CJ28" s="99">
        <f t="shared" si="67"/>
        <v>0</v>
      </c>
      <c r="CK28" s="99">
        <f t="shared" si="68"/>
        <v>0</v>
      </c>
      <c r="CL28" s="100">
        <f t="shared" si="69"/>
        <v>0</v>
      </c>
      <c r="CM28" s="101">
        <f t="shared" si="70"/>
        <v>0</v>
      </c>
      <c r="CN28" s="89" t="str">
        <f t="shared" si="71"/>
        <v>000</v>
      </c>
      <c r="CO28" s="89">
        <f t="shared" si="72"/>
        <v>0</v>
      </c>
      <c r="CP28" s="89">
        <f t="shared" si="73"/>
        <v>0</v>
      </c>
      <c r="CQ28" s="89" t="str">
        <f t="shared" si="74"/>
        <v/>
      </c>
      <c r="CR28" s="89" t="str">
        <f t="shared" si="75"/>
        <v/>
      </c>
      <c r="CS28" s="89" t="str">
        <f t="shared" si="76"/>
        <v>0</v>
      </c>
      <c r="CT28" s="89" t="str">
        <f t="shared" si="77"/>
        <v/>
      </c>
      <c r="CU28" s="89" t="str">
        <f t="shared" si="78"/>
        <v>0</v>
      </c>
      <c r="CV28" s="89" t="str">
        <f t="shared" si="79"/>
        <v/>
      </c>
      <c r="CW28" s="89" t="str">
        <f t="shared" si="80"/>
        <v>00</v>
      </c>
      <c r="CX28" s="89">
        <f t="shared" si="81"/>
        <v>0</v>
      </c>
      <c r="CY28" s="201" t="str">
        <f>IF(女子種目選択!I28="","",女子種目選択!I28)</f>
        <v/>
      </c>
      <c r="CZ28" s="94" t="str">
        <f t="shared" si="4"/>
        <v/>
      </c>
      <c r="DA28" s="129"/>
      <c r="DB28" s="202" t="str">
        <f t="shared" si="82"/>
        <v/>
      </c>
      <c r="DC28" s="130"/>
      <c r="DD28" s="202" t="str">
        <f t="shared" si="83"/>
        <v/>
      </c>
      <c r="DE28" s="200"/>
      <c r="DF28" s="99">
        <f t="shared" si="84"/>
        <v>0</v>
      </c>
      <c r="DG28" s="99">
        <f t="shared" si="85"/>
        <v>0</v>
      </c>
      <c r="DH28" s="99">
        <f t="shared" si="86"/>
        <v>0</v>
      </c>
      <c r="DI28" s="99">
        <f t="shared" si="87"/>
        <v>0</v>
      </c>
      <c r="DJ28" s="100">
        <f t="shared" si="88"/>
        <v>0</v>
      </c>
      <c r="DK28" s="101">
        <f t="shared" si="89"/>
        <v>0</v>
      </c>
      <c r="DL28" s="89" t="str">
        <f t="shared" si="90"/>
        <v>000</v>
      </c>
      <c r="DM28" s="89">
        <f t="shared" si="91"/>
        <v>0</v>
      </c>
      <c r="DN28" s="89">
        <f t="shared" si="92"/>
        <v>0</v>
      </c>
      <c r="DO28" s="89" t="str">
        <f t="shared" si="93"/>
        <v/>
      </c>
      <c r="DP28" s="89" t="str">
        <f t="shared" si="94"/>
        <v/>
      </c>
      <c r="DQ28" s="89" t="str">
        <f t="shared" si="95"/>
        <v>0</v>
      </c>
      <c r="DR28" s="89" t="str">
        <f t="shared" si="96"/>
        <v/>
      </c>
      <c r="DS28" s="89" t="str">
        <f t="shared" si="97"/>
        <v>0</v>
      </c>
      <c r="DT28" s="89" t="str">
        <f t="shared" si="98"/>
        <v/>
      </c>
      <c r="DU28" s="89" t="str">
        <f t="shared" si="99"/>
        <v>00</v>
      </c>
      <c r="DV28" s="89">
        <f t="shared" si="100"/>
        <v>0</v>
      </c>
    </row>
    <row r="29" spans="2:126">
      <c r="B29" s="90" t="str">
        <f t="shared" si="5"/>
        <v/>
      </c>
      <c r="C29" s="91">
        <v>26</v>
      </c>
      <c r="D29" s="92" t="str">
        <f>女子種目選択!B29</f>
        <v/>
      </c>
      <c r="E29" s="197" t="str">
        <f>女子種目選択!C29</f>
        <v/>
      </c>
      <c r="F29" s="198" t="str">
        <f>女子種目選択!D29</f>
        <v/>
      </c>
      <c r="G29" s="199" t="str">
        <f>IF(女子種目選択!E29="","",女子種目選択!E29)</f>
        <v/>
      </c>
      <c r="H29" s="94" t="str">
        <f t="shared" si="0"/>
        <v/>
      </c>
      <c r="I29" s="129"/>
      <c r="J29" s="96" t="str">
        <f t="shared" si="6"/>
        <v/>
      </c>
      <c r="K29" s="130"/>
      <c r="L29" s="96" t="str">
        <f t="shared" si="7"/>
        <v/>
      </c>
      <c r="M29" s="200"/>
      <c r="N29" s="99" t="str">
        <f t="shared" si="8"/>
        <v/>
      </c>
      <c r="O29" s="99">
        <f t="shared" si="9"/>
        <v>0</v>
      </c>
      <c r="P29" s="99" t="str">
        <f t="shared" si="10"/>
        <v/>
      </c>
      <c r="Q29" s="99">
        <f t="shared" si="11"/>
        <v>0</v>
      </c>
      <c r="R29" s="100" t="str">
        <f t="shared" si="12"/>
        <v/>
      </c>
      <c r="S29" s="101" t="str">
        <f t="shared" si="13"/>
        <v/>
      </c>
      <c r="T29" s="89" t="str">
        <f t="shared" si="14"/>
        <v>00</v>
      </c>
      <c r="U29" s="89">
        <f t="shared" si="15"/>
        <v>0</v>
      </c>
      <c r="V29" s="89">
        <f t="shared" si="16"/>
        <v>0</v>
      </c>
      <c r="W29" s="89" t="str">
        <f t="shared" si="17"/>
        <v/>
      </c>
      <c r="X29" s="89" t="str">
        <f t="shared" si="18"/>
        <v/>
      </c>
      <c r="Y29" s="89" t="str">
        <f t="shared" si="19"/>
        <v>0</v>
      </c>
      <c r="Z29" s="89" t="str">
        <f t="shared" si="20"/>
        <v/>
      </c>
      <c r="AA29" s="89" t="str">
        <f t="shared" si="21"/>
        <v/>
      </c>
      <c r="AB29" s="89" t="str">
        <f t="shared" si="22"/>
        <v/>
      </c>
      <c r="AC29" s="89" t="str">
        <f t="shared" si="23"/>
        <v>0</v>
      </c>
      <c r="AD29" s="89">
        <f t="shared" si="24"/>
        <v>0</v>
      </c>
      <c r="AE29" s="201" t="str">
        <f>IF(女子種目選択!F29="","",女子種目選択!F29)</f>
        <v/>
      </c>
      <c r="AF29" s="94" t="str">
        <f t="shared" si="1"/>
        <v/>
      </c>
      <c r="AG29" s="129"/>
      <c r="AH29" s="202" t="str">
        <f t="shared" si="25"/>
        <v/>
      </c>
      <c r="AI29" s="130"/>
      <c r="AJ29" s="202" t="str">
        <f t="shared" si="26"/>
        <v/>
      </c>
      <c r="AK29" s="200"/>
      <c r="AL29" s="99">
        <f t="shared" si="27"/>
        <v>0</v>
      </c>
      <c r="AM29" s="99">
        <f t="shared" si="28"/>
        <v>0</v>
      </c>
      <c r="AN29" s="99">
        <f t="shared" si="29"/>
        <v>0</v>
      </c>
      <c r="AO29" s="99">
        <f t="shared" si="30"/>
        <v>0</v>
      </c>
      <c r="AP29" s="100">
        <f t="shared" si="31"/>
        <v>0</v>
      </c>
      <c r="AQ29" s="101">
        <f t="shared" si="32"/>
        <v>0</v>
      </c>
      <c r="AR29" s="89" t="str">
        <f t="shared" si="33"/>
        <v>000</v>
      </c>
      <c r="AS29" s="89">
        <f t="shared" si="34"/>
        <v>0</v>
      </c>
      <c r="AT29" s="89">
        <f t="shared" si="35"/>
        <v>0</v>
      </c>
      <c r="AU29" s="89" t="str">
        <f t="shared" si="36"/>
        <v/>
      </c>
      <c r="AV29" s="89" t="str">
        <f t="shared" si="37"/>
        <v/>
      </c>
      <c r="AW29" s="89" t="str">
        <f t="shared" si="38"/>
        <v>0</v>
      </c>
      <c r="AX29" s="89" t="str">
        <f t="shared" si="39"/>
        <v/>
      </c>
      <c r="AY29" s="89" t="str">
        <f t="shared" si="40"/>
        <v>0</v>
      </c>
      <c r="AZ29" s="89" t="str">
        <f t="shared" si="41"/>
        <v/>
      </c>
      <c r="BA29" s="89" t="str">
        <f t="shared" si="42"/>
        <v>00</v>
      </c>
      <c r="BB29" s="89">
        <f t="shared" si="43"/>
        <v>0</v>
      </c>
      <c r="BC29" s="199" t="str">
        <f>IF(女子種目選択!G29="","",女子種目選択!G29)</f>
        <v/>
      </c>
      <c r="BD29" s="94" t="str">
        <f t="shared" si="2"/>
        <v/>
      </c>
      <c r="BE29" s="129"/>
      <c r="BF29" s="202" t="str">
        <f t="shared" si="44"/>
        <v/>
      </c>
      <c r="BG29" s="130"/>
      <c r="BH29" s="202" t="str">
        <f t="shared" si="45"/>
        <v/>
      </c>
      <c r="BI29" s="200"/>
      <c r="BJ29" s="99">
        <f t="shared" si="46"/>
        <v>0</v>
      </c>
      <c r="BK29" s="99">
        <f t="shared" si="47"/>
        <v>0</v>
      </c>
      <c r="BL29" s="99">
        <f t="shared" si="48"/>
        <v>0</v>
      </c>
      <c r="BM29" s="99">
        <f t="shared" si="49"/>
        <v>0</v>
      </c>
      <c r="BN29" s="100">
        <f t="shared" si="50"/>
        <v>0</v>
      </c>
      <c r="BO29" s="101">
        <f t="shared" si="51"/>
        <v>0</v>
      </c>
      <c r="BP29" s="89" t="str">
        <f t="shared" si="52"/>
        <v>000</v>
      </c>
      <c r="BQ29" s="89">
        <f t="shared" si="53"/>
        <v>0</v>
      </c>
      <c r="BR29" s="89">
        <f t="shared" si="54"/>
        <v>0</v>
      </c>
      <c r="BS29" s="89" t="str">
        <f t="shared" si="55"/>
        <v/>
      </c>
      <c r="BT29" s="89" t="str">
        <f t="shared" si="56"/>
        <v/>
      </c>
      <c r="BU29" s="89" t="str">
        <f t="shared" si="57"/>
        <v>0</v>
      </c>
      <c r="BV29" s="89" t="str">
        <f t="shared" si="58"/>
        <v/>
      </c>
      <c r="BW29" s="89" t="str">
        <f t="shared" si="59"/>
        <v>0</v>
      </c>
      <c r="BX29" s="89" t="str">
        <f t="shared" si="60"/>
        <v/>
      </c>
      <c r="BY29" s="89" t="str">
        <f t="shared" si="61"/>
        <v>00</v>
      </c>
      <c r="BZ29" s="89">
        <f t="shared" si="62"/>
        <v>0</v>
      </c>
      <c r="CA29" s="199" t="str">
        <f>IF(女子種目選択!H29="","",女子種目選択!H29)</f>
        <v/>
      </c>
      <c r="CB29" s="94" t="str">
        <f t="shared" si="3"/>
        <v/>
      </c>
      <c r="CC29" s="129"/>
      <c r="CD29" s="202" t="str">
        <f t="shared" si="63"/>
        <v/>
      </c>
      <c r="CE29" s="130"/>
      <c r="CF29" s="202" t="str">
        <f t="shared" si="64"/>
        <v/>
      </c>
      <c r="CG29" s="200"/>
      <c r="CH29" s="99">
        <f t="shared" si="65"/>
        <v>0</v>
      </c>
      <c r="CI29" s="99">
        <f t="shared" si="66"/>
        <v>0</v>
      </c>
      <c r="CJ29" s="99">
        <f t="shared" si="67"/>
        <v>0</v>
      </c>
      <c r="CK29" s="99">
        <f t="shared" si="68"/>
        <v>0</v>
      </c>
      <c r="CL29" s="100">
        <f t="shared" si="69"/>
        <v>0</v>
      </c>
      <c r="CM29" s="101">
        <f t="shared" si="70"/>
        <v>0</v>
      </c>
      <c r="CN29" s="89" t="str">
        <f t="shared" si="71"/>
        <v>000</v>
      </c>
      <c r="CO29" s="89">
        <f t="shared" si="72"/>
        <v>0</v>
      </c>
      <c r="CP29" s="89">
        <f t="shared" si="73"/>
        <v>0</v>
      </c>
      <c r="CQ29" s="89" t="str">
        <f t="shared" si="74"/>
        <v/>
      </c>
      <c r="CR29" s="89" t="str">
        <f t="shared" si="75"/>
        <v/>
      </c>
      <c r="CS29" s="89" t="str">
        <f t="shared" si="76"/>
        <v>0</v>
      </c>
      <c r="CT29" s="89" t="str">
        <f t="shared" si="77"/>
        <v/>
      </c>
      <c r="CU29" s="89" t="str">
        <f t="shared" si="78"/>
        <v>0</v>
      </c>
      <c r="CV29" s="89" t="str">
        <f t="shared" si="79"/>
        <v/>
      </c>
      <c r="CW29" s="89" t="str">
        <f t="shared" si="80"/>
        <v>00</v>
      </c>
      <c r="CX29" s="89">
        <f t="shared" si="81"/>
        <v>0</v>
      </c>
      <c r="CY29" s="201" t="str">
        <f>IF(女子種目選択!I29="","",女子種目選択!I29)</f>
        <v/>
      </c>
      <c r="CZ29" s="94" t="str">
        <f t="shared" si="4"/>
        <v/>
      </c>
      <c r="DA29" s="129"/>
      <c r="DB29" s="202" t="str">
        <f t="shared" si="82"/>
        <v/>
      </c>
      <c r="DC29" s="130"/>
      <c r="DD29" s="202" t="str">
        <f t="shared" si="83"/>
        <v/>
      </c>
      <c r="DE29" s="200"/>
      <c r="DF29" s="99">
        <f t="shared" si="84"/>
        <v>0</v>
      </c>
      <c r="DG29" s="99">
        <f t="shared" si="85"/>
        <v>0</v>
      </c>
      <c r="DH29" s="99">
        <f t="shared" si="86"/>
        <v>0</v>
      </c>
      <c r="DI29" s="99">
        <f t="shared" si="87"/>
        <v>0</v>
      </c>
      <c r="DJ29" s="100">
        <f t="shared" si="88"/>
        <v>0</v>
      </c>
      <c r="DK29" s="101">
        <f t="shared" si="89"/>
        <v>0</v>
      </c>
      <c r="DL29" s="89" t="str">
        <f t="shared" si="90"/>
        <v>000</v>
      </c>
      <c r="DM29" s="89">
        <f t="shared" si="91"/>
        <v>0</v>
      </c>
      <c r="DN29" s="89">
        <f t="shared" si="92"/>
        <v>0</v>
      </c>
      <c r="DO29" s="89" t="str">
        <f t="shared" si="93"/>
        <v/>
      </c>
      <c r="DP29" s="89" t="str">
        <f t="shared" si="94"/>
        <v/>
      </c>
      <c r="DQ29" s="89" t="str">
        <f t="shared" si="95"/>
        <v>0</v>
      </c>
      <c r="DR29" s="89" t="str">
        <f t="shared" si="96"/>
        <v/>
      </c>
      <c r="DS29" s="89" t="str">
        <f t="shared" si="97"/>
        <v>0</v>
      </c>
      <c r="DT29" s="89" t="str">
        <f t="shared" si="98"/>
        <v/>
      </c>
      <c r="DU29" s="89" t="str">
        <f t="shared" si="99"/>
        <v>00</v>
      </c>
      <c r="DV29" s="89">
        <f t="shared" si="100"/>
        <v>0</v>
      </c>
    </row>
    <row r="30" spans="2:126">
      <c r="B30" s="90" t="str">
        <f t="shared" si="5"/>
        <v/>
      </c>
      <c r="C30" s="91">
        <v>27</v>
      </c>
      <c r="D30" s="92" t="str">
        <f>女子種目選択!B30</f>
        <v/>
      </c>
      <c r="E30" s="197" t="str">
        <f>女子種目選択!C30</f>
        <v/>
      </c>
      <c r="F30" s="198" t="str">
        <f>女子種目選択!D30</f>
        <v/>
      </c>
      <c r="G30" s="199" t="str">
        <f>IF(女子種目選択!E30="","",女子種目選択!E30)</f>
        <v/>
      </c>
      <c r="H30" s="94" t="str">
        <f t="shared" si="0"/>
        <v/>
      </c>
      <c r="I30" s="129"/>
      <c r="J30" s="96" t="str">
        <f t="shared" si="6"/>
        <v/>
      </c>
      <c r="K30" s="130"/>
      <c r="L30" s="96" t="str">
        <f t="shared" si="7"/>
        <v/>
      </c>
      <c r="M30" s="200"/>
      <c r="N30" s="99" t="str">
        <f t="shared" si="8"/>
        <v/>
      </c>
      <c r="O30" s="99">
        <f t="shared" si="9"/>
        <v>0</v>
      </c>
      <c r="P30" s="99" t="str">
        <f t="shared" si="10"/>
        <v/>
      </c>
      <c r="Q30" s="99">
        <f t="shared" si="11"/>
        <v>0</v>
      </c>
      <c r="R30" s="100" t="str">
        <f t="shared" si="12"/>
        <v/>
      </c>
      <c r="S30" s="101" t="str">
        <f t="shared" si="13"/>
        <v/>
      </c>
      <c r="T30" s="89" t="str">
        <f t="shared" si="14"/>
        <v>00</v>
      </c>
      <c r="U30" s="89">
        <f t="shared" si="15"/>
        <v>0</v>
      </c>
      <c r="V30" s="89">
        <f t="shared" si="16"/>
        <v>0</v>
      </c>
      <c r="W30" s="89" t="str">
        <f t="shared" si="17"/>
        <v/>
      </c>
      <c r="X30" s="89" t="str">
        <f t="shared" si="18"/>
        <v/>
      </c>
      <c r="Y30" s="89" t="str">
        <f t="shared" si="19"/>
        <v>0</v>
      </c>
      <c r="Z30" s="89" t="str">
        <f t="shared" si="20"/>
        <v/>
      </c>
      <c r="AA30" s="89" t="str">
        <f t="shared" si="21"/>
        <v/>
      </c>
      <c r="AB30" s="89" t="str">
        <f t="shared" si="22"/>
        <v/>
      </c>
      <c r="AC30" s="89" t="str">
        <f t="shared" si="23"/>
        <v>0</v>
      </c>
      <c r="AD30" s="89">
        <f t="shared" si="24"/>
        <v>0</v>
      </c>
      <c r="AE30" s="201" t="str">
        <f>IF(女子種目選択!F30="","",女子種目選択!F30)</f>
        <v/>
      </c>
      <c r="AF30" s="94" t="str">
        <f t="shared" si="1"/>
        <v/>
      </c>
      <c r="AG30" s="129"/>
      <c r="AH30" s="202" t="str">
        <f t="shared" si="25"/>
        <v/>
      </c>
      <c r="AI30" s="130"/>
      <c r="AJ30" s="202" t="str">
        <f t="shared" si="26"/>
        <v/>
      </c>
      <c r="AK30" s="200"/>
      <c r="AL30" s="99">
        <f t="shared" si="27"/>
        <v>0</v>
      </c>
      <c r="AM30" s="99">
        <f t="shared" si="28"/>
        <v>0</v>
      </c>
      <c r="AN30" s="99">
        <f t="shared" si="29"/>
        <v>0</v>
      </c>
      <c r="AO30" s="99">
        <f t="shared" si="30"/>
        <v>0</v>
      </c>
      <c r="AP30" s="100">
        <f t="shared" si="31"/>
        <v>0</v>
      </c>
      <c r="AQ30" s="101">
        <f t="shared" si="32"/>
        <v>0</v>
      </c>
      <c r="AR30" s="89" t="str">
        <f t="shared" si="33"/>
        <v>000</v>
      </c>
      <c r="AS30" s="89">
        <f t="shared" si="34"/>
        <v>0</v>
      </c>
      <c r="AT30" s="89">
        <f t="shared" si="35"/>
        <v>0</v>
      </c>
      <c r="AU30" s="89" t="str">
        <f t="shared" si="36"/>
        <v/>
      </c>
      <c r="AV30" s="89" t="str">
        <f t="shared" si="37"/>
        <v/>
      </c>
      <c r="AW30" s="89" t="str">
        <f t="shared" si="38"/>
        <v>0</v>
      </c>
      <c r="AX30" s="89" t="str">
        <f t="shared" si="39"/>
        <v/>
      </c>
      <c r="AY30" s="89" t="str">
        <f t="shared" si="40"/>
        <v>0</v>
      </c>
      <c r="AZ30" s="89" t="str">
        <f t="shared" si="41"/>
        <v/>
      </c>
      <c r="BA30" s="89" t="str">
        <f t="shared" si="42"/>
        <v>00</v>
      </c>
      <c r="BB30" s="89">
        <f t="shared" si="43"/>
        <v>0</v>
      </c>
      <c r="BC30" s="199" t="str">
        <f>IF(女子種目選択!G30="","",女子種目選択!G30)</f>
        <v/>
      </c>
      <c r="BD30" s="94" t="str">
        <f t="shared" si="2"/>
        <v/>
      </c>
      <c r="BE30" s="129"/>
      <c r="BF30" s="202" t="str">
        <f t="shared" si="44"/>
        <v/>
      </c>
      <c r="BG30" s="130"/>
      <c r="BH30" s="202" t="str">
        <f t="shared" si="45"/>
        <v/>
      </c>
      <c r="BI30" s="200"/>
      <c r="BJ30" s="99">
        <f t="shared" si="46"/>
        <v>0</v>
      </c>
      <c r="BK30" s="99">
        <f t="shared" si="47"/>
        <v>0</v>
      </c>
      <c r="BL30" s="99">
        <f t="shared" si="48"/>
        <v>0</v>
      </c>
      <c r="BM30" s="99">
        <f t="shared" si="49"/>
        <v>0</v>
      </c>
      <c r="BN30" s="100">
        <f t="shared" si="50"/>
        <v>0</v>
      </c>
      <c r="BO30" s="101">
        <f t="shared" si="51"/>
        <v>0</v>
      </c>
      <c r="BP30" s="89" t="str">
        <f t="shared" si="52"/>
        <v>000</v>
      </c>
      <c r="BQ30" s="89">
        <f t="shared" si="53"/>
        <v>0</v>
      </c>
      <c r="BR30" s="89">
        <f t="shared" si="54"/>
        <v>0</v>
      </c>
      <c r="BS30" s="89" t="str">
        <f t="shared" si="55"/>
        <v/>
      </c>
      <c r="BT30" s="89" t="str">
        <f t="shared" si="56"/>
        <v/>
      </c>
      <c r="BU30" s="89" t="str">
        <f t="shared" si="57"/>
        <v>0</v>
      </c>
      <c r="BV30" s="89" t="str">
        <f t="shared" si="58"/>
        <v/>
      </c>
      <c r="BW30" s="89" t="str">
        <f t="shared" si="59"/>
        <v>0</v>
      </c>
      <c r="BX30" s="89" t="str">
        <f t="shared" si="60"/>
        <v/>
      </c>
      <c r="BY30" s="89" t="str">
        <f t="shared" si="61"/>
        <v>00</v>
      </c>
      <c r="BZ30" s="89">
        <f t="shared" si="62"/>
        <v>0</v>
      </c>
      <c r="CA30" s="199" t="str">
        <f>IF(女子種目選択!H30="","",女子種目選択!H30)</f>
        <v/>
      </c>
      <c r="CB30" s="94" t="str">
        <f t="shared" si="3"/>
        <v/>
      </c>
      <c r="CC30" s="129"/>
      <c r="CD30" s="202" t="str">
        <f t="shared" si="63"/>
        <v/>
      </c>
      <c r="CE30" s="130"/>
      <c r="CF30" s="202" t="str">
        <f t="shared" si="64"/>
        <v/>
      </c>
      <c r="CG30" s="200"/>
      <c r="CH30" s="99">
        <f t="shared" si="65"/>
        <v>0</v>
      </c>
      <c r="CI30" s="99">
        <f t="shared" si="66"/>
        <v>0</v>
      </c>
      <c r="CJ30" s="99">
        <f t="shared" si="67"/>
        <v>0</v>
      </c>
      <c r="CK30" s="99">
        <f t="shared" si="68"/>
        <v>0</v>
      </c>
      <c r="CL30" s="100">
        <f t="shared" si="69"/>
        <v>0</v>
      </c>
      <c r="CM30" s="101">
        <f t="shared" si="70"/>
        <v>0</v>
      </c>
      <c r="CN30" s="89" t="str">
        <f t="shared" si="71"/>
        <v>000</v>
      </c>
      <c r="CO30" s="89">
        <f t="shared" si="72"/>
        <v>0</v>
      </c>
      <c r="CP30" s="89">
        <f t="shared" si="73"/>
        <v>0</v>
      </c>
      <c r="CQ30" s="89" t="str">
        <f t="shared" si="74"/>
        <v/>
      </c>
      <c r="CR30" s="89" t="str">
        <f t="shared" si="75"/>
        <v/>
      </c>
      <c r="CS30" s="89" t="str">
        <f t="shared" si="76"/>
        <v>0</v>
      </c>
      <c r="CT30" s="89" t="str">
        <f t="shared" si="77"/>
        <v/>
      </c>
      <c r="CU30" s="89" t="str">
        <f t="shared" si="78"/>
        <v>0</v>
      </c>
      <c r="CV30" s="89" t="str">
        <f t="shared" si="79"/>
        <v/>
      </c>
      <c r="CW30" s="89" t="str">
        <f t="shared" si="80"/>
        <v>00</v>
      </c>
      <c r="CX30" s="89">
        <f t="shared" si="81"/>
        <v>0</v>
      </c>
      <c r="CY30" s="201" t="str">
        <f>IF(女子種目選択!I30="","",女子種目選択!I30)</f>
        <v/>
      </c>
      <c r="CZ30" s="94" t="str">
        <f t="shared" si="4"/>
        <v/>
      </c>
      <c r="DA30" s="129"/>
      <c r="DB30" s="202" t="str">
        <f t="shared" si="82"/>
        <v/>
      </c>
      <c r="DC30" s="130"/>
      <c r="DD30" s="202" t="str">
        <f t="shared" si="83"/>
        <v/>
      </c>
      <c r="DE30" s="200"/>
      <c r="DF30" s="99">
        <f t="shared" si="84"/>
        <v>0</v>
      </c>
      <c r="DG30" s="99">
        <f t="shared" si="85"/>
        <v>0</v>
      </c>
      <c r="DH30" s="99">
        <f t="shared" si="86"/>
        <v>0</v>
      </c>
      <c r="DI30" s="99">
        <f t="shared" si="87"/>
        <v>0</v>
      </c>
      <c r="DJ30" s="100">
        <f t="shared" si="88"/>
        <v>0</v>
      </c>
      <c r="DK30" s="101">
        <f t="shared" si="89"/>
        <v>0</v>
      </c>
      <c r="DL30" s="89" t="str">
        <f t="shared" si="90"/>
        <v>000</v>
      </c>
      <c r="DM30" s="89">
        <f t="shared" si="91"/>
        <v>0</v>
      </c>
      <c r="DN30" s="89">
        <f t="shared" si="92"/>
        <v>0</v>
      </c>
      <c r="DO30" s="89" t="str">
        <f t="shared" si="93"/>
        <v/>
      </c>
      <c r="DP30" s="89" t="str">
        <f t="shared" si="94"/>
        <v/>
      </c>
      <c r="DQ30" s="89" t="str">
        <f t="shared" si="95"/>
        <v>0</v>
      </c>
      <c r="DR30" s="89" t="str">
        <f t="shared" si="96"/>
        <v/>
      </c>
      <c r="DS30" s="89" t="str">
        <f t="shared" si="97"/>
        <v>0</v>
      </c>
      <c r="DT30" s="89" t="str">
        <f t="shared" si="98"/>
        <v/>
      </c>
      <c r="DU30" s="89" t="str">
        <f t="shared" si="99"/>
        <v>00</v>
      </c>
      <c r="DV30" s="89">
        <f t="shared" si="100"/>
        <v>0</v>
      </c>
    </row>
    <row r="31" spans="2:126">
      <c r="B31" s="90" t="str">
        <f t="shared" si="5"/>
        <v/>
      </c>
      <c r="C31" s="91">
        <v>28</v>
      </c>
      <c r="D31" s="92" t="str">
        <f>女子種目選択!B31</f>
        <v/>
      </c>
      <c r="E31" s="197" t="str">
        <f>女子種目選択!C31</f>
        <v/>
      </c>
      <c r="F31" s="198" t="str">
        <f>女子種目選択!D31</f>
        <v/>
      </c>
      <c r="G31" s="199" t="str">
        <f>IF(女子種目選択!E31="","",女子種目選択!E31)</f>
        <v/>
      </c>
      <c r="H31" s="94" t="str">
        <f t="shared" si="0"/>
        <v/>
      </c>
      <c r="I31" s="129"/>
      <c r="J31" s="96" t="str">
        <f t="shared" si="6"/>
        <v/>
      </c>
      <c r="K31" s="130"/>
      <c r="L31" s="96" t="str">
        <f t="shared" si="7"/>
        <v/>
      </c>
      <c r="M31" s="200"/>
      <c r="N31" s="99" t="str">
        <f t="shared" si="8"/>
        <v/>
      </c>
      <c r="O31" s="99">
        <f t="shared" si="9"/>
        <v>0</v>
      </c>
      <c r="P31" s="99" t="str">
        <f t="shared" si="10"/>
        <v/>
      </c>
      <c r="Q31" s="99">
        <f t="shared" si="11"/>
        <v>0</v>
      </c>
      <c r="R31" s="100" t="str">
        <f t="shared" si="12"/>
        <v/>
      </c>
      <c r="S31" s="101" t="str">
        <f t="shared" si="13"/>
        <v/>
      </c>
      <c r="T31" s="89" t="str">
        <f t="shared" si="14"/>
        <v>00</v>
      </c>
      <c r="U31" s="89">
        <f t="shared" si="15"/>
        <v>0</v>
      </c>
      <c r="V31" s="89">
        <f t="shared" si="16"/>
        <v>0</v>
      </c>
      <c r="W31" s="89" t="str">
        <f t="shared" si="17"/>
        <v/>
      </c>
      <c r="X31" s="89" t="str">
        <f t="shared" si="18"/>
        <v/>
      </c>
      <c r="Y31" s="89" t="str">
        <f t="shared" si="19"/>
        <v>0</v>
      </c>
      <c r="Z31" s="89" t="str">
        <f t="shared" si="20"/>
        <v/>
      </c>
      <c r="AA31" s="89" t="str">
        <f t="shared" si="21"/>
        <v/>
      </c>
      <c r="AB31" s="89" t="str">
        <f t="shared" si="22"/>
        <v/>
      </c>
      <c r="AC31" s="89" t="str">
        <f t="shared" si="23"/>
        <v>0</v>
      </c>
      <c r="AD31" s="89">
        <f t="shared" si="24"/>
        <v>0</v>
      </c>
      <c r="AE31" s="201" t="str">
        <f>IF(女子種目選択!F31="","",女子種目選択!F31)</f>
        <v/>
      </c>
      <c r="AF31" s="94" t="str">
        <f t="shared" si="1"/>
        <v/>
      </c>
      <c r="AG31" s="129"/>
      <c r="AH31" s="202" t="str">
        <f t="shared" si="25"/>
        <v/>
      </c>
      <c r="AI31" s="130"/>
      <c r="AJ31" s="202" t="str">
        <f t="shared" si="26"/>
        <v/>
      </c>
      <c r="AK31" s="200"/>
      <c r="AL31" s="99">
        <f t="shared" si="27"/>
        <v>0</v>
      </c>
      <c r="AM31" s="99">
        <f t="shared" si="28"/>
        <v>0</v>
      </c>
      <c r="AN31" s="99">
        <f t="shared" si="29"/>
        <v>0</v>
      </c>
      <c r="AO31" s="99">
        <f t="shared" si="30"/>
        <v>0</v>
      </c>
      <c r="AP31" s="100">
        <f t="shared" si="31"/>
        <v>0</v>
      </c>
      <c r="AQ31" s="101">
        <f t="shared" si="32"/>
        <v>0</v>
      </c>
      <c r="AR31" s="89" t="str">
        <f t="shared" si="33"/>
        <v>000</v>
      </c>
      <c r="AS31" s="89">
        <f t="shared" si="34"/>
        <v>0</v>
      </c>
      <c r="AT31" s="89">
        <f t="shared" si="35"/>
        <v>0</v>
      </c>
      <c r="AU31" s="89" t="str">
        <f t="shared" si="36"/>
        <v/>
      </c>
      <c r="AV31" s="89" t="str">
        <f t="shared" si="37"/>
        <v/>
      </c>
      <c r="AW31" s="89" t="str">
        <f t="shared" si="38"/>
        <v>0</v>
      </c>
      <c r="AX31" s="89" t="str">
        <f t="shared" si="39"/>
        <v/>
      </c>
      <c r="AY31" s="89" t="str">
        <f t="shared" si="40"/>
        <v>0</v>
      </c>
      <c r="AZ31" s="89" t="str">
        <f t="shared" si="41"/>
        <v/>
      </c>
      <c r="BA31" s="89" t="str">
        <f t="shared" si="42"/>
        <v>00</v>
      </c>
      <c r="BB31" s="89">
        <f t="shared" si="43"/>
        <v>0</v>
      </c>
      <c r="BC31" s="199" t="str">
        <f>IF(女子種目選択!G31="","",女子種目選択!G31)</f>
        <v/>
      </c>
      <c r="BD31" s="94" t="str">
        <f t="shared" si="2"/>
        <v/>
      </c>
      <c r="BE31" s="129"/>
      <c r="BF31" s="202" t="str">
        <f t="shared" si="44"/>
        <v/>
      </c>
      <c r="BG31" s="130"/>
      <c r="BH31" s="202" t="str">
        <f t="shared" si="45"/>
        <v/>
      </c>
      <c r="BI31" s="200"/>
      <c r="BJ31" s="99">
        <f t="shared" si="46"/>
        <v>0</v>
      </c>
      <c r="BK31" s="99">
        <f t="shared" si="47"/>
        <v>0</v>
      </c>
      <c r="BL31" s="99">
        <f t="shared" si="48"/>
        <v>0</v>
      </c>
      <c r="BM31" s="99">
        <f t="shared" si="49"/>
        <v>0</v>
      </c>
      <c r="BN31" s="100">
        <f t="shared" si="50"/>
        <v>0</v>
      </c>
      <c r="BO31" s="101">
        <f t="shared" si="51"/>
        <v>0</v>
      </c>
      <c r="BP31" s="89" t="str">
        <f t="shared" si="52"/>
        <v>000</v>
      </c>
      <c r="BQ31" s="89">
        <f t="shared" si="53"/>
        <v>0</v>
      </c>
      <c r="BR31" s="89">
        <f t="shared" si="54"/>
        <v>0</v>
      </c>
      <c r="BS31" s="89" t="str">
        <f t="shared" si="55"/>
        <v/>
      </c>
      <c r="BT31" s="89" t="str">
        <f t="shared" si="56"/>
        <v/>
      </c>
      <c r="BU31" s="89" t="str">
        <f t="shared" si="57"/>
        <v>0</v>
      </c>
      <c r="BV31" s="89" t="str">
        <f t="shared" si="58"/>
        <v/>
      </c>
      <c r="BW31" s="89" t="str">
        <f t="shared" si="59"/>
        <v>0</v>
      </c>
      <c r="BX31" s="89" t="str">
        <f t="shared" si="60"/>
        <v/>
      </c>
      <c r="BY31" s="89" t="str">
        <f t="shared" si="61"/>
        <v>00</v>
      </c>
      <c r="BZ31" s="89">
        <f t="shared" si="62"/>
        <v>0</v>
      </c>
      <c r="CA31" s="199" t="str">
        <f>IF(女子種目選択!H31="","",女子種目選択!H31)</f>
        <v/>
      </c>
      <c r="CB31" s="94" t="str">
        <f t="shared" si="3"/>
        <v/>
      </c>
      <c r="CC31" s="129"/>
      <c r="CD31" s="202" t="str">
        <f t="shared" si="63"/>
        <v/>
      </c>
      <c r="CE31" s="130"/>
      <c r="CF31" s="202" t="str">
        <f t="shared" si="64"/>
        <v/>
      </c>
      <c r="CG31" s="200"/>
      <c r="CH31" s="99">
        <f t="shared" si="65"/>
        <v>0</v>
      </c>
      <c r="CI31" s="99">
        <f t="shared" si="66"/>
        <v>0</v>
      </c>
      <c r="CJ31" s="99">
        <f t="shared" si="67"/>
        <v>0</v>
      </c>
      <c r="CK31" s="99">
        <f t="shared" si="68"/>
        <v>0</v>
      </c>
      <c r="CL31" s="100">
        <f t="shared" si="69"/>
        <v>0</v>
      </c>
      <c r="CM31" s="101">
        <f t="shared" si="70"/>
        <v>0</v>
      </c>
      <c r="CN31" s="89" t="str">
        <f t="shared" si="71"/>
        <v>000</v>
      </c>
      <c r="CO31" s="89">
        <f t="shared" si="72"/>
        <v>0</v>
      </c>
      <c r="CP31" s="89">
        <f t="shared" si="73"/>
        <v>0</v>
      </c>
      <c r="CQ31" s="89" t="str">
        <f t="shared" si="74"/>
        <v/>
      </c>
      <c r="CR31" s="89" t="str">
        <f t="shared" si="75"/>
        <v/>
      </c>
      <c r="CS31" s="89" t="str">
        <f t="shared" si="76"/>
        <v>0</v>
      </c>
      <c r="CT31" s="89" t="str">
        <f t="shared" si="77"/>
        <v/>
      </c>
      <c r="CU31" s="89" t="str">
        <f t="shared" si="78"/>
        <v>0</v>
      </c>
      <c r="CV31" s="89" t="str">
        <f t="shared" si="79"/>
        <v/>
      </c>
      <c r="CW31" s="89" t="str">
        <f t="shared" si="80"/>
        <v>00</v>
      </c>
      <c r="CX31" s="89">
        <f t="shared" si="81"/>
        <v>0</v>
      </c>
      <c r="CY31" s="201" t="str">
        <f>IF(女子種目選択!I31="","",女子種目選択!I31)</f>
        <v/>
      </c>
      <c r="CZ31" s="94" t="str">
        <f t="shared" si="4"/>
        <v/>
      </c>
      <c r="DA31" s="129"/>
      <c r="DB31" s="202" t="str">
        <f t="shared" si="82"/>
        <v/>
      </c>
      <c r="DC31" s="130"/>
      <c r="DD31" s="202" t="str">
        <f t="shared" si="83"/>
        <v/>
      </c>
      <c r="DE31" s="200"/>
      <c r="DF31" s="99">
        <f t="shared" si="84"/>
        <v>0</v>
      </c>
      <c r="DG31" s="99">
        <f t="shared" si="85"/>
        <v>0</v>
      </c>
      <c r="DH31" s="99">
        <f t="shared" si="86"/>
        <v>0</v>
      </c>
      <c r="DI31" s="99">
        <f t="shared" si="87"/>
        <v>0</v>
      </c>
      <c r="DJ31" s="100">
        <f t="shared" si="88"/>
        <v>0</v>
      </c>
      <c r="DK31" s="101">
        <f t="shared" si="89"/>
        <v>0</v>
      </c>
      <c r="DL31" s="89" t="str">
        <f t="shared" si="90"/>
        <v>000</v>
      </c>
      <c r="DM31" s="89">
        <f t="shared" si="91"/>
        <v>0</v>
      </c>
      <c r="DN31" s="89">
        <f t="shared" si="92"/>
        <v>0</v>
      </c>
      <c r="DO31" s="89" t="str">
        <f t="shared" si="93"/>
        <v/>
      </c>
      <c r="DP31" s="89" t="str">
        <f t="shared" si="94"/>
        <v/>
      </c>
      <c r="DQ31" s="89" t="str">
        <f t="shared" si="95"/>
        <v>0</v>
      </c>
      <c r="DR31" s="89" t="str">
        <f t="shared" si="96"/>
        <v/>
      </c>
      <c r="DS31" s="89" t="str">
        <f t="shared" si="97"/>
        <v>0</v>
      </c>
      <c r="DT31" s="89" t="str">
        <f t="shared" si="98"/>
        <v/>
      </c>
      <c r="DU31" s="89" t="str">
        <f t="shared" si="99"/>
        <v>00</v>
      </c>
      <c r="DV31" s="89">
        <f t="shared" si="100"/>
        <v>0</v>
      </c>
    </row>
    <row r="32" spans="2:126">
      <c r="B32" s="90" t="str">
        <f t="shared" si="5"/>
        <v/>
      </c>
      <c r="C32" s="91">
        <v>29</v>
      </c>
      <c r="D32" s="92" t="str">
        <f>女子種目選択!B32</f>
        <v/>
      </c>
      <c r="E32" s="197" t="str">
        <f>女子種目選択!C32</f>
        <v/>
      </c>
      <c r="F32" s="198" t="str">
        <f>女子種目選択!D32</f>
        <v/>
      </c>
      <c r="G32" s="199" t="str">
        <f>IF(女子種目選択!E32="","",女子種目選択!E32)</f>
        <v/>
      </c>
      <c r="H32" s="94" t="str">
        <f t="shared" si="0"/>
        <v/>
      </c>
      <c r="I32" s="129"/>
      <c r="J32" s="96" t="str">
        <f t="shared" si="6"/>
        <v/>
      </c>
      <c r="K32" s="130"/>
      <c r="L32" s="96" t="str">
        <f t="shared" si="7"/>
        <v/>
      </c>
      <c r="M32" s="200"/>
      <c r="N32" s="99" t="str">
        <f t="shared" si="8"/>
        <v/>
      </c>
      <c r="O32" s="99">
        <f t="shared" si="9"/>
        <v>0</v>
      </c>
      <c r="P32" s="99" t="str">
        <f t="shared" si="10"/>
        <v/>
      </c>
      <c r="Q32" s="99">
        <f t="shared" si="11"/>
        <v>0</v>
      </c>
      <c r="R32" s="100" t="str">
        <f t="shared" si="12"/>
        <v/>
      </c>
      <c r="S32" s="101" t="str">
        <f t="shared" si="13"/>
        <v/>
      </c>
      <c r="T32" s="89" t="str">
        <f t="shared" si="14"/>
        <v>00</v>
      </c>
      <c r="U32" s="89">
        <f t="shared" si="15"/>
        <v>0</v>
      </c>
      <c r="V32" s="89">
        <f t="shared" si="16"/>
        <v>0</v>
      </c>
      <c r="W32" s="89" t="str">
        <f t="shared" si="17"/>
        <v/>
      </c>
      <c r="X32" s="89" t="str">
        <f t="shared" si="18"/>
        <v/>
      </c>
      <c r="Y32" s="89" t="str">
        <f t="shared" si="19"/>
        <v>0</v>
      </c>
      <c r="Z32" s="89" t="str">
        <f t="shared" si="20"/>
        <v/>
      </c>
      <c r="AA32" s="89" t="str">
        <f t="shared" si="21"/>
        <v/>
      </c>
      <c r="AB32" s="89" t="str">
        <f t="shared" si="22"/>
        <v/>
      </c>
      <c r="AC32" s="89" t="str">
        <f t="shared" si="23"/>
        <v>0</v>
      </c>
      <c r="AD32" s="89">
        <f t="shared" si="24"/>
        <v>0</v>
      </c>
      <c r="AE32" s="201" t="str">
        <f>IF(女子種目選択!F32="","",女子種目選択!F32)</f>
        <v/>
      </c>
      <c r="AF32" s="94" t="str">
        <f t="shared" si="1"/>
        <v/>
      </c>
      <c r="AG32" s="129"/>
      <c r="AH32" s="202" t="str">
        <f t="shared" si="25"/>
        <v/>
      </c>
      <c r="AI32" s="130"/>
      <c r="AJ32" s="202" t="str">
        <f t="shared" si="26"/>
        <v/>
      </c>
      <c r="AK32" s="200"/>
      <c r="AL32" s="99">
        <f t="shared" si="27"/>
        <v>0</v>
      </c>
      <c r="AM32" s="99">
        <f t="shared" si="28"/>
        <v>0</v>
      </c>
      <c r="AN32" s="99">
        <f t="shared" si="29"/>
        <v>0</v>
      </c>
      <c r="AO32" s="99">
        <f t="shared" si="30"/>
        <v>0</v>
      </c>
      <c r="AP32" s="100">
        <f t="shared" si="31"/>
        <v>0</v>
      </c>
      <c r="AQ32" s="101">
        <f t="shared" si="32"/>
        <v>0</v>
      </c>
      <c r="AR32" s="89" t="str">
        <f t="shared" si="33"/>
        <v>000</v>
      </c>
      <c r="AS32" s="89">
        <f t="shared" si="34"/>
        <v>0</v>
      </c>
      <c r="AT32" s="89">
        <f t="shared" si="35"/>
        <v>0</v>
      </c>
      <c r="AU32" s="89" t="str">
        <f t="shared" si="36"/>
        <v/>
      </c>
      <c r="AV32" s="89" t="str">
        <f t="shared" si="37"/>
        <v/>
      </c>
      <c r="AW32" s="89" t="str">
        <f t="shared" si="38"/>
        <v>0</v>
      </c>
      <c r="AX32" s="89" t="str">
        <f t="shared" si="39"/>
        <v/>
      </c>
      <c r="AY32" s="89" t="str">
        <f t="shared" si="40"/>
        <v>0</v>
      </c>
      <c r="AZ32" s="89" t="str">
        <f t="shared" si="41"/>
        <v/>
      </c>
      <c r="BA32" s="89" t="str">
        <f t="shared" si="42"/>
        <v>00</v>
      </c>
      <c r="BB32" s="89">
        <f t="shared" si="43"/>
        <v>0</v>
      </c>
      <c r="BC32" s="199" t="str">
        <f>IF(女子種目選択!G32="","",女子種目選択!G32)</f>
        <v/>
      </c>
      <c r="BD32" s="94" t="str">
        <f t="shared" si="2"/>
        <v/>
      </c>
      <c r="BE32" s="129"/>
      <c r="BF32" s="202" t="str">
        <f t="shared" si="44"/>
        <v/>
      </c>
      <c r="BG32" s="130"/>
      <c r="BH32" s="202" t="str">
        <f t="shared" si="45"/>
        <v/>
      </c>
      <c r="BI32" s="200"/>
      <c r="BJ32" s="99">
        <f t="shared" si="46"/>
        <v>0</v>
      </c>
      <c r="BK32" s="99">
        <f t="shared" si="47"/>
        <v>0</v>
      </c>
      <c r="BL32" s="99">
        <f t="shared" si="48"/>
        <v>0</v>
      </c>
      <c r="BM32" s="99">
        <f t="shared" si="49"/>
        <v>0</v>
      </c>
      <c r="BN32" s="100">
        <f t="shared" si="50"/>
        <v>0</v>
      </c>
      <c r="BO32" s="101">
        <f t="shared" si="51"/>
        <v>0</v>
      </c>
      <c r="BP32" s="89" t="str">
        <f t="shared" si="52"/>
        <v>000</v>
      </c>
      <c r="BQ32" s="89">
        <f t="shared" si="53"/>
        <v>0</v>
      </c>
      <c r="BR32" s="89">
        <f t="shared" si="54"/>
        <v>0</v>
      </c>
      <c r="BS32" s="89" t="str">
        <f t="shared" si="55"/>
        <v/>
      </c>
      <c r="BT32" s="89" t="str">
        <f t="shared" si="56"/>
        <v/>
      </c>
      <c r="BU32" s="89" t="str">
        <f t="shared" si="57"/>
        <v>0</v>
      </c>
      <c r="BV32" s="89" t="str">
        <f t="shared" si="58"/>
        <v/>
      </c>
      <c r="BW32" s="89" t="str">
        <f t="shared" si="59"/>
        <v>0</v>
      </c>
      <c r="BX32" s="89" t="str">
        <f t="shared" si="60"/>
        <v/>
      </c>
      <c r="BY32" s="89" t="str">
        <f t="shared" si="61"/>
        <v>00</v>
      </c>
      <c r="BZ32" s="89">
        <f t="shared" si="62"/>
        <v>0</v>
      </c>
      <c r="CA32" s="199" t="str">
        <f>IF(女子種目選択!H32="","",女子種目選択!H32)</f>
        <v/>
      </c>
      <c r="CB32" s="94" t="str">
        <f t="shared" si="3"/>
        <v/>
      </c>
      <c r="CC32" s="129"/>
      <c r="CD32" s="202" t="str">
        <f t="shared" si="63"/>
        <v/>
      </c>
      <c r="CE32" s="130"/>
      <c r="CF32" s="202" t="str">
        <f t="shared" si="64"/>
        <v/>
      </c>
      <c r="CG32" s="200"/>
      <c r="CH32" s="99">
        <f t="shared" si="65"/>
        <v>0</v>
      </c>
      <c r="CI32" s="99">
        <f t="shared" si="66"/>
        <v>0</v>
      </c>
      <c r="CJ32" s="99">
        <f t="shared" si="67"/>
        <v>0</v>
      </c>
      <c r="CK32" s="99">
        <f t="shared" si="68"/>
        <v>0</v>
      </c>
      <c r="CL32" s="100">
        <f t="shared" si="69"/>
        <v>0</v>
      </c>
      <c r="CM32" s="101">
        <f t="shared" si="70"/>
        <v>0</v>
      </c>
      <c r="CN32" s="89" t="str">
        <f t="shared" si="71"/>
        <v>000</v>
      </c>
      <c r="CO32" s="89">
        <f t="shared" si="72"/>
        <v>0</v>
      </c>
      <c r="CP32" s="89">
        <f t="shared" si="73"/>
        <v>0</v>
      </c>
      <c r="CQ32" s="89" t="str">
        <f t="shared" si="74"/>
        <v/>
      </c>
      <c r="CR32" s="89" t="str">
        <f t="shared" si="75"/>
        <v/>
      </c>
      <c r="CS32" s="89" t="str">
        <f t="shared" si="76"/>
        <v>0</v>
      </c>
      <c r="CT32" s="89" t="str">
        <f t="shared" si="77"/>
        <v/>
      </c>
      <c r="CU32" s="89" t="str">
        <f t="shared" si="78"/>
        <v>0</v>
      </c>
      <c r="CV32" s="89" t="str">
        <f t="shared" si="79"/>
        <v/>
      </c>
      <c r="CW32" s="89" t="str">
        <f t="shared" si="80"/>
        <v>00</v>
      </c>
      <c r="CX32" s="89">
        <f t="shared" si="81"/>
        <v>0</v>
      </c>
      <c r="CY32" s="201" t="str">
        <f>IF(女子種目選択!I32="","",女子種目選択!I32)</f>
        <v/>
      </c>
      <c r="CZ32" s="94" t="str">
        <f t="shared" si="4"/>
        <v/>
      </c>
      <c r="DA32" s="129"/>
      <c r="DB32" s="202" t="str">
        <f t="shared" si="82"/>
        <v/>
      </c>
      <c r="DC32" s="130"/>
      <c r="DD32" s="202" t="str">
        <f t="shared" si="83"/>
        <v/>
      </c>
      <c r="DE32" s="200"/>
      <c r="DF32" s="99">
        <f t="shared" si="84"/>
        <v>0</v>
      </c>
      <c r="DG32" s="99">
        <f t="shared" si="85"/>
        <v>0</v>
      </c>
      <c r="DH32" s="99">
        <f t="shared" si="86"/>
        <v>0</v>
      </c>
      <c r="DI32" s="99">
        <f t="shared" si="87"/>
        <v>0</v>
      </c>
      <c r="DJ32" s="100">
        <f t="shared" si="88"/>
        <v>0</v>
      </c>
      <c r="DK32" s="101">
        <f t="shared" si="89"/>
        <v>0</v>
      </c>
      <c r="DL32" s="89" t="str">
        <f t="shared" si="90"/>
        <v>000</v>
      </c>
      <c r="DM32" s="89">
        <f t="shared" si="91"/>
        <v>0</v>
      </c>
      <c r="DN32" s="89">
        <f t="shared" si="92"/>
        <v>0</v>
      </c>
      <c r="DO32" s="89" t="str">
        <f t="shared" si="93"/>
        <v/>
      </c>
      <c r="DP32" s="89" t="str">
        <f t="shared" si="94"/>
        <v/>
      </c>
      <c r="DQ32" s="89" t="str">
        <f t="shared" si="95"/>
        <v>0</v>
      </c>
      <c r="DR32" s="89" t="str">
        <f t="shared" si="96"/>
        <v/>
      </c>
      <c r="DS32" s="89" t="str">
        <f t="shared" si="97"/>
        <v>0</v>
      </c>
      <c r="DT32" s="89" t="str">
        <f t="shared" si="98"/>
        <v/>
      </c>
      <c r="DU32" s="89" t="str">
        <f t="shared" si="99"/>
        <v>00</v>
      </c>
      <c r="DV32" s="89">
        <f t="shared" si="100"/>
        <v>0</v>
      </c>
    </row>
    <row r="33" spans="2:126">
      <c r="B33" s="90" t="str">
        <f t="shared" si="5"/>
        <v/>
      </c>
      <c r="C33" s="91">
        <v>30</v>
      </c>
      <c r="D33" s="92" t="str">
        <f>女子種目選択!B33</f>
        <v/>
      </c>
      <c r="E33" s="197" t="str">
        <f>女子種目選択!C33</f>
        <v/>
      </c>
      <c r="F33" s="198" t="str">
        <f>女子種目選択!D33</f>
        <v/>
      </c>
      <c r="G33" s="199" t="str">
        <f>IF(女子種目選択!E33="","",女子種目選択!E33)</f>
        <v/>
      </c>
      <c r="H33" s="94" t="str">
        <f t="shared" si="0"/>
        <v/>
      </c>
      <c r="I33" s="129"/>
      <c r="J33" s="96" t="str">
        <f t="shared" si="6"/>
        <v/>
      </c>
      <c r="K33" s="130"/>
      <c r="L33" s="96" t="str">
        <f t="shared" si="7"/>
        <v/>
      </c>
      <c r="M33" s="200"/>
      <c r="N33" s="99" t="str">
        <f t="shared" si="8"/>
        <v/>
      </c>
      <c r="O33" s="99">
        <f t="shared" si="9"/>
        <v>0</v>
      </c>
      <c r="P33" s="99" t="str">
        <f t="shared" si="10"/>
        <v/>
      </c>
      <c r="Q33" s="99">
        <f t="shared" si="11"/>
        <v>0</v>
      </c>
      <c r="R33" s="100" t="str">
        <f t="shared" si="12"/>
        <v/>
      </c>
      <c r="S33" s="101" t="str">
        <f t="shared" si="13"/>
        <v/>
      </c>
      <c r="T33" s="89" t="str">
        <f t="shared" si="14"/>
        <v>00</v>
      </c>
      <c r="U33" s="89">
        <f t="shared" si="15"/>
        <v>0</v>
      </c>
      <c r="V33" s="89">
        <f t="shared" si="16"/>
        <v>0</v>
      </c>
      <c r="W33" s="89" t="str">
        <f t="shared" si="17"/>
        <v/>
      </c>
      <c r="X33" s="89" t="str">
        <f t="shared" si="18"/>
        <v/>
      </c>
      <c r="Y33" s="89" t="str">
        <f t="shared" si="19"/>
        <v>0</v>
      </c>
      <c r="Z33" s="89" t="str">
        <f t="shared" si="20"/>
        <v/>
      </c>
      <c r="AA33" s="89" t="str">
        <f t="shared" si="21"/>
        <v/>
      </c>
      <c r="AB33" s="89" t="str">
        <f t="shared" si="22"/>
        <v/>
      </c>
      <c r="AC33" s="89" t="str">
        <f t="shared" si="23"/>
        <v>0</v>
      </c>
      <c r="AD33" s="89">
        <f t="shared" si="24"/>
        <v>0</v>
      </c>
      <c r="AE33" s="201" t="str">
        <f>IF(女子種目選択!F33="","",女子種目選択!F33)</f>
        <v/>
      </c>
      <c r="AF33" s="94" t="str">
        <f t="shared" si="1"/>
        <v/>
      </c>
      <c r="AG33" s="129"/>
      <c r="AH33" s="202" t="str">
        <f t="shared" si="25"/>
        <v/>
      </c>
      <c r="AI33" s="130"/>
      <c r="AJ33" s="202" t="str">
        <f t="shared" si="26"/>
        <v/>
      </c>
      <c r="AK33" s="200"/>
      <c r="AL33" s="99">
        <f t="shared" si="27"/>
        <v>0</v>
      </c>
      <c r="AM33" s="99">
        <f t="shared" si="28"/>
        <v>0</v>
      </c>
      <c r="AN33" s="99">
        <f t="shared" si="29"/>
        <v>0</v>
      </c>
      <c r="AO33" s="99">
        <f t="shared" si="30"/>
        <v>0</v>
      </c>
      <c r="AP33" s="100">
        <f t="shared" si="31"/>
        <v>0</v>
      </c>
      <c r="AQ33" s="101">
        <f t="shared" si="32"/>
        <v>0</v>
      </c>
      <c r="AR33" s="89" t="str">
        <f t="shared" si="33"/>
        <v>000</v>
      </c>
      <c r="AS33" s="89">
        <f t="shared" si="34"/>
        <v>0</v>
      </c>
      <c r="AT33" s="89">
        <f t="shared" si="35"/>
        <v>0</v>
      </c>
      <c r="AU33" s="89" t="str">
        <f t="shared" si="36"/>
        <v/>
      </c>
      <c r="AV33" s="89" t="str">
        <f t="shared" si="37"/>
        <v/>
      </c>
      <c r="AW33" s="89" t="str">
        <f t="shared" si="38"/>
        <v>0</v>
      </c>
      <c r="AX33" s="89" t="str">
        <f t="shared" si="39"/>
        <v/>
      </c>
      <c r="AY33" s="89" t="str">
        <f t="shared" si="40"/>
        <v>0</v>
      </c>
      <c r="AZ33" s="89" t="str">
        <f t="shared" si="41"/>
        <v/>
      </c>
      <c r="BA33" s="89" t="str">
        <f t="shared" si="42"/>
        <v>00</v>
      </c>
      <c r="BB33" s="89">
        <f t="shared" si="43"/>
        <v>0</v>
      </c>
      <c r="BC33" s="199" t="str">
        <f>IF(女子種目選択!G33="","",女子種目選択!G33)</f>
        <v/>
      </c>
      <c r="BD33" s="94" t="str">
        <f t="shared" si="2"/>
        <v/>
      </c>
      <c r="BE33" s="129"/>
      <c r="BF33" s="202" t="str">
        <f t="shared" si="44"/>
        <v/>
      </c>
      <c r="BG33" s="130"/>
      <c r="BH33" s="202" t="str">
        <f t="shared" si="45"/>
        <v/>
      </c>
      <c r="BI33" s="200"/>
      <c r="BJ33" s="99">
        <f t="shared" si="46"/>
        <v>0</v>
      </c>
      <c r="BK33" s="99">
        <f t="shared" si="47"/>
        <v>0</v>
      </c>
      <c r="BL33" s="99">
        <f t="shared" si="48"/>
        <v>0</v>
      </c>
      <c r="BM33" s="99">
        <f t="shared" si="49"/>
        <v>0</v>
      </c>
      <c r="BN33" s="100">
        <f t="shared" si="50"/>
        <v>0</v>
      </c>
      <c r="BO33" s="101">
        <f t="shared" si="51"/>
        <v>0</v>
      </c>
      <c r="BP33" s="89" t="str">
        <f t="shared" si="52"/>
        <v>000</v>
      </c>
      <c r="BQ33" s="89">
        <f t="shared" si="53"/>
        <v>0</v>
      </c>
      <c r="BR33" s="89">
        <f t="shared" si="54"/>
        <v>0</v>
      </c>
      <c r="BS33" s="89" t="str">
        <f t="shared" si="55"/>
        <v/>
      </c>
      <c r="BT33" s="89" t="str">
        <f t="shared" si="56"/>
        <v/>
      </c>
      <c r="BU33" s="89" t="str">
        <f t="shared" si="57"/>
        <v>0</v>
      </c>
      <c r="BV33" s="89" t="str">
        <f t="shared" si="58"/>
        <v/>
      </c>
      <c r="BW33" s="89" t="str">
        <f t="shared" si="59"/>
        <v>0</v>
      </c>
      <c r="BX33" s="89" t="str">
        <f t="shared" si="60"/>
        <v/>
      </c>
      <c r="BY33" s="89" t="str">
        <f t="shared" si="61"/>
        <v>00</v>
      </c>
      <c r="BZ33" s="89">
        <f t="shared" si="62"/>
        <v>0</v>
      </c>
      <c r="CA33" s="199" t="str">
        <f>IF(女子種目選択!H33="","",女子種目選択!H33)</f>
        <v/>
      </c>
      <c r="CB33" s="94" t="str">
        <f t="shared" si="3"/>
        <v/>
      </c>
      <c r="CC33" s="129"/>
      <c r="CD33" s="202" t="str">
        <f t="shared" si="63"/>
        <v/>
      </c>
      <c r="CE33" s="130"/>
      <c r="CF33" s="202" t="str">
        <f t="shared" si="64"/>
        <v/>
      </c>
      <c r="CG33" s="200"/>
      <c r="CH33" s="99">
        <f t="shared" si="65"/>
        <v>0</v>
      </c>
      <c r="CI33" s="99">
        <f t="shared" si="66"/>
        <v>0</v>
      </c>
      <c r="CJ33" s="99">
        <f t="shared" si="67"/>
        <v>0</v>
      </c>
      <c r="CK33" s="99">
        <f t="shared" si="68"/>
        <v>0</v>
      </c>
      <c r="CL33" s="100">
        <f t="shared" si="69"/>
        <v>0</v>
      </c>
      <c r="CM33" s="101">
        <f t="shared" si="70"/>
        <v>0</v>
      </c>
      <c r="CN33" s="89" t="str">
        <f t="shared" si="71"/>
        <v>000</v>
      </c>
      <c r="CO33" s="89">
        <f t="shared" si="72"/>
        <v>0</v>
      </c>
      <c r="CP33" s="89">
        <f t="shared" si="73"/>
        <v>0</v>
      </c>
      <c r="CQ33" s="89" t="str">
        <f t="shared" si="74"/>
        <v/>
      </c>
      <c r="CR33" s="89" t="str">
        <f t="shared" si="75"/>
        <v/>
      </c>
      <c r="CS33" s="89" t="str">
        <f t="shared" si="76"/>
        <v>0</v>
      </c>
      <c r="CT33" s="89" t="str">
        <f t="shared" si="77"/>
        <v/>
      </c>
      <c r="CU33" s="89" t="str">
        <f t="shared" si="78"/>
        <v>0</v>
      </c>
      <c r="CV33" s="89" t="str">
        <f t="shared" si="79"/>
        <v/>
      </c>
      <c r="CW33" s="89" t="str">
        <f t="shared" si="80"/>
        <v>00</v>
      </c>
      <c r="CX33" s="89">
        <f t="shared" si="81"/>
        <v>0</v>
      </c>
      <c r="CY33" s="201" t="str">
        <f>IF(女子種目選択!I33="","",女子種目選択!I33)</f>
        <v/>
      </c>
      <c r="CZ33" s="94" t="str">
        <f t="shared" si="4"/>
        <v/>
      </c>
      <c r="DA33" s="129"/>
      <c r="DB33" s="202" t="str">
        <f t="shared" si="82"/>
        <v/>
      </c>
      <c r="DC33" s="130"/>
      <c r="DD33" s="202" t="str">
        <f t="shared" si="83"/>
        <v/>
      </c>
      <c r="DE33" s="200"/>
      <c r="DF33" s="99">
        <f t="shared" si="84"/>
        <v>0</v>
      </c>
      <c r="DG33" s="99">
        <f t="shared" si="85"/>
        <v>0</v>
      </c>
      <c r="DH33" s="99">
        <f t="shared" si="86"/>
        <v>0</v>
      </c>
      <c r="DI33" s="99">
        <f t="shared" si="87"/>
        <v>0</v>
      </c>
      <c r="DJ33" s="100">
        <f t="shared" si="88"/>
        <v>0</v>
      </c>
      <c r="DK33" s="101">
        <f t="shared" si="89"/>
        <v>0</v>
      </c>
      <c r="DL33" s="89" t="str">
        <f t="shared" si="90"/>
        <v>000</v>
      </c>
      <c r="DM33" s="89">
        <f t="shared" si="91"/>
        <v>0</v>
      </c>
      <c r="DN33" s="89">
        <f t="shared" si="92"/>
        <v>0</v>
      </c>
      <c r="DO33" s="89" t="str">
        <f t="shared" si="93"/>
        <v/>
      </c>
      <c r="DP33" s="89" t="str">
        <f t="shared" si="94"/>
        <v/>
      </c>
      <c r="DQ33" s="89" t="str">
        <f t="shared" si="95"/>
        <v>0</v>
      </c>
      <c r="DR33" s="89" t="str">
        <f t="shared" si="96"/>
        <v/>
      </c>
      <c r="DS33" s="89" t="str">
        <f t="shared" si="97"/>
        <v>0</v>
      </c>
      <c r="DT33" s="89" t="str">
        <f t="shared" si="98"/>
        <v/>
      </c>
      <c r="DU33" s="89" t="str">
        <f t="shared" si="99"/>
        <v>00</v>
      </c>
      <c r="DV33" s="89">
        <f t="shared" si="100"/>
        <v>0</v>
      </c>
    </row>
    <row r="34" spans="2:126">
      <c r="B34" s="90" t="str">
        <f t="shared" si="5"/>
        <v/>
      </c>
      <c r="C34" s="91">
        <v>31</v>
      </c>
      <c r="D34" s="92" t="str">
        <f>女子種目選択!B34</f>
        <v/>
      </c>
      <c r="E34" s="197" t="str">
        <f>女子種目選択!C34</f>
        <v/>
      </c>
      <c r="F34" s="198" t="str">
        <f>女子種目選択!D34</f>
        <v/>
      </c>
      <c r="G34" s="199" t="str">
        <f>IF(女子種目選択!E34="","",女子種目選択!E34)</f>
        <v/>
      </c>
      <c r="H34" s="94" t="str">
        <f t="shared" si="0"/>
        <v/>
      </c>
      <c r="I34" s="129"/>
      <c r="J34" s="96" t="str">
        <f t="shared" si="6"/>
        <v/>
      </c>
      <c r="K34" s="130"/>
      <c r="L34" s="96" t="str">
        <f t="shared" si="7"/>
        <v/>
      </c>
      <c r="M34" s="200"/>
      <c r="N34" s="99" t="str">
        <f t="shared" si="8"/>
        <v/>
      </c>
      <c r="O34" s="99">
        <f t="shared" si="9"/>
        <v>0</v>
      </c>
      <c r="P34" s="99" t="str">
        <f t="shared" si="10"/>
        <v/>
      </c>
      <c r="Q34" s="99">
        <f t="shared" si="11"/>
        <v>0</v>
      </c>
      <c r="R34" s="100" t="str">
        <f t="shared" si="12"/>
        <v/>
      </c>
      <c r="S34" s="101" t="str">
        <f t="shared" si="13"/>
        <v/>
      </c>
      <c r="T34" s="89" t="str">
        <f t="shared" si="14"/>
        <v>00</v>
      </c>
      <c r="U34" s="89">
        <f t="shared" si="15"/>
        <v>0</v>
      </c>
      <c r="V34" s="89">
        <f t="shared" si="16"/>
        <v>0</v>
      </c>
      <c r="W34" s="89" t="str">
        <f t="shared" si="17"/>
        <v/>
      </c>
      <c r="X34" s="89" t="str">
        <f t="shared" si="18"/>
        <v/>
      </c>
      <c r="Y34" s="89" t="str">
        <f t="shared" si="19"/>
        <v>0</v>
      </c>
      <c r="Z34" s="89" t="str">
        <f t="shared" si="20"/>
        <v/>
      </c>
      <c r="AA34" s="89" t="str">
        <f t="shared" si="21"/>
        <v/>
      </c>
      <c r="AB34" s="89" t="str">
        <f t="shared" si="22"/>
        <v/>
      </c>
      <c r="AC34" s="89" t="str">
        <f t="shared" si="23"/>
        <v>0</v>
      </c>
      <c r="AD34" s="89">
        <f t="shared" si="24"/>
        <v>0</v>
      </c>
      <c r="AE34" s="201" t="str">
        <f>IF(女子種目選択!F34="","",女子種目選択!F34)</f>
        <v/>
      </c>
      <c r="AF34" s="94" t="str">
        <f t="shared" si="1"/>
        <v/>
      </c>
      <c r="AG34" s="129"/>
      <c r="AH34" s="202" t="str">
        <f t="shared" si="25"/>
        <v/>
      </c>
      <c r="AI34" s="130"/>
      <c r="AJ34" s="202" t="str">
        <f t="shared" si="26"/>
        <v/>
      </c>
      <c r="AK34" s="200"/>
      <c r="AL34" s="99">
        <f t="shared" si="27"/>
        <v>0</v>
      </c>
      <c r="AM34" s="99">
        <f t="shared" si="28"/>
        <v>0</v>
      </c>
      <c r="AN34" s="99">
        <f t="shared" si="29"/>
        <v>0</v>
      </c>
      <c r="AO34" s="99">
        <f t="shared" si="30"/>
        <v>0</v>
      </c>
      <c r="AP34" s="100">
        <f t="shared" si="31"/>
        <v>0</v>
      </c>
      <c r="AQ34" s="101">
        <f t="shared" si="32"/>
        <v>0</v>
      </c>
      <c r="AR34" s="89" t="str">
        <f t="shared" si="33"/>
        <v>000</v>
      </c>
      <c r="AS34" s="89">
        <f t="shared" si="34"/>
        <v>0</v>
      </c>
      <c r="AT34" s="89">
        <f t="shared" si="35"/>
        <v>0</v>
      </c>
      <c r="AU34" s="89" t="str">
        <f t="shared" si="36"/>
        <v/>
      </c>
      <c r="AV34" s="89" t="str">
        <f t="shared" si="37"/>
        <v/>
      </c>
      <c r="AW34" s="89" t="str">
        <f t="shared" si="38"/>
        <v>0</v>
      </c>
      <c r="AX34" s="89" t="str">
        <f t="shared" si="39"/>
        <v/>
      </c>
      <c r="AY34" s="89" t="str">
        <f t="shared" si="40"/>
        <v>0</v>
      </c>
      <c r="AZ34" s="89" t="str">
        <f t="shared" si="41"/>
        <v/>
      </c>
      <c r="BA34" s="89" t="str">
        <f t="shared" si="42"/>
        <v>00</v>
      </c>
      <c r="BB34" s="89">
        <f t="shared" si="43"/>
        <v>0</v>
      </c>
      <c r="BC34" s="199" t="str">
        <f>IF(女子種目選択!G34="","",女子種目選択!G34)</f>
        <v/>
      </c>
      <c r="BD34" s="94" t="str">
        <f t="shared" si="2"/>
        <v/>
      </c>
      <c r="BE34" s="129"/>
      <c r="BF34" s="202" t="str">
        <f t="shared" si="44"/>
        <v/>
      </c>
      <c r="BG34" s="130"/>
      <c r="BH34" s="202" t="str">
        <f t="shared" si="45"/>
        <v/>
      </c>
      <c r="BI34" s="200"/>
      <c r="BJ34" s="99">
        <f t="shared" si="46"/>
        <v>0</v>
      </c>
      <c r="BK34" s="99">
        <f t="shared" si="47"/>
        <v>0</v>
      </c>
      <c r="BL34" s="99">
        <f t="shared" si="48"/>
        <v>0</v>
      </c>
      <c r="BM34" s="99">
        <f t="shared" si="49"/>
        <v>0</v>
      </c>
      <c r="BN34" s="100">
        <f t="shared" si="50"/>
        <v>0</v>
      </c>
      <c r="BO34" s="101">
        <f t="shared" si="51"/>
        <v>0</v>
      </c>
      <c r="BP34" s="89" t="str">
        <f t="shared" si="52"/>
        <v>000</v>
      </c>
      <c r="BQ34" s="89">
        <f t="shared" si="53"/>
        <v>0</v>
      </c>
      <c r="BR34" s="89">
        <f t="shared" si="54"/>
        <v>0</v>
      </c>
      <c r="BS34" s="89" t="str">
        <f t="shared" si="55"/>
        <v/>
      </c>
      <c r="BT34" s="89" t="str">
        <f t="shared" si="56"/>
        <v/>
      </c>
      <c r="BU34" s="89" t="str">
        <f t="shared" si="57"/>
        <v>0</v>
      </c>
      <c r="BV34" s="89" t="str">
        <f t="shared" si="58"/>
        <v/>
      </c>
      <c r="BW34" s="89" t="str">
        <f t="shared" si="59"/>
        <v>0</v>
      </c>
      <c r="BX34" s="89" t="str">
        <f t="shared" si="60"/>
        <v/>
      </c>
      <c r="BY34" s="89" t="str">
        <f t="shared" si="61"/>
        <v>00</v>
      </c>
      <c r="BZ34" s="89">
        <f t="shared" si="62"/>
        <v>0</v>
      </c>
      <c r="CA34" s="199" t="str">
        <f>IF(女子種目選択!H34="","",女子種目選択!H34)</f>
        <v/>
      </c>
      <c r="CB34" s="94" t="str">
        <f t="shared" si="3"/>
        <v/>
      </c>
      <c r="CC34" s="129"/>
      <c r="CD34" s="202" t="str">
        <f t="shared" si="63"/>
        <v/>
      </c>
      <c r="CE34" s="130"/>
      <c r="CF34" s="202" t="str">
        <f t="shared" si="64"/>
        <v/>
      </c>
      <c r="CG34" s="200"/>
      <c r="CH34" s="99">
        <f t="shared" si="65"/>
        <v>0</v>
      </c>
      <c r="CI34" s="99">
        <f t="shared" si="66"/>
        <v>0</v>
      </c>
      <c r="CJ34" s="99">
        <f t="shared" si="67"/>
        <v>0</v>
      </c>
      <c r="CK34" s="99">
        <f t="shared" si="68"/>
        <v>0</v>
      </c>
      <c r="CL34" s="100">
        <f t="shared" si="69"/>
        <v>0</v>
      </c>
      <c r="CM34" s="101">
        <f t="shared" si="70"/>
        <v>0</v>
      </c>
      <c r="CN34" s="89" t="str">
        <f t="shared" si="71"/>
        <v>000</v>
      </c>
      <c r="CO34" s="89">
        <f t="shared" si="72"/>
        <v>0</v>
      </c>
      <c r="CP34" s="89">
        <f t="shared" si="73"/>
        <v>0</v>
      </c>
      <c r="CQ34" s="89" t="str">
        <f t="shared" si="74"/>
        <v/>
      </c>
      <c r="CR34" s="89" t="str">
        <f t="shared" si="75"/>
        <v/>
      </c>
      <c r="CS34" s="89" t="str">
        <f t="shared" si="76"/>
        <v>0</v>
      </c>
      <c r="CT34" s="89" t="str">
        <f t="shared" si="77"/>
        <v/>
      </c>
      <c r="CU34" s="89" t="str">
        <f t="shared" si="78"/>
        <v>0</v>
      </c>
      <c r="CV34" s="89" t="str">
        <f t="shared" si="79"/>
        <v/>
      </c>
      <c r="CW34" s="89" t="str">
        <f t="shared" si="80"/>
        <v>00</v>
      </c>
      <c r="CX34" s="89">
        <f t="shared" si="81"/>
        <v>0</v>
      </c>
      <c r="CY34" s="201" t="str">
        <f>IF(女子種目選択!I34="","",女子種目選択!I34)</f>
        <v/>
      </c>
      <c r="CZ34" s="94" t="str">
        <f t="shared" si="4"/>
        <v/>
      </c>
      <c r="DA34" s="129"/>
      <c r="DB34" s="202" t="str">
        <f t="shared" si="82"/>
        <v/>
      </c>
      <c r="DC34" s="130"/>
      <c r="DD34" s="202" t="str">
        <f t="shared" si="83"/>
        <v/>
      </c>
      <c r="DE34" s="200"/>
      <c r="DF34" s="99">
        <f t="shared" si="84"/>
        <v>0</v>
      </c>
      <c r="DG34" s="99">
        <f t="shared" si="85"/>
        <v>0</v>
      </c>
      <c r="DH34" s="99">
        <f t="shared" si="86"/>
        <v>0</v>
      </c>
      <c r="DI34" s="99">
        <f t="shared" si="87"/>
        <v>0</v>
      </c>
      <c r="DJ34" s="100">
        <f t="shared" si="88"/>
        <v>0</v>
      </c>
      <c r="DK34" s="101">
        <f t="shared" si="89"/>
        <v>0</v>
      </c>
      <c r="DL34" s="89" t="str">
        <f t="shared" si="90"/>
        <v>000</v>
      </c>
      <c r="DM34" s="89">
        <f t="shared" si="91"/>
        <v>0</v>
      </c>
      <c r="DN34" s="89">
        <f t="shared" si="92"/>
        <v>0</v>
      </c>
      <c r="DO34" s="89" t="str">
        <f t="shared" si="93"/>
        <v/>
      </c>
      <c r="DP34" s="89" t="str">
        <f t="shared" si="94"/>
        <v/>
      </c>
      <c r="DQ34" s="89" t="str">
        <f t="shared" si="95"/>
        <v>0</v>
      </c>
      <c r="DR34" s="89" t="str">
        <f t="shared" si="96"/>
        <v/>
      </c>
      <c r="DS34" s="89" t="str">
        <f t="shared" si="97"/>
        <v>0</v>
      </c>
      <c r="DT34" s="89" t="str">
        <f t="shared" si="98"/>
        <v/>
      </c>
      <c r="DU34" s="89" t="str">
        <f t="shared" si="99"/>
        <v>00</v>
      </c>
      <c r="DV34" s="89">
        <f t="shared" si="100"/>
        <v>0</v>
      </c>
    </row>
    <row r="35" spans="2:126">
      <c r="B35" s="90" t="str">
        <f t="shared" si="5"/>
        <v/>
      </c>
      <c r="C35" s="91">
        <v>32</v>
      </c>
      <c r="D35" s="92" t="str">
        <f>女子種目選択!B35</f>
        <v/>
      </c>
      <c r="E35" s="197" t="str">
        <f>女子種目選択!C35</f>
        <v/>
      </c>
      <c r="F35" s="198" t="str">
        <f>女子種目選択!D35</f>
        <v/>
      </c>
      <c r="G35" s="199" t="str">
        <f>IF(女子種目選択!E35="","",女子種目選択!E35)</f>
        <v/>
      </c>
      <c r="H35" s="94" t="str">
        <f t="shared" si="0"/>
        <v/>
      </c>
      <c r="I35" s="129"/>
      <c r="J35" s="96" t="str">
        <f t="shared" si="6"/>
        <v/>
      </c>
      <c r="K35" s="130"/>
      <c r="L35" s="96" t="str">
        <f t="shared" si="7"/>
        <v/>
      </c>
      <c r="M35" s="200"/>
      <c r="N35" s="99" t="str">
        <f t="shared" si="8"/>
        <v/>
      </c>
      <c r="O35" s="99">
        <f t="shared" si="9"/>
        <v>0</v>
      </c>
      <c r="P35" s="99" t="str">
        <f t="shared" si="10"/>
        <v/>
      </c>
      <c r="Q35" s="99">
        <f t="shared" si="11"/>
        <v>0</v>
      </c>
      <c r="R35" s="100" t="str">
        <f t="shared" si="12"/>
        <v/>
      </c>
      <c r="S35" s="101" t="str">
        <f t="shared" si="13"/>
        <v/>
      </c>
      <c r="T35" s="89" t="str">
        <f t="shared" si="14"/>
        <v>00</v>
      </c>
      <c r="U35" s="89">
        <f t="shared" si="15"/>
        <v>0</v>
      </c>
      <c r="V35" s="89">
        <f t="shared" si="16"/>
        <v>0</v>
      </c>
      <c r="W35" s="89" t="str">
        <f t="shared" si="17"/>
        <v/>
      </c>
      <c r="X35" s="89" t="str">
        <f t="shared" si="18"/>
        <v/>
      </c>
      <c r="Y35" s="89" t="str">
        <f t="shared" si="19"/>
        <v>0</v>
      </c>
      <c r="Z35" s="89" t="str">
        <f t="shared" si="20"/>
        <v/>
      </c>
      <c r="AA35" s="89" t="str">
        <f t="shared" si="21"/>
        <v/>
      </c>
      <c r="AB35" s="89" t="str">
        <f t="shared" si="22"/>
        <v/>
      </c>
      <c r="AC35" s="89" t="str">
        <f t="shared" si="23"/>
        <v>0</v>
      </c>
      <c r="AD35" s="89">
        <f t="shared" si="24"/>
        <v>0</v>
      </c>
      <c r="AE35" s="201" t="str">
        <f>IF(女子種目選択!F35="","",女子種目選択!F35)</f>
        <v/>
      </c>
      <c r="AF35" s="94" t="str">
        <f t="shared" si="1"/>
        <v/>
      </c>
      <c r="AG35" s="129"/>
      <c r="AH35" s="202" t="str">
        <f t="shared" si="25"/>
        <v/>
      </c>
      <c r="AI35" s="130"/>
      <c r="AJ35" s="202" t="str">
        <f t="shared" si="26"/>
        <v/>
      </c>
      <c r="AK35" s="200"/>
      <c r="AL35" s="99">
        <f t="shared" si="27"/>
        <v>0</v>
      </c>
      <c r="AM35" s="99">
        <f t="shared" si="28"/>
        <v>0</v>
      </c>
      <c r="AN35" s="99">
        <f t="shared" si="29"/>
        <v>0</v>
      </c>
      <c r="AO35" s="99">
        <f t="shared" si="30"/>
        <v>0</v>
      </c>
      <c r="AP35" s="100">
        <f t="shared" si="31"/>
        <v>0</v>
      </c>
      <c r="AQ35" s="101">
        <f t="shared" si="32"/>
        <v>0</v>
      </c>
      <c r="AR35" s="89" t="str">
        <f t="shared" si="33"/>
        <v>000</v>
      </c>
      <c r="AS35" s="89">
        <f t="shared" si="34"/>
        <v>0</v>
      </c>
      <c r="AT35" s="89">
        <f t="shared" si="35"/>
        <v>0</v>
      </c>
      <c r="AU35" s="89" t="str">
        <f t="shared" si="36"/>
        <v/>
      </c>
      <c r="AV35" s="89" t="str">
        <f t="shared" si="37"/>
        <v/>
      </c>
      <c r="AW35" s="89" t="str">
        <f t="shared" si="38"/>
        <v>0</v>
      </c>
      <c r="AX35" s="89" t="str">
        <f t="shared" si="39"/>
        <v/>
      </c>
      <c r="AY35" s="89" t="str">
        <f t="shared" si="40"/>
        <v>0</v>
      </c>
      <c r="AZ35" s="89" t="str">
        <f t="shared" si="41"/>
        <v/>
      </c>
      <c r="BA35" s="89" t="str">
        <f t="shared" si="42"/>
        <v>00</v>
      </c>
      <c r="BB35" s="89">
        <f t="shared" si="43"/>
        <v>0</v>
      </c>
      <c r="BC35" s="199" t="str">
        <f>IF(女子種目選択!G35="","",女子種目選択!G35)</f>
        <v/>
      </c>
      <c r="BD35" s="94" t="str">
        <f t="shared" si="2"/>
        <v/>
      </c>
      <c r="BE35" s="129"/>
      <c r="BF35" s="202" t="str">
        <f t="shared" si="44"/>
        <v/>
      </c>
      <c r="BG35" s="130"/>
      <c r="BH35" s="202" t="str">
        <f t="shared" si="45"/>
        <v/>
      </c>
      <c r="BI35" s="200"/>
      <c r="BJ35" s="99">
        <f t="shared" si="46"/>
        <v>0</v>
      </c>
      <c r="BK35" s="99">
        <f t="shared" si="47"/>
        <v>0</v>
      </c>
      <c r="BL35" s="99">
        <f t="shared" si="48"/>
        <v>0</v>
      </c>
      <c r="BM35" s="99">
        <f t="shared" si="49"/>
        <v>0</v>
      </c>
      <c r="BN35" s="100">
        <f t="shared" si="50"/>
        <v>0</v>
      </c>
      <c r="BO35" s="101">
        <f t="shared" si="51"/>
        <v>0</v>
      </c>
      <c r="BP35" s="89" t="str">
        <f t="shared" si="52"/>
        <v>000</v>
      </c>
      <c r="BQ35" s="89">
        <f t="shared" si="53"/>
        <v>0</v>
      </c>
      <c r="BR35" s="89">
        <f t="shared" si="54"/>
        <v>0</v>
      </c>
      <c r="BS35" s="89" t="str">
        <f t="shared" si="55"/>
        <v/>
      </c>
      <c r="BT35" s="89" t="str">
        <f t="shared" si="56"/>
        <v/>
      </c>
      <c r="BU35" s="89" t="str">
        <f t="shared" si="57"/>
        <v>0</v>
      </c>
      <c r="BV35" s="89" t="str">
        <f t="shared" si="58"/>
        <v/>
      </c>
      <c r="BW35" s="89" t="str">
        <f t="shared" si="59"/>
        <v>0</v>
      </c>
      <c r="BX35" s="89" t="str">
        <f t="shared" si="60"/>
        <v/>
      </c>
      <c r="BY35" s="89" t="str">
        <f t="shared" si="61"/>
        <v>00</v>
      </c>
      <c r="BZ35" s="89">
        <f t="shared" si="62"/>
        <v>0</v>
      </c>
      <c r="CA35" s="199" t="str">
        <f>IF(女子種目選択!H35="","",女子種目選択!H35)</f>
        <v/>
      </c>
      <c r="CB35" s="94" t="str">
        <f t="shared" si="3"/>
        <v/>
      </c>
      <c r="CC35" s="129"/>
      <c r="CD35" s="202" t="str">
        <f t="shared" si="63"/>
        <v/>
      </c>
      <c r="CE35" s="130"/>
      <c r="CF35" s="202" t="str">
        <f t="shared" si="64"/>
        <v/>
      </c>
      <c r="CG35" s="200"/>
      <c r="CH35" s="99">
        <f t="shared" si="65"/>
        <v>0</v>
      </c>
      <c r="CI35" s="99">
        <f t="shared" si="66"/>
        <v>0</v>
      </c>
      <c r="CJ35" s="99">
        <f t="shared" si="67"/>
        <v>0</v>
      </c>
      <c r="CK35" s="99">
        <f t="shared" si="68"/>
        <v>0</v>
      </c>
      <c r="CL35" s="100">
        <f t="shared" si="69"/>
        <v>0</v>
      </c>
      <c r="CM35" s="101">
        <f t="shared" si="70"/>
        <v>0</v>
      </c>
      <c r="CN35" s="89" t="str">
        <f t="shared" si="71"/>
        <v>000</v>
      </c>
      <c r="CO35" s="89">
        <f t="shared" si="72"/>
        <v>0</v>
      </c>
      <c r="CP35" s="89">
        <f t="shared" si="73"/>
        <v>0</v>
      </c>
      <c r="CQ35" s="89" t="str">
        <f t="shared" si="74"/>
        <v/>
      </c>
      <c r="CR35" s="89" t="str">
        <f t="shared" si="75"/>
        <v/>
      </c>
      <c r="CS35" s="89" t="str">
        <f t="shared" si="76"/>
        <v>0</v>
      </c>
      <c r="CT35" s="89" t="str">
        <f t="shared" si="77"/>
        <v/>
      </c>
      <c r="CU35" s="89" t="str">
        <f t="shared" si="78"/>
        <v>0</v>
      </c>
      <c r="CV35" s="89" t="str">
        <f t="shared" si="79"/>
        <v/>
      </c>
      <c r="CW35" s="89" t="str">
        <f t="shared" si="80"/>
        <v>00</v>
      </c>
      <c r="CX35" s="89">
        <f t="shared" si="81"/>
        <v>0</v>
      </c>
      <c r="CY35" s="201" t="str">
        <f>IF(女子種目選択!I35="","",女子種目選択!I35)</f>
        <v/>
      </c>
      <c r="CZ35" s="94" t="str">
        <f t="shared" si="4"/>
        <v/>
      </c>
      <c r="DA35" s="129"/>
      <c r="DB35" s="202" t="str">
        <f t="shared" si="82"/>
        <v/>
      </c>
      <c r="DC35" s="130"/>
      <c r="DD35" s="202" t="str">
        <f t="shared" si="83"/>
        <v/>
      </c>
      <c r="DE35" s="200"/>
      <c r="DF35" s="99">
        <f t="shared" si="84"/>
        <v>0</v>
      </c>
      <c r="DG35" s="99">
        <f t="shared" si="85"/>
        <v>0</v>
      </c>
      <c r="DH35" s="99">
        <f t="shared" si="86"/>
        <v>0</v>
      </c>
      <c r="DI35" s="99">
        <f t="shared" si="87"/>
        <v>0</v>
      </c>
      <c r="DJ35" s="100">
        <f t="shared" si="88"/>
        <v>0</v>
      </c>
      <c r="DK35" s="101">
        <f t="shared" si="89"/>
        <v>0</v>
      </c>
      <c r="DL35" s="89" t="str">
        <f t="shared" si="90"/>
        <v>000</v>
      </c>
      <c r="DM35" s="89">
        <f t="shared" si="91"/>
        <v>0</v>
      </c>
      <c r="DN35" s="89">
        <f t="shared" si="92"/>
        <v>0</v>
      </c>
      <c r="DO35" s="89" t="str">
        <f t="shared" si="93"/>
        <v/>
      </c>
      <c r="DP35" s="89" t="str">
        <f t="shared" si="94"/>
        <v/>
      </c>
      <c r="DQ35" s="89" t="str">
        <f t="shared" si="95"/>
        <v>0</v>
      </c>
      <c r="DR35" s="89" t="str">
        <f t="shared" si="96"/>
        <v/>
      </c>
      <c r="DS35" s="89" t="str">
        <f t="shared" si="97"/>
        <v>0</v>
      </c>
      <c r="DT35" s="89" t="str">
        <f t="shared" si="98"/>
        <v/>
      </c>
      <c r="DU35" s="89" t="str">
        <f t="shared" si="99"/>
        <v>00</v>
      </c>
      <c r="DV35" s="89">
        <f t="shared" si="100"/>
        <v>0</v>
      </c>
    </row>
    <row r="36" spans="2:126">
      <c r="B36" s="90" t="str">
        <f t="shared" si="5"/>
        <v/>
      </c>
      <c r="C36" s="91">
        <v>33</v>
      </c>
      <c r="D36" s="92" t="str">
        <f>女子種目選択!B36</f>
        <v/>
      </c>
      <c r="E36" s="197" t="str">
        <f>女子種目選択!C36</f>
        <v/>
      </c>
      <c r="F36" s="198" t="str">
        <f>女子種目選択!D36</f>
        <v/>
      </c>
      <c r="G36" s="199" t="str">
        <f>IF(女子種目選択!E36="","",女子種目選択!E36)</f>
        <v/>
      </c>
      <c r="H36" s="94" t="str">
        <f t="shared" ref="H36:H67" si="101">IF(G36="","",VLOOKUP(G36,コード２,5,FALSE))</f>
        <v/>
      </c>
      <c r="I36" s="129"/>
      <c r="J36" s="96" t="str">
        <f t="shared" si="6"/>
        <v/>
      </c>
      <c r="K36" s="130"/>
      <c r="L36" s="96" t="str">
        <f t="shared" si="7"/>
        <v/>
      </c>
      <c r="M36" s="200"/>
      <c r="N36" s="99" t="str">
        <f t="shared" si="8"/>
        <v/>
      </c>
      <c r="O36" s="99">
        <f t="shared" si="9"/>
        <v>0</v>
      </c>
      <c r="P36" s="99" t="str">
        <f t="shared" si="10"/>
        <v/>
      </c>
      <c r="Q36" s="99">
        <f t="shared" si="11"/>
        <v>0</v>
      </c>
      <c r="R36" s="100" t="str">
        <f t="shared" si="12"/>
        <v/>
      </c>
      <c r="S36" s="101" t="str">
        <f t="shared" si="13"/>
        <v/>
      </c>
      <c r="T36" s="89" t="str">
        <f t="shared" si="14"/>
        <v>00</v>
      </c>
      <c r="U36" s="89">
        <f t="shared" si="15"/>
        <v>0</v>
      </c>
      <c r="V36" s="89">
        <f t="shared" si="16"/>
        <v>0</v>
      </c>
      <c r="W36" s="89" t="str">
        <f t="shared" si="17"/>
        <v/>
      </c>
      <c r="X36" s="89" t="str">
        <f t="shared" si="18"/>
        <v/>
      </c>
      <c r="Y36" s="89" t="str">
        <f t="shared" si="19"/>
        <v>0</v>
      </c>
      <c r="Z36" s="89" t="str">
        <f t="shared" si="20"/>
        <v/>
      </c>
      <c r="AA36" s="89" t="str">
        <f t="shared" si="21"/>
        <v/>
      </c>
      <c r="AB36" s="89" t="str">
        <f t="shared" si="22"/>
        <v/>
      </c>
      <c r="AC36" s="89" t="str">
        <f t="shared" si="23"/>
        <v>0</v>
      </c>
      <c r="AD36" s="89">
        <f t="shared" si="24"/>
        <v>0</v>
      </c>
      <c r="AE36" s="201" t="str">
        <f>IF(女子種目選択!F36="","",女子種目選択!F36)</f>
        <v/>
      </c>
      <c r="AF36" s="94" t="str">
        <f t="shared" ref="AF36:AF67" si="102">IF(AE36="","",VLOOKUP(AE36,コード２,5,FALSE))</f>
        <v/>
      </c>
      <c r="AG36" s="129"/>
      <c r="AH36" s="202" t="str">
        <f t="shared" si="25"/>
        <v/>
      </c>
      <c r="AI36" s="130"/>
      <c r="AJ36" s="202" t="str">
        <f t="shared" si="26"/>
        <v/>
      </c>
      <c r="AK36" s="200"/>
      <c r="AL36" s="99">
        <f t="shared" si="27"/>
        <v>0</v>
      </c>
      <c r="AM36" s="99">
        <f t="shared" si="28"/>
        <v>0</v>
      </c>
      <c r="AN36" s="99">
        <f t="shared" si="29"/>
        <v>0</v>
      </c>
      <c r="AO36" s="99">
        <f t="shared" si="30"/>
        <v>0</v>
      </c>
      <c r="AP36" s="100">
        <f t="shared" si="31"/>
        <v>0</v>
      </c>
      <c r="AQ36" s="101">
        <f t="shared" si="32"/>
        <v>0</v>
      </c>
      <c r="AR36" s="89" t="str">
        <f t="shared" si="33"/>
        <v>000</v>
      </c>
      <c r="AS36" s="89">
        <f t="shared" si="34"/>
        <v>0</v>
      </c>
      <c r="AT36" s="89">
        <f t="shared" si="35"/>
        <v>0</v>
      </c>
      <c r="AU36" s="89" t="str">
        <f t="shared" si="36"/>
        <v/>
      </c>
      <c r="AV36" s="89" t="str">
        <f t="shared" si="37"/>
        <v/>
      </c>
      <c r="AW36" s="89" t="str">
        <f t="shared" si="38"/>
        <v>0</v>
      </c>
      <c r="AX36" s="89" t="str">
        <f t="shared" si="39"/>
        <v/>
      </c>
      <c r="AY36" s="89" t="str">
        <f t="shared" si="40"/>
        <v>0</v>
      </c>
      <c r="AZ36" s="89" t="str">
        <f t="shared" si="41"/>
        <v/>
      </c>
      <c r="BA36" s="89" t="str">
        <f t="shared" si="42"/>
        <v>00</v>
      </c>
      <c r="BB36" s="89">
        <f t="shared" si="43"/>
        <v>0</v>
      </c>
      <c r="BC36" s="199" t="str">
        <f>IF(女子種目選択!G36="","",女子種目選択!G36)</f>
        <v/>
      </c>
      <c r="BD36" s="94" t="str">
        <f t="shared" ref="BD36:BD67" si="103">IF(BC36="","",VLOOKUP(BC36,コード２,5,FALSE))</f>
        <v/>
      </c>
      <c r="BE36" s="129"/>
      <c r="BF36" s="202" t="str">
        <f t="shared" si="44"/>
        <v/>
      </c>
      <c r="BG36" s="130"/>
      <c r="BH36" s="202" t="str">
        <f t="shared" si="45"/>
        <v/>
      </c>
      <c r="BI36" s="200"/>
      <c r="BJ36" s="99">
        <f t="shared" si="46"/>
        <v>0</v>
      </c>
      <c r="BK36" s="99">
        <f t="shared" si="47"/>
        <v>0</v>
      </c>
      <c r="BL36" s="99">
        <f t="shared" si="48"/>
        <v>0</v>
      </c>
      <c r="BM36" s="99">
        <f t="shared" si="49"/>
        <v>0</v>
      </c>
      <c r="BN36" s="100">
        <f t="shared" si="50"/>
        <v>0</v>
      </c>
      <c r="BO36" s="101">
        <f t="shared" si="51"/>
        <v>0</v>
      </c>
      <c r="BP36" s="89" t="str">
        <f t="shared" si="52"/>
        <v>000</v>
      </c>
      <c r="BQ36" s="89">
        <f t="shared" si="53"/>
        <v>0</v>
      </c>
      <c r="BR36" s="89">
        <f t="shared" si="54"/>
        <v>0</v>
      </c>
      <c r="BS36" s="89" t="str">
        <f t="shared" si="55"/>
        <v/>
      </c>
      <c r="BT36" s="89" t="str">
        <f t="shared" si="56"/>
        <v/>
      </c>
      <c r="BU36" s="89" t="str">
        <f t="shared" si="57"/>
        <v>0</v>
      </c>
      <c r="BV36" s="89" t="str">
        <f t="shared" si="58"/>
        <v/>
      </c>
      <c r="BW36" s="89" t="str">
        <f t="shared" si="59"/>
        <v>0</v>
      </c>
      <c r="BX36" s="89" t="str">
        <f t="shared" si="60"/>
        <v/>
      </c>
      <c r="BY36" s="89" t="str">
        <f t="shared" si="61"/>
        <v>00</v>
      </c>
      <c r="BZ36" s="89">
        <f t="shared" si="62"/>
        <v>0</v>
      </c>
      <c r="CA36" s="199" t="str">
        <f>IF(女子種目選択!H36="","",女子種目選択!H36)</f>
        <v/>
      </c>
      <c r="CB36" s="94" t="str">
        <f t="shared" ref="CB36:CB67" si="104">IF(CA36="","",VLOOKUP(CA36,コード２,5,FALSE))</f>
        <v/>
      </c>
      <c r="CC36" s="129"/>
      <c r="CD36" s="202" t="str">
        <f t="shared" si="63"/>
        <v/>
      </c>
      <c r="CE36" s="130"/>
      <c r="CF36" s="202" t="str">
        <f t="shared" si="64"/>
        <v/>
      </c>
      <c r="CG36" s="200"/>
      <c r="CH36" s="99">
        <f t="shared" si="65"/>
        <v>0</v>
      </c>
      <c r="CI36" s="99">
        <f t="shared" si="66"/>
        <v>0</v>
      </c>
      <c r="CJ36" s="99">
        <f t="shared" si="67"/>
        <v>0</v>
      </c>
      <c r="CK36" s="99">
        <f t="shared" si="68"/>
        <v>0</v>
      </c>
      <c r="CL36" s="100">
        <f t="shared" si="69"/>
        <v>0</v>
      </c>
      <c r="CM36" s="101">
        <f t="shared" si="70"/>
        <v>0</v>
      </c>
      <c r="CN36" s="89" t="str">
        <f t="shared" si="71"/>
        <v>000</v>
      </c>
      <c r="CO36" s="89">
        <f t="shared" si="72"/>
        <v>0</v>
      </c>
      <c r="CP36" s="89">
        <f t="shared" si="73"/>
        <v>0</v>
      </c>
      <c r="CQ36" s="89" t="str">
        <f t="shared" si="74"/>
        <v/>
      </c>
      <c r="CR36" s="89" t="str">
        <f t="shared" si="75"/>
        <v/>
      </c>
      <c r="CS36" s="89" t="str">
        <f t="shared" si="76"/>
        <v>0</v>
      </c>
      <c r="CT36" s="89" t="str">
        <f t="shared" si="77"/>
        <v/>
      </c>
      <c r="CU36" s="89" t="str">
        <f t="shared" si="78"/>
        <v>0</v>
      </c>
      <c r="CV36" s="89" t="str">
        <f t="shared" si="79"/>
        <v/>
      </c>
      <c r="CW36" s="89" t="str">
        <f t="shared" si="80"/>
        <v>00</v>
      </c>
      <c r="CX36" s="89">
        <f t="shared" si="81"/>
        <v>0</v>
      </c>
      <c r="CY36" s="201" t="str">
        <f>IF(女子種目選択!I36="","",女子種目選択!I36)</f>
        <v/>
      </c>
      <c r="CZ36" s="94" t="str">
        <f t="shared" ref="CZ36:CZ67" si="105">IF(CY36="","",VLOOKUP(CY36,コード２,5,FALSE))</f>
        <v/>
      </c>
      <c r="DA36" s="129"/>
      <c r="DB36" s="202" t="str">
        <f t="shared" si="82"/>
        <v/>
      </c>
      <c r="DC36" s="130"/>
      <c r="DD36" s="202" t="str">
        <f t="shared" si="83"/>
        <v/>
      </c>
      <c r="DE36" s="200"/>
      <c r="DF36" s="99">
        <f t="shared" si="84"/>
        <v>0</v>
      </c>
      <c r="DG36" s="99">
        <f t="shared" si="85"/>
        <v>0</v>
      </c>
      <c r="DH36" s="99">
        <f t="shared" si="86"/>
        <v>0</v>
      </c>
      <c r="DI36" s="99">
        <f t="shared" si="87"/>
        <v>0</v>
      </c>
      <c r="DJ36" s="100">
        <f t="shared" si="88"/>
        <v>0</v>
      </c>
      <c r="DK36" s="101">
        <f t="shared" si="89"/>
        <v>0</v>
      </c>
      <c r="DL36" s="89" t="str">
        <f t="shared" si="90"/>
        <v>000</v>
      </c>
      <c r="DM36" s="89">
        <f t="shared" si="91"/>
        <v>0</v>
      </c>
      <c r="DN36" s="89">
        <f t="shared" si="92"/>
        <v>0</v>
      </c>
      <c r="DO36" s="89" t="str">
        <f t="shared" si="93"/>
        <v/>
      </c>
      <c r="DP36" s="89" t="str">
        <f t="shared" si="94"/>
        <v/>
      </c>
      <c r="DQ36" s="89" t="str">
        <f t="shared" si="95"/>
        <v>0</v>
      </c>
      <c r="DR36" s="89" t="str">
        <f t="shared" si="96"/>
        <v/>
      </c>
      <c r="DS36" s="89" t="str">
        <f t="shared" si="97"/>
        <v>0</v>
      </c>
      <c r="DT36" s="89" t="str">
        <f t="shared" si="98"/>
        <v/>
      </c>
      <c r="DU36" s="89" t="str">
        <f t="shared" si="99"/>
        <v>00</v>
      </c>
      <c r="DV36" s="89">
        <f t="shared" si="100"/>
        <v>0</v>
      </c>
    </row>
    <row r="37" spans="2:126">
      <c r="B37" s="90" t="str">
        <f t="shared" si="5"/>
        <v/>
      </c>
      <c r="C37" s="91">
        <v>34</v>
      </c>
      <c r="D37" s="92" t="str">
        <f>女子種目選択!B37</f>
        <v/>
      </c>
      <c r="E37" s="197" t="str">
        <f>女子種目選択!C37</f>
        <v/>
      </c>
      <c r="F37" s="198" t="str">
        <f>女子種目選択!D37</f>
        <v/>
      </c>
      <c r="G37" s="199" t="str">
        <f>IF(女子種目選択!E37="","",女子種目選択!E37)</f>
        <v/>
      </c>
      <c r="H37" s="94" t="str">
        <f t="shared" si="101"/>
        <v/>
      </c>
      <c r="I37" s="129"/>
      <c r="J37" s="96" t="str">
        <f t="shared" si="6"/>
        <v/>
      </c>
      <c r="K37" s="130"/>
      <c r="L37" s="96" t="str">
        <f t="shared" si="7"/>
        <v/>
      </c>
      <c r="M37" s="200"/>
      <c r="N37" s="99" t="str">
        <f t="shared" si="8"/>
        <v/>
      </c>
      <c r="O37" s="99">
        <f t="shared" si="9"/>
        <v>0</v>
      </c>
      <c r="P37" s="99" t="str">
        <f t="shared" si="10"/>
        <v/>
      </c>
      <c r="Q37" s="99">
        <f t="shared" si="11"/>
        <v>0</v>
      </c>
      <c r="R37" s="100" t="str">
        <f t="shared" si="12"/>
        <v/>
      </c>
      <c r="S37" s="101" t="str">
        <f t="shared" si="13"/>
        <v/>
      </c>
      <c r="T37" s="89" t="str">
        <f t="shared" si="14"/>
        <v>00</v>
      </c>
      <c r="U37" s="89">
        <f t="shared" si="15"/>
        <v>0</v>
      </c>
      <c r="V37" s="89">
        <f t="shared" si="16"/>
        <v>0</v>
      </c>
      <c r="W37" s="89" t="str">
        <f t="shared" si="17"/>
        <v/>
      </c>
      <c r="X37" s="89" t="str">
        <f t="shared" si="18"/>
        <v/>
      </c>
      <c r="Y37" s="89" t="str">
        <f t="shared" si="19"/>
        <v>0</v>
      </c>
      <c r="Z37" s="89" t="str">
        <f t="shared" si="20"/>
        <v/>
      </c>
      <c r="AA37" s="89" t="str">
        <f t="shared" si="21"/>
        <v/>
      </c>
      <c r="AB37" s="89" t="str">
        <f t="shared" si="22"/>
        <v/>
      </c>
      <c r="AC37" s="89" t="str">
        <f t="shared" si="23"/>
        <v>0</v>
      </c>
      <c r="AD37" s="89">
        <f t="shared" si="24"/>
        <v>0</v>
      </c>
      <c r="AE37" s="201" t="str">
        <f>IF(女子種目選択!F37="","",女子種目選択!F37)</f>
        <v/>
      </c>
      <c r="AF37" s="94" t="str">
        <f t="shared" si="102"/>
        <v/>
      </c>
      <c r="AG37" s="129"/>
      <c r="AH37" s="202" t="str">
        <f t="shared" si="25"/>
        <v/>
      </c>
      <c r="AI37" s="130"/>
      <c r="AJ37" s="202" t="str">
        <f t="shared" si="26"/>
        <v/>
      </c>
      <c r="AK37" s="200"/>
      <c r="AL37" s="99">
        <f t="shared" si="27"/>
        <v>0</v>
      </c>
      <c r="AM37" s="99">
        <f t="shared" si="28"/>
        <v>0</v>
      </c>
      <c r="AN37" s="99">
        <f t="shared" si="29"/>
        <v>0</v>
      </c>
      <c r="AO37" s="99">
        <f t="shared" si="30"/>
        <v>0</v>
      </c>
      <c r="AP37" s="100">
        <f t="shared" si="31"/>
        <v>0</v>
      </c>
      <c r="AQ37" s="101">
        <f t="shared" si="32"/>
        <v>0</v>
      </c>
      <c r="AR37" s="89" t="str">
        <f t="shared" si="33"/>
        <v>000</v>
      </c>
      <c r="AS37" s="89">
        <f t="shared" si="34"/>
        <v>0</v>
      </c>
      <c r="AT37" s="89">
        <f t="shared" si="35"/>
        <v>0</v>
      </c>
      <c r="AU37" s="89" t="str">
        <f t="shared" si="36"/>
        <v/>
      </c>
      <c r="AV37" s="89" t="str">
        <f t="shared" si="37"/>
        <v/>
      </c>
      <c r="AW37" s="89" t="str">
        <f t="shared" si="38"/>
        <v>0</v>
      </c>
      <c r="AX37" s="89" t="str">
        <f t="shared" si="39"/>
        <v/>
      </c>
      <c r="AY37" s="89" t="str">
        <f t="shared" si="40"/>
        <v>0</v>
      </c>
      <c r="AZ37" s="89" t="str">
        <f t="shared" si="41"/>
        <v/>
      </c>
      <c r="BA37" s="89" t="str">
        <f t="shared" si="42"/>
        <v>00</v>
      </c>
      <c r="BB37" s="89">
        <f t="shared" si="43"/>
        <v>0</v>
      </c>
      <c r="BC37" s="199" t="str">
        <f>IF(女子種目選択!G37="","",女子種目選択!G37)</f>
        <v/>
      </c>
      <c r="BD37" s="94" t="str">
        <f t="shared" si="103"/>
        <v/>
      </c>
      <c r="BE37" s="129"/>
      <c r="BF37" s="202" t="str">
        <f t="shared" si="44"/>
        <v/>
      </c>
      <c r="BG37" s="130"/>
      <c r="BH37" s="202" t="str">
        <f t="shared" si="45"/>
        <v/>
      </c>
      <c r="BI37" s="200"/>
      <c r="BJ37" s="99">
        <f t="shared" si="46"/>
        <v>0</v>
      </c>
      <c r="BK37" s="99">
        <f t="shared" si="47"/>
        <v>0</v>
      </c>
      <c r="BL37" s="99">
        <f t="shared" si="48"/>
        <v>0</v>
      </c>
      <c r="BM37" s="99">
        <f t="shared" si="49"/>
        <v>0</v>
      </c>
      <c r="BN37" s="100">
        <f t="shared" si="50"/>
        <v>0</v>
      </c>
      <c r="BO37" s="101">
        <f t="shared" si="51"/>
        <v>0</v>
      </c>
      <c r="BP37" s="89" t="str">
        <f t="shared" si="52"/>
        <v>000</v>
      </c>
      <c r="BQ37" s="89">
        <f t="shared" si="53"/>
        <v>0</v>
      </c>
      <c r="BR37" s="89">
        <f t="shared" si="54"/>
        <v>0</v>
      </c>
      <c r="BS37" s="89" t="str">
        <f t="shared" si="55"/>
        <v/>
      </c>
      <c r="BT37" s="89" t="str">
        <f t="shared" si="56"/>
        <v/>
      </c>
      <c r="BU37" s="89" t="str">
        <f t="shared" si="57"/>
        <v>0</v>
      </c>
      <c r="BV37" s="89" t="str">
        <f t="shared" si="58"/>
        <v/>
      </c>
      <c r="BW37" s="89" t="str">
        <f t="shared" si="59"/>
        <v>0</v>
      </c>
      <c r="BX37" s="89" t="str">
        <f t="shared" si="60"/>
        <v/>
      </c>
      <c r="BY37" s="89" t="str">
        <f t="shared" si="61"/>
        <v>00</v>
      </c>
      <c r="BZ37" s="89">
        <f t="shared" si="62"/>
        <v>0</v>
      </c>
      <c r="CA37" s="199" t="str">
        <f>IF(女子種目選択!H37="","",女子種目選択!H37)</f>
        <v/>
      </c>
      <c r="CB37" s="94" t="str">
        <f t="shared" si="104"/>
        <v/>
      </c>
      <c r="CC37" s="129"/>
      <c r="CD37" s="202" t="str">
        <f t="shared" si="63"/>
        <v/>
      </c>
      <c r="CE37" s="130"/>
      <c r="CF37" s="202" t="str">
        <f t="shared" si="64"/>
        <v/>
      </c>
      <c r="CG37" s="200"/>
      <c r="CH37" s="99">
        <f t="shared" si="65"/>
        <v>0</v>
      </c>
      <c r="CI37" s="99">
        <f t="shared" si="66"/>
        <v>0</v>
      </c>
      <c r="CJ37" s="99">
        <f t="shared" si="67"/>
        <v>0</v>
      </c>
      <c r="CK37" s="99">
        <f t="shared" si="68"/>
        <v>0</v>
      </c>
      <c r="CL37" s="100">
        <f t="shared" si="69"/>
        <v>0</v>
      </c>
      <c r="CM37" s="101">
        <f t="shared" si="70"/>
        <v>0</v>
      </c>
      <c r="CN37" s="89" t="str">
        <f t="shared" si="71"/>
        <v>000</v>
      </c>
      <c r="CO37" s="89">
        <f t="shared" si="72"/>
        <v>0</v>
      </c>
      <c r="CP37" s="89">
        <f t="shared" si="73"/>
        <v>0</v>
      </c>
      <c r="CQ37" s="89" t="str">
        <f t="shared" si="74"/>
        <v/>
      </c>
      <c r="CR37" s="89" t="str">
        <f t="shared" si="75"/>
        <v/>
      </c>
      <c r="CS37" s="89" t="str">
        <f t="shared" si="76"/>
        <v>0</v>
      </c>
      <c r="CT37" s="89" t="str">
        <f t="shared" si="77"/>
        <v/>
      </c>
      <c r="CU37" s="89" t="str">
        <f t="shared" si="78"/>
        <v>0</v>
      </c>
      <c r="CV37" s="89" t="str">
        <f t="shared" si="79"/>
        <v/>
      </c>
      <c r="CW37" s="89" t="str">
        <f t="shared" si="80"/>
        <v>00</v>
      </c>
      <c r="CX37" s="89">
        <f t="shared" si="81"/>
        <v>0</v>
      </c>
      <c r="CY37" s="201" t="str">
        <f>IF(女子種目選択!I37="","",女子種目選択!I37)</f>
        <v/>
      </c>
      <c r="CZ37" s="94" t="str">
        <f t="shared" si="105"/>
        <v/>
      </c>
      <c r="DA37" s="129"/>
      <c r="DB37" s="202" t="str">
        <f t="shared" si="82"/>
        <v/>
      </c>
      <c r="DC37" s="130"/>
      <c r="DD37" s="202" t="str">
        <f t="shared" si="83"/>
        <v/>
      </c>
      <c r="DE37" s="200"/>
      <c r="DF37" s="99">
        <f t="shared" si="84"/>
        <v>0</v>
      </c>
      <c r="DG37" s="99">
        <f t="shared" si="85"/>
        <v>0</v>
      </c>
      <c r="DH37" s="99">
        <f t="shared" si="86"/>
        <v>0</v>
      </c>
      <c r="DI37" s="99">
        <f t="shared" si="87"/>
        <v>0</v>
      </c>
      <c r="DJ37" s="100">
        <f t="shared" si="88"/>
        <v>0</v>
      </c>
      <c r="DK37" s="101">
        <f t="shared" si="89"/>
        <v>0</v>
      </c>
      <c r="DL37" s="89" t="str">
        <f t="shared" si="90"/>
        <v>000</v>
      </c>
      <c r="DM37" s="89">
        <f t="shared" si="91"/>
        <v>0</v>
      </c>
      <c r="DN37" s="89">
        <f t="shared" si="92"/>
        <v>0</v>
      </c>
      <c r="DO37" s="89" t="str">
        <f t="shared" si="93"/>
        <v/>
      </c>
      <c r="DP37" s="89" t="str">
        <f t="shared" si="94"/>
        <v/>
      </c>
      <c r="DQ37" s="89" t="str">
        <f t="shared" si="95"/>
        <v>0</v>
      </c>
      <c r="DR37" s="89" t="str">
        <f t="shared" si="96"/>
        <v/>
      </c>
      <c r="DS37" s="89" t="str">
        <f t="shared" si="97"/>
        <v>0</v>
      </c>
      <c r="DT37" s="89" t="str">
        <f t="shared" si="98"/>
        <v/>
      </c>
      <c r="DU37" s="89" t="str">
        <f t="shared" si="99"/>
        <v>00</v>
      </c>
      <c r="DV37" s="89">
        <f t="shared" si="100"/>
        <v>0</v>
      </c>
    </row>
    <row r="38" spans="2:126">
      <c r="B38" s="90" t="str">
        <f t="shared" si="5"/>
        <v/>
      </c>
      <c r="C38" s="91">
        <v>35</v>
      </c>
      <c r="D38" s="92" t="str">
        <f>女子種目選択!B38</f>
        <v/>
      </c>
      <c r="E38" s="197" t="str">
        <f>女子種目選択!C38</f>
        <v/>
      </c>
      <c r="F38" s="198" t="str">
        <f>女子種目選択!D38</f>
        <v/>
      </c>
      <c r="G38" s="199" t="str">
        <f>IF(女子種目選択!E38="","",女子種目選択!E38)</f>
        <v/>
      </c>
      <c r="H38" s="94" t="str">
        <f t="shared" si="101"/>
        <v/>
      </c>
      <c r="I38" s="129"/>
      <c r="J38" s="96" t="str">
        <f t="shared" si="6"/>
        <v/>
      </c>
      <c r="K38" s="130"/>
      <c r="L38" s="96" t="str">
        <f t="shared" si="7"/>
        <v/>
      </c>
      <c r="M38" s="200"/>
      <c r="N38" s="99" t="str">
        <f t="shared" si="8"/>
        <v/>
      </c>
      <c r="O38" s="99">
        <f t="shared" si="9"/>
        <v>0</v>
      </c>
      <c r="P38" s="99" t="str">
        <f t="shared" si="10"/>
        <v/>
      </c>
      <c r="Q38" s="99">
        <f t="shared" si="11"/>
        <v>0</v>
      </c>
      <c r="R38" s="100" t="str">
        <f t="shared" si="12"/>
        <v/>
      </c>
      <c r="S38" s="101" t="str">
        <f t="shared" si="13"/>
        <v/>
      </c>
      <c r="T38" s="89" t="str">
        <f t="shared" si="14"/>
        <v>00</v>
      </c>
      <c r="U38" s="89">
        <f t="shared" si="15"/>
        <v>0</v>
      </c>
      <c r="V38" s="89">
        <f t="shared" si="16"/>
        <v>0</v>
      </c>
      <c r="W38" s="89" t="str">
        <f t="shared" si="17"/>
        <v/>
      </c>
      <c r="X38" s="89" t="str">
        <f t="shared" si="18"/>
        <v/>
      </c>
      <c r="Y38" s="89" t="str">
        <f t="shared" si="19"/>
        <v>0</v>
      </c>
      <c r="Z38" s="89" t="str">
        <f t="shared" si="20"/>
        <v/>
      </c>
      <c r="AA38" s="89" t="str">
        <f t="shared" si="21"/>
        <v/>
      </c>
      <c r="AB38" s="89" t="str">
        <f t="shared" si="22"/>
        <v/>
      </c>
      <c r="AC38" s="89" t="str">
        <f t="shared" si="23"/>
        <v>0</v>
      </c>
      <c r="AD38" s="89">
        <f t="shared" si="24"/>
        <v>0</v>
      </c>
      <c r="AE38" s="201" t="str">
        <f>IF(女子種目選択!F38="","",女子種目選択!F38)</f>
        <v/>
      </c>
      <c r="AF38" s="94" t="str">
        <f t="shared" si="102"/>
        <v/>
      </c>
      <c r="AG38" s="129"/>
      <c r="AH38" s="202" t="str">
        <f t="shared" si="25"/>
        <v/>
      </c>
      <c r="AI38" s="130"/>
      <c r="AJ38" s="202" t="str">
        <f t="shared" si="26"/>
        <v/>
      </c>
      <c r="AK38" s="200"/>
      <c r="AL38" s="99">
        <f t="shared" si="27"/>
        <v>0</v>
      </c>
      <c r="AM38" s="99">
        <f t="shared" si="28"/>
        <v>0</v>
      </c>
      <c r="AN38" s="99">
        <f t="shared" si="29"/>
        <v>0</v>
      </c>
      <c r="AO38" s="99">
        <f t="shared" si="30"/>
        <v>0</v>
      </c>
      <c r="AP38" s="100">
        <f t="shared" si="31"/>
        <v>0</v>
      </c>
      <c r="AQ38" s="101">
        <f t="shared" si="32"/>
        <v>0</v>
      </c>
      <c r="AR38" s="89" t="str">
        <f t="shared" si="33"/>
        <v>000</v>
      </c>
      <c r="AS38" s="89">
        <f t="shared" si="34"/>
        <v>0</v>
      </c>
      <c r="AT38" s="89">
        <f t="shared" si="35"/>
        <v>0</v>
      </c>
      <c r="AU38" s="89" t="str">
        <f t="shared" si="36"/>
        <v/>
      </c>
      <c r="AV38" s="89" t="str">
        <f t="shared" si="37"/>
        <v/>
      </c>
      <c r="AW38" s="89" t="str">
        <f t="shared" si="38"/>
        <v>0</v>
      </c>
      <c r="AX38" s="89" t="str">
        <f t="shared" si="39"/>
        <v/>
      </c>
      <c r="AY38" s="89" t="str">
        <f t="shared" si="40"/>
        <v>0</v>
      </c>
      <c r="AZ38" s="89" t="str">
        <f t="shared" si="41"/>
        <v/>
      </c>
      <c r="BA38" s="89" t="str">
        <f t="shared" si="42"/>
        <v>00</v>
      </c>
      <c r="BB38" s="89">
        <f t="shared" si="43"/>
        <v>0</v>
      </c>
      <c r="BC38" s="199" t="str">
        <f>IF(女子種目選択!G38="","",女子種目選択!G38)</f>
        <v/>
      </c>
      <c r="BD38" s="94" t="str">
        <f t="shared" si="103"/>
        <v/>
      </c>
      <c r="BE38" s="129"/>
      <c r="BF38" s="202" t="str">
        <f t="shared" si="44"/>
        <v/>
      </c>
      <c r="BG38" s="130"/>
      <c r="BH38" s="202" t="str">
        <f t="shared" si="45"/>
        <v/>
      </c>
      <c r="BI38" s="200"/>
      <c r="BJ38" s="99">
        <f t="shared" si="46"/>
        <v>0</v>
      </c>
      <c r="BK38" s="99">
        <f t="shared" si="47"/>
        <v>0</v>
      </c>
      <c r="BL38" s="99">
        <f t="shared" si="48"/>
        <v>0</v>
      </c>
      <c r="BM38" s="99">
        <f t="shared" si="49"/>
        <v>0</v>
      </c>
      <c r="BN38" s="100">
        <f t="shared" si="50"/>
        <v>0</v>
      </c>
      <c r="BO38" s="101">
        <f t="shared" si="51"/>
        <v>0</v>
      </c>
      <c r="BP38" s="89" t="str">
        <f t="shared" si="52"/>
        <v>000</v>
      </c>
      <c r="BQ38" s="89">
        <f t="shared" si="53"/>
        <v>0</v>
      </c>
      <c r="BR38" s="89">
        <f t="shared" si="54"/>
        <v>0</v>
      </c>
      <c r="BS38" s="89" t="str">
        <f t="shared" si="55"/>
        <v/>
      </c>
      <c r="BT38" s="89" t="str">
        <f t="shared" si="56"/>
        <v/>
      </c>
      <c r="BU38" s="89" t="str">
        <f t="shared" si="57"/>
        <v>0</v>
      </c>
      <c r="BV38" s="89" t="str">
        <f t="shared" si="58"/>
        <v/>
      </c>
      <c r="BW38" s="89" t="str">
        <f t="shared" si="59"/>
        <v>0</v>
      </c>
      <c r="BX38" s="89" t="str">
        <f t="shared" si="60"/>
        <v/>
      </c>
      <c r="BY38" s="89" t="str">
        <f t="shared" si="61"/>
        <v>00</v>
      </c>
      <c r="BZ38" s="89">
        <f t="shared" si="62"/>
        <v>0</v>
      </c>
      <c r="CA38" s="199" t="str">
        <f>IF(女子種目選択!H38="","",女子種目選択!H38)</f>
        <v/>
      </c>
      <c r="CB38" s="94" t="str">
        <f t="shared" si="104"/>
        <v/>
      </c>
      <c r="CC38" s="129"/>
      <c r="CD38" s="202" t="str">
        <f t="shared" si="63"/>
        <v/>
      </c>
      <c r="CE38" s="130"/>
      <c r="CF38" s="202" t="str">
        <f t="shared" si="64"/>
        <v/>
      </c>
      <c r="CG38" s="200"/>
      <c r="CH38" s="99">
        <f t="shared" si="65"/>
        <v>0</v>
      </c>
      <c r="CI38" s="99">
        <f t="shared" si="66"/>
        <v>0</v>
      </c>
      <c r="CJ38" s="99">
        <f t="shared" si="67"/>
        <v>0</v>
      </c>
      <c r="CK38" s="99">
        <f t="shared" si="68"/>
        <v>0</v>
      </c>
      <c r="CL38" s="100">
        <f t="shared" si="69"/>
        <v>0</v>
      </c>
      <c r="CM38" s="101">
        <f t="shared" si="70"/>
        <v>0</v>
      </c>
      <c r="CN38" s="89" t="str">
        <f t="shared" si="71"/>
        <v>000</v>
      </c>
      <c r="CO38" s="89">
        <f t="shared" si="72"/>
        <v>0</v>
      </c>
      <c r="CP38" s="89">
        <f t="shared" si="73"/>
        <v>0</v>
      </c>
      <c r="CQ38" s="89" t="str">
        <f t="shared" si="74"/>
        <v/>
      </c>
      <c r="CR38" s="89" t="str">
        <f t="shared" si="75"/>
        <v/>
      </c>
      <c r="CS38" s="89" t="str">
        <f t="shared" si="76"/>
        <v>0</v>
      </c>
      <c r="CT38" s="89" t="str">
        <f t="shared" si="77"/>
        <v/>
      </c>
      <c r="CU38" s="89" t="str">
        <f t="shared" si="78"/>
        <v>0</v>
      </c>
      <c r="CV38" s="89" t="str">
        <f t="shared" si="79"/>
        <v/>
      </c>
      <c r="CW38" s="89" t="str">
        <f t="shared" si="80"/>
        <v>00</v>
      </c>
      <c r="CX38" s="89">
        <f t="shared" si="81"/>
        <v>0</v>
      </c>
      <c r="CY38" s="201" t="str">
        <f>IF(女子種目選択!I38="","",女子種目選択!I38)</f>
        <v/>
      </c>
      <c r="CZ38" s="94" t="str">
        <f t="shared" si="105"/>
        <v/>
      </c>
      <c r="DA38" s="129"/>
      <c r="DB38" s="202" t="str">
        <f t="shared" si="82"/>
        <v/>
      </c>
      <c r="DC38" s="130"/>
      <c r="DD38" s="202" t="str">
        <f t="shared" si="83"/>
        <v/>
      </c>
      <c r="DE38" s="200"/>
      <c r="DF38" s="99">
        <f t="shared" si="84"/>
        <v>0</v>
      </c>
      <c r="DG38" s="99">
        <f t="shared" si="85"/>
        <v>0</v>
      </c>
      <c r="DH38" s="99">
        <f t="shared" si="86"/>
        <v>0</v>
      </c>
      <c r="DI38" s="99">
        <f t="shared" si="87"/>
        <v>0</v>
      </c>
      <c r="DJ38" s="100">
        <f t="shared" si="88"/>
        <v>0</v>
      </c>
      <c r="DK38" s="101">
        <f t="shared" si="89"/>
        <v>0</v>
      </c>
      <c r="DL38" s="89" t="str">
        <f t="shared" si="90"/>
        <v>000</v>
      </c>
      <c r="DM38" s="89">
        <f t="shared" si="91"/>
        <v>0</v>
      </c>
      <c r="DN38" s="89">
        <f t="shared" si="92"/>
        <v>0</v>
      </c>
      <c r="DO38" s="89" t="str">
        <f t="shared" si="93"/>
        <v/>
      </c>
      <c r="DP38" s="89" t="str">
        <f t="shared" si="94"/>
        <v/>
      </c>
      <c r="DQ38" s="89" t="str">
        <f t="shared" si="95"/>
        <v>0</v>
      </c>
      <c r="DR38" s="89" t="str">
        <f t="shared" si="96"/>
        <v/>
      </c>
      <c r="DS38" s="89" t="str">
        <f t="shared" si="97"/>
        <v>0</v>
      </c>
      <c r="DT38" s="89" t="str">
        <f t="shared" si="98"/>
        <v/>
      </c>
      <c r="DU38" s="89" t="str">
        <f t="shared" si="99"/>
        <v>00</v>
      </c>
      <c r="DV38" s="89">
        <f t="shared" si="100"/>
        <v>0</v>
      </c>
    </row>
    <row r="39" spans="2:126">
      <c r="B39" s="90" t="str">
        <f t="shared" si="5"/>
        <v/>
      </c>
      <c r="C39" s="91">
        <v>36</v>
      </c>
      <c r="D39" s="92" t="str">
        <f>女子種目選択!B39</f>
        <v/>
      </c>
      <c r="E39" s="197" t="str">
        <f>女子種目選択!C39</f>
        <v/>
      </c>
      <c r="F39" s="198" t="str">
        <f>女子種目選択!D39</f>
        <v/>
      </c>
      <c r="G39" s="199" t="str">
        <f>IF(女子種目選択!E39="","",女子種目選択!E39)</f>
        <v/>
      </c>
      <c r="H39" s="94" t="str">
        <f t="shared" si="101"/>
        <v/>
      </c>
      <c r="I39" s="129"/>
      <c r="J39" s="96" t="str">
        <f t="shared" si="6"/>
        <v/>
      </c>
      <c r="K39" s="130"/>
      <c r="L39" s="96" t="str">
        <f t="shared" si="7"/>
        <v/>
      </c>
      <c r="M39" s="200"/>
      <c r="N39" s="99" t="str">
        <f t="shared" si="8"/>
        <v/>
      </c>
      <c r="O39" s="99">
        <f t="shared" si="9"/>
        <v>0</v>
      </c>
      <c r="P39" s="99" t="str">
        <f t="shared" si="10"/>
        <v/>
      </c>
      <c r="Q39" s="99">
        <f t="shared" si="11"/>
        <v>0</v>
      </c>
      <c r="R39" s="100" t="str">
        <f t="shared" si="12"/>
        <v/>
      </c>
      <c r="S39" s="101" t="str">
        <f t="shared" si="13"/>
        <v/>
      </c>
      <c r="T39" s="89" t="str">
        <f t="shared" si="14"/>
        <v>00</v>
      </c>
      <c r="U39" s="89">
        <f t="shared" si="15"/>
        <v>0</v>
      </c>
      <c r="V39" s="89">
        <f t="shared" si="16"/>
        <v>0</v>
      </c>
      <c r="W39" s="89" t="str">
        <f t="shared" si="17"/>
        <v/>
      </c>
      <c r="X39" s="89" t="str">
        <f t="shared" si="18"/>
        <v/>
      </c>
      <c r="Y39" s="89" t="str">
        <f t="shared" si="19"/>
        <v>0</v>
      </c>
      <c r="Z39" s="89" t="str">
        <f t="shared" si="20"/>
        <v/>
      </c>
      <c r="AA39" s="89" t="str">
        <f t="shared" si="21"/>
        <v/>
      </c>
      <c r="AB39" s="89" t="str">
        <f t="shared" si="22"/>
        <v/>
      </c>
      <c r="AC39" s="89" t="str">
        <f t="shared" si="23"/>
        <v>0</v>
      </c>
      <c r="AD39" s="89">
        <f t="shared" si="24"/>
        <v>0</v>
      </c>
      <c r="AE39" s="201" t="str">
        <f>IF(女子種目選択!F39="","",女子種目選択!F39)</f>
        <v/>
      </c>
      <c r="AF39" s="94" t="str">
        <f t="shared" si="102"/>
        <v/>
      </c>
      <c r="AG39" s="129"/>
      <c r="AH39" s="202" t="str">
        <f t="shared" si="25"/>
        <v/>
      </c>
      <c r="AI39" s="130"/>
      <c r="AJ39" s="202" t="str">
        <f t="shared" si="26"/>
        <v/>
      </c>
      <c r="AK39" s="200"/>
      <c r="AL39" s="99">
        <f t="shared" si="27"/>
        <v>0</v>
      </c>
      <c r="AM39" s="99">
        <f t="shared" si="28"/>
        <v>0</v>
      </c>
      <c r="AN39" s="99">
        <f t="shared" si="29"/>
        <v>0</v>
      </c>
      <c r="AO39" s="99">
        <f t="shared" si="30"/>
        <v>0</v>
      </c>
      <c r="AP39" s="100">
        <f t="shared" si="31"/>
        <v>0</v>
      </c>
      <c r="AQ39" s="101">
        <f t="shared" si="32"/>
        <v>0</v>
      </c>
      <c r="AR39" s="89" t="str">
        <f t="shared" si="33"/>
        <v>000</v>
      </c>
      <c r="AS39" s="89">
        <f t="shared" si="34"/>
        <v>0</v>
      </c>
      <c r="AT39" s="89">
        <f t="shared" si="35"/>
        <v>0</v>
      </c>
      <c r="AU39" s="89" t="str">
        <f t="shared" si="36"/>
        <v/>
      </c>
      <c r="AV39" s="89" t="str">
        <f t="shared" si="37"/>
        <v/>
      </c>
      <c r="AW39" s="89" t="str">
        <f t="shared" si="38"/>
        <v>0</v>
      </c>
      <c r="AX39" s="89" t="str">
        <f t="shared" si="39"/>
        <v/>
      </c>
      <c r="AY39" s="89" t="str">
        <f t="shared" si="40"/>
        <v>0</v>
      </c>
      <c r="AZ39" s="89" t="str">
        <f t="shared" si="41"/>
        <v/>
      </c>
      <c r="BA39" s="89" t="str">
        <f t="shared" si="42"/>
        <v>00</v>
      </c>
      <c r="BB39" s="89">
        <f t="shared" si="43"/>
        <v>0</v>
      </c>
      <c r="BC39" s="199" t="str">
        <f>IF(女子種目選択!G39="","",女子種目選択!G39)</f>
        <v/>
      </c>
      <c r="BD39" s="94" t="str">
        <f t="shared" si="103"/>
        <v/>
      </c>
      <c r="BE39" s="129"/>
      <c r="BF39" s="202" t="str">
        <f t="shared" si="44"/>
        <v/>
      </c>
      <c r="BG39" s="130"/>
      <c r="BH39" s="202" t="str">
        <f t="shared" si="45"/>
        <v/>
      </c>
      <c r="BI39" s="200"/>
      <c r="BJ39" s="99">
        <f t="shared" si="46"/>
        <v>0</v>
      </c>
      <c r="BK39" s="99">
        <f t="shared" si="47"/>
        <v>0</v>
      </c>
      <c r="BL39" s="99">
        <f t="shared" si="48"/>
        <v>0</v>
      </c>
      <c r="BM39" s="99">
        <f t="shared" si="49"/>
        <v>0</v>
      </c>
      <c r="BN39" s="100">
        <f t="shared" si="50"/>
        <v>0</v>
      </c>
      <c r="BO39" s="101">
        <f t="shared" si="51"/>
        <v>0</v>
      </c>
      <c r="BP39" s="89" t="str">
        <f t="shared" si="52"/>
        <v>000</v>
      </c>
      <c r="BQ39" s="89">
        <f t="shared" si="53"/>
        <v>0</v>
      </c>
      <c r="BR39" s="89">
        <f t="shared" si="54"/>
        <v>0</v>
      </c>
      <c r="BS39" s="89" t="str">
        <f t="shared" si="55"/>
        <v/>
      </c>
      <c r="BT39" s="89" t="str">
        <f t="shared" si="56"/>
        <v/>
      </c>
      <c r="BU39" s="89" t="str">
        <f t="shared" si="57"/>
        <v>0</v>
      </c>
      <c r="BV39" s="89" t="str">
        <f t="shared" si="58"/>
        <v/>
      </c>
      <c r="BW39" s="89" t="str">
        <f t="shared" si="59"/>
        <v>0</v>
      </c>
      <c r="BX39" s="89" t="str">
        <f t="shared" si="60"/>
        <v/>
      </c>
      <c r="BY39" s="89" t="str">
        <f t="shared" si="61"/>
        <v>00</v>
      </c>
      <c r="BZ39" s="89">
        <f t="shared" si="62"/>
        <v>0</v>
      </c>
      <c r="CA39" s="199" t="str">
        <f>IF(女子種目選択!H39="","",女子種目選択!H39)</f>
        <v/>
      </c>
      <c r="CB39" s="94" t="str">
        <f t="shared" si="104"/>
        <v/>
      </c>
      <c r="CC39" s="129"/>
      <c r="CD39" s="202" t="str">
        <f t="shared" si="63"/>
        <v/>
      </c>
      <c r="CE39" s="130"/>
      <c r="CF39" s="202" t="str">
        <f t="shared" si="64"/>
        <v/>
      </c>
      <c r="CG39" s="200"/>
      <c r="CH39" s="99">
        <f t="shared" si="65"/>
        <v>0</v>
      </c>
      <c r="CI39" s="99">
        <f t="shared" si="66"/>
        <v>0</v>
      </c>
      <c r="CJ39" s="99">
        <f t="shared" si="67"/>
        <v>0</v>
      </c>
      <c r="CK39" s="99">
        <f t="shared" si="68"/>
        <v>0</v>
      </c>
      <c r="CL39" s="100">
        <f t="shared" si="69"/>
        <v>0</v>
      </c>
      <c r="CM39" s="101">
        <f t="shared" si="70"/>
        <v>0</v>
      </c>
      <c r="CN39" s="89" t="str">
        <f t="shared" si="71"/>
        <v>000</v>
      </c>
      <c r="CO39" s="89">
        <f t="shared" si="72"/>
        <v>0</v>
      </c>
      <c r="CP39" s="89">
        <f t="shared" si="73"/>
        <v>0</v>
      </c>
      <c r="CQ39" s="89" t="str">
        <f t="shared" si="74"/>
        <v/>
      </c>
      <c r="CR39" s="89" t="str">
        <f t="shared" si="75"/>
        <v/>
      </c>
      <c r="CS39" s="89" t="str">
        <f t="shared" si="76"/>
        <v>0</v>
      </c>
      <c r="CT39" s="89" t="str">
        <f t="shared" si="77"/>
        <v/>
      </c>
      <c r="CU39" s="89" t="str">
        <f t="shared" si="78"/>
        <v>0</v>
      </c>
      <c r="CV39" s="89" t="str">
        <f t="shared" si="79"/>
        <v/>
      </c>
      <c r="CW39" s="89" t="str">
        <f t="shared" si="80"/>
        <v>00</v>
      </c>
      <c r="CX39" s="89">
        <f t="shared" si="81"/>
        <v>0</v>
      </c>
      <c r="CY39" s="201" t="str">
        <f>IF(女子種目選択!I39="","",女子種目選択!I39)</f>
        <v/>
      </c>
      <c r="CZ39" s="94" t="str">
        <f t="shared" si="105"/>
        <v/>
      </c>
      <c r="DA39" s="129"/>
      <c r="DB39" s="202" t="str">
        <f t="shared" si="82"/>
        <v/>
      </c>
      <c r="DC39" s="130"/>
      <c r="DD39" s="202" t="str">
        <f t="shared" si="83"/>
        <v/>
      </c>
      <c r="DE39" s="200"/>
      <c r="DF39" s="99">
        <f t="shared" si="84"/>
        <v>0</v>
      </c>
      <c r="DG39" s="99">
        <f t="shared" si="85"/>
        <v>0</v>
      </c>
      <c r="DH39" s="99">
        <f t="shared" si="86"/>
        <v>0</v>
      </c>
      <c r="DI39" s="99">
        <f t="shared" si="87"/>
        <v>0</v>
      </c>
      <c r="DJ39" s="100">
        <f t="shared" si="88"/>
        <v>0</v>
      </c>
      <c r="DK39" s="101">
        <f t="shared" si="89"/>
        <v>0</v>
      </c>
      <c r="DL39" s="89" t="str">
        <f t="shared" si="90"/>
        <v>000</v>
      </c>
      <c r="DM39" s="89">
        <f t="shared" si="91"/>
        <v>0</v>
      </c>
      <c r="DN39" s="89">
        <f t="shared" si="92"/>
        <v>0</v>
      </c>
      <c r="DO39" s="89" t="str">
        <f t="shared" si="93"/>
        <v/>
      </c>
      <c r="DP39" s="89" t="str">
        <f t="shared" si="94"/>
        <v/>
      </c>
      <c r="DQ39" s="89" t="str">
        <f t="shared" si="95"/>
        <v>0</v>
      </c>
      <c r="DR39" s="89" t="str">
        <f t="shared" si="96"/>
        <v/>
      </c>
      <c r="DS39" s="89" t="str">
        <f t="shared" si="97"/>
        <v>0</v>
      </c>
      <c r="DT39" s="89" t="str">
        <f t="shared" si="98"/>
        <v/>
      </c>
      <c r="DU39" s="89" t="str">
        <f t="shared" si="99"/>
        <v>00</v>
      </c>
      <c r="DV39" s="89">
        <f t="shared" si="100"/>
        <v>0</v>
      </c>
    </row>
    <row r="40" spans="2:126">
      <c r="B40" s="90" t="str">
        <f t="shared" si="5"/>
        <v/>
      </c>
      <c r="C40" s="91">
        <v>37</v>
      </c>
      <c r="D40" s="92" t="str">
        <f>女子種目選択!B40</f>
        <v/>
      </c>
      <c r="E40" s="197" t="str">
        <f>女子種目選択!C40</f>
        <v/>
      </c>
      <c r="F40" s="198" t="str">
        <f>女子種目選択!D40</f>
        <v/>
      </c>
      <c r="G40" s="199" t="str">
        <f>IF(女子種目選択!E40="","",女子種目選択!E40)</f>
        <v/>
      </c>
      <c r="H40" s="94" t="str">
        <f t="shared" si="101"/>
        <v/>
      </c>
      <c r="I40" s="129"/>
      <c r="J40" s="96" t="str">
        <f t="shared" si="6"/>
        <v/>
      </c>
      <c r="K40" s="130"/>
      <c r="L40" s="96" t="str">
        <f t="shared" si="7"/>
        <v/>
      </c>
      <c r="M40" s="200"/>
      <c r="N40" s="99" t="str">
        <f t="shared" si="8"/>
        <v/>
      </c>
      <c r="O40" s="99">
        <f t="shared" si="9"/>
        <v>0</v>
      </c>
      <c r="P40" s="99" t="str">
        <f t="shared" si="10"/>
        <v/>
      </c>
      <c r="Q40" s="99">
        <f t="shared" si="11"/>
        <v>0</v>
      </c>
      <c r="R40" s="100" t="str">
        <f t="shared" si="12"/>
        <v/>
      </c>
      <c r="S40" s="101" t="str">
        <f t="shared" si="13"/>
        <v/>
      </c>
      <c r="T40" s="89" t="str">
        <f t="shared" si="14"/>
        <v>00</v>
      </c>
      <c r="U40" s="89">
        <f t="shared" si="15"/>
        <v>0</v>
      </c>
      <c r="V40" s="89">
        <f t="shared" si="16"/>
        <v>0</v>
      </c>
      <c r="W40" s="89" t="str">
        <f t="shared" si="17"/>
        <v/>
      </c>
      <c r="X40" s="89" t="str">
        <f t="shared" si="18"/>
        <v/>
      </c>
      <c r="Y40" s="89" t="str">
        <f t="shared" si="19"/>
        <v>0</v>
      </c>
      <c r="Z40" s="89" t="str">
        <f t="shared" si="20"/>
        <v/>
      </c>
      <c r="AA40" s="89" t="str">
        <f t="shared" si="21"/>
        <v/>
      </c>
      <c r="AB40" s="89" t="str">
        <f t="shared" si="22"/>
        <v/>
      </c>
      <c r="AC40" s="89" t="str">
        <f t="shared" si="23"/>
        <v>0</v>
      </c>
      <c r="AD40" s="89">
        <f t="shared" si="24"/>
        <v>0</v>
      </c>
      <c r="AE40" s="201" t="str">
        <f>IF(女子種目選択!F40="","",女子種目選択!F40)</f>
        <v/>
      </c>
      <c r="AF40" s="94" t="str">
        <f t="shared" si="102"/>
        <v/>
      </c>
      <c r="AG40" s="129"/>
      <c r="AH40" s="202" t="str">
        <f t="shared" si="25"/>
        <v/>
      </c>
      <c r="AI40" s="130"/>
      <c r="AJ40" s="202" t="str">
        <f t="shared" si="26"/>
        <v/>
      </c>
      <c r="AK40" s="200"/>
      <c r="AL40" s="99">
        <f t="shared" si="27"/>
        <v>0</v>
      </c>
      <c r="AM40" s="99">
        <f t="shared" si="28"/>
        <v>0</v>
      </c>
      <c r="AN40" s="99">
        <f t="shared" si="29"/>
        <v>0</v>
      </c>
      <c r="AO40" s="99">
        <f t="shared" si="30"/>
        <v>0</v>
      </c>
      <c r="AP40" s="100">
        <f t="shared" si="31"/>
        <v>0</v>
      </c>
      <c r="AQ40" s="101">
        <f t="shared" si="32"/>
        <v>0</v>
      </c>
      <c r="AR40" s="89" t="str">
        <f t="shared" si="33"/>
        <v>000</v>
      </c>
      <c r="AS40" s="89">
        <f t="shared" si="34"/>
        <v>0</v>
      </c>
      <c r="AT40" s="89">
        <f t="shared" si="35"/>
        <v>0</v>
      </c>
      <c r="AU40" s="89" t="str">
        <f t="shared" si="36"/>
        <v/>
      </c>
      <c r="AV40" s="89" t="str">
        <f t="shared" si="37"/>
        <v/>
      </c>
      <c r="AW40" s="89" t="str">
        <f t="shared" si="38"/>
        <v>0</v>
      </c>
      <c r="AX40" s="89" t="str">
        <f t="shared" si="39"/>
        <v/>
      </c>
      <c r="AY40" s="89" t="str">
        <f t="shared" si="40"/>
        <v>0</v>
      </c>
      <c r="AZ40" s="89" t="str">
        <f t="shared" si="41"/>
        <v/>
      </c>
      <c r="BA40" s="89" t="str">
        <f t="shared" si="42"/>
        <v>00</v>
      </c>
      <c r="BB40" s="89">
        <f t="shared" si="43"/>
        <v>0</v>
      </c>
      <c r="BC40" s="199" t="str">
        <f>IF(女子種目選択!G40="","",女子種目選択!G40)</f>
        <v/>
      </c>
      <c r="BD40" s="94" t="str">
        <f t="shared" si="103"/>
        <v/>
      </c>
      <c r="BE40" s="129"/>
      <c r="BF40" s="202" t="str">
        <f t="shared" si="44"/>
        <v/>
      </c>
      <c r="BG40" s="130"/>
      <c r="BH40" s="202" t="str">
        <f t="shared" si="45"/>
        <v/>
      </c>
      <c r="BI40" s="200"/>
      <c r="BJ40" s="99">
        <f t="shared" si="46"/>
        <v>0</v>
      </c>
      <c r="BK40" s="99">
        <f t="shared" si="47"/>
        <v>0</v>
      </c>
      <c r="BL40" s="99">
        <f t="shared" si="48"/>
        <v>0</v>
      </c>
      <c r="BM40" s="99">
        <f t="shared" si="49"/>
        <v>0</v>
      </c>
      <c r="BN40" s="100">
        <f t="shared" si="50"/>
        <v>0</v>
      </c>
      <c r="BO40" s="101">
        <f t="shared" si="51"/>
        <v>0</v>
      </c>
      <c r="BP40" s="89" t="str">
        <f t="shared" si="52"/>
        <v>000</v>
      </c>
      <c r="BQ40" s="89">
        <f t="shared" si="53"/>
        <v>0</v>
      </c>
      <c r="BR40" s="89">
        <f t="shared" si="54"/>
        <v>0</v>
      </c>
      <c r="BS40" s="89" t="str">
        <f t="shared" si="55"/>
        <v/>
      </c>
      <c r="BT40" s="89" t="str">
        <f t="shared" si="56"/>
        <v/>
      </c>
      <c r="BU40" s="89" t="str">
        <f t="shared" si="57"/>
        <v>0</v>
      </c>
      <c r="BV40" s="89" t="str">
        <f t="shared" si="58"/>
        <v/>
      </c>
      <c r="BW40" s="89" t="str">
        <f t="shared" si="59"/>
        <v>0</v>
      </c>
      <c r="BX40" s="89" t="str">
        <f t="shared" si="60"/>
        <v/>
      </c>
      <c r="BY40" s="89" t="str">
        <f t="shared" si="61"/>
        <v>00</v>
      </c>
      <c r="BZ40" s="89">
        <f t="shared" si="62"/>
        <v>0</v>
      </c>
      <c r="CA40" s="199" t="str">
        <f>IF(女子種目選択!H40="","",女子種目選択!H40)</f>
        <v/>
      </c>
      <c r="CB40" s="94" t="str">
        <f t="shared" si="104"/>
        <v/>
      </c>
      <c r="CC40" s="129"/>
      <c r="CD40" s="202" t="str">
        <f t="shared" si="63"/>
        <v/>
      </c>
      <c r="CE40" s="130"/>
      <c r="CF40" s="202" t="str">
        <f t="shared" si="64"/>
        <v/>
      </c>
      <c r="CG40" s="200"/>
      <c r="CH40" s="99">
        <f t="shared" si="65"/>
        <v>0</v>
      </c>
      <c r="CI40" s="99">
        <f t="shared" si="66"/>
        <v>0</v>
      </c>
      <c r="CJ40" s="99">
        <f t="shared" si="67"/>
        <v>0</v>
      </c>
      <c r="CK40" s="99">
        <f t="shared" si="68"/>
        <v>0</v>
      </c>
      <c r="CL40" s="100">
        <f t="shared" si="69"/>
        <v>0</v>
      </c>
      <c r="CM40" s="101">
        <f t="shared" si="70"/>
        <v>0</v>
      </c>
      <c r="CN40" s="89" t="str">
        <f t="shared" si="71"/>
        <v>000</v>
      </c>
      <c r="CO40" s="89">
        <f t="shared" si="72"/>
        <v>0</v>
      </c>
      <c r="CP40" s="89">
        <f t="shared" si="73"/>
        <v>0</v>
      </c>
      <c r="CQ40" s="89" t="str">
        <f t="shared" si="74"/>
        <v/>
      </c>
      <c r="CR40" s="89" t="str">
        <f t="shared" si="75"/>
        <v/>
      </c>
      <c r="CS40" s="89" t="str">
        <f t="shared" si="76"/>
        <v>0</v>
      </c>
      <c r="CT40" s="89" t="str">
        <f t="shared" si="77"/>
        <v/>
      </c>
      <c r="CU40" s="89" t="str">
        <f t="shared" si="78"/>
        <v>0</v>
      </c>
      <c r="CV40" s="89" t="str">
        <f t="shared" si="79"/>
        <v/>
      </c>
      <c r="CW40" s="89" t="str">
        <f t="shared" si="80"/>
        <v>00</v>
      </c>
      <c r="CX40" s="89">
        <f t="shared" si="81"/>
        <v>0</v>
      </c>
      <c r="CY40" s="201" t="str">
        <f>IF(女子種目選択!I40="","",女子種目選択!I40)</f>
        <v/>
      </c>
      <c r="CZ40" s="94" t="str">
        <f t="shared" si="105"/>
        <v/>
      </c>
      <c r="DA40" s="129"/>
      <c r="DB40" s="202" t="str">
        <f t="shared" si="82"/>
        <v/>
      </c>
      <c r="DC40" s="130"/>
      <c r="DD40" s="202" t="str">
        <f t="shared" si="83"/>
        <v/>
      </c>
      <c r="DE40" s="200"/>
      <c r="DF40" s="99">
        <f t="shared" si="84"/>
        <v>0</v>
      </c>
      <c r="DG40" s="99">
        <f t="shared" si="85"/>
        <v>0</v>
      </c>
      <c r="DH40" s="99">
        <f t="shared" si="86"/>
        <v>0</v>
      </c>
      <c r="DI40" s="99">
        <f t="shared" si="87"/>
        <v>0</v>
      </c>
      <c r="DJ40" s="100">
        <f t="shared" si="88"/>
        <v>0</v>
      </c>
      <c r="DK40" s="101">
        <f t="shared" si="89"/>
        <v>0</v>
      </c>
      <c r="DL40" s="89" t="str">
        <f t="shared" si="90"/>
        <v>000</v>
      </c>
      <c r="DM40" s="89">
        <f t="shared" si="91"/>
        <v>0</v>
      </c>
      <c r="DN40" s="89">
        <f t="shared" si="92"/>
        <v>0</v>
      </c>
      <c r="DO40" s="89" t="str">
        <f t="shared" si="93"/>
        <v/>
      </c>
      <c r="DP40" s="89" t="str">
        <f t="shared" si="94"/>
        <v/>
      </c>
      <c r="DQ40" s="89" t="str">
        <f t="shared" si="95"/>
        <v>0</v>
      </c>
      <c r="DR40" s="89" t="str">
        <f t="shared" si="96"/>
        <v/>
      </c>
      <c r="DS40" s="89" t="str">
        <f t="shared" si="97"/>
        <v>0</v>
      </c>
      <c r="DT40" s="89" t="str">
        <f t="shared" si="98"/>
        <v/>
      </c>
      <c r="DU40" s="89" t="str">
        <f t="shared" si="99"/>
        <v>00</v>
      </c>
      <c r="DV40" s="89">
        <f t="shared" si="100"/>
        <v>0</v>
      </c>
    </row>
    <row r="41" spans="2:126">
      <c r="B41" s="90" t="str">
        <f t="shared" si="5"/>
        <v/>
      </c>
      <c r="C41" s="91">
        <v>38</v>
      </c>
      <c r="D41" s="92" t="str">
        <f>女子種目選択!B41</f>
        <v/>
      </c>
      <c r="E41" s="197" t="str">
        <f>女子種目選択!C41</f>
        <v/>
      </c>
      <c r="F41" s="198" t="str">
        <f>女子種目選択!D41</f>
        <v/>
      </c>
      <c r="G41" s="199" t="str">
        <f>IF(女子種目選択!E41="","",女子種目選択!E41)</f>
        <v/>
      </c>
      <c r="H41" s="94" t="str">
        <f t="shared" si="101"/>
        <v/>
      </c>
      <c r="I41" s="129"/>
      <c r="J41" s="96" t="str">
        <f t="shared" si="6"/>
        <v/>
      </c>
      <c r="K41" s="130"/>
      <c r="L41" s="96" t="str">
        <f t="shared" si="7"/>
        <v/>
      </c>
      <c r="M41" s="200"/>
      <c r="N41" s="99" t="str">
        <f t="shared" si="8"/>
        <v/>
      </c>
      <c r="O41" s="99">
        <f t="shared" si="9"/>
        <v>0</v>
      </c>
      <c r="P41" s="99" t="str">
        <f t="shared" si="10"/>
        <v/>
      </c>
      <c r="Q41" s="99">
        <f t="shared" si="11"/>
        <v>0</v>
      </c>
      <c r="R41" s="100" t="str">
        <f t="shared" si="12"/>
        <v/>
      </c>
      <c r="S41" s="101" t="str">
        <f t="shared" si="13"/>
        <v/>
      </c>
      <c r="T41" s="89" t="str">
        <f t="shared" si="14"/>
        <v>00</v>
      </c>
      <c r="U41" s="89">
        <f t="shared" si="15"/>
        <v>0</v>
      </c>
      <c r="V41" s="89">
        <f t="shared" si="16"/>
        <v>0</v>
      </c>
      <c r="W41" s="89" t="str">
        <f t="shared" si="17"/>
        <v/>
      </c>
      <c r="X41" s="89" t="str">
        <f t="shared" si="18"/>
        <v/>
      </c>
      <c r="Y41" s="89" t="str">
        <f t="shared" si="19"/>
        <v>0</v>
      </c>
      <c r="Z41" s="89" t="str">
        <f t="shared" si="20"/>
        <v/>
      </c>
      <c r="AA41" s="89" t="str">
        <f t="shared" si="21"/>
        <v/>
      </c>
      <c r="AB41" s="89" t="str">
        <f t="shared" si="22"/>
        <v/>
      </c>
      <c r="AC41" s="89" t="str">
        <f t="shared" si="23"/>
        <v>0</v>
      </c>
      <c r="AD41" s="89">
        <f t="shared" si="24"/>
        <v>0</v>
      </c>
      <c r="AE41" s="201" t="str">
        <f>IF(女子種目選択!F41="","",女子種目選択!F41)</f>
        <v/>
      </c>
      <c r="AF41" s="94" t="str">
        <f t="shared" si="102"/>
        <v/>
      </c>
      <c r="AG41" s="129"/>
      <c r="AH41" s="202" t="str">
        <f t="shared" si="25"/>
        <v/>
      </c>
      <c r="AI41" s="130"/>
      <c r="AJ41" s="202" t="str">
        <f t="shared" si="26"/>
        <v/>
      </c>
      <c r="AK41" s="200"/>
      <c r="AL41" s="99">
        <f t="shared" si="27"/>
        <v>0</v>
      </c>
      <c r="AM41" s="99">
        <f t="shared" si="28"/>
        <v>0</v>
      </c>
      <c r="AN41" s="99">
        <f t="shared" si="29"/>
        <v>0</v>
      </c>
      <c r="AO41" s="99">
        <f t="shared" si="30"/>
        <v>0</v>
      </c>
      <c r="AP41" s="100">
        <f t="shared" si="31"/>
        <v>0</v>
      </c>
      <c r="AQ41" s="101">
        <f t="shared" si="32"/>
        <v>0</v>
      </c>
      <c r="AR41" s="89" t="str">
        <f t="shared" si="33"/>
        <v>000</v>
      </c>
      <c r="AS41" s="89">
        <f t="shared" si="34"/>
        <v>0</v>
      </c>
      <c r="AT41" s="89">
        <f t="shared" si="35"/>
        <v>0</v>
      </c>
      <c r="AU41" s="89" t="str">
        <f t="shared" si="36"/>
        <v/>
      </c>
      <c r="AV41" s="89" t="str">
        <f t="shared" si="37"/>
        <v/>
      </c>
      <c r="AW41" s="89" t="str">
        <f t="shared" si="38"/>
        <v>0</v>
      </c>
      <c r="AX41" s="89" t="str">
        <f t="shared" si="39"/>
        <v/>
      </c>
      <c r="AY41" s="89" t="str">
        <f t="shared" si="40"/>
        <v>0</v>
      </c>
      <c r="AZ41" s="89" t="str">
        <f t="shared" si="41"/>
        <v/>
      </c>
      <c r="BA41" s="89" t="str">
        <f t="shared" si="42"/>
        <v>00</v>
      </c>
      <c r="BB41" s="89">
        <f t="shared" si="43"/>
        <v>0</v>
      </c>
      <c r="BC41" s="199" t="str">
        <f>IF(女子種目選択!G41="","",女子種目選択!G41)</f>
        <v/>
      </c>
      <c r="BD41" s="94" t="str">
        <f t="shared" si="103"/>
        <v/>
      </c>
      <c r="BE41" s="129"/>
      <c r="BF41" s="202" t="str">
        <f t="shared" si="44"/>
        <v/>
      </c>
      <c r="BG41" s="130"/>
      <c r="BH41" s="202" t="str">
        <f t="shared" si="45"/>
        <v/>
      </c>
      <c r="BI41" s="200"/>
      <c r="BJ41" s="99">
        <f t="shared" si="46"/>
        <v>0</v>
      </c>
      <c r="BK41" s="99">
        <f t="shared" si="47"/>
        <v>0</v>
      </c>
      <c r="BL41" s="99">
        <f t="shared" si="48"/>
        <v>0</v>
      </c>
      <c r="BM41" s="99">
        <f t="shared" si="49"/>
        <v>0</v>
      </c>
      <c r="BN41" s="100">
        <f t="shared" si="50"/>
        <v>0</v>
      </c>
      <c r="BO41" s="101">
        <f t="shared" si="51"/>
        <v>0</v>
      </c>
      <c r="BP41" s="89" t="str">
        <f t="shared" si="52"/>
        <v>000</v>
      </c>
      <c r="BQ41" s="89">
        <f t="shared" si="53"/>
        <v>0</v>
      </c>
      <c r="BR41" s="89">
        <f t="shared" si="54"/>
        <v>0</v>
      </c>
      <c r="BS41" s="89" t="str">
        <f t="shared" si="55"/>
        <v/>
      </c>
      <c r="BT41" s="89" t="str">
        <f t="shared" si="56"/>
        <v/>
      </c>
      <c r="BU41" s="89" t="str">
        <f t="shared" si="57"/>
        <v>0</v>
      </c>
      <c r="BV41" s="89" t="str">
        <f t="shared" si="58"/>
        <v/>
      </c>
      <c r="BW41" s="89" t="str">
        <f t="shared" si="59"/>
        <v>0</v>
      </c>
      <c r="BX41" s="89" t="str">
        <f t="shared" si="60"/>
        <v/>
      </c>
      <c r="BY41" s="89" t="str">
        <f t="shared" si="61"/>
        <v>00</v>
      </c>
      <c r="BZ41" s="89">
        <f t="shared" si="62"/>
        <v>0</v>
      </c>
      <c r="CA41" s="199" t="str">
        <f>IF(女子種目選択!H41="","",女子種目選択!H41)</f>
        <v/>
      </c>
      <c r="CB41" s="94" t="str">
        <f t="shared" si="104"/>
        <v/>
      </c>
      <c r="CC41" s="129"/>
      <c r="CD41" s="202" t="str">
        <f t="shared" si="63"/>
        <v/>
      </c>
      <c r="CE41" s="130"/>
      <c r="CF41" s="202" t="str">
        <f t="shared" si="64"/>
        <v/>
      </c>
      <c r="CG41" s="200"/>
      <c r="CH41" s="99">
        <f t="shared" si="65"/>
        <v>0</v>
      </c>
      <c r="CI41" s="99">
        <f t="shared" si="66"/>
        <v>0</v>
      </c>
      <c r="CJ41" s="99">
        <f t="shared" si="67"/>
        <v>0</v>
      </c>
      <c r="CK41" s="99">
        <f t="shared" si="68"/>
        <v>0</v>
      </c>
      <c r="CL41" s="100">
        <f t="shared" si="69"/>
        <v>0</v>
      </c>
      <c r="CM41" s="101">
        <f t="shared" si="70"/>
        <v>0</v>
      </c>
      <c r="CN41" s="89" t="str">
        <f t="shared" si="71"/>
        <v>000</v>
      </c>
      <c r="CO41" s="89">
        <f t="shared" si="72"/>
        <v>0</v>
      </c>
      <c r="CP41" s="89">
        <f t="shared" si="73"/>
        <v>0</v>
      </c>
      <c r="CQ41" s="89" t="str">
        <f t="shared" si="74"/>
        <v/>
      </c>
      <c r="CR41" s="89" t="str">
        <f t="shared" si="75"/>
        <v/>
      </c>
      <c r="CS41" s="89" t="str">
        <f t="shared" si="76"/>
        <v>0</v>
      </c>
      <c r="CT41" s="89" t="str">
        <f t="shared" si="77"/>
        <v/>
      </c>
      <c r="CU41" s="89" t="str">
        <f t="shared" si="78"/>
        <v>0</v>
      </c>
      <c r="CV41" s="89" t="str">
        <f t="shared" si="79"/>
        <v/>
      </c>
      <c r="CW41" s="89" t="str">
        <f t="shared" si="80"/>
        <v>00</v>
      </c>
      <c r="CX41" s="89">
        <f t="shared" si="81"/>
        <v>0</v>
      </c>
      <c r="CY41" s="201" t="str">
        <f>IF(女子種目選択!I41="","",女子種目選択!I41)</f>
        <v/>
      </c>
      <c r="CZ41" s="94" t="str">
        <f t="shared" si="105"/>
        <v/>
      </c>
      <c r="DA41" s="129"/>
      <c r="DB41" s="202" t="str">
        <f t="shared" si="82"/>
        <v/>
      </c>
      <c r="DC41" s="130"/>
      <c r="DD41" s="202" t="str">
        <f t="shared" si="83"/>
        <v/>
      </c>
      <c r="DE41" s="200"/>
      <c r="DF41" s="99">
        <f t="shared" si="84"/>
        <v>0</v>
      </c>
      <c r="DG41" s="99">
        <f t="shared" si="85"/>
        <v>0</v>
      </c>
      <c r="DH41" s="99">
        <f t="shared" si="86"/>
        <v>0</v>
      </c>
      <c r="DI41" s="99">
        <f t="shared" si="87"/>
        <v>0</v>
      </c>
      <c r="DJ41" s="100">
        <f t="shared" si="88"/>
        <v>0</v>
      </c>
      <c r="DK41" s="101">
        <f t="shared" si="89"/>
        <v>0</v>
      </c>
      <c r="DL41" s="89" t="str">
        <f t="shared" si="90"/>
        <v>000</v>
      </c>
      <c r="DM41" s="89">
        <f t="shared" si="91"/>
        <v>0</v>
      </c>
      <c r="DN41" s="89">
        <f t="shared" si="92"/>
        <v>0</v>
      </c>
      <c r="DO41" s="89" t="str">
        <f t="shared" si="93"/>
        <v/>
      </c>
      <c r="DP41" s="89" t="str">
        <f t="shared" si="94"/>
        <v/>
      </c>
      <c r="DQ41" s="89" t="str">
        <f t="shared" si="95"/>
        <v>0</v>
      </c>
      <c r="DR41" s="89" t="str">
        <f t="shared" si="96"/>
        <v/>
      </c>
      <c r="DS41" s="89" t="str">
        <f t="shared" si="97"/>
        <v>0</v>
      </c>
      <c r="DT41" s="89" t="str">
        <f t="shared" si="98"/>
        <v/>
      </c>
      <c r="DU41" s="89" t="str">
        <f t="shared" si="99"/>
        <v>00</v>
      </c>
      <c r="DV41" s="89">
        <f t="shared" si="100"/>
        <v>0</v>
      </c>
    </row>
    <row r="42" spans="2:126">
      <c r="B42" s="90" t="str">
        <f t="shared" si="5"/>
        <v/>
      </c>
      <c r="C42" s="91">
        <v>39</v>
      </c>
      <c r="D42" s="92" t="str">
        <f>女子種目選択!B42</f>
        <v/>
      </c>
      <c r="E42" s="197" t="str">
        <f>女子種目選択!C42</f>
        <v/>
      </c>
      <c r="F42" s="198" t="str">
        <f>女子種目選択!D42</f>
        <v/>
      </c>
      <c r="G42" s="199" t="str">
        <f>IF(女子種目選択!E42="","",女子種目選択!E42)</f>
        <v/>
      </c>
      <c r="H42" s="94" t="str">
        <f t="shared" si="101"/>
        <v/>
      </c>
      <c r="I42" s="129"/>
      <c r="J42" s="96" t="str">
        <f t="shared" si="6"/>
        <v/>
      </c>
      <c r="K42" s="130"/>
      <c r="L42" s="96" t="str">
        <f t="shared" si="7"/>
        <v/>
      </c>
      <c r="M42" s="200"/>
      <c r="N42" s="99" t="str">
        <f t="shared" si="8"/>
        <v/>
      </c>
      <c r="O42" s="99">
        <f t="shared" si="9"/>
        <v>0</v>
      </c>
      <c r="P42" s="99" t="str">
        <f t="shared" si="10"/>
        <v/>
      </c>
      <c r="Q42" s="99">
        <f t="shared" si="11"/>
        <v>0</v>
      </c>
      <c r="R42" s="100" t="str">
        <f t="shared" si="12"/>
        <v/>
      </c>
      <c r="S42" s="101" t="str">
        <f t="shared" si="13"/>
        <v/>
      </c>
      <c r="T42" s="89" t="str">
        <f t="shared" si="14"/>
        <v>00</v>
      </c>
      <c r="U42" s="89">
        <f t="shared" si="15"/>
        <v>0</v>
      </c>
      <c r="V42" s="89">
        <f t="shared" si="16"/>
        <v>0</v>
      </c>
      <c r="W42" s="89" t="str">
        <f t="shared" si="17"/>
        <v/>
      </c>
      <c r="X42" s="89" t="str">
        <f t="shared" si="18"/>
        <v/>
      </c>
      <c r="Y42" s="89" t="str">
        <f t="shared" si="19"/>
        <v>0</v>
      </c>
      <c r="Z42" s="89" t="str">
        <f t="shared" si="20"/>
        <v/>
      </c>
      <c r="AA42" s="89" t="str">
        <f t="shared" si="21"/>
        <v/>
      </c>
      <c r="AB42" s="89" t="str">
        <f t="shared" si="22"/>
        <v/>
      </c>
      <c r="AC42" s="89" t="str">
        <f t="shared" si="23"/>
        <v>0</v>
      </c>
      <c r="AD42" s="89">
        <f t="shared" si="24"/>
        <v>0</v>
      </c>
      <c r="AE42" s="201" t="str">
        <f>IF(女子種目選択!F42="","",女子種目選択!F42)</f>
        <v/>
      </c>
      <c r="AF42" s="94" t="str">
        <f t="shared" si="102"/>
        <v/>
      </c>
      <c r="AG42" s="129"/>
      <c r="AH42" s="202" t="str">
        <f t="shared" si="25"/>
        <v/>
      </c>
      <c r="AI42" s="130"/>
      <c r="AJ42" s="202" t="str">
        <f t="shared" si="26"/>
        <v/>
      </c>
      <c r="AK42" s="200"/>
      <c r="AL42" s="99">
        <f t="shared" si="27"/>
        <v>0</v>
      </c>
      <c r="AM42" s="99">
        <f t="shared" si="28"/>
        <v>0</v>
      </c>
      <c r="AN42" s="99">
        <f t="shared" si="29"/>
        <v>0</v>
      </c>
      <c r="AO42" s="99">
        <f t="shared" si="30"/>
        <v>0</v>
      </c>
      <c r="AP42" s="100">
        <f t="shared" si="31"/>
        <v>0</v>
      </c>
      <c r="AQ42" s="101">
        <f t="shared" si="32"/>
        <v>0</v>
      </c>
      <c r="AR42" s="89" t="str">
        <f t="shared" si="33"/>
        <v>000</v>
      </c>
      <c r="AS42" s="89">
        <f t="shared" si="34"/>
        <v>0</v>
      </c>
      <c r="AT42" s="89">
        <f t="shared" si="35"/>
        <v>0</v>
      </c>
      <c r="AU42" s="89" t="str">
        <f t="shared" si="36"/>
        <v/>
      </c>
      <c r="AV42" s="89" t="str">
        <f t="shared" si="37"/>
        <v/>
      </c>
      <c r="AW42" s="89" t="str">
        <f t="shared" si="38"/>
        <v>0</v>
      </c>
      <c r="AX42" s="89" t="str">
        <f t="shared" si="39"/>
        <v/>
      </c>
      <c r="AY42" s="89" t="str">
        <f t="shared" si="40"/>
        <v>0</v>
      </c>
      <c r="AZ42" s="89" t="str">
        <f t="shared" si="41"/>
        <v/>
      </c>
      <c r="BA42" s="89" t="str">
        <f t="shared" si="42"/>
        <v>00</v>
      </c>
      <c r="BB42" s="89">
        <f t="shared" si="43"/>
        <v>0</v>
      </c>
      <c r="BC42" s="199" t="str">
        <f>IF(女子種目選択!G42="","",女子種目選択!G42)</f>
        <v/>
      </c>
      <c r="BD42" s="94" t="str">
        <f t="shared" si="103"/>
        <v/>
      </c>
      <c r="BE42" s="129"/>
      <c r="BF42" s="202" t="str">
        <f t="shared" si="44"/>
        <v/>
      </c>
      <c r="BG42" s="130"/>
      <c r="BH42" s="202" t="str">
        <f t="shared" si="45"/>
        <v/>
      </c>
      <c r="BI42" s="200"/>
      <c r="BJ42" s="99">
        <f t="shared" si="46"/>
        <v>0</v>
      </c>
      <c r="BK42" s="99">
        <f t="shared" si="47"/>
        <v>0</v>
      </c>
      <c r="BL42" s="99">
        <f t="shared" si="48"/>
        <v>0</v>
      </c>
      <c r="BM42" s="99">
        <f t="shared" si="49"/>
        <v>0</v>
      </c>
      <c r="BN42" s="100">
        <f t="shared" si="50"/>
        <v>0</v>
      </c>
      <c r="BO42" s="101">
        <f t="shared" si="51"/>
        <v>0</v>
      </c>
      <c r="BP42" s="89" t="str">
        <f t="shared" si="52"/>
        <v>000</v>
      </c>
      <c r="BQ42" s="89">
        <f t="shared" si="53"/>
        <v>0</v>
      </c>
      <c r="BR42" s="89">
        <f t="shared" si="54"/>
        <v>0</v>
      </c>
      <c r="BS42" s="89" t="str">
        <f t="shared" si="55"/>
        <v/>
      </c>
      <c r="BT42" s="89" t="str">
        <f t="shared" si="56"/>
        <v/>
      </c>
      <c r="BU42" s="89" t="str">
        <f t="shared" si="57"/>
        <v>0</v>
      </c>
      <c r="BV42" s="89" t="str">
        <f t="shared" si="58"/>
        <v/>
      </c>
      <c r="BW42" s="89" t="str">
        <f t="shared" si="59"/>
        <v>0</v>
      </c>
      <c r="BX42" s="89" t="str">
        <f t="shared" si="60"/>
        <v/>
      </c>
      <c r="BY42" s="89" t="str">
        <f t="shared" si="61"/>
        <v>00</v>
      </c>
      <c r="BZ42" s="89">
        <f t="shared" si="62"/>
        <v>0</v>
      </c>
      <c r="CA42" s="199" t="str">
        <f>IF(女子種目選択!H42="","",女子種目選択!H42)</f>
        <v/>
      </c>
      <c r="CB42" s="94" t="str">
        <f t="shared" si="104"/>
        <v/>
      </c>
      <c r="CC42" s="129"/>
      <c r="CD42" s="202" t="str">
        <f t="shared" si="63"/>
        <v/>
      </c>
      <c r="CE42" s="130"/>
      <c r="CF42" s="202" t="str">
        <f t="shared" si="64"/>
        <v/>
      </c>
      <c r="CG42" s="200"/>
      <c r="CH42" s="99">
        <f t="shared" si="65"/>
        <v>0</v>
      </c>
      <c r="CI42" s="99">
        <f t="shared" si="66"/>
        <v>0</v>
      </c>
      <c r="CJ42" s="99">
        <f t="shared" si="67"/>
        <v>0</v>
      </c>
      <c r="CK42" s="99">
        <f t="shared" si="68"/>
        <v>0</v>
      </c>
      <c r="CL42" s="100">
        <f t="shared" si="69"/>
        <v>0</v>
      </c>
      <c r="CM42" s="101">
        <f t="shared" si="70"/>
        <v>0</v>
      </c>
      <c r="CN42" s="89" t="str">
        <f t="shared" si="71"/>
        <v>000</v>
      </c>
      <c r="CO42" s="89">
        <f t="shared" si="72"/>
        <v>0</v>
      </c>
      <c r="CP42" s="89">
        <f t="shared" si="73"/>
        <v>0</v>
      </c>
      <c r="CQ42" s="89" t="str">
        <f t="shared" si="74"/>
        <v/>
      </c>
      <c r="CR42" s="89" t="str">
        <f t="shared" si="75"/>
        <v/>
      </c>
      <c r="CS42" s="89" t="str">
        <f t="shared" si="76"/>
        <v>0</v>
      </c>
      <c r="CT42" s="89" t="str">
        <f t="shared" si="77"/>
        <v/>
      </c>
      <c r="CU42" s="89" t="str">
        <f t="shared" si="78"/>
        <v>0</v>
      </c>
      <c r="CV42" s="89" t="str">
        <f t="shared" si="79"/>
        <v/>
      </c>
      <c r="CW42" s="89" t="str">
        <f t="shared" si="80"/>
        <v>00</v>
      </c>
      <c r="CX42" s="89">
        <f t="shared" si="81"/>
        <v>0</v>
      </c>
      <c r="CY42" s="201" t="str">
        <f>IF(女子種目選択!I42="","",女子種目選択!I42)</f>
        <v/>
      </c>
      <c r="CZ42" s="94" t="str">
        <f t="shared" si="105"/>
        <v/>
      </c>
      <c r="DA42" s="129"/>
      <c r="DB42" s="202" t="str">
        <f t="shared" si="82"/>
        <v/>
      </c>
      <c r="DC42" s="130"/>
      <c r="DD42" s="202" t="str">
        <f t="shared" si="83"/>
        <v/>
      </c>
      <c r="DE42" s="200"/>
      <c r="DF42" s="99">
        <f t="shared" si="84"/>
        <v>0</v>
      </c>
      <c r="DG42" s="99">
        <f t="shared" si="85"/>
        <v>0</v>
      </c>
      <c r="DH42" s="99">
        <f t="shared" si="86"/>
        <v>0</v>
      </c>
      <c r="DI42" s="99">
        <f t="shared" si="87"/>
        <v>0</v>
      </c>
      <c r="DJ42" s="100">
        <f t="shared" si="88"/>
        <v>0</v>
      </c>
      <c r="DK42" s="101">
        <f t="shared" si="89"/>
        <v>0</v>
      </c>
      <c r="DL42" s="89" t="str">
        <f t="shared" si="90"/>
        <v>000</v>
      </c>
      <c r="DM42" s="89">
        <f t="shared" si="91"/>
        <v>0</v>
      </c>
      <c r="DN42" s="89">
        <f t="shared" si="92"/>
        <v>0</v>
      </c>
      <c r="DO42" s="89" t="str">
        <f t="shared" si="93"/>
        <v/>
      </c>
      <c r="DP42" s="89" t="str">
        <f t="shared" si="94"/>
        <v/>
      </c>
      <c r="DQ42" s="89" t="str">
        <f t="shared" si="95"/>
        <v>0</v>
      </c>
      <c r="DR42" s="89" t="str">
        <f t="shared" si="96"/>
        <v/>
      </c>
      <c r="DS42" s="89" t="str">
        <f t="shared" si="97"/>
        <v>0</v>
      </c>
      <c r="DT42" s="89" t="str">
        <f t="shared" si="98"/>
        <v/>
      </c>
      <c r="DU42" s="89" t="str">
        <f t="shared" si="99"/>
        <v>00</v>
      </c>
      <c r="DV42" s="89">
        <f t="shared" si="100"/>
        <v>0</v>
      </c>
    </row>
    <row r="43" spans="2:126">
      <c r="B43" s="90" t="str">
        <f t="shared" si="5"/>
        <v/>
      </c>
      <c r="C43" s="91">
        <v>40</v>
      </c>
      <c r="D43" s="92" t="str">
        <f>女子種目選択!B43</f>
        <v/>
      </c>
      <c r="E43" s="197" t="str">
        <f>女子種目選択!C43</f>
        <v/>
      </c>
      <c r="F43" s="198" t="str">
        <f>女子種目選択!D43</f>
        <v/>
      </c>
      <c r="G43" s="199" t="str">
        <f>IF(女子種目選択!E43="","",女子種目選択!E43)</f>
        <v/>
      </c>
      <c r="H43" s="94" t="str">
        <f t="shared" si="101"/>
        <v/>
      </c>
      <c r="I43" s="129"/>
      <c r="J43" s="96" t="str">
        <f t="shared" si="6"/>
        <v/>
      </c>
      <c r="K43" s="130"/>
      <c r="L43" s="96" t="str">
        <f t="shared" si="7"/>
        <v/>
      </c>
      <c r="M43" s="200"/>
      <c r="N43" s="99" t="str">
        <f t="shared" si="8"/>
        <v/>
      </c>
      <c r="O43" s="99">
        <f t="shared" si="9"/>
        <v>0</v>
      </c>
      <c r="P43" s="99" t="str">
        <f t="shared" si="10"/>
        <v/>
      </c>
      <c r="Q43" s="99">
        <f t="shared" si="11"/>
        <v>0</v>
      </c>
      <c r="R43" s="100" t="str">
        <f t="shared" si="12"/>
        <v/>
      </c>
      <c r="S43" s="101" t="str">
        <f t="shared" si="13"/>
        <v/>
      </c>
      <c r="T43" s="89" t="str">
        <f t="shared" si="14"/>
        <v>00</v>
      </c>
      <c r="U43" s="89">
        <f t="shared" si="15"/>
        <v>0</v>
      </c>
      <c r="V43" s="89">
        <f t="shared" si="16"/>
        <v>0</v>
      </c>
      <c r="W43" s="89" t="str">
        <f t="shared" si="17"/>
        <v/>
      </c>
      <c r="X43" s="89" t="str">
        <f t="shared" si="18"/>
        <v/>
      </c>
      <c r="Y43" s="89" t="str">
        <f t="shared" si="19"/>
        <v>0</v>
      </c>
      <c r="Z43" s="89" t="str">
        <f t="shared" si="20"/>
        <v/>
      </c>
      <c r="AA43" s="89" t="str">
        <f t="shared" si="21"/>
        <v/>
      </c>
      <c r="AB43" s="89" t="str">
        <f t="shared" si="22"/>
        <v/>
      </c>
      <c r="AC43" s="89" t="str">
        <f t="shared" si="23"/>
        <v>0</v>
      </c>
      <c r="AD43" s="89">
        <f t="shared" si="24"/>
        <v>0</v>
      </c>
      <c r="AE43" s="201" t="str">
        <f>IF(女子種目選択!F43="","",女子種目選択!F43)</f>
        <v/>
      </c>
      <c r="AF43" s="94" t="str">
        <f t="shared" si="102"/>
        <v/>
      </c>
      <c r="AG43" s="129"/>
      <c r="AH43" s="202" t="str">
        <f t="shared" si="25"/>
        <v/>
      </c>
      <c r="AI43" s="130"/>
      <c r="AJ43" s="202" t="str">
        <f t="shared" si="26"/>
        <v/>
      </c>
      <c r="AK43" s="200"/>
      <c r="AL43" s="99">
        <f t="shared" si="27"/>
        <v>0</v>
      </c>
      <c r="AM43" s="99">
        <f t="shared" si="28"/>
        <v>0</v>
      </c>
      <c r="AN43" s="99">
        <f t="shared" si="29"/>
        <v>0</v>
      </c>
      <c r="AO43" s="99">
        <f t="shared" si="30"/>
        <v>0</v>
      </c>
      <c r="AP43" s="100">
        <f t="shared" si="31"/>
        <v>0</v>
      </c>
      <c r="AQ43" s="101">
        <f t="shared" si="32"/>
        <v>0</v>
      </c>
      <c r="AR43" s="89" t="str">
        <f t="shared" si="33"/>
        <v>000</v>
      </c>
      <c r="AS43" s="89">
        <f t="shared" si="34"/>
        <v>0</v>
      </c>
      <c r="AT43" s="89">
        <f t="shared" si="35"/>
        <v>0</v>
      </c>
      <c r="AU43" s="89" t="str">
        <f t="shared" si="36"/>
        <v/>
      </c>
      <c r="AV43" s="89" t="str">
        <f t="shared" si="37"/>
        <v/>
      </c>
      <c r="AW43" s="89" t="str">
        <f t="shared" si="38"/>
        <v>0</v>
      </c>
      <c r="AX43" s="89" t="str">
        <f t="shared" si="39"/>
        <v/>
      </c>
      <c r="AY43" s="89" t="str">
        <f t="shared" si="40"/>
        <v>0</v>
      </c>
      <c r="AZ43" s="89" t="str">
        <f t="shared" si="41"/>
        <v/>
      </c>
      <c r="BA43" s="89" t="str">
        <f t="shared" si="42"/>
        <v>00</v>
      </c>
      <c r="BB43" s="89">
        <f t="shared" si="43"/>
        <v>0</v>
      </c>
      <c r="BC43" s="199" t="str">
        <f>IF(女子種目選択!G43="","",女子種目選択!G43)</f>
        <v/>
      </c>
      <c r="BD43" s="94" t="str">
        <f t="shared" si="103"/>
        <v/>
      </c>
      <c r="BE43" s="129"/>
      <c r="BF43" s="202" t="str">
        <f t="shared" si="44"/>
        <v/>
      </c>
      <c r="BG43" s="130"/>
      <c r="BH43" s="202" t="str">
        <f t="shared" si="45"/>
        <v/>
      </c>
      <c r="BI43" s="200"/>
      <c r="BJ43" s="99">
        <f t="shared" si="46"/>
        <v>0</v>
      </c>
      <c r="BK43" s="99">
        <f t="shared" si="47"/>
        <v>0</v>
      </c>
      <c r="BL43" s="99">
        <f t="shared" si="48"/>
        <v>0</v>
      </c>
      <c r="BM43" s="99">
        <f t="shared" si="49"/>
        <v>0</v>
      </c>
      <c r="BN43" s="100">
        <f t="shared" si="50"/>
        <v>0</v>
      </c>
      <c r="BO43" s="101">
        <f t="shared" si="51"/>
        <v>0</v>
      </c>
      <c r="BP43" s="89" t="str">
        <f t="shared" si="52"/>
        <v>000</v>
      </c>
      <c r="BQ43" s="89">
        <f t="shared" si="53"/>
        <v>0</v>
      </c>
      <c r="BR43" s="89">
        <f t="shared" si="54"/>
        <v>0</v>
      </c>
      <c r="BS43" s="89" t="str">
        <f t="shared" si="55"/>
        <v/>
      </c>
      <c r="BT43" s="89" t="str">
        <f t="shared" si="56"/>
        <v/>
      </c>
      <c r="BU43" s="89" t="str">
        <f t="shared" si="57"/>
        <v>0</v>
      </c>
      <c r="BV43" s="89" t="str">
        <f t="shared" si="58"/>
        <v/>
      </c>
      <c r="BW43" s="89" t="str">
        <f t="shared" si="59"/>
        <v>0</v>
      </c>
      <c r="BX43" s="89" t="str">
        <f t="shared" si="60"/>
        <v/>
      </c>
      <c r="BY43" s="89" t="str">
        <f t="shared" si="61"/>
        <v>00</v>
      </c>
      <c r="BZ43" s="89">
        <f t="shared" si="62"/>
        <v>0</v>
      </c>
      <c r="CA43" s="199" t="str">
        <f>IF(女子種目選択!H43="","",女子種目選択!H43)</f>
        <v/>
      </c>
      <c r="CB43" s="94" t="str">
        <f t="shared" si="104"/>
        <v/>
      </c>
      <c r="CC43" s="129"/>
      <c r="CD43" s="202" t="str">
        <f t="shared" si="63"/>
        <v/>
      </c>
      <c r="CE43" s="130"/>
      <c r="CF43" s="202" t="str">
        <f t="shared" si="64"/>
        <v/>
      </c>
      <c r="CG43" s="200"/>
      <c r="CH43" s="99">
        <f t="shared" si="65"/>
        <v>0</v>
      </c>
      <c r="CI43" s="99">
        <f t="shared" si="66"/>
        <v>0</v>
      </c>
      <c r="CJ43" s="99">
        <f t="shared" si="67"/>
        <v>0</v>
      </c>
      <c r="CK43" s="99">
        <f t="shared" si="68"/>
        <v>0</v>
      </c>
      <c r="CL43" s="100">
        <f t="shared" si="69"/>
        <v>0</v>
      </c>
      <c r="CM43" s="101">
        <f t="shared" si="70"/>
        <v>0</v>
      </c>
      <c r="CN43" s="89" t="str">
        <f t="shared" si="71"/>
        <v>000</v>
      </c>
      <c r="CO43" s="89">
        <f t="shared" si="72"/>
        <v>0</v>
      </c>
      <c r="CP43" s="89">
        <f t="shared" si="73"/>
        <v>0</v>
      </c>
      <c r="CQ43" s="89" t="str">
        <f t="shared" si="74"/>
        <v/>
      </c>
      <c r="CR43" s="89" t="str">
        <f t="shared" si="75"/>
        <v/>
      </c>
      <c r="CS43" s="89" t="str">
        <f t="shared" si="76"/>
        <v>0</v>
      </c>
      <c r="CT43" s="89" t="str">
        <f t="shared" si="77"/>
        <v/>
      </c>
      <c r="CU43" s="89" t="str">
        <f t="shared" si="78"/>
        <v>0</v>
      </c>
      <c r="CV43" s="89" t="str">
        <f t="shared" si="79"/>
        <v/>
      </c>
      <c r="CW43" s="89" t="str">
        <f t="shared" si="80"/>
        <v>00</v>
      </c>
      <c r="CX43" s="89">
        <f t="shared" si="81"/>
        <v>0</v>
      </c>
      <c r="CY43" s="201" t="str">
        <f>IF(女子種目選択!I43="","",女子種目選択!I43)</f>
        <v/>
      </c>
      <c r="CZ43" s="94" t="str">
        <f t="shared" si="105"/>
        <v/>
      </c>
      <c r="DA43" s="129"/>
      <c r="DB43" s="202" t="str">
        <f t="shared" si="82"/>
        <v/>
      </c>
      <c r="DC43" s="130"/>
      <c r="DD43" s="202" t="str">
        <f t="shared" si="83"/>
        <v/>
      </c>
      <c r="DE43" s="200"/>
      <c r="DF43" s="99">
        <f t="shared" si="84"/>
        <v>0</v>
      </c>
      <c r="DG43" s="99">
        <f t="shared" si="85"/>
        <v>0</v>
      </c>
      <c r="DH43" s="99">
        <f t="shared" si="86"/>
        <v>0</v>
      </c>
      <c r="DI43" s="99">
        <f t="shared" si="87"/>
        <v>0</v>
      </c>
      <c r="DJ43" s="100">
        <f t="shared" si="88"/>
        <v>0</v>
      </c>
      <c r="DK43" s="101">
        <f t="shared" si="89"/>
        <v>0</v>
      </c>
      <c r="DL43" s="89" t="str">
        <f t="shared" si="90"/>
        <v>000</v>
      </c>
      <c r="DM43" s="89">
        <f t="shared" si="91"/>
        <v>0</v>
      </c>
      <c r="DN43" s="89">
        <f t="shared" si="92"/>
        <v>0</v>
      </c>
      <c r="DO43" s="89" t="str">
        <f t="shared" si="93"/>
        <v/>
      </c>
      <c r="DP43" s="89" t="str">
        <f t="shared" si="94"/>
        <v/>
      </c>
      <c r="DQ43" s="89" t="str">
        <f t="shared" si="95"/>
        <v>0</v>
      </c>
      <c r="DR43" s="89" t="str">
        <f t="shared" si="96"/>
        <v/>
      </c>
      <c r="DS43" s="89" t="str">
        <f t="shared" si="97"/>
        <v>0</v>
      </c>
      <c r="DT43" s="89" t="str">
        <f t="shared" si="98"/>
        <v/>
      </c>
      <c r="DU43" s="89" t="str">
        <f t="shared" si="99"/>
        <v>00</v>
      </c>
      <c r="DV43" s="89">
        <f t="shared" si="100"/>
        <v>0</v>
      </c>
    </row>
    <row r="44" spans="2:126">
      <c r="B44" s="90" t="str">
        <f t="shared" si="5"/>
        <v/>
      </c>
      <c r="C44" s="91">
        <v>41</v>
      </c>
      <c r="D44" s="92" t="str">
        <f>女子種目選択!B44</f>
        <v/>
      </c>
      <c r="E44" s="197" t="str">
        <f>女子種目選択!C44</f>
        <v/>
      </c>
      <c r="F44" s="198" t="str">
        <f>女子種目選択!D44</f>
        <v/>
      </c>
      <c r="G44" s="199" t="str">
        <f>IF(女子種目選択!E44="","",女子種目選択!E44)</f>
        <v/>
      </c>
      <c r="H44" s="94" t="str">
        <f t="shared" si="101"/>
        <v/>
      </c>
      <c r="I44" s="129"/>
      <c r="J44" s="96" t="str">
        <f t="shared" si="6"/>
        <v/>
      </c>
      <c r="K44" s="130"/>
      <c r="L44" s="96" t="str">
        <f t="shared" si="7"/>
        <v/>
      </c>
      <c r="M44" s="200"/>
      <c r="N44" s="99" t="str">
        <f t="shared" si="8"/>
        <v/>
      </c>
      <c r="O44" s="99">
        <f t="shared" si="9"/>
        <v>0</v>
      </c>
      <c r="P44" s="99" t="str">
        <f t="shared" si="10"/>
        <v/>
      </c>
      <c r="Q44" s="99">
        <f t="shared" si="11"/>
        <v>0</v>
      </c>
      <c r="R44" s="100" t="str">
        <f t="shared" si="12"/>
        <v/>
      </c>
      <c r="S44" s="101" t="str">
        <f t="shared" si="13"/>
        <v/>
      </c>
      <c r="T44" s="89" t="str">
        <f t="shared" si="14"/>
        <v>00</v>
      </c>
      <c r="U44" s="89">
        <f t="shared" si="15"/>
        <v>0</v>
      </c>
      <c r="V44" s="89">
        <f t="shared" si="16"/>
        <v>0</v>
      </c>
      <c r="W44" s="89" t="str">
        <f t="shared" si="17"/>
        <v/>
      </c>
      <c r="X44" s="89" t="str">
        <f t="shared" si="18"/>
        <v/>
      </c>
      <c r="Y44" s="89" t="str">
        <f t="shared" si="19"/>
        <v>0</v>
      </c>
      <c r="Z44" s="89" t="str">
        <f t="shared" si="20"/>
        <v/>
      </c>
      <c r="AA44" s="89" t="str">
        <f t="shared" si="21"/>
        <v/>
      </c>
      <c r="AB44" s="89" t="str">
        <f t="shared" si="22"/>
        <v/>
      </c>
      <c r="AC44" s="89" t="str">
        <f t="shared" si="23"/>
        <v>0</v>
      </c>
      <c r="AD44" s="89">
        <f t="shared" si="24"/>
        <v>0</v>
      </c>
      <c r="AE44" s="201" t="str">
        <f>IF(女子種目選択!F44="","",女子種目選択!F44)</f>
        <v/>
      </c>
      <c r="AF44" s="94" t="str">
        <f t="shared" si="102"/>
        <v/>
      </c>
      <c r="AG44" s="129"/>
      <c r="AH44" s="202" t="str">
        <f t="shared" si="25"/>
        <v/>
      </c>
      <c r="AI44" s="130"/>
      <c r="AJ44" s="202" t="str">
        <f t="shared" si="26"/>
        <v/>
      </c>
      <c r="AK44" s="200"/>
      <c r="AL44" s="99">
        <f t="shared" si="27"/>
        <v>0</v>
      </c>
      <c r="AM44" s="99">
        <f t="shared" si="28"/>
        <v>0</v>
      </c>
      <c r="AN44" s="99">
        <f t="shared" si="29"/>
        <v>0</v>
      </c>
      <c r="AO44" s="99">
        <f t="shared" si="30"/>
        <v>0</v>
      </c>
      <c r="AP44" s="100">
        <f t="shared" si="31"/>
        <v>0</v>
      </c>
      <c r="AQ44" s="101">
        <f t="shared" si="32"/>
        <v>0</v>
      </c>
      <c r="AR44" s="89" t="str">
        <f t="shared" si="33"/>
        <v>000</v>
      </c>
      <c r="AS44" s="89">
        <f t="shared" si="34"/>
        <v>0</v>
      </c>
      <c r="AT44" s="89">
        <f t="shared" si="35"/>
        <v>0</v>
      </c>
      <c r="AU44" s="89" t="str">
        <f t="shared" si="36"/>
        <v/>
      </c>
      <c r="AV44" s="89" t="str">
        <f t="shared" si="37"/>
        <v/>
      </c>
      <c r="AW44" s="89" t="str">
        <f t="shared" si="38"/>
        <v>0</v>
      </c>
      <c r="AX44" s="89" t="str">
        <f t="shared" si="39"/>
        <v/>
      </c>
      <c r="AY44" s="89" t="str">
        <f t="shared" si="40"/>
        <v>0</v>
      </c>
      <c r="AZ44" s="89" t="str">
        <f t="shared" si="41"/>
        <v/>
      </c>
      <c r="BA44" s="89" t="str">
        <f t="shared" si="42"/>
        <v>00</v>
      </c>
      <c r="BB44" s="89">
        <f t="shared" si="43"/>
        <v>0</v>
      </c>
      <c r="BC44" s="199" t="str">
        <f>IF(女子種目選択!G44="","",女子種目選択!G44)</f>
        <v/>
      </c>
      <c r="BD44" s="94" t="str">
        <f t="shared" si="103"/>
        <v/>
      </c>
      <c r="BE44" s="129"/>
      <c r="BF44" s="202" t="str">
        <f t="shared" si="44"/>
        <v/>
      </c>
      <c r="BG44" s="130"/>
      <c r="BH44" s="202" t="str">
        <f t="shared" si="45"/>
        <v/>
      </c>
      <c r="BI44" s="200"/>
      <c r="BJ44" s="99">
        <f t="shared" si="46"/>
        <v>0</v>
      </c>
      <c r="BK44" s="99">
        <f t="shared" si="47"/>
        <v>0</v>
      </c>
      <c r="BL44" s="99">
        <f t="shared" si="48"/>
        <v>0</v>
      </c>
      <c r="BM44" s="99">
        <f t="shared" si="49"/>
        <v>0</v>
      </c>
      <c r="BN44" s="100">
        <f t="shared" si="50"/>
        <v>0</v>
      </c>
      <c r="BO44" s="101">
        <f t="shared" si="51"/>
        <v>0</v>
      </c>
      <c r="BP44" s="89" t="str">
        <f t="shared" si="52"/>
        <v>000</v>
      </c>
      <c r="BQ44" s="89">
        <f t="shared" si="53"/>
        <v>0</v>
      </c>
      <c r="BR44" s="89">
        <f t="shared" si="54"/>
        <v>0</v>
      </c>
      <c r="BS44" s="89" t="str">
        <f t="shared" si="55"/>
        <v/>
      </c>
      <c r="BT44" s="89" t="str">
        <f t="shared" si="56"/>
        <v/>
      </c>
      <c r="BU44" s="89" t="str">
        <f t="shared" si="57"/>
        <v>0</v>
      </c>
      <c r="BV44" s="89" t="str">
        <f t="shared" si="58"/>
        <v/>
      </c>
      <c r="BW44" s="89" t="str">
        <f t="shared" si="59"/>
        <v>0</v>
      </c>
      <c r="BX44" s="89" t="str">
        <f t="shared" si="60"/>
        <v/>
      </c>
      <c r="BY44" s="89" t="str">
        <f t="shared" si="61"/>
        <v>00</v>
      </c>
      <c r="BZ44" s="89">
        <f t="shared" si="62"/>
        <v>0</v>
      </c>
      <c r="CA44" s="199" t="str">
        <f>IF(女子種目選択!H44="","",女子種目選択!H44)</f>
        <v/>
      </c>
      <c r="CB44" s="94" t="str">
        <f t="shared" si="104"/>
        <v/>
      </c>
      <c r="CC44" s="129"/>
      <c r="CD44" s="202" t="str">
        <f t="shared" si="63"/>
        <v/>
      </c>
      <c r="CE44" s="130"/>
      <c r="CF44" s="202" t="str">
        <f t="shared" si="64"/>
        <v/>
      </c>
      <c r="CG44" s="200"/>
      <c r="CH44" s="99">
        <f t="shared" si="65"/>
        <v>0</v>
      </c>
      <c r="CI44" s="99">
        <f t="shared" si="66"/>
        <v>0</v>
      </c>
      <c r="CJ44" s="99">
        <f t="shared" si="67"/>
        <v>0</v>
      </c>
      <c r="CK44" s="99">
        <f t="shared" si="68"/>
        <v>0</v>
      </c>
      <c r="CL44" s="100">
        <f t="shared" si="69"/>
        <v>0</v>
      </c>
      <c r="CM44" s="101">
        <f t="shared" si="70"/>
        <v>0</v>
      </c>
      <c r="CN44" s="89" t="str">
        <f t="shared" si="71"/>
        <v>000</v>
      </c>
      <c r="CO44" s="89">
        <f t="shared" si="72"/>
        <v>0</v>
      </c>
      <c r="CP44" s="89">
        <f t="shared" si="73"/>
        <v>0</v>
      </c>
      <c r="CQ44" s="89" t="str">
        <f t="shared" si="74"/>
        <v/>
      </c>
      <c r="CR44" s="89" t="str">
        <f t="shared" si="75"/>
        <v/>
      </c>
      <c r="CS44" s="89" t="str">
        <f t="shared" si="76"/>
        <v>0</v>
      </c>
      <c r="CT44" s="89" t="str">
        <f t="shared" si="77"/>
        <v/>
      </c>
      <c r="CU44" s="89" t="str">
        <f t="shared" si="78"/>
        <v>0</v>
      </c>
      <c r="CV44" s="89" t="str">
        <f t="shared" si="79"/>
        <v/>
      </c>
      <c r="CW44" s="89" t="str">
        <f t="shared" si="80"/>
        <v>00</v>
      </c>
      <c r="CX44" s="89">
        <f t="shared" si="81"/>
        <v>0</v>
      </c>
      <c r="CY44" s="201" t="str">
        <f>IF(女子種目選択!I44="","",女子種目選択!I44)</f>
        <v/>
      </c>
      <c r="CZ44" s="94" t="str">
        <f t="shared" si="105"/>
        <v/>
      </c>
      <c r="DA44" s="129"/>
      <c r="DB44" s="202" t="str">
        <f t="shared" si="82"/>
        <v/>
      </c>
      <c r="DC44" s="130"/>
      <c r="DD44" s="202" t="str">
        <f t="shared" si="83"/>
        <v/>
      </c>
      <c r="DE44" s="200"/>
      <c r="DF44" s="99">
        <f t="shared" si="84"/>
        <v>0</v>
      </c>
      <c r="DG44" s="99">
        <f t="shared" si="85"/>
        <v>0</v>
      </c>
      <c r="DH44" s="99">
        <f t="shared" si="86"/>
        <v>0</v>
      </c>
      <c r="DI44" s="99">
        <f t="shared" si="87"/>
        <v>0</v>
      </c>
      <c r="DJ44" s="100">
        <f t="shared" si="88"/>
        <v>0</v>
      </c>
      <c r="DK44" s="101">
        <f t="shared" si="89"/>
        <v>0</v>
      </c>
      <c r="DL44" s="89" t="str">
        <f t="shared" si="90"/>
        <v>000</v>
      </c>
      <c r="DM44" s="89">
        <f t="shared" si="91"/>
        <v>0</v>
      </c>
      <c r="DN44" s="89">
        <f t="shared" si="92"/>
        <v>0</v>
      </c>
      <c r="DO44" s="89" t="str">
        <f t="shared" si="93"/>
        <v/>
      </c>
      <c r="DP44" s="89" t="str">
        <f t="shared" si="94"/>
        <v/>
      </c>
      <c r="DQ44" s="89" t="str">
        <f t="shared" si="95"/>
        <v>0</v>
      </c>
      <c r="DR44" s="89" t="str">
        <f t="shared" si="96"/>
        <v/>
      </c>
      <c r="DS44" s="89" t="str">
        <f t="shared" si="97"/>
        <v>0</v>
      </c>
      <c r="DT44" s="89" t="str">
        <f t="shared" si="98"/>
        <v/>
      </c>
      <c r="DU44" s="89" t="str">
        <f t="shared" si="99"/>
        <v>00</v>
      </c>
      <c r="DV44" s="89">
        <f t="shared" si="100"/>
        <v>0</v>
      </c>
    </row>
    <row r="45" spans="2:126">
      <c r="B45" s="90" t="str">
        <f t="shared" si="5"/>
        <v/>
      </c>
      <c r="C45" s="91">
        <v>42</v>
      </c>
      <c r="D45" s="92" t="str">
        <f>女子種目選択!B45</f>
        <v/>
      </c>
      <c r="E45" s="197" t="str">
        <f>女子種目選択!C45</f>
        <v/>
      </c>
      <c r="F45" s="198" t="str">
        <f>女子種目選択!D45</f>
        <v/>
      </c>
      <c r="G45" s="199" t="str">
        <f>IF(女子種目選択!E45="","",女子種目選択!E45)</f>
        <v/>
      </c>
      <c r="H45" s="94" t="str">
        <f t="shared" si="101"/>
        <v/>
      </c>
      <c r="I45" s="129"/>
      <c r="J45" s="96" t="str">
        <f t="shared" si="6"/>
        <v/>
      </c>
      <c r="K45" s="130"/>
      <c r="L45" s="96" t="str">
        <f t="shared" si="7"/>
        <v/>
      </c>
      <c r="M45" s="200"/>
      <c r="N45" s="99" t="str">
        <f t="shared" si="8"/>
        <v/>
      </c>
      <c r="O45" s="99">
        <f t="shared" si="9"/>
        <v>0</v>
      </c>
      <c r="P45" s="99" t="str">
        <f t="shared" si="10"/>
        <v/>
      </c>
      <c r="Q45" s="99">
        <f t="shared" si="11"/>
        <v>0</v>
      </c>
      <c r="R45" s="100" t="str">
        <f t="shared" si="12"/>
        <v/>
      </c>
      <c r="S45" s="101" t="str">
        <f t="shared" si="13"/>
        <v/>
      </c>
      <c r="T45" s="89" t="str">
        <f t="shared" si="14"/>
        <v>00</v>
      </c>
      <c r="U45" s="89">
        <f t="shared" si="15"/>
        <v>0</v>
      </c>
      <c r="V45" s="89">
        <f t="shared" si="16"/>
        <v>0</v>
      </c>
      <c r="W45" s="89" t="str">
        <f t="shared" si="17"/>
        <v/>
      </c>
      <c r="X45" s="89" t="str">
        <f t="shared" si="18"/>
        <v/>
      </c>
      <c r="Y45" s="89" t="str">
        <f t="shared" si="19"/>
        <v>0</v>
      </c>
      <c r="Z45" s="89" t="str">
        <f t="shared" si="20"/>
        <v/>
      </c>
      <c r="AA45" s="89" t="str">
        <f t="shared" si="21"/>
        <v/>
      </c>
      <c r="AB45" s="89" t="str">
        <f t="shared" si="22"/>
        <v/>
      </c>
      <c r="AC45" s="89" t="str">
        <f t="shared" si="23"/>
        <v>0</v>
      </c>
      <c r="AD45" s="89">
        <f t="shared" si="24"/>
        <v>0</v>
      </c>
      <c r="AE45" s="201" t="str">
        <f>IF(女子種目選択!F45="","",女子種目選択!F45)</f>
        <v/>
      </c>
      <c r="AF45" s="94" t="str">
        <f t="shared" si="102"/>
        <v/>
      </c>
      <c r="AG45" s="129"/>
      <c r="AH45" s="202" t="str">
        <f t="shared" si="25"/>
        <v/>
      </c>
      <c r="AI45" s="130"/>
      <c r="AJ45" s="202" t="str">
        <f t="shared" si="26"/>
        <v/>
      </c>
      <c r="AK45" s="200"/>
      <c r="AL45" s="99">
        <f t="shared" si="27"/>
        <v>0</v>
      </c>
      <c r="AM45" s="99">
        <f t="shared" si="28"/>
        <v>0</v>
      </c>
      <c r="AN45" s="99">
        <f t="shared" si="29"/>
        <v>0</v>
      </c>
      <c r="AO45" s="99">
        <f t="shared" si="30"/>
        <v>0</v>
      </c>
      <c r="AP45" s="100">
        <f t="shared" si="31"/>
        <v>0</v>
      </c>
      <c r="AQ45" s="101">
        <f t="shared" si="32"/>
        <v>0</v>
      </c>
      <c r="AR45" s="89" t="str">
        <f t="shared" si="33"/>
        <v>000</v>
      </c>
      <c r="AS45" s="89">
        <f t="shared" si="34"/>
        <v>0</v>
      </c>
      <c r="AT45" s="89">
        <f t="shared" si="35"/>
        <v>0</v>
      </c>
      <c r="AU45" s="89" t="str">
        <f t="shared" si="36"/>
        <v/>
      </c>
      <c r="AV45" s="89" t="str">
        <f t="shared" si="37"/>
        <v/>
      </c>
      <c r="AW45" s="89" t="str">
        <f t="shared" si="38"/>
        <v>0</v>
      </c>
      <c r="AX45" s="89" t="str">
        <f t="shared" si="39"/>
        <v/>
      </c>
      <c r="AY45" s="89" t="str">
        <f t="shared" si="40"/>
        <v>0</v>
      </c>
      <c r="AZ45" s="89" t="str">
        <f t="shared" si="41"/>
        <v/>
      </c>
      <c r="BA45" s="89" t="str">
        <f t="shared" si="42"/>
        <v>00</v>
      </c>
      <c r="BB45" s="89">
        <f t="shared" si="43"/>
        <v>0</v>
      </c>
      <c r="BC45" s="199" t="str">
        <f>IF(女子種目選択!G45="","",女子種目選択!G45)</f>
        <v/>
      </c>
      <c r="BD45" s="94" t="str">
        <f t="shared" si="103"/>
        <v/>
      </c>
      <c r="BE45" s="129"/>
      <c r="BF45" s="202" t="str">
        <f t="shared" si="44"/>
        <v/>
      </c>
      <c r="BG45" s="130"/>
      <c r="BH45" s="202" t="str">
        <f t="shared" si="45"/>
        <v/>
      </c>
      <c r="BI45" s="200"/>
      <c r="BJ45" s="99">
        <f t="shared" si="46"/>
        <v>0</v>
      </c>
      <c r="BK45" s="99">
        <f t="shared" si="47"/>
        <v>0</v>
      </c>
      <c r="BL45" s="99">
        <f t="shared" si="48"/>
        <v>0</v>
      </c>
      <c r="BM45" s="99">
        <f t="shared" si="49"/>
        <v>0</v>
      </c>
      <c r="BN45" s="100">
        <f t="shared" si="50"/>
        <v>0</v>
      </c>
      <c r="BO45" s="101">
        <f t="shared" si="51"/>
        <v>0</v>
      </c>
      <c r="BP45" s="89" t="str">
        <f t="shared" si="52"/>
        <v>000</v>
      </c>
      <c r="BQ45" s="89">
        <f t="shared" si="53"/>
        <v>0</v>
      </c>
      <c r="BR45" s="89">
        <f t="shared" si="54"/>
        <v>0</v>
      </c>
      <c r="BS45" s="89" t="str">
        <f t="shared" si="55"/>
        <v/>
      </c>
      <c r="BT45" s="89" t="str">
        <f t="shared" si="56"/>
        <v/>
      </c>
      <c r="BU45" s="89" t="str">
        <f t="shared" si="57"/>
        <v>0</v>
      </c>
      <c r="BV45" s="89" t="str">
        <f t="shared" si="58"/>
        <v/>
      </c>
      <c r="BW45" s="89" t="str">
        <f t="shared" si="59"/>
        <v>0</v>
      </c>
      <c r="BX45" s="89" t="str">
        <f t="shared" si="60"/>
        <v/>
      </c>
      <c r="BY45" s="89" t="str">
        <f t="shared" si="61"/>
        <v>00</v>
      </c>
      <c r="BZ45" s="89">
        <f t="shared" si="62"/>
        <v>0</v>
      </c>
      <c r="CA45" s="199" t="str">
        <f>IF(女子種目選択!H45="","",女子種目選択!H45)</f>
        <v/>
      </c>
      <c r="CB45" s="94" t="str">
        <f t="shared" si="104"/>
        <v/>
      </c>
      <c r="CC45" s="129"/>
      <c r="CD45" s="202" t="str">
        <f t="shared" si="63"/>
        <v/>
      </c>
      <c r="CE45" s="130"/>
      <c r="CF45" s="202" t="str">
        <f t="shared" si="64"/>
        <v/>
      </c>
      <c r="CG45" s="200"/>
      <c r="CH45" s="99">
        <f t="shared" si="65"/>
        <v>0</v>
      </c>
      <c r="CI45" s="99">
        <f t="shared" si="66"/>
        <v>0</v>
      </c>
      <c r="CJ45" s="99">
        <f t="shared" si="67"/>
        <v>0</v>
      </c>
      <c r="CK45" s="99">
        <f t="shared" si="68"/>
        <v>0</v>
      </c>
      <c r="CL45" s="100">
        <f t="shared" si="69"/>
        <v>0</v>
      </c>
      <c r="CM45" s="101">
        <f t="shared" si="70"/>
        <v>0</v>
      </c>
      <c r="CN45" s="89" t="str">
        <f t="shared" si="71"/>
        <v>000</v>
      </c>
      <c r="CO45" s="89">
        <f t="shared" si="72"/>
        <v>0</v>
      </c>
      <c r="CP45" s="89">
        <f t="shared" si="73"/>
        <v>0</v>
      </c>
      <c r="CQ45" s="89" t="str">
        <f t="shared" si="74"/>
        <v/>
      </c>
      <c r="CR45" s="89" t="str">
        <f t="shared" si="75"/>
        <v/>
      </c>
      <c r="CS45" s="89" t="str">
        <f t="shared" si="76"/>
        <v>0</v>
      </c>
      <c r="CT45" s="89" t="str">
        <f t="shared" si="77"/>
        <v/>
      </c>
      <c r="CU45" s="89" t="str">
        <f t="shared" si="78"/>
        <v>0</v>
      </c>
      <c r="CV45" s="89" t="str">
        <f t="shared" si="79"/>
        <v/>
      </c>
      <c r="CW45" s="89" t="str">
        <f t="shared" si="80"/>
        <v>00</v>
      </c>
      <c r="CX45" s="89">
        <f t="shared" si="81"/>
        <v>0</v>
      </c>
      <c r="CY45" s="201" t="str">
        <f>IF(女子種目選択!I45="","",女子種目選択!I45)</f>
        <v/>
      </c>
      <c r="CZ45" s="94" t="str">
        <f t="shared" si="105"/>
        <v/>
      </c>
      <c r="DA45" s="129"/>
      <c r="DB45" s="202" t="str">
        <f t="shared" si="82"/>
        <v/>
      </c>
      <c r="DC45" s="130"/>
      <c r="DD45" s="202" t="str">
        <f t="shared" si="83"/>
        <v/>
      </c>
      <c r="DE45" s="200"/>
      <c r="DF45" s="99">
        <f t="shared" si="84"/>
        <v>0</v>
      </c>
      <c r="DG45" s="99">
        <f t="shared" si="85"/>
        <v>0</v>
      </c>
      <c r="DH45" s="99">
        <f t="shared" si="86"/>
        <v>0</v>
      </c>
      <c r="DI45" s="99">
        <f t="shared" si="87"/>
        <v>0</v>
      </c>
      <c r="DJ45" s="100">
        <f t="shared" si="88"/>
        <v>0</v>
      </c>
      <c r="DK45" s="101">
        <f t="shared" si="89"/>
        <v>0</v>
      </c>
      <c r="DL45" s="89" t="str">
        <f t="shared" si="90"/>
        <v>000</v>
      </c>
      <c r="DM45" s="89">
        <f t="shared" si="91"/>
        <v>0</v>
      </c>
      <c r="DN45" s="89">
        <f t="shared" si="92"/>
        <v>0</v>
      </c>
      <c r="DO45" s="89" t="str">
        <f t="shared" si="93"/>
        <v/>
      </c>
      <c r="DP45" s="89" t="str">
        <f t="shared" si="94"/>
        <v/>
      </c>
      <c r="DQ45" s="89" t="str">
        <f t="shared" si="95"/>
        <v>0</v>
      </c>
      <c r="DR45" s="89" t="str">
        <f t="shared" si="96"/>
        <v/>
      </c>
      <c r="DS45" s="89" t="str">
        <f t="shared" si="97"/>
        <v>0</v>
      </c>
      <c r="DT45" s="89" t="str">
        <f t="shared" si="98"/>
        <v/>
      </c>
      <c r="DU45" s="89" t="str">
        <f t="shared" si="99"/>
        <v>00</v>
      </c>
      <c r="DV45" s="89">
        <f t="shared" si="100"/>
        <v>0</v>
      </c>
    </row>
    <row r="46" spans="2:126">
      <c r="B46" s="90" t="str">
        <f t="shared" si="5"/>
        <v/>
      </c>
      <c r="C46" s="91">
        <v>43</v>
      </c>
      <c r="D46" s="92" t="str">
        <f>女子種目選択!B46</f>
        <v/>
      </c>
      <c r="E46" s="197" t="str">
        <f>女子種目選択!C46</f>
        <v/>
      </c>
      <c r="F46" s="198" t="str">
        <f>女子種目選択!D46</f>
        <v/>
      </c>
      <c r="G46" s="199" t="str">
        <f>IF(女子種目選択!E46="","",女子種目選択!E46)</f>
        <v/>
      </c>
      <c r="H46" s="94" t="str">
        <f t="shared" si="101"/>
        <v/>
      </c>
      <c r="I46" s="129"/>
      <c r="J46" s="96" t="str">
        <f t="shared" si="6"/>
        <v/>
      </c>
      <c r="K46" s="130"/>
      <c r="L46" s="96" t="str">
        <f t="shared" si="7"/>
        <v/>
      </c>
      <c r="M46" s="200"/>
      <c r="N46" s="99" t="str">
        <f t="shared" si="8"/>
        <v/>
      </c>
      <c r="O46" s="99">
        <f t="shared" si="9"/>
        <v>0</v>
      </c>
      <c r="P46" s="99" t="str">
        <f t="shared" si="10"/>
        <v/>
      </c>
      <c r="Q46" s="99">
        <f t="shared" si="11"/>
        <v>0</v>
      </c>
      <c r="R46" s="100" t="str">
        <f t="shared" si="12"/>
        <v/>
      </c>
      <c r="S46" s="101" t="str">
        <f t="shared" si="13"/>
        <v/>
      </c>
      <c r="T46" s="89" t="str">
        <f t="shared" si="14"/>
        <v>00</v>
      </c>
      <c r="U46" s="89">
        <f t="shared" si="15"/>
        <v>0</v>
      </c>
      <c r="V46" s="89">
        <f t="shared" si="16"/>
        <v>0</v>
      </c>
      <c r="W46" s="89" t="str">
        <f t="shared" si="17"/>
        <v/>
      </c>
      <c r="X46" s="89" t="str">
        <f t="shared" si="18"/>
        <v/>
      </c>
      <c r="Y46" s="89" t="str">
        <f t="shared" si="19"/>
        <v>0</v>
      </c>
      <c r="Z46" s="89" t="str">
        <f t="shared" si="20"/>
        <v/>
      </c>
      <c r="AA46" s="89" t="str">
        <f t="shared" si="21"/>
        <v/>
      </c>
      <c r="AB46" s="89" t="str">
        <f t="shared" si="22"/>
        <v/>
      </c>
      <c r="AC46" s="89" t="str">
        <f t="shared" si="23"/>
        <v>0</v>
      </c>
      <c r="AD46" s="89">
        <f t="shared" si="24"/>
        <v>0</v>
      </c>
      <c r="AE46" s="201" t="str">
        <f>IF(女子種目選択!F46="","",女子種目選択!F46)</f>
        <v/>
      </c>
      <c r="AF46" s="94" t="str">
        <f t="shared" si="102"/>
        <v/>
      </c>
      <c r="AG46" s="129"/>
      <c r="AH46" s="202" t="str">
        <f t="shared" si="25"/>
        <v/>
      </c>
      <c r="AI46" s="130"/>
      <c r="AJ46" s="202" t="str">
        <f t="shared" si="26"/>
        <v/>
      </c>
      <c r="AK46" s="200"/>
      <c r="AL46" s="99">
        <f t="shared" si="27"/>
        <v>0</v>
      </c>
      <c r="AM46" s="99">
        <f t="shared" si="28"/>
        <v>0</v>
      </c>
      <c r="AN46" s="99">
        <f t="shared" si="29"/>
        <v>0</v>
      </c>
      <c r="AO46" s="99">
        <f t="shared" si="30"/>
        <v>0</v>
      </c>
      <c r="AP46" s="100">
        <f t="shared" si="31"/>
        <v>0</v>
      </c>
      <c r="AQ46" s="101">
        <f t="shared" si="32"/>
        <v>0</v>
      </c>
      <c r="AR46" s="89" t="str">
        <f t="shared" si="33"/>
        <v>000</v>
      </c>
      <c r="AS46" s="89">
        <f t="shared" si="34"/>
        <v>0</v>
      </c>
      <c r="AT46" s="89">
        <f t="shared" si="35"/>
        <v>0</v>
      </c>
      <c r="AU46" s="89" t="str">
        <f t="shared" si="36"/>
        <v/>
      </c>
      <c r="AV46" s="89" t="str">
        <f t="shared" si="37"/>
        <v/>
      </c>
      <c r="AW46" s="89" t="str">
        <f t="shared" si="38"/>
        <v>0</v>
      </c>
      <c r="AX46" s="89" t="str">
        <f t="shared" si="39"/>
        <v/>
      </c>
      <c r="AY46" s="89" t="str">
        <f t="shared" si="40"/>
        <v>0</v>
      </c>
      <c r="AZ46" s="89" t="str">
        <f t="shared" si="41"/>
        <v/>
      </c>
      <c r="BA46" s="89" t="str">
        <f t="shared" si="42"/>
        <v>00</v>
      </c>
      <c r="BB46" s="89">
        <f t="shared" si="43"/>
        <v>0</v>
      </c>
      <c r="BC46" s="199" t="str">
        <f>IF(女子種目選択!G46="","",女子種目選択!G46)</f>
        <v/>
      </c>
      <c r="BD46" s="94" t="str">
        <f t="shared" si="103"/>
        <v/>
      </c>
      <c r="BE46" s="129"/>
      <c r="BF46" s="202" t="str">
        <f t="shared" si="44"/>
        <v/>
      </c>
      <c r="BG46" s="130"/>
      <c r="BH46" s="202" t="str">
        <f t="shared" si="45"/>
        <v/>
      </c>
      <c r="BI46" s="200"/>
      <c r="BJ46" s="99">
        <f t="shared" si="46"/>
        <v>0</v>
      </c>
      <c r="BK46" s="99">
        <f t="shared" si="47"/>
        <v>0</v>
      </c>
      <c r="BL46" s="99">
        <f t="shared" si="48"/>
        <v>0</v>
      </c>
      <c r="BM46" s="99">
        <f t="shared" si="49"/>
        <v>0</v>
      </c>
      <c r="BN46" s="100">
        <f t="shared" si="50"/>
        <v>0</v>
      </c>
      <c r="BO46" s="101">
        <f t="shared" si="51"/>
        <v>0</v>
      </c>
      <c r="BP46" s="89" t="str">
        <f t="shared" si="52"/>
        <v>000</v>
      </c>
      <c r="BQ46" s="89">
        <f t="shared" si="53"/>
        <v>0</v>
      </c>
      <c r="BR46" s="89">
        <f t="shared" si="54"/>
        <v>0</v>
      </c>
      <c r="BS46" s="89" t="str">
        <f t="shared" si="55"/>
        <v/>
      </c>
      <c r="BT46" s="89" t="str">
        <f t="shared" si="56"/>
        <v/>
      </c>
      <c r="BU46" s="89" t="str">
        <f t="shared" si="57"/>
        <v>0</v>
      </c>
      <c r="BV46" s="89" t="str">
        <f t="shared" si="58"/>
        <v/>
      </c>
      <c r="BW46" s="89" t="str">
        <f t="shared" si="59"/>
        <v>0</v>
      </c>
      <c r="BX46" s="89" t="str">
        <f t="shared" si="60"/>
        <v/>
      </c>
      <c r="BY46" s="89" t="str">
        <f t="shared" si="61"/>
        <v>00</v>
      </c>
      <c r="BZ46" s="89">
        <f t="shared" si="62"/>
        <v>0</v>
      </c>
      <c r="CA46" s="199" t="str">
        <f>IF(女子種目選択!H46="","",女子種目選択!H46)</f>
        <v/>
      </c>
      <c r="CB46" s="94" t="str">
        <f t="shared" si="104"/>
        <v/>
      </c>
      <c r="CC46" s="129"/>
      <c r="CD46" s="202" t="str">
        <f t="shared" si="63"/>
        <v/>
      </c>
      <c r="CE46" s="130"/>
      <c r="CF46" s="202" t="str">
        <f t="shared" si="64"/>
        <v/>
      </c>
      <c r="CG46" s="200"/>
      <c r="CH46" s="99">
        <f t="shared" si="65"/>
        <v>0</v>
      </c>
      <c r="CI46" s="99">
        <f t="shared" si="66"/>
        <v>0</v>
      </c>
      <c r="CJ46" s="99">
        <f t="shared" si="67"/>
        <v>0</v>
      </c>
      <c r="CK46" s="99">
        <f t="shared" si="68"/>
        <v>0</v>
      </c>
      <c r="CL46" s="100">
        <f t="shared" si="69"/>
        <v>0</v>
      </c>
      <c r="CM46" s="101">
        <f t="shared" si="70"/>
        <v>0</v>
      </c>
      <c r="CN46" s="89" t="str">
        <f t="shared" si="71"/>
        <v>000</v>
      </c>
      <c r="CO46" s="89">
        <f t="shared" si="72"/>
        <v>0</v>
      </c>
      <c r="CP46" s="89">
        <f t="shared" si="73"/>
        <v>0</v>
      </c>
      <c r="CQ46" s="89" t="str">
        <f t="shared" si="74"/>
        <v/>
      </c>
      <c r="CR46" s="89" t="str">
        <f t="shared" si="75"/>
        <v/>
      </c>
      <c r="CS46" s="89" t="str">
        <f t="shared" si="76"/>
        <v>0</v>
      </c>
      <c r="CT46" s="89" t="str">
        <f t="shared" si="77"/>
        <v/>
      </c>
      <c r="CU46" s="89" t="str">
        <f t="shared" si="78"/>
        <v>0</v>
      </c>
      <c r="CV46" s="89" t="str">
        <f t="shared" si="79"/>
        <v/>
      </c>
      <c r="CW46" s="89" t="str">
        <f t="shared" si="80"/>
        <v>00</v>
      </c>
      <c r="CX46" s="89">
        <f t="shared" si="81"/>
        <v>0</v>
      </c>
      <c r="CY46" s="201" t="str">
        <f>IF(女子種目選択!I46="","",女子種目選択!I46)</f>
        <v/>
      </c>
      <c r="CZ46" s="94" t="str">
        <f t="shared" si="105"/>
        <v/>
      </c>
      <c r="DA46" s="129"/>
      <c r="DB46" s="202" t="str">
        <f t="shared" si="82"/>
        <v/>
      </c>
      <c r="DC46" s="130"/>
      <c r="DD46" s="202" t="str">
        <f t="shared" si="83"/>
        <v/>
      </c>
      <c r="DE46" s="200"/>
      <c r="DF46" s="99">
        <f t="shared" si="84"/>
        <v>0</v>
      </c>
      <c r="DG46" s="99">
        <f t="shared" si="85"/>
        <v>0</v>
      </c>
      <c r="DH46" s="99">
        <f t="shared" si="86"/>
        <v>0</v>
      </c>
      <c r="DI46" s="99">
        <f t="shared" si="87"/>
        <v>0</v>
      </c>
      <c r="DJ46" s="100">
        <f t="shared" si="88"/>
        <v>0</v>
      </c>
      <c r="DK46" s="101">
        <f t="shared" si="89"/>
        <v>0</v>
      </c>
      <c r="DL46" s="89" t="str">
        <f t="shared" si="90"/>
        <v>000</v>
      </c>
      <c r="DM46" s="89">
        <f t="shared" si="91"/>
        <v>0</v>
      </c>
      <c r="DN46" s="89">
        <f t="shared" si="92"/>
        <v>0</v>
      </c>
      <c r="DO46" s="89" t="str">
        <f t="shared" si="93"/>
        <v/>
      </c>
      <c r="DP46" s="89" t="str">
        <f t="shared" si="94"/>
        <v/>
      </c>
      <c r="DQ46" s="89" t="str">
        <f t="shared" si="95"/>
        <v>0</v>
      </c>
      <c r="DR46" s="89" t="str">
        <f t="shared" si="96"/>
        <v/>
      </c>
      <c r="DS46" s="89" t="str">
        <f t="shared" si="97"/>
        <v>0</v>
      </c>
      <c r="DT46" s="89" t="str">
        <f t="shared" si="98"/>
        <v/>
      </c>
      <c r="DU46" s="89" t="str">
        <f t="shared" si="99"/>
        <v>00</v>
      </c>
      <c r="DV46" s="89">
        <f t="shared" si="100"/>
        <v>0</v>
      </c>
    </row>
    <row r="47" spans="2:126">
      <c r="B47" s="90" t="str">
        <f t="shared" si="5"/>
        <v/>
      </c>
      <c r="C47" s="91">
        <v>44</v>
      </c>
      <c r="D47" s="92" t="str">
        <f>女子種目選択!B47</f>
        <v/>
      </c>
      <c r="E47" s="197" t="str">
        <f>女子種目選択!C47</f>
        <v/>
      </c>
      <c r="F47" s="198" t="str">
        <f>女子種目選択!D47</f>
        <v/>
      </c>
      <c r="G47" s="199" t="str">
        <f>IF(女子種目選択!E47="","",女子種目選択!E47)</f>
        <v/>
      </c>
      <c r="H47" s="94" t="str">
        <f t="shared" si="101"/>
        <v/>
      </c>
      <c r="I47" s="129"/>
      <c r="J47" s="96" t="str">
        <f t="shared" si="6"/>
        <v/>
      </c>
      <c r="K47" s="130"/>
      <c r="L47" s="96" t="str">
        <f t="shared" si="7"/>
        <v/>
      </c>
      <c r="M47" s="200"/>
      <c r="N47" s="99" t="str">
        <f t="shared" si="8"/>
        <v/>
      </c>
      <c r="O47" s="99">
        <f t="shared" si="9"/>
        <v>0</v>
      </c>
      <c r="P47" s="99" t="str">
        <f t="shared" si="10"/>
        <v/>
      </c>
      <c r="Q47" s="99">
        <f t="shared" si="11"/>
        <v>0</v>
      </c>
      <c r="R47" s="100" t="str">
        <f t="shared" si="12"/>
        <v/>
      </c>
      <c r="S47" s="101" t="str">
        <f t="shared" si="13"/>
        <v/>
      </c>
      <c r="T47" s="89" t="str">
        <f t="shared" si="14"/>
        <v>00</v>
      </c>
      <c r="U47" s="89">
        <f t="shared" si="15"/>
        <v>0</v>
      </c>
      <c r="V47" s="89">
        <f t="shared" si="16"/>
        <v>0</v>
      </c>
      <c r="W47" s="89" t="str">
        <f t="shared" si="17"/>
        <v/>
      </c>
      <c r="X47" s="89" t="str">
        <f t="shared" si="18"/>
        <v/>
      </c>
      <c r="Y47" s="89" t="str">
        <f t="shared" si="19"/>
        <v>0</v>
      </c>
      <c r="Z47" s="89" t="str">
        <f t="shared" si="20"/>
        <v/>
      </c>
      <c r="AA47" s="89" t="str">
        <f t="shared" si="21"/>
        <v/>
      </c>
      <c r="AB47" s="89" t="str">
        <f t="shared" si="22"/>
        <v/>
      </c>
      <c r="AC47" s="89" t="str">
        <f t="shared" si="23"/>
        <v>0</v>
      </c>
      <c r="AD47" s="89">
        <f t="shared" si="24"/>
        <v>0</v>
      </c>
      <c r="AE47" s="201" t="str">
        <f>IF(女子種目選択!F47="","",女子種目選択!F47)</f>
        <v/>
      </c>
      <c r="AF47" s="94" t="str">
        <f t="shared" si="102"/>
        <v/>
      </c>
      <c r="AG47" s="129"/>
      <c r="AH47" s="202" t="str">
        <f t="shared" si="25"/>
        <v/>
      </c>
      <c r="AI47" s="130"/>
      <c r="AJ47" s="202" t="str">
        <f t="shared" si="26"/>
        <v/>
      </c>
      <c r="AK47" s="200"/>
      <c r="AL47" s="99">
        <f t="shared" si="27"/>
        <v>0</v>
      </c>
      <c r="AM47" s="99">
        <f t="shared" si="28"/>
        <v>0</v>
      </c>
      <c r="AN47" s="99">
        <f t="shared" si="29"/>
        <v>0</v>
      </c>
      <c r="AO47" s="99">
        <f t="shared" si="30"/>
        <v>0</v>
      </c>
      <c r="AP47" s="100">
        <f t="shared" si="31"/>
        <v>0</v>
      </c>
      <c r="AQ47" s="101">
        <f t="shared" si="32"/>
        <v>0</v>
      </c>
      <c r="AR47" s="89" t="str">
        <f t="shared" si="33"/>
        <v>000</v>
      </c>
      <c r="AS47" s="89">
        <f t="shared" si="34"/>
        <v>0</v>
      </c>
      <c r="AT47" s="89">
        <f t="shared" si="35"/>
        <v>0</v>
      </c>
      <c r="AU47" s="89" t="str">
        <f t="shared" si="36"/>
        <v/>
      </c>
      <c r="AV47" s="89" t="str">
        <f t="shared" si="37"/>
        <v/>
      </c>
      <c r="AW47" s="89" t="str">
        <f t="shared" si="38"/>
        <v>0</v>
      </c>
      <c r="AX47" s="89" t="str">
        <f t="shared" si="39"/>
        <v/>
      </c>
      <c r="AY47" s="89" t="str">
        <f t="shared" si="40"/>
        <v>0</v>
      </c>
      <c r="AZ47" s="89" t="str">
        <f t="shared" si="41"/>
        <v/>
      </c>
      <c r="BA47" s="89" t="str">
        <f t="shared" si="42"/>
        <v>00</v>
      </c>
      <c r="BB47" s="89">
        <f t="shared" si="43"/>
        <v>0</v>
      </c>
      <c r="BC47" s="199" t="str">
        <f>IF(女子種目選択!G47="","",女子種目選択!G47)</f>
        <v/>
      </c>
      <c r="BD47" s="94" t="str">
        <f t="shared" si="103"/>
        <v/>
      </c>
      <c r="BE47" s="129"/>
      <c r="BF47" s="202" t="str">
        <f t="shared" si="44"/>
        <v/>
      </c>
      <c r="BG47" s="130"/>
      <c r="BH47" s="202" t="str">
        <f t="shared" si="45"/>
        <v/>
      </c>
      <c r="BI47" s="200"/>
      <c r="BJ47" s="99">
        <f t="shared" si="46"/>
        <v>0</v>
      </c>
      <c r="BK47" s="99">
        <f t="shared" si="47"/>
        <v>0</v>
      </c>
      <c r="BL47" s="99">
        <f t="shared" si="48"/>
        <v>0</v>
      </c>
      <c r="BM47" s="99">
        <f t="shared" si="49"/>
        <v>0</v>
      </c>
      <c r="BN47" s="100">
        <f t="shared" si="50"/>
        <v>0</v>
      </c>
      <c r="BO47" s="101">
        <f t="shared" si="51"/>
        <v>0</v>
      </c>
      <c r="BP47" s="89" t="str">
        <f t="shared" si="52"/>
        <v>000</v>
      </c>
      <c r="BQ47" s="89">
        <f t="shared" si="53"/>
        <v>0</v>
      </c>
      <c r="BR47" s="89">
        <f t="shared" si="54"/>
        <v>0</v>
      </c>
      <c r="BS47" s="89" t="str">
        <f t="shared" si="55"/>
        <v/>
      </c>
      <c r="BT47" s="89" t="str">
        <f t="shared" si="56"/>
        <v/>
      </c>
      <c r="BU47" s="89" t="str">
        <f t="shared" si="57"/>
        <v>0</v>
      </c>
      <c r="BV47" s="89" t="str">
        <f t="shared" si="58"/>
        <v/>
      </c>
      <c r="BW47" s="89" t="str">
        <f t="shared" si="59"/>
        <v>0</v>
      </c>
      <c r="BX47" s="89" t="str">
        <f t="shared" si="60"/>
        <v/>
      </c>
      <c r="BY47" s="89" t="str">
        <f t="shared" si="61"/>
        <v>00</v>
      </c>
      <c r="BZ47" s="89">
        <f t="shared" si="62"/>
        <v>0</v>
      </c>
      <c r="CA47" s="199" t="str">
        <f>IF(女子種目選択!H47="","",女子種目選択!H47)</f>
        <v/>
      </c>
      <c r="CB47" s="94" t="str">
        <f t="shared" si="104"/>
        <v/>
      </c>
      <c r="CC47" s="129"/>
      <c r="CD47" s="202" t="str">
        <f t="shared" si="63"/>
        <v/>
      </c>
      <c r="CE47" s="130"/>
      <c r="CF47" s="202" t="str">
        <f t="shared" si="64"/>
        <v/>
      </c>
      <c r="CG47" s="200"/>
      <c r="CH47" s="99">
        <f t="shared" si="65"/>
        <v>0</v>
      </c>
      <c r="CI47" s="99">
        <f t="shared" si="66"/>
        <v>0</v>
      </c>
      <c r="CJ47" s="99">
        <f t="shared" si="67"/>
        <v>0</v>
      </c>
      <c r="CK47" s="99">
        <f t="shared" si="68"/>
        <v>0</v>
      </c>
      <c r="CL47" s="100">
        <f t="shared" si="69"/>
        <v>0</v>
      </c>
      <c r="CM47" s="101">
        <f t="shared" si="70"/>
        <v>0</v>
      </c>
      <c r="CN47" s="89" t="str">
        <f t="shared" si="71"/>
        <v>000</v>
      </c>
      <c r="CO47" s="89">
        <f t="shared" si="72"/>
        <v>0</v>
      </c>
      <c r="CP47" s="89">
        <f t="shared" si="73"/>
        <v>0</v>
      </c>
      <c r="CQ47" s="89" t="str">
        <f t="shared" si="74"/>
        <v/>
      </c>
      <c r="CR47" s="89" t="str">
        <f t="shared" si="75"/>
        <v/>
      </c>
      <c r="CS47" s="89" t="str">
        <f t="shared" si="76"/>
        <v>0</v>
      </c>
      <c r="CT47" s="89" t="str">
        <f t="shared" si="77"/>
        <v/>
      </c>
      <c r="CU47" s="89" t="str">
        <f t="shared" si="78"/>
        <v>0</v>
      </c>
      <c r="CV47" s="89" t="str">
        <f t="shared" si="79"/>
        <v/>
      </c>
      <c r="CW47" s="89" t="str">
        <f t="shared" si="80"/>
        <v>00</v>
      </c>
      <c r="CX47" s="89">
        <f t="shared" si="81"/>
        <v>0</v>
      </c>
      <c r="CY47" s="201" t="str">
        <f>IF(女子種目選択!I47="","",女子種目選択!I47)</f>
        <v/>
      </c>
      <c r="CZ47" s="94" t="str">
        <f t="shared" si="105"/>
        <v/>
      </c>
      <c r="DA47" s="129"/>
      <c r="DB47" s="202" t="str">
        <f t="shared" si="82"/>
        <v/>
      </c>
      <c r="DC47" s="130"/>
      <c r="DD47" s="202" t="str">
        <f t="shared" si="83"/>
        <v/>
      </c>
      <c r="DE47" s="200"/>
      <c r="DF47" s="99">
        <f t="shared" si="84"/>
        <v>0</v>
      </c>
      <c r="DG47" s="99">
        <f t="shared" si="85"/>
        <v>0</v>
      </c>
      <c r="DH47" s="99">
        <f t="shared" si="86"/>
        <v>0</v>
      </c>
      <c r="DI47" s="99">
        <f t="shared" si="87"/>
        <v>0</v>
      </c>
      <c r="DJ47" s="100">
        <f t="shared" si="88"/>
        <v>0</v>
      </c>
      <c r="DK47" s="101">
        <f t="shared" si="89"/>
        <v>0</v>
      </c>
      <c r="DL47" s="89" t="str">
        <f t="shared" si="90"/>
        <v>000</v>
      </c>
      <c r="DM47" s="89">
        <f t="shared" si="91"/>
        <v>0</v>
      </c>
      <c r="DN47" s="89">
        <f t="shared" si="92"/>
        <v>0</v>
      </c>
      <c r="DO47" s="89" t="str">
        <f t="shared" si="93"/>
        <v/>
      </c>
      <c r="DP47" s="89" t="str">
        <f t="shared" si="94"/>
        <v/>
      </c>
      <c r="DQ47" s="89" t="str">
        <f t="shared" si="95"/>
        <v>0</v>
      </c>
      <c r="DR47" s="89" t="str">
        <f t="shared" si="96"/>
        <v/>
      </c>
      <c r="DS47" s="89" t="str">
        <f t="shared" si="97"/>
        <v>0</v>
      </c>
      <c r="DT47" s="89" t="str">
        <f t="shared" si="98"/>
        <v/>
      </c>
      <c r="DU47" s="89" t="str">
        <f t="shared" si="99"/>
        <v>00</v>
      </c>
      <c r="DV47" s="89">
        <f t="shared" si="100"/>
        <v>0</v>
      </c>
    </row>
    <row r="48" spans="2:126">
      <c r="B48" s="90" t="str">
        <f t="shared" si="5"/>
        <v/>
      </c>
      <c r="C48" s="91">
        <v>45</v>
      </c>
      <c r="D48" s="92" t="str">
        <f>女子種目選択!B48</f>
        <v/>
      </c>
      <c r="E48" s="197" t="str">
        <f>女子種目選択!C48</f>
        <v/>
      </c>
      <c r="F48" s="198" t="str">
        <f>女子種目選択!D48</f>
        <v/>
      </c>
      <c r="G48" s="199" t="str">
        <f>IF(女子種目選択!E48="","",女子種目選択!E48)</f>
        <v/>
      </c>
      <c r="H48" s="94" t="str">
        <f t="shared" si="101"/>
        <v/>
      </c>
      <c r="I48" s="129"/>
      <c r="J48" s="96" t="str">
        <f t="shared" si="6"/>
        <v/>
      </c>
      <c r="K48" s="130"/>
      <c r="L48" s="96" t="str">
        <f t="shared" si="7"/>
        <v/>
      </c>
      <c r="M48" s="200"/>
      <c r="N48" s="99" t="str">
        <f t="shared" si="8"/>
        <v/>
      </c>
      <c r="O48" s="99">
        <f t="shared" si="9"/>
        <v>0</v>
      </c>
      <c r="P48" s="99" t="str">
        <f t="shared" si="10"/>
        <v/>
      </c>
      <c r="Q48" s="99">
        <f t="shared" si="11"/>
        <v>0</v>
      </c>
      <c r="R48" s="100" t="str">
        <f t="shared" si="12"/>
        <v/>
      </c>
      <c r="S48" s="101" t="str">
        <f t="shared" si="13"/>
        <v/>
      </c>
      <c r="T48" s="89" t="str">
        <f t="shared" si="14"/>
        <v>00</v>
      </c>
      <c r="U48" s="89">
        <f t="shared" si="15"/>
        <v>0</v>
      </c>
      <c r="V48" s="89">
        <f t="shared" si="16"/>
        <v>0</v>
      </c>
      <c r="W48" s="89" t="str">
        <f t="shared" si="17"/>
        <v/>
      </c>
      <c r="X48" s="89" t="str">
        <f t="shared" si="18"/>
        <v/>
      </c>
      <c r="Y48" s="89" t="str">
        <f t="shared" si="19"/>
        <v>0</v>
      </c>
      <c r="Z48" s="89" t="str">
        <f t="shared" si="20"/>
        <v/>
      </c>
      <c r="AA48" s="89" t="str">
        <f t="shared" si="21"/>
        <v/>
      </c>
      <c r="AB48" s="89" t="str">
        <f t="shared" si="22"/>
        <v/>
      </c>
      <c r="AC48" s="89" t="str">
        <f t="shared" si="23"/>
        <v>0</v>
      </c>
      <c r="AD48" s="89">
        <f t="shared" si="24"/>
        <v>0</v>
      </c>
      <c r="AE48" s="201" t="str">
        <f>IF(女子種目選択!F48="","",女子種目選択!F48)</f>
        <v/>
      </c>
      <c r="AF48" s="94" t="str">
        <f t="shared" si="102"/>
        <v/>
      </c>
      <c r="AG48" s="129"/>
      <c r="AH48" s="202" t="str">
        <f t="shared" si="25"/>
        <v/>
      </c>
      <c r="AI48" s="130"/>
      <c r="AJ48" s="202" t="str">
        <f t="shared" si="26"/>
        <v/>
      </c>
      <c r="AK48" s="200"/>
      <c r="AL48" s="99">
        <f t="shared" si="27"/>
        <v>0</v>
      </c>
      <c r="AM48" s="99">
        <f t="shared" si="28"/>
        <v>0</v>
      </c>
      <c r="AN48" s="99">
        <f t="shared" si="29"/>
        <v>0</v>
      </c>
      <c r="AO48" s="99">
        <f t="shared" si="30"/>
        <v>0</v>
      </c>
      <c r="AP48" s="100">
        <f t="shared" si="31"/>
        <v>0</v>
      </c>
      <c r="AQ48" s="101">
        <f t="shared" si="32"/>
        <v>0</v>
      </c>
      <c r="AR48" s="89" t="str">
        <f t="shared" si="33"/>
        <v>000</v>
      </c>
      <c r="AS48" s="89">
        <f t="shared" si="34"/>
        <v>0</v>
      </c>
      <c r="AT48" s="89">
        <f t="shared" si="35"/>
        <v>0</v>
      </c>
      <c r="AU48" s="89" t="str">
        <f t="shared" si="36"/>
        <v/>
      </c>
      <c r="AV48" s="89" t="str">
        <f t="shared" si="37"/>
        <v/>
      </c>
      <c r="AW48" s="89" t="str">
        <f t="shared" si="38"/>
        <v>0</v>
      </c>
      <c r="AX48" s="89" t="str">
        <f t="shared" si="39"/>
        <v/>
      </c>
      <c r="AY48" s="89" t="str">
        <f t="shared" si="40"/>
        <v>0</v>
      </c>
      <c r="AZ48" s="89" t="str">
        <f t="shared" si="41"/>
        <v/>
      </c>
      <c r="BA48" s="89" t="str">
        <f t="shared" si="42"/>
        <v>00</v>
      </c>
      <c r="BB48" s="89">
        <f t="shared" si="43"/>
        <v>0</v>
      </c>
      <c r="BC48" s="199" t="str">
        <f>IF(女子種目選択!G48="","",女子種目選択!G48)</f>
        <v/>
      </c>
      <c r="BD48" s="94" t="str">
        <f t="shared" si="103"/>
        <v/>
      </c>
      <c r="BE48" s="129"/>
      <c r="BF48" s="202" t="str">
        <f t="shared" si="44"/>
        <v/>
      </c>
      <c r="BG48" s="130"/>
      <c r="BH48" s="202" t="str">
        <f t="shared" si="45"/>
        <v/>
      </c>
      <c r="BI48" s="200"/>
      <c r="BJ48" s="99">
        <f t="shared" si="46"/>
        <v>0</v>
      </c>
      <c r="BK48" s="99">
        <f t="shared" si="47"/>
        <v>0</v>
      </c>
      <c r="BL48" s="99">
        <f t="shared" si="48"/>
        <v>0</v>
      </c>
      <c r="BM48" s="99">
        <f t="shared" si="49"/>
        <v>0</v>
      </c>
      <c r="BN48" s="100">
        <f t="shared" si="50"/>
        <v>0</v>
      </c>
      <c r="BO48" s="101">
        <f t="shared" si="51"/>
        <v>0</v>
      </c>
      <c r="BP48" s="89" t="str">
        <f t="shared" si="52"/>
        <v>000</v>
      </c>
      <c r="BQ48" s="89">
        <f t="shared" si="53"/>
        <v>0</v>
      </c>
      <c r="BR48" s="89">
        <f t="shared" si="54"/>
        <v>0</v>
      </c>
      <c r="BS48" s="89" t="str">
        <f t="shared" si="55"/>
        <v/>
      </c>
      <c r="BT48" s="89" t="str">
        <f t="shared" si="56"/>
        <v/>
      </c>
      <c r="BU48" s="89" t="str">
        <f t="shared" si="57"/>
        <v>0</v>
      </c>
      <c r="BV48" s="89" t="str">
        <f t="shared" si="58"/>
        <v/>
      </c>
      <c r="BW48" s="89" t="str">
        <f t="shared" si="59"/>
        <v>0</v>
      </c>
      <c r="BX48" s="89" t="str">
        <f t="shared" si="60"/>
        <v/>
      </c>
      <c r="BY48" s="89" t="str">
        <f t="shared" si="61"/>
        <v>00</v>
      </c>
      <c r="BZ48" s="89">
        <f t="shared" si="62"/>
        <v>0</v>
      </c>
      <c r="CA48" s="199" t="str">
        <f>IF(女子種目選択!H48="","",女子種目選択!H48)</f>
        <v/>
      </c>
      <c r="CB48" s="94" t="str">
        <f t="shared" si="104"/>
        <v/>
      </c>
      <c r="CC48" s="129"/>
      <c r="CD48" s="202" t="str">
        <f t="shared" si="63"/>
        <v/>
      </c>
      <c r="CE48" s="130"/>
      <c r="CF48" s="202" t="str">
        <f t="shared" si="64"/>
        <v/>
      </c>
      <c r="CG48" s="200"/>
      <c r="CH48" s="99">
        <f t="shared" si="65"/>
        <v>0</v>
      </c>
      <c r="CI48" s="99">
        <f t="shared" si="66"/>
        <v>0</v>
      </c>
      <c r="CJ48" s="99">
        <f t="shared" si="67"/>
        <v>0</v>
      </c>
      <c r="CK48" s="99">
        <f t="shared" si="68"/>
        <v>0</v>
      </c>
      <c r="CL48" s="100">
        <f t="shared" si="69"/>
        <v>0</v>
      </c>
      <c r="CM48" s="101">
        <f t="shared" si="70"/>
        <v>0</v>
      </c>
      <c r="CN48" s="89" t="str">
        <f t="shared" si="71"/>
        <v>000</v>
      </c>
      <c r="CO48" s="89">
        <f t="shared" si="72"/>
        <v>0</v>
      </c>
      <c r="CP48" s="89">
        <f t="shared" si="73"/>
        <v>0</v>
      </c>
      <c r="CQ48" s="89" t="str">
        <f t="shared" si="74"/>
        <v/>
      </c>
      <c r="CR48" s="89" t="str">
        <f t="shared" si="75"/>
        <v/>
      </c>
      <c r="CS48" s="89" t="str">
        <f t="shared" si="76"/>
        <v>0</v>
      </c>
      <c r="CT48" s="89" t="str">
        <f t="shared" si="77"/>
        <v/>
      </c>
      <c r="CU48" s="89" t="str">
        <f t="shared" si="78"/>
        <v>0</v>
      </c>
      <c r="CV48" s="89" t="str">
        <f t="shared" si="79"/>
        <v/>
      </c>
      <c r="CW48" s="89" t="str">
        <f t="shared" si="80"/>
        <v>00</v>
      </c>
      <c r="CX48" s="89">
        <f t="shared" si="81"/>
        <v>0</v>
      </c>
      <c r="CY48" s="201" t="str">
        <f>IF(女子種目選択!I48="","",女子種目選択!I48)</f>
        <v/>
      </c>
      <c r="CZ48" s="94" t="str">
        <f t="shared" si="105"/>
        <v/>
      </c>
      <c r="DA48" s="129"/>
      <c r="DB48" s="202" t="str">
        <f t="shared" si="82"/>
        <v/>
      </c>
      <c r="DC48" s="130"/>
      <c r="DD48" s="202" t="str">
        <f t="shared" si="83"/>
        <v/>
      </c>
      <c r="DE48" s="200"/>
      <c r="DF48" s="99">
        <f t="shared" si="84"/>
        <v>0</v>
      </c>
      <c r="DG48" s="99">
        <f t="shared" si="85"/>
        <v>0</v>
      </c>
      <c r="DH48" s="99">
        <f t="shared" si="86"/>
        <v>0</v>
      </c>
      <c r="DI48" s="99">
        <f t="shared" si="87"/>
        <v>0</v>
      </c>
      <c r="DJ48" s="100">
        <f t="shared" si="88"/>
        <v>0</v>
      </c>
      <c r="DK48" s="101">
        <f t="shared" si="89"/>
        <v>0</v>
      </c>
      <c r="DL48" s="89" t="str">
        <f t="shared" si="90"/>
        <v>000</v>
      </c>
      <c r="DM48" s="89">
        <f t="shared" si="91"/>
        <v>0</v>
      </c>
      <c r="DN48" s="89">
        <f t="shared" si="92"/>
        <v>0</v>
      </c>
      <c r="DO48" s="89" t="str">
        <f t="shared" si="93"/>
        <v/>
      </c>
      <c r="DP48" s="89" t="str">
        <f t="shared" si="94"/>
        <v/>
      </c>
      <c r="DQ48" s="89" t="str">
        <f t="shared" si="95"/>
        <v>0</v>
      </c>
      <c r="DR48" s="89" t="str">
        <f t="shared" si="96"/>
        <v/>
      </c>
      <c r="DS48" s="89" t="str">
        <f t="shared" si="97"/>
        <v>0</v>
      </c>
      <c r="DT48" s="89" t="str">
        <f t="shared" si="98"/>
        <v/>
      </c>
      <c r="DU48" s="89" t="str">
        <f t="shared" si="99"/>
        <v>00</v>
      </c>
      <c r="DV48" s="89">
        <f t="shared" si="100"/>
        <v>0</v>
      </c>
    </row>
    <row r="49" spans="2:126">
      <c r="B49" s="90" t="str">
        <f t="shared" si="5"/>
        <v/>
      </c>
      <c r="C49" s="91">
        <v>46</v>
      </c>
      <c r="D49" s="92" t="str">
        <f>女子種目選択!B49</f>
        <v/>
      </c>
      <c r="E49" s="197" t="str">
        <f>女子種目選択!C49</f>
        <v/>
      </c>
      <c r="F49" s="198" t="str">
        <f>女子種目選択!D49</f>
        <v/>
      </c>
      <c r="G49" s="199" t="str">
        <f>IF(女子種目選択!E49="","",女子種目選択!E49)</f>
        <v/>
      </c>
      <c r="H49" s="94" t="str">
        <f t="shared" si="101"/>
        <v/>
      </c>
      <c r="I49" s="129"/>
      <c r="J49" s="96" t="str">
        <f t="shared" si="6"/>
        <v/>
      </c>
      <c r="K49" s="130"/>
      <c r="L49" s="96" t="str">
        <f t="shared" si="7"/>
        <v/>
      </c>
      <c r="M49" s="200"/>
      <c r="N49" s="99" t="str">
        <f t="shared" si="8"/>
        <v/>
      </c>
      <c r="O49" s="99">
        <f t="shared" si="9"/>
        <v>0</v>
      </c>
      <c r="P49" s="99" t="str">
        <f t="shared" si="10"/>
        <v/>
      </c>
      <c r="Q49" s="99">
        <f t="shared" si="11"/>
        <v>0</v>
      </c>
      <c r="R49" s="100" t="str">
        <f t="shared" si="12"/>
        <v/>
      </c>
      <c r="S49" s="101" t="str">
        <f t="shared" si="13"/>
        <v/>
      </c>
      <c r="T49" s="89" t="str">
        <f t="shared" si="14"/>
        <v>00</v>
      </c>
      <c r="U49" s="89">
        <f t="shared" si="15"/>
        <v>0</v>
      </c>
      <c r="V49" s="89">
        <f t="shared" si="16"/>
        <v>0</v>
      </c>
      <c r="W49" s="89" t="str">
        <f t="shared" si="17"/>
        <v/>
      </c>
      <c r="X49" s="89" t="str">
        <f t="shared" si="18"/>
        <v/>
      </c>
      <c r="Y49" s="89" t="str">
        <f t="shared" si="19"/>
        <v>0</v>
      </c>
      <c r="Z49" s="89" t="str">
        <f t="shared" si="20"/>
        <v/>
      </c>
      <c r="AA49" s="89" t="str">
        <f t="shared" si="21"/>
        <v/>
      </c>
      <c r="AB49" s="89" t="str">
        <f t="shared" si="22"/>
        <v/>
      </c>
      <c r="AC49" s="89" t="str">
        <f t="shared" si="23"/>
        <v>0</v>
      </c>
      <c r="AD49" s="89">
        <f t="shared" si="24"/>
        <v>0</v>
      </c>
      <c r="AE49" s="201" t="str">
        <f>IF(女子種目選択!F49="","",女子種目選択!F49)</f>
        <v/>
      </c>
      <c r="AF49" s="94" t="str">
        <f t="shared" si="102"/>
        <v/>
      </c>
      <c r="AG49" s="129"/>
      <c r="AH49" s="202" t="str">
        <f t="shared" si="25"/>
        <v/>
      </c>
      <c r="AI49" s="130"/>
      <c r="AJ49" s="202" t="str">
        <f t="shared" si="26"/>
        <v/>
      </c>
      <c r="AK49" s="200"/>
      <c r="AL49" s="99">
        <f t="shared" si="27"/>
        <v>0</v>
      </c>
      <c r="AM49" s="99">
        <f t="shared" si="28"/>
        <v>0</v>
      </c>
      <c r="AN49" s="99">
        <f t="shared" si="29"/>
        <v>0</v>
      </c>
      <c r="AO49" s="99">
        <f t="shared" si="30"/>
        <v>0</v>
      </c>
      <c r="AP49" s="100">
        <f t="shared" si="31"/>
        <v>0</v>
      </c>
      <c r="AQ49" s="101">
        <f t="shared" si="32"/>
        <v>0</v>
      </c>
      <c r="AR49" s="89" t="str">
        <f t="shared" si="33"/>
        <v>000</v>
      </c>
      <c r="AS49" s="89">
        <f t="shared" si="34"/>
        <v>0</v>
      </c>
      <c r="AT49" s="89">
        <f t="shared" si="35"/>
        <v>0</v>
      </c>
      <c r="AU49" s="89" t="str">
        <f t="shared" si="36"/>
        <v/>
      </c>
      <c r="AV49" s="89" t="str">
        <f t="shared" si="37"/>
        <v/>
      </c>
      <c r="AW49" s="89" t="str">
        <f t="shared" si="38"/>
        <v>0</v>
      </c>
      <c r="AX49" s="89" t="str">
        <f t="shared" si="39"/>
        <v/>
      </c>
      <c r="AY49" s="89" t="str">
        <f t="shared" si="40"/>
        <v>0</v>
      </c>
      <c r="AZ49" s="89" t="str">
        <f t="shared" si="41"/>
        <v/>
      </c>
      <c r="BA49" s="89" t="str">
        <f t="shared" si="42"/>
        <v>00</v>
      </c>
      <c r="BB49" s="89">
        <f t="shared" si="43"/>
        <v>0</v>
      </c>
      <c r="BC49" s="199" t="str">
        <f>IF(女子種目選択!G49="","",女子種目選択!G49)</f>
        <v/>
      </c>
      <c r="BD49" s="94" t="str">
        <f t="shared" si="103"/>
        <v/>
      </c>
      <c r="BE49" s="129"/>
      <c r="BF49" s="202" t="str">
        <f t="shared" si="44"/>
        <v/>
      </c>
      <c r="BG49" s="130"/>
      <c r="BH49" s="202" t="str">
        <f t="shared" si="45"/>
        <v/>
      </c>
      <c r="BI49" s="200"/>
      <c r="BJ49" s="99">
        <f t="shared" si="46"/>
        <v>0</v>
      </c>
      <c r="BK49" s="99">
        <f t="shared" si="47"/>
        <v>0</v>
      </c>
      <c r="BL49" s="99">
        <f t="shared" si="48"/>
        <v>0</v>
      </c>
      <c r="BM49" s="99">
        <f t="shared" si="49"/>
        <v>0</v>
      </c>
      <c r="BN49" s="100">
        <f t="shared" si="50"/>
        <v>0</v>
      </c>
      <c r="BO49" s="101">
        <f t="shared" si="51"/>
        <v>0</v>
      </c>
      <c r="BP49" s="89" t="str">
        <f t="shared" si="52"/>
        <v>000</v>
      </c>
      <c r="BQ49" s="89">
        <f t="shared" si="53"/>
        <v>0</v>
      </c>
      <c r="BR49" s="89">
        <f t="shared" si="54"/>
        <v>0</v>
      </c>
      <c r="BS49" s="89" t="str">
        <f t="shared" si="55"/>
        <v/>
      </c>
      <c r="BT49" s="89" t="str">
        <f t="shared" si="56"/>
        <v/>
      </c>
      <c r="BU49" s="89" t="str">
        <f t="shared" si="57"/>
        <v>0</v>
      </c>
      <c r="BV49" s="89" t="str">
        <f t="shared" si="58"/>
        <v/>
      </c>
      <c r="BW49" s="89" t="str">
        <f t="shared" si="59"/>
        <v>0</v>
      </c>
      <c r="BX49" s="89" t="str">
        <f t="shared" si="60"/>
        <v/>
      </c>
      <c r="BY49" s="89" t="str">
        <f t="shared" si="61"/>
        <v>00</v>
      </c>
      <c r="BZ49" s="89">
        <f t="shared" si="62"/>
        <v>0</v>
      </c>
      <c r="CA49" s="199" t="str">
        <f>IF(女子種目選択!H49="","",女子種目選択!H49)</f>
        <v/>
      </c>
      <c r="CB49" s="94" t="str">
        <f t="shared" si="104"/>
        <v/>
      </c>
      <c r="CC49" s="129"/>
      <c r="CD49" s="202" t="str">
        <f t="shared" si="63"/>
        <v/>
      </c>
      <c r="CE49" s="130"/>
      <c r="CF49" s="202" t="str">
        <f t="shared" si="64"/>
        <v/>
      </c>
      <c r="CG49" s="200"/>
      <c r="CH49" s="99">
        <f t="shared" si="65"/>
        <v>0</v>
      </c>
      <c r="CI49" s="99">
        <f t="shared" si="66"/>
        <v>0</v>
      </c>
      <c r="CJ49" s="99">
        <f t="shared" si="67"/>
        <v>0</v>
      </c>
      <c r="CK49" s="99">
        <f t="shared" si="68"/>
        <v>0</v>
      </c>
      <c r="CL49" s="100">
        <f t="shared" si="69"/>
        <v>0</v>
      </c>
      <c r="CM49" s="101">
        <f t="shared" si="70"/>
        <v>0</v>
      </c>
      <c r="CN49" s="89" t="str">
        <f t="shared" si="71"/>
        <v>000</v>
      </c>
      <c r="CO49" s="89">
        <f t="shared" si="72"/>
        <v>0</v>
      </c>
      <c r="CP49" s="89">
        <f t="shared" si="73"/>
        <v>0</v>
      </c>
      <c r="CQ49" s="89" t="str">
        <f t="shared" si="74"/>
        <v/>
      </c>
      <c r="CR49" s="89" t="str">
        <f t="shared" si="75"/>
        <v/>
      </c>
      <c r="CS49" s="89" t="str">
        <f t="shared" si="76"/>
        <v>0</v>
      </c>
      <c r="CT49" s="89" t="str">
        <f t="shared" si="77"/>
        <v/>
      </c>
      <c r="CU49" s="89" t="str">
        <f t="shared" si="78"/>
        <v>0</v>
      </c>
      <c r="CV49" s="89" t="str">
        <f t="shared" si="79"/>
        <v/>
      </c>
      <c r="CW49" s="89" t="str">
        <f t="shared" si="80"/>
        <v>00</v>
      </c>
      <c r="CX49" s="89">
        <f t="shared" si="81"/>
        <v>0</v>
      </c>
      <c r="CY49" s="201" t="str">
        <f>IF(女子種目選択!I49="","",女子種目選択!I49)</f>
        <v/>
      </c>
      <c r="CZ49" s="94" t="str">
        <f t="shared" si="105"/>
        <v/>
      </c>
      <c r="DA49" s="129"/>
      <c r="DB49" s="202" t="str">
        <f t="shared" si="82"/>
        <v/>
      </c>
      <c r="DC49" s="130"/>
      <c r="DD49" s="202" t="str">
        <f t="shared" si="83"/>
        <v/>
      </c>
      <c r="DE49" s="200"/>
      <c r="DF49" s="99">
        <f t="shared" si="84"/>
        <v>0</v>
      </c>
      <c r="DG49" s="99">
        <f t="shared" si="85"/>
        <v>0</v>
      </c>
      <c r="DH49" s="99">
        <f t="shared" si="86"/>
        <v>0</v>
      </c>
      <c r="DI49" s="99">
        <f t="shared" si="87"/>
        <v>0</v>
      </c>
      <c r="DJ49" s="100">
        <f t="shared" si="88"/>
        <v>0</v>
      </c>
      <c r="DK49" s="101">
        <f t="shared" si="89"/>
        <v>0</v>
      </c>
      <c r="DL49" s="89" t="str">
        <f t="shared" si="90"/>
        <v>000</v>
      </c>
      <c r="DM49" s="89">
        <f t="shared" si="91"/>
        <v>0</v>
      </c>
      <c r="DN49" s="89">
        <f t="shared" si="92"/>
        <v>0</v>
      </c>
      <c r="DO49" s="89" t="str">
        <f t="shared" si="93"/>
        <v/>
      </c>
      <c r="DP49" s="89" t="str">
        <f t="shared" si="94"/>
        <v/>
      </c>
      <c r="DQ49" s="89" t="str">
        <f t="shared" si="95"/>
        <v>0</v>
      </c>
      <c r="DR49" s="89" t="str">
        <f t="shared" si="96"/>
        <v/>
      </c>
      <c r="DS49" s="89" t="str">
        <f t="shared" si="97"/>
        <v>0</v>
      </c>
      <c r="DT49" s="89" t="str">
        <f t="shared" si="98"/>
        <v/>
      </c>
      <c r="DU49" s="89" t="str">
        <f t="shared" si="99"/>
        <v>00</v>
      </c>
      <c r="DV49" s="89">
        <f t="shared" si="100"/>
        <v>0</v>
      </c>
    </row>
    <row r="50" spans="2:126">
      <c r="B50" s="90" t="str">
        <f t="shared" si="5"/>
        <v/>
      </c>
      <c r="C50" s="91">
        <v>47</v>
      </c>
      <c r="D50" s="92" t="str">
        <f>女子種目選択!B50</f>
        <v/>
      </c>
      <c r="E50" s="197" t="str">
        <f>女子種目選択!C50</f>
        <v/>
      </c>
      <c r="F50" s="198" t="str">
        <f>女子種目選択!D50</f>
        <v/>
      </c>
      <c r="G50" s="199" t="str">
        <f>IF(女子種目選択!E50="","",女子種目選択!E50)</f>
        <v/>
      </c>
      <c r="H50" s="94" t="str">
        <f t="shared" si="101"/>
        <v/>
      </c>
      <c r="I50" s="129"/>
      <c r="J50" s="96" t="str">
        <f t="shared" si="6"/>
        <v/>
      </c>
      <c r="K50" s="130"/>
      <c r="L50" s="96" t="str">
        <f t="shared" si="7"/>
        <v/>
      </c>
      <c r="M50" s="200"/>
      <c r="N50" s="99" t="str">
        <f t="shared" si="8"/>
        <v/>
      </c>
      <c r="O50" s="99">
        <f t="shared" si="9"/>
        <v>0</v>
      </c>
      <c r="P50" s="99" t="str">
        <f t="shared" si="10"/>
        <v/>
      </c>
      <c r="Q50" s="99">
        <f t="shared" si="11"/>
        <v>0</v>
      </c>
      <c r="R50" s="100" t="str">
        <f t="shared" si="12"/>
        <v/>
      </c>
      <c r="S50" s="101" t="str">
        <f t="shared" si="13"/>
        <v/>
      </c>
      <c r="T50" s="89" t="str">
        <f t="shared" si="14"/>
        <v>00</v>
      </c>
      <c r="U50" s="89">
        <f t="shared" si="15"/>
        <v>0</v>
      </c>
      <c r="V50" s="89">
        <f t="shared" si="16"/>
        <v>0</v>
      </c>
      <c r="W50" s="89" t="str">
        <f t="shared" si="17"/>
        <v/>
      </c>
      <c r="X50" s="89" t="str">
        <f t="shared" si="18"/>
        <v/>
      </c>
      <c r="Y50" s="89" t="str">
        <f t="shared" si="19"/>
        <v>0</v>
      </c>
      <c r="Z50" s="89" t="str">
        <f t="shared" si="20"/>
        <v/>
      </c>
      <c r="AA50" s="89" t="str">
        <f t="shared" si="21"/>
        <v/>
      </c>
      <c r="AB50" s="89" t="str">
        <f t="shared" si="22"/>
        <v/>
      </c>
      <c r="AC50" s="89" t="str">
        <f t="shared" si="23"/>
        <v>0</v>
      </c>
      <c r="AD50" s="89">
        <f t="shared" si="24"/>
        <v>0</v>
      </c>
      <c r="AE50" s="201" t="str">
        <f>IF(女子種目選択!F50="","",女子種目選択!F50)</f>
        <v/>
      </c>
      <c r="AF50" s="94" t="str">
        <f t="shared" si="102"/>
        <v/>
      </c>
      <c r="AG50" s="129"/>
      <c r="AH50" s="202" t="str">
        <f t="shared" si="25"/>
        <v/>
      </c>
      <c r="AI50" s="130"/>
      <c r="AJ50" s="202" t="str">
        <f t="shared" si="26"/>
        <v/>
      </c>
      <c r="AK50" s="200"/>
      <c r="AL50" s="99">
        <f t="shared" si="27"/>
        <v>0</v>
      </c>
      <c r="AM50" s="99">
        <f t="shared" si="28"/>
        <v>0</v>
      </c>
      <c r="AN50" s="99">
        <f t="shared" si="29"/>
        <v>0</v>
      </c>
      <c r="AO50" s="99">
        <f t="shared" si="30"/>
        <v>0</v>
      </c>
      <c r="AP50" s="100">
        <f t="shared" si="31"/>
        <v>0</v>
      </c>
      <c r="AQ50" s="101">
        <f t="shared" si="32"/>
        <v>0</v>
      </c>
      <c r="AR50" s="89" t="str">
        <f t="shared" si="33"/>
        <v>000</v>
      </c>
      <c r="AS50" s="89">
        <f t="shared" si="34"/>
        <v>0</v>
      </c>
      <c r="AT50" s="89">
        <f t="shared" si="35"/>
        <v>0</v>
      </c>
      <c r="AU50" s="89" t="str">
        <f t="shared" si="36"/>
        <v/>
      </c>
      <c r="AV50" s="89" t="str">
        <f t="shared" si="37"/>
        <v/>
      </c>
      <c r="AW50" s="89" t="str">
        <f t="shared" si="38"/>
        <v>0</v>
      </c>
      <c r="AX50" s="89" t="str">
        <f t="shared" si="39"/>
        <v/>
      </c>
      <c r="AY50" s="89" t="str">
        <f t="shared" si="40"/>
        <v>0</v>
      </c>
      <c r="AZ50" s="89" t="str">
        <f t="shared" si="41"/>
        <v/>
      </c>
      <c r="BA50" s="89" t="str">
        <f t="shared" si="42"/>
        <v>00</v>
      </c>
      <c r="BB50" s="89">
        <f t="shared" si="43"/>
        <v>0</v>
      </c>
      <c r="BC50" s="199" t="str">
        <f>IF(女子種目選択!G50="","",女子種目選択!G50)</f>
        <v/>
      </c>
      <c r="BD50" s="94" t="str">
        <f t="shared" si="103"/>
        <v/>
      </c>
      <c r="BE50" s="129"/>
      <c r="BF50" s="202" t="str">
        <f t="shared" si="44"/>
        <v/>
      </c>
      <c r="BG50" s="130"/>
      <c r="BH50" s="202" t="str">
        <f t="shared" si="45"/>
        <v/>
      </c>
      <c r="BI50" s="200"/>
      <c r="BJ50" s="99">
        <f t="shared" si="46"/>
        <v>0</v>
      </c>
      <c r="BK50" s="99">
        <f t="shared" si="47"/>
        <v>0</v>
      </c>
      <c r="BL50" s="99">
        <f t="shared" si="48"/>
        <v>0</v>
      </c>
      <c r="BM50" s="99">
        <f t="shared" si="49"/>
        <v>0</v>
      </c>
      <c r="BN50" s="100">
        <f t="shared" si="50"/>
        <v>0</v>
      </c>
      <c r="BO50" s="101">
        <f t="shared" si="51"/>
        <v>0</v>
      </c>
      <c r="BP50" s="89" t="str">
        <f t="shared" si="52"/>
        <v>000</v>
      </c>
      <c r="BQ50" s="89">
        <f t="shared" si="53"/>
        <v>0</v>
      </c>
      <c r="BR50" s="89">
        <f t="shared" si="54"/>
        <v>0</v>
      </c>
      <c r="BS50" s="89" t="str">
        <f t="shared" si="55"/>
        <v/>
      </c>
      <c r="BT50" s="89" t="str">
        <f t="shared" si="56"/>
        <v/>
      </c>
      <c r="BU50" s="89" t="str">
        <f t="shared" si="57"/>
        <v>0</v>
      </c>
      <c r="BV50" s="89" t="str">
        <f t="shared" si="58"/>
        <v/>
      </c>
      <c r="BW50" s="89" t="str">
        <f t="shared" si="59"/>
        <v>0</v>
      </c>
      <c r="BX50" s="89" t="str">
        <f t="shared" si="60"/>
        <v/>
      </c>
      <c r="BY50" s="89" t="str">
        <f t="shared" si="61"/>
        <v>00</v>
      </c>
      <c r="BZ50" s="89">
        <f t="shared" si="62"/>
        <v>0</v>
      </c>
      <c r="CA50" s="199" t="str">
        <f>IF(女子種目選択!H50="","",女子種目選択!H50)</f>
        <v/>
      </c>
      <c r="CB50" s="94" t="str">
        <f t="shared" si="104"/>
        <v/>
      </c>
      <c r="CC50" s="129"/>
      <c r="CD50" s="202" t="str">
        <f t="shared" si="63"/>
        <v/>
      </c>
      <c r="CE50" s="130"/>
      <c r="CF50" s="202" t="str">
        <f t="shared" si="64"/>
        <v/>
      </c>
      <c r="CG50" s="200"/>
      <c r="CH50" s="99">
        <f t="shared" si="65"/>
        <v>0</v>
      </c>
      <c r="CI50" s="99">
        <f t="shared" si="66"/>
        <v>0</v>
      </c>
      <c r="CJ50" s="99">
        <f t="shared" si="67"/>
        <v>0</v>
      </c>
      <c r="CK50" s="99">
        <f t="shared" si="68"/>
        <v>0</v>
      </c>
      <c r="CL50" s="100">
        <f t="shared" si="69"/>
        <v>0</v>
      </c>
      <c r="CM50" s="101">
        <f t="shared" si="70"/>
        <v>0</v>
      </c>
      <c r="CN50" s="89" t="str">
        <f t="shared" si="71"/>
        <v>000</v>
      </c>
      <c r="CO50" s="89">
        <f t="shared" si="72"/>
        <v>0</v>
      </c>
      <c r="CP50" s="89">
        <f t="shared" si="73"/>
        <v>0</v>
      </c>
      <c r="CQ50" s="89" t="str">
        <f t="shared" si="74"/>
        <v/>
      </c>
      <c r="CR50" s="89" t="str">
        <f t="shared" si="75"/>
        <v/>
      </c>
      <c r="CS50" s="89" t="str">
        <f t="shared" si="76"/>
        <v>0</v>
      </c>
      <c r="CT50" s="89" t="str">
        <f t="shared" si="77"/>
        <v/>
      </c>
      <c r="CU50" s="89" t="str">
        <f t="shared" si="78"/>
        <v>0</v>
      </c>
      <c r="CV50" s="89" t="str">
        <f t="shared" si="79"/>
        <v/>
      </c>
      <c r="CW50" s="89" t="str">
        <f t="shared" si="80"/>
        <v>00</v>
      </c>
      <c r="CX50" s="89">
        <f t="shared" si="81"/>
        <v>0</v>
      </c>
      <c r="CY50" s="201" t="str">
        <f>IF(女子種目選択!I50="","",女子種目選択!I50)</f>
        <v/>
      </c>
      <c r="CZ50" s="94" t="str">
        <f t="shared" si="105"/>
        <v/>
      </c>
      <c r="DA50" s="129"/>
      <c r="DB50" s="202" t="str">
        <f t="shared" si="82"/>
        <v/>
      </c>
      <c r="DC50" s="130"/>
      <c r="DD50" s="202" t="str">
        <f t="shared" si="83"/>
        <v/>
      </c>
      <c r="DE50" s="200"/>
      <c r="DF50" s="99">
        <f t="shared" si="84"/>
        <v>0</v>
      </c>
      <c r="DG50" s="99">
        <f t="shared" si="85"/>
        <v>0</v>
      </c>
      <c r="DH50" s="99">
        <f t="shared" si="86"/>
        <v>0</v>
      </c>
      <c r="DI50" s="99">
        <f t="shared" si="87"/>
        <v>0</v>
      </c>
      <c r="DJ50" s="100">
        <f t="shared" si="88"/>
        <v>0</v>
      </c>
      <c r="DK50" s="101">
        <f t="shared" si="89"/>
        <v>0</v>
      </c>
      <c r="DL50" s="89" t="str">
        <f t="shared" si="90"/>
        <v>000</v>
      </c>
      <c r="DM50" s="89">
        <f t="shared" si="91"/>
        <v>0</v>
      </c>
      <c r="DN50" s="89">
        <f t="shared" si="92"/>
        <v>0</v>
      </c>
      <c r="DO50" s="89" t="str">
        <f t="shared" si="93"/>
        <v/>
      </c>
      <c r="DP50" s="89" t="str">
        <f t="shared" si="94"/>
        <v/>
      </c>
      <c r="DQ50" s="89" t="str">
        <f t="shared" si="95"/>
        <v>0</v>
      </c>
      <c r="DR50" s="89" t="str">
        <f t="shared" si="96"/>
        <v/>
      </c>
      <c r="DS50" s="89" t="str">
        <f t="shared" si="97"/>
        <v>0</v>
      </c>
      <c r="DT50" s="89" t="str">
        <f t="shared" si="98"/>
        <v/>
      </c>
      <c r="DU50" s="89" t="str">
        <f t="shared" si="99"/>
        <v>00</v>
      </c>
      <c r="DV50" s="89">
        <f t="shared" si="100"/>
        <v>0</v>
      </c>
    </row>
    <row r="51" spans="2:126">
      <c r="B51" s="90" t="str">
        <f t="shared" si="5"/>
        <v/>
      </c>
      <c r="C51" s="91">
        <v>48</v>
      </c>
      <c r="D51" s="92" t="str">
        <f>女子種目選択!B51</f>
        <v/>
      </c>
      <c r="E51" s="197" t="str">
        <f>女子種目選択!C51</f>
        <v/>
      </c>
      <c r="F51" s="198" t="str">
        <f>女子種目選択!D51</f>
        <v/>
      </c>
      <c r="G51" s="199" t="str">
        <f>IF(女子種目選択!E51="","",女子種目選択!E51)</f>
        <v/>
      </c>
      <c r="H51" s="94" t="str">
        <f t="shared" si="101"/>
        <v/>
      </c>
      <c r="I51" s="129"/>
      <c r="J51" s="96" t="str">
        <f t="shared" si="6"/>
        <v/>
      </c>
      <c r="K51" s="130"/>
      <c r="L51" s="96" t="str">
        <f t="shared" si="7"/>
        <v/>
      </c>
      <c r="M51" s="200"/>
      <c r="N51" s="99" t="str">
        <f t="shared" si="8"/>
        <v/>
      </c>
      <c r="O51" s="99">
        <f t="shared" si="9"/>
        <v>0</v>
      </c>
      <c r="P51" s="99" t="str">
        <f t="shared" si="10"/>
        <v/>
      </c>
      <c r="Q51" s="99">
        <f t="shared" si="11"/>
        <v>0</v>
      </c>
      <c r="R51" s="100" t="str">
        <f t="shared" si="12"/>
        <v/>
      </c>
      <c r="S51" s="101" t="str">
        <f t="shared" si="13"/>
        <v/>
      </c>
      <c r="T51" s="89" t="str">
        <f t="shared" si="14"/>
        <v>00</v>
      </c>
      <c r="U51" s="89">
        <f t="shared" si="15"/>
        <v>0</v>
      </c>
      <c r="V51" s="89">
        <f t="shared" si="16"/>
        <v>0</v>
      </c>
      <c r="W51" s="89" t="str">
        <f t="shared" si="17"/>
        <v/>
      </c>
      <c r="X51" s="89" t="str">
        <f t="shared" si="18"/>
        <v/>
      </c>
      <c r="Y51" s="89" t="str">
        <f t="shared" si="19"/>
        <v>0</v>
      </c>
      <c r="Z51" s="89" t="str">
        <f t="shared" si="20"/>
        <v/>
      </c>
      <c r="AA51" s="89" t="str">
        <f t="shared" si="21"/>
        <v/>
      </c>
      <c r="AB51" s="89" t="str">
        <f t="shared" si="22"/>
        <v/>
      </c>
      <c r="AC51" s="89" t="str">
        <f t="shared" si="23"/>
        <v>0</v>
      </c>
      <c r="AD51" s="89">
        <f t="shared" si="24"/>
        <v>0</v>
      </c>
      <c r="AE51" s="201" t="str">
        <f>IF(女子種目選択!F51="","",女子種目選択!F51)</f>
        <v/>
      </c>
      <c r="AF51" s="94" t="str">
        <f t="shared" si="102"/>
        <v/>
      </c>
      <c r="AG51" s="129"/>
      <c r="AH51" s="202" t="str">
        <f t="shared" si="25"/>
        <v/>
      </c>
      <c r="AI51" s="130"/>
      <c r="AJ51" s="202" t="str">
        <f t="shared" si="26"/>
        <v/>
      </c>
      <c r="AK51" s="200"/>
      <c r="AL51" s="99">
        <f t="shared" si="27"/>
        <v>0</v>
      </c>
      <c r="AM51" s="99">
        <f t="shared" si="28"/>
        <v>0</v>
      </c>
      <c r="AN51" s="99">
        <f t="shared" si="29"/>
        <v>0</v>
      </c>
      <c r="AO51" s="99">
        <f t="shared" si="30"/>
        <v>0</v>
      </c>
      <c r="AP51" s="100">
        <f t="shared" si="31"/>
        <v>0</v>
      </c>
      <c r="AQ51" s="101">
        <f t="shared" si="32"/>
        <v>0</v>
      </c>
      <c r="AR51" s="89" t="str">
        <f t="shared" si="33"/>
        <v>000</v>
      </c>
      <c r="AS51" s="89">
        <f t="shared" si="34"/>
        <v>0</v>
      </c>
      <c r="AT51" s="89">
        <f t="shared" si="35"/>
        <v>0</v>
      </c>
      <c r="AU51" s="89" t="str">
        <f t="shared" si="36"/>
        <v/>
      </c>
      <c r="AV51" s="89" t="str">
        <f t="shared" si="37"/>
        <v/>
      </c>
      <c r="AW51" s="89" t="str">
        <f t="shared" si="38"/>
        <v>0</v>
      </c>
      <c r="AX51" s="89" t="str">
        <f t="shared" si="39"/>
        <v/>
      </c>
      <c r="AY51" s="89" t="str">
        <f t="shared" si="40"/>
        <v>0</v>
      </c>
      <c r="AZ51" s="89" t="str">
        <f t="shared" si="41"/>
        <v/>
      </c>
      <c r="BA51" s="89" t="str">
        <f t="shared" si="42"/>
        <v>00</v>
      </c>
      <c r="BB51" s="89">
        <f t="shared" si="43"/>
        <v>0</v>
      </c>
      <c r="BC51" s="199" t="str">
        <f>IF(女子種目選択!G51="","",女子種目選択!G51)</f>
        <v/>
      </c>
      <c r="BD51" s="94" t="str">
        <f t="shared" si="103"/>
        <v/>
      </c>
      <c r="BE51" s="129"/>
      <c r="BF51" s="202" t="str">
        <f t="shared" si="44"/>
        <v/>
      </c>
      <c r="BG51" s="130"/>
      <c r="BH51" s="202" t="str">
        <f t="shared" si="45"/>
        <v/>
      </c>
      <c r="BI51" s="200"/>
      <c r="BJ51" s="99">
        <f t="shared" si="46"/>
        <v>0</v>
      </c>
      <c r="BK51" s="99">
        <f t="shared" si="47"/>
        <v>0</v>
      </c>
      <c r="BL51" s="99">
        <f t="shared" si="48"/>
        <v>0</v>
      </c>
      <c r="BM51" s="99">
        <f t="shared" si="49"/>
        <v>0</v>
      </c>
      <c r="BN51" s="100">
        <f t="shared" si="50"/>
        <v>0</v>
      </c>
      <c r="BO51" s="101">
        <f t="shared" si="51"/>
        <v>0</v>
      </c>
      <c r="BP51" s="89" t="str">
        <f t="shared" si="52"/>
        <v>000</v>
      </c>
      <c r="BQ51" s="89">
        <f t="shared" si="53"/>
        <v>0</v>
      </c>
      <c r="BR51" s="89">
        <f t="shared" si="54"/>
        <v>0</v>
      </c>
      <c r="BS51" s="89" t="str">
        <f t="shared" si="55"/>
        <v/>
      </c>
      <c r="BT51" s="89" t="str">
        <f t="shared" si="56"/>
        <v/>
      </c>
      <c r="BU51" s="89" t="str">
        <f t="shared" si="57"/>
        <v>0</v>
      </c>
      <c r="BV51" s="89" t="str">
        <f t="shared" si="58"/>
        <v/>
      </c>
      <c r="BW51" s="89" t="str">
        <f t="shared" si="59"/>
        <v>0</v>
      </c>
      <c r="BX51" s="89" t="str">
        <f t="shared" si="60"/>
        <v/>
      </c>
      <c r="BY51" s="89" t="str">
        <f t="shared" si="61"/>
        <v>00</v>
      </c>
      <c r="BZ51" s="89">
        <f t="shared" si="62"/>
        <v>0</v>
      </c>
      <c r="CA51" s="199" t="str">
        <f>IF(女子種目選択!H51="","",女子種目選択!H51)</f>
        <v/>
      </c>
      <c r="CB51" s="94" t="str">
        <f t="shared" si="104"/>
        <v/>
      </c>
      <c r="CC51" s="129"/>
      <c r="CD51" s="202" t="str">
        <f t="shared" si="63"/>
        <v/>
      </c>
      <c r="CE51" s="130"/>
      <c r="CF51" s="202" t="str">
        <f t="shared" si="64"/>
        <v/>
      </c>
      <c r="CG51" s="200"/>
      <c r="CH51" s="99">
        <f t="shared" si="65"/>
        <v>0</v>
      </c>
      <c r="CI51" s="99">
        <f t="shared" si="66"/>
        <v>0</v>
      </c>
      <c r="CJ51" s="99">
        <f t="shared" si="67"/>
        <v>0</v>
      </c>
      <c r="CK51" s="99">
        <f t="shared" si="68"/>
        <v>0</v>
      </c>
      <c r="CL51" s="100">
        <f t="shared" si="69"/>
        <v>0</v>
      </c>
      <c r="CM51" s="101">
        <f t="shared" si="70"/>
        <v>0</v>
      </c>
      <c r="CN51" s="89" t="str">
        <f t="shared" si="71"/>
        <v>000</v>
      </c>
      <c r="CO51" s="89">
        <f t="shared" si="72"/>
        <v>0</v>
      </c>
      <c r="CP51" s="89">
        <f t="shared" si="73"/>
        <v>0</v>
      </c>
      <c r="CQ51" s="89" t="str">
        <f t="shared" si="74"/>
        <v/>
      </c>
      <c r="CR51" s="89" t="str">
        <f t="shared" si="75"/>
        <v/>
      </c>
      <c r="CS51" s="89" t="str">
        <f t="shared" si="76"/>
        <v>0</v>
      </c>
      <c r="CT51" s="89" t="str">
        <f t="shared" si="77"/>
        <v/>
      </c>
      <c r="CU51" s="89" t="str">
        <f t="shared" si="78"/>
        <v>0</v>
      </c>
      <c r="CV51" s="89" t="str">
        <f t="shared" si="79"/>
        <v/>
      </c>
      <c r="CW51" s="89" t="str">
        <f t="shared" si="80"/>
        <v>00</v>
      </c>
      <c r="CX51" s="89">
        <f t="shared" si="81"/>
        <v>0</v>
      </c>
      <c r="CY51" s="201" t="str">
        <f>IF(女子種目選択!I51="","",女子種目選択!I51)</f>
        <v/>
      </c>
      <c r="CZ51" s="94" t="str">
        <f t="shared" si="105"/>
        <v/>
      </c>
      <c r="DA51" s="129"/>
      <c r="DB51" s="202" t="str">
        <f t="shared" si="82"/>
        <v/>
      </c>
      <c r="DC51" s="130"/>
      <c r="DD51" s="202" t="str">
        <f t="shared" si="83"/>
        <v/>
      </c>
      <c r="DE51" s="200"/>
      <c r="DF51" s="99">
        <f t="shared" si="84"/>
        <v>0</v>
      </c>
      <c r="DG51" s="99">
        <f t="shared" si="85"/>
        <v>0</v>
      </c>
      <c r="DH51" s="99">
        <f t="shared" si="86"/>
        <v>0</v>
      </c>
      <c r="DI51" s="99">
        <f t="shared" si="87"/>
        <v>0</v>
      </c>
      <c r="DJ51" s="100">
        <f t="shared" si="88"/>
        <v>0</v>
      </c>
      <c r="DK51" s="101">
        <f t="shared" si="89"/>
        <v>0</v>
      </c>
      <c r="DL51" s="89" t="str">
        <f t="shared" si="90"/>
        <v>000</v>
      </c>
      <c r="DM51" s="89">
        <f t="shared" si="91"/>
        <v>0</v>
      </c>
      <c r="DN51" s="89">
        <f t="shared" si="92"/>
        <v>0</v>
      </c>
      <c r="DO51" s="89" t="str">
        <f t="shared" si="93"/>
        <v/>
      </c>
      <c r="DP51" s="89" t="str">
        <f t="shared" si="94"/>
        <v/>
      </c>
      <c r="DQ51" s="89" t="str">
        <f t="shared" si="95"/>
        <v>0</v>
      </c>
      <c r="DR51" s="89" t="str">
        <f t="shared" si="96"/>
        <v/>
      </c>
      <c r="DS51" s="89" t="str">
        <f t="shared" si="97"/>
        <v>0</v>
      </c>
      <c r="DT51" s="89" t="str">
        <f t="shared" si="98"/>
        <v/>
      </c>
      <c r="DU51" s="89" t="str">
        <f t="shared" si="99"/>
        <v>00</v>
      </c>
      <c r="DV51" s="89">
        <f t="shared" si="100"/>
        <v>0</v>
      </c>
    </row>
    <row r="52" spans="2:126">
      <c r="B52" s="90" t="str">
        <f t="shared" si="5"/>
        <v/>
      </c>
      <c r="C52" s="91">
        <v>49</v>
      </c>
      <c r="D52" s="92" t="str">
        <f>女子種目選択!B52</f>
        <v/>
      </c>
      <c r="E52" s="197" t="str">
        <f>女子種目選択!C52</f>
        <v/>
      </c>
      <c r="F52" s="198" t="str">
        <f>女子種目選択!D52</f>
        <v/>
      </c>
      <c r="G52" s="199" t="str">
        <f>IF(女子種目選択!E52="","",女子種目選択!E52)</f>
        <v/>
      </c>
      <c r="H52" s="94" t="str">
        <f t="shared" si="101"/>
        <v/>
      </c>
      <c r="I52" s="129"/>
      <c r="J52" s="96" t="str">
        <f t="shared" si="6"/>
        <v/>
      </c>
      <c r="K52" s="130"/>
      <c r="L52" s="96" t="str">
        <f t="shared" si="7"/>
        <v/>
      </c>
      <c r="M52" s="200"/>
      <c r="N52" s="99" t="str">
        <f t="shared" si="8"/>
        <v/>
      </c>
      <c r="O52" s="99">
        <f t="shared" si="9"/>
        <v>0</v>
      </c>
      <c r="P52" s="99" t="str">
        <f t="shared" si="10"/>
        <v/>
      </c>
      <c r="Q52" s="99">
        <f t="shared" si="11"/>
        <v>0</v>
      </c>
      <c r="R52" s="100" t="str">
        <f t="shared" si="12"/>
        <v/>
      </c>
      <c r="S52" s="101" t="str">
        <f t="shared" si="13"/>
        <v/>
      </c>
      <c r="T52" s="89" t="str">
        <f t="shared" si="14"/>
        <v>00</v>
      </c>
      <c r="U52" s="89">
        <f t="shared" si="15"/>
        <v>0</v>
      </c>
      <c r="V52" s="89">
        <f t="shared" si="16"/>
        <v>0</v>
      </c>
      <c r="W52" s="89" t="str">
        <f t="shared" si="17"/>
        <v/>
      </c>
      <c r="X52" s="89" t="str">
        <f t="shared" si="18"/>
        <v/>
      </c>
      <c r="Y52" s="89" t="str">
        <f t="shared" si="19"/>
        <v>0</v>
      </c>
      <c r="Z52" s="89" t="str">
        <f t="shared" si="20"/>
        <v/>
      </c>
      <c r="AA52" s="89" t="str">
        <f t="shared" si="21"/>
        <v/>
      </c>
      <c r="AB52" s="89" t="str">
        <f t="shared" si="22"/>
        <v/>
      </c>
      <c r="AC52" s="89" t="str">
        <f t="shared" si="23"/>
        <v>0</v>
      </c>
      <c r="AD52" s="89">
        <f t="shared" si="24"/>
        <v>0</v>
      </c>
      <c r="AE52" s="201" t="str">
        <f>IF(女子種目選択!F52="","",女子種目選択!F52)</f>
        <v/>
      </c>
      <c r="AF52" s="94" t="str">
        <f t="shared" si="102"/>
        <v/>
      </c>
      <c r="AG52" s="129"/>
      <c r="AH52" s="202" t="str">
        <f t="shared" si="25"/>
        <v/>
      </c>
      <c r="AI52" s="130"/>
      <c r="AJ52" s="202" t="str">
        <f t="shared" si="26"/>
        <v/>
      </c>
      <c r="AK52" s="200"/>
      <c r="AL52" s="99">
        <f t="shared" si="27"/>
        <v>0</v>
      </c>
      <c r="AM52" s="99">
        <f t="shared" si="28"/>
        <v>0</v>
      </c>
      <c r="AN52" s="99">
        <f t="shared" si="29"/>
        <v>0</v>
      </c>
      <c r="AO52" s="99">
        <f t="shared" si="30"/>
        <v>0</v>
      </c>
      <c r="AP52" s="100">
        <f t="shared" si="31"/>
        <v>0</v>
      </c>
      <c r="AQ52" s="101">
        <f t="shared" si="32"/>
        <v>0</v>
      </c>
      <c r="AR52" s="89" t="str">
        <f t="shared" si="33"/>
        <v>000</v>
      </c>
      <c r="AS52" s="89">
        <f t="shared" si="34"/>
        <v>0</v>
      </c>
      <c r="AT52" s="89">
        <f t="shared" si="35"/>
        <v>0</v>
      </c>
      <c r="AU52" s="89" t="str">
        <f t="shared" si="36"/>
        <v/>
      </c>
      <c r="AV52" s="89" t="str">
        <f t="shared" si="37"/>
        <v/>
      </c>
      <c r="AW52" s="89" t="str">
        <f t="shared" si="38"/>
        <v>0</v>
      </c>
      <c r="AX52" s="89" t="str">
        <f t="shared" si="39"/>
        <v/>
      </c>
      <c r="AY52" s="89" t="str">
        <f t="shared" si="40"/>
        <v>0</v>
      </c>
      <c r="AZ52" s="89" t="str">
        <f t="shared" si="41"/>
        <v/>
      </c>
      <c r="BA52" s="89" t="str">
        <f t="shared" si="42"/>
        <v>00</v>
      </c>
      <c r="BB52" s="89">
        <f t="shared" si="43"/>
        <v>0</v>
      </c>
      <c r="BC52" s="199" t="str">
        <f>IF(女子種目選択!G52="","",女子種目選択!G52)</f>
        <v/>
      </c>
      <c r="BD52" s="94" t="str">
        <f t="shared" si="103"/>
        <v/>
      </c>
      <c r="BE52" s="129"/>
      <c r="BF52" s="202" t="str">
        <f t="shared" si="44"/>
        <v/>
      </c>
      <c r="BG52" s="130"/>
      <c r="BH52" s="202" t="str">
        <f t="shared" si="45"/>
        <v/>
      </c>
      <c r="BI52" s="200"/>
      <c r="BJ52" s="99">
        <f t="shared" si="46"/>
        <v>0</v>
      </c>
      <c r="BK52" s="99">
        <f t="shared" si="47"/>
        <v>0</v>
      </c>
      <c r="BL52" s="99">
        <f t="shared" si="48"/>
        <v>0</v>
      </c>
      <c r="BM52" s="99">
        <f t="shared" si="49"/>
        <v>0</v>
      </c>
      <c r="BN52" s="100">
        <f t="shared" si="50"/>
        <v>0</v>
      </c>
      <c r="BO52" s="101">
        <f t="shared" si="51"/>
        <v>0</v>
      </c>
      <c r="BP52" s="89" t="str">
        <f t="shared" si="52"/>
        <v>000</v>
      </c>
      <c r="BQ52" s="89">
        <f t="shared" si="53"/>
        <v>0</v>
      </c>
      <c r="BR52" s="89">
        <f t="shared" si="54"/>
        <v>0</v>
      </c>
      <c r="BS52" s="89" t="str">
        <f t="shared" si="55"/>
        <v/>
      </c>
      <c r="BT52" s="89" t="str">
        <f t="shared" si="56"/>
        <v/>
      </c>
      <c r="BU52" s="89" t="str">
        <f t="shared" si="57"/>
        <v>0</v>
      </c>
      <c r="BV52" s="89" t="str">
        <f t="shared" si="58"/>
        <v/>
      </c>
      <c r="BW52" s="89" t="str">
        <f t="shared" si="59"/>
        <v>0</v>
      </c>
      <c r="BX52" s="89" t="str">
        <f t="shared" si="60"/>
        <v/>
      </c>
      <c r="BY52" s="89" t="str">
        <f t="shared" si="61"/>
        <v>00</v>
      </c>
      <c r="BZ52" s="89">
        <f t="shared" si="62"/>
        <v>0</v>
      </c>
      <c r="CA52" s="199" t="str">
        <f>IF(女子種目選択!H52="","",女子種目選択!H52)</f>
        <v/>
      </c>
      <c r="CB52" s="94" t="str">
        <f t="shared" si="104"/>
        <v/>
      </c>
      <c r="CC52" s="129"/>
      <c r="CD52" s="202" t="str">
        <f t="shared" si="63"/>
        <v/>
      </c>
      <c r="CE52" s="130"/>
      <c r="CF52" s="202" t="str">
        <f t="shared" si="64"/>
        <v/>
      </c>
      <c r="CG52" s="200"/>
      <c r="CH52" s="99">
        <f t="shared" si="65"/>
        <v>0</v>
      </c>
      <c r="CI52" s="99">
        <f t="shared" si="66"/>
        <v>0</v>
      </c>
      <c r="CJ52" s="99">
        <f t="shared" si="67"/>
        <v>0</v>
      </c>
      <c r="CK52" s="99">
        <f t="shared" si="68"/>
        <v>0</v>
      </c>
      <c r="CL52" s="100">
        <f t="shared" si="69"/>
        <v>0</v>
      </c>
      <c r="CM52" s="101">
        <f t="shared" si="70"/>
        <v>0</v>
      </c>
      <c r="CN52" s="89" t="str">
        <f t="shared" si="71"/>
        <v>000</v>
      </c>
      <c r="CO52" s="89">
        <f t="shared" si="72"/>
        <v>0</v>
      </c>
      <c r="CP52" s="89">
        <f t="shared" si="73"/>
        <v>0</v>
      </c>
      <c r="CQ52" s="89" t="str">
        <f t="shared" si="74"/>
        <v/>
      </c>
      <c r="CR52" s="89" t="str">
        <f t="shared" si="75"/>
        <v/>
      </c>
      <c r="CS52" s="89" t="str">
        <f t="shared" si="76"/>
        <v>0</v>
      </c>
      <c r="CT52" s="89" t="str">
        <f t="shared" si="77"/>
        <v/>
      </c>
      <c r="CU52" s="89" t="str">
        <f t="shared" si="78"/>
        <v>0</v>
      </c>
      <c r="CV52" s="89" t="str">
        <f t="shared" si="79"/>
        <v/>
      </c>
      <c r="CW52" s="89" t="str">
        <f t="shared" si="80"/>
        <v>00</v>
      </c>
      <c r="CX52" s="89">
        <f t="shared" si="81"/>
        <v>0</v>
      </c>
      <c r="CY52" s="201" t="str">
        <f>IF(女子種目選択!I52="","",女子種目選択!I52)</f>
        <v/>
      </c>
      <c r="CZ52" s="94" t="str">
        <f t="shared" si="105"/>
        <v/>
      </c>
      <c r="DA52" s="129"/>
      <c r="DB52" s="202" t="str">
        <f t="shared" si="82"/>
        <v/>
      </c>
      <c r="DC52" s="130"/>
      <c r="DD52" s="202" t="str">
        <f t="shared" si="83"/>
        <v/>
      </c>
      <c r="DE52" s="200"/>
      <c r="DF52" s="99">
        <f t="shared" si="84"/>
        <v>0</v>
      </c>
      <c r="DG52" s="99">
        <f t="shared" si="85"/>
        <v>0</v>
      </c>
      <c r="DH52" s="99">
        <f t="shared" si="86"/>
        <v>0</v>
      </c>
      <c r="DI52" s="99">
        <f t="shared" si="87"/>
        <v>0</v>
      </c>
      <c r="DJ52" s="100">
        <f t="shared" si="88"/>
        <v>0</v>
      </c>
      <c r="DK52" s="101">
        <f t="shared" si="89"/>
        <v>0</v>
      </c>
      <c r="DL52" s="89" t="str">
        <f t="shared" si="90"/>
        <v>000</v>
      </c>
      <c r="DM52" s="89">
        <f t="shared" si="91"/>
        <v>0</v>
      </c>
      <c r="DN52" s="89">
        <f t="shared" si="92"/>
        <v>0</v>
      </c>
      <c r="DO52" s="89" t="str">
        <f t="shared" si="93"/>
        <v/>
      </c>
      <c r="DP52" s="89" t="str">
        <f t="shared" si="94"/>
        <v/>
      </c>
      <c r="DQ52" s="89" t="str">
        <f t="shared" si="95"/>
        <v>0</v>
      </c>
      <c r="DR52" s="89" t="str">
        <f t="shared" si="96"/>
        <v/>
      </c>
      <c r="DS52" s="89" t="str">
        <f t="shared" si="97"/>
        <v>0</v>
      </c>
      <c r="DT52" s="89" t="str">
        <f t="shared" si="98"/>
        <v/>
      </c>
      <c r="DU52" s="89" t="str">
        <f t="shared" si="99"/>
        <v>00</v>
      </c>
      <c r="DV52" s="89">
        <f t="shared" si="100"/>
        <v>0</v>
      </c>
    </row>
    <row r="53" spans="2:126">
      <c r="B53" s="90" t="str">
        <f t="shared" si="5"/>
        <v/>
      </c>
      <c r="C53" s="91">
        <v>50</v>
      </c>
      <c r="D53" s="92" t="str">
        <f>女子種目選択!B53</f>
        <v/>
      </c>
      <c r="E53" s="197" t="str">
        <f>女子種目選択!C53</f>
        <v/>
      </c>
      <c r="F53" s="198" t="str">
        <f>女子種目選択!D53</f>
        <v/>
      </c>
      <c r="G53" s="199" t="str">
        <f>IF(女子種目選択!E53="","",女子種目選択!E53)</f>
        <v/>
      </c>
      <c r="H53" s="94" t="str">
        <f t="shared" si="101"/>
        <v/>
      </c>
      <c r="I53" s="129"/>
      <c r="J53" s="96" t="str">
        <f t="shared" si="6"/>
        <v/>
      </c>
      <c r="K53" s="130"/>
      <c r="L53" s="96" t="str">
        <f t="shared" si="7"/>
        <v/>
      </c>
      <c r="M53" s="200"/>
      <c r="N53" s="99" t="str">
        <f t="shared" si="8"/>
        <v/>
      </c>
      <c r="O53" s="99">
        <f t="shared" si="9"/>
        <v>0</v>
      </c>
      <c r="P53" s="99" t="str">
        <f t="shared" si="10"/>
        <v/>
      </c>
      <c r="Q53" s="99">
        <f t="shared" si="11"/>
        <v>0</v>
      </c>
      <c r="R53" s="100" t="str">
        <f t="shared" si="12"/>
        <v/>
      </c>
      <c r="S53" s="101" t="str">
        <f t="shared" si="13"/>
        <v/>
      </c>
      <c r="T53" s="89" t="str">
        <f t="shared" si="14"/>
        <v>00</v>
      </c>
      <c r="U53" s="89">
        <f t="shared" si="15"/>
        <v>0</v>
      </c>
      <c r="V53" s="89">
        <f t="shared" si="16"/>
        <v>0</v>
      </c>
      <c r="W53" s="89" t="str">
        <f t="shared" si="17"/>
        <v/>
      </c>
      <c r="X53" s="89" t="str">
        <f t="shared" si="18"/>
        <v/>
      </c>
      <c r="Y53" s="89" t="str">
        <f t="shared" si="19"/>
        <v>0</v>
      </c>
      <c r="Z53" s="89" t="str">
        <f t="shared" si="20"/>
        <v/>
      </c>
      <c r="AA53" s="89" t="str">
        <f t="shared" si="21"/>
        <v/>
      </c>
      <c r="AB53" s="89" t="str">
        <f t="shared" si="22"/>
        <v/>
      </c>
      <c r="AC53" s="89" t="str">
        <f t="shared" si="23"/>
        <v>0</v>
      </c>
      <c r="AD53" s="89">
        <f t="shared" si="24"/>
        <v>0</v>
      </c>
      <c r="AE53" s="201" t="str">
        <f>IF(女子種目選択!F53="","",女子種目選択!F53)</f>
        <v/>
      </c>
      <c r="AF53" s="94" t="str">
        <f t="shared" si="102"/>
        <v/>
      </c>
      <c r="AG53" s="129"/>
      <c r="AH53" s="202" t="str">
        <f t="shared" si="25"/>
        <v/>
      </c>
      <c r="AI53" s="130"/>
      <c r="AJ53" s="202" t="str">
        <f t="shared" si="26"/>
        <v/>
      </c>
      <c r="AK53" s="200"/>
      <c r="AL53" s="99">
        <f t="shared" si="27"/>
        <v>0</v>
      </c>
      <c r="AM53" s="99">
        <f t="shared" si="28"/>
        <v>0</v>
      </c>
      <c r="AN53" s="99">
        <f t="shared" si="29"/>
        <v>0</v>
      </c>
      <c r="AO53" s="99">
        <f t="shared" si="30"/>
        <v>0</v>
      </c>
      <c r="AP53" s="100">
        <f t="shared" si="31"/>
        <v>0</v>
      </c>
      <c r="AQ53" s="101">
        <f t="shared" si="32"/>
        <v>0</v>
      </c>
      <c r="AR53" s="89" t="str">
        <f t="shared" si="33"/>
        <v>000</v>
      </c>
      <c r="AS53" s="89">
        <f t="shared" si="34"/>
        <v>0</v>
      </c>
      <c r="AT53" s="89">
        <f t="shared" si="35"/>
        <v>0</v>
      </c>
      <c r="AU53" s="89" t="str">
        <f t="shared" si="36"/>
        <v/>
      </c>
      <c r="AV53" s="89" t="str">
        <f t="shared" si="37"/>
        <v/>
      </c>
      <c r="AW53" s="89" t="str">
        <f t="shared" si="38"/>
        <v>0</v>
      </c>
      <c r="AX53" s="89" t="str">
        <f t="shared" si="39"/>
        <v/>
      </c>
      <c r="AY53" s="89" t="str">
        <f t="shared" si="40"/>
        <v>0</v>
      </c>
      <c r="AZ53" s="89" t="str">
        <f t="shared" si="41"/>
        <v/>
      </c>
      <c r="BA53" s="89" t="str">
        <f t="shared" si="42"/>
        <v>00</v>
      </c>
      <c r="BB53" s="89">
        <f t="shared" si="43"/>
        <v>0</v>
      </c>
      <c r="BC53" s="199" t="str">
        <f>IF(女子種目選択!G53="","",女子種目選択!G53)</f>
        <v/>
      </c>
      <c r="BD53" s="94" t="str">
        <f t="shared" si="103"/>
        <v/>
      </c>
      <c r="BE53" s="129"/>
      <c r="BF53" s="202" t="str">
        <f t="shared" si="44"/>
        <v/>
      </c>
      <c r="BG53" s="130"/>
      <c r="BH53" s="202" t="str">
        <f t="shared" si="45"/>
        <v/>
      </c>
      <c r="BI53" s="200"/>
      <c r="BJ53" s="99">
        <f t="shared" si="46"/>
        <v>0</v>
      </c>
      <c r="BK53" s="99">
        <f t="shared" si="47"/>
        <v>0</v>
      </c>
      <c r="BL53" s="99">
        <f t="shared" si="48"/>
        <v>0</v>
      </c>
      <c r="BM53" s="99">
        <f t="shared" si="49"/>
        <v>0</v>
      </c>
      <c r="BN53" s="100">
        <f t="shared" si="50"/>
        <v>0</v>
      </c>
      <c r="BO53" s="101">
        <f t="shared" si="51"/>
        <v>0</v>
      </c>
      <c r="BP53" s="89" t="str">
        <f t="shared" si="52"/>
        <v>000</v>
      </c>
      <c r="BQ53" s="89">
        <f t="shared" si="53"/>
        <v>0</v>
      </c>
      <c r="BR53" s="89">
        <f t="shared" si="54"/>
        <v>0</v>
      </c>
      <c r="BS53" s="89" t="str">
        <f t="shared" si="55"/>
        <v/>
      </c>
      <c r="BT53" s="89" t="str">
        <f t="shared" si="56"/>
        <v/>
      </c>
      <c r="BU53" s="89" t="str">
        <f t="shared" si="57"/>
        <v>0</v>
      </c>
      <c r="BV53" s="89" t="str">
        <f t="shared" si="58"/>
        <v/>
      </c>
      <c r="BW53" s="89" t="str">
        <f t="shared" si="59"/>
        <v>0</v>
      </c>
      <c r="BX53" s="89" t="str">
        <f t="shared" si="60"/>
        <v/>
      </c>
      <c r="BY53" s="89" t="str">
        <f t="shared" si="61"/>
        <v>00</v>
      </c>
      <c r="BZ53" s="89">
        <f t="shared" si="62"/>
        <v>0</v>
      </c>
      <c r="CA53" s="199" t="str">
        <f>IF(女子種目選択!H53="","",女子種目選択!H53)</f>
        <v/>
      </c>
      <c r="CB53" s="94" t="str">
        <f t="shared" si="104"/>
        <v/>
      </c>
      <c r="CC53" s="129"/>
      <c r="CD53" s="202" t="str">
        <f t="shared" si="63"/>
        <v/>
      </c>
      <c r="CE53" s="130"/>
      <c r="CF53" s="202" t="str">
        <f t="shared" si="64"/>
        <v/>
      </c>
      <c r="CG53" s="200"/>
      <c r="CH53" s="99">
        <f t="shared" si="65"/>
        <v>0</v>
      </c>
      <c r="CI53" s="99">
        <f t="shared" si="66"/>
        <v>0</v>
      </c>
      <c r="CJ53" s="99">
        <f t="shared" si="67"/>
        <v>0</v>
      </c>
      <c r="CK53" s="99">
        <f t="shared" si="68"/>
        <v>0</v>
      </c>
      <c r="CL53" s="100">
        <f t="shared" si="69"/>
        <v>0</v>
      </c>
      <c r="CM53" s="101">
        <f t="shared" si="70"/>
        <v>0</v>
      </c>
      <c r="CN53" s="89" t="str">
        <f t="shared" si="71"/>
        <v>000</v>
      </c>
      <c r="CO53" s="89">
        <f t="shared" si="72"/>
        <v>0</v>
      </c>
      <c r="CP53" s="89">
        <f t="shared" si="73"/>
        <v>0</v>
      </c>
      <c r="CQ53" s="89" t="str">
        <f t="shared" si="74"/>
        <v/>
      </c>
      <c r="CR53" s="89" t="str">
        <f t="shared" si="75"/>
        <v/>
      </c>
      <c r="CS53" s="89" t="str">
        <f t="shared" si="76"/>
        <v>0</v>
      </c>
      <c r="CT53" s="89" t="str">
        <f t="shared" si="77"/>
        <v/>
      </c>
      <c r="CU53" s="89" t="str">
        <f t="shared" si="78"/>
        <v>0</v>
      </c>
      <c r="CV53" s="89" t="str">
        <f t="shared" si="79"/>
        <v/>
      </c>
      <c r="CW53" s="89" t="str">
        <f t="shared" si="80"/>
        <v>00</v>
      </c>
      <c r="CX53" s="89">
        <f t="shared" si="81"/>
        <v>0</v>
      </c>
      <c r="CY53" s="201" t="str">
        <f>IF(女子種目選択!I53="","",女子種目選択!I53)</f>
        <v/>
      </c>
      <c r="CZ53" s="94" t="str">
        <f t="shared" si="105"/>
        <v/>
      </c>
      <c r="DA53" s="129"/>
      <c r="DB53" s="202" t="str">
        <f t="shared" si="82"/>
        <v/>
      </c>
      <c r="DC53" s="130"/>
      <c r="DD53" s="202" t="str">
        <f t="shared" si="83"/>
        <v/>
      </c>
      <c r="DE53" s="200"/>
      <c r="DF53" s="99">
        <f t="shared" si="84"/>
        <v>0</v>
      </c>
      <c r="DG53" s="99">
        <f t="shared" si="85"/>
        <v>0</v>
      </c>
      <c r="DH53" s="99">
        <f t="shared" si="86"/>
        <v>0</v>
      </c>
      <c r="DI53" s="99">
        <f t="shared" si="87"/>
        <v>0</v>
      </c>
      <c r="DJ53" s="100">
        <f t="shared" si="88"/>
        <v>0</v>
      </c>
      <c r="DK53" s="101">
        <f t="shared" si="89"/>
        <v>0</v>
      </c>
      <c r="DL53" s="89" t="str">
        <f t="shared" si="90"/>
        <v>000</v>
      </c>
      <c r="DM53" s="89">
        <f t="shared" si="91"/>
        <v>0</v>
      </c>
      <c r="DN53" s="89">
        <f t="shared" si="92"/>
        <v>0</v>
      </c>
      <c r="DO53" s="89" t="str">
        <f t="shared" si="93"/>
        <v/>
      </c>
      <c r="DP53" s="89" t="str">
        <f t="shared" si="94"/>
        <v/>
      </c>
      <c r="DQ53" s="89" t="str">
        <f t="shared" si="95"/>
        <v>0</v>
      </c>
      <c r="DR53" s="89" t="str">
        <f t="shared" si="96"/>
        <v/>
      </c>
      <c r="DS53" s="89" t="str">
        <f t="shared" si="97"/>
        <v>0</v>
      </c>
      <c r="DT53" s="89" t="str">
        <f t="shared" si="98"/>
        <v/>
      </c>
      <c r="DU53" s="89" t="str">
        <f t="shared" si="99"/>
        <v>00</v>
      </c>
      <c r="DV53" s="89">
        <f t="shared" si="100"/>
        <v>0</v>
      </c>
    </row>
    <row r="54" spans="2:126">
      <c r="B54" s="90" t="str">
        <f t="shared" si="5"/>
        <v/>
      </c>
      <c r="C54" s="91">
        <v>51</v>
      </c>
      <c r="D54" s="92" t="str">
        <f>女子種目選択!B54</f>
        <v/>
      </c>
      <c r="E54" s="197" t="str">
        <f>女子種目選択!C54</f>
        <v/>
      </c>
      <c r="F54" s="198" t="str">
        <f>女子種目選択!D54</f>
        <v/>
      </c>
      <c r="G54" s="199" t="str">
        <f>IF(女子種目選択!E54="","",女子種目選択!E54)</f>
        <v/>
      </c>
      <c r="H54" s="94" t="str">
        <f t="shared" si="101"/>
        <v/>
      </c>
      <c r="I54" s="129"/>
      <c r="J54" s="96" t="str">
        <f t="shared" si="6"/>
        <v/>
      </c>
      <c r="K54" s="130"/>
      <c r="L54" s="96" t="str">
        <f t="shared" si="7"/>
        <v/>
      </c>
      <c r="M54" s="200"/>
      <c r="N54" s="99" t="str">
        <f t="shared" si="8"/>
        <v/>
      </c>
      <c r="O54" s="99">
        <f t="shared" si="9"/>
        <v>0</v>
      </c>
      <c r="P54" s="99" t="str">
        <f t="shared" si="10"/>
        <v/>
      </c>
      <c r="Q54" s="99">
        <f t="shared" si="11"/>
        <v>0</v>
      </c>
      <c r="R54" s="100" t="str">
        <f t="shared" si="12"/>
        <v/>
      </c>
      <c r="S54" s="101" t="str">
        <f t="shared" si="13"/>
        <v/>
      </c>
      <c r="T54" s="89" t="str">
        <f t="shared" si="14"/>
        <v>00</v>
      </c>
      <c r="U54" s="89">
        <f t="shared" si="15"/>
        <v>0</v>
      </c>
      <c r="V54" s="89">
        <f t="shared" si="16"/>
        <v>0</v>
      </c>
      <c r="W54" s="89" t="str">
        <f t="shared" si="17"/>
        <v/>
      </c>
      <c r="X54" s="89" t="str">
        <f t="shared" si="18"/>
        <v/>
      </c>
      <c r="Y54" s="89" t="str">
        <f t="shared" si="19"/>
        <v>0</v>
      </c>
      <c r="Z54" s="89" t="str">
        <f t="shared" si="20"/>
        <v/>
      </c>
      <c r="AA54" s="89" t="str">
        <f t="shared" si="21"/>
        <v/>
      </c>
      <c r="AB54" s="89" t="str">
        <f t="shared" si="22"/>
        <v/>
      </c>
      <c r="AC54" s="89" t="str">
        <f t="shared" si="23"/>
        <v>0</v>
      </c>
      <c r="AD54" s="89">
        <f t="shared" si="24"/>
        <v>0</v>
      </c>
      <c r="AE54" s="201" t="str">
        <f>IF(女子種目選択!F54="","",女子種目選択!F54)</f>
        <v/>
      </c>
      <c r="AF54" s="94" t="str">
        <f t="shared" si="102"/>
        <v/>
      </c>
      <c r="AG54" s="129"/>
      <c r="AH54" s="202" t="str">
        <f t="shared" si="25"/>
        <v/>
      </c>
      <c r="AI54" s="130"/>
      <c r="AJ54" s="202" t="str">
        <f t="shared" si="26"/>
        <v/>
      </c>
      <c r="AK54" s="200"/>
      <c r="AL54" s="99">
        <f t="shared" si="27"/>
        <v>0</v>
      </c>
      <c r="AM54" s="99">
        <f t="shared" si="28"/>
        <v>0</v>
      </c>
      <c r="AN54" s="99">
        <f t="shared" si="29"/>
        <v>0</v>
      </c>
      <c r="AO54" s="99">
        <f t="shared" si="30"/>
        <v>0</v>
      </c>
      <c r="AP54" s="100">
        <f t="shared" si="31"/>
        <v>0</v>
      </c>
      <c r="AQ54" s="101">
        <f t="shared" si="32"/>
        <v>0</v>
      </c>
      <c r="AR54" s="89" t="str">
        <f t="shared" si="33"/>
        <v>000</v>
      </c>
      <c r="AS54" s="89">
        <f t="shared" si="34"/>
        <v>0</v>
      </c>
      <c r="AT54" s="89">
        <f t="shared" si="35"/>
        <v>0</v>
      </c>
      <c r="AU54" s="89" t="str">
        <f t="shared" si="36"/>
        <v/>
      </c>
      <c r="AV54" s="89" t="str">
        <f t="shared" si="37"/>
        <v/>
      </c>
      <c r="AW54" s="89" t="str">
        <f t="shared" si="38"/>
        <v>0</v>
      </c>
      <c r="AX54" s="89" t="str">
        <f t="shared" si="39"/>
        <v/>
      </c>
      <c r="AY54" s="89" t="str">
        <f t="shared" si="40"/>
        <v>0</v>
      </c>
      <c r="AZ54" s="89" t="str">
        <f t="shared" si="41"/>
        <v/>
      </c>
      <c r="BA54" s="89" t="str">
        <f t="shared" si="42"/>
        <v>00</v>
      </c>
      <c r="BB54" s="89">
        <f t="shared" si="43"/>
        <v>0</v>
      </c>
      <c r="BC54" s="199" t="str">
        <f>IF(女子種目選択!G54="","",女子種目選択!G54)</f>
        <v/>
      </c>
      <c r="BD54" s="94" t="str">
        <f t="shared" si="103"/>
        <v/>
      </c>
      <c r="BE54" s="129"/>
      <c r="BF54" s="202" t="str">
        <f t="shared" si="44"/>
        <v/>
      </c>
      <c r="BG54" s="130"/>
      <c r="BH54" s="202" t="str">
        <f t="shared" si="45"/>
        <v/>
      </c>
      <c r="BI54" s="200"/>
      <c r="BJ54" s="99">
        <f t="shared" si="46"/>
        <v>0</v>
      </c>
      <c r="BK54" s="99">
        <f t="shared" si="47"/>
        <v>0</v>
      </c>
      <c r="BL54" s="99">
        <f t="shared" si="48"/>
        <v>0</v>
      </c>
      <c r="BM54" s="99">
        <f t="shared" si="49"/>
        <v>0</v>
      </c>
      <c r="BN54" s="100">
        <f t="shared" si="50"/>
        <v>0</v>
      </c>
      <c r="BO54" s="101">
        <f t="shared" si="51"/>
        <v>0</v>
      </c>
      <c r="BP54" s="89" t="str">
        <f t="shared" si="52"/>
        <v>000</v>
      </c>
      <c r="BQ54" s="89">
        <f t="shared" si="53"/>
        <v>0</v>
      </c>
      <c r="BR54" s="89">
        <f t="shared" si="54"/>
        <v>0</v>
      </c>
      <c r="BS54" s="89" t="str">
        <f t="shared" si="55"/>
        <v/>
      </c>
      <c r="BT54" s="89" t="str">
        <f t="shared" si="56"/>
        <v/>
      </c>
      <c r="BU54" s="89" t="str">
        <f t="shared" si="57"/>
        <v>0</v>
      </c>
      <c r="BV54" s="89" t="str">
        <f t="shared" si="58"/>
        <v/>
      </c>
      <c r="BW54" s="89" t="str">
        <f t="shared" si="59"/>
        <v>0</v>
      </c>
      <c r="BX54" s="89" t="str">
        <f t="shared" si="60"/>
        <v/>
      </c>
      <c r="BY54" s="89" t="str">
        <f t="shared" si="61"/>
        <v>00</v>
      </c>
      <c r="BZ54" s="89">
        <f t="shared" si="62"/>
        <v>0</v>
      </c>
      <c r="CA54" s="199" t="str">
        <f>IF(女子種目選択!H54="","",女子種目選択!H54)</f>
        <v/>
      </c>
      <c r="CB54" s="94" t="str">
        <f t="shared" si="104"/>
        <v/>
      </c>
      <c r="CC54" s="129"/>
      <c r="CD54" s="202" t="str">
        <f t="shared" si="63"/>
        <v/>
      </c>
      <c r="CE54" s="130"/>
      <c r="CF54" s="202" t="str">
        <f t="shared" si="64"/>
        <v/>
      </c>
      <c r="CG54" s="200"/>
      <c r="CH54" s="99">
        <f t="shared" si="65"/>
        <v>0</v>
      </c>
      <c r="CI54" s="99">
        <f t="shared" si="66"/>
        <v>0</v>
      </c>
      <c r="CJ54" s="99">
        <f t="shared" si="67"/>
        <v>0</v>
      </c>
      <c r="CK54" s="99">
        <f t="shared" si="68"/>
        <v>0</v>
      </c>
      <c r="CL54" s="100">
        <f t="shared" si="69"/>
        <v>0</v>
      </c>
      <c r="CM54" s="101">
        <f t="shared" si="70"/>
        <v>0</v>
      </c>
      <c r="CN54" s="89" t="str">
        <f t="shared" si="71"/>
        <v>000</v>
      </c>
      <c r="CO54" s="89">
        <f t="shared" si="72"/>
        <v>0</v>
      </c>
      <c r="CP54" s="89">
        <f t="shared" si="73"/>
        <v>0</v>
      </c>
      <c r="CQ54" s="89" t="str">
        <f t="shared" si="74"/>
        <v/>
      </c>
      <c r="CR54" s="89" t="str">
        <f t="shared" si="75"/>
        <v/>
      </c>
      <c r="CS54" s="89" t="str">
        <f t="shared" si="76"/>
        <v>0</v>
      </c>
      <c r="CT54" s="89" t="str">
        <f t="shared" si="77"/>
        <v/>
      </c>
      <c r="CU54" s="89" t="str">
        <f t="shared" si="78"/>
        <v>0</v>
      </c>
      <c r="CV54" s="89" t="str">
        <f t="shared" si="79"/>
        <v/>
      </c>
      <c r="CW54" s="89" t="str">
        <f t="shared" si="80"/>
        <v>00</v>
      </c>
      <c r="CX54" s="89">
        <f t="shared" si="81"/>
        <v>0</v>
      </c>
      <c r="CY54" s="201" t="str">
        <f>IF(女子種目選択!I54="","",女子種目選択!I54)</f>
        <v/>
      </c>
      <c r="CZ54" s="94" t="str">
        <f t="shared" si="105"/>
        <v/>
      </c>
      <c r="DA54" s="129"/>
      <c r="DB54" s="202" t="str">
        <f t="shared" si="82"/>
        <v/>
      </c>
      <c r="DC54" s="130"/>
      <c r="DD54" s="202" t="str">
        <f t="shared" si="83"/>
        <v/>
      </c>
      <c r="DE54" s="200"/>
      <c r="DF54" s="99">
        <f t="shared" si="84"/>
        <v>0</v>
      </c>
      <c r="DG54" s="99">
        <f t="shared" si="85"/>
        <v>0</v>
      </c>
      <c r="DH54" s="99">
        <f t="shared" si="86"/>
        <v>0</v>
      </c>
      <c r="DI54" s="99">
        <f t="shared" si="87"/>
        <v>0</v>
      </c>
      <c r="DJ54" s="100">
        <f t="shared" si="88"/>
        <v>0</v>
      </c>
      <c r="DK54" s="101">
        <f t="shared" si="89"/>
        <v>0</v>
      </c>
      <c r="DL54" s="89" t="str">
        <f t="shared" si="90"/>
        <v>000</v>
      </c>
      <c r="DM54" s="89">
        <f t="shared" si="91"/>
        <v>0</v>
      </c>
      <c r="DN54" s="89">
        <f t="shared" si="92"/>
        <v>0</v>
      </c>
      <c r="DO54" s="89" t="str">
        <f t="shared" si="93"/>
        <v/>
      </c>
      <c r="DP54" s="89" t="str">
        <f t="shared" si="94"/>
        <v/>
      </c>
      <c r="DQ54" s="89" t="str">
        <f t="shared" si="95"/>
        <v>0</v>
      </c>
      <c r="DR54" s="89" t="str">
        <f t="shared" si="96"/>
        <v/>
      </c>
      <c r="DS54" s="89" t="str">
        <f t="shared" si="97"/>
        <v>0</v>
      </c>
      <c r="DT54" s="89" t="str">
        <f t="shared" si="98"/>
        <v/>
      </c>
      <c r="DU54" s="89" t="str">
        <f t="shared" si="99"/>
        <v>00</v>
      </c>
      <c r="DV54" s="89">
        <f t="shared" si="100"/>
        <v>0</v>
      </c>
    </row>
    <row r="55" spans="2:126">
      <c r="B55" s="90" t="str">
        <f t="shared" si="5"/>
        <v/>
      </c>
      <c r="C55" s="91">
        <v>52</v>
      </c>
      <c r="D55" s="92" t="str">
        <f>女子種目選択!B55</f>
        <v/>
      </c>
      <c r="E55" s="197" t="str">
        <f>女子種目選択!C55</f>
        <v/>
      </c>
      <c r="F55" s="198" t="str">
        <f>女子種目選択!D55</f>
        <v/>
      </c>
      <c r="G55" s="199" t="str">
        <f>IF(女子種目選択!E55="","",女子種目選択!E55)</f>
        <v/>
      </c>
      <c r="H55" s="94" t="str">
        <f t="shared" si="101"/>
        <v/>
      </c>
      <c r="I55" s="129"/>
      <c r="J55" s="96" t="str">
        <f t="shared" si="6"/>
        <v/>
      </c>
      <c r="K55" s="130"/>
      <c r="L55" s="96" t="str">
        <f t="shared" si="7"/>
        <v/>
      </c>
      <c r="M55" s="200"/>
      <c r="N55" s="99" t="str">
        <f t="shared" si="8"/>
        <v/>
      </c>
      <c r="O55" s="99">
        <f t="shared" si="9"/>
        <v>0</v>
      </c>
      <c r="P55" s="99" t="str">
        <f t="shared" si="10"/>
        <v/>
      </c>
      <c r="Q55" s="99">
        <f t="shared" si="11"/>
        <v>0</v>
      </c>
      <c r="R55" s="100" t="str">
        <f t="shared" si="12"/>
        <v/>
      </c>
      <c r="S55" s="101" t="str">
        <f t="shared" si="13"/>
        <v/>
      </c>
      <c r="T55" s="89" t="str">
        <f t="shared" si="14"/>
        <v>00</v>
      </c>
      <c r="U55" s="89">
        <f t="shared" si="15"/>
        <v>0</v>
      </c>
      <c r="V55" s="89">
        <f t="shared" si="16"/>
        <v>0</v>
      </c>
      <c r="W55" s="89" t="str">
        <f t="shared" si="17"/>
        <v/>
      </c>
      <c r="X55" s="89" t="str">
        <f t="shared" si="18"/>
        <v/>
      </c>
      <c r="Y55" s="89" t="str">
        <f t="shared" si="19"/>
        <v>0</v>
      </c>
      <c r="Z55" s="89" t="str">
        <f t="shared" si="20"/>
        <v/>
      </c>
      <c r="AA55" s="89" t="str">
        <f t="shared" si="21"/>
        <v/>
      </c>
      <c r="AB55" s="89" t="str">
        <f t="shared" si="22"/>
        <v/>
      </c>
      <c r="AC55" s="89" t="str">
        <f t="shared" si="23"/>
        <v>0</v>
      </c>
      <c r="AD55" s="89">
        <f t="shared" si="24"/>
        <v>0</v>
      </c>
      <c r="AE55" s="201" t="str">
        <f>IF(女子種目選択!F55="","",女子種目選択!F55)</f>
        <v/>
      </c>
      <c r="AF55" s="94" t="str">
        <f t="shared" si="102"/>
        <v/>
      </c>
      <c r="AG55" s="129"/>
      <c r="AH55" s="202" t="str">
        <f t="shared" si="25"/>
        <v/>
      </c>
      <c r="AI55" s="130"/>
      <c r="AJ55" s="202" t="str">
        <f t="shared" si="26"/>
        <v/>
      </c>
      <c r="AK55" s="200"/>
      <c r="AL55" s="99">
        <f t="shared" si="27"/>
        <v>0</v>
      </c>
      <c r="AM55" s="99">
        <f t="shared" si="28"/>
        <v>0</v>
      </c>
      <c r="AN55" s="99">
        <f t="shared" si="29"/>
        <v>0</v>
      </c>
      <c r="AO55" s="99">
        <f t="shared" si="30"/>
        <v>0</v>
      </c>
      <c r="AP55" s="100">
        <f t="shared" si="31"/>
        <v>0</v>
      </c>
      <c r="AQ55" s="101">
        <f t="shared" si="32"/>
        <v>0</v>
      </c>
      <c r="AR55" s="89" t="str">
        <f t="shared" si="33"/>
        <v>000</v>
      </c>
      <c r="AS55" s="89">
        <f t="shared" si="34"/>
        <v>0</v>
      </c>
      <c r="AT55" s="89">
        <f t="shared" si="35"/>
        <v>0</v>
      </c>
      <c r="AU55" s="89" t="str">
        <f t="shared" si="36"/>
        <v/>
      </c>
      <c r="AV55" s="89" t="str">
        <f t="shared" si="37"/>
        <v/>
      </c>
      <c r="AW55" s="89" t="str">
        <f t="shared" si="38"/>
        <v>0</v>
      </c>
      <c r="AX55" s="89" t="str">
        <f t="shared" si="39"/>
        <v/>
      </c>
      <c r="AY55" s="89" t="str">
        <f t="shared" si="40"/>
        <v>0</v>
      </c>
      <c r="AZ55" s="89" t="str">
        <f t="shared" si="41"/>
        <v/>
      </c>
      <c r="BA55" s="89" t="str">
        <f t="shared" si="42"/>
        <v>00</v>
      </c>
      <c r="BB55" s="89">
        <f t="shared" si="43"/>
        <v>0</v>
      </c>
      <c r="BC55" s="199" t="str">
        <f>IF(女子種目選択!G55="","",女子種目選択!G55)</f>
        <v/>
      </c>
      <c r="BD55" s="94" t="str">
        <f t="shared" si="103"/>
        <v/>
      </c>
      <c r="BE55" s="129"/>
      <c r="BF55" s="202" t="str">
        <f t="shared" si="44"/>
        <v/>
      </c>
      <c r="BG55" s="130"/>
      <c r="BH55" s="202" t="str">
        <f t="shared" si="45"/>
        <v/>
      </c>
      <c r="BI55" s="200"/>
      <c r="BJ55" s="99">
        <f t="shared" si="46"/>
        <v>0</v>
      </c>
      <c r="BK55" s="99">
        <f t="shared" si="47"/>
        <v>0</v>
      </c>
      <c r="BL55" s="99">
        <f t="shared" si="48"/>
        <v>0</v>
      </c>
      <c r="BM55" s="99">
        <f t="shared" si="49"/>
        <v>0</v>
      </c>
      <c r="BN55" s="100">
        <f t="shared" si="50"/>
        <v>0</v>
      </c>
      <c r="BO55" s="101">
        <f t="shared" si="51"/>
        <v>0</v>
      </c>
      <c r="BP55" s="89" t="str">
        <f t="shared" si="52"/>
        <v>000</v>
      </c>
      <c r="BQ55" s="89">
        <f t="shared" si="53"/>
        <v>0</v>
      </c>
      <c r="BR55" s="89">
        <f t="shared" si="54"/>
        <v>0</v>
      </c>
      <c r="BS55" s="89" t="str">
        <f t="shared" si="55"/>
        <v/>
      </c>
      <c r="BT55" s="89" t="str">
        <f t="shared" si="56"/>
        <v/>
      </c>
      <c r="BU55" s="89" t="str">
        <f t="shared" si="57"/>
        <v>0</v>
      </c>
      <c r="BV55" s="89" t="str">
        <f t="shared" si="58"/>
        <v/>
      </c>
      <c r="BW55" s="89" t="str">
        <f t="shared" si="59"/>
        <v>0</v>
      </c>
      <c r="BX55" s="89" t="str">
        <f t="shared" si="60"/>
        <v/>
      </c>
      <c r="BY55" s="89" t="str">
        <f t="shared" si="61"/>
        <v>00</v>
      </c>
      <c r="BZ55" s="89">
        <f t="shared" si="62"/>
        <v>0</v>
      </c>
      <c r="CA55" s="199" t="str">
        <f>IF(女子種目選択!H55="","",女子種目選択!H55)</f>
        <v/>
      </c>
      <c r="CB55" s="94" t="str">
        <f t="shared" si="104"/>
        <v/>
      </c>
      <c r="CC55" s="129"/>
      <c r="CD55" s="202" t="str">
        <f t="shared" si="63"/>
        <v/>
      </c>
      <c r="CE55" s="130"/>
      <c r="CF55" s="202" t="str">
        <f t="shared" si="64"/>
        <v/>
      </c>
      <c r="CG55" s="200"/>
      <c r="CH55" s="99">
        <f t="shared" si="65"/>
        <v>0</v>
      </c>
      <c r="CI55" s="99">
        <f t="shared" si="66"/>
        <v>0</v>
      </c>
      <c r="CJ55" s="99">
        <f t="shared" si="67"/>
        <v>0</v>
      </c>
      <c r="CK55" s="99">
        <f t="shared" si="68"/>
        <v>0</v>
      </c>
      <c r="CL55" s="100">
        <f t="shared" si="69"/>
        <v>0</v>
      </c>
      <c r="CM55" s="101">
        <f t="shared" si="70"/>
        <v>0</v>
      </c>
      <c r="CN55" s="89" t="str">
        <f t="shared" si="71"/>
        <v>000</v>
      </c>
      <c r="CO55" s="89">
        <f t="shared" si="72"/>
        <v>0</v>
      </c>
      <c r="CP55" s="89">
        <f t="shared" si="73"/>
        <v>0</v>
      </c>
      <c r="CQ55" s="89" t="str">
        <f t="shared" si="74"/>
        <v/>
      </c>
      <c r="CR55" s="89" t="str">
        <f t="shared" si="75"/>
        <v/>
      </c>
      <c r="CS55" s="89" t="str">
        <f t="shared" si="76"/>
        <v>0</v>
      </c>
      <c r="CT55" s="89" t="str">
        <f t="shared" si="77"/>
        <v/>
      </c>
      <c r="CU55" s="89" t="str">
        <f t="shared" si="78"/>
        <v>0</v>
      </c>
      <c r="CV55" s="89" t="str">
        <f t="shared" si="79"/>
        <v/>
      </c>
      <c r="CW55" s="89" t="str">
        <f t="shared" si="80"/>
        <v>00</v>
      </c>
      <c r="CX55" s="89">
        <f t="shared" si="81"/>
        <v>0</v>
      </c>
      <c r="CY55" s="201" t="str">
        <f>IF(女子種目選択!I55="","",女子種目選択!I55)</f>
        <v/>
      </c>
      <c r="CZ55" s="94" t="str">
        <f t="shared" si="105"/>
        <v/>
      </c>
      <c r="DA55" s="129"/>
      <c r="DB55" s="202" t="str">
        <f t="shared" si="82"/>
        <v/>
      </c>
      <c r="DC55" s="130"/>
      <c r="DD55" s="202" t="str">
        <f t="shared" si="83"/>
        <v/>
      </c>
      <c r="DE55" s="200"/>
      <c r="DF55" s="99">
        <f t="shared" si="84"/>
        <v>0</v>
      </c>
      <c r="DG55" s="99">
        <f t="shared" si="85"/>
        <v>0</v>
      </c>
      <c r="DH55" s="99">
        <f t="shared" si="86"/>
        <v>0</v>
      </c>
      <c r="DI55" s="99">
        <f t="shared" si="87"/>
        <v>0</v>
      </c>
      <c r="DJ55" s="100">
        <f t="shared" si="88"/>
        <v>0</v>
      </c>
      <c r="DK55" s="101">
        <f t="shared" si="89"/>
        <v>0</v>
      </c>
      <c r="DL55" s="89" t="str">
        <f t="shared" si="90"/>
        <v>000</v>
      </c>
      <c r="DM55" s="89">
        <f t="shared" si="91"/>
        <v>0</v>
      </c>
      <c r="DN55" s="89">
        <f t="shared" si="92"/>
        <v>0</v>
      </c>
      <c r="DO55" s="89" t="str">
        <f t="shared" si="93"/>
        <v/>
      </c>
      <c r="DP55" s="89" t="str">
        <f t="shared" si="94"/>
        <v/>
      </c>
      <c r="DQ55" s="89" t="str">
        <f t="shared" si="95"/>
        <v>0</v>
      </c>
      <c r="DR55" s="89" t="str">
        <f t="shared" si="96"/>
        <v/>
      </c>
      <c r="DS55" s="89" t="str">
        <f t="shared" si="97"/>
        <v>0</v>
      </c>
      <c r="DT55" s="89" t="str">
        <f t="shared" si="98"/>
        <v/>
      </c>
      <c r="DU55" s="89" t="str">
        <f t="shared" si="99"/>
        <v>00</v>
      </c>
      <c r="DV55" s="89">
        <f t="shared" si="100"/>
        <v>0</v>
      </c>
    </row>
    <row r="56" spans="2:126">
      <c r="B56" s="90" t="str">
        <f t="shared" si="5"/>
        <v/>
      </c>
      <c r="C56" s="91">
        <v>53</v>
      </c>
      <c r="D56" s="92" t="str">
        <f>女子種目選択!B56</f>
        <v/>
      </c>
      <c r="E56" s="197" t="str">
        <f>女子種目選択!C56</f>
        <v/>
      </c>
      <c r="F56" s="198" t="str">
        <f>女子種目選択!D56</f>
        <v/>
      </c>
      <c r="G56" s="199" t="str">
        <f>IF(女子種目選択!E56="","",女子種目選択!E56)</f>
        <v/>
      </c>
      <c r="H56" s="94" t="str">
        <f t="shared" si="101"/>
        <v/>
      </c>
      <c r="I56" s="129"/>
      <c r="J56" s="96" t="str">
        <f t="shared" si="6"/>
        <v/>
      </c>
      <c r="K56" s="130"/>
      <c r="L56" s="96" t="str">
        <f t="shared" si="7"/>
        <v/>
      </c>
      <c r="M56" s="200"/>
      <c r="N56" s="99" t="str">
        <f t="shared" si="8"/>
        <v/>
      </c>
      <c r="O56" s="99">
        <f t="shared" si="9"/>
        <v>0</v>
      </c>
      <c r="P56" s="99" t="str">
        <f t="shared" si="10"/>
        <v/>
      </c>
      <c r="Q56" s="99">
        <f t="shared" si="11"/>
        <v>0</v>
      </c>
      <c r="R56" s="100" t="str">
        <f t="shared" si="12"/>
        <v/>
      </c>
      <c r="S56" s="101" t="str">
        <f t="shared" si="13"/>
        <v/>
      </c>
      <c r="T56" s="89" t="str">
        <f t="shared" si="14"/>
        <v>00</v>
      </c>
      <c r="U56" s="89">
        <f t="shared" si="15"/>
        <v>0</v>
      </c>
      <c r="V56" s="89">
        <f t="shared" si="16"/>
        <v>0</v>
      </c>
      <c r="W56" s="89" t="str">
        <f t="shared" si="17"/>
        <v/>
      </c>
      <c r="X56" s="89" t="str">
        <f t="shared" si="18"/>
        <v/>
      </c>
      <c r="Y56" s="89" t="str">
        <f t="shared" si="19"/>
        <v>0</v>
      </c>
      <c r="Z56" s="89" t="str">
        <f t="shared" si="20"/>
        <v/>
      </c>
      <c r="AA56" s="89" t="str">
        <f t="shared" si="21"/>
        <v/>
      </c>
      <c r="AB56" s="89" t="str">
        <f t="shared" si="22"/>
        <v/>
      </c>
      <c r="AC56" s="89" t="str">
        <f t="shared" si="23"/>
        <v>0</v>
      </c>
      <c r="AD56" s="89">
        <f t="shared" si="24"/>
        <v>0</v>
      </c>
      <c r="AE56" s="201" t="str">
        <f>IF(女子種目選択!F56="","",女子種目選択!F56)</f>
        <v/>
      </c>
      <c r="AF56" s="94" t="str">
        <f t="shared" si="102"/>
        <v/>
      </c>
      <c r="AG56" s="129"/>
      <c r="AH56" s="202" t="str">
        <f t="shared" si="25"/>
        <v/>
      </c>
      <c r="AI56" s="130"/>
      <c r="AJ56" s="202" t="str">
        <f t="shared" si="26"/>
        <v/>
      </c>
      <c r="AK56" s="200"/>
      <c r="AL56" s="99">
        <f t="shared" si="27"/>
        <v>0</v>
      </c>
      <c r="AM56" s="99">
        <f t="shared" si="28"/>
        <v>0</v>
      </c>
      <c r="AN56" s="99">
        <f t="shared" si="29"/>
        <v>0</v>
      </c>
      <c r="AO56" s="99">
        <f t="shared" si="30"/>
        <v>0</v>
      </c>
      <c r="AP56" s="100">
        <f t="shared" si="31"/>
        <v>0</v>
      </c>
      <c r="AQ56" s="101">
        <f t="shared" si="32"/>
        <v>0</v>
      </c>
      <c r="AR56" s="89" t="str">
        <f t="shared" si="33"/>
        <v>000</v>
      </c>
      <c r="AS56" s="89">
        <f t="shared" si="34"/>
        <v>0</v>
      </c>
      <c r="AT56" s="89">
        <f t="shared" si="35"/>
        <v>0</v>
      </c>
      <c r="AU56" s="89" t="str">
        <f t="shared" si="36"/>
        <v/>
      </c>
      <c r="AV56" s="89" t="str">
        <f t="shared" si="37"/>
        <v/>
      </c>
      <c r="AW56" s="89" t="str">
        <f t="shared" si="38"/>
        <v>0</v>
      </c>
      <c r="AX56" s="89" t="str">
        <f t="shared" si="39"/>
        <v/>
      </c>
      <c r="AY56" s="89" t="str">
        <f t="shared" si="40"/>
        <v>0</v>
      </c>
      <c r="AZ56" s="89" t="str">
        <f t="shared" si="41"/>
        <v/>
      </c>
      <c r="BA56" s="89" t="str">
        <f t="shared" si="42"/>
        <v>00</v>
      </c>
      <c r="BB56" s="89">
        <f t="shared" si="43"/>
        <v>0</v>
      </c>
      <c r="BC56" s="199" t="str">
        <f>IF(女子種目選択!G56="","",女子種目選択!G56)</f>
        <v/>
      </c>
      <c r="BD56" s="94" t="str">
        <f t="shared" si="103"/>
        <v/>
      </c>
      <c r="BE56" s="129"/>
      <c r="BF56" s="202" t="str">
        <f t="shared" si="44"/>
        <v/>
      </c>
      <c r="BG56" s="130"/>
      <c r="BH56" s="202" t="str">
        <f t="shared" si="45"/>
        <v/>
      </c>
      <c r="BI56" s="200"/>
      <c r="BJ56" s="99">
        <f t="shared" si="46"/>
        <v>0</v>
      </c>
      <c r="BK56" s="99">
        <f t="shared" si="47"/>
        <v>0</v>
      </c>
      <c r="BL56" s="99">
        <f t="shared" si="48"/>
        <v>0</v>
      </c>
      <c r="BM56" s="99">
        <f t="shared" si="49"/>
        <v>0</v>
      </c>
      <c r="BN56" s="100">
        <f t="shared" si="50"/>
        <v>0</v>
      </c>
      <c r="BO56" s="101">
        <f t="shared" si="51"/>
        <v>0</v>
      </c>
      <c r="BP56" s="89" t="str">
        <f t="shared" si="52"/>
        <v>000</v>
      </c>
      <c r="BQ56" s="89">
        <f t="shared" si="53"/>
        <v>0</v>
      </c>
      <c r="BR56" s="89">
        <f t="shared" si="54"/>
        <v>0</v>
      </c>
      <c r="BS56" s="89" t="str">
        <f t="shared" si="55"/>
        <v/>
      </c>
      <c r="BT56" s="89" t="str">
        <f t="shared" si="56"/>
        <v/>
      </c>
      <c r="BU56" s="89" t="str">
        <f t="shared" si="57"/>
        <v>0</v>
      </c>
      <c r="BV56" s="89" t="str">
        <f t="shared" si="58"/>
        <v/>
      </c>
      <c r="BW56" s="89" t="str">
        <f t="shared" si="59"/>
        <v>0</v>
      </c>
      <c r="BX56" s="89" t="str">
        <f t="shared" si="60"/>
        <v/>
      </c>
      <c r="BY56" s="89" t="str">
        <f t="shared" si="61"/>
        <v>00</v>
      </c>
      <c r="BZ56" s="89">
        <f t="shared" si="62"/>
        <v>0</v>
      </c>
      <c r="CA56" s="199" t="str">
        <f>IF(女子種目選択!H56="","",女子種目選択!H56)</f>
        <v/>
      </c>
      <c r="CB56" s="94" t="str">
        <f t="shared" si="104"/>
        <v/>
      </c>
      <c r="CC56" s="129"/>
      <c r="CD56" s="202" t="str">
        <f t="shared" si="63"/>
        <v/>
      </c>
      <c r="CE56" s="130"/>
      <c r="CF56" s="202" t="str">
        <f t="shared" si="64"/>
        <v/>
      </c>
      <c r="CG56" s="200"/>
      <c r="CH56" s="99">
        <f t="shared" si="65"/>
        <v>0</v>
      </c>
      <c r="CI56" s="99">
        <f t="shared" si="66"/>
        <v>0</v>
      </c>
      <c r="CJ56" s="99">
        <f t="shared" si="67"/>
        <v>0</v>
      </c>
      <c r="CK56" s="99">
        <f t="shared" si="68"/>
        <v>0</v>
      </c>
      <c r="CL56" s="100">
        <f t="shared" si="69"/>
        <v>0</v>
      </c>
      <c r="CM56" s="101">
        <f t="shared" si="70"/>
        <v>0</v>
      </c>
      <c r="CN56" s="89" t="str">
        <f t="shared" si="71"/>
        <v>000</v>
      </c>
      <c r="CO56" s="89">
        <f t="shared" si="72"/>
        <v>0</v>
      </c>
      <c r="CP56" s="89">
        <f t="shared" si="73"/>
        <v>0</v>
      </c>
      <c r="CQ56" s="89" t="str">
        <f t="shared" si="74"/>
        <v/>
      </c>
      <c r="CR56" s="89" t="str">
        <f t="shared" si="75"/>
        <v/>
      </c>
      <c r="CS56" s="89" t="str">
        <f t="shared" si="76"/>
        <v>0</v>
      </c>
      <c r="CT56" s="89" t="str">
        <f t="shared" si="77"/>
        <v/>
      </c>
      <c r="CU56" s="89" t="str">
        <f t="shared" si="78"/>
        <v>0</v>
      </c>
      <c r="CV56" s="89" t="str">
        <f t="shared" si="79"/>
        <v/>
      </c>
      <c r="CW56" s="89" t="str">
        <f t="shared" si="80"/>
        <v>00</v>
      </c>
      <c r="CX56" s="89">
        <f t="shared" si="81"/>
        <v>0</v>
      </c>
      <c r="CY56" s="201" t="str">
        <f>IF(女子種目選択!I56="","",女子種目選択!I56)</f>
        <v/>
      </c>
      <c r="CZ56" s="94" t="str">
        <f t="shared" si="105"/>
        <v/>
      </c>
      <c r="DA56" s="129"/>
      <c r="DB56" s="202" t="str">
        <f t="shared" si="82"/>
        <v/>
      </c>
      <c r="DC56" s="130"/>
      <c r="DD56" s="202" t="str">
        <f t="shared" si="83"/>
        <v/>
      </c>
      <c r="DE56" s="200"/>
      <c r="DF56" s="99">
        <f t="shared" si="84"/>
        <v>0</v>
      </c>
      <c r="DG56" s="99">
        <f t="shared" si="85"/>
        <v>0</v>
      </c>
      <c r="DH56" s="99">
        <f t="shared" si="86"/>
        <v>0</v>
      </c>
      <c r="DI56" s="99">
        <f t="shared" si="87"/>
        <v>0</v>
      </c>
      <c r="DJ56" s="100">
        <f t="shared" si="88"/>
        <v>0</v>
      </c>
      <c r="DK56" s="101">
        <f t="shared" si="89"/>
        <v>0</v>
      </c>
      <c r="DL56" s="89" t="str">
        <f t="shared" si="90"/>
        <v>000</v>
      </c>
      <c r="DM56" s="89">
        <f t="shared" si="91"/>
        <v>0</v>
      </c>
      <c r="DN56" s="89">
        <f t="shared" si="92"/>
        <v>0</v>
      </c>
      <c r="DO56" s="89" t="str">
        <f t="shared" si="93"/>
        <v/>
      </c>
      <c r="DP56" s="89" t="str">
        <f t="shared" si="94"/>
        <v/>
      </c>
      <c r="DQ56" s="89" t="str">
        <f t="shared" si="95"/>
        <v>0</v>
      </c>
      <c r="DR56" s="89" t="str">
        <f t="shared" si="96"/>
        <v/>
      </c>
      <c r="DS56" s="89" t="str">
        <f t="shared" si="97"/>
        <v>0</v>
      </c>
      <c r="DT56" s="89" t="str">
        <f t="shared" si="98"/>
        <v/>
      </c>
      <c r="DU56" s="89" t="str">
        <f t="shared" si="99"/>
        <v>00</v>
      </c>
      <c r="DV56" s="89">
        <f t="shared" si="100"/>
        <v>0</v>
      </c>
    </row>
    <row r="57" spans="2:126">
      <c r="B57" s="90" t="str">
        <f t="shared" si="5"/>
        <v/>
      </c>
      <c r="C57" s="91">
        <v>54</v>
      </c>
      <c r="D57" s="92" t="str">
        <f>女子種目選択!B57</f>
        <v/>
      </c>
      <c r="E57" s="197" t="str">
        <f>女子種目選択!C57</f>
        <v/>
      </c>
      <c r="F57" s="198" t="str">
        <f>女子種目選択!D57</f>
        <v/>
      </c>
      <c r="G57" s="199" t="str">
        <f>IF(女子種目選択!E57="","",女子種目選択!E57)</f>
        <v/>
      </c>
      <c r="H57" s="94" t="str">
        <f t="shared" si="101"/>
        <v/>
      </c>
      <c r="I57" s="129"/>
      <c r="J57" s="96" t="str">
        <f t="shared" si="6"/>
        <v/>
      </c>
      <c r="K57" s="130"/>
      <c r="L57" s="96" t="str">
        <f t="shared" si="7"/>
        <v/>
      </c>
      <c r="M57" s="200"/>
      <c r="N57" s="99" t="str">
        <f t="shared" si="8"/>
        <v/>
      </c>
      <c r="O57" s="99">
        <f t="shared" si="9"/>
        <v>0</v>
      </c>
      <c r="P57" s="99" t="str">
        <f t="shared" si="10"/>
        <v/>
      </c>
      <c r="Q57" s="99">
        <f t="shared" si="11"/>
        <v>0</v>
      </c>
      <c r="R57" s="100" t="str">
        <f t="shared" si="12"/>
        <v/>
      </c>
      <c r="S57" s="101" t="str">
        <f t="shared" si="13"/>
        <v/>
      </c>
      <c r="T57" s="89" t="str">
        <f t="shared" si="14"/>
        <v>00</v>
      </c>
      <c r="U57" s="89">
        <f t="shared" si="15"/>
        <v>0</v>
      </c>
      <c r="V57" s="89">
        <f t="shared" si="16"/>
        <v>0</v>
      </c>
      <c r="W57" s="89" t="str">
        <f t="shared" si="17"/>
        <v/>
      </c>
      <c r="X57" s="89" t="str">
        <f t="shared" si="18"/>
        <v/>
      </c>
      <c r="Y57" s="89" t="str">
        <f t="shared" si="19"/>
        <v>0</v>
      </c>
      <c r="Z57" s="89" t="str">
        <f t="shared" si="20"/>
        <v/>
      </c>
      <c r="AA57" s="89" t="str">
        <f t="shared" si="21"/>
        <v/>
      </c>
      <c r="AB57" s="89" t="str">
        <f t="shared" si="22"/>
        <v/>
      </c>
      <c r="AC57" s="89" t="str">
        <f t="shared" si="23"/>
        <v>0</v>
      </c>
      <c r="AD57" s="89">
        <f t="shared" si="24"/>
        <v>0</v>
      </c>
      <c r="AE57" s="201" t="str">
        <f>IF(女子種目選択!F57="","",女子種目選択!F57)</f>
        <v/>
      </c>
      <c r="AF57" s="94" t="str">
        <f t="shared" si="102"/>
        <v/>
      </c>
      <c r="AG57" s="129"/>
      <c r="AH57" s="202" t="str">
        <f t="shared" si="25"/>
        <v/>
      </c>
      <c r="AI57" s="130"/>
      <c r="AJ57" s="202" t="str">
        <f t="shared" si="26"/>
        <v/>
      </c>
      <c r="AK57" s="200"/>
      <c r="AL57" s="99">
        <f t="shared" si="27"/>
        <v>0</v>
      </c>
      <c r="AM57" s="99">
        <f t="shared" si="28"/>
        <v>0</v>
      </c>
      <c r="AN57" s="99">
        <f t="shared" si="29"/>
        <v>0</v>
      </c>
      <c r="AO57" s="99">
        <f t="shared" si="30"/>
        <v>0</v>
      </c>
      <c r="AP57" s="100">
        <f t="shared" si="31"/>
        <v>0</v>
      </c>
      <c r="AQ57" s="101">
        <f t="shared" si="32"/>
        <v>0</v>
      </c>
      <c r="AR57" s="89" t="str">
        <f t="shared" si="33"/>
        <v>000</v>
      </c>
      <c r="AS57" s="89">
        <f t="shared" si="34"/>
        <v>0</v>
      </c>
      <c r="AT57" s="89">
        <f t="shared" si="35"/>
        <v>0</v>
      </c>
      <c r="AU57" s="89" t="str">
        <f t="shared" si="36"/>
        <v/>
      </c>
      <c r="AV57" s="89" t="str">
        <f t="shared" si="37"/>
        <v/>
      </c>
      <c r="AW57" s="89" t="str">
        <f t="shared" si="38"/>
        <v>0</v>
      </c>
      <c r="AX57" s="89" t="str">
        <f t="shared" si="39"/>
        <v/>
      </c>
      <c r="AY57" s="89" t="str">
        <f t="shared" si="40"/>
        <v>0</v>
      </c>
      <c r="AZ57" s="89" t="str">
        <f t="shared" si="41"/>
        <v/>
      </c>
      <c r="BA57" s="89" t="str">
        <f t="shared" si="42"/>
        <v>00</v>
      </c>
      <c r="BB57" s="89">
        <f t="shared" si="43"/>
        <v>0</v>
      </c>
      <c r="BC57" s="199" t="str">
        <f>IF(女子種目選択!G57="","",女子種目選択!G57)</f>
        <v/>
      </c>
      <c r="BD57" s="94" t="str">
        <f t="shared" si="103"/>
        <v/>
      </c>
      <c r="BE57" s="129"/>
      <c r="BF57" s="202" t="str">
        <f t="shared" si="44"/>
        <v/>
      </c>
      <c r="BG57" s="130"/>
      <c r="BH57" s="202" t="str">
        <f t="shared" si="45"/>
        <v/>
      </c>
      <c r="BI57" s="200"/>
      <c r="BJ57" s="99">
        <f t="shared" si="46"/>
        <v>0</v>
      </c>
      <c r="BK57" s="99">
        <f t="shared" si="47"/>
        <v>0</v>
      </c>
      <c r="BL57" s="99">
        <f t="shared" si="48"/>
        <v>0</v>
      </c>
      <c r="BM57" s="99">
        <f t="shared" si="49"/>
        <v>0</v>
      </c>
      <c r="BN57" s="100">
        <f t="shared" si="50"/>
        <v>0</v>
      </c>
      <c r="BO57" s="101">
        <f t="shared" si="51"/>
        <v>0</v>
      </c>
      <c r="BP57" s="89" t="str">
        <f t="shared" si="52"/>
        <v>000</v>
      </c>
      <c r="BQ57" s="89">
        <f t="shared" si="53"/>
        <v>0</v>
      </c>
      <c r="BR57" s="89">
        <f t="shared" si="54"/>
        <v>0</v>
      </c>
      <c r="BS57" s="89" t="str">
        <f t="shared" si="55"/>
        <v/>
      </c>
      <c r="BT57" s="89" t="str">
        <f t="shared" si="56"/>
        <v/>
      </c>
      <c r="BU57" s="89" t="str">
        <f t="shared" si="57"/>
        <v>0</v>
      </c>
      <c r="BV57" s="89" t="str">
        <f t="shared" si="58"/>
        <v/>
      </c>
      <c r="BW57" s="89" t="str">
        <f t="shared" si="59"/>
        <v>0</v>
      </c>
      <c r="BX57" s="89" t="str">
        <f t="shared" si="60"/>
        <v/>
      </c>
      <c r="BY57" s="89" t="str">
        <f t="shared" si="61"/>
        <v>00</v>
      </c>
      <c r="BZ57" s="89">
        <f t="shared" si="62"/>
        <v>0</v>
      </c>
      <c r="CA57" s="199" t="str">
        <f>IF(女子種目選択!H57="","",女子種目選択!H57)</f>
        <v/>
      </c>
      <c r="CB57" s="94" t="str">
        <f t="shared" si="104"/>
        <v/>
      </c>
      <c r="CC57" s="129"/>
      <c r="CD57" s="202" t="str">
        <f t="shared" si="63"/>
        <v/>
      </c>
      <c r="CE57" s="130"/>
      <c r="CF57" s="202" t="str">
        <f t="shared" si="64"/>
        <v/>
      </c>
      <c r="CG57" s="200"/>
      <c r="CH57" s="99">
        <f t="shared" si="65"/>
        <v>0</v>
      </c>
      <c r="CI57" s="99">
        <f t="shared" si="66"/>
        <v>0</v>
      </c>
      <c r="CJ57" s="99">
        <f t="shared" si="67"/>
        <v>0</v>
      </c>
      <c r="CK57" s="99">
        <f t="shared" si="68"/>
        <v>0</v>
      </c>
      <c r="CL57" s="100">
        <f t="shared" si="69"/>
        <v>0</v>
      </c>
      <c r="CM57" s="101">
        <f t="shared" si="70"/>
        <v>0</v>
      </c>
      <c r="CN57" s="89" t="str">
        <f t="shared" si="71"/>
        <v>000</v>
      </c>
      <c r="CO57" s="89">
        <f t="shared" si="72"/>
        <v>0</v>
      </c>
      <c r="CP57" s="89">
        <f t="shared" si="73"/>
        <v>0</v>
      </c>
      <c r="CQ57" s="89" t="str">
        <f t="shared" si="74"/>
        <v/>
      </c>
      <c r="CR57" s="89" t="str">
        <f t="shared" si="75"/>
        <v/>
      </c>
      <c r="CS57" s="89" t="str">
        <f t="shared" si="76"/>
        <v>0</v>
      </c>
      <c r="CT57" s="89" t="str">
        <f t="shared" si="77"/>
        <v/>
      </c>
      <c r="CU57" s="89" t="str">
        <f t="shared" si="78"/>
        <v>0</v>
      </c>
      <c r="CV57" s="89" t="str">
        <f t="shared" si="79"/>
        <v/>
      </c>
      <c r="CW57" s="89" t="str">
        <f t="shared" si="80"/>
        <v>00</v>
      </c>
      <c r="CX57" s="89">
        <f t="shared" si="81"/>
        <v>0</v>
      </c>
      <c r="CY57" s="201" t="str">
        <f>IF(女子種目選択!I57="","",女子種目選択!I57)</f>
        <v/>
      </c>
      <c r="CZ57" s="94" t="str">
        <f t="shared" si="105"/>
        <v/>
      </c>
      <c r="DA57" s="129"/>
      <c r="DB57" s="202" t="str">
        <f t="shared" si="82"/>
        <v/>
      </c>
      <c r="DC57" s="130"/>
      <c r="DD57" s="202" t="str">
        <f t="shared" si="83"/>
        <v/>
      </c>
      <c r="DE57" s="200"/>
      <c r="DF57" s="99">
        <f t="shared" si="84"/>
        <v>0</v>
      </c>
      <c r="DG57" s="99">
        <f t="shared" si="85"/>
        <v>0</v>
      </c>
      <c r="DH57" s="99">
        <f t="shared" si="86"/>
        <v>0</v>
      </c>
      <c r="DI57" s="99">
        <f t="shared" si="87"/>
        <v>0</v>
      </c>
      <c r="DJ57" s="100">
        <f t="shared" si="88"/>
        <v>0</v>
      </c>
      <c r="DK57" s="101">
        <f t="shared" si="89"/>
        <v>0</v>
      </c>
      <c r="DL57" s="89" t="str">
        <f t="shared" si="90"/>
        <v>000</v>
      </c>
      <c r="DM57" s="89">
        <f t="shared" si="91"/>
        <v>0</v>
      </c>
      <c r="DN57" s="89">
        <f t="shared" si="92"/>
        <v>0</v>
      </c>
      <c r="DO57" s="89" t="str">
        <f t="shared" si="93"/>
        <v/>
      </c>
      <c r="DP57" s="89" t="str">
        <f t="shared" si="94"/>
        <v/>
      </c>
      <c r="DQ57" s="89" t="str">
        <f t="shared" si="95"/>
        <v>0</v>
      </c>
      <c r="DR57" s="89" t="str">
        <f t="shared" si="96"/>
        <v/>
      </c>
      <c r="DS57" s="89" t="str">
        <f t="shared" si="97"/>
        <v>0</v>
      </c>
      <c r="DT57" s="89" t="str">
        <f t="shared" si="98"/>
        <v/>
      </c>
      <c r="DU57" s="89" t="str">
        <f t="shared" si="99"/>
        <v>00</v>
      </c>
      <c r="DV57" s="89">
        <f t="shared" si="100"/>
        <v>0</v>
      </c>
    </row>
    <row r="58" spans="2:126">
      <c r="B58" s="90" t="str">
        <f t="shared" si="5"/>
        <v/>
      </c>
      <c r="C58" s="91">
        <v>55</v>
      </c>
      <c r="D58" s="92" t="str">
        <f>女子種目選択!B58</f>
        <v/>
      </c>
      <c r="E58" s="197" t="str">
        <f>女子種目選択!C58</f>
        <v/>
      </c>
      <c r="F58" s="198" t="str">
        <f>女子種目選択!D58</f>
        <v/>
      </c>
      <c r="G58" s="199" t="str">
        <f>IF(女子種目選択!E58="","",女子種目選択!E58)</f>
        <v/>
      </c>
      <c r="H58" s="94" t="str">
        <f t="shared" si="101"/>
        <v/>
      </c>
      <c r="I58" s="129"/>
      <c r="J58" s="96" t="str">
        <f t="shared" si="6"/>
        <v/>
      </c>
      <c r="K58" s="130"/>
      <c r="L58" s="96" t="str">
        <f t="shared" si="7"/>
        <v/>
      </c>
      <c r="M58" s="200"/>
      <c r="N58" s="99" t="str">
        <f t="shared" si="8"/>
        <v/>
      </c>
      <c r="O58" s="99">
        <f t="shared" si="9"/>
        <v>0</v>
      </c>
      <c r="P58" s="99" t="str">
        <f t="shared" si="10"/>
        <v/>
      </c>
      <c r="Q58" s="99">
        <f t="shared" si="11"/>
        <v>0</v>
      </c>
      <c r="R58" s="100" t="str">
        <f t="shared" si="12"/>
        <v/>
      </c>
      <c r="S58" s="101" t="str">
        <f t="shared" si="13"/>
        <v/>
      </c>
      <c r="T58" s="89" t="str">
        <f t="shared" si="14"/>
        <v>00</v>
      </c>
      <c r="U58" s="89">
        <f t="shared" si="15"/>
        <v>0</v>
      </c>
      <c r="V58" s="89">
        <f t="shared" si="16"/>
        <v>0</v>
      </c>
      <c r="W58" s="89" t="str">
        <f t="shared" si="17"/>
        <v/>
      </c>
      <c r="X58" s="89" t="str">
        <f t="shared" si="18"/>
        <v/>
      </c>
      <c r="Y58" s="89" t="str">
        <f t="shared" si="19"/>
        <v>0</v>
      </c>
      <c r="Z58" s="89" t="str">
        <f t="shared" si="20"/>
        <v/>
      </c>
      <c r="AA58" s="89" t="str">
        <f t="shared" si="21"/>
        <v/>
      </c>
      <c r="AB58" s="89" t="str">
        <f t="shared" si="22"/>
        <v/>
      </c>
      <c r="AC58" s="89" t="str">
        <f t="shared" si="23"/>
        <v>0</v>
      </c>
      <c r="AD58" s="89">
        <f t="shared" si="24"/>
        <v>0</v>
      </c>
      <c r="AE58" s="201" t="str">
        <f>IF(女子種目選択!F58="","",女子種目選択!F58)</f>
        <v/>
      </c>
      <c r="AF58" s="94" t="str">
        <f t="shared" si="102"/>
        <v/>
      </c>
      <c r="AG58" s="129"/>
      <c r="AH58" s="202" t="str">
        <f t="shared" si="25"/>
        <v/>
      </c>
      <c r="AI58" s="130"/>
      <c r="AJ58" s="202" t="str">
        <f t="shared" si="26"/>
        <v/>
      </c>
      <c r="AK58" s="200"/>
      <c r="AL58" s="99">
        <f t="shared" si="27"/>
        <v>0</v>
      </c>
      <c r="AM58" s="99">
        <f t="shared" si="28"/>
        <v>0</v>
      </c>
      <c r="AN58" s="99">
        <f t="shared" si="29"/>
        <v>0</v>
      </c>
      <c r="AO58" s="99">
        <f t="shared" si="30"/>
        <v>0</v>
      </c>
      <c r="AP58" s="100">
        <f t="shared" si="31"/>
        <v>0</v>
      </c>
      <c r="AQ58" s="101">
        <f t="shared" si="32"/>
        <v>0</v>
      </c>
      <c r="AR58" s="89" t="str">
        <f t="shared" si="33"/>
        <v>000</v>
      </c>
      <c r="AS58" s="89">
        <f t="shared" si="34"/>
        <v>0</v>
      </c>
      <c r="AT58" s="89">
        <f t="shared" si="35"/>
        <v>0</v>
      </c>
      <c r="AU58" s="89" t="str">
        <f t="shared" si="36"/>
        <v/>
      </c>
      <c r="AV58" s="89" t="str">
        <f t="shared" si="37"/>
        <v/>
      </c>
      <c r="AW58" s="89" t="str">
        <f t="shared" si="38"/>
        <v>0</v>
      </c>
      <c r="AX58" s="89" t="str">
        <f t="shared" si="39"/>
        <v/>
      </c>
      <c r="AY58" s="89" t="str">
        <f t="shared" si="40"/>
        <v>0</v>
      </c>
      <c r="AZ58" s="89" t="str">
        <f t="shared" si="41"/>
        <v/>
      </c>
      <c r="BA58" s="89" t="str">
        <f t="shared" si="42"/>
        <v>00</v>
      </c>
      <c r="BB58" s="89">
        <f t="shared" si="43"/>
        <v>0</v>
      </c>
      <c r="BC58" s="199" t="str">
        <f>IF(女子種目選択!G58="","",女子種目選択!G58)</f>
        <v/>
      </c>
      <c r="BD58" s="94" t="str">
        <f t="shared" si="103"/>
        <v/>
      </c>
      <c r="BE58" s="129"/>
      <c r="BF58" s="202" t="str">
        <f t="shared" si="44"/>
        <v/>
      </c>
      <c r="BG58" s="130"/>
      <c r="BH58" s="202" t="str">
        <f t="shared" si="45"/>
        <v/>
      </c>
      <c r="BI58" s="200"/>
      <c r="BJ58" s="99">
        <f t="shared" si="46"/>
        <v>0</v>
      </c>
      <c r="BK58" s="99">
        <f t="shared" si="47"/>
        <v>0</v>
      </c>
      <c r="BL58" s="99">
        <f t="shared" si="48"/>
        <v>0</v>
      </c>
      <c r="BM58" s="99">
        <f t="shared" si="49"/>
        <v>0</v>
      </c>
      <c r="BN58" s="100">
        <f t="shared" si="50"/>
        <v>0</v>
      </c>
      <c r="BO58" s="101">
        <f t="shared" si="51"/>
        <v>0</v>
      </c>
      <c r="BP58" s="89" t="str">
        <f t="shared" si="52"/>
        <v>000</v>
      </c>
      <c r="BQ58" s="89">
        <f t="shared" si="53"/>
        <v>0</v>
      </c>
      <c r="BR58" s="89">
        <f t="shared" si="54"/>
        <v>0</v>
      </c>
      <c r="BS58" s="89" t="str">
        <f t="shared" si="55"/>
        <v/>
      </c>
      <c r="BT58" s="89" t="str">
        <f t="shared" si="56"/>
        <v/>
      </c>
      <c r="BU58" s="89" t="str">
        <f t="shared" si="57"/>
        <v>0</v>
      </c>
      <c r="BV58" s="89" t="str">
        <f t="shared" si="58"/>
        <v/>
      </c>
      <c r="BW58" s="89" t="str">
        <f t="shared" si="59"/>
        <v>0</v>
      </c>
      <c r="BX58" s="89" t="str">
        <f t="shared" si="60"/>
        <v/>
      </c>
      <c r="BY58" s="89" t="str">
        <f t="shared" si="61"/>
        <v>00</v>
      </c>
      <c r="BZ58" s="89">
        <f t="shared" si="62"/>
        <v>0</v>
      </c>
      <c r="CA58" s="199" t="str">
        <f>IF(女子種目選択!H58="","",女子種目選択!H58)</f>
        <v/>
      </c>
      <c r="CB58" s="94" t="str">
        <f t="shared" si="104"/>
        <v/>
      </c>
      <c r="CC58" s="129"/>
      <c r="CD58" s="202" t="str">
        <f t="shared" si="63"/>
        <v/>
      </c>
      <c r="CE58" s="130"/>
      <c r="CF58" s="202" t="str">
        <f t="shared" si="64"/>
        <v/>
      </c>
      <c r="CG58" s="200"/>
      <c r="CH58" s="99">
        <f t="shared" si="65"/>
        <v>0</v>
      </c>
      <c r="CI58" s="99">
        <f t="shared" si="66"/>
        <v>0</v>
      </c>
      <c r="CJ58" s="99">
        <f t="shared" si="67"/>
        <v>0</v>
      </c>
      <c r="CK58" s="99">
        <f t="shared" si="68"/>
        <v>0</v>
      </c>
      <c r="CL58" s="100">
        <f t="shared" si="69"/>
        <v>0</v>
      </c>
      <c r="CM58" s="101">
        <f t="shared" si="70"/>
        <v>0</v>
      </c>
      <c r="CN58" s="89" t="str">
        <f t="shared" si="71"/>
        <v>000</v>
      </c>
      <c r="CO58" s="89">
        <f t="shared" si="72"/>
        <v>0</v>
      </c>
      <c r="CP58" s="89">
        <f t="shared" si="73"/>
        <v>0</v>
      </c>
      <c r="CQ58" s="89" t="str">
        <f t="shared" si="74"/>
        <v/>
      </c>
      <c r="CR58" s="89" t="str">
        <f t="shared" si="75"/>
        <v/>
      </c>
      <c r="CS58" s="89" t="str">
        <f t="shared" si="76"/>
        <v>0</v>
      </c>
      <c r="CT58" s="89" t="str">
        <f t="shared" si="77"/>
        <v/>
      </c>
      <c r="CU58" s="89" t="str">
        <f t="shared" si="78"/>
        <v>0</v>
      </c>
      <c r="CV58" s="89" t="str">
        <f t="shared" si="79"/>
        <v/>
      </c>
      <c r="CW58" s="89" t="str">
        <f t="shared" si="80"/>
        <v>00</v>
      </c>
      <c r="CX58" s="89">
        <f t="shared" si="81"/>
        <v>0</v>
      </c>
      <c r="CY58" s="201" t="str">
        <f>IF(女子種目選択!I58="","",女子種目選択!I58)</f>
        <v/>
      </c>
      <c r="CZ58" s="94" t="str">
        <f t="shared" si="105"/>
        <v/>
      </c>
      <c r="DA58" s="129"/>
      <c r="DB58" s="202" t="str">
        <f t="shared" si="82"/>
        <v/>
      </c>
      <c r="DC58" s="130"/>
      <c r="DD58" s="202" t="str">
        <f t="shared" si="83"/>
        <v/>
      </c>
      <c r="DE58" s="200"/>
      <c r="DF58" s="99">
        <f t="shared" si="84"/>
        <v>0</v>
      </c>
      <c r="DG58" s="99">
        <f t="shared" si="85"/>
        <v>0</v>
      </c>
      <c r="DH58" s="99">
        <f t="shared" si="86"/>
        <v>0</v>
      </c>
      <c r="DI58" s="99">
        <f t="shared" si="87"/>
        <v>0</v>
      </c>
      <c r="DJ58" s="100">
        <f t="shared" si="88"/>
        <v>0</v>
      </c>
      <c r="DK58" s="101">
        <f t="shared" si="89"/>
        <v>0</v>
      </c>
      <c r="DL58" s="89" t="str">
        <f t="shared" si="90"/>
        <v>000</v>
      </c>
      <c r="DM58" s="89">
        <f t="shared" si="91"/>
        <v>0</v>
      </c>
      <c r="DN58" s="89">
        <f t="shared" si="92"/>
        <v>0</v>
      </c>
      <c r="DO58" s="89" t="str">
        <f t="shared" si="93"/>
        <v/>
      </c>
      <c r="DP58" s="89" t="str">
        <f t="shared" si="94"/>
        <v/>
      </c>
      <c r="DQ58" s="89" t="str">
        <f t="shared" si="95"/>
        <v>0</v>
      </c>
      <c r="DR58" s="89" t="str">
        <f t="shared" si="96"/>
        <v/>
      </c>
      <c r="DS58" s="89" t="str">
        <f t="shared" si="97"/>
        <v>0</v>
      </c>
      <c r="DT58" s="89" t="str">
        <f t="shared" si="98"/>
        <v/>
      </c>
      <c r="DU58" s="89" t="str">
        <f t="shared" si="99"/>
        <v>00</v>
      </c>
      <c r="DV58" s="89">
        <f t="shared" si="100"/>
        <v>0</v>
      </c>
    </row>
    <row r="59" spans="2:126">
      <c r="B59" s="90" t="str">
        <f t="shared" si="5"/>
        <v/>
      </c>
      <c r="C59" s="91">
        <v>56</v>
      </c>
      <c r="D59" s="92" t="str">
        <f>女子種目選択!B59</f>
        <v/>
      </c>
      <c r="E59" s="197" t="str">
        <f>女子種目選択!C59</f>
        <v/>
      </c>
      <c r="F59" s="198" t="str">
        <f>女子種目選択!D59</f>
        <v/>
      </c>
      <c r="G59" s="199" t="str">
        <f>IF(女子種目選択!E59="","",女子種目選択!E59)</f>
        <v/>
      </c>
      <c r="H59" s="94" t="str">
        <f t="shared" si="101"/>
        <v/>
      </c>
      <c r="I59" s="129"/>
      <c r="J59" s="96" t="str">
        <f t="shared" si="6"/>
        <v/>
      </c>
      <c r="K59" s="130"/>
      <c r="L59" s="96" t="str">
        <f t="shared" si="7"/>
        <v/>
      </c>
      <c r="M59" s="200"/>
      <c r="N59" s="99" t="str">
        <f t="shared" si="8"/>
        <v/>
      </c>
      <c r="O59" s="99">
        <f t="shared" si="9"/>
        <v>0</v>
      </c>
      <c r="P59" s="99" t="str">
        <f t="shared" si="10"/>
        <v/>
      </c>
      <c r="Q59" s="99">
        <f t="shared" si="11"/>
        <v>0</v>
      </c>
      <c r="R59" s="100" t="str">
        <f t="shared" si="12"/>
        <v/>
      </c>
      <c r="S59" s="101" t="str">
        <f t="shared" si="13"/>
        <v/>
      </c>
      <c r="T59" s="89" t="str">
        <f t="shared" si="14"/>
        <v>00</v>
      </c>
      <c r="U59" s="89">
        <f t="shared" si="15"/>
        <v>0</v>
      </c>
      <c r="V59" s="89">
        <f t="shared" si="16"/>
        <v>0</v>
      </c>
      <c r="W59" s="89" t="str">
        <f t="shared" si="17"/>
        <v/>
      </c>
      <c r="X59" s="89" t="str">
        <f t="shared" si="18"/>
        <v/>
      </c>
      <c r="Y59" s="89" t="str">
        <f t="shared" si="19"/>
        <v>0</v>
      </c>
      <c r="Z59" s="89" t="str">
        <f t="shared" si="20"/>
        <v/>
      </c>
      <c r="AA59" s="89" t="str">
        <f t="shared" si="21"/>
        <v/>
      </c>
      <c r="AB59" s="89" t="str">
        <f t="shared" si="22"/>
        <v/>
      </c>
      <c r="AC59" s="89" t="str">
        <f t="shared" si="23"/>
        <v>0</v>
      </c>
      <c r="AD59" s="89">
        <f t="shared" si="24"/>
        <v>0</v>
      </c>
      <c r="AE59" s="201" t="str">
        <f>IF(女子種目選択!F59="","",女子種目選択!F59)</f>
        <v/>
      </c>
      <c r="AF59" s="94" t="str">
        <f t="shared" si="102"/>
        <v/>
      </c>
      <c r="AG59" s="129"/>
      <c r="AH59" s="202" t="str">
        <f t="shared" si="25"/>
        <v/>
      </c>
      <c r="AI59" s="130"/>
      <c r="AJ59" s="202" t="str">
        <f t="shared" si="26"/>
        <v/>
      </c>
      <c r="AK59" s="200"/>
      <c r="AL59" s="99">
        <f t="shared" si="27"/>
        <v>0</v>
      </c>
      <c r="AM59" s="99">
        <f t="shared" si="28"/>
        <v>0</v>
      </c>
      <c r="AN59" s="99">
        <f t="shared" si="29"/>
        <v>0</v>
      </c>
      <c r="AO59" s="99">
        <f t="shared" si="30"/>
        <v>0</v>
      </c>
      <c r="AP59" s="100">
        <f t="shared" si="31"/>
        <v>0</v>
      </c>
      <c r="AQ59" s="101">
        <f t="shared" si="32"/>
        <v>0</v>
      </c>
      <c r="AR59" s="89" t="str">
        <f t="shared" si="33"/>
        <v>000</v>
      </c>
      <c r="AS59" s="89">
        <f t="shared" si="34"/>
        <v>0</v>
      </c>
      <c r="AT59" s="89">
        <f t="shared" si="35"/>
        <v>0</v>
      </c>
      <c r="AU59" s="89" t="str">
        <f t="shared" si="36"/>
        <v/>
      </c>
      <c r="AV59" s="89" t="str">
        <f t="shared" si="37"/>
        <v/>
      </c>
      <c r="AW59" s="89" t="str">
        <f t="shared" si="38"/>
        <v>0</v>
      </c>
      <c r="AX59" s="89" t="str">
        <f t="shared" si="39"/>
        <v/>
      </c>
      <c r="AY59" s="89" t="str">
        <f t="shared" si="40"/>
        <v>0</v>
      </c>
      <c r="AZ59" s="89" t="str">
        <f t="shared" si="41"/>
        <v/>
      </c>
      <c r="BA59" s="89" t="str">
        <f t="shared" si="42"/>
        <v>00</v>
      </c>
      <c r="BB59" s="89">
        <f t="shared" si="43"/>
        <v>0</v>
      </c>
      <c r="BC59" s="199" t="str">
        <f>IF(女子種目選択!G59="","",女子種目選択!G59)</f>
        <v/>
      </c>
      <c r="BD59" s="94" t="str">
        <f t="shared" si="103"/>
        <v/>
      </c>
      <c r="BE59" s="129"/>
      <c r="BF59" s="202" t="str">
        <f t="shared" si="44"/>
        <v/>
      </c>
      <c r="BG59" s="130"/>
      <c r="BH59" s="202" t="str">
        <f t="shared" si="45"/>
        <v/>
      </c>
      <c r="BI59" s="200"/>
      <c r="BJ59" s="99">
        <f t="shared" si="46"/>
        <v>0</v>
      </c>
      <c r="BK59" s="99">
        <f t="shared" si="47"/>
        <v>0</v>
      </c>
      <c r="BL59" s="99">
        <f t="shared" si="48"/>
        <v>0</v>
      </c>
      <c r="BM59" s="99">
        <f t="shared" si="49"/>
        <v>0</v>
      </c>
      <c r="BN59" s="100">
        <f t="shared" si="50"/>
        <v>0</v>
      </c>
      <c r="BO59" s="101">
        <f t="shared" si="51"/>
        <v>0</v>
      </c>
      <c r="BP59" s="89" t="str">
        <f t="shared" si="52"/>
        <v>000</v>
      </c>
      <c r="BQ59" s="89">
        <f t="shared" si="53"/>
        <v>0</v>
      </c>
      <c r="BR59" s="89">
        <f t="shared" si="54"/>
        <v>0</v>
      </c>
      <c r="BS59" s="89" t="str">
        <f t="shared" si="55"/>
        <v/>
      </c>
      <c r="BT59" s="89" t="str">
        <f t="shared" si="56"/>
        <v/>
      </c>
      <c r="BU59" s="89" t="str">
        <f t="shared" si="57"/>
        <v>0</v>
      </c>
      <c r="BV59" s="89" t="str">
        <f t="shared" si="58"/>
        <v/>
      </c>
      <c r="BW59" s="89" t="str">
        <f t="shared" si="59"/>
        <v>0</v>
      </c>
      <c r="BX59" s="89" t="str">
        <f t="shared" si="60"/>
        <v/>
      </c>
      <c r="BY59" s="89" t="str">
        <f t="shared" si="61"/>
        <v>00</v>
      </c>
      <c r="BZ59" s="89">
        <f t="shared" si="62"/>
        <v>0</v>
      </c>
      <c r="CA59" s="199" t="str">
        <f>IF(女子種目選択!H59="","",女子種目選択!H59)</f>
        <v/>
      </c>
      <c r="CB59" s="94" t="str">
        <f t="shared" si="104"/>
        <v/>
      </c>
      <c r="CC59" s="129"/>
      <c r="CD59" s="202" t="str">
        <f t="shared" si="63"/>
        <v/>
      </c>
      <c r="CE59" s="130"/>
      <c r="CF59" s="202" t="str">
        <f t="shared" si="64"/>
        <v/>
      </c>
      <c r="CG59" s="200"/>
      <c r="CH59" s="99">
        <f t="shared" si="65"/>
        <v>0</v>
      </c>
      <c r="CI59" s="99">
        <f t="shared" si="66"/>
        <v>0</v>
      </c>
      <c r="CJ59" s="99">
        <f t="shared" si="67"/>
        <v>0</v>
      </c>
      <c r="CK59" s="99">
        <f t="shared" si="68"/>
        <v>0</v>
      </c>
      <c r="CL59" s="100">
        <f t="shared" si="69"/>
        <v>0</v>
      </c>
      <c r="CM59" s="101">
        <f t="shared" si="70"/>
        <v>0</v>
      </c>
      <c r="CN59" s="89" t="str">
        <f t="shared" si="71"/>
        <v>000</v>
      </c>
      <c r="CO59" s="89">
        <f t="shared" si="72"/>
        <v>0</v>
      </c>
      <c r="CP59" s="89">
        <f t="shared" si="73"/>
        <v>0</v>
      </c>
      <c r="CQ59" s="89" t="str">
        <f t="shared" si="74"/>
        <v/>
      </c>
      <c r="CR59" s="89" t="str">
        <f t="shared" si="75"/>
        <v/>
      </c>
      <c r="CS59" s="89" t="str">
        <f t="shared" si="76"/>
        <v>0</v>
      </c>
      <c r="CT59" s="89" t="str">
        <f t="shared" si="77"/>
        <v/>
      </c>
      <c r="CU59" s="89" t="str">
        <f t="shared" si="78"/>
        <v>0</v>
      </c>
      <c r="CV59" s="89" t="str">
        <f t="shared" si="79"/>
        <v/>
      </c>
      <c r="CW59" s="89" t="str">
        <f t="shared" si="80"/>
        <v>00</v>
      </c>
      <c r="CX59" s="89">
        <f t="shared" si="81"/>
        <v>0</v>
      </c>
      <c r="CY59" s="201" t="str">
        <f>IF(女子種目選択!I59="","",女子種目選択!I59)</f>
        <v/>
      </c>
      <c r="CZ59" s="94" t="str">
        <f t="shared" si="105"/>
        <v/>
      </c>
      <c r="DA59" s="129"/>
      <c r="DB59" s="202" t="str">
        <f t="shared" si="82"/>
        <v/>
      </c>
      <c r="DC59" s="130"/>
      <c r="DD59" s="202" t="str">
        <f t="shared" si="83"/>
        <v/>
      </c>
      <c r="DE59" s="200"/>
      <c r="DF59" s="99">
        <f t="shared" si="84"/>
        <v>0</v>
      </c>
      <c r="DG59" s="99">
        <f t="shared" si="85"/>
        <v>0</v>
      </c>
      <c r="DH59" s="99">
        <f t="shared" si="86"/>
        <v>0</v>
      </c>
      <c r="DI59" s="99">
        <f t="shared" si="87"/>
        <v>0</v>
      </c>
      <c r="DJ59" s="100">
        <f t="shared" si="88"/>
        <v>0</v>
      </c>
      <c r="DK59" s="101">
        <f t="shared" si="89"/>
        <v>0</v>
      </c>
      <c r="DL59" s="89" t="str">
        <f t="shared" si="90"/>
        <v>000</v>
      </c>
      <c r="DM59" s="89">
        <f t="shared" si="91"/>
        <v>0</v>
      </c>
      <c r="DN59" s="89">
        <f t="shared" si="92"/>
        <v>0</v>
      </c>
      <c r="DO59" s="89" t="str">
        <f t="shared" si="93"/>
        <v/>
      </c>
      <c r="DP59" s="89" t="str">
        <f t="shared" si="94"/>
        <v/>
      </c>
      <c r="DQ59" s="89" t="str">
        <f t="shared" si="95"/>
        <v>0</v>
      </c>
      <c r="DR59" s="89" t="str">
        <f t="shared" si="96"/>
        <v/>
      </c>
      <c r="DS59" s="89" t="str">
        <f t="shared" si="97"/>
        <v>0</v>
      </c>
      <c r="DT59" s="89" t="str">
        <f t="shared" si="98"/>
        <v/>
      </c>
      <c r="DU59" s="89" t="str">
        <f t="shared" si="99"/>
        <v>00</v>
      </c>
      <c r="DV59" s="89">
        <f t="shared" si="100"/>
        <v>0</v>
      </c>
    </row>
    <row r="60" spans="2:126">
      <c r="B60" s="90" t="str">
        <f t="shared" si="5"/>
        <v/>
      </c>
      <c r="C60" s="91">
        <v>57</v>
      </c>
      <c r="D60" s="92" t="str">
        <f>女子種目選択!B60</f>
        <v/>
      </c>
      <c r="E60" s="197" t="str">
        <f>女子種目選択!C60</f>
        <v/>
      </c>
      <c r="F60" s="198" t="str">
        <f>女子種目選択!D60</f>
        <v/>
      </c>
      <c r="G60" s="199" t="str">
        <f>IF(女子種目選択!E60="","",女子種目選択!E60)</f>
        <v/>
      </c>
      <c r="H60" s="94" t="str">
        <f t="shared" si="101"/>
        <v/>
      </c>
      <c r="I60" s="129"/>
      <c r="J60" s="96" t="str">
        <f t="shared" si="6"/>
        <v/>
      </c>
      <c r="K60" s="130"/>
      <c r="L60" s="96" t="str">
        <f t="shared" si="7"/>
        <v/>
      </c>
      <c r="M60" s="200"/>
      <c r="N60" s="99" t="str">
        <f t="shared" si="8"/>
        <v/>
      </c>
      <c r="O60" s="99">
        <f t="shared" si="9"/>
        <v>0</v>
      </c>
      <c r="P60" s="99" t="str">
        <f t="shared" si="10"/>
        <v/>
      </c>
      <c r="Q60" s="99">
        <f t="shared" si="11"/>
        <v>0</v>
      </c>
      <c r="R60" s="100" t="str">
        <f t="shared" si="12"/>
        <v/>
      </c>
      <c r="S60" s="101" t="str">
        <f t="shared" si="13"/>
        <v/>
      </c>
      <c r="T60" s="89" t="str">
        <f t="shared" si="14"/>
        <v>00</v>
      </c>
      <c r="U60" s="89">
        <f t="shared" si="15"/>
        <v>0</v>
      </c>
      <c r="V60" s="89">
        <f t="shared" si="16"/>
        <v>0</v>
      </c>
      <c r="W60" s="89" t="str">
        <f t="shared" si="17"/>
        <v/>
      </c>
      <c r="X60" s="89" t="str">
        <f t="shared" si="18"/>
        <v/>
      </c>
      <c r="Y60" s="89" t="str">
        <f t="shared" si="19"/>
        <v>0</v>
      </c>
      <c r="Z60" s="89" t="str">
        <f t="shared" si="20"/>
        <v/>
      </c>
      <c r="AA60" s="89" t="str">
        <f t="shared" si="21"/>
        <v/>
      </c>
      <c r="AB60" s="89" t="str">
        <f t="shared" si="22"/>
        <v/>
      </c>
      <c r="AC60" s="89" t="str">
        <f t="shared" si="23"/>
        <v>0</v>
      </c>
      <c r="AD60" s="89">
        <f t="shared" si="24"/>
        <v>0</v>
      </c>
      <c r="AE60" s="201" t="str">
        <f>IF(女子種目選択!F60="","",女子種目選択!F60)</f>
        <v/>
      </c>
      <c r="AF60" s="94" t="str">
        <f t="shared" si="102"/>
        <v/>
      </c>
      <c r="AG60" s="129"/>
      <c r="AH60" s="202" t="str">
        <f t="shared" si="25"/>
        <v/>
      </c>
      <c r="AI60" s="130"/>
      <c r="AJ60" s="202" t="str">
        <f t="shared" si="26"/>
        <v/>
      </c>
      <c r="AK60" s="200"/>
      <c r="AL60" s="99">
        <f t="shared" si="27"/>
        <v>0</v>
      </c>
      <c r="AM60" s="99">
        <f t="shared" si="28"/>
        <v>0</v>
      </c>
      <c r="AN60" s="99">
        <f t="shared" si="29"/>
        <v>0</v>
      </c>
      <c r="AO60" s="99">
        <f t="shared" si="30"/>
        <v>0</v>
      </c>
      <c r="AP60" s="100">
        <f t="shared" si="31"/>
        <v>0</v>
      </c>
      <c r="AQ60" s="101">
        <f t="shared" si="32"/>
        <v>0</v>
      </c>
      <c r="AR60" s="89" t="str">
        <f t="shared" si="33"/>
        <v>000</v>
      </c>
      <c r="AS60" s="89">
        <f t="shared" si="34"/>
        <v>0</v>
      </c>
      <c r="AT60" s="89">
        <f t="shared" si="35"/>
        <v>0</v>
      </c>
      <c r="AU60" s="89" t="str">
        <f t="shared" si="36"/>
        <v/>
      </c>
      <c r="AV60" s="89" t="str">
        <f t="shared" si="37"/>
        <v/>
      </c>
      <c r="AW60" s="89" t="str">
        <f t="shared" si="38"/>
        <v>0</v>
      </c>
      <c r="AX60" s="89" t="str">
        <f t="shared" si="39"/>
        <v/>
      </c>
      <c r="AY60" s="89" t="str">
        <f t="shared" si="40"/>
        <v>0</v>
      </c>
      <c r="AZ60" s="89" t="str">
        <f t="shared" si="41"/>
        <v/>
      </c>
      <c r="BA60" s="89" t="str">
        <f t="shared" si="42"/>
        <v>00</v>
      </c>
      <c r="BB60" s="89">
        <f t="shared" si="43"/>
        <v>0</v>
      </c>
      <c r="BC60" s="199" t="str">
        <f>IF(女子種目選択!G60="","",女子種目選択!G60)</f>
        <v/>
      </c>
      <c r="BD60" s="94" t="str">
        <f t="shared" si="103"/>
        <v/>
      </c>
      <c r="BE60" s="129"/>
      <c r="BF60" s="202" t="str">
        <f t="shared" si="44"/>
        <v/>
      </c>
      <c r="BG60" s="130"/>
      <c r="BH60" s="202" t="str">
        <f t="shared" si="45"/>
        <v/>
      </c>
      <c r="BI60" s="200"/>
      <c r="BJ60" s="99">
        <f t="shared" si="46"/>
        <v>0</v>
      </c>
      <c r="BK60" s="99">
        <f t="shared" si="47"/>
        <v>0</v>
      </c>
      <c r="BL60" s="99">
        <f t="shared" si="48"/>
        <v>0</v>
      </c>
      <c r="BM60" s="99">
        <f t="shared" si="49"/>
        <v>0</v>
      </c>
      <c r="BN60" s="100">
        <f t="shared" si="50"/>
        <v>0</v>
      </c>
      <c r="BO60" s="101">
        <f t="shared" si="51"/>
        <v>0</v>
      </c>
      <c r="BP60" s="89" t="str">
        <f t="shared" si="52"/>
        <v>000</v>
      </c>
      <c r="BQ60" s="89">
        <f t="shared" si="53"/>
        <v>0</v>
      </c>
      <c r="BR60" s="89">
        <f t="shared" si="54"/>
        <v>0</v>
      </c>
      <c r="BS60" s="89" t="str">
        <f t="shared" si="55"/>
        <v/>
      </c>
      <c r="BT60" s="89" t="str">
        <f t="shared" si="56"/>
        <v/>
      </c>
      <c r="BU60" s="89" t="str">
        <f t="shared" si="57"/>
        <v>0</v>
      </c>
      <c r="BV60" s="89" t="str">
        <f t="shared" si="58"/>
        <v/>
      </c>
      <c r="BW60" s="89" t="str">
        <f t="shared" si="59"/>
        <v>0</v>
      </c>
      <c r="BX60" s="89" t="str">
        <f t="shared" si="60"/>
        <v/>
      </c>
      <c r="BY60" s="89" t="str">
        <f t="shared" si="61"/>
        <v>00</v>
      </c>
      <c r="BZ60" s="89">
        <f t="shared" si="62"/>
        <v>0</v>
      </c>
      <c r="CA60" s="199" t="str">
        <f>IF(女子種目選択!H60="","",女子種目選択!H60)</f>
        <v/>
      </c>
      <c r="CB60" s="94" t="str">
        <f t="shared" si="104"/>
        <v/>
      </c>
      <c r="CC60" s="129"/>
      <c r="CD60" s="202" t="str">
        <f t="shared" si="63"/>
        <v/>
      </c>
      <c r="CE60" s="130"/>
      <c r="CF60" s="202" t="str">
        <f t="shared" si="64"/>
        <v/>
      </c>
      <c r="CG60" s="200"/>
      <c r="CH60" s="99">
        <f t="shared" si="65"/>
        <v>0</v>
      </c>
      <c r="CI60" s="99">
        <f t="shared" si="66"/>
        <v>0</v>
      </c>
      <c r="CJ60" s="99">
        <f t="shared" si="67"/>
        <v>0</v>
      </c>
      <c r="CK60" s="99">
        <f t="shared" si="68"/>
        <v>0</v>
      </c>
      <c r="CL60" s="100">
        <f t="shared" si="69"/>
        <v>0</v>
      </c>
      <c r="CM60" s="101">
        <f t="shared" si="70"/>
        <v>0</v>
      </c>
      <c r="CN60" s="89" t="str">
        <f t="shared" si="71"/>
        <v>000</v>
      </c>
      <c r="CO60" s="89">
        <f t="shared" si="72"/>
        <v>0</v>
      </c>
      <c r="CP60" s="89">
        <f t="shared" si="73"/>
        <v>0</v>
      </c>
      <c r="CQ60" s="89" t="str">
        <f t="shared" si="74"/>
        <v/>
      </c>
      <c r="CR60" s="89" t="str">
        <f t="shared" si="75"/>
        <v/>
      </c>
      <c r="CS60" s="89" t="str">
        <f t="shared" si="76"/>
        <v>0</v>
      </c>
      <c r="CT60" s="89" t="str">
        <f t="shared" si="77"/>
        <v/>
      </c>
      <c r="CU60" s="89" t="str">
        <f t="shared" si="78"/>
        <v>0</v>
      </c>
      <c r="CV60" s="89" t="str">
        <f t="shared" si="79"/>
        <v/>
      </c>
      <c r="CW60" s="89" t="str">
        <f t="shared" si="80"/>
        <v>00</v>
      </c>
      <c r="CX60" s="89">
        <f t="shared" si="81"/>
        <v>0</v>
      </c>
      <c r="CY60" s="201" t="str">
        <f>IF(女子種目選択!I60="","",女子種目選択!I60)</f>
        <v/>
      </c>
      <c r="CZ60" s="94" t="str">
        <f t="shared" si="105"/>
        <v/>
      </c>
      <c r="DA60" s="129"/>
      <c r="DB60" s="202" t="str">
        <f t="shared" si="82"/>
        <v/>
      </c>
      <c r="DC60" s="130"/>
      <c r="DD60" s="202" t="str">
        <f t="shared" si="83"/>
        <v/>
      </c>
      <c r="DE60" s="200"/>
      <c r="DF60" s="99">
        <f t="shared" si="84"/>
        <v>0</v>
      </c>
      <c r="DG60" s="99">
        <f t="shared" si="85"/>
        <v>0</v>
      </c>
      <c r="DH60" s="99">
        <f t="shared" si="86"/>
        <v>0</v>
      </c>
      <c r="DI60" s="99">
        <f t="shared" si="87"/>
        <v>0</v>
      </c>
      <c r="DJ60" s="100">
        <f t="shared" si="88"/>
        <v>0</v>
      </c>
      <c r="DK60" s="101">
        <f t="shared" si="89"/>
        <v>0</v>
      </c>
      <c r="DL60" s="89" t="str">
        <f t="shared" si="90"/>
        <v>000</v>
      </c>
      <c r="DM60" s="89">
        <f t="shared" si="91"/>
        <v>0</v>
      </c>
      <c r="DN60" s="89">
        <f t="shared" si="92"/>
        <v>0</v>
      </c>
      <c r="DO60" s="89" t="str">
        <f t="shared" si="93"/>
        <v/>
      </c>
      <c r="DP60" s="89" t="str">
        <f t="shared" si="94"/>
        <v/>
      </c>
      <c r="DQ60" s="89" t="str">
        <f t="shared" si="95"/>
        <v>0</v>
      </c>
      <c r="DR60" s="89" t="str">
        <f t="shared" si="96"/>
        <v/>
      </c>
      <c r="DS60" s="89" t="str">
        <f t="shared" si="97"/>
        <v>0</v>
      </c>
      <c r="DT60" s="89" t="str">
        <f t="shared" si="98"/>
        <v/>
      </c>
      <c r="DU60" s="89" t="str">
        <f t="shared" si="99"/>
        <v>00</v>
      </c>
      <c r="DV60" s="89">
        <f t="shared" si="100"/>
        <v>0</v>
      </c>
    </row>
    <row r="61" spans="2:126">
      <c r="B61" s="90" t="str">
        <f t="shared" si="5"/>
        <v/>
      </c>
      <c r="C61" s="91">
        <v>58</v>
      </c>
      <c r="D61" s="92" t="str">
        <f>女子種目選択!B61</f>
        <v/>
      </c>
      <c r="E61" s="197" t="str">
        <f>女子種目選択!C61</f>
        <v/>
      </c>
      <c r="F61" s="198" t="str">
        <f>女子種目選択!D61</f>
        <v/>
      </c>
      <c r="G61" s="199" t="str">
        <f>IF(女子種目選択!E61="","",女子種目選択!E61)</f>
        <v/>
      </c>
      <c r="H61" s="94" t="str">
        <f t="shared" si="101"/>
        <v/>
      </c>
      <c r="I61" s="129"/>
      <c r="J61" s="96" t="str">
        <f t="shared" si="6"/>
        <v/>
      </c>
      <c r="K61" s="130"/>
      <c r="L61" s="96" t="str">
        <f t="shared" si="7"/>
        <v/>
      </c>
      <c r="M61" s="200"/>
      <c r="N61" s="99" t="str">
        <f t="shared" si="8"/>
        <v/>
      </c>
      <c r="O61" s="99">
        <f t="shared" si="9"/>
        <v>0</v>
      </c>
      <c r="P61" s="99" t="str">
        <f t="shared" si="10"/>
        <v/>
      </c>
      <c r="Q61" s="99">
        <f t="shared" si="11"/>
        <v>0</v>
      </c>
      <c r="R61" s="100" t="str">
        <f t="shared" si="12"/>
        <v/>
      </c>
      <c r="S61" s="101" t="str">
        <f t="shared" si="13"/>
        <v/>
      </c>
      <c r="T61" s="89" t="str">
        <f t="shared" si="14"/>
        <v>00</v>
      </c>
      <c r="U61" s="89">
        <f t="shared" si="15"/>
        <v>0</v>
      </c>
      <c r="V61" s="89">
        <f t="shared" si="16"/>
        <v>0</v>
      </c>
      <c r="W61" s="89" t="str">
        <f t="shared" si="17"/>
        <v/>
      </c>
      <c r="X61" s="89" t="str">
        <f t="shared" si="18"/>
        <v/>
      </c>
      <c r="Y61" s="89" t="str">
        <f t="shared" si="19"/>
        <v>0</v>
      </c>
      <c r="Z61" s="89" t="str">
        <f t="shared" si="20"/>
        <v/>
      </c>
      <c r="AA61" s="89" t="str">
        <f t="shared" si="21"/>
        <v/>
      </c>
      <c r="AB61" s="89" t="str">
        <f t="shared" si="22"/>
        <v/>
      </c>
      <c r="AC61" s="89" t="str">
        <f t="shared" si="23"/>
        <v>0</v>
      </c>
      <c r="AD61" s="89">
        <f t="shared" si="24"/>
        <v>0</v>
      </c>
      <c r="AE61" s="201" t="str">
        <f>IF(女子種目選択!F61="","",女子種目選択!F61)</f>
        <v/>
      </c>
      <c r="AF61" s="94" t="str">
        <f t="shared" si="102"/>
        <v/>
      </c>
      <c r="AG61" s="129"/>
      <c r="AH61" s="202" t="str">
        <f t="shared" si="25"/>
        <v/>
      </c>
      <c r="AI61" s="130"/>
      <c r="AJ61" s="202" t="str">
        <f t="shared" si="26"/>
        <v/>
      </c>
      <c r="AK61" s="200"/>
      <c r="AL61" s="99">
        <f t="shared" si="27"/>
        <v>0</v>
      </c>
      <c r="AM61" s="99">
        <f t="shared" si="28"/>
        <v>0</v>
      </c>
      <c r="AN61" s="99">
        <f t="shared" si="29"/>
        <v>0</v>
      </c>
      <c r="AO61" s="99">
        <f t="shared" si="30"/>
        <v>0</v>
      </c>
      <c r="AP61" s="100">
        <f t="shared" si="31"/>
        <v>0</v>
      </c>
      <c r="AQ61" s="101">
        <f t="shared" si="32"/>
        <v>0</v>
      </c>
      <c r="AR61" s="89" t="str">
        <f t="shared" si="33"/>
        <v>000</v>
      </c>
      <c r="AS61" s="89">
        <f t="shared" si="34"/>
        <v>0</v>
      </c>
      <c r="AT61" s="89">
        <f t="shared" si="35"/>
        <v>0</v>
      </c>
      <c r="AU61" s="89" t="str">
        <f t="shared" si="36"/>
        <v/>
      </c>
      <c r="AV61" s="89" t="str">
        <f t="shared" si="37"/>
        <v/>
      </c>
      <c r="AW61" s="89" t="str">
        <f t="shared" si="38"/>
        <v>0</v>
      </c>
      <c r="AX61" s="89" t="str">
        <f t="shared" si="39"/>
        <v/>
      </c>
      <c r="AY61" s="89" t="str">
        <f t="shared" si="40"/>
        <v>0</v>
      </c>
      <c r="AZ61" s="89" t="str">
        <f t="shared" si="41"/>
        <v/>
      </c>
      <c r="BA61" s="89" t="str">
        <f t="shared" si="42"/>
        <v>00</v>
      </c>
      <c r="BB61" s="89">
        <f t="shared" si="43"/>
        <v>0</v>
      </c>
      <c r="BC61" s="199" t="str">
        <f>IF(女子種目選択!G61="","",女子種目選択!G61)</f>
        <v/>
      </c>
      <c r="BD61" s="94" t="str">
        <f t="shared" si="103"/>
        <v/>
      </c>
      <c r="BE61" s="129"/>
      <c r="BF61" s="202" t="str">
        <f t="shared" si="44"/>
        <v/>
      </c>
      <c r="BG61" s="130"/>
      <c r="BH61" s="202" t="str">
        <f t="shared" si="45"/>
        <v/>
      </c>
      <c r="BI61" s="200"/>
      <c r="BJ61" s="99">
        <f t="shared" si="46"/>
        <v>0</v>
      </c>
      <c r="BK61" s="99">
        <f t="shared" si="47"/>
        <v>0</v>
      </c>
      <c r="BL61" s="99">
        <f t="shared" si="48"/>
        <v>0</v>
      </c>
      <c r="BM61" s="99">
        <f t="shared" si="49"/>
        <v>0</v>
      </c>
      <c r="BN61" s="100">
        <f t="shared" si="50"/>
        <v>0</v>
      </c>
      <c r="BO61" s="101">
        <f t="shared" si="51"/>
        <v>0</v>
      </c>
      <c r="BP61" s="89" t="str">
        <f t="shared" si="52"/>
        <v>000</v>
      </c>
      <c r="BQ61" s="89">
        <f t="shared" si="53"/>
        <v>0</v>
      </c>
      <c r="BR61" s="89">
        <f t="shared" si="54"/>
        <v>0</v>
      </c>
      <c r="BS61" s="89" t="str">
        <f t="shared" si="55"/>
        <v/>
      </c>
      <c r="BT61" s="89" t="str">
        <f t="shared" si="56"/>
        <v/>
      </c>
      <c r="BU61" s="89" t="str">
        <f t="shared" si="57"/>
        <v>0</v>
      </c>
      <c r="BV61" s="89" t="str">
        <f t="shared" si="58"/>
        <v/>
      </c>
      <c r="BW61" s="89" t="str">
        <f t="shared" si="59"/>
        <v>0</v>
      </c>
      <c r="BX61" s="89" t="str">
        <f t="shared" si="60"/>
        <v/>
      </c>
      <c r="BY61" s="89" t="str">
        <f t="shared" si="61"/>
        <v>00</v>
      </c>
      <c r="BZ61" s="89">
        <f t="shared" si="62"/>
        <v>0</v>
      </c>
      <c r="CA61" s="199" t="str">
        <f>IF(女子種目選択!H61="","",女子種目選択!H61)</f>
        <v/>
      </c>
      <c r="CB61" s="94" t="str">
        <f t="shared" si="104"/>
        <v/>
      </c>
      <c r="CC61" s="129"/>
      <c r="CD61" s="202" t="str">
        <f t="shared" si="63"/>
        <v/>
      </c>
      <c r="CE61" s="130"/>
      <c r="CF61" s="202" t="str">
        <f t="shared" si="64"/>
        <v/>
      </c>
      <c r="CG61" s="200"/>
      <c r="CH61" s="99">
        <f t="shared" si="65"/>
        <v>0</v>
      </c>
      <c r="CI61" s="99">
        <f t="shared" si="66"/>
        <v>0</v>
      </c>
      <c r="CJ61" s="99">
        <f t="shared" si="67"/>
        <v>0</v>
      </c>
      <c r="CK61" s="99">
        <f t="shared" si="68"/>
        <v>0</v>
      </c>
      <c r="CL61" s="100">
        <f t="shared" si="69"/>
        <v>0</v>
      </c>
      <c r="CM61" s="101">
        <f t="shared" si="70"/>
        <v>0</v>
      </c>
      <c r="CN61" s="89" t="str">
        <f t="shared" si="71"/>
        <v>000</v>
      </c>
      <c r="CO61" s="89">
        <f t="shared" si="72"/>
        <v>0</v>
      </c>
      <c r="CP61" s="89">
        <f t="shared" si="73"/>
        <v>0</v>
      </c>
      <c r="CQ61" s="89" t="str">
        <f t="shared" si="74"/>
        <v/>
      </c>
      <c r="CR61" s="89" t="str">
        <f t="shared" si="75"/>
        <v/>
      </c>
      <c r="CS61" s="89" t="str">
        <f t="shared" si="76"/>
        <v>0</v>
      </c>
      <c r="CT61" s="89" t="str">
        <f t="shared" si="77"/>
        <v/>
      </c>
      <c r="CU61" s="89" t="str">
        <f t="shared" si="78"/>
        <v>0</v>
      </c>
      <c r="CV61" s="89" t="str">
        <f t="shared" si="79"/>
        <v/>
      </c>
      <c r="CW61" s="89" t="str">
        <f t="shared" si="80"/>
        <v>00</v>
      </c>
      <c r="CX61" s="89">
        <f t="shared" si="81"/>
        <v>0</v>
      </c>
      <c r="CY61" s="201" t="str">
        <f>IF(女子種目選択!I61="","",女子種目選択!I61)</f>
        <v/>
      </c>
      <c r="CZ61" s="94" t="str">
        <f t="shared" si="105"/>
        <v/>
      </c>
      <c r="DA61" s="129"/>
      <c r="DB61" s="202" t="str">
        <f t="shared" si="82"/>
        <v/>
      </c>
      <c r="DC61" s="130"/>
      <c r="DD61" s="202" t="str">
        <f t="shared" si="83"/>
        <v/>
      </c>
      <c r="DE61" s="200"/>
      <c r="DF61" s="99">
        <f t="shared" si="84"/>
        <v>0</v>
      </c>
      <c r="DG61" s="99">
        <f t="shared" si="85"/>
        <v>0</v>
      </c>
      <c r="DH61" s="99">
        <f t="shared" si="86"/>
        <v>0</v>
      </c>
      <c r="DI61" s="99">
        <f t="shared" si="87"/>
        <v>0</v>
      </c>
      <c r="DJ61" s="100">
        <f t="shared" si="88"/>
        <v>0</v>
      </c>
      <c r="DK61" s="101">
        <f t="shared" si="89"/>
        <v>0</v>
      </c>
      <c r="DL61" s="89" t="str">
        <f t="shared" si="90"/>
        <v>000</v>
      </c>
      <c r="DM61" s="89">
        <f t="shared" si="91"/>
        <v>0</v>
      </c>
      <c r="DN61" s="89">
        <f t="shared" si="92"/>
        <v>0</v>
      </c>
      <c r="DO61" s="89" t="str">
        <f t="shared" si="93"/>
        <v/>
      </c>
      <c r="DP61" s="89" t="str">
        <f t="shared" si="94"/>
        <v/>
      </c>
      <c r="DQ61" s="89" t="str">
        <f t="shared" si="95"/>
        <v>0</v>
      </c>
      <c r="DR61" s="89" t="str">
        <f t="shared" si="96"/>
        <v/>
      </c>
      <c r="DS61" s="89" t="str">
        <f t="shared" si="97"/>
        <v>0</v>
      </c>
      <c r="DT61" s="89" t="str">
        <f t="shared" si="98"/>
        <v/>
      </c>
      <c r="DU61" s="89" t="str">
        <f t="shared" si="99"/>
        <v>00</v>
      </c>
      <c r="DV61" s="89">
        <f t="shared" si="100"/>
        <v>0</v>
      </c>
    </row>
    <row r="62" spans="2:126">
      <c r="B62" s="90" t="str">
        <f t="shared" si="5"/>
        <v/>
      </c>
      <c r="C62" s="91">
        <v>59</v>
      </c>
      <c r="D62" s="92" t="str">
        <f>女子種目選択!B62</f>
        <v/>
      </c>
      <c r="E62" s="197" t="str">
        <f>女子種目選択!C62</f>
        <v/>
      </c>
      <c r="F62" s="198" t="str">
        <f>女子種目選択!D62</f>
        <v/>
      </c>
      <c r="G62" s="199" t="str">
        <f>IF(女子種目選択!E62="","",女子種目選択!E62)</f>
        <v/>
      </c>
      <c r="H62" s="94" t="str">
        <f t="shared" si="101"/>
        <v/>
      </c>
      <c r="I62" s="129"/>
      <c r="J62" s="96" t="str">
        <f t="shared" si="6"/>
        <v/>
      </c>
      <c r="K62" s="130"/>
      <c r="L62" s="96" t="str">
        <f t="shared" si="7"/>
        <v/>
      </c>
      <c r="M62" s="200"/>
      <c r="N62" s="99" t="str">
        <f t="shared" si="8"/>
        <v/>
      </c>
      <c r="O62" s="99">
        <f t="shared" si="9"/>
        <v>0</v>
      </c>
      <c r="P62" s="99" t="str">
        <f t="shared" si="10"/>
        <v/>
      </c>
      <c r="Q62" s="99">
        <f t="shared" si="11"/>
        <v>0</v>
      </c>
      <c r="R62" s="100" t="str">
        <f t="shared" si="12"/>
        <v/>
      </c>
      <c r="S62" s="101" t="str">
        <f t="shared" si="13"/>
        <v/>
      </c>
      <c r="T62" s="89" t="str">
        <f t="shared" si="14"/>
        <v>00</v>
      </c>
      <c r="U62" s="89">
        <f t="shared" si="15"/>
        <v>0</v>
      </c>
      <c r="V62" s="89">
        <f t="shared" si="16"/>
        <v>0</v>
      </c>
      <c r="W62" s="89" t="str">
        <f t="shared" si="17"/>
        <v/>
      </c>
      <c r="X62" s="89" t="str">
        <f t="shared" si="18"/>
        <v/>
      </c>
      <c r="Y62" s="89" t="str">
        <f t="shared" si="19"/>
        <v>0</v>
      </c>
      <c r="Z62" s="89" t="str">
        <f t="shared" si="20"/>
        <v/>
      </c>
      <c r="AA62" s="89" t="str">
        <f t="shared" si="21"/>
        <v/>
      </c>
      <c r="AB62" s="89" t="str">
        <f t="shared" si="22"/>
        <v/>
      </c>
      <c r="AC62" s="89" t="str">
        <f t="shared" si="23"/>
        <v>0</v>
      </c>
      <c r="AD62" s="89">
        <f t="shared" si="24"/>
        <v>0</v>
      </c>
      <c r="AE62" s="201" t="str">
        <f>IF(女子種目選択!F62="","",女子種目選択!F62)</f>
        <v/>
      </c>
      <c r="AF62" s="94" t="str">
        <f t="shared" si="102"/>
        <v/>
      </c>
      <c r="AG62" s="129"/>
      <c r="AH62" s="202" t="str">
        <f t="shared" si="25"/>
        <v/>
      </c>
      <c r="AI62" s="130"/>
      <c r="AJ62" s="202" t="str">
        <f t="shared" si="26"/>
        <v/>
      </c>
      <c r="AK62" s="200"/>
      <c r="AL62" s="99">
        <f t="shared" si="27"/>
        <v>0</v>
      </c>
      <c r="AM62" s="99">
        <f t="shared" si="28"/>
        <v>0</v>
      </c>
      <c r="AN62" s="99">
        <f t="shared" si="29"/>
        <v>0</v>
      </c>
      <c r="AO62" s="99">
        <f t="shared" si="30"/>
        <v>0</v>
      </c>
      <c r="AP62" s="100">
        <f t="shared" si="31"/>
        <v>0</v>
      </c>
      <c r="AQ62" s="101">
        <f t="shared" si="32"/>
        <v>0</v>
      </c>
      <c r="AR62" s="89" t="str">
        <f t="shared" si="33"/>
        <v>000</v>
      </c>
      <c r="AS62" s="89">
        <f t="shared" si="34"/>
        <v>0</v>
      </c>
      <c r="AT62" s="89">
        <f t="shared" si="35"/>
        <v>0</v>
      </c>
      <c r="AU62" s="89" t="str">
        <f t="shared" si="36"/>
        <v/>
      </c>
      <c r="AV62" s="89" t="str">
        <f t="shared" si="37"/>
        <v/>
      </c>
      <c r="AW62" s="89" t="str">
        <f t="shared" si="38"/>
        <v>0</v>
      </c>
      <c r="AX62" s="89" t="str">
        <f t="shared" si="39"/>
        <v/>
      </c>
      <c r="AY62" s="89" t="str">
        <f t="shared" si="40"/>
        <v>0</v>
      </c>
      <c r="AZ62" s="89" t="str">
        <f t="shared" si="41"/>
        <v/>
      </c>
      <c r="BA62" s="89" t="str">
        <f t="shared" si="42"/>
        <v>00</v>
      </c>
      <c r="BB62" s="89">
        <f t="shared" si="43"/>
        <v>0</v>
      </c>
      <c r="BC62" s="199" t="str">
        <f>IF(女子種目選択!G62="","",女子種目選択!G62)</f>
        <v/>
      </c>
      <c r="BD62" s="94" t="str">
        <f t="shared" si="103"/>
        <v/>
      </c>
      <c r="BE62" s="129"/>
      <c r="BF62" s="202" t="str">
        <f t="shared" si="44"/>
        <v/>
      </c>
      <c r="BG62" s="130"/>
      <c r="BH62" s="202" t="str">
        <f t="shared" si="45"/>
        <v/>
      </c>
      <c r="BI62" s="200"/>
      <c r="BJ62" s="99">
        <f t="shared" si="46"/>
        <v>0</v>
      </c>
      <c r="BK62" s="99">
        <f t="shared" si="47"/>
        <v>0</v>
      </c>
      <c r="BL62" s="99">
        <f t="shared" si="48"/>
        <v>0</v>
      </c>
      <c r="BM62" s="99">
        <f t="shared" si="49"/>
        <v>0</v>
      </c>
      <c r="BN62" s="100">
        <f t="shared" si="50"/>
        <v>0</v>
      </c>
      <c r="BO62" s="101">
        <f t="shared" si="51"/>
        <v>0</v>
      </c>
      <c r="BP62" s="89" t="str">
        <f t="shared" si="52"/>
        <v>000</v>
      </c>
      <c r="BQ62" s="89">
        <f t="shared" si="53"/>
        <v>0</v>
      </c>
      <c r="BR62" s="89">
        <f t="shared" si="54"/>
        <v>0</v>
      </c>
      <c r="BS62" s="89" t="str">
        <f t="shared" si="55"/>
        <v/>
      </c>
      <c r="BT62" s="89" t="str">
        <f t="shared" si="56"/>
        <v/>
      </c>
      <c r="BU62" s="89" t="str">
        <f t="shared" si="57"/>
        <v>0</v>
      </c>
      <c r="BV62" s="89" t="str">
        <f t="shared" si="58"/>
        <v/>
      </c>
      <c r="BW62" s="89" t="str">
        <f t="shared" si="59"/>
        <v>0</v>
      </c>
      <c r="BX62" s="89" t="str">
        <f t="shared" si="60"/>
        <v/>
      </c>
      <c r="BY62" s="89" t="str">
        <f t="shared" si="61"/>
        <v>00</v>
      </c>
      <c r="BZ62" s="89">
        <f t="shared" si="62"/>
        <v>0</v>
      </c>
      <c r="CA62" s="199" t="str">
        <f>IF(女子種目選択!H62="","",女子種目選択!H62)</f>
        <v/>
      </c>
      <c r="CB62" s="94" t="str">
        <f t="shared" si="104"/>
        <v/>
      </c>
      <c r="CC62" s="129"/>
      <c r="CD62" s="202" t="str">
        <f t="shared" si="63"/>
        <v/>
      </c>
      <c r="CE62" s="130"/>
      <c r="CF62" s="202" t="str">
        <f t="shared" si="64"/>
        <v/>
      </c>
      <c r="CG62" s="200"/>
      <c r="CH62" s="99">
        <f t="shared" si="65"/>
        <v>0</v>
      </c>
      <c r="CI62" s="99">
        <f t="shared" si="66"/>
        <v>0</v>
      </c>
      <c r="CJ62" s="99">
        <f t="shared" si="67"/>
        <v>0</v>
      </c>
      <c r="CK62" s="99">
        <f t="shared" si="68"/>
        <v>0</v>
      </c>
      <c r="CL62" s="100">
        <f t="shared" si="69"/>
        <v>0</v>
      </c>
      <c r="CM62" s="101">
        <f t="shared" si="70"/>
        <v>0</v>
      </c>
      <c r="CN62" s="89" t="str">
        <f t="shared" si="71"/>
        <v>000</v>
      </c>
      <c r="CO62" s="89">
        <f t="shared" si="72"/>
        <v>0</v>
      </c>
      <c r="CP62" s="89">
        <f t="shared" si="73"/>
        <v>0</v>
      </c>
      <c r="CQ62" s="89" t="str">
        <f t="shared" si="74"/>
        <v/>
      </c>
      <c r="CR62" s="89" t="str">
        <f t="shared" si="75"/>
        <v/>
      </c>
      <c r="CS62" s="89" t="str">
        <f t="shared" si="76"/>
        <v>0</v>
      </c>
      <c r="CT62" s="89" t="str">
        <f t="shared" si="77"/>
        <v/>
      </c>
      <c r="CU62" s="89" t="str">
        <f t="shared" si="78"/>
        <v>0</v>
      </c>
      <c r="CV62" s="89" t="str">
        <f t="shared" si="79"/>
        <v/>
      </c>
      <c r="CW62" s="89" t="str">
        <f t="shared" si="80"/>
        <v>00</v>
      </c>
      <c r="CX62" s="89">
        <f t="shared" si="81"/>
        <v>0</v>
      </c>
      <c r="CY62" s="201" t="str">
        <f>IF(女子種目選択!I62="","",女子種目選択!I62)</f>
        <v/>
      </c>
      <c r="CZ62" s="94" t="str">
        <f t="shared" si="105"/>
        <v/>
      </c>
      <c r="DA62" s="129"/>
      <c r="DB62" s="202" t="str">
        <f t="shared" si="82"/>
        <v/>
      </c>
      <c r="DC62" s="130"/>
      <c r="DD62" s="202" t="str">
        <f t="shared" si="83"/>
        <v/>
      </c>
      <c r="DE62" s="200"/>
      <c r="DF62" s="99">
        <f t="shared" si="84"/>
        <v>0</v>
      </c>
      <c r="DG62" s="99">
        <f t="shared" si="85"/>
        <v>0</v>
      </c>
      <c r="DH62" s="99">
        <f t="shared" si="86"/>
        <v>0</v>
      </c>
      <c r="DI62" s="99">
        <f t="shared" si="87"/>
        <v>0</v>
      </c>
      <c r="DJ62" s="100">
        <f t="shared" si="88"/>
        <v>0</v>
      </c>
      <c r="DK62" s="101">
        <f t="shared" si="89"/>
        <v>0</v>
      </c>
      <c r="DL62" s="89" t="str">
        <f t="shared" si="90"/>
        <v>000</v>
      </c>
      <c r="DM62" s="89">
        <f t="shared" si="91"/>
        <v>0</v>
      </c>
      <c r="DN62" s="89">
        <f t="shared" si="92"/>
        <v>0</v>
      </c>
      <c r="DO62" s="89" t="str">
        <f t="shared" si="93"/>
        <v/>
      </c>
      <c r="DP62" s="89" t="str">
        <f t="shared" si="94"/>
        <v/>
      </c>
      <c r="DQ62" s="89" t="str">
        <f t="shared" si="95"/>
        <v>0</v>
      </c>
      <c r="DR62" s="89" t="str">
        <f t="shared" si="96"/>
        <v/>
      </c>
      <c r="DS62" s="89" t="str">
        <f t="shared" si="97"/>
        <v>0</v>
      </c>
      <c r="DT62" s="89" t="str">
        <f t="shared" si="98"/>
        <v/>
      </c>
      <c r="DU62" s="89" t="str">
        <f t="shared" si="99"/>
        <v>00</v>
      </c>
      <c r="DV62" s="89">
        <f t="shared" si="100"/>
        <v>0</v>
      </c>
    </row>
    <row r="63" spans="2:126">
      <c r="B63" s="90" t="str">
        <f t="shared" si="5"/>
        <v/>
      </c>
      <c r="C63" s="91">
        <v>60</v>
      </c>
      <c r="D63" s="92" t="str">
        <f>女子種目選択!B63</f>
        <v/>
      </c>
      <c r="E63" s="197" t="str">
        <f>女子種目選択!C63</f>
        <v/>
      </c>
      <c r="F63" s="198" t="str">
        <f>女子種目選択!D63</f>
        <v/>
      </c>
      <c r="G63" s="199" t="str">
        <f>IF(女子種目選択!E63="","",女子種目選択!E63)</f>
        <v/>
      </c>
      <c r="H63" s="94" t="str">
        <f t="shared" si="101"/>
        <v/>
      </c>
      <c r="I63" s="129"/>
      <c r="J63" s="96" t="str">
        <f t="shared" si="6"/>
        <v/>
      </c>
      <c r="K63" s="130"/>
      <c r="L63" s="96" t="str">
        <f t="shared" si="7"/>
        <v/>
      </c>
      <c r="M63" s="200"/>
      <c r="N63" s="99" t="str">
        <f t="shared" si="8"/>
        <v/>
      </c>
      <c r="O63" s="99">
        <f t="shared" si="9"/>
        <v>0</v>
      </c>
      <c r="P63" s="99" t="str">
        <f t="shared" si="10"/>
        <v/>
      </c>
      <c r="Q63" s="99">
        <f t="shared" si="11"/>
        <v>0</v>
      </c>
      <c r="R63" s="100" t="str">
        <f t="shared" si="12"/>
        <v/>
      </c>
      <c r="S63" s="101" t="str">
        <f t="shared" si="13"/>
        <v/>
      </c>
      <c r="T63" s="89" t="str">
        <f t="shared" si="14"/>
        <v>00</v>
      </c>
      <c r="U63" s="89">
        <f t="shared" si="15"/>
        <v>0</v>
      </c>
      <c r="V63" s="89">
        <f t="shared" si="16"/>
        <v>0</v>
      </c>
      <c r="W63" s="89" t="str">
        <f t="shared" si="17"/>
        <v/>
      </c>
      <c r="X63" s="89" t="str">
        <f t="shared" si="18"/>
        <v/>
      </c>
      <c r="Y63" s="89" t="str">
        <f t="shared" si="19"/>
        <v>0</v>
      </c>
      <c r="Z63" s="89" t="str">
        <f t="shared" si="20"/>
        <v/>
      </c>
      <c r="AA63" s="89" t="str">
        <f t="shared" si="21"/>
        <v/>
      </c>
      <c r="AB63" s="89" t="str">
        <f t="shared" si="22"/>
        <v/>
      </c>
      <c r="AC63" s="89" t="str">
        <f t="shared" si="23"/>
        <v>0</v>
      </c>
      <c r="AD63" s="89">
        <f t="shared" si="24"/>
        <v>0</v>
      </c>
      <c r="AE63" s="201" t="str">
        <f>IF(女子種目選択!F63="","",女子種目選択!F63)</f>
        <v/>
      </c>
      <c r="AF63" s="94" t="str">
        <f t="shared" si="102"/>
        <v/>
      </c>
      <c r="AG63" s="129"/>
      <c r="AH63" s="202" t="str">
        <f t="shared" si="25"/>
        <v/>
      </c>
      <c r="AI63" s="130"/>
      <c r="AJ63" s="202" t="str">
        <f t="shared" si="26"/>
        <v/>
      </c>
      <c r="AK63" s="200"/>
      <c r="AL63" s="99">
        <f t="shared" si="27"/>
        <v>0</v>
      </c>
      <c r="AM63" s="99">
        <f t="shared" si="28"/>
        <v>0</v>
      </c>
      <c r="AN63" s="99">
        <f t="shared" si="29"/>
        <v>0</v>
      </c>
      <c r="AO63" s="99">
        <f t="shared" si="30"/>
        <v>0</v>
      </c>
      <c r="AP63" s="100">
        <f t="shared" si="31"/>
        <v>0</v>
      </c>
      <c r="AQ63" s="101">
        <f t="shared" si="32"/>
        <v>0</v>
      </c>
      <c r="AR63" s="89" t="str">
        <f t="shared" si="33"/>
        <v>000</v>
      </c>
      <c r="AS63" s="89">
        <f t="shared" si="34"/>
        <v>0</v>
      </c>
      <c r="AT63" s="89">
        <f t="shared" si="35"/>
        <v>0</v>
      </c>
      <c r="AU63" s="89" t="str">
        <f t="shared" si="36"/>
        <v/>
      </c>
      <c r="AV63" s="89" t="str">
        <f t="shared" si="37"/>
        <v/>
      </c>
      <c r="AW63" s="89" t="str">
        <f t="shared" si="38"/>
        <v>0</v>
      </c>
      <c r="AX63" s="89" t="str">
        <f t="shared" si="39"/>
        <v/>
      </c>
      <c r="AY63" s="89" t="str">
        <f t="shared" si="40"/>
        <v>0</v>
      </c>
      <c r="AZ63" s="89" t="str">
        <f t="shared" si="41"/>
        <v/>
      </c>
      <c r="BA63" s="89" t="str">
        <f t="shared" si="42"/>
        <v>00</v>
      </c>
      <c r="BB63" s="89">
        <f t="shared" si="43"/>
        <v>0</v>
      </c>
      <c r="BC63" s="199" t="str">
        <f>IF(女子種目選択!G63="","",女子種目選択!G63)</f>
        <v/>
      </c>
      <c r="BD63" s="94" t="str">
        <f t="shared" si="103"/>
        <v/>
      </c>
      <c r="BE63" s="129"/>
      <c r="BF63" s="202" t="str">
        <f t="shared" si="44"/>
        <v/>
      </c>
      <c r="BG63" s="130"/>
      <c r="BH63" s="202" t="str">
        <f t="shared" si="45"/>
        <v/>
      </c>
      <c r="BI63" s="200"/>
      <c r="BJ63" s="99">
        <f t="shared" si="46"/>
        <v>0</v>
      </c>
      <c r="BK63" s="99">
        <f t="shared" si="47"/>
        <v>0</v>
      </c>
      <c r="BL63" s="99">
        <f t="shared" si="48"/>
        <v>0</v>
      </c>
      <c r="BM63" s="99">
        <f t="shared" si="49"/>
        <v>0</v>
      </c>
      <c r="BN63" s="100">
        <f t="shared" si="50"/>
        <v>0</v>
      </c>
      <c r="BO63" s="101">
        <f t="shared" si="51"/>
        <v>0</v>
      </c>
      <c r="BP63" s="89" t="str">
        <f t="shared" si="52"/>
        <v>000</v>
      </c>
      <c r="BQ63" s="89">
        <f t="shared" si="53"/>
        <v>0</v>
      </c>
      <c r="BR63" s="89">
        <f t="shared" si="54"/>
        <v>0</v>
      </c>
      <c r="BS63" s="89" t="str">
        <f t="shared" si="55"/>
        <v/>
      </c>
      <c r="BT63" s="89" t="str">
        <f t="shared" si="56"/>
        <v/>
      </c>
      <c r="BU63" s="89" t="str">
        <f t="shared" si="57"/>
        <v>0</v>
      </c>
      <c r="BV63" s="89" t="str">
        <f t="shared" si="58"/>
        <v/>
      </c>
      <c r="BW63" s="89" t="str">
        <f t="shared" si="59"/>
        <v>0</v>
      </c>
      <c r="BX63" s="89" t="str">
        <f t="shared" si="60"/>
        <v/>
      </c>
      <c r="BY63" s="89" t="str">
        <f t="shared" si="61"/>
        <v>00</v>
      </c>
      <c r="BZ63" s="89">
        <f t="shared" si="62"/>
        <v>0</v>
      </c>
      <c r="CA63" s="199" t="str">
        <f>IF(女子種目選択!H63="","",女子種目選択!H63)</f>
        <v/>
      </c>
      <c r="CB63" s="94" t="str">
        <f t="shared" si="104"/>
        <v/>
      </c>
      <c r="CC63" s="129"/>
      <c r="CD63" s="202" t="str">
        <f t="shared" si="63"/>
        <v/>
      </c>
      <c r="CE63" s="130"/>
      <c r="CF63" s="202" t="str">
        <f t="shared" si="64"/>
        <v/>
      </c>
      <c r="CG63" s="200"/>
      <c r="CH63" s="99">
        <f t="shared" si="65"/>
        <v>0</v>
      </c>
      <c r="CI63" s="99">
        <f t="shared" si="66"/>
        <v>0</v>
      </c>
      <c r="CJ63" s="99">
        <f t="shared" si="67"/>
        <v>0</v>
      </c>
      <c r="CK63" s="99">
        <f t="shared" si="68"/>
        <v>0</v>
      </c>
      <c r="CL63" s="100">
        <f t="shared" si="69"/>
        <v>0</v>
      </c>
      <c r="CM63" s="101">
        <f t="shared" si="70"/>
        <v>0</v>
      </c>
      <c r="CN63" s="89" t="str">
        <f t="shared" si="71"/>
        <v>000</v>
      </c>
      <c r="CO63" s="89">
        <f t="shared" si="72"/>
        <v>0</v>
      </c>
      <c r="CP63" s="89">
        <f t="shared" si="73"/>
        <v>0</v>
      </c>
      <c r="CQ63" s="89" t="str">
        <f t="shared" si="74"/>
        <v/>
      </c>
      <c r="CR63" s="89" t="str">
        <f t="shared" si="75"/>
        <v/>
      </c>
      <c r="CS63" s="89" t="str">
        <f t="shared" si="76"/>
        <v>0</v>
      </c>
      <c r="CT63" s="89" t="str">
        <f t="shared" si="77"/>
        <v/>
      </c>
      <c r="CU63" s="89" t="str">
        <f t="shared" si="78"/>
        <v>0</v>
      </c>
      <c r="CV63" s="89" t="str">
        <f t="shared" si="79"/>
        <v/>
      </c>
      <c r="CW63" s="89" t="str">
        <f t="shared" si="80"/>
        <v>00</v>
      </c>
      <c r="CX63" s="89">
        <f t="shared" si="81"/>
        <v>0</v>
      </c>
      <c r="CY63" s="201" t="str">
        <f>IF(女子種目選択!I63="","",女子種目選択!I63)</f>
        <v/>
      </c>
      <c r="CZ63" s="94" t="str">
        <f t="shared" si="105"/>
        <v/>
      </c>
      <c r="DA63" s="129"/>
      <c r="DB63" s="202" t="str">
        <f t="shared" si="82"/>
        <v/>
      </c>
      <c r="DC63" s="130"/>
      <c r="DD63" s="202" t="str">
        <f t="shared" si="83"/>
        <v/>
      </c>
      <c r="DE63" s="200"/>
      <c r="DF63" s="99">
        <f t="shared" si="84"/>
        <v>0</v>
      </c>
      <c r="DG63" s="99">
        <f t="shared" si="85"/>
        <v>0</v>
      </c>
      <c r="DH63" s="99">
        <f t="shared" si="86"/>
        <v>0</v>
      </c>
      <c r="DI63" s="99">
        <f t="shared" si="87"/>
        <v>0</v>
      </c>
      <c r="DJ63" s="100">
        <f t="shared" si="88"/>
        <v>0</v>
      </c>
      <c r="DK63" s="101">
        <f t="shared" si="89"/>
        <v>0</v>
      </c>
      <c r="DL63" s="89" t="str">
        <f t="shared" si="90"/>
        <v>000</v>
      </c>
      <c r="DM63" s="89">
        <f t="shared" si="91"/>
        <v>0</v>
      </c>
      <c r="DN63" s="89">
        <f t="shared" si="92"/>
        <v>0</v>
      </c>
      <c r="DO63" s="89" t="str">
        <f t="shared" si="93"/>
        <v/>
      </c>
      <c r="DP63" s="89" t="str">
        <f t="shared" si="94"/>
        <v/>
      </c>
      <c r="DQ63" s="89" t="str">
        <f t="shared" si="95"/>
        <v>0</v>
      </c>
      <c r="DR63" s="89" t="str">
        <f t="shared" si="96"/>
        <v/>
      </c>
      <c r="DS63" s="89" t="str">
        <f t="shared" si="97"/>
        <v>0</v>
      </c>
      <c r="DT63" s="89" t="str">
        <f t="shared" si="98"/>
        <v/>
      </c>
      <c r="DU63" s="89" t="str">
        <f t="shared" si="99"/>
        <v>00</v>
      </c>
      <c r="DV63" s="89">
        <f t="shared" si="100"/>
        <v>0</v>
      </c>
    </row>
    <row r="64" spans="2:126">
      <c r="B64" s="90" t="str">
        <f t="shared" si="5"/>
        <v/>
      </c>
      <c r="C64" s="91">
        <v>61</v>
      </c>
      <c r="D64" s="92" t="str">
        <f>女子種目選択!B64</f>
        <v/>
      </c>
      <c r="E64" s="197" t="str">
        <f>女子種目選択!C64</f>
        <v/>
      </c>
      <c r="F64" s="198" t="str">
        <f>女子種目選択!D64</f>
        <v/>
      </c>
      <c r="G64" s="199" t="str">
        <f>IF(女子種目選択!E64="","",女子種目選択!E64)</f>
        <v/>
      </c>
      <c r="H64" s="94" t="str">
        <f t="shared" si="101"/>
        <v/>
      </c>
      <c r="I64" s="129"/>
      <c r="J64" s="96" t="str">
        <f t="shared" si="6"/>
        <v/>
      </c>
      <c r="K64" s="130"/>
      <c r="L64" s="96" t="str">
        <f t="shared" si="7"/>
        <v/>
      </c>
      <c r="M64" s="200"/>
      <c r="N64" s="99" t="str">
        <f t="shared" si="8"/>
        <v/>
      </c>
      <c r="O64" s="99">
        <f t="shared" si="9"/>
        <v>0</v>
      </c>
      <c r="P64" s="99" t="str">
        <f t="shared" si="10"/>
        <v/>
      </c>
      <c r="Q64" s="99">
        <f t="shared" si="11"/>
        <v>0</v>
      </c>
      <c r="R64" s="100" t="str">
        <f t="shared" si="12"/>
        <v/>
      </c>
      <c r="S64" s="101" t="str">
        <f t="shared" si="13"/>
        <v/>
      </c>
      <c r="T64" s="89" t="str">
        <f t="shared" si="14"/>
        <v>00</v>
      </c>
      <c r="U64" s="89">
        <f t="shared" si="15"/>
        <v>0</v>
      </c>
      <c r="V64" s="89">
        <f t="shared" si="16"/>
        <v>0</v>
      </c>
      <c r="W64" s="89" t="str">
        <f t="shared" si="17"/>
        <v/>
      </c>
      <c r="X64" s="89" t="str">
        <f t="shared" si="18"/>
        <v/>
      </c>
      <c r="Y64" s="89" t="str">
        <f t="shared" si="19"/>
        <v>0</v>
      </c>
      <c r="Z64" s="89" t="str">
        <f t="shared" si="20"/>
        <v/>
      </c>
      <c r="AA64" s="89" t="str">
        <f t="shared" si="21"/>
        <v/>
      </c>
      <c r="AB64" s="89" t="str">
        <f t="shared" si="22"/>
        <v/>
      </c>
      <c r="AC64" s="89" t="str">
        <f t="shared" si="23"/>
        <v>0</v>
      </c>
      <c r="AD64" s="89">
        <f t="shared" si="24"/>
        <v>0</v>
      </c>
      <c r="AE64" s="201" t="str">
        <f>IF(女子種目選択!F64="","",女子種目選択!F64)</f>
        <v/>
      </c>
      <c r="AF64" s="94" t="str">
        <f t="shared" si="102"/>
        <v/>
      </c>
      <c r="AG64" s="129"/>
      <c r="AH64" s="202" t="str">
        <f t="shared" si="25"/>
        <v/>
      </c>
      <c r="AI64" s="130"/>
      <c r="AJ64" s="202" t="str">
        <f t="shared" si="26"/>
        <v/>
      </c>
      <c r="AK64" s="200"/>
      <c r="AL64" s="99">
        <f t="shared" si="27"/>
        <v>0</v>
      </c>
      <c r="AM64" s="99">
        <f t="shared" si="28"/>
        <v>0</v>
      </c>
      <c r="AN64" s="99">
        <f t="shared" si="29"/>
        <v>0</v>
      </c>
      <c r="AO64" s="99">
        <f t="shared" si="30"/>
        <v>0</v>
      </c>
      <c r="AP64" s="100">
        <f t="shared" si="31"/>
        <v>0</v>
      </c>
      <c r="AQ64" s="101">
        <f t="shared" si="32"/>
        <v>0</v>
      </c>
      <c r="AR64" s="89" t="str">
        <f t="shared" si="33"/>
        <v>000</v>
      </c>
      <c r="AS64" s="89">
        <f t="shared" si="34"/>
        <v>0</v>
      </c>
      <c r="AT64" s="89">
        <f t="shared" si="35"/>
        <v>0</v>
      </c>
      <c r="AU64" s="89" t="str">
        <f t="shared" si="36"/>
        <v/>
      </c>
      <c r="AV64" s="89" t="str">
        <f t="shared" si="37"/>
        <v/>
      </c>
      <c r="AW64" s="89" t="str">
        <f t="shared" si="38"/>
        <v>0</v>
      </c>
      <c r="AX64" s="89" t="str">
        <f t="shared" si="39"/>
        <v/>
      </c>
      <c r="AY64" s="89" t="str">
        <f t="shared" si="40"/>
        <v>0</v>
      </c>
      <c r="AZ64" s="89" t="str">
        <f t="shared" si="41"/>
        <v/>
      </c>
      <c r="BA64" s="89" t="str">
        <f t="shared" si="42"/>
        <v>00</v>
      </c>
      <c r="BB64" s="89">
        <f t="shared" si="43"/>
        <v>0</v>
      </c>
      <c r="BC64" s="199" t="str">
        <f>IF(女子種目選択!G64="","",女子種目選択!G64)</f>
        <v/>
      </c>
      <c r="BD64" s="94" t="str">
        <f t="shared" si="103"/>
        <v/>
      </c>
      <c r="BE64" s="129"/>
      <c r="BF64" s="202" t="str">
        <f t="shared" si="44"/>
        <v/>
      </c>
      <c r="BG64" s="130"/>
      <c r="BH64" s="202" t="str">
        <f t="shared" si="45"/>
        <v/>
      </c>
      <c r="BI64" s="200"/>
      <c r="BJ64" s="99">
        <f t="shared" si="46"/>
        <v>0</v>
      </c>
      <c r="BK64" s="99">
        <f t="shared" si="47"/>
        <v>0</v>
      </c>
      <c r="BL64" s="99">
        <f t="shared" si="48"/>
        <v>0</v>
      </c>
      <c r="BM64" s="99">
        <f t="shared" si="49"/>
        <v>0</v>
      </c>
      <c r="BN64" s="100">
        <f t="shared" si="50"/>
        <v>0</v>
      </c>
      <c r="BO64" s="101">
        <f t="shared" si="51"/>
        <v>0</v>
      </c>
      <c r="BP64" s="89" t="str">
        <f t="shared" si="52"/>
        <v>000</v>
      </c>
      <c r="BQ64" s="89">
        <f t="shared" si="53"/>
        <v>0</v>
      </c>
      <c r="BR64" s="89">
        <f t="shared" si="54"/>
        <v>0</v>
      </c>
      <c r="BS64" s="89" t="str">
        <f t="shared" si="55"/>
        <v/>
      </c>
      <c r="BT64" s="89" t="str">
        <f t="shared" si="56"/>
        <v/>
      </c>
      <c r="BU64" s="89" t="str">
        <f t="shared" si="57"/>
        <v>0</v>
      </c>
      <c r="BV64" s="89" t="str">
        <f t="shared" si="58"/>
        <v/>
      </c>
      <c r="BW64" s="89" t="str">
        <f t="shared" si="59"/>
        <v>0</v>
      </c>
      <c r="BX64" s="89" t="str">
        <f t="shared" si="60"/>
        <v/>
      </c>
      <c r="BY64" s="89" t="str">
        <f t="shared" si="61"/>
        <v>00</v>
      </c>
      <c r="BZ64" s="89">
        <f t="shared" si="62"/>
        <v>0</v>
      </c>
      <c r="CA64" s="199" t="str">
        <f>IF(女子種目選択!H64="","",女子種目選択!H64)</f>
        <v/>
      </c>
      <c r="CB64" s="94" t="str">
        <f t="shared" si="104"/>
        <v/>
      </c>
      <c r="CC64" s="129"/>
      <c r="CD64" s="202" t="str">
        <f t="shared" si="63"/>
        <v/>
      </c>
      <c r="CE64" s="130"/>
      <c r="CF64" s="202" t="str">
        <f t="shared" si="64"/>
        <v/>
      </c>
      <c r="CG64" s="200"/>
      <c r="CH64" s="99">
        <f t="shared" si="65"/>
        <v>0</v>
      </c>
      <c r="CI64" s="99">
        <f t="shared" si="66"/>
        <v>0</v>
      </c>
      <c r="CJ64" s="99">
        <f t="shared" si="67"/>
        <v>0</v>
      </c>
      <c r="CK64" s="99">
        <f t="shared" si="68"/>
        <v>0</v>
      </c>
      <c r="CL64" s="100">
        <f t="shared" si="69"/>
        <v>0</v>
      </c>
      <c r="CM64" s="101">
        <f t="shared" si="70"/>
        <v>0</v>
      </c>
      <c r="CN64" s="89" t="str">
        <f t="shared" si="71"/>
        <v>000</v>
      </c>
      <c r="CO64" s="89">
        <f t="shared" si="72"/>
        <v>0</v>
      </c>
      <c r="CP64" s="89">
        <f t="shared" si="73"/>
        <v>0</v>
      </c>
      <c r="CQ64" s="89" t="str">
        <f t="shared" si="74"/>
        <v/>
      </c>
      <c r="CR64" s="89" t="str">
        <f t="shared" si="75"/>
        <v/>
      </c>
      <c r="CS64" s="89" t="str">
        <f t="shared" si="76"/>
        <v>0</v>
      </c>
      <c r="CT64" s="89" t="str">
        <f t="shared" si="77"/>
        <v/>
      </c>
      <c r="CU64" s="89" t="str">
        <f t="shared" si="78"/>
        <v>0</v>
      </c>
      <c r="CV64" s="89" t="str">
        <f t="shared" si="79"/>
        <v/>
      </c>
      <c r="CW64" s="89" t="str">
        <f t="shared" si="80"/>
        <v>00</v>
      </c>
      <c r="CX64" s="89">
        <f t="shared" si="81"/>
        <v>0</v>
      </c>
      <c r="CY64" s="201" t="str">
        <f>IF(女子種目選択!I64="","",女子種目選択!I64)</f>
        <v/>
      </c>
      <c r="CZ64" s="94" t="str">
        <f t="shared" si="105"/>
        <v/>
      </c>
      <c r="DA64" s="129"/>
      <c r="DB64" s="202" t="str">
        <f t="shared" si="82"/>
        <v/>
      </c>
      <c r="DC64" s="130"/>
      <c r="DD64" s="202" t="str">
        <f t="shared" si="83"/>
        <v/>
      </c>
      <c r="DE64" s="200"/>
      <c r="DF64" s="99">
        <f t="shared" si="84"/>
        <v>0</v>
      </c>
      <c r="DG64" s="99">
        <f t="shared" si="85"/>
        <v>0</v>
      </c>
      <c r="DH64" s="99">
        <f t="shared" si="86"/>
        <v>0</v>
      </c>
      <c r="DI64" s="99">
        <f t="shared" si="87"/>
        <v>0</v>
      </c>
      <c r="DJ64" s="100">
        <f t="shared" si="88"/>
        <v>0</v>
      </c>
      <c r="DK64" s="101">
        <f t="shared" si="89"/>
        <v>0</v>
      </c>
      <c r="DL64" s="89" t="str">
        <f t="shared" si="90"/>
        <v>000</v>
      </c>
      <c r="DM64" s="89">
        <f t="shared" si="91"/>
        <v>0</v>
      </c>
      <c r="DN64" s="89">
        <f t="shared" si="92"/>
        <v>0</v>
      </c>
      <c r="DO64" s="89" t="str">
        <f t="shared" si="93"/>
        <v/>
      </c>
      <c r="DP64" s="89" t="str">
        <f t="shared" si="94"/>
        <v/>
      </c>
      <c r="DQ64" s="89" t="str">
        <f t="shared" si="95"/>
        <v>0</v>
      </c>
      <c r="DR64" s="89" t="str">
        <f t="shared" si="96"/>
        <v/>
      </c>
      <c r="DS64" s="89" t="str">
        <f t="shared" si="97"/>
        <v>0</v>
      </c>
      <c r="DT64" s="89" t="str">
        <f t="shared" si="98"/>
        <v/>
      </c>
      <c r="DU64" s="89" t="str">
        <f t="shared" si="99"/>
        <v>00</v>
      </c>
      <c r="DV64" s="89">
        <f t="shared" si="100"/>
        <v>0</v>
      </c>
    </row>
    <row r="65" spans="2:126">
      <c r="B65" s="90" t="str">
        <f t="shared" si="5"/>
        <v/>
      </c>
      <c r="C65" s="91">
        <v>62</v>
      </c>
      <c r="D65" s="92" t="str">
        <f>女子種目選択!B65</f>
        <v/>
      </c>
      <c r="E65" s="197" t="str">
        <f>女子種目選択!C65</f>
        <v/>
      </c>
      <c r="F65" s="198" t="str">
        <f>女子種目選択!D65</f>
        <v/>
      </c>
      <c r="G65" s="199" t="str">
        <f>IF(女子種目選択!E65="","",女子種目選択!E65)</f>
        <v/>
      </c>
      <c r="H65" s="94" t="str">
        <f t="shared" si="101"/>
        <v/>
      </c>
      <c r="I65" s="129"/>
      <c r="J65" s="96" t="str">
        <f t="shared" si="6"/>
        <v/>
      </c>
      <c r="K65" s="130"/>
      <c r="L65" s="96" t="str">
        <f t="shared" si="7"/>
        <v/>
      </c>
      <c r="M65" s="200"/>
      <c r="N65" s="99" t="str">
        <f t="shared" si="8"/>
        <v/>
      </c>
      <c r="O65" s="99">
        <f t="shared" si="9"/>
        <v>0</v>
      </c>
      <c r="P65" s="99" t="str">
        <f t="shared" si="10"/>
        <v/>
      </c>
      <c r="Q65" s="99">
        <f t="shared" si="11"/>
        <v>0</v>
      </c>
      <c r="R65" s="100" t="str">
        <f t="shared" si="12"/>
        <v/>
      </c>
      <c r="S65" s="101" t="str">
        <f t="shared" si="13"/>
        <v/>
      </c>
      <c r="T65" s="89" t="str">
        <f t="shared" si="14"/>
        <v>00</v>
      </c>
      <c r="U65" s="89">
        <f t="shared" si="15"/>
        <v>0</v>
      </c>
      <c r="V65" s="89">
        <f t="shared" si="16"/>
        <v>0</v>
      </c>
      <c r="W65" s="89" t="str">
        <f t="shared" si="17"/>
        <v/>
      </c>
      <c r="X65" s="89" t="str">
        <f t="shared" si="18"/>
        <v/>
      </c>
      <c r="Y65" s="89" t="str">
        <f t="shared" si="19"/>
        <v>0</v>
      </c>
      <c r="Z65" s="89" t="str">
        <f t="shared" si="20"/>
        <v/>
      </c>
      <c r="AA65" s="89" t="str">
        <f t="shared" si="21"/>
        <v/>
      </c>
      <c r="AB65" s="89" t="str">
        <f t="shared" si="22"/>
        <v/>
      </c>
      <c r="AC65" s="89" t="str">
        <f t="shared" si="23"/>
        <v>0</v>
      </c>
      <c r="AD65" s="89">
        <f t="shared" si="24"/>
        <v>0</v>
      </c>
      <c r="AE65" s="201" t="str">
        <f>IF(女子種目選択!F65="","",女子種目選択!F65)</f>
        <v/>
      </c>
      <c r="AF65" s="94" t="str">
        <f t="shared" si="102"/>
        <v/>
      </c>
      <c r="AG65" s="129"/>
      <c r="AH65" s="202" t="str">
        <f t="shared" si="25"/>
        <v/>
      </c>
      <c r="AI65" s="130"/>
      <c r="AJ65" s="202" t="str">
        <f t="shared" si="26"/>
        <v/>
      </c>
      <c r="AK65" s="200"/>
      <c r="AL65" s="99">
        <f t="shared" si="27"/>
        <v>0</v>
      </c>
      <c r="AM65" s="99">
        <f t="shared" si="28"/>
        <v>0</v>
      </c>
      <c r="AN65" s="99">
        <f t="shared" si="29"/>
        <v>0</v>
      </c>
      <c r="AO65" s="99">
        <f t="shared" si="30"/>
        <v>0</v>
      </c>
      <c r="AP65" s="100">
        <f t="shared" si="31"/>
        <v>0</v>
      </c>
      <c r="AQ65" s="101">
        <f t="shared" si="32"/>
        <v>0</v>
      </c>
      <c r="AR65" s="89" t="str">
        <f t="shared" si="33"/>
        <v>000</v>
      </c>
      <c r="AS65" s="89">
        <f t="shared" si="34"/>
        <v>0</v>
      </c>
      <c r="AT65" s="89">
        <f t="shared" si="35"/>
        <v>0</v>
      </c>
      <c r="AU65" s="89" t="str">
        <f t="shared" si="36"/>
        <v/>
      </c>
      <c r="AV65" s="89" t="str">
        <f t="shared" si="37"/>
        <v/>
      </c>
      <c r="AW65" s="89" t="str">
        <f t="shared" si="38"/>
        <v>0</v>
      </c>
      <c r="AX65" s="89" t="str">
        <f t="shared" si="39"/>
        <v/>
      </c>
      <c r="AY65" s="89" t="str">
        <f t="shared" si="40"/>
        <v>0</v>
      </c>
      <c r="AZ65" s="89" t="str">
        <f t="shared" si="41"/>
        <v/>
      </c>
      <c r="BA65" s="89" t="str">
        <f t="shared" si="42"/>
        <v>00</v>
      </c>
      <c r="BB65" s="89">
        <f t="shared" si="43"/>
        <v>0</v>
      </c>
      <c r="BC65" s="199" t="str">
        <f>IF(女子種目選択!G65="","",女子種目選択!G65)</f>
        <v/>
      </c>
      <c r="BD65" s="94" t="str">
        <f t="shared" si="103"/>
        <v/>
      </c>
      <c r="BE65" s="129"/>
      <c r="BF65" s="202" t="str">
        <f t="shared" si="44"/>
        <v/>
      </c>
      <c r="BG65" s="130"/>
      <c r="BH65" s="202" t="str">
        <f t="shared" si="45"/>
        <v/>
      </c>
      <c r="BI65" s="200"/>
      <c r="BJ65" s="99">
        <f t="shared" si="46"/>
        <v>0</v>
      </c>
      <c r="BK65" s="99">
        <f t="shared" si="47"/>
        <v>0</v>
      </c>
      <c r="BL65" s="99">
        <f t="shared" si="48"/>
        <v>0</v>
      </c>
      <c r="BM65" s="99">
        <f t="shared" si="49"/>
        <v>0</v>
      </c>
      <c r="BN65" s="100">
        <f t="shared" si="50"/>
        <v>0</v>
      </c>
      <c r="BO65" s="101">
        <f t="shared" si="51"/>
        <v>0</v>
      </c>
      <c r="BP65" s="89" t="str">
        <f t="shared" si="52"/>
        <v>000</v>
      </c>
      <c r="BQ65" s="89">
        <f t="shared" si="53"/>
        <v>0</v>
      </c>
      <c r="BR65" s="89">
        <f t="shared" si="54"/>
        <v>0</v>
      </c>
      <c r="BS65" s="89" t="str">
        <f t="shared" si="55"/>
        <v/>
      </c>
      <c r="BT65" s="89" t="str">
        <f t="shared" si="56"/>
        <v/>
      </c>
      <c r="BU65" s="89" t="str">
        <f t="shared" si="57"/>
        <v>0</v>
      </c>
      <c r="BV65" s="89" t="str">
        <f t="shared" si="58"/>
        <v/>
      </c>
      <c r="BW65" s="89" t="str">
        <f t="shared" si="59"/>
        <v>0</v>
      </c>
      <c r="BX65" s="89" t="str">
        <f t="shared" si="60"/>
        <v/>
      </c>
      <c r="BY65" s="89" t="str">
        <f t="shared" si="61"/>
        <v>00</v>
      </c>
      <c r="BZ65" s="89">
        <f t="shared" si="62"/>
        <v>0</v>
      </c>
      <c r="CA65" s="199" t="str">
        <f>IF(女子種目選択!H65="","",女子種目選択!H65)</f>
        <v/>
      </c>
      <c r="CB65" s="94" t="str">
        <f t="shared" si="104"/>
        <v/>
      </c>
      <c r="CC65" s="129"/>
      <c r="CD65" s="202" t="str">
        <f t="shared" si="63"/>
        <v/>
      </c>
      <c r="CE65" s="130"/>
      <c r="CF65" s="202" t="str">
        <f t="shared" si="64"/>
        <v/>
      </c>
      <c r="CG65" s="200"/>
      <c r="CH65" s="99">
        <f t="shared" si="65"/>
        <v>0</v>
      </c>
      <c r="CI65" s="99">
        <f t="shared" si="66"/>
        <v>0</v>
      </c>
      <c r="CJ65" s="99">
        <f t="shared" si="67"/>
        <v>0</v>
      </c>
      <c r="CK65" s="99">
        <f t="shared" si="68"/>
        <v>0</v>
      </c>
      <c r="CL65" s="100">
        <f t="shared" si="69"/>
        <v>0</v>
      </c>
      <c r="CM65" s="101">
        <f t="shared" si="70"/>
        <v>0</v>
      </c>
      <c r="CN65" s="89" t="str">
        <f t="shared" si="71"/>
        <v>000</v>
      </c>
      <c r="CO65" s="89">
        <f t="shared" si="72"/>
        <v>0</v>
      </c>
      <c r="CP65" s="89">
        <f t="shared" si="73"/>
        <v>0</v>
      </c>
      <c r="CQ65" s="89" t="str">
        <f t="shared" si="74"/>
        <v/>
      </c>
      <c r="CR65" s="89" t="str">
        <f t="shared" si="75"/>
        <v/>
      </c>
      <c r="CS65" s="89" t="str">
        <f t="shared" si="76"/>
        <v>0</v>
      </c>
      <c r="CT65" s="89" t="str">
        <f t="shared" si="77"/>
        <v/>
      </c>
      <c r="CU65" s="89" t="str">
        <f t="shared" si="78"/>
        <v>0</v>
      </c>
      <c r="CV65" s="89" t="str">
        <f t="shared" si="79"/>
        <v/>
      </c>
      <c r="CW65" s="89" t="str">
        <f t="shared" si="80"/>
        <v>00</v>
      </c>
      <c r="CX65" s="89">
        <f t="shared" si="81"/>
        <v>0</v>
      </c>
      <c r="CY65" s="201" t="str">
        <f>IF(女子種目選択!I65="","",女子種目選択!I65)</f>
        <v/>
      </c>
      <c r="CZ65" s="94" t="str">
        <f t="shared" si="105"/>
        <v/>
      </c>
      <c r="DA65" s="129"/>
      <c r="DB65" s="202" t="str">
        <f t="shared" si="82"/>
        <v/>
      </c>
      <c r="DC65" s="130"/>
      <c r="DD65" s="202" t="str">
        <f t="shared" si="83"/>
        <v/>
      </c>
      <c r="DE65" s="200"/>
      <c r="DF65" s="99">
        <f t="shared" si="84"/>
        <v>0</v>
      </c>
      <c r="DG65" s="99">
        <f t="shared" si="85"/>
        <v>0</v>
      </c>
      <c r="DH65" s="99">
        <f t="shared" si="86"/>
        <v>0</v>
      </c>
      <c r="DI65" s="99">
        <f t="shared" si="87"/>
        <v>0</v>
      </c>
      <c r="DJ65" s="100">
        <f t="shared" si="88"/>
        <v>0</v>
      </c>
      <c r="DK65" s="101">
        <f t="shared" si="89"/>
        <v>0</v>
      </c>
      <c r="DL65" s="89" t="str">
        <f t="shared" si="90"/>
        <v>000</v>
      </c>
      <c r="DM65" s="89">
        <f t="shared" si="91"/>
        <v>0</v>
      </c>
      <c r="DN65" s="89">
        <f t="shared" si="92"/>
        <v>0</v>
      </c>
      <c r="DO65" s="89" t="str">
        <f t="shared" si="93"/>
        <v/>
      </c>
      <c r="DP65" s="89" t="str">
        <f t="shared" si="94"/>
        <v/>
      </c>
      <c r="DQ65" s="89" t="str">
        <f t="shared" si="95"/>
        <v>0</v>
      </c>
      <c r="DR65" s="89" t="str">
        <f t="shared" si="96"/>
        <v/>
      </c>
      <c r="DS65" s="89" t="str">
        <f t="shared" si="97"/>
        <v>0</v>
      </c>
      <c r="DT65" s="89" t="str">
        <f t="shared" si="98"/>
        <v/>
      </c>
      <c r="DU65" s="89" t="str">
        <f t="shared" si="99"/>
        <v>00</v>
      </c>
      <c r="DV65" s="89">
        <f t="shared" si="100"/>
        <v>0</v>
      </c>
    </row>
    <row r="66" spans="2:126">
      <c r="B66" s="90" t="str">
        <f t="shared" si="5"/>
        <v/>
      </c>
      <c r="C66" s="91">
        <v>63</v>
      </c>
      <c r="D66" s="92" t="str">
        <f>女子種目選択!B66</f>
        <v/>
      </c>
      <c r="E66" s="197" t="str">
        <f>女子種目選択!C66</f>
        <v/>
      </c>
      <c r="F66" s="198" t="str">
        <f>女子種目選択!D66</f>
        <v/>
      </c>
      <c r="G66" s="199" t="str">
        <f>IF(女子種目選択!E66="","",女子種目選択!E66)</f>
        <v/>
      </c>
      <c r="H66" s="94" t="str">
        <f t="shared" si="101"/>
        <v/>
      </c>
      <c r="I66" s="129"/>
      <c r="J66" s="96" t="str">
        <f t="shared" si="6"/>
        <v/>
      </c>
      <c r="K66" s="130"/>
      <c r="L66" s="96" t="str">
        <f t="shared" si="7"/>
        <v/>
      </c>
      <c r="M66" s="200"/>
      <c r="N66" s="99" t="str">
        <f t="shared" si="8"/>
        <v/>
      </c>
      <c r="O66" s="99">
        <f t="shared" si="9"/>
        <v>0</v>
      </c>
      <c r="P66" s="99" t="str">
        <f t="shared" si="10"/>
        <v/>
      </c>
      <c r="Q66" s="99">
        <f t="shared" si="11"/>
        <v>0</v>
      </c>
      <c r="R66" s="100" t="str">
        <f t="shared" si="12"/>
        <v/>
      </c>
      <c r="S66" s="101" t="str">
        <f t="shared" si="13"/>
        <v/>
      </c>
      <c r="T66" s="89" t="str">
        <f t="shared" si="14"/>
        <v>00</v>
      </c>
      <c r="U66" s="89">
        <f t="shared" si="15"/>
        <v>0</v>
      </c>
      <c r="V66" s="89">
        <f t="shared" si="16"/>
        <v>0</v>
      </c>
      <c r="W66" s="89" t="str">
        <f t="shared" si="17"/>
        <v/>
      </c>
      <c r="X66" s="89" t="str">
        <f t="shared" si="18"/>
        <v/>
      </c>
      <c r="Y66" s="89" t="str">
        <f t="shared" si="19"/>
        <v>0</v>
      </c>
      <c r="Z66" s="89" t="str">
        <f t="shared" si="20"/>
        <v/>
      </c>
      <c r="AA66" s="89" t="str">
        <f t="shared" si="21"/>
        <v/>
      </c>
      <c r="AB66" s="89" t="str">
        <f t="shared" si="22"/>
        <v/>
      </c>
      <c r="AC66" s="89" t="str">
        <f t="shared" si="23"/>
        <v>0</v>
      </c>
      <c r="AD66" s="89">
        <f t="shared" si="24"/>
        <v>0</v>
      </c>
      <c r="AE66" s="201" t="str">
        <f>IF(女子種目選択!F66="","",女子種目選択!F66)</f>
        <v/>
      </c>
      <c r="AF66" s="94" t="str">
        <f t="shared" si="102"/>
        <v/>
      </c>
      <c r="AG66" s="129"/>
      <c r="AH66" s="202" t="str">
        <f t="shared" si="25"/>
        <v/>
      </c>
      <c r="AI66" s="130"/>
      <c r="AJ66" s="202" t="str">
        <f t="shared" si="26"/>
        <v/>
      </c>
      <c r="AK66" s="200"/>
      <c r="AL66" s="99">
        <f t="shared" si="27"/>
        <v>0</v>
      </c>
      <c r="AM66" s="99">
        <f t="shared" si="28"/>
        <v>0</v>
      </c>
      <c r="AN66" s="99">
        <f t="shared" si="29"/>
        <v>0</v>
      </c>
      <c r="AO66" s="99">
        <f t="shared" si="30"/>
        <v>0</v>
      </c>
      <c r="AP66" s="100">
        <f t="shared" si="31"/>
        <v>0</v>
      </c>
      <c r="AQ66" s="101">
        <f t="shared" si="32"/>
        <v>0</v>
      </c>
      <c r="AR66" s="89" t="str">
        <f t="shared" si="33"/>
        <v>000</v>
      </c>
      <c r="AS66" s="89">
        <f t="shared" si="34"/>
        <v>0</v>
      </c>
      <c r="AT66" s="89">
        <f t="shared" si="35"/>
        <v>0</v>
      </c>
      <c r="AU66" s="89" t="str">
        <f t="shared" si="36"/>
        <v/>
      </c>
      <c r="AV66" s="89" t="str">
        <f t="shared" si="37"/>
        <v/>
      </c>
      <c r="AW66" s="89" t="str">
        <f t="shared" si="38"/>
        <v>0</v>
      </c>
      <c r="AX66" s="89" t="str">
        <f t="shared" si="39"/>
        <v/>
      </c>
      <c r="AY66" s="89" t="str">
        <f t="shared" si="40"/>
        <v>0</v>
      </c>
      <c r="AZ66" s="89" t="str">
        <f t="shared" si="41"/>
        <v/>
      </c>
      <c r="BA66" s="89" t="str">
        <f t="shared" si="42"/>
        <v>00</v>
      </c>
      <c r="BB66" s="89">
        <f t="shared" si="43"/>
        <v>0</v>
      </c>
      <c r="BC66" s="199" t="str">
        <f>IF(女子種目選択!G66="","",女子種目選択!G66)</f>
        <v/>
      </c>
      <c r="BD66" s="94" t="str">
        <f t="shared" si="103"/>
        <v/>
      </c>
      <c r="BE66" s="129"/>
      <c r="BF66" s="202" t="str">
        <f t="shared" si="44"/>
        <v/>
      </c>
      <c r="BG66" s="130"/>
      <c r="BH66" s="202" t="str">
        <f t="shared" si="45"/>
        <v/>
      </c>
      <c r="BI66" s="200"/>
      <c r="BJ66" s="99">
        <f t="shared" si="46"/>
        <v>0</v>
      </c>
      <c r="BK66" s="99">
        <f t="shared" si="47"/>
        <v>0</v>
      </c>
      <c r="BL66" s="99">
        <f t="shared" si="48"/>
        <v>0</v>
      </c>
      <c r="BM66" s="99">
        <f t="shared" si="49"/>
        <v>0</v>
      </c>
      <c r="BN66" s="100">
        <f t="shared" si="50"/>
        <v>0</v>
      </c>
      <c r="BO66" s="101">
        <f t="shared" si="51"/>
        <v>0</v>
      </c>
      <c r="BP66" s="89" t="str">
        <f t="shared" si="52"/>
        <v>000</v>
      </c>
      <c r="BQ66" s="89">
        <f t="shared" si="53"/>
        <v>0</v>
      </c>
      <c r="BR66" s="89">
        <f t="shared" si="54"/>
        <v>0</v>
      </c>
      <c r="BS66" s="89" t="str">
        <f t="shared" si="55"/>
        <v/>
      </c>
      <c r="BT66" s="89" t="str">
        <f t="shared" si="56"/>
        <v/>
      </c>
      <c r="BU66" s="89" t="str">
        <f t="shared" si="57"/>
        <v>0</v>
      </c>
      <c r="BV66" s="89" t="str">
        <f t="shared" si="58"/>
        <v/>
      </c>
      <c r="BW66" s="89" t="str">
        <f t="shared" si="59"/>
        <v>0</v>
      </c>
      <c r="BX66" s="89" t="str">
        <f t="shared" si="60"/>
        <v/>
      </c>
      <c r="BY66" s="89" t="str">
        <f t="shared" si="61"/>
        <v>00</v>
      </c>
      <c r="BZ66" s="89">
        <f t="shared" si="62"/>
        <v>0</v>
      </c>
      <c r="CA66" s="199" t="str">
        <f>IF(女子種目選択!H66="","",女子種目選択!H66)</f>
        <v/>
      </c>
      <c r="CB66" s="94" t="str">
        <f t="shared" si="104"/>
        <v/>
      </c>
      <c r="CC66" s="129"/>
      <c r="CD66" s="202" t="str">
        <f t="shared" si="63"/>
        <v/>
      </c>
      <c r="CE66" s="130"/>
      <c r="CF66" s="202" t="str">
        <f t="shared" si="64"/>
        <v/>
      </c>
      <c r="CG66" s="200"/>
      <c r="CH66" s="99">
        <f t="shared" si="65"/>
        <v>0</v>
      </c>
      <c r="CI66" s="99">
        <f t="shared" si="66"/>
        <v>0</v>
      </c>
      <c r="CJ66" s="99">
        <f t="shared" si="67"/>
        <v>0</v>
      </c>
      <c r="CK66" s="99">
        <f t="shared" si="68"/>
        <v>0</v>
      </c>
      <c r="CL66" s="100">
        <f t="shared" si="69"/>
        <v>0</v>
      </c>
      <c r="CM66" s="101">
        <f t="shared" si="70"/>
        <v>0</v>
      </c>
      <c r="CN66" s="89" t="str">
        <f t="shared" si="71"/>
        <v>000</v>
      </c>
      <c r="CO66" s="89">
        <f t="shared" si="72"/>
        <v>0</v>
      </c>
      <c r="CP66" s="89">
        <f t="shared" si="73"/>
        <v>0</v>
      </c>
      <c r="CQ66" s="89" t="str">
        <f t="shared" si="74"/>
        <v/>
      </c>
      <c r="CR66" s="89" t="str">
        <f t="shared" si="75"/>
        <v/>
      </c>
      <c r="CS66" s="89" t="str">
        <f t="shared" si="76"/>
        <v>0</v>
      </c>
      <c r="CT66" s="89" t="str">
        <f t="shared" si="77"/>
        <v/>
      </c>
      <c r="CU66" s="89" t="str">
        <f t="shared" si="78"/>
        <v>0</v>
      </c>
      <c r="CV66" s="89" t="str">
        <f t="shared" si="79"/>
        <v/>
      </c>
      <c r="CW66" s="89" t="str">
        <f t="shared" si="80"/>
        <v>00</v>
      </c>
      <c r="CX66" s="89">
        <f t="shared" si="81"/>
        <v>0</v>
      </c>
      <c r="CY66" s="201" t="str">
        <f>IF(女子種目選択!I66="","",女子種目選択!I66)</f>
        <v/>
      </c>
      <c r="CZ66" s="94" t="str">
        <f t="shared" si="105"/>
        <v/>
      </c>
      <c r="DA66" s="129"/>
      <c r="DB66" s="202" t="str">
        <f t="shared" si="82"/>
        <v/>
      </c>
      <c r="DC66" s="130"/>
      <c r="DD66" s="202" t="str">
        <f t="shared" si="83"/>
        <v/>
      </c>
      <c r="DE66" s="200"/>
      <c r="DF66" s="99">
        <f t="shared" si="84"/>
        <v>0</v>
      </c>
      <c r="DG66" s="99">
        <f t="shared" si="85"/>
        <v>0</v>
      </c>
      <c r="DH66" s="99">
        <f t="shared" si="86"/>
        <v>0</v>
      </c>
      <c r="DI66" s="99">
        <f t="shared" si="87"/>
        <v>0</v>
      </c>
      <c r="DJ66" s="100">
        <f t="shared" si="88"/>
        <v>0</v>
      </c>
      <c r="DK66" s="101">
        <f t="shared" si="89"/>
        <v>0</v>
      </c>
      <c r="DL66" s="89" t="str">
        <f t="shared" si="90"/>
        <v>000</v>
      </c>
      <c r="DM66" s="89">
        <f t="shared" si="91"/>
        <v>0</v>
      </c>
      <c r="DN66" s="89">
        <f t="shared" si="92"/>
        <v>0</v>
      </c>
      <c r="DO66" s="89" t="str">
        <f t="shared" si="93"/>
        <v/>
      </c>
      <c r="DP66" s="89" t="str">
        <f t="shared" si="94"/>
        <v/>
      </c>
      <c r="DQ66" s="89" t="str">
        <f t="shared" si="95"/>
        <v>0</v>
      </c>
      <c r="DR66" s="89" t="str">
        <f t="shared" si="96"/>
        <v/>
      </c>
      <c r="DS66" s="89" t="str">
        <f t="shared" si="97"/>
        <v>0</v>
      </c>
      <c r="DT66" s="89" t="str">
        <f t="shared" si="98"/>
        <v/>
      </c>
      <c r="DU66" s="89" t="str">
        <f t="shared" si="99"/>
        <v>00</v>
      </c>
      <c r="DV66" s="89">
        <f t="shared" si="100"/>
        <v>0</v>
      </c>
    </row>
    <row r="67" spans="2:126">
      <c r="B67" s="90" t="str">
        <f t="shared" si="5"/>
        <v/>
      </c>
      <c r="C67" s="91">
        <v>64</v>
      </c>
      <c r="D67" s="92" t="str">
        <f>女子種目選択!B67</f>
        <v/>
      </c>
      <c r="E67" s="197" t="str">
        <f>女子種目選択!C67</f>
        <v/>
      </c>
      <c r="F67" s="198" t="str">
        <f>女子種目選択!D67</f>
        <v/>
      </c>
      <c r="G67" s="199" t="str">
        <f>IF(女子種目選択!E67="","",女子種目選択!E67)</f>
        <v/>
      </c>
      <c r="H67" s="94" t="str">
        <f t="shared" si="101"/>
        <v/>
      </c>
      <c r="I67" s="129"/>
      <c r="J67" s="96" t="str">
        <f t="shared" si="6"/>
        <v/>
      </c>
      <c r="K67" s="130"/>
      <c r="L67" s="96" t="str">
        <f t="shared" si="7"/>
        <v/>
      </c>
      <c r="M67" s="200"/>
      <c r="N67" s="99" t="str">
        <f t="shared" si="8"/>
        <v/>
      </c>
      <c r="O67" s="99">
        <f t="shared" si="9"/>
        <v>0</v>
      </c>
      <c r="P67" s="99" t="str">
        <f t="shared" si="10"/>
        <v/>
      </c>
      <c r="Q67" s="99">
        <f t="shared" si="11"/>
        <v>0</v>
      </c>
      <c r="R67" s="100" t="str">
        <f t="shared" si="12"/>
        <v/>
      </c>
      <c r="S67" s="101" t="str">
        <f t="shared" si="13"/>
        <v/>
      </c>
      <c r="T67" s="89" t="str">
        <f t="shared" si="14"/>
        <v>00</v>
      </c>
      <c r="U67" s="89">
        <f t="shared" si="15"/>
        <v>0</v>
      </c>
      <c r="V67" s="89">
        <f t="shared" si="16"/>
        <v>0</v>
      </c>
      <c r="W67" s="89" t="str">
        <f t="shared" si="17"/>
        <v/>
      </c>
      <c r="X67" s="89" t="str">
        <f t="shared" si="18"/>
        <v/>
      </c>
      <c r="Y67" s="89" t="str">
        <f t="shared" si="19"/>
        <v>0</v>
      </c>
      <c r="Z67" s="89" t="str">
        <f t="shared" si="20"/>
        <v/>
      </c>
      <c r="AA67" s="89" t="str">
        <f t="shared" si="21"/>
        <v/>
      </c>
      <c r="AB67" s="89" t="str">
        <f t="shared" si="22"/>
        <v/>
      </c>
      <c r="AC67" s="89" t="str">
        <f t="shared" si="23"/>
        <v>0</v>
      </c>
      <c r="AD67" s="89">
        <f t="shared" si="24"/>
        <v>0</v>
      </c>
      <c r="AE67" s="201" t="str">
        <f>IF(女子種目選択!F67="","",女子種目選択!F67)</f>
        <v/>
      </c>
      <c r="AF67" s="94" t="str">
        <f t="shared" si="102"/>
        <v/>
      </c>
      <c r="AG67" s="129"/>
      <c r="AH67" s="202" t="str">
        <f t="shared" si="25"/>
        <v/>
      </c>
      <c r="AI67" s="130"/>
      <c r="AJ67" s="202" t="str">
        <f t="shared" si="26"/>
        <v/>
      </c>
      <c r="AK67" s="200"/>
      <c r="AL67" s="99">
        <f t="shared" si="27"/>
        <v>0</v>
      </c>
      <c r="AM67" s="99">
        <f t="shared" si="28"/>
        <v>0</v>
      </c>
      <c r="AN67" s="99">
        <f t="shared" si="29"/>
        <v>0</v>
      </c>
      <c r="AO67" s="99">
        <f t="shared" si="30"/>
        <v>0</v>
      </c>
      <c r="AP67" s="100">
        <f t="shared" si="31"/>
        <v>0</v>
      </c>
      <c r="AQ67" s="101">
        <f t="shared" si="32"/>
        <v>0</v>
      </c>
      <c r="AR67" s="89" t="str">
        <f t="shared" si="33"/>
        <v>000</v>
      </c>
      <c r="AS67" s="89">
        <f t="shared" si="34"/>
        <v>0</v>
      </c>
      <c r="AT67" s="89">
        <f t="shared" si="35"/>
        <v>0</v>
      </c>
      <c r="AU67" s="89" t="str">
        <f t="shared" si="36"/>
        <v/>
      </c>
      <c r="AV67" s="89" t="str">
        <f t="shared" si="37"/>
        <v/>
      </c>
      <c r="AW67" s="89" t="str">
        <f t="shared" si="38"/>
        <v>0</v>
      </c>
      <c r="AX67" s="89" t="str">
        <f t="shared" si="39"/>
        <v/>
      </c>
      <c r="AY67" s="89" t="str">
        <f t="shared" si="40"/>
        <v>0</v>
      </c>
      <c r="AZ67" s="89" t="str">
        <f t="shared" si="41"/>
        <v/>
      </c>
      <c r="BA67" s="89" t="str">
        <f t="shared" si="42"/>
        <v>00</v>
      </c>
      <c r="BB67" s="89">
        <f t="shared" si="43"/>
        <v>0</v>
      </c>
      <c r="BC67" s="199" t="str">
        <f>IF(女子種目選択!G67="","",女子種目選択!G67)</f>
        <v/>
      </c>
      <c r="BD67" s="94" t="str">
        <f t="shared" si="103"/>
        <v/>
      </c>
      <c r="BE67" s="129"/>
      <c r="BF67" s="202" t="str">
        <f t="shared" si="44"/>
        <v/>
      </c>
      <c r="BG67" s="130"/>
      <c r="BH67" s="202" t="str">
        <f t="shared" si="45"/>
        <v/>
      </c>
      <c r="BI67" s="200"/>
      <c r="BJ67" s="99">
        <f t="shared" si="46"/>
        <v>0</v>
      </c>
      <c r="BK67" s="99">
        <f t="shared" si="47"/>
        <v>0</v>
      </c>
      <c r="BL67" s="99">
        <f t="shared" si="48"/>
        <v>0</v>
      </c>
      <c r="BM67" s="99">
        <f t="shared" si="49"/>
        <v>0</v>
      </c>
      <c r="BN67" s="100">
        <f t="shared" si="50"/>
        <v>0</v>
      </c>
      <c r="BO67" s="101">
        <f t="shared" si="51"/>
        <v>0</v>
      </c>
      <c r="BP67" s="89" t="str">
        <f t="shared" si="52"/>
        <v>000</v>
      </c>
      <c r="BQ67" s="89">
        <f t="shared" si="53"/>
        <v>0</v>
      </c>
      <c r="BR67" s="89">
        <f t="shared" si="54"/>
        <v>0</v>
      </c>
      <c r="BS67" s="89" t="str">
        <f t="shared" si="55"/>
        <v/>
      </c>
      <c r="BT67" s="89" t="str">
        <f t="shared" si="56"/>
        <v/>
      </c>
      <c r="BU67" s="89" t="str">
        <f t="shared" si="57"/>
        <v>0</v>
      </c>
      <c r="BV67" s="89" t="str">
        <f t="shared" si="58"/>
        <v/>
      </c>
      <c r="BW67" s="89" t="str">
        <f t="shared" si="59"/>
        <v>0</v>
      </c>
      <c r="BX67" s="89" t="str">
        <f t="shared" si="60"/>
        <v/>
      </c>
      <c r="BY67" s="89" t="str">
        <f t="shared" si="61"/>
        <v>00</v>
      </c>
      <c r="BZ67" s="89">
        <f t="shared" si="62"/>
        <v>0</v>
      </c>
      <c r="CA67" s="199" t="str">
        <f>IF(女子種目選択!H67="","",女子種目選択!H67)</f>
        <v/>
      </c>
      <c r="CB67" s="94" t="str">
        <f t="shared" si="104"/>
        <v/>
      </c>
      <c r="CC67" s="129"/>
      <c r="CD67" s="202" t="str">
        <f t="shared" si="63"/>
        <v/>
      </c>
      <c r="CE67" s="130"/>
      <c r="CF67" s="202" t="str">
        <f t="shared" si="64"/>
        <v/>
      </c>
      <c r="CG67" s="200"/>
      <c r="CH67" s="99">
        <f t="shared" si="65"/>
        <v>0</v>
      </c>
      <c r="CI67" s="99">
        <f t="shared" si="66"/>
        <v>0</v>
      </c>
      <c r="CJ67" s="99">
        <f t="shared" si="67"/>
        <v>0</v>
      </c>
      <c r="CK67" s="99">
        <f t="shared" si="68"/>
        <v>0</v>
      </c>
      <c r="CL67" s="100">
        <f t="shared" si="69"/>
        <v>0</v>
      </c>
      <c r="CM67" s="101">
        <f t="shared" si="70"/>
        <v>0</v>
      </c>
      <c r="CN67" s="89" t="str">
        <f t="shared" si="71"/>
        <v>000</v>
      </c>
      <c r="CO67" s="89">
        <f t="shared" si="72"/>
        <v>0</v>
      </c>
      <c r="CP67" s="89">
        <f t="shared" si="73"/>
        <v>0</v>
      </c>
      <c r="CQ67" s="89" t="str">
        <f t="shared" si="74"/>
        <v/>
      </c>
      <c r="CR67" s="89" t="str">
        <f t="shared" si="75"/>
        <v/>
      </c>
      <c r="CS67" s="89" t="str">
        <f t="shared" si="76"/>
        <v>0</v>
      </c>
      <c r="CT67" s="89" t="str">
        <f t="shared" si="77"/>
        <v/>
      </c>
      <c r="CU67" s="89" t="str">
        <f t="shared" si="78"/>
        <v>0</v>
      </c>
      <c r="CV67" s="89" t="str">
        <f t="shared" si="79"/>
        <v/>
      </c>
      <c r="CW67" s="89" t="str">
        <f t="shared" si="80"/>
        <v>00</v>
      </c>
      <c r="CX67" s="89">
        <f t="shared" si="81"/>
        <v>0</v>
      </c>
      <c r="CY67" s="201" t="str">
        <f>IF(女子種目選択!I67="","",女子種目選択!I67)</f>
        <v/>
      </c>
      <c r="CZ67" s="94" t="str">
        <f t="shared" si="105"/>
        <v/>
      </c>
      <c r="DA67" s="129"/>
      <c r="DB67" s="202" t="str">
        <f t="shared" si="82"/>
        <v/>
      </c>
      <c r="DC67" s="130"/>
      <c r="DD67" s="202" t="str">
        <f t="shared" si="83"/>
        <v/>
      </c>
      <c r="DE67" s="200"/>
      <c r="DF67" s="99">
        <f t="shared" si="84"/>
        <v>0</v>
      </c>
      <c r="DG67" s="99">
        <f t="shared" si="85"/>
        <v>0</v>
      </c>
      <c r="DH67" s="99">
        <f t="shared" si="86"/>
        <v>0</v>
      </c>
      <c r="DI67" s="99">
        <f t="shared" si="87"/>
        <v>0</v>
      </c>
      <c r="DJ67" s="100">
        <f t="shared" si="88"/>
        <v>0</v>
      </c>
      <c r="DK67" s="101">
        <f t="shared" si="89"/>
        <v>0</v>
      </c>
      <c r="DL67" s="89" t="str">
        <f t="shared" si="90"/>
        <v>000</v>
      </c>
      <c r="DM67" s="89">
        <f t="shared" si="91"/>
        <v>0</v>
      </c>
      <c r="DN67" s="89">
        <f t="shared" si="92"/>
        <v>0</v>
      </c>
      <c r="DO67" s="89" t="str">
        <f t="shared" si="93"/>
        <v/>
      </c>
      <c r="DP67" s="89" t="str">
        <f t="shared" si="94"/>
        <v/>
      </c>
      <c r="DQ67" s="89" t="str">
        <f t="shared" si="95"/>
        <v>0</v>
      </c>
      <c r="DR67" s="89" t="str">
        <f t="shared" si="96"/>
        <v/>
      </c>
      <c r="DS67" s="89" t="str">
        <f t="shared" si="97"/>
        <v>0</v>
      </c>
      <c r="DT67" s="89" t="str">
        <f t="shared" si="98"/>
        <v/>
      </c>
      <c r="DU67" s="89" t="str">
        <f t="shared" si="99"/>
        <v>00</v>
      </c>
      <c r="DV67" s="89">
        <f t="shared" si="100"/>
        <v>0</v>
      </c>
    </row>
    <row r="68" spans="2:126">
      <c r="B68" s="90" t="str">
        <f t="shared" si="5"/>
        <v/>
      </c>
      <c r="C68" s="91">
        <v>65</v>
      </c>
      <c r="D68" s="92" t="str">
        <f>女子種目選択!B68</f>
        <v/>
      </c>
      <c r="E68" s="197" t="str">
        <f>女子種目選択!C68</f>
        <v/>
      </c>
      <c r="F68" s="198" t="str">
        <f>女子種目選択!D68</f>
        <v/>
      </c>
      <c r="G68" s="199" t="str">
        <f>IF(女子種目選択!E68="","",女子種目選択!E68)</f>
        <v/>
      </c>
      <c r="H68" s="94" t="str">
        <f t="shared" ref="H68:H99" si="106">IF(G68="","",VLOOKUP(G68,コード２,5,FALSE))</f>
        <v/>
      </c>
      <c r="I68" s="129"/>
      <c r="J68" s="96" t="str">
        <f t="shared" si="6"/>
        <v/>
      </c>
      <c r="K68" s="130"/>
      <c r="L68" s="96" t="str">
        <f t="shared" si="7"/>
        <v/>
      </c>
      <c r="M68" s="200"/>
      <c r="N68" s="99" t="str">
        <f t="shared" si="8"/>
        <v/>
      </c>
      <c r="O68" s="99">
        <f t="shared" si="9"/>
        <v>0</v>
      </c>
      <c r="P68" s="99" t="str">
        <f t="shared" si="10"/>
        <v/>
      </c>
      <c r="Q68" s="99">
        <f t="shared" si="11"/>
        <v>0</v>
      </c>
      <c r="R68" s="100" t="str">
        <f t="shared" si="12"/>
        <v/>
      </c>
      <c r="S68" s="101" t="str">
        <f t="shared" si="13"/>
        <v/>
      </c>
      <c r="T68" s="89" t="str">
        <f t="shared" si="14"/>
        <v>00</v>
      </c>
      <c r="U68" s="89">
        <f t="shared" si="15"/>
        <v>0</v>
      </c>
      <c r="V68" s="89">
        <f t="shared" si="16"/>
        <v>0</v>
      </c>
      <c r="W68" s="89" t="str">
        <f t="shared" si="17"/>
        <v/>
      </c>
      <c r="X68" s="89" t="str">
        <f t="shared" si="18"/>
        <v/>
      </c>
      <c r="Y68" s="89" t="str">
        <f t="shared" si="19"/>
        <v>0</v>
      </c>
      <c r="Z68" s="89" t="str">
        <f t="shared" si="20"/>
        <v/>
      </c>
      <c r="AA68" s="89" t="str">
        <f t="shared" si="21"/>
        <v/>
      </c>
      <c r="AB68" s="89" t="str">
        <f t="shared" si="22"/>
        <v/>
      </c>
      <c r="AC68" s="89" t="str">
        <f t="shared" si="23"/>
        <v>0</v>
      </c>
      <c r="AD68" s="89">
        <f t="shared" si="24"/>
        <v>0</v>
      </c>
      <c r="AE68" s="201" t="str">
        <f>IF(女子種目選択!F68="","",女子種目選択!F68)</f>
        <v/>
      </c>
      <c r="AF68" s="94" t="str">
        <f t="shared" ref="AF68:AF99" si="107">IF(AE68="","",VLOOKUP(AE68,コード２,5,FALSE))</f>
        <v/>
      </c>
      <c r="AG68" s="129"/>
      <c r="AH68" s="202" t="str">
        <f t="shared" si="25"/>
        <v/>
      </c>
      <c r="AI68" s="130"/>
      <c r="AJ68" s="202" t="str">
        <f t="shared" si="26"/>
        <v/>
      </c>
      <c r="AK68" s="200"/>
      <c r="AL68" s="99">
        <f t="shared" si="27"/>
        <v>0</v>
      </c>
      <c r="AM68" s="99">
        <f t="shared" si="28"/>
        <v>0</v>
      </c>
      <c r="AN68" s="99">
        <f t="shared" si="29"/>
        <v>0</v>
      </c>
      <c r="AO68" s="99">
        <f t="shared" si="30"/>
        <v>0</v>
      </c>
      <c r="AP68" s="100">
        <f t="shared" si="31"/>
        <v>0</v>
      </c>
      <c r="AQ68" s="101">
        <f t="shared" si="32"/>
        <v>0</v>
      </c>
      <c r="AR68" s="89" t="str">
        <f t="shared" si="33"/>
        <v>000</v>
      </c>
      <c r="AS68" s="89">
        <f t="shared" si="34"/>
        <v>0</v>
      </c>
      <c r="AT68" s="89">
        <f t="shared" si="35"/>
        <v>0</v>
      </c>
      <c r="AU68" s="89" t="str">
        <f t="shared" si="36"/>
        <v/>
      </c>
      <c r="AV68" s="89" t="str">
        <f t="shared" si="37"/>
        <v/>
      </c>
      <c r="AW68" s="89" t="str">
        <f t="shared" si="38"/>
        <v>0</v>
      </c>
      <c r="AX68" s="89" t="str">
        <f t="shared" si="39"/>
        <v/>
      </c>
      <c r="AY68" s="89" t="str">
        <f t="shared" si="40"/>
        <v>0</v>
      </c>
      <c r="AZ68" s="89" t="str">
        <f t="shared" si="41"/>
        <v/>
      </c>
      <c r="BA68" s="89" t="str">
        <f t="shared" si="42"/>
        <v>00</v>
      </c>
      <c r="BB68" s="89">
        <f t="shared" si="43"/>
        <v>0</v>
      </c>
      <c r="BC68" s="199" t="str">
        <f>IF(女子種目選択!G68="","",女子種目選択!G68)</f>
        <v/>
      </c>
      <c r="BD68" s="94" t="str">
        <f t="shared" ref="BD68:BD99" si="108">IF(BC68="","",VLOOKUP(BC68,コード２,5,FALSE))</f>
        <v/>
      </c>
      <c r="BE68" s="129"/>
      <c r="BF68" s="202" t="str">
        <f t="shared" si="44"/>
        <v/>
      </c>
      <c r="BG68" s="130"/>
      <c r="BH68" s="202" t="str">
        <f t="shared" si="45"/>
        <v/>
      </c>
      <c r="BI68" s="200"/>
      <c r="BJ68" s="99">
        <f t="shared" si="46"/>
        <v>0</v>
      </c>
      <c r="BK68" s="99">
        <f t="shared" si="47"/>
        <v>0</v>
      </c>
      <c r="BL68" s="99">
        <f t="shared" si="48"/>
        <v>0</v>
      </c>
      <c r="BM68" s="99">
        <f t="shared" si="49"/>
        <v>0</v>
      </c>
      <c r="BN68" s="100">
        <f t="shared" si="50"/>
        <v>0</v>
      </c>
      <c r="BO68" s="101">
        <f t="shared" si="51"/>
        <v>0</v>
      </c>
      <c r="BP68" s="89" t="str">
        <f t="shared" si="52"/>
        <v>000</v>
      </c>
      <c r="BQ68" s="89">
        <f t="shared" si="53"/>
        <v>0</v>
      </c>
      <c r="BR68" s="89">
        <f t="shared" si="54"/>
        <v>0</v>
      </c>
      <c r="BS68" s="89" t="str">
        <f t="shared" si="55"/>
        <v/>
      </c>
      <c r="BT68" s="89" t="str">
        <f t="shared" si="56"/>
        <v/>
      </c>
      <c r="BU68" s="89" t="str">
        <f t="shared" si="57"/>
        <v>0</v>
      </c>
      <c r="BV68" s="89" t="str">
        <f t="shared" si="58"/>
        <v/>
      </c>
      <c r="BW68" s="89" t="str">
        <f t="shared" si="59"/>
        <v>0</v>
      </c>
      <c r="BX68" s="89" t="str">
        <f t="shared" si="60"/>
        <v/>
      </c>
      <c r="BY68" s="89" t="str">
        <f t="shared" si="61"/>
        <v>00</v>
      </c>
      <c r="BZ68" s="89">
        <f t="shared" si="62"/>
        <v>0</v>
      </c>
      <c r="CA68" s="199" t="str">
        <f>IF(女子種目選択!H68="","",女子種目選択!H68)</f>
        <v/>
      </c>
      <c r="CB68" s="94" t="str">
        <f t="shared" ref="CB68:CB99" si="109">IF(CA68="","",VLOOKUP(CA68,コード２,5,FALSE))</f>
        <v/>
      </c>
      <c r="CC68" s="129"/>
      <c r="CD68" s="202" t="str">
        <f t="shared" si="63"/>
        <v/>
      </c>
      <c r="CE68" s="130"/>
      <c r="CF68" s="202" t="str">
        <f t="shared" si="64"/>
        <v/>
      </c>
      <c r="CG68" s="200"/>
      <c r="CH68" s="99">
        <f t="shared" si="65"/>
        <v>0</v>
      </c>
      <c r="CI68" s="99">
        <f t="shared" si="66"/>
        <v>0</v>
      </c>
      <c r="CJ68" s="99">
        <f t="shared" si="67"/>
        <v>0</v>
      </c>
      <c r="CK68" s="99">
        <f t="shared" si="68"/>
        <v>0</v>
      </c>
      <c r="CL68" s="100">
        <f t="shared" si="69"/>
        <v>0</v>
      </c>
      <c r="CM68" s="101">
        <f t="shared" si="70"/>
        <v>0</v>
      </c>
      <c r="CN68" s="89" t="str">
        <f t="shared" si="71"/>
        <v>000</v>
      </c>
      <c r="CO68" s="89">
        <f t="shared" si="72"/>
        <v>0</v>
      </c>
      <c r="CP68" s="89">
        <f t="shared" si="73"/>
        <v>0</v>
      </c>
      <c r="CQ68" s="89" t="str">
        <f t="shared" si="74"/>
        <v/>
      </c>
      <c r="CR68" s="89" t="str">
        <f t="shared" si="75"/>
        <v/>
      </c>
      <c r="CS68" s="89" t="str">
        <f t="shared" si="76"/>
        <v>0</v>
      </c>
      <c r="CT68" s="89" t="str">
        <f t="shared" si="77"/>
        <v/>
      </c>
      <c r="CU68" s="89" t="str">
        <f t="shared" si="78"/>
        <v>0</v>
      </c>
      <c r="CV68" s="89" t="str">
        <f t="shared" si="79"/>
        <v/>
      </c>
      <c r="CW68" s="89" t="str">
        <f t="shared" si="80"/>
        <v>00</v>
      </c>
      <c r="CX68" s="89">
        <f t="shared" si="81"/>
        <v>0</v>
      </c>
      <c r="CY68" s="201" t="str">
        <f>IF(女子種目選択!I68="","",女子種目選択!I68)</f>
        <v/>
      </c>
      <c r="CZ68" s="94" t="str">
        <f t="shared" ref="CZ68:CZ99" si="110">IF(CY68="","",VLOOKUP(CY68,コード２,5,FALSE))</f>
        <v/>
      </c>
      <c r="DA68" s="129"/>
      <c r="DB68" s="202" t="str">
        <f t="shared" si="82"/>
        <v/>
      </c>
      <c r="DC68" s="130"/>
      <c r="DD68" s="202" t="str">
        <f t="shared" si="83"/>
        <v/>
      </c>
      <c r="DE68" s="200"/>
      <c r="DF68" s="99">
        <f t="shared" si="84"/>
        <v>0</v>
      </c>
      <c r="DG68" s="99">
        <f t="shared" si="85"/>
        <v>0</v>
      </c>
      <c r="DH68" s="99">
        <f t="shared" si="86"/>
        <v>0</v>
      </c>
      <c r="DI68" s="99">
        <f t="shared" si="87"/>
        <v>0</v>
      </c>
      <c r="DJ68" s="100">
        <f t="shared" si="88"/>
        <v>0</v>
      </c>
      <c r="DK68" s="101">
        <f t="shared" si="89"/>
        <v>0</v>
      </c>
      <c r="DL68" s="89" t="str">
        <f t="shared" si="90"/>
        <v>000</v>
      </c>
      <c r="DM68" s="89">
        <f t="shared" si="91"/>
        <v>0</v>
      </c>
      <c r="DN68" s="89">
        <f t="shared" si="92"/>
        <v>0</v>
      </c>
      <c r="DO68" s="89" t="str">
        <f t="shared" si="93"/>
        <v/>
      </c>
      <c r="DP68" s="89" t="str">
        <f t="shared" si="94"/>
        <v/>
      </c>
      <c r="DQ68" s="89" t="str">
        <f t="shared" si="95"/>
        <v>0</v>
      </c>
      <c r="DR68" s="89" t="str">
        <f t="shared" si="96"/>
        <v/>
      </c>
      <c r="DS68" s="89" t="str">
        <f t="shared" si="97"/>
        <v>0</v>
      </c>
      <c r="DT68" s="89" t="str">
        <f t="shared" si="98"/>
        <v/>
      </c>
      <c r="DU68" s="89" t="str">
        <f t="shared" si="99"/>
        <v>00</v>
      </c>
      <c r="DV68" s="89">
        <f t="shared" si="100"/>
        <v>0</v>
      </c>
    </row>
    <row r="69" spans="2:126">
      <c r="B69" s="90" t="str">
        <f t="shared" ref="B69:B132" si="111">IF(C69&lt;=A$3,C69,"")</f>
        <v/>
      </c>
      <c r="C69" s="91">
        <v>66</v>
      </c>
      <c r="D69" s="92" t="str">
        <f>女子種目選択!B69</f>
        <v/>
      </c>
      <c r="E69" s="197" t="str">
        <f>女子種目選択!C69</f>
        <v/>
      </c>
      <c r="F69" s="198" t="str">
        <f>女子種目選択!D69</f>
        <v/>
      </c>
      <c r="G69" s="199" t="str">
        <f>IF(女子種目選択!E69="","",女子種目選択!E69)</f>
        <v/>
      </c>
      <c r="H69" s="94" t="str">
        <f t="shared" si="106"/>
        <v/>
      </c>
      <c r="I69" s="129"/>
      <c r="J69" s="96" t="str">
        <f t="shared" ref="J69:J132" si="112">IF(B69="","",IF(H69="","",IF(H69="p","点",IF(H69="t","分","m"))))</f>
        <v/>
      </c>
      <c r="K69" s="130"/>
      <c r="L69" s="96" t="str">
        <f t="shared" ref="L69:L132" si="113">IF(B69="","",IF(H69="","",IF(H69="p","",IF(H69="t","秒","cm"))))</f>
        <v/>
      </c>
      <c r="M69" s="200"/>
      <c r="N69" s="99" t="str">
        <f t="shared" ref="N69:N132" si="114">IF(B69="","",LEN(I69))</f>
        <v/>
      </c>
      <c r="O69" s="99">
        <f t="shared" ref="O69:O132" si="115">IF(P69=1,CONCATENATE(T$3,I69),I69)</f>
        <v>0</v>
      </c>
      <c r="P69" s="99" t="str">
        <f t="shared" ref="P69:P132" si="116">IF(B69="","",LEN(K69))</f>
        <v/>
      </c>
      <c r="Q69" s="99">
        <f t="shared" ref="Q69:Q132" si="117">IF(P69=1,CONCATENATE(T$3,K69),K69)</f>
        <v>0</v>
      </c>
      <c r="R69" s="100" t="str">
        <f t="shared" ref="R69:R132" si="118">IF(B69="","",LEN(M69))</f>
        <v/>
      </c>
      <c r="S69" s="101" t="str">
        <f t="shared" ref="S69:S132" si="119">IF(B69="","",IF(H69="m","",IF(H69="p","",(IF(R69=1,M69*10,M69)))))</f>
        <v/>
      </c>
      <c r="T69" s="89" t="str">
        <f t="shared" ref="T69:T132" si="120">CONCATENATE(O69,Q69,S69)</f>
        <v>00</v>
      </c>
      <c r="U69" s="89">
        <f t="shared" ref="U69:U132" si="121">T69*1</f>
        <v>0</v>
      </c>
      <c r="V69" s="89">
        <f t="shared" ref="V69:V132" si="122">O69*1</f>
        <v>0</v>
      </c>
      <c r="W69" s="89" t="str">
        <f t="shared" ref="W69:W132" si="123">IF(V69=0,"",V69)</f>
        <v/>
      </c>
      <c r="X69" s="89" t="str">
        <f t="shared" ref="X69:X132" si="124">IF(V69=0,"",IF(H69="t",".",IF(H69="p","点","m")))</f>
        <v/>
      </c>
      <c r="Y69" s="89" t="str">
        <f t="shared" ref="Y69:Y132" si="125">IF(Q69="","",ASC(Q69))</f>
        <v>0</v>
      </c>
      <c r="Z69" s="89" t="str">
        <f t="shared" ref="Z69:Z132" si="126">IF(H69="t",".","")</f>
        <v/>
      </c>
      <c r="AA69" s="89" t="str">
        <f t="shared" ref="AA69:AA132" si="127">IF(S69="","",ASC(S69))</f>
        <v/>
      </c>
      <c r="AB69" s="89" t="str">
        <f t="shared" ref="AB69:AB132" si="128">IF(X69="m","",IF(V69=0,"","0"))</f>
        <v/>
      </c>
      <c r="AC69" s="89" t="str">
        <f t="shared" ref="AC69:AC132" si="129">IF(X69="点",W69,CONCATENATE(W69,X69,Y69,Z69,AA69,AB69))</f>
        <v>0</v>
      </c>
      <c r="AD69" s="89">
        <f t="shared" ref="AD69:AD132" si="130">IF(V69=0,AC69*1,AC69)</f>
        <v>0</v>
      </c>
      <c r="AE69" s="201" t="str">
        <f>IF(女子種目選択!F69="","",女子種目選択!F69)</f>
        <v/>
      </c>
      <c r="AF69" s="94" t="str">
        <f t="shared" si="107"/>
        <v/>
      </c>
      <c r="AG69" s="129"/>
      <c r="AH69" s="202" t="str">
        <f t="shared" ref="AH69:AH132" si="131">IF(Y69="","",IF(AF69="","",IF(AF69="p","点",IF(AF69="t","分","m"))))</f>
        <v/>
      </c>
      <c r="AI69" s="130"/>
      <c r="AJ69" s="202" t="str">
        <f t="shared" ref="AJ69:AJ132" si="132">IF(Y69="","",IF(AF69="","",IF(AF69="p","",IF(AF69="t","秒","cm"))))</f>
        <v/>
      </c>
      <c r="AK69" s="200"/>
      <c r="AL69" s="99">
        <f t="shared" ref="AL69:AL132" si="133">IF(Y69="","",LEN(AG69))</f>
        <v>0</v>
      </c>
      <c r="AM69" s="99">
        <f t="shared" ref="AM69:AM132" si="134">IF(AN69=1,CONCATENATE(AR$3,AG69),AG69)</f>
        <v>0</v>
      </c>
      <c r="AN69" s="99">
        <f t="shared" ref="AN69:AN132" si="135">IF(Y69="","",LEN(AI69))</f>
        <v>0</v>
      </c>
      <c r="AO69" s="99">
        <f t="shared" ref="AO69:AO132" si="136">IF(AN69=1,CONCATENATE(AR$3,AI69),AI69)</f>
        <v>0</v>
      </c>
      <c r="AP69" s="100">
        <f t="shared" ref="AP69:AP132" si="137">IF(Y69="","",LEN(AK69))</f>
        <v>0</v>
      </c>
      <c r="AQ69" s="101">
        <f t="shared" ref="AQ69:AQ132" si="138">IF(Y69="","",IF(AF69="m","",IF(AF69="p","",(IF(AP69=1,AK69*10,AK69)))))</f>
        <v>0</v>
      </c>
      <c r="AR69" s="89" t="str">
        <f t="shared" ref="AR69:AR132" si="139">CONCATENATE(AM69,AO69,AQ69)</f>
        <v>000</v>
      </c>
      <c r="AS69" s="89">
        <f t="shared" ref="AS69:AS132" si="140">AR69*1</f>
        <v>0</v>
      </c>
      <c r="AT69" s="89">
        <f t="shared" ref="AT69:AT132" si="141">AM69*1</f>
        <v>0</v>
      </c>
      <c r="AU69" s="89" t="str">
        <f t="shared" ref="AU69:AU132" si="142">IF(AT69=0,"",AT69)</f>
        <v/>
      </c>
      <c r="AV69" s="89" t="str">
        <f t="shared" ref="AV69:AV132" si="143">IF(AT69=0,"",IF(AF69="t",".",IF(AF69="p","点","m")))</f>
        <v/>
      </c>
      <c r="AW69" s="89" t="str">
        <f t="shared" ref="AW69:AW132" si="144">IF(AO69="","",ASC(AO69))</f>
        <v>0</v>
      </c>
      <c r="AX69" s="89" t="str">
        <f t="shared" ref="AX69:AX132" si="145">IF(AF69="t",".","")</f>
        <v/>
      </c>
      <c r="AY69" s="89" t="str">
        <f t="shared" ref="AY69:AY132" si="146">IF(AQ69="","",ASC(AQ69))</f>
        <v>0</v>
      </c>
      <c r="AZ69" s="89" t="str">
        <f t="shared" ref="AZ69:AZ132" si="147">IF(AV69="m","",IF(AT69=0,"","0"))</f>
        <v/>
      </c>
      <c r="BA69" s="89" t="str">
        <f t="shared" ref="BA69:BA132" si="148">IF(AV69="点",AU69,CONCATENATE(AU69,AV69,AW69,AX69,AY69,AZ69))</f>
        <v>00</v>
      </c>
      <c r="BB69" s="89">
        <f t="shared" ref="BB69:BB132" si="149">IF(AT69=0,BA69*1,BA69)</f>
        <v>0</v>
      </c>
      <c r="BC69" s="199" t="str">
        <f>IF(女子種目選択!G69="","",女子種目選択!G69)</f>
        <v/>
      </c>
      <c r="BD69" s="94" t="str">
        <f t="shared" si="108"/>
        <v/>
      </c>
      <c r="BE69" s="129"/>
      <c r="BF69" s="202" t="str">
        <f t="shared" ref="BF69:BF132" si="150">IF(AW69="","",IF(BD69="","",IF(BD69="p","点",IF(BD69="t","分","m"))))</f>
        <v/>
      </c>
      <c r="BG69" s="130"/>
      <c r="BH69" s="202" t="str">
        <f t="shared" ref="BH69:BH132" si="151">IF(AW69="","",IF(BD69="","",IF(BD69="p","",IF(BD69="t","秒","cm"))))</f>
        <v/>
      </c>
      <c r="BI69" s="200"/>
      <c r="BJ69" s="99">
        <f t="shared" ref="BJ69:BJ132" si="152">IF(AW69="","",LEN(BE69))</f>
        <v>0</v>
      </c>
      <c r="BK69" s="99">
        <f t="shared" ref="BK69:BK132" si="153">IF(BL69=1,CONCATENATE(BP$3,BE69),BE69)</f>
        <v>0</v>
      </c>
      <c r="BL69" s="99">
        <f t="shared" ref="BL69:BL132" si="154">IF(AW69="","",LEN(BG69))</f>
        <v>0</v>
      </c>
      <c r="BM69" s="99">
        <f t="shared" ref="BM69:BM132" si="155">IF(BL69=1,CONCATENATE(BP$3,BG69),BG69)</f>
        <v>0</v>
      </c>
      <c r="BN69" s="100">
        <f t="shared" ref="BN69:BN132" si="156">IF(AW69="","",LEN(BI69))</f>
        <v>0</v>
      </c>
      <c r="BO69" s="101">
        <f t="shared" ref="BO69:BO132" si="157">IF(AW69="","",IF(BD69="m","",IF(BD69="p","",(IF(BN69=1,BI69*10,BI69)))))</f>
        <v>0</v>
      </c>
      <c r="BP69" s="89" t="str">
        <f t="shared" ref="BP69:BP132" si="158">CONCATENATE(BK69,BM69,BO69)</f>
        <v>000</v>
      </c>
      <c r="BQ69" s="89">
        <f t="shared" ref="BQ69:BQ132" si="159">BP69*1</f>
        <v>0</v>
      </c>
      <c r="BR69" s="89">
        <f t="shared" ref="BR69:BR132" si="160">BK69*1</f>
        <v>0</v>
      </c>
      <c r="BS69" s="89" t="str">
        <f t="shared" ref="BS69:BS132" si="161">IF(BR69=0,"",BR69)</f>
        <v/>
      </c>
      <c r="BT69" s="89" t="str">
        <f t="shared" ref="BT69:BT132" si="162">IF(BR69=0,"",IF(BD69="t",".",IF(BD69="p","点","m")))</f>
        <v/>
      </c>
      <c r="BU69" s="89" t="str">
        <f t="shared" ref="BU69:BU132" si="163">IF(BM69="","",ASC(BM69))</f>
        <v>0</v>
      </c>
      <c r="BV69" s="89" t="str">
        <f t="shared" ref="BV69:BV132" si="164">IF(BD69="t",".","")</f>
        <v/>
      </c>
      <c r="BW69" s="89" t="str">
        <f t="shared" ref="BW69:BW132" si="165">IF(BO69="","",ASC(BO69))</f>
        <v>0</v>
      </c>
      <c r="BX69" s="89" t="str">
        <f t="shared" ref="BX69:BX132" si="166">IF(BT69="m","",IF(BR69=0,"","0"))</f>
        <v/>
      </c>
      <c r="BY69" s="89" t="str">
        <f t="shared" ref="BY69:BY132" si="167">IF(BT69="点",BS69,CONCATENATE(BS69,BT69,BU69,BV69,BW69,BX69))</f>
        <v>00</v>
      </c>
      <c r="BZ69" s="89">
        <f t="shared" ref="BZ69:BZ132" si="168">IF(BR69=0,BY69*1,BY69)</f>
        <v>0</v>
      </c>
      <c r="CA69" s="199" t="str">
        <f>IF(女子種目選択!H69="","",女子種目選択!H69)</f>
        <v/>
      </c>
      <c r="CB69" s="94" t="str">
        <f t="shared" si="109"/>
        <v/>
      </c>
      <c r="CC69" s="129"/>
      <c r="CD69" s="202" t="str">
        <f t="shared" ref="CD69:CD132" si="169">IF(BU69="","",IF(CB69="","",IF(CB69="p","点",IF(CB69="t","分","m"))))</f>
        <v/>
      </c>
      <c r="CE69" s="130"/>
      <c r="CF69" s="202" t="str">
        <f t="shared" ref="CF69:CF132" si="170">IF(BU69="","",IF(CB69="","",IF(CB69="p","",IF(CB69="t","秒","cm"))))</f>
        <v/>
      </c>
      <c r="CG69" s="200"/>
      <c r="CH69" s="99">
        <f t="shared" ref="CH69:CH132" si="171">IF(BU69="","",LEN(CC69))</f>
        <v>0</v>
      </c>
      <c r="CI69" s="99">
        <f t="shared" ref="CI69:CI132" si="172">IF(CJ69=1,CONCATENATE(CN$3,CC69),CC69)</f>
        <v>0</v>
      </c>
      <c r="CJ69" s="99">
        <f t="shared" ref="CJ69:CJ132" si="173">IF(BU69="","",LEN(CE69))</f>
        <v>0</v>
      </c>
      <c r="CK69" s="99">
        <f t="shared" ref="CK69:CK132" si="174">IF(CJ69=1,CONCATENATE(CN$3,CE69),CE69)</f>
        <v>0</v>
      </c>
      <c r="CL69" s="100">
        <f t="shared" ref="CL69:CL132" si="175">IF(BU69="","",LEN(CG69))</f>
        <v>0</v>
      </c>
      <c r="CM69" s="101">
        <f t="shared" ref="CM69:CM132" si="176">IF(BU69="","",IF(CB69="m","",IF(CB69="p","",(IF(CL69=1,CG69*10,CG69)))))</f>
        <v>0</v>
      </c>
      <c r="CN69" s="89" t="str">
        <f t="shared" ref="CN69:CN132" si="177">CONCATENATE(CI69,CK69,CM69)</f>
        <v>000</v>
      </c>
      <c r="CO69" s="89">
        <f t="shared" ref="CO69:CO132" si="178">CN69*1</f>
        <v>0</v>
      </c>
      <c r="CP69" s="89">
        <f t="shared" ref="CP69:CP132" si="179">CI69*1</f>
        <v>0</v>
      </c>
      <c r="CQ69" s="89" t="str">
        <f t="shared" ref="CQ69:CQ132" si="180">IF(CP69=0,"",CP69)</f>
        <v/>
      </c>
      <c r="CR69" s="89" t="str">
        <f t="shared" ref="CR69:CR132" si="181">IF(CP69=0,"",IF(CB69="t",".",IF(CB69="p","点","m")))</f>
        <v/>
      </c>
      <c r="CS69" s="89" t="str">
        <f t="shared" ref="CS69:CS132" si="182">IF(CK69="","",ASC(CK69))</f>
        <v>0</v>
      </c>
      <c r="CT69" s="89" t="str">
        <f t="shared" ref="CT69:CT132" si="183">IF(CB69="t",".","")</f>
        <v/>
      </c>
      <c r="CU69" s="89" t="str">
        <f t="shared" ref="CU69:CU132" si="184">IF(CM69="","",ASC(CM69))</f>
        <v>0</v>
      </c>
      <c r="CV69" s="89" t="str">
        <f t="shared" ref="CV69:CV132" si="185">IF(CR69="m","",IF(CP69=0,"","0"))</f>
        <v/>
      </c>
      <c r="CW69" s="89" t="str">
        <f t="shared" ref="CW69:CW132" si="186">IF(CR69="点",CQ69,CONCATENATE(CQ69,CR69,CS69,CT69,CU69,CV69))</f>
        <v>00</v>
      </c>
      <c r="CX69" s="89">
        <f t="shared" ref="CX69:CX132" si="187">IF(CP69=0,CW69*1,CW69)</f>
        <v>0</v>
      </c>
      <c r="CY69" s="201" t="str">
        <f>IF(女子種目選択!I69="","",女子種目選択!I69)</f>
        <v/>
      </c>
      <c r="CZ69" s="94" t="str">
        <f t="shared" si="110"/>
        <v/>
      </c>
      <c r="DA69" s="129"/>
      <c r="DB69" s="202" t="str">
        <f t="shared" ref="DB69:DB132" si="188">IF(CS69="","",IF(CZ69="","",IF(CZ69="p","点",IF(CZ69="t","分","m"))))</f>
        <v/>
      </c>
      <c r="DC69" s="130"/>
      <c r="DD69" s="202" t="str">
        <f t="shared" ref="DD69:DD132" si="189">IF(CS69="","",IF(CZ69="","",IF(CZ69="p","",IF(CZ69="t","秒","cm"))))</f>
        <v/>
      </c>
      <c r="DE69" s="200"/>
      <c r="DF69" s="99">
        <f t="shared" ref="DF69:DF132" si="190">IF(CS69="","",LEN(DA69))</f>
        <v>0</v>
      </c>
      <c r="DG69" s="99">
        <f t="shared" ref="DG69:DG132" si="191">IF(DH69=1,CONCATENATE(DL$3,DA69),DA69)</f>
        <v>0</v>
      </c>
      <c r="DH69" s="99">
        <f t="shared" ref="DH69:DH132" si="192">IF(CS69="","",LEN(DC69))</f>
        <v>0</v>
      </c>
      <c r="DI69" s="99">
        <f t="shared" ref="DI69:DI132" si="193">IF(DH69=1,CONCATENATE(DL$3,DC69),DC69)</f>
        <v>0</v>
      </c>
      <c r="DJ69" s="100">
        <f t="shared" ref="DJ69:DJ132" si="194">IF(CS69="","",LEN(DE69))</f>
        <v>0</v>
      </c>
      <c r="DK69" s="101">
        <f t="shared" ref="DK69:DK132" si="195">IF(CS69="","",IF(CZ69="m","",IF(CZ69="p","",(IF(DJ69=1,DE69*10,DE69)))))</f>
        <v>0</v>
      </c>
      <c r="DL69" s="89" t="str">
        <f t="shared" ref="DL69:DL132" si="196">CONCATENATE(DG69,DI69,DK69)</f>
        <v>000</v>
      </c>
      <c r="DM69" s="89">
        <f t="shared" ref="DM69:DM132" si="197">DL69*1</f>
        <v>0</v>
      </c>
      <c r="DN69" s="89">
        <f t="shared" ref="DN69:DN132" si="198">DG69*1</f>
        <v>0</v>
      </c>
      <c r="DO69" s="89" t="str">
        <f t="shared" ref="DO69:DO132" si="199">IF(DN69=0,"",DN69)</f>
        <v/>
      </c>
      <c r="DP69" s="89" t="str">
        <f t="shared" ref="DP69:DP132" si="200">IF(DN69=0,"",IF(CZ69="t",".",IF(CZ69="p","点","m")))</f>
        <v/>
      </c>
      <c r="DQ69" s="89" t="str">
        <f t="shared" ref="DQ69:DQ132" si="201">IF(DI69="","",ASC(DI69))</f>
        <v>0</v>
      </c>
      <c r="DR69" s="89" t="str">
        <f t="shared" ref="DR69:DR132" si="202">IF(CZ69="t",".","")</f>
        <v/>
      </c>
      <c r="DS69" s="89" t="str">
        <f t="shared" ref="DS69:DS132" si="203">IF(DK69="","",ASC(DK69))</f>
        <v>0</v>
      </c>
      <c r="DT69" s="89" t="str">
        <f t="shared" ref="DT69:DT132" si="204">IF(DP69="m","",IF(DN69=0,"","0"))</f>
        <v/>
      </c>
      <c r="DU69" s="89" t="str">
        <f t="shared" ref="DU69:DU132" si="205">IF(DP69="点",DO69,CONCATENATE(DO69,DP69,DQ69,DR69,DS69,DT69))</f>
        <v>00</v>
      </c>
      <c r="DV69" s="89">
        <f t="shared" ref="DV69:DV132" si="206">IF(DN69=0,DU69*1,DU69)</f>
        <v>0</v>
      </c>
    </row>
    <row r="70" spans="2:126">
      <c r="B70" s="90" t="str">
        <f t="shared" si="111"/>
        <v/>
      </c>
      <c r="C70" s="91">
        <v>67</v>
      </c>
      <c r="D70" s="92" t="str">
        <f>女子種目選択!B70</f>
        <v/>
      </c>
      <c r="E70" s="197" t="str">
        <f>女子種目選択!C70</f>
        <v/>
      </c>
      <c r="F70" s="198" t="str">
        <f>女子種目選択!D70</f>
        <v/>
      </c>
      <c r="G70" s="199" t="str">
        <f>IF(女子種目選択!E70="","",女子種目選択!E70)</f>
        <v/>
      </c>
      <c r="H70" s="94" t="str">
        <f t="shared" si="106"/>
        <v/>
      </c>
      <c r="I70" s="129"/>
      <c r="J70" s="96" t="str">
        <f t="shared" si="112"/>
        <v/>
      </c>
      <c r="K70" s="130"/>
      <c r="L70" s="96" t="str">
        <f t="shared" si="113"/>
        <v/>
      </c>
      <c r="M70" s="200"/>
      <c r="N70" s="99" t="str">
        <f t="shared" si="114"/>
        <v/>
      </c>
      <c r="O70" s="99">
        <f t="shared" si="115"/>
        <v>0</v>
      </c>
      <c r="P70" s="99" t="str">
        <f t="shared" si="116"/>
        <v/>
      </c>
      <c r="Q70" s="99">
        <f t="shared" si="117"/>
        <v>0</v>
      </c>
      <c r="R70" s="100" t="str">
        <f t="shared" si="118"/>
        <v/>
      </c>
      <c r="S70" s="101" t="str">
        <f t="shared" si="119"/>
        <v/>
      </c>
      <c r="T70" s="89" t="str">
        <f t="shared" si="120"/>
        <v>00</v>
      </c>
      <c r="U70" s="89">
        <f t="shared" si="121"/>
        <v>0</v>
      </c>
      <c r="V70" s="89">
        <f t="shared" si="122"/>
        <v>0</v>
      </c>
      <c r="W70" s="89" t="str">
        <f t="shared" si="123"/>
        <v/>
      </c>
      <c r="X70" s="89" t="str">
        <f t="shared" si="124"/>
        <v/>
      </c>
      <c r="Y70" s="89" t="str">
        <f t="shared" si="125"/>
        <v>0</v>
      </c>
      <c r="Z70" s="89" t="str">
        <f t="shared" si="126"/>
        <v/>
      </c>
      <c r="AA70" s="89" t="str">
        <f t="shared" si="127"/>
        <v/>
      </c>
      <c r="AB70" s="89" t="str">
        <f t="shared" si="128"/>
        <v/>
      </c>
      <c r="AC70" s="89" t="str">
        <f t="shared" si="129"/>
        <v>0</v>
      </c>
      <c r="AD70" s="89">
        <f t="shared" si="130"/>
        <v>0</v>
      </c>
      <c r="AE70" s="201" t="str">
        <f>IF(女子種目選択!F70="","",女子種目選択!F70)</f>
        <v/>
      </c>
      <c r="AF70" s="94" t="str">
        <f t="shared" si="107"/>
        <v/>
      </c>
      <c r="AG70" s="129"/>
      <c r="AH70" s="202" t="str">
        <f t="shared" si="131"/>
        <v/>
      </c>
      <c r="AI70" s="130"/>
      <c r="AJ70" s="202" t="str">
        <f t="shared" si="132"/>
        <v/>
      </c>
      <c r="AK70" s="200"/>
      <c r="AL70" s="99">
        <f t="shared" si="133"/>
        <v>0</v>
      </c>
      <c r="AM70" s="99">
        <f t="shared" si="134"/>
        <v>0</v>
      </c>
      <c r="AN70" s="99">
        <f t="shared" si="135"/>
        <v>0</v>
      </c>
      <c r="AO70" s="99">
        <f t="shared" si="136"/>
        <v>0</v>
      </c>
      <c r="AP70" s="100">
        <f t="shared" si="137"/>
        <v>0</v>
      </c>
      <c r="AQ70" s="101">
        <f t="shared" si="138"/>
        <v>0</v>
      </c>
      <c r="AR70" s="89" t="str">
        <f t="shared" si="139"/>
        <v>000</v>
      </c>
      <c r="AS70" s="89">
        <f t="shared" si="140"/>
        <v>0</v>
      </c>
      <c r="AT70" s="89">
        <f t="shared" si="141"/>
        <v>0</v>
      </c>
      <c r="AU70" s="89" t="str">
        <f t="shared" si="142"/>
        <v/>
      </c>
      <c r="AV70" s="89" t="str">
        <f t="shared" si="143"/>
        <v/>
      </c>
      <c r="AW70" s="89" t="str">
        <f t="shared" si="144"/>
        <v>0</v>
      </c>
      <c r="AX70" s="89" t="str">
        <f t="shared" si="145"/>
        <v/>
      </c>
      <c r="AY70" s="89" t="str">
        <f t="shared" si="146"/>
        <v>0</v>
      </c>
      <c r="AZ70" s="89" t="str">
        <f t="shared" si="147"/>
        <v/>
      </c>
      <c r="BA70" s="89" t="str">
        <f t="shared" si="148"/>
        <v>00</v>
      </c>
      <c r="BB70" s="89">
        <f t="shared" si="149"/>
        <v>0</v>
      </c>
      <c r="BC70" s="199" t="str">
        <f>IF(女子種目選択!G70="","",女子種目選択!G70)</f>
        <v/>
      </c>
      <c r="BD70" s="94" t="str">
        <f t="shared" si="108"/>
        <v/>
      </c>
      <c r="BE70" s="129"/>
      <c r="BF70" s="202" t="str">
        <f t="shared" si="150"/>
        <v/>
      </c>
      <c r="BG70" s="130"/>
      <c r="BH70" s="202" t="str">
        <f t="shared" si="151"/>
        <v/>
      </c>
      <c r="BI70" s="200"/>
      <c r="BJ70" s="99">
        <f t="shared" si="152"/>
        <v>0</v>
      </c>
      <c r="BK70" s="99">
        <f t="shared" si="153"/>
        <v>0</v>
      </c>
      <c r="BL70" s="99">
        <f t="shared" si="154"/>
        <v>0</v>
      </c>
      <c r="BM70" s="99">
        <f t="shared" si="155"/>
        <v>0</v>
      </c>
      <c r="BN70" s="100">
        <f t="shared" si="156"/>
        <v>0</v>
      </c>
      <c r="BO70" s="101">
        <f t="shared" si="157"/>
        <v>0</v>
      </c>
      <c r="BP70" s="89" t="str">
        <f t="shared" si="158"/>
        <v>000</v>
      </c>
      <c r="BQ70" s="89">
        <f t="shared" si="159"/>
        <v>0</v>
      </c>
      <c r="BR70" s="89">
        <f t="shared" si="160"/>
        <v>0</v>
      </c>
      <c r="BS70" s="89" t="str">
        <f t="shared" si="161"/>
        <v/>
      </c>
      <c r="BT70" s="89" t="str">
        <f t="shared" si="162"/>
        <v/>
      </c>
      <c r="BU70" s="89" t="str">
        <f t="shared" si="163"/>
        <v>0</v>
      </c>
      <c r="BV70" s="89" t="str">
        <f t="shared" si="164"/>
        <v/>
      </c>
      <c r="BW70" s="89" t="str">
        <f t="shared" si="165"/>
        <v>0</v>
      </c>
      <c r="BX70" s="89" t="str">
        <f t="shared" si="166"/>
        <v/>
      </c>
      <c r="BY70" s="89" t="str">
        <f t="shared" si="167"/>
        <v>00</v>
      </c>
      <c r="BZ70" s="89">
        <f t="shared" si="168"/>
        <v>0</v>
      </c>
      <c r="CA70" s="199" t="str">
        <f>IF(女子種目選択!H70="","",女子種目選択!H70)</f>
        <v/>
      </c>
      <c r="CB70" s="94" t="str">
        <f t="shared" si="109"/>
        <v/>
      </c>
      <c r="CC70" s="129"/>
      <c r="CD70" s="202" t="str">
        <f t="shared" si="169"/>
        <v/>
      </c>
      <c r="CE70" s="130"/>
      <c r="CF70" s="202" t="str">
        <f t="shared" si="170"/>
        <v/>
      </c>
      <c r="CG70" s="200"/>
      <c r="CH70" s="99">
        <f t="shared" si="171"/>
        <v>0</v>
      </c>
      <c r="CI70" s="99">
        <f t="shared" si="172"/>
        <v>0</v>
      </c>
      <c r="CJ70" s="99">
        <f t="shared" si="173"/>
        <v>0</v>
      </c>
      <c r="CK70" s="99">
        <f t="shared" si="174"/>
        <v>0</v>
      </c>
      <c r="CL70" s="100">
        <f t="shared" si="175"/>
        <v>0</v>
      </c>
      <c r="CM70" s="101">
        <f t="shared" si="176"/>
        <v>0</v>
      </c>
      <c r="CN70" s="89" t="str">
        <f t="shared" si="177"/>
        <v>000</v>
      </c>
      <c r="CO70" s="89">
        <f t="shared" si="178"/>
        <v>0</v>
      </c>
      <c r="CP70" s="89">
        <f t="shared" si="179"/>
        <v>0</v>
      </c>
      <c r="CQ70" s="89" t="str">
        <f t="shared" si="180"/>
        <v/>
      </c>
      <c r="CR70" s="89" t="str">
        <f t="shared" si="181"/>
        <v/>
      </c>
      <c r="CS70" s="89" t="str">
        <f t="shared" si="182"/>
        <v>0</v>
      </c>
      <c r="CT70" s="89" t="str">
        <f t="shared" si="183"/>
        <v/>
      </c>
      <c r="CU70" s="89" t="str">
        <f t="shared" si="184"/>
        <v>0</v>
      </c>
      <c r="CV70" s="89" t="str">
        <f t="shared" si="185"/>
        <v/>
      </c>
      <c r="CW70" s="89" t="str">
        <f t="shared" si="186"/>
        <v>00</v>
      </c>
      <c r="CX70" s="89">
        <f t="shared" si="187"/>
        <v>0</v>
      </c>
      <c r="CY70" s="201" t="str">
        <f>IF(女子種目選択!I70="","",女子種目選択!I70)</f>
        <v/>
      </c>
      <c r="CZ70" s="94" t="str">
        <f t="shared" si="110"/>
        <v/>
      </c>
      <c r="DA70" s="129"/>
      <c r="DB70" s="202" t="str">
        <f t="shared" si="188"/>
        <v/>
      </c>
      <c r="DC70" s="130"/>
      <c r="DD70" s="202" t="str">
        <f t="shared" si="189"/>
        <v/>
      </c>
      <c r="DE70" s="200"/>
      <c r="DF70" s="99">
        <f t="shared" si="190"/>
        <v>0</v>
      </c>
      <c r="DG70" s="99">
        <f t="shared" si="191"/>
        <v>0</v>
      </c>
      <c r="DH70" s="99">
        <f t="shared" si="192"/>
        <v>0</v>
      </c>
      <c r="DI70" s="99">
        <f t="shared" si="193"/>
        <v>0</v>
      </c>
      <c r="DJ70" s="100">
        <f t="shared" si="194"/>
        <v>0</v>
      </c>
      <c r="DK70" s="101">
        <f t="shared" si="195"/>
        <v>0</v>
      </c>
      <c r="DL70" s="89" t="str">
        <f t="shared" si="196"/>
        <v>000</v>
      </c>
      <c r="DM70" s="89">
        <f t="shared" si="197"/>
        <v>0</v>
      </c>
      <c r="DN70" s="89">
        <f t="shared" si="198"/>
        <v>0</v>
      </c>
      <c r="DO70" s="89" t="str">
        <f t="shared" si="199"/>
        <v/>
      </c>
      <c r="DP70" s="89" t="str">
        <f t="shared" si="200"/>
        <v/>
      </c>
      <c r="DQ70" s="89" t="str">
        <f t="shared" si="201"/>
        <v>0</v>
      </c>
      <c r="DR70" s="89" t="str">
        <f t="shared" si="202"/>
        <v/>
      </c>
      <c r="DS70" s="89" t="str">
        <f t="shared" si="203"/>
        <v>0</v>
      </c>
      <c r="DT70" s="89" t="str">
        <f t="shared" si="204"/>
        <v/>
      </c>
      <c r="DU70" s="89" t="str">
        <f t="shared" si="205"/>
        <v>00</v>
      </c>
      <c r="DV70" s="89">
        <f t="shared" si="206"/>
        <v>0</v>
      </c>
    </row>
    <row r="71" spans="2:126">
      <c r="B71" s="90" t="str">
        <f t="shared" si="111"/>
        <v/>
      </c>
      <c r="C71" s="91">
        <v>68</v>
      </c>
      <c r="D71" s="92" t="str">
        <f>女子種目選択!B71</f>
        <v/>
      </c>
      <c r="E71" s="197" t="str">
        <f>女子種目選択!C71</f>
        <v/>
      </c>
      <c r="F71" s="198" t="str">
        <f>女子種目選択!D71</f>
        <v/>
      </c>
      <c r="G71" s="199" t="str">
        <f>IF(女子種目選択!E71="","",女子種目選択!E71)</f>
        <v/>
      </c>
      <c r="H71" s="94" t="str">
        <f t="shared" si="106"/>
        <v/>
      </c>
      <c r="I71" s="129"/>
      <c r="J71" s="96" t="str">
        <f t="shared" si="112"/>
        <v/>
      </c>
      <c r="K71" s="130"/>
      <c r="L71" s="96" t="str">
        <f t="shared" si="113"/>
        <v/>
      </c>
      <c r="M71" s="200"/>
      <c r="N71" s="99" t="str">
        <f t="shared" si="114"/>
        <v/>
      </c>
      <c r="O71" s="99">
        <f t="shared" si="115"/>
        <v>0</v>
      </c>
      <c r="P71" s="99" t="str">
        <f t="shared" si="116"/>
        <v/>
      </c>
      <c r="Q71" s="99">
        <f t="shared" si="117"/>
        <v>0</v>
      </c>
      <c r="R71" s="100" t="str">
        <f t="shared" si="118"/>
        <v/>
      </c>
      <c r="S71" s="101" t="str">
        <f t="shared" si="119"/>
        <v/>
      </c>
      <c r="T71" s="89" t="str">
        <f t="shared" si="120"/>
        <v>00</v>
      </c>
      <c r="U71" s="89">
        <f t="shared" si="121"/>
        <v>0</v>
      </c>
      <c r="V71" s="89">
        <f t="shared" si="122"/>
        <v>0</v>
      </c>
      <c r="W71" s="89" t="str">
        <f t="shared" si="123"/>
        <v/>
      </c>
      <c r="X71" s="89" t="str">
        <f t="shared" si="124"/>
        <v/>
      </c>
      <c r="Y71" s="89" t="str">
        <f t="shared" si="125"/>
        <v>0</v>
      </c>
      <c r="Z71" s="89" t="str">
        <f t="shared" si="126"/>
        <v/>
      </c>
      <c r="AA71" s="89" t="str">
        <f t="shared" si="127"/>
        <v/>
      </c>
      <c r="AB71" s="89" t="str">
        <f t="shared" si="128"/>
        <v/>
      </c>
      <c r="AC71" s="89" t="str">
        <f t="shared" si="129"/>
        <v>0</v>
      </c>
      <c r="AD71" s="89">
        <f t="shared" si="130"/>
        <v>0</v>
      </c>
      <c r="AE71" s="201" t="str">
        <f>IF(女子種目選択!F71="","",女子種目選択!F71)</f>
        <v/>
      </c>
      <c r="AF71" s="94" t="str">
        <f t="shared" si="107"/>
        <v/>
      </c>
      <c r="AG71" s="129"/>
      <c r="AH71" s="202" t="str">
        <f t="shared" si="131"/>
        <v/>
      </c>
      <c r="AI71" s="130"/>
      <c r="AJ71" s="202" t="str">
        <f t="shared" si="132"/>
        <v/>
      </c>
      <c r="AK71" s="200"/>
      <c r="AL71" s="99">
        <f t="shared" si="133"/>
        <v>0</v>
      </c>
      <c r="AM71" s="99">
        <f t="shared" si="134"/>
        <v>0</v>
      </c>
      <c r="AN71" s="99">
        <f t="shared" si="135"/>
        <v>0</v>
      </c>
      <c r="AO71" s="99">
        <f t="shared" si="136"/>
        <v>0</v>
      </c>
      <c r="AP71" s="100">
        <f t="shared" si="137"/>
        <v>0</v>
      </c>
      <c r="AQ71" s="101">
        <f t="shared" si="138"/>
        <v>0</v>
      </c>
      <c r="AR71" s="89" t="str">
        <f t="shared" si="139"/>
        <v>000</v>
      </c>
      <c r="AS71" s="89">
        <f t="shared" si="140"/>
        <v>0</v>
      </c>
      <c r="AT71" s="89">
        <f t="shared" si="141"/>
        <v>0</v>
      </c>
      <c r="AU71" s="89" t="str">
        <f t="shared" si="142"/>
        <v/>
      </c>
      <c r="AV71" s="89" t="str">
        <f t="shared" si="143"/>
        <v/>
      </c>
      <c r="AW71" s="89" t="str">
        <f t="shared" si="144"/>
        <v>0</v>
      </c>
      <c r="AX71" s="89" t="str">
        <f t="shared" si="145"/>
        <v/>
      </c>
      <c r="AY71" s="89" t="str">
        <f t="shared" si="146"/>
        <v>0</v>
      </c>
      <c r="AZ71" s="89" t="str">
        <f t="shared" si="147"/>
        <v/>
      </c>
      <c r="BA71" s="89" t="str">
        <f t="shared" si="148"/>
        <v>00</v>
      </c>
      <c r="BB71" s="89">
        <f t="shared" si="149"/>
        <v>0</v>
      </c>
      <c r="BC71" s="199" t="str">
        <f>IF(女子種目選択!G71="","",女子種目選択!G71)</f>
        <v/>
      </c>
      <c r="BD71" s="94" t="str">
        <f t="shared" si="108"/>
        <v/>
      </c>
      <c r="BE71" s="129"/>
      <c r="BF71" s="202" t="str">
        <f t="shared" si="150"/>
        <v/>
      </c>
      <c r="BG71" s="130"/>
      <c r="BH71" s="202" t="str">
        <f t="shared" si="151"/>
        <v/>
      </c>
      <c r="BI71" s="200"/>
      <c r="BJ71" s="99">
        <f t="shared" si="152"/>
        <v>0</v>
      </c>
      <c r="BK71" s="99">
        <f t="shared" si="153"/>
        <v>0</v>
      </c>
      <c r="BL71" s="99">
        <f t="shared" si="154"/>
        <v>0</v>
      </c>
      <c r="BM71" s="99">
        <f t="shared" si="155"/>
        <v>0</v>
      </c>
      <c r="BN71" s="100">
        <f t="shared" si="156"/>
        <v>0</v>
      </c>
      <c r="BO71" s="101">
        <f t="shared" si="157"/>
        <v>0</v>
      </c>
      <c r="BP71" s="89" t="str">
        <f t="shared" si="158"/>
        <v>000</v>
      </c>
      <c r="BQ71" s="89">
        <f t="shared" si="159"/>
        <v>0</v>
      </c>
      <c r="BR71" s="89">
        <f t="shared" si="160"/>
        <v>0</v>
      </c>
      <c r="BS71" s="89" t="str">
        <f t="shared" si="161"/>
        <v/>
      </c>
      <c r="BT71" s="89" t="str">
        <f t="shared" si="162"/>
        <v/>
      </c>
      <c r="BU71" s="89" t="str">
        <f t="shared" si="163"/>
        <v>0</v>
      </c>
      <c r="BV71" s="89" t="str">
        <f t="shared" si="164"/>
        <v/>
      </c>
      <c r="BW71" s="89" t="str">
        <f t="shared" si="165"/>
        <v>0</v>
      </c>
      <c r="BX71" s="89" t="str">
        <f t="shared" si="166"/>
        <v/>
      </c>
      <c r="BY71" s="89" t="str">
        <f t="shared" si="167"/>
        <v>00</v>
      </c>
      <c r="BZ71" s="89">
        <f t="shared" si="168"/>
        <v>0</v>
      </c>
      <c r="CA71" s="199" t="str">
        <f>IF(女子種目選択!H71="","",女子種目選択!H71)</f>
        <v/>
      </c>
      <c r="CB71" s="94" t="str">
        <f t="shared" si="109"/>
        <v/>
      </c>
      <c r="CC71" s="129"/>
      <c r="CD71" s="202" t="str">
        <f t="shared" si="169"/>
        <v/>
      </c>
      <c r="CE71" s="130"/>
      <c r="CF71" s="202" t="str">
        <f t="shared" si="170"/>
        <v/>
      </c>
      <c r="CG71" s="200"/>
      <c r="CH71" s="99">
        <f t="shared" si="171"/>
        <v>0</v>
      </c>
      <c r="CI71" s="99">
        <f t="shared" si="172"/>
        <v>0</v>
      </c>
      <c r="CJ71" s="99">
        <f t="shared" si="173"/>
        <v>0</v>
      </c>
      <c r="CK71" s="99">
        <f t="shared" si="174"/>
        <v>0</v>
      </c>
      <c r="CL71" s="100">
        <f t="shared" si="175"/>
        <v>0</v>
      </c>
      <c r="CM71" s="101">
        <f t="shared" si="176"/>
        <v>0</v>
      </c>
      <c r="CN71" s="89" t="str">
        <f t="shared" si="177"/>
        <v>000</v>
      </c>
      <c r="CO71" s="89">
        <f t="shared" si="178"/>
        <v>0</v>
      </c>
      <c r="CP71" s="89">
        <f t="shared" si="179"/>
        <v>0</v>
      </c>
      <c r="CQ71" s="89" t="str">
        <f t="shared" si="180"/>
        <v/>
      </c>
      <c r="CR71" s="89" t="str">
        <f t="shared" si="181"/>
        <v/>
      </c>
      <c r="CS71" s="89" t="str">
        <f t="shared" si="182"/>
        <v>0</v>
      </c>
      <c r="CT71" s="89" t="str">
        <f t="shared" si="183"/>
        <v/>
      </c>
      <c r="CU71" s="89" t="str">
        <f t="shared" si="184"/>
        <v>0</v>
      </c>
      <c r="CV71" s="89" t="str">
        <f t="shared" si="185"/>
        <v/>
      </c>
      <c r="CW71" s="89" t="str">
        <f t="shared" si="186"/>
        <v>00</v>
      </c>
      <c r="CX71" s="89">
        <f t="shared" si="187"/>
        <v>0</v>
      </c>
      <c r="CY71" s="201" t="str">
        <f>IF(女子種目選択!I71="","",女子種目選択!I71)</f>
        <v/>
      </c>
      <c r="CZ71" s="94" t="str">
        <f t="shared" si="110"/>
        <v/>
      </c>
      <c r="DA71" s="129"/>
      <c r="DB71" s="202" t="str">
        <f t="shared" si="188"/>
        <v/>
      </c>
      <c r="DC71" s="130"/>
      <c r="DD71" s="202" t="str">
        <f t="shared" si="189"/>
        <v/>
      </c>
      <c r="DE71" s="200"/>
      <c r="DF71" s="99">
        <f t="shared" si="190"/>
        <v>0</v>
      </c>
      <c r="DG71" s="99">
        <f t="shared" si="191"/>
        <v>0</v>
      </c>
      <c r="DH71" s="99">
        <f t="shared" si="192"/>
        <v>0</v>
      </c>
      <c r="DI71" s="99">
        <f t="shared" si="193"/>
        <v>0</v>
      </c>
      <c r="DJ71" s="100">
        <f t="shared" si="194"/>
        <v>0</v>
      </c>
      <c r="DK71" s="101">
        <f t="shared" si="195"/>
        <v>0</v>
      </c>
      <c r="DL71" s="89" t="str">
        <f t="shared" si="196"/>
        <v>000</v>
      </c>
      <c r="DM71" s="89">
        <f t="shared" si="197"/>
        <v>0</v>
      </c>
      <c r="DN71" s="89">
        <f t="shared" si="198"/>
        <v>0</v>
      </c>
      <c r="DO71" s="89" t="str">
        <f t="shared" si="199"/>
        <v/>
      </c>
      <c r="DP71" s="89" t="str">
        <f t="shared" si="200"/>
        <v/>
      </c>
      <c r="DQ71" s="89" t="str">
        <f t="shared" si="201"/>
        <v>0</v>
      </c>
      <c r="DR71" s="89" t="str">
        <f t="shared" si="202"/>
        <v/>
      </c>
      <c r="DS71" s="89" t="str">
        <f t="shared" si="203"/>
        <v>0</v>
      </c>
      <c r="DT71" s="89" t="str">
        <f t="shared" si="204"/>
        <v/>
      </c>
      <c r="DU71" s="89" t="str">
        <f t="shared" si="205"/>
        <v>00</v>
      </c>
      <c r="DV71" s="89">
        <f t="shared" si="206"/>
        <v>0</v>
      </c>
    </row>
    <row r="72" spans="2:126">
      <c r="B72" s="90" t="str">
        <f t="shared" si="111"/>
        <v/>
      </c>
      <c r="C72" s="91">
        <v>69</v>
      </c>
      <c r="D72" s="92" t="str">
        <f>女子種目選択!B72</f>
        <v/>
      </c>
      <c r="E72" s="197" t="str">
        <f>女子種目選択!C72</f>
        <v/>
      </c>
      <c r="F72" s="198" t="str">
        <f>女子種目選択!D72</f>
        <v/>
      </c>
      <c r="G72" s="199" t="str">
        <f>IF(女子種目選択!E72="","",女子種目選択!E72)</f>
        <v/>
      </c>
      <c r="H72" s="94" t="str">
        <f t="shared" si="106"/>
        <v/>
      </c>
      <c r="I72" s="129"/>
      <c r="J72" s="96" t="str">
        <f t="shared" si="112"/>
        <v/>
      </c>
      <c r="K72" s="130"/>
      <c r="L72" s="96" t="str">
        <f t="shared" si="113"/>
        <v/>
      </c>
      <c r="M72" s="200"/>
      <c r="N72" s="99" t="str">
        <f t="shared" si="114"/>
        <v/>
      </c>
      <c r="O72" s="99">
        <f t="shared" si="115"/>
        <v>0</v>
      </c>
      <c r="P72" s="99" t="str">
        <f t="shared" si="116"/>
        <v/>
      </c>
      <c r="Q72" s="99">
        <f t="shared" si="117"/>
        <v>0</v>
      </c>
      <c r="R72" s="100" t="str">
        <f t="shared" si="118"/>
        <v/>
      </c>
      <c r="S72" s="101" t="str">
        <f t="shared" si="119"/>
        <v/>
      </c>
      <c r="T72" s="89" t="str">
        <f t="shared" si="120"/>
        <v>00</v>
      </c>
      <c r="U72" s="89">
        <f t="shared" si="121"/>
        <v>0</v>
      </c>
      <c r="V72" s="89">
        <f t="shared" si="122"/>
        <v>0</v>
      </c>
      <c r="W72" s="89" t="str">
        <f t="shared" si="123"/>
        <v/>
      </c>
      <c r="X72" s="89" t="str">
        <f t="shared" si="124"/>
        <v/>
      </c>
      <c r="Y72" s="89" t="str">
        <f t="shared" si="125"/>
        <v>0</v>
      </c>
      <c r="Z72" s="89" t="str">
        <f t="shared" si="126"/>
        <v/>
      </c>
      <c r="AA72" s="89" t="str">
        <f t="shared" si="127"/>
        <v/>
      </c>
      <c r="AB72" s="89" t="str">
        <f t="shared" si="128"/>
        <v/>
      </c>
      <c r="AC72" s="89" t="str">
        <f t="shared" si="129"/>
        <v>0</v>
      </c>
      <c r="AD72" s="89">
        <f t="shared" si="130"/>
        <v>0</v>
      </c>
      <c r="AE72" s="201" t="str">
        <f>IF(女子種目選択!F72="","",女子種目選択!F72)</f>
        <v/>
      </c>
      <c r="AF72" s="94" t="str">
        <f t="shared" si="107"/>
        <v/>
      </c>
      <c r="AG72" s="129"/>
      <c r="AH72" s="202" t="str">
        <f t="shared" si="131"/>
        <v/>
      </c>
      <c r="AI72" s="130"/>
      <c r="AJ72" s="202" t="str">
        <f t="shared" si="132"/>
        <v/>
      </c>
      <c r="AK72" s="200"/>
      <c r="AL72" s="99">
        <f t="shared" si="133"/>
        <v>0</v>
      </c>
      <c r="AM72" s="99">
        <f t="shared" si="134"/>
        <v>0</v>
      </c>
      <c r="AN72" s="99">
        <f t="shared" si="135"/>
        <v>0</v>
      </c>
      <c r="AO72" s="99">
        <f t="shared" si="136"/>
        <v>0</v>
      </c>
      <c r="AP72" s="100">
        <f t="shared" si="137"/>
        <v>0</v>
      </c>
      <c r="AQ72" s="101">
        <f t="shared" si="138"/>
        <v>0</v>
      </c>
      <c r="AR72" s="89" t="str">
        <f t="shared" si="139"/>
        <v>000</v>
      </c>
      <c r="AS72" s="89">
        <f t="shared" si="140"/>
        <v>0</v>
      </c>
      <c r="AT72" s="89">
        <f t="shared" si="141"/>
        <v>0</v>
      </c>
      <c r="AU72" s="89" t="str">
        <f t="shared" si="142"/>
        <v/>
      </c>
      <c r="AV72" s="89" t="str">
        <f t="shared" si="143"/>
        <v/>
      </c>
      <c r="AW72" s="89" t="str">
        <f t="shared" si="144"/>
        <v>0</v>
      </c>
      <c r="AX72" s="89" t="str">
        <f t="shared" si="145"/>
        <v/>
      </c>
      <c r="AY72" s="89" t="str">
        <f t="shared" si="146"/>
        <v>0</v>
      </c>
      <c r="AZ72" s="89" t="str">
        <f t="shared" si="147"/>
        <v/>
      </c>
      <c r="BA72" s="89" t="str">
        <f t="shared" si="148"/>
        <v>00</v>
      </c>
      <c r="BB72" s="89">
        <f t="shared" si="149"/>
        <v>0</v>
      </c>
      <c r="BC72" s="199" t="str">
        <f>IF(女子種目選択!G72="","",女子種目選択!G72)</f>
        <v/>
      </c>
      <c r="BD72" s="94" t="str">
        <f t="shared" si="108"/>
        <v/>
      </c>
      <c r="BE72" s="129"/>
      <c r="BF72" s="202" t="str">
        <f t="shared" si="150"/>
        <v/>
      </c>
      <c r="BG72" s="130"/>
      <c r="BH72" s="202" t="str">
        <f t="shared" si="151"/>
        <v/>
      </c>
      <c r="BI72" s="200"/>
      <c r="BJ72" s="99">
        <f t="shared" si="152"/>
        <v>0</v>
      </c>
      <c r="BK72" s="99">
        <f t="shared" si="153"/>
        <v>0</v>
      </c>
      <c r="BL72" s="99">
        <f t="shared" si="154"/>
        <v>0</v>
      </c>
      <c r="BM72" s="99">
        <f t="shared" si="155"/>
        <v>0</v>
      </c>
      <c r="BN72" s="100">
        <f t="shared" si="156"/>
        <v>0</v>
      </c>
      <c r="BO72" s="101">
        <f t="shared" si="157"/>
        <v>0</v>
      </c>
      <c r="BP72" s="89" t="str">
        <f t="shared" si="158"/>
        <v>000</v>
      </c>
      <c r="BQ72" s="89">
        <f t="shared" si="159"/>
        <v>0</v>
      </c>
      <c r="BR72" s="89">
        <f t="shared" si="160"/>
        <v>0</v>
      </c>
      <c r="BS72" s="89" t="str">
        <f t="shared" si="161"/>
        <v/>
      </c>
      <c r="BT72" s="89" t="str">
        <f t="shared" si="162"/>
        <v/>
      </c>
      <c r="BU72" s="89" t="str">
        <f t="shared" si="163"/>
        <v>0</v>
      </c>
      <c r="BV72" s="89" t="str">
        <f t="shared" si="164"/>
        <v/>
      </c>
      <c r="BW72" s="89" t="str">
        <f t="shared" si="165"/>
        <v>0</v>
      </c>
      <c r="BX72" s="89" t="str">
        <f t="shared" si="166"/>
        <v/>
      </c>
      <c r="BY72" s="89" t="str">
        <f t="shared" si="167"/>
        <v>00</v>
      </c>
      <c r="BZ72" s="89">
        <f t="shared" si="168"/>
        <v>0</v>
      </c>
      <c r="CA72" s="199" t="str">
        <f>IF(女子種目選択!H72="","",女子種目選択!H72)</f>
        <v/>
      </c>
      <c r="CB72" s="94" t="str">
        <f t="shared" si="109"/>
        <v/>
      </c>
      <c r="CC72" s="129"/>
      <c r="CD72" s="202" t="str">
        <f t="shared" si="169"/>
        <v/>
      </c>
      <c r="CE72" s="130"/>
      <c r="CF72" s="202" t="str">
        <f t="shared" si="170"/>
        <v/>
      </c>
      <c r="CG72" s="200"/>
      <c r="CH72" s="99">
        <f t="shared" si="171"/>
        <v>0</v>
      </c>
      <c r="CI72" s="99">
        <f t="shared" si="172"/>
        <v>0</v>
      </c>
      <c r="CJ72" s="99">
        <f t="shared" si="173"/>
        <v>0</v>
      </c>
      <c r="CK72" s="99">
        <f t="shared" si="174"/>
        <v>0</v>
      </c>
      <c r="CL72" s="100">
        <f t="shared" si="175"/>
        <v>0</v>
      </c>
      <c r="CM72" s="101">
        <f t="shared" si="176"/>
        <v>0</v>
      </c>
      <c r="CN72" s="89" t="str">
        <f t="shared" si="177"/>
        <v>000</v>
      </c>
      <c r="CO72" s="89">
        <f t="shared" si="178"/>
        <v>0</v>
      </c>
      <c r="CP72" s="89">
        <f t="shared" si="179"/>
        <v>0</v>
      </c>
      <c r="CQ72" s="89" t="str">
        <f t="shared" si="180"/>
        <v/>
      </c>
      <c r="CR72" s="89" t="str">
        <f t="shared" si="181"/>
        <v/>
      </c>
      <c r="CS72" s="89" t="str">
        <f t="shared" si="182"/>
        <v>0</v>
      </c>
      <c r="CT72" s="89" t="str">
        <f t="shared" si="183"/>
        <v/>
      </c>
      <c r="CU72" s="89" t="str">
        <f t="shared" si="184"/>
        <v>0</v>
      </c>
      <c r="CV72" s="89" t="str">
        <f t="shared" si="185"/>
        <v/>
      </c>
      <c r="CW72" s="89" t="str">
        <f t="shared" si="186"/>
        <v>00</v>
      </c>
      <c r="CX72" s="89">
        <f t="shared" si="187"/>
        <v>0</v>
      </c>
      <c r="CY72" s="201" t="str">
        <f>IF(女子種目選択!I72="","",女子種目選択!I72)</f>
        <v/>
      </c>
      <c r="CZ72" s="94" t="str">
        <f t="shared" si="110"/>
        <v/>
      </c>
      <c r="DA72" s="129"/>
      <c r="DB72" s="202" t="str">
        <f t="shared" si="188"/>
        <v/>
      </c>
      <c r="DC72" s="130"/>
      <c r="DD72" s="202" t="str">
        <f t="shared" si="189"/>
        <v/>
      </c>
      <c r="DE72" s="200"/>
      <c r="DF72" s="99">
        <f t="shared" si="190"/>
        <v>0</v>
      </c>
      <c r="DG72" s="99">
        <f t="shared" si="191"/>
        <v>0</v>
      </c>
      <c r="DH72" s="99">
        <f t="shared" si="192"/>
        <v>0</v>
      </c>
      <c r="DI72" s="99">
        <f t="shared" si="193"/>
        <v>0</v>
      </c>
      <c r="DJ72" s="100">
        <f t="shared" si="194"/>
        <v>0</v>
      </c>
      <c r="DK72" s="101">
        <f t="shared" si="195"/>
        <v>0</v>
      </c>
      <c r="DL72" s="89" t="str">
        <f t="shared" si="196"/>
        <v>000</v>
      </c>
      <c r="DM72" s="89">
        <f t="shared" si="197"/>
        <v>0</v>
      </c>
      <c r="DN72" s="89">
        <f t="shared" si="198"/>
        <v>0</v>
      </c>
      <c r="DO72" s="89" t="str">
        <f t="shared" si="199"/>
        <v/>
      </c>
      <c r="DP72" s="89" t="str">
        <f t="shared" si="200"/>
        <v/>
      </c>
      <c r="DQ72" s="89" t="str">
        <f t="shared" si="201"/>
        <v>0</v>
      </c>
      <c r="DR72" s="89" t="str">
        <f t="shared" si="202"/>
        <v/>
      </c>
      <c r="DS72" s="89" t="str">
        <f t="shared" si="203"/>
        <v>0</v>
      </c>
      <c r="DT72" s="89" t="str">
        <f t="shared" si="204"/>
        <v/>
      </c>
      <c r="DU72" s="89" t="str">
        <f t="shared" si="205"/>
        <v>00</v>
      </c>
      <c r="DV72" s="89">
        <f t="shared" si="206"/>
        <v>0</v>
      </c>
    </row>
    <row r="73" spans="2:126">
      <c r="B73" s="90" t="str">
        <f t="shared" si="111"/>
        <v/>
      </c>
      <c r="C73" s="91">
        <v>70</v>
      </c>
      <c r="D73" s="92" t="str">
        <f>女子種目選択!B73</f>
        <v/>
      </c>
      <c r="E73" s="197" t="str">
        <f>女子種目選択!C73</f>
        <v/>
      </c>
      <c r="F73" s="198" t="str">
        <f>女子種目選択!D73</f>
        <v/>
      </c>
      <c r="G73" s="199" t="str">
        <f>IF(女子種目選択!E73="","",女子種目選択!E73)</f>
        <v/>
      </c>
      <c r="H73" s="94" t="str">
        <f t="shared" si="106"/>
        <v/>
      </c>
      <c r="I73" s="129"/>
      <c r="J73" s="96" t="str">
        <f t="shared" si="112"/>
        <v/>
      </c>
      <c r="K73" s="130"/>
      <c r="L73" s="96" t="str">
        <f t="shared" si="113"/>
        <v/>
      </c>
      <c r="M73" s="200"/>
      <c r="N73" s="99" t="str">
        <f t="shared" si="114"/>
        <v/>
      </c>
      <c r="O73" s="99">
        <f t="shared" si="115"/>
        <v>0</v>
      </c>
      <c r="P73" s="99" t="str">
        <f t="shared" si="116"/>
        <v/>
      </c>
      <c r="Q73" s="99">
        <f t="shared" si="117"/>
        <v>0</v>
      </c>
      <c r="R73" s="100" t="str">
        <f t="shared" si="118"/>
        <v/>
      </c>
      <c r="S73" s="101" t="str">
        <f t="shared" si="119"/>
        <v/>
      </c>
      <c r="T73" s="89" t="str">
        <f t="shared" si="120"/>
        <v>00</v>
      </c>
      <c r="U73" s="89">
        <f t="shared" si="121"/>
        <v>0</v>
      </c>
      <c r="V73" s="89">
        <f t="shared" si="122"/>
        <v>0</v>
      </c>
      <c r="W73" s="89" t="str">
        <f t="shared" si="123"/>
        <v/>
      </c>
      <c r="X73" s="89" t="str">
        <f t="shared" si="124"/>
        <v/>
      </c>
      <c r="Y73" s="89" t="str">
        <f t="shared" si="125"/>
        <v>0</v>
      </c>
      <c r="Z73" s="89" t="str">
        <f t="shared" si="126"/>
        <v/>
      </c>
      <c r="AA73" s="89" t="str">
        <f t="shared" si="127"/>
        <v/>
      </c>
      <c r="AB73" s="89" t="str">
        <f t="shared" si="128"/>
        <v/>
      </c>
      <c r="AC73" s="89" t="str">
        <f t="shared" si="129"/>
        <v>0</v>
      </c>
      <c r="AD73" s="89">
        <f t="shared" si="130"/>
        <v>0</v>
      </c>
      <c r="AE73" s="201" t="str">
        <f>IF(女子種目選択!F73="","",女子種目選択!F73)</f>
        <v/>
      </c>
      <c r="AF73" s="94" t="str">
        <f t="shared" si="107"/>
        <v/>
      </c>
      <c r="AG73" s="129"/>
      <c r="AH73" s="202" t="str">
        <f t="shared" si="131"/>
        <v/>
      </c>
      <c r="AI73" s="130"/>
      <c r="AJ73" s="202" t="str">
        <f t="shared" si="132"/>
        <v/>
      </c>
      <c r="AK73" s="200"/>
      <c r="AL73" s="99">
        <f t="shared" si="133"/>
        <v>0</v>
      </c>
      <c r="AM73" s="99">
        <f t="shared" si="134"/>
        <v>0</v>
      </c>
      <c r="AN73" s="99">
        <f t="shared" si="135"/>
        <v>0</v>
      </c>
      <c r="AO73" s="99">
        <f t="shared" si="136"/>
        <v>0</v>
      </c>
      <c r="AP73" s="100">
        <f t="shared" si="137"/>
        <v>0</v>
      </c>
      <c r="AQ73" s="101">
        <f t="shared" si="138"/>
        <v>0</v>
      </c>
      <c r="AR73" s="89" t="str">
        <f t="shared" si="139"/>
        <v>000</v>
      </c>
      <c r="AS73" s="89">
        <f t="shared" si="140"/>
        <v>0</v>
      </c>
      <c r="AT73" s="89">
        <f t="shared" si="141"/>
        <v>0</v>
      </c>
      <c r="AU73" s="89" t="str">
        <f t="shared" si="142"/>
        <v/>
      </c>
      <c r="AV73" s="89" t="str">
        <f t="shared" si="143"/>
        <v/>
      </c>
      <c r="AW73" s="89" t="str">
        <f t="shared" si="144"/>
        <v>0</v>
      </c>
      <c r="AX73" s="89" t="str">
        <f t="shared" si="145"/>
        <v/>
      </c>
      <c r="AY73" s="89" t="str">
        <f t="shared" si="146"/>
        <v>0</v>
      </c>
      <c r="AZ73" s="89" t="str">
        <f t="shared" si="147"/>
        <v/>
      </c>
      <c r="BA73" s="89" t="str">
        <f t="shared" si="148"/>
        <v>00</v>
      </c>
      <c r="BB73" s="89">
        <f t="shared" si="149"/>
        <v>0</v>
      </c>
      <c r="BC73" s="199" t="str">
        <f>IF(女子種目選択!G73="","",女子種目選択!G73)</f>
        <v/>
      </c>
      <c r="BD73" s="94" t="str">
        <f t="shared" si="108"/>
        <v/>
      </c>
      <c r="BE73" s="129"/>
      <c r="BF73" s="202" t="str">
        <f t="shared" si="150"/>
        <v/>
      </c>
      <c r="BG73" s="130"/>
      <c r="BH73" s="202" t="str">
        <f t="shared" si="151"/>
        <v/>
      </c>
      <c r="BI73" s="200"/>
      <c r="BJ73" s="99">
        <f t="shared" si="152"/>
        <v>0</v>
      </c>
      <c r="BK73" s="99">
        <f t="shared" si="153"/>
        <v>0</v>
      </c>
      <c r="BL73" s="99">
        <f t="shared" si="154"/>
        <v>0</v>
      </c>
      <c r="BM73" s="99">
        <f t="shared" si="155"/>
        <v>0</v>
      </c>
      <c r="BN73" s="100">
        <f t="shared" si="156"/>
        <v>0</v>
      </c>
      <c r="BO73" s="101">
        <f t="shared" si="157"/>
        <v>0</v>
      </c>
      <c r="BP73" s="89" t="str">
        <f t="shared" si="158"/>
        <v>000</v>
      </c>
      <c r="BQ73" s="89">
        <f t="shared" si="159"/>
        <v>0</v>
      </c>
      <c r="BR73" s="89">
        <f t="shared" si="160"/>
        <v>0</v>
      </c>
      <c r="BS73" s="89" t="str">
        <f t="shared" si="161"/>
        <v/>
      </c>
      <c r="BT73" s="89" t="str">
        <f t="shared" si="162"/>
        <v/>
      </c>
      <c r="BU73" s="89" t="str">
        <f t="shared" si="163"/>
        <v>0</v>
      </c>
      <c r="BV73" s="89" t="str">
        <f t="shared" si="164"/>
        <v/>
      </c>
      <c r="BW73" s="89" t="str">
        <f t="shared" si="165"/>
        <v>0</v>
      </c>
      <c r="BX73" s="89" t="str">
        <f t="shared" si="166"/>
        <v/>
      </c>
      <c r="BY73" s="89" t="str">
        <f t="shared" si="167"/>
        <v>00</v>
      </c>
      <c r="BZ73" s="89">
        <f t="shared" si="168"/>
        <v>0</v>
      </c>
      <c r="CA73" s="199" t="str">
        <f>IF(女子種目選択!H73="","",女子種目選択!H73)</f>
        <v/>
      </c>
      <c r="CB73" s="94" t="str">
        <f t="shared" si="109"/>
        <v/>
      </c>
      <c r="CC73" s="129"/>
      <c r="CD73" s="202" t="str">
        <f t="shared" si="169"/>
        <v/>
      </c>
      <c r="CE73" s="130"/>
      <c r="CF73" s="202" t="str">
        <f t="shared" si="170"/>
        <v/>
      </c>
      <c r="CG73" s="200"/>
      <c r="CH73" s="99">
        <f t="shared" si="171"/>
        <v>0</v>
      </c>
      <c r="CI73" s="99">
        <f t="shared" si="172"/>
        <v>0</v>
      </c>
      <c r="CJ73" s="99">
        <f t="shared" si="173"/>
        <v>0</v>
      </c>
      <c r="CK73" s="99">
        <f t="shared" si="174"/>
        <v>0</v>
      </c>
      <c r="CL73" s="100">
        <f t="shared" si="175"/>
        <v>0</v>
      </c>
      <c r="CM73" s="101">
        <f t="shared" si="176"/>
        <v>0</v>
      </c>
      <c r="CN73" s="89" t="str">
        <f t="shared" si="177"/>
        <v>000</v>
      </c>
      <c r="CO73" s="89">
        <f t="shared" si="178"/>
        <v>0</v>
      </c>
      <c r="CP73" s="89">
        <f t="shared" si="179"/>
        <v>0</v>
      </c>
      <c r="CQ73" s="89" t="str">
        <f t="shared" si="180"/>
        <v/>
      </c>
      <c r="CR73" s="89" t="str">
        <f t="shared" si="181"/>
        <v/>
      </c>
      <c r="CS73" s="89" t="str">
        <f t="shared" si="182"/>
        <v>0</v>
      </c>
      <c r="CT73" s="89" t="str">
        <f t="shared" si="183"/>
        <v/>
      </c>
      <c r="CU73" s="89" t="str">
        <f t="shared" si="184"/>
        <v>0</v>
      </c>
      <c r="CV73" s="89" t="str">
        <f t="shared" si="185"/>
        <v/>
      </c>
      <c r="CW73" s="89" t="str">
        <f t="shared" si="186"/>
        <v>00</v>
      </c>
      <c r="CX73" s="89">
        <f t="shared" si="187"/>
        <v>0</v>
      </c>
      <c r="CY73" s="201" t="str">
        <f>IF(女子種目選択!I73="","",女子種目選択!I73)</f>
        <v/>
      </c>
      <c r="CZ73" s="94" t="str">
        <f t="shared" si="110"/>
        <v/>
      </c>
      <c r="DA73" s="129"/>
      <c r="DB73" s="202" t="str">
        <f t="shared" si="188"/>
        <v/>
      </c>
      <c r="DC73" s="130"/>
      <c r="DD73" s="202" t="str">
        <f t="shared" si="189"/>
        <v/>
      </c>
      <c r="DE73" s="200"/>
      <c r="DF73" s="99">
        <f t="shared" si="190"/>
        <v>0</v>
      </c>
      <c r="DG73" s="99">
        <f t="shared" si="191"/>
        <v>0</v>
      </c>
      <c r="DH73" s="99">
        <f t="shared" si="192"/>
        <v>0</v>
      </c>
      <c r="DI73" s="99">
        <f t="shared" si="193"/>
        <v>0</v>
      </c>
      <c r="DJ73" s="100">
        <f t="shared" si="194"/>
        <v>0</v>
      </c>
      <c r="DK73" s="101">
        <f t="shared" si="195"/>
        <v>0</v>
      </c>
      <c r="DL73" s="89" t="str">
        <f t="shared" si="196"/>
        <v>000</v>
      </c>
      <c r="DM73" s="89">
        <f t="shared" si="197"/>
        <v>0</v>
      </c>
      <c r="DN73" s="89">
        <f t="shared" si="198"/>
        <v>0</v>
      </c>
      <c r="DO73" s="89" t="str">
        <f t="shared" si="199"/>
        <v/>
      </c>
      <c r="DP73" s="89" t="str">
        <f t="shared" si="200"/>
        <v/>
      </c>
      <c r="DQ73" s="89" t="str">
        <f t="shared" si="201"/>
        <v>0</v>
      </c>
      <c r="DR73" s="89" t="str">
        <f t="shared" si="202"/>
        <v/>
      </c>
      <c r="DS73" s="89" t="str">
        <f t="shared" si="203"/>
        <v>0</v>
      </c>
      <c r="DT73" s="89" t="str">
        <f t="shared" si="204"/>
        <v/>
      </c>
      <c r="DU73" s="89" t="str">
        <f t="shared" si="205"/>
        <v>00</v>
      </c>
      <c r="DV73" s="89">
        <f t="shared" si="206"/>
        <v>0</v>
      </c>
    </row>
    <row r="74" spans="2:126">
      <c r="B74" s="90" t="str">
        <f t="shared" si="111"/>
        <v/>
      </c>
      <c r="C74" s="91">
        <v>71</v>
      </c>
      <c r="D74" s="92" t="str">
        <f>女子種目選択!B74</f>
        <v/>
      </c>
      <c r="E74" s="197" t="str">
        <f>女子種目選択!C74</f>
        <v/>
      </c>
      <c r="F74" s="198" t="str">
        <f>女子種目選択!D74</f>
        <v/>
      </c>
      <c r="G74" s="199" t="str">
        <f>IF(女子種目選択!E74="","",女子種目選択!E74)</f>
        <v/>
      </c>
      <c r="H74" s="94" t="str">
        <f t="shared" si="106"/>
        <v/>
      </c>
      <c r="I74" s="129"/>
      <c r="J74" s="96" t="str">
        <f t="shared" si="112"/>
        <v/>
      </c>
      <c r="K74" s="130"/>
      <c r="L74" s="96" t="str">
        <f t="shared" si="113"/>
        <v/>
      </c>
      <c r="M74" s="200"/>
      <c r="N74" s="99" t="str">
        <f t="shared" si="114"/>
        <v/>
      </c>
      <c r="O74" s="99">
        <f t="shared" si="115"/>
        <v>0</v>
      </c>
      <c r="P74" s="99" t="str">
        <f t="shared" si="116"/>
        <v/>
      </c>
      <c r="Q74" s="99">
        <f t="shared" si="117"/>
        <v>0</v>
      </c>
      <c r="R74" s="100" t="str">
        <f t="shared" si="118"/>
        <v/>
      </c>
      <c r="S74" s="101" t="str">
        <f t="shared" si="119"/>
        <v/>
      </c>
      <c r="T74" s="89" t="str">
        <f t="shared" si="120"/>
        <v>00</v>
      </c>
      <c r="U74" s="89">
        <f t="shared" si="121"/>
        <v>0</v>
      </c>
      <c r="V74" s="89">
        <f t="shared" si="122"/>
        <v>0</v>
      </c>
      <c r="W74" s="89" t="str">
        <f t="shared" si="123"/>
        <v/>
      </c>
      <c r="X74" s="89" t="str">
        <f t="shared" si="124"/>
        <v/>
      </c>
      <c r="Y74" s="89" t="str">
        <f t="shared" si="125"/>
        <v>0</v>
      </c>
      <c r="Z74" s="89" t="str">
        <f t="shared" si="126"/>
        <v/>
      </c>
      <c r="AA74" s="89" t="str">
        <f t="shared" si="127"/>
        <v/>
      </c>
      <c r="AB74" s="89" t="str">
        <f t="shared" si="128"/>
        <v/>
      </c>
      <c r="AC74" s="89" t="str">
        <f t="shared" si="129"/>
        <v>0</v>
      </c>
      <c r="AD74" s="89">
        <f t="shared" si="130"/>
        <v>0</v>
      </c>
      <c r="AE74" s="201" t="str">
        <f>IF(女子種目選択!F74="","",女子種目選択!F74)</f>
        <v/>
      </c>
      <c r="AF74" s="94" t="str">
        <f t="shared" si="107"/>
        <v/>
      </c>
      <c r="AG74" s="129"/>
      <c r="AH74" s="202" t="str">
        <f t="shared" si="131"/>
        <v/>
      </c>
      <c r="AI74" s="130"/>
      <c r="AJ74" s="202" t="str">
        <f t="shared" si="132"/>
        <v/>
      </c>
      <c r="AK74" s="200"/>
      <c r="AL74" s="99">
        <f t="shared" si="133"/>
        <v>0</v>
      </c>
      <c r="AM74" s="99">
        <f t="shared" si="134"/>
        <v>0</v>
      </c>
      <c r="AN74" s="99">
        <f t="shared" si="135"/>
        <v>0</v>
      </c>
      <c r="AO74" s="99">
        <f t="shared" si="136"/>
        <v>0</v>
      </c>
      <c r="AP74" s="100">
        <f t="shared" si="137"/>
        <v>0</v>
      </c>
      <c r="AQ74" s="101">
        <f t="shared" si="138"/>
        <v>0</v>
      </c>
      <c r="AR74" s="89" t="str">
        <f t="shared" si="139"/>
        <v>000</v>
      </c>
      <c r="AS74" s="89">
        <f t="shared" si="140"/>
        <v>0</v>
      </c>
      <c r="AT74" s="89">
        <f t="shared" si="141"/>
        <v>0</v>
      </c>
      <c r="AU74" s="89" t="str">
        <f t="shared" si="142"/>
        <v/>
      </c>
      <c r="AV74" s="89" t="str">
        <f t="shared" si="143"/>
        <v/>
      </c>
      <c r="AW74" s="89" t="str">
        <f t="shared" si="144"/>
        <v>0</v>
      </c>
      <c r="AX74" s="89" t="str">
        <f t="shared" si="145"/>
        <v/>
      </c>
      <c r="AY74" s="89" t="str">
        <f t="shared" si="146"/>
        <v>0</v>
      </c>
      <c r="AZ74" s="89" t="str">
        <f t="shared" si="147"/>
        <v/>
      </c>
      <c r="BA74" s="89" t="str">
        <f t="shared" si="148"/>
        <v>00</v>
      </c>
      <c r="BB74" s="89">
        <f t="shared" si="149"/>
        <v>0</v>
      </c>
      <c r="BC74" s="199" t="str">
        <f>IF(女子種目選択!G74="","",女子種目選択!G74)</f>
        <v/>
      </c>
      <c r="BD74" s="94" t="str">
        <f t="shared" si="108"/>
        <v/>
      </c>
      <c r="BE74" s="129"/>
      <c r="BF74" s="202" t="str">
        <f t="shared" si="150"/>
        <v/>
      </c>
      <c r="BG74" s="130"/>
      <c r="BH74" s="202" t="str">
        <f t="shared" si="151"/>
        <v/>
      </c>
      <c r="BI74" s="200"/>
      <c r="BJ74" s="99">
        <f t="shared" si="152"/>
        <v>0</v>
      </c>
      <c r="BK74" s="99">
        <f t="shared" si="153"/>
        <v>0</v>
      </c>
      <c r="BL74" s="99">
        <f t="shared" si="154"/>
        <v>0</v>
      </c>
      <c r="BM74" s="99">
        <f t="shared" si="155"/>
        <v>0</v>
      </c>
      <c r="BN74" s="100">
        <f t="shared" si="156"/>
        <v>0</v>
      </c>
      <c r="BO74" s="101">
        <f t="shared" si="157"/>
        <v>0</v>
      </c>
      <c r="BP74" s="89" t="str">
        <f t="shared" si="158"/>
        <v>000</v>
      </c>
      <c r="BQ74" s="89">
        <f t="shared" si="159"/>
        <v>0</v>
      </c>
      <c r="BR74" s="89">
        <f t="shared" si="160"/>
        <v>0</v>
      </c>
      <c r="BS74" s="89" t="str">
        <f t="shared" si="161"/>
        <v/>
      </c>
      <c r="BT74" s="89" t="str">
        <f t="shared" si="162"/>
        <v/>
      </c>
      <c r="BU74" s="89" t="str">
        <f t="shared" si="163"/>
        <v>0</v>
      </c>
      <c r="BV74" s="89" t="str">
        <f t="shared" si="164"/>
        <v/>
      </c>
      <c r="BW74" s="89" t="str">
        <f t="shared" si="165"/>
        <v>0</v>
      </c>
      <c r="BX74" s="89" t="str">
        <f t="shared" si="166"/>
        <v/>
      </c>
      <c r="BY74" s="89" t="str">
        <f t="shared" si="167"/>
        <v>00</v>
      </c>
      <c r="BZ74" s="89">
        <f t="shared" si="168"/>
        <v>0</v>
      </c>
      <c r="CA74" s="199" t="str">
        <f>IF(女子種目選択!H74="","",女子種目選択!H74)</f>
        <v/>
      </c>
      <c r="CB74" s="94" t="str">
        <f t="shared" si="109"/>
        <v/>
      </c>
      <c r="CC74" s="129"/>
      <c r="CD74" s="202" t="str">
        <f t="shared" si="169"/>
        <v/>
      </c>
      <c r="CE74" s="130"/>
      <c r="CF74" s="202" t="str">
        <f t="shared" si="170"/>
        <v/>
      </c>
      <c r="CG74" s="200"/>
      <c r="CH74" s="99">
        <f t="shared" si="171"/>
        <v>0</v>
      </c>
      <c r="CI74" s="99">
        <f t="shared" si="172"/>
        <v>0</v>
      </c>
      <c r="CJ74" s="99">
        <f t="shared" si="173"/>
        <v>0</v>
      </c>
      <c r="CK74" s="99">
        <f t="shared" si="174"/>
        <v>0</v>
      </c>
      <c r="CL74" s="100">
        <f t="shared" si="175"/>
        <v>0</v>
      </c>
      <c r="CM74" s="101">
        <f t="shared" si="176"/>
        <v>0</v>
      </c>
      <c r="CN74" s="89" t="str">
        <f t="shared" si="177"/>
        <v>000</v>
      </c>
      <c r="CO74" s="89">
        <f t="shared" si="178"/>
        <v>0</v>
      </c>
      <c r="CP74" s="89">
        <f t="shared" si="179"/>
        <v>0</v>
      </c>
      <c r="CQ74" s="89" t="str">
        <f t="shared" si="180"/>
        <v/>
      </c>
      <c r="CR74" s="89" t="str">
        <f t="shared" si="181"/>
        <v/>
      </c>
      <c r="CS74" s="89" t="str">
        <f t="shared" si="182"/>
        <v>0</v>
      </c>
      <c r="CT74" s="89" t="str">
        <f t="shared" si="183"/>
        <v/>
      </c>
      <c r="CU74" s="89" t="str">
        <f t="shared" si="184"/>
        <v>0</v>
      </c>
      <c r="CV74" s="89" t="str">
        <f t="shared" si="185"/>
        <v/>
      </c>
      <c r="CW74" s="89" t="str">
        <f t="shared" si="186"/>
        <v>00</v>
      </c>
      <c r="CX74" s="89">
        <f t="shared" si="187"/>
        <v>0</v>
      </c>
      <c r="CY74" s="201" t="str">
        <f>IF(女子種目選択!I74="","",女子種目選択!I74)</f>
        <v/>
      </c>
      <c r="CZ74" s="94" t="str">
        <f t="shared" si="110"/>
        <v/>
      </c>
      <c r="DA74" s="129"/>
      <c r="DB74" s="202" t="str">
        <f t="shared" si="188"/>
        <v/>
      </c>
      <c r="DC74" s="130"/>
      <c r="DD74" s="202" t="str">
        <f t="shared" si="189"/>
        <v/>
      </c>
      <c r="DE74" s="200"/>
      <c r="DF74" s="99">
        <f t="shared" si="190"/>
        <v>0</v>
      </c>
      <c r="DG74" s="99">
        <f t="shared" si="191"/>
        <v>0</v>
      </c>
      <c r="DH74" s="99">
        <f t="shared" si="192"/>
        <v>0</v>
      </c>
      <c r="DI74" s="99">
        <f t="shared" si="193"/>
        <v>0</v>
      </c>
      <c r="DJ74" s="100">
        <f t="shared" si="194"/>
        <v>0</v>
      </c>
      <c r="DK74" s="101">
        <f t="shared" si="195"/>
        <v>0</v>
      </c>
      <c r="DL74" s="89" t="str">
        <f t="shared" si="196"/>
        <v>000</v>
      </c>
      <c r="DM74" s="89">
        <f t="shared" si="197"/>
        <v>0</v>
      </c>
      <c r="DN74" s="89">
        <f t="shared" si="198"/>
        <v>0</v>
      </c>
      <c r="DO74" s="89" t="str">
        <f t="shared" si="199"/>
        <v/>
      </c>
      <c r="DP74" s="89" t="str">
        <f t="shared" si="200"/>
        <v/>
      </c>
      <c r="DQ74" s="89" t="str">
        <f t="shared" si="201"/>
        <v>0</v>
      </c>
      <c r="DR74" s="89" t="str">
        <f t="shared" si="202"/>
        <v/>
      </c>
      <c r="DS74" s="89" t="str">
        <f t="shared" si="203"/>
        <v>0</v>
      </c>
      <c r="DT74" s="89" t="str">
        <f t="shared" si="204"/>
        <v/>
      </c>
      <c r="DU74" s="89" t="str">
        <f t="shared" si="205"/>
        <v>00</v>
      </c>
      <c r="DV74" s="89">
        <f t="shared" si="206"/>
        <v>0</v>
      </c>
    </row>
    <row r="75" spans="2:126">
      <c r="B75" s="90" t="str">
        <f t="shared" si="111"/>
        <v/>
      </c>
      <c r="C75" s="91">
        <v>72</v>
      </c>
      <c r="D75" s="92" t="str">
        <f>女子種目選択!B75</f>
        <v/>
      </c>
      <c r="E75" s="197" t="str">
        <f>女子種目選択!C75</f>
        <v/>
      </c>
      <c r="F75" s="198" t="str">
        <f>女子種目選択!D75</f>
        <v/>
      </c>
      <c r="G75" s="199" t="str">
        <f>IF(女子種目選択!E75="","",女子種目選択!E75)</f>
        <v/>
      </c>
      <c r="H75" s="94" t="str">
        <f t="shared" si="106"/>
        <v/>
      </c>
      <c r="I75" s="129"/>
      <c r="J75" s="96" t="str">
        <f t="shared" si="112"/>
        <v/>
      </c>
      <c r="K75" s="130"/>
      <c r="L75" s="96" t="str">
        <f t="shared" si="113"/>
        <v/>
      </c>
      <c r="M75" s="200"/>
      <c r="N75" s="99" t="str">
        <f t="shared" si="114"/>
        <v/>
      </c>
      <c r="O75" s="99">
        <f t="shared" si="115"/>
        <v>0</v>
      </c>
      <c r="P75" s="99" t="str">
        <f t="shared" si="116"/>
        <v/>
      </c>
      <c r="Q75" s="99">
        <f t="shared" si="117"/>
        <v>0</v>
      </c>
      <c r="R75" s="100" t="str">
        <f t="shared" si="118"/>
        <v/>
      </c>
      <c r="S75" s="101" t="str">
        <f t="shared" si="119"/>
        <v/>
      </c>
      <c r="T75" s="89" t="str">
        <f t="shared" si="120"/>
        <v>00</v>
      </c>
      <c r="U75" s="89">
        <f t="shared" si="121"/>
        <v>0</v>
      </c>
      <c r="V75" s="89">
        <f t="shared" si="122"/>
        <v>0</v>
      </c>
      <c r="W75" s="89" t="str">
        <f t="shared" si="123"/>
        <v/>
      </c>
      <c r="X75" s="89" t="str">
        <f t="shared" si="124"/>
        <v/>
      </c>
      <c r="Y75" s="89" t="str">
        <f t="shared" si="125"/>
        <v>0</v>
      </c>
      <c r="Z75" s="89" t="str">
        <f t="shared" si="126"/>
        <v/>
      </c>
      <c r="AA75" s="89" t="str">
        <f t="shared" si="127"/>
        <v/>
      </c>
      <c r="AB75" s="89" t="str">
        <f t="shared" si="128"/>
        <v/>
      </c>
      <c r="AC75" s="89" t="str">
        <f t="shared" si="129"/>
        <v>0</v>
      </c>
      <c r="AD75" s="89">
        <f t="shared" si="130"/>
        <v>0</v>
      </c>
      <c r="AE75" s="201" t="str">
        <f>IF(女子種目選択!F75="","",女子種目選択!F75)</f>
        <v/>
      </c>
      <c r="AF75" s="94" t="str">
        <f t="shared" si="107"/>
        <v/>
      </c>
      <c r="AG75" s="129"/>
      <c r="AH75" s="202" t="str">
        <f t="shared" si="131"/>
        <v/>
      </c>
      <c r="AI75" s="130"/>
      <c r="AJ75" s="202" t="str">
        <f t="shared" si="132"/>
        <v/>
      </c>
      <c r="AK75" s="200"/>
      <c r="AL75" s="99">
        <f t="shared" si="133"/>
        <v>0</v>
      </c>
      <c r="AM75" s="99">
        <f t="shared" si="134"/>
        <v>0</v>
      </c>
      <c r="AN75" s="99">
        <f t="shared" si="135"/>
        <v>0</v>
      </c>
      <c r="AO75" s="99">
        <f t="shared" si="136"/>
        <v>0</v>
      </c>
      <c r="AP75" s="100">
        <f t="shared" si="137"/>
        <v>0</v>
      </c>
      <c r="AQ75" s="101">
        <f t="shared" si="138"/>
        <v>0</v>
      </c>
      <c r="AR75" s="89" t="str">
        <f t="shared" si="139"/>
        <v>000</v>
      </c>
      <c r="AS75" s="89">
        <f t="shared" si="140"/>
        <v>0</v>
      </c>
      <c r="AT75" s="89">
        <f t="shared" si="141"/>
        <v>0</v>
      </c>
      <c r="AU75" s="89" t="str">
        <f t="shared" si="142"/>
        <v/>
      </c>
      <c r="AV75" s="89" t="str">
        <f t="shared" si="143"/>
        <v/>
      </c>
      <c r="AW75" s="89" t="str">
        <f t="shared" si="144"/>
        <v>0</v>
      </c>
      <c r="AX75" s="89" t="str">
        <f t="shared" si="145"/>
        <v/>
      </c>
      <c r="AY75" s="89" t="str">
        <f t="shared" si="146"/>
        <v>0</v>
      </c>
      <c r="AZ75" s="89" t="str">
        <f t="shared" si="147"/>
        <v/>
      </c>
      <c r="BA75" s="89" t="str">
        <f t="shared" si="148"/>
        <v>00</v>
      </c>
      <c r="BB75" s="89">
        <f t="shared" si="149"/>
        <v>0</v>
      </c>
      <c r="BC75" s="199" t="str">
        <f>IF(女子種目選択!G75="","",女子種目選択!G75)</f>
        <v/>
      </c>
      <c r="BD75" s="94" t="str">
        <f t="shared" si="108"/>
        <v/>
      </c>
      <c r="BE75" s="129"/>
      <c r="BF75" s="202" t="str">
        <f t="shared" si="150"/>
        <v/>
      </c>
      <c r="BG75" s="130"/>
      <c r="BH75" s="202" t="str">
        <f t="shared" si="151"/>
        <v/>
      </c>
      <c r="BI75" s="200"/>
      <c r="BJ75" s="99">
        <f t="shared" si="152"/>
        <v>0</v>
      </c>
      <c r="BK75" s="99">
        <f t="shared" si="153"/>
        <v>0</v>
      </c>
      <c r="BL75" s="99">
        <f t="shared" si="154"/>
        <v>0</v>
      </c>
      <c r="BM75" s="99">
        <f t="shared" si="155"/>
        <v>0</v>
      </c>
      <c r="BN75" s="100">
        <f t="shared" si="156"/>
        <v>0</v>
      </c>
      <c r="BO75" s="101">
        <f t="shared" si="157"/>
        <v>0</v>
      </c>
      <c r="BP75" s="89" t="str">
        <f t="shared" si="158"/>
        <v>000</v>
      </c>
      <c r="BQ75" s="89">
        <f t="shared" si="159"/>
        <v>0</v>
      </c>
      <c r="BR75" s="89">
        <f t="shared" si="160"/>
        <v>0</v>
      </c>
      <c r="BS75" s="89" t="str">
        <f t="shared" si="161"/>
        <v/>
      </c>
      <c r="BT75" s="89" t="str">
        <f t="shared" si="162"/>
        <v/>
      </c>
      <c r="BU75" s="89" t="str">
        <f t="shared" si="163"/>
        <v>0</v>
      </c>
      <c r="BV75" s="89" t="str">
        <f t="shared" si="164"/>
        <v/>
      </c>
      <c r="BW75" s="89" t="str">
        <f t="shared" si="165"/>
        <v>0</v>
      </c>
      <c r="BX75" s="89" t="str">
        <f t="shared" si="166"/>
        <v/>
      </c>
      <c r="BY75" s="89" t="str">
        <f t="shared" si="167"/>
        <v>00</v>
      </c>
      <c r="BZ75" s="89">
        <f t="shared" si="168"/>
        <v>0</v>
      </c>
      <c r="CA75" s="199" t="str">
        <f>IF(女子種目選択!H75="","",女子種目選択!H75)</f>
        <v/>
      </c>
      <c r="CB75" s="94" t="str">
        <f t="shared" si="109"/>
        <v/>
      </c>
      <c r="CC75" s="129"/>
      <c r="CD75" s="202" t="str">
        <f t="shared" si="169"/>
        <v/>
      </c>
      <c r="CE75" s="130"/>
      <c r="CF75" s="202" t="str">
        <f t="shared" si="170"/>
        <v/>
      </c>
      <c r="CG75" s="200"/>
      <c r="CH75" s="99">
        <f t="shared" si="171"/>
        <v>0</v>
      </c>
      <c r="CI75" s="99">
        <f t="shared" si="172"/>
        <v>0</v>
      </c>
      <c r="CJ75" s="99">
        <f t="shared" si="173"/>
        <v>0</v>
      </c>
      <c r="CK75" s="99">
        <f t="shared" si="174"/>
        <v>0</v>
      </c>
      <c r="CL75" s="100">
        <f t="shared" si="175"/>
        <v>0</v>
      </c>
      <c r="CM75" s="101">
        <f t="shared" si="176"/>
        <v>0</v>
      </c>
      <c r="CN75" s="89" t="str">
        <f t="shared" si="177"/>
        <v>000</v>
      </c>
      <c r="CO75" s="89">
        <f t="shared" si="178"/>
        <v>0</v>
      </c>
      <c r="CP75" s="89">
        <f t="shared" si="179"/>
        <v>0</v>
      </c>
      <c r="CQ75" s="89" t="str">
        <f t="shared" si="180"/>
        <v/>
      </c>
      <c r="CR75" s="89" t="str">
        <f t="shared" si="181"/>
        <v/>
      </c>
      <c r="CS75" s="89" t="str">
        <f t="shared" si="182"/>
        <v>0</v>
      </c>
      <c r="CT75" s="89" t="str">
        <f t="shared" si="183"/>
        <v/>
      </c>
      <c r="CU75" s="89" t="str">
        <f t="shared" si="184"/>
        <v>0</v>
      </c>
      <c r="CV75" s="89" t="str">
        <f t="shared" si="185"/>
        <v/>
      </c>
      <c r="CW75" s="89" t="str">
        <f t="shared" si="186"/>
        <v>00</v>
      </c>
      <c r="CX75" s="89">
        <f t="shared" si="187"/>
        <v>0</v>
      </c>
      <c r="CY75" s="201" t="str">
        <f>IF(女子種目選択!I75="","",女子種目選択!I75)</f>
        <v/>
      </c>
      <c r="CZ75" s="94" t="str">
        <f t="shared" si="110"/>
        <v/>
      </c>
      <c r="DA75" s="129"/>
      <c r="DB75" s="202" t="str">
        <f t="shared" si="188"/>
        <v/>
      </c>
      <c r="DC75" s="130"/>
      <c r="DD75" s="202" t="str">
        <f t="shared" si="189"/>
        <v/>
      </c>
      <c r="DE75" s="200"/>
      <c r="DF75" s="99">
        <f t="shared" si="190"/>
        <v>0</v>
      </c>
      <c r="DG75" s="99">
        <f t="shared" si="191"/>
        <v>0</v>
      </c>
      <c r="DH75" s="99">
        <f t="shared" si="192"/>
        <v>0</v>
      </c>
      <c r="DI75" s="99">
        <f t="shared" si="193"/>
        <v>0</v>
      </c>
      <c r="DJ75" s="100">
        <f t="shared" si="194"/>
        <v>0</v>
      </c>
      <c r="DK75" s="101">
        <f t="shared" si="195"/>
        <v>0</v>
      </c>
      <c r="DL75" s="89" t="str">
        <f t="shared" si="196"/>
        <v>000</v>
      </c>
      <c r="DM75" s="89">
        <f t="shared" si="197"/>
        <v>0</v>
      </c>
      <c r="DN75" s="89">
        <f t="shared" si="198"/>
        <v>0</v>
      </c>
      <c r="DO75" s="89" t="str">
        <f t="shared" si="199"/>
        <v/>
      </c>
      <c r="DP75" s="89" t="str">
        <f t="shared" si="200"/>
        <v/>
      </c>
      <c r="DQ75" s="89" t="str">
        <f t="shared" si="201"/>
        <v>0</v>
      </c>
      <c r="DR75" s="89" t="str">
        <f t="shared" si="202"/>
        <v/>
      </c>
      <c r="DS75" s="89" t="str">
        <f t="shared" si="203"/>
        <v>0</v>
      </c>
      <c r="DT75" s="89" t="str">
        <f t="shared" si="204"/>
        <v/>
      </c>
      <c r="DU75" s="89" t="str">
        <f t="shared" si="205"/>
        <v>00</v>
      </c>
      <c r="DV75" s="89">
        <f t="shared" si="206"/>
        <v>0</v>
      </c>
    </row>
    <row r="76" spans="2:126">
      <c r="B76" s="90" t="str">
        <f t="shared" si="111"/>
        <v/>
      </c>
      <c r="C76" s="91">
        <v>73</v>
      </c>
      <c r="D76" s="92" t="str">
        <f>女子種目選択!B76</f>
        <v/>
      </c>
      <c r="E76" s="197" t="str">
        <f>女子種目選択!C76</f>
        <v/>
      </c>
      <c r="F76" s="198" t="str">
        <f>女子種目選択!D76</f>
        <v/>
      </c>
      <c r="G76" s="199" t="str">
        <f>IF(女子種目選択!E76="","",女子種目選択!E76)</f>
        <v/>
      </c>
      <c r="H76" s="94" t="str">
        <f t="shared" si="106"/>
        <v/>
      </c>
      <c r="I76" s="129"/>
      <c r="J76" s="96" t="str">
        <f t="shared" si="112"/>
        <v/>
      </c>
      <c r="K76" s="130"/>
      <c r="L76" s="96" t="str">
        <f t="shared" si="113"/>
        <v/>
      </c>
      <c r="M76" s="200"/>
      <c r="N76" s="99" t="str">
        <f t="shared" si="114"/>
        <v/>
      </c>
      <c r="O76" s="99">
        <f t="shared" si="115"/>
        <v>0</v>
      </c>
      <c r="P76" s="99" t="str">
        <f t="shared" si="116"/>
        <v/>
      </c>
      <c r="Q76" s="99">
        <f t="shared" si="117"/>
        <v>0</v>
      </c>
      <c r="R76" s="100" t="str">
        <f t="shared" si="118"/>
        <v/>
      </c>
      <c r="S76" s="101" t="str">
        <f t="shared" si="119"/>
        <v/>
      </c>
      <c r="T76" s="89" t="str">
        <f t="shared" si="120"/>
        <v>00</v>
      </c>
      <c r="U76" s="89">
        <f t="shared" si="121"/>
        <v>0</v>
      </c>
      <c r="V76" s="89">
        <f t="shared" si="122"/>
        <v>0</v>
      </c>
      <c r="W76" s="89" t="str">
        <f t="shared" si="123"/>
        <v/>
      </c>
      <c r="X76" s="89" t="str">
        <f t="shared" si="124"/>
        <v/>
      </c>
      <c r="Y76" s="89" t="str">
        <f t="shared" si="125"/>
        <v>0</v>
      </c>
      <c r="Z76" s="89" t="str">
        <f t="shared" si="126"/>
        <v/>
      </c>
      <c r="AA76" s="89" t="str">
        <f t="shared" si="127"/>
        <v/>
      </c>
      <c r="AB76" s="89" t="str">
        <f t="shared" si="128"/>
        <v/>
      </c>
      <c r="AC76" s="89" t="str">
        <f t="shared" si="129"/>
        <v>0</v>
      </c>
      <c r="AD76" s="89">
        <f t="shared" si="130"/>
        <v>0</v>
      </c>
      <c r="AE76" s="201" t="str">
        <f>IF(女子種目選択!F76="","",女子種目選択!F76)</f>
        <v/>
      </c>
      <c r="AF76" s="94" t="str">
        <f t="shared" si="107"/>
        <v/>
      </c>
      <c r="AG76" s="129"/>
      <c r="AH76" s="202" t="str">
        <f t="shared" si="131"/>
        <v/>
      </c>
      <c r="AI76" s="130"/>
      <c r="AJ76" s="202" t="str">
        <f t="shared" si="132"/>
        <v/>
      </c>
      <c r="AK76" s="200"/>
      <c r="AL76" s="99">
        <f t="shared" si="133"/>
        <v>0</v>
      </c>
      <c r="AM76" s="99">
        <f t="shared" si="134"/>
        <v>0</v>
      </c>
      <c r="AN76" s="99">
        <f t="shared" si="135"/>
        <v>0</v>
      </c>
      <c r="AO76" s="99">
        <f t="shared" si="136"/>
        <v>0</v>
      </c>
      <c r="AP76" s="100">
        <f t="shared" si="137"/>
        <v>0</v>
      </c>
      <c r="AQ76" s="101">
        <f t="shared" si="138"/>
        <v>0</v>
      </c>
      <c r="AR76" s="89" t="str">
        <f t="shared" si="139"/>
        <v>000</v>
      </c>
      <c r="AS76" s="89">
        <f t="shared" si="140"/>
        <v>0</v>
      </c>
      <c r="AT76" s="89">
        <f t="shared" si="141"/>
        <v>0</v>
      </c>
      <c r="AU76" s="89" t="str">
        <f t="shared" si="142"/>
        <v/>
      </c>
      <c r="AV76" s="89" t="str">
        <f t="shared" si="143"/>
        <v/>
      </c>
      <c r="AW76" s="89" t="str">
        <f t="shared" si="144"/>
        <v>0</v>
      </c>
      <c r="AX76" s="89" t="str">
        <f t="shared" si="145"/>
        <v/>
      </c>
      <c r="AY76" s="89" t="str">
        <f t="shared" si="146"/>
        <v>0</v>
      </c>
      <c r="AZ76" s="89" t="str">
        <f t="shared" si="147"/>
        <v/>
      </c>
      <c r="BA76" s="89" t="str">
        <f t="shared" si="148"/>
        <v>00</v>
      </c>
      <c r="BB76" s="89">
        <f t="shared" si="149"/>
        <v>0</v>
      </c>
      <c r="BC76" s="199" t="str">
        <f>IF(女子種目選択!G76="","",女子種目選択!G76)</f>
        <v/>
      </c>
      <c r="BD76" s="94" t="str">
        <f t="shared" si="108"/>
        <v/>
      </c>
      <c r="BE76" s="129"/>
      <c r="BF76" s="202" t="str">
        <f t="shared" si="150"/>
        <v/>
      </c>
      <c r="BG76" s="130"/>
      <c r="BH76" s="202" t="str">
        <f t="shared" si="151"/>
        <v/>
      </c>
      <c r="BI76" s="200"/>
      <c r="BJ76" s="99">
        <f t="shared" si="152"/>
        <v>0</v>
      </c>
      <c r="BK76" s="99">
        <f t="shared" si="153"/>
        <v>0</v>
      </c>
      <c r="BL76" s="99">
        <f t="shared" si="154"/>
        <v>0</v>
      </c>
      <c r="BM76" s="99">
        <f t="shared" si="155"/>
        <v>0</v>
      </c>
      <c r="BN76" s="100">
        <f t="shared" si="156"/>
        <v>0</v>
      </c>
      <c r="BO76" s="101">
        <f t="shared" si="157"/>
        <v>0</v>
      </c>
      <c r="BP76" s="89" t="str">
        <f t="shared" si="158"/>
        <v>000</v>
      </c>
      <c r="BQ76" s="89">
        <f t="shared" si="159"/>
        <v>0</v>
      </c>
      <c r="BR76" s="89">
        <f t="shared" si="160"/>
        <v>0</v>
      </c>
      <c r="BS76" s="89" t="str">
        <f t="shared" si="161"/>
        <v/>
      </c>
      <c r="BT76" s="89" t="str">
        <f t="shared" si="162"/>
        <v/>
      </c>
      <c r="BU76" s="89" t="str">
        <f t="shared" si="163"/>
        <v>0</v>
      </c>
      <c r="BV76" s="89" t="str">
        <f t="shared" si="164"/>
        <v/>
      </c>
      <c r="BW76" s="89" t="str">
        <f t="shared" si="165"/>
        <v>0</v>
      </c>
      <c r="BX76" s="89" t="str">
        <f t="shared" si="166"/>
        <v/>
      </c>
      <c r="BY76" s="89" t="str">
        <f t="shared" si="167"/>
        <v>00</v>
      </c>
      <c r="BZ76" s="89">
        <f t="shared" si="168"/>
        <v>0</v>
      </c>
      <c r="CA76" s="199" t="str">
        <f>IF(女子種目選択!H76="","",女子種目選択!H76)</f>
        <v/>
      </c>
      <c r="CB76" s="94" t="str">
        <f t="shared" si="109"/>
        <v/>
      </c>
      <c r="CC76" s="129"/>
      <c r="CD76" s="202" t="str">
        <f t="shared" si="169"/>
        <v/>
      </c>
      <c r="CE76" s="130"/>
      <c r="CF76" s="202" t="str">
        <f t="shared" si="170"/>
        <v/>
      </c>
      <c r="CG76" s="200"/>
      <c r="CH76" s="99">
        <f t="shared" si="171"/>
        <v>0</v>
      </c>
      <c r="CI76" s="99">
        <f t="shared" si="172"/>
        <v>0</v>
      </c>
      <c r="CJ76" s="99">
        <f t="shared" si="173"/>
        <v>0</v>
      </c>
      <c r="CK76" s="99">
        <f t="shared" si="174"/>
        <v>0</v>
      </c>
      <c r="CL76" s="100">
        <f t="shared" si="175"/>
        <v>0</v>
      </c>
      <c r="CM76" s="101">
        <f t="shared" si="176"/>
        <v>0</v>
      </c>
      <c r="CN76" s="89" t="str">
        <f t="shared" si="177"/>
        <v>000</v>
      </c>
      <c r="CO76" s="89">
        <f t="shared" si="178"/>
        <v>0</v>
      </c>
      <c r="CP76" s="89">
        <f t="shared" si="179"/>
        <v>0</v>
      </c>
      <c r="CQ76" s="89" t="str">
        <f t="shared" si="180"/>
        <v/>
      </c>
      <c r="CR76" s="89" t="str">
        <f t="shared" si="181"/>
        <v/>
      </c>
      <c r="CS76" s="89" t="str">
        <f t="shared" si="182"/>
        <v>0</v>
      </c>
      <c r="CT76" s="89" t="str">
        <f t="shared" si="183"/>
        <v/>
      </c>
      <c r="CU76" s="89" t="str">
        <f t="shared" si="184"/>
        <v>0</v>
      </c>
      <c r="CV76" s="89" t="str">
        <f t="shared" si="185"/>
        <v/>
      </c>
      <c r="CW76" s="89" t="str">
        <f t="shared" si="186"/>
        <v>00</v>
      </c>
      <c r="CX76" s="89">
        <f t="shared" si="187"/>
        <v>0</v>
      </c>
      <c r="CY76" s="201" t="str">
        <f>IF(女子種目選択!I76="","",女子種目選択!I76)</f>
        <v/>
      </c>
      <c r="CZ76" s="94" t="str">
        <f t="shared" si="110"/>
        <v/>
      </c>
      <c r="DA76" s="129"/>
      <c r="DB76" s="202" t="str">
        <f t="shared" si="188"/>
        <v/>
      </c>
      <c r="DC76" s="130"/>
      <c r="DD76" s="202" t="str">
        <f t="shared" si="189"/>
        <v/>
      </c>
      <c r="DE76" s="200"/>
      <c r="DF76" s="99">
        <f t="shared" si="190"/>
        <v>0</v>
      </c>
      <c r="DG76" s="99">
        <f t="shared" si="191"/>
        <v>0</v>
      </c>
      <c r="DH76" s="99">
        <f t="shared" si="192"/>
        <v>0</v>
      </c>
      <c r="DI76" s="99">
        <f t="shared" si="193"/>
        <v>0</v>
      </c>
      <c r="DJ76" s="100">
        <f t="shared" si="194"/>
        <v>0</v>
      </c>
      <c r="DK76" s="101">
        <f t="shared" si="195"/>
        <v>0</v>
      </c>
      <c r="DL76" s="89" t="str">
        <f t="shared" si="196"/>
        <v>000</v>
      </c>
      <c r="DM76" s="89">
        <f t="shared" si="197"/>
        <v>0</v>
      </c>
      <c r="DN76" s="89">
        <f t="shared" si="198"/>
        <v>0</v>
      </c>
      <c r="DO76" s="89" t="str">
        <f t="shared" si="199"/>
        <v/>
      </c>
      <c r="DP76" s="89" t="str">
        <f t="shared" si="200"/>
        <v/>
      </c>
      <c r="DQ76" s="89" t="str">
        <f t="shared" si="201"/>
        <v>0</v>
      </c>
      <c r="DR76" s="89" t="str">
        <f t="shared" si="202"/>
        <v/>
      </c>
      <c r="DS76" s="89" t="str">
        <f t="shared" si="203"/>
        <v>0</v>
      </c>
      <c r="DT76" s="89" t="str">
        <f t="shared" si="204"/>
        <v/>
      </c>
      <c r="DU76" s="89" t="str">
        <f t="shared" si="205"/>
        <v>00</v>
      </c>
      <c r="DV76" s="89">
        <f t="shared" si="206"/>
        <v>0</v>
      </c>
    </row>
    <row r="77" spans="2:126">
      <c r="B77" s="90" t="str">
        <f t="shared" si="111"/>
        <v/>
      </c>
      <c r="C77" s="91">
        <v>74</v>
      </c>
      <c r="D77" s="92" t="str">
        <f>女子種目選択!B77</f>
        <v/>
      </c>
      <c r="E77" s="197" t="str">
        <f>女子種目選択!C77</f>
        <v/>
      </c>
      <c r="F77" s="198" t="str">
        <f>女子種目選択!D77</f>
        <v/>
      </c>
      <c r="G77" s="199" t="str">
        <f>IF(女子種目選択!E77="","",女子種目選択!E77)</f>
        <v/>
      </c>
      <c r="H77" s="94" t="str">
        <f t="shared" si="106"/>
        <v/>
      </c>
      <c r="I77" s="129"/>
      <c r="J77" s="96" t="str">
        <f t="shared" si="112"/>
        <v/>
      </c>
      <c r="K77" s="130"/>
      <c r="L77" s="96" t="str">
        <f t="shared" si="113"/>
        <v/>
      </c>
      <c r="M77" s="200"/>
      <c r="N77" s="99" t="str">
        <f t="shared" si="114"/>
        <v/>
      </c>
      <c r="O77" s="99">
        <f t="shared" si="115"/>
        <v>0</v>
      </c>
      <c r="P77" s="99" t="str">
        <f t="shared" si="116"/>
        <v/>
      </c>
      <c r="Q77" s="99">
        <f t="shared" si="117"/>
        <v>0</v>
      </c>
      <c r="R77" s="100" t="str">
        <f t="shared" si="118"/>
        <v/>
      </c>
      <c r="S77" s="101" t="str">
        <f t="shared" si="119"/>
        <v/>
      </c>
      <c r="T77" s="89" t="str">
        <f t="shared" si="120"/>
        <v>00</v>
      </c>
      <c r="U77" s="89">
        <f t="shared" si="121"/>
        <v>0</v>
      </c>
      <c r="V77" s="89">
        <f t="shared" si="122"/>
        <v>0</v>
      </c>
      <c r="W77" s="89" t="str">
        <f t="shared" si="123"/>
        <v/>
      </c>
      <c r="X77" s="89" t="str">
        <f t="shared" si="124"/>
        <v/>
      </c>
      <c r="Y77" s="89" t="str">
        <f t="shared" si="125"/>
        <v>0</v>
      </c>
      <c r="Z77" s="89" t="str">
        <f t="shared" si="126"/>
        <v/>
      </c>
      <c r="AA77" s="89" t="str">
        <f t="shared" si="127"/>
        <v/>
      </c>
      <c r="AB77" s="89" t="str">
        <f t="shared" si="128"/>
        <v/>
      </c>
      <c r="AC77" s="89" t="str">
        <f t="shared" si="129"/>
        <v>0</v>
      </c>
      <c r="AD77" s="89">
        <f t="shared" si="130"/>
        <v>0</v>
      </c>
      <c r="AE77" s="201" t="str">
        <f>IF(女子種目選択!F77="","",女子種目選択!F77)</f>
        <v/>
      </c>
      <c r="AF77" s="94" t="str">
        <f t="shared" si="107"/>
        <v/>
      </c>
      <c r="AG77" s="129"/>
      <c r="AH77" s="202" t="str">
        <f t="shared" si="131"/>
        <v/>
      </c>
      <c r="AI77" s="130"/>
      <c r="AJ77" s="202" t="str">
        <f t="shared" si="132"/>
        <v/>
      </c>
      <c r="AK77" s="200"/>
      <c r="AL77" s="99">
        <f t="shared" si="133"/>
        <v>0</v>
      </c>
      <c r="AM77" s="99">
        <f t="shared" si="134"/>
        <v>0</v>
      </c>
      <c r="AN77" s="99">
        <f t="shared" si="135"/>
        <v>0</v>
      </c>
      <c r="AO77" s="99">
        <f t="shared" si="136"/>
        <v>0</v>
      </c>
      <c r="AP77" s="100">
        <f t="shared" si="137"/>
        <v>0</v>
      </c>
      <c r="AQ77" s="101">
        <f t="shared" si="138"/>
        <v>0</v>
      </c>
      <c r="AR77" s="89" t="str">
        <f t="shared" si="139"/>
        <v>000</v>
      </c>
      <c r="AS77" s="89">
        <f t="shared" si="140"/>
        <v>0</v>
      </c>
      <c r="AT77" s="89">
        <f t="shared" si="141"/>
        <v>0</v>
      </c>
      <c r="AU77" s="89" t="str">
        <f t="shared" si="142"/>
        <v/>
      </c>
      <c r="AV77" s="89" t="str">
        <f t="shared" si="143"/>
        <v/>
      </c>
      <c r="AW77" s="89" t="str">
        <f t="shared" si="144"/>
        <v>0</v>
      </c>
      <c r="AX77" s="89" t="str">
        <f t="shared" si="145"/>
        <v/>
      </c>
      <c r="AY77" s="89" t="str">
        <f t="shared" si="146"/>
        <v>0</v>
      </c>
      <c r="AZ77" s="89" t="str">
        <f t="shared" si="147"/>
        <v/>
      </c>
      <c r="BA77" s="89" t="str">
        <f t="shared" si="148"/>
        <v>00</v>
      </c>
      <c r="BB77" s="89">
        <f t="shared" si="149"/>
        <v>0</v>
      </c>
      <c r="BC77" s="199" t="str">
        <f>IF(女子種目選択!G77="","",女子種目選択!G77)</f>
        <v/>
      </c>
      <c r="BD77" s="94" t="str">
        <f t="shared" si="108"/>
        <v/>
      </c>
      <c r="BE77" s="129"/>
      <c r="BF77" s="202" t="str">
        <f t="shared" si="150"/>
        <v/>
      </c>
      <c r="BG77" s="130"/>
      <c r="BH77" s="202" t="str">
        <f t="shared" si="151"/>
        <v/>
      </c>
      <c r="BI77" s="200"/>
      <c r="BJ77" s="99">
        <f t="shared" si="152"/>
        <v>0</v>
      </c>
      <c r="BK77" s="99">
        <f t="shared" si="153"/>
        <v>0</v>
      </c>
      <c r="BL77" s="99">
        <f t="shared" si="154"/>
        <v>0</v>
      </c>
      <c r="BM77" s="99">
        <f t="shared" si="155"/>
        <v>0</v>
      </c>
      <c r="BN77" s="100">
        <f t="shared" si="156"/>
        <v>0</v>
      </c>
      <c r="BO77" s="101">
        <f t="shared" si="157"/>
        <v>0</v>
      </c>
      <c r="BP77" s="89" t="str">
        <f t="shared" si="158"/>
        <v>000</v>
      </c>
      <c r="BQ77" s="89">
        <f t="shared" si="159"/>
        <v>0</v>
      </c>
      <c r="BR77" s="89">
        <f t="shared" si="160"/>
        <v>0</v>
      </c>
      <c r="BS77" s="89" t="str">
        <f t="shared" si="161"/>
        <v/>
      </c>
      <c r="BT77" s="89" t="str">
        <f t="shared" si="162"/>
        <v/>
      </c>
      <c r="BU77" s="89" t="str">
        <f t="shared" si="163"/>
        <v>0</v>
      </c>
      <c r="BV77" s="89" t="str">
        <f t="shared" si="164"/>
        <v/>
      </c>
      <c r="BW77" s="89" t="str">
        <f t="shared" si="165"/>
        <v>0</v>
      </c>
      <c r="BX77" s="89" t="str">
        <f t="shared" si="166"/>
        <v/>
      </c>
      <c r="BY77" s="89" t="str">
        <f t="shared" si="167"/>
        <v>00</v>
      </c>
      <c r="BZ77" s="89">
        <f t="shared" si="168"/>
        <v>0</v>
      </c>
      <c r="CA77" s="199" t="str">
        <f>IF(女子種目選択!H77="","",女子種目選択!H77)</f>
        <v/>
      </c>
      <c r="CB77" s="94" t="str">
        <f t="shared" si="109"/>
        <v/>
      </c>
      <c r="CC77" s="129"/>
      <c r="CD77" s="202" t="str">
        <f t="shared" si="169"/>
        <v/>
      </c>
      <c r="CE77" s="130"/>
      <c r="CF77" s="202" t="str">
        <f t="shared" si="170"/>
        <v/>
      </c>
      <c r="CG77" s="200"/>
      <c r="CH77" s="99">
        <f t="shared" si="171"/>
        <v>0</v>
      </c>
      <c r="CI77" s="99">
        <f t="shared" si="172"/>
        <v>0</v>
      </c>
      <c r="CJ77" s="99">
        <f t="shared" si="173"/>
        <v>0</v>
      </c>
      <c r="CK77" s="99">
        <f t="shared" si="174"/>
        <v>0</v>
      </c>
      <c r="CL77" s="100">
        <f t="shared" si="175"/>
        <v>0</v>
      </c>
      <c r="CM77" s="101">
        <f t="shared" si="176"/>
        <v>0</v>
      </c>
      <c r="CN77" s="89" t="str">
        <f t="shared" si="177"/>
        <v>000</v>
      </c>
      <c r="CO77" s="89">
        <f t="shared" si="178"/>
        <v>0</v>
      </c>
      <c r="CP77" s="89">
        <f t="shared" si="179"/>
        <v>0</v>
      </c>
      <c r="CQ77" s="89" t="str">
        <f t="shared" si="180"/>
        <v/>
      </c>
      <c r="CR77" s="89" t="str">
        <f t="shared" si="181"/>
        <v/>
      </c>
      <c r="CS77" s="89" t="str">
        <f t="shared" si="182"/>
        <v>0</v>
      </c>
      <c r="CT77" s="89" t="str">
        <f t="shared" si="183"/>
        <v/>
      </c>
      <c r="CU77" s="89" t="str">
        <f t="shared" si="184"/>
        <v>0</v>
      </c>
      <c r="CV77" s="89" t="str">
        <f t="shared" si="185"/>
        <v/>
      </c>
      <c r="CW77" s="89" t="str">
        <f t="shared" si="186"/>
        <v>00</v>
      </c>
      <c r="CX77" s="89">
        <f t="shared" si="187"/>
        <v>0</v>
      </c>
      <c r="CY77" s="201" t="str">
        <f>IF(女子種目選択!I77="","",女子種目選択!I77)</f>
        <v/>
      </c>
      <c r="CZ77" s="94" t="str">
        <f t="shared" si="110"/>
        <v/>
      </c>
      <c r="DA77" s="129"/>
      <c r="DB77" s="202" t="str">
        <f t="shared" si="188"/>
        <v/>
      </c>
      <c r="DC77" s="130"/>
      <c r="DD77" s="202" t="str">
        <f t="shared" si="189"/>
        <v/>
      </c>
      <c r="DE77" s="200"/>
      <c r="DF77" s="99">
        <f t="shared" si="190"/>
        <v>0</v>
      </c>
      <c r="DG77" s="99">
        <f t="shared" si="191"/>
        <v>0</v>
      </c>
      <c r="DH77" s="99">
        <f t="shared" si="192"/>
        <v>0</v>
      </c>
      <c r="DI77" s="99">
        <f t="shared" si="193"/>
        <v>0</v>
      </c>
      <c r="DJ77" s="100">
        <f t="shared" si="194"/>
        <v>0</v>
      </c>
      <c r="DK77" s="101">
        <f t="shared" si="195"/>
        <v>0</v>
      </c>
      <c r="DL77" s="89" t="str">
        <f t="shared" si="196"/>
        <v>000</v>
      </c>
      <c r="DM77" s="89">
        <f t="shared" si="197"/>
        <v>0</v>
      </c>
      <c r="DN77" s="89">
        <f t="shared" si="198"/>
        <v>0</v>
      </c>
      <c r="DO77" s="89" t="str">
        <f t="shared" si="199"/>
        <v/>
      </c>
      <c r="DP77" s="89" t="str">
        <f t="shared" si="200"/>
        <v/>
      </c>
      <c r="DQ77" s="89" t="str">
        <f t="shared" si="201"/>
        <v>0</v>
      </c>
      <c r="DR77" s="89" t="str">
        <f t="shared" si="202"/>
        <v/>
      </c>
      <c r="DS77" s="89" t="str">
        <f t="shared" si="203"/>
        <v>0</v>
      </c>
      <c r="DT77" s="89" t="str">
        <f t="shared" si="204"/>
        <v/>
      </c>
      <c r="DU77" s="89" t="str">
        <f t="shared" si="205"/>
        <v>00</v>
      </c>
      <c r="DV77" s="89">
        <f t="shared" si="206"/>
        <v>0</v>
      </c>
    </row>
    <row r="78" spans="2:126">
      <c r="B78" s="90" t="str">
        <f t="shared" si="111"/>
        <v/>
      </c>
      <c r="C78" s="91">
        <v>75</v>
      </c>
      <c r="D78" s="92" t="str">
        <f>女子種目選択!B78</f>
        <v/>
      </c>
      <c r="E78" s="197" t="str">
        <f>女子種目選択!C78</f>
        <v/>
      </c>
      <c r="F78" s="198" t="str">
        <f>女子種目選択!D78</f>
        <v/>
      </c>
      <c r="G78" s="199" t="str">
        <f>IF(女子種目選択!E78="","",女子種目選択!E78)</f>
        <v/>
      </c>
      <c r="H78" s="94" t="str">
        <f t="shared" si="106"/>
        <v/>
      </c>
      <c r="I78" s="129"/>
      <c r="J78" s="96" t="str">
        <f t="shared" si="112"/>
        <v/>
      </c>
      <c r="K78" s="130"/>
      <c r="L78" s="96" t="str">
        <f t="shared" si="113"/>
        <v/>
      </c>
      <c r="M78" s="200"/>
      <c r="N78" s="99" t="str">
        <f t="shared" si="114"/>
        <v/>
      </c>
      <c r="O78" s="99">
        <f t="shared" si="115"/>
        <v>0</v>
      </c>
      <c r="P78" s="99" t="str">
        <f t="shared" si="116"/>
        <v/>
      </c>
      <c r="Q78" s="99">
        <f t="shared" si="117"/>
        <v>0</v>
      </c>
      <c r="R78" s="100" t="str">
        <f t="shared" si="118"/>
        <v/>
      </c>
      <c r="S78" s="101" t="str">
        <f t="shared" si="119"/>
        <v/>
      </c>
      <c r="T78" s="89" t="str">
        <f t="shared" si="120"/>
        <v>00</v>
      </c>
      <c r="U78" s="89">
        <f t="shared" si="121"/>
        <v>0</v>
      </c>
      <c r="V78" s="89">
        <f t="shared" si="122"/>
        <v>0</v>
      </c>
      <c r="W78" s="89" t="str">
        <f t="shared" si="123"/>
        <v/>
      </c>
      <c r="X78" s="89" t="str">
        <f t="shared" si="124"/>
        <v/>
      </c>
      <c r="Y78" s="89" t="str">
        <f t="shared" si="125"/>
        <v>0</v>
      </c>
      <c r="Z78" s="89" t="str">
        <f t="shared" si="126"/>
        <v/>
      </c>
      <c r="AA78" s="89" t="str">
        <f t="shared" si="127"/>
        <v/>
      </c>
      <c r="AB78" s="89" t="str">
        <f t="shared" si="128"/>
        <v/>
      </c>
      <c r="AC78" s="89" t="str">
        <f t="shared" si="129"/>
        <v>0</v>
      </c>
      <c r="AD78" s="89">
        <f t="shared" si="130"/>
        <v>0</v>
      </c>
      <c r="AE78" s="201" t="str">
        <f>IF(女子種目選択!F78="","",女子種目選択!F78)</f>
        <v/>
      </c>
      <c r="AF78" s="94" t="str">
        <f t="shared" si="107"/>
        <v/>
      </c>
      <c r="AG78" s="129"/>
      <c r="AH78" s="202" t="str">
        <f t="shared" si="131"/>
        <v/>
      </c>
      <c r="AI78" s="130"/>
      <c r="AJ78" s="202" t="str">
        <f t="shared" si="132"/>
        <v/>
      </c>
      <c r="AK78" s="200"/>
      <c r="AL78" s="99">
        <f t="shared" si="133"/>
        <v>0</v>
      </c>
      <c r="AM78" s="99">
        <f t="shared" si="134"/>
        <v>0</v>
      </c>
      <c r="AN78" s="99">
        <f t="shared" si="135"/>
        <v>0</v>
      </c>
      <c r="AO78" s="99">
        <f t="shared" si="136"/>
        <v>0</v>
      </c>
      <c r="AP78" s="100">
        <f t="shared" si="137"/>
        <v>0</v>
      </c>
      <c r="AQ78" s="101">
        <f t="shared" si="138"/>
        <v>0</v>
      </c>
      <c r="AR78" s="89" t="str">
        <f t="shared" si="139"/>
        <v>000</v>
      </c>
      <c r="AS78" s="89">
        <f t="shared" si="140"/>
        <v>0</v>
      </c>
      <c r="AT78" s="89">
        <f t="shared" si="141"/>
        <v>0</v>
      </c>
      <c r="AU78" s="89" t="str">
        <f t="shared" si="142"/>
        <v/>
      </c>
      <c r="AV78" s="89" t="str">
        <f t="shared" si="143"/>
        <v/>
      </c>
      <c r="AW78" s="89" t="str">
        <f t="shared" si="144"/>
        <v>0</v>
      </c>
      <c r="AX78" s="89" t="str">
        <f t="shared" si="145"/>
        <v/>
      </c>
      <c r="AY78" s="89" t="str">
        <f t="shared" si="146"/>
        <v>0</v>
      </c>
      <c r="AZ78" s="89" t="str">
        <f t="shared" si="147"/>
        <v/>
      </c>
      <c r="BA78" s="89" t="str">
        <f t="shared" si="148"/>
        <v>00</v>
      </c>
      <c r="BB78" s="89">
        <f t="shared" si="149"/>
        <v>0</v>
      </c>
      <c r="BC78" s="199" t="str">
        <f>IF(女子種目選択!G78="","",女子種目選択!G78)</f>
        <v/>
      </c>
      <c r="BD78" s="94" t="str">
        <f t="shared" si="108"/>
        <v/>
      </c>
      <c r="BE78" s="129"/>
      <c r="BF78" s="202" t="str">
        <f t="shared" si="150"/>
        <v/>
      </c>
      <c r="BG78" s="130"/>
      <c r="BH78" s="202" t="str">
        <f t="shared" si="151"/>
        <v/>
      </c>
      <c r="BI78" s="200"/>
      <c r="BJ78" s="99">
        <f t="shared" si="152"/>
        <v>0</v>
      </c>
      <c r="BK78" s="99">
        <f t="shared" si="153"/>
        <v>0</v>
      </c>
      <c r="BL78" s="99">
        <f t="shared" si="154"/>
        <v>0</v>
      </c>
      <c r="BM78" s="99">
        <f t="shared" si="155"/>
        <v>0</v>
      </c>
      <c r="BN78" s="100">
        <f t="shared" si="156"/>
        <v>0</v>
      </c>
      <c r="BO78" s="101">
        <f t="shared" si="157"/>
        <v>0</v>
      </c>
      <c r="BP78" s="89" t="str">
        <f t="shared" si="158"/>
        <v>000</v>
      </c>
      <c r="BQ78" s="89">
        <f t="shared" si="159"/>
        <v>0</v>
      </c>
      <c r="BR78" s="89">
        <f t="shared" si="160"/>
        <v>0</v>
      </c>
      <c r="BS78" s="89" t="str">
        <f t="shared" si="161"/>
        <v/>
      </c>
      <c r="BT78" s="89" t="str">
        <f t="shared" si="162"/>
        <v/>
      </c>
      <c r="BU78" s="89" t="str">
        <f t="shared" si="163"/>
        <v>0</v>
      </c>
      <c r="BV78" s="89" t="str">
        <f t="shared" si="164"/>
        <v/>
      </c>
      <c r="BW78" s="89" t="str">
        <f t="shared" si="165"/>
        <v>0</v>
      </c>
      <c r="BX78" s="89" t="str">
        <f t="shared" si="166"/>
        <v/>
      </c>
      <c r="BY78" s="89" t="str">
        <f t="shared" si="167"/>
        <v>00</v>
      </c>
      <c r="BZ78" s="89">
        <f t="shared" si="168"/>
        <v>0</v>
      </c>
      <c r="CA78" s="199" t="str">
        <f>IF(女子種目選択!H78="","",女子種目選択!H78)</f>
        <v/>
      </c>
      <c r="CB78" s="94" t="str">
        <f t="shared" si="109"/>
        <v/>
      </c>
      <c r="CC78" s="129"/>
      <c r="CD78" s="202" t="str">
        <f t="shared" si="169"/>
        <v/>
      </c>
      <c r="CE78" s="130"/>
      <c r="CF78" s="202" t="str">
        <f t="shared" si="170"/>
        <v/>
      </c>
      <c r="CG78" s="200"/>
      <c r="CH78" s="99">
        <f t="shared" si="171"/>
        <v>0</v>
      </c>
      <c r="CI78" s="99">
        <f t="shared" si="172"/>
        <v>0</v>
      </c>
      <c r="CJ78" s="99">
        <f t="shared" si="173"/>
        <v>0</v>
      </c>
      <c r="CK78" s="99">
        <f t="shared" si="174"/>
        <v>0</v>
      </c>
      <c r="CL78" s="100">
        <f t="shared" si="175"/>
        <v>0</v>
      </c>
      <c r="CM78" s="101">
        <f t="shared" si="176"/>
        <v>0</v>
      </c>
      <c r="CN78" s="89" t="str">
        <f t="shared" si="177"/>
        <v>000</v>
      </c>
      <c r="CO78" s="89">
        <f t="shared" si="178"/>
        <v>0</v>
      </c>
      <c r="CP78" s="89">
        <f t="shared" si="179"/>
        <v>0</v>
      </c>
      <c r="CQ78" s="89" t="str">
        <f t="shared" si="180"/>
        <v/>
      </c>
      <c r="CR78" s="89" t="str">
        <f t="shared" si="181"/>
        <v/>
      </c>
      <c r="CS78" s="89" t="str">
        <f t="shared" si="182"/>
        <v>0</v>
      </c>
      <c r="CT78" s="89" t="str">
        <f t="shared" si="183"/>
        <v/>
      </c>
      <c r="CU78" s="89" t="str">
        <f t="shared" si="184"/>
        <v>0</v>
      </c>
      <c r="CV78" s="89" t="str">
        <f t="shared" si="185"/>
        <v/>
      </c>
      <c r="CW78" s="89" t="str">
        <f t="shared" si="186"/>
        <v>00</v>
      </c>
      <c r="CX78" s="89">
        <f t="shared" si="187"/>
        <v>0</v>
      </c>
      <c r="CY78" s="201" t="str">
        <f>IF(女子種目選択!I78="","",女子種目選択!I78)</f>
        <v/>
      </c>
      <c r="CZ78" s="94" t="str">
        <f t="shared" si="110"/>
        <v/>
      </c>
      <c r="DA78" s="129"/>
      <c r="DB78" s="202" t="str">
        <f t="shared" si="188"/>
        <v/>
      </c>
      <c r="DC78" s="130"/>
      <c r="DD78" s="202" t="str">
        <f t="shared" si="189"/>
        <v/>
      </c>
      <c r="DE78" s="200"/>
      <c r="DF78" s="99">
        <f t="shared" si="190"/>
        <v>0</v>
      </c>
      <c r="DG78" s="99">
        <f t="shared" si="191"/>
        <v>0</v>
      </c>
      <c r="DH78" s="99">
        <f t="shared" si="192"/>
        <v>0</v>
      </c>
      <c r="DI78" s="99">
        <f t="shared" si="193"/>
        <v>0</v>
      </c>
      <c r="DJ78" s="100">
        <f t="shared" si="194"/>
        <v>0</v>
      </c>
      <c r="DK78" s="101">
        <f t="shared" si="195"/>
        <v>0</v>
      </c>
      <c r="DL78" s="89" t="str">
        <f t="shared" si="196"/>
        <v>000</v>
      </c>
      <c r="DM78" s="89">
        <f t="shared" si="197"/>
        <v>0</v>
      </c>
      <c r="DN78" s="89">
        <f t="shared" si="198"/>
        <v>0</v>
      </c>
      <c r="DO78" s="89" t="str">
        <f t="shared" si="199"/>
        <v/>
      </c>
      <c r="DP78" s="89" t="str">
        <f t="shared" si="200"/>
        <v/>
      </c>
      <c r="DQ78" s="89" t="str">
        <f t="shared" si="201"/>
        <v>0</v>
      </c>
      <c r="DR78" s="89" t="str">
        <f t="shared" si="202"/>
        <v/>
      </c>
      <c r="DS78" s="89" t="str">
        <f t="shared" si="203"/>
        <v>0</v>
      </c>
      <c r="DT78" s="89" t="str">
        <f t="shared" si="204"/>
        <v/>
      </c>
      <c r="DU78" s="89" t="str">
        <f t="shared" si="205"/>
        <v>00</v>
      </c>
      <c r="DV78" s="89">
        <f t="shared" si="206"/>
        <v>0</v>
      </c>
    </row>
    <row r="79" spans="2:126">
      <c r="B79" s="90" t="str">
        <f t="shared" si="111"/>
        <v/>
      </c>
      <c r="C79" s="91">
        <v>76</v>
      </c>
      <c r="D79" s="92" t="str">
        <f>女子種目選択!B79</f>
        <v/>
      </c>
      <c r="E79" s="197" t="str">
        <f>女子種目選択!C79</f>
        <v/>
      </c>
      <c r="F79" s="198" t="str">
        <f>女子種目選択!D79</f>
        <v/>
      </c>
      <c r="G79" s="199" t="str">
        <f>IF(女子種目選択!E79="","",女子種目選択!E79)</f>
        <v/>
      </c>
      <c r="H79" s="94" t="str">
        <f t="shared" si="106"/>
        <v/>
      </c>
      <c r="I79" s="129"/>
      <c r="J79" s="96" t="str">
        <f t="shared" si="112"/>
        <v/>
      </c>
      <c r="K79" s="130"/>
      <c r="L79" s="96" t="str">
        <f t="shared" si="113"/>
        <v/>
      </c>
      <c r="M79" s="200"/>
      <c r="N79" s="99" t="str">
        <f t="shared" si="114"/>
        <v/>
      </c>
      <c r="O79" s="99">
        <f t="shared" si="115"/>
        <v>0</v>
      </c>
      <c r="P79" s="99" t="str">
        <f t="shared" si="116"/>
        <v/>
      </c>
      <c r="Q79" s="99">
        <f t="shared" si="117"/>
        <v>0</v>
      </c>
      <c r="R79" s="100" t="str">
        <f t="shared" si="118"/>
        <v/>
      </c>
      <c r="S79" s="101" t="str">
        <f t="shared" si="119"/>
        <v/>
      </c>
      <c r="T79" s="89" t="str">
        <f t="shared" si="120"/>
        <v>00</v>
      </c>
      <c r="U79" s="89">
        <f t="shared" si="121"/>
        <v>0</v>
      </c>
      <c r="V79" s="89">
        <f t="shared" si="122"/>
        <v>0</v>
      </c>
      <c r="W79" s="89" t="str">
        <f t="shared" si="123"/>
        <v/>
      </c>
      <c r="X79" s="89" t="str">
        <f t="shared" si="124"/>
        <v/>
      </c>
      <c r="Y79" s="89" t="str">
        <f t="shared" si="125"/>
        <v>0</v>
      </c>
      <c r="Z79" s="89" t="str">
        <f t="shared" si="126"/>
        <v/>
      </c>
      <c r="AA79" s="89" t="str">
        <f t="shared" si="127"/>
        <v/>
      </c>
      <c r="AB79" s="89" t="str">
        <f t="shared" si="128"/>
        <v/>
      </c>
      <c r="AC79" s="89" t="str">
        <f t="shared" si="129"/>
        <v>0</v>
      </c>
      <c r="AD79" s="89">
        <f t="shared" si="130"/>
        <v>0</v>
      </c>
      <c r="AE79" s="201" t="str">
        <f>IF(女子種目選択!F79="","",女子種目選択!F79)</f>
        <v/>
      </c>
      <c r="AF79" s="94" t="str">
        <f t="shared" si="107"/>
        <v/>
      </c>
      <c r="AG79" s="129"/>
      <c r="AH79" s="202" t="str">
        <f t="shared" si="131"/>
        <v/>
      </c>
      <c r="AI79" s="130"/>
      <c r="AJ79" s="202" t="str">
        <f t="shared" si="132"/>
        <v/>
      </c>
      <c r="AK79" s="200"/>
      <c r="AL79" s="99">
        <f t="shared" si="133"/>
        <v>0</v>
      </c>
      <c r="AM79" s="99">
        <f t="shared" si="134"/>
        <v>0</v>
      </c>
      <c r="AN79" s="99">
        <f t="shared" si="135"/>
        <v>0</v>
      </c>
      <c r="AO79" s="99">
        <f t="shared" si="136"/>
        <v>0</v>
      </c>
      <c r="AP79" s="100">
        <f t="shared" si="137"/>
        <v>0</v>
      </c>
      <c r="AQ79" s="101">
        <f t="shared" si="138"/>
        <v>0</v>
      </c>
      <c r="AR79" s="89" t="str">
        <f t="shared" si="139"/>
        <v>000</v>
      </c>
      <c r="AS79" s="89">
        <f t="shared" si="140"/>
        <v>0</v>
      </c>
      <c r="AT79" s="89">
        <f t="shared" si="141"/>
        <v>0</v>
      </c>
      <c r="AU79" s="89" t="str">
        <f t="shared" si="142"/>
        <v/>
      </c>
      <c r="AV79" s="89" t="str">
        <f t="shared" si="143"/>
        <v/>
      </c>
      <c r="AW79" s="89" t="str">
        <f t="shared" si="144"/>
        <v>0</v>
      </c>
      <c r="AX79" s="89" t="str">
        <f t="shared" si="145"/>
        <v/>
      </c>
      <c r="AY79" s="89" t="str">
        <f t="shared" si="146"/>
        <v>0</v>
      </c>
      <c r="AZ79" s="89" t="str">
        <f t="shared" si="147"/>
        <v/>
      </c>
      <c r="BA79" s="89" t="str">
        <f t="shared" si="148"/>
        <v>00</v>
      </c>
      <c r="BB79" s="89">
        <f t="shared" si="149"/>
        <v>0</v>
      </c>
      <c r="BC79" s="199" t="str">
        <f>IF(女子種目選択!G79="","",女子種目選択!G79)</f>
        <v/>
      </c>
      <c r="BD79" s="94" t="str">
        <f t="shared" si="108"/>
        <v/>
      </c>
      <c r="BE79" s="129"/>
      <c r="BF79" s="202" t="str">
        <f t="shared" si="150"/>
        <v/>
      </c>
      <c r="BG79" s="130"/>
      <c r="BH79" s="202" t="str">
        <f t="shared" si="151"/>
        <v/>
      </c>
      <c r="BI79" s="200"/>
      <c r="BJ79" s="99">
        <f t="shared" si="152"/>
        <v>0</v>
      </c>
      <c r="BK79" s="99">
        <f t="shared" si="153"/>
        <v>0</v>
      </c>
      <c r="BL79" s="99">
        <f t="shared" si="154"/>
        <v>0</v>
      </c>
      <c r="BM79" s="99">
        <f t="shared" si="155"/>
        <v>0</v>
      </c>
      <c r="BN79" s="100">
        <f t="shared" si="156"/>
        <v>0</v>
      </c>
      <c r="BO79" s="101">
        <f t="shared" si="157"/>
        <v>0</v>
      </c>
      <c r="BP79" s="89" t="str">
        <f t="shared" si="158"/>
        <v>000</v>
      </c>
      <c r="BQ79" s="89">
        <f t="shared" si="159"/>
        <v>0</v>
      </c>
      <c r="BR79" s="89">
        <f t="shared" si="160"/>
        <v>0</v>
      </c>
      <c r="BS79" s="89" t="str">
        <f t="shared" si="161"/>
        <v/>
      </c>
      <c r="BT79" s="89" t="str">
        <f t="shared" si="162"/>
        <v/>
      </c>
      <c r="BU79" s="89" t="str">
        <f t="shared" si="163"/>
        <v>0</v>
      </c>
      <c r="BV79" s="89" t="str">
        <f t="shared" si="164"/>
        <v/>
      </c>
      <c r="BW79" s="89" t="str">
        <f t="shared" si="165"/>
        <v>0</v>
      </c>
      <c r="BX79" s="89" t="str">
        <f t="shared" si="166"/>
        <v/>
      </c>
      <c r="BY79" s="89" t="str">
        <f t="shared" si="167"/>
        <v>00</v>
      </c>
      <c r="BZ79" s="89">
        <f t="shared" si="168"/>
        <v>0</v>
      </c>
      <c r="CA79" s="199" t="str">
        <f>IF(女子種目選択!H79="","",女子種目選択!H79)</f>
        <v/>
      </c>
      <c r="CB79" s="94" t="str">
        <f t="shared" si="109"/>
        <v/>
      </c>
      <c r="CC79" s="129"/>
      <c r="CD79" s="202" t="str">
        <f t="shared" si="169"/>
        <v/>
      </c>
      <c r="CE79" s="130"/>
      <c r="CF79" s="202" t="str">
        <f t="shared" si="170"/>
        <v/>
      </c>
      <c r="CG79" s="200"/>
      <c r="CH79" s="99">
        <f t="shared" si="171"/>
        <v>0</v>
      </c>
      <c r="CI79" s="99">
        <f t="shared" si="172"/>
        <v>0</v>
      </c>
      <c r="CJ79" s="99">
        <f t="shared" si="173"/>
        <v>0</v>
      </c>
      <c r="CK79" s="99">
        <f t="shared" si="174"/>
        <v>0</v>
      </c>
      <c r="CL79" s="100">
        <f t="shared" si="175"/>
        <v>0</v>
      </c>
      <c r="CM79" s="101">
        <f t="shared" si="176"/>
        <v>0</v>
      </c>
      <c r="CN79" s="89" t="str">
        <f t="shared" si="177"/>
        <v>000</v>
      </c>
      <c r="CO79" s="89">
        <f t="shared" si="178"/>
        <v>0</v>
      </c>
      <c r="CP79" s="89">
        <f t="shared" si="179"/>
        <v>0</v>
      </c>
      <c r="CQ79" s="89" t="str">
        <f t="shared" si="180"/>
        <v/>
      </c>
      <c r="CR79" s="89" t="str">
        <f t="shared" si="181"/>
        <v/>
      </c>
      <c r="CS79" s="89" t="str">
        <f t="shared" si="182"/>
        <v>0</v>
      </c>
      <c r="CT79" s="89" t="str">
        <f t="shared" si="183"/>
        <v/>
      </c>
      <c r="CU79" s="89" t="str">
        <f t="shared" si="184"/>
        <v>0</v>
      </c>
      <c r="CV79" s="89" t="str">
        <f t="shared" si="185"/>
        <v/>
      </c>
      <c r="CW79" s="89" t="str">
        <f t="shared" si="186"/>
        <v>00</v>
      </c>
      <c r="CX79" s="89">
        <f t="shared" si="187"/>
        <v>0</v>
      </c>
      <c r="CY79" s="201" t="str">
        <f>IF(女子種目選択!I79="","",女子種目選択!I79)</f>
        <v/>
      </c>
      <c r="CZ79" s="94" t="str">
        <f t="shared" si="110"/>
        <v/>
      </c>
      <c r="DA79" s="129"/>
      <c r="DB79" s="202" t="str">
        <f t="shared" si="188"/>
        <v/>
      </c>
      <c r="DC79" s="130"/>
      <c r="DD79" s="202" t="str">
        <f t="shared" si="189"/>
        <v/>
      </c>
      <c r="DE79" s="200"/>
      <c r="DF79" s="99">
        <f t="shared" si="190"/>
        <v>0</v>
      </c>
      <c r="DG79" s="99">
        <f t="shared" si="191"/>
        <v>0</v>
      </c>
      <c r="DH79" s="99">
        <f t="shared" si="192"/>
        <v>0</v>
      </c>
      <c r="DI79" s="99">
        <f t="shared" si="193"/>
        <v>0</v>
      </c>
      <c r="DJ79" s="100">
        <f t="shared" si="194"/>
        <v>0</v>
      </c>
      <c r="DK79" s="101">
        <f t="shared" si="195"/>
        <v>0</v>
      </c>
      <c r="DL79" s="89" t="str">
        <f t="shared" si="196"/>
        <v>000</v>
      </c>
      <c r="DM79" s="89">
        <f t="shared" si="197"/>
        <v>0</v>
      </c>
      <c r="DN79" s="89">
        <f t="shared" si="198"/>
        <v>0</v>
      </c>
      <c r="DO79" s="89" t="str">
        <f t="shared" si="199"/>
        <v/>
      </c>
      <c r="DP79" s="89" t="str">
        <f t="shared" si="200"/>
        <v/>
      </c>
      <c r="DQ79" s="89" t="str">
        <f t="shared" si="201"/>
        <v>0</v>
      </c>
      <c r="DR79" s="89" t="str">
        <f t="shared" si="202"/>
        <v/>
      </c>
      <c r="DS79" s="89" t="str">
        <f t="shared" si="203"/>
        <v>0</v>
      </c>
      <c r="DT79" s="89" t="str">
        <f t="shared" si="204"/>
        <v/>
      </c>
      <c r="DU79" s="89" t="str">
        <f t="shared" si="205"/>
        <v>00</v>
      </c>
      <c r="DV79" s="89">
        <f t="shared" si="206"/>
        <v>0</v>
      </c>
    </row>
    <row r="80" spans="2:126">
      <c r="B80" s="90" t="str">
        <f t="shared" si="111"/>
        <v/>
      </c>
      <c r="C80" s="91">
        <v>77</v>
      </c>
      <c r="D80" s="92" t="str">
        <f>女子種目選択!B80</f>
        <v/>
      </c>
      <c r="E80" s="197" t="str">
        <f>女子種目選択!C80</f>
        <v/>
      </c>
      <c r="F80" s="198" t="str">
        <f>女子種目選択!D80</f>
        <v/>
      </c>
      <c r="G80" s="199" t="str">
        <f>IF(女子種目選択!E80="","",女子種目選択!E80)</f>
        <v/>
      </c>
      <c r="H80" s="94" t="str">
        <f t="shared" si="106"/>
        <v/>
      </c>
      <c r="I80" s="129"/>
      <c r="J80" s="96" t="str">
        <f t="shared" si="112"/>
        <v/>
      </c>
      <c r="K80" s="130"/>
      <c r="L80" s="96" t="str">
        <f t="shared" si="113"/>
        <v/>
      </c>
      <c r="M80" s="200"/>
      <c r="N80" s="99" t="str">
        <f t="shared" si="114"/>
        <v/>
      </c>
      <c r="O80" s="99">
        <f t="shared" si="115"/>
        <v>0</v>
      </c>
      <c r="P80" s="99" t="str">
        <f t="shared" si="116"/>
        <v/>
      </c>
      <c r="Q80" s="99">
        <f t="shared" si="117"/>
        <v>0</v>
      </c>
      <c r="R80" s="100" t="str">
        <f t="shared" si="118"/>
        <v/>
      </c>
      <c r="S80" s="101" t="str">
        <f t="shared" si="119"/>
        <v/>
      </c>
      <c r="T80" s="89" t="str">
        <f t="shared" si="120"/>
        <v>00</v>
      </c>
      <c r="U80" s="89">
        <f t="shared" si="121"/>
        <v>0</v>
      </c>
      <c r="V80" s="89">
        <f t="shared" si="122"/>
        <v>0</v>
      </c>
      <c r="W80" s="89" t="str">
        <f t="shared" si="123"/>
        <v/>
      </c>
      <c r="X80" s="89" t="str">
        <f t="shared" si="124"/>
        <v/>
      </c>
      <c r="Y80" s="89" t="str">
        <f t="shared" si="125"/>
        <v>0</v>
      </c>
      <c r="Z80" s="89" t="str">
        <f t="shared" si="126"/>
        <v/>
      </c>
      <c r="AA80" s="89" t="str">
        <f t="shared" si="127"/>
        <v/>
      </c>
      <c r="AB80" s="89" t="str">
        <f t="shared" si="128"/>
        <v/>
      </c>
      <c r="AC80" s="89" t="str">
        <f t="shared" si="129"/>
        <v>0</v>
      </c>
      <c r="AD80" s="89">
        <f t="shared" si="130"/>
        <v>0</v>
      </c>
      <c r="AE80" s="201" t="str">
        <f>IF(女子種目選択!F80="","",女子種目選択!F80)</f>
        <v/>
      </c>
      <c r="AF80" s="94" t="str">
        <f t="shared" si="107"/>
        <v/>
      </c>
      <c r="AG80" s="129"/>
      <c r="AH80" s="202" t="str">
        <f t="shared" si="131"/>
        <v/>
      </c>
      <c r="AI80" s="130"/>
      <c r="AJ80" s="202" t="str">
        <f t="shared" si="132"/>
        <v/>
      </c>
      <c r="AK80" s="200"/>
      <c r="AL80" s="99">
        <f t="shared" si="133"/>
        <v>0</v>
      </c>
      <c r="AM80" s="99">
        <f t="shared" si="134"/>
        <v>0</v>
      </c>
      <c r="AN80" s="99">
        <f t="shared" si="135"/>
        <v>0</v>
      </c>
      <c r="AO80" s="99">
        <f t="shared" si="136"/>
        <v>0</v>
      </c>
      <c r="AP80" s="100">
        <f t="shared" si="137"/>
        <v>0</v>
      </c>
      <c r="AQ80" s="101">
        <f t="shared" si="138"/>
        <v>0</v>
      </c>
      <c r="AR80" s="89" t="str">
        <f t="shared" si="139"/>
        <v>000</v>
      </c>
      <c r="AS80" s="89">
        <f t="shared" si="140"/>
        <v>0</v>
      </c>
      <c r="AT80" s="89">
        <f t="shared" si="141"/>
        <v>0</v>
      </c>
      <c r="AU80" s="89" t="str">
        <f t="shared" si="142"/>
        <v/>
      </c>
      <c r="AV80" s="89" t="str">
        <f t="shared" si="143"/>
        <v/>
      </c>
      <c r="AW80" s="89" t="str">
        <f t="shared" si="144"/>
        <v>0</v>
      </c>
      <c r="AX80" s="89" t="str">
        <f t="shared" si="145"/>
        <v/>
      </c>
      <c r="AY80" s="89" t="str">
        <f t="shared" si="146"/>
        <v>0</v>
      </c>
      <c r="AZ80" s="89" t="str">
        <f t="shared" si="147"/>
        <v/>
      </c>
      <c r="BA80" s="89" t="str">
        <f t="shared" si="148"/>
        <v>00</v>
      </c>
      <c r="BB80" s="89">
        <f t="shared" si="149"/>
        <v>0</v>
      </c>
      <c r="BC80" s="199" t="str">
        <f>IF(女子種目選択!G80="","",女子種目選択!G80)</f>
        <v/>
      </c>
      <c r="BD80" s="94" t="str">
        <f t="shared" si="108"/>
        <v/>
      </c>
      <c r="BE80" s="129"/>
      <c r="BF80" s="202" t="str">
        <f t="shared" si="150"/>
        <v/>
      </c>
      <c r="BG80" s="130"/>
      <c r="BH80" s="202" t="str">
        <f t="shared" si="151"/>
        <v/>
      </c>
      <c r="BI80" s="200"/>
      <c r="BJ80" s="99">
        <f t="shared" si="152"/>
        <v>0</v>
      </c>
      <c r="BK80" s="99">
        <f t="shared" si="153"/>
        <v>0</v>
      </c>
      <c r="BL80" s="99">
        <f t="shared" si="154"/>
        <v>0</v>
      </c>
      <c r="BM80" s="99">
        <f t="shared" si="155"/>
        <v>0</v>
      </c>
      <c r="BN80" s="100">
        <f t="shared" si="156"/>
        <v>0</v>
      </c>
      <c r="BO80" s="101">
        <f t="shared" si="157"/>
        <v>0</v>
      </c>
      <c r="BP80" s="89" t="str">
        <f t="shared" si="158"/>
        <v>000</v>
      </c>
      <c r="BQ80" s="89">
        <f t="shared" si="159"/>
        <v>0</v>
      </c>
      <c r="BR80" s="89">
        <f t="shared" si="160"/>
        <v>0</v>
      </c>
      <c r="BS80" s="89" t="str">
        <f t="shared" si="161"/>
        <v/>
      </c>
      <c r="BT80" s="89" t="str">
        <f t="shared" si="162"/>
        <v/>
      </c>
      <c r="BU80" s="89" t="str">
        <f t="shared" si="163"/>
        <v>0</v>
      </c>
      <c r="BV80" s="89" t="str">
        <f t="shared" si="164"/>
        <v/>
      </c>
      <c r="BW80" s="89" t="str">
        <f t="shared" si="165"/>
        <v>0</v>
      </c>
      <c r="BX80" s="89" t="str">
        <f t="shared" si="166"/>
        <v/>
      </c>
      <c r="BY80" s="89" t="str">
        <f t="shared" si="167"/>
        <v>00</v>
      </c>
      <c r="BZ80" s="89">
        <f t="shared" si="168"/>
        <v>0</v>
      </c>
      <c r="CA80" s="199" t="str">
        <f>IF(女子種目選択!H80="","",女子種目選択!H80)</f>
        <v/>
      </c>
      <c r="CB80" s="94" t="str">
        <f t="shared" si="109"/>
        <v/>
      </c>
      <c r="CC80" s="129"/>
      <c r="CD80" s="202" t="str">
        <f t="shared" si="169"/>
        <v/>
      </c>
      <c r="CE80" s="130"/>
      <c r="CF80" s="202" t="str">
        <f t="shared" si="170"/>
        <v/>
      </c>
      <c r="CG80" s="200"/>
      <c r="CH80" s="99">
        <f t="shared" si="171"/>
        <v>0</v>
      </c>
      <c r="CI80" s="99">
        <f t="shared" si="172"/>
        <v>0</v>
      </c>
      <c r="CJ80" s="99">
        <f t="shared" si="173"/>
        <v>0</v>
      </c>
      <c r="CK80" s="99">
        <f t="shared" si="174"/>
        <v>0</v>
      </c>
      <c r="CL80" s="100">
        <f t="shared" si="175"/>
        <v>0</v>
      </c>
      <c r="CM80" s="101">
        <f t="shared" si="176"/>
        <v>0</v>
      </c>
      <c r="CN80" s="89" t="str">
        <f t="shared" si="177"/>
        <v>000</v>
      </c>
      <c r="CO80" s="89">
        <f t="shared" si="178"/>
        <v>0</v>
      </c>
      <c r="CP80" s="89">
        <f t="shared" si="179"/>
        <v>0</v>
      </c>
      <c r="CQ80" s="89" t="str">
        <f t="shared" si="180"/>
        <v/>
      </c>
      <c r="CR80" s="89" t="str">
        <f t="shared" si="181"/>
        <v/>
      </c>
      <c r="CS80" s="89" t="str">
        <f t="shared" si="182"/>
        <v>0</v>
      </c>
      <c r="CT80" s="89" t="str">
        <f t="shared" si="183"/>
        <v/>
      </c>
      <c r="CU80" s="89" t="str">
        <f t="shared" si="184"/>
        <v>0</v>
      </c>
      <c r="CV80" s="89" t="str">
        <f t="shared" si="185"/>
        <v/>
      </c>
      <c r="CW80" s="89" t="str">
        <f t="shared" si="186"/>
        <v>00</v>
      </c>
      <c r="CX80" s="89">
        <f t="shared" si="187"/>
        <v>0</v>
      </c>
      <c r="CY80" s="201" t="str">
        <f>IF(女子種目選択!I80="","",女子種目選択!I80)</f>
        <v/>
      </c>
      <c r="CZ80" s="94" t="str">
        <f t="shared" si="110"/>
        <v/>
      </c>
      <c r="DA80" s="129"/>
      <c r="DB80" s="202" t="str">
        <f t="shared" si="188"/>
        <v/>
      </c>
      <c r="DC80" s="130"/>
      <c r="DD80" s="202" t="str">
        <f t="shared" si="189"/>
        <v/>
      </c>
      <c r="DE80" s="200"/>
      <c r="DF80" s="99">
        <f t="shared" si="190"/>
        <v>0</v>
      </c>
      <c r="DG80" s="99">
        <f t="shared" si="191"/>
        <v>0</v>
      </c>
      <c r="DH80" s="99">
        <f t="shared" si="192"/>
        <v>0</v>
      </c>
      <c r="DI80" s="99">
        <f t="shared" si="193"/>
        <v>0</v>
      </c>
      <c r="DJ80" s="100">
        <f t="shared" si="194"/>
        <v>0</v>
      </c>
      <c r="DK80" s="101">
        <f t="shared" si="195"/>
        <v>0</v>
      </c>
      <c r="DL80" s="89" t="str">
        <f t="shared" si="196"/>
        <v>000</v>
      </c>
      <c r="DM80" s="89">
        <f t="shared" si="197"/>
        <v>0</v>
      </c>
      <c r="DN80" s="89">
        <f t="shared" si="198"/>
        <v>0</v>
      </c>
      <c r="DO80" s="89" t="str">
        <f t="shared" si="199"/>
        <v/>
      </c>
      <c r="DP80" s="89" t="str">
        <f t="shared" si="200"/>
        <v/>
      </c>
      <c r="DQ80" s="89" t="str">
        <f t="shared" si="201"/>
        <v>0</v>
      </c>
      <c r="DR80" s="89" t="str">
        <f t="shared" si="202"/>
        <v/>
      </c>
      <c r="DS80" s="89" t="str">
        <f t="shared" si="203"/>
        <v>0</v>
      </c>
      <c r="DT80" s="89" t="str">
        <f t="shared" si="204"/>
        <v/>
      </c>
      <c r="DU80" s="89" t="str">
        <f t="shared" si="205"/>
        <v>00</v>
      </c>
      <c r="DV80" s="89">
        <f t="shared" si="206"/>
        <v>0</v>
      </c>
    </row>
    <row r="81" spans="2:126">
      <c r="B81" s="90" t="str">
        <f t="shared" si="111"/>
        <v/>
      </c>
      <c r="C81" s="91">
        <v>78</v>
      </c>
      <c r="D81" s="92" t="str">
        <f>女子種目選択!B81</f>
        <v/>
      </c>
      <c r="E81" s="197" t="str">
        <f>女子種目選択!C81</f>
        <v/>
      </c>
      <c r="F81" s="198" t="str">
        <f>女子種目選択!D81</f>
        <v/>
      </c>
      <c r="G81" s="199" t="str">
        <f>IF(女子種目選択!E81="","",女子種目選択!E81)</f>
        <v/>
      </c>
      <c r="H81" s="94" t="str">
        <f t="shared" si="106"/>
        <v/>
      </c>
      <c r="I81" s="129"/>
      <c r="J81" s="96" t="str">
        <f t="shared" si="112"/>
        <v/>
      </c>
      <c r="K81" s="130"/>
      <c r="L81" s="96" t="str">
        <f t="shared" si="113"/>
        <v/>
      </c>
      <c r="M81" s="200"/>
      <c r="N81" s="99" t="str">
        <f t="shared" si="114"/>
        <v/>
      </c>
      <c r="O81" s="99">
        <f t="shared" si="115"/>
        <v>0</v>
      </c>
      <c r="P81" s="99" t="str">
        <f t="shared" si="116"/>
        <v/>
      </c>
      <c r="Q81" s="99">
        <f t="shared" si="117"/>
        <v>0</v>
      </c>
      <c r="R81" s="100" t="str">
        <f t="shared" si="118"/>
        <v/>
      </c>
      <c r="S81" s="101" t="str">
        <f t="shared" si="119"/>
        <v/>
      </c>
      <c r="T81" s="89" t="str">
        <f t="shared" si="120"/>
        <v>00</v>
      </c>
      <c r="U81" s="89">
        <f t="shared" si="121"/>
        <v>0</v>
      </c>
      <c r="V81" s="89">
        <f t="shared" si="122"/>
        <v>0</v>
      </c>
      <c r="W81" s="89" t="str">
        <f t="shared" si="123"/>
        <v/>
      </c>
      <c r="X81" s="89" t="str">
        <f t="shared" si="124"/>
        <v/>
      </c>
      <c r="Y81" s="89" t="str">
        <f t="shared" si="125"/>
        <v>0</v>
      </c>
      <c r="Z81" s="89" t="str">
        <f t="shared" si="126"/>
        <v/>
      </c>
      <c r="AA81" s="89" t="str">
        <f t="shared" si="127"/>
        <v/>
      </c>
      <c r="AB81" s="89" t="str">
        <f t="shared" si="128"/>
        <v/>
      </c>
      <c r="AC81" s="89" t="str">
        <f t="shared" si="129"/>
        <v>0</v>
      </c>
      <c r="AD81" s="89">
        <f t="shared" si="130"/>
        <v>0</v>
      </c>
      <c r="AE81" s="201" t="str">
        <f>IF(女子種目選択!F81="","",女子種目選択!F81)</f>
        <v/>
      </c>
      <c r="AF81" s="94" t="str">
        <f t="shared" si="107"/>
        <v/>
      </c>
      <c r="AG81" s="129"/>
      <c r="AH81" s="202" t="str">
        <f t="shared" si="131"/>
        <v/>
      </c>
      <c r="AI81" s="130"/>
      <c r="AJ81" s="202" t="str">
        <f t="shared" si="132"/>
        <v/>
      </c>
      <c r="AK81" s="200"/>
      <c r="AL81" s="99">
        <f t="shared" si="133"/>
        <v>0</v>
      </c>
      <c r="AM81" s="99">
        <f t="shared" si="134"/>
        <v>0</v>
      </c>
      <c r="AN81" s="99">
        <f t="shared" si="135"/>
        <v>0</v>
      </c>
      <c r="AO81" s="99">
        <f t="shared" si="136"/>
        <v>0</v>
      </c>
      <c r="AP81" s="100">
        <f t="shared" si="137"/>
        <v>0</v>
      </c>
      <c r="AQ81" s="101">
        <f t="shared" si="138"/>
        <v>0</v>
      </c>
      <c r="AR81" s="89" t="str">
        <f t="shared" si="139"/>
        <v>000</v>
      </c>
      <c r="AS81" s="89">
        <f t="shared" si="140"/>
        <v>0</v>
      </c>
      <c r="AT81" s="89">
        <f t="shared" si="141"/>
        <v>0</v>
      </c>
      <c r="AU81" s="89" t="str">
        <f t="shared" si="142"/>
        <v/>
      </c>
      <c r="AV81" s="89" t="str">
        <f t="shared" si="143"/>
        <v/>
      </c>
      <c r="AW81" s="89" t="str">
        <f t="shared" si="144"/>
        <v>0</v>
      </c>
      <c r="AX81" s="89" t="str">
        <f t="shared" si="145"/>
        <v/>
      </c>
      <c r="AY81" s="89" t="str">
        <f t="shared" si="146"/>
        <v>0</v>
      </c>
      <c r="AZ81" s="89" t="str">
        <f t="shared" si="147"/>
        <v/>
      </c>
      <c r="BA81" s="89" t="str">
        <f t="shared" si="148"/>
        <v>00</v>
      </c>
      <c r="BB81" s="89">
        <f t="shared" si="149"/>
        <v>0</v>
      </c>
      <c r="BC81" s="199" t="str">
        <f>IF(女子種目選択!G81="","",女子種目選択!G81)</f>
        <v/>
      </c>
      <c r="BD81" s="94" t="str">
        <f t="shared" si="108"/>
        <v/>
      </c>
      <c r="BE81" s="129"/>
      <c r="BF81" s="202" t="str">
        <f t="shared" si="150"/>
        <v/>
      </c>
      <c r="BG81" s="130"/>
      <c r="BH81" s="202" t="str">
        <f t="shared" si="151"/>
        <v/>
      </c>
      <c r="BI81" s="200"/>
      <c r="BJ81" s="99">
        <f t="shared" si="152"/>
        <v>0</v>
      </c>
      <c r="BK81" s="99">
        <f t="shared" si="153"/>
        <v>0</v>
      </c>
      <c r="BL81" s="99">
        <f t="shared" si="154"/>
        <v>0</v>
      </c>
      <c r="BM81" s="99">
        <f t="shared" si="155"/>
        <v>0</v>
      </c>
      <c r="BN81" s="100">
        <f t="shared" si="156"/>
        <v>0</v>
      </c>
      <c r="BO81" s="101">
        <f t="shared" si="157"/>
        <v>0</v>
      </c>
      <c r="BP81" s="89" t="str">
        <f t="shared" si="158"/>
        <v>000</v>
      </c>
      <c r="BQ81" s="89">
        <f t="shared" si="159"/>
        <v>0</v>
      </c>
      <c r="BR81" s="89">
        <f t="shared" si="160"/>
        <v>0</v>
      </c>
      <c r="BS81" s="89" t="str">
        <f t="shared" si="161"/>
        <v/>
      </c>
      <c r="BT81" s="89" t="str">
        <f t="shared" si="162"/>
        <v/>
      </c>
      <c r="BU81" s="89" t="str">
        <f t="shared" si="163"/>
        <v>0</v>
      </c>
      <c r="BV81" s="89" t="str">
        <f t="shared" si="164"/>
        <v/>
      </c>
      <c r="BW81" s="89" t="str">
        <f t="shared" si="165"/>
        <v>0</v>
      </c>
      <c r="BX81" s="89" t="str">
        <f t="shared" si="166"/>
        <v/>
      </c>
      <c r="BY81" s="89" t="str">
        <f t="shared" si="167"/>
        <v>00</v>
      </c>
      <c r="BZ81" s="89">
        <f t="shared" si="168"/>
        <v>0</v>
      </c>
      <c r="CA81" s="199" t="str">
        <f>IF(女子種目選択!H81="","",女子種目選択!H81)</f>
        <v/>
      </c>
      <c r="CB81" s="94" t="str">
        <f t="shared" si="109"/>
        <v/>
      </c>
      <c r="CC81" s="129"/>
      <c r="CD81" s="202" t="str">
        <f t="shared" si="169"/>
        <v/>
      </c>
      <c r="CE81" s="130"/>
      <c r="CF81" s="202" t="str">
        <f t="shared" si="170"/>
        <v/>
      </c>
      <c r="CG81" s="200"/>
      <c r="CH81" s="99">
        <f t="shared" si="171"/>
        <v>0</v>
      </c>
      <c r="CI81" s="99">
        <f t="shared" si="172"/>
        <v>0</v>
      </c>
      <c r="CJ81" s="99">
        <f t="shared" si="173"/>
        <v>0</v>
      </c>
      <c r="CK81" s="99">
        <f t="shared" si="174"/>
        <v>0</v>
      </c>
      <c r="CL81" s="100">
        <f t="shared" si="175"/>
        <v>0</v>
      </c>
      <c r="CM81" s="101">
        <f t="shared" si="176"/>
        <v>0</v>
      </c>
      <c r="CN81" s="89" t="str">
        <f t="shared" si="177"/>
        <v>000</v>
      </c>
      <c r="CO81" s="89">
        <f t="shared" si="178"/>
        <v>0</v>
      </c>
      <c r="CP81" s="89">
        <f t="shared" si="179"/>
        <v>0</v>
      </c>
      <c r="CQ81" s="89" t="str">
        <f t="shared" si="180"/>
        <v/>
      </c>
      <c r="CR81" s="89" t="str">
        <f t="shared" si="181"/>
        <v/>
      </c>
      <c r="CS81" s="89" t="str">
        <f t="shared" si="182"/>
        <v>0</v>
      </c>
      <c r="CT81" s="89" t="str">
        <f t="shared" si="183"/>
        <v/>
      </c>
      <c r="CU81" s="89" t="str">
        <f t="shared" si="184"/>
        <v>0</v>
      </c>
      <c r="CV81" s="89" t="str">
        <f t="shared" si="185"/>
        <v/>
      </c>
      <c r="CW81" s="89" t="str">
        <f t="shared" si="186"/>
        <v>00</v>
      </c>
      <c r="CX81" s="89">
        <f t="shared" si="187"/>
        <v>0</v>
      </c>
      <c r="CY81" s="201" t="str">
        <f>IF(女子種目選択!I81="","",女子種目選択!I81)</f>
        <v/>
      </c>
      <c r="CZ81" s="94" t="str">
        <f t="shared" si="110"/>
        <v/>
      </c>
      <c r="DA81" s="129"/>
      <c r="DB81" s="202" t="str">
        <f t="shared" si="188"/>
        <v/>
      </c>
      <c r="DC81" s="130"/>
      <c r="DD81" s="202" t="str">
        <f t="shared" si="189"/>
        <v/>
      </c>
      <c r="DE81" s="200"/>
      <c r="DF81" s="99">
        <f t="shared" si="190"/>
        <v>0</v>
      </c>
      <c r="DG81" s="99">
        <f t="shared" si="191"/>
        <v>0</v>
      </c>
      <c r="DH81" s="99">
        <f t="shared" si="192"/>
        <v>0</v>
      </c>
      <c r="DI81" s="99">
        <f t="shared" si="193"/>
        <v>0</v>
      </c>
      <c r="DJ81" s="100">
        <f t="shared" si="194"/>
        <v>0</v>
      </c>
      <c r="DK81" s="101">
        <f t="shared" si="195"/>
        <v>0</v>
      </c>
      <c r="DL81" s="89" t="str">
        <f t="shared" si="196"/>
        <v>000</v>
      </c>
      <c r="DM81" s="89">
        <f t="shared" si="197"/>
        <v>0</v>
      </c>
      <c r="DN81" s="89">
        <f t="shared" si="198"/>
        <v>0</v>
      </c>
      <c r="DO81" s="89" t="str">
        <f t="shared" si="199"/>
        <v/>
      </c>
      <c r="DP81" s="89" t="str">
        <f t="shared" si="200"/>
        <v/>
      </c>
      <c r="DQ81" s="89" t="str">
        <f t="shared" si="201"/>
        <v>0</v>
      </c>
      <c r="DR81" s="89" t="str">
        <f t="shared" si="202"/>
        <v/>
      </c>
      <c r="DS81" s="89" t="str">
        <f t="shared" si="203"/>
        <v>0</v>
      </c>
      <c r="DT81" s="89" t="str">
        <f t="shared" si="204"/>
        <v/>
      </c>
      <c r="DU81" s="89" t="str">
        <f t="shared" si="205"/>
        <v>00</v>
      </c>
      <c r="DV81" s="89">
        <f t="shared" si="206"/>
        <v>0</v>
      </c>
    </row>
    <row r="82" spans="2:126">
      <c r="B82" s="90" t="str">
        <f t="shared" si="111"/>
        <v/>
      </c>
      <c r="C82" s="91">
        <v>79</v>
      </c>
      <c r="D82" s="92" t="str">
        <f>女子種目選択!B82</f>
        <v/>
      </c>
      <c r="E82" s="197" t="str">
        <f>女子種目選択!C82</f>
        <v/>
      </c>
      <c r="F82" s="198" t="str">
        <f>女子種目選択!D82</f>
        <v/>
      </c>
      <c r="G82" s="199" t="str">
        <f>IF(女子種目選択!E82="","",女子種目選択!E82)</f>
        <v/>
      </c>
      <c r="H82" s="94" t="str">
        <f t="shared" si="106"/>
        <v/>
      </c>
      <c r="I82" s="129"/>
      <c r="J82" s="96" t="str">
        <f t="shared" si="112"/>
        <v/>
      </c>
      <c r="K82" s="130"/>
      <c r="L82" s="96" t="str">
        <f t="shared" si="113"/>
        <v/>
      </c>
      <c r="M82" s="200"/>
      <c r="N82" s="99" t="str">
        <f t="shared" si="114"/>
        <v/>
      </c>
      <c r="O82" s="99">
        <f t="shared" si="115"/>
        <v>0</v>
      </c>
      <c r="P82" s="99" t="str">
        <f t="shared" si="116"/>
        <v/>
      </c>
      <c r="Q82" s="99">
        <f t="shared" si="117"/>
        <v>0</v>
      </c>
      <c r="R82" s="100" t="str">
        <f t="shared" si="118"/>
        <v/>
      </c>
      <c r="S82" s="101" t="str">
        <f t="shared" si="119"/>
        <v/>
      </c>
      <c r="T82" s="89" t="str">
        <f t="shared" si="120"/>
        <v>00</v>
      </c>
      <c r="U82" s="89">
        <f t="shared" si="121"/>
        <v>0</v>
      </c>
      <c r="V82" s="89">
        <f t="shared" si="122"/>
        <v>0</v>
      </c>
      <c r="W82" s="89" t="str">
        <f t="shared" si="123"/>
        <v/>
      </c>
      <c r="X82" s="89" t="str">
        <f t="shared" si="124"/>
        <v/>
      </c>
      <c r="Y82" s="89" t="str">
        <f t="shared" si="125"/>
        <v>0</v>
      </c>
      <c r="Z82" s="89" t="str">
        <f t="shared" si="126"/>
        <v/>
      </c>
      <c r="AA82" s="89" t="str">
        <f t="shared" si="127"/>
        <v/>
      </c>
      <c r="AB82" s="89" t="str">
        <f t="shared" si="128"/>
        <v/>
      </c>
      <c r="AC82" s="89" t="str">
        <f t="shared" si="129"/>
        <v>0</v>
      </c>
      <c r="AD82" s="89">
        <f t="shared" si="130"/>
        <v>0</v>
      </c>
      <c r="AE82" s="201" t="str">
        <f>IF(女子種目選択!F82="","",女子種目選択!F82)</f>
        <v/>
      </c>
      <c r="AF82" s="94" t="str">
        <f t="shared" si="107"/>
        <v/>
      </c>
      <c r="AG82" s="129"/>
      <c r="AH82" s="202" t="str">
        <f t="shared" si="131"/>
        <v/>
      </c>
      <c r="AI82" s="130"/>
      <c r="AJ82" s="202" t="str">
        <f t="shared" si="132"/>
        <v/>
      </c>
      <c r="AK82" s="200"/>
      <c r="AL82" s="99">
        <f t="shared" si="133"/>
        <v>0</v>
      </c>
      <c r="AM82" s="99">
        <f t="shared" si="134"/>
        <v>0</v>
      </c>
      <c r="AN82" s="99">
        <f t="shared" si="135"/>
        <v>0</v>
      </c>
      <c r="AO82" s="99">
        <f t="shared" si="136"/>
        <v>0</v>
      </c>
      <c r="AP82" s="100">
        <f t="shared" si="137"/>
        <v>0</v>
      </c>
      <c r="AQ82" s="101">
        <f t="shared" si="138"/>
        <v>0</v>
      </c>
      <c r="AR82" s="89" t="str">
        <f t="shared" si="139"/>
        <v>000</v>
      </c>
      <c r="AS82" s="89">
        <f t="shared" si="140"/>
        <v>0</v>
      </c>
      <c r="AT82" s="89">
        <f t="shared" si="141"/>
        <v>0</v>
      </c>
      <c r="AU82" s="89" t="str">
        <f t="shared" si="142"/>
        <v/>
      </c>
      <c r="AV82" s="89" t="str">
        <f t="shared" si="143"/>
        <v/>
      </c>
      <c r="AW82" s="89" t="str">
        <f t="shared" si="144"/>
        <v>0</v>
      </c>
      <c r="AX82" s="89" t="str">
        <f t="shared" si="145"/>
        <v/>
      </c>
      <c r="AY82" s="89" t="str">
        <f t="shared" si="146"/>
        <v>0</v>
      </c>
      <c r="AZ82" s="89" t="str">
        <f t="shared" si="147"/>
        <v/>
      </c>
      <c r="BA82" s="89" t="str">
        <f t="shared" si="148"/>
        <v>00</v>
      </c>
      <c r="BB82" s="89">
        <f t="shared" si="149"/>
        <v>0</v>
      </c>
      <c r="BC82" s="199" t="str">
        <f>IF(女子種目選択!G82="","",女子種目選択!G82)</f>
        <v/>
      </c>
      <c r="BD82" s="94" t="str">
        <f t="shared" si="108"/>
        <v/>
      </c>
      <c r="BE82" s="129"/>
      <c r="BF82" s="202" t="str">
        <f t="shared" si="150"/>
        <v/>
      </c>
      <c r="BG82" s="130"/>
      <c r="BH82" s="202" t="str">
        <f t="shared" si="151"/>
        <v/>
      </c>
      <c r="BI82" s="200"/>
      <c r="BJ82" s="99">
        <f t="shared" si="152"/>
        <v>0</v>
      </c>
      <c r="BK82" s="99">
        <f t="shared" si="153"/>
        <v>0</v>
      </c>
      <c r="BL82" s="99">
        <f t="shared" si="154"/>
        <v>0</v>
      </c>
      <c r="BM82" s="99">
        <f t="shared" si="155"/>
        <v>0</v>
      </c>
      <c r="BN82" s="100">
        <f t="shared" si="156"/>
        <v>0</v>
      </c>
      <c r="BO82" s="101">
        <f t="shared" si="157"/>
        <v>0</v>
      </c>
      <c r="BP82" s="89" t="str">
        <f t="shared" si="158"/>
        <v>000</v>
      </c>
      <c r="BQ82" s="89">
        <f t="shared" si="159"/>
        <v>0</v>
      </c>
      <c r="BR82" s="89">
        <f t="shared" si="160"/>
        <v>0</v>
      </c>
      <c r="BS82" s="89" t="str">
        <f t="shared" si="161"/>
        <v/>
      </c>
      <c r="BT82" s="89" t="str">
        <f t="shared" si="162"/>
        <v/>
      </c>
      <c r="BU82" s="89" t="str">
        <f t="shared" si="163"/>
        <v>0</v>
      </c>
      <c r="BV82" s="89" t="str">
        <f t="shared" si="164"/>
        <v/>
      </c>
      <c r="BW82" s="89" t="str">
        <f t="shared" si="165"/>
        <v>0</v>
      </c>
      <c r="BX82" s="89" t="str">
        <f t="shared" si="166"/>
        <v/>
      </c>
      <c r="BY82" s="89" t="str">
        <f t="shared" si="167"/>
        <v>00</v>
      </c>
      <c r="BZ82" s="89">
        <f t="shared" si="168"/>
        <v>0</v>
      </c>
      <c r="CA82" s="199" t="str">
        <f>IF(女子種目選択!H82="","",女子種目選択!H82)</f>
        <v/>
      </c>
      <c r="CB82" s="94" t="str">
        <f t="shared" si="109"/>
        <v/>
      </c>
      <c r="CC82" s="129"/>
      <c r="CD82" s="202" t="str">
        <f t="shared" si="169"/>
        <v/>
      </c>
      <c r="CE82" s="130"/>
      <c r="CF82" s="202" t="str">
        <f t="shared" si="170"/>
        <v/>
      </c>
      <c r="CG82" s="200"/>
      <c r="CH82" s="99">
        <f t="shared" si="171"/>
        <v>0</v>
      </c>
      <c r="CI82" s="99">
        <f t="shared" si="172"/>
        <v>0</v>
      </c>
      <c r="CJ82" s="99">
        <f t="shared" si="173"/>
        <v>0</v>
      </c>
      <c r="CK82" s="99">
        <f t="shared" si="174"/>
        <v>0</v>
      </c>
      <c r="CL82" s="100">
        <f t="shared" si="175"/>
        <v>0</v>
      </c>
      <c r="CM82" s="101">
        <f t="shared" si="176"/>
        <v>0</v>
      </c>
      <c r="CN82" s="89" t="str">
        <f t="shared" si="177"/>
        <v>000</v>
      </c>
      <c r="CO82" s="89">
        <f t="shared" si="178"/>
        <v>0</v>
      </c>
      <c r="CP82" s="89">
        <f t="shared" si="179"/>
        <v>0</v>
      </c>
      <c r="CQ82" s="89" t="str">
        <f t="shared" si="180"/>
        <v/>
      </c>
      <c r="CR82" s="89" t="str">
        <f t="shared" si="181"/>
        <v/>
      </c>
      <c r="CS82" s="89" t="str">
        <f t="shared" si="182"/>
        <v>0</v>
      </c>
      <c r="CT82" s="89" t="str">
        <f t="shared" si="183"/>
        <v/>
      </c>
      <c r="CU82" s="89" t="str">
        <f t="shared" si="184"/>
        <v>0</v>
      </c>
      <c r="CV82" s="89" t="str">
        <f t="shared" si="185"/>
        <v/>
      </c>
      <c r="CW82" s="89" t="str">
        <f t="shared" si="186"/>
        <v>00</v>
      </c>
      <c r="CX82" s="89">
        <f t="shared" si="187"/>
        <v>0</v>
      </c>
      <c r="CY82" s="201" t="str">
        <f>IF(女子種目選択!I82="","",女子種目選択!I82)</f>
        <v/>
      </c>
      <c r="CZ82" s="94" t="str">
        <f t="shared" si="110"/>
        <v/>
      </c>
      <c r="DA82" s="129"/>
      <c r="DB82" s="202" t="str">
        <f t="shared" si="188"/>
        <v/>
      </c>
      <c r="DC82" s="130"/>
      <c r="DD82" s="202" t="str">
        <f t="shared" si="189"/>
        <v/>
      </c>
      <c r="DE82" s="200"/>
      <c r="DF82" s="99">
        <f t="shared" si="190"/>
        <v>0</v>
      </c>
      <c r="DG82" s="99">
        <f t="shared" si="191"/>
        <v>0</v>
      </c>
      <c r="DH82" s="99">
        <f t="shared" si="192"/>
        <v>0</v>
      </c>
      <c r="DI82" s="99">
        <f t="shared" si="193"/>
        <v>0</v>
      </c>
      <c r="DJ82" s="100">
        <f t="shared" si="194"/>
        <v>0</v>
      </c>
      <c r="DK82" s="101">
        <f t="shared" si="195"/>
        <v>0</v>
      </c>
      <c r="DL82" s="89" t="str">
        <f t="shared" si="196"/>
        <v>000</v>
      </c>
      <c r="DM82" s="89">
        <f t="shared" si="197"/>
        <v>0</v>
      </c>
      <c r="DN82" s="89">
        <f t="shared" si="198"/>
        <v>0</v>
      </c>
      <c r="DO82" s="89" t="str">
        <f t="shared" si="199"/>
        <v/>
      </c>
      <c r="DP82" s="89" t="str">
        <f t="shared" si="200"/>
        <v/>
      </c>
      <c r="DQ82" s="89" t="str">
        <f t="shared" si="201"/>
        <v>0</v>
      </c>
      <c r="DR82" s="89" t="str">
        <f t="shared" si="202"/>
        <v/>
      </c>
      <c r="DS82" s="89" t="str">
        <f t="shared" si="203"/>
        <v>0</v>
      </c>
      <c r="DT82" s="89" t="str">
        <f t="shared" si="204"/>
        <v/>
      </c>
      <c r="DU82" s="89" t="str">
        <f t="shared" si="205"/>
        <v>00</v>
      </c>
      <c r="DV82" s="89">
        <f t="shared" si="206"/>
        <v>0</v>
      </c>
    </row>
    <row r="83" spans="2:126">
      <c r="B83" s="90" t="str">
        <f t="shared" si="111"/>
        <v/>
      </c>
      <c r="C83" s="91">
        <v>80</v>
      </c>
      <c r="D83" s="92" t="str">
        <f>女子種目選択!B83</f>
        <v/>
      </c>
      <c r="E83" s="197" t="str">
        <f>女子種目選択!C83</f>
        <v/>
      </c>
      <c r="F83" s="198" t="str">
        <f>女子種目選択!D83</f>
        <v/>
      </c>
      <c r="G83" s="199" t="str">
        <f>IF(女子種目選択!E83="","",女子種目選択!E83)</f>
        <v/>
      </c>
      <c r="H83" s="94" t="str">
        <f t="shared" si="106"/>
        <v/>
      </c>
      <c r="I83" s="129"/>
      <c r="J83" s="96" t="str">
        <f t="shared" si="112"/>
        <v/>
      </c>
      <c r="K83" s="130"/>
      <c r="L83" s="96" t="str">
        <f t="shared" si="113"/>
        <v/>
      </c>
      <c r="M83" s="200"/>
      <c r="N83" s="99" t="str">
        <f t="shared" si="114"/>
        <v/>
      </c>
      <c r="O83" s="99">
        <f t="shared" si="115"/>
        <v>0</v>
      </c>
      <c r="P83" s="99" t="str">
        <f t="shared" si="116"/>
        <v/>
      </c>
      <c r="Q83" s="99">
        <f t="shared" si="117"/>
        <v>0</v>
      </c>
      <c r="R83" s="100" t="str">
        <f t="shared" si="118"/>
        <v/>
      </c>
      <c r="S83" s="101" t="str">
        <f t="shared" si="119"/>
        <v/>
      </c>
      <c r="T83" s="89" t="str">
        <f t="shared" si="120"/>
        <v>00</v>
      </c>
      <c r="U83" s="89">
        <f t="shared" si="121"/>
        <v>0</v>
      </c>
      <c r="V83" s="89">
        <f t="shared" si="122"/>
        <v>0</v>
      </c>
      <c r="W83" s="89" t="str">
        <f t="shared" si="123"/>
        <v/>
      </c>
      <c r="X83" s="89" t="str">
        <f t="shared" si="124"/>
        <v/>
      </c>
      <c r="Y83" s="89" t="str">
        <f t="shared" si="125"/>
        <v>0</v>
      </c>
      <c r="Z83" s="89" t="str">
        <f t="shared" si="126"/>
        <v/>
      </c>
      <c r="AA83" s="89" t="str">
        <f t="shared" si="127"/>
        <v/>
      </c>
      <c r="AB83" s="89" t="str">
        <f t="shared" si="128"/>
        <v/>
      </c>
      <c r="AC83" s="89" t="str">
        <f t="shared" si="129"/>
        <v>0</v>
      </c>
      <c r="AD83" s="89">
        <f t="shared" si="130"/>
        <v>0</v>
      </c>
      <c r="AE83" s="201" t="str">
        <f>IF(女子種目選択!F83="","",女子種目選択!F83)</f>
        <v/>
      </c>
      <c r="AF83" s="94" t="str">
        <f t="shared" si="107"/>
        <v/>
      </c>
      <c r="AG83" s="129"/>
      <c r="AH83" s="202" t="str">
        <f t="shared" si="131"/>
        <v/>
      </c>
      <c r="AI83" s="130"/>
      <c r="AJ83" s="202" t="str">
        <f t="shared" si="132"/>
        <v/>
      </c>
      <c r="AK83" s="200"/>
      <c r="AL83" s="99">
        <f t="shared" si="133"/>
        <v>0</v>
      </c>
      <c r="AM83" s="99">
        <f t="shared" si="134"/>
        <v>0</v>
      </c>
      <c r="AN83" s="99">
        <f t="shared" si="135"/>
        <v>0</v>
      </c>
      <c r="AO83" s="99">
        <f t="shared" si="136"/>
        <v>0</v>
      </c>
      <c r="AP83" s="100">
        <f t="shared" si="137"/>
        <v>0</v>
      </c>
      <c r="AQ83" s="101">
        <f t="shared" si="138"/>
        <v>0</v>
      </c>
      <c r="AR83" s="89" t="str">
        <f t="shared" si="139"/>
        <v>000</v>
      </c>
      <c r="AS83" s="89">
        <f t="shared" si="140"/>
        <v>0</v>
      </c>
      <c r="AT83" s="89">
        <f t="shared" si="141"/>
        <v>0</v>
      </c>
      <c r="AU83" s="89" t="str">
        <f t="shared" si="142"/>
        <v/>
      </c>
      <c r="AV83" s="89" t="str">
        <f t="shared" si="143"/>
        <v/>
      </c>
      <c r="AW83" s="89" t="str">
        <f t="shared" si="144"/>
        <v>0</v>
      </c>
      <c r="AX83" s="89" t="str">
        <f t="shared" si="145"/>
        <v/>
      </c>
      <c r="AY83" s="89" t="str">
        <f t="shared" si="146"/>
        <v>0</v>
      </c>
      <c r="AZ83" s="89" t="str">
        <f t="shared" si="147"/>
        <v/>
      </c>
      <c r="BA83" s="89" t="str">
        <f t="shared" si="148"/>
        <v>00</v>
      </c>
      <c r="BB83" s="89">
        <f t="shared" si="149"/>
        <v>0</v>
      </c>
      <c r="BC83" s="199" t="str">
        <f>IF(女子種目選択!G83="","",女子種目選択!G83)</f>
        <v/>
      </c>
      <c r="BD83" s="94" t="str">
        <f t="shared" si="108"/>
        <v/>
      </c>
      <c r="BE83" s="129"/>
      <c r="BF83" s="202" t="str">
        <f t="shared" si="150"/>
        <v/>
      </c>
      <c r="BG83" s="130"/>
      <c r="BH83" s="202" t="str">
        <f t="shared" si="151"/>
        <v/>
      </c>
      <c r="BI83" s="200"/>
      <c r="BJ83" s="99">
        <f t="shared" si="152"/>
        <v>0</v>
      </c>
      <c r="BK83" s="99">
        <f t="shared" si="153"/>
        <v>0</v>
      </c>
      <c r="BL83" s="99">
        <f t="shared" si="154"/>
        <v>0</v>
      </c>
      <c r="BM83" s="99">
        <f t="shared" si="155"/>
        <v>0</v>
      </c>
      <c r="BN83" s="100">
        <f t="shared" si="156"/>
        <v>0</v>
      </c>
      <c r="BO83" s="101">
        <f t="shared" si="157"/>
        <v>0</v>
      </c>
      <c r="BP83" s="89" t="str">
        <f t="shared" si="158"/>
        <v>000</v>
      </c>
      <c r="BQ83" s="89">
        <f t="shared" si="159"/>
        <v>0</v>
      </c>
      <c r="BR83" s="89">
        <f t="shared" si="160"/>
        <v>0</v>
      </c>
      <c r="BS83" s="89" t="str">
        <f t="shared" si="161"/>
        <v/>
      </c>
      <c r="BT83" s="89" t="str">
        <f t="shared" si="162"/>
        <v/>
      </c>
      <c r="BU83" s="89" t="str">
        <f t="shared" si="163"/>
        <v>0</v>
      </c>
      <c r="BV83" s="89" t="str">
        <f t="shared" si="164"/>
        <v/>
      </c>
      <c r="BW83" s="89" t="str">
        <f t="shared" si="165"/>
        <v>0</v>
      </c>
      <c r="BX83" s="89" t="str">
        <f t="shared" si="166"/>
        <v/>
      </c>
      <c r="BY83" s="89" t="str">
        <f t="shared" si="167"/>
        <v>00</v>
      </c>
      <c r="BZ83" s="89">
        <f t="shared" si="168"/>
        <v>0</v>
      </c>
      <c r="CA83" s="199" t="str">
        <f>IF(女子種目選択!H83="","",女子種目選択!H83)</f>
        <v/>
      </c>
      <c r="CB83" s="94" t="str">
        <f t="shared" si="109"/>
        <v/>
      </c>
      <c r="CC83" s="129"/>
      <c r="CD83" s="202" t="str">
        <f t="shared" si="169"/>
        <v/>
      </c>
      <c r="CE83" s="130"/>
      <c r="CF83" s="202" t="str">
        <f t="shared" si="170"/>
        <v/>
      </c>
      <c r="CG83" s="200"/>
      <c r="CH83" s="99">
        <f t="shared" si="171"/>
        <v>0</v>
      </c>
      <c r="CI83" s="99">
        <f t="shared" si="172"/>
        <v>0</v>
      </c>
      <c r="CJ83" s="99">
        <f t="shared" si="173"/>
        <v>0</v>
      </c>
      <c r="CK83" s="99">
        <f t="shared" si="174"/>
        <v>0</v>
      </c>
      <c r="CL83" s="100">
        <f t="shared" si="175"/>
        <v>0</v>
      </c>
      <c r="CM83" s="101">
        <f t="shared" si="176"/>
        <v>0</v>
      </c>
      <c r="CN83" s="89" t="str">
        <f t="shared" si="177"/>
        <v>000</v>
      </c>
      <c r="CO83" s="89">
        <f t="shared" si="178"/>
        <v>0</v>
      </c>
      <c r="CP83" s="89">
        <f t="shared" si="179"/>
        <v>0</v>
      </c>
      <c r="CQ83" s="89" t="str">
        <f t="shared" si="180"/>
        <v/>
      </c>
      <c r="CR83" s="89" t="str">
        <f t="shared" si="181"/>
        <v/>
      </c>
      <c r="CS83" s="89" t="str">
        <f t="shared" si="182"/>
        <v>0</v>
      </c>
      <c r="CT83" s="89" t="str">
        <f t="shared" si="183"/>
        <v/>
      </c>
      <c r="CU83" s="89" t="str">
        <f t="shared" si="184"/>
        <v>0</v>
      </c>
      <c r="CV83" s="89" t="str">
        <f t="shared" si="185"/>
        <v/>
      </c>
      <c r="CW83" s="89" t="str">
        <f t="shared" si="186"/>
        <v>00</v>
      </c>
      <c r="CX83" s="89">
        <f t="shared" si="187"/>
        <v>0</v>
      </c>
      <c r="CY83" s="201" t="str">
        <f>IF(女子種目選択!I83="","",女子種目選択!I83)</f>
        <v/>
      </c>
      <c r="CZ83" s="94" t="str">
        <f t="shared" si="110"/>
        <v/>
      </c>
      <c r="DA83" s="129"/>
      <c r="DB83" s="202" t="str">
        <f t="shared" si="188"/>
        <v/>
      </c>
      <c r="DC83" s="130"/>
      <c r="DD83" s="202" t="str">
        <f t="shared" si="189"/>
        <v/>
      </c>
      <c r="DE83" s="200"/>
      <c r="DF83" s="99">
        <f t="shared" si="190"/>
        <v>0</v>
      </c>
      <c r="DG83" s="99">
        <f t="shared" si="191"/>
        <v>0</v>
      </c>
      <c r="DH83" s="99">
        <f t="shared" si="192"/>
        <v>0</v>
      </c>
      <c r="DI83" s="99">
        <f t="shared" si="193"/>
        <v>0</v>
      </c>
      <c r="DJ83" s="100">
        <f t="shared" si="194"/>
        <v>0</v>
      </c>
      <c r="DK83" s="101">
        <f t="shared" si="195"/>
        <v>0</v>
      </c>
      <c r="DL83" s="89" t="str">
        <f t="shared" si="196"/>
        <v>000</v>
      </c>
      <c r="DM83" s="89">
        <f t="shared" si="197"/>
        <v>0</v>
      </c>
      <c r="DN83" s="89">
        <f t="shared" si="198"/>
        <v>0</v>
      </c>
      <c r="DO83" s="89" t="str">
        <f t="shared" si="199"/>
        <v/>
      </c>
      <c r="DP83" s="89" t="str">
        <f t="shared" si="200"/>
        <v/>
      </c>
      <c r="DQ83" s="89" t="str">
        <f t="shared" si="201"/>
        <v>0</v>
      </c>
      <c r="DR83" s="89" t="str">
        <f t="shared" si="202"/>
        <v/>
      </c>
      <c r="DS83" s="89" t="str">
        <f t="shared" si="203"/>
        <v>0</v>
      </c>
      <c r="DT83" s="89" t="str">
        <f t="shared" si="204"/>
        <v/>
      </c>
      <c r="DU83" s="89" t="str">
        <f t="shared" si="205"/>
        <v>00</v>
      </c>
      <c r="DV83" s="89">
        <f t="shared" si="206"/>
        <v>0</v>
      </c>
    </row>
    <row r="84" spans="2:126">
      <c r="B84" s="90" t="str">
        <f t="shared" si="111"/>
        <v/>
      </c>
      <c r="C84" s="91">
        <v>81</v>
      </c>
      <c r="D84" s="92" t="str">
        <f>女子種目選択!B84</f>
        <v/>
      </c>
      <c r="E84" s="197" t="str">
        <f>女子種目選択!C84</f>
        <v/>
      </c>
      <c r="F84" s="198" t="str">
        <f>女子種目選択!D84</f>
        <v/>
      </c>
      <c r="G84" s="199" t="str">
        <f>IF(女子種目選択!E84="","",女子種目選択!E84)</f>
        <v/>
      </c>
      <c r="H84" s="94" t="str">
        <f t="shared" si="106"/>
        <v/>
      </c>
      <c r="I84" s="129"/>
      <c r="J84" s="96" t="str">
        <f t="shared" si="112"/>
        <v/>
      </c>
      <c r="K84" s="130"/>
      <c r="L84" s="96" t="str">
        <f t="shared" si="113"/>
        <v/>
      </c>
      <c r="M84" s="200"/>
      <c r="N84" s="99" t="str">
        <f t="shared" si="114"/>
        <v/>
      </c>
      <c r="O84" s="99">
        <f t="shared" si="115"/>
        <v>0</v>
      </c>
      <c r="P84" s="99" t="str">
        <f t="shared" si="116"/>
        <v/>
      </c>
      <c r="Q84" s="99">
        <f t="shared" si="117"/>
        <v>0</v>
      </c>
      <c r="R84" s="100" t="str">
        <f t="shared" si="118"/>
        <v/>
      </c>
      <c r="S84" s="101" t="str">
        <f t="shared" si="119"/>
        <v/>
      </c>
      <c r="T84" s="89" t="str">
        <f t="shared" si="120"/>
        <v>00</v>
      </c>
      <c r="U84" s="89">
        <f t="shared" si="121"/>
        <v>0</v>
      </c>
      <c r="V84" s="89">
        <f t="shared" si="122"/>
        <v>0</v>
      </c>
      <c r="W84" s="89" t="str">
        <f t="shared" si="123"/>
        <v/>
      </c>
      <c r="X84" s="89" t="str">
        <f t="shared" si="124"/>
        <v/>
      </c>
      <c r="Y84" s="89" t="str">
        <f t="shared" si="125"/>
        <v>0</v>
      </c>
      <c r="Z84" s="89" t="str">
        <f t="shared" si="126"/>
        <v/>
      </c>
      <c r="AA84" s="89" t="str">
        <f t="shared" si="127"/>
        <v/>
      </c>
      <c r="AB84" s="89" t="str">
        <f t="shared" si="128"/>
        <v/>
      </c>
      <c r="AC84" s="89" t="str">
        <f t="shared" si="129"/>
        <v>0</v>
      </c>
      <c r="AD84" s="89">
        <f t="shared" si="130"/>
        <v>0</v>
      </c>
      <c r="AE84" s="201" t="str">
        <f>IF(女子種目選択!F84="","",女子種目選択!F84)</f>
        <v/>
      </c>
      <c r="AF84" s="94" t="str">
        <f t="shared" si="107"/>
        <v/>
      </c>
      <c r="AG84" s="129"/>
      <c r="AH84" s="202" t="str">
        <f t="shared" si="131"/>
        <v/>
      </c>
      <c r="AI84" s="130"/>
      <c r="AJ84" s="202" t="str">
        <f t="shared" si="132"/>
        <v/>
      </c>
      <c r="AK84" s="200"/>
      <c r="AL84" s="99">
        <f t="shared" si="133"/>
        <v>0</v>
      </c>
      <c r="AM84" s="99">
        <f t="shared" si="134"/>
        <v>0</v>
      </c>
      <c r="AN84" s="99">
        <f t="shared" si="135"/>
        <v>0</v>
      </c>
      <c r="AO84" s="99">
        <f t="shared" si="136"/>
        <v>0</v>
      </c>
      <c r="AP84" s="100">
        <f t="shared" si="137"/>
        <v>0</v>
      </c>
      <c r="AQ84" s="101">
        <f t="shared" si="138"/>
        <v>0</v>
      </c>
      <c r="AR84" s="89" t="str">
        <f t="shared" si="139"/>
        <v>000</v>
      </c>
      <c r="AS84" s="89">
        <f t="shared" si="140"/>
        <v>0</v>
      </c>
      <c r="AT84" s="89">
        <f t="shared" si="141"/>
        <v>0</v>
      </c>
      <c r="AU84" s="89" t="str">
        <f t="shared" si="142"/>
        <v/>
      </c>
      <c r="AV84" s="89" t="str">
        <f t="shared" si="143"/>
        <v/>
      </c>
      <c r="AW84" s="89" t="str">
        <f t="shared" si="144"/>
        <v>0</v>
      </c>
      <c r="AX84" s="89" t="str">
        <f t="shared" si="145"/>
        <v/>
      </c>
      <c r="AY84" s="89" t="str">
        <f t="shared" si="146"/>
        <v>0</v>
      </c>
      <c r="AZ84" s="89" t="str">
        <f t="shared" si="147"/>
        <v/>
      </c>
      <c r="BA84" s="89" t="str">
        <f t="shared" si="148"/>
        <v>00</v>
      </c>
      <c r="BB84" s="89">
        <f t="shared" si="149"/>
        <v>0</v>
      </c>
      <c r="BC84" s="199" t="str">
        <f>IF(女子種目選択!G84="","",女子種目選択!G84)</f>
        <v/>
      </c>
      <c r="BD84" s="94" t="str">
        <f t="shared" si="108"/>
        <v/>
      </c>
      <c r="BE84" s="129"/>
      <c r="BF84" s="202" t="str">
        <f t="shared" si="150"/>
        <v/>
      </c>
      <c r="BG84" s="130"/>
      <c r="BH84" s="202" t="str">
        <f t="shared" si="151"/>
        <v/>
      </c>
      <c r="BI84" s="200"/>
      <c r="BJ84" s="99">
        <f t="shared" si="152"/>
        <v>0</v>
      </c>
      <c r="BK84" s="99">
        <f t="shared" si="153"/>
        <v>0</v>
      </c>
      <c r="BL84" s="99">
        <f t="shared" si="154"/>
        <v>0</v>
      </c>
      <c r="BM84" s="99">
        <f t="shared" si="155"/>
        <v>0</v>
      </c>
      <c r="BN84" s="100">
        <f t="shared" si="156"/>
        <v>0</v>
      </c>
      <c r="BO84" s="101">
        <f t="shared" si="157"/>
        <v>0</v>
      </c>
      <c r="BP84" s="89" t="str">
        <f t="shared" si="158"/>
        <v>000</v>
      </c>
      <c r="BQ84" s="89">
        <f t="shared" si="159"/>
        <v>0</v>
      </c>
      <c r="BR84" s="89">
        <f t="shared" si="160"/>
        <v>0</v>
      </c>
      <c r="BS84" s="89" t="str">
        <f t="shared" si="161"/>
        <v/>
      </c>
      <c r="BT84" s="89" t="str">
        <f t="shared" si="162"/>
        <v/>
      </c>
      <c r="BU84" s="89" t="str">
        <f t="shared" si="163"/>
        <v>0</v>
      </c>
      <c r="BV84" s="89" t="str">
        <f t="shared" si="164"/>
        <v/>
      </c>
      <c r="BW84" s="89" t="str">
        <f t="shared" si="165"/>
        <v>0</v>
      </c>
      <c r="BX84" s="89" t="str">
        <f t="shared" si="166"/>
        <v/>
      </c>
      <c r="BY84" s="89" t="str">
        <f t="shared" si="167"/>
        <v>00</v>
      </c>
      <c r="BZ84" s="89">
        <f t="shared" si="168"/>
        <v>0</v>
      </c>
      <c r="CA84" s="199" t="str">
        <f>IF(女子種目選択!H84="","",女子種目選択!H84)</f>
        <v/>
      </c>
      <c r="CB84" s="94" t="str">
        <f t="shared" si="109"/>
        <v/>
      </c>
      <c r="CC84" s="129"/>
      <c r="CD84" s="202" t="str">
        <f t="shared" si="169"/>
        <v/>
      </c>
      <c r="CE84" s="130"/>
      <c r="CF84" s="202" t="str">
        <f t="shared" si="170"/>
        <v/>
      </c>
      <c r="CG84" s="200"/>
      <c r="CH84" s="99">
        <f t="shared" si="171"/>
        <v>0</v>
      </c>
      <c r="CI84" s="99">
        <f t="shared" si="172"/>
        <v>0</v>
      </c>
      <c r="CJ84" s="99">
        <f t="shared" si="173"/>
        <v>0</v>
      </c>
      <c r="CK84" s="99">
        <f t="shared" si="174"/>
        <v>0</v>
      </c>
      <c r="CL84" s="100">
        <f t="shared" si="175"/>
        <v>0</v>
      </c>
      <c r="CM84" s="101">
        <f t="shared" si="176"/>
        <v>0</v>
      </c>
      <c r="CN84" s="89" t="str">
        <f t="shared" si="177"/>
        <v>000</v>
      </c>
      <c r="CO84" s="89">
        <f t="shared" si="178"/>
        <v>0</v>
      </c>
      <c r="CP84" s="89">
        <f t="shared" si="179"/>
        <v>0</v>
      </c>
      <c r="CQ84" s="89" t="str">
        <f t="shared" si="180"/>
        <v/>
      </c>
      <c r="CR84" s="89" t="str">
        <f t="shared" si="181"/>
        <v/>
      </c>
      <c r="CS84" s="89" t="str">
        <f t="shared" si="182"/>
        <v>0</v>
      </c>
      <c r="CT84" s="89" t="str">
        <f t="shared" si="183"/>
        <v/>
      </c>
      <c r="CU84" s="89" t="str">
        <f t="shared" si="184"/>
        <v>0</v>
      </c>
      <c r="CV84" s="89" t="str">
        <f t="shared" si="185"/>
        <v/>
      </c>
      <c r="CW84" s="89" t="str">
        <f t="shared" si="186"/>
        <v>00</v>
      </c>
      <c r="CX84" s="89">
        <f t="shared" si="187"/>
        <v>0</v>
      </c>
      <c r="CY84" s="201" t="str">
        <f>IF(女子種目選択!I84="","",女子種目選択!I84)</f>
        <v/>
      </c>
      <c r="CZ84" s="94" t="str">
        <f t="shared" si="110"/>
        <v/>
      </c>
      <c r="DA84" s="129"/>
      <c r="DB84" s="202" t="str">
        <f t="shared" si="188"/>
        <v/>
      </c>
      <c r="DC84" s="130"/>
      <c r="DD84" s="202" t="str">
        <f t="shared" si="189"/>
        <v/>
      </c>
      <c r="DE84" s="200"/>
      <c r="DF84" s="99">
        <f t="shared" si="190"/>
        <v>0</v>
      </c>
      <c r="DG84" s="99">
        <f t="shared" si="191"/>
        <v>0</v>
      </c>
      <c r="DH84" s="99">
        <f t="shared" si="192"/>
        <v>0</v>
      </c>
      <c r="DI84" s="99">
        <f t="shared" si="193"/>
        <v>0</v>
      </c>
      <c r="DJ84" s="100">
        <f t="shared" si="194"/>
        <v>0</v>
      </c>
      <c r="DK84" s="101">
        <f t="shared" si="195"/>
        <v>0</v>
      </c>
      <c r="DL84" s="89" t="str">
        <f t="shared" si="196"/>
        <v>000</v>
      </c>
      <c r="DM84" s="89">
        <f t="shared" si="197"/>
        <v>0</v>
      </c>
      <c r="DN84" s="89">
        <f t="shared" si="198"/>
        <v>0</v>
      </c>
      <c r="DO84" s="89" t="str">
        <f t="shared" si="199"/>
        <v/>
      </c>
      <c r="DP84" s="89" t="str">
        <f t="shared" si="200"/>
        <v/>
      </c>
      <c r="DQ84" s="89" t="str">
        <f t="shared" si="201"/>
        <v>0</v>
      </c>
      <c r="DR84" s="89" t="str">
        <f t="shared" si="202"/>
        <v/>
      </c>
      <c r="DS84" s="89" t="str">
        <f t="shared" si="203"/>
        <v>0</v>
      </c>
      <c r="DT84" s="89" t="str">
        <f t="shared" si="204"/>
        <v/>
      </c>
      <c r="DU84" s="89" t="str">
        <f t="shared" si="205"/>
        <v>00</v>
      </c>
      <c r="DV84" s="89">
        <f t="shared" si="206"/>
        <v>0</v>
      </c>
    </row>
    <row r="85" spans="2:126">
      <c r="B85" s="90" t="str">
        <f t="shared" si="111"/>
        <v/>
      </c>
      <c r="C85" s="91">
        <v>82</v>
      </c>
      <c r="D85" s="92" t="str">
        <f>女子種目選択!B85</f>
        <v/>
      </c>
      <c r="E85" s="197" t="str">
        <f>女子種目選択!C85</f>
        <v/>
      </c>
      <c r="F85" s="198" t="str">
        <f>女子種目選択!D85</f>
        <v/>
      </c>
      <c r="G85" s="199" t="str">
        <f>IF(女子種目選択!E85="","",女子種目選択!E85)</f>
        <v/>
      </c>
      <c r="H85" s="94" t="str">
        <f t="shared" si="106"/>
        <v/>
      </c>
      <c r="I85" s="129"/>
      <c r="J85" s="96" t="str">
        <f t="shared" si="112"/>
        <v/>
      </c>
      <c r="K85" s="130"/>
      <c r="L85" s="96" t="str">
        <f t="shared" si="113"/>
        <v/>
      </c>
      <c r="M85" s="200"/>
      <c r="N85" s="99" t="str">
        <f t="shared" si="114"/>
        <v/>
      </c>
      <c r="O85" s="99">
        <f t="shared" si="115"/>
        <v>0</v>
      </c>
      <c r="P85" s="99" t="str">
        <f t="shared" si="116"/>
        <v/>
      </c>
      <c r="Q85" s="99">
        <f t="shared" si="117"/>
        <v>0</v>
      </c>
      <c r="R85" s="100" t="str">
        <f t="shared" si="118"/>
        <v/>
      </c>
      <c r="S85" s="101" t="str">
        <f t="shared" si="119"/>
        <v/>
      </c>
      <c r="T85" s="89" t="str">
        <f t="shared" si="120"/>
        <v>00</v>
      </c>
      <c r="U85" s="89">
        <f t="shared" si="121"/>
        <v>0</v>
      </c>
      <c r="V85" s="89">
        <f t="shared" si="122"/>
        <v>0</v>
      </c>
      <c r="W85" s="89" t="str">
        <f t="shared" si="123"/>
        <v/>
      </c>
      <c r="X85" s="89" t="str">
        <f t="shared" si="124"/>
        <v/>
      </c>
      <c r="Y85" s="89" t="str">
        <f t="shared" si="125"/>
        <v>0</v>
      </c>
      <c r="Z85" s="89" t="str">
        <f t="shared" si="126"/>
        <v/>
      </c>
      <c r="AA85" s="89" t="str">
        <f t="shared" si="127"/>
        <v/>
      </c>
      <c r="AB85" s="89" t="str">
        <f t="shared" si="128"/>
        <v/>
      </c>
      <c r="AC85" s="89" t="str">
        <f t="shared" si="129"/>
        <v>0</v>
      </c>
      <c r="AD85" s="89">
        <f t="shared" si="130"/>
        <v>0</v>
      </c>
      <c r="AE85" s="201" t="str">
        <f>IF(女子種目選択!F85="","",女子種目選択!F85)</f>
        <v/>
      </c>
      <c r="AF85" s="94" t="str">
        <f t="shared" si="107"/>
        <v/>
      </c>
      <c r="AG85" s="129"/>
      <c r="AH85" s="202" t="str">
        <f t="shared" si="131"/>
        <v/>
      </c>
      <c r="AI85" s="130"/>
      <c r="AJ85" s="202" t="str">
        <f t="shared" si="132"/>
        <v/>
      </c>
      <c r="AK85" s="200"/>
      <c r="AL85" s="99">
        <f t="shared" si="133"/>
        <v>0</v>
      </c>
      <c r="AM85" s="99">
        <f t="shared" si="134"/>
        <v>0</v>
      </c>
      <c r="AN85" s="99">
        <f t="shared" si="135"/>
        <v>0</v>
      </c>
      <c r="AO85" s="99">
        <f t="shared" si="136"/>
        <v>0</v>
      </c>
      <c r="AP85" s="100">
        <f t="shared" si="137"/>
        <v>0</v>
      </c>
      <c r="AQ85" s="101">
        <f t="shared" si="138"/>
        <v>0</v>
      </c>
      <c r="AR85" s="89" t="str">
        <f t="shared" si="139"/>
        <v>000</v>
      </c>
      <c r="AS85" s="89">
        <f t="shared" si="140"/>
        <v>0</v>
      </c>
      <c r="AT85" s="89">
        <f t="shared" si="141"/>
        <v>0</v>
      </c>
      <c r="AU85" s="89" t="str">
        <f t="shared" si="142"/>
        <v/>
      </c>
      <c r="AV85" s="89" t="str">
        <f t="shared" si="143"/>
        <v/>
      </c>
      <c r="AW85" s="89" t="str">
        <f t="shared" si="144"/>
        <v>0</v>
      </c>
      <c r="AX85" s="89" t="str">
        <f t="shared" si="145"/>
        <v/>
      </c>
      <c r="AY85" s="89" t="str">
        <f t="shared" si="146"/>
        <v>0</v>
      </c>
      <c r="AZ85" s="89" t="str">
        <f t="shared" si="147"/>
        <v/>
      </c>
      <c r="BA85" s="89" t="str">
        <f t="shared" si="148"/>
        <v>00</v>
      </c>
      <c r="BB85" s="89">
        <f t="shared" si="149"/>
        <v>0</v>
      </c>
      <c r="BC85" s="199" t="str">
        <f>IF(女子種目選択!G85="","",女子種目選択!G85)</f>
        <v/>
      </c>
      <c r="BD85" s="94" t="str">
        <f t="shared" si="108"/>
        <v/>
      </c>
      <c r="BE85" s="129"/>
      <c r="BF85" s="202" t="str">
        <f t="shared" si="150"/>
        <v/>
      </c>
      <c r="BG85" s="130"/>
      <c r="BH85" s="202" t="str">
        <f t="shared" si="151"/>
        <v/>
      </c>
      <c r="BI85" s="200"/>
      <c r="BJ85" s="99">
        <f t="shared" si="152"/>
        <v>0</v>
      </c>
      <c r="BK85" s="99">
        <f t="shared" si="153"/>
        <v>0</v>
      </c>
      <c r="BL85" s="99">
        <f t="shared" si="154"/>
        <v>0</v>
      </c>
      <c r="BM85" s="99">
        <f t="shared" si="155"/>
        <v>0</v>
      </c>
      <c r="BN85" s="100">
        <f t="shared" si="156"/>
        <v>0</v>
      </c>
      <c r="BO85" s="101">
        <f t="shared" si="157"/>
        <v>0</v>
      </c>
      <c r="BP85" s="89" t="str">
        <f t="shared" si="158"/>
        <v>000</v>
      </c>
      <c r="BQ85" s="89">
        <f t="shared" si="159"/>
        <v>0</v>
      </c>
      <c r="BR85" s="89">
        <f t="shared" si="160"/>
        <v>0</v>
      </c>
      <c r="BS85" s="89" t="str">
        <f t="shared" si="161"/>
        <v/>
      </c>
      <c r="BT85" s="89" t="str">
        <f t="shared" si="162"/>
        <v/>
      </c>
      <c r="BU85" s="89" t="str">
        <f t="shared" si="163"/>
        <v>0</v>
      </c>
      <c r="BV85" s="89" t="str">
        <f t="shared" si="164"/>
        <v/>
      </c>
      <c r="BW85" s="89" t="str">
        <f t="shared" si="165"/>
        <v>0</v>
      </c>
      <c r="BX85" s="89" t="str">
        <f t="shared" si="166"/>
        <v/>
      </c>
      <c r="BY85" s="89" t="str">
        <f t="shared" si="167"/>
        <v>00</v>
      </c>
      <c r="BZ85" s="89">
        <f t="shared" si="168"/>
        <v>0</v>
      </c>
      <c r="CA85" s="199" t="str">
        <f>IF(女子種目選択!H85="","",女子種目選択!H85)</f>
        <v/>
      </c>
      <c r="CB85" s="94" t="str">
        <f t="shared" si="109"/>
        <v/>
      </c>
      <c r="CC85" s="129"/>
      <c r="CD85" s="202" t="str">
        <f t="shared" si="169"/>
        <v/>
      </c>
      <c r="CE85" s="130"/>
      <c r="CF85" s="202" t="str">
        <f t="shared" si="170"/>
        <v/>
      </c>
      <c r="CG85" s="200"/>
      <c r="CH85" s="99">
        <f t="shared" si="171"/>
        <v>0</v>
      </c>
      <c r="CI85" s="99">
        <f t="shared" si="172"/>
        <v>0</v>
      </c>
      <c r="CJ85" s="99">
        <f t="shared" si="173"/>
        <v>0</v>
      </c>
      <c r="CK85" s="99">
        <f t="shared" si="174"/>
        <v>0</v>
      </c>
      <c r="CL85" s="100">
        <f t="shared" si="175"/>
        <v>0</v>
      </c>
      <c r="CM85" s="101">
        <f t="shared" si="176"/>
        <v>0</v>
      </c>
      <c r="CN85" s="89" t="str">
        <f t="shared" si="177"/>
        <v>000</v>
      </c>
      <c r="CO85" s="89">
        <f t="shared" si="178"/>
        <v>0</v>
      </c>
      <c r="CP85" s="89">
        <f t="shared" si="179"/>
        <v>0</v>
      </c>
      <c r="CQ85" s="89" t="str">
        <f t="shared" si="180"/>
        <v/>
      </c>
      <c r="CR85" s="89" t="str">
        <f t="shared" si="181"/>
        <v/>
      </c>
      <c r="CS85" s="89" t="str">
        <f t="shared" si="182"/>
        <v>0</v>
      </c>
      <c r="CT85" s="89" t="str">
        <f t="shared" si="183"/>
        <v/>
      </c>
      <c r="CU85" s="89" t="str">
        <f t="shared" si="184"/>
        <v>0</v>
      </c>
      <c r="CV85" s="89" t="str">
        <f t="shared" si="185"/>
        <v/>
      </c>
      <c r="CW85" s="89" t="str">
        <f t="shared" si="186"/>
        <v>00</v>
      </c>
      <c r="CX85" s="89">
        <f t="shared" si="187"/>
        <v>0</v>
      </c>
      <c r="CY85" s="201" t="str">
        <f>IF(女子種目選択!I85="","",女子種目選択!I85)</f>
        <v/>
      </c>
      <c r="CZ85" s="94" t="str">
        <f t="shared" si="110"/>
        <v/>
      </c>
      <c r="DA85" s="129"/>
      <c r="DB85" s="202" t="str">
        <f t="shared" si="188"/>
        <v/>
      </c>
      <c r="DC85" s="130"/>
      <c r="DD85" s="202" t="str">
        <f t="shared" si="189"/>
        <v/>
      </c>
      <c r="DE85" s="200"/>
      <c r="DF85" s="99">
        <f t="shared" si="190"/>
        <v>0</v>
      </c>
      <c r="DG85" s="99">
        <f t="shared" si="191"/>
        <v>0</v>
      </c>
      <c r="DH85" s="99">
        <f t="shared" si="192"/>
        <v>0</v>
      </c>
      <c r="DI85" s="99">
        <f t="shared" si="193"/>
        <v>0</v>
      </c>
      <c r="DJ85" s="100">
        <f t="shared" si="194"/>
        <v>0</v>
      </c>
      <c r="DK85" s="101">
        <f t="shared" si="195"/>
        <v>0</v>
      </c>
      <c r="DL85" s="89" t="str">
        <f t="shared" si="196"/>
        <v>000</v>
      </c>
      <c r="DM85" s="89">
        <f t="shared" si="197"/>
        <v>0</v>
      </c>
      <c r="DN85" s="89">
        <f t="shared" si="198"/>
        <v>0</v>
      </c>
      <c r="DO85" s="89" t="str">
        <f t="shared" si="199"/>
        <v/>
      </c>
      <c r="DP85" s="89" t="str">
        <f t="shared" si="200"/>
        <v/>
      </c>
      <c r="DQ85" s="89" t="str">
        <f t="shared" si="201"/>
        <v>0</v>
      </c>
      <c r="DR85" s="89" t="str">
        <f t="shared" si="202"/>
        <v/>
      </c>
      <c r="DS85" s="89" t="str">
        <f t="shared" si="203"/>
        <v>0</v>
      </c>
      <c r="DT85" s="89" t="str">
        <f t="shared" si="204"/>
        <v/>
      </c>
      <c r="DU85" s="89" t="str">
        <f t="shared" si="205"/>
        <v>00</v>
      </c>
      <c r="DV85" s="89">
        <f t="shared" si="206"/>
        <v>0</v>
      </c>
    </row>
    <row r="86" spans="2:126">
      <c r="B86" s="90" t="str">
        <f t="shared" si="111"/>
        <v/>
      </c>
      <c r="C86" s="91">
        <v>83</v>
      </c>
      <c r="D86" s="92" t="str">
        <f>女子種目選択!B86</f>
        <v/>
      </c>
      <c r="E86" s="197" t="str">
        <f>女子種目選択!C86</f>
        <v/>
      </c>
      <c r="F86" s="198" t="str">
        <f>女子種目選択!D86</f>
        <v/>
      </c>
      <c r="G86" s="199" t="str">
        <f>IF(女子種目選択!E86="","",女子種目選択!E86)</f>
        <v/>
      </c>
      <c r="H86" s="94" t="str">
        <f t="shared" si="106"/>
        <v/>
      </c>
      <c r="I86" s="129"/>
      <c r="J86" s="96" t="str">
        <f t="shared" si="112"/>
        <v/>
      </c>
      <c r="K86" s="130"/>
      <c r="L86" s="96" t="str">
        <f t="shared" si="113"/>
        <v/>
      </c>
      <c r="M86" s="200"/>
      <c r="N86" s="99" t="str">
        <f t="shared" si="114"/>
        <v/>
      </c>
      <c r="O86" s="99">
        <f t="shared" si="115"/>
        <v>0</v>
      </c>
      <c r="P86" s="99" t="str">
        <f t="shared" si="116"/>
        <v/>
      </c>
      <c r="Q86" s="99">
        <f t="shared" si="117"/>
        <v>0</v>
      </c>
      <c r="R86" s="100" t="str">
        <f t="shared" si="118"/>
        <v/>
      </c>
      <c r="S86" s="101" t="str">
        <f t="shared" si="119"/>
        <v/>
      </c>
      <c r="T86" s="89" t="str">
        <f t="shared" si="120"/>
        <v>00</v>
      </c>
      <c r="U86" s="89">
        <f t="shared" si="121"/>
        <v>0</v>
      </c>
      <c r="V86" s="89">
        <f t="shared" si="122"/>
        <v>0</v>
      </c>
      <c r="W86" s="89" t="str">
        <f t="shared" si="123"/>
        <v/>
      </c>
      <c r="X86" s="89" t="str">
        <f t="shared" si="124"/>
        <v/>
      </c>
      <c r="Y86" s="89" t="str">
        <f t="shared" si="125"/>
        <v>0</v>
      </c>
      <c r="Z86" s="89" t="str">
        <f t="shared" si="126"/>
        <v/>
      </c>
      <c r="AA86" s="89" t="str">
        <f t="shared" si="127"/>
        <v/>
      </c>
      <c r="AB86" s="89" t="str">
        <f t="shared" si="128"/>
        <v/>
      </c>
      <c r="AC86" s="89" t="str">
        <f t="shared" si="129"/>
        <v>0</v>
      </c>
      <c r="AD86" s="89">
        <f t="shared" si="130"/>
        <v>0</v>
      </c>
      <c r="AE86" s="201" t="str">
        <f>IF(女子種目選択!F86="","",女子種目選択!F86)</f>
        <v/>
      </c>
      <c r="AF86" s="94" t="str">
        <f t="shared" si="107"/>
        <v/>
      </c>
      <c r="AG86" s="129"/>
      <c r="AH86" s="202" t="str">
        <f t="shared" si="131"/>
        <v/>
      </c>
      <c r="AI86" s="130"/>
      <c r="AJ86" s="202" t="str">
        <f t="shared" si="132"/>
        <v/>
      </c>
      <c r="AK86" s="200"/>
      <c r="AL86" s="99">
        <f t="shared" si="133"/>
        <v>0</v>
      </c>
      <c r="AM86" s="99">
        <f t="shared" si="134"/>
        <v>0</v>
      </c>
      <c r="AN86" s="99">
        <f t="shared" si="135"/>
        <v>0</v>
      </c>
      <c r="AO86" s="99">
        <f t="shared" si="136"/>
        <v>0</v>
      </c>
      <c r="AP86" s="100">
        <f t="shared" si="137"/>
        <v>0</v>
      </c>
      <c r="AQ86" s="101">
        <f t="shared" si="138"/>
        <v>0</v>
      </c>
      <c r="AR86" s="89" t="str">
        <f t="shared" si="139"/>
        <v>000</v>
      </c>
      <c r="AS86" s="89">
        <f t="shared" si="140"/>
        <v>0</v>
      </c>
      <c r="AT86" s="89">
        <f t="shared" si="141"/>
        <v>0</v>
      </c>
      <c r="AU86" s="89" t="str">
        <f t="shared" si="142"/>
        <v/>
      </c>
      <c r="AV86" s="89" t="str">
        <f t="shared" si="143"/>
        <v/>
      </c>
      <c r="AW86" s="89" t="str">
        <f t="shared" si="144"/>
        <v>0</v>
      </c>
      <c r="AX86" s="89" t="str">
        <f t="shared" si="145"/>
        <v/>
      </c>
      <c r="AY86" s="89" t="str">
        <f t="shared" si="146"/>
        <v>0</v>
      </c>
      <c r="AZ86" s="89" t="str">
        <f t="shared" si="147"/>
        <v/>
      </c>
      <c r="BA86" s="89" t="str">
        <f t="shared" si="148"/>
        <v>00</v>
      </c>
      <c r="BB86" s="89">
        <f t="shared" si="149"/>
        <v>0</v>
      </c>
      <c r="BC86" s="199" t="str">
        <f>IF(女子種目選択!G86="","",女子種目選択!G86)</f>
        <v/>
      </c>
      <c r="BD86" s="94" t="str">
        <f t="shared" si="108"/>
        <v/>
      </c>
      <c r="BE86" s="129"/>
      <c r="BF86" s="202" t="str">
        <f t="shared" si="150"/>
        <v/>
      </c>
      <c r="BG86" s="130"/>
      <c r="BH86" s="202" t="str">
        <f t="shared" si="151"/>
        <v/>
      </c>
      <c r="BI86" s="200"/>
      <c r="BJ86" s="99">
        <f t="shared" si="152"/>
        <v>0</v>
      </c>
      <c r="BK86" s="99">
        <f t="shared" si="153"/>
        <v>0</v>
      </c>
      <c r="BL86" s="99">
        <f t="shared" si="154"/>
        <v>0</v>
      </c>
      <c r="BM86" s="99">
        <f t="shared" si="155"/>
        <v>0</v>
      </c>
      <c r="BN86" s="100">
        <f t="shared" si="156"/>
        <v>0</v>
      </c>
      <c r="BO86" s="101">
        <f t="shared" si="157"/>
        <v>0</v>
      </c>
      <c r="BP86" s="89" t="str">
        <f t="shared" si="158"/>
        <v>000</v>
      </c>
      <c r="BQ86" s="89">
        <f t="shared" si="159"/>
        <v>0</v>
      </c>
      <c r="BR86" s="89">
        <f t="shared" si="160"/>
        <v>0</v>
      </c>
      <c r="BS86" s="89" t="str">
        <f t="shared" si="161"/>
        <v/>
      </c>
      <c r="BT86" s="89" t="str">
        <f t="shared" si="162"/>
        <v/>
      </c>
      <c r="BU86" s="89" t="str">
        <f t="shared" si="163"/>
        <v>0</v>
      </c>
      <c r="BV86" s="89" t="str">
        <f t="shared" si="164"/>
        <v/>
      </c>
      <c r="BW86" s="89" t="str">
        <f t="shared" si="165"/>
        <v>0</v>
      </c>
      <c r="BX86" s="89" t="str">
        <f t="shared" si="166"/>
        <v/>
      </c>
      <c r="BY86" s="89" t="str">
        <f t="shared" si="167"/>
        <v>00</v>
      </c>
      <c r="BZ86" s="89">
        <f t="shared" si="168"/>
        <v>0</v>
      </c>
      <c r="CA86" s="199" t="str">
        <f>IF(女子種目選択!H86="","",女子種目選択!H86)</f>
        <v/>
      </c>
      <c r="CB86" s="94" t="str">
        <f t="shared" si="109"/>
        <v/>
      </c>
      <c r="CC86" s="129"/>
      <c r="CD86" s="202" t="str">
        <f t="shared" si="169"/>
        <v/>
      </c>
      <c r="CE86" s="130"/>
      <c r="CF86" s="202" t="str">
        <f t="shared" si="170"/>
        <v/>
      </c>
      <c r="CG86" s="200"/>
      <c r="CH86" s="99">
        <f t="shared" si="171"/>
        <v>0</v>
      </c>
      <c r="CI86" s="99">
        <f t="shared" si="172"/>
        <v>0</v>
      </c>
      <c r="CJ86" s="99">
        <f t="shared" si="173"/>
        <v>0</v>
      </c>
      <c r="CK86" s="99">
        <f t="shared" si="174"/>
        <v>0</v>
      </c>
      <c r="CL86" s="100">
        <f t="shared" si="175"/>
        <v>0</v>
      </c>
      <c r="CM86" s="101">
        <f t="shared" si="176"/>
        <v>0</v>
      </c>
      <c r="CN86" s="89" t="str">
        <f t="shared" si="177"/>
        <v>000</v>
      </c>
      <c r="CO86" s="89">
        <f t="shared" si="178"/>
        <v>0</v>
      </c>
      <c r="CP86" s="89">
        <f t="shared" si="179"/>
        <v>0</v>
      </c>
      <c r="CQ86" s="89" t="str">
        <f t="shared" si="180"/>
        <v/>
      </c>
      <c r="CR86" s="89" t="str">
        <f t="shared" si="181"/>
        <v/>
      </c>
      <c r="CS86" s="89" t="str">
        <f t="shared" si="182"/>
        <v>0</v>
      </c>
      <c r="CT86" s="89" t="str">
        <f t="shared" si="183"/>
        <v/>
      </c>
      <c r="CU86" s="89" t="str">
        <f t="shared" si="184"/>
        <v>0</v>
      </c>
      <c r="CV86" s="89" t="str">
        <f t="shared" si="185"/>
        <v/>
      </c>
      <c r="CW86" s="89" t="str">
        <f t="shared" si="186"/>
        <v>00</v>
      </c>
      <c r="CX86" s="89">
        <f t="shared" si="187"/>
        <v>0</v>
      </c>
      <c r="CY86" s="201" t="str">
        <f>IF(女子種目選択!I86="","",女子種目選択!I86)</f>
        <v/>
      </c>
      <c r="CZ86" s="94" t="str">
        <f t="shared" si="110"/>
        <v/>
      </c>
      <c r="DA86" s="129"/>
      <c r="DB86" s="202" t="str">
        <f t="shared" si="188"/>
        <v/>
      </c>
      <c r="DC86" s="130"/>
      <c r="DD86" s="202" t="str">
        <f t="shared" si="189"/>
        <v/>
      </c>
      <c r="DE86" s="200"/>
      <c r="DF86" s="99">
        <f t="shared" si="190"/>
        <v>0</v>
      </c>
      <c r="DG86" s="99">
        <f t="shared" si="191"/>
        <v>0</v>
      </c>
      <c r="DH86" s="99">
        <f t="shared" si="192"/>
        <v>0</v>
      </c>
      <c r="DI86" s="99">
        <f t="shared" si="193"/>
        <v>0</v>
      </c>
      <c r="DJ86" s="100">
        <f t="shared" si="194"/>
        <v>0</v>
      </c>
      <c r="DK86" s="101">
        <f t="shared" si="195"/>
        <v>0</v>
      </c>
      <c r="DL86" s="89" t="str">
        <f t="shared" si="196"/>
        <v>000</v>
      </c>
      <c r="DM86" s="89">
        <f t="shared" si="197"/>
        <v>0</v>
      </c>
      <c r="DN86" s="89">
        <f t="shared" si="198"/>
        <v>0</v>
      </c>
      <c r="DO86" s="89" t="str">
        <f t="shared" si="199"/>
        <v/>
      </c>
      <c r="DP86" s="89" t="str">
        <f t="shared" si="200"/>
        <v/>
      </c>
      <c r="DQ86" s="89" t="str">
        <f t="shared" si="201"/>
        <v>0</v>
      </c>
      <c r="DR86" s="89" t="str">
        <f t="shared" si="202"/>
        <v/>
      </c>
      <c r="DS86" s="89" t="str">
        <f t="shared" si="203"/>
        <v>0</v>
      </c>
      <c r="DT86" s="89" t="str">
        <f t="shared" si="204"/>
        <v/>
      </c>
      <c r="DU86" s="89" t="str">
        <f t="shared" si="205"/>
        <v>00</v>
      </c>
      <c r="DV86" s="89">
        <f t="shared" si="206"/>
        <v>0</v>
      </c>
    </row>
    <row r="87" spans="2:126">
      <c r="B87" s="90" t="str">
        <f t="shared" si="111"/>
        <v/>
      </c>
      <c r="C87" s="91">
        <v>84</v>
      </c>
      <c r="D87" s="92" t="str">
        <f>女子種目選択!B87</f>
        <v/>
      </c>
      <c r="E87" s="197" t="str">
        <f>女子種目選択!C87</f>
        <v/>
      </c>
      <c r="F87" s="198" t="str">
        <f>女子種目選択!D87</f>
        <v/>
      </c>
      <c r="G87" s="199" t="str">
        <f>IF(女子種目選択!E87="","",女子種目選択!E87)</f>
        <v/>
      </c>
      <c r="H87" s="94" t="str">
        <f t="shared" si="106"/>
        <v/>
      </c>
      <c r="I87" s="129"/>
      <c r="J87" s="96" t="str">
        <f t="shared" si="112"/>
        <v/>
      </c>
      <c r="K87" s="130"/>
      <c r="L87" s="96" t="str">
        <f t="shared" si="113"/>
        <v/>
      </c>
      <c r="M87" s="200"/>
      <c r="N87" s="99" t="str">
        <f t="shared" si="114"/>
        <v/>
      </c>
      <c r="O87" s="99">
        <f t="shared" si="115"/>
        <v>0</v>
      </c>
      <c r="P87" s="99" t="str">
        <f t="shared" si="116"/>
        <v/>
      </c>
      <c r="Q87" s="99">
        <f t="shared" si="117"/>
        <v>0</v>
      </c>
      <c r="R87" s="100" t="str">
        <f t="shared" si="118"/>
        <v/>
      </c>
      <c r="S87" s="101" t="str">
        <f t="shared" si="119"/>
        <v/>
      </c>
      <c r="T87" s="89" t="str">
        <f t="shared" si="120"/>
        <v>00</v>
      </c>
      <c r="U87" s="89">
        <f t="shared" si="121"/>
        <v>0</v>
      </c>
      <c r="V87" s="89">
        <f t="shared" si="122"/>
        <v>0</v>
      </c>
      <c r="W87" s="89" t="str">
        <f t="shared" si="123"/>
        <v/>
      </c>
      <c r="X87" s="89" t="str">
        <f t="shared" si="124"/>
        <v/>
      </c>
      <c r="Y87" s="89" t="str">
        <f t="shared" si="125"/>
        <v>0</v>
      </c>
      <c r="Z87" s="89" t="str">
        <f t="shared" si="126"/>
        <v/>
      </c>
      <c r="AA87" s="89" t="str">
        <f t="shared" si="127"/>
        <v/>
      </c>
      <c r="AB87" s="89" t="str">
        <f t="shared" si="128"/>
        <v/>
      </c>
      <c r="AC87" s="89" t="str">
        <f t="shared" si="129"/>
        <v>0</v>
      </c>
      <c r="AD87" s="89">
        <f t="shared" si="130"/>
        <v>0</v>
      </c>
      <c r="AE87" s="201" t="str">
        <f>IF(女子種目選択!F87="","",女子種目選択!F87)</f>
        <v/>
      </c>
      <c r="AF87" s="94" t="str">
        <f t="shared" si="107"/>
        <v/>
      </c>
      <c r="AG87" s="129"/>
      <c r="AH87" s="202" t="str">
        <f t="shared" si="131"/>
        <v/>
      </c>
      <c r="AI87" s="130"/>
      <c r="AJ87" s="202" t="str">
        <f t="shared" si="132"/>
        <v/>
      </c>
      <c r="AK87" s="200"/>
      <c r="AL87" s="99">
        <f t="shared" si="133"/>
        <v>0</v>
      </c>
      <c r="AM87" s="99">
        <f t="shared" si="134"/>
        <v>0</v>
      </c>
      <c r="AN87" s="99">
        <f t="shared" si="135"/>
        <v>0</v>
      </c>
      <c r="AO87" s="99">
        <f t="shared" si="136"/>
        <v>0</v>
      </c>
      <c r="AP87" s="100">
        <f t="shared" si="137"/>
        <v>0</v>
      </c>
      <c r="AQ87" s="101">
        <f t="shared" si="138"/>
        <v>0</v>
      </c>
      <c r="AR87" s="89" t="str">
        <f t="shared" si="139"/>
        <v>000</v>
      </c>
      <c r="AS87" s="89">
        <f t="shared" si="140"/>
        <v>0</v>
      </c>
      <c r="AT87" s="89">
        <f t="shared" si="141"/>
        <v>0</v>
      </c>
      <c r="AU87" s="89" t="str">
        <f t="shared" si="142"/>
        <v/>
      </c>
      <c r="AV87" s="89" t="str">
        <f t="shared" si="143"/>
        <v/>
      </c>
      <c r="AW87" s="89" t="str">
        <f t="shared" si="144"/>
        <v>0</v>
      </c>
      <c r="AX87" s="89" t="str">
        <f t="shared" si="145"/>
        <v/>
      </c>
      <c r="AY87" s="89" t="str">
        <f t="shared" si="146"/>
        <v>0</v>
      </c>
      <c r="AZ87" s="89" t="str">
        <f t="shared" si="147"/>
        <v/>
      </c>
      <c r="BA87" s="89" t="str">
        <f t="shared" si="148"/>
        <v>00</v>
      </c>
      <c r="BB87" s="89">
        <f t="shared" si="149"/>
        <v>0</v>
      </c>
      <c r="BC87" s="199" t="str">
        <f>IF(女子種目選択!G87="","",女子種目選択!G87)</f>
        <v/>
      </c>
      <c r="BD87" s="94" t="str">
        <f t="shared" si="108"/>
        <v/>
      </c>
      <c r="BE87" s="129"/>
      <c r="BF87" s="202" t="str">
        <f t="shared" si="150"/>
        <v/>
      </c>
      <c r="BG87" s="130"/>
      <c r="BH87" s="202" t="str">
        <f t="shared" si="151"/>
        <v/>
      </c>
      <c r="BI87" s="200"/>
      <c r="BJ87" s="99">
        <f t="shared" si="152"/>
        <v>0</v>
      </c>
      <c r="BK87" s="99">
        <f t="shared" si="153"/>
        <v>0</v>
      </c>
      <c r="BL87" s="99">
        <f t="shared" si="154"/>
        <v>0</v>
      </c>
      <c r="BM87" s="99">
        <f t="shared" si="155"/>
        <v>0</v>
      </c>
      <c r="BN87" s="100">
        <f t="shared" si="156"/>
        <v>0</v>
      </c>
      <c r="BO87" s="101">
        <f t="shared" si="157"/>
        <v>0</v>
      </c>
      <c r="BP87" s="89" t="str">
        <f t="shared" si="158"/>
        <v>000</v>
      </c>
      <c r="BQ87" s="89">
        <f t="shared" si="159"/>
        <v>0</v>
      </c>
      <c r="BR87" s="89">
        <f t="shared" si="160"/>
        <v>0</v>
      </c>
      <c r="BS87" s="89" t="str">
        <f t="shared" si="161"/>
        <v/>
      </c>
      <c r="BT87" s="89" t="str">
        <f t="shared" si="162"/>
        <v/>
      </c>
      <c r="BU87" s="89" t="str">
        <f t="shared" si="163"/>
        <v>0</v>
      </c>
      <c r="BV87" s="89" t="str">
        <f t="shared" si="164"/>
        <v/>
      </c>
      <c r="BW87" s="89" t="str">
        <f t="shared" si="165"/>
        <v>0</v>
      </c>
      <c r="BX87" s="89" t="str">
        <f t="shared" si="166"/>
        <v/>
      </c>
      <c r="BY87" s="89" t="str">
        <f t="shared" si="167"/>
        <v>00</v>
      </c>
      <c r="BZ87" s="89">
        <f t="shared" si="168"/>
        <v>0</v>
      </c>
      <c r="CA87" s="199" t="str">
        <f>IF(女子種目選択!H87="","",女子種目選択!H87)</f>
        <v/>
      </c>
      <c r="CB87" s="94" t="str">
        <f t="shared" si="109"/>
        <v/>
      </c>
      <c r="CC87" s="129"/>
      <c r="CD87" s="202" t="str">
        <f t="shared" si="169"/>
        <v/>
      </c>
      <c r="CE87" s="130"/>
      <c r="CF87" s="202" t="str">
        <f t="shared" si="170"/>
        <v/>
      </c>
      <c r="CG87" s="200"/>
      <c r="CH87" s="99">
        <f t="shared" si="171"/>
        <v>0</v>
      </c>
      <c r="CI87" s="99">
        <f t="shared" si="172"/>
        <v>0</v>
      </c>
      <c r="CJ87" s="99">
        <f t="shared" si="173"/>
        <v>0</v>
      </c>
      <c r="CK87" s="99">
        <f t="shared" si="174"/>
        <v>0</v>
      </c>
      <c r="CL87" s="100">
        <f t="shared" si="175"/>
        <v>0</v>
      </c>
      <c r="CM87" s="101">
        <f t="shared" si="176"/>
        <v>0</v>
      </c>
      <c r="CN87" s="89" t="str">
        <f t="shared" si="177"/>
        <v>000</v>
      </c>
      <c r="CO87" s="89">
        <f t="shared" si="178"/>
        <v>0</v>
      </c>
      <c r="CP87" s="89">
        <f t="shared" si="179"/>
        <v>0</v>
      </c>
      <c r="CQ87" s="89" t="str">
        <f t="shared" si="180"/>
        <v/>
      </c>
      <c r="CR87" s="89" t="str">
        <f t="shared" si="181"/>
        <v/>
      </c>
      <c r="CS87" s="89" t="str">
        <f t="shared" si="182"/>
        <v>0</v>
      </c>
      <c r="CT87" s="89" t="str">
        <f t="shared" si="183"/>
        <v/>
      </c>
      <c r="CU87" s="89" t="str">
        <f t="shared" si="184"/>
        <v>0</v>
      </c>
      <c r="CV87" s="89" t="str">
        <f t="shared" si="185"/>
        <v/>
      </c>
      <c r="CW87" s="89" t="str">
        <f t="shared" si="186"/>
        <v>00</v>
      </c>
      <c r="CX87" s="89">
        <f t="shared" si="187"/>
        <v>0</v>
      </c>
      <c r="CY87" s="201" t="str">
        <f>IF(女子種目選択!I87="","",女子種目選択!I87)</f>
        <v/>
      </c>
      <c r="CZ87" s="94" t="str">
        <f t="shared" si="110"/>
        <v/>
      </c>
      <c r="DA87" s="129"/>
      <c r="DB87" s="202" t="str">
        <f t="shared" si="188"/>
        <v/>
      </c>
      <c r="DC87" s="130"/>
      <c r="DD87" s="202" t="str">
        <f t="shared" si="189"/>
        <v/>
      </c>
      <c r="DE87" s="200"/>
      <c r="DF87" s="99">
        <f t="shared" si="190"/>
        <v>0</v>
      </c>
      <c r="DG87" s="99">
        <f t="shared" si="191"/>
        <v>0</v>
      </c>
      <c r="DH87" s="99">
        <f t="shared" si="192"/>
        <v>0</v>
      </c>
      <c r="DI87" s="99">
        <f t="shared" si="193"/>
        <v>0</v>
      </c>
      <c r="DJ87" s="100">
        <f t="shared" si="194"/>
        <v>0</v>
      </c>
      <c r="DK87" s="101">
        <f t="shared" si="195"/>
        <v>0</v>
      </c>
      <c r="DL87" s="89" t="str">
        <f t="shared" si="196"/>
        <v>000</v>
      </c>
      <c r="DM87" s="89">
        <f t="shared" si="197"/>
        <v>0</v>
      </c>
      <c r="DN87" s="89">
        <f t="shared" si="198"/>
        <v>0</v>
      </c>
      <c r="DO87" s="89" t="str">
        <f t="shared" si="199"/>
        <v/>
      </c>
      <c r="DP87" s="89" t="str">
        <f t="shared" si="200"/>
        <v/>
      </c>
      <c r="DQ87" s="89" t="str">
        <f t="shared" si="201"/>
        <v>0</v>
      </c>
      <c r="DR87" s="89" t="str">
        <f t="shared" si="202"/>
        <v/>
      </c>
      <c r="DS87" s="89" t="str">
        <f t="shared" si="203"/>
        <v>0</v>
      </c>
      <c r="DT87" s="89" t="str">
        <f t="shared" si="204"/>
        <v/>
      </c>
      <c r="DU87" s="89" t="str">
        <f t="shared" si="205"/>
        <v>00</v>
      </c>
      <c r="DV87" s="89">
        <f t="shared" si="206"/>
        <v>0</v>
      </c>
    </row>
    <row r="88" spans="2:126">
      <c r="B88" s="90" t="str">
        <f t="shared" si="111"/>
        <v/>
      </c>
      <c r="C88" s="91">
        <v>85</v>
      </c>
      <c r="D88" s="92" t="str">
        <f>女子種目選択!B88</f>
        <v/>
      </c>
      <c r="E88" s="197" t="str">
        <f>女子種目選択!C88</f>
        <v/>
      </c>
      <c r="F88" s="198" t="str">
        <f>女子種目選択!D88</f>
        <v/>
      </c>
      <c r="G88" s="199" t="str">
        <f>IF(女子種目選択!E88="","",女子種目選択!E88)</f>
        <v/>
      </c>
      <c r="H88" s="94" t="str">
        <f t="shared" si="106"/>
        <v/>
      </c>
      <c r="I88" s="129"/>
      <c r="J88" s="96" t="str">
        <f t="shared" si="112"/>
        <v/>
      </c>
      <c r="K88" s="130"/>
      <c r="L88" s="96" t="str">
        <f t="shared" si="113"/>
        <v/>
      </c>
      <c r="M88" s="200"/>
      <c r="N88" s="99" t="str">
        <f t="shared" si="114"/>
        <v/>
      </c>
      <c r="O88" s="99">
        <f t="shared" si="115"/>
        <v>0</v>
      </c>
      <c r="P88" s="99" t="str">
        <f t="shared" si="116"/>
        <v/>
      </c>
      <c r="Q88" s="99">
        <f t="shared" si="117"/>
        <v>0</v>
      </c>
      <c r="R88" s="100" t="str">
        <f t="shared" si="118"/>
        <v/>
      </c>
      <c r="S88" s="101" t="str">
        <f t="shared" si="119"/>
        <v/>
      </c>
      <c r="T88" s="89" t="str">
        <f t="shared" si="120"/>
        <v>00</v>
      </c>
      <c r="U88" s="89">
        <f t="shared" si="121"/>
        <v>0</v>
      </c>
      <c r="V88" s="89">
        <f t="shared" si="122"/>
        <v>0</v>
      </c>
      <c r="W88" s="89" t="str">
        <f t="shared" si="123"/>
        <v/>
      </c>
      <c r="X88" s="89" t="str">
        <f t="shared" si="124"/>
        <v/>
      </c>
      <c r="Y88" s="89" t="str">
        <f t="shared" si="125"/>
        <v>0</v>
      </c>
      <c r="Z88" s="89" t="str">
        <f t="shared" si="126"/>
        <v/>
      </c>
      <c r="AA88" s="89" t="str">
        <f t="shared" si="127"/>
        <v/>
      </c>
      <c r="AB88" s="89" t="str">
        <f t="shared" si="128"/>
        <v/>
      </c>
      <c r="AC88" s="89" t="str">
        <f t="shared" si="129"/>
        <v>0</v>
      </c>
      <c r="AD88" s="89">
        <f t="shared" si="130"/>
        <v>0</v>
      </c>
      <c r="AE88" s="201" t="str">
        <f>IF(女子種目選択!F88="","",女子種目選択!F88)</f>
        <v/>
      </c>
      <c r="AF88" s="94" t="str">
        <f t="shared" si="107"/>
        <v/>
      </c>
      <c r="AG88" s="129"/>
      <c r="AH88" s="202" t="str">
        <f t="shared" si="131"/>
        <v/>
      </c>
      <c r="AI88" s="130"/>
      <c r="AJ88" s="202" t="str">
        <f t="shared" si="132"/>
        <v/>
      </c>
      <c r="AK88" s="200"/>
      <c r="AL88" s="99">
        <f t="shared" si="133"/>
        <v>0</v>
      </c>
      <c r="AM88" s="99">
        <f t="shared" si="134"/>
        <v>0</v>
      </c>
      <c r="AN88" s="99">
        <f t="shared" si="135"/>
        <v>0</v>
      </c>
      <c r="AO88" s="99">
        <f t="shared" si="136"/>
        <v>0</v>
      </c>
      <c r="AP88" s="100">
        <f t="shared" si="137"/>
        <v>0</v>
      </c>
      <c r="AQ88" s="101">
        <f t="shared" si="138"/>
        <v>0</v>
      </c>
      <c r="AR88" s="89" t="str">
        <f t="shared" si="139"/>
        <v>000</v>
      </c>
      <c r="AS88" s="89">
        <f t="shared" si="140"/>
        <v>0</v>
      </c>
      <c r="AT88" s="89">
        <f t="shared" si="141"/>
        <v>0</v>
      </c>
      <c r="AU88" s="89" t="str">
        <f t="shared" si="142"/>
        <v/>
      </c>
      <c r="AV88" s="89" t="str">
        <f t="shared" si="143"/>
        <v/>
      </c>
      <c r="AW88" s="89" t="str">
        <f t="shared" si="144"/>
        <v>0</v>
      </c>
      <c r="AX88" s="89" t="str">
        <f t="shared" si="145"/>
        <v/>
      </c>
      <c r="AY88" s="89" t="str">
        <f t="shared" si="146"/>
        <v>0</v>
      </c>
      <c r="AZ88" s="89" t="str">
        <f t="shared" si="147"/>
        <v/>
      </c>
      <c r="BA88" s="89" t="str">
        <f t="shared" si="148"/>
        <v>00</v>
      </c>
      <c r="BB88" s="89">
        <f t="shared" si="149"/>
        <v>0</v>
      </c>
      <c r="BC88" s="199" t="str">
        <f>IF(女子種目選択!G88="","",女子種目選択!G88)</f>
        <v/>
      </c>
      <c r="BD88" s="94" t="str">
        <f t="shared" si="108"/>
        <v/>
      </c>
      <c r="BE88" s="129"/>
      <c r="BF88" s="202" t="str">
        <f t="shared" si="150"/>
        <v/>
      </c>
      <c r="BG88" s="130"/>
      <c r="BH88" s="202" t="str">
        <f t="shared" si="151"/>
        <v/>
      </c>
      <c r="BI88" s="200"/>
      <c r="BJ88" s="99">
        <f t="shared" si="152"/>
        <v>0</v>
      </c>
      <c r="BK88" s="99">
        <f t="shared" si="153"/>
        <v>0</v>
      </c>
      <c r="BL88" s="99">
        <f t="shared" si="154"/>
        <v>0</v>
      </c>
      <c r="BM88" s="99">
        <f t="shared" si="155"/>
        <v>0</v>
      </c>
      <c r="BN88" s="100">
        <f t="shared" si="156"/>
        <v>0</v>
      </c>
      <c r="BO88" s="101">
        <f t="shared" si="157"/>
        <v>0</v>
      </c>
      <c r="BP88" s="89" t="str">
        <f t="shared" si="158"/>
        <v>000</v>
      </c>
      <c r="BQ88" s="89">
        <f t="shared" si="159"/>
        <v>0</v>
      </c>
      <c r="BR88" s="89">
        <f t="shared" si="160"/>
        <v>0</v>
      </c>
      <c r="BS88" s="89" t="str">
        <f t="shared" si="161"/>
        <v/>
      </c>
      <c r="BT88" s="89" t="str">
        <f t="shared" si="162"/>
        <v/>
      </c>
      <c r="BU88" s="89" t="str">
        <f t="shared" si="163"/>
        <v>0</v>
      </c>
      <c r="BV88" s="89" t="str">
        <f t="shared" si="164"/>
        <v/>
      </c>
      <c r="BW88" s="89" t="str">
        <f t="shared" si="165"/>
        <v>0</v>
      </c>
      <c r="BX88" s="89" t="str">
        <f t="shared" si="166"/>
        <v/>
      </c>
      <c r="BY88" s="89" t="str">
        <f t="shared" si="167"/>
        <v>00</v>
      </c>
      <c r="BZ88" s="89">
        <f t="shared" si="168"/>
        <v>0</v>
      </c>
      <c r="CA88" s="199" t="str">
        <f>IF(女子種目選択!H88="","",女子種目選択!H88)</f>
        <v/>
      </c>
      <c r="CB88" s="94" t="str">
        <f t="shared" si="109"/>
        <v/>
      </c>
      <c r="CC88" s="129"/>
      <c r="CD88" s="202" t="str">
        <f t="shared" si="169"/>
        <v/>
      </c>
      <c r="CE88" s="130"/>
      <c r="CF88" s="202" t="str">
        <f t="shared" si="170"/>
        <v/>
      </c>
      <c r="CG88" s="200"/>
      <c r="CH88" s="99">
        <f t="shared" si="171"/>
        <v>0</v>
      </c>
      <c r="CI88" s="99">
        <f t="shared" si="172"/>
        <v>0</v>
      </c>
      <c r="CJ88" s="99">
        <f t="shared" si="173"/>
        <v>0</v>
      </c>
      <c r="CK88" s="99">
        <f t="shared" si="174"/>
        <v>0</v>
      </c>
      <c r="CL88" s="100">
        <f t="shared" si="175"/>
        <v>0</v>
      </c>
      <c r="CM88" s="101">
        <f t="shared" si="176"/>
        <v>0</v>
      </c>
      <c r="CN88" s="89" t="str">
        <f t="shared" si="177"/>
        <v>000</v>
      </c>
      <c r="CO88" s="89">
        <f t="shared" si="178"/>
        <v>0</v>
      </c>
      <c r="CP88" s="89">
        <f t="shared" si="179"/>
        <v>0</v>
      </c>
      <c r="CQ88" s="89" t="str">
        <f t="shared" si="180"/>
        <v/>
      </c>
      <c r="CR88" s="89" t="str">
        <f t="shared" si="181"/>
        <v/>
      </c>
      <c r="CS88" s="89" t="str">
        <f t="shared" si="182"/>
        <v>0</v>
      </c>
      <c r="CT88" s="89" t="str">
        <f t="shared" si="183"/>
        <v/>
      </c>
      <c r="CU88" s="89" t="str">
        <f t="shared" si="184"/>
        <v>0</v>
      </c>
      <c r="CV88" s="89" t="str">
        <f t="shared" si="185"/>
        <v/>
      </c>
      <c r="CW88" s="89" t="str">
        <f t="shared" si="186"/>
        <v>00</v>
      </c>
      <c r="CX88" s="89">
        <f t="shared" si="187"/>
        <v>0</v>
      </c>
      <c r="CY88" s="201" t="str">
        <f>IF(女子種目選択!I88="","",女子種目選択!I88)</f>
        <v/>
      </c>
      <c r="CZ88" s="94" t="str">
        <f t="shared" si="110"/>
        <v/>
      </c>
      <c r="DA88" s="129"/>
      <c r="DB88" s="202" t="str">
        <f t="shared" si="188"/>
        <v/>
      </c>
      <c r="DC88" s="130"/>
      <c r="DD88" s="202" t="str">
        <f t="shared" si="189"/>
        <v/>
      </c>
      <c r="DE88" s="200"/>
      <c r="DF88" s="99">
        <f t="shared" si="190"/>
        <v>0</v>
      </c>
      <c r="DG88" s="99">
        <f t="shared" si="191"/>
        <v>0</v>
      </c>
      <c r="DH88" s="99">
        <f t="shared" si="192"/>
        <v>0</v>
      </c>
      <c r="DI88" s="99">
        <f t="shared" si="193"/>
        <v>0</v>
      </c>
      <c r="DJ88" s="100">
        <f t="shared" si="194"/>
        <v>0</v>
      </c>
      <c r="DK88" s="101">
        <f t="shared" si="195"/>
        <v>0</v>
      </c>
      <c r="DL88" s="89" t="str">
        <f t="shared" si="196"/>
        <v>000</v>
      </c>
      <c r="DM88" s="89">
        <f t="shared" si="197"/>
        <v>0</v>
      </c>
      <c r="DN88" s="89">
        <f t="shared" si="198"/>
        <v>0</v>
      </c>
      <c r="DO88" s="89" t="str">
        <f t="shared" si="199"/>
        <v/>
      </c>
      <c r="DP88" s="89" t="str">
        <f t="shared" si="200"/>
        <v/>
      </c>
      <c r="DQ88" s="89" t="str">
        <f t="shared" si="201"/>
        <v>0</v>
      </c>
      <c r="DR88" s="89" t="str">
        <f t="shared" si="202"/>
        <v/>
      </c>
      <c r="DS88" s="89" t="str">
        <f t="shared" si="203"/>
        <v>0</v>
      </c>
      <c r="DT88" s="89" t="str">
        <f t="shared" si="204"/>
        <v/>
      </c>
      <c r="DU88" s="89" t="str">
        <f t="shared" si="205"/>
        <v>00</v>
      </c>
      <c r="DV88" s="89">
        <f t="shared" si="206"/>
        <v>0</v>
      </c>
    </row>
    <row r="89" spans="2:126">
      <c r="B89" s="90" t="str">
        <f t="shared" si="111"/>
        <v/>
      </c>
      <c r="C89" s="91">
        <v>86</v>
      </c>
      <c r="D89" s="92" t="str">
        <f>女子種目選択!B89</f>
        <v/>
      </c>
      <c r="E89" s="197" t="str">
        <f>女子種目選択!C89</f>
        <v/>
      </c>
      <c r="F89" s="198" t="str">
        <f>女子種目選択!D89</f>
        <v/>
      </c>
      <c r="G89" s="199" t="str">
        <f>IF(女子種目選択!E89="","",女子種目選択!E89)</f>
        <v/>
      </c>
      <c r="H89" s="94" t="str">
        <f t="shared" si="106"/>
        <v/>
      </c>
      <c r="I89" s="129"/>
      <c r="J89" s="96" t="str">
        <f t="shared" si="112"/>
        <v/>
      </c>
      <c r="K89" s="130"/>
      <c r="L89" s="96" t="str">
        <f t="shared" si="113"/>
        <v/>
      </c>
      <c r="M89" s="200"/>
      <c r="N89" s="99" t="str">
        <f t="shared" si="114"/>
        <v/>
      </c>
      <c r="O89" s="99">
        <f t="shared" si="115"/>
        <v>0</v>
      </c>
      <c r="P89" s="99" t="str">
        <f t="shared" si="116"/>
        <v/>
      </c>
      <c r="Q89" s="99">
        <f t="shared" si="117"/>
        <v>0</v>
      </c>
      <c r="R89" s="100" t="str">
        <f t="shared" si="118"/>
        <v/>
      </c>
      <c r="S89" s="101" t="str">
        <f t="shared" si="119"/>
        <v/>
      </c>
      <c r="T89" s="89" t="str">
        <f t="shared" si="120"/>
        <v>00</v>
      </c>
      <c r="U89" s="89">
        <f t="shared" si="121"/>
        <v>0</v>
      </c>
      <c r="V89" s="89">
        <f t="shared" si="122"/>
        <v>0</v>
      </c>
      <c r="W89" s="89" t="str">
        <f t="shared" si="123"/>
        <v/>
      </c>
      <c r="X89" s="89" t="str">
        <f t="shared" si="124"/>
        <v/>
      </c>
      <c r="Y89" s="89" t="str">
        <f t="shared" si="125"/>
        <v>0</v>
      </c>
      <c r="Z89" s="89" t="str">
        <f t="shared" si="126"/>
        <v/>
      </c>
      <c r="AA89" s="89" t="str">
        <f t="shared" si="127"/>
        <v/>
      </c>
      <c r="AB89" s="89" t="str">
        <f t="shared" si="128"/>
        <v/>
      </c>
      <c r="AC89" s="89" t="str">
        <f t="shared" si="129"/>
        <v>0</v>
      </c>
      <c r="AD89" s="89">
        <f t="shared" si="130"/>
        <v>0</v>
      </c>
      <c r="AE89" s="201" t="str">
        <f>IF(女子種目選択!F89="","",女子種目選択!F89)</f>
        <v/>
      </c>
      <c r="AF89" s="94" t="str">
        <f t="shared" si="107"/>
        <v/>
      </c>
      <c r="AG89" s="129"/>
      <c r="AH89" s="202" t="str">
        <f t="shared" si="131"/>
        <v/>
      </c>
      <c r="AI89" s="130"/>
      <c r="AJ89" s="202" t="str">
        <f t="shared" si="132"/>
        <v/>
      </c>
      <c r="AK89" s="200"/>
      <c r="AL89" s="99">
        <f t="shared" si="133"/>
        <v>0</v>
      </c>
      <c r="AM89" s="99">
        <f t="shared" si="134"/>
        <v>0</v>
      </c>
      <c r="AN89" s="99">
        <f t="shared" si="135"/>
        <v>0</v>
      </c>
      <c r="AO89" s="99">
        <f t="shared" si="136"/>
        <v>0</v>
      </c>
      <c r="AP89" s="100">
        <f t="shared" si="137"/>
        <v>0</v>
      </c>
      <c r="AQ89" s="101">
        <f t="shared" si="138"/>
        <v>0</v>
      </c>
      <c r="AR89" s="89" t="str">
        <f t="shared" si="139"/>
        <v>000</v>
      </c>
      <c r="AS89" s="89">
        <f t="shared" si="140"/>
        <v>0</v>
      </c>
      <c r="AT89" s="89">
        <f t="shared" si="141"/>
        <v>0</v>
      </c>
      <c r="AU89" s="89" t="str">
        <f t="shared" si="142"/>
        <v/>
      </c>
      <c r="AV89" s="89" t="str">
        <f t="shared" si="143"/>
        <v/>
      </c>
      <c r="AW89" s="89" t="str">
        <f t="shared" si="144"/>
        <v>0</v>
      </c>
      <c r="AX89" s="89" t="str">
        <f t="shared" si="145"/>
        <v/>
      </c>
      <c r="AY89" s="89" t="str">
        <f t="shared" si="146"/>
        <v>0</v>
      </c>
      <c r="AZ89" s="89" t="str">
        <f t="shared" si="147"/>
        <v/>
      </c>
      <c r="BA89" s="89" t="str">
        <f t="shared" si="148"/>
        <v>00</v>
      </c>
      <c r="BB89" s="89">
        <f t="shared" si="149"/>
        <v>0</v>
      </c>
      <c r="BC89" s="199" t="str">
        <f>IF(女子種目選択!G89="","",女子種目選択!G89)</f>
        <v/>
      </c>
      <c r="BD89" s="94" t="str">
        <f t="shared" si="108"/>
        <v/>
      </c>
      <c r="BE89" s="129"/>
      <c r="BF89" s="202" t="str">
        <f t="shared" si="150"/>
        <v/>
      </c>
      <c r="BG89" s="130"/>
      <c r="BH89" s="202" t="str">
        <f t="shared" si="151"/>
        <v/>
      </c>
      <c r="BI89" s="200"/>
      <c r="BJ89" s="99">
        <f t="shared" si="152"/>
        <v>0</v>
      </c>
      <c r="BK89" s="99">
        <f t="shared" si="153"/>
        <v>0</v>
      </c>
      <c r="BL89" s="99">
        <f t="shared" si="154"/>
        <v>0</v>
      </c>
      <c r="BM89" s="99">
        <f t="shared" si="155"/>
        <v>0</v>
      </c>
      <c r="BN89" s="100">
        <f t="shared" si="156"/>
        <v>0</v>
      </c>
      <c r="BO89" s="101">
        <f t="shared" si="157"/>
        <v>0</v>
      </c>
      <c r="BP89" s="89" t="str">
        <f t="shared" si="158"/>
        <v>000</v>
      </c>
      <c r="BQ89" s="89">
        <f t="shared" si="159"/>
        <v>0</v>
      </c>
      <c r="BR89" s="89">
        <f t="shared" si="160"/>
        <v>0</v>
      </c>
      <c r="BS89" s="89" t="str">
        <f t="shared" si="161"/>
        <v/>
      </c>
      <c r="BT89" s="89" t="str">
        <f t="shared" si="162"/>
        <v/>
      </c>
      <c r="BU89" s="89" t="str">
        <f t="shared" si="163"/>
        <v>0</v>
      </c>
      <c r="BV89" s="89" t="str">
        <f t="shared" si="164"/>
        <v/>
      </c>
      <c r="BW89" s="89" t="str">
        <f t="shared" si="165"/>
        <v>0</v>
      </c>
      <c r="BX89" s="89" t="str">
        <f t="shared" si="166"/>
        <v/>
      </c>
      <c r="BY89" s="89" t="str">
        <f t="shared" si="167"/>
        <v>00</v>
      </c>
      <c r="BZ89" s="89">
        <f t="shared" si="168"/>
        <v>0</v>
      </c>
      <c r="CA89" s="199" t="str">
        <f>IF(女子種目選択!H89="","",女子種目選択!H89)</f>
        <v/>
      </c>
      <c r="CB89" s="94" t="str">
        <f t="shared" si="109"/>
        <v/>
      </c>
      <c r="CC89" s="129"/>
      <c r="CD89" s="202" t="str">
        <f t="shared" si="169"/>
        <v/>
      </c>
      <c r="CE89" s="130"/>
      <c r="CF89" s="202" t="str">
        <f t="shared" si="170"/>
        <v/>
      </c>
      <c r="CG89" s="200"/>
      <c r="CH89" s="99">
        <f t="shared" si="171"/>
        <v>0</v>
      </c>
      <c r="CI89" s="99">
        <f t="shared" si="172"/>
        <v>0</v>
      </c>
      <c r="CJ89" s="99">
        <f t="shared" si="173"/>
        <v>0</v>
      </c>
      <c r="CK89" s="99">
        <f t="shared" si="174"/>
        <v>0</v>
      </c>
      <c r="CL89" s="100">
        <f t="shared" si="175"/>
        <v>0</v>
      </c>
      <c r="CM89" s="101">
        <f t="shared" si="176"/>
        <v>0</v>
      </c>
      <c r="CN89" s="89" t="str">
        <f t="shared" si="177"/>
        <v>000</v>
      </c>
      <c r="CO89" s="89">
        <f t="shared" si="178"/>
        <v>0</v>
      </c>
      <c r="CP89" s="89">
        <f t="shared" si="179"/>
        <v>0</v>
      </c>
      <c r="CQ89" s="89" t="str">
        <f t="shared" si="180"/>
        <v/>
      </c>
      <c r="CR89" s="89" t="str">
        <f t="shared" si="181"/>
        <v/>
      </c>
      <c r="CS89" s="89" t="str">
        <f t="shared" si="182"/>
        <v>0</v>
      </c>
      <c r="CT89" s="89" t="str">
        <f t="shared" si="183"/>
        <v/>
      </c>
      <c r="CU89" s="89" t="str">
        <f t="shared" si="184"/>
        <v>0</v>
      </c>
      <c r="CV89" s="89" t="str">
        <f t="shared" si="185"/>
        <v/>
      </c>
      <c r="CW89" s="89" t="str">
        <f t="shared" si="186"/>
        <v>00</v>
      </c>
      <c r="CX89" s="89">
        <f t="shared" si="187"/>
        <v>0</v>
      </c>
      <c r="CY89" s="201" t="str">
        <f>IF(女子種目選択!I89="","",女子種目選択!I89)</f>
        <v/>
      </c>
      <c r="CZ89" s="94" t="str">
        <f t="shared" si="110"/>
        <v/>
      </c>
      <c r="DA89" s="129"/>
      <c r="DB89" s="202" t="str">
        <f t="shared" si="188"/>
        <v/>
      </c>
      <c r="DC89" s="130"/>
      <c r="DD89" s="202" t="str">
        <f t="shared" si="189"/>
        <v/>
      </c>
      <c r="DE89" s="200"/>
      <c r="DF89" s="99">
        <f t="shared" si="190"/>
        <v>0</v>
      </c>
      <c r="DG89" s="99">
        <f t="shared" si="191"/>
        <v>0</v>
      </c>
      <c r="DH89" s="99">
        <f t="shared" si="192"/>
        <v>0</v>
      </c>
      <c r="DI89" s="99">
        <f t="shared" si="193"/>
        <v>0</v>
      </c>
      <c r="DJ89" s="100">
        <f t="shared" si="194"/>
        <v>0</v>
      </c>
      <c r="DK89" s="101">
        <f t="shared" si="195"/>
        <v>0</v>
      </c>
      <c r="DL89" s="89" t="str">
        <f t="shared" si="196"/>
        <v>000</v>
      </c>
      <c r="DM89" s="89">
        <f t="shared" si="197"/>
        <v>0</v>
      </c>
      <c r="DN89" s="89">
        <f t="shared" si="198"/>
        <v>0</v>
      </c>
      <c r="DO89" s="89" t="str">
        <f t="shared" si="199"/>
        <v/>
      </c>
      <c r="DP89" s="89" t="str">
        <f t="shared" si="200"/>
        <v/>
      </c>
      <c r="DQ89" s="89" t="str">
        <f t="shared" si="201"/>
        <v>0</v>
      </c>
      <c r="DR89" s="89" t="str">
        <f t="shared" si="202"/>
        <v/>
      </c>
      <c r="DS89" s="89" t="str">
        <f t="shared" si="203"/>
        <v>0</v>
      </c>
      <c r="DT89" s="89" t="str">
        <f t="shared" si="204"/>
        <v/>
      </c>
      <c r="DU89" s="89" t="str">
        <f t="shared" si="205"/>
        <v>00</v>
      </c>
      <c r="DV89" s="89">
        <f t="shared" si="206"/>
        <v>0</v>
      </c>
    </row>
    <row r="90" spans="2:126">
      <c r="B90" s="90" t="str">
        <f t="shared" si="111"/>
        <v/>
      </c>
      <c r="C90" s="91">
        <v>87</v>
      </c>
      <c r="D90" s="92" t="str">
        <f>女子種目選択!B90</f>
        <v/>
      </c>
      <c r="E90" s="197" t="str">
        <f>女子種目選択!C90</f>
        <v/>
      </c>
      <c r="F90" s="198" t="str">
        <f>女子種目選択!D90</f>
        <v/>
      </c>
      <c r="G90" s="199" t="str">
        <f>IF(女子種目選択!E90="","",女子種目選択!E90)</f>
        <v/>
      </c>
      <c r="H90" s="94" t="str">
        <f t="shared" si="106"/>
        <v/>
      </c>
      <c r="I90" s="129"/>
      <c r="J90" s="96" t="str">
        <f t="shared" si="112"/>
        <v/>
      </c>
      <c r="K90" s="130"/>
      <c r="L90" s="96" t="str">
        <f t="shared" si="113"/>
        <v/>
      </c>
      <c r="M90" s="200"/>
      <c r="N90" s="99" t="str">
        <f t="shared" si="114"/>
        <v/>
      </c>
      <c r="O90" s="99">
        <f t="shared" si="115"/>
        <v>0</v>
      </c>
      <c r="P90" s="99" t="str">
        <f t="shared" si="116"/>
        <v/>
      </c>
      <c r="Q90" s="99">
        <f t="shared" si="117"/>
        <v>0</v>
      </c>
      <c r="R90" s="100" t="str">
        <f t="shared" si="118"/>
        <v/>
      </c>
      <c r="S90" s="101" t="str">
        <f t="shared" si="119"/>
        <v/>
      </c>
      <c r="T90" s="89" t="str">
        <f t="shared" si="120"/>
        <v>00</v>
      </c>
      <c r="U90" s="89">
        <f t="shared" si="121"/>
        <v>0</v>
      </c>
      <c r="V90" s="89">
        <f t="shared" si="122"/>
        <v>0</v>
      </c>
      <c r="W90" s="89" t="str">
        <f t="shared" si="123"/>
        <v/>
      </c>
      <c r="X90" s="89" t="str">
        <f t="shared" si="124"/>
        <v/>
      </c>
      <c r="Y90" s="89" t="str">
        <f t="shared" si="125"/>
        <v>0</v>
      </c>
      <c r="Z90" s="89" t="str">
        <f t="shared" si="126"/>
        <v/>
      </c>
      <c r="AA90" s="89" t="str">
        <f t="shared" si="127"/>
        <v/>
      </c>
      <c r="AB90" s="89" t="str">
        <f t="shared" si="128"/>
        <v/>
      </c>
      <c r="AC90" s="89" t="str">
        <f t="shared" si="129"/>
        <v>0</v>
      </c>
      <c r="AD90" s="89">
        <f t="shared" si="130"/>
        <v>0</v>
      </c>
      <c r="AE90" s="201" t="str">
        <f>IF(女子種目選択!F90="","",女子種目選択!F90)</f>
        <v/>
      </c>
      <c r="AF90" s="94" t="str">
        <f t="shared" si="107"/>
        <v/>
      </c>
      <c r="AG90" s="129"/>
      <c r="AH90" s="202" t="str">
        <f t="shared" si="131"/>
        <v/>
      </c>
      <c r="AI90" s="130"/>
      <c r="AJ90" s="202" t="str">
        <f t="shared" si="132"/>
        <v/>
      </c>
      <c r="AK90" s="200"/>
      <c r="AL90" s="99">
        <f t="shared" si="133"/>
        <v>0</v>
      </c>
      <c r="AM90" s="99">
        <f t="shared" si="134"/>
        <v>0</v>
      </c>
      <c r="AN90" s="99">
        <f t="shared" si="135"/>
        <v>0</v>
      </c>
      <c r="AO90" s="99">
        <f t="shared" si="136"/>
        <v>0</v>
      </c>
      <c r="AP90" s="100">
        <f t="shared" si="137"/>
        <v>0</v>
      </c>
      <c r="AQ90" s="101">
        <f t="shared" si="138"/>
        <v>0</v>
      </c>
      <c r="AR90" s="89" t="str">
        <f t="shared" si="139"/>
        <v>000</v>
      </c>
      <c r="AS90" s="89">
        <f t="shared" si="140"/>
        <v>0</v>
      </c>
      <c r="AT90" s="89">
        <f t="shared" si="141"/>
        <v>0</v>
      </c>
      <c r="AU90" s="89" t="str">
        <f t="shared" si="142"/>
        <v/>
      </c>
      <c r="AV90" s="89" t="str">
        <f t="shared" si="143"/>
        <v/>
      </c>
      <c r="AW90" s="89" t="str">
        <f t="shared" si="144"/>
        <v>0</v>
      </c>
      <c r="AX90" s="89" t="str">
        <f t="shared" si="145"/>
        <v/>
      </c>
      <c r="AY90" s="89" t="str">
        <f t="shared" si="146"/>
        <v>0</v>
      </c>
      <c r="AZ90" s="89" t="str">
        <f t="shared" si="147"/>
        <v/>
      </c>
      <c r="BA90" s="89" t="str">
        <f t="shared" si="148"/>
        <v>00</v>
      </c>
      <c r="BB90" s="89">
        <f t="shared" si="149"/>
        <v>0</v>
      </c>
      <c r="BC90" s="199" t="str">
        <f>IF(女子種目選択!G90="","",女子種目選択!G90)</f>
        <v/>
      </c>
      <c r="BD90" s="94" t="str">
        <f t="shared" si="108"/>
        <v/>
      </c>
      <c r="BE90" s="129"/>
      <c r="BF90" s="202" t="str">
        <f t="shared" si="150"/>
        <v/>
      </c>
      <c r="BG90" s="130"/>
      <c r="BH90" s="202" t="str">
        <f t="shared" si="151"/>
        <v/>
      </c>
      <c r="BI90" s="200"/>
      <c r="BJ90" s="99">
        <f t="shared" si="152"/>
        <v>0</v>
      </c>
      <c r="BK90" s="99">
        <f t="shared" si="153"/>
        <v>0</v>
      </c>
      <c r="BL90" s="99">
        <f t="shared" si="154"/>
        <v>0</v>
      </c>
      <c r="BM90" s="99">
        <f t="shared" si="155"/>
        <v>0</v>
      </c>
      <c r="BN90" s="100">
        <f t="shared" si="156"/>
        <v>0</v>
      </c>
      <c r="BO90" s="101">
        <f t="shared" si="157"/>
        <v>0</v>
      </c>
      <c r="BP90" s="89" t="str">
        <f t="shared" si="158"/>
        <v>000</v>
      </c>
      <c r="BQ90" s="89">
        <f t="shared" si="159"/>
        <v>0</v>
      </c>
      <c r="BR90" s="89">
        <f t="shared" si="160"/>
        <v>0</v>
      </c>
      <c r="BS90" s="89" t="str">
        <f t="shared" si="161"/>
        <v/>
      </c>
      <c r="BT90" s="89" t="str">
        <f t="shared" si="162"/>
        <v/>
      </c>
      <c r="BU90" s="89" t="str">
        <f t="shared" si="163"/>
        <v>0</v>
      </c>
      <c r="BV90" s="89" t="str">
        <f t="shared" si="164"/>
        <v/>
      </c>
      <c r="BW90" s="89" t="str">
        <f t="shared" si="165"/>
        <v>0</v>
      </c>
      <c r="BX90" s="89" t="str">
        <f t="shared" si="166"/>
        <v/>
      </c>
      <c r="BY90" s="89" t="str">
        <f t="shared" si="167"/>
        <v>00</v>
      </c>
      <c r="BZ90" s="89">
        <f t="shared" si="168"/>
        <v>0</v>
      </c>
      <c r="CA90" s="199" t="str">
        <f>IF(女子種目選択!H90="","",女子種目選択!H90)</f>
        <v/>
      </c>
      <c r="CB90" s="94" t="str">
        <f t="shared" si="109"/>
        <v/>
      </c>
      <c r="CC90" s="129"/>
      <c r="CD90" s="202" t="str">
        <f t="shared" si="169"/>
        <v/>
      </c>
      <c r="CE90" s="130"/>
      <c r="CF90" s="202" t="str">
        <f t="shared" si="170"/>
        <v/>
      </c>
      <c r="CG90" s="200"/>
      <c r="CH90" s="99">
        <f t="shared" si="171"/>
        <v>0</v>
      </c>
      <c r="CI90" s="99">
        <f t="shared" si="172"/>
        <v>0</v>
      </c>
      <c r="CJ90" s="99">
        <f t="shared" si="173"/>
        <v>0</v>
      </c>
      <c r="CK90" s="99">
        <f t="shared" si="174"/>
        <v>0</v>
      </c>
      <c r="CL90" s="100">
        <f t="shared" si="175"/>
        <v>0</v>
      </c>
      <c r="CM90" s="101">
        <f t="shared" si="176"/>
        <v>0</v>
      </c>
      <c r="CN90" s="89" t="str">
        <f t="shared" si="177"/>
        <v>000</v>
      </c>
      <c r="CO90" s="89">
        <f t="shared" si="178"/>
        <v>0</v>
      </c>
      <c r="CP90" s="89">
        <f t="shared" si="179"/>
        <v>0</v>
      </c>
      <c r="CQ90" s="89" t="str">
        <f t="shared" si="180"/>
        <v/>
      </c>
      <c r="CR90" s="89" t="str">
        <f t="shared" si="181"/>
        <v/>
      </c>
      <c r="CS90" s="89" t="str">
        <f t="shared" si="182"/>
        <v>0</v>
      </c>
      <c r="CT90" s="89" t="str">
        <f t="shared" si="183"/>
        <v/>
      </c>
      <c r="CU90" s="89" t="str">
        <f t="shared" si="184"/>
        <v>0</v>
      </c>
      <c r="CV90" s="89" t="str">
        <f t="shared" si="185"/>
        <v/>
      </c>
      <c r="CW90" s="89" t="str">
        <f t="shared" si="186"/>
        <v>00</v>
      </c>
      <c r="CX90" s="89">
        <f t="shared" si="187"/>
        <v>0</v>
      </c>
      <c r="CY90" s="201" t="str">
        <f>IF(女子種目選択!I90="","",女子種目選択!I90)</f>
        <v/>
      </c>
      <c r="CZ90" s="94" t="str">
        <f t="shared" si="110"/>
        <v/>
      </c>
      <c r="DA90" s="129"/>
      <c r="DB90" s="202" t="str">
        <f t="shared" si="188"/>
        <v/>
      </c>
      <c r="DC90" s="130"/>
      <c r="DD90" s="202" t="str">
        <f t="shared" si="189"/>
        <v/>
      </c>
      <c r="DE90" s="200"/>
      <c r="DF90" s="99">
        <f t="shared" si="190"/>
        <v>0</v>
      </c>
      <c r="DG90" s="99">
        <f t="shared" si="191"/>
        <v>0</v>
      </c>
      <c r="DH90" s="99">
        <f t="shared" si="192"/>
        <v>0</v>
      </c>
      <c r="DI90" s="99">
        <f t="shared" si="193"/>
        <v>0</v>
      </c>
      <c r="DJ90" s="100">
        <f t="shared" si="194"/>
        <v>0</v>
      </c>
      <c r="DK90" s="101">
        <f t="shared" si="195"/>
        <v>0</v>
      </c>
      <c r="DL90" s="89" t="str">
        <f t="shared" si="196"/>
        <v>000</v>
      </c>
      <c r="DM90" s="89">
        <f t="shared" si="197"/>
        <v>0</v>
      </c>
      <c r="DN90" s="89">
        <f t="shared" si="198"/>
        <v>0</v>
      </c>
      <c r="DO90" s="89" t="str">
        <f t="shared" si="199"/>
        <v/>
      </c>
      <c r="DP90" s="89" t="str">
        <f t="shared" si="200"/>
        <v/>
      </c>
      <c r="DQ90" s="89" t="str">
        <f t="shared" si="201"/>
        <v>0</v>
      </c>
      <c r="DR90" s="89" t="str">
        <f t="shared" si="202"/>
        <v/>
      </c>
      <c r="DS90" s="89" t="str">
        <f t="shared" si="203"/>
        <v>0</v>
      </c>
      <c r="DT90" s="89" t="str">
        <f t="shared" si="204"/>
        <v/>
      </c>
      <c r="DU90" s="89" t="str">
        <f t="shared" si="205"/>
        <v>00</v>
      </c>
      <c r="DV90" s="89">
        <f t="shared" si="206"/>
        <v>0</v>
      </c>
    </row>
    <row r="91" spans="2:126">
      <c r="B91" s="90" t="str">
        <f t="shared" si="111"/>
        <v/>
      </c>
      <c r="C91" s="91">
        <v>88</v>
      </c>
      <c r="D91" s="92" t="str">
        <f>女子種目選択!B91</f>
        <v/>
      </c>
      <c r="E91" s="197" t="str">
        <f>女子種目選択!C91</f>
        <v/>
      </c>
      <c r="F91" s="198" t="str">
        <f>女子種目選択!D91</f>
        <v/>
      </c>
      <c r="G91" s="199" t="str">
        <f>IF(女子種目選択!E91="","",女子種目選択!E91)</f>
        <v/>
      </c>
      <c r="H91" s="94" t="str">
        <f t="shared" si="106"/>
        <v/>
      </c>
      <c r="I91" s="129"/>
      <c r="J91" s="96" t="str">
        <f t="shared" si="112"/>
        <v/>
      </c>
      <c r="K91" s="130"/>
      <c r="L91" s="96" t="str">
        <f t="shared" si="113"/>
        <v/>
      </c>
      <c r="M91" s="200"/>
      <c r="N91" s="99" t="str">
        <f t="shared" si="114"/>
        <v/>
      </c>
      <c r="O91" s="99">
        <f t="shared" si="115"/>
        <v>0</v>
      </c>
      <c r="P91" s="99" t="str">
        <f t="shared" si="116"/>
        <v/>
      </c>
      <c r="Q91" s="99">
        <f t="shared" si="117"/>
        <v>0</v>
      </c>
      <c r="R91" s="100" t="str">
        <f t="shared" si="118"/>
        <v/>
      </c>
      <c r="S91" s="101" t="str">
        <f t="shared" si="119"/>
        <v/>
      </c>
      <c r="T91" s="89" t="str">
        <f t="shared" si="120"/>
        <v>00</v>
      </c>
      <c r="U91" s="89">
        <f t="shared" si="121"/>
        <v>0</v>
      </c>
      <c r="V91" s="89">
        <f t="shared" si="122"/>
        <v>0</v>
      </c>
      <c r="W91" s="89" t="str">
        <f t="shared" si="123"/>
        <v/>
      </c>
      <c r="X91" s="89" t="str">
        <f t="shared" si="124"/>
        <v/>
      </c>
      <c r="Y91" s="89" t="str">
        <f t="shared" si="125"/>
        <v>0</v>
      </c>
      <c r="Z91" s="89" t="str">
        <f t="shared" si="126"/>
        <v/>
      </c>
      <c r="AA91" s="89" t="str">
        <f t="shared" si="127"/>
        <v/>
      </c>
      <c r="AB91" s="89" t="str">
        <f t="shared" si="128"/>
        <v/>
      </c>
      <c r="AC91" s="89" t="str">
        <f t="shared" si="129"/>
        <v>0</v>
      </c>
      <c r="AD91" s="89">
        <f t="shared" si="130"/>
        <v>0</v>
      </c>
      <c r="AE91" s="201" t="str">
        <f>IF(女子種目選択!F91="","",女子種目選択!F91)</f>
        <v/>
      </c>
      <c r="AF91" s="94" t="str">
        <f t="shared" si="107"/>
        <v/>
      </c>
      <c r="AG91" s="129"/>
      <c r="AH91" s="202" t="str">
        <f t="shared" si="131"/>
        <v/>
      </c>
      <c r="AI91" s="130"/>
      <c r="AJ91" s="202" t="str">
        <f t="shared" si="132"/>
        <v/>
      </c>
      <c r="AK91" s="200"/>
      <c r="AL91" s="99">
        <f t="shared" si="133"/>
        <v>0</v>
      </c>
      <c r="AM91" s="99">
        <f t="shared" si="134"/>
        <v>0</v>
      </c>
      <c r="AN91" s="99">
        <f t="shared" si="135"/>
        <v>0</v>
      </c>
      <c r="AO91" s="99">
        <f t="shared" si="136"/>
        <v>0</v>
      </c>
      <c r="AP91" s="100">
        <f t="shared" si="137"/>
        <v>0</v>
      </c>
      <c r="AQ91" s="101">
        <f t="shared" si="138"/>
        <v>0</v>
      </c>
      <c r="AR91" s="89" t="str">
        <f t="shared" si="139"/>
        <v>000</v>
      </c>
      <c r="AS91" s="89">
        <f t="shared" si="140"/>
        <v>0</v>
      </c>
      <c r="AT91" s="89">
        <f t="shared" si="141"/>
        <v>0</v>
      </c>
      <c r="AU91" s="89" t="str">
        <f t="shared" si="142"/>
        <v/>
      </c>
      <c r="AV91" s="89" t="str">
        <f t="shared" si="143"/>
        <v/>
      </c>
      <c r="AW91" s="89" t="str">
        <f t="shared" si="144"/>
        <v>0</v>
      </c>
      <c r="AX91" s="89" t="str">
        <f t="shared" si="145"/>
        <v/>
      </c>
      <c r="AY91" s="89" t="str">
        <f t="shared" si="146"/>
        <v>0</v>
      </c>
      <c r="AZ91" s="89" t="str">
        <f t="shared" si="147"/>
        <v/>
      </c>
      <c r="BA91" s="89" t="str">
        <f t="shared" si="148"/>
        <v>00</v>
      </c>
      <c r="BB91" s="89">
        <f t="shared" si="149"/>
        <v>0</v>
      </c>
      <c r="BC91" s="199" t="str">
        <f>IF(女子種目選択!G91="","",女子種目選択!G91)</f>
        <v/>
      </c>
      <c r="BD91" s="94" t="str">
        <f t="shared" si="108"/>
        <v/>
      </c>
      <c r="BE91" s="129"/>
      <c r="BF91" s="202" t="str">
        <f t="shared" si="150"/>
        <v/>
      </c>
      <c r="BG91" s="130"/>
      <c r="BH91" s="202" t="str">
        <f t="shared" si="151"/>
        <v/>
      </c>
      <c r="BI91" s="200"/>
      <c r="BJ91" s="99">
        <f t="shared" si="152"/>
        <v>0</v>
      </c>
      <c r="BK91" s="99">
        <f t="shared" si="153"/>
        <v>0</v>
      </c>
      <c r="BL91" s="99">
        <f t="shared" si="154"/>
        <v>0</v>
      </c>
      <c r="BM91" s="99">
        <f t="shared" si="155"/>
        <v>0</v>
      </c>
      <c r="BN91" s="100">
        <f t="shared" si="156"/>
        <v>0</v>
      </c>
      <c r="BO91" s="101">
        <f t="shared" si="157"/>
        <v>0</v>
      </c>
      <c r="BP91" s="89" t="str">
        <f t="shared" si="158"/>
        <v>000</v>
      </c>
      <c r="BQ91" s="89">
        <f t="shared" si="159"/>
        <v>0</v>
      </c>
      <c r="BR91" s="89">
        <f t="shared" si="160"/>
        <v>0</v>
      </c>
      <c r="BS91" s="89" t="str">
        <f t="shared" si="161"/>
        <v/>
      </c>
      <c r="BT91" s="89" t="str">
        <f t="shared" si="162"/>
        <v/>
      </c>
      <c r="BU91" s="89" t="str">
        <f t="shared" si="163"/>
        <v>0</v>
      </c>
      <c r="BV91" s="89" t="str">
        <f t="shared" si="164"/>
        <v/>
      </c>
      <c r="BW91" s="89" t="str">
        <f t="shared" si="165"/>
        <v>0</v>
      </c>
      <c r="BX91" s="89" t="str">
        <f t="shared" si="166"/>
        <v/>
      </c>
      <c r="BY91" s="89" t="str">
        <f t="shared" si="167"/>
        <v>00</v>
      </c>
      <c r="BZ91" s="89">
        <f t="shared" si="168"/>
        <v>0</v>
      </c>
      <c r="CA91" s="199" t="str">
        <f>IF(女子種目選択!H91="","",女子種目選択!H91)</f>
        <v/>
      </c>
      <c r="CB91" s="94" t="str">
        <f t="shared" si="109"/>
        <v/>
      </c>
      <c r="CC91" s="129"/>
      <c r="CD91" s="202" t="str">
        <f t="shared" si="169"/>
        <v/>
      </c>
      <c r="CE91" s="130"/>
      <c r="CF91" s="202" t="str">
        <f t="shared" si="170"/>
        <v/>
      </c>
      <c r="CG91" s="200"/>
      <c r="CH91" s="99">
        <f t="shared" si="171"/>
        <v>0</v>
      </c>
      <c r="CI91" s="99">
        <f t="shared" si="172"/>
        <v>0</v>
      </c>
      <c r="CJ91" s="99">
        <f t="shared" si="173"/>
        <v>0</v>
      </c>
      <c r="CK91" s="99">
        <f t="shared" si="174"/>
        <v>0</v>
      </c>
      <c r="CL91" s="100">
        <f t="shared" si="175"/>
        <v>0</v>
      </c>
      <c r="CM91" s="101">
        <f t="shared" si="176"/>
        <v>0</v>
      </c>
      <c r="CN91" s="89" t="str">
        <f t="shared" si="177"/>
        <v>000</v>
      </c>
      <c r="CO91" s="89">
        <f t="shared" si="178"/>
        <v>0</v>
      </c>
      <c r="CP91" s="89">
        <f t="shared" si="179"/>
        <v>0</v>
      </c>
      <c r="CQ91" s="89" t="str">
        <f t="shared" si="180"/>
        <v/>
      </c>
      <c r="CR91" s="89" t="str">
        <f t="shared" si="181"/>
        <v/>
      </c>
      <c r="CS91" s="89" t="str">
        <f t="shared" si="182"/>
        <v>0</v>
      </c>
      <c r="CT91" s="89" t="str">
        <f t="shared" si="183"/>
        <v/>
      </c>
      <c r="CU91" s="89" t="str">
        <f t="shared" si="184"/>
        <v>0</v>
      </c>
      <c r="CV91" s="89" t="str">
        <f t="shared" si="185"/>
        <v/>
      </c>
      <c r="CW91" s="89" t="str">
        <f t="shared" si="186"/>
        <v>00</v>
      </c>
      <c r="CX91" s="89">
        <f t="shared" si="187"/>
        <v>0</v>
      </c>
      <c r="CY91" s="201" t="str">
        <f>IF(女子種目選択!I91="","",女子種目選択!I91)</f>
        <v/>
      </c>
      <c r="CZ91" s="94" t="str">
        <f t="shared" si="110"/>
        <v/>
      </c>
      <c r="DA91" s="129"/>
      <c r="DB91" s="202" t="str">
        <f t="shared" si="188"/>
        <v/>
      </c>
      <c r="DC91" s="130"/>
      <c r="DD91" s="202" t="str">
        <f t="shared" si="189"/>
        <v/>
      </c>
      <c r="DE91" s="200"/>
      <c r="DF91" s="99">
        <f t="shared" si="190"/>
        <v>0</v>
      </c>
      <c r="DG91" s="99">
        <f t="shared" si="191"/>
        <v>0</v>
      </c>
      <c r="DH91" s="99">
        <f t="shared" si="192"/>
        <v>0</v>
      </c>
      <c r="DI91" s="99">
        <f t="shared" si="193"/>
        <v>0</v>
      </c>
      <c r="DJ91" s="100">
        <f t="shared" si="194"/>
        <v>0</v>
      </c>
      <c r="DK91" s="101">
        <f t="shared" si="195"/>
        <v>0</v>
      </c>
      <c r="DL91" s="89" t="str">
        <f t="shared" si="196"/>
        <v>000</v>
      </c>
      <c r="DM91" s="89">
        <f t="shared" si="197"/>
        <v>0</v>
      </c>
      <c r="DN91" s="89">
        <f t="shared" si="198"/>
        <v>0</v>
      </c>
      <c r="DO91" s="89" t="str">
        <f t="shared" si="199"/>
        <v/>
      </c>
      <c r="DP91" s="89" t="str">
        <f t="shared" si="200"/>
        <v/>
      </c>
      <c r="DQ91" s="89" t="str">
        <f t="shared" si="201"/>
        <v>0</v>
      </c>
      <c r="DR91" s="89" t="str">
        <f t="shared" si="202"/>
        <v/>
      </c>
      <c r="DS91" s="89" t="str">
        <f t="shared" si="203"/>
        <v>0</v>
      </c>
      <c r="DT91" s="89" t="str">
        <f t="shared" si="204"/>
        <v/>
      </c>
      <c r="DU91" s="89" t="str">
        <f t="shared" si="205"/>
        <v>00</v>
      </c>
      <c r="DV91" s="89">
        <f t="shared" si="206"/>
        <v>0</v>
      </c>
    </row>
    <row r="92" spans="2:126">
      <c r="B92" s="90" t="str">
        <f t="shared" si="111"/>
        <v/>
      </c>
      <c r="C92" s="91">
        <v>89</v>
      </c>
      <c r="D92" s="92" t="str">
        <f>女子種目選択!B92</f>
        <v/>
      </c>
      <c r="E92" s="197" t="str">
        <f>女子種目選択!C92</f>
        <v/>
      </c>
      <c r="F92" s="198" t="str">
        <f>女子種目選択!D92</f>
        <v/>
      </c>
      <c r="G92" s="199" t="str">
        <f>IF(女子種目選択!E92="","",女子種目選択!E92)</f>
        <v/>
      </c>
      <c r="H92" s="94" t="str">
        <f t="shared" si="106"/>
        <v/>
      </c>
      <c r="I92" s="129"/>
      <c r="J92" s="96" t="str">
        <f t="shared" si="112"/>
        <v/>
      </c>
      <c r="K92" s="130"/>
      <c r="L92" s="96" t="str">
        <f t="shared" si="113"/>
        <v/>
      </c>
      <c r="M92" s="200"/>
      <c r="N92" s="99" t="str">
        <f t="shared" si="114"/>
        <v/>
      </c>
      <c r="O92" s="99">
        <f t="shared" si="115"/>
        <v>0</v>
      </c>
      <c r="P92" s="99" t="str">
        <f t="shared" si="116"/>
        <v/>
      </c>
      <c r="Q92" s="99">
        <f t="shared" si="117"/>
        <v>0</v>
      </c>
      <c r="R92" s="100" t="str">
        <f t="shared" si="118"/>
        <v/>
      </c>
      <c r="S92" s="101" t="str">
        <f t="shared" si="119"/>
        <v/>
      </c>
      <c r="T92" s="89" t="str">
        <f t="shared" si="120"/>
        <v>00</v>
      </c>
      <c r="U92" s="89">
        <f t="shared" si="121"/>
        <v>0</v>
      </c>
      <c r="V92" s="89">
        <f t="shared" si="122"/>
        <v>0</v>
      </c>
      <c r="W92" s="89" t="str">
        <f t="shared" si="123"/>
        <v/>
      </c>
      <c r="X92" s="89" t="str">
        <f t="shared" si="124"/>
        <v/>
      </c>
      <c r="Y92" s="89" t="str">
        <f t="shared" si="125"/>
        <v>0</v>
      </c>
      <c r="Z92" s="89" t="str">
        <f t="shared" si="126"/>
        <v/>
      </c>
      <c r="AA92" s="89" t="str">
        <f t="shared" si="127"/>
        <v/>
      </c>
      <c r="AB92" s="89" t="str">
        <f t="shared" si="128"/>
        <v/>
      </c>
      <c r="AC92" s="89" t="str">
        <f t="shared" si="129"/>
        <v>0</v>
      </c>
      <c r="AD92" s="89">
        <f t="shared" si="130"/>
        <v>0</v>
      </c>
      <c r="AE92" s="201" t="str">
        <f>IF(女子種目選択!F92="","",女子種目選択!F92)</f>
        <v/>
      </c>
      <c r="AF92" s="94" t="str">
        <f t="shared" si="107"/>
        <v/>
      </c>
      <c r="AG92" s="129"/>
      <c r="AH92" s="202" t="str">
        <f t="shared" si="131"/>
        <v/>
      </c>
      <c r="AI92" s="130"/>
      <c r="AJ92" s="202" t="str">
        <f t="shared" si="132"/>
        <v/>
      </c>
      <c r="AK92" s="200"/>
      <c r="AL92" s="99">
        <f t="shared" si="133"/>
        <v>0</v>
      </c>
      <c r="AM92" s="99">
        <f t="shared" si="134"/>
        <v>0</v>
      </c>
      <c r="AN92" s="99">
        <f t="shared" si="135"/>
        <v>0</v>
      </c>
      <c r="AO92" s="99">
        <f t="shared" si="136"/>
        <v>0</v>
      </c>
      <c r="AP92" s="100">
        <f t="shared" si="137"/>
        <v>0</v>
      </c>
      <c r="AQ92" s="101">
        <f t="shared" si="138"/>
        <v>0</v>
      </c>
      <c r="AR92" s="89" t="str">
        <f t="shared" si="139"/>
        <v>000</v>
      </c>
      <c r="AS92" s="89">
        <f t="shared" si="140"/>
        <v>0</v>
      </c>
      <c r="AT92" s="89">
        <f t="shared" si="141"/>
        <v>0</v>
      </c>
      <c r="AU92" s="89" t="str">
        <f t="shared" si="142"/>
        <v/>
      </c>
      <c r="AV92" s="89" t="str">
        <f t="shared" si="143"/>
        <v/>
      </c>
      <c r="AW92" s="89" t="str">
        <f t="shared" si="144"/>
        <v>0</v>
      </c>
      <c r="AX92" s="89" t="str">
        <f t="shared" si="145"/>
        <v/>
      </c>
      <c r="AY92" s="89" t="str">
        <f t="shared" si="146"/>
        <v>0</v>
      </c>
      <c r="AZ92" s="89" t="str">
        <f t="shared" si="147"/>
        <v/>
      </c>
      <c r="BA92" s="89" t="str">
        <f t="shared" si="148"/>
        <v>00</v>
      </c>
      <c r="BB92" s="89">
        <f t="shared" si="149"/>
        <v>0</v>
      </c>
      <c r="BC92" s="199" t="str">
        <f>IF(女子種目選択!G92="","",女子種目選択!G92)</f>
        <v/>
      </c>
      <c r="BD92" s="94" t="str">
        <f t="shared" si="108"/>
        <v/>
      </c>
      <c r="BE92" s="129"/>
      <c r="BF92" s="202" t="str">
        <f t="shared" si="150"/>
        <v/>
      </c>
      <c r="BG92" s="130"/>
      <c r="BH92" s="202" t="str">
        <f t="shared" si="151"/>
        <v/>
      </c>
      <c r="BI92" s="200"/>
      <c r="BJ92" s="99">
        <f t="shared" si="152"/>
        <v>0</v>
      </c>
      <c r="BK92" s="99">
        <f t="shared" si="153"/>
        <v>0</v>
      </c>
      <c r="BL92" s="99">
        <f t="shared" si="154"/>
        <v>0</v>
      </c>
      <c r="BM92" s="99">
        <f t="shared" si="155"/>
        <v>0</v>
      </c>
      <c r="BN92" s="100">
        <f t="shared" si="156"/>
        <v>0</v>
      </c>
      <c r="BO92" s="101">
        <f t="shared" si="157"/>
        <v>0</v>
      </c>
      <c r="BP92" s="89" t="str">
        <f t="shared" si="158"/>
        <v>000</v>
      </c>
      <c r="BQ92" s="89">
        <f t="shared" si="159"/>
        <v>0</v>
      </c>
      <c r="BR92" s="89">
        <f t="shared" si="160"/>
        <v>0</v>
      </c>
      <c r="BS92" s="89" t="str">
        <f t="shared" si="161"/>
        <v/>
      </c>
      <c r="BT92" s="89" t="str">
        <f t="shared" si="162"/>
        <v/>
      </c>
      <c r="BU92" s="89" t="str">
        <f t="shared" si="163"/>
        <v>0</v>
      </c>
      <c r="BV92" s="89" t="str">
        <f t="shared" si="164"/>
        <v/>
      </c>
      <c r="BW92" s="89" t="str">
        <f t="shared" si="165"/>
        <v>0</v>
      </c>
      <c r="BX92" s="89" t="str">
        <f t="shared" si="166"/>
        <v/>
      </c>
      <c r="BY92" s="89" t="str">
        <f t="shared" si="167"/>
        <v>00</v>
      </c>
      <c r="BZ92" s="89">
        <f t="shared" si="168"/>
        <v>0</v>
      </c>
      <c r="CA92" s="199" t="str">
        <f>IF(女子種目選択!H92="","",女子種目選択!H92)</f>
        <v/>
      </c>
      <c r="CB92" s="94" t="str">
        <f t="shared" si="109"/>
        <v/>
      </c>
      <c r="CC92" s="129"/>
      <c r="CD92" s="202" t="str">
        <f t="shared" si="169"/>
        <v/>
      </c>
      <c r="CE92" s="130"/>
      <c r="CF92" s="202" t="str">
        <f t="shared" si="170"/>
        <v/>
      </c>
      <c r="CG92" s="200"/>
      <c r="CH92" s="99">
        <f t="shared" si="171"/>
        <v>0</v>
      </c>
      <c r="CI92" s="99">
        <f t="shared" si="172"/>
        <v>0</v>
      </c>
      <c r="CJ92" s="99">
        <f t="shared" si="173"/>
        <v>0</v>
      </c>
      <c r="CK92" s="99">
        <f t="shared" si="174"/>
        <v>0</v>
      </c>
      <c r="CL92" s="100">
        <f t="shared" si="175"/>
        <v>0</v>
      </c>
      <c r="CM92" s="101">
        <f t="shared" si="176"/>
        <v>0</v>
      </c>
      <c r="CN92" s="89" t="str">
        <f t="shared" si="177"/>
        <v>000</v>
      </c>
      <c r="CO92" s="89">
        <f t="shared" si="178"/>
        <v>0</v>
      </c>
      <c r="CP92" s="89">
        <f t="shared" si="179"/>
        <v>0</v>
      </c>
      <c r="CQ92" s="89" t="str">
        <f t="shared" si="180"/>
        <v/>
      </c>
      <c r="CR92" s="89" t="str">
        <f t="shared" si="181"/>
        <v/>
      </c>
      <c r="CS92" s="89" t="str">
        <f t="shared" si="182"/>
        <v>0</v>
      </c>
      <c r="CT92" s="89" t="str">
        <f t="shared" si="183"/>
        <v/>
      </c>
      <c r="CU92" s="89" t="str">
        <f t="shared" si="184"/>
        <v>0</v>
      </c>
      <c r="CV92" s="89" t="str">
        <f t="shared" si="185"/>
        <v/>
      </c>
      <c r="CW92" s="89" t="str">
        <f t="shared" si="186"/>
        <v>00</v>
      </c>
      <c r="CX92" s="89">
        <f t="shared" si="187"/>
        <v>0</v>
      </c>
      <c r="CY92" s="201" t="str">
        <f>IF(女子種目選択!I92="","",女子種目選択!I92)</f>
        <v/>
      </c>
      <c r="CZ92" s="94" t="str">
        <f t="shared" si="110"/>
        <v/>
      </c>
      <c r="DA92" s="129"/>
      <c r="DB92" s="202" t="str">
        <f t="shared" si="188"/>
        <v/>
      </c>
      <c r="DC92" s="130"/>
      <c r="DD92" s="202" t="str">
        <f t="shared" si="189"/>
        <v/>
      </c>
      <c r="DE92" s="200"/>
      <c r="DF92" s="99">
        <f t="shared" si="190"/>
        <v>0</v>
      </c>
      <c r="DG92" s="99">
        <f t="shared" si="191"/>
        <v>0</v>
      </c>
      <c r="DH92" s="99">
        <f t="shared" si="192"/>
        <v>0</v>
      </c>
      <c r="DI92" s="99">
        <f t="shared" si="193"/>
        <v>0</v>
      </c>
      <c r="DJ92" s="100">
        <f t="shared" si="194"/>
        <v>0</v>
      </c>
      <c r="DK92" s="101">
        <f t="shared" si="195"/>
        <v>0</v>
      </c>
      <c r="DL92" s="89" t="str">
        <f t="shared" si="196"/>
        <v>000</v>
      </c>
      <c r="DM92" s="89">
        <f t="shared" si="197"/>
        <v>0</v>
      </c>
      <c r="DN92" s="89">
        <f t="shared" si="198"/>
        <v>0</v>
      </c>
      <c r="DO92" s="89" t="str">
        <f t="shared" si="199"/>
        <v/>
      </c>
      <c r="DP92" s="89" t="str">
        <f t="shared" si="200"/>
        <v/>
      </c>
      <c r="DQ92" s="89" t="str">
        <f t="shared" si="201"/>
        <v>0</v>
      </c>
      <c r="DR92" s="89" t="str">
        <f t="shared" si="202"/>
        <v/>
      </c>
      <c r="DS92" s="89" t="str">
        <f t="shared" si="203"/>
        <v>0</v>
      </c>
      <c r="DT92" s="89" t="str">
        <f t="shared" si="204"/>
        <v/>
      </c>
      <c r="DU92" s="89" t="str">
        <f t="shared" si="205"/>
        <v>00</v>
      </c>
      <c r="DV92" s="89">
        <f t="shared" si="206"/>
        <v>0</v>
      </c>
    </row>
    <row r="93" spans="2:126">
      <c r="B93" s="90" t="str">
        <f t="shared" si="111"/>
        <v/>
      </c>
      <c r="C93" s="91">
        <v>90</v>
      </c>
      <c r="D93" s="92" t="str">
        <f>女子種目選択!B93</f>
        <v/>
      </c>
      <c r="E93" s="197" t="str">
        <f>女子種目選択!C93</f>
        <v/>
      </c>
      <c r="F93" s="198" t="str">
        <f>女子種目選択!D93</f>
        <v/>
      </c>
      <c r="G93" s="199" t="str">
        <f>IF(女子種目選択!E93="","",女子種目選択!E93)</f>
        <v/>
      </c>
      <c r="H93" s="94" t="str">
        <f t="shared" si="106"/>
        <v/>
      </c>
      <c r="I93" s="129"/>
      <c r="J93" s="96" t="str">
        <f t="shared" si="112"/>
        <v/>
      </c>
      <c r="K93" s="130"/>
      <c r="L93" s="96" t="str">
        <f t="shared" si="113"/>
        <v/>
      </c>
      <c r="M93" s="200"/>
      <c r="N93" s="99" t="str">
        <f t="shared" si="114"/>
        <v/>
      </c>
      <c r="O93" s="99">
        <f t="shared" si="115"/>
        <v>0</v>
      </c>
      <c r="P93" s="99" t="str">
        <f t="shared" si="116"/>
        <v/>
      </c>
      <c r="Q93" s="99">
        <f t="shared" si="117"/>
        <v>0</v>
      </c>
      <c r="R93" s="100" t="str">
        <f t="shared" si="118"/>
        <v/>
      </c>
      <c r="S93" s="101" t="str">
        <f t="shared" si="119"/>
        <v/>
      </c>
      <c r="T93" s="89" t="str">
        <f t="shared" si="120"/>
        <v>00</v>
      </c>
      <c r="U93" s="89">
        <f t="shared" si="121"/>
        <v>0</v>
      </c>
      <c r="V93" s="89">
        <f t="shared" si="122"/>
        <v>0</v>
      </c>
      <c r="W93" s="89" t="str">
        <f t="shared" si="123"/>
        <v/>
      </c>
      <c r="X93" s="89" t="str">
        <f t="shared" si="124"/>
        <v/>
      </c>
      <c r="Y93" s="89" t="str">
        <f t="shared" si="125"/>
        <v>0</v>
      </c>
      <c r="Z93" s="89" t="str">
        <f t="shared" si="126"/>
        <v/>
      </c>
      <c r="AA93" s="89" t="str">
        <f t="shared" si="127"/>
        <v/>
      </c>
      <c r="AB93" s="89" t="str">
        <f t="shared" si="128"/>
        <v/>
      </c>
      <c r="AC93" s="89" t="str">
        <f t="shared" si="129"/>
        <v>0</v>
      </c>
      <c r="AD93" s="89">
        <f t="shared" si="130"/>
        <v>0</v>
      </c>
      <c r="AE93" s="201" t="str">
        <f>IF(女子種目選択!F93="","",女子種目選択!F93)</f>
        <v/>
      </c>
      <c r="AF93" s="94" t="str">
        <f t="shared" si="107"/>
        <v/>
      </c>
      <c r="AG93" s="129"/>
      <c r="AH93" s="202" t="str">
        <f t="shared" si="131"/>
        <v/>
      </c>
      <c r="AI93" s="130"/>
      <c r="AJ93" s="202" t="str">
        <f t="shared" si="132"/>
        <v/>
      </c>
      <c r="AK93" s="200"/>
      <c r="AL93" s="99">
        <f t="shared" si="133"/>
        <v>0</v>
      </c>
      <c r="AM93" s="99">
        <f t="shared" si="134"/>
        <v>0</v>
      </c>
      <c r="AN93" s="99">
        <f t="shared" si="135"/>
        <v>0</v>
      </c>
      <c r="AO93" s="99">
        <f t="shared" si="136"/>
        <v>0</v>
      </c>
      <c r="AP93" s="100">
        <f t="shared" si="137"/>
        <v>0</v>
      </c>
      <c r="AQ93" s="101">
        <f t="shared" si="138"/>
        <v>0</v>
      </c>
      <c r="AR93" s="89" t="str">
        <f t="shared" si="139"/>
        <v>000</v>
      </c>
      <c r="AS93" s="89">
        <f t="shared" si="140"/>
        <v>0</v>
      </c>
      <c r="AT93" s="89">
        <f t="shared" si="141"/>
        <v>0</v>
      </c>
      <c r="AU93" s="89" t="str">
        <f t="shared" si="142"/>
        <v/>
      </c>
      <c r="AV93" s="89" t="str">
        <f t="shared" si="143"/>
        <v/>
      </c>
      <c r="AW93" s="89" t="str">
        <f t="shared" si="144"/>
        <v>0</v>
      </c>
      <c r="AX93" s="89" t="str">
        <f t="shared" si="145"/>
        <v/>
      </c>
      <c r="AY93" s="89" t="str">
        <f t="shared" si="146"/>
        <v>0</v>
      </c>
      <c r="AZ93" s="89" t="str">
        <f t="shared" si="147"/>
        <v/>
      </c>
      <c r="BA93" s="89" t="str">
        <f t="shared" si="148"/>
        <v>00</v>
      </c>
      <c r="BB93" s="89">
        <f t="shared" si="149"/>
        <v>0</v>
      </c>
      <c r="BC93" s="199" t="str">
        <f>IF(女子種目選択!G93="","",女子種目選択!G93)</f>
        <v/>
      </c>
      <c r="BD93" s="94" t="str">
        <f t="shared" si="108"/>
        <v/>
      </c>
      <c r="BE93" s="129"/>
      <c r="BF93" s="202" t="str">
        <f t="shared" si="150"/>
        <v/>
      </c>
      <c r="BG93" s="130"/>
      <c r="BH93" s="202" t="str">
        <f t="shared" si="151"/>
        <v/>
      </c>
      <c r="BI93" s="200"/>
      <c r="BJ93" s="99">
        <f t="shared" si="152"/>
        <v>0</v>
      </c>
      <c r="BK93" s="99">
        <f t="shared" si="153"/>
        <v>0</v>
      </c>
      <c r="BL93" s="99">
        <f t="shared" si="154"/>
        <v>0</v>
      </c>
      <c r="BM93" s="99">
        <f t="shared" si="155"/>
        <v>0</v>
      </c>
      <c r="BN93" s="100">
        <f t="shared" si="156"/>
        <v>0</v>
      </c>
      <c r="BO93" s="101">
        <f t="shared" si="157"/>
        <v>0</v>
      </c>
      <c r="BP93" s="89" t="str">
        <f t="shared" si="158"/>
        <v>000</v>
      </c>
      <c r="BQ93" s="89">
        <f t="shared" si="159"/>
        <v>0</v>
      </c>
      <c r="BR93" s="89">
        <f t="shared" si="160"/>
        <v>0</v>
      </c>
      <c r="BS93" s="89" t="str">
        <f t="shared" si="161"/>
        <v/>
      </c>
      <c r="BT93" s="89" t="str">
        <f t="shared" si="162"/>
        <v/>
      </c>
      <c r="BU93" s="89" t="str">
        <f t="shared" si="163"/>
        <v>0</v>
      </c>
      <c r="BV93" s="89" t="str">
        <f t="shared" si="164"/>
        <v/>
      </c>
      <c r="BW93" s="89" t="str">
        <f t="shared" si="165"/>
        <v>0</v>
      </c>
      <c r="BX93" s="89" t="str">
        <f t="shared" si="166"/>
        <v/>
      </c>
      <c r="BY93" s="89" t="str">
        <f t="shared" si="167"/>
        <v>00</v>
      </c>
      <c r="BZ93" s="89">
        <f t="shared" si="168"/>
        <v>0</v>
      </c>
      <c r="CA93" s="199" t="str">
        <f>IF(女子種目選択!H93="","",女子種目選択!H93)</f>
        <v/>
      </c>
      <c r="CB93" s="94" t="str">
        <f t="shared" si="109"/>
        <v/>
      </c>
      <c r="CC93" s="129"/>
      <c r="CD93" s="202" t="str">
        <f t="shared" si="169"/>
        <v/>
      </c>
      <c r="CE93" s="130"/>
      <c r="CF93" s="202" t="str">
        <f t="shared" si="170"/>
        <v/>
      </c>
      <c r="CG93" s="200"/>
      <c r="CH93" s="99">
        <f t="shared" si="171"/>
        <v>0</v>
      </c>
      <c r="CI93" s="99">
        <f t="shared" si="172"/>
        <v>0</v>
      </c>
      <c r="CJ93" s="99">
        <f t="shared" si="173"/>
        <v>0</v>
      </c>
      <c r="CK93" s="99">
        <f t="shared" si="174"/>
        <v>0</v>
      </c>
      <c r="CL93" s="100">
        <f t="shared" si="175"/>
        <v>0</v>
      </c>
      <c r="CM93" s="101">
        <f t="shared" si="176"/>
        <v>0</v>
      </c>
      <c r="CN93" s="89" t="str">
        <f t="shared" si="177"/>
        <v>000</v>
      </c>
      <c r="CO93" s="89">
        <f t="shared" si="178"/>
        <v>0</v>
      </c>
      <c r="CP93" s="89">
        <f t="shared" si="179"/>
        <v>0</v>
      </c>
      <c r="CQ93" s="89" t="str">
        <f t="shared" si="180"/>
        <v/>
      </c>
      <c r="CR93" s="89" t="str">
        <f t="shared" si="181"/>
        <v/>
      </c>
      <c r="CS93" s="89" t="str">
        <f t="shared" si="182"/>
        <v>0</v>
      </c>
      <c r="CT93" s="89" t="str">
        <f t="shared" si="183"/>
        <v/>
      </c>
      <c r="CU93" s="89" t="str">
        <f t="shared" si="184"/>
        <v>0</v>
      </c>
      <c r="CV93" s="89" t="str">
        <f t="shared" si="185"/>
        <v/>
      </c>
      <c r="CW93" s="89" t="str">
        <f t="shared" si="186"/>
        <v>00</v>
      </c>
      <c r="CX93" s="89">
        <f t="shared" si="187"/>
        <v>0</v>
      </c>
      <c r="CY93" s="201" t="str">
        <f>IF(女子種目選択!I93="","",女子種目選択!I93)</f>
        <v/>
      </c>
      <c r="CZ93" s="94" t="str">
        <f t="shared" si="110"/>
        <v/>
      </c>
      <c r="DA93" s="129"/>
      <c r="DB93" s="202" t="str">
        <f t="shared" si="188"/>
        <v/>
      </c>
      <c r="DC93" s="130"/>
      <c r="DD93" s="202" t="str">
        <f t="shared" si="189"/>
        <v/>
      </c>
      <c r="DE93" s="200"/>
      <c r="DF93" s="99">
        <f t="shared" si="190"/>
        <v>0</v>
      </c>
      <c r="DG93" s="99">
        <f t="shared" si="191"/>
        <v>0</v>
      </c>
      <c r="DH93" s="99">
        <f t="shared" si="192"/>
        <v>0</v>
      </c>
      <c r="DI93" s="99">
        <f t="shared" si="193"/>
        <v>0</v>
      </c>
      <c r="DJ93" s="100">
        <f t="shared" si="194"/>
        <v>0</v>
      </c>
      <c r="DK93" s="101">
        <f t="shared" si="195"/>
        <v>0</v>
      </c>
      <c r="DL93" s="89" t="str">
        <f t="shared" si="196"/>
        <v>000</v>
      </c>
      <c r="DM93" s="89">
        <f t="shared" si="197"/>
        <v>0</v>
      </c>
      <c r="DN93" s="89">
        <f t="shared" si="198"/>
        <v>0</v>
      </c>
      <c r="DO93" s="89" t="str">
        <f t="shared" si="199"/>
        <v/>
      </c>
      <c r="DP93" s="89" t="str">
        <f t="shared" si="200"/>
        <v/>
      </c>
      <c r="DQ93" s="89" t="str">
        <f t="shared" si="201"/>
        <v>0</v>
      </c>
      <c r="DR93" s="89" t="str">
        <f t="shared" si="202"/>
        <v/>
      </c>
      <c r="DS93" s="89" t="str">
        <f t="shared" si="203"/>
        <v>0</v>
      </c>
      <c r="DT93" s="89" t="str">
        <f t="shared" si="204"/>
        <v/>
      </c>
      <c r="DU93" s="89" t="str">
        <f t="shared" si="205"/>
        <v>00</v>
      </c>
      <c r="DV93" s="89">
        <f t="shared" si="206"/>
        <v>0</v>
      </c>
    </row>
    <row r="94" spans="2:126">
      <c r="B94" s="90" t="str">
        <f t="shared" si="111"/>
        <v/>
      </c>
      <c r="C94" s="91">
        <v>91</v>
      </c>
      <c r="D94" s="92" t="str">
        <f>女子種目選択!B94</f>
        <v/>
      </c>
      <c r="E94" s="197" t="str">
        <f>女子種目選択!C94</f>
        <v/>
      </c>
      <c r="F94" s="198" t="str">
        <f>女子種目選択!D94</f>
        <v/>
      </c>
      <c r="G94" s="199" t="str">
        <f>IF(女子種目選択!E94="","",女子種目選択!E94)</f>
        <v/>
      </c>
      <c r="H94" s="94" t="str">
        <f t="shared" si="106"/>
        <v/>
      </c>
      <c r="I94" s="129"/>
      <c r="J94" s="96" t="str">
        <f t="shared" si="112"/>
        <v/>
      </c>
      <c r="K94" s="130"/>
      <c r="L94" s="96" t="str">
        <f t="shared" si="113"/>
        <v/>
      </c>
      <c r="M94" s="200"/>
      <c r="N94" s="99" t="str">
        <f t="shared" si="114"/>
        <v/>
      </c>
      <c r="O94" s="99">
        <f t="shared" si="115"/>
        <v>0</v>
      </c>
      <c r="P94" s="99" t="str">
        <f t="shared" si="116"/>
        <v/>
      </c>
      <c r="Q94" s="99">
        <f t="shared" si="117"/>
        <v>0</v>
      </c>
      <c r="R94" s="100" t="str">
        <f t="shared" si="118"/>
        <v/>
      </c>
      <c r="S94" s="101" t="str">
        <f t="shared" si="119"/>
        <v/>
      </c>
      <c r="T94" s="89" t="str">
        <f t="shared" si="120"/>
        <v>00</v>
      </c>
      <c r="U94" s="89">
        <f t="shared" si="121"/>
        <v>0</v>
      </c>
      <c r="V94" s="89">
        <f t="shared" si="122"/>
        <v>0</v>
      </c>
      <c r="W94" s="89" t="str">
        <f t="shared" si="123"/>
        <v/>
      </c>
      <c r="X94" s="89" t="str">
        <f t="shared" si="124"/>
        <v/>
      </c>
      <c r="Y94" s="89" t="str">
        <f t="shared" si="125"/>
        <v>0</v>
      </c>
      <c r="Z94" s="89" t="str">
        <f t="shared" si="126"/>
        <v/>
      </c>
      <c r="AA94" s="89" t="str">
        <f t="shared" si="127"/>
        <v/>
      </c>
      <c r="AB94" s="89" t="str">
        <f t="shared" si="128"/>
        <v/>
      </c>
      <c r="AC94" s="89" t="str">
        <f t="shared" si="129"/>
        <v>0</v>
      </c>
      <c r="AD94" s="89">
        <f t="shared" si="130"/>
        <v>0</v>
      </c>
      <c r="AE94" s="201" t="str">
        <f>IF(女子種目選択!F94="","",女子種目選択!F94)</f>
        <v/>
      </c>
      <c r="AF94" s="94" t="str">
        <f t="shared" si="107"/>
        <v/>
      </c>
      <c r="AG94" s="129"/>
      <c r="AH94" s="202" t="str">
        <f t="shared" si="131"/>
        <v/>
      </c>
      <c r="AI94" s="130"/>
      <c r="AJ94" s="202" t="str">
        <f t="shared" si="132"/>
        <v/>
      </c>
      <c r="AK94" s="200"/>
      <c r="AL94" s="99">
        <f t="shared" si="133"/>
        <v>0</v>
      </c>
      <c r="AM94" s="99">
        <f t="shared" si="134"/>
        <v>0</v>
      </c>
      <c r="AN94" s="99">
        <f t="shared" si="135"/>
        <v>0</v>
      </c>
      <c r="AO94" s="99">
        <f t="shared" si="136"/>
        <v>0</v>
      </c>
      <c r="AP94" s="100">
        <f t="shared" si="137"/>
        <v>0</v>
      </c>
      <c r="AQ94" s="101">
        <f t="shared" si="138"/>
        <v>0</v>
      </c>
      <c r="AR94" s="89" t="str">
        <f t="shared" si="139"/>
        <v>000</v>
      </c>
      <c r="AS94" s="89">
        <f t="shared" si="140"/>
        <v>0</v>
      </c>
      <c r="AT94" s="89">
        <f t="shared" si="141"/>
        <v>0</v>
      </c>
      <c r="AU94" s="89" t="str">
        <f t="shared" si="142"/>
        <v/>
      </c>
      <c r="AV94" s="89" t="str">
        <f t="shared" si="143"/>
        <v/>
      </c>
      <c r="AW94" s="89" t="str">
        <f t="shared" si="144"/>
        <v>0</v>
      </c>
      <c r="AX94" s="89" t="str">
        <f t="shared" si="145"/>
        <v/>
      </c>
      <c r="AY94" s="89" t="str">
        <f t="shared" si="146"/>
        <v>0</v>
      </c>
      <c r="AZ94" s="89" t="str">
        <f t="shared" si="147"/>
        <v/>
      </c>
      <c r="BA94" s="89" t="str">
        <f t="shared" si="148"/>
        <v>00</v>
      </c>
      <c r="BB94" s="89">
        <f t="shared" si="149"/>
        <v>0</v>
      </c>
      <c r="BC94" s="199" t="str">
        <f>IF(女子種目選択!G94="","",女子種目選択!G94)</f>
        <v/>
      </c>
      <c r="BD94" s="94" t="str">
        <f t="shared" si="108"/>
        <v/>
      </c>
      <c r="BE94" s="129"/>
      <c r="BF94" s="202" t="str">
        <f t="shared" si="150"/>
        <v/>
      </c>
      <c r="BG94" s="130"/>
      <c r="BH94" s="202" t="str">
        <f t="shared" si="151"/>
        <v/>
      </c>
      <c r="BI94" s="200"/>
      <c r="BJ94" s="99">
        <f t="shared" si="152"/>
        <v>0</v>
      </c>
      <c r="BK94" s="99">
        <f t="shared" si="153"/>
        <v>0</v>
      </c>
      <c r="BL94" s="99">
        <f t="shared" si="154"/>
        <v>0</v>
      </c>
      <c r="BM94" s="99">
        <f t="shared" si="155"/>
        <v>0</v>
      </c>
      <c r="BN94" s="100">
        <f t="shared" si="156"/>
        <v>0</v>
      </c>
      <c r="BO94" s="101">
        <f t="shared" si="157"/>
        <v>0</v>
      </c>
      <c r="BP94" s="89" t="str">
        <f t="shared" si="158"/>
        <v>000</v>
      </c>
      <c r="BQ94" s="89">
        <f t="shared" si="159"/>
        <v>0</v>
      </c>
      <c r="BR94" s="89">
        <f t="shared" si="160"/>
        <v>0</v>
      </c>
      <c r="BS94" s="89" t="str">
        <f t="shared" si="161"/>
        <v/>
      </c>
      <c r="BT94" s="89" t="str">
        <f t="shared" si="162"/>
        <v/>
      </c>
      <c r="BU94" s="89" t="str">
        <f t="shared" si="163"/>
        <v>0</v>
      </c>
      <c r="BV94" s="89" t="str">
        <f t="shared" si="164"/>
        <v/>
      </c>
      <c r="BW94" s="89" t="str">
        <f t="shared" si="165"/>
        <v>0</v>
      </c>
      <c r="BX94" s="89" t="str">
        <f t="shared" si="166"/>
        <v/>
      </c>
      <c r="BY94" s="89" t="str">
        <f t="shared" si="167"/>
        <v>00</v>
      </c>
      <c r="BZ94" s="89">
        <f t="shared" si="168"/>
        <v>0</v>
      </c>
      <c r="CA94" s="199" t="str">
        <f>IF(女子種目選択!H94="","",女子種目選択!H94)</f>
        <v/>
      </c>
      <c r="CB94" s="94" t="str">
        <f t="shared" si="109"/>
        <v/>
      </c>
      <c r="CC94" s="129"/>
      <c r="CD94" s="202" t="str">
        <f t="shared" si="169"/>
        <v/>
      </c>
      <c r="CE94" s="130"/>
      <c r="CF94" s="202" t="str">
        <f t="shared" si="170"/>
        <v/>
      </c>
      <c r="CG94" s="200"/>
      <c r="CH94" s="99">
        <f t="shared" si="171"/>
        <v>0</v>
      </c>
      <c r="CI94" s="99">
        <f t="shared" si="172"/>
        <v>0</v>
      </c>
      <c r="CJ94" s="99">
        <f t="shared" si="173"/>
        <v>0</v>
      </c>
      <c r="CK94" s="99">
        <f t="shared" si="174"/>
        <v>0</v>
      </c>
      <c r="CL94" s="100">
        <f t="shared" si="175"/>
        <v>0</v>
      </c>
      <c r="CM94" s="101">
        <f t="shared" si="176"/>
        <v>0</v>
      </c>
      <c r="CN94" s="89" t="str">
        <f t="shared" si="177"/>
        <v>000</v>
      </c>
      <c r="CO94" s="89">
        <f t="shared" si="178"/>
        <v>0</v>
      </c>
      <c r="CP94" s="89">
        <f t="shared" si="179"/>
        <v>0</v>
      </c>
      <c r="CQ94" s="89" t="str">
        <f t="shared" si="180"/>
        <v/>
      </c>
      <c r="CR94" s="89" t="str">
        <f t="shared" si="181"/>
        <v/>
      </c>
      <c r="CS94" s="89" t="str">
        <f t="shared" si="182"/>
        <v>0</v>
      </c>
      <c r="CT94" s="89" t="str">
        <f t="shared" si="183"/>
        <v/>
      </c>
      <c r="CU94" s="89" t="str">
        <f t="shared" si="184"/>
        <v>0</v>
      </c>
      <c r="CV94" s="89" t="str">
        <f t="shared" si="185"/>
        <v/>
      </c>
      <c r="CW94" s="89" t="str">
        <f t="shared" si="186"/>
        <v>00</v>
      </c>
      <c r="CX94" s="89">
        <f t="shared" si="187"/>
        <v>0</v>
      </c>
      <c r="CY94" s="201" t="str">
        <f>IF(女子種目選択!I94="","",女子種目選択!I94)</f>
        <v/>
      </c>
      <c r="CZ94" s="94" t="str">
        <f t="shared" si="110"/>
        <v/>
      </c>
      <c r="DA94" s="129"/>
      <c r="DB94" s="202" t="str">
        <f t="shared" si="188"/>
        <v/>
      </c>
      <c r="DC94" s="130"/>
      <c r="DD94" s="202" t="str">
        <f t="shared" si="189"/>
        <v/>
      </c>
      <c r="DE94" s="200"/>
      <c r="DF94" s="99">
        <f t="shared" si="190"/>
        <v>0</v>
      </c>
      <c r="DG94" s="99">
        <f t="shared" si="191"/>
        <v>0</v>
      </c>
      <c r="DH94" s="99">
        <f t="shared" si="192"/>
        <v>0</v>
      </c>
      <c r="DI94" s="99">
        <f t="shared" si="193"/>
        <v>0</v>
      </c>
      <c r="DJ94" s="100">
        <f t="shared" si="194"/>
        <v>0</v>
      </c>
      <c r="DK94" s="101">
        <f t="shared" si="195"/>
        <v>0</v>
      </c>
      <c r="DL94" s="89" t="str">
        <f t="shared" si="196"/>
        <v>000</v>
      </c>
      <c r="DM94" s="89">
        <f t="shared" si="197"/>
        <v>0</v>
      </c>
      <c r="DN94" s="89">
        <f t="shared" si="198"/>
        <v>0</v>
      </c>
      <c r="DO94" s="89" t="str">
        <f t="shared" si="199"/>
        <v/>
      </c>
      <c r="DP94" s="89" t="str">
        <f t="shared" si="200"/>
        <v/>
      </c>
      <c r="DQ94" s="89" t="str">
        <f t="shared" si="201"/>
        <v>0</v>
      </c>
      <c r="DR94" s="89" t="str">
        <f t="shared" si="202"/>
        <v/>
      </c>
      <c r="DS94" s="89" t="str">
        <f t="shared" si="203"/>
        <v>0</v>
      </c>
      <c r="DT94" s="89" t="str">
        <f t="shared" si="204"/>
        <v/>
      </c>
      <c r="DU94" s="89" t="str">
        <f t="shared" si="205"/>
        <v>00</v>
      </c>
      <c r="DV94" s="89">
        <f t="shared" si="206"/>
        <v>0</v>
      </c>
    </row>
    <row r="95" spans="2:126">
      <c r="B95" s="90" t="str">
        <f t="shared" si="111"/>
        <v/>
      </c>
      <c r="C95" s="91">
        <v>92</v>
      </c>
      <c r="D95" s="92" t="str">
        <f>女子種目選択!B95</f>
        <v/>
      </c>
      <c r="E95" s="197" t="str">
        <f>女子種目選択!C95</f>
        <v/>
      </c>
      <c r="F95" s="198" t="str">
        <f>女子種目選択!D95</f>
        <v/>
      </c>
      <c r="G95" s="199" t="str">
        <f>IF(女子種目選択!E95="","",女子種目選択!E95)</f>
        <v/>
      </c>
      <c r="H95" s="94" t="str">
        <f t="shared" si="106"/>
        <v/>
      </c>
      <c r="I95" s="129"/>
      <c r="J95" s="96" t="str">
        <f t="shared" si="112"/>
        <v/>
      </c>
      <c r="K95" s="130"/>
      <c r="L95" s="96" t="str">
        <f t="shared" si="113"/>
        <v/>
      </c>
      <c r="M95" s="200"/>
      <c r="N95" s="99" t="str">
        <f t="shared" si="114"/>
        <v/>
      </c>
      <c r="O95" s="99">
        <f t="shared" si="115"/>
        <v>0</v>
      </c>
      <c r="P95" s="99" t="str">
        <f t="shared" si="116"/>
        <v/>
      </c>
      <c r="Q95" s="99">
        <f t="shared" si="117"/>
        <v>0</v>
      </c>
      <c r="R95" s="100" t="str">
        <f t="shared" si="118"/>
        <v/>
      </c>
      <c r="S95" s="101" t="str">
        <f t="shared" si="119"/>
        <v/>
      </c>
      <c r="T95" s="89" t="str">
        <f t="shared" si="120"/>
        <v>00</v>
      </c>
      <c r="U95" s="89">
        <f t="shared" si="121"/>
        <v>0</v>
      </c>
      <c r="V95" s="89">
        <f t="shared" si="122"/>
        <v>0</v>
      </c>
      <c r="W95" s="89" t="str">
        <f t="shared" si="123"/>
        <v/>
      </c>
      <c r="X95" s="89" t="str">
        <f t="shared" si="124"/>
        <v/>
      </c>
      <c r="Y95" s="89" t="str">
        <f t="shared" si="125"/>
        <v>0</v>
      </c>
      <c r="Z95" s="89" t="str">
        <f t="shared" si="126"/>
        <v/>
      </c>
      <c r="AA95" s="89" t="str">
        <f t="shared" si="127"/>
        <v/>
      </c>
      <c r="AB95" s="89" t="str">
        <f t="shared" si="128"/>
        <v/>
      </c>
      <c r="AC95" s="89" t="str">
        <f t="shared" si="129"/>
        <v>0</v>
      </c>
      <c r="AD95" s="89">
        <f t="shared" si="130"/>
        <v>0</v>
      </c>
      <c r="AE95" s="201" t="str">
        <f>IF(女子種目選択!F95="","",女子種目選択!F95)</f>
        <v/>
      </c>
      <c r="AF95" s="94" t="str">
        <f t="shared" si="107"/>
        <v/>
      </c>
      <c r="AG95" s="129"/>
      <c r="AH95" s="202" t="str">
        <f t="shared" si="131"/>
        <v/>
      </c>
      <c r="AI95" s="130"/>
      <c r="AJ95" s="202" t="str">
        <f t="shared" si="132"/>
        <v/>
      </c>
      <c r="AK95" s="200"/>
      <c r="AL95" s="99">
        <f t="shared" si="133"/>
        <v>0</v>
      </c>
      <c r="AM95" s="99">
        <f t="shared" si="134"/>
        <v>0</v>
      </c>
      <c r="AN95" s="99">
        <f t="shared" si="135"/>
        <v>0</v>
      </c>
      <c r="AO95" s="99">
        <f t="shared" si="136"/>
        <v>0</v>
      </c>
      <c r="AP95" s="100">
        <f t="shared" si="137"/>
        <v>0</v>
      </c>
      <c r="AQ95" s="101">
        <f t="shared" si="138"/>
        <v>0</v>
      </c>
      <c r="AR95" s="89" t="str">
        <f t="shared" si="139"/>
        <v>000</v>
      </c>
      <c r="AS95" s="89">
        <f t="shared" si="140"/>
        <v>0</v>
      </c>
      <c r="AT95" s="89">
        <f t="shared" si="141"/>
        <v>0</v>
      </c>
      <c r="AU95" s="89" t="str">
        <f t="shared" si="142"/>
        <v/>
      </c>
      <c r="AV95" s="89" t="str">
        <f t="shared" si="143"/>
        <v/>
      </c>
      <c r="AW95" s="89" t="str">
        <f t="shared" si="144"/>
        <v>0</v>
      </c>
      <c r="AX95" s="89" t="str">
        <f t="shared" si="145"/>
        <v/>
      </c>
      <c r="AY95" s="89" t="str">
        <f t="shared" si="146"/>
        <v>0</v>
      </c>
      <c r="AZ95" s="89" t="str">
        <f t="shared" si="147"/>
        <v/>
      </c>
      <c r="BA95" s="89" t="str">
        <f t="shared" si="148"/>
        <v>00</v>
      </c>
      <c r="BB95" s="89">
        <f t="shared" si="149"/>
        <v>0</v>
      </c>
      <c r="BC95" s="199" t="str">
        <f>IF(女子種目選択!G95="","",女子種目選択!G95)</f>
        <v/>
      </c>
      <c r="BD95" s="94" t="str">
        <f t="shared" si="108"/>
        <v/>
      </c>
      <c r="BE95" s="129"/>
      <c r="BF95" s="202" t="str">
        <f t="shared" si="150"/>
        <v/>
      </c>
      <c r="BG95" s="130"/>
      <c r="BH95" s="202" t="str">
        <f t="shared" si="151"/>
        <v/>
      </c>
      <c r="BI95" s="200"/>
      <c r="BJ95" s="99">
        <f t="shared" si="152"/>
        <v>0</v>
      </c>
      <c r="BK95" s="99">
        <f t="shared" si="153"/>
        <v>0</v>
      </c>
      <c r="BL95" s="99">
        <f t="shared" si="154"/>
        <v>0</v>
      </c>
      <c r="BM95" s="99">
        <f t="shared" si="155"/>
        <v>0</v>
      </c>
      <c r="BN95" s="100">
        <f t="shared" si="156"/>
        <v>0</v>
      </c>
      <c r="BO95" s="101">
        <f t="shared" si="157"/>
        <v>0</v>
      </c>
      <c r="BP95" s="89" t="str">
        <f t="shared" si="158"/>
        <v>000</v>
      </c>
      <c r="BQ95" s="89">
        <f t="shared" si="159"/>
        <v>0</v>
      </c>
      <c r="BR95" s="89">
        <f t="shared" si="160"/>
        <v>0</v>
      </c>
      <c r="BS95" s="89" t="str">
        <f t="shared" si="161"/>
        <v/>
      </c>
      <c r="BT95" s="89" t="str">
        <f t="shared" si="162"/>
        <v/>
      </c>
      <c r="BU95" s="89" t="str">
        <f t="shared" si="163"/>
        <v>0</v>
      </c>
      <c r="BV95" s="89" t="str">
        <f t="shared" si="164"/>
        <v/>
      </c>
      <c r="BW95" s="89" t="str">
        <f t="shared" si="165"/>
        <v>0</v>
      </c>
      <c r="BX95" s="89" t="str">
        <f t="shared" si="166"/>
        <v/>
      </c>
      <c r="BY95" s="89" t="str">
        <f t="shared" si="167"/>
        <v>00</v>
      </c>
      <c r="BZ95" s="89">
        <f t="shared" si="168"/>
        <v>0</v>
      </c>
      <c r="CA95" s="199" t="str">
        <f>IF(女子種目選択!H95="","",女子種目選択!H95)</f>
        <v/>
      </c>
      <c r="CB95" s="94" t="str">
        <f t="shared" si="109"/>
        <v/>
      </c>
      <c r="CC95" s="129"/>
      <c r="CD95" s="202" t="str">
        <f t="shared" si="169"/>
        <v/>
      </c>
      <c r="CE95" s="130"/>
      <c r="CF95" s="202" t="str">
        <f t="shared" si="170"/>
        <v/>
      </c>
      <c r="CG95" s="200"/>
      <c r="CH95" s="99">
        <f t="shared" si="171"/>
        <v>0</v>
      </c>
      <c r="CI95" s="99">
        <f t="shared" si="172"/>
        <v>0</v>
      </c>
      <c r="CJ95" s="99">
        <f t="shared" si="173"/>
        <v>0</v>
      </c>
      <c r="CK95" s="99">
        <f t="shared" si="174"/>
        <v>0</v>
      </c>
      <c r="CL95" s="100">
        <f t="shared" si="175"/>
        <v>0</v>
      </c>
      <c r="CM95" s="101">
        <f t="shared" si="176"/>
        <v>0</v>
      </c>
      <c r="CN95" s="89" t="str">
        <f t="shared" si="177"/>
        <v>000</v>
      </c>
      <c r="CO95" s="89">
        <f t="shared" si="178"/>
        <v>0</v>
      </c>
      <c r="CP95" s="89">
        <f t="shared" si="179"/>
        <v>0</v>
      </c>
      <c r="CQ95" s="89" t="str">
        <f t="shared" si="180"/>
        <v/>
      </c>
      <c r="CR95" s="89" t="str">
        <f t="shared" si="181"/>
        <v/>
      </c>
      <c r="CS95" s="89" t="str">
        <f t="shared" si="182"/>
        <v>0</v>
      </c>
      <c r="CT95" s="89" t="str">
        <f t="shared" si="183"/>
        <v/>
      </c>
      <c r="CU95" s="89" t="str">
        <f t="shared" si="184"/>
        <v>0</v>
      </c>
      <c r="CV95" s="89" t="str">
        <f t="shared" si="185"/>
        <v/>
      </c>
      <c r="CW95" s="89" t="str">
        <f t="shared" si="186"/>
        <v>00</v>
      </c>
      <c r="CX95" s="89">
        <f t="shared" si="187"/>
        <v>0</v>
      </c>
      <c r="CY95" s="201" t="str">
        <f>IF(女子種目選択!I95="","",女子種目選択!I95)</f>
        <v/>
      </c>
      <c r="CZ95" s="94" t="str">
        <f t="shared" si="110"/>
        <v/>
      </c>
      <c r="DA95" s="129"/>
      <c r="DB95" s="202" t="str">
        <f t="shared" si="188"/>
        <v/>
      </c>
      <c r="DC95" s="130"/>
      <c r="DD95" s="202" t="str">
        <f t="shared" si="189"/>
        <v/>
      </c>
      <c r="DE95" s="200"/>
      <c r="DF95" s="99">
        <f t="shared" si="190"/>
        <v>0</v>
      </c>
      <c r="DG95" s="99">
        <f t="shared" si="191"/>
        <v>0</v>
      </c>
      <c r="DH95" s="99">
        <f t="shared" si="192"/>
        <v>0</v>
      </c>
      <c r="DI95" s="99">
        <f t="shared" si="193"/>
        <v>0</v>
      </c>
      <c r="DJ95" s="100">
        <f t="shared" si="194"/>
        <v>0</v>
      </c>
      <c r="DK95" s="101">
        <f t="shared" si="195"/>
        <v>0</v>
      </c>
      <c r="DL95" s="89" t="str">
        <f t="shared" si="196"/>
        <v>000</v>
      </c>
      <c r="DM95" s="89">
        <f t="shared" si="197"/>
        <v>0</v>
      </c>
      <c r="DN95" s="89">
        <f t="shared" si="198"/>
        <v>0</v>
      </c>
      <c r="DO95" s="89" t="str">
        <f t="shared" si="199"/>
        <v/>
      </c>
      <c r="DP95" s="89" t="str">
        <f t="shared" si="200"/>
        <v/>
      </c>
      <c r="DQ95" s="89" t="str">
        <f t="shared" si="201"/>
        <v>0</v>
      </c>
      <c r="DR95" s="89" t="str">
        <f t="shared" si="202"/>
        <v/>
      </c>
      <c r="DS95" s="89" t="str">
        <f t="shared" si="203"/>
        <v>0</v>
      </c>
      <c r="DT95" s="89" t="str">
        <f t="shared" si="204"/>
        <v/>
      </c>
      <c r="DU95" s="89" t="str">
        <f t="shared" si="205"/>
        <v>00</v>
      </c>
      <c r="DV95" s="89">
        <f t="shared" si="206"/>
        <v>0</v>
      </c>
    </row>
    <row r="96" spans="2:126">
      <c r="B96" s="90" t="str">
        <f t="shared" si="111"/>
        <v/>
      </c>
      <c r="C96" s="91">
        <v>93</v>
      </c>
      <c r="D96" s="92" t="str">
        <f>女子種目選択!B96</f>
        <v/>
      </c>
      <c r="E96" s="197" t="str">
        <f>女子種目選択!C96</f>
        <v/>
      </c>
      <c r="F96" s="198" t="str">
        <f>女子種目選択!D96</f>
        <v/>
      </c>
      <c r="G96" s="199" t="str">
        <f>IF(女子種目選択!E96="","",女子種目選択!E96)</f>
        <v/>
      </c>
      <c r="H96" s="94" t="str">
        <f t="shared" si="106"/>
        <v/>
      </c>
      <c r="I96" s="129"/>
      <c r="J96" s="96" t="str">
        <f t="shared" si="112"/>
        <v/>
      </c>
      <c r="K96" s="130"/>
      <c r="L96" s="96" t="str">
        <f t="shared" si="113"/>
        <v/>
      </c>
      <c r="M96" s="200"/>
      <c r="N96" s="99" t="str">
        <f t="shared" si="114"/>
        <v/>
      </c>
      <c r="O96" s="99">
        <f t="shared" si="115"/>
        <v>0</v>
      </c>
      <c r="P96" s="99" t="str">
        <f t="shared" si="116"/>
        <v/>
      </c>
      <c r="Q96" s="99">
        <f t="shared" si="117"/>
        <v>0</v>
      </c>
      <c r="R96" s="100" t="str">
        <f t="shared" si="118"/>
        <v/>
      </c>
      <c r="S96" s="101" t="str">
        <f t="shared" si="119"/>
        <v/>
      </c>
      <c r="T96" s="89" t="str">
        <f t="shared" si="120"/>
        <v>00</v>
      </c>
      <c r="U96" s="89">
        <f t="shared" si="121"/>
        <v>0</v>
      </c>
      <c r="V96" s="89">
        <f t="shared" si="122"/>
        <v>0</v>
      </c>
      <c r="W96" s="89" t="str">
        <f t="shared" si="123"/>
        <v/>
      </c>
      <c r="X96" s="89" t="str">
        <f t="shared" si="124"/>
        <v/>
      </c>
      <c r="Y96" s="89" t="str">
        <f t="shared" si="125"/>
        <v>0</v>
      </c>
      <c r="Z96" s="89" t="str">
        <f t="shared" si="126"/>
        <v/>
      </c>
      <c r="AA96" s="89" t="str">
        <f t="shared" si="127"/>
        <v/>
      </c>
      <c r="AB96" s="89" t="str">
        <f t="shared" si="128"/>
        <v/>
      </c>
      <c r="AC96" s="89" t="str">
        <f t="shared" si="129"/>
        <v>0</v>
      </c>
      <c r="AD96" s="89">
        <f t="shared" si="130"/>
        <v>0</v>
      </c>
      <c r="AE96" s="201" t="str">
        <f>IF(女子種目選択!F96="","",女子種目選択!F96)</f>
        <v/>
      </c>
      <c r="AF96" s="94" t="str">
        <f t="shared" si="107"/>
        <v/>
      </c>
      <c r="AG96" s="129"/>
      <c r="AH96" s="202" t="str">
        <f t="shared" si="131"/>
        <v/>
      </c>
      <c r="AI96" s="130"/>
      <c r="AJ96" s="202" t="str">
        <f t="shared" si="132"/>
        <v/>
      </c>
      <c r="AK96" s="200"/>
      <c r="AL96" s="99">
        <f t="shared" si="133"/>
        <v>0</v>
      </c>
      <c r="AM96" s="99">
        <f t="shared" si="134"/>
        <v>0</v>
      </c>
      <c r="AN96" s="99">
        <f t="shared" si="135"/>
        <v>0</v>
      </c>
      <c r="AO96" s="99">
        <f t="shared" si="136"/>
        <v>0</v>
      </c>
      <c r="AP96" s="100">
        <f t="shared" si="137"/>
        <v>0</v>
      </c>
      <c r="AQ96" s="101">
        <f t="shared" si="138"/>
        <v>0</v>
      </c>
      <c r="AR96" s="89" t="str">
        <f t="shared" si="139"/>
        <v>000</v>
      </c>
      <c r="AS96" s="89">
        <f t="shared" si="140"/>
        <v>0</v>
      </c>
      <c r="AT96" s="89">
        <f t="shared" si="141"/>
        <v>0</v>
      </c>
      <c r="AU96" s="89" t="str">
        <f t="shared" si="142"/>
        <v/>
      </c>
      <c r="AV96" s="89" t="str">
        <f t="shared" si="143"/>
        <v/>
      </c>
      <c r="AW96" s="89" t="str">
        <f t="shared" si="144"/>
        <v>0</v>
      </c>
      <c r="AX96" s="89" t="str">
        <f t="shared" si="145"/>
        <v/>
      </c>
      <c r="AY96" s="89" t="str">
        <f t="shared" si="146"/>
        <v>0</v>
      </c>
      <c r="AZ96" s="89" t="str">
        <f t="shared" si="147"/>
        <v/>
      </c>
      <c r="BA96" s="89" t="str">
        <f t="shared" si="148"/>
        <v>00</v>
      </c>
      <c r="BB96" s="89">
        <f t="shared" si="149"/>
        <v>0</v>
      </c>
      <c r="BC96" s="199" t="str">
        <f>IF(女子種目選択!G96="","",女子種目選択!G96)</f>
        <v/>
      </c>
      <c r="BD96" s="94" t="str">
        <f t="shared" si="108"/>
        <v/>
      </c>
      <c r="BE96" s="129"/>
      <c r="BF96" s="202" t="str">
        <f t="shared" si="150"/>
        <v/>
      </c>
      <c r="BG96" s="130"/>
      <c r="BH96" s="202" t="str">
        <f t="shared" si="151"/>
        <v/>
      </c>
      <c r="BI96" s="200"/>
      <c r="BJ96" s="99">
        <f t="shared" si="152"/>
        <v>0</v>
      </c>
      <c r="BK96" s="99">
        <f t="shared" si="153"/>
        <v>0</v>
      </c>
      <c r="BL96" s="99">
        <f t="shared" si="154"/>
        <v>0</v>
      </c>
      <c r="BM96" s="99">
        <f t="shared" si="155"/>
        <v>0</v>
      </c>
      <c r="BN96" s="100">
        <f t="shared" si="156"/>
        <v>0</v>
      </c>
      <c r="BO96" s="101">
        <f t="shared" si="157"/>
        <v>0</v>
      </c>
      <c r="BP96" s="89" t="str">
        <f t="shared" si="158"/>
        <v>000</v>
      </c>
      <c r="BQ96" s="89">
        <f t="shared" si="159"/>
        <v>0</v>
      </c>
      <c r="BR96" s="89">
        <f t="shared" si="160"/>
        <v>0</v>
      </c>
      <c r="BS96" s="89" t="str">
        <f t="shared" si="161"/>
        <v/>
      </c>
      <c r="BT96" s="89" t="str">
        <f t="shared" si="162"/>
        <v/>
      </c>
      <c r="BU96" s="89" t="str">
        <f t="shared" si="163"/>
        <v>0</v>
      </c>
      <c r="BV96" s="89" t="str">
        <f t="shared" si="164"/>
        <v/>
      </c>
      <c r="BW96" s="89" t="str">
        <f t="shared" si="165"/>
        <v>0</v>
      </c>
      <c r="BX96" s="89" t="str">
        <f t="shared" si="166"/>
        <v/>
      </c>
      <c r="BY96" s="89" t="str">
        <f t="shared" si="167"/>
        <v>00</v>
      </c>
      <c r="BZ96" s="89">
        <f t="shared" si="168"/>
        <v>0</v>
      </c>
      <c r="CA96" s="199" t="str">
        <f>IF(女子種目選択!H96="","",女子種目選択!H96)</f>
        <v/>
      </c>
      <c r="CB96" s="94" t="str">
        <f t="shared" si="109"/>
        <v/>
      </c>
      <c r="CC96" s="129"/>
      <c r="CD96" s="202" t="str">
        <f t="shared" si="169"/>
        <v/>
      </c>
      <c r="CE96" s="130"/>
      <c r="CF96" s="202" t="str">
        <f t="shared" si="170"/>
        <v/>
      </c>
      <c r="CG96" s="200"/>
      <c r="CH96" s="99">
        <f t="shared" si="171"/>
        <v>0</v>
      </c>
      <c r="CI96" s="99">
        <f t="shared" si="172"/>
        <v>0</v>
      </c>
      <c r="CJ96" s="99">
        <f t="shared" si="173"/>
        <v>0</v>
      </c>
      <c r="CK96" s="99">
        <f t="shared" si="174"/>
        <v>0</v>
      </c>
      <c r="CL96" s="100">
        <f t="shared" si="175"/>
        <v>0</v>
      </c>
      <c r="CM96" s="101">
        <f t="shared" si="176"/>
        <v>0</v>
      </c>
      <c r="CN96" s="89" t="str">
        <f t="shared" si="177"/>
        <v>000</v>
      </c>
      <c r="CO96" s="89">
        <f t="shared" si="178"/>
        <v>0</v>
      </c>
      <c r="CP96" s="89">
        <f t="shared" si="179"/>
        <v>0</v>
      </c>
      <c r="CQ96" s="89" t="str">
        <f t="shared" si="180"/>
        <v/>
      </c>
      <c r="CR96" s="89" t="str">
        <f t="shared" si="181"/>
        <v/>
      </c>
      <c r="CS96" s="89" t="str">
        <f t="shared" si="182"/>
        <v>0</v>
      </c>
      <c r="CT96" s="89" t="str">
        <f t="shared" si="183"/>
        <v/>
      </c>
      <c r="CU96" s="89" t="str">
        <f t="shared" si="184"/>
        <v>0</v>
      </c>
      <c r="CV96" s="89" t="str">
        <f t="shared" si="185"/>
        <v/>
      </c>
      <c r="CW96" s="89" t="str">
        <f t="shared" si="186"/>
        <v>00</v>
      </c>
      <c r="CX96" s="89">
        <f t="shared" si="187"/>
        <v>0</v>
      </c>
      <c r="CY96" s="201" t="str">
        <f>IF(女子種目選択!I96="","",女子種目選択!I96)</f>
        <v/>
      </c>
      <c r="CZ96" s="94" t="str">
        <f t="shared" si="110"/>
        <v/>
      </c>
      <c r="DA96" s="129"/>
      <c r="DB96" s="202" t="str">
        <f t="shared" si="188"/>
        <v/>
      </c>
      <c r="DC96" s="130"/>
      <c r="DD96" s="202" t="str">
        <f t="shared" si="189"/>
        <v/>
      </c>
      <c r="DE96" s="200"/>
      <c r="DF96" s="99">
        <f t="shared" si="190"/>
        <v>0</v>
      </c>
      <c r="DG96" s="99">
        <f t="shared" si="191"/>
        <v>0</v>
      </c>
      <c r="DH96" s="99">
        <f t="shared" si="192"/>
        <v>0</v>
      </c>
      <c r="DI96" s="99">
        <f t="shared" si="193"/>
        <v>0</v>
      </c>
      <c r="DJ96" s="100">
        <f t="shared" si="194"/>
        <v>0</v>
      </c>
      <c r="DK96" s="101">
        <f t="shared" si="195"/>
        <v>0</v>
      </c>
      <c r="DL96" s="89" t="str">
        <f t="shared" si="196"/>
        <v>000</v>
      </c>
      <c r="DM96" s="89">
        <f t="shared" si="197"/>
        <v>0</v>
      </c>
      <c r="DN96" s="89">
        <f t="shared" si="198"/>
        <v>0</v>
      </c>
      <c r="DO96" s="89" t="str">
        <f t="shared" si="199"/>
        <v/>
      </c>
      <c r="DP96" s="89" t="str">
        <f t="shared" si="200"/>
        <v/>
      </c>
      <c r="DQ96" s="89" t="str">
        <f t="shared" si="201"/>
        <v>0</v>
      </c>
      <c r="DR96" s="89" t="str">
        <f t="shared" si="202"/>
        <v/>
      </c>
      <c r="DS96" s="89" t="str">
        <f t="shared" si="203"/>
        <v>0</v>
      </c>
      <c r="DT96" s="89" t="str">
        <f t="shared" si="204"/>
        <v/>
      </c>
      <c r="DU96" s="89" t="str">
        <f t="shared" si="205"/>
        <v>00</v>
      </c>
      <c r="DV96" s="89">
        <f t="shared" si="206"/>
        <v>0</v>
      </c>
    </row>
    <row r="97" spans="2:126">
      <c r="B97" s="90" t="str">
        <f t="shared" si="111"/>
        <v/>
      </c>
      <c r="C97" s="91">
        <v>94</v>
      </c>
      <c r="D97" s="92" t="str">
        <f>女子種目選択!B97</f>
        <v/>
      </c>
      <c r="E97" s="197" t="str">
        <f>女子種目選択!C97</f>
        <v/>
      </c>
      <c r="F97" s="198" t="str">
        <f>女子種目選択!D97</f>
        <v/>
      </c>
      <c r="G97" s="199" t="str">
        <f>IF(女子種目選択!E97="","",女子種目選択!E97)</f>
        <v/>
      </c>
      <c r="H97" s="94" t="str">
        <f t="shared" si="106"/>
        <v/>
      </c>
      <c r="I97" s="129"/>
      <c r="J97" s="96" t="str">
        <f t="shared" si="112"/>
        <v/>
      </c>
      <c r="K97" s="130"/>
      <c r="L97" s="96" t="str">
        <f t="shared" si="113"/>
        <v/>
      </c>
      <c r="M97" s="200"/>
      <c r="N97" s="99" t="str">
        <f t="shared" si="114"/>
        <v/>
      </c>
      <c r="O97" s="99">
        <f t="shared" si="115"/>
        <v>0</v>
      </c>
      <c r="P97" s="99" t="str">
        <f t="shared" si="116"/>
        <v/>
      </c>
      <c r="Q97" s="99">
        <f t="shared" si="117"/>
        <v>0</v>
      </c>
      <c r="R97" s="100" t="str">
        <f t="shared" si="118"/>
        <v/>
      </c>
      <c r="S97" s="101" t="str">
        <f t="shared" si="119"/>
        <v/>
      </c>
      <c r="T97" s="89" t="str">
        <f t="shared" si="120"/>
        <v>00</v>
      </c>
      <c r="U97" s="89">
        <f t="shared" si="121"/>
        <v>0</v>
      </c>
      <c r="V97" s="89">
        <f t="shared" si="122"/>
        <v>0</v>
      </c>
      <c r="W97" s="89" t="str">
        <f t="shared" si="123"/>
        <v/>
      </c>
      <c r="X97" s="89" t="str">
        <f t="shared" si="124"/>
        <v/>
      </c>
      <c r="Y97" s="89" t="str">
        <f t="shared" si="125"/>
        <v>0</v>
      </c>
      <c r="Z97" s="89" t="str">
        <f t="shared" si="126"/>
        <v/>
      </c>
      <c r="AA97" s="89" t="str">
        <f t="shared" si="127"/>
        <v/>
      </c>
      <c r="AB97" s="89" t="str">
        <f t="shared" si="128"/>
        <v/>
      </c>
      <c r="AC97" s="89" t="str">
        <f t="shared" si="129"/>
        <v>0</v>
      </c>
      <c r="AD97" s="89">
        <f t="shared" si="130"/>
        <v>0</v>
      </c>
      <c r="AE97" s="201" t="str">
        <f>IF(女子種目選択!F97="","",女子種目選択!F97)</f>
        <v/>
      </c>
      <c r="AF97" s="94" t="str">
        <f t="shared" si="107"/>
        <v/>
      </c>
      <c r="AG97" s="129"/>
      <c r="AH97" s="202" t="str">
        <f t="shared" si="131"/>
        <v/>
      </c>
      <c r="AI97" s="130"/>
      <c r="AJ97" s="202" t="str">
        <f t="shared" si="132"/>
        <v/>
      </c>
      <c r="AK97" s="200"/>
      <c r="AL97" s="99">
        <f t="shared" si="133"/>
        <v>0</v>
      </c>
      <c r="AM97" s="99">
        <f t="shared" si="134"/>
        <v>0</v>
      </c>
      <c r="AN97" s="99">
        <f t="shared" si="135"/>
        <v>0</v>
      </c>
      <c r="AO97" s="99">
        <f t="shared" si="136"/>
        <v>0</v>
      </c>
      <c r="AP97" s="100">
        <f t="shared" si="137"/>
        <v>0</v>
      </c>
      <c r="AQ97" s="101">
        <f t="shared" si="138"/>
        <v>0</v>
      </c>
      <c r="AR97" s="89" t="str">
        <f t="shared" si="139"/>
        <v>000</v>
      </c>
      <c r="AS97" s="89">
        <f t="shared" si="140"/>
        <v>0</v>
      </c>
      <c r="AT97" s="89">
        <f t="shared" si="141"/>
        <v>0</v>
      </c>
      <c r="AU97" s="89" t="str">
        <f t="shared" si="142"/>
        <v/>
      </c>
      <c r="AV97" s="89" t="str">
        <f t="shared" si="143"/>
        <v/>
      </c>
      <c r="AW97" s="89" t="str">
        <f t="shared" si="144"/>
        <v>0</v>
      </c>
      <c r="AX97" s="89" t="str">
        <f t="shared" si="145"/>
        <v/>
      </c>
      <c r="AY97" s="89" t="str">
        <f t="shared" si="146"/>
        <v>0</v>
      </c>
      <c r="AZ97" s="89" t="str">
        <f t="shared" si="147"/>
        <v/>
      </c>
      <c r="BA97" s="89" t="str">
        <f t="shared" si="148"/>
        <v>00</v>
      </c>
      <c r="BB97" s="89">
        <f t="shared" si="149"/>
        <v>0</v>
      </c>
      <c r="BC97" s="199" t="str">
        <f>IF(女子種目選択!G97="","",女子種目選択!G97)</f>
        <v/>
      </c>
      <c r="BD97" s="94" t="str">
        <f t="shared" si="108"/>
        <v/>
      </c>
      <c r="BE97" s="129"/>
      <c r="BF97" s="202" t="str">
        <f t="shared" si="150"/>
        <v/>
      </c>
      <c r="BG97" s="130"/>
      <c r="BH97" s="202" t="str">
        <f t="shared" si="151"/>
        <v/>
      </c>
      <c r="BI97" s="200"/>
      <c r="BJ97" s="99">
        <f t="shared" si="152"/>
        <v>0</v>
      </c>
      <c r="BK97" s="99">
        <f t="shared" si="153"/>
        <v>0</v>
      </c>
      <c r="BL97" s="99">
        <f t="shared" si="154"/>
        <v>0</v>
      </c>
      <c r="BM97" s="99">
        <f t="shared" si="155"/>
        <v>0</v>
      </c>
      <c r="BN97" s="100">
        <f t="shared" si="156"/>
        <v>0</v>
      </c>
      <c r="BO97" s="101">
        <f t="shared" si="157"/>
        <v>0</v>
      </c>
      <c r="BP97" s="89" t="str">
        <f t="shared" si="158"/>
        <v>000</v>
      </c>
      <c r="BQ97" s="89">
        <f t="shared" si="159"/>
        <v>0</v>
      </c>
      <c r="BR97" s="89">
        <f t="shared" si="160"/>
        <v>0</v>
      </c>
      <c r="BS97" s="89" t="str">
        <f t="shared" si="161"/>
        <v/>
      </c>
      <c r="BT97" s="89" t="str">
        <f t="shared" si="162"/>
        <v/>
      </c>
      <c r="BU97" s="89" t="str">
        <f t="shared" si="163"/>
        <v>0</v>
      </c>
      <c r="BV97" s="89" t="str">
        <f t="shared" si="164"/>
        <v/>
      </c>
      <c r="BW97" s="89" t="str">
        <f t="shared" si="165"/>
        <v>0</v>
      </c>
      <c r="BX97" s="89" t="str">
        <f t="shared" si="166"/>
        <v/>
      </c>
      <c r="BY97" s="89" t="str">
        <f t="shared" si="167"/>
        <v>00</v>
      </c>
      <c r="BZ97" s="89">
        <f t="shared" si="168"/>
        <v>0</v>
      </c>
      <c r="CA97" s="199" t="str">
        <f>IF(女子種目選択!H97="","",女子種目選択!H97)</f>
        <v/>
      </c>
      <c r="CB97" s="94" t="str">
        <f t="shared" si="109"/>
        <v/>
      </c>
      <c r="CC97" s="129"/>
      <c r="CD97" s="202" t="str">
        <f t="shared" si="169"/>
        <v/>
      </c>
      <c r="CE97" s="130"/>
      <c r="CF97" s="202" t="str">
        <f t="shared" si="170"/>
        <v/>
      </c>
      <c r="CG97" s="200"/>
      <c r="CH97" s="99">
        <f t="shared" si="171"/>
        <v>0</v>
      </c>
      <c r="CI97" s="99">
        <f t="shared" si="172"/>
        <v>0</v>
      </c>
      <c r="CJ97" s="99">
        <f t="shared" si="173"/>
        <v>0</v>
      </c>
      <c r="CK97" s="99">
        <f t="shared" si="174"/>
        <v>0</v>
      </c>
      <c r="CL97" s="100">
        <f t="shared" si="175"/>
        <v>0</v>
      </c>
      <c r="CM97" s="101">
        <f t="shared" si="176"/>
        <v>0</v>
      </c>
      <c r="CN97" s="89" t="str">
        <f t="shared" si="177"/>
        <v>000</v>
      </c>
      <c r="CO97" s="89">
        <f t="shared" si="178"/>
        <v>0</v>
      </c>
      <c r="CP97" s="89">
        <f t="shared" si="179"/>
        <v>0</v>
      </c>
      <c r="CQ97" s="89" t="str">
        <f t="shared" si="180"/>
        <v/>
      </c>
      <c r="CR97" s="89" t="str">
        <f t="shared" si="181"/>
        <v/>
      </c>
      <c r="CS97" s="89" t="str">
        <f t="shared" si="182"/>
        <v>0</v>
      </c>
      <c r="CT97" s="89" t="str">
        <f t="shared" si="183"/>
        <v/>
      </c>
      <c r="CU97" s="89" t="str">
        <f t="shared" si="184"/>
        <v>0</v>
      </c>
      <c r="CV97" s="89" t="str">
        <f t="shared" si="185"/>
        <v/>
      </c>
      <c r="CW97" s="89" t="str">
        <f t="shared" si="186"/>
        <v>00</v>
      </c>
      <c r="CX97" s="89">
        <f t="shared" si="187"/>
        <v>0</v>
      </c>
      <c r="CY97" s="201" t="str">
        <f>IF(女子種目選択!I97="","",女子種目選択!I97)</f>
        <v/>
      </c>
      <c r="CZ97" s="94" t="str">
        <f t="shared" si="110"/>
        <v/>
      </c>
      <c r="DA97" s="129"/>
      <c r="DB97" s="202" t="str">
        <f t="shared" si="188"/>
        <v/>
      </c>
      <c r="DC97" s="130"/>
      <c r="DD97" s="202" t="str">
        <f t="shared" si="189"/>
        <v/>
      </c>
      <c r="DE97" s="200"/>
      <c r="DF97" s="99">
        <f t="shared" si="190"/>
        <v>0</v>
      </c>
      <c r="DG97" s="99">
        <f t="shared" si="191"/>
        <v>0</v>
      </c>
      <c r="DH97" s="99">
        <f t="shared" si="192"/>
        <v>0</v>
      </c>
      <c r="DI97" s="99">
        <f t="shared" si="193"/>
        <v>0</v>
      </c>
      <c r="DJ97" s="100">
        <f t="shared" si="194"/>
        <v>0</v>
      </c>
      <c r="DK97" s="101">
        <f t="shared" si="195"/>
        <v>0</v>
      </c>
      <c r="DL97" s="89" t="str">
        <f t="shared" si="196"/>
        <v>000</v>
      </c>
      <c r="DM97" s="89">
        <f t="shared" si="197"/>
        <v>0</v>
      </c>
      <c r="DN97" s="89">
        <f t="shared" si="198"/>
        <v>0</v>
      </c>
      <c r="DO97" s="89" t="str">
        <f t="shared" si="199"/>
        <v/>
      </c>
      <c r="DP97" s="89" t="str">
        <f t="shared" si="200"/>
        <v/>
      </c>
      <c r="DQ97" s="89" t="str">
        <f t="shared" si="201"/>
        <v>0</v>
      </c>
      <c r="DR97" s="89" t="str">
        <f t="shared" si="202"/>
        <v/>
      </c>
      <c r="DS97" s="89" t="str">
        <f t="shared" si="203"/>
        <v>0</v>
      </c>
      <c r="DT97" s="89" t="str">
        <f t="shared" si="204"/>
        <v/>
      </c>
      <c r="DU97" s="89" t="str">
        <f t="shared" si="205"/>
        <v>00</v>
      </c>
      <c r="DV97" s="89">
        <f t="shared" si="206"/>
        <v>0</v>
      </c>
    </row>
    <row r="98" spans="2:126">
      <c r="B98" s="90" t="str">
        <f t="shared" si="111"/>
        <v/>
      </c>
      <c r="C98" s="91">
        <v>95</v>
      </c>
      <c r="D98" s="92" t="str">
        <f>女子種目選択!B98</f>
        <v/>
      </c>
      <c r="E98" s="197" t="str">
        <f>女子種目選択!C98</f>
        <v/>
      </c>
      <c r="F98" s="198" t="str">
        <f>女子種目選択!D98</f>
        <v/>
      </c>
      <c r="G98" s="199" t="str">
        <f>IF(女子種目選択!E98="","",女子種目選択!E98)</f>
        <v/>
      </c>
      <c r="H98" s="94" t="str">
        <f t="shared" si="106"/>
        <v/>
      </c>
      <c r="I98" s="129"/>
      <c r="J98" s="96" t="str">
        <f t="shared" si="112"/>
        <v/>
      </c>
      <c r="K98" s="130"/>
      <c r="L98" s="96" t="str">
        <f t="shared" si="113"/>
        <v/>
      </c>
      <c r="M98" s="200"/>
      <c r="N98" s="99" t="str">
        <f t="shared" si="114"/>
        <v/>
      </c>
      <c r="O98" s="99">
        <f t="shared" si="115"/>
        <v>0</v>
      </c>
      <c r="P98" s="99" t="str">
        <f t="shared" si="116"/>
        <v/>
      </c>
      <c r="Q98" s="99">
        <f t="shared" si="117"/>
        <v>0</v>
      </c>
      <c r="R98" s="100" t="str">
        <f t="shared" si="118"/>
        <v/>
      </c>
      <c r="S98" s="101" t="str">
        <f t="shared" si="119"/>
        <v/>
      </c>
      <c r="T98" s="89" t="str">
        <f t="shared" si="120"/>
        <v>00</v>
      </c>
      <c r="U98" s="89">
        <f t="shared" si="121"/>
        <v>0</v>
      </c>
      <c r="V98" s="89">
        <f t="shared" si="122"/>
        <v>0</v>
      </c>
      <c r="W98" s="89" t="str">
        <f t="shared" si="123"/>
        <v/>
      </c>
      <c r="X98" s="89" t="str">
        <f t="shared" si="124"/>
        <v/>
      </c>
      <c r="Y98" s="89" t="str">
        <f t="shared" si="125"/>
        <v>0</v>
      </c>
      <c r="Z98" s="89" t="str">
        <f t="shared" si="126"/>
        <v/>
      </c>
      <c r="AA98" s="89" t="str">
        <f t="shared" si="127"/>
        <v/>
      </c>
      <c r="AB98" s="89" t="str">
        <f t="shared" si="128"/>
        <v/>
      </c>
      <c r="AC98" s="89" t="str">
        <f t="shared" si="129"/>
        <v>0</v>
      </c>
      <c r="AD98" s="89">
        <f t="shared" si="130"/>
        <v>0</v>
      </c>
      <c r="AE98" s="201" t="str">
        <f>IF(女子種目選択!F98="","",女子種目選択!F98)</f>
        <v/>
      </c>
      <c r="AF98" s="94" t="str">
        <f t="shared" si="107"/>
        <v/>
      </c>
      <c r="AG98" s="129"/>
      <c r="AH98" s="202" t="str">
        <f t="shared" si="131"/>
        <v/>
      </c>
      <c r="AI98" s="130"/>
      <c r="AJ98" s="202" t="str">
        <f t="shared" si="132"/>
        <v/>
      </c>
      <c r="AK98" s="200"/>
      <c r="AL98" s="99">
        <f t="shared" si="133"/>
        <v>0</v>
      </c>
      <c r="AM98" s="99">
        <f t="shared" si="134"/>
        <v>0</v>
      </c>
      <c r="AN98" s="99">
        <f t="shared" si="135"/>
        <v>0</v>
      </c>
      <c r="AO98" s="99">
        <f t="shared" si="136"/>
        <v>0</v>
      </c>
      <c r="AP98" s="100">
        <f t="shared" si="137"/>
        <v>0</v>
      </c>
      <c r="AQ98" s="101">
        <f t="shared" si="138"/>
        <v>0</v>
      </c>
      <c r="AR98" s="89" t="str">
        <f t="shared" si="139"/>
        <v>000</v>
      </c>
      <c r="AS98" s="89">
        <f t="shared" si="140"/>
        <v>0</v>
      </c>
      <c r="AT98" s="89">
        <f t="shared" si="141"/>
        <v>0</v>
      </c>
      <c r="AU98" s="89" t="str">
        <f t="shared" si="142"/>
        <v/>
      </c>
      <c r="AV98" s="89" t="str">
        <f t="shared" si="143"/>
        <v/>
      </c>
      <c r="AW98" s="89" t="str">
        <f t="shared" si="144"/>
        <v>0</v>
      </c>
      <c r="AX98" s="89" t="str">
        <f t="shared" si="145"/>
        <v/>
      </c>
      <c r="AY98" s="89" t="str">
        <f t="shared" si="146"/>
        <v>0</v>
      </c>
      <c r="AZ98" s="89" t="str">
        <f t="shared" si="147"/>
        <v/>
      </c>
      <c r="BA98" s="89" t="str">
        <f t="shared" si="148"/>
        <v>00</v>
      </c>
      <c r="BB98" s="89">
        <f t="shared" si="149"/>
        <v>0</v>
      </c>
      <c r="BC98" s="199" t="str">
        <f>IF(女子種目選択!G98="","",女子種目選択!G98)</f>
        <v/>
      </c>
      <c r="BD98" s="94" t="str">
        <f t="shared" si="108"/>
        <v/>
      </c>
      <c r="BE98" s="129"/>
      <c r="BF98" s="202" t="str">
        <f t="shared" si="150"/>
        <v/>
      </c>
      <c r="BG98" s="130"/>
      <c r="BH98" s="202" t="str">
        <f t="shared" si="151"/>
        <v/>
      </c>
      <c r="BI98" s="200"/>
      <c r="BJ98" s="99">
        <f t="shared" si="152"/>
        <v>0</v>
      </c>
      <c r="BK98" s="99">
        <f t="shared" si="153"/>
        <v>0</v>
      </c>
      <c r="BL98" s="99">
        <f t="shared" si="154"/>
        <v>0</v>
      </c>
      <c r="BM98" s="99">
        <f t="shared" si="155"/>
        <v>0</v>
      </c>
      <c r="BN98" s="100">
        <f t="shared" si="156"/>
        <v>0</v>
      </c>
      <c r="BO98" s="101">
        <f t="shared" si="157"/>
        <v>0</v>
      </c>
      <c r="BP98" s="89" t="str">
        <f t="shared" si="158"/>
        <v>000</v>
      </c>
      <c r="BQ98" s="89">
        <f t="shared" si="159"/>
        <v>0</v>
      </c>
      <c r="BR98" s="89">
        <f t="shared" si="160"/>
        <v>0</v>
      </c>
      <c r="BS98" s="89" t="str">
        <f t="shared" si="161"/>
        <v/>
      </c>
      <c r="BT98" s="89" t="str">
        <f t="shared" si="162"/>
        <v/>
      </c>
      <c r="BU98" s="89" t="str">
        <f t="shared" si="163"/>
        <v>0</v>
      </c>
      <c r="BV98" s="89" t="str">
        <f t="shared" si="164"/>
        <v/>
      </c>
      <c r="BW98" s="89" t="str">
        <f t="shared" si="165"/>
        <v>0</v>
      </c>
      <c r="BX98" s="89" t="str">
        <f t="shared" si="166"/>
        <v/>
      </c>
      <c r="BY98" s="89" t="str">
        <f t="shared" si="167"/>
        <v>00</v>
      </c>
      <c r="BZ98" s="89">
        <f t="shared" si="168"/>
        <v>0</v>
      </c>
      <c r="CA98" s="199" t="str">
        <f>IF(女子種目選択!H98="","",女子種目選択!H98)</f>
        <v/>
      </c>
      <c r="CB98" s="94" t="str">
        <f t="shared" si="109"/>
        <v/>
      </c>
      <c r="CC98" s="129"/>
      <c r="CD98" s="202" t="str">
        <f t="shared" si="169"/>
        <v/>
      </c>
      <c r="CE98" s="130"/>
      <c r="CF98" s="202" t="str">
        <f t="shared" si="170"/>
        <v/>
      </c>
      <c r="CG98" s="200"/>
      <c r="CH98" s="99">
        <f t="shared" si="171"/>
        <v>0</v>
      </c>
      <c r="CI98" s="99">
        <f t="shared" si="172"/>
        <v>0</v>
      </c>
      <c r="CJ98" s="99">
        <f t="shared" si="173"/>
        <v>0</v>
      </c>
      <c r="CK98" s="99">
        <f t="shared" si="174"/>
        <v>0</v>
      </c>
      <c r="CL98" s="100">
        <f t="shared" si="175"/>
        <v>0</v>
      </c>
      <c r="CM98" s="101">
        <f t="shared" si="176"/>
        <v>0</v>
      </c>
      <c r="CN98" s="89" t="str">
        <f t="shared" si="177"/>
        <v>000</v>
      </c>
      <c r="CO98" s="89">
        <f t="shared" si="178"/>
        <v>0</v>
      </c>
      <c r="CP98" s="89">
        <f t="shared" si="179"/>
        <v>0</v>
      </c>
      <c r="CQ98" s="89" t="str">
        <f t="shared" si="180"/>
        <v/>
      </c>
      <c r="CR98" s="89" t="str">
        <f t="shared" si="181"/>
        <v/>
      </c>
      <c r="CS98" s="89" t="str">
        <f t="shared" si="182"/>
        <v>0</v>
      </c>
      <c r="CT98" s="89" t="str">
        <f t="shared" si="183"/>
        <v/>
      </c>
      <c r="CU98" s="89" t="str">
        <f t="shared" si="184"/>
        <v>0</v>
      </c>
      <c r="CV98" s="89" t="str">
        <f t="shared" si="185"/>
        <v/>
      </c>
      <c r="CW98" s="89" t="str">
        <f t="shared" si="186"/>
        <v>00</v>
      </c>
      <c r="CX98" s="89">
        <f t="shared" si="187"/>
        <v>0</v>
      </c>
      <c r="CY98" s="201" t="str">
        <f>IF(女子種目選択!I98="","",女子種目選択!I98)</f>
        <v/>
      </c>
      <c r="CZ98" s="94" t="str">
        <f t="shared" si="110"/>
        <v/>
      </c>
      <c r="DA98" s="129"/>
      <c r="DB98" s="202" t="str">
        <f t="shared" si="188"/>
        <v/>
      </c>
      <c r="DC98" s="130"/>
      <c r="DD98" s="202" t="str">
        <f t="shared" si="189"/>
        <v/>
      </c>
      <c r="DE98" s="200"/>
      <c r="DF98" s="99">
        <f t="shared" si="190"/>
        <v>0</v>
      </c>
      <c r="DG98" s="99">
        <f t="shared" si="191"/>
        <v>0</v>
      </c>
      <c r="DH98" s="99">
        <f t="shared" si="192"/>
        <v>0</v>
      </c>
      <c r="DI98" s="99">
        <f t="shared" si="193"/>
        <v>0</v>
      </c>
      <c r="DJ98" s="100">
        <f t="shared" si="194"/>
        <v>0</v>
      </c>
      <c r="DK98" s="101">
        <f t="shared" si="195"/>
        <v>0</v>
      </c>
      <c r="DL98" s="89" t="str">
        <f t="shared" si="196"/>
        <v>000</v>
      </c>
      <c r="DM98" s="89">
        <f t="shared" si="197"/>
        <v>0</v>
      </c>
      <c r="DN98" s="89">
        <f t="shared" si="198"/>
        <v>0</v>
      </c>
      <c r="DO98" s="89" t="str">
        <f t="shared" si="199"/>
        <v/>
      </c>
      <c r="DP98" s="89" t="str">
        <f t="shared" si="200"/>
        <v/>
      </c>
      <c r="DQ98" s="89" t="str">
        <f t="shared" si="201"/>
        <v>0</v>
      </c>
      <c r="DR98" s="89" t="str">
        <f t="shared" si="202"/>
        <v/>
      </c>
      <c r="DS98" s="89" t="str">
        <f t="shared" si="203"/>
        <v>0</v>
      </c>
      <c r="DT98" s="89" t="str">
        <f t="shared" si="204"/>
        <v/>
      </c>
      <c r="DU98" s="89" t="str">
        <f t="shared" si="205"/>
        <v>00</v>
      </c>
      <c r="DV98" s="89">
        <f t="shared" si="206"/>
        <v>0</v>
      </c>
    </row>
    <row r="99" spans="2:126">
      <c r="B99" s="90" t="str">
        <f t="shared" si="111"/>
        <v/>
      </c>
      <c r="C99" s="91">
        <v>96</v>
      </c>
      <c r="D99" s="92" t="str">
        <f>女子種目選択!B99</f>
        <v/>
      </c>
      <c r="E99" s="197" t="str">
        <f>女子種目選択!C99</f>
        <v/>
      </c>
      <c r="F99" s="198" t="str">
        <f>女子種目選択!D99</f>
        <v/>
      </c>
      <c r="G99" s="199" t="str">
        <f>IF(女子種目選択!E99="","",女子種目選択!E99)</f>
        <v/>
      </c>
      <c r="H99" s="94" t="str">
        <f t="shared" si="106"/>
        <v/>
      </c>
      <c r="I99" s="129"/>
      <c r="J99" s="96" t="str">
        <f t="shared" si="112"/>
        <v/>
      </c>
      <c r="K99" s="130"/>
      <c r="L99" s="96" t="str">
        <f t="shared" si="113"/>
        <v/>
      </c>
      <c r="M99" s="200"/>
      <c r="N99" s="99" t="str">
        <f t="shared" si="114"/>
        <v/>
      </c>
      <c r="O99" s="99">
        <f t="shared" si="115"/>
        <v>0</v>
      </c>
      <c r="P99" s="99" t="str">
        <f t="shared" si="116"/>
        <v/>
      </c>
      <c r="Q99" s="99">
        <f t="shared" si="117"/>
        <v>0</v>
      </c>
      <c r="R99" s="100" t="str">
        <f t="shared" si="118"/>
        <v/>
      </c>
      <c r="S99" s="101" t="str">
        <f t="shared" si="119"/>
        <v/>
      </c>
      <c r="T99" s="89" t="str">
        <f t="shared" si="120"/>
        <v>00</v>
      </c>
      <c r="U99" s="89">
        <f t="shared" si="121"/>
        <v>0</v>
      </c>
      <c r="V99" s="89">
        <f t="shared" si="122"/>
        <v>0</v>
      </c>
      <c r="W99" s="89" t="str">
        <f t="shared" si="123"/>
        <v/>
      </c>
      <c r="X99" s="89" t="str">
        <f t="shared" si="124"/>
        <v/>
      </c>
      <c r="Y99" s="89" t="str">
        <f t="shared" si="125"/>
        <v>0</v>
      </c>
      <c r="Z99" s="89" t="str">
        <f t="shared" si="126"/>
        <v/>
      </c>
      <c r="AA99" s="89" t="str">
        <f t="shared" si="127"/>
        <v/>
      </c>
      <c r="AB99" s="89" t="str">
        <f t="shared" si="128"/>
        <v/>
      </c>
      <c r="AC99" s="89" t="str">
        <f t="shared" si="129"/>
        <v>0</v>
      </c>
      <c r="AD99" s="89">
        <f t="shared" si="130"/>
        <v>0</v>
      </c>
      <c r="AE99" s="201" t="str">
        <f>IF(女子種目選択!F99="","",女子種目選択!F99)</f>
        <v/>
      </c>
      <c r="AF99" s="94" t="str">
        <f t="shared" si="107"/>
        <v/>
      </c>
      <c r="AG99" s="129"/>
      <c r="AH99" s="202" t="str">
        <f t="shared" si="131"/>
        <v/>
      </c>
      <c r="AI99" s="130"/>
      <c r="AJ99" s="202" t="str">
        <f t="shared" si="132"/>
        <v/>
      </c>
      <c r="AK99" s="200"/>
      <c r="AL99" s="99">
        <f t="shared" si="133"/>
        <v>0</v>
      </c>
      <c r="AM99" s="99">
        <f t="shared" si="134"/>
        <v>0</v>
      </c>
      <c r="AN99" s="99">
        <f t="shared" si="135"/>
        <v>0</v>
      </c>
      <c r="AO99" s="99">
        <f t="shared" si="136"/>
        <v>0</v>
      </c>
      <c r="AP99" s="100">
        <f t="shared" si="137"/>
        <v>0</v>
      </c>
      <c r="AQ99" s="101">
        <f t="shared" si="138"/>
        <v>0</v>
      </c>
      <c r="AR99" s="89" t="str">
        <f t="shared" si="139"/>
        <v>000</v>
      </c>
      <c r="AS99" s="89">
        <f t="shared" si="140"/>
        <v>0</v>
      </c>
      <c r="AT99" s="89">
        <f t="shared" si="141"/>
        <v>0</v>
      </c>
      <c r="AU99" s="89" t="str">
        <f t="shared" si="142"/>
        <v/>
      </c>
      <c r="AV99" s="89" t="str">
        <f t="shared" si="143"/>
        <v/>
      </c>
      <c r="AW99" s="89" t="str">
        <f t="shared" si="144"/>
        <v>0</v>
      </c>
      <c r="AX99" s="89" t="str">
        <f t="shared" si="145"/>
        <v/>
      </c>
      <c r="AY99" s="89" t="str">
        <f t="shared" si="146"/>
        <v>0</v>
      </c>
      <c r="AZ99" s="89" t="str">
        <f t="shared" si="147"/>
        <v/>
      </c>
      <c r="BA99" s="89" t="str">
        <f t="shared" si="148"/>
        <v>00</v>
      </c>
      <c r="BB99" s="89">
        <f t="shared" si="149"/>
        <v>0</v>
      </c>
      <c r="BC99" s="199" t="str">
        <f>IF(女子種目選択!G99="","",女子種目選択!G99)</f>
        <v/>
      </c>
      <c r="BD99" s="94" t="str">
        <f t="shared" si="108"/>
        <v/>
      </c>
      <c r="BE99" s="129"/>
      <c r="BF99" s="202" t="str">
        <f t="shared" si="150"/>
        <v/>
      </c>
      <c r="BG99" s="130"/>
      <c r="BH99" s="202" t="str">
        <f t="shared" si="151"/>
        <v/>
      </c>
      <c r="BI99" s="200"/>
      <c r="BJ99" s="99">
        <f t="shared" si="152"/>
        <v>0</v>
      </c>
      <c r="BK99" s="99">
        <f t="shared" si="153"/>
        <v>0</v>
      </c>
      <c r="BL99" s="99">
        <f t="shared" si="154"/>
        <v>0</v>
      </c>
      <c r="BM99" s="99">
        <f t="shared" si="155"/>
        <v>0</v>
      </c>
      <c r="BN99" s="100">
        <f t="shared" si="156"/>
        <v>0</v>
      </c>
      <c r="BO99" s="101">
        <f t="shared" si="157"/>
        <v>0</v>
      </c>
      <c r="BP99" s="89" t="str">
        <f t="shared" si="158"/>
        <v>000</v>
      </c>
      <c r="BQ99" s="89">
        <f t="shared" si="159"/>
        <v>0</v>
      </c>
      <c r="BR99" s="89">
        <f t="shared" si="160"/>
        <v>0</v>
      </c>
      <c r="BS99" s="89" t="str">
        <f t="shared" si="161"/>
        <v/>
      </c>
      <c r="BT99" s="89" t="str">
        <f t="shared" si="162"/>
        <v/>
      </c>
      <c r="BU99" s="89" t="str">
        <f t="shared" si="163"/>
        <v>0</v>
      </c>
      <c r="BV99" s="89" t="str">
        <f t="shared" si="164"/>
        <v/>
      </c>
      <c r="BW99" s="89" t="str">
        <f t="shared" si="165"/>
        <v>0</v>
      </c>
      <c r="BX99" s="89" t="str">
        <f t="shared" si="166"/>
        <v/>
      </c>
      <c r="BY99" s="89" t="str">
        <f t="shared" si="167"/>
        <v>00</v>
      </c>
      <c r="BZ99" s="89">
        <f t="shared" si="168"/>
        <v>0</v>
      </c>
      <c r="CA99" s="199" t="str">
        <f>IF(女子種目選択!H99="","",女子種目選択!H99)</f>
        <v/>
      </c>
      <c r="CB99" s="94" t="str">
        <f t="shared" si="109"/>
        <v/>
      </c>
      <c r="CC99" s="129"/>
      <c r="CD99" s="202" t="str">
        <f t="shared" si="169"/>
        <v/>
      </c>
      <c r="CE99" s="130"/>
      <c r="CF99" s="202" t="str">
        <f t="shared" si="170"/>
        <v/>
      </c>
      <c r="CG99" s="200"/>
      <c r="CH99" s="99">
        <f t="shared" si="171"/>
        <v>0</v>
      </c>
      <c r="CI99" s="99">
        <f t="shared" si="172"/>
        <v>0</v>
      </c>
      <c r="CJ99" s="99">
        <f t="shared" si="173"/>
        <v>0</v>
      </c>
      <c r="CK99" s="99">
        <f t="shared" si="174"/>
        <v>0</v>
      </c>
      <c r="CL99" s="100">
        <f t="shared" si="175"/>
        <v>0</v>
      </c>
      <c r="CM99" s="101">
        <f t="shared" si="176"/>
        <v>0</v>
      </c>
      <c r="CN99" s="89" t="str">
        <f t="shared" si="177"/>
        <v>000</v>
      </c>
      <c r="CO99" s="89">
        <f t="shared" si="178"/>
        <v>0</v>
      </c>
      <c r="CP99" s="89">
        <f t="shared" si="179"/>
        <v>0</v>
      </c>
      <c r="CQ99" s="89" t="str">
        <f t="shared" si="180"/>
        <v/>
      </c>
      <c r="CR99" s="89" t="str">
        <f t="shared" si="181"/>
        <v/>
      </c>
      <c r="CS99" s="89" t="str">
        <f t="shared" si="182"/>
        <v>0</v>
      </c>
      <c r="CT99" s="89" t="str">
        <f t="shared" si="183"/>
        <v/>
      </c>
      <c r="CU99" s="89" t="str">
        <f t="shared" si="184"/>
        <v>0</v>
      </c>
      <c r="CV99" s="89" t="str">
        <f t="shared" si="185"/>
        <v/>
      </c>
      <c r="CW99" s="89" t="str">
        <f t="shared" si="186"/>
        <v>00</v>
      </c>
      <c r="CX99" s="89">
        <f t="shared" si="187"/>
        <v>0</v>
      </c>
      <c r="CY99" s="201" t="str">
        <f>IF(女子種目選択!I99="","",女子種目選択!I99)</f>
        <v/>
      </c>
      <c r="CZ99" s="94" t="str">
        <f t="shared" si="110"/>
        <v/>
      </c>
      <c r="DA99" s="129"/>
      <c r="DB99" s="202" t="str">
        <f t="shared" si="188"/>
        <v/>
      </c>
      <c r="DC99" s="130"/>
      <c r="DD99" s="202" t="str">
        <f t="shared" si="189"/>
        <v/>
      </c>
      <c r="DE99" s="200"/>
      <c r="DF99" s="99">
        <f t="shared" si="190"/>
        <v>0</v>
      </c>
      <c r="DG99" s="99">
        <f t="shared" si="191"/>
        <v>0</v>
      </c>
      <c r="DH99" s="99">
        <f t="shared" si="192"/>
        <v>0</v>
      </c>
      <c r="DI99" s="99">
        <f t="shared" si="193"/>
        <v>0</v>
      </c>
      <c r="DJ99" s="100">
        <f t="shared" si="194"/>
        <v>0</v>
      </c>
      <c r="DK99" s="101">
        <f t="shared" si="195"/>
        <v>0</v>
      </c>
      <c r="DL99" s="89" t="str">
        <f t="shared" si="196"/>
        <v>000</v>
      </c>
      <c r="DM99" s="89">
        <f t="shared" si="197"/>
        <v>0</v>
      </c>
      <c r="DN99" s="89">
        <f t="shared" si="198"/>
        <v>0</v>
      </c>
      <c r="DO99" s="89" t="str">
        <f t="shared" si="199"/>
        <v/>
      </c>
      <c r="DP99" s="89" t="str">
        <f t="shared" si="200"/>
        <v/>
      </c>
      <c r="DQ99" s="89" t="str">
        <f t="shared" si="201"/>
        <v>0</v>
      </c>
      <c r="DR99" s="89" t="str">
        <f t="shared" si="202"/>
        <v/>
      </c>
      <c r="DS99" s="89" t="str">
        <f t="shared" si="203"/>
        <v>0</v>
      </c>
      <c r="DT99" s="89" t="str">
        <f t="shared" si="204"/>
        <v/>
      </c>
      <c r="DU99" s="89" t="str">
        <f t="shared" si="205"/>
        <v>00</v>
      </c>
      <c r="DV99" s="89">
        <f t="shared" si="206"/>
        <v>0</v>
      </c>
    </row>
    <row r="100" spans="2:126">
      <c r="B100" s="90" t="str">
        <f t="shared" si="111"/>
        <v/>
      </c>
      <c r="C100" s="91">
        <v>97</v>
      </c>
      <c r="D100" s="92" t="str">
        <f>女子種目選択!B100</f>
        <v/>
      </c>
      <c r="E100" s="197" t="str">
        <f>女子種目選択!C100</f>
        <v/>
      </c>
      <c r="F100" s="198" t="str">
        <f>女子種目選択!D100</f>
        <v/>
      </c>
      <c r="G100" s="199" t="str">
        <f>IF(女子種目選択!E100="","",女子種目選択!E100)</f>
        <v/>
      </c>
      <c r="H100" s="94" t="str">
        <f t="shared" ref="H100:H131" si="207">IF(G100="","",VLOOKUP(G100,コード２,5,FALSE))</f>
        <v/>
      </c>
      <c r="I100" s="129"/>
      <c r="J100" s="96" t="str">
        <f t="shared" si="112"/>
        <v/>
      </c>
      <c r="K100" s="130"/>
      <c r="L100" s="96" t="str">
        <f t="shared" si="113"/>
        <v/>
      </c>
      <c r="M100" s="200"/>
      <c r="N100" s="99" t="str">
        <f t="shared" si="114"/>
        <v/>
      </c>
      <c r="O100" s="99">
        <f t="shared" si="115"/>
        <v>0</v>
      </c>
      <c r="P100" s="99" t="str">
        <f t="shared" si="116"/>
        <v/>
      </c>
      <c r="Q100" s="99">
        <f t="shared" si="117"/>
        <v>0</v>
      </c>
      <c r="R100" s="100" t="str">
        <f t="shared" si="118"/>
        <v/>
      </c>
      <c r="S100" s="101" t="str">
        <f t="shared" si="119"/>
        <v/>
      </c>
      <c r="T100" s="89" t="str">
        <f t="shared" si="120"/>
        <v>00</v>
      </c>
      <c r="U100" s="89">
        <f t="shared" si="121"/>
        <v>0</v>
      </c>
      <c r="V100" s="89">
        <f t="shared" si="122"/>
        <v>0</v>
      </c>
      <c r="W100" s="89" t="str">
        <f t="shared" si="123"/>
        <v/>
      </c>
      <c r="X100" s="89" t="str">
        <f t="shared" si="124"/>
        <v/>
      </c>
      <c r="Y100" s="89" t="str">
        <f t="shared" si="125"/>
        <v>0</v>
      </c>
      <c r="Z100" s="89" t="str">
        <f t="shared" si="126"/>
        <v/>
      </c>
      <c r="AA100" s="89" t="str">
        <f t="shared" si="127"/>
        <v/>
      </c>
      <c r="AB100" s="89" t="str">
        <f t="shared" si="128"/>
        <v/>
      </c>
      <c r="AC100" s="89" t="str">
        <f t="shared" si="129"/>
        <v>0</v>
      </c>
      <c r="AD100" s="89">
        <f t="shared" si="130"/>
        <v>0</v>
      </c>
      <c r="AE100" s="201" t="str">
        <f>IF(女子種目選択!F100="","",女子種目選択!F100)</f>
        <v/>
      </c>
      <c r="AF100" s="94" t="str">
        <f t="shared" ref="AF100:AF131" si="208">IF(AE100="","",VLOOKUP(AE100,コード２,5,FALSE))</f>
        <v/>
      </c>
      <c r="AG100" s="129"/>
      <c r="AH100" s="202" t="str">
        <f t="shared" si="131"/>
        <v/>
      </c>
      <c r="AI100" s="130"/>
      <c r="AJ100" s="202" t="str">
        <f t="shared" si="132"/>
        <v/>
      </c>
      <c r="AK100" s="200"/>
      <c r="AL100" s="99">
        <f t="shared" si="133"/>
        <v>0</v>
      </c>
      <c r="AM100" s="99">
        <f t="shared" si="134"/>
        <v>0</v>
      </c>
      <c r="AN100" s="99">
        <f t="shared" si="135"/>
        <v>0</v>
      </c>
      <c r="AO100" s="99">
        <f t="shared" si="136"/>
        <v>0</v>
      </c>
      <c r="AP100" s="100">
        <f t="shared" si="137"/>
        <v>0</v>
      </c>
      <c r="AQ100" s="101">
        <f t="shared" si="138"/>
        <v>0</v>
      </c>
      <c r="AR100" s="89" t="str">
        <f t="shared" si="139"/>
        <v>000</v>
      </c>
      <c r="AS100" s="89">
        <f t="shared" si="140"/>
        <v>0</v>
      </c>
      <c r="AT100" s="89">
        <f t="shared" si="141"/>
        <v>0</v>
      </c>
      <c r="AU100" s="89" t="str">
        <f t="shared" si="142"/>
        <v/>
      </c>
      <c r="AV100" s="89" t="str">
        <f t="shared" si="143"/>
        <v/>
      </c>
      <c r="AW100" s="89" t="str">
        <f t="shared" si="144"/>
        <v>0</v>
      </c>
      <c r="AX100" s="89" t="str">
        <f t="shared" si="145"/>
        <v/>
      </c>
      <c r="AY100" s="89" t="str">
        <f t="shared" si="146"/>
        <v>0</v>
      </c>
      <c r="AZ100" s="89" t="str">
        <f t="shared" si="147"/>
        <v/>
      </c>
      <c r="BA100" s="89" t="str">
        <f t="shared" si="148"/>
        <v>00</v>
      </c>
      <c r="BB100" s="89">
        <f t="shared" si="149"/>
        <v>0</v>
      </c>
      <c r="BC100" s="199" t="str">
        <f>IF(女子種目選択!G100="","",女子種目選択!G100)</f>
        <v/>
      </c>
      <c r="BD100" s="94" t="str">
        <f t="shared" ref="BD100:BD131" si="209">IF(BC100="","",VLOOKUP(BC100,コード２,5,FALSE))</f>
        <v/>
      </c>
      <c r="BE100" s="129"/>
      <c r="BF100" s="202" t="str">
        <f t="shared" si="150"/>
        <v/>
      </c>
      <c r="BG100" s="130"/>
      <c r="BH100" s="202" t="str">
        <f t="shared" si="151"/>
        <v/>
      </c>
      <c r="BI100" s="200"/>
      <c r="BJ100" s="99">
        <f t="shared" si="152"/>
        <v>0</v>
      </c>
      <c r="BK100" s="99">
        <f t="shared" si="153"/>
        <v>0</v>
      </c>
      <c r="BL100" s="99">
        <f t="shared" si="154"/>
        <v>0</v>
      </c>
      <c r="BM100" s="99">
        <f t="shared" si="155"/>
        <v>0</v>
      </c>
      <c r="BN100" s="100">
        <f t="shared" si="156"/>
        <v>0</v>
      </c>
      <c r="BO100" s="101">
        <f t="shared" si="157"/>
        <v>0</v>
      </c>
      <c r="BP100" s="89" t="str">
        <f t="shared" si="158"/>
        <v>000</v>
      </c>
      <c r="BQ100" s="89">
        <f t="shared" si="159"/>
        <v>0</v>
      </c>
      <c r="BR100" s="89">
        <f t="shared" si="160"/>
        <v>0</v>
      </c>
      <c r="BS100" s="89" t="str">
        <f t="shared" si="161"/>
        <v/>
      </c>
      <c r="BT100" s="89" t="str">
        <f t="shared" si="162"/>
        <v/>
      </c>
      <c r="BU100" s="89" t="str">
        <f t="shared" si="163"/>
        <v>0</v>
      </c>
      <c r="BV100" s="89" t="str">
        <f t="shared" si="164"/>
        <v/>
      </c>
      <c r="BW100" s="89" t="str">
        <f t="shared" si="165"/>
        <v>0</v>
      </c>
      <c r="BX100" s="89" t="str">
        <f t="shared" si="166"/>
        <v/>
      </c>
      <c r="BY100" s="89" t="str">
        <f t="shared" si="167"/>
        <v>00</v>
      </c>
      <c r="BZ100" s="89">
        <f t="shared" si="168"/>
        <v>0</v>
      </c>
      <c r="CA100" s="199" t="str">
        <f>IF(女子種目選択!H100="","",女子種目選択!H100)</f>
        <v/>
      </c>
      <c r="CB100" s="94" t="str">
        <f t="shared" ref="CB100:CB131" si="210">IF(CA100="","",VLOOKUP(CA100,コード２,5,FALSE))</f>
        <v/>
      </c>
      <c r="CC100" s="129"/>
      <c r="CD100" s="202" t="str">
        <f t="shared" si="169"/>
        <v/>
      </c>
      <c r="CE100" s="130"/>
      <c r="CF100" s="202" t="str">
        <f t="shared" si="170"/>
        <v/>
      </c>
      <c r="CG100" s="200"/>
      <c r="CH100" s="99">
        <f t="shared" si="171"/>
        <v>0</v>
      </c>
      <c r="CI100" s="99">
        <f t="shared" si="172"/>
        <v>0</v>
      </c>
      <c r="CJ100" s="99">
        <f t="shared" si="173"/>
        <v>0</v>
      </c>
      <c r="CK100" s="99">
        <f t="shared" si="174"/>
        <v>0</v>
      </c>
      <c r="CL100" s="100">
        <f t="shared" si="175"/>
        <v>0</v>
      </c>
      <c r="CM100" s="101">
        <f t="shared" si="176"/>
        <v>0</v>
      </c>
      <c r="CN100" s="89" t="str">
        <f t="shared" si="177"/>
        <v>000</v>
      </c>
      <c r="CO100" s="89">
        <f t="shared" si="178"/>
        <v>0</v>
      </c>
      <c r="CP100" s="89">
        <f t="shared" si="179"/>
        <v>0</v>
      </c>
      <c r="CQ100" s="89" t="str">
        <f t="shared" si="180"/>
        <v/>
      </c>
      <c r="CR100" s="89" t="str">
        <f t="shared" si="181"/>
        <v/>
      </c>
      <c r="CS100" s="89" t="str">
        <f t="shared" si="182"/>
        <v>0</v>
      </c>
      <c r="CT100" s="89" t="str">
        <f t="shared" si="183"/>
        <v/>
      </c>
      <c r="CU100" s="89" t="str">
        <f t="shared" si="184"/>
        <v>0</v>
      </c>
      <c r="CV100" s="89" t="str">
        <f t="shared" si="185"/>
        <v/>
      </c>
      <c r="CW100" s="89" t="str">
        <f t="shared" si="186"/>
        <v>00</v>
      </c>
      <c r="CX100" s="89">
        <f t="shared" si="187"/>
        <v>0</v>
      </c>
      <c r="CY100" s="201" t="str">
        <f>IF(女子種目選択!I100="","",女子種目選択!I100)</f>
        <v/>
      </c>
      <c r="CZ100" s="94" t="str">
        <f t="shared" ref="CZ100:CZ131" si="211">IF(CY100="","",VLOOKUP(CY100,コード２,5,FALSE))</f>
        <v/>
      </c>
      <c r="DA100" s="129"/>
      <c r="DB100" s="202" t="str">
        <f t="shared" si="188"/>
        <v/>
      </c>
      <c r="DC100" s="130"/>
      <c r="DD100" s="202" t="str">
        <f t="shared" si="189"/>
        <v/>
      </c>
      <c r="DE100" s="200"/>
      <c r="DF100" s="99">
        <f t="shared" si="190"/>
        <v>0</v>
      </c>
      <c r="DG100" s="99">
        <f t="shared" si="191"/>
        <v>0</v>
      </c>
      <c r="DH100" s="99">
        <f t="shared" si="192"/>
        <v>0</v>
      </c>
      <c r="DI100" s="99">
        <f t="shared" si="193"/>
        <v>0</v>
      </c>
      <c r="DJ100" s="100">
        <f t="shared" si="194"/>
        <v>0</v>
      </c>
      <c r="DK100" s="101">
        <f t="shared" si="195"/>
        <v>0</v>
      </c>
      <c r="DL100" s="89" t="str">
        <f t="shared" si="196"/>
        <v>000</v>
      </c>
      <c r="DM100" s="89">
        <f t="shared" si="197"/>
        <v>0</v>
      </c>
      <c r="DN100" s="89">
        <f t="shared" si="198"/>
        <v>0</v>
      </c>
      <c r="DO100" s="89" t="str">
        <f t="shared" si="199"/>
        <v/>
      </c>
      <c r="DP100" s="89" t="str">
        <f t="shared" si="200"/>
        <v/>
      </c>
      <c r="DQ100" s="89" t="str">
        <f t="shared" si="201"/>
        <v>0</v>
      </c>
      <c r="DR100" s="89" t="str">
        <f t="shared" si="202"/>
        <v/>
      </c>
      <c r="DS100" s="89" t="str">
        <f t="shared" si="203"/>
        <v>0</v>
      </c>
      <c r="DT100" s="89" t="str">
        <f t="shared" si="204"/>
        <v/>
      </c>
      <c r="DU100" s="89" t="str">
        <f t="shared" si="205"/>
        <v>00</v>
      </c>
      <c r="DV100" s="89">
        <f t="shared" si="206"/>
        <v>0</v>
      </c>
    </row>
    <row r="101" spans="2:126">
      <c r="B101" s="90" t="str">
        <f t="shared" si="111"/>
        <v/>
      </c>
      <c r="C101" s="91">
        <v>98</v>
      </c>
      <c r="D101" s="92" t="str">
        <f>女子種目選択!B101</f>
        <v/>
      </c>
      <c r="E101" s="197" t="str">
        <f>女子種目選択!C101</f>
        <v/>
      </c>
      <c r="F101" s="198" t="str">
        <f>女子種目選択!D101</f>
        <v/>
      </c>
      <c r="G101" s="199" t="str">
        <f>IF(女子種目選択!E101="","",女子種目選択!E101)</f>
        <v/>
      </c>
      <c r="H101" s="94" t="str">
        <f t="shared" si="207"/>
        <v/>
      </c>
      <c r="I101" s="129"/>
      <c r="J101" s="96" t="str">
        <f t="shared" si="112"/>
        <v/>
      </c>
      <c r="K101" s="130"/>
      <c r="L101" s="96" t="str">
        <f t="shared" si="113"/>
        <v/>
      </c>
      <c r="M101" s="200"/>
      <c r="N101" s="99" t="str">
        <f t="shared" si="114"/>
        <v/>
      </c>
      <c r="O101" s="99">
        <f t="shared" si="115"/>
        <v>0</v>
      </c>
      <c r="P101" s="99" t="str">
        <f t="shared" si="116"/>
        <v/>
      </c>
      <c r="Q101" s="99">
        <f t="shared" si="117"/>
        <v>0</v>
      </c>
      <c r="R101" s="100" t="str">
        <f t="shared" si="118"/>
        <v/>
      </c>
      <c r="S101" s="101" t="str">
        <f t="shared" si="119"/>
        <v/>
      </c>
      <c r="T101" s="89" t="str">
        <f t="shared" si="120"/>
        <v>00</v>
      </c>
      <c r="U101" s="89">
        <f t="shared" si="121"/>
        <v>0</v>
      </c>
      <c r="V101" s="89">
        <f t="shared" si="122"/>
        <v>0</v>
      </c>
      <c r="W101" s="89" t="str">
        <f t="shared" si="123"/>
        <v/>
      </c>
      <c r="X101" s="89" t="str">
        <f t="shared" si="124"/>
        <v/>
      </c>
      <c r="Y101" s="89" t="str">
        <f t="shared" si="125"/>
        <v>0</v>
      </c>
      <c r="Z101" s="89" t="str">
        <f t="shared" si="126"/>
        <v/>
      </c>
      <c r="AA101" s="89" t="str">
        <f t="shared" si="127"/>
        <v/>
      </c>
      <c r="AB101" s="89" t="str">
        <f t="shared" si="128"/>
        <v/>
      </c>
      <c r="AC101" s="89" t="str">
        <f t="shared" si="129"/>
        <v>0</v>
      </c>
      <c r="AD101" s="89">
        <f t="shared" si="130"/>
        <v>0</v>
      </c>
      <c r="AE101" s="201" t="str">
        <f>IF(女子種目選択!F101="","",女子種目選択!F101)</f>
        <v/>
      </c>
      <c r="AF101" s="94" t="str">
        <f t="shared" si="208"/>
        <v/>
      </c>
      <c r="AG101" s="129"/>
      <c r="AH101" s="202" t="str">
        <f t="shared" si="131"/>
        <v/>
      </c>
      <c r="AI101" s="130"/>
      <c r="AJ101" s="202" t="str">
        <f t="shared" si="132"/>
        <v/>
      </c>
      <c r="AK101" s="200"/>
      <c r="AL101" s="99">
        <f t="shared" si="133"/>
        <v>0</v>
      </c>
      <c r="AM101" s="99">
        <f t="shared" si="134"/>
        <v>0</v>
      </c>
      <c r="AN101" s="99">
        <f t="shared" si="135"/>
        <v>0</v>
      </c>
      <c r="AO101" s="99">
        <f t="shared" si="136"/>
        <v>0</v>
      </c>
      <c r="AP101" s="100">
        <f t="shared" si="137"/>
        <v>0</v>
      </c>
      <c r="AQ101" s="101">
        <f t="shared" si="138"/>
        <v>0</v>
      </c>
      <c r="AR101" s="89" t="str">
        <f t="shared" si="139"/>
        <v>000</v>
      </c>
      <c r="AS101" s="89">
        <f t="shared" si="140"/>
        <v>0</v>
      </c>
      <c r="AT101" s="89">
        <f t="shared" si="141"/>
        <v>0</v>
      </c>
      <c r="AU101" s="89" t="str">
        <f t="shared" si="142"/>
        <v/>
      </c>
      <c r="AV101" s="89" t="str">
        <f t="shared" si="143"/>
        <v/>
      </c>
      <c r="AW101" s="89" t="str">
        <f t="shared" si="144"/>
        <v>0</v>
      </c>
      <c r="AX101" s="89" t="str">
        <f t="shared" si="145"/>
        <v/>
      </c>
      <c r="AY101" s="89" t="str">
        <f t="shared" si="146"/>
        <v>0</v>
      </c>
      <c r="AZ101" s="89" t="str">
        <f t="shared" si="147"/>
        <v/>
      </c>
      <c r="BA101" s="89" t="str">
        <f t="shared" si="148"/>
        <v>00</v>
      </c>
      <c r="BB101" s="89">
        <f t="shared" si="149"/>
        <v>0</v>
      </c>
      <c r="BC101" s="199" t="str">
        <f>IF(女子種目選択!G101="","",女子種目選択!G101)</f>
        <v/>
      </c>
      <c r="BD101" s="94" t="str">
        <f t="shared" si="209"/>
        <v/>
      </c>
      <c r="BE101" s="129"/>
      <c r="BF101" s="202" t="str">
        <f t="shared" si="150"/>
        <v/>
      </c>
      <c r="BG101" s="130"/>
      <c r="BH101" s="202" t="str">
        <f t="shared" si="151"/>
        <v/>
      </c>
      <c r="BI101" s="200"/>
      <c r="BJ101" s="99">
        <f t="shared" si="152"/>
        <v>0</v>
      </c>
      <c r="BK101" s="99">
        <f t="shared" si="153"/>
        <v>0</v>
      </c>
      <c r="BL101" s="99">
        <f t="shared" si="154"/>
        <v>0</v>
      </c>
      <c r="BM101" s="99">
        <f t="shared" si="155"/>
        <v>0</v>
      </c>
      <c r="BN101" s="100">
        <f t="shared" si="156"/>
        <v>0</v>
      </c>
      <c r="BO101" s="101">
        <f t="shared" si="157"/>
        <v>0</v>
      </c>
      <c r="BP101" s="89" t="str">
        <f t="shared" si="158"/>
        <v>000</v>
      </c>
      <c r="BQ101" s="89">
        <f t="shared" si="159"/>
        <v>0</v>
      </c>
      <c r="BR101" s="89">
        <f t="shared" si="160"/>
        <v>0</v>
      </c>
      <c r="BS101" s="89" t="str">
        <f t="shared" si="161"/>
        <v/>
      </c>
      <c r="BT101" s="89" t="str">
        <f t="shared" si="162"/>
        <v/>
      </c>
      <c r="BU101" s="89" t="str">
        <f t="shared" si="163"/>
        <v>0</v>
      </c>
      <c r="BV101" s="89" t="str">
        <f t="shared" si="164"/>
        <v/>
      </c>
      <c r="BW101" s="89" t="str">
        <f t="shared" si="165"/>
        <v>0</v>
      </c>
      <c r="BX101" s="89" t="str">
        <f t="shared" si="166"/>
        <v/>
      </c>
      <c r="BY101" s="89" t="str">
        <f t="shared" si="167"/>
        <v>00</v>
      </c>
      <c r="BZ101" s="89">
        <f t="shared" si="168"/>
        <v>0</v>
      </c>
      <c r="CA101" s="199" t="str">
        <f>IF(女子種目選択!H101="","",女子種目選択!H101)</f>
        <v/>
      </c>
      <c r="CB101" s="94" t="str">
        <f t="shared" si="210"/>
        <v/>
      </c>
      <c r="CC101" s="129"/>
      <c r="CD101" s="202" t="str">
        <f t="shared" si="169"/>
        <v/>
      </c>
      <c r="CE101" s="130"/>
      <c r="CF101" s="202" t="str">
        <f t="shared" si="170"/>
        <v/>
      </c>
      <c r="CG101" s="200"/>
      <c r="CH101" s="99">
        <f t="shared" si="171"/>
        <v>0</v>
      </c>
      <c r="CI101" s="99">
        <f t="shared" si="172"/>
        <v>0</v>
      </c>
      <c r="CJ101" s="99">
        <f t="shared" si="173"/>
        <v>0</v>
      </c>
      <c r="CK101" s="99">
        <f t="shared" si="174"/>
        <v>0</v>
      </c>
      <c r="CL101" s="100">
        <f t="shared" si="175"/>
        <v>0</v>
      </c>
      <c r="CM101" s="101">
        <f t="shared" si="176"/>
        <v>0</v>
      </c>
      <c r="CN101" s="89" t="str">
        <f t="shared" si="177"/>
        <v>000</v>
      </c>
      <c r="CO101" s="89">
        <f t="shared" si="178"/>
        <v>0</v>
      </c>
      <c r="CP101" s="89">
        <f t="shared" si="179"/>
        <v>0</v>
      </c>
      <c r="CQ101" s="89" t="str">
        <f t="shared" si="180"/>
        <v/>
      </c>
      <c r="CR101" s="89" t="str">
        <f t="shared" si="181"/>
        <v/>
      </c>
      <c r="CS101" s="89" t="str">
        <f t="shared" si="182"/>
        <v>0</v>
      </c>
      <c r="CT101" s="89" t="str">
        <f t="shared" si="183"/>
        <v/>
      </c>
      <c r="CU101" s="89" t="str">
        <f t="shared" si="184"/>
        <v>0</v>
      </c>
      <c r="CV101" s="89" t="str">
        <f t="shared" si="185"/>
        <v/>
      </c>
      <c r="CW101" s="89" t="str">
        <f t="shared" si="186"/>
        <v>00</v>
      </c>
      <c r="CX101" s="89">
        <f t="shared" si="187"/>
        <v>0</v>
      </c>
      <c r="CY101" s="201" t="str">
        <f>IF(女子種目選択!I101="","",女子種目選択!I101)</f>
        <v/>
      </c>
      <c r="CZ101" s="94" t="str">
        <f t="shared" si="211"/>
        <v/>
      </c>
      <c r="DA101" s="129"/>
      <c r="DB101" s="202" t="str">
        <f t="shared" si="188"/>
        <v/>
      </c>
      <c r="DC101" s="130"/>
      <c r="DD101" s="202" t="str">
        <f t="shared" si="189"/>
        <v/>
      </c>
      <c r="DE101" s="200"/>
      <c r="DF101" s="99">
        <f t="shared" si="190"/>
        <v>0</v>
      </c>
      <c r="DG101" s="99">
        <f t="shared" si="191"/>
        <v>0</v>
      </c>
      <c r="DH101" s="99">
        <f t="shared" si="192"/>
        <v>0</v>
      </c>
      <c r="DI101" s="99">
        <f t="shared" si="193"/>
        <v>0</v>
      </c>
      <c r="DJ101" s="100">
        <f t="shared" si="194"/>
        <v>0</v>
      </c>
      <c r="DK101" s="101">
        <f t="shared" si="195"/>
        <v>0</v>
      </c>
      <c r="DL101" s="89" t="str">
        <f t="shared" si="196"/>
        <v>000</v>
      </c>
      <c r="DM101" s="89">
        <f t="shared" si="197"/>
        <v>0</v>
      </c>
      <c r="DN101" s="89">
        <f t="shared" si="198"/>
        <v>0</v>
      </c>
      <c r="DO101" s="89" t="str">
        <f t="shared" si="199"/>
        <v/>
      </c>
      <c r="DP101" s="89" t="str">
        <f t="shared" si="200"/>
        <v/>
      </c>
      <c r="DQ101" s="89" t="str">
        <f t="shared" si="201"/>
        <v>0</v>
      </c>
      <c r="DR101" s="89" t="str">
        <f t="shared" si="202"/>
        <v/>
      </c>
      <c r="DS101" s="89" t="str">
        <f t="shared" si="203"/>
        <v>0</v>
      </c>
      <c r="DT101" s="89" t="str">
        <f t="shared" si="204"/>
        <v/>
      </c>
      <c r="DU101" s="89" t="str">
        <f t="shared" si="205"/>
        <v>00</v>
      </c>
      <c r="DV101" s="89">
        <f t="shared" si="206"/>
        <v>0</v>
      </c>
    </row>
    <row r="102" spans="2:126">
      <c r="B102" s="90" t="str">
        <f t="shared" si="111"/>
        <v/>
      </c>
      <c r="C102" s="91">
        <v>99</v>
      </c>
      <c r="D102" s="92" t="str">
        <f>女子種目選択!B102</f>
        <v/>
      </c>
      <c r="E102" s="197" t="str">
        <f>女子種目選択!C102</f>
        <v/>
      </c>
      <c r="F102" s="198" t="str">
        <f>女子種目選択!D102</f>
        <v/>
      </c>
      <c r="G102" s="199" t="str">
        <f>IF(女子種目選択!E102="","",女子種目選択!E102)</f>
        <v/>
      </c>
      <c r="H102" s="94" t="str">
        <f t="shared" si="207"/>
        <v/>
      </c>
      <c r="I102" s="129"/>
      <c r="J102" s="96" t="str">
        <f t="shared" si="112"/>
        <v/>
      </c>
      <c r="K102" s="130"/>
      <c r="L102" s="96" t="str">
        <f t="shared" si="113"/>
        <v/>
      </c>
      <c r="M102" s="200"/>
      <c r="N102" s="99" t="str">
        <f t="shared" si="114"/>
        <v/>
      </c>
      <c r="O102" s="99">
        <f t="shared" si="115"/>
        <v>0</v>
      </c>
      <c r="P102" s="99" t="str">
        <f t="shared" si="116"/>
        <v/>
      </c>
      <c r="Q102" s="99">
        <f t="shared" si="117"/>
        <v>0</v>
      </c>
      <c r="R102" s="100" t="str">
        <f t="shared" si="118"/>
        <v/>
      </c>
      <c r="S102" s="101" t="str">
        <f t="shared" si="119"/>
        <v/>
      </c>
      <c r="T102" s="89" t="str">
        <f t="shared" si="120"/>
        <v>00</v>
      </c>
      <c r="U102" s="89">
        <f t="shared" si="121"/>
        <v>0</v>
      </c>
      <c r="V102" s="89">
        <f t="shared" si="122"/>
        <v>0</v>
      </c>
      <c r="W102" s="89" t="str">
        <f t="shared" si="123"/>
        <v/>
      </c>
      <c r="X102" s="89" t="str">
        <f t="shared" si="124"/>
        <v/>
      </c>
      <c r="Y102" s="89" t="str">
        <f t="shared" si="125"/>
        <v>0</v>
      </c>
      <c r="Z102" s="89" t="str">
        <f t="shared" si="126"/>
        <v/>
      </c>
      <c r="AA102" s="89" t="str">
        <f t="shared" si="127"/>
        <v/>
      </c>
      <c r="AB102" s="89" t="str">
        <f t="shared" si="128"/>
        <v/>
      </c>
      <c r="AC102" s="89" t="str">
        <f t="shared" si="129"/>
        <v>0</v>
      </c>
      <c r="AD102" s="89">
        <f t="shared" si="130"/>
        <v>0</v>
      </c>
      <c r="AE102" s="201" t="str">
        <f>IF(女子種目選択!F102="","",女子種目選択!F102)</f>
        <v/>
      </c>
      <c r="AF102" s="94" t="str">
        <f t="shared" si="208"/>
        <v/>
      </c>
      <c r="AG102" s="129"/>
      <c r="AH102" s="202" t="str">
        <f t="shared" si="131"/>
        <v/>
      </c>
      <c r="AI102" s="130"/>
      <c r="AJ102" s="202" t="str">
        <f t="shared" si="132"/>
        <v/>
      </c>
      <c r="AK102" s="200"/>
      <c r="AL102" s="99">
        <f t="shared" si="133"/>
        <v>0</v>
      </c>
      <c r="AM102" s="99">
        <f t="shared" si="134"/>
        <v>0</v>
      </c>
      <c r="AN102" s="99">
        <f t="shared" si="135"/>
        <v>0</v>
      </c>
      <c r="AO102" s="99">
        <f t="shared" si="136"/>
        <v>0</v>
      </c>
      <c r="AP102" s="100">
        <f t="shared" si="137"/>
        <v>0</v>
      </c>
      <c r="AQ102" s="101">
        <f t="shared" si="138"/>
        <v>0</v>
      </c>
      <c r="AR102" s="89" t="str">
        <f t="shared" si="139"/>
        <v>000</v>
      </c>
      <c r="AS102" s="89">
        <f t="shared" si="140"/>
        <v>0</v>
      </c>
      <c r="AT102" s="89">
        <f t="shared" si="141"/>
        <v>0</v>
      </c>
      <c r="AU102" s="89" t="str">
        <f t="shared" si="142"/>
        <v/>
      </c>
      <c r="AV102" s="89" t="str">
        <f t="shared" si="143"/>
        <v/>
      </c>
      <c r="AW102" s="89" t="str">
        <f t="shared" si="144"/>
        <v>0</v>
      </c>
      <c r="AX102" s="89" t="str">
        <f t="shared" si="145"/>
        <v/>
      </c>
      <c r="AY102" s="89" t="str">
        <f t="shared" si="146"/>
        <v>0</v>
      </c>
      <c r="AZ102" s="89" t="str">
        <f t="shared" si="147"/>
        <v/>
      </c>
      <c r="BA102" s="89" t="str">
        <f t="shared" si="148"/>
        <v>00</v>
      </c>
      <c r="BB102" s="89">
        <f t="shared" si="149"/>
        <v>0</v>
      </c>
      <c r="BC102" s="199" t="str">
        <f>IF(女子種目選択!G102="","",女子種目選択!G102)</f>
        <v/>
      </c>
      <c r="BD102" s="94" t="str">
        <f t="shared" si="209"/>
        <v/>
      </c>
      <c r="BE102" s="129"/>
      <c r="BF102" s="202" t="str">
        <f t="shared" si="150"/>
        <v/>
      </c>
      <c r="BG102" s="130"/>
      <c r="BH102" s="202" t="str">
        <f t="shared" si="151"/>
        <v/>
      </c>
      <c r="BI102" s="200"/>
      <c r="BJ102" s="99">
        <f t="shared" si="152"/>
        <v>0</v>
      </c>
      <c r="BK102" s="99">
        <f t="shared" si="153"/>
        <v>0</v>
      </c>
      <c r="BL102" s="99">
        <f t="shared" si="154"/>
        <v>0</v>
      </c>
      <c r="BM102" s="99">
        <f t="shared" si="155"/>
        <v>0</v>
      </c>
      <c r="BN102" s="100">
        <f t="shared" si="156"/>
        <v>0</v>
      </c>
      <c r="BO102" s="101">
        <f t="shared" si="157"/>
        <v>0</v>
      </c>
      <c r="BP102" s="89" t="str">
        <f t="shared" si="158"/>
        <v>000</v>
      </c>
      <c r="BQ102" s="89">
        <f t="shared" si="159"/>
        <v>0</v>
      </c>
      <c r="BR102" s="89">
        <f t="shared" si="160"/>
        <v>0</v>
      </c>
      <c r="BS102" s="89" t="str">
        <f t="shared" si="161"/>
        <v/>
      </c>
      <c r="BT102" s="89" t="str">
        <f t="shared" si="162"/>
        <v/>
      </c>
      <c r="BU102" s="89" t="str">
        <f t="shared" si="163"/>
        <v>0</v>
      </c>
      <c r="BV102" s="89" t="str">
        <f t="shared" si="164"/>
        <v/>
      </c>
      <c r="BW102" s="89" t="str">
        <f t="shared" si="165"/>
        <v>0</v>
      </c>
      <c r="BX102" s="89" t="str">
        <f t="shared" si="166"/>
        <v/>
      </c>
      <c r="BY102" s="89" t="str">
        <f t="shared" si="167"/>
        <v>00</v>
      </c>
      <c r="BZ102" s="89">
        <f t="shared" si="168"/>
        <v>0</v>
      </c>
      <c r="CA102" s="199" t="str">
        <f>IF(女子種目選択!H102="","",女子種目選択!H102)</f>
        <v/>
      </c>
      <c r="CB102" s="94" t="str">
        <f t="shared" si="210"/>
        <v/>
      </c>
      <c r="CC102" s="129"/>
      <c r="CD102" s="202" t="str">
        <f t="shared" si="169"/>
        <v/>
      </c>
      <c r="CE102" s="130"/>
      <c r="CF102" s="202" t="str">
        <f t="shared" si="170"/>
        <v/>
      </c>
      <c r="CG102" s="200"/>
      <c r="CH102" s="99">
        <f t="shared" si="171"/>
        <v>0</v>
      </c>
      <c r="CI102" s="99">
        <f t="shared" si="172"/>
        <v>0</v>
      </c>
      <c r="CJ102" s="99">
        <f t="shared" si="173"/>
        <v>0</v>
      </c>
      <c r="CK102" s="99">
        <f t="shared" si="174"/>
        <v>0</v>
      </c>
      <c r="CL102" s="100">
        <f t="shared" si="175"/>
        <v>0</v>
      </c>
      <c r="CM102" s="101">
        <f t="shared" si="176"/>
        <v>0</v>
      </c>
      <c r="CN102" s="89" t="str">
        <f t="shared" si="177"/>
        <v>000</v>
      </c>
      <c r="CO102" s="89">
        <f t="shared" si="178"/>
        <v>0</v>
      </c>
      <c r="CP102" s="89">
        <f t="shared" si="179"/>
        <v>0</v>
      </c>
      <c r="CQ102" s="89" t="str">
        <f t="shared" si="180"/>
        <v/>
      </c>
      <c r="CR102" s="89" t="str">
        <f t="shared" si="181"/>
        <v/>
      </c>
      <c r="CS102" s="89" t="str">
        <f t="shared" si="182"/>
        <v>0</v>
      </c>
      <c r="CT102" s="89" t="str">
        <f t="shared" si="183"/>
        <v/>
      </c>
      <c r="CU102" s="89" t="str">
        <f t="shared" si="184"/>
        <v>0</v>
      </c>
      <c r="CV102" s="89" t="str">
        <f t="shared" si="185"/>
        <v/>
      </c>
      <c r="CW102" s="89" t="str">
        <f t="shared" si="186"/>
        <v>00</v>
      </c>
      <c r="CX102" s="89">
        <f t="shared" si="187"/>
        <v>0</v>
      </c>
      <c r="CY102" s="201" t="str">
        <f>IF(女子種目選択!I102="","",女子種目選択!I102)</f>
        <v/>
      </c>
      <c r="CZ102" s="94" t="str">
        <f t="shared" si="211"/>
        <v/>
      </c>
      <c r="DA102" s="129"/>
      <c r="DB102" s="202" t="str">
        <f t="shared" si="188"/>
        <v/>
      </c>
      <c r="DC102" s="130"/>
      <c r="DD102" s="202" t="str">
        <f t="shared" si="189"/>
        <v/>
      </c>
      <c r="DE102" s="200"/>
      <c r="DF102" s="99">
        <f t="shared" si="190"/>
        <v>0</v>
      </c>
      <c r="DG102" s="99">
        <f t="shared" si="191"/>
        <v>0</v>
      </c>
      <c r="DH102" s="99">
        <f t="shared" si="192"/>
        <v>0</v>
      </c>
      <c r="DI102" s="99">
        <f t="shared" si="193"/>
        <v>0</v>
      </c>
      <c r="DJ102" s="100">
        <f t="shared" si="194"/>
        <v>0</v>
      </c>
      <c r="DK102" s="101">
        <f t="shared" si="195"/>
        <v>0</v>
      </c>
      <c r="DL102" s="89" t="str">
        <f t="shared" si="196"/>
        <v>000</v>
      </c>
      <c r="DM102" s="89">
        <f t="shared" si="197"/>
        <v>0</v>
      </c>
      <c r="DN102" s="89">
        <f t="shared" si="198"/>
        <v>0</v>
      </c>
      <c r="DO102" s="89" t="str">
        <f t="shared" si="199"/>
        <v/>
      </c>
      <c r="DP102" s="89" t="str">
        <f t="shared" si="200"/>
        <v/>
      </c>
      <c r="DQ102" s="89" t="str">
        <f t="shared" si="201"/>
        <v>0</v>
      </c>
      <c r="DR102" s="89" t="str">
        <f t="shared" si="202"/>
        <v/>
      </c>
      <c r="DS102" s="89" t="str">
        <f t="shared" si="203"/>
        <v>0</v>
      </c>
      <c r="DT102" s="89" t="str">
        <f t="shared" si="204"/>
        <v/>
      </c>
      <c r="DU102" s="89" t="str">
        <f t="shared" si="205"/>
        <v>00</v>
      </c>
      <c r="DV102" s="89">
        <f t="shared" si="206"/>
        <v>0</v>
      </c>
    </row>
    <row r="103" spans="2:126">
      <c r="B103" s="90" t="str">
        <f t="shared" si="111"/>
        <v/>
      </c>
      <c r="C103" s="91">
        <v>100</v>
      </c>
      <c r="D103" s="92" t="str">
        <f>女子種目選択!B103</f>
        <v/>
      </c>
      <c r="E103" s="197" t="str">
        <f>女子種目選択!C103</f>
        <v/>
      </c>
      <c r="F103" s="198" t="str">
        <f>女子種目選択!D103</f>
        <v/>
      </c>
      <c r="G103" s="199" t="str">
        <f>IF(女子種目選択!E103="","",女子種目選択!E103)</f>
        <v/>
      </c>
      <c r="H103" s="94" t="str">
        <f t="shared" si="207"/>
        <v/>
      </c>
      <c r="I103" s="129"/>
      <c r="J103" s="96" t="str">
        <f t="shared" si="112"/>
        <v/>
      </c>
      <c r="K103" s="130"/>
      <c r="L103" s="96" t="str">
        <f t="shared" si="113"/>
        <v/>
      </c>
      <c r="M103" s="200"/>
      <c r="N103" s="99" t="str">
        <f t="shared" si="114"/>
        <v/>
      </c>
      <c r="O103" s="99">
        <f t="shared" si="115"/>
        <v>0</v>
      </c>
      <c r="P103" s="99" t="str">
        <f t="shared" si="116"/>
        <v/>
      </c>
      <c r="Q103" s="99">
        <f t="shared" si="117"/>
        <v>0</v>
      </c>
      <c r="R103" s="100" t="str">
        <f t="shared" si="118"/>
        <v/>
      </c>
      <c r="S103" s="101" t="str">
        <f t="shared" si="119"/>
        <v/>
      </c>
      <c r="T103" s="89" t="str">
        <f t="shared" si="120"/>
        <v>00</v>
      </c>
      <c r="U103" s="89">
        <f t="shared" si="121"/>
        <v>0</v>
      </c>
      <c r="V103" s="89">
        <f t="shared" si="122"/>
        <v>0</v>
      </c>
      <c r="W103" s="89" t="str">
        <f t="shared" si="123"/>
        <v/>
      </c>
      <c r="X103" s="89" t="str">
        <f t="shared" si="124"/>
        <v/>
      </c>
      <c r="Y103" s="89" t="str">
        <f t="shared" si="125"/>
        <v>0</v>
      </c>
      <c r="Z103" s="89" t="str">
        <f t="shared" si="126"/>
        <v/>
      </c>
      <c r="AA103" s="89" t="str">
        <f t="shared" si="127"/>
        <v/>
      </c>
      <c r="AB103" s="89" t="str">
        <f t="shared" si="128"/>
        <v/>
      </c>
      <c r="AC103" s="89" t="str">
        <f t="shared" si="129"/>
        <v>0</v>
      </c>
      <c r="AD103" s="89">
        <f t="shared" si="130"/>
        <v>0</v>
      </c>
      <c r="AE103" s="201" t="str">
        <f>IF(女子種目選択!F103="","",女子種目選択!F103)</f>
        <v/>
      </c>
      <c r="AF103" s="94" t="str">
        <f t="shared" si="208"/>
        <v/>
      </c>
      <c r="AG103" s="129"/>
      <c r="AH103" s="202" t="str">
        <f t="shared" si="131"/>
        <v/>
      </c>
      <c r="AI103" s="130"/>
      <c r="AJ103" s="202" t="str">
        <f t="shared" si="132"/>
        <v/>
      </c>
      <c r="AK103" s="200"/>
      <c r="AL103" s="99">
        <f t="shared" si="133"/>
        <v>0</v>
      </c>
      <c r="AM103" s="99">
        <f t="shared" si="134"/>
        <v>0</v>
      </c>
      <c r="AN103" s="99">
        <f t="shared" si="135"/>
        <v>0</v>
      </c>
      <c r="AO103" s="99">
        <f t="shared" si="136"/>
        <v>0</v>
      </c>
      <c r="AP103" s="100">
        <f t="shared" si="137"/>
        <v>0</v>
      </c>
      <c r="AQ103" s="101">
        <f t="shared" si="138"/>
        <v>0</v>
      </c>
      <c r="AR103" s="89" t="str">
        <f t="shared" si="139"/>
        <v>000</v>
      </c>
      <c r="AS103" s="89">
        <f t="shared" si="140"/>
        <v>0</v>
      </c>
      <c r="AT103" s="89">
        <f t="shared" si="141"/>
        <v>0</v>
      </c>
      <c r="AU103" s="89" t="str">
        <f t="shared" si="142"/>
        <v/>
      </c>
      <c r="AV103" s="89" t="str">
        <f t="shared" si="143"/>
        <v/>
      </c>
      <c r="AW103" s="89" t="str">
        <f t="shared" si="144"/>
        <v>0</v>
      </c>
      <c r="AX103" s="89" t="str">
        <f t="shared" si="145"/>
        <v/>
      </c>
      <c r="AY103" s="89" t="str">
        <f t="shared" si="146"/>
        <v>0</v>
      </c>
      <c r="AZ103" s="89" t="str">
        <f t="shared" si="147"/>
        <v/>
      </c>
      <c r="BA103" s="89" t="str">
        <f t="shared" si="148"/>
        <v>00</v>
      </c>
      <c r="BB103" s="89">
        <f t="shared" si="149"/>
        <v>0</v>
      </c>
      <c r="BC103" s="199" t="str">
        <f>IF(女子種目選択!G103="","",女子種目選択!G103)</f>
        <v/>
      </c>
      <c r="BD103" s="94" t="str">
        <f t="shared" si="209"/>
        <v/>
      </c>
      <c r="BE103" s="129"/>
      <c r="BF103" s="202" t="str">
        <f t="shared" si="150"/>
        <v/>
      </c>
      <c r="BG103" s="130"/>
      <c r="BH103" s="202" t="str">
        <f t="shared" si="151"/>
        <v/>
      </c>
      <c r="BI103" s="200"/>
      <c r="BJ103" s="99">
        <f t="shared" si="152"/>
        <v>0</v>
      </c>
      <c r="BK103" s="99">
        <f t="shared" si="153"/>
        <v>0</v>
      </c>
      <c r="BL103" s="99">
        <f t="shared" si="154"/>
        <v>0</v>
      </c>
      <c r="BM103" s="99">
        <f t="shared" si="155"/>
        <v>0</v>
      </c>
      <c r="BN103" s="100">
        <f t="shared" si="156"/>
        <v>0</v>
      </c>
      <c r="BO103" s="101">
        <f t="shared" si="157"/>
        <v>0</v>
      </c>
      <c r="BP103" s="89" t="str">
        <f t="shared" si="158"/>
        <v>000</v>
      </c>
      <c r="BQ103" s="89">
        <f t="shared" si="159"/>
        <v>0</v>
      </c>
      <c r="BR103" s="89">
        <f t="shared" si="160"/>
        <v>0</v>
      </c>
      <c r="BS103" s="89" t="str">
        <f t="shared" si="161"/>
        <v/>
      </c>
      <c r="BT103" s="89" t="str">
        <f t="shared" si="162"/>
        <v/>
      </c>
      <c r="BU103" s="89" t="str">
        <f t="shared" si="163"/>
        <v>0</v>
      </c>
      <c r="BV103" s="89" t="str">
        <f t="shared" si="164"/>
        <v/>
      </c>
      <c r="BW103" s="89" t="str">
        <f t="shared" si="165"/>
        <v>0</v>
      </c>
      <c r="BX103" s="89" t="str">
        <f t="shared" si="166"/>
        <v/>
      </c>
      <c r="BY103" s="89" t="str">
        <f t="shared" si="167"/>
        <v>00</v>
      </c>
      <c r="BZ103" s="89">
        <f t="shared" si="168"/>
        <v>0</v>
      </c>
      <c r="CA103" s="199" t="str">
        <f>IF(女子種目選択!H103="","",女子種目選択!H103)</f>
        <v/>
      </c>
      <c r="CB103" s="94" t="str">
        <f t="shared" si="210"/>
        <v/>
      </c>
      <c r="CC103" s="129"/>
      <c r="CD103" s="202" t="str">
        <f t="shared" si="169"/>
        <v/>
      </c>
      <c r="CE103" s="130"/>
      <c r="CF103" s="202" t="str">
        <f t="shared" si="170"/>
        <v/>
      </c>
      <c r="CG103" s="200"/>
      <c r="CH103" s="99">
        <f t="shared" si="171"/>
        <v>0</v>
      </c>
      <c r="CI103" s="99">
        <f t="shared" si="172"/>
        <v>0</v>
      </c>
      <c r="CJ103" s="99">
        <f t="shared" si="173"/>
        <v>0</v>
      </c>
      <c r="CK103" s="99">
        <f t="shared" si="174"/>
        <v>0</v>
      </c>
      <c r="CL103" s="100">
        <f t="shared" si="175"/>
        <v>0</v>
      </c>
      <c r="CM103" s="101">
        <f t="shared" si="176"/>
        <v>0</v>
      </c>
      <c r="CN103" s="89" t="str">
        <f t="shared" si="177"/>
        <v>000</v>
      </c>
      <c r="CO103" s="89">
        <f t="shared" si="178"/>
        <v>0</v>
      </c>
      <c r="CP103" s="89">
        <f t="shared" si="179"/>
        <v>0</v>
      </c>
      <c r="CQ103" s="89" t="str">
        <f t="shared" si="180"/>
        <v/>
      </c>
      <c r="CR103" s="89" t="str">
        <f t="shared" si="181"/>
        <v/>
      </c>
      <c r="CS103" s="89" t="str">
        <f t="shared" si="182"/>
        <v>0</v>
      </c>
      <c r="CT103" s="89" t="str">
        <f t="shared" si="183"/>
        <v/>
      </c>
      <c r="CU103" s="89" t="str">
        <f t="shared" si="184"/>
        <v>0</v>
      </c>
      <c r="CV103" s="89" t="str">
        <f t="shared" si="185"/>
        <v/>
      </c>
      <c r="CW103" s="89" t="str">
        <f t="shared" si="186"/>
        <v>00</v>
      </c>
      <c r="CX103" s="89">
        <f t="shared" si="187"/>
        <v>0</v>
      </c>
      <c r="CY103" s="201" t="str">
        <f>IF(女子種目選択!I103="","",女子種目選択!I103)</f>
        <v/>
      </c>
      <c r="CZ103" s="94" t="str">
        <f t="shared" si="211"/>
        <v/>
      </c>
      <c r="DA103" s="129"/>
      <c r="DB103" s="202" t="str">
        <f t="shared" si="188"/>
        <v/>
      </c>
      <c r="DC103" s="130"/>
      <c r="DD103" s="202" t="str">
        <f t="shared" si="189"/>
        <v/>
      </c>
      <c r="DE103" s="200"/>
      <c r="DF103" s="99">
        <f t="shared" si="190"/>
        <v>0</v>
      </c>
      <c r="DG103" s="99">
        <f t="shared" si="191"/>
        <v>0</v>
      </c>
      <c r="DH103" s="99">
        <f t="shared" si="192"/>
        <v>0</v>
      </c>
      <c r="DI103" s="99">
        <f t="shared" si="193"/>
        <v>0</v>
      </c>
      <c r="DJ103" s="100">
        <f t="shared" si="194"/>
        <v>0</v>
      </c>
      <c r="DK103" s="101">
        <f t="shared" si="195"/>
        <v>0</v>
      </c>
      <c r="DL103" s="89" t="str">
        <f t="shared" si="196"/>
        <v>000</v>
      </c>
      <c r="DM103" s="89">
        <f t="shared" si="197"/>
        <v>0</v>
      </c>
      <c r="DN103" s="89">
        <f t="shared" si="198"/>
        <v>0</v>
      </c>
      <c r="DO103" s="89" t="str">
        <f t="shared" si="199"/>
        <v/>
      </c>
      <c r="DP103" s="89" t="str">
        <f t="shared" si="200"/>
        <v/>
      </c>
      <c r="DQ103" s="89" t="str">
        <f t="shared" si="201"/>
        <v>0</v>
      </c>
      <c r="DR103" s="89" t="str">
        <f t="shared" si="202"/>
        <v/>
      </c>
      <c r="DS103" s="89" t="str">
        <f t="shared" si="203"/>
        <v>0</v>
      </c>
      <c r="DT103" s="89" t="str">
        <f t="shared" si="204"/>
        <v/>
      </c>
      <c r="DU103" s="89" t="str">
        <f t="shared" si="205"/>
        <v>00</v>
      </c>
      <c r="DV103" s="89">
        <f t="shared" si="206"/>
        <v>0</v>
      </c>
    </row>
    <row r="104" spans="2:126">
      <c r="B104" s="90" t="str">
        <f t="shared" si="111"/>
        <v/>
      </c>
      <c r="C104" s="91">
        <v>101</v>
      </c>
      <c r="D104" s="92" t="str">
        <f>女子種目選択!B104</f>
        <v/>
      </c>
      <c r="E104" s="197" t="str">
        <f>女子種目選択!C104</f>
        <v/>
      </c>
      <c r="F104" s="198" t="str">
        <f>女子種目選択!D104</f>
        <v/>
      </c>
      <c r="G104" s="199" t="str">
        <f>IF(女子種目選択!E104="","",女子種目選択!E104)</f>
        <v/>
      </c>
      <c r="H104" s="94" t="str">
        <f t="shared" si="207"/>
        <v/>
      </c>
      <c r="I104" s="129"/>
      <c r="J104" s="96" t="str">
        <f t="shared" si="112"/>
        <v/>
      </c>
      <c r="K104" s="130"/>
      <c r="L104" s="96" t="str">
        <f t="shared" si="113"/>
        <v/>
      </c>
      <c r="M104" s="200"/>
      <c r="N104" s="99" t="str">
        <f t="shared" si="114"/>
        <v/>
      </c>
      <c r="O104" s="99">
        <f t="shared" si="115"/>
        <v>0</v>
      </c>
      <c r="P104" s="99" t="str">
        <f t="shared" si="116"/>
        <v/>
      </c>
      <c r="Q104" s="99">
        <f t="shared" si="117"/>
        <v>0</v>
      </c>
      <c r="R104" s="100" t="str">
        <f t="shared" si="118"/>
        <v/>
      </c>
      <c r="S104" s="101" t="str">
        <f t="shared" si="119"/>
        <v/>
      </c>
      <c r="T104" s="89" t="str">
        <f t="shared" si="120"/>
        <v>00</v>
      </c>
      <c r="U104" s="89">
        <f t="shared" si="121"/>
        <v>0</v>
      </c>
      <c r="V104" s="89">
        <f t="shared" si="122"/>
        <v>0</v>
      </c>
      <c r="W104" s="89" t="str">
        <f t="shared" si="123"/>
        <v/>
      </c>
      <c r="X104" s="89" t="str">
        <f t="shared" si="124"/>
        <v/>
      </c>
      <c r="Y104" s="89" t="str">
        <f t="shared" si="125"/>
        <v>0</v>
      </c>
      <c r="Z104" s="89" t="str">
        <f t="shared" si="126"/>
        <v/>
      </c>
      <c r="AA104" s="89" t="str">
        <f t="shared" si="127"/>
        <v/>
      </c>
      <c r="AB104" s="89" t="str">
        <f t="shared" si="128"/>
        <v/>
      </c>
      <c r="AC104" s="89" t="str">
        <f t="shared" si="129"/>
        <v>0</v>
      </c>
      <c r="AD104" s="89">
        <f t="shared" si="130"/>
        <v>0</v>
      </c>
      <c r="AE104" s="201" t="str">
        <f>IF(女子種目選択!F104="","",女子種目選択!F104)</f>
        <v/>
      </c>
      <c r="AF104" s="94" t="str">
        <f t="shared" si="208"/>
        <v/>
      </c>
      <c r="AG104" s="129"/>
      <c r="AH104" s="202" t="str">
        <f t="shared" si="131"/>
        <v/>
      </c>
      <c r="AI104" s="130"/>
      <c r="AJ104" s="202" t="str">
        <f t="shared" si="132"/>
        <v/>
      </c>
      <c r="AK104" s="200"/>
      <c r="AL104" s="99">
        <f t="shared" si="133"/>
        <v>0</v>
      </c>
      <c r="AM104" s="99">
        <f t="shared" si="134"/>
        <v>0</v>
      </c>
      <c r="AN104" s="99">
        <f t="shared" si="135"/>
        <v>0</v>
      </c>
      <c r="AO104" s="99">
        <f t="shared" si="136"/>
        <v>0</v>
      </c>
      <c r="AP104" s="100">
        <f t="shared" si="137"/>
        <v>0</v>
      </c>
      <c r="AQ104" s="101">
        <f t="shared" si="138"/>
        <v>0</v>
      </c>
      <c r="AR104" s="89" t="str">
        <f t="shared" si="139"/>
        <v>000</v>
      </c>
      <c r="AS104" s="89">
        <f t="shared" si="140"/>
        <v>0</v>
      </c>
      <c r="AT104" s="89">
        <f t="shared" si="141"/>
        <v>0</v>
      </c>
      <c r="AU104" s="89" t="str">
        <f t="shared" si="142"/>
        <v/>
      </c>
      <c r="AV104" s="89" t="str">
        <f t="shared" si="143"/>
        <v/>
      </c>
      <c r="AW104" s="89" t="str">
        <f t="shared" si="144"/>
        <v>0</v>
      </c>
      <c r="AX104" s="89" t="str">
        <f t="shared" si="145"/>
        <v/>
      </c>
      <c r="AY104" s="89" t="str">
        <f t="shared" si="146"/>
        <v>0</v>
      </c>
      <c r="AZ104" s="89" t="str">
        <f t="shared" si="147"/>
        <v/>
      </c>
      <c r="BA104" s="89" t="str">
        <f t="shared" si="148"/>
        <v>00</v>
      </c>
      <c r="BB104" s="89">
        <f t="shared" si="149"/>
        <v>0</v>
      </c>
      <c r="BC104" s="199" t="str">
        <f>IF(女子種目選択!G104="","",女子種目選択!G104)</f>
        <v/>
      </c>
      <c r="BD104" s="94" t="str">
        <f t="shared" si="209"/>
        <v/>
      </c>
      <c r="BE104" s="129"/>
      <c r="BF104" s="202" t="str">
        <f t="shared" si="150"/>
        <v/>
      </c>
      <c r="BG104" s="130"/>
      <c r="BH104" s="202" t="str">
        <f t="shared" si="151"/>
        <v/>
      </c>
      <c r="BI104" s="200"/>
      <c r="BJ104" s="99">
        <f t="shared" si="152"/>
        <v>0</v>
      </c>
      <c r="BK104" s="99">
        <f t="shared" si="153"/>
        <v>0</v>
      </c>
      <c r="BL104" s="99">
        <f t="shared" si="154"/>
        <v>0</v>
      </c>
      <c r="BM104" s="99">
        <f t="shared" si="155"/>
        <v>0</v>
      </c>
      <c r="BN104" s="100">
        <f t="shared" si="156"/>
        <v>0</v>
      </c>
      <c r="BO104" s="101">
        <f t="shared" si="157"/>
        <v>0</v>
      </c>
      <c r="BP104" s="89" t="str">
        <f t="shared" si="158"/>
        <v>000</v>
      </c>
      <c r="BQ104" s="89">
        <f t="shared" si="159"/>
        <v>0</v>
      </c>
      <c r="BR104" s="89">
        <f t="shared" si="160"/>
        <v>0</v>
      </c>
      <c r="BS104" s="89" t="str">
        <f t="shared" si="161"/>
        <v/>
      </c>
      <c r="BT104" s="89" t="str">
        <f t="shared" si="162"/>
        <v/>
      </c>
      <c r="BU104" s="89" t="str">
        <f t="shared" si="163"/>
        <v>0</v>
      </c>
      <c r="BV104" s="89" t="str">
        <f t="shared" si="164"/>
        <v/>
      </c>
      <c r="BW104" s="89" t="str">
        <f t="shared" si="165"/>
        <v>0</v>
      </c>
      <c r="BX104" s="89" t="str">
        <f t="shared" si="166"/>
        <v/>
      </c>
      <c r="BY104" s="89" t="str">
        <f t="shared" si="167"/>
        <v>00</v>
      </c>
      <c r="BZ104" s="89">
        <f t="shared" si="168"/>
        <v>0</v>
      </c>
      <c r="CA104" s="199" t="str">
        <f>IF(女子種目選択!H104="","",女子種目選択!H104)</f>
        <v/>
      </c>
      <c r="CB104" s="94" t="str">
        <f t="shared" si="210"/>
        <v/>
      </c>
      <c r="CC104" s="129"/>
      <c r="CD104" s="202" t="str">
        <f t="shared" si="169"/>
        <v/>
      </c>
      <c r="CE104" s="130"/>
      <c r="CF104" s="202" t="str">
        <f t="shared" si="170"/>
        <v/>
      </c>
      <c r="CG104" s="200"/>
      <c r="CH104" s="99">
        <f t="shared" si="171"/>
        <v>0</v>
      </c>
      <c r="CI104" s="99">
        <f t="shared" si="172"/>
        <v>0</v>
      </c>
      <c r="CJ104" s="99">
        <f t="shared" si="173"/>
        <v>0</v>
      </c>
      <c r="CK104" s="99">
        <f t="shared" si="174"/>
        <v>0</v>
      </c>
      <c r="CL104" s="100">
        <f t="shared" si="175"/>
        <v>0</v>
      </c>
      <c r="CM104" s="101">
        <f t="shared" si="176"/>
        <v>0</v>
      </c>
      <c r="CN104" s="89" t="str">
        <f t="shared" si="177"/>
        <v>000</v>
      </c>
      <c r="CO104" s="89">
        <f t="shared" si="178"/>
        <v>0</v>
      </c>
      <c r="CP104" s="89">
        <f t="shared" si="179"/>
        <v>0</v>
      </c>
      <c r="CQ104" s="89" t="str">
        <f t="shared" si="180"/>
        <v/>
      </c>
      <c r="CR104" s="89" t="str">
        <f t="shared" si="181"/>
        <v/>
      </c>
      <c r="CS104" s="89" t="str">
        <f t="shared" si="182"/>
        <v>0</v>
      </c>
      <c r="CT104" s="89" t="str">
        <f t="shared" si="183"/>
        <v/>
      </c>
      <c r="CU104" s="89" t="str">
        <f t="shared" si="184"/>
        <v>0</v>
      </c>
      <c r="CV104" s="89" t="str">
        <f t="shared" si="185"/>
        <v/>
      </c>
      <c r="CW104" s="89" t="str">
        <f t="shared" si="186"/>
        <v>00</v>
      </c>
      <c r="CX104" s="89">
        <f t="shared" si="187"/>
        <v>0</v>
      </c>
      <c r="CY104" s="201" t="str">
        <f>IF(女子種目選択!I104="","",女子種目選択!I104)</f>
        <v/>
      </c>
      <c r="CZ104" s="94" t="str">
        <f t="shared" si="211"/>
        <v/>
      </c>
      <c r="DA104" s="129"/>
      <c r="DB104" s="202" t="str">
        <f t="shared" si="188"/>
        <v/>
      </c>
      <c r="DC104" s="130"/>
      <c r="DD104" s="202" t="str">
        <f t="shared" si="189"/>
        <v/>
      </c>
      <c r="DE104" s="200"/>
      <c r="DF104" s="99">
        <f t="shared" si="190"/>
        <v>0</v>
      </c>
      <c r="DG104" s="99">
        <f t="shared" si="191"/>
        <v>0</v>
      </c>
      <c r="DH104" s="99">
        <f t="shared" si="192"/>
        <v>0</v>
      </c>
      <c r="DI104" s="99">
        <f t="shared" si="193"/>
        <v>0</v>
      </c>
      <c r="DJ104" s="100">
        <f t="shared" si="194"/>
        <v>0</v>
      </c>
      <c r="DK104" s="101">
        <f t="shared" si="195"/>
        <v>0</v>
      </c>
      <c r="DL104" s="89" t="str">
        <f t="shared" si="196"/>
        <v>000</v>
      </c>
      <c r="DM104" s="89">
        <f t="shared" si="197"/>
        <v>0</v>
      </c>
      <c r="DN104" s="89">
        <f t="shared" si="198"/>
        <v>0</v>
      </c>
      <c r="DO104" s="89" t="str">
        <f t="shared" si="199"/>
        <v/>
      </c>
      <c r="DP104" s="89" t="str">
        <f t="shared" si="200"/>
        <v/>
      </c>
      <c r="DQ104" s="89" t="str">
        <f t="shared" si="201"/>
        <v>0</v>
      </c>
      <c r="DR104" s="89" t="str">
        <f t="shared" si="202"/>
        <v/>
      </c>
      <c r="DS104" s="89" t="str">
        <f t="shared" si="203"/>
        <v>0</v>
      </c>
      <c r="DT104" s="89" t="str">
        <f t="shared" si="204"/>
        <v/>
      </c>
      <c r="DU104" s="89" t="str">
        <f t="shared" si="205"/>
        <v>00</v>
      </c>
      <c r="DV104" s="89">
        <f t="shared" si="206"/>
        <v>0</v>
      </c>
    </row>
    <row r="105" spans="2:126">
      <c r="B105" s="90" t="str">
        <f t="shared" si="111"/>
        <v/>
      </c>
      <c r="C105" s="91">
        <v>102</v>
      </c>
      <c r="D105" s="92" t="str">
        <f>女子種目選択!B105</f>
        <v/>
      </c>
      <c r="E105" s="197" t="str">
        <f>女子種目選択!C105</f>
        <v/>
      </c>
      <c r="F105" s="198" t="str">
        <f>女子種目選択!D105</f>
        <v/>
      </c>
      <c r="G105" s="199" t="str">
        <f>IF(女子種目選択!E105="","",女子種目選択!E105)</f>
        <v/>
      </c>
      <c r="H105" s="94" t="str">
        <f t="shared" si="207"/>
        <v/>
      </c>
      <c r="I105" s="129"/>
      <c r="J105" s="96" t="str">
        <f t="shared" si="112"/>
        <v/>
      </c>
      <c r="K105" s="130"/>
      <c r="L105" s="96" t="str">
        <f t="shared" si="113"/>
        <v/>
      </c>
      <c r="M105" s="200"/>
      <c r="N105" s="99" t="str">
        <f t="shared" si="114"/>
        <v/>
      </c>
      <c r="O105" s="99">
        <f t="shared" si="115"/>
        <v>0</v>
      </c>
      <c r="P105" s="99" t="str">
        <f t="shared" si="116"/>
        <v/>
      </c>
      <c r="Q105" s="99">
        <f t="shared" si="117"/>
        <v>0</v>
      </c>
      <c r="R105" s="100" t="str">
        <f t="shared" si="118"/>
        <v/>
      </c>
      <c r="S105" s="101" t="str">
        <f t="shared" si="119"/>
        <v/>
      </c>
      <c r="T105" s="89" t="str">
        <f t="shared" si="120"/>
        <v>00</v>
      </c>
      <c r="U105" s="89">
        <f t="shared" si="121"/>
        <v>0</v>
      </c>
      <c r="V105" s="89">
        <f t="shared" si="122"/>
        <v>0</v>
      </c>
      <c r="W105" s="89" t="str">
        <f t="shared" si="123"/>
        <v/>
      </c>
      <c r="X105" s="89" t="str">
        <f t="shared" si="124"/>
        <v/>
      </c>
      <c r="Y105" s="89" t="str">
        <f t="shared" si="125"/>
        <v>0</v>
      </c>
      <c r="Z105" s="89" t="str">
        <f t="shared" si="126"/>
        <v/>
      </c>
      <c r="AA105" s="89" t="str">
        <f t="shared" si="127"/>
        <v/>
      </c>
      <c r="AB105" s="89" t="str">
        <f t="shared" si="128"/>
        <v/>
      </c>
      <c r="AC105" s="89" t="str">
        <f t="shared" si="129"/>
        <v>0</v>
      </c>
      <c r="AD105" s="89">
        <f t="shared" si="130"/>
        <v>0</v>
      </c>
      <c r="AE105" s="201" t="str">
        <f>IF(女子種目選択!F105="","",女子種目選択!F105)</f>
        <v/>
      </c>
      <c r="AF105" s="94" t="str">
        <f t="shared" si="208"/>
        <v/>
      </c>
      <c r="AG105" s="129"/>
      <c r="AH105" s="202" t="str">
        <f t="shared" si="131"/>
        <v/>
      </c>
      <c r="AI105" s="130"/>
      <c r="AJ105" s="202" t="str">
        <f t="shared" si="132"/>
        <v/>
      </c>
      <c r="AK105" s="200"/>
      <c r="AL105" s="99">
        <f t="shared" si="133"/>
        <v>0</v>
      </c>
      <c r="AM105" s="99">
        <f t="shared" si="134"/>
        <v>0</v>
      </c>
      <c r="AN105" s="99">
        <f t="shared" si="135"/>
        <v>0</v>
      </c>
      <c r="AO105" s="99">
        <f t="shared" si="136"/>
        <v>0</v>
      </c>
      <c r="AP105" s="100">
        <f t="shared" si="137"/>
        <v>0</v>
      </c>
      <c r="AQ105" s="101">
        <f t="shared" si="138"/>
        <v>0</v>
      </c>
      <c r="AR105" s="89" t="str">
        <f t="shared" si="139"/>
        <v>000</v>
      </c>
      <c r="AS105" s="89">
        <f t="shared" si="140"/>
        <v>0</v>
      </c>
      <c r="AT105" s="89">
        <f t="shared" si="141"/>
        <v>0</v>
      </c>
      <c r="AU105" s="89" t="str">
        <f t="shared" si="142"/>
        <v/>
      </c>
      <c r="AV105" s="89" t="str">
        <f t="shared" si="143"/>
        <v/>
      </c>
      <c r="AW105" s="89" t="str">
        <f t="shared" si="144"/>
        <v>0</v>
      </c>
      <c r="AX105" s="89" t="str">
        <f t="shared" si="145"/>
        <v/>
      </c>
      <c r="AY105" s="89" t="str">
        <f t="shared" si="146"/>
        <v>0</v>
      </c>
      <c r="AZ105" s="89" t="str">
        <f t="shared" si="147"/>
        <v/>
      </c>
      <c r="BA105" s="89" t="str">
        <f t="shared" si="148"/>
        <v>00</v>
      </c>
      <c r="BB105" s="89">
        <f t="shared" si="149"/>
        <v>0</v>
      </c>
      <c r="BC105" s="199" t="str">
        <f>IF(女子種目選択!G105="","",女子種目選択!G105)</f>
        <v/>
      </c>
      <c r="BD105" s="94" t="str">
        <f t="shared" si="209"/>
        <v/>
      </c>
      <c r="BE105" s="129"/>
      <c r="BF105" s="202" t="str">
        <f t="shared" si="150"/>
        <v/>
      </c>
      <c r="BG105" s="130"/>
      <c r="BH105" s="202" t="str">
        <f t="shared" si="151"/>
        <v/>
      </c>
      <c r="BI105" s="200"/>
      <c r="BJ105" s="99">
        <f t="shared" si="152"/>
        <v>0</v>
      </c>
      <c r="BK105" s="99">
        <f t="shared" si="153"/>
        <v>0</v>
      </c>
      <c r="BL105" s="99">
        <f t="shared" si="154"/>
        <v>0</v>
      </c>
      <c r="BM105" s="99">
        <f t="shared" si="155"/>
        <v>0</v>
      </c>
      <c r="BN105" s="100">
        <f t="shared" si="156"/>
        <v>0</v>
      </c>
      <c r="BO105" s="101">
        <f t="shared" si="157"/>
        <v>0</v>
      </c>
      <c r="BP105" s="89" t="str">
        <f t="shared" si="158"/>
        <v>000</v>
      </c>
      <c r="BQ105" s="89">
        <f t="shared" si="159"/>
        <v>0</v>
      </c>
      <c r="BR105" s="89">
        <f t="shared" si="160"/>
        <v>0</v>
      </c>
      <c r="BS105" s="89" t="str">
        <f t="shared" si="161"/>
        <v/>
      </c>
      <c r="BT105" s="89" t="str">
        <f t="shared" si="162"/>
        <v/>
      </c>
      <c r="BU105" s="89" t="str">
        <f t="shared" si="163"/>
        <v>0</v>
      </c>
      <c r="BV105" s="89" t="str">
        <f t="shared" si="164"/>
        <v/>
      </c>
      <c r="BW105" s="89" t="str">
        <f t="shared" si="165"/>
        <v>0</v>
      </c>
      <c r="BX105" s="89" t="str">
        <f t="shared" si="166"/>
        <v/>
      </c>
      <c r="BY105" s="89" t="str">
        <f t="shared" si="167"/>
        <v>00</v>
      </c>
      <c r="BZ105" s="89">
        <f t="shared" si="168"/>
        <v>0</v>
      </c>
      <c r="CA105" s="199" t="str">
        <f>IF(女子種目選択!H105="","",女子種目選択!H105)</f>
        <v/>
      </c>
      <c r="CB105" s="94" t="str">
        <f t="shared" si="210"/>
        <v/>
      </c>
      <c r="CC105" s="129"/>
      <c r="CD105" s="202" t="str">
        <f t="shared" si="169"/>
        <v/>
      </c>
      <c r="CE105" s="130"/>
      <c r="CF105" s="202" t="str">
        <f t="shared" si="170"/>
        <v/>
      </c>
      <c r="CG105" s="200"/>
      <c r="CH105" s="99">
        <f t="shared" si="171"/>
        <v>0</v>
      </c>
      <c r="CI105" s="99">
        <f t="shared" si="172"/>
        <v>0</v>
      </c>
      <c r="CJ105" s="99">
        <f t="shared" si="173"/>
        <v>0</v>
      </c>
      <c r="CK105" s="99">
        <f t="shared" si="174"/>
        <v>0</v>
      </c>
      <c r="CL105" s="100">
        <f t="shared" si="175"/>
        <v>0</v>
      </c>
      <c r="CM105" s="101">
        <f t="shared" si="176"/>
        <v>0</v>
      </c>
      <c r="CN105" s="89" t="str">
        <f t="shared" si="177"/>
        <v>000</v>
      </c>
      <c r="CO105" s="89">
        <f t="shared" si="178"/>
        <v>0</v>
      </c>
      <c r="CP105" s="89">
        <f t="shared" si="179"/>
        <v>0</v>
      </c>
      <c r="CQ105" s="89" t="str">
        <f t="shared" si="180"/>
        <v/>
      </c>
      <c r="CR105" s="89" t="str">
        <f t="shared" si="181"/>
        <v/>
      </c>
      <c r="CS105" s="89" t="str">
        <f t="shared" si="182"/>
        <v>0</v>
      </c>
      <c r="CT105" s="89" t="str">
        <f t="shared" si="183"/>
        <v/>
      </c>
      <c r="CU105" s="89" t="str">
        <f t="shared" si="184"/>
        <v>0</v>
      </c>
      <c r="CV105" s="89" t="str">
        <f t="shared" si="185"/>
        <v/>
      </c>
      <c r="CW105" s="89" t="str">
        <f t="shared" si="186"/>
        <v>00</v>
      </c>
      <c r="CX105" s="89">
        <f t="shared" si="187"/>
        <v>0</v>
      </c>
      <c r="CY105" s="201" t="str">
        <f>IF(女子種目選択!I105="","",女子種目選択!I105)</f>
        <v/>
      </c>
      <c r="CZ105" s="94" t="str">
        <f t="shared" si="211"/>
        <v/>
      </c>
      <c r="DA105" s="129"/>
      <c r="DB105" s="202" t="str">
        <f t="shared" si="188"/>
        <v/>
      </c>
      <c r="DC105" s="130"/>
      <c r="DD105" s="202" t="str">
        <f t="shared" si="189"/>
        <v/>
      </c>
      <c r="DE105" s="200"/>
      <c r="DF105" s="99">
        <f t="shared" si="190"/>
        <v>0</v>
      </c>
      <c r="DG105" s="99">
        <f t="shared" si="191"/>
        <v>0</v>
      </c>
      <c r="DH105" s="99">
        <f t="shared" si="192"/>
        <v>0</v>
      </c>
      <c r="DI105" s="99">
        <f t="shared" si="193"/>
        <v>0</v>
      </c>
      <c r="DJ105" s="100">
        <f t="shared" si="194"/>
        <v>0</v>
      </c>
      <c r="DK105" s="101">
        <f t="shared" si="195"/>
        <v>0</v>
      </c>
      <c r="DL105" s="89" t="str">
        <f t="shared" si="196"/>
        <v>000</v>
      </c>
      <c r="DM105" s="89">
        <f t="shared" si="197"/>
        <v>0</v>
      </c>
      <c r="DN105" s="89">
        <f t="shared" si="198"/>
        <v>0</v>
      </c>
      <c r="DO105" s="89" t="str">
        <f t="shared" si="199"/>
        <v/>
      </c>
      <c r="DP105" s="89" t="str">
        <f t="shared" si="200"/>
        <v/>
      </c>
      <c r="DQ105" s="89" t="str">
        <f t="shared" si="201"/>
        <v>0</v>
      </c>
      <c r="DR105" s="89" t="str">
        <f t="shared" si="202"/>
        <v/>
      </c>
      <c r="DS105" s="89" t="str">
        <f t="shared" si="203"/>
        <v>0</v>
      </c>
      <c r="DT105" s="89" t="str">
        <f t="shared" si="204"/>
        <v/>
      </c>
      <c r="DU105" s="89" t="str">
        <f t="shared" si="205"/>
        <v>00</v>
      </c>
      <c r="DV105" s="89">
        <f t="shared" si="206"/>
        <v>0</v>
      </c>
    </row>
    <row r="106" spans="2:126">
      <c r="B106" s="90" t="str">
        <f t="shared" si="111"/>
        <v/>
      </c>
      <c r="C106" s="91">
        <v>103</v>
      </c>
      <c r="D106" s="92" t="str">
        <f>女子種目選択!B106</f>
        <v/>
      </c>
      <c r="E106" s="197" t="str">
        <f>女子種目選択!C106</f>
        <v/>
      </c>
      <c r="F106" s="198" t="str">
        <f>女子種目選択!D106</f>
        <v/>
      </c>
      <c r="G106" s="199" t="str">
        <f>IF(女子種目選択!E106="","",女子種目選択!E106)</f>
        <v/>
      </c>
      <c r="H106" s="94" t="str">
        <f t="shared" si="207"/>
        <v/>
      </c>
      <c r="I106" s="129"/>
      <c r="J106" s="96" t="str">
        <f t="shared" si="112"/>
        <v/>
      </c>
      <c r="K106" s="130"/>
      <c r="L106" s="96" t="str">
        <f t="shared" si="113"/>
        <v/>
      </c>
      <c r="M106" s="200"/>
      <c r="N106" s="99" t="str">
        <f t="shared" si="114"/>
        <v/>
      </c>
      <c r="O106" s="99">
        <f t="shared" si="115"/>
        <v>0</v>
      </c>
      <c r="P106" s="99" t="str">
        <f t="shared" si="116"/>
        <v/>
      </c>
      <c r="Q106" s="99">
        <f t="shared" si="117"/>
        <v>0</v>
      </c>
      <c r="R106" s="100" t="str">
        <f t="shared" si="118"/>
        <v/>
      </c>
      <c r="S106" s="101" t="str">
        <f t="shared" si="119"/>
        <v/>
      </c>
      <c r="T106" s="89" t="str">
        <f t="shared" si="120"/>
        <v>00</v>
      </c>
      <c r="U106" s="89">
        <f t="shared" si="121"/>
        <v>0</v>
      </c>
      <c r="V106" s="89">
        <f t="shared" si="122"/>
        <v>0</v>
      </c>
      <c r="W106" s="89" t="str">
        <f t="shared" si="123"/>
        <v/>
      </c>
      <c r="X106" s="89" t="str">
        <f t="shared" si="124"/>
        <v/>
      </c>
      <c r="Y106" s="89" t="str">
        <f t="shared" si="125"/>
        <v>0</v>
      </c>
      <c r="Z106" s="89" t="str">
        <f t="shared" si="126"/>
        <v/>
      </c>
      <c r="AA106" s="89" t="str">
        <f t="shared" si="127"/>
        <v/>
      </c>
      <c r="AB106" s="89" t="str">
        <f t="shared" si="128"/>
        <v/>
      </c>
      <c r="AC106" s="89" t="str">
        <f t="shared" si="129"/>
        <v>0</v>
      </c>
      <c r="AD106" s="89">
        <f t="shared" si="130"/>
        <v>0</v>
      </c>
      <c r="AE106" s="201" t="str">
        <f>IF(女子種目選択!F106="","",女子種目選択!F106)</f>
        <v/>
      </c>
      <c r="AF106" s="94" t="str">
        <f t="shared" si="208"/>
        <v/>
      </c>
      <c r="AG106" s="129"/>
      <c r="AH106" s="202" t="str">
        <f t="shared" si="131"/>
        <v/>
      </c>
      <c r="AI106" s="130"/>
      <c r="AJ106" s="202" t="str">
        <f t="shared" si="132"/>
        <v/>
      </c>
      <c r="AK106" s="200"/>
      <c r="AL106" s="99">
        <f t="shared" si="133"/>
        <v>0</v>
      </c>
      <c r="AM106" s="99">
        <f t="shared" si="134"/>
        <v>0</v>
      </c>
      <c r="AN106" s="99">
        <f t="shared" si="135"/>
        <v>0</v>
      </c>
      <c r="AO106" s="99">
        <f t="shared" si="136"/>
        <v>0</v>
      </c>
      <c r="AP106" s="100">
        <f t="shared" si="137"/>
        <v>0</v>
      </c>
      <c r="AQ106" s="101">
        <f t="shared" si="138"/>
        <v>0</v>
      </c>
      <c r="AR106" s="89" t="str">
        <f t="shared" si="139"/>
        <v>000</v>
      </c>
      <c r="AS106" s="89">
        <f t="shared" si="140"/>
        <v>0</v>
      </c>
      <c r="AT106" s="89">
        <f t="shared" si="141"/>
        <v>0</v>
      </c>
      <c r="AU106" s="89" t="str">
        <f t="shared" si="142"/>
        <v/>
      </c>
      <c r="AV106" s="89" t="str">
        <f t="shared" si="143"/>
        <v/>
      </c>
      <c r="AW106" s="89" t="str">
        <f t="shared" si="144"/>
        <v>0</v>
      </c>
      <c r="AX106" s="89" t="str">
        <f t="shared" si="145"/>
        <v/>
      </c>
      <c r="AY106" s="89" t="str">
        <f t="shared" si="146"/>
        <v>0</v>
      </c>
      <c r="AZ106" s="89" t="str">
        <f t="shared" si="147"/>
        <v/>
      </c>
      <c r="BA106" s="89" t="str">
        <f t="shared" si="148"/>
        <v>00</v>
      </c>
      <c r="BB106" s="89">
        <f t="shared" si="149"/>
        <v>0</v>
      </c>
      <c r="BC106" s="199" t="str">
        <f>IF(女子種目選択!G106="","",女子種目選択!G106)</f>
        <v/>
      </c>
      <c r="BD106" s="94" t="str">
        <f t="shared" si="209"/>
        <v/>
      </c>
      <c r="BE106" s="129"/>
      <c r="BF106" s="202" t="str">
        <f t="shared" si="150"/>
        <v/>
      </c>
      <c r="BG106" s="130"/>
      <c r="BH106" s="202" t="str">
        <f t="shared" si="151"/>
        <v/>
      </c>
      <c r="BI106" s="200"/>
      <c r="BJ106" s="99">
        <f t="shared" si="152"/>
        <v>0</v>
      </c>
      <c r="BK106" s="99">
        <f t="shared" si="153"/>
        <v>0</v>
      </c>
      <c r="BL106" s="99">
        <f t="shared" si="154"/>
        <v>0</v>
      </c>
      <c r="BM106" s="99">
        <f t="shared" si="155"/>
        <v>0</v>
      </c>
      <c r="BN106" s="100">
        <f t="shared" si="156"/>
        <v>0</v>
      </c>
      <c r="BO106" s="101">
        <f t="shared" si="157"/>
        <v>0</v>
      </c>
      <c r="BP106" s="89" t="str">
        <f t="shared" si="158"/>
        <v>000</v>
      </c>
      <c r="BQ106" s="89">
        <f t="shared" si="159"/>
        <v>0</v>
      </c>
      <c r="BR106" s="89">
        <f t="shared" si="160"/>
        <v>0</v>
      </c>
      <c r="BS106" s="89" t="str">
        <f t="shared" si="161"/>
        <v/>
      </c>
      <c r="BT106" s="89" t="str">
        <f t="shared" si="162"/>
        <v/>
      </c>
      <c r="BU106" s="89" t="str">
        <f t="shared" si="163"/>
        <v>0</v>
      </c>
      <c r="BV106" s="89" t="str">
        <f t="shared" si="164"/>
        <v/>
      </c>
      <c r="BW106" s="89" t="str">
        <f t="shared" si="165"/>
        <v>0</v>
      </c>
      <c r="BX106" s="89" t="str">
        <f t="shared" si="166"/>
        <v/>
      </c>
      <c r="BY106" s="89" t="str">
        <f t="shared" si="167"/>
        <v>00</v>
      </c>
      <c r="BZ106" s="89">
        <f t="shared" si="168"/>
        <v>0</v>
      </c>
      <c r="CA106" s="199" t="str">
        <f>IF(女子種目選択!H106="","",女子種目選択!H106)</f>
        <v/>
      </c>
      <c r="CB106" s="94" t="str">
        <f t="shared" si="210"/>
        <v/>
      </c>
      <c r="CC106" s="129"/>
      <c r="CD106" s="202" t="str">
        <f t="shared" si="169"/>
        <v/>
      </c>
      <c r="CE106" s="130"/>
      <c r="CF106" s="202" t="str">
        <f t="shared" si="170"/>
        <v/>
      </c>
      <c r="CG106" s="200"/>
      <c r="CH106" s="99">
        <f t="shared" si="171"/>
        <v>0</v>
      </c>
      <c r="CI106" s="99">
        <f t="shared" si="172"/>
        <v>0</v>
      </c>
      <c r="CJ106" s="99">
        <f t="shared" si="173"/>
        <v>0</v>
      </c>
      <c r="CK106" s="99">
        <f t="shared" si="174"/>
        <v>0</v>
      </c>
      <c r="CL106" s="100">
        <f t="shared" si="175"/>
        <v>0</v>
      </c>
      <c r="CM106" s="101">
        <f t="shared" si="176"/>
        <v>0</v>
      </c>
      <c r="CN106" s="89" t="str">
        <f t="shared" si="177"/>
        <v>000</v>
      </c>
      <c r="CO106" s="89">
        <f t="shared" si="178"/>
        <v>0</v>
      </c>
      <c r="CP106" s="89">
        <f t="shared" si="179"/>
        <v>0</v>
      </c>
      <c r="CQ106" s="89" t="str">
        <f t="shared" si="180"/>
        <v/>
      </c>
      <c r="CR106" s="89" t="str">
        <f t="shared" si="181"/>
        <v/>
      </c>
      <c r="CS106" s="89" t="str">
        <f t="shared" si="182"/>
        <v>0</v>
      </c>
      <c r="CT106" s="89" t="str">
        <f t="shared" si="183"/>
        <v/>
      </c>
      <c r="CU106" s="89" t="str">
        <f t="shared" si="184"/>
        <v>0</v>
      </c>
      <c r="CV106" s="89" t="str">
        <f t="shared" si="185"/>
        <v/>
      </c>
      <c r="CW106" s="89" t="str">
        <f t="shared" si="186"/>
        <v>00</v>
      </c>
      <c r="CX106" s="89">
        <f t="shared" si="187"/>
        <v>0</v>
      </c>
      <c r="CY106" s="201" t="str">
        <f>IF(女子種目選択!I106="","",女子種目選択!I106)</f>
        <v/>
      </c>
      <c r="CZ106" s="94" t="str">
        <f t="shared" si="211"/>
        <v/>
      </c>
      <c r="DA106" s="129"/>
      <c r="DB106" s="202" t="str">
        <f t="shared" si="188"/>
        <v/>
      </c>
      <c r="DC106" s="130"/>
      <c r="DD106" s="202" t="str">
        <f t="shared" si="189"/>
        <v/>
      </c>
      <c r="DE106" s="200"/>
      <c r="DF106" s="99">
        <f t="shared" si="190"/>
        <v>0</v>
      </c>
      <c r="DG106" s="99">
        <f t="shared" si="191"/>
        <v>0</v>
      </c>
      <c r="DH106" s="99">
        <f t="shared" si="192"/>
        <v>0</v>
      </c>
      <c r="DI106" s="99">
        <f t="shared" si="193"/>
        <v>0</v>
      </c>
      <c r="DJ106" s="100">
        <f t="shared" si="194"/>
        <v>0</v>
      </c>
      <c r="DK106" s="101">
        <f t="shared" si="195"/>
        <v>0</v>
      </c>
      <c r="DL106" s="89" t="str">
        <f t="shared" si="196"/>
        <v>000</v>
      </c>
      <c r="DM106" s="89">
        <f t="shared" si="197"/>
        <v>0</v>
      </c>
      <c r="DN106" s="89">
        <f t="shared" si="198"/>
        <v>0</v>
      </c>
      <c r="DO106" s="89" t="str">
        <f t="shared" si="199"/>
        <v/>
      </c>
      <c r="DP106" s="89" t="str">
        <f t="shared" si="200"/>
        <v/>
      </c>
      <c r="DQ106" s="89" t="str">
        <f t="shared" si="201"/>
        <v>0</v>
      </c>
      <c r="DR106" s="89" t="str">
        <f t="shared" si="202"/>
        <v/>
      </c>
      <c r="DS106" s="89" t="str">
        <f t="shared" si="203"/>
        <v>0</v>
      </c>
      <c r="DT106" s="89" t="str">
        <f t="shared" si="204"/>
        <v/>
      </c>
      <c r="DU106" s="89" t="str">
        <f t="shared" si="205"/>
        <v>00</v>
      </c>
      <c r="DV106" s="89">
        <f t="shared" si="206"/>
        <v>0</v>
      </c>
    </row>
    <row r="107" spans="2:126">
      <c r="B107" s="90" t="str">
        <f t="shared" si="111"/>
        <v/>
      </c>
      <c r="C107" s="91">
        <v>104</v>
      </c>
      <c r="D107" s="92" t="str">
        <f>女子種目選択!B107</f>
        <v/>
      </c>
      <c r="E107" s="197" t="str">
        <f>女子種目選択!C107</f>
        <v/>
      </c>
      <c r="F107" s="198" t="str">
        <f>女子種目選択!D107</f>
        <v/>
      </c>
      <c r="G107" s="199" t="str">
        <f>IF(女子種目選択!E107="","",女子種目選択!E107)</f>
        <v/>
      </c>
      <c r="H107" s="94" t="str">
        <f t="shared" si="207"/>
        <v/>
      </c>
      <c r="I107" s="129"/>
      <c r="J107" s="96" t="str">
        <f t="shared" si="112"/>
        <v/>
      </c>
      <c r="K107" s="130"/>
      <c r="L107" s="96" t="str">
        <f t="shared" si="113"/>
        <v/>
      </c>
      <c r="M107" s="200"/>
      <c r="N107" s="99" t="str">
        <f t="shared" si="114"/>
        <v/>
      </c>
      <c r="O107" s="99">
        <f t="shared" si="115"/>
        <v>0</v>
      </c>
      <c r="P107" s="99" t="str">
        <f t="shared" si="116"/>
        <v/>
      </c>
      <c r="Q107" s="99">
        <f t="shared" si="117"/>
        <v>0</v>
      </c>
      <c r="R107" s="100" t="str">
        <f t="shared" si="118"/>
        <v/>
      </c>
      <c r="S107" s="101" t="str">
        <f t="shared" si="119"/>
        <v/>
      </c>
      <c r="T107" s="89" t="str">
        <f t="shared" si="120"/>
        <v>00</v>
      </c>
      <c r="U107" s="89">
        <f t="shared" si="121"/>
        <v>0</v>
      </c>
      <c r="V107" s="89">
        <f t="shared" si="122"/>
        <v>0</v>
      </c>
      <c r="W107" s="89" t="str">
        <f t="shared" si="123"/>
        <v/>
      </c>
      <c r="X107" s="89" t="str">
        <f t="shared" si="124"/>
        <v/>
      </c>
      <c r="Y107" s="89" t="str">
        <f t="shared" si="125"/>
        <v>0</v>
      </c>
      <c r="Z107" s="89" t="str">
        <f t="shared" si="126"/>
        <v/>
      </c>
      <c r="AA107" s="89" t="str">
        <f t="shared" si="127"/>
        <v/>
      </c>
      <c r="AB107" s="89" t="str">
        <f t="shared" si="128"/>
        <v/>
      </c>
      <c r="AC107" s="89" t="str">
        <f t="shared" si="129"/>
        <v>0</v>
      </c>
      <c r="AD107" s="89">
        <f t="shared" si="130"/>
        <v>0</v>
      </c>
      <c r="AE107" s="201" t="str">
        <f>IF(女子種目選択!F107="","",女子種目選択!F107)</f>
        <v/>
      </c>
      <c r="AF107" s="94" t="str">
        <f t="shared" si="208"/>
        <v/>
      </c>
      <c r="AG107" s="129"/>
      <c r="AH107" s="202" t="str">
        <f t="shared" si="131"/>
        <v/>
      </c>
      <c r="AI107" s="130"/>
      <c r="AJ107" s="202" t="str">
        <f t="shared" si="132"/>
        <v/>
      </c>
      <c r="AK107" s="200"/>
      <c r="AL107" s="99">
        <f t="shared" si="133"/>
        <v>0</v>
      </c>
      <c r="AM107" s="99">
        <f t="shared" si="134"/>
        <v>0</v>
      </c>
      <c r="AN107" s="99">
        <f t="shared" si="135"/>
        <v>0</v>
      </c>
      <c r="AO107" s="99">
        <f t="shared" si="136"/>
        <v>0</v>
      </c>
      <c r="AP107" s="100">
        <f t="shared" si="137"/>
        <v>0</v>
      </c>
      <c r="AQ107" s="101">
        <f t="shared" si="138"/>
        <v>0</v>
      </c>
      <c r="AR107" s="89" t="str">
        <f t="shared" si="139"/>
        <v>000</v>
      </c>
      <c r="AS107" s="89">
        <f t="shared" si="140"/>
        <v>0</v>
      </c>
      <c r="AT107" s="89">
        <f t="shared" si="141"/>
        <v>0</v>
      </c>
      <c r="AU107" s="89" t="str">
        <f t="shared" si="142"/>
        <v/>
      </c>
      <c r="AV107" s="89" t="str">
        <f t="shared" si="143"/>
        <v/>
      </c>
      <c r="AW107" s="89" t="str">
        <f t="shared" si="144"/>
        <v>0</v>
      </c>
      <c r="AX107" s="89" t="str">
        <f t="shared" si="145"/>
        <v/>
      </c>
      <c r="AY107" s="89" t="str">
        <f t="shared" si="146"/>
        <v>0</v>
      </c>
      <c r="AZ107" s="89" t="str">
        <f t="shared" si="147"/>
        <v/>
      </c>
      <c r="BA107" s="89" t="str">
        <f t="shared" si="148"/>
        <v>00</v>
      </c>
      <c r="BB107" s="89">
        <f t="shared" si="149"/>
        <v>0</v>
      </c>
      <c r="BC107" s="199" t="str">
        <f>IF(女子種目選択!G107="","",女子種目選択!G107)</f>
        <v/>
      </c>
      <c r="BD107" s="94" t="str">
        <f t="shared" si="209"/>
        <v/>
      </c>
      <c r="BE107" s="129"/>
      <c r="BF107" s="202" t="str">
        <f t="shared" si="150"/>
        <v/>
      </c>
      <c r="BG107" s="130"/>
      <c r="BH107" s="202" t="str">
        <f t="shared" si="151"/>
        <v/>
      </c>
      <c r="BI107" s="200"/>
      <c r="BJ107" s="99">
        <f t="shared" si="152"/>
        <v>0</v>
      </c>
      <c r="BK107" s="99">
        <f t="shared" si="153"/>
        <v>0</v>
      </c>
      <c r="BL107" s="99">
        <f t="shared" si="154"/>
        <v>0</v>
      </c>
      <c r="BM107" s="99">
        <f t="shared" si="155"/>
        <v>0</v>
      </c>
      <c r="BN107" s="100">
        <f t="shared" si="156"/>
        <v>0</v>
      </c>
      <c r="BO107" s="101">
        <f t="shared" si="157"/>
        <v>0</v>
      </c>
      <c r="BP107" s="89" t="str">
        <f t="shared" si="158"/>
        <v>000</v>
      </c>
      <c r="BQ107" s="89">
        <f t="shared" si="159"/>
        <v>0</v>
      </c>
      <c r="BR107" s="89">
        <f t="shared" si="160"/>
        <v>0</v>
      </c>
      <c r="BS107" s="89" t="str">
        <f t="shared" si="161"/>
        <v/>
      </c>
      <c r="BT107" s="89" t="str">
        <f t="shared" si="162"/>
        <v/>
      </c>
      <c r="BU107" s="89" t="str">
        <f t="shared" si="163"/>
        <v>0</v>
      </c>
      <c r="BV107" s="89" t="str">
        <f t="shared" si="164"/>
        <v/>
      </c>
      <c r="BW107" s="89" t="str">
        <f t="shared" si="165"/>
        <v>0</v>
      </c>
      <c r="BX107" s="89" t="str">
        <f t="shared" si="166"/>
        <v/>
      </c>
      <c r="BY107" s="89" t="str">
        <f t="shared" si="167"/>
        <v>00</v>
      </c>
      <c r="BZ107" s="89">
        <f t="shared" si="168"/>
        <v>0</v>
      </c>
      <c r="CA107" s="199" t="str">
        <f>IF(女子種目選択!H107="","",女子種目選択!H107)</f>
        <v/>
      </c>
      <c r="CB107" s="94" t="str">
        <f t="shared" si="210"/>
        <v/>
      </c>
      <c r="CC107" s="129"/>
      <c r="CD107" s="202" t="str">
        <f t="shared" si="169"/>
        <v/>
      </c>
      <c r="CE107" s="130"/>
      <c r="CF107" s="202" t="str">
        <f t="shared" si="170"/>
        <v/>
      </c>
      <c r="CG107" s="200"/>
      <c r="CH107" s="99">
        <f t="shared" si="171"/>
        <v>0</v>
      </c>
      <c r="CI107" s="99">
        <f t="shared" si="172"/>
        <v>0</v>
      </c>
      <c r="CJ107" s="99">
        <f t="shared" si="173"/>
        <v>0</v>
      </c>
      <c r="CK107" s="99">
        <f t="shared" si="174"/>
        <v>0</v>
      </c>
      <c r="CL107" s="100">
        <f t="shared" si="175"/>
        <v>0</v>
      </c>
      <c r="CM107" s="101">
        <f t="shared" si="176"/>
        <v>0</v>
      </c>
      <c r="CN107" s="89" t="str">
        <f t="shared" si="177"/>
        <v>000</v>
      </c>
      <c r="CO107" s="89">
        <f t="shared" si="178"/>
        <v>0</v>
      </c>
      <c r="CP107" s="89">
        <f t="shared" si="179"/>
        <v>0</v>
      </c>
      <c r="CQ107" s="89" t="str">
        <f t="shared" si="180"/>
        <v/>
      </c>
      <c r="CR107" s="89" t="str">
        <f t="shared" si="181"/>
        <v/>
      </c>
      <c r="CS107" s="89" t="str">
        <f t="shared" si="182"/>
        <v>0</v>
      </c>
      <c r="CT107" s="89" t="str">
        <f t="shared" si="183"/>
        <v/>
      </c>
      <c r="CU107" s="89" t="str">
        <f t="shared" si="184"/>
        <v>0</v>
      </c>
      <c r="CV107" s="89" t="str">
        <f t="shared" si="185"/>
        <v/>
      </c>
      <c r="CW107" s="89" t="str">
        <f t="shared" si="186"/>
        <v>00</v>
      </c>
      <c r="CX107" s="89">
        <f t="shared" si="187"/>
        <v>0</v>
      </c>
      <c r="CY107" s="201" t="str">
        <f>IF(女子種目選択!I107="","",女子種目選択!I107)</f>
        <v/>
      </c>
      <c r="CZ107" s="94" t="str">
        <f t="shared" si="211"/>
        <v/>
      </c>
      <c r="DA107" s="129"/>
      <c r="DB107" s="202" t="str">
        <f t="shared" si="188"/>
        <v/>
      </c>
      <c r="DC107" s="130"/>
      <c r="DD107" s="202" t="str">
        <f t="shared" si="189"/>
        <v/>
      </c>
      <c r="DE107" s="200"/>
      <c r="DF107" s="99">
        <f t="shared" si="190"/>
        <v>0</v>
      </c>
      <c r="DG107" s="99">
        <f t="shared" si="191"/>
        <v>0</v>
      </c>
      <c r="DH107" s="99">
        <f t="shared" si="192"/>
        <v>0</v>
      </c>
      <c r="DI107" s="99">
        <f t="shared" si="193"/>
        <v>0</v>
      </c>
      <c r="DJ107" s="100">
        <f t="shared" si="194"/>
        <v>0</v>
      </c>
      <c r="DK107" s="101">
        <f t="shared" si="195"/>
        <v>0</v>
      </c>
      <c r="DL107" s="89" t="str">
        <f t="shared" si="196"/>
        <v>000</v>
      </c>
      <c r="DM107" s="89">
        <f t="shared" si="197"/>
        <v>0</v>
      </c>
      <c r="DN107" s="89">
        <f t="shared" si="198"/>
        <v>0</v>
      </c>
      <c r="DO107" s="89" t="str">
        <f t="shared" si="199"/>
        <v/>
      </c>
      <c r="DP107" s="89" t="str">
        <f t="shared" si="200"/>
        <v/>
      </c>
      <c r="DQ107" s="89" t="str">
        <f t="shared" si="201"/>
        <v>0</v>
      </c>
      <c r="DR107" s="89" t="str">
        <f t="shared" si="202"/>
        <v/>
      </c>
      <c r="DS107" s="89" t="str">
        <f t="shared" si="203"/>
        <v>0</v>
      </c>
      <c r="DT107" s="89" t="str">
        <f t="shared" si="204"/>
        <v/>
      </c>
      <c r="DU107" s="89" t="str">
        <f t="shared" si="205"/>
        <v>00</v>
      </c>
      <c r="DV107" s="89">
        <f t="shared" si="206"/>
        <v>0</v>
      </c>
    </row>
    <row r="108" spans="2:126">
      <c r="B108" s="90" t="str">
        <f t="shared" si="111"/>
        <v/>
      </c>
      <c r="C108" s="91">
        <v>105</v>
      </c>
      <c r="D108" s="92" t="str">
        <f>女子種目選択!B108</f>
        <v/>
      </c>
      <c r="E108" s="197" t="str">
        <f>女子種目選択!C108</f>
        <v/>
      </c>
      <c r="F108" s="198" t="str">
        <f>女子種目選択!D108</f>
        <v/>
      </c>
      <c r="G108" s="199" t="str">
        <f>IF(女子種目選択!E108="","",女子種目選択!E108)</f>
        <v/>
      </c>
      <c r="H108" s="94" t="str">
        <f t="shared" si="207"/>
        <v/>
      </c>
      <c r="I108" s="129"/>
      <c r="J108" s="96" t="str">
        <f t="shared" si="112"/>
        <v/>
      </c>
      <c r="K108" s="130"/>
      <c r="L108" s="96" t="str">
        <f t="shared" si="113"/>
        <v/>
      </c>
      <c r="M108" s="200"/>
      <c r="N108" s="99" t="str">
        <f t="shared" si="114"/>
        <v/>
      </c>
      <c r="O108" s="99">
        <f t="shared" si="115"/>
        <v>0</v>
      </c>
      <c r="P108" s="99" t="str">
        <f t="shared" si="116"/>
        <v/>
      </c>
      <c r="Q108" s="99">
        <f t="shared" si="117"/>
        <v>0</v>
      </c>
      <c r="R108" s="100" t="str">
        <f t="shared" si="118"/>
        <v/>
      </c>
      <c r="S108" s="101" t="str">
        <f t="shared" si="119"/>
        <v/>
      </c>
      <c r="T108" s="89" t="str">
        <f t="shared" si="120"/>
        <v>00</v>
      </c>
      <c r="U108" s="89">
        <f t="shared" si="121"/>
        <v>0</v>
      </c>
      <c r="V108" s="89">
        <f t="shared" si="122"/>
        <v>0</v>
      </c>
      <c r="W108" s="89" t="str">
        <f t="shared" si="123"/>
        <v/>
      </c>
      <c r="X108" s="89" t="str">
        <f t="shared" si="124"/>
        <v/>
      </c>
      <c r="Y108" s="89" t="str">
        <f t="shared" si="125"/>
        <v>0</v>
      </c>
      <c r="Z108" s="89" t="str">
        <f t="shared" si="126"/>
        <v/>
      </c>
      <c r="AA108" s="89" t="str">
        <f t="shared" si="127"/>
        <v/>
      </c>
      <c r="AB108" s="89" t="str">
        <f t="shared" si="128"/>
        <v/>
      </c>
      <c r="AC108" s="89" t="str">
        <f t="shared" si="129"/>
        <v>0</v>
      </c>
      <c r="AD108" s="89">
        <f t="shared" si="130"/>
        <v>0</v>
      </c>
      <c r="AE108" s="201" t="str">
        <f>IF(女子種目選択!F108="","",女子種目選択!F108)</f>
        <v/>
      </c>
      <c r="AF108" s="94" t="str">
        <f t="shared" si="208"/>
        <v/>
      </c>
      <c r="AG108" s="129"/>
      <c r="AH108" s="202" t="str">
        <f t="shared" si="131"/>
        <v/>
      </c>
      <c r="AI108" s="130"/>
      <c r="AJ108" s="202" t="str">
        <f t="shared" si="132"/>
        <v/>
      </c>
      <c r="AK108" s="200"/>
      <c r="AL108" s="99">
        <f t="shared" si="133"/>
        <v>0</v>
      </c>
      <c r="AM108" s="99">
        <f t="shared" si="134"/>
        <v>0</v>
      </c>
      <c r="AN108" s="99">
        <f t="shared" si="135"/>
        <v>0</v>
      </c>
      <c r="AO108" s="99">
        <f t="shared" si="136"/>
        <v>0</v>
      </c>
      <c r="AP108" s="100">
        <f t="shared" si="137"/>
        <v>0</v>
      </c>
      <c r="AQ108" s="101">
        <f t="shared" si="138"/>
        <v>0</v>
      </c>
      <c r="AR108" s="89" t="str">
        <f t="shared" si="139"/>
        <v>000</v>
      </c>
      <c r="AS108" s="89">
        <f t="shared" si="140"/>
        <v>0</v>
      </c>
      <c r="AT108" s="89">
        <f t="shared" si="141"/>
        <v>0</v>
      </c>
      <c r="AU108" s="89" t="str">
        <f t="shared" si="142"/>
        <v/>
      </c>
      <c r="AV108" s="89" t="str">
        <f t="shared" si="143"/>
        <v/>
      </c>
      <c r="AW108" s="89" t="str">
        <f t="shared" si="144"/>
        <v>0</v>
      </c>
      <c r="AX108" s="89" t="str">
        <f t="shared" si="145"/>
        <v/>
      </c>
      <c r="AY108" s="89" t="str">
        <f t="shared" si="146"/>
        <v>0</v>
      </c>
      <c r="AZ108" s="89" t="str">
        <f t="shared" si="147"/>
        <v/>
      </c>
      <c r="BA108" s="89" t="str">
        <f t="shared" si="148"/>
        <v>00</v>
      </c>
      <c r="BB108" s="89">
        <f t="shared" si="149"/>
        <v>0</v>
      </c>
      <c r="BC108" s="199" t="str">
        <f>IF(女子種目選択!G108="","",女子種目選択!G108)</f>
        <v/>
      </c>
      <c r="BD108" s="94" t="str">
        <f t="shared" si="209"/>
        <v/>
      </c>
      <c r="BE108" s="129"/>
      <c r="BF108" s="202" t="str">
        <f t="shared" si="150"/>
        <v/>
      </c>
      <c r="BG108" s="130"/>
      <c r="BH108" s="202" t="str">
        <f t="shared" si="151"/>
        <v/>
      </c>
      <c r="BI108" s="200"/>
      <c r="BJ108" s="99">
        <f t="shared" si="152"/>
        <v>0</v>
      </c>
      <c r="BK108" s="99">
        <f t="shared" si="153"/>
        <v>0</v>
      </c>
      <c r="BL108" s="99">
        <f t="shared" si="154"/>
        <v>0</v>
      </c>
      <c r="BM108" s="99">
        <f t="shared" si="155"/>
        <v>0</v>
      </c>
      <c r="BN108" s="100">
        <f t="shared" si="156"/>
        <v>0</v>
      </c>
      <c r="BO108" s="101">
        <f t="shared" si="157"/>
        <v>0</v>
      </c>
      <c r="BP108" s="89" t="str">
        <f t="shared" si="158"/>
        <v>000</v>
      </c>
      <c r="BQ108" s="89">
        <f t="shared" si="159"/>
        <v>0</v>
      </c>
      <c r="BR108" s="89">
        <f t="shared" si="160"/>
        <v>0</v>
      </c>
      <c r="BS108" s="89" t="str">
        <f t="shared" si="161"/>
        <v/>
      </c>
      <c r="BT108" s="89" t="str">
        <f t="shared" si="162"/>
        <v/>
      </c>
      <c r="BU108" s="89" t="str">
        <f t="shared" si="163"/>
        <v>0</v>
      </c>
      <c r="BV108" s="89" t="str">
        <f t="shared" si="164"/>
        <v/>
      </c>
      <c r="BW108" s="89" t="str">
        <f t="shared" si="165"/>
        <v>0</v>
      </c>
      <c r="BX108" s="89" t="str">
        <f t="shared" si="166"/>
        <v/>
      </c>
      <c r="BY108" s="89" t="str">
        <f t="shared" si="167"/>
        <v>00</v>
      </c>
      <c r="BZ108" s="89">
        <f t="shared" si="168"/>
        <v>0</v>
      </c>
      <c r="CA108" s="199" t="str">
        <f>IF(女子種目選択!H108="","",女子種目選択!H108)</f>
        <v/>
      </c>
      <c r="CB108" s="94" t="str">
        <f t="shared" si="210"/>
        <v/>
      </c>
      <c r="CC108" s="129"/>
      <c r="CD108" s="202" t="str">
        <f t="shared" si="169"/>
        <v/>
      </c>
      <c r="CE108" s="130"/>
      <c r="CF108" s="202" t="str">
        <f t="shared" si="170"/>
        <v/>
      </c>
      <c r="CG108" s="200"/>
      <c r="CH108" s="99">
        <f t="shared" si="171"/>
        <v>0</v>
      </c>
      <c r="CI108" s="99">
        <f t="shared" si="172"/>
        <v>0</v>
      </c>
      <c r="CJ108" s="99">
        <f t="shared" si="173"/>
        <v>0</v>
      </c>
      <c r="CK108" s="99">
        <f t="shared" si="174"/>
        <v>0</v>
      </c>
      <c r="CL108" s="100">
        <f t="shared" si="175"/>
        <v>0</v>
      </c>
      <c r="CM108" s="101">
        <f t="shared" si="176"/>
        <v>0</v>
      </c>
      <c r="CN108" s="89" t="str">
        <f t="shared" si="177"/>
        <v>000</v>
      </c>
      <c r="CO108" s="89">
        <f t="shared" si="178"/>
        <v>0</v>
      </c>
      <c r="CP108" s="89">
        <f t="shared" si="179"/>
        <v>0</v>
      </c>
      <c r="CQ108" s="89" t="str">
        <f t="shared" si="180"/>
        <v/>
      </c>
      <c r="CR108" s="89" t="str">
        <f t="shared" si="181"/>
        <v/>
      </c>
      <c r="CS108" s="89" t="str">
        <f t="shared" si="182"/>
        <v>0</v>
      </c>
      <c r="CT108" s="89" t="str">
        <f t="shared" si="183"/>
        <v/>
      </c>
      <c r="CU108" s="89" t="str">
        <f t="shared" si="184"/>
        <v>0</v>
      </c>
      <c r="CV108" s="89" t="str">
        <f t="shared" si="185"/>
        <v/>
      </c>
      <c r="CW108" s="89" t="str">
        <f t="shared" si="186"/>
        <v>00</v>
      </c>
      <c r="CX108" s="89">
        <f t="shared" si="187"/>
        <v>0</v>
      </c>
      <c r="CY108" s="201" t="str">
        <f>IF(女子種目選択!I108="","",女子種目選択!I108)</f>
        <v/>
      </c>
      <c r="CZ108" s="94" t="str">
        <f t="shared" si="211"/>
        <v/>
      </c>
      <c r="DA108" s="129"/>
      <c r="DB108" s="202" t="str">
        <f t="shared" si="188"/>
        <v/>
      </c>
      <c r="DC108" s="130"/>
      <c r="DD108" s="202" t="str">
        <f t="shared" si="189"/>
        <v/>
      </c>
      <c r="DE108" s="200"/>
      <c r="DF108" s="99">
        <f t="shared" si="190"/>
        <v>0</v>
      </c>
      <c r="DG108" s="99">
        <f t="shared" si="191"/>
        <v>0</v>
      </c>
      <c r="DH108" s="99">
        <f t="shared" si="192"/>
        <v>0</v>
      </c>
      <c r="DI108" s="99">
        <f t="shared" si="193"/>
        <v>0</v>
      </c>
      <c r="DJ108" s="100">
        <f t="shared" si="194"/>
        <v>0</v>
      </c>
      <c r="DK108" s="101">
        <f t="shared" si="195"/>
        <v>0</v>
      </c>
      <c r="DL108" s="89" t="str">
        <f t="shared" si="196"/>
        <v>000</v>
      </c>
      <c r="DM108" s="89">
        <f t="shared" si="197"/>
        <v>0</v>
      </c>
      <c r="DN108" s="89">
        <f t="shared" si="198"/>
        <v>0</v>
      </c>
      <c r="DO108" s="89" t="str">
        <f t="shared" si="199"/>
        <v/>
      </c>
      <c r="DP108" s="89" t="str">
        <f t="shared" si="200"/>
        <v/>
      </c>
      <c r="DQ108" s="89" t="str">
        <f t="shared" si="201"/>
        <v>0</v>
      </c>
      <c r="DR108" s="89" t="str">
        <f t="shared" si="202"/>
        <v/>
      </c>
      <c r="DS108" s="89" t="str">
        <f t="shared" si="203"/>
        <v>0</v>
      </c>
      <c r="DT108" s="89" t="str">
        <f t="shared" si="204"/>
        <v/>
      </c>
      <c r="DU108" s="89" t="str">
        <f t="shared" si="205"/>
        <v>00</v>
      </c>
      <c r="DV108" s="89">
        <f t="shared" si="206"/>
        <v>0</v>
      </c>
    </row>
    <row r="109" spans="2:126">
      <c r="B109" s="90" t="str">
        <f t="shared" si="111"/>
        <v/>
      </c>
      <c r="C109" s="91">
        <v>106</v>
      </c>
      <c r="D109" s="92" t="str">
        <f>女子種目選択!B109</f>
        <v/>
      </c>
      <c r="E109" s="197" t="str">
        <f>女子種目選択!C109</f>
        <v/>
      </c>
      <c r="F109" s="198" t="str">
        <f>女子種目選択!D109</f>
        <v/>
      </c>
      <c r="G109" s="199" t="str">
        <f>IF(女子種目選択!E109="","",女子種目選択!E109)</f>
        <v/>
      </c>
      <c r="H109" s="94" t="str">
        <f t="shared" si="207"/>
        <v/>
      </c>
      <c r="I109" s="129"/>
      <c r="J109" s="96" t="str">
        <f t="shared" si="112"/>
        <v/>
      </c>
      <c r="K109" s="130"/>
      <c r="L109" s="96" t="str">
        <f t="shared" si="113"/>
        <v/>
      </c>
      <c r="M109" s="200"/>
      <c r="N109" s="99" t="str">
        <f t="shared" si="114"/>
        <v/>
      </c>
      <c r="O109" s="99">
        <f t="shared" si="115"/>
        <v>0</v>
      </c>
      <c r="P109" s="99" t="str">
        <f t="shared" si="116"/>
        <v/>
      </c>
      <c r="Q109" s="99">
        <f t="shared" si="117"/>
        <v>0</v>
      </c>
      <c r="R109" s="100" t="str">
        <f t="shared" si="118"/>
        <v/>
      </c>
      <c r="S109" s="101" t="str">
        <f t="shared" si="119"/>
        <v/>
      </c>
      <c r="T109" s="89" t="str">
        <f t="shared" si="120"/>
        <v>00</v>
      </c>
      <c r="U109" s="89">
        <f t="shared" si="121"/>
        <v>0</v>
      </c>
      <c r="V109" s="89">
        <f t="shared" si="122"/>
        <v>0</v>
      </c>
      <c r="W109" s="89" t="str">
        <f t="shared" si="123"/>
        <v/>
      </c>
      <c r="X109" s="89" t="str">
        <f t="shared" si="124"/>
        <v/>
      </c>
      <c r="Y109" s="89" t="str">
        <f t="shared" si="125"/>
        <v>0</v>
      </c>
      <c r="Z109" s="89" t="str">
        <f t="shared" si="126"/>
        <v/>
      </c>
      <c r="AA109" s="89" t="str">
        <f t="shared" si="127"/>
        <v/>
      </c>
      <c r="AB109" s="89" t="str">
        <f t="shared" si="128"/>
        <v/>
      </c>
      <c r="AC109" s="89" t="str">
        <f t="shared" si="129"/>
        <v>0</v>
      </c>
      <c r="AD109" s="89">
        <f t="shared" si="130"/>
        <v>0</v>
      </c>
      <c r="AE109" s="201" t="str">
        <f>IF(女子種目選択!F109="","",女子種目選択!F109)</f>
        <v/>
      </c>
      <c r="AF109" s="94" t="str">
        <f t="shared" si="208"/>
        <v/>
      </c>
      <c r="AG109" s="129"/>
      <c r="AH109" s="202" t="str">
        <f t="shared" si="131"/>
        <v/>
      </c>
      <c r="AI109" s="130"/>
      <c r="AJ109" s="202" t="str">
        <f t="shared" si="132"/>
        <v/>
      </c>
      <c r="AK109" s="200"/>
      <c r="AL109" s="99">
        <f t="shared" si="133"/>
        <v>0</v>
      </c>
      <c r="AM109" s="99">
        <f t="shared" si="134"/>
        <v>0</v>
      </c>
      <c r="AN109" s="99">
        <f t="shared" si="135"/>
        <v>0</v>
      </c>
      <c r="AO109" s="99">
        <f t="shared" si="136"/>
        <v>0</v>
      </c>
      <c r="AP109" s="100">
        <f t="shared" si="137"/>
        <v>0</v>
      </c>
      <c r="AQ109" s="101">
        <f t="shared" si="138"/>
        <v>0</v>
      </c>
      <c r="AR109" s="89" t="str">
        <f t="shared" si="139"/>
        <v>000</v>
      </c>
      <c r="AS109" s="89">
        <f t="shared" si="140"/>
        <v>0</v>
      </c>
      <c r="AT109" s="89">
        <f t="shared" si="141"/>
        <v>0</v>
      </c>
      <c r="AU109" s="89" t="str">
        <f t="shared" si="142"/>
        <v/>
      </c>
      <c r="AV109" s="89" t="str">
        <f t="shared" si="143"/>
        <v/>
      </c>
      <c r="AW109" s="89" t="str">
        <f t="shared" si="144"/>
        <v>0</v>
      </c>
      <c r="AX109" s="89" t="str">
        <f t="shared" si="145"/>
        <v/>
      </c>
      <c r="AY109" s="89" t="str">
        <f t="shared" si="146"/>
        <v>0</v>
      </c>
      <c r="AZ109" s="89" t="str">
        <f t="shared" si="147"/>
        <v/>
      </c>
      <c r="BA109" s="89" t="str">
        <f t="shared" si="148"/>
        <v>00</v>
      </c>
      <c r="BB109" s="89">
        <f t="shared" si="149"/>
        <v>0</v>
      </c>
      <c r="BC109" s="199" t="str">
        <f>IF(女子種目選択!G109="","",女子種目選択!G109)</f>
        <v/>
      </c>
      <c r="BD109" s="94" t="str">
        <f t="shared" si="209"/>
        <v/>
      </c>
      <c r="BE109" s="129"/>
      <c r="BF109" s="202" t="str">
        <f t="shared" si="150"/>
        <v/>
      </c>
      <c r="BG109" s="130"/>
      <c r="BH109" s="202" t="str">
        <f t="shared" si="151"/>
        <v/>
      </c>
      <c r="BI109" s="200"/>
      <c r="BJ109" s="99">
        <f t="shared" si="152"/>
        <v>0</v>
      </c>
      <c r="BK109" s="99">
        <f t="shared" si="153"/>
        <v>0</v>
      </c>
      <c r="BL109" s="99">
        <f t="shared" si="154"/>
        <v>0</v>
      </c>
      <c r="BM109" s="99">
        <f t="shared" si="155"/>
        <v>0</v>
      </c>
      <c r="BN109" s="100">
        <f t="shared" si="156"/>
        <v>0</v>
      </c>
      <c r="BO109" s="101">
        <f t="shared" si="157"/>
        <v>0</v>
      </c>
      <c r="BP109" s="89" t="str">
        <f t="shared" si="158"/>
        <v>000</v>
      </c>
      <c r="BQ109" s="89">
        <f t="shared" si="159"/>
        <v>0</v>
      </c>
      <c r="BR109" s="89">
        <f t="shared" si="160"/>
        <v>0</v>
      </c>
      <c r="BS109" s="89" t="str">
        <f t="shared" si="161"/>
        <v/>
      </c>
      <c r="BT109" s="89" t="str">
        <f t="shared" si="162"/>
        <v/>
      </c>
      <c r="BU109" s="89" t="str">
        <f t="shared" si="163"/>
        <v>0</v>
      </c>
      <c r="BV109" s="89" t="str">
        <f t="shared" si="164"/>
        <v/>
      </c>
      <c r="BW109" s="89" t="str">
        <f t="shared" si="165"/>
        <v>0</v>
      </c>
      <c r="BX109" s="89" t="str">
        <f t="shared" si="166"/>
        <v/>
      </c>
      <c r="BY109" s="89" t="str">
        <f t="shared" si="167"/>
        <v>00</v>
      </c>
      <c r="BZ109" s="89">
        <f t="shared" si="168"/>
        <v>0</v>
      </c>
      <c r="CA109" s="199" t="str">
        <f>IF(女子種目選択!H109="","",女子種目選択!H109)</f>
        <v/>
      </c>
      <c r="CB109" s="94" t="str">
        <f t="shared" si="210"/>
        <v/>
      </c>
      <c r="CC109" s="129"/>
      <c r="CD109" s="202" t="str">
        <f t="shared" si="169"/>
        <v/>
      </c>
      <c r="CE109" s="130"/>
      <c r="CF109" s="202" t="str">
        <f t="shared" si="170"/>
        <v/>
      </c>
      <c r="CG109" s="200"/>
      <c r="CH109" s="99">
        <f t="shared" si="171"/>
        <v>0</v>
      </c>
      <c r="CI109" s="99">
        <f t="shared" si="172"/>
        <v>0</v>
      </c>
      <c r="CJ109" s="99">
        <f t="shared" si="173"/>
        <v>0</v>
      </c>
      <c r="CK109" s="99">
        <f t="shared" si="174"/>
        <v>0</v>
      </c>
      <c r="CL109" s="100">
        <f t="shared" si="175"/>
        <v>0</v>
      </c>
      <c r="CM109" s="101">
        <f t="shared" si="176"/>
        <v>0</v>
      </c>
      <c r="CN109" s="89" t="str">
        <f t="shared" si="177"/>
        <v>000</v>
      </c>
      <c r="CO109" s="89">
        <f t="shared" si="178"/>
        <v>0</v>
      </c>
      <c r="CP109" s="89">
        <f t="shared" si="179"/>
        <v>0</v>
      </c>
      <c r="CQ109" s="89" t="str">
        <f t="shared" si="180"/>
        <v/>
      </c>
      <c r="CR109" s="89" t="str">
        <f t="shared" si="181"/>
        <v/>
      </c>
      <c r="CS109" s="89" t="str">
        <f t="shared" si="182"/>
        <v>0</v>
      </c>
      <c r="CT109" s="89" t="str">
        <f t="shared" si="183"/>
        <v/>
      </c>
      <c r="CU109" s="89" t="str">
        <f t="shared" si="184"/>
        <v>0</v>
      </c>
      <c r="CV109" s="89" t="str">
        <f t="shared" si="185"/>
        <v/>
      </c>
      <c r="CW109" s="89" t="str">
        <f t="shared" si="186"/>
        <v>00</v>
      </c>
      <c r="CX109" s="89">
        <f t="shared" si="187"/>
        <v>0</v>
      </c>
      <c r="CY109" s="201" t="str">
        <f>IF(女子種目選択!I109="","",女子種目選択!I109)</f>
        <v/>
      </c>
      <c r="CZ109" s="94" t="str">
        <f t="shared" si="211"/>
        <v/>
      </c>
      <c r="DA109" s="129"/>
      <c r="DB109" s="202" t="str">
        <f t="shared" si="188"/>
        <v/>
      </c>
      <c r="DC109" s="130"/>
      <c r="DD109" s="202" t="str">
        <f t="shared" si="189"/>
        <v/>
      </c>
      <c r="DE109" s="200"/>
      <c r="DF109" s="99">
        <f t="shared" si="190"/>
        <v>0</v>
      </c>
      <c r="DG109" s="99">
        <f t="shared" si="191"/>
        <v>0</v>
      </c>
      <c r="DH109" s="99">
        <f t="shared" si="192"/>
        <v>0</v>
      </c>
      <c r="DI109" s="99">
        <f t="shared" si="193"/>
        <v>0</v>
      </c>
      <c r="DJ109" s="100">
        <f t="shared" si="194"/>
        <v>0</v>
      </c>
      <c r="DK109" s="101">
        <f t="shared" si="195"/>
        <v>0</v>
      </c>
      <c r="DL109" s="89" t="str">
        <f t="shared" si="196"/>
        <v>000</v>
      </c>
      <c r="DM109" s="89">
        <f t="shared" si="197"/>
        <v>0</v>
      </c>
      <c r="DN109" s="89">
        <f t="shared" si="198"/>
        <v>0</v>
      </c>
      <c r="DO109" s="89" t="str">
        <f t="shared" si="199"/>
        <v/>
      </c>
      <c r="DP109" s="89" t="str">
        <f t="shared" si="200"/>
        <v/>
      </c>
      <c r="DQ109" s="89" t="str">
        <f t="shared" si="201"/>
        <v>0</v>
      </c>
      <c r="DR109" s="89" t="str">
        <f t="shared" si="202"/>
        <v/>
      </c>
      <c r="DS109" s="89" t="str">
        <f t="shared" si="203"/>
        <v>0</v>
      </c>
      <c r="DT109" s="89" t="str">
        <f t="shared" si="204"/>
        <v/>
      </c>
      <c r="DU109" s="89" t="str">
        <f t="shared" si="205"/>
        <v>00</v>
      </c>
      <c r="DV109" s="89">
        <f t="shared" si="206"/>
        <v>0</v>
      </c>
    </row>
    <row r="110" spans="2:126">
      <c r="B110" s="90" t="str">
        <f t="shared" si="111"/>
        <v/>
      </c>
      <c r="C110" s="91">
        <v>107</v>
      </c>
      <c r="D110" s="92" t="str">
        <f>女子種目選択!B110</f>
        <v/>
      </c>
      <c r="E110" s="197" t="str">
        <f>女子種目選択!C110</f>
        <v/>
      </c>
      <c r="F110" s="198" t="str">
        <f>女子種目選択!D110</f>
        <v/>
      </c>
      <c r="G110" s="199" t="str">
        <f>IF(女子種目選択!E110="","",女子種目選択!E110)</f>
        <v/>
      </c>
      <c r="H110" s="94" t="str">
        <f t="shared" si="207"/>
        <v/>
      </c>
      <c r="I110" s="129"/>
      <c r="J110" s="96" t="str">
        <f t="shared" si="112"/>
        <v/>
      </c>
      <c r="K110" s="130"/>
      <c r="L110" s="96" t="str">
        <f t="shared" si="113"/>
        <v/>
      </c>
      <c r="M110" s="200"/>
      <c r="N110" s="99" t="str">
        <f t="shared" si="114"/>
        <v/>
      </c>
      <c r="O110" s="99">
        <f t="shared" si="115"/>
        <v>0</v>
      </c>
      <c r="P110" s="99" t="str">
        <f t="shared" si="116"/>
        <v/>
      </c>
      <c r="Q110" s="99">
        <f t="shared" si="117"/>
        <v>0</v>
      </c>
      <c r="R110" s="100" t="str">
        <f t="shared" si="118"/>
        <v/>
      </c>
      <c r="S110" s="101" t="str">
        <f t="shared" si="119"/>
        <v/>
      </c>
      <c r="T110" s="89" t="str">
        <f t="shared" si="120"/>
        <v>00</v>
      </c>
      <c r="U110" s="89">
        <f t="shared" si="121"/>
        <v>0</v>
      </c>
      <c r="V110" s="89">
        <f t="shared" si="122"/>
        <v>0</v>
      </c>
      <c r="W110" s="89" t="str">
        <f t="shared" si="123"/>
        <v/>
      </c>
      <c r="X110" s="89" t="str">
        <f t="shared" si="124"/>
        <v/>
      </c>
      <c r="Y110" s="89" t="str">
        <f t="shared" si="125"/>
        <v>0</v>
      </c>
      <c r="Z110" s="89" t="str">
        <f t="shared" si="126"/>
        <v/>
      </c>
      <c r="AA110" s="89" t="str">
        <f t="shared" si="127"/>
        <v/>
      </c>
      <c r="AB110" s="89" t="str">
        <f t="shared" si="128"/>
        <v/>
      </c>
      <c r="AC110" s="89" t="str">
        <f t="shared" si="129"/>
        <v>0</v>
      </c>
      <c r="AD110" s="89">
        <f t="shared" si="130"/>
        <v>0</v>
      </c>
      <c r="AE110" s="201" t="str">
        <f>IF(女子種目選択!F110="","",女子種目選択!F110)</f>
        <v/>
      </c>
      <c r="AF110" s="94" t="str">
        <f t="shared" si="208"/>
        <v/>
      </c>
      <c r="AG110" s="129"/>
      <c r="AH110" s="202" t="str">
        <f t="shared" si="131"/>
        <v/>
      </c>
      <c r="AI110" s="130"/>
      <c r="AJ110" s="202" t="str">
        <f t="shared" si="132"/>
        <v/>
      </c>
      <c r="AK110" s="200"/>
      <c r="AL110" s="99">
        <f t="shared" si="133"/>
        <v>0</v>
      </c>
      <c r="AM110" s="99">
        <f t="shared" si="134"/>
        <v>0</v>
      </c>
      <c r="AN110" s="99">
        <f t="shared" si="135"/>
        <v>0</v>
      </c>
      <c r="AO110" s="99">
        <f t="shared" si="136"/>
        <v>0</v>
      </c>
      <c r="AP110" s="100">
        <f t="shared" si="137"/>
        <v>0</v>
      </c>
      <c r="AQ110" s="101">
        <f t="shared" si="138"/>
        <v>0</v>
      </c>
      <c r="AR110" s="89" t="str">
        <f t="shared" si="139"/>
        <v>000</v>
      </c>
      <c r="AS110" s="89">
        <f t="shared" si="140"/>
        <v>0</v>
      </c>
      <c r="AT110" s="89">
        <f t="shared" si="141"/>
        <v>0</v>
      </c>
      <c r="AU110" s="89" t="str">
        <f t="shared" si="142"/>
        <v/>
      </c>
      <c r="AV110" s="89" t="str">
        <f t="shared" si="143"/>
        <v/>
      </c>
      <c r="AW110" s="89" t="str">
        <f t="shared" si="144"/>
        <v>0</v>
      </c>
      <c r="AX110" s="89" t="str">
        <f t="shared" si="145"/>
        <v/>
      </c>
      <c r="AY110" s="89" t="str">
        <f t="shared" si="146"/>
        <v>0</v>
      </c>
      <c r="AZ110" s="89" t="str">
        <f t="shared" si="147"/>
        <v/>
      </c>
      <c r="BA110" s="89" t="str">
        <f t="shared" si="148"/>
        <v>00</v>
      </c>
      <c r="BB110" s="89">
        <f t="shared" si="149"/>
        <v>0</v>
      </c>
      <c r="BC110" s="199" t="str">
        <f>IF(女子種目選択!G110="","",女子種目選択!G110)</f>
        <v/>
      </c>
      <c r="BD110" s="94" t="str">
        <f t="shared" si="209"/>
        <v/>
      </c>
      <c r="BE110" s="129"/>
      <c r="BF110" s="202" t="str">
        <f t="shared" si="150"/>
        <v/>
      </c>
      <c r="BG110" s="130"/>
      <c r="BH110" s="202" t="str">
        <f t="shared" si="151"/>
        <v/>
      </c>
      <c r="BI110" s="200"/>
      <c r="BJ110" s="99">
        <f t="shared" si="152"/>
        <v>0</v>
      </c>
      <c r="BK110" s="99">
        <f t="shared" si="153"/>
        <v>0</v>
      </c>
      <c r="BL110" s="99">
        <f t="shared" si="154"/>
        <v>0</v>
      </c>
      <c r="BM110" s="99">
        <f t="shared" si="155"/>
        <v>0</v>
      </c>
      <c r="BN110" s="100">
        <f t="shared" si="156"/>
        <v>0</v>
      </c>
      <c r="BO110" s="101">
        <f t="shared" si="157"/>
        <v>0</v>
      </c>
      <c r="BP110" s="89" t="str">
        <f t="shared" si="158"/>
        <v>000</v>
      </c>
      <c r="BQ110" s="89">
        <f t="shared" si="159"/>
        <v>0</v>
      </c>
      <c r="BR110" s="89">
        <f t="shared" si="160"/>
        <v>0</v>
      </c>
      <c r="BS110" s="89" t="str">
        <f t="shared" si="161"/>
        <v/>
      </c>
      <c r="BT110" s="89" t="str">
        <f t="shared" si="162"/>
        <v/>
      </c>
      <c r="BU110" s="89" t="str">
        <f t="shared" si="163"/>
        <v>0</v>
      </c>
      <c r="BV110" s="89" t="str">
        <f t="shared" si="164"/>
        <v/>
      </c>
      <c r="BW110" s="89" t="str">
        <f t="shared" si="165"/>
        <v>0</v>
      </c>
      <c r="BX110" s="89" t="str">
        <f t="shared" si="166"/>
        <v/>
      </c>
      <c r="BY110" s="89" t="str">
        <f t="shared" si="167"/>
        <v>00</v>
      </c>
      <c r="BZ110" s="89">
        <f t="shared" si="168"/>
        <v>0</v>
      </c>
      <c r="CA110" s="199" t="str">
        <f>IF(女子種目選択!H110="","",女子種目選択!H110)</f>
        <v/>
      </c>
      <c r="CB110" s="94" t="str">
        <f t="shared" si="210"/>
        <v/>
      </c>
      <c r="CC110" s="129"/>
      <c r="CD110" s="202" t="str">
        <f t="shared" si="169"/>
        <v/>
      </c>
      <c r="CE110" s="130"/>
      <c r="CF110" s="202" t="str">
        <f t="shared" si="170"/>
        <v/>
      </c>
      <c r="CG110" s="200"/>
      <c r="CH110" s="99">
        <f t="shared" si="171"/>
        <v>0</v>
      </c>
      <c r="CI110" s="99">
        <f t="shared" si="172"/>
        <v>0</v>
      </c>
      <c r="CJ110" s="99">
        <f t="shared" si="173"/>
        <v>0</v>
      </c>
      <c r="CK110" s="99">
        <f t="shared" si="174"/>
        <v>0</v>
      </c>
      <c r="CL110" s="100">
        <f t="shared" si="175"/>
        <v>0</v>
      </c>
      <c r="CM110" s="101">
        <f t="shared" si="176"/>
        <v>0</v>
      </c>
      <c r="CN110" s="89" t="str">
        <f t="shared" si="177"/>
        <v>000</v>
      </c>
      <c r="CO110" s="89">
        <f t="shared" si="178"/>
        <v>0</v>
      </c>
      <c r="CP110" s="89">
        <f t="shared" si="179"/>
        <v>0</v>
      </c>
      <c r="CQ110" s="89" t="str">
        <f t="shared" si="180"/>
        <v/>
      </c>
      <c r="CR110" s="89" t="str">
        <f t="shared" si="181"/>
        <v/>
      </c>
      <c r="CS110" s="89" t="str">
        <f t="shared" si="182"/>
        <v>0</v>
      </c>
      <c r="CT110" s="89" t="str">
        <f t="shared" si="183"/>
        <v/>
      </c>
      <c r="CU110" s="89" t="str">
        <f t="shared" si="184"/>
        <v>0</v>
      </c>
      <c r="CV110" s="89" t="str">
        <f t="shared" si="185"/>
        <v/>
      </c>
      <c r="CW110" s="89" t="str">
        <f t="shared" si="186"/>
        <v>00</v>
      </c>
      <c r="CX110" s="89">
        <f t="shared" si="187"/>
        <v>0</v>
      </c>
      <c r="CY110" s="201" t="str">
        <f>IF(女子種目選択!I110="","",女子種目選択!I110)</f>
        <v/>
      </c>
      <c r="CZ110" s="94" t="str">
        <f t="shared" si="211"/>
        <v/>
      </c>
      <c r="DA110" s="129"/>
      <c r="DB110" s="202" t="str">
        <f t="shared" si="188"/>
        <v/>
      </c>
      <c r="DC110" s="130"/>
      <c r="DD110" s="202" t="str">
        <f t="shared" si="189"/>
        <v/>
      </c>
      <c r="DE110" s="200"/>
      <c r="DF110" s="99">
        <f t="shared" si="190"/>
        <v>0</v>
      </c>
      <c r="DG110" s="99">
        <f t="shared" si="191"/>
        <v>0</v>
      </c>
      <c r="DH110" s="99">
        <f t="shared" si="192"/>
        <v>0</v>
      </c>
      <c r="DI110" s="99">
        <f t="shared" si="193"/>
        <v>0</v>
      </c>
      <c r="DJ110" s="100">
        <f t="shared" si="194"/>
        <v>0</v>
      </c>
      <c r="DK110" s="101">
        <f t="shared" si="195"/>
        <v>0</v>
      </c>
      <c r="DL110" s="89" t="str">
        <f t="shared" si="196"/>
        <v>000</v>
      </c>
      <c r="DM110" s="89">
        <f t="shared" si="197"/>
        <v>0</v>
      </c>
      <c r="DN110" s="89">
        <f t="shared" si="198"/>
        <v>0</v>
      </c>
      <c r="DO110" s="89" t="str">
        <f t="shared" si="199"/>
        <v/>
      </c>
      <c r="DP110" s="89" t="str">
        <f t="shared" si="200"/>
        <v/>
      </c>
      <c r="DQ110" s="89" t="str">
        <f t="shared" si="201"/>
        <v>0</v>
      </c>
      <c r="DR110" s="89" t="str">
        <f t="shared" si="202"/>
        <v/>
      </c>
      <c r="DS110" s="89" t="str">
        <f t="shared" si="203"/>
        <v>0</v>
      </c>
      <c r="DT110" s="89" t="str">
        <f t="shared" si="204"/>
        <v/>
      </c>
      <c r="DU110" s="89" t="str">
        <f t="shared" si="205"/>
        <v>00</v>
      </c>
      <c r="DV110" s="89">
        <f t="shared" si="206"/>
        <v>0</v>
      </c>
    </row>
    <row r="111" spans="2:126">
      <c r="B111" s="90" t="str">
        <f t="shared" si="111"/>
        <v/>
      </c>
      <c r="C111" s="91">
        <v>108</v>
      </c>
      <c r="D111" s="92" t="str">
        <f>女子種目選択!B111</f>
        <v/>
      </c>
      <c r="E111" s="197" t="str">
        <f>女子種目選択!C111</f>
        <v/>
      </c>
      <c r="F111" s="198" t="str">
        <f>女子種目選択!D111</f>
        <v/>
      </c>
      <c r="G111" s="199" t="str">
        <f>IF(女子種目選択!E111="","",女子種目選択!E111)</f>
        <v/>
      </c>
      <c r="H111" s="94" t="str">
        <f t="shared" si="207"/>
        <v/>
      </c>
      <c r="I111" s="129"/>
      <c r="J111" s="96" t="str">
        <f t="shared" si="112"/>
        <v/>
      </c>
      <c r="K111" s="130"/>
      <c r="L111" s="96" t="str">
        <f t="shared" si="113"/>
        <v/>
      </c>
      <c r="M111" s="200"/>
      <c r="N111" s="99" t="str">
        <f t="shared" si="114"/>
        <v/>
      </c>
      <c r="O111" s="99">
        <f t="shared" si="115"/>
        <v>0</v>
      </c>
      <c r="P111" s="99" t="str">
        <f t="shared" si="116"/>
        <v/>
      </c>
      <c r="Q111" s="99">
        <f t="shared" si="117"/>
        <v>0</v>
      </c>
      <c r="R111" s="100" t="str">
        <f t="shared" si="118"/>
        <v/>
      </c>
      <c r="S111" s="101" t="str">
        <f t="shared" si="119"/>
        <v/>
      </c>
      <c r="T111" s="89" t="str">
        <f t="shared" si="120"/>
        <v>00</v>
      </c>
      <c r="U111" s="89">
        <f t="shared" si="121"/>
        <v>0</v>
      </c>
      <c r="V111" s="89">
        <f t="shared" si="122"/>
        <v>0</v>
      </c>
      <c r="W111" s="89" t="str">
        <f t="shared" si="123"/>
        <v/>
      </c>
      <c r="X111" s="89" t="str">
        <f t="shared" si="124"/>
        <v/>
      </c>
      <c r="Y111" s="89" t="str">
        <f t="shared" si="125"/>
        <v>0</v>
      </c>
      <c r="Z111" s="89" t="str">
        <f t="shared" si="126"/>
        <v/>
      </c>
      <c r="AA111" s="89" t="str">
        <f t="shared" si="127"/>
        <v/>
      </c>
      <c r="AB111" s="89" t="str">
        <f t="shared" si="128"/>
        <v/>
      </c>
      <c r="AC111" s="89" t="str">
        <f t="shared" si="129"/>
        <v>0</v>
      </c>
      <c r="AD111" s="89">
        <f t="shared" si="130"/>
        <v>0</v>
      </c>
      <c r="AE111" s="201" t="str">
        <f>IF(女子種目選択!F111="","",女子種目選択!F111)</f>
        <v/>
      </c>
      <c r="AF111" s="94" t="str">
        <f t="shared" si="208"/>
        <v/>
      </c>
      <c r="AG111" s="129"/>
      <c r="AH111" s="202" t="str">
        <f t="shared" si="131"/>
        <v/>
      </c>
      <c r="AI111" s="130"/>
      <c r="AJ111" s="202" t="str">
        <f t="shared" si="132"/>
        <v/>
      </c>
      <c r="AK111" s="200"/>
      <c r="AL111" s="99">
        <f t="shared" si="133"/>
        <v>0</v>
      </c>
      <c r="AM111" s="99">
        <f t="shared" si="134"/>
        <v>0</v>
      </c>
      <c r="AN111" s="99">
        <f t="shared" si="135"/>
        <v>0</v>
      </c>
      <c r="AO111" s="99">
        <f t="shared" si="136"/>
        <v>0</v>
      </c>
      <c r="AP111" s="100">
        <f t="shared" si="137"/>
        <v>0</v>
      </c>
      <c r="AQ111" s="101">
        <f t="shared" si="138"/>
        <v>0</v>
      </c>
      <c r="AR111" s="89" t="str">
        <f t="shared" si="139"/>
        <v>000</v>
      </c>
      <c r="AS111" s="89">
        <f t="shared" si="140"/>
        <v>0</v>
      </c>
      <c r="AT111" s="89">
        <f t="shared" si="141"/>
        <v>0</v>
      </c>
      <c r="AU111" s="89" t="str">
        <f t="shared" si="142"/>
        <v/>
      </c>
      <c r="AV111" s="89" t="str">
        <f t="shared" si="143"/>
        <v/>
      </c>
      <c r="AW111" s="89" t="str">
        <f t="shared" si="144"/>
        <v>0</v>
      </c>
      <c r="AX111" s="89" t="str">
        <f t="shared" si="145"/>
        <v/>
      </c>
      <c r="AY111" s="89" t="str">
        <f t="shared" si="146"/>
        <v>0</v>
      </c>
      <c r="AZ111" s="89" t="str">
        <f t="shared" si="147"/>
        <v/>
      </c>
      <c r="BA111" s="89" t="str">
        <f t="shared" si="148"/>
        <v>00</v>
      </c>
      <c r="BB111" s="89">
        <f t="shared" si="149"/>
        <v>0</v>
      </c>
      <c r="BC111" s="199" t="str">
        <f>IF(女子種目選択!G111="","",女子種目選択!G111)</f>
        <v/>
      </c>
      <c r="BD111" s="94" t="str">
        <f t="shared" si="209"/>
        <v/>
      </c>
      <c r="BE111" s="129"/>
      <c r="BF111" s="202" t="str">
        <f t="shared" si="150"/>
        <v/>
      </c>
      <c r="BG111" s="130"/>
      <c r="BH111" s="202" t="str">
        <f t="shared" si="151"/>
        <v/>
      </c>
      <c r="BI111" s="200"/>
      <c r="BJ111" s="99">
        <f t="shared" si="152"/>
        <v>0</v>
      </c>
      <c r="BK111" s="99">
        <f t="shared" si="153"/>
        <v>0</v>
      </c>
      <c r="BL111" s="99">
        <f t="shared" si="154"/>
        <v>0</v>
      </c>
      <c r="BM111" s="99">
        <f t="shared" si="155"/>
        <v>0</v>
      </c>
      <c r="BN111" s="100">
        <f t="shared" si="156"/>
        <v>0</v>
      </c>
      <c r="BO111" s="101">
        <f t="shared" si="157"/>
        <v>0</v>
      </c>
      <c r="BP111" s="89" t="str">
        <f t="shared" si="158"/>
        <v>000</v>
      </c>
      <c r="BQ111" s="89">
        <f t="shared" si="159"/>
        <v>0</v>
      </c>
      <c r="BR111" s="89">
        <f t="shared" si="160"/>
        <v>0</v>
      </c>
      <c r="BS111" s="89" t="str">
        <f t="shared" si="161"/>
        <v/>
      </c>
      <c r="BT111" s="89" t="str">
        <f t="shared" si="162"/>
        <v/>
      </c>
      <c r="BU111" s="89" t="str">
        <f t="shared" si="163"/>
        <v>0</v>
      </c>
      <c r="BV111" s="89" t="str">
        <f t="shared" si="164"/>
        <v/>
      </c>
      <c r="BW111" s="89" t="str">
        <f t="shared" si="165"/>
        <v>0</v>
      </c>
      <c r="BX111" s="89" t="str">
        <f t="shared" si="166"/>
        <v/>
      </c>
      <c r="BY111" s="89" t="str">
        <f t="shared" si="167"/>
        <v>00</v>
      </c>
      <c r="BZ111" s="89">
        <f t="shared" si="168"/>
        <v>0</v>
      </c>
      <c r="CA111" s="199" t="str">
        <f>IF(女子種目選択!H111="","",女子種目選択!H111)</f>
        <v/>
      </c>
      <c r="CB111" s="94" t="str">
        <f t="shared" si="210"/>
        <v/>
      </c>
      <c r="CC111" s="129"/>
      <c r="CD111" s="202" t="str">
        <f t="shared" si="169"/>
        <v/>
      </c>
      <c r="CE111" s="130"/>
      <c r="CF111" s="202" t="str">
        <f t="shared" si="170"/>
        <v/>
      </c>
      <c r="CG111" s="200"/>
      <c r="CH111" s="99">
        <f t="shared" si="171"/>
        <v>0</v>
      </c>
      <c r="CI111" s="99">
        <f t="shared" si="172"/>
        <v>0</v>
      </c>
      <c r="CJ111" s="99">
        <f t="shared" si="173"/>
        <v>0</v>
      </c>
      <c r="CK111" s="99">
        <f t="shared" si="174"/>
        <v>0</v>
      </c>
      <c r="CL111" s="100">
        <f t="shared" si="175"/>
        <v>0</v>
      </c>
      <c r="CM111" s="101">
        <f t="shared" si="176"/>
        <v>0</v>
      </c>
      <c r="CN111" s="89" t="str">
        <f t="shared" si="177"/>
        <v>000</v>
      </c>
      <c r="CO111" s="89">
        <f t="shared" si="178"/>
        <v>0</v>
      </c>
      <c r="CP111" s="89">
        <f t="shared" si="179"/>
        <v>0</v>
      </c>
      <c r="CQ111" s="89" t="str">
        <f t="shared" si="180"/>
        <v/>
      </c>
      <c r="CR111" s="89" t="str">
        <f t="shared" si="181"/>
        <v/>
      </c>
      <c r="CS111" s="89" t="str">
        <f t="shared" si="182"/>
        <v>0</v>
      </c>
      <c r="CT111" s="89" t="str">
        <f t="shared" si="183"/>
        <v/>
      </c>
      <c r="CU111" s="89" t="str">
        <f t="shared" si="184"/>
        <v>0</v>
      </c>
      <c r="CV111" s="89" t="str">
        <f t="shared" si="185"/>
        <v/>
      </c>
      <c r="CW111" s="89" t="str">
        <f t="shared" si="186"/>
        <v>00</v>
      </c>
      <c r="CX111" s="89">
        <f t="shared" si="187"/>
        <v>0</v>
      </c>
      <c r="CY111" s="201" t="str">
        <f>IF(女子種目選択!I111="","",女子種目選択!I111)</f>
        <v/>
      </c>
      <c r="CZ111" s="94" t="str">
        <f t="shared" si="211"/>
        <v/>
      </c>
      <c r="DA111" s="129"/>
      <c r="DB111" s="202" t="str">
        <f t="shared" si="188"/>
        <v/>
      </c>
      <c r="DC111" s="130"/>
      <c r="DD111" s="202" t="str">
        <f t="shared" si="189"/>
        <v/>
      </c>
      <c r="DE111" s="200"/>
      <c r="DF111" s="99">
        <f t="shared" si="190"/>
        <v>0</v>
      </c>
      <c r="DG111" s="99">
        <f t="shared" si="191"/>
        <v>0</v>
      </c>
      <c r="DH111" s="99">
        <f t="shared" si="192"/>
        <v>0</v>
      </c>
      <c r="DI111" s="99">
        <f t="shared" si="193"/>
        <v>0</v>
      </c>
      <c r="DJ111" s="100">
        <f t="shared" si="194"/>
        <v>0</v>
      </c>
      <c r="DK111" s="101">
        <f t="shared" si="195"/>
        <v>0</v>
      </c>
      <c r="DL111" s="89" t="str">
        <f t="shared" si="196"/>
        <v>000</v>
      </c>
      <c r="DM111" s="89">
        <f t="shared" si="197"/>
        <v>0</v>
      </c>
      <c r="DN111" s="89">
        <f t="shared" si="198"/>
        <v>0</v>
      </c>
      <c r="DO111" s="89" t="str">
        <f t="shared" si="199"/>
        <v/>
      </c>
      <c r="DP111" s="89" t="str">
        <f t="shared" si="200"/>
        <v/>
      </c>
      <c r="DQ111" s="89" t="str">
        <f t="shared" si="201"/>
        <v>0</v>
      </c>
      <c r="DR111" s="89" t="str">
        <f t="shared" si="202"/>
        <v/>
      </c>
      <c r="DS111" s="89" t="str">
        <f t="shared" si="203"/>
        <v>0</v>
      </c>
      <c r="DT111" s="89" t="str">
        <f t="shared" si="204"/>
        <v/>
      </c>
      <c r="DU111" s="89" t="str">
        <f t="shared" si="205"/>
        <v>00</v>
      </c>
      <c r="DV111" s="89">
        <f t="shared" si="206"/>
        <v>0</v>
      </c>
    </row>
    <row r="112" spans="2:126">
      <c r="B112" s="90" t="str">
        <f t="shared" si="111"/>
        <v/>
      </c>
      <c r="C112" s="91">
        <v>109</v>
      </c>
      <c r="D112" s="92" t="str">
        <f>女子種目選択!B112</f>
        <v/>
      </c>
      <c r="E112" s="197" t="str">
        <f>女子種目選択!C112</f>
        <v/>
      </c>
      <c r="F112" s="198" t="str">
        <f>女子種目選択!D112</f>
        <v/>
      </c>
      <c r="G112" s="199" t="str">
        <f>IF(女子種目選択!E112="","",女子種目選択!E112)</f>
        <v/>
      </c>
      <c r="H112" s="94" t="str">
        <f t="shared" si="207"/>
        <v/>
      </c>
      <c r="I112" s="129"/>
      <c r="J112" s="96" t="str">
        <f t="shared" si="112"/>
        <v/>
      </c>
      <c r="K112" s="130"/>
      <c r="L112" s="96" t="str">
        <f t="shared" si="113"/>
        <v/>
      </c>
      <c r="M112" s="200"/>
      <c r="N112" s="99" t="str">
        <f t="shared" si="114"/>
        <v/>
      </c>
      <c r="O112" s="99">
        <f t="shared" si="115"/>
        <v>0</v>
      </c>
      <c r="P112" s="99" t="str">
        <f t="shared" si="116"/>
        <v/>
      </c>
      <c r="Q112" s="99">
        <f t="shared" si="117"/>
        <v>0</v>
      </c>
      <c r="R112" s="100" t="str">
        <f t="shared" si="118"/>
        <v/>
      </c>
      <c r="S112" s="101" t="str">
        <f t="shared" si="119"/>
        <v/>
      </c>
      <c r="T112" s="89" t="str">
        <f t="shared" si="120"/>
        <v>00</v>
      </c>
      <c r="U112" s="89">
        <f t="shared" si="121"/>
        <v>0</v>
      </c>
      <c r="V112" s="89">
        <f t="shared" si="122"/>
        <v>0</v>
      </c>
      <c r="W112" s="89" t="str">
        <f t="shared" si="123"/>
        <v/>
      </c>
      <c r="X112" s="89" t="str">
        <f t="shared" si="124"/>
        <v/>
      </c>
      <c r="Y112" s="89" t="str">
        <f t="shared" si="125"/>
        <v>0</v>
      </c>
      <c r="Z112" s="89" t="str">
        <f t="shared" si="126"/>
        <v/>
      </c>
      <c r="AA112" s="89" t="str">
        <f t="shared" si="127"/>
        <v/>
      </c>
      <c r="AB112" s="89" t="str">
        <f t="shared" si="128"/>
        <v/>
      </c>
      <c r="AC112" s="89" t="str">
        <f t="shared" si="129"/>
        <v>0</v>
      </c>
      <c r="AD112" s="89">
        <f t="shared" si="130"/>
        <v>0</v>
      </c>
      <c r="AE112" s="201" t="str">
        <f>IF(女子種目選択!F112="","",女子種目選択!F112)</f>
        <v/>
      </c>
      <c r="AF112" s="94" t="str">
        <f t="shared" si="208"/>
        <v/>
      </c>
      <c r="AG112" s="129"/>
      <c r="AH112" s="202" t="str">
        <f t="shared" si="131"/>
        <v/>
      </c>
      <c r="AI112" s="130"/>
      <c r="AJ112" s="202" t="str">
        <f t="shared" si="132"/>
        <v/>
      </c>
      <c r="AK112" s="200"/>
      <c r="AL112" s="99">
        <f t="shared" si="133"/>
        <v>0</v>
      </c>
      <c r="AM112" s="99">
        <f t="shared" si="134"/>
        <v>0</v>
      </c>
      <c r="AN112" s="99">
        <f t="shared" si="135"/>
        <v>0</v>
      </c>
      <c r="AO112" s="99">
        <f t="shared" si="136"/>
        <v>0</v>
      </c>
      <c r="AP112" s="100">
        <f t="shared" si="137"/>
        <v>0</v>
      </c>
      <c r="AQ112" s="101">
        <f t="shared" si="138"/>
        <v>0</v>
      </c>
      <c r="AR112" s="89" t="str">
        <f t="shared" si="139"/>
        <v>000</v>
      </c>
      <c r="AS112" s="89">
        <f t="shared" si="140"/>
        <v>0</v>
      </c>
      <c r="AT112" s="89">
        <f t="shared" si="141"/>
        <v>0</v>
      </c>
      <c r="AU112" s="89" t="str">
        <f t="shared" si="142"/>
        <v/>
      </c>
      <c r="AV112" s="89" t="str">
        <f t="shared" si="143"/>
        <v/>
      </c>
      <c r="AW112" s="89" t="str">
        <f t="shared" si="144"/>
        <v>0</v>
      </c>
      <c r="AX112" s="89" t="str">
        <f t="shared" si="145"/>
        <v/>
      </c>
      <c r="AY112" s="89" t="str">
        <f t="shared" si="146"/>
        <v>0</v>
      </c>
      <c r="AZ112" s="89" t="str">
        <f t="shared" si="147"/>
        <v/>
      </c>
      <c r="BA112" s="89" t="str">
        <f t="shared" si="148"/>
        <v>00</v>
      </c>
      <c r="BB112" s="89">
        <f t="shared" si="149"/>
        <v>0</v>
      </c>
      <c r="BC112" s="199" t="str">
        <f>IF(女子種目選択!G112="","",女子種目選択!G112)</f>
        <v/>
      </c>
      <c r="BD112" s="94" t="str">
        <f t="shared" si="209"/>
        <v/>
      </c>
      <c r="BE112" s="129"/>
      <c r="BF112" s="202" t="str">
        <f t="shared" si="150"/>
        <v/>
      </c>
      <c r="BG112" s="130"/>
      <c r="BH112" s="202" t="str">
        <f t="shared" si="151"/>
        <v/>
      </c>
      <c r="BI112" s="200"/>
      <c r="BJ112" s="99">
        <f t="shared" si="152"/>
        <v>0</v>
      </c>
      <c r="BK112" s="99">
        <f t="shared" si="153"/>
        <v>0</v>
      </c>
      <c r="BL112" s="99">
        <f t="shared" si="154"/>
        <v>0</v>
      </c>
      <c r="BM112" s="99">
        <f t="shared" si="155"/>
        <v>0</v>
      </c>
      <c r="BN112" s="100">
        <f t="shared" si="156"/>
        <v>0</v>
      </c>
      <c r="BO112" s="101">
        <f t="shared" si="157"/>
        <v>0</v>
      </c>
      <c r="BP112" s="89" t="str">
        <f t="shared" si="158"/>
        <v>000</v>
      </c>
      <c r="BQ112" s="89">
        <f t="shared" si="159"/>
        <v>0</v>
      </c>
      <c r="BR112" s="89">
        <f t="shared" si="160"/>
        <v>0</v>
      </c>
      <c r="BS112" s="89" t="str">
        <f t="shared" si="161"/>
        <v/>
      </c>
      <c r="BT112" s="89" t="str">
        <f t="shared" si="162"/>
        <v/>
      </c>
      <c r="BU112" s="89" t="str">
        <f t="shared" si="163"/>
        <v>0</v>
      </c>
      <c r="BV112" s="89" t="str">
        <f t="shared" si="164"/>
        <v/>
      </c>
      <c r="BW112" s="89" t="str">
        <f t="shared" si="165"/>
        <v>0</v>
      </c>
      <c r="BX112" s="89" t="str">
        <f t="shared" si="166"/>
        <v/>
      </c>
      <c r="BY112" s="89" t="str">
        <f t="shared" si="167"/>
        <v>00</v>
      </c>
      <c r="BZ112" s="89">
        <f t="shared" si="168"/>
        <v>0</v>
      </c>
      <c r="CA112" s="199" t="str">
        <f>IF(女子種目選択!H112="","",女子種目選択!H112)</f>
        <v/>
      </c>
      <c r="CB112" s="94" t="str">
        <f t="shared" si="210"/>
        <v/>
      </c>
      <c r="CC112" s="129"/>
      <c r="CD112" s="202" t="str">
        <f t="shared" si="169"/>
        <v/>
      </c>
      <c r="CE112" s="130"/>
      <c r="CF112" s="202" t="str">
        <f t="shared" si="170"/>
        <v/>
      </c>
      <c r="CG112" s="200"/>
      <c r="CH112" s="99">
        <f t="shared" si="171"/>
        <v>0</v>
      </c>
      <c r="CI112" s="99">
        <f t="shared" si="172"/>
        <v>0</v>
      </c>
      <c r="CJ112" s="99">
        <f t="shared" si="173"/>
        <v>0</v>
      </c>
      <c r="CK112" s="99">
        <f t="shared" si="174"/>
        <v>0</v>
      </c>
      <c r="CL112" s="100">
        <f t="shared" si="175"/>
        <v>0</v>
      </c>
      <c r="CM112" s="101">
        <f t="shared" si="176"/>
        <v>0</v>
      </c>
      <c r="CN112" s="89" t="str">
        <f t="shared" si="177"/>
        <v>000</v>
      </c>
      <c r="CO112" s="89">
        <f t="shared" si="178"/>
        <v>0</v>
      </c>
      <c r="CP112" s="89">
        <f t="shared" si="179"/>
        <v>0</v>
      </c>
      <c r="CQ112" s="89" t="str">
        <f t="shared" si="180"/>
        <v/>
      </c>
      <c r="CR112" s="89" t="str">
        <f t="shared" si="181"/>
        <v/>
      </c>
      <c r="CS112" s="89" t="str">
        <f t="shared" si="182"/>
        <v>0</v>
      </c>
      <c r="CT112" s="89" t="str">
        <f t="shared" si="183"/>
        <v/>
      </c>
      <c r="CU112" s="89" t="str">
        <f t="shared" si="184"/>
        <v>0</v>
      </c>
      <c r="CV112" s="89" t="str">
        <f t="shared" si="185"/>
        <v/>
      </c>
      <c r="CW112" s="89" t="str">
        <f t="shared" si="186"/>
        <v>00</v>
      </c>
      <c r="CX112" s="89">
        <f t="shared" si="187"/>
        <v>0</v>
      </c>
      <c r="CY112" s="201" t="str">
        <f>IF(女子種目選択!I112="","",女子種目選択!I112)</f>
        <v/>
      </c>
      <c r="CZ112" s="94" t="str">
        <f t="shared" si="211"/>
        <v/>
      </c>
      <c r="DA112" s="129"/>
      <c r="DB112" s="202" t="str">
        <f t="shared" si="188"/>
        <v/>
      </c>
      <c r="DC112" s="130"/>
      <c r="DD112" s="202" t="str">
        <f t="shared" si="189"/>
        <v/>
      </c>
      <c r="DE112" s="200"/>
      <c r="DF112" s="99">
        <f t="shared" si="190"/>
        <v>0</v>
      </c>
      <c r="DG112" s="99">
        <f t="shared" si="191"/>
        <v>0</v>
      </c>
      <c r="DH112" s="99">
        <f t="shared" si="192"/>
        <v>0</v>
      </c>
      <c r="DI112" s="99">
        <f t="shared" si="193"/>
        <v>0</v>
      </c>
      <c r="DJ112" s="100">
        <f t="shared" si="194"/>
        <v>0</v>
      </c>
      <c r="DK112" s="101">
        <f t="shared" si="195"/>
        <v>0</v>
      </c>
      <c r="DL112" s="89" t="str">
        <f t="shared" si="196"/>
        <v>000</v>
      </c>
      <c r="DM112" s="89">
        <f t="shared" si="197"/>
        <v>0</v>
      </c>
      <c r="DN112" s="89">
        <f t="shared" si="198"/>
        <v>0</v>
      </c>
      <c r="DO112" s="89" t="str">
        <f t="shared" si="199"/>
        <v/>
      </c>
      <c r="DP112" s="89" t="str">
        <f t="shared" si="200"/>
        <v/>
      </c>
      <c r="DQ112" s="89" t="str">
        <f t="shared" si="201"/>
        <v>0</v>
      </c>
      <c r="DR112" s="89" t="str">
        <f t="shared" si="202"/>
        <v/>
      </c>
      <c r="DS112" s="89" t="str">
        <f t="shared" si="203"/>
        <v>0</v>
      </c>
      <c r="DT112" s="89" t="str">
        <f t="shared" si="204"/>
        <v/>
      </c>
      <c r="DU112" s="89" t="str">
        <f t="shared" si="205"/>
        <v>00</v>
      </c>
      <c r="DV112" s="89">
        <f t="shared" si="206"/>
        <v>0</v>
      </c>
    </row>
    <row r="113" spans="2:126">
      <c r="B113" s="90" t="str">
        <f t="shared" si="111"/>
        <v/>
      </c>
      <c r="C113" s="91">
        <v>110</v>
      </c>
      <c r="D113" s="92" t="str">
        <f>女子種目選択!B113</f>
        <v/>
      </c>
      <c r="E113" s="197" t="str">
        <f>女子種目選択!C113</f>
        <v/>
      </c>
      <c r="F113" s="198" t="str">
        <f>女子種目選択!D113</f>
        <v/>
      </c>
      <c r="G113" s="199" t="str">
        <f>IF(女子種目選択!E113="","",女子種目選択!E113)</f>
        <v/>
      </c>
      <c r="H113" s="94" t="str">
        <f t="shared" si="207"/>
        <v/>
      </c>
      <c r="I113" s="129"/>
      <c r="J113" s="96" t="str">
        <f t="shared" si="112"/>
        <v/>
      </c>
      <c r="K113" s="130"/>
      <c r="L113" s="96" t="str">
        <f t="shared" si="113"/>
        <v/>
      </c>
      <c r="M113" s="200"/>
      <c r="N113" s="99" t="str">
        <f t="shared" si="114"/>
        <v/>
      </c>
      <c r="O113" s="99">
        <f t="shared" si="115"/>
        <v>0</v>
      </c>
      <c r="P113" s="99" t="str">
        <f t="shared" si="116"/>
        <v/>
      </c>
      <c r="Q113" s="99">
        <f t="shared" si="117"/>
        <v>0</v>
      </c>
      <c r="R113" s="100" t="str">
        <f t="shared" si="118"/>
        <v/>
      </c>
      <c r="S113" s="101" t="str">
        <f t="shared" si="119"/>
        <v/>
      </c>
      <c r="T113" s="89" t="str">
        <f t="shared" si="120"/>
        <v>00</v>
      </c>
      <c r="U113" s="89">
        <f t="shared" si="121"/>
        <v>0</v>
      </c>
      <c r="V113" s="89">
        <f t="shared" si="122"/>
        <v>0</v>
      </c>
      <c r="W113" s="89" t="str">
        <f t="shared" si="123"/>
        <v/>
      </c>
      <c r="X113" s="89" t="str">
        <f t="shared" si="124"/>
        <v/>
      </c>
      <c r="Y113" s="89" t="str">
        <f t="shared" si="125"/>
        <v>0</v>
      </c>
      <c r="Z113" s="89" t="str">
        <f t="shared" si="126"/>
        <v/>
      </c>
      <c r="AA113" s="89" t="str">
        <f t="shared" si="127"/>
        <v/>
      </c>
      <c r="AB113" s="89" t="str">
        <f t="shared" si="128"/>
        <v/>
      </c>
      <c r="AC113" s="89" t="str">
        <f t="shared" si="129"/>
        <v>0</v>
      </c>
      <c r="AD113" s="89">
        <f t="shared" si="130"/>
        <v>0</v>
      </c>
      <c r="AE113" s="201" t="str">
        <f>IF(女子種目選択!F113="","",女子種目選択!F113)</f>
        <v/>
      </c>
      <c r="AF113" s="94" t="str">
        <f t="shared" si="208"/>
        <v/>
      </c>
      <c r="AG113" s="129"/>
      <c r="AH113" s="202" t="str">
        <f t="shared" si="131"/>
        <v/>
      </c>
      <c r="AI113" s="130"/>
      <c r="AJ113" s="202" t="str">
        <f t="shared" si="132"/>
        <v/>
      </c>
      <c r="AK113" s="200"/>
      <c r="AL113" s="99">
        <f t="shared" si="133"/>
        <v>0</v>
      </c>
      <c r="AM113" s="99">
        <f t="shared" si="134"/>
        <v>0</v>
      </c>
      <c r="AN113" s="99">
        <f t="shared" si="135"/>
        <v>0</v>
      </c>
      <c r="AO113" s="99">
        <f t="shared" si="136"/>
        <v>0</v>
      </c>
      <c r="AP113" s="100">
        <f t="shared" si="137"/>
        <v>0</v>
      </c>
      <c r="AQ113" s="101">
        <f t="shared" si="138"/>
        <v>0</v>
      </c>
      <c r="AR113" s="89" t="str">
        <f t="shared" si="139"/>
        <v>000</v>
      </c>
      <c r="AS113" s="89">
        <f t="shared" si="140"/>
        <v>0</v>
      </c>
      <c r="AT113" s="89">
        <f t="shared" si="141"/>
        <v>0</v>
      </c>
      <c r="AU113" s="89" t="str">
        <f t="shared" si="142"/>
        <v/>
      </c>
      <c r="AV113" s="89" t="str">
        <f t="shared" si="143"/>
        <v/>
      </c>
      <c r="AW113" s="89" t="str">
        <f t="shared" si="144"/>
        <v>0</v>
      </c>
      <c r="AX113" s="89" t="str">
        <f t="shared" si="145"/>
        <v/>
      </c>
      <c r="AY113" s="89" t="str">
        <f t="shared" si="146"/>
        <v>0</v>
      </c>
      <c r="AZ113" s="89" t="str">
        <f t="shared" si="147"/>
        <v/>
      </c>
      <c r="BA113" s="89" t="str">
        <f t="shared" si="148"/>
        <v>00</v>
      </c>
      <c r="BB113" s="89">
        <f t="shared" si="149"/>
        <v>0</v>
      </c>
      <c r="BC113" s="199" t="str">
        <f>IF(女子種目選択!G113="","",女子種目選択!G113)</f>
        <v/>
      </c>
      <c r="BD113" s="94" t="str">
        <f t="shared" si="209"/>
        <v/>
      </c>
      <c r="BE113" s="129"/>
      <c r="BF113" s="202" t="str">
        <f t="shared" si="150"/>
        <v/>
      </c>
      <c r="BG113" s="130"/>
      <c r="BH113" s="202" t="str">
        <f t="shared" si="151"/>
        <v/>
      </c>
      <c r="BI113" s="200"/>
      <c r="BJ113" s="99">
        <f t="shared" si="152"/>
        <v>0</v>
      </c>
      <c r="BK113" s="99">
        <f t="shared" si="153"/>
        <v>0</v>
      </c>
      <c r="BL113" s="99">
        <f t="shared" si="154"/>
        <v>0</v>
      </c>
      <c r="BM113" s="99">
        <f t="shared" si="155"/>
        <v>0</v>
      </c>
      <c r="BN113" s="100">
        <f t="shared" si="156"/>
        <v>0</v>
      </c>
      <c r="BO113" s="101">
        <f t="shared" si="157"/>
        <v>0</v>
      </c>
      <c r="BP113" s="89" t="str">
        <f t="shared" si="158"/>
        <v>000</v>
      </c>
      <c r="BQ113" s="89">
        <f t="shared" si="159"/>
        <v>0</v>
      </c>
      <c r="BR113" s="89">
        <f t="shared" si="160"/>
        <v>0</v>
      </c>
      <c r="BS113" s="89" t="str">
        <f t="shared" si="161"/>
        <v/>
      </c>
      <c r="BT113" s="89" t="str">
        <f t="shared" si="162"/>
        <v/>
      </c>
      <c r="BU113" s="89" t="str">
        <f t="shared" si="163"/>
        <v>0</v>
      </c>
      <c r="BV113" s="89" t="str">
        <f t="shared" si="164"/>
        <v/>
      </c>
      <c r="BW113" s="89" t="str">
        <f t="shared" si="165"/>
        <v>0</v>
      </c>
      <c r="BX113" s="89" t="str">
        <f t="shared" si="166"/>
        <v/>
      </c>
      <c r="BY113" s="89" t="str">
        <f t="shared" si="167"/>
        <v>00</v>
      </c>
      <c r="BZ113" s="89">
        <f t="shared" si="168"/>
        <v>0</v>
      </c>
      <c r="CA113" s="199" t="str">
        <f>IF(女子種目選択!H113="","",女子種目選択!H113)</f>
        <v/>
      </c>
      <c r="CB113" s="94" t="str">
        <f t="shared" si="210"/>
        <v/>
      </c>
      <c r="CC113" s="129"/>
      <c r="CD113" s="202" t="str">
        <f t="shared" si="169"/>
        <v/>
      </c>
      <c r="CE113" s="130"/>
      <c r="CF113" s="202" t="str">
        <f t="shared" si="170"/>
        <v/>
      </c>
      <c r="CG113" s="200"/>
      <c r="CH113" s="99">
        <f t="shared" si="171"/>
        <v>0</v>
      </c>
      <c r="CI113" s="99">
        <f t="shared" si="172"/>
        <v>0</v>
      </c>
      <c r="CJ113" s="99">
        <f t="shared" si="173"/>
        <v>0</v>
      </c>
      <c r="CK113" s="99">
        <f t="shared" si="174"/>
        <v>0</v>
      </c>
      <c r="CL113" s="100">
        <f t="shared" si="175"/>
        <v>0</v>
      </c>
      <c r="CM113" s="101">
        <f t="shared" si="176"/>
        <v>0</v>
      </c>
      <c r="CN113" s="89" t="str">
        <f t="shared" si="177"/>
        <v>000</v>
      </c>
      <c r="CO113" s="89">
        <f t="shared" si="178"/>
        <v>0</v>
      </c>
      <c r="CP113" s="89">
        <f t="shared" si="179"/>
        <v>0</v>
      </c>
      <c r="CQ113" s="89" t="str">
        <f t="shared" si="180"/>
        <v/>
      </c>
      <c r="CR113" s="89" t="str">
        <f t="shared" si="181"/>
        <v/>
      </c>
      <c r="CS113" s="89" t="str">
        <f t="shared" si="182"/>
        <v>0</v>
      </c>
      <c r="CT113" s="89" t="str">
        <f t="shared" si="183"/>
        <v/>
      </c>
      <c r="CU113" s="89" t="str">
        <f t="shared" si="184"/>
        <v>0</v>
      </c>
      <c r="CV113" s="89" t="str">
        <f t="shared" si="185"/>
        <v/>
      </c>
      <c r="CW113" s="89" t="str">
        <f t="shared" si="186"/>
        <v>00</v>
      </c>
      <c r="CX113" s="89">
        <f t="shared" si="187"/>
        <v>0</v>
      </c>
      <c r="CY113" s="201" t="str">
        <f>IF(女子種目選択!I113="","",女子種目選択!I113)</f>
        <v/>
      </c>
      <c r="CZ113" s="94" t="str">
        <f t="shared" si="211"/>
        <v/>
      </c>
      <c r="DA113" s="129"/>
      <c r="DB113" s="202" t="str">
        <f t="shared" si="188"/>
        <v/>
      </c>
      <c r="DC113" s="130"/>
      <c r="DD113" s="202" t="str">
        <f t="shared" si="189"/>
        <v/>
      </c>
      <c r="DE113" s="200"/>
      <c r="DF113" s="99">
        <f t="shared" si="190"/>
        <v>0</v>
      </c>
      <c r="DG113" s="99">
        <f t="shared" si="191"/>
        <v>0</v>
      </c>
      <c r="DH113" s="99">
        <f t="shared" si="192"/>
        <v>0</v>
      </c>
      <c r="DI113" s="99">
        <f t="shared" si="193"/>
        <v>0</v>
      </c>
      <c r="DJ113" s="100">
        <f t="shared" si="194"/>
        <v>0</v>
      </c>
      <c r="DK113" s="101">
        <f t="shared" si="195"/>
        <v>0</v>
      </c>
      <c r="DL113" s="89" t="str">
        <f t="shared" si="196"/>
        <v>000</v>
      </c>
      <c r="DM113" s="89">
        <f t="shared" si="197"/>
        <v>0</v>
      </c>
      <c r="DN113" s="89">
        <f t="shared" si="198"/>
        <v>0</v>
      </c>
      <c r="DO113" s="89" t="str">
        <f t="shared" si="199"/>
        <v/>
      </c>
      <c r="DP113" s="89" t="str">
        <f t="shared" si="200"/>
        <v/>
      </c>
      <c r="DQ113" s="89" t="str">
        <f t="shared" si="201"/>
        <v>0</v>
      </c>
      <c r="DR113" s="89" t="str">
        <f t="shared" si="202"/>
        <v/>
      </c>
      <c r="DS113" s="89" t="str">
        <f t="shared" si="203"/>
        <v>0</v>
      </c>
      <c r="DT113" s="89" t="str">
        <f t="shared" si="204"/>
        <v/>
      </c>
      <c r="DU113" s="89" t="str">
        <f t="shared" si="205"/>
        <v>00</v>
      </c>
      <c r="DV113" s="89">
        <f t="shared" si="206"/>
        <v>0</v>
      </c>
    </row>
    <row r="114" spans="2:126">
      <c r="B114" s="90" t="str">
        <f t="shared" si="111"/>
        <v/>
      </c>
      <c r="C114" s="91">
        <v>111</v>
      </c>
      <c r="D114" s="92" t="str">
        <f>女子種目選択!B114</f>
        <v/>
      </c>
      <c r="E114" s="197" t="str">
        <f>女子種目選択!C114</f>
        <v/>
      </c>
      <c r="F114" s="198" t="str">
        <f>女子種目選択!D114</f>
        <v/>
      </c>
      <c r="G114" s="199" t="str">
        <f>IF(女子種目選択!E114="","",女子種目選択!E114)</f>
        <v/>
      </c>
      <c r="H114" s="94" t="str">
        <f t="shared" si="207"/>
        <v/>
      </c>
      <c r="I114" s="129"/>
      <c r="J114" s="96" t="str">
        <f t="shared" si="112"/>
        <v/>
      </c>
      <c r="K114" s="130"/>
      <c r="L114" s="96" t="str">
        <f t="shared" si="113"/>
        <v/>
      </c>
      <c r="M114" s="200"/>
      <c r="N114" s="99" t="str">
        <f t="shared" si="114"/>
        <v/>
      </c>
      <c r="O114" s="99">
        <f t="shared" si="115"/>
        <v>0</v>
      </c>
      <c r="P114" s="99" t="str">
        <f t="shared" si="116"/>
        <v/>
      </c>
      <c r="Q114" s="99">
        <f t="shared" si="117"/>
        <v>0</v>
      </c>
      <c r="R114" s="100" t="str">
        <f t="shared" si="118"/>
        <v/>
      </c>
      <c r="S114" s="101" t="str">
        <f t="shared" si="119"/>
        <v/>
      </c>
      <c r="T114" s="89" t="str">
        <f t="shared" si="120"/>
        <v>00</v>
      </c>
      <c r="U114" s="89">
        <f t="shared" si="121"/>
        <v>0</v>
      </c>
      <c r="V114" s="89">
        <f t="shared" si="122"/>
        <v>0</v>
      </c>
      <c r="W114" s="89" t="str">
        <f t="shared" si="123"/>
        <v/>
      </c>
      <c r="X114" s="89" t="str">
        <f t="shared" si="124"/>
        <v/>
      </c>
      <c r="Y114" s="89" t="str">
        <f t="shared" si="125"/>
        <v>0</v>
      </c>
      <c r="Z114" s="89" t="str">
        <f t="shared" si="126"/>
        <v/>
      </c>
      <c r="AA114" s="89" t="str">
        <f t="shared" si="127"/>
        <v/>
      </c>
      <c r="AB114" s="89" t="str">
        <f t="shared" si="128"/>
        <v/>
      </c>
      <c r="AC114" s="89" t="str">
        <f t="shared" si="129"/>
        <v>0</v>
      </c>
      <c r="AD114" s="89">
        <f t="shared" si="130"/>
        <v>0</v>
      </c>
      <c r="AE114" s="201" t="str">
        <f>IF(女子種目選択!F114="","",女子種目選択!F114)</f>
        <v/>
      </c>
      <c r="AF114" s="94" t="str">
        <f t="shared" si="208"/>
        <v/>
      </c>
      <c r="AG114" s="129"/>
      <c r="AH114" s="202" t="str">
        <f t="shared" si="131"/>
        <v/>
      </c>
      <c r="AI114" s="130"/>
      <c r="AJ114" s="202" t="str">
        <f t="shared" si="132"/>
        <v/>
      </c>
      <c r="AK114" s="200"/>
      <c r="AL114" s="99">
        <f t="shared" si="133"/>
        <v>0</v>
      </c>
      <c r="AM114" s="99">
        <f t="shared" si="134"/>
        <v>0</v>
      </c>
      <c r="AN114" s="99">
        <f t="shared" si="135"/>
        <v>0</v>
      </c>
      <c r="AO114" s="99">
        <f t="shared" si="136"/>
        <v>0</v>
      </c>
      <c r="AP114" s="100">
        <f t="shared" si="137"/>
        <v>0</v>
      </c>
      <c r="AQ114" s="101">
        <f t="shared" si="138"/>
        <v>0</v>
      </c>
      <c r="AR114" s="89" t="str">
        <f t="shared" si="139"/>
        <v>000</v>
      </c>
      <c r="AS114" s="89">
        <f t="shared" si="140"/>
        <v>0</v>
      </c>
      <c r="AT114" s="89">
        <f t="shared" si="141"/>
        <v>0</v>
      </c>
      <c r="AU114" s="89" t="str">
        <f t="shared" si="142"/>
        <v/>
      </c>
      <c r="AV114" s="89" t="str">
        <f t="shared" si="143"/>
        <v/>
      </c>
      <c r="AW114" s="89" t="str">
        <f t="shared" si="144"/>
        <v>0</v>
      </c>
      <c r="AX114" s="89" t="str">
        <f t="shared" si="145"/>
        <v/>
      </c>
      <c r="AY114" s="89" t="str">
        <f t="shared" si="146"/>
        <v>0</v>
      </c>
      <c r="AZ114" s="89" t="str">
        <f t="shared" si="147"/>
        <v/>
      </c>
      <c r="BA114" s="89" t="str">
        <f t="shared" si="148"/>
        <v>00</v>
      </c>
      <c r="BB114" s="89">
        <f t="shared" si="149"/>
        <v>0</v>
      </c>
      <c r="BC114" s="199" t="str">
        <f>IF(女子種目選択!G114="","",女子種目選択!G114)</f>
        <v/>
      </c>
      <c r="BD114" s="94" t="str">
        <f t="shared" si="209"/>
        <v/>
      </c>
      <c r="BE114" s="129"/>
      <c r="BF114" s="202" t="str">
        <f t="shared" si="150"/>
        <v/>
      </c>
      <c r="BG114" s="130"/>
      <c r="BH114" s="202" t="str">
        <f t="shared" si="151"/>
        <v/>
      </c>
      <c r="BI114" s="200"/>
      <c r="BJ114" s="99">
        <f t="shared" si="152"/>
        <v>0</v>
      </c>
      <c r="BK114" s="99">
        <f t="shared" si="153"/>
        <v>0</v>
      </c>
      <c r="BL114" s="99">
        <f t="shared" si="154"/>
        <v>0</v>
      </c>
      <c r="BM114" s="99">
        <f t="shared" si="155"/>
        <v>0</v>
      </c>
      <c r="BN114" s="100">
        <f t="shared" si="156"/>
        <v>0</v>
      </c>
      <c r="BO114" s="101">
        <f t="shared" si="157"/>
        <v>0</v>
      </c>
      <c r="BP114" s="89" t="str">
        <f t="shared" si="158"/>
        <v>000</v>
      </c>
      <c r="BQ114" s="89">
        <f t="shared" si="159"/>
        <v>0</v>
      </c>
      <c r="BR114" s="89">
        <f t="shared" si="160"/>
        <v>0</v>
      </c>
      <c r="BS114" s="89" t="str">
        <f t="shared" si="161"/>
        <v/>
      </c>
      <c r="BT114" s="89" t="str">
        <f t="shared" si="162"/>
        <v/>
      </c>
      <c r="BU114" s="89" t="str">
        <f t="shared" si="163"/>
        <v>0</v>
      </c>
      <c r="BV114" s="89" t="str">
        <f t="shared" si="164"/>
        <v/>
      </c>
      <c r="BW114" s="89" t="str">
        <f t="shared" si="165"/>
        <v>0</v>
      </c>
      <c r="BX114" s="89" t="str">
        <f t="shared" si="166"/>
        <v/>
      </c>
      <c r="BY114" s="89" t="str">
        <f t="shared" si="167"/>
        <v>00</v>
      </c>
      <c r="BZ114" s="89">
        <f t="shared" si="168"/>
        <v>0</v>
      </c>
      <c r="CA114" s="199" t="str">
        <f>IF(女子種目選択!H114="","",女子種目選択!H114)</f>
        <v/>
      </c>
      <c r="CB114" s="94" t="str">
        <f t="shared" si="210"/>
        <v/>
      </c>
      <c r="CC114" s="129"/>
      <c r="CD114" s="202" t="str">
        <f t="shared" si="169"/>
        <v/>
      </c>
      <c r="CE114" s="130"/>
      <c r="CF114" s="202" t="str">
        <f t="shared" si="170"/>
        <v/>
      </c>
      <c r="CG114" s="200"/>
      <c r="CH114" s="99">
        <f t="shared" si="171"/>
        <v>0</v>
      </c>
      <c r="CI114" s="99">
        <f t="shared" si="172"/>
        <v>0</v>
      </c>
      <c r="CJ114" s="99">
        <f t="shared" si="173"/>
        <v>0</v>
      </c>
      <c r="CK114" s="99">
        <f t="shared" si="174"/>
        <v>0</v>
      </c>
      <c r="CL114" s="100">
        <f t="shared" si="175"/>
        <v>0</v>
      </c>
      <c r="CM114" s="101">
        <f t="shared" si="176"/>
        <v>0</v>
      </c>
      <c r="CN114" s="89" t="str">
        <f t="shared" si="177"/>
        <v>000</v>
      </c>
      <c r="CO114" s="89">
        <f t="shared" si="178"/>
        <v>0</v>
      </c>
      <c r="CP114" s="89">
        <f t="shared" si="179"/>
        <v>0</v>
      </c>
      <c r="CQ114" s="89" t="str">
        <f t="shared" si="180"/>
        <v/>
      </c>
      <c r="CR114" s="89" t="str">
        <f t="shared" si="181"/>
        <v/>
      </c>
      <c r="CS114" s="89" t="str">
        <f t="shared" si="182"/>
        <v>0</v>
      </c>
      <c r="CT114" s="89" t="str">
        <f t="shared" si="183"/>
        <v/>
      </c>
      <c r="CU114" s="89" t="str">
        <f t="shared" si="184"/>
        <v>0</v>
      </c>
      <c r="CV114" s="89" t="str">
        <f t="shared" si="185"/>
        <v/>
      </c>
      <c r="CW114" s="89" t="str">
        <f t="shared" si="186"/>
        <v>00</v>
      </c>
      <c r="CX114" s="89">
        <f t="shared" si="187"/>
        <v>0</v>
      </c>
      <c r="CY114" s="201" t="str">
        <f>IF(女子種目選択!I114="","",女子種目選択!I114)</f>
        <v/>
      </c>
      <c r="CZ114" s="94" t="str">
        <f t="shared" si="211"/>
        <v/>
      </c>
      <c r="DA114" s="129"/>
      <c r="DB114" s="202" t="str">
        <f t="shared" si="188"/>
        <v/>
      </c>
      <c r="DC114" s="130"/>
      <c r="DD114" s="202" t="str">
        <f t="shared" si="189"/>
        <v/>
      </c>
      <c r="DE114" s="200"/>
      <c r="DF114" s="99">
        <f t="shared" si="190"/>
        <v>0</v>
      </c>
      <c r="DG114" s="99">
        <f t="shared" si="191"/>
        <v>0</v>
      </c>
      <c r="DH114" s="99">
        <f t="shared" si="192"/>
        <v>0</v>
      </c>
      <c r="DI114" s="99">
        <f t="shared" si="193"/>
        <v>0</v>
      </c>
      <c r="DJ114" s="100">
        <f t="shared" si="194"/>
        <v>0</v>
      </c>
      <c r="DK114" s="101">
        <f t="shared" si="195"/>
        <v>0</v>
      </c>
      <c r="DL114" s="89" t="str">
        <f t="shared" si="196"/>
        <v>000</v>
      </c>
      <c r="DM114" s="89">
        <f t="shared" si="197"/>
        <v>0</v>
      </c>
      <c r="DN114" s="89">
        <f t="shared" si="198"/>
        <v>0</v>
      </c>
      <c r="DO114" s="89" t="str">
        <f t="shared" si="199"/>
        <v/>
      </c>
      <c r="DP114" s="89" t="str">
        <f t="shared" si="200"/>
        <v/>
      </c>
      <c r="DQ114" s="89" t="str">
        <f t="shared" si="201"/>
        <v>0</v>
      </c>
      <c r="DR114" s="89" t="str">
        <f t="shared" si="202"/>
        <v/>
      </c>
      <c r="DS114" s="89" t="str">
        <f t="shared" si="203"/>
        <v>0</v>
      </c>
      <c r="DT114" s="89" t="str">
        <f t="shared" si="204"/>
        <v/>
      </c>
      <c r="DU114" s="89" t="str">
        <f t="shared" si="205"/>
        <v>00</v>
      </c>
      <c r="DV114" s="89">
        <f t="shared" si="206"/>
        <v>0</v>
      </c>
    </row>
    <row r="115" spans="2:126">
      <c r="B115" s="90" t="str">
        <f t="shared" si="111"/>
        <v/>
      </c>
      <c r="C115" s="91">
        <v>112</v>
      </c>
      <c r="D115" s="92" t="str">
        <f>女子種目選択!B115</f>
        <v/>
      </c>
      <c r="E115" s="197" t="str">
        <f>女子種目選択!C115</f>
        <v/>
      </c>
      <c r="F115" s="198" t="str">
        <f>女子種目選択!D115</f>
        <v/>
      </c>
      <c r="G115" s="199" t="str">
        <f>IF(女子種目選択!E115="","",女子種目選択!E115)</f>
        <v/>
      </c>
      <c r="H115" s="94" t="str">
        <f t="shared" si="207"/>
        <v/>
      </c>
      <c r="I115" s="129"/>
      <c r="J115" s="96" t="str">
        <f t="shared" si="112"/>
        <v/>
      </c>
      <c r="K115" s="130"/>
      <c r="L115" s="96" t="str">
        <f t="shared" si="113"/>
        <v/>
      </c>
      <c r="M115" s="200"/>
      <c r="N115" s="99" t="str">
        <f t="shared" si="114"/>
        <v/>
      </c>
      <c r="O115" s="99">
        <f t="shared" si="115"/>
        <v>0</v>
      </c>
      <c r="P115" s="99" t="str">
        <f t="shared" si="116"/>
        <v/>
      </c>
      <c r="Q115" s="99">
        <f t="shared" si="117"/>
        <v>0</v>
      </c>
      <c r="R115" s="100" t="str">
        <f t="shared" si="118"/>
        <v/>
      </c>
      <c r="S115" s="101" t="str">
        <f t="shared" si="119"/>
        <v/>
      </c>
      <c r="T115" s="89" t="str">
        <f t="shared" si="120"/>
        <v>00</v>
      </c>
      <c r="U115" s="89">
        <f t="shared" si="121"/>
        <v>0</v>
      </c>
      <c r="V115" s="89">
        <f t="shared" si="122"/>
        <v>0</v>
      </c>
      <c r="W115" s="89" t="str">
        <f t="shared" si="123"/>
        <v/>
      </c>
      <c r="X115" s="89" t="str">
        <f t="shared" si="124"/>
        <v/>
      </c>
      <c r="Y115" s="89" t="str">
        <f t="shared" si="125"/>
        <v>0</v>
      </c>
      <c r="Z115" s="89" t="str">
        <f t="shared" si="126"/>
        <v/>
      </c>
      <c r="AA115" s="89" t="str">
        <f t="shared" si="127"/>
        <v/>
      </c>
      <c r="AB115" s="89" t="str">
        <f t="shared" si="128"/>
        <v/>
      </c>
      <c r="AC115" s="89" t="str">
        <f t="shared" si="129"/>
        <v>0</v>
      </c>
      <c r="AD115" s="89">
        <f t="shared" si="130"/>
        <v>0</v>
      </c>
      <c r="AE115" s="201" t="str">
        <f>IF(女子種目選択!F115="","",女子種目選択!F115)</f>
        <v/>
      </c>
      <c r="AF115" s="94" t="str">
        <f t="shared" si="208"/>
        <v/>
      </c>
      <c r="AG115" s="129"/>
      <c r="AH115" s="202" t="str">
        <f t="shared" si="131"/>
        <v/>
      </c>
      <c r="AI115" s="130"/>
      <c r="AJ115" s="202" t="str">
        <f t="shared" si="132"/>
        <v/>
      </c>
      <c r="AK115" s="200"/>
      <c r="AL115" s="99">
        <f t="shared" si="133"/>
        <v>0</v>
      </c>
      <c r="AM115" s="99">
        <f t="shared" si="134"/>
        <v>0</v>
      </c>
      <c r="AN115" s="99">
        <f t="shared" si="135"/>
        <v>0</v>
      </c>
      <c r="AO115" s="99">
        <f t="shared" si="136"/>
        <v>0</v>
      </c>
      <c r="AP115" s="100">
        <f t="shared" si="137"/>
        <v>0</v>
      </c>
      <c r="AQ115" s="101">
        <f t="shared" si="138"/>
        <v>0</v>
      </c>
      <c r="AR115" s="89" t="str">
        <f t="shared" si="139"/>
        <v>000</v>
      </c>
      <c r="AS115" s="89">
        <f t="shared" si="140"/>
        <v>0</v>
      </c>
      <c r="AT115" s="89">
        <f t="shared" si="141"/>
        <v>0</v>
      </c>
      <c r="AU115" s="89" t="str">
        <f t="shared" si="142"/>
        <v/>
      </c>
      <c r="AV115" s="89" t="str">
        <f t="shared" si="143"/>
        <v/>
      </c>
      <c r="AW115" s="89" t="str">
        <f t="shared" si="144"/>
        <v>0</v>
      </c>
      <c r="AX115" s="89" t="str">
        <f t="shared" si="145"/>
        <v/>
      </c>
      <c r="AY115" s="89" t="str">
        <f t="shared" si="146"/>
        <v>0</v>
      </c>
      <c r="AZ115" s="89" t="str">
        <f t="shared" si="147"/>
        <v/>
      </c>
      <c r="BA115" s="89" t="str">
        <f t="shared" si="148"/>
        <v>00</v>
      </c>
      <c r="BB115" s="89">
        <f t="shared" si="149"/>
        <v>0</v>
      </c>
      <c r="BC115" s="199" t="str">
        <f>IF(女子種目選択!G115="","",女子種目選択!G115)</f>
        <v/>
      </c>
      <c r="BD115" s="94" t="str">
        <f t="shared" si="209"/>
        <v/>
      </c>
      <c r="BE115" s="129"/>
      <c r="BF115" s="202" t="str">
        <f t="shared" si="150"/>
        <v/>
      </c>
      <c r="BG115" s="130"/>
      <c r="BH115" s="202" t="str">
        <f t="shared" si="151"/>
        <v/>
      </c>
      <c r="BI115" s="200"/>
      <c r="BJ115" s="99">
        <f t="shared" si="152"/>
        <v>0</v>
      </c>
      <c r="BK115" s="99">
        <f t="shared" si="153"/>
        <v>0</v>
      </c>
      <c r="BL115" s="99">
        <f t="shared" si="154"/>
        <v>0</v>
      </c>
      <c r="BM115" s="99">
        <f t="shared" si="155"/>
        <v>0</v>
      </c>
      <c r="BN115" s="100">
        <f t="shared" si="156"/>
        <v>0</v>
      </c>
      <c r="BO115" s="101">
        <f t="shared" si="157"/>
        <v>0</v>
      </c>
      <c r="BP115" s="89" t="str">
        <f t="shared" si="158"/>
        <v>000</v>
      </c>
      <c r="BQ115" s="89">
        <f t="shared" si="159"/>
        <v>0</v>
      </c>
      <c r="BR115" s="89">
        <f t="shared" si="160"/>
        <v>0</v>
      </c>
      <c r="BS115" s="89" t="str">
        <f t="shared" si="161"/>
        <v/>
      </c>
      <c r="BT115" s="89" t="str">
        <f t="shared" si="162"/>
        <v/>
      </c>
      <c r="BU115" s="89" t="str">
        <f t="shared" si="163"/>
        <v>0</v>
      </c>
      <c r="BV115" s="89" t="str">
        <f t="shared" si="164"/>
        <v/>
      </c>
      <c r="BW115" s="89" t="str">
        <f t="shared" si="165"/>
        <v>0</v>
      </c>
      <c r="BX115" s="89" t="str">
        <f t="shared" si="166"/>
        <v/>
      </c>
      <c r="BY115" s="89" t="str">
        <f t="shared" si="167"/>
        <v>00</v>
      </c>
      <c r="BZ115" s="89">
        <f t="shared" si="168"/>
        <v>0</v>
      </c>
      <c r="CA115" s="199" t="str">
        <f>IF(女子種目選択!H115="","",女子種目選択!H115)</f>
        <v/>
      </c>
      <c r="CB115" s="94" t="str">
        <f t="shared" si="210"/>
        <v/>
      </c>
      <c r="CC115" s="129"/>
      <c r="CD115" s="202" t="str">
        <f t="shared" si="169"/>
        <v/>
      </c>
      <c r="CE115" s="130"/>
      <c r="CF115" s="202" t="str">
        <f t="shared" si="170"/>
        <v/>
      </c>
      <c r="CG115" s="200"/>
      <c r="CH115" s="99">
        <f t="shared" si="171"/>
        <v>0</v>
      </c>
      <c r="CI115" s="99">
        <f t="shared" si="172"/>
        <v>0</v>
      </c>
      <c r="CJ115" s="99">
        <f t="shared" si="173"/>
        <v>0</v>
      </c>
      <c r="CK115" s="99">
        <f t="shared" si="174"/>
        <v>0</v>
      </c>
      <c r="CL115" s="100">
        <f t="shared" si="175"/>
        <v>0</v>
      </c>
      <c r="CM115" s="101">
        <f t="shared" si="176"/>
        <v>0</v>
      </c>
      <c r="CN115" s="89" t="str">
        <f t="shared" si="177"/>
        <v>000</v>
      </c>
      <c r="CO115" s="89">
        <f t="shared" si="178"/>
        <v>0</v>
      </c>
      <c r="CP115" s="89">
        <f t="shared" si="179"/>
        <v>0</v>
      </c>
      <c r="CQ115" s="89" t="str">
        <f t="shared" si="180"/>
        <v/>
      </c>
      <c r="CR115" s="89" t="str">
        <f t="shared" si="181"/>
        <v/>
      </c>
      <c r="CS115" s="89" t="str">
        <f t="shared" si="182"/>
        <v>0</v>
      </c>
      <c r="CT115" s="89" t="str">
        <f t="shared" si="183"/>
        <v/>
      </c>
      <c r="CU115" s="89" t="str">
        <f t="shared" si="184"/>
        <v>0</v>
      </c>
      <c r="CV115" s="89" t="str">
        <f t="shared" si="185"/>
        <v/>
      </c>
      <c r="CW115" s="89" t="str">
        <f t="shared" si="186"/>
        <v>00</v>
      </c>
      <c r="CX115" s="89">
        <f t="shared" si="187"/>
        <v>0</v>
      </c>
      <c r="CY115" s="201" t="str">
        <f>IF(女子種目選択!I115="","",女子種目選択!I115)</f>
        <v/>
      </c>
      <c r="CZ115" s="94" t="str">
        <f t="shared" si="211"/>
        <v/>
      </c>
      <c r="DA115" s="129"/>
      <c r="DB115" s="202" t="str">
        <f t="shared" si="188"/>
        <v/>
      </c>
      <c r="DC115" s="130"/>
      <c r="DD115" s="202" t="str">
        <f t="shared" si="189"/>
        <v/>
      </c>
      <c r="DE115" s="200"/>
      <c r="DF115" s="99">
        <f t="shared" si="190"/>
        <v>0</v>
      </c>
      <c r="DG115" s="99">
        <f t="shared" si="191"/>
        <v>0</v>
      </c>
      <c r="DH115" s="99">
        <f t="shared" si="192"/>
        <v>0</v>
      </c>
      <c r="DI115" s="99">
        <f t="shared" si="193"/>
        <v>0</v>
      </c>
      <c r="DJ115" s="100">
        <f t="shared" si="194"/>
        <v>0</v>
      </c>
      <c r="DK115" s="101">
        <f t="shared" si="195"/>
        <v>0</v>
      </c>
      <c r="DL115" s="89" t="str">
        <f t="shared" si="196"/>
        <v>000</v>
      </c>
      <c r="DM115" s="89">
        <f t="shared" si="197"/>
        <v>0</v>
      </c>
      <c r="DN115" s="89">
        <f t="shared" si="198"/>
        <v>0</v>
      </c>
      <c r="DO115" s="89" t="str">
        <f t="shared" si="199"/>
        <v/>
      </c>
      <c r="DP115" s="89" t="str">
        <f t="shared" si="200"/>
        <v/>
      </c>
      <c r="DQ115" s="89" t="str">
        <f t="shared" si="201"/>
        <v>0</v>
      </c>
      <c r="DR115" s="89" t="str">
        <f t="shared" si="202"/>
        <v/>
      </c>
      <c r="DS115" s="89" t="str">
        <f t="shared" si="203"/>
        <v>0</v>
      </c>
      <c r="DT115" s="89" t="str">
        <f t="shared" si="204"/>
        <v/>
      </c>
      <c r="DU115" s="89" t="str">
        <f t="shared" si="205"/>
        <v>00</v>
      </c>
      <c r="DV115" s="89">
        <f t="shared" si="206"/>
        <v>0</v>
      </c>
    </row>
    <row r="116" spans="2:126">
      <c r="B116" s="90" t="str">
        <f t="shared" si="111"/>
        <v/>
      </c>
      <c r="C116" s="91">
        <v>113</v>
      </c>
      <c r="D116" s="92" t="str">
        <f>女子種目選択!B116</f>
        <v/>
      </c>
      <c r="E116" s="197" t="str">
        <f>女子種目選択!C116</f>
        <v/>
      </c>
      <c r="F116" s="198" t="str">
        <f>女子種目選択!D116</f>
        <v/>
      </c>
      <c r="G116" s="199" t="str">
        <f>IF(女子種目選択!E116="","",女子種目選択!E116)</f>
        <v/>
      </c>
      <c r="H116" s="94" t="str">
        <f t="shared" si="207"/>
        <v/>
      </c>
      <c r="I116" s="129"/>
      <c r="J116" s="96" t="str">
        <f t="shared" si="112"/>
        <v/>
      </c>
      <c r="K116" s="130"/>
      <c r="L116" s="96" t="str">
        <f t="shared" si="113"/>
        <v/>
      </c>
      <c r="M116" s="200"/>
      <c r="N116" s="99" t="str">
        <f t="shared" si="114"/>
        <v/>
      </c>
      <c r="O116" s="99">
        <f t="shared" si="115"/>
        <v>0</v>
      </c>
      <c r="P116" s="99" t="str">
        <f t="shared" si="116"/>
        <v/>
      </c>
      <c r="Q116" s="99">
        <f t="shared" si="117"/>
        <v>0</v>
      </c>
      <c r="R116" s="100" t="str">
        <f t="shared" si="118"/>
        <v/>
      </c>
      <c r="S116" s="101" t="str">
        <f t="shared" si="119"/>
        <v/>
      </c>
      <c r="T116" s="89" t="str">
        <f t="shared" si="120"/>
        <v>00</v>
      </c>
      <c r="U116" s="89">
        <f t="shared" si="121"/>
        <v>0</v>
      </c>
      <c r="V116" s="89">
        <f t="shared" si="122"/>
        <v>0</v>
      </c>
      <c r="W116" s="89" t="str">
        <f t="shared" si="123"/>
        <v/>
      </c>
      <c r="X116" s="89" t="str">
        <f t="shared" si="124"/>
        <v/>
      </c>
      <c r="Y116" s="89" t="str">
        <f t="shared" si="125"/>
        <v>0</v>
      </c>
      <c r="Z116" s="89" t="str">
        <f t="shared" si="126"/>
        <v/>
      </c>
      <c r="AA116" s="89" t="str">
        <f t="shared" si="127"/>
        <v/>
      </c>
      <c r="AB116" s="89" t="str">
        <f t="shared" si="128"/>
        <v/>
      </c>
      <c r="AC116" s="89" t="str">
        <f t="shared" si="129"/>
        <v>0</v>
      </c>
      <c r="AD116" s="89">
        <f t="shared" si="130"/>
        <v>0</v>
      </c>
      <c r="AE116" s="201" t="str">
        <f>IF(女子種目選択!F116="","",女子種目選択!F116)</f>
        <v/>
      </c>
      <c r="AF116" s="94" t="str">
        <f t="shared" si="208"/>
        <v/>
      </c>
      <c r="AG116" s="129"/>
      <c r="AH116" s="202" t="str">
        <f t="shared" si="131"/>
        <v/>
      </c>
      <c r="AI116" s="130"/>
      <c r="AJ116" s="202" t="str">
        <f t="shared" si="132"/>
        <v/>
      </c>
      <c r="AK116" s="200"/>
      <c r="AL116" s="99">
        <f t="shared" si="133"/>
        <v>0</v>
      </c>
      <c r="AM116" s="99">
        <f t="shared" si="134"/>
        <v>0</v>
      </c>
      <c r="AN116" s="99">
        <f t="shared" si="135"/>
        <v>0</v>
      </c>
      <c r="AO116" s="99">
        <f t="shared" si="136"/>
        <v>0</v>
      </c>
      <c r="AP116" s="100">
        <f t="shared" si="137"/>
        <v>0</v>
      </c>
      <c r="AQ116" s="101">
        <f t="shared" si="138"/>
        <v>0</v>
      </c>
      <c r="AR116" s="89" t="str">
        <f t="shared" si="139"/>
        <v>000</v>
      </c>
      <c r="AS116" s="89">
        <f t="shared" si="140"/>
        <v>0</v>
      </c>
      <c r="AT116" s="89">
        <f t="shared" si="141"/>
        <v>0</v>
      </c>
      <c r="AU116" s="89" t="str">
        <f t="shared" si="142"/>
        <v/>
      </c>
      <c r="AV116" s="89" t="str">
        <f t="shared" si="143"/>
        <v/>
      </c>
      <c r="AW116" s="89" t="str">
        <f t="shared" si="144"/>
        <v>0</v>
      </c>
      <c r="AX116" s="89" t="str">
        <f t="shared" si="145"/>
        <v/>
      </c>
      <c r="AY116" s="89" t="str">
        <f t="shared" si="146"/>
        <v>0</v>
      </c>
      <c r="AZ116" s="89" t="str">
        <f t="shared" si="147"/>
        <v/>
      </c>
      <c r="BA116" s="89" t="str">
        <f t="shared" si="148"/>
        <v>00</v>
      </c>
      <c r="BB116" s="89">
        <f t="shared" si="149"/>
        <v>0</v>
      </c>
      <c r="BC116" s="199" t="str">
        <f>IF(女子種目選択!G116="","",女子種目選択!G116)</f>
        <v/>
      </c>
      <c r="BD116" s="94" t="str">
        <f t="shared" si="209"/>
        <v/>
      </c>
      <c r="BE116" s="129"/>
      <c r="BF116" s="202" t="str">
        <f t="shared" si="150"/>
        <v/>
      </c>
      <c r="BG116" s="130"/>
      <c r="BH116" s="202" t="str">
        <f t="shared" si="151"/>
        <v/>
      </c>
      <c r="BI116" s="200"/>
      <c r="BJ116" s="99">
        <f t="shared" si="152"/>
        <v>0</v>
      </c>
      <c r="BK116" s="99">
        <f t="shared" si="153"/>
        <v>0</v>
      </c>
      <c r="BL116" s="99">
        <f t="shared" si="154"/>
        <v>0</v>
      </c>
      <c r="BM116" s="99">
        <f t="shared" si="155"/>
        <v>0</v>
      </c>
      <c r="BN116" s="100">
        <f t="shared" si="156"/>
        <v>0</v>
      </c>
      <c r="BO116" s="101">
        <f t="shared" si="157"/>
        <v>0</v>
      </c>
      <c r="BP116" s="89" t="str">
        <f t="shared" si="158"/>
        <v>000</v>
      </c>
      <c r="BQ116" s="89">
        <f t="shared" si="159"/>
        <v>0</v>
      </c>
      <c r="BR116" s="89">
        <f t="shared" si="160"/>
        <v>0</v>
      </c>
      <c r="BS116" s="89" t="str">
        <f t="shared" si="161"/>
        <v/>
      </c>
      <c r="BT116" s="89" t="str">
        <f t="shared" si="162"/>
        <v/>
      </c>
      <c r="BU116" s="89" t="str">
        <f t="shared" si="163"/>
        <v>0</v>
      </c>
      <c r="BV116" s="89" t="str">
        <f t="shared" si="164"/>
        <v/>
      </c>
      <c r="BW116" s="89" t="str">
        <f t="shared" si="165"/>
        <v>0</v>
      </c>
      <c r="BX116" s="89" t="str">
        <f t="shared" si="166"/>
        <v/>
      </c>
      <c r="BY116" s="89" t="str">
        <f t="shared" si="167"/>
        <v>00</v>
      </c>
      <c r="BZ116" s="89">
        <f t="shared" si="168"/>
        <v>0</v>
      </c>
      <c r="CA116" s="199" t="str">
        <f>IF(女子種目選択!H116="","",女子種目選択!H116)</f>
        <v/>
      </c>
      <c r="CB116" s="94" t="str">
        <f t="shared" si="210"/>
        <v/>
      </c>
      <c r="CC116" s="129"/>
      <c r="CD116" s="202" t="str">
        <f t="shared" si="169"/>
        <v/>
      </c>
      <c r="CE116" s="130"/>
      <c r="CF116" s="202" t="str">
        <f t="shared" si="170"/>
        <v/>
      </c>
      <c r="CG116" s="200"/>
      <c r="CH116" s="99">
        <f t="shared" si="171"/>
        <v>0</v>
      </c>
      <c r="CI116" s="99">
        <f t="shared" si="172"/>
        <v>0</v>
      </c>
      <c r="CJ116" s="99">
        <f t="shared" si="173"/>
        <v>0</v>
      </c>
      <c r="CK116" s="99">
        <f t="shared" si="174"/>
        <v>0</v>
      </c>
      <c r="CL116" s="100">
        <f t="shared" si="175"/>
        <v>0</v>
      </c>
      <c r="CM116" s="101">
        <f t="shared" si="176"/>
        <v>0</v>
      </c>
      <c r="CN116" s="89" t="str">
        <f t="shared" si="177"/>
        <v>000</v>
      </c>
      <c r="CO116" s="89">
        <f t="shared" si="178"/>
        <v>0</v>
      </c>
      <c r="CP116" s="89">
        <f t="shared" si="179"/>
        <v>0</v>
      </c>
      <c r="CQ116" s="89" t="str">
        <f t="shared" si="180"/>
        <v/>
      </c>
      <c r="CR116" s="89" t="str">
        <f t="shared" si="181"/>
        <v/>
      </c>
      <c r="CS116" s="89" t="str">
        <f t="shared" si="182"/>
        <v>0</v>
      </c>
      <c r="CT116" s="89" t="str">
        <f t="shared" si="183"/>
        <v/>
      </c>
      <c r="CU116" s="89" t="str">
        <f t="shared" si="184"/>
        <v>0</v>
      </c>
      <c r="CV116" s="89" t="str">
        <f t="shared" si="185"/>
        <v/>
      </c>
      <c r="CW116" s="89" t="str">
        <f t="shared" si="186"/>
        <v>00</v>
      </c>
      <c r="CX116" s="89">
        <f t="shared" si="187"/>
        <v>0</v>
      </c>
      <c r="CY116" s="201" t="str">
        <f>IF(女子種目選択!I116="","",女子種目選択!I116)</f>
        <v/>
      </c>
      <c r="CZ116" s="94" t="str">
        <f t="shared" si="211"/>
        <v/>
      </c>
      <c r="DA116" s="129"/>
      <c r="DB116" s="202" t="str">
        <f t="shared" si="188"/>
        <v/>
      </c>
      <c r="DC116" s="130"/>
      <c r="DD116" s="202" t="str">
        <f t="shared" si="189"/>
        <v/>
      </c>
      <c r="DE116" s="200"/>
      <c r="DF116" s="99">
        <f t="shared" si="190"/>
        <v>0</v>
      </c>
      <c r="DG116" s="99">
        <f t="shared" si="191"/>
        <v>0</v>
      </c>
      <c r="DH116" s="99">
        <f t="shared" si="192"/>
        <v>0</v>
      </c>
      <c r="DI116" s="99">
        <f t="shared" si="193"/>
        <v>0</v>
      </c>
      <c r="DJ116" s="100">
        <f t="shared" si="194"/>
        <v>0</v>
      </c>
      <c r="DK116" s="101">
        <f t="shared" si="195"/>
        <v>0</v>
      </c>
      <c r="DL116" s="89" t="str">
        <f t="shared" si="196"/>
        <v>000</v>
      </c>
      <c r="DM116" s="89">
        <f t="shared" si="197"/>
        <v>0</v>
      </c>
      <c r="DN116" s="89">
        <f t="shared" si="198"/>
        <v>0</v>
      </c>
      <c r="DO116" s="89" t="str">
        <f t="shared" si="199"/>
        <v/>
      </c>
      <c r="DP116" s="89" t="str">
        <f t="shared" si="200"/>
        <v/>
      </c>
      <c r="DQ116" s="89" t="str">
        <f t="shared" si="201"/>
        <v>0</v>
      </c>
      <c r="DR116" s="89" t="str">
        <f t="shared" si="202"/>
        <v/>
      </c>
      <c r="DS116" s="89" t="str">
        <f t="shared" si="203"/>
        <v>0</v>
      </c>
      <c r="DT116" s="89" t="str">
        <f t="shared" si="204"/>
        <v/>
      </c>
      <c r="DU116" s="89" t="str">
        <f t="shared" si="205"/>
        <v>00</v>
      </c>
      <c r="DV116" s="89">
        <f t="shared" si="206"/>
        <v>0</v>
      </c>
    </row>
    <row r="117" spans="2:126">
      <c r="B117" s="90" t="str">
        <f t="shared" si="111"/>
        <v/>
      </c>
      <c r="C117" s="91">
        <v>114</v>
      </c>
      <c r="D117" s="92" t="str">
        <f>女子種目選択!B117</f>
        <v/>
      </c>
      <c r="E117" s="197" t="str">
        <f>女子種目選択!C117</f>
        <v/>
      </c>
      <c r="F117" s="198" t="str">
        <f>女子種目選択!D117</f>
        <v/>
      </c>
      <c r="G117" s="199" t="str">
        <f>IF(女子種目選択!E117="","",女子種目選択!E117)</f>
        <v/>
      </c>
      <c r="H117" s="94" t="str">
        <f t="shared" si="207"/>
        <v/>
      </c>
      <c r="I117" s="129"/>
      <c r="J117" s="96" t="str">
        <f t="shared" si="112"/>
        <v/>
      </c>
      <c r="K117" s="130"/>
      <c r="L117" s="96" t="str">
        <f t="shared" si="113"/>
        <v/>
      </c>
      <c r="M117" s="200"/>
      <c r="N117" s="99" t="str">
        <f t="shared" si="114"/>
        <v/>
      </c>
      <c r="O117" s="99">
        <f t="shared" si="115"/>
        <v>0</v>
      </c>
      <c r="P117" s="99" t="str">
        <f t="shared" si="116"/>
        <v/>
      </c>
      <c r="Q117" s="99">
        <f t="shared" si="117"/>
        <v>0</v>
      </c>
      <c r="R117" s="100" t="str">
        <f t="shared" si="118"/>
        <v/>
      </c>
      <c r="S117" s="101" t="str">
        <f t="shared" si="119"/>
        <v/>
      </c>
      <c r="T117" s="89" t="str">
        <f t="shared" si="120"/>
        <v>00</v>
      </c>
      <c r="U117" s="89">
        <f t="shared" si="121"/>
        <v>0</v>
      </c>
      <c r="V117" s="89">
        <f t="shared" si="122"/>
        <v>0</v>
      </c>
      <c r="W117" s="89" t="str">
        <f t="shared" si="123"/>
        <v/>
      </c>
      <c r="X117" s="89" t="str">
        <f t="shared" si="124"/>
        <v/>
      </c>
      <c r="Y117" s="89" t="str">
        <f t="shared" si="125"/>
        <v>0</v>
      </c>
      <c r="Z117" s="89" t="str">
        <f t="shared" si="126"/>
        <v/>
      </c>
      <c r="AA117" s="89" t="str">
        <f t="shared" si="127"/>
        <v/>
      </c>
      <c r="AB117" s="89" t="str">
        <f t="shared" si="128"/>
        <v/>
      </c>
      <c r="AC117" s="89" t="str">
        <f t="shared" si="129"/>
        <v>0</v>
      </c>
      <c r="AD117" s="89">
        <f t="shared" si="130"/>
        <v>0</v>
      </c>
      <c r="AE117" s="201" t="str">
        <f>IF(女子種目選択!F117="","",女子種目選択!F117)</f>
        <v/>
      </c>
      <c r="AF117" s="94" t="str">
        <f t="shared" si="208"/>
        <v/>
      </c>
      <c r="AG117" s="129"/>
      <c r="AH117" s="202" t="str">
        <f t="shared" si="131"/>
        <v/>
      </c>
      <c r="AI117" s="130"/>
      <c r="AJ117" s="202" t="str">
        <f t="shared" si="132"/>
        <v/>
      </c>
      <c r="AK117" s="200"/>
      <c r="AL117" s="99">
        <f t="shared" si="133"/>
        <v>0</v>
      </c>
      <c r="AM117" s="99">
        <f t="shared" si="134"/>
        <v>0</v>
      </c>
      <c r="AN117" s="99">
        <f t="shared" si="135"/>
        <v>0</v>
      </c>
      <c r="AO117" s="99">
        <f t="shared" si="136"/>
        <v>0</v>
      </c>
      <c r="AP117" s="100">
        <f t="shared" si="137"/>
        <v>0</v>
      </c>
      <c r="AQ117" s="101">
        <f t="shared" si="138"/>
        <v>0</v>
      </c>
      <c r="AR117" s="89" t="str">
        <f t="shared" si="139"/>
        <v>000</v>
      </c>
      <c r="AS117" s="89">
        <f t="shared" si="140"/>
        <v>0</v>
      </c>
      <c r="AT117" s="89">
        <f t="shared" si="141"/>
        <v>0</v>
      </c>
      <c r="AU117" s="89" t="str">
        <f t="shared" si="142"/>
        <v/>
      </c>
      <c r="AV117" s="89" t="str">
        <f t="shared" si="143"/>
        <v/>
      </c>
      <c r="AW117" s="89" t="str">
        <f t="shared" si="144"/>
        <v>0</v>
      </c>
      <c r="AX117" s="89" t="str">
        <f t="shared" si="145"/>
        <v/>
      </c>
      <c r="AY117" s="89" t="str">
        <f t="shared" si="146"/>
        <v>0</v>
      </c>
      <c r="AZ117" s="89" t="str">
        <f t="shared" si="147"/>
        <v/>
      </c>
      <c r="BA117" s="89" t="str">
        <f t="shared" si="148"/>
        <v>00</v>
      </c>
      <c r="BB117" s="89">
        <f t="shared" si="149"/>
        <v>0</v>
      </c>
      <c r="BC117" s="199" t="str">
        <f>IF(女子種目選択!G117="","",女子種目選択!G117)</f>
        <v/>
      </c>
      <c r="BD117" s="94" t="str">
        <f t="shared" si="209"/>
        <v/>
      </c>
      <c r="BE117" s="129"/>
      <c r="BF117" s="202" t="str">
        <f t="shared" si="150"/>
        <v/>
      </c>
      <c r="BG117" s="130"/>
      <c r="BH117" s="202" t="str">
        <f t="shared" si="151"/>
        <v/>
      </c>
      <c r="BI117" s="200"/>
      <c r="BJ117" s="99">
        <f t="shared" si="152"/>
        <v>0</v>
      </c>
      <c r="BK117" s="99">
        <f t="shared" si="153"/>
        <v>0</v>
      </c>
      <c r="BL117" s="99">
        <f t="shared" si="154"/>
        <v>0</v>
      </c>
      <c r="BM117" s="99">
        <f t="shared" si="155"/>
        <v>0</v>
      </c>
      <c r="BN117" s="100">
        <f t="shared" si="156"/>
        <v>0</v>
      </c>
      <c r="BO117" s="101">
        <f t="shared" si="157"/>
        <v>0</v>
      </c>
      <c r="BP117" s="89" t="str">
        <f t="shared" si="158"/>
        <v>000</v>
      </c>
      <c r="BQ117" s="89">
        <f t="shared" si="159"/>
        <v>0</v>
      </c>
      <c r="BR117" s="89">
        <f t="shared" si="160"/>
        <v>0</v>
      </c>
      <c r="BS117" s="89" t="str">
        <f t="shared" si="161"/>
        <v/>
      </c>
      <c r="BT117" s="89" t="str">
        <f t="shared" si="162"/>
        <v/>
      </c>
      <c r="BU117" s="89" t="str">
        <f t="shared" si="163"/>
        <v>0</v>
      </c>
      <c r="BV117" s="89" t="str">
        <f t="shared" si="164"/>
        <v/>
      </c>
      <c r="BW117" s="89" t="str">
        <f t="shared" si="165"/>
        <v>0</v>
      </c>
      <c r="BX117" s="89" t="str">
        <f t="shared" si="166"/>
        <v/>
      </c>
      <c r="BY117" s="89" t="str">
        <f t="shared" si="167"/>
        <v>00</v>
      </c>
      <c r="BZ117" s="89">
        <f t="shared" si="168"/>
        <v>0</v>
      </c>
      <c r="CA117" s="199" t="str">
        <f>IF(女子種目選択!H117="","",女子種目選択!H117)</f>
        <v/>
      </c>
      <c r="CB117" s="94" t="str">
        <f t="shared" si="210"/>
        <v/>
      </c>
      <c r="CC117" s="129"/>
      <c r="CD117" s="202" t="str">
        <f t="shared" si="169"/>
        <v/>
      </c>
      <c r="CE117" s="130"/>
      <c r="CF117" s="202" t="str">
        <f t="shared" si="170"/>
        <v/>
      </c>
      <c r="CG117" s="200"/>
      <c r="CH117" s="99">
        <f t="shared" si="171"/>
        <v>0</v>
      </c>
      <c r="CI117" s="99">
        <f t="shared" si="172"/>
        <v>0</v>
      </c>
      <c r="CJ117" s="99">
        <f t="shared" si="173"/>
        <v>0</v>
      </c>
      <c r="CK117" s="99">
        <f t="shared" si="174"/>
        <v>0</v>
      </c>
      <c r="CL117" s="100">
        <f t="shared" si="175"/>
        <v>0</v>
      </c>
      <c r="CM117" s="101">
        <f t="shared" si="176"/>
        <v>0</v>
      </c>
      <c r="CN117" s="89" t="str">
        <f t="shared" si="177"/>
        <v>000</v>
      </c>
      <c r="CO117" s="89">
        <f t="shared" si="178"/>
        <v>0</v>
      </c>
      <c r="CP117" s="89">
        <f t="shared" si="179"/>
        <v>0</v>
      </c>
      <c r="CQ117" s="89" t="str">
        <f t="shared" si="180"/>
        <v/>
      </c>
      <c r="CR117" s="89" t="str">
        <f t="shared" si="181"/>
        <v/>
      </c>
      <c r="CS117" s="89" t="str">
        <f t="shared" si="182"/>
        <v>0</v>
      </c>
      <c r="CT117" s="89" t="str">
        <f t="shared" si="183"/>
        <v/>
      </c>
      <c r="CU117" s="89" t="str">
        <f t="shared" si="184"/>
        <v>0</v>
      </c>
      <c r="CV117" s="89" t="str">
        <f t="shared" si="185"/>
        <v/>
      </c>
      <c r="CW117" s="89" t="str">
        <f t="shared" si="186"/>
        <v>00</v>
      </c>
      <c r="CX117" s="89">
        <f t="shared" si="187"/>
        <v>0</v>
      </c>
      <c r="CY117" s="201" t="str">
        <f>IF(女子種目選択!I117="","",女子種目選択!I117)</f>
        <v/>
      </c>
      <c r="CZ117" s="94" t="str">
        <f t="shared" si="211"/>
        <v/>
      </c>
      <c r="DA117" s="129"/>
      <c r="DB117" s="202" t="str">
        <f t="shared" si="188"/>
        <v/>
      </c>
      <c r="DC117" s="130"/>
      <c r="DD117" s="202" t="str">
        <f t="shared" si="189"/>
        <v/>
      </c>
      <c r="DE117" s="200"/>
      <c r="DF117" s="99">
        <f t="shared" si="190"/>
        <v>0</v>
      </c>
      <c r="DG117" s="99">
        <f t="shared" si="191"/>
        <v>0</v>
      </c>
      <c r="DH117" s="99">
        <f t="shared" si="192"/>
        <v>0</v>
      </c>
      <c r="DI117" s="99">
        <f t="shared" si="193"/>
        <v>0</v>
      </c>
      <c r="DJ117" s="100">
        <f t="shared" si="194"/>
        <v>0</v>
      </c>
      <c r="DK117" s="101">
        <f t="shared" si="195"/>
        <v>0</v>
      </c>
      <c r="DL117" s="89" t="str">
        <f t="shared" si="196"/>
        <v>000</v>
      </c>
      <c r="DM117" s="89">
        <f t="shared" si="197"/>
        <v>0</v>
      </c>
      <c r="DN117" s="89">
        <f t="shared" si="198"/>
        <v>0</v>
      </c>
      <c r="DO117" s="89" t="str">
        <f t="shared" si="199"/>
        <v/>
      </c>
      <c r="DP117" s="89" t="str">
        <f t="shared" si="200"/>
        <v/>
      </c>
      <c r="DQ117" s="89" t="str">
        <f t="shared" si="201"/>
        <v>0</v>
      </c>
      <c r="DR117" s="89" t="str">
        <f t="shared" si="202"/>
        <v/>
      </c>
      <c r="DS117" s="89" t="str">
        <f t="shared" si="203"/>
        <v>0</v>
      </c>
      <c r="DT117" s="89" t="str">
        <f t="shared" si="204"/>
        <v/>
      </c>
      <c r="DU117" s="89" t="str">
        <f t="shared" si="205"/>
        <v>00</v>
      </c>
      <c r="DV117" s="89">
        <f t="shared" si="206"/>
        <v>0</v>
      </c>
    </row>
    <row r="118" spans="2:126">
      <c r="B118" s="90" t="str">
        <f t="shared" si="111"/>
        <v/>
      </c>
      <c r="C118" s="91">
        <v>115</v>
      </c>
      <c r="D118" s="92" t="str">
        <f>女子種目選択!B118</f>
        <v/>
      </c>
      <c r="E118" s="197" t="str">
        <f>女子種目選択!C118</f>
        <v/>
      </c>
      <c r="F118" s="198" t="str">
        <f>女子種目選択!D118</f>
        <v/>
      </c>
      <c r="G118" s="199" t="str">
        <f>IF(女子種目選択!E118="","",女子種目選択!E118)</f>
        <v/>
      </c>
      <c r="H118" s="94" t="str">
        <f t="shared" si="207"/>
        <v/>
      </c>
      <c r="I118" s="129"/>
      <c r="J118" s="96" t="str">
        <f t="shared" si="112"/>
        <v/>
      </c>
      <c r="K118" s="130"/>
      <c r="L118" s="96" t="str">
        <f t="shared" si="113"/>
        <v/>
      </c>
      <c r="M118" s="200"/>
      <c r="N118" s="99" t="str">
        <f t="shared" si="114"/>
        <v/>
      </c>
      <c r="O118" s="99">
        <f t="shared" si="115"/>
        <v>0</v>
      </c>
      <c r="P118" s="99" t="str">
        <f t="shared" si="116"/>
        <v/>
      </c>
      <c r="Q118" s="99">
        <f t="shared" si="117"/>
        <v>0</v>
      </c>
      <c r="R118" s="100" t="str">
        <f t="shared" si="118"/>
        <v/>
      </c>
      <c r="S118" s="101" t="str">
        <f t="shared" si="119"/>
        <v/>
      </c>
      <c r="T118" s="89" t="str">
        <f t="shared" si="120"/>
        <v>00</v>
      </c>
      <c r="U118" s="89">
        <f t="shared" si="121"/>
        <v>0</v>
      </c>
      <c r="V118" s="89">
        <f t="shared" si="122"/>
        <v>0</v>
      </c>
      <c r="W118" s="89" t="str">
        <f t="shared" si="123"/>
        <v/>
      </c>
      <c r="X118" s="89" t="str">
        <f t="shared" si="124"/>
        <v/>
      </c>
      <c r="Y118" s="89" t="str">
        <f t="shared" si="125"/>
        <v>0</v>
      </c>
      <c r="Z118" s="89" t="str">
        <f t="shared" si="126"/>
        <v/>
      </c>
      <c r="AA118" s="89" t="str">
        <f t="shared" si="127"/>
        <v/>
      </c>
      <c r="AB118" s="89" t="str">
        <f t="shared" si="128"/>
        <v/>
      </c>
      <c r="AC118" s="89" t="str">
        <f t="shared" si="129"/>
        <v>0</v>
      </c>
      <c r="AD118" s="89">
        <f t="shared" si="130"/>
        <v>0</v>
      </c>
      <c r="AE118" s="201" t="str">
        <f>IF(女子種目選択!F118="","",女子種目選択!F118)</f>
        <v/>
      </c>
      <c r="AF118" s="94" t="str">
        <f t="shared" si="208"/>
        <v/>
      </c>
      <c r="AG118" s="129"/>
      <c r="AH118" s="202" t="str">
        <f t="shared" si="131"/>
        <v/>
      </c>
      <c r="AI118" s="130"/>
      <c r="AJ118" s="202" t="str">
        <f t="shared" si="132"/>
        <v/>
      </c>
      <c r="AK118" s="200"/>
      <c r="AL118" s="99">
        <f t="shared" si="133"/>
        <v>0</v>
      </c>
      <c r="AM118" s="99">
        <f t="shared" si="134"/>
        <v>0</v>
      </c>
      <c r="AN118" s="99">
        <f t="shared" si="135"/>
        <v>0</v>
      </c>
      <c r="AO118" s="99">
        <f t="shared" si="136"/>
        <v>0</v>
      </c>
      <c r="AP118" s="100">
        <f t="shared" si="137"/>
        <v>0</v>
      </c>
      <c r="AQ118" s="101">
        <f t="shared" si="138"/>
        <v>0</v>
      </c>
      <c r="AR118" s="89" t="str">
        <f t="shared" si="139"/>
        <v>000</v>
      </c>
      <c r="AS118" s="89">
        <f t="shared" si="140"/>
        <v>0</v>
      </c>
      <c r="AT118" s="89">
        <f t="shared" si="141"/>
        <v>0</v>
      </c>
      <c r="AU118" s="89" t="str">
        <f t="shared" si="142"/>
        <v/>
      </c>
      <c r="AV118" s="89" t="str">
        <f t="shared" si="143"/>
        <v/>
      </c>
      <c r="AW118" s="89" t="str">
        <f t="shared" si="144"/>
        <v>0</v>
      </c>
      <c r="AX118" s="89" t="str">
        <f t="shared" si="145"/>
        <v/>
      </c>
      <c r="AY118" s="89" t="str">
        <f t="shared" si="146"/>
        <v>0</v>
      </c>
      <c r="AZ118" s="89" t="str">
        <f t="shared" si="147"/>
        <v/>
      </c>
      <c r="BA118" s="89" t="str">
        <f t="shared" si="148"/>
        <v>00</v>
      </c>
      <c r="BB118" s="89">
        <f t="shared" si="149"/>
        <v>0</v>
      </c>
      <c r="BC118" s="199" t="str">
        <f>IF(女子種目選択!G118="","",女子種目選択!G118)</f>
        <v/>
      </c>
      <c r="BD118" s="94" t="str">
        <f t="shared" si="209"/>
        <v/>
      </c>
      <c r="BE118" s="129"/>
      <c r="BF118" s="202" t="str">
        <f t="shared" si="150"/>
        <v/>
      </c>
      <c r="BG118" s="130"/>
      <c r="BH118" s="202" t="str">
        <f t="shared" si="151"/>
        <v/>
      </c>
      <c r="BI118" s="200"/>
      <c r="BJ118" s="99">
        <f t="shared" si="152"/>
        <v>0</v>
      </c>
      <c r="BK118" s="99">
        <f t="shared" si="153"/>
        <v>0</v>
      </c>
      <c r="BL118" s="99">
        <f t="shared" si="154"/>
        <v>0</v>
      </c>
      <c r="BM118" s="99">
        <f t="shared" si="155"/>
        <v>0</v>
      </c>
      <c r="BN118" s="100">
        <f t="shared" si="156"/>
        <v>0</v>
      </c>
      <c r="BO118" s="101">
        <f t="shared" si="157"/>
        <v>0</v>
      </c>
      <c r="BP118" s="89" t="str">
        <f t="shared" si="158"/>
        <v>000</v>
      </c>
      <c r="BQ118" s="89">
        <f t="shared" si="159"/>
        <v>0</v>
      </c>
      <c r="BR118" s="89">
        <f t="shared" si="160"/>
        <v>0</v>
      </c>
      <c r="BS118" s="89" t="str">
        <f t="shared" si="161"/>
        <v/>
      </c>
      <c r="BT118" s="89" t="str">
        <f t="shared" si="162"/>
        <v/>
      </c>
      <c r="BU118" s="89" t="str">
        <f t="shared" si="163"/>
        <v>0</v>
      </c>
      <c r="BV118" s="89" t="str">
        <f t="shared" si="164"/>
        <v/>
      </c>
      <c r="BW118" s="89" t="str">
        <f t="shared" si="165"/>
        <v>0</v>
      </c>
      <c r="BX118" s="89" t="str">
        <f t="shared" si="166"/>
        <v/>
      </c>
      <c r="BY118" s="89" t="str">
        <f t="shared" si="167"/>
        <v>00</v>
      </c>
      <c r="BZ118" s="89">
        <f t="shared" si="168"/>
        <v>0</v>
      </c>
      <c r="CA118" s="199" t="str">
        <f>IF(女子種目選択!H118="","",女子種目選択!H118)</f>
        <v/>
      </c>
      <c r="CB118" s="94" t="str">
        <f t="shared" si="210"/>
        <v/>
      </c>
      <c r="CC118" s="129"/>
      <c r="CD118" s="202" t="str">
        <f t="shared" si="169"/>
        <v/>
      </c>
      <c r="CE118" s="130"/>
      <c r="CF118" s="202" t="str">
        <f t="shared" si="170"/>
        <v/>
      </c>
      <c r="CG118" s="200"/>
      <c r="CH118" s="99">
        <f t="shared" si="171"/>
        <v>0</v>
      </c>
      <c r="CI118" s="99">
        <f t="shared" si="172"/>
        <v>0</v>
      </c>
      <c r="CJ118" s="99">
        <f t="shared" si="173"/>
        <v>0</v>
      </c>
      <c r="CK118" s="99">
        <f t="shared" si="174"/>
        <v>0</v>
      </c>
      <c r="CL118" s="100">
        <f t="shared" si="175"/>
        <v>0</v>
      </c>
      <c r="CM118" s="101">
        <f t="shared" si="176"/>
        <v>0</v>
      </c>
      <c r="CN118" s="89" t="str">
        <f t="shared" si="177"/>
        <v>000</v>
      </c>
      <c r="CO118" s="89">
        <f t="shared" si="178"/>
        <v>0</v>
      </c>
      <c r="CP118" s="89">
        <f t="shared" si="179"/>
        <v>0</v>
      </c>
      <c r="CQ118" s="89" t="str">
        <f t="shared" si="180"/>
        <v/>
      </c>
      <c r="CR118" s="89" t="str">
        <f t="shared" si="181"/>
        <v/>
      </c>
      <c r="CS118" s="89" t="str">
        <f t="shared" si="182"/>
        <v>0</v>
      </c>
      <c r="CT118" s="89" t="str">
        <f t="shared" si="183"/>
        <v/>
      </c>
      <c r="CU118" s="89" t="str">
        <f t="shared" si="184"/>
        <v>0</v>
      </c>
      <c r="CV118" s="89" t="str">
        <f t="shared" si="185"/>
        <v/>
      </c>
      <c r="CW118" s="89" t="str">
        <f t="shared" si="186"/>
        <v>00</v>
      </c>
      <c r="CX118" s="89">
        <f t="shared" si="187"/>
        <v>0</v>
      </c>
      <c r="CY118" s="201" t="str">
        <f>IF(女子種目選択!I118="","",女子種目選択!I118)</f>
        <v/>
      </c>
      <c r="CZ118" s="94" t="str">
        <f t="shared" si="211"/>
        <v/>
      </c>
      <c r="DA118" s="129"/>
      <c r="DB118" s="202" t="str">
        <f t="shared" si="188"/>
        <v/>
      </c>
      <c r="DC118" s="130"/>
      <c r="DD118" s="202" t="str">
        <f t="shared" si="189"/>
        <v/>
      </c>
      <c r="DE118" s="200"/>
      <c r="DF118" s="99">
        <f t="shared" si="190"/>
        <v>0</v>
      </c>
      <c r="DG118" s="99">
        <f t="shared" si="191"/>
        <v>0</v>
      </c>
      <c r="DH118" s="99">
        <f t="shared" si="192"/>
        <v>0</v>
      </c>
      <c r="DI118" s="99">
        <f t="shared" si="193"/>
        <v>0</v>
      </c>
      <c r="DJ118" s="100">
        <f t="shared" si="194"/>
        <v>0</v>
      </c>
      <c r="DK118" s="101">
        <f t="shared" si="195"/>
        <v>0</v>
      </c>
      <c r="DL118" s="89" t="str">
        <f t="shared" si="196"/>
        <v>000</v>
      </c>
      <c r="DM118" s="89">
        <f t="shared" si="197"/>
        <v>0</v>
      </c>
      <c r="DN118" s="89">
        <f t="shared" si="198"/>
        <v>0</v>
      </c>
      <c r="DO118" s="89" t="str">
        <f t="shared" si="199"/>
        <v/>
      </c>
      <c r="DP118" s="89" t="str">
        <f t="shared" si="200"/>
        <v/>
      </c>
      <c r="DQ118" s="89" t="str">
        <f t="shared" si="201"/>
        <v>0</v>
      </c>
      <c r="DR118" s="89" t="str">
        <f t="shared" si="202"/>
        <v/>
      </c>
      <c r="DS118" s="89" t="str">
        <f t="shared" si="203"/>
        <v>0</v>
      </c>
      <c r="DT118" s="89" t="str">
        <f t="shared" si="204"/>
        <v/>
      </c>
      <c r="DU118" s="89" t="str">
        <f t="shared" si="205"/>
        <v>00</v>
      </c>
      <c r="DV118" s="89">
        <f t="shared" si="206"/>
        <v>0</v>
      </c>
    </row>
    <row r="119" spans="2:126">
      <c r="B119" s="90" t="str">
        <f t="shared" si="111"/>
        <v/>
      </c>
      <c r="C119" s="91">
        <v>116</v>
      </c>
      <c r="D119" s="92" t="str">
        <f>女子種目選択!B119</f>
        <v/>
      </c>
      <c r="E119" s="197" t="str">
        <f>女子種目選択!C119</f>
        <v/>
      </c>
      <c r="F119" s="198" t="str">
        <f>女子種目選択!D119</f>
        <v/>
      </c>
      <c r="G119" s="199" t="str">
        <f>IF(女子種目選択!E119="","",女子種目選択!E119)</f>
        <v/>
      </c>
      <c r="H119" s="94" t="str">
        <f t="shared" si="207"/>
        <v/>
      </c>
      <c r="I119" s="129"/>
      <c r="J119" s="96" t="str">
        <f t="shared" si="112"/>
        <v/>
      </c>
      <c r="K119" s="130"/>
      <c r="L119" s="96" t="str">
        <f t="shared" si="113"/>
        <v/>
      </c>
      <c r="M119" s="200"/>
      <c r="N119" s="99" t="str">
        <f t="shared" si="114"/>
        <v/>
      </c>
      <c r="O119" s="99">
        <f t="shared" si="115"/>
        <v>0</v>
      </c>
      <c r="P119" s="99" t="str">
        <f t="shared" si="116"/>
        <v/>
      </c>
      <c r="Q119" s="99">
        <f t="shared" si="117"/>
        <v>0</v>
      </c>
      <c r="R119" s="100" t="str">
        <f t="shared" si="118"/>
        <v/>
      </c>
      <c r="S119" s="101" t="str">
        <f t="shared" si="119"/>
        <v/>
      </c>
      <c r="T119" s="89" t="str">
        <f t="shared" si="120"/>
        <v>00</v>
      </c>
      <c r="U119" s="89">
        <f t="shared" si="121"/>
        <v>0</v>
      </c>
      <c r="V119" s="89">
        <f t="shared" si="122"/>
        <v>0</v>
      </c>
      <c r="W119" s="89" t="str">
        <f t="shared" si="123"/>
        <v/>
      </c>
      <c r="X119" s="89" t="str">
        <f t="shared" si="124"/>
        <v/>
      </c>
      <c r="Y119" s="89" t="str">
        <f t="shared" si="125"/>
        <v>0</v>
      </c>
      <c r="Z119" s="89" t="str">
        <f t="shared" si="126"/>
        <v/>
      </c>
      <c r="AA119" s="89" t="str">
        <f t="shared" si="127"/>
        <v/>
      </c>
      <c r="AB119" s="89" t="str">
        <f t="shared" si="128"/>
        <v/>
      </c>
      <c r="AC119" s="89" t="str">
        <f t="shared" si="129"/>
        <v>0</v>
      </c>
      <c r="AD119" s="89">
        <f t="shared" si="130"/>
        <v>0</v>
      </c>
      <c r="AE119" s="201" t="str">
        <f>IF(女子種目選択!F119="","",女子種目選択!F119)</f>
        <v/>
      </c>
      <c r="AF119" s="94" t="str">
        <f t="shared" si="208"/>
        <v/>
      </c>
      <c r="AG119" s="129"/>
      <c r="AH119" s="202" t="str">
        <f t="shared" si="131"/>
        <v/>
      </c>
      <c r="AI119" s="130"/>
      <c r="AJ119" s="202" t="str">
        <f t="shared" si="132"/>
        <v/>
      </c>
      <c r="AK119" s="200"/>
      <c r="AL119" s="99">
        <f t="shared" si="133"/>
        <v>0</v>
      </c>
      <c r="AM119" s="99">
        <f t="shared" si="134"/>
        <v>0</v>
      </c>
      <c r="AN119" s="99">
        <f t="shared" si="135"/>
        <v>0</v>
      </c>
      <c r="AO119" s="99">
        <f t="shared" si="136"/>
        <v>0</v>
      </c>
      <c r="AP119" s="100">
        <f t="shared" si="137"/>
        <v>0</v>
      </c>
      <c r="AQ119" s="101">
        <f t="shared" si="138"/>
        <v>0</v>
      </c>
      <c r="AR119" s="89" t="str">
        <f t="shared" si="139"/>
        <v>000</v>
      </c>
      <c r="AS119" s="89">
        <f t="shared" si="140"/>
        <v>0</v>
      </c>
      <c r="AT119" s="89">
        <f t="shared" si="141"/>
        <v>0</v>
      </c>
      <c r="AU119" s="89" t="str">
        <f t="shared" si="142"/>
        <v/>
      </c>
      <c r="AV119" s="89" t="str">
        <f t="shared" si="143"/>
        <v/>
      </c>
      <c r="AW119" s="89" t="str">
        <f t="shared" si="144"/>
        <v>0</v>
      </c>
      <c r="AX119" s="89" t="str">
        <f t="shared" si="145"/>
        <v/>
      </c>
      <c r="AY119" s="89" t="str">
        <f t="shared" si="146"/>
        <v>0</v>
      </c>
      <c r="AZ119" s="89" t="str">
        <f t="shared" si="147"/>
        <v/>
      </c>
      <c r="BA119" s="89" t="str">
        <f t="shared" si="148"/>
        <v>00</v>
      </c>
      <c r="BB119" s="89">
        <f t="shared" si="149"/>
        <v>0</v>
      </c>
      <c r="BC119" s="199" t="str">
        <f>IF(女子種目選択!G119="","",女子種目選択!G119)</f>
        <v/>
      </c>
      <c r="BD119" s="94" t="str">
        <f t="shared" si="209"/>
        <v/>
      </c>
      <c r="BE119" s="129"/>
      <c r="BF119" s="202" t="str">
        <f t="shared" si="150"/>
        <v/>
      </c>
      <c r="BG119" s="130"/>
      <c r="BH119" s="202" t="str">
        <f t="shared" si="151"/>
        <v/>
      </c>
      <c r="BI119" s="200"/>
      <c r="BJ119" s="99">
        <f t="shared" si="152"/>
        <v>0</v>
      </c>
      <c r="BK119" s="99">
        <f t="shared" si="153"/>
        <v>0</v>
      </c>
      <c r="BL119" s="99">
        <f t="shared" si="154"/>
        <v>0</v>
      </c>
      <c r="BM119" s="99">
        <f t="shared" si="155"/>
        <v>0</v>
      </c>
      <c r="BN119" s="100">
        <f t="shared" si="156"/>
        <v>0</v>
      </c>
      <c r="BO119" s="101">
        <f t="shared" si="157"/>
        <v>0</v>
      </c>
      <c r="BP119" s="89" t="str">
        <f t="shared" si="158"/>
        <v>000</v>
      </c>
      <c r="BQ119" s="89">
        <f t="shared" si="159"/>
        <v>0</v>
      </c>
      <c r="BR119" s="89">
        <f t="shared" si="160"/>
        <v>0</v>
      </c>
      <c r="BS119" s="89" t="str">
        <f t="shared" si="161"/>
        <v/>
      </c>
      <c r="BT119" s="89" t="str">
        <f t="shared" si="162"/>
        <v/>
      </c>
      <c r="BU119" s="89" t="str">
        <f t="shared" si="163"/>
        <v>0</v>
      </c>
      <c r="BV119" s="89" t="str">
        <f t="shared" si="164"/>
        <v/>
      </c>
      <c r="BW119" s="89" t="str">
        <f t="shared" si="165"/>
        <v>0</v>
      </c>
      <c r="BX119" s="89" t="str">
        <f t="shared" si="166"/>
        <v/>
      </c>
      <c r="BY119" s="89" t="str">
        <f t="shared" si="167"/>
        <v>00</v>
      </c>
      <c r="BZ119" s="89">
        <f t="shared" si="168"/>
        <v>0</v>
      </c>
      <c r="CA119" s="199" t="str">
        <f>IF(女子種目選択!H119="","",女子種目選択!H119)</f>
        <v/>
      </c>
      <c r="CB119" s="94" t="str">
        <f t="shared" si="210"/>
        <v/>
      </c>
      <c r="CC119" s="129"/>
      <c r="CD119" s="202" t="str">
        <f t="shared" si="169"/>
        <v/>
      </c>
      <c r="CE119" s="130"/>
      <c r="CF119" s="202" t="str">
        <f t="shared" si="170"/>
        <v/>
      </c>
      <c r="CG119" s="200"/>
      <c r="CH119" s="99">
        <f t="shared" si="171"/>
        <v>0</v>
      </c>
      <c r="CI119" s="99">
        <f t="shared" si="172"/>
        <v>0</v>
      </c>
      <c r="CJ119" s="99">
        <f t="shared" si="173"/>
        <v>0</v>
      </c>
      <c r="CK119" s="99">
        <f t="shared" si="174"/>
        <v>0</v>
      </c>
      <c r="CL119" s="100">
        <f t="shared" si="175"/>
        <v>0</v>
      </c>
      <c r="CM119" s="101">
        <f t="shared" si="176"/>
        <v>0</v>
      </c>
      <c r="CN119" s="89" t="str">
        <f t="shared" si="177"/>
        <v>000</v>
      </c>
      <c r="CO119" s="89">
        <f t="shared" si="178"/>
        <v>0</v>
      </c>
      <c r="CP119" s="89">
        <f t="shared" si="179"/>
        <v>0</v>
      </c>
      <c r="CQ119" s="89" t="str">
        <f t="shared" si="180"/>
        <v/>
      </c>
      <c r="CR119" s="89" t="str">
        <f t="shared" si="181"/>
        <v/>
      </c>
      <c r="CS119" s="89" t="str">
        <f t="shared" si="182"/>
        <v>0</v>
      </c>
      <c r="CT119" s="89" t="str">
        <f t="shared" si="183"/>
        <v/>
      </c>
      <c r="CU119" s="89" t="str">
        <f t="shared" si="184"/>
        <v>0</v>
      </c>
      <c r="CV119" s="89" t="str">
        <f t="shared" si="185"/>
        <v/>
      </c>
      <c r="CW119" s="89" t="str">
        <f t="shared" si="186"/>
        <v>00</v>
      </c>
      <c r="CX119" s="89">
        <f t="shared" si="187"/>
        <v>0</v>
      </c>
      <c r="CY119" s="201" t="str">
        <f>IF(女子種目選択!I119="","",女子種目選択!I119)</f>
        <v/>
      </c>
      <c r="CZ119" s="94" t="str">
        <f t="shared" si="211"/>
        <v/>
      </c>
      <c r="DA119" s="129"/>
      <c r="DB119" s="202" t="str">
        <f t="shared" si="188"/>
        <v/>
      </c>
      <c r="DC119" s="130"/>
      <c r="DD119" s="202" t="str">
        <f t="shared" si="189"/>
        <v/>
      </c>
      <c r="DE119" s="200"/>
      <c r="DF119" s="99">
        <f t="shared" si="190"/>
        <v>0</v>
      </c>
      <c r="DG119" s="99">
        <f t="shared" si="191"/>
        <v>0</v>
      </c>
      <c r="DH119" s="99">
        <f t="shared" si="192"/>
        <v>0</v>
      </c>
      <c r="DI119" s="99">
        <f t="shared" si="193"/>
        <v>0</v>
      </c>
      <c r="DJ119" s="100">
        <f t="shared" si="194"/>
        <v>0</v>
      </c>
      <c r="DK119" s="101">
        <f t="shared" si="195"/>
        <v>0</v>
      </c>
      <c r="DL119" s="89" t="str">
        <f t="shared" si="196"/>
        <v>000</v>
      </c>
      <c r="DM119" s="89">
        <f t="shared" si="197"/>
        <v>0</v>
      </c>
      <c r="DN119" s="89">
        <f t="shared" si="198"/>
        <v>0</v>
      </c>
      <c r="DO119" s="89" t="str">
        <f t="shared" si="199"/>
        <v/>
      </c>
      <c r="DP119" s="89" t="str">
        <f t="shared" si="200"/>
        <v/>
      </c>
      <c r="DQ119" s="89" t="str">
        <f t="shared" si="201"/>
        <v>0</v>
      </c>
      <c r="DR119" s="89" t="str">
        <f t="shared" si="202"/>
        <v/>
      </c>
      <c r="DS119" s="89" t="str">
        <f t="shared" si="203"/>
        <v>0</v>
      </c>
      <c r="DT119" s="89" t="str">
        <f t="shared" si="204"/>
        <v/>
      </c>
      <c r="DU119" s="89" t="str">
        <f t="shared" si="205"/>
        <v>00</v>
      </c>
      <c r="DV119" s="89">
        <f t="shared" si="206"/>
        <v>0</v>
      </c>
    </row>
    <row r="120" spans="2:126">
      <c r="B120" s="90" t="str">
        <f t="shared" si="111"/>
        <v/>
      </c>
      <c r="C120" s="91">
        <v>117</v>
      </c>
      <c r="D120" s="92" t="str">
        <f>女子種目選択!B120</f>
        <v/>
      </c>
      <c r="E120" s="197" t="str">
        <f>女子種目選択!C120</f>
        <v/>
      </c>
      <c r="F120" s="198" t="str">
        <f>女子種目選択!D120</f>
        <v/>
      </c>
      <c r="G120" s="199" t="str">
        <f>IF(女子種目選択!E120="","",女子種目選択!E120)</f>
        <v/>
      </c>
      <c r="H120" s="94" t="str">
        <f t="shared" si="207"/>
        <v/>
      </c>
      <c r="I120" s="129"/>
      <c r="J120" s="96" t="str">
        <f t="shared" si="112"/>
        <v/>
      </c>
      <c r="K120" s="130"/>
      <c r="L120" s="96" t="str">
        <f t="shared" si="113"/>
        <v/>
      </c>
      <c r="M120" s="200"/>
      <c r="N120" s="99" t="str">
        <f t="shared" si="114"/>
        <v/>
      </c>
      <c r="O120" s="99">
        <f t="shared" si="115"/>
        <v>0</v>
      </c>
      <c r="P120" s="99" t="str">
        <f t="shared" si="116"/>
        <v/>
      </c>
      <c r="Q120" s="99">
        <f t="shared" si="117"/>
        <v>0</v>
      </c>
      <c r="R120" s="100" t="str">
        <f t="shared" si="118"/>
        <v/>
      </c>
      <c r="S120" s="101" t="str">
        <f t="shared" si="119"/>
        <v/>
      </c>
      <c r="T120" s="89" t="str">
        <f t="shared" si="120"/>
        <v>00</v>
      </c>
      <c r="U120" s="89">
        <f t="shared" si="121"/>
        <v>0</v>
      </c>
      <c r="V120" s="89">
        <f t="shared" si="122"/>
        <v>0</v>
      </c>
      <c r="W120" s="89" t="str">
        <f t="shared" si="123"/>
        <v/>
      </c>
      <c r="X120" s="89" t="str">
        <f t="shared" si="124"/>
        <v/>
      </c>
      <c r="Y120" s="89" t="str">
        <f t="shared" si="125"/>
        <v>0</v>
      </c>
      <c r="Z120" s="89" t="str">
        <f t="shared" si="126"/>
        <v/>
      </c>
      <c r="AA120" s="89" t="str">
        <f t="shared" si="127"/>
        <v/>
      </c>
      <c r="AB120" s="89" t="str">
        <f t="shared" si="128"/>
        <v/>
      </c>
      <c r="AC120" s="89" t="str">
        <f t="shared" si="129"/>
        <v>0</v>
      </c>
      <c r="AD120" s="89">
        <f t="shared" si="130"/>
        <v>0</v>
      </c>
      <c r="AE120" s="201" t="str">
        <f>IF(女子種目選択!F120="","",女子種目選択!F120)</f>
        <v/>
      </c>
      <c r="AF120" s="94" t="str">
        <f t="shared" si="208"/>
        <v/>
      </c>
      <c r="AG120" s="129"/>
      <c r="AH120" s="202" t="str">
        <f t="shared" si="131"/>
        <v/>
      </c>
      <c r="AI120" s="130"/>
      <c r="AJ120" s="202" t="str">
        <f t="shared" si="132"/>
        <v/>
      </c>
      <c r="AK120" s="200"/>
      <c r="AL120" s="99">
        <f t="shared" si="133"/>
        <v>0</v>
      </c>
      <c r="AM120" s="99">
        <f t="shared" si="134"/>
        <v>0</v>
      </c>
      <c r="AN120" s="99">
        <f t="shared" si="135"/>
        <v>0</v>
      </c>
      <c r="AO120" s="99">
        <f t="shared" si="136"/>
        <v>0</v>
      </c>
      <c r="AP120" s="100">
        <f t="shared" si="137"/>
        <v>0</v>
      </c>
      <c r="AQ120" s="101">
        <f t="shared" si="138"/>
        <v>0</v>
      </c>
      <c r="AR120" s="89" t="str">
        <f t="shared" si="139"/>
        <v>000</v>
      </c>
      <c r="AS120" s="89">
        <f t="shared" si="140"/>
        <v>0</v>
      </c>
      <c r="AT120" s="89">
        <f t="shared" si="141"/>
        <v>0</v>
      </c>
      <c r="AU120" s="89" t="str">
        <f t="shared" si="142"/>
        <v/>
      </c>
      <c r="AV120" s="89" t="str">
        <f t="shared" si="143"/>
        <v/>
      </c>
      <c r="AW120" s="89" t="str">
        <f t="shared" si="144"/>
        <v>0</v>
      </c>
      <c r="AX120" s="89" t="str">
        <f t="shared" si="145"/>
        <v/>
      </c>
      <c r="AY120" s="89" t="str">
        <f t="shared" si="146"/>
        <v>0</v>
      </c>
      <c r="AZ120" s="89" t="str">
        <f t="shared" si="147"/>
        <v/>
      </c>
      <c r="BA120" s="89" t="str">
        <f t="shared" si="148"/>
        <v>00</v>
      </c>
      <c r="BB120" s="89">
        <f t="shared" si="149"/>
        <v>0</v>
      </c>
      <c r="BC120" s="199" t="str">
        <f>IF(女子種目選択!G120="","",女子種目選択!G120)</f>
        <v/>
      </c>
      <c r="BD120" s="94" t="str">
        <f t="shared" si="209"/>
        <v/>
      </c>
      <c r="BE120" s="129"/>
      <c r="BF120" s="202" t="str">
        <f t="shared" si="150"/>
        <v/>
      </c>
      <c r="BG120" s="130"/>
      <c r="BH120" s="202" t="str">
        <f t="shared" si="151"/>
        <v/>
      </c>
      <c r="BI120" s="200"/>
      <c r="BJ120" s="99">
        <f t="shared" si="152"/>
        <v>0</v>
      </c>
      <c r="BK120" s="99">
        <f t="shared" si="153"/>
        <v>0</v>
      </c>
      <c r="BL120" s="99">
        <f t="shared" si="154"/>
        <v>0</v>
      </c>
      <c r="BM120" s="99">
        <f t="shared" si="155"/>
        <v>0</v>
      </c>
      <c r="BN120" s="100">
        <f t="shared" si="156"/>
        <v>0</v>
      </c>
      <c r="BO120" s="101">
        <f t="shared" si="157"/>
        <v>0</v>
      </c>
      <c r="BP120" s="89" t="str">
        <f t="shared" si="158"/>
        <v>000</v>
      </c>
      <c r="BQ120" s="89">
        <f t="shared" si="159"/>
        <v>0</v>
      </c>
      <c r="BR120" s="89">
        <f t="shared" si="160"/>
        <v>0</v>
      </c>
      <c r="BS120" s="89" t="str">
        <f t="shared" si="161"/>
        <v/>
      </c>
      <c r="BT120" s="89" t="str">
        <f t="shared" si="162"/>
        <v/>
      </c>
      <c r="BU120" s="89" t="str">
        <f t="shared" si="163"/>
        <v>0</v>
      </c>
      <c r="BV120" s="89" t="str">
        <f t="shared" si="164"/>
        <v/>
      </c>
      <c r="BW120" s="89" t="str">
        <f t="shared" si="165"/>
        <v>0</v>
      </c>
      <c r="BX120" s="89" t="str">
        <f t="shared" si="166"/>
        <v/>
      </c>
      <c r="BY120" s="89" t="str">
        <f t="shared" si="167"/>
        <v>00</v>
      </c>
      <c r="BZ120" s="89">
        <f t="shared" si="168"/>
        <v>0</v>
      </c>
      <c r="CA120" s="199" t="str">
        <f>IF(女子種目選択!H120="","",女子種目選択!H120)</f>
        <v/>
      </c>
      <c r="CB120" s="94" t="str">
        <f t="shared" si="210"/>
        <v/>
      </c>
      <c r="CC120" s="129"/>
      <c r="CD120" s="202" t="str">
        <f t="shared" si="169"/>
        <v/>
      </c>
      <c r="CE120" s="130"/>
      <c r="CF120" s="202" t="str">
        <f t="shared" si="170"/>
        <v/>
      </c>
      <c r="CG120" s="200"/>
      <c r="CH120" s="99">
        <f t="shared" si="171"/>
        <v>0</v>
      </c>
      <c r="CI120" s="99">
        <f t="shared" si="172"/>
        <v>0</v>
      </c>
      <c r="CJ120" s="99">
        <f t="shared" si="173"/>
        <v>0</v>
      </c>
      <c r="CK120" s="99">
        <f t="shared" si="174"/>
        <v>0</v>
      </c>
      <c r="CL120" s="100">
        <f t="shared" si="175"/>
        <v>0</v>
      </c>
      <c r="CM120" s="101">
        <f t="shared" si="176"/>
        <v>0</v>
      </c>
      <c r="CN120" s="89" t="str">
        <f t="shared" si="177"/>
        <v>000</v>
      </c>
      <c r="CO120" s="89">
        <f t="shared" si="178"/>
        <v>0</v>
      </c>
      <c r="CP120" s="89">
        <f t="shared" si="179"/>
        <v>0</v>
      </c>
      <c r="CQ120" s="89" t="str">
        <f t="shared" si="180"/>
        <v/>
      </c>
      <c r="CR120" s="89" t="str">
        <f t="shared" si="181"/>
        <v/>
      </c>
      <c r="CS120" s="89" t="str">
        <f t="shared" si="182"/>
        <v>0</v>
      </c>
      <c r="CT120" s="89" t="str">
        <f t="shared" si="183"/>
        <v/>
      </c>
      <c r="CU120" s="89" t="str">
        <f t="shared" si="184"/>
        <v>0</v>
      </c>
      <c r="CV120" s="89" t="str">
        <f t="shared" si="185"/>
        <v/>
      </c>
      <c r="CW120" s="89" t="str">
        <f t="shared" si="186"/>
        <v>00</v>
      </c>
      <c r="CX120" s="89">
        <f t="shared" si="187"/>
        <v>0</v>
      </c>
      <c r="CY120" s="201" t="str">
        <f>IF(女子種目選択!I120="","",女子種目選択!I120)</f>
        <v/>
      </c>
      <c r="CZ120" s="94" t="str">
        <f t="shared" si="211"/>
        <v/>
      </c>
      <c r="DA120" s="129"/>
      <c r="DB120" s="202" t="str">
        <f t="shared" si="188"/>
        <v/>
      </c>
      <c r="DC120" s="130"/>
      <c r="DD120" s="202" t="str">
        <f t="shared" si="189"/>
        <v/>
      </c>
      <c r="DE120" s="200"/>
      <c r="DF120" s="99">
        <f t="shared" si="190"/>
        <v>0</v>
      </c>
      <c r="DG120" s="99">
        <f t="shared" si="191"/>
        <v>0</v>
      </c>
      <c r="DH120" s="99">
        <f t="shared" si="192"/>
        <v>0</v>
      </c>
      <c r="DI120" s="99">
        <f t="shared" si="193"/>
        <v>0</v>
      </c>
      <c r="DJ120" s="100">
        <f t="shared" si="194"/>
        <v>0</v>
      </c>
      <c r="DK120" s="101">
        <f t="shared" si="195"/>
        <v>0</v>
      </c>
      <c r="DL120" s="89" t="str">
        <f t="shared" si="196"/>
        <v>000</v>
      </c>
      <c r="DM120" s="89">
        <f t="shared" si="197"/>
        <v>0</v>
      </c>
      <c r="DN120" s="89">
        <f t="shared" si="198"/>
        <v>0</v>
      </c>
      <c r="DO120" s="89" t="str">
        <f t="shared" si="199"/>
        <v/>
      </c>
      <c r="DP120" s="89" t="str">
        <f t="shared" si="200"/>
        <v/>
      </c>
      <c r="DQ120" s="89" t="str">
        <f t="shared" si="201"/>
        <v>0</v>
      </c>
      <c r="DR120" s="89" t="str">
        <f t="shared" si="202"/>
        <v/>
      </c>
      <c r="DS120" s="89" t="str">
        <f t="shared" si="203"/>
        <v>0</v>
      </c>
      <c r="DT120" s="89" t="str">
        <f t="shared" si="204"/>
        <v/>
      </c>
      <c r="DU120" s="89" t="str">
        <f t="shared" si="205"/>
        <v>00</v>
      </c>
      <c r="DV120" s="89">
        <f t="shared" si="206"/>
        <v>0</v>
      </c>
    </row>
    <row r="121" spans="2:126">
      <c r="B121" s="90" t="str">
        <f t="shared" si="111"/>
        <v/>
      </c>
      <c r="C121" s="91">
        <v>118</v>
      </c>
      <c r="D121" s="92" t="str">
        <f>女子種目選択!B121</f>
        <v/>
      </c>
      <c r="E121" s="197" t="str">
        <f>女子種目選択!C121</f>
        <v/>
      </c>
      <c r="F121" s="198" t="str">
        <f>女子種目選択!D121</f>
        <v/>
      </c>
      <c r="G121" s="199" t="str">
        <f>IF(女子種目選択!E121="","",女子種目選択!E121)</f>
        <v/>
      </c>
      <c r="H121" s="94" t="str">
        <f t="shared" si="207"/>
        <v/>
      </c>
      <c r="I121" s="129"/>
      <c r="J121" s="96" t="str">
        <f t="shared" si="112"/>
        <v/>
      </c>
      <c r="K121" s="130"/>
      <c r="L121" s="96" t="str">
        <f t="shared" si="113"/>
        <v/>
      </c>
      <c r="M121" s="200"/>
      <c r="N121" s="99" t="str">
        <f t="shared" si="114"/>
        <v/>
      </c>
      <c r="O121" s="99">
        <f t="shared" si="115"/>
        <v>0</v>
      </c>
      <c r="P121" s="99" t="str">
        <f t="shared" si="116"/>
        <v/>
      </c>
      <c r="Q121" s="99">
        <f t="shared" si="117"/>
        <v>0</v>
      </c>
      <c r="R121" s="100" t="str">
        <f t="shared" si="118"/>
        <v/>
      </c>
      <c r="S121" s="101" t="str">
        <f t="shared" si="119"/>
        <v/>
      </c>
      <c r="T121" s="89" t="str">
        <f t="shared" si="120"/>
        <v>00</v>
      </c>
      <c r="U121" s="89">
        <f t="shared" si="121"/>
        <v>0</v>
      </c>
      <c r="V121" s="89">
        <f t="shared" si="122"/>
        <v>0</v>
      </c>
      <c r="W121" s="89" t="str">
        <f t="shared" si="123"/>
        <v/>
      </c>
      <c r="X121" s="89" t="str">
        <f t="shared" si="124"/>
        <v/>
      </c>
      <c r="Y121" s="89" t="str">
        <f t="shared" si="125"/>
        <v>0</v>
      </c>
      <c r="Z121" s="89" t="str">
        <f t="shared" si="126"/>
        <v/>
      </c>
      <c r="AA121" s="89" t="str">
        <f t="shared" si="127"/>
        <v/>
      </c>
      <c r="AB121" s="89" t="str">
        <f t="shared" si="128"/>
        <v/>
      </c>
      <c r="AC121" s="89" t="str">
        <f t="shared" si="129"/>
        <v>0</v>
      </c>
      <c r="AD121" s="89">
        <f t="shared" si="130"/>
        <v>0</v>
      </c>
      <c r="AE121" s="201" t="str">
        <f>IF(女子種目選択!F121="","",女子種目選択!F121)</f>
        <v/>
      </c>
      <c r="AF121" s="94" t="str">
        <f t="shared" si="208"/>
        <v/>
      </c>
      <c r="AG121" s="129"/>
      <c r="AH121" s="202" t="str">
        <f t="shared" si="131"/>
        <v/>
      </c>
      <c r="AI121" s="130"/>
      <c r="AJ121" s="202" t="str">
        <f t="shared" si="132"/>
        <v/>
      </c>
      <c r="AK121" s="200"/>
      <c r="AL121" s="99">
        <f t="shared" si="133"/>
        <v>0</v>
      </c>
      <c r="AM121" s="99">
        <f t="shared" si="134"/>
        <v>0</v>
      </c>
      <c r="AN121" s="99">
        <f t="shared" si="135"/>
        <v>0</v>
      </c>
      <c r="AO121" s="99">
        <f t="shared" si="136"/>
        <v>0</v>
      </c>
      <c r="AP121" s="100">
        <f t="shared" si="137"/>
        <v>0</v>
      </c>
      <c r="AQ121" s="101">
        <f t="shared" si="138"/>
        <v>0</v>
      </c>
      <c r="AR121" s="89" t="str">
        <f t="shared" si="139"/>
        <v>000</v>
      </c>
      <c r="AS121" s="89">
        <f t="shared" si="140"/>
        <v>0</v>
      </c>
      <c r="AT121" s="89">
        <f t="shared" si="141"/>
        <v>0</v>
      </c>
      <c r="AU121" s="89" t="str">
        <f t="shared" si="142"/>
        <v/>
      </c>
      <c r="AV121" s="89" t="str">
        <f t="shared" si="143"/>
        <v/>
      </c>
      <c r="AW121" s="89" t="str">
        <f t="shared" si="144"/>
        <v>0</v>
      </c>
      <c r="AX121" s="89" t="str">
        <f t="shared" si="145"/>
        <v/>
      </c>
      <c r="AY121" s="89" t="str">
        <f t="shared" si="146"/>
        <v>0</v>
      </c>
      <c r="AZ121" s="89" t="str">
        <f t="shared" si="147"/>
        <v/>
      </c>
      <c r="BA121" s="89" t="str">
        <f t="shared" si="148"/>
        <v>00</v>
      </c>
      <c r="BB121" s="89">
        <f t="shared" si="149"/>
        <v>0</v>
      </c>
      <c r="BC121" s="199" t="str">
        <f>IF(女子種目選択!G121="","",女子種目選択!G121)</f>
        <v/>
      </c>
      <c r="BD121" s="94" t="str">
        <f t="shared" si="209"/>
        <v/>
      </c>
      <c r="BE121" s="129"/>
      <c r="BF121" s="202" t="str">
        <f t="shared" si="150"/>
        <v/>
      </c>
      <c r="BG121" s="130"/>
      <c r="BH121" s="202" t="str">
        <f t="shared" si="151"/>
        <v/>
      </c>
      <c r="BI121" s="200"/>
      <c r="BJ121" s="99">
        <f t="shared" si="152"/>
        <v>0</v>
      </c>
      <c r="BK121" s="99">
        <f t="shared" si="153"/>
        <v>0</v>
      </c>
      <c r="BL121" s="99">
        <f t="shared" si="154"/>
        <v>0</v>
      </c>
      <c r="BM121" s="99">
        <f t="shared" si="155"/>
        <v>0</v>
      </c>
      <c r="BN121" s="100">
        <f t="shared" si="156"/>
        <v>0</v>
      </c>
      <c r="BO121" s="101">
        <f t="shared" si="157"/>
        <v>0</v>
      </c>
      <c r="BP121" s="89" t="str">
        <f t="shared" si="158"/>
        <v>000</v>
      </c>
      <c r="BQ121" s="89">
        <f t="shared" si="159"/>
        <v>0</v>
      </c>
      <c r="BR121" s="89">
        <f t="shared" si="160"/>
        <v>0</v>
      </c>
      <c r="BS121" s="89" t="str">
        <f t="shared" si="161"/>
        <v/>
      </c>
      <c r="BT121" s="89" t="str">
        <f t="shared" si="162"/>
        <v/>
      </c>
      <c r="BU121" s="89" t="str">
        <f t="shared" si="163"/>
        <v>0</v>
      </c>
      <c r="BV121" s="89" t="str">
        <f t="shared" si="164"/>
        <v/>
      </c>
      <c r="BW121" s="89" t="str">
        <f t="shared" si="165"/>
        <v>0</v>
      </c>
      <c r="BX121" s="89" t="str">
        <f t="shared" si="166"/>
        <v/>
      </c>
      <c r="BY121" s="89" t="str">
        <f t="shared" si="167"/>
        <v>00</v>
      </c>
      <c r="BZ121" s="89">
        <f t="shared" si="168"/>
        <v>0</v>
      </c>
      <c r="CA121" s="199" t="str">
        <f>IF(女子種目選択!H121="","",女子種目選択!H121)</f>
        <v/>
      </c>
      <c r="CB121" s="94" t="str">
        <f t="shared" si="210"/>
        <v/>
      </c>
      <c r="CC121" s="129"/>
      <c r="CD121" s="202" t="str">
        <f t="shared" si="169"/>
        <v/>
      </c>
      <c r="CE121" s="130"/>
      <c r="CF121" s="202" t="str">
        <f t="shared" si="170"/>
        <v/>
      </c>
      <c r="CG121" s="200"/>
      <c r="CH121" s="99">
        <f t="shared" si="171"/>
        <v>0</v>
      </c>
      <c r="CI121" s="99">
        <f t="shared" si="172"/>
        <v>0</v>
      </c>
      <c r="CJ121" s="99">
        <f t="shared" si="173"/>
        <v>0</v>
      </c>
      <c r="CK121" s="99">
        <f t="shared" si="174"/>
        <v>0</v>
      </c>
      <c r="CL121" s="100">
        <f t="shared" si="175"/>
        <v>0</v>
      </c>
      <c r="CM121" s="101">
        <f t="shared" si="176"/>
        <v>0</v>
      </c>
      <c r="CN121" s="89" t="str">
        <f t="shared" si="177"/>
        <v>000</v>
      </c>
      <c r="CO121" s="89">
        <f t="shared" si="178"/>
        <v>0</v>
      </c>
      <c r="CP121" s="89">
        <f t="shared" si="179"/>
        <v>0</v>
      </c>
      <c r="CQ121" s="89" t="str">
        <f t="shared" si="180"/>
        <v/>
      </c>
      <c r="CR121" s="89" t="str">
        <f t="shared" si="181"/>
        <v/>
      </c>
      <c r="CS121" s="89" t="str">
        <f t="shared" si="182"/>
        <v>0</v>
      </c>
      <c r="CT121" s="89" t="str">
        <f t="shared" si="183"/>
        <v/>
      </c>
      <c r="CU121" s="89" t="str">
        <f t="shared" si="184"/>
        <v>0</v>
      </c>
      <c r="CV121" s="89" t="str">
        <f t="shared" si="185"/>
        <v/>
      </c>
      <c r="CW121" s="89" t="str">
        <f t="shared" si="186"/>
        <v>00</v>
      </c>
      <c r="CX121" s="89">
        <f t="shared" si="187"/>
        <v>0</v>
      </c>
      <c r="CY121" s="201" t="str">
        <f>IF(女子種目選択!I121="","",女子種目選択!I121)</f>
        <v/>
      </c>
      <c r="CZ121" s="94" t="str">
        <f t="shared" si="211"/>
        <v/>
      </c>
      <c r="DA121" s="129"/>
      <c r="DB121" s="202" t="str">
        <f t="shared" si="188"/>
        <v/>
      </c>
      <c r="DC121" s="130"/>
      <c r="DD121" s="202" t="str">
        <f t="shared" si="189"/>
        <v/>
      </c>
      <c r="DE121" s="200"/>
      <c r="DF121" s="99">
        <f t="shared" si="190"/>
        <v>0</v>
      </c>
      <c r="DG121" s="99">
        <f t="shared" si="191"/>
        <v>0</v>
      </c>
      <c r="DH121" s="99">
        <f t="shared" si="192"/>
        <v>0</v>
      </c>
      <c r="DI121" s="99">
        <f t="shared" si="193"/>
        <v>0</v>
      </c>
      <c r="DJ121" s="100">
        <f t="shared" si="194"/>
        <v>0</v>
      </c>
      <c r="DK121" s="101">
        <f t="shared" si="195"/>
        <v>0</v>
      </c>
      <c r="DL121" s="89" t="str">
        <f t="shared" si="196"/>
        <v>000</v>
      </c>
      <c r="DM121" s="89">
        <f t="shared" si="197"/>
        <v>0</v>
      </c>
      <c r="DN121" s="89">
        <f t="shared" si="198"/>
        <v>0</v>
      </c>
      <c r="DO121" s="89" t="str">
        <f t="shared" si="199"/>
        <v/>
      </c>
      <c r="DP121" s="89" t="str">
        <f t="shared" si="200"/>
        <v/>
      </c>
      <c r="DQ121" s="89" t="str">
        <f t="shared" si="201"/>
        <v>0</v>
      </c>
      <c r="DR121" s="89" t="str">
        <f t="shared" si="202"/>
        <v/>
      </c>
      <c r="DS121" s="89" t="str">
        <f t="shared" si="203"/>
        <v>0</v>
      </c>
      <c r="DT121" s="89" t="str">
        <f t="shared" si="204"/>
        <v/>
      </c>
      <c r="DU121" s="89" t="str">
        <f t="shared" si="205"/>
        <v>00</v>
      </c>
      <c r="DV121" s="89">
        <f t="shared" si="206"/>
        <v>0</v>
      </c>
    </row>
    <row r="122" spans="2:126">
      <c r="B122" s="90" t="str">
        <f t="shared" si="111"/>
        <v/>
      </c>
      <c r="C122" s="91">
        <v>119</v>
      </c>
      <c r="D122" s="92" t="str">
        <f>女子種目選択!B122</f>
        <v/>
      </c>
      <c r="E122" s="197" t="str">
        <f>女子種目選択!C122</f>
        <v/>
      </c>
      <c r="F122" s="198" t="str">
        <f>女子種目選択!D122</f>
        <v/>
      </c>
      <c r="G122" s="199" t="str">
        <f>IF(女子種目選択!E122="","",女子種目選択!E122)</f>
        <v/>
      </c>
      <c r="H122" s="94" t="str">
        <f t="shared" si="207"/>
        <v/>
      </c>
      <c r="I122" s="129"/>
      <c r="J122" s="96" t="str">
        <f t="shared" si="112"/>
        <v/>
      </c>
      <c r="K122" s="130"/>
      <c r="L122" s="96" t="str">
        <f t="shared" si="113"/>
        <v/>
      </c>
      <c r="M122" s="200"/>
      <c r="N122" s="99" t="str">
        <f t="shared" si="114"/>
        <v/>
      </c>
      <c r="O122" s="99">
        <f t="shared" si="115"/>
        <v>0</v>
      </c>
      <c r="P122" s="99" t="str">
        <f t="shared" si="116"/>
        <v/>
      </c>
      <c r="Q122" s="99">
        <f t="shared" si="117"/>
        <v>0</v>
      </c>
      <c r="R122" s="100" t="str">
        <f t="shared" si="118"/>
        <v/>
      </c>
      <c r="S122" s="101" t="str">
        <f t="shared" si="119"/>
        <v/>
      </c>
      <c r="T122" s="89" t="str">
        <f t="shared" si="120"/>
        <v>00</v>
      </c>
      <c r="U122" s="89">
        <f t="shared" si="121"/>
        <v>0</v>
      </c>
      <c r="V122" s="89">
        <f t="shared" si="122"/>
        <v>0</v>
      </c>
      <c r="W122" s="89" t="str">
        <f t="shared" si="123"/>
        <v/>
      </c>
      <c r="X122" s="89" t="str">
        <f t="shared" si="124"/>
        <v/>
      </c>
      <c r="Y122" s="89" t="str">
        <f t="shared" si="125"/>
        <v>0</v>
      </c>
      <c r="Z122" s="89" t="str">
        <f t="shared" si="126"/>
        <v/>
      </c>
      <c r="AA122" s="89" t="str">
        <f t="shared" si="127"/>
        <v/>
      </c>
      <c r="AB122" s="89" t="str">
        <f t="shared" si="128"/>
        <v/>
      </c>
      <c r="AC122" s="89" t="str">
        <f t="shared" si="129"/>
        <v>0</v>
      </c>
      <c r="AD122" s="89">
        <f t="shared" si="130"/>
        <v>0</v>
      </c>
      <c r="AE122" s="201" t="str">
        <f>IF(女子種目選択!F122="","",女子種目選択!F122)</f>
        <v/>
      </c>
      <c r="AF122" s="94" t="str">
        <f t="shared" si="208"/>
        <v/>
      </c>
      <c r="AG122" s="129"/>
      <c r="AH122" s="202" t="str">
        <f t="shared" si="131"/>
        <v/>
      </c>
      <c r="AI122" s="130"/>
      <c r="AJ122" s="202" t="str">
        <f t="shared" si="132"/>
        <v/>
      </c>
      <c r="AK122" s="200"/>
      <c r="AL122" s="99">
        <f t="shared" si="133"/>
        <v>0</v>
      </c>
      <c r="AM122" s="99">
        <f t="shared" si="134"/>
        <v>0</v>
      </c>
      <c r="AN122" s="99">
        <f t="shared" si="135"/>
        <v>0</v>
      </c>
      <c r="AO122" s="99">
        <f t="shared" si="136"/>
        <v>0</v>
      </c>
      <c r="AP122" s="100">
        <f t="shared" si="137"/>
        <v>0</v>
      </c>
      <c r="AQ122" s="101">
        <f t="shared" si="138"/>
        <v>0</v>
      </c>
      <c r="AR122" s="89" t="str">
        <f t="shared" si="139"/>
        <v>000</v>
      </c>
      <c r="AS122" s="89">
        <f t="shared" si="140"/>
        <v>0</v>
      </c>
      <c r="AT122" s="89">
        <f t="shared" si="141"/>
        <v>0</v>
      </c>
      <c r="AU122" s="89" t="str">
        <f t="shared" si="142"/>
        <v/>
      </c>
      <c r="AV122" s="89" t="str">
        <f t="shared" si="143"/>
        <v/>
      </c>
      <c r="AW122" s="89" t="str">
        <f t="shared" si="144"/>
        <v>0</v>
      </c>
      <c r="AX122" s="89" t="str">
        <f t="shared" si="145"/>
        <v/>
      </c>
      <c r="AY122" s="89" t="str">
        <f t="shared" si="146"/>
        <v>0</v>
      </c>
      <c r="AZ122" s="89" t="str">
        <f t="shared" si="147"/>
        <v/>
      </c>
      <c r="BA122" s="89" t="str">
        <f t="shared" si="148"/>
        <v>00</v>
      </c>
      <c r="BB122" s="89">
        <f t="shared" si="149"/>
        <v>0</v>
      </c>
      <c r="BC122" s="199" t="str">
        <f>IF(女子種目選択!G122="","",女子種目選択!G122)</f>
        <v/>
      </c>
      <c r="BD122" s="94" t="str">
        <f t="shared" si="209"/>
        <v/>
      </c>
      <c r="BE122" s="129"/>
      <c r="BF122" s="202" t="str">
        <f t="shared" si="150"/>
        <v/>
      </c>
      <c r="BG122" s="130"/>
      <c r="BH122" s="202" t="str">
        <f t="shared" si="151"/>
        <v/>
      </c>
      <c r="BI122" s="200"/>
      <c r="BJ122" s="99">
        <f t="shared" si="152"/>
        <v>0</v>
      </c>
      <c r="BK122" s="99">
        <f t="shared" si="153"/>
        <v>0</v>
      </c>
      <c r="BL122" s="99">
        <f t="shared" si="154"/>
        <v>0</v>
      </c>
      <c r="BM122" s="99">
        <f t="shared" si="155"/>
        <v>0</v>
      </c>
      <c r="BN122" s="100">
        <f t="shared" si="156"/>
        <v>0</v>
      </c>
      <c r="BO122" s="101">
        <f t="shared" si="157"/>
        <v>0</v>
      </c>
      <c r="BP122" s="89" t="str">
        <f t="shared" si="158"/>
        <v>000</v>
      </c>
      <c r="BQ122" s="89">
        <f t="shared" si="159"/>
        <v>0</v>
      </c>
      <c r="BR122" s="89">
        <f t="shared" si="160"/>
        <v>0</v>
      </c>
      <c r="BS122" s="89" t="str">
        <f t="shared" si="161"/>
        <v/>
      </c>
      <c r="BT122" s="89" t="str">
        <f t="shared" si="162"/>
        <v/>
      </c>
      <c r="BU122" s="89" t="str">
        <f t="shared" si="163"/>
        <v>0</v>
      </c>
      <c r="BV122" s="89" t="str">
        <f t="shared" si="164"/>
        <v/>
      </c>
      <c r="BW122" s="89" t="str">
        <f t="shared" si="165"/>
        <v>0</v>
      </c>
      <c r="BX122" s="89" t="str">
        <f t="shared" si="166"/>
        <v/>
      </c>
      <c r="BY122" s="89" t="str">
        <f t="shared" si="167"/>
        <v>00</v>
      </c>
      <c r="BZ122" s="89">
        <f t="shared" si="168"/>
        <v>0</v>
      </c>
      <c r="CA122" s="199" t="str">
        <f>IF(女子種目選択!H122="","",女子種目選択!H122)</f>
        <v/>
      </c>
      <c r="CB122" s="94" t="str">
        <f t="shared" si="210"/>
        <v/>
      </c>
      <c r="CC122" s="129"/>
      <c r="CD122" s="202" t="str">
        <f t="shared" si="169"/>
        <v/>
      </c>
      <c r="CE122" s="130"/>
      <c r="CF122" s="202" t="str">
        <f t="shared" si="170"/>
        <v/>
      </c>
      <c r="CG122" s="200"/>
      <c r="CH122" s="99">
        <f t="shared" si="171"/>
        <v>0</v>
      </c>
      <c r="CI122" s="99">
        <f t="shared" si="172"/>
        <v>0</v>
      </c>
      <c r="CJ122" s="99">
        <f t="shared" si="173"/>
        <v>0</v>
      </c>
      <c r="CK122" s="99">
        <f t="shared" si="174"/>
        <v>0</v>
      </c>
      <c r="CL122" s="100">
        <f t="shared" si="175"/>
        <v>0</v>
      </c>
      <c r="CM122" s="101">
        <f t="shared" si="176"/>
        <v>0</v>
      </c>
      <c r="CN122" s="89" t="str">
        <f t="shared" si="177"/>
        <v>000</v>
      </c>
      <c r="CO122" s="89">
        <f t="shared" si="178"/>
        <v>0</v>
      </c>
      <c r="CP122" s="89">
        <f t="shared" si="179"/>
        <v>0</v>
      </c>
      <c r="CQ122" s="89" t="str">
        <f t="shared" si="180"/>
        <v/>
      </c>
      <c r="CR122" s="89" t="str">
        <f t="shared" si="181"/>
        <v/>
      </c>
      <c r="CS122" s="89" t="str">
        <f t="shared" si="182"/>
        <v>0</v>
      </c>
      <c r="CT122" s="89" t="str">
        <f t="shared" si="183"/>
        <v/>
      </c>
      <c r="CU122" s="89" t="str">
        <f t="shared" si="184"/>
        <v>0</v>
      </c>
      <c r="CV122" s="89" t="str">
        <f t="shared" si="185"/>
        <v/>
      </c>
      <c r="CW122" s="89" t="str">
        <f t="shared" si="186"/>
        <v>00</v>
      </c>
      <c r="CX122" s="89">
        <f t="shared" si="187"/>
        <v>0</v>
      </c>
      <c r="CY122" s="201" t="str">
        <f>IF(女子種目選択!I122="","",女子種目選択!I122)</f>
        <v/>
      </c>
      <c r="CZ122" s="94" t="str">
        <f t="shared" si="211"/>
        <v/>
      </c>
      <c r="DA122" s="129"/>
      <c r="DB122" s="202" t="str">
        <f t="shared" si="188"/>
        <v/>
      </c>
      <c r="DC122" s="130"/>
      <c r="DD122" s="202" t="str">
        <f t="shared" si="189"/>
        <v/>
      </c>
      <c r="DE122" s="200"/>
      <c r="DF122" s="99">
        <f t="shared" si="190"/>
        <v>0</v>
      </c>
      <c r="DG122" s="99">
        <f t="shared" si="191"/>
        <v>0</v>
      </c>
      <c r="DH122" s="99">
        <f t="shared" si="192"/>
        <v>0</v>
      </c>
      <c r="DI122" s="99">
        <f t="shared" si="193"/>
        <v>0</v>
      </c>
      <c r="DJ122" s="100">
        <f t="shared" si="194"/>
        <v>0</v>
      </c>
      <c r="DK122" s="101">
        <f t="shared" si="195"/>
        <v>0</v>
      </c>
      <c r="DL122" s="89" t="str">
        <f t="shared" si="196"/>
        <v>000</v>
      </c>
      <c r="DM122" s="89">
        <f t="shared" si="197"/>
        <v>0</v>
      </c>
      <c r="DN122" s="89">
        <f t="shared" si="198"/>
        <v>0</v>
      </c>
      <c r="DO122" s="89" t="str">
        <f t="shared" si="199"/>
        <v/>
      </c>
      <c r="DP122" s="89" t="str">
        <f t="shared" si="200"/>
        <v/>
      </c>
      <c r="DQ122" s="89" t="str">
        <f t="shared" si="201"/>
        <v>0</v>
      </c>
      <c r="DR122" s="89" t="str">
        <f t="shared" si="202"/>
        <v/>
      </c>
      <c r="DS122" s="89" t="str">
        <f t="shared" si="203"/>
        <v>0</v>
      </c>
      <c r="DT122" s="89" t="str">
        <f t="shared" si="204"/>
        <v/>
      </c>
      <c r="DU122" s="89" t="str">
        <f t="shared" si="205"/>
        <v>00</v>
      </c>
      <c r="DV122" s="89">
        <f t="shared" si="206"/>
        <v>0</v>
      </c>
    </row>
    <row r="123" spans="2:126">
      <c r="B123" s="90" t="str">
        <f t="shared" si="111"/>
        <v/>
      </c>
      <c r="C123" s="91">
        <v>120</v>
      </c>
      <c r="D123" s="92" t="str">
        <f>女子種目選択!B123</f>
        <v/>
      </c>
      <c r="E123" s="197" t="str">
        <f>女子種目選択!C123</f>
        <v/>
      </c>
      <c r="F123" s="198" t="str">
        <f>女子種目選択!D123</f>
        <v/>
      </c>
      <c r="G123" s="199" t="str">
        <f>IF(女子種目選択!E123="","",女子種目選択!E123)</f>
        <v/>
      </c>
      <c r="H123" s="94" t="str">
        <f t="shared" si="207"/>
        <v/>
      </c>
      <c r="I123" s="129"/>
      <c r="J123" s="96" t="str">
        <f t="shared" si="112"/>
        <v/>
      </c>
      <c r="K123" s="130"/>
      <c r="L123" s="96" t="str">
        <f t="shared" si="113"/>
        <v/>
      </c>
      <c r="M123" s="200"/>
      <c r="N123" s="99" t="str">
        <f t="shared" si="114"/>
        <v/>
      </c>
      <c r="O123" s="99">
        <f t="shared" si="115"/>
        <v>0</v>
      </c>
      <c r="P123" s="99" t="str">
        <f t="shared" si="116"/>
        <v/>
      </c>
      <c r="Q123" s="99">
        <f t="shared" si="117"/>
        <v>0</v>
      </c>
      <c r="R123" s="100" t="str">
        <f t="shared" si="118"/>
        <v/>
      </c>
      <c r="S123" s="101" t="str">
        <f t="shared" si="119"/>
        <v/>
      </c>
      <c r="T123" s="89" t="str">
        <f t="shared" si="120"/>
        <v>00</v>
      </c>
      <c r="U123" s="89">
        <f t="shared" si="121"/>
        <v>0</v>
      </c>
      <c r="V123" s="89">
        <f t="shared" si="122"/>
        <v>0</v>
      </c>
      <c r="W123" s="89" t="str">
        <f t="shared" si="123"/>
        <v/>
      </c>
      <c r="X123" s="89" t="str">
        <f t="shared" si="124"/>
        <v/>
      </c>
      <c r="Y123" s="89" t="str">
        <f t="shared" si="125"/>
        <v>0</v>
      </c>
      <c r="Z123" s="89" t="str">
        <f t="shared" si="126"/>
        <v/>
      </c>
      <c r="AA123" s="89" t="str">
        <f t="shared" si="127"/>
        <v/>
      </c>
      <c r="AB123" s="89" t="str">
        <f t="shared" si="128"/>
        <v/>
      </c>
      <c r="AC123" s="89" t="str">
        <f t="shared" si="129"/>
        <v>0</v>
      </c>
      <c r="AD123" s="89">
        <f t="shared" si="130"/>
        <v>0</v>
      </c>
      <c r="AE123" s="201" t="str">
        <f>IF(女子種目選択!F123="","",女子種目選択!F123)</f>
        <v/>
      </c>
      <c r="AF123" s="94" t="str">
        <f t="shared" si="208"/>
        <v/>
      </c>
      <c r="AG123" s="129"/>
      <c r="AH123" s="202" t="str">
        <f t="shared" si="131"/>
        <v/>
      </c>
      <c r="AI123" s="130"/>
      <c r="AJ123" s="202" t="str">
        <f t="shared" si="132"/>
        <v/>
      </c>
      <c r="AK123" s="200"/>
      <c r="AL123" s="99">
        <f t="shared" si="133"/>
        <v>0</v>
      </c>
      <c r="AM123" s="99">
        <f t="shared" si="134"/>
        <v>0</v>
      </c>
      <c r="AN123" s="99">
        <f t="shared" si="135"/>
        <v>0</v>
      </c>
      <c r="AO123" s="99">
        <f t="shared" si="136"/>
        <v>0</v>
      </c>
      <c r="AP123" s="100">
        <f t="shared" si="137"/>
        <v>0</v>
      </c>
      <c r="AQ123" s="101">
        <f t="shared" si="138"/>
        <v>0</v>
      </c>
      <c r="AR123" s="89" t="str">
        <f t="shared" si="139"/>
        <v>000</v>
      </c>
      <c r="AS123" s="89">
        <f t="shared" si="140"/>
        <v>0</v>
      </c>
      <c r="AT123" s="89">
        <f t="shared" si="141"/>
        <v>0</v>
      </c>
      <c r="AU123" s="89" t="str">
        <f t="shared" si="142"/>
        <v/>
      </c>
      <c r="AV123" s="89" t="str">
        <f t="shared" si="143"/>
        <v/>
      </c>
      <c r="AW123" s="89" t="str">
        <f t="shared" si="144"/>
        <v>0</v>
      </c>
      <c r="AX123" s="89" t="str">
        <f t="shared" si="145"/>
        <v/>
      </c>
      <c r="AY123" s="89" t="str">
        <f t="shared" si="146"/>
        <v>0</v>
      </c>
      <c r="AZ123" s="89" t="str">
        <f t="shared" si="147"/>
        <v/>
      </c>
      <c r="BA123" s="89" t="str">
        <f t="shared" si="148"/>
        <v>00</v>
      </c>
      <c r="BB123" s="89">
        <f t="shared" si="149"/>
        <v>0</v>
      </c>
      <c r="BC123" s="199" t="str">
        <f>IF(女子種目選択!G123="","",女子種目選択!G123)</f>
        <v/>
      </c>
      <c r="BD123" s="94" t="str">
        <f t="shared" si="209"/>
        <v/>
      </c>
      <c r="BE123" s="129"/>
      <c r="BF123" s="202" t="str">
        <f t="shared" si="150"/>
        <v/>
      </c>
      <c r="BG123" s="130"/>
      <c r="BH123" s="202" t="str">
        <f t="shared" si="151"/>
        <v/>
      </c>
      <c r="BI123" s="200"/>
      <c r="BJ123" s="99">
        <f t="shared" si="152"/>
        <v>0</v>
      </c>
      <c r="BK123" s="99">
        <f t="shared" si="153"/>
        <v>0</v>
      </c>
      <c r="BL123" s="99">
        <f t="shared" si="154"/>
        <v>0</v>
      </c>
      <c r="BM123" s="99">
        <f t="shared" si="155"/>
        <v>0</v>
      </c>
      <c r="BN123" s="100">
        <f t="shared" si="156"/>
        <v>0</v>
      </c>
      <c r="BO123" s="101">
        <f t="shared" si="157"/>
        <v>0</v>
      </c>
      <c r="BP123" s="89" t="str">
        <f t="shared" si="158"/>
        <v>000</v>
      </c>
      <c r="BQ123" s="89">
        <f t="shared" si="159"/>
        <v>0</v>
      </c>
      <c r="BR123" s="89">
        <f t="shared" si="160"/>
        <v>0</v>
      </c>
      <c r="BS123" s="89" t="str">
        <f t="shared" si="161"/>
        <v/>
      </c>
      <c r="BT123" s="89" t="str">
        <f t="shared" si="162"/>
        <v/>
      </c>
      <c r="BU123" s="89" t="str">
        <f t="shared" si="163"/>
        <v>0</v>
      </c>
      <c r="BV123" s="89" t="str">
        <f t="shared" si="164"/>
        <v/>
      </c>
      <c r="BW123" s="89" t="str">
        <f t="shared" si="165"/>
        <v>0</v>
      </c>
      <c r="BX123" s="89" t="str">
        <f t="shared" si="166"/>
        <v/>
      </c>
      <c r="BY123" s="89" t="str">
        <f t="shared" si="167"/>
        <v>00</v>
      </c>
      <c r="BZ123" s="89">
        <f t="shared" si="168"/>
        <v>0</v>
      </c>
      <c r="CA123" s="199" t="str">
        <f>IF(女子種目選択!H123="","",女子種目選択!H123)</f>
        <v/>
      </c>
      <c r="CB123" s="94" t="str">
        <f t="shared" si="210"/>
        <v/>
      </c>
      <c r="CC123" s="129"/>
      <c r="CD123" s="202" t="str">
        <f t="shared" si="169"/>
        <v/>
      </c>
      <c r="CE123" s="130"/>
      <c r="CF123" s="202" t="str">
        <f t="shared" si="170"/>
        <v/>
      </c>
      <c r="CG123" s="200"/>
      <c r="CH123" s="99">
        <f t="shared" si="171"/>
        <v>0</v>
      </c>
      <c r="CI123" s="99">
        <f t="shared" si="172"/>
        <v>0</v>
      </c>
      <c r="CJ123" s="99">
        <f t="shared" si="173"/>
        <v>0</v>
      </c>
      <c r="CK123" s="99">
        <f t="shared" si="174"/>
        <v>0</v>
      </c>
      <c r="CL123" s="100">
        <f t="shared" si="175"/>
        <v>0</v>
      </c>
      <c r="CM123" s="101">
        <f t="shared" si="176"/>
        <v>0</v>
      </c>
      <c r="CN123" s="89" t="str">
        <f t="shared" si="177"/>
        <v>000</v>
      </c>
      <c r="CO123" s="89">
        <f t="shared" si="178"/>
        <v>0</v>
      </c>
      <c r="CP123" s="89">
        <f t="shared" si="179"/>
        <v>0</v>
      </c>
      <c r="CQ123" s="89" t="str">
        <f t="shared" si="180"/>
        <v/>
      </c>
      <c r="CR123" s="89" t="str">
        <f t="shared" si="181"/>
        <v/>
      </c>
      <c r="CS123" s="89" t="str">
        <f t="shared" si="182"/>
        <v>0</v>
      </c>
      <c r="CT123" s="89" t="str">
        <f t="shared" si="183"/>
        <v/>
      </c>
      <c r="CU123" s="89" t="str">
        <f t="shared" si="184"/>
        <v>0</v>
      </c>
      <c r="CV123" s="89" t="str">
        <f t="shared" si="185"/>
        <v/>
      </c>
      <c r="CW123" s="89" t="str">
        <f t="shared" si="186"/>
        <v>00</v>
      </c>
      <c r="CX123" s="89">
        <f t="shared" si="187"/>
        <v>0</v>
      </c>
      <c r="CY123" s="201" t="str">
        <f>IF(女子種目選択!I123="","",女子種目選択!I123)</f>
        <v/>
      </c>
      <c r="CZ123" s="94" t="str">
        <f t="shared" si="211"/>
        <v/>
      </c>
      <c r="DA123" s="129"/>
      <c r="DB123" s="202" t="str">
        <f t="shared" si="188"/>
        <v/>
      </c>
      <c r="DC123" s="130"/>
      <c r="DD123" s="202" t="str">
        <f t="shared" si="189"/>
        <v/>
      </c>
      <c r="DE123" s="200"/>
      <c r="DF123" s="99">
        <f t="shared" si="190"/>
        <v>0</v>
      </c>
      <c r="DG123" s="99">
        <f t="shared" si="191"/>
        <v>0</v>
      </c>
      <c r="DH123" s="99">
        <f t="shared" si="192"/>
        <v>0</v>
      </c>
      <c r="DI123" s="99">
        <f t="shared" si="193"/>
        <v>0</v>
      </c>
      <c r="DJ123" s="100">
        <f t="shared" si="194"/>
        <v>0</v>
      </c>
      <c r="DK123" s="101">
        <f t="shared" si="195"/>
        <v>0</v>
      </c>
      <c r="DL123" s="89" t="str">
        <f t="shared" si="196"/>
        <v>000</v>
      </c>
      <c r="DM123" s="89">
        <f t="shared" si="197"/>
        <v>0</v>
      </c>
      <c r="DN123" s="89">
        <f t="shared" si="198"/>
        <v>0</v>
      </c>
      <c r="DO123" s="89" t="str">
        <f t="shared" si="199"/>
        <v/>
      </c>
      <c r="DP123" s="89" t="str">
        <f t="shared" si="200"/>
        <v/>
      </c>
      <c r="DQ123" s="89" t="str">
        <f t="shared" si="201"/>
        <v>0</v>
      </c>
      <c r="DR123" s="89" t="str">
        <f t="shared" si="202"/>
        <v/>
      </c>
      <c r="DS123" s="89" t="str">
        <f t="shared" si="203"/>
        <v>0</v>
      </c>
      <c r="DT123" s="89" t="str">
        <f t="shared" si="204"/>
        <v/>
      </c>
      <c r="DU123" s="89" t="str">
        <f t="shared" si="205"/>
        <v>00</v>
      </c>
      <c r="DV123" s="89">
        <f t="shared" si="206"/>
        <v>0</v>
      </c>
    </row>
    <row r="124" spans="2:126">
      <c r="B124" s="90" t="str">
        <f t="shared" si="111"/>
        <v/>
      </c>
      <c r="C124" s="91">
        <v>121</v>
      </c>
      <c r="D124" s="92" t="str">
        <f>女子種目選択!B124</f>
        <v/>
      </c>
      <c r="E124" s="197" t="str">
        <f>女子種目選択!C124</f>
        <v/>
      </c>
      <c r="F124" s="198" t="str">
        <f>女子種目選択!D124</f>
        <v/>
      </c>
      <c r="G124" s="199" t="str">
        <f>IF(女子種目選択!E124="","",女子種目選択!E124)</f>
        <v/>
      </c>
      <c r="H124" s="94" t="str">
        <f t="shared" si="207"/>
        <v/>
      </c>
      <c r="I124" s="129"/>
      <c r="J124" s="96" t="str">
        <f t="shared" si="112"/>
        <v/>
      </c>
      <c r="K124" s="130"/>
      <c r="L124" s="96" t="str">
        <f t="shared" si="113"/>
        <v/>
      </c>
      <c r="M124" s="200"/>
      <c r="N124" s="99" t="str">
        <f t="shared" si="114"/>
        <v/>
      </c>
      <c r="O124" s="99">
        <f t="shared" si="115"/>
        <v>0</v>
      </c>
      <c r="P124" s="99" t="str">
        <f t="shared" si="116"/>
        <v/>
      </c>
      <c r="Q124" s="99">
        <f t="shared" si="117"/>
        <v>0</v>
      </c>
      <c r="R124" s="100" t="str">
        <f t="shared" si="118"/>
        <v/>
      </c>
      <c r="S124" s="101" t="str">
        <f t="shared" si="119"/>
        <v/>
      </c>
      <c r="T124" s="89" t="str">
        <f t="shared" si="120"/>
        <v>00</v>
      </c>
      <c r="U124" s="89">
        <f t="shared" si="121"/>
        <v>0</v>
      </c>
      <c r="V124" s="89">
        <f t="shared" si="122"/>
        <v>0</v>
      </c>
      <c r="W124" s="89" t="str">
        <f t="shared" si="123"/>
        <v/>
      </c>
      <c r="X124" s="89" t="str">
        <f t="shared" si="124"/>
        <v/>
      </c>
      <c r="Y124" s="89" t="str">
        <f t="shared" si="125"/>
        <v>0</v>
      </c>
      <c r="Z124" s="89" t="str">
        <f t="shared" si="126"/>
        <v/>
      </c>
      <c r="AA124" s="89" t="str">
        <f t="shared" si="127"/>
        <v/>
      </c>
      <c r="AB124" s="89" t="str">
        <f t="shared" si="128"/>
        <v/>
      </c>
      <c r="AC124" s="89" t="str">
        <f t="shared" si="129"/>
        <v>0</v>
      </c>
      <c r="AD124" s="89">
        <f t="shared" si="130"/>
        <v>0</v>
      </c>
      <c r="AE124" s="201" t="str">
        <f>IF(女子種目選択!F124="","",女子種目選択!F124)</f>
        <v/>
      </c>
      <c r="AF124" s="94" t="str">
        <f t="shared" si="208"/>
        <v/>
      </c>
      <c r="AG124" s="129"/>
      <c r="AH124" s="202" t="str">
        <f t="shared" si="131"/>
        <v/>
      </c>
      <c r="AI124" s="130"/>
      <c r="AJ124" s="202" t="str">
        <f t="shared" si="132"/>
        <v/>
      </c>
      <c r="AK124" s="200"/>
      <c r="AL124" s="99">
        <f t="shared" si="133"/>
        <v>0</v>
      </c>
      <c r="AM124" s="99">
        <f t="shared" si="134"/>
        <v>0</v>
      </c>
      <c r="AN124" s="99">
        <f t="shared" si="135"/>
        <v>0</v>
      </c>
      <c r="AO124" s="99">
        <f t="shared" si="136"/>
        <v>0</v>
      </c>
      <c r="AP124" s="100">
        <f t="shared" si="137"/>
        <v>0</v>
      </c>
      <c r="AQ124" s="101">
        <f t="shared" si="138"/>
        <v>0</v>
      </c>
      <c r="AR124" s="89" t="str">
        <f t="shared" si="139"/>
        <v>000</v>
      </c>
      <c r="AS124" s="89">
        <f t="shared" si="140"/>
        <v>0</v>
      </c>
      <c r="AT124" s="89">
        <f t="shared" si="141"/>
        <v>0</v>
      </c>
      <c r="AU124" s="89" t="str">
        <f t="shared" si="142"/>
        <v/>
      </c>
      <c r="AV124" s="89" t="str">
        <f t="shared" si="143"/>
        <v/>
      </c>
      <c r="AW124" s="89" t="str">
        <f t="shared" si="144"/>
        <v>0</v>
      </c>
      <c r="AX124" s="89" t="str">
        <f t="shared" si="145"/>
        <v/>
      </c>
      <c r="AY124" s="89" t="str">
        <f t="shared" si="146"/>
        <v>0</v>
      </c>
      <c r="AZ124" s="89" t="str">
        <f t="shared" si="147"/>
        <v/>
      </c>
      <c r="BA124" s="89" t="str">
        <f t="shared" si="148"/>
        <v>00</v>
      </c>
      <c r="BB124" s="89">
        <f t="shared" si="149"/>
        <v>0</v>
      </c>
      <c r="BC124" s="199" t="str">
        <f>IF(女子種目選択!G124="","",女子種目選択!G124)</f>
        <v/>
      </c>
      <c r="BD124" s="94" t="str">
        <f t="shared" si="209"/>
        <v/>
      </c>
      <c r="BE124" s="129"/>
      <c r="BF124" s="202" t="str">
        <f t="shared" si="150"/>
        <v/>
      </c>
      <c r="BG124" s="130"/>
      <c r="BH124" s="202" t="str">
        <f t="shared" si="151"/>
        <v/>
      </c>
      <c r="BI124" s="200"/>
      <c r="BJ124" s="99">
        <f t="shared" si="152"/>
        <v>0</v>
      </c>
      <c r="BK124" s="99">
        <f t="shared" si="153"/>
        <v>0</v>
      </c>
      <c r="BL124" s="99">
        <f t="shared" si="154"/>
        <v>0</v>
      </c>
      <c r="BM124" s="99">
        <f t="shared" si="155"/>
        <v>0</v>
      </c>
      <c r="BN124" s="100">
        <f t="shared" si="156"/>
        <v>0</v>
      </c>
      <c r="BO124" s="101">
        <f t="shared" si="157"/>
        <v>0</v>
      </c>
      <c r="BP124" s="89" t="str">
        <f t="shared" si="158"/>
        <v>000</v>
      </c>
      <c r="BQ124" s="89">
        <f t="shared" si="159"/>
        <v>0</v>
      </c>
      <c r="BR124" s="89">
        <f t="shared" si="160"/>
        <v>0</v>
      </c>
      <c r="BS124" s="89" t="str">
        <f t="shared" si="161"/>
        <v/>
      </c>
      <c r="BT124" s="89" t="str">
        <f t="shared" si="162"/>
        <v/>
      </c>
      <c r="BU124" s="89" t="str">
        <f t="shared" si="163"/>
        <v>0</v>
      </c>
      <c r="BV124" s="89" t="str">
        <f t="shared" si="164"/>
        <v/>
      </c>
      <c r="BW124" s="89" t="str">
        <f t="shared" si="165"/>
        <v>0</v>
      </c>
      <c r="BX124" s="89" t="str">
        <f t="shared" si="166"/>
        <v/>
      </c>
      <c r="BY124" s="89" t="str">
        <f t="shared" si="167"/>
        <v>00</v>
      </c>
      <c r="BZ124" s="89">
        <f t="shared" si="168"/>
        <v>0</v>
      </c>
      <c r="CA124" s="199" t="str">
        <f>IF(女子種目選択!H124="","",女子種目選択!H124)</f>
        <v/>
      </c>
      <c r="CB124" s="94" t="str">
        <f t="shared" si="210"/>
        <v/>
      </c>
      <c r="CC124" s="129"/>
      <c r="CD124" s="202" t="str">
        <f t="shared" si="169"/>
        <v/>
      </c>
      <c r="CE124" s="130"/>
      <c r="CF124" s="202" t="str">
        <f t="shared" si="170"/>
        <v/>
      </c>
      <c r="CG124" s="200"/>
      <c r="CH124" s="99">
        <f t="shared" si="171"/>
        <v>0</v>
      </c>
      <c r="CI124" s="99">
        <f t="shared" si="172"/>
        <v>0</v>
      </c>
      <c r="CJ124" s="99">
        <f t="shared" si="173"/>
        <v>0</v>
      </c>
      <c r="CK124" s="99">
        <f t="shared" si="174"/>
        <v>0</v>
      </c>
      <c r="CL124" s="100">
        <f t="shared" si="175"/>
        <v>0</v>
      </c>
      <c r="CM124" s="101">
        <f t="shared" si="176"/>
        <v>0</v>
      </c>
      <c r="CN124" s="89" t="str">
        <f t="shared" si="177"/>
        <v>000</v>
      </c>
      <c r="CO124" s="89">
        <f t="shared" si="178"/>
        <v>0</v>
      </c>
      <c r="CP124" s="89">
        <f t="shared" si="179"/>
        <v>0</v>
      </c>
      <c r="CQ124" s="89" t="str">
        <f t="shared" si="180"/>
        <v/>
      </c>
      <c r="CR124" s="89" t="str">
        <f t="shared" si="181"/>
        <v/>
      </c>
      <c r="CS124" s="89" t="str">
        <f t="shared" si="182"/>
        <v>0</v>
      </c>
      <c r="CT124" s="89" t="str">
        <f t="shared" si="183"/>
        <v/>
      </c>
      <c r="CU124" s="89" t="str">
        <f t="shared" si="184"/>
        <v>0</v>
      </c>
      <c r="CV124" s="89" t="str">
        <f t="shared" si="185"/>
        <v/>
      </c>
      <c r="CW124" s="89" t="str">
        <f t="shared" si="186"/>
        <v>00</v>
      </c>
      <c r="CX124" s="89">
        <f t="shared" si="187"/>
        <v>0</v>
      </c>
      <c r="CY124" s="201" t="str">
        <f>IF(女子種目選択!I124="","",女子種目選択!I124)</f>
        <v/>
      </c>
      <c r="CZ124" s="94" t="str">
        <f t="shared" si="211"/>
        <v/>
      </c>
      <c r="DA124" s="129"/>
      <c r="DB124" s="202" t="str">
        <f t="shared" si="188"/>
        <v/>
      </c>
      <c r="DC124" s="130"/>
      <c r="DD124" s="202" t="str">
        <f t="shared" si="189"/>
        <v/>
      </c>
      <c r="DE124" s="200"/>
      <c r="DF124" s="99">
        <f t="shared" si="190"/>
        <v>0</v>
      </c>
      <c r="DG124" s="99">
        <f t="shared" si="191"/>
        <v>0</v>
      </c>
      <c r="DH124" s="99">
        <f t="shared" si="192"/>
        <v>0</v>
      </c>
      <c r="DI124" s="99">
        <f t="shared" si="193"/>
        <v>0</v>
      </c>
      <c r="DJ124" s="100">
        <f t="shared" si="194"/>
        <v>0</v>
      </c>
      <c r="DK124" s="101">
        <f t="shared" si="195"/>
        <v>0</v>
      </c>
      <c r="DL124" s="89" t="str">
        <f t="shared" si="196"/>
        <v>000</v>
      </c>
      <c r="DM124" s="89">
        <f t="shared" si="197"/>
        <v>0</v>
      </c>
      <c r="DN124" s="89">
        <f t="shared" si="198"/>
        <v>0</v>
      </c>
      <c r="DO124" s="89" t="str">
        <f t="shared" si="199"/>
        <v/>
      </c>
      <c r="DP124" s="89" t="str">
        <f t="shared" si="200"/>
        <v/>
      </c>
      <c r="DQ124" s="89" t="str">
        <f t="shared" si="201"/>
        <v>0</v>
      </c>
      <c r="DR124" s="89" t="str">
        <f t="shared" si="202"/>
        <v/>
      </c>
      <c r="DS124" s="89" t="str">
        <f t="shared" si="203"/>
        <v>0</v>
      </c>
      <c r="DT124" s="89" t="str">
        <f t="shared" si="204"/>
        <v/>
      </c>
      <c r="DU124" s="89" t="str">
        <f t="shared" si="205"/>
        <v>00</v>
      </c>
      <c r="DV124" s="89">
        <f t="shared" si="206"/>
        <v>0</v>
      </c>
    </row>
    <row r="125" spans="2:126">
      <c r="B125" s="90" t="str">
        <f t="shared" si="111"/>
        <v/>
      </c>
      <c r="C125" s="91">
        <v>122</v>
      </c>
      <c r="D125" s="92" t="str">
        <f>女子種目選択!B125</f>
        <v/>
      </c>
      <c r="E125" s="197" t="str">
        <f>女子種目選択!C125</f>
        <v/>
      </c>
      <c r="F125" s="198" t="str">
        <f>女子種目選択!D125</f>
        <v/>
      </c>
      <c r="G125" s="199" t="str">
        <f>IF(女子種目選択!E125="","",女子種目選択!E125)</f>
        <v/>
      </c>
      <c r="H125" s="94" t="str">
        <f t="shared" si="207"/>
        <v/>
      </c>
      <c r="I125" s="129"/>
      <c r="J125" s="96" t="str">
        <f t="shared" si="112"/>
        <v/>
      </c>
      <c r="K125" s="130"/>
      <c r="L125" s="96" t="str">
        <f t="shared" si="113"/>
        <v/>
      </c>
      <c r="M125" s="200"/>
      <c r="N125" s="99" t="str">
        <f t="shared" si="114"/>
        <v/>
      </c>
      <c r="O125" s="99">
        <f t="shared" si="115"/>
        <v>0</v>
      </c>
      <c r="P125" s="99" t="str">
        <f t="shared" si="116"/>
        <v/>
      </c>
      <c r="Q125" s="99">
        <f t="shared" si="117"/>
        <v>0</v>
      </c>
      <c r="R125" s="100" t="str">
        <f t="shared" si="118"/>
        <v/>
      </c>
      <c r="S125" s="101" t="str">
        <f t="shared" si="119"/>
        <v/>
      </c>
      <c r="T125" s="89" t="str">
        <f t="shared" si="120"/>
        <v>00</v>
      </c>
      <c r="U125" s="89">
        <f t="shared" si="121"/>
        <v>0</v>
      </c>
      <c r="V125" s="89">
        <f t="shared" si="122"/>
        <v>0</v>
      </c>
      <c r="W125" s="89" t="str">
        <f t="shared" si="123"/>
        <v/>
      </c>
      <c r="X125" s="89" t="str">
        <f t="shared" si="124"/>
        <v/>
      </c>
      <c r="Y125" s="89" t="str">
        <f t="shared" si="125"/>
        <v>0</v>
      </c>
      <c r="Z125" s="89" t="str">
        <f t="shared" si="126"/>
        <v/>
      </c>
      <c r="AA125" s="89" t="str">
        <f t="shared" si="127"/>
        <v/>
      </c>
      <c r="AB125" s="89" t="str">
        <f t="shared" si="128"/>
        <v/>
      </c>
      <c r="AC125" s="89" t="str">
        <f t="shared" si="129"/>
        <v>0</v>
      </c>
      <c r="AD125" s="89">
        <f t="shared" si="130"/>
        <v>0</v>
      </c>
      <c r="AE125" s="201" t="str">
        <f>IF(女子種目選択!F125="","",女子種目選択!F125)</f>
        <v/>
      </c>
      <c r="AF125" s="94" t="str">
        <f t="shared" si="208"/>
        <v/>
      </c>
      <c r="AG125" s="129"/>
      <c r="AH125" s="202" t="str">
        <f t="shared" si="131"/>
        <v/>
      </c>
      <c r="AI125" s="130"/>
      <c r="AJ125" s="202" t="str">
        <f t="shared" si="132"/>
        <v/>
      </c>
      <c r="AK125" s="200"/>
      <c r="AL125" s="99">
        <f t="shared" si="133"/>
        <v>0</v>
      </c>
      <c r="AM125" s="99">
        <f t="shared" si="134"/>
        <v>0</v>
      </c>
      <c r="AN125" s="99">
        <f t="shared" si="135"/>
        <v>0</v>
      </c>
      <c r="AO125" s="99">
        <f t="shared" si="136"/>
        <v>0</v>
      </c>
      <c r="AP125" s="100">
        <f t="shared" si="137"/>
        <v>0</v>
      </c>
      <c r="AQ125" s="101">
        <f t="shared" si="138"/>
        <v>0</v>
      </c>
      <c r="AR125" s="89" t="str">
        <f t="shared" si="139"/>
        <v>000</v>
      </c>
      <c r="AS125" s="89">
        <f t="shared" si="140"/>
        <v>0</v>
      </c>
      <c r="AT125" s="89">
        <f t="shared" si="141"/>
        <v>0</v>
      </c>
      <c r="AU125" s="89" t="str">
        <f t="shared" si="142"/>
        <v/>
      </c>
      <c r="AV125" s="89" t="str">
        <f t="shared" si="143"/>
        <v/>
      </c>
      <c r="AW125" s="89" t="str">
        <f t="shared" si="144"/>
        <v>0</v>
      </c>
      <c r="AX125" s="89" t="str">
        <f t="shared" si="145"/>
        <v/>
      </c>
      <c r="AY125" s="89" t="str">
        <f t="shared" si="146"/>
        <v>0</v>
      </c>
      <c r="AZ125" s="89" t="str">
        <f t="shared" si="147"/>
        <v/>
      </c>
      <c r="BA125" s="89" t="str">
        <f t="shared" si="148"/>
        <v>00</v>
      </c>
      <c r="BB125" s="89">
        <f t="shared" si="149"/>
        <v>0</v>
      </c>
      <c r="BC125" s="199" t="str">
        <f>IF(女子種目選択!G125="","",女子種目選択!G125)</f>
        <v/>
      </c>
      <c r="BD125" s="94" t="str">
        <f t="shared" si="209"/>
        <v/>
      </c>
      <c r="BE125" s="129"/>
      <c r="BF125" s="202" t="str">
        <f t="shared" si="150"/>
        <v/>
      </c>
      <c r="BG125" s="130"/>
      <c r="BH125" s="202" t="str">
        <f t="shared" si="151"/>
        <v/>
      </c>
      <c r="BI125" s="200"/>
      <c r="BJ125" s="99">
        <f t="shared" si="152"/>
        <v>0</v>
      </c>
      <c r="BK125" s="99">
        <f t="shared" si="153"/>
        <v>0</v>
      </c>
      <c r="BL125" s="99">
        <f t="shared" si="154"/>
        <v>0</v>
      </c>
      <c r="BM125" s="99">
        <f t="shared" si="155"/>
        <v>0</v>
      </c>
      <c r="BN125" s="100">
        <f t="shared" si="156"/>
        <v>0</v>
      </c>
      <c r="BO125" s="101">
        <f t="shared" si="157"/>
        <v>0</v>
      </c>
      <c r="BP125" s="89" t="str">
        <f t="shared" si="158"/>
        <v>000</v>
      </c>
      <c r="BQ125" s="89">
        <f t="shared" si="159"/>
        <v>0</v>
      </c>
      <c r="BR125" s="89">
        <f t="shared" si="160"/>
        <v>0</v>
      </c>
      <c r="BS125" s="89" t="str">
        <f t="shared" si="161"/>
        <v/>
      </c>
      <c r="BT125" s="89" t="str">
        <f t="shared" si="162"/>
        <v/>
      </c>
      <c r="BU125" s="89" t="str">
        <f t="shared" si="163"/>
        <v>0</v>
      </c>
      <c r="BV125" s="89" t="str">
        <f t="shared" si="164"/>
        <v/>
      </c>
      <c r="BW125" s="89" t="str">
        <f t="shared" si="165"/>
        <v>0</v>
      </c>
      <c r="BX125" s="89" t="str">
        <f t="shared" si="166"/>
        <v/>
      </c>
      <c r="BY125" s="89" t="str">
        <f t="shared" si="167"/>
        <v>00</v>
      </c>
      <c r="BZ125" s="89">
        <f t="shared" si="168"/>
        <v>0</v>
      </c>
      <c r="CA125" s="199" t="str">
        <f>IF(女子種目選択!H125="","",女子種目選択!H125)</f>
        <v/>
      </c>
      <c r="CB125" s="94" t="str">
        <f t="shared" si="210"/>
        <v/>
      </c>
      <c r="CC125" s="129"/>
      <c r="CD125" s="202" t="str">
        <f t="shared" si="169"/>
        <v/>
      </c>
      <c r="CE125" s="130"/>
      <c r="CF125" s="202" t="str">
        <f t="shared" si="170"/>
        <v/>
      </c>
      <c r="CG125" s="200"/>
      <c r="CH125" s="99">
        <f t="shared" si="171"/>
        <v>0</v>
      </c>
      <c r="CI125" s="99">
        <f t="shared" si="172"/>
        <v>0</v>
      </c>
      <c r="CJ125" s="99">
        <f t="shared" si="173"/>
        <v>0</v>
      </c>
      <c r="CK125" s="99">
        <f t="shared" si="174"/>
        <v>0</v>
      </c>
      <c r="CL125" s="100">
        <f t="shared" si="175"/>
        <v>0</v>
      </c>
      <c r="CM125" s="101">
        <f t="shared" si="176"/>
        <v>0</v>
      </c>
      <c r="CN125" s="89" t="str">
        <f t="shared" si="177"/>
        <v>000</v>
      </c>
      <c r="CO125" s="89">
        <f t="shared" si="178"/>
        <v>0</v>
      </c>
      <c r="CP125" s="89">
        <f t="shared" si="179"/>
        <v>0</v>
      </c>
      <c r="CQ125" s="89" t="str">
        <f t="shared" si="180"/>
        <v/>
      </c>
      <c r="CR125" s="89" t="str">
        <f t="shared" si="181"/>
        <v/>
      </c>
      <c r="CS125" s="89" t="str">
        <f t="shared" si="182"/>
        <v>0</v>
      </c>
      <c r="CT125" s="89" t="str">
        <f t="shared" si="183"/>
        <v/>
      </c>
      <c r="CU125" s="89" t="str">
        <f t="shared" si="184"/>
        <v>0</v>
      </c>
      <c r="CV125" s="89" t="str">
        <f t="shared" si="185"/>
        <v/>
      </c>
      <c r="CW125" s="89" t="str">
        <f t="shared" si="186"/>
        <v>00</v>
      </c>
      <c r="CX125" s="89">
        <f t="shared" si="187"/>
        <v>0</v>
      </c>
      <c r="CY125" s="201" t="str">
        <f>IF(女子種目選択!I125="","",女子種目選択!I125)</f>
        <v/>
      </c>
      <c r="CZ125" s="94" t="str">
        <f t="shared" si="211"/>
        <v/>
      </c>
      <c r="DA125" s="129"/>
      <c r="DB125" s="202" t="str">
        <f t="shared" si="188"/>
        <v/>
      </c>
      <c r="DC125" s="130"/>
      <c r="DD125" s="202" t="str">
        <f t="shared" si="189"/>
        <v/>
      </c>
      <c r="DE125" s="200"/>
      <c r="DF125" s="99">
        <f t="shared" si="190"/>
        <v>0</v>
      </c>
      <c r="DG125" s="99">
        <f t="shared" si="191"/>
        <v>0</v>
      </c>
      <c r="DH125" s="99">
        <f t="shared" si="192"/>
        <v>0</v>
      </c>
      <c r="DI125" s="99">
        <f t="shared" si="193"/>
        <v>0</v>
      </c>
      <c r="DJ125" s="100">
        <f t="shared" si="194"/>
        <v>0</v>
      </c>
      <c r="DK125" s="101">
        <f t="shared" si="195"/>
        <v>0</v>
      </c>
      <c r="DL125" s="89" t="str">
        <f t="shared" si="196"/>
        <v>000</v>
      </c>
      <c r="DM125" s="89">
        <f t="shared" si="197"/>
        <v>0</v>
      </c>
      <c r="DN125" s="89">
        <f t="shared" si="198"/>
        <v>0</v>
      </c>
      <c r="DO125" s="89" t="str">
        <f t="shared" si="199"/>
        <v/>
      </c>
      <c r="DP125" s="89" t="str">
        <f t="shared" si="200"/>
        <v/>
      </c>
      <c r="DQ125" s="89" t="str">
        <f t="shared" si="201"/>
        <v>0</v>
      </c>
      <c r="DR125" s="89" t="str">
        <f t="shared" si="202"/>
        <v/>
      </c>
      <c r="DS125" s="89" t="str">
        <f t="shared" si="203"/>
        <v>0</v>
      </c>
      <c r="DT125" s="89" t="str">
        <f t="shared" si="204"/>
        <v/>
      </c>
      <c r="DU125" s="89" t="str">
        <f t="shared" si="205"/>
        <v>00</v>
      </c>
      <c r="DV125" s="89">
        <f t="shared" si="206"/>
        <v>0</v>
      </c>
    </row>
    <row r="126" spans="2:126">
      <c r="B126" s="90" t="str">
        <f t="shared" si="111"/>
        <v/>
      </c>
      <c r="C126" s="91">
        <v>123</v>
      </c>
      <c r="D126" s="92" t="str">
        <f>女子種目選択!B126</f>
        <v/>
      </c>
      <c r="E126" s="197" t="str">
        <f>女子種目選択!C126</f>
        <v/>
      </c>
      <c r="F126" s="198" t="str">
        <f>女子種目選択!D126</f>
        <v/>
      </c>
      <c r="G126" s="199" t="str">
        <f>IF(女子種目選択!E126="","",女子種目選択!E126)</f>
        <v/>
      </c>
      <c r="H126" s="94" t="str">
        <f t="shared" si="207"/>
        <v/>
      </c>
      <c r="I126" s="129"/>
      <c r="J126" s="96" t="str">
        <f t="shared" si="112"/>
        <v/>
      </c>
      <c r="K126" s="130"/>
      <c r="L126" s="96" t="str">
        <f t="shared" si="113"/>
        <v/>
      </c>
      <c r="M126" s="200"/>
      <c r="N126" s="99" t="str">
        <f t="shared" si="114"/>
        <v/>
      </c>
      <c r="O126" s="99">
        <f t="shared" si="115"/>
        <v>0</v>
      </c>
      <c r="P126" s="99" t="str">
        <f t="shared" si="116"/>
        <v/>
      </c>
      <c r="Q126" s="99">
        <f t="shared" si="117"/>
        <v>0</v>
      </c>
      <c r="R126" s="100" t="str">
        <f t="shared" si="118"/>
        <v/>
      </c>
      <c r="S126" s="101" t="str">
        <f t="shared" si="119"/>
        <v/>
      </c>
      <c r="T126" s="89" t="str">
        <f t="shared" si="120"/>
        <v>00</v>
      </c>
      <c r="U126" s="89">
        <f t="shared" si="121"/>
        <v>0</v>
      </c>
      <c r="V126" s="89">
        <f t="shared" si="122"/>
        <v>0</v>
      </c>
      <c r="W126" s="89" t="str">
        <f t="shared" si="123"/>
        <v/>
      </c>
      <c r="X126" s="89" t="str">
        <f t="shared" si="124"/>
        <v/>
      </c>
      <c r="Y126" s="89" t="str">
        <f t="shared" si="125"/>
        <v>0</v>
      </c>
      <c r="Z126" s="89" t="str">
        <f t="shared" si="126"/>
        <v/>
      </c>
      <c r="AA126" s="89" t="str">
        <f t="shared" si="127"/>
        <v/>
      </c>
      <c r="AB126" s="89" t="str">
        <f t="shared" si="128"/>
        <v/>
      </c>
      <c r="AC126" s="89" t="str">
        <f t="shared" si="129"/>
        <v>0</v>
      </c>
      <c r="AD126" s="89">
        <f t="shared" si="130"/>
        <v>0</v>
      </c>
      <c r="AE126" s="201" t="str">
        <f>IF(女子種目選択!F126="","",女子種目選択!F126)</f>
        <v/>
      </c>
      <c r="AF126" s="94" t="str">
        <f t="shared" si="208"/>
        <v/>
      </c>
      <c r="AG126" s="129"/>
      <c r="AH126" s="202" t="str">
        <f t="shared" si="131"/>
        <v/>
      </c>
      <c r="AI126" s="130"/>
      <c r="AJ126" s="202" t="str">
        <f t="shared" si="132"/>
        <v/>
      </c>
      <c r="AK126" s="200"/>
      <c r="AL126" s="99">
        <f t="shared" si="133"/>
        <v>0</v>
      </c>
      <c r="AM126" s="99">
        <f t="shared" si="134"/>
        <v>0</v>
      </c>
      <c r="AN126" s="99">
        <f t="shared" si="135"/>
        <v>0</v>
      </c>
      <c r="AO126" s="99">
        <f t="shared" si="136"/>
        <v>0</v>
      </c>
      <c r="AP126" s="100">
        <f t="shared" si="137"/>
        <v>0</v>
      </c>
      <c r="AQ126" s="101">
        <f t="shared" si="138"/>
        <v>0</v>
      </c>
      <c r="AR126" s="89" t="str">
        <f t="shared" si="139"/>
        <v>000</v>
      </c>
      <c r="AS126" s="89">
        <f t="shared" si="140"/>
        <v>0</v>
      </c>
      <c r="AT126" s="89">
        <f t="shared" si="141"/>
        <v>0</v>
      </c>
      <c r="AU126" s="89" t="str">
        <f t="shared" si="142"/>
        <v/>
      </c>
      <c r="AV126" s="89" t="str">
        <f t="shared" si="143"/>
        <v/>
      </c>
      <c r="AW126" s="89" t="str">
        <f t="shared" si="144"/>
        <v>0</v>
      </c>
      <c r="AX126" s="89" t="str">
        <f t="shared" si="145"/>
        <v/>
      </c>
      <c r="AY126" s="89" t="str">
        <f t="shared" si="146"/>
        <v>0</v>
      </c>
      <c r="AZ126" s="89" t="str">
        <f t="shared" si="147"/>
        <v/>
      </c>
      <c r="BA126" s="89" t="str">
        <f t="shared" si="148"/>
        <v>00</v>
      </c>
      <c r="BB126" s="89">
        <f t="shared" si="149"/>
        <v>0</v>
      </c>
      <c r="BC126" s="199" t="str">
        <f>IF(女子種目選択!G126="","",女子種目選択!G126)</f>
        <v/>
      </c>
      <c r="BD126" s="94" t="str">
        <f t="shared" si="209"/>
        <v/>
      </c>
      <c r="BE126" s="129"/>
      <c r="BF126" s="202" t="str">
        <f t="shared" si="150"/>
        <v/>
      </c>
      <c r="BG126" s="130"/>
      <c r="BH126" s="202" t="str">
        <f t="shared" si="151"/>
        <v/>
      </c>
      <c r="BI126" s="200"/>
      <c r="BJ126" s="99">
        <f t="shared" si="152"/>
        <v>0</v>
      </c>
      <c r="BK126" s="99">
        <f t="shared" si="153"/>
        <v>0</v>
      </c>
      <c r="BL126" s="99">
        <f t="shared" si="154"/>
        <v>0</v>
      </c>
      <c r="BM126" s="99">
        <f t="shared" si="155"/>
        <v>0</v>
      </c>
      <c r="BN126" s="100">
        <f t="shared" si="156"/>
        <v>0</v>
      </c>
      <c r="BO126" s="101">
        <f t="shared" si="157"/>
        <v>0</v>
      </c>
      <c r="BP126" s="89" t="str">
        <f t="shared" si="158"/>
        <v>000</v>
      </c>
      <c r="BQ126" s="89">
        <f t="shared" si="159"/>
        <v>0</v>
      </c>
      <c r="BR126" s="89">
        <f t="shared" si="160"/>
        <v>0</v>
      </c>
      <c r="BS126" s="89" t="str">
        <f t="shared" si="161"/>
        <v/>
      </c>
      <c r="BT126" s="89" t="str">
        <f t="shared" si="162"/>
        <v/>
      </c>
      <c r="BU126" s="89" t="str">
        <f t="shared" si="163"/>
        <v>0</v>
      </c>
      <c r="BV126" s="89" t="str">
        <f t="shared" si="164"/>
        <v/>
      </c>
      <c r="BW126" s="89" t="str">
        <f t="shared" si="165"/>
        <v>0</v>
      </c>
      <c r="BX126" s="89" t="str">
        <f t="shared" si="166"/>
        <v/>
      </c>
      <c r="BY126" s="89" t="str">
        <f t="shared" si="167"/>
        <v>00</v>
      </c>
      <c r="BZ126" s="89">
        <f t="shared" si="168"/>
        <v>0</v>
      </c>
      <c r="CA126" s="199" t="str">
        <f>IF(女子種目選択!H126="","",女子種目選択!H126)</f>
        <v/>
      </c>
      <c r="CB126" s="94" t="str">
        <f t="shared" si="210"/>
        <v/>
      </c>
      <c r="CC126" s="129"/>
      <c r="CD126" s="202" t="str">
        <f t="shared" si="169"/>
        <v/>
      </c>
      <c r="CE126" s="130"/>
      <c r="CF126" s="202" t="str">
        <f t="shared" si="170"/>
        <v/>
      </c>
      <c r="CG126" s="200"/>
      <c r="CH126" s="99">
        <f t="shared" si="171"/>
        <v>0</v>
      </c>
      <c r="CI126" s="99">
        <f t="shared" si="172"/>
        <v>0</v>
      </c>
      <c r="CJ126" s="99">
        <f t="shared" si="173"/>
        <v>0</v>
      </c>
      <c r="CK126" s="99">
        <f t="shared" si="174"/>
        <v>0</v>
      </c>
      <c r="CL126" s="100">
        <f t="shared" si="175"/>
        <v>0</v>
      </c>
      <c r="CM126" s="101">
        <f t="shared" si="176"/>
        <v>0</v>
      </c>
      <c r="CN126" s="89" t="str">
        <f t="shared" si="177"/>
        <v>000</v>
      </c>
      <c r="CO126" s="89">
        <f t="shared" si="178"/>
        <v>0</v>
      </c>
      <c r="CP126" s="89">
        <f t="shared" si="179"/>
        <v>0</v>
      </c>
      <c r="CQ126" s="89" t="str">
        <f t="shared" si="180"/>
        <v/>
      </c>
      <c r="CR126" s="89" t="str">
        <f t="shared" si="181"/>
        <v/>
      </c>
      <c r="CS126" s="89" t="str">
        <f t="shared" si="182"/>
        <v>0</v>
      </c>
      <c r="CT126" s="89" t="str">
        <f t="shared" si="183"/>
        <v/>
      </c>
      <c r="CU126" s="89" t="str">
        <f t="shared" si="184"/>
        <v>0</v>
      </c>
      <c r="CV126" s="89" t="str">
        <f t="shared" si="185"/>
        <v/>
      </c>
      <c r="CW126" s="89" t="str">
        <f t="shared" si="186"/>
        <v>00</v>
      </c>
      <c r="CX126" s="89">
        <f t="shared" si="187"/>
        <v>0</v>
      </c>
      <c r="CY126" s="201" t="str">
        <f>IF(女子種目選択!I126="","",女子種目選択!I126)</f>
        <v/>
      </c>
      <c r="CZ126" s="94" t="str">
        <f t="shared" si="211"/>
        <v/>
      </c>
      <c r="DA126" s="129"/>
      <c r="DB126" s="202" t="str">
        <f t="shared" si="188"/>
        <v/>
      </c>
      <c r="DC126" s="130"/>
      <c r="DD126" s="202" t="str">
        <f t="shared" si="189"/>
        <v/>
      </c>
      <c r="DE126" s="200"/>
      <c r="DF126" s="99">
        <f t="shared" si="190"/>
        <v>0</v>
      </c>
      <c r="DG126" s="99">
        <f t="shared" si="191"/>
        <v>0</v>
      </c>
      <c r="DH126" s="99">
        <f t="shared" si="192"/>
        <v>0</v>
      </c>
      <c r="DI126" s="99">
        <f t="shared" si="193"/>
        <v>0</v>
      </c>
      <c r="DJ126" s="100">
        <f t="shared" si="194"/>
        <v>0</v>
      </c>
      <c r="DK126" s="101">
        <f t="shared" si="195"/>
        <v>0</v>
      </c>
      <c r="DL126" s="89" t="str">
        <f t="shared" si="196"/>
        <v>000</v>
      </c>
      <c r="DM126" s="89">
        <f t="shared" si="197"/>
        <v>0</v>
      </c>
      <c r="DN126" s="89">
        <f t="shared" si="198"/>
        <v>0</v>
      </c>
      <c r="DO126" s="89" t="str">
        <f t="shared" si="199"/>
        <v/>
      </c>
      <c r="DP126" s="89" t="str">
        <f t="shared" si="200"/>
        <v/>
      </c>
      <c r="DQ126" s="89" t="str">
        <f t="shared" si="201"/>
        <v>0</v>
      </c>
      <c r="DR126" s="89" t="str">
        <f t="shared" si="202"/>
        <v/>
      </c>
      <c r="DS126" s="89" t="str">
        <f t="shared" si="203"/>
        <v>0</v>
      </c>
      <c r="DT126" s="89" t="str">
        <f t="shared" si="204"/>
        <v/>
      </c>
      <c r="DU126" s="89" t="str">
        <f t="shared" si="205"/>
        <v>00</v>
      </c>
      <c r="DV126" s="89">
        <f t="shared" si="206"/>
        <v>0</v>
      </c>
    </row>
    <row r="127" spans="2:126">
      <c r="B127" s="90" t="str">
        <f t="shared" si="111"/>
        <v/>
      </c>
      <c r="C127" s="91">
        <v>124</v>
      </c>
      <c r="D127" s="92" t="str">
        <f>女子種目選択!B127</f>
        <v/>
      </c>
      <c r="E127" s="197" t="str">
        <f>女子種目選択!C127</f>
        <v/>
      </c>
      <c r="F127" s="198" t="str">
        <f>女子種目選択!D127</f>
        <v/>
      </c>
      <c r="G127" s="199" t="str">
        <f>IF(女子種目選択!E127="","",女子種目選択!E127)</f>
        <v/>
      </c>
      <c r="H127" s="94" t="str">
        <f t="shared" si="207"/>
        <v/>
      </c>
      <c r="I127" s="129"/>
      <c r="J127" s="96" t="str">
        <f t="shared" si="112"/>
        <v/>
      </c>
      <c r="K127" s="130"/>
      <c r="L127" s="96" t="str">
        <f t="shared" si="113"/>
        <v/>
      </c>
      <c r="M127" s="200"/>
      <c r="N127" s="99" t="str">
        <f t="shared" si="114"/>
        <v/>
      </c>
      <c r="O127" s="99">
        <f t="shared" si="115"/>
        <v>0</v>
      </c>
      <c r="P127" s="99" t="str">
        <f t="shared" si="116"/>
        <v/>
      </c>
      <c r="Q127" s="99">
        <f t="shared" si="117"/>
        <v>0</v>
      </c>
      <c r="R127" s="100" t="str">
        <f t="shared" si="118"/>
        <v/>
      </c>
      <c r="S127" s="101" t="str">
        <f t="shared" si="119"/>
        <v/>
      </c>
      <c r="T127" s="89" t="str">
        <f t="shared" si="120"/>
        <v>00</v>
      </c>
      <c r="U127" s="89">
        <f t="shared" si="121"/>
        <v>0</v>
      </c>
      <c r="V127" s="89">
        <f t="shared" si="122"/>
        <v>0</v>
      </c>
      <c r="W127" s="89" t="str">
        <f t="shared" si="123"/>
        <v/>
      </c>
      <c r="X127" s="89" t="str">
        <f t="shared" si="124"/>
        <v/>
      </c>
      <c r="Y127" s="89" t="str">
        <f t="shared" si="125"/>
        <v>0</v>
      </c>
      <c r="Z127" s="89" t="str">
        <f t="shared" si="126"/>
        <v/>
      </c>
      <c r="AA127" s="89" t="str">
        <f t="shared" si="127"/>
        <v/>
      </c>
      <c r="AB127" s="89" t="str">
        <f t="shared" si="128"/>
        <v/>
      </c>
      <c r="AC127" s="89" t="str">
        <f t="shared" si="129"/>
        <v>0</v>
      </c>
      <c r="AD127" s="89">
        <f t="shared" si="130"/>
        <v>0</v>
      </c>
      <c r="AE127" s="201" t="str">
        <f>IF(女子種目選択!F127="","",女子種目選択!F127)</f>
        <v/>
      </c>
      <c r="AF127" s="94" t="str">
        <f t="shared" si="208"/>
        <v/>
      </c>
      <c r="AG127" s="129"/>
      <c r="AH127" s="202" t="str">
        <f t="shared" si="131"/>
        <v/>
      </c>
      <c r="AI127" s="130"/>
      <c r="AJ127" s="202" t="str">
        <f t="shared" si="132"/>
        <v/>
      </c>
      <c r="AK127" s="200"/>
      <c r="AL127" s="99">
        <f t="shared" si="133"/>
        <v>0</v>
      </c>
      <c r="AM127" s="99">
        <f t="shared" si="134"/>
        <v>0</v>
      </c>
      <c r="AN127" s="99">
        <f t="shared" si="135"/>
        <v>0</v>
      </c>
      <c r="AO127" s="99">
        <f t="shared" si="136"/>
        <v>0</v>
      </c>
      <c r="AP127" s="100">
        <f t="shared" si="137"/>
        <v>0</v>
      </c>
      <c r="AQ127" s="101">
        <f t="shared" si="138"/>
        <v>0</v>
      </c>
      <c r="AR127" s="89" t="str">
        <f t="shared" si="139"/>
        <v>000</v>
      </c>
      <c r="AS127" s="89">
        <f t="shared" si="140"/>
        <v>0</v>
      </c>
      <c r="AT127" s="89">
        <f t="shared" si="141"/>
        <v>0</v>
      </c>
      <c r="AU127" s="89" t="str">
        <f t="shared" si="142"/>
        <v/>
      </c>
      <c r="AV127" s="89" t="str">
        <f t="shared" si="143"/>
        <v/>
      </c>
      <c r="AW127" s="89" t="str">
        <f t="shared" si="144"/>
        <v>0</v>
      </c>
      <c r="AX127" s="89" t="str">
        <f t="shared" si="145"/>
        <v/>
      </c>
      <c r="AY127" s="89" t="str">
        <f t="shared" si="146"/>
        <v>0</v>
      </c>
      <c r="AZ127" s="89" t="str">
        <f t="shared" si="147"/>
        <v/>
      </c>
      <c r="BA127" s="89" t="str">
        <f t="shared" si="148"/>
        <v>00</v>
      </c>
      <c r="BB127" s="89">
        <f t="shared" si="149"/>
        <v>0</v>
      </c>
      <c r="BC127" s="199" t="str">
        <f>IF(女子種目選択!G127="","",女子種目選択!G127)</f>
        <v/>
      </c>
      <c r="BD127" s="94" t="str">
        <f t="shared" si="209"/>
        <v/>
      </c>
      <c r="BE127" s="129"/>
      <c r="BF127" s="202" t="str">
        <f t="shared" si="150"/>
        <v/>
      </c>
      <c r="BG127" s="130"/>
      <c r="BH127" s="202" t="str">
        <f t="shared" si="151"/>
        <v/>
      </c>
      <c r="BI127" s="200"/>
      <c r="BJ127" s="99">
        <f t="shared" si="152"/>
        <v>0</v>
      </c>
      <c r="BK127" s="99">
        <f t="shared" si="153"/>
        <v>0</v>
      </c>
      <c r="BL127" s="99">
        <f t="shared" si="154"/>
        <v>0</v>
      </c>
      <c r="BM127" s="99">
        <f t="shared" si="155"/>
        <v>0</v>
      </c>
      <c r="BN127" s="100">
        <f t="shared" si="156"/>
        <v>0</v>
      </c>
      <c r="BO127" s="101">
        <f t="shared" si="157"/>
        <v>0</v>
      </c>
      <c r="BP127" s="89" t="str">
        <f t="shared" si="158"/>
        <v>000</v>
      </c>
      <c r="BQ127" s="89">
        <f t="shared" si="159"/>
        <v>0</v>
      </c>
      <c r="BR127" s="89">
        <f t="shared" si="160"/>
        <v>0</v>
      </c>
      <c r="BS127" s="89" t="str">
        <f t="shared" si="161"/>
        <v/>
      </c>
      <c r="BT127" s="89" t="str">
        <f t="shared" si="162"/>
        <v/>
      </c>
      <c r="BU127" s="89" t="str">
        <f t="shared" si="163"/>
        <v>0</v>
      </c>
      <c r="BV127" s="89" t="str">
        <f t="shared" si="164"/>
        <v/>
      </c>
      <c r="BW127" s="89" t="str">
        <f t="shared" si="165"/>
        <v>0</v>
      </c>
      <c r="BX127" s="89" t="str">
        <f t="shared" si="166"/>
        <v/>
      </c>
      <c r="BY127" s="89" t="str">
        <f t="shared" si="167"/>
        <v>00</v>
      </c>
      <c r="BZ127" s="89">
        <f t="shared" si="168"/>
        <v>0</v>
      </c>
      <c r="CA127" s="199" t="str">
        <f>IF(女子種目選択!H127="","",女子種目選択!H127)</f>
        <v/>
      </c>
      <c r="CB127" s="94" t="str">
        <f t="shared" si="210"/>
        <v/>
      </c>
      <c r="CC127" s="129"/>
      <c r="CD127" s="202" t="str">
        <f t="shared" si="169"/>
        <v/>
      </c>
      <c r="CE127" s="130"/>
      <c r="CF127" s="202" t="str">
        <f t="shared" si="170"/>
        <v/>
      </c>
      <c r="CG127" s="200"/>
      <c r="CH127" s="99">
        <f t="shared" si="171"/>
        <v>0</v>
      </c>
      <c r="CI127" s="99">
        <f t="shared" si="172"/>
        <v>0</v>
      </c>
      <c r="CJ127" s="99">
        <f t="shared" si="173"/>
        <v>0</v>
      </c>
      <c r="CK127" s="99">
        <f t="shared" si="174"/>
        <v>0</v>
      </c>
      <c r="CL127" s="100">
        <f t="shared" si="175"/>
        <v>0</v>
      </c>
      <c r="CM127" s="101">
        <f t="shared" si="176"/>
        <v>0</v>
      </c>
      <c r="CN127" s="89" t="str">
        <f t="shared" si="177"/>
        <v>000</v>
      </c>
      <c r="CO127" s="89">
        <f t="shared" si="178"/>
        <v>0</v>
      </c>
      <c r="CP127" s="89">
        <f t="shared" si="179"/>
        <v>0</v>
      </c>
      <c r="CQ127" s="89" t="str">
        <f t="shared" si="180"/>
        <v/>
      </c>
      <c r="CR127" s="89" t="str">
        <f t="shared" si="181"/>
        <v/>
      </c>
      <c r="CS127" s="89" t="str">
        <f t="shared" si="182"/>
        <v>0</v>
      </c>
      <c r="CT127" s="89" t="str">
        <f t="shared" si="183"/>
        <v/>
      </c>
      <c r="CU127" s="89" t="str">
        <f t="shared" si="184"/>
        <v>0</v>
      </c>
      <c r="CV127" s="89" t="str">
        <f t="shared" si="185"/>
        <v/>
      </c>
      <c r="CW127" s="89" t="str">
        <f t="shared" si="186"/>
        <v>00</v>
      </c>
      <c r="CX127" s="89">
        <f t="shared" si="187"/>
        <v>0</v>
      </c>
      <c r="CY127" s="201" t="str">
        <f>IF(女子種目選択!I127="","",女子種目選択!I127)</f>
        <v/>
      </c>
      <c r="CZ127" s="94" t="str">
        <f t="shared" si="211"/>
        <v/>
      </c>
      <c r="DA127" s="129"/>
      <c r="DB127" s="202" t="str">
        <f t="shared" si="188"/>
        <v/>
      </c>
      <c r="DC127" s="130"/>
      <c r="DD127" s="202" t="str">
        <f t="shared" si="189"/>
        <v/>
      </c>
      <c r="DE127" s="200"/>
      <c r="DF127" s="99">
        <f t="shared" si="190"/>
        <v>0</v>
      </c>
      <c r="DG127" s="99">
        <f t="shared" si="191"/>
        <v>0</v>
      </c>
      <c r="DH127" s="99">
        <f t="shared" si="192"/>
        <v>0</v>
      </c>
      <c r="DI127" s="99">
        <f t="shared" si="193"/>
        <v>0</v>
      </c>
      <c r="DJ127" s="100">
        <f t="shared" si="194"/>
        <v>0</v>
      </c>
      <c r="DK127" s="101">
        <f t="shared" si="195"/>
        <v>0</v>
      </c>
      <c r="DL127" s="89" t="str">
        <f t="shared" si="196"/>
        <v>000</v>
      </c>
      <c r="DM127" s="89">
        <f t="shared" si="197"/>
        <v>0</v>
      </c>
      <c r="DN127" s="89">
        <f t="shared" si="198"/>
        <v>0</v>
      </c>
      <c r="DO127" s="89" t="str">
        <f t="shared" si="199"/>
        <v/>
      </c>
      <c r="DP127" s="89" t="str">
        <f t="shared" si="200"/>
        <v/>
      </c>
      <c r="DQ127" s="89" t="str">
        <f t="shared" si="201"/>
        <v>0</v>
      </c>
      <c r="DR127" s="89" t="str">
        <f t="shared" si="202"/>
        <v/>
      </c>
      <c r="DS127" s="89" t="str">
        <f t="shared" si="203"/>
        <v>0</v>
      </c>
      <c r="DT127" s="89" t="str">
        <f t="shared" si="204"/>
        <v/>
      </c>
      <c r="DU127" s="89" t="str">
        <f t="shared" si="205"/>
        <v>00</v>
      </c>
      <c r="DV127" s="89">
        <f t="shared" si="206"/>
        <v>0</v>
      </c>
    </row>
    <row r="128" spans="2:126">
      <c r="B128" s="90" t="str">
        <f t="shared" si="111"/>
        <v/>
      </c>
      <c r="C128" s="91">
        <v>125</v>
      </c>
      <c r="D128" s="92" t="str">
        <f>女子種目選択!B128</f>
        <v/>
      </c>
      <c r="E128" s="197" t="str">
        <f>女子種目選択!C128</f>
        <v/>
      </c>
      <c r="F128" s="198" t="str">
        <f>女子種目選択!D128</f>
        <v/>
      </c>
      <c r="G128" s="199" t="str">
        <f>IF(女子種目選択!E128="","",女子種目選択!E128)</f>
        <v/>
      </c>
      <c r="H128" s="94" t="str">
        <f t="shared" si="207"/>
        <v/>
      </c>
      <c r="I128" s="129"/>
      <c r="J128" s="96" t="str">
        <f t="shared" si="112"/>
        <v/>
      </c>
      <c r="K128" s="130"/>
      <c r="L128" s="96" t="str">
        <f t="shared" si="113"/>
        <v/>
      </c>
      <c r="M128" s="200"/>
      <c r="N128" s="99" t="str">
        <f t="shared" si="114"/>
        <v/>
      </c>
      <c r="O128" s="99">
        <f t="shared" si="115"/>
        <v>0</v>
      </c>
      <c r="P128" s="99" t="str">
        <f t="shared" si="116"/>
        <v/>
      </c>
      <c r="Q128" s="99">
        <f t="shared" si="117"/>
        <v>0</v>
      </c>
      <c r="R128" s="100" t="str">
        <f t="shared" si="118"/>
        <v/>
      </c>
      <c r="S128" s="101" t="str">
        <f t="shared" si="119"/>
        <v/>
      </c>
      <c r="T128" s="89" t="str">
        <f t="shared" si="120"/>
        <v>00</v>
      </c>
      <c r="U128" s="89">
        <f t="shared" si="121"/>
        <v>0</v>
      </c>
      <c r="V128" s="89">
        <f t="shared" si="122"/>
        <v>0</v>
      </c>
      <c r="W128" s="89" t="str">
        <f t="shared" si="123"/>
        <v/>
      </c>
      <c r="X128" s="89" t="str">
        <f t="shared" si="124"/>
        <v/>
      </c>
      <c r="Y128" s="89" t="str">
        <f t="shared" si="125"/>
        <v>0</v>
      </c>
      <c r="Z128" s="89" t="str">
        <f t="shared" si="126"/>
        <v/>
      </c>
      <c r="AA128" s="89" t="str">
        <f t="shared" si="127"/>
        <v/>
      </c>
      <c r="AB128" s="89" t="str">
        <f t="shared" si="128"/>
        <v/>
      </c>
      <c r="AC128" s="89" t="str">
        <f t="shared" si="129"/>
        <v>0</v>
      </c>
      <c r="AD128" s="89">
        <f t="shared" si="130"/>
        <v>0</v>
      </c>
      <c r="AE128" s="201" t="str">
        <f>IF(女子種目選択!F128="","",女子種目選択!F128)</f>
        <v/>
      </c>
      <c r="AF128" s="94" t="str">
        <f t="shared" si="208"/>
        <v/>
      </c>
      <c r="AG128" s="129"/>
      <c r="AH128" s="202" t="str">
        <f t="shared" si="131"/>
        <v/>
      </c>
      <c r="AI128" s="130"/>
      <c r="AJ128" s="202" t="str">
        <f t="shared" si="132"/>
        <v/>
      </c>
      <c r="AK128" s="200"/>
      <c r="AL128" s="99">
        <f t="shared" si="133"/>
        <v>0</v>
      </c>
      <c r="AM128" s="99">
        <f t="shared" si="134"/>
        <v>0</v>
      </c>
      <c r="AN128" s="99">
        <f t="shared" si="135"/>
        <v>0</v>
      </c>
      <c r="AO128" s="99">
        <f t="shared" si="136"/>
        <v>0</v>
      </c>
      <c r="AP128" s="100">
        <f t="shared" si="137"/>
        <v>0</v>
      </c>
      <c r="AQ128" s="101">
        <f t="shared" si="138"/>
        <v>0</v>
      </c>
      <c r="AR128" s="89" t="str">
        <f t="shared" si="139"/>
        <v>000</v>
      </c>
      <c r="AS128" s="89">
        <f t="shared" si="140"/>
        <v>0</v>
      </c>
      <c r="AT128" s="89">
        <f t="shared" si="141"/>
        <v>0</v>
      </c>
      <c r="AU128" s="89" t="str">
        <f t="shared" si="142"/>
        <v/>
      </c>
      <c r="AV128" s="89" t="str">
        <f t="shared" si="143"/>
        <v/>
      </c>
      <c r="AW128" s="89" t="str">
        <f t="shared" si="144"/>
        <v>0</v>
      </c>
      <c r="AX128" s="89" t="str">
        <f t="shared" si="145"/>
        <v/>
      </c>
      <c r="AY128" s="89" t="str">
        <f t="shared" si="146"/>
        <v>0</v>
      </c>
      <c r="AZ128" s="89" t="str">
        <f t="shared" si="147"/>
        <v/>
      </c>
      <c r="BA128" s="89" t="str">
        <f t="shared" si="148"/>
        <v>00</v>
      </c>
      <c r="BB128" s="89">
        <f t="shared" si="149"/>
        <v>0</v>
      </c>
      <c r="BC128" s="199" t="str">
        <f>IF(女子種目選択!G128="","",女子種目選択!G128)</f>
        <v/>
      </c>
      <c r="BD128" s="94" t="str">
        <f t="shared" si="209"/>
        <v/>
      </c>
      <c r="BE128" s="129"/>
      <c r="BF128" s="202" t="str">
        <f t="shared" si="150"/>
        <v/>
      </c>
      <c r="BG128" s="130"/>
      <c r="BH128" s="202" t="str">
        <f t="shared" si="151"/>
        <v/>
      </c>
      <c r="BI128" s="200"/>
      <c r="BJ128" s="99">
        <f t="shared" si="152"/>
        <v>0</v>
      </c>
      <c r="BK128" s="99">
        <f t="shared" si="153"/>
        <v>0</v>
      </c>
      <c r="BL128" s="99">
        <f t="shared" si="154"/>
        <v>0</v>
      </c>
      <c r="BM128" s="99">
        <f t="shared" si="155"/>
        <v>0</v>
      </c>
      <c r="BN128" s="100">
        <f t="shared" si="156"/>
        <v>0</v>
      </c>
      <c r="BO128" s="101">
        <f t="shared" si="157"/>
        <v>0</v>
      </c>
      <c r="BP128" s="89" t="str">
        <f t="shared" si="158"/>
        <v>000</v>
      </c>
      <c r="BQ128" s="89">
        <f t="shared" si="159"/>
        <v>0</v>
      </c>
      <c r="BR128" s="89">
        <f t="shared" si="160"/>
        <v>0</v>
      </c>
      <c r="BS128" s="89" t="str">
        <f t="shared" si="161"/>
        <v/>
      </c>
      <c r="BT128" s="89" t="str">
        <f t="shared" si="162"/>
        <v/>
      </c>
      <c r="BU128" s="89" t="str">
        <f t="shared" si="163"/>
        <v>0</v>
      </c>
      <c r="BV128" s="89" t="str">
        <f t="shared" si="164"/>
        <v/>
      </c>
      <c r="BW128" s="89" t="str">
        <f t="shared" si="165"/>
        <v>0</v>
      </c>
      <c r="BX128" s="89" t="str">
        <f t="shared" si="166"/>
        <v/>
      </c>
      <c r="BY128" s="89" t="str">
        <f t="shared" si="167"/>
        <v>00</v>
      </c>
      <c r="BZ128" s="89">
        <f t="shared" si="168"/>
        <v>0</v>
      </c>
      <c r="CA128" s="199" t="str">
        <f>IF(女子種目選択!H128="","",女子種目選択!H128)</f>
        <v/>
      </c>
      <c r="CB128" s="94" t="str">
        <f t="shared" si="210"/>
        <v/>
      </c>
      <c r="CC128" s="129"/>
      <c r="CD128" s="202" t="str">
        <f t="shared" si="169"/>
        <v/>
      </c>
      <c r="CE128" s="130"/>
      <c r="CF128" s="202" t="str">
        <f t="shared" si="170"/>
        <v/>
      </c>
      <c r="CG128" s="200"/>
      <c r="CH128" s="99">
        <f t="shared" si="171"/>
        <v>0</v>
      </c>
      <c r="CI128" s="99">
        <f t="shared" si="172"/>
        <v>0</v>
      </c>
      <c r="CJ128" s="99">
        <f t="shared" si="173"/>
        <v>0</v>
      </c>
      <c r="CK128" s="99">
        <f t="shared" si="174"/>
        <v>0</v>
      </c>
      <c r="CL128" s="100">
        <f t="shared" si="175"/>
        <v>0</v>
      </c>
      <c r="CM128" s="101">
        <f t="shared" si="176"/>
        <v>0</v>
      </c>
      <c r="CN128" s="89" t="str">
        <f t="shared" si="177"/>
        <v>000</v>
      </c>
      <c r="CO128" s="89">
        <f t="shared" si="178"/>
        <v>0</v>
      </c>
      <c r="CP128" s="89">
        <f t="shared" si="179"/>
        <v>0</v>
      </c>
      <c r="CQ128" s="89" t="str">
        <f t="shared" si="180"/>
        <v/>
      </c>
      <c r="CR128" s="89" t="str">
        <f t="shared" si="181"/>
        <v/>
      </c>
      <c r="CS128" s="89" t="str">
        <f t="shared" si="182"/>
        <v>0</v>
      </c>
      <c r="CT128" s="89" t="str">
        <f t="shared" si="183"/>
        <v/>
      </c>
      <c r="CU128" s="89" t="str">
        <f t="shared" si="184"/>
        <v>0</v>
      </c>
      <c r="CV128" s="89" t="str">
        <f t="shared" si="185"/>
        <v/>
      </c>
      <c r="CW128" s="89" t="str">
        <f t="shared" si="186"/>
        <v>00</v>
      </c>
      <c r="CX128" s="89">
        <f t="shared" si="187"/>
        <v>0</v>
      </c>
      <c r="CY128" s="201" t="str">
        <f>IF(女子種目選択!I128="","",女子種目選択!I128)</f>
        <v/>
      </c>
      <c r="CZ128" s="94" t="str">
        <f t="shared" si="211"/>
        <v/>
      </c>
      <c r="DA128" s="129"/>
      <c r="DB128" s="202" t="str">
        <f t="shared" si="188"/>
        <v/>
      </c>
      <c r="DC128" s="130"/>
      <c r="DD128" s="202" t="str">
        <f t="shared" si="189"/>
        <v/>
      </c>
      <c r="DE128" s="200"/>
      <c r="DF128" s="99">
        <f t="shared" si="190"/>
        <v>0</v>
      </c>
      <c r="DG128" s="99">
        <f t="shared" si="191"/>
        <v>0</v>
      </c>
      <c r="DH128" s="99">
        <f t="shared" si="192"/>
        <v>0</v>
      </c>
      <c r="DI128" s="99">
        <f t="shared" si="193"/>
        <v>0</v>
      </c>
      <c r="DJ128" s="100">
        <f t="shared" si="194"/>
        <v>0</v>
      </c>
      <c r="DK128" s="101">
        <f t="shared" si="195"/>
        <v>0</v>
      </c>
      <c r="DL128" s="89" t="str">
        <f t="shared" si="196"/>
        <v>000</v>
      </c>
      <c r="DM128" s="89">
        <f t="shared" si="197"/>
        <v>0</v>
      </c>
      <c r="DN128" s="89">
        <f t="shared" si="198"/>
        <v>0</v>
      </c>
      <c r="DO128" s="89" t="str">
        <f t="shared" si="199"/>
        <v/>
      </c>
      <c r="DP128" s="89" t="str">
        <f t="shared" si="200"/>
        <v/>
      </c>
      <c r="DQ128" s="89" t="str">
        <f t="shared" si="201"/>
        <v>0</v>
      </c>
      <c r="DR128" s="89" t="str">
        <f t="shared" si="202"/>
        <v/>
      </c>
      <c r="DS128" s="89" t="str">
        <f t="shared" si="203"/>
        <v>0</v>
      </c>
      <c r="DT128" s="89" t="str">
        <f t="shared" si="204"/>
        <v/>
      </c>
      <c r="DU128" s="89" t="str">
        <f t="shared" si="205"/>
        <v>00</v>
      </c>
      <c r="DV128" s="89">
        <f t="shared" si="206"/>
        <v>0</v>
      </c>
    </row>
    <row r="129" spans="2:126">
      <c r="B129" s="90" t="str">
        <f t="shared" si="111"/>
        <v/>
      </c>
      <c r="C129" s="91">
        <v>126</v>
      </c>
      <c r="D129" s="92" t="str">
        <f>女子種目選択!B129</f>
        <v/>
      </c>
      <c r="E129" s="197" t="str">
        <f>女子種目選択!C129</f>
        <v/>
      </c>
      <c r="F129" s="198" t="str">
        <f>女子種目選択!D129</f>
        <v/>
      </c>
      <c r="G129" s="199" t="str">
        <f>IF(女子種目選択!E129="","",女子種目選択!E129)</f>
        <v/>
      </c>
      <c r="H129" s="94" t="str">
        <f t="shared" si="207"/>
        <v/>
      </c>
      <c r="I129" s="129"/>
      <c r="J129" s="96" t="str">
        <f t="shared" si="112"/>
        <v/>
      </c>
      <c r="K129" s="130"/>
      <c r="L129" s="96" t="str">
        <f t="shared" si="113"/>
        <v/>
      </c>
      <c r="M129" s="200"/>
      <c r="N129" s="99" t="str">
        <f t="shared" si="114"/>
        <v/>
      </c>
      <c r="O129" s="99">
        <f t="shared" si="115"/>
        <v>0</v>
      </c>
      <c r="P129" s="99" t="str">
        <f t="shared" si="116"/>
        <v/>
      </c>
      <c r="Q129" s="99">
        <f t="shared" si="117"/>
        <v>0</v>
      </c>
      <c r="R129" s="100" t="str">
        <f t="shared" si="118"/>
        <v/>
      </c>
      <c r="S129" s="101" t="str">
        <f t="shared" si="119"/>
        <v/>
      </c>
      <c r="T129" s="89" t="str">
        <f t="shared" si="120"/>
        <v>00</v>
      </c>
      <c r="U129" s="89">
        <f t="shared" si="121"/>
        <v>0</v>
      </c>
      <c r="V129" s="89">
        <f t="shared" si="122"/>
        <v>0</v>
      </c>
      <c r="W129" s="89" t="str">
        <f t="shared" si="123"/>
        <v/>
      </c>
      <c r="X129" s="89" t="str">
        <f t="shared" si="124"/>
        <v/>
      </c>
      <c r="Y129" s="89" t="str">
        <f t="shared" si="125"/>
        <v>0</v>
      </c>
      <c r="Z129" s="89" t="str">
        <f t="shared" si="126"/>
        <v/>
      </c>
      <c r="AA129" s="89" t="str">
        <f t="shared" si="127"/>
        <v/>
      </c>
      <c r="AB129" s="89" t="str">
        <f t="shared" si="128"/>
        <v/>
      </c>
      <c r="AC129" s="89" t="str">
        <f t="shared" si="129"/>
        <v>0</v>
      </c>
      <c r="AD129" s="89">
        <f t="shared" si="130"/>
        <v>0</v>
      </c>
      <c r="AE129" s="201" t="str">
        <f>IF(女子種目選択!F129="","",女子種目選択!F129)</f>
        <v/>
      </c>
      <c r="AF129" s="94" t="str">
        <f t="shared" si="208"/>
        <v/>
      </c>
      <c r="AG129" s="129"/>
      <c r="AH129" s="202" t="str">
        <f t="shared" si="131"/>
        <v/>
      </c>
      <c r="AI129" s="130"/>
      <c r="AJ129" s="202" t="str">
        <f t="shared" si="132"/>
        <v/>
      </c>
      <c r="AK129" s="200"/>
      <c r="AL129" s="99">
        <f t="shared" si="133"/>
        <v>0</v>
      </c>
      <c r="AM129" s="99">
        <f t="shared" si="134"/>
        <v>0</v>
      </c>
      <c r="AN129" s="99">
        <f t="shared" si="135"/>
        <v>0</v>
      </c>
      <c r="AO129" s="99">
        <f t="shared" si="136"/>
        <v>0</v>
      </c>
      <c r="AP129" s="100">
        <f t="shared" si="137"/>
        <v>0</v>
      </c>
      <c r="AQ129" s="101">
        <f t="shared" si="138"/>
        <v>0</v>
      </c>
      <c r="AR129" s="89" t="str">
        <f t="shared" si="139"/>
        <v>000</v>
      </c>
      <c r="AS129" s="89">
        <f t="shared" si="140"/>
        <v>0</v>
      </c>
      <c r="AT129" s="89">
        <f t="shared" si="141"/>
        <v>0</v>
      </c>
      <c r="AU129" s="89" t="str">
        <f t="shared" si="142"/>
        <v/>
      </c>
      <c r="AV129" s="89" t="str">
        <f t="shared" si="143"/>
        <v/>
      </c>
      <c r="AW129" s="89" t="str">
        <f t="shared" si="144"/>
        <v>0</v>
      </c>
      <c r="AX129" s="89" t="str">
        <f t="shared" si="145"/>
        <v/>
      </c>
      <c r="AY129" s="89" t="str">
        <f t="shared" si="146"/>
        <v>0</v>
      </c>
      <c r="AZ129" s="89" t="str">
        <f t="shared" si="147"/>
        <v/>
      </c>
      <c r="BA129" s="89" t="str">
        <f t="shared" si="148"/>
        <v>00</v>
      </c>
      <c r="BB129" s="89">
        <f t="shared" si="149"/>
        <v>0</v>
      </c>
      <c r="BC129" s="199" t="str">
        <f>IF(女子種目選択!G129="","",女子種目選択!G129)</f>
        <v/>
      </c>
      <c r="BD129" s="94" t="str">
        <f t="shared" si="209"/>
        <v/>
      </c>
      <c r="BE129" s="129"/>
      <c r="BF129" s="202" t="str">
        <f t="shared" si="150"/>
        <v/>
      </c>
      <c r="BG129" s="130"/>
      <c r="BH129" s="202" t="str">
        <f t="shared" si="151"/>
        <v/>
      </c>
      <c r="BI129" s="200"/>
      <c r="BJ129" s="99">
        <f t="shared" si="152"/>
        <v>0</v>
      </c>
      <c r="BK129" s="99">
        <f t="shared" si="153"/>
        <v>0</v>
      </c>
      <c r="BL129" s="99">
        <f t="shared" si="154"/>
        <v>0</v>
      </c>
      <c r="BM129" s="99">
        <f t="shared" si="155"/>
        <v>0</v>
      </c>
      <c r="BN129" s="100">
        <f t="shared" si="156"/>
        <v>0</v>
      </c>
      <c r="BO129" s="101">
        <f t="shared" si="157"/>
        <v>0</v>
      </c>
      <c r="BP129" s="89" t="str">
        <f t="shared" si="158"/>
        <v>000</v>
      </c>
      <c r="BQ129" s="89">
        <f t="shared" si="159"/>
        <v>0</v>
      </c>
      <c r="BR129" s="89">
        <f t="shared" si="160"/>
        <v>0</v>
      </c>
      <c r="BS129" s="89" t="str">
        <f t="shared" si="161"/>
        <v/>
      </c>
      <c r="BT129" s="89" t="str">
        <f t="shared" si="162"/>
        <v/>
      </c>
      <c r="BU129" s="89" t="str">
        <f t="shared" si="163"/>
        <v>0</v>
      </c>
      <c r="BV129" s="89" t="str">
        <f t="shared" si="164"/>
        <v/>
      </c>
      <c r="BW129" s="89" t="str">
        <f t="shared" si="165"/>
        <v>0</v>
      </c>
      <c r="BX129" s="89" t="str">
        <f t="shared" si="166"/>
        <v/>
      </c>
      <c r="BY129" s="89" t="str">
        <f t="shared" si="167"/>
        <v>00</v>
      </c>
      <c r="BZ129" s="89">
        <f t="shared" si="168"/>
        <v>0</v>
      </c>
      <c r="CA129" s="199" t="str">
        <f>IF(女子種目選択!H129="","",女子種目選択!H129)</f>
        <v/>
      </c>
      <c r="CB129" s="94" t="str">
        <f t="shared" si="210"/>
        <v/>
      </c>
      <c r="CC129" s="129"/>
      <c r="CD129" s="202" t="str">
        <f t="shared" si="169"/>
        <v/>
      </c>
      <c r="CE129" s="130"/>
      <c r="CF129" s="202" t="str">
        <f t="shared" si="170"/>
        <v/>
      </c>
      <c r="CG129" s="200"/>
      <c r="CH129" s="99">
        <f t="shared" si="171"/>
        <v>0</v>
      </c>
      <c r="CI129" s="99">
        <f t="shared" si="172"/>
        <v>0</v>
      </c>
      <c r="CJ129" s="99">
        <f t="shared" si="173"/>
        <v>0</v>
      </c>
      <c r="CK129" s="99">
        <f t="shared" si="174"/>
        <v>0</v>
      </c>
      <c r="CL129" s="100">
        <f t="shared" si="175"/>
        <v>0</v>
      </c>
      <c r="CM129" s="101">
        <f t="shared" si="176"/>
        <v>0</v>
      </c>
      <c r="CN129" s="89" t="str">
        <f t="shared" si="177"/>
        <v>000</v>
      </c>
      <c r="CO129" s="89">
        <f t="shared" si="178"/>
        <v>0</v>
      </c>
      <c r="CP129" s="89">
        <f t="shared" si="179"/>
        <v>0</v>
      </c>
      <c r="CQ129" s="89" t="str">
        <f t="shared" si="180"/>
        <v/>
      </c>
      <c r="CR129" s="89" t="str">
        <f t="shared" si="181"/>
        <v/>
      </c>
      <c r="CS129" s="89" t="str">
        <f t="shared" si="182"/>
        <v>0</v>
      </c>
      <c r="CT129" s="89" t="str">
        <f t="shared" si="183"/>
        <v/>
      </c>
      <c r="CU129" s="89" t="str">
        <f t="shared" si="184"/>
        <v>0</v>
      </c>
      <c r="CV129" s="89" t="str">
        <f t="shared" si="185"/>
        <v/>
      </c>
      <c r="CW129" s="89" t="str">
        <f t="shared" si="186"/>
        <v>00</v>
      </c>
      <c r="CX129" s="89">
        <f t="shared" si="187"/>
        <v>0</v>
      </c>
      <c r="CY129" s="201" t="str">
        <f>IF(女子種目選択!I129="","",女子種目選択!I129)</f>
        <v/>
      </c>
      <c r="CZ129" s="94" t="str">
        <f t="shared" si="211"/>
        <v/>
      </c>
      <c r="DA129" s="129"/>
      <c r="DB129" s="202" t="str">
        <f t="shared" si="188"/>
        <v/>
      </c>
      <c r="DC129" s="130"/>
      <c r="DD129" s="202" t="str">
        <f t="shared" si="189"/>
        <v/>
      </c>
      <c r="DE129" s="200"/>
      <c r="DF129" s="99">
        <f t="shared" si="190"/>
        <v>0</v>
      </c>
      <c r="DG129" s="99">
        <f t="shared" si="191"/>
        <v>0</v>
      </c>
      <c r="DH129" s="99">
        <f t="shared" si="192"/>
        <v>0</v>
      </c>
      <c r="DI129" s="99">
        <f t="shared" si="193"/>
        <v>0</v>
      </c>
      <c r="DJ129" s="100">
        <f t="shared" si="194"/>
        <v>0</v>
      </c>
      <c r="DK129" s="101">
        <f t="shared" si="195"/>
        <v>0</v>
      </c>
      <c r="DL129" s="89" t="str">
        <f t="shared" si="196"/>
        <v>000</v>
      </c>
      <c r="DM129" s="89">
        <f t="shared" si="197"/>
        <v>0</v>
      </c>
      <c r="DN129" s="89">
        <f t="shared" si="198"/>
        <v>0</v>
      </c>
      <c r="DO129" s="89" t="str">
        <f t="shared" si="199"/>
        <v/>
      </c>
      <c r="DP129" s="89" t="str">
        <f t="shared" si="200"/>
        <v/>
      </c>
      <c r="DQ129" s="89" t="str">
        <f t="shared" si="201"/>
        <v>0</v>
      </c>
      <c r="DR129" s="89" t="str">
        <f t="shared" si="202"/>
        <v/>
      </c>
      <c r="DS129" s="89" t="str">
        <f t="shared" si="203"/>
        <v>0</v>
      </c>
      <c r="DT129" s="89" t="str">
        <f t="shared" si="204"/>
        <v/>
      </c>
      <c r="DU129" s="89" t="str">
        <f t="shared" si="205"/>
        <v>00</v>
      </c>
      <c r="DV129" s="89">
        <f t="shared" si="206"/>
        <v>0</v>
      </c>
    </row>
    <row r="130" spans="2:126">
      <c r="B130" s="90" t="str">
        <f t="shared" si="111"/>
        <v/>
      </c>
      <c r="C130" s="91">
        <v>127</v>
      </c>
      <c r="D130" s="92" t="str">
        <f>女子種目選択!B130</f>
        <v/>
      </c>
      <c r="E130" s="197" t="str">
        <f>女子種目選択!C130</f>
        <v/>
      </c>
      <c r="F130" s="198" t="str">
        <f>女子種目選択!D130</f>
        <v/>
      </c>
      <c r="G130" s="199" t="str">
        <f>IF(女子種目選択!E130="","",女子種目選択!E130)</f>
        <v/>
      </c>
      <c r="H130" s="94" t="str">
        <f t="shared" si="207"/>
        <v/>
      </c>
      <c r="I130" s="129"/>
      <c r="J130" s="96" t="str">
        <f t="shared" si="112"/>
        <v/>
      </c>
      <c r="K130" s="130"/>
      <c r="L130" s="96" t="str">
        <f t="shared" si="113"/>
        <v/>
      </c>
      <c r="M130" s="200"/>
      <c r="N130" s="99" t="str">
        <f t="shared" si="114"/>
        <v/>
      </c>
      <c r="O130" s="99">
        <f t="shared" si="115"/>
        <v>0</v>
      </c>
      <c r="P130" s="99" t="str">
        <f t="shared" si="116"/>
        <v/>
      </c>
      <c r="Q130" s="99">
        <f t="shared" si="117"/>
        <v>0</v>
      </c>
      <c r="R130" s="100" t="str">
        <f t="shared" si="118"/>
        <v/>
      </c>
      <c r="S130" s="101" t="str">
        <f t="shared" si="119"/>
        <v/>
      </c>
      <c r="T130" s="89" t="str">
        <f t="shared" si="120"/>
        <v>00</v>
      </c>
      <c r="U130" s="89">
        <f t="shared" si="121"/>
        <v>0</v>
      </c>
      <c r="V130" s="89">
        <f t="shared" si="122"/>
        <v>0</v>
      </c>
      <c r="W130" s="89" t="str">
        <f t="shared" si="123"/>
        <v/>
      </c>
      <c r="X130" s="89" t="str">
        <f t="shared" si="124"/>
        <v/>
      </c>
      <c r="Y130" s="89" t="str">
        <f t="shared" si="125"/>
        <v>0</v>
      </c>
      <c r="Z130" s="89" t="str">
        <f t="shared" si="126"/>
        <v/>
      </c>
      <c r="AA130" s="89" t="str">
        <f t="shared" si="127"/>
        <v/>
      </c>
      <c r="AB130" s="89" t="str">
        <f t="shared" si="128"/>
        <v/>
      </c>
      <c r="AC130" s="89" t="str">
        <f t="shared" si="129"/>
        <v>0</v>
      </c>
      <c r="AD130" s="89">
        <f t="shared" si="130"/>
        <v>0</v>
      </c>
      <c r="AE130" s="201" t="str">
        <f>IF(女子種目選択!F130="","",女子種目選択!F130)</f>
        <v/>
      </c>
      <c r="AF130" s="94" t="str">
        <f t="shared" si="208"/>
        <v/>
      </c>
      <c r="AG130" s="129"/>
      <c r="AH130" s="202" t="str">
        <f t="shared" si="131"/>
        <v/>
      </c>
      <c r="AI130" s="130"/>
      <c r="AJ130" s="202" t="str">
        <f t="shared" si="132"/>
        <v/>
      </c>
      <c r="AK130" s="200"/>
      <c r="AL130" s="99">
        <f t="shared" si="133"/>
        <v>0</v>
      </c>
      <c r="AM130" s="99">
        <f t="shared" si="134"/>
        <v>0</v>
      </c>
      <c r="AN130" s="99">
        <f t="shared" si="135"/>
        <v>0</v>
      </c>
      <c r="AO130" s="99">
        <f t="shared" si="136"/>
        <v>0</v>
      </c>
      <c r="AP130" s="100">
        <f t="shared" si="137"/>
        <v>0</v>
      </c>
      <c r="AQ130" s="101">
        <f t="shared" si="138"/>
        <v>0</v>
      </c>
      <c r="AR130" s="89" t="str">
        <f t="shared" si="139"/>
        <v>000</v>
      </c>
      <c r="AS130" s="89">
        <f t="shared" si="140"/>
        <v>0</v>
      </c>
      <c r="AT130" s="89">
        <f t="shared" si="141"/>
        <v>0</v>
      </c>
      <c r="AU130" s="89" t="str">
        <f t="shared" si="142"/>
        <v/>
      </c>
      <c r="AV130" s="89" t="str">
        <f t="shared" si="143"/>
        <v/>
      </c>
      <c r="AW130" s="89" t="str">
        <f t="shared" si="144"/>
        <v>0</v>
      </c>
      <c r="AX130" s="89" t="str">
        <f t="shared" si="145"/>
        <v/>
      </c>
      <c r="AY130" s="89" t="str">
        <f t="shared" si="146"/>
        <v>0</v>
      </c>
      <c r="AZ130" s="89" t="str">
        <f t="shared" si="147"/>
        <v/>
      </c>
      <c r="BA130" s="89" t="str">
        <f t="shared" si="148"/>
        <v>00</v>
      </c>
      <c r="BB130" s="89">
        <f t="shared" si="149"/>
        <v>0</v>
      </c>
      <c r="BC130" s="199" t="str">
        <f>IF(女子種目選択!G130="","",女子種目選択!G130)</f>
        <v/>
      </c>
      <c r="BD130" s="94" t="str">
        <f t="shared" si="209"/>
        <v/>
      </c>
      <c r="BE130" s="129"/>
      <c r="BF130" s="202" t="str">
        <f t="shared" si="150"/>
        <v/>
      </c>
      <c r="BG130" s="130"/>
      <c r="BH130" s="202" t="str">
        <f t="shared" si="151"/>
        <v/>
      </c>
      <c r="BI130" s="200"/>
      <c r="BJ130" s="99">
        <f t="shared" si="152"/>
        <v>0</v>
      </c>
      <c r="BK130" s="99">
        <f t="shared" si="153"/>
        <v>0</v>
      </c>
      <c r="BL130" s="99">
        <f t="shared" si="154"/>
        <v>0</v>
      </c>
      <c r="BM130" s="99">
        <f t="shared" si="155"/>
        <v>0</v>
      </c>
      <c r="BN130" s="100">
        <f t="shared" si="156"/>
        <v>0</v>
      </c>
      <c r="BO130" s="101">
        <f t="shared" si="157"/>
        <v>0</v>
      </c>
      <c r="BP130" s="89" t="str">
        <f t="shared" si="158"/>
        <v>000</v>
      </c>
      <c r="BQ130" s="89">
        <f t="shared" si="159"/>
        <v>0</v>
      </c>
      <c r="BR130" s="89">
        <f t="shared" si="160"/>
        <v>0</v>
      </c>
      <c r="BS130" s="89" t="str">
        <f t="shared" si="161"/>
        <v/>
      </c>
      <c r="BT130" s="89" t="str">
        <f t="shared" si="162"/>
        <v/>
      </c>
      <c r="BU130" s="89" t="str">
        <f t="shared" si="163"/>
        <v>0</v>
      </c>
      <c r="BV130" s="89" t="str">
        <f t="shared" si="164"/>
        <v/>
      </c>
      <c r="BW130" s="89" t="str">
        <f t="shared" si="165"/>
        <v>0</v>
      </c>
      <c r="BX130" s="89" t="str">
        <f t="shared" si="166"/>
        <v/>
      </c>
      <c r="BY130" s="89" t="str">
        <f t="shared" si="167"/>
        <v>00</v>
      </c>
      <c r="BZ130" s="89">
        <f t="shared" si="168"/>
        <v>0</v>
      </c>
      <c r="CA130" s="199" t="str">
        <f>IF(女子種目選択!H130="","",女子種目選択!H130)</f>
        <v/>
      </c>
      <c r="CB130" s="94" t="str">
        <f t="shared" si="210"/>
        <v/>
      </c>
      <c r="CC130" s="129"/>
      <c r="CD130" s="202" t="str">
        <f t="shared" si="169"/>
        <v/>
      </c>
      <c r="CE130" s="130"/>
      <c r="CF130" s="202" t="str">
        <f t="shared" si="170"/>
        <v/>
      </c>
      <c r="CG130" s="200"/>
      <c r="CH130" s="99">
        <f t="shared" si="171"/>
        <v>0</v>
      </c>
      <c r="CI130" s="99">
        <f t="shared" si="172"/>
        <v>0</v>
      </c>
      <c r="CJ130" s="99">
        <f t="shared" si="173"/>
        <v>0</v>
      </c>
      <c r="CK130" s="99">
        <f t="shared" si="174"/>
        <v>0</v>
      </c>
      <c r="CL130" s="100">
        <f t="shared" si="175"/>
        <v>0</v>
      </c>
      <c r="CM130" s="101">
        <f t="shared" si="176"/>
        <v>0</v>
      </c>
      <c r="CN130" s="89" t="str">
        <f t="shared" si="177"/>
        <v>000</v>
      </c>
      <c r="CO130" s="89">
        <f t="shared" si="178"/>
        <v>0</v>
      </c>
      <c r="CP130" s="89">
        <f t="shared" si="179"/>
        <v>0</v>
      </c>
      <c r="CQ130" s="89" t="str">
        <f t="shared" si="180"/>
        <v/>
      </c>
      <c r="CR130" s="89" t="str">
        <f t="shared" si="181"/>
        <v/>
      </c>
      <c r="CS130" s="89" t="str">
        <f t="shared" si="182"/>
        <v>0</v>
      </c>
      <c r="CT130" s="89" t="str">
        <f t="shared" si="183"/>
        <v/>
      </c>
      <c r="CU130" s="89" t="str">
        <f t="shared" si="184"/>
        <v>0</v>
      </c>
      <c r="CV130" s="89" t="str">
        <f t="shared" si="185"/>
        <v/>
      </c>
      <c r="CW130" s="89" t="str">
        <f t="shared" si="186"/>
        <v>00</v>
      </c>
      <c r="CX130" s="89">
        <f t="shared" si="187"/>
        <v>0</v>
      </c>
      <c r="CY130" s="201" t="str">
        <f>IF(女子種目選択!I130="","",女子種目選択!I130)</f>
        <v/>
      </c>
      <c r="CZ130" s="94" t="str">
        <f t="shared" si="211"/>
        <v/>
      </c>
      <c r="DA130" s="129"/>
      <c r="DB130" s="202" t="str">
        <f t="shared" si="188"/>
        <v/>
      </c>
      <c r="DC130" s="130"/>
      <c r="DD130" s="202" t="str">
        <f t="shared" si="189"/>
        <v/>
      </c>
      <c r="DE130" s="200"/>
      <c r="DF130" s="99">
        <f t="shared" si="190"/>
        <v>0</v>
      </c>
      <c r="DG130" s="99">
        <f t="shared" si="191"/>
        <v>0</v>
      </c>
      <c r="DH130" s="99">
        <f t="shared" si="192"/>
        <v>0</v>
      </c>
      <c r="DI130" s="99">
        <f t="shared" si="193"/>
        <v>0</v>
      </c>
      <c r="DJ130" s="100">
        <f t="shared" si="194"/>
        <v>0</v>
      </c>
      <c r="DK130" s="101">
        <f t="shared" si="195"/>
        <v>0</v>
      </c>
      <c r="DL130" s="89" t="str">
        <f t="shared" si="196"/>
        <v>000</v>
      </c>
      <c r="DM130" s="89">
        <f t="shared" si="197"/>
        <v>0</v>
      </c>
      <c r="DN130" s="89">
        <f t="shared" si="198"/>
        <v>0</v>
      </c>
      <c r="DO130" s="89" t="str">
        <f t="shared" si="199"/>
        <v/>
      </c>
      <c r="DP130" s="89" t="str">
        <f t="shared" si="200"/>
        <v/>
      </c>
      <c r="DQ130" s="89" t="str">
        <f t="shared" si="201"/>
        <v>0</v>
      </c>
      <c r="DR130" s="89" t="str">
        <f t="shared" si="202"/>
        <v/>
      </c>
      <c r="DS130" s="89" t="str">
        <f t="shared" si="203"/>
        <v>0</v>
      </c>
      <c r="DT130" s="89" t="str">
        <f t="shared" si="204"/>
        <v/>
      </c>
      <c r="DU130" s="89" t="str">
        <f t="shared" si="205"/>
        <v>00</v>
      </c>
      <c r="DV130" s="89">
        <f t="shared" si="206"/>
        <v>0</v>
      </c>
    </row>
    <row r="131" spans="2:126">
      <c r="B131" s="90" t="str">
        <f t="shared" si="111"/>
        <v/>
      </c>
      <c r="C131" s="91">
        <v>128</v>
      </c>
      <c r="D131" s="92" t="str">
        <f>女子種目選択!B131</f>
        <v/>
      </c>
      <c r="E131" s="197" t="str">
        <f>女子種目選択!C131</f>
        <v/>
      </c>
      <c r="F131" s="198" t="str">
        <f>女子種目選択!D131</f>
        <v/>
      </c>
      <c r="G131" s="199" t="str">
        <f>IF(女子種目選択!E131="","",女子種目選択!E131)</f>
        <v/>
      </c>
      <c r="H131" s="94" t="str">
        <f t="shared" si="207"/>
        <v/>
      </c>
      <c r="I131" s="129"/>
      <c r="J131" s="96" t="str">
        <f t="shared" si="112"/>
        <v/>
      </c>
      <c r="K131" s="130"/>
      <c r="L131" s="96" t="str">
        <f t="shared" si="113"/>
        <v/>
      </c>
      <c r="M131" s="200"/>
      <c r="N131" s="99" t="str">
        <f t="shared" si="114"/>
        <v/>
      </c>
      <c r="O131" s="99">
        <f t="shared" si="115"/>
        <v>0</v>
      </c>
      <c r="P131" s="99" t="str">
        <f t="shared" si="116"/>
        <v/>
      </c>
      <c r="Q131" s="99">
        <f t="shared" si="117"/>
        <v>0</v>
      </c>
      <c r="R131" s="100" t="str">
        <f t="shared" si="118"/>
        <v/>
      </c>
      <c r="S131" s="101" t="str">
        <f t="shared" si="119"/>
        <v/>
      </c>
      <c r="T131" s="89" t="str">
        <f t="shared" si="120"/>
        <v>00</v>
      </c>
      <c r="U131" s="89">
        <f t="shared" si="121"/>
        <v>0</v>
      </c>
      <c r="V131" s="89">
        <f t="shared" si="122"/>
        <v>0</v>
      </c>
      <c r="W131" s="89" t="str">
        <f t="shared" si="123"/>
        <v/>
      </c>
      <c r="X131" s="89" t="str">
        <f t="shared" si="124"/>
        <v/>
      </c>
      <c r="Y131" s="89" t="str">
        <f t="shared" si="125"/>
        <v>0</v>
      </c>
      <c r="Z131" s="89" t="str">
        <f t="shared" si="126"/>
        <v/>
      </c>
      <c r="AA131" s="89" t="str">
        <f t="shared" si="127"/>
        <v/>
      </c>
      <c r="AB131" s="89" t="str">
        <f t="shared" si="128"/>
        <v/>
      </c>
      <c r="AC131" s="89" t="str">
        <f t="shared" si="129"/>
        <v>0</v>
      </c>
      <c r="AD131" s="89">
        <f t="shared" si="130"/>
        <v>0</v>
      </c>
      <c r="AE131" s="201" t="str">
        <f>IF(女子種目選択!F131="","",女子種目選択!F131)</f>
        <v/>
      </c>
      <c r="AF131" s="94" t="str">
        <f t="shared" si="208"/>
        <v/>
      </c>
      <c r="AG131" s="129"/>
      <c r="AH131" s="202" t="str">
        <f t="shared" si="131"/>
        <v/>
      </c>
      <c r="AI131" s="130"/>
      <c r="AJ131" s="202" t="str">
        <f t="shared" si="132"/>
        <v/>
      </c>
      <c r="AK131" s="200"/>
      <c r="AL131" s="99">
        <f t="shared" si="133"/>
        <v>0</v>
      </c>
      <c r="AM131" s="99">
        <f t="shared" si="134"/>
        <v>0</v>
      </c>
      <c r="AN131" s="99">
        <f t="shared" si="135"/>
        <v>0</v>
      </c>
      <c r="AO131" s="99">
        <f t="shared" si="136"/>
        <v>0</v>
      </c>
      <c r="AP131" s="100">
        <f t="shared" si="137"/>
        <v>0</v>
      </c>
      <c r="AQ131" s="101">
        <f t="shared" si="138"/>
        <v>0</v>
      </c>
      <c r="AR131" s="89" t="str">
        <f t="shared" si="139"/>
        <v>000</v>
      </c>
      <c r="AS131" s="89">
        <f t="shared" si="140"/>
        <v>0</v>
      </c>
      <c r="AT131" s="89">
        <f t="shared" si="141"/>
        <v>0</v>
      </c>
      <c r="AU131" s="89" t="str">
        <f t="shared" si="142"/>
        <v/>
      </c>
      <c r="AV131" s="89" t="str">
        <f t="shared" si="143"/>
        <v/>
      </c>
      <c r="AW131" s="89" t="str">
        <f t="shared" si="144"/>
        <v>0</v>
      </c>
      <c r="AX131" s="89" t="str">
        <f t="shared" si="145"/>
        <v/>
      </c>
      <c r="AY131" s="89" t="str">
        <f t="shared" si="146"/>
        <v>0</v>
      </c>
      <c r="AZ131" s="89" t="str">
        <f t="shared" si="147"/>
        <v/>
      </c>
      <c r="BA131" s="89" t="str">
        <f t="shared" si="148"/>
        <v>00</v>
      </c>
      <c r="BB131" s="89">
        <f t="shared" si="149"/>
        <v>0</v>
      </c>
      <c r="BC131" s="199" t="str">
        <f>IF(女子種目選択!G131="","",女子種目選択!G131)</f>
        <v/>
      </c>
      <c r="BD131" s="94" t="str">
        <f t="shared" si="209"/>
        <v/>
      </c>
      <c r="BE131" s="129"/>
      <c r="BF131" s="202" t="str">
        <f t="shared" si="150"/>
        <v/>
      </c>
      <c r="BG131" s="130"/>
      <c r="BH131" s="202" t="str">
        <f t="shared" si="151"/>
        <v/>
      </c>
      <c r="BI131" s="200"/>
      <c r="BJ131" s="99">
        <f t="shared" si="152"/>
        <v>0</v>
      </c>
      <c r="BK131" s="99">
        <f t="shared" si="153"/>
        <v>0</v>
      </c>
      <c r="BL131" s="99">
        <f t="shared" si="154"/>
        <v>0</v>
      </c>
      <c r="BM131" s="99">
        <f t="shared" si="155"/>
        <v>0</v>
      </c>
      <c r="BN131" s="100">
        <f t="shared" si="156"/>
        <v>0</v>
      </c>
      <c r="BO131" s="101">
        <f t="shared" si="157"/>
        <v>0</v>
      </c>
      <c r="BP131" s="89" t="str">
        <f t="shared" si="158"/>
        <v>000</v>
      </c>
      <c r="BQ131" s="89">
        <f t="shared" si="159"/>
        <v>0</v>
      </c>
      <c r="BR131" s="89">
        <f t="shared" si="160"/>
        <v>0</v>
      </c>
      <c r="BS131" s="89" t="str">
        <f t="shared" si="161"/>
        <v/>
      </c>
      <c r="BT131" s="89" t="str">
        <f t="shared" si="162"/>
        <v/>
      </c>
      <c r="BU131" s="89" t="str">
        <f t="shared" si="163"/>
        <v>0</v>
      </c>
      <c r="BV131" s="89" t="str">
        <f t="shared" si="164"/>
        <v/>
      </c>
      <c r="BW131" s="89" t="str">
        <f t="shared" si="165"/>
        <v>0</v>
      </c>
      <c r="BX131" s="89" t="str">
        <f t="shared" si="166"/>
        <v/>
      </c>
      <c r="BY131" s="89" t="str">
        <f t="shared" si="167"/>
        <v>00</v>
      </c>
      <c r="BZ131" s="89">
        <f t="shared" si="168"/>
        <v>0</v>
      </c>
      <c r="CA131" s="199" t="str">
        <f>IF(女子種目選択!H131="","",女子種目選択!H131)</f>
        <v/>
      </c>
      <c r="CB131" s="94" t="str">
        <f t="shared" si="210"/>
        <v/>
      </c>
      <c r="CC131" s="129"/>
      <c r="CD131" s="202" t="str">
        <f t="shared" si="169"/>
        <v/>
      </c>
      <c r="CE131" s="130"/>
      <c r="CF131" s="202" t="str">
        <f t="shared" si="170"/>
        <v/>
      </c>
      <c r="CG131" s="200"/>
      <c r="CH131" s="99">
        <f t="shared" si="171"/>
        <v>0</v>
      </c>
      <c r="CI131" s="99">
        <f t="shared" si="172"/>
        <v>0</v>
      </c>
      <c r="CJ131" s="99">
        <f t="shared" si="173"/>
        <v>0</v>
      </c>
      <c r="CK131" s="99">
        <f t="shared" si="174"/>
        <v>0</v>
      </c>
      <c r="CL131" s="100">
        <f t="shared" si="175"/>
        <v>0</v>
      </c>
      <c r="CM131" s="101">
        <f t="shared" si="176"/>
        <v>0</v>
      </c>
      <c r="CN131" s="89" t="str">
        <f t="shared" si="177"/>
        <v>000</v>
      </c>
      <c r="CO131" s="89">
        <f t="shared" si="178"/>
        <v>0</v>
      </c>
      <c r="CP131" s="89">
        <f t="shared" si="179"/>
        <v>0</v>
      </c>
      <c r="CQ131" s="89" t="str">
        <f t="shared" si="180"/>
        <v/>
      </c>
      <c r="CR131" s="89" t="str">
        <f t="shared" si="181"/>
        <v/>
      </c>
      <c r="CS131" s="89" t="str">
        <f t="shared" si="182"/>
        <v>0</v>
      </c>
      <c r="CT131" s="89" t="str">
        <f t="shared" si="183"/>
        <v/>
      </c>
      <c r="CU131" s="89" t="str">
        <f t="shared" si="184"/>
        <v>0</v>
      </c>
      <c r="CV131" s="89" t="str">
        <f t="shared" si="185"/>
        <v/>
      </c>
      <c r="CW131" s="89" t="str">
        <f t="shared" si="186"/>
        <v>00</v>
      </c>
      <c r="CX131" s="89">
        <f t="shared" si="187"/>
        <v>0</v>
      </c>
      <c r="CY131" s="201" t="str">
        <f>IF(女子種目選択!I131="","",女子種目選択!I131)</f>
        <v/>
      </c>
      <c r="CZ131" s="94" t="str">
        <f t="shared" si="211"/>
        <v/>
      </c>
      <c r="DA131" s="129"/>
      <c r="DB131" s="202" t="str">
        <f t="shared" si="188"/>
        <v/>
      </c>
      <c r="DC131" s="130"/>
      <c r="DD131" s="202" t="str">
        <f t="shared" si="189"/>
        <v/>
      </c>
      <c r="DE131" s="200"/>
      <c r="DF131" s="99">
        <f t="shared" si="190"/>
        <v>0</v>
      </c>
      <c r="DG131" s="99">
        <f t="shared" si="191"/>
        <v>0</v>
      </c>
      <c r="DH131" s="99">
        <f t="shared" si="192"/>
        <v>0</v>
      </c>
      <c r="DI131" s="99">
        <f t="shared" si="193"/>
        <v>0</v>
      </c>
      <c r="DJ131" s="100">
        <f t="shared" si="194"/>
        <v>0</v>
      </c>
      <c r="DK131" s="101">
        <f t="shared" si="195"/>
        <v>0</v>
      </c>
      <c r="DL131" s="89" t="str">
        <f t="shared" si="196"/>
        <v>000</v>
      </c>
      <c r="DM131" s="89">
        <f t="shared" si="197"/>
        <v>0</v>
      </c>
      <c r="DN131" s="89">
        <f t="shared" si="198"/>
        <v>0</v>
      </c>
      <c r="DO131" s="89" t="str">
        <f t="shared" si="199"/>
        <v/>
      </c>
      <c r="DP131" s="89" t="str">
        <f t="shared" si="200"/>
        <v/>
      </c>
      <c r="DQ131" s="89" t="str">
        <f t="shared" si="201"/>
        <v>0</v>
      </c>
      <c r="DR131" s="89" t="str">
        <f t="shared" si="202"/>
        <v/>
      </c>
      <c r="DS131" s="89" t="str">
        <f t="shared" si="203"/>
        <v>0</v>
      </c>
      <c r="DT131" s="89" t="str">
        <f t="shared" si="204"/>
        <v/>
      </c>
      <c r="DU131" s="89" t="str">
        <f t="shared" si="205"/>
        <v>00</v>
      </c>
      <c r="DV131" s="89">
        <f t="shared" si="206"/>
        <v>0</v>
      </c>
    </row>
    <row r="132" spans="2:126">
      <c r="B132" s="90" t="str">
        <f t="shared" si="111"/>
        <v/>
      </c>
      <c r="C132" s="91">
        <v>129</v>
      </c>
      <c r="D132" s="92" t="str">
        <f>女子種目選択!B132</f>
        <v/>
      </c>
      <c r="E132" s="197" t="str">
        <f>女子種目選択!C132</f>
        <v/>
      </c>
      <c r="F132" s="198" t="str">
        <f>女子種目選択!D132</f>
        <v/>
      </c>
      <c r="G132" s="199" t="str">
        <f>IF(女子種目選択!E132="","",女子種目選択!E132)</f>
        <v/>
      </c>
      <c r="H132" s="94" t="str">
        <f t="shared" ref="H132:H163" si="212">IF(G132="","",VLOOKUP(G132,コード２,5,FALSE))</f>
        <v/>
      </c>
      <c r="I132" s="129"/>
      <c r="J132" s="96" t="str">
        <f t="shared" si="112"/>
        <v/>
      </c>
      <c r="K132" s="130"/>
      <c r="L132" s="96" t="str">
        <f t="shared" si="113"/>
        <v/>
      </c>
      <c r="M132" s="200"/>
      <c r="N132" s="99" t="str">
        <f t="shared" si="114"/>
        <v/>
      </c>
      <c r="O132" s="99">
        <f t="shared" si="115"/>
        <v>0</v>
      </c>
      <c r="P132" s="99" t="str">
        <f t="shared" si="116"/>
        <v/>
      </c>
      <c r="Q132" s="99">
        <f t="shared" si="117"/>
        <v>0</v>
      </c>
      <c r="R132" s="100" t="str">
        <f t="shared" si="118"/>
        <v/>
      </c>
      <c r="S132" s="101" t="str">
        <f t="shared" si="119"/>
        <v/>
      </c>
      <c r="T132" s="89" t="str">
        <f t="shared" si="120"/>
        <v>00</v>
      </c>
      <c r="U132" s="89">
        <f t="shared" si="121"/>
        <v>0</v>
      </c>
      <c r="V132" s="89">
        <f t="shared" si="122"/>
        <v>0</v>
      </c>
      <c r="W132" s="89" t="str">
        <f t="shared" si="123"/>
        <v/>
      </c>
      <c r="X132" s="89" t="str">
        <f t="shared" si="124"/>
        <v/>
      </c>
      <c r="Y132" s="89" t="str">
        <f t="shared" si="125"/>
        <v>0</v>
      </c>
      <c r="Z132" s="89" t="str">
        <f t="shared" si="126"/>
        <v/>
      </c>
      <c r="AA132" s="89" t="str">
        <f t="shared" si="127"/>
        <v/>
      </c>
      <c r="AB132" s="89" t="str">
        <f t="shared" si="128"/>
        <v/>
      </c>
      <c r="AC132" s="89" t="str">
        <f t="shared" si="129"/>
        <v>0</v>
      </c>
      <c r="AD132" s="89">
        <f t="shared" si="130"/>
        <v>0</v>
      </c>
      <c r="AE132" s="201" t="str">
        <f>IF(女子種目選択!F132="","",女子種目選択!F132)</f>
        <v/>
      </c>
      <c r="AF132" s="94" t="str">
        <f t="shared" ref="AF132:AF163" si="213">IF(AE132="","",VLOOKUP(AE132,コード２,5,FALSE))</f>
        <v/>
      </c>
      <c r="AG132" s="129"/>
      <c r="AH132" s="202" t="str">
        <f t="shared" si="131"/>
        <v/>
      </c>
      <c r="AI132" s="130"/>
      <c r="AJ132" s="202" t="str">
        <f t="shared" si="132"/>
        <v/>
      </c>
      <c r="AK132" s="200"/>
      <c r="AL132" s="99">
        <f t="shared" si="133"/>
        <v>0</v>
      </c>
      <c r="AM132" s="99">
        <f t="shared" si="134"/>
        <v>0</v>
      </c>
      <c r="AN132" s="99">
        <f t="shared" si="135"/>
        <v>0</v>
      </c>
      <c r="AO132" s="99">
        <f t="shared" si="136"/>
        <v>0</v>
      </c>
      <c r="AP132" s="100">
        <f t="shared" si="137"/>
        <v>0</v>
      </c>
      <c r="AQ132" s="101">
        <f t="shared" si="138"/>
        <v>0</v>
      </c>
      <c r="AR132" s="89" t="str">
        <f t="shared" si="139"/>
        <v>000</v>
      </c>
      <c r="AS132" s="89">
        <f t="shared" si="140"/>
        <v>0</v>
      </c>
      <c r="AT132" s="89">
        <f t="shared" si="141"/>
        <v>0</v>
      </c>
      <c r="AU132" s="89" t="str">
        <f t="shared" si="142"/>
        <v/>
      </c>
      <c r="AV132" s="89" t="str">
        <f t="shared" si="143"/>
        <v/>
      </c>
      <c r="AW132" s="89" t="str">
        <f t="shared" si="144"/>
        <v>0</v>
      </c>
      <c r="AX132" s="89" t="str">
        <f t="shared" si="145"/>
        <v/>
      </c>
      <c r="AY132" s="89" t="str">
        <f t="shared" si="146"/>
        <v>0</v>
      </c>
      <c r="AZ132" s="89" t="str">
        <f t="shared" si="147"/>
        <v/>
      </c>
      <c r="BA132" s="89" t="str">
        <f t="shared" si="148"/>
        <v>00</v>
      </c>
      <c r="BB132" s="89">
        <f t="shared" si="149"/>
        <v>0</v>
      </c>
      <c r="BC132" s="199" t="str">
        <f>IF(女子種目選択!G132="","",女子種目選択!G132)</f>
        <v/>
      </c>
      <c r="BD132" s="94" t="str">
        <f t="shared" ref="BD132:BD163" si="214">IF(BC132="","",VLOOKUP(BC132,コード２,5,FALSE))</f>
        <v/>
      </c>
      <c r="BE132" s="129"/>
      <c r="BF132" s="202" t="str">
        <f t="shared" si="150"/>
        <v/>
      </c>
      <c r="BG132" s="130"/>
      <c r="BH132" s="202" t="str">
        <f t="shared" si="151"/>
        <v/>
      </c>
      <c r="BI132" s="200"/>
      <c r="BJ132" s="99">
        <f t="shared" si="152"/>
        <v>0</v>
      </c>
      <c r="BK132" s="99">
        <f t="shared" si="153"/>
        <v>0</v>
      </c>
      <c r="BL132" s="99">
        <f t="shared" si="154"/>
        <v>0</v>
      </c>
      <c r="BM132" s="99">
        <f t="shared" si="155"/>
        <v>0</v>
      </c>
      <c r="BN132" s="100">
        <f t="shared" si="156"/>
        <v>0</v>
      </c>
      <c r="BO132" s="101">
        <f t="shared" si="157"/>
        <v>0</v>
      </c>
      <c r="BP132" s="89" t="str">
        <f t="shared" si="158"/>
        <v>000</v>
      </c>
      <c r="BQ132" s="89">
        <f t="shared" si="159"/>
        <v>0</v>
      </c>
      <c r="BR132" s="89">
        <f t="shared" si="160"/>
        <v>0</v>
      </c>
      <c r="BS132" s="89" t="str">
        <f t="shared" si="161"/>
        <v/>
      </c>
      <c r="BT132" s="89" t="str">
        <f t="shared" si="162"/>
        <v/>
      </c>
      <c r="BU132" s="89" t="str">
        <f t="shared" si="163"/>
        <v>0</v>
      </c>
      <c r="BV132" s="89" t="str">
        <f t="shared" si="164"/>
        <v/>
      </c>
      <c r="BW132" s="89" t="str">
        <f t="shared" si="165"/>
        <v>0</v>
      </c>
      <c r="BX132" s="89" t="str">
        <f t="shared" si="166"/>
        <v/>
      </c>
      <c r="BY132" s="89" t="str">
        <f t="shared" si="167"/>
        <v>00</v>
      </c>
      <c r="BZ132" s="89">
        <f t="shared" si="168"/>
        <v>0</v>
      </c>
      <c r="CA132" s="199" t="str">
        <f>IF(女子種目選択!H132="","",女子種目選択!H132)</f>
        <v/>
      </c>
      <c r="CB132" s="94" t="str">
        <f t="shared" ref="CB132:CB163" si="215">IF(CA132="","",VLOOKUP(CA132,コード２,5,FALSE))</f>
        <v/>
      </c>
      <c r="CC132" s="129"/>
      <c r="CD132" s="202" t="str">
        <f t="shared" si="169"/>
        <v/>
      </c>
      <c r="CE132" s="130"/>
      <c r="CF132" s="202" t="str">
        <f t="shared" si="170"/>
        <v/>
      </c>
      <c r="CG132" s="200"/>
      <c r="CH132" s="99">
        <f t="shared" si="171"/>
        <v>0</v>
      </c>
      <c r="CI132" s="99">
        <f t="shared" si="172"/>
        <v>0</v>
      </c>
      <c r="CJ132" s="99">
        <f t="shared" si="173"/>
        <v>0</v>
      </c>
      <c r="CK132" s="99">
        <f t="shared" si="174"/>
        <v>0</v>
      </c>
      <c r="CL132" s="100">
        <f t="shared" si="175"/>
        <v>0</v>
      </c>
      <c r="CM132" s="101">
        <f t="shared" si="176"/>
        <v>0</v>
      </c>
      <c r="CN132" s="89" t="str">
        <f t="shared" si="177"/>
        <v>000</v>
      </c>
      <c r="CO132" s="89">
        <f t="shared" si="178"/>
        <v>0</v>
      </c>
      <c r="CP132" s="89">
        <f t="shared" si="179"/>
        <v>0</v>
      </c>
      <c r="CQ132" s="89" t="str">
        <f t="shared" si="180"/>
        <v/>
      </c>
      <c r="CR132" s="89" t="str">
        <f t="shared" si="181"/>
        <v/>
      </c>
      <c r="CS132" s="89" t="str">
        <f t="shared" si="182"/>
        <v>0</v>
      </c>
      <c r="CT132" s="89" t="str">
        <f t="shared" si="183"/>
        <v/>
      </c>
      <c r="CU132" s="89" t="str">
        <f t="shared" si="184"/>
        <v>0</v>
      </c>
      <c r="CV132" s="89" t="str">
        <f t="shared" si="185"/>
        <v/>
      </c>
      <c r="CW132" s="89" t="str">
        <f t="shared" si="186"/>
        <v>00</v>
      </c>
      <c r="CX132" s="89">
        <f t="shared" si="187"/>
        <v>0</v>
      </c>
      <c r="CY132" s="201" t="str">
        <f>IF(女子種目選択!I132="","",女子種目選択!I132)</f>
        <v/>
      </c>
      <c r="CZ132" s="94" t="str">
        <f t="shared" ref="CZ132:CZ163" si="216">IF(CY132="","",VLOOKUP(CY132,コード２,5,FALSE))</f>
        <v/>
      </c>
      <c r="DA132" s="129"/>
      <c r="DB132" s="202" t="str">
        <f t="shared" si="188"/>
        <v/>
      </c>
      <c r="DC132" s="130"/>
      <c r="DD132" s="202" t="str">
        <f t="shared" si="189"/>
        <v/>
      </c>
      <c r="DE132" s="200"/>
      <c r="DF132" s="99">
        <f t="shared" si="190"/>
        <v>0</v>
      </c>
      <c r="DG132" s="99">
        <f t="shared" si="191"/>
        <v>0</v>
      </c>
      <c r="DH132" s="99">
        <f t="shared" si="192"/>
        <v>0</v>
      </c>
      <c r="DI132" s="99">
        <f t="shared" si="193"/>
        <v>0</v>
      </c>
      <c r="DJ132" s="100">
        <f t="shared" si="194"/>
        <v>0</v>
      </c>
      <c r="DK132" s="101">
        <f t="shared" si="195"/>
        <v>0</v>
      </c>
      <c r="DL132" s="89" t="str">
        <f t="shared" si="196"/>
        <v>000</v>
      </c>
      <c r="DM132" s="89">
        <f t="shared" si="197"/>
        <v>0</v>
      </c>
      <c r="DN132" s="89">
        <f t="shared" si="198"/>
        <v>0</v>
      </c>
      <c r="DO132" s="89" t="str">
        <f t="shared" si="199"/>
        <v/>
      </c>
      <c r="DP132" s="89" t="str">
        <f t="shared" si="200"/>
        <v/>
      </c>
      <c r="DQ132" s="89" t="str">
        <f t="shared" si="201"/>
        <v>0</v>
      </c>
      <c r="DR132" s="89" t="str">
        <f t="shared" si="202"/>
        <v/>
      </c>
      <c r="DS132" s="89" t="str">
        <f t="shared" si="203"/>
        <v>0</v>
      </c>
      <c r="DT132" s="89" t="str">
        <f t="shared" si="204"/>
        <v/>
      </c>
      <c r="DU132" s="89" t="str">
        <f t="shared" si="205"/>
        <v>00</v>
      </c>
      <c r="DV132" s="89">
        <f t="shared" si="206"/>
        <v>0</v>
      </c>
    </row>
    <row r="133" spans="2:126">
      <c r="B133" s="90" t="str">
        <f t="shared" ref="B133:B196" si="217">IF(C133&lt;=A$3,C133,"")</f>
        <v/>
      </c>
      <c r="C133" s="91">
        <v>130</v>
      </c>
      <c r="D133" s="92" t="str">
        <f>女子種目選択!B133</f>
        <v/>
      </c>
      <c r="E133" s="197" t="str">
        <f>女子種目選択!C133</f>
        <v/>
      </c>
      <c r="F133" s="198" t="str">
        <f>女子種目選択!D133</f>
        <v/>
      </c>
      <c r="G133" s="199" t="str">
        <f>IF(女子種目選択!E133="","",女子種目選択!E133)</f>
        <v/>
      </c>
      <c r="H133" s="94" t="str">
        <f t="shared" si="212"/>
        <v/>
      </c>
      <c r="I133" s="129"/>
      <c r="J133" s="96" t="str">
        <f t="shared" ref="J133:J196" si="218">IF(B133="","",IF(H133="","",IF(H133="p","点",IF(H133="t","分","m"))))</f>
        <v/>
      </c>
      <c r="K133" s="130"/>
      <c r="L133" s="96" t="str">
        <f t="shared" ref="L133:L196" si="219">IF(B133="","",IF(H133="","",IF(H133="p","",IF(H133="t","秒","cm"))))</f>
        <v/>
      </c>
      <c r="M133" s="200"/>
      <c r="N133" s="99" t="str">
        <f t="shared" ref="N133:N196" si="220">IF(B133="","",LEN(I133))</f>
        <v/>
      </c>
      <c r="O133" s="99">
        <f t="shared" ref="O133:O196" si="221">IF(P133=1,CONCATENATE(T$3,I133),I133)</f>
        <v>0</v>
      </c>
      <c r="P133" s="99" t="str">
        <f t="shared" ref="P133:P196" si="222">IF(B133="","",LEN(K133))</f>
        <v/>
      </c>
      <c r="Q133" s="99">
        <f t="shared" ref="Q133:Q196" si="223">IF(P133=1,CONCATENATE(T$3,K133),K133)</f>
        <v>0</v>
      </c>
      <c r="R133" s="100" t="str">
        <f t="shared" ref="R133:R196" si="224">IF(B133="","",LEN(M133))</f>
        <v/>
      </c>
      <c r="S133" s="101" t="str">
        <f t="shared" ref="S133:S196" si="225">IF(B133="","",IF(H133="m","",IF(H133="p","",(IF(R133=1,M133*10,M133)))))</f>
        <v/>
      </c>
      <c r="T133" s="89" t="str">
        <f t="shared" ref="T133:T196" si="226">CONCATENATE(O133,Q133,S133)</f>
        <v>00</v>
      </c>
      <c r="U133" s="89">
        <f t="shared" ref="U133:U196" si="227">T133*1</f>
        <v>0</v>
      </c>
      <c r="V133" s="89">
        <f t="shared" ref="V133:V196" si="228">O133*1</f>
        <v>0</v>
      </c>
      <c r="W133" s="89" t="str">
        <f t="shared" ref="W133:W196" si="229">IF(V133=0,"",V133)</f>
        <v/>
      </c>
      <c r="X133" s="89" t="str">
        <f t="shared" ref="X133:X196" si="230">IF(V133=0,"",IF(H133="t",".",IF(H133="p","点","m")))</f>
        <v/>
      </c>
      <c r="Y133" s="89" t="str">
        <f t="shared" ref="Y133:Y196" si="231">IF(Q133="","",ASC(Q133))</f>
        <v>0</v>
      </c>
      <c r="Z133" s="89" t="str">
        <f t="shared" ref="Z133:Z196" si="232">IF(H133="t",".","")</f>
        <v/>
      </c>
      <c r="AA133" s="89" t="str">
        <f t="shared" ref="AA133:AA196" si="233">IF(S133="","",ASC(S133))</f>
        <v/>
      </c>
      <c r="AB133" s="89" t="str">
        <f t="shared" ref="AB133:AB196" si="234">IF(X133="m","",IF(V133=0,"","0"))</f>
        <v/>
      </c>
      <c r="AC133" s="89" t="str">
        <f t="shared" ref="AC133:AC196" si="235">IF(X133="点",W133,CONCATENATE(W133,X133,Y133,Z133,AA133,AB133))</f>
        <v>0</v>
      </c>
      <c r="AD133" s="89">
        <f t="shared" ref="AD133:AD196" si="236">IF(V133=0,AC133*1,AC133)</f>
        <v>0</v>
      </c>
      <c r="AE133" s="201" t="str">
        <f>IF(女子種目選択!F133="","",女子種目選択!F133)</f>
        <v/>
      </c>
      <c r="AF133" s="94" t="str">
        <f t="shared" si="213"/>
        <v/>
      </c>
      <c r="AG133" s="129"/>
      <c r="AH133" s="202" t="str">
        <f t="shared" ref="AH133:AH196" si="237">IF(Y133="","",IF(AF133="","",IF(AF133="p","点",IF(AF133="t","分","m"))))</f>
        <v/>
      </c>
      <c r="AI133" s="130"/>
      <c r="AJ133" s="202" t="str">
        <f t="shared" ref="AJ133:AJ196" si="238">IF(Y133="","",IF(AF133="","",IF(AF133="p","",IF(AF133="t","秒","cm"))))</f>
        <v/>
      </c>
      <c r="AK133" s="200"/>
      <c r="AL133" s="99">
        <f t="shared" ref="AL133:AL196" si="239">IF(Y133="","",LEN(AG133))</f>
        <v>0</v>
      </c>
      <c r="AM133" s="99">
        <f t="shared" ref="AM133:AM196" si="240">IF(AN133=1,CONCATENATE(AR$3,AG133),AG133)</f>
        <v>0</v>
      </c>
      <c r="AN133" s="99">
        <f t="shared" ref="AN133:AN196" si="241">IF(Y133="","",LEN(AI133))</f>
        <v>0</v>
      </c>
      <c r="AO133" s="99">
        <f t="shared" ref="AO133:AO196" si="242">IF(AN133=1,CONCATENATE(AR$3,AI133),AI133)</f>
        <v>0</v>
      </c>
      <c r="AP133" s="100">
        <f t="shared" ref="AP133:AP196" si="243">IF(Y133="","",LEN(AK133))</f>
        <v>0</v>
      </c>
      <c r="AQ133" s="101">
        <f t="shared" ref="AQ133:AQ196" si="244">IF(Y133="","",IF(AF133="m","",IF(AF133="p","",(IF(AP133=1,AK133*10,AK133)))))</f>
        <v>0</v>
      </c>
      <c r="AR133" s="89" t="str">
        <f t="shared" ref="AR133:AR196" si="245">CONCATENATE(AM133,AO133,AQ133)</f>
        <v>000</v>
      </c>
      <c r="AS133" s="89">
        <f t="shared" ref="AS133:AS196" si="246">AR133*1</f>
        <v>0</v>
      </c>
      <c r="AT133" s="89">
        <f t="shared" ref="AT133:AT196" si="247">AM133*1</f>
        <v>0</v>
      </c>
      <c r="AU133" s="89" t="str">
        <f t="shared" ref="AU133:AU196" si="248">IF(AT133=0,"",AT133)</f>
        <v/>
      </c>
      <c r="AV133" s="89" t="str">
        <f t="shared" ref="AV133:AV196" si="249">IF(AT133=0,"",IF(AF133="t",".",IF(AF133="p","点","m")))</f>
        <v/>
      </c>
      <c r="AW133" s="89" t="str">
        <f t="shared" ref="AW133:AW196" si="250">IF(AO133="","",ASC(AO133))</f>
        <v>0</v>
      </c>
      <c r="AX133" s="89" t="str">
        <f t="shared" ref="AX133:AX196" si="251">IF(AF133="t",".","")</f>
        <v/>
      </c>
      <c r="AY133" s="89" t="str">
        <f t="shared" ref="AY133:AY196" si="252">IF(AQ133="","",ASC(AQ133))</f>
        <v>0</v>
      </c>
      <c r="AZ133" s="89" t="str">
        <f t="shared" ref="AZ133:AZ196" si="253">IF(AV133="m","",IF(AT133=0,"","0"))</f>
        <v/>
      </c>
      <c r="BA133" s="89" t="str">
        <f t="shared" ref="BA133:BA196" si="254">IF(AV133="点",AU133,CONCATENATE(AU133,AV133,AW133,AX133,AY133,AZ133))</f>
        <v>00</v>
      </c>
      <c r="BB133" s="89">
        <f t="shared" ref="BB133:BB196" si="255">IF(AT133=0,BA133*1,BA133)</f>
        <v>0</v>
      </c>
      <c r="BC133" s="199" t="str">
        <f>IF(女子種目選択!G133="","",女子種目選択!G133)</f>
        <v/>
      </c>
      <c r="BD133" s="94" t="str">
        <f t="shared" si="214"/>
        <v/>
      </c>
      <c r="BE133" s="129"/>
      <c r="BF133" s="202" t="str">
        <f t="shared" ref="BF133:BF196" si="256">IF(AW133="","",IF(BD133="","",IF(BD133="p","点",IF(BD133="t","分","m"))))</f>
        <v/>
      </c>
      <c r="BG133" s="130"/>
      <c r="BH133" s="202" t="str">
        <f t="shared" ref="BH133:BH196" si="257">IF(AW133="","",IF(BD133="","",IF(BD133="p","",IF(BD133="t","秒","cm"))))</f>
        <v/>
      </c>
      <c r="BI133" s="200"/>
      <c r="BJ133" s="99">
        <f t="shared" ref="BJ133:BJ196" si="258">IF(AW133="","",LEN(BE133))</f>
        <v>0</v>
      </c>
      <c r="BK133" s="99">
        <f t="shared" ref="BK133:BK196" si="259">IF(BL133=1,CONCATENATE(BP$3,BE133),BE133)</f>
        <v>0</v>
      </c>
      <c r="BL133" s="99">
        <f t="shared" ref="BL133:BL196" si="260">IF(AW133="","",LEN(BG133))</f>
        <v>0</v>
      </c>
      <c r="BM133" s="99">
        <f t="shared" ref="BM133:BM196" si="261">IF(BL133=1,CONCATENATE(BP$3,BG133),BG133)</f>
        <v>0</v>
      </c>
      <c r="BN133" s="100">
        <f t="shared" ref="BN133:BN196" si="262">IF(AW133="","",LEN(BI133))</f>
        <v>0</v>
      </c>
      <c r="BO133" s="101">
        <f t="shared" ref="BO133:BO196" si="263">IF(AW133="","",IF(BD133="m","",IF(BD133="p","",(IF(BN133=1,BI133*10,BI133)))))</f>
        <v>0</v>
      </c>
      <c r="BP133" s="89" t="str">
        <f t="shared" ref="BP133:BP196" si="264">CONCATENATE(BK133,BM133,BO133)</f>
        <v>000</v>
      </c>
      <c r="BQ133" s="89">
        <f t="shared" ref="BQ133:BQ196" si="265">BP133*1</f>
        <v>0</v>
      </c>
      <c r="BR133" s="89">
        <f t="shared" ref="BR133:BR196" si="266">BK133*1</f>
        <v>0</v>
      </c>
      <c r="BS133" s="89" t="str">
        <f t="shared" ref="BS133:BS196" si="267">IF(BR133=0,"",BR133)</f>
        <v/>
      </c>
      <c r="BT133" s="89" t="str">
        <f t="shared" ref="BT133:BT196" si="268">IF(BR133=0,"",IF(BD133="t",".",IF(BD133="p","点","m")))</f>
        <v/>
      </c>
      <c r="BU133" s="89" t="str">
        <f t="shared" ref="BU133:BU196" si="269">IF(BM133="","",ASC(BM133))</f>
        <v>0</v>
      </c>
      <c r="BV133" s="89" t="str">
        <f t="shared" ref="BV133:BV196" si="270">IF(BD133="t",".","")</f>
        <v/>
      </c>
      <c r="BW133" s="89" t="str">
        <f t="shared" ref="BW133:BW196" si="271">IF(BO133="","",ASC(BO133))</f>
        <v>0</v>
      </c>
      <c r="BX133" s="89" t="str">
        <f t="shared" ref="BX133:BX196" si="272">IF(BT133="m","",IF(BR133=0,"","0"))</f>
        <v/>
      </c>
      <c r="BY133" s="89" t="str">
        <f t="shared" ref="BY133:BY196" si="273">IF(BT133="点",BS133,CONCATENATE(BS133,BT133,BU133,BV133,BW133,BX133))</f>
        <v>00</v>
      </c>
      <c r="BZ133" s="89">
        <f t="shared" ref="BZ133:BZ196" si="274">IF(BR133=0,BY133*1,BY133)</f>
        <v>0</v>
      </c>
      <c r="CA133" s="199" t="str">
        <f>IF(女子種目選択!H133="","",女子種目選択!H133)</f>
        <v/>
      </c>
      <c r="CB133" s="94" t="str">
        <f t="shared" si="215"/>
        <v/>
      </c>
      <c r="CC133" s="129"/>
      <c r="CD133" s="202" t="str">
        <f t="shared" ref="CD133:CD196" si="275">IF(BU133="","",IF(CB133="","",IF(CB133="p","点",IF(CB133="t","分","m"))))</f>
        <v/>
      </c>
      <c r="CE133" s="130"/>
      <c r="CF133" s="202" t="str">
        <f t="shared" ref="CF133:CF196" si="276">IF(BU133="","",IF(CB133="","",IF(CB133="p","",IF(CB133="t","秒","cm"))))</f>
        <v/>
      </c>
      <c r="CG133" s="200"/>
      <c r="CH133" s="99">
        <f t="shared" ref="CH133:CH196" si="277">IF(BU133="","",LEN(CC133))</f>
        <v>0</v>
      </c>
      <c r="CI133" s="99">
        <f t="shared" ref="CI133:CI196" si="278">IF(CJ133=1,CONCATENATE(CN$3,CC133),CC133)</f>
        <v>0</v>
      </c>
      <c r="CJ133" s="99">
        <f t="shared" ref="CJ133:CJ196" si="279">IF(BU133="","",LEN(CE133))</f>
        <v>0</v>
      </c>
      <c r="CK133" s="99">
        <f t="shared" ref="CK133:CK196" si="280">IF(CJ133=1,CONCATENATE(CN$3,CE133),CE133)</f>
        <v>0</v>
      </c>
      <c r="CL133" s="100">
        <f t="shared" ref="CL133:CL196" si="281">IF(BU133="","",LEN(CG133))</f>
        <v>0</v>
      </c>
      <c r="CM133" s="101">
        <f t="shared" ref="CM133:CM196" si="282">IF(BU133="","",IF(CB133="m","",IF(CB133="p","",(IF(CL133=1,CG133*10,CG133)))))</f>
        <v>0</v>
      </c>
      <c r="CN133" s="89" t="str">
        <f t="shared" ref="CN133:CN196" si="283">CONCATENATE(CI133,CK133,CM133)</f>
        <v>000</v>
      </c>
      <c r="CO133" s="89">
        <f t="shared" ref="CO133:CO196" si="284">CN133*1</f>
        <v>0</v>
      </c>
      <c r="CP133" s="89">
        <f t="shared" ref="CP133:CP196" si="285">CI133*1</f>
        <v>0</v>
      </c>
      <c r="CQ133" s="89" t="str">
        <f t="shared" ref="CQ133:CQ196" si="286">IF(CP133=0,"",CP133)</f>
        <v/>
      </c>
      <c r="CR133" s="89" t="str">
        <f t="shared" ref="CR133:CR196" si="287">IF(CP133=0,"",IF(CB133="t",".",IF(CB133="p","点","m")))</f>
        <v/>
      </c>
      <c r="CS133" s="89" t="str">
        <f t="shared" ref="CS133:CS196" si="288">IF(CK133="","",ASC(CK133))</f>
        <v>0</v>
      </c>
      <c r="CT133" s="89" t="str">
        <f t="shared" ref="CT133:CT196" si="289">IF(CB133="t",".","")</f>
        <v/>
      </c>
      <c r="CU133" s="89" t="str">
        <f t="shared" ref="CU133:CU196" si="290">IF(CM133="","",ASC(CM133))</f>
        <v>0</v>
      </c>
      <c r="CV133" s="89" t="str">
        <f t="shared" ref="CV133:CV196" si="291">IF(CR133="m","",IF(CP133=0,"","0"))</f>
        <v/>
      </c>
      <c r="CW133" s="89" t="str">
        <f t="shared" ref="CW133:CW196" si="292">IF(CR133="点",CQ133,CONCATENATE(CQ133,CR133,CS133,CT133,CU133,CV133))</f>
        <v>00</v>
      </c>
      <c r="CX133" s="89">
        <f t="shared" ref="CX133:CX196" si="293">IF(CP133=0,CW133*1,CW133)</f>
        <v>0</v>
      </c>
      <c r="CY133" s="201" t="str">
        <f>IF(女子種目選択!I133="","",女子種目選択!I133)</f>
        <v/>
      </c>
      <c r="CZ133" s="94" t="str">
        <f t="shared" si="216"/>
        <v/>
      </c>
      <c r="DA133" s="129"/>
      <c r="DB133" s="202" t="str">
        <f t="shared" ref="DB133:DB196" si="294">IF(CS133="","",IF(CZ133="","",IF(CZ133="p","点",IF(CZ133="t","分","m"))))</f>
        <v/>
      </c>
      <c r="DC133" s="130"/>
      <c r="DD133" s="202" t="str">
        <f t="shared" ref="DD133:DD196" si="295">IF(CS133="","",IF(CZ133="","",IF(CZ133="p","",IF(CZ133="t","秒","cm"))))</f>
        <v/>
      </c>
      <c r="DE133" s="200"/>
      <c r="DF133" s="99">
        <f t="shared" ref="DF133:DF196" si="296">IF(CS133="","",LEN(DA133))</f>
        <v>0</v>
      </c>
      <c r="DG133" s="99">
        <f t="shared" ref="DG133:DG196" si="297">IF(DH133=1,CONCATENATE(DL$3,DA133),DA133)</f>
        <v>0</v>
      </c>
      <c r="DH133" s="99">
        <f t="shared" ref="DH133:DH196" si="298">IF(CS133="","",LEN(DC133))</f>
        <v>0</v>
      </c>
      <c r="DI133" s="99">
        <f t="shared" ref="DI133:DI196" si="299">IF(DH133=1,CONCATENATE(DL$3,DC133),DC133)</f>
        <v>0</v>
      </c>
      <c r="DJ133" s="100">
        <f t="shared" ref="DJ133:DJ196" si="300">IF(CS133="","",LEN(DE133))</f>
        <v>0</v>
      </c>
      <c r="DK133" s="101">
        <f t="shared" ref="DK133:DK196" si="301">IF(CS133="","",IF(CZ133="m","",IF(CZ133="p","",(IF(DJ133=1,DE133*10,DE133)))))</f>
        <v>0</v>
      </c>
      <c r="DL133" s="89" t="str">
        <f t="shared" ref="DL133:DL196" si="302">CONCATENATE(DG133,DI133,DK133)</f>
        <v>000</v>
      </c>
      <c r="DM133" s="89">
        <f t="shared" ref="DM133:DM196" si="303">DL133*1</f>
        <v>0</v>
      </c>
      <c r="DN133" s="89">
        <f t="shared" ref="DN133:DN196" si="304">DG133*1</f>
        <v>0</v>
      </c>
      <c r="DO133" s="89" t="str">
        <f t="shared" ref="DO133:DO196" si="305">IF(DN133=0,"",DN133)</f>
        <v/>
      </c>
      <c r="DP133" s="89" t="str">
        <f t="shared" ref="DP133:DP196" si="306">IF(DN133=0,"",IF(CZ133="t",".",IF(CZ133="p","点","m")))</f>
        <v/>
      </c>
      <c r="DQ133" s="89" t="str">
        <f t="shared" ref="DQ133:DQ196" si="307">IF(DI133="","",ASC(DI133))</f>
        <v>0</v>
      </c>
      <c r="DR133" s="89" t="str">
        <f t="shared" ref="DR133:DR196" si="308">IF(CZ133="t",".","")</f>
        <v/>
      </c>
      <c r="DS133" s="89" t="str">
        <f t="shared" ref="DS133:DS196" si="309">IF(DK133="","",ASC(DK133))</f>
        <v>0</v>
      </c>
      <c r="DT133" s="89" t="str">
        <f t="shared" ref="DT133:DT196" si="310">IF(DP133="m","",IF(DN133=0,"","0"))</f>
        <v/>
      </c>
      <c r="DU133" s="89" t="str">
        <f t="shared" ref="DU133:DU196" si="311">IF(DP133="点",DO133,CONCATENATE(DO133,DP133,DQ133,DR133,DS133,DT133))</f>
        <v>00</v>
      </c>
      <c r="DV133" s="89">
        <f t="shared" ref="DV133:DV196" si="312">IF(DN133=0,DU133*1,DU133)</f>
        <v>0</v>
      </c>
    </row>
    <row r="134" spans="2:126">
      <c r="B134" s="90" t="str">
        <f t="shared" si="217"/>
        <v/>
      </c>
      <c r="C134" s="91">
        <v>131</v>
      </c>
      <c r="D134" s="92" t="str">
        <f>女子種目選択!B134</f>
        <v/>
      </c>
      <c r="E134" s="197" t="str">
        <f>女子種目選択!C134</f>
        <v/>
      </c>
      <c r="F134" s="198" t="str">
        <f>女子種目選択!D134</f>
        <v/>
      </c>
      <c r="G134" s="199" t="str">
        <f>IF(女子種目選択!E134="","",女子種目選択!E134)</f>
        <v/>
      </c>
      <c r="H134" s="94" t="str">
        <f t="shared" si="212"/>
        <v/>
      </c>
      <c r="I134" s="129"/>
      <c r="J134" s="96" t="str">
        <f t="shared" si="218"/>
        <v/>
      </c>
      <c r="K134" s="130"/>
      <c r="L134" s="96" t="str">
        <f t="shared" si="219"/>
        <v/>
      </c>
      <c r="M134" s="200"/>
      <c r="N134" s="99" t="str">
        <f t="shared" si="220"/>
        <v/>
      </c>
      <c r="O134" s="99">
        <f t="shared" si="221"/>
        <v>0</v>
      </c>
      <c r="P134" s="99" t="str">
        <f t="shared" si="222"/>
        <v/>
      </c>
      <c r="Q134" s="99">
        <f t="shared" si="223"/>
        <v>0</v>
      </c>
      <c r="R134" s="100" t="str">
        <f t="shared" si="224"/>
        <v/>
      </c>
      <c r="S134" s="101" t="str">
        <f t="shared" si="225"/>
        <v/>
      </c>
      <c r="T134" s="89" t="str">
        <f t="shared" si="226"/>
        <v>00</v>
      </c>
      <c r="U134" s="89">
        <f t="shared" si="227"/>
        <v>0</v>
      </c>
      <c r="V134" s="89">
        <f t="shared" si="228"/>
        <v>0</v>
      </c>
      <c r="W134" s="89" t="str">
        <f t="shared" si="229"/>
        <v/>
      </c>
      <c r="X134" s="89" t="str">
        <f t="shared" si="230"/>
        <v/>
      </c>
      <c r="Y134" s="89" t="str">
        <f t="shared" si="231"/>
        <v>0</v>
      </c>
      <c r="Z134" s="89" t="str">
        <f t="shared" si="232"/>
        <v/>
      </c>
      <c r="AA134" s="89" t="str">
        <f t="shared" si="233"/>
        <v/>
      </c>
      <c r="AB134" s="89" t="str">
        <f t="shared" si="234"/>
        <v/>
      </c>
      <c r="AC134" s="89" t="str">
        <f t="shared" si="235"/>
        <v>0</v>
      </c>
      <c r="AD134" s="89">
        <f t="shared" si="236"/>
        <v>0</v>
      </c>
      <c r="AE134" s="201" t="str">
        <f>IF(女子種目選択!F134="","",女子種目選択!F134)</f>
        <v/>
      </c>
      <c r="AF134" s="94" t="str">
        <f t="shared" si="213"/>
        <v/>
      </c>
      <c r="AG134" s="129"/>
      <c r="AH134" s="202" t="str">
        <f t="shared" si="237"/>
        <v/>
      </c>
      <c r="AI134" s="130"/>
      <c r="AJ134" s="202" t="str">
        <f t="shared" si="238"/>
        <v/>
      </c>
      <c r="AK134" s="200"/>
      <c r="AL134" s="99">
        <f t="shared" si="239"/>
        <v>0</v>
      </c>
      <c r="AM134" s="99">
        <f t="shared" si="240"/>
        <v>0</v>
      </c>
      <c r="AN134" s="99">
        <f t="shared" si="241"/>
        <v>0</v>
      </c>
      <c r="AO134" s="99">
        <f t="shared" si="242"/>
        <v>0</v>
      </c>
      <c r="AP134" s="100">
        <f t="shared" si="243"/>
        <v>0</v>
      </c>
      <c r="AQ134" s="101">
        <f t="shared" si="244"/>
        <v>0</v>
      </c>
      <c r="AR134" s="89" t="str">
        <f t="shared" si="245"/>
        <v>000</v>
      </c>
      <c r="AS134" s="89">
        <f t="shared" si="246"/>
        <v>0</v>
      </c>
      <c r="AT134" s="89">
        <f t="shared" si="247"/>
        <v>0</v>
      </c>
      <c r="AU134" s="89" t="str">
        <f t="shared" si="248"/>
        <v/>
      </c>
      <c r="AV134" s="89" t="str">
        <f t="shared" si="249"/>
        <v/>
      </c>
      <c r="AW134" s="89" t="str">
        <f t="shared" si="250"/>
        <v>0</v>
      </c>
      <c r="AX134" s="89" t="str">
        <f t="shared" si="251"/>
        <v/>
      </c>
      <c r="AY134" s="89" t="str">
        <f t="shared" si="252"/>
        <v>0</v>
      </c>
      <c r="AZ134" s="89" t="str">
        <f t="shared" si="253"/>
        <v/>
      </c>
      <c r="BA134" s="89" t="str">
        <f t="shared" si="254"/>
        <v>00</v>
      </c>
      <c r="BB134" s="89">
        <f t="shared" si="255"/>
        <v>0</v>
      </c>
      <c r="BC134" s="199" t="str">
        <f>IF(女子種目選択!G134="","",女子種目選択!G134)</f>
        <v/>
      </c>
      <c r="BD134" s="94" t="str">
        <f t="shared" si="214"/>
        <v/>
      </c>
      <c r="BE134" s="129"/>
      <c r="BF134" s="202" t="str">
        <f t="shared" si="256"/>
        <v/>
      </c>
      <c r="BG134" s="130"/>
      <c r="BH134" s="202" t="str">
        <f t="shared" si="257"/>
        <v/>
      </c>
      <c r="BI134" s="200"/>
      <c r="BJ134" s="99">
        <f t="shared" si="258"/>
        <v>0</v>
      </c>
      <c r="BK134" s="99">
        <f t="shared" si="259"/>
        <v>0</v>
      </c>
      <c r="BL134" s="99">
        <f t="shared" si="260"/>
        <v>0</v>
      </c>
      <c r="BM134" s="99">
        <f t="shared" si="261"/>
        <v>0</v>
      </c>
      <c r="BN134" s="100">
        <f t="shared" si="262"/>
        <v>0</v>
      </c>
      <c r="BO134" s="101">
        <f t="shared" si="263"/>
        <v>0</v>
      </c>
      <c r="BP134" s="89" t="str">
        <f t="shared" si="264"/>
        <v>000</v>
      </c>
      <c r="BQ134" s="89">
        <f t="shared" si="265"/>
        <v>0</v>
      </c>
      <c r="BR134" s="89">
        <f t="shared" si="266"/>
        <v>0</v>
      </c>
      <c r="BS134" s="89" t="str">
        <f t="shared" si="267"/>
        <v/>
      </c>
      <c r="BT134" s="89" t="str">
        <f t="shared" si="268"/>
        <v/>
      </c>
      <c r="BU134" s="89" t="str">
        <f t="shared" si="269"/>
        <v>0</v>
      </c>
      <c r="BV134" s="89" t="str">
        <f t="shared" si="270"/>
        <v/>
      </c>
      <c r="BW134" s="89" t="str">
        <f t="shared" si="271"/>
        <v>0</v>
      </c>
      <c r="BX134" s="89" t="str">
        <f t="shared" si="272"/>
        <v/>
      </c>
      <c r="BY134" s="89" t="str">
        <f t="shared" si="273"/>
        <v>00</v>
      </c>
      <c r="BZ134" s="89">
        <f t="shared" si="274"/>
        <v>0</v>
      </c>
      <c r="CA134" s="199" t="str">
        <f>IF(女子種目選択!H134="","",女子種目選択!H134)</f>
        <v/>
      </c>
      <c r="CB134" s="94" t="str">
        <f t="shared" si="215"/>
        <v/>
      </c>
      <c r="CC134" s="129"/>
      <c r="CD134" s="202" t="str">
        <f t="shared" si="275"/>
        <v/>
      </c>
      <c r="CE134" s="130"/>
      <c r="CF134" s="202" t="str">
        <f t="shared" si="276"/>
        <v/>
      </c>
      <c r="CG134" s="200"/>
      <c r="CH134" s="99">
        <f t="shared" si="277"/>
        <v>0</v>
      </c>
      <c r="CI134" s="99">
        <f t="shared" si="278"/>
        <v>0</v>
      </c>
      <c r="CJ134" s="99">
        <f t="shared" si="279"/>
        <v>0</v>
      </c>
      <c r="CK134" s="99">
        <f t="shared" si="280"/>
        <v>0</v>
      </c>
      <c r="CL134" s="100">
        <f t="shared" si="281"/>
        <v>0</v>
      </c>
      <c r="CM134" s="101">
        <f t="shared" si="282"/>
        <v>0</v>
      </c>
      <c r="CN134" s="89" t="str">
        <f t="shared" si="283"/>
        <v>000</v>
      </c>
      <c r="CO134" s="89">
        <f t="shared" si="284"/>
        <v>0</v>
      </c>
      <c r="CP134" s="89">
        <f t="shared" si="285"/>
        <v>0</v>
      </c>
      <c r="CQ134" s="89" t="str">
        <f t="shared" si="286"/>
        <v/>
      </c>
      <c r="CR134" s="89" t="str">
        <f t="shared" si="287"/>
        <v/>
      </c>
      <c r="CS134" s="89" t="str">
        <f t="shared" si="288"/>
        <v>0</v>
      </c>
      <c r="CT134" s="89" t="str">
        <f t="shared" si="289"/>
        <v/>
      </c>
      <c r="CU134" s="89" t="str">
        <f t="shared" si="290"/>
        <v>0</v>
      </c>
      <c r="CV134" s="89" t="str">
        <f t="shared" si="291"/>
        <v/>
      </c>
      <c r="CW134" s="89" t="str">
        <f t="shared" si="292"/>
        <v>00</v>
      </c>
      <c r="CX134" s="89">
        <f t="shared" si="293"/>
        <v>0</v>
      </c>
      <c r="CY134" s="201" t="str">
        <f>IF(女子種目選択!I134="","",女子種目選択!I134)</f>
        <v/>
      </c>
      <c r="CZ134" s="94" t="str">
        <f t="shared" si="216"/>
        <v/>
      </c>
      <c r="DA134" s="129"/>
      <c r="DB134" s="202" t="str">
        <f t="shared" si="294"/>
        <v/>
      </c>
      <c r="DC134" s="130"/>
      <c r="DD134" s="202" t="str">
        <f t="shared" si="295"/>
        <v/>
      </c>
      <c r="DE134" s="200"/>
      <c r="DF134" s="99">
        <f t="shared" si="296"/>
        <v>0</v>
      </c>
      <c r="DG134" s="99">
        <f t="shared" si="297"/>
        <v>0</v>
      </c>
      <c r="DH134" s="99">
        <f t="shared" si="298"/>
        <v>0</v>
      </c>
      <c r="DI134" s="99">
        <f t="shared" si="299"/>
        <v>0</v>
      </c>
      <c r="DJ134" s="100">
        <f t="shared" si="300"/>
        <v>0</v>
      </c>
      <c r="DK134" s="101">
        <f t="shared" si="301"/>
        <v>0</v>
      </c>
      <c r="DL134" s="89" t="str">
        <f t="shared" si="302"/>
        <v>000</v>
      </c>
      <c r="DM134" s="89">
        <f t="shared" si="303"/>
        <v>0</v>
      </c>
      <c r="DN134" s="89">
        <f t="shared" si="304"/>
        <v>0</v>
      </c>
      <c r="DO134" s="89" t="str">
        <f t="shared" si="305"/>
        <v/>
      </c>
      <c r="DP134" s="89" t="str">
        <f t="shared" si="306"/>
        <v/>
      </c>
      <c r="DQ134" s="89" t="str">
        <f t="shared" si="307"/>
        <v>0</v>
      </c>
      <c r="DR134" s="89" t="str">
        <f t="shared" si="308"/>
        <v/>
      </c>
      <c r="DS134" s="89" t="str">
        <f t="shared" si="309"/>
        <v>0</v>
      </c>
      <c r="DT134" s="89" t="str">
        <f t="shared" si="310"/>
        <v/>
      </c>
      <c r="DU134" s="89" t="str">
        <f t="shared" si="311"/>
        <v>00</v>
      </c>
      <c r="DV134" s="89">
        <f t="shared" si="312"/>
        <v>0</v>
      </c>
    </row>
    <row r="135" spans="2:126">
      <c r="B135" s="90" t="str">
        <f t="shared" si="217"/>
        <v/>
      </c>
      <c r="C135" s="91">
        <v>132</v>
      </c>
      <c r="D135" s="92" t="str">
        <f>女子種目選択!B135</f>
        <v/>
      </c>
      <c r="E135" s="197" t="str">
        <f>女子種目選択!C135</f>
        <v/>
      </c>
      <c r="F135" s="198" t="str">
        <f>女子種目選択!D135</f>
        <v/>
      </c>
      <c r="G135" s="199" t="str">
        <f>IF(女子種目選択!E135="","",女子種目選択!E135)</f>
        <v/>
      </c>
      <c r="H135" s="94" t="str">
        <f t="shared" si="212"/>
        <v/>
      </c>
      <c r="I135" s="129"/>
      <c r="J135" s="96" t="str">
        <f t="shared" si="218"/>
        <v/>
      </c>
      <c r="K135" s="130"/>
      <c r="L135" s="96" t="str">
        <f t="shared" si="219"/>
        <v/>
      </c>
      <c r="M135" s="200"/>
      <c r="N135" s="99" t="str">
        <f t="shared" si="220"/>
        <v/>
      </c>
      <c r="O135" s="99">
        <f t="shared" si="221"/>
        <v>0</v>
      </c>
      <c r="P135" s="99" t="str">
        <f t="shared" si="222"/>
        <v/>
      </c>
      <c r="Q135" s="99">
        <f t="shared" si="223"/>
        <v>0</v>
      </c>
      <c r="R135" s="100" t="str">
        <f t="shared" si="224"/>
        <v/>
      </c>
      <c r="S135" s="101" t="str">
        <f t="shared" si="225"/>
        <v/>
      </c>
      <c r="T135" s="89" t="str">
        <f t="shared" si="226"/>
        <v>00</v>
      </c>
      <c r="U135" s="89">
        <f t="shared" si="227"/>
        <v>0</v>
      </c>
      <c r="V135" s="89">
        <f t="shared" si="228"/>
        <v>0</v>
      </c>
      <c r="W135" s="89" t="str">
        <f t="shared" si="229"/>
        <v/>
      </c>
      <c r="X135" s="89" t="str">
        <f t="shared" si="230"/>
        <v/>
      </c>
      <c r="Y135" s="89" t="str">
        <f t="shared" si="231"/>
        <v>0</v>
      </c>
      <c r="Z135" s="89" t="str">
        <f t="shared" si="232"/>
        <v/>
      </c>
      <c r="AA135" s="89" t="str">
        <f t="shared" si="233"/>
        <v/>
      </c>
      <c r="AB135" s="89" t="str">
        <f t="shared" si="234"/>
        <v/>
      </c>
      <c r="AC135" s="89" t="str">
        <f t="shared" si="235"/>
        <v>0</v>
      </c>
      <c r="AD135" s="89">
        <f t="shared" si="236"/>
        <v>0</v>
      </c>
      <c r="AE135" s="201" t="str">
        <f>IF(女子種目選択!F135="","",女子種目選択!F135)</f>
        <v/>
      </c>
      <c r="AF135" s="94" t="str">
        <f t="shared" si="213"/>
        <v/>
      </c>
      <c r="AG135" s="129"/>
      <c r="AH135" s="202" t="str">
        <f t="shared" si="237"/>
        <v/>
      </c>
      <c r="AI135" s="130"/>
      <c r="AJ135" s="202" t="str">
        <f t="shared" si="238"/>
        <v/>
      </c>
      <c r="AK135" s="200"/>
      <c r="AL135" s="99">
        <f t="shared" si="239"/>
        <v>0</v>
      </c>
      <c r="AM135" s="99">
        <f t="shared" si="240"/>
        <v>0</v>
      </c>
      <c r="AN135" s="99">
        <f t="shared" si="241"/>
        <v>0</v>
      </c>
      <c r="AO135" s="99">
        <f t="shared" si="242"/>
        <v>0</v>
      </c>
      <c r="AP135" s="100">
        <f t="shared" si="243"/>
        <v>0</v>
      </c>
      <c r="AQ135" s="101">
        <f t="shared" si="244"/>
        <v>0</v>
      </c>
      <c r="AR135" s="89" t="str">
        <f t="shared" si="245"/>
        <v>000</v>
      </c>
      <c r="AS135" s="89">
        <f t="shared" si="246"/>
        <v>0</v>
      </c>
      <c r="AT135" s="89">
        <f t="shared" si="247"/>
        <v>0</v>
      </c>
      <c r="AU135" s="89" t="str">
        <f t="shared" si="248"/>
        <v/>
      </c>
      <c r="AV135" s="89" t="str">
        <f t="shared" si="249"/>
        <v/>
      </c>
      <c r="AW135" s="89" t="str">
        <f t="shared" si="250"/>
        <v>0</v>
      </c>
      <c r="AX135" s="89" t="str">
        <f t="shared" si="251"/>
        <v/>
      </c>
      <c r="AY135" s="89" t="str">
        <f t="shared" si="252"/>
        <v>0</v>
      </c>
      <c r="AZ135" s="89" t="str">
        <f t="shared" si="253"/>
        <v/>
      </c>
      <c r="BA135" s="89" t="str">
        <f t="shared" si="254"/>
        <v>00</v>
      </c>
      <c r="BB135" s="89">
        <f t="shared" si="255"/>
        <v>0</v>
      </c>
      <c r="BC135" s="199" t="str">
        <f>IF(女子種目選択!G135="","",女子種目選択!G135)</f>
        <v/>
      </c>
      <c r="BD135" s="94" t="str">
        <f t="shared" si="214"/>
        <v/>
      </c>
      <c r="BE135" s="129"/>
      <c r="BF135" s="202" t="str">
        <f t="shared" si="256"/>
        <v/>
      </c>
      <c r="BG135" s="130"/>
      <c r="BH135" s="202" t="str">
        <f t="shared" si="257"/>
        <v/>
      </c>
      <c r="BI135" s="200"/>
      <c r="BJ135" s="99">
        <f t="shared" si="258"/>
        <v>0</v>
      </c>
      <c r="BK135" s="99">
        <f t="shared" si="259"/>
        <v>0</v>
      </c>
      <c r="BL135" s="99">
        <f t="shared" si="260"/>
        <v>0</v>
      </c>
      <c r="BM135" s="99">
        <f t="shared" si="261"/>
        <v>0</v>
      </c>
      <c r="BN135" s="100">
        <f t="shared" si="262"/>
        <v>0</v>
      </c>
      <c r="BO135" s="101">
        <f t="shared" si="263"/>
        <v>0</v>
      </c>
      <c r="BP135" s="89" t="str">
        <f t="shared" si="264"/>
        <v>000</v>
      </c>
      <c r="BQ135" s="89">
        <f t="shared" si="265"/>
        <v>0</v>
      </c>
      <c r="BR135" s="89">
        <f t="shared" si="266"/>
        <v>0</v>
      </c>
      <c r="BS135" s="89" t="str">
        <f t="shared" si="267"/>
        <v/>
      </c>
      <c r="BT135" s="89" t="str">
        <f t="shared" si="268"/>
        <v/>
      </c>
      <c r="BU135" s="89" t="str">
        <f t="shared" si="269"/>
        <v>0</v>
      </c>
      <c r="BV135" s="89" t="str">
        <f t="shared" si="270"/>
        <v/>
      </c>
      <c r="BW135" s="89" t="str">
        <f t="shared" si="271"/>
        <v>0</v>
      </c>
      <c r="BX135" s="89" t="str">
        <f t="shared" si="272"/>
        <v/>
      </c>
      <c r="BY135" s="89" t="str">
        <f t="shared" si="273"/>
        <v>00</v>
      </c>
      <c r="BZ135" s="89">
        <f t="shared" si="274"/>
        <v>0</v>
      </c>
      <c r="CA135" s="199" t="str">
        <f>IF(女子種目選択!H135="","",女子種目選択!H135)</f>
        <v/>
      </c>
      <c r="CB135" s="94" t="str">
        <f t="shared" si="215"/>
        <v/>
      </c>
      <c r="CC135" s="129"/>
      <c r="CD135" s="202" t="str">
        <f t="shared" si="275"/>
        <v/>
      </c>
      <c r="CE135" s="130"/>
      <c r="CF135" s="202" t="str">
        <f t="shared" si="276"/>
        <v/>
      </c>
      <c r="CG135" s="200"/>
      <c r="CH135" s="99">
        <f t="shared" si="277"/>
        <v>0</v>
      </c>
      <c r="CI135" s="99">
        <f t="shared" si="278"/>
        <v>0</v>
      </c>
      <c r="CJ135" s="99">
        <f t="shared" si="279"/>
        <v>0</v>
      </c>
      <c r="CK135" s="99">
        <f t="shared" si="280"/>
        <v>0</v>
      </c>
      <c r="CL135" s="100">
        <f t="shared" si="281"/>
        <v>0</v>
      </c>
      <c r="CM135" s="101">
        <f t="shared" si="282"/>
        <v>0</v>
      </c>
      <c r="CN135" s="89" t="str">
        <f t="shared" si="283"/>
        <v>000</v>
      </c>
      <c r="CO135" s="89">
        <f t="shared" si="284"/>
        <v>0</v>
      </c>
      <c r="CP135" s="89">
        <f t="shared" si="285"/>
        <v>0</v>
      </c>
      <c r="CQ135" s="89" t="str">
        <f t="shared" si="286"/>
        <v/>
      </c>
      <c r="CR135" s="89" t="str">
        <f t="shared" si="287"/>
        <v/>
      </c>
      <c r="CS135" s="89" t="str">
        <f t="shared" si="288"/>
        <v>0</v>
      </c>
      <c r="CT135" s="89" t="str">
        <f t="shared" si="289"/>
        <v/>
      </c>
      <c r="CU135" s="89" t="str">
        <f t="shared" si="290"/>
        <v>0</v>
      </c>
      <c r="CV135" s="89" t="str">
        <f t="shared" si="291"/>
        <v/>
      </c>
      <c r="CW135" s="89" t="str">
        <f t="shared" si="292"/>
        <v>00</v>
      </c>
      <c r="CX135" s="89">
        <f t="shared" si="293"/>
        <v>0</v>
      </c>
      <c r="CY135" s="201" t="str">
        <f>IF(女子種目選択!I135="","",女子種目選択!I135)</f>
        <v/>
      </c>
      <c r="CZ135" s="94" t="str">
        <f t="shared" si="216"/>
        <v/>
      </c>
      <c r="DA135" s="129"/>
      <c r="DB135" s="202" t="str">
        <f t="shared" si="294"/>
        <v/>
      </c>
      <c r="DC135" s="130"/>
      <c r="DD135" s="202" t="str">
        <f t="shared" si="295"/>
        <v/>
      </c>
      <c r="DE135" s="200"/>
      <c r="DF135" s="99">
        <f t="shared" si="296"/>
        <v>0</v>
      </c>
      <c r="DG135" s="99">
        <f t="shared" si="297"/>
        <v>0</v>
      </c>
      <c r="DH135" s="99">
        <f t="shared" si="298"/>
        <v>0</v>
      </c>
      <c r="DI135" s="99">
        <f t="shared" si="299"/>
        <v>0</v>
      </c>
      <c r="DJ135" s="100">
        <f t="shared" si="300"/>
        <v>0</v>
      </c>
      <c r="DK135" s="101">
        <f t="shared" si="301"/>
        <v>0</v>
      </c>
      <c r="DL135" s="89" t="str">
        <f t="shared" si="302"/>
        <v>000</v>
      </c>
      <c r="DM135" s="89">
        <f t="shared" si="303"/>
        <v>0</v>
      </c>
      <c r="DN135" s="89">
        <f t="shared" si="304"/>
        <v>0</v>
      </c>
      <c r="DO135" s="89" t="str">
        <f t="shared" si="305"/>
        <v/>
      </c>
      <c r="DP135" s="89" t="str">
        <f t="shared" si="306"/>
        <v/>
      </c>
      <c r="DQ135" s="89" t="str">
        <f t="shared" si="307"/>
        <v>0</v>
      </c>
      <c r="DR135" s="89" t="str">
        <f t="shared" si="308"/>
        <v/>
      </c>
      <c r="DS135" s="89" t="str">
        <f t="shared" si="309"/>
        <v>0</v>
      </c>
      <c r="DT135" s="89" t="str">
        <f t="shared" si="310"/>
        <v/>
      </c>
      <c r="DU135" s="89" t="str">
        <f t="shared" si="311"/>
        <v>00</v>
      </c>
      <c r="DV135" s="89">
        <f t="shared" si="312"/>
        <v>0</v>
      </c>
    </row>
    <row r="136" spans="2:126">
      <c r="B136" s="90" t="str">
        <f t="shared" si="217"/>
        <v/>
      </c>
      <c r="C136" s="91">
        <v>133</v>
      </c>
      <c r="D136" s="92" t="str">
        <f>女子種目選択!B136</f>
        <v/>
      </c>
      <c r="E136" s="197" t="str">
        <f>女子種目選択!C136</f>
        <v/>
      </c>
      <c r="F136" s="198" t="str">
        <f>女子種目選択!D136</f>
        <v/>
      </c>
      <c r="G136" s="199" t="str">
        <f>IF(女子種目選択!E136="","",女子種目選択!E136)</f>
        <v/>
      </c>
      <c r="H136" s="94" t="str">
        <f t="shared" si="212"/>
        <v/>
      </c>
      <c r="I136" s="129"/>
      <c r="J136" s="96" t="str">
        <f t="shared" si="218"/>
        <v/>
      </c>
      <c r="K136" s="130"/>
      <c r="L136" s="96" t="str">
        <f t="shared" si="219"/>
        <v/>
      </c>
      <c r="M136" s="200"/>
      <c r="N136" s="99" t="str">
        <f t="shared" si="220"/>
        <v/>
      </c>
      <c r="O136" s="99">
        <f t="shared" si="221"/>
        <v>0</v>
      </c>
      <c r="P136" s="99" t="str">
        <f t="shared" si="222"/>
        <v/>
      </c>
      <c r="Q136" s="99">
        <f t="shared" si="223"/>
        <v>0</v>
      </c>
      <c r="R136" s="100" t="str">
        <f t="shared" si="224"/>
        <v/>
      </c>
      <c r="S136" s="101" t="str">
        <f t="shared" si="225"/>
        <v/>
      </c>
      <c r="T136" s="89" t="str">
        <f t="shared" si="226"/>
        <v>00</v>
      </c>
      <c r="U136" s="89">
        <f t="shared" si="227"/>
        <v>0</v>
      </c>
      <c r="V136" s="89">
        <f t="shared" si="228"/>
        <v>0</v>
      </c>
      <c r="W136" s="89" t="str">
        <f t="shared" si="229"/>
        <v/>
      </c>
      <c r="X136" s="89" t="str">
        <f t="shared" si="230"/>
        <v/>
      </c>
      <c r="Y136" s="89" t="str">
        <f t="shared" si="231"/>
        <v>0</v>
      </c>
      <c r="Z136" s="89" t="str">
        <f t="shared" si="232"/>
        <v/>
      </c>
      <c r="AA136" s="89" t="str">
        <f t="shared" si="233"/>
        <v/>
      </c>
      <c r="AB136" s="89" t="str">
        <f t="shared" si="234"/>
        <v/>
      </c>
      <c r="AC136" s="89" t="str">
        <f t="shared" si="235"/>
        <v>0</v>
      </c>
      <c r="AD136" s="89">
        <f t="shared" si="236"/>
        <v>0</v>
      </c>
      <c r="AE136" s="201" t="str">
        <f>IF(女子種目選択!F136="","",女子種目選択!F136)</f>
        <v/>
      </c>
      <c r="AF136" s="94" t="str">
        <f t="shared" si="213"/>
        <v/>
      </c>
      <c r="AG136" s="129"/>
      <c r="AH136" s="202" t="str">
        <f t="shared" si="237"/>
        <v/>
      </c>
      <c r="AI136" s="130"/>
      <c r="AJ136" s="202" t="str">
        <f t="shared" si="238"/>
        <v/>
      </c>
      <c r="AK136" s="200"/>
      <c r="AL136" s="99">
        <f t="shared" si="239"/>
        <v>0</v>
      </c>
      <c r="AM136" s="99">
        <f t="shared" si="240"/>
        <v>0</v>
      </c>
      <c r="AN136" s="99">
        <f t="shared" si="241"/>
        <v>0</v>
      </c>
      <c r="AO136" s="99">
        <f t="shared" si="242"/>
        <v>0</v>
      </c>
      <c r="AP136" s="100">
        <f t="shared" si="243"/>
        <v>0</v>
      </c>
      <c r="AQ136" s="101">
        <f t="shared" si="244"/>
        <v>0</v>
      </c>
      <c r="AR136" s="89" t="str">
        <f t="shared" si="245"/>
        <v>000</v>
      </c>
      <c r="AS136" s="89">
        <f t="shared" si="246"/>
        <v>0</v>
      </c>
      <c r="AT136" s="89">
        <f t="shared" si="247"/>
        <v>0</v>
      </c>
      <c r="AU136" s="89" t="str">
        <f t="shared" si="248"/>
        <v/>
      </c>
      <c r="AV136" s="89" t="str">
        <f t="shared" si="249"/>
        <v/>
      </c>
      <c r="AW136" s="89" t="str">
        <f t="shared" si="250"/>
        <v>0</v>
      </c>
      <c r="AX136" s="89" t="str">
        <f t="shared" si="251"/>
        <v/>
      </c>
      <c r="AY136" s="89" t="str">
        <f t="shared" si="252"/>
        <v>0</v>
      </c>
      <c r="AZ136" s="89" t="str">
        <f t="shared" si="253"/>
        <v/>
      </c>
      <c r="BA136" s="89" t="str">
        <f t="shared" si="254"/>
        <v>00</v>
      </c>
      <c r="BB136" s="89">
        <f t="shared" si="255"/>
        <v>0</v>
      </c>
      <c r="BC136" s="199" t="str">
        <f>IF(女子種目選択!G136="","",女子種目選択!G136)</f>
        <v/>
      </c>
      <c r="BD136" s="94" t="str">
        <f t="shared" si="214"/>
        <v/>
      </c>
      <c r="BE136" s="129"/>
      <c r="BF136" s="202" t="str">
        <f t="shared" si="256"/>
        <v/>
      </c>
      <c r="BG136" s="130"/>
      <c r="BH136" s="202" t="str">
        <f t="shared" si="257"/>
        <v/>
      </c>
      <c r="BI136" s="200"/>
      <c r="BJ136" s="99">
        <f t="shared" si="258"/>
        <v>0</v>
      </c>
      <c r="BK136" s="99">
        <f t="shared" si="259"/>
        <v>0</v>
      </c>
      <c r="BL136" s="99">
        <f t="shared" si="260"/>
        <v>0</v>
      </c>
      <c r="BM136" s="99">
        <f t="shared" si="261"/>
        <v>0</v>
      </c>
      <c r="BN136" s="100">
        <f t="shared" si="262"/>
        <v>0</v>
      </c>
      <c r="BO136" s="101">
        <f t="shared" si="263"/>
        <v>0</v>
      </c>
      <c r="BP136" s="89" t="str">
        <f t="shared" si="264"/>
        <v>000</v>
      </c>
      <c r="BQ136" s="89">
        <f t="shared" si="265"/>
        <v>0</v>
      </c>
      <c r="BR136" s="89">
        <f t="shared" si="266"/>
        <v>0</v>
      </c>
      <c r="BS136" s="89" t="str">
        <f t="shared" si="267"/>
        <v/>
      </c>
      <c r="BT136" s="89" t="str">
        <f t="shared" si="268"/>
        <v/>
      </c>
      <c r="BU136" s="89" t="str">
        <f t="shared" si="269"/>
        <v>0</v>
      </c>
      <c r="BV136" s="89" t="str">
        <f t="shared" si="270"/>
        <v/>
      </c>
      <c r="BW136" s="89" t="str">
        <f t="shared" si="271"/>
        <v>0</v>
      </c>
      <c r="BX136" s="89" t="str">
        <f t="shared" si="272"/>
        <v/>
      </c>
      <c r="BY136" s="89" t="str">
        <f t="shared" si="273"/>
        <v>00</v>
      </c>
      <c r="BZ136" s="89">
        <f t="shared" si="274"/>
        <v>0</v>
      </c>
      <c r="CA136" s="199" t="str">
        <f>IF(女子種目選択!H136="","",女子種目選択!H136)</f>
        <v/>
      </c>
      <c r="CB136" s="94" t="str">
        <f t="shared" si="215"/>
        <v/>
      </c>
      <c r="CC136" s="129"/>
      <c r="CD136" s="202" t="str">
        <f t="shared" si="275"/>
        <v/>
      </c>
      <c r="CE136" s="130"/>
      <c r="CF136" s="202" t="str">
        <f t="shared" si="276"/>
        <v/>
      </c>
      <c r="CG136" s="200"/>
      <c r="CH136" s="99">
        <f t="shared" si="277"/>
        <v>0</v>
      </c>
      <c r="CI136" s="99">
        <f t="shared" si="278"/>
        <v>0</v>
      </c>
      <c r="CJ136" s="99">
        <f t="shared" si="279"/>
        <v>0</v>
      </c>
      <c r="CK136" s="99">
        <f t="shared" si="280"/>
        <v>0</v>
      </c>
      <c r="CL136" s="100">
        <f t="shared" si="281"/>
        <v>0</v>
      </c>
      <c r="CM136" s="101">
        <f t="shared" si="282"/>
        <v>0</v>
      </c>
      <c r="CN136" s="89" t="str">
        <f t="shared" si="283"/>
        <v>000</v>
      </c>
      <c r="CO136" s="89">
        <f t="shared" si="284"/>
        <v>0</v>
      </c>
      <c r="CP136" s="89">
        <f t="shared" si="285"/>
        <v>0</v>
      </c>
      <c r="CQ136" s="89" t="str">
        <f t="shared" si="286"/>
        <v/>
      </c>
      <c r="CR136" s="89" t="str">
        <f t="shared" si="287"/>
        <v/>
      </c>
      <c r="CS136" s="89" t="str">
        <f t="shared" si="288"/>
        <v>0</v>
      </c>
      <c r="CT136" s="89" t="str">
        <f t="shared" si="289"/>
        <v/>
      </c>
      <c r="CU136" s="89" t="str">
        <f t="shared" si="290"/>
        <v>0</v>
      </c>
      <c r="CV136" s="89" t="str">
        <f t="shared" si="291"/>
        <v/>
      </c>
      <c r="CW136" s="89" t="str">
        <f t="shared" si="292"/>
        <v>00</v>
      </c>
      <c r="CX136" s="89">
        <f t="shared" si="293"/>
        <v>0</v>
      </c>
      <c r="CY136" s="201" t="str">
        <f>IF(女子種目選択!I136="","",女子種目選択!I136)</f>
        <v/>
      </c>
      <c r="CZ136" s="94" t="str">
        <f t="shared" si="216"/>
        <v/>
      </c>
      <c r="DA136" s="129"/>
      <c r="DB136" s="202" t="str">
        <f t="shared" si="294"/>
        <v/>
      </c>
      <c r="DC136" s="130"/>
      <c r="DD136" s="202" t="str">
        <f t="shared" si="295"/>
        <v/>
      </c>
      <c r="DE136" s="200"/>
      <c r="DF136" s="99">
        <f t="shared" si="296"/>
        <v>0</v>
      </c>
      <c r="DG136" s="99">
        <f t="shared" si="297"/>
        <v>0</v>
      </c>
      <c r="DH136" s="99">
        <f t="shared" si="298"/>
        <v>0</v>
      </c>
      <c r="DI136" s="99">
        <f t="shared" si="299"/>
        <v>0</v>
      </c>
      <c r="DJ136" s="100">
        <f t="shared" si="300"/>
        <v>0</v>
      </c>
      <c r="DK136" s="101">
        <f t="shared" si="301"/>
        <v>0</v>
      </c>
      <c r="DL136" s="89" t="str">
        <f t="shared" si="302"/>
        <v>000</v>
      </c>
      <c r="DM136" s="89">
        <f t="shared" si="303"/>
        <v>0</v>
      </c>
      <c r="DN136" s="89">
        <f t="shared" si="304"/>
        <v>0</v>
      </c>
      <c r="DO136" s="89" t="str">
        <f t="shared" si="305"/>
        <v/>
      </c>
      <c r="DP136" s="89" t="str">
        <f t="shared" si="306"/>
        <v/>
      </c>
      <c r="DQ136" s="89" t="str">
        <f t="shared" si="307"/>
        <v>0</v>
      </c>
      <c r="DR136" s="89" t="str">
        <f t="shared" si="308"/>
        <v/>
      </c>
      <c r="DS136" s="89" t="str">
        <f t="shared" si="309"/>
        <v>0</v>
      </c>
      <c r="DT136" s="89" t="str">
        <f t="shared" si="310"/>
        <v/>
      </c>
      <c r="DU136" s="89" t="str">
        <f t="shared" si="311"/>
        <v>00</v>
      </c>
      <c r="DV136" s="89">
        <f t="shared" si="312"/>
        <v>0</v>
      </c>
    </row>
    <row r="137" spans="2:126">
      <c r="B137" s="90" t="str">
        <f t="shared" si="217"/>
        <v/>
      </c>
      <c r="C137" s="91">
        <v>134</v>
      </c>
      <c r="D137" s="92" t="str">
        <f>女子種目選択!B137</f>
        <v/>
      </c>
      <c r="E137" s="197" t="str">
        <f>女子種目選択!C137</f>
        <v/>
      </c>
      <c r="F137" s="198" t="str">
        <f>女子種目選択!D137</f>
        <v/>
      </c>
      <c r="G137" s="199" t="str">
        <f>IF(女子種目選択!E137="","",女子種目選択!E137)</f>
        <v/>
      </c>
      <c r="H137" s="94" t="str">
        <f t="shared" si="212"/>
        <v/>
      </c>
      <c r="I137" s="129"/>
      <c r="J137" s="96" t="str">
        <f t="shared" si="218"/>
        <v/>
      </c>
      <c r="K137" s="130"/>
      <c r="L137" s="96" t="str">
        <f t="shared" si="219"/>
        <v/>
      </c>
      <c r="M137" s="200"/>
      <c r="N137" s="99" t="str">
        <f t="shared" si="220"/>
        <v/>
      </c>
      <c r="O137" s="99">
        <f t="shared" si="221"/>
        <v>0</v>
      </c>
      <c r="P137" s="99" t="str">
        <f t="shared" si="222"/>
        <v/>
      </c>
      <c r="Q137" s="99">
        <f t="shared" si="223"/>
        <v>0</v>
      </c>
      <c r="R137" s="100" t="str">
        <f t="shared" si="224"/>
        <v/>
      </c>
      <c r="S137" s="101" t="str">
        <f t="shared" si="225"/>
        <v/>
      </c>
      <c r="T137" s="89" t="str">
        <f t="shared" si="226"/>
        <v>00</v>
      </c>
      <c r="U137" s="89">
        <f t="shared" si="227"/>
        <v>0</v>
      </c>
      <c r="V137" s="89">
        <f t="shared" si="228"/>
        <v>0</v>
      </c>
      <c r="W137" s="89" t="str">
        <f t="shared" si="229"/>
        <v/>
      </c>
      <c r="X137" s="89" t="str">
        <f t="shared" si="230"/>
        <v/>
      </c>
      <c r="Y137" s="89" t="str">
        <f t="shared" si="231"/>
        <v>0</v>
      </c>
      <c r="Z137" s="89" t="str">
        <f t="shared" si="232"/>
        <v/>
      </c>
      <c r="AA137" s="89" t="str">
        <f t="shared" si="233"/>
        <v/>
      </c>
      <c r="AB137" s="89" t="str">
        <f t="shared" si="234"/>
        <v/>
      </c>
      <c r="AC137" s="89" t="str">
        <f t="shared" si="235"/>
        <v>0</v>
      </c>
      <c r="AD137" s="89">
        <f t="shared" si="236"/>
        <v>0</v>
      </c>
      <c r="AE137" s="201" t="str">
        <f>IF(女子種目選択!F137="","",女子種目選択!F137)</f>
        <v/>
      </c>
      <c r="AF137" s="94" t="str">
        <f t="shared" si="213"/>
        <v/>
      </c>
      <c r="AG137" s="129"/>
      <c r="AH137" s="202" t="str">
        <f t="shared" si="237"/>
        <v/>
      </c>
      <c r="AI137" s="130"/>
      <c r="AJ137" s="202" t="str">
        <f t="shared" si="238"/>
        <v/>
      </c>
      <c r="AK137" s="200"/>
      <c r="AL137" s="99">
        <f t="shared" si="239"/>
        <v>0</v>
      </c>
      <c r="AM137" s="99">
        <f t="shared" si="240"/>
        <v>0</v>
      </c>
      <c r="AN137" s="99">
        <f t="shared" si="241"/>
        <v>0</v>
      </c>
      <c r="AO137" s="99">
        <f t="shared" si="242"/>
        <v>0</v>
      </c>
      <c r="AP137" s="100">
        <f t="shared" si="243"/>
        <v>0</v>
      </c>
      <c r="AQ137" s="101">
        <f t="shared" si="244"/>
        <v>0</v>
      </c>
      <c r="AR137" s="89" t="str">
        <f t="shared" si="245"/>
        <v>000</v>
      </c>
      <c r="AS137" s="89">
        <f t="shared" si="246"/>
        <v>0</v>
      </c>
      <c r="AT137" s="89">
        <f t="shared" si="247"/>
        <v>0</v>
      </c>
      <c r="AU137" s="89" t="str">
        <f t="shared" si="248"/>
        <v/>
      </c>
      <c r="AV137" s="89" t="str">
        <f t="shared" si="249"/>
        <v/>
      </c>
      <c r="AW137" s="89" t="str">
        <f t="shared" si="250"/>
        <v>0</v>
      </c>
      <c r="AX137" s="89" t="str">
        <f t="shared" si="251"/>
        <v/>
      </c>
      <c r="AY137" s="89" t="str">
        <f t="shared" si="252"/>
        <v>0</v>
      </c>
      <c r="AZ137" s="89" t="str">
        <f t="shared" si="253"/>
        <v/>
      </c>
      <c r="BA137" s="89" t="str">
        <f t="shared" si="254"/>
        <v>00</v>
      </c>
      <c r="BB137" s="89">
        <f t="shared" si="255"/>
        <v>0</v>
      </c>
      <c r="BC137" s="199" t="str">
        <f>IF(女子種目選択!G137="","",女子種目選択!G137)</f>
        <v/>
      </c>
      <c r="BD137" s="94" t="str">
        <f t="shared" si="214"/>
        <v/>
      </c>
      <c r="BE137" s="129"/>
      <c r="BF137" s="202" t="str">
        <f t="shared" si="256"/>
        <v/>
      </c>
      <c r="BG137" s="130"/>
      <c r="BH137" s="202" t="str">
        <f t="shared" si="257"/>
        <v/>
      </c>
      <c r="BI137" s="200"/>
      <c r="BJ137" s="99">
        <f t="shared" si="258"/>
        <v>0</v>
      </c>
      <c r="BK137" s="99">
        <f t="shared" si="259"/>
        <v>0</v>
      </c>
      <c r="BL137" s="99">
        <f t="shared" si="260"/>
        <v>0</v>
      </c>
      <c r="BM137" s="99">
        <f t="shared" si="261"/>
        <v>0</v>
      </c>
      <c r="BN137" s="100">
        <f t="shared" si="262"/>
        <v>0</v>
      </c>
      <c r="BO137" s="101">
        <f t="shared" si="263"/>
        <v>0</v>
      </c>
      <c r="BP137" s="89" t="str">
        <f t="shared" si="264"/>
        <v>000</v>
      </c>
      <c r="BQ137" s="89">
        <f t="shared" si="265"/>
        <v>0</v>
      </c>
      <c r="BR137" s="89">
        <f t="shared" si="266"/>
        <v>0</v>
      </c>
      <c r="BS137" s="89" t="str">
        <f t="shared" si="267"/>
        <v/>
      </c>
      <c r="BT137" s="89" t="str">
        <f t="shared" si="268"/>
        <v/>
      </c>
      <c r="BU137" s="89" t="str">
        <f t="shared" si="269"/>
        <v>0</v>
      </c>
      <c r="BV137" s="89" t="str">
        <f t="shared" si="270"/>
        <v/>
      </c>
      <c r="BW137" s="89" t="str">
        <f t="shared" si="271"/>
        <v>0</v>
      </c>
      <c r="BX137" s="89" t="str">
        <f t="shared" si="272"/>
        <v/>
      </c>
      <c r="BY137" s="89" t="str">
        <f t="shared" si="273"/>
        <v>00</v>
      </c>
      <c r="BZ137" s="89">
        <f t="shared" si="274"/>
        <v>0</v>
      </c>
      <c r="CA137" s="199" t="str">
        <f>IF(女子種目選択!H137="","",女子種目選択!H137)</f>
        <v/>
      </c>
      <c r="CB137" s="94" t="str">
        <f t="shared" si="215"/>
        <v/>
      </c>
      <c r="CC137" s="129"/>
      <c r="CD137" s="202" t="str">
        <f t="shared" si="275"/>
        <v/>
      </c>
      <c r="CE137" s="130"/>
      <c r="CF137" s="202" t="str">
        <f t="shared" si="276"/>
        <v/>
      </c>
      <c r="CG137" s="200"/>
      <c r="CH137" s="99">
        <f t="shared" si="277"/>
        <v>0</v>
      </c>
      <c r="CI137" s="99">
        <f t="shared" si="278"/>
        <v>0</v>
      </c>
      <c r="CJ137" s="99">
        <f t="shared" si="279"/>
        <v>0</v>
      </c>
      <c r="CK137" s="99">
        <f t="shared" si="280"/>
        <v>0</v>
      </c>
      <c r="CL137" s="100">
        <f t="shared" si="281"/>
        <v>0</v>
      </c>
      <c r="CM137" s="101">
        <f t="shared" si="282"/>
        <v>0</v>
      </c>
      <c r="CN137" s="89" t="str">
        <f t="shared" si="283"/>
        <v>000</v>
      </c>
      <c r="CO137" s="89">
        <f t="shared" si="284"/>
        <v>0</v>
      </c>
      <c r="CP137" s="89">
        <f t="shared" si="285"/>
        <v>0</v>
      </c>
      <c r="CQ137" s="89" t="str">
        <f t="shared" si="286"/>
        <v/>
      </c>
      <c r="CR137" s="89" t="str">
        <f t="shared" si="287"/>
        <v/>
      </c>
      <c r="CS137" s="89" t="str">
        <f t="shared" si="288"/>
        <v>0</v>
      </c>
      <c r="CT137" s="89" t="str">
        <f t="shared" si="289"/>
        <v/>
      </c>
      <c r="CU137" s="89" t="str">
        <f t="shared" si="290"/>
        <v>0</v>
      </c>
      <c r="CV137" s="89" t="str">
        <f t="shared" si="291"/>
        <v/>
      </c>
      <c r="CW137" s="89" t="str">
        <f t="shared" si="292"/>
        <v>00</v>
      </c>
      <c r="CX137" s="89">
        <f t="shared" si="293"/>
        <v>0</v>
      </c>
      <c r="CY137" s="201" t="str">
        <f>IF(女子種目選択!I137="","",女子種目選択!I137)</f>
        <v/>
      </c>
      <c r="CZ137" s="94" t="str">
        <f t="shared" si="216"/>
        <v/>
      </c>
      <c r="DA137" s="129"/>
      <c r="DB137" s="202" t="str">
        <f t="shared" si="294"/>
        <v/>
      </c>
      <c r="DC137" s="130"/>
      <c r="DD137" s="202" t="str">
        <f t="shared" si="295"/>
        <v/>
      </c>
      <c r="DE137" s="200"/>
      <c r="DF137" s="99">
        <f t="shared" si="296"/>
        <v>0</v>
      </c>
      <c r="DG137" s="99">
        <f t="shared" si="297"/>
        <v>0</v>
      </c>
      <c r="DH137" s="99">
        <f t="shared" si="298"/>
        <v>0</v>
      </c>
      <c r="DI137" s="99">
        <f t="shared" si="299"/>
        <v>0</v>
      </c>
      <c r="DJ137" s="100">
        <f t="shared" si="300"/>
        <v>0</v>
      </c>
      <c r="DK137" s="101">
        <f t="shared" si="301"/>
        <v>0</v>
      </c>
      <c r="DL137" s="89" t="str">
        <f t="shared" si="302"/>
        <v>000</v>
      </c>
      <c r="DM137" s="89">
        <f t="shared" si="303"/>
        <v>0</v>
      </c>
      <c r="DN137" s="89">
        <f t="shared" si="304"/>
        <v>0</v>
      </c>
      <c r="DO137" s="89" t="str">
        <f t="shared" si="305"/>
        <v/>
      </c>
      <c r="DP137" s="89" t="str">
        <f t="shared" si="306"/>
        <v/>
      </c>
      <c r="DQ137" s="89" t="str">
        <f t="shared" si="307"/>
        <v>0</v>
      </c>
      <c r="DR137" s="89" t="str">
        <f t="shared" si="308"/>
        <v/>
      </c>
      <c r="DS137" s="89" t="str">
        <f t="shared" si="309"/>
        <v>0</v>
      </c>
      <c r="DT137" s="89" t="str">
        <f t="shared" si="310"/>
        <v/>
      </c>
      <c r="DU137" s="89" t="str">
        <f t="shared" si="311"/>
        <v>00</v>
      </c>
      <c r="DV137" s="89">
        <f t="shared" si="312"/>
        <v>0</v>
      </c>
    </row>
    <row r="138" spans="2:126">
      <c r="B138" s="90" t="str">
        <f t="shared" si="217"/>
        <v/>
      </c>
      <c r="C138" s="91">
        <v>135</v>
      </c>
      <c r="D138" s="92" t="str">
        <f>女子種目選択!B138</f>
        <v/>
      </c>
      <c r="E138" s="197" t="str">
        <f>女子種目選択!C138</f>
        <v/>
      </c>
      <c r="F138" s="198" t="str">
        <f>女子種目選択!D138</f>
        <v/>
      </c>
      <c r="G138" s="199" t="str">
        <f>IF(女子種目選択!E138="","",女子種目選択!E138)</f>
        <v/>
      </c>
      <c r="H138" s="94" t="str">
        <f t="shared" si="212"/>
        <v/>
      </c>
      <c r="I138" s="129"/>
      <c r="J138" s="96" t="str">
        <f t="shared" si="218"/>
        <v/>
      </c>
      <c r="K138" s="130"/>
      <c r="L138" s="96" t="str">
        <f t="shared" si="219"/>
        <v/>
      </c>
      <c r="M138" s="200"/>
      <c r="N138" s="99" t="str">
        <f t="shared" si="220"/>
        <v/>
      </c>
      <c r="O138" s="99">
        <f t="shared" si="221"/>
        <v>0</v>
      </c>
      <c r="P138" s="99" t="str">
        <f t="shared" si="222"/>
        <v/>
      </c>
      <c r="Q138" s="99">
        <f t="shared" si="223"/>
        <v>0</v>
      </c>
      <c r="R138" s="100" t="str">
        <f t="shared" si="224"/>
        <v/>
      </c>
      <c r="S138" s="101" t="str">
        <f t="shared" si="225"/>
        <v/>
      </c>
      <c r="T138" s="89" t="str">
        <f t="shared" si="226"/>
        <v>00</v>
      </c>
      <c r="U138" s="89">
        <f t="shared" si="227"/>
        <v>0</v>
      </c>
      <c r="V138" s="89">
        <f t="shared" si="228"/>
        <v>0</v>
      </c>
      <c r="W138" s="89" t="str">
        <f t="shared" si="229"/>
        <v/>
      </c>
      <c r="X138" s="89" t="str">
        <f t="shared" si="230"/>
        <v/>
      </c>
      <c r="Y138" s="89" t="str">
        <f t="shared" si="231"/>
        <v>0</v>
      </c>
      <c r="Z138" s="89" t="str">
        <f t="shared" si="232"/>
        <v/>
      </c>
      <c r="AA138" s="89" t="str">
        <f t="shared" si="233"/>
        <v/>
      </c>
      <c r="AB138" s="89" t="str">
        <f t="shared" si="234"/>
        <v/>
      </c>
      <c r="AC138" s="89" t="str">
        <f t="shared" si="235"/>
        <v>0</v>
      </c>
      <c r="AD138" s="89">
        <f t="shared" si="236"/>
        <v>0</v>
      </c>
      <c r="AE138" s="201" t="str">
        <f>IF(女子種目選択!F138="","",女子種目選択!F138)</f>
        <v/>
      </c>
      <c r="AF138" s="94" t="str">
        <f t="shared" si="213"/>
        <v/>
      </c>
      <c r="AG138" s="129"/>
      <c r="AH138" s="202" t="str">
        <f t="shared" si="237"/>
        <v/>
      </c>
      <c r="AI138" s="130"/>
      <c r="AJ138" s="202" t="str">
        <f t="shared" si="238"/>
        <v/>
      </c>
      <c r="AK138" s="200"/>
      <c r="AL138" s="99">
        <f t="shared" si="239"/>
        <v>0</v>
      </c>
      <c r="AM138" s="99">
        <f t="shared" si="240"/>
        <v>0</v>
      </c>
      <c r="AN138" s="99">
        <f t="shared" si="241"/>
        <v>0</v>
      </c>
      <c r="AO138" s="99">
        <f t="shared" si="242"/>
        <v>0</v>
      </c>
      <c r="AP138" s="100">
        <f t="shared" si="243"/>
        <v>0</v>
      </c>
      <c r="AQ138" s="101">
        <f t="shared" si="244"/>
        <v>0</v>
      </c>
      <c r="AR138" s="89" t="str">
        <f t="shared" si="245"/>
        <v>000</v>
      </c>
      <c r="AS138" s="89">
        <f t="shared" si="246"/>
        <v>0</v>
      </c>
      <c r="AT138" s="89">
        <f t="shared" si="247"/>
        <v>0</v>
      </c>
      <c r="AU138" s="89" t="str">
        <f t="shared" si="248"/>
        <v/>
      </c>
      <c r="AV138" s="89" t="str">
        <f t="shared" si="249"/>
        <v/>
      </c>
      <c r="AW138" s="89" t="str">
        <f t="shared" si="250"/>
        <v>0</v>
      </c>
      <c r="AX138" s="89" t="str">
        <f t="shared" si="251"/>
        <v/>
      </c>
      <c r="AY138" s="89" t="str">
        <f t="shared" si="252"/>
        <v>0</v>
      </c>
      <c r="AZ138" s="89" t="str">
        <f t="shared" si="253"/>
        <v/>
      </c>
      <c r="BA138" s="89" t="str">
        <f t="shared" si="254"/>
        <v>00</v>
      </c>
      <c r="BB138" s="89">
        <f t="shared" si="255"/>
        <v>0</v>
      </c>
      <c r="BC138" s="199" t="str">
        <f>IF(女子種目選択!G138="","",女子種目選択!G138)</f>
        <v/>
      </c>
      <c r="BD138" s="94" t="str">
        <f t="shared" si="214"/>
        <v/>
      </c>
      <c r="BE138" s="129"/>
      <c r="BF138" s="202" t="str">
        <f t="shared" si="256"/>
        <v/>
      </c>
      <c r="BG138" s="130"/>
      <c r="BH138" s="202" t="str">
        <f t="shared" si="257"/>
        <v/>
      </c>
      <c r="BI138" s="200"/>
      <c r="BJ138" s="99">
        <f t="shared" si="258"/>
        <v>0</v>
      </c>
      <c r="BK138" s="99">
        <f t="shared" si="259"/>
        <v>0</v>
      </c>
      <c r="BL138" s="99">
        <f t="shared" si="260"/>
        <v>0</v>
      </c>
      <c r="BM138" s="99">
        <f t="shared" si="261"/>
        <v>0</v>
      </c>
      <c r="BN138" s="100">
        <f t="shared" si="262"/>
        <v>0</v>
      </c>
      <c r="BO138" s="101">
        <f t="shared" si="263"/>
        <v>0</v>
      </c>
      <c r="BP138" s="89" t="str">
        <f t="shared" si="264"/>
        <v>000</v>
      </c>
      <c r="BQ138" s="89">
        <f t="shared" si="265"/>
        <v>0</v>
      </c>
      <c r="BR138" s="89">
        <f t="shared" si="266"/>
        <v>0</v>
      </c>
      <c r="BS138" s="89" t="str">
        <f t="shared" si="267"/>
        <v/>
      </c>
      <c r="BT138" s="89" t="str">
        <f t="shared" si="268"/>
        <v/>
      </c>
      <c r="BU138" s="89" t="str">
        <f t="shared" si="269"/>
        <v>0</v>
      </c>
      <c r="BV138" s="89" t="str">
        <f t="shared" si="270"/>
        <v/>
      </c>
      <c r="BW138" s="89" t="str">
        <f t="shared" si="271"/>
        <v>0</v>
      </c>
      <c r="BX138" s="89" t="str">
        <f t="shared" si="272"/>
        <v/>
      </c>
      <c r="BY138" s="89" t="str">
        <f t="shared" si="273"/>
        <v>00</v>
      </c>
      <c r="BZ138" s="89">
        <f t="shared" si="274"/>
        <v>0</v>
      </c>
      <c r="CA138" s="199" t="str">
        <f>IF(女子種目選択!H138="","",女子種目選択!H138)</f>
        <v/>
      </c>
      <c r="CB138" s="94" t="str">
        <f t="shared" si="215"/>
        <v/>
      </c>
      <c r="CC138" s="129"/>
      <c r="CD138" s="202" t="str">
        <f t="shared" si="275"/>
        <v/>
      </c>
      <c r="CE138" s="130"/>
      <c r="CF138" s="202" t="str">
        <f t="shared" si="276"/>
        <v/>
      </c>
      <c r="CG138" s="200"/>
      <c r="CH138" s="99">
        <f t="shared" si="277"/>
        <v>0</v>
      </c>
      <c r="CI138" s="99">
        <f t="shared" si="278"/>
        <v>0</v>
      </c>
      <c r="CJ138" s="99">
        <f t="shared" si="279"/>
        <v>0</v>
      </c>
      <c r="CK138" s="99">
        <f t="shared" si="280"/>
        <v>0</v>
      </c>
      <c r="CL138" s="100">
        <f t="shared" si="281"/>
        <v>0</v>
      </c>
      <c r="CM138" s="101">
        <f t="shared" si="282"/>
        <v>0</v>
      </c>
      <c r="CN138" s="89" t="str">
        <f t="shared" si="283"/>
        <v>000</v>
      </c>
      <c r="CO138" s="89">
        <f t="shared" si="284"/>
        <v>0</v>
      </c>
      <c r="CP138" s="89">
        <f t="shared" si="285"/>
        <v>0</v>
      </c>
      <c r="CQ138" s="89" t="str">
        <f t="shared" si="286"/>
        <v/>
      </c>
      <c r="CR138" s="89" t="str">
        <f t="shared" si="287"/>
        <v/>
      </c>
      <c r="CS138" s="89" t="str">
        <f t="shared" si="288"/>
        <v>0</v>
      </c>
      <c r="CT138" s="89" t="str">
        <f t="shared" si="289"/>
        <v/>
      </c>
      <c r="CU138" s="89" t="str">
        <f t="shared" si="290"/>
        <v>0</v>
      </c>
      <c r="CV138" s="89" t="str">
        <f t="shared" si="291"/>
        <v/>
      </c>
      <c r="CW138" s="89" t="str">
        <f t="shared" si="292"/>
        <v>00</v>
      </c>
      <c r="CX138" s="89">
        <f t="shared" si="293"/>
        <v>0</v>
      </c>
      <c r="CY138" s="201" t="str">
        <f>IF(女子種目選択!I138="","",女子種目選択!I138)</f>
        <v/>
      </c>
      <c r="CZ138" s="94" t="str">
        <f t="shared" si="216"/>
        <v/>
      </c>
      <c r="DA138" s="129"/>
      <c r="DB138" s="202" t="str">
        <f t="shared" si="294"/>
        <v/>
      </c>
      <c r="DC138" s="130"/>
      <c r="DD138" s="202" t="str">
        <f t="shared" si="295"/>
        <v/>
      </c>
      <c r="DE138" s="200"/>
      <c r="DF138" s="99">
        <f t="shared" si="296"/>
        <v>0</v>
      </c>
      <c r="DG138" s="99">
        <f t="shared" si="297"/>
        <v>0</v>
      </c>
      <c r="DH138" s="99">
        <f t="shared" si="298"/>
        <v>0</v>
      </c>
      <c r="DI138" s="99">
        <f t="shared" si="299"/>
        <v>0</v>
      </c>
      <c r="DJ138" s="100">
        <f t="shared" si="300"/>
        <v>0</v>
      </c>
      <c r="DK138" s="101">
        <f t="shared" si="301"/>
        <v>0</v>
      </c>
      <c r="DL138" s="89" t="str">
        <f t="shared" si="302"/>
        <v>000</v>
      </c>
      <c r="DM138" s="89">
        <f t="shared" si="303"/>
        <v>0</v>
      </c>
      <c r="DN138" s="89">
        <f t="shared" si="304"/>
        <v>0</v>
      </c>
      <c r="DO138" s="89" t="str">
        <f t="shared" si="305"/>
        <v/>
      </c>
      <c r="DP138" s="89" t="str">
        <f t="shared" si="306"/>
        <v/>
      </c>
      <c r="DQ138" s="89" t="str">
        <f t="shared" si="307"/>
        <v>0</v>
      </c>
      <c r="DR138" s="89" t="str">
        <f t="shared" si="308"/>
        <v/>
      </c>
      <c r="DS138" s="89" t="str">
        <f t="shared" si="309"/>
        <v>0</v>
      </c>
      <c r="DT138" s="89" t="str">
        <f t="shared" si="310"/>
        <v/>
      </c>
      <c r="DU138" s="89" t="str">
        <f t="shared" si="311"/>
        <v>00</v>
      </c>
      <c r="DV138" s="89">
        <f t="shared" si="312"/>
        <v>0</v>
      </c>
    </row>
    <row r="139" spans="2:126">
      <c r="B139" s="90" t="str">
        <f t="shared" si="217"/>
        <v/>
      </c>
      <c r="C139" s="91">
        <v>136</v>
      </c>
      <c r="D139" s="92" t="str">
        <f>女子種目選択!B139</f>
        <v/>
      </c>
      <c r="E139" s="197" t="str">
        <f>女子種目選択!C139</f>
        <v/>
      </c>
      <c r="F139" s="198" t="str">
        <f>女子種目選択!D139</f>
        <v/>
      </c>
      <c r="G139" s="199" t="str">
        <f>IF(女子種目選択!E139="","",女子種目選択!E139)</f>
        <v/>
      </c>
      <c r="H139" s="94" t="str">
        <f t="shared" si="212"/>
        <v/>
      </c>
      <c r="I139" s="129"/>
      <c r="J139" s="96" t="str">
        <f t="shared" si="218"/>
        <v/>
      </c>
      <c r="K139" s="130"/>
      <c r="L139" s="96" t="str">
        <f t="shared" si="219"/>
        <v/>
      </c>
      <c r="M139" s="200"/>
      <c r="N139" s="99" t="str">
        <f t="shared" si="220"/>
        <v/>
      </c>
      <c r="O139" s="99">
        <f t="shared" si="221"/>
        <v>0</v>
      </c>
      <c r="P139" s="99" t="str">
        <f t="shared" si="222"/>
        <v/>
      </c>
      <c r="Q139" s="99">
        <f t="shared" si="223"/>
        <v>0</v>
      </c>
      <c r="R139" s="100" t="str">
        <f t="shared" si="224"/>
        <v/>
      </c>
      <c r="S139" s="101" t="str">
        <f t="shared" si="225"/>
        <v/>
      </c>
      <c r="T139" s="89" t="str">
        <f t="shared" si="226"/>
        <v>00</v>
      </c>
      <c r="U139" s="89">
        <f t="shared" si="227"/>
        <v>0</v>
      </c>
      <c r="V139" s="89">
        <f t="shared" si="228"/>
        <v>0</v>
      </c>
      <c r="W139" s="89" t="str">
        <f t="shared" si="229"/>
        <v/>
      </c>
      <c r="X139" s="89" t="str">
        <f t="shared" si="230"/>
        <v/>
      </c>
      <c r="Y139" s="89" t="str">
        <f t="shared" si="231"/>
        <v>0</v>
      </c>
      <c r="Z139" s="89" t="str">
        <f t="shared" si="232"/>
        <v/>
      </c>
      <c r="AA139" s="89" t="str">
        <f t="shared" si="233"/>
        <v/>
      </c>
      <c r="AB139" s="89" t="str">
        <f t="shared" si="234"/>
        <v/>
      </c>
      <c r="AC139" s="89" t="str">
        <f t="shared" si="235"/>
        <v>0</v>
      </c>
      <c r="AD139" s="89">
        <f t="shared" si="236"/>
        <v>0</v>
      </c>
      <c r="AE139" s="201" t="str">
        <f>IF(女子種目選択!F139="","",女子種目選択!F139)</f>
        <v/>
      </c>
      <c r="AF139" s="94" t="str">
        <f t="shared" si="213"/>
        <v/>
      </c>
      <c r="AG139" s="129"/>
      <c r="AH139" s="202" t="str">
        <f t="shared" si="237"/>
        <v/>
      </c>
      <c r="AI139" s="130"/>
      <c r="AJ139" s="202" t="str">
        <f t="shared" si="238"/>
        <v/>
      </c>
      <c r="AK139" s="200"/>
      <c r="AL139" s="99">
        <f t="shared" si="239"/>
        <v>0</v>
      </c>
      <c r="AM139" s="99">
        <f t="shared" si="240"/>
        <v>0</v>
      </c>
      <c r="AN139" s="99">
        <f t="shared" si="241"/>
        <v>0</v>
      </c>
      <c r="AO139" s="99">
        <f t="shared" si="242"/>
        <v>0</v>
      </c>
      <c r="AP139" s="100">
        <f t="shared" si="243"/>
        <v>0</v>
      </c>
      <c r="AQ139" s="101">
        <f t="shared" si="244"/>
        <v>0</v>
      </c>
      <c r="AR139" s="89" t="str">
        <f t="shared" si="245"/>
        <v>000</v>
      </c>
      <c r="AS139" s="89">
        <f t="shared" si="246"/>
        <v>0</v>
      </c>
      <c r="AT139" s="89">
        <f t="shared" si="247"/>
        <v>0</v>
      </c>
      <c r="AU139" s="89" t="str">
        <f t="shared" si="248"/>
        <v/>
      </c>
      <c r="AV139" s="89" t="str">
        <f t="shared" si="249"/>
        <v/>
      </c>
      <c r="AW139" s="89" t="str">
        <f t="shared" si="250"/>
        <v>0</v>
      </c>
      <c r="AX139" s="89" t="str">
        <f t="shared" si="251"/>
        <v/>
      </c>
      <c r="AY139" s="89" t="str">
        <f t="shared" si="252"/>
        <v>0</v>
      </c>
      <c r="AZ139" s="89" t="str">
        <f t="shared" si="253"/>
        <v/>
      </c>
      <c r="BA139" s="89" t="str">
        <f t="shared" si="254"/>
        <v>00</v>
      </c>
      <c r="BB139" s="89">
        <f t="shared" si="255"/>
        <v>0</v>
      </c>
      <c r="BC139" s="199" t="str">
        <f>IF(女子種目選択!G139="","",女子種目選択!G139)</f>
        <v/>
      </c>
      <c r="BD139" s="94" t="str">
        <f t="shared" si="214"/>
        <v/>
      </c>
      <c r="BE139" s="129"/>
      <c r="BF139" s="202" t="str">
        <f t="shared" si="256"/>
        <v/>
      </c>
      <c r="BG139" s="130"/>
      <c r="BH139" s="202" t="str">
        <f t="shared" si="257"/>
        <v/>
      </c>
      <c r="BI139" s="200"/>
      <c r="BJ139" s="99">
        <f t="shared" si="258"/>
        <v>0</v>
      </c>
      <c r="BK139" s="99">
        <f t="shared" si="259"/>
        <v>0</v>
      </c>
      <c r="BL139" s="99">
        <f t="shared" si="260"/>
        <v>0</v>
      </c>
      <c r="BM139" s="99">
        <f t="shared" si="261"/>
        <v>0</v>
      </c>
      <c r="BN139" s="100">
        <f t="shared" si="262"/>
        <v>0</v>
      </c>
      <c r="BO139" s="101">
        <f t="shared" si="263"/>
        <v>0</v>
      </c>
      <c r="BP139" s="89" t="str">
        <f t="shared" si="264"/>
        <v>000</v>
      </c>
      <c r="BQ139" s="89">
        <f t="shared" si="265"/>
        <v>0</v>
      </c>
      <c r="BR139" s="89">
        <f t="shared" si="266"/>
        <v>0</v>
      </c>
      <c r="BS139" s="89" t="str">
        <f t="shared" si="267"/>
        <v/>
      </c>
      <c r="BT139" s="89" t="str">
        <f t="shared" si="268"/>
        <v/>
      </c>
      <c r="BU139" s="89" t="str">
        <f t="shared" si="269"/>
        <v>0</v>
      </c>
      <c r="BV139" s="89" t="str">
        <f t="shared" si="270"/>
        <v/>
      </c>
      <c r="BW139" s="89" t="str">
        <f t="shared" si="271"/>
        <v>0</v>
      </c>
      <c r="BX139" s="89" t="str">
        <f t="shared" si="272"/>
        <v/>
      </c>
      <c r="BY139" s="89" t="str">
        <f t="shared" si="273"/>
        <v>00</v>
      </c>
      <c r="BZ139" s="89">
        <f t="shared" si="274"/>
        <v>0</v>
      </c>
      <c r="CA139" s="199" t="str">
        <f>IF(女子種目選択!H139="","",女子種目選択!H139)</f>
        <v/>
      </c>
      <c r="CB139" s="94" t="str">
        <f t="shared" si="215"/>
        <v/>
      </c>
      <c r="CC139" s="129"/>
      <c r="CD139" s="202" t="str">
        <f t="shared" si="275"/>
        <v/>
      </c>
      <c r="CE139" s="130"/>
      <c r="CF139" s="202" t="str">
        <f t="shared" si="276"/>
        <v/>
      </c>
      <c r="CG139" s="200"/>
      <c r="CH139" s="99">
        <f t="shared" si="277"/>
        <v>0</v>
      </c>
      <c r="CI139" s="99">
        <f t="shared" si="278"/>
        <v>0</v>
      </c>
      <c r="CJ139" s="99">
        <f t="shared" si="279"/>
        <v>0</v>
      </c>
      <c r="CK139" s="99">
        <f t="shared" si="280"/>
        <v>0</v>
      </c>
      <c r="CL139" s="100">
        <f t="shared" si="281"/>
        <v>0</v>
      </c>
      <c r="CM139" s="101">
        <f t="shared" si="282"/>
        <v>0</v>
      </c>
      <c r="CN139" s="89" t="str">
        <f t="shared" si="283"/>
        <v>000</v>
      </c>
      <c r="CO139" s="89">
        <f t="shared" si="284"/>
        <v>0</v>
      </c>
      <c r="CP139" s="89">
        <f t="shared" si="285"/>
        <v>0</v>
      </c>
      <c r="CQ139" s="89" t="str">
        <f t="shared" si="286"/>
        <v/>
      </c>
      <c r="CR139" s="89" t="str">
        <f t="shared" si="287"/>
        <v/>
      </c>
      <c r="CS139" s="89" t="str">
        <f t="shared" si="288"/>
        <v>0</v>
      </c>
      <c r="CT139" s="89" t="str">
        <f t="shared" si="289"/>
        <v/>
      </c>
      <c r="CU139" s="89" t="str">
        <f t="shared" si="290"/>
        <v>0</v>
      </c>
      <c r="CV139" s="89" t="str">
        <f t="shared" si="291"/>
        <v/>
      </c>
      <c r="CW139" s="89" t="str">
        <f t="shared" si="292"/>
        <v>00</v>
      </c>
      <c r="CX139" s="89">
        <f t="shared" si="293"/>
        <v>0</v>
      </c>
      <c r="CY139" s="201" t="str">
        <f>IF(女子種目選択!I139="","",女子種目選択!I139)</f>
        <v/>
      </c>
      <c r="CZ139" s="94" t="str">
        <f t="shared" si="216"/>
        <v/>
      </c>
      <c r="DA139" s="129"/>
      <c r="DB139" s="202" t="str">
        <f t="shared" si="294"/>
        <v/>
      </c>
      <c r="DC139" s="130"/>
      <c r="DD139" s="202" t="str">
        <f t="shared" si="295"/>
        <v/>
      </c>
      <c r="DE139" s="200"/>
      <c r="DF139" s="99">
        <f t="shared" si="296"/>
        <v>0</v>
      </c>
      <c r="DG139" s="99">
        <f t="shared" si="297"/>
        <v>0</v>
      </c>
      <c r="DH139" s="99">
        <f t="shared" si="298"/>
        <v>0</v>
      </c>
      <c r="DI139" s="99">
        <f t="shared" si="299"/>
        <v>0</v>
      </c>
      <c r="DJ139" s="100">
        <f t="shared" si="300"/>
        <v>0</v>
      </c>
      <c r="DK139" s="101">
        <f t="shared" si="301"/>
        <v>0</v>
      </c>
      <c r="DL139" s="89" t="str">
        <f t="shared" si="302"/>
        <v>000</v>
      </c>
      <c r="DM139" s="89">
        <f t="shared" si="303"/>
        <v>0</v>
      </c>
      <c r="DN139" s="89">
        <f t="shared" si="304"/>
        <v>0</v>
      </c>
      <c r="DO139" s="89" t="str">
        <f t="shared" si="305"/>
        <v/>
      </c>
      <c r="DP139" s="89" t="str">
        <f t="shared" si="306"/>
        <v/>
      </c>
      <c r="DQ139" s="89" t="str">
        <f t="shared" si="307"/>
        <v>0</v>
      </c>
      <c r="DR139" s="89" t="str">
        <f t="shared" si="308"/>
        <v/>
      </c>
      <c r="DS139" s="89" t="str">
        <f t="shared" si="309"/>
        <v>0</v>
      </c>
      <c r="DT139" s="89" t="str">
        <f t="shared" si="310"/>
        <v/>
      </c>
      <c r="DU139" s="89" t="str">
        <f t="shared" si="311"/>
        <v>00</v>
      </c>
      <c r="DV139" s="89">
        <f t="shared" si="312"/>
        <v>0</v>
      </c>
    </row>
    <row r="140" spans="2:126">
      <c r="B140" s="90" t="str">
        <f t="shared" si="217"/>
        <v/>
      </c>
      <c r="C140" s="91">
        <v>137</v>
      </c>
      <c r="D140" s="92" t="str">
        <f>女子種目選択!B140</f>
        <v/>
      </c>
      <c r="E140" s="197" t="str">
        <f>女子種目選択!C140</f>
        <v/>
      </c>
      <c r="F140" s="198" t="str">
        <f>女子種目選択!D140</f>
        <v/>
      </c>
      <c r="G140" s="199" t="str">
        <f>IF(女子種目選択!E140="","",女子種目選択!E140)</f>
        <v/>
      </c>
      <c r="H140" s="94" t="str">
        <f t="shared" si="212"/>
        <v/>
      </c>
      <c r="I140" s="129"/>
      <c r="J140" s="96" t="str">
        <f t="shared" si="218"/>
        <v/>
      </c>
      <c r="K140" s="130"/>
      <c r="L140" s="96" t="str">
        <f t="shared" si="219"/>
        <v/>
      </c>
      <c r="M140" s="200"/>
      <c r="N140" s="99" t="str">
        <f t="shared" si="220"/>
        <v/>
      </c>
      <c r="O140" s="99">
        <f t="shared" si="221"/>
        <v>0</v>
      </c>
      <c r="P140" s="99" t="str">
        <f t="shared" si="222"/>
        <v/>
      </c>
      <c r="Q140" s="99">
        <f t="shared" si="223"/>
        <v>0</v>
      </c>
      <c r="R140" s="100" t="str">
        <f t="shared" si="224"/>
        <v/>
      </c>
      <c r="S140" s="101" t="str">
        <f t="shared" si="225"/>
        <v/>
      </c>
      <c r="T140" s="89" t="str">
        <f t="shared" si="226"/>
        <v>00</v>
      </c>
      <c r="U140" s="89">
        <f t="shared" si="227"/>
        <v>0</v>
      </c>
      <c r="V140" s="89">
        <f t="shared" si="228"/>
        <v>0</v>
      </c>
      <c r="W140" s="89" t="str">
        <f t="shared" si="229"/>
        <v/>
      </c>
      <c r="X140" s="89" t="str">
        <f t="shared" si="230"/>
        <v/>
      </c>
      <c r="Y140" s="89" t="str">
        <f t="shared" si="231"/>
        <v>0</v>
      </c>
      <c r="Z140" s="89" t="str">
        <f t="shared" si="232"/>
        <v/>
      </c>
      <c r="AA140" s="89" t="str">
        <f t="shared" si="233"/>
        <v/>
      </c>
      <c r="AB140" s="89" t="str">
        <f t="shared" si="234"/>
        <v/>
      </c>
      <c r="AC140" s="89" t="str">
        <f t="shared" si="235"/>
        <v>0</v>
      </c>
      <c r="AD140" s="89">
        <f t="shared" si="236"/>
        <v>0</v>
      </c>
      <c r="AE140" s="201" t="str">
        <f>IF(女子種目選択!F140="","",女子種目選択!F140)</f>
        <v/>
      </c>
      <c r="AF140" s="94" t="str">
        <f t="shared" si="213"/>
        <v/>
      </c>
      <c r="AG140" s="129"/>
      <c r="AH140" s="202" t="str">
        <f t="shared" si="237"/>
        <v/>
      </c>
      <c r="AI140" s="130"/>
      <c r="AJ140" s="202" t="str">
        <f t="shared" si="238"/>
        <v/>
      </c>
      <c r="AK140" s="200"/>
      <c r="AL140" s="99">
        <f t="shared" si="239"/>
        <v>0</v>
      </c>
      <c r="AM140" s="99">
        <f t="shared" si="240"/>
        <v>0</v>
      </c>
      <c r="AN140" s="99">
        <f t="shared" si="241"/>
        <v>0</v>
      </c>
      <c r="AO140" s="99">
        <f t="shared" si="242"/>
        <v>0</v>
      </c>
      <c r="AP140" s="100">
        <f t="shared" si="243"/>
        <v>0</v>
      </c>
      <c r="AQ140" s="101">
        <f t="shared" si="244"/>
        <v>0</v>
      </c>
      <c r="AR140" s="89" t="str">
        <f t="shared" si="245"/>
        <v>000</v>
      </c>
      <c r="AS140" s="89">
        <f t="shared" si="246"/>
        <v>0</v>
      </c>
      <c r="AT140" s="89">
        <f t="shared" si="247"/>
        <v>0</v>
      </c>
      <c r="AU140" s="89" t="str">
        <f t="shared" si="248"/>
        <v/>
      </c>
      <c r="AV140" s="89" t="str">
        <f t="shared" si="249"/>
        <v/>
      </c>
      <c r="AW140" s="89" t="str">
        <f t="shared" si="250"/>
        <v>0</v>
      </c>
      <c r="AX140" s="89" t="str">
        <f t="shared" si="251"/>
        <v/>
      </c>
      <c r="AY140" s="89" t="str">
        <f t="shared" si="252"/>
        <v>0</v>
      </c>
      <c r="AZ140" s="89" t="str">
        <f t="shared" si="253"/>
        <v/>
      </c>
      <c r="BA140" s="89" t="str">
        <f t="shared" si="254"/>
        <v>00</v>
      </c>
      <c r="BB140" s="89">
        <f t="shared" si="255"/>
        <v>0</v>
      </c>
      <c r="BC140" s="199" t="str">
        <f>IF(女子種目選択!G140="","",女子種目選択!G140)</f>
        <v/>
      </c>
      <c r="BD140" s="94" t="str">
        <f t="shared" si="214"/>
        <v/>
      </c>
      <c r="BE140" s="129"/>
      <c r="BF140" s="202" t="str">
        <f t="shared" si="256"/>
        <v/>
      </c>
      <c r="BG140" s="130"/>
      <c r="BH140" s="202" t="str">
        <f t="shared" si="257"/>
        <v/>
      </c>
      <c r="BI140" s="200"/>
      <c r="BJ140" s="99">
        <f t="shared" si="258"/>
        <v>0</v>
      </c>
      <c r="BK140" s="99">
        <f t="shared" si="259"/>
        <v>0</v>
      </c>
      <c r="BL140" s="99">
        <f t="shared" si="260"/>
        <v>0</v>
      </c>
      <c r="BM140" s="99">
        <f t="shared" si="261"/>
        <v>0</v>
      </c>
      <c r="BN140" s="100">
        <f t="shared" si="262"/>
        <v>0</v>
      </c>
      <c r="BO140" s="101">
        <f t="shared" si="263"/>
        <v>0</v>
      </c>
      <c r="BP140" s="89" t="str">
        <f t="shared" si="264"/>
        <v>000</v>
      </c>
      <c r="BQ140" s="89">
        <f t="shared" si="265"/>
        <v>0</v>
      </c>
      <c r="BR140" s="89">
        <f t="shared" si="266"/>
        <v>0</v>
      </c>
      <c r="BS140" s="89" t="str">
        <f t="shared" si="267"/>
        <v/>
      </c>
      <c r="BT140" s="89" t="str">
        <f t="shared" si="268"/>
        <v/>
      </c>
      <c r="BU140" s="89" t="str">
        <f t="shared" si="269"/>
        <v>0</v>
      </c>
      <c r="BV140" s="89" t="str">
        <f t="shared" si="270"/>
        <v/>
      </c>
      <c r="BW140" s="89" t="str">
        <f t="shared" si="271"/>
        <v>0</v>
      </c>
      <c r="BX140" s="89" t="str">
        <f t="shared" si="272"/>
        <v/>
      </c>
      <c r="BY140" s="89" t="str">
        <f t="shared" si="273"/>
        <v>00</v>
      </c>
      <c r="BZ140" s="89">
        <f t="shared" si="274"/>
        <v>0</v>
      </c>
      <c r="CA140" s="199" t="str">
        <f>IF(女子種目選択!H140="","",女子種目選択!H140)</f>
        <v/>
      </c>
      <c r="CB140" s="94" t="str">
        <f t="shared" si="215"/>
        <v/>
      </c>
      <c r="CC140" s="129"/>
      <c r="CD140" s="202" t="str">
        <f t="shared" si="275"/>
        <v/>
      </c>
      <c r="CE140" s="130"/>
      <c r="CF140" s="202" t="str">
        <f t="shared" si="276"/>
        <v/>
      </c>
      <c r="CG140" s="200"/>
      <c r="CH140" s="99">
        <f t="shared" si="277"/>
        <v>0</v>
      </c>
      <c r="CI140" s="99">
        <f t="shared" si="278"/>
        <v>0</v>
      </c>
      <c r="CJ140" s="99">
        <f t="shared" si="279"/>
        <v>0</v>
      </c>
      <c r="CK140" s="99">
        <f t="shared" si="280"/>
        <v>0</v>
      </c>
      <c r="CL140" s="100">
        <f t="shared" si="281"/>
        <v>0</v>
      </c>
      <c r="CM140" s="101">
        <f t="shared" si="282"/>
        <v>0</v>
      </c>
      <c r="CN140" s="89" t="str">
        <f t="shared" si="283"/>
        <v>000</v>
      </c>
      <c r="CO140" s="89">
        <f t="shared" si="284"/>
        <v>0</v>
      </c>
      <c r="CP140" s="89">
        <f t="shared" si="285"/>
        <v>0</v>
      </c>
      <c r="CQ140" s="89" t="str">
        <f t="shared" si="286"/>
        <v/>
      </c>
      <c r="CR140" s="89" t="str">
        <f t="shared" si="287"/>
        <v/>
      </c>
      <c r="CS140" s="89" t="str">
        <f t="shared" si="288"/>
        <v>0</v>
      </c>
      <c r="CT140" s="89" t="str">
        <f t="shared" si="289"/>
        <v/>
      </c>
      <c r="CU140" s="89" t="str">
        <f t="shared" si="290"/>
        <v>0</v>
      </c>
      <c r="CV140" s="89" t="str">
        <f t="shared" si="291"/>
        <v/>
      </c>
      <c r="CW140" s="89" t="str">
        <f t="shared" si="292"/>
        <v>00</v>
      </c>
      <c r="CX140" s="89">
        <f t="shared" si="293"/>
        <v>0</v>
      </c>
      <c r="CY140" s="201" t="str">
        <f>IF(女子種目選択!I140="","",女子種目選択!I140)</f>
        <v/>
      </c>
      <c r="CZ140" s="94" t="str">
        <f t="shared" si="216"/>
        <v/>
      </c>
      <c r="DA140" s="129"/>
      <c r="DB140" s="202" t="str">
        <f t="shared" si="294"/>
        <v/>
      </c>
      <c r="DC140" s="130"/>
      <c r="DD140" s="202" t="str">
        <f t="shared" si="295"/>
        <v/>
      </c>
      <c r="DE140" s="200"/>
      <c r="DF140" s="99">
        <f t="shared" si="296"/>
        <v>0</v>
      </c>
      <c r="DG140" s="99">
        <f t="shared" si="297"/>
        <v>0</v>
      </c>
      <c r="DH140" s="99">
        <f t="shared" si="298"/>
        <v>0</v>
      </c>
      <c r="DI140" s="99">
        <f t="shared" si="299"/>
        <v>0</v>
      </c>
      <c r="DJ140" s="100">
        <f t="shared" si="300"/>
        <v>0</v>
      </c>
      <c r="DK140" s="101">
        <f t="shared" si="301"/>
        <v>0</v>
      </c>
      <c r="DL140" s="89" t="str">
        <f t="shared" si="302"/>
        <v>000</v>
      </c>
      <c r="DM140" s="89">
        <f t="shared" si="303"/>
        <v>0</v>
      </c>
      <c r="DN140" s="89">
        <f t="shared" si="304"/>
        <v>0</v>
      </c>
      <c r="DO140" s="89" t="str">
        <f t="shared" si="305"/>
        <v/>
      </c>
      <c r="DP140" s="89" t="str">
        <f t="shared" si="306"/>
        <v/>
      </c>
      <c r="DQ140" s="89" t="str">
        <f t="shared" si="307"/>
        <v>0</v>
      </c>
      <c r="DR140" s="89" t="str">
        <f t="shared" si="308"/>
        <v/>
      </c>
      <c r="DS140" s="89" t="str">
        <f t="shared" si="309"/>
        <v>0</v>
      </c>
      <c r="DT140" s="89" t="str">
        <f t="shared" si="310"/>
        <v/>
      </c>
      <c r="DU140" s="89" t="str">
        <f t="shared" si="311"/>
        <v>00</v>
      </c>
      <c r="DV140" s="89">
        <f t="shared" si="312"/>
        <v>0</v>
      </c>
    </row>
    <row r="141" spans="2:126">
      <c r="B141" s="90" t="str">
        <f t="shared" si="217"/>
        <v/>
      </c>
      <c r="C141" s="91">
        <v>138</v>
      </c>
      <c r="D141" s="92" t="str">
        <f>女子種目選択!B141</f>
        <v/>
      </c>
      <c r="E141" s="197" t="str">
        <f>女子種目選択!C141</f>
        <v/>
      </c>
      <c r="F141" s="198" t="str">
        <f>女子種目選択!D141</f>
        <v/>
      </c>
      <c r="G141" s="199" t="str">
        <f>IF(女子種目選択!E141="","",女子種目選択!E141)</f>
        <v/>
      </c>
      <c r="H141" s="94" t="str">
        <f t="shared" si="212"/>
        <v/>
      </c>
      <c r="I141" s="129"/>
      <c r="J141" s="96" t="str">
        <f t="shared" si="218"/>
        <v/>
      </c>
      <c r="K141" s="130"/>
      <c r="L141" s="96" t="str">
        <f t="shared" si="219"/>
        <v/>
      </c>
      <c r="M141" s="200"/>
      <c r="N141" s="99" t="str">
        <f t="shared" si="220"/>
        <v/>
      </c>
      <c r="O141" s="99">
        <f t="shared" si="221"/>
        <v>0</v>
      </c>
      <c r="P141" s="99" t="str">
        <f t="shared" si="222"/>
        <v/>
      </c>
      <c r="Q141" s="99">
        <f t="shared" si="223"/>
        <v>0</v>
      </c>
      <c r="R141" s="100" t="str">
        <f t="shared" si="224"/>
        <v/>
      </c>
      <c r="S141" s="101" t="str">
        <f t="shared" si="225"/>
        <v/>
      </c>
      <c r="T141" s="89" t="str">
        <f t="shared" si="226"/>
        <v>00</v>
      </c>
      <c r="U141" s="89">
        <f t="shared" si="227"/>
        <v>0</v>
      </c>
      <c r="V141" s="89">
        <f t="shared" si="228"/>
        <v>0</v>
      </c>
      <c r="W141" s="89" t="str">
        <f t="shared" si="229"/>
        <v/>
      </c>
      <c r="X141" s="89" t="str">
        <f t="shared" si="230"/>
        <v/>
      </c>
      <c r="Y141" s="89" t="str">
        <f t="shared" si="231"/>
        <v>0</v>
      </c>
      <c r="Z141" s="89" t="str">
        <f t="shared" si="232"/>
        <v/>
      </c>
      <c r="AA141" s="89" t="str">
        <f t="shared" si="233"/>
        <v/>
      </c>
      <c r="AB141" s="89" t="str">
        <f t="shared" si="234"/>
        <v/>
      </c>
      <c r="AC141" s="89" t="str">
        <f t="shared" si="235"/>
        <v>0</v>
      </c>
      <c r="AD141" s="89">
        <f t="shared" si="236"/>
        <v>0</v>
      </c>
      <c r="AE141" s="201" t="str">
        <f>IF(女子種目選択!F141="","",女子種目選択!F141)</f>
        <v/>
      </c>
      <c r="AF141" s="94" t="str">
        <f t="shared" si="213"/>
        <v/>
      </c>
      <c r="AG141" s="129"/>
      <c r="AH141" s="202" t="str">
        <f t="shared" si="237"/>
        <v/>
      </c>
      <c r="AI141" s="130"/>
      <c r="AJ141" s="202" t="str">
        <f t="shared" si="238"/>
        <v/>
      </c>
      <c r="AK141" s="200"/>
      <c r="AL141" s="99">
        <f t="shared" si="239"/>
        <v>0</v>
      </c>
      <c r="AM141" s="99">
        <f t="shared" si="240"/>
        <v>0</v>
      </c>
      <c r="AN141" s="99">
        <f t="shared" si="241"/>
        <v>0</v>
      </c>
      <c r="AO141" s="99">
        <f t="shared" si="242"/>
        <v>0</v>
      </c>
      <c r="AP141" s="100">
        <f t="shared" si="243"/>
        <v>0</v>
      </c>
      <c r="AQ141" s="101">
        <f t="shared" si="244"/>
        <v>0</v>
      </c>
      <c r="AR141" s="89" t="str">
        <f t="shared" si="245"/>
        <v>000</v>
      </c>
      <c r="AS141" s="89">
        <f t="shared" si="246"/>
        <v>0</v>
      </c>
      <c r="AT141" s="89">
        <f t="shared" si="247"/>
        <v>0</v>
      </c>
      <c r="AU141" s="89" t="str">
        <f t="shared" si="248"/>
        <v/>
      </c>
      <c r="AV141" s="89" t="str">
        <f t="shared" si="249"/>
        <v/>
      </c>
      <c r="AW141" s="89" t="str">
        <f t="shared" si="250"/>
        <v>0</v>
      </c>
      <c r="AX141" s="89" t="str">
        <f t="shared" si="251"/>
        <v/>
      </c>
      <c r="AY141" s="89" t="str">
        <f t="shared" si="252"/>
        <v>0</v>
      </c>
      <c r="AZ141" s="89" t="str">
        <f t="shared" si="253"/>
        <v/>
      </c>
      <c r="BA141" s="89" t="str">
        <f t="shared" si="254"/>
        <v>00</v>
      </c>
      <c r="BB141" s="89">
        <f t="shared" si="255"/>
        <v>0</v>
      </c>
      <c r="BC141" s="199" t="str">
        <f>IF(女子種目選択!G141="","",女子種目選択!G141)</f>
        <v/>
      </c>
      <c r="BD141" s="94" t="str">
        <f t="shared" si="214"/>
        <v/>
      </c>
      <c r="BE141" s="129"/>
      <c r="BF141" s="202" t="str">
        <f t="shared" si="256"/>
        <v/>
      </c>
      <c r="BG141" s="130"/>
      <c r="BH141" s="202" t="str">
        <f t="shared" si="257"/>
        <v/>
      </c>
      <c r="BI141" s="200"/>
      <c r="BJ141" s="99">
        <f t="shared" si="258"/>
        <v>0</v>
      </c>
      <c r="BK141" s="99">
        <f t="shared" si="259"/>
        <v>0</v>
      </c>
      <c r="BL141" s="99">
        <f t="shared" si="260"/>
        <v>0</v>
      </c>
      <c r="BM141" s="99">
        <f t="shared" si="261"/>
        <v>0</v>
      </c>
      <c r="BN141" s="100">
        <f t="shared" si="262"/>
        <v>0</v>
      </c>
      <c r="BO141" s="101">
        <f t="shared" si="263"/>
        <v>0</v>
      </c>
      <c r="BP141" s="89" t="str">
        <f t="shared" si="264"/>
        <v>000</v>
      </c>
      <c r="BQ141" s="89">
        <f t="shared" si="265"/>
        <v>0</v>
      </c>
      <c r="BR141" s="89">
        <f t="shared" si="266"/>
        <v>0</v>
      </c>
      <c r="BS141" s="89" t="str">
        <f t="shared" si="267"/>
        <v/>
      </c>
      <c r="BT141" s="89" t="str">
        <f t="shared" si="268"/>
        <v/>
      </c>
      <c r="BU141" s="89" t="str">
        <f t="shared" si="269"/>
        <v>0</v>
      </c>
      <c r="BV141" s="89" t="str">
        <f t="shared" si="270"/>
        <v/>
      </c>
      <c r="BW141" s="89" t="str">
        <f t="shared" si="271"/>
        <v>0</v>
      </c>
      <c r="BX141" s="89" t="str">
        <f t="shared" si="272"/>
        <v/>
      </c>
      <c r="BY141" s="89" t="str">
        <f t="shared" si="273"/>
        <v>00</v>
      </c>
      <c r="BZ141" s="89">
        <f t="shared" si="274"/>
        <v>0</v>
      </c>
      <c r="CA141" s="199" t="str">
        <f>IF(女子種目選択!H141="","",女子種目選択!H141)</f>
        <v/>
      </c>
      <c r="CB141" s="94" t="str">
        <f t="shared" si="215"/>
        <v/>
      </c>
      <c r="CC141" s="129"/>
      <c r="CD141" s="202" t="str">
        <f t="shared" si="275"/>
        <v/>
      </c>
      <c r="CE141" s="130"/>
      <c r="CF141" s="202" t="str">
        <f t="shared" si="276"/>
        <v/>
      </c>
      <c r="CG141" s="200"/>
      <c r="CH141" s="99">
        <f t="shared" si="277"/>
        <v>0</v>
      </c>
      <c r="CI141" s="99">
        <f t="shared" si="278"/>
        <v>0</v>
      </c>
      <c r="CJ141" s="99">
        <f t="shared" si="279"/>
        <v>0</v>
      </c>
      <c r="CK141" s="99">
        <f t="shared" si="280"/>
        <v>0</v>
      </c>
      <c r="CL141" s="100">
        <f t="shared" si="281"/>
        <v>0</v>
      </c>
      <c r="CM141" s="101">
        <f t="shared" si="282"/>
        <v>0</v>
      </c>
      <c r="CN141" s="89" t="str">
        <f t="shared" si="283"/>
        <v>000</v>
      </c>
      <c r="CO141" s="89">
        <f t="shared" si="284"/>
        <v>0</v>
      </c>
      <c r="CP141" s="89">
        <f t="shared" si="285"/>
        <v>0</v>
      </c>
      <c r="CQ141" s="89" t="str">
        <f t="shared" si="286"/>
        <v/>
      </c>
      <c r="CR141" s="89" t="str">
        <f t="shared" si="287"/>
        <v/>
      </c>
      <c r="CS141" s="89" t="str">
        <f t="shared" si="288"/>
        <v>0</v>
      </c>
      <c r="CT141" s="89" t="str">
        <f t="shared" si="289"/>
        <v/>
      </c>
      <c r="CU141" s="89" t="str">
        <f t="shared" si="290"/>
        <v>0</v>
      </c>
      <c r="CV141" s="89" t="str">
        <f t="shared" si="291"/>
        <v/>
      </c>
      <c r="CW141" s="89" t="str">
        <f t="shared" si="292"/>
        <v>00</v>
      </c>
      <c r="CX141" s="89">
        <f t="shared" si="293"/>
        <v>0</v>
      </c>
      <c r="CY141" s="201" t="str">
        <f>IF(女子種目選択!I141="","",女子種目選択!I141)</f>
        <v/>
      </c>
      <c r="CZ141" s="94" t="str">
        <f t="shared" si="216"/>
        <v/>
      </c>
      <c r="DA141" s="129"/>
      <c r="DB141" s="202" t="str">
        <f t="shared" si="294"/>
        <v/>
      </c>
      <c r="DC141" s="130"/>
      <c r="DD141" s="202" t="str">
        <f t="shared" si="295"/>
        <v/>
      </c>
      <c r="DE141" s="200"/>
      <c r="DF141" s="99">
        <f t="shared" si="296"/>
        <v>0</v>
      </c>
      <c r="DG141" s="99">
        <f t="shared" si="297"/>
        <v>0</v>
      </c>
      <c r="DH141" s="99">
        <f t="shared" si="298"/>
        <v>0</v>
      </c>
      <c r="DI141" s="99">
        <f t="shared" si="299"/>
        <v>0</v>
      </c>
      <c r="DJ141" s="100">
        <f t="shared" si="300"/>
        <v>0</v>
      </c>
      <c r="DK141" s="101">
        <f t="shared" si="301"/>
        <v>0</v>
      </c>
      <c r="DL141" s="89" t="str">
        <f t="shared" si="302"/>
        <v>000</v>
      </c>
      <c r="DM141" s="89">
        <f t="shared" si="303"/>
        <v>0</v>
      </c>
      <c r="DN141" s="89">
        <f t="shared" si="304"/>
        <v>0</v>
      </c>
      <c r="DO141" s="89" t="str">
        <f t="shared" si="305"/>
        <v/>
      </c>
      <c r="DP141" s="89" t="str">
        <f t="shared" si="306"/>
        <v/>
      </c>
      <c r="DQ141" s="89" t="str">
        <f t="shared" si="307"/>
        <v>0</v>
      </c>
      <c r="DR141" s="89" t="str">
        <f t="shared" si="308"/>
        <v/>
      </c>
      <c r="DS141" s="89" t="str">
        <f t="shared" si="309"/>
        <v>0</v>
      </c>
      <c r="DT141" s="89" t="str">
        <f t="shared" si="310"/>
        <v/>
      </c>
      <c r="DU141" s="89" t="str">
        <f t="shared" si="311"/>
        <v>00</v>
      </c>
      <c r="DV141" s="89">
        <f t="shared" si="312"/>
        <v>0</v>
      </c>
    </row>
    <row r="142" spans="2:126">
      <c r="B142" s="90" t="str">
        <f t="shared" si="217"/>
        <v/>
      </c>
      <c r="C142" s="91">
        <v>139</v>
      </c>
      <c r="D142" s="92" t="str">
        <f>女子種目選択!B142</f>
        <v/>
      </c>
      <c r="E142" s="197" t="str">
        <f>女子種目選択!C142</f>
        <v/>
      </c>
      <c r="F142" s="198" t="str">
        <f>女子種目選択!D142</f>
        <v/>
      </c>
      <c r="G142" s="199" t="str">
        <f>IF(女子種目選択!E142="","",女子種目選択!E142)</f>
        <v/>
      </c>
      <c r="H142" s="94" t="str">
        <f t="shared" si="212"/>
        <v/>
      </c>
      <c r="I142" s="129"/>
      <c r="J142" s="96" t="str">
        <f t="shared" si="218"/>
        <v/>
      </c>
      <c r="K142" s="130"/>
      <c r="L142" s="96" t="str">
        <f t="shared" si="219"/>
        <v/>
      </c>
      <c r="M142" s="200"/>
      <c r="N142" s="99" t="str">
        <f t="shared" si="220"/>
        <v/>
      </c>
      <c r="O142" s="99">
        <f t="shared" si="221"/>
        <v>0</v>
      </c>
      <c r="P142" s="99" t="str">
        <f t="shared" si="222"/>
        <v/>
      </c>
      <c r="Q142" s="99">
        <f t="shared" si="223"/>
        <v>0</v>
      </c>
      <c r="R142" s="100" t="str">
        <f t="shared" si="224"/>
        <v/>
      </c>
      <c r="S142" s="101" t="str">
        <f t="shared" si="225"/>
        <v/>
      </c>
      <c r="T142" s="89" t="str">
        <f t="shared" si="226"/>
        <v>00</v>
      </c>
      <c r="U142" s="89">
        <f t="shared" si="227"/>
        <v>0</v>
      </c>
      <c r="V142" s="89">
        <f t="shared" si="228"/>
        <v>0</v>
      </c>
      <c r="W142" s="89" t="str">
        <f t="shared" si="229"/>
        <v/>
      </c>
      <c r="X142" s="89" t="str">
        <f t="shared" si="230"/>
        <v/>
      </c>
      <c r="Y142" s="89" t="str">
        <f t="shared" si="231"/>
        <v>0</v>
      </c>
      <c r="Z142" s="89" t="str">
        <f t="shared" si="232"/>
        <v/>
      </c>
      <c r="AA142" s="89" t="str">
        <f t="shared" si="233"/>
        <v/>
      </c>
      <c r="AB142" s="89" t="str">
        <f t="shared" si="234"/>
        <v/>
      </c>
      <c r="AC142" s="89" t="str">
        <f t="shared" si="235"/>
        <v>0</v>
      </c>
      <c r="AD142" s="89">
        <f t="shared" si="236"/>
        <v>0</v>
      </c>
      <c r="AE142" s="201" t="str">
        <f>IF(女子種目選択!F142="","",女子種目選択!F142)</f>
        <v/>
      </c>
      <c r="AF142" s="94" t="str">
        <f t="shared" si="213"/>
        <v/>
      </c>
      <c r="AG142" s="129"/>
      <c r="AH142" s="202" t="str">
        <f t="shared" si="237"/>
        <v/>
      </c>
      <c r="AI142" s="130"/>
      <c r="AJ142" s="202" t="str">
        <f t="shared" si="238"/>
        <v/>
      </c>
      <c r="AK142" s="200"/>
      <c r="AL142" s="99">
        <f t="shared" si="239"/>
        <v>0</v>
      </c>
      <c r="AM142" s="99">
        <f t="shared" si="240"/>
        <v>0</v>
      </c>
      <c r="AN142" s="99">
        <f t="shared" si="241"/>
        <v>0</v>
      </c>
      <c r="AO142" s="99">
        <f t="shared" si="242"/>
        <v>0</v>
      </c>
      <c r="AP142" s="100">
        <f t="shared" si="243"/>
        <v>0</v>
      </c>
      <c r="AQ142" s="101">
        <f t="shared" si="244"/>
        <v>0</v>
      </c>
      <c r="AR142" s="89" t="str">
        <f t="shared" si="245"/>
        <v>000</v>
      </c>
      <c r="AS142" s="89">
        <f t="shared" si="246"/>
        <v>0</v>
      </c>
      <c r="AT142" s="89">
        <f t="shared" si="247"/>
        <v>0</v>
      </c>
      <c r="AU142" s="89" t="str">
        <f t="shared" si="248"/>
        <v/>
      </c>
      <c r="AV142" s="89" t="str">
        <f t="shared" si="249"/>
        <v/>
      </c>
      <c r="AW142" s="89" t="str">
        <f t="shared" si="250"/>
        <v>0</v>
      </c>
      <c r="AX142" s="89" t="str">
        <f t="shared" si="251"/>
        <v/>
      </c>
      <c r="AY142" s="89" t="str">
        <f t="shared" si="252"/>
        <v>0</v>
      </c>
      <c r="AZ142" s="89" t="str">
        <f t="shared" si="253"/>
        <v/>
      </c>
      <c r="BA142" s="89" t="str">
        <f t="shared" si="254"/>
        <v>00</v>
      </c>
      <c r="BB142" s="89">
        <f t="shared" si="255"/>
        <v>0</v>
      </c>
      <c r="BC142" s="199" t="str">
        <f>IF(女子種目選択!G142="","",女子種目選択!G142)</f>
        <v/>
      </c>
      <c r="BD142" s="94" t="str">
        <f t="shared" si="214"/>
        <v/>
      </c>
      <c r="BE142" s="129"/>
      <c r="BF142" s="202" t="str">
        <f t="shared" si="256"/>
        <v/>
      </c>
      <c r="BG142" s="130"/>
      <c r="BH142" s="202" t="str">
        <f t="shared" si="257"/>
        <v/>
      </c>
      <c r="BI142" s="200"/>
      <c r="BJ142" s="99">
        <f t="shared" si="258"/>
        <v>0</v>
      </c>
      <c r="BK142" s="99">
        <f t="shared" si="259"/>
        <v>0</v>
      </c>
      <c r="BL142" s="99">
        <f t="shared" si="260"/>
        <v>0</v>
      </c>
      <c r="BM142" s="99">
        <f t="shared" si="261"/>
        <v>0</v>
      </c>
      <c r="BN142" s="100">
        <f t="shared" si="262"/>
        <v>0</v>
      </c>
      <c r="BO142" s="101">
        <f t="shared" si="263"/>
        <v>0</v>
      </c>
      <c r="BP142" s="89" t="str">
        <f t="shared" si="264"/>
        <v>000</v>
      </c>
      <c r="BQ142" s="89">
        <f t="shared" si="265"/>
        <v>0</v>
      </c>
      <c r="BR142" s="89">
        <f t="shared" si="266"/>
        <v>0</v>
      </c>
      <c r="BS142" s="89" t="str">
        <f t="shared" si="267"/>
        <v/>
      </c>
      <c r="BT142" s="89" t="str">
        <f t="shared" si="268"/>
        <v/>
      </c>
      <c r="BU142" s="89" t="str">
        <f t="shared" si="269"/>
        <v>0</v>
      </c>
      <c r="BV142" s="89" t="str">
        <f t="shared" si="270"/>
        <v/>
      </c>
      <c r="BW142" s="89" t="str">
        <f t="shared" si="271"/>
        <v>0</v>
      </c>
      <c r="BX142" s="89" t="str">
        <f t="shared" si="272"/>
        <v/>
      </c>
      <c r="BY142" s="89" t="str">
        <f t="shared" si="273"/>
        <v>00</v>
      </c>
      <c r="BZ142" s="89">
        <f t="shared" si="274"/>
        <v>0</v>
      </c>
      <c r="CA142" s="199" t="str">
        <f>IF(女子種目選択!H142="","",女子種目選択!H142)</f>
        <v/>
      </c>
      <c r="CB142" s="94" t="str">
        <f t="shared" si="215"/>
        <v/>
      </c>
      <c r="CC142" s="129"/>
      <c r="CD142" s="202" t="str">
        <f t="shared" si="275"/>
        <v/>
      </c>
      <c r="CE142" s="130"/>
      <c r="CF142" s="202" t="str">
        <f t="shared" si="276"/>
        <v/>
      </c>
      <c r="CG142" s="200"/>
      <c r="CH142" s="99">
        <f t="shared" si="277"/>
        <v>0</v>
      </c>
      <c r="CI142" s="99">
        <f t="shared" si="278"/>
        <v>0</v>
      </c>
      <c r="CJ142" s="99">
        <f t="shared" si="279"/>
        <v>0</v>
      </c>
      <c r="CK142" s="99">
        <f t="shared" si="280"/>
        <v>0</v>
      </c>
      <c r="CL142" s="100">
        <f t="shared" si="281"/>
        <v>0</v>
      </c>
      <c r="CM142" s="101">
        <f t="shared" si="282"/>
        <v>0</v>
      </c>
      <c r="CN142" s="89" t="str">
        <f t="shared" si="283"/>
        <v>000</v>
      </c>
      <c r="CO142" s="89">
        <f t="shared" si="284"/>
        <v>0</v>
      </c>
      <c r="CP142" s="89">
        <f t="shared" si="285"/>
        <v>0</v>
      </c>
      <c r="CQ142" s="89" t="str">
        <f t="shared" si="286"/>
        <v/>
      </c>
      <c r="CR142" s="89" t="str">
        <f t="shared" si="287"/>
        <v/>
      </c>
      <c r="CS142" s="89" t="str">
        <f t="shared" si="288"/>
        <v>0</v>
      </c>
      <c r="CT142" s="89" t="str">
        <f t="shared" si="289"/>
        <v/>
      </c>
      <c r="CU142" s="89" t="str">
        <f t="shared" si="290"/>
        <v>0</v>
      </c>
      <c r="CV142" s="89" t="str">
        <f t="shared" si="291"/>
        <v/>
      </c>
      <c r="CW142" s="89" t="str">
        <f t="shared" si="292"/>
        <v>00</v>
      </c>
      <c r="CX142" s="89">
        <f t="shared" si="293"/>
        <v>0</v>
      </c>
      <c r="CY142" s="201" t="str">
        <f>IF(女子種目選択!I142="","",女子種目選択!I142)</f>
        <v/>
      </c>
      <c r="CZ142" s="94" t="str">
        <f t="shared" si="216"/>
        <v/>
      </c>
      <c r="DA142" s="129"/>
      <c r="DB142" s="202" t="str">
        <f t="shared" si="294"/>
        <v/>
      </c>
      <c r="DC142" s="130"/>
      <c r="DD142" s="202" t="str">
        <f t="shared" si="295"/>
        <v/>
      </c>
      <c r="DE142" s="200"/>
      <c r="DF142" s="99">
        <f t="shared" si="296"/>
        <v>0</v>
      </c>
      <c r="DG142" s="99">
        <f t="shared" si="297"/>
        <v>0</v>
      </c>
      <c r="DH142" s="99">
        <f t="shared" si="298"/>
        <v>0</v>
      </c>
      <c r="DI142" s="99">
        <f t="shared" si="299"/>
        <v>0</v>
      </c>
      <c r="DJ142" s="100">
        <f t="shared" si="300"/>
        <v>0</v>
      </c>
      <c r="DK142" s="101">
        <f t="shared" si="301"/>
        <v>0</v>
      </c>
      <c r="DL142" s="89" t="str">
        <f t="shared" si="302"/>
        <v>000</v>
      </c>
      <c r="DM142" s="89">
        <f t="shared" si="303"/>
        <v>0</v>
      </c>
      <c r="DN142" s="89">
        <f t="shared" si="304"/>
        <v>0</v>
      </c>
      <c r="DO142" s="89" t="str">
        <f t="shared" si="305"/>
        <v/>
      </c>
      <c r="DP142" s="89" t="str">
        <f t="shared" si="306"/>
        <v/>
      </c>
      <c r="DQ142" s="89" t="str">
        <f t="shared" si="307"/>
        <v>0</v>
      </c>
      <c r="DR142" s="89" t="str">
        <f t="shared" si="308"/>
        <v/>
      </c>
      <c r="DS142" s="89" t="str">
        <f t="shared" si="309"/>
        <v>0</v>
      </c>
      <c r="DT142" s="89" t="str">
        <f t="shared" si="310"/>
        <v/>
      </c>
      <c r="DU142" s="89" t="str">
        <f t="shared" si="311"/>
        <v>00</v>
      </c>
      <c r="DV142" s="89">
        <f t="shared" si="312"/>
        <v>0</v>
      </c>
    </row>
    <row r="143" spans="2:126">
      <c r="B143" s="90" t="str">
        <f t="shared" si="217"/>
        <v/>
      </c>
      <c r="C143" s="91">
        <v>140</v>
      </c>
      <c r="D143" s="92" t="str">
        <f>女子種目選択!B143</f>
        <v/>
      </c>
      <c r="E143" s="197" t="str">
        <f>女子種目選択!C143</f>
        <v/>
      </c>
      <c r="F143" s="198" t="str">
        <f>女子種目選択!D143</f>
        <v/>
      </c>
      <c r="G143" s="199" t="str">
        <f>IF(女子種目選択!E143="","",女子種目選択!E143)</f>
        <v/>
      </c>
      <c r="H143" s="94" t="str">
        <f t="shared" si="212"/>
        <v/>
      </c>
      <c r="I143" s="129"/>
      <c r="J143" s="96" t="str">
        <f t="shared" si="218"/>
        <v/>
      </c>
      <c r="K143" s="130"/>
      <c r="L143" s="96" t="str">
        <f t="shared" si="219"/>
        <v/>
      </c>
      <c r="M143" s="200"/>
      <c r="N143" s="99" t="str">
        <f t="shared" si="220"/>
        <v/>
      </c>
      <c r="O143" s="99">
        <f t="shared" si="221"/>
        <v>0</v>
      </c>
      <c r="P143" s="99" t="str">
        <f t="shared" si="222"/>
        <v/>
      </c>
      <c r="Q143" s="99">
        <f t="shared" si="223"/>
        <v>0</v>
      </c>
      <c r="R143" s="100" t="str">
        <f t="shared" si="224"/>
        <v/>
      </c>
      <c r="S143" s="101" t="str">
        <f t="shared" si="225"/>
        <v/>
      </c>
      <c r="T143" s="89" t="str">
        <f t="shared" si="226"/>
        <v>00</v>
      </c>
      <c r="U143" s="89">
        <f t="shared" si="227"/>
        <v>0</v>
      </c>
      <c r="V143" s="89">
        <f t="shared" si="228"/>
        <v>0</v>
      </c>
      <c r="W143" s="89" t="str">
        <f t="shared" si="229"/>
        <v/>
      </c>
      <c r="X143" s="89" t="str">
        <f t="shared" si="230"/>
        <v/>
      </c>
      <c r="Y143" s="89" t="str">
        <f t="shared" si="231"/>
        <v>0</v>
      </c>
      <c r="Z143" s="89" t="str">
        <f t="shared" si="232"/>
        <v/>
      </c>
      <c r="AA143" s="89" t="str">
        <f t="shared" si="233"/>
        <v/>
      </c>
      <c r="AB143" s="89" t="str">
        <f t="shared" si="234"/>
        <v/>
      </c>
      <c r="AC143" s="89" t="str">
        <f t="shared" si="235"/>
        <v>0</v>
      </c>
      <c r="AD143" s="89">
        <f t="shared" si="236"/>
        <v>0</v>
      </c>
      <c r="AE143" s="201" t="str">
        <f>IF(女子種目選択!F143="","",女子種目選択!F143)</f>
        <v/>
      </c>
      <c r="AF143" s="94" t="str">
        <f t="shared" si="213"/>
        <v/>
      </c>
      <c r="AG143" s="129"/>
      <c r="AH143" s="202" t="str">
        <f t="shared" si="237"/>
        <v/>
      </c>
      <c r="AI143" s="130"/>
      <c r="AJ143" s="202" t="str">
        <f t="shared" si="238"/>
        <v/>
      </c>
      <c r="AK143" s="200"/>
      <c r="AL143" s="99">
        <f t="shared" si="239"/>
        <v>0</v>
      </c>
      <c r="AM143" s="99">
        <f t="shared" si="240"/>
        <v>0</v>
      </c>
      <c r="AN143" s="99">
        <f t="shared" si="241"/>
        <v>0</v>
      </c>
      <c r="AO143" s="99">
        <f t="shared" si="242"/>
        <v>0</v>
      </c>
      <c r="AP143" s="100">
        <f t="shared" si="243"/>
        <v>0</v>
      </c>
      <c r="AQ143" s="101">
        <f t="shared" si="244"/>
        <v>0</v>
      </c>
      <c r="AR143" s="89" t="str">
        <f t="shared" si="245"/>
        <v>000</v>
      </c>
      <c r="AS143" s="89">
        <f t="shared" si="246"/>
        <v>0</v>
      </c>
      <c r="AT143" s="89">
        <f t="shared" si="247"/>
        <v>0</v>
      </c>
      <c r="AU143" s="89" t="str">
        <f t="shared" si="248"/>
        <v/>
      </c>
      <c r="AV143" s="89" t="str">
        <f t="shared" si="249"/>
        <v/>
      </c>
      <c r="AW143" s="89" t="str">
        <f t="shared" si="250"/>
        <v>0</v>
      </c>
      <c r="AX143" s="89" t="str">
        <f t="shared" si="251"/>
        <v/>
      </c>
      <c r="AY143" s="89" t="str">
        <f t="shared" si="252"/>
        <v>0</v>
      </c>
      <c r="AZ143" s="89" t="str">
        <f t="shared" si="253"/>
        <v/>
      </c>
      <c r="BA143" s="89" t="str">
        <f t="shared" si="254"/>
        <v>00</v>
      </c>
      <c r="BB143" s="89">
        <f t="shared" si="255"/>
        <v>0</v>
      </c>
      <c r="BC143" s="199" t="str">
        <f>IF(女子種目選択!G143="","",女子種目選択!G143)</f>
        <v/>
      </c>
      <c r="BD143" s="94" t="str">
        <f t="shared" si="214"/>
        <v/>
      </c>
      <c r="BE143" s="129"/>
      <c r="BF143" s="202" t="str">
        <f t="shared" si="256"/>
        <v/>
      </c>
      <c r="BG143" s="130"/>
      <c r="BH143" s="202" t="str">
        <f t="shared" si="257"/>
        <v/>
      </c>
      <c r="BI143" s="200"/>
      <c r="BJ143" s="99">
        <f t="shared" si="258"/>
        <v>0</v>
      </c>
      <c r="BK143" s="99">
        <f t="shared" si="259"/>
        <v>0</v>
      </c>
      <c r="BL143" s="99">
        <f t="shared" si="260"/>
        <v>0</v>
      </c>
      <c r="BM143" s="99">
        <f t="shared" si="261"/>
        <v>0</v>
      </c>
      <c r="BN143" s="100">
        <f t="shared" si="262"/>
        <v>0</v>
      </c>
      <c r="BO143" s="101">
        <f t="shared" si="263"/>
        <v>0</v>
      </c>
      <c r="BP143" s="89" t="str">
        <f t="shared" si="264"/>
        <v>000</v>
      </c>
      <c r="BQ143" s="89">
        <f t="shared" si="265"/>
        <v>0</v>
      </c>
      <c r="BR143" s="89">
        <f t="shared" si="266"/>
        <v>0</v>
      </c>
      <c r="BS143" s="89" t="str">
        <f t="shared" si="267"/>
        <v/>
      </c>
      <c r="BT143" s="89" t="str">
        <f t="shared" si="268"/>
        <v/>
      </c>
      <c r="BU143" s="89" t="str">
        <f t="shared" si="269"/>
        <v>0</v>
      </c>
      <c r="BV143" s="89" t="str">
        <f t="shared" si="270"/>
        <v/>
      </c>
      <c r="BW143" s="89" t="str">
        <f t="shared" si="271"/>
        <v>0</v>
      </c>
      <c r="BX143" s="89" t="str">
        <f t="shared" si="272"/>
        <v/>
      </c>
      <c r="BY143" s="89" t="str">
        <f t="shared" si="273"/>
        <v>00</v>
      </c>
      <c r="BZ143" s="89">
        <f t="shared" si="274"/>
        <v>0</v>
      </c>
      <c r="CA143" s="199" t="str">
        <f>IF(女子種目選択!H143="","",女子種目選択!H143)</f>
        <v/>
      </c>
      <c r="CB143" s="94" t="str">
        <f t="shared" si="215"/>
        <v/>
      </c>
      <c r="CC143" s="129"/>
      <c r="CD143" s="202" t="str">
        <f t="shared" si="275"/>
        <v/>
      </c>
      <c r="CE143" s="130"/>
      <c r="CF143" s="202" t="str">
        <f t="shared" si="276"/>
        <v/>
      </c>
      <c r="CG143" s="200"/>
      <c r="CH143" s="99">
        <f t="shared" si="277"/>
        <v>0</v>
      </c>
      <c r="CI143" s="99">
        <f t="shared" si="278"/>
        <v>0</v>
      </c>
      <c r="CJ143" s="99">
        <f t="shared" si="279"/>
        <v>0</v>
      </c>
      <c r="CK143" s="99">
        <f t="shared" si="280"/>
        <v>0</v>
      </c>
      <c r="CL143" s="100">
        <f t="shared" si="281"/>
        <v>0</v>
      </c>
      <c r="CM143" s="101">
        <f t="shared" si="282"/>
        <v>0</v>
      </c>
      <c r="CN143" s="89" t="str">
        <f t="shared" si="283"/>
        <v>000</v>
      </c>
      <c r="CO143" s="89">
        <f t="shared" si="284"/>
        <v>0</v>
      </c>
      <c r="CP143" s="89">
        <f t="shared" si="285"/>
        <v>0</v>
      </c>
      <c r="CQ143" s="89" t="str">
        <f t="shared" si="286"/>
        <v/>
      </c>
      <c r="CR143" s="89" t="str">
        <f t="shared" si="287"/>
        <v/>
      </c>
      <c r="CS143" s="89" t="str">
        <f t="shared" si="288"/>
        <v>0</v>
      </c>
      <c r="CT143" s="89" t="str">
        <f t="shared" si="289"/>
        <v/>
      </c>
      <c r="CU143" s="89" t="str">
        <f t="shared" si="290"/>
        <v>0</v>
      </c>
      <c r="CV143" s="89" t="str">
        <f t="shared" si="291"/>
        <v/>
      </c>
      <c r="CW143" s="89" t="str">
        <f t="shared" si="292"/>
        <v>00</v>
      </c>
      <c r="CX143" s="89">
        <f t="shared" si="293"/>
        <v>0</v>
      </c>
      <c r="CY143" s="201" t="str">
        <f>IF(女子種目選択!I143="","",女子種目選択!I143)</f>
        <v/>
      </c>
      <c r="CZ143" s="94" t="str">
        <f t="shared" si="216"/>
        <v/>
      </c>
      <c r="DA143" s="129"/>
      <c r="DB143" s="202" t="str">
        <f t="shared" si="294"/>
        <v/>
      </c>
      <c r="DC143" s="130"/>
      <c r="DD143" s="202" t="str">
        <f t="shared" si="295"/>
        <v/>
      </c>
      <c r="DE143" s="200"/>
      <c r="DF143" s="99">
        <f t="shared" si="296"/>
        <v>0</v>
      </c>
      <c r="DG143" s="99">
        <f t="shared" si="297"/>
        <v>0</v>
      </c>
      <c r="DH143" s="99">
        <f t="shared" si="298"/>
        <v>0</v>
      </c>
      <c r="DI143" s="99">
        <f t="shared" si="299"/>
        <v>0</v>
      </c>
      <c r="DJ143" s="100">
        <f t="shared" si="300"/>
        <v>0</v>
      </c>
      <c r="DK143" s="101">
        <f t="shared" si="301"/>
        <v>0</v>
      </c>
      <c r="DL143" s="89" t="str">
        <f t="shared" si="302"/>
        <v>000</v>
      </c>
      <c r="DM143" s="89">
        <f t="shared" si="303"/>
        <v>0</v>
      </c>
      <c r="DN143" s="89">
        <f t="shared" si="304"/>
        <v>0</v>
      </c>
      <c r="DO143" s="89" t="str">
        <f t="shared" si="305"/>
        <v/>
      </c>
      <c r="DP143" s="89" t="str">
        <f t="shared" si="306"/>
        <v/>
      </c>
      <c r="DQ143" s="89" t="str">
        <f t="shared" si="307"/>
        <v>0</v>
      </c>
      <c r="DR143" s="89" t="str">
        <f t="shared" si="308"/>
        <v/>
      </c>
      <c r="DS143" s="89" t="str">
        <f t="shared" si="309"/>
        <v>0</v>
      </c>
      <c r="DT143" s="89" t="str">
        <f t="shared" si="310"/>
        <v/>
      </c>
      <c r="DU143" s="89" t="str">
        <f t="shared" si="311"/>
        <v>00</v>
      </c>
      <c r="DV143" s="89">
        <f t="shared" si="312"/>
        <v>0</v>
      </c>
    </row>
    <row r="144" spans="2:126">
      <c r="B144" s="90" t="str">
        <f t="shared" si="217"/>
        <v/>
      </c>
      <c r="C144" s="91">
        <v>141</v>
      </c>
      <c r="D144" s="92" t="str">
        <f>女子種目選択!B144</f>
        <v/>
      </c>
      <c r="E144" s="197" t="str">
        <f>女子種目選択!C144</f>
        <v/>
      </c>
      <c r="F144" s="198" t="str">
        <f>女子種目選択!D144</f>
        <v/>
      </c>
      <c r="G144" s="199" t="str">
        <f>IF(女子種目選択!E144="","",女子種目選択!E144)</f>
        <v/>
      </c>
      <c r="H144" s="94" t="str">
        <f t="shared" si="212"/>
        <v/>
      </c>
      <c r="I144" s="129"/>
      <c r="J144" s="96" t="str">
        <f t="shared" si="218"/>
        <v/>
      </c>
      <c r="K144" s="130"/>
      <c r="L144" s="96" t="str">
        <f t="shared" si="219"/>
        <v/>
      </c>
      <c r="M144" s="200"/>
      <c r="N144" s="99" t="str">
        <f t="shared" si="220"/>
        <v/>
      </c>
      <c r="O144" s="99">
        <f t="shared" si="221"/>
        <v>0</v>
      </c>
      <c r="P144" s="99" t="str">
        <f t="shared" si="222"/>
        <v/>
      </c>
      <c r="Q144" s="99">
        <f t="shared" si="223"/>
        <v>0</v>
      </c>
      <c r="R144" s="100" t="str">
        <f t="shared" si="224"/>
        <v/>
      </c>
      <c r="S144" s="101" t="str">
        <f t="shared" si="225"/>
        <v/>
      </c>
      <c r="T144" s="89" t="str">
        <f t="shared" si="226"/>
        <v>00</v>
      </c>
      <c r="U144" s="89">
        <f t="shared" si="227"/>
        <v>0</v>
      </c>
      <c r="V144" s="89">
        <f t="shared" si="228"/>
        <v>0</v>
      </c>
      <c r="W144" s="89" t="str">
        <f t="shared" si="229"/>
        <v/>
      </c>
      <c r="X144" s="89" t="str">
        <f t="shared" si="230"/>
        <v/>
      </c>
      <c r="Y144" s="89" t="str">
        <f t="shared" si="231"/>
        <v>0</v>
      </c>
      <c r="Z144" s="89" t="str">
        <f t="shared" si="232"/>
        <v/>
      </c>
      <c r="AA144" s="89" t="str">
        <f t="shared" si="233"/>
        <v/>
      </c>
      <c r="AB144" s="89" t="str">
        <f t="shared" si="234"/>
        <v/>
      </c>
      <c r="AC144" s="89" t="str">
        <f t="shared" si="235"/>
        <v>0</v>
      </c>
      <c r="AD144" s="89">
        <f t="shared" si="236"/>
        <v>0</v>
      </c>
      <c r="AE144" s="201" t="str">
        <f>IF(女子種目選択!F144="","",女子種目選択!F144)</f>
        <v/>
      </c>
      <c r="AF144" s="94" t="str">
        <f t="shared" si="213"/>
        <v/>
      </c>
      <c r="AG144" s="129"/>
      <c r="AH144" s="202" t="str">
        <f t="shared" si="237"/>
        <v/>
      </c>
      <c r="AI144" s="130"/>
      <c r="AJ144" s="202" t="str">
        <f t="shared" si="238"/>
        <v/>
      </c>
      <c r="AK144" s="200"/>
      <c r="AL144" s="99">
        <f t="shared" si="239"/>
        <v>0</v>
      </c>
      <c r="AM144" s="99">
        <f t="shared" si="240"/>
        <v>0</v>
      </c>
      <c r="AN144" s="99">
        <f t="shared" si="241"/>
        <v>0</v>
      </c>
      <c r="AO144" s="99">
        <f t="shared" si="242"/>
        <v>0</v>
      </c>
      <c r="AP144" s="100">
        <f t="shared" si="243"/>
        <v>0</v>
      </c>
      <c r="AQ144" s="101">
        <f t="shared" si="244"/>
        <v>0</v>
      </c>
      <c r="AR144" s="89" t="str">
        <f t="shared" si="245"/>
        <v>000</v>
      </c>
      <c r="AS144" s="89">
        <f t="shared" si="246"/>
        <v>0</v>
      </c>
      <c r="AT144" s="89">
        <f t="shared" si="247"/>
        <v>0</v>
      </c>
      <c r="AU144" s="89" t="str">
        <f t="shared" si="248"/>
        <v/>
      </c>
      <c r="AV144" s="89" t="str">
        <f t="shared" si="249"/>
        <v/>
      </c>
      <c r="AW144" s="89" t="str">
        <f t="shared" si="250"/>
        <v>0</v>
      </c>
      <c r="AX144" s="89" t="str">
        <f t="shared" si="251"/>
        <v/>
      </c>
      <c r="AY144" s="89" t="str">
        <f t="shared" si="252"/>
        <v>0</v>
      </c>
      <c r="AZ144" s="89" t="str">
        <f t="shared" si="253"/>
        <v/>
      </c>
      <c r="BA144" s="89" t="str">
        <f t="shared" si="254"/>
        <v>00</v>
      </c>
      <c r="BB144" s="89">
        <f t="shared" si="255"/>
        <v>0</v>
      </c>
      <c r="BC144" s="199" t="str">
        <f>IF(女子種目選択!G144="","",女子種目選択!G144)</f>
        <v/>
      </c>
      <c r="BD144" s="94" t="str">
        <f t="shared" si="214"/>
        <v/>
      </c>
      <c r="BE144" s="129"/>
      <c r="BF144" s="202" t="str">
        <f t="shared" si="256"/>
        <v/>
      </c>
      <c r="BG144" s="130"/>
      <c r="BH144" s="202" t="str">
        <f t="shared" si="257"/>
        <v/>
      </c>
      <c r="BI144" s="200"/>
      <c r="BJ144" s="99">
        <f t="shared" si="258"/>
        <v>0</v>
      </c>
      <c r="BK144" s="99">
        <f t="shared" si="259"/>
        <v>0</v>
      </c>
      <c r="BL144" s="99">
        <f t="shared" si="260"/>
        <v>0</v>
      </c>
      <c r="BM144" s="99">
        <f t="shared" si="261"/>
        <v>0</v>
      </c>
      <c r="BN144" s="100">
        <f t="shared" si="262"/>
        <v>0</v>
      </c>
      <c r="BO144" s="101">
        <f t="shared" si="263"/>
        <v>0</v>
      </c>
      <c r="BP144" s="89" t="str">
        <f t="shared" si="264"/>
        <v>000</v>
      </c>
      <c r="BQ144" s="89">
        <f t="shared" si="265"/>
        <v>0</v>
      </c>
      <c r="BR144" s="89">
        <f t="shared" si="266"/>
        <v>0</v>
      </c>
      <c r="BS144" s="89" t="str">
        <f t="shared" si="267"/>
        <v/>
      </c>
      <c r="BT144" s="89" t="str">
        <f t="shared" si="268"/>
        <v/>
      </c>
      <c r="BU144" s="89" t="str">
        <f t="shared" si="269"/>
        <v>0</v>
      </c>
      <c r="BV144" s="89" t="str">
        <f t="shared" si="270"/>
        <v/>
      </c>
      <c r="BW144" s="89" t="str">
        <f t="shared" si="271"/>
        <v>0</v>
      </c>
      <c r="BX144" s="89" t="str">
        <f t="shared" si="272"/>
        <v/>
      </c>
      <c r="BY144" s="89" t="str">
        <f t="shared" si="273"/>
        <v>00</v>
      </c>
      <c r="BZ144" s="89">
        <f t="shared" si="274"/>
        <v>0</v>
      </c>
      <c r="CA144" s="199" t="str">
        <f>IF(女子種目選択!H144="","",女子種目選択!H144)</f>
        <v/>
      </c>
      <c r="CB144" s="94" t="str">
        <f t="shared" si="215"/>
        <v/>
      </c>
      <c r="CC144" s="129"/>
      <c r="CD144" s="202" t="str">
        <f t="shared" si="275"/>
        <v/>
      </c>
      <c r="CE144" s="130"/>
      <c r="CF144" s="202" t="str">
        <f t="shared" si="276"/>
        <v/>
      </c>
      <c r="CG144" s="200"/>
      <c r="CH144" s="99">
        <f t="shared" si="277"/>
        <v>0</v>
      </c>
      <c r="CI144" s="99">
        <f t="shared" si="278"/>
        <v>0</v>
      </c>
      <c r="CJ144" s="99">
        <f t="shared" si="279"/>
        <v>0</v>
      </c>
      <c r="CK144" s="99">
        <f t="shared" si="280"/>
        <v>0</v>
      </c>
      <c r="CL144" s="100">
        <f t="shared" si="281"/>
        <v>0</v>
      </c>
      <c r="CM144" s="101">
        <f t="shared" si="282"/>
        <v>0</v>
      </c>
      <c r="CN144" s="89" t="str">
        <f t="shared" si="283"/>
        <v>000</v>
      </c>
      <c r="CO144" s="89">
        <f t="shared" si="284"/>
        <v>0</v>
      </c>
      <c r="CP144" s="89">
        <f t="shared" si="285"/>
        <v>0</v>
      </c>
      <c r="CQ144" s="89" t="str">
        <f t="shared" si="286"/>
        <v/>
      </c>
      <c r="CR144" s="89" t="str">
        <f t="shared" si="287"/>
        <v/>
      </c>
      <c r="CS144" s="89" t="str">
        <f t="shared" si="288"/>
        <v>0</v>
      </c>
      <c r="CT144" s="89" t="str">
        <f t="shared" si="289"/>
        <v/>
      </c>
      <c r="CU144" s="89" t="str">
        <f t="shared" si="290"/>
        <v>0</v>
      </c>
      <c r="CV144" s="89" t="str">
        <f t="shared" si="291"/>
        <v/>
      </c>
      <c r="CW144" s="89" t="str">
        <f t="shared" si="292"/>
        <v>00</v>
      </c>
      <c r="CX144" s="89">
        <f t="shared" si="293"/>
        <v>0</v>
      </c>
      <c r="CY144" s="201" t="str">
        <f>IF(女子種目選択!I144="","",女子種目選択!I144)</f>
        <v/>
      </c>
      <c r="CZ144" s="94" t="str">
        <f t="shared" si="216"/>
        <v/>
      </c>
      <c r="DA144" s="129"/>
      <c r="DB144" s="202" t="str">
        <f t="shared" si="294"/>
        <v/>
      </c>
      <c r="DC144" s="130"/>
      <c r="DD144" s="202" t="str">
        <f t="shared" si="295"/>
        <v/>
      </c>
      <c r="DE144" s="200"/>
      <c r="DF144" s="99">
        <f t="shared" si="296"/>
        <v>0</v>
      </c>
      <c r="DG144" s="99">
        <f t="shared" si="297"/>
        <v>0</v>
      </c>
      <c r="DH144" s="99">
        <f t="shared" si="298"/>
        <v>0</v>
      </c>
      <c r="DI144" s="99">
        <f t="shared" si="299"/>
        <v>0</v>
      </c>
      <c r="DJ144" s="100">
        <f t="shared" si="300"/>
        <v>0</v>
      </c>
      <c r="DK144" s="101">
        <f t="shared" si="301"/>
        <v>0</v>
      </c>
      <c r="DL144" s="89" t="str">
        <f t="shared" si="302"/>
        <v>000</v>
      </c>
      <c r="DM144" s="89">
        <f t="shared" si="303"/>
        <v>0</v>
      </c>
      <c r="DN144" s="89">
        <f t="shared" si="304"/>
        <v>0</v>
      </c>
      <c r="DO144" s="89" t="str">
        <f t="shared" si="305"/>
        <v/>
      </c>
      <c r="DP144" s="89" t="str">
        <f t="shared" si="306"/>
        <v/>
      </c>
      <c r="DQ144" s="89" t="str">
        <f t="shared" si="307"/>
        <v>0</v>
      </c>
      <c r="DR144" s="89" t="str">
        <f t="shared" si="308"/>
        <v/>
      </c>
      <c r="DS144" s="89" t="str">
        <f t="shared" si="309"/>
        <v>0</v>
      </c>
      <c r="DT144" s="89" t="str">
        <f t="shared" si="310"/>
        <v/>
      </c>
      <c r="DU144" s="89" t="str">
        <f t="shared" si="311"/>
        <v>00</v>
      </c>
      <c r="DV144" s="89">
        <f t="shared" si="312"/>
        <v>0</v>
      </c>
    </row>
    <row r="145" spans="2:126">
      <c r="B145" s="90" t="str">
        <f t="shared" si="217"/>
        <v/>
      </c>
      <c r="C145" s="91">
        <v>142</v>
      </c>
      <c r="D145" s="92" t="str">
        <f>女子種目選択!B145</f>
        <v/>
      </c>
      <c r="E145" s="197" t="str">
        <f>女子種目選択!C145</f>
        <v/>
      </c>
      <c r="F145" s="198" t="str">
        <f>女子種目選択!D145</f>
        <v/>
      </c>
      <c r="G145" s="199" t="str">
        <f>IF(女子種目選択!E145="","",女子種目選択!E145)</f>
        <v/>
      </c>
      <c r="H145" s="94" t="str">
        <f t="shared" si="212"/>
        <v/>
      </c>
      <c r="I145" s="129"/>
      <c r="J145" s="96" t="str">
        <f t="shared" si="218"/>
        <v/>
      </c>
      <c r="K145" s="130"/>
      <c r="L145" s="96" t="str">
        <f t="shared" si="219"/>
        <v/>
      </c>
      <c r="M145" s="200"/>
      <c r="N145" s="99" t="str">
        <f t="shared" si="220"/>
        <v/>
      </c>
      <c r="O145" s="99">
        <f t="shared" si="221"/>
        <v>0</v>
      </c>
      <c r="P145" s="99" t="str">
        <f t="shared" si="222"/>
        <v/>
      </c>
      <c r="Q145" s="99">
        <f t="shared" si="223"/>
        <v>0</v>
      </c>
      <c r="R145" s="100" t="str">
        <f t="shared" si="224"/>
        <v/>
      </c>
      <c r="S145" s="101" t="str">
        <f t="shared" si="225"/>
        <v/>
      </c>
      <c r="T145" s="89" t="str">
        <f t="shared" si="226"/>
        <v>00</v>
      </c>
      <c r="U145" s="89">
        <f t="shared" si="227"/>
        <v>0</v>
      </c>
      <c r="V145" s="89">
        <f t="shared" si="228"/>
        <v>0</v>
      </c>
      <c r="W145" s="89" t="str">
        <f t="shared" si="229"/>
        <v/>
      </c>
      <c r="X145" s="89" t="str">
        <f t="shared" si="230"/>
        <v/>
      </c>
      <c r="Y145" s="89" t="str">
        <f t="shared" si="231"/>
        <v>0</v>
      </c>
      <c r="Z145" s="89" t="str">
        <f t="shared" si="232"/>
        <v/>
      </c>
      <c r="AA145" s="89" t="str">
        <f t="shared" si="233"/>
        <v/>
      </c>
      <c r="AB145" s="89" t="str">
        <f t="shared" si="234"/>
        <v/>
      </c>
      <c r="AC145" s="89" t="str">
        <f t="shared" si="235"/>
        <v>0</v>
      </c>
      <c r="AD145" s="89">
        <f t="shared" si="236"/>
        <v>0</v>
      </c>
      <c r="AE145" s="201" t="str">
        <f>IF(女子種目選択!F145="","",女子種目選択!F145)</f>
        <v/>
      </c>
      <c r="AF145" s="94" t="str">
        <f t="shared" si="213"/>
        <v/>
      </c>
      <c r="AG145" s="129"/>
      <c r="AH145" s="202" t="str">
        <f t="shared" si="237"/>
        <v/>
      </c>
      <c r="AI145" s="130"/>
      <c r="AJ145" s="202" t="str">
        <f t="shared" si="238"/>
        <v/>
      </c>
      <c r="AK145" s="200"/>
      <c r="AL145" s="99">
        <f t="shared" si="239"/>
        <v>0</v>
      </c>
      <c r="AM145" s="99">
        <f t="shared" si="240"/>
        <v>0</v>
      </c>
      <c r="AN145" s="99">
        <f t="shared" si="241"/>
        <v>0</v>
      </c>
      <c r="AO145" s="99">
        <f t="shared" si="242"/>
        <v>0</v>
      </c>
      <c r="AP145" s="100">
        <f t="shared" si="243"/>
        <v>0</v>
      </c>
      <c r="AQ145" s="101">
        <f t="shared" si="244"/>
        <v>0</v>
      </c>
      <c r="AR145" s="89" t="str">
        <f t="shared" si="245"/>
        <v>000</v>
      </c>
      <c r="AS145" s="89">
        <f t="shared" si="246"/>
        <v>0</v>
      </c>
      <c r="AT145" s="89">
        <f t="shared" si="247"/>
        <v>0</v>
      </c>
      <c r="AU145" s="89" t="str">
        <f t="shared" si="248"/>
        <v/>
      </c>
      <c r="AV145" s="89" t="str">
        <f t="shared" si="249"/>
        <v/>
      </c>
      <c r="AW145" s="89" t="str">
        <f t="shared" si="250"/>
        <v>0</v>
      </c>
      <c r="AX145" s="89" t="str">
        <f t="shared" si="251"/>
        <v/>
      </c>
      <c r="AY145" s="89" t="str">
        <f t="shared" si="252"/>
        <v>0</v>
      </c>
      <c r="AZ145" s="89" t="str">
        <f t="shared" si="253"/>
        <v/>
      </c>
      <c r="BA145" s="89" t="str">
        <f t="shared" si="254"/>
        <v>00</v>
      </c>
      <c r="BB145" s="89">
        <f t="shared" si="255"/>
        <v>0</v>
      </c>
      <c r="BC145" s="199" t="str">
        <f>IF(女子種目選択!G145="","",女子種目選択!G145)</f>
        <v/>
      </c>
      <c r="BD145" s="94" t="str">
        <f t="shared" si="214"/>
        <v/>
      </c>
      <c r="BE145" s="129"/>
      <c r="BF145" s="202" t="str">
        <f t="shared" si="256"/>
        <v/>
      </c>
      <c r="BG145" s="130"/>
      <c r="BH145" s="202" t="str">
        <f t="shared" si="257"/>
        <v/>
      </c>
      <c r="BI145" s="200"/>
      <c r="BJ145" s="99">
        <f t="shared" si="258"/>
        <v>0</v>
      </c>
      <c r="BK145" s="99">
        <f t="shared" si="259"/>
        <v>0</v>
      </c>
      <c r="BL145" s="99">
        <f t="shared" si="260"/>
        <v>0</v>
      </c>
      <c r="BM145" s="99">
        <f t="shared" si="261"/>
        <v>0</v>
      </c>
      <c r="BN145" s="100">
        <f t="shared" si="262"/>
        <v>0</v>
      </c>
      <c r="BO145" s="101">
        <f t="shared" si="263"/>
        <v>0</v>
      </c>
      <c r="BP145" s="89" t="str">
        <f t="shared" si="264"/>
        <v>000</v>
      </c>
      <c r="BQ145" s="89">
        <f t="shared" si="265"/>
        <v>0</v>
      </c>
      <c r="BR145" s="89">
        <f t="shared" si="266"/>
        <v>0</v>
      </c>
      <c r="BS145" s="89" t="str">
        <f t="shared" si="267"/>
        <v/>
      </c>
      <c r="BT145" s="89" t="str">
        <f t="shared" si="268"/>
        <v/>
      </c>
      <c r="BU145" s="89" t="str">
        <f t="shared" si="269"/>
        <v>0</v>
      </c>
      <c r="BV145" s="89" t="str">
        <f t="shared" si="270"/>
        <v/>
      </c>
      <c r="BW145" s="89" t="str">
        <f t="shared" si="271"/>
        <v>0</v>
      </c>
      <c r="BX145" s="89" t="str">
        <f t="shared" si="272"/>
        <v/>
      </c>
      <c r="BY145" s="89" t="str">
        <f t="shared" si="273"/>
        <v>00</v>
      </c>
      <c r="BZ145" s="89">
        <f t="shared" si="274"/>
        <v>0</v>
      </c>
      <c r="CA145" s="199" t="str">
        <f>IF(女子種目選択!H145="","",女子種目選択!H145)</f>
        <v/>
      </c>
      <c r="CB145" s="94" t="str">
        <f t="shared" si="215"/>
        <v/>
      </c>
      <c r="CC145" s="129"/>
      <c r="CD145" s="202" t="str">
        <f t="shared" si="275"/>
        <v/>
      </c>
      <c r="CE145" s="130"/>
      <c r="CF145" s="202" t="str">
        <f t="shared" si="276"/>
        <v/>
      </c>
      <c r="CG145" s="200"/>
      <c r="CH145" s="99">
        <f t="shared" si="277"/>
        <v>0</v>
      </c>
      <c r="CI145" s="99">
        <f t="shared" si="278"/>
        <v>0</v>
      </c>
      <c r="CJ145" s="99">
        <f t="shared" si="279"/>
        <v>0</v>
      </c>
      <c r="CK145" s="99">
        <f t="shared" si="280"/>
        <v>0</v>
      </c>
      <c r="CL145" s="100">
        <f t="shared" si="281"/>
        <v>0</v>
      </c>
      <c r="CM145" s="101">
        <f t="shared" si="282"/>
        <v>0</v>
      </c>
      <c r="CN145" s="89" t="str">
        <f t="shared" si="283"/>
        <v>000</v>
      </c>
      <c r="CO145" s="89">
        <f t="shared" si="284"/>
        <v>0</v>
      </c>
      <c r="CP145" s="89">
        <f t="shared" si="285"/>
        <v>0</v>
      </c>
      <c r="CQ145" s="89" t="str">
        <f t="shared" si="286"/>
        <v/>
      </c>
      <c r="CR145" s="89" t="str">
        <f t="shared" si="287"/>
        <v/>
      </c>
      <c r="CS145" s="89" t="str">
        <f t="shared" si="288"/>
        <v>0</v>
      </c>
      <c r="CT145" s="89" t="str">
        <f t="shared" si="289"/>
        <v/>
      </c>
      <c r="CU145" s="89" t="str">
        <f t="shared" si="290"/>
        <v>0</v>
      </c>
      <c r="CV145" s="89" t="str">
        <f t="shared" si="291"/>
        <v/>
      </c>
      <c r="CW145" s="89" t="str">
        <f t="shared" si="292"/>
        <v>00</v>
      </c>
      <c r="CX145" s="89">
        <f t="shared" si="293"/>
        <v>0</v>
      </c>
      <c r="CY145" s="201" t="str">
        <f>IF(女子種目選択!I145="","",女子種目選択!I145)</f>
        <v/>
      </c>
      <c r="CZ145" s="94" t="str">
        <f t="shared" si="216"/>
        <v/>
      </c>
      <c r="DA145" s="129"/>
      <c r="DB145" s="202" t="str">
        <f t="shared" si="294"/>
        <v/>
      </c>
      <c r="DC145" s="130"/>
      <c r="DD145" s="202" t="str">
        <f t="shared" si="295"/>
        <v/>
      </c>
      <c r="DE145" s="200"/>
      <c r="DF145" s="99">
        <f t="shared" si="296"/>
        <v>0</v>
      </c>
      <c r="DG145" s="99">
        <f t="shared" si="297"/>
        <v>0</v>
      </c>
      <c r="DH145" s="99">
        <f t="shared" si="298"/>
        <v>0</v>
      </c>
      <c r="DI145" s="99">
        <f t="shared" si="299"/>
        <v>0</v>
      </c>
      <c r="DJ145" s="100">
        <f t="shared" si="300"/>
        <v>0</v>
      </c>
      <c r="DK145" s="101">
        <f t="shared" si="301"/>
        <v>0</v>
      </c>
      <c r="DL145" s="89" t="str">
        <f t="shared" si="302"/>
        <v>000</v>
      </c>
      <c r="DM145" s="89">
        <f t="shared" si="303"/>
        <v>0</v>
      </c>
      <c r="DN145" s="89">
        <f t="shared" si="304"/>
        <v>0</v>
      </c>
      <c r="DO145" s="89" t="str">
        <f t="shared" si="305"/>
        <v/>
      </c>
      <c r="DP145" s="89" t="str">
        <f t="shared" si="306"/>
        <v/>
      </c>
      <c r="DQ145" s="89" t="str">
        <f t="shared" si="307"/>
        <v>0</v>
      </c>
      <c r="DR145" s="89" t="str">
        <f t="shared" si="308"/>
        <v/>
      </c>
      <c r="DS145" s="89" t="str">
        <f t="shared" si="309"/>
        <v>0</v>
      </c>
      <c r="DT145" s="89" t="str">
        <f t="shared" si="310"/>
        <v/>
      </c>
      <c r="DU145" s="89" t="str">
        <f t="shared" si="311"/>
        <v>00</v>
      </c>
      <c r="DV145" s="89">
        <f t="shared" si="312"/>
        <v>0</v>
      </c>
    </row>
    <row r="146" spans="2:126">
      <c r="B146" s="90" t="str">
        <f t="shared" si="217"/>
        <v/>
      </c>
      <c r="C146" s="91">
        <v>143</v>
      </c>
      <c r="D146" s="92" t="str">
        <f>女子種目選択!B146</f>
        <v/>
      </c>
      <c r="E146" s="197" t="str">
        <f>女子種目選択!C146</f>
        <v/>
      </c>
      <c r="F146" s="198" t="str">
        <f>女子種目選択!D146</f>
        <v/>
      </c>
      <c r="G146" s="199" t="str">
        <f>IF(女子種目選択!E146="","",女子種目選択!E146)</f>
        <v/>
      </c>
      <c r="H146" s="94" t="str">
        <f t="shared" si="212"/>
        <v/>
      </c>
      <c r="I146" s="129"/>
      <c r="J146" s="96" t="str">
        <f t="shared" si="218"/>
        <v/>
      </c>
      <c r="K146" s="130"/>
      <c r="L146" s="96" t="str">
        <f t="shared" si="219"/>
        <v/>
      </c>
      <c r="M146" s="200"/>
      <c r="N146" s="99" t="str">
        <f t="shared" si="220"/>
        <v/>
      </c>
      <c r="O146" s="99">
        <f t="shared" si="221"/>
        <v>0</v>
      </c>
      <c r="P146" s="99" t="str">
        <f t="shared" si="222"/>
        <v/>
      </c>
      <c r="Q146" s="99">
        <f t="shared" si="223"/>
        <v>0</v>
      </c>
      <c r="R146" s="100" t="str">
        <f t="shared" si="224"/>
        <v/>
      </c>
      <c r="S146" s="101" t="str">
        <f t="shared" si="225"/>
        <v/>
      </c>
      <c r="T146" s="89" t="str">
        <f t="shared" si="226"/>
        <v>00</v>
      </c>
      <c r="U146" s="89">
        <f t="shared" si="227"/>
        <v>0</v>
      </c>
      <c r="V146" s="89">
        <f t="shared" si="228"/>
        <v>0</v>
      </c>
      <c r="W146" s="89" t="str">
        <f t="shared" si="229"/>
        <v/>
      </c>
      <c r="X146" s="89" t="str">
        <f t="shared" si="230"/>
        <v/>
      </c>
      <c r="Y146" s="89" t="str">
        <f t="shared" si="231"/>
        <v>0</v>
      </c>
      <c r="Z146" s="89" t="str">
        <f t="shared" si="232"/>
        <v/>
      </c>
      <c r="AA146" s="89" t="str">
        <f t="shared" si="233"/>
        <v/>
      </c>
      <c r="AB146" s="89" t="str">
        <f t="shared" si="234"/>
        <v/>
      </c>
      <c r="AC146" s="89" t="str">
        <f t="shared" si="235"/>
        <v>0</v>
      </c>
      <c r="AD146" s="89">
        <f t="shared" si="236"/>
        <v>0</v>
      </c>
      <c r="AE146" s="201" t="str">
        <f>IF(女子種目選択!F146="","",女子種目選択!F146)</f>
        <v/>
      </c>
      <c r="AF146" s="94" t="str">
        <f t="shared" si="213"/>
        <v/>
      </c>
      <c r="AG146" s="129"/>
      <c r="AH146" s="202" t="str">
        <f t="shared" si="237"/>
        <v/>
      </c>
      <c r="AI146" s="130"/>
      <c r="AJ146" s="202" t="str">
        <f t="shared" si="238"/>
        <v/>
      </c>
      <c r="AK146" s="200"/>
      <c r="AL146" s="99">
        <f t="shared" si="239"/>
        <v>0</v>
      </c>
      <c r="AM146" s="99">
        <f t="shared" si="240"/>
        <v>0</v>
      </c>
      <c r="AN146" s="99">
        <f t="shared" si="241"/>
        <v>0</v>
      </c>
      <c r="AO146" s="99">
        <f t="shared" si="242"/>
        <v>0</v>
      </c>
      <c r="AP146" s="100">
        <f t="shared" si="243"/>
        <v>0</v>
      </c>
      <c r="AQ146" s="101">
        <f t="shared" si="244"/>
        <v>0</v>
      </c>
      <c r="AR146" s="89" t="str">
        <f t="shared" si="245"/>
        <v>000</v>
      </c>
      <c r="AS146" s="89">
        <f t="shared" si="246"/>
        <v>0</v>
      </c>
      <c r="AT146" s="89">
        <f t="shared" si="247"/>
        <v>0</v>
      </c>
      <c r="AU146" s="89" t="str">
        <f t="shared" si="248"/>
        <v/>
      </c>
      <c r="AV146" s="89" t="str">
        <f t="shared" si="249"/>
        <v/>
      </c>
      <c r="AW146" s="89" t="str">
        <f t="shared" si="250"/>
        <v>0</v>
      </c>
      <c r="AX146" s="89" t="str">
        <f t="shared" si="251"/>
        <v/>
      </c>
      <c r="AY146" s="89" t="str">
        <f t="shared" si="252"/>
        <v>0</v>
      </c>
      <c r="AZ146" s="89" t="str">
        <f t="shared" si="253"/>
        <v/>
      </c>
      <c r="BA146" s="89" t="str">
        <f t="shared" si="254"/>
        <v>00</v>
      </c>
      <c r="BB146" s="89">
        <f t="shared" si="255"/>
        <v>0</v>
      </c>
      <c r="BC146" s="199" t="str">
        <f>IF(女子種目選択!G146="","",女子種目選択!G146)</f>
        <v/>
      </c>
      <c r="BD146" s="94" t="str">
        <f t="shared" si="214"/>
        <v/>
      </c>
      <c r="BE146" s="129"/>
      <c r="BF146" s="202" t="str">
        <f t="shared" si="256"/>
        <v/>
      </c>
      <c r="BG146" s="130"/>
      <c r="BH146" s="202" t="str">
        <f t="shared" si="257"/>
        <v/>
      </c>
      <c r="BI146" s="200"/>
      <c r="BJ146" s="99">
        <f t="shared" si="258"/>
        <v>0</v>
      </c>
      <c r="BK146" s="99">
        <f t="shared" si="259"/>
        <v>0</v>
      </c>
      <c r="BL146" s="99">
        <f t="shared" si="260"/>
        <v>0</v>
      </c>
      <c r="BM146" s="99">
        <f t="shared" si="261"/>
        <v>0</v>
      </c>
      <c r="BN146" s="100">
        <f t="shared" si="262"/>
        <v>0</v>
      </c>
      <c r="BO146" s="101">
        <f t="shared" si="263"/>
        <v>0</v>
      </c>
      <c r="BP146" s="89" t="str">
        <f t="shared" si="264"/>
        <v>000</v>
      </c>
      <c r="BQ146" s="89">
        <f t="shared" si="265"/>
        <v>0</v>
      </c>
      <c r="BR146" s="89">
        <f t="shared" si="266"/>
        <v>0</v>
      </c>
      <c r="BS146" s="89" t="str">
        <f t="shared" si="267"/>
        <v/>
      </c>
      <c r="BT146" s="89" t="str">
        <f t="shared" si="268"/>
        <v/>
      </c>
      <c r="BU146" s="89" t="str">
        <f t="shared" si="269"/>
        <v>0</v>
      </c>
      <c r="BV146" s="89" t="str">
        <f t="shared" si="270"/>
        <v/>
      </c>
      <c r="BW146" s="89" t="str">
        <f t="shared" si="271"/>
        <v>0</v>
      </c>
      <c r="BX146" s="89" t="str">
        <f t="shared" si="272"/>
        <v/>
      </c>
      <c r="BY146" s="89" t="str">
        <f t="shared" si="273"/>
        <v>00</v>
      </c>
      <c r="BZ146" s="89">
        <f t="shared" si="274"/>
        <v>0</v>
      </c>
      <c r="CA146" s="199" t="str">
        <f>IF(女子種目選択!H146="","",女子種目選択!H146)</f>
        <v/>
      </c>
      <c r="CB146" s="94" t="str">
        <f t="shared" si="215"/>
        <v/>
      </c>
      <c r="CC146" s="129"/>
      <c r="CD146" s="202" t="str">
        <f t="shared" si="275"/>
        <v/>
      </c>
      <c r="CE146" s="130"/>
      <c r="CF146" s="202" t="str">
        <f t="shared" si="276"/>
        <v/>
      </c>
      <c r="CG146" s="200"/>
      <c r="CH146" s="99">
        <f t="shared" si="277"/>
        <v>0</v>
      </c>
      <c r="CI146" s="99">
        <f t="shared" si="278"/>
        <v>0</v>
      </c>
      <c r="CJ146" s="99">
        <f t="shared" si="279"/>
        <v>0</v>
      </c>
      <c r="CK146" s="99">
        <f t="shared" si="280"/>
        <v>0</v>
      </c>
      <c r="CL146" s="100">
        <f t="shared" si="281"/>
        <v>0</v>
      </c>
      <c r="CM146" s="101">
        <f t="shared" si="282"/>
        <v>0</v>
      </c>
      <c r="CN146" s="89" t="str">
        <f t="shared" si="283"/>
        <v>000</v>
      </c>
      <c r="CO146" s="89">
        <f t="shared" si="284"/>
        <v>0</v>
      </c>
      <c r="CP146" s="89">
        <f t="shared" si="285"/>
        <v>0</v>
      </c>
      <c r="CQ146" s="89" t="str">
        <f t="shared" si="286"/>
        <v/>
      </c>
      <c r="CR146" s="89" t="str">
        <f t="shared" si="287"/>
        <v/>
      </c>
      <c r="CS146" s="89" t="str">
        <f t="shared" si="288"/>
        <v>0</v>
      </c>
      <c r="CT146" s="89" t="str">
        <f t="shared" si="289"/>
        <v/>
      </c>
      <c r="CU146" s="89" t="str">
        <f t="shared" si="290"/>
        <v>0</v>
      </c>
      <c r="CV146" s="89" t="str">
        <f t="shared" si="291"/>
        <v/>
      </c>
      <c r="CW146" s="89" t="str">
        <f t="shared" si="292"/>
        <v>00</v>
      </c>
      <c r="CX146" s="89">
        <f t="shared" si="293"/>
        <v>0</v>
      </c>
      <c r="CY146" s="201" t="str">
        <f>IF(女子種目選択!I146="","",女子種目選択!I146)</f>
        <v/>
      </c>
      <c r="CZ146" s="94" t="str">
        <f t="shared" si="216"/>
        <v/>
      </c>
      <c r="DA146" s="129"/>
      <c r="DB146" s="202" t="str">
        <f t="shared" si="294"/>
        <v/>
      </c>
      <c r="DC146" s="130"/>
      <c r="DD146" s="202" t="str">
        <f t="shared" si="295"/>
        <v/>
      </c>
      <c r="DE146" s="200"/>
      <c r="DF146" s="99">
        <f t="shared" si="296"/>
        <v>0</v>
      </c>
      <c r="DG146" s="99">
        <f t="shared" si="297"/>
        <v>0</v>
      </c>
      <c r="DH146" s="99">
        <f t="shared" si="298"/>
        <v>0</v>
      </c>
      <c r="DI146" s="99">
        <f t="shared" si="299"/>
        <v>0</v>
      </c>
      <c r="DJ146" s="100">
        <f t="shared" si="300"/>
        <v>0</v>
      </c>
      <c r="DK146" s="101">
        <f t="shared" si="301"/>
        <v>0</v>
      </c>
      <c r="DL146" s="89" t="str">
        <f t="shared" si="302"/>
        <v>000</v>
      </c>
      <c r="DM146" s="89">
        <f t="shared" si="303"/>
        <v>0</v>
      </c>
      <c r="DN146" s="89">
        <f t="shared" si="304"/>
        <v>0</v>
      </c>
      <c r="DO146" s="89" t="str">
        <f t="shared" si="305"/>
        <v/>
      </c>
      <c r="DP146" s="89" t="str">
        <f t="shared" si="306"/>
        <v/>
      </c>
      <c r="DQ146" s="89" t="str">
        <f t="shared" si="307"/>
        <v>0</v>
      </c>
      <c r="DR146" s="89" t="str">
        <f t="shared" si="308"/>
        <v/>
      </c>
      <c r="DS146" s="89" t="str">
        <f t="shared" si="309"/>
        <v>0</v>
      </c>
      <c r="DT146" s="89" t="str">
        <f t="shared" si="310"/>
        <v/>
      </c>
      <c r="DU146" s="89" t="str">
        <f t="shared" si="311"/>
        <v>00</v>
      </c>
      <c r="DV146" s="89">
        <f t="shared" si="312"/>
        <v>0</v>
      </c>
    </row>
    <row r="147" spans="2:126">
      <c r="B147" s="90" t="str">
        <f t="shared" si="217"/>
        <v/>
      </c>
      <c r="C147" s="91">
        <v>144</v>
      </c>
      <c r="D147" s="92" t="str">
        <f>女子種目選択!B147</f>
        <v/>
      </c>
      <c r="E147" s="197" t="str">
        <f>女子種目選択!C147</f>
        <v/>
      </c>
      <c r="F147" s="198" t="str">
        <f>女子種目選択!D147</f>
        <v/>
      </c>
      <c r="G147" s="199" t="str">
        <f>IF(女子種目選択!E147="","",女子種目選択!E147)</f>
        <v/>
      </c>
      <c r="H147" s="94" t="str">
        <f t="shared" si="212"/>
        <v/>
      </c>
      <c r="I147" s="129"/>
      <c r="J147" s="96" t="str">
        <f t="shared" si="218"/>
        <v/>
      </c>
      <c r="K147" s="130"/>
      <c r="L147" s="96" t="str">
        <f t="shared" si="219"/>
        <v/>
      </c>
      <c r="M147" s="200"/>
      <c r="N147" s="99" t="str">
        <f t="shared" si="220"/>
        <v/>
      </c>
      <c r="O147" s="99">
        <f t="shared" si="221"/>
        <v>0</v>
      </c>
      <c r="P147" s="99" t="str">
        <f t="shared" si="222"/>
        <v/>
      </c>
      <c r="Q147" s="99">
        <f t="shared" si="223"/>
        <v>0</v>
      </c>
      <c r="R147" s="100" t="str">
        <f t="shared" si="224"/>
        <v/>
      </c>
      <c r="S147" s="101" t="str">
        <f t="shared" si="225"/>
        <v/>
      </c>
      <c r="T147" s="89" t="str">
        <f t="shared" si="226"/>
        <v>00</v>
      </c>
      <c r="U147" s="89">
        <f t="shared" si="227"/>
        <v>0</v>
      </c>
      <c r="V147" s="89">
        <f t="shared" si="228"/>
        <v>0</v>
      </c>
      <c r="W147" s="89" t="str">
        <f t="shared" si="229"/>
        <v/>
      </c>
      <c r="X147" s="89" t="str">
        <f t="shared" si="230"/>
        <v/>
      </c>
      <c r="Y147" s="89" t="str">
        <f t="shared" si="231"/>
        <v>0</v>
      </c>
      <c r="Z147" s="89" t="str">
        <f t="shared" si="232"/>
        <v/>
      </c>
      <c r="AA147" s="89" t="str">
        <f t="shared" si="233"/>
        <v/>
      </c>
      <c r="AB147" s="89" t="str">
        <f t="shared" si="234"/>
        <v/>
      </c>
      <c r="AC147" s="89" t="str">
        <f t="shared" si="235"/>
        <v>0</v>
      </c>
      <c r="AD147" s="89">
        <f t="shared" si="236"/>
        <v>0</v>
      </c>
      <c r="AE147" s="201" t="str">
        <f>IF(女子種目選択!F147="","",女子種目選択!F147)</f>
        <v/>
      </c>
      <c r="AF147" s="94" t="str">
        <f t="shared" si="213"/>
        <v/>
      </c>
      <c r="AG147" s="129"/>
      <c r="AH147" s="202" t="str">
        <f t="shared" si="237"/>
        <v/>
      </c>
      <c r="AI147" s="130"/>
      <c r="AJ147" s="202" t="str">
        <f t="shared" si="238"/>
        <v/>
      </c>
      <c r="AK147" s="200"/>
      <c r="AL147" s="99">
        <f t="shared" si="239"/>
        <v>0</v>
      </c>
      <c r="AM147" s="99">
        <f t="shared" si="240"/>
        <v>0</v>
      </c>
      <c r="AN147" s="99">
        <f t="shared" si="241"/>
        <v>0</v>
      </c>
      <c r="AO147" s="99">
        <f t="shared" si="242"/>
        <v>0</v>
      </c>
      <c r="AP147" s="100">
        <f t="shared" si="243"/>
        <v>0</v>
      </c>
      <c r="AQ147" s="101">
        <f t="shared" si="244"/>
        <v>0</v>
      </c>
      <c r="AR147" s="89" t="str">
        <f t="shared" si="245"/>
        <v>000</v>
      </c>
      <c r="AS147" s="89">
        <f t="shared" si="246"/>
        <v>0</v>
      </c>
      <c r="AT147" s="89">
        <f t="shared" si="247"/>
        <v>0</v>
      </c>
      <c r="AU147" s="89" t="str">
        <f t="shared" si="248"/>
        <v/>
      </c>
      <c r="AV147" s="89" t="str">
        <f t="shared" si="249"/>
        <v/>
      </c>
      <c r="AW147" s="89" t="str">
        <f t="shared" si="250"/>
        <v>0</v>
      </c>
      <c r="AX147" s="89" t="str">
        <f t="shared" si="251"/>
        <v/>
      </c>
      <c r="AY147" s="89" t="str">
        <f t="shared" si="252"/>
        <v>0</v>
      </c>
      <c r="AZ147" s="89" t="str">
        <f t="shared" si="253"/>
        <v/>
      </c>
      <c r="BA147" s="89" t="str">
        <f t="shared" si="254"/>
        <v>00</v>
      </c>
      <c r="BB147" s="89">
        <f t="shared" si="255"/>
        <v>0</v>
      </c>
      <c r="BC147" s="199" t="str">
        <f>IF(女子種目選択!G147="","",女子種目選択!G147)</f>
        <v/>
      </c>
      <c r="BD147" s="94" t="str">
        <f t="shared" si="214"/>
        <v/>
      </c>
      <c r="BE147" s="129"/>
      <c r="BF147" s="202" t="str">
        <f t="shared" si="256"/>
        <v/>
      </c>
      <c r="BG147" s="130"/>
      <c r="BH147" s="202" t="str">
        <f t="shared" si="257"/>
        <v/>
      </c>
      <c r="BI147" s="200"/>
      <c r="BJ147" s="99">
        <f t="shared" si="258"/>
        <v>0</v>
      </c>
      <c r="BK147" s="99">
        <f t="shared" si="259"/>
        <v>0</v>
      </c>
      <c r="BL147" s="99">
        <f t="shared" si="260"/>
        <v>0</v>
      </c>
      <c r="BM147" s="99">
        <f t="shared" si="261"/>
        <v>0</v>
      </c>
      <c r="BN147" s="100">
        <f t="shared" si="262"/>
        <v>0</v>
      </c>
      <c r="BO147" s="101">
        <f t="shared" si="263"/>
        <v>0</v>
      </c>
      <c r="BP147" s="89" t="str">
        <f t="shared" si="264"/>
        <v>000</v>
      </c>
      <c r="BQ147" s="89">
        <f t="shared" si="265"/>
        <v>0</v>
      </c>
      <c r="BR147" s="89">
        <f t="shared" si="266"/>
        <v>0</v>
      </c>
      <c r="BS147" s="89" t="str">
        <f t="shared" si="267"/>
        <v/>
      </c>
      <c r="BT147" s="89" t="str">
        <f t="shared" si="268"/>
        <v/>
      </c>
      <c r="BU147" s="89" t="str">
        <f t="shared" si="269"/>
        <v>0</v>
      </c>
      <c r="BV147" s="89" t="str">
        <f t="shared" si="270"/>
        <v/>
      </c>
      <c r="BW147" s="89" t="str">
        <f t="shared" si="271"/>
        <v>0</v>
      </c>
      <c r="BX147" s="89" t="str">
        <f t="shared" si="272"/>
        <v/>
      </c>
      <c r="BY147" s="89" t="str">
        <f t="shared" si="273"/>
        <v>00</v>
      </c>
      <c r="BZ147" s="89">
        <f t="shared" si="274"/>
        <v>0</v>
      </c>
      <c r="CA147" s="199" t="str">
        <f>IF(女子種目選択!H147="","",女子種目選択!H147)</f>
        <v/>
      </c>
      <c r="CB147" s="94" t="str">
        <f t="shared" si="215"/>
        <v/>
      </c>
      <c r="CC147" s="129"/>
      <c r="CD147" s="202" t="str">
        <f t="shared" si="275"/>
        <v/>
      </c>
      <c r="CE147" s="130"/>
      <c r="CF147" s="202" t="str">
        <f t="shared" si="276"/>
        <v/>
      </c>
      <c r="CG147" s="200"/>
      <c r="CH147" s="99">
        <f t="shared" si="277"/>
        <v>0</v>
      </c>
      <c r="CI147" s="99">
        <f t="shared" si="278"/>
        <v>0</v>
      </c>
      <c r="CJ147" s="99">
        <f t="shared" si="279"/>
        <v>0</v>
      </c>
      <c r="CK147" s="99">
        <f t="shared" si="280"/>
        <v>0</v>
      </c>
      <c r="CL147" s="100">
        <f t="shared" si="281"/>
        <v>0</v>
      </c>
      <c r="CM147" s="101">
        <f t="shared" si="282"/>
        <v>0</v>
      </c>
      <c r="CN147" s="89" t="str">
        <f t="shared" si="283"/>
        <v>000</v>
      </c>
      <c r="CO147" s="89">
        <f t="shared" si="284"/>
        <v>0</v>
      </c>
      <c r="CP147" s="89">
        <f t="shared" si="285"/>
        <v>0</v>
      </c>
      <c r="CQ147" s="89" t="str">
        <f t="shared" si="286"/>
        <v/>
      </c>
      <c r="CR147" s="89" t="str">
        <f t="shared" si="287"/>
        <v/>
      </c>
      <c r="CS147" s="89" t="str">
        <f t="shared" si="288"/>
        <v>0</v>
      </c>
      <c r="CT147" s="89" t="str">
        <f t="shared" si="289"/>
        <v/>
      </c>
      <c r="CU147" s="89" t="str">
        <f t="shared" si="290"/>
        <v>0</v>
      </c>
      <c r="CV147" s="89" t="str">
        <f t="shared" si="291"/>
        <v/>
      </c>
      <c r="CW147" s="89" t="str">
        <f t="shared" si="292"/>
        <v>00</v>
      </c>
      <c r="CX147" s="89">
        <f t="shared" si="293"/>
        <v>0</v>
      </c>
      <c r="CY147" s="201" t="str">
        <f>IF(女子種目選択!I147="","",女子種目選択!I147)</f>
        <v/>
      </c>
      <c r="CZ147" s="94" t="str">
        <f t="shared" si="216"/>
        <v/>
      </c>
      <c r="DA147" s="129"/>
      <c r="DB147" s="202" t="str">
        <f t="shared" si="294"/>
        <v/>
      </c>
      <c r="DC147" s="130"/>
      <c r="DD147" s="202" t="str">
        <f t="shared" si="295"/>
        <v/>
      </c>
      <c r="DE147" s="200"/>
      <c r="DF147" s="99">
        <f t="shared" si="296"/>
        <v>0</v>
      </c>
      <c r="DG147" s="99">
        <f t="shared" si="297"/>
        <v>0</v>
      </c>
      <c r="DH147" s="99">
        <f t="shared" si="298"/>
        <v>0</v>
      </c>
      <c r="DI147" s="99">
        <f t="shared" si="299"/>
        <v>0</v>
      </c>
      <c r="DJ147" s="100">
        <f t="shared" si="300"/>
        <v>0</v>
      </c>
      <c r="DK147" s="101">
        <f t="shared" si="301"/>
        <v>0</v>
      </c>
      <c r="DL147" s="89" t="str">
        <f t="shared" si="302"/>
        <v>000</v>
      </c>
      <c r="DM147" s="89">
        <f t="shared" si="303"/>
        <v>0</v>
      </c>
      <c r="DN147" s="89">
        <f t="shared" si="304"/>
        <v>0</v>
      </c>
      <c r="DO147" s="89" t="str">
        <f t="shared" si="305"/>
        <v/>
      </c>
      <c r="DP147" s="89" t="str">
        <f t="shared" si="306"/>
        <v/>
      </c>
      <c r="DQ147" s="89" t="str">
        <f t="shared" si="307"/>
        <v>0</v>
      </c>
      <c r="DR147" s="89" t="str">
        <f t="shared" si="308"/>
        <v/>
      </c>
      <c r="DS147" s="89" t="str">
        <f t="shared" si="309"/>
        <v>0</v>
      </c>
      <c r="DT147" s="89" t="str">
        <f t="shared" si="310"/>
        <v/>
      </c>
      <c r="DU147" s="89" t="str">
        <f t="shared" si="311"/>
        <v>00</v>
      </c>
      <c r="DV147" s="89">
        <f t="shared" si="312"/>
        <v>0</v>
      </c>
    </row>
    <row r="148" spans="2:126">
      <c r="B148" s="90" t="str">
        <f t="shared" si="217"/>
        <v/>
      </c>
      <c r="C148" s="91">
        <v>145</v>
      </c>
      <c r="D148" s="92" t="str">
        <f>女子種目選択!B148</f>
        <v/>
      </c>
      <c r="E148" s="197" t="str">
        <f>女子種目選択!C148</f>
        <v/>
      </c>
      <c r="F148" s="198" t="str">
        <f>女子種目選択!D148</f>
        <v/>
      </c>
      <c r="G148" s="199" t="str">
        <f>IF(女子種目選択!E148="","",女子種目選択!E148)</f>
        <v/>
      </c>
      <c r="H148" s="94" t="str">
        <f t="shared" si="212"/>
        <v/>
      </c>
      <c r="I148" s="129"/>
      <c r="J148" s="96" t="str">
        <f t="shared" si="218"/>
        <v/>
      </c>
      <c r="K148" s="130"/>
      <c r="L148" s="96" t="str">
        <f t="shared" si="219"/>
        <v/>
      </c>
      <c r="M148" s="200"/>
      <c r="N148" s="99" t="str">
        <f t="shared" si="220"/>
        <v/>
      </c>
      <c r="O148" s="99">
        <f t="shared" si="221"/>
        <v>0</v>
      </c>
      <c r="P148" s="99" t="str">
        <f t="shared" si="222"/>
        <v/>
      </c>
      <c r="Q148" s="99">
        <f t="shared" si="223"/>
        <v>0</v>
      </c>
      <c r="R148" s="100" t="str">
        <f t="shared" si="224"/>
        <v/>
      </c>
      <c r="S148" s="101" t="str">
        <f t="shared" si="225"/>
        <v/>
      </c>
      <c r="T148" s="89" t="str">
        <f t="shared" si="226"/>
        <v>00</v>
      </c>
      <c r="U148" s="89">
        <f t="shared" si="227"/>
        <v>0</v>
      </c>
      <c r="V148" s="89">
        <f t="shared" si="228"/>
        <v>0</v>
      </c>
      <c r="W148" s="89" t="str">
        <f t="shared" si="229"/>
        <v/>
      </c>
      <c r="X148" s="89" t="str">
        <f t="shared" si="230"/>
        <v/>
      </c>
      <c r="Y148" s="89" t="str">
        <f t="shared" si="231"/>
        <v>0</v>
      </c>
      <c r="Z148" s="89" t="str">
        <f t="shared" si="232"/>
        <v/>
      </c>
      <c r="AA148" s="89" t="str">
        <f t="shared" si="233"/>
        <v/>
      </c>
      <c r="AB148" s="89" t="str">
        <f t="shared" si="234"/>
        <v/>
      </c>
      <c r="AC148" s="89" t="str">
        <f t="shared" si="235"/>
        <v>0</v>
      </c>
      <c r="AD148" s="89">
        <f t="shared" si="236"/>
        <v>0</v>
      </c>
      <c r="AE148" s="201" t="str">
        <f>IF(女子種目選択!F148="","",女子種目選択!F148)</f>
        <v/>
      </c>
      <c r="AF148" s="94" t="str">
        <f t="shared" si="213"/>
        <v/>
      </c>
      <c r="AG148" s="129"/>
      <c r="AH148" s="202" t="str">
        <f t="shared" si="237"/>
        <v/>
      </c>
      <c r="AI148" s="130"/>
      <c r="AJ148" s="202" t="str">
        <f t="shared" si="238"/>
        <v/>
      </c>
      <c r="AK148" s="200"/>
      <c r="AL148" s="99">
        <f t="shared" si="239"/>
        <v>0</v>
      </c>
      <c r="AM148" s="99">
        <f t="shared" si="240"/>
        <v>0</v>
      </c>
      <c r="AN148" s="99">
        <f t="shared" si="241"/>
        <v>0</v>
      </c>
      <c r="AO148" s="99">
        <f t="shared" si="242"/>
        <v>0</v>
      </c>
      <c r="AP148" s="100">
        <f t="shared" si="243"/>
        <v>0</v>
      </c>
      <c r="AQ148" s="101">
        <f t="shared" si="244"/>
        <v>0</v>
      </c>
      <c r="AR148" s="89" t="str">
        <f t="shared" si="245"/>
        <v>000</v>
      </c>
      <c r="AS148" s="89">
        <f t="shared" si="246"/>
        <v>0</v>
      </c>
      <c r="AT148" s="89">
        <f t="shared" si="247"/>
        <v>0</v>
      </c>
      <c r="AU148" s="89" t="str">
        <f t="shared" si="248"/>
        <v/>
      </c>
      <c r="AV148" s="89" t="str">
        <f t="shared" si="249"/>
        <v/>
      </c>
      <c r="AW148" s="89" t="str">
        <f t="shared" si="250"/>
        <v>0</v>
      </c>
      <c r="AX148" s="89" t="str">
        <f t="shared" si="251"/>
        <v/>
      </c>
      <c r="AY148" s="89" t="str">
        <f t="shared" si="252"/>
        <v>0</v>
      </c>
      <c r="AZ148" s="89" t="str">
        <f t="shared" si="253"/>
        <v/>
      </c>
      <c r="BA148" s="89" t="str">
        <f t="shared" si="254"/>
        <v>00</v>
      </c>
      <c r="BB148" s="89">
        <f t="shared" si="255"/>
        <v>0</v>
      </c>
      <c r="BC148" s="199" t="str">
        <f>IF(女子種目選択!G148="","",女子種目選択!G148)</f>
        <v/>
      </c>
      <c r="BD148" s="94" t="str">
        <f t="shared" si="214"/>
        <v/>
      </c>
      <c r="BE148" s="129"/>
      <c r="BF148" s="202" t="str">
        <f t="shared" si="256"/>
        <v/>
      </c>
      <c r="BG148" s="130"/>
      <c r="BH148" s="202" t="str">
        <f t="shared" si="257"/>
        <v/>
      </c>
      <c r="BI148" s="200"/>
      <c r="BJ148" s="99">
        <f t="shared" si="258"/>
        <v>0</v>
      </c>
      <c r="BK148" s="99">
        <f t="shared" si="259"/>
        <v>0</v>
      </c>
      <c r="BL148" s="99">
        <f t="shared" si="260"/>
        <v>0</v>
      </c>
      <c r="BM148" s="99">
        <f t="shared" si="261"/>
        <v>0</v>
      </c>
      <c r="BN148" s="100">
        <f t="shared" si="262"/>
        <v>0</v>
      </c>
      <c r="BO148" s="101">
        <f t="shared" si="263"/>
        <v>0</v>
      </c>
      <c r="BP148" s="89" t="str">
        <f t="shared" si="264"/>
        <v>000</v>
      </c>
      <c r="BQ148" s="89">
        <f t="shared" si="265"/>
        <v>0</v>
      </c>
      <c r="BR148" s="89">
        <f t="shared" si="266"/>
        <v>0</v>
      </c>
      <c r="BS148" s="89" t="str">
        <f t="shared" si="267"/>
        <v/>
      </c>
      <c r="BT148" s="89" t="str">
        <f t="shared" si="268"/>
        <v/>
      </c>
      <c r="BU148" s="89" t="str">
        <f t="shared" si="269"/>
        <v>0</v>
      </c>
      <c r="BV148" s="89" t="str">
        <f t="shared" si="270"/>
        <v/>
      </c>
      <c r="BW148" s="89" t="str">
        <f t="shared" si="271"/>
        <v>0</v>
      </c>
      <c r="BX148" s="89" t="str">
        <f t="shared" si="272"/>
        <v/>
      </c>
      <c r="BY148" s="89" t="str">
        <f t="shared" si="273"/>
        <v>00</v>
      </c>
      <c r="BZ148" s="89">
        <f t="shared" si="274"/>
        <v>0</v>
      </c>
      <c r="CA148" s="199" t="str">
        <f>IF(女子種目選択!H148="","",女子種目選択!H148)</f>
        <v/>
      </c>
      <c r="CB148" s="94" t="str">
        <f t="shared" si="215"/>
        <v/>
      </c>
      <c r="CC148" s="129"/>
      <c r="CD148" s="202" t="str">
        <f t="shared" si="275"/>
        <v/>
      </c>
      <c r="CE148" s="130"/>
      <c r="CF148" s="202" t="str">
        <f t="shared" si="276"/>
        <v/>
      </c>
      <c r="CG148" s="200"/>
      <c r="CH148" s="99">
        <f t="shared" si="277"/>
        <v>0</v>
      </c>
      <c r="CI148" s="99">
        <f t="shared" si="278"/>
        <v>0</v>
      </c>
      <c r="CJ148" s="99">
        <f t="shared" si="279"/>
        <v>0</v>
      </c>
      <c r="CK148" s="99">
        <f t="shared" si="280"/>
        <v>0</v>
      </c>
      <c r="CL148" s="100">
        <f t="shared" si="281"/>
        <v>0</v>
      </c>
      <c r="CM148" s="101">
        <f t="shared" si="282"/>
        <v>0</v>
      </c>
      <c r="CN148" s="89" t="str">
        <f t="shared" si="283"/>
        <v>000</v>
      </c>
      <c r="CO148" s="89">
        <f t="shared" si="284"/>
        <v>0</v>
      </c>
      <c r="CP148" s="89">
        <f t="shared" si="285"/>
        <v>0</v>
      </c>
      <c r="CQ148" s="89" t="str">
        <f t="shared" si="286"/>
        <v/>
      </c>
      <c r="CR148" s="89" t="str">
        <f t="shared" si="287"/>
        <v/>
      </c>
      <c r="CS148" s="89" t="str">
        <f t="shared" si="288"/>
        <v>0</v>
      </c>
      <c r="CT148" s="89" t="str">
        <f t="shared" si="289"/>
        <v/>
      </c>
      <c r="CU148" s="89" t="str">
        <f t="shared" si="290"/>
        <v>0</v>
      </c>
      <c r="CV148" s="89" t="str">
        <f t="shared" si="291"/>
        <v/>
      </c>
      <c r="CW148" s="89" t="str">
        <f t="shared" si="292"/>
        <v>00</v>
      </c>
      <c r="CX148" s="89">
        <f t="shared" si="293"/>
        <v>0</v>
      </c>
      <c r="CY148" s="201" t="str">
        <f>IF(女子種目選択!I148="","",女子種目選択!I148)</f>
        <v/>
      </c>
      <c r="CZ148" s="94" t="str">
        <f t="shared" si="216"/>
        <v/>
      </c>
      <c r="DA148" s="129"/>
      <c r="DB148" s="202" t="str">
        <f t="shared" si="294"/>
        <v/>
      </c>
      <c r="DC148" s="130"/>
      <c r="DD148" s="202" t="str">
        <f t="shared" si="295"/>
        <v/>
      </c>
      <c r="DE148" s="200"/>
      <c r="DF148" s="99">
        <f t="shared" si="296"/>
        <v>0</v>
      </c>
      <c r="DG148" s="99">
        <f t="shared" si="297"/>
        <v>0</v>
      </c>
      <c r="DH148" s="99">
        <f t="shared" si="298"/>
        <v>0</v>
      </c>
      <c r="DI148" s="99">
        <f t="shared" si="299"/>
        <v>0</v>
      </c>
      <c r="DJ148" s="100">
        <f t="shared" si="300"/>
        <v>0</v>
      </c>
      <c r="DK148" s="101">
        <f t="shared" si="301"/>
        <v>0</v>
      </c>
      <c r="DL148" s="89" t="str">
        <f t="shared" si="302"/>
        <v>000</v>
      </c>
      <c r="DM148" s="89">
        <f t="shared" si="303"/>
        <v>0</v>
      </c>
      <c r="DN148" s="89">
        <f t="shared" si="304"/>
        <v>0</v>
      </c>
      <c r="DO148" s="89" t="str">
        <f t="shared" si="305"/>
        <v/>
      </c>
      <c r="DP148" s="89" t="str">
        <f t="shared" si="306"/>
        <v/>
      </c>
      <c r="DQ148" s="89" t="str">
        <f t="shared" si="307"/>
        <v>0</v>
      </c>
      <c r="DR148" s="89" t="str">
        <f t="shared" si="308"/>
        <v/>
      </c>
      <c r="DS148" s="89" t="str">
        <f t="shared" si="309"/>
        <v>0</v>
      </c>
      <c r="DT148" s="89" t="str">
        <f t="shared" si="310"/>
        <v/>
      </c>
      <c r="DU148" s="89" t="str">
        <f t="shared" si="311"/>
        <v>00</v>
      </c>
      <c r="DV148" s="89">
        <f t="shared" si="312"/>
        <v>0</v>
      </c>
    </row>
    <row r="149" spans="2:126">
      <c r="B149" s="90" t="str">
        <f t="shared" si="217"/>
        <v/>
      </c>
      <c r="C149" s="91">
        <v>146</v>
      </c>
      <c r="D149" s="92" t="str">
        <f>女子種目選択!B149</f>
        <v/>
      </c>
      <c r="E149" s="197" t="str">
        <f>女子種目選択!C149</f>
        <v/>
      </c>
      <c r="F149" s="198" t="str">
        <f>女子種目選択!D149</f>
        <v/>
      </c>
      <c r="G149" s="199" t="str">
        <f>IF(女子種目選択!E149="","",女子種目選択!E149)</f>
        <v/>
      </c>
      <c r="H149" s="94" t="str">
        <f t="shared" si="212"/>
        <v/>
      </c>
      <c r="I149" s="129"/>
      <c r="J149" s="96" t="str">
        <f t="shared" si="218"/>
        <v/>
      </c>
      <c r="K149" s="130"/>
      <c r="L149" s="96" t="str">
        <f t="shared" si="219"/>
        <v/>
      </c>
      <c r="M149" s="200"/>
      <c r="N149" s="99" t="str">
        <f t="shared" si="220"/>
        <v/>
      </c>
      <c r="O149" s="99">
        <f t="shared" si="221"/>
        <v>0</v>
      </c>
      <c r="P149" s="99" t="str">
        <f t="shared" si="222"/>
        <v/>
      </c>
      <c r="Q149" s="99">
        <f t="shared" si="223"/>
        <v>0</v>
      </c>
      <c r="R149" s="100" t="str">
        <f t="shared" si="224"/>
        <v/>
      </c>
      <c r="S149" s="101" t="str">
        <f t="shared" si="225"/>
        <v/>
      </c>
      <c r="T149" s="89" t="str">
        <f t="shared" si="226"/>
        <v>00</v>
      </c>
      <c r="U149" s="89">
        <f t="shared" si="227"/>
        <v>0</v>
      </c>
      <c r="V149" s="89">
        <f t="shared" si="228"/>
        <v>0</v>
      </c>
      <c r="W149" s="89" t="str">
        <f t="shared" si="229"/>
        <v/>
      </c>
      <c r="X149" s="89" t="str">
        <f t="shared" si="230"/>
        <v/>
      </c>
      <c r="Y149" s="89" t="str">
        <f t="shared" si="231"/>
        <v>0</v>
      </c>
      <c r="Z149" s="89" t="str">
        <f t="shared" si="232"/>
        <v/>
      </c>
      <c r="AA149" s="89" t="str">
        <f t="shared" si="233"/>
        <v/>
      </c>
      <c r="AB149" s="89" t="str">
        <f t="shared" si="234"/>
        <v/>
      </c>
      <c r="AC149" s="89" t="str">
        <f t="shared" si="235"/>
        <v>0</v>
      </c>
      <c r="AD149" s="89">
        <f t="shared" si="236"/>
        <v>0</v>
      </c>
      <c r="AE149" s="201" t="str">
        <f>IF(女子種目選択!F149="","",女子種目選択!F149)</f>
        <v/>
      </c>
      <c r="AF149" s="94" t="str">
        <f t="shared" si="213"/>
        <v/>
      </c>
      <c r="AG149" s="129"/>
      <c r="AH149" s="202" t="str">
        <f t="shared" si="237"/>
        <v/>
      </c>
      <c r="AI149" s="130"/>
      <c r="AJ149" s="202" t="str">
        <f t="shared" si="238"/>
        <v/>
      </c>
      <c r="AK149" s="200"/>
      <c r="AL149" s="99">
        <f t="shared" si="239"/>
        <v>0</v>
      </c>
      <c r="AM149" s="99">
        <f t="shared" si="240"/>
        <v>0</v>
      </c>
      <c r="AN149" s="99">
        <f t="shared" si="241"/>
        <v>0</v>
      </c>
      <c r="AO149" s="99">
        <f t="shared" si="242"/>
        <v>0</v>
      </c>
      <c r="AP149" s="100">
        <f t="shared" si="243"/>
        <v>0</v>
      </c>
      <c r="AQ149" s="101">
        <f t="shared" si="244"/>
        <v>0</v>
      </c>
      <c r="AR149" s="89" t="str">
        <f t="shared" si="245"/>
        <v>000</v>
      </c>
      <c r="AS149" s="89">
        <f t="shared" si="246"/>
        <v>0</v>
      </c>
      <c r="AT149" s="89">
        <f t="shared" si="247"/>
        <v>0</v>
      </c>
      <c r="AU149" s="89" t="str">
        <f t="shared" si="248"/>
        <v/>
      </c>
      <c r="AV149" s="89" t="str">
        <f t="shared" si="249"/>
        <v/>
      </c>
      <c r="AW149" s="89" t="str">
        <f t="shared" si="250"/>
        <v>0</v>
      </c>
      <c r="AX149" s="89" t="str">
        <f t="shared" si="251"/>
        <v/>
      </c>
      <c r="AY149" s="89" t="str">
        <f t="shared" si="252"/>
        <v>0</v>
      </c>
      <c r="AZ149" s="89" t="str">
        <f t="shared" si="253"/>
        <v/>
      </c>
      <c r="BA149" s="89" t="str">
        <f t="shared" si="254"/>
        <v>00</v>
      </c>
      <c r="BB149" s="89">
        <f t="shared" si="255"/>
        <v>0</v>
      </c>
      <c r="BC149" s="199" t="str">
        <f>IF(女子種目選択!G149="","",女子種目選択!G149)</f>
        <v/>
      </c>
      <c r="BD149" s="94" t="str">
        <f t="shared" si="214"/>
        <v/>
      </c>
      <c r="BE149" s="129"/>
      <c r="BF149" s="202" t="str">
        <f t="shared" si="256"/>
        <v/>
      </c>
      <c r="BG149" s="130"/>
      <c r="BH149" s="202" t="str">
        <f t="shared" si="257"/>
        <v/>
      </c>
      <c r="BI149" s="200"/>
      <c r="BJ149" s="99">
        <f t="shared" si="258"/>
        <v>0</v>
      </c>
      <c r="BK149" s="99">
        <f t="shared" si="259"/>
        <v>0</v>
      </c>
      <c r="BL149" s="99">
        <f t="shared" si="260"/>
        <v>0</v>
      </c>
      <c r="BM149" s="99">
        <f t="shared" si="261"/>
        <v>0</v>
      </c>
      <c r="BN149" s="100">
        <f t="shared" si="262"/>
        <v>0</v>
      </c>
      <c r="BO149" s="101">
        <f t="shared" si="263"/>
        <v>0</v>
      </c>
      <c r="BP149" s="89" t="str">
        <f t="shared" si="264"/>
        <v>000</v>
      </c>
      <c r="BQ149" s="89">
        <f t="shared" si="265"/>
        <v>0</v>
      </c>
      <c r="BR149" s="89">
        <f t="shared" si="266"/>
        <v>0</v>
      </c>
      <c r="BS149" s="89" t="str">
        <f t="shared" si="267"/>
        <v/>
      </c>
      <c r="BT149" s="89" t="str">
        <f t="shared" si="268"/>
        <v/>
      </c>
      <c r="BU149" s="89" t="str">
        <f t="shared" si="269"/>
        <v>0</v>
      </c>
      <c r="BV149" s="89" t="str">
        <f t="shared" si="270"/>
        <v/>
      </c>
      <c r="BW149" s="89" t="str">
        <f t="shared" si="271"/>
        <v>0</v>
      </c>
      <c r="BX149" s="89" t="str">
        <f t="shared" si="272"/>
        <v/>
      </c>
      <c r="BY149" s="89" t="str">
        <f t="shared" si="273"/>
        <v>00</v>
      </c>
      <c r="BZ149" s="89">
        <f t="shared" si="274"/>
        <v>0</v>
      </c>
      <c r="CA149" s="199" t="str">
        <f>IF(女子種目選択!H149="","",女子種目選択!H149)</f>
        <v/>
      </c>
      <c r="CB149" s="94" t="str">
        <f t="shared" si="215"/>
        <v/>
      </c>
      <c r="CC149" s="129"/>
      <c r="CD149" s="202" t="str">
        <f t="shared" si="275"/>
        <v/>
      </c>
      <c r="CE149" s="130"/>
      <c r="CF149" s="202" t="str">
        <f t="shared" si="276"/>
        <v/>
      </c>
      <c r="CG149" s="200"/>
      <c r="CH149" s="99">
        <f t="shared" si="277"/>
        <v>0</v>
      </c>
      <c r="CI149" s="99">
        <f t="shared" si="278"/>
        <v>0</v>
      </c>
      <c r="CJ149" s="99">
        <f t="shared" si="279"/>
        <v>0</v>
      </c>
      <c r="CK149" s="99">
        <f t="shared" si="280"/>
        <v>0</v>
      </c>
      <c r="CL149" s="100">
        <f t="shared" si="281"/>
        <v>0</v>
      </c>
      <c r="CM149" s="101">
        <f t="shared" si="282"/>
        <v>0</v>
      </c>
      <c r="CN149" s="89" t="str">
        <f t="shared" si="283"/>
        <v>000</v>
      </c>
      <c r="CO149" s="89">
        <f t="shared" si="284"/>
        <v>0</v>
      </c>
      <c r="CP149" s="89">
        <f t="shared" si="285"/>
        <v>0</v>
      </c>
      <c r="CQ149" s="89" t="str">
        <f t="shared" si="286"/>
        <v/>
      </c>
      <c r="CR149" s="89" t="str">
        <f t="shared" si="287"/>
        <v/>
      </c>
      <c r="CS149" s="89" t="str">
        <f t="shared" si="288"/>
        <v>0</v>
      </c>
      <c r="CT149" s="89" t="str">
        <f t="shared" si="289"/>
        <v/>
      </c>
      <c r="CU149" s="89" t="str">
        <f t="shared" si="290"/>
        <v>0</v>
      </c>
      <c r="CV149" s="89" t="str">
        <f t="shared" si="291"/>
        <v/>
      </c>
      <c r="CW149" s="89" t="str">
        <f t="shared" si="292"/>
        <v>00</v>
      </c>
      <c r="CX149" s="89">
        <f t="shared" si="293"/>
        <v>0</v>
      </c>
      <c r="CY149" s="201" t="str">
        <f>IF(女子種目選択!I149="","",女子種目選択!I149)</f>
        <v/>
      </c>
      <c r="CZ149" s="94" t="str">
        <f t="shared" si="216"/>
        <v/>
      </c>
      <c r="DA149" s="129"/>
      <c r="DB149" s="202" t="str">
        <f t="shared" si="294"/>
        <v/>
      </c>
      <c r="DC149" s="130"/>
      <c r="DD149" s="202" t="str">
        <f t="shared" si="295"/>
        <v/>
      </c>
      <c r="DE149" s="200"/>
      <c r="DF149" s="99">
        <f t="shared" si="296"/>
        <v>0</v>
      </c>
      <c r="DG149" s="99">
        <f t="shared" si="297"/>
        <v>0</v>
      </c>
      <c r="DH149" s="99">
        <f t="shared" si="298"/>
        <v>0</v>
      </c>
      <c r="DI149" s="99">
        <f t="shared" si="299"/>
        <v>0</v>
      </c>
      <c r="DJ149" s="100">
        <f t="shared" si="300"/>
        <v>0</v>
      </c>
      <c r="DK149" s="101">
        <f t="shared" si="301"/>
        <v>0</v>
      </c>
      <c r="DL149" s="89" t="str">
        <f t="shared" si="302"/>
        <v>000</v>
      </c>
      <c r="DM149" s="89">
        <f t="shared" si="303"/>
        <v>0</v>
      </c>
      <c r="DN149" s="89">
        <f t="shared" si="304"/>
        <v>0</v>
      </c>
      <c r="DO149" s="89" t="str">
        <f t="shared" si="305"/>
        <v/>
      </c>
      <c r="DP149" s="89" t="str">
        <f t="shared" si="306"/>
        <v/>
      </c>
      <c r="DQ149" s="89" t="str">
        <f t="shared" si="307"/>
        <v>0</v>
      </c>
      <c r="DR149" s="89" t="str">
        <f t="shared" si="308"/>
        <v/>
      </c>
      <c r="DS149" s="89" t="str">
        <f t="shared" si="309"/>
        <v>0</v>
      </c>
      <c r="DT149" s="89" t="str">
        <f t="shared" si="310"/>
        <v/>
      </c>
      <c r="DU149" s="89" t="str">
        <f t="shared" si="311"/>
        <v>00</v>
      </c>
      <c r="DV149" s="89">
        <f t="shared" si="312"/>
        <v>0</v>
      </c>
    </row>
    <row r="150" spans="2:126">
      <c r="B150" s="90" t="str">
        <f t="shared" si="217"/>
        <v/>
      </c>
      <c r="C150" s="91">
        <v>147</v>
      </c>
      <c r="D150" s="92" t="str">
        <f>女子種目選択!B150</f>
        <v/>
      </c>
      <c r="E150" s="197" t="str">
        <f>女子種目選択!C150</f>
        <v/>
      </c>
      <c r="F150" s="198" t="str">
        <f>女子種目選択!D150</f>
        <v/>
      </c>
      <c r="G150" s="199" t="str">
        <f>IF(女子種目選択!E150="","",女子種目選択!E150)</f>
        <v/>
      </c>
      <c r="H150" s="94" t="str">
        <f t="shared" si="212"/>
        <v/>
      </c>
      <c r="I150" s="129"/>
      <c r="J150" s="96" t="str">
        <f t="shared" si="218"/>
        <v/>
      </c>
      <c r="K150" s="130"/>
      <c r="L150" s="96" t="str">
        <f t="shared" si="219"/>
        <v/>
      </c>
      <c r="M150" s="200"/>
      <c r="N150" s="99" t="str">
        <f t="shared" si="220"/>
        <v/>
      </c>
      <c r="O150" s="99">
        <f t="shared" si="221"/>
        <v>0</v>
      </c>
      <c r="P150" s="99" t="str">
        <f t="shared" si="222"/>
        <v/>
      </c>
      <c r="Q150" s="99">
        <f t="shared" si="223"/>
        <v>0</v>
      </c>
      <c r="R150" s="100" t="str">
        <f t="shared" si="224"/>
        <v/>
      </c>
      <c r="S150" s="101" t="str">
        <f t="shared" si="225"/>
        <v/>
      </c>
      <c r="T150" s="89" t="str">
        <f t="shared" si="226"/>
        <v>00</v>
      </c>
      <c r="U150" s="89">
        <f t="shared" si="227"/>
        <v>0</v>
      </c>
      <c r="V150" s="89">
        <f t="shared" si="228"/>
        <v>0</v>
      </c>
      <c r="W150" s="89" t="str">
        <f t="shared" si="229"/>
        <v/>
      </c>
      <c r="X150" s="89" t="str">
        <f t="shared" si="230"/>
        <v/>
      </c>
      <c r="Y150" s="89" t="str">
        <f t="shared" si="231"/>
        <v>0</v>
      </c>
      <c r="Z150" s="89" t="str">
        <f t="shared" si="232"/>
        <v/>
      </c>
      <c r="AA150" s="89" t="str">
        <f t="shared" si="233"/>
        <v/>
      </c>
      <c r="AB150" s="89" t="str">
        <f t="shared" si="234"/>
        <v/>
      </c>
      <c r="AC150" s="89" t="str">
        <f t="shared" si="235"/>
        <v>0</v>
      </c>
      <c r="AD150" s="89">
        <f t="shared" si="236"/>
        <v>0</v>
      </c>
      <c r="AE150" s="201" t="str">
        <f>IF(女子種目選択!F150="","",女子種目選択!F150)</f>
        <v/>
      </c>
      <c r="AF150" s="94" t="str">
        <f t="shared" si="213"/>
        <v/>
      </c>
      <c r="AG150" s="129"/>
      <c r="AH150" s="202" t="str">
        <f t="shared" si="237"/>
        <v/>
      </c>
      <c r="AI150" s="130"/>
      <c r="AJ150" s="202" t="str">
        <f t="shared" si="238"/>
        <v/>
      </c>
      <c r="AK150" s="200"/>
      <c r="AL150" s="99">
        <f t="shared" si="239"/>
        <v>0</v>
      </c>
      <c r="AM150" s="99">
        <f t="shared" si="240"/>
        <v>0</v>
      </c>
      <c r="AN150" s="99">
        <f t="shared" si="241"/>
        <v>0</v>
      </c>
      <c r="AO150" s="99">
        <f t="shared" si="242"/>
        <v>0</v>
      </c>
      <c r="AP150" s="100">
        <f t="shared" si="243"/>
        <v>0</v>
      </c>
      <c r="AQ150" s="101">
        <f t="shared" si="244"/>
        <v>0</v>
      </c>
      <c r="AR150" s="89" t="str">
        <f t="shared" si="245"/>
        <v>000</v>
      </c>
      <c r="AS150" s="89">
        <f t="shared" si="246"/>
        <v>0</v>
      </c>
      <c r="AT150" s="89">
        <f t="shared" si="247"/>
        <v>0</v>
      </c>
      <c r="AU150" s="89" t="str">
        <f t="shared" si="248"/>
        <v/>
      </c>
      <c r="AV150" s="89" t="str">
        <f t="shared" si="249"/>
        <v/>
      </c>
      <c r="AW150" s="89" t="str">
        <f t="shared" si="250"/>
        <v>0</v>
      </c>
      <c r="AX150" s="89" t="str">
        <f t="shared" si="251"/>
        <v/>
      </c>
      <c r="AY150" s="89" t="str">
        <f t="shared" si="252"/>
        <v>0</v>
      </c>
      <c r="AZ150" s="89" t="str">
        <f t="shared" si="253"/>
        <v/>
      </c>
      <c r="BA150" s="89" t="str">
        <f t="shared" si="254"/>
        <v>00</v>
      </c>
      <c r="BB150" s="89">
        <f t="shared" si="255"/>
        <v>0</v>
      </c>
      <c r="BC150" s="199" t="str">
        <f>IF(女子種目選択!G150="","",女子種目選択!G150)</f>
        <v/>
      </c>
      <c r="BD150" s="94" t="str">
        <f t="shared" si="214"/>
        <v/>
      </c>
      <c r="BE150" s="129"/>
      <c r="BF150" s="202" t="str">
        <f t="shared" si="256"/>
        <v/>
      </c>
      <c r="BG150" s="130"/>
      <c r="BH150" s="202" t="str">
        <f t="shared" si="257"/>
        <v/>
      </c>
      <c r="BI150" s="200"/>
      <c r="BJ150" s="99">
        <f t="shared" si="258"/>
        <v>0</v>
      </c>
      <c r="BK150" s="99">
        <f t="shared" si="259"/>
        <v>0</v>
      </c>
      <c r="BL150" s="99">
        <f t="shared" si="260"/>
        <v>0</v>
      </c>
      <c r="BM150" s="99">
        <f t="shared" si="261"/>
        <v>0</v>
      </c>
      <c r="BN150" s="100">
        <f t="shared" si="262"/>
        <v>0</v>
      </c>
      <c r="BO150" s="101">
        <f t="shared" si="263"/>
        <v>0</v>
      </c>
      <c r="BP150" s="89" t="str">
        <f t="shared" si="264"/>
        <v>000</v>
      </c>
      <c r="BQ150" s="89">
        <f t="shared" si="265"/>
        <v>0</v>
      </c>
      <c r="BR150" s="89">
        <f t="shared" si="266"/>
        <v>0</v>
      </c>
      <c r="BS150" s="89" t="str">
        <f t="shared" si="267"/>
        <v/>
      </c>
      <c r="BT150" s="89" t="str">
        <f t="shared" si="268"/>
        <v/>
      </c>
      <c r="BU150" s="89" t="str">
        <f t="shared" si="269"/>
        <v>0</v>
      </c>
      <c r="BV150" s="89" t="str">
        <f t="shared" si="270"/>
        <v/>
      </c>
      <c r="BW150" s="89" t="str">
        <f t="shared" si="271"/>
        <v>0</v>
      </c>
      <c r="BX150" s="89" t="str">
        <f t="shared" si="272"/>
        <v/>
      </c>
      <c r="BY150" s="89" t="str">
        <f t="shared" si="273"/>
        <v>00</v>
      </c>
      <c r="BZ150" s="89">
        <f t="shared" si="274"/>
        <v>0</v>
      </c>
      <c r="CA150" s="199" t="str">
        <f>IF(女子種目選択!H150="","",女子種目選択!H150)</f>
        <v/>
      </c>
      <c r="CB150" s="94" t="str">
        <f t="shared" si="215"/>
        <v/>
      </c>
      <c r="CC150" s="129"/>
      <c r="CD150" s="202" t="str">
        <f t="shared" si="275"/>
        <v/>
      </c>
      <c r="CE150" s="130"/>
      <c r="CF150" s="202" t="str">
        <f t="shared" si="276"/>
        <v/>
      </c>
      <c r="CG150" s="200"/>
      <c r="CH150" s="99">
        <f t="shared" si="277"/>
        <v>0</v>
      </c>
      <c r="CI150" s="99">
        <f t="shared" si="278"/>
        <v>0</v>
      </c>
      <c r="CJ150" s="99">
        <f t="shared" si="279"/>
        <v>0</v>
      </c>
      <c r="CK150" s="99">
        <f t="shared" si="280"/>
        <v>0</v>
      </c>
      <c r="CL150" s="100">
        <f t="shared" si="281"/>
        <v>0</v>
      </c>
      <c r="CM150" s="101">
        <f t="shared" si="282"/>
        <v>0</v>
      </c>
      <c r="CN150" s="89" t="str">
        <f t="shared" si="283"/>
        <v>000</v>
      </c>
      <c r="CO150" s="89">
        <f t="shared" si="284"/>
        <v>0</v>
      </c>
      <c r="CP150" s="89">
        <f t="shared" si="285"/>
        <v>0</v>
      </c>
      <c r="CQ150" s="89" t="str">
        <f t="shared" si="286"/>
        <v/>
      </c>
      <c r="CR150" s="89" t="str">
        <f t="shared" si="287"/>
        <v/>
      </c>
      <c r="CS150" s="89" t="str">
        <f t="shared" si="288"/>
        <v>0</v>
      </c>
      <c r="CT150" s="89" t="str">
        <f t="shared" si="289"/>
        <v/>
      </c>
      <c r="CU150" s="89" t="str">
        <f t="shared" si="290"/>
        <v>0</v>
      </c>
      <c r="CV150" s="89" t="str">
        <f t="shared" si="291"/>
        <v/>
      </c>
      <c r="CW150" s="89" t="str">
        <f t="shared" si="292"/>
        <v>00</v>
      </c>
      <c r="CX150" s="89">
        <f t="shared" si="293"/>
        <v>0</v>
      </c>
      <c r="CY150" s="201" t="str">
        <f>IF(女子種目選択!I150="","",女子種目選択!I150)</f>
        <v/>
      </c>
      <c r="CZ150" s="94" t="str">
        <f t="shared" si="216"/>
        <v/>
      </c>
      <c r="DA150" s="129"/>
      <c r="DB150" s="202" t="str">
        <f t="shared" si="294"/>
        <v/>
      </c>
      <c r="DC150" s="130"/>
      <c r="DD150" s="202" t="str">
        <f t="shared" si="295"/>
        <v/>
      </c>
      <c r="DE150" s="200"/>
      <c r="DF150" s="99">
        <f t="shared" si="296"/>
        <v>0</v>
      </c>
      <c r="DG150" s="99">
        <f t="shared" si="297"/>
        <v>0</v>
      </c>
      <c r="DH150" s="99">
        <f t="shared" si="298"/>
        <v>0</v>
      </c>
      <c r="DI150" s="99">
        <f t="shared" si="299"/>
        <v>0</v>
      </c>
      <c r="DJ150" s="100">
        <f t="shared" si="300"/>
        <v>0</v>
      </c>
      <c r="DK150" s="101">
        <f t="shared" si="301"/>
        <v>0</v>
      </c>
      <c r="DL150" s="89" t="str">
        <f t="shared" si="302"/>
        <v>000</v>
      </c>
      <c r="DM150" s="89">
        <f t="shared" si="303"/>
        <v>0</v>
      </c>
      <c r="DN150" s="89">
        <f t="shared" si="304"/>
        <v>0</v>
      </c>
      <c r="DO150" s="89" t="str">
        <f t="shared" si="305"/>
        <v/>
      </c>
      <c r="DP150" s="89" t="str">
        <f t="shared" si="306"/>
        <v/>
      </c>
      <c r="DQ150" s="89" t="str">
        <f t="shared" si="307"/>
        <v>0</v>
      </c>
      <c r="DR150" s="89" t="str">
        <f t="shared" si="308"/>
        <v/>
      </c>
      <c r="DS150" s="89" t="str">
        <f t="shared" si="309"/>
        <v>0</v>
      </c>
      <c r="DT150" s="89" t="str">
        <f t="shared" si="310"/>
        <v/>
      </c>
      <c r="DU150" s="89" t="str">
        <f t="shared" si="311"/>
        <v>00</v>
      </c>
      <c r="DV150" s="89">
        <f t="shared" si="312"/>
        <v>0</v>
      </c>
    </row>
    <row r="151" spans="2:126">
      <c r="B151" s="90" t="str">
        <f t="shared" si="217"/>
        <v/>
      </c>
      <c r="C151" s="91">
        <v>148</v>
      </c>
      <c r="D151" s="92" t="str">
        <f>女子種目選択!B151</f>
        <v/>
      </c>
      <c r="E151" s="197" t="str">
        <f>女子種目選択!C151</f>
        <v/>
      </c>
      <c r="F151" s="198" t="str">
        <f>女子種目選択!D151</f>
        <v/>
      </c>
      <c r="G151" s="199" t="str">
        <f>IF(女子種目選択!E151="","",女子種目選択!E151)</f>
        <v/>
      </c>
      <c r="H151" s="94" t="str">
        <f t="shared" si="212"/>
        <v/>
      </c>
      <c r="I151" s="129"/>
      <c r="J151" s="96" t="str">
        <f t="shared" si="218"/>
        <v/>
      </c>
      <c r="K151" s="130"/>
      <c r="L151" s="96" t="str">
        <f t="shared" si="219"/>
        <v/>
      </c>
      <c r="M151" s="200"/>
      <c r="N151" s="99" t="str">
        <f t="shared" si="220"/>
        <v/>
      </c>
      <c r="O151" s="99">
        <f t="shared" si="221"/>
        <v>0</v>
      </c>
      <c r="P151" s="99" t="str">
        <f t="shared" si="222"/>
        <v/>
      </c>
      <c r="Q151" s="99">
        <f t="shared" si="223"/>
        <v>0</v>
      </c>
      <c r="R151" s="100" t="str">
        <f t="shared" si="224"/>
        <v/>
      </c>
      <c r="S151" s="101" t="str">
        <f t="shared" si="225"/>
        <v/>
      </c>
      <c r="T151" s="89" t="str">
        <f t="shared" si="226"/>
        <v>00</v>
      </c>
      <c r="U151" s="89">
        <f t="shared" si="227"/>
        <v>0</v>
      </c>
      <c r="V151" s="89">
        <f t="shared" si="228"/>
        <v>0</v>
      </c>
      <c r="W151" s="89" t="str">
        <f t="shared" si="229"/>
        <v/>
      </c>
      <c r="X151" s="89" t="str">
        <f t="shared" si="230"/>
        <v/>
      </c>
      <c r="Y151" s="89" t="str">
        <f t="shared" si="231"/>
        <v>0</v>
      </c>
      <c r="Z151" s="89" t="str">
        <f t="shared" si="232"/>
        <v/>
      </c>
      <c r="AA151" s="89" t="str">
        <f t="shared" si="233"/>
        <v/>
      </c>
      <c r="AB151" s="89" t="str">
        <f t="shared" si="234"/>
        <v/>
      </c>
      <c r="AC151" s="89" t="str">
        <f t="shared" si="235"/>
        <v>0</v>
      </c>
      <c r="AD151" s="89">
        <f t="shared" si="236"/>
        <v>0</v>
      </c>
      <c r="AE151" s="201" t="str">
        <f>IF(女子種目選択!F151="","",女子種目選択!F151)</f>
        <v/>
      </c>
      <c r="AF151" s="94" t="str">
        <f t="shared" si="213"/>
        <v/>
      </c>
      <c r="AG151" s="129"/>
      <c r="AH151" s="202" t="str">
        <f t="shared" si="237"/>
        <v/>
      </c>
      <c r="AI151" s="130"/>
      <c r="AJ151" s="202" t="str">
        <f t="shared" si="238"/>
        <v/>
      </c>
      <c r="AK151" s="200"/>
      <c r="AL151" s="99">
        <f t="shared" si="239"/>
        <v>0</v>
      </c>
      <c r="AM151" s="99">
        <f t="shared" si="240"/>
        <v>0</v>
      </c>
      <c r="AN151" s="99">
        <f t="shared" si="241"/>
        <v>0</v>
      </c>
      <c r="AO151" s="99">
        <f t="shared" si="242"/>
        <v>0</v>
      </c>
      <c r="AP151" s="100">
        <f t="shared" si="243"/>
        <v>0</v>
      </c>
      <c r="AQ151" s="101">
        <f t="shared" si="244"/>
        <v>0</v>
      </c>
      <c r="AR151" s="89" t="str">
        <f t="shared" si="245"/>
        <v>000</v>
      </c>
      <c r="AS151" s="89">
        <f t="shared" si="246"/>
        <v>0</v>
      </c>
      <c r="AT151" s="89">
        <f t="shared" si="247"/>
        <v>0</v>
      </c>
      <c r="AU151" s="89" t="str">
        <f t="shared" si="248"/>
        <v/>
      </c>
      <c r="AV151" s="89" t="str">
        <f t="shared" si="249"/>
        <v/>
      </c>
      <c r="AW151" s="89" t="str">
        <f t="shared" si="250"/>
        <v>0</v>
      </c>
      <c r="AX151" s="89" t="str">
        <f t="shared" si="251"/>
        <v/>
      </c>
      <c r="AY151" s="89" t="str">
        <f t="shared" si="252"/>
        <v>0</v>
      </c>
      <c r="AZ151" s="89" t="str">
        <f t="shared" si="253"/>
        <v/>
      </c>
      <c r="BA151" s="89" t="str">
        <f t="shared" si="254"/>
        <v>00</v>
      </c>
      <c r="BB151" s="89">
        <f t="shared" si="255"/>
        <v>0</v>
      </c>
      <c r="BC151" s="199" t="str">
        <f>IF(女子種目選択!G151="","",女子種目選択!G151)</f>
        <v/>
      </c>
      <c r="BD151" s="94" t="str">
        <f t="shared" si="214"/>
        <v/>
      </c>
      <c r="BE151" s="129"/>
      <c r="BF151" s="202" t="str">
        <f t="shared" si="256"/>
        <v/>
      </c>
      <c r="BG151" s="130"/>
      <c r="BH151" s="202" t="str">
        <f t="shared" si="257"/>
        <v/>
      </c>
      <c r="BI151" s="200"/>
      <c r="BJ151" s="99">
        <f t="shared" si="258"/>
        <v>0</v>
      </c>
      <c r="BK151" s="99">
        <f t="shared" si="259"/>
        <v>0</v>
      </c>
      <c r="BL151" s="99">
        <f t="shared" si="260"/>
        <v>0</v>
      </c>
      <c r="BM151" s="99">
        <f t="shared" si="261"/>
        <v>0</v>
      </c>
      <c r="BN151" s="100">
        <f t="shared" si="262"/>
        <v>0</v>
      </c>
      <c r="BO151" s="101">
        <f t="shared" si="263"/>
        <v>0</v>
      </c>
      <c r="BP151" s="89" t="str">
        <f t="shared" si="264"/>
        <v>000</v>
      </c>
      <c r="BQ151" s="89">
        <f t="shared" si="265"/>
        <v>0</v>
      </c>
      <c r="BR151" s="89">
        <f t="shared" si="266"/>
        <v>0</v>
      </c>
      <c r="BS151" s="89" t="str">
        <f t="shared" si="267"/>
        <v/>
      </c>
      <c r="BT151" s="89" t="str">
        <f t="shared" si="268"/>
        <v/>
      </c>
      <c r="BU151" s="89" t="str">
        <f t="shared" si="269"/>
        <v>0</v>
      </c>
      <c r="BV151" s="89" t="str">
        <f t="shared" si="270"/>
        <v/>
      </c>
      <c r="BW151" s="89" t="str">
        <f t="shared" si="271"/>
        <v>0</v>
      </c>
      <c r="BX151" s="89" t="str">
        <f t="shared" si="272"/>
        <v/>
      </c>
      <c r="BY151" s="89" t="str">
        <f t="shared" si="273"/>
        <v>00</v>
      </c>
      <c r="BZ151" s="89">
        <f t="shared" si="274"/>
        <v>0</v>
      </c>
      <c r="CA151" s="199" t="str">
        <f>IF(女子種目選択!H151="","",女子種目選択!H151)</f>
        <v/>
      </c>
      <c r="CB151" s="94" t="str">
        <f t="shared" si="215"/>
        <v/>
      </c>
      <c r="CC151" s="129"/>
      <c r="CD151" s="202" t="str">
        <f t="shared" si="275"/>
        <v/>
      </c>
      <c r="CE151" s="130"/>
      <c r="CF151" s="202" t="str">
        <f t="shared" si="276"/>
        <v/>
      </c>
      <c r="CG151" s="200"/>
      <c r="CH151" s="99">
        <f t="shared" si="277"/>
        <v>0</v>
      </c>
      <c r="CI151" s="99">
        <f t="shared" si="278"/>
        <v>0</v>
      </c>
      <c r="CJ151" s="99">
        <f t="shared" si="279"/>
        <v>0</v>
      </c>
      <c r="CK151" s="99">
        <f t="shared" si="280"/>
        <v>0</v>
      </c>
      <c r="CL151" s="100">
        <f t="shared" si="281"/>
        <v>0</v>
      </c>
      <c r="CM151" s="101">
        <f t="shared" si="282"/>
        <v>0</v>
      </c>
      <c r="CN151" s="89" t="str">
        <f t="shared" si="283"/>
        <v>000</v>
      </c>
      <c r="CO151" s="89">
        <f t="shared" si="284"/>
        <v>0</v>
      </c>
      <c r="CP151" s="89">
        <f t="shared" si="285"/>
        <v>0</v>
      </c>
      <c r="CQ151" s="89" t="str">
        <f t="shared" si="286"/>
        <v/>
      </c>
      <c r="CR151" s="89" t="str">
        <f t="shared" si="287"/>
        <v/>
      </c>
      <c r="CS151" s="89" t="str">
        <f t="shared" si="288"/>
        <v>0</v>
      </c>
      <c r="CT151" s="89" t="str">
        <f t="shared" si="289"/>
        <v/>
      </c>
      <c r="CU151" s="89" t="str">
        <f t="shared" si="290"/>
        <v>0</v>
      </c>
      <c r="CV151" s="89" t="str">
        <f t="shared" si="291"/>
        <v/>
      </c>
      <c r="CW151" s="89" t="str">
        <f t="shared" si="292"/>
        <v>00</v>
      </c>
      <c r="CX151" s="89">
        <f t="shared" si="293"/>
        <v>0</v>
      </c>
      <c r="CY151" s="201" t="str">
        <f>IF(女子種目選択!I151="","",女子種目選択!I151)</f>
        <v/>
      </c>
      <c r="CZ151" s="94" t="str">
        <f t="shared" si="216"/>
        <v/>
      </c>
      <c r="DA151" s="129"/>
      <c r="DB151" s="202" t="str">
        <f t="shared" si="294"/>
        <v/>
      </c>
      <c r="DC151" s="130"/>
      <c r="DD151" s="202" t="str">
        <f t="shared" si="295"/>
        <v/>
      </c>
      <c r="DE151" s="200"/>
      <c r="DF151" s="99">
        <f t="shared" si="296"/>
        <v>0</v>
      </c>
      <c r="DG151" s="99">
        <f t="shared" si="297"/>
        <v>0</v>
      </c>
      <c r="DH151" s="99">
        <f t="shared" si="298"/>
        <v>0</v>
      </c>
      <c r="DI151" s="99">
        <f t="shared" si="299"/>
        <v>0</v>
      </c>
      <c r="DJ151" s="100">
        <f t="shared" si="300"/>
        <v>0</v>
      </c>
      <c r="DK151" s="101">
        <f t="shared" si="301"/>
        <v>0</v>
      </c>
      <c r="DL151" s="89" t="str">
        <f t="shared" si="302"/>
        <v>000</v>
      </c>
      <c r="DM151" s="89">
        <f t="shared" si="303"/>
        <v>0</v>
      </c>
      <c r="DN151" s="89">
        <f t="shared" si="304"/>
        <v>0</v>
      </c>
      <c r="DO151" s="89" t="str">
        <f t="shared" si="305"/>
        <v/>
      </c>
      <c r="DP151" s="89" t="str">
        <f t="shared" si="306"/>
        <v/>
      </c>
      <c r="DQ151" s="89" t="str">
        <f t="shared" si="307"/>
        <v>0</v>
      </c>
      <c r="DR151" s="89" t="str">
        <f t="shared" si="308"/>
        <v/>
      </c>
      <c r="DS151" s="89" t="str">
        <f t="shared" si="309"/>
        <v>0</v>
      </c>
      <c r="DT151" s="89" t="str">
        <f t="shared" si="310"/>
        <v/>
      </c>
      <c r="DU151" s="89" t="str">
        <f t="shared" si="311"/>
        <v>00</v>
      </c>
      <c r="DV151" s="89">
        <f t="shared" si="312"/>
        <v>0</v>
      </c>
    </row>
    <row r="152" spans="2:126">
      <c r="B152" s="90" t="str">
        <f t="shared" si="217"/>
        <v/>
      </c>
      <c r="C152" s="91">
        <v>149</v>
      </c>
      <c r="D152" s="92" t="str">
        <f>女子種目選択!B152</f>
        <v/>
      </c>
      <c r="E152" s="197" t="str">
        <f>女子種目選択!C152</f>
        <v/>
      </c>
      <c r="F152" s="198" t="str">
        <f>女子種目選択!D152</f>
        <v/>
      </c>
      <c r="G152" s="199" t="str">
        <f>IF(女子種目選択!E152="","",女子種目選択!E152)</f>
        <v/>
      </c>
      <c r="H152" s="94" t="str">
        <f t="shared" si="212"/>
        <v/>
      </c>
      <c r="I152" s="129"/>
      <c r="J152" s="96" t="str">
        <f t="shared" si="218"/>
        <v/>
      </c>
      <c r="K152" s="130"/>
      <c r="L152" s="96" t="str">
        <f t="shared" si="219"/>
        <v/>
      </c>
      <c r="M152" s="200"/>
      <c r="N152" s="99" t="str">
        <f t="shared" si="220"/>
        <v/>
      </c>
      <c r="O152" s="99">
        <f t="shared" si="221"/>
        <v>0</v>
      </c>
      <c r="P152" s="99" t="str">
        <f t="shared" si="222"/>
        <v/>
      </c>
      <c r="Q152" s="99">
        <f t="shared" si="223"/>
        <v>0</v>
      </c>
      <c r="R152" s="100" t="str">
        <f t="shared" si="224"/>
        <v/>
      </c>
      <c r="S152" s="101" t="str">
        <f t="shared" si="225"/>
        <v/>
      </c>
      <c r="T152" s="89" t="str">
        <f t="shared" si="226"/>
        <v>00</v>
      </c>
      <c r="U152" s="89">
        <f t="shared" si="227"/>
        <v>0</v>
      </c>
      <c r="V152" s="89">
        <f t="shared" si="228"/>
        <v>0</v>
      </c>
      <c r="W152" s="89" t="str">
        <f t="shared" si="229"/>
        <v/>
      </c>
      <c r="X152" s="89" t="str">
        <f t="shared" si="230"/>
        <v/>
      </c>
      <c r="Y152" s="89" t="str">
        <f t="shared" si="231"/>
        <v>0</v>
      </c>
      <c r="Z152" s="89" t="str">
        <f t="shared" si="232"/>
        <v/>
      </c>
      <c r="AA152" s="89" t="str">
        <f t="shared" si="233"/>
        <v/>
      </c>
      <c r="AB152" s="89" t="str">
        <f t="shared" si="234"/>
        <v/>
      </c>
      <c r="AC152" s="89" t="str">
        <f t="shared" si="235"/>
        <v>0</v>
      </c>
      <c r="AD152" s="89">
        <f t="shared" si="236"/>
        <v>0</v>
      </c>
      <c r="AE152" s="201" t="str">
        <f>IF(女子種目選択!F152="","",女子種目選択!F152)</f>
        <v/>
      </c>
      <c r="AF152" s="94" t="str">
        <f t="shared" si="213"/>
        <v/>
      </c>
      <c r="AG152" s="129"/>
      <c r="AH152" s="202" t="str">
        <f t="shared" si="237"/>
        <v/>
      </c>
      <c r="AI152" s="130"/>
      <c r="AJ152" s="202" t="str">
        <f t="shared" si="238"/>
        <v/>
      </c>
      <c r="AK152" s="200"/>
      <c r="AL152" s="99">
        <f t="shared" si="239"/>
        <v>0</v>
      </c>
      <c r="AM152" s="99">
        <f t="shared" si="240"/>
        <v>0</v>
      </c>
      <c r="AN152" s="99">
        <f t="shared" si="241"/>
        <v>0</v>
      </c>
      <c r="AO152" s="99">
        <f t="shared" si="242"/>
        <v>0</v>
      </c>
      <c r="AP152" s="100">
        <f t="shared" si="243"/>
        <v>0</v>
      </c>
      <c r="AQ152" s="101">
        <f t="shared" si="244"/>
        <v>0</v>
      </c>
      <c r="AR152" s="89" t="str">
        <f t="shared" si="245"/>
        <v>000</v>
      </c>
      <c r="AS152" s="89">
        <f t="shared" si="246"/>
        <v>0</v>
      </c>
      <c r="AT152" s="89">
        <f t="shared" si="247"/>
        <v>0</v>
      </c>
      <c r="AU152" s="89" t="str">
        <f t="shared" si="248"/>
        <v/>
      </c>
      <c r="AV152" s="89" t="str">
        <f t="shared" si="249"/>
        <v/>
      </c>
      <c r="AW152" s="89" t="str">
        <f t="shared" si="250"/>
        <v>0</v>
      </c>
      <c r="AX152" s="89" t="str">
        <f t="shared" si="251"/>
        <v/>
      </c>
      <c r="AY152" s="89" t="str">
        <f t="shared" si="252"/>
        <v>0</v>
      </c>
      <c r="AZ152" s="89" t="str">
        <f t="shared" si="253"/>
        <v/>
      </c>
      <c r="BA152" s="89" t="str">
        <f t="shared" si="254"/>
        <v>00</v>
      </c>
      <c r="BB152" s="89">
        <f t="shared" si="255"/>
        <v>0</v>
      </c>
      <c r="BC152" s="199" t="str">
        <f>IF(女子種目選択!G152="","",女子種目選択!G152)</f>
        <v/>
      </c>
      <c r="BD152" s="94" t="str">
        <f t="shared" si="214"/>
        <v/>
      </c>
      <c r="BE152" s="129"/>
      <c r="BF152" s="202" t="str">
        <f t="shared" si="256"/>
        <v/>
      </c>
      <c r="BG152" s="130"/>
      <c r="BH152" s="202" t="str">
        <f t="shared" si="257"/>
        <v/>
      </c>
      <c r="BI152" s="200"/>
      <c r="BJ152" s="99">
        <f t="shared" si="258"/>
        <v>0</v>
      </c>
      <c r="BK152" s="99">
        <f t="shared" si="259"/>
        <v>0</v>
      </c>
      <c r="BL152" s="99">
        <f t="shared" si="260"/>
        <v>0</v>
      </c>
      <c r="BM152" s="99">
        <f t="shared" si="261"/>
        <v>0</v>
      </c>
      <c r="BN152" s="100">
        <f t="shared" si="262"/>
        <v>0</v>
      </c>
      <c r="BO152" s="101">
        <f t="shared" si="263"/>
        <v>0</v>
      </c>
      <c r="BP152" s="89" t="str">
        <f t="shared" si="264"/>
        <v>000</v>
      </c>
      <c r="BQ152" s="89">
        <f t="shared" si="265"/>
        <v>0</v>
      </c>
      <c r="BR152" s="89">
        <f t="shared" si="266"/>
        <v>0</v>
      </c>
      <c r="BS152" s="89" t="str">
        <f t="shared" si="267"/>
        <v/>
      </c>
      <c r="BT152" s="89" t="str">
        <f t="shared" si="268"/>
        <v/>
      </c>
      <c r="BU152" s="89" t="str">
        <f t="shared" si="269"/>
        <v>0</v>
      </c>
      <c r="BV152" s="89" t="str">
        <f t="shared" si="270"/>
        <v/>
      </c>
      <c r="BW152" s="89" t="str">
        <f t="shared" si="271"/>
        <v>0</v>
      </c>
      <c r="BX152" s="89" t="str">
        <f t="shared" si="272"/>
        <v/>
      </c>
      <c r="BY152" s="89" t="str">
        <f t="shared" si="273"/>
        <v>00</v>
      </c>
      <c r="BZ152" s="89">
        <f t="shared" si="274"/>
        <v>0</v>
      </c>
      <c r="CA152" s="199" t="str">
        <f>IF(女子種目選択!H152="","",女子種目選択!H152)</f>
        <v/>
      </c>
      <c r="CB152" s="94" t="str">
        <f t="shared" si="215"/>
        <v/>
      </c>
      <c r="CC152" s="129"/>
      <c r="CD152" s="202" t="str">
        <f t="shared" si="275"/>
        <v/>
      </c>
      <c r="CE152" s="130"/>
      <c r="CF152" s="202" t="str">
        <f t="shared" si="276"/>
        <v/>
      </c>
      <c r="CG152" s="200"/>
      <c r="CH152" s="99">
        <f t="shared" si="277"/>
        <v>0</v>
      </c>
      <c r="CI152" s="99">
        <f t="shared" si="278"/>
        <v>0</v>
      </c>
      <c r="CJ152" s="99">
        <f t="shared" si="279"/>
        <v>0</v>
      </c>
      <c r="CK152" s="99">
        <f t="shared" si="280"/>
        <v>0</v>
      </c>
      <c r="CL152" s="100">
        <f t="shared" si="281"/>
        <v>0</v>
      </c>
      <c r="CM152" s="101">
        <f t="shared" si="282"/>
        <v>0</v>
      </c>
      <c r="CN152" s="89" t="str">
        <f t="shared" si="283"/>
        <v>000</v>
      </c>
      <c r="CO152" s="89">
        <f t="shared" si="284"/>
        <v>0</v>
      </c>
      <c r="CP152" s="89">
        <f t="shared" si="285"/>
        <v>0</v>
      </c>
      <c r="CQ152" s="89" t="str">
        <f t="shared" si="286"/>
        <v/>
      </c>
      <c r="CR152" s="89" t="str">
        <f t="shared" si="287"/>
        <v/>
      </c>
      <c r="CS152" s="89" t="str">
        <f t="shared" si="288"/>
        <v>0</v>
      </c>
      <c r="CT152" s="89" t="str">
        <f t="shared" si="289"/>
        <v/>
      </c>
      <c r="CU152" s="89" t="str">
        <f t="shared" si="290"/>
        <v>0</v>
      </c>
      <c r="CV152" s="89" t="str">
        <f t="shared" si="291"/>
        <v/>
      </c>
      <c r="CW152" s="89" t="str">
        <f t="shared" si="292"/>
        <v>00</v>
      </c>
      <c r="CX152" s="89">
        <f t="shared" si="293"/>
        <v>0</v>
      </c>
      <c r="CY152" s="201" t="str">
        <f>IF(女子種目選択!I152="","",女子種目選択!I152)</f>
        <v/>
      </c>
      <c r="CZ152" s="94" t="str">
        <f t="shared" si="216"/>
        <v/>
      </c>
      <c r="DA152" s="129"/>
      <c r="DB152" s="202" t="str">
        <f t="shared" si="294"/>
        <v/>
      </c>
      <c r="DC152" s="130"/>
      <c r="DD152" s="202" t="str">
        <f t="shared" si="295"/>
        <v/>
      </c>
      <c r="DE152" s="200"/>
      <c r="DF152" s="99">
        <f t="shared" si="296"/>
        <v>0</v>
      </c>
      <c r="DG152" s="99">
        <f t="shared" si="297"/>
        <v>0</v>
      </c>
      <c r="DH152" s="99">
        <f t="shared" si="298"/>
        <v>0</v>
      </c>
      <c r="DI152" s="99">
        <f t="shared" si="299"/>
        <v>0</v>
      </c>
      <c r="DJ152" s="100">
        <f t="shared" si="300"/>
        <v>0</v>
      </c>
      <c r="DK152" s="101">
        <f t="shared" si="301"/>
        <v>0</v>
      </c>
      <c r="DL152" s="89" t="str">
        <f t="shared" si="302"/>
        <v>000</v>
      </c>
      <c r="DM152" s="89">
        <f t="shared" si="303"/>
        <v>0</v>
      </c>
      <c r="DN152" s="89">
        <f t="shared" si="304"/>
        <v>0</v>
      </c>
      <c r="DO152" s="89" t="str">
        <f t="shared" si="305"/>
        <v/>
      </c>
      <c r="DP152" s="89" t="str">
        <f t="shared" si="306"/>
        <v/>
      </c>
      <c r="DQ152" s="89" t="str">
        <f t="shared" si="307"/>
        <v>0</v>
      </c>
      <c r="DR152" s="89" t="str">
        <f t="shared" si="308"/>
        <v/>
      </c>
      <c r="DS152" s="89" t="str">
        <f t="shared" si="309"/>
        <v>0</v>
      </c>
      <c r="DT152" s="89" t="str">
        <f t="shared" si="310"/>
        <v/>
      </c>
      <c r="DU152" s="89" t="str">
        <f t="shared" si="311"/>
        <v>00</v>
      </c>
      <c r="DV152" s="89">
        <f t="shared" si="312"/>
        <v>0</v>
      </c>
    </row>
    <row r="153" spans="2:126">
      <c r="B153" s="90" t="str">
        <f t="shared" si="217"/>
        <v/>
      </c>
      <c r="C153" s="91">
        <v>150</v>
      </c>
      <c r="D153" s="92" t="str">
        <f>女子種目選択!B153</f>
        <v/>
      </c>
      <c r="E153" s="197" t="str">
        <f>女子種目選択!C153</f>
        <v/>
      </c>
      <c r="F153" s="198" t="str">
        <f>女子種目選択!D153</f>
        <v/>
      </c>
      <c r="G153" s="199" t="str">
        <f>IF(女子種目選択!E153="","",女子種目選択!E153)</f>
        <v/>
      </c>
      <c r="H153" s="94" t="str">
        <f t="shared" si="212"/>
        <v/>
      </c>
      <c r="I153" s="129"/>
      <c r="J153" s="96" t="str">
        <f t="shared" si="218"/>
        <v/>
      </c>
      <c r="K153" s="130"/>
      <c r="L153" s="96" t="str">
        <f t="shared" si="219"/>
        <v/>
      </c>
      <c r="M153" s="200"/>
      <c r="N153" s="99" t="str">
        <f t="shared" si="220"/>
        <v/>
      </c>
      <c r="O153" s="99">
        <f t="shared" si="221"/>
        <v>0</v>
      </c>
      <c r="P153" s="99" t="str">
        <f t="shared" si="222"/>
        <v/>
      </c>
      <c r="Q153" s="99">
        <f t="shared" si="223"/>
        <v>0</v>
      </c>
      <c r="R153" s="100" t="str">
        <f t="shared" si="224"/>
        <v/>
      </c>
      <c r="S153" s="101" t="str">
        <f t="shared" si="225"/>
        <v/>
      </c>
      <c r="T153" s="89" t="str">
        <f t="shared" si="226"/>
        <v>00</v>
      </c>
      <c r="U153" s="89">
        <f t="shared" si="227"/>
        <v>0</v>
      </c>
      <c r="V153" s="89">
        <f t="shared" si="228"/>
        <v>0</v>
      </c>
      <c r="W153" s="89" t="str">
        <f t="shared" si="229"/>
        <v/>
      </c>
      <c r="X153" s="89" t="str">
        <f t="shared" si="230"/>
        <v/>
      </c>
      <c r="Y153" s="89" t="str">
        <f t="shared" si="231"/>
        <v>0</v>
      </c>
      <c r="Z153" s="89" t="str">
        <f t="shared" si="232"/>
        <v/>
      </c>
      <c r="AA153" s="89" t="str">
        <f t="shared" si="233"/>
        <v/>
      </c>
      <c r="AB153" s="89" t="str">
        <f t="shared" si="234"/>
        <v/>
      </c>
      <c r="AC153" s="89" t="str">
        <f t="shared" si="235"/>
        <v>0</v>
      </c>
      <c r="AD153" s="89">
        <f t="shared" si="236"/>
        <v>0</v>
      </c>
      <c r="AE153" s="201" t="str">
        <f>IF(女子種目選択!F153="","",女子種目選択!F153)</f>
        <v/>
      </c>
      <c r="AF153" s="94" t="str">
        <f t="shared" si="213"/>
        <v/>
      </c>
      <c r="AG153" s="129"/>
      <c r="AH153" s="202" t="str">
        <f t="shared" si="237"/>
        <v/>
      </c>
      <c r="AI153" s="130"/>
      <c r="AJ153" s="202" t="str">
        <f t="shared" si="238"/>
        <v/>
      </c>
      <c r="AK153" s="200"/>
      <c r="AL153" s="99">
        <f t="shared" si="239"/>
        <v>0</v>
      </c>
      <c r="AM153" s="99">
        <f t="shared" si="240"/>
        <v>0</v>
      </c>
      <c r="AN153" s="99">
        <f t="shared" si="241"/>
        <v>0</v>
      </c>
      <c r="AO153" s="99">
        <f t="shared" si="242"/>
        <v>0</v>
      </c>
      <c r="AP153" s="100">
        <f t="shared" si="243"/>
        <v>0</v>
      </c>
      <c r="AQ153" s="101">
        <f t="shared" si="244"/>
        <v>0</v>
      </c>
      <c r="AR153" s="89" t="str">
        <f t="shared" si="245"/>
        <v>000</v>
      </c>
      <c r="AS153" s="89">
        <f t="shared" si="246"/>
        <v>0</v>
      </c>
      <c r="AT153" s="89">
        <f t="shared" si="247"/>
        <v>0</v>
      </c>
      <c r="AU153" s="89" t="str">
        <f t="shared" si="248"/>
        <v/>
      </c>
      <c r="AV153" s="89" t="str">
        <f t="shared" si="249"/>
        <v/>
      </c>
      <c r="AW153" s="89" t="str">
        <f t="shared" si="250"/>
        <v>0</v>
      </c>
      <c r="AX153" s="89" t="str">
        <f t="shared" si="251"/>
        <v/>
      </c>
      <c r="AY153" s="89" t="str">
        <f t="shared" si="252"/>
        <v>0</v>
      </c>
      <c r="AZ153" s="89" t="str">
        <f t="shared" si="253"/>
        <v/>
      </c>
      <c r="BA153" s="89" t="str">
        <f t="shared" si="254"/>
        <v>00</v>
      </c>
      <c r="BB153" s="89">
        <f t="shared" si="255"/>
        <v>0</v>
      </c>
      <c r="BC153" s="199" t="str">
        <f>IF(女子種目選択!G153="","",女子種目選択!G153)</f>
        <v/>
      </c>
      <c r="BD153" s="94" t="str">
        <f t="shared" si="214"/>
        <v/>
      </c>
      <c r="BE153" s="129"/>
      <c r="BF153" s="202" t="str">
        <f t="shared" si="256"/>
        <v/>
      </c>
      <c r="BG153" s="130"/>
      <c r="BH153" s="202" t="str">
        <f t="shared" si="257"/>
        <v/>
      </c>
      <c r="BI153" s="200"/>
      <c r="BJ153" s="99">
        <f t="shared" si="258"/>
        <v>0</v>
      </c>
      <c r="BK153" s="99">
        <f t="shared" si="259"/>
        <v>0</v>
      </c>
      <c r="BL153" s="99">
        <f t="shared" si="260"/>
        <v>0</v>
      </c>
      <c r="BM153" s="99">
        <f t="shared" si="261"/>
        <v>0</v>
      </c>
      <c r="BN153" s="100">
        <f t="shared" si="262"/>
        <v>0</v>
      </c>
      <c r="BO153" s="101">
        <f t="shared" si="263"/>
        <v>0</v>
      </c>
      <c r="BP153" s="89" t="str">
        <f t="shared" si="264"/>
        <v>000</v>
      </c>
      <c r="BQ153" s="89">
        <f t="shared" si="265"/>
        <v>0</v>
      </c>
      <c r="BR153" s="89">
        <f t="shared" si="266"/>
        <v>0</v>
      </c>
      <c r="BS153" s="89" t="str">
        <f t="shared" si="267"/>
        <v/>
      </c>
      <c r="BT153" s="89" t="str">
        <f t="shared" si="268"/>
        <v/>
      </c>
      <c r="BU153" s="89" t="str">
        <f t="shared" si="269"/>
        <v>0</v>
      </c>
      <c r="BV153" s="89" t="str">
        <f t="shared" si="270"/>
        <v/>
      </c>
      <c r="BW153" s="89" t="str">
        <f t="shared" si="271"/>
        <v>0</v>
      </c>
      <c r="BX153" s="89" t="str">
        <f t="shared" si="272"/>
        <v/>
      </c>
      <c r="BY153" s="89" t="str">
        <f t="shared" si="273"/>
        <v>00</v>
      </c>
      <c r="BZ153" s="89">
        <f t="shared" si="274"/>
        <v>0</v>
      </c>
      <c r="CA153" s="199" t="str">
        <f>IF(女子種目選択!H153="","",女子種目選択!H153)</f>
        <v/>
      </c>
      <c r="CB153" s="94" t="str">
        <f t="shared" si="215"/>
        <v/>
      </c>
      <c r="CC153" s="129"/>
      <c r="CD153" s="202" t="str">
        <f t="shared" si="275"/>
        <v/>
      </c>
      <c r="CE153" s="130"/>
      <c r="CF153" s="202" t="str">
        <f t="shared" si="276"/>
        <v/>
      </c>
      <c r="CG153" s="200"/>
      <c r="CH153" s="99">
        <f t="shared" si="277"/>
        <v>0</v>
      </c>
      <c r="CI153" s="99">
        <f t="shared" si="278"/>
        <v>0</v>
      </c>
      <c r="CJ153" s="99">
        <f t="shared" si="279"/>
        <v>0</v>
      </c>
      <c r="CK153" s="99">
        <f t="shared" si="280"/>
        <v>0</v>
      </c>
      <c r="CL153" s="100">
        <f t="shared" si="281"/>
        <v>0</v>
      </c>
      <c r="CM153" s="101">
        <f t="shared" si="282"/>
        <v>0</v>
      </c>
      <c r="CN153" s="89" t="str">
        <f t="shared" si="283"/>
        <v>000</v>
      </c>
      <c r="CO153" s="89">
        <f t="shared" si="284"/>
        <v>0</v>
      </c>
      <c r="CP153" s="89">
        <f t="shared" si="285"/>
        <v>0</v>
      </c>
      <c r="CQ153" s="89" t="str">
        <f t="shared" si="286"/>
        <v/>
      </c>
      <c r="CR153" s="89" t="str">
        <f t="shared" si="287"/>
        <v/>
      </c>
      <c r="CS153" s="89" t="str">
        <f t="shared" si="288"/>
        <v>0</v>
      </c>
      <c r="CT153" s="89" t="str">
        <f t="shared" si="289"/>
        <v/>
      </c>
      <c r="CU153" s="89" t="str">
        <f t="shared" si="290"/>
        <v>0</v>
      </c>
      <c r="CV153" s="89" t="str">
        <f t="shared" si="291"/>
        <v/>
      </c>
      <c r="CW153" s="89" t="str">
        <f t="shared" si="292"/>
        <v>00</v>
      </c>
      <c r="CX153" s="89">
        <f t="shared" si="293"/>
        <v>0</v>
      </c>
      <c r="CY153" s="201" t="str">
        <f>IF(女子種目選択!I153="","",女子種目選択!I153)</f>
        <v/>
      </c>
      <c r="CZ153" s="94" t="str">
        <f t="shared" si="216"/>
        <v/>
      </c>
      <c r="DA153" s="129"/>
      <c r="DB153" s="202" t="str">
        <f t="shared" si="294"/>
        <v/>
      </c>
      <c r="DC153" s="130"/>
      <c r="DD153" s="202" t="str">
        <f t="shared" si="295"/>
        <v/>
      </c>
      <c r="DE153" s="200"/>
      <c r="DF153" s="99">
        <f t="shared" si="296"/>
        <v>0</v>
      </c>
      <c r="DG153" s="99">
        <f t="shared" si="297"/>
        <v>0</v>
      </c>
      <c r="DH153" s="99">
        <f t="shared" si="298"/>
        <v>0</v>
      </c>
      <c r="DI153" s="99">
        <f t="shared" si="299"/>
        <v>0</v>
      </c>
      <c r="DJ153" s="100">
        <f t="shared" si="300"/>
        <v>0</v>
      </c>
      <c r="DK153" s="101">
        <f t="shared" si="301"/>
        <v>0</v>
      </c>
      <c r="DL153" s="89" t="str">
        <f t="shared" si="302"/>
        <v>000</v>
      </c>
      <c r="DM153" s="89">
        <f t="shared" si="303"/>
        <v>0</v>
      </c>
      <c r="DN153" s="89">
        <f t="shared" si="304"/>
        <v>0</v>
      </c>
      <c r="DO153" s="89" t="str">
        <f t="shared" si="305"/>
        <v/>
      </c>
      <c r="DP153" s="89" t="str">
        <f t="shared" si="306"/>
        <v/>
      </c>
      <c r="DQ153" s="89" t="str">
        <f t="shared" si="307"/>
        <v>0</v>
      </c>
      <c r="DR153" s="89" t="str">
        <f t="shared" si="308"/>
        <v/>
      </c>
      <c r="DS153" s="89" t="str">
        <f t="shared" si="309"/>
        <v>0</v>
      </c>
      <c r="DT153" s="89" t="str">
        <f t="shared" si="310"/>
        <v/>
      </c>
      <c r="DU153" s="89" t="str">
        <f t="shared" si="311"/>
        <v>00</v>
      </c>
      <c r="DV153" s="89">
        <f t="shared" si="312"/>
        <v>0</v>
      </c>
    </row>
    <row r="154" spans="2:126">
      <c r="B154" s="90" t="str">
        <f t="shared" si="217"/>
        <v/>
      </c>
      <c r="C154" s="91">
        <v>151</v>
      </c>
      <c r="D154" s="92" t="str">
        <f>女子種目選択!B154</f>
        <v/>
      </c>
      <c r="E154" s="197" t="str">
        <f>女子種目選択!C154</f>
        <v/>
      </c>
      <c r="F154" s="198" t="str">
        <f>女子種目選択!D154</f>
        <v/>
      </c>
      <c r="G154" s="199" t="str">
        <f>IF(女子種目選択!E154="","",女子種目選択!E154)</f>
        <v/>
      </c>
      <c r="H154" s="94" t="str">
        <f t="shared" si="212"/>
        <v/>
      </c>
      <c r="I154" s="129"/>
      <c r="J154" s="96" t="str">
        <f t="shared" si="218"/>
        <v/>
      </c>
      <c r="K154" s="130"/>
      <c r="L154" s="96" t="str">
        <f t="shared" si="219"/>
        <v/>
      </c>
      <c r="M154" s="200"/>
      <c r="N154" s="99" t="str">
        <f t="shared" si="220"/>
        <v/>
      </c>
      <c r="O154" s="99">
        <f t="shared" si="221"/>
        <v>0</v>
      </c>
      <c r="P154" s="99" t="str">
        <f t="shared" si="222"/>
        <v/>
      </c>
      <c r="Q154" s="99">
        <f t="shared" si="223"/>
        <v>0</v>
      </c>
      <c r="R154" s="100" t="str">
        <f t="shared" si="224"/>
        <v/>
      </c>
      <c r="S154" s="101" t="str">
        <f t="shared" si="225"/>
        <v/>
      </c>
      <c r="T154" s="89" t="str">
        <f t="shared" si="226"/>
        <v>00</v>
      </c>
      <c r="U154" s="89">
        <f t="shared" si="227"/>
        <v>0</v>
      </c>
      <c r="V154" s="89">
        <f t="shared" si="228"/>
        <v>0</v>
      </c>
      <c r="W154" s="89" t="str">
        <f t="shared" si="229"/>
        <v/>
      </c>
      <c r="X154" s="89" t="str">
        <f t="shared" si="230"/>
        <v/>
      </c>
      <c r="Y154" s="89" t="str">
        <f t="shared" si="231"/>
        <v>0</v>
      </c>
      <c r="Z154" s="89" t="str">
        <f t="shared" si="232"/>
        <v/>
      </c>
      <c r="AA154" s="89" t="str">
        <f t="shared" si="233"/>
        <v/>
      </c>
      <c r="AB154" s="89" t="str">
        <f t="shared" si="234"/>
        <v/>
      </c>
      <c r="AC154" s="89" t="str">
        <f t="shared" si="235"/>
        <v>0</v>
      </c>
      <c r="AD154" s="89">
        <f t="shared" si="236"/>
        <v>0</v>
      </c>
      <c r="AE154" s="201" t="str">
        <f>IF(女子種目選択!F154="","",女子種目選択!F154)</f>
        <v/>
      </c>
      <c r="AF154" s="94" t="str">
        <f t="shared" si="213"/>
        <v/>
      </c>
      <c r="AG154" s="129"/>
      <c r="AH154" s="202" t="str">
        <f t="shared" si="237"/>
        <v/>
      </c>
      <c r="AI154" s="130"/>
      <c r="AJ154" s="202" t="str">
        <f t="shared" si="238"/>
        <v/>
      </c>
      <c r="AK154" s="200"/>
      <c r="AL154" s="99">
        <f t="shared" si="239"/>
        <v>0</v>
      </c>
      <c r="AM154" s="99">
        <f t="shared" si="240"/>
        <v>0</v>
      </c>
      <c r="AN154" s="99">
        <f t="shared" si="241"/>
        <v>0</v>
      </c>
      <c r="AO154" s="99">
        <f t="shared" si="242"/>
        <v>0</v>
      </c>
      <c r="AP154" s="100">
        <f t="shared" si="243"/>
        <v>0</v>
      </c>
      <c r="AQ154" s="101">
        <f t="shared" si="244"/>
        <v>0</v>
      </c>
      <c r="AR154" s="89" t="str">
        <f t="shared" si="245"/>
        <v>000</v>
      </c>
      <c r="AS154" s="89">
        <f t="shared" si="246"/>
        <v>0</v>
      </c>
      <c r="AT154" s="89">
        <f t="shared" si="247"/>
        <v>0</v>
      </c>
      <c r="AU154" s="89" t="str">
        <f t="shared" si="248"/>
        <v/>
      </c>
      <c r="AV154" s="89" t="str">
        <f t="shared" si="249"/>
        <v/>
      </c>
      <c r="AW154" s="89" t="str">
        <f t="shared" si="250"/>
        <v>0</v>
      </c>
      <c r="AX154" s="89" t="str">
        <f t="shared" si="251"/>
        <v/>
      </c>
      <c r="AY154" s="89" t="str">
        <f t="shared" si="252"/>
        <v>0</v>
      </c>
      <c r="AZ154" s="89" t="str">
        <f t="shared" si="253"/>
        <v/>
      </c>
      <c r="BA154" s="89" t="str">
        <f t="shared" si="254"/>
        <v>00</v>
      </c>
      <c r="BB154" s="89">
        <f t="shared" si="255"/>
        <v>0</v>
      </c>
      <c r="BC154" s="199" t="str">
        <f>IF(女子種目選択!G154="","",女子種目選択!G154)</f>
        <v/>
      </c>
      <c r="BD154" s="94" t="str">
        <f t="shared" si="214"/>
        <v/>
      </c>
      <c r="BE154" s="129"/>
      <c r="BF154" s="202" t="str">
        <f t="shared" si="256"/>
        <v/>
      </c>
      <c r="BG154" s="130"/>
      <c r="BH154" s="202" t="str">
        <f t="shared" si="257"/>
        <v/>
      </c>
      <c r="BI154" s="200"/>
      <c r="BJ154" s="99">
        <f t="shared" si="258"/>
        <v>0</v>
      </c>
      <c r="BK154" s="99">
        <f t="shared" si="259"/>
        <v>0</v>
      </c>
      <c r="BL154" s="99">
        <f t="shared" si="260"/>
        <v>0</v>
      </c>
      <c r="BM154" s="99">
        <f t="shared" si="261"/>
        <v>0</v>
      </c>
      <c r="BN154" s="100">
        <f t="shared" si="262"/>
        <v>0</v>
      </c>
      <c r="BO154" s="101">
        <f t="shared" si="263"/>
        <v>0</v>
      </c>
      <c r="BP154" s="89" t="str">
        <f t="shared" si="264"/>
        <v>000</v>
      </c>
      <c r="BQ154" s="89">
        <f t="shared" si="265"/>
        <v>0</v>
      </c>
      <c r="BR154" s="89">
        <f t="shared" si="266"/>
        <v>0</v>
      </c>
      <c r="BS154" s="89" t="str">
        <f t="shared" si="267"/>
        <v/>
      </c>
      <c r="BT154" s="89" t="str">
        <f t="shared" si="268"/>
        <v/>
      </c>
      <c r="BU154" s="89" t="str">
        <f t="shared" si="269"/>
        <v>0</v>
      </c>
      <c r="BV154" s="89" t="str">
        <f t="shared" si="270"/>
        <v/>
      </c>
      <c r="BW154" s="89" t="str">
        <f t="shared" si="271"/>
        <v>0</v>
      </c>
      <c r="BX154" s="89" t="str">
        <f t="shared" si="272"/>
        <v/>
      </c>
      <c r="BY154" s="89" t="str">
        <f t="shared" si="273"/>
        <v>00</v>
      </c>
      <c r="BZ154" s="89">
        <f t="shared" si="274"/>
        <v>0</v>
      </c>
      <c r="CA154" s="199" t="str">
        <f>IF(女子種目選択!H154="","",女子種目選択!H154)</f>
        <v/>
      </c>
      <c r="CB154" s="94" t="str">
        <f t="shared" si="215"/>
        <v/>
      </c>
      <c r="CC154" s="129"/>
      <c r="CD154" s="202" t="str">
        <f t="shared" si="275"/>
        <v/>
      </c>
      <c r="CE154" s="130"/>
      <c r="CF154" s="202" t="str">
        <f t="shared" si="276"/>
        <v/>
      </c>
      <c r="CG154" s="200"/>
      <c r="CH154" s="99">
        <f t="shared" si="277"/>
        <v>0</v>
      </c>
      <c r="CI154" s="99">
        <f t="shared" si="278"/>
        <v>0</v>
      </c>
      <c r="CJ154" s="99">
        <f t="shared" si="279"/>
        <v>0</v>
      </c>
      <c r="CK154" s="99">
        <f t="shared" si="280"/>
        <v>0</v>
      </c>
      <c r="CL154" s="100">
        <f t="shared" si="281"/>
        <v>0</v>
      </c>
      <c r="CM154" s="101">
        <f t="shared" si="282"/>
        <v>0</v>
      </c>
      <c r="CN154" s="89" t="str">
        <f t="shared" si="283"/>
        <v>000</v>
      </c>
      <c r="CO154" s="89">
        <f t="shared" si="284"/>
        <v>0</v>
      </c>
      <c r="CP154" s="89">
        <f t="shared" si="285"/>
        <v>0</v>
      </c>
      <c r="CQ154" s="89" t="str">
        <f t="shared" si="286"/>
        <v/>
      </c>
      <c r="CR154" s="89" t="str">
        <f t="shared" si="287"/>
        <v/>
      </c>
      <c r="CS154" s="89" t="str">
        <f t="shared" si="288"/>
        <v>0</v>
      </c>
      <c r="CT154" s="89" t="str">
        <f t="shared" si="289"/>
        <v/>
      </c>
      <c r="CU154" s="89" t="str">
        <f t="shared" si="290"/>
        <v>0</v>
      </c>
      <c r="CV154" s="89" t="str">
        <f t="shared" si="291"/>
        <v/>
      </c>
      <c r="CW154" s="89" t="str">
        <f t="shared" si="292"/>
        <v>00</v>
      </c>
      <c r="CX154" s="89">
        <f t="shared" si="293"/>
        <v>0</v>
      </c>
      <c r="CY154" s="201" t="str">
        <f>IF(女子種目選択!I154="","",女子種目選択!I154)</f>
        <v/>
      </c>
      <c r="CZ154" s="94" t="str">
        <f t="shared" si="216"/>
        <v/>
      </c>
      <c r="DA154" s="129"/>
      <c r="DB154" s="202" t="str">
        <f t="shared" si="294"/>
        <v/>
      </c>
      <c r="DC154" s="130"/>
      <c r="DD154" s="202" t="str">
        <f t="shared" si="295"/>
        <v/>
      </c>
      <c r="DE154" s="200"/>
      <c r="DF154" s="99">
        <f t="shared" si="296"/>
        <v>0</v>
      </c>
      <c r="DG154" s="99">
        <f t="shared" si="297"/>
        <v>0</v>
      </c>
      <c r="DH154" s="99">
        <f t="shared" si="298"/>
        <v>0</v>
      </c>
      <c r="DI154" s="99">
        <f t="shared" si="299"/>
        <v>0</v>
      </c>
      <c r="DJ154" s="100">
        <f t="shared" si="300"/>
        <v>0</v>
      </c>
      <c r="DK154" s="101">
        <f t="shared" si="301"/>
        <v>0</v>
      </c>
      <c r="DL154" s="89" t="str">
        <f t="shared" si="302"/>
        <v>000</v>
      </c>
      <c r="DM154" s="89">
        <f t="shared" si="303"/>
        <v>0</v>
      </c>
      <c r="DN154" s="89">
        <f t="shared" si="304"/>
        <v>0</v>
      </c>
      <c r="DO154" s="89" t="str">
        <f t="shared" si="305"/>
        <v/>
      </c>
      <c r="DP154" s="89" t="str">
        <f t="shared" si="306"/>
        <v/>
      </c>
      <c r="DQ154" s="89" t="str">
        <f t="shared" si="307"/>
        <v>0</v>
      </c>
      <c r="DR154" s="89" t="str">
        <f t="shared" si="308"/>
        <v/>
      </c>
      <c r="DS154" s="89" t="str">
        <f t="shared" si="309"/>
        <v>0</v>
      </c>
      <c r="DT154" s="89" t="str">
        <f t="shared" si="310"/>
        <v/>
      </c>
      <c r="DU154" s="89" t="str">
        <f t="shared" si="311"/>
        <v>00</v>
      </c>
      <c r="DV154" s="89">
        <f t="shared" si="312"/>
        <v>0</v>
      </c>
    </row>
    <row r="155" spans="2:126">
      <c r="B155" s="90" t="str">
        <f t="shared" si="217"/>
        <v/>
      </c>
      <c r="C155" s="91">
        <v>152</v>
      </c>
      <c r="D155" s="92" t="str">
        <f>女子種目選択!B155</f>
        <v/>
      </c>
      <c r="E155" s="197" t="str">
        <f>女子種目選択!C155</f>
        <v/>
      </c>
      <c r="F155" s="198" t="str">
        <f>女子種目選択!D155</f>
        <v/>
      </c>
      <c r="G155" s="199" t="str">
        <f>IF(女子種目選択!E155="","",女子種目選択!E155)</f>
        <v/>
      </c>
      <c r="H155" s="94" t="str">
        <f t="shared" si="212"/>
        <v/>
      </c>
      <c r="I155" s="129"/>
      <c r="J155" s="96" t="str">
        <f t="shared" si="218"/>
        <v/>
      </c>
      <c r="K155" s="130"/>
      <c r="L155" s="96" t="str">
        <f t="shared" si="219"/>
        <v/>
      </c>
      <c r="M155" s="200"/>
      <c r="N155" s="99" t="str">
        <f t="shared" si="220"/>
        <v/>
      </c>
      <c r="O155" s="99">
        <f t="shared" si="221"/>
        <v>0</v>
      </c>
      <c r="P155" s="99" t="str">
        <f t="shared" si="222"/>
        <v/>
      </c>
      <c r="Q155" s="99">
        <f t="shared" si="223"/>
        <v>0</v>
      </c>
      <c r="R155" s="100" t="str">
        <f t="shared" si="224"/>
        <v/>
      </c>
      <c r="S155" s="101" t="str">
        <f t="shared" si="225"/>
        <v/>
      </c>
      <c r="T155" s="89" t="str">
        <f t="shared" si="226"/>
        <v>00</v>
      </c>
      <c r="U155" s="89">
        <f t="shared" si="227"/>
        <v>0</v>
      </c>
      <c r="V155" s="89">
        <f t="shared" si="228"/>
        <v>0</v>
      </c>
      <c r="W155" s="89" t="str">
        <f t="shared" si="229"/>
        <v/>
      </c>
      <c r="X155" s="89" t="str">
        <f t="shared" si="230"/>
        <v/>
      </c>
      <c r="Y155" s="89" t="str">
        <f t="shared" si="231"/>
        <v>0</v>
      </c>
      <c r="Z155" s="89" t="str">
        <f t="shared" si="232"/>
        <v/>
      </c>
      <c r="AA155" s="89" t="str">
        <f t="shared" si="233"/>
        <v/>
      </c>
      <c r="AB155" s="89" t="str">
        <f t="shared" si="234"/>
        <v/>
      </c>
      <c r="AC155" s="89" t="str">
        <f t="shared" si="235"/>
        <v>0</v>
      </c>
      <c r="AD155" s="89">
        <f t="shared" si="236"/>
        <v>0</v>
      </c>
      <c r="AE155" s="201" t="str">
        <f>IF(女子種目選択!F155="","",女子種目選択!F155)</f>
        <v/>
      </c>
      <c r="AF155" s="94" t="str">
        <f t="shared" si="213"/>
        <v/>
      </c>
      <c r="AG155" s="129"/>
      <c r="AH155" s="202" t="str">
        <f t="shared" si="237"/>
        <v/>
      </c>
      <c r="AI155" s="130"/>
      <c r="AJ155" s="202" t="str">
        <f t="shared" si="238"/>
        <v/>
      </c>
      <c r="AK155" s="200"/>
      <c r="AL155" s="99">
        <f t="shared" si="239"/>
        <v>0</v>
      </c>
      <c r="AM155" s="99">
        <f t="shared" si="240"/>
        <v>0</v>
      </c>
      <c r="AN155" s="99">
        <f t="shared" si="241"/>
        <v>0</v>
      </c>
      <c r="AO155" s="99">
        <f t="shared" si="242"/>
        <v>0</v>
      </c>
      <c r="AP155" s="100">
        <f t="shared" si="243"/>
        <v>0</v>
      </c>
      <c r="AQ155" s="101">
        <f t="shared" si="244"/>
        <v>0</v>
      </c>
      <c r="AR155" s="89" t="str">
        <f t="shared" si="245"/>
        <v>000</v>
      </c>
      <c r="AS155" s="89">
        <f t="shared" si="246"/>
        <v>0</v>
      </c>
      <c r="AT155" s="89">
        <f t="shared" si="247"/>
        <v>0</v>
      </c>
      <c r="AU155" s="89" t="str">
        <f t="shared" si="248"/>
        <v/>
      </c>
      <c r="AV155" s="89" t="str">
        <f t="shared" si="249"/>
        <v/>
      </c>
      <c r="AW155" s="89" t="str">
        <f t="shared" si="250"/>
        <v>0</v>
      </c>
      <c r="AX155" s="89" t="str">
        <f t="shared" si="251"/>
        <v/>
      </c>
      <c r="AY155" s="89" t="str">
        <f t="shared" si="252"/>
        <v>0</v>
      </c>
      <c r="AZ155" s="89" t="str">
        <f t="shared" si="253"/>
        <v/>
      </c>
      <c r="BA155" s="89" t="str">
        <f t="shared" si="254"/>
        <v>00</v>
      </c>
      <c r="BB155" s="89">
        <f t="shared" si="255"/>
        <v>0</v>
      </c>
      <c r="BC155" s="199" t="str">
        <f>IF(女子種目選択!G155="","",女子種目選択!G155)</f>
        <v/>
      </c>
      <c r="BD155" s="94" t="str">
        <f t="shared" si="214"/>
        <v/>
      </c>
      <c r="BE155" s="129"/>
      <c r="BF155" s="202" t="str">
        <f t="shared" si="256"/>
        <v/>
      </c>
      <c r="BG155" s="130"/>
      <c r="BH155" s="202" t="str">
        <f t="shared" si="257"/>
        <v/>
      </c>
      <c r="BI155" s="200"/>
      <c r="BJ155" s="99">
        <f t="shared" si="258"/>
        <v>0</v>
      </c>
      <c r="BK155" s="99">
        <f t="shared" si="259"/>
        <v>0</v>
      </c>
      <c r="BL155" s="99">
        <f t="shared" si="260"/>
        <v>0</v>
      </c>
      <c r="BM155" s="99">
        <f t="shared" si="261"/>
        <v>0</v>
      </c>
      <c r="BN155" s="100">
        <f t="shared" si="262"/>
        <v>0</v>
      </c>
      <c r="BO155" s="101">
        <f t="shared" si="263"/>
        <v>0</v>
      </c>
      <c r="BP155" s="89" t="str">
        <f t="shared" si="264"/>
        <v>000</v>
      </c>
      <c r="BQ155" s="89">
        <f t="shared" si="265"/>
        <v>0</v>
      </c>
      <c r="BR155" s="89">
        <f t="shared" si="266"/>
        <v>0</v>
      </c>
      <c r="BS155" s="89" t="str">
        <f t="shared" si="267"/>
        <v/>
      </c>
      <c r="BT155" s="89" t="str">
        <f t="shared" si="268"/>
        <v/>
      </c>
      <c r="BU155" s="89" t="str">
        <f t="shared" si="269"/>
        <v>0</v>
      </c>
      <c r="BV155" s="89" t="str">
        <f t="shared" si="270"/>
        <v/>
      </c>
      <c r="BW155" s="89" t="str">
        <f t="shared" si="271"/>
        <v>0</v>
      </c>
      <c r="BX155" s="89" t="str">
        <f t="shared" si="272"/>
        <v/>
      </c>
      <c r="BY155" s="89" t="str">
        <f t="shared" si="273"/>
        <v>00</v>
      </c>
      <c r="BZ155" s="89">
        <f t="shared" si="274"/>
        <v>0</v>
      </c>
      <c r="CA155" s="199" t="str">
        <f>IF(女子種目選択!H155="","",女子種目選択!H155)</f>
        <v/>
      </c>
      <c r="CB155" s="94" t="str">
        <f t="shared" si="215"/>
        <v/>
      </c>
      <c r="CC155" s="129"/>
      <c r="CD155" s="202" t="str">
        <f t="shared" si="275"/>
        <v/>
      </c>
      <c r="CE155" s="130"/>
      <c r="CF155" s="202" t="str">
        <f t="shared" si="276"/>
        <v/>
      </c>
      <c r="CG155" s="200"/>
      <c r="CH155" s="99">
        <f t="shared" si="277"/>
        <v>0</v>
      </c>
      <c r="CI155" s="99">
        <f t="shared" si="278"/>
        <v>0</v>
      </c>
      <c r="CJ155" s="99">
        <f t="shared" si="279"/>
        <v>0</v>
      </c>
      <c r="CK155" s="99">
        <f t="shared" si="280"/>
        <v>0</v>
      </c>
      <c r="CL155" s="100">
        <f t="shared" si="281"/>
        <v>0</v>
      </c>
      <c r="CM155" s="101">
        <f t="shared" si="282"/>
        <v>0</v>
      </c>
      <c r="CN155" s="89" t="str">
        <f t="shared" si="283"/>
        <v>000</v>
      </c>
      <c r="CO155" s="89">
        <f t="shared" si="284"/>
        <v>0</v>
      </c>
      <c r="CP155" s="89">
        <f t="shared" si="285"/>
        <v>0</v>
      </c>
      <c r="CQ155" s="89" t="str">
        <f t="shared" si="286"/>
        <v/>
      </c>
      <c r="CR155" s="89" t="str">
        <f t="shared" si="287"/>
        <v/>
      </c>
      <c r="CS155" s="89" t="str">
        <f t="shared" si="288"/>
        <v>0</v>
      </c>
      <c r="CT155" s="89" t="str">
        <f t="shared" si="289"/>
        <v/>
      </c>
      <c r="CU155" s="89" t="str">
        <f t="shared" si="290"/>
        <v>0</v>
      </c>
      <c r="CV155" s="89" t="str">
        <f t="shared" si="291"/>
        <v/>
      </c>
      <c r="CW155" s="89" t="str">
        <f t="shared" si="292"/>
        <v>00</v>
      </c>
      <c r="CX155" s="89">
        <f t="shared" si="293"/>
        <v>0</v>
      </c>
      <c r="CY155" s="201" t="str">
        <f>IF(女子種目選択!I155="","",女子種目選択!I155)</f>
        <v/>
      </c>
      <c r="CZ155" s="94" t="str">
        <f t="shared" si="216"/>
        <v/>
      </c>
      <c r="DA155" s="129"/>
      <c r="DB155" s="202" t="str">
        <f t="shared" si="294"/>
        <v/>
      </c>
      <c r="DC155" s="130"/>
      <c r="DD155" s="202" t="str">
        <f t="shared" si="295"/>
        <v/>
      </c>
      <c r="DE155" s="200"/>
      <c r="DF155" s="99">
        <f t="shared" si="296"/>
        <v>0</v>
      </c>
      <c r="DG155" s="99">
        <f t="shared" si="297"/>
        <v>0</v>
      </c>
      <c r="DH155" s="99">
        <f t="shared" si="298"/>
        <v>0</v>
      </c>
      <c r="DI155" s="99">
        <f t="shared" si="299"/>
        <v>0</v>
      </c>
      <c r="DJ155" s="100">
        <f t="shared" si="300"/>
        <v>0</v>
      </c>
      <c r="DK155" s="101">
        <f t="shared" si="301"/>
        <v>0</v>
      </c>
      <c r="DL155" s="89" t="str">
        <f t="shared" si="302"/>
        <v>000</v>
      </c>
      <c r="DM155" s="89">
        <f t="shared" si="303"/>
        <v>0</v>
      </c>
      <c r="DN155" s="89">
        <f t="shared" si="304"/>
        <v>0</v>
      </c>
      <c r="DO155" s="89" t="str">
        <f t="shared" si="305"/>
        <v/>
      </c>
      <c r="DP155" s="89" t="str">
        <f t="shared" si="306"/>
        <v/>
      </c>
      <c r="DQ155" s="89" t="str">
        <f t="shared" si="307"/>
        <v>0</v>
      </c>
      <c r="DR155" s="89" t="str">
        <f t="shared" si="308"/>
        <v/>
      </c>
      <c r="DS155" s="89" t="str">
        <f t="shared" si="309"/>
        <v>0</v>
      </c>
      <c r="DT155" s="89" t="str">
        <f t="shared" si="310"/>
        <v/>
      </c>
      <c r="DU155" s="89" t="str">
        <f t="shared" si="311"/>
        <v>00</v>
      </c>
      <c r="DV155" s="89">
        <f t="shared" si="312"/>
        <v>0</v>
      </c>
    </row>
    <row r="156" spans="2:126">
      <c r="B156" s="90" t="str">
        <f t="shared" si="217"/>
        <v/>
      </c>
      <c r="C156" s="91">
        <v>153</v>
      </c>
      <c r="D156" s="92" t="str">
        <f>女子種目選択!B156</f>
        <v/>
      </c>
      <c r="E156" s="197" t="str">
        <f>女子種目選択!C156</f>
        <v/>
      </c>
      <c r="F156" s="198" t="str">
        <f>女子種目選択!D156</f>
        <v/>
      </c>
      <c r="G156" s="199" t="str">
        <f>IF(女子種目選択!E156="","",女子種目選択!E156)</f>
        <v/>
      </c>
      <c r="H156" s="94" t="str">
        <f t="shared" si="212"/>
        <v/>
      </c>
      <c r="I156" s="129"/>
      <c r="J156" s="96" t="str">
        <f t="shared" si="218"/>
        <v/>
      </c>
      <c r="K156" s="130"/>
      <c r="L156" s="96" t="str">
        <f t="shared" si="219"/>
        <v/>
      </c>
      <c r="M156" s="200"/>
      <c r="N156" s="99" t="str">
        <f t="shared" si="220"/>
        <v/>
      </c>
      <c r="O156" s="99">
        <f t="shared" si="221"/>
        <v>0</v>
      </c>
      <c r="P156" s="99" t="str">
        <f t="shared" si="222"/>
        <v/>
      </c>
      <c r="Q156" s="99">
        <f t="shared" si="223"/>
        <v>0</v>
      </c>
      <c r="R156" s="100" t="str">
        <f t="shared" si="224"/>
        <v/>
      </c>
      <c r="S156" s="101" t="str">
        <f t="shared" si="225"/>
        <v/>
      </c>
      <c r="T156" s="89" t="str">
        <f t="shared" si="226"/>
        <v>00</v>
      </c>
      <c r="U156" s="89">
        <f t="shared" si="227"/>
        <v>0</v>
      </c>
      <c r="V156" s="89">
        <f t="shared" si="228"/>
        <v>0</v>
      </c>
      <c r="W156" s="89" t="str">
        <f t="shared" si="229"/>
        <v/>
      </c>
      <c r="X156" s="89" t="str">
        <f t="shared" si="230"/>
        <v/>
      </c>
      <c r="Y156" s="89" t="str">
        <f t="shared" si="231"/>
        <v>0</v>
      </c>
      <c r="Z156" s="89" t="str">
        <f t="shared" si="232"/>
        <v/>
      </c>
      <c r="AA156" s="89" t="str">
        <f t="shared" si="233"/>
        <v/>
      </c>
      <c r="AB156" s="89" t="str">
        <f t="shared" si="234"/>
        <v/>
      </c>
      <c r="AC156" s="89" t="str">
        <f t="shared" si="235"/>
        <v>0</v>
      </c>
      <c r="AD156" s="89">
        <f t="shared" si="236"/>
        <v>0</v>
      </c>
      <c r="AE156" s="201" t="str">
        <f>IF(女子種目選択!F156="","",女子種目選択!F156)</f>
        <v/>
      </c>
      <c r="AF156" s="94" t="str">
        <f t="shared" si="213"/>
        <v/>
      </c>
      <c r="AG156" s="129"/>
      <c r="AH156" s="202" t="str">
        <f t="shared" si="237"/>
        <v/>
      </c>
      <c r="AI156" s="130"/>
      <c r="AJ156" s="202" t="str">
        <f t="shared" si="238"/>
        <v/>
      </c>
      <c r="AK156" s="200"/>
      <c r="AL156" s="99">
        <f t="shared" si="239"/>
        <v>0</v>
      </c>
      <c r="AM156" s="99">
        <f t="shared" si="240"/>
        <v>0</v>
      </c>
      <c r="AN156" s="99">
        <f t="shared" si="241"/>
        <v>0</v>
      </c>
      <c r="AO156" s="99">
        <f t="shared" si="242"/>
        <v>0</v>
      </c>
      <c r="AP156" s="100">
        <f t="shared" si="243"/>
        <v>0</v>
      </c>
      <c r="AQ156" s="101">
        <f t="shared" si="244"/>
        <v>0</v>
      </c>
      <c r="AR156" s="89" t="str">
        <f t="shared" si="245"/>
        <v>000</v>
      </c>
      <c r="AS156" s="89">
        <f t="shared" si="246"/>
        <v>0</v>
      </c>
      <c r="AT156" s="89">
        <f t="shared" si="247"/>
        <v>0</v>
      </c>
      <c r="AU156" s="89" t="str">
        <f t="shared" si="248"/>
        <v/>
      </c>
      <c r="AV156" s="89" t="str">
        <f t="shared" si="249"/>
        <v/>
      </c>
      <c r="AW156" s="89" t="str">
        <f t="shared" si="250"/>
        <v>0</v>
      </c>
      <c r="AX156" s="89" t="str">
        <f t="shared" si="251"/>
        <v/>
      </c>
      <c r="AY156" s="89" t="str">
        <f t="shared" si="252"/>
        <v>0</v>
      </c>
      <c r="AZ156" s="89" t="str">
        <f t="shared" si="253"/>
        <v/>
      </c>
      <c r="BA156" s="89" t="str">
        <f t="shared" si="254"/>
        <v>00</v>
      </c>
      <c r="BB156" s="89">
        <f t="shared" si="255"/>
        <v>0</v>
      </c>
      <c r="BC156" s="199" t="str">
        <f>IF(女子種目選択!G156="","",女子種目選択!G156)</f>
        <v/>
      </c>
      <c r="BD156" s="94" t="str">
        <f t="shared" si="214"/>
        <v/>
      </c>
      <c r="BE156" s="129"/>
      <c r="BF156" s="202" t="str">
        <f t="shared" si="256"/>
        <v/>
      </c>
      <c r="BG156" s="130"/>
      <c r="BH156" s="202" t="str">
        <f t="shared" si="257"/>
        <v/>
      </c>
      <c r="BI156" s="200"/>
      <c r="BJ156" s="99">
        <f t="shared" si="258"/>
        <v>0</v>
      </c>
      <c r="BK156" s="99">
        <f t="shared" si="259"/>
        <v>0</v>
      </c>
      <c r="BL156" s="99">
        <f t="shared" si="260"/>
        <v>0</v>
      </c>
      <c r="BM156" s="99">
        <f t="shared" si="261"/>
        <v>0</v>
      </c>
      <c r="BN156" s="100">
        <f t="shared" si="262"/>
        <v>0</v>
      </c>
      <c r="BO156" s="101">
        <f t="shared" si="263"/>
        <v>0</v>
      </c>
      <c r="BP156" s="89" t="str">
        <f t="shared" si="264"/>
        <v>000</v>
      </c>
      <c r="BQ156" s="89">
        <f t="shared" si="265"/>
        <v>0</v>
      </c>
      <c r="BR156" s="89">
        <f t="shared" si="266"/>
        <v>0</v>
      </c>
      <c r="BS156" s="89" t="str">
        <f t="shared" si="267"/>
        <v/>
      </c>
      <c r="BT156" s="89" t="str">
        <f t="shared" si="268"/>
        <v/>
      </c>
      <c r="BU156" s="89" t="str">
        <f t="shared" si="269"/>
        <v>0</v>
      </c>
      <c r="BV156" s="89" t="str">
        <f t="shared" si="270"/>
        <v/>
      </c>
      <c r="BW156" s="89" t="str">
        <f t="shared" si="271"/>
        <v>0</v>
      </c>
      <c r="BX156" s="89" t="str">
        <f t="shared" si="272"/>
        <v/>
      </c>
      <c r="BY156" s="89" t="str">
        <f t="shared" si="273"/>
        <v>00</v>
      </c>
      <c r="BZ156" s="89">
        <f t="shared" si="274"/>
        <v>0</v>
      </c>
      <c r="CA156" s="199" t="str">
        <f>IF(女子種目選択!H156="","",女子種目選択!H156)</f>
        <v/>
      </c>
      <c r="CB156" s="94" t="str">
        <f t="shared" si="215"/>
        <v/>
      </c>
      <c r="CC156" s="129"/>
      <c r="CD156" s="202" t="str">
        <f t="shared" si="275"/>
        <v/>
      </c>
      <c r="CE156" s="130"/>
      <c r="CF156" s="202" t="str">
        <f t="shared" si="276"/>
        <v/>
      </c>
      <c r="CG156" s="200"/>
      <c r="CH156" s="99">
        <f t="shared" si="277"/>
        <v>0</v>
      </c>
      <c r="CI156" s="99">
        <f t="shared" si="278"/>
        <v>0</v>
      </c>
      <c r="CJ156" s="99">
        <f t="shared" si="279"/>
        <v>0</v>
      </c>
      <c r="CK156" s="99">
        <f t="shared" si="280"/>
        <v>0</v>
      </c>
      <c r="CL156" s="100">
        <f t="shared" si="281"/>
        <v>0</v>
      </c>
      <c r="CM156" s="101">
        <f t="shared" si="282"/>
        <v>0</v>
      </c>
      <c r="CN156" s="89" t="str">
        <f t="shared" si="283"/>
        <v>000</v>
      </c>
      <c r="CO156" s="89">
        <f t="shared" si="284"/>
        <v>0</v>
      </c>
      <c r="CP156" s="89">
        <f t="shared" si="285"/>
        <v>0</v>
      </c>
      <c r="CQ156" s="89" t="str">
        <f t="shared" si="286"/>
        <v/>
      </c>
      <c r="CR156" s="89" t="str">
        <f t="shared" si="287"/>
        <v/>
      </c>
      <c r="CS156" s="89" t="str">
        <f t="shared" si="288"/>
        <v>0</v>
      </c>
      <c r="CT156" s="89" t="str">
        <f t="shared" si="289"/>
        <v/>
      </c>
      <c r="CU156" s="89" t="str">
        <f t="shared" si="290"/>
        <v>0</v>
      </c>
      <c r="CV156" s="89" t="str">
        <f t="shared" si="291"/>
        <v/>
      </c>
      <c r="CW156" s="89" t="str">
        <f t="shared" si="292"/>
        <v>00</v>
      </c>
      <c r="CX156" s="89">
        <f t="shared" si="293"/>
        <v>0</v>
      </c>
      <c r="CY156" s="201" t="str">
        <f>IF(女子種目選択!I156="","",女子種目選択!I156)</f>
        <v/>
      </c>
      <c r="CZ156" s="94" t="str">
        <f t="shared" si="216"/>
        <v/>
      </c>
      <c r="DA156" s="129"/>
      <c r="DB156" s="202" t="str">
        <f t="shared" si="294"/>
        <v/>
      </c>
      <c r="DC156" s="130"/>
      <c r="DD156" s="202" t="str">
        <f t="shared" si="295"/>
        <v/>
      </c>
      <c r="DE156" s="200"/>
      <c r="DF156" s="99">
        <f t="shared" si="296"/>
        <v>0</v>
      </c>
      <c r="DG156" s="99">
        <f t="shared" si="297"/>
        <v>0</v>
      </c>
      <c r="DH156" s="99">
        <f t="shared" si="298"/>
        <v>0</v>
      </c>
      <c r="DI156" s="99">
        <f t="shared" si="299"/>
        <v>0</v>
      </c>
      <c r="DJ156" s="100">
        <f t="shared" si="300"/>
        <v>0</v>
      </c>
      <c r="DK156" s="101">
        <f t="shared" si="301"/>
        <v>0</v>
      </c>
      <c r="DL156" s="89" t="str">
        <f t="shared" si="302"/>
        <v>000</v>
      </c>
      <c r="DM156" s="89">
        <f t="shared" si="303"/>
        <v>0</v>
      </c>
      <c r="DN156" s="89">
        <f t="shared" si="304"/>
        <v>0</v>
      </c>
      <c r="DO156" s="89" t="str">
        <f t="shared" si="305"/>
        <v/>
      </c>
      <c r="DP156" s="89" t="str">
        <f t="shared" si="306"/>
        <v/>
      </c>
      <c r="DQ156" s="89" t="str">
        <f t="shared" si="307"/>
        <v>0</v>
      </c>
      <c r="DR156" s="89" t="str">
        <f t="shared" si="308"/>
        <v/>
      </c>
      <c r="DS156" s="89" t="str">
        <f t="shared" si="309"/>
        <v>0</v>
      </c>
      <c r="DT156" s="89" t="str">
        <f t="shared" si="310"/>
        <v/>
      </c>
      <c r="DU156" s="89" t="str">
        <f t="shared" si="311"/>
        <v>00</v>
      </c>
      <c r="DV156" s="89">
        <f t="shared" si="312"/>
        <v>0</v>
      </c>
    </row>
    <row r="157" spans="2:126">
      <c r="B157" s="90" t="str">
        <f t="shared" si="217"/>
        <v/>
      </c>
      <c r="C157" s="91">
        <v>154</v>
      </c>
      <c r="D157" s="92" t="str">
        <f>女子種目選択!B157</f>
        <v/>
      </c>
      <c r="E157" s="197" t="str">
        <f>女子種目選択!C157</f>
        <v/>
      </c>
      <c r="F157" s="198" t="str">
        <f>女子種目選択!D157</f>
        <v/>
      </c>
      <c r="G157" s="199" t="str">
        <f>IF(女子種目選択!E157="","",女子種目選択!E157)</f>
        <v/>
      </c>
      <c r="H157" s="94" t="str">
        <f t="shared" si="212"/>
        <v/>
      </c>
      <c r="I157" s="129"/>
      <c r="J157" s="96" t="str">
        <f t="shared" si="218"/>
        <v/>
      </c>
      <c r="K157" s="130"/>
      <c r="L157" s="96" t="str">
        <f t="shared" si="219"/>
        <v/>
      </c>
      <c r="M157" s="200"/>
      <c r="N157" s="99" t="str">
        <f t="shared" si="220"/>
        <v/>
      </c>
      <c r="O157" s="99">
        <f t="shared" si="221"/>
        <v>0</v>
      </c>
      <c r="P157" s="99" t="str">
        <f t="shared" si="222"/>
        <v/>
      </c>
      <c r="Q157" s="99">
        <f t="shared" si="223"/>
        <v>0</v>
      </c>
      <c r="R157" s="100" t="str">
        <f t="shared" si="224"/>
        <v/>
      </c>
      <c r="S157" s="101" t="str">
        <f t="shared" si="225"/>
        <v/>
      </c>
      <c r="T157" s="89" t="str">
        <f t="shared" si="226"/>
        <v>00</v>
      </c>
      <c r="U157" s="89">
        <f t="shared" si="227"/>
        <v>0</v>
      </c>
      <c r="V157" s="89">
        <f t="shared" si="228"/>
        <v>0</v>
      </c>
      <c r="W157" s="89" t="str">
        <f t="shared" si="229"/>
        <v/>
      </c>
      <c r="X157" s="89" t="str">
        <f t="shared" si="230"/>
        <v/>
      </c>
      <c r="Y157" s="89" t="str">
        <f t="shared" si="231"/>
        <v>0</v>
      </c>
      <c r="Z157" s="89" t="str">
        <f t="shared" si="232"/>
        <v/>
      </c>
      <c r="AA157" s="89" t="str">
        <f t="shared" si="233"/>
        <v/>
      </c>
      <c r="AB157" s="89" t="str">
        <f t="shared" si="234"/>
        <v/>
      </c>
      <c r="AC157" s="89" t="str">
        <f t="shared" si="235"/>
        <v>0</v>
      </c>
      <c r="AD157" s="89">
        <f t="shared" si="236"/>
        <v>0</v>
      </c>
      <c r="AE157" s="201" t="str">
        <f>IF(女子種目選択!F157="","",女子種目選択!F157)</f>
        <v/>
      </c>
      <c r="AF157" s="94" t="str">
        <f t="shared" si="213"/>
        <v/>
      </c>
      <c r="AG157" s="129"/>
      <c r="AH157" s="202" t="str">
        <f t="shared" si="237"/>
        <v/>
      </c>
      <c r="AI157" s="130"/>
      <c r="AJ157" s="202" t="str">
        <f t="shared" si="238"/>
        <v/>
      </c>
      <c r="AK157" s="200"/>
      <c r="AL157" s="99">
        <f t="shared" si="239"/>
        <v>0</v>
      </c>
      <c r="AM157" s="99">
        <f t="shared" si="240"/>
        <v>0</v>
      </c>
      <c r="AN157" s="99">
        <f t="shared" si="241"/>
        <v>0</v>
      </c>
      <c r="AO157" s="99">
        <f t="shared" si="242"/>
        <v>0</v>
      </c>
      <c r="AP157" s="100">
        <f t="shared" si="243"/>
        <v>0</v>
      </c>
      <c r="AQ157" s="101">
        <f t="shared" si="244"/>
        <v>0</v>
      </c>
      <c r="AR157" s="89" t="str">
        <f t="shared" si="245"/>
        <v>000</v>
      </c>
      <c r="AS157" s="89">
        <f t="shared" si="246"/>
        <v>0</v>
      </c>
      <c r="AT157" s="89">
        <f t="shared" si="247"/>
        <v>0</v>
      </c>
      <c r="AU157" s="89" t="str">
        <f t="shared" si="248"/>
        <v/>
      </c>
      <c r="AV157" s="89" t="str">
        <f t="shared" si="249"/>
        <v/>
      </c>
      <c r="AW157" s="89" t="str">
        <f t="shared" si="250"/>
        <v>0</v>
      </c>
      <c r="AX157" s="89" t="str">
        <f t="shared" si="251"/>
        <v/>
      </c>
      <c r="AY157" s="89" t="str">
        <f t="shared" si="252"/>
        <v>0</v>
      </c>
      <c r="AZ157" s="89" t="str">
        <f t="shared" si="253"/>
        <v/>
      </c>
      <c r="BA157" s="89" t="str">
        <f t="shared" si="254"/>
        <v>00</v>
      </c>
      <c r="BB157" s="89">
        <f t="shared" si="255"/>
        <v>0</v>
      </c>
      <c r="BC157" s="199" t="str">
        <f>IF(女子種目選択!G157="","",女子種目選択!G157)</f>
        <v/>
      </c>
      <c r="BD157" s="94" t="str">
        <f t="shared" si="214"/>
        <v/>
      </c>
      <c r="BE157" s="129"/>
      <c r="BF157" s="202" t="str">
        <f t="shared" si="256"/>
        <v/>
      </c>
      <c r="BG157" s="130"/>
      <c r="BH157" s="202" t="str">
        <f t="shared" si="257"/>
        <v/>
      </c>
      <c r="BI157" s="200"/>
      <c r="BJ157" s="99">
        <f t="shared" si="258"/>
        <v>0</v>
      </c>
      <c r="BK157" s="99">
        <f t="shared" si="259"/>
        <v>0</v>
      </c>
      <c r="BL157" s="99">
        <f t="shared" si="260"/>
        <v>0</v>
      </c>
      <c r="BM157" s="99">
        <f t="shared" si="261"/>
        <v>0</v>
      </c>
      <c r="BN157" s="100">
        <f t="shared" si="262"/>
        <v>0</v>
      </c>
      <c r="BO157" s="101">
        <f t="shared" si="263"/>
        <v>0</v>
      </c>
      <c r="BP157" s="89" t="str">
        <f t="shared" si="264"/>
        <v>000</v>
      </c>
      <c r="BQ157" s="89">
        <f t="shared" si="265"/>
        <v>0</v>
      </c>
      <c r="BR157" s="89">
        <f t="shared" si="266"/>
        <v>0</v>
      </c>
      <c r="BS157" s="89" t="str">
        <f t="shared" si="267"/>
        <v/>
      </c>
      <c r="BT157" s="89" t="str">
        <f t="shared" si="268"/>
        <v/>
      </c>
      <c r="BU157" s="89" t="str">
        <f t="shared" si="269"/>
        <v>0</v>
      </c>
      <c r="BV157" s="89" t="str">
        <f t="shared" si="270"/>
        <v/>
      </c>
      <c r="BW157" s="89" t="str">
        <f t="shared" si="271"/>
        <v>0</v>
      </c>
      <c r="BX157" s="89" t="str">
        <f t="shared" si="272"/>
        <v/>
      </c>
      <c r="BY157" s="89" t="str">
        <f t="shared" si="273"/>
        <v>00</v>
      </c>
      <c r="BZ157" s="89">
        <f t="shared" si="274"/>
        <v>0</v>
      </c>
      <c r="CA157" s="199" t="str">
        <f>IF(女子種目選択!H157="","",女子種目選択!H157)</f>
        <v/>
      </c>
      <c r="CB157" s="94" t="str">
        <f t="shared" si="215"/>
        <v/>
      </c>
      <c r="CC157" s="129"/>
      <c r="CD157" s="202" t="str">
        <f t="shared" si="275"/>
        <v/>
      </c>
      <c r="CE157" s="130"/>
      <c r="CF157" s="202" t="str">
        <f t="shared" si="276"/>
        <v/>
      </c>
      <c r="CG157" s="200"/>
      <c r="CH157" s="99">
        <f t="shared" si="277"/>
        <v>0</v>
      </c>
      <c r="CI157" s="99">
        <f t="shared" si="278"/>
        <v>0</v>
      </c>
      <c r="CJ157" s="99">
        <f t="shared" si="279"/>
        <v>0</v>
      </c>
      <c r="CK157" s="99">
        <f t="shared" si="280"/>
        <v>0</v>
      </c>
      <c r="CL157" s="100">
        <f t="shared" si="281"/>
        <v>0</v>
      </c>
      <c r="CM157" s="101">
        <f t="shared" si="282"/>
        <v>0</v>
      </c>
      <c r="CN157" s="89" t="str">
        <f t="shared" si="283"/>
        <v>000</v>
      </c>
      <c r="CO157" s="89">
        <f t="shared" si="284"/>
        <v>0</v>
      </c>
      <c r="CP157" s="89">
        <f t="shared" si="285"/>
        <v>0</v>
      </c>
      <c r="CQ157" s="89" t="str">
        <f t="shared" si="286"/>
        <v/>
      </c>
      <c r="CR157" s="89" t="str">
        <f t="shared" si="287"/>
        <v/>
      </c>
      <c r="CS157" s="89" t="str">
        <f t="shared" si="288"/>
        <v>0</v>
      </c>
      <c r="CT157" s="89" t="str">
        <f t="shared" si="289"/>
        <v/>
      </c>
      <c r="CU157" s="89" t="str">
        <f t="shared" si="290"/>
        <v>0</v>
      </c>
      <c r="CV157" s="89" t="str">
        <f t="shared" si="291"/>
        <v/>
      </c>
      <c r="CW157" s="89" t="str">
        <f t="shared" si="292"/>
        <v>00</v>
      </c>
      <c r="CX157" s="89">
        <f t="shared" si="293"/>
        <v>0</v>
      </c>
      <c r="CY157" s="201" t="str">
        <f>IF(女子種目選択!I157="","",女子種目選択!I157)</f>
        <v/>
      </c>
      <c r="CZ157" s="94" t="str">
        <f t="shared" si="216"/>
        <v/>
      </c>
      <c r="DA157" s="129"/>
      <c r="DB157" s="202" t="str">
        <f t="shared" si="294"/>
        <v/>
      </c>
      <c r="DC157" s="130"/>
      <c r="DD157" s="202" t="str">
        <f t="shared" si="295"/>
        <v/>
      </c>
      <c r="DE157" s="200"/>
      <c r="DF157" s="99">
        <f t="shared" si="296"/>
        <v>0</v>
      </c>
      <c r="DG157" s="99">
        <f t="shared" si="297"/>
        <v>0</v>
      </c>
      <c r="DH157" s="99">
        <f t="shared" si="298"/>
        <v>0</v>
      </c>
      <c r="DI157" s="99">
        <f t="shared" si="299"/>
        <v>0</v>
      </c>
      <c r="DJ157" s="100">
        <f t="shared" si="300"/>
        <v>0</v>
      </c>
      <c r="DK157" s="101">
        <f t="shared" si="301"/>
        <v>0</v>
      </c>
      <c r="DL157" s="89" t="str">
        <f t="shared" si="302"/>
        <v>000</v>
      </c>
      <c r="DM157" s="89">
        <f t="shared" si="303"/>
        <v>0</v>
      </c>
      <c r="DN157" s="89">
        <f t="shared" si="304"/>
        <v>0</v>
      </c>
      <c r="DO157" s="89" t="str">
        <f t="shared" si="305"/>
        <v/>
      </c>
      <c r="DP157" s="89" t="str">
        <f t="shared" si="306"/>
        <v/>
      </c>
      <c r="DQ157" s="89" t="str">
        <f t="shared" si="307"/>
        <v>0</v>
      </c>
      <c r="DR157" s="89" t="str">
        <f t="shared" si="308"/>
        <v/>
      </c>
      <c r="DS157" s="89" t="str">
        <f t="shared" si="309"/>
        <v>0</v>
      </c>
      <c r="DT157" s="89" t="str">
        <f t="shared" si="310"/>
        <v/>
      </c>
      <c r="DU157" s="89" t="str">
        <f t="shared" si="311"/>
        <v>00</v>
      </c>
      <c r="DV157" s="89">
        <f t="shared" si="312"/>
        <v>0</v>
      </c>
    </row>
    <row r="158" spans="2:126">
      <c r="B158" s="90" t="str">
        <f t="shared" si="217"/>
        <v/>
      </c>
      <c r="C158" s="91">
        <v>155</v>
      </c>
      <c r="D158" s="92" t="str">
        <f>女子種目選択!B158</f>
        <v/>
      </c>
      <c r="E158" s="197" t="str">
        <f>女子種目選択!C158</f>
        <v/>
      </c>
      <c r="F158" s="198" t="str">
        <f>女子種目選択!D158</f>
        <v/>
      </c>
      <c r="G158" s="199" t="str">
        <f>IF(女子種目選択!E158="","",女子種目選択!E158)</f>
        <v/>
      </c>
      <c r="H158" s="94" t="str">
        <f t="shared" si="212"/>
        <v/>
      </c>
      <c r="I158" s="129"/>
      <c r="J158" s="96" t="str">
        <f t="shared" si="218"/>
        <v/>
      </c>
      <c r="K158" s="130"/>
      <c r="L158" s="96" t="str">
        <f t="shared" si="219"/>
        <v/>
      </c>
      <c r="M158" s="200"/>
      <c r="N158" s="99" t="str">
        <f t="shared" si="220"/>
        <v/>
      </c>
      <c r="O158" s="99">
        <f t="shared" si="221"/>
        <v>0</v>
      </c>
      <c r="P158" s="99" t="str">
        <f t="shared" si="222"/>
        <v/>
      </c>
      <c r="Q158" s="99">
        <f t="shared" si="223"/>
        <v>0</v>
      </c>
      <c r="R158" s="100" t="str">
        <f t="shared" si="224"/>
        <v/>
      </c>
      <c r="S158" s="101" t="str">
        <f t="shared" si="225"/>
        <v/>
      </c>
      <c r="T158" s="89" t="str">
        <f t="shared" si="226"/>
        <v>00</v>
      </c>
      <c r="U158" s="89">
        <f t="shared" si="227"/>
        <v>0</v>
      </c>
      <c r="V158" s="89">
        <f t="shared" si="228"/>
        <v>0</v>
      </c>
      <c r="W158" s="89" t="str">
        <f t="shared" si="229"/>
        <v/>
      </c>
      <c r="X158" s="89" t="str">
        <f t="shared" si="230"/>
        <v/>
      </c>
      <c r="Y158" s="89" t="str">
        <f t="shared" si="231"/>
        <v>0</v>
      </c>
      <c r="Z158" s="89" t="str">
        <f t="shared" si="232"/>
        <v/>
      </c>
      <c r="AA158" s="89" t="str">
        <f t="shared" si="233"/>
        <v/>
      </c>
      <c r="AB158" s="89" t="str">
        <f t="shared" si="234"/>
        <v/>
      </c>
      <c r="AC158" s="89" t="str">
        <f t="shared" si="235"/>
        <v>0</v>
      </c>
      <c r="AD158" s="89">
        <f t="shared" si="236"/>
        <v>0</v>
      </c>
      <c r="AE158" s="201" t="str">
        <f>IF(女子種目選択!F158="","",女子種目選択!F158)</f>
        <v/>
      </c>
      <c r="AF158" s="94" t="str">
        <f t="shared" si="213"/>
        <v/>
      </c>
      <c r="AG158" s="129"/>
      <c r="AH158" s="202" t="str">
        <f t="shared" si="237"/>
        <v/>
      </c>
      <c r="AI158" s="130"/>
      <c r="AJ158" s="202" t="str">
        <f t="shared" si="238"/>
        <v/>
      </c>
      <c r="AK158" s="200"/>
      <c r="AL158" s="99">
        <f t="shared" si="239"/>
        <v>0</v>
      </c>
      <c r="AM158" s="99">
        <f t="shared" si="240"/>
        <v>0</v>
      </c>
      <c r="AN158" s="99">
        <f t="shared" si="241"/>
        <v>0</v>
      </c>
      <c r="AO158" s="99">
        <f t="shared" si="242"/>
        <v>0</v>
      </c>
      <c r="AP158" s="100">
        <f t="shared" si="243"/>
        <v>0</v>
      </c>
      <c r="AQ158" s="101">
        <f t="shared" si="244"/>
        <v>0</v>
      </c>
      <c r="AR158" s="89" t="str">
        <f t="shared" si="245"/>
        <v>000</v>
      </c>
      <c r="AS158" s="89">
        <f t="shared" si="246"/>
        <v>0</v>
      </c>
      <c r="AT158" s="89">
        <f t="shared" si="247"/>
        <v>0</v>
      </c>
      <c r="AU158" s="89" t="str">
        <f t="shared" si="248"/>
        <v/>
      </c>
      <c r="AV158" s="89" t="str">
        <f t="shared" si="249"/>
        <v/>
      </c>
      <c r="AW158" s="89" t="str">
        <f t="shared" si="250"/>
        <v>0</v>
      </c>
      <c r="AX158" s="89" t="str">
        <f t="shared" si="251"/>
        <v/>
      </c>
      <c r="AY158" s="89" t="str">
        <f t="shared" si="252"/>
        <v>0</v>
      </c>
      <c r="AZ158" s="89" t="str">
        <f t="shared" si="253"/>
        <v/>
      </c>
      <c r="BA158" s="89" t="str">
        <f t="shared" si="254"/>
        <v>00</v>
      </c>
      <c r="BB158" s="89">
        <f t="shared" si="255"/>
        <v>0</v>
      </c>
      <c r="BC158" s="199" t="str">
        <f>IF(女子種目選択!G158="","",女子種目選択!G158)</f>
        <v/>
      </c>
      <c r="BD158" s="94" t="str">
        <f t="shared" si="214"/>
        <v/>
      </c>
      <c r="BE158" s="129"/>
      <c r="BF158" s="202" t="str">
        <f t="shared" si="256"/>
        <v/>
      </c>
      <c r="BG158" s="130"/>
      <c r="BH158" s="202" t="str">
        <f t="shared" si="257"/>
        <v/>
      </c>
      <c r="BI158" s="200"/>
      <c r="BJ158" s="99">
        <f t="shared" si="258"/>
        <v>0</v>
      </c>
      <c r="BK158" s="99">
        <f t="shared" si="259"/>
        <v>0</v>
      </c>
      <c r="BL158" s="99">
        <f t="shared" si="260"/>
        <v>0</v>
      </c>
      <c r="BM158" s="99">
        <f t="shared" si="261"/>
        <v>0</v>
      </c>
      <c r="BN158" s="100">
        <f t="shared" si="262"/>
        <v>0</v>
      </c>
      <c r="BO158" s="101">
        <f t="shared" si="263"/>
        <v>0</v>
      </c>
      <c r="BP158" s="89" t="str">
        <f t="shared" si="264"/>
        <v>000</v>
      </c>
      <c r="BQ158" s="89">
        <f t="shared" si="265"/>
        <v>0</v>
      </c>
      <c r="BR158" s="89">
        <f t="shared" si="266"/>
        <v>0</v>
      </c>
      <c r="BS158" s="89" t="str">
        <f t="shared" si="267"/>
        <v/>
      </c>
      <c r="BT158" s="89" t="str">
        <f t="shared" si="268"/>
        <v/>
      </c>
      <c r="BU158" s="89" t="str">
        <f t="shared" si="269"/>
        <v>0</v>
      </c>
      <c r="BV158" s="89" t="str">
        <f t="shared" si="270"/>
        <v/>
      </c>
      <c r="BW158" s="89" t="str">
        <f t="shared" si="271"/>
        <v>0</v>
      </c>
      <c r="BX158" s="89" t="str">
        <f t="shared" si="272"/>
        <v/>
      </c>
      <c r="BY158" s="89" t="str">
        <f t="shared" si="273"/>
        <v>00</v>
      </c>
      <c r="BZ158" s="89">
        <f t="shared" si="274"/>
        <v>0</v>
      </c>
      <c r="CA158" s="199" t="str">
        <f>IF(女子種目選択!H158="","",女子種目選択!H158)</f>
        <v/>
      </c>
      <c r="CB158" s="94" t="str">
        <f t="shared" si="215"/>
        <v/>
      </c>
      <c r="CC158" s="129"/>
      <c r="CD158" s="202" t="str">
        <f t="shared" si="275"/>
        <v/>
      </c>
      <c r="CE158" s="130"/>
      <c r="CF158" s="202" t="str">
        <f t="shared" si="276"/>
        <v/>
      </c>
      <c r="CG158" s="200"/>
      <c r="CH158" s="99">
        <f t="shared" si="277"/>
        <v>0</v>
      </c>
      <c r="CI158" s="99">
        <f t="shared" si="278"/>
        <v>0</v>
      </c>
      <c r="CJ158" s="99">
        <f t="shared" si="279"/>
        <v>0</v>
      </c>
      <c r="CK158" s="99">
        <f t="shared" si="280"/>
        <v>0</v>
      </c>
      <c r="CL158" s="100">
        <f t="shared" si="281"/>
        <v>0</v>
      </c>
      <c r="CM158" s="101">
        <f t="shared" si="282"/>
        <v>0</v>
      </c>
      <c r="CN158" s="89" t="str">
        <f t="shared" si="283"/>
        <v>000</v>
      </c>
      <c r="CO158" s="89">
        <f t="shared" si="284"/>
        <v>0</v>
      </c>
      <c r="CP158" s="89">
        <f t="shared" si="285"/>
        <v>0</v>
      </c>
      <c r="CQ158" s="89" t="str">
        <f t="shared" si="286"/>
        <v/>
      </c>
      <c r="CR158" s="89" t="str">
        <f t="shared" si="287"/>
        <v/>
      </c>
      <c r="CS158" s="89" t="str">
        <f t="shared" si="288"/>
        <v>0</v>
      </c>
      <c r="CT158" s="89" t="str">
        <f t="shared" si="289"/>
        <v/>
      </c>
      <c r="CU158" s="89" t="str">
        <f t="shared" si="290"/>
        <v>0</v>
      </c>
      <c r="CV158" s="89" t="str">
        <f t="shared" si="291"/>
        <v/>
      </c>
      <c r="CW158" s="89" t="str">
        <f t="shared" si="292"/>
        <v>00</v>
      </c>
      <c r="CX158" s="89">
        <f t="shared" si="293"/>
        <v>0</v>
      </c>
      <c r="CY158" s="201" t="str">
        <f>IF(女子種目選択!I158="","",女子種目選択!I158)</f>
        <v/>
      </c>
      <c r="CZ158" s="94" t="str">
        <f t="shared" si="216"/>
        <v/>
      </c>
      <c r="DA158" s="129"/>
      <c r="DB158" s="202" t="str">
        <f t="shared" si="294"/>
        <v/>
      </c>
      <c r="DC158" s="130"/>
      <c r="DD158" s="202" t="str">
        <f t="shared" si="295"/>
        <v/>
      </c>
      <c r="DE158" s="200"/>
      <c r="DF158" s="99">
        <f t="shared" si="296"/>
        <v>0</v>
      </c>
      <c r="DG158" s="99">
        <f t="shared" si="297"/>
        <v>0</v>
      </c>
      <c r="DH158" s="99">
        <f t="shared" si="298"/>
        <v>0</v>
      </c>
      <c r="DI158" s="99">
        <f t="shared" si="299"/>
        <v>0</v>
      </c>
      <c r="DJ158" s="100">
        <f t="shared" si="300"/>
        <v>0</v>
      </c>
      <c r="DK158" s="101">
        <f t="shared" si="301"/>
        <v>0</v>
      </c>
      <c r="DL158" s="89" t="str">
        <f t="shared" si="302"/>
        <v>000</v>
      </c>
      <c r="DM158" s="89">
        <f t="shared" si="303"/>
        <v>0</v>
      </c>
      <c r="DN158" s="89">
        <f t="shared" si="304"/>
        <v>0</v>
      </c>
      <c r="DO158" s="89" t="str">
        <f t="shared" si="305"/>
        <v/>
      </c>
      <c r="DP158" s="89" t="str">
        <f t="shared" si="306"/>
        <v/>
      </c>
      <c r="DQ158" s="89" t="str">
        <f t="shared" si="307"/>
        <v>0</v>
      </c>
      <c r="DR158" s="89" t="str">
        <f t="shared" si="308"/>
        <v/>
      </c>
      <c r="DS158" s="89" t="str">
        <f t="shared" si="309"/>
        <v>0</v>
      </c>
      <c r="DT158" s="89" t="str">
        <f t="shared" si="310"/>
        <v/>
      </c>
      <c r="DU158" s="89" t="str">
        <f t="shared" si="311"/>
        <v>00</v>
      </c>
      <c r="DV158" s="89">
        <f t="shared" si="312"/>
        <v>0</v>
      </c>
    </row>
    <row r="159" spans="2:126">
      <c r="B159" s="90" t="str">
        <f t="shared" si="217"/>
        <v/>
      </c>
      <c r="C159" s="91">
        <v>156</v>
      </c>
      <c r="D159" s="92" t="str">
        <f>女子種目選択!B159</f>
        <v/>
      </c>
      <c r="E159" s="197" t="str">
        <f>女子種目選択!C159</f>
        <v/>
      </c>
      <c r="F159" s="198" t="str">
        <f>女子種目選択!D159</f>
        <v/>
      </c>
      <c r="G159" s="199" t="str">
        <f>IF(女子種目選択!E159="","",女子種目選択!E159)</f>
        <v/>
      </c>
      <c r="H159" s="94" t="str">
        <f t="shared" si="212"/>
        <v/>
      </c>
      <c r="I159" s="129"/>
      <c r="J159" s="96" t="str">
        <f t="shared" si="218"/>
        <v/>
      </c>
      <c r="K159" s="130"/>
      <c r="L159" s="96" t="str">
        <f t="shared" si="219"/>
        <v/>
      </c>
      <c r="M159" s="200"/>
      <c r="N159" s="99" t="str">
        <f t="shared" si="220"/>
        <v/>
      </c>
      <c r="O159" s="99">
        <f t="shared" si="221"/>
        <v>0</v>
      </c>
      <c r="P159" s="99" t="str">
        <f t="shared" si="222"/>
        <v/>
      </c>
      <c r="Q159" s="99">
        <f t="shared" si="223"/>
        <v>0</v>
      </c>
      <c r="R159" s="100" t="str">
        <f t="shared" si="224"/>
        <v/>
      </c>
      <c r="S159" s="101" t="str">
        <f t="shared" si="225"/>
        <v/>
      </c>
      <c r="T159" s="89" t="str">
        <f t="shared" si="226"/>
        <v>00</v>
      </c>
      <c r="U159" s="89">
        <f t="shared" si="227"/>
        <v>0</v>
      </c>
      <c r="V159" s="89">
        <f t="shared" si="228"/>
        <v>0</v>
      </c>
      <c r="W159" s="89" t="str">
        <f t="shared" si="229"/>
        <v/>
      </c>
      <c r="X159" s="89" t="str">
        <f t="shared" si="230"/>
        <v/>
      </c>
      <c r="Y159" s="89" t="str">
        <f t="shared" si="231"/>
        <v>0</v>
      </c>
      <c r="Z159" s="89" t="str">
        <f t="shared" si="232"/>
        <v/>
      </c>
      <c r="AA159" s="89" t="str">
        <f t="shared" si="233"/>
        <v/>
      </c>
      <c r="AB159" s="89" t="str">
        <f t="shared" si="234"/>
        <v/>
      </c>
      <c r="AC159" s="89" t="str">
        <f t="shared" si="235"/>
        <v>0</v>
      </c>
      <c r="AD159" s="89">
        <f t="shared" si="236"/>
        <v>0</v>
      </c>
      <c r="AE159" s="201" t="str">
        <f>IF(女子種目選択!F159="","",女子種目選択!F159)</f>
        <v/>
      </c>
      <c r="AF159" s="94" t="str">
        <f t="shared" si="213"/>
        <v/>
      </c>
      <c r="AG159" s="129"/>
      <c r="AH159" s="202" t="str">
        <f t="shared" si="237"/>
        <v/>
      </c>
      <c r="AI159" s="130"/>
      <c r="AJ159" s="202" t="str">
        <f t="shared" si="238"/>
        <v/>
      </c>
      <c r="AK159" s="200"/>
      <c r="AL159" s="99">
        <f t="shared" si="239"/>
        <v>0</v>
      </c>
      <c r="AM159" s="99">
        <f t="shared" si="240"/>
        <v>0</v>
      </c>
      <c r="AN159" s="99">
        <f t="shared" si="241"/>
        <v>0</v>
      </c>
      <c r="AO159" s="99">
        <f t="shared" si="242"/>
        <v>0</v>
      </c>
      <c r="AP159" s="100">
        <f t="shared" si="243"/>
        <v>0</v>
      </c>
      <c r="AQ159" s="101">
        <f t="shared" si="244"/>
        <v>0</v>
      </c>
      <c r="AR159" s="89" t="str">
        <f t="shared" si="245"/>
        <v>000</v>
      </c>
      <c r="AS159" s="89">
        <f t="shared" si="246"/>
        <v>0</v>
      </c>
      <c r="AT159" s="89">
        <f t="shared" si="247"/>
        <v>0</v>
      </c>
      <c r="AU159" s="89" t="str">
        <f t="shared" si="248"/>
        <v/>
      </c>
      <c r="AV159" s="89" t="str">
        <f t="shared" si="249"/>
        <v/>
      </c>
      <c r="AW159" s="89" t="str">
        <f t="shared" si="250"/>
        <v>0</v>
      </c>
      <c r="AX159" s="89" t="str">
        <f t="shared" si="251"/>
        <v/>
      </c>
      <c r="AY159" s="89" t="str">
        <f t="shared" si="252"/>
        <v>0</v>
      </c>
      <c r="AZ159" s="89" t="str">
        <f t="shared" si="253"/>
        <v/>
      </c>
      <c r="BA159" s="89" t="str">
        <f t="shared" si="254"/>
        <v>00</v>
      </c>
      <c r="BB159" s="89">
        <f t="shared" si="255"/>
        <v>0</v>
      </c>
      <c r="BC159" s="199" t="str">
        <f>IF(女子種目選択!G159="","",女子種目選択!G159)</f>
        <v/>
      </c>
      <c r="BD159" s="94" t="str">
        <f t="shared" si="214"/>
        <v/>
      </c>
      <c r="BE159" s="129"/>
      <c r="BF159" s="202" t="str">
        <f t="shared" si="256"/>
        <v/>
      </c>
      <c r="BG159" s="130"/>
      <c r="BH159" s="202" t="str">
        <f t="shared" si="257"/>
        <v/>
      </c>
      <c r="BI159" s="200"/>
      <c r="BJ159" s="99">
        <f t="shared" si="258"/>
        <v>0</v>
      </c>
      <c r="BK159" s="99">
        <f t="shared" si="259"/>
        <v>0</v>
      </c>
      <c r="BL159" s="99">
        <f t="shared" si="260"/>
        <v>0</v>
      </c>
      <c r="BM159" s="99">
        <f t="shared" si="261"/>
        <v>0</v>
      </c>
      <c r="BN159" s="100">
        <f t="shared" si="262"/>
        <v>0</v>
      </c>
      <c r="BO159" s="101">
        <f t="shared" si="263"/>
        <v>0</v>
      </c>
      <c r="BP159" s="89" t="str">
        <f t="shared" si="264"/>
        <v>000</v>
      </c>
      <c r="BQ159" s="89">
        <f t="shared" si="265"/>
        <v>0</v>
      </c>
      <c r="BR159" s="89">
        <f t="shared" si="266"/>
        <v>0</v>
      </c>
      <c r="BS159" s="89" t="str">
        <f t="shared" si="267"/>
        <v/>
      </c>
      <c r="BT159" s="89" t="str">
        <f t="shared" si="268"/>
        <v/>
      </c>
      <c r="BU159" s="89" t="str">
        <f t="shared" si="269"/>
        <v>0</v>
      </c>
      <c r="BV159" s="89" t="str">
        <f t="shared" si="270"/>
        <v/>
      </c>
      <c r="BW159" s="89" t="str">
        <f t="shared" si="271"/>
        <v>0</v>
      </c>
      <c r="BX159" s="89" t="str">
        <f t="shared" si="272"/>
        <v/>
      </c>
      <c r="BY159" s="89" t="str">
        <f t="shared" si="273"/>
        <v>00</v>
      </c>
      <c r="BZ159" s="89">
        <f t="shared" si="274"/>
        <v>0</v>
      </c>
      <c r="CA159" s="199" t="str">
        <f>IF(女子種目選択!H159="","",女子種目選択!H159)</f>
        <v/>
      </c>
      <c r="CB159" s="94" t="str">
        <f t="shared" si="215"/>
        <v/>
      </c>
      <c r="CC159" s="129"/>
      <c r="CD159" s="202" t="str">
        <f t="shared" si="275"/>
        <v/>
      </c>
      <c r="CE159" s="130"/>
      <c r="CF159" s="202" t="str">
        <f t="shared" si="276"/>
        <v/>
      </c>
      <c r="CG159" s="200"/>
      <c r="CH159" s="99">
        <f t="shared" si="277"/>
        <v>0</v>
      </c>
      <c r="CI159" s="99">
        <f t="shared" si="278"/>
        <v>0</v>
      </c>
      <c r="CJ159" s="99">
        <f t="shared" si="279"/>
        <v>0</v>
      </c>
      <c r="CK159" s="99">
        <f t="shared" si="280"/>
        <v>0</v>
      </c>
      <c r="CL159" s="100">
        <f t="shared" si="281"/>
        <v>0</v>
      </c>
      <c r="CM159" s="101">
        <f t="shared" si="282"/>
        <v>0</v>
      </c>
      <c r="CN159" s="89" t="str">
        <f t="shared" si="283"/>
        <v>000</v>
      </c>
      <c r="CO159" s="89">
        <f t="shared" si="284"/>
        <v>0</v>
      </c>
      <c r="CP159" s="89">
        <f t="shared" si="285"/>
        <v>0</v>
      </c>
      <c r="CQ159" s="89" t="str">
        <f t="shared" si="286"/>
        <v/>
      </c>
      <c r="CR159" s="89" t="str">
        <f t="shared" si="287"/>
        <v/>
      </c>
      <c r="CS159" s="89" t="str">
        <f t="shared" si="288"/>
        <v>0</v>
      </c>
      <c r="CT159" s="89" t="str">
        <f t="shared" si="289"/>
        <v/>
      </c>
      <c r="CU159" s="89" t="str">
        <f t="shared" si="290"/>
        <v>0</v>
      </c>
      <c r="CV159" s="89" t="str">
        <f t="shared" si="291"/>
        <v/>
      </c>
      <c r="CW159" s="89" t="str">
        <f t="shared" si="292"/>
        <v>00</v>
      </c>
      <c r="CX159" s="89">
        <f t="shared" si="293"/>
        <v>0</v>
      </c>
      <c r="CY159" s="201" t="str">
        <f>IF(女子種目選択!I159="","",女子種目選択!I159)</f>
        <v/>
      </c>
      <c r="CZ159" s="94" t="str">
        <f t="shared" si="216"/>
        <v/>
      </c>
      <c r="DA159" s="129"/>
      <c r="DB159" s="202" t="str">
        <f t="shared" si="294"/>
        <v/>
      </c>
      <c r="DC159" s="130"/>
      <c r="DD159" s="202" t="str">
        <f t="shared" si="295"/>
        <v/>
      </c>
      <c r="DE159" s="200"/>
      <c r="DF159" s="99">
        <f t="shared" si="296"/>
        <v>0</v>
      </c>
      <c r="DG159" s="99">
        <f t="shared" si="297"/>
        <v>0</v>
      </c>
      <c r="DH159" s="99">
        <f t="shared" si="298"/>
        <v>0</v>
      </c>
      <c r="DI159" s="99">
        <f t="shared" si="299"/>
        <v>0</v>
      </c>
      <c r="DJ159" s="100">
        <f t="shared" si="300"/>
        <v>0</v>
      </c>
      <c r="DK159" s="101">
        <f t="shared" si="301"/>
        <v>0</v>
      </c>
      <c r="DL159" s="89" t="str">
        <f t="shared" si="302"/>
        <v>000</v>
      </c>
      <c r="DM159" s="89">
        <f t="shared" si="303"/>
        <v>0</v>
      </c>
      <c r="DN159" s="89">
        <f t="shared" si="304"/>
        <v>0</v>
      </c>
      <c r="DO159" s="89" t="str">
        <f t="shared" si="305"/>
        <v/>
      </c>
      <c r="DP159" s="89" t="str">
        <f t="shared" si="306"/>
        <v/>
      </c>
      <c r="DQ159" s="89" t="str">
        <f t="shared" si="307"/>
        <v>0</v>
      </c>
      <c r="DR159" s="89" t="str">
        <f t="shared" si="308"/>
        <v/>
      </c>
      <c r="DS159" s="89" t="str">
        <f t="shared" si="309"/>
        <v>0</v>
      </c>
      <c r="DT159" s="89" t="str">
        <f t="shared" si="310"/>
        <v/>
      </c>
      <c r="DU159" s="89" t="str">
        <f t="shared" si="311"/>
        <v>00</v>
      </c>
      <c r="DV159" s="89">
        <f t="shared" si="312"/>
        <v>0</v>
      </c>
    </row>
    <row r="160" spans="2:126">
      <c r="B160" s="90" t="str">
        <f t="shared" si="217"/>
        <v/>
      </c>
      <c r="C160" s="91">
        <v>157</v>
      </c>
      <c r="D160" s="92" t="str">
        <f>女子種目選択!B160</f>
        <v/>
      </c>
      <c r="E160" s="197" t="str">
        <f>女子種目選択!C160</f>
        <v/>
      </c>
      <c r="F160" s="198" t="str">
        <f>女子種目選択!D160</f>
        <v/>
      </c>
      <c r="G160" s="199" t="str">
        <f>IF(女子種目選択!E160="","",女子種目選択!E160)</f>
        <v/>
      </c>
      <c r="H160" s="94" t="str">
        <f t="shared" si="212"/>
        <v/>
      </c>
      <c r="I160" s="129"/>
      <c r="J160" s="96" t="str">
        <f t="shared" si="218"/>
        <v/>
      </c>
      <c r="K160" s="130"/>
      <c r="L160" s="96" t="str">
        <f t="shared" si="219"/>
        <v/>
      </c>
      <c r="M160" s="200"/>
      <c r="N160" s="99" t="str">
        <f t="shared" si="220"/>
        <v/>
      </c>
      <c r="O160" s="99">
        <f t="shared" si="221"/>
        <v>0</v>
      </c>
      <c r="P160" s="99" t="str">
        <f t="shared" si="222"/>
        <v/>
      </c>
      <c r="Q160" s="99">
        <f t="shared" si="223"/>
        <v>0</v>
      </c>
      <c r="R160" s="100" t="str">
        <f t="shared" si="224"/>
        <v/>
      </c>
      <c r="S160" s="101" t="str">
        <f t="shared" si="225"/>
        <v/>
      </c>
      <c r="T160" s="89" t="str">
        <f t="shared" si="226"/>
        <v>00</v>
      </c>
      <c r="U160" s="89">
        <f t="shared" si="227"/>
        <v>0</v>
      </c>
      <c r="V160" s="89">
        <f t="shared" si="228"/>
        <v>0</v>
      </c>
      <c r="W160" s="89" t="str">
        <f t="shared" si="229"/>
        <v/>
      </c>
      <c r="X160" s="89" t="str">
        <f t="shared" si="230"/>
        <v/>
      </c>
      <c r="Y160" s="89" t="str">
        <f t="shared" si="231"/>
        <v>0</v>
      </c>
      <c r="Z160" s="89" t="str">
        <f t="shared" si="232"/>
        <v/>
      </c>
      <c r="AA160" s="89" t="str">
        <f t="shared" si="233"/>
        <v/>
      </c>
      <c r="AB160" s="89" t="str">
        <f t="shared" si="234"/>
        <v/>
      </c>
      <c r="AC160" s="89" t="str">
        <f t="shared" si="235"/>
        <v>0</v>
      </c>
      <c r="AD160" s="89">
        <f t="shared" si="236"/>
        <v>0</v>
      </c>
      <c r="AE160" s="201" t="str">
        <f>IF(女子種目選択!F160="","",女子種目選択!F160)</f>
        <v/>
      </c>
      <c r="AF160" s="94" t="str">
        <f t="shared" si="213"/>
        <v/>
      </c>
      <c r="AG160" s="129"/>
      <c r="AH160" s="202" t="str">
        <f t="shared" si="237"/>
        <v/>
      </c>
      <c r="AI160" s="130"/>
      <c r="AJ160" s="202" t="str">
        <f t="shared" si="238"/>
        <v/>
      </c>
      <c r="AK160" s="200"/>
      <c r="AL160" s="99">
        <f t="shared" si="239"/>
        <v>0</v>
      </c>
      <c r="AM160" s="99">
        <f t="shared" si="240"/>
        <v>0</v>
      </c>
      <c r="AN160" s="99">
        <f t="shared" si="241"/>
        <v>0</v>
      </c>
      <c r="AO160" s="99">
        <f t="shared" si="242"/>
        <v>0</v>
      </c>
      <c r="AP160" s="100">
        <f t="shared" si="243"/>
        <v>0</v>
      </c>
      <c r="AQ160" s="101">
        <f t="shared" si="244"/>
        <v>0</v>
      </c>
      <c r="AR160" s="89" t="str">
        <f t="shared" si="245"/>
        <v>000</v>
      </c>
      <c r="AS160" s="89">
        <f t="shared" si="246"/>
        <v>0</v>
      </c>
      <c r="AT160" s="89">
        <f t="shared" si="247"/>
        <v>0</v>
      </c>
      <c r="AU160" s="89" t="str">
        <f t="shared" si="248"/>
        <v/>
      </c>
      <c r="AV160" s="89" t="str">
        <f t="shared" si="249"/>
        <v/>
      </c>
      <c r="AW160" s="89" t="str">
        <f t="shared" si="250"/>
        <v>0</v>
      </c>
      <c r="AX160" s="89" t="str">
        <f t="shared" si="251"/>
        <v/>
      </c>
      <c r="AY160" s="89" t="str">
        <f t="shared" si="252"/>
        <v>0</v>
      </c>
      <c r="AZ160" s="89" t="str">
        <f t="shared" si="253"/>
        <v/>
      </c>
      <c r="BA160" s="89" t="str">
        <f t="shared" si="254"/>
        <v>00</v>
      </c>
      <c r="BB160" s="89">
        <f t="shared" si="255"/>
        <v>0</v>
      </c>
      <c r="BC160" s="199" t="str">
        <f>IF(女子種目選択!G160="","",女子種目選択!G160)</f>
        <v/>
      </c>
      <c r="BD160" s="94" t="str">
        <f t="shared" si="214"/>
        <v/>
      </c>
      <c r="BE160" s="129"/>
      <c r="BF160" s="202" t="str">
        <f t="shared" si="256"/>
        <v/>
      </c>
      <c r="BG160" s="130"/>
      <c r="BH160" s="202" t="str">
        <f t="shared" si="257"/>
        <v/>
      </c>
      <c r="BI160" s="200"/>
      <c r="BJ160" s="99">
        <f t="shared" si="258"/>
        <v>0</v>
      </c>
      <c r="BK160" s="99">
        <f t="shared" si="259"/>
        <v>0</v>
      </c>
      <c r="BL160" s="99">
        <f t="shared" si="260"/>
        <v>0</v>
      </c>
      <c r="BM160" s="99">
        <f t="shared" si="261"/>
        <v>0</v>
      </c>
      <c r="BN160" s="100">
        <f t="shared" si="262"/>
        <v>0</v>
      </c>
      <c r="BO160" s="101">
        <f t="shared" si="263"/>
        <v>0</v>
      </c>
      <c r="BP160" s="89" t="str">
        <f t="shared" si="264"/>
        <v>000</v>
      </c>
      <c r="BQ160" s="89">
        <f t="shared" si="265"/>
        <v>0</v>
      </c>
      <c r="BR160" s="89">
        <f t="shared" si="266"/>
        <v>0</v>
      </c>
      <c r="BS160" s="89" t="str">
        <f t="shared" si="267"/>
        <v/>
      </c>
      <c r="BT160" s="89" t="str">
        <f t="shared" si="268"/>
        <v/>
      </c>
      <c r="BU160" s="89" t="str">
        <f t="shared" si="269"/>
        <v>0</v>
      </c>
      <c r="BV160" s="89" t="str">
        <f t="shared" si="270"/>
        <v/>
      </c>
      <c r="BW160" s="89" t="str">
        <f t="shared" si="271"/>
        <v>0</v>
      </c>
      <c r="BX160" s="89" t="str">
        <f t="shared" si="272"/>
        <v/>
      </c>
      <c r="BY160" s="89" t="str">
        <f t="shared" si="273"/>
        <v>00</v>
      </c>
      <c r="BZ160" s="89">
        <f t="shared" si="274"/>
        <v>0</v>
      </c>
      <c r="CA160" s="199" t="str">
        <f>IF(女子種目選択!H160="","",女子種目選択!H160)</f>
        <v/>
      </c>
      <c r="CB160" s="94" t="str">
        <f t="shared" si="215"/>
        <v/>
      </c>
      <c r="CC160" s="129"/>
      <c r="CD160" s="202" t="str">
        <f t="shared" si="275"/>
        <v/>
      </c>
      <c r="CE160" s="130"/>
      <c r="CF160" s="202" t="str">
        <f t="shared" si="276"/>
        <v/>
      </c>
      <c r="CG160" s="200"/>
      <c r="CH160" s="99">
        <f t="shared" si="277"/>
        <v>0</v>
      </c>
      <c r="CI160" s="99">
        <f t="shared" si="278"/>
        <v>0</v>
      </c>
      <c r="CJ160" s="99">
        <f t="shared" si="279"/>
        <v>0</v>
      </c>
      <c r="CK160" s="99">
        <f t="shared" si="280"/>
        <v>0</v>
      </c>
      <c r="CL160" s="100">
        <f t="shared" si="281"/>
        <v>0</v>
      </c>
      <c r="CM160" s="101">
        <f t="shared" si="282"/>
        <v>0</v>
      </c>
      <c r="CN160" s="89" t="str">
        <f t="shared" si="283"/>
        <v>000</v>
      </c>
      <c r="CO160" s="89">
        <f t="shared" si="284"/>
        <v>0</v>
      </c>
      <c r="CP160" s="89">
        <f t="shared" si="285"/>
        <v>0</v>
      </c>
      <c r="CQ160" s="89" t="str">
        <f t="shared" si="286"/>
        <v/>
      </c>
      <c r="CR160" s="89" t="str">
        <f t="shared" si="287"/>
        <v/>
      </c>
      <c r="CS160" s="89" t="str">
        <f t="shared" si="288"/>
        <v>0</v>
      </c>
      <c r="CT160" s="89" t="str">
        <f t="shared" si="289"/>
        <v/>
      </c>
      <c r="CU160" s="89" t="str">
        <f t="shared" si="290"/>
        <v>0</v>
      </c>
      <c r="CV160" s="89" t="str">
        <f t="shared" si="291"/>
        <v/>
      </c>
      <c r="CW160" s="89" t="str">
        <f t="shared" si="292"/>
        <v>00</v>
      </c>
      <c r="CX160" s="89">
        <f t="shared" si="293"/>
        <v>0</v>
      </c>
      <c r="CY160" s="201" t="str">
        <f>IF(女子種目選択!I160="","",女子種目選択!I160)</f>
        <v/>
      </c>
      <c r="CZ160" s="94" t="str">
        <f t="shared" si="216"/>
        <v/>
      </c>
      <c r="DA160" s="129"/>
      <c r="DB160" s="202" t="str">
        <f t="shared" si="294"/>
        <v/>
      </c>
      <c r="DC160" s="130"/>
      <c r="DD160" s="202" t="str">
        <f t="shared" si="295"/>
        <v/>
      </c>
      <c r="DE160" s="200"/>
      <c r="DF160" s="99">
        <f t="shared" si="296"/>
        <v>0</v>
      </c>
      <c r="DG160" s="99">
        <f t="shared" si="297"/>
        <v>0</v>
      </c>
      <c r="DH160" s="99">
        <f t="shared" si="298"/>
        <v>0</v>
      </c>
      <c r="DI160" s="99">
        <f t="shared" si="299"/>
        <v>0</v>
      </c>
      <c r="DJ160" s="100">
        <f t="shared" si="300"/>
        <v>0</v>
      </c>
      <c r="DK160" s="101">
        <f t="shared" si="301"/>
        <v>0</v>
      </c>
      <c r="DL160" s="89" t="str">
        <f t="shared" si="302"/>
        <v>000</v>
      </c>
      <c r="DM160" s="89">
        <f t="shared" si="303"/>
        <v>0</v>
      </c>
      <c r="DN160" s="89">
        <f t="shared" si="304"/>
        <v>0</v>
      </c>
      <c r="DO160" s="89" t="str">
        <f t="shared" si="305"/>
        <v/>
      </c>
      <c r="DP160" s="89" t="str">
        <f t="shared" si="306"/>
        <v/>
      </c>
      <c r="DQ160" s="89" t="str">
        <f t="shared" si="307"/>
        <v>0</v>
      </c>
      <c r="DR160" s="89" t="str">
        <f t="shared" si="308"/>
        <v/>
      </c>
      <c r="DS160" s="89" t="str">
        <f t="shared" si="309"/>
        <v>0</v>
      </c>
      <c r="DT160" s="89" t="str">
        <f t="shared" si="310"/>
        <v/>
      </c>
      <c r="DU160" s="89" t="str">
        <f t="shared" si="311"/>
        <v>00</v>
      </c>
      <c r="DV160" s="89">
        <f t="shared" si="312"/>
        <v>0</v>
      </c>
    </row>
    <row r="161" spans="2:126">
      <c r="B161" s="90" t="str">
        <f t="shared" si="217"/>
        <v/>
      </c>
      <c r="C161" s="91">
        <v>158</v>
      </c>
      <c r="D161" s="92" t="str">
        <f>女子種目選択!B161</f>
        <v/>
      </c>
      <c r="E161" s="197" t="str">
        <f>女子種目選択!C161</f>
        <v/>
      </c>
      <c r="F161" s="198" t="str">
        <f>女子種目選択!D161</f>
        <v/>
      </c>
      <c r="G161" s="199" t="str">
        <f>IF(女子種目選択!E161="","",女子種目選択!E161)</f>
        <v/>
      </c>
      <c r="H161" s="94" t="str">
        <f t="shared" si="212"/>
        <v/>
      </c>
      <c r="I161" s="129"/>
      <c r="J161" s="96" t="str">
        <f t="shared" si="218"/>
        <v/>
      </c>
      <c r="K161" s="130"/>
      <c r="L161" s="96" t="str">
        <f t="shared" si="219"/>
        <v/>
      </c>
      <c r="M161" s="200"/>
      <c r="N161" s="99" t="str">
        <f t="shared" si="220"/>
        <v/>
      </c>
      <c r="O161" s="99">
        <f t="shared" si="221"/>
        <v>0</v>
      </c>
      <c r="P161" s="99" t="str">
        <f t="shared" si="222"/>
        <v/>
      </c>
      <c r="Q161" s="99">
        <f t="shared" si="223"/>
        <v>0</v>
      </c>
      <c r="R161" s="100" t="str">
        <f t="shared" si="224"/>
        <v/>
      </c>
      <c r="S161" s="101" t="str">
        <f t="shared" si="225"/>
        <v/>
      </c>
      <c r="T161" s="89" t="str">
        <f t="shared" si="226"/>
        <v>00</v>
      </c>
      <c r="U161" s="89">
        <f t="shared" si="227"/>
        <v>0</v>
      </c>
      <c r="V161" s="89">
        <f t="shared" si="228"/>
        <v>0</v>
      </c>
      <c r="W161" s="89" t="str">
        <f t="shared" si="229"/>
        <v/>
      </c>
      <c r="X161" s="89" t="str">
        <f t="shared" si="230"/>
        <v/>
      </c>
      <c r="Y161" s="89" t="str">
        <f t="shared" si="231"/>
        <v>0</v>
      </c>
      <c r="Z161" s="89" t="str">
        <f t="shared" si="232"/>
        <v/>
      </c>
      <c r="AA161" s="89" t="str">
        <f t="shared" si="233"/>
        <v/>
      </c>
      <c r="AB161" s="89" t="str">
        <f t="shared" si="234"/>
        <v/>
      </c>
      <c r="AC161" s="89" t="str">
        <f t="shared" si="235"/>
        <v>0</v>
      </c>
      <c r="AD161" s="89">
        <f t="shared" si="236"/>
        <v>0</v>
      </c>
      <c r="AE161" s="201" t="str">
        <f>IF(女子種目選択!F161="","",女子種目選択!F161)</f>
        <v/>
      </c>
      <c r="AF161" s="94" t="str">
        <f t="shared" si="213"/>
        <v/>
      </c>
      <c r="AG161" s="129"/>
      <c r="AH161" s="202" t="str">
        <f t="shared" si="237"/>
        <v/>
      </c>
      <c r="AI161" s="130"/>
      <c r="AJ161" s="202" t="str">
        <f t="shared" si="238"/>
        <v/>
      </c>
      <c r="AK161" s="200"/>
      <c r="AL161" s="99">
        <f t="shared" si="239"/>
        <v>0</v>
      </c>
      <c r="AM161" s="99">
        <f t="shared" si="240"/>
        <v>0</v>
      </c>
      <c r="AN161" s="99">
        <f t="shared" si="241"/>
        <v>0</v>
      </c>
      <c r="AO161" s="99">
        <f t="shared" si="242"/>
        <v>0</v>
      </c>
      <c r="AP161" s="100">
        <f t="shared" si="243"/>
        <v>0</v>
      </c>
      <c r="AQ161" s="101">
        <f t="shared" si="244"/>
        <v>0</v>
      </c>
      <c r="AR161" s="89" t="str">
        <f t="shared" si="245"/>
        <v>000</v>
      </c>
      <c r="AS161" s="89">
        <f t="shared" si="246"/>
        <v>0</v>
      </c>
      <c r="AT161" s="89">
        <f t="shared" si="247"/>
        <v>0</v>
      </c>
      <c r="AU161" s="89" t="str">
        <f t="shared" si="248"/>
        <v/>
      </c>
      <c r="AV161" s="89" t="str">
        <f t="shared" si="249"/>
        <v/>
      </c>
      <c r="AW161" s="89" t="str">
        <f t="shared" si="250"/>
        <v>0</v>
      </c>
      <c r="AX161" s="89" t="str">
        <f t="shared" si="251"/>
        <v/>
      </c>
      <c r="AY161" s="89" t="str">
        <f t="shared" si="252"/>
        <v>0</v>
      </c>
      <c r="AZ161" s="89" t="str">
        <f t="shared" si="253"/>
        <v/>
      </c>
      <c r="BA161" s="89" t="str">
        <f t="shared" si="254"/>
        <v>00</v>
      </c>
      <c r="BB161" s="89">
        <f t="shared" si="255"/>
        <v>0</v>
      </c>
      <c r="BC161" s="199" t="str">
        <f>IF(女子種目選択!G161="","",女子種目選択!G161)</f>
        <v/>
      </c>
      <c r="BD161" s="94" t="str">
        <f t="shared" si="214"/>
        <v/>
      </c>
      <c r="BE161" s="129"/>
      <c r="BF161" s="202" t="str">
        <f t="shared" si="256"/>
        <v/>
      </c>
      <c r="BG161" s="130"/>
      <c r="BH161" s="202" t="str">
        <f t="shared" si="257"/>
        <v/>
      </c>
      <c r="BI161" s="200"/>
      <c r="BJ161" s="99">
        <f t="shared" si="258"/>
        <v>0</v>
      </c>
      <c r="BK161" s="99">
        <f t="shared" si="259"/>
        <v>0</v>
      </c>
      <c r="BL161" s="99">
        <f t="shared" si="260"/>
        <v>0</v>
      </c>
      <c r="BM161" s="99">
        <f t="shared" si="261"/>
        <v>0</v>
      </c>
      <c r="BN161" s="100">
        <f t="shared" si="262"/>
        <v>0</v>
      </c>
      <c r="BO161" s="101">
        <f t="shared" si="263"/>
        <v>0</v>
      </c>
      <c r="BP161" s="89" t="str">
        <f t="shared" si="264"/>
        <v>000</v>
      </c>
      <c r="BQ161" s="89">
        <f t="shared" si="265"/>
        <v>0</v>
      </c>
      <c r="BR161" s="89">
        <f t="shared" si="266"/>
        <v>0</v>
      </c>
      <c r="BS161" s="89" t="str">
        <f t="shared" si="267"/>
        <v/>
      </c>
      <c r="BT161" s="89" t="str">
        <f t="shared" si="268"/>
        <v/>
      </c>
      <c r="BU161" s="89" t="str">
        <f t="shared" si="269"/>
        <v>0</v>
      </c>
      <c r="BV161" s="89" t="str">
        <f t="shared" si="270"/>
        <v/>
      </c>
      <c r="BW161" s="89" t="str">
        <f t="shared" si="271"/>
        <v>0</v>
      </c>
      <c r="BX161" s="89" t="str">
        <f t="shared" si="272"/>
        <v/>
      </c>
      <c r="BY161" s="89" t="str">
        <f t="shared" si="273"/>
        <v>00</v>
      </c>
      <c r="BZ161" s="89">
        <f t="shared" si="274"/>
        <v>0</v>
      </c>
      <c r="CA161" s="199" t="str">
        <f>IF(女子種目選択!H161="","",女子種目選択!H161)</f>
        <v/>
      </c>
      <c r="CB161" s="94" t="str">
        <f t="shared" si="215"/>
        <v/>
      </c>
      <c r="CC161" s="129"/>
      <c r="CD161" s="202" t="str">
        <f t="shared" si="275"/>
        <v/>
      </c>
      <c r="CE161" s="130"/>
      <c r="CF161" s="202" t="str">
        <f t="shared" si="276"/>
        <v/>
      </c>
      <c r="CG161" s="200"/>
      <c r="CH161" s="99">
        <f t="shared" si="277"/>
        <v>0</v>
      </c>
      <c r="CI161" s="99">
        <f t="shared" si="278"/>
        <v>0</v>
      </c>
      <c r="CJ161" s="99">
        <f t="shared" si="279"/>
        <v>0</v>
      </c>
      <c r="CK161" s="99">
        <f t="shared" si="280"/>
        <v>0</v>
      </c>
      <c r="CL161" s="100">
        <f t="shared" si="281"/>
        <v>0</v>
      </c>
      <c r="CM161" s="101">
        <f t="shared" si="282"/>
        <v>0</v>
      </c>
      <c r="CN161" s="89" t="str">
        <f t="shared" si="283"/>
        <v>000</v>
      </c>
      <c r="CO161" s="89">
        <f t="shared" si="284"/>
        <v>0</v>
      </c>
      <c r="CP161" s="89">
        <f t="shared" si="285"/>
        <v>0</v>
      </c>
      <c r="CQ161" s="89" t="str">
        <f t="shared" si="286"/>
        <v/>
      </c>
      <c r="CR161" s="89" t="str">
        <f t="shared" si="287"/>
        <v/>
      </c>
      <c r="CS161" s="89" t="str">
        <f t="shared" si="288"/>
        <v>0</v>
      </c>
      <c r="CT161" s="89" t="str">
        <f t="shared" si="289"/>
        <v/>
      </c>
      <c r="CU161" s="89" t="str">
        <f t="shared" si="290"/>
        <v>0</v>
      </c>
      <c r="CV161" s="89" t="str">
        <f t="shared" si="291"/>
        <v/>
      </c>
      <c r="CW161" s="89" t="str">
        <f t="shared" si="292"/>
        <v>00</v>
      </c>
      <c r="CX161" s="89">
        <f t="shared" si="293"/>
        <v>0</v>
      </c>
      <c r="CY161" s="201" t="str">
        <f>IF(女子種目選択!I161="","",女子種目選択!I161)</f>
        <v/>
      </c>
      <c r="CZ161" s="94" t="str">
        <f t="shared" si="216"/>
        <v/>
      </c>
      <c r="DA161" s="129"/>
      <c r="DB161" s="202" t="str">
        <f t="shared" si="294"/>
        <v/>
      </c>
      <c r="DC161" s="130"/>
      <c r="DD161" s="202" t="str">
        <f t="shared" si="295"/>
        <v/>
      </c>
      <c r="DE161" s="200"/>
      <c r="DF161" s="99">
        <f t="shared" si="296"/>
        <v>0</v>
      </c>
      <c r="DG161" s="99">
        <f t="shared" si="297"/>
        <v>0</v>
      </c>
      <c r="DH161" s="99">
        <f t="shared" si="298"/>
        <v>0</v>
      </c>
      <c r="DI161" s="99">
        <f t="shared" si="299"/>
        <v>0</v>
      </c>
      <c r="DJ161" s="100">
        <f t="shared" si="300"/>
        <v>0</v>
      </c>
      <c r="DK161" s="101">
        <f t="shared" si="301"/>
        <v>0</v>
      </c>
      <c r="DL161" s="89" t="str">
        <f t="shared" si="302"/>
        <v>000</v>
      </c>
      <c r="DM161" s="89">
        <f t="shared" si="303"/>
        <v>0</v>
      </c>
      <c r="DN161" s="89">
        <f t="shared" si="304"/>
        <v>0</v>
      </c>
      <c r="DO161" s="89" t="str">
        <f t="shared" si="305"/>
        <v/>
      </c>
      <c r="DP161" s="89" t="str">
        <f t="shared" si="306"/>
        <v/>
      </c>
      <c r="DQ161" s="89" t="str">
        <f t="shared" si="307"/>
        <v>0</v>
      </c>
      <c r="DR161" s="89" t="str">
        <f t="shared" si="308"/>
        <v/>
      </c>
      <c r="DS161" s="89" t="str">
        <f t="shared" si="309"/>
        <v>0</v>
      </c>
      <c r="DT161" s="89" t="str">
        <f t="shared" si="310"/>
        <v/>
      </c>
      <c r="DU161" s="89" t="str">
        <f t="shared" si="311"/>
        <v>00</v>
      </c>
      <c r="DV161" s="89">
        <f t="shared" si="312"/>
        <v>0</v>
      </c>
    </row>
    <row r="162" spans="2:126">
      <c r="B162" s="90" t="str">
        <f t="shared" si="217"/>
        <v/>
      </c>
      <c r="C162" s="91">
        <v>159</v>
      </c>
      <c r="D162" s="92" t="str">
        <f>女子種目選択!B162</f>
        <v/>
      </c>
      <c r="E162" s="197" t="str">
        <f>女子種目選択!C162</f>
        <v/>
      </c>
      <c r="F162" s="198" t="str">
        <f>女子種目選択!D162</f>
        <v/>
      </c>
      <c r="G162" s="199" t="str">
        <f>IF(女子種目選択!E162="","",女子種目選択!E162)</f>
        <v/>
      </c>
      <c r="H162" s="94" t="str">
        <f t="shared" si="212"/>
        <v/>
      </c>
      <c r="I162" s="129"/>
      <c r="J162" s="96" t="str">
        <f t="shared" si="218"/>
        <v/>
      </c>
      <c r="K162" s="130"/>
      <c r="L162" s="96" t="str">
        <f t="shared" si="219"/>
        <v/>
      </c>
      <c r="M162" s="200"/>
      <c r="N162" s="99" t="str">
        <f t="shared" si="220"/>
        <v/>
      </c>
      <c r="O162" s="99">
        <f t="shared" si="221"/>
        <v>0</v>
      </c>
      <c r="P162" s="99" t="str">
        <f t="shared" si="222"/>
        <v/>
      </c>
      <c r="Q162" s="99">
        <f t="shared" si="223"/>
        <v>0</v>
      </c>
      <c r="R162" s="100" t="str">
        <f t="shared" si="224"/>
        <v/>
      </c>
      <c r="S162" s="101" t="str">
        <f t="shared" si="225"/>
        <v/>
      </c>
      <c r="T162" s="89" t="str">
        <f t="shared" si="226"/>
        <v>00</v>
      </c>
      <c r="U162" s="89">
        <f t="shared" si="227"/>
        <v>0</v>
      </c>
      <c r="V162" s="89">
        <f t="shared" si="228"/>
        <v>0</v>
      </c>
      <c r="W162" s="89" t="str">
        <f t="shared" si="229"/>
        <v/>
      </c>
      <c r="X162" s="89" t="str">
        <f t="shared" si="230"/>
        <v/>
      </c>
      <c r="Y162" s="89" t="str">
        <f t="shared" si="231"/>
        <v>0</v>
      </c>
      <c r="Z162" s="89" t="str">
        <f t="shared" si="232"/>
        <v/>
      </c>
      <c r="AA162" s="89" t="str">
        <f t="shared" si="233"/>
        <v/>
      </c>
      <c r="AB162" s="89" t="str">
        <f t="shared" si="234"/>
        <v/>
      </c>
      <c r="AC162" s="89" t="str">
        <f t="shared" si="235"/>
        <v>0</v>
      </c>
      <c r="AD162" s="89">
        <f t="shared" si="236"/>
        <v>0</v>
      </c>
      <c r="AE162" s="201" t="str">
        <f>IF(女子種目選択!F162="","",女子種目選択!F162)</f>
        <v/>
      </c>
      <c r="AF162" s="94" t="str">
        <f t="shared" si="213"/>
        <v/>
      </c>
      <c r="AG162" s="129"/>
      <c r="AH162" s="202" t="str">
        <f t="shared" si="237"/>
        <v/>
      </c>
      <c r="AI162" s="130"/>
      <c r="AJ162" s="202" t="str">
        <f t="shared" si="238"/>
        <v/>
      </c>
      <c r="AK162" s="200"/>
      <c r="AL162" s="99">
        <f t="shared" si="239"/>
        <v>0</v>
      </c>
      <c r="AM162" s="99">
        <f t="shared" si="240"/>
        <v>0</v>
      </c>
      <c r="AN162" s="99">
        <f t="shared" si="241"/>
        <v>0</v>
      </c>
      <c r="AO162" s="99">
        <f t="shared" si="242"/>
        <v>0</v>
      </c>
      <c r="AP162" s="100">
        <f t="shared" si="243"/>
        <v>0</v>
      </c>
      <c r="AQ162" s="101">
        <f t="shared" si="244"/>
        <v>0</v>
      </c>
      <c r="AR162" s="89" t="str">
        <f t="shared" si="245"/>
        <v>000</v>
      </c>
      <c r="AS162" s="89">
        <f t="shared" si="246"/>
        <v>0</v>
      </c>
      <c r="AT162" s="89">
        <f t="shared" si="247"/>
        <v>0</v>
      </c>
      <c r="AU162" s="89" t="str">
        <f t="shared" si="248"/>
        <v/>
      </c>
      <c r="AV162" s="89" t="str">
        <f t="shared" si="249"/>
        <v/>
      </c>
      <c r="AW162" s="89" t="str">
        <f t="shared" si="250"/>
        <v>0</v>
      </c>
      <c r="AX162" s="89" t="str">
        <f t="shared" si="251"/>
        <v/>
      </c>
      <c r="AY162" s="89" t="str">
        <f t="shared" si="252"/>
        <v>0</v>
      </c>
      <c r="AZ162" s="89" t="str">
        <f t="shared" si="253"/>
        <v/>
      </c>
      <c r="BA162" s="89" t="str">
        <f t="shared" si="254"/>
        <v>00</v>
      </c>
      <c r="BB162" s="89">
        <f t="shared" si="255"/>
        <v>0</v>
      </c>
      <c r="BC162" s="199" t="str">
        <f>IF(女子種目選択!G162="","",女子種目選択!G162)</f>
        <v/>
      </c>
      <c r="BD162" s="94" t="str">
        <f t="shared" si="214"/>
        <v/>
      </c>
      <c r="BE162" s="129"/>
      <c r="BF162" s="202" t="str">
        <f t="shared" si="256"/>
        <v/>
      </c>
      <c r="BG162" s="130"/>
      <c r="BH162" s="202" t="str">
        <f t="shared" si="257"/>
        <v/>
      </c>
      <c r="BI162" s="200"/>
      <c r="BJ162" s="99">
        <f t="shared" si="258"/>
        <v>0</v>
      </c>
      <c r="BK162" s="99">
        <f t="shared" si="259"/>
        <v>0</v>
      </c>
      <c r="BL162" s="99">
        <f t="shared" si="260"/>
        <v>0</v>
      </c>
      <c r="BM162" s="99">
        <f t="shared" si="261"/>
        <v>0</v>
      </c>
      <c r="BN162" s="100">
        <f t="shared" si="262"/>
        <v>0</v>
      </c>
      <c r="BO162" s="101">
        <f t="shared" si="263"/>
        <v>0</v>
      </c>
      <c r="BP162" s="89" t="str">
        <f t="shared" si="264"/>
        <v>000</v>
      </c>
      <c r="BQ162" s="89">
        <f t="shared" si="265"/>
        <v>0</v>
      </c>
      <c r="BR162" s="89">
        <f t="shared" si="266"/>
        <v>0</v>
      </c>
      <c r="BS162" s="89" t="str">
        <f t="shared" si="267"/>
        <v/>
      </c>
      <c r="BT162" s="89" t="str">
        <f t="shared" si="268"/>
        <v/>
      </c>
      <c r="BU162" s="89" t="str">
        <f t="shared" si="269"/>
        <v>0</v>
      </c>
      <c r="BV162" s="89" t="str">
        <f t="shared" si="270"/>
        <v/>
      </c>
      <c r="BW162" s="89" t="str">
        <f t="shared" si="271"/>
        <v>0</v>
      </c>
      <c r="BX162" s="89" t="str">
        <f t="shared" si="272"/>
        <v/>
      </c>
      <c r="BY162" s="89" t="str">
        <f t="shared" si="273"/>
        <v>00</v>
      </c>
      <c r="BZ162" s="89">
        <f t="shared" si="274"/>
        <v>0</v>
      </c>
      <c r="CA162" s="199" t="str">
        <f>IF(女子種目選択!H162="","",女子種目選択!H162)</f>
        <v/>
      </c>
      <c r="CB162" s="94" t="str">
        <f t="shared" si="215"/>
        <v/>
      </c>
      <c r="CC162" s="129"/>
      <c r="CD162" s="202" t="str">
        <f t="shared" si="275"/>
        <v/>
      </c>
      <c r="CE162" s="130"/>
      <c r="CF162" s="202" t="str">
        <f t="shared" si="276"/>
        <v/>
      </c>
      <c r="CG162" s="200"/>
      <c r="CH162" s="99">
        <f t="shared" si="277"/>
        <v>0</v>
      </c>
      <c r="CI162" s="99">
        <f t="shared" si="278"/>
        <v>0</v>
      </c>
      <c r="CJ162" s="99">
        <f t="shared" si="279"/>
        <v>0</v>
      </c>
      <c r="CK162" s="99">
        <f t="shared" si="280"/>
        <v>0</v>
      </c>
      <c r="CL162" s="100">
        <f t="shared" si="281"/>
        <v>0</v>
      </c>
      <c r="CM162" s="101">
        <f t="shared" si="282"/>
        <v>0</v>
      </c>
      <c r="CN162" s="89" t="str">
        <f t="shared" si="283"/>
        <v>000</v>
      </c>
      <c r="CO162" s="89">
        <f t="shared" si="284"/>
        <v>0</v>
      </c>
      <c r="CP162" s="89">
        <f t="shared" si="285"/>
        <v>0</v>
      </c>
      <c r="CQ162" s="89" t="str">
        <f t="shared" si="286"/>
        <v/>
      </c>
      <c r="CR162" s="89" t="str">
        <f t="shared" si="287"/>
        <v/>
      </c>
      <c r="CS162" s="89" t="str">
        <f t="shared" si="288"/>
        <v>0</v>
      </c>
      <c r="CT162" s="89" t="str">
        <f t="shared" si="289"/>
        <v/>
      </c>
      <c r="CU162" s="89" t="str">
        <f t="shared" si="290"/>
        <v>0</v>
      </c>
      <c r="CV162" s="89" t="str">
        <f t="shared" si="291"/>
        <v/>
      </c>
      <c r="CW162" s="89" t="str">
        <f t="shared" si="292"/>
        <v>00</v>
      </c>
      <c r="CX162" s="89">
        <f t="shared" si="293"/>
        <v>0</v>
      </c>
      <c r="CY162" s="201" t="str">
        <f>IF(女子種目選択!I162="","",女子種目選択!I162)</f>
        <v/>
      </c>
      <c r="CZ162" s="94" t="str">
        <f t="shared" si="216"/>
        <v/>
      </c>
      <c r="DA162" s="129"/>
      <c r="DB162" s="202" t="str">
        <f t="shared" si="294"/>
        <v/>
      </c>
      <c r="DC162" s="130"/>
      <c r="DD162" s="202" t="str">
        <f t="shared" si="295"/>
        <v/>
      </c>
      <c r="DE162" s="200"/>
      <c r="DF162" s="99">
        <f t="shared" si="296"/>
        <v>0</v>
      </c>
      <c r="DG162" s="99">
        <f t="shared" si="297"/>
        <v>0</v>
      </c>
      <c r="DH162" s="99">
        <f t="shared" si="298"/>
        <v>0</v>
      </c>
      <c r="DI162" s="99">
        <f t="shared" si="299"/>
        <v>0</v>
      </c>
      <c r="DJ162" s="100">
        <f t="shared" si="300"/>
        <v>0</v>
      </c>
      <c r="DK162" s="101">
        <f t="shared" si="301"/>
        <v>0</v>
      </c>
      <c r="DL162" s="89" t="str">
        <f t="shared" si="302"/>
        <v>000</v>
      </c>
      <c r="DM162" s="89">
        <f t="shared" si="303"/>
        <v>0</v>
      </c>
      <c r="DN162" s="89">
        <f t="shared" si="304"/>
        <v>0</v>
      </c>
      <c r="DO162" s="89" t="str">
        <f t="shared" si="305"/>
        <v/>
      </c>
      <c r="DP162" s="89" t="str">
        <f t="shared" si="306"/>
        <v/>
      </c>
      <c r="DQ162" s="89" t="str">
        <f t="shared" si="307"/>
        <v>0</v>
      </c>
      <c r="DR162" s="89" t="str">
        <f t="shared" si="308"/>
        <v/>
      </c>
      <c r="DS162" s="89" t="str">
        <f t="shared" si="309"/>
        <v>0</v>
      </c>
      <c r="DT162" s="89" t="str">
        <f t="shared" si="310"/>
        <v/>
      </c>
      <c r="DU162" s="89" t="str">
        <f t="shared" si="311"/>
        <v>00</v>
      </c>
      <c r="DV162" s="89">
        <f t="shared" si="312"/>
        <v>0</v>
      </c>
    </row>
    <row r="163" spans="2:126">
      <c r="B163" s="90" t="str">
        <f t="shared" si="217"/>
        <v/>
      </c>
      <c r="C163" s="91">
        <v>160</v>
      </c>
      <c r="D163" s="92" t="str">
        <f>女子種目選択!B163</f>
        <v/>
      </c>
      <c r="E163" s="197" t="str">
        <f>女子種目選択!C163</f>
        <v/>
      </c>
      <c r="F163" s="198" t="str">
        <f>女子種目選択!D163</f>
        <v/>
      </c>
      <c r="G163" s="199" t="str">
        <f>IF(女子種目選択!E163="","",女子種目選択!E163)</f>
        <v/>
      </c>
      <c r="H163" s="94" t="str">
        <f t="shared" si="212"/>
        <v/>
      </c>
      <c r="I163" s="129"/>
      <c r="J163" s="96" t="str">
        <f t="shared" si="218"/>
        <v/>
      </c>
      <c r="K163" s="130"/>
      <c r="L163" s="96" t="str">
        <f t="shared" si="219"/>
        <v/>
      </c>
      <c r="M163" s="200"/>
      <c r="N163" s="99" t="str">
        <f t="shared" si="220"/>
        <v/>
      </c>
      <c r="O163" s="99">
        <f t="shared" si="221"/>
        <v>0</v>
      </c>
      <c r="P163" s="99" t="str">
        <f t="shared" si="222"/>
        <v/>
      </c>
      <c r="Q163" s="99">
        <f t="shared" si="223"/>
        <v>0</v>
      </c>
      <c r="R163" s="100" t="str">
        <f t="shared" si="224"/>
        <v/>
      </c>
      <c r="S163" s="101" t="str">
        <f t="shared" si="225"/>
        <v/>
      </c>
      <c r="T163" s="89" t="str">
        <f t="shared" si="226"/>
        <v>00</v>
      </c>
      <c r="U163" s="89">
        <f t="shared" si="227"/>
        <v>0</v>
      </c>
      <c r="V163" s="89">
        <f t="shared" si="228"/>
        <v>0</v>
      </c>
      <c r="W163" s="89" t="str">
        <f t="shared" si="229"/>
        <v/>
      </c>
      <c r="X163" s="89" t="str">
        <f t="shared" si="230"/>
        <v/>
      </c>
      <c r="Y163" s="89" t="str">
        <f t="shared" si="231"/>
        <v>0</v>
      </c>
      <c r="Z163" s="89" t="str">
        <f t="shared" si="232"/>
        <v/>
      </c>
      <c r="AA163" s="89" t="str">
        <f t="shared" si="233"/>
        <v/>
      </c>
      <c r="AB163" s="89" t="str">
        <f t="shared" si="234"/>
        <v/>
      </c>
      <c r="AC163" s="89" t="str">
        <f t="shared" si="235"/>
        <v>0</v>
      </c>
      <c r="AD163" s="89">
        <f t="shared" si="236"/>
        <v>0</v>
      </c>
      <c r="AE163" s="201" t="str">
        <f>IF(女子種目選択!F163="","",女子種目選択!F163)</f>
        <v/>
      </c>
      <c r="AF163" s="94" t="str">
        <f t="shared" si="213"/>
        <v/>
      </c>
      <c r="AG163" s="129"/>
      <c r="AH163" s="202" t="str">
        <f t="shared" si="237"/>
        <v/>
      </c>
      <c r="AI163" s="130"/>
      <c r="AJ163" s="202" t="str">
        <f t="shared" si="238"/>
        <v/>
      </c>
      <c r="AK163" s="200"/>
      <c r="AL163" s="99">
        <f t="shared" si="239"/>
        <v>0</v>
      </c>
      <c r="AM163" s="99">
        <f t="shared" si="240"/>
        <v>0</v>
      </c>
      <c r="AN163" s="99">
        <f t="shared" si="241"/>
        <v>0</v>
      </c>
      <c r="AO163" s="99">
        <f t="shared" si="242"/>
        <v>0</v>
      </c>
      <c r="AP163" s="100">
        <f t="shared" si="243"/>
        <v>0</v>
      </c>
      <c r="AQ163" s="101">
        <f t="shared" si="244"/>
        <v>0</v>
      </c>
      <c r="AR163" s="89" t="str">
        <f t="shared" si="245"/>
        <v>000</v>
      </c>
      <c r="AS163" s="89">
        <f t="shared" si="246"/>
        <v>0</v>
      </c>
      <c r="AT163" s="89">
        <f t="shared" si="247"/>
        <v>0</v>
      </c>
      <c r="AU163" s="89" t="str">
        <f t="shared" si="248"/>
        <v/>
      </c>
      <c r="AV163" s="89" t="str">
        <f t="shared" si="249"/>
        <v/>
      </c>
      <c r="AW163" s="89" t="str">
        <f t="shared" si="250"/>
        <v>0</v>
      </c>
      <c r="AX163" s="89" t="str">
        <f t="shared" si="251"/>
        <v/>
      </c>
      <c r="AY163" s="89" t="str">
        <f t="shared" si="252"/>
        <v>0</v>
      </c>
      <c r="AZ163" s="89" t="str">
        <f t="shared" si="253"/>
        <v/>
      </c>
      <c r="BA163" s="89" t="str">
        <f t="shared" si="254"/>
        <v>00</v>
      </c>
      <c r="BB163" s="89">
        <f t="shared" si="255"/>
        <v>0</v>
      </c>
      <c r="BC163" s="199" t="str">
        <f>IF(女子種目選択!G163="","",女子種目選択!G163)</f>
        <v/>
      </c>
      <c r="BD163" s="94" t="str">
        <f t="shared" si="214"/>
        <v/>
      </c>
      <c r="BE163" s="129"/>
      <c r="BF163" s="202" t="str">
        <f t="shared" si="256"/>
        <v/>
      </c>
      <c r="BG163" s="130"/>
      <c r="BH163" s="202" t="str">
        <f t="shared" si="257"/>
        <v/>
      </c>
      <c r="BI163" s="200"/>
      <c r="BJ163" s="99">
        <f t="shared" si="258"/>
        <v>0</v>
      </c>
      <c r="BK163" s="99">
        <f t="shared" si="259"/>
        <v>0</v>
      </c>
      <c r="BL163" s="99">
        <f t="shared" si="260"/>
        <v>0</v>
      </c>
      <c r="BM163" s="99">
        <f t="shared" si="261"/>
        <v>0</v>
      </c>
      <c r="BN163" s="100">
        <f t="shared" si="262"/>
        <v>0</v>
      </c>
      <c r="BO163" s="101">
        <f t="shared" si="263"/>
        <v>0</v>
      </c>
      <c r="BP163" s="89" t="str">
        <f t="shared" si="264"/>
        <v>000</v>
      </c>
      <c r="BQ163" s="89">
        <f t="shared" si="265"/>
        <v>0</v>
      </c>
      <c r="BR163" s="89">
        <f t="shared" si="266"/>
        <v>0</v>
      </c>
      <c r="BS163" s="89" t="str">
        <f t="shared" si="267"/>
        <v/>
      </c>
      <c r="BT163" s="89" t="str">
        <f t="shared" si="268"/>
        <v/>
      </c>
      <c r="BU163" s="89" t="str">
        <f t="shared" si="269"/>
        <v>0</v>
      </c>
      <c r="BV163" s="89" t="str">
        <f t="shared" si="270"/>
        <v/>
      </c>
      <c r="BW163" s="89" t="str">
        <f t="shared" si="271"/>
        <v>0</v>
      </c>
      <c r="BX163" s="89" t="str">
        <f t="shared" si="272"/>
        <v/>
      </c>
      <c r="BY163" s="89" t="str">
        <f t="shared" si="273"/>
        <v>00</v>
      </c>
      <c r="BZ163" s="89">
        <f t="shared" si="274"/>
        <v>0</v>
      </c>
      <c r="CA163" s="199" t="str">
        <f>IF(女子種目選択!H163="","",女子種目選択!H163)</f>
        <v/>
      </c>
      <c r="CB163" s="94" t="str">
        <f t="shared" si="215"/>
        <v/>
      </c>
      <c r="CC163" s="129"/>
      <c r="CD163" s="202" t="str">
        <f t="shared" si="275"/>
        <v/>
      </c>
      <c r="CE163" s="130"/>
      <c r="CF163" s="202" t="str">
        <f t="shared" si="276"/>
        <v/>
      </c>
      <c r="CG163" s="200"/>
      <c r="CH163" s="99">
        <f t="shared" si="277"/>
        <v>0</v>
      </c>
      <c r="CI163" s="99">
        <f t="shared" si="278"/>
        <v>0</v>
      </c>
      <c r="CJ163" s="99">
        <f t="shared" si="279"/>
        <v>0</v>
      </c>
      <c r="CK163" s="99">
        <f t="shared" si="280"/>
        <v>0</v>
      </c>
      <c r="CL163" s="100">
        <f t="shared" si="281"/>
        <v>0</v>
      </c>
      <c r="CM163" s="101">
        <f t="shared" si="282"/>
        <v>0</v>
      </c>
      <c r="CN163" s="89" t="str">
        <f t="shared" si="283"/>
        <v>000</v>
      </c>
      <c r="CO163" s="89">
        <f t="shared" si="284"/>
        <v>0</v>
      </c>
      <c r="CP163" s="89">
        <f t="shared" si="285"/>
        <v>0</v>
      </c>
      <c r="CQ163" s="89" t="str">
        <f t="shared" si="286"/>
        <v/>
      </c>
      <c r="CR163" s="89" t="str">
        <f t="shared" si="287"/>
        <v/>
      </c>
      <c r="CS163" s="89" t="str">
        <f t="shared" si="288"/>
        <v>0</v>
      </c>
      <c r="CT163" s="89" t="str">
        <f t="shared" si="289"/>
        <v/>
      </c>
      <c r="CU163" s="89" t="str">
        <f t="shared" si="290"/>
        <v>0</v>
      </c>
      <c r="CV163" s="89" t="str">
        <f t="shared" si="291"/>
        <v/>
      </c>
      <c r="CW163" s="89" t="str">
        <f t="shared" si="292"/>
        <v>00</v>
      </c>
      <c r="CX163" s="89">
        <f t="shared" si="293"/>
        <v>0</v>
      </c>
      <c r="CY163" s="201" t="str">
        <f>IF(女子種目選択!I163="","",女子種目選択!I163)</f>
        <v/>
      </c>
      <c r="CZ163" s="94" t="str">
        <f t="shared" si="216"/>
        <v/>
      </c>
      <c r="DA163" s="129"/>
      <c r="DB163" s="202" t="str">
        <f t="shared" si="294"/>
        <v/>
      </c>
      <c r="DC163" s="130"/>
      <c r="DD163" s="202" t="str">
        <f t="shared" si="295"/>
        <v/>
      </c>
      <c r="DE163" s="200"/>
      <c r="DF163" s="99">
        <f t="shared" si="296"/>
        <v>0</v>
      </c>
      <c r="DG163" s="99">
        <f t="shared" si="297"/>
        <v>0</v>
      </c>
      <c r="DH163" s="99">
        <f t="shared" si="298"/>
        <v>0</v>
      </c>
      <c r="DI163" s="99">
        <f t="shared" si="299"/>
        <v>0</v>
      </c>
      <c r="DJ163" s="100">
        <f t="shared" si="300"/>
        <v>0</v>
      </c>
      <c r="DK163" s="101">
        <f t="shared" si="301"/>
        <v>0</v>
      </c>
      <c r="DL163" s="89" t="str">
        <f t="shared" si="302"/>
        <v>000</v>
      </c>
      <c r="DM163" s="89">
        <f t="shared" si="303"/>
        <v>0</v>
      </c>
      <c r="DN163" s="89">
        <f t="shared" si="304"/>
        <v>0</v>
      </c>
      <c r="DO163" s="89" t="str">
        <f t="shared" si="305"/>
        <v/>
      </c>
      <c r="DP163" s="89" t="str">
        <f t="shared" si="306"/>
        <v/>
      </c>
      <c r="DQ163" s="89" t="str">
        <f t="shared" si="307"/>
        <v>0</v>
      </c>
      <c r="DR163" s="89" t="str">
        <f t="shared" si="308"/>
        <v/>
      </c>
      <c r="DS163" s="89" t="str">
        <f t="shared" si="309"/>
        <v>0</v>
      </c>
      <c r="DT163" s="89" t="str">
        <f t="shared" si="310"/>
        <v/>
      </c>
      <c r="DU163" s="89" t="str">
        <f t="shared" si="311"/>
        <v>00</v>
      </c>
      <c r="DV163" s="89">
        <f t="shared" si="312"/>
        <v>0</v>
      </c>
    </row>
    <row r="164" spans="2:126">
      <c r="B164" s="90" t="str">
        <f t="shared" si="217"/>
        <v/>
      </c>
      <c r="C164" s="91">
        <v>161</v>
      </c>
      <c r="D164" s="92" t="str">
        <f>女子種目選択!B164</f>
        <v/>
      </c>
      <c r="E164" s="197" t="str">
        <f>女子種目選択!C164</f>
        <v/>
      </c>
      <c r="F164" s="198" t="str">
        <f>女子種目選択!D164</f>
        <v/>
      </c>
      <c r="G164" s="199" t="str">
        <f>IF(女子種目選択!E164="","",女子種目選択!E164)</f>
        <v/>
      </c>
      <c r="H164" s="94" t="str">
        <f t="shared" ref="H164:H195" si="313">IF(G164="","",VLOOKUP(G164,コード２,5,FALSE))</f>
        <v/>
      </c>
      <c r="I164" s="129"/>
      <c r="J164" s="96" t="str">
        <f t="shared" si="218"/>
        <v/>
      </c>
      <c r="K164" s="130"/>
      <c r="L164" s="96" t="str">
        <f t="shared" si="219"/>
        <v/>
      </c>
      <c r="M164" s="200"/>
      <c r="N164" s="99" t="str">
        <f t="shared" si="220"/>
        <v/>
      </c>
      <c r="O164" s="99">
        <f t="shared" si="221"/>
        <v>0</v>
      </c>
      <c r="P164" s="99" t="str">
        <f t="shared" si="222"/>
        <v/>
      </c>
      <c r="Q164" s="99">
        <f t="shared" si="223"/>
        <v>0</v>
      </c>
      <c r="R164" s="100" t="str">
        <f t="shared" si="224"/>
        <v/>
      </c>
      <c r="S164" s="101" t="str">
        <f t="shared" si="225"/>
        <v/>
      </c>
      <c r="T164" s="89" t="str">
        <f t="shared" si="226"/>
        <v>00</v>
      </c>
      <c r="U164" s="89">
        <f t="shared" si="227"/>
        <v>0</v>
      </c>
      <c r="V164" s="89">
        <f t="shared" si="228"/>
        <v>0</v>
      </c>
      <c r="W164" s="89" t="str">
        <f t="shared" si="229"/>
        <v/>
      </c>
      <c r="X164" s="89" t="str">
        <f t="shared" si="230"/>
        <v/>
      </c>
      <c r="Y164" s="89" t="str">
        <f t="shared" si="231"/>
        <v>0</v>
      </c>
      <c r="Z164" s="89" t="str">
        <f t="shared" si="232"/>
        <v/>
      </c>
      <c r="AA164" s="89" t="str">
        <f t="shared" si="233"/>
        <v/>
      </c>
      <c r="AB164" s="89" t="str">
        <f t="shared" si="234"/>
        <v/>
      </c>
      <c r="AC164" s="89" t="str">
        <f t="shared" si="235"/>
        <v>0</v>
      </c>
      <c r="AD164" s="89">
        <f t="shared" si="236"/>
        <v>0</v>
      </c>
      <c r="AE164" s="201" t="str">
        <f>IF(女子種目選択!F164="","",女子種目選択!F164)</f>
        <v/>
      </c>
      <c r="AF164" s="94" t="str">
        <f t="shared" ref="AF164:AF195" si="314">IF(AE164="","",VLOOKUP(AE164,コード２,5,FALSE))</f>
        <v/>
      </c>
      <c r="AG164" s="129"/>
      <c r="AH164" s="202" t="str">
        <f t="shared" si="237"/>
        <v/>
      </c>
      <c r="AI164" s="130"/>
      <c r="AJ164" s="202" t="str">
        <f t="shared" si="238"/>
        <v/>
      </c>
      <c r="AK164" s="200"/>
      <c r="AL164" s="99">
        <f t="shared" si="239"/>
        <v>0</v>
      </c>
      <c r="AM164" s="99">
        <f t="shared" si="240"/>
        <v>0</v>
      </c>
      <c r="AN164" s="99">
        <f t="shared" si="241"/>
        <v>0</v>
      </c>
      <c r="AO164" s="99">
        <f t="shared" si="242"/>
        <v>0</v>
      </c>
      <c r="AP164" s="100">
        <f t="shared" si="243"/>
        <v>0</v>
      </c>
      <c r="AQ164" s="101">
        <f t="shared" si="244"/>
        <v>0</v>
      </c>
      <c r="AR164" s="89" t="str">
        <f t="shared" si="245"/>
        <v>000</v>
      </c>
      <c r="AS164" s="89">
        <f t="shared" si="246"/>
        <v>0</v>
      </c>
      <c r="AT164" s="89">
        <f t="shared" si="247"/>
        <v>0</v>
      </c>
      <c r="AU164" s="89" t="str">
        <f t="shared" si="248"/>
        <v/>
      </c>
      <c r="AV164" s="89" t="str">
        <f t="shared" si="249"/>
        <v/>
      </c>
      <c r="AW164" s="89" t="str">
        <f t="shared" si="250"/>
        <v>0</v>
      </c>
      <c r="AX164" s="89" t="str">
        <f t="shared" si="251"/>
        <v/>
      </c>
      <c r="AY164" s="89" t="str">
        <f t="shared" si="252"/>
        <v>0</v>
      </c>
      <c r="AZ164" s="89" t="str">
        <f t="shared" si="253"/>
        <v/>
      </c>
      <c r="BA164" s="89" t="str">
        <f t="shared" si="254"/>
        <v>00</v>
      </c>
      <c r="BB164" s="89">
        <f t="shared" si="255"/>
        <v>0</v>
      </c>
      <c r="BC164" s="199" t="str">
        <f>IF(女子種目選択!G164="","",女子種目選択!G164)</f>
        <v/>
      </c>
      <c r="BD164" s="94" t="str">
        <f t="shared" ref="BD164:BD195" si="315">IF(BC164="","",VLOOKUP(BC164,コード２,5,FALSE))</f>
        <v/>
      </c>
      <c r="BE164" s="129"/>
      <c r="BF164" s="202" t="str">
        <f t="shared" si="256"/>
        <v/>
      </c>
      <c r="BG164" s="130"/>
      <c r="BH164" s="202" t="str">
        <f t="shared" si="257"/>
        <v/>
      </c>
      <c r="BI164" s="200"/>
      <c r="BJ164" s="99">
        <f t="shared" si="258"/>
        <v>0</v>
      </c>
      <c r="BK164" s="99">
        <f t="shared" si="259"/>
        <v>0</v>
      </c>
      <c r="BL164" s="99">
        <f t="shared" si="260"/>
        <v>0</v>
      </c>
      <c r="BM164" s="99">
        <f t="shared" si="261"/>
        <v>0</v>
      </c>
      <c r="BN164" s="100">
        <f t="shared" si="262"/>
        <v>0</v>
      </c>
      <c r="BO164" s="101">
        <f t="shared" si="263"/>
        <v>0</v>
      </c>
      <c r="BP164" s="89" t="str">
        <f t="shared" si="264"/>
        <v>000</v>
      </c>
      <c r="BQ164" s="89">
        <f t="shared" si="265"/>
        <v>0</v>
      </c>
      <c r="BR164" s="89">
        <f t="shared" si="266"/>
        <v>0</v>
      </c>
      <c r="BS164" s="89" t="str">
        <f t="shared" si="267"/>
        <v/>
      </c>
      <c r="BT164" s="89" t="str">
        <f t="shared" si="268"/>
        <v/>
      </c>
      <c r="BU164" s="89" t="str">
        <f t="shared" si="269"/>
        <v>0</v>
      </c>
      <c r="BV164" s="89" t="str">
        <f t="shared" si="270"/>
        <v/>
      </c>
      <c r="BW164" s="89" t="str">
        <f t="shared" si="271"/>
        <v>0</v>
      </c>
      <c r="BX164" s="89" t="str">
        <f t="shared" si="272"/>
        <v/>
      </c>
      <c r="BY164" s="89" t="str">
        <f t="shared" si="273"/>
        <v>00</v>
      </c>
      <c r="BZ164" s="89">
        <f t="shared" si="274"/>
        <v>0</v>
      </c>
      <c r="CA164" s="199" t="str">
        <f>IF(女子種目選択!H164="","",女子種目選択!H164)</f>
        <v/>
      </c>
      <c r="CB164" s="94" t="str">
        <f t="shared" ref="CB164:CB195" si="316">IF(CA164="","",VLOOKUP(CA164,コード２,5,FALSE))</f>
        <v/>
      </c>
      <c r="CC164" s="129"/>
      <c r="CD164" s="202" t="str">
        <f t="shared" si="275"/>
        <v/>
      </c>
      <c r="CE164" s="130"/>
      <c r="CF164" s="202" t="str">
        <f t="shared" si="276"/>
        <v/>
      </c>
      <c r="CG164" s="200"/>
      <c r="CH164" s="99">
        <f t="shared" si="277"/>
        <v>0</v>
      </c>
      <c r="CI164" s="99">
        <f t="shared" si="278"/>
        <v>0</v>
      </c>
      <c r="CJ164" s="99">
        <f t="shared" si="279"/>
        <v>0</v>
      </c>
      <c r="CK164" s="99">
        <f t="shared" si="280"/>
        <v>0</v>
      </c>
      <c r="CL164" s="100">
        <f t="shared" si="281"/>
        <v>0</v>
      </c>
      <c r="CM164" s="101">
        <f t="shared" si="282"/>
        <v>0</v>
      </c>
      <c r="CN164" s="89" t="str">
        <f t="shared" si="283"/>
        <v>000</v>
      </c>
      <c r="CO164" s="89">
        <f t="shared" si="284"/>
        <v>0</v>
      </c>
      <c r="CP164" s="89">
        <f t="shared" si="285"/>
        <v>0</v>
      </c>
      <c r="CQ164" s="89" t="str">
        <f t="shared" si="286"/>
        <v/>
      </c>
      <c r="CR164" s="89" t="str">
        <f t="shared" si="287"/>
        <v/>
      </c>
      <c r="CS164" s="89" t="str">
        <f t="shared" si="288"/>
        <v>0</v>
      </c>
      <c r="CT164" s="89" t="str">
        <f t="shared" si="289"/>
        <v/>
      </c>
      <c r="CU164" s="89" t="str">
        <f t="shared" si="290"/>
        <v>0</v>
      </c>
      <c r="CV164" s="89" t="str">
        <f t="shared" si="291"/>
        <v/>
      </c>
      <c r="CW164" s="89" t="str">
        <f t="shared" si="292"/>
        <v>00</v>
      </c>
      <c r="CX164" s="89">
        <f t="shared" si="293"/>
        <v>0</v>
      </c>
      <c r="CY164" s="201" t="str">
        <f>IF(女子種目選択!I164="","",女子種目選択!I164)</f>
        <v/>
      </c>
      <c r="CZ164" s="94" t="str">
        <f t="shared" ref="CZ164:CZ195" si="317">IF(CY164="","",VLOOKUP(CY164,コード２,5,FALSE))</f>
        <v/>
      </c>
      <c r="DA164" s="129"/>
      <c r="DB164" s="202" t="str">
        <f t="shared" si="294"/>
        <v/>
      </c>
      <c r="DC164" s="130"/>
      <c r="DD164" s="202" t="str">
        <f t="shared" si="295"/>
        <v/>
      </c>
      <c r="DE164" s="200"/>
      <c r="DF164" s="99">
        <f t="shared" si="296"/>
        <v>0</v>
      </c>
      <c r="DG164" s="99">
        <f t="shared" si="297"/>
        <v>0</v>
      </c>
      <c r="DH164" s="99">
        <f t="shared" si="298"/>
        <v>0</v>
      </c>
      <c r="DI164" s="99">
        <f t="shared" si="299"/>
        <v>0</v>
      </c>
      <c r="DJ164" s="100">
        <f t="shared" si="300"/>
        <v>0</v>
      </c>
      <c r="DK164" s="101">
        <f t="shared" si="301"/>
        <v>0</v>
      </c>
      <c r="DL164" s="89" t="str">
        <f t="shared" si="302"/>
        <v>000</v>
      </c>
      <c r="DM164" s="89">
        <f t="shared" si="303"/>
        <v>0</v>
      </c>
      <c r="DN164" s="89">
        <f t="shared" si="304"/>
        <v>0</v>
      </c>
      <c r="DO164" s="89" t="str">
        <f t="shared" si="305"/>
        <v/>
      </c>
      <c r="DP164" s="89" t="str">
        <f t="shared" si="306"/>
        <v/>
      </c>
      <c r="DQ164" s="89" t="str">
        <f t="shared" si="307"/>
        <v>0</v>
      </c>
      <c r="DR164" s="89" t="str">
        <f t="shared" si="308"/>
        <v/>
      </c>
      <c r="DS164" s="89" t="str">
        <f t="shared" si="309"/>
        <v>0</v>
      </c>
      <c r="DT164" s="89" t="str">
        <f t="shared" si="310"/>
        <v/>
      </c>
      <c r="DU164" s="89" t="str">
        <f t="shared" si="311"/>
        <v>00</v>
      </c>
      <c r="DV164" s="89">
        <f t="shared" si="312"/>
        <v>0</v>
      </c>
    </row>
    <row r="165" spans="2:126">
      <c r="B165" s="90" t="str">
        <f t="shared" si="217"/>
        <v/>
      </c>
      <c r="C165" s="91">
        <v>162</v>
      </c>
      <c r="D165" s="92" t="str">
        <f>女子種目選択!B165</f>
        <v/>
      </c>
      <c r="E165" s="197" t="str">
        <f>女子種目選択!C165</f>
        <v/>
      </c>
      <c r="F165" s="198" t="str">
        <f>女子種目選択!D165</f>
        <v/>
      </c>
      <c r="G165" s="199" t="str">
        <f>IF(女子種目選択!E165="","",女子種目選択!E165)</f>
        <v/>
      </c>
      <c r="H165" s="94" t="str">
        <f t="shared" si="313"/>
        <v/>
      </c>
      <c r="I165" s="129"/>
      <c r="J165" s="96" t="str">
        <f t="shared" si="218"/>
        <v/>
      </c>
      <c r="K165" s="130"/>
      <c r="L165" s="96" t="str">
        <f t="shared" si="219"/>
        <v/>
      </c>
      <c r="M165" s="200"/>
      <c r="N165" s="99" t="str">
        <f t="shared" si="220"/>
        <v/>
      </c>
      <c r="O165" s="99">
        <f t="shared" si="221"/>
        <v>0</v>
      </c>
      <c r="P165" s="99" t="str">
        <f t="shared" si="222"/>
        <v/>
      </c>
      <c r="Q165" s="99">
        <f t="shared" si="223"/>
        <v>0</v>
      </c>
      <c r="R165" s="100" t="str">
        <f t="shared" si="224"/>
        <v/>
      </c>
      <c r="S165" s="101" t="str">
        <f t="shared" si="225"/>
        <v/>
      </c>
      <c r="T165" s="89" t="str">
        <f t="shared" si="226"/>
        <v>00</v>
      </c>
      <c r="U165" s="89">
        <f t="shared" si="227"/>
        <v>0</v>
      </c>
      <c r="V165" s="89">
        <f t="shared" si="228"/>
        <v>0</v>
      </c>
      <c r="W165" s="89" t="str">
        <f t="shared" si="229"/>
        <v/>
      </c>
      <c r="X165" s="89" t="str">
        <f t="shared" si="230"/>
        <v/>
      </c>
      <c r="Y165" s="89" t="str">
        <f t="shared" si="231"/>
        <v>0</v>
      </c>
      <c r="Z165" s="89" t="str">
        <f t="shared" si="232"/>
        <v/>
      </c>
      <c r="AA165" s="89" t="str">
        <f t="shared" si="233"/>
        <v/>
      </c>
      <c r="AB165" s="89" t="str">
        <f t="shared" si="234"/>
        <v/>
      </c>
      <c r="AC165" s="89" t="str">
        <f t="shared" si="235"/>
        <v>0</v>
      </c>
      <c r="AD165" s="89">
        <f t="shared" si="236"/>
        <v>0</v>
      </c>
      <c r="AE165" s="201" t="str">
        <f>IF(女子種目選択!F165="","",女子種目選択!F165)</f>
        <v/>
      </c>
      <c r="AF165" s="94" t="str">
        <f t="shared" si="314"/>
        <v/>
      </c>
      <c r="AG165" s="129"/>
      <c r="AH165" s="202" t="str">
        <f t="shared" si="237"/>
        <v/>
      </c>
      <c r="AI165" s="130"/>
      <c r="AJ165" s="202" t="str">
        <f t="shared" si="238"/>
        <v/>
      </c>
      <c r="AK165" s="200"/>
      <c r="AL165" s="99">
        <f t="shared" si="239"/>
        <v>0</v>
      </c>
      <c r="AM165" s="99">
        <f t="shared" si="240"/>
        <v>0</v>
      </c>
      <c r="AN165" s="99">
        <f t="shared" si="241"/>
        <v>0</v>
      </c>
      <c r="AO165" s="99">
        <f t="shared" si="242"/>
        <v>0</v>
      </c>
      <c r="AP165" s="100">
        <f t="shared" si="243"/>
        <v>0</v>
      </c>
      <c r="AQ165" s="101">
        <f t="shared" si="244"/>
        <v>0</v>
      </c>
      <c r="AR165" s="89" t="str">
        <f t="shared" si="245"/>
        <v>000</v>
      </c>
      <c r="AS165" s="89">
        <f t="shared" si="246"/>
        <v>0</v>
      </c>
      <c r="AT165" s="89">
        <f t="shared" si="247"/>
        <v>0</v>
      </c>
      <c r="AU165" s="89" t="str">
        <f t="shared" si="248"/>
        <v/>
      </c>
      <c r="AV165" s="89" t="str">
        <f t="shared" si="249"/>
        <v/>
      </c>
      <c r="AW165" s="89" t="str">
        <f t="shared" si="250"/>
        <v>0</v>
      </c>
      <c r="AX165" s="89" t="str">
        <f t="shared" si="251"/>
        <v/>
      </c>
      <c r="AY165" s="89" t="str">
        <f t="shared" si="252"/>
        <v>0</v>
      </c>
      <c r="AZ165" s="89" t="str">
        <f t="shared" si="253"/>
        <v/>
      </c>
      <c r="BA165" s="89" t="str">
        <f t="shared" si="254"/>
        <v>00</v>
      </c>
      <c r="BB165" s="89">
        <f t="shared" si="255"/>
        <v>0</v>
      </c>
      <c r="BC165" s="199" t="str">
        <f>IF(女子種目選択!G165="","",女子種目選択!G165)</f>
        <v/>
      </c>
      <c r="BD165" s="94" t="str">
        <f t="shared" si="315"/>
        <v/>
      </c>
      <c r="BE165" s="129"/>
      <c r="BF165" s="202" t="str">
        <f t="shared" si="256"/>
        <v/>
      </c>
      <c r="BG165" s="130"/>
      <c r="BH165" s="202" t="str">
        <f t="shared" si="257"/>
        <v/>
      </c>
      <c r="BI165" s="200"/>
      <c r="BJ165" s="99">
        <f t="shared" si="258"/>
        <v>0</v>
      </c>
      <c r="BK165" s="99">
        <f t="shared" si="259"/>
        <v>0</v>
      </c>
      <c r="BL165" s="99">
        <f t="shared" si="260"/>
        <v>0</v>
      </c>
      <c r="BM165" s="99">
        <f t="shared" si="261"/>
        <v>0</v>
      </c>
      <c r="BN165" s="100">
        <f t="shared" si="262"/>
        <v>0</v>
      </c>
      <c r="BO165" s="101">
        <f t="shared" si="263"/>
        <v>0</v>
      </c>
      <c r="BP165" s="89" t="str">
        <f t="shared" si="264"/>
        <v>000</v>
      </c>
      <c r="BQ165" s="89">
        <f t="shared" si="265"/>
        <v>0</v>
      </c>
      <c r="BR165" s="89">
        <f t="shared" si="266"/>
        <v>0</v>
      </c>
      <c r="BS165" s="89" t="str">
        <f t="shared" si="267"/>
        <v/>
      </c>
      <c r="BT165" s="89" t="str">
        <f t="shared" si="268"/>
        <v/>
      </c>
      <c r="BU165" s="89" t="str">
        <f t="shared" si="269"/>
        <v>0</v>
      </c>
      <c r="BV165" s="89" t="str">
        <f t="shared" si="270"/>
        <v/>
      </c>
      <c r="BW165" s="89" t="str">
        <f t="shared" si="271"/>
        <v>0</v>
      </c>
      <c r="BX165" s="89" t="str">
        <f t="shared" si="272"/>
        <v/>
      </c>
      <c r="BY165" s="89" t="str">
        <f t="shared" si="273"/>
        <v>00</v>
      </c>
      <c r="BZ165" s="89">
        <f t="shared" si="274"/>
        <v>0</v>
      </c>
      <c r="CA165" s="199" t="str">
        <f>IF(女子種目選択!H165="","",女子種目選択!H165)</f>
        <v/>
      </c>
      <c r="CB165" s="94" t="str">
        <f t="shared" si="316"/>
        <v/>
      </c>
      <c r="CC165" s="129"/>
      <c r="CD165" s="202" t="str">
        <f t="shared" si="275"/>
        <v/>
      </c>
      <c r="CE165" s="130"/>
      <c r="CF165" s="202" t="str">
        <f t="shared" si="276"/>
        <v/>
      </c>
      <c r="CG165" s="200"/>
      <c r="CH165" s="99">
        <f t="shared" si="277"/>
        <v>0</v>
      </c>
      <c r="CI165" s="99">
        <f t="shared" si="278"/>
        <v>0</v>
      </c>
      <c r="CJ165" s="99">
        <f t="shared" si="279"/>
        <v>0</v>
      </c>
      <c r="CK165" s="99">
        <f t="shared" si="280"/>
        <v>0</v>
      </c>
      <c r="CL165" s="100">
        <f t="shared" si="281"/>
        <v>0</v>
      </c>
      <c r="CM165" s="101">
        <f t="shared" si="282"/>
        <v>0</v>
      </c>
      <c r="CN165" s="89" t="str">
        <f t="shared" si="283"/>
        <v>000</v>
      </c>
      <c r="CO165" s="89">
        <f t="shared" si="284"/>
        <v>0</v>
      </c>
      <c r="CP165" s="89">
        <f t="shared" si="285"/>
        <v>0</v>
      </c>
      <c r="CQ165" s="89" t="str">
        <f t="shared" si="286"/>
        <v/>
      </c>
      <c r="CR165" s="89" t="str">
        <f t="shared" si="287"/>
        <v/>
      </c>
      <c r="CS165" s="89" t="str">
        <f t="shared" si="288"/>
        <v>0</v>
      </c>
      <c r="CT165" s="89" t="str">
        <f t="shared" si="289"/>
        <v/>
      </c>
      <c r="CU165" s="89" t="str">
        <f t="shared" si="290"/>
        <v>0</v>
      </c>
      <c r="CV165" s="89" t="str">
        <f t="shared" si="291"/>
        <v/>
      </c>
      <c r="CW165" s="89" t="str">
        <f t="shared" si="292"/>
        <v>00</v>
      </c>
      <c r="CX165" s="89">
        <f t="shared" si="293"/>
        <v>0</v>
      </c>
      <c r="CY165" s="201" t="str">
        <f>IF(女子種目選択!I165="","",女子種目選択!I165)</f>
        <v/>
      </c>
      <c r="CZ165" s="94" t="str">
        <f t="shared" si="317"/>
        <v/>
      </c>
      <c r="DA165" s="129"/>
      <c r="DB165" s="202" t="str">
        <f t="shared" si="294"/>
        <v/>
      </c>
      <c r="DC165" s="130"/>
      <c r="DD165" s="202" t="str">
        <f t="shared" si="295"/>
        <v/>
      </c>
      <c r="DE165" s="200"/>
      <c r="DF165" s="99">
        <f t="shared" si="296"/>
        <v>0</v>
      </c>
      <c r="DG165" s="99">
        <f t="shared" si="297"/>
        <v>0</v>
      </c>
      <c r="DH165" s="99">
        <f t="shared" si="298"/>
        <v>0</v>
      </c>
      <c r="DI165" s="99">
        <f t="shared" si="299"/>
        <v>0</v>
      </c>
      <c r="DJ165" s="100">
        <f t="shared" si="300"/>
        <v>0</v>
      </c>
      <c r="DK165" s="101">
        <f t="shared" si="301"/>
        <v>0</v>
      </c>
      <c r="DL165" s="89" t="str">
        <f t="shared" si="302"/>
        <v>000</v>
      </c>
      <c r="DM165" s="89">
        <f t="shared" si="303"/>
        <v>0</v>
      </c>
      <c r="DN165" s="89">
        <f t="shared" si="304"/>
        <v>0</v>
      </c>
      <c r="DO165" s="89" t="str">
        <f t="shared" si="305"/>
        <v/>
      </c>
      <c r="DP165" s="89" t="str">
        <f t="shared" si="306"/>
        <v/>
      </c>
      <c r="DQ165" s="89" t="str">
        <f t="shared" si="307"/>
        <v>0</v>
      </c>
      <c r="DR165" s="89" t="str">
        <f t="shared" si="308"/>
        <v/>
      </c>
      <c r="DS165" s="89" t="str">
        <f t="shared" si="309"/>
        <v>0</v>
      </c>
      <c r="DT165" s="89" t="str">
        <f t="shared" si="310"/>
        <v/>
      </c>
      <c r="DU165" s="89" t="str">
        <f t="shared" si="311"/>
        <v>00</v>
      </c>
      <c r="DV165" s="89">
        <f t="shared" si="312"/>
        <v>0</v>
      </c>
    </row>
    <row r="166" spans="2:126">
      <c r="B166" s="90" t="str">
        <f t="shared" si="217"/>
        <v/>
      </c>
      <c r="C166" s="91">
        <v>163</v>
      </c>
      <c r="D166" s="92" t="str">
        <f>女子種目選択!B166</f>
        <v/>
      </c>
      <c r="E166" s="197" t="str">
        <f>女子種目選択!C166</f>
        <v/>
      </c>
      <c r="F166" s="198" t="str">
        <f>女子種目選択!D166</f>
        <v/>
      </c>
      <c r="G166" s="199" t="str">
        <f>IF(女子種目選択!E166="","",女子種目選択!E166)</f>
        <v/>
      </c>
      <c r="H166" s="94" t="str">
        <f t="shared" si="313"/>
        <v/>
      </c>
      <c r="I166" s="129"/>
      <c r="J166" s="96" t="str">
        <f t="shared" si="218"/>
        <v/>
      </c>
      <c r="K166" s="130"/>
      <c r="L166" s="96" t="str">
        <f t="shared" si="219"/>
        <v/>
      </c>
      <c r="M166" s="200"/>
      <c r="N166" s="99" t="str">
        <f t="shared" si="220"/>
        <v/>
      </c>
      <c r="O166" s="99">
        <f t="shared" si="221"/>
        <v>0</v>
      </c>
      <c r="P166" s="99" t="str">
        <f t="shared" si="222"/>
        <v/>
      </c>
      <c r="Q166" s="99">
        <f t="shared" si="223"/>
        <v>0</v>
      </c>
      <c r="R166" s="100" t="str">
        <f t="shared" si="224"/>
        <v/>
      </c>
      <c r="S166" s="101" t="str">
        <f t="shared" si="225"/>
        <v/>
      </c>
      <c r="T166" s="89" t="str">
        <f t="shared" si="226"/>
        <v>00</v>
      </c>
      <c r="U166" s="89">
        <f t="shared" si="227"/>
        <v>0</v>
      </c>
      <c r="V166" s="89">
        <f t="shared" si="228"/>
        <v>0</v>
      </c>
      <c r="W166" s="89" t="str">
        <f t="shared" si="229"/>
        <v/>
      </c>
      <c r="X166" s="89" t="str">
        <f t="shared" si="230"/>
        <v/>
      </c>
      <c r="Y166" s="89" t="str">
        <f t="shared" si="231"/>
        <v>0</v>
      </c>
      <c r="Z166" s="89" t="str">
        <f t="shared" si="232"/>
        <v/>
      </c>
      <c r="AA166" s="89" t="str">
        <f t="shared" si="233"/>
        <v/>
      </c>
      <c r="AB166" s="89" t="str">
        <f t="shared" si="234"/>
        <v/>
      </c>
      <c r="AC166" s="89" t="str">
        <f t="shared" si="235"/>
        <v>0</v>
      </c>
      <c r="AD166" s="89">
        <f t="shared" si="236"/>
        <v>0</v>
      </c>
      <c r="AE166" s="201" t="str">
        <f>IF(女子種目選択!F166="","",女子種目選択!F166)</f>
        <v/>
      </c>
      <c r="AF166" s="94" t="str">
        <f t="shared" si="314"/>
        <v/>
      </c>
      <c r="AG166" s="129"/>
      <c r="AH166" s="202" t="str">
        <f t="shared" si="237"/>
        <v/>
      </c>
      <c r="AI166" s="130"/>
      <c r="AJ166" s="202" t="str">
        <f t="shared" si="238"/>
        <v/>
      </c>
      <c r="AK166" s="200"/>
      <c r="AL166" s="99">
        <f t="shared" si="239"/>
        <v>0</v>
      </c>
      <c r="AM166" s="99">
        <f t="shared" si="240"/>
        <v>0</v>
      </c>
      <c r="AN166" s="99">
        <f t="shared" si="241"/>
        <v>0</v>
      </c>
      <c r="AO166" s="99">
        <f t="shared" si="242"/>
        <v>0</v>
      </c>
      <c r="AP166" s="100">
        <f t="shared" si="243"/>
        <v>0</v>
      </c>
      <c r="AQ166" s="101">
        <f t="shared" si="244"/>
        <v>0</v>
      </c>
      <c r="AR166" s="89" t="str">
        <f t="shared" si="245"/>
        <v>000</v>
      </c>
      <c r="AS166" s="89">
        <f t="shared" si="246"/>
        <v>0</v>
      </c>
      <c r="AT166" s="89">
        <f t="shared" si="247"/>
        <v>0</v>
      </c>
      <c r="AU166" s="89" t="str">
        <f t="shared" si="248"/>
        <v/>
      </c>
      <c r="AV166" s="89" t="str">
        <f t="shared" si="249"/>
        <v/>
      </c>
      <c r="AW166" s="89" t="str">
        <f t="shared" si="250"/>
        <v>0</v>
      </c>
      <c r="AX166" s="89" t="str">
        <f t="shared" si="251"/>
        <v/>
      </c>
      <c r="AY166" s="89" t="str">
        <f t="shared" si="252"/>
        <v>0</v>
      </c>
      <c r="AZ166" s="89" t="str">
        <f t="shared" si="253"/>
        <v/>
      </c>
      <c r="BA166" s="89" t="str">
        <f t="shared" si="254"/>
        <v>00</v>
      </c>
      <c r="BB166" s="89">
        <f t="shared" si="255"/>
        <v>0</v>
      </c>
      <c r="BC166" s="199" t="str">
        <f>IF(女子種目選択!G166="","",女子種目選択!G166)</f>
        <v/>
      </c>
      <c r="BD166" s="94" t="str">
        <f t="shared" si="315"/>
        <v/>
      </c>
      <c r="BE166" s="129"/>
      <c r="BF166" s="202" t="str">
        <f t="shared" si="256"/>
        <v/>
      </c>
      <c r="BG166" s="130"/>
      <c r="BH166" s="202" t="str">
        <f t="shared" si="257"/>
        <v/>
      </c>
      <c r="BI166" s="200"/>
      <c r="BJ166" s="99">
        <f t="shared" si="258"/>
        <v>0</v>
      </c>
      <c r="BK166" s="99">
        <f t="shared" si="259"/>
        <v>0</v>
      </c>
      <c r="BL166" s="99">
        <f t="shared" si="260"/>
        <v>0</v>
      </c>
      <c r="BM166" s="99">
        <f t="shared" si="261"/>
        <v>0</v>
      </c>
      <c r="BN166" s="100">
        <f t="shared" si="262"/>
        <v>0</v>
      </c>
      <c r="BO166" s="101">
        <f t="shared" si="263"/>
        <v>0</v>
      </c>
      <c r="BP166" s="89" t="str">
        <f t="shared" si="264"/>
        <v>000</v>
      </c>
      <c r="BQ166" s="89">
        <f t="shared" si="265"/>
        <v>0</v>
      </c>
      <c r="BR166" s="89">
        <f t="shared" si="266"/>
        <v>0</v>
      </c>
      <c r="BS166" s="89" t="str">
        <f t="shared" si="267"/>
        <v/>
      </c>
      <c r="BT166" s="89" t="str">
        <f t="shared" si="268"/>
        <v/>
      </c>
      <c r="BU166" s="89" t="str">
        <f t="shared" si="269"/>
        <v>0</v>
      </c>
      <c r="BV166" s="89" t="str">
        <f t="shared" si="270"/>
        <v/>
      </c>
      <c r="BW166" s="89" t="str">
        <f t="shared" si="271"/>
        <v>0</v>
      </c>
      <c r="BX166" s="89" t="str">
        <f t="shared" si="272"/>
        <v/>
      </c>
      <c r="BY166" s="89" t="str">
        <f t="shared" si="273"/>
        <v>00</v>
      </c>
      <c r="BZ166" s="89">
        <f t="shared" si="274"/>
        <v>0</v>
      </c>
      <c r="CA166" s="199" t="str">
        <f>IF(女子種目選択!H166="","",女子種目選択!H166)</f>
        <v/>
      </c>
      <c r="CB166" s="94" t="str">
        <f t="shared" si="316"/>
        <v/>
      </c>
      <c r="CC166" s="129"/>
      <c r="CD166" s="202" t="str">
        <f t="shared" si="275"/>
        <v/>
      </c>
      <c r="CE166" s="130"/>
      <c r="CF166" s="202" t="str">
        <f t="shared" si="276"/>
        <v/>
      </c>
      <c r="CG166" s="200"/>
      <c r="CH166" s="99">
        <f t="shared" si="277"/>
        <v>0</v>
      </c>
      <c r="CI166" s="99">
        <f t="shared" si="278"/>
        <v>0</v>
      </c>
      <c r="CJ166" s="99">
        <f t="shared" si="279"/>
        <v>0</v>
      </c>
      <c r="CK166" s="99">
        <f t="shared" si="280"/>
        <v>0</v>
      </c>
      <c r="CL166" s="100">
        <f t="shared" si="281"/>
        <v>0</v>
      </c>
      <c r="CM166" s="101">
        <f t="shared" si="282"/>
        <v>0</v>
      </c>
      <c r="CN166" s="89" t="str">
        <f t="shared" si="283"/>
        <v>000</v>
      </c>
      <c r="CO166" s="89">
        <f t="shared" si="284"/>
        <v>0</v>
      </c>
      <c r="CP166" s="89">
        <f t="shared" si="285"/>
        <v>0</v>
      </c>
      <c r="CQ166" s="89" t="str">
        <f t="shared" si="286"/>
        <v/>
      </c>
      <c r="CR166" s="89" t="str">
        <f t="shared" si="287"/>
        <v/>
      </c>
      <c r="CS166" s="89" t="str">
        <f t="shared" si="288"/>
        <v>0</v>
      </c>
      <c r="CT166" s="89" t="str">
        <f t="shared" si="289"/>
        <v/>
      </c>
      <c r="CU166" s="89" t="str">
        <f t="shared" si="290"/>
        <v>0</v>
      </c>
      <c r="CV166" s="89" t="str">
        <f t="shared" si="291"/>
        <v/>
      </c>
      <c r="CW166" s="89" t="str">
        <f t="shared" si="292"/>
        <v>00</v>
      </c>
      <c r="CX166" s="89">
        <f t="shared" si="293"/>
        <v>0</v>
      </c>
      <c r="CY166" s="201" t="str">
        <f>IF(女子種目選択!I166="","",女子種目選択!I166)</f>
        <v/>
      </c>
      <c r="CZ166" s="94" t="str">
        <f t="shared" si="317"/>
        <v/>
      </c>
      <c r="DA166" s="129"/>
      <c r="DB166" s="202" t="str">
        <f t="shared" si="294"/>
        <v/>
      </c>
      <c r="DC166" s="130"/>
      <c r="DD166" s="202" t="str">
        <f t="shared" si="295"/>
        <v/>
      </c>
      <c r="DE166" s="200"/>
      <c r="DF166" s="99">
        <f t="shared" si="296"/>
        <v>0</v>
      </c>
      <c r="DG166" s="99">
        <f t="shared" si="297"/>
        <v>0</v>
      </c>
      <c r="DH166" s="99">
        <f t="shared" si="298"/>
        <v>0</v>
      </c>
      <c r="DI166" s="99">
        <f t="shared" si="299"/>
        <v>0</v>
      </c>
      <c r="DJ166" s="100">
        <f t="shared" si="300"/>
        <v>0</v>
      </c>
      <c r="DK166" s="101">
        <f t="shared" si="301"/>
        <v>0</v>
      </c>
      <c r="DL166" s="89" t="str">
        <f t="shared" si="302"/>
        <v>000</v>
      </c>
      <c r="DM166" s="89">
        <f t="shared" si="303"/>
        <v>0</v>
      </c>
      <c r="DN166" s="89">
        <f t="shared" si="304"/>
        <v>0</v>
      </c>
      <c r="DO166" s="89" t="str">
        <f t="shared" si="305"/>
        <v/>
      </c>
      <c r="DP166" s="89" t="str">
        <f t="shared" si="306"/>
        <v/>
      </c>
      <c r="DQ166" s="89" t="str">
        <f t="shared" si="307"/>
        <v>0</v>
      </c>
      <c r="DR166" s="89" t="str">
        <f t="shared" si="308"/>
        <v/>
      </c>
      <c r="DS166" s="89" t="str">
        <f t="shared" si="309"/>
        <v>0</v>
      </c>
      <c r="DT166" s="89" t="str">
        <f t="shared" si="310"/>
        <v/>
      </c>
      <c r="DU166" s="89" t="str">
        <f t="shared" si="311"/>
        <v>00</v>
      </c>
      <c r="DV166" s="89">
        <f t="shared" si="312"/>
        <v>0</v>
      </c>
    </row>
    <row r="167" spans="2:126">
      <c r="B167" s="90" t="str">
        <f t="shared" si="217"/>
        <v/>
      </c>
      <c r="C167" s="91">
        <v>164</v>
      </c>
      <c r="D167" s="92" t="str">
        <f>女子種目選択!B167</f>
        <v/>
      </c>
      <c r="E167" s="197" t="str">
        <f>女子種目選択!C167</f>
        <v/>
      </c>
      <c r="F167" s="198" t="str">
        <f>女子種目選択!D167</f>
        <v/>
      </c>
      <c r="G167" s="199" t="str">
        <f>IF(女子種目選択!E167="","",女子種目選択!E167)</f>
        <v/>
      </c>
      <c r="H167" s="94" t="str">
        <f t="shared" si="313"/>
        <v/>
      </c>
      <c r="I167" s="129"/>
      <c r="J167" s="96" t="str">
        <f t="shared" si="218"/>
        <v/>
      </c>
      <c r="K167" s="130"/>
      <c r="L167" s="96" t="str">
        <f t="shared" si="219"/>
        <v/>
      </c>
      <c r="M167" s="200"/>
      <c r="N167" s="99" t="str">
        <f t="shared" si="220"/>
        <v/>
      </c>
      <c r="O167" s="99">
        <f t="shared" si="221"/>
        <v>0</v>
      </c>
      <c r="P167" s="99" t="str">
        <f t="shared" si="222"/>
        <v/>
      </c>
      <c r="Q167" s="99">
        <f t="shared" si="223"/>
        <v>0</v>
      </c>
      <c r="R167" s="100" t="str">
        <f t="shared" si="224"/>
        <v/>
      </c>
      <c r="S167" s="101" t="str">
        <f t="shared" si="225"/>
        <v/>
      </c>
      <c r="T167" s="89" t="str">
        <f t="shared" si="226"/>
        <v>00</v>
      </c>
      <c r="U167" s="89">
        <f t="shared" si="227"/>
        <v>0</v>
      </c>
      <c r="V167" s="89">
        <f t="shared" si="228"/>
        <v>0</v>
      </c>
      <c r="W167" s="89" t="str">
        <f t="shared" si="229"/>
        <v/>
      </c>
      <c r="X167" s="89" t="str">
        <f t="shared" si="230"/>
        <v/>
      </c>
      <c r="Y167" s="89" t="str">
        <f t="shared" si="231"/>
        <v>0</v>
      </c>
      <c r="Z167" s="89" t="str">
        <f t="shared" si="232"/>
        <v/>
      </c>
      <c r="AA167" s="89" t="str">
        <f t="shared" si="233"/>
        <v/>
      </c>
      <c r="AB167" s="89" t="str">
        <f t="shared" si="234"/>
        <v/>
      </c>
      <c r="AC167" s="89" t="str">
        <f t="shared" si="235"/>
        <v>0</v>
      </c>
      <c r="AD167" s="89">
        <f t="shared" si="236"/>
        <v>0</v>
      </c>
      <c r="AE167" s="201" t="str">
        <f>IF(女子種目選択!F167="","",女子種目選択!F167)</f>
        <v/>
      </c>
      <c r="AF167" s="94" t="str">
        <f t="shared" si="314"/>
        <v/>
      </c>
      <c r="AG167" s="129"/>
      <c r="AH167" s="202" t="str">
        <f t="shared" si="237"/>
        <v/>
      </c>
      <c r="AI167" s="130"/>
      <c r="AJ167" s="202" t="str">
        <f t="shared" si="238"/>
        <v/>
      </c>
      <c r="AK167" s="200"/>
      <c r="AL167" s="99">
        <f t="shared" si="239"/>
        <v>0</v>
      </c>
      <c r="AM167" s="99">
        <f t="shared" si="240"/>
        <v>0</v>
      </c>
      <c r="AN167" s="99">
        <f t="shared" si="241"/>
        <v>0</v>
      </c>
      <c r="AO167" s="99">
        <f t="shared" si="242"/>
        <v>0</v>
      </c>
      <c r="AP167" s="100">
        <f t="shared" si="243"/>
        <v>0</v>
      </c>
      <c r="AQ167" s="101">
        <f t="shared" si="244"/>
        <v>0</v>
      </c>
      <c r="AR167" s="89" t="str">
        <f t="shared" si="245"/>
        <v>000</v>
      </c>
      <c r="AS167" s="89">
        <f t="shared" si="246"/>
        <v>0</v>
      </c>
      <c r="AT167" s="89">
        <f t="shared" si="247"/>
        <v>0</v>
      </c>
      <c r="AU167" s="89" t="str">
        <f t="shared" si="248"/>
        <v/>
      </c>
      <c r="AV167" s="89" t="str">
        <f t="shared" si="249"/>
        <v/>
      </c>
      <c r="AW167" s="89" t="str">
        <f t="shared" si="250"/>
        <v>0</v>
      </c>
      <c r="AX167" s="89" t="str">
        <f t="shared" si="251"/>
        <v/>
      </c>
      <c r="AY167" s="89" t="str">
        <f t="shared" si="252"/>
        <v>0</v>
      </c>
      <c r="AZ167" s="89" t="str">
        <f t="shared" si="253"/>
        <v/>
      </c>
      <c r="BA167" s="89" t="str">
        <f t="shared" si="254"/>
        <v>00</v>
      </c>
      <c r="BB167" s="89">
        <f t="shared" si="255"/>
        <v>0</v>
      </c>
      <c r="BC167" s="199" t="str">
        <f>IF(女子種目選択!G167="","",女子種目選択!G167)</f>
        <v/>
      </c>
      <c r="BD167" s="94" t="str">
        <f t="shared" si="315"/>
        <v/>
      </c>
      <c r="BE167" s="129"/>
      <c r="BF167" s="202" t="str">
        <f t="shared" si="256"/>
        <v/>
      </c>
      <c r="BG167" s="130"/>
      <c r="BH167" s="202" t="str">
        <f t="shared" si="257"/>
        <v/>
      </c>
      <c r="BI167" s="200"/>
      <c r="BJ167" s="99">
        <f t="shared" si="258"/>
        <v>0</v>
      </c>
      <c r="BK167" s="99">
        <f t="shared" si="259"/>
        <v>0</v>
      </c>
      <c r="BL167" s="99">
        <f t="shared" si="260"/>
        <v>0</v>
      </c>
      <c r="BM167" s="99">
        <f t="shared" si="261"/>
        <v>0</v>
      </c>
      <c r="BN167" s="100">
        <f t="shared" si="262"/>
        <v>0</v>
      </c>
      <c r="BO167" s="101">
        <f t="shared" si="263"/>
        <v>0</v>
      </c>
      <c r="BP167" s="89" t="str">
        <f t="shared" si="264"/>
        <v>000</v>
      </c>
      <c r="BQ167" s="89">
        <f t="shared" si="265"/>
        <v>0</v>
      </c>
      <c r="BR167" s="89">
        <f t="shared" si="266"/>
        <v>0</v>
      </c>
      <c r="BS167" s="89" t="str">
        <f t="shared" si="267"/>
        <v/>
      </c>
      <c r="BT167" s="89" t="str">
        <f t="shared" si="268"/>
        <v/>
      </c>
      <c r="BU167" s="89" t="str">
        <f t="shared" si="269"/>
        <v>0</v>
      </c>
      <c r="BV167" s="89" t="str">
        <f t="shared" si="270"/>
        <v/>
      </c>
      <c r="BW167" s="89" t="str">
        <f t="shared" si="271"/>
        <v>0</v>
      </c>
      <c r="BX167" s="89" t="str">
        <f t="shared" si="272"/>
        <v/>
      </c>
      <c r="BY167" s="89" t="str">
        <f t="shared" si="273"/>
        <v>00</v>
      </c>
      <c r="BZ167" s="89">
        <f t="shared" si="274"/>
        <v>0</v>
      </c>
      <c r="CA167" s="199" t="str">
        <f>IF(女子種目選択!H167="","",女子種目選択!H167)</f>
        <v/>
      </c>
      <c r="CB167" s="94" t="str">
        <f t="shared" si="316"/>
        <v/>
      </c>
      <c r="CC167" s="129"/>
      <c r="CD167" s="202" t="str">
        <f t="shared" si="275"/>
        <v/>
      </c>
      <c r="CE167" s="130"/>
      <c r="CF167" s="202" t="str">
        <f t="shared" si="276"/>
        <v/>
      </c>
      <c r="CG167" s="200"/>
      <c r="CH167" s="99">
        <f t="shared" si="277"/>
        <v>0</v>
      </c>
      <c r="CI167" s="99">
        <f t="shared" si="278"/>
        <v>0</v>
      </c>
      <c r="CJ167" s="99">
        <f t="shared" si="279"/>
        <v>0</v>
      </c>
      <c r="CK167" s="99">
        <f t="shared" si="280"/>
        <v>0</v>
      </c>
      <c r="CL167" s="100">
        <f t="shared" si="281"/>
        <v>0</v>
      </c>
      <c r="CM167" s="101">
        <f t="shared" si="282"/>
        <v>0</v>
      </c>
      <c r="CN167" s="89" t="str">
        <f t="shared" si="283"/>
        <v>000</v>
      </c>
      <c r="CO167" s="89">
        <f t="shared" si="284"/>
        <v>0</v>
      </c>
      <c r="CP167" s="89">
        <f t="shared" si="285"/>
        <v>0</v>
      </c>
      <c r="CQ167" s="89" t="str">
        <f t="shared" si="286"/>
        <v/>
      </c>
      <c r="CR167" s="89" t="str">
        <f t="shared" si="287"/>
        <v/>
      </c>
      <c r="CS167" s="89" t="str">
        <f t="shared" si="288"/>
        <v>0</v>
      </c>
      <c r="CT167" s="89" t="str">
        <f t="shared" si="289"/>
        <v/>
      </c>
      <c r="CU167" s="89" t="str">
        <f t="shared" si="290"/>
        <v>0</v>
      </c>
      <c r="CV167" s="89" t="str">
        <f t="shared" si="291"/>
        <v/>
      </c>
      <c r="CW167" s="89" t="str">
        <f t="shared" si="292"/>
        <v>00</v>
      </c>
      <c r="CX167" s="89">
        <f t="shared" si="293"/>
        <v>0</v>
      </c>
      <c r="CY167" s="201" t="str">
        <f>IF(女子種目選択!I167="","",女子種目選択!I167)</f>
        <v/>
      </c>
      <c r="CZ167" s="94" t="str">
        <f t="shared" si="317"/>
        <v/>
      </c>
      <c r="DA167" s="129"/>
      <c r="DB167" s="202" t="str">
        <f t="shared" si="294"/>
        <v/>
      </c>
      <c r="DC167" s="130"/>
      <c r="DD167" s="202" t="str">
        <f t="shared" si="295"/>
        <v/>
      </c>
      <c r="DE167" s="200"/>
      <c r="DF167" s="99">
        <f t="shared" si="296"/>
        <v>0</v>
      </c>
      <c r="DG167" s="99">
        <f t="shared" si="297"/>
        <v>0</v>
      </c>
      <c r="DH167" s="99">
        <f t="shared" si="298"/>
        <v>0</v>
      </c>
      <c r="DI167" s="99">
        <f t="shared" si="299"/>
        <v>0</v>
      </c>
      <c r="DJ167" s="100">
        <f t="shared" si="300"/>
        <v>0</v>
      </c>
      <c r="DK167" s="101">
        <f t="shared" si="301"/>
        <v>0</v>
      </c>
      <c r="DL167" s="89" t="str">
        <f t="shared" si="302"/>
        <v>000</v>
      </c>
      <c r="DM167" s="89">
        <f t="shared" si="303"/>
        <v>0</v>
      </c>
      <c r="DN167" s="89">
        <f t="shared" si="304"/>
        <v>0</v>
      </c>
      <c r="DO167" s="89" t="str">
        <f t="shared" si="305"/>
        <v/>
      </c>
      <c r="DP167" s="89" t="str">
        <f t="shared" si="306"/>
        <v/>
      </c>
      <c r="DQ167" s="89" t="str">
        <f t="shared" si="307"/>
        <v>0</v>
      </c>
      <c r="DR167" s="89" t="str">
        <f t="shared" si="308"/>
        <v/>
      </c>
      <c r="DS167" s="89" t="str">
        <f t="shared" si="309"/>
        <v>0</v>
      </c>
      <c r="DT167" s="89" t="str">
        <f t="shared" si="310"/>
        <v/>
      </c>
      <c r="DU167" s="89" t="str">
        <f t="shared" si="311"/>
        <v>00</v>
      </c>
      <c r="DV167" s="89">
        <f t="shared" si="312"/>
        <v>0</v>
      </c>
    </row>
    <row r="168" spans="2:126">
      <c r="B168" s="90" t="str">
        <f t="shared" si="217"/>
        <v/>
      </c>
      <c r="C168" s="91">
        <v>165</v>
      </c>
      <c r="D168" s="92" t="str">
        <f>女子種目選択!B168</f>
        <v/>
      </c>
      <c r="E168" s="197" t="str">
        <f>女子種目選択!C168</f>
        <v/>
      </c>
      <c r="F168" s="198" t="str">
        <f>女子種目選択!D168</f>
        <v/>
      </c>
      <c r="G168" s="199" t="str">
        <f>IF(女子種目選択!E168="","",女子種目選択!E168)</f>
        <v/>
      </c>
      <c r="H168" s="94" t="str">
        <f t="shared" si="313"/>
        <v/>
      </c>
      <c r="I168" s="129"/>
      <c r="J168" s="96" t="str">
        <f t="shared" si="218"/>
        <v/>
      </c>
      <c r="K168" s="130"/>
      <c r="L168" s="96" t="str">
        <f t="shared" si="219"/>
        <v/>
      </c>
      <c r="M168" s="200"/>
      <c r="N168" s="99" t="str">
        <f t="shared" si="220"/>
        <v/>
      </c>
      <c r="O168" s="99">
        <f t="shared" si="221"/>
        <v>0</v>
      </c>
      <c r="P168" s="99" t="str">
        <f t="shared" si="222"/>
        <v/>
      </c>
      <c r="Q168" s="99">
        <f t="shared" si="223"/>
        <v>0</v>
      </c>
      <c r="R168" s="100" t="str">
        <f t="shared" si="224"/>
        <v/>
      </c>
      <c r="S168" s="101" t="str">
        <f t="shared" si="225"/>
        <v/>
      </c>
      <c r="T168" s="89" t="str">
        <f t="shared" si="226"/>
        <v>00</v>
      </c>
      <c r="U168" s="89">
        <f t="shared" si="227"/>
        <v>0</v>
      </c>
      <c r="V168" s="89">
        <f t="shared" si="228"/>
        <v>0</v>
      </c>
      <c r="W168" s="89" t="str">
        <f t="shared" si="229"/>
        <v/>
      </c>
      <c r="X168" s="89" t="str">
        <f t="shared" si="230"/>
        <v/>
      </c>
      <c r="Y168" s="89" t="str">
        <f t="shared" si="231"/>
        <v>0</v>
      </c>
      <c r="Z168" s="89" t="str">
        <f t="shared" si="232"/>
        <v/>
      </c>
      <c r="AA168" s="89" t="str">
        <f t="shared" si="233"/>
        <v/>
      </c>
      <c r="AB168" s="89" t="str">
        <f t="shared" si="234"/>
        <v/>
      </c>
      <c r="AC168" s="89" t="str">
        <f t="shared" si="235"/>
        <v>0</v>
      </c>
      <c r="AD168" s="89">
        <f t="shared" si="236"/>
        <v>0</v>
      </c>
      <c r="AE168" s="201" t="str">
        <f>IF(女子種目選択!F168="","",女子種目選択!F168)</f>
        <v/>
      </c>
      <c r="AF168" s="94" t="str">
        <f t="shared" si="314"/>
        <v/>
      </c>
      <c r="AG168" s="129"/>
      <c r="AH168" s="202" t="str">
        <f t="shared" si="237"/>
        <v/>
      </c>
      <c r="AI168" s="130"/>
      <c r="AJ168" s="202" t="str">
        <f t="shared" si="238"/>
        <v/>
      </c>
      <c r="AK168" s="200"/>
      <c r="AL168" s="99">
        <f t="shared" si="239"/>
        <v>0</v>
      </c>
      <c r="AM168" s="99">
        <f t="shared" si="240"/>
        <v>0</v>
      </c>
      <c r="AN168" s="99">
        <f t="shared" si="241"/>
        <v>0</v>
      </c>
      <c r="AO168" s="99">
        <f t="shared" si="242"/>
        <v>0</v>
      </c>
      <c r="AP168" s="100">
        <f t="shared" si="243"/>
        <v>0</v>
      </c>
      <c r="AQ168" s="101">
        <f t="shared" si="244"/>
        <v>0</v>
      </c>
      <c r="AR168" s="89" t="str">
        <f t="shared" si="245"/>
        <v>000</v>
      </c>
      <c r="AS168" s="89">
        <f t="shared" si="246"/>
        <v>0</v>
      </c>
      <c r="AT168" s="89">
        <f t="shared" si="247"/>
        <v>0</v>
      </c>
      <c r="AU168" s="89" t="str">
        <f t="shared" si="248"/>
        <v/>
      </c>
      <c r="AV168" s="89" t="str">
        <f t="shared" si="249"/>
        <v/>
      </c>
      <c r="AW168" s="89" t="str">
        <f t="shared" si="250"/>
        <v>0</v>
      </c>
      <c r="AX168" s="89" t="str">
        <f t="shared" si="251"/>
        <v/>
      </c>
      <c r="AY168" s="89" t="str">
        <f t="shared" si="252"/>
        <v>0</v>
      </c>
      <c r="AZ168" s="89" t="str">
        <f t="shared" si="253"/>
        <v/>
      </c>
      <c r="BA168" s="89" t="str">
        <f t="shared" si="254"/>
        <v>00</v>
      </c>
      <c r="BB168" s="89">
        <f t="shared" si="255"/>
        <v>0</v>
      </c>
      <c r="BC168" s="199" t="str">
        <f>IF(女子種目選択!G168="","",女子種目選択!G168)</f>
        <v/>
      </c>
      <c r="BD168" s="94" t="str">
        <f t="shared" si="315"/>
        <v/>
      </c>
      <c r="BE168" s="129"/>
      <c r="BF168" s="202" t="str">
        <f t="shared" si="256"/>
        <v/>
      </c>
      <c r="BG168" s="130"/>
      <c r="BH168" s="202" t="str">
        <f t="shared" si="257"/>
        <v/>
      </c>
      <c r="BI168" s="200"/>
      <c r="BJ168" s="99">
        <f t="shared" si="258"/>
        <v>0</v>
      </c>
      <c r="BK168" s="99">
        <f t="shared" si="259"/>
        <v>0</v>
      </c>
      <c r="BL168" s="99">
        <f t="shared" si="260"/>
        <v>0</v>
      </c>
      <c r="BM168" s="99">
        <f t="shared" si="261"/>
        <v>0</v>
      </c>
      <c r="BN168" s="100">
        <f t="shared" si="262"/>
        <v>0</v>
      </c>
      <c r="BO168" s="101">
        <f t="shared" si="263"/>
        <v>0</v>
      </c>
      <c r="BP168" s="89" t="str">
        <f t="shared" si="264"/>
        <v>000</v>
      </c>
      <c r="BQ168" s="89">
        <f t="shared" si="265"/>
        <v>0</v>
      </c>
      <c r="BR168" s="89">
        <f t="shared" si="266"/>
        <v>0</v>
      </c>
      <c r="BS168" s="89" t="str">
        <f t="shared" si="267"/>
        <v/>
      </c>
      <c r="BT168" s="89" t="str">
        <f t="shared" si="268"/>
        <v/>
      </c>
      <c r="BU168" s="89" t="str">
        <f t="shared" si="269"/>
        <v>0</v>
      </c>
      <c r="BV168" s="89" t="str">
        <f t="shared" si="270"/>
        <v/>
      </c>
      <c r="BW168" s="89" t="str">
        <f t="shared" si="271"/>
        <v>0</v>
      </c>
      <c r="BX168" s="89" t="str">
        <f t="shared" si="272"/>
        <v/>
      </c>
      <c r="BY168" s="89" t="str">
        <f t="shared" si="273"/>
        <v>00</v>
      </c>
      <c r="BZ168" s="89">
        <f t="shared" si="274"/>
        <v>0</v>
      </c>
      <c r="CA168" s="199" t="str">
        <f>IF(女子種目選択!H168="","",女子種目選択!H168)</f>
        <v/>
      </c>
      <c r="CB168" s="94" t="str">
        <f t="shared" si="316"/>
        <v/>
      </c>
      <c r="CC168" s="129"/>
      <c r="CD168" s="202" t="str">
        <f t="shared" si="275"/>
        <v/>
      </c>
      <c r="CE168" s="130"/>
      <c r="CF168" s="202" t="str">
        <f t="shared" si="276"/>
        <v/>
      </c>
      <c r="CG168" s="200"/>
      <c r="CH168" s="99">
        <f t="shared" si="277"/>
        <v>0</v>
      </c>
      <c r="CI168" s="99">
        <f t="shared" si="278"/>
        <v>0</v>
      </c>
      <c r="CJ168" s="99">
        <f t="shared" si="279"/>
        <v>0</v>
      </c>
      <c r="CK168" s="99">
        <f t="shared" si="280"/>
        <v>0</v>
      </c>
      <c r="CL168" s="100">
        <f t="shared" si="281"/>
        <v>0</v>
      </c>
      <c r="CM168" s="101">
        <f t="shared" si="282"/>
        <v>0</v>
      </c>
      <c r="CN168" s="89" t="str">
        <f t="shared" si="283"/>
        <v>000</v>
      </c>
      <c r="CO168" s="89">
        <f t="shared" si="284"/>
        <v>0</v>
      </c>
      <c r="CP168" s="89">
        <f t="shared" si="285"/>
        <v>0</v>
      </c>
      <c r="CQ168" s="89" t="str">
        <f t="shared" si="286"/>
        <v/>
      </c>
      <c r="CR168" s="89" t="str">
        <f t="shared" si="287"/>
        <v/>
      </c>
      <c r="CS168" s="89" t="str">
        <f t="shared" si="288"/>
        <v>0</v>
      </c>
      <c r="CT168" s="89" t="str">
        <f t="shared" si="289"/>
        <v/>
      </c>
      <c r="CU168" s="89" t="str">
        <f t="shared" si="290"/>
        <v>0</v>
      </c>
      <c r="CV168" s="89" t="str">
        <f t="shared" si="291"/>
        <v/>
      </c>
      <c r="CW168" s="89" t="str">
        <f t="shared" si="292"/>
        <v>00</v>
      </c>
      <c r="CX168" s="89">
        <f t="shared" si="293"/>
        <v>0</v>
      </c>
      <c r="CY168" s="201" t="str">
        <f>IF(女子種目選択!I168="","",女子種目選択!I168)</f>
        <v/>
      </c>
      <c r="CZ168" s="94" t="str">
        <f t="shared" si="317"/>
        <v/>
      </c>
      <c r="DA168" s="129"/>
      <c r="DB168" s="202" t="str">
        <f t="shared" si="294"/>
        <v/>
      </c>
      <c r="DC168" s="130"/>
      <c r="DD168" s="202" t="str">
        <f t="shared" si="295"/>
        <v/>
      </c>
      <c r="DE168" s="200"/>
      <c r="DF168" s="99">
        <f t="shared" si="296"/>
        <v>0</v>
      </c>
      <c r="DG168" s="99">
        <f t="shared" si="297"/>
        <v>0</v>
      </c>
      <c r="DH168" s="99">
        <f t="shared" si="298"/>
        <v>0</v>
      </c>
      <c r="DI168" s="99">
        <f t="shared" si="299"/>
        <v>0</v>
      </c>
      <c r="DJ168" s="100">
        <f t="shared" si="300"/>
        <v>0</v>
      </c>
      <c r="DK168" s="101">
        <f t="shared" si="301"/>
        <v>0</v>
      </c>
      <c r="DL168" s="89" t="str">
        <f t="shared" si="302"/>
        <v>000</v>
      </c>
      <c r="DM168" s="89">
        <f t="shared" si="303"/>
        <v>0</v>
      </c>
      <c r="DN168" s="89">
        <f t="shared" si="304"/>
        <v>0</v>
      </c>
      <c r="DO168" s="89" t="str">
        <f t="shared" si="305"/>
        <v/>
      </c>
      <c r="DP168" s="89" t="str">
        <f t="shared" si="306"/>
        <v/>
      </c>
      <c r="DQ168" s="89" t="str">
        <f t="shared" si="307"/>
        <v>0</v>
      </c>
      <c r="DR168" s="89" t="str">
        <f t="shared" si="308"/>
        <v/>
      </c>
      <c r="DS168" s="89" t="str">
        <f t="shared" si="309"/>
        <v>0</v>
      </c>
      <c r="DT168" s="89" t="str">
        <f t="shared" si="310"/>
        <v/>
      </c>
      <c r="DU168" s="89" t="str">
        <f t="shared" si="311"/>
        <v>00</v>
      </c>
      <c r="DV168" s="89">
        <f t="shared" si="312"/>
        <v>0</v>
      </c>
    </row>
    <row r="169" spans="2:126">
      <c r="B169" s="90" t="str">
        <f t="shared" si="217"/>
        <v/>
      </c>
      <c r="C169" s="91">
        <v>166</v>
      </c>
      <c r="D169" s="92" t="str">
        <f>女子種目選択!B169</f>
        <v/>
      </c>
      <c r="E169" s="197" t="str">
        <f>女子種目選択!C169</f>
        <v/>
      </c>
      <c r="F169" s="198" t="str">
        <f>女子種目選択!D169</f>
        <v/>
      </c>
      <c r="G169" s="199" t="str">
        <f>IF(女子種目選択!E169="","",女子種目選択!E169)</f>
        <v/>
      </c>
      <c r="H169" s="94" t="str">
        <f t="shared" si="313"/>
        <v/>
      </c>
      <c r="I169" s="129"/>
      <c r="J169" s="96" t="str">
        <f t="shared" si="218"/>
        <v/>
      </c>
      <c r="K169" s="130"/>
      <c r="L169" s="96" t="str">
        <f t="shared" si="219"/>
        <v/>
      </c>
      <c r="M169" s="200"/>
      <c r="N169" s="99" t="str">
        <f t="shared" si="220"/>
        <v/>
      </c>
      <c r="O169" s="99">
        <f t="shared" si="221"/>
        <v>0</v>
      </c>
      <c r="P169" s="99" t="str">
        <f t="shared" si="222"/>
        <v/>
      </c>
      <c r="Q169" s="99">
        <f t="shared" si="223"/>
        <v>0</v>
      </c>
      <c r="R169" s="100" t="str">
        <f t="shared" si="224"/>
        <v/>
      </c>
      <c r="S169" s="101" t="str">
        <f t="shared" si="225"/>
        <v/>
      </c>
      <c r="T169" s="89" t="str">
        <f t="shared" si="226"/>
        <v>00</v>
      </c>
      <c r="U169" s="89">
        <f t="shared" si="227"/>
        <v>0</v>
      </c>
      <c r="V169" s="89">
        <f t="shared" si="228"/>
        <v>0</v>
      </c>
      <c r="W169" s="89" t="str">
        <f t="shared" si="229"/>
        <v/>
      </c>
      <c r="X169" s="89" t="str">
        <f t="shared" si="230"/>
        <v/>
      </c>
      <c r="Y169" s="89" t="str">
        <f t="shared" si="231"/>
        <v>0</v>
      </c>
      <c r="Z169" s="89" t="str">
        <f t="shared" si="232"/>
        <v/>
      </c>
      <c r="AA169" s="89" t="str">
        <f t="shared" si="233"/>
        <v/>
      </c>
      <c r="AB169" s="89" t="str">
        <f t="shared" si="234"/>
        <v/>
      </c>
      <c r="AC169" s="89" t="str">
        <f t="shared" si="235"/>
        <v>0</v>
      </c>
      <c r="AD169" s="89">
        <f t="shared" si="236"/>
        <v>0</v>
      </c>
      <c r="AE169" s="201" t="str">
        <f>IF(女子種目選択!F169="","",女子種目選択!F169)</f>
        <v/>
      </c>
      <c r="AF169" s="94" t="str">
        <f t="shared" si="314"/>
        <v/>
      </c>
      <c r="AG169" s="129"/>
      <c r="AH169" s="202" t="str">
        <f t="shared" si="237"/>
        <v/>
      </c>
      <c r="AI169" s="130"/>
      <c r="AJ169" s="202" t="str">
        <f t="shared" si="238"/>
        <v/>
      </c>
      <c r="AK169" s="200"/>
      <c r="AL169" s="99">
        <f t="shared" si="239"/>
        <v>0</v>
      </c>
      <c r="AM169" s="99">
        <f t="shared" si="240"/>
        <v>0</v>
      </c>
      <c r="AN169" s="99">
        <f t="shared" si="241"/>
        <v>0</v>
      </c>
      <c r="AO169" s="99">
        <f t="shared" si="242"/>
        <v>0</v>
      </c>
      <c r="AP169" s="100">
        <f t="shared" si="243"/>
        <v>0</v>
      </c>
      <c r="AQ169" s="101">
        <f t="shared" si="244"/>
        <v>0</v>
      </c>
      <c r="AR169" s="89" t="str">
        <f t="shared" si="245"/>
        <v>000</v>
      </c>
      <c r="AS169" s="89">
        <f t="shared" si="246"/>
        <v>0</v>
      </c>
      <c r="AT169" s="89">
        <f t="shared" si="247"/>
        <v>0</v>
      </c>
      <c r="AU169" s="89" t="str">
        <f t="shared" si="248"/>
        <v/>
      </c>
      <c r="AV169" s="89" t="str">
        <f t="shared" si="249"/>
        <v/>
      </c>
      <c r="AW169" s="89" t="str">
        <f t="shared" si="250"/>
        <v>0</v>
      </c>
      <c r="AX169" s="89" t="str">
        <f t="shared" si="251"/>
        <v/>
      </c>
      <c r="AY169" s="89" t="str">
        <f t="shared" si="252"/>
        <v>0</v>
      </c>
      <c r="AZ169" s="89" t="str">
        <f t="shared" si="253"/>
        <v/>
      </c>
      <c r="BA169" s="89" t="str">
        <f t="shared" si="254"/>
        <v>00</v>
      </c>
      <c r="BB169" s="89">
        <f t="shared" si="255"/>
        <v>0</v>
      </c>
      <c r="BC169" s="199" t="str">
        <f>IF(女子種目選択!G169="","",女子種目選択!G169)</f>
        <v/>
      </c>
      <c r="BD169" s="94" t="str">
        <f t="shared" si="315"/>
        <v/>
      </c>
      <c r="BE169" s="129"/>
      <c r="BF169" s="202" t="str">
        <f t="shared" si="256"/>
        <v/>
      </c>
      <c r="BG169" s="130"/>
      <c r="BH169" s="202" t="str">
        <f t="shared" si="257"/>
        <v/>
      </c>
      <c r="BI169" s="200"/>
      <c r="BJ169" s="99">
        <f t="shared" si="258"/>
        <v>0</v>
      </c>
      <c r="BK169" s="99">
        <f t="shared" si="259"/>
        <v>0</v>
      </c>
      <c r="BL169" s="99">
        <f t="shared" si="260"/>
        <v>0</v>
      </c>
      <c r="BM169" s="99">
        <f t="shared" si="261"/>
        <v>0</v>
      </c>
      <c r="BN169" s="100">
        <f t="shared" si="262"/>
        <v>0</v>
      </c>
      <c r="BO169" s="101">
        <f t="shared" si="263"/>
        <v>0</v>
      </c>
      <c r="BP169" s="89" t="str">
        <f t="shared" si="264"/>
        <v>000</v>
      </c>
      <c r="BQ169" s="89">
        <f t="shared" si="265"/>
        <v>0</v>
      </c>
      <c r="BR169" s="89">
        <f t="shared" si="266"/>
        <v>0</v>
      </c>
      <c r="BS169" s="89" t="str">
        <f t="shared" si="267"/>
        <v/>
      </c>
      <c r="BT169" s="89" t="str">
        <f t="shared" si="268"/>
        <v/>
      </c>
      <c r="BU169" s="89" t="str">
        <f t="shared" si="269"/>
        <v>0</v>
      </c>
      <c r="BV169" s="89" t="str">
        <f t="shared" si="270"/>
        <v/>
      </c>
      <c r="BW169" s="89" t="str">
        <f t="shared" si="271"/>
        <v>0</v>
      </c>
      <c r="BX169" s="89" t="str">
        <f t="shared" si="272"/>
        <v/>
      </c>
      <c r="BY169" s="89" t="str">
        <f t="shared" si="273"/>
        <v>00</v>
      </c>
      <c r="BZ169" s="89">
        <f t="shared" si="274"/>
        <v>0</v>
      </c>
      <c r="CA169" s="199" t="str">
        <f>IF(女子種目選択!H169="","",女子種目選択!H169)</f>
        <v/>
      </c>
      <c r="CB169" s="94" t="str">
        <f t="shared" si="316"/>
        <v/>
      </c>
      <c r="CC169" s="129"/>
      <c r="CD169" s="202" t="str">
        <f t="shared" si="275"/>
        <v/>
      </c>
      <c r="CE169" s="130"/>
      <c r="CF169" s="202" t="str">
        <f t="shared" si="276"/>
        <v/>
      </c>
      <c r="CG169" s="200"/>
      <c r="CH169" s="99">
        <f t="shared" si="277"/>
        <v>0</v>
      </c>
      <c r="CI169" s="99">
        <f t="shared" si="278"/>
        <v>0</v>
      </c>
      <c r="CJ169" s="99">
        <f t="shared" si="279"/>
        <v>0</v>
      </c>
      <c r="CK169" s="99">
        <f t="shared" si="280"/>
        <v>0</v>
      </c>
      <c r="CL169" s="100">
        <f t="shared" si="281"/>
        <v>0</v>
      </c>
      <c r="CM169" s="101">
        <f t="shared" si="282"/>
        <v>0</v>
      </c>
      <c r="CN169" s="89" t="str">
        <f t="shared" si="283"/>
        <v>000</v>
      </c>
      <c r="CO169" s="89">
        <f t="shared" si="284"/>
        <v>0</v>
      </c>
      <c r="CP169" s="89">
        <f t="shared" si="285"/>
        <v>0</v>
      </c>
      <c r="CQ169" s="89" t="str">
        <f t="shared" si="286"/>
        <v/>
      </c>
      <c r="CR169" s="89" t="str">
        <f t="shared" si="287"/>
        <v/>
      </c>
      <c r="CS169" s="89" t="str">
        <f t="shared" si="288"/>
        <v>0</v>
      </c>
      <c r="CT169" s="89" t="str">
        <f t="shared" si="289"/>
        <v/>
      </c>
      <c r="CU169" s="89" t="str">
        <f t="shared" si="290"/>
        <v>0</v>
      </c>
      <c r="CV169" s="89" t="str">
        <f t="shared" si="291"/>
        <v/>
      </c>
      <c r="CW169" s="89" t="str">
        <f t="shared" si="292"/>
        <v>00</v>
      </c>
      <c r="CX169" s="89">
        <f t="shared" si="293"/>
        <v>0</v>
      </c>
      <c r="CY169" s="201" t="str">
        <f>IF(女子種目選択!I169="","",女子種目選択!I169)</f>
        <v/>
      </c>
      <c r="CZ169" s="94" t="str">
        <f t="shared" si="317"/>
        <v/>
      </c>
      <c r="DA169" s="129"/>
      <c r="DB169" s="202" t="str">
        <f t="shared" si="294"/>
        <v/>
      </c>
      <c r="DC169" s="130"/>
      <c r="DD169" s="202" t="str">
        <f t="shared" si="295"/>
        <v/>
      </c>
      <c r="DE169" s="200"/>
      <c r="DF169" s="99">
        <f t="shared" si="296"/>
        <v>0</v>
      </c>
      <c r="DG169" s="99">
        <f t="shared" si="297"/>
        <v>0</v>
      </c>
      <c r="DH169" s="99">
        <f t="shared" si="298"/>
        <v>0</v>
      </c>
      <c r="DI169" s="99">
        <f t="shared" si="299"/>
        <v>0</v>
      </c>
      <c r="DJ169" s="100">
        <f t="shared" si="300"/>
        <v>0</v>
      </c>
      <c r="DK169" s="101">
        <f t="shared" si="301"/>
        <v>0</v>
      </c>
      <c r="DL169" s="89" t="str">
        <f t="shared" si="302"/>
        <v>000</v>
      </c>
      <c r="DM169" s="89">
        <f t="shared" si="303"/>
        <v>0</v>
      </c>
      <c r="DN169" s="89">
        <f t="shared" si="304"/>
        <v>0</v>
      </c>
      <c r="DO169" s="89" t="str">
        <f t="shared" si="305"/>
        <v/>
      </c>
      <c r="DP169" s="89" t="str">
        <f t="shared" si="306"/>
        <v/>
      </c>
      <c r="DQ169" s="89" t="str">
        <f t="shared" si="307"/>
        <v>0</v>
      </c>
      <c r="DR169" s="89" t="str">
        <f t="shared" si="308"/>
        <v/>
      </c>
      <c r="DS169" s="89" t="str">
        <f t="shared" si="309"/>
        <v>0</v>
      </c>
      <c r="DT169" s="89" t="str">
        <f t="shared" si="310"/>
        <v/>
      </c>
      <c r="DU169" s="89" t="str">
        <f t="shared" si="311"/>
        <v>00</v>
      </c>
      <c r="DV169" s="89">
        <f t="shared" si="312"/>
        <v>0</v>
      </c>
    </row>
    <row r="170" spans="2:126">
      <c r="B170" s="90" t="str">
        <f t="shared" si="217"/>
        <v/>
      </c>
      <c r="C170" s="91">
        <v>167</v>
      </c>
      <c r="D170" s="92" t="str">
        <f>女子種目選択!B170</f>
        <v/>
      </c>
      <c r="E170" s="197" t="str">
        <f>女子種目選択!C170</f>
        <v/>
      </c>
      <c r="F170" s="198" t="str">
        <f>女子種目選択!D170</f>
        <v/>
      </c>
      <c r="G170" s="199" t="str">
        <f>IF(女子種目選択!E170="","",女子種目選択!E170)</f>
        <v/>
      </c>
      <c r="H170" s="94" t="str">
        <f t="shared" si="313"/>
        <v/>
      </c>
      <c r="I170" s="129"/>
      <c r="J170" s="96" t="str">
        <f t="shared" si="218"/>
        <v/>
      </c>
      <c r="K170" s="130"/>
      <c r="L170" s="96" t="str">
        <f t="shared" si="219"/>
        <v/>
      </c>
      <c r="M170" s="200"/>
      <c r="N170" s="99" t="str">
        <f t="shared" si="220"/>
        <v/>
      </c>
      <c r="O170" s="99">
        <f t="shared" si="221"/>
        <v>0</v>
      </c>
      <c r="P170" s="99" t="str">
        <f t="shared" si="222"/>
        <v/>
      </c>
      <c r="Q170" s="99">
        <f t="shared" si="223"/>
        <v>0</v>
      </c>
      <c r="R170" s="100" t="str">
        <f t="shared" si="224"/>
        <v/>
      </c>
      <c r="S170" s="101" t="str">
        <f t="shared" si="225"/>
        <v/>
      </c>
      <c r="T170" s="89" t="str">
        <f t="shared" si="226"/>
        <v>00</v>
      </c>
      <c r="U170" s="89">
        <f t="shared" si="227"/>
        <v>0</v>
      </c>
      <c r="V170" s="89">
        <f t="shared" si="228"/>
        <v>0</v>
      </c>
      <c r="W170" s="89" t="str">
        <f t="shared" si="229"/>
        <v/>
      </c>
      <c r="X170" s="89" t="str">
        <f t="shared" si="230"/>
        <v/>
      </c>
      <c r="Y170" s="89" t="str">
        <f t="shared" si="231"/>
        <v>0</v>
      </c>
      <c r="Z170" s="89" t="str">
        <f t="shared" si="232"/>
        <v/>
      </c>
      <c r="AA170" s="89" t="str">
        <f t="shared" si="233"/>
        <v/>
      </c>
      <c r="AB170" s="89" t="str">
        <f t="shared" si="234"/>
        <v/>
      </c>
      <c r="AC170" s="89" t="str">
        <f t="shared" si="235"/>
        <v>0</v>
      </c>
      <c r="AD170" s="89">
        <f t="shared" si="236"/>
        <v>0</v>
      </c>
      <c r="AE170" s="201" t="str">
        <f>IF(女子種目選択!F170="","",女子種目選択!F170)</f>
        <v/>
      </c>
      <c r="AF170" s="94" t="str">
        <f t="shared" si="314"/>
        <v/>
      </c>
      <c r="AG170" s="129"/>
      <c r="AH170" s="202" t="str">
        <f t="shared" si="237"/>
        <v/>
      </c>
      <c r="AI170" s="130"/>
      <c r="AJ170" s="202" t="str">
        <f t="shared" si="238"/>
        <v/>
      </c>
      <c r="AK170" s="200"/>
      <c r="AL170" s="99">
        <f t="shared" si="239"/>
        <v>0</v>
      </c>
      <c r="AM170" s="99">
        <f t="shared" si="240"/>
        <v>0</v>
      </c>
      <c r="AN170" s="99">
        <f t="shared" si="241"/>
        <v>0</v>
      </c>
      <c r="AO170" s="99">
        <f t="shared" si="242"/>
        <v>0</v>
      </c>
      <c r="AP170" s="100">
        <f t="shared" si="243"/>
        <v>0</v>
      </c>
      <c r="AQ170" s="101">
        <f t="shared" si="244"/>
        <v>0</v>
      </c>
      <c r="AR170" s="89" t="str">
        <f t="shared" si="245"/>
        <v>000</v>
      </c>
      <c r="AS170" s="89">
        <f t="shared" si="246"/>
        <v>0</v>
      </c>
      <c r="AT170" s="89">
        <f t="shared" si="247"/>
        <v>0</v>
      </c>
      <c r="AU170" s="89" t="str">
        <f t="shared" si="248"/>
        <v/>
      </c>
      <c r="AV170" s="89" t="str">
        <f t="shared" si="249"/>
        <v/>
      </c>
      <c r="AW170" s="89" t="str">
        <f t="shared" si="250"/>
        <v>0</v>
      </c>
      <c r="AX170" s="89" t="str">
        <f t="shared" si="251"/>
        <v/>
      </c>
      <c r="AY170" s="89" t="str">
        <f t="shared" si="252"/>
        <v>0</v>
      </c>
      <c r="AZ170" s="89" t="str">
        <f t="shared" si="253"/>
        <v/>
      </c>
      <c r="BA170" s="89" t="str">
        <f t="shared" si="254"/>
        <v>00</v>
      </c>
      <c r="BB170" s="89">
        <f t="shared" si="255"/>
        <v>0</v>
      </c>
      <c r="BC170" s="199" t="str">
        <f>IF(女子種目選択!G170="","",女子種目選択!G170)</f>
        <v/>
      </c>
      <c r="BD170" s="94" t="str">
        <f t="shared" si="315"/>
        <v/>
      </c>
      <c r="BE170" s="129"/>
      <c r="BF170" s="202" t="str">
        <f t="shared" si="256"/>
        <v/>
      </c>
      <c r="BG170" s="130"/>
      <c r="BH170" s="202" t="str">
        <f t="shared" si="257"/>
        <v/>
      </c>
      <c r="BI170" s="200"/>
      <c r="BJ170" s="99">
        <f t="shared" si="258"/>
        <v>0</v>
      </c>
      <c r="BK170" s="99">
        <f t="shared" si="259"/>
        <v>0</v>
      </c>
      <c r="BL170" s="99">
        <f t="shared" si="260"/>
        <v>0</v>
      </c>
      <c r="BM170" s="99">
        <f t="shared" si="261"/>
        <v>0</v>
      </c>
      <c r="BN170" s="100">
        <f t="shared" si="262"/>
        <v>0</v>
      </c>
      <c r="BO170" s="101">
        <f t="shared" si="263"/>
        <v>0</v>
      </c>
      <c r="BP170" s="89" t="str">
        <f t="shared" si="264"/>
        <v>000</v>
      </c>
      <c r="BQ170" s="89">
        <f t="shared" si="265"/>
        <v>0</v>
      </c>
      <c r="BR170" s="89">
        <f t="shared" si="266"/>
        <v>0</v>
      </c>
      <c r="BS170" s="89" t="str">
        <f t="shared" si="267"/>
        <v/>
      </c>
      <c r="BT170" s="89" t="str">
        <f t="shared" si="268"/>
        <v/>
      </c>
      <c r="BU170" s="89" t="str">
        <f t="shared" si="269"/>
        <v>0</v>
      </c>
      <c r="BV170" s="89" t="str">
        <f t="shared" si="270"/>
        <v/>
      </c>
      <c r="BW170" s="89" t="str">
        <f t="shared" si="271"/>
        <v>0</v>
      </c>
      <c r="BX170" s="89" t="str">
        <f t="shared" si="272"/>
        <v/>
      </c>
      <c r="BY170" s="89" t="str">
        <f t="shared" si="273"/>
        <v>00</v>
      </c>
      <c r="BZ170" s="89">
        <f t="shared" si="274"/>
        <v>0</v>
      </c>
      <c r="CA170" s="199" t="str">
        <f>IF(女子種目選択!H170="","",女子種目選択!H170)</f>
        <v/>
      </c>
      <c r="CB170" s="94" t="str">
        <f t="shared" si="316"/>
        <v/>
      </c>
      <c r="CC170" s="129"/>
      <c r="CD170" s="202" t="str">
        <f t="shared" si="275"/>
        <v/>
      </c>
      <c r="CE170" s="130"/>
      <c r="CF170" s="202" t="str">
        <f t="shared" si="276"/>
        <v/>
      </c>
      <c r="CG170" s="200"/>
      <c r="CH170" s="99">
        <f t="shared" si="277"/>
        <v>0</v>
      </c>
      <c r="CI170" s="99">
        <f t="shared" si="278"/>
        <v>0</v>
      </c>
      <c r="CJ170" s="99">
        <f t="shared" si="279"/>
        <v>0</v>
      </c>
      <c r="CK170" s="99">
        <f t="shared" si="280"/>
        <v>0</v>
      </c>
      <c r="CL170" s="100">
        <f t="shared" si="281"/>
        <v>0</v>
      </c>
      <c r="CM170" s="101">
        <f t="shared" si="282"/>
        <v>0</v>
      </c>
      <c r="CN170" s="89" t="str">
        <f t="shared" si="283"/>
        <v>000</v>
      </c>
      <c r="CO170" s="89">
        <f t="shared" si="284"/>
        <v>0</v>
      </c>
      <c r="CP170" s="89">
        <f t="shared" si="285"/>
        <v>0</v>
      </c>
      <c r="CQ170" s="89" t="str">
        <f t="shared" si="286"/>
        <v/>
      </c>
      <c r="CR170" s="89" t="str">
        <f t="shared" si="287"/>
        <v/>
      </c>
      <c r="CS170" s="89" t="str">
        <f t="shared" si="288"/>
        <v>0</v>
      </c>
      <c r="CT170" s="89" t="str">
        <f t="shared" si="289"/>
        <v/>
      </c>
      <c r="CU170" s="89" t="str">
        <f t="shared" si="290"/>
        <v>0</v>
      </c>
      <c r="CV170" s="89" t="str">
        <f t="shared" si="291"/>
        <v/>
      </c>
      <c r="CW170" s="89" t="str">
        <f t="shared" si="292"/>
        <v>00</v>
      </c>
      <c r="CX170" s="89">
        <f t="shared" si="293"/>
        <v>0</v>
      </c>
      <c r="CY170" s="201" t="str">
        <f>IF(女子種目選択!I170="","",女子種目選択!I170)</f>
        <v/>
      </c>
      <c r="CZ170" s="94" t="str">
        <f t="shared" si="317"/>
        <v/>
      </c>
      <c r="DA170" s="129"/>
      <c r="DB170" s="202" t="str">
        <f t="shared" si="294"/>
        <v/>
      </c>
      <c r="DC170" s="130"/>
      <c r="DD170" s="202" t="str">
        <f t="shared" si="295"/>
        <v/>
      </c>
      <c r="DE170" s="200"/>
      <c r="DF170" s="99">
        <f t="shared" si="296"/>
        <v>0</v>
      </c>
      <c r="DG170" s="99">
        <f t="shared" si="297"/>
        <v>0</v>
      </c>
      <c r="DH170" s="99">
        <f t="shared" si="298"/>
        <v>0</v>
      </c>
      <c r="DI170" s="99">
        <f t="shared" si="299"/>
        <v>0</v>
      </c>
      <c r="DJ170" s="100">
        <f t="shared" si="300"/>
        <v>0</v>
      </c>
      <c r="DK170" s="101">
        <f t="shared" si="301"/>
        <v>0</v>
      </c>
      <c r="DL170" s="89" t="str">
        <f t="shared" si="302"/>
        <v>000</v>
      </c>
      <c r="DM170" s="89">
        <f t="shared" si="303"/>
        <v>0</v>
      </c>
      <c r="DN170" s="89">
        <f t="shared" si="304"/>
        <v>0</v>
      </c>
      <c r="DO170" s="89" t="str">
        <f t="shared" si="305"/>
        <v/>
      </c>
      <c r="DP170" s="89" t="str">
        <f t="shared" si="306"/>
        <v/>
      </c>
      <c r="DQ170" s="89" t="str">
        <f t="shared" si="307"/>
        <v>0</v>
      </c>
      <c r="DR170" s="89" t="str">
        <f t="shared" si="308"/>
        <v/>
      </c>
      <c r="DS170" s="89" t="str">
        <f t="shared" si="309"/>
        <v>0</v>
      </c>
      <c r="DT170" s="89" t="str">
        <f t="shared" si="310"/>
        <v/>
      </c>
      <c r="DU170" s="89" t="str">
        <f t="shared" si="311"/>
        <v>00</v>
      </c>
      <c r="DV170" s="89">
        <f t="shared" si="312"/>
        <v>0</v>
      </c>
    </row>
    <row r="171" spans="2:126">
      <c r="B171" s="90" t="str">
        <f t="shared" si="217"/>
        <v/>
      </c>
      <c r="C171" s="91">
        <v>168</v>
      </c>
      <c r="D171" s="92" t="str">
        <f>女子種目選択!B171</f>
        <v/>
      </c>
      <c r="E171" s="197" t="str">
        <f>女子種目選択!C171</f>
        <v/>
      </c>
      <c r="F171" s="198" t="str">
        <f>女子種目選択!D171</f>
        <v/>
      </c>
      <c r="G171" s="199" t="str">
        <f>IF(女子種目選択!E171="","",女子種目選択!E171)</f>
        <v/>
      </c>
      <c r="H171" s="94" t="str">
        <f t="shared" si="313"/>
        <v/>
      </c>
      <c r="I171" s="129"/>
      <c r="J171" s="96" t="str">
        <f t="shared" si="218"/>
        <v/>
      </c>
      <c r="K171" s="130"/>
      <c r="L171" s="96" t="str">
        <f t="shared" si="219"/>
        <v/>
      </c>
      <c r="M171" s="200"/>
      <c r="N171" s="99" t="str">
        <f t="shared" si="220"/>
        <v/>
      </c>
      <c r="O171" s="99">
        <f t="shared" si="221"/>
        <v>0</v>
      </c>
      <c r="P171" s="99" t="str">
        <f t="shared" si="222"/>
        <v/>
      </c>
      <c r="Q171" s="99">
        <f t="shared" si="223"/>
        <v>0</v>
      </c>
      <c r="R171" s="100" t="str">
        <f t="shared" si="224"/>
        <v/>
      </c>
      <c r="S171" s="101" t="str">
        <f t="shared" si="225"/>
        <v/>
      </c>
      <c r="T171" s="89" t="str">
        <f t="shared" si="226"/>
        <v>00</v>
      </c>
      <c r="U171" s="89">
        <f t="shared" si="227"/>
        <v>0</v>
      </c>
      <c r="V171" s="89">
        <f t="shared" si="228"/>
        <v>0</v>
      </c>
      <c r="W171" s="89" t="str">
        <f t="shared" si="229"/>
        <v/>
      </c>
      <c r="X171" s="89" t="str">
        <f t="shared" si="230"/>
        <v/>
      </c>
      <c r="Y171" s="89" t="str">
        <f t="shared" si="231"/>
        <v>0</v>
      </c>
      <c r="Z171" s="89" t="str">
        <f t="shared" si="232"/>
        <v/>
      </c>
      <c r="AA171" s="89" t="str">
        <f t="shared" si="233"/>
        <v/>
      </c>
      <c r="AB171" s="89" t="str">
        <f t="shared" si="234"/>
        <v/>
      </c>
      <c r="AC171" s="89" t="str">
        <f t="shared" si="235"/>
        <v>0</v>
      </c>
      <c r="AD171" s="89">
        <f t="shared" si="236"/>
        <v>0</v>
      </c>
      <c r="AE171" s="201" t="str">
        <f>IF(女子種目選択!F171="","",女子種目選択!F171)</f>
        <v/>
      </c>
      <c r="AF171" s="94" t="str">
        <f t="shared" si="314"/>
        <v/>
      </c>
      <c r="AG171" s="129"/>
      <c r="AH171" s="202" t="str">
        <f t="shared" si="237"/>
        <v/>
      </c>
      <c r="AI171" s="130"/>
      <c r="AJ171" s="202" t="str">
        <f t="shared" si="238"/>
        <v/>
      </c>
      <c r="AK171" s="200"/>
      <c r="AL171" s="99">
        <f t="shared" si="239"/>
        <v>0</v>
      </c>
      <c r="AM171" s="99">
        <f t="shared" si="240"/>
        <v>0</v>
      </c>
      <c r="AN171" s="99">
        <f t="shared" si="241"/>
        <v>0</v>
      </c>
      <c r="AO171" s="99">
        <f t="shared" si="242"/>
        <v>0</v>
      </c>
      <c r="AP171" s="100">
        <f t="shared" si="243"/>
        <v>0</v>
      </c>
      <c r="AQ171" s="101">
        <f t="shared" si="244"/>
        <v>0</v>
      </c>
      <c r="AR171" s="89" t="str">
        <f t="shared" si="245"/>
        <v>000</v>
      </c>
      <c r="AS171" s="89">
        <f t="shared" si="246"/>
        <v>0</v>
      </c>
      <c r="AT171" s="89">
        <f t="shared" si="247"/>
        <v>0</v>
      </c>
      <c r="AU171" s="89" t="str">
        <f t="shared" si="248"/>
        <v/>
      </c>
      <c r="AV171" s="89" t="str">
        <f t="shared" si="249"/>
        <v/>
      </c>
      <c r="AW171" s="89" t="str">
        <f t="shared" si="250"/>
        <v>0</v>
      </c>
      <c r="AX171" s="89" t="str">
        <f t="shared" si="251"/>
        <v/>
      </c>
      <c r="AY171" s="89" t="str">
        <f t="shared" si="252"/>
        <v>0</v>
      </c>
      <c r="AZ171" s="89" t="str">
        <f t="shared" si="253"/>
        <v/>
      </c>
      <c r="BA171" s="89" t="str">
        <f t="shared" si="254"/>
        <v>00</v>
      </c>
      <c r="BB171" s="89">
        <f t="shared" si="255"/>
        <v>0</v>
      </c>
      <c r="BC171" s="199" t="str">
        <f>IF(女子種目選択!G171="","",女子種目選択!G171)</f>
        <v/>
      </c>
      <c r="BD171" s="94" t="str">
        <f t="shared" si="315"/>
        <v/>
      </c>
      <c r="BE171" s="129"/>
      <c r="BF171" s="202" t="str">
        <f t="shared" si="256"/>
        <v/>
      </c>
      <c r="BG171" s="130"/>
      <c r="BH171" s="202" t="str">
        <f t="shared" si="257"/>
        <v/>
      </c>
      <c r="BI171" s="200"/>
      <c r="BJ171" s="99">
        <f t="shared" si="258"/>
        <v>0</v>
      </c>
      <c r="BK171" s="99">
        <f t="shared" si="259"/>
        <v>0</v>
      </c>
      <c r="BL171" s="99">
        <f t="shared" si="260"/>
        <v>0</v>
      </c>
      <c r="BM171" s="99">
        <f t="shared" si="261"/>
        <v>0</v>
      </c>
      <c r="BN171" s="100">
        <f t="shared" si="262"/>
        <v>0</v>
      </c>
      <c r="BO171" s="101">
        <f t="shared" si="263"/>
        <v>0</v>
      </c>
      <c r="BP171" s="89" t="str">
        <f t="shared" si="264"/>
        <v>000</v>
      </c>
      <c r="BQ171" s="89">
        <f t="shared" si="265"/>
        <v>0</v>
      </c>
      <c r="BR171" s="89">
        <f t="shared" si="266"/>
        <v>0</v>
      </c>
      <c r="BS171" s="89" t="str">
        <f t="shared" si="267"/>
        <v/>
      </c>
      <c r="BT171" s="89" t="str">
        <f t="shared" si="268"/>
        <v/>
      </c>
      <c r="BU171" s="89" t="str">
        <f t="shared" si="269"/>
        <v>0</v>
      </c>
      <c r="BV171" s="89" t="str">
        <f t="shared" si="270"/>
        <v/>
      </c>
      <c r="BW171" s="89" t="str">
        <f t="shared" si="271"/>
        <v>0</v>
      </c>
      <c r="BX171" s="89" t="str">
        <f t="shared" si="272"/>
        <v/>
      </c>
      <c r="BY171" s="89" t="str">
        <f t="shared" si="273"/>
        <v>00</v>
      </c>
      <c r="BZ171" s="89">
        <f t="shared" si="274"/>
        <v>0</v>
      </c>
      <c r="CA171" s="199" t="str">
        <f>IF(女子種目選択!H171="","",女子種目選択!H171)</f>
        <v/>
      </c>
      <c r="CB171" s="94" t="str">
        <f t="shared" si="316"/>
        <v/>
      </c>
      <c r="CC171" s="129"/>
      <c r="CD171" s="202" t="str">
        <f t="shared" si="275"/>
        <v/>
      </c>
      <c r="CE171" s="130"/>
      <c r="CF171" s="202" t="str">
        <f t="shared" si="276"/>
        <v/>
      </c>
      <c r="CG171" s="200"/>
      <c r="CH171" s="99">
        <f t="shared" si="277"/>
        <v>0</v>
      </c>
      <c r="CI171" s="99">
        <f t="shared" si="278"/>
        <v>0</v>
      </c>
      <c r="CJ171" s="99">
        <f t="shared" si="279"/>
        <v>0</v>
      </c>
      <c r="CK171" s="99">
        <f t="shared" si="280"/>
        <v>0</v>
      </c>
      <c r="CL171" s="100">
        <f t="shared" si="281"/>
        <v>0</v>
      </c>
      <c r="CM171" s="101">
        <f t="shared" si="282"/>
        <v>0</v>
      </c>
      <c r="CN171" s="89" t="str">
        <f t="shared" si="283"/>
        <v>000</v>
      </c>
      <c r="CO171" s="89">
        <f t="shared" si="284"/>
        <v>0</v>
      </c>
      <c r="CP171" s="89">
        <f t="shared" si="285"/>
        <v>0</v>
      </c>
      <c r="CQ171" s="89" t="str">
        <f t="shared" si="286"/>
        <v/>
      </c>
      <c r="CR171" s="89" t="str">
        <f t="shared" si="287"/>
        <v/>
      </c>
      <c r="CS171" s="89" t="str">
        <f t="shared" si="288"/>
        <v>0</v>
      </c>
      <c r="CT171" s="89" t="str">
        <f t="shared" si="289"/>
        <v/>
      </c>
      <c r="CU171" s="89" t="str">
        <f t="shared" si="290"/>
        <v>0</v>
      </c>
      <c r="CV171" s="89" t="str">
        <f t="shared" si="291"/>
        <v/>
      </c>
      <c r="CW171" s="89" t="str">
        <f t="shared" si="292"/>
        <v>00</v>
      </c>
      <c r="CX171" s="89">
        <f t="shared" si="293"/>
        <v>0</v>
      </c>
      <c r="CY171" s="201" t="str">
        <f>IF(女子種目選択!I171="","",女子種目選択!I171)</f>
        <v/>
      </c>
      <c r="CZ171" s="94" t="str">
        <f t="shared" si="317"/>
        <v/>
      </c>
      <c r="DA171" s="129"/>
      <c r="DB171" s="202" t="str">
        <f t="shared" si="294"/>
        <v/>
      </c>
      <c r="DC171" s="130"/>
      <c r="DD171" s="202" t="str">
        <f t="shared" si="295"/>
        <v/>
      </c>
      <c r="DE171" s="200"/>
      <c r="DF171" s="99">
        <f t="shared" si="296"/>
        <v>0</v>
      </c>
      <c r="DG171" s="99">
        <f t="shared" si="297"/>
        <v>0</v>
      </c>
      <c r="DH171" s="99">
        <f t="shared" si="298"/>
        <v>0</v>
      </c>
      <c r="DI171" s="99">
        <f t="shared" si="299"/>
        <v>0</v>
      </c>
      <c r="DJ171" s="100">
        <f t="shared" si="300"/>
        <v>0</v>
      </c>
      <c r="DK171" s="101">
        <f t="shared" si="301"/>
        <v>0</v>
      </c>
      <c r="DL171" s="89" t="str">
        <f t="shared" si="302"/>
        <v>000</v>
      </c>
      <c r="DM171" s="89">
        <f t="shared" si="303"/>
        <v>0</v>
      </c>
      <c r="DN171" s="89">
        <f t="shared" si="304"/>
        <v>0</v>
      </c>
      <c r="DO171" s="89" t="str">
        <f t="shared" si="305"/>
        <v/>
      </c>
      <c r="DP171" s="89" t="str">
        <f t="shared" si="306"/>
        <v/>
      </c>
      <c r="DQ171" s="89" t="str">
        <f t="shared" si="307"/>
        <v>0</v>
      </c>
      <c r="DR171" s="89" t="str">
        <f t="shared" si="308"/>
        <v/>
      </c>
      <c r="DS171" s="89" t="str">
        <f t="shared" si="309"/>
        <v>0</v>
      </c>
      <c r="DT171" s="89" t="str">
        <f t="shared" si="310"/>
        <v/>
      </c>
      <c r="DU171" s="89" t="str">
        <f t="shared" si="311"/>
        <v>00</v>
      </c>
      <c r="DV171" s="89">
        <f t="shared" si="312"/>
        <v>0</v>
      </c>
    </row>
    <row r="172" spans="2:126">
      <c r="B172" s="90" t="str">
        <f t="shared" si="217"/>
        <v/>
      </c>
      <c r="C172" s="91">
        <v>169</v>
      </c>
      <c r="D172" s="92" t="str">
        <f>女子種目選択!B172</f>
        <v/>
      </c>
      <c r="E172" s="197" t="str">
        <f>女子種目選択!C172</f>
        <v/>
      </c>
      <c r="F172" s="198" t="str">
        <f>女子種目選択!D172</f>
        <v/>
      </c>
      <c r="G172" s="199" t="str">
        <f>IF(女子種目選択!E172="","",女子種目選択!E172)</f>
        <v/>
      </c>
      <c r="H172" s="94" t="str">
        <f t="shared" si="313"/>
        <v/>
      </c>
      <c r="I172" s="129"/>
      <c r="J172" s="96" t="str">
        <f t="shared" si="218"/>
        <v/>
      </c>
      <c r="K172" s="130"/>
      <c r="L172" s="96" t="str">
        <f t="shared" si="219"/>
        <v/>
      </c>
      <c r="M172" s="200"/>
      <c r="N172" s="99" t="str">
        <f t="shared" si="220"/>
        <v/>
      </c>
      <c r="O172" s="99">
        <f t="shared" si="221"/>
        <v>0</v>
      </c>
      <c r="P172" s="99" t="str">
        <f t="shared" si="222"/>
        <v/>
      </c>
      <c r="Q172" s="99">
        <f t="shared" si="223"/>
        <v>0</v>
      </c>
      <c r="R172" s="100" t="str">
        <f t="shared" si="224"/>
        <v/>
      </c>
      <c r="S172" s="101" t="str">
        <f t="shared" si="225"/>
        <v/>
      </c>
      <c r="T172" s="89" t="str">
        <f t="shared" si="226"/>
        <v>00</v>
      </c>
      <c r="U172" s="89">
        <f t="shared" si="227"/>
        <v>0</v>
      </c>
      <c r="V172" s="89">
        <f t="shared" si="228"/>
        <v>0</v>
      </c>
      <c r="W172" s="89" t="str">
        <f t="shared" si="229"/>
        <v/>
      </c>
      <c r="X172" s="89" t="str">
        <f t="shared" si="230"/>
        <v/>
      </c>
      <c r="Y172" s="89" t="str">
        <f t="shared" si="231"/>
        <v>0</v>
      </c>
      <c r="Z172" s="89" t="str">
        <f t="shared" si="232"/>
        <v/>
      </c>
      <c r="AA172" s="89" t="str">
        <f t="shared" si="233"/>
        <v/>
      </c>
      <c r="AB172" s="89" t="str">
        <f t="shared" si="234"/>
        <v/>
      </c>
      <c r="AC172" s="89" t="str">
        <f t="shared" si="235"/>
        <v>0</v>
      </c>
      <c r="AD172" s="89">
        <f t="shared" si="236"/>
        <v>0</v>
      </c>
      <c r="AE172" s="201" t="str">
        <f>IF(女子種目選択!F172="","",女子種目選択!F172)</f>
        <v/>
      </c>
      <c r="AF172" s="94" t="str">
        <f t="shared" si="314"/>
        <v/>
      </c>
      <c r="AG172" s="129"/>
      <c r="AH172" s="202" t="str">
        <f t="shared" si="237"/>
        <v/>
      </c>
      <c r="AI172" s="130"/>
      <c r="AJ172" s="202" t="str">
        <f t="shared" si="238"/>
        <v/>
      </c>
      <c r="AK172" s="200"/>
      <c r="AL172" s="99">
        <f t="shared" si="239"/>
        <v>0</v>
      </c>
      <c r="AM172" s="99">
        <f t="shared" si="240"/>
        <v>0</v>
      </c>
      <c r="AN172" s="99">
        <f t="shared" si="241"/>
        <v>0</v>
      </c>
      <c r="AO172" s="99">
        <f t="shared" si="242"/>
        <v>0</v>
      </c>
      <c r="AP172" s="100">
        <f t="shared" si="243"/>
        <v>0</v>
      </c>
      <c r="AQ172" s="101">
        <f t="shared" si="244"/>
        <v>0</v>
      </c>
      <c r="AR172" s="89" t="str">
        <f t="shared" si="245"/>
        <v>000</v>
      </c>
      <c r="AS172" s="89">
        <f t="shared" si="246"/>
        <v>0</v>
      </c>
      <c r="AT172" s="89">
        <f t="shared" si="247"/>
        <v>0</v>
      </c>
      <c r="AU172" s="89" t="str">
        <f t="shared" si="248"/>
        <v/>
      </c>
      <c r="AV172" s="89" t="str">
        <f t="shared" si="249"/>
        <v/>
      </c>
      <c r="AW172" s="89" t="str">
        <f t="shared" si="250"/>
        <v>0</v>
      </c>
      <c r="AX172" s="89" t="str">
        <f t="shared" si="251"/>
        <v/>
      </c>
      <c r="AY172" s="89" t="str">
        <f t="shared" si="252"/>
        <v>0</v>
      </c>
      <c r="AZ172" s="89" t="str">
        <f t="shared" si="253"/>
        <v/>
      </c>
      <c r="BA172" s="89" t="str">
        <f t="shared" si="254"/>
        <v>00</v>
      </c>
      <c r="BB172" s="89">
        <f t="shared" si="255"/>
        <v>0</v>
      </c>
      <c r="BC172" s="199" t="str">
        <f>IF(女子種目選択!G172="","",女子種目選択!G172)</f>
        <v/>
      </c>
      <c r="BD172" s="94" t="str">
        <f t="shared" si="315"/>
        <v/>
      </c>
      <c r="BE172" s="129"/>
      <c r="BF172" s="202" t="str">
        <f t="shared" si="256"/>
        <v/>
      </c>
      <c r="BG172" s="130"/>
      <c r="BH172" s="202" t="str">
        <f t="shared" si="257"/>
        <v/>
      </c>
      <c r="BI172" s="200"/>
      <c r="BJ172" s="99">
        <f t="shared" si="258"/>
        <v>0</v>
      </c>
      <c r="BK172" s="99">
        <f t="shared" si="259"/>
        <v>0</v>
      </c>
      <c r="BL172" s="99">
        <f t="shared" si="260"/>
        <v>0</v>
      </c>
      <c r="BM172" s="99">
        <f t="shared" si="261"/>
        <v>0</v>
      </c>
      <c r="BN172" s="100">
        <f t="shared" si="262"/>
        <v>0</v>
      </c>
      <c r="BO172" s="101">
        <f t="shared" si="263"/>
        <v>0</v>
      </c>
      <c r="BP172" s="89" t="str">
        <f t="shared" si="264"/>
        <v>000</v>
      </c>
      <c r="BQ172" s="89">
        <f t="shared" si="265"/>
        <v>0</v>
      </c>
      <c r="BR172" s="89">
        <f t="shared" si="266"/>
        <v>0</v>
      </c>
      <c r="BS172" s="89" t="str">
        <f t="shared" si="267"/>
        <v/>
      </c>
      <c r="BT172" s="89" t="str">
        <f t="shared" si="268"/>
        <v/>
      </c>
      <c r="BU172" s="89" t="str">
        <f t="shared" si="269"/>
        <v>0</v>
      </c>
      <c r="BV172" s="89" t="str">
        <f t="shared" si="270"/>
        <v/>
      </c>
      <c r="BW172" s="89" t="str">
        <f t="shared" si="271"/>
        <v>0</v>
      </c>
      <c r="BX172" s="89" t="str">
        <f t="shared" si="272"/>
        <v/>
      </c>
      <c r="BY172" s="89" t="str">
        <f t="shared" si="273"/>
        <v>00</v>
      </c>
      <c r="BZ172" s="89">
        <f t="shared" si="274"/>
        <v>0</v>
      </c>
      <c r="CA172" s="199" t="str">
        <f>IF(女子種目選択!H172="","",女子種目選択!H172)</f>
        <v/>
      </c>
      <c r="CB172" s="94" t="str">
        <f t="shared" si="316"/>
        <v/>
      </c>
      <c r="CC172" s="129"/>
      <c r="CD172" s="202" t="str">
        <f t="shared" si="275"/>
        <v/>
      </c>
      <c r="CE172" s="130"/>
      <c r="CF172" s="202" t="str">
        <f t="shared" si="276"/>
        <v/>
      </c>
      <c r="CG172" s="200"/>
      <c r="CH172" s="99">
        <f t="shared" si="277"/>
        <v>0</v>
      </c>
      <c r="CI172" s="99">
        <f t="shared" si="278"/>
        <v>0</v>
      </c>
      <c r="CJ172" s="99">
        <f t="shared" si="279"/>
        <v>0</v>
      </c>
      <c r="CK172" s="99">
        <f t="shared" si="280"/>
        <v>0</v>
      </c>
      <c r="CL172" s="100">
        <f t="shared" si="281"/>
        <v>0</v>
      </c>
      <c r="CM172" s="101">
        <f t="shared" si="282"/>
        <v>0</v>
      </c>
      <c r="CN172" s="89" t="str">
        <f t="shared" si="283"/>
        <v>000</v>
      </c>
      <c r="CO172" s="89">
        <f t="shared" si="284"/>
        <v>0</v>
      </c>
      <c r="CP172" s="89">
        <f t="shared" si="285"/>
        <v>0</v>
      </c>
      <c r="CQ172" s="89" t="str">
        <f t="shared" si="286"/>
        <v/>
      </c>
      <c r="CR172" s="89" t="str">
        <f t="shared" si="287"/>
        <v/>
      </c>
      <c r="CS172" s="89" t="str">
        <f t="shared" si="288"/>
        <v>0</v>
      </c>
      <c r="CT172" s="89" t="str">
        <f t="shared" si="289"/>
        <v/>
      </c>
      <c r="CU172" s="89" t="str">
        <f t="shared" si="290"/>
        <v>0</v>
      </c>
      <c r="CV172" s="89" t="str">
        <f t="shared" si="291"/>
        <v/>
      </c>
      <c r="CW172" s="89" t="str">
        <f t="shared" si="292"/>
        <v>00</v>
      </c>
      <c r="CX172" s="89">
        <f t="shared" si="293"/>
        <v>0</v>
      </c>
      <c r="CY172" s="201" t="str">
        <f>IF(女子種目選択!I172="","",女子種目選択!I172)</f>
        <v/>
      </c>
      <c r="CZ172" s="94" t="str">
        <f t="shared" si="317"/>
        <v/>
      </c>
      <c r="DA172" s="129"/>
      <c r="DB172" s="202" t="str">
        <f t="shared" si="294"/>
        <v/>
      </c>
      <c r="DC172" s="130"/>
      <c r="DD172" s="202" t="str">
        <f t="shared" si="295"/>
        <v/>
      </c>
      <c r="DE172" s="200"/>
      <c r="DF172" s="99">
        <f t="shared" si="296"/>
        <v>0</v>
      </c>
      <c r="DG172" s="99">
        <f t="shared" si="297"/>
        <v>0</v>
      </c>
      <c r="DH172" s="99">
        <f t="shared" si="298"/>
        <v>0</v>
      </c>
      <c r="DI172" s="99">
        <f t="shared" si="299"/>
        <v>0</v>
      </c>
      <c r="DJ172" s="100">
        <f t="shared" si="300"/>
        <v>0</v>
      </c>
      <c r="DK172" s="101">
        <f t="shared" si="301"/>
        <v>0</v>
      </c>
      <c r="DL172" s="89" t="str">
        <f t="shared" si="302"/>
        <v>000</v>
      </c>
      <c r="DM172" s="89">
        <f t="shared" si="303"/>
        <v>0</v>
      </c>
      <c r="DN172" s="89">
        <f t="shared" si="304"/>
        <v>0</v>
      </c>
      <c r="DO172" s="89" t="str">
        <f t="shared" si="305"/>
        <v/>
      </c>
      <c r="DP172" s="89" t="str">
        <f t="shared" si="306"/>
        <v/>
      </c>
      <c r="DQ172" s="89" t="str">
        <f t="shared" si="307"/>
        <v>0</v>
      </c>
      <c r="DR172" s="89" t="str">
        <f t="shared" si="308"/>
        <v/>
      </c>
      <c r="DS172" s="89" t="str">
        <f t="shared" si="309"/>
        <v>0</v>
      </c>
      <c r="DT172" s="89" t="str">
        <f t="shared" si="310"/>
        <v/>
      </c>
      <c r="DU172" s="89" t="str">
        <f t="shared" si="311"/>
        <v>00</v>
      </c>
      <c r="DV172" s="89">
        <f t="shared" si="312"/>
        <v>0</v>
      </c>
    </row>
    <row r="173" spans="2:126">
      <c r="B173" s="90" t="str">
        <f t="shared" si="217"/>
        <v/>
      </c>
      <c r="C173" s="91">
        <v>170</v>
      </c>
      <c r="D173" s="92" t="str">
        <f>女子種目選択!B173</f>
        <v/>
      </c>
      <c r="E173" s="197" t="str">
        <f>女子種目選択!C173</f>
        <v/>
      </c>
      <c r="F173" s="198" t="str">
        <f>女子種目選択!D173</f>
        <v/>
      </c>
      <c r="G173" s="199" t="str">
        <f>IF(女子種目選択!E173="","",女子種目選択!E173)</f>
        <v/>
      </c>
      <c r="H173" s="94" t="str">
        <f t="shared" si="313"/>
        <v/>
      </c>
      <c r="I173" s="129"/>
      <c r="J173" s="96" t="str">
        <f t="shared" si="218"/>
        <v/>
      </c>
      <c r="K173" s="130"/>
      <c r="L173" s="96" t="str">
        <f t="shared" si="219"/>
        <v/>
      </c>
      <c r="M173" s="200"/>
      <c r="N173" s="99" t="str">
        <f t="shared" si="220"/>
        <v/>
      </c>
      <c r="O173" s="99">
        <f t="shared" si="221"/>
        <v>0</v>
      </c>
      <c r="P173" s="99" t="str">
        <f t="shared" si="222"/>
        <v/>
      </c>
      <c r="Q173" s="99">
        <f t="shared" si="223"/>
        <v>0</v>
      </c>
      <c r="R173" s="100" t="str">
        <f t="shared" si="224"/>
        <v/>
      </c>
      <c r="S173" s="101" t="str">
        <f t="shared" si="225"/>
        <v/>
      </c>
      <c r="T173" s="89" t="str">
        <f t="shared" si="226"/>
        <v>00</v>
      </c>
      <c r="U173" s="89">
        <f t="shared" si="227"/>
        <v>0</v>
      </c>
      <c r="V173" s="89">
        <f t="shared" si="228"/>
        <v>0</v>
      </c>
      <c r="W173" s="89" t="str">
        <f t="shared" si="229"/>
        <v/>
      </c>
      <c r="X173" s="89" t="str">
        <f t="shared" si="230"/>
        <v/>
      </c>
      <c r="Y173" s="89" t="str">
        <f t="shared" si="231"/>
        <v>0</v>
      </c>
      <c r="Z173" s="89" t="str">
        <f t="shared" si="232"/>
        <v/>
      </c>
      <c r="AA173" s="89" t="str">
        <f t="shared" si="233"/>
        <v/>
      </c>
      <c r="AB173" s="89" t="str">
        <f t="shared" si="234"/>
        <v/>
      </c>
      <c r="AC173" s="89" t="str">
        <f t="shared" si="235"/>
        <v>0</v>
      </c>
      <c r="AD173" s="89">
        <f t="shared" si="236"/>
        <v>0</v>
      </c>
      <c r="AE173" s="201" t="str">
        <f>IF(女子種目選択!F173="","",女子種目選択!F173)</f>
        <v/>
      </c>
      <c r="AF173" s="94" t="str">
        <f t="shared" si="314"/>
        <v/>
      </c>
      <c r="AG173" s="129"/>
      <c r="AH173" s="202" t="str">
        <f t="shared" si="237"/>
        <v/>
      </c>
      <c r="AI173" s="130"/>
      <c r="AJ173" s="202" t="str">
        <f t="shared" si="238"/>
        <v/>
      </c>
      <c r="AK173" s="200"/>
      <c r="AL173" s="99">
        <f t="shared" si="239"/>
        <v>0</v>
      </c>
      <c r="AM173" s="99">
        <f t="shared" si="240"/>
        <v>0</v>
      </c>
      <c r="AN173" s="99">
        <f t="shared" si="241"/>
        <v>0</v>
      </c>
      <c r="AO173" s="99">
        <f t="shared" si="242"/>
        <v>0</v>
      </c>
      <c r="AP173" s="100">
        <f t="shared" si="243"/>
        <v>0</v>
      </c>
      <c r="AQ173" s="101">
        <f t="shared" si="244"/>
        <v>0</v>
      </c>
      <c r="AR173" s="89" t="str">
        <f t="shared" si="245"/>
        <v>000</v>
      </c>
      <c r="AS173" s="89">
        <f t="shared" si="246"/>
        <v>0</v>
      </c>
      <c r="AT173" s="89">
        <f t="shared" si="247"/>
        <v>0</v>
      </c>
      <c r="AU173" s="89" t="str">
        <f t="shared" si="248"/>
        <v/>
      </c>
      <c r="AV173" s="89" t="str">
        <f t="shared" si="249"/>
        <v/>
      </c>
      <c r="AW173" s="89" t="str">
        <f t="shared" si="250"/>
        <v>0</v>
      </c>
      <c r="AX173" s="89" t="str">
        <f t="shared" si="251"/>
        <v/>
      </c>
      <c r="AY173" s="89" t="str">
        <f t="shared" si="252"/>
        <v>0</v>
      </c>
      <c r="AZ173" s="89" t="str">
        <f t="shared" si="253"/>
        <v/>
      </c>
      <c r="BA173" s="89" t="str">
        <f t="shared" si="254"/>
        <v>00</v>
      </c>
      <c r="BB173" s="89">
        <f t="shared" si="255"/>
        <v>0</v>
      </c>
      <c r="BC173" s="199" t="str">
        <f>IF(女子種目選択!G173="","",女子種目選択!G173)</f>
        <v/>
      </c>
      <c r="BD173" s="94" t="str">
        <f t="shared" si="315"/>
        <v/>
      </c>
      <c r="BE173" s="129"/>
      <c r="BF173" s="202" t="str">
        <f t="shared" si="256"/>
        <v/>
      </c>
      <c r="BG173" s="130"/>
      <c r="BH173" s="202" t="str">
        <f t="shared" si="257"/>
        <v/>
      </c>
      <c r="BI173" s="200"/>
      <c r="BJ173" s="99">
        <f t="shared" si="258"/>
        <v>0</v>
      </c>
      <c r="BK173" s="99">
        <f t="shared" si="259"/>
        <v>0</v>
      </c>
      <c r="BL173" s="99">
        <f t="shared" si="260"/>
        <v>0</v>
      </c>
      <c r="BM173" s="99">
        <f t="shared" si="261"/>
        <v>0</v>
      </c>
      <c r="BN173" s="100">
        <f t="shared" si="262"/>
        <v>0</v>
      </c>
      <c r="BO173" s="101">
        <f t="shared" si="263"/>
        <v>0</v>
      </c>
      <c r="BP173" s="89" t="str">
        <f t="shared" si="264"/>
        <v>000</v>
      </c>
      <c r="BQ173" s="89">
        <f t="shared" si="265"/>
        <v>0</v>
      </c>
      <c r="BR173" s="89">
        <f t="shared" si="266"/>
        <v>0</v>
      </c>
      <c r="BS173" s="89" t="str">
        <f t="shared" si="267"/>
        <v/>
      </c>
      <c r="BT173" s="89" t="str">
        <f t="shared" si="268"/>
        <v/>
      </c>
      <c r="BU173" s="89" t="str">
        <f t="shared" si="269"/>
        <v>0</v>
      </c>
      <c r="BV173" s="89" t="str">
        <f t="shared" si="270"/>
        <v/>
      </c>
      <c r="BW173" s="89" t="str">
        <f t="shared" si="271"/>
        <v>0</v>
      </c>
      <c r="BX173" s="89" t="str">
        <f t="shared" si="272"/>
        <v/>
      </c>
      <c r="BY173" s="89" t="str">
        <f t="shared" si="273"/>
        <v>00</v>
      </c>
      <c r="BZ173" s="89">
        <f t="shared" si="274"/>
        <v>0</v>
      </c>
      <c r="CA173" s="199" t="str">
        <f>IF(女子種目選択!H173="","",女子種目選択!H173)</f>
        <v/>
      </c>
      <c r="CB173" s="94" t="str">
        <f t="shared" si="316"/>
        <v/>
      </c>
      <c r="CC173" s="129"/>
      <c r="CD173" s="202" t="str">
        <f t="shared" si="275"/>
        <v/>
      </c>
      <c r="CE173" s="130"/>
      <c r="CF173" s="202" t="str">
        <f t="shared" si="276"/>
        <v/>
      </c>
      <c r="CG173" s="200"/>
      <c r="CH173" s="99">
        <f t="shared" si="277"/>
        <v>0</v>
      </c>
      <c r="CI173" s="99">
        <f t="shared" si="278"/>
        <v>0</v>
      </c>
      <c r="CJ173" s="99">
        <f t="shared" si="279"/>
        <v>0</v>
      </c>
      <c r="CK173" s="99">
        <f t="shared" si="280"/>
        <v>0</v>
      </c>
      <c r="CL173" s="100">
        <f t="shared" si="281"/>
        <v>0</v>
      </c>
      <c r="CM173" s="101">
        <f t="shared" si="282"/>
        <v>0</v>
      </c>
      <c r="CN173" s="89" t="str">
        <f t="shared" si="283"/>
        <v>000</v>
      </c>
      <c r="CO173" s="89">
        <f t="shared" si="284"/>
        <v>0</v>
      </c>
      <c r="CP173" s="89">
        <f t="shared" si="285"/>
        <v>0</v>
      </c>
      <c r="CQ173" s="89" t="str">
        <f t="shared" si="286"/>
        <v/>
      </c>
      <c r="CR173" s="89" t="str">
        <f t="shared" si="287"/>
        <v/>
      </c>
      <c r="CS173" s="89" t="str">
        <f t="shared" si="288"/>
        <v>0</v>
      </c>
      <c r="CT173" s="89" t="str">
        <f t="shared" si="289"/>
        <v/>
      </c>
      <c r="CU173" s="89" t="str">
        <f t="shared" si="290"/>
        <v>0</v>
      </c>
      <c r="CV173" s="89" t="str">
        <f t="shared" si="291"/>
        <v/>
      </c>
      <c r="CW173" s="89" t="str">
        <f t="shared" si="292"/>
        <v>00</v>
      </c>
      <c r="CX173" s="89">
        <f t="shared" si="293"/>
        <v>0</v>
      </c>
      <c r="CY173" s="201" t="str">
        <f>IF(女子種目選択!I173="","",女子種目選択!I173)</f>
        <v/>
      </c>
      <c r="CZ173" s="94" t="str">
        <f t="shared" si="317"/>
        <v/>
      </c>
      <c r="DA173" s="129"/>
      <c r="DB173" s="202" t="str">
        <f t="shared" si="294"/>
        <v/>
      </c>
      <c r="DC173" s="130"/>
      <c r="DD173" s="202" t="str">
        <f t="shared" si="295"/>
        <v/>
      </c>
      <c r="DE173" s="200"/>
      <c r="DF173" s="99">
        <f t="shared" si="296"/>
        <v>0</v>
      </c>
      <c r="DG173" s="99">
        <f t="shared" si="297"/>
        <v>0</v>
      </c>
      <c r="DH173" s="99">
        <f t="shared" si="298"/>
        <v>0</v>
      </c>
      <c r="DI173" s="99">
        <f t="shared" si="299"/>
        <v>0</v>
      </c>
      <c r="DJ173" s="100">
        <f t="shared" si="300"/>
        <v>0</v>
      </c>
      <c r="DK173" s="101">
        <f t="shared" si="301"/>
        <v>0</v>
      </c>
      <c r="DL173" s="89" t="str">
        <f t="shared" si="302"/>
        <v>000</v>
      </c>
      <c r="DM173" s="89">
        <f t="shared" si="303"/>
        <v>0</v>
      </c>
      <c r="DN173" s="89">
        <f t="shared" si="304"/>
        <v>0</v>
      </c>
      <c r="DO173" s="89" t="str">
        <f t="shared" si="305"/>
        <v/>
      </c>
      <c r="DP173" s="89" t="str">
        <f t="shared" si="306"/>
        <v/>
      </c>
      <c r="DQ173" s="89" t="str">
        <f t="shared" si="307"/>
        <v>0</v>
      </c>
      <c r="DR173" s="89" t="str">
        <f t="shared" si="308"/>
        <v/>
      </c>
      <c r="DS173" s="89" t="str">
        <f t="shared" si="309"/>
        <v>0</v>
      </c>
      <c r="DT173" s="89" t="str">
        <f t="shared" si="310"/>
        <v/>
      </c>
      <c r="DU173" s="89" t="str">
        <f t="shared" si="311"/>
        <v>00</v>
      </c>
      <c r="DV173" s="89">
        <f t="shared" si="312"/>
        <v>0</v>
      </c>
    </row>
    <row r="174" spans="2:126">
      <c r="B174" s="90" t="str">
        <f t="shared" si="217"/>
        <v/>
      </c>
      <c r="C174" s="91">
        <v>171</v>
      </c>
      <c r="D174" s="92" t="str">
        <f>女子種目選択!B174</f>
        <v/>
      </c>
      <c r="E174" s="197" t="str">
        <f>女子種目選択!C174</f>
        <v/>
      </c>
      <c r="F174" s="198" t="str">
        <f>女子種目選択!D174</f>
        <v/>
      </c>
      <c r="G174" s="199" t="str">
        <f>IF(女子種目選択!E174="","",女子種目選択!E174)</f>
        <v/>
      </c>
      <c r="H174" s="94" t="str">
        <f t="shared" si="313"/>
        <v/>
      </c>
      <c r="I174" s="129"/>
      <c r="J174" s="96" t="str">
        <f t="shared" si="218"/>
        <v/>
      </c>
      <c r="K174" s="130"/>
      <c r="L174" s="96" t="str">
        <f t="shared" si="219"/>
        <v/>
      </c>
      <c r="M174" s="200"/>
      <c r="N174" s="99" t="str">
        <f t="shared" si="220"/>
        <v/>
      </c>
      <c r="O174" s="99">
        <f t="shared" si="221"/>
        <v>0</v>
      </c>
      <c r="P174" s="99" t="str">
        <f t="shared" si="222"/>
        <v/>
      </c>
      <c r="Q174" s="99">
        <f t="shared" si="223"/>
        <v>0</v>
      </c>
      <c r="R174" s="100" t="str">
        <f t="shared" si="224"/>
        <v/>
      </c>
      <c r="S174" s="101" t="str">
        <f t="shared" si="225"/>
        <v/>
      </c>
      <c r="T174" s="89" t="str">
        <f t="shared" si="226"/>
        <v>00</v>
      </c>
      <c r="U174" s="89">
        <f t="shared" si="227"/>
        <v>0</v>
      </c>
      <c r="V174" s="89">
        <f t="shared" si="228"/>
        <v>0</v>
      </c>
      <c r="W174" s="89" t="str">
        <f t="shared" si="229"/>
        <v/>
      </c>
      <c r="X174" s="89" t="str">
        <f t="shared" si="230"/>
        <v/>
      </c>
      <c r="Y174" s="89" t="str">
        <f t="shared" si="231"/>
        <v>0</v>
      </c>
      <c r="Z174" s="89" t="str">
        <f t="shared" si="232"/>
        <v/>
      </c>
      <c r="AA174" s="89" t="str">
        <f t="shared" si="233"/>
        <v/>
      </c>
      <c r="AB174" s="89" t="str">
        <f t="shared" si="234"/>
        <v/>
      </c>
      <c r="AC174" s="89" t="str">
        <f t="shared" si="235"/>
        <v>0</v>
      </c>
      <c r="AD174" s="89">
        <f t="shared" si="236"/>
        <v>0</v>
      </c>
      <c r="AE174" s="201" t="str">
        <f>IF(女子種目選択!F174="","",女子種目選択!F174)</f>
        <v/>
      </c>
      <c r="AF174" s="94" t="str">
        <f t="shared" si="314"/>
        <v/>
      </c>
      <c r="AG174" s="129"/>
      <c r="AH174" s="202" t="str">
        <f t="shared" si="237"/>
        <v/>
      </c>
      <c r="AI174" s="130"/>
      <c r="AJ174" s="202" t="str">
        <f t="shared" si="238"/>
        <v/>
      </c>
      <c r="AK174" s="200"/>
      <c r="AL174" s="99">
        <f t="shared" si="239"/>
        <v>0</v>
      </c>
      <c r="AM174" s="99">
        <f t="shared" si="240"/>
        <v>0</v>
      </c>
      <c r="AN174" s="99">
        <f t="shared" si="241"/>
        <v>0</v>
      </c>
      <c r="AO174" s="99">
        <f t="shared" si="242"/>
        <v>0</v>
      </c>
      <c r="AP174" s="100">
        <f t="shared" si="243"/>
        <v>0</v>
      </c>
      <c r="AQ174" s="101">
        <f t="shared" si="244"/>
        <v>0</v>
      </c>
      <c r="AR174" s="89" t="str">
        <f t="shared" si="245"/>
        <v>000</v>
      </c>
      <c r="AS174" s="89">
        <f t="shared" si="246"/>
        <v>0</v>
      </c>
      <c r="AT174" s="89">
        <f t="shared" si="247"/>
        <v>0</v>
      </c>
      <c r="AU174" s="89" t="str">
        <f t="shared" si="248"/>
        <v/>
      </c>
      <c r="AV174" s="89" t="str">
        <f t="shared" si="249"/>
        <v/>
      </c>
      <c r="AW174" s="89" t="str">
        <f t="shared" si="250"/>
        <v>0</v>
      </c>
      <c r="AX174" s="89" t="str">
        <f t="shared" si="251"/>
        <v/>
      </c>
      <c r="AY174" s="89" t="str">
        <f t="shared" si="252"/>
        <v>0</v>
      </c>
      <c r="AZ174" s="89" t="str">
        <f t="shared" si="253"/>
        <v/>
      </c>
      <c r="BA174" s="89" t="str">
        <f t="shared" si="254"/>
        <v>00</v>
      </c>
      <c r="BB174" s="89">
        <f t="shared" si="255"/>
        <v>0</v>
      </c>
      <c r="BC174" s="199" t="str">
        <f>IF(女子種目選択!G174="","",女子種目選択!G174)</f>
        <v/>
      </c>
      <c r="BD174" s="94" t="str">
        <f t="shared" si="315"/>
        <v/>
      </c>
      <c r="BE174" s="129"/>
      <c r="BF174" s="202" t="str">
        <f t="shared" si="256"/>
        <v/>
      </c>
      <c r="BG174" s="130"/>
      <c r="BH174" s="202" t="str">
        <f t="shared" si="257"/>
        <v/>
      </c>
      <c r="BI174" s="200"/>
      <c r="BJ174" s="99">
        <f t="shared" si="258"/>
        <v>0</v>
      </c>
      <c r="BK174" s="99">
        <f t="shared" si="259"/>
        <v>0</v>
      </c>
      <c r="BL174" s="99">
        <f t="shared" si="260"/>
        <v>0</v>
      </c>
      <c r="BM174" s="99">
        <f t="shared" si="261"/>
        <v>0</v>
      </c>
      <c r="BN174" s="100">
        <f t="shared" si="262"/>
        <v>0</v>
      </c>
      <c r="BO174" s="101">
        <f t="shared" si="263"/>
        <v>0</v>
      </c>
      <c r="BP174" s="89" t="str">
        <f t="shared" si="264"/>
        <v>000</v>
      </c>
      <c r="BQ174" s="89">
        <f t="shared" si="265"/>
        <v>0</v>
      </c>
      <c r="BR174" s="89">
        <f t="shared" si="266"/>
        <v>0</v>
      </c>
      <c r="BS174" s="89" t="str">
        <f t="shared" si="267"/>
        <v/>
      </c>
      <c r="BT174" s="89" t="str">
        <f t="shared" si="268"/>
        <v/>
      </c>
      <c r="BU174" s="89" t="str">
        <f t="shared" si="269"/>
        <v>0</v>
      </c>
      <c r="BV174" s="89" t="str">
        <f t="shared" si="270"/>
        <v/>
      </c>
      <c r="BW174" s="89" t="str">
        <f t="shared" si="271"/>
        <v>0</v>
      </c>
      <c r="BX174" s="89" t="str">
        <f t="shared" si="272"/>
        <v/>
      </c>
      <c r="BY174" s="89" t="str">
        <f t="shared" si="273"/>
        <v>00</v>
      </c>
      <c r="BZ174" s="89">
        <f t="shared" si="274"/>
        <v>0</v>
      </c>
      <c r="CA174" s="199" t="str">
        <f>IF(女子種目選択!H174="","",女子種目選択!H174)</f>
        <v/>
      </c>
      <c r="CB174" s="94" t="str">
        <f t="shared" si="316"/>
        <v/>
      </c>
      <c r="CC174" s="129"/>
      <c r="CD174" s="202" t="str">
        <f t="shared" si="275"/>
        <v/>
      </c>
      <c r="CE174" s="130"/>
      <c r="CF174" s="202" t="str">
        <f t="shared" si="276"/>
        <v/>
      </c>
      <c r="CG174" s="200"/>
      <c r="CH174" s="99">
        <f t="shared" si="277"/>
        <v>0</v>
      </c>
      <c r="CI174" s="99">
        <f t="shared" si="278"/>
        <v>0</v>
      </c>
      <c r="CJ174" s="99">
        <f t="shared" si="279"/>
        <v>0</v>
      </c>
      <c r="CK174" s="99">
        <f t="shared" si="280"/>
        <v>0</v>
      </c>
      <c r="CL174" s="100">
        <f t="shared" si="281"/>
        <v>0</v>
      </c>
      <c r="CM174" s="101">
        <f t="shared" si="282"/>
        <v>0</v>
      </c>
      <c r="CN174" s="89" t="str">
        <f t="shared" si="283"/>
        <v>000</v>
      </c>
      <c r="CO174" s="89">
        <f t="shared" si="284"/>
        <v>0</v>
      </c>
      <c r="CP174" s="89">
        <f t="shared" si="285"/>
        <v>0</v>
      </c>
      <c r="CQ174" s="89" t="str">
        <f t="shared" si="286"/>
        <v/>
      </c>
      <c r="CR174" s="89" t="str">
        <f t="shared" si="287"/>
        <v/>
      </c>
      <c r="CS174" s="89" t="str">
        <f t="shared" si="288"/>
        <v>0</v>
      </c>
      <c r="CT174" s="89" t="str">
        <f t="shared" si="289"/>
        <v/>
      </c>
      <c r="CU174" s="89" t="str">
        <f t="shared" si="290"/>
        <v>0</v>
      </c>
      <c r="CV174" s="89" t="str">
        <f t="shared" si="291"/>
        <v/>
      </c>
      <c r="CW174" s="89" t="str">
        <f t="shared" si="292"/>
        <v>00</v>
      </c>
      <c r="CX174" s="89">
        <f t="shared" si="293"/>
        <v>0</v>
      </c>
      <c r="CY174" s="201" t="str">
        <f>IF(女子種目選択!I174="","",女子種目選択!I174)</f>
        <v/>
      </c>
      <c r="CZ174" s="94" t="str">
        <f t="shared" si="317"/>
        <v/>
      </c>
      <c r="DA174" s="129"/>
      <c r="DB174" s="202" t="str">
        <f t="shared" si="294"/>
        <v/>
      </c>
      <c r="DC174" s="130"/>
      <c r="DD174" s="202" t="str">
        <f t="shared" si="295"/>
        <v/>
      </c>
      <c r="DE174" s="200"/>
      <c r="DF174" s="99">
        <f t="shared" si="296"/>
        <v>0</v>
      </c>
      <c r="DG174" s="99">
        <f t="shared" si="297"/>
        <v>0</v>
      </c>
      <c r="DH174" s="99">
        <f t="shared" si="298"/>
        <v>0</v>
      </c>
      <c r="DI174" s="99">
        <f t="shared" si="299"/>
        <v>0</v>
      </c>
      <c r="DJ174" s="100">
        <f t="shared" si="300"/>
        <v>0</v>
      </c>
      <c r="DK174" s="101">
        <f t="shared" si="301"/>
        <v>0</v>
      </c>
      <c r="DL174" s="89" t="str">
        <f t="shared" si="302"/>
        <v>000</v>
      </c>
      <c r="DM174" s="89">
        <f t="shared" si="303"/>
        <v>0</v>
      </c>
      <c r="DN174" s="89">
        <f t="shared" si="304"/>
        <v>0</v>
      </c>
      <c r="DO174" s="89" t="str">
        <f t="shared" si="305"/>
        <v/>
      </c>
      <c r="DP174" s="89" t="str">
        <f t="shared" si="306"/>
        <v/>
      </c>
      <c r="DQ174" s="89" t="str">
        <f t="shared" si="307"/>
        <v>0</v>
      </c>
      <c r="DR174" s="89" t="str">
        <f t="shared" si="308"/>
        <v/>
      </c>
      <c r="DS174" s="89" t="str">
        <f t="shared" si="309"/>
        <v>0</v>
      </c>
      <c r="DT174" s="89" t="str">
        <f t="shared" si="310"/>
        <v/>
      </c>
      <c r="DU174" s="89" t="str">
        <f t="shared" si="311"/>
        <v>00</v>
      </c>
      <c r="DV174" s="89">
        <f t="shared" si="312"/>
        <v>0</v>
      </c>
    </row>
    <row r="175" spans="2:126">
      <c r="B175" s="90" t="str">
        <f t="shared" si="217"/>
        <v/>
      </c>
      <c r="C175" s="91">
        <v>172</v>
      </c>
      <c r="D175" s="92" t="str">
        <f>女子種目選択!B175</f>
        <v/>
      </c>
      <c r="E175" s="197" t="str">
        <f>女子種目選択!C175</f>
        <v/>
      </c>
      <c r="F175" s="198" t="str">
        <f>女子種目選択!D175</f>
        <v/>
      </c>
      <c r="G175" s="199" t="str">
        <f>IF(女子種目選択!E175="","",女子種目選択!E175)</f>
        <v/>
      </c>
      <c r="H175" s="94" t="str">
        <f t="shared" si="313"/>
        <v/>
      </c>
      <c r="I175" s="129"/>
      <c r="J175" s="96" t="str">
        <f t="shared" si="218"/>
        <v/>
      </c>
      <c r="K175" s="130"/>
      <c r="L175" s="96" t="str">
        <f t="shared" si="219"/>
        <v/>
      </c>
      <c r="M175" s="200"/>
      <c r="N175" s="99" t="str">
        <f t="shared" si="220"/>
        <v/>
      </c>
      <c r="O175" s="99">
        <f t="shared" si="221"/>
        <v>0</v>
      </c>
      <c r="P175" s="99" t="str">
        <f t="shared" si="222"/>
        <v/>
      </c>
      <c r="Q175" s="99">
        <f t="shared" si="223"/>
        <v>0</v>
      </c>
      <c r="R175" s="100" t="str">
        <f t="shared" si="224"/>
        <v/>
      </c>
      <c r="S175" s="101" t="str">
        <f t="shared" si="225"/>
        <v/>
      </c>
      <c r="T175" s="89" t="str">
        <f t="shared" si="226"/>
        <v>00</v>
      </c>
      <c r="U175" s="89">
        <f t="shared" si="227"/>
        <v>0</v>
      </c>
      <c r="V175" s="89">
        <f t="shared" si="228"/>
        <v>0</v>
      </c>
      <c r="W175" s="89" t="str">
        <f t="shared" si="229"/>
        <v/>
      </c>
      <c r="X175" s="89" t="str">
        <f t="shared" si="230"/>
        <v/>
      </c>
      <c r="Y175" s="89" t="str">
        <f t="shared" si="231"/>
        <v>0</v>
      </c>
      <c r="Z175" s="89" t="str">
        <f t="shared" si="232"/>
        <v/>
      </c>
      <c r="AA175" s="89" t="str">
        <f t="shared" si="233"/>
        <v/>
      </c>
      <c r="AB175" s="89" t="str">
        <f t="shared" si="234"/>
        <v/>
      </c>
      <c r="AC175" s="89" t="str">
        <f t="shared" si="235"/>
        <v>0</v>
      </c>
      <c r="AD175" s="89">
        <f t="shared" si="236"/>
        <v>0</v>
      </c>
      <c r="AE175" s="201" t="str">
        <f>IF(女子種目選択!F175="","",女子種目選択!F175)</f>
        <v/>
      </c>
      <c r="AF175" s="94" t="str">
        <f t="shared" si="314"/>
        <v/>
      </c>
      <c r="AG175" s="129"/>
      <c r="AH175" s="202" t="str">
        <f t="shared" si="237"/>
        <v/>
      </c>
      <c r="AI175" s="130"/>
      <c r="AJ175" s="202" t="str">
        <f t="shared" si="238"/>
        <v/>
      </c>
      <c r="AK175" s="200"/>
      <c r="AL175" s="99">
        <f t="shared" si="239"/>
        <v>0</v>
      </c>
      <c r="AM175" s="99">
        <f t="shared" si="240"/>
        <v>0</v>
      </c>
      <c r="AN175" s="99">
        <f t="shared" si="241"/>
        <v>0</v>
      </c>
      <c r="AO175" s="99">
        <f t="shared" si="242"/>
        <v>0</v>
      </c>
      <c r="AP175" s="100">
        <f t="shared" si="243"/>
        <v>0</v>
      </c>
      <c r="AQ175" s="101">
        <f t="shared" si="244"/>
        <v>0</v>
      </c>
      <c r="AR175" s="89" t="str">
        <f t="shared" si="245"/>
        <v>000</v>
      </c>
      <c r="AS175" s="89">
        <f t="shared" si="246"/>
        <v>0</v>
      </c>
      <c r="AT175" s="89">
        <f t="shared" si="247"/>
        <v>0</v>
      </c>
      <c r="AU175" s="89" t="str">
        <f t="shared" si="248"/>
        <v/>
      </c>
      <c r="AV175" s="89" t="str">
        <f t="shared" si="249"/>
        <v/>
      </c>
      <c r="AW175" s="89" t="str">
        <f t="shared" si="250"/>
        <v>0</v>
      </c>
      <c r="AX175" s="89" t="str">
        <f t="shared" si="251"/>
        <v/>
      </c>
      <c r="AY175" s="89" t="str">
        <f t="shared" si="252"/>
        <v>0</v>
      </c>
      <c r="AZ175" s="89" t="str">
        <f t="shared" si="253"/>
        <v/>
      </c>
      <c r="BA175" s="89" t="str">
        <f t="shared" si="254"/>
        <v>00</v>
      </c>
      <c r="BB175" s="89">
        <f t="shared" si="255"/>
        <v>0</v>
      </c>
      <c r="BC175" s="199" t="str">
        <f>IF(女子種目選択!G175="","",女子種目選択!G175)</f>
        <v/>
      </c>
      <c r="BD175" s="94" t="str">
        <f t="shared" si="315"/>
        <v/>
      </c>
      <c r="BE175" s="129"/>
      <c r="BF175" s="202" t="str">
        <f t="shared" si="256"/>
        <v/>
      </c>
      <c r="BG175" s="130"/>
      <c r="BH175" s="202" t="str">
        <f t="shared" si="257"/>
        <v/>
      </c>
      <c r="BI175" s="200"/>
      <c r="BJ175" s="99">
        <f t="shared" si="258"/>
        <v>0</v>
      </c>
      <c r="BK175" s="99">
        <f t="shared" si="259"/>
        <v>0</v>
      </c>
      <c r="BL175" s="99">
        <f t="shared" si="260"/>
        <v>0</v>
      </c>
      <c r="BM175" s="99">
        <f t="shared" si="261"/>
        <v>0</v>
      </c>
      <c r="BN175" s="100">
        <f t="shared" si="262"/>
        <v>0</v>
      </c>
      <c r="BO175" s="101">
        <f t="shared" si="263"/>
        <v>0</v>
      </c>
      <c r="BP175" s="89" t="str">
        <f t="shared" si="264"/>
        <v>000</v>
      </c>
      <c r="BQ175" s="89">
        <f t="shared" si="265"/>
        <v>0</v>
      </c>
      <c r="BR175" s="89">
        <f t="shared" si="266"/>
        <v>0</v>
      </c>
      <c r="BS175" s="89" t="str">
        <f t="shared" si="267"/>
        <v/>
      </c>
      <c r="BT175" s="89" t="str">
        <f t="shared" si="268"/>
        <v/>
      </c>
      <c r="BU175" s="89" t="str">
        <f t="shared" si="269"/>
        <v>0</v>
      </c>
      <c r="BV175" s="89" t="str">
        <f t="shared" si="270"/>
        <v/>
      </c>
      <c r="BW175" s="89" t="str">
        <f t="shared" si="271"/>
        <v>0</v>
      </c>
      <c r="BX175" s="89" t="str">
        <f t="shared" si="272"/>
        <v/>
      </c>
      <c r="BY175" s="89" t="str">
        <f t="shared" si="273"/>
        <v>00</v>
      </c>
      <c r="BZ175" s="89">
        <f t="shared" si="274"/>
        <v>0</v>
      </c>
      <c r="CA175" s="199" t="str">
        <f>IF(女子種目選択!H175="","",女子種目選択!H175)</f>
        <v/>
      </c>
      <c r="CB175" s="94" t="str">
        <f t="shared" si="316"/>
        <v/>
      </c>
      <c r="CC175" s="129"/>
      <c r="CD175" s="202" t="str">
        <f t="shared" si="275"/>
        <v/>
      </c>
      <c r="CE175" s="130"/>
      <c r="CF175" s="202" t="str">
        <f t="shared" si="276"/>
        <v/>
      </c>
      <c r="CG175" s="200"/>
      <c r="CH175" s="99">
        <f t="shared" si="277"/>
        <v>0</v>
      </c>
      <c r="CI175" s="99">
        <f t="shared" si="278"/>
        <v>0</v>
      </c>
      <c r="CJ175" s="99">
        <f t="shared" si="279"/>
        <v>0</v>
      </c>
      <c r="CK175" s="99">
        <f t="shared" si="280"/>
        <v>0</v>
      </c>
      <c r="CL175" s="100">
        <f t="shared" si="281"/>
        <v>0</v>
      </c>
      <c r="CM175" s="101">
        <f t="shared" si="282"/>
        <v>0</v>
      </c>
      <c r="CN175" s="89" t="str">
        <f t="shared" si="283"/>
        <v>000</v>
      </c>
      <c r="CO175" s="89">
        <f t="shared" si="284"/>
        <v>0</v>
      </c>
      <c r="CP175" s="89">
        <f t="shared" si="285"/>
        <v>0</v>
      </c>
      <c r="CQ175" s="89" t="str">
        <f t="shared" si="286"/>
        <v/>
      </c>
      <c r="CR175" s="89" t="str">
        <f t="shared" si="287"/>
        <v/>
      </c>
      <c r="CS175" s="89" t="str">
        <f t="shared" si="288"/>
        <v>0</v>
      </c>
      <c r="CT175" s="89" t="str">
        <f t="shared" si="289"/>
        <v/>
      </c>
      <c r="CU175" s="89" t="str">
        <f t="shared" si="290"/>
        <v>0</v>
      </c>
      <c r="CV175" s="89" t="str">
        <f t="shared" si="291"/>
        <v/>
      </c>
      <c r="CW175" s="89" t="str">
        <f t="shared" si="292"/>
        <v>00</v>
      </c>
      <c r="CX175" s="89">
        <f t="shared" si="293"/>
        <v>0</v>
      </c>
      <c r="CY175" s="201" t="str">
        <f>IF(女子種目選択!I175="","",女子種目選択!I175)</f>
        <v/>
      </c>
      <c r="CZ175" s="94" t="str">
        <f t="shared" si="317"/>
        <v/>
      </c>
      <c r="DA175" s="129"/>
      <c r="DB175" s="202" t="str">
        <f t="shared" si="294"/>
        <v/>
      </c>
      <c r="DC175" s="130"/>
      <c r="DD175" s="202" t="str">
        <f t="shared" si="295"/>
        <v/>
      </c>
      <c r="DE175" s="200"/>
      <c r="DF175" s="99">
        <f t="shared" si="296"/>
        <v>0</v>
      </c>
      <c r="DG175" s="99">
        <f t="shared" si="297"/>
        <v>0</v>
      </c>
      <c r="DH175" s="99">
        <f t="shared" si="298"/>
        <v>0</v>
      </c>
      <c r="DI175" s="99">
        <f t="shared" si="299"/>
        <v>0</v>
      </c>
      <c r="DJ175" s="100">
        <f t="shared" si="300"/>
        <v>0</v>
      </c>
      <c r="DK175" s="101">
        <f t="shared" si="301"/>
        <v>0</v>
      </c>
      <c r="DL175" s="89" t="str">
        <f t="shared" si="302"/>
        <v>000</v>
      </c>
      <c r="DM175" s="89">
        <f t="shared" si="303"/>
        <v>0</v>
      </c>
      <c r="DN175" s="89">
        <f t="shared" si="304"/>
        <v>0</v>
      </c>
      <c r="DO175" s="89" t="str">
        <f t="shared" si="305"/>
        <v/>
      </c>
      <c r="DP175" s="89" t="str">
        <f t="shared" si="306"/>
        <v/>
      </c>
      <c r="DQ175" s="89" t="str">
        <f t="shared" si="307"/>
        <v>0</v>
      </c>
      <c r="DR175" s="89" t="str">
        <f t="shared" si="308"/>
        <v/>
      </c>
      <c r="DS175" s="89" t="str">
        <f t="shared" si="309"/>
        <v>0</v>
      </c>
      <c r="DT175" s="89" t="str">
        <f t="shared" si="310"/>
        <v/>
      </c>
      <c r="DU175" s="89" t="str">
        <f t="shared" si="311"/>
        <v>00</v>
      </c>
      <c r="DV175" s="89">
        <f t="shared" si="312"/>
        <v>0</v>
      </c>
    </row>
    <row r="176" spans="2:126">
      <c r="B176" s="90" t="str">
        <f t="shared" si="217"/>
        <v/>
      </c>
      <c r="C176" s="91">
        <v>173</v>
      </c>
      <c r="D176" s="92" t="str">
        <f>女子種目選択!B176</f>
        <v/>
      </c>
      <c r="E176" s="197" t="str">
        <f>女子種目選択!C176</f>
        <v/>
      </c>
      <c r="F176" s="198" t="str">
        <f>女子種目選択!D176</f>
        <v/>
      </c>
      <c r="G176" s="199" t="str">
        <f>IF(女子種目選択!E176="","",女子種目選択!E176)</f>
        <v/>
      </c>
      <c r="H176" s="94" t="str">
        <f t="shared" si="313"/>
        <v/>
      </c>
      <c r="I176" s="129"/>
      <c r="J176" s="96" t="str">
        <f t="shared" si="218"/>
        <v/>
      </c>
      <c r="K176" s="130"/>
      <c r="L176" s="96" t="str">
        <f t="shared" si="219"/>
        <v/>
      </c>
      <c r="M176" s="200"/>
      <c r="N176" s="99" t="str">
        <f t="shared" si="220"/>
        <v/>
      </c>
      <c r="O176" s="99">
        <f t="shared" si="221"/>
        <v>0</v>
      </c>
      <c r="P176" s="99" t="str">
        <f t="shared" si="222"/>
        <v/>
      </c>
      <c r="Q176" s="99">
        <f t="shared" si="223"/>
        <v>0</v>
      </c>
      <c r="R176" s="100" t="str">
        <f t="shared" si="224"/>
        <v/>
      </c>
      <c r="S176" s="101" t="str">
        <f t="shared" si="225"/>
        <v/>
      </c>
      <c r="T176" s="89" t="str">
        <f t="shared" si="226"/>
        <v>00</v>
      </c>
      <c r="U176" s="89">
        <f t="shared" si="227"/>
        <v>0</v>
      </c>
      <c r="V176" s="89">
        <f t="shared" si="228"/>
        <v>0</v>
      </c>
      <c r="W176" s="89" t="str">
        <f t="shared" si="229"/>
        <v/>
      </c>
      <c r="X176" s="89" t="str">
        <f t="shared" si="230"/>
        <v/>
      </c>
      <c r="Y176" s="89" t="str">
        <f t="shared" si="231"/>
        <v>0</v>
      </c>
      <c r="Z176" s="89" t="str">
        <f t="shared" si="232"/>
        <v/>
      </c>
      <c r="AA176" s="89" t="str">
        <f t="shared" si="233"/>
        <v/>
      </c>
      <c r="AB176" s="89" t="str">
        <f t="shared" si="234"/>
        <v/>
      </c>
      <c r="AC176" s="89" t="str">
        <f t="shared" si="235"/>
        <v>0</v>
      </c>
      <c r="AD176" s="89">
        <f t="shared" si="236"/>
        <v>0</v>
      </c>
      <c r="AE176" s="201" t="str">
        <f>IF(女子種目選択!F176="","",女子種目選択!F176)</f>
        <v/>
      </c>
      <c r="AF176" s="94" t="str">
        <f t="shared" si="314"/>
        <v/>
      </c>
      <c r="AG176" s="129"/>
      <c r="AH176" s="202" t="str">
        <f t="shared" si="237"/>
        <v/>
      </c>
      <c r="AI176" s="130"/>
      <c r="AJ176" s="202" t="str">
        <f t="shared" si="238"/>
        <v/>
      </c>
      <c r="AK176" s="200"/>
      <c r="AL176" s="99">
        <f t="shared" si="239"/>
        <v>0</v>
      </c>
      <c r="AM176" s="99">
        <f t="shared" si="240"/>
        <v>0</v>
      </c>
      <c r="AN176" s="99">
        <f t="shared" si="241"/>
        <v>0</v>
      </c>
      <c r="AO176" s="99">
        <f t="shared" si="242"/>
        <v>0</v>
      </c>
      <c r="AP176" s="100">
        <f t="shared" si="243"/>
        <v>0</v>
      </c>
      <c r="AQ176" s="101">
        <f t="shared" si="244"/>
        <v>0</v>
      </c>
      <c r="AR176" s="89" t="str">
        <f t="shared" si="245"/>
        <v>000</v>
      </c>
      <c r="AS176" s="89">
        <f t="shared" si="246"/>
        <v>0</v>
      </c>
      <c r="AT176" s="89">
        <f t="shared" si="247"/>
        <v>0</v>
      </c>
      <c r="AU176" s="89" t="str">
        <f t="shared" si="248"/>
        <v/>
      </c>
      <c r="AV176" s="89" t="str">
        <f t="shared" si="249"/>
        <v/>
      </c>
      <c r="AW176" s="89" t="str">
        <f t="shared" si="250"/>
        <v>0</v>
      </c>
      <c r="AX176" s="89" t="str">
        <f t="shared" si="251"/>
        <v/>
      </c>
      <c r="AY176" s="89" t="str">
        <f t="shared" si="252"/>
        <v>0</v>
      </c>
      <c r="AZ176" s="89" t="str">
        <f t="shared" si="253"/>
        <v/>
      </c>
      <c r="BA176" s="89" t="str">
        <f t="shared" si="254"/>
        <v>00</v>
      </c>
      <c r="BB176" s="89">
        <f t="shared" si="255"/>
        <v>0</v>
      </c>
      <c r="BC176" s="199" t="str">
        <f>IF(女子種目選択!G176="","",女子種目選択!G176)</f>
        <v/>
      </c>
      <c r="BD176" s="94" t="str">
        <f t="shared" si="315"/>
        <v/>
      </c>
      <c r="BE176" s="129"/>
      <c r="BF176" s="202" t="str">
        <f t="shared" si="256"/>
        <v/>
      </c>
      <c r="BG176" s="130"/>
      <c r="BH176" s="202" t="str">
        <f t="shared" si="257"/>
        <v/>
      </c>
      <c r="BI176" s="200"/>
      <c r="BJ176" s="99">
        <f t="shared" si="258"/>
        <v>0</v>
      </c>
      <c r="BK176" s="99">
        <f t="shared" si="259"/>
        <v>0</v>
      </c>
      <c r="BL176" s="99">
        <f t="shared" si="260"/>
        <v>0</v>
      </c>
      <c r="BM176" s="99">
        <f t="shared" si="261"/>
        <v>0</v>
      </c>
      <c r="BN176" s="100">
        <f t="shared" si="262"/>
        <v>0</v>
      </c>
      <c r="BO176" s="101">
        <f t="shared" si="263"/>
        <v>0</v>
      </c>
      <c r="BP176" s="89" t="str">
        <f t="shared" si="264"/>
        <v>000</v>
      </c>
      <c r="BQ176" s="89">
        <f t="shared" si="265"/>
        <v>0</v>
      </c>
      <c r="BR176" s="89">
        <f t="shared" si="266"/>
        <v>0</v>
      </c>
      <c r="BS176" s="89" t="str">
        <f t="shared" si="267"/>
        <v/>
      </c>
      <c r="BT176" s="89" t="str">
        <f t="shared" si="268"/>
        <v/>
      </c>
      <c r="BU176" s="89" t="str">
        <f t="shared" si="269"/>
        <v>0</v>
      </c>
      <c r="BV176" s="89" t="str">
        <f t="shared" si="270"/>
        <v/>
      </c>
      <c r="BW176" s="89" t="str">
        <f t="shared" si="271"/>
        <v>0</v>
      </c>
      <c r="BX176" s="89" t="str">
        <f t="shared" si="272"/>
        <v/>
      </c>
      <c r="BY176" s="89" t="str">
        <f t="shared" si="273"/>
        <v>00</v>
      </c>
      <c r="BZ176" s="89">
        <f t="shared" si="274"/>
        <v>0</v>
      </c>
      <c r="CA176" s="199" t="str">
        <f>IF(女子種目選択!H176="","",女子種目選択!H176)</f>
        <v/>
      </c>
      <c r="CB176" s="94" t="str">
        <f t="shared" si="316"/>
        <v/>
      </c>
      <c r="CC176" s="129"/>
      <c r="CD176" s="202" t="str">
        <f t="shared" si="275"/>
        <v/>
      </c>
      <c r="CE176" s="130"/>
      <c r="CF176" s="202" t="str">
        <f t="shared" si="276"/>
        <v/>
      </c>
      <c r="CG176" s="200"/>
      <c r="CH176" s="99">
        <f t="shared" si="277"/>
        <v>0</v>
      </c>
      <c r="CI176" s="99">
        <f t="shared" si="278"/>
        <v>0</v>
      </c>
      <c r="CJ176" s="99">
        <f t="shared" si="279"/>
        <v>0</v>
      </c>
      <c r="CK176" s="99">
        <f t="shared" si="280"/>
        <v>0</v>
      </c>
      <c r="CL176" s="100">
        <f t="shared" si="281"/>
        <v>0</v>
      </c>
      <c r="CM176" s="101">
        <f t="shared" si="282"/>
        <v>0</v>
      </c>
      <c r="CN176" s="89" t="str">
        <f t="shared" si="283"/>
        <v>000</v>
      </c>
      <c r="CO176" s="89">
        <f t="shared" si="284"/>
        <v>0</v>
      </c>
      <c r="CP176" s="89">
        <f t="shared" si="285"/>
        <v>0</v>
      </c>
      <c r="CQ176" s="89" t="str">
        <f t="shared" si="286"/>
        <v/>
      </c>
      <c r="CR176" s="89" t="str">
        <f t="shared" si="287"/>
        <v/>
      </c>
      <c r="CS176" s="89" t="str">
        <f t="shared" si="288"/>
        <v>0</v>
      </c>
      <c r="CT176" s="89" t="str">
        <f t="shared" si="289"/>
        <v/>
      </c>
      <c r="CU176" s="89" t="str">
        <f t="shared" si="290"/>
        <v>0</v>
      </c>
      <c r="CV176" s="89" t="str">
        <f t="shared" si="291"/>
        <v/>
      </c>
      <c r="CW176" s="89" t="str">
        <f t="shared" si="292"/>
        <v>00</v>
      </c>
      <c r="CX176" s="89">
        <f t="shared" si="293"/>
        <v>0</v>
      </c>
      <c r="CY176" s="201" t="str">
        <f>IF(女子種目選択!I176="","",女子種目選択!I176)</f>
        <v/>
      </c>
      <c r="CZ176" s="94" t="str">
        <f t="shared" si="317"/>
        <v/>
      </c>
      <c r="DA176" s="129"/>
      <c r="DB176" s="202" t="str">
        <f t="shared" si="294"/>
        <v/>
      </c>
      <c r="DC176" s="130"/>
      <c r="DD176" s="202" t="str">
        <f t="shared" si="295"/>
        <v/>
      </c>
      <c r="DE176" s="200"/>
      <c r="DF176" s="99">
        <f t="shared" si="296"/>
        <v>0</v>
      </c>
      <c r="DG176" s="99">
        <f t="shared" si="297"/>
        <v>0</v>
      </c>
      <c r="DH176" s="99">
        <f t="shared" si="298"/>
        <v>0</v>
      </c>
      <c r="DI176" s="99">
        <f t="shared" si="299"/>
        <v>0</v>
      </c>
      <c r="DJ176" s="100">
        <f t="shared" si="300"/>
        <v>0</v>
      </c>
      <c r="DK176" s="101">
        <f t="shared" si="301"/>
        <v>0</v>
      </c>
      <c r="DL176" s="89" t="str">
        <f t="shared" si="302"/>
        <v>000</v>
      </c>
      <c r="DM176" s="89">
        <f t="shared" si="303"/>
        <v>0</v>
      </c>
      <c r="DN176" s="89">
        <f t="shared" si="304"/>
        <v>0</v>
      </c>
      <c r="DO176" s="89" t="str">
        <f t="shared" si="305"/>
        <v/>
      </c>
      <c r="DP176" s="89" t="str">
        <f t="shared" si="306"/>
        <v/>
      </c>
      <c r="DQ176" s="89" t="str">
        <f t="shared" si="307"/>
        <v>0</v>
      </c>
      <c r="DR176" s="89" t="str">
        <f t="shared" si="308"/>
        <v/>
      </c>
      <c r="DS176" s="89" t="str">
        <f t="shared" si="309"/>
        <v>0</v>
      </c>
      <c r="DT176" s="89" t="str">
        <f t="shared" si="310"/>
        <v/>
      </c>
      <c r="DU176" s="89" t="str">
        <f t="shared" si="311"/>
        <v>00</v>
      </c>
      <c r="DV176" s="89">
        <f t="shared" si="312"/>
        <v>0</v>
      </c>
    </row>
    <row r="177" spans="2:126">
      <c r="B177" s="90" t="str">
        <f t="shared" si="217"/>
        <v/>
      </c>
      <c r="C177" s="91">
        <v>174</v>
      </c>
      <c r="D177" s="92" t="str">
        <f>女子種目選択!B177</f>
        <v/>
      </c>
      <c r="E177" s="197" t="str">
        <f>女子種目選択!C177</f>
        <v/>
      </c>
      <c r="F177" s="198" t="str">
        <f>女子種目選択!D177</f>
        <v/>
      </c>
      <c r="G177" s="199" t="str">
        <f>IF(女子種目選択!E177="","",女子種目選択!E177)</f>
        <v/>
      </c>
      <c r="H177" s="94" t="str">
        <f t="shared" si="313"/>
        <v/>
      </c>
      <c r="I177" s="129"/>
      <c r="J177" s="96" t="str">
        <f t="shared" si="218"/>
        <v/>
      </c>
      <c r="K177" s="130"/>
      <c r="L177" s="96" t="str">
        <f t="shared" si="219"/>
        <v/>
      </c>
      <c r="M177" s="200"/>
      <c r="N177" s="99" t="str">
        <f t="shared" si="220"/>
        <v/>
      </c>
      <c r="O177" s="99">
        <f t="shared" si="221"/>
        <v>0</v>
      </c>
      <c r="P177" s="99" t="str">
        <f t="shared" si="222"/>
        <v/>
      </c>
      <c r="Q177" s="99">
        <f t="shared" si="223"/>
        <v>0</v>
      </c>
      <c r="R177" s="100" t="str">
        <f t="shared" si="224"/>
        <v/>
      </c>
      <c r="S177" s="101" t="str">
        <f t="shared" si="225"/>
        <v/>
      </c>
      <c r="T177" s="89" t="str">
        <f t="shared" si="226"/>
        <v>00</v>
      </c>
      <c r="U177" s="89">
        <f t="shared" si="227"/>
        <v>0</v>
      </c>
      <c r="V177" s="89">
        <f t="shared" si="228"/>
        <v>0</v>
      </c>
      <c r="W177" s="89" t="str">
        <f t="shared" si="229"/>
        <v/>
      </c>
      <c r="X177" s="89" t="str">
        <f t="shared" si="230"/>
        <v/>
      </c>
      <c r="Y177" s="89" t="str">
        <f t="shared" si="231"/>
        <v>0</v>
      </c>
      <c r="Z177" s="89" t="str">
        <f t="shared" si="232"/>
        <v/>
      </c>
      <c r="AA177" s="89" t="str">
        <f t="shared" si="233"/>
        <v/>
      </c>
      <c r="AB177" s="89" t="str">
        <f t="shared" si="234"/>
        <v/>
      </c>
      <c r="AC177" s="89" t="str">
        <f t="shared" si="235"/>
        <v>0</v>
      </c>
      <c r="AD177" s="89">
        <f t="shared" si="236"/>
        <v>0</v>
      </c>
      <c r="AE177" s="201" t="str">
        <f>IF(女子種目選択!F177="","",女子種目選択!F177)</f>
        <v/>
      </c>
      <c r="AF177" s="94" t="str">
        <f t="shared" si="314"/>
        <v/>
      </c>
      <c r="AG177" s="129"/>
      <c r="AH177" s="202" t="str">
        <f t="shared" si="237"/>
        <v/>
      </c>
      <c r="AI177" s="130"/>
      <c r="AJ177" s="202" t="str">
        <f t="shared" si="238"/>
        <v/>
      </c>
      <c r="AK177" s="200"/>
      <c r="AL177" s="99">
        <f t="shared" si="239"/>
        <v>0</v>
      </c>
      <c r="AM177" s="99">
        <f t="shared" si="240"/>
        <v>0</v>
      </c>
      <c r="AN177" s="99">
        <f t="shared" si="241"/>
        <v>0</v>
      </c>
      <c r="AO177" s="99">
        <f t="shared" si="242"/>
        <v>0</v>
      </c>
      <c r="AP177" s="100">
        <f t="shared" si="243"/>
        <v>0</v>
      </c>
      <c r="AQ177" s="101">
        <f t="shared" si="244"/>
        <v>0</v>
      </c>
      <c r="AR177" s="89" t="str">
        <f t="shared" si="245"/>
        <v>000</v>
      </c>
      <c r="AS177" s="89">
        <f t="shared" si="246"/>
        <v>0</v>
      </c>
      <c r="AT177" s="89">
        <f t="shared" si="247"/>
        <v>0</v>
      </c>
      <c r="AU177" s="89" t="str">
        <f t="shared" si="248"/>
        <v/>
      </c>
      <c r="AV177" s="89" t="str">
        <f t="shared" si="249"/>
        <v/>
      </c>
      <c r="AW177" s="89" t="str">
        <f t="shared" si="250"/>
        <v>0</v>
      </c>
      <c r="AX177" s="89" t="str">
        <f t="shared" si="251"/>
        <v/>
      </c>
      <c r="AY177" s="89" t="str">
        <f t="shared" si="252"/>
        <v>0</v>
      </c>
      <c r="AZ177" s="89" t="str">
        <f t="shared" si="253"/>
        <v/>
      </c>
      <c r="BA177" s="89" t="str">
        <f t="shared" si="254"/>
        <v>00</v>
      </c>
      <c r="BB177" s="89">
        <f t="shared" si="255"/>
        <v>0</v>
      </c>
      <c r="BC177" s="199" t="str">
        <f>IF(女子種目選択!G177="","",女子種目選択!G177)</f>
        <v/>
      </c>
      <c r="BD177" s="94" t="str">
        <f t="shared" si="315"/>
        <v/>
      </c>
      <c r="BE177" s="129"/>
      <c r="BF177" s="202" t="str">
        <f t="shared" si="256"/>
        <v/>
      </c>
      <c r="BG177" s="130"/>
      <c r="BH177" s="202" t="str">
        <f t="shared" si="257"/>
        <v/>
      </c>
      <c r="BI177" s="200"/>
      <c r="BJ177" s="99">
        <f t="shared" si="258"/>
        <v>0</v>
      </c>
      <c r="BK177" s="99">
        <f t="shared" si="259"/>
        <v>0</v>
      </c>
      <c r="BL177" s="99">
        <f t="shared" si="260"/>
        <v>0</v>
      </c>
      <c r="BM177" s="99">
        <f t="shared" si="261"/>
        <v>0</v>
      </c>
      <c r="BN177" s="100">
        <f t="shared" si="262"/>
        <v>0</v>
      </c>
      <c r="BO177" s="101">
        <f t="shared" si="263"/>
        <v>0</v>
      </c>
      <c r="BP177" s="89" t="str">
        <f t="shared" si="264"/>
        <v>000</v>
      </c>
      <c r="BQ177" s="89">
        <f t="shared" si="265"/>
        <v>0</v>
      </c>
      <c r="BR177" s="89">
        <f t="shared" si="266"/>
        <v>0</v>
      </c>
      <c r="BS177" s="89" t="str">
        <f t="shared" si="267"/>
        <v/>
      </c>
      <c r="BT177" s="89" t="str">
        <f t="shared" si="268"/>
        <v/>
      </c>
      <c r="BU177" s="89" t="str">
        <f t="shared" si="269"/>
        <v>0</v>
      </c>
      <c r="BV177" s="89" t="str">
        <f t="shared" si="270"/>
        <v/>
      </c>
      <c r="BW177" s="89" t="str">
        <f t="shared" si="271"/>
        <v>0</v>
      </c>
      <c r="BX177" s="89" t="str">
        <f t="shared" si="272"/>
        <v/>
      </c>
      <c r="BY177" s="89" t="str">
        <f t="shared" si="273"/>
        <v>00</v>
      </c>
      <c r="BZ177" s="89">
        <f t="shared" si="274"/>
        <v>0</v>
      </c>
      <c r="CA177" s="199" t="str">
        <f>IF(女子種目選択!H177="","",女子種目選択!H177)</f>
        <v/>
      </c>
      <c r="CB177" s="94" t="str">
        <f t="shared" si="316"/>
        <v/>
      </c>
      <c r="CC177" s="129"/>
      <c r="CD177" s="202" t="str">
        <f t="shared" si="275"/>
        <v/>
      </c>
      <c r="CE177" s="130"/>
      <c r="CF177" s="202" t="str">
        <f t="shared" si="276"/>
        <v/>
      </c>
      <c r="CG177" s="200"/>
      <c r="CH177" s="99">
        <f t="shared" si="277"/>
        <v>0</v>
      </c>
      <c r="CI177" s="99">
        <f t="shared" si="278"/>
        <v>0</v>
      </c>
      <c r="CJ177" s="99">
        <f t="shared" si="279"/>
        <v>0</v>
      </c>
      <c r="CK177" s="99">
        <f t="shared" si="280"/>
        <v>0</v>
      </c>
      <c r="CL177" s="100">
        <f t="shared" si="281"/>
        <v>0</v>
      </c>
      <c r="CM177" s="101">
        <f t="shared" si="282"/>
        <v>0</v>
      </c>
      <c r="CN177" s="89" t="str">
        <f t="shared" si="283"/>
        <v>000</v>
      </c>
      <c r="CO177" s="89">
        <f t="shared" si="284"/>
        <v>0</v>
      </c>
      <c r="CP177" s="89">
        <f t="shared" si="285"/>
        <v>0</v>
      </c>
      <c r="CQ177" s="89" t="str">
        <f t="shared" si="286"/>
        <v/>
      </c>
      <c r="CR177" s="89" t="str">
        <f t="shared" si="287"/>
        <v/>
      </c>
      <c r="CS177" s="89" t="str">
        <f t="shared" si="288"/>
        <v>0</v>
      </c>
      <c r="CT177" s="89" t="str">
        <f t="shared" si="289"/>
        <v/>
      </c>
      <c r="CU177" s="89" t="str">
        <f t="shared" si="290"/>
        <v>0</v>
      </c>
      <c r="CV177" s="89" t="str">
        <f t="shared" si="291"/>
        <v/>
      </c>
      <c r="CW177" s="89" t="str">
        <f t="shared" si="292"/>
        <v>00</v>
      </c>
      <c r="CX177" s="89">
        <f t="shared" si="293"/>
        <v>0</v>
      </c>
      <c r="CY177" s="201" t="str">
        <f>IF(女子種目選択!I177="","",女子種目選択!I177)</f>
        <v/>
      </c>
      <c r="CZ177" s="94" t="str">
        <f t="shared" si="317"/>
        <v/>
      </c>
      <c r="DA177" s="129"/>
      <c r="DB177" s="202" t="str">
        <f t="shared" si="294"/>
        <v/>
      </c>
      <c r="DC177" s="130"/>
      <c r="DD177" s="202" t="str">
        <f t="shared" si="295"/>
        <v/>
      </c>
      <c r="DE177" s="200"/>
      <c r="DF177" s="99">
        <f t="shared" si="296"/>
        <v>0</v>
      </c>
      <c r="DG177" s="99">
        <f t="shared" si="297"/>
        <v>0</v>
      </c>
      <c r="DH177" s="99">
        <f t="shared" si="298"/>
        <v>0</v>
      </c>
      <c r="DI177" s="99">
        <f t="shared" si="299"/>
        <v>0</v>
      </c>
      <c r="DJ177" s="100">
        <f t="shared" si="300"/>
        <v>0</v>
      </c>
      <c r="DK177" s="101">
        <f t="shared" si="301"/>
        <v>0</v>
      </c>
      <c r="DL177" s="89" t="str">
        <f t="shared" si="302"/>
        <v>000</v>
      </c>
      <c r="DM177" s="89">
        <f t="shared" si="303"/>
        <v>0</v>
      </c>
      <c r="DN177" s="89">
        <f t="shared" si="304"/>
        <v>0</v>
      </c>
      <c r="DO177" s="89" t="str">
        <f t="shared" si="305"/>
        <v/>
      </c>
      <c r="DP177" s="89" t="str">
        <f t="shared" si="306"/>
        <v/>
      </c>
      <c r="DQ177" s="89" t="str">
        <f t="shared" si="307"/>
        <v>0</v>
      </c>
      <c r="DR177" s="89" t="str">
        <f t="shared" si="308"/>
        <v/>
      </c>
      <c r="DS177" s="89" t="str">
        <f t="shared" si="309"/>
        <v>0</v>
      </c>
      <c r="DT177" s="89" t="str">
        <f t="shared" si="310"/>
        <v/>
      </c>
      <c r="DU177" s="89" t="str">
        <f t="shared" si="311"/>
        <v>00</v>
      </c>
      <c r="DV177" s="89">
        <f t="shared" si="312"/>
        <v>0</v>
      </c>
    </row>
    <row r="178" spans="2:126">
      <c r="B178" s="90" t="str">
        <f t="shared" si="217"/>
        <v/>
      </c>
      <c r="C178" s="91">
        <v>175</v>
      </c>
      <c r="D178" s="92" t="str">
        <f>女子種目選択!B178</f>
        <v/>
      </c>
      <c r="E178" s="197" t="str">
        <f>女子種目選択!C178</f>
        <v/>
      </c>
      <c r="F178" s="198" t="str">
        <f>女子種目選択!D178</f>
        <v/>
      </c>
      <c r="G178" s="199" t="str">
        <f>IF(女子種目選択!E178="","",女子種目選択!E178)</f>
        <v/>
      </c>
      <c r="H178" s="94" t="str">
        <f t="shared" si="313"/>
        <v/>
      </c>
      <c r="I178" s="129"/>
      <c r="J178" s="96" t="str">
        <f t="shared" si="218"/>
        <v/>
      </c>
      <c r="K178" s="130"/>
      <c r="L178" s="96" t="str">
        <f t="shared" si="219"/>
        <v/>
      </c>
      <c r="M178" s="200"/>
      <c r="N178" s="99" t="str">
        <f t="shared" si="220"/>
        <v/>
      </c>
      <c r="O178" s="99">
        <f t="shared" si="221"/>
        <v>0</v>
      </c>
      <c r="P178" s="99" t="str">
        <f t="shared" si="222"/>
        <v/>
      </c>
      <c r="Q178" s="99">
        <f t="shared" si="223"/>
        <v>0</v>
      </c>
      <c r="R178" s="100" t="str">
        <f t="shared" si="224"/>
        <v/>
      </c>
      <c r="S178" s="101" t="str">
        <f t="shared" si="225"/>
        <v/>
      </c>
      <c r="T178" s="89" t="str">
        <f t="shared" si="226"/>
        <v>00</v>
      </c>
      <c r="U178" s="89">
        <f t="shared" si="227"/>
        <v>0</v>
      </c>
      <c r="V178" s="89">
        <f t="shared" si="228"/>
        <v>0</v>
      </c>
      <c r="W178" s="89" t="str">
        <f t="shared" si="229"/>
        <v/>
      </c>
      <c r="X178" s="89" t="str">
        <f t="shared" si="230"/>
        <v/>
      </c>
      <c r="Y178" s="89" t="str">
        <f t="shared" si="231"/>
        <v>0</v>
      </c>
      <c r="Z178" s="89" t="str">
        <f t="shared" si="232"/>
        <v/>
      </c>
      <c r="AA178" s="89" t="str">
        <f t="shared" si="233"/>
        <v/>
      </c>
      <c r="AB178" s="89" t="str">
        <f t="shared" si="234"/>
        <v/>
      </c>
      <c r="AC178" s="89" t="str">
        <f t="shared" si="235"/>
        <v>0</v>
      </c>
      <c r="AD178" s="89">
        <f t="shared" si="236"/>
        <v>0</v>
      </c>
      <c r="AE178" s="201" t="str">
        <f>IF(女子種目選択!F178="","",女子種目選択!F178)</f>
        <v/>
      </c>
      <c r="AF178" s="94" t="str">
        <f t="shared" si="314"/>
        <v/>
      </c>
      <c r="AG178" s="129"/>
      <c r="AH178" s="202" t="str">
        <f t="shared" si="237"/>
        <v/>
      </c>
      <c r="AI178" s="130"/>
      <c r="AJ178" s="202" t="str">
        <f t="shared" si="238"/>
        <v/>
      </c>
      <c r="AK178" s="200"/>
      <c r="AL178" s="99">
        <f t="shared" si="239"/>
        <v>0</v>
      </c>
      <c r="AM178" s="99">
        <f t="shared" si="240"/>
        <v>0</v>
      </c>
      <c r="AN178" s="99">
        <f t="shared" si="241"/>
        <v>0</v>
      </c>
      <c r="AO178" s="99">
        <f t="shared" si="242"/>
        <v>0</v>
      </c>
      <c r="AP178" s="100">
        <f t="shared" si="243"/>
        <v>0</v>
      </c>
      <c r="AQ178" s="101">
        <f t="shared" si="244"/>
        <v>0</v>
      </c>
      <c r="AR178" s="89" t="str">
        <f t="shared" si="245"/>
        <v>000</v>
      </c>
      <c r="AS178" s="89">
        <f t="shared" si="246"/>
        <v>0</v>
      </c>
      <c r="AT178" s="89">
        <f t="shared" si="247"/>
        <v>0</v>
      </c>
      <c r="AU178" s="89" t="str">
        <f t="shared" si="248"/>
        <v/>
      </c>
      <c r="AV178" s="89" t="str">
        <f t="shared" si="249"/>
        <v/>
      </c>
      <c r="AW178" s="89" t="str">
        <f t="shared" si="250"/>
        <v>0</v>
      </c>
      <c r="AX178" s="89" t="str">
        <f t="shared" si="251"/>
        <v/>
      </c>
      <c r="AY178" s="89" t="str">
        <f t="shared" si="252"/>
        <v>0</v>
      </c>
      <c r="AZ178" s="89" t="str">
        <f t="shared" si="253"/>
        <v/>
      </c>
      <c r="BA178" s="89" t="str">
        <f t="shared" si="254"/>
        <v>00</v>
      </c>
      <c r="BB178" s="89">
        <f t="shared" si="255"/>
        <v>0</v>
      </c>
      <c r="BC178" s="199" t="str">
        <f>IF(女子種目選択!G178="","",女子種目選択!G178)</f>
        <v/>
      </c>
      <c r="BD178" s="94" t="str">
        <f t="shared" si="315"/>
        <v/>
      </c>
      <c r="BE178" s="129"/>
      <c r="BF178" s="202" t="str">
        <f t="shared" si="256"/>
        <v/>
      </c>
      <c r="BG178" s="130"/>
      <c r="BH178" s="202" t="str">
        <f t="shared" si="257"/>
        <v/>
      </c>
      <c r="BI178" s="200"/>
      <c r="BJ178" s="99">
        <f t="shared" si="258"/>
        <v>0</v>
      </c>
      <c r="BK178" s="99">
        <f t="shared" si="259"/>
        <v>0</v>
      </c>
      <c r="BL178" s="99">
        <f t="shared" si="260"/>
        <v>0</v>
      </c>
      <c r="BM178" s="99">
        <f t="shared" si="261"/>
        <v>0</v>
      </c>
      <c r="BN178" s="100">
        <f t="shared" si="262"/>
        <v>0</v>
      </c>
      <c r="BO178" s="101">
        <f t="shared" si="263"/>
        <v>0</v>
      </c>
      <c r="BP178" s="89" t="str">
        <f t="shared" si="264"/>
        <v>000</v>
      </c>
      <c r="BQ178" s="89">
        <f t="shared" si="265"/>
        <v>0</v>
      </c>
      <c r="BR178" s="89">
        <f t="shared" si="266"/>
        <v>0</v>
      </c>
      <c r="BS178" s="89" t="str">
        <f t="shared" si="267"/>
        <v/>
      </c>
      <c r="BT178" s="89" t="str">
        <f t="shared" si="268"/>
        <v/>
      </c>
      <c r="BU178" s="89" t="str">
        <f t="shared" si="269"/>
        <v>0</v>
      </c>
      <c r="BV178" s="89" t="str">
        <f t="shared" si="270"/>
        <v/>
      </c>
      <c r="BW178" s="89" t="str">
        <f t="shared" si="271"/>
        <v>0</v>
      </c>
      <c r="BX178" s="89" t="str">
        <f t="shared" si="272"/>
        <v/>
      </c>
      <c r="BY178" s="89" t="str">
        <f t="shared" si="273"/>
        <v>00</v>
      </c>
      <c r="BZ178" s="89">
        <f t="shared" si="274"/>
        <v>0</v>
      </c>
      <c r="CA178" s="199" t="str">
        <f>IF(女子種目選択!H178="","",女子種目選択!H178)</f>
        <v/>
      </c>
      <c r="CB178" s="94" t="str">
        <f t="shared" si="316"/>
        <v/>
      </c>
      <c r="CC178" s="129"/>
      <c r="CD178" s="202" t="str">
        <f t="shared" si="275"/>
        <v/>
      </c>
      <c r="CE178" s="130"/>
      <c r="CF178" s="202" t="str">
        <f t="shared" si="276"/>
        <v/>
      </c>
      <c r="CG178" s="200"/>
      <c r="CH178" s="99">
        <f t="shared" si="277"/>
        <v>0</v>
      </c>
      <c r="CI178" s="99">
        <f t="shared" si="278"/>
        <v>0</v>
      </c>
      <c r="CJ178" s="99">
        <f t="shared" si="279"/>
        <v>0</v>
      </c>
      <c r="CK178" s="99">
        <f t="shared" si="280"/>
        <v>0</v>
      </c>
      <c r="CL178" s="100">
        <f t="shared" si="281"/>
        <v>0</v>
      </c>
      <c r="CM178" s="101">
        <f t="shared" si="282"/>
        <v>0</v>
      </c>
      <c r="CN178" s="89" t="str">
        <f t="shared" si="283"/>
        <v>000</v>
      </c>
      <c r="CO178" s="89">
        <f t="shared" si="284"/>
        <v>0</v>
      </c>
      <c r="CP178" s="89">
        <f t="shared" si="285"/>
        <v>0</v>
      </c>
      <c r="CQ178" s="89" t="str">
        <f t="shared" si="286"/>
        <v/>
      </c>
      <c r="CR178" s="89" t="str">
        <f t="shared" si="287"/>
        <v/>
      </c>
      <c r="CS178" s="89" t="str">
        <f t="shared" si="288"/>
        <v>0</v>
      </c>
      <c r="CT178" s="89" t="str">
        <f t="shared" si="289"/>
        <v/>
      </c>
      <c r="CU178" s="89" t="str">
        <f t="shared" si="290"/>
        <v>0</v>
      </c>
      <c r="CV178" s="89" t="str">
        <f t="shared" si="291"/>
        <v/>
      </c>
      <c r="CW178" s="89" t="str">
        <f t="shared" si="292"/>
        <v>00</v>
      </c>
      <c r="CX178" s="89">
        <f t="shared" si="293"/>
        <v>0</v>
      </c>
      <c r="CY178" s="201" t="str">
        <f>IF(女子種目選択!I178="","",女子種目選択!I178)</f>
        <v/>
      </c>
      <c r="CZ178" s="94" t="str">
        <f t="shared" si="317"/>
        <v/>
      </c>
      <c r="DA178" s="129"/>
      <c r="DB178" s="202" t="str">
        <f t="shared" si="294"/>
        <v/>
      </c>
      <c r="DC178" s="130"/>
      <c r="DD178" s="202" t="str">
        <f t="shared" si="295"/>
        <v/>
      </c>
      <c r="DE178" s="200"/>
      <c r="DF178" s="99">
        <f t="shared" si="296"/>
        <v>0</v>
      </c>
      <c r="DG178" s="99">
        <f t="shared" si="297"/>
        <v>0</v>
      </c>
      <c r="DH178" s="99">
        <f t="shared" si="298"/>
        <v>0</v>
      </c>
      <c r="DI178" s="99">
        <f t="shared" si="299"/>
        <v>0</v>
      </c>
      <c r="DJ178" s="100">
        <f t="shared" si="300"/>
        <v>0</v>
      </c>
      <c r="DK178" s="101">
        <f t="shared" si="301"/>
        <v>0</v>
      </c>
      <c r="DL178" s="89" t="str">
        <f t="shared" si="302"/>
        <v>000</v>
      </c>
      <c r="DM178" s="89">
        <f t="shared" si="303"/>
        <v>0</v>
      </c>
      <c r="DN178" s="89">
        <f t="shared" si="304"/>
        <v>0</v>
      </c>
      <c r="DO178" s="89" t="str">
        <f t="shared" si="305"/>
        <v/>
      </c>
      <c r="DP178" s="89" t="str">
        <f t="shared" si="306"/>
        <v/>
      </c>
      <c r="DQ178" s="89" t="str">
        <f t="shared" si="307"/>
        <v>0</v>
      </c>
      <c r="DR178" s="89" t="str">
        <f t="shared" si="308"/>
        <v/>
      </c>
      <c r="DS178" s="89" t="str">
        <f t="shared" si="309"/>
        <v>0</v>
      </c>
      <c r="DT178" s="89" t="str">
        <f t="shared" si="310"/>
        <v/>
      </c>
      <c r="DU178" s="89" t="str">
        <f t="shared" si="311"/>
        <v>00</v>
      </c>
      <c r="DV178" s="89">
        <f t="shared" si="312"/>
        <v>0</v>
      </c>
    </row>
    <row r="179" spans="2:126">
      <c r="B179" s="90" t="str">
        <f t="shared" si="217"/>
        <v/>
      </c>
      <c r="C179" s="91">
        <v>176</v>
      </c>
      <c r="D179" s="92" t="str">
        <f>女子種目選択!B179</f>
        <v/>
      </c>
      <c r="E179" s="197" t="str">
        <f>女子種目選択!C179</f>
        <v/>
      </c>
      <c r="F179" s="198" t="str">
        <f>女子種目選択!D179</f>
        <v/>
      </c>
      <c r="G179" s="199" t="str">
        <f>IF(女子種目選択!E179="","",女子種目選択!E179)</f>
        <v/>
      </c>
      <c r="H179" s="94" t="str">
        <f t="shared" si="313"/>
        <v/>
      </c>
      <c r="I179" s="129"/>
      <c r="J179" s="96" t="str">
        <f t="shared" si="218"/>
        <v/>
      </c>
      <c r="K179" s="130"/>
      <c r="L179" s="96" t="str">
        <f t="shared" si="219"/>
        <v/>
      </c>
      <c r="M179" s="200"/>
      <c r="N179" s="99" t="str">
        <f t="shared" si="220"/>
        <v/>
      </c>
      <c r="O179" s="99">
        <f t="shared" si="221"/>
        <v>0</v>
      </c>
      <c r="P179" s="99" t="str">
        <f t="shared" si="222"/>
        <v/>
      </c>
      <c r="Q179" s="99">
        <f t="shared" si="223"/>
        <v>0</v>
      </c>
      <c r="R179" s="100" t="str">
        <f t="shared" si="224"/>
        <v/>
      </c>
      <c r="S179" s="101" t="str">
        <f t="shared" si="225"/>
        <v/>
      </c>
      <c r="T179" s="89" t="str">
        <f t="shared" si="226"/>
        <v>00</v>
      </c>
      <c r="U179" s="89">
        <f t="shared" si="227"/>
        <v>0</v>
      </c>
      <c r="V179" s="89">
        <f t="shared" si="228"/>
        <v>0</v>
      </c>
      <c r="W179" s="89" t="str">
        <f t="shared" si="229"/>
        <v/>
      </c>
      <c r="X179" s="89" t="str">
        <f t="shared" si="230"/>
        <v/>
      </c>
      <c r="Y179" s="89" t="str">
        <f t="shared" si="231"/>
        <v>0</v>
      </c>
      <c r="Z179" s="89" t="str">
        <f t="shared" si="232"/>
        <v/>
      </c>
      <c r="AA179" s="89" t="str">
        <f t="shared" si="233"/>
        <v/>
      </c>
      <c r="AB179" s="89" t="str">
        <f t="shared" si="234"/>
        <v/>
      </c>
      <c r="AC179" s="89" t="str">
        <f t="shared" si="235"/>
        <v>0</v>
      </c>
      <c r="AD179" s="89">
        <f t="shared" si="236"/>
        <v>0</v>
      </c>
      <c r="AE179" s="201" t="str">
        <f>IF(女子種目選択!F179="","",女子種目選択!F179)</f>
        <v/>
      </c>
      <c r="AF179" s="94" t="str">
        <f t="shared" si="314"/>
        <v/>
      </c>
      <c r="AG179" s="129"/>
      <c r="AH179" s="202" t="str">
        <f t="shared" si="237"/>
        <v/>
      </c>
      <c r="AI179" s="130"/>
      <c r="AJ179" s="202" t="str">
        <f t="shared" si="238"/>
        <v/>
      </c>
      <c r="AK179" s="200"/>
      <c r="AL179" s="99">
        <f t="shared" si="239"/>
        <v>0</v>
      </c>
      <c r="AM179" s="99">
        <f t="shared" si="240"/>
        <v>0</v>
      </c>
      <c r="AN179" s="99">
        <f t="shared" si="241"/>
        <v>0</v>
      </c>
      <c r="AO179" s="99">
        <f t="shared" si="242"/>
        <v>0</v>
      </c>
      <c r="AP179" s="100">
        <f t="shared" si="243"/>
        <v>0</v>
      </c>
      <c r="AQ179" s="101">
        <f t="shared" si="244"/>
        <v>0</v>
      </c>
      <c r="AR179" s="89" t="str">
        <f t="shared" si="245"/>
        <v>000</v>
      </c>
      <c r="AS179" s="89">
        <f t="shared" si="246"/>
        <v>0</v>
      </c>
      <c r="AT179" s="89">
        <f t="shared" si="247"/>
        <v>0</v>
      </c>
      <c r="AU179" s="89" t="str">
        <f t="shared" si="248"/>
        <v/>
      </c>
      <c r="AV179" s="89" t="str">
        <f t="shared" si="249"/>
        <v/>
      </c>
      <c r="AW179" s="89" t="str">
        <f t="shared" si="250"/>
        <v>0</v>
      </c>
      <c r="AX179" s="89" t="str">
        <f t="shared" si="251"/>
        <v/>
      </c>
      <c r="AY179" s="89" t="str">
        <f t="shared" si="252"/>
        <v>0</v>
      </c>
      <c r="AZ179" s="89" t="str">
        <f t="shared" si="253"/>
        <v/>
      </c>
      <c r="BA179" s="89" t="str">
        <f t="shared" si="254"/>
        <v>00</v>
      </c>
      <c r="BB179" s="89">
        <f t="shared" si="255"/>
        <v>0</v>
      </c>
      <c r="BC179" s="199" t="str">
        <f>IF(女子種目選択!G179="","",女子種目選択!G179)</f>
        <v/>
      </c>
      <c r="BD179" s="94" t="str">
        <f t="shared" si="315"/>
        <v/>
      </c>
      <c r="BE179" s="129"/>
      <c r="BF179" s="202" t="str">
        <f t="shared" si="256"/>
        <v/>
      </c>
      <c r="BG179" s="130"/>
      <c r="BH179" s="202" t="str">
        <f t="shared" si="257"/>
        <v/>
      </c>
      <c r="BI179" s="200"/>
      <c r="BJ179" s="99">
        <f t="shared" si="258"/>
        <v>0</v>
      </c>
      <c r="BK179" s="99">
        <f t="shared" si="259"/>
        <v>0</v>
      </c>
      <c r="BL179" s="99">
        <f t="shared" si="260"/>
        <v>0</v>
      </c>
      <c r="BM179" s="99">
        <f t="shared" si="261"/>
        <v>0</v>
      </c>
      <c r="BN179" s="100">
        <f t="shared" si="262"/>
        <v>0</v>
      </c>
      <c r="BO179" s="101">
        <f t="shared" si="263"/>
        <v>0</v>
      </c>
      <c r="BP179" s="89" t="str">
        <f t="shared" si="264"/>
        <v>000</v>
      </c>
      <c r="BQ179" s="89">
        <f t="shared" si="265"/>
        <v>0</v>
      </c>
      <c r="BR179" s="89">
        <f t="shared" si="266"/>
        <v>0</v>
      </c>
      <c r="BS179" s="89" t="str">
        <f t="shared" si="267"/>
        <v/>
      </c>
      <c r="BT179" s="89" t="str">
        <f t="shared" si="268"/>
        <v/>
      </c>
      <c r="BU179" s="89" t="str">
        <f t="shared" si="269"/>
        <v>0</v>
      </c>
      <c r="BV179" s="89" t="str">
        <f t="shared" si="270"/>
        <v/>
      </c>
      <c r="BW179" s="89" t="str">
        <f t="shared" si="271"/>
        <v>0</v>
      </c>
      <c r="BX179" s="89" t="str">
        <f t="shared" si="272"/>
        <v/>
      </c>
      <c r="BY179" s="89" t="str">
        <f t="shared" si="273"/>
        <v>00</v>
      </c>
      <c r="BZ179" s="89">
        <f t="shared" si="274"/>
        <v>0</v>
      </c>
      <c r="CA179" s="199" t="str">
        <f>IF(女子種目選択!H179="","",女子種目選択!H179)</f>
        <v/>
      </c>
      <c r="CB179" s="94" t="str">
        <f t="shared" si="316"/>
        <v/>
      </c>
      <c r="CC179" s="129"/>
      <c r="CD179" s="202" t="str">
        <f t="shared" si="275"/>
        <v/>
      </c>
      <c r="CE179" s="130"/>
      <c r="CF179" s="202" t="str">
        <f t="shared" si="276"/>
        <v/>
      </c>
      <c r="CG179" s="200"/>
      <c r="CH179" s="99">
        <f t="shared" si="277"/>
        <v>0</v>
      </c>
      <c r="CI179" s="99">
        <f t="shared" si="278"/>
        <v>0</v>
      </c>
      <c r="CJ179" s="99">
        <f t="shared" si="279"/>
        <v>0</v>
      </c>
      <c r="CK179" s="99">
        <f t="shared" si="280"/>
        <v>0</v>
      </c>
      <c r="CL179" s="100">
        <f t="shared" si="281"/>
        <v>0</v>
      </c>
      <c r="CM179" s="101">
        <f t="shared" si="282"/>
        <v>0</v>
      </c>
      <c r="CN179" s="89" t="str">
        <f t="shared" si="283"/>
        <v>000</v>
      </c>
      <c r="CO179" s="89">
        <f t="shared" si="284"/>
        <v>0</v>
      </c>
      <c r="CP179" s="89">
        <f t="shared" si="285"/>
        <v>0</v>
      </c>
      <c r="CQ179" s="89" t="str">
        <f t="shared" si="286"/>
        <v/>
      </c>
      <c r="CR179" s="89" t="str">
        <f t="shared" si="287"/>
        <v/>
      </c>
      <c r="CS179" s="89" t="str">
        <f t="shared" si="288"/>
        <v>0</v>
      </c>
      <c r="CT179" s="89" t="str">
        <f t="shared" si="289"/>
        <v/>
      </c>
      <c r="CU179" s="89" t="str">
        <f t="shared" si="290"/>
        <v>0</v>
      </c>
      <c r="CV179" s="89" t="str">
        <f t="shared" si="291"/>
        <v/>
      </c>
      <c r="CW179" s="89" t="str">
        <f t="shared" si="292"/>
        <v>00</v>
      </c>
      <c r="CX179" s="89">
        <f t="shared" si="293"/>
        <v>0</v>
      </c>
      <c r="CY179" s="201" t="str">
        <f>IF(女子種目選択!I179="","",女子種目選択!I179)</f>
        <v/>
      </c>
      <c r="CZ179" s="94" t="str">
        <f t="shared" si="317"/>
        <v/>
      </c>
      <c r="DA179" s="129"/>
      <c r="DB179" s="202" t="str">
        <f t="shared" si="294"/>
        <v/>
      </c>
      <c r="DC179" s="130"/>
      <c r="DD179" s="202" t="str">
        <f t="shared" si="295"/>
        <v/>
      </c>
      <c r="DE179" s="200"/>
      <c r="DF179" s="99">
        <f t="shared" si="296"/>
        <v>0</v>
      </c>
      <c r="DG179" s="99">
        <f t="shared" si="297"/>
        <v>0</v>
      </c>
      <c r="DH179" s="99">
        <f t="shared" si="298"/>
        <v>0</v>
      </c>
      <c r="DI179" s="99">
        <f t="shared" si="299"/>
        <v>0</v>
      </c>
      <c r="DJ179" s="100">
        <f t="shared" si="300"/>
        <v>0</v>
      </c>
      <c r="DK179" s="101">
        <f t="shared" si="301"/>
        <v>0</v>
      </c>
      <c r="DL179" s="89" t="str">
        <f t="shared" si="302"/>
        <v>000</v>
      </c>
      <c r="DM179" s="89">
        <f t="shared" si="303"/>
        <v>0</v>
      </c>
      <c r="DN179" s="89">
        <f t="shared" si="304"/>
        <v>0</v>
      </c>
      <c r="DO179" s="89" t="str">
        <f t="shared" si="305"/>
        <v/>
      </c>
      <c r="DP179" s="89" t="str">
        <f t="shared" si="306"/>
        <v/>
      </c>
      <c r="DQ179" s="89" t="str">
        <f t="shared" si="307"/>
        <v>0</v>
      </c>
      <c r="DR179" s="89" t="str">
        <f t="shared" si="308"/>
        <v/>
      </c>
      <c r="DS179" s="89" t="str">
        <f t="shared" si="309"/>
        <v>0</v>
      </c>
      <c r="DT179" s="89" t="str">
        <f t="shared" si="310"/>
        <v/>
      </c>
      <c r="DU179" s="89" t="str">
        <f t="shared" si="311"/>
        <v>00</v>
      </c>
      <c r="DV179" s="89">
        <f t="shared" si="312"/>
        <v>0</v>
      </c>
    </row>
    <row r="180" spans="2:126">
      <c r="B180" s="90" t="str">
        <f t="shared" si="217"/>
        <v/>
      </c>
      <c r="C180" s="91">
        <v>177</v>
      </c>
      <c r="D180" s="92" t="str">
        <f>女子種目選択!B180</f>
        <v/>
      </c>
      <c r="E180" s="197" t="str">
        <f>女子種目選択!C180</f>
        <v/>
      </c>
      <c r="F180" s="198" t="str">
        <f>女子種目選択!D180</f>
        <v/>
      </c>
      <c r="G180" s="199" t="str">
        <f>IF(女子種目選択!E180="","",女子種目選択!E180)</f>
        <v/>
      </c>
      <c r="H180" s="94" t="str">
        <f t="shared" si="313"/>
        <v/>
      </c>
      <c r="I180" s="129"/>
      <c r="J180" s="96" t="str">
        <f t="shared" si="218"/>
        <v/>
      </c>
      <c r="K180" s="130"/>
      <c r="L180" s="96" t="str">
        <f t="shared" si="219"/>
        <v/>
      </c>
      <c r="M180" s="200"/>
      <c r="N180" s="99" t="str">
        <f t="shared" si="220"/>
        <v/>
      </c>
      <c r="O180" s="99">
        <f t="shared" si="221"/>
        <v>0</v>
      </c>
      <c r="P180" s="99" t="str">
        <f t="shared" si="222"/>
        <v/>
      </c>
      <c r="Q180" s="99">
        <f t="shared" si="223"/>
        <v>0</v>
      </c>
      <c r="R180" s="100" t="str">
        <f t="shared" si="224"/>
        <v/>
      </c>
      <c r="S180" s="101" t="str">
        <f t="shared" si="225"/>
        <v/>
      </c>
      <c r="T180" s="89" t="str">
        <f t="shared" si="226"/>
        <v>00</v>
      </c>
      <c r="U180" s="89">
        <f t="shared" si="227"/>
        <v>0</v>
      </c>
      <c r="V180" s="89">
        <f t="shared" si="228"/>
        <v>0</v>
      </c>
      <c r="W180" s="89" t="str">
        <f t="shared" si="229"/>
        <v/>
      </c>
      <c r="X180" s="89" t="str">
        <f t="shared" si="230"/>
        <v/>
      </c>
      <c r="Y180" s="89" t="str">
        <f t="shared" si="231"/>
        <v>0</v>
      </c>
      <c r="Z180" s="89" t="str">
        <f t="shared" si="232"/>
        <v/>
      </c>
      <c r="AA180" s="89" t="str">
        <f t="shared" si="233"/>
        <v/>
      </c>
      <c r="AB180" s="89" t="str">
        <f t="shared" si="234"/>
        <v/>
      </c>
      <c r="AC180" s="89" t="str">
        <f t="shared" si="235"/>
        <v>0</v>
      </c>
      <c r="AD180" s="89">
        <f t="shared" si="236"/>
        <v>0</v>
      </c>
      <c r="AE180" s="201" t="str">
        <f>IF(女子種目選択!F180="","",女子種目選択!F180)</f>
        <v/>
      </c>
      <c r="AF180" s="94" t="str">
        <f t="shared" si="314"/>
        <v/>
      </c>
      <c r="AG180" s="129"/>
      <c r="AH180" s="202" t="str">
        <f t="shared" si="237"/>
        <v/>
      </c>
      <c r="AI180" s="130"/>
      <c r="AJ180" s="202" t="str">
        <f t="shared" si="238"/>
        <v/>
      </c>
      <c r="AK180" s="200"/>
      <c r="AL180" s="99">
        <f t="shared" si="239"/>
        <v>0</v>
      </c>
      <c r="AM180" s="99">
        <f t="shared" si="240"/>
        <v>0</v>
      </c>
      <c r="AN180" s="99">
        <f t="shared" si="241"/>
        <v>0</v>
      </c>
      <c r="AO180" s="99">
        <f t="shared" si="242"/>
        <v>0</v>
      </c>
      <c r="AP180" s="100">
        <f t="shared" si="243"/>
        <v>0</v>
      </c>
      <c r="AQ180" s="101">
        <f t="shared" si="244"/>
        <v>0</v>
      </c>
      <c r="AR180" s="89" t="str">
        <f t="shared" si="245"/>
        <v>000</v>
      </c>
      <c r="AS180" s="89">
        <f t="shared" si="246"/>
        <v>0</v>
      </c>
      <c r="AT180" s="89">
        <f t="shared" si="247"/>
        <v>0</v>
      </c>
      <c r="AU180" s="89" t="str">
        <f t="shared" si="248"/>
        <v/>
      </c>
      <c r="AV180" s="89" t="str">
        <f t="shared" si="249"/>
        <v/>
      </c>
      <c r="AW180" s="89" t="str">
        <f t="shared" si="250"/>
        <v>0</v>
      </c>
      <c r="AX180" s="89" t="str">
        <f t="shared" si="251"/>
        <v/>
      </c>
      <c r="AY180" s="89" t="str">
        <f t="shared" si="252"/>
        <v>0</v>
      </c>
      <c r="AZ180" s="89" t="str">
        <f t="shared" si="253"/>
        <v/>
      </c>
      <c r="BA180" s="89" t="str">
        <f t="shared" si="254"/>
        <v>00</v>
      </c>
      <c r="BB180" s="89">
        <f t="shared" si="255"/>
        <v>0</v>
      </c>
      <c r="BC180" s="199" t="str">
        <f>IF(女子種目選択!G180="","",女子種目選択!G180)</f>
        <v/>
      </c>
      <c r="BD180" s="94" t="str">
        <f t="shared" si="315"/>
        <v/>
      </c>
      <c r="BE180" s="129"/>
      <c r="BF180" s="202" t="str">
        <f t="shared" si="256"/>
        <v/>
      </c>
      <c r="BG180" s="130"/>
      <c r="BH180" s="202" t="str">
        <f t="shared" si="257"/>
        <v/>
      </c>
      <c r="BI180" s="200"/>
      <c r="BJ180" s="99">
        <f t="shared" si="258"/>
        <v>0</v>
      </c>
      <c r="BK180" s="99">
        <f t="shared" si="259"/>
        <v>0</v>
      </c>
      <c r="BL180" s="99">
        <f t="shared" si="260"/>
        <v>0</v>
      </c>
      <c r="BM180" s="99">
        <f t="shared" si="261"/>
        <v>0</v>
      </c>
      <c r="BN180" s="100">
        <f t="shared" si="262"/>
        <v>0</v>
      </c>
      <c r="BO180" s="101">
        <f t="shared" si="263"/>
        <v>0</v>
      </c>
      <c r="BP180" s="89" t="str">
        <f t="shared" si="264"/>
        <v>000</v>
      </c>
      <c r="BQ180" s="89">
        <f t="shared" si="265"/>
        <v>0</v>
      </c>
      <c r="BR180" s="89">
        <f t="shared" si="266"/>
        <v>0</v>
      </c>
      <c r="BS180" s="89" t="str">
        <f t="shared" si="267"/>
        <v/>
      </c>
      <c r="BT180" s="89" t="str">
        <f t="shared" si="268"/>
        <v/>
      </c>
      <c r="BU180" s="89" t="str">
        <f t="shared" si="269"/>
        <v>0</v>
      </c>
      <c r="BV180" s="89" t="str">
        <f t="shared" si="270"/>
        <v/>
      </c>
      <c r="BW180" s="89" t="str">
        <f t="shared" si="271"/>
        <v>0</v>
      </c>
      <c r="BX180" s="89" t="str">
        <f t="shared" si="272"/>
        <v/>
      </c>
      <c r="BY180" s="89" t="str">
        <f t="shared" si="273"/>
        <v>00</v>
      </c>
      <c r="BZ180" s="89">
        <f t="shared" si="274"/>
        <v>0</v>
      </c>
      <c r="CA180" s="199" t="str">
        <f>IF(女子種目選択!H180="","",女子種目選択!H180)</f>
        <v/>
      </c>
      <c r="CB180" s="94" t="str">
        <f t="shared" si="316"/>
        <v/>
      </c>
      <c r="CC180" s="129"/>
      <c r="CD180" s="202" t="str">
        <f t="shared" si="275"/>
        <v/>
      </c>
      <c r="CE180" s="130"/>
      <c r="CF180" s="202" t="str">
        <f t="shared" si="276"/>
        <v/>
      </c>
      <c r="CG180" s="200"/>
      <c r="CH180" s="99">
        <f t="shared" si="277"/>
        <v>0</v>
      </c>
      <c r="CI180" s="99">
        <f t="shared" si="278"/>
        <v>0</v>
      </c>
      <c r="CJ180" s="99">
        <f t="shared" si="279"/>
        <v>0</v>
      </c>
      <c r="CK180" s="99">
        <f t="shared" si="280"/>
        <v>0</v>
      </c>
      <c r="CL180" s="100">
        <f t="shared" si="281"/>
        <v>0</v>
      </c>
      <c r="CM180" s="101">
        <f t="shared" si="282"/>
        <v>0</v>
      </c>
      <c r="CN180" s="89" t="str">
        <f t="shared" si="283"/>
        <v>000</v>
      </c>
      <c r="CO180" s="89">
        <f t="shared" si="284"/>
        <v>0</v>
      </c>
      <c r="CP180" s="89">
        <f t="shared" si="285"/>
        <v>0</v>
      </c>
      <c r="CQ180" s="89" t="str">
        <f t="shared" si="286"/>
        <v/>
      </c>
      <c r="CR180" s="89" t="str">
        <f t="shared" si="287"/>
        <v/>
      </c>
      <c r="CS180" s="89" t="str">
        <f t="shared" si="288"/>
        <v>0</v>
      </c>
      <c r="CT180" s="89" t="str">
        <f t="shared" si="289"/>
        <v/>
      </c>
      <c r="CU180" s="89" t="str">
        <f t="shared" si="290"/>
        <v>0</v>
      </c>
      <c r="CV180" s="89" t="str">
        <f t="shared" si="291"/>
        <v/>
      </c>
      <c r="CW180" s="89" t="str">
        <f t="shared" si="292"/>
        <v>00</v>
      </c>
      <c r="CX180" s="89">
        <f t="shared" si="293"/>
        <v>0</v>
      </c>
      <c r="CY180" s="201" t="str">
        <f>IF(女子種目選択!I180="","",女子種目選択!I180)</f>
        <v/>
      </c>
      <c r="CZ180" s="94" t="str">
        <f t="shared" si="317"/>
        <v/>
      </c>
      <c r="DA180" s="129"/>
      <c r="DB180" s="202" t="str">
        <f t="shared" si="294"/>
        <v/>
      </c>
      <c r="DC180" s="130"/>
      <c r="DD180" s="202" t="str">
        <f t="shared" si="295"/>
        <v/>
      </c>
      <c r="DE180" s="200"/>
      <c r="DF180" s="99">
        <f t="shared" si="296"/>
        <v>0</v>
      </c>
      <c r="DG180" s="99">
        <f t="shared" si="297"/>
        <v>0</v>
      </c>
      <c r="DH180" s="99">
        <f t="shared" si="298"/>
        <v>0</v>
      </c>
      <c r="DI180" s="99">
        <f t="shared" si="299"/>
        <v>0</v>
      </c>
      <c r="DJ180" s="100">
        <f t="shared" si="300"/>
        <v>0</v>
      </c>
      <c r="DK180" s="101">
        <f t="shared" si="301"/>
        <v>0</v>
      </c>
      <c r="DL180" s="89" t="str">
        <f t="shared" si="302"/>
        <v>000</v>
      </c>
      <c r="DM180" s="89">
        <f t="shared" si="303"/>
        <v>0</v>
      </c>
      <c r="DN180" s="89">
        <f t="shared" si="304"/>
        <v>0</v>
      </c>
      <c r="DO180" s="89" t="str">
        <f t="shared" si="305"/>
        <v/>
      </c>
      <c r="DP180" s="89" t="str">
        <f t="shared" si="306"/>
        <v/>
      </c>
      <c r="DQ180" s="89" t="str">
        <f t="shared" si="307"/>
        <v>0</v>
      </c>
      <c r="DR180" s="89" t="str">
        <f t="shared" si="308"/>
        <v/>
      </c>
      <c r="DS180" s="89" t="str">
        <f t="shared" si="309"/>
        <v>0</v>
      </c>
      <c r="DT180" s="89" t="str">
        <f t="shared" si="310"/>
        <v/>
      </c>
      <c r="DU180" s="89" t="str">
        <f t="shared" si="311"/>
        <v>00</v>
      </c>
      <c r="DV180" s="89">
        <f t="shared" si="312"/>
        <v>0</v>
      </c>
    </row>
    <row r="181" spans="2:126">
      <c r="B181" s="90" t="str">
        <f t="shared" si="217"/>
        <v/>
      </c>
      <c r="C181" s="91">
        <v>178</v>
      </c>
      <c r="D181" s="92" t="str">
        <f>女子種目選択!B181</f>
        <v/>
      </c>
      <c r="E181" s="197" t="str">
        <f>女子種目選択!C181</f>
        <v/>
      </c>
      <c r="F181" s="198" t="str">
        <f>女子種目選択!D181</f>
        <v/>
      </c>
      <c r="G181" s="199" t="str">
        <f>IF(女子種目選択!E181="","",女子種目選択!E181)</f>
        <v/>
      </c>
      <c r="H181" s="94" t="str">
        <f t="shared" si="313"/>
        <v/>
      </c>
      <c r="I181" s="129"/>
      <c r="J181" s="96" t="str">
        <f t="shared" si="218"/>
        <v/>
      </c>
      <c r="K181" s="130"/>
      <c r="L181" s="96" t="str">
        <f t="shared" si="219"/>
        <v/>
      </c>
      <c r="M181" s="200"/>
      <c r="N181" s="99" t="str">
        <f t="shared" si="220"/>
        <v/>
      </c>
      <c r="O181" s="99">
        <f t="shared" si="221"/>
        <v>0</v>
      </c>
      <c r="P181" s="99" t="str">
        <f t="shared" si="222"/>
        <v/>
      </c>
      <c r="Q181" s="99">
        <f t="shared" si="223"/>
        <v>0</v>
      </c>
      <c r="R181" s="100" t="str">
        <f t="shared" si="224"/>
        <v/>
      </c>
      <c r="S181" s="101" t="str">
        <f t="shared" si="225"/>
        <v/>
      </c>
      <c r="T181" s="89" t="str">
        <f t="shared" si="226"/>
        <v>00</v>
      </c>
      <c r="U181" s="89">
        <f t="shared" si="227"/>
        <v>0</v>
      </c>
      <c r="V181" s="89">
        <f t="shared" si="228"/>
        <v>0</v>
      </c>
      <c r="W181" s="89" t="str">
        <f t="shared" si="229"/>
        <v/>
      </c>
      <c r="X181" s="89" t="str">
        <f t="shared" si="230"/>
        <v/>
      </c>
      <c r="Y181" s="89" t="str">
        <f t="shared" si="231"/>
        <v>0</v>
      </c>
      <c r="Z181" s="89" t="str">
        <f t="shared" si="232"/>
        <v/>
      </c>
      <c r="AA181" s="89" t="str">
        <f t="shared" si="233"/>
        <v/>
      </c>
      <c r="AB181" s="89" t="str">
        <f t="shared" si="234"/>
        <v/>
      </c>
      <c r="AC181" s="89" t="str">
        <f t="shared" si="235"/>
        <v>0</v>
      </c>
      <c r="AD181" s="89">
        <f t="shared" si="236"/>
        <v>0</v>
      </c>
      <c r="AE181" s="201" t="str">
        <f>IF(女子種目選択!F181="","",女子種目選択!F181)</f>
        <v/>
      </c>
      <c r="AF181" s="94" t="str">
        <f t="shared" si="314"/>
        <v/>
      </c>
      <c r="AG181" s="129"/>
      <c r="AH181" s="202" t="str">
        <f t="shared" si="237"/>
        <v/>
      </c>
      <c r="AI181" s="130"/>
      <c r="AJ181" s="202" t="str">
        <f t="shared" si="238"/>
        <v/>
      </c>
      <c r="AK181" s="200"/>
      <c r="AL181" s="99">
        <f t="shared" si="239"/>
        <v>0</v>
      </c>
      <c r="AM181" s="99">
        <f t="shared" si="240"/>
        <v>0</v>
      </c>
      <c r="AN181" s="99">
        <f t="shared" si="241"/>
        <v>0</v>
      </c>
      <c r="AO181" s="99">
        <f t="shared" si="242"/>
        <v>0</v>
      </c>
      <c r="AP181" s="100">
        <f t="shared" si="243"/>
        <v>0</v>
      </c>
      <c r="AQ181" s="101">
        <f t="shared" si="244"/>
        <v>0</v>
      </c>
      <c r="AR181" s="89" t="str">
        <f t="shared" si="245"/>
        <v>000</v>
      </c>
      <c r="AS181" s="89">
        <f t="shared" si="246"/>
        <v>0</v>
      </c>
      <c r="AT181" s="89">
        <f t="shared" si="247"/>
        <v>0</v>
      </c>
      <c r="AU181" s="89" t="str">
        <f t="shared" si="248"/>
        <v/>
      </c>
      <c r="AV181" s="89" t="str">
        <f t="shared" si="249"/>
        <v/>
      </c>
      <c r="AW181" s="89" t="str">
        <f t="shared" si="250"/>
        <v>0</v>
      </c>
      <c r="AX181" s="89" t="str">
        <f t="shared" si="251"/>
        <v/>
      </c>
      <c r="AY181" s="89" t="str">
        <f t="shared" si="252"/>
        <v>0</v>
      </c>
      <c r="AZ181" s="89" t="str">
        <f t="shared" si="253"/>
        <v/>
      </c>
      <c r="BA181" s="89" t="str">
        <f t="shared" si="254"/>
        <v>00</v>
      </c>
      <c r="BB181" s="89">
        <f t="shared" si="255"/>
        <v>0</v>
      </c>
      <c r="BC181" s="199" t="str">
        <f>IF(女子種目選択!G181="","",女子種目選択!G181)</f>
        <v/>
      </c>
      <c r="BD181" s="94" t="str">
        <f t="shared" si="315"/>
        <v/>
      </c>
      <c r="BE181" s="129"/>
      <c r="BF181" s="202" t="str">
        <f t="shared" si="256"/>
        <v/>
      </c>
      <c r="BG181" s="130"/>
      <c r="BH181" s="202" t="str">
        <f t="shared" si="257"/>
        <v/>
      </c>
      <c r="BI181" s="200"/>
      <c r="BJ181" s="99">
        <f t="shared" si="258"/>
        <v>0</v>
      </c>
      <c r="BK181" s="99">
        <f t="shared" si="259"/>
        <v>0</v>
      </c>
      <c r="BL181" s="99">
        <f t="shared" si="260"/>
        <v>0</v>
      </c>
      <c r="BM181" s="99">
        <f t="shared" si="261"/>
        <v>0</v>
      </c>
      <c r="BN181" s="100">
        <f t="shared" si="262"/>
        <v>0</v>
      </c>
      <c r="BO181" s="101">
        <f t="shared" si="263"/>
        <v>0</v>
      </c>
      <c r="BP181" s="89" t="str">
        <f t="shared" si="264"/>
        <v>000</v>
      </c>
      <c r="BQ181" s="89">
        <f t="shared" si="265"/>
        <v>0</v>
      </c>
      <c r="BR181" s="89">
        <f t="shared" si="266"/>
        <v>0</v>
      </c>
      <c r="BS181" s="89" t="str">
        <f t="shared" si="267"/>
        <v/>
      </c>
      <c r="BT181" s="89" t="str">
        <f t="shared" si="268"/>
        <v/>
      </c>
      <c r="BU181" s="89" t="str">
        <f t="shared" si="269"/>
        <v>0</v>
      </c>
      <c r="BV181" s="89" t="str">
        <f t="shared" si="270"/>
        <v/>
      </c>
      <c r="BW181" s="89" t="str">
        <f t="shared" si="271"/>
        <v>0</v>
      </c>
      <c r="BX181" s="89" t="str">
        <f t="shared" si="272"/>
        <v/>
      </c>
      <c r="BY181" s="89" t="str">
        <f t="shared" si="273"/>
        <v>00</v>
      </c>
      <c r="BZ181" s="89">
        <f t="shared" si="274"/>
        <v>0</v>
      </c>
      <c r="CA181" s="199" t="str">
        <f>IF(女子種目選択!H181="","",女子種目選択!H181)</f>
        <v/>
      </c>
      <c r="CB181" s="94" t="str">
        <f t="shared" si="316"/>
        <v/>
      </c>
      <c r="CC181" s="129"/>
      <c r="CD181" s="202" t="str">
        <f t="shared" si="275"/>
        <v/>
      </c>
      <c r="CE181" s="130"/>
      <c r="CF181" s="202" t="str">
        <f t="shared" si="276"/>
        <v/>
      </c>
      <c r="CG181" s="200"/>
      <c r="CH181" s="99">
        <f t="shared" si="277"/>
        <v>0</v>
      </c>
      <c r="CI181" s="99">
        <f t="shared" si="278"/>
        <v>0</v>
      </c>
      <c r="CJ181" s="99">
        <f t="shared" si="279"/>
        <v>0</v>
      </c>
      <c r="CK181" s="99">
        <f t="shared" si="280"/>
        <v>0</v>
      </c>
      <c r="CL181" s="100">
        <f t="shared" si="281"/>
        <v>0</v>
      </c>
      <c r="CM181" s="101">
        <f t="shared" si="282"/>
        <v>0</v>
      </c>
      <c r="CN181" s="89" t="str">
        <f t="shared" si="283"/>
        <v>000</v>
      </c>
      <c r="CO181" s="89">
        <f t="shared" si="284"/>
        <v>0</v>
      </c>
      <c r="CP181" s="89">
        <f t="shared" si="285"/>
        <v>0</v>
      </c>
      <c r="CQ181" s="89" t="str">
        <f t="shared" si="286"/>
        <v/>
      </c>
      <c r="CR181" s="89" t="str">
        <f t="shared" si="287"/>
        <v/>
      </c>
      <c r="CS181" s="89" t="str">
        <f t="shared" si="288"/>
        <v>0</v>
      </c>
      <c r="CT181" s="89" t="str">
        <f t="shared" si="289"/>
        <v/>
      </c>
      <c r="CU181" s="89" t="str">
        <f t="shared" si="290"/>
        <v>0</v>
      </c>
      <c r="CV181" s="89" t="str">
        <f t="shared" si="291"/>
        <v/>
      </c>
      <c r="CW181" s="89" t="str">
        <f t="shared" si="292"/>
        <v>00</v>
      </c>
      <c r="CX181" s="89">
        <f t="shared" si="293"/>
        <v>0</v>
      </c>
      <c r="CY181" s="201" t="str">
        <f>IF(女子種目選択!I181="","",女子種目選択!I181)</f>
        <v/>
      </c>
      <c r="CZ181" s="94" t="str">
        <f t="shared" si="317"/>
        <v/>
      </c>
      <c r="DA181" s="129"/>
      <c r="DB181" s="202" t="str">
        <f t="shared" si="294"/>
        <v/>
      </c>
      <c r="DC181" s="130"/>
      <c r="DD181" s="202" t="str">
        <f t="shared" si="295"/>
        <v/>
      </c>
      <c r="DE181" s="200"/>
      <c r="DF181" s="99">
        <f t="shared" si="296"/>
        <v>0</v>
      </c>
      <c r="DG181" s="99">
        <f t="shared" si="297"/>
        <v>0</v>
      </c>
      <c r="DH181" s="99">
        <f t="shared" si="298"/>
        <v>0</v>
      </c>
      <c r="DI181" s="99">
        <f t="shared" si="299"/>
        <v>0</v>
      </c>
      <c r="DJ181" s="100">
        <f t="shared" si="300"/>
        <v>0</v>
      </c>
      <c r="DK181" s="101">
        <f t="shared" si="301"/>
        <v>0</v>
      </c>
      <c r="DL181" s="89" t="str">
        <f t="shared" si="302"/>
        <v>000</v>
      </c>
      <c r="DM181" s="89">
        <f t="shared" si="303"/>
        <v>0</v>
      </c>
      <c r="DN181" s="89">
        <f t="shared" si="304"/>
        <v>0</v>
      </c>
      <c r="DO181" s="89" t="str">
        <f t="shared" si="305"/>
        <v/>
      </c>
      <c r="DP181" s="89" t="str">
        <f t="shared" si="306"/>
        <v/>
      </c>
      <c r="DQ181" s="89" t="str">
        <f t="shared" si="307"/>
        <v>0</v>
      </c>
      <c r="DR181" s="89" t="str">
        <f t="shared" si="308"/>
        <v/>
      </c>
      <c r="DS181" s="89" t="str">
        <f t="shared" si="309"/>
        <v>0</v>
      </c>
      <c r="DT181" s="89" t="str">
        <f t="shared" si="310"/>
        <v/>
      </c>
      <c r="DU181" s="89" t="str">
        <f t="shared" si="311"/>
        <v>00</v>
      </c>
      <c r="DV181" s="89">
        <f t="shared" si="312"/>
        <v>0</v>
      </c>
    </row>
    <row r="182" spans="2:126">
      <c r="B182" s="90" t="str">
        <f t="shared" si="217"/>
        <v/>
      </c>
      <c r="C182" s="91">
        <v>179</v>
      </c>
      <c r="D182" s="92" t="str">
        <f>女子種目選択!B182</f>
        <v/>
      </c>
      <c r="E182" s="197" t="str">
        <f>女子種目選択!C182</f>
        <v/>
      </c>
      <c r="F182" s="198" t="str">
        <f>女子種目選択!D182</f>
        <v/>
      </c>
      <c r="G182" s="199" t="str">
        <f>IF(女子種目選択!E182="","",女子種目選択!E182)</f>
        <v/>
      </c>
      <c r="H182" s="94" t="str">
        <f t="shared" si="313"/>
        <v/>
      </c>
      <c r="I182" s="129"/>
      <c r="J182" s="96" t="str">
        <f t="shared" si="218"/>
        <v/>
      </c>
      <c r="K182" s="130"/>
      <c r="L182" s="96" t="str">
        <f t="shared" si="219"/>
        <v/>
      </c>
      <c r="M182" s="200"/>
      <c r="N182" s="99" t="str">
        <f t="shared" si="220"/>
        <v/>
      </c>
      <c r="O182" s="99">
        <f t="shared" si="221"/>
        <v>0</v>
      </c>
      <c r="P182" s="99" t="str">
        <f t="shared" si="222"/>
        <v/>
      </c>
      <c r="Q182" s="99">
        <f t="shared" si="223"/>
        <v>0</v>
      </c>
      <c r="R182" s="100" t="str">
        <f t="shared" si="224"/>
        <v/>
      </c>
      <c r="S182" s="101" t="str">
        <f t="shared" si="225"/>
        <v/>
      </c>
      <c r="T182" s="89" t="str">
        <f t="shared" si="226"/>
        <v>00</v>
      </c>
      <c r="U182" s="89">
        <f t="shared" si="227"/>
        <v>0</v>
      </c>
      <c r="V182" s="89">
        <f t="shared" si="228"/>
        <v>0</v>
      </c>
      <c r="W182" s="89" t="str">
        <f t="shared" si="229"/>
        <v/>
      </c>
      <c r="X182" s="89" t="str">
        <f t="shared" si="230"/>
        <v/>
      </c>
      <c r="Y182" s="89" t="str">
        <f t="shared" si="231"/>
        <v>0</v>
      </c>
      <c r="Z182" s="89" t="str">
        <f t="shared" si="232"/>
        <v/>
      </c>
      <c r="AA182" s="89" t="str">
        <f t="shared" si="233"/>
        <v/>
      </c>
      <c r="AB182" s="89" t="str">
        <f t="shared" si="234"/>
        <v/>
      </c>
      <c r="AC182" s="89" t="str">
        <f t="shared" si="235"/>
        <v>0</v>
      </c>
      <c r="AD182" s="89">
        <f t="shared" si="236"/>
        <v>0</v>
      </c>
      <c r="AE182" s="201" t="str">
        <f>IF(女子種目選択!F182="","",女子種目選択!F182)</f>
        <v/>
      </c>
      <c r="AF182" s="94" t="str">
        <f t="shared" si="314"/>
        <v/>
      </c>
      <c r="AG182" s="129"/>
      <c r="AH182" s="202" t="str">
        <f t="shared" si="237"/>
        <v/>
      </c>
      <c r="AI182" s="130"/>
      <c r="AJ182" s="202" t="str">
        <f t="shared" si="238"/>
        <v/>
      </c>
      <c r="AK182" s="200"/>
      <c r="AL182" s="99">
        <f t="shared" si="239"/>
        <v>0</v>
      </c>
      <c r="AM182" s="99">
        <f t="shared" si="240"/>
        <v>0</v>
      </c>
      <c r="AN182" s="99">
        <f t="shared" si="241"/>
        <v>0</v>
      </c>
      <c r="AO182" s="99">
        <f t="shared" si="242"/>
        <v>0</v>
      </c>
      <c r="AP182" s="100">
        <f t="shared" si="243"/>
        <v>0</v>
      </c>
      <c r="AQ182" s="101">
        <f t="shared" si="244"/>
        <v>0</v>
      </c>
      <c r="AR182" s="89" t="str">
        <f t="shared" si="245"/>
        <v>000</v>
      </c>
      <c r="AS182" s="89">
        <f t="shared" si="246"/>
        <v>0</v>
      </c>
      <c r="AT182" s="89">
        <f t="shared" si="247"/>
        <v>0</v>
      </c>
      <c r="AU182" s="89" t="str">
        <f t="shared" si="248"/>
        <v/>
      </c>
      <c r="AV182" s="89" t="str">
        <f t="shared" si="249"/>
        <v/>
      </c>
      <c r="AW182" s="89" t="str">
        <f t="shared" si="250"/>
        <v>0</v>
      </c>
      <c r="AX182" s="89" t="str">
        <f t="shared" si="251"/>
        <v/>
      </c>
      <c r="AY182" s="89" t="str">
        <f t="shared" si="252"/>
        <v>0</v>
      </c>
      <c r="AZ182" s="89" t="str">
        <f t="shared" si="253"/>
        <v/>
      </c>
      <c r="BA182" s="89" t="str">
        <f t="shared" si="254"/>
        <v>00</v>
      </c>
      <c r="BB182" s="89">
        <f t="shared" si="255"/>
        <v>0</v>
      </c>
      <c r="BC182" s="199" t="str">
        <f>IF(女子種目選択!G182="","",女子種目選択!G182)</f>
        <v/>
      </c>
      <c r="BD182" s="94" t="str">
        <f t="shared" si="315"/>
        <v/>
      </c>
      <c r="BE182" s="129"/>
      <c r="BF182" s="202" t="str">
        <f t="shared" si="256"/>
        <v/>
      </c>
      <c r="BG182" s="130"/>
      <c r="BH182" s="202" t="str">
        <f t="shared" si="257"/>
        <v/>
      </c>
      <c r="BI182" s="200"/>
      <c r="BJ182" s="99">
        <f t="shared" si="258"/>
        <v>0</v>
      </c>
      <c r="BK182" s="99">
        <f t="shared" si="259"/>
        <v>0</v>
      </c>
      <c r="BL182" s="99">
        <f t="shared" si="260"/>
        <v>0</v>
      </c>
      <c r="BM182" s="99">
        <f t="shared" si="261"/>
        <v>0</v>
      </c>
      <c r="BN182" s="100">
        <f t="shared" si="262"/>
        <v>0</v>
      </c>
      <c r="BO182" s="101">
        <f t="shared" si="263"/>
        <v>0</v>
      </c>
      <c r="BP182" s="89" t="str">
        <f t="shared" si="264"/>
        <v>000</v>
      </c>
      <c r="BQ182" s="89">
        <f t="shared" si="265"/>
        <v>0</v>
      </c>
      <c r="BR182" s="89">
        <f t="shared" si="266"/>
        <v>0</v>
      </c>
      <c r="BS182" s="89" t="str">
        <f t="shared" si="267"/>
        <v/>
      </c>
      <c r="BT182" s="89" t="str">
        <f t="shared" si="268"/>
        <v/>
      </c>
      <c r="BU182" s="89" t="str">
        <f t="shared" si="269"/>
        <v>0</v>
      </c>
      <c r="BV182" s="89" t="str">
        <f t="shared" si="270"/>
        <v/>
      </c>
      <c r="BW182" s="89" t="str">
        <f t="shared" si="271"/>
        <v>0</v>
      </c>
      <c r="BX182" s="89" t="str">
        <f t="shared" si="272"/>
        <v/>
      </c>
      <c r="BY182" s="89" t="str">
        <f t="shared" si="273"/>
        <v>00</v>
      </c>
      <c r="BZ182" s="89">
        <f t="shared" si="274"/>
        <v>0</v>
      </c>
      <c r="CA182" s="199" t="str">
        <f>IF(女子種目選択!H182="","",女子種目選択!H182)</f>
        <v/>
      </c>
      <c r="CB182" s="94" t="str">
        <f t="shared" si="316"/>
        <v/>
      </c>
      <c r="CC182" s="129"/>
      <c r="CD182" s="202" t="str">
        <f t="shared" si="275"/>
        <v/>
      </c>
      <c r="CE182" s="130"/>
      <c r="CF182" s="202" t="str">
        <f t="shared" si="276"/>
        <v/>
      </c>
      <c r="CG182" s="200"/>
      <c r="CH182" s="99">
        <f t="shared" si="277"/>
        <v>0</v>
      </c>
      <c r="CI182" s="99">
        <f t="shared" si="278"/>
        <v>0</v>
      </c>
      <c r="CJ182" s="99">
        <f t="shared" si="279"/>
        <v>0</v>
      </c>
      <c r="CK182" s="99">
        <f t="shared" si="280"/>
        <v>0</v>
      </c>
      <c r="CL182" s="100">
        <f t="shared" si="281"/>
        <v>0</v>
      </c>
      <c r="CM182" s="101">
        <f t="shared" si="282"/>
        <v>0</v>
      </c>
      <c r="CN182" s="89" t="str">
        <f t="shared" si="283"/>
        <v>000</v>
      </c>
      <c r="CO182" s="89">
        <f t="shared" si="284"/>
        <v>0</v>
      </c>
      <c r="CP182" s="89">
        <f t="shared" si="285"/>
        <v>0</v>
      </c>
      <c r="CQ182" s="89" t="str">
        <f t="shared" si="286"/>
        <v/>
      </c>
      <c r="CR182" s="89" t="str">
        <f t="shared" si="287"/>
        <v/>
      </c>
      <c r="CS182" s="89" t="str">
        <f t="shared" si="288"/>
        <v>0</v>
      </c>
      <c r="CT182" s="89" t="str">
        <f t="shared" si="289"/>
        <v/>
      </c>
      <c r="CU182" s="89" t="str">
        <f t="shared" si="290"/>
        <v>0</v>
      </c>
      <c r="CV182" s="89" t="str">
        <f t="shared" si="291"/>
        <v/>
      </c>
      <c r="CW182" s="89" t="str">
        <f t="shared" si="292"/>
        <v>00</v>
      </c>
      <c r="CX182" s="89">
        <f t="shared" si="293"/>
        <v>0</v>
      </c>
      <c r="CY182" s="201" t="str">
        <f>IF(女子種目選択!I182="","",女子種目選択!I182)</f>
        <v/>
      </c>
      <c r="CZ182" s="94" t="str">
        <f t="shared" si="317"/>
        <v/>
      </c>
      <c r="DA182" s="129"/>
      <c r="DB182" s="202" t="str">
        <f t="shared" si="294"/>
        <v/>
      </c>
      <c r="DC182" s="130"/>
      <c r="DD182" s="202" t="str">
        <f t="shared" si="295"/>
        <v/>
      </c>
      <c r="DE182" s="200"/>
      <c r="DF182" s="99">
        <f t="shared" si="296"/>
        <v>0</v>
      </c>
      <c r="DG182" s="99">
        <f t="shared" si="297"/>
        <v>0</v>
      </c>
      <c r="DH182" s="99">
        <f t="shared" si="298"/>
        <v>0</v>
      </c>
      <c r="DI182" s="99">
        <f t="shared" si="299"/>
        <v>0</v>
      </c>
      <c r="DJ182" s="100">
        <f t="shared" si="300"/>
        <v>0</v>
      </c>
      <c r="DK182" s="101">
        <f t="shared" si="301"/>
        <v>0</v>
      </c>
      <c r="DL182" s="89" t="str">
        <f t="shared" si="302"/>
        <v>000</v>
      </c>
      <c r="DM182" s="89">
        <f t="shared" si="303"/>
        <v>0</v>
      </c>
      <c r="DN182" s="89">
        <f t="shared" si="304"/>
        <v>0</v>
      </c>
      <c r="DO182" s="89" t="str">
        <f t="shared" si="305"/>
        <v/>
      </c>
      <c r="DP182" s="89" t="str">
        <f t="shared" si="306"/>
        <v/>
      </c>
      <c r="DQ182" s="89" t="str">
        <f t="shared" si="307"/>
        <v>0</v>
      </c>
      <c r="DR182" s="89" t="str">
        <f t="shared" si="308"/>
        <v/>
      </c>
      <c r="DS182" s="89" t="str">
        <f t="shared" si="309"/>
        <v>0</v>
      </c>
      <c r="DT182" s="89" t="str">
        <f t="shared" si="310"/>
        <v/>
      </c>
      <c r="DU182" s="89" t="str">
        <f t="shared" si="311"/>
        <v>00</v>
      </c>
      <c r="DV182" s="89">
        <f t="shared" si="312"/>
        <v>0</v>
      </c>
    </row>
    <row r="183" spans="2:126">
      <c r="B183" s="90" t="str">
        <f t="shared" si="217"/>
        <v/>
      </c>
      <c r="C183" s="91">
        <v>180</v>
      </c>
      <c r="D183" s="92" t="str">
        <f>女子種目選択!B183</f>
        <v/>
      </c>
      <c r="E183" s="197" t="str">
        <f>女子種目選択!C183</f>
        <v/>
      </c>
      <c r="F183" s="198" t="str">
        <f>女子種目選択!D183</f>
        <v/>
      </c>
      <c r="G183" s="199" t="str">
        <f>IF(女子種目選択!E183="","",女子種目選択!E183)</f>
        <v/>
      </c>
      <c r="H183" s="94" t="str">
        <f t="shared" si="313"/>
        <v/>
      </c>
      <c r="I183" s="129"/>
      <c r="J183" s="96" t="str">
        <f t="shared" si="218"/>
        <v/>
      </c>
      <c r="K183" s="130"/>
      <c r="L183" s="96" t="str">
        <f t="shared" si="219"/>
        <v/>
      </c>
      <c r="M183" s="200"/>
      <c r="N183" s="99" t="str">
        <f t="shared" si="220"/>
        <v/>
      </c>
      <c r="O183" s="99">
        <f t="shared" si="221"/>
        <v>0</v>
      </c>
      <c r="P183" s="99" t="str">
        <f t="shared" si="222"/>
        <v/>
      </c>
      <c r="Q183" s="99">
        <f t="shared" si="223"/>
        <v>0</v>
      </c>
      <c r="R183" s="100" t="str">
        <f t="shared" si="224"/>
        <v/>
      </c>
      <c r="S183" s="101" t="str">
        <f t="shared" si="225"/>
        <v/>
      </c>
      <c r="T183" s="89" t="str">
        <f t="shared" si="226"/>
        <v>00</v>
      </c>
      <c r="U183" s="89">
        <f t="shared" si="227"/>
        <v>0</v>
      </c>
      <c r="V183" s="89">
        <f t="shared" si="228"/>
        <v>0</v>
      </c>
      <c r="W183" s="89" t="str">
        <f t="shared" si="229"/>
        <v/>
      </c>
      <c r="X183" s="89" t="str">
        <f t="shared" si="230"/>
        <v/>
      </c>
      <c r="Y183" s="89" t="str">
        <f t="shared" si="231"/>
        <v>0</v>
      </c>
      <c r="Z183" s="89" t="str">
        <f t="shared" si="232"/>
        <v/>
      </c>
      <c r="AA183" s="89" t="str">
        <f t="shared" si="233"/>
        <v/>
      </c>
      <c r="AB183" s="89" t="str">
        <f t="shared" si="234"/>
        <v/>
      </c>
      <c r="AC183" s="89" t="str">
        <f t="shared" si="235"/>
        <v>0</v>
      </c>
      <c r="AD183" s="89">
        <f t="shared" si="236"/>
        <v>0</v>
      </c>
      <c r="AE183" s="201" t="str">
        <f>IF(女子種目選択!F183="","",女子種目選択!F183)</f>
        <v/>
      </c>
      <c r="AF183" s="94" t="str">
        <f t="shared" si="314"/>
        <v/>
      </c>
      <c r="AG183" s="129"/>
      <c r="AH183" s="202" t="str">
        <f t="shared" si="237"/>
        <v/>
      </c>
      <c r="AI183" s="130"/>
      <c r="AJ183" s="202" t="str">
        <f t="shared" si="238"/>
        <v/>
      </c>
      <c r="AK183" s="200"/>
      <c r="AL183" s="99">
        <f t="shared" si="239"/>
        <v>0</v>
      </c>
      <c r="AM183" s="99">
        <f t="shared" si="240"/>
        <v>0</v>
      </c>
      <c r="AN183" s="99">
        <f t="shared" si="241"/>
        <v>0</v>
      </c>
      <c r="AO183" s="99">
        <f t="shared" si="242"/>
        <v>0</v>
      </c>
      <c r="AP183" s="100">
        <f t="shared" si="243"/>
        <v>0</v>
      </c>
      <c r="AQ183" s="101">
        <f t="shared" si="244"/>
        <v>0</v>
      </c>
      <c r="AR183" s="89" t="str">
        <f t="shared" si="245"/>
        <v>000</v>
      </c>
      <c r="AS183" s="89">
        <f t="shared" si="246"/>
        <v>0</v>
      </c>
      <c r="AT183" s="89">
        <f t="shared" si="247"/>
        <v>0</v>
      </c>
      <c r="AU183" s="89" t="str">
        <f t="shared" si="248"/>
        <v/>
      </c>
      <c r="AV183" s="89" t="str">
        <f t="shared" si="249"/>
        <v/>
      </c>
      <c r="AW183" s="89" t="str">
        <f t="shared" si="250"/>
        <v>0</v>
      </c>
      <c r="AX183" s="89" t="str">
        <f t="shared" si="251"/>
        <v/>
      </c>
      <c r="AY183" s="89" t="str">
        <f t="shared" si="252"/>
        <v>0</v>
      </c>
      <c r="AZ183" s="89" t="str">
        <f t="shared" si="253"/>
        <v/>
      </c>
      <c r="BA183" s="89" t="str">
        <f t="shared" si="254"/>
        <v>00</v>
      </c>
      <c r="BB183" s="89">
        <f t="shared" si="255"/>
        <v>0</v>
      </c>
      <c r="BC183" s="199" t="str">
        <f>IF(女子種目選択!G183="","",女子種目選択!G183)</f>
        <v/>
      </c>
      <c r="BD183" s="94" t="str">
        <f t="shared" si="315"/>
        <v/>
      </c>
      <c r="BE183" s="129"/>
      <c r="BF183" s="202" t="str">
        <f t="shared" si="256"/>
        <v/>
      </c>
      <c r="BG183" s="130"/>
      <c r="BH183" s="202" t="str">
        <f t="shared" si="257"/>
        <v/>
      </c>
      <c r="BI183" s="200"/>
      <c r="BJ183" s="99">
        <f t="shared" si="258"/>
        <v>0</v>
      </c>
      <c r="BK183" s="99">
        <f t="shared" si="259"/>
        <v>0</v>
      </c>
      <c r="BL183" s="99">
        <f t="shared" si="260"/>
        <v>0</v>
      </c>
      <c r="BM183" s="99">
        <f t="shared" si="261"/>
        <v>0</v>
      </c>
      <c r="BN183" s="100">
        <f t="shared" si="262"/>
        <v>0</v>
      </c>
      <c r="BO183" s="101">
        <f t="shared" si="263"/>
        <v>0</v>
      </c>
      <c r="BP183" s="89" t="str">
        <f t="shared" si="264"/>
        <v>000</v>
      </c>
      <c r="BQ183" s="89">
        <f t="shared" si="265"/>
        <v>0</v>
      </c>
      <c r="BR183" s="89">
        <f t="shared" si="266"/>
        <v>0</v>
      </c>
      <c r="BS183" s="89" t="str">
        <f t="shared" si="267"/>
        <v/>
      </c>
      <c r="BT183" s="89" t="str">
        <f t="shared" si="268"/>
        <v/>
      </c>
      <c r="BU183" s="89" t="str">
        <f t="shared" si="269"/>
        <v>0</v>
      </c>
      <c r="BV183" s="89" t="str">
        <f t="shared" si="270"/>
        <v/>
      </c>
      <c r="BW183" s="89" t="str">
        <f t="shared" si="271"/>
        <v>0</v>
      </c>
      <c r="BX183" s="89" t="str">
        <f t="shared" si="272"/>
        <v/>
      </c>
      <c r="BY183" s="89" t="str">
        <f t="shared" si="273"/>
        <v>00</v>
      </c>
      <c r="BZ183" s="89">
        <f t="shared" si="274"/>
        <v>0</v>
      </c>
      <c r="CA183" s="199" t="str">
        <f>IF(女子種目選択!H183="","",女子種目選択!H183)</f>
        <v/>
      </c>
      <c r="CB183" s="94" t="str">
        <f t="shared" si="316"/>
        <v/>
      </c>
      <c r="CC183" s="129"/>
      <c r="CD183" s="202" t="str">
        <f t="shared" si="275"/>
        <v/>
      </c>
      <c r="CE183" s="130"/>
      <c r="CF183" s="202" t="str">
        <f t="shared" si="276"/>
        <v/>
      </c>
      <c r="CG183" s="200"/>
      <c r="CH183" s="99">
        <f t="shared" si="277"/>
        <v>0</v>
      </c>
      <c r="CI183" s="99">
        <f t="shared" si="278"/>
        <v>0</v>
      </c>
      <c r="CJ183" s="99">
        <f t="shared" si="279"/>
        <v>0</v>
      </c>
      <c r="CK183" s="99">
        <f t="shared" si="280"/>
        <v>0</v>
      </c>
      <c r="CL183" s="100">
        <f t="shared" si="281"/>
        <v>0</v>
      </c>
      <c r="CM183" s="101">
        <f t="shared" si="282"/>
        <v>0</v>
      </c>
      <c r="CN183" s="89" t="str">
        <f t="shared" si="283"/>
        <v>000</v>
      </c>
      <c r="CO183" s="89">
        <f t="shared" si="284"/>
        <v>0</v>
      </c>
      <c r="CP183" s="89">
        <f t="shared" si="285"/>
        <v>0</v>
      </c>
      <c r="CQ183" s="89" t="str">
        <f t="shared" si="286"/>
        <v/>
      </c>
      <c r="CR183" s="89" t="str">
        <f t="shared" si="287"/>
        <v/>
      </c>
      <c r="CS183" s="89" t="str">
        <f t="shared" si="288"/>
        <v>0</v>
      </c>
      <c r="CT183" s="89" t="str">
        <f t="shared" si="289"/>
        <v/>
      </c>
      <c r="CU183" s="89" t="str">
        <f t="shared" si="290"/>
        <v>0</v>
      </c>
      <c r="CV183" s="89" t="str">
        <f t="shared" si="291"/>
        <v/>
      </c>
      <c r="CW183" s="89" t="str">
        <f t="shared" si="292"/>
        <v>00</v>
      </c>
      <c r="CX183" s="89">
        <f t="shared" si="293"/>
        <v>0</v>
      </c>
      <c r="CY183" s="201" t="str">
        <f>IF(女子種目選択!I183="","",女子種目選択!I183)</f>
        <v/>
      </c>
      <c r="CZ183" s="94" t="str">
        <f t="shared" si="317"/>
        <v/>
      </c>
      <c r="DA183" s="129"/>
      <c r="DB183" s="202" t="str">
        <f t="shared" si="294"/>
        <v/>
      </c>
      <c r="DC183" s="130"/>
      <c r="DD183" s="202" t="str">
        <f t="shared" si="295"/>
        <v/>
      </c>
      <c r="DE183" s="200"/>
      <c r="DF183" s="99">
        <f t="shared" si="296"/>
        <v>0</v>
      </c>
      <c r="DG183" s="99">
        <f t="shared" si="297"/>
        <v>0</v>
      </c>
      <c r="DH183" s="99">
        <f t="shared" si="298"/>
        <v>0</v>
      </c>
      <c r="DI183" s="99">
        <f t="shared" si="299"/>
        <v>0</v>
      </c>
      <c r="DJ183" s="100">
        <f t="shared" si="300"/>
        <v>0</v>
      </c>
      <c r="DK183" s="101">
        <f t="shared" si="301"/>
        <v>0</v>
      </c>
      <c r="DL183" s="89" t="str">
        <f t="shared" si="302"/>
        <v>000</v>
      </c>
      <c r="DM183" s="89">
        <f t="shared" si="303"/>
        <v>0</v>
      </c>
      <c r="DN183" s="89">
        <f t="shared" si="304"/>
        <v>0</v>
      </c>
      <c r="DO183" s="89" t="str">
        <f t="shared" si="305"/>
        <v/>
      </c>
      <c r="DP183" s="89" t="str">
        <f t="shared" si="306"/>
        <v/>
      </c>
      <c r="DQ183" s="89" t="str">
        <f t="shared" si="307"/>
        <v>0</v>
      </c>
      <c r="DR183" s="89" t="str">
        <f t="shared" si="308"/>
        <v/>
      </c>
      <c r="DS183" s="89" t="str">
        <f t="shared" si="309"/>
        <v>0</v>
      </c>
      <c r="DT183" s="89" t="str">
        <f t="shared" si="310"/>
        <v/>
      </c>
      <c r="DU183" s="89" t="str">
        <f t="shared" si="311"/>
        <v>00</v>
      </c>
      <c r="DV183" s="89">
        <f t="shared" si="312"/>
        <v>0</v>
      </c>
    </row>
    <row r="184" spans="2:126">
      <c r="B184" s="90" t="str">
        <f t="shared" si="217"/>
        <v/>
      </c>
      <c r="C184" s="91">
        <v>181</v>
      </c>
      <c r="D184" s="92" t="str">
        <f>女子種目選択!B184</f>
        <v/>
      </c>
      <c r="E184" s="197" t="str">
        <f>女子種目選択!C184</f>
        <v/>
      </c>
      <c r="F184" s="198" t="str">
        <f>女子種目選択!D184</f>
        <v/>
      </c>
      <c r="G184" s="199" t="str">
        <f>IF(女子種目選択!E184="","",女子種目選択!E184)</f>
        <v/>
      </c>
      <c r="H184" s="94" t="str">
        <f t="shared" si="313"/>
        <v/>
      </c>
      <c r="I184" s="129"/>
      <c r="J184" s="96" t="str">
        <f t="shared" si="218"/>
        <v/>
      </c>
      <c r="K184" s="130"/>
      <c r="L184" s="96" t="str">
        <f t="shared" si="219"/>
        <v/>
      </c>
      <c r="M184" s="200"/>
      <c r="N184" s="99" t="str">
        <f t="shared" si="220"/>
        <v/>
      </c>
      <c r="O184" s="99">
        <f t="shared" si="221"/>
        <v>0</v>
      </c>
      <c r="P184" s="99" t="str">
        <f t="shared" si="222"/>
        <v/>
      </c>
      <c r="Q184" s="99">
        <f t="shared" si="223"/>
        <v>0</v>
      </c>
      <c r="R184" s="100" t="str">
        <f t="shared" si="224"/>
        <v/>
      </c>
      <c r="S184" s="101" t="str">
        <f t="shared" si="225"/>
        <v/>
      </c>
      <c r="T184" s="89" t="str">
        <f t="shared" si="226"/>
        <v>00</v>
      </c>
      <c r="U184" s="89">
        <f t="shared" si="227"/>
        <v>0</v>
      </c>
      <c r="V184" s="89">
        <f t="shared" si="228"/>
        <v>0</v>
      </c>
      <c r="W184" s="89" t="str">
        <f t="shared" si="229"/>
        <v/>
      </c>
      <c r="X184" s="89" t="str">
        <f t="shared" si="230"/>
        <v/>
      </c>
      <c r="Y184" s="89" t="str">
        <f t="shared" si="231"/>
        <v>0</v>
      </c>
      <c r="Z184" s="89" t="str">
        <f t="shared" si="232"/>
        <v/>
      </c>
      <c r="AA184" s="89" t="str">
        <f t="shared" si="233"/>
        <v/>
      </c>
      <c r="AB184" s="89" t="str">
        <f t="shared" si="234"/>
        <v/>
      </c>
      <c r="AC184" s="89" t="str">
        <f t="shared" si="235"/>
        <v>0</v>
      </c>
      <c r="AD184" s="89">
        <f t="shared" si="236"/>
        <v>0</v>
      </c>
      <c r="AE184" s="201" t="str">
        <f>IF(女子種目選択!F184="","",女子種目選択!F184)</f>
        <v/>
      </c>
      <c r="AF184" s="94" t="str">
        <f t="shared" si="314"/>
        <v/>
      </c>
      <c r="AG184" s="129"/>
      <c r="AH184" s="202" t="str">
        <f t="shared" si="237"/>
        <v/>
      </c>
      <c r="AI184" s="130"/>
      <c r="AJ184" s="202" t="str">
        <f t="shared" si="238"/>
        <v/>
      </c>
      <c r="AK184" s="200"/>
      <c r="AL184" s="99">
        <f t="shared" si="239"/>
        <v>0</v>
      </c>
      <c r="AM184" s="99">
        <f t="shared" si="240"/>
        <v>0</v>
      </c>
      <c r="AN184" s="99">
        <f t="shared" si="241"/>
        <v>0</v>
      </c>
      <c r="AO184" s="99">
        <f t="shared" si="242"/>
        <v>0</v>
      </c>
      <c r="AP184" s="100">
        <f t="shared" si="243"/>
        <v>0</v>
      </c>
      <c r="AQ184" s="101">
        <f t="shared" si="244"/>
        <v>0</v>
      </c>
      <c r="AR184" s="89" t="str">
        <f t="shared" si="245"/>
        <v>000</v>
      </c>
      <c r="AS184" s="89">
        <f t="shared" si="246"/>
        <v>0</v>
      </c>
      <c r="AT184" s="89">
        <f t="shared" si="247"/>
        <v>0</v>
      </c>
      <c r="AU184" s="89" t="str">
        <f t="shared" si="248"/>
        <v/>
      </c>
      <c r="AV184" s="89" t="str">
        <f t="shared" si="249"/>
        <v/>
      </c>
      <c r="AW184" s="89" t="str">
        <f t="shared" si="250"/>
        <v>0</v>
      </c>
      <c r="AX184" s="89" t="str">
        <f t="shared" si="251"/>
        <v/>
      </c>
      <c r="AY184" s="89" t="str">
        <f t="shared" si="252"/>
        <v>0</v>
      </c>
      <c r="AZ184" s="89" t="str">
        <f t="shared" si="253"/>
        <v/>
      </c>
      <c r="BA184" s="89" t="str">
        <f t="shared" si="254"/>
        <v>00</v>
      </c>
      <c r="BB184" s="89">
        <f t="shared" si="255"/>
        <v>0</v>
      </c>
      <c r="BC184" s="199" t="str">
        <f>IF(女子種目選択!G184="","",女子種目選択!G184)</f>
        <v/>
      </c>
      <c r="BD184" s="94" t="str">
        <f t="shared" si="315"/>
        <v/>
      </c>
      <c r="BE184" s="129"/>
      <c r="BF184" s="202" t="str">
        <f t="shared" si="256"/>
        <v/>
      </c>
      <c r="BG184" s="130"/>
      <c r="BH184" s="202" t="str">
        <f t="shared" si="257"/>
        <v/>
      </c>
      <c r="BI184" s="200"/>
      <c r="BJ184" s="99">
        <f t="shared" si="258"/>
        <v>0</v>
      </c>
      <c r="BK184" s="99">
        <f t="shared" si="259"/>
        <v>0</v>
      </c>
      <c r="BL184" s="99">
        <f t="shared" si="260"/>
        <v>0</v>
      </c>
      <c r="BM184" s="99">
        <f t="shared" si="261"/>
        <v>0</v>
      </c>
      <c r="BN184" s="100">
        <f t="shared" si="262"/>
        <v>0</v>
      </c>
      <c r="BO184" s="101">
        <f t="shared" si="263"/>
        <v>0</v>
      </c>
      <c r="BP184" s="89" t="str">
        <f t="shared" si="264"/>
        <v>000</v>
      </c>
      <c r="BQ184" s="89">
        <f t="shared" si="265"/>
        <v>0</v>
      </c>
      <c r="BR184" s="89">
        <f t="shared" si="266"/>
        <v>0</v>
      </c>
      <c r="BS184" s="89" t="str">
        <f t="shared" si="267"/>
        <v/>
      </c>
      <c r="BT184" s="89" t="str">
        <f t="shared" si="268"/>
        <v/>
      </c>
      <c r="BU184" s="89" t="str">
        <f t="shared" si="269"/>
        <v>0</v>
      </c>
      <c r="BV184" s="89" t="str">
        <f t="shared" si="270"/>
        <v/>
      </c>
      <c r="BW184" s="89" t="str">
        <f t="shared" si="271"/>
        <v>0</v>
      </c>
      <c r="BX184" s="89" t="str">
        <f t="shared" si="272"/>
        <v/>
      </c>
      <c r="BY184" s="89" t="str">
        <f t="shared" si="273"/>
        <v>00</v>
      </c>
      <c r="BZ184" s="89">
        <f t="shared" si="274"/>
        <v>0</v>
      </c>
      <c r="CA184" s="199" t="str">
        <f>IF(女子種目選択!H184="","",女子種目選択!H184)</f>
        <v/>
      </c>
      <c r="CB184" s="94" t="str">
        <f t="shared" si="316"/>
        <v/>
      </c>
      <c r="CC184" s="129"/>
      <c r="CD184" s="202" t="str">
        <f t="shared" si="275"/>
        <v/>
      </c>
      <c r="CE184" s="130"/>
      <c r="CF184" s="202" t="str">
        <f t="shared" si="276"/>
        <v/>
      </c>
      <c r="CG184" s="200"/>
      <c r="CH184" s="99">
        <f t="shared" si="277"/>
        <v>0</v>
      </c>
      <c r="CI184" s="99">
        <f t="shared" si="278"/>
        <v>0</v>
      </c>
      <c r="CJ184" s="99">
        <f t="shared" si="279"/>
        <v>0</v>
      </c>
      <c r="CK184" s="99">
        <f t="shared" si="280"/>
        <v>0</v>
      </c>
      <c r="CL184" s="100">
        <f t="shared" si="281"/>
        <v>0</v>
      </c>
      <c r="CM184" s="101">
        <f t="shared" si="282"/>
        <v>0</v>
      </c>
      <c r="CN184" s="89" t="str">
        <f t="shared" si="283"/>
        <v>000</v>
      </c>
      <c r="CO184" s="89">
        <f t="shared" si="284"/>
        <v>0</v>
      </c>
      <c r="CP184" s="89">
        <f t="shared" si="285"/>
        <v>0</v>
      </c>
      <c r="CQ184" s="89" t="str">
        <f t="shared" si="286"/>
        <v/>
      </c>
      <c r="CR184" s="89" t="str">
        <f t="shared" si="287"/>
        <v/>
      </c>
      <c r="CS184" s="89" t="str">
        <f t="shared" si="288"/>
        <v>0</v>
      </c>
      <c r="CT184" s="89" t="str">
        <f t="shared" si="289"/>
        <v/>
      </c>
      <c r="CU184" s="89" t="str">
        <f t="shared" si="290"/>
        <v>0</v>
      </c>
      <c r="CV184" s="89" t="str">
        <f t="shared" si="291"/>
        <v/>
      </c>
      <c r="CW184" s="89" t="str">
        <f t="shared" si="292"/>
        <v>00</v>
      </c>
      <c r="CX184" s="89">
        <f t="shared" si="293"/>
        <v>0</v>
      </c>
      <c r="CY184" s="201" t="str">
        <f>IF(女子種目選択!I184="","",女子種目選択!I184)</f>
        <v/>
      </c>
      <c r="CZ184" s="94" t="str">
        <f t="shared" si="317"/>
        <v/>
      </c>
      <c r="DA184" s="129"/>
      <c r="DB184" s="202" t="str">
        <f t="shared" si="294"/>
        <v/>
      </c>
      <c r="DC184" s="130"/>
      <c r="DD184" s="202" t="str">
        <f t="shared" si="295"/>
        <v/>
      </c>
      <c r="DE184" s="200"/>
      <c r="DF184" s="99">
        <f t="shared" si="296"/>
        <v>0</v>
      </c>
      <c r="DG184" s="99">
        <f t="shared" si="297"/>
        <v>0</v>
      </c>
      <c r="DH184" s="99">
        <f t="shared" si="298"/>
        <v>0</v>
      </c>
      <c r="DI184" s="99">
        <f t="shared" si="299"/>
        <v>0</v>
      </c>
      <c r="DJ184" s="100">
        <f t="shared" si="300"/>
        <v>0</v>
      </c>
      <c r="DK184" s="101">
        <f t="shared" si="301"/>
        <v>0</v>
      </c>
      <c r="DL184" s="89" t="str">
        <f t="shared" si="302"/>
        <v>000</v>
      </c>
      <c r="DM184" s="89">
        <f t="shared" si="303"/>
        <v>0</v>
      </c>
      <c r="DN184" s="89">
        <f t="shared" si="304"/>
        <v>0</v>
      </c>
      <c r="DO184" s="89" t="str">
        <f t="shared" si="305"/>
        <v/>
      </c>
      <c r="DP184" s="89" t="str">
        <f t="shared" si="306"/>
        <v/>
      </c>
      <c r="DQ184" s="89" t="str">
        <f t="shared" si="307"/>
        <v>0</v>
      </c>
      <c r="DR184" s="89" t="str">
        <f t="shared" si="308"/>
        <v/>
      </c>
      <c r="DS184" s="89" t="str">
        <f t="shared" si="309"/>
        <v>0</v>
      </c>
      <c r="DT184" s="89" t="str">
        <f t="shared" si="310"/>
        <v/>
      </c>
      <c r="DU184" s="89" t="str">
        <f t="shared" si="311"/>
        <v>00</v>
      </c>
      <c r="DV184" s="89">
        <f t="shared" si="312"/>
        <v>0</v>
      </c>
    </row>
    <row r="185" spans="2:126">
      <c r="B185" s="90" t="str">
        <f t="shared" si="217"/>
        <v/>
      </c>
      <c r="C185" s="91">
        <v>182</v>
      </c>
      <c r="D185" s="92" t="str">
        <f>女子種目選択!B185</f>
        <v/>
      </c>
      <c r="E185" s="197" t="str">
        <f>女子種目選択!C185</f>
        <v/>
      </c>
      <c r="F185" s="198" t="str">
        <f>女子種目選択!D185</f>
        <v/>
      </c>
      <c r="G185" s="199" t="str">
        <f>IF(女子種目選択!E185="","",女子種目選択!E185)</f>
        <v/>
      </c>
      <c r="H185" s="94" t="str">
        <f t="shared" si="313"/>
        <v/>
      </c>
      <c r="I185" s="129"/>
      <c r="J185" s="96" t="str">
        <f t="shared" si="218"/>
        <v/>
      </c>
      <c r="K185" s="130"/>
      <c r="L185" s="96" t="str">
        <f t="shared" si="219"/>
        <v/>
      </c>
      <c r="M185" s="200"/>
      <c r="N185" s="99" t="str">
        <f t="shared" si="220"/>
        <v/>
      </c>
      <c r="O185" s="99">
        <f t="shared" si="221"/>
        <v>0</v>
      </c>
      <c r="P185" s="99" t="str">
        <f t="shared" si="222"/>
        <v/>
      </c>
      <c r="Q185" s="99">
        <f t="shared" si="223"/>
        <v>0</v>
      </c>
      <c r="R185" s="100" t="str">
        <f t="shared" si="224"/>
        <v/>
      </c>
      <c r="S185" s="101" t="str">
        <f t="shared" si="225"/>
        <v/>
      </c>
      <c r="T185" s="89" t="str">
        <f t="shared" si="226"/>
        <v>00</v>
      </c>
      <c r="U185" s="89">
        <f t="shared" si="227"/>
        <v>0</v>
      </c>
      <c r="V185" s="89">
        <f t="shared" si="228"/>
        <v>0</v>
      </c>
      <c r="W185" s="89" t="str">
        <f t="shared" si="229"/>
        <v/>
      </c>
      <c r="X185" s="89" t="str">
        <f t="shared" si="230"/>
        <v/>
      </c>
      <c r="Y185" s="89" t="str">
        <f t="shared" si="231"/>
        <v>0</v>
      </c>
      <c r="Z185" s="89" t="str">
        <f t="shared" si="232"/>
        <v/>
      </c>
      <c r="AA185" s="89" t="str">
        <f t="shared" si="233"/>
        <v/>
      </c>
      <c r="AB185" s="89" t="str">
        <f t="shared" si="234"/>
        <v/>
      </c>
      <c r="AC185" s="89" t="str">
        <f t="shared" si="235"/>
        <v>0</v>
      </c>
      <c r="AD185" s="89">
        <f t="shared" si="236"/>
        <v>0</v>
      </c>
      <c r="AE185" s="201" t="str">
        <f>IF(女子種目選択!F185="","",女子種目選択!F185)</f>
        <v/>
      </c>
      <c r="AF185" s="94" t="str">
        <f t="shared" si="314"/>
        <v/>
      </c>
      <c r="AG185" s="129"/>
      <c r="AH185" s="202" t="str">
        <f t="shared" si="237"/>
        <v/>
      </c>
      <c r="AI185" s="130"/>
      <c r="AJ185" s="202" t="str">
        <f t="shared" si="238"/>
        <v/>
      </c>
      <c r="AK185" s="200"/>
      <c r="AL185" s="99">
        <f t="shared" si="239"/>
        <v>0</v>
      </c>
      <c r="AM185" s="99">
        <f t="shared" si="240"/>
        <v>0</v>
      </c>
      <c r="AN185" s="99">
        <f t="shared" si="241"/>
        <v>0</v>
      </c>
      <c r="AO185" s="99">
        <f t="shared" si="242"/>
        <v>0</v>
      </c>
      <c r="AP185" s="100">
        <f t="shared" si="243"/>
        <v>0</v>
      </c>
      <c r="AQ185" s="101">
        <f t="shared" si="244"/>
        <v>0</v>
      </c>
      <c r="AR185" s="89" t="str">
        <f t="shared" si="245"/>
        <v>000</v>
      </c>
      <c r="AS185" s="89">
        <f t="shared" si="246"/>
        <v>0</v>
      </c>
      <c r="AT185" s="89">
        <f t="shared" si="247"/>
        <v>0</v>
      </c>
      <c r="AU185" s="89" t="str">
        <f t="shared" si="248"/>
        <v/>
      </c>
      <c r="AV185" s="89" t="str">
        <f t="shared" si="249"/>
        <v/>
      </c>
      <c r="AW185" s="89" t="str">
        <f t="shared" si="250"/>
        <v>0</v>
      </c>
      <c r="AX185" s="89" t="str">
        <f t="shared" si="251"/>
        <v/>
      </c>
      <c r="AY185" s="89" t="str">
        <f t="shared" si="252"/>
        <v>0</v>
      </c>
      <c r="AZ185" s="89" t="str">
        <f t="shared" si="253"/>
        <v/>
      </c>
      <c r="BA185" s="89" t="str">
        <f t="shared" si="254"/>
        <v>00</v>
      </c>
      <c r="BB185" s="89">
        <f t="shared" si="255"/>
        <v>0</v>
      </c>
      <c r="BC185" s="199" t="str">
        <f>IF(女子種目選択!G185="","",女子種目選択!G185)</f>
        <v/>
      </c>
      <c r="BD185" s="94" t="str">
        <f t="shared" si="315"/>
        <v/>
      </c>
      <c r="BE185" s="129"/>
      <c r="BF185" s="202" t="str">
        <f t="shared" si="256"/>
        <v/>
      </c>
      <c r="BG185" s="130"/>
      <c r="BH185" s="202" t="str">
        <f t="shared" si="257"/>
        <v/>
      </c>
      <c r="BI185" s="200"/>
      <c r="BJ185" s="99">
        <f t="shared" si="258"/>
        <v>0</v>
      </c>
      <c r="BK185" s="99">
        <f t="shared" si="259"/>
        <v>0</v>
      </c>
      <c r="BL185" s="99">
        <f t="shared" si="260"/>
        <v>0</v>
      </c>
      <c r="BM185" s="99">
        <f t="shared" si="261"/>
        <v>0</v>
      </c>
      <c r="BN185" s="100">
        <f t="shared" si="262"/>
        <v>0</v>
      </c>
      <c r="BO185" s="101">
        <f t="shared" si="263"/>
        <v>0</v>
      </c>
      <c r="BP185" s="89" t="str">
        <f t="shared" si="264"/>
        <v>000</v>
      </c>
      <c r="BQ185" s="89">
        <f t="shared" si="265"/>
        <v>0</v>
      </c>
      <c r="BR185" s="89">
        <f t="shared" si="266"/>
        <v>0</v>
      </c>
      <c r="BS185" s="89" t="str">
        <f t="shared" si="267"/>
        <v/>
      </c>
      <c r="BT185" s="89" t="str">
        <f t="shared" si="268"/>
        <v/>
      </c>
      <c r="BU185" s="89" t="str">
        <f t="shared" si="269"/>
        <v>0</v>
      </c>
      <c r="BV185" s="89" t="str">
        <f t="shared" si="270"/>
        <v/>
      </c>
      <c r="BW185" s="89" t="str">
        <f t="shared" si="271"/>
        <v>0</v>
      </c>
      <c r="BX185" s="89" t="str">
        <f t="shared" si="272"/>
        <v/>
      </c>
      <c r="BY185" s="89" t="str">
        <f t="shared" si="273"/>
        <v>00</v>
      </c>
      <c r="BZ185" s="89">
        <f t="shared" si="274"/>
        <v>0</v>
      </c>
      <c r="CA185" s="199" t="str">
        <f>IF(女子種目選択!H185="","",女子種目選択!H185)</f>
        <v/>
      </c>
      <c r="CB185" s="94" t="str">
        <f t="shared" si="316"/>
        <v/>
      </c>
      <c r="CC185" s="129"/>
      <c r="CD185" s="202" t="str">
        <f t="shared" si="275"/>
        <v/>
      </c>
      <c r="CE185" s="130"/>
      <c r="CF185" s="202" t="str">
        <f t="shared" si="276"/>
        <v/>
      </c>
      <c r="CG185" s="200"/>
      <c r="CH185" s="99">
        <f t="shared" si="277"/>
        <v>0</v>
      </c>
      <c r="CI185" s="99">
        <f t="shared" si="278"/>
        <v>0</v>
      </c>
      <c r="CJ185" s="99">
        <f t="shared" si="279"/>
        <v>0</v>
      </c>
      <c r="CK185" s="99">
        <f t="shared" si="280"/>
        <v>0</v>
      </c>
      <c r="CL185" s="100">
        <f t="shared" si="281"/>
        <v>0</v>
      </c>
      <c r="CM185" s="101">
        <f t="shared" si="282"/>
        <v>0</v>
      </c>
      <c r="CN185" s="89" t="str">
        <f t="shared" si="283"/>
        <v>000</v>
      </c>
      <c r="CO185" s="89">
        <f t="shared" si="284"/>
        <v>0</v>
      </c>
      <c r="CP185" s="89">
        <f t="shared" si="285"/>
        <v>0</v>
      </c>
      <c r="CQ185" s="89" t="str">
        <f t="shared" si="286"/>
        <v/>
      </c>
      <c r="CR185" s="89" t="str">
        <f t="shared" si="287"/>
        <v/>
      </c>
      <c r="CS185" s="89" t="str">
        <f t="shared" si="288"/>
        <v>0</v>
      </c>
      <c r="CT185" s="89" t="str">
        <f t="shared" si="289"/>
        <v/>
      </c>
      <c r="CU185" s="89" t="str">
        <f t="shared" si="290"/>
        <v>0</v>
      </c>
      <c r="CV185" s="89" t="str">
        <f t="shared" si="291"/>
        <v/>
      </c>
      <c r="CW185" s="89" t="str">
        <f t="shared" si="292"/>
        <v>00</v>
      </c>
      <c r="CX185" s="89">
        <f t="shared" si="293"/>
        <v>0</v>
      </c>
      <c r="CY185" s="201" t="str">
        <f>IF(女子種目選択!I185="","",女子種目選択!I185)</f>
        <v/>
      </c>
      <c r="CZ185" s="94" t="str">
        <f t="shared" si="317"/>
        <v/>
      </c>
      <c r="DA185" s="129"/>
      <c r="DB185" s="202" t="str">
        <f t="shared" si="294"/>
        <v/>
      </c>
      <c r="DC185" s="130"/>
      <c r="DD185" s="202" t="str">
        <f t="shared" si="295"/>
        <v/>
      </c>
      <c r="DE185" s="200"/>
      <c r="DF185" s="99">
        <f t="shared" si="296"/>
        <v>0</v>
      </c>
      <c r="DG185" s="99">
        <f t="shared" si="297"/>
        <v>0</v>
      </c>
      <c r="DH185" s="99">
        <f t="shared" si="298"/>
        <v>0</v>
      </c>
      <c r="DI185" s="99">
        <f t="shared" si="299"/>
        <v>0</v>
      </c>
      <c r="DJ185" s="100">
        <f t="shared" si="300"/>
        <v>0</v>
      </c>
      <c r="DK185" s="101">
        <f t="shared" si="301"/>
        <v>0</v>
      </c>
      <c r="DL185" s="89" t="str">
        <f t="shared" si="302"/>
        <v>000</v>
      </c>
      <c r="DM185" s="89">
        <f t="shared" si="303"/>
        <v>0</v>
      </c>
      <c r="DN185" s="89">
        <f t="shared" si="304"/>
        <v>0</v>
      </c>
      <c r="DO185" s="89" t="str">
        <f t="shared" si="305"/>
        <v/>
      </c>
      <c r="DP185" s="89" t="str">
        <f t="shared" si="306"/>
        <v/>
      </c>
      <c r="DQ185" s="89" t="str">
        <f t="shared" si="307"/>
        <v>0</v>
      </c>
      <c r="DR185" s="89" t="str">
        <f t="shared" si="308"/>
        <v/>
      </c>
      <c r="DS185" s="89" t="str">
        <f t="shared" si="309"/>
        <v>0</v>
      </c>
      <c r="DT185" s="89" t="str">
        <f t="shared" si="310"/>
        <v/>
      </c>
      <c r="DU185" s="89" t="str">
        <f t="shared" si="311"/>
        <v>00</v>
      </c>
      <c r="DV185" s="89">
        <f t="shared" si="312"/>
        <v>0</v>
      </c>
    </row>
    <row r="186" spans="2:126">
      <c r="B186" s="90" t="str">
        <f t="shared" si="217"/>
        <v/>
      </c>
      <c r="C186" s="91">
        <v>183</v>
      </c>
      <c r="D186" s="92" t="str">
        <f>女子種目選択!B186</f>
        <v/>
      </c>
      <c r="E186" s="197" t="str">
        <f>女子種目選択!C186</f>
        <v/>
      </c>
      <c r="F186" s="198" t="str">
        <f>女子種目選択!D186</f>
        <v/>
      </c>
      <c r="G186" s="199" t="str">
        <f>IF(女子種目選択!E186="","",女子種目選択!E186)</f>
        <v/>
      </c>
      <c r="H186" s="94" t="str">
        <f t="shared" si="313"/>
        <v/>
      </c>
      <c r="I186" s="129"/>
      <c r="J186" s="96" t="str">
        <f t="shared" si="218"/>
        <v/>
      </c>
      <c r="K186" s="130"/>
      <c r="L186" s="96" t="str">
        <f t="shared" si="219"/>
        <v/>
      </c>
      <c r="M186" s="200"/>
      <c r="N186" s="99" t="str">
        <f t="shared" si="220"/>
        <v/>
      </c>
      <c r="O186" s="99">
        <f t="shared" si="221"/>
        <v>0</v>
      </c>
      <c r="P186" s="99" t="str">
        <f t="shared" si="222"/>
        <v/>
      </c>
      <c r="Q186" s="99">
        <f t="shared" si="223"/>
        <v>0</v>
      </c>
      <c r="R186" s="100" t="str">
        <f t="shared" si="224"/>
        <v/>
      </c>
      <c r="S186" s="101" t="str">
        <f t="shared" si="225"/>
        <v/>
      </c>
      <c r="T186" s="89" t="str">
        <f t="shared" si="226"/>
        <v>00</v>
      </c>
      <c r="U186" s="89">
        <f t="shared" si="227"/>
        <v>0</v>
      </c>
      <c r="V186" s="89">
        <f t="shared" si="228"/>
        <v>0</v>
      </c>
      <c r="W186" s="89" t="str">
        <f t="shared" si="229"/>
        <v/>
      </c>
      <c r="X186" s="89" t="str">
        <f t="shared" si="230"/>
        <v/>
      </c>
      <c r="Y186" s="89" t="str">
        <f t="shared" si="231"/>
        <v>0</v>
      </c>
      <c r="Z186" s="89" t="str">
        <f t="shared" si="232"/>
        <v/>
      </c>
      <c r="AA186" s="89" t="str">
        <f t="shared" si="233"/>
        <v/>
      </c>
      <c r="AB186" s="89" t="str">
        <f t="shared" si="234"/>
        <v/>
      </c>
      <c r="AC186" s="89" t="str">
        <f t="shared" si="235"/>
        <v>0</v>
      </c>
      <c r="AD186" s="89">
        <f t="shared" si="236"/>
        <v>0</v>
      </c>
      <c r="AE186" s="201" t="str">
        <f>IF(女子種目選択!F186="","",女子種目選択!F186)</f>
        <v/>
      </c>
      <c r="AF186" s="94" t="str">
        <f t="shared" si="314"/>
        <v/>
      </c>
      <c r="AG186" s="129"/>
      <c r="AH186" s="202" t="str">
        <f t="shared" si="237"/>
        <v/>
      </c>
      <c r="AI186" s="130"/>
      <c r="AJ186" s="202" t="str">
        <f t="shared" si="238"/>
        <v/>
      </c>
      <c r="AK186" s="200"/>
      <c r="AL186" s="99">
        <f t="shared" si="239"/>
        <v>0</v>
      </c>
      <c r="AM186" s="99">
        <f t="shared" si="240"/>
        <v>0</v>
      </c>
      <c r="AN186" s="99">
        <f t="shared" si="241"/>
        <v>0</v>
      </c>
      <c r="AO186" s="99">
        <f t="shared" si="242"/>
        <v>0</v>
      </c>
      <c r="AP186" s="100">
        <f t="shared" si="243"/>
        <v>0</v>
      </c>
      <c r="AQ186" s="101">
        <f t="shared" si="244"/>
        <v>0</v>
      </c>
      <c r="AR186" s="89" t="str">
        <f t="shared" si="245"/>
        <v>000</v>
      </c>
      <c r="AS186" s="89">
        <f t="shared" si="246"/>
        <v>0</v>
      </c>
      <c r="AT186" s="89">
        <f t="shared" si="247"/>
        <v>0</v>
      </c>
      <c r="AU186" s="89" t="str">
        <f t="shared" si="248"/>
        <v/>
      </c>
      <c r="AV186" s="89" t="str">
        <f t="shared" si="249"/>
        <v/>
      </c>
      <c r="AW186" s="89" t="str">
        <f t="shared" si="250"/>
        <v>0</v>
      </c>
      <c r="AX186" s="89" t="str">
        <f t="shared" si="251"/>
        <v/>
      </c>
      <c r="AY186" s="89" t="str">
        <f t="shared" si="252"/>
        <v>0</v>
      </c>
      <c r="AZ186" s="89" t="str">
        <f t="shared" si="253"/>
        <v/>
      </c>
      <c r="BA186" s="89" t="str">
        <f t="shared" si="254"/>
        <v>00</v>
      </c>
      <c r="BB186" s="89">
        <f t="shared" si="255"/>
        <v>0</v>
      </c>
      <c r="BC186" s="199" t="str">
        <f>IF(女子種目選択!G186="","",女子種目選択!G186)</f>
        <v/>
      </c>
      <c r="BD186" s="94" t="str">
        <f t="shared" si="315"/>
        <v/>
      </c>
      <c r="BE186" s="129"/>
      <c r="BF186" s="202" t="str">
        <f t="shared" si="256"/>
        <v/>
      </c>
      <c r="BG186" s="130"/>
      <c r="BH186" s="202" t="str">
        <f t="shared" si="257"/>
        <v/>
      </c>
      <c r="BI186" s="200"/>
      <c r="BJ186" s="99">
        <f t="shared" si="258"/>
        <v>0</v>
      </c>
      <c r="BK186" s="99">
        <f t="shared" si="259"/>
        <v>0</v>
      </c>
      <c r="BL186" s="99">
        <f t="shared" si="260"/>
        <v>0</v>
      </c>
      <c r="BM186" s="99">
        <f t="shared" si="261"/>
        <v>0</v>
      </c>
      <c r="BN186" s="100">
        <f t="shared" si="262"/>
        <v>0</v>
      </c>
      <c r="BO186" s="101">
        <f t="shared" si="263"/>
        <v>0</v>
      </c>
      <c r="BP186" s="89" t="str">
        <f t="shared" si="264"/>
        <v>000</v>
      </c>
      <c r="BQ186" s="89">
        <f t="shared" si="265"/>
        <v>0</v>
      </c>
      <c r="BR186" s="89">
        <f t="shared" si="266"/>
        <v>0</v>
      </c>
      <c r="BS186" s="89" t="str">
        <f t="shared" si="267"/>
        <v/>
      </c>
      <c r="BT186" s="89" t="str">
        <f t="shared" si="268"/>
        <v/>
      </c>
      <c r="BU186" s="89" t="str">
        <f t="shared" si="269"/>
        <v>0</v>
      </c>
      <c r="BV186" s="89" t="str">
        <f t="shared" si="270"/>
        <v/>
      </c>
      <c r="BW186" s="89" t="str">
        <f t="shared" si="271"/>
        <v>0</v>
      </c>
      <c r="BX186" s="89" t="str">
        <f t="shared" si="272"/>
        <v/>
      </c>
      <c r="BY186" s="89" t="str">
        <f t="shared" si="273"/>
        <v>00</v>
      </c>
      <c r="BZ186" s="89">
        <f t="shared" si="274"/>
        <v>0</v>
      </c>
      <c r="CA186" s="199" t="str">
        <f>IF(女子種目選択!H186="","",女子種目選択!H186)</f>
        <v/>
      </c>
      <c r="CB186" s="94" t="str">
        <f t="shared" si="316"/>
        <v/>
      </c>
      <c r="CC186" s="129"/>
      <c r="CD186" s="202" t="str">
        <f t="shared" si="275"/>
        <v/>
      </c>
      <c r="CE186" s="130"/>
      <c r="CF186" s="202" t="str">
        <f t="shared" si="276"/>
        <v/>
      </c>
      <c r="CG186" s="200"/>
      <c r="CH186" s="99">
        <f t="shared" si="277"/>
        <v>0</v>
      </c>
      <c r="CI186" s="99">
        <f t="shared" si="278"/>
        <v>0</v>
      </c>
      <c r="CJ186" s="99">
        <f t="shared" si="279"/>
        <v>0</v>
      </c>
      <c r="CK186" s="99">
        <f t="shared" si="280"/>
        <v>0</v>
      </c>
      <c r="CL186" s="100">
        <f t="shared" si="281"/>
        <v>0</v>
      </c>
      <c r="CM186" s="101">
        <f t="shared" si="282"/>
        <v>0</v>
      </c>
      <c r="CN186" s="89" t="str">
        <f t="shared" si="283"/>
        <v>000</v>
      </c>
      <c r="CO186" s="89">
        <f t="shared" si="284"/>
        <v>0</v>
      </c>
      <c r="CP186" s="89">
        <f t="shared" si="285"/>
        <v>0</v>
      </c>
      <c r="CQ186" s="89" t="str">
        <f t="shared" si="286"/>
        <v/>
      </c>
      <c r="CR186" s="89" t="str">
        <f t="shared" si="287"/>
        <v/>
      </c>
      <c r="CS186" s="89" t="str">
        <f t="shared" si="288"/>
        <v>0</v>
      </c>
      <c r="CT186" s="89" t="str">
        <f t="shared" si="289"/>
        <v/>
      </c>
      <c r="CU186" s="89" t="str">
        <f t="shared" si="290"/>
        <v>0</v>
      </c>
      <c r="CV186" s="89" t="str">
        <f t="shared" si="291"/>
        <v/>
      </c>
      <c r="CW186" s="89" t="str">
        <f t="shared" si="292"/>
        <v>00</v>
      </c>
      <c r="CX186" s="89">
        <f t="shared" si="293"/>
        <v>0</v>
      </c>
      <c r="CY186" s="201" t="str">
        <f>IF(女子種目選択!I186="","",女子種目選択!I186)</f>
        <v/>
      </c>
      <c r="CZ186" s="94" t="str">
        <f t="shared" si="317"/>
        <v/>
      </c>
      <c r="DA186" s="129"/>
      <c r="DB186" s="202" t="str">
        <f t="shared" si="294"/>
        <v/>
      </c>
      <c r="DC186" s="130"/>
      <c r="DD186" s="202" t="str">
        <f t="shared" si="295"/>
        <v/>
      </c>
      <c r="DE186" s="200"/>
      <c r="DF186" s="99">
        <f t="shared" si="296"/>
        <v>0</v>
      </c>
      <c r="DG186" s="99">
        <f t="shared" si="297"/>
        <v>0</v>
      </c>
      <c r="DH186" s="99">
        <f t="shared" si="298"/>
        <v>0</v>
      </c>
      <c r="DI186" s="99">
        <f t="shared" si="299"/>
        <v>0</v>
      </c>
      <c r="DJ186" s="100">
        <f t="shared" si="300"/>
        <v>0</v>
      </c>
      <c r="DK186" s="101">
        <f t="shared" si="301"/>
        <v>0</v>
      </c>
      <c r="DL186" s="89" t="str">
        <f t="shared" si="302"/>
        <v>000</v>
      </c>
      <c r="DM186" s="89">
        <f t="shared" si="303"/>
        <v>0</v>
      </c>
      <c r="DN186" s="89">
        <f t="shared" si="304"/>
        <v>0</v>
      </c>
      <c r="DO186" s="89" t="str">
        <f t="shared" si="305"/>
        <v/>
      </c>
      <c r="DP186" s="89" t="str">
        <f t="shared" si="306"/>
        <v/>
      </c>
      <c r="DQ186" s="89" t="str">
        <f t="shared" si="307"/>
        <v>0</v>
      </c>
      <c r="DR186" s="89" t="str">
        <f t="shared" si="308"/>
        <v/>
      </c>
      <c r="DS186" s="89" t="str">
        <f t="shared" si="309"/>
        <v>0</v>
      </c>
      <c r="DT186" s="89" t="str">
        <f t="shared" si="310"/>
        <v/>
      </c>
      <c r="DU186" s="89" t="str">
        <f t="shared" si="311"/>
        <v>00</v>
      </c>
      <c r="DV186" s="89">
        <f t="shared" si="312"/>
        <v>0</v>
      </c>
    </row>
    <row r="187" spans="2:126">
      <c r="B187" s="90" t="str">
        <f t="shared" si="217"/>
        <v/>
      </c>
      <c r="C187" s="91">
        <v>184</v>
      </c>
      <c r="D187" s="92" t="str">
        <f>女子種目選択!B187</f>
        <v/>
      </c>
      <c r="E187" s="197" t="str">
        <f>女子種目選択!C187</f>
        <v/>
      </c>
      <c r="F187" s="198" t="str">
        <f>女子種目選択!D187</f>
        <v/>
      </c>
      <c r="G187" s="199" t="str">
        <f>IF(女子種目選択!E187="","",女子種目選択!E187)</f>
        <v/>
      </c>
      <c r="H187" s="94" t="str">
        <f t="shared" si="313"/>
        <v/>
      </c>
      <c r="I187" s="129"/>
      <c r="J187" s="96" t="str">
        <f t="shared" si="218"/>
        <v/>
      </c>
      <c r="K187" s="130"/>
      <c r="L187" s="96" t="str">
        <f t="shared" si="219"/>
        <v/>
      </c>
      <c r="M187" s="200"/>
      <c r="N187" s="99" t="str">
        <f t="shared" si="220"/>
        <v/>
      </c>
      <c r="O187" s="99">
        <f t="shared" si="221"/>
        <v>0</v>
      </c>
      <c r="P187" s="99" t="str">
        <f t="shared" si="222"/>
        <v/>
      </c>
      <c r="Q187" s="99">
        <f t="shared" si="223"/>
        <v>0</v>
      </c>
      <c r="R187" s="100" t="str">
        <f t="shared" si="224"/>
        <v/>
      </c>
      <c r="S187" s="101" t="str">
        <f t="shared" si="225"/>
        <v/>
      </c>
      <c r="T187" s="89" t="str">
        <f t="shared" si="226"/>
        <v>00</v>
      </c>
      <c r="U187" s="89">
        <f t="shared" si="227"/>
        <v>0</v>
      </c>
      <c r="V187" s="89">
        <f t="shared" si="228"/>
        <v>0</v>
      </c>
      <c r="W187" s="89" t="str">
        <f t="shared" si="229"/>
        <v/>
      </c>
      <c r="X187" s="89" t="str">
        <f t="shared" si="230"/>
        <v/>
      </c>
      <c r="Y187" s="89" t="str">
        <f t="shared" si="231"/>
        <v>0</v>
      </c>
      <c r="Z187" s="89" t="str">
        <f t="shared" si="232"/>
        <v/>
      </c>
      <c r="AA187" s="89" t="str">
        <f t="shared" si="233"/>
        <v/>
      </c>
      <c r="AB187" s="89" t="str">
        <f t="shared" si="234"/>
        <v/>
      </c>
      <c r="AC187" s="89" t="str">
        <f t="shared" si="235"/>
        <v>0</v>
      </c>
      <c r="AD187" s="89">
        <f t="shared" si="236"/>
        <v>0</v>
      </c>
      <c r="AE187" s="201" t="str">
        <f>IF(女子種目選択!F187="","",女子種目選択!F187)</f>
        <v/>
      </c>
      <c r="AF187" s="94" t="str">
        <f t="shared" si="314"/>
        <v/>
      </c>
      <c r="AG187" s="129"/>
      <c r="AH187" s="202" t="str">
        <f t="shared" si="237"/>
        <v/>
      </c>
      <c r="AI187" s="130"/>
      <c r="AJ187" s="202" t="str">
        <f t="shared" si="238"/>
        <v/>
      </c>
      <c r="AK187" s="200"/>
      <c r="AL187" s="99">
        <f t="shared" si="239"/>
        <v>0</v>
      </c>
      <c r="AM187" s="99">
        <f t="shared" si="240"/>
        <v>0</v>
      </c>
      <c r="AN187" s="99">
        <f t="shared" si="241"/>
        <v>0</v>
      </c>
      <c r="AO187" s="99">
        <f t="shared" si="242"/>
        <v>0</v>
      </c>
      <c r="AP187" s="100">
        <f t="shared" si="243"/>
        <v>0</v>
      </c>
      <c r="AQ187" s="101">
        <f t="shared" si="244"/>
        <v>0</v>
      </c>
      <c r="AR187" s="89" t="str">
        <f t="shared" si="245"/>
        <v>000</v>
      </c>
      <c r="AS187" s="89">
        <f t="shared" si="246"/>
        <v>0</v>
      </c>
      <c r="AT187" s="89">
        <f t="shared" si="247"/>
        <v>0</v>
      </c>
      <c r="AU187" s="89" t="str">
        <f t="shared" si="248"/>
        <v/>
      </c>
      <c r="AV187" s="89" t="str">
        <f t="shared" si="249"/>
        <v/>
      </c>
      <c r="AW187" s="89" t="str">
        <f t="shared" si="250"/>
        <v>0</v>
      </c>
      <c r="AX187" s="89" t="str">
        <f t="shared" si="251"/>
        <v/>
      </c>
      <c r="AY187" s="89" t="str">
        <f t="shared" si="252"/>
        <v>0</v>
      </c>
      <c r="AZ187" s="89" t="str">
        <f t="shared" si="253"/>
        <v/>
      </c>
      <c r="BA187" s="89" t="str">
        <f t="shared" si="254"/>
        <v>00</v>
      </c>
      <c r="BB187" s="89">
        <f t="shared" si="255"/>
        <v>0</v>
      </c>
      <c r="BC187" s="199" t="str">
        <f>IF(女子種目選択!G187="","",女子種目選択!G187)</f>
        <v/>
      </c>
      <c r="BD187" s="94" t="str">
        <f t="shared" si="315"/>
        <v/>
      </c>
      <c r="BE187" s="129"/>
      <c r="BF187" s="202" t="str">
        <f t="shared" si="256"/>
        <v/>
      </c>
      <c r="BG187" s="130"/>
      <c r="BH187" s="202" t="str">
        <f t="shared" si="257"/>
        <v/>
      </c>
      <c r="BI187" s="200"/>
      <c r="BJ187" s="99">
        <f t="shared" si="258"/>
        <v>0</v>
      </c>
      <c r="BK187" s="99">
        <f t="shared" si="259"/>
        <v>0</v>
      </c>
      <c r="BL187" s="99">
        <f t="shared" si="260"/>
        <v>0</v>
      </c>
      <c r="BM187" s="99">
        <f t="shared" si="261"/>
        <v>0</v>
      </c>
      <c r="BN187" s="100">
        <f t="shared" si="262"/>
        <v>0</v>
      </c>
      <c r="BO187" s="101">
        <f t="shared" si="263"/>
        <v>0</v>
      </c>
      <c r="BP187" s="89" t="str">
        <f t="shared" si="264"/>
        <v>000</v>
      </c>
      <c r="BQ187" s="89">
        <f t="shared" si="265"/>
        <v>0</v>
      </c>
      <c r="BR187" s="89">
        <f t="shared" si="266"/>
        <v>0</v>
      </c>
      <c r="BS187" s="89" t="str">
        <f t="shared" si="267"/>
        <v/>
      </c>
      <c r="BT187" s="89" t="str">
        <f t="shared" si="268"/>
        <v/>
      </c>
      <c r="BU187" s="89" t="str">
        <f t="shared" si="269"/>
        <v>0</v>
      </c>
      <c r="BV187" s="89" t="str">
        <f t="shared" si="270"/>
        <v/>
      </c>
      <c r="BW187" s="89" t="str">
        <f t="shared" si="271"/>
        <v>0</v>
      </c>
      <c r="BX187" s="89" t="str">
        <f t="shared" si="272"/>
        <v/>
      </c>
      <c r="BY187" s="89" t="str">
        <f t="shared" si="273"/>
        <v>00</v>
      </c>
      <c r="BZ187" s="89">
        <f t="shared" si="274"/>
        <v>0</v>
      </c>
      <c r="CA187" s="199" t="str">
        <f>IF(女子種目選択!H187="","",女子種目選択!H187)</f>
        <v/>
      </c>
      <c r="CB187" s="94" t="str">
        <f t="shared" si="316"/>
        <v/>
      </c>
      <c r="CC187" s="129"/>
      <c r="CD187" s="202" t="str">
        <f t="shared" si="275"/>
        <v/>
      </c>
      <c r="CE187" s="130"/>
      <c r="CF187" s="202" t="str">
        <f t="shared" si="276"/>
        <v/>
      </c>
      <c r="CG187" s="200"/>
      <c r="CH187" s="99">
        <f t="shared" si="277"/>
        <v>0</v>
      </c>
      <c r="CI187" s="99">
        <f t="shared" si="278"/>
        <v>0</v>
      </c>
      <c r="CJ187" s="99">
        <f t="shared" si="279"/>
        <v>0</v>
      </c>
      <c r="CK187" s="99">
        <f t="shared" si="280"/>
        <v>0</v>
      </c>
      <c r="CL187" s="100">
        <f t="shared" si="281"/>
        <v>0</v>
      </c>
      <c r="CM187" s="101">
        <f t="shared" si="282"/>
        <v>0</v>
      </c>
      <c r="CN187" s="89" t="str">
        <f t="shared" si="283"/>
        <v>000</v>
      </c>
      <c r="CO187" s="89">
        <f t="shared" si="284"/>
        <v>0</v>
      </c>
      <c r="CP187" s="89">
        <f t="shared" si="285"/>
        <v>0</v>
      </c>
      <c r="CQ187" s="89" t="str">
        <f t="shared" si="286"/>
        <v/>
      </c>
      <c r="CR187" s="89" t="str">
        <f t="shared" si="287"/>
        <v/>
      </c>
      <c r="CS187" s="89" t="str">
        <f t="shared" si="288"/>
        <v>0</v>
      </c>
      <c r="CT187" s="89" t="str">
        <f t="shared" si="289"/>
        <v/>
      </c>
      <c r="CU187" s="89" t="str">
        <f t="shared" si="290"/>
        <v>0</v>
      </c>
      <c r="CV187" s="89" t="str">
        <f t="shared" si="291"/>
        <v/>
      </c>
      <c r="CW187" s="89" t="str">
        <f t="shared" si="292"/>
        <v>00</v>
      </c>
      <c r="CX187" s="89">
        <f t="shared" si="293"/>
        <v>0</v>
      </c>
      <c r="CY187" s="201" t="str">
        <f>IF(女子種目選択!I187="","",女子種目選択!I187)</f>
        <v/>
      </c>
      <c r="CZ187" s="94" t="str">
        <f t="shared" si="317"/>
        <v/>
      </c>
      <c r="DA187" s="129"/>
      <c r="DB187" s="202" t="str">
        <f t="shared" si="294"/>
        <v/>
      </c>
      <c r="DC187" s="130"/>
      <c r="DD187" s="202" t="str">
        <f t="shared" si="295"/>
        <v/>
      </c>
      <c r="DE187" s="200"/>
      <c r="DF187" s="99">
        <f t="shared" si="296"/>
        <v>0</v>
      </c>
      <c r="DG187" s="99">
        <f t="shared" si="297"/>
        <v>0</v>
      </c>
      <c r="DH187" s="99">
        <f t="shared" si="298"/>
        <v>0</v>
      </c>
      <c r="DI187" s="99">
        <f t="shared" si="299"/>
        <v>0</v>
      </c>
      <c r="DJ187" s="100">
        <f t="shared" si="300"/>
        <v>0</v>
      </c>
      <c r="DK187" s="101">
        <f t="shared" si="301"/>
        <v>0</v>
      </c>
      <c r="DL187" s="89" t="str">
        <f t="shared" si="302"/>
        <v>000</v>
      </c>
      <c r="DM187" s="89">
        <f t="shared" si="303"/>
        <v>0</v>
      </c>
      <c r="DN187" s="89">
        <f t="shared" si="304"/>
        <v>0</v>
      </c>
      <c r="DO187" s="89" t="str">
        <f t="shared" si="305"/>
        <v/>
      </c>
      <c r="DP187" s="89" t="str">
        <f t="shared" si="306"/>
        <v/>
      </c>
      <c r="DQ187" s="89" t="str">
        <f t="shared" si="307"/>
        <v>0</v>
      </c>
      <c r="DR187" s="89" t="str">
        <f t="shared" si="308"/>
        <v/>
      </c>
      <c r="DS187" s="89" t="str">
        <f t="shared" si="309"/>
        <v>0</v>
      </c>
      <c r="DT187" s="89" t="str">
        <f t="shared" si="310"/>
        <v/>
      </c>
      <c r="DU187" s="89" t="str">
        <f t="shared" si="311"/>
        <v>00</v>
      </c>
      <c r="DV187" s="89">
        <f t="shared" si="312"/>
        <v>0</v>
      </c>
    </row>
    <row r="188" spans="2:126">
      <c r="B188" s="90" t="str">
        <f t="shared" si="217"/>
        <v/>
      </c>
      <c r="C188" s="91">
        <v>185</v>
      </c>
      <c r="D188" s="92" t="str">
        <f>女子種目選択!B188</f>
        <v/>
      </c>
      <c r="E188" s="197" t="str">
        <f>女子種目選択!C188</f>
        <v/>
      </c>
      <c r="F188" s="198" t="str">
        <f>女子種目選択!D188</f>
        <v/>
      </c>
      <c r="G188" s="199" t="str">
        <f>IF(女子種目選択!E188="","",女子種目選択!E188)</f>
        <v/>
      </c>
      <c r="H188" s="94" t="str">
        <f t="shared" si="313"/>
        <v/>
      </c>
      <c r="I188" s="129"/>
      <c r="J188" s="96" t="str">
        <f t="shared" si="218"/>
        <v/>
      </c>
      <c r="K188" s="130"/>
      <c r="L188" s="96" t="str">
        <f t="shared" si="219"/>
        <v/>
      </c>
      <c r="M188" s="200"/>
      <c r="N188" s="99" t="str">
        <f t="shared" si="220"/>
        <v/>
      </c>
      <c r="O188" s="99">
        <f t="shared" si="221"/>
        <v>0</v>
      </c>
      <c r="P188" s="99" t="str">
        <f t="shared" si="222"/>
        <v/>
      </c>
      <c r="Q188" s="99">
        <f t="shared" si="223"/>
        <v>0</v>
      </c>
      <c r="R188" s="100" t="str">
        <f t="shared" si="224"/>
        <v/>
      </c>
      <c r="S188" s="101" t="str">
        <f t="shared" si="225"/>
        <v/>
      </c>
      <c r="T188" s="89" t="str">
        <f t="shared" si="226"/>
        <v>00</v>
      </c>
      <c r="U188" s="89">
        <f t="shared" si="227"/>
        <v>0</v>
      </c>
      <c r="V188" s="89">
        <f t="shared" si="228"/>
        <v>0</v>
      </c>
      <c r="W188" s="89" t="str">
        <f t="shared" si="229"/>
        <v/>
      </c>
      <c r="X188" s="89" t="str">
        <f t="shared" si="230"/>
        <v/>
      </c>
      <c r="Y188" s="89" t="str">
        <f t="shared" si="231"/>
        <v>0</v>
      </c>
      <c r="Z188" s="89" t="str">
        <f t="shared" si="232"/>
        <v/>
      </c>
      <c r="AA188" s="89" t="str">
        <f t="shared" si="233"/>
        <v/>
      </c>
      <c r="AB188" s="89" t="str">
        <f t="shared" si="234"/>
        <v/>
      </c>
      <c r="AC188" s="89" t="str">
        <f t="shared" si="235"/>
        <v>0</v>
      </c>
      <c r="AD188" s="89">
        <f t="shared" si="236"/>
        <v>0</v>
      </c>
      <c r="AE188" s="201" t="str">
        <f>IF(女子種目選択!F188="","",女子種目選択!F188)</f>
        <v/>
      </c>
      <c r="AF188" s="94" t="str">
        <f t="shared" si="314"/>
        <v/>
      </c>
      <c r="AG188" s="129"/>
      <c r="AH188" s="202" t="str">
        <f t="shared" si="237"/>
        <v/>
      </c>
      <c r="AI188" s="130"/>
      <c r="AJ188" s="202" t="str">
        <f t="shared" si="238"/>
        <v/>
      </c>
      <c r="AK188" s="200"/>
      <c r="AL188" s="99">
        <f t="shared" si="239"/>
        <v>0</v>
      </c>
      <c r="AM188" s="99">
        <f t="shared" si="240"/>
        <v>0</v>
      </c>
      <c r="AN188" s="99">
        <f t="shared" si="241"/>
        <v>0</v>
      </c>
      <c r="AO188" s="99">
        <f t="shared" si="242"/>
        <v>0</v>
      </c>
      <c r="AP188" s="100">
        <f t="shared" si="243"/>
        <v>0</v>
      </c>
      <c r="AQ188" s="101">
        <f t="shared" si="244"/>
        <v>0</v>
      </c>
      <c r="AR188" s="89" t="str">
        <f t="shared" si="245"/>
        <v>000</v>
      </c>
      <c r="AS188" s="89">
        <f t="shared" si="246"/>
        <v>0</v>
      </c>
      <c r="AT188" s="89">
        <f t="shared" si="247"/>
        <v>0</v>
      </c>
      <c r="AU188" s="89" t="str">
        <f t="shared" si="248"/>
        <v/>
      </c>
      <c r="AV188" s="89" t="str">
        <f t="shared" si="249"/>
        <v/>
      </c>
      <c r="AW188" s="89" t="str">
        <f t="shared" si="250"/>
        <v>0</v>
      </c>
      <c r="AX188" s="89" t="str">
        <f t="shared" si="251"/>
        <v/>
      </c>
      <c r="AY188" s="89" t="str">
        <f t="shared" si="252"/>
        <v>0</v>
      </c>
      <c r="AZ188" s="89" t="str">
        <f t="shared" si="253"/>
        <v/>
      </c>
      <c r="BA188" s="89" t="str">
        <f t="shared" si="254"/>
        <v>00</v>
      </c>
      <c r="BB188" s="89">
        <f t="shared" si="255"/>
        <v>0</v>
      </c>
      <c r="BC188" s="199" t="str">
        <f>IF(女子種目選択!G188="","",女子種目選択!G188)</f>
        <v/>
      </c>
      <c r="BD188" s="94" t="str">
        <f t="shared" si="315"/>
        <v/>
      </c>
      <c r="BE188" s="129"/>
      <c r="BF188" s="202" t="str">
        <f t="shared" si="256"/>
        <v/>
      </c>
      <c r="BG188" s="130"/>
      <c r="BH188" s="202" t="str">
        <f t="shared" si="257"/>
        <v/>
      </c>
      <c r="BI188" s="200"/>
      <c r="BJ188" s="99">
        <f t="shared" si="258"/>
        <v>0</v>
      </c>
      <c r="BK188" s="99">
        <f t="shared" si="259"/>
        <v>0</v>
      </c>
      <c r="BL188" s="99">
        <f t="shared" si="260"/>
        <v>0</v>
      </c>
      <c r="BM188" s="99">
        <f t="shared" si="261"/>
        <v>0</v>
      </c>
      <c r="BN188" s="100">
        <f t="shared" si="262"/>
        <v>0</v>
      </c>
      <c r="BO188" s="101">
        <f t="shared" si="263"/>
        <v>0</v>
      </c>
      <c r="BP188" s="89" t="str">
        <f t="shared" si="264"/>
        <v>000</v>
      </c>
      <c r="BQ188" s="89">
        <f t="shared" si="265"/>
        <v>0</v>
      </c>
      <c r="BR188" s="89">
        <f t="shared" si="266"/>
        <v>0</v>
      </c>
      <c r="BS188" s="89" t="str">
        <f t="shared" si="267"/>
        <v/>
      </c>
      <c r="BT188" s="89" t="str">
        <f t="shared" si="268"/>
        <v/>
      </c>
      <c r="BU188" s="89" t="str">
        <f t="shared" si="269"/>
        <v>0</v>
      </c>
      <c r="BV188" s="89" t="str">
        <f t="shared" si="270"/>
        <v/>
      </c>
      <c r="BW188" s="89" t="str">
        <f t="shared" si="271"/>
        <v>0</v>
      </c>
      <c r="BX188" s="89" t="str">
        <f t="shared" si="272"/>
        <v/>
      </c>
      <c r="BY188" s="89" t="str">
        <f t="shared" si="273"/>
        <v>00</v>
      </c>
      <c r="BZ188" s="89">
        <f t="shared" si="274"/>
        <v>0</v>
      </c>
      <c r="CA188" s="199" t="str">
        <f>IF(女子種目選択!H188="","",女子種目選択!H188)</f>
        <v/>
      </c>
      <c r="CB188" s="94" t="str">
        <f t="shared" si="316"/>
        <v/>
      </c>
      <c r="CC188" s="129"/>
      <c r="CD188" s="202" t="str">
        <f t="shared" si="275"/>
        <v/>
      </c>
      <c r="CE188" s="130"/>
      <c r="CF188" s="202" t="str">
        <f t="shared" si="276"/>
        <v/>
      </c>
      <c r="CG188" s="200"/>
      <c r="CH188" s="99">
        <f t="shared" si="277"/>
        <v>0</v>
      </c>
      <c r="CI188" s="99">
        <f t="shared" si="278"/>
        <v>0</v>
      </c>
      <c r="CJ188" s="99">
        <f t="shared" si="279"/>
        <v>0</v>
      </c>
      <c r="CK188" s="99">
        <f t="shared" si="280"/>
        <v>0</v>
      </c>
      <c r="CL188" s="100">
        <f t="shared" si="281"/>
        <v>0</v>
      </c>
      <c r="CM188" s="101">
        <f t="shared" si="282"/>
        <v>0</v>
      </c>
      <c r="CN188" s="89" t="str">
        <f t="shared" si="283"/>
        <v>000</v>
      </c>
      <c r="CO188" s="89">
        <f t="shared" si="284"/>
        <v>0</v>
      </c>
      <c r="CP188" s="89">
        <f t="shared" si="285"/>
        <v>0</v>
      </c>
      <c r="CQ188" s="89" t="str">
        <f t="shared" si="286"/>
        <v/>
      </c>
      <c r="CR188" s="89" t="str">
        <f t="shared" si="287"/>
        <v/>
      </c>
      <c r="CS188" s="89" t="str">
        <f t="shared" si="288"/>
        <v>0</v>
      </c>
      <c r="CT188" s="89" t="str">
        <f t="shared" si="289"/>
        <v/>
      </c>
      <c r="CU188" s="89" t="str">
        <f t="shared" si="290"/>
        <v>0</v>
      </c>
      <c r="CV188" s="89" t="str">
        <f t="shared" si="291"/>
        <v/>
      </c>
      <c r="CW188" s="89" t="str">
        <f t="shared" si="292"/>
        <v>00</v>
      </c>
      <c r="CX188" s="89">
        <f t="shared" si="293"/>
        <v>0</v>
      </c>
      <c r="CY188" s="201" t="str">
        <f>IF(女子種目選択!I188="","",女子種目選択!I188)</f>
        <v/>
      </c>
      <c r="CZ188" s="94" t="str">
        <f t="shared" si="317"/>
        <v/>
      </c>
      <c r="DA188" s="129"/>
      <c r="DB188" s="202" t="str">
        <f t="shared" si="294"/>
        <v/>
      </c>
      <c r="DC188" s="130"/>
      <c r="DD188" s="202" t="str">
        <f t="shared" si="295"/>
        <v/>
      </c>
      <c r="DE188" s="200"/>
      <c r="DF188" s="99">
        <f t="shared" si="296"/>
        <v>0</v>
      </c>
      <c r="DG188" s="99">
        <f t="shared" si="297"/>
        <v>0</v>
      </c>
      <c r="DH188" s="99">
        <f t="shared" si="298"/>
        <v>0</v>
      </c>
      <c r="DI188" s="99">
        <f t="shared" si="299"/>
        <v>0</v>
      </c>
      <c r="DJ188" s="100">
        <f t="shared" si="300"/>
        <v>0</v>
      </c>
      <c r="DK188" s="101">
        <f t="shared" si="301"/>
        <v>0</v>
      </c>
      <c r="DL188" s="89" t="str">
        <f t="shared" si="302"/>
        <v>000</v>
      </c>
      <c r="DM188" s="89">
        <f t="shared" si="303"/>
        <v>0</v>
      </c>
      <c r="DN188" s="89">
        <f t="shared" si="304"/>
        <v>0</v>
      </c>
      <c r="DO188" s="89" t="str">
        <f t="shared" si="305"/>
        <v/>
      </c>
      <c r="DP188" s="89" t="str">
        <f t="shared" si="306"/>
        <v/>
      </c>
      <c r="DQ188" s="89" t="str">
        <f t="shared" si="307"/>
        <v>0</v>
      </c>
      <c r="DR188" s="89" t="str">
        <f t="shared" si="308"/>
        <v/>
      </c>
      <c r="DS188" s="89" t="str">
        <f t="shared" si="309"/>
        <v>0</v>
      </c>
      <c r="DT188" s="89" t="str">
        <f t="shared" si="310"/>
        <v/>
      </c>
      <c r="DU188" s="89" t="str">
        <f t="shared" si="311"/>
        <v>00</v>
      </c>
      <c r="DV188" s="89">
        <f t="shared" si="312"/>
        <v>0</v>
      </c>
    </row>
    <row r="189" spans="2:126">
      <c r="B189" s="90" t="str">
        <f t="shared" si="217"/>
        <v/>
      </c>
      <c r="C189" s="91">
        <v>186</v>
      </c>
      <c r="D189" s="92" t="str">
        <f>女子種目選択!B189</f>
        <v/>
      </c>
      <c r="E189" s="197" t="str">
        <f>女子種目選択!C189</f>
        <v/>
      </c>
      <c r="F189" s="198" t="str">
        <f>女子種目選択!D189</f>
        <v/>
      </c>
      <c r="G189" s="199" t="str">
        <f>IF(女子種目選択!E189="","",女子種目選択!E189)</f>
        <v/>
      </c>
      <c r="H189" s="94" t="str">
        <f t="shared" si="313"/>
        <v/>
      </c>
      <c r="I189" s="129"/>
      <c r="J189" s="96" t="str">
        <f t="shared" si="218"/>
        <v/>
      </c>
      <c r="K189" s="130"/>
      <c r="L189" s="96" t="str">
        <f t="shared" si="219"/>
        <v/>
      </c>
      <c r="M189" s="200"/>
      <c r="N189" s="99" t="str">
        <f t="shared" si="220"/>
        <v/>
      </c>
      <c r="O189" s="99">
        <f t="shared" si="221"/>
        <v>0</v>
      </c>
      <c r="P189" s="99" t="str">
        <f t="shared" si="222"/>
        <v/>
      </c>
      <c r="Q189" s="99">
        <f t="shared" si="223"/>
        <v>0</v>
      </c>
      <c r="R189" s="100" t="str">
        <f t="shared" si="224"/>
        <v/>
      </c>
      <c r="S189" s="101" t="str">
        <f t="shared" si="225"/>
        <v/>
      </c>
      <c r="T189" s="89" t="str">
        <f t="shared" si="226"/>
        <v>00</v>
      </c>
      <c r="U189" s="89">
        <f t="shared" si="227"/>
        <v>0</v>
      </c>
      <c r="V189" s="89">
        <f t="shared" si="228"/>
        <v>0</v>
      </c>
      <c r="W189" s="89" t="str">
        <f t="shared" si="229"/>
        <v/>
      </c>
      <c r="X189" s="89" t="str">
        <f t="shared" si="230"/>
        <v/>
      </c>
      <c r="Y189" s="89" t="str">
        <f t="shared" si="231"/>
        <v>0</v>
      </c>
      <c r="Z189" s="89" t="str">
        <f t="shared" si="232"/>
        <v/>
      </c>
      <c r="AA189" s="89" t="str">
        <f t="shared" si="233"/>
        <v/>
      </c>
      <c r="AB189" s="89" t="str">
        <f t="shared" si="234"/>
        <v/>
      </c>
      <c r="AC189" s="89" t="str">
        <f t="shared" si="235"/>
        <v>0</v>
      </c>
      <c r="AD189" s="89">
        <f t="shared" si="236"/>
        <v>0</v>
      </c>
      <c r="AE189" s="201" t="str">
        <f>IF(女子種目選択!F189="","",女子種目選択!F189)</f>
        <v/>
      </c>
      <c r="AF189" s="94" t="str">
        <f t="shared" si="314"/>
        <v/>
      </c>
      <c r="AG189" s="129"/>
      <c r="AH189" s="202" t="str">
        <f t="shared" si="237"/>
        <v/>
      </c>
      <c r="AI189" s="130"/>
      <c r="AJ189" s="202" t="str">
        <f t="shared" si="238"/>
        <v/>
      </c>
      <c r="AK189" s="200"/>
      <c r="AL189" s="99">
        <f t="shared" si="239"/>
        <v>0</v>
      </c>
      <c r="AM189" s="99">
        <f t="shared" si="240"/>
        <v>0</v>
      </c>
      <c r="AN189" s="99">
        <f t="shared" si="241"/>
        <v>0</v>
      </c>
      <c r="AO189" s="99">
        <f t="shared" si="242"/>
        <v>0</v>
      </c>
      <c r="AP189" s="100">
        <f t="shared" si="243"/>
        <v>0</v>
      </c>
      <c r="AQ189" s="101">
        <f t="shared" si="244"/>
        <v>0</v>
      </c>
      <c r="AR189" s="89" t="str">
        <f t="shared" si="245"/>
        <v>000</v>
      </c>
      <c r="AS189" s="89">
        <f t="shared" si="246"/>
        <v>0</v>
      </c>
      <c r="AT189" s="89">
        <f t="shared" si="247"/>
        <v>0</v>
      </c>
      <c r="AU189" s="89" t="str">
        <f t="shared" si="248"/>
        <v/>
      </c>
      <c r="AV189" s="89" t="str">
        <f t="shared" si="249"/>
        <v/>
      </c>
      <c r="AW189" s="89" t="str">
        <f t="shared" si="250"/>
        <v>0</v>
      </c>
      <c r="AX189" s="89" t="str">
        <f t="shared" si="251"/>
        <v/>
      </c>
      <c r="AY189" s="89" t="str">
        <f t="shared" si="252"/>
        <v>0</v>
      </c>
      <c r="AZ189" s="89" t="str">
        <f t="shared" si="253"/>
        <v/>
      </c>
      <c r="BA189" s="89" t="str">
        <f t="shared" si="254"/>
        <v>00</v>
      </c>
      <c r="BB189" s="89">
        <f t="shared" si="255"/>
        <v>0</v>
      </c>
      <c r="BC189" s="199" t="str">
        <f>IF(女子種目選択!G189="","",女子種目選択!G189)</f>
        <v/>
      </c>
      <c r="BD189" s="94" t="str">
        <f t="shared" si="315"/>
        <v/>
      </c>
      <c r="BE189" s="129"/>
      <c r="BF189" s="202" t="str">
        <f t="shared" si="256"/>
        <v/>
      </c>
      <c r="BG189" s="130"/>
      <c r="BH189" s="202" t="str">
        <f t="shared" si="257"/>
        <v/>
      </c>
      <c r="BI189" s="200"/>
      <c r="BJ189" s="99">
        <f t="shared" si="258"/>
        <v>0</v>
      </c>
      <c r="BK189" s="99">
        <f t="shared" si="259"/>
        <v>0</v>
      </c>
      <c r="BL189" s="99">
        <f t="shared" si="260"/>
        <v>0</v>
      </c>
      <c r="BM189" s="99">
        <f t="shared" si="261"/>
        <v>0</v>
      </c>
      <c r="BN189" s="100">
        <f t="shared" si="262"/>
        <v>0</v>
      </c>
      <c r="BO189" s="101">
        <f t="shared" si="263"/>
        <v>0</v>
      </c>
      <c r="BP189" s="89" t="str">
        <f t="shared" si="264"/>
        <v>000</v>
      </c>
      <c r="BQ189" s="89">
        <f t="shared" si="265"/>
        <v>0</v>
      </c>
      <c r="BR189" s="89">
        <f t="shared" si="266"/>
        <v>0</v>
      </c>
      <c r="BS189" s="89" t="str">
        <f t="shared" si="267"/>
        <v/>
      </c>
      <c r="BT189" s="89" t="str">
        <f t="shared" si="268"/>
        <v/>
      </c>
      <c r="BU189" s="89" t="str">
        <f t="shared" si="269"/>
        <v>0</v>
      </c>
      <c r="BV189" s="89" t="str">
        <f t="shared" si="270"/>
        <v/>
      </c>
      <c r="BW189" s="89" t="str">
        <f t="shared" si="271"/>
        <v>0</v>
      </c>
      <c r="BX189" s="89" t="str">
        <f t="shared" si="272"/>
        <v/>
      </c>
      <c r="BY189" s="89" t="str">
        <f t="shared" si="273"/>
        <v>00</v>
      </c>
      <c r="BZ189" s="89">
        <f t="shared" si="274"/>
        <v>0</v>
      </c>
      <c r="CA189" s="199" t="str">
        <f>IF(女子種目選択!H189="","",女子種目選択!H189)</f>
        <v/>
      </c>
      <c r="CB189" s="94" t="str">
        <f t="shared" si="316"/>
        <v/>
      </c>
      <c r="CC189" s="129"/>
      <c r="CD189" s="202" t="str">
        <f t="shared" si="275"/>
        <v/>
      </c>
      <c r="CE189" s="130"/>
      <c r="CF189" s="202" t="str">
        <f t="shared" si="276"/>
        <v/>
      </c>
      <c r="CG189" s="200"/>
      <c r="CH189" s="99">
        <f t="shared" si="277"/>
        <v>0</v>
      </c>
      <c r="CI189" s="99">
        <f t="shared" si="278"/>
        <v>0</v>
      </c>
      <c r="CJ189" s="99">
        <f t="shared" si="279"/>
        <v>0</v>
      </c>
      <c r="CK189" s="99">
        <f t="shared" si="280"/>
        <v>0</v>
      </c>
      <c r="CL189" s="100">
        <f t="shared" si="281"/>
        <v>0</v>
      </c>
      <c r="CM189" s="101">
        <f t="shared" si="282"/>
        <v>0</v>
      </c>
      <c r="CN189" s="89" t="str">
        <f t="shared" si="283"/>
        <v>000</v>
      </c>
      <c r="CO189" s="89">
        <f t="shared" si="284"/>
        <v>0</v>
      </c>
      <c r="CP189" s="89">
        <f t="shared" si="285"/>
        <v>0</v>
      </c>
      <c r="CQ189" s="89" t="str">
        <f t="shared" si="286"/>
        <v/>
      </c>
      <c r="CR189" s="89" t="str">
        <f t="shared" si="287"/>
        <v/>
      </c>
      <c r="CS189" s="89" t="str">
        <f t="shared" si="288"/>
        <v>0</v>
      </c>
      <c r="CT189" s="89" t="str">
        <f t="shared" si="289"/>
        <v/>
      </c>
      <c r="CU189" s="89" t="str">
        <f t="shared" si="290"/>
        <v>0</v>
      </c>
      <c r="CV189" s="89" t="str">
        <f t="shared" si="291"/>
        <v/>
      </c>
      <c r="CW189" s="89" t="str">
        <f t="shared" si="292"/>
        <v>00</v>
      </c>
      <c r="CX189" s="89">
        <f t="shared" si="293"/>
        <v>0</v>
      </c>
      <c r="CY189" s="201" t="str">
        <f>IF(女子種目選択!I189="","",女子種目選択!I189)</f>
        <v/>
      </c>
      <c r="CZ189" s="94" t="str">
        <f t="shared" si="317"/>
        <v/>
      </c>
      <c r="DA189" s="129"/>
      <c r="DB189" s="202" t="str">
        <f t="shared" si="294"/>
        <v/>
      </c>
      <c r="DC189" s="130"/>
      <c r="DD189" s="202" t="str">
        <f t="shared" si="295"/>
        <v/>
      </c>
      <c r="DE189" s="200"/>
      <c r="DF189" s="99">
        <f t="shared" si="296"/>
        <v>0</v>
      </c>
      <c r="DG189" s="99">
        <f t="shared" si="297"/>
        <v>0</v>
      </c>
      <c r="DH189" s="99">
        <f t="shared" si="298"/>
        <v>0</v>
      </c>
      <c r="DI189" s="99">
        <f t="shared" si="299"/>
        <v>0</v>
      </c>
      <c r="DJ189" s="100">
        <f t="shared" si="300"/>
        <v>0</v>
      </c>
      <c r="DK189" s="101">
        <f t="shared" si="301"/>
        <v>0</v>
      </c>
      <c r="DL189" s="89" t="str">
        <f t="shared" si="302"/>
        <v>000</v>
      </c>
      <c r="DM189" s="89">
        <f t="shared" si="303"/>
        <v>0</v>
      </c>
      <c r="DN189" s="89">
        <f t="shared" si="304"/>
        <v>0</v>
      </c>
      <c r="DO189" s="89" t="str">
        <f t="shared" si="305"/>
        <v/>
      </c>
      <c r="DP189" s="89" t="str">
        <f t="shared" si="306"/>
        <v/>
      </c>
      <c r="DQ189" s="89" t="str">
        <f t="shared" si="307"/>
        <v>0</v>
      </c>
      <c r="DR189" s="89" t="str">
        <f t="shared" si="308"/>
        <v/>
      </c>
      <c r="DS189" s="89" t="str">
        <f t="shared" si="309"/>
        <v>0</v>
      </c>
      <c r="DT189" s="89" t="str">
        <f t="shared" si="310"/>
        <v/>
      </c>
      <c r="DU189" s="89" t="str">
        <f t="shared" si="311"/>
        <v>00</v>
      </c>
      <c r="DV189" s="89">
        <f t="shared" si="312"/>
        <v>0</v>
      </c>
    </row>
    <row r="190" spans="2:126">
      <c r="B190" s="90" t="str">
        <f t="shared" si="217"/>
        <v/>
      </c>
      <c r="C190" s="91">
        <v>187</v>
      </c>
      <c r="D190" s="92" t="str">
        <f>女子種目選択!B190</f>
        <v/>
      </c>
      <c r="E190" s="197" t="str">
        <f>女子種目選択!C190</f>
        <v/>
      </c>
      <c r="F190" s="198" t="str">
        <f>女子種目選択!D190</f>
        <v/>
      </c>
      <c r="G190" s="199" t="str">
        <f>IF(女子種目選択!E190="","",女子種目選択!E190)</f>
        <v/>
      </c>
      <c r="H190" s="94" t="str">
        <f t="shared" si="313"/>
        <v/>
      </c>
      <c r="I190" s="129"/>
      <c r="J190" s="96" t="str">
        <f t="shared" si="218"/>
        <v/>
      </c>
      <c r="K190" s="130"/>
      <c r="L190" s="96" t="str">
        <f t="shared" si="219"/>
        <v/>
      </c>
      <c r="M190" s="200"/>
      <c r="N190" s="99" t="str">
        <f t="shared" si="220"/>
        <v/>
      </c>
      <c r="O190" s="99">
        <f t="shared" si="221"/>
        <v>0</v>
      </c>
      <c r="P190" s="99" t="str">
        <f t="shared" si="222"/>
        <v/>
      </c>
      <c r="Q190" s="99">
        <f t="shared" si="223"/>
        <v>0</v>
      </c>
      <c r="R190" s="100" t="str">
        <f t="shared" si="224"/>
        <v/>
      </c>
      <c r="S190" s="101" t="str">
        <f t="shared" si="225"/>
        <v/>
      </c>
      <c r="T190" s="89" t="str">
        <f t="shared" si="226"/>
        <v>00</v>
      </c>
      <c r="U190" s="89">
        <f t="shared" si="227"/>
        <v>0</v>
      </c>
      <c r="V190" s="89">
        <f t="shared" si="228"/>
        <v>0</v>
      </c>
      <c r="W190" s="89" t="str">
        <f t="shared" si="229"/>
        <v/>
      </c>
      <c r="X190" s="89" t="str">
        <f t="shared" si="230"/>
        <v/>
      </c>
      <c r="Y190" s="89" t="str">
        <f t="shared" si="231"/>
        <v>0</v>
      </c>
      <c r="Z190" s="89" t="str">
        <f t="shared" si="232"/>
        <v/>
      </c>
      <c r="AA190" s="89" t="str">
        <f t="shared" si="233"/>
        <v/>
      </c>
      <c r="AB190" s="89" t="str">
        <f t="shared" si="234"/>
        <v/>
      </c>
      <c r="AC190" s="89" t="str">
        <f t="shared" si="235"/>
        <v>0</v>
      </c>
      <c r="AD190" s="89">
        <f t="shared" si="236"/>
        <v>0</v>
      </c>
      <c r="AE190" s="201" t="str">
        <f>IF(女子種目選択!F190="","",女子種目選択!F190)</f>
        <v/>
      </c>
      <c r="AF190" s="94" t="str">
        <f t="shared" si="314"/>
        <v/>
      </c>
      <c r="AG190" s="129"/>
      <c r="AH190" s="202" t="str">
        <f t="shared" si="237"/>
        <v/>
      </c>
      <c r="AI190" s="130"/>
      <c r="AJ190" s="202" t="str">
        <f t="shared" si="238"/>
        <v/>
      </c>
      <c r="AK190" s="200"/>
      <c r="AL190" s="99">
        <f t="shared" si="239"/>
        <v>0</v>
      </c>
      <c r="AM190" s="99">
        <f t="shared" si="240"/>
        <v>0</v>
      </c>
      <c r="AN190" s="99">
        <f t="shared" si="241"/>
        <v>0</v>
      </c>
      <c r="AO190" s="99">
        <f t="shared" si="242"/>
        <v>0</v>
      </c>
      <c r="AP190" s="100">
        <f t="shared" si="243"/>
        <v>0</v>
      </c>
      <c r="AQ190" s="101">
        <f t="shared" si="244"/>
        <v>0</v>
      </c>
      <c r="AR190" s="89" t="str">
        <f t="shared" si="245"/>
        <v>000</v>
      </c>
      <c r="AS190" s="89">
        <f t="shared" si="246"/>
        <v>0</v>
      </c>
      <c r="AT190" s="89">
        <f t="shared" si="247"/>
        <v>0</v>
      </c>
      <c r="AU190" s="89" t="str">
        <f t="shared" si="248"/>
        <v/>
      </c>
      <c r="AV190" s="89" t="str">
        <f t="shared" si="249"/>
        <v/>
      </c>
      <c r="AW190" s="89" t="str">
        <f t="shared" si="250"/>
        <v>0</v>
      </c>
      <c r="AX190" s="89" t="str">
        <f t="shared" si="251"/>
        <v/>
      </c>
      <c r="AY190" s="89" t="str">
        <f t="shared" si="252"/>
        <v>0</v>
      </c>
      <c r="AZ190" s="89" t="str">
        <f t="shared" si="253"/>
        <v/>
      </c>
      <c r="BA190" s="89" t="str">
        <f t="shared" si="254"/>
        <v>00</v>
      </c>
      <c r="BB190" s="89">
        <f t="shared" si="255"/>
        <v>0</v>
      </c>
      <c r="BC190" s="199" t="str">
        <f>IF(女子種目選択!G190="","",女子種目選択!G190)</f>
        <v/>
      </c>
      <c r="BD190" s="94" t="str">
        <f t="shared" si="315"/>
        <v/>
      </c>
      <c r="BE190" s="129"/>
      <c r="BF190" s="202" t="str">
        <f t="shared" si="256"/>
        <v/>
      </c>
      <c r="BG190" s="130"/>
      <c r="BH190" s="202" t="str">
        <f t="shared" si="257"/>
        <v/>
      </c>
      <c r="BI190" s="200"/>
      <c r="BJ190" s="99">
        <f t="shared" si="258"/>
        <v>0</v>
      </c>
      <c r="BK190" s="99">
        <f t="shared" si="259"/>
        <v>0</v>
      </c>
      <c r="BL190" s="99">
        <f t="shared" si="260"/>
        <v>0</v>
      </c>
      <c r="BM190" s="99">
        <f t="shared" si="261"/>
        <v>0</v>
      </c>
      <c r="BN190" s="100">
        <f t="shared" si="262"/>
        <v>0</v>
      </c>
      <c r="BO190" s="101">
        <f t="shared" si="263"/>
        <v>0</v>
      </c>
      <c r="BP190" s="89" t="str">
        <f t="shared" si="264"/>
        <v>000</v>
      </c>
      <c r="BQ190" s="89">
        <f t="shared" si="265"/>
        <v>0</v>
      </c>
      <c r="BR190" s="89">
        <f t="shared" si="266"/>
        <v>0</v>
      </c>
      <c r="BS190" s="89" t="str">
        <f t="shared" si="267"/>
        <v/>
      </c>
      <c r="BT190" s="89" t="str">
        <f t="shared" si="268"/>
        <v/>
      </c>
      <c r="BU190" s="89" t="str">
        <f t="shared" si="269"/>
        <v>0</v>
      </c>
      <c r="BV190" s="89" t="str">
        <f t="shared" si="270"/>
        <v/>
      </c>
      <c r="BW190" s="89" t="str">
        <f t="shared" si="271"/>
        <v>0</v>
      </c>
      <c r="BX190" s="89" t="str">
        <f t="shared" si="272"/>
        <v/>
      </c>
      <c r="BY190" s="89" t="str">
        <f t="shared" si="273"/>
        <v>00</v>
      </c>
      <c r="BZ190" s="89">
        <f t="shared" si="274"/>
        <v>0</v>
      </c>
      <c r="CA190" s="199" t="str">
        <f>IF(女子種目選択!H190="","",女子種目選択!H190)</f>
        <v/>
      </c>
      <c r="CB190" s="94" t="str">
        <f t="shared" si="316"/>
        <v/>
      </c>
      <c r="CC190" s="129"/>
      <c r="CD190" s="202" t="str">
        <f t="shared" si="275"/>
        <v/>
      </c>
      <c r="CE190" s="130"/>
      <c r="CF190" s="202" t="str">
        <f t="shared" si="276"/>
        <v/>
      </c>
      <c r="CG190" s="200"/>
      <c r="CH190" s="99">
        <f t="shared" si="277"/>
        <v>0</v>
      </c>
      <c r="CI190" s="99">
        <f t="shared" si="278"/>
        <v>0</v>
      </c>
      <c r="CJ190" s="99">
        <f t="shared" si="279"/>
        <v>0</v>
      </c>
      <c r="CK190" s="99">
        <f t="shared" si="280"/>
        <v>0</v>
      </c>
      <c r="CL190" s="100">
        <f t="shared" si="281"/>
        <v>0</v>
      </c>
      <c r="CM190" s="101">
        <f t="shared" si="282"/>
        <v>0</v>
      </c>
      <c r="CN190" s="89" t="str">
        <f t="shared" si="283"/>
        <v>000</v>
      </c>
      <c r="CO190" s="89">
        <f t="shared" si="284"/>
        <v>0</v>
      </c>
      <c r="CP190" s="89">
        <f t="shared" si="285"/>
        <v>0</v>
      </c>
      <c r="CQ190" s="89" t="str">
        <f t="shared" si="286"/>
        <v/>
      </c>
      <c r="CR190" s="89" t="str">
        <f t="shared" si="287"/>
        <v/>
      </c>
      <c r="CS190" s="89" t="str">
        <f t="shared" si="288"/>
        <v>0</v>
      </c>
      <c r="CT190" s="89" t="str">
        <f t="shared" si="289"/>
        <v/>
      </c>
      <c r="CU190" s="89" t="str">
        <f t="shared" si="290"/>
        <v>0</v>
      </c>
      <c r="CV190" s="89" t="str">
        <f t="shared" si="291"/>
        <v/>
      </c>
      <c r="CW190" s="89" t="str">
        <f t="shared" si="292"/>
        <v>00</v>
      </c>
      <c r="CX190" s="89">
        <f t="shared" si="293"/>
        <v>0</v>
      </c>
      <c r="CY190" s="201" t="str">
        <f>IF(女子種目選択!I190="","",女子種目選択!I190)</f>
        <v/>
      </c>
      <c r="CZ190" s="94" t="str">
        <f t="shared" si="317"/>
        <v/>
      </c>
      <c r="DA190" s="129"/>
      <c r="DB190" s="202" t="str">
        <f t="shared" si="294"/>
        <v/>
      </c>
      <c r="DC190" s="130"/>
      <c r="DD190" s="202" t="str">
        <f t="shared" si="295"/>
        <v/>
      </c>
      <c r="DE190" s="200"/>
      <c r="DF190" s="99">
        <f t="shared" si="296"/>
        <v>0</v>
      </c>
      <c r="DG190" s="99">
        <f t="shared" si="297"/>
        <v>0</v>
      </c>
      <c r="DH190" s="99">
        <f t="shared" si="298"/>
        <v>0</v>
      </c>
      <c r="DI190" s="99">
        <f t="shared" si="299"/>
        <v>0</v>
      </c>
      <c r="DJ190" s="100">
        <f t="shared" si="300"/>
        <v>0</v>
      </c>
      <c r="DK190" s="101">
        <f t="shared" si="301"/>
        <v>0</v>
      </c>
      <c r="DL190" s="89" t="str">
        <f t="shared" si="302"/>
        <v>000</v>
      </c>
      <c r="DM190" s="89">
        <f t="shared" si="303"/>
        <v>0</v>
      </c>
      <c r="DN190" s="89">
        <f t="shared" si="304"/>
        <v>0</v>
      </c>
      <c r="DO190" s="89" t="str">
        <f t="shared" si="305"/>
        <v/>
      </c>
      <c r="DP190" s="89" t="str">
        <f t="shared" si="306"/>
        <v/>
      </c>
      <c r="DQ190" s="89" t="str">
        <f t="shared" si="307"/>
        <v>0</v>
      </c>
      <c r="DR190" s="89" t="str">
        <f t="shared" si="308"/>
        <v/>
      </c>
      <c r="DS190" s="89" t="str">
        <f t="shared" si="309"/>
        <v>0</v>
      </c>
      <c r="DT190" s="89" t="str">
        <f t="shared" si="310"/>
        <v/>
      </c>
      <c r="DU190" s="89" t="str">
        <f t="shared" si="311"/>
        <v>00</v>
      </c>
      <c r="DV190" s="89">
        <f t="shared" si="312"/>
        <v>0</v>
      </c>
    </row>
    <row r="191" spans="2:126">
      <c r="B191" s="90" t="str">
        <f t="shared" si="217"/>
        <v/>
      </c>
      <c r="C191" s="91">
        <v>188</v>
      </c>
      <c r="D191" s="92" t="str">
        <f>女子種目選択!B191</f>
        <v/>
      </c>
      <c r="E191" s="197" t="str">
        <f>女子種目選択!C191</f>
        <v/>
      </c>
      <c r="F191" s="198" t="str">
        <f>女子種目選択!D191</f>
        <v/>
      </c>
      <c r="G191" s="199" t="str">
        <f>IF(女子種目選択!E191="","",女子種目選択!E191)</f>
        <v/>
      </c>
      <c r="H191" s="94" t="str">
        <f t="shared" si="313"/>
        <v/>
      </c>
      <c r="I191" s="129"/>
      <c r="J191" s="96" t="str">
        <f t="shared" si="218"/>
        <v/>
      </c>
      <c r="K191" s="130"/>
      <c r="L191" s="96" t="str">
        <f t="shared" si="219"/>
        <v/>
      </c>
      <c r="M191" s="200"/>
      <c r="N191" s="99" t="str">
        <f t="shared" si="220"/>
        <v/>
      </c>
      <c r="O191" s="99">
        <f t="shared" si="221"/>
        <v>0</v>
      </c>
      <c r="P191" s="99" t="str">
        <f t="shared" si="222"/>
        <v/>
      </c>
      <c r="Q191" s="99">
        <f t="shared" si="223"/>
        <v>0</v>
      </c>
      <c r="R191" s="100" t="str">
        <f t="shared" si="224"/>
        <v/>
      </c>
      <c r="S191" s="101" t="str">
        <f t="shared" si="225"/>
        <v/>
      </c>
      <c r="T191" s="89" t="str">
        <f t="shared" si="226"/>
        <v>00</v>
      </c>
      <c r="U191" s="89">
        <f t="shared" si="227"/>
        <v>0</v>
      </c>
      <c r="V191" s="89">
        <f t="shared" si="228"/>
        <v>0</v>
      </c>
      <c r="W191" s="89" t="str">
        <f t="shared" si="229"/>
        <v/>
      </c>
      <c r="X191" s="89" t="str">
        <f t="shared" si="230"/>
        <v/>
      </c>
      <c r="Y191" s="89" t="str">
        <f t="shared" si="231"/>
        <v>0</v>
      </c>
      <c r="Z191" s="89" t="str">
        <f t="shared" si="232"/>
        <v/>
      </c>
      <c r="AA191" s="89" t="str">
        <f t="shared" si="233"/>
        <v/>
      </c>
      <c r="AB191" s="89" t="str">
        <f t="shared" si="234"/>
        <v/>
      </c>
      <c r="AC191" s="89" t="str">
        <f t="shared" si="235"/>
        <v>0</v>
      </c>
      <c r="AD191" s="89">
        <f t="shared" si="236"/>
        <v>0</v>
      </c>
      <c r="AE191" s="201" t="str">
        <f>IF(女子種目選択!F191="","",女子種目選択!F191)</f>
        <v/>
      </c>
      <c r="AF191" s="94" t="str">
        <f t="shared" si="314"/>
        <v/>
      </c>
      <c r="AG191" s="129"/>
      <c r="AH191" s="202" t="str">
        <f t="shared" si="237"/>
        <v/>
      </c>
      <c r="AI191" s="130"/>
      <c r="AJ191" s="202" t="str">
        <f t="shared" si="238"/>
        <v/>
      </c>
      <c r="AK191" s="200"/>
      <c r="AL191" s="99">
        <f t="shared" si="239"/>
        <v>0</v>
      </c>
      <c r="AM191" s="99">
        <f t="shared" si="240"/>
        <v>0</v>
      </c>
      <c r="AN191" s="99">
        <f t="shared" si="241"/>
        <v>0</v>
      </c>
      <c r="AO191" s="99">
        <f t="shared" si="242"/>
        <v>0</v>
      </c>
      <c r="AP191" s="100">
        <f t="shared" si="243"/>
        <v>0</v>
      </c>
      <c r="AQ191" s="101">
        <f t="shared" si="244"/>
        <v>0</v>
      </c>
      <c r="AR191" s="89" t="str">
        <f t="shared" si="245"/>
        <v>000</v>
      </c>
      <c r="AS191" s="89">
        <f t="shared" si="246"/>
        <v>0</v>
      </c>
      <c r="AT191" s="89">
        <f t="shared" si="247"/>
        <v>0</v>
      </c>
      <c r="AU191" s="89" t="str">
        <f t="shared" si="248"/>
        <v/>
      </c>
      <c r="AV191" s="89" t="str">
        <f t="shared" si="249"/>
        <v/>
      </c>
      <c r="AW191" s="89" t="str">
        <f t="shared" si="250"/>
        <v>0</v>
      </c>
      <c r="AX191" s="89" t="str">
        <f t="shared" si="251"/>
        <v/>
      </c>
      <c r="AY191" s="89" t="str">
        <f t="shared" si="252"/>
        <v>0</v>
      </c>
      <c r="AZ191" s="89" t="str">
        <f t="shared" si="253"/>
        <v/>
      </c>
      <c r="BA191" s="89" t="str">
        <f t="shared" si="254"/>
        <v>00</v>
      </c>
      <c r="BB191" s="89">
        <f t="shared" si="255"/>
        <v>0</v>
      </c>
      <c r="BC191" s="199" t="str">
        <f>IF(女子種目選択!G191="","",女子種目選択!G191)</f>
        <v/>
      </c>
      <c r="BD191" s="94" t="str">
        <f t="shared" si="315"/>
        <v/>
      </c>
      <c r="BE191" s="129"/>
      <c r="BF191" s="202" t="str">
        <f t="shared" si="256"/>
        <v/>
      </c>
      <c r="BG191" s="130"/>
      <c r="BH191" s="202" t="str">
        <f t="shared" si="257"/>
        <v/>
      </c>
      <c r="BI191" s="200"/>
      <c r="BJ191" s="99">
        <f t="shared" si="258"/>
        <v>0</v>
      </c>
      <c r="BK191" s="99">
        <f t="shared" si="259"/>
        <v>0</v>
      </c>
      <c r="BL191" s="99">
        <f t="shared" si="260"/>
        <v>0</v>
      </c>
      <c r="BM191" s="99">
        <f t="shared" si="261"/>
        <v>0</v>
      </c>
      <c r="BN191" s="100">
        <f t="shared" si="262"/>
        <v>0</v>
      </c>
      <c r="BO191" s="101">
        <f t="shared" si="263"/>
        <v>0</v>
      </c>
      <c r="BP191" s="89" t="str">
        <f t="shared" si="264"/>
        <v>000</v>
      </c>
      <c r="BQ191" s="89">
        <f t="shared" si="265"/>
        <v>0</v>
      </c>
      <c r="BR191" s="89">
        <f t="shared" si="266"/>
        <v>0</v>
      </c>
      <c r="BS191" s="89" t="str">
        <f t="shared" si="267"/>
        <v/>
      </c>
      <c r="BT191" s="89" t="str">
        <f t="shared" si="268"/>
        <v/>
      </c>
      <c r="BU191" s="89" t="str">
        <f t="shared" si="269"/>
        <v>0</v>
      </c>
      <c r="BV191" s="89" t="str">
        <f t="shared" si="270"/>
        <v/>
      </c>
      <c r="BW191" s="89" t="str">
        <f t="shared" si="271"/>
        <v>0</v>
      </c>
      <c r="BX191" s="89" t="str">
        <f t="shared" si="272"/>
        <v/>
      </c>
      <c r="BY191" s="89" t="str">
        <f t="shared" si="273"/>
        <v>00</v>
      </c>
      <c r="BZ191" s="89">
        <f t="shared" si="274"/>
        <v>0</v>
      </c>
      <c r="CA191" s="199" t="str">
        <f>IF(女子種目選択!H191="","",女子種目選択!H191)</f>
        <v/>
      </c>
      <c r="CB191" s="94" t="str">
        <f t="shared" si="316"/>
        <v/>
      </c>
      <c r="CC191" s="129"/>
      <c r="CD191" s="202" t="str">
        <f t="shared" si="275"/>
        <v/>
      </c>
      <c r="CE191" s="130"/>
      <c r="CF191" s="202" t="str">
        <f t="shared" si="276"/>
        <v/>
      </c>
      <c r="CG191" s="200"/>
      <c r="CH191" s="99">
        <f t="shared" si="277"/>
        <v>0</v>
      </c>
      <c r="CI191" s="99">
        <f t="shared" si="278"/>
        <v>0</v>
      </c>
      <c r="CJ191" s="99">
        <f t="shared" si="279"/>
        <v>0</v>
      </c>
      <c r="CK191" s="99">
        <f t="shared" si="280"/>
        <v>0</v>
      </c>
      <c r="CL191" s="100">
        <f t="shared" si="281"/>
        <v>0</v>
      </c>
      <c r="CM191" s="101">
        <f t="shared" si="282"/>
        <v>0</v>
      </c>
      <c r="CN191" s="89" t="str">
        <f t="shared" si="283"/>
        <v>000</v>
      </c>
      <c r="CO191" s="89">
        <f t="shared" si="284"/>
        <v>0</v>
      </c>
      <c r="CP191" s="89">
        <f t="shared" si="285"/>
        <v>0</v>
      </c>
      <c r="CQ191" s="89" t="str">
        <f t="shared" si="286"/>
        <v/>
      </c>
      <c r="CR191" s="89" t="str">
        <f t="shared" si="287"/>
        <v/>
      </c>
      <c r="CS191" s="89" t="str">
        <f t="shared" si="288"/>
        <v>0</v>
      </c>
      <c r="CT191" s="89" t="str">
        <f t="shared" si="289"/>
        <v/>
      </c>
      <c r="CU191" s="89" t="str">
        <f t="shared" si="290"/>
        <v>0</v>
      </c>
      <c r="CV191" s="89" t="str">
        <f t="shared" si="291"/>
        <v/>
      </c>
      <c r="CW191" s="89" t="str">
        <f t="shared" si="292"/>
        <v>00</v>
      </c>
      <c r="CX191" s="89">
        <f t="shared" si="293"/>
        <v>0</v>
      </c>
      <c r="CY191" s="201" t="str">
        <f>IF(女子種目選択!I191="","",女子種目選択!I191)</f>
        <v/>
      </c>
      <c r="CZ191" s="94" t="str">
        <f t="shared" si="317"/>
        <v/>
      </c>
      <c r="DA191" s="129"/>
      <c r="DB191" s="202" t="str">
        <f t="shared" si="294"/>
        <v/>
      </c>
      <c r="DC191" s="130"/>
      <c r="DD191" s="202" t="str">
        <f t="shared" si="295"/>
        <v/>
      </c>
      <c r="DE191" s="200"/>
      <c r="DF191" s="99">
        <f t="shared" si="296"/>
        <v>0</v>
      </c>
      <c r="DG191" s="99">
        <f t="shared" si="297"/>
        <v>0</v>
      </c>
      <c r="DH191" s="99">
        <f t="shared" si="298"/>
        <v>0</v>
      </c>
      <c r="DI191" s="99">
        <f t="shared" si="299"/>
        <v>0</v>
      </c>
      <c r="DJ191" s="100">
        <f t="shared" si="300"/>
        <v>0</v>
      </c>
      <c r="DK191" s="101">
        <f t="shared" si="301"/>
        <v>0</v>
      </c>
      <c r="DL191" s="89" t="str">
        <f t="shared" si="302"/>
        <v>000</v>
      </c>
      <c r="DM191" s="89">
        <f t="shared" si="303"/>
        <v>0</v>
      </c>
      <c r="DN191" s="89">
        <f t="shared" si="304"/>
        <v>0</v>
      </c>
      <c r="DO191" s="89" t="str">
        <f t="shared" si="305"/>
        <v/>
      </c>
      <c r="DP191" s="89" t="str">
        <f t="shared" si="306"/>
        <v/>
      </c>
      <c r="DQ191" s="89" t="str">
        <f t="shared" si="307"/>
        <v>0</v>
      </c>
      <c r="DR191" s="89" t="str">
        <f t="shared" si="308"/>
        <v/>
      </c>
      <c r="DS191" s="89" t="str">
        <f t="shared" si="309"/>
        <v>0</v>
      </c>
      <c r="DT191" s="89" t="str">
        <f t="shared" si="310"/>
        <v/>
      </c>
      <c r="DU191" s="89" t="str">
        <f t="shared" si="311"/>
        <v>00</v>
      </c>
      <c r="DV191" s="89">
        <f t="shared" si="312"/>
        <v>0</v>
      </c>
    </row>
    <row r="192" spans="2:126">
      <c r="B192" s="90" t="str">
        <f t="shared" si="217"/>
        <v/>
      </c>
      <c r="C192" s="91">
        <v>189</v>
      </c>
      <c r="D192" s="92" t="str">
        <f>女子種目選択!B192</f>
        <v/>
      </c>
      <c r="E192" s="197" t="str">
        <f>女子種目選択!C192</f>
        <v/>
      </c>
      <c r="F192" s="198" t="str">
        <f>女子種目選択!D192</f>
        <v/>
      </c>
      <c r="G192" s="199" t="str">
        <f>IF(女子種目選択!E192="","",女子種目選択!E192)</f>
        <v/>
      </c>
      <c r="H192" s="94" t="str">
        <f t="shared" si="313"/>
        <v/>
      </c>
      <c r="I192" s="129"/>
      <c r="J192" s="96" t="str">
        <f t="shared" si="218"/>
        <v/>
      </c>
      <c r="K192" s="130"/>
      <c r="L192" s="96" t="str">
        <f t="shared" si="219"/>
        <v/>
      </c>
      <c r="M192" s="200"/>
      <c r="N192" s="99" t="str">
        <f t="shared" si="220"/>
        <v/>
      </c>
      <c r="O192" s="99">
        <f t="shared" si="221"/>
        <v>0</v>
      </c>
      <c r="P192" s="99" t="str">
        <f t="shared" si="222"/>
        <v/>
      </c>
      <c r="Q192" s="99">
        <f t="shared" si="223"/>
        <v>0</v>
      </c>
      <c r="R192" s="100" t="str">
        <f t="shared" si="224"/>
        <v/>
      </c>
      <c r="S192" s="101" t="str">
        <f t="shared" si="225"/>
        <v/>
      </c>
      <c r="T192" s="89" t="str">
        <f t="shared" si="226"/>
        <v>00</v>
      </c>
      <c r="U192" s="89">
        <f t="shared" si="227"/>
        <v>0</v>
      </c>
      <c r="V192" s="89">
        <f t="shared" si="228"/>
        <v>0</v>
      </c>
      <c r="W192" s="89" t="str">
        <f t="shared" si="229"/>
        <v/>
      </c>
      <c r="X192" s="89" t="str">
        <f t="shared" si="230"/>
        <v/>
      </c>
      <c r="Y192" s="89" t="str">
        <f t="shared" si="231"/>
        <v>0</v>
      </c>
      <c r="Z192" s="89" t="str">
        <f t="shared" si="232"/>
        <v/>
      </c>
      <c r="AA192" s="89" t="str">
        <f t="shared" si="233"/>
        <v/>
      </c>
      <c r="AB192" s="89" t="str">
        <f t="shared" si="234"/>
        <v/>
      </c>
      <c r="AC192" s="89" t="str">
        <f t="shared" si="235"/>
        <v>0</v>
      </c>
      <c r="AD192" s="89">
        <f t="shared" si="236"/>
        <v>0</v>
      </c>
      <c r="AE192" s="201" t="str">
        <f>IF(女子種目選択!F192="","",女子種目選択!F192)</f>
        <v/>
      </c>
      <c r="AF192" s="94" t="str">
        <f t="shared" si="314"/>
        <v/>
      </c>
      <c r="AG192" s="129"/>
      <c r="AH192" s="202" t="str">
        <f t="shared" si="237"/>
        <v/>
      </c>
      <c r="AI192" s="130"/>
      <c r="AJ192" s="202" t="str">
        <f t="shared" si="238"/>
        <v/>
      </c>
      <c r="AK192" s="200"/>
      <c r="AL192" s="99">
        <f t="shared" si="239"/>
        <v>0</v>
      </c>
      <c r="AM192" s="99">
        <f t="shared" si="240"/>
        <v>0</v>
      </c>
      <c r="AN192" s="99">
        <f t="shared" si="241"/>
        <v>0</v>
      </c>
      <c r="AO192" s="99">
        <f t="shared" si="242"/>
        <v>0</v>
      </c>
      <c r="AP192" s="100">
        <f t="shared" si="243"/>
        <v>0</v>
      </c>
      <c r="AQ192" s="101">
        <f t="shared" si="244"/>
        <v>0</v>
      </c>
      <c r="AR192" s="89" t="str">
        <f t="shared" si="245"/>
        <v>000</v>
      </c>
      <c r="AS192" s="89">
        <f t="shared" si="246"/>
        <v>0</v>
      </c>
      <c r="AT192" s="89">
        <f t="shared" si="247"/>
        <v>0</v>
      </c>
      <c r="AU192" s="89" t="str">
        <f t="shared" si="248"/>
        <v/>
      </c>
      <c r="AV192" s="89" t="str">
        <f t="shared" si="249"/>
        <v/>
      </c>
      <c r="AW192" s="89" t="str">
        <f t="shared" si="250"/>
        <v>0</v>
      </c>
      <c r="AX192" s="89" t="str">
        <f t="shared" si="251"/>
        <v/>
      </c>
      <c r="AY192" s="89" t="str">
        <f t="shared" si="252"/>
        <v>0</v>
      </c>
      <c r="AZ192" s="89" t="str">
        <f t="shared" si="253"/>
        <v/>
      </c>
      <c r="BA192" s="89" t="str">
        <f t="shared" si="254"/>
        <v>00</v>
      </c>
      <c r="BB192" s="89">
        <f t="shared" si="255"/>
        <v>0</v>
      </c>
      <c r="BC192" s="199" t="str">
        <f>IF(女子種目選択!G192="","",女子種目選択!G192)</f>
        <v/>
      </c>
      <c r="BD192" s="94" t="str">
        <f t="shared" si="315"/>
        <v/>
      </c>
      <c r="BE192" s="129"/>
      <c r="BF192" s="202" t="str">
        <f t="shared" si="256"/>
        <v/>
      </c>
      <c r="BG192" s="130"/>
      <c r="BH192" s="202" t="str">
        <f t="shared" si="257"/>
        <v/>
      </c>
      <c r="BI192" s="200"/>
      <c r="BJ192" s="99">
        <f t="shared" si="258"/>
        <v>0</v>
      </c>
      <c r="BK192" s="99">
        <f t="shared" si="259"/>
        <v>0</v>
      </c>
      <c r="BL192" s="99">
        <f t="shared" si="260"/>
        <v>0</v>
      </c>
      <c r="BM192" s="99">
        <f t="shared" si="261"/>
        <v>0</v>
      </c>
      <c r="BN192" s="100">
        <f t="shared" si="262"/>
        <v>0</v>
      </c>
      <c r="BO192" s="101">
        <f t="shared" si="263"/>
        <v>0</v>
      </c>
      <c r="BP192" s="89" t="str">
        <f t="shared" si="264"/>
        <v>000</v>
      </c>
      <c r="BQ192" s="89">
        <f t="shared" si="265"/>
        <v>0</v>
      </c>
      <c r="BR192" s="89">
        <f t="shared" si="266"/>
        <v>0</v>
      </c>
      <c r="BS192" s="89" t="str">
        <f t="shared" si="267"/>
        <v/>
      </c>
      <c r="BT192" s="89" t="str">
        <f t="shared" si="268"/>
        <v/>
      </c>
      <c r="BU192" s="89" t="str">
        <f t="shared" si="269"/>
        <v>0</v>
      </c>
      <c r="BV192" s="89" t="str">
        <f t="shared" si="270"/>
        <v/>
      </c>
      <c r="BW192" s="89" t="str">
        <f t="shared" si="271"/>
        <v>0</v>
      </c>
      <c r="BX192" s="89" t="str">
        <f t="shared" si="272"/>
        <v/>
      </c>
      <c r="BY192" s="89" t="str">
        <f t="shared" si="273"/>
        <v>00</v>
      </c>
      <c r="BZ192" s="89">
        <f t="shared" si="274"/>
        <v>0</v>
      </c>
      <c r="CA192" s="199" t="str">
        <f>IF(女子種目選択!H192="","",女子種目選択!H192)</f>
        <v/>
      </c>
      <c r="CB192" s="94" t="str">
        <f t="shared" si="316"/>
        <v/>
      </c>
      <c r="CC192" s="129"/>
      <c r="CD192" s="202" t="str">
        <f t="shared" si="275"/>
        <v/>
      </c>
      <c r="CE192" s="130"/>
      <c r="CF192" s="202" t="str">
        <f t="shared" si="276"/>
        <v/>
      </c>
      <c r="CG192" s="200"/>
      <c r="CH192" s="99">
        <f t="shared" si="277"/>
        <v>0</v>
      </c>
      <c r="CI192" s="99">
        <f t="shared" si="278"/>
        <v>0</v>
      </c>
      <c r="CJ192" s="99">
        <f t="shared" si="279"/>
        <v>0</v>
      </c>
      <c r="CK192" s="99">
        <f t="shared" si="280"/>
        <v>0</v>
      </c>
      <c r="CL192" s="100">
        <f t="shared" si="281"/>
        <v>0</v>
      </c>
      <c r="CM192" s="101">
        <f t="shared" si="282"/>
        <v>0</v>
      </c>
      <c r="CN192" s="89" t="str">
        <f t="shared" si="283"/>
        <v>000</v>
      </c>
      <c r="CO192" s="89">
        <f t="shared" si="284"/>
        <v>0</v>
      </c>
      <c r="CP192" s="89">
        <f t="shared" si="285"/>
        <v>0</v>
      </c>
      <c r="CQ192" s="89" t="str">
        <f t="shared" si="286"/>
        <v/>
      </c>
      <c r="CR192" s="89" t="str">
        <f t="shared" si="287"/>
        <v/>
      </c>
      <c r="CS192" s="89" t="str">
        <f t="shared" si="288"/>
        <v>0</v>
      </c>
      <c r="CT192" s="89" t="str">
        <f t="shared" si="289"/>
        <v/>
      </c>
      <c r="CU192" s="89" t="str">
        <f t="shared" si="290"/>
        <v>0</v>
      </c>
      <c r="CV192" s="89" t="str">
        <f t="shared" si="291"/>
        <v/>
      </c>
      <c r="CW192" s="89" t="str">
        <f t="shared" si="292"/>
        <v>00</v>
      </c>
      <c r="CX192" s="89">
        <f t="shared" si="293"/>
        <v>0</v>
      </c>
      <c r="CY192" s="201" t="str">
        <f>IF(女子種目選択!I192="","",女子種目選択!I192)</f>
        <v/>
      </c>
      <c r="CZ192" s="94" t="str">
        <f t="shared" si="317"/>
        <v/>
      </c>
      <c r="DA192" s="129"/>
      <c r="DB192" s="202" t="str">
        <f t="shared" si="294"/>
        <v/>
      </c>
      <c r="DC192" s="130"/>
      <c r="DD192" s="202" t="str">
        <f t="shared" si="295"/>
        <v/>
      </c>
      <c r="DE192" s="200"/>
      <c r="DF192" s="99">
        <f t="shared" si="296"/>
        <v>0</v>
      </c>
      <c r="DG192" s="99">
        <f t="shared" si="297"/>
        <v>0</v>
      </c>
      <c r="DH192" s="99">
        <f t="shared" si="298"/>
        <v>0</v>
      </c>
      <c r="DI192" s="99">
        <f t="shared" si="299"/>
        <v>0</v>
      </c>
      <c r="DJ192" s="100">
        <f t="shared" si="300"/>
        <v>0</v>
      </c>
      <c r="DK192" s="101">
        <f t="shared" si="301"/>
        <v>0</v>
      </c>
      <c r="DL192" s="89" t="str">
        <f t="shared" si="302"/>
        <v>000</v>
      </c>
      <c r="DM192" s="89">
        <f t="shared" si="303"/>
        <v>0</v>
      </c>
      <c r="DN192" s="89">
        <f t="shared" si="304"/>
        <v>0</v>
      </c>
      <c r="DO192" s="89" t="str">
        <f t="shared" si="305"/>
        <v/>
      </c>
      <c r="DP192" s="89" t="str">
        <f t="shared" si="306"/>
        <v/>
      </c>
      <c r="DQ192" s="89" t="str">
        <f t="shared" si="307"/>
        <v>0</v>
      </c>
      <c r="DR192" s="89" t="str">
        <f t="shared" si="308"/>
        <v/>
      </c>
      <c r="DS192" s="89" t="str">
        <f t="shared" si="309"/>
        <v>0</v>
      </c>
      <c r="DT192" s="89" t="str">
        <f t="shared" si="310"/>
        <v/>
      </c>
      <c r="DU192" s="89" t="str">
        <f t="shared" si="311"/>
        <v>00</v>
      </c>
      <c r="DV192" s="89">
        <f t="shared" si="312"/>
        <v>0</v>
      </c>
    </row>
    <row r="193" spans="2:126">
      <c r="B193" s="90" t="str">
        <f t="shared" si="217"/>
        <v/>
      </c>
      <c r="C193" s="91">
        <v>190</v>
      </c>
      <c r="D193" s="92" t="str">
        <f>女子種目選択!B193</f>
        <v/>
      </c>
      <c r="E193" s="197" t="str">
        <f>女子種目選択!C193</f>
        <v/>
      </c>
      <c r="F193" s="198" t="str">
        <f>女子種目選択!D193</f>
        <v/>
      </c>
      <c r="G193" s="199" t="str">
        <f>IF(女子種目選択!E193="","",女子種目選択!E193)</f>
        <v/>
      </c>
      <c r="H193" s="94" t="str">
        <f t="shared" si="313"/>
        <v/>
      </c>
      <c r="I193" s="129"/>
      <c r="J193" s="96" t="str">
        <f t="shared" si="218"/>
        <v/>
      </c>
      <c r="K193" s="130"/>
      <c r="L193" s="96" t="str">
        <f t="shared" si="219"/>
        <v/>
      </c>
      <c r="M193" s="200"/>
      <c r="N193" s="99" t="str">
        <f t="shared" si="220"/>
        <v/>
      </c>
      <c r="O193" s="99">
        <f t="shared" si="221"/>
        <v>0</v>
      </c>
      <c r="P193" s="99" t="str">
        <f t="shared" si="222"/>
        <v/>
      </c>
      <c r="Q193" s="99">
        <f t="shared" si="223"/>
        <v>0</v>
      </c>
      <c r="R193" s="100" t="str">
        <f t="shared" si="224"/>
        <v/>
      </c>
      <c r="S193" s="101" t="str">
        <f t="shared" si="225"/>
        <v/>
      </c>
      <c r="T193" s="89" t="str">
        <f t="shared" si="226"/>
        <v>00</v>
      </c>
      <c r="U193" s="89">
        <f t="shared" si="227"/>
        <v>0</v>
      </c>
      <c r="V193" s="89">
        <f t="shared" si="228"/>
        <v>0</v>
      </c>
      <c r="W193" s="89" t="str">
        <f t="shared" si="229"/>
        <v/>
      </c>
      <c r="X193" s="89" t="str">
        <f t="shared" si="230"/>
        <v/>
      </c>
      <c r="Y193" s="89" t="str">
        <f t="shared" si="231"/>
        <v>0</v>
      </c>
      <c r="Z193" s="89" t="str">
        <f t="shared" si="232"/>
        <v/>
      </c>
      <c r="AA193" s="89" t="str">
        <f t="shared" si="233"/>
        <v/>
      </c>
      <c r="AB193" s="89" t="str">
        <f t="shared" si="234"/>
        <v/>
      </c>
      <c r="AC193" s="89" t="str">
        <f t="shared" si="235"/>
        <v>0</v>
      </c>
      <c r="AD193" s="89">
        <f t="shared" si="236"/>
        <v>0</v>
      </c>
      <c r="AE193" s="201" t="str">
        <f>IF(女子種目選択!F193="","",女子種目選択!F193)</f>
        <v/>
      </c>
      <c r="AF193" s="94" t="str">
        <f t="shared" si="314"/>
        <v/>
      </c>
      <c r="AG193" s="129"/>
      <c r="AH193" s="202" t="str">
        <f t="shared" si="237"/>
        <v/>
      </c>
      <c r="AI193" s="130"/>
      <c r="AJ193" s="202" t="str">
        <f t="shared" si="238"/>
        <v/>
      </c>
      <c r="AK193" s="200"/>
      <c r="AL193" s="99">
        <f t="shared" si="239"/>
        <v>0</v>
      </c>
      <c r="AM193" s="99">
        <f t="shared" si="240"/>
        <v>0</v>
      </c>
      <c r="AN193" s="99">
        <f t="shared" si="241"/>
        <v>0</v>
      </c>
      <c r="AO193" s="99">
        <f t="shared" si="242"/>
        <v>0</v>
      </c>
      <c r="AP193" s="100">
        <f t="shared" si="243"/>
        <v>0</v>
      </c>
      <c r="AQ193" s="101">
        <f t="shared" si="244"/>
        <v>0</v>
      </c>
      <c r="AR193" s="89" t="str">
        <f t="shared" si="245"/>
        <v>000</v>
      </c>
      <c r="AS193" s="89">
        <f t="shared" si="246"/>
        <v>0</v>
      </c>
      <c r="AT193" s="89">
        <f t="shared" si="247"/>
        <v>0</v>
      </c>
      <c r="AU193" s="89" t="str">
        <f t="shared" si="248"/>
        <v/>
      </c>
      <c r="AV193" s="89" t="str">
        <f t="shared" si="249"/>
        <v/>
      </c>
      <c r="AW193" s="89" t="str">
        <f t="shared" si="250"/>
        <v>0</v>
      </c>
      <c r="AX193" s="89" t="str">
        <f t="shared" si="251"/>
        <v/>
      </c>
      <c r="AY193" s="89" t="str">
        <f t="shared" si="252"/>
        <v>0</v>
      </c>
      <c r="AZ193" s="89" t="str">
        <f t="shared" si="253"/>
        <v/>
      </c>
      <c r="BA193" s="89" t="str">
        <f t="shared" si="254"/>
        <v>00</v>
      </c>
      <c r="BB193" s="89">
        <f t="shared" si="255"/>
        <v>0</v>
      </c>
      <c r="BC193" s="199" t="str">
        <f>IF(女子種目選択!G193="","",女子種目選択!G193)</f>
        <v/>
      </c>
      <c r="BD193" s="94" t="str">
        <f t="shared" si="315"/>
        <v/>
      </c>
      <c r="BE193" s="129"/>
      <c r="BF193" s="202" t="str">
        <f t="shared" si="256"/>
        <v/>
      </c>
      <c r="BG193" s="130"/>
      <c r="BH193" s="202" t="str">
        <f t="shared" si="257"/>
        <v/>
      </c>
      <c r="BI193" s="200"/>
      <c r="BJ193" s="99">
        <f t="shared" si="258"/>
        <v>0</v>
      </c>
      <c r="BK193" s="99">
        <f t="shared" si="259"/>
        <v>0</v>
      </c>
      <c r="BL193" s="99">
        <f t="shared" si="260"/>
        <v>0</v>
      </c>
      <c r="BM193" s="99">
        <f t="shared" si="261"/>
        <v>0</v>
      </c>
      <c r="BN193" s="100">
        <f t="shared" si="262"/>
        <v>0</v>
      </c>
      <c r="BO193" s="101">
        <f t="shared" si="263"/>
        <v>0</v>
      </c>
      <c r="BP193" s="89" t="str">
        <f t="shared" si="264"/>
        <v>000</v>
      </c>
      <c r="BQ193" s="89">
        <f t="shared" si="265"/>
        <v>0</v>
      </c>
      <c r="BR193" s="89">
        <f t="shared" si="266"/>
        <v>0</v>
      </c>
      <c r="BS193" s="89" t="str">
        <f t="shared" si="267"/>
        <v/>
      </c>
      <c r="BT193" s="89" t="str">
        <f t="shared" si="268"/>
        <v/>
      </c>
      <c r="BU193" s="89" t="str">
        <f t="shared" si="269"/>
        <v>0</v>
      </c>
      <c r="BV193" s="89" t="str">
        <f t="shared" si="270"/>
        <v/>
      </c>
      <c r="BW193" s="89" t="str">
        <f t="shared" si="271"/>
        <v>0</v>
      </c>
      <c r="BX193" s="89" t="str">
        <f t="shared" si="272"/>
        <v/>
      </c>
      <c r="BY193" s="89" t="str">
        <f t="shared" si="273"/>
        <v>00</v>
      </c>
      <c r="BZ193" s="89">
        <f t="shared" si="274"/>
        <v>0</v>
      </c>
      <c r="CA193" s="199" t="str">
        <f>IF(女子種目選択!H193="","",女子種目選択!H193)</f>
        <v/>
      </c>
      <c r="CB193" s="94" t="str">
        <f t="shared" si="316"/>
        <v/>
      </c>
      <c r="CC193" s="129"/>
      <c r="CD193" s="202" t="str">
        <f t="shared" si="275"/>
        <v/>
      </c>
      <c r="CE193" s="130"/>
      <c r="CF193" s="202" t="str">
        <f t="shared" si="276"/>
        <v/>
      </c>
      <c r="CG193" s="200"/>
      <c r="CH193" s="99">
        <f t="shared" si="277"/>
        <v>0</v>
      </c>
      <c r="CI193" s="99">
        <f t="shared" si="278"/>
        <v>0</v>
      </c>
      <c r="CJ193" s="99">
        <f t="shared" si="279"/>
        <v>0</v>
      </c>
      <c r="CK193" s="99">
        <f t="shared" si="280"/>
        <v>0</v>
      </c>
      <c r="CL193" s="100">
        <f t="shared" si="281"/>
        <v>0</v>
      </c>
      <c r="CM193" s="101">
        <f t="shared" si="282"/>
        <v>0</v>
      </c>
      <c r="CN193" s="89" t="str">
        <f t="shared" si="283"/>
        <v>000</v>
      </c>
      <c r="CO193" s="89">
        <f t="shared" si="284"/>
        <v>0</v>
      </c>
      <c r="CP193" s="89">
        <f t="shared" si="285"/>
        <v>0</v>
      </c>
      <c r="CQ193" s="89" t="str">
        <f t="shared" si="286"/>
        <v/>
      </c>
      <c r="CR193" s="89" t="str">
        <f t="shared" si="287"/>
        <v/>
      </c>
      <c r="CS193" s="89" t="str">
        <f t="shared" si="288"/>
        <v>0</v>
      </c>
      <c r="CT193" s="89" t="str">
        <f t="shared" si="289"/>
        <v/>
      </c>
      <c r="CU193" s="89" t="str">
        <f t="shared" si="290"/>
        <v>0</v>
      </c>
      <c r="CV193" s="89" t="str">
        <f t="shared" si="291"/>
        <v/>
      </c>
      <c r="CW193" s="89" t="str">
        <f t="shared" si="292"/>
        <v>00</v>
      </c>
      <c r="CX193" s="89">
        <f t="shared" si="293"/>
        <v>0</v>
      </c>
      <c r="CY193" s="201" t="str">
        <f>IF(女子種目選択!I193="","",女子種目選択!I193)</f>
        <v/>
      </c>
      <c r="CZ193" s="94" t="str">
        <f t="shared" si="317"/>
        <v/>
      </c>
      <c r="DA193" s="129"/>
      <c r="DB193" s="202" t="str">
        <f t="shared" si="294"/>
        <v/>
      </c>
      <c r="DC193" s="130"/>
      <c r="DD193" s="202" t="str">
        <f t="shared" si="295"/>
        <v/>
      </c>
      <c r="DE193" s="200"/>
      <c r="DF193" s="99">
        <f t="shared" si="296"/>
        <v>0</v>
      </c>
      <c r="DG193" s="99">
        <f t="shared" si="297"/>
        <v>0</v>
      </c>
      <c r="DH193" s="99">
        <f t="shared" si="298"/>
        <v>0</v>
      </c>
      <c r="DI193" s="99">
        <f t="shared" si="299"/>
        <v>0</v>
      </c>
      <c r="DJ193" s="100">
        <f t="shared" si="300"/>
        <v>0</v>
      </c>
      <c r="DK193" s="101">
        <f t="shared" si="301"/>
        <v>0</v>
      </c>
      <c r="DL193" s="89" t="str">
        <f t="shared" si="302"/>
        <v>000</v>
      </c>
      <c r="DM193" s="89">
        <f t="shared" si="303"/>
        <v>0</v>
      </c>
      <c r="DN193" s="89">
        <f t="shared" si="304"/>
        <v>0</v>
      </c>
      <c r="DO193" s="89" t="str">
        <f t="shared" si="305"/>
        <v/>
      </c>
      <c r="DP193" s="89" t="str">
        <f t="shared" si="306"/>
        <v/>
      </c>
      <c r="DQ193" s="89" t="str">
        <f t="shared" si="307"/>
        <v>0</v>
      </c>
      <c r="DR193" s="89" t="str">
        <f t="shared" si="308"/>
        <v/>
      </c>
      <c r="DS193" s="89" t="str">
        <f t="shared" si="309"/>
        <v>0</v>
      </c>
      <c r="DT193" s="89" t="str">
        <f t="shared" si="310"/>
        <v/>
      </c>
      <c r="DU193" s="89" t="str">
        <f t="shared" si="311"/>
        <v>00</v>
      </c>
      <c r="DV193" s="89">
        <f t="shared" si="312"/>
        <v>0</v>
      </c>
    </row>
    <row r="194" spans="2:126">
      <c r="B194" s="90" t="str">
        <f t="shared" si="217"/>
        <v/>
      </c>
      <c r="C194" s="91">
        <v>191</v>
      </c>
      <c r="D194" s="92" t="str">
        <f>女子種目選択!B194</f>
        <v/>
      </c>
      <c r="E194" s="197" t="str">
        <f>女子種目選択!C194</f>
        <v/>
      </c>
      <c r="F194" s="198" t="str">
        <f>女子種目選択!D194</f>
        <v/>
      </c>
      <c r="G194" s="199" t="str">
        <f>IF(女子種目選択!E194="","",女子種目選択!E194)</f>
        <v/>
      </c>
      <c r="H194" s="94" t="str">
        <f t="shared" si="313"/>
        <v/>
      </c>
      <c r="I194" s="129"/>
      <c r="J194" s="96" t="str">
        <f t="shared" si="218"/>
        <v/>
      </c>
      <c r="K194" s="130"/>
      <c r="L194" s="96" t="str">
        <f t="shared" si="219"/>
        <v/>
      </c>
      <c r="M194" s="200"/>
      <c r="N194" s="99" t="str">
        <f t="shared" si="220"/>
        <v/>
      </c>
      <c r="O194" s="99">
        <f t="shared" si="221"/>
        <v>0</v>
      </c>
      <c r="P194" s="99" t="str">
        <f t="shared" si="222"/>
        <v/>
      </c>
      <c r="Q194" s="99">
        <f t="shared" si="223"/>
        <v>0</v>
      </c>
      <c r="R194" s="100" t="str">
        <f t="shared" si="224"/>
        <v/>
      </c>
      <c r="S194" s="101" t="str">
        <f t="shared" si="225"/>
        <v/>
      </c>
      <c r="T194" s="89" t="str">
        <f t="shared" si="226"/>
        <v>00</v>
      </c>
      <c r="U194" s="89">
        <f t="shared" si="227"/>
        <v>0</v>
      </c>
      <c r="V194" s="89">
        <f t="shared" si="228"/>
        <v>0</v>
      </c>
      <c r="W194" s="89" t="str">
        <f t="shared" si="229"/>
        <v/>
      </c>
      <c r="X194" s="89" t="str">
        <f t="shared" si="230"/>
        <v/>
      </c>
      <c r="Y194" s="89" t="str">
        <f t="shared" si="231"/>
        <v>0</v>
      </c>
      <c r="Z194" s="89" t="str">
        <f t="shared" si="232"/>
        <v/>
      </c>
      <c r="AA194" s="89" t="str">
        <f t="shared" si="233"/>
        <v/>
      </c>
      <c r="AB194" s="89" t="str">
        <f t="shared" si="234"/>
        <v/>
      </c>
      <c r="AC194" s="89" t="str">
        <f t="shared" si="235"/>
        <v>0</v>
      </c>
      <c r="AD194" s="89">
        <f t="shared" si="236"/>
        <v>0</v>
      </c>
      <c r="AE194" s="201" t="str">
        <f>IF(女子種目選択!F194="","",女子種目選択!F194)</f>
        <v/>
      </c>
      <c r="AF194" s="94" t="str">
        <f t="shared" si="314"/>
        <v/>
      </c>
      <c r="AG194" s="129"/>
      <c r="AH194" s="202" t="str">
        <f t="shared" si="237"/>
        <v/>
      </c>
      <c r="AI194" s="130"/>
      <c r="AJ194" s="202" t="str">
        <f t="shared" si="238"/>
        <v/>
      </c>
      <c r="AK194" s="200"/>
      <c r="AL194" s="99">
        <f t="shared" si="239"/>
        <v>0</v>
      </c>
      <c r="AM194" s="99">
        <f t="shared" si="240"/>
        <v>0</v>
      </c>
      <c r="AN194" s="99">
        <f t="shared" si="241"/>
        <v>0</v>
      </c>
      <c r="AO194" s="99">
        <f t="shared" si="242"/>
        <v>0</v>
      </c>
      <c r="AP194" s="100">
        <f t="shared" si="243"/>
        <v>0</v>
      </c>
      <c r="AQ194" s="101">
        <f t="shared" si="244"/>
        <v>0</v>
      </c>
      <c r="AR194" s="89" t="str">
        <f t="shared" si="245"/>
        <v>000</v>
      </c>
      <c r="AS194" s="89">
        <f t="shared" si="246"/>
        <v>0</v>
      </c>
      <c r="AT194" s="89">
        <f t="shared" si="247"/>
        <v>0</v>
      </c>
      <c r="AU194" s="89" t="str">
        <f t="shared" si="248"/>
        <v/>
      </c>
      <c r="AV194" s="89" t="str">
        <f t="shared" si="249"/>
        <v/>
      </c>
      <c r="AW194" s="89" t="str">
        <f t="shared" si="250"/>
        <v>0</v>
      </c>
      <c r="AX194" s="89" t="str">
        <f t="shared" si="251"/>
        <v/>
      </c>
      <c r="AY194" s="89" t="str">
        <f t="shared" si="252"/>
        <v>0</v>
      </c>
      <c r="AZ194" s="89" t="str">
        <f t="shared" si="253"/>
        <v/>
      </c>
      <c r="BA194" s="89" t="str">
        <f t="shared" si="254"/>
        <v>00</v>
      </c>
      <c r="BB194" s="89">
        <f t="shared" si="255"/>
        <v>0</v>
      </c>
      <c r="BC194" s="199" t="str">
        <f>IF(女子種目選択!G194="","",女子種目選択!G194)</f>
        <v/>
      </c>
      <c r="BD194" s="94" t="str">
        <f t="shared" si="315"/>
        <v/>
      </c>
      <c r="BE194" s="129"/>
      <c r="BF194" s="202" t="str">
        <f t="shared" si="256"/>
        <v/>
      </c>
      <c r="BG194" s="130"/>
      <c r="BH194" s="202" t="str">
        <f t="shared" si="257"/>
        <v/>
      </c>
      <c r="BI194" s="200"/>
      <c r="BJ194" s="99">
        <f t="shared" si="258"/>
        <v>0</v>
      </c>
      <c r="BK194" s="99">
        <f t="shared" si="259"/>
        <v>0</v>
      </c>
      <c r="BL194" s="99">
        <f t="shared" si="260"/>
        <v>0</v>
      </c>
      <c r="BM194" s="99">
        <f t="shared" si="261"/>
        <v>0</v>
      </c>
      <c r="BN194" s="100">
        <f t="shared" si="262"/>
        <v>0</v>
      </c>
      <c r="BO194" s="101">
        <f t="shared" si="263"/>
        <v>0</v>
      </c>
      <c r="BP194" s="89" t="str">
        <f t="shared" si="264"/>
        <v>000</v>
      </c>
      <c r="BQ194" s="89">
        <f t="shared" si="265"/>
        <v>0</v>
      </c>
      <c r="BR194" s="89">
        <f t="shared" si="266"/>
        <v>0</v>
      </c>
      <c r="BS194" s="89" t="str">
        <f t="shared" si="267"/>
        <v/>
      </c>
      <c r="BT194" s="89" t="str">
        <f t="shared" si="268"/>
        <v/>
      </c>
      <c r="BU194" s="89" t="str">
        <f t="shared" si="269"/>
        <v>0</v>
      </c>
      <c r="BV194" s="89" t="str">
        <f t="shared" si="270"/>
        <v/>
      </c>
      <c r="BW194" s="89" t="str">
        <f t="shared" si="271"/>
        <v>0</v>
      </c>
      <c r="BX194" s="89" t="str">
        <f t="shared" si="272"/>
        <v/>
      </c>
      <c r="BY194" s="89" t="str">
        <f t="shared" si="273"/>
        <v>00</v>
      </c>
      <c r="BZ194" s="89">
        <f t="shared" si="274"/>
        <v>0</v>
      </c>
      <c r="CA194" s="199" t="str">
        <f>IF(女子種目選択!H194="","",女子種目選択!H194)</f>
        <v/>
      </c>
      <c r="CB194" s="94" t="str">
        <f t="shared" si="316"/>
        <v/>
      </c>
      <c r="CC194" s="129"/>
      <c r="CD194" s="202" t="str">
        <f t="shared" si="275"/>
        <v/>
      </c>
      <c r="CE194" s="130"/>
      <c r="CF194" s="202" t="str">
        <f t="shared" si="276"/>
        <v/>
      </c>
      <c r="CG194" s="200"/>
      <c r="CH194" s="99">
        <f t="shared" si="277"/>
        <v>0</v>
      </c>
      <c r="CI194" s="99">
        <f t="shared" si="278"/>
        <v>0</v>
      </c>
      <c r="CJ194" s="99">
        <f t="shared" si="279"/>
        <v>0</v>
      </c>
      <c r="CK194" s="99">
        <f t="shared" si="280"/>
        <v>0</v>
      </c>
      <c r="CL194" s="100">
        <f t="shared" si="281"/>
        <v>0</v>
      </c>
      <c r="CM194" s="101">
        <f t="shared" si="282"/>
        <v>0</v>
      </c>
      <c r="CN194" s="89" t="str">
        <f t="shared" si="283"/>
        <v>000</v>
      </c>
      <c r="CO194" s="89">
        <f t="shared" si="284"/>
        <v>0</v>
      </c>
      <c r="CP194" s="89">
        <f t="shared" si="285"/>
        <v>0</v>
      </c>
      <c r="CQ194" s="89" t="str">
        <f t="shared" si="286"/>
        <v/>
      </c>
      <c r="CR194" s="89" t="str">
        <f t="shared" si="287"/>
        <v/>
      </c>
      <c r="CS194" s="89" t="str">
        <f t="shared" si="288"/>
        <v>0</v>
      </c>
      <c r="CT194" s="89" t="str">
        <f t="shared" si="289"/>
        <v/>
      </c>
      <c r="CU194" s="89" t="str">
        <f t="shared" si="290"/>
        <v>0</v>
      </c>
      <c r="CV194" s="89" t="str">
        <f t="shared" si="291"/>
        <v/>
      </c>
      <c r="CW194" s="89" t="str">
        <f t="shared" si="292"/>
        <v>00</v>
      </c>
      <c r="CX194" s="89">
        <f t="shared" si="293"/>
        <v>0</v>
      </c>
      <c r="CY194" s="201" t="str">
        <f>IF(女子種目選択!I194="","",女子種目選択!I194)</f>
        <v/>
      </c>
      <c r="CZ194" s="94" t="str">
        <f t="shared" si="317"/>
        <v/>
      </c>
      <c r="DA194" s="129"/>
      <c r="DB194" s="202" t="str">
        <f t="shared" si="294"/>
        <v/>
      </c>
      <c r="DC194" s="130"/>
      <c r="DD194" s="202" t="str">
        <f t="shared" si="295"/>
        <v/>
      </c>
      <c r="DE194" s="200"/>
      <c r="DF194" s="99">
        <f t="shared" si="296"/>
        <v>0</v>
      </c>
      <c r="DG194" s="99">
        <f t="shared" si="297"/>
        <v>0</v>
      </c>
      <c r="DH194" s="99">
        <f t="shared" si="298"/>
        <v>0</v>
      </c>
      <c r="DI194" s="99">
        <f t="shared" si="299"/>
        <v>0</v>
      </c>
      <c r="DJ194" s="100">
        <f t="shared" si="300"/>
        <v>0</v>
      </c>
      <c r="DK194" s="101">
        <f t="shared" si="301"/>
        <v>0</v>
      </c>
      <c r="DL194" s="89" t="str">
        <f t="shared" si="302"/>
        <v>000</v>
      </c>
      <c r="DM194" s="89">
        <f t="shared" si="303"/>
        <v>0</v>
      </c>
      <c r="DN194" s="89">
        <f t="shared" si="304"/>
        <v>0</v>
      </c>
      <c r="DO194" s="89" t="str">
        <f t="shared" si="305"/>
        <v/>
      </c>
      <c r="DP194" s="89" t="str">
        <f t="shared" si="306"/>
        <v/>
      </c>
      <c r="DQ194" s="89" t="str">
        <f t="shared" si="307"/>
        <v>0</v>
      </c>
      <c r="DR194" s="89" t="str">
        <f t="shared" si="308"/>
        <v/>
      </c>
      <c r="DS194" s="89" t="str">
        <f t="shared" si="309"/>
        <v>0</v>
      </c>
      <c r="DT194" s="89" t="str">
        <f t="shared" si="310"/>
        <v/>
      </c>
      <c r="DU194" s="89" t="str">
        <f t="shared" si="311"/>
        <v>00</v>
      </c>
      <c r="DV194" s="89">
        <f t="shared" si="312"/>
        <v>0</v>
      </c>
    </row>
    <row r="195" spans="2:126">
      <c r="B195" s="90" t="str">
        <f t="shared" si="217"/>
        <v/>
      </c>
      <c r="C195" s="91">
        <v>192</v>
      </c>
      <c r="D195" s="92" t="str">
        <f>女子種目選択!B195</f>
        <v/>
      </c>
      <c r="E195" s="197" t="str">
        <f>女子種目選択!C195</f>
        <v/>
      </c>
      <c r="F195" s="198" t="str">
        <f>女子種目選択!D195</f>
        <v/>
      </c>
      <c r="G195" s="199" t="str">
        <f>IF(女子種目選択!E195="","",女子種目選択!E195)</f>
        <v/>
      </c>
      <c r="H195" s="94" t="str">
        <f t="shared" si="313"/>
        <v/>
      </c>
      <c r="I195" s="129"/>
      <c r="J195" s="96" t="str">
        <f t="shared" si="218"/>
        <v/>
      </c>
      <c r="K195" s="130"/>
      <c r="L195" s="96" t="str">
        <f t="shared" si="219"/>
        <v/>
      </c>
      <c r="M195" s="200"/>
      <c r="N195" s="99" t="str">
        <f t="shared" si="220"/>
        <v/>
      </c>
      <c r="O195" s="99">
        <f t="shared" si="221"/>
        <v>0</v>
      </c>
      <c r="P195" s="99" t="str">
        <f t="shared" si="222"/>
        <v/>
      </c>
      <c r="Q195" s="99">
        <f t="shared" si="223"/>
        <v>0</v>
      </c>
      <c r="R195" s="100" t="str">
        <f t="shared" si="224"/>
        <v/>
      </c>
      <c r="S195" s="101" t="str">
        <f t="shared" si="225"/>
        <v/>
      </c>
      <c r="T195" s="89" t="str">
        <f t="shared" si="226"/>
        <v>00</v>
      </c>
      <c r="U195" s="89">
        <f t="shared" si="227"/>
        <v>0</v>
      </c>
      <c r="V195" s="89">
        <f t="shared" si="228"/>
        <v>0</v>
      </c>
      <c r="W195" s="89" t="str">
        <f t="shared" si="229"/>
        <v/>
      </c>
      <c r="X195" s="89" t="str">
        <f t="shared" si="230"/>
        <v/>
      </c>
      <c r="Y195" s="89" t="str">
        <f t="shared" si="231"/>
        <v>0</v>
      </c>
      <c r="Z195" s="89" t="str">
        <f t="shared" si="232"/>
        <v/>
      </c>
      <c r="AA195" s="89" t="str">
        <f t="shared" si="233"/>
        <v/>
      </c>
      <c r="AB195" s="89" t="str">
        <f t="shared" si="234"/>
        <v/>
      </c>
      <c r="AC195" s="89" t="str">
        <f t="shared" si="235"/>
        <v>0</v>
      </c>
      <c r="AD195" s="89">
        <f t="shared" si="236"/>
        <v>0</v>
      </c>
      <c r="AE195" s="201" t="str">
        <f>IF(女子種目選択!F195="","",女子種目選択!F195)</f>
        <v/>
      </c>
      <c r="AF195" s="94" t="str">
        <f t="shared" si="314"/>
        <v/>
      </c>
      <c r="AG195" s="129"/>
      <c r="AH195" s="202" t="str">
        <f t="shared" si="237"/>
        <v/>
      </c>
      <c r="AI195" s="130"/>
      <c r="AJ195" s="202" t="str">
        <f t="shared" si="238"/>
        <v/>
      </c>
      <c r="AK195" s="200"/>
      <c r="AL195" s="99">
        <f t="shared" si="239"/>
        <v>0</v>
      </c>
      <c r="AM195" s="99">
        <f t="shared" si="240"/>
        <v>0</v>
      </c>
      <c r="AN195" s="99">
        <f t="shared" si="241"/>
        <v>0</v>
      </c>
      <c r="AO195" s="99">
        <f t="shared" si="242"/>
        <v>0</v>
      </c>
      <c r="AP195" s="100">
        <f t="shared" si="243"/>
        <v>0</v>
      </c>
      <c r="AQ195" s="101">
        <f t="shared" si="244"/>
        <v>0</v>
      </c>
      <c r="AR195" s="89" t="str">
        <f t="shared" si="245"/>
        <v>000</v>
      </c>
      <c r="AS195" s="89">
        <f t="shared" si="246"/>
        <v>0</v>
      </c>
      <c r="AT195" s="89">
        <f t="shared" si="247"/>
        <v>0</v>
      </c>
      <c r="AU195" s="89" t="str">
        <f t="shared" si="248"/>
        <v/>
      </c>
      <c r="AV195" s="89" t="str">
        <f t="shared" si="249"/>
        <v/>
      </c>
      <c r="AW195" s="89" t="str">
        <f t="shared" si="250"/>
        <v>0</v>
      </c>
      <c r="AX195" s="89" t="str">
        <f t="shared" si="251"/>
        <v/>
      </c>
      <c r="AY195" s="89" t="str">
        <f t="shared" si="252"/>
        <v>0</v>
      </c>
      <c r="AZ195" s="89" t="str">
        <f t="shared" si="253"/>
        <v/>
      </c>
      <c r="BA195" s="89" t="str">
        <f t="shared" si="254"/>
        <v>00</v>
      </c>
      <c r="BB195" s="89">
        <f t="shared" si="255"/>
        <v>0</v>
      </c>
      <c r="BC195" s="199" t="str">
        <f>IF(女子種目選択!G195="","",女子種目選択!G195)</f>
        <v/>
      </c>
      <c r="BD195" s="94" t="str">
        <f t="shared" si="315"/>
        <v/>
      </c>
      <c r="BE195" s="129"/>
      <c r="BF195" s="202" t="str">
        <f t="shared" si="256"/>
        <v/>
      </c>
      <c r="BG195" s="130"/>
      <c r="BH195" s="202" t="str">
        <f t="shared" si="257"/>
        <v/>
      </c>
      <c r="BI195" s="200"/>
      <c r="BJ195" s="99">
        <f t="shared" si="258"/>
        <v>0</v>
      </c>
      <c r="BK195" s="99">
        <f t="shared" si="259"/>
        <v>0</v>
      </c>
      <c r="BL195" s="99">
        <f t="shared" si="260"/>
        <v>0</v>
      </c>
      <c r="BM195" s="99">
        <f t="shared" si="261"/>
        <v>0</v>
      </c>
      <c r="BN195" s="100">
        <f t="shared" si="262"/>
        <v>0</v>
      </c>
      <c r="BO195" s="101">
        <f t="shared" si="263"/>
        <v>0</v>
      </c>
      <c r="BP195" s="89" t="str">
        <f t="shared" si="264"/>
        <v>000</v>
      </c>
      <c r="BQ195" s="89">
        <f t="shared" si="265"/>
        <v>0</v>
      </c>
      <c r="BR195" s="89">
        <f t="shared" si="266"/>
        <v>0</v>
      </c>
      <c r="BS195" s="89" t="str">
        <f t="shared" si="267"/>
        <v/>
      </c>
      <c r="BT195" s="89" t="str">
        <f t="shared" si="268"/>
        <v/>
      </c>
      <c r="BU195" s="89" t="str">
        <f t="shared" si="269"/>
        <v>0</v>
      </c>
      <c r="BV195" s="89" t="str">
        <f t="shared" si="270"/>
        <v/>
      </c>
      <c r="BW195" s="89" t="str">
        <f t="shared" si="271"/>
        <v>0</v>
      </c>
      <c r="BX195" s="89" t="str">
        <f t="shared" si="272"/>
        <v/>
      </c>
      <c r="BY195" s="89" t="str">
        <f t="shared" si="273"/>
        <v>00</v>
      </c>
      <c r="BZ195" s="89">
        <f t="shared" si="274"/>
        <v>0</v>
      </c>
      <c r="CA195" s="199" t="str">
        <f>IF(女子種目選択!H195="","",女子種目選択!H195)</f>
        <v/>
      </c>
      <c r="CB195" s="94" t="str">
        <f t="shared" si="316"/>
        <v/>
      </c>
      <c r="CC195" s="129"/>
      <c r="CD195" s="202" t="str">
        <f t="shared" si="275"/>
        <v/>
      </c>
      <c r="CE195" s="130"/>
      <c r="CF195" s="202" t="str">
        <f t="shared" si="276"/>
        <v/>
      </c>
      <c r="CG195" s="200"/>
      <c r="CH195" s="99">
        <f t="shared" si="277"/>
        <v>0</v>
      </c>
      <c r="CI195" s="99">
        <f t="shared" si="278"/>
        <v>0</v>
      </c>
      <c r="CJ195" s="99">
        <f t="shared" si="279"/>
        <v>0</v>
      </c>
      <c r="CK195" s="99">
        <f t="shared" si="280"/>
        <v>0</v>
      </c>
      <c r="CL195" s="100">
        <f t="shared" si="281"/>
        <v>0</v>
      </c>
      <c r="CM195" s="101">
        <f t="shared" si="282"/>
        <v>0</v>
      </c>
      <c r="CN195" s="89" t="str">
        <f t="shared" si="283"/>
        <v>000</v>
      </c>
      <c r="CO195" s="89">
        <f t="shared" si="284"/>
        <v>0</v>
      </c>
      <c r="CP195" s="89">
        <f t="shared" si="285"/>
        <v>0</v>
      </c>
      <c r="CQ195" s="89" t="str">
        <f t="shared" si="286"/>
        <v/>
      </c>
      <c r="CR195" s="89" t="str">
        <f t="shared" si="287"/>
        <v/>
      </c>
      <c r="CS195" s="89" t="str">
        <f t="shared" si="288"/>
        <v>0</v>
      </c>
      <c r="CT195" s="89" t="str">
        <f t="shared" si="289"/>
        <v/>
      </c>
      <c r="CU195" s="89" t="str">
        <f t="shared" si="290"/>
        <v>0</v>
      </c>
      <c r="CV195" s="89" t="str">
        <f t="shared" si="291"/>
        <v/>
      </c>
      <c r="CW195" s="89" t="str">
        <f t="shared" si="292"/>
        <v>00</v>
      </c>
      <c r="CX195" s="89">
        <f t="shared" si="293"/>
        <v>0</v>
      </c>
      <c r="CY195" s="201" t="str">
        <f>IF(女子種目選択!I195="","",女子種目選択!I195)</f>
        <v/>
      </c>
      <c r="CZ195" s="94" t="str">
        <f t="shared" si="317"/>
        <v/>
      </c>
      <c r="DA195" s="129"/>
      <c r="DB195" s="202" t="str">
        <f t="shared" si="294"/>
        <v/>
      </c>
      <c r="DC195" s="130"/>
      <c r="DD195" s="202" t="str">
        <f t="shared" si="295"/>
        <v/>
      </c>
      <c r="DE195" s="200"/>
      <c r="DF195" s="99">
        <f t="shared" si="296"/>
        <v>0</v>
      </c>
      <c r="DG195" s="99">
        <f t="shared" si="297"/>
        <v>0</v>
      </c>
      <c r="DH195" s="99">
        <f t="shared" si="298"/>
        <v>0</v>
      </c>
      <c r="DI195" s="99">
        <f t="shared" si="299"/>
        <v>0</v>
      </c>
      <c r="DJ195" s="100">
        <f t="shared" si="300"/>
        <v>0</v>
      </c>
      <c r="DK195" s="101">
        <f t="shared" si="301"/>
        <v>0</v>
      </c>
      <c r="DL195" s="89" t="str">
        <f t="shared" si="302"/>
        <v>000</v>
      </c>
      <c r="DM195" s="89">
        <f t="shared" si="303"/>
        <v>0</v>
      </c>
      <c r="DN195" s="89">
        <f t="shared" si="304"/>
        <v>0</v>
      </c>
      <c r="DO195" s="89" t="str">
        <f t="shared" si="305"/>
        <v/>
      </c>
      <c r="DP195" s="89" t="str">
        <f t="shared" si="306"/>
        <v/>
      </c>
      <c r="DQ195" s="89" t="str">
        <f t="shared" si="307"/>
        <v>0</v>
      </c>
      <c r="DR195" s="89" t="str">
        <f t="shared" si="308"/>
        <v/>
      </c>
      <c r="DS195" s="89" t="str">
        <f t="shared" si="309"/>
        <v>0</v>
      </c>
      <c r="DT195" s="89" t="str">
        <f t="shared" si="310"/>
        <v/>
      </c>
      <c r="DU195" s="89" t="str">
        <f t="shared" si="311"/>
        <v>00</v>
      </c>
      <c r="DV195" s="89">
        <f t="shared" si="312"/>
        <v>0</v>
      </c>
    </row>
    <row r="196" spans="2:126">
      <c r="B196" s="90" t="str">
        <f t="shared" si="217"/>
        <v/>
      </c>
      <c r="C196" s="91">
        <v>193</v>
      </c>
      <c r="D196" s="92" t="str">
        <f>女子種目選択!B196</f>
        <v/>
      </c>
      <c r="E196" s="197" t="str">
        <f>女子種目選択!C196</f>
        <v/>
      </c>
      <c r="F196" s="198" t="str">
        <f>女子種目選択!D196</f>
        <v/>
      </c>
      <c r="G196" s="199" t="str">
        <f>IF(女子種目選択!E196="","",女子種目選択!E196)</f>
        <v/>
      </c>
      <c r="H196" s="94" t="str">
        <f t="shared" ref="H196:H203" si="318">IF(G196="","",VLOOKUP(G196,コード２,5,FALSE))</f>
        <v/>
      </c>
      <c r="I196" s="129"/>
      <c r="J196" s="96" t="str">
        <f t="shared" si="218"/>
        <v/>
      </c>
      <c r="K196" s="130"/>
      <c r="L196" s="96" t="str">
        <f t="shared" si="219"/>
        <v/>
      </c>
      <c r="M196" s="200"/>
      <c r="N196" s="99" t="str">
        <f t="shared" si="220"/>
        <v/>
      </c>
      <c r="O196" s="99">
        <f t="shared" si="221"/>
        <v>0</v>
      </c>
      <c r="P196" s="99" t="str">
        <f t="shared" si="222"/>
        <v/>
      </c>
      <c r="Q196" s="99">
        <f t="shared" si="223"/>
        <v>0</v>
      </c>
      <c r="R196" s="100" t="str">
        <f t="shared" si="224"/>
        <v/>
      </c>
      <c r="S196" s="101" t="str">
        <f t="shared" si="225"/>
        <v/>
      </c>
      <c r="T196" s="89" t="str">
        <f t="shared" si="226"/>
        <v>00</v>
      </c>
      <c r="U196" s="89">
        <f t="shared" si="227"/>
        <v>0</v>
      </c>
      <c r="V196" s="89">
        <f t="shared" si="228"/>
        <v>0</v>
      </c>
      <c r="W196" s="89" t="str">
        <f t="shared" si="229"/>
        <v/>
      </c>
      <c r="X196" s="89" t="str">
        <f t="shared" si="230"/>
        <v/>
      </c>
      <c r="Y196" s="89" t="str">
        <f t="shared" si="231"/>
        <v>0</v>
      </c>
      <c r="Z196" s="89" t="str">
        <f t="shared" si="232"/>
        <v/>
      </c>
      <c r="AA196" s="89" t="str">
        <f t="shared" si="233"/>
        <v/>
      </c>
      <c r="AB196" s="89" t="str">
        <f t="shared" si="234"/>
        <v/>
      </c>
      <c r="AC196" s="89" t="str">
        <f t="shared" si="235"/>
        <v>0</v>
      </c>
      <c r="AD196" s="89">
        <f t="shared" si="236"/>
        <v>0</v>
      </c>
      <c r="AE196" s="201" t="str">
        <f>IF(女子種目選択!F196="","",女子種目選択!F196)</f>
        <v/>
      </c>
      <c r="AF196" s="94" t="str">
        <f t="shared" ref="AF196:AF203" si="319">IF(AE196="","",VLOOKUP(AE196,コード２,5,FALSE))</f>
        <v/>
      </c>
      <c r="AG196" s="129"/>
      <c r="AH196" s="202" t="str">
        <f t="shared" si="237"/>
        <v/>
      </c>
      <c r="AI196" s="130"/>
      <c r="AJ196" s="202" t="str">
        <f t="shared" si="238"/>
        <v/>
      </c>
      <c r="AK196" s="200"/>
      <c r="AL196" s="99">
        <f t="shared" si="239"/>
        <v>0</v>
      </c>
      <c r="AM196" s="99">
        <f t="shared" si="240"/>
        <v>0</v>
      </c>
      <c r="AN196" s="99">
        <f t="shared" si="241"/>
        <v>0</v>
      </c>
      <c r="AO196" s="99">
        <f t="shared" si="242"/>
        <v>0</v>
      </c>
      <c r="AP196" s="100">
        <f t="shared" si="243"/>
        <v>0</v>
      </c>
      <c r="AQ196" s="101">
        <f t="shared" si="244"/>
        <v>0</v>
      </c>
      <c r="AR196" s="89" t="str">
        <f t="shared" si="245"/>
        <v>000</v>
      </c>
      <c r="AS196" s="89">
        <f t="shared" si="246"/>
        <v>0</v>
      </c>
      <c r="AT196" s="89">
        <f t="shared" si="247"/>
        <v>0</v>
      </c>
      <c r="AU196" s="89" t="str">
        <f t="shared" si="248"/>
        <v/>
      </c>
      <c r="AV196" s="89" t="str">
        <f t="shared" si="249"/>
        <v/>
      </c>
      <c r="AW196" s="89" t="str">
        <f t="shared" si="250"/>
        <v>0</v>
      </c>
      <c r="AX196" s="89" t="str">
        <f t="shared" si="251"/>
        <v/>
      </c>
      <c r="AY196" s="89" t="str">
        <f t="shared" si="252"/>
        <v>0</v>
      </c>
      <c r="AZ196" s="89" t="str">
        <f t="shared" si="253"/>
        <v/>
      </c>
      <c r="BA196" s="89" t="str">
        <f t="shared" si="254"/>
        <v>00</v>
      </c>
      <c r="BB196" s="89">
        <f t="shared" si="255"/>
        <v>0</v>
      </c>
      <c r="BC196" s="199" t="str">
        <f>IF(女子種目選択!G196="","",女子種目選択!G196)</f>
        <v/>
      </c>
      <c r="BD196" s="94" t="str">
        <f t="shared" ref="BD196:BD203" si="320">IF(BC196="","",VLOOKUP(BC196,コード２,5,FALSE))</f>
        <v/>
      </c>
      <c r="BE196" s="129"/>
      <c r="BF196" s="202" t="str">
        <f t="shared" si="256"/>
        <v/>
      </c>
      <c r="BG196" s="130"/>
      <c r="BH196" s="202" t="str">
        <f t="shared" si="257"/>
        <v/>
      </c>
      <c r="BI196" s="200"/>
      <c r="BJ196" s="99">
        <f t="shared" si="258"/>
        <v>0</v>
      </c>
      <c r="BK196" s="99">
        <f t="shared" si="259"/>
        <v>0</v>
      </c>
      <c r="BL196" s="99">
        <f t="shared" si="260"/>
        <v>0</v>
      </c>
      <c r="BM196" s="99">
        <f t="shared" si="261"/>
        <v>0</v>
      </c>
      <c r="BN196" s="100">
        <f t="shared" si="262"/>
        <v>0</v>
      </c>
      <c r="BO196" s="101">
        <f t="shared" si="263"/>
        <v>0</v>
      </c>
      <c r="BP196" s="89" t="str">
        <f t="shared" si="264"/>
        <v>000</v>
      </c>
      <c r="BQ196" s="89">
        <f t="shared" si="265"/>
        <v>0</v>
      </c>
      <c r="BR196" s="89">
        <f t="shared" si="266"/>
        <v>0</v>
      </c>
      <c r="BS196" s="89" t="str">
        <f t="shared" si="267"/>
        <v/>
      </c>
      <c r="BT196" s="89" t="str">
        <f t="shared" si="268"/>
        <v/>
      </c>
      <c r="BU196" s="89" t="str">
        <f t="shared" si="269"/>
        <v>0</v>
      </c>
      <c r="BV196" s="89" t="str">
        <f t="shared" si="270"/>
        <v/>
      </c>
      <c r="BW196" s="89" t="str">
        <f t="shared" si="271"/>
        <v>0</v>
      </c>
      <c r="BX196" s="89" t="str">
        <f t="shared" si="272"/>
        <v/>
      </c>
      <c r="BY196" s="89" t="str">
        <f t="shared" si="273"/>
        <v>00</v>
      </c>
      <c r="BZ196" s="89">
        <f t="shared" si="274"/>
        <v>0</v>
      </c>
      <c r="CA196" s="199" t="str">
        <f>IF(女子種目選択!H196="","",女子種目選択!H196)</f>
        <v/>
      </c>
      <c r="CB196" s="94" t="str">
        <f t="shared" ref="CB196:CB203" si="321">IF(CA196="","",VLOOKUP(CA196,コード２,5,FALSE))</f>
        <v/>
      </c>
      <c r="CC196" s="129"/>
      <c r="CD196" s="202" t="str">
        <f t="shared" si="275"/>
        <v/>
      </c>
      <c r="CE196" s="130"/>
      <c r="CF196" s="202" t="str">
        <f t="shared" si="276"/>
        <v/>
      </c>
      <c r="CG196" s="200"/>
      <c r="CH196" s="99">
        <f t="shared" si="277"/>
        <v>0</v>
      </c>
      <c r="CI196" s="99">
        <f t="shared" si="278"/>
        <v>0</v>
      </c>
      <c r="CJ196" s="99">
        <f t="shared" si="279"/>
        <v>0</v>
      </c>
      <c r="CK196" s="99">
        <f t="shared" si="280"/>
        <v>0</v>
      </c>
      <c r="CL196" s="100">
        <f t="shared" si="281"/>
        <v>0</v>
      </c>
      <c r="CM196" s="101">
        <f t="shared" si="282"/>
        <v>0</v>
      </c>
      <c r="CN196" s="89" t="str">
        <f t="shared" si="283"/>
        <v>000</v>
      </c>
      <c r="CO196" s="89">
        <f t="shared" si="284"/>
        <v>0</v>
      </c>
      <c r="CP196" s="89">
        <f t="shared" si="285"/>
        <v>0</v>
      </c>
      <c r="CQ196" s="89" t="str">
        <f t="shared" si="286"/>
        <v/>
      </c>
      <c r="CR196" s="89" t="str">
        <f t="shared" si="287"/>
        <v/>
      </c>
      <c r="CS196" s="89" t="str">
        <f t="shared" si="288"/>
        <v>0</v>
      </c>
      <c r="CT196" s="89" t="str">
        <f t="shared" si="289"/>
        <v/>
      </c>
      <c r="CU196" s="89" t="str">
        <f t="shared" si="290"/>
        <v>0</v>
      </c>
      <c r="CV196" s="89" t="str">
        <f t="shared" si="291"/>
        <v/>
      </c>
      <c r="CW196" s="89" t="str">
        <f t="shared" si="292"/>
        <v>00</v>
      </c>
      <c r="CX196" s="89">
        <f t="shared" si="293"/>
        <v>0</v>
      </c>
      <c r="CY196" s="201" t="str">
        <f>IF(女子種目選択!I196="","",女子種目選択!I196)</f>
        <v/>
      </c>
      <c r="CZ196" s="94" t="str">
        <f t="shared" ref="CZ196:CZ203" si="322">IF(CY196="","",VLOOKUP(CY196,コード２,5,FALSE))</f>
        <v/>
      </c>
      <c r="DA196" s="129"/>
      <c r="DB196" s="202" t="str">
        <f t="shared" si="294"/>
        <v/>
      </c>
      <c r="DC196" s="130"/>
      <c r="DD196" s="202" t="str">
        <f t="shared" si="295"/>
        <v/>
      </c>
      <c r="DE196" s="200"/>
      <c r="DF196" s="99">
        <f t="shared" si="296"/>
        <v>0</v>
      </c>
      <c r="DG196" s="99">
        <f t="shared" si="297"/>
        <v>0</v>
      </c>
      <c r="DH196" s="99">
        <f t="shared" si="298"/>
        <v>0</v>
      </c>
      <c r="DI196" s="99">
        <f t="shared" si="299"/>
        <v>0</v>
      </c>
      <c r="DJ196" s="100">
        <f t="shared" si="300"/>
        <v>0</v>
      </c>
      <c r="DK196" s="101">
        <f t="shared" si="301"/>
        <v>0</v>
      </c>
      <c r="DL196" s="89" t="str">
        <f t="shared" si="302"/>
        <v>000</v>
      </c>
      <c r="DM196" s="89">
        <f t="shared" si="303"/>
        <v>0</v>
      </c>
      <c r="DN196" s="89">
        <f t="shared" si="304"/>
        <v>0</v>
      </c>
      <c r="DO196" s="89" t="str">
        <f t="shared" si="305"/>
        <v/>
      </c>
      <c r="DP196" s="89" t="str">
        <f t="shared" si="306"/>
        <v/>
      </c>
      <c r="DQ196" s="89" t="str">
        <f t="shared" si="307"/>
        <v>0</v>
      </c>
      <c r="DR196" s="89" t="str">
        <f t="shared" si="308"/>
        <v/>
      </c>
      <c r="DS196" s="89" t="str">
        <f t="shared" si="309"/>
        <v>0</v>
      </c>
      <c r="DT196" s="89" t="str">
        <f t="shared" si="310"/>
        <v/>
      </c>
      <c r="DU196" s="89" t="str">
        <f t="shared" si="311"/>
        <v>00</v>
      </c>
      <c r="DV196" s="89">
        <f t="shared" si="312"/>
        <v>0</v>
      </c>
    </row>
    <row r="197" spans="2:126">
      <c r="B197" s="90" t="str">
        <f t="shared" ref="B197:B204" si="323">IF(C197&lt;=A$3,C197,"")</f>
        <v/>
      </c>
      <c r="C197" s="91">
        <v>194</v>
      </c>
      <c r="D197" s="92" t="str">
        <f>女子種目選択!B197</f>
        <v/>
      </c>
      <c r="E197" s="197" t="str">
        <f>女子種目選択!C197</f>
        <v/>
      </c>
      <c r="F197" s="198" t="str">
        <f>女子種目選択!D197</f>
        <v/>
      </c>
      <c r="G197" s="199" t="str">
        <f>IF(女子種目選択!E197="","",女子種目選択!E197)</f>
        <v/>
      </c>
      <c r="H197" s="94" t="str">
        <f t="shared" si="318"/>
        <v/>
      </c>
      <c r="I197" s="129"/>
      <c r="J197" s="96" t="str">
        <f t="shared" ref="J197:J204" si="324">IF(B197="","",IF(H197="","",IF(H197="p","点",IF(H197="t","分","m"))))</f>
        <v/>
      </c>
      <c r="K197" s="130"/>
      <c r="L197" s="96" t="str">
        <f t="shared" ref="L197:L204" si="325">IF(B197="","",IF(H197="","",IF(H197="p","",IF(H197="t","秒","cm"))))</f>
        <v/>
      </c>
      <c r="M197" s="200"/>
      <c r="N197" s="99" t="str">
        <f t="shared" ref="N197:N204" si="326">IF(B197="","",LEN(I197))</f>
        <v/>
      </c>
      <c r="O197" s="99">
        <f t="shared" ref="O197:O204" si="327">IF(P197=1,CONCATENATE(T$3,I197),I197)</f>
        <v>0</v>
      </c>
      <c r="P197" s="99" t="str">
        <f t="shared" ref="P197:P204" si="328">IF(B197="","",LEN(K197))</f>
        <v/>
      </c>
      <c r="Q197" s="99">
        <f t="shared" ref="Q197:Q204" si="329">IF(P197=1,CONCATENATE(T$3,K197),K197)</f>
        <v>0</v>
      </c>
      <c r="R197" s="100" t="str">
        <f t="shared" ref="R197:R204" si="330">IF(B197="","",LEN(M197))</f>
        <v/>
      </c>
      <c r="S197" s="101" t="str">
        <f t="shared" ref="S197:S204" si="331">IF(B197="","",IF(H197="m","",IF(H197="p","",(IF(R197=1,M197*10,M197)))))</f>
        <v/>
      </c>
      <c r="T197" s="89" t="str">
        <f t="shared" ref="T197:T204" si="332">CONCATENATE(O197,Q197,S197)</f>
        <v>00</v>
      </c>
      <c r="U197" s="89">
        <f t="shared" ref="U197:U204" si="333">T197*1</f>
        <v>0</v>
      </c>
      <c r="V197" s="89">
        <f t="shared" ref="V197:V204" si="334">O197*1</f>
        <v>0</v>
      </c>
      <c r="W197" s="89" t="str">
        <f t="shared" ref="W197:W204" si="335">IF(V197=0,"",V197)</f>
        <v/>
      </c>
      <c r="X197" s="89" t="str">
        <f t="shared" ref="X197:X204" si="336">IF(V197=0,"",IF(H197="t",".",IF(H197="p","点","m")))</f>
        <v/>
      </c>
      <c r="Y197" s="89" t="str">
        <f t="shared" ref="Y197:Y204" si="337">IF(Q197="","",ASC(Q197))</f>
        <v>0</v>
      </c>
      <c r="Z197" s="89" t="str">
        <f t="shared" ref="Z197:Z204" si="338">IF(H197="t",".","")</f>
        <v/>
      </c>
      <c r="AA197" s="89" t="str">
        <f t="shared" ref="AA197:AA204" si="339">IF(S197="","",ASC(S197))</f>
        <v/>
      </c>
      <c r="AB197" s="89" t="str">
        <f t="shared" ref="AB197:AB204" si="340">IF(X197="m","",IF(V197=0,"","0"))</f>
        <v/>
      </c>
      <c r="AC197" s="89" t="str">
        <f t="shared" ref="AC197:AC204" si="341">IF(X197="点",W197,CONCATENATE(W197,X197,Y197,Z197,AA197,AB197))</f>
        <v>0</v>
      </c>
      <c r="AD197" s="89">
        <f t="shared" ref="AD197:AD204" si="342">IF(V197=0,AC197*1,AC197)</f>
        <v>0</v>
      </c>
      <c r="AE197" s="201" t="str">
        <f>IF(女子種目選択!F197="","",女子種目選択!F197)</f>
        <v/>
      </c>
      <c r="AF197" s="94" t="str">
        <f t="shared" si="319"/>
        <v/>
      </c>
      <c r="AG197" s="129"/>
      <c r="AH197" s="202" t="str">
        <f t="shared" ref="AH197:AH204" si="343">IF(Y197="","",IF(AF197="","",IF(AF197="p","点",IF(AF197="t","分","m"))))</f>
        <v/>
      </c>
      <c r="AI197" s="130"/>
      <c r="AJ197" s="202" t="str">
        <f t="shared" ref="AJ197:AJ204" si="344">IF(Y197="","",IF(AF197="","",IF(AF197="p","",IF(AF197="t","秒","cm"))))</f>
        <v/>
      </c>
      <c r="AK197" s="200"/>
      <c r="AL197" s="99">
        <f t="shared" ref="AL197:AL204" si="345">IF(Y197="","",LEN(AG197))</f>
        <v>0</v>
      </c>
      <c r="AM197" s="99">
        <f t="shared" ref="AM197:AM204" si="346">IF(AN197=1,CONCATENATE(AR$3,AG197),AG197)</f>
        <v>0</v>
      </c>
      <c r="AN197" s="99">
        <f t="shared" ref="AN197:AN204" si="347">IF(Y197="","",LEN(AI197))</f>
        <v>0</v>
      </c>
      <c r="AO197" s="99">
        <f t="shared" ref="AO197:AO204" si="348">IF(AN197=1,CONCATENATE(AR$3,AI197),AI197)</f>
        <v>0</v>
      </c>
      <c r="AP197" s="100">
        <f t="shared" ref="AP197:AP204" si="349">IF(Y197="","",LEN(AK197))</f>
        <v>0</v>
      </c>
      <c r="AQ197" s="101">
        <f t="shared" ref="AQ197:AQ204" si="350">IF(Y197="","",IF(AF197="m","",IF(AF197="p","",(IF(AP197=1,AK197*10,AK197)))))</f>
        <v>0</v>
      </c>
      <c r="AR197" s="89" t="str">
        <f t="shared" ref="AR197:AR204" si="351">CONCATENATE(AM197,AO197,AQ197)</f>
        <v>000</v>
      </c>
      <c r="AS197" s="89">
        <f t="shared" ref="AS197:AS204" si="352">AR197*1</f>
        <v>0</v>
      </c>
      <c r="AT197" s="89">
        <f t="shared" ref="AT197:AT204" si="353">AM197*1</f>
        <v>0</v>
      </c>
      <c r="AU197" s="89" t="str">
        <f t="shared" ref="AU197:AU204" si="354">IF(AT197=0,"",AT197)</f>
        <v/>
      </c>
      <c r="AV197" s="89" t="str">
        <f t="shared" ref="AV197:AV204" si="355">IF(AT197=0,"",IF(AF197="t",".",IF(AF197="p","点","m")))</f>
        <v/>
      </c>
      <c r="AW197" s="89" t="str">
        <f t="shared" ref="AW197:AW204" si="356">IF(AO197="","",ASC(AO197))</f>
        <v>0</v>
      </c>
      <c r="AX197" s="89" t="str">
        <f t="shared" ref="AX197:AX204" si="357">IF(AF197="t",".","")</f>
        <v/>
      </c>
      <c r="AY197" s="89" t="str">
        <f t="shared" ref="AY197:AY204" si="358">IF(AQ197="","",ASC(AQ197))</f>
        <v>0</v>
      </c>
      <c r="AZ197" s="89" t="str">
        <f t="shared" ref="AZ197:AZ204" si="359">IF(AV197="m","",IF(AT197=0,"","0"))</f>
        <v/>
      </c>
      <c r="BA197" s="89" t="str">
        <f t="shared" ref="BA197:BA204" si="360">IF(AV197="点",AU197,CONCATENATE(AU197,AV197,AW197,AX197,AY197,AZ197))</f>
        <v>00</v>
      </c>
      <c r="BB197" s="89">
        <f t="shared" ref="BB197:BB204" si="361">IF(AT197=0,BA197*1,BA197)</f>
        <v>0</v>
      </c>
      <c r="BC197" s="199" t="str">
        <f>IF(女子種目選択!G197="","",女子種目選択!G197)</f>
        <v/>
      </c>
      <c r="BD197" s="94" t="str">
        <f t="shared" si="320"/>
        <v/>
      </c>
      <c r="BE197" s="129"/>
      <c r="BF197" s="202" t="str">
        <f t="shared" ref="BF197:BF204" si="362">IF(AW197="","",IF(BD197="","",IF(BD197="p","点",IF(BD197="t","分","m"))))</f>
        <v/>
      </c>
      <c r="BG197" s="130"/>
      <c r="BH197" s="202" t="str">
        <f t="shared" ref="BH197:BH204" si="363">IF(AW197="","",IF(BD197="","",IF(BD197="p","",IF(BD197="t","秒","cm"))))</f>
        <v/>
      </c>
      <c r="BI197" s="200"/>
      <c r="BJ197" s="99">
        <f t="shared" ref="BJ197:BJ204" si="364">IF(AW197="","",LEN(BE197))</f>
        <v>0</v>
      </c>
      <c r="BK197" s="99">
        <f t="shared" ref="BK197:BK204" si="365">IF(BL197=1,CONCATENATE(BP$3,BE197),BE197)</f>
        <v>0</v>
      </c>
      <c r="BL197" s="99">
        <f t="shared" ref="BL197:BL204" si="366">IF(AW197="","",LEN(BG197))</f>
        <v>0</v>
      </c>
      <c r="BM197" s="99">
        <f t="shared" ref="BM197:BM204" si="367">IF(BL197=1,CONCATENATE(BP$3,BG197),BG197)</f>
        <v>0</v>
      </c>
      <c r="BN197" s="100">
        <f t="shared" ref="BN197:BN204" si="368">IF(AW197="","",LEN(BI197))</f>
        <v>0</v>
      </c>
      <c r="BO197" s="101">
        <f t="shared" ref="BO197:BO204" si="369">IF(AW197="","",IF(BD197="m","",IF(BD197="p","",(IF(BN197=1,BI197*10,BI197)))))</f>
        <v>0</v>
      </c>
      <c r="BP197" s="89" t="str">
        <f t="shared" ref="BP197:BP204" si="370">CONCATENATE(BK197,BM197,BO197)</f>
        <v>000</v>
      </c>
      <c r="BQ197" s="89">
        <f t="shared" ref="BQ197:BQ204" si="371">BP197*1</f>
        <v>0</v>
      </c>
      <c r="BR197" s="89">
        <f t="shared" ref="BR197:BR204" si="372">BK197*1</f>
        <v>0</v>
      </c>
      <c r="BS197" s="89" t="str">
        <f t="shared" ref="BS197:BS204" si="373">IF(BR197=0,"",BR197)</f>
        <v/>
      </c>
      <c r="BT197" s="89" t="str">
        <f t="shared" ref="BT197:BT204" si="374">IF(BR197=0,"",IF(BD197="t",".",IF(BD197="p","点","m")))</f>
        <v/>
      </c>
      <c r="BU197" s="89" t="str">
        <f t="shared" ref="BU197:BU204" si="375">IF(BM197="","",ASC(BM197))</f>
        <v>0</v>
      </c>
      <c r="BV197" s="89" t="str">
        <f t="shared" ref="BV197:BV204" si="376">IF(BD197="t",".","")</f>
        <v/>
      </c>
      <c r="BW197" s="89" t="str">
        <f t="shared" ref="BW197:BW204" si="377">IF(BO197="","",ASC(BO197))</f>
        <v>0</v>
      </c>
      <c r="BX197" s="89" t="str">
        <f t="shared" ref="BX197:BX204" si="378">IF(BT197="m","",IF(BR197=0,"","0"))</f>
        <v/>
      </c>
      <c r="BY197" s="89" t="str">
        <f t="shared" ref="BY197:BY204" si="379">IF(BT197="点",BS197,CONCATENATE(BS197,BT197,BU197,BV197,BW197,BX197))</f>
        <v>00</v>
      </c>
      <c r="BZ197" s="89">
        <f t="shared" ref="BZ197:BZ204" si="380">IF(BR197=0,BY197*1,BY197)</f>
        <v>0</v>
      </c>
      <c r="CA197" s="199" t="str">
        <f>IF(女子種目選択!H197="","",女子種目選択!H197)</f>
        <v/>
      </c>
      <c r="CB197" s="94" t="str">
        <f t="shared" si="321"/>
        <v/>
      </c>
      <c r="CC197" s="129"/>
      <c r="CD197" s="202" t="str">
        <f t="shared" ref="CD197:CD204" si="381">IF(BU197="","",IF(CB197="","",IF(CB197="p","点",IF(CB197="t","分","m"))))</f>
        <v/>
      </c>
      <c r="CE197" s="130"/>
      <c r="CF197" s="202" t="str">
        <f t="shared" ref="CF197:CF204" si="382">IF(BU197="","",IF(CB197="","",IF(CB197="p","",IF(CB197="t","秒","cm"))))</f>
        <v/>
      </c>
      <c r="CG197" s="200"/>
      <c r="CH197" s="99">
        <f t="shared" ref="CH197:CH204" si="383">IF(BU197="","",LEN(CC197))</f>
        <v>0</v>
      </c>
      <c r="CI197" s="99">
        <f t="shared" ref="CI197:CI204" si="384">IF(CJ197=1,CONCATENATE(CN$3,CC197),CC197)</f>
        <v>0</v>
      </c>
      <c r="CJ197" s="99">
        <f t="shared" ref="CJ197:CJ204" si="385">IF(BU197="","",LEN(CE197))</f>
        <v>0</v>
      </c>
      <c r="CK197" s="99">
        <f t="shared" ref="CK197:CK204" si="386">IF(CJ197=1,CONCATENATE(CN$3,CE197),CE197)</f>
        <v>0</v>
      </c>
      <c r="CL197" s="100">
        <f t="shared" ref="CL197:CL204" si="387">IF(BU197="","",LEN(CG197))</f>
        <v>0</v>
      </c>
      <c r="CM197" s="101">
        <f t="shared" ref="CM197:CM204" si="388">IF(BU197="","",IF(CB197="m","",IF(CB197="p","",(IF(CL197=1,CG197*10,CG197)))))</f>
        <v>0</v>
      </c>
      <c r="CN197" s="89" t="str">
        <f t="shared" ref="CN197:CN204" si="389">CONCATENATE(CI197,CK197,CM197)</f>
        <v>000</v>
      </c>
      <c r="CO197" s="89">
        <f t="shared" ref="CO197:CO204" si="390">CN197*1</f>
        <v>0</v>
      </c>
      <c r="CP197" s="89">
        <f t="shared" ref="CP197:CP204" si="391">CI197*1</f>
        <v>0</v>
      </c>
      <c r="CQ197" s="89" t="str">
        <f t="shared" ref="CQ197:CQ204" si="392">IF(CP197=0,"",CP197)</f>
        <v/>
      </c>
      <c r="CR197" s="89" t="str">
        <f t="shared" ref="CR197:CR204" si="393">IF(CP197=0,"",IF(CB197="t",".",IF(CB197="p","点","m")))</f>
        <v/>
      </c>
      <c r="CS197" s="89" t="str">
        <f t="shared" ref="CS197:CS204" si="394">IF(CK197="","",ASC(CK197))</f>
        <v>0</v>
      </c>
      <c r="CT197" s="89" t="str">
        <f t="shared" ref="CT197:CT204" si="395">IF(CB197="t",".","")</f>
        <v/>
      </c>
      <c r="CU197" s="89" t="str">
        <f t="shared" ref="CU197:CU204" si="396">IF(CM197="","",ASC(CM197))</f>
        <v>0</v>
      </c>
      <c r="CV197" s="89" t="str">
        <f t="shared" ref="CV197:CV204" si="397">IF(CR197="m","",IF(CP197=0,"","0"))</f>
        <v/>
      </c>
      <c r="CW197" s="89" t="str">
        <f t="shared" ref="CW197:CW204" si="398">IF(CR197="点",CQ197,CONCATENATE(CQ197,CR197,CS197,CT197,CU197,CV197))</f>
        <v>00</v>
      </c>
      <c r="CX197" s="89">
        <f t="shared" ref="CX197:CX204" si="399">IF(CP197=0,CW197*1,CW197)</f>
        <v>0</v>
      </c>
      <c r="CY197" s="201" t="str">
        <f>IF(女子種目選択!I197="","",女子種目選択!I197)</f>
        <v/>
      </c>
      <c r="CZ197" s="94" t="str">
        <f t="shared" si="322"/>
        <v/>
      </c>
      <c r="DA197" s="129"/>
      <c r="DB197" s="202" t="str">
        <f t="shared" ref="DB197:DB204" si="400">IF(CS197="","",IF(CZ197="","",IF(CZ197="p","点",IF(CZ197="t","分","m"))))</f>
        <v/>
      </c>
      <c r="DC197" s="130"/>
      <c r="DD197" s="202" t="str">
        <f t="shared" ref="DD197:DD204" si="401">IF(CS197="","",IF(CZ197="","",IF(CZ197="p","",IF(CZ197="t","秒","cm"))))</f>
        <v/>
      </c>
      <c r="DE197" s="200"/>
      <c r="DF197" s="99">
        <f t="shared" ref="DF197:DF204" si="402">IF(CS197="","",LEN(DA197))</f>
        <v>0</v>
      </c>
      <c r="DG197" s="99">
        <f t="shared" ref="DG197:DG204" si="403">IF(DH197=1,CONCATENATE(DL$3,DA197),DA197)</f>
        <v>0</v>
      </c>
      <c r="DH197" s="99">
        <f t="shared" ref="DH197:DH204" si="404">IF(CS197="","",LEN(DC197))</f>
        <v>0</v>
      </c>
      <c r="DI197" s="99">
        <f t="shared" ref="DI197:DI204" si="405">IF(DH197=1,CONCATENATE(DL$3,DC197),DC197)</f>
        <v>0</v>
      </c>
      <c r="DJ197" s="100">
        <f t="shared" ref="DJ197:DJ204" si="406">IF(CS197="","",LEN(DE197))</f>
        <v>0</v>
      </c>
      <c r="DK197" s="101">
        <f t="shared" ref="DK197:DK204" si="407">IF(CS197="","",IF(CZ197="m","",IF(CZ197="p","",(IF(DJ197=1,DE197*10,DE197)))))</f>
        <v>0</v>
      </c>
      <c r="DL197" s="89" t="str">
        <f t="shared" ref="DL197:DL204" si="408">CONCATENATE(DG197,DI197,DK197)</f>
        <v>000</v>
      </c>
      <c r="DM197" s="89">
        <f t="shared" ref="DM197:DM204" si="409">DL197*1</f>
        <v>0</v>
      </c>
      <c r="DN197" s="89">
        <f t="shared" ref="DN197:DN204" si="410">DG197*1</f>
        <v>0</v>
      </c>
      <c r="DO197" s="89" t="str">
        <f t="shared" ref="DO197:DO204" si="411">IF(DN197=0,"",DN197)</f>
        <v/>
      </c>
      <c r="DP197" s="89" t="str">
        <f t="shared" ref="DP197:DP204" si="412">IF(DN197=0,"",IF(CZ197="t",".",IF(CZ197="p","点","m")))</f>
        <v/>
      </c>
      <c r="DQ197" s="89" t="str">
        <f t="shared" ref="DQ197:DQ204" si="413">IF(DI197="","",ASC(DI197))</f>
        <v>0</v>
      </c>
      <c r="DR197" s="89" t="str">
        <f t="shared" ref="DR197:DR204" si="414">IF(CZ197="t",".","")</f>
        <v/>
      </c>
      <c r="DS197" s="89" t="str">
        <f t="shared" ref="DS197:DS204" si="415">IF(DK197="","",ASC(DK197))</f>
        <v>0</v>
      </c>
      <c r="DT197" s="89" t="str">
        <f t="shared" ref="DT197:DT204" si="416">IF(DP197="m","",IF(DN197=0,"","0"))</f>
        <v/>
      </c>
      <c r="DU197" s="89" t="str">
        <f t="shared" ref="DU197:DU204" si="417">IF(DP197="点",DO197,CONCATENATE(DO197,DP197,DQ197,DR197,DS197,DT197))</f>
        <v>00</v>
      </c>
      <c r="DV197" s="89">
        <f t="shared" ref="DV197:DV204" si="418">IF(DN197=0,DU197*1,DU197)</f>
        <v>0</v>
      </c>
    </row>
    <row r="198" spans="2:126">
      <c r="B198" s="90" t="str">
        <f t="shared" si="323"/>
        <v/>
      </c>
      <c r="C198" s="91">
        <v>195</v>
      </c>
      <c r="D198" s="92" t="str">
        <f>女子種目選択!B198</f>
        <v/>
      </c>
      <c r="E198" s="197" t="str">
        <f>女子種目選択!C198</f>
        <v/>
      </c>
      <c r="F198" s="198" t="str">
        <f>女子種目選択!D198</f>
        <v/>
      </c>
      <c r="G198" s="199" t="str">
        <f>IF(女子種目選択!E198="","",女子種目選択!E198)</f>
        <v/>
      </c>
      <c r="H198" s="94" t="str">
        <f t="shared" si="318"/>
        <v/>
      </c>
      <c r="I198" s="129"/>
      <c r="J198" s="96" t="str">
        <f t="shared" si="324"/>
        <v/>
      </c>
      <c r="K198" s="130"/>
      <c r="L198" s="96" t="str">
        <f t="shared" si="325"/>
        <v/>
      </c>
      <c r="M198" s="200"/>
      <c r="N198" s="99" t="str">
        <f t="shared" si="326"/>
        <v/>
      </c>
      <c r="O198" s="99">
        <f t="shared" si="327"/>
        <v>0</v>
      </c>
      <c r="P198" s="99" t="str">
        <f t="shared" si="328"/>
        <v/>
      </c>
      <c r="Q198" s="99">
        <f t="shared" si="329"/>
        <v>0</v>
      </c>
      <c r="R198" s="100" t="str">
        <f t="shared" si="330"/>
        <v/>
      </c>
      <c r="S198" s="101" t="str">
        <f t="shared" si="331"/>
        <v/>
      </c>
      <c r="T198" s="89" t="str">
        <f t="shared" si="332"/>
        <v>00</v>
      </c>
      <c r="U198" s="89">
        <f t="shared" si="333"/>
        <v>0</v>
      </c>
      <c r="V198" s="89">
        <f t="shared" si="334"/>
        <v>0</v>
      </c>
      <c r="W198" s="89" t="str">
        <f t="shared" si="335"/>
        <v/>
      </c>
      <c r="X198" s="89" t="str">
        <f t="shared" si="336"/>
        <v/>
      </c>
      <c r="Y198" s="89" t="str">
        <f t="shared" si="337"/>
        <v>0</v>
      </c>
      <c r="Z198" s="89" t="str">
        <f t="shared" si="338"/>
        <v/>
      </c>
      <c r="AA198" s="89" t="str">
        <f t="shared" si="339"/>
        <v/>
      </c>
      <c r="AB198" s="89" t="str">
        <f t="shared" si="340"/>
        <v/>
      </c>
      <c r="AC198" s="89" t="str">
        <f t="shared" si="341"/>
        <v>0</v>
      </c>
      <c r="AD198" s="89">
        <f t="shared" si="342"/>
        <v>0</v>
      </c>
      <c r="AE198" s="201" t="str">
        <f>IF(女子種目選択!F198="","",女子種目選択!F198)</f>
        <v/>
      </c>
      <c r="AF198" s="94" t="str">
        <f t="shared" si="319"/>
        <v/>
      </c>
      <c r="AG198" s="129"/>
      <c r="AH198" s="202" t="str">
        <f t="shared" si="343"/>
        <v/>
      </c>
      <c r="AI198" s="130"/>
      <c r="AJ198" s="202" t="str">
        <f t="shared" si="344"/>
        <v/>
      </c>
      <c r="AK198" s="200"/>
      <c r="AL198" s="99">
        <f t="shared" si="345"/>
        <v>0</v>
      </c>
      <c r="AM198" s="99">
        <f t="shared" si="346"/>
        <v>0</v>
      </c>
      <c r="AN198" s="99">
        <f t="shared" si="347"/>
        <v>0</v>
      </c>
      <c r="AO198" s="99">
        <f t="shared" si="348"/>
        <v>0</v>
      </c>
      <c r="AP198" s="100">
        <f t="shared" si="349"/>
        <v>0</v>
      </c>
      <c r="AQ198" s="101">
        <f t="shared" si="350"/>
        <v>0</v>
      </c>
      <c r="AR198" s="89" t="str">
        <f t="shared" si="351"/>
        <v>000</v>
      </c>
      <c r="AS198" s="89">
        <f t="shared" si="352"/>
        <v>0</v>
      </c>
      <c r="AT198" s="89">
        <f t="shared" si="353"/>
        <v>0</v>
      </c>
      <c r="AU198" s="89" t="str">
        <f t="shared" si="354"/>
        <v/>
      </c>
      <c r="AV198" s="89" t="str">
        <f t="shared" si="355"/>
        <v/>
      </c>
      <c r="AW198" s="89" t="str">
        <f t="shared" si="356"/>
        <v>0</v>
      </c>
      <c r="AX198" s="89" t="str">
        <f t="shared" si="357"/>
        <v/>
      </c>
      <c r="AY198" s="89" t="str">
        <f t="shared" si="358"/>
        <v>0</v>
      </c>
      <c r="AZ198" s="89" t="str">
        <f t="shared" si="359"/>
        <v/>
      </c>
      <c r="BA198" s="89" t="str">
        <f t="shared" si="360"/>
        <v>00</v>
      </c>
      <c r="BB198" s="89">
        <f t="shared" si="361"/>
        <v>0</v>
      </c>
      <c r="BC198" s="199" t="str">
        <f>IF(女子種目選択!G198="","",女子種目選択!G198)</f>
        <v/>
      </c>
      <c r="BD198" s="94" t="str">
        <f t="shared" si="320"/>
        <v/>
      </c>
      <c r="BE198" s="129"/>
      <c r="BF198" s="202" t="str">
        <f t="shared" si="362"/>
        <v/>
      </c>
      <c r="BG198" s="130"/>
      <c r="BH198" s="202" t="str">
        <f t="shared" si="363"/>
        <v/>
      </c>
      <c r="BI198" s="200"/>
      <c r="BJ198" s="99">
        <f t="shared" si="364"/>
        <v>0</v>
      </c>
      <c r="BK198" s="99">
        <f t="shared" si="365"/>
        <v>0</v>
      </c>
      <c r="BL198" s="99">
        <f t="shared" si="366"/>
        <v>0</v>
      </c>
      <c r="BM198" s="99">
        <f t="shared" si="367"/>
        <v>0</v>
      </c>
      <c r="BN198" s="100">
        <f t="shared" si="368"/>
        <v>0</v>
      </c>
      <c r="BO198" s="101">
        <f t="shared" si="369"/>
        <v>0</v>
      </c>
      <c r="BP198" s="89" t="str">
        <f t="shared" si="370"/>
        <v>000</v>
      </c>
      <c r="BQ198" s="89">
        <f t="shared" si="371"/>
        <v>0</v>
      </c>
      <c r="BR198" s="89">
        <f t="shared" si="372"/>
        <v>0</v>
      </c>
      <c r="BS198" s="89" t="str">
        <f t="shared" si="373"/>
        <v/>
      </c>
      <c r="BT198" s="89" t="str">
        <f t="shared" si="374"/>
        <v/>
      </c>
      <c r="BU198" s="89" t="str">
        <f t="shared" si="375"/>
        <v>0</v>
      </c>
      <c r="BV198" s="89" t="str">
        <f t="shared" si="376"/>
        <v/>
      </c>
      <c r="BW198" s="89" t="str">
        <f t="shared" si="377"/>
        <v>0</v>
      </c>
      <c r="BX198" s="89" t="str">
        <f t="shared" si="378"/>
        <v/>
      </c>
      <c r="BY198" s="89" t="str">
        <f t="shared" si="379"/>
        <v>00</v>
      </c>
      <c r="BZ198" s="89">
        <f t="shared" si="380"/>
        <v>0</v>
      </c>
      <c r="CA198" s="199" t="str">
        <f>IF(女子種目選択!H198="","",女子種目選択!H198)</f>
        <v/>
      </c>
      <c r="CB198" s="94" t="str">
        <f t="shared" si="321"/>
        <v/>
      </c>
      <c r="CC198" s="129"/>
      <c r="CD198" s="202" t="str">
        <f t="shared" si="381"/>
        <v/>
      </c>
      <c r="CE198" s="130"/>
      <c r="CF198" s="202" t="str">
        <f t="shared" si="382"/>
        <v/>
      </c>
      <c r="CG198" s="200"/>
      <c r="CH198" s="99">
        <f t="shared" si="383"/>
        <v>0</v>
      </c>
      <c r="CI198" s="99">
        <f t="shared" si="384"/>
        <v>0</v>
      </c>
      <c r="CJ198" s="99">
        <f t="shared" si="385"/>
        <v>0</v>
      </c>
      <c r="CK198" s="99">
        <f t="shared" si="386"/>
        <v>0</v>
      </c>
      <c r="CL198" s="100">
        <f t="shared" si="387"/>
        <v>0</v>
      </c>
      <c r="CM198" s="101">
        <f t="shared" si="388"/>
        <v>0</v>
      </c>
      <c r="CN198" s="89" t="str">
        <f t="shared" si="389"/>
        <v>000</v>
      </c>
      <c r="CO198" s="89">
        <f t="shared" si="390"/>
        <v>0</v>
      </c>
      <c r="CP198" s="89">
        <f t="shared" si="391"/>
        <v>0</v>
      </c>
      <c r="CQ198" s="89" t="str">
        <f t="shared" si="392"/>
        <v/>
      </c>
      <c r="CR198" s="89" t="str">
        <f t="shared" si="393"/>
        <v/>
      </c>
      <c r="CS198" s="89" t="str">
        <f t="shared" si="394"/>
        <v>0</v>
      </c>
      <c r="CT198" s="89" t="str">
        <f t="shared" si="395"/>
        <v/>
      </c>
      <c r="CU198" s="89" t="str">
        <f t="shared" si="396"/>
        <v>0</v>
      </c>
      <c r="CV198" s="89" t="str">
        <f t="shared" si="397"/>
        <v/>
      </c>
      <c r="CW198" s="89" t="str">
        <f t="shared" si="398"/>
        <v>00</v>
      </c>
      <c r="CX198" s="89">
        <f t="shared" si="399"/>
        <v>0</v>
      </c>
      <c r="CY198" s="201" t="str">
        <f>IF(女子種目選択!I198="","",女子種目選択!I198)</f>
        <v/>
      </c>
      <c r="CZ198" s="94" t="str">
        <f t="shared" si="322"/>
        <v/>
      </c>
      <c r="DA198" s="129"/>
      <c r="DB198" s="202" t="str">
        <f t="shared" si="400"/>
        <v/>
      </c>
      <c r="DC198" s="130"/>
      <c r="DD198" s="202" t="str">
        <f t="shared" si="401"/>
        <v/>
      </c>
      <c r="DE198" s="200"/>
      <c r="DF198" s="99">
        <f t="shared" si="402"/>
        <v>0</v>
      </c>
      <c r="DG198" s="99">
        <f t="shared" si="403"/>
        <v>0</v>
      </c>
      <c r="DH198" s="99">
        <f t="shared" si="404"/>
        <v>0</v>
      </c>
      <c r="DI198" s="99">
        <f t="shared" si="405"/>
        <v>0</v>
      </c>
      <c r="DJ198" s="100">
        <f t="shared" si="406"/>
        <v>0</v>
      </c>
      <c r="DK198" s="101">
        <f t="shared" si="407"/>
        <v>0</v>
      </c>
      <c r="DL198" s="89" t="str">
        <f t="shared" si="408"/>
        <v>000</v>
      </c>
      <c r="DM198" s="89">
        <f t="shared" si="409"/>
        <v>0</v>
      </c>
      <c r="DN198" s="89">
        <f t="shared" si="410"/>
        <v>0</v>
      </c>
      <c r="DO198" s="89" t="str">
        <f t="shared" si="411"/>
        <v/>
      </c>
      <c r="DP198" s="89" t="str">
        <f t="shared" si="412"/>
        <v/>
      </c>
      <c r="DQ198" s="89" t="str">
        <f t="shared" si="413"/>
        <v>0</v>
      </c>
      <c r="DR198" s="89" t="str">
        <f t="shared" si="414"/>
        <v/>
      </c>
      <c r="DS198" s="89" t="str">
        <f t="shared" si="415"/>
        <v>0</v>
      </c>
      <c r="DT198" s="89" t="str">
        <f t="shared" si="416"/>
        <v/>
      </c>
      <c r="DU198" s="89" t="str">
        <f t="shared" si="417"/>
        <v>00</v>
      </c>
      <c r="DV198" s="89">
        <f t="shared" si="418"/>
        <v>0</v>
      </c>
    </row>
    <row r="199" spans="2:126">
      <c r="B199" s="90" t="str">
        <f t="shared" si="323"/>
        <v/>
      </c>
      <c r="C199" s="91">
        <v>196</v>
      </c>
      <c r="D199" s="92" t="str">
        <f>女子種目選択!B199</f>
        <v/>
      </c>
      <c r="E199" s="197" t="str">
        <f>女子種目選択!C199</f>
        <v/>
      </c>
      <c r="F199" s="198" t="str">
        <f>女子種目選択!D199</f>
        <v/>
      </c>
      <c r="G199" s="199" t="str">
        <f>IF(女子種目選択!E199="","",女子種目選択!E199)</f>
        <v/>
      </c>
      <c r="H199" s="94" t="str">
        <f t="shared" si="318"/>
        <v/>
      </c>
      <c r="I199" s="129"/>
      <c r="J199" s="96" t="str">
        <f t="shared" si="324"/>
        <v/>
      </c>
      <c r="K199" s="130"/>
      <c r="L199" s="96" t="str">
        <f t="shared" si="325"/>
        <v/>
      </c>
      <c r="M199" s="200"/>
      <c r="N199" s="99" t="str">
        <f t="shared" si="326"/>
        <v/>
      </c>
      <c r="O199" s="99">
        <f t="shared" si="327"/>
        <v>0</v>
      </c>
      <c r="P199" s="99" t="str">
        <f t="shared" si="328"/>
        <v/>
      </c>
      <c r="Q199" s="99">
        <f t="shared" si="329"/>
        <v>0</v>
      </c>
      <c r="R199" s="100" t="str">
        <f t="shared" si="330"/>
        <v/>
      </c>
      <c r="S199" s="101" t="str">
        <f t="shared" si="331"/>
        <v/>
      </c>
      <c r="T199" s="89" t="str">
        <f t="shared" si="332"/>
        <v>00</v>
      </c>
      <c r="U199" s="89">
        <f t="shared" si="333"/>
        <v>0</v>
      </c>
      <c r="V199" s="89">
        <f t="shared" si="334"/>
        <v>0</v>
      </c>
      <c r="W199" s="89" t="str">
        <f t="shared" si="335"/>
        <v/>
      </c>
      <c r="X199" s="89" t="str">
        <f t="shared" si="336"/>
        <v/>
      </c>
      <c r="Y199" s="89" t="str">
        <f t="shared" si="337"/>
        <v>0</v>
      </c>
      <c r="Z199" s="89" t="str">
        <f t="shared" si="338"/>
        <v/>
      </c>
      <c r="AA199" s="89" t="str">
        <f t="shared" si="339"/>
        <v/>
      </c>
      <c r="AB199" s="89" t="str">
        <f t="shared" si="340"/>
        <v/>
      </c>
      <c r="AC199" s="89" t="str">
        <f t="shared" si="341"/>
        <v>0</v>
      </c>
      <c r="AD199" s="89">
        <f t="shared" si="342"/>
        <v>0</v>
      </c>
      <c r="AE199" s="201" t="str">
        <f>IF(女子種目選択!F199="","",女子種目選択!F199)</f>
        <v/>
      </c>
      <c r="AF199" s="94" t="str">
        <f t="shared" si="319"/>
        <v/>
      </c>
      <c r="AG199" s="129"/>
      <c r="AH199" s="202" t="str">
        <f t="shared" si="343"/>
        <v/>
      </c>
      <c r="AI199" s="130"/>
      <c r="AJ199" s="202" t="str">
        <f t="shared" si="344"/>
        <v/>
      </c>
      <c r="AK199" s="200"/>
      <c r="AL199" s="99">
        <f t="shared" si="345"/>
        <v>0</v>
      </c>
      <c r="AM199" s="99">
        <f t="shared" si="346"/>
        <v>0</v>
      </c>
      <c r="AN199" s="99">
        <f t="shared" si="347"/>
        <v>0</v>
      </c>
      <c r="AO199" s="99">
        <f t="shared" si="348"/>
        <v>0</v>
      </c>
      <c r="AP199" s="100">
        <f t="shared" si="349"/>
        <v>0</v>
      </c>
      <c r="AQ199" s="101">
        <f t="shared" si="350"/>
        <v>0</v>
      </c>
      <c r="AR199" s="89" t="str">
        <f t="shared" si="351"/>
        <v>000</v>
      </c>
      <c r="AS199" s="89">
        <f t="shared" si="352"/>
        <v>0</v>
      </c>
      <c r="AT199" s="89">
        <f t="shared" si="353"/>
        <v>0</v>
      </c>
      <c r="AU199" s="89" t="str">
        <f t="shared" si="354"/>
        <v/>
      </c>
      <c r="AV199" s="89" t="str">
        <f t="shared" si="355"/>
        <v/>
      </c>
      <c r="AW199" s="89" t="str">
        <f t="shared" si="356"/>
        <v>0</v>
      </c>
      <c r="AX199" s="89" t="str">
        <f t="shared" si="357"/>
        <v/>
      </c>
      <c r="AY199" s="89" t="str">
        <f t="shared" si="358"/>
        <v>0</v>
      </c>
      <c r="AZ199" s="89" t="str">
        <f t="shared" si="359"/>
        <v/>
      </c>
      <c r="BA199" s="89" t="str">
        <f t="shared" si="360"/>
        <v>00</v>
      </c>
      <c r="BB199" s="89">
        <f t="shared" si="361"/>
        <v>0</v>
      </c>
      <c r="BC199" s="199" t="str">
        <f>IF(女子種目選択!G199="","",女子種目選択!G199)</f>
        <v/>
      </c>
      <c r="BD199" s="94" t="str">
        <f t="shared" si="320"/>
        <v/>
      </c>
      <c r="BE199" s="129"/>
      <c r="BF199" s="202" t="str">
        <f t="shared" si="362"/>
        <v/>
      </c>
      <c r="BG199" s="130"/>
      <c r="BH199" s="202" t="str">
        <f t="shared" si="363"/>
        <v/>
      </c>
      <c r="BI199" s="200"/>
      <c r="BJ199" s="99">
        <f t="shared" si="364"/>
        <v>0</v>
      </c>
      <c r="BK199" s="99">
        <f t="shared" si="365"/>
        <v>0</v>
      </c>
      <c r="BL199" s="99">
        <f t="shared" si="366"/>
        <v>0</v>
      </c>
      <c r="BM199" s="99">
        <f t="shared" si="367"/>
        <v>0</v>
      </c>
      <c r="BN199" s="100">
        <f t="shared" si="368"/>
        <v>0</v>
      </c>
      <c r="BO199" s="101">
        <f t="shared" si="369"/>
        <v>0</v>
      </c>
      <c r="BP199" s="89" t="str">
        <f t="shared" si="370"/>
        <v>000</v>
      </c>
      <c r="BQ199" s="89">
        <f t="shared" si="371"/>
        <v>0</v>
      </c>
      <c r="BR199" s="89">
        <f t="shared" si="372"/>
        <v>0</v>
      </c>
      <c r="BS199" s="89" t="str">
        <f t="shared" si="373"/>
        <v/>
      </c>
      <c r="BT199" s="89" t="str">
        <f t="shared" si="374"/>
        <v/>
      </c>
      <c r="BU199" s="89" t="str">
        <f t="shared" si="375"/>
        <v>0</v>
      </c>
      <c r="BV199" s="89" t="str">
        <f t="shared" si="376"/>
        <v/>
      </c>
      <c r="BW199" s="89" t="str">
        <f t="shared" si="377"/>
        <v>0</v>
      </c>
      <c r="BX199" s="89" t="str">
        <f t="shared" si="378"/>
        <v/>
      </c>
      <c r="BY199" s="89" t="str">
        <f t="shared" si="379"/>
        <v>00</v>
      </c>
      <c r="BZ199" s="89">
        <f t="shared" si="380"/>
        <v>0</v>
      </c>
      <c r="CA199" s="199" t="str">
        <f>IF(女子種目選択!H199="","",女子種目選択!H199)</f>
        <v/>
      </c>
      <c r="CB199" s="94" t="str">
        <f t="shared" si="321"/>
        <v/>
      </c>
      <c r="CC199" s="129"/>
      <c r="CD199" s="202" t="str">
        <f t="shared" si="381"/>
        <v/>
      </c>
      <c r="CE199" s="130"/>
      <c r="CF199" s="202" t="str">
        <f t="shared" si="382"/>
        <v/>
      </c>
      <c r="CG199" s="200"/>
      <c r="CH199" s="99">
        <f t="shared" si="383"/>
        <v>0</v>
      </c>
      <c r="CI199" s="99">
        <f t="shared" si="384"/>
        <v>0</v>
      </c>
      <c r="CJ199" s="99">
        <f t="shared" si="385"/>
        <v>0</v>
      </c>
      <c r="CK199" s="99">
        <f t="shared" si="386"/>
        <v>0</v>
      </c>
      <c r="CL199" s="100">
        <f t="shared" si="387"/>
        <v>0</v>
      </c>
      <c r="CM199" s="101">
        <f t="shared" si="388"/>
        <v>0</v>
      </c>
      <c r="CN199" s="89" t="str">
        <f t="shared" si="389"/>
        <v>000</v>
      </c>
      <c r="CO199" s="89">
        <f t="shared" si="390"/>
        <v>0</v>
      </c>
      <c r="CP199" s="89">
        <f t="shared" si="391"/>
        <v>0</v>
      </c>
      <c r="CQ199" s="89" t="str">
        <f t="shared" si="392"/>
        <v/>
      </c>
      <c r="CR199" s="89" t="str">
        <f t="shared" si="393"/>
        <v/>
      </c>
      <c r="CS199" s="89" t="str">
        <f t="shared" si="394"/>
        <v>0</v>
      </c>
      <c r="CT199" s="89" t="str">
        <f t="shared" si="395"/>
        <v/>
      </c>
      <c r="CU199" s="89" t="str">
        <f t="shared" si="396"/>
        <v>0</v>
      </c>
      <c r="CV199" s="89" t="str">
        <f t="shared" si="397"/>
        <v/>
      </c>
      <c r="CW199" s="89" t="str">
        <f t="shared" si="398"/>
        <v>00</v>
      </c>
      <c r="CX199" s="89">
        <f t="shared" si="399"/>
        <v>0</v>
      </c>
      <c r="CY199" s="201" t="str">
        <f>IF(女子種目選択!I199="","",女子種目選択!I199)</f>
        <v/>
      </c>
      <c r="CZ199" s="94" t="str">
        <f t="shared" si="322"/>
        <v/>
      </c>
      <c r="DA199" s="129"/>
      <c r="DB199" s="202" t="str">
        <f t="shared" si="400"/>
        <v/>
      </c>
      <c r="DC199" s="130"/>
      <c r="DD199" s="202" t="str">
        <f t="shared" si="401"/>
        <v/>
      </c>
      <c r="DE199" s="200"/>
      <c r="DF199" s="99">
        <f t="shared" si="402"/>
        <v>0</v>
      </c>
      <c r="DG199" s="99">
        <f t="shared" si="403"/>
        <v>0</v>
      </c>
      <c r="DH199" s="99">
        <f t="shared" si="404"/>
        <v>0</v>
      </c>
      <c r="DI199" s="99">
        <f t="shared" si="405"/>
        <v>0</v>
      </c>
      <c r="DJ199" s="100">
        <f t="shared" si="406"/>
        <v>0</v>
      </c>
      <c r="DK199" s="101">
        <f t="shared" si="407"/>
        <v>0</v>
      </c>
      <c r="DL199" s="89" t="str">
        <f t="shared" si="408"/>
        <v>000</v>
      </c>
      <c r="DM199" s="89">
        <f t="shared" si="409"/>
        <v>0</v>
      </c>
      <c r="DN199" s="89">
        <f t="shared" si="410"/>
        <v>0</v>
      </c>
      <c r="DO199" s="89" t="str">
        <f t="shared" si="411"/>
        <v/>
      </c>
      <c r="DP199" s="89" t="str">
        <f t="shared" si="412"/>
        <v/>
      </c>
      <c r="DQ199" s="89" t="str">
        <f t="shared" si="413"/>
        <v>0</v>
      </c>
      <c r="DR199" s="89" t="str">
        <f t="shared" si="414"/>
        <v/>
      </c>
      <c r="DS199" s="89" t="str">
        <f t="shared" si="415"/>
        <v>0</v>
      </c>
      <c r="DT199" s="89" t="str">
        <f t="shared" si="416"/>
        <v/>
      </c>
      <c r="DU199" s="89" t="str">
        <f t="shared" si="417"/>
        <v>00</v>
      </c>
      <c r="DV199" s="89">
        <f t="shared" si="418"/>
        <v>0</v>
      </c>
    </row>
    <row r="200" spans="2:126">
      <c r="B200" s="90" t="str">
        <f t="shared" si="323"/>
        <v/>
      </c>
      <c r="C200" s="91">
        <v>197</v>
      </c>
      <c r="D200" s="92" t="str">
        <f>女子種目選択!B200</f>
        <v/>
      </c>
      <c r="E200" s="197" t="str">
        <f>女子種目選択!C200</f>
        <v/>
      </c>
      <c r="F200" s="198" t="str">
        <f>女子種目選択!D200</f>
        <v/>
      </c>
      <c r="G200" s="199" t="str">
        <f>IF(女子種目選択!E200="","",女子種目選択!E200)</f>
        <v/>
      </c>
      <c r="H200" s="94" t="str">
        <f t="shared" si="318"/>
        <v/>
      </c>
      <c r="I200" s="129"/>
      <c r="J200" s="96" t="str">
        <f t="shared" si="324"/>
        <v/>
      </c>
      <c r="K200" s="130"/>
      <c r="L200" s="96" t="str">
        <f t="shared" si="325"/>
        <v/>
      </c>
      <c r="M200" s="200"/>
      <c r="N200" s="99" t="str">
        <f t="shared" si="326"/>
        <v/>
      </c>
      <c r="O200" s="99">
        <f t="shared" si="327"/>
        <v>0</v>
      </c>
      <c r="P200" s="99" t="str">
        <f t="shared" si="328"/>
        <v/>
      </c>
      <c r="Q200" s="99">
        <f t="shared" si="329"/>
        <v>0</v>
      </c>
      <c r="R200" s="100" t="str">
        <f t="shared" si="330"/>
        <v/>
      </c>
      <c r="S200" s="101" t="str">
        <f t="shared" si="331"/>
        <v/>
      </c>
      <c r="T200" s="89" t="str">
        <f t="shared" si="332"/>
        <v>00</v>
      </c>
      <c r="U200" s="89">
        <f t="shared" si="333"/>
        <v>0</v>
      </c>
      <c r="V200" s="89">
        <f t="shared" si="334"/>
        <v>0</v>
      </c>
      <c r="W200" s="89" t="str">
        <f t="shared" si="335"/>
        <v/>
      </c>
      <c r="X200" s="89" t="str">
        <f t="shared" si="336"/>
        <v/>
      </c>
      <c r="Y200" s="89" t="str">
        <f t="shared" si="337"/>
        <v>0</v>
      </c>
      <c r="Z200" s="89" t="str">
        <f t="shared" si="338"/>
        <v/>
      </c>
      <c r="AA200" s="89" t="str">
        <f t="shared" si="339"/>
        <v/>
      </c>
      <c r="AB200" s="89" t="str">
        <f t="shared" si="340"/>
        <v/>
      </c>
      <c r="AC200" s="89" t="str">
        <f t="shared" si="341"/>
        <v>0</v>
      </c>
      <c r="AD200" s="89">
        <f t="shared" si="342"/>
        <v>0</v>
      </c>
      <c r="AE200" s="201" t="str">
        <f>IF(女子種目選択!F200="","",女子種目選択!F200)</f>
        <v/>
      </c>
      <c r="AF200" s="94" t="str">
        <f t="shared" si="319"/>
        <v/>
      </c>
      <c r="AG200" s="129"/>
      <c r="AH200" s="202" t="str">
        <f t="shared" si="343"/>
        <v/>
      </c>
      <c r="AI200" s="130"/>
      <c r="AJ200" s="202" t="str">
        <f t="shared" si="344"/>
        <v/>
      </c>
      <c r="AK200" s="200"/>
      <c r="AL200" s="99">
        <f t="shared" si="345"/>
        <v>0</v>
      </c>
      <c r="AM200" s="99">
        <f t="shared" si="346"/>
        <v>0</v>
      </c>
      <c r="AN200" s="99">
        <f t="shared" si="347"/>
        <v>0</v>
      </c>
      <c r="AO200" s="99">
        <f t="shared" si="348"/>
        <v>0</v>
      </c>
      <c r="AP200" s="100">
        <f t="shared" si="349"/>
        <v>0</v>
      </c>
      <c r="AQ200" s="101">
        <f t="shared" si="350"/>
        <v>0</v>
      </c>
      <c r="AR200" s="89" t="str">
        <f t="shared" si="351"/>
        <v>000</v>
      </c>
      <c r="AS200" s="89">
        <f t="shared" si="352"/>
        <v>0</v>
      </c>
      <c r="AT200" s="89">
        <f t="shared" si="353"/>
        <v>0</v>
      </c>
      <c r="AU200" s="89" t="str">
        <f t="shared" si="354"/>
        <v/>
      </c>
      <c r="AV200" s="89" t="str">
        <f t="shared" si="355"/>
        <v/>
      </c>
      <c r="AW200" s="89" t="str">
        <f t="shared" si="356"/>
        <v>0</v>
      </c>
      <c r="AX200" s="89" t="str">
        <f t="shared" si="357"/>
        <v/>
      </c>
      <c r="AY200" s="89" t="str">
        <f t="shared" si="358"/>
        <v>0</v>
      </c>
      <c r="AZ200" s="89" t="str">
        <f t="shared" si="359"/>
        <v/>
      </c>
      <c r="BA200" s="89" t="str">
        <f t="shared" si="360"/>
        <v>00</v>
      </c>
      <c r="BB200" s="89">
        <f t="shared" si="361"/>
        <v>0</v>
      </c>
      <c r="BC200" s="199" t="str">
        <f>IF(女子種目選択!G200="","",女子種目選択!G200)</f>
        <v/>
      </c>
      <c r="BD200" s="94" t="str">
        <f t="shared" si="320"/>
        <v/>
      </c>
      <c r="BE200" s="129"/>
      <c r="BF200" s="202" t="str">
        <f t="shared" si="362"/>
        <v/>
      </c>
      <c r="BG200" s="130"/>
      <c r="BH200" s="202" t="str">
        <f t="shared" si="363"/>
        <v/>
      </c>
      <c r="BI200" s="200"/>
      <c r="BJ200" s="99">
        <f t="shared" si="364"/>
        <v>0</v>
      </c>
      <c r="BK200" s="99">
        <f t="shared" si="365"/>
        <v>0</v>
      </c>
      <c r="BL200" s="99">
        <f t="shared" si="366"/>
        <v>0</v>
      </c>
      <c r="BM200" s="99">
        <f t="shared" si="367"/>
        <v>0</v>
      </c>
      <c r="BN200" s="100">
        <f t="shared" si="368"/>
        <v>0</v>
      </c>
      <c r="BO200" s="101">
        <f t="shared" si="369"/>
        <v>0</v>
      </c>
      <c r="BP200" s="89" t="str">
        <f t="shared" si="370"/>
        <v>000</v>
      </c>
      <c r="BQ200" s="89">
        <f t="shared" si="371"/>
        <v>0</v>
      </c>
      <c r="BR200" s="89">
        <f t="shared" si="372"/>
        <v>0</v>
      </c>
      <c r="BS200" s="89" t="str">
        <f t="shared" si="373"/>
        <v/>
      </c>
      <c r="BT200" s="89" t="str">
        <f t="shared" si="374"/>
        <v/>
      </c>
      <c r="BU200" s="89" t="str">
        <f t="shared" si="375"/>
        <v>0</v>
      </c>
      <c r="BV200" s="89" t="str">
        <f t="shared" si="376"/>
        <v/>
      </c>
      <c r="BW200" s="89" t="str">
        <f t="shared" si="377"/>
        <v>0</v>
      </c>
      <c r="BX200" s="89" t="str">
        <f t="shared" si="378"/>
        <v/>
      </c>
      <c r="BY200" s="89" t="str">
        <f t="shared" si="379"/>
        <v>00</v>
      </c>
      <c r="BZ200" s="89">
        <f t="shared" si="380"/>
        <v>0</v>
      </c>
      <c r="CA200" s="199" t="str">
        <f>IF(女子種目選択!H200="","",女子種目選択!H200)</f>
        <v/>
      </c>
      <c r="CB200" s="94" t="str">
        <f t="shared" si="321"/>
        <v/>
      </c>
      <c r="CC200" s="129"/>
      <c r="CD200" s="202" t="str">
        <f t="shared" si="381"/>
        <v/>
      </c>
      <c r="CE200" s="130"/>
      <c r="CF200" s="202" t="str">
        <f t="shared" si="382"/>
        <v/>
      </c>
      <c r="CG200" s="200"/>
      <c r="CH200" s="99">
        <f t="shared" si="383"/>
        <v>0</v>
      </c>
      <c r="CI200" s="99">
        <f t="shared" si="384"/>
        <v>0</v>
      </c>
      <c r="CJ200" s="99">
        <f t="shared" si="385"/>
        <v>0</v>
      </c>
      <c r="CK200" s="99">
        <f t="shared" si="386"/>
        <v>0</v>
      </c>
      <c r="CL200" s="100">
        <f t="shared" si="387"/>
        <v>0</v>
      </c>
      <c r="CM200" s="101">
        <f t="shared" si="388"/>
        <v>0</v>
      </c>
      <c r="CN200" s="89" t="str">
        <f t="shared" si="389"/>
        <v>000</v>
      </c>
      <c r="CO200" s="89">
        <f t="shared" si="390"/>
        <v>0</v>
      </c>
      <c r="CP200" s="89">
        <f t="shared" si="391"/>
        <v>0</v>
      </c>
      <c r="CQ200" s="89" t="str">
        <f t="shared" si="392"/>
        <v/>
      </c>
      <c r="CR200" s="89" t="str">
        <f t="shared" si="393"/>
        <v/>
      </c>
      <c r="CS200" s="89" t="str">
        <f t="shared" si="394"/>
        <v>0</v>
      </c>
      <c r="CT200" s="89" t="str">
        <f t="shared" si="395"/>
        <v/>
      </c>
      <c r="CU200" s="89" t="str">
        <f t="shared" si="396"/>
        <v>0</v>
      </c>
      <c r="CV200" s="89" t="str">
        <f t="shared" si="397"/>
        <v/>
      </c>
      <c r="CW200" s="89" t="str">
        <f t="shared" si="398"/>
        <v>00</v>
      </c>
      <c r="CX200" s="89">
        <f t="shared" si="399"/>
        <v>0</v>
      </c>
      <c r="CY200" s="201" t="str">
        <f>IF(女子種目選択!I200="","",女子種目選択!I200)</f>
        <v/>
      </c>
      <c r="CZ200" s="94" t="str">
        <f t="shared" si="322"/>
        <v/>
      </c>
      <c r="DA200" s="129"/>
      <c r="DB200" s="202" t="str">
        <f t="shared" si="400"/>
        <v/>
      </c>
      <c r="DC200" s="130"/>
      <c r="DD200" s="202" t="str">
        <f t="shared" si="401"/>
        <v/>
      </c>
      <c r="DE200" s="200"/>
      <c r="DF200" s="99">
        <f t="shared" si="402"/>
        <v>0</v>
      </c>
      <c r="DG200" s="99">
        <f t="shared" si="403"/>
        <v>0</v>
      </c>
      <c r="DH200" s="99">
        <f t="shared" si="404"/>
        <v>0</v>
      </c>
      <c r="DI200" s="99">
        <f t="shared" si="405"/>
        <v>0</v>
      </c>
      <c r="DJ200" s="100">
        <f t="shared" si="406"/>
        <v>0</v>
      </c>
      <c r="DK200" s="101">
        <f t="shared" si="407"/>
        <v>0</v>
      </c>
      <c r="DL200" s="89" t="str">
        <f t="shared" si="408"/>
        <v>000</v>
      </c>
      <c r="DM200" s="89">
        <f t="shared" si="409"/>
        <v>0</v>
      </c>
      <c r="DN200" s="89">
        <f t="shared" si="410"/>
        <v>0</v>
      </c>
      <c r="DO200" s="89" t="str">
        <f t="shared" si="411"/>
        <v/>
      </c>
      <c r="DP200" s="89" t="str">
        <f t="shared" si="412"/>
        <v/>
      </c>
      <c r="DQ200" s="89" t="str">
        <f t="shared" si="413"/>
        <v>0</v>
      </c>
      <c r="DR200" s="89" t="str">
        <f t="shared" si="414"/>
        <v/>
      </c>
      <c r="DS200" s="89" t="str">
        <f t="shared" si="415"/>
        <v>0</v>
      </c>
      <c r="DT200" s="89" t="str">
        <f t="shared" si="416"/>
        <v/>
      </c>
      <c r="DU200" s="89" t="str">
        <f t="shared" si="417"/>
        <v>00</v>
      </c>
      <c r="DV200" s="89">
        <f t="shared" si="418"/>
        <v>0</v>
      </c>
    </row>
    <row r="201" spans="2:126">
      <c r="B201" s="90" t="str">
        <f t="shared" si="323"/>
        <v/>
      </c>
      <c r="C201" s="91">
        <v>198</v>
      </c>
      <c r="D201" s="92" t="str">
        <f>女子種目選択!B201</f>
        <v/>
      </c>
      <c r="E201" s="197" t="str">
        <f>女子種目選択!C201</f>
        <v/>
      </c>
      <c r="F201" s="198" t="str">
        <f>女子種目選択!D201</f>
        <v/>
      </c>
      <c r="G201" s="199" t="str">
        <f>IF(女子種目選択!E201="","",女子種目選択!E201)</f>
        <v/>
      </c>
      <c r="H201" s="94" t="str">
        <f t="shared" si="318"/>
        <v/>
      </c>
      <c r="I201" s="129"/>
      <c r="J201" s="96" t="str">
        <f t="shared" si="324"/>
        <v/>
      </c>
      <c r="K201" s="130"/>
      <c r="L201" s="96" t="str">
        <f t="shared" si="325"/>
        <v/>
      </c>
      <c r="M201" s="200"/>
      <c r="N201" s="99" t="str">
        <f t="shared" si="326"/>
        <v/>
      </c>
      <c r="O201" s="99">
        <f t="shared" si="327"/>
        <v>0</v>
      </c>
      <c r="P201" s="99" t="str">
        <f t="shared" si="328"/>
        <v/>
      </c>
      <c r="Q201" s="99">
        <f t="shared" si="329"/>
        <v>0</v>
      </c>
      <c r="R201" s="100" t="str">
        <f t="shared" si="330"/>
        <v/>
      </c>
      <c r="S201" s="101" t="str">
        <f t="shared" si="331"/>
        <v/>
      </c>
      <c r="T201" s="89" t="str">
        <f t="shared" si="332"/>
        <v>00</v>
      </c>
      <c r="U201" s="89">
        <f t="shared" si="333"/>
        <v>0</v>
      </c>
      <c r="V201" s="89">
        <f t="shared" si="334"/>
        <v>0</v>
      </c>
      <c r="W201" s="89" t="str">
        <f t="shared" si="335"/>
        <v/>
      </c>
      <c r="X201" s="89" t="str">
        <f t="shared" si="336"/>
        <v/>
      </c>
      <c r="Y201" s="89" t="str">
        <f t="shared" si="337"/>
        <v>0</v>
      </c>
      <c r="Z201" s="89" t="str">
        <f t="shared" si="338"/>
        <v/>
      </c>
      <c r="AA201" s="89" t="str">
        <f t="shared" si="339"/>
        <v/>
      </c>
      <c r="AB201" s="89" t="str">
        <f t="shared" si="340"/>
        <v/>
      </c>
      <c r="AC201" s="89" t="str">
        <f t="shared" si="341"/>
        <v>0</v>
      </c>
      <c r="AD201" s="89">
        <f t="shared" si="342"/>
        <v>0</v>
      </c>
      <c r="AE201" s="201" t="str">
        <f>IF(女子種目選択!F201="","",女子種目選択!F201)</f>
        <v/>
      </c>
      <c r="AF201" s="94" t="str">
        <f t="shared" si="319"/>
        <v/>
      </c>
      <c r="AG201" s="129"/>
      <c r="AH201" s="202" t="str">
        <f t="shared" si="343"/>
        <v/>
      </c>
      <c r="AI201" s="130"/>
      <c r="AJ201" s="202" t="str">
        <f t="shared" si="344"/>
        <v/>
      </c>
      <c r="AK201" s="200"/>
      <c r="AL201" s="99">
        <f t="shared" si="345"/>
        <v>0</v>
      </c>
      <c r="AM201" s="99">
        <f t="shared" si="346"/>
        <v>0</v>
      </c>
      <c r="AN201" s="99">
        <f t="shared" si="347"/>
        <v>0</v>
      </c>
      <c r="AO201" s="99">
        <f t="shared" si="348"/>
        <v>0</v>
      </c>
      <c r="AP201" s="100">
        <f t="shared" si="349"/>
        <v>0</v>
      </c>
      <c r="AQ201" s="101">
        <f t="shared" si="350"/>
        <v>0</v>
      </c>
      <c r="AR201" s="89" t="str">
        <f t="shared" si="351"/>
        <v>000</v>
      </c>
      <c r="AS201" s="89">
        <f t="shared" si="352"/>
        <v>0</v>
      </c>
      <c r="AT201" s="89">
        <f t="shared" si="353"/>
        <v>0</v>
      </c>
      <c r="AU201" s="89" t="str">
        <f t="shared" si="354"/>
        <v/>
      </c>
      <c r="AV201" s="89" t="str">
        <f t="shared" si="355"/>
        <v/>
      </c>
      <c r="AW201" s="89" t="str">
        <f t="shared" si="356"/>
        <v>0</v>
      </c>
      <c r="AX201" s="89" t="str">
        <f t="shared" si="357"/>
        <v/>
      </c>
      <c r="AY201" s="89" t="str">
        <f t="shared" si="358"/>
        <v>0</v>
      </c>
      <c r="AZ201" s="89" t="str">
        <f t="shared" si="359"/>
        <v/>
      </c>
      <c r="BA201" s="89" t="str">
        <f t="shared" si="360"/>
        <v>00</v>
      </c>
      <c r="BB201" s="89">
        <f t="shared" si="361"/>
        <v>0</v>
      </c>
      <c r="BC201" s="199" t="str">
        <f>IF(女子種目選択!G201="","",女子種目選択!G201)</f>
        <v/>
      </c>
      <c r="BD201" s="94" t="str">
        <f t="shared" si="320"/>
        <v/>
      </c>
      <c r="BE201" s="129"/>
      <c r="BF201" s="202" t="str">
        <f t="shared" si="362"/>
        <v/>
      </c>
      <c r="BG201" s="130"/>
      <c r="BH201" s="202" t="str">
        <f t="shared" si="363"/>
        <v/>
      </c>
      <c r="BI201" s="200"/>
      <c r="BJ201" s="99">
        <f t="shared" si="364"/>
        <v>0</v>
      </c>
      <c r="BK201" s="99">
        <f t="shared" si="365"/>
        <v>0</v>
      </c>
      <c r="BL201" s="99">
        <f t="shared" si="366"/>
        <v>0</v>
      </c>
      <c r="BM201" s="99">
        <f t="shared" si="367"/>
        <v>0</v>
      </c>
      <c r="BN201" s="100">
        <f t="shared" si="368"/>
        <v>0</v>
      </c>
      <c r="BO201" s="101">
        <f t="shared" si="369"/>
        <v>0</v>
      </c>
      <c r="BP201" s="89" t="str">
        <f t="shared" si="370"/>
        <v>000</v>
      </c>
      <c r="BQ201" s="89">
        <f t="shared" si="371"/>
        <v>0</v>
      </c>
      <c r="BR201" s="89">
        <f t="shared" si="372"/>
        <v>0</v>
      </c>
      <c r="BS201" s="89" t="str">
        <f t="shared" si="373"/>
        <v/>
      </c>
      <c r="BT201" s="89" t="str">
        <f t="shared" si="374"/>
        <v/>
      </c>
      <c r="BU201" s="89" t="str">
        <f t="shared" si="375"/>
        <v>0</v>
      </c>
      <c r="BV201" s="89" t="str">
        <f t="shared" si="376"/>
        <v/>
      </c>
      <c r="BW201" s="89" t="str">
        <f t="shared" si="377"/>
        <v>0</v>
      </c>
      <c r="BX201" s="89" t="str">
        <f t="shared" si="378"/>
        <v/>
      </c>
      <c r="BY201" s="89" t="str">
        <f t="shared" si="379"/>
        <v>00</v>
      </c>
      <c r="BZ201" s="89">
        <f t="shared" si="380"/>
        <v>0</v>
      </c>
      <c r="CA201" s="199" t="str">
        <f>IF(女子種目選択!H201="","",女子種目選択!H201)</f>
        <v/>
      </c>
      <c r="CB201" s="94" t="str">
        <f t="shared" si="321"/>
        <v/>
      </c>
      <c r="CC201" s="129"/>
      <c r="CD201" s="202" t="str">
        <f t="shared" si="381"/>
        <v/>
      </c>
      <c r="CE201" s="130"/>
      <c r="CF201" s="202" t="str">
        <f t="shared" si="382"/>
        <v/>
      </c>
      <c r="CG201" s="200"/>
      <c r="CH201" s="99">
        <f t="shared" si="383"/>
        <v>0</v>
      </c>
      <c r="CI201" s="99">
        <f t="shared" si="384"/>
        <v>0</v>
      </c>
      <c r="CJ201" s="99">
        <f t="shared" si="385"/>
        <v>0</v>
      </c>
      <c r="CK201" s="99">
        <f t="shared" si="386"/>
        <v>0</v>
      </c>
      <c r="CL201" s="100">
        <f t="shared" si="387"/>
        <v>0</v>
      </c>
      <c r="CM201" s="101">
        <f t="shared" si="388"/>
        <v>0</v>
      </c>
      <c r="CN201" s="89" t="str">
        <f t="shared" si="389"/>
        <v>000</v>
      </c>
      <c r="CO201" s="89">
        <f t="shared" si="390"/>
        <v>0</v>
      </c>
      <c r="CP201" s="89">
        <f t="shared" si="391"/>
        <v>0</v>
      </c>
      <c r="CQ201" s="89" t="str">
        <f t="shared" si="392"/>
        <v/>
      </c>
      <c r="CR201" s="89" t="str">
        <f t="shared" si="393"/>
        <v/>
      </c>
      <c r="CS201" s="89" t="str">
        <f t="shared" si="394"/>
        <v>0</v>
      </c>
      <c r="CT201" s="89" t="str">
        <f t="shared" si="395"/>
        <v/>
      </c>
      <c r="CU201" s="89" t="str">
        <f t="shared" si="396"/>
        <v>0</v>
      </c>
      <c r="CV201" s="89" t="str">
        <f t="shared" si="397"/>
        <v/>
      </c>
      <c r="CW201" s="89" t="str">
        <f t="shared" si="398"/>
        <v>00</v>
      </c>
      <c r="CX201" s="89">
        <f t="shared" si="399"/>
        <v>0</v>
      </c>
      <c r="CY201" s="201" t="str">
        <f>IF(女子種目選択!I201="","",女子種目選択!I201)</f>
        <v/>
      </c>
      <c r="CZ201" s="94" t="str">
        <f t="shared" si="322"/>
        <v/>
      </c>
      <c r="DA201" s="129"/>
      <c r="DB201" s="202" t="str">
        <f t="shared" si="400"/>
        <v/>
      </c>
      <c r="DC201" s="130"/>
      <c r="DD201" s="202" t="str">
        <f t="shared" si="401"/>
        <v/>
      </c>
      <c r="DE201" s="200"/>
      <c r="DF201" s="99">
        <f t="shared" si="402"/>
        <v>0</v>
      </c>
      <c r="DG201" s="99">
        <f t="shared" si="403"/>
        <v>0</v>
      </c>
      <c r="DH201" s="99">
        <f t="shared" si="404"/>
        <v>0</v>
      </c>
      <c r="DI201" s="99">
        <f t="shared" si="405"/>
        <v>0</v>
      </c>
      <c r="DJ201" s="100">
        <f t="shared" si="406"/>
        <v>0</v>
      </c>
      <c r="DK201" s="101">
        <f t="shared" si="407"/>
        <v>0</v>
      </c>
      <c r="DL201" s="89" t="str">
        <f t="shared" si="408"/>
        <v>000</v>
      </c>
      <c r="DM201" s="89">
        <f t="shared" si="409"/>
        <v>0</v>
      </c>
      <c r="DN201" s="89">
        <f t="shared" si="410"/>
        <v>0</v>
      </c>
      <c r="DO201" s="89" t="str">
        <f t="shared" si="411"/>
        <v/>
      </c>
      <c r="DP201" s="89" t="str">
        <f t="shared" si="412"/>
        <v/>
      </c>
      <c r="DQ201" s="89" t="str">
        <f t="shared" si="413"/>
        <v>0</v>
      </c>
      <c r="DR201" s="89" t="str">
        <f t="shared" si="414"/>
        <v/>
      </c>
      <c r="DS201" s="89" t="str">
        <f t="shared" si="415"/>
        <v>0</v>
      </c>
      <c r="DT201" s="89" t="str">
        <f t="shared" si="416"/>
        <v/>
      </c>
      <c r="DU201" s="89" t="str">
        <f t="shared" si="417"/>
        <v>00</v>
      </c>
      <c r="DV201" s="89">
        <f t="shared" si="418"/>
        <v>0</v>
      </c>
    </row>
    <row r="202" spans="2:126">
      <c r="B202" s="90" t="str">
        <f t="shared" si="323"/>
        <v/>
      </c>
      <c r="C202" s="91">
        <v>199</v>
      </c>
      <c r="D202" s="92" t="str">
        <f>女子種目選択!B202</f>
        <v/>
      </c>
      <c r="E202" s="197" t="str">
        <f>女子種目選択!C202</f>
        <v/>
      </c>
      <c r="F202" s="198" t="str">
        <f>女子種目選択!D202</f>
        <v/>
      </c>
      <c r="G202" s="199" t="str">
        <f>IF(女子種目選択!E202="","",女子種目選択!E202)</f>
        <v/>
      </c>
      <c r="H202" s="94" t="str">
        <f t="shared" si="318"/>
        <v/>
      </c>
      <c r="I202" s="129"/>
      <c r="J202" s="96" t="str">
        <f t="shared" si="324"/>
        <v/>
      </c>
      <c r="K202" s="130"/>
      <c r="L202" s="96" t="str">
        <f t="shared" si="325"/>
        <v/>
      </c>
      <c r="M202" s="200"/>
      <c r="N202" s="99" t="str">
        <f t="shared" si="326"/>
        <v/>
      </c>
      <c r="O202" s="99">
        <f t="shared" si="327"/>
        <v>0</v>
      </c>
      <c r="P202" s="99" t="str">
        <f t="shared" si="328"/>
        <v/>
      </c>
      <c r="Q202" s="99">
        <f t="shared" si="329"/>
        <v>0</v>
      </c>
      <c r="R202" s="100" t="str">
        <f t="shared" si="330"/>
        <v/>
      </c>
      <c r="S202" s="101" t="str">
        <f t="shared" si="331"/>
        <v/>
      </c>
      <c r="T202" s="89" t="str">
        <f t="shared" si="332"/>
        <v>00</v>
      </c>
      <c r="U202" s="89">
        <f t="shared" si="333"/>
        <v>0</v>
      </c>
      <c r="V202" s="89">
        <f t="shared" si="334"/>
        <v>0</v>
      </c>
      <c r="W202" s="89" t="str">
        <f t="shared" si="335"/>
        <v/>
      </c>
      <c r="X202" s="89" t="str">
        <f t="shared" si="336"/>
        <v/>
      </c>
      <c r="Y202" s="89" t="str">
        <f t="shared" si="337"/>
        <v>0</v>
      </c>
      <c r="Z202" s="89" t="str">
        <f t="shared" si="338"/>
        <v/>
      </c>
      <c r="AA202" s="89" t="str">
        <f t="shared" si="339"/>
        <v/>
      </c>
      <c r="AB202" s="89" t="str">
        <f t="shared" si="340"/>
        <v/>
      </c>
      <c r="AC202" s="89" t="str">
        <f t="shared" si="341"/>
        <v>0</v>
      </c>
      <c r="AD202" s="89">
        <f t="shared" si="342"/>
        <v>0</v>
      </c>
      <c r="AE202" s="201" t="str">
        <f>IF(女子種目選択!F202="","",女子種目選択!F202)</f>
        <v/>
      </c>
      <c r="AF202" s="94" t="str">
        <f t="shared" si="319"/>
        <v/>
      </c>
      <c r="AG202" s="129"/>
      <c r="AH202" s="202" t="str">
        <f t="shared" si="343"/>
        <v/>
      </c>
      <c r="AI202" s="130"/>
      <c r="AJ202" s="202" t="str">
        <f t="shared" si="344"/>
        <v/>
      </c>
      <c r="AK202" s="200"/>
      <c r="AL202" s="99">
        <f t="shared" si="345"/>
        <v>0</v>
      </c>
      <c r="AM202" s="99">
        <f t="shared" si="346"/>
        <v>0</v>
      </c>
      <c r="AN202" s="99">
        <f t="shared" si="347"/>
        <v>0</v>
      </c>
      <c r="AO202" s="99">
        <f t="shared" si="348"/>
        <v>0</v>
      </c>
      <c r="AP202" s="100">
        <f t="shared" si="349"/>
        <v>0</v>
      </c>
      <c r="AQ202" s="101">
        <f t="shared" si="350"/>
        <v>0</v>
      </c>
      <c r="AR202" s="89" t="str">
        <f t="shared" si="351"/>
        <v>000</v>
      </c>
      <c r="AS202" s="89">
        <f t="shared" si="352"/>
        <v>0</v>
      </c>
      <c r="AT202" s="89">
        <f t="shared" si="353"/>
        <v>0</v>
      </c>
      <c r="AU202" s="89" t="str">
        <f t="shared" si="354"/>
        <v/>
      </c>
      <c r="AV202" s="89" t="str">
        <f t="shared" si="355"/>
        <v/>
      </c>
      <c r="AW202" s="89" t="str">
        <f t="shared" si="356"/>
        <v>0</v>
      </c>
      <c r="AX202" s="89" t="str">
        <f t="shared" si="357"/>
        <v/>
      </c>
      <c r="AY202" s="89" t="str">
        <f t="shared" si="358"/>
        <v>0</v>
      </c>
      <c r="AZ202" s="89" t="str">
        <f t="shared" si="359"/>
        <v/>
      </c>
      <c r="BA202" s="89" t="str">
        <f t="shared" si="360"/>
        <v>00</v>
      </c>
      <c r="BB202" s="89">
        <f t="shared" si="361"/>
        <v>0</v>
      </c>
      <c r="BC202" s="199" t="str">
        <f>IF(女子種目選択!G202="","",女子種目選択!G202)</f>
        <v/>
      </c>
      <c r="BD202" s="94" t="str">
        <f t="shared" si="320"/>
        <v/>
      </c>
      <c r="BE202" s="129"/>
      <c r="BF202" s="202" t="str">
        <f t="shared" si="362"/>
        <v/>
      </c>
      <c r="BG202" s="130"/>
      <c r="BH202" s="202" t="str">
        <f t="shared" si="363"/>
        <v/>
      </c>
      <c r="BI202" s="200"/>
      <c r="BJ202" s="99">
        <f t="shared" si="364"/>
        <v>0</v>
      </c>
      <c r="BK202" s="99">
        <f t="shared" si="365"/>
        <v>0</v>
      </c>
      <c r="BL202" s="99">
        <f t="shared" si="366"/>
        <v>0</v>
      </c>
      <c r="BM202" s="99">
        <f t="shared" si="367"/>
        <v>0</v>
      </c>
      <c r="BN202" s="100">
        <f t="shared" si="368"/>
        <v>0</v>
      </c>
      <c r="BO202" s="101">
        <f t="shared" si="369"/>
        <v>0</v>
      </c>
      <c r="BP202" s="89" t="str">
        <f t="shared" si="370"/>
        <v>000</v>
      </c>
      <c r="BQ202" s="89">
        <f t="shared" si="371"/>
        <v>0</v>
      </c>
      <c r="BR202" s="89">
        <f t="shared" si="372"/>
        <v>0</v>
      </c>
      <c r="BS202" s="89" t="str">
        <f t="shared" si="373"/>
        <v/>
      </c>
      <c r="BT202" s="89" t="str">
        <f t="shared" si="374"/>
        <v/>
      </c>
      <c r="BU202" s="89" t="str">
        <f t="shared" si="375"/>
        <v>0</v>
      </c>
      <c r="BV202" s="89" t="str">
        <f t="shared" si="376"/>
        <v/>
      </c>
      <c r="BW202" s="89" t="str">
        <f t="shared" si="377"/>
        <v>0</v>
      </c>
      <c r="BX202" s="89" t="str">
        <f t="shared" si="378"/>
        <v/>
      </c>
      <c r="BY202" s="89" t="str">
        <f t="shared" si="379"/>
        <v>00</v>
      </c>
      <c r="BZ202" s="89">
        <f t="shared" si="380"/>
        <v>0</v>
      </c>
      <c r="CA202" s="199" t="str">
        <f>IF(女子種目選択!H202="","",女子種目選択!H202)</f>
        <v/>
      </c>
      <c r="CB202" s="94" t="str">
        <f t="shared" si="321"/>
        <v/>
      </c>
      <c r="CC202" s="129"/>
      <c r="CD202" s="202" t="str">
        <f t="shared" si="381"/>
        <v/>
      </c>
      <c r="CE202" s="130"/>
      <c r="CF202" s="202" t="str">
        <f t="shared" si="382"/>
        <v/>
      </c>
      <c r="CG202" s="200"/>
      <c r="CH202" s="99">
        <f t="shared" si="383"/>
        <v>0</v>
      </c>
      <c r="CI202" s="99">
        <f t="shared" si="384"/>
        <v>0</v>
      </c>
      <c r="CJ202" s="99">
        <f t="shared" si="385"/>
        <v>0</v>
      </c>
      <c r="CK202" s="99">
        <f t="shared" si="386"/>
        <v>0</v>
      </c>
      <c r="CL202" s="100">
        <f t="shared" si="387"/>
        <v>0</v>
      </c>
      <c r="CM202" s="101">
        <f t="shared" si="388"/>
        <v>0</v>
      </c>
      <c r="CN202" s="89" t="str">
        <f t="shared" si="389"/>
        <v>000</v>
      </c>
      <c r="CO202" s="89">
        <f t="shared" si="390"/>
        <v>0</v>
      </c>
      <c r="CP202" s="89">
        <f t="shared" si="391"/>
        <v>0</v>
      </c>
      <c r="CQ202" s="89" t="str">
        <f t="shared" si="392"/>
        <v/>
      </c>
      <c r="CR202" s="89" t="str">
        <f t="shared" si="393"/>
        <v/>
      </c>
      <c r="CS202" s="89" t="str">
        <f t="shared" si="394"/>
        <v>0</v>
      </c>
      <c r="CT202" s="89" t="str">
        <f t="shared" si="395"/>
        <v/>
      </c>
      <c r="CU202" s="89" t="str">
        <f t="shared" si="396"/>
        <v>0</v>
      </c>
      <c r="CV202" s="89" t="str">
        <f t="shared" si="397"/>
        <v/>
      </c>
      <c r="CW202" s="89" t="str">
        <f t="shared" si="398"/>
        <v>00</v>
      </c>
      <c r="CX202" s="89">
        <f t="shared" si="399"/>
        <v>0</v>
      </c>
      <c r="CY202" s="201" t="str">
        <f>IF(女子種目選択!I202="","",女子種目選択!I202)</f>
        <v/>
      </c>
      <c r="CZ202" s="94" t="str">
        <f t="shared" si="322"/>
        <v/>
      </c>
      <c r="DA202" s="129"/>
      <c r="DB202" s="202" t="str">
        <f t="shared" si="400"/>
        <v/>
      </c>
      <c r="DC202" s="130"/>
      <c r="DD202" s="202" t="str">
        <f t="shared" si="401"/>
        <v/>
      </c>
      <c r="DE202" s="200"/>
      <c r="DF202" s="99">
        <f t="shared" si="402"/>
        <v>0</v>
      </c>
      <c r="DG202" s="99">
        <f t="shared" si="403"/>
        <v>0</v>
      </c>
      <c r="DH202" s="99">
        <f t="shared" si="404"/>
        <v>0</v>
      </c>
      <c r="DI202" s="99">
        <f t="shared" si="405"/>
        <v>0</v>
      </c>
      <c r="DJ202" s="100">
        <f t="shared" si="406"/>
        <v>0</v>
      </c>
      <c r="DK202" s="101">
        <f t="shared" si="407"/>
        <v>0</v>
      </c>
      <c r="DL202" s="89" t="str">
        <f t="shared" si="408"/>
        <v>000</v>
      </c>
      <c r="DM202" s="89">
        <f t="shared" si="409"/>
        <v>0</v>
      </c>
      <c r="DN202" s="89">
        <f t="shared" si="410"/>
        <v>0</v>
      </c>
      <c r="DO202" s="89" t="str">
        <f t="shared" si="411"/>
        <v/>
      </c>
      <c r="DP202" s="89" t="str">
        <f t="shared" si="412"/>
        <v/>
      </c>
      <c r="DQ202" s="89" t="str">
        <f t="shared" si="413"/>
        <v>0</v>
      </c>
      <c r="DR202" s="89" t="str">
        <f t="shared" si="414"/>
        <v/>
      </c>
      <c r="DS202" s="89" t="str">
        <f t="shared" si="415"/>
        <v>0</v>
      </c>
      <c r="DT202" s="89" t="str">
        <f t="shared" si="416"/>
        <v/>
      </c>
      <c r="DU202" s="89" t="str">
        <f t="shared" si="417"/>
        <v>00</v>
      </c>
      <c r="DV202" s="89">
        <f t="shared" si="418"/>
        <v>0</v>
      </c>
    </row>
    <row r="203" spans="2:126">
      <c r="B203" s="90" t="str">
        <f t="shared" si="323"/>
        <v/>
      </c>
      <c r="C203" s="91">
        <v>200</v>
      </c>
      <c r="D203" s="92" t="str">
        <f>女子種目選択!B203</f>
        <v/>
      </c>
      <c r="E203" s="197" t="str">
        <f>女子種目選択!C203</f>
        <v/>
      </c>
      <c r="F203" s="198" t="str">
        <f>女子種目選択!D203</f>
        <v/>
      </c>
      <c r="G203" s="199" t="str">
        <f>IF(女子種目選択!E203="","",女子種目選択!E203)</f>
        <v/>
      </c>
      <c r="H203" s="94" t="str">
        <f t="shared" si="318"/>
        <v/>
      </c>
      <c r="I203" s="129"/>
      <c r="J203" s="96" t="str">
        <f t="shared" si="324"/>
        <v/>
      </c>
      <c r="K203" s="130"/>
      <c r="L203" s="96" t="str">
        <f t="shared" si="325"/>
        <v/>
      </c>
      <c r="M203" s="200"/>
      <c r="N203" s="99" t="str">
        <f t="shared" si="326"/>
        <v/>
      </c>
      <c r="O203" s="99">
        <f t="shared" si="327"/>
        <v>0</v>
      </c>
      <c r="P203" s="99" t="str">
        <f t="shared" si="328"/>
        <v/>
      </c>
      <c r="Q203" s="99">
        <f t="shared" si="329"/>
        <v>0</v>
      </c>
      <c r="R203" s="100" t="str">
        <f t="shared" si="330"/>
        <v/>
      </c>
      <c r="S203" s="101" t="str">
        <f t="shared" si="331"/>
        <v/>
      </c>
      <c r="T203" s="89" t="str">
        <f t="shared" si="332"/>
        <v>00</v>
      </c>
      <c r="U203" s="89">
        <f t="shared" si="333"/>
        <v>0</v>
      </c>
      <c r="V203" s="89">
        <f t="shared" si="334"/>
        <v>0</v>
      </c>
      <c r="W203" s="89" t="str">
        <f t="shared" si="335"/>
        <v/>
      </c>
      <c r="X203" s="89" t="str">
        <f t="shared" si="336"/>
        <v/>
      </c>
      <c r="Y203" s="89" t="str">
        <f t="shared" si="337"/>
        <v>0</v>
      </c>
      <c r="Z203" s="89" t="str">
        <f t="shared" si="338"/>
        <v/>
      </c>
      <c r="AA203" s="89" t="str">
        <f t="shared" si="339"/>
        <v/>
      </c>
      <c r="AB203" s="89" t="str">
        <f t="shared" si="340"/>
        <v/>
      </c>
      <c r="AC203" s="89" t="str">
        <f t="shared" si="341"/>
        <v>0</v>
      </c>
      <c r="AD203" s="89">
        <f t="shared" si="342"/>
        <v>0</v>
      </c>
      <c r="AE203" s="201" t="str">
        <f>IF(女子種目選択!F203="","",女子種目選択!F203)</f>
        <v/>
      </c>
      <c r="AF203" s="94" t="str">
        <f t="shared" si="319"/>
        <v/>
      </c>
      <c r="AG203" s="129"/>
      <c r="AH203" s="202" t="str">
        <f t="shared" si="343"/>
        <v/>
      </c>
      <c r="AI203" s="130"/>
      <c r="AJ203" s="202" t="str">
        <f t="shared" si="344"/>
        <v/>
      </c>
      <c r="AK203" s="200"/>
      <c r="AL203" s="99">
        <f t="shared" si="345"/>
        <v>0</v>
      </c>
      <c r="AM203" s="99">
        <f t="shared" si="346"/>
        <v>0</v>
      </c>
      <c r="AN203" s="99">
        <f t="shared" si="347"/>
        <v>0</v>
      </c>
      <c r="AO203" s="99">
        <f t="shared" si="348"/>
        <v>0</v>
      </c>
      <c r="AP203" s="100">
        <f t="shared" si="349"/>
        <v>0</v>
      </c>
      <c r="AQ203" s="101">
        <f t="shared" si="350"/>
        <v>0</v>
      </c>
      <c r="AR203" s="89" t="str">
        <f t="shared" si="351"/>
        <v>000</v>
      </c>
      <c r="AS203" s="89">
        <f t="shared" si="352"/>
        <v>0</v>
      </c>
      <c r="AT203" s="89">
        <f t="shared" si="353"/>
        <v>0</v>
      </c>
      <c r="AU203" s="89" t="str">
        <f t="shared" si="354"/>
        <v/>
      </c>
      <c r="AV203" s="89" t="str">
        <f t="shared" si="355"/>
        <v/>
      </c>
      <c r="AW203" s="89" t="str">
        <f t="shared" si="356"/>
        <v>0</v>
      </c>
      <c r="AX203" s="89" t="str">
        <f t="shared" si="357"/>
        <v/>
      </c>
      <c r="AY203" s="89" t="str">
        <f t="shared" si="358"/>
        <v>0</v>
      </c>
      <c r="AZ203" s="89" t="str">
        <f t="shared" si="359"/>
        <v/>
      </c>
      <c r="BA203" s="89" t="str">
        <f t="shared" si="360"/>
        <v>00</v>
      </c>
      <c r="BB203" s="89">
        <f t="shared" si="361"/>
        <v>0</v>
      </c>
      <c r="BC203" s="199" t="str">
        <f>IF(女子種目選択!G203="","",女子種目選択!G203)</f>
        <v/>
      </c>
      <c r="BD203" s="94" t="str">
        <f t="shared" si="320"/>
        <v/>
      </c>
      <c r="BE203" s="129"/>
      <c r="BF203" s="202" t="str">
        <f t="shared" si="362"/>
        <v/>
      </c>
      <c r="BG203" s="130"/>
      <c r="BH203" s="202" t="str">
        <f t="shared" si="363"/>
        <v/>
      </c>
      <c r="BI203" s="200"/>
      <c r="BJ203" s="99">
        <f t="shared" si="364"/>
        <v>0</v>
      </c>
      <c r="BK203" s="99">
        <f t="shared" si="365"/>
        <v>0</v>
      </c>
      <c r="BL203" s="99">
        <f t="shared" si="366"/>
        <v>0</v>
      </c>
      <c r="BM203" s="99">
        <f t="shared" si="367"/>
        <v>0</v>
      </c>
      <c r="BN203" s="100">
        <f t="shared" si="368"/>
        <v>0</v>
      </c>
      <c r="BO203" s="101">
        <f t="shared" si="369"/>
        <v>0</v>
      </c>
      <c r="BP203" s="89" t="str">
        <f t="shared" si="370"/>
        <v>000</v>
      </c>
      <c r="BQ203" s="89">
        <f t="shared" si="371"/>
        <v>0</v>
      </c>
      <c r="BR203" s="89">
        <f t="shared" si="372"/>
        <v>0</v>
      </c>
      <c r="BS203" s="89" t="str">
        <f t="shared" si="373"/>
        <v/>
      </c>
      <c r="BT203" s="89" t="str">
        <f t="shared" si="374"/>
        <v/>
      </c>
      <c r="BU203" s="89" t="str">
        <f t="shared" si="375"/>
        <v>0</v>
      </c>
      <c r="BV203" s="89" t="str">
        <f t="shared" si="376"/>
        <v/>
      </c>
      <c r="BW203" s="89" t="str">
        <f t="shared" si="377"/>
        <v>0</v>
      </c>
      <c r="BX203" s="89" t="str">
        <f t="shared" si="378"/>
        <v/>
      </c>
      <c r="BY203" s="89" t="str">
        <f t="shared" si="379"/>
        <v>00</v>
      </c>
      <c r="BZ203" s="89">
        <f t="shared" si="380"/>
        <v>0</v>
      </c>
      <c r="CA203" s="199" t="str">
        <f>IF(女子種目選択!H203="","",女子種目選択!H203)</f>
        <v/>
      </c>
      <c r="CB203" s="94" t="str">
        <f t="shared" si="321"/>
        <v/>
      </c>
      <c r="CC203" s="129"/>
      <c r="CD203" s="202" t="str">
        <f t="shared" si="381"/>
        <v/>
      </c>
      <c r="CE203" s="130"/>
      <c r="CF203" s="202" t="str">
        <f t="shared" si="382"/>
        <v/>
      </c>
      <c r="CG203" s="200"/>
      <c r="CH203" s="99">
        <f t="shared" si="383"/>
        <v>0</v>
      </c>
      <c r="CI203" s="99">
        <f t="shared" si="384"/>
        <v>0</v>
      </c>
      <c r="CJ203" s="99">
        <f t="shared" si="385"/>
        <v>0</v>
      </c>
      <c r="CK203" s="99">
        <f t="shared" si="386"/>
        <v>0</v>
      </c>
      <c r="CL203" s="100">
        <f t="shared" si="387"/>
        <v>0</v>
      </c>
      <c r="CM203" s="101">
        <f t="shared" si="388"/>
        <v>0</v>
      </c>
      <c r="CN203" s="89" t="str">
        <f t="shared" si="389"/>
        <v>000</v>
      </c>
      <c r="CO203" s="89">
        <f t="shared" si="390"/>
        <v>0</v>
      </c>
      <c r="CP203" s="89">
        <f t="shared" si="391"/>
        <v>0</v>
      </c>
      <c r="CQ203" s="89" t="str">
        <f t="shared" si="392"/>
        <v/>
      </c>
      <c r="CR203" s="89" t="str">
        <f t="shared" si="393"/>
        <v/>
      </c>
      <c r="CS203" s="89" t="str">
        <f t="shared" si="394"/>
        <v>0</v>
      </c>
      <c r="CT203" s="89" t="str">
        <f t="shared" si="395"/>
        <v/>
      </c>
      <c r="CU203" s="89" t="str">
        <f t="shared" si="396"/>
        <v>0</v>
      </c>
      <c r="CV203" s="89" t="str">
        <f t="shared" si="397"/>
        <v/>
      </c>
      <c r="CW203" s="89" t="str">
        <f t="shared" si="398"/>
        <v>00</v>
      </c>
      <c r="CX203" s="89">
        <f t="shared" si="399"/>
        <v>0</v>
      </c>
      <c r="CY203" s="201" t="str">
        <f>IF(女子種目選択!I203="","",女子種目選択!I203)</f>
        <v/>
      </c>
      <c r="CZ203" s="94" t="str">
        <f t="shared" si="322"/>
        <v/>
      </c>
      <c r="DA203" s="129"/>
      <c r="DB203" s="202" t="str">
        <f t="shared" si="400"/>
        <v/>
      </c>
      <c r="DC203" s="130"/>
      <c r="DD203" s="202" t="str">
        <f t="shared" si="401"/>
        <v/>
      </c>
      <c r="DE203" s="200"/>
      <c r="DF203" s="99">
        <f t="shared" si="402"/>
        <v>0</v>
      </c>
      <c r="DG203" s="99">
        <f t="shared" si="403"/>
        <v>0</v>
      </c>
      <c r="DH203" s="99">
        <f t="shared" si="404"/>
        <v>0</v>
      </c>
      <c r="DI203" s="99">
        <f t="shared" si="405"/>
        <v>0</v>
      </c>
      <c r="DJ203" s="100">
        <f t="shared" si="406"/>
        <v>0</v>
      </c>
      <c r="DK203" s="101">
        <f t="shared" si="407"/>
        <v>0</v>
      </c>
      <c r="DL203" s="89" t="str">
        <f t="shared" si="408"/>
        <v>000</v>
      </c>
      <c r="DM203" s="89">
        <f t="shared" si="409"/>
        <v>0</v>
      </c>
      <c r="DN203" s="89">
        <f t="shared" si="410"/>
        <v>0</v>
      </c>
      <c r="DO203" s="89" t="str">
        <f t="shared" si="411"/>
        <v/>
      </c>
      <c r="DP203" s="89" t="str">
        <f t="shared" si="412"/>
        <v/>
      </c>
      <c r="DQ203" s="89" t="str">
        <f t="shared" si="413"/>
        <v>0</v>
      </c>
      <c r="DR203" s="89" t="str">
        <f t="shared" si="414"/>
        <v/>
      </c>
      <c r="DS203" s="89" t="str">
        <f t="shared" si="415"/>
        <v>0</v>
      </c>
      <c r="DT203" s="89" t="str">
        <f t="shared" si="416"/>
        <v/>
      </c>
      <c r="DU203" s="89" t="str">
        <f t="shared" si="417"/>
        <v>00</v>
      </c>
      <c r="DV203" s="89">
        <f t="shared" si="418"/>
        <v>0</v>
      </c>
    </row>
    <row r="204" spans="2:126" ht="17.25">
      <c r="B204" s="385">
        <f t="shared" si="323"/>
        <v>0</v>
      </c>
      <c r="C204" s="386"/>
      <c r="D204" s="384">
        <f>女子種目選択!B204</f>
        <v>0</v>
      </c>
      <c r="E204" s="204">
        <f>女子種目選択!C204</f>
        <v>0</v>
      </c>
      <c r="F204" s="203">
        <f>女子種目選択!D204</f>
        <v>0</v>
      </c>
      <c r="G204" s="205" t="str">
        <f>IF(女子種目選択!E204="","",女子種目選択!E204)</f>
        <v/>
      </c>
      <c r="H204" s="206" t="str">
        <f t="shared" ref="H204" si="419">IF(G204="","",VLOOKUP(G204,コード２,3,FALSE))</f>
        <v/>
      </c>
      <c r="I204" s="207"/>
      <c r="J204" s="208" t="str">
        <f t="shared" si="324"/>
        <v/>
      </c>
      <c r="K204" s="207"/>
      <c r="L204" s="208" t="str">
        <f t="shared" si="325"/>
        <v/>
      </c>
      <c r="M204" s="207"/>
      <c r="N204" s="209">
        <f t="shared" si="326"/>
        <v>0</v>
      </c>
      <c r="O204" s="209">
        <f t="shared" si="327"/>
        <v>0</v>
      </c>
      <c r="P204" s="209">
        <f t="shared" si="328"/>
        <v>0</v>
      </c>
      <c r="Q204" s="209">
        <f t="shared" si="329"/>
        <v>0</v>
      </c>
      <c r="R204" s="210">
        <f t="shared" si="330"/>
        <v>0</v>
      </c>
      <c r="S204" s="209">
        <f t="shared" si="331"/>
        <v>0</v>
      </c>
      <c r="T204" s="211" t="str">
        <f t="shared" si="332"/>
        <v>000</v>
      </c>
      <c r="U204" s="211">
        <f t="shared" si="333"/>
        <v>0</v>
      </c>
      <c r="V204" s="211">
        <f t="shared" si="334"/>
        <v>0</v>
      </c>
      <c r="W204" s="211" t="str">
        <f t="shared" si="335"/>
        <v/>
      </c>
      <c r="X204" s="211" t="str">
        <f t="shared" si="336"/>
        <v/>
      </c>
      <c r="Y204" s="211" t="str">
        <f t="shared" si="337"/>
        <v>0</v>
      </c>
      <c r="Z204" s="211" t="str">
        <f t="shared" si="338"/>
        <v/>
      </c>
      <c r="AA204" s="211" t="str">
        <f t="shared" si="339"/>
        <v>0</v>
      </c>
      <c r="AB204" s="211" t="str">
        <f t="shared" si="340"/>
        <v/>
      </c>
      <c r="AC204" s="89" t="str">
        <f t="shared" si="341"/>
        <v>00</v>
      </c>
      <c r="AD204" s="211">
        <f t="shared" si="342"/>
        <v>0</v>
      </c>
      <c r="AE204" s="212" t="str">
        <f>IF(女子種目選択!F204="","",女子種目選択!F204)</f>
        <v/>
      </c>
      <c r="AF204" s="206" t="str">
        <f t="shared" ref="AF204" si="420">IF(AE204="","",VLOOKUP(AE204,コード２,3,FALSE))</f>
        <v/>
      </c>
      <c r="AG204" s="213"/>
      <c r="AH204" s="214" t="str">
        <f t="shared" si="343"/>
        <v/>
      </c>
      <c r="AI204" s="213"/>
      <c r="AJ204" s="214" t="str">
        <f t="shared" si="344"/>
        <v/>
      </c>
      <c r="AK204" s="213"/>
      <c r="AL204" s="209">
        <f t="shared" si="345"/>
        <v>0</v>
      </c>
      <c r="AM204" s="209">
        <f t="shared" si="346"/>
        <v>0</v>
      </c>
      <c r="AN204" s="209">
        <f t="shared" si="347"/>
        <v>0</v>
      </c>
      <c r="AO204" s="209">
        <f t="shared" si="348"/>
        <v>0</v>
      </c>
      <c r="AP204" s="210">
        <f t="shared" si="349"/>
        <v>0</v>
      </c>
      <c r="AQ204" s="209">
        <f t="shared" si="350"/>
        <v>0</v>
      </c>
      <c r="AR204" s="211" t="str">
        <f t="shared" si="351"/>
        <v>000</v>
      </c>
      <c r="AS204" s="211">
        <f t="shared" si="352"/>
        <v>0</v>
      </c>
      <c r="AT204" s="211">
        <f t="shared" si="353"/>
        <v>0</v>
      </c>
      <c r="AU204" s="211" t="str">
        <f t="shared" si="354"/>
        <v/>
      </c>
      <c r="AV204" s="211" t="str">
        <f t="shared" si="355"/>
        <v/>
      </c>
      <c r="AW204" s="211" t="str">
        <f t="shared" si="356"/>
        <v>0</v>
      </c>
      <c r="AX204" s="211" t="str">
        <f t="shared" si="357"/>
        <v/>
      </c>
      <c r="AY204" s="211" t="str">
        <f t="shared" si="358"/>
        <v>0</v>
      </c>
      <c r="AZ204" s="211" t="str">
        <f t="shared" si="359"/>
        <v/>
      </c>
      <c r="BA204" s="89" t="str">
        <f t="shared" si="360"/>
        <v>00</v>
      </c>
      <c r="BB204" s="211">
        <f t="shared" si="361"/>
        <v>0</v>
      </c>
      <c r="BC204" s="212" t="str">
        <f>IF(女子種目選択!G204="","",女子種目選択!G204)</f>
        <v/>
      </c>
      <c r="BD204" s="206" t="str">
        <f t="shared" ref="BD204" si="421">IF(BC204="","",VLOOKUP(BC204,コード２,3,FALSE))</f>
        <v/>
      </c>
      <c r="BE204" s="213"/>
      <c r="BF204" s="214" t="str">
        <f t="shared" si="362"/>
        <v/>
      </c>
      <c r="BG204" s="213"/>
      <c r="BH204" s="214" t="str">
        <f t="shared" si="363"/>
        <v/>
      </c>
      <c r="BI204" s="213"/>
      <c r="BJ204" s="209">
        <f t="shared" si="364"/>
        <v>0</v>
      </c>
      <c r="BK204" s="209">
        <f t="shared" si="365"/>
        <v>0</v>
      </c>
      <c r="BL204" s="209">
        <f t="shared" si="366"/>
        <v>0</v>
      </c>
      <c r="BM204" s="209">
        <f t="shared" si="367"/>
        <v>0</v>
      </c>
      <c r="BN204" s="210">
        <f t="shared" si="368"/>
        <v>0</v>
      </c>
      <c r="BO204" s="209">
        <f t="shared" si="369"/>
        <v>0</v>
      </c>
      <c r="BP204" s="211" t="str">
        <f t="shared" si="370"/>
        <v>000</v>
      </c>
      <c r="BQ204" s="211">
        <f t="shared" si="371"/>
        <v>0</v>
      </c>
      <c r="BR204" s="211">
        <f t="shared" si="372"/>
        <v>0</v>
      </c>
      <c r="BS204" s="211" t="str">
        <f t="shared" si="373"/>
        <v/>
      </c>
      <c r="BT204" s="211" t="str">
        <f t="shared" si="374"/>
        <v/>
      </c>
      <c r="BU204" s="211" t="str">
        <f t="shared" si="375"/>
        <v>0</v>
      </c>
      <c r="BV204" s="211" t="str">
        <f t="shared" si="376"/>
        <v/>
      </c>
      <c r="BW204" s="211" t="str">
        <f t="shared" si="377"/>
        <v>0</v>
      </c>
      <c r="BX204" s="211" t="str">
        <f t="shared" si="378"/>
        <v/>
      </c>
      <c r="BY204" s="89" t="str">
        <f t="shared" si="379"/>
        <v>00</v>
      </c>
      <c r="BZ204" s="211">
        <f t="shared" si="380"/>
        <v>0</v>
      </c>
      <c r="CA204" s="212" t="str">
        <f>IF(女子種目選択!H204="","",女子種目選択!H204)</f>
        <v/>
      </c>
      <c r="CB204" s="206" t="str">
        <f t="shared" ref="CB204" si="422">IF(CA204="","",VLOOKUP(CA204,コード２,3,FALSE))</f>
        <v/>
      </c>
      <c r="CC204" s="213"/>
      <c r="CD204" s="214" t="str">
        <f t="shared" si="381"/>
        <v/>
      </c>
      <c r="CE204" s="213"/>
      <c r="CF204" s="214" t="str">
        <f t="shared" si="382"/>
        <v/>
      </c>
      <c r="CG204" s="213"/>
      <c r="CH204" s="209">
        <f t="shared" si="383"/>
        <v>0</v>
      </c>
      <c r="CI204" s="209">
        <f t="shared" si="384"/>
        <v>0</v>
      </c>
      <c r="CJ204" s="209">
        <f t="shared" si="385"/>
        <v>0</v>
      </c>
      <c r="CK204" s="209">
        <f t="shared" si="386"/>
        <v>0</v>
      </c>
      <c r="CL204" s="210">
        <f t="shared" si="387"/>
        <v>0</v>
      </c>
      <c r="CM204" s="209">
        <f t="shared" si="388"/>
        <v>0</v>
      </c>
      <c r="CN204" s="211" t="str">
        <f t="shared" si="389"/>
        <v>000</v>
      </c>
      <c r="CO204" s="211">
        <f t="shared" si="390"/>
        <v>0</v>
      </c>
      <c r="CP204" s="211">
        <f t="shared" si="391"/>
        <v>0</v>
      </c>
      <c r="CQ204" s="211" t="str">
        <f t="shared" si="392"/>
        <v/>
      </c>
      <c r="CR204" s="211" t="str">
        <f t="shared" si="393"/>
        <v/>
      </c>
      <c r="CS204" s="211" t="str">
        <f t="shared" si="394"/>
        <v>0</v>
      </c>
      <c r="CT204" s="211" t="str">
        <f t="shared" si="395"/>
        <v/>
      </c>
      <c r="CU204" s="211" t="str">
        <f t="shared" si="396"/>
        <v>0</v>
      </c>
      <c r="CV204" s="211" t="str">
        <f t="shared" si="397"/>
        <v/>
      </c>
      <c r="CW204" s="89" t="str">
        <f t="shared" si="398"/>
        <v>00</v>
      </c>
      <c r="CX204" s="211">
        <f t="shared" si="399"/>
        <v>0</v>
      </c>
      <c r="CY204" s="212" t="str">
        <f>IF(女子種目選択!I204="","",女子種目選択!I204)</f>
        <v/>
      </c>
      <c r="CZ204" s="206" t="str">
        <f t="shared" ref="CZ204" si="423">IF(CY204="","",VLOOKUP(CY204,コード２,3,FALSE))</f>
        <v/>
      </c>
      <c r="DA204" s="213"/>
      <c r="DB204" s="214" t="str">
        <f t="shared" si="400"/>
        <v/>
      </c>
      <c r="DC204" s="213"/>
      <c r="DD204" s="214" t="str">
        <f t="shared" si="401"/>
        <v/>
      </c>
      <c r="DE204" s="213"/>
      <c r="DF204" s="99">
        <f t="shared" si="402"/>
        <v>0</v>
      </c>
      <c r="DG204" s="99">
        <f t="shared" si="403"/>
        <v>0</v>
      </c>
      <c r="DH204" s="99">
        <f t="shared" si="404"/>
        <v>0</v>
      </c>
      <c r="DI204" s="99">
        <f t="shared" si="405"/>
        <v>0</v>
      </c>
      <c r="DJ204" s="100">
        <f t="shared" si="406"/>
        <v>0</v>
      </c>
      <c r="DK204" s="101">
        <f t="shared" si="407"/>
        <v>0</v>
      </c>
      <c r="DL204" s="89" t="str">
        <f t="shared" si="408"/>
        <v>000</v>
      </c>
      <c r="DM204" s="89">
        <f t="shared" si="409"/>
        <v>0</v>
      </c>
      <c r="DN204" s="89">
        <f t="shared" si="410"/>
        <v>0</v>
      </c>
      <c r="DO204" s="89" t="str">
        <f t="shared" si="411"/>
        <v/>
      </c>
      <c r="DP204" s="89" t="str">
        <f t="shared" si="412"/>
        <v/>
      </c>
      <c r="DQ204" s="89" t="str">
        <f t="shared" si="413"/>
        <v>0</v>
      </c>
      <c r="DR204" s="89" t="str">
        <f t="shared" si="414"/>
        <v/>
      </c>
      <c r="DS204" s="89" t="str">
        <f t="shared" si="415"/>
        <v>0</v>
      </c>
      <c r="DT204" s="89" t="str">
        <f t="shared" si="416"/>
        <v/>
      </c>
      <c r="DU204" s="89" t="str">
        <f t="shared" si="417"/>
        <v>00</v>
      </c>
      <c r="DV204" s="89">
        <f t="shared" si="418"/>
        <v>0</v>
      </c>
    </row>
  </sheetData>
  <sheetProtection sheet="1" objects="1" scenarios="1" selectLockedCells="1"/>
  <mergeCells count="13">
    <mergeCell ref="G2:M2"/>
    <mergeCell ref="AE2:AK2"/>
    <mergeCell ref="BC2:BI2"/>
    <mergeCell ref="B1:E1"/>
    <mergeCell ref="DA3:DE3"/>
    <mergeCell ref="I3:M3"/>
    <mergeCell ref="AG3:AK3"/>
    <mergeCell ref="BE3:BI3"/>
    <mergeCell ref="CC3:CG3"/>
    <mergeCell ref="B2:B3"/>
    <mergeCell ref="CA2:CG2"/>
    <mergeCell ref="CY2:DE2"/>
    <mergeCell ref="D2:F2"/>
  </mergeCells>
  <phoneticPr fontId="6"/>
  <conditionalFormatting sqref="D4:D203">
    <cfRule type="cellIs" dxfId="179" priority="1" operator="greaterThan">
      <formula>10000</formula>
    </cfRule>
  </conditionalFormatting>
  <pageMargins left="0.59055118110236227" right="0.39370078740157483" top="0.39370078740157483" bottom="0.39370078740157483" header="0.51181102362204722" footer="0.51181102362204722"/>
  <pageSetup paperSize="9" orientation="portrait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5" tint="0.59999389629810485"/>
  </sheetPr>
  <dimension ref="A1:CD64"/>
  <sheetViews>
    <sheetView showGridLines="0" showZeros="0" workbookViewId="0">
      <pane ySplit="3" topLeftCell="A4" activePane="bottomLeft" state="frozen"/>
      <selection activeCell="C1" sqref="C1"/>
      <selection pane="bottomLeft" activeCell="D4" sqref="D4"/>
    </sheetView>
  </sheetViews>
  <sheetFormatPr defaultColWidth="12.625" defaultRowHeight="14.25"/>
  <cols>
    <col min="1" max="1" width="12.625" style="6" hidden="1" customWidth="1"/>
    <col min="2" max="2" width="4.75" style="36" hidden="1" customWidth="1"/>
    <col min="3" max="3" width="4.625" style="7" customWidth="1"/>
    <col min="4" max="4" width="19.125" style="87" customWidth="1"/>
    <col min="5" max="5" width="16.625" style="87" customWidth="1"/>
    <col min="6" max="6" width="4.75" style="36" customWidth="1"/>
    <col min="7" max="7" width="7.625" style="8" customWidth="1"/>
    <col min="8" max="8" width="16.625" style="8" customWidth="1"/>
    <col min="9" max="9" width="5" style="8" customWidth="1"/>
    <col min="10" max="10" width="2.625" style="61" hidden="1" customWidth="1"/>
    <col min="11" max="11" width="5.375" style="62" customWidth="1"/>
    <col min="12" max="12" width="3.5" style="61" customWidth="1"/>
    <col min="13" max="13" width="5.375" style="62" customWidth="1"/>
    <col min="14" max="14" width="3.5" style="61" customWidth="1"/>
    <col min="15" max="15" width="5.375" style="62" customWidth="1"/>
    <col min="16" max="17" width="5.375" style="34" hidden="1" customWidth="1"/>
    <col min="18" max="19" width="5.375" style="404" hidden="1" customWidth="1"/>
    <col min="20" max="20" width="3.875" style="405" hidden="1" customWidth="1"/>
    <col min="21" max="21" width="5.75" style="406" hidden="1" customWidth="1"/>
    <col min="22" max="22" width="12.625" style="396" hidden="1" customWidth="1"/>
    <col min="23" max="23" width="12.625" style="405" hidden="1" customWidth="1"/>
    <col min="24" max="25" width="6.75" style="405" hidden="1" customWidth="1"/>
    <col min="26" max="26" width="2.125" style="405" hidden="1" customWidth="1"/>
    <col min="27" max="27" width="5.875" style="405" hidden="1" customWidth="1"/>
    <col min="28" max="28" width="2.625" style="405" hidden="1" customWidth="1"/>
    <col min="29" max="29" width="5.5" style="405" hidden="1" customWidth="1"/>
    <col min="30" max="33" width="12.625" style="405" hidden="1" customWidth="1"/>
    <col min="34" max="40" width="12.625" style="397" hidden="1" customWidth="1"/>
    <col min="41" max="41" width="3.75" style="397" hidden="1" customWidth="1"/>
    <col min="42" max="43" width="4.875" style="405" hidden="1" customWidth="1"/>
    <col min="44" max="44" width="9.375" style="405" hidden="1" customWidth="1"/>
    <col min="45" max="46" width="4.875" style="405" hidden="1" customWidth="1"/>
    <col min="47" max="47" width="9.375" style="405" hidden="1" customWidth="1"/>
    <col min="48" max="49" width="4.875" style="405" hidden="1" customWidth="1"/>
    <col min="50" max="50" width="9.375" style="405" hidden="1" customWidth="1"/>
    <col min="51" max="52" width="4.875" style="405" hidden="1" customWidth="1"/>
    <col min="53" max="53" width="9.375" style="405" hidden="1" customWidth="1"/>
    <col min="54" max="55" width="4.875" style="405" hidden="1" customWidth="1"/>
    <col min="56" max="56" width="9.375" style="405" hidden="1" customWidth="1"/>
    <col min="57" max="58" width="4.875" style="405" hidden="1" customWidth="1"/>
    <col min="59" max="59" width="9.375" style="405" hidden="1" customWidth="1"/>
    <col min="60" max="61" width="4.875" style="405" hidden="1" customWidth="1"/>
    <col min="62" max="62" width="9.375" style="405" hidden="1" customWidth="1"/>
    <col min="63" max="64" width="4.875" style="405" hidden="1" customWidth="1"/>
    <col min="65" max="65" width="9.375" style="405" hidden="1" customWidth="1"/>
    <col min="66" max="67" width="4.875" style="405" hidden="1" customWidth="1"/>
    <col min="68" max="68" width="9.375" style="405" hidden="1" customWidth="1"/>
    <col min="69" max="70" width="4.875" style="405" hidden="1" customWidth="1"/>
    <col min="71" max="71" width="9.375" style="405" hidden="1" customWidth="1"/>
    <col min="72" max="80" width="12.625" style="405" hidden="1" customWidth="1"/>
    <col min="81" max="82" width="12.625" style="6" hidden="1" customWidth="1"/>
    <col min="83" max="16384" width="12.625" style="6"/>
  </cols>
  <sheetData>
    <row r="1" spans="1:82" s="5" customFormat="1" ht="29.1" customHeight="1">
      <c r="B1" s="35"/>
      <c r="C1" s="606" t="s">
        <v>138</v>
      </c>
      <c r="D1" s="548"/>
      <c r="E1" s="88"/>
      <c r="F1" s="35"/>
      <c r="G1" s="10" t="str">
        <f>G3</f>
        <v>ナンバー</v>
      </c>
      <c r="H1" s="10" t="str">
        <f>H3</f>
        <v>氏名</v>
      </c>
      <c r="I1" s="10" t="str">
        <f>I3</f>
        <v>学年</v>
      </c>
      <c r="J1" s="59"/>
      <c r="K1" s="60"/>
      <c r="L1" s="59"/>
      <c r="M1" s="60"/>
      <c r="N1" s="59"/>
      <c r="O1" s="60"/>
      <c r="P1" s="37"/>
      <c r="Q1" s="37"/>
      <c r="R1" s="393"/>
      <c r="S1" s="393"/>
      <c r="T1" s="394"/>
      <c r="U1" s="395"/>
      <c r="V1" s="396"/>
      <c r="W1" s="394"/>
      <c r="X1" s="394"/>
      <c r="Y1" s="394"/>
      <c r="Z1" s="394"/>
      <c r="AA1" s="394"/>
      <c r="AB1" s="394"/>
      <c r="AC1" s="394"/>
      <c r="AD1" s="394"/>
      <c r="AE1" s="394"/>
      <c r="AF1" s="394"/>
      <c r="AG1" s="394"/>
      <c r="AH1" s="397"/>
      <c r="AI1" s="397"/>
      <c r="AJ1" s="397"/>
      <c r="AK1" s="397"/>
      <c r="AL1" s="397"/>
      <c r="AM1" s="397"/>
      <c r="AN1" s="397"/>
      <c r="AO1" s="397"/>
      <c r="AP1" s="394"/>
      <c r="AQ1" s="394"/>
      <c r="AR1" s="394"/>
      <c r="AS1" s="394"/>
      <c r="AT1" s="394"/>
      <c r="AU1" s="394"/>
      <c r="AV1" s="394"/>
      <c r="AW1" s="394"/>
      <c r="AX1" s="394"/>
      <c r="AY1" s="394"/>
      <c r="AZ1" s="394"/>
      <c r="BA1" s="394"/>
      <c r="BB1" s="394"/>
      <c r="BC1" s="394"/>
      <c r="BD1" s="394"/>
      <c r="BE1" s="394"/>
      <c r="BF1" s="394"/>
      <c r="BG1" s="394"/>
      <c r="BH1" s="394"/>
      <c r="BI1" s="394"/>
      <c r="BJ1" s="394"/>
      <c r="BK1" s="394"/>
      <c r="BL1" s="394"/>
      <c r="BM1" s="394"/>
      <c r="BN1" s="394"/>
      <c r="BO1" s="394"/>
      <c r="BP1" s="394"/>
      <c r="BQ1" s="394"/>
      <c r="BR1" s="394"/>
      <c r="BS1" s="394"/>
      <c r="BT1" s="394"/>
      <c r="BU1" s="394"/>
      <c r="BV1" s="394"/>
      <c r="BW1" s="394"/>
      <c r="BX1" s="394"/>
      <c r="BY1" s="394"/>
      <c r="BZ1" s="394"/>
      <c r="CA1" s="394"/>
      <c r="CB1" s="394"/>
    </row>
    <row r="2" spans="1:82" s="89" customFormat="1" ht="30" customHeight="1">
      <c r="B2" s="105"/>
      <c r="C2" s="555" t="s">
        <v>151</v>
      </c>
      <c r="D2" s="544" t="s">
        <v>133</v>
      </c>
      <c r="E2" s="544" t="s">
        <v>132</v>
      </c>
      <c r="F2" s="542" t="s">
        <v>79</v>
      </c>
      <c r="G2" s="561" t="s">
        <v>100</v>
      </c>
      <c r="H2" s="562"/>
      <c r="I2" s="563"/>
      <c r="J2" s="564"/>
      <c r="K2" s="564"/>
      <c r="L2" s="564"/>
      <c r="M2" s="564"/>
      <c r="N2" s="564"/>
      <c r="O2" s="565"/>
      <c r="P2" s="101"/>
      <c r="Q2" s="101"/>
      <c r="R2" s="398"/>
      <c r="S2" s="398"/>
      <c r="T2" s="397"/>
      <c r="U2" s="399"/>
      <c r="V2" s="397"/>
      <c r="W2" s="397"/>
      <c r="X2" s="397"/>
      <c r="Y2" s="397"/>
      <c r="Z2" s="397"/>
      <c r="AA2" s="397"/>
      <c r="AB2" s="397"/>
      <c r="AC2" s="397"/>
      <c r="AD2" s="397"/>
      <c r="AE2" s="397"/>
      <c r="AF2" s="397"/>
      <c r="AG2" s="397"/>
      <c r="AH2" s="397"/>
      <c r="AI2" s="397"/>
      <c r="AJ2" s="397"/>
      <c r="AK2" s="397"/>
      <c r="AL2" s="397"/>
      <c r="AM2" s="397"/>
      <c r="AN2" s="397"/>
      <c r="AO2" s="397"/>
      <c r="AP2" s="397"/>
      <c r="AQ2" s="397"/>
      <c r="AR2" s="397"/>
      <c r="AS2" s="397"/>
      <c r="AT2" s="397"/>
      <c r="AU2" s="397"/>
      <c r="AV2" s="397"/>
      <c r="AW2" s="397"/>
      <c r="AX2" s="397"/>
      <c r="AY2" s="397"/>
      <c r="AZ2" s="397"/>
      <c r="BA2" s="397"/>
      <c r="BB2" s="397"/>
      <c r="BC2" s="397"/>
      <c r="BD2" s="397"/>
      <c r="BE2" s="397"/>
      <c r="BF2" s="397"/>
      <c r="BG2" s="397"/>
      <c r="BH2" s="397"/>
      <c r="BI2" s="397"/>
      <c r="BJ2" s="397"/>
      <c r="BK2" s="397"/>
      <c r="BL2" s="397"/>
      <c r="BM2" s="397"/>
      <c r="BN2" s="397"/>
      <c r="BO2" s="397"/>
      <c r="BP2" s="397"/>
      <c r="BQ2" s="397"/>
      <c r="BR2" s="397"/>
      <c r="BS2" s="397"/>
      <c r="BT2" s="397"/>
      <c r="BU2" s="397" t="str">
        <f>'csv (張付)'!B2</f>
        <v/>
      </c>
      <c r="BV2" s="397"/>
      <c r="BW2" s="397" t="e">
        <f>VLOOKUP(BU2,略称,3,FALSE)</f>
        <v>#N/A</v>
      </c>
      <c r="BX2" s="397"/>
      <c r="BY2" s="397"/>
      <c r="BZ2" s="397"/>
      <c r="CA2" s="397"/>
      <c r="CB2" s="397"/>
    </row>
    <row r="3" spans="1:82" s="89" customFormat="1" ht="18" customHeight="1" thickBot="1">
      <c r="B3" s="90" t="s">
        <v>79</v>
      </c>
      <c r="C3" s="607"/>
      <c r="D3" s="546"/>
      <c r="E3" s="546"/>
      <c r="F3" s="560"/>
      <c r="G3" s="121" t="str">
        <f>IF(B4="",0,"ナンバー")</f>
        <v>ナンバー</v>
      </c>
      <c r="H3" s="122" t="str">
        <f>IF(B4="",0,"氏名")</f>
        <v>氏名</v>
      </c>
      <c r="I3" s="122" t="str">
        <f>IF(B4="",0,"学年")</f>
        <v>学年</v>
      </c>
      <c r="J3" s="123"/>
      <c r="K3" s="566" t="s">
        <v>80</v>
      </c>
      <c r="L3" s="567"/>
      <c r="M3" s="567"/>
      <c r="N3" s="567"/>
      <c r="O3" s="568"/>
      <c r="P3" s="124"/>
      <c r="Q3" s="124"/>
      <c r="R3" s="400"/>
      <c r="S3" s="400"/>
      <c r="T3" s="397"/>
      <c r="U3" s="399"/>
      <c r="V3" s="401" t="s">
        <v>81</v>
      </c>
      <c r="W3" s="397"/>
      <c r="X3" s="397"/>
      <c r="Y3" s="397"/>
      <c r="Z3" s="397"/>
      <c r="AA3" s="397"/>
      <c r="AB3" s="397"/>
      <c r="AC3" s="397"/>
      <c r="AD3" s="397"/>
      <c r="AE3" s="397"/>
      <c r="AF3" s="397"/>
      <c r="AG3" s="397"/>
      <c r="AH3" s="397"/>
      <c r="AI3" s="397"/>
      <c r="AJ3" s="397"/>
      <c r="AK3" s="397"/>
      <c r="AL3" s="397"/>
      <c r="AM3" s="397"/>
      <c r="AN3" s="397"/>
      <c r="AO3" s="397"/>
      <c r="AP3" s="397" t="str">
        <f>AI4</f>
        <v/>
      </c>
      <c r="AQ3" s="397">
        <f>AJ4</f>
        <v>1000</v>
      </c>
      <c r="AR3" s="397"/>
      <c r="AS3" s="397" t="e">
        <f>AI10</f>
        <v>#N/A</v>
      </c>
      <c r="AT3" s="397">
        <f>AJ10</f>
        <v>0</v>
      </c>
      <c r="AU3" s="397"/>
      <c r="AV3" s="397" t="e">
        <f>AI16</f>
        <v>#N/A</v>
      </c>
      <c r="AW3" s="397">
        <f>AJ16</f>
        <v>0</v>
      </c>
      <c r="AX3" s="397"/>
      <c r="AY3" s="397" t="e">
        <f>AI22</f>
        <v>#N/A</v>
      </c>
      <c r="AZ3" s="397">
        <f>AJ22</f>
        <v>0</v>
      </c>
      <c r="BA3" s="397"/>
      <c r="BB3" s="397" t="e">
        <f>AI28</f>
        <v>#N/A</v>
      </c>
      <c r="BC3" s="397">
        <f>AJ28</f>
        <v>0</v>
      </c>
      <c r="BD3" s="397"/>
      <c r="BE3" s="397" t="e">
        <f>AI34</f>
        <v>#N/A</v>
      </c>
      <c r="BF3" s="397">
        <f>AJ34</f>
        <v>0</v>
      </c>
      <c r="BG3" s="397"/>
      <c r="BH3" s="397" t="e">
        <f>AI40</f>
        <v>#N/A</v>
      </c>
      <c r="BI3" s="397">
        <f>AJ40</f>
        <v>0</v>
      </c>
      <c r="BJ3" s="397"/>
      <c r="BK3" s="397" t="e">
        <f>AI46</f>
        <v>#N/A</v>
      </c>
      <c r="BL3" s="397">
        <f>AJ46</f>
        <v>0</v>
      </c>
      <c r="BM3" s="397"/>
      <c r="BN3" s="397" t="e">
        <f>AI52</f>
        <v>#N/A</v>
      </c>
      <c r="BO3" s="397">
        <f>AJ52</f>
        <v>0</v>
      </c>
      <c r="BP3" s="397"/>
      <c r="BQ3" s="397" t="e">
        <f>AI58</f>
        <v>#N/A</v>
      </c>
      <c r="BR3" s="397">
        <f>AJ58</f>
        <v>0</v>
      </c>
      <c r="BS3" s="397"/>
      <c r="BT3" s="397"/>
      <c r="BU3" s="397"/>
      <c r="BV3" s="397"/>
      <c r="BW3" s="397"/>
      <c r="BX3" s="397"/>
      <c r="BY3" s="397"/>
      <c r="BZ3" s="397"/>
      <c r="CA3" s="397"/>
      <c r="CB3" s="397"/>
    </row>
    <row r="4" spans="1:82" s="89" customFormat="1" ht="18" customHeight="1">
      <c r="A4" s="89" t="str">
        <f>VLOOKUP(D4,コード４,2,FALSE)</f>
        <v/>
      </c>
      <c r="B4" s="90">
        <v>1</v>
      </c>
      <c r="C4" s="549">
        <v>1</v>
      </c>
      <c r="D4" s="134" t="s">
        <v>639</v>
      </c>
      <c r="E4" s="346" t="str">
        <f>IF(D4="","",CA4)</f>
        <v/>
      </c>
      <c r="F4" s="113" t="str">
        <f>IF(H4="","",1)</f>
        <v/>
      </c>
      <c r="G4" s="114" t="str">
        <f t="shared" ref="G4:G35" si="0">IF(H4="","",VLOOKUP(H4,女リレー,13,FALSE))</f>
        <v/>
      </c>
      <c r="H4" s="133"/>
      <c r="I4" s="114" t="str">
        <f t="shared" ref="I4:I35" si="1">IF(H4="","",VLOOKUP(H4,女リレー,2,FALSE))</f>
        <v/>
      </c>
      <c r="J4" s="116" t="str">
        <f>IF(D4="","",VLOOKUP(D4,コード４,3,FALSE))</f>
        <v/>
      </c>
      <c r="K4" s="135"/>
      <c r="L4" s="118" t="str">
        <f>IF(B4="","",IF(J4="","",IF(J4="p","点",IF(J4="t","分","m"))))</f>
        <v/>
      </c>
      <c r="M4" s="136"/>
      <c r="N4" s="118" t="str">
        <f>IF(B4="","",IF(J4="","",IF(J4="p","",IF(J4="t","秒","cm"))))</f>
        <v/>
      </c>
      <c r="O4" s="137"/>
      <c r="P4" s="99">
        <f t="shared" ref="P4:P35" si="2">IF(B4="","",LEN(K4))</f>
        <v>0</v>
      </c>
      <c r="Q4" s="99">
        <f>IF(R4=1,CONCATENATE(V$3,K4),K4)</f>
        <v>0</v>
      </c>
      <c r="R4" s="402">
        <f t="shared" ref="R4:R35" si="3">IF(B4="","",LEN(M4))</f>
        <v>0</v>
      </c>
      <c r="S4" s="402">
        <f>IF(R4=1,CONCATENATE(V$3,M4),M4)</f>
        <v>0</v>
      </c>
      <c r="T4" s="403">
        <f t="shared" ref="T4:T35" si="4">IF(B4="","",LEN(O4))</f>
        <v>0</v>
      </c>
      <c r="U4" s="398">
        <f t="shared" ref="U4:U35" si="5">IF(B4="","",IF(J4="m","",IF(J4="p","",(IF(T4=1,O4*10,O4)))))</f>
        <v>0</v>
      </c>
      <c r="V4" s="397" t="str">
        <f>CONCATENATE(Q4,S4,U4)</f>
        <v>000</v>
      </c>
      <c r="W4" s="397">
        <f>V4*1</f>
        <v>0</v>
      </c>
      <c r="X4" s="397">
        <f>Q4*1</f>
        <v>0</v>
      </c>
      <c r="Y4" s="397" t="str">
        <f>IF(X4=0,"",X4)</f>
        <v/>
      </c>
      <c r="Z4" s="397" t="str">
        <f>IF(X4=0,"",IF(J4="t",".",IF(J4="p","点","m")))</f>
        <v/>
      </c>
      <c r="AA4" s="397" t="str">
        <f>IF(S4="","",ASC(S4))</f>
        <v>0</v>
      </c>
      <c r="AB4" s="397" t="str">
        <f>IF(J4="t",".","")</f>
        <v/>
      </c>
      <c r="AC4" s="397" t="str">
        <f>IF(U4="","",ASC(U4))</f>
        <v>0</v>
      </c>
      <c r="AD4" s="397" t="str">
        <f>IF(Z4="m","",IF(X4=0,"","0"))</f>
        <v/>
      </c>
      <c r="AE4" s="397" t="str">
        <f t="shared" ref="AE4:AE63" si="6">IF(Z4="点",CONCATENATE(Y4,Z4),CONCATENATE(Y4,Z4,AA4,AB4,AC4,AD4))</f>
        <v>00</v>
      </c>
      <c r="AF4" s="397">
        <f>IF(X4=0,AE4*1,AE4)</f>
        <v>0</v>
      </c>
      <c r="AG4" s="397">
        <f>AF4</f>
        <v>0</v>
      </c>
      <c r="AH4" s="397">
        <v>1</v>
      </c>
      <c r="AI4" s="397" t="str">
        <f>VLOOKUP(D4,コード４,2,FALSE)</f>
        <v/>
      </c>
      <c r="AJ4" s="397">
        <f>COUNTIF('tmp４'!C$203:C$1202,AI4)</f>
        <v>1000</v>
      </c>
      <c r="AK4" s="397">
        <v>1</v>
      </c>
      <c r="AL4" s="397" t="str">
        <f t="shared" ref="AL4:AL35" si="7">CONCATENATE(AI4,AK4)</f>
        <v>1</v>
      </c>
      <c r="AM4" s="397">
        <f>AL4*1</f>
        <v>1</v>
      </c>
      <c r="AN4" s="397" t="e">
        <f t="shared" ref="AN4:AN35" si="8">IF(AK4&gt;AJ4,"",VLOOKUP(AM4,範囲り女,3,FALSE))</f>
        <v>#N/A</v>
      </c>
      <c r="AO4" s="397">
        <v>1</v>
      </c>
      <c r="AP4" s="397">
        <v>1</v>
      </c>
      <c r="AQ4" s="397">
        <f>CONCATENATE(AP$3,AP4)*1</f>
        <v>1</v>
      </c>
      <c r="AR4" s="397" t="e">
        <f t="shared" ref="AR4:AR35" si="9">IF(AP4&gt;AQ$3,"",VLOOKUP(AQ4,範囲り女,3,FALSE))</f>
        <v>#N/A</v>
      </c>
      <c r="AS4" s="397">
        <v>1</v>
      </c>
      <c r="AT4" s="397" t="e">
        <f>CONCATENATE(AS$3,AS4)*1</f>
        <v>#N/A</v>
      </c>
      <c r="AU4" s="397" t="str">
        <f t="shared" ref="AU4:AU35" si="10">IF(AS4&gt;AT$3,"",VLOOKUP(AT4,範囲り女,3,FALSE))</f>
        <v/>
      </c>
      <c r="AV4" s="397">
        <v>1</v>
      </c>
      <c r="AW4" s="397" t="e">
        <f>CONCATENATE(AV$3,AV4)*1</f>
        <v>#N/A</v>
      </c>
      <c r="AX4" s="397" t="str">
        <f t="shared" ref="AX4:AX35" si="11">IF(AV4&gt;AW$3,"",VLOOKUP(AW4,範囲り女,3,FALSE))</f>
        <v/>
      </c>
      <c r="AY4" s="397">
        <v>1</v>
      </c>
      <c r="AZ4" s="397" t="e">
        <f>CONCATENATE(AY$3,AY4)*1</f>
        <v>#N/A</v>
      </c>
      <c r="BA4" s="397" t="str">
        <f t="shared" ref="BA4:BA35" si="12">IF(AY4&gt;AZ$3,"",VLOOKUP(AZ4,範囲り女,3,FALSE))</f>
        <v/>
      </c>
      <c r="BB4" s="397">
        <v>1</v>
      </c>
      <c r="BC4" s="397" t="e">
        <f>CONCATENATE(BB$3,BB4)*1</f>
        <v>#N/A</v>
      </c>
      <c r="BD4" s="397" t="str">
        <f t="shared" ref="BD4:BD35" si="13">IF(BB4&gt;BC$3,"",VLOOKUP(BC4,範囲り女,3,FALSE))</f>
        <v/>
      </c>
      <c r="BE4" s="397">
        <v>1</v>
      </c>
      <c r="BF4" s="397" t="e">
        <f>CONCATENATE(BE$3,BE4)*1</f>
        <v>#N/A</v>
      </c>
      <c r="BG4" s="397" t="str">
        <f t="shared" ref="BG4:BG35" si="14">IF(BE4&gt;BF$3,"",VLOOKUP(BF4,範囲り女,3,FALSE))</f>
        <v/>
      </c>
      <c r="BH4" s="397">
        <v>1</v>
      </c>
      <c r="BI4" s="397" t="e">
        <f>CONCATENATE(BH$3,BH4)*1</f>
        <v>#N/A</v>
      </c>
      <c r="BJ4" s="397" t="str">
        <f t="shared" ref="BJ4:BJ35" si="15">IF(BH4&gt;BI$3,"",VLOOKUP(BI4,範囲り女,3,FALSE))</f>
        <v/>
      </c>
      <c r="BK4" s="397">
        <v>1</v>
      </c>
      <c r="BL4" s="397" t="e">
        <f>CONCATENATE(BK$3,BK4)*1</f>
        <v>#N/A</v>
      </c>
      <c r="BM4" s="397" t="str">
        <f t="shared" ref="BM4:BM35" si="16">IF(BK4&gt;BL$3,"",VLOOKUP(BL4,範囲り女,3,FALSE))</f>
        <v/>
      </c>
      <c r="BN4" s="397">
        <v>1</v>
      </c>
      <c r="BO4" s="397" t="e">
        <f>CONCATENATE(BN$3,BN4)*1</f>
        <v>#N/A</v>
      </c>
      <c r="BP4" s="397" t="str">
        <f t="shared" ref="BP4:BP35" si="17">IF(BN4&gt;BO$3,"",VLOOKUP(BO4,範囲り女,3,FALSE))</f>
        <v/>
      </c>
      <c r="BQ4" s="397">
        <v>1</v>
      </c>
      <c r="BR4" s="397" t="e">
        <f>CONCATENATE(BQ$3,BQ4)*1</f>
        <v>#N/A</v>
      </c>
      <c r="BS4" s="397" t="str">
        <f t="shared" ref="BS4:BS35" si="18">IF(BQ4&gt;BR$3,"",VLOOKUP(BR4,範囲り女,3,FALSE))</f>
        <v/>
      </c>
      <c r="BT4" s="397"/>
      <c r="BU4" s="397">
        <f>COUNTIF(D$4:D9,D4)</f>
        <v>6</v>
      </c>
      <c r="BV4" s="397"/>
      <c r="BW4" s="397"/>
      <c r="BX4" s="397">
        <f>COUNTIF(D$4:D$63,D4)</f>
        <v>60</v>
      </c>
      <c r="BY4" s="397" t="b">
        <f>AND(BU4=1,BX4=1)</f>
        <v>0</v>
      </c>
      <c r="BZ4" s="397" t="str">
        <f>IF(BY4=TRUE,"",VLOOKUP(BU4,CC$4:CD$13,2,FALSE))</f>
        <v>Ｆ</v>
      </c>
      <c r="CA4" s="397" t="str">
        <f>IF(D4="","",CONCATENATE(BW$2,BZ4))</f>
        <v/>
      </c>
      <c r="CB4" s="397"/>
      <c r="CC4" s="89">
        <v>1</v>
      </c>
      <c r="CD4" s="89" t="s">
        <v>300</v>
      </c>
    </row>
    <row r="5" spans="1:82" s="89" customFormat="1">
      <c r="A5" s="89" t="str">
        <f>A4</f>
        <v/>
      </c>
      <c r="B5" s="90">
        <v>2</v>
      </c>
      <c r="C5" s="540"/>
      <c r="D5" s="544"/>
      <c r="E5" s="544"/>
      <c r="F5" s="90" t="str">
        <f>IF(H5="","",2)</f>
        <v/>
      </c>
      <c r="G5" s="92" t="str">
        <f t="shared" si="0"/>
        <v/>
      </c>
      <c r="H5" s="128"/>
      <c r="I5" s="92" t="str">
        <f t="shared" si="1"/>
        <v/>
      </c>
      <c r="J5" s="550"/>
      <c r="K5" s="551"/>
      <c r="L5" s="551"/>
      <c r="M5" s="551"/>
      <c r="N5" s="551"/>
      <c r="O5" s="552"/>
      <c r="P5" s="99">
        <f t="shared" si="2"/>
        <v>0</v>
      </c>
      <c r="Q5" s="99">
        <f t="shared" ref="Q5:Q63" si="19">IF(R5=1,CONCATENATE(V$3,K5),K5)</f>
        <v>0</v>
      </c>
      <c r="R5" s="402">
        <f t="shared" si="3"/>
        <v>0</v>
      </c>
      <c r="S5" s="402">
        <f t="shared" ref="S5:S63" si="20">IF(R5=1,CONCATENATE(V$3,M5),M5)</f>
        <v>0</v>
      </c>
      <c r="T5" s="403">
        <f t="shared" si="4"/>
        <v>0</v>
      </c>
      <c r="U5" s="398">
        <f t="shared" si="5"/>
        <v>0</v>
      </c>
      <c r="V5" s="397" t="str">
        <f t="shared" ref="V5:V63" si="21">CONCATENATE(Q5,S5,U5)</f>
        <v>000</v>
      </c>
      <c r="W5" s="397">
        <f t="shared" ref="W5:W63" si="22">V5*1</f>
        <v>0</v>
      </c>
      <c r="X5" s="397">
        <f t="shared" ref="X5:X63" si="23">Q5*1</f>
        <v>0</v>
      </c>
      <c r="Y5" s="397" t="str">
        <f t="shared" ref="Y5:Y63" si="24">IF(X5=0,"",X5)</f>
        <v/>
      </c>
      <c r="Z5" s="397" t="str">
        <f t="shared" ref="Z5:Z63" si="25">IF(X5=0,"",IF(J5="t",".",IF(J5="p","点","m")))</f>
        <v/>
      </c>
      <c r="AA5" s="397" t="str">
        <f t="shared" ref="AA5:AA63" si="26">IF(S5="","",ASC(S5))</f>
        <v>0</v>
      </c>
      <c r="AB5" s="397" t="str">
        <f t="shared" ref="AB5:AB63" si="27">IF(J5="t",".","")</f>
        <v/>
      </c>
      <c r="AC5" s="397" t="str">
        <f t="shared" ref="AC5:AC63" si="28">IF(U5="","",ASC(U5))</f>
        <v>0</v>
      </c>
      <c r="AD5" s="397" t="str">
        <f t="shared" ref="AD5:AD63" si="29">IF(Z5="m","",IF(X5=0,"","0"))</f>
        <v/>
      </c>
      <c r="AE5" s="397" t="str">
        <f t="shared" si="6"/>
        <v>00</v>
      </c>
      <c r="AF5" s="397">
        <f t="shared" ref="AF5:AF63" si="30">IF(X5=0,AE5*1,AE5)</f>
        <v>0</v>
      </c>
      <c r="AG5" s="397">
        <f>AF10</f>
        <v>0</v>
      </c>
      <c r="AH5" s="397">
        <v>1</v>
      </c>
      <c r="AI5" s="397" t="str">
        <f t="shared" ref="AI5:AJ9" si="31">AI4</f>
        <v/>
      </c>
      <c r="AJ5" s="397">
        <f t="shared" si="31"/>
        <v>1000</v>
      </c>
      <c r="AK5" s="397">
        <v>2</v>
      </c>
      <c r="AL5" s="397" t="str">
        <f t="shared" si="7"/>
        <v>2</v>
      </c>
      <c r="AM5" s="397">
        <f t="shared" ref="AM5:AM63" si="32">AL5*1</f>
        <v>2</v>
      </c>
      <c r="AN5" s="397" t="e">
        <f t="shared" si="8"/>
        <v>#N/A</v>
      </c>
      <c r="AO5" s="397">
        <v>2</v>
      </c>
      <c r="AP5" s="397">
        <v>2</v>
      </c>
      <c r="AQ5" s="397">
        <f t="shared" ref="AQ5:AQ63" si="33">CONCATENATE(AP$3,AP5)*1</f>
        <v>2</v>
      </c>
      <c r="AR5" s="397" t="e">
        <f t="shared" si="9"/>
        <v>#N/A</v>
      </c>
      <c r="AS5" s="397">
        <v>2</v>
      </c>
      <c r="AT5" s="397" t="e">
        <f t="shared" ref="AT5:AT63" si="34">CONCATENATE(AS$3,AS5)*1</f>
        <v>#N/A</v>
      </c>
      <c r="AU5" s="397" t="str">
        <f t="shared" si="10"/>
        <v/>
      </c>
      <c r="AV5" s="397">
        <v>2</v>
      </c>
      <c r="AW5" s="397" t="e">
        <f t="shared" ref="AW5:AW63" si="35">CONCATENATE(AV$3,AV5)*1</f>
        <v>#N/A</v>
      </c>
      <c r="AX5" s="397" t="str">
        <f t="shared" si="11"/>
        <v/>
      </c>
      <c r="AY5" s="397">
        <v>2</v>
      </c>
      <c r="AZ5" s="397" t="e">
        <f t="shared" ref="AZ5:AZ63" si="36">CONCATENATE(AY$3,AY5)*1</f>
        <v>#N/A</v>
      </c>
      <c r="BA5" s="397" t="str">
        <f t="shared" si="12"/>
        <v/>
      </c>
      <c r="BB5" s="397">
        <v>2</v>
      </c>
      <c r="BC5" s="397" t="e">
        <f t="shared" ref="BC5:BC63" si="37">CONCATENATE(BB$3,BB5)*1</f>
        <v>#N/A</v>
      </c>
      <c r="BD5" s="397" t="str">
        <f t="shared" si="13"/>
        <v/>
      </c>
      <c r="BE5" s="397">
        <v>2</v>
      </c>
      <c r="BF5" s="397" t="e">
        <f t="shared" ref="BF5:BF63" si="38">CONCATENATE(BE$3,BE5)*1</f>
        <v>#N/A</v>
      </c>
      <c r="BG5" s="397" t="str">
        <f t="shared" si="14"/>
        <v/>
      </c>
      <c r="BH5" s="397">
        <v>2</v>
      </c>
      <c r="BI5" s="397" t="e">
        <f t="shared" ref="BI5:BI63" si="39">CONCATENATE(BH$3,BH5)*1</f>
        <v>#N/A</v>
      </c>
      <c r="BJ5" s="397" t="str">
        <f t="shared" si="15"/>
        <v/>
      </c>
      <c r="BK5" s="397">
        <v>2</v>
      </c>
      <c r="BL5" s="397" t="e">
        <f t="shared" ref="BL5:BL63" si="40">CONCATENATE(BK$3,BK5)*1</f>
        <v>#N/A</v>
      </c>
      <c r="BM5" s="397" t="str">
        <f t="shared" si="16"/>
        <v/>
      </c>
      <c r="BN5" s="397">
        <v>2</v>
      </c>
      <c r="BO5" s="397" t="e">
        <f t="shared" ref="BO5:BO63" si="41">CONCATENATE(BN$3,BN5)*1</f>
        <v>#N/A</v>
      </c>
      <c r="BP5" s="397" t="str">
        <f t="shared" si="17"/>
        <v/>
      </c>
      <c r="BQ5" s="397">
        <v>2</v>
      </c>
      <c r="BR5" s="397" t="e">
        <f t="shared" ref="BR5:BR63" si="42">CONCATENATE(BQ$3,BQ5)*1</f>
        <v>#N/A</v>
      </c>
      <c r="BS5" s="397" t="str">
        <f t="shared" si="18"/>
        <v/>
      </c>
      <c r="BT5" s="397"/>
      <c r="BU5" s="397"/>
      <c r="BV5" s="397"/>
      <c r="BW5" s="397"/>
      <c r="BX5" s="397"/>
      <c r="BY5" s="397"/>
      <c r="BZ5" s="397"/>
      <c r="CA5" s="397"/>
      <c r="CB5" s="397"/>
      <c r="CC5" s="89">
        <v>2</v>
      </c>
      <c r="CD5" s="89" t="s">
        <v>301</v>
      </c>
    </row>
    <row r="6" spans="1:82" s="89" customFormat="1">
      <c r="A6" s="89" t="str">
        <f>A5</f>
        <v/>
      </c>
      <c r="B6" s="90">
        <v>3</v>
      </c>
      <c r="C6" s="540"/>
      <c r="D6" s="545"/>
      <c r="E6" s="545"/>
      <c r="F6" s="90" t="str">
        <f>IF(H6="","",3)</f>
        <v/>
      </c>
      <c r="G6" s="92" t="str">
        <f t="shared" si="0"/>
        <v/>
      </c>
      <c r="H6" s="128"/>
      <c r="I6" s="92" t="str">
        <f t="shared" si="1"/>
        <v/>
      </c>
      <c r="J6" s="553"/>
      <c r="K6" s="554"/>
      <c r="L6" s="554"/>
      <c r="M6" s="554"/>
      <c r="N6" s="554"/>
      <c r="O6" s="555"/>
      <c r="P6" s="99">
        <f t="shared" si="2"/>
        <v>0</v>
      </c>
      <c r="Q6" s="99">
        <f t="shared" si="19"/>
        <v>0</v>
      </c>
      <c r="R6" s="402">
        <f t="shared" si="3"/>
        <v>0</v>
      </c>
      <c r="S6" s="402">
        <f t="shared" si="20"/>
        <v>0</v>
      </c>
      <c r="T6" s="403">
        <f t="shared" si="4"/>
        <v>0</v>
      </c>
      <c r="U6" s="398">
        <f t="shared" si="5"/>
        <v>0</v>
      </c>
      <c r="V6" s="397" t="str">
        <f t="shared" si="21"/>
        <v>000</v>
      </c>
      <c r="W6" s="397">
        <f t="shared" si="22"/>
        <v>0</v>
      </c>
      <c r="X6" s="397">
        <f t="shared" si="23"/>
        <v>0</v>
      </c>
      <c r="Y6" s="397" t="str">
        <f t="shared" si="24"/>
        <v/>
      </c>
      <c r="Z6" s="397" t="str">
        <f t="shared" si="25"/>
        <v/>
      </c>
      <c r="AA6" s="397" t="str">
        <f t="shared" si="26"/>
        <v>0</v>
      </c>
      <c r="AB6" s="397" t="str">
        <f t="shared" si="27"/>
        <v/>
      </c>
      <c r="AC6" s="397" t="str">
        <f t="shared" si="28"/>
        <v>0</v>
      </c>
      <c r="AD6" s="397" t="str">
        <f t="shared" si="29"/>
        <v/>
      </c>
      <c r="AE6" s="397" t="str">
        <f t="shared" si="6"/>
        <v>00</v>
      </c>
      <c r="AF6" s="397">
        <f t="shared" si="30"/>
        <v>0</v>
      </c>
      <c r="AG6" s="397">
        <f>AF16</f>
        <v>0</v>
      </c>
      <c r="AH6" s="397">
        <v>1</v>
      </c>
      <c r="AI6" s="397" t="str">
        <f t="shared" si="31"/>
        <v/>
      </c>
      <c r="AJ6" s="397">
        <f t="shared" si="31"/>
        <v>1000</v>
      </c>
      <c r="AK6" s="397">
        <v>3</v>
      </c>
      <c r="AL6" s="397" t="str">
        <f t="shared" si="7"/>
        <v>3</v>
      </c>
      <c r="AM6" s="397">
        <f t="shared" si="32"/>
        <v>3</v>
      </c>
      <c r="AN6" s="397" t="e">
        <f t="shared" si="8"/>
        <v>#N/A</v>
      </c>
      <c r="AO6" s="397">
        <v>3</v>
      </c>
      <c r="AP6" s="397">
        <v>3</v>
      </c>
      <c r="AQ6" s="397">
        <f t="shared" si="33"/>
        <v>3</v>
      </c>
      <c r="AR6" s="397" t="e">
        <f t="shared" si="9"/>
        <v>#N/A</v>
      </c>
      <c r="AS6" s="397">
        <v>3</v>
      </c>
      <c r="AT6" s="397" t="e">
        <f t="shared" si="34"/>
        <v>#N/A</v>
      </c>
      <c r="AU6" s="397" t="str">
        <f t="shared" si="10"/>
        <v/>
      </c>
      <c r="AV6" s="397">
        <v>3</v>
      </c>
      <c r="AW6" s="397" t="e">
        <f t="shared" si="35"/>
        <v>#N/A</v>
      </c>
      <c r="AX6" s="397" t="str">
        <f t="shared" si="11"/>
        <v/>
      </c>
      <c r="AY6" s="397">
        <v>3</v>
      </c>
      <c r="AZ6" s="397" t="e">
        <f t="shared" si="36"/>
        <v>#N/A</v>
      </c>
      <c r="BA6" s="397" t="str">
        <f t="shared" si="12"/>
        <v/>
      </c>
      <c r="BB6" s="397">
        <v>3</v>
      </c>
      <c r="BC6" s="397" t="e">
        <f t="shared" si="37"/>
        <v>#N/A</v>
      </c>
      <c r="BD6" s="397" t="str">
        <f t="shared" si="13"/>
        <v/>
      </c>
      <c r="BE6" s="397">
        <v>3</v>
      </c>
      <c r="BF6" s="397" t="e">
        <f t="shared" si="38"/>
        <v>#N/A</v>
      </c>
      <c r="BG6" s="397" t="str">
        <f t="shared" si="14"/>
        <v/>
      </c>
      <c r="BH6" s="397">
        <v>3</v>
      </c>
      <c r="BI6" s="397" t="e">
        <f t="shared" si="39"/>
        <v>#N/A</v>
      </c>
      <c r="BJ6" s="397" t="str">
        <f t="shared" si="15"/>
        <v/>
      </c>
      <c r="BK6" s="397">
        <v>3</v>
      </c>
      <c r="BL6" s="397" t="e">
        <f t="shared" si="40"/>
        <v>#N/A</v>
      </c>
      <c r="BM6" s="397" t="str">
        <f t="shared" si="16"/>
        <v/>
      </c>
      <c r="BN6" s="397">
        <v>3</v>
      </c>
      <c r="BO6" s="397" t="e">
        <f t="shared" si="41"/>
        <v>#N/A</v>
      </c>
      <c r="BP6" s="397" t="str">
        <f t="shared" si="17"/>
        <v/>
      </c>
      <c r="BQ6" s="397">
        <v>3</v>
      </c>
      <c r="BR6" s="397" t="e">
        <f t="shared" si="42"/>
        <v>#N/A</v>
      </c>
      <c r="BS6" s="397" t="str">
        <f t="shared" si="18"/>
        <v/>
      </c>
      <c r="BT6" s="397"/>
      <c r="BU6" s="397"/>
      <c r="BV6" s="397"/>
      <c r="BW6" s="397"/>
      <c r="BX6" s="397"/>
      <c r="BY6" s="397"/>
      <c r="BZ6" s="397"/>
      <c r="CA6" s="397"/>
      <c r="CB6" s="397"/>
      <c r="CC6" s="89">
        <v>3</v>
      </c>
      <c r="CD6" s="89" t="s">
        <v>302</v>
      </c>
    </row>
    <row r="7" spans="1:82" s="89" customFormat="1">
      <c r="A7" s="89" t="str">
        <f>A6</f>
        <v/>
      </c>
      <c r="B7" s="90">
        <v>4</v>
      </c>
      <c r="C7" s="540"/>
      <c r="D7" s="545"/>
      <c r="E7" s="545"/>
      <c r="F7" s="90" t="str">
        <f>IF(H7="","",4)</f>
        <v/>
      </c>
      <c r="G7" s="92" t="str">
        <f t="shared" si="0"/>
        <v/>
      </c>
      <c r="H7" s="128"/>
      <c r="I7" s="92" t="str">
        <f t="shared" si="1"/>
        <v/>
      </c>
      <c r="J7" s="553"/>
      <c r="K7" s="554"/>
      <c r="L7" s="554"/>
      <c r="M7" s="554"/>
      <c r="N7" s="554"/>
      <c r="O7" s="555"/>
      <c r="P7" s="99">
        <f t="shared" si="2"/>
        <v>0</v>
      </c>
      <c r="Q7" s="99">
        <f t="shared" si="19"/>
        <v>0</v>
      </c>
      <c r="R7" s="402">
        <f t="shared" si="3"/>
        <v>0</v>
      </c>
      <c r="S7" s="402">
        <f t="shared" si="20"/>
        <v>0</v>
      </c>
      <c r="T7" s="403">
        <f t="shared" si="4"/>
        <v>0</v>
      </c>
      <c r="U7" s="398">
        <f t="shared" si="5"/>
        <v>0</v>
      </c>
      <c r="V7" s="397" t="str">
        <f t="shared" si="21"/>
        <v>000</v>
      </c>
      <c r="W7" s="397">
        <f t="shared" si="22"/>
        <v>0</v>
      </c>
      <c r="X7" s="397">
        <f t="shared" si="23"/>
        <v>0</v>
      </c>
      <c r="Y7" s="397" t="str">
        <f t="shared" si="24"/>
        <v/>
      </c>
      <c r="Z7" s="397" t="str">
        <f t="shared" si="25"/>
        <v/>
      </c>
      <c r="AA7" s="397" t="str">
        <f t="shared" si="26"/>
        <v>0</v>
      </c>
      <c r="AB7" s="397" t="str">
        <f t="shared" si="27"/>
        <v/>
      </c>
      <c r="AC7" s="397" t="str">
        <f t="shared" si="28"/>
        <v>0</v>
      </c>
      <c r="AD7" s="397" t="str">
        <f t="shared" si="29"/>
        <v/>
      </c>
      <c r="AE7" s="397" t="str">
        <f t="shared" si="6"/>
        <v>00</v>
      </c>
      <c r="AF7" s="397">
        <f t="shared" si="30"/>
        <v>0</v>
      </c>
      <c r="AG7" s="397">
        <f>AF22</f>
        <v>0</v>
      </c>
      <c r="AH7" s="397">
        <v>1</v>
      </c>
      <c r="AI7" s="397" t="str">
        <f t="shared" si="31"/>
        <v/>
      </c>
      <c r="AJ7" s="397">
        <f t="shared" si="31"/>
        <v>1000</v>
      </c>
      <c r="AK7" s="397">
        <v>4</v>
      </c>
      <c r="AL7" s="397" t="str">
        <f t="shared" si="7"/>
        <v>4</v>
      </c>
      <c r="AM7" s="397">
        <f t="shared" si="32"/>
        <v>4</v>
      </c>
      <c r="AN7" s="397" t="e">
        <f t="shared" si="8"/>
        <v>#N/A</v>
      </c>
      <c r="AO7" s="397">
        <v>4</v>
      </c>
      <c r="AP7" s="397">
        <v>4</v>
      </c>
      <c r="AQ7" s="397">
        <f t="shared" si="33"/>
        <v>4</v>
      </c>
      <c r="AR7" s="397" t="e">
        <f t="shared" si="9"/>
        <v>#N/A</v>
      </c>
      <c r="AS7" s="397">
        <v>4</v>
      </c>
      <c r="AT7" s="397" t="e">
        <f t="shared" si="34"/>
        <v>#N/A</v>
      </c>
      <c r="AU7" s="397" t="str">
        <f t="shared" si="10"/>
        <v/>
      </c>
      <c r="AV7" s="397">
        <v>4</v>
      </c>
      <c r="AW7" s="397" t="e">
        <f t="shared" si="35"/>
        <v>#N/A</v>
      </c>
      <c r="AX7" s="397" t="str">
        <f t="shared" si="11"/>
        <v/>
      </c>
      <c r="AY7" s="397">
        <v>4</v>
      </c>
      <c r="AZ7" s="397" t="e">
        <f t="shared" si="36"/>
        <v>#N/A</v>
      </c>
      <c r="BA7" s="397" t="str">
        <f t="shared" si="12"/>
        <v/>
      </c>
      <c r="BB7" s="397">
        <v>4</v>
      </c>
      <c r="BC7" s="397" t="e">
        <f t="shared" si="37"/>
        <v>#N/A</v>
      </c>
      <c r="BD7" s="397" t="str">
        <f t="shared" si="13"/>
        <v/>
      </c>
      <c r="BE7" s="397">
        <v>4</v>
      </c>
      <c r="BF7" s="397" t="e">
        <f t="shared" si="38"/>
        <v>#N/A</v>
      </c>
      <c r="BG7" s="397" t="str">
        <f t="shared" si="14"/>
        <v/>
      </c>
      <c r="BH7" s="397">
        <v>4</v>
      </c>
      <c r="BI7" s="397" t="e">
        <f t="shared" si="39"/>
        <v>#N/A</v>
      </c>
      <c r="BJ7" s="397" t="str">
        <f t="shared" si="15"/>
        <v/>
      </c>
      <c r="BK7" s="397">
        <v>4</v>
      </c>
      <c r="BL7" s="397" t="e">
        <f t="shared" si="40"/>
        <v>#N/A</v>
      </c>
      <c r="BM7" s="397" t="str">
        <f t="shared" si="16"/>
        <v/>
      </c>
      <c r="BN7" s="397">
        <v>4</v>
      </c>
      <c r="BO7" s="397" t="e">
        <f t="shared" si="41"/>
        <v>#N/A</v>
      </c>
      <c r="BP7" s="397" t="str">
        <f t="shared" si="17"/>
        <v/>
      </c>
      <c r="BQ7" s="397">
        <v>4</v>
      </c>
      <c r="BR7" s="397" t="e">
        <f t="shared" si="42"/>
        <v>#N/A</v>
      </c>
      <c r="BS7" s="397" t="str">
        <f t="shared" si="18"/>
        <v/>
      </c>
      <c r="BT7" s="397"/>
      <c r="BU7" s="397"/>
      <c r="BV7" s="397"/>
      <c r="BW7" s="397"/>
      <c r="BX7" s="397"/>
      <c r="BY7" s="397"/>
      <c r="BZ7" s="397"/>
      <c r="CA7" s="397"/>
      <c r="CB7" s="397"/>
      <c r="CC7" s="89">
        <v>4</v>
      </c>
      <c r="CD7" s="89" t="s">
        <v>303</v>
      </c>
    </row>
    <row r="8" spans="1:82" s="89" customFormat="1">
      <c r="A8" s="89" t="str">
        <f>A7</f>
        <v/>
      </c>
      <c r="B8" s="90">
        <v>5</v>
      </c>
      <c r="C8" s="540"/>
      <c r="D8" s="545"/>
      <c r="E8" s="545"/>
      <c r="F8" s="90" t="str">
        <f>IF(H8="","",5)</f>
        <v/>
      </c>
      <c r="G8" s="92" t="str">
        <f t="shared" si="0"/>
        <v/>
      </c>
      <c r="H8" s="128"/>
      <c r="I8" s="92" t="str">
        <f t="shared" si="1"/>
        <v/>
      </c>
      <c r="J8" s="553"/>
      <c r="K8" s="554"/>
      <c r="L8" s="554"/>
      <c r="M8" s="554"/>
      <c r="N8" s="554"/>
      <c r="O8" s="555"/>
      <c r="P8" s="99">
        <f t="shared" si="2"/>
        <v>0</v>
      </c>
      <c r="Q8" s="99">
        <f t="shared" si="19"/>
        <v>0</v>
      </c>
      <c r="R8" s="402">
        <f t="shared" si="3"/>
        <v>0</v>
      </c>
      <c r="S8" s="402">
        <f t="shared" si="20"/>
        <v>0</v>
      </c>
      <c r="T8" s="403">
        <f t="shared" si="4"/>
        <v>0</v>
      </c>
      <c r="U8" s="398">
        <f t="shared" si="5"/>
        <v>0</v>
      </c>
      <c r="V8" s="397" t="str">
        <f t="shared" si="21"/>
        <v>000</v>
      </c>
      <c r="W8" s="397">
        <f t="shared" si="22"/>
        <v>0</v>
      </c>
      <c r="X8" s="397">
        <f t="shared" si="23"/>
        <v>0</v>
      </c>
      <c r="Y8" s="397" t="str">
        <f t="shared" si="24"/>
        <v/>
      </c>
      <c r="Z8" s="397" t="str">
        <f t="shared" si="25"/>
        <v/>
      </c>
      <c r="AA8" s="397" t="str">
        <f t="shared" si="26"/>
        <v>0</v>
      </c>
      <c r="AB8" s="397" t="str">
        <f t="shared" si="27"/>
        <v/>
      </c>
      <c r="AC8" s="397" t="str">
        <f t="shared" si="28"/>
        <v>0</v>
      </c>
      <c r="AD8" s="397" t="str">
        <f t="shared" si="29"/>
        <v/>
      </c>
      <c r="AE8" s="397" t="str">
        <f t="shared" si="6"/>
        <v>00</v>
      </c>
      <c r="AF8" s="397">
        <f t="shared" si="30"/>
        <v>0</v>
      </c>
      <c r="AG8" s="397">
        <f>AF28</f>
        <v>0</v>
      </c>
      <c r="AH8" s="397">
        <v>1</v>
      </c>
      <c r="AI8" s="397" t="str">
        <f t="shared" si="31"/>
        <v/>
      </c>
      <c r="AJ8" s="397">
        <f t="shared" si="31"/>
        <v>1000</v>
      </c>
      <c r="AK8" s="397">
        <v>5</v>
      </c>
      <c r="AL8" s="397" t="str">
        <f t="shared" si="7"/>
        <v>5</v>
      </c>
      <c r="AM8" s="397">
        <f t="shared" si="32"/>
        <v>5</v>
      </c>
      <c r="AN8" s="397" t="e">
        <f t="shared" si="8"/>
        <v>#N/A</v>
      </c>
      <c r="AO8" s="397">
        <v>5</v>
      </c>
      <c r="AP8" s="397">
        <v>5</v>
      </c>
      <c r="AQ8" s="397">
        <f t="shared" si="33"/>
        <v>5</v>
      </c>
      <c r="AR8" s="397" t="e">
        <f t="shared" si="9"/>
        <v>#N/A</v>
      </c>
      <c r="AS8" s="397">
        <v>5</v>
      </c>
      <c r="AT8" s="397" t="e">
        <f t="shared" si="34"/>
        <v>#N/A</v>
      </c>
      <c r="AU8" s="397" t="str">
        <f t="shared" si="10"/>
        <v/>
      </c>
      <c r="AV8" s="397">
        <v>5</v>
      </c>
      <c r="AW8" s="397" t="e">
        <f t="shared" si="35"/>
        <v>#N/A</v>
      </c>
      <c r="AX8" s="397" t="str">
        <f t="shared" si="11"/>
        <v/>
      </c>
      <c r="AY8" s="397">
        <v>5</v>
      </c>
      <c r="AZ8" s="397" t="e">
        <f t="shared" si="36"/>
        <v>#N/A</v>
      </c>
      <c r="BA8" s="397" t="str">
        <f t="shared" si="12"/>
        <v/>
      </c>
      <c r="BB8" s="397">
        <v>5</v>
      </c>
      <c r="BC8" s="397" t="e">
        <f t="shared" si="37"/>
        <v>#N/A</v>
      </c>
      <c r="BD8" s="397" t="str">
        <f t="shared" si="13"/>
        <v/>
      </c>
      <c r="BE8" s="397">
        <v>5</v>
      </c>
      <c r="BF8" s="397" t="e">
        <f t="shared" si="38"/>
        <v>#N/A</v>
      </c>
      <c r="BG8" s="397" t="str">
        <f t="shared" si="14"/>
        <v/>
      </c>
      <c r="BH8" s="397">
        <v>5</v>
      </c>
      <c r="BI8" s="397" t="e">
        <f t="shared" si="39"/>
        <v>#N/A</v>
      </c>
      <c r="BJ8" s="397" t="str">
        <f t="shared" si="15"/>
        <v/>
      </c>
      <c r="BK8" s="397">
        <v>5</v>
      </c>
      <c r="BL8" s="397" t="e">
        <f t="shared" si="40"/>
        <v>#N/A</v>
      </c>
      <c r="BM8" s="397" t="str">
        <f t="shared" si="16"/>
        <v/>
      </c>
      <c r="BN8" s="397">
        <v>5</v>
      </c>
      <c r="BO8" s="397" t="e">
        <f t="shared" si="41"/>
        <v>#N/A</v>
      </c>
      <c r="BP8" s="397" t="str">
        <f t="shared" si="17"/>
        <v/>
      </c>
      <c r="BQ8" s="397">
        <v>5</v>
      </c>
      <c r="BR8" s="397" t="e">
        <f t="shared" si="42"/>
        <v>#N/A</v>
      </c>
      <c r="BS8" s="397" t="str">
        <f t="shared" si="18"/>
        <v/>
      </c>
      <c r="BT8" s="397"/>
      <c r="BU8" s="397"/>
      <c r="BV8" s="397"/>
      <c r="BW8" s="397"/>
      <c r="BX8" s="397"/>
      <c r="BY8" s="397"/>
      <c r="BZ8" s="397"/>
      <c r="CA8" s="397"/>
      <c r="CB8" s="397"/>
      <c r="CC8" s="89">
        <v>5</v>
      </c>
      <c r="CD8" s="89" t="s">
        <v>304</v>
      </c>
    </row>
    <row r="9" spans="1:82" s="89" customFormat="1" ht="15" thickBot="1">
      <c r="A9" s="89" t="str">
        <f>A8</f>
        <v/>
      </c>
      <c r="B9" s="90">
        <v>6</v>
      </c>
      <c r="C9" s="541"/>
      <c r="D9" s="546"/>
      <c r="E9" s="546"/>
      <c r="F9" s="102" t="str">
        <f>IF(H9="","",6)</f>
        <v/>
      </c>
      <c r="G9" s="103" t="str">
        <f t="shared" si="0"/>
        <v/>
      </c>
      <c r="H9" s="132"/>
      <c r="I9" s="103" t="str">
        <f t="shared" si="1"/>
        <v/>
      </c>
      <c r="J9" s="556"/>
      <c r="K9" s="557"/>
      <c r="L9" s="557"/>
      <c r="M9" s="557"/>
      <c r="N9" s="557"/>
      <c r="O9" s="558"/>
      <c r="P9" s="99">
        <f t="shared" si="2"/>
        <v>0</v>
      </c>
      <c r="Q9" s="99">
        <f t="shared" si="19"/>
        <v>0</v>
      </c>
      <c r="R9" s="402">
        <f t="shared" si="3"/>
        <v>0</v>
      </c>
      <c r="S9" s="402">
        <f t="shared" si="20"/>
        <v>0</v>
      </c>
      <c r="T9" s="403">
        <f t="shared" si="4"/>
        <v>0</v>
      </c>
      <c r="U9" s="398">
        <f t="shared" si="5"/>
        <v>0</v>
      </c>
      <c r="V9" s="397" t="str">
        <f t="shared" si="21"/>
        <v>000</v>
      </c>
      <c r="W9" s="397">
        <f t="shared" si="22"/>
        <v>0</v>
      </c>
      <c r="X9" s="397">
        <f t="shared" si="23"/>
        <v>0</v>
      </c>
      <c r="Y9" s="397" t="str">
        <f t="shared" si="24"/>
        <v/>
      </c>
      <c r="Z9" s="397" t="str">
        <f t="shared" si="25"/>
        <v/>
      </c>
      <c r="AA9" s="397" t="str">
        <f t="shared" si="26"/>
        <v>0</v>
      </c>
      <c r="AB9" s="397" t="str">
        <f t="shared" si="27"/>
        <v/>
      </c>
      <c r="AC9" s="397" t="str">
        <f t="shared" si="28"/>
        <v>0</v>
      </c>
      <c r="AD9" s="397" t="str">
        <f t="shared" si="29"/>
        <v/>
      </c>
      <c r="AE9" s="397" t="str">
        <f t="shared" si="6"/>
        <v>00</v>
      </c>
      <c r="AF9" s="397">
        <f t="shared" si="30"/>
        <v>0</v>
      </c>
      <c r="AG9" s="397">
        <f>AF34</f>
        <v>0</v>
      </c>
      <c r="AH9" s="397">
        <v>1</v>
      </c>
      <c r="AI9" s="397" t="str">
        <f t="shared" si="31"/>
        <v/>
      </c>
      <c r="AJ9" s="397">
        <f t="shared" si="31"/>
        <v>1000</v>
      </c>
      <c r="AK9" s="397">
        <v>6</v>
      </c>
      <c r="AL9" s="397" t="str">
        <f t="shared" si="7"/>
        <v>6</v>
      </c>
      <c r="AM9" s="397">
        <f t="shared" si="32"/>
        <v>6</v>
      </c>
      <c r="AN9" s="397" t="e">
        <f t="shared" si="8"/>
        <v>#N/A</v>
      </c>
      <c r="AO9" s="397">
        <v>6</v>
      </c>
      <c r="AP9" s="397">
        <v>6</v>
      </c>
      <c r="AQ9" s="397">
        <f t="shared" si="33"/>
        <v>6</v>
      </c>
      <c r="AR9" s="397" t="e">
        <f t="shared" si="9"/>
        <v>#N/A</v>
      </c>
      <c r="AS9" s="397">
        <v>6</v>
      </c>
      <c r="AT9" s="397" t="e">
        <f t="shared" si="34"/>
        <v>#N/A</v>
      </c>
      <c r="AU9" s="397" t="str">
        <f t="shared" si="10"/>
        <v/>
      </c>
      <c r="AV9" s="397">
        <v>6</v>
      </c>
      <c r="AW9" s="397" t="e">
        <f t="shared" si="35"/>
        <v>#N/A</v>
      </c>
      <c r="AX9" s="397" t="str">
        <f t="shared" si="11"/>
        <v/>
      </c>
      <c r="AY9" s="397">
        <v>6</v>
      </c>
      <c r="AZ9" s="397" t="e">
        <f t="shared" si="36"/>
        <v>#N/A</v>
      </c>
      <c r="BA9" s="397" t="str">
        <f t="shared" si="12"/>
        <v/>
      </c>
      <c r="BB9" s="397">
        <v>6</v>
      </c>
      <c r="BC9" s="397" t="e">
        <f t="shared" si="37"/>
        <v>#N/A</v>
      </c>
      <c r="BD9" s="397" t="str">
        <f t="shared" si="13"/>
        <v/>
      </c>
      <c r="BE9" s="397">
        <v>6</v>
      </c>
      <c r="BF9" s="397" t="e">
        <f t="shared" si="38"/>
        <v>#N/A</v>
      </c>
      <c r="BG9" s="397" t="str">
        <f t="shared" si="14"/>
        <v/>
      </c>
      <c r="BH9" s="397">
        <v>6</v>
      </c>
      <c r="BI9" s="397" t="e">
        <f t="shared" si="39"/>
        <v>#N/A</v>
      </c>
      <c r="BJ9" s="397" t="str">
        <f t="shared" si="15"/>
        <v/>
      </c>
      <c r="BK9" s="397">
        <v>6</v>
      </c>
      <c r="BL9" s="397" t="e">
        <f t="shared" si="40"/>
        <v>#N/A</v>
      </c>
      <c r="BM9" s="397" t="str">
        <f t="shared" si="16"/>
        <v/>
      </c>
      <c r="BN9" s="397">
        <v>6</v>
      </c>
      <c r="BO9" s="397" t="e">
        <f t="shared" si="41"/>
        <v>#N/A</v>
      </c>
      <c r="BP9" s="397" t="str">
        <f t="shared" si="17"/>
        <v/>
      </c>
      <c r="BQ9" s="397">
        <v>6</v>
      </c>
      <c r="BR9" s="397" t="e">
        <f t="shared" si="42"/>
        <v>#N/A</v>
      </c>
      <c r="BS9" s="397" t="str">
        <f t="shared" si="18"/>
        <v/>
      </c>
      <c r="BT9" s="397"/>
      <c r="BU9" s="397"/>
      <c r="BV9" s="397"/>
      <c r="BW9" s="397"/>
      <c r="BX9" s="397"/>
      <c r="BY9" s="397"/>
      <c r="BZ9" s="397"/>
      <c r="CA9" s="397"/>
      <c r="CB9" s="397"/>
      <c r="CC9" s="89">
        <v>6</v>
      </c>
      <c r="CD9" s="89" t="s">
        <v>305</v>
      </c>
    </row>
    <row r="10" spans="1:82" s="89" customFormat="1">
      <c r="A10" s="89" t="e">
        <f>VLOOKUP(D10,コード４,2,FALSE)</f>
        <v>#N/A</v>
      </c>
      <c r="B10" s="90">
        <v>1</v>
      </c>
      <c r="C10" s="539">
        <v>2</v>
      </c>
      <c r="D10" s="134"/>
      <c r="E10" s="346" t="str">
        <f>IF(D10="","",CA10)</f>
        <v/>
      </c>
      <c r="F10" s="90" t="str">
        <f>IF(H10="","",1)</f>
        <v/>
      </c>
      <c r="G10" s="92" t="str">
        <f t="shared" si="0"/>
        <v/>
      </c>
      <c r="H10" s="133"/>
      <c r="I10" s="92" t="str">
        <f t="shared" si="1"/>
        <v/>
      </c>
      <c r="J10" s="94" t="str">
        <f>IF(D10="","",VLOOKUP(D10,コード４,3,FALSE))</f>
        <v/>
      </c>
      <c r="K10" s="129"/>
      <c r="L10" s="96" t="str">
        <f>IF(B10="","",IF(J10="","",IF(J10="p","点",IF(J10="t","分","m"))))</f>
        <v/>
      </c>
      <c r="M10" s="130"/>
      <c r="N10" s="96" t="str">
        <f>IF(B10="","",IF(J10="","",IF(J10="p","",IF(J10="t","秒","cm"))))</f>
        <v/>
      </c>
      <c r="O10" s="131"/>
      <c r="P10" s="99">
        <f t="shared" si="2"/>
        <v>0</v>
      </c>
      <c r="Q10" s="99">
        <f t="shared" si="19"/>
        <v>0</v>
      </c>
      <c r="R10" s="402">
        <f t="shared" si="3"/>
        <v>0</v>
      </c>
      <c r="S10" s="402">
        <f t="shared" si="20"/>
        <v>0</v>
      </c>
      <c r="T10" s="403">
        <f t="shared" si="4"/>
        <v>0</v>
      </c>
      <c r="U10" s="398">
        <f t="shared" si="5"/>
        <v>0</v>
      </c>
      <c r="V10" s="397" t="str">
        <f t="shared" si="21"/>
        <v>000</v>
      </c>
      <c r="W10" s="397">
        <f t="shared" si="22"/>
        <v>0</v>
      </c>
      <c r="X10" s="397">
        <f t="shared" si="23"/>
        <v>0</v>
      </c>
      <c r="Y10" s="397" t="str">
        <f t="shared" si="24"/>
        <v/>
      </c>
      <c r="Z10" s="397" t="str">
        <f t="shared" si="25"/>
        <v/>
      </c>
      <c r="AA10" s="397" t="str">
        <f t="shared" si="26"/>
        <v>0</v>
      </c>
      <c r="AB10" s="397" t="str">
        <f t="shared" si="27"/>
        <v/>
      </c>
      <c r="AC10" s="397" t="str">
        <f t="shared" si="28"/>
        <v>0</v>
      </c>
      <c r="AD10" s="397" t="str">
        <f t="shared" si="29"/>
        <v/>
      </c>
      <c r="AE10" s="397" t="str">
        <f t="shared" si="6"/>
        <v>00</v>
      </c>
      <c r="AF10" s="397">
        <f t="shared" si="30"/>
        <v>0</v>
      </c>
      <c r="AG10" s="397">
        <f>AF40</f>
        <v>0</v>
      </c>
      <c r="AH10" s="397">
        <v>2</v>
      </c>
      <c r="AI10" s="397" t="e">
        <f>VLOOKUP(D10,コード４,2,FALSE)</f>
        <v>#N/A</v>
      </c>
      <c r="AJ10" s="397">
        <f>COUNTIF('tmp４'!C$203:C$1202,AI10)</f>
        <v>0</v>
      </c>
      <c r="AK10" s="397">
        <v>1</v>
      </c>
      <c r="AL10" s="397" t="e">
        <f t="shared" si="7"/>
        <v>#N/A</v>
      </c>
      <c r="AM10" s="397" t="e">
        <f>AL10*1</f>
        <v>#N/A</v>
      </c>
      <c r="AN10" s="397" t="str">
        <f t="shared" si="8"/>
        <v/>
      </c>
      <c r="AO10" s="397">
        <v>1</v>
      </c>
      <c r="AP10" s="397">
        <v>7</v>
      </c>
      <c r="AQ10" s="397">
        <f t="shared" si="33"/>
        <v>7</v>
      </c>
      <c r="AR10" s="397" t="e">
        <f t="shared" si="9"/>
        <v>#N/A</v>
      </c>
      <c r="AS10" s="397">
        <v>7</v>
      </c>
      <c r="AT10" s="397" t="e">
        <f t="shared" si="34"/>
        <v>#N/A</v>
      </c>
      <c r="AU10" s="397" t="str">
        <f t="shared" si="10"/>
        <v/>
      </c>
      <c r="AV10" s="397">
        <v>7</v>
      </c>
      <c r="AW10" s="397" t="e">
        <f t="shared" si="35"/>
        <v>#N/A</v>
      </c>
      <c r="AX10" s="397" t="str">
        <f t="shared" si="11"/>
        <v/>
      </c>
      <c r="AY10" s="397">
        <v>7</v>
      </c>
      <c r="AZ10" s="397" t="e">
        <f t="shared" si="36"/>
        <v>#N/A</v>
      </c>
      <c r="BA10" s="397" t="str">
        <f t="shared" si="12"/>
        <v/>
      </c>
      <c r="BB10" s="397">
        <v>7</v>
      </c>
      <c r="BC10" s="397" t="e">
        <f t="shared" si="37"/>
        <v>#N/A</v>
      </c>
      <c r="BD10" s="397" t="str">
        <f t="shared" si="13"/>
        <v/>
      </c>
      <c r="BE10" s="397">
        <v>7</v>
      </c>
      <c r="BF10" s="397" t="e">
        <f t="shared" si="38"/>
        <v>#N/A</v>
      </c>
      <c r="BG10" s="397" t="str">
        <f t="shared" si="14"/>
        <v/>
      </c>
      <c r="BH10" s="397">
        <v>7</v>
      </c>
      <c r="BI10" s="397" t="e">
        <f t="shared" si="39"/>
        <v>#N/A</v>
      </c>
      <c r="BJ10" s="397" t="str">
        <f t="shared" si="15"/>
        <v/>
      </c>
      <c r="BK10" s="397">
        <v>7</v>
      </c>
      <c r="BL10" s="397" t="e">
        <f t="shared" si="40"/>
        <v>#N/A</v>
      </c>
      <c r="BM10" s="397" t="str">
        <f t="shared" si="16"/>
        <v/>
      </c>
      <c r="BN10" s="397">
        <v>7</v>
      </c>
      <c r="BO10" s="397" t="e">
        <f t="shared" si="41"/>
        <v>#N/A</v>
      </c>
      <c r="BP10" s="397" t="str">
        <f t="shared" si="17"/>
        <v/>
      </c>
      <c r="BQ10" s="397">
        <v>7</v>
      </c>
      <c r="BR10" s="397" t="e">
        <f t="shared" si="42"/>
        <v>#N/A</v>
      </c>
      <c r="BS10" s="397" t="str">
        <f t="shared" si="18"/>
        <v/>
      </c>
      <c r="BT10" s="397"/>
      <c r="BU10" s="397">
        <f>COUNTIF(D$4:D15,D10)</f>
        <v>0</v>
      </c>
      <c r="BV10" s="397"/>
      <c r="BW10" s="397"/>
      <c r="BX10" s="397">
        <f>COUNTIF(D$4:D$63,D10)</f>
        <v>0</v>
      </c>
      <c r="BY10" s="397" t="b">
        <f>AND(BU10=1,BX10=1)</f>
        <v>0</v>
      </c>
      <c r="BZ10" s="397" t="e">
        <f>IF(BY10=TRUE,"",VLOOKUP(BU10,CC$4:CD$13,2,FALSE))</f>
        <v>#N/A</v>
      </c>
      <c r="CA10" s="397" t="str">
        <f>IF(D10="","",CONCATENATE(BW$2,BZ10))</f>
        <v/>
      </c>
      <c r="CB10" s="397"/>
      <c r="CC10" s="89">
        <v>7</v>
      </c>
      <c r="CD10" s="89" t="s">
        <v>306</v>
      </c>
    </row>
    <row r="11" spans="1:82" s="89" customFormat="1">
      <c r="A11" s="89" t="e">
        <f>A10</f>
        <v>#N/A</v>
      </c>
      <c r="B11" s="90">
        <v>2</v>
      </c>
      <c r="C11" s="540"/>
      <c r="D11" s="544"/>
      <c r="E11" s="544"/>
      <c r="F11" s="90" t="str">
        <f>IF(H11="","",2)</f>
        <v/>
      </c>
      <c r="G11" s="92" t="str">
        <f t="shared" si="0"/>
        <v/>
      </c>
      <c r="H11" s="128"/>
      <c r="I11" s="92" t="str">
        <f t="shared" si="1"/>
        <v/>
      </c>
      <c r="J11" s="550"/>
      <c r="K11" s="551"/>
      <c r="L11" s="551"/>
      <c r="M11" s="551"/>
      <c r="N11" s="551"/>
      <c r="O11" s="552"/>
      <c r="P11" s="99">
        <f t="shared" si="2"/>
        <v>0</v>
      </c>
      <c r="Q11" s="99">
        <f t="shared" si="19"/>
        <v>0</v>
      </c>
      <c r="R11" s="402">
        <f t="shared" si="3"/>
        <v>0</v>
      </c>
      <c r="S11" s="402">
        <f t="shared" si="20"/>
        <v>0</v>
      </c>
      <c r="T11" s="403">
        <f t="shared" si="4"/>
        <v>0</v>
      </c>
      <c r="U11" s="398">
        <f t="shared" si="5"/>
        <v>0</v>
      </c>
      <c r="V11" s="397" t="str">
        <f t="shared" si="21"/>
        <v>000</v>
      </c>
      <c r="W11" s="397">
        <f t="shared" si="22"/>
        <v>0</v>
      </c>
      <c r="X11" s="397">
        <f t="shared" si="23"/>
        <v>0</v>
      </c>
      <c r="Y11" s="397" t="str">
        <f t="shared" si="24"/>
        <v/>
      </c>
      <c r="Z11" s="397" t="str">
        <f t="shared" si="25"/>
        <v/>
      </c>
      <c r="AA11" s="397" t="str">
        <f t="shared" si="26"/>
        <v>0</v>
      </c>
      <c r="AB11" s="397" t="str">
        <f t="shared" si="27"/>
        <v/>
      </c>
      <c r="AC11" s="397" t="str">
        <f t="shared" si="28"/>
        <v>0</v>
      </c>
      <c r="AD11" s="397" t="str">
        <f t="shared" si="29"/>
        <v/>
      </c>
      <c r="AE11" s="397" t="str">
        <f t="shared" si="6"/>
        <v>00</v>
      </c>
      <c r="AF11" s="397">
        <f t="shared" si="30"/>
        <v>0</v>
      </c>
      <c r="AG11" s="397">
        <f>AF46</f>
        <v>0</v>
      </c>
      <c r="AH11" s="397">
        <v>2</v>
      </c>
      <c r="AI11" s="397" t="e">
        <f t="shared" ref="AI11:AJ15" si="43">AI10</f>
        <v>#N/A</v>
      </c>
      <c r="AJ11" s="397">
        <f t="shared" si="43"/>
        <v>0</v>
      </c>
      <c r="AK11" s="397">
        <v>2</v>
      </c>
      <c r="AL11" s="397" t="e">
        <f t="shared" si="7"/>
        <v>#N/A</v>
      </c>
      <c r="AM11" s="397" t="e">
        <f t="shared" si="32"/>
        <v>#N/A</v>
      </c>
      <c r="AN11" s="397" t="str">
        <f t="shared" si="8"/>
        <v/>
      </c>
      <c r="AO11" s="397">
        <v>2</v>
      </c>
      <c r="AP11" s="397">
        <v>8</v>
      </c>
      <c r="AQ11" s="397">
        <f t="shared" si="33"/>
        <v>8</v>
      </c>
      <c r="AR11" s="397" t="e">
        <f t="shared" si="9"/>
        <v>#N/A</v>
      </c>
      <c r="AS11" s="397">
        <v>8</v>
      </c>
      <c r="AT11" s="397" t="e">
        <f t="shared" si="34"/>
        <v>#N/A</v>
      </c>
      <c r="AU11" s="397" t="str">
        <f t="shared" si="10"/>
        <v/>
      </c>
      <c r="AV11" s="397">
        <v>8</v>
      </c>
      <c r="AW11" s="397" t="e">
        <f t="shared" si="35"/>
        <v>#N/A</v>
      </c>
      <c r="AX11" s="397" t="str">
        <f t="shared" si="11"/>
        <v/>
      </c>
      <c r="AY11" s="397">
        <v>8</v>
      </c>
      <c r="AZ11" s="397" t="e">
        <f t="shared" si="36"/>
        <v>#N/A</v>
      </c>
      <c r="BA11" s="397" t="str">
        <f t="shared" si="12"/>
        <v/>
      </c>
      <c r="BB11" s="397">
        <v>8</v>
      </c>
      <c r="BC11" s="397" t="e">
        <f t="shared" si="37"/>
        <v>#N/A</v>
      </c>
      <c r="BD11" s="397" t="str">
        <f t="shared" si="13"/>
        <v/>
      </c>
      <c r="BE11" s="397">
        <v>8</v>
      </c>
      <c r="BF11" s="397" t="e">
        <f t="shared" si="38"/>
        <v>#N/A</v>
      </c>
      <c r="BG11" s="397" t="str">
        <f t="shared" si="14"/>
        <v/>
      </c>
      <c r="BH11" s="397">
        <v>8</v>
      </c>
      <c r="BI11" s="397" t="e">
        <f t="shared" si="39"/>
        <v>#N/A</v>
      </c>
      <c r="BJ11" s="397" t="str">
        <f t="shared" si="15"/>
        <v/>
      </c>
      <c r="BK11" s="397">
        <v>8</v>
      </c>
      <c r="BL11" s="397" t="e">
        <f t="shared" si="40"/>
        <v>#N/A</v>
      </c>
      <c r="BM11" s="397" t="str">
        <f t="shared" si="16"/>
        <v/>
      </c>
      <c r="BN11" s="397">
        <v>8</v>
      </c>
      <c r="BO11" s="397" t="e">
        <f t="shared" si="41"/>
        <v>#N/A</v>
      </c>
      <c r="BP11" s="397" t="str">
        <f t="shared" si="17"/>
        <v/>
      </c>
      <c r="BQ11" s="397">
        <v>8</v>
      </c>
      <c r="BR11" s="397" t="e">
        <f t="shared" si="42"/>
        <v>#N/A</v>
      </c>
      <c r="BS11" s="397" t="str">
        <f t="shared" si="18"/>
        <v/>
      </c>
      <c r="BT11" s="397"/>
      <c r="BU11" s="397"/>
      <c r="BV11" s="397"/>
      <c r="BW11" s="397"/>
      <c r="BX11" s="397"/>
      <c r="BY11" s="397"/>
      <c r="BZ11" s="397"/>
      <c r="CA11" s="397"/>
      <c r="CB11" s="397"/>
      <c r="CC11" s="89">
        <v>8</v>
      </c>
      <c r="CD11" s="89" t="s">
        <v>307</v>
      </c>
    </row>
    <row r="12" spans="1:82" s="89" customFormat="1">
      <c r="A12" s="89" t="e">
        <f>A11</f>
        <v>#N/A</v>
      </c>
      <c r="B12" s="90">
        <v>3</v>
      </c>
      <c r="C12" s="540"/>
      <c r="D12" s="545"/>
      <c r="E12" s="545"/>
      <c r="F12" s="90" t="str">
        <f>IF(H12="","",3)</f>
        <v/>
      </c>
      <c r="G12" s="92" t="str">
        <f t="shared" si="0"/>
        <v/>
      </c>
      <c r="H12" s="128"/>
      <c r="I12" s="92" t="str">
        <f t="shared" si="1"/>
        <v/>
      </c>
      <c r="J12" s="553"/>
      <c r="K12" s="554"/>
      <c r="L12" s="554"/>
      <c r="M12" s="554"/>
      <c r="N12" s="554"/>
      <c r="O12" s="555"/>
      <c r="P12" s="99">
        <f t="shared" si="2"/>
        <v>0</v>
      </c>
      <c r="Q12" s="99">
        <f t="shared" si="19"/>
        <v>0</v>
      </c>
      <c r="R12" s="402">
        <f t="shared" si="3"/>
        <v>0</v>
      </c>
      <c r="S12" s="402">
        <f t="shared" si="20"/>
        <v>0</v>
      </c>
      <c r="T12" s="403">
        <f t="shared" si="4"/>
        <v>0</v>
      </c>
      <c r="U12" s="398">
        <f t="shared" si="5"/>
        <v>0</v>
      </c>
      <c r="V12" s="397" t="str">
        <f t="shared" si="21"/>
        <v>000</v>
      </c>
      <c r="W12" s="397">
        <f t="shared" si="22"/>
        <v>0</v>
      </c>
      <c r="X12" s="397">
        <f t="shared" si="23"/>
        <v>0</v>
      </c>
      <c r="Y12" s="397" t="str">
        <f t="shared" si="24"/>
        <v/>
      </c>
      <c r="Z12" s="397" t="str">
        <f t="shared" si="25"/>
        <v/>
      </c>
      <c r="AA12" s="397" t="str">
        <f t="shared" si="26"/>
        <v>0</v>
      </c>
      <c r="AB12" s="397" t="str">
        <f t="shared" si="27"/>
        <v/>
      </c>
      <c r="AC12" s="397" t="str">
        <f t="shared" si="28"/>
        <v>0</v>
      </c>
      <c r="AD12" s="397" t="str">
        <f t="shared" si="29"/>
        <v/>
      </c>
      <c r="AE12" s="397" t="str">
        <f t="shared" si="6"/>
        <v>00</v>
      </c>
      <c r="AF12" s="397">
        <f t="shared" si="30"/>
        <v>0</v>
      </c>
      <c r="AG12" s="397">
        <f>AF52</f>
        <v>0</v>
      </c>
      <c r="AH12" s="397">
        <v>2</v>
      </c>
      <c r="AI12" s="397" t="e">
        <f t="shared" si="43"/>
        <v>#N/A</v>
      </c>
      <c r="AJ12" s="397">
        <f t="shared" si="43"/>
        <v>0</v>
      </c>
      <c r="AK12" s="397">
        <v>3</v>
      </c>
      <c r="AL12" s="397" t="e">
        <f t="shared" si="7"/>
        <v>#N/A</v>
      </c>
      <c r="AM12" s="397" t="e">
        <f t="shared" si="32"/>
        <v>#N/A</v>
      </c>
      <c r="AN12" s="397" t="str">
        <f t="shared" si="8"/>
        <v/>
      </c>
      <c r="AO12" s="397">
        <v>3</v>
      </c>
      <c r="AP12" s="397">
        <v>9</v>
      </c>
      <c r="AQ12" s="397">
        <f t="shared" si="33"/>
        <v>9</v>
      </c>
      <c r="AR12" s="397" t="e">
        <f t="shared" si="9"/>
        <v>#N/A</v>
      </c>
      <c r="AS12" s="397">
        <v>9</v>
      </c>
      <c r="AT12" s="397" t="e">
        <f t="shared" si="34"/>
        <v>#N/A</v>
      </c>
      <c r="AU12" s="397" t="str">
        <f t="shared" si="10"/>
        <v/>
      </c>
      <c r="AV12" s="397">
        <v>9</v>
      </c>
      <c r="AW12" s="397" t="e">
        <f t="shared" si="35"/>
        <v>#N/A</v>
      </c>
      <c r="AX12" s="397" t="str">
        <f t="shared" si="11"/>
        <v/>
      </c>
      <c r="AY12" s="397">
        <v>9</v>
      </c>
      <c r="AZ12" s="397" t="e">
        <f t="shared" si="36"/>
        <v>#N/A</v>
      </c>
      <c r="BA12" s="397" t="str">
        <f t="shared" si="12"/>
        <v/>
      </c>
      <c r="BB12" s="397">
        <v>9</v>
      </c>
      <c r="BC12" s="397" t="e">
        <f t="shared" si="37"/>
        <v>#N/A</v>
      </c>
      <c r="BD12" s="397" t="str">
        <f t="shared" si="13"/>
        <v/>
      </c>
      <c r="BE12" s="397">
        <v>9</v>
      </c>
      <c r="BF12" s="397" t="e">
        <f t="shared" si="38"/>
        <v>#N/A</v>
      </c>
      <c r="BG12" s="397" t="str">
        <f t="shared" si="14"/>
        <v/>
      </c>
      <c r="BH12" s="397">
        <v>9</v>
      </c>
      <c r="BI12" s="397" t="e">
        <f t="shared" si="39"/>
        <v>#N/A</v>
      </c>
      <c r="BJ12" s="397" t="str">
        <f t="shared" si="15"/>
        <v/>
      </c>
      <c r="BK12" s="397">
        <v>9</v>
      </c>
      <c r="BL12" s="397" t="e">
        <f t="shared" si="40"/>
        <v>#N/A</v>
      </c>
      <c r="BM12" s="397" t="str">
        <f t="shared" si="16"/>
        <v/>
      </c>
      <c r="BN12" s="397">
        <v>9</v>
      </c>
      <c r="BO12" s="397" t="e">
        <f t="shared" si="41"/>
        <v>#N/A</v>
      </c>
      <c r="BP12" s="397" t="str">
        <f t="shared" si="17"/>
        <v/>
      </c>
      <c r="BQ12" s="397">
        <v>9</v>
      </c>
      <c r="BR12" s="397" t="e">
        <f t="shared" si="42"/>
        <v>#N/A</v>
      </c>
      <c r="BS12" s="397" t="str">
        <f t="shared" si="18"/>
        <v/>
      </c>
      <c r="BT12" s="397"/>
      <c r="BU12" s="397"/>
      <c r="BV12" s="397"/>
      <c r="BW12" s="397"/>
      <c r="BX12" s="397"/>
      <c r="BY12" s="397"/>
      <c r="BZ12" s="397"/>
      <c r="CA12" s="397"/>
      <c r="CB12" s="397"/>
      <c r="CC12" s="89">
        <v>9</v>
      </c>
      <c r="CD12" s="89" t="s">
        <v>308</v>
      </c>
    </row>
    <row r="13" spans="1:82" s="89" customFormat="1">
      <c r="A13" s="89" t="e">
        <f>A12</f>
        <v>#N/A</v>
      </c>
      <c r="B13" s="90">
        <v>4</v>
      </c>
      <c r="C13" s="540"/>
      <c r="D13" s="545"/>
      <c r="E13" s="545"/>
      <c r="F13" s="90" t="str">
        <f>IF(H13="","",4)</f>
        <v/>
      </c>
      <c r="G13" s="92" t="str">
        <f t="shared" si="0"/>
        <v/>
      </c>
      <c r="H13" s="128"/>
      <c r="I13" s="92" t="str">
        <f t="shared" si="1"/>
        <v/>
      </c>
      <c r="J13" s="553"/>
      <c r="K13" s="554"/>
      <c r="L13" s="554"/>
      <c r="M13" s="554"/>
      <c r="N13" s="554"/>
      <c r="O13" s="555"/>
      <c r="P13" s="99">
        <f t="shared" si="2"/>
        <v>0</v>
      </c>
      <c r="Q13" s="99">
        <f t="shared" si="19"/>
        <v>0</v>
      </c>
      <c r="R13" s="402">
        <f t="shared" si="3"/>
        <v>0</v>
      </c>
      <c r="S13" s="402">
        <f t="shared" si="20"/>
        <v>0</v>
      </c>
      <c r="T13" s="403">
        <f t="shared" si="4"/>
        <v>0</v>
      </c>
      <c r="U13" s="398">
        <f t="shared" si="5"/>
        <v>0</v>
      </c>
      <c r="V13" s="397" t="str">
        <f t="shared" si="21"/>
        <v>000</v>
      </c>
      <c r="W13" s="397">
        <f t="shared" si="22"/>
        <v>0</v>
      </c>
      <c r="X13" s="397">
        <f t="shared" si="23"/>
        <v>0</v>
      </c>
      <c r="Y13" s="397" t="str">
        <f t="shared" si="24"/>
        <v/>
      </c>
      <c r="Z13" s="397" t="str">
        <f t="shared" si="25"/>
        <v/>
      </c>
      <c r="AA13" s="397" t="str">
        <f t="shared" si="26"/>
        <v>0</v>
      </c>
      <c r="AB13" s="397" t="str">
        <f t="shared" si="27"/>
        <v/>
      </c>
      <c r="AC13" s="397" t="str">
        <f t="shared" si="28"/>
        <v>0</v>
      </c>
      <c r="AD13" s="397" t="str">
        <f t="shared" si="29"/>
        <v/>
      </c>
      <c r="AE13" s="397" t="str">
        <f t="shared" si="6"/>
        <v>00</v>
      </c>
      <c r="AF13" s="397">
        <f t="shared" si="30"/>
        <v>0</v>
      </c>
      <c r="AG13" s="397">
        <f>AF58</f>
        <v>0</v>
      </c>
      <c r="AH13" s="397">
        <v>2</v>
      </c>
      <c r="AI13" s="397" t="e">
        <f t="shared" si="43"/>
        <v>#N/A</v>
      </c>
      <c r="AJ13" s="397">
        <f t="shared" si="43"/>
        <v>0</v>
      </c>
      <c r="AK13" s="397">
        <v>4</v>
      </c>
      <c r="AL13" s="397" t="e">
        <f t="shared" si="7"/>
        <v>#N/A</v>
      </c>
      <c r="AM13" s="397" t="e">
        <f t="shared" si="32"/>
        <v>#N/A</v>
      </c>
      <c r="AN13" s="397" t="str">
        <f t="shared" si="8"/>
        <v/>
      </c>
      <c r="AO13" s="397">
        <v>4</v>
      </c>
      <c r="AP13" s="397">
        <v>10</v>
      </c>
      <c r="AQ13" s="397">
        <f t="shared" si="33"/>
        <v>10</v>
      </c>
      <c r="AR13" s="397" t="e">
        <f t="shared" si="9"/>
        <v>#N/A</v>
      </c>
      <c r="AS13" s="397">
        <v>10</v>
      </c>
      <c r="AT13" s="397" t="e">
        <f t="shared" si="34"/>
        <v>#N/A</v>
      </c>
      <c r="AU13" s="397" t="str">
        <f t="shared" si="10"/>
        <v/>
      </c>
      <c r="AV13" s="397">
        <v>10</v>
      </c>
      <c r="AW13" s="397" t="e">
        <f t="shared" si="35"/>
        <v>#N/A</v>
      </c>
      <c r="AX13" s="397" t="str">
        <f t="shared" si="11"/>
        <v/>
      </c>
      <c r="AY13" s="397">
        <v>10</v>
      </c>
      <c r="AZ13" s="397" t="e">
        <f t="shared" si="36"/>
        <v>#N/A</v>
      </c>
      <c r="BA13" s="397" t="str">
        <f t="shared" si="12"/>
        <v/>
      </c>
      <c r="BB13" s="397">
        <v>10</v>
      </c>
      <c r="BC13" s="397" t="e">
        <f t="shared" si="37"/>
        <v>#N/A</v>
      </c>
      <c r="BD13" s="397" t="str">
        <f t="shared" si="13"/>
        <v/>
      </c>
      <c r="BE13" s="397">
        <v>10</v>
      </c>
      <c r="BF13" s="397" t="e">
        <f t="shared" si="38"/>
        <v>#N/A</v>
      </c>
      <c r="BG13" s="397" t="str">
        <f t="shared" si="14"/>
        <v/>
      </c>
      <c r="BH13" s="397">
        <v>10</v>
      </c>
      <c r="BI13" s="397" t="e">
        <f t="shared" si="39"/>
        <v>#N/A</v>
      </c>
      <c r="BJ13" s="397" t="str">
        <f t="shared" si="15"/>
        <v/>
      </c>
      <c r="BK13" s="397">
        <v>10</v>
      </c>
      <c r="BL13" s="397" t="e">
        <f t="shared" si="40"/>
        <v>#N/A</v>
      </c>
      <c r="BM13" s="397" t="str">
        <f t="shared" si="16"/>
        <v/>
      </c>
      <c r="BN13" s="397">
        <v>10</v>
      </c>
      <c r="BO13" s="397" t="e">
        <f t="shared" si="41"/>
        <v>#N/A</v>
      </c>
      <c r="BP13" s="397" t="str">
        <f t="shared" si="17"/>
        <v/>
      </c>
      <c r="BQ13" s="397">
        <v>10</v>
      </c>
      <c r="BR13" s="397" t="e">
        <f t="shared" si="42"/>
        <v>#N/A</v>
      </c>
      <c r="BS13" s="397" t="str">
        <f t="shared" si="18"/>
        <v/>
      </c>
      <c r="BT13" s="397"/>
      <c r="BU13" s="397"/>
      <c r="BV13" s="397"/>
      <c r="BW13" s="397"/>
      <c r="BX13" s="397"/>
      <c r="BY13" s="397"/>
      <c r="BZ13" s="397"/>
      <c r="CA13" s="397"/>
      <c r="CB13" s="397"/>
      <c r="CC13" s="89">
        <v>10</v>
      </c>
      <c r="CD13" s="89" t="s">
        <v>309</v>
      </c>
    </row>
    <row r="14" spans="1:82" s="89" customFormat="1">
      <c r="A14" s="89" t="e">
        <f>A13</f>
        <v>#N/A</v>
      </c>
      <c r="B14" s="90">
        <v>5</v>
      </c>
      <c r="C14" s="540"/>
      <c r="D14" s="545"/>
      <c r="E14" s="545"/>
      <c r="F14" s="90" t="str">
        <f>IF(H14="","",5)</f>
        <v/>
      </c>
      <c r="G14" s="92" t="str">
        <f t="shared" si="0"/>
        <v/>
      </c>
      <c r="H14" s="128"/>
      <c r="I14" s="92" t="str">
        <f t="shared" si="1"/>
        <v/>
      </c>
      <c r="J14" s="553"/>
      <c r="K14" s="554"/>
      <c r="L14" s="554"/>
      <c r="M14" s="554"/>
      <c r="N14" s="554"/>
      <c r="O14" s="555"/>
      <c r="P14" s="99">
        <f t="shared" si="2"/>
        <v>0</v>
      </c>
      <c r="Q14" s="99">
        <f t="shared" si="19"/>
        <v>0</v>
      </c>
      <c r="R14" s="402">
        <f t="shared" si="3"/>
        <v>0</v>
      </c>
      <c r="S14" s="402">
        <f t="shared" si="20"/>
        <v>0</v>
      </c>
      <c r="T14" s="403">
        <f t="shared" si="4"/>
        <v>0</v>
      </c>
      <c r="U14" s="398">
        <f t="shared" si="5"/>
        <v>0</v>
      </c>
      <c r="V14" s="397" t="str">
        <f t="shared" si="21"/>
        <v>000</v>
      </c>
      <c r="W14" s="397">
        <f t="shared" si="22"/>
        <v>0</v>
      </c>
      <c r="X14" s="397">
        <f t="shared" si="23"/>
        <v>0</v>
      </c>
      <c r="Y14" s="397" t="str">
        <f t="shared" si="24"/>
        <v/>
      </c>
      <c r="Z14" s="397" t="str">
        <f t="shared" si="25"/>
        <v/>
      </c>
      <c r="AA14" s="397" t="str">
        <f t="shared" si="26"/>
        <v>0</v>
      </c>
      <c r="AB14" s="397" t="str">
        <f t="shared" si="27"/>
        <v/>
      </c>
      <c r="AC14" s="397" t="str">
        <f t="shared" si="28"/>
        <v>0</v>
      </c>
      <c r="AD14" s="397" t="str">
        <f t="shared" si="29"/>
        <v/>
      </c>
      <c r="AE14" s="397" t="str">
        <f t="shared" si="6"/>
        <v>00</v>
      </c>
      <c r="AF14" s="397">
        <f t="shared" si="30"/>
        <v>0</v>
      </c>
      <c r="AG14" s="397"/>
      <c r="AH14" s="397">
        <v>2</v>
      </c>
      <c r="AI14" s="397" t="e">
        <f t="shared" si="43"/>
        <v>#N/A</v>
      </c>
      <c r="AJ14" s="397">
        <f t="shared" si="43"/>
        <v>0</v>
      </c>
      <c r="AK14" s="397">
        <v>5</v>
      </c>
      <c r="AL14" s="397" t="e">
        <f t="shared" si="7"/>
        <v>#N/A</v>
      </c>
      <c r="AM14" s="397" t="e">
        <f t="shared" si="32"/>
        <v>#N/A</v>
      </c>
      <c r="AN14" s="397" t="str">
        <f t="shared" si="8"/>
        <v/>
      </c>
      <c r="AO14" s="397">
        <v>5</v>
      </c>
      <c r="AP14" s="397">
        <v>11</v>
      </c>
      <c r="AQ14" s="397">
        <f t="shared" si="33"/>
        <v>11</v>
      </c>
      <c r="AR14" s="397" t="e">
        <f t="shared" si="9"/>
        <v>#N/A</v>
      </c>
      <c r="AS14" s="397">
        <v>11</v>
      </c>
      <c r="AT14" s="397" t="e">
        <f t="shared" si="34"/>
        <v>#N/A</v>
      </c>
      <c r="AU14" s="397" t="str">
        <f t="shared" si="10"/>
        <v/>
      </c>
      <c r="AV14" s="397">
        <v>11</v>
      </c>
      <c r="AW14" s="397" t="e">
        <f t="shared" si="35"/>
        <v>#N/A</v>
      </c>
      <c r="AX14" s="397" t="str">
        <f t="shared" si="11"/>
        <v/>
      </c>
      <c r="AY14" s="397">
        <v>11</v>
      </c>
      <c r="AZ14" s="397" t="e">
        <f t="shared" si="36"/>
        <v>#N/A</v>
      </c>
      <c r="BA14" s="397" t="str">
        <f t="shared" si="12"/>
        <v/>
      </c>
      <c r="BB14" s="397">
        <v>11</v>
      </c>
      <c r="BC14" s="397" t="e">
        <f t="shared" si="37"/>
        <v>#N/A</v>
      </c>
      <c r="BD14" s="397" t="str">
        <f t="shared" si="13"/>
        <v/>
      </c>
      <c r="BE14" s="397">
        <v>11</v>
      </c>
      <c r="BF14" s="397" t="e">
        <f t="shared" si="38"/>
        <v>#N/A</v>
      </c>
      <c r="BG14" s="397" t="str">
        <f t="shared" si="14"/>
        <v/>
      </c>
      <c r="BH14" s="397">
        <v>11</v>
      </c>
      <c r="BI14" s="397" t="e">
        <f t="shared" si="39"/>
        <v>#N/A</v>
      </c>
      <c r="BJ14" s="397" t="str">
        <f t="shared" si="15"/>
        <v/>
      </c>
      <c r="BK14" s="397">
        <v>11</v>
      </c>
      <c r="BL14" s="397" t="e">
        <f t="shared" si="40"/>
        <v>#N/A</v>
      </c>
      <c r="BM14" s="397" t="str">
        <f t="shared" si="16"/>
        <v/>
      </c>
      <c r="BN14" s="397">
        <v>11</v>
      </c>
      <c r="BO14" s="397" t="e">
        <f t="shared" si="41"/>
        <v>#N/A</v>
      </c>
      <c r="BP14" s="397" t="str">
        <f t="shared" si="17"/>
        <v/>
      </c>
      <c r="BQ14" s="397">
        <v>11</v>
      </c>
      <c r="BR14" s="397" t="e">
        <f t="shared" si="42"/>
        <v>#N/A</v>
      </c>
      <c r="BS14" s="397" t="str">
        <f t="shared" si="18"/>
        <v/>
      </c>
      <c r="BT14" s="397"/>
      <c r="BU14" s="397"/>
      <c r="BV14" s="397"/>
      <c r="BW14" s="397"/>
      <c r="BX14" s="397"/>
      <c r="BY14" s="397"/>
      <c r="BZ14" s="397"/>
      <c r="CA14" s="397"/>
      <c r="CB14" s="397"/>
    </row>
    <row r="15" spans="1:82" s="89" customFormat="1" ht="15" thickBot="1">
      <c r="A15" s="89" t="e">
        <f>A14</f>
        <v>#N/A</v>
      </c>
      <c r="B15" s="90">
        <v>6</v>
      </c>
      <c r="C15" s="541"/>
      <c r="D15" s="546"/>
      <c r="E15" s="546"/>
      <c r="F15" s="102" t="str">
        <f>IF(H15="","",6)</f>
        <v/>
      </c>
      <c r="G15" s="103" t="str">
        <f t="shared" si="0"/>
        <v/>
      </c>
      <c r="H15" s="132"/>
      <c r="I15" s="103" t="str">
        <f t="shared" si="1"/>
        <v/>
      </c>
      <c r="J15" s="556"/>
      <c r="K15" s="557"/>
      <c r="L15" s="557"/>
      <c r="M15" s="557"/>
      <c r="N15" s="557"/>
      <c r="O15" s="558"/>
      <c r="P15" s="99">
        <f t="shared" si="2"/>
        <v>0</v>
      </c>
      <c r="Q15" s="99">
        <f t="shared" si="19"/>
        <v>0</v>
      </c>
      <c r="R15" s="402">
        <f t="shared" si="3"/>
        <v>0</v>
      </c>
      <c r="S15" s="402">
        <f t="shared" si="20"/>
        <v>0</v>
      </c>
      <c r="T15" s="403">
        <f t="shared" si="4"/>
        <v>0</v>
      </c>
      <c r="U15" s="398">
        <f t="shared" si="5"/>
        <v>0</v>
      </c>
      <c r="V15" s="397" t="str">
        <f t="shared" si="21"/>
        <v>000</v>
      </c>
      <c r="W15" s="397">
        <f t="shared" si="22"/>
        <v>0</v>
      </c>
      <c r="X15" s="397">
        <f t="shared" si="23"/>
        <v>0</v>
      </c>
      <c r="Y15" s="397" t="str">
        <f t="shared" si="24"/>
        <v/>
      </c>
      <c r="Z15" s="397" t="str">
        <f t="shared" si="25"/>
        <v/>
      </c>
      <c r="AA15" s="397" t="str">
        <f t="shared" si="26"/>
        <v>0</v>
      </c>
      <c r="AB15" s="397" t="str">
        <f t="shared" si="27"/>
        <v/>
      </c>
      <c r="AC15" s="397" t="str">
        <f t="shared" si="28"/>
        <v>0</v>
      </c>
      <c r="AD15" s="397" t="str">
        <f t="shared" si="29"/>
        <v/>
      </c>
      <c r="AE15" s="397" t="str">
        <f t="shared" si="6"/>
        <v>00</v>
      </c>
      <c r="AF15" s="397">
        <f t="shared" si="30"/>
        <v>0</v>
      </c>
      <c r="AG15" s="397"/>
      <c r="AH15" s="397">
        <v>2</v>
      </c>
      <c r="AI15" s="397" t="e">
        <f t="shared" si="43"/>
        <v>#N/A</v>
      </c>
      <c r="AJ15" s="397">
        <f t="shared" si="43"/>
        <v>0</v>
      </c>
      <c r="AK15" s="397">
        <v>6</v>
      </c>
      <c r="AL15" s="397" t="e">
        <f t="shared" si="7"/>
        <v>#N/A</v>
      </c>
      <c r="AM15" s="397" t="e">
        <f t="shared" si="32"/>
        <v>#N/A</v>
      </c>
      <c r="AN15" s="397" t="str">
        <f t="shared" si="8"/>
        <v/>
      </c>
      <c r="AO15" s="397">
        <v>6</v>
      </c>
      <c r="AP15" s="397">
        <v>12</v>
      </c>
      <c r="AQ15" s="397">
        <f t="shared" si="33"/>
        <v>12</v>
      </c>
      <c r="AR15" s="397" t="e">
        <f t="shared" si="9"/>
        <v>#N/A</v>
      </c>
      <c r="AS15" s="397">
        <v>12</v>
      </c>
      <c r="AT15" s="397" t="e">
        <f t="shared" si="34"/>
        <v>#N/A</v>
      </c>
      <c r="AU15" s="397" t="str">
        <f t="shared" si="10"/>
        <v/>
      </c>
      <c r="AV15" s="397">
        <v>12</v>
      </c>
      <c r="AW15" s="397" t="e">
        <f t="shared" si="35"/>
        <v>#N/A</v>
      </c>
      <c r="AX15" s="397" t="str">
        <f t="shared" si="11"/>
        <v/>
      </c>
      <c r="AY15" s="397">
        <v>12</v>
      </c>
      <c r="AZ15" s="397" t="e">
        <f t="shared" si="36"/>
        <v>#N/A</v>
      </c>
      <c r="BA15" s="397" t="str">
        <f t="shared" si="12"/>
        <v/>
      </c>
      <c r="BB15" s="397">
        <v>12</v>
      </c>
      <c r="BC15" s="397" t="e">
        <f t="shared" si="37"/>
        <v>#N/A</v>
      </c>
      <c r="BD15" s="397" t="str">
        <f t="shared" si="13"/>
        <v/>
      </c>
      <c r="BE15" s="397">
        <v>12</v>
      </c>
      <c r="BF15" s="397" t="e">
        <f t="shared" si="38"/>
        <v>#N/A</v>
      </c>
      <c r="BG15" s="397" t="str">
        <f t="shared" si="14"/>
        <v/>
      </c>
      <c r="BH15" s="397">
        <v>12</v>
      </c>
      <c r="BI15" s="397" t="e">
        <f t="shared" si="39"/>
        <v>#N/A</v>
      </c>
      <c r="BJ15" s="397" t="str">
        <f t="shared" si="15"/>
        <v/>
      </c>
      <c r="BK15" s="397">
        <v>12</v>
      </c>
      <c r="BL15" s="397" t="e">
        <f t="shared" si="40"/>
        <v>#N/A</v>
      </c>
      <c r="BM15" s="397" t="str">
        <f t="shared" si="16"/>
        <v/>
      </c>
      <c r="BN15" s="397">
        <v>12</v>
      </c>
      <c r="BO15" s="397" t="e">
        <f t="shared" si="41"/>
        <v>#N/A</v>
      </c>
      <c r="BP15" s="397" t="str">
        <f t="shared" si="17"/>
        <v/>
      </c>
      <c r="BQ15" s="397">
        <v>12</v>
      </c>
      <c r="BR15" s="397" t="e">
        <f t="shared" si="42"/>
        <v>#N/A</v>
      </c>
      <c r="BS15" s="397" t="str">
        <f t="shared" si="18"/>
        <v/>
      </c>
      <c r="BT15" s="397"/>
      <c r="BU15" s="397"/>
      <c r="BV15" s="397"/>
      <c r="BW15" s="397"/>
      <c r="BX15" s="397"/>
      <c r="BY15" s="397"/>
      <c r="BZ15" s="397"/>
      <c r="CA15" s="397"/>
      <c r="CB15" s="397"/>
    </row>
    <row r="16" spans="1:82" s="89" customFormat="1">
      <c r="A16" s="89" t="e">
        <f>VLOOKUP(D16,コード４,2,FALSE)</f>
        <v>#N/A</v>
      </c>
      <c r="B16" s="90">
        <v>1</v>
      </c>
      <c r="C16" s="539">
        <v>3</v>
      </c>
      <c r="D16" s="134"/>
      <c r="E16" s="346" t="str">
        <f>IF(D16="","",CA16)</f>
        <v/>
      </c>
      <c r="F16" s="90" t="str">
        <f>IF(H16="","",1)</f>
        <v/>
      </c>
      <c r="G16" s="92" t="str">
        <f t="shared" si="0"/>
        <v/>
      </c>
      <c r="H16" s="128"/>
      <c r="I16" s="92" t="str">
        <f t="shared" si="1"/>
        <v/>
      </c>
      <c r="J16" s="94" t="str">
        <f>IF(D16="","",VLOOKUP(D16,コード４,3,FALSE))</f>
        <v/>
      </c>
      <c r="K16" s="129"/>
      <c r="L16" s="96" t="str">
        <f>IF(B16="","",IF(J16="","",IF(J16="p","点",IF(J16="t","分","m"))))</f>
        <v/>
      </c>
      <c r="M16" s="130"/>
      <c r="N16" s="96" t="str">
        <f>IF(B16="","",IF(J16="","",IF(J16="p","",IF(J16="t","秒","cm"))))</f>
        <v/>
      </c>
      <c r="O16" s="131"/>
      <c r="P16" s="99">
        <f t="shared" si="2"/>
        <v>0</v>
      </c>
      <c r="Q16" s="99">
        <f t="shared" si="19"/>
        <v>0</v>
      </c>
      <c r="R16" s="402">
        <f t="shared" si="3"/>
        <v>0</v>
      </c>
      <c r="S16" s="402">
        <f t="shared" si="20"/>
        <v>0</v>
      </c>
      <c r="T16" s="403">
        <f t="shared" si="4"/>
        <v>0</v>
      </c>
      <c r="U16" s="398">
        <f t="shared" si="5"/>
        <v>0</v>
      </c>
      <c r="V16" s="397" t="str">
        <f t="shared" si="21"/>
        <v>000</v>
      </c>
      <c r="W16" s="397">
        <f t="shared" si="22"/>
        <v>0</v>
      </c>
      <c r="X16" s="397">
        <f t="shared" si="23"/>
        <v>0</v>
      </c>
      <c r="Y16" s="397" t="str">
        <f t="shared" si="24"/>
        <v/>
      </c>
      <c r="Z16" s="397" t="str">
        <f t="shared" si="25"/>
        <v/>
      </c>
      <c r="AA16" s="397" t="str">
        <f t="shared" si="26"/>
        <v>0</v>
      </c>
      <c r="AB16" s="397" t="str">
        <f t="shared" si="27"/>
        <v/>
      </c>
      <c r="AC16" s="397" t="str">
        <f t="shared" si="28"/>
        <v>0</v>
      </c>
      <c r="AD16" s="397" t="str">
        <f t="shared" si="29"/>
        <v/>
      </c>
      <c r="AE16" s="397" t="str">
        <f t="shared" si="6"/>
        <v>00</v>
      </c>
      <c r="AF16" s="397">
        <f t="shared" si="30"/>
        <v>0</v>
      </c>
      <c r="AG16" s="397"/>
      <c r="AH16" s="397">
        <v>3</v>
      </c>
      <c r="AI16" s="397" t="e">
        <f>VLOOKUP(D16,コード４,2,FALSE)</f>
        <v>#N/A</v>
      </c>
      <c r="AJ16" s="397">
        <f>COUNTIF('tmp４'!C$203:C$1202,AI16)</f>
        <v>0</v>
      </c>
      <c r="AK16" s="397">
        <v>1</v>
      </c>
      <c r="AL16" s="397" t="e">
        <f t="shared" si="7"/>
        <v>#N/A</v>
      </c>
      <c r="AM16" s="397" t="e">
        <f>AL16*1</f>
        <v>#N/A</v>
      </c>
      <c r="AN16" s="397" t="str">
        <f t="shared" si="8"/>
        <v/>
      </c>
      <c r="AO16" s="397">
        <v>1</v>
      </c>
      <c r="AP16" s="397">
        <v>13</v>
      </c>
      <c r="AQ16" s="397">
        <f t="shared" si="33"/>
        <v>13</v>
      </c>
      <c r="AR16" s="397" t="e">
        <f t="shared" si="9"/>
        <v>#N/A</v>
      </c>
      <c r="AS16" s="397">
        <v>13</v>
      </c>
      <c r="AT16" s="397" t="e">
        <f t="shared" si="34"/>
        <v>#N/A</v>
      </c>
      <c r="AU16" s="397" t="str">
        <f t="shared" si="10"/>
        <v/>
      </c>
      <c r="AV16" s="397">
        <v>13</v>
      </c>
      <c r="AW16" s="397" t="e">
        <f t="shared" si="35"/>
        <v>#N/A</v>
      </c>
      <c r="AX16" s="397" t="str">
        <f t="shared" si="11"/>
        <v/>
      </c>
      <c r="AY16" s="397">
        <v>13</v>
      </c>
      <c r="AZ16" s="397" t="e">
        <f t="shared" si="36"/>
        <v>#N/A</v>
      </c>
      <c r="BA16" s="397" t="str">
        <f t="shared" si="12"/>
        <v/>
      </c>
      <c r="BB16" s="397">
        <v>13</v>
      </c>
      <c r="BC16" s="397" t="e">
        <f t="shared" si="37"/>
        <v>#N/A</v>
      </c>
      <c r="BD16" s="397" t="str">
        <f t="shared" si="13"/>
        <v/>
      </c>
      <c r="BE16" s="397">
        <v>13</v>
      </c>
      <c r="BF16" s="397" t="e">
        <f t="shared" si="38"/>
        <v>#N/A</v>
      </c>
      <c r="BG16" s="397" t="str">
        <f t="shared" si="14"/>
        <v/>
      </c>
      <c r="BH16" s="397">
        <v>13</v>
      </c>
      <c r="BI16" s="397" t="e">
        <f t="shared" si="39"/>
        <v>#N/A</v>
      </c>
      <c r="BJ16" s="397" t="str">
        <f t="shared" si="15"/>
        <v/>
      </c>
      <c r="BK16" s="397">
        <v>13</v>
      </c>
      <c r="BL16" s="397" t="e">
        <f t="shared" si="40"/>
        <v>#N/A</v>
      </c>
      <c r="BM16" s="397" t="str">
        <f t="shared" si="16"/>
        <v/>
      </c>
      <c r="BN16" s="397">
        <v>13</v>
      </c>
      <c r="BO16" s="397" t="e">
        <f t="shared" si="41"/>
        <v>#N/A</v>
      </c>
      <c r="BP16" s="397" t="str">
        <f t="shared" si="17"/>
        <v/>
      </c>
      <c r="BQ16" s="397">
        <v>13</v>
      </c>
      <c r="BR16" s="397" t="e">
        <f t="shared" si="42"/>
        <v>#N/A</v>
      </c>
      <c r="BS16" s="397" t="str">
        <f t="shared" si="18"/>
        <v/>
      </c>
      <c r="BT16" s="397"/>
      <c r="BU16" s="397">
        <f>COUNTIF(D$4:D21,D16)</f>
        <v>0</v>
      </c>
      <c r="BV16" s="397"/>
      <c r="BW16" s="397"/>
      <c r="BX16" s="397">
        <f>COUNTIF(D$4:D$63,D16)</f>
        <v>0</v>
      </c>
      <c r="BY16" s="397" t="b">
        <f>AND(BU16=1,BX16=1)</f>
        <v>0</v>
      </c>
      <c r="BZ16" s="397" t="e">
        <f>IF(BY16=TRUE,"",VLOOKUP(BU16,CC$4:CD$13,2,FALSE))</f>
        <v>#N/A</v>
      </c>
      <c r="CA16" s="397" t="str">
        <f>IF(D16="","",CONCATENATE(BW$2,BZ16))</f>
        <v/>
      </c>
      <c r="CB16" s="397"/>
    </row>
    <row r="17" spans="1:80" s="89" customFormat="1">
      <c r="A17" s="89" t="e">
        <f>A16</f>
        <v>#N/A</v>
      </c>
      <c r="B17" s="90">
        <v>2</v>
      </c>
      <c r="C17" s="540"/>
      <c r="D17" s="544"/>
      <c r="E17" s="544"/>
      <c r="F17" s="90" t="str">
        <f>IF(H17="","",2)</f>
        <v/>
      </c>
      <c r="G17" s="92" t="str">
        <f t="shared" si="0"/>
        <v/>
      </c>
      <c r="H17" s="128"/>
      <c r="I17" s="92" t="str">
        <f t="shared" si="1"/>
        <v/>
      </c>
      <c r="J17" s="550"/>
      <c r="K17" s="551"/>
      <c r="L17" s="551"/>
      <c r="M17" s="551"/>
      <c r="N17" s="551"/>
      <c r="O17" s="552"/>
      <c r="P17" s="99">
        <f t="shared" si="2"/>
        <v>0</v>
      </c>
      <c r="Q17" s="99">
        <f t="shared" si="19"/>
        <v>0</v>
      </c>
      <c r="R17" s="402">
        <f t="shared" si="3"/>
        <v>0</v>
      </c>
      <c r="S17" s="402">
        <f t="shared" si="20"/>
        <v>0</v>
      </c>
      <c r="T17" s="403">
        <f t="shared" si="4"/>
        <v>0</v>
      </c>
      <c r="U17" s="398">
        <f t="shared" si="5"/>
        <v>0</v>
      </c>
      <c r="V17" s="397" t="str">
        <f t="shared" si="21"/>
        <v>000</v>
      </c>
      <c r="W17" s="397">
        <f t="shared" si="22"/>
        <v>0</v>
      </c>
      <c r="X17" s="397">
        <f t="shared" si="23"/>
        <v>0</v>
      </c>
      <c r="Y17" s="397" t="str">
        <f t="shared" si="24"/>
        <v/>
      </c>
      <c r="Z17" s="397" t="str">
        <f t="shared" si="25"/>
        <v/>
      </c>
      <c r="AA17" s="397" t="str">
        <f t="shared" si="26"/>
        <v>0</v>
      </c>
      <c r="AB17" s="397" t="str">
        <f t="shared" si="27"/>
        <v/>
      </c>
      <c r="AC17" s="397" t="str">
        <f t="shared" si="28"/>
        <v>0</v>
      </c>
      <c r="AD17" s="397" t="str">
        <f t="shared" si="29"/>
        <v/>
      </c>
      <c r="AE17" s="397" t="str">
        <f t="shared" si="6"/>
        <v>00</v>
      </c>
      <c r="AF17" s="397">
        <f t="shared" si="30"/>
        <v>0</v>
      </c>
      <c r="AG17" s="397"/>
      <c r="AH17" s="397">
        <v>3</v>
      </c>
      <c r="AI17" s="397" t="e">
        <f t="shared" ref="AI17:AJ21" si="44">AI16</f>
        <v>#N/A</v>
      </c>
      <c r="AJ17" s="397">
        <f t="shared" si="44"/>
        <v>0</v>
      </c>
      <c r="AK17" s="397">
        <v>2</v>
      </c>
      <c r="AL17" s="397" t="e">
        <f t="shared" si="7"/>
        <v>#N/A</v>
      </c>
      <c r="AM17" s="397" t="e">
        <f t="shared" si="32"/>
        <v>#N/A</v>
      </c>
      <c r="AN17" s="397" t="str">
        <f t="shared" si="8"/>
        <v/>
      </c>
      <c r="AO17" s="397">
        <v>2</v>
      </c>
      <c r="AP17" s="397">
        <v>14</v>
      </c>
      <c r="AQ17" s="397">
        <f t="shared" si="33"/>
        <v>14</v>
      </c>
      <c r="AR17" s="397" t="e">
        <f t="shared" si="9"/>
        <v>#N/A</v>
      </c>
      <c r="AS17" s="397">
        <v>14</v>
      </c>
      <c r="AT17" s="397" t="e">
        <f t="shared" si="34"/>
        <v>#N/A</v>
      </c>
      <c r="AU17" s="397" t="str">
        <f t="shared" si="10"/>
        <v/>
      </c>
      <c r="AV17" s="397">
        <v>14</v>
      </c>
      <c r="AW17" s="397" t="e">
        <f t="shared" si="35"/>
        <v>#N/A</v>
      </c>
      <c r="AX17" s="397" t="str">
        <f t="shared" si="11"/>
        <v/>
      </c>
      <c r="AY17" s="397">
        <v>14</v>
      </c>
      <c r="AZ17" s="397" t="e">
        <f t="shared" si="36"/>
        <v>#N/A</v>
      </c>
      <c r="BA17" s="397" t="str">
        <f t="shared" si="12"/>
        <v/>
      </c>
      <c r="BB17" s="397">
        <v>14</v>
      </c>
      <c r="BC17" s="397" t="e">
        <f t="shared" si="37"/>
        <v>#N/A</v>
      </c>
      <c r="BD17" s="397" t="str">
        <f t="shared" si="13"/>
        <v/>
      </c>
      <c r="BE17" s="397">
        <v>14</v>
      </c>
      <c r="BF17" s="397" t="e">
        <f t="shared" si="38"/>
        <v>#N/A</v>
      </c>
      <c r="BG17" s="397" t="str">
        <f t="shared" si="14"/>
        <v/>
      </c>
      <c r="BH17" s="397">
        <v>14</v>
      </c>
      <c r="BI17" s="397" t="e">
        <f t="shared" si="39"/>
        <v>#N/A</v>
      </c>
      <c r="BJ17" s="397" t="str">
        <f t="shared" si="15"/>
        <v/>
      </c>
      <c r="BK17" s="397">
        <v>14</v>
      </c>
      <c r="BL17" s="397" t="e">
        <f t="shared" si="40"/>
        <v>#N/A</v>
      </c>
      <c r="BM17" s="397" t="str">
        <f t="shared" si="16"/>
        <v/>
      </c>
      <c r="BN17" s="397">
        <v>14</v>
      </c>
      <c r="BO17" s="397" t="e">
        <f t="shared" si="41"/>
        <v>#N/A</v>
      </c>
      <c r="BP17" s="397" t="str">
        <f t="shared" si="17"/>
        <v/>
      </c>
      <c r="BQ17" s="397">
        <v>14</v>
      </c>
      <c r="BR17" s="397" t="e">
        <f t="shared" si="42"/>
        <v>#N/A</v>
      </c>
      <c r="BS17" s="397" t="str">
        <f t="shared" si="18"/>
        <v/>
      </c>
      <c r="BT17" s="397"/>
      <c r="BU17" s="397"/>
      <c r="BV17" s="397"/>
      <c r="BW17" s="397"/>
      <c r="BX17" s="397"/>
      <c r="BY17" s="397"/>
      <c r="BZ17" s="397"/>
      <c r="CA17" s="397"/>
      <c r="CB17" s="397"/>
    </row>
    <row r="18" spans="1:80" s="89" customFormat="1">
      <c r="A18" s="89" t="e">
        <f>A17</f>
        <v>#N/A</v>
      </c>
      <c r="B18" s="90">
        <v>3</v>
      </c>
      <c r="C18" s="540"/>
      <c r="D18" s="545"/>
      <c r="E18" s="545"/>
      <c r="F18" s="90" t="str">
        <f>IF(H18="","",3)</f>
        <v/>
      </c>
      <c r="G18" s="92" t="str">
        <f t="shared" si="0"/>
        <v/>
      </c>
      <c r="H18" s="128"/>
      <c r="I18" s="92" t="str">
        <f t="shared" si="1"/>
        <v/>
      </c>
      <c r="J18" s="553"/>
      <c r="K18" s="554"/>
      <c r="L18" s="554"/>
      <c r="M18" s="554"/>
      <c r="N18" s="554"/>
      <c r="O18" s="555"/>
      <c r="P18" s="99">
        <f t="shared" si="2"/>
        <v>0</v>
      </c>
      <c r="Q18" s="99">
        <f t="shared" si="19"/>
        <v>0</v>
      </c>
      <c r="R18" s="402">
        <f t="shared" si="3"/>
        <v>0</v>
      </c>
      <c r="S18" s="402">
        <f t="shared" si="20"/>
        <v>0</v>
      </c>
      <c r="T18" s="403">
        <f t="shared" si="4"/>
        <v>0</v>
      </c>
      <c r="U18" s="398">
        <f t="shared" si="5"/>
        <v>0</v>
      </c>
      <c r="V18" s="397" t="str">
        <f t="shared" si="21"/>
        <v>000</v>
      </c>
      <c r="W18" s="397">
        <f t="shared" si="22"/>
        <v>0</v>
      </c>
      <c r="X18" s="397">
        <f t="shared" si="23"/>
        <v>0</v>
      </c>
      <c r="Y18" s="397" t="str">
        <f t="shared" si="24"/>
        <v/>
      </c>
      <c r="Z18" s="397" t="str">
        <f t="shared" si="25"/>
        <v/>
      </c>
      <c r="AA18" s="397" t="str">
        <f t="shared" si="26"/>
        <v>0</v>
      </c>
      <c r="AB18" s="397" t="str">
        <f t="shared" si="27"/>
        <v/>
      </c>
      <c r="AC18" s="397" t="str">
        <f t="shared" si="28"/>
        <v>0</v>
      </c>
      <c r="AD18" s="397" t="str">
        <f t="shared" si="29"/>
        <v/>
      </c>
      <c r="AE18" s="397" t="str">
        <f t="shared" si="6"/>
        <v>00</v>
      </c>
      <c r="AF18" s="397">
        <f t="shared" si="30"/>
        <v>0</v>
      </c>
      <c r="AG18" s="397"/>
      <c r="AH18" s="397">
        <v>3</v>
      </c>
      <c r="AI18" s="397" t="e">
        <f t="shared" si="44"/>
        <v>#N/A</v>
      </c>
      <c r="AJ18" s="397">
        <f t="shared" si="44"/>
        <v>0</v>
      </c>
      <c r="AK18" s="397">
        <v>3</v>
      </c>
      <c r="AL18" s="397" t="e">
        <f t="shared" si="7"/>
        <v>#N/A</v>
      </c>
      <c r="AM18" s="397" t="e">
        <f t="shared" si="32"/>
        <v>#N/A</v>
      </c>
      <c r="AN18" s="397" t="str">
        <f t="shared" si="8"/>
        <v/>
      </c>
      <c r="AO18" s="397">
        <v>3</v>
      </c>
      <c r="AP18" s="397">
        <v>15</v>
      </c>
      <c r="AQ18" s="397">
        <f t="shared" si="33"/>
        <v>15</v>
      </c>
      <c r="AR18" s="397" t="e">
        <f t="shared" si="9"/>
        <v>#N/A</v>
      </c>
      <c r="AS18" s="397">
        <v>15</v>
      </c>
      <c r="AT18" s="397" t="e">
        <f t="shared" si="34"/>
        <v>#N/A</v>
      </c>
      <c r="AU18" s="397" t="str">
        <f t="shared" si="10"/>
        <v/>
      </c>
      <c r="AV18" s="397">
        <v>15</v>
      </c>
      <c r="AW18" s="397" t="e">
        <f t="shared" si="35"/>
        <v>#N/A</v>
      </c>
      <c r="AX18" s="397" t="str">
        <f t="shared" si="11"/>
        <v/>
      </c>
      <c r="AY18" s="397">
        <v>15</v>
      </c>
      <c r="AZ18" s="397" t="e">
        <f t="shared" si="36"/>
        <v>#N/A</v>
      </c>
      <c r="BA18" s="397" t="str">
        <f t="shared" si="12"/>
        <v/>
      </c>
      <c r="BB18" s="397">
        <v>15</v>
      </c>
      <c r="BC18" s="397" t="e">
        <f t="shared" si="37"/>
        <v>#N/A</v>
      </c>
      <c r="BD18" s="397" t="str">
        <f t="shared" si="13"/>
        <v/>
      </c>
      <c r="BE18" s="397">
        <v>15</v>
      </c>
      <c r="BF18" s="397" t="e">
        <f t="shared" si="38"/>
        <v>#N/A</v>
      </c>
      <c r="BG18" s="397" t="str">
        <f t="shared" si="14"/>
        <v/>
      </c>
      <c r="BH18" s="397">
        <v>15</v>
      </c>
      <c r="BI18" s="397" t="e">
        <f t="shared" si="39"/>
        <v>#N/A</v>
      </c>
      <c r="BJ18" s="397" t="str">
        <f t="shared" si="15"/>
        <v/>
      </c>
      <c r="BK18" s="397">
        <v>15</v>
      </c>
      <c r="BL18" s="397" t="e">
        <f t="shared" si="40"/>
        <v>#N/A</v>
      </c>
      <c r="BM18" s="397" t="str">
        <f t="shared" si="16"/>
        <v/>
      </c>
      <c r="BN18" s="397">
        <v>15</v>
      </c>
      <c r="BO18" s="397" t="e">
        <f t="shared" si="41"/>
        <v>#N/A</v>
      </c>
      <c r="BP18" s="397" t="str">
        <f t="shared" si="17"/>
        <v/>
      </c>
      <c r="BQ18" s="397">
        <v>15</v>
      </c>
      <c r="BR18" s="397" t="e">
        <f t="shared" si="42"/>
        <v>#N/A</v>
      </c>
      <c r="BS18" s="397" t="str">
        <f t="shared" si="18"/>
        <v/>
      </c>
      <c r="BT18" s="397"/>
      <c r="BU18" s="397"/>
      <c r="BV18" s="397"/>
      <c r="BW18" s="397"/>
      <c r="BX18" s="397"/>
      <c r="BY18" s="397"/>
      <c r="BZ18" s="397"/>
      <c r="CA18" s="397"/>
      <c r="CB18" s="397"/>
    </row>
    <row r="19" spans="1:80" s="89" customFormat="1">
      <c r="A19" s="89" t="e">
        <f>A18</f>
        <v>#N/A</v>
      </c>
      <c r="B19" s="90">
        <v>4</v>
      </c>
      <c r="C19" s="540"/>
      <c r="D19" s="545"/>
      <c r="E19" s="545"/>
      <c r="F19" s="90" t="str">
        <f>IF(H19="","",4)</f>
        <v/>
      </c>
      <c r="G19" s="92" t="str">
        <f t="shared" si="0"/>
        <v/>
      </c>
      <c r="H19" s="128"/>
      <c r="I19" s="92" t="str">
        <f t="shared" si="1"/>
        <v/>
      </c>
      <c r="J19" s="553"/>
      <c r="K19" s="554"/>
      <c r="L19" s="554"/>
      <c r="M19" s="554"/>
      <c r="N19" s="554"/>
      <c r="O19" s="555"/>
      <c r="P19" s="99">
        <f t="shared" si="2"/>
        <v>0</v>
      </c>
      <c r="Q19" s="99">
        <f t="shared" si="19"/>
        <v>0</v>
      </c>
      <c r="R19" s="402">
        <f t="shared" si="3"/>
        <v>0</v>
      </c>
      <c r="S19" s="402">
        <f t="shared" si="20"/>
        <v>0</v>
      </c>
      <c r="T19" s="403">
        <f t="shared" si="4"/>
        <v>0</v>
      </c>
      <c r="U19" s="398">
        <f t="shared" si="5"/>
        <v>0</v>
      </c>
      <c r="V19" s="397" t="str">
        <f t="shared" si="21"/>
        <v>000</v>
      </c>
      <c r="W19" s="397">
        <f t="shared" si="22"/>
        <v>0</v>
      </c>
      <c r="X19" s="397">
        <f t="shared" si="23"/>
        <v>0</v>
      </c>
      <c r="Y19" s="397" t="str">
        <f t="shared" si="24"/>
        <v/>
      </c>
      <c r="Z19" s="397" t="str">
        <f t="shared" si="25"/>
        <v/>
      </c>
      <c r="AA19" s="397" t="str">
        <f t="shared" si="26"/>
        <v>0</v>
      </c>
      <c r="AB19" s="397" t="str">
        <f t="shared" si="27"/>
        <v/>
      </c>
      <c r="AC19" s="397" t="str">
        <f t="shared" si="28"/>
        <v>0</v>
      </c>
      <c r="AD19" s="397" t="str">
        <f t="shared" si="29"/>
        <v/>
      </c>
      <c r="AE19" s="397" t="str">
        <f t="shared" si="6"/>
        <v>00</v>
      </c>
      <c r="AF19" s="397">
        <f t="shared" si="30"/>
        <v>0</v>
      </c>
      <c r="AG19" s="397"/>
      <c r="AH19" s="397">
        <v>3</v>
      </c>
      <c r="AI19" s="397" t="e">
        <f t="shared" si="44"/>
        <v>#N/A</v>
      </c>
      <c r="AJ19" s="397">
        <f t="shared" si="44"/>
        <v>0</v>
      </c>
      <c r="AK19" s="397">
        <v>4</v>
      </c>
      <c r="AL19" s="397" t="e">
        <f t="shared" si="7"/>
        <v>#N/A</v>
      </c>
      <c r="AM19" s="397" t="e">
        <f t="shared" si="32"/>
        <v>#N/A</v>
      </c>
      <c r="AN19" s="397" t="str">
        <f t="shared" si="8"/>
        <v/>
      </c>
      <c r="AO19" s="397">
        <v>4</v>
      </c>
      <c r="AP19" s="397">
        <v>16</v>
      </c>
      <c r="AQ19" s="397">
        <f t="shared" si="33"/>
        <v>16</v>
      </c>
      <c r="AR19" s="397" t="e">
        <f t="shared" si="9"/>
        <v>#N/A</v>
      </c>
      <c r="AS19" s="397">
        <v>16</v>
      </c>
      <c r="AT19" s="397" t="e">
        <f t="shared" si="34"/>
        <v>#N/A</v>
      </c>
      <c r="AU19" s="397" t="str">
        <f t="shared" si="10"/>
        <v/>
      </c>
      <c r="AV19" s="397">
        <v>16</v>
      </c>
      <c r="AW19" s="397" t="e">
        <f t="shared" si="35"/>
        <v>#N/A</v>
      </c>
      <c r="AX19" s="397" t="str">
        <f t="shared" si="11"/>
        <v/>
      </c>
      <c r="AY19" s="397">
        <v>16</v>
      </c>
      <c r="AZ19" s="397" t="e">
        <f t="shared" si="36"/>
        <v>#N/A</v>
      </c>
      <c r="BA19" s="397" t="str">
        <f t="shared" si="12"/>
        <v/>
      </c>
      <c r="BB19" s="397">
        <v>16</v>
      </c>
      <c r="BC19" s="397" t="e">
        <f t="shared" si="37"/>
        <v>#N/A</v>
      </c>
      <c r="BD19" s="397" t="str">
        <f t="shared" si="13"/>
        <v/>
      </c>
      <c r="BE19" s="397">
        <v>16</v>
      </c>
      <c r="BF19" s="397" t="e">
        <f t="shared" si="38"/>
        <v>#N/A</v>
      </c>
      <c r="BG19" s="397" t="str">
        <f t="shared" si="14"/>
        <v/>
      </c>
      <c r="BH19" s="397">
        <v>16</v>
      </c>
      <c r="BI19" s="397" t="e">
        <f t="shared" si="39"/>
        <v>#N/A</v>
      </c>
      <c r="BJ19" s="397" t="str">
        <f t="shared" si="15"/>
        <v/>
      </c>
      <c r="BK19" s="397">
        <v>16</v>
      </c>
      <c r="BL19" s="397" t="e">
        <f t="shared" si="40"/>
        <v>#N/A</v>
      </c>
      <c r="BM19" s="397" t="str">
        <f t="shared" si="16"/>
        <v/>
      </c>
      <c r="BN19" s="397">
        <v>16</v>
      </c>
      <c r="BO19" s="397" t="e">
        <f t="shared" si="41"/>
        <v>#N/A</v>
      </c>
      <c r="BP19" s="397" t="str">
        <f t="shared" si="17"/>
        <v/>
      </c>
      <c r="BQ19" s="397">
        <v>16</v>
      </c>
      <c r="BR19" s="397" t="e">
        <f t="shared" si="42"/>
        <v>#N/A</v>
      </c>
      <c r="BS19" s="397" t="str">
        <f t="shared" si="18"/>
        <v/>
      </c>
      <c r="BT19" s="397"/>
      <c r="BU19" s="397"/>
      <c r="BV19" s="397"/>
      <c r="BW19" s="397"/>
      <c r="BX19" s="397"/>
      <c r="BY19" s="397"/>
      <c r="BZ19" s="397"/>
      <c r="CA19" s="397"/>
      <c r="CB19" s="397"/>
    </row>
    <row r="20" spans="1:80" s="89" customFormat="1">
      <c r="A20" s="89" t="e">
        <f>A19</f>
        <v>#N/A</v>
      </c>
      <c r="B20" s="90">
        <v>5</v>
      </c>
      <c r="C20" s="540"/>
      <c r="D20" s="545"/>
      <c r="E20" s="545"/>
      <c r="F20" s="90" t="str">
        <f>IF(H20="","",5)</f>
        <v/>
      </c>
      <c r="G20" s="92" t="str">
        <f t="shared" si="0"/>
        <v/>
      </c>
      <c r="H20" s="128"/>
      <c r="I20" s="92" t="str">
        <f t="shared" si="1"/>
        <v/>
      </c>
      <c r="J20" s="553"/>
      <c r="K20" s="554"/>
      <c r="L20" s="554"/>
      <c r="M20" s="554"/>
      <c r="N20" s="554"/>
      <c r="O20" s="555"/>
      <c r="P20" s="99">
        <f t="shared" si="2"/>
        <v>0</v>
      </c>
      <c r="Q20" s="99">
        <f t="shared" si="19"/>
        <v>0</v>
      </c>
      <c r="R20" s="402">
        <f t="shared" si="3"/>
        <v>0</v>
      </c>
      <c r="S20" s="402">
        <f t="shared" si="20"/>
        <v>0</v>
      </c>
      <c r="T20" s="403">
        <f t="shared" si="4"/>
        <v>0</v>
      </c>
      <c r="U20" s="398">
        <f t="shared" si="5"/>
        <v>0</v>
      </c>
      <c r="V20" s="397" t="str">
        <f t="shared" si="21"/>
        <v>000</v>
      </c>
      <c r="W20" s="397">
        <f t="shared" si="22"/>
        <v>0</v>
      </c>
      <c r="X20" s="397">
        <f t="shared" si="23"/>
        <v>0</v>
      </c>
      <c r="Y20" s="397" t="str">
        <f t="shared" si="24"/>
        <v/>
      </c>
      <c r="Z20" s="397" t="str">
        <f t="shared" si="25"/>
        <v/>
      </c>
      <c r="AA20" s="397" t="str">
        <f t="shared" si="26"/>
        <v>0</v>
      </c>
      <c r="AB20" s="397" t="str">
        <f t="shared" si="27"/>
        <v/>
      </c>
      <c r="AC20" s="397" t="str">
        <f t="shared" si="28"/>
        <v>0</v>
      </c>
      <c r="AD20" s="397" t="str">
        <f t="shared" si="29"/>
        <v/>
      </c>
      <c r="AE20" s="397" t="str">
        <f t="shared" si="6"/>
        <v>00</v>
      </c>
      <c r="AF20" s="397">
        <f t="shared" si="30"/>
        <v>0</v>
      </c>
      <c r="AG20" s="397"/>
      <c r="AH20" s="397">
        <v>3</v>
      </c>
      <c r="AI20" s="397" t="e">
        <f t="shared" si="44"/>
        <v>#N/A</v>
      </c>
      <c r="AJ20" s="397">
        <f t="shared" si="44"/>
        <v>0</v>
      </c>
      <c r="AK20" s="397">
        <v>5</v>
      </c>
      <c r="AL20" s="397" t="e">
        <f t="shared" si="7"/>
        <v>#N/A</v>
      </c>
      <c r="AM20" s="397" t="e">
        <f t="shared" si="32"/>
        <v>#N/A</v>
      </c>
      <c r="AN20" s="397" t="str">
        <f t="shared" si="8"/>
        <v/>
      </c>
      <c r="AO20" s="397">
        <v>5</v>
      </c>
      <c r="AP20" s="397">
        <v>17</v>
      </c>
      <c r="AQ20" s="397">
        <f t="shared" si="33"/>
        <v>17</v>
      </c>
      <c r="AR20" s="397" t="e">
        <f t="shared" si="9"/>
        <v>#N/A</v>
      </c>
      <c r="AS20" s="397">
        <v>17</v>
      </c>
      <c r="AT20" s="397" t="e">
        <f t="shared" si="34"/>
        <v>#N/A</v>
      </c>
      <c r="AU20" s="397" t="str">
        <f t="shared" si="10"/>
        <v/>
      </c>
      <c r="AV20" s="397">
        <v>17</v>
      </c>
      <c r="AW20" s="397" t="e">
        <f t="shared" si="35"/>
        <v>#N/A</v>
      </c>
      <c r="AX20" s="397" t="str">
        <f t="shared" si="11"/>
        <v/>
      </c>
      <c r="AY20" s="397">
        <v>17</v>
      </c>
      <c r="AZ20" s="397" t="e">
        <f t="shared" si="36"/>
        <v>#N/A</v>
      </c>
      <c r="BA20" s="397" t="str">
        <f t="shared" si="12"/>
        <v/>
      </c>
      <c r="BB20" s="397">
        <v>17</v>
      </c>
      <c r="BC20" s="397" t="e">
        <f t="shared" si="37"/>
        <v>#N/A</v>
      </c>
      <c r="BD20" s="397" t="str">
        <f t="shared" si="13"/>
        <v/>
      </c>
      <c r="BE20" s="397">
        <v>17</v>
      </c>
      <c r="BF20" s="397" t="e">
        <f t="shared" si="38"/>
        <v>#N/A</v>
      </c>
      <c r="BG20" s="397" t="str">
        <f t="shared" si="14"/>
        <v/>
      </c>
      <c r="BH20" s="397">
        <v>17</v>
      </c>
      <c r="BI20" s="397" t="e">
        <f t="shared" si="39"/>
        <v>#N/A</v>
      </c>
      <c r="BJ20" s="397" t="str">
        <f t="shared" si="15"/>
        <v/>
      </c>
      <c r="BK20" s="397">
        <v>17</v>
      </c>
      <c r="BL20" s="397" t="e">
        <f t="shared" si="40"/>
        <v>#N/A</v>
      </c>
      <c r="BM20" s="397" t="str">
        <f t="shared" si="16"/>
        <v/>
      </c>
      <c r="BN20" s="397">
        <v>17</v>
      </c>
      <c r="BO20" s="397" t="e">
        <f t="shared" si="41"/>
        <v>#N/A</v>
      </c>
      <c r="BP20" s="397" t="str">
        <f t="shared" si="17"/>
        <v/>
      </c>
      <c r="BQ20" s="397">
        <v>17</v>
      </c>
      <c r="BR20" s="397" t="e">
        <f t="shared" si="42"/>
        <v>#N/A</v>
      </c>
      <c r="BS20" s="397" t="str">
        <f t="shared" si="18"/>
        <v/>
      </c>
      <c r="BT20" s="397"/>
      <c r="BU20" s="397"/>
      <c r="BV20" s="397"/>
      <c r="BW20" s="397"/>
      <c r="BX20" s="397"/>
      <c r="BY20" s="397"/>
      <c r="BZ20" s="397"/>
      <c r="CA20" s="397"/>
      <c r="CB20" s="397"/>
    </row>
    <row r="21" spans="1:80" s="89" customFormat="1" ht="15" thickBot="1">
      <c r="A21" s="89" t="e">
        <f>A20</f>
        <v>#N/A</v>
      </c>
      <c r="B21" s="90">
        <v>6</v>
      </c>
      <c r="C21" s="541"/>
      <c r="D21" s="546"/>
      <c r="E21" s="546"/>
      <c r="F21" s="102" t="str">
        <f>IF(H21="","",6)</f>
        <v/>
      </c>
      <c r="G21" s="103" t="str">
        <f t="shared" si="0"/>
        <v/>
      </c>
      <c r="H21" s="132"/>
      <c r="I21" s="103" t="str">
        <f t="shared" si="1"/>
        <v/>
      </c>
      <c r="J21" s="556"/>
      <c r="K21" s="557"/>
      <c r="L21" s="557"/>
      <c r="M21" s="557"/>
      <c r="N21" s="557"/>
      <c r="O21" s="558"/>
      <c r="P21" s="99">
        <f t="shared" si="2"/>
        <v>0</v>
      </c>
      <c r="Q21" s="99">
        <f t="shared" si="19"/>
        <v>0</v>
      </c>
      <c r="R21" s="402">
        <f t="shared" si="3"/>
        <v>0</v>
      </c>
      <c r="S21" s="402">
        <f t="shared" si="20"/>
        <v>0</v>
      </c>
      <c r="T21" s="403">
        <f t="shared" si="4"/>
        <v>0</v>
      </c>
      <c r="U21" s="398">
        <f t="shared" si="5"/>
        <v>0</v>
      </c>
      <c r="V21" s="397" t="str">
        <f t="shared" si="21"/>
        <v>000</v>
      </c>
      <c r="W21" s="397">
        <f t="shared" si="22"/>
        <v>0</v>
      </c>
      <c r="X21" s="397">
        <f t="shared" si="23"/>
        <v>0</v>
      </c>
      <c r="Y21" s="397" t="str">
        <f t="shared" si="24"/>
        <v/>
      </c>
      <c r="Z21" s="397" t="str">
        <f t="shared" si="25"/>
        <v/>
      </c>
      <c r="AA21" s="397" t="str">
        <f t="shared" si="26"/>
        <v>0</v>
      </c>
      <c r="AB21" s="397" t="str">
        <f t="shared" si="27"/>
        <v/>
      </c>
      <c r="AC21" s="397" t="str">
        <f t="shared" si="28"/>
        <v>0</v>
      </c>
      <c r="AD21" s="397" t="str">
        <f t="shared" si="29"/>
        <v/>
      </c>
      <c r="AE21" s="397" t="str">
        <f t="shared" si="6"/>
        <v>00</v>
      </c>
      <c r="AF21" s="397">
        <f t="shared" si="30"/>
        <v>0</v>
      </c>
      <c r="AG21" s="397"/>
      <c r="AH21" s="397">
        <v>3</v>
      </c>
      <c r="AI21" s="397" t="e">
        <f t="shared" si="44"/>
        <v>#N/A</v>
      </c>
      <c r="AJ21" s="397">
        <f t="shared" si="44"/>
        <v>0</v>
      </c>
      <c r="AK21" s="397">
        <v>6</v>
      </c>
      <c r="AL21" s="397" t="e">
        <f t="shared" si="7"/>
        <v>#N/A</v>
      </c>
      <c r="AM21" s="397" t="e">
        <f t="shared" si="32"/>
        <v>#N/A</v>
      </c>
      <c r="AN21" s="397" t="str">
        <f t="shared" si="8"/>
        <v/>
      </c>
      <c r="AO21" s="397">
        <v>6</v>
      </c>
      <c r="AP21" s="397">
        <v>18</v>
      </c>
      <c r="AQ21" s="397">
        <f t="shared" si="33"/>
        <v>18</v>
      </c>
      <c r="AR21" s="397" t="e">
        <f t="shared" si="9"/>
        <v>#N/A</v>
      </c>
      <c r="AS21" s="397">
        <v>18</v>
      </c>
      <c r="AT21" s="397" t="e">
        <f t="shared" si="34"/>
        <v>#N/A</v>
      </c>
      <c r="AU21" s="397" t="str">
        <f t="shared" si="10"/>
        <v/>
      </c>
      <c r="AV21" s="397">
        <v>18</v>
      </c>
      <c r="AW21" s="397" t="e">
        <f t="shared" si="35"/>
        <v>#N/A</v>
      </c>
      <c r="AX21" s="397" t="str">
        <f t="shared" si="11"/>
        <v/>
      </c>
      <c r="AY21" s="397">
        <v>18</v>
      </c>
      <c r="AZ21" s="397" t="e">
        <f t="shared" si="36"/>
        <v>#N/A</v>
      </c>
      <c r="BA21" s="397" t="str">
        <f t="shared" si="12"/>
        <v/>
      </c>
      <c r="BB21" s="397">
        <v>18</v>
      </c>
      <c r="BC21" s="397" t="e">
        <f t="shared" si="37"/>
        <v>#N/A</v>
      </c>
      <c r="BD21" s="397" t="str">
        <f t="shared" si="13"/>
        <v/>
      </c>
      <c r="BE21" s="397">
        <v>18</v>
      </c>
      <c r="BF21" s="397" t="e">
        <f t="shared" si="38"/>
        <v>#N/A</v>
      </c>
      <c r="BG21" s="397" t="str">
        <f t="shared" si="14"/>
        <v/>
      </c>
      <c r="BH21" s="397">
        <v>18</v>
      </c>
      <c r="BI21" s="397" t="e">
        <f t="shared" si="39"/>
        <v>#N/A</v>
      </c>
      <c r="BJ21" s="397" t="str">
        <f t="shared" si="15"/>
        <v/>
      </c>
      <c r="BK21" s="397">
        <v>18</v>
      </c>
      <c r="BL21" s="397" t="e">
        <f t="shared" si="40"/>
        <v>#N/A</v>
      </c>
      <c r="BM21" s="397" t="str">
        <f t="shared" si="16"/>
        <v/>
      </c>
      <c r="BN21" s="397">
        <v>18</v>
      </c>
      <c r="BO21" s="397" t="e">
        <f t="shared" si="41"/>
        <v>#N/A</v>
      </c>
      <c r="BP21" s="397" t="str">
        <f t="shared" si="17"/>
        <v/>
      </c>
      <c r="BQ21" s="397">
        <v>18</v>
      </c>
      <c r="BR21" s="397" t="e">
        <f t="shared" si="42"/>
        <v>#N/A</v>
      </c>
      <c r="BS21" s="397" t="str">
        <f t="shared" si="18"/>
        <v/>
      </c>
      <c r="BT21" s="397"/>
      <c r="BU21" s="397"/>
      <c r="BV21" s="397"/>
      <c r="BW21" s="397"/>
      <c r="BX21" s="397"/>
      <c r="BY21" s="397"/>
      <c r="BZ21" s="397"/>
      <c r="CA21" s="397"/>
      <c r="CB21" s="397"/>
    </row>
    <row r="22" spans="1:80" s="89" customFormat="1">
      <c r="A22" s="89" t="e">
        <f>VLOOKUP(D22,コード４,2,FALSE)</f>
        <v>#N/A</v>
      </c>
      <c r="B22" s="90">
        <v>1</v>
      </c>
      <c r="C22" s="539">
        <v>4</v>
      </c>
      <c r="D22" s="134"/>
      <c r="E22" s="346" t="str">
        <f>IF(D22="","",CA22)</f>
        <v/>
      </c>
      <c r="F22" s="90" t="str">
        <f>IF(H22="","",1)</f>
        <v/>
      </c>
      <c r="G22" s="92" t="str">
        <f t="shared" si="0"/>
        <v/>
      </c>
      <c r="H22" s="128"/>
      <c r="I22" s="92" t="str">
        <f t="shared" si="1"/>
        <v/>
      </c>
      <c r="J22" s="94" t="str">
        <f>IF(D22="","",VLOOKUP(D22,コード４,3,FALSE))</f>
        <v/>
      </c>
      <c r="K22" s="129"/>
      <c r="L22" s="96" t="str">
        <f>IF(B22="","",IF(J22="","",IF(J22="p","点",IF(J22="t","分","m"))))</f>
        <v/>
      </c>
      <c r="M22" s="130"/>
      <c r="N22" s="96" t="str">
        <f>IF(B22="","",IF(J22="","",IF(J22="p","",IF(J22="t","秒","cm"))))</f>
        <v/>
      </c>
      <c r="O22" s="131"/>
      <c r="P22" s="99">
        <f t="shared" si="2"/>
        <v>0</v>
      </c>
      <c r="Q22" s="99">
        <f t="shared" si="19"/>
        <v>0</v>
      </c>
      <c r="R22" s="402">
        <f t="shared" si="3"/>
        <v>0</v>
      </c>
      <c r="S22" s="402">
        <f t="shared" si="20"/>
        <v>0</v>
      </c>
      <c r="T22" s="403">
        <f t="shared" si="4"/>
        <v>0</v>
      </c>
      <c r="U22" s="398">
        <f t="shared" si="5"/>
        <v>0</v>
      </c>
      <c r="V22" s="397" t="str">
        <f t="shared" si="21"/>
        <v>000</v>
      </c>
      <c r="W22" s="397">
        <f t="shared" si="22"/>
        <v>0</v>
      </c>
      <c r="X22" s="397">
        <f t="shared" si="23"/>
        <v>0</v>
      </c>
      <c r="Y22" s="397" t="str">
        <f t="shared" si="24"/>
        <v/>
      </c>
      <c r="Z22" s="397" t="str">
        <f t="shared" si="25"/>
        <v/>
      </c>
      <c r="AA22" s="397" t="str">
        <f t="shared" si="26"/>
        <v>0</v>
      </c>
      <c r="AB22" s="397" t="str">
        <f t="shared" si="27"/>
        <v/>
      </c>
      <c r="AC22" s="397" t="str">
        <f t="shared" si="28"/>
        <v>0</v>
      </c>
      <c r="AD22" s="397" t="str">
        <f t="shared" si="29"/>
        <v/>
      </c>
      <c r="AE22" s="397" t="str">
        <f t="shared" si="6"/>
        <v>00</v>
      </c>
      <c r="AF22" s="397">
        <f t="shared" si="30"/>
        <v>0</v>
      </c>
      <c r="AG22" s="397"/>
      <c r="AH22" s="397">
        <v>4</v>
      </c>
      <c r="AI22" s="397" t="e">
        <f>VLOOKUP(D22,コード４,2,FALSE)</f>
        <v>#N/A</v>
      </c>
      <c r="AJ22" s="397">
        <f>COUNTIF('tmp４'!C$203:C$1202,AI22)</f>
        <v>0</v>
      </c>
      <c r="AK22" s="397">
        <v>1</v>
      </c>
      <c r="AL22" s="397" t="e">
        <f t="shared" si="7"/>
        <v>#N/A</v>
      </c>
      <c r="AM22" s="397" t="e">
        <f>AL22*1</f>
        <v>#N/A</v>
      </c>
      <c r="AN22" s="397" t="str">
        <f t="shared" si="8"/>
        <v/>
      </c>
      <c r="AO22" s="397">
        <v>1</v>
      </c>
      <c r="AP22" s="397">
        <v>19</v>
      </c>
      <c r="AQ22" s="397">
        <f t="shared" si="33"/>
        <v>19</v>
      </c>
      <c r="AR22" s="397" t="e">
        <f t="shared" si="9"/>
        <v>#N/A</v>
      </c>
      <c r="AS22" s="397">
        <v>19</v>
      </c>
      <c r="AT22" s="397" t="e">
        <f t="shared" si="34"/>
        <v>#N/A</v>
      </c>
      <c r="AU22" s="397" t="str">
        <f t="shared" si="10"/>
        <v/>
      </c>
      <c r="AV22" s="397">
        <v>19</v>
      </c>
      <c r="AW22" s="397" t="e">
        <f t="shared" si="35"/>
        <v>#N/A</v>
      </c>
      <c r="AX22" s="397" t="str">
        <f t="shared" si="11"/>
        <v/>
      </c>
      <c r="AY22" s="397">
        <v>19</v>
      </c>
      <c r="AZ22" s="397" t="e">
        <f t="shared" si="36"/>
        <v>#N/A</v>
      </c>
      <c r="BA22" s="397" t="str">
        <f t="shared" si="12"/>
        <v/>
      </c>
      <c r="BB22" s="397">
        <v>19</v>
      </c>
      <c r="BC22" s="397" t="e">
        <f t="shared" si="37"/>
        <v>#N/A</v>
      </c>
      <c r="BD22" s="397" t="str">
        <f t="shared" si="13"/>
        <v/>
      </c>
      <c r="BE22" s="397">
        <v>19</v>
      </c>
      <c r="BF22" s="397" t="e">
        <f t="shared" si="38"/>
        <v>#N/A</v>
      </c>
      <c r="BG22" s="397" t="str">
        <f t="shared" si="14"/>
        <v/>
      </c>
      <c r="BH22" s="397">
        <v>19</v>
      </c>
      <c r="BI22" s="397" t="e">
        <f t="shared" si="39"/>
        <v>#N/A</v>
      </c>
      <c r="BJ22" s="397" t="str">
        <f t="shared" si="15"/>
        <v/>
      </c>
      <c r="BK22" s="397">
        <v>19</v>
      </c>
      <c r="BL22" s="397" t="e">
        <f t="shared" si="40"/>
        <v>#N/A</v>
      </c>
      <c r="BM22" s="397" t="str">
        <f t="shared" si="16"/>
        <v/>
      </c>
      <c r="BN22" s="397">
        <v>19</v>
      </c>
      <c r="BO22" s="397" t="e">
        <f t="shared" si="41"/>
        <v>#N/A</v>
      </c>
      <c r="BP22" s="397" t="str">
        <f t="shared" si="17"/>
        <v/>
      </c>
      <c r="BQ22" s="397">
        <v>19</v>
      </c>
      <c r="BR22" s="397" t="e">
        <f t="shared" si="42"/>
        <v>#N/A</v>
      </c>
      <c r="BS22" s="397" t="str">
        <f t="shared" si="18"/>
        <v/>
      </c>
      <c r="BT22" s="397"/>
      <c r="BU22" s="397">
        <f>COUNTIF(D$4:D27,D22)</f>
        <v>0</v>
      </c>
      <c r="BV22" s="397"/>
      <c r="BW22" s="397"/>
      <c r="BX22" s="397">
        <f>COUNTIF(D$4:D$63,D22)</f>
        <v>0</v>
      </c>
      <c r="BY22" s="397" t="b">
        <f>AND(BU22=1,BX22=1)</f>
        <v>0</v>
      </c>
      <c r="BZ22" s="397" t="e">
        <f>IF(BY22=TRUE,"",VLOOKUP(BU22,CC$4:CD$13,2,FALSE))</f>
        <v>#N/A</v>
      </c>
      <c r="CA22" s="397" t="str">
        <f>IF(D22="","",CONCATENATE(BW$2,BZ22))</f>
        <v/>
      </c>
      <c r="CB22" s="397"/>
    </row>
    <row r="23" spans="1:80" s="89" customFormat="1">
      <c r="A23" s="89" t="e">
        <f>A22</f>
        <v>#N/A</v>
      </c>
      <c r="B23" s="90">
        <v>2</v>
      </c>
      <c r="C23" s="540"/>
      <c r="D23" s="544"/>
      <c r="E23" s="544"/>
      <c r="F23" s="90" t="str">
        <f>IF(H23="","",2)</f>
        <v/>
      </c>
      <c r="G23" s="92" t="str">
        <f t="shared" si="0"/>
        <v/>
      </c>
      <c r="H23" s="128"/>
      <c r="I23" s="92" t="str">
        <f t="shared" si="1"/>
        <v/>
      </c>
      <c r="J23" s="550"/>
      <c r="K23" s="551"/>
      <c r="L23" s="551"/>
      <c r="M23" s="551"/>
      <c r="N23" s="551"/>
      <c r="O23" s="552"/>
      <c r="P23" s="99">
        <f t="shared" si="2"/>
        <v>0</v>
      </c>
      <c r="Q23" s="99">
        <f t="shared" si="19"/>
        <v>0</v>
      </c>
      <c r="R23" s="402">
        <f t="shared" si="3"/>
        <v>0</v>
      </c>
      <c r="S23" s="402">
        <f t="shared" si="20"/>
        <v>0</v>
      </c>
      <c r="T23" s="403">
        <f t="shared" si="4"/>
        <v>0</v>
      </c>
      <c r="U23" s="398">
        <f t="shared" si="5"/>
        <v>0</v>
      </c>
      <c r="V23" s="397" t="str">
        <f t="shared" si="21"/>
        <v>000</v>
      </c>
      <c r="W23" s="397">
        <f t="shared" si="22"/>
        <v>0</v>
      </c>
      <c r="X23" s="397">
        <f t="shared" si="23"/>
        <v>0</v>
      </c>
      <c r="Y23" s="397" t="str">
        <f t="shared" si="24"/>
        <v/>
      </c>
      <c r="Z23" s="397" t="str">
        <f t="shared" si="25"/>
        <v/>
      </c>
      <c r="AA23" s="397" t="str">
        <f t="shared" si="26"/>
        <v>0</v>
      </c>
      <c r="AB23" s="397" t="str">
        <f t="shared" si="27"/>
        <v/>
      </c>
      <c r="AC23" s="397" t="str">
        <f t="shared" si="28"/>
        <v>0</v>
      </c>
      <c r="AD23" s="397" t="str">
        <f t="shared" si="29"/>
        <v/>
      </c>
      <c r="AE23" s="397" t="str">
        <f t="shared" si="6"/>
        <v>00</v>
      </c>
      <c r="AF23" s="397">
        <f t="shared" si="30"/>
        <v>0</v>
      </c>
      <c r="AG23" s="397"/>
      <c r="AH23" s="397">
        <v>4</v>
      </c>
      <c r="AI23" s="397" t="e">
        <f t="shared" ref="AI23:AJ27" si="45">AI22</f>
        <v>#N/A</v>
      </c>
      <c r="AJ23" s="397">
        <f t="shared" si="45"/>
        <v>0</v>
      </c>
      <c r="AK23" s="397">
        <v>2</v>
      </c>
      <c r="AL23" s="397" t="e">
        <f t="shared" si="7"/>
        <v>#N/A</v>
      </c>
      <c r="AM23" s="397" t="e">
        <f t="shared" si="32"/>
        <v>#N/A</v>
      </c>
      <c r="AN23" s="397" t="str">
        <f t="shared" si="8"/>
        <v/>
      </c>
      <c r="AO23" s="397">
        <v>2</v>
      </c>
      <c r="AP23" s="397">
        <v>20</v>
      </c>
      <c r="AQ23" s="397">
        <f t="shared" si="33"/>
        <v>20</v>
      </c>
      <c r="AR23" s="397" t="e">
        <f t="shared" si="9"/>
        <v>#N/A</v>
      </c>
      <c r="AS23" s="397">
        <v>20</v>
      </c>
      <c r="AT23" s="397" t="e">
        <f t="shared" si="34"/>
        <v>#N/A</v>
      </c>
      <c r="AU23" s="397" t="str">
        <f t="shared" si="10"/>
        <v/>
      </c>
      <c r="AV23" s="397">
        <v>20</v>
      </c>
      <c r="AW23" s="397" t="e">
        <f t="shared" si="35"/>
        <v>#N/A</v>
      </c>
      <c r="AX23" s="397" t="str">
        <f t="shared" si="11"/>
        <v/>
      </c>
      <c r="AY23" s="397">
        <v>20</v>
      </c>
      <c r="AZ23" s="397" t="e">
        <f t="shared" si="36"/>
        <v>#N/A</v>
      </c>
      <c r="BA23" s="397" t="str">
        <f t="shared" si="12"/>
        <v/>
      </c>
      <c r="BB23" s="397">
        <v>20</v>
      </c>
      <c r="BC23" s="397" t="e">
        <f t="shared" si="37"/>
        <v>#N/A</v>
      </c>
      <c r="BD23" s="397" t="str">
        <f t="shared" si="13"/>
        <v/>
      </c>
      <c r="BE23" s="397">
        <v>20</v>
      </c>
      <c r="BF23" s="397" t="e">
        <f t="shared" si="38"/>
        <v>#N/A</v>
      </c>
      <c r="BG23" s="397" t="str">
        <f t="shared" si="14"/>
        <v/>
      </c>
      <c r="BH23" s="397">
        <v>20</v>
      </c>
      <c r="BI23" s="397" t="e">
        <f t="shared" si="39"/>
        <v>#N/A</v>
      </c>
      <c r="BJ23" s="397" t="str">
        <f t="shared" si="15"/>
        <v/>
      </c>
      <c r="BK23" s="397">
        <v>20</v>
      </c>
      <c r="BL23" s="397" t="e">
        <f t="shared" si="40"/>
        <v>#N/A</v>
      </c>
      <c r="BM23" s="397" t="str">
        <f t="shared" si="16"/>
        <v/>
      </c>
      <c r="BN23" s="397">
        <v>20</v>
      </c>
      <c r="BO23" s="397" t="e">
        <f t="shared" si="41"/>
        <v>#N/A</v>
      </c>
      <c r="BP23" s="397" t="str">
        <f t="shared" si="17"/>
        <v/>
      </c>
      <c r="BQ23" s="397">
        <v>20</v>
      </c>
      <c r="BR23" s="397" t="e">
        <f t="shared" si="42"/>
        <v>#N/A</v>
      </c>
      <c r="BS23" s="397" t="str">
        <f t="shared" si="18"/>
        <v/>
      </c>
      <c r="BT23" s="397"/>
      <c r="BU23" s="397"/>
      <c r="BV23" s="397"/>
      <c r="BW23" s="397"/>
      <c r="BX23" s="397"/>
      <c r="BY23" s="397"/>
      <c r="BZ23" s="397"/>
      <c r="CA23" s="397"/>
      <c r="CB23" s="397"/>
    </row>
    <row r="24" spans="1:80" s="89" customFormat="1">
      <c r="A24" s="89" t="e">
        <f>A23</f>
        <v>#N/A</v>
      </c>
      <c r="B24" s="90">
        <v>3</v>
      </c>
      <c r="C24" s="540"/>
      <c r="D24" s="545"/>
      <c r="E24" s="545"/>
      <c r="F24" s="90" t="str">
        <f>IF(H24="","",3)</f>
        <v/>
      </c>
      <c r="G24" s="92" t="str">
        <f t="shared" si="0"/>
        <v/>
      </c>
      <c r="H24" s="128"/>
      <c r="I24" s="92" t="str">
        <f t="shared" si="1"/>
        <v/>
      </c>
      <c r="J24" s="553"/>
      <c r="K24" s="554"/>
      <c r="L24" s="554"/>
      <c r="M24" s="554"/>
      <c r="N24" s="554"/>
      <c r="O24" s="555"/>
      <c r="P24" s="99">
        <f t="shared" si="2"/>
        <v>0</v>
      </c>
      <c r="Q24" s="99">
        <f t="shared" si="19"/>
        <v>0</v>
      </c>
      <c r="R24" s="402">
        <f t="shared" si="3"/>
        <v>0</v>
      </c>
      <c r="S24" s="402">
        <f t="shared" si="20"/>
        <v>0</v>
      </c>
      <c r="T24" s="403">
        <f t="shared" si="4"/>
        <v>0</v>
      </c>
      <c r="U24" s="398">
        <f t="shared" si="5"/>
        <v>0</v>
      </c>
      <c r="V24" s="397" t="str">
        <f t="shared" si="21"/>
        <v>000</v>
      </c>
      <c r="W24" s="397">
        <f t="shared" si="22"/>
        <v>0</v>
      </c>
      <c r="X24" s="397">
        <f t="shared" si="23"/>
        <v>0</v>
      </c>
      <c r="Y24" s="397" t="str">
        <f t="shared" si="24"/>
        <v/>
      </c>
      <c r="Z24" s="397" t="str">
        <f t="shared" si="25"/>
        <v/>
      </c>
      <c r="AA24" s="397" t="str">
        <f t="shared" si="26"/>
        <v>0</v>
      </c>
      <c r="AB24" s="397" t="str">
        <f t="shared" si="27"/>
        <v/>
      </c>
      <c r="AC24" s="397" t="str">
        <f t="shared" si="28"/>
        <v>0</v>
      </c>
      <c r="AD24" s="397" t="str">
        <f t="shared" si="29"/>
        <v/>
      </c>
      <c r="AE24" s="397" t="str">
        <f t="shared" si="6"/>
        <v>00</v>
      </c>
      <c r="AF24" s="397">
        <f t="shared" si="30"/>
        <v>0</v>
      </c>
      <c r="AG24" s="397"/>
      <c r="AH24" s="397">
        <v>4</v>
      </c>
      <c r="AI24" s="397" t="e">
        <f t="shared" si="45"/>
        <v>#N/A</v>
      </c>
      <c r="AJ24" s="397">
        <f t="shared" si="45"/>
        <v>0</v>
      </c>
      <c r="AK24" s="397">
        <v>3</v>
      </c>
      <c r="AL24" s="397" t="e">
        <f t="shared" si="7"/>
        <v>#N/A</v>
      </c>
      <c r="AM24" s="397" t="e">
        <f t="shared" si="32"/>
        <v>#N/A</v>
      </c>
      <c r="AN24" s="397" t="str">
        <f t="shared" si="8"/>
        <v/>
      </c>
      <c r="AO24" s="397">
        <v>3</v>
      </c>
      <c r="AP24" s="397">
        <v>21</v>
      </c>
      <c r="AQ24" s="397">
        <f t="shared" si="33"/>
        <v>21</v>
      </c>
      <c r="AR24" s="397" t="e">
        <f t="shared" si="9"/>
        <v>#N/A</v>
      </c>
      <c r="AS24" s="397">
        <v>21</v>
      </c>
      <c r="AT24" s="397" t="e">
        <f t="shared" si="34"/>
        <v>#N/A</v>
      </c>
      <c r="AU24" s="397" t="str">
        <f t="shared" si="10"/>
        <v/>
      </c>
      <c r="AV24" s="397">
        <v>21</v>
      </c>
      <c r="AW24" s="397" t="e">
        <f t="shared" si="35"/>
        <v>#N/A</v>
      </c>
      <c r="AX24" s="397" t="str">
        <f t="shared" si="11"/>
        <v/>
      </c>
      <c r="AY24" s="397">
        <v>21</v>
      </c>
      <c r="AZ24" s="397" t="e">
        <f t="shared" si="36"/>
        <v>#N/A</v>
      </c>
      <c r="BA24" s="397" t="str">
        <f t="shared" si="12"/>
        <v/>
      </c>
      <c r="BB24" s="397">
        <v>21</v>
      </c>
      <c r="BC24" s="397" t="e">
        <f t="shared" si="37"/>
        <v>#N/A</v>
      </c>
      <c r="BD24" s="397" t="str">
        <f t="shared" si="13"/>
        <v/>
      </c>
      <c r="BE24" s="397">
        <v>21</v>
      </c>
      <c r="BF24" s="397" t="e">
        <f t="shared" si="38"/>
        <v>#N/A</v>
      </c>
      <c r="BG24" s="397" t="str">
        <f t="shared" si="14"/>
        <v/>
      </c>
      <c r="BH24" s="397">
        <v>21</v>
      </c>
      <c r="BI24" s="397" t="e">
        <f t="shared" si="39"/>
        <v>#N/A</v>
      </c>
      <c r="BJ24" s="397" t="str">
        <f t="shared" si="15"/>
        <v/>
      </c>
      <c r="BK24" s="397">
        <v>21</v>
      </c>
      <c r="BL24" s="397" t="e">
        <f t="shared" si="40"/>
        <v>#N/A</v>
      </c>
      <c r="BM24" s="397" t="str">
        <f t="shared" si="16"/>
        <v/>
      </c>
      <c r="BN24" s="397">
        <v>21</v>
      </c>
      <c r="BO24" s="397" t="e">
        <f t="shared" si="41"/>
        <v>#N/A</v>
      </c>
      <c r="BP24" s="397" t="str">
        <f t="shared" si="17"/>
        <v/>
      </c>
      <c r="BQ24" s="397">
        <v>21</v>
      </c>
      <c r="BR24" s="397" t="e">
        <f t="shared" si="42"/>
        <v>#N/A</v>
      </c>
      <c r="BS24" s="397" t="str">
        <f t="shared" si="18"/>
        <v/>
      </c>
      <c r="BT24" s="397"/>
      <c r="BU24" s="397"/>
      <c r="BV24" s="397"/>
      <c r="BW24" s="397"/>
      <c r="BX24" s="397"/>
      <c r="BY24" s="397"/>
      <c r="BZ24" s="397"/>
      <c r="CA24" s="397"/>
      <c r="CB24" s="397"/>
    </row>
    <row r="25" spans="1:80" s="89" customFormat="1">
      <c r="A25" s="89" t="e">
        <f>A24</f>
        <v>#N/A</v>
      </c>
      <c r="B25" s="90">
        <v>4</v>
      </c>
      <c r="C25" s="540"/>
      <c r="D25" s="545"/>
      <c r="E25" s="545"/>
      <c r="F25" s="90" t="str">
        <f>IF(H25="","",4)</f>
        <v/>
      </c>
      <c r="G25" s="92" t="str">
        <f t="shared" si="0"/>
        <v/>
      </c>
      <c r="H25" s="128"/>
      <c r="I25" s="92" t="str">
        <f t="shared" si="1"/>
        <v/>
      </c>
      <c r="J25" s="553"/>
      <c r="K25" s="554"/>
      <c r="L25" s="554"/>
      <c r="M25" s="554"/>
      <c r="N25" s="554"/>
      <c r="O25" s="555"/>
      <c r="P25" s="99">
        <f t="shared" si="2"/>
        <v>0</v>
      </c>
      <c r="Q25" s="99">
        <f t="shared" si="19"/>
        <v>0</v>
      </c>
      <c r="R25" s="402">
        <f t="shared" si="3"/>
        <v>0</v>
      </c>
      <c r="S25" s="402">
        <f t="shared" si="20"/>
        <v>0</v>
      </c>
      <c r="T25" s="403">
        <f t="shared" si="4"/>
        <v>0</v>
      </c>
      <c r="U25" s="398">
        <f t="shared" si="5"/>
        <v>0</v>
      </c>
      <c r="V25" s="397" t="str">
        <f t="shared" si="21"/>
        <v>000</v>
      </c>
      <c r="W25" s="397">
        <f t="shared" si="22"/>
        <v>0</v>
      </c>
      <c r="X25" s="397">
        <f t="shared" si="23"/>
        <v>0</v>
      </c>
      <c r="Y25" s="397" t="str">
        <f t="shared" si="24"/>
        <v/>
      </c>
      <c r="Z25" s="397" t="str">
        <f t="shared" si="25"/>
        <v/>
      </c>
      <c r="AA25" s="397" t="str">
        <f t="shared" si="26"/>
        <v>0</v>
      </c>
      <c r="AB25" s="397" t="str">
        <f t="shared" si="27"/>
        <v/>
      </c>
      <c r="AC25" s="397" t="str">
        <f t="shared" si="28"/>
        <v>0</v>
      </c>
      <c r="AD25" s="397" t="str">
        <f t="shared" si="29"/>
        <v/>
      </c>
      <c r="AE25" s="397" t="str">
        <f t="shared" si="6"/>
        <v>00</v>
      </c>
      <c r="AF25" s="397">
        <f t="shared" si="30"/>
        <v>0</v>
      </c>
      <c r="AG25" s="397"/>
      <c r="AH25" s="397">
        <v>4</v>
      </c>
      <c r="AI25" s="397" t="e">
        <f t="shared" si="45"/>
        <v>#N/A</v>
      </c>
      <c r="AJ25" s="397">
        <f t="shared" si="45"/>
        <v>0</v>
      </c>
      <c r="AK25" s="397">
        <v>4</v>
      </c>
      <c r="AL25" s="397" t="e">
        <f t="shared" si="7"/>
        <v>#N/A</v>
      </c>
      <c r="AM25" s="397" t="e">
        <f t="shared" si="32"/>
        <v>#N/A</v>
      </c>
      <c r="AN25" s="397" t="str">
        <f t="shared" si="8"/>
        <v/>
      </c>
      <c r="AO25" s="397">
        <v>4</v>
      </c>
      <c r="AP25" s="397">
        <v>22</v>
      </c>
      <c r="AQ25" s="397">
        <f t="shared" si="33"/>
        <v>22</v>
      </c>
      <c r="AR25" s="397" t="e">
        <f t="shared" si="9"/>
        <v>#N/A</v>
      </c>
      <c r="AS25" s="397">
        <v>22</v>
      </c>
      <c r="AT25" s="397" t="e">
        <f t="shared" si="34"/>
        <v>#N/A</v>
      </c>
      <c r="AU25" s="397" t="str">
        <f t="shared" si="10"/>
        <v/>
      </c>
      <c r="AV25" s="397">
        <v>22</v>
      </c>
      <c r="AW25" s="397" t="e">
        <f t="shared" si="35"/>
        <v>#N/A</v>
      </c>
      <c r="AX25" s="397" t="str">
        <f t="shared" si="11"/>
        <v/>
      </c>
      <c r="AY25" s="397">
        <v>22</v>
      </c>
      <c r="AZ25" s="397" t="e">
        <f t="shared" si="36"/>
        <v>#N/A</v>
      </c>
      <c r="BA25" s="397" t="str">
        <f t="shared" si="12"/>
        <v/>
      </c>
      <c r="BB25" s="397">
        <v>22</v>
      </c>
      <c r="BC25" s="397" t="e">
        <f t="shared" si="37"/>
        <v>#N/A</v>
      </c>
      <c r="BD25" s="397" t="str">
        <f t="shared" si="13"/>
        <v/>
      </c>
      <c r="BE25" s="397">
        <v>22</v>
      </c>
      <c r="BF25" s="397" t="e">
        <f t="shared" si="38"/>
        <v>#N/A</v>
      </c>
      <c r="BG25" s="397" t="str">
        <f t="shared" si="14"/>
        <v/>
      </c>
      <c r="BH25" s="397">
        <v>22</v>
      </c>
      <c r="BI25" s="397" t="e">
        <f t="shared" si="39"/>
        <v>#N/A</v>
      </c>
      <c r="BJ25" s="397" t="str">
        <f t="shared" si="15"/>
        <v/>
      </c>
      <c r="BK25" s="397">
        <v>22</v>
      </c>
      <c r="BL25" s="397" t="e">
        <f t="shared" si="40"/>
        <v>#N/A</v>
      </c>
      <c r="BM25" s="397" t="str">
        <f t="shared" si="16"/>
        <v/>
      </c>
      <c r="BN25" s="397">
        <v>22</v>
      </c>
      <c r="BO25" s="397" t="e">
        <f t="shared" si="41"/>
        <v>#N/A</v>
      </c>
      <c r="BP25" s="397" t="str">
        <f t="shared" si="17"/>
        <v/>
      </c>
      <c r="BQ25" s="397">
        <v>22</v>
      </c>
      <c r="BR25" s="397" t="e">
        <f t="shared" si="42"/>
        <v>#N/A</v>
      </c>
      <c r="BS25" s="397" t="str">
        <f t="shared" si="18"/>
        <v/>
      </c>
      <c r="BT25" s="397"/>
      <c r="BU25" s="397"/>
      <c r="BV25" s="397"/>
      <c r="BW25" s="397"/>
      <c r="BX25" s="397"/>
      <c r="BY25" s="397"/>
      <c r="BZ25" s="397"/>
      <c r="CA25" s="397"/>
      <c r="CB25" s="397"/>
    </row>
    <row r="26" spans="1:80" s="89" customFormat="1">
      <c r="A26" s="89" t="e">
        <f>A25</f>
        <v>#N/A</v>
      </c>
      <c r="B26" s="90">
        <v>5</v>
      </c>
      <c r="C26" s="540"/>
      <c r="D26" s="545"/>
      <c r="E26" s="545"/>
      <c r="F26" s="90" t="str">
        <f>IF(H26="","",5)</f>
        <v/>
      </c>
      <c r="G26" s="92" t="str">
        <f t="shared" si="0"/>
        <v/>
      </c>
      <c r="H26" s="128"/>
      <c r="I26" s="92" t="str">
        <f t="shared" si="1"/>
        <v/>
      </c>
      <c r="J26" s="553"/>
      <c r="K26" s="554"/>
      <c r="L26" s="554"/>
      <c r="M26" s="554"/>
      <c r="N26" s="554"/>
      <c r="O26" s="555"/>
      <c r="P26" s="99">
        <f t="shared" si="2"/>
        <v>0</v>
      </c>
      <c r="Q26" s="99">
        <f t="shared" si="19"/>
        <v>0</v>
      </c>
      <c r="R26" s="402">
        <f t="shared" si="3"/>
        <v>0</v>
      </c>
      <c r="S26" s="402">
        <f t="shared" si="20"/>
        <v>0</v>
      </c>
      <c r="T26" s="403">
        <f t="shared" si="4"/>
        <v>0</v>
      </c>
      <c r="U26" s="398">
        <f t="shared" si="5"/>
        <v>0</v>
      </c>
      <c r="V26" s="397" t="str">
        <f t="shared" si="21"/>
        <v>000</v>
      </c>
      <c r="W26" s="397">
        <f t="shared" si="22"/>
        <v>0</v>
      </c>
      <c r="X26" s="397">
        <f t="shared" si="23"/>
        <v>0</v>
      </c>
      <c r="Y26" s="397" t="str">
        <f t="shared" si="24"/>
        <v/>
      </c>
      <c r="Z26" s="397" t="str">
        <f t="shared" si="25"/>
        <v/>
      </c>
      <c r="AA26" s="397" t="str">
        <f t="shared" si="26"/>
        <v>0</v>
      </c>
      <c r="AB26" s="397" t="str">
        <f t="shared" si="27"/>
        <v/>
      </c>
      <c r="AC26" s="397" t="str">
        <f t="shared" si="28"/>
        <v>0</v>
      </c>
      <c r="AD26" s="397" t="str">
        <f t="shared" si="29"/>
        <v/>
      </c>
      <c r="AE26" s="397" t="str">
        <f t="shared" si="6"/>
        <v>00</v>
      </c>
      <c r="AF26" s="397">
        <f t="shared" si="30"/>
        <v>0</v>
      </c>
      <c r="AG26" s="397"/>
      <c r="AH26" s="397">
        <v>4</v>
      </c>
      <c r="AI26" s="397" t="e">
        <f t="shared" si="45"/>
        <v>#N/A</v>
      </c>
      <c r="AJ26" s="397">
        <f t="shared" si="45"/>
        <v>0</v>
      </c>
      <c r="AK26" s="397">
        <v>5</v>
      </c>
      <c r="AL26" s="397" t="e">
        <f t="shared" si="7"/>
        <v>#N/A</v>
      </c>
      <c r="AM26" s="397" t="e">
        <f t="shared" si="32"/>
        <v>#N/A</v>
      </c>
      <c r="AN26" s="397" t="str">
        <f t="shared" si="8"/>
        <v/>
      </c>
      <c r="AO26" s="397">
        <v>5</v>
      </c>
      <c r="AP26" s="397">
        <v>23</v>
      </c>
      <c r="AQ26" s="397">
        <f t="shared" si="33"/>
        <v>23</v>
      </c>
      <c r="AR26" s="397" t="e">
        <f t="shared" si="9"/>
        <v>#N/A</v>
      </c>
      <c r="AS26" s="397">
        <v>23</v>
      </c>
      <c r="AT26" s="397" t="e">
        <f t="shared" si="34"/>
        <v>#N/A</v>
      </c>
      <c r="AU26" s="397" t="str">
        <f t="shared" si="10"/>
        <v/>
      </c>
      <c r="AV26" s="397">
        <v>23</v>
      </c>
      <c r="AW26" s="397" t="e">
        <f t="shared" si="35"/>
        <v>#N/A</v>
      </c>
      <c r="AX26" s="397" t="str">
        <f t="shared" si="11"/>
        <v/>
      </c>
      <c r="AY26" s="397">
        <v>23</v>
      </c>
      <c r="AZ26" s="397" t="e">
        <f t="shared" si="36"/>
        <v>#N/A</v>
      </c>
      <c r="BA26" s="397" t="str">
        <f t="shared" si="12"/>
        <v/>
      </c>
      <c r="BB26" s="397">
        <v>23</v>
      </c>
      <c r="BC26" s="397" t="e">
        <f t="shared" si="37"/>
        <v>#N/A</v>
      </c>
      <c r="BD26" s="397" t="str">
        <f t="shared" si="13"/>
        <v/>
      </c>
      <c r="BE26" s="397">
        <v>23</v>
      </c>
      <c r="BF26" s="397" t="e">
        <f t="shared" si="38"/>
        <v>#N/A</v>
      </c>
      <c r="BG26" s="397" t="str">
        <f t="shared" si="14"/>
        <v/>
      </c>
      <c r="BH26" s="397">
        <v>23</v>
      </c>
      <c r="BI26" s="397" t="e">
        <f t="shared" si="39"/>
        <v>#N/A</v>
      </c>
      <c r="BJ26" s="397" t="str">
        <f t="shared" si="15"/>
        <v/>
      </c>
      <c r="BK26" s="397">
        <v>23</v>
      </c>
      <c r="BL26" s="397" t="e">
        <f t="shared" si="40"/>
        <v>#N/A</v>
      </c>
      <c r="BM26" s="397" t="str">
        <f t="shared" si="16"/>
        <v/>
      </c>
      <c r="BN26" s="397">
        <v>23</v>
      </c>
      <c r="BO26" s="397" t="e">
        <f t="shared" si="41"/>
        <v>#N/A</v>
      </c>
      <c r="BP26" s="397" t="str">
        <f t="shared" si="17"/>
        <v/>
      </c>
      <c r="BQ26" s="397">
        <v>23</v>
      </c>
      <c r="BR26" s="397" t="e">
        <f t="shared" si="42"/>
        <v>#N/A</v>
      </c>
      <c r="BS26" s="397" t="str">
        <f t="shared" si="18"/>
        <v/>
      </c>
      <c r="BT26" s="397"/>
      <c r="BU26" s="397"/>
      <c r="BV26" s="397"/>
      <c r="BW26" s="397"/>
      <c r="BX26" s="397"/>
      <c r="BY26" s="397"/>
      <c r="BZ26" s="397"/>
      <c r="CA26" s="397"/>
      <c r="CB26" s="397"/>
    </row>
    <row r="27" spans="1:80" s="89" customFormat="1" ht="15" thickBot="1">
      <c r="A27" s="89" t="e">
        <f>A26</f>
        <v>#N/A</v>
      </c>
      <c r="B27" s="90">
        <v>6</v>
      </c>
      <c r="C27" s="541"/>
      <c r="D27" s="546"/>
      <c r="E27" s="546"/>
      <c r="F27" s="102" t="str">
        <f>IF(H27="","",6)</f>
        <v/>
      </c>
      <c r="G27" s="103" t="str">
        <f t="shared" si="0"/>
        <v/>
      </c>
      <c r="H27" s="132"/>
      <c r="I27" s="103" t="str">
        <f t="shared" si="1"/>
        <v/>
      </c>
      <c r="J27" s="556"/>
      <c r="K27" s="557"/>
      <c r="L27" s="557"/>
      <c r="M27" s="557"/>
      <c r="N27" s="557"/>
      <c r="O27" s="558"/>
      <c r="P27" s="99">
        <f t="shared" si="2"/>
        <v>0</v>
      </c>
      <c r="Q27" s="99">
        <f t="shared" si="19"/>
        <v>0</v>
      </c>
      <c r="R27" s="402">
        <f t="shared" si="3"/>
        <v>0</v>
      </c>
      <c r="S27" s="402">
        <f t="shared" si="20"/>
        <v>0</v>
      </c>
      <c r="T27" s="403">
        <f t="shared" si="4"/>
        <v>0</v>
      </c>
      <c r="U27" s="398">
        <f t="shared" si="5"/>
        <v>0</v>
      </c>
      <c r="V27" s="397" t="str">
        <f t="shared" si="21"/>
        <v>000</v>
      </c>
      <c r="W27" s="397">
        <f t="shared" si="22"/>
        <v>0</v>
      </c>
      <c r="X27" s="397">
        <f t="shared" si="23"/>
        <v>0</v>
      </c>
      <c r="Y27" s="397" t="str">
        <f t="shared" si="24"/>
        <v/>
      </c>
      <c r="Z27" s="397" t="str">
        <f t="shared" si="25"/>
        <v/>
      </c>
      <c r="AA27" s="397" t="str">
        <f t="shared" si="26"/>
        <v>0</v>
      </c>
      <c r="AB27" s="397" t="str">
        <f t="shared" si="27"/>
        <v/>
      </c>
      <c r="AC27" s="397" t="str">
        <f t="shared" si="28"/>
        <v>0</v>
      </c>
      <c r="AD27" s="397" t="str">
        <f t="shared" si="29"/>
        <v/>
      </c>
      <c r="AE27" s="397" t="str">
        <f t="shared" si="6"/>
        <v>00</v>
      </c>
      <c r="AF27" s="397">
        <f t="shared" si="30"/>
        <v>0</v>
      </c>
      <c r="AG27" s="397"/>
      <c r="AH27" s="397">
        <v>4</v>
      </c>
      <c r="AI27" s="397" t="e">
        <f t="shared" si="45"/>
        <v>#N/A</v>
      </c>
      <c r="AJ27" s="397">
        <f t="shared" si="45"/>
        <v>0</v>
      </c>
      <c r="AK27" s="397">
        <v>6</v>
      </c>
      <c r="AL27" s="397" t="e">
        <f t="shared" si="7"/>
        <v>#N/A</v>
      </c>
      <c r="AM27" s="397" t="e">
        <f t="shared" si="32"/>
        <v>#N/A</v>
      </c>
      <c r="AN27" s="397" t="str">
        <f t="shared" si="8"/>
        <v/>
      </c>
      <c r="AO27" s="397">
        <v>6</v>
      </c>
      <c r="AP27" s="397">
        <v>24</v>
      </c>
      <c r="AQ27" s="397">
        <f t="shared" si="33"/>
        <v>24</v>
      </c>
      <c r="AR27" s="397" t="e">
        <f t="shared" si="9"/>
        <v>#N/A</v>
      </c>
      <c r="AS27" s="397">
        <v>24</v>
      </c>
      <c r="AT27" s="397" t="e">
        <f t="shared" si="34"/>
        <v>#N/A</v>
      </c>
      <c r="AU27" s="397" t="str">
        <f t="shared" si="10"/>
        <v/>
      </c>
      <c r="AV27" s="397">
        <v>24</v>
      </c>
      <c r="AW27" s="397" t="e">
        <f t="shared" si="35"/>
        <v>#N/A</v>
      </c>
      <c r="AX27" s="397" t="str">
        <f t="shared" si="11"/>
        <v/>
      </c>
      <c r="AY27" s="397">
        <v>24</v>
      </c>
      <c r="AZ27" s="397" t="e">
        <f t="shared" si="36"/>
        <v>#N/A</v>
      </c>
      <c r="BA27" s="397" t="str">
        <f t="shared" si="12"/>
        <v/>
      </c>
      <c r="BB27" s="397">
        <v>24</v>
      </c>
      <c r="BC27" s="397" t="e">
        <f t="shared" si="37"/>
        <v>#N/A</v>
      </c>
      <c r="BD27" s="397" t="str">
        <f t="shared" si="13"/>
        <v/>
      </c>
      <c r="BE27" s="397">
        <v>24</v>
      </c>
      <c r="BF27" s="397" t="e">
        <f t="shared" si="38"/>
        <v>#N/A</v>
      </c>
      <c r="BG27" s="397" t="str">
        <f t="shared" si="14"/>
        <v/>
      </c>
      <c r="BH27" s="397">
        <v>24</v>
      </c>
      <c r="BI27" s="397" t="e">
        <f t="shared" si="39"/>
        <v>#N/A</v>
      </c>
      <c r="BJ27" s="397" t="str">
        <f t="shared" si="15"/>
        <v/>
      </c>
      <c r="BK27" s="397">
        <v>24</v>
      </c>
      <c r="BL27" s="397" t="e">
        <f t="shared" si="40"/>
        <v>#N/A</v>
      </c>
      <c r="BM27" s="397" t="str">
        <f t="shared" si="16"/>
        <v/>
      </c>
      <c r="BN27" s="397">
        <v>24</v>
      </c>
      <c r="BO27" s="397" t="e">
        <f t="shared" si="41"/>
        <v>#N/A</v>
      </c>
      <c r="BP27" s="397" t="str">
        <f t="shared" si="17"/>
        <v/>
      </c>
      <c r="BQ27" s="397">
        <v>24</v>
      </c>
      <c r="BR27" s="397" t="e">
        <f t="shared" si="42"/>
        <v>#N/A</v>
      </c>
      <c r="BS27" s="397" t="str">
        <f t="shared" si="18"/>
        <v/>
      </c>
      <c r="BT27" s="397"/>
      <c r="BU27" s="397"/>
      <c r="BV27" s="397"/>
      <c r="BW27" s="397"/>
      <c r="BX27" s="397"/>
      <c r="BY27" s="397"/>
      <c r="BZ27" s="397"/>
      <c r="CA27" s="397"/>
      <c r="CB27" s="397"/>
    </row>
    <row r="28" spans="1:80" s="89" customFormat="1">
      <c r="A28" s="89" t="e">
        <f>VLOOKUP(D28,コード４,2,FALSE)</f>
        <v>#N/A</v>
      </c>
      <c r="B28" s="90">
        <v>1</v>
      </c>
      <c r="C28" s="539">
        <v>5</v>
      </c>
      <c r="D28" s="134"/>
      <c r="E28" s="346" t="str">
        <f>IF(D28="","",CA28)</f>
        <v/>
      </c>
      <c r="F28" s="90" t="str">
        <f>IF(H28="","",1)</f>
        <v/>
      </c>
      <c r="G28" s="92" t="str">
        <f t="shared" si="0"/>
        <v/>
      </c>
      <c r="H28" s="128"/>
      <c r="I28" s="92" t="str">
        <f t="shared" si="1"/>
        <v/>
      </c>
      <c r="J28" s="94" t="str">
        <f>IF(D28="","",VLOOKUP(D28,コード４,3,FALSE))</f>
        <v/>
      </c>
      <c r="K28" s="129"/>
      <c r="L28" s="96" t="str">
        <f>IF(B28="","",IF(J28="","",IF(J28="p","点",IF(J28="t","分","m"))))</f>
        <v/>
      </c>
      <c r="M28" s="130"/>
      <c r="N28" s="96" t="str">
        <f>IF(B28="","",IF(J28="","",IF(J28="p","",IF(J28="t","秒","cm"))))</f>
        <v/>
      </c>
      <c r="O28" s="131"/>
      <c r="P28" s="99">
        <f t="shared" si="2"/>
        <v>0</v>
      </c>
      <c r="Q28" s="99">
        <f t="shared" si="19"/>
        <v>0</v>
      </c>
      <c r="R28" s="402">
        <f t="shared" si="3"/>
        <v>0</v>
      </c>
      <c r="S28" s="402">
        <f t="shared" si="20"/>
        <v>0</v>
      </c>
      <c r="T28" s="403">
        <f t="shared" si="4"/>
        <v>0</v>
      </c>
      <c r="U28" s="398">
        <f t="shared" si="5"/>
        <v>0</v>
      </c>
      <c r="V28" s="397" t="str">
        <f t="shared" si="21"/>
        <v>000</v>
      </c>
      <c r="W28" s="397">
        <f t="shared" si="22"/>
        <v>0</v>
      </c>
      <c r="X28" s="397">
        <f t="shared" si="23"/>
        <v>0</v>
      </c>
      <c r="Y28" s="397" t="str">
        <f t="shared" si="24"/>
        <v/>
      </c>
      <c r="Z28" s="397" t="str">
        <f t="shared" si="25"/>
        <v/>
      </c>
      <c r="AA28" s="397" t="str">
        <f t="shared" si="26"/>
        <v>0</v>
      </c>
      <c r="AB28" s="397" t="str">
        <f t="shared" si="27"/>
        <v/>
      </c>
      <c r="AC28" s="397" t="str">
        <f t="shared" si="28"/>
        <v>0</v>
      </c>
      <c r="AD28" s="397" t="str">
        <f t="shared" si="29"/>
        <v/>
      </c>
      <c r="AE28" s="397" t="str">
        <f t="shared" si="6"/>
        <v>00</v>
      </c>
      <c r="AF28" s="397">
        <f t="shared" si="30"/>
        <v>0</v>
      </c>
      <c r="AG28" s="397"/>
      <c r="AH28" s="397">
        <v>5</v>
      </c>
      <c r="AI28" s="397" t="e">
        <f>VLOOKUP(D28,コード４,2,FALSE)</f>
        <v>#N/A</v>
      </c>
      <c r="AJ28" s="397">
        <f>COUNTIF('tmp４'!C$203:C$1202,AI28)</f>
        <v>0</v>
      </c>
      <c r="AK28" s="397">
        <v>1</v>
      </c>
      <c r="AL28" s="397" t="e">
        <f t="shared" si="7"/>
        <v>#N/A</v>
      </c>
      <c r="AM28" s="397" t="e">
        <f>AL28*1</f>
        <v>#N/A</v>
      </c>
      <c r="AN28" s="397" t="str">
        <f t="shared" si="8"/>
        <v/>
      </c>
      <c r="AO28" s="397">
        <v>1</v>
      </c>
      <c r="AP28" s="397">
        <v>25</v>
      </c>
      <c r="AQ28" s="397">
        <f t="shared" si="33"/>
        <v>25</v>
      </c>
      <c r="AR28" s="397" t="e">
        <f t="shared" si="9"/>
        <v>#N/A</v>
      </c>
      <c r="AS28" s="397">
        <v>25</v>
      </c>
      <c r="AT28" s="397" t="e">
        <f t="shared" si="34"/>
        <v>#N/A</v>
      </c>
      <c r="AU28" s="397" t="str">
        <f t="shared" si="10"/>
        <v/>
      </c>
      <c r="AV28" s="397">
        <v>25</v>
      </c>
      <c r="AW28" s="397" t="e">
        <f t="shared" si="35"/>
        <v>#N/A</v>
      </c>
      <c r="AX28" s="397" t="str">
        <f t="shared" si="11"/>
        <v/>
      </c>
      <c r="AY28" s="397">
        <v>25</v>
      </c>
      <c r="AZ28" s="397" t="e">
        <f t="shared" si="36"/>
        <v>#N/A</v>
      </c>
      <c r="BA28" s="397" t="str">
        <f t="shared" si="12"/>
        <v/>
      </c>
      <c r="BB28" s="397">
        <v>25</v>
      </c>
      <c r="BC28" s="397" t="e">
        <f t="shared" si="37"/>
        <v>#N/A</v>
      </c>
      <c r="BD28" s="397" t="str">
        <f t="shared" si="13"/>
        <v/>
      </c>
      <c r="BE28" s="397">
        <v>25</v>
      </c>
      <c r="BF28" s="397" t="e">
        <f t="shared" si="38"/>
        <v>#N/A</v>
      </c>
      <c r="BG28" s="397" t="str">
        <f t="shared" si="14"/>
        <v/>
      </c>
      <c r="BH28" s="397">
        <v>25</v>
      </c>
      <c r="BI28" s="397" t="e">
        <f t="shared" si="39"/>
        <v>#N/A</v>
      </c>
      <c r="BJ28" s="397" t="str">
        <f t="shared" si="15"/>
        <v/>
      </c>
      <c r="BK28" s="397">
        <v>25</v>
      </c>
      <c r="BL28" s="397" t="e">
        <f t="shared" si="40"/>
        <v>#N/A</v>
      </c>
      <c r="BM28" s="397" t="str">
        <f t="shared" si="16"/>
        <v/>
      </c>
      <c r="BN28" s="397">
        <v>25</v>
      </c>
      <c r="BO28" s="397" t="e">
        <f t="shared" si="41"/>
        <v>#N/A</v>
      </c>
      <c r="BP28" s="397" t="str">
        <f t="shared" si="17"/>
        <v/>
      </c>
      <c r="BQ28" s="397">
        <v>25</v>
      </c>
      <c r="BR28" s="397" t="e">
        <f t="shared" si="42"/>
        <v>#N/A</v>
      </c>
      <c r="BS28" s="397" t="str">
        <f t="shared" si="18"/>
        <v/>
      </c>
      <c r="BT28" s="397"/>
      <c r="BU28" s="397">
        <f>COUNTIF(D$4:D33,D28)</f>
        <v>0</v>
      </c>
      <c r="BV28" s="397"/>
      <c r="BW28" s="397"/>
      <c r="BX28" s="397">
        <f>COUNTIF(D$4:D$63,D28)</f>
        <v>0</v>
      </c>
      <c r="BY28" s="397" t="b">
        <f>AND(BU28=1,BX28=1)</f>
        <v>0</v>
      </c>
      <c r="BZ28" s="397" t="e">
        <f>IF(BY28=TRUE,"",VLOOKUP(BU28,CC$4:CD$13,2,FALSE))</f>
        <v>#N/A</v>
      </c>
      <c r="CA28" s="397" t="str">
        <f>IF(D28="","",CONCATENATE(BW$2,BZ28))</f>
        <v/>
      </c>
      <c r="CB28" s="397"/>
    </row>
    <row r="29" spans="1:80" s="89" customFormat="1">
      <c r="A29" s="89" t="e">
        <f>A28</f>
        <v>#N/A</v>
      </c>
      <c r="B29" s="90">
        <v>2</v>
      </c>
      <c r="C29" s="540"/>
      <c r="D29" s="544"/>
      <c r="E29" s="544"/>
      <c r="F29" s="90" t="str">
        <f>IF(H29="","",2)</f>
        <v/>
      </c>
      <c r="G29" s="92" t="str">
        <f t="shared" si="0"/>
        <v/>
      </c>
      <c r="H29" s="128"/>
      <c r="I29" s="92" t="str">
        <f t="shared" si="1"/>
        <v/>
      </c>
      <c r="J29" s="550"/>
      <c r="K29" s="551"/>
      <c r="L29" s="551"/>
      <c r="M29" s="551"/>
      <c r="N29" s="551"/>
      <c r="O29" s="552"/>
      <c r="P29" s="99">
        <f t="shared" si="2"/>
        <v>0</v>
      </c>
      <c r="Q29" s="99">
        <f t="shared" si="19"/>
        <v>0</v>
      </c>
      <c r="R29" s="402">
        <f t="shared" si="3"/>
        <v>0</v>
      </c>
      <c r="S29" s="402">
        <f t="shared" si="20"/>
        <v>0</v>
      </c>
      <c r="T29" s="403">
        <f t="shared" si="4"/>
        <v>0</v>
      </c>
      <c r="U29" s="398">
        <f t="shared" si="5"/>
        <v>0</v>
      </c>
      <c r="V29" s="397" t="str">
        <f t="shared" si="21"/>
        <v>000</v>
      </c>
      <c r="W29" s="397">
        <f t="shared" si="22"/>
        <v>0</v>
      </c>
      <c r="X29" s="397">
        <f t="shared" si="23"/>
        <v>0</v>
      </c>
      <c r="Y29" s="397" t="str">
        <f t="shared" si="24"/>
        <v/>
      </c>
      <c r="Z29" s="397" t="str">
        <f t="shared" si="25"/>
        <v/>
      </c>
      <c r="AA29" s="397" t="str">
        <f t="shared" si="26"/>
        <v>0</v>
      </c>
      <c r="AB29" s="397" t="str">
        <f t="shared" si="27"/>
        <v/>
      </c>
      <c r="AC29" s="397" t="str">
        <f t="shared" si="28"/>
        <v>0</v>
      </c>
      <c r="AD29" s="397" t="str">
        <f t="shared" si="29"/>
        <v/>
      </c>
      <c r="AE29" s="397" t="str">
        <f t="shared" si="6"/>
        <v>00</v>
      </c>
      <c r="AF29" s="397">
        <f t="shared" si="30"/>
        <v>0</v>
      </c>
      <c r="AG29" s="397"/>
      <c r="AH29" s="397">
        <v>5</v>
      </c>
      <c r="AI29" s="397" t="e">
        <f t="shared" ref="AI29:AJ33" si="46">AI28</f>
        <v>#N/A</v>
      </c>
      <c r="AJ29" s="397">
        <f t="shared" si="46"/>
        <v>0</v>
      </c>
      <c r="AK29" s="397">
        <v>2</v>
      </c>
      <c r="AL29" s="397" t="e">
        <f t="shared" si="7"/>
        <v>#N/A</v>
      </c>
      <c r="AM29" s="397" t="e">
        <f t="shared" si="32"/>
        <v>#N/A</v>
      </c>
      <c r="AN29" s="397" t="str">
        <f t="shared" si="8"/>
        <v/>
      </c>
      <c r="AO29" s="397">
        <v>2</v>
      </c>
      <c r="AP29" s="397">
        <v>26</v>
      </c>
      <c r="AQ29" s="397">
        <f t="shared" si="33"/>
        <v>26</v>
      </c>
      <c r="AR29" s="397" t="e">
        <f t="shared" si="9"/>
        <v>#N/A</v>
      </c>
      <c r="AS29" s="397">
        <v>26</v>
      </c>
      <c r="AT29" s="397" t="e">
        <f t="shared" si="34"/>
        <v>#N/A</v>
      </c>
      <c r="AU29" s="397" t="str">
        <f t="shared" si="10"/>
        <v/>
      </c>
      <c r="AV29" s="397">
        <v>26</v>
      </c>
      <c r="AW29" s="397" t="e">
        <f t="shared" si="35"/>
        <v>#N/A</v>
      </c>
      <c r="AX29" s="397" t="str">
        <f t="shared" si="11"/>
        <v/>
      </c>
      <c r="AY29" s="397">
        <v>26</v>
      </c>
      <c r="AZ29" s="397" t="e">
        <f t="shared" si="36"/>
        <v>#N/A</v>
      </c>
      <c r="BA29" s="397" t="str">
        <f t="shared" si="12"/>
        <v/>
      </c>
      <c r="BB29" s="397">
        <v>26</v>
      </c>
      <c r="BC29" s="397" t="e">
        <f t="shared" si="37"/>
        <v>#N/A</v>
      </c>
      <c r="BD29" s="397" t="str">
        <f t="shared" si="13"/>
        <v/>
      </c>
      <c r="BE29" s="397">
        <v>26</v>
      </c>
      <c r="BF29" s="397" t="e">
        <f t="shared" si="38"/>
        <v>#N/A</v>
      </c>
      <c r="BG29" s="397" t="str">
        <f t="shared" si="14"/>
        <v/>
      </c>
      <c r="BH29" s="397">
        <v>26</v>
      </c>
      <c r="BI29" s="397" t="e">
        <f t="shared" si="39"/>
        <v>#N/A</v>
      </c>
      <c r="BJ29" s="397" t="str">
        <f t="shared" si="15"/>
        <v/>
      </c>
      <c r="BK29" s="397">
        <v>26</v>
      </c>
      <c r="BL29" s="397" t="e">
        <f t="shared" si="40"/>
        <v>#N/A</v>
      </c>
      <c r="BM29" s="397" t="str">
        <f t="shared" si="16"/>
        <v/>
      </c>
      <c r="BN29" s="397">
        <v>26</v>
      </c>
      <c r="BO29" s="397" t="e">
        <f t="shared" si="41"/>
        <v>#N/A</v>
      </c>
      <c r="BP29" s="397" t="str">
        <f t="shared" si="17"/>
        <v/>
      </c>
      <c r="BQ29" s="397">
        <v>26</v>
      </c>
      <c r="BR29" s="397" t="e">
        <f t="shared" si="42"/>
        <v>#N/A</v>
      </c>
      <c r="BS29" s="397" t="str">
        <f t="shared" si="18"/>
        <v/>
      </c>
      <c r="BT29" s="397"/>
      <c r="BU29" s="397"/>
      <c r="BV29" s="397"/>
      <c r="BW29" s="397"/>
      <c r="BX29" s="397"/>
      <c r="BY29" s="397"/>
      <c r="BZ29" s="397"/>
      <c r="CA29" s="397"/>
      <c r="CB29" s="397"/>
    </row>
    <row r="30" spans="1:80" s="89" customFormat="1">
      <c r="A30" s="89" t="e">
        <f>A29</f>
        <v>#N/A</v>
      </c>
      <c r="B30" s="90">
        <v>3</v>
      </c>
      <c r="C30" s="540"/>
      <c r="D30" s="545"/>
      <c r="E30" s="545"/>
      <c r="F30" s="90" t="str">
        <f>IF(H30="","",3)</f>
        <v/>
      </c>
      <c r="G30" s="92" t="str">
        <f t="shared" si="0"/>
        <v/>
      </c>
      <c r="H30" s="128"/>
      <c r="I30" s="92" t="str">
        <f t="shared" si="1"/>
        <v/>
      </c>
      <c r="J30" s="553"/>
      <c r="K30" s="554"/>
      <c r="L30" s="554"/>
      <c r="M30" s="554"/>
      <c r="N30" s="554"/>
      <c r="O30" s="555"/>
      <c r="P30" s="99">
        <f t="shared" si="2"/>
        <v>0</v>
      </c>
      <c r="Q30" s="99">
        <f t="shared" si="19"/>
        <v>0</v>
      </c>
      <c r="R30" s="402">
        <f t="shared" si="3"/>
        <v>0</v>
      </c>
      <c r="S30" s="402">
        <f t="shared" si="20"/>
        <v>0</v>
      </c>
      <c r="T30" s="403">
        <f t="shared" si="4"/>
        <v>0</v>
      </c>
      <c r="U30" s="398">
        <f t="shared" si="5"/>
        <v>0</v>
      </c>
      <c r="V30" s="397" t="str">
        <f t="shared" si="21"/>
        <v>000</v>
      </c>
      <c r="W30" s="397">
        <f t="shared" si="22"/>
        <v>0</v>
      </c>
      <c r="X30" s="397">
        <f t="shared" si="23"/>
        <v>0</v>
      </c>
      <c r="Y30" s="397" t="str">
        <f t="shared" si="24"/>
        <v/>
      </c>
      <c r="Z30" s="397" t="str">
        <f t="shared" si="25"/>
        <v/>
      </c>
      <c r="AA30" s="397" t="str">
        <f t="shared" si="26"/>
        <v>0</v>
      </c>
      <c r="AB30" s="397" t="str">
        <f t="shared" si="27"/>
        <v/>
      </c>
      <c r="AC30" s="397" t="str">
        <f t="shared" si="28"/>
        <v>0</v>
      </c>
      <c r="AD30" s="397" t="str">
        <f t="shared" si="29"/>
        <v/>
      </c>
      <c r="AE30" s="397" t="str">
        <f t="shared" si="6"/>
        <v>00</v>
      </c>
      <c r="AF30" s="397">
        <f t="shared" si="30"/>
        <v>0</v>
      </c>
      <c r="AG30" s="397"/>
      <c r="AH30" s="397">
        <v>5</v>
      </c>
      <c r="AI30" s="397" t="e">
        <f t="shared" si="46"/>
        <v>#N/A</v>
      </c>
      <c r="AJ30" s="397">
        <f t="shared" si="46"/>
        <v>0</v>
      </c>
      <c r="AK30" s="397">
        <v>3</v>
      </c>
      <c r="AL30" s="397" t="e">
        <f t="shared" si="7"/>
        <v>#N/A</v>
      </c>
      <c r="AM30" s="397" t="e">
        <f t="shared" si="32"/>
        <v>#N/A</v>
      </c>
      <c r="AN30" s="397" t="str">
        <f t="shared" si="8"/>
        <v/>
      </c>
      <c r="AO30" s="397">
        <v>3</v>
      </c>
      <c r="AP30" s="397">
        <v>27</v>
      </c>
      <c r="AQ30" s="397">
        <f t="shared" si="33"/>
        <v>27</v>
      </c>
      <c r="AR30" s="397" t="e">
        <f t="shared" si="9"/>
        <v>#N/A</v>
      </c>
      <c r="AS30" s="397">
        <v>27</v>
      </c>
      <c r="AT30" s="397" t="e">
        <f t="shared" si="34"/>
        <v>#N/A</v>
      </c>
      <c r="AU30" s="397" t="str">
        <f t="shared" si="10"/>
        <v/>
      </c>
      <c r="AV30" s="397">
        <v>27</v>
      </c>
      <c r="AW30" s="397" t="e">
        <f t="shared" si="35"/>
        <v>#N/A</v>
      </c>
      <c r="AX30" s="397" t="str">
        <f t="shared" si="11"/>
        <v/>
      </c>
      <c r="AY30" s="397">
        <v>27</v>
      </c>
      <c r="AZ30" s="397" t="e">
        <f t="shared" si="36"/>
        <v>#N/A</v>
      </c>
      <c r="BA30" s="397" t="str">
        <f t="shared" si="12"/>
        <v/>
      </c>
      <c r="BB30" s="397">
        <v>27</v>
      </c>
      <c r="BC30" s="397" t="e">
        <f t="shared" si="37"/>
        <v>#N/A</v>
      </c>
      <c r="BD30" s="397" t="str">
        <f t="shared" si="13"/>
        <v/>
      </c>
      <c r="BE30" s="397">
        <v>27</v>
      </c>
      <c r="BF30" s="397" t="e">
        <f t="shared" si="38"/>
        <v>#N/A</v>
      </c>
      <c r="BG30" s="397" t="str">
        <f t="shared" si="14"/>
        <v/>
      </c>
      <c r="BH30" s="397">
        <v>27</v>
      </c>
      <c r="BI30" s="397" t="e">
        <f t="shared" si="39"/>
        <v>#N/A</v>
      </c>
      <c r="BJ30" s="397" t="str">
        <f t="shared" si="15"/>
        <v/>
      </c>
      <c r="BK30" s="397">
        <v>27</v>
      </c>
      <c r="BL30" s="397" t="e">
        <f t="shared" si="40"/>
        <v>#N/A</v>
      </c>
      <c r="BM30" s="397" t="str">
        <f t="shared" si="16"/>
        <v/>
      </c>
      <c r="BN30" s="397">
        <v>27</v>
      </c>
      <c r="BO30" s="397" t="e">
        <f t="shared" si="41"/>
        <v>#N/A</v>
      </c>
      <c r="BP30" s="397" t="str">
        <f t="shared" si="17"/>
        <v/>
      </c>
      <c r="BQ30" s="397">
        <v>27</v>
      </c>
      <c r="BR30" s="397" t="e">
        <f t="shared" si="42"/>
        <v>#N/A</v>
      </c>
      <c r="BS30" s="397" t="str">
        <f t="shared" si="18"/>
        <v/>
      </c>
      <c r="BT30" s="397"/>
      <c r="BU30" s="397"/>
      <c r="BV30" s="397"/>
      <c r="BW30" s="397"/>
      <c r="BX30" s="397"/>
      <c r="BY30" s="397"/>
      <c r="BZ30" s="397"/>
      <c r="CA30" s="397"/>
      <c r="CB30" s="397"/>
    </row>
    <row r="31" spans="1:80" s="89" customFormat="1">
      <c r="A31" s="89" t="e">
        <f>A30</f>
        <v>#N/A</v>
      </c>
      <c r="B31" s="90">
        <v>4</v>
      </c>
      <c r="C31" s="540"/>
      <c r="D31" s="545"/>
      <c r="E31" s="545"/>
      <c r="F31" s="90" t="str">
        <f>IF(H31="","",4)</f>
        <v/>
      </c>
      <c r="G31" s="92" t="str">
        <f t="shared" si="0"/>
        <v/>
      </c>
      <c r="H31" s="128"/>
      <c r="I31" s="92" t="str">
        <f t="shared" si="1"/>
        <v/>
      </c>
      <c r="J31" s="553"/>
      <c r="K31" s="554"/>
      <c r="L31" s="554"/>
      <c r="M31" s="554"/>
      <c r="N31" s="554"/>
      <c r="O31" s="555"/>
      <c r="P31" s="99">
        <f t="shared" si="2"/>
        <v>0</v>
      </c>
      <c r="Q31" s="99">
        <f t="shared" si="19"/>
        <v>0</v>
      </c>
      <c r="R31" s="402">
        <f t="shared" si="3"/>
        <v>0</v>
      </c>
      <c r="S31" s="402">
        <f t="shared" si="20"/>
        <v>0</v>
      </c>
      <c r="T31" s="403">
        <f t="shared" si="4"/>
        <v>0</v>
      </c>
      <c r="U31" s="398">
        <f t="shared" si="5"/>
        <v>0</v>
      </c>
      <c r="V31" s="397" t="str">
        <f t="shared" si="21"/>
        <v>000</v>
      </c>
      <c r="W31" s="397">
        <f t="shared" si="22"/>
        <v>0</v>
      </c>
      <c r="X31" s="397">
        <f t="shared" si="23"/>
        <v>0</v>
      </c>
      <c r="Y31" s="397" t="str">
        <f t="shared" si="24"/>
        <v/>
      </c>
      <c r="Z31" s="397" t="str">
        <f t="shared" si="25"/>
        <v/>
      </c>
      <c r="AA31" s="397" t="str">
        <f t="shared" si="26"/>
        <v>0</v>
      </c>
      <c r="AB31" s="397" t="str">
        <f t="shared" si="27"/>
        <v/>
      </c>
      <c r="AC31" s="397" t="str">
        <f t="shared" si="28"/>
        <v>0</v>
      </c>
      <c r="AD31" s="397" t="str">
        <f t="shared" si="29"/>
        <v/>
      </c>
      <c r="AE31" s="397" t="str">
        <f t="shared" si="6"/>
        <v>00</v>
      </c>
      <c r="AF31" s="397">
        <f t="shared" si="30"/>
        <v>0</v>
      </c>
      <c r="AG31" s="397"/>
      <c r="AH31" s="397">
        <v>5</v>
      </c>
      <c r="AI31" s="397" t="e">
        <f t="shared" si="46"/>
        <v>#N/A</v>
      </c>
      <c r="AJ31" s="397">
        <f t="shared" si="46"/>
        <v>0</v>
      </c>
      <c r="AK31" s="397">
        <v>4</v>
      </c>
      <c r="AL31" s="397" t="e">
        <f t="shared" si="7"/>
        <v>#N/A</v>
      </c>
      <c r="AM31" s="397" t="e">
        <f t="shared" si="32"/>
        <v>#N/A</v>
      </c>
      <c r="AN31" s="397" t="str">
        <f t="shared" si="8"/>
        <v/>
      </c>
      <c r="AO31" s="397">
        <v>4</v>
      </c>
      <c r="AP31" s="397">
        <v>28</v>
      </c>
      <c r="AQ31" s="397">
        <f t="shared" si="33"/>
        <v>28</v>
      </c>
      <c r="AR31" s="397" t="e">
        <f t="shared" si="9"/>
        <v>#N/A</v>
      </c>
      <c r="AS31" s="397">
        <v>28</v>
      </c>
      <c r="AT31" s="397" t="e">
        <f t="shared" si="34"/>
        <v>#N/A</v>
      </c>
      <c r="AU31" s="397" t="str">
        <f t="shared" si="10"/>
        <v/>
      </c>
      <c r="AV31" s="397">
        <v>28</v>
      </c>
      <c r="AW31" s="397" t="e">
        <f t="shared" si="35"/>
        <v>#N/A</v>
      </c>
      <c r="AX31" s="397" t="str">
        <f t="shared" si="11"/>
        <v/>
      </c>
      <c r="AY31" s="397">
        <v>28</v>
      </c>
      <c r="AZ31" s="397" t="e">
        <f t="shared" si="36"/>
        <v>#N/A</v>
      </c>
      <c r="BA31" s="397" t="str">
        <f t="shared" si="12"/>
        <v/>
      </c>
      <c r="BB31" s="397">
        <v>28</v>
      </c>
      <c r="BC31" s="397" t="e">
        <f t="shared" si="37"/>
        <v>#N/A</v>
      </c>
      <c r="BD31" s="397" t="str">
        <f t="shared" si="13"/>
        <v/>
      </c>
      <c r="BE31" s="397">
        <v>28</v>
      </c>
      <c r="BF31" s="397" t="e">
        <f t="shared" si="38"/>
        <v>#N/A</v>
      </c>
      <c r="BG31" s="397" t="str">
        <f t="shared" si="14"/>
        <v/>
      </c>
      <c r="BH31" s="397">
        <v>28</v>
      </c>
      <c r="BI31" s="397" t="e">
        <f t="shared" si="39"/>
        <v>#N/A</v>
      </c>
      <c r="BJ31" s="397" t="str">
        <f t="shared" si="15"/>
        <v/>
      </c>
      <c r="BK31" s="397">
        <v>28</v>
      </c>
      <c r="BL31" s="397" t="e">
        <f t="shared" si="40"/>
        <v>#N/A</v>
      </c>
      <c r="BM31" s="397" t="str">
        <f t="shared" si="16"/>
        <v/>
      </c>
      <c r="BN31" s="397">
        <v>28</v>
      </c>
      <c r="BO31" s="397" t="e">
        <f t="shared" si="41"/>
        <v>#N/A</v>
      </c>
      <c r="BP31" s="397" t="str">
        <f t="shared" si="17"/>
        <v/>
      </c>
      <c r="BQ31" s="397">
        <v>28</v>
      </c>
      <c r="BR31" s="397" t="e">
        <f t="shared" si="42"/>
        <v>#N/A</v>
      </c>
      <c r="BS31" s="397" t="str">
        <f t="shared" si="18"/>
        <v/>
      </c>
      <c r="BT31" s="397"/>
      <c r="BU31" s="397"/>
      <c r="BV31" s="397"/>
      <c r="BW31" s="397"/>
      <c r="BX31" s="397"/>
      <c r="BY31" s="397"/>
      <c r="BZ31" s="397"/>
      <c r="CA31" s="397"/>
      <c r="CB31" s="397"/>
    </row>
    <row r="32" spans="1:80" s="89" customFormat="1">
      <c r="A32" s="89" t="e">
        <f>A31</f>
        <v>#N/A</v>
      </c>
      <c r="B32" s="90">
        <v>5</v>
      </c>
      <c r="C32" s="540"/>
      <c r="D32" s="545"/>
      <c r="E32" s="545"/>
      <c r="F32" s="90" t="str">
        <f>IF(H32="","",5)</f>
        <v/>
      </c>
      <c r="G32" s="92" t="str">
        <f t="shared" si="0"/>
        <v/>
      </c>
      <c r="H32" s="128"/>
      <c r="I32" s="92" t="str">
        <f t="shared" si="1"/>
        <v/>
      </c>
      <c r="J32" s="553"/>
      <c r="K32" s="554"/>
      <c r="L32" s="554"/>
      <c r="M32" s="554"/>
      <c r="N32" s="554"/>
      <c r="O32" s="555"/>
      <c r="P32" s="99">
        <f t="shared" si="2"/>
        <v>0</v>
      </c>
      <c r="Q32" s="99">
        <f t="shared" si="19"/>
        <v>0</v>
      </c>
      <c r="R32" s="402">
        <f t="shared" si="3"/>
        <v>0</v>
      </c>
      <c r="S32" s="402">
        <f t="shared" si="20"/>
        <v>0</v>
      </c>
      <c r="T32" s="403">
        <f t="shared" si="4"/>
        <v>0</v>
      </c>
      <c r="U32" s="398">
        <f t="shared" si="5"/>
        <v>0</v>
      </c>
      <c r="V32" s="397" t="str">
        <f t="shared" si="21"/>
        <v>000</v>
      </c>
      <c r="W32" s="397">
        <f t="shared" si="22"/>
        <v>0</v>
      </c>
      <c r="X32" s="397">
        <f t="shared" si="23"/>
        <v>0</v>
      </c>
      <c r="Y32" s="397" t="str">
        <f t="shared" si="24"/>
        <v/>
      </c>
      <c r="Z32" s="397" t="str">
        <f t="shared" si="25"/>
        <v/>
      </c>
      <c r="AA32" s="397" t="str">
        <f t="shared" si="26"/>
        <v>0</v>
      </c>
      <c r="AB32" s="397" t="str">
        <f t="shared" si="27"/>
        <v/>
      </c>
      <c r="AC32" s="397" t="str">
        <f t="shared" si="28"/>
        <v>0</v>
      </c>
      <c r="AD32" s="397" t="str">
        <f t="shared" si="29"/>
        <v/>
      </c>
      <c r="AE32" s="397" t="str">
        <f t="shared" si="6"/>
        <v>00</v>
      </c>
      <c r="AF32" s="397">
        <f t="shared" si="30"/>
        <v>0</v>
      </c>
      <c r="AG32" s="397"/>
      <c r="AH32" s="397">
        <v>5</v>
      </c>
      <c r="AI32" s="397" t="e">
        <f t="shared" si="46"/>
        <v>#N/A</v>
      </c>
      <c r="AJ32" s="397">
        <f t="shared" si="46"/>
        <v>0</v>
      </c>
      <c r="AK32" s="397">
        <v>5</v>
      </c>
      <c r="AL32" s="397" t="e">
        <f t="shared" si="7"/>
        <v>#N/A</v>
      </c>
      <c r="AM32" s="397" t="e">
        <f t="shared" si="32"/>
        <v>#N/A</v>
      </c>
      <c r="AN32" s="397" t="str">
        <f t="shared" si="8"/>
        <v/>
      </c>
      <c r="AO32" s="397">
        <v>5</v>
      </c>
      <c r="AP32" s="397">
        <v>29</v>
      </c>
      <c r="AQ32" s="397">
        <f t="shared" si="33"/>
        <v>29</v>
      </c>
      <c r="AR32" s="397" t="e">
        <f t="shared" si="9"/>
        <v>#N/A</v>
      </c>
      <c r="AS32" s="397">
        <v>29</v>
      </c>
      <c r="AT32" s="397" t="e">
        <f t="shared" si="34"/>
        <v>#N/A</v>
      </c>
      <c r="AU32" s="397" t="str">
        <f t="shared" si="10"/>
        <v/>
      </c>
      <c r="AV32" s="397">
        <v>29</v>
      </c>
      <c r="AW32" s="397" t="e">
        <f t="shared" si="35"/>
        <v>#N/A</v>
      </c>
      <c r="AX32" s="397" t="str">
        <f t="shared" si="11"/>
        <v/>
      </c>
      <c r="AY32" s="397">
        <v>29</v>
      </c>
      <c r="AZ32" s="397" t="e">
        <f t="shared" si="36"/>
        <v>#N/A</v>
      </c>
      <c r="BA32" s="397" t="str">
        <f t="shared" si="12"/>
        <v/>
      </c>
      <c r="BB32" s="397">
        <v>29</v>
      </c>
      <c r="BC32" s="397" t="e">
        <f t="shared" si="37"/>
        <v>#N/A</v>
      </c>
      <c r="BD32" s="397" t="str">
        <f t="shared" si="13"/>
        <v/>
      </c>
      <c r="BE32" s="397">
        <v>29</v>
      </c>
      <c r="BF32" s="397" t="e">
        <f t="shared" si="38"/>
        <v>#N/A</v>
      </c>
      <c r="BG32" s="397" t="str">
        <f t="shared" si="14"/>
        <v/>
      </c>
      <c r="BH32" s="397">
        <v>29</v>
      </c>
      <c r="BI32" s="397" t="e">
        <f t="shared" si="39"/>
        <v>#N/A</v>
      </c>
      <c r="BJ32" s="397" t="str">
        <f t="shared" si="15"/>
        <v/>
      </c>
      <c r="BK32" s="397">
        <v>29</v>
      </c>
      <c r="BL32" s="397" t="e">
        <f t="shared" si="40"/>
        <v>#N/A</v>
      </c>
      <c r="BM32" s="397" t="str">
        <f t="shared" si="16"/>
        <v/>
      </c>
      <c r="BN32" s="397">
        <v>29</v>
      </c>
      <c r="BO32" s="397" t="e">
        <f t="shared" si="41"/>
        <v>#N/A</v>
      </c>
      <c r="BP32" s="397" t="str">
        <f t="shared" si="17"/>
        <v/>
      </c>
      <c r="BQ32" s="397">
        <v>29</v>
      </c>
      <c r="BR32" s="397" t="e">
        <f t="shared" si="42"/>
        <v>#N/A</v>
      </c>
      <c r="BS32" s="397" t="str">
        <f t="shared" si="18"/>
        <v/>
      </c>
      <c r="BT32" s="397"/>
      <c r="BU32" s="397"/>
      <c r="BV32" s="397"/>
      <c r="BW32" s="397"/>
      <c r="BX32" s="397"/>
      <c r="BY32" s="397"/>
      <c r="BZ32" s="397"/>
      <c r="CA32" s="397"/>
      <c r="CB32" s="397"/>
    </row>
    <row r="33" spans="1:80" s="89" customFormat="1" ht="15" thickBot="1">
      <c r="A33" s="89" t="e">
        <f>A32</f>
        <v>#N/A</v>
      </c>
      <c r="B33" s="90">
        <v>6</v>
      </c>
      <c r="C33" s="541"/>
      <c r="D33" s="546"/>
      <c r="E33" s="546"/>
      <c r="F33" s="102" t="str">
        <f>IF(H33="","",6)</f>
        <v/>
      </c>
      <c r="G33" s="103" t="str">
        <f t="shared" si="0"/>
        <v/>
      </c>
      <c r="H33" s="132"/>
      <c r="I33" s="103" t="str">
        <f t="shared" si="1"/>
        <v/>
      </c>
      <c r="J33" s="556"/>
      <c r="K33" s="557"/>
      <c r="L33" s="557"/>
      <c r="M33" s="557"/>
      <c r="N33" s="557"/>
      <c r="O33" s="558"/>
      <c r="P33" s="99">
        <f t="shared" si="2"/>
        <v>0</v>
      </c>
      <c r="Q33" s="99">
        <f t="shared" si="19"/>
        <v>0</v>
      </c>
      <c r="R33" s="402">
        <f t="shared" si="3"/>
        <v>0</v>
      </c>
      <c r="S33" s="402">
        <f t="shared" si="20"/>
        <v>0</v>
      </c>
      <c r="T33" s="403">
        <f t="shared" si="4"/>
        <v>0</v>
      </c>
      <c r="U33" s="398">
        <f t="shared" si="5"/>
        <v>0</v>
      </c>
      <c r="V33" s="397" t="str">
        <f t="shared" si="21"/>
        <v>000</v>
      </c>
      <c r="W33" s="397">
        <f t="shared" si="22"/>
        <v>0</v>
      </c>
      <c r="X33" s="397">
        <f t="shared" si="23"/>
        <v>0</v>
      </c>
      <c r="Y33" s="397" t="str">
        <f t="shared" si="24"/>
        <v/>
      </c>
      <c r="Z33" s="397" t="str">
        <f t="shared" si="25"/>
        <v/>
      </c>
      <c r="AA33" s="397" t="str">
        <f t="shared" si="26"/>
        <v>0</v>
      </c>
      <c r="AB33" s="397" t="str">
        <f t="shared" si="27"/>
        <v/>
      </c>
      <c r="AC33" s="397" t="str">
        <f t="shared" si="28"/>
        <v>0</v>
      </c>
      <c r="AD33" s="397" t="str">
        <f t="shared" si="29"/>
        <v/>
      </c>
      <c r="AE33" s="397" t="str">
        <f t="shared" si="6"/>
        <v>00</v>
      </c>
      <c r="AF33" s="397">
        <f t="shared" si="30"/>
        <v>0</v>
      </c>
      <c r="AG33" s="397"/>
      <c r="AH33" s="397">
        <v>5</v>
      </c>
      <c r="AI33" s="397" t="e">
        <f t="shared" si="46"/>
        <v>#N/A</v>
      </c>
      <c r="AJ33" s="397">
        <f t="shared" si="46"/>
        <v>0</v>
      </c>
      <c r="AK33" s="397">
        <v>6</v>
      </c>
      <c r="AL33" s="397" t="e">
        <f t="shared" si="7"/>
        <v>#N/A</v>
      </c>
      <c r="AM33" s="397" t="e">
        <f t="shared" si="32"/>
        <v>#N/A</v>
      </c>
      <c r="AN33" s="397" t="str">
        <f t="shared" si="8"/>
        <v/>
      </c>
      <c r="AO33" s="397">
        <v>6</v>
      </c>
      <c r="AP33" s="397">
        <v>30</v>
      </c>
      <c r="AQ33" s="397">
        <f t="shared" si="33"/>
        <v>30</v>
      </c>
      <c r="AR33" s="397" t="e">
        <f t="shared" si="9"/>
        <v>#N/A</v>
      </c>
      <c r="AS33" s="397">
        <v>30</v>
      </c>
      <c r="AT33" s="397" t="e">
        <f t="shared" si="34"/>
        <v>#N/A</v>
      </c>
      <c r="AU33" s="397" t="str">
        <f t="shared" si="10"/>
        <v/>
      </c>
      <c r="AV33" s="397">
        <v>30</v>
      </c>
      <c r="AW33" s="397" t="e">
        <f t="shared" si="35"/>
        <v>#N/A</v>
      </c>
      <c r="AX33" s="397" t="str">
        <f t="shared" si="11"/>
        <v/>
      </c>
      <c r="AY33" s="397">
        <v>30</v>
      </c>
      <c r="AZ33" s="397" t="e">
        <f t="shared" si="36"/>
        <v>#N/A</v>
      </c>
      <c r="BA33" s="397" t="str">
        <f t="shared" si="12"/>
        <v/>
      </c>
      <c r="BB33" s="397">
        <v>30</v>
      </c>
      <c r="BC33" s="397" t="e">
        <f t="shared" si="37"/>
        <v>#N/A</v>
      </c>
      <c r="BD33" s="397" t="str">
        <f t="shared" si="13"/>
        <v/>
      </c>
      <c r="BE33" s="397">
        <v>30</v>
      </c>
      <c r="BF33" s="397" t="e">
        <f t="shared" si="38"/>
        <v>#N/A</v>
      </c>
      <c r="BG33" s="397" t="str">
        <f t="shared" si="14"/>
        <v/>
      </c>
      <c r="BH33" s="397">
        <v>30</v>
      </c>
      <c r="BI33" s="397" t="e">
        <f t="shared" si="39"/>
        <v>#N/A</v>
      </c>
      <c r="BJ33" s="397" t="str">
        <f t="shared" si="15"/>
        <v/>
      </c>
      <c r="BK33" s="397">
        <v>30</v>
      </c>
      <c r="BL33" s="397" t="e">
        <f t="shared" si="40"/>
        <v>#N/A</v>
      </c>
      <c r="BM33" s="397" t="str">
        <f t="shared" si="16"/>
        <v/>
      </c>
      <c r="BN33" s="397">
        <v>30</v>
      </c>
      <c r="BO33" s="397" t="e">
        <f t="shared" si="41"/>
        <v>#N/A</v>
      </c>
      <c r="BP33" s="397" t="str">
        <f t="shared" si="17"/>
        <v/>
      </c>
      <c r="BQ33" s="397">
        <v>30</v>
      </c>
      <c r="BR33" s="397" t="e">
        <f t="shared" si="42"/>
        <v>#N/A</v>
      </c>
      <c r="BS33" s="397" t="str">
        <f t="shared" si="18"/>
        <v/>
      </c>
      <c r="BT33" s="397"/>
      <c r="BU33" s="397"/>
      <c r="BV33" s="397"/>
      <c r="BW33" s="397"/>
      <c r="BX33" s="397"/>
      <c r="BY33" s="397"/>
      <c r="BZ33" s="397"/>
      <c r="CA33" s="397"/>
      <c r="CB33" s="397"/>
    </row>
    <row r="34" spans="1:80" s="89" customFormat="1">
      <c r="A34" s="89" t="e">
        <f>VLOOKUP(D34,コード４,2,FALSE)</f>
        <v>#N/A</v>
      </c>
      <c r="B34" s="90">
        <v>1</v>
      </c>
      <c r="C34" s="539">
        <v>6</v>
      </c>
      <c r="D34" s="134"/>
      <c r="E34" s="346" t="str">
        <f>IF(D34="","",CA34)</f>
        <v/>
      </c>
      <c r="F34" s="90" t="str">
        <f>IF(H34="","",1)</f>
        <v/>
      </c>
      <c r="G34" s="92" t="str">
        <f t="shared" si="0"/>
        <v/>
      </c>
      <c r="H34" s="128"/>
      <c r="I34" s="92" t="str">
        <f t="shared" si="1"/>
        <v/>
      </c>
      <c r="J34" s="94" t="str">
        <f>IF(D34="","",VLOOKUP(D34,コード４,3,FALSE))</f>
        <v/>
      </c>
      <c r="K34" s="129"/>
      <c r="L34" s="96" t="str">
        <f>IF(B34="","",IF(J34="","",IF(J34="p","点",IF(J34="t","分","m"))))</f>
        <v/>
      </c>
      <c r="M34" s="130"/>
      <c r="N34" s="96" t="str">
        <f>IF(B34="","",IF(J34="","",IF(J34="p","",IF(J34="t","秒","cm"))))</f>
        <v/>
      </c>
      <c r="O34" s="131"/>
      <c r="P34" s="99">
        <f t="shared" si="2"/>
        <v>0</v>
      </c>
      <c r="Q34" s="99">
        <f t="shared" si="19"/>
        <v>0</v>
      </c>
      <c r="R34" s="402">
        <f t="shared" si="3"/>
        <v>0</v>
      </c>
      <c r="S34" s="402">
        <f t="shared" si="20"/>
        <v>0</v>
      </c>
      <c r="T34" s="403">
        <f t="shared" si="4"/>
        <v>0</v>
      </c>
      <c r="U34" s="398">
        <f t="shared" si="5"/>
        <v>0</v>
      </c>
      <c r="V34" s="397" t="str">
        <f t="shared" si="21"/>
        <v>000</v>
      </c>
      <c r="W34" s="397">
        <f t="shared" si="22"/>
        <v>0</v>
      </c>
      <c r="X34" s="397">
        <f t="shared" si="23"/>
        <v>0</v>
      </c>
      <c r="Y34" s="397" t="str">
        <f t="shared" si="24"/>
        <v/>
      </c>
      <c r="Z34" s="397" t="str">
        <f t="shared" si="25"/>
        <v/>
      </c>
      <c r="AA34" s="397" t="str">
        <f t="shared" si="26"/>
        <v>0</v>
      </c>
      <c r="AB34" s="397" t="str">
        <f t="shared" si="27"/>
        <v/>
      </c>
      <c r="AC34" s="397" t="str">
        <f t="shared" si="28"/>
        <v>0</v>
      </c>
      <c r="AD34" s="397" t="str">
        <f t="shared" si="29"/>
        <v/>
      </c>
      <c r="AE34" s="397" t="str">
        <f t="shared" si="6"/>
        <v>00</v>
      </c>
      <c r="AF34" s="397">
        <f t="shared" si="30"/>
        <v>0</v>
      </c>
      <c r="AG34" s="397"/>
      <c r="AH34" s="397">
        <v>6</v>
      </c>
      <c r="AI34" s="397" t="e">
        <f>VLOOKUP(D34,コード４,2,FALSE)</f>
        <v>#N/A</v>
      </c>
      <c r="AJ34" s="397">
        <f>COUNTIF('tmp４'!C$203:C$1202,AI34)</f>
        <v>0</v>
      </c>
      <c r="AK34" s="397">
        <v>1</v>
      </c>
      <c r="AL34" s="397" t="e">
        <f t="shared" si="7"/>
        <v>#N/A</v>
      </c>
      <c r="AM34" s="397" t="e">
        <f>AL34*1</f>
        <v>#N/A</v>
      </c>
      <c r="AN34" s="397" t="str">
        <f t="shared" si="8"/>
        <v/>
      </c>
      <c r="AO34" s="397">
        <v>1</v>
      </c>
      <c r="AP34" s="397">
        <v>31</v>
      </c>
      <c r="AQ34" s="397">
        <f t="shared" si="33"/>
        <v>31</v>
      </c>
      <c r="AR34" s="397" t="e">
        <f t="shared" si="9"/>
        <v>#N/A</v>
      </c>
      <c r="AS34" s="397">
        <v>31</v>
      </c>
      <c r="AT34" s="397" t="e">
        <f t="shared" si="34"/>
        <v>#N/A</v>
      </c>
      <c r="AU34" s="397" t="str">
        <f t="shared" si="10"/>
        <v/>
      </c>
      <c r="AV34" s="397">
        <v>31</v>
      </c>
      <c r="AW34" s="397" t="e">
        <f t="shared" si="35"/>
        <v>#N/A</v>
      </c>
      <c r="AX34" s="397" t="str">
        <f t="shared" si="11"/>
        <v/>
      </c>
      <c r="AY34" s="397">
        <v>31</v>
      </c>
      <c r="AZ34" s="397" t="e">
        <f t="shared" si="36"/>
        <v>#N/A</v>
      </c>
      <c r="BA34" s="397" t="str">
        <f t="shared" si="12"/>
        <v/>
      </c>
      <c r="BB34" s="397">
        <v>31</v>
      </c>
      <c r="BC34" s="397" t="e">
        <f t="shared" si="37"/>
        <v>#N/A</v>
      </c>
      <c r="BD34" s="397" t="str">
        <f t="shared" si="13"/>
        <v/>
      </c>
      <c r="BE34" s="397">
        <v>31</v>
      </c>
      <c r="BF34" s="397" t="e">
        <f t="shared" si="38"/>
        <v>#N/A</v>
      </c>
      <c r="BG34" s="397" t="str">
        <f t="shared" si="14"/>
        <v/>
      </c>
      <c r="BH34" s="397">
        <v>31</v>
      </c>
      <c r="BI34" s="397" t="e">
        <f t="shared" si="39"/>
        <v>#N/A</v>
      </c>
      <c r="BJ34" s="397" t="str">
        <f t="shared" si="15"/>
        <v/>
      </c>
      <c r="BK34" s="397">
        <v>31</v>
      </c>
      <c r="BL34" s="397" t="e">
        <f t="shared" si="40"/>
        <v>#N/A</v>
      </c>
      <c r="BM34" s="397" t="str">
        <f t="shared" si="16"/>
        <v/>
      </c>
      <c r="BN34" s="397">
        <v>31</v>
      </c>
      <c r="BO34" s="397" t="e">
        <f t="shared" si="41"/>
        <v>#N/A</v>
      </c>
      <c r="BP34" s="397" t="str">
        <f t="shared" si="17"/>
        <v/>
      </c>
      <c r="BQ34" s="397">
        <v>31</v>
      </c>
      <c r="BR34" s="397" t="e">
        <f t="shared" si="42"/>
        <v>#N/A</v>
      </c>
      <c r="BS34" s="397" t="str">
        <f t="shared" si="18"/>
        <v/>
      </c>
      <c r="BT34" s="397"/>
      <c r="BU34" s="397">
        <f>COUNTIF(D$4:D39,D34)</f>
        <v>0</v>
      </c>
      <c r="BV34" s="397"/>
      <c r="BW34" s="397"/>
      <c r="BX34" s="397">
        <f>COUNTIF(D$4:D$63,D34)</f>
        <v>0</v>
      </c>
      <c r="BY34" s="397" t="b">
        <f>AND(BU34=1,BX34=1)</f>
        <v>0</v>
      </c>
      <c r="BZ34" s="397" t="e">
        <f>IF(BY34=TRUE,"",VLOOKUP(BU34,CC$4:CD$13,2,FALSE))</f>
        <v>#N/A</v>
      </c>
      <c r="CA34" s="397" t="str">
        <f>IF(D34="","",CONCATENATE(BW$2,BZ34))</f>
        <v/>
      </c>
      <c r="CB34" s="397"/>
    </row>
    <row r="35" spans="1:80" s="89" customFormat="1">
      <c r="A35" s="89" t="e">
        <f>A34</f>
        <v>#N/A</v>
      </c>
      <c r="B35" s="90">
        <v>2</v>
      </c>
      <c r="C35" s="540"/>
      <c r="D35" s="544"/>
      <c r="E35" s="544"/>
      <c r="F35" s="90" t="str">
        <f>IF(H35="","",2)</f>
        <v/>
      </c>
      <c r="G35" s="92" t="str">
        <f t="shared" si="0"/>
        <v/>
      </c>
      <c r="H35" s="128"/>
      <c r="I35" s="92" t="str">
        <f t="shared" si="1"/>
        <v/>
      </c>
      <c r="J35" s="550"/>
      <c r="K35" s="551"/>
      <c r="L35" s="551"/>
      <c r="M35" s="551"/>
      <c r="N35" s="551"/>
      <c r="O35" s="552"/>
      <c r="P35" s="99">
        <f t="shared" si="2"/>
        <v>0</v>
      </c>
      <c r="Q35" s="99">
        <f t="shared" si="19"/>
        <v>0</v>
      </c>
      <c r="R35" s="402">
        <f t="shared" si="3"/>
        <v>0</v>
      </c>
      <c r="S35" s="402">
        <f t="shared" si="20"/>
        <v>0</v>
      </c>
      <c r="T35" s="403">
        <f t="shared" si="4"/>
        <v>0</v>
      </c>
      <c r="U35" s="398">
        <f t="shared" si="5"/>
        <v>0</v>
      </c>
      <c r="V35" s="397" t="str">
        <f t="shared" si="21"/>
        <v>000</v>
      </c>
      <c r="W35" s="397">
        <f t="shared" si="22"/>
        <v>0</v>
      </c>
      <c r="X35" s="397">
        <f t="shared" si="23"/>
        <v>0</v>
      </c>
      <c r="Y35" s="397" t="str">
        <f t="shared" si="24"/>
        <v/>
      </c>
      <c r="Z35" s="397" t="str">
        <f t="shared" si="25"/>
        <v/>
      </c>
      <c r="AA35" s="397" t="str">
        <f t="shared" si="26"/>
        <v>0</v>
      </c>
      <c r="AB35" s="397" t="str">
        <f t="shared" si="27"/>
        <v/>
      </c>
      <c r="AC35" s="397" t="str">
        <f t="shared" si="28"/>
        <v>0</v>
      </c>
      <c r="AD35" s="397" t="str">
        <f t="shared" si="29"/>
        <v/>
      </c>
      <c r="AE35" s="397" t="str">
        <f t="shared" si="6"/>
        <v>00</v>
      </c>
      <c r="AF35" s="397">
        <f t="shared" si="30"/>
        <v>0</v>
      </c>
      <c r="AG35" s="397"/>
      <c r="AH35" s="397">
        <v>6</v>
      </c>
      <c r="AI35" s="397" t="e">
        <f t="shared" ref="AI35:AJ39" si="47">AI34</f>
        <v>#N/A</v>
      </c>
      <c r="AJ35" s="397">
        <f t="shared" si="47"/>
        <v>0</v>
      </c>
      <c r="AK35" s="397">
        <v>2</v>
      </c>
      <c r="AL35" s="397" t="e">
        <f t="shared" si="7"/>
        <v>#N/A</v>
      </c>
      <c r="AM35" s="397" t="e">
        <f t="shared" si="32"/>
        <v>#N/A</v>
      </c>
      <c r="AN35" s="397" t="str">
        <f t="shared" si="8"/>
        <v/>
      </c>
      <c r="AO35" s="397">
        <v>2</v>
      </c>
      <c r="AP35" s="397">
        <v>32</v>
      </c>
      <c r="AQ35" s="397">
        <f t="shared" si="33"/>
        <v>32</v>
      </c>
      <c r="AR35" s="397" t="e">
        <f t="shared" si="9"/>
        <v>#N/A</v>
      </c>
      <c r="AS35" s="397">
        <v>32</v>
      </c>
      <c r="AT35" s="397" t="e">
        <f t="shared" si="34"/>
        <v>#N/A</v>
      </c>
      <c r="AU35" s="397" t="str">
        <f t="shared" si="10"/>
        <v/>
      </c>
      <c r="AV35" s="397">
        <v>32</v>
      </c>
      <c r="AW35" s="397" t="e">
        <f t="shared" si="35"/>
        <v>#N/A</v>
      </c>
      <c r="AX35" s="397" t="str">
        <f t="shared" si="11"/>
        <v/>
      </c>
      <c r="AY35" s="397">
        <v>32</v>
      </c>
      <c r="AZ35" s="397" t="e">
        <f t="shared" si="36"/>
        <v>#N/A</v>
      </c>
      <c r="BA35" s="397" t="str">
        <f t="shared" si="12"/>
        <v/>
      </c>
      <c r="BB35" s="397">
        <v>32</v>
      </c>
      <c r="BC35" s="397" t="e">
        <f t="shared" si="37"/>
        <v>#N/A</v>
      </c>
      <c r="BD35" s="397" t="str">
        <f t="shared" si="13"/>
        <v/>
      </c>
      <c r="BE35" s="397">
        <v>32</v>
      </c>
      <c r="BF35" s="397" t="e">
        <f t="shared" si="38"/>
        <v>#N/A</v>
      </c>
      <c r="BG35" s="397" t="str">
        <f t="shared" si="14"/>
        <v/>
      </c>
      <c r="BH35" s="397">
        <v>32</v>
      </c>
      <c r="BI35" s="397" t="e">
        <f t="shared" si="39"/>
        <v>#N/A</v>
      </c>
      <c r="BJ35" s="397" t="str">
        <f t="shared" si="15"/>
        <v/>
      </c>
      <c r="BK35" s="397">
        <v>32</v>
      </c>
      <c r="BL35" s="397" t="e">
        <f t="shared" si="40"/>
        <v>#N/A</v>
      </c>
      <c r="BM35" s="397" t="str">
        <f t="shared" si="16"/>
        <v/>
      </c>
      <c r="BN35" s="397">
        <v>32</v>
      </c>
      <c r="BO35" s="397" t="e">
        <f t="shared" si="41"/>
        <v>#N/A</v>
      </c>
      <c r="BP35" s="397" t="str">
        <f t="shared" si="17"/>
        <v/>
      </c>
      <c r="BQ35" s="397">
        <v>32</v>
      </c>
      <c r="BR35" s="397" t="e">
        <f t="shared" si="42"/>
        <v>#N/A</v>
      </c>
      <c r="BS35" s="397" t="str">
        <f t="shared" si="18"/>
        <v/>
      </c>
      <c r="BT35" s="397"/>
      <c r="BU35" s="397"/>
      <c r="BV35" s="397"/>
      <c r="BW35" s="397"/>
      <c r="BX35" s="397"/>
      <c r="BY35" s="397"/>
      <c r="BZ35" s="397"/>
      <c r="CA35" s="397"/>
      <c r="CB35" s="397"/>
    </row>
    <row r="36" spans="1:80" s="89" customFormat="1">
      <c r="A36" s="89" t="e">
        <f>A35</f>
        <v>#N/A</v>
      </c>
      <c r="B36" s="90">
        <v>3</v>
      </c>
      <c r="C36" s="540"/>
      <c r="D36" s="545"/>
      <c r="E36" s="545"/>
      <c r="F36" s="90" t="str">
        <f>IF(H36="","",3)</f>
        <v/>
      </c>
      <c r="G36" s="92" t="str">
        <f t="shared" ref="G36:G63" si="48">IF(H36="","",VLOOKUP(H36,女リレー,13,FALSE))</f>
        <v/>
      </c>
      <c r="H36" s="128"/>
      <c r="I36" s="92" t="str">
        <f t="shared" ref="I36:I63" si="49">IF(H36="","",VLOOKUP(H36,女リレー,2,FALSE))</f>
        <v/>
      </c>
      <c r="J36" s="553"/>
      <c r="K36" s="554"/>
      <c r="L36" s="554"/>
      <c r="M36" s="554"/>
      <c r="N36" s="554"/>
      <c r="O36" s="555"/>
      <c r="P36" s="99">
        <f t="shared" ref="P36:P63" si="50">IF(B36="","",LEN(K36))</f>
        <v>0</v>
      </c>
      <c r="Q36" s="99">
        <f t="shared" si="19"/>
        <v>0</v>
      </c>
      <c r="R36" s="402">
        <f t="shared" ref="R36:R63" si="51">IF(B36="","",LEN(M36))</f>
        <v>0</v>
      </c>
      <c r="S36" s="402">
        <f t="shared" si="20"/>
        <v>0</v>
      </c>
      <c r="T36" s="403">
        <f t="shared" ref="T36:T63" si="52">IF(B36="","",LEN(O36))</f>
        <v>0</v>
      </c>
      <c r="U36" s="398">
        <f t="shared" ref="U36:U63" si="53">IF(B36="","",IF(J36="m","",IF(J36="p","",(IF(T36=1,O36*10,O36)))))</f>
        <v>0</v>
      </c>
      <c r="V36" s="397" t="str">
        <f t="shared" si="21"/>
        <v>000</v>
      </c>
      <c r="W36" s="397">
        <f t="shared" si="22"/>
        <v>0</v>
      </c>
      <c r="X36" s="397">
        <f t="shared" si="23"/>
        <v>0</v>
      </c>
      <c r="Y36" s="397" t="str">
        <f t="shared" si="24"/>
        <v/>
      </c>
      <c r="Z36" s="397" t="str">
        <f t="shared" si="25"/>
        <v/>
      </c>
      <c r="AA36" s="397" t="str">
        <f t="shared" si="26"/>
        <v>0</v>
      </c>
      <c r="AB36" s="397" t="str">
        <f t="shared" si="27"/>
        <v/>
      </c>
      <c r="AC36" s="397" t="str">
        <f t="shared" si="28"/>
        <v>0</v>
      </c>
      <c r="AD36" s="397" t="str">
        <f t="shared" si="29"/>
        <v/>
      </c>
      <c r="AE36" s="397" t="str">
        <f t="shared" si="6"/>
        <v>00</v>
      </c>
      <c r="AF36" s="397">
        <f t="shared" si="30"/>
        <v>0</v>
      </c>
      <c r="AG36" s="397"/>
      <c r="AH36" s="397">
        <v>6</v>
      </c>
      <c r="AI36" s="397" t="e">
        <f t="shared" si="47"/>
        <v>#N/A</v>
      </c>
      <c r="AJ36" s="397">
        <f t="shared" si="47"/>
        <v>0</v>
      </c>
      <c r="AK36" s="397">
        <v>3</v>
      </c>
      <c r="AL36" s="397" t="e">
        <f t="shared" ref="AL36:AL63" si="54">CONCATENATE(AI36,AK36)</f>
        <v>#N/A</v>
      </c>
      <c r="AM36" s="397" t="e">
        <f t="shared" si="32"/>
        <v>#N/A</v>
      </c>
      <c r="AN36" s="397" t="str">
        <f t="shared" ref="AN36:AN63" si="55">IF(AK36&gt;AJ36,"",VLOOKUP(AM36,範囲り女,3,FALSE))</f>
        <v/>
      </c>
      <c r="AO36" s="397">
        <v>3</v>
      </c>
      <c r="AP36" s="397">
        <v>33</v>
      </c>
      <c r="AQ36" s="397">
        <f t="shared" si="33"/>
        <v>33</v>
      </c>
      <c r="AR36" s="397" t="e">
        <f t="shared" ref="AR36:AR63" si="56">IF(AP36&gt;AQ$3,"",VLOOKUP(AQ36,範囲り女,3,FALSE))</f>
        <v>#N/A</v>
      </c>
      <c r="AS36" s="397">
        <v>33</v>
      </c>
      <c r="AT36" s="397" t="e">
        <f t="shared" si="34"/>
        <v>#N/A</v>
      </c>
      <c r="AU36" s="397" t="str">
        <f t="shared" ref="AU36:AU63" si="57">IF(AS36&gt;AT$3,"",VLOOKUP(AT36,範囲り女,3,FALSE))</f>
        <v/>
      </c>
      <c r="AV36" s="397">
        <v>33</v>
      </c>
      <c r="AW36" s="397" t="e">
        <f t="shared" si="35"/>
        <v>#N/A</v>
      </c>
      <c r="AX36" s="397" t="str">
        <f t="shared" ref="AX36:AX63" si="58">IF(AV36&gt;AW$3,"",VLOOKUP(AW36,範囲り女,3,FALSE))</f>
        <v/>
      </c>
      <c r="AY36" s="397">
        <v>33</v>
      </c>
      <c r="AZ36" s="397" t="e">
        <f t="shared" si="36"/>
        <v>#N/A</v>
      </c>
      <c r="BA36" s="397" t="str">
        <f t="shared" ref="BA36:BA63" si="59">IF(AY36&gt;AZ$3,"",VLOOKUP(AZ36,範囲り女,3,FALSE))</f>
        <v/>
      </c>
      <c r="BB36" s="397">
        <v>33</v>
      </c>
      <c r="BC36" s="397" t="e">
        <f t="shared" si="37"/>
        <v>#N/A</v>
      </c>
      <c r="BD36" s="397" t="str">
        <f t="shared" ref="BD36:BD63" si="60">IF(BB36&gt;BC$3,"",VLOOKUP(BC36,範囲り女,3,FALSE))</f>
        <v/>
      </c>
      <c r="BE36" s="397">
        <v>33</v>
      </c>
      <c r="BF36" s="397" t="e">
        <f t="shared" si="38"/>
        <v>#N/A</v>
      </c>
      <c r="BG36" s="397" t="str">
        <f t="shared" ref="BG36:BG63" si="61">IF(BE36&gt;BF$3,"",VLOOKUP(BF36,範囲り女,3,FALSE))</f>
        <v/>
      </c>
      <c r="BH36" s="397">
        <v>33</v>
      </c>
      <c r="BI36" s="397" t="e">
        <f t="shared" si="39"/>
        <v>#N/A</v>
      </c>
      <c r="BJ36" s="397" t="str">
        <f t="shared" ref="BJ36:BJ63" si="62">IF(BH36&gt;BI$3,"",VLOOKUP(BI36,範囲り女,3,FALSE))</f>
        <v/>
      </c>
      <c r="BK36" s="397">
        <v>33</v>
      </c>
      <c r="BL36" s="397" t="e">
        <f t="shared" si="40"/>
        <v>#N/A</v>
      </c>
      <c r="BM36" s="397" t="str">
        <f t="shared" ref="BM36:BM63" si="63">IF(BK36&gt;BL$3,"",VLOOKUP(BL36,範囲り女,3,FALSE))</f>
        <v/>
      </c>
      <c r="BN36" s="397">
        <v>33</v>
      </c>
      <c r="BO36" s="397" t="e">
        <f t="shared" si="41"/>
        <v>#N/A</v>
      </c>
      <c r="BP36" s="397" t="str">
        <f t="shared" ref="BP36:BP63" si="64">IF(BN36&gt;BO$3,"",VLOOKUP(BO36,範囲り女,3,FALSE))</f>
        <v/>
      </c>
      <c r="BQ36" s="397">
        <v>33</v>
      </c>
      <c r="BR36" s="397" t="e">
        <f t="shared" si="42"/>
        <v>#N/A</v>
      </c>
      <c r="BS36" s="397" t="str">
        <f t="shared" ref="BS36:BS63" si="65">IF(BQ36&gt;BR$3,"",VLOOKUP(BR36,範囲り女,3,FALSE))</f>
        <v/>
      </c>
      <c r="BT36" s="397"/>
      <c r="BU36" s="397"/>
      <c r="BV36" s="397"/>
      <c r="BW36" s="397"/>
      <c r="BX36" s="397"/>
      <c r="BY36" s="397"/>
      <c r="BZ36" s="397"/>
      <c r="CA36" s="397"/>
      <c r="CB36" s="397"/>
    </row>
    <row r="37" spans="1:80" s="89" customFormat="1">
      <c r="A37" s="89" t="e">
        <f>A36</f>
        <v>#N/A</v>
      </c>
      <c r="B37" s="90">
        <v>4</v>
      </c>
      <c r="C37" s="540"/>
      <c r="D37" s="545"/>
      <c r="E37" s="545"/>
      <c r="F37" s="90" t="str">
        <f>IF(H37="","",4)</f>
        <v/>
      </c>
      <c r="G37" s="92" t="str">
        <f t="shared" si="48"/>
        <v/>
      </c>
      <c r="H37" s="128"/>
      <c r="I37" s="92" t="str">
        <f t="shared" si="49"/>
        <v/>
      </c>
      <c r="J37" s="553"/>
      <c r="K37" s="554"/>
      <c r="L37" s="554"/>
      <c r="M37" s="554"/>
      <c r="N37" s="554"/>
      <c r="O37" s="555"/>
      <c r="P37" s="99">
        <f t="shared" si="50"/>
        <v>0</v>
      </c>
      <c r="Q37" s="99">
        <f t="shared" si="19"/>
        <v>0</v>
      </c>
      <c r="R37" s="402">
        <f t="shared" si="51"/>
        <v>0</v>
      </c>
      <c r="S37" s="402">
        <f t="shared" si="20"/>
        <v>0</v>
      </c>
      <c r="T37" s="403">
        <f t="shared" si="52"/>
        <v>0</v>
      </c>
      <c r="U37" s="398">
        <f t="shared" si="53"/>
        <v>0</v>
      </c>
      <c r="V37" s="397" t="str">
        <f t="shared" si="21"/>
        <v>000</v>
      </c>
      <c r="W37" s="397">
        <f t="shared" si="22"/>
        <v>0</v>
      </c>
      <c r="X37" s="397">
        <f t="shared" si="23"/>
        <v>0</v>
      </c>
      <c r="Y37" s="397" t="str">
        <f t="shared" si="24"/>
        <v/>
      </c>
      <c r="Z37" s="397" t="str">
        <f t="shared" si="25"/>
        <v/>
      </c>
      <c r="AA37" s="397" t="str">
        <f t="shared" si="26"/>
        <v>0</v>
      </c>
      <c r="AB37" s="397" t="str">
        <f t="shared" si="27"/>
        <v/>
      </c>
      <c r="AC37" s="397" t="str">
        <f t="shared" si="28"/>
        <v>0</v>
      </c>
      <c r="AD37" s="397" t="str">
        <f t="shared" si="29"/>
        <v/>
      </c>
      <c r="AE37" s="397" t="str">
        <f t="shared" si="6"/>
        <v>00</v>
      </c>
      <c r="AF37" s="397">
        <f t="shared" si="30"/>
        <v>0</v>
      </c>
      <c r="AG37" s="397"/>
      <c r="AH37" s="397">
        <v>6</v>
      </c>
      <c r="AI37" s="397" t="e">
        <f t="shared" si="47"/>
        <v>#N/A</v>
      </c>
      <c r="AJ37" s="397">
        <f t="shared" si="47"/>
        <v>0</v>
      </c>
      <c r="AK37" s="397">
        <v>4</v>
      </c>
      <c r="AL37" s="397" t="e">
        <f t="shared" si="54"/>
        <v>#N/A</v>
      </c>
      <c r="AM37" s="397" t="e">
        <f t="shared" si="32"/>
        <v>#N/A</v>
      </c>
      <c r="AN37" s="397" t="str">
        <f t="shared" si="55"/>
        <v/>
      </c>
      <c r="AO37" s="397">
        <v>4</v>
      </c>
      <c r="AP37" s="397">
        <v>34</v>
      </c>
      <c r="AQ37" s="397">
        <f t="shared" si="33"/>
        <v>34</v>
      </c>
      <c r="AR37" s="397" t="e">
        <f t="shared" si="56"/>
        <v>#N/A</v>
      </c>
      <c r="AS37" s="397">
        <v>34</v>
      </c>
      <c r="AT37" s="397" t="e">
        <f t="shared" si="34"/>
        <v>#N/A</v>
      </c>
      <c r="AU37" s="397" t="str">
        <f t="shared" si="57"/>
        <v/>
      </c>
      <c r="AV37" s="397">
        <v>34</v>
      </c>
      <c r="AW37" s="397" t="e">
        <f t="shared" si="35"/>
        <v>#N/A</v>
      </c>
      <c r="AX37" s="397" t="str">
        <f t="shared" si="58"/>
        <v/>
      </c>
      <c r="AY37" s="397">
        <v>34</v>
      </c>
      <c r="AZ37" s="397" t="e">
        <f t="shared" si="36"/>
        <v>#N/A</v>
      </c>
      <c r="BA37" s="397" t="str">
        <f t="shared" si="59"/>
        <v/>
      </c>
      <c r="BB37" s="397">
        <v>34</v>
      </c>
      <c r="BC37" s="397" t="e">
        <f t="shared" si="37"/>
        <v>#N/A</v>
      </c>
      <c r="BD37" s="397" t="str">
        <f t="shared" si="60"/>
        <v/>
      </c>
      <c r="BE37" s="397">
        <v>34</v>
      </c>
      <c r="BF37" s="397" t="e">
        <f t="shared" si="38"/>
        <v>#N/A</v>
      </c>
      <c r="BG37" s="397" t="str">
        <f t="shared" si="61"/>
        <v/>
      </c>
      <c r="BH37" s="397">
        <v>34</v>
      </c>
      <c r="BI37" s="397" t="e">
        <f t="shared" si="39"/>
        <v>#N/A</v>
      </c>
      <c r="BJ37" s="397" t="str">
        <f t="shared" si="62"/>
        <v/>
      </c>
      <c r="BK37" s="397">
        <v>34</v>
      </c>
      <c r="BL37" s="397" t="e">
        <f t="shared" si="40"/>
        <v>#N/A</v>
      </c>
      <c r="BM37" s="397" t="str">
        <f t="shared" si="63"/>
        <v/>
      </c>
      <c r="BN37" s="397">
        <v>34</v>
      </c>
      <c r="BO37" s="397" t="e">
        <f t="shared" si="41"/>
        <v>#N/A</v>
      </c>
      <c r="BP37" s="397" t="str">
        <f t="shared" si="64"/>
        <v/>
      </c>
      <c r="BQ37" s="397">
        <v>34</v>
      </c>
      <c r="BR37" s="397" t="e">
        <f t="shared" si="42"/>
        <v>#N/A</v>
      </c>
      <c r="BS37" s="397" t="str">
        <f t="shared" si="65"/>
        <v/>
      </c>
      <c r="BT37" s="397"/>
      <c r="BU37" s="397"/>
      <c r="BV37" s="397"/>
      <c r="BW37" s="397"/>
      <c r="BX37" s="397"/>
      <c r="BY37" s="397"/>
      <c r="BZ37" s="397"/>
      <c r="CA37" s="397"/>
      <c r="CB37" s="397"/>
    </row>
    <row r="38" spans="1:80" s="89" customFormat="1">
      <c r="A38" s="89" t="e">
        <f>A37</f>
        <v>#N/A</v>
      </c>
      <c r="B38" s="90">
        <v>5</v>
      </c>
      <c r="C38" s="540"/>
      <c r="D38" s="545"/>
      <c r="E38" s="545"/>
      <c r="F38" s="90" t="str">
        <f>IF(H38="","",5)</f>
        <v/>
      </c>
      <c r="G38" s="92" t="str">
        <f t="shared" si="48"/>
        <v/>
      </c>
      <c r="H38" s="128"/>
      <c r="I38" s="92" t="str">
        <f t="shared" si="49"/>
        <v/>
      </c>
      <c r="J38" s="553"/>
      <c r="K38" s="554"/>
      <c r="L38" s="554"/>
      <c r="M38" s="554"/>
      <c r="N38" s="554"/>
      <c r="O38" s="555"/>
      <c r="P38" s="99">
        <f t="shared" si="50"/>
        <v>0</v>
      </c>
      <c r="Q38" s="99">
        <f t="shared" si="19"/>
        <v>0</v>
      </c>
      <c r="R38" s="402">
        <f t="shared" si="51"/>
        <v>0</v>
      </c>
      <c r="S38" s="402">
        <f t="shared" si="20"/>
        <v>0</v>
      </c>
      <c r="T38" s="403">
        <f t="shared" si="52"/>
        <v>0</v>
      </c>
      <c r="U38" s="398">
        <f t="shared" si="53"/>
        <v>0</v>
      </c>
      <c r="V38" s="397" t="str">
        <f t="shared" si="21"/>
        <v>000</v>
      </c>
      <c r="W38" s="397">
        <f t="shared" si="22"/>
        <v>0</v>
      </c>
      <c r="X38" s="397">
        <f t="shared" si="23"/>
        <v>0</v>
      </c>
      <c r="Y38" s="397" t="str">
        <f t="shared" si="24"/>
        <v/>
      </c>
      <c r="Z38" s="397" t="str">
        <f t="shared" si="25"/>
        <v/>
      </c>
      <c r="AA38" s="397" t="str">
        <f t="shared" si="26"/>
        <v>0</v>
      </c>
      <c r="AB38" s="397" t="str">
        <f t="shared" si="27"/>
        <v/>
      </c>
      <c r="AC38" s="397" t="str">
        <f t="shared" si="28"/>
        <v>0</v>
      </c>
      <c r="AD38" s="397" t="str">
        <f t="shared" si="29"/>
        <v/>
      </c>
      <c r="AE38" s="397" t="str">
        <f t="shared" si="6"/>
        <v>00</v>
      </c>
      <c r="AF38" s="397">
        <f t="shared" si="30"/>
        <v>0</v>
      </c>
      <c r="AG38" s="397"/>
      <c r="AH38" s="397">
        <v>6</v>
      </c>
      <c r="AI38" s="397" t="e">
        <f t="shared" si="47"/>
        <v>#N/A</v>
      </c>
      <c r="AJ38" s="397">
        <f t="shared" si="47"/>
        <v>0</v>
      </c>
      <c r="AK38" s="397">
        <v>5</v>
      </c>
      <c r="AL38" s="397" t="e">
        <f t="shared" si="54"/>
        <v>#N/A</v>
      </c>
      <c r="AM38" s="397" t="e">
        <f t="shared" si="32"/>
        <v>#N/A</v>
      </c>
      <c r="AN38" s="397" t="str">
        <f t="shared" si="55"/>
        <v/>
      </c>
      <c r="AO38" s="397">
        <v>5</v>
      </c>
      <c r="AP38" s="397">
        <v>35</v>
      </c>
      <c r="AQ38" s="397">
        <f t="shared" si="33"/>
        <v>35</v>
      </c>
      <c r="AR38" s="397" t="e">
        <f t="shared" si="56"/>
        <v>#N/A</v>
      </c>
      <c r="AS38" s="397">
        <v>35</v>
      </c>
      <c r="AT38" s="397" t="e">
        <f t="shared" si="34"/>
        <v>#N/A</v>
      </c>
      <c r="AU38" s="397" t="str">
        <f t="shared" si="57"/>
        <v/>
      </c>
      <c r="AV38" s="397">
        <v>35</v>
      </c>
      <c r="AW38" s="397" t="e">
        <f t="shared" si="35"/>
        <v>#N/A</v>
      </c>
      <c r="AX38" s="397" t="str">
        <f t="shared" si="58"/>
        <v/>
      </c>
      <c r="AY38" s="397">
        <v>35</v>
      </c>
      <c r="AZ38" s="397" t="e">
        <f t="shared" si="36"/>
        <v>#N/A</v>
      </c>
      <c r="BA38" s="397" t="str">
        <f t="shared" si="59"/>
        <v/>
      </c>
      <c r="BB38" s="397">
        <v>35</v>
      </c>
      <c r="BC38" s="397" t="e">
        <f t="shared" si="37"/>
        <v>#N/A</v>
      </c>
      <c r="BD38" s="397" t="str">
        <f t="shared" si="60"/>
        <v/>
      </c>
      <c r="BE38" s="397">
        <v>35</v>
      </c>
      <c r="BF38" s="397" t="e">
        <f t="shared" si="38"/>
        <v>#N/A</v>
      </c>
      <c r="BG38" s="397" t="str">
        <f t="shared" si="61"/>
        <v/>
      </c>
      <c r="BH38" s="397">
        <v>35</v>
      </c>
      <c r="BI38" s="397" t="e">
        <f t="shared" si="39"/>
        <v>#N/A</v>
      </c>
      <c r="BJ38" s="397" t="str">
        <f t="shared" si="62"/>
        <v/>
      </c>
      <c r="BK38" s="397">
        <v>35</v>
      </c>
      <c r="BL38" s="397" t="e">
        <f t="shared" si="40"/>
        <v>#N/A</v>
      </c>
      <c r="BM38" s="397" t="str">
        <f t="shared" si="63"/>
        <v/>
      </c>
      <c r="BN38" s="397">
        <v>35</v>
      </c>
      <c r="BO38" s="397" t="e">
        <f t="shared" si="41"/>
        <v>#N/A</v>
      </c>
      <c r="BP38" s="397" t="str">
        <f t="shared" si="64"/>
        <v/>
      </c>
      <c r="BQ38" s="397">
        <v>35</v>
      </c>
      <c r="BR38" s="397" t="e">
        <f t="shared" si="42"/>
        <v>#N/A</v>
      </c>
      <c r="BS38" s="397" t="str">
        <f t="shared" si="65"/>
        <v/>
      </c>
      <c r="BT38" s="397"/>
      <c r="BU38" s="397"/>
      <c r="BV38" s="397"/>
      <c r="BW38" s="397"/>
      <c r="BX38" s="397"/>
      <c r="BY38" s="397"/>
      <c r="BZ38" s="397"/>
      <c r="CA38" s="397"/>
      <c r="CB38" s="397"/>
    </row>
    <row r="39" spans="1:80" s="89" customFormat="1" ht="15" thickBot="1">
      <c r="A39" s="89" t="e">
        <f>A38</f>
        <v>#N/A</v>
      </c>
      <c r="B39" s="90">
        <v>6</v>
      </c>
      <c r="C39" s="541"/>
      <c r="D39" s="546"/>
      <c r="E39" s="546"/>
      <c r="F39" s="102" t="str">
        <f>IF(H39="","",6)</f>
        <v/>
      </c>
      <c r="G39" s="103" t="str">
        <f t="shared" si="48"/>
        <v/>
      </c>
      <c r="H39" s="132"/>
      <c r="I39" s="103" t="str">
        <f t="shared" si="49"/>
        <v/>
      </c>
      <c r="J39" s="556"/>
      <c r="K39" s="557"/>
      <c r="L39" s="557"/>
      <c r="M39" s="557"/>
      <c r="N39" s="557"/>
      <c r="O39" s="558"/>
      <c r="P39" s="99">
        <f t="shared" si="50"/>
        <v>0</v>
      </c>
      <c r="Q39" s="99">
        <f t="shared" si="19"/>
        <v>0</v>
      </c>
      <c r="R39" s="402">
        <f t="shared" si="51"/>
        <v>0</v>
      </c>
      <c r="S39" s="402">
        <f t="shared" si="20"/>
        <v>0</v>
      </c>
      <c r="T39" s="403">
        <f t="shared" si="52"/>
        <v>0</v>
      </c>
      <c r="U39" s="398">
        <f t="shared" si="53"/>
        <v>0</v>
      </c>
      <c r="V39" s="397" t="str">
        <f t="shared" si="21"/>
        <v>000</v>
      </c>
      <c r="W39" s="397">
        <f t="shared" si="22"/>
        <v>0</v>
      </c>
      <c r="X39" s="397">
        <f t="shared" si="23"/>
        <v>0</v>
      </c>
      <c r="Y39" s="397" t="str">
        <f t="shared" si="24"/>
        <v/>
      </c>
      <c r="Z39" s="397" t="str">
        <f t="shared" si="25"/>
        <v/>
      </c>
      <c r="AA39" s="397" t="str">
        <f t="shared" si="26"/>
        <v>0</v>
      </c>
      <c r="AB39" s="397" t="str">
        <f t="shared" si="27"/>
        <v/>
      </c>
      <c r="AC39" s="397" t="str">
        <f t="shared" si="28"/>
        <v>0</v>
      </c>
      <c r="AD39" s="397" t="str">
        <f t="shared" si="29"/>
        <v/>
      </c>
      <c r="AE39" s="397" t="str">
        <f t="shared" si="6"/>
        <v>00</v>
      </c>
      <c r="AF39" s="397">
        <f t="shared" si="30"/>
        <v>0</v>
      </c>
      <c r="AG39" s="397"/>
      <c r="AH39" s="397">
        <v>6</v>
      </c>
      <c r="AI39" s="397" t="e">
        <f t="shared" si="47"/>
        <v>#N/A</v>
      </c>
      <c r="AJ39" s="397">
        <f t="shared" si="47"/>
        <v>0</v>
      </c>
      <c r="AK39" s="397">
        <v>6</v>
      </c>
      <c r="AL39" s="397" t="e">
        <f t="shared" si="54"/>
        <v>#N/A</v>
      </c>
      <c r="AM39" s="397" t="e">
        <f t="shared" si="32"/>
        <v>#N/A</v>
      </c>
      <c r="AN39" s="397" t="str">
        <f t="shared" si="55"/>
        <v/>
      </c>
      <c r="AO39" s="397">
        <v>6</v>
      </c>
      <c r="AP39" s="397">
        <v>36</v>
      </c>
      <c r="AQ39" s="397">
        <f t="shared" si="33"/>
        <v>36</v>
      </c>
      <c r="AR39" s="397" t="e">
        <f t="shared" si="56"/>
        <v>#N/A</v>
      </c>
      <c r="AS39" s="397">
        <v>36</v>
      </c>
      <c r="AT39" s="397" t="e">
        <f t="shared" si="34"/>
        <v>#N/A</v>
      </c>
      <c r="AU39" s="397" t="str">
        <f t="shared" si="57"/>
        <v/>
      </c>
      <c r="AV39" s="397">
        <v>36</v>
      </c>
      <c r="AW39" s="397" t="e">
        <f t="shared" si="35"/>
        <v>#N/A</v>
      </c>
      <c r="AX39" s="397" t="str">
        <f t="shared" si="58"/>
        <v/>
      </c>
      <c r="AY39" s="397">
        <v>36</v>
      </c>
      <c r="AZ39" s="397" t="e">
        <f t="shared" si="36"/>
        <v>#N/A</v>
      </c>
      <c r="BA39" s="397" t="str">
        <f t="shared" si="59"/>
        <v/>
      </c>
      <c r="BB39" s="397">
        <v>36</v>
      </c>
      <c r="BC39" s="397" t="e">
        <f t="shared" si="37"/>
        <v>#N/A</v>
      </c>
      <c r="BD39" s="397" t="str">
        <f t="shared" si="60"/>
        <v/>
      </c>
      <c r="BE39" s="397">
        <v>36</v>
      </c>
      <c r="BF39" s="397" t="e">
        <f t="shared" si="38"/>
        <v>#N/A</v>
      </c>
      <c r="BG39" s="397" t="str">
        <f t="shared" si="61"/>
        <v/>
      </c>
      <c r="BH39" s="397">
        <v>36</v>
      </c>
      <c r="BI39" s="397" t="e">
        <f t="shared" si="39"/>
        <v>#N/A</v>
      </c>
      <c r="BJ39" s="397" t="str">
        <f t="shared" si="62"/>
        <v/>
      </c>
      <c r="BK39" s="397">
        <v>36</v>
      </c>
      <c r="BL39" s="397" t="e">
        <f t="shared" si="40"/>
        <v>#N/A</v>
      </c>
      <c r="BM39" s="397" t="str">
        <f t="shared" si="63"/>
        <v/>
      </c>
      <c r="BN39" s="397">
        <v>36</v>
      </c>
      <c r="BO39" s="397" t="e">
        <f t="shared" si="41"/>
        <v>#N/A</v>
      </c>
      <c r="BP39" s="397" t="str">
        <f t="shared" si="64"/>
        <v/>
      </c>
      <c r="BQ39" s="397">
        <v>36</v>
      </c>
      <c r="BR39" s="397" t="e">
        <f t="shared" si="42"/>
        <v>#N/A</v>
      </c>
      <c r="BS39" s="397" t="str">
        <f t="shared" si="65"/>
        <v/>
      </c>
      <c r="BT39" s="397"/>
      <c r="BU39" s="397"/>
      <c r="BV39" s="397"/>
      <c r="BW39" s="397"/>
      <c r="BX39" s="397"/>
      <c r="BY39" s="397"/>
      <c r="BZ39" s="397"/>
      <c r="CA39" s="397"/>
      <c r="CB39" s="397"/>
    </row>
    <row r="40" spans="1:80" s="89" customFormat="1">
      <c r="A40" s="89" t="e">
        <f>VLOOKUP(D40,コード４,2,FALSE)</f>
        <v>#N/A</v>
      </c>
      <c r="B40" s="90">
        <v>1</v>
      </c>
      <c r="C40" s="539">
        <v>7</v>
      </c>
      <c r="D40" s="134"/>
      <c r="E40" s="346" t="str">
        <f>IF(D40="","",CA40)</f>
        <v/>
      </c>
      <c r="F40" s="90" t="str">
        <f>IF(H40="","",1)</f>
        <v/>
      </c>
      <c r="G40" s="92" t="str">
        <f t="shared" si="48"/>
        <v/>
      </c>
      <c r="H40" s="128"/>
      <c r="I40" s="92" t="str">
        <f t="shared" si="49"/>
        <v/>
      </c>
      <c r="J40" s="94" t="str">
        <f>IF(D40="","",VLOOKUP(D40,コード４,3,FALSE))</f>
        <v/>
      </c>
      <c r="K40" s="129"/>
      <c r="L40" s="96" t="str">
        <f>IF(B40="","",IF(J40="","",IF(J40="p","点",IF(J40="t","分","m"))))</f>
        <v/>
      </c>
      <c r="M40" s="130"/>
      <c r="N40" s="96" t="str">
        <f>IF(B40="","",IF(J40="","",IF(J40="p","",IF(J40="t","秒","cm"))))</f>
        <v/>
      </c>
      <c r="O40" s="131"/>
      <c r="P40" s="99">
        <f t="shared" si="50"/>
        <v>0</v>
      </c>
      <c r="Q40" s="99">
        <f t="shared" si="19"/>
        <v>0</v>
      </c>
      <c r="R40" s="402">
        <f t="shared" si="51"/>
        <v>0</v>
      </c>
      <c r="S40" s="402">
        <f t="shared" si="20"/>
        <v>0</v>
      </c>
      <c r="T40" s="403">
        <f t="shared" si="52"/>
        <v>0</v>
      </c>
      <c r="U40" s="398">
        <f t="shared" si="53"/>
        <v>0</v>
      </c>
      <c r="V40" s="397" t="str">
        <f t="shared" si="21"/>
        <v>000</v>
      </c>
      <c r="W40" s="397">
        <f t="shared" si="22"/>
        <v>0</v>
      </c>
      <c r="X40" s="397">
        <f t="shared" si="23"/>
        <v>0</v>
      </c>
      <c r="Y40" s="397" t="str">
        <f t="shared" si="24"/>
        <v/>
      </c>
      <c r="Z40" s="397" t="str">
        <f t="shared" si="25"/>
        <v/>
      </c>
      <c r="AA40" s="397" t="str">
        <f t="shared" si="26"/>
        <v>0</v>
      </c>
      <c r="AB40" s="397" t="str">
        <f t="shared" si="27"/>
        <v/>
      </c>
      <c r="AC40" s="397" t="str">
        <f t="shared" si="28"/>
        <v>0</v>
      </c>
      <c r="AD40" s="397" t="str">
        <f t="shared" si="29"/>
        <v/>
      </c>
      <c r="AE40" s="397" t="str">
        <f t="shared" si="6"/>
        <v>00</v>
      </c>
      <c r="AF40" s="397">
        <f t="shared" si="30"/>
        <v>0</v>
      </c>
      <c r="AG40" s="397"/>
      <c r="AH40" s="397">
        <v>7</v>
      </c>
      <c r="AI40" s="397" t="e">
        <f>VLOOKUP(D40,コード４,2,FALSE)</f>
        <v>#N/A</v>
      </c>
      <c r="AJ40" s="397">
        <f>COUNTIF('tmp４'!C$203:C$1202,AI40)</f>
        <v>0</v>
      </c>
      <c r="AK40" s="397">
        <v>1</v>
      </c>
      <c r="AL40" s="397" t="e">
        <f t="shared" si="54"/>
        <v>#N/A</v>
      </c>
      <c r="AM40" s="397" t="e">
        <f>AL40*1</f>
        <v>#N/A</v>
      </c>
      <c r="AN40" s="397" t="str">
        <f t="shared" si="55"/>
        <v/>
      </c>
      <c r="AO40" s="397">
        <v>1</v>
      </c>
      <c r="AP40" s="397">
        <v>37</v>
      </c>
      <c r="AQ40" s="397">
        <f t="shared" si="33"/>
        <v>37</v>
      </c>
      <c r="AR40" s="397" t="e">
        <f t="shared" si="56"/>
        <v>#N/A</v>
      </c>
      <c r="AS40" s="397">
        <v>37</v>
      </c>
      <c r="AT40" s="397" t="e">
        <f t="shared" si="34"/>
        <v>#N/A</v>
      </c>
      <c r="AU40" s="397" t="str">
        <f t="shared" si="57"/>
        <v/>
      </c>
      <c r="AV40" s="397">
        <v>37</v>
      </c>
      <c r="AW40" s="397" t="e">
        <f t="shared" si="35"/>
        <v>#N/A</v>
      </c>
      <c r="AX40" s="397" t="str">
        <f t="shared" si="58"/>
        <v/>
      </c>
      <c r="AY40" s="397">
        <v>37</v>
      </c>
      <c r="AZ40" s="397" t="e">
        <f t="shared" si="36"/>
        <v>#N/A</v>
      </c>
      <c r="BA40" s="397" t="str">
        <f t="shared" si="59"/>
        <v/>
      </c>
      <c r="BB40" s="397">
        <v>37</v>
      </c>
      <c r="BC40" s="397" t="e">
        <f t="shared" si="37"/>
        <v>#N/A</v>
      </c>
      <c r="BD40" s="397" t="str">
        <f t="shared" si="60"/>
        <v/>
      </c>
      <c r="BE40" s="397">
        <v>37</v>
      </c>
      <c r="BF40" s="397" t="e">
        <f t="shared" si="38"/>
        <v>#N/A</v>
      </c>
      <c r="BG40" s="397" t="str">
        <f t="shared" si="61"/>
        <v/>
      </c>
      <c r="BH40" s="397">
        <v>37</v>
      </c>
      <c r="BI40" s="397" t="e">
        <f t="shared" si="39"/>
        <v>#N/A</v>
      </c>
      <c r="BJ40" s="397" t="str">
        <f t="shared" si="62"/>
        <v/>
      </c>
      <c r="BK40" s="397">
        <v>37</v>
      </c>
      <c r="BL40" s="397" t="e">
        <f t="shared" si="40"/>
        <v>#N/A</v>
      </c>
      <c r="BM40" s="397" t="str">
        <f t="shared" si="63"/>
        <v/>
      </c>
      <c r="BN40" s="397">
        <v>37</v>
      </c>
      <c r="BO40" s="397" t="e">
        <f t="shared" si="41"/>
        <v>#N/A</v>
      </c>
      <c r="BP40" s="397" t="str">
        <f t="shared" si="64"/>
        <v/>
      </c>
      <c r="BQ40" s="397">
        <v>37</v>
      </c>
      <c r="BR40" s="397" t="e">
        <f t="shared" si="42"/>
        <v>#N/A</v>
      </c>
      <c r="BS40" s="397" t="str">
        <f t="shared" si="65"/>
        <v/>
      </c>
      <c r="BT40" s="397"/>
      <c r="BU40" s="397">
        <f>COUNTIF(D$4:D45,D40)</f>
        <v>0</v>
      </c>
      <c r="BV40" s="397"/>
      <c r="BW40" s="397"/>
      <c r="BX40" s="397">
        <f>COUNTIF(D$4:D$63,D40)</f>
        <v>0</v>
      </c>
      <c r="BY40" s="397" t="b">
        <f>AND(BU40=1,BX40=1)</f>
        <v>0</v>
      </c>
      <c r="BZ40" s="397" t="e">
        <f>IF(BY40=TRUE,"",VLOOKUP(BU40,CC$4:CD$13,2,FALSE))</f>
        <v>#N/A</v>
      </c>
      <c r="CA40" s="397" t="str">
        <f>IF(D40="","",CONCATENATE(BW$2,BZ40))</f>
        <v/>
      </c>
      <c r="CB40" s="397"/>
    </row>
    <row r="41" spans="1:80" s="89" customFormat="1">
      <c r="A41" s="89" t="e">
        <f>A40</f>
        <v>#N/A</v>
      </c>
      <c r="B41" s="90">
        <v>2</v>
      </c>
      <c r="C41" s="540"/>
      <c r="D41" s="544"/>
      <c r="E41" s="544"/>
      <c r="F41" s="90" t="str">
        <f>IF(H41="","",2)</f>
        <v/>
      </c>
      <c r="G41" s="92" t="str">
        <f t="shared" si="48"/>
        <v/>
      </c>
      <c r="H41" s="128"/>
      <c r="I41" s="92" t="str">
        <f t="shared" si="49"/>
        <v/>
      </c>
      <c r="J41" s="550"/>
      <c r="K41" s="551"/>
      <c r="L41" s="551"/>
      <c r="M41" s="551"/>
      <c r="N41" s="551"/>
      <c r="O41" s="552"/>
      <c r="P41" s="99">
        <f t="shared" si="50"/>
        <v>0</v>
      </c>
      <c r="Q41" s="99">
        <f t="shared" si="19"/>
        <v>0</v>
      </c>
      <c r="R41" s="402">
        <f t="shared" si="51"/>
        <v>0</v>
      </c>
      <c r="S41" s="402">
        <f t="shared" si="20"/>
        <v>0</v>
      </c>
      <c r="T41" s="403">
        <f t="shared" si="52"/>
        <v>0</v>
      </c>
      <c r="U41" s="398">
        <f t="shared" si="53"/>
        <v>0</v>
      </c>
      <c r="V41" s="397" t="str">
        <f t="shared" si="21"/>
        <v>000</v>
      </c>
      <c r="W41" s="397">
        <f t="shared" si="22"/>
        <v>0</v>
      </c>
      <c r="X41" s="397">
        <f t="shared" si="23"/>
        <v>0</v>
      </c>
      <c r="Y41" s="397" t="str">
        <f t="shared" si="24"/>
        <v/>
      </c>
      <c r="Z41" s="397" t="str">
        <f t="shared" si="25"/>
        <v/>
      </c>
      <c r="AA41" s="397" t="str">
        <f t="shared" si="26"/>
        <v>0</v>
      </c>
      <c r="AB41" s="397" t="str">
        <f t="shared" si="27"/>
        <v/>
      </c>
      <c r="AC41" s="397" t="str">
        <f t="shared" si="28"/>
        <v>0</v>
      </c>
      <c r="AD41" s="397" t="str">
        <f t="shared" si="29"/>
        <v/>
      </c>
      <c r="AE41" s="397" t="str">
        <f t="shared" si="6"/>
        <v>00</v>
      </c>
      <c r="AF41" s="397">
        <f t="shared" si="30"/>
        <v>0</v>
      </c>
      <c r="AG41" s="397"/>
      <c r="AH41" s="397">
        <v>7</v>
      </c>
      <c r="AI41" s="397" t="e">
        <f t="shared" ref="AI41:AJ45" si="66">AI40</f>
        <v>#N/A</v>
      </c>
      <c r="AJ41" s="397">
        <f t="shared" si="66"/>
        <v>0</v>
      </c>
      <c r="AK41" s="397">
        <v>2</v>
      </c>
      <c r="AL41" s="397" t="e">
        <f t="shared" si="54"/>
        <v>#N/A</v>
      </c>
      <c r="AM41" s="397" t="e">
        <f t="shared" si="32"/>
        <v>#N/A</v>
      </c>
      <c r="AN41" s="397" t="str">
        <f t="shared" si="55"/>
        <v/>
      </c>
      <c r="AO41" s="397">
        <v>2</v>
      </c>
      <c r="AP41" s="397">
        <v>38</v>
      </c>
      <c r="AQ41" s="397">
        <f t="shared" si="33"/>
        <v>38</v>
      </c>
      <c r="AR41" s="397" t="e">
        <f t="shared" si="56"/>
        <v>#N/A</v>
      </c>
      <c r="AS41" s="397">
        <v>38</v>
      </c>
      <c r="AT41" s="397" t="e">
        <f t="shared" si="34"/>
        <v>#N/A</v>
      </c>
      <c r="AU41" s="397" t="str">
        <f t="shared" si="57"/>
        <v/>
      </c>
      <c r="AV41" s="397">
        <v>38</v>
      </c>
      <c r="AW41" s="397" t="e">
        <f t="shared" si="35"/>
        <v>#N/A</v>
      </c>
      <c r="AX41" s="397" t="str">
        <f t="shared" si="58"/>
        <v/>
      </c>
      <c r="AY41" s="397">
        <v>38</v>
      </c>
      <c r="AZ41" s="397" t="e">
        <f t="shared" si="36"/>
        <v>#N/A</v>
      </c>
      <c r="BA41" s="397" t="str">
        <f t="shared" si="59"/>
        <v/>
      </c>
      <c r="BB41" s="397">
        <v>38</v>
      </c>
      <c r="BC41" s="397" t="e">
        <f t="shared" si="37"/>
        <v>#N/A</v>
      </c>
      <c r="BD41" s="397" t="str">
        <f t="shared" si="60"/>
        <v/>
      </c>
      <c r="BE41" s="397">
        <v>38</v>
      </c>
      <c r="BF41" s="397" t="e">
        <f t="shared" si="38"/>
        <v>#N/A</v>
      </c>
      <c r="BG41" s="397" t="str">
        <f t="shared" si="61"/>
        <v/>
      </c>
      <c r="BH41" s="397">
        <v>38</v>
      </c>
      <c r="BI41" s="397" t="e">
        <f t="shared" si="39"/>
        <v>#N/A</v>
      </c>
      <c r="BJ41" s="397" t="str">
        <f t="shared" si="62"/>
        <v/>
      </c>
      <c r="BK41" s="397">
        <v>38</v>
      </c>
      <c r="BL41" s="397" t="e">
        <f t="shared" si="40"/>
        <v>#N/A</v>
      </c>
      <c r="BM41" s="397" t="str">
        <f t="shared" si="63"/>
        <v/>
      </c>
      <c r="BN41" s="397">
        <v>38</v>
      </c>
      <c r="BO41" s="397" t="e">
        <f t="shared" si="41"/>
        <v>#N/A</v>
      </c>
      <c r="BP41" s="397" t="str">
        <f t="shared" si="64"/>
        <v/>
      </c>
      <c r="BQ41" s="397">
        <v>38</v>
      </c>
      <c r="BR41" s="397" t="e">
        <f t="shared" si="42"/>
        <v>#N/A</v>
      </c>
      <c r="BS41" s="397" t="str">
        <f t="shared" si="65"/>
        <v/>
      </c>
      <c r="BT41" s="397"/>
      <c r="BU41" s="397"/>
      <c r="BV41" s="397"/>
      <c r="BW41" s="397"/>
      <c r="BX41" s="397"/>
      <c r="BY41" s="397"/>
      <c r="BZ41" s="397"/>
      <c r="CA41" s="397"/>
      <c r="CB41" s="397"/>
    </row>
    <row r="42" spans="1:80" s="89" customFormat="1">
      <c r="A42" s="89" t="e">
        <f>A41</f>
        <v>#N/A</v>
      </c>
      <c r="B42" s="90">
        <v>3</v>
      </c>
      <c r="C42" s="540"/>
      <c r="D42" s="545"/>
      <c r="E42" s="545"/>
      <c r="F42" s="90" t="str">
        <f>IF(H42="","",3)</f>
        <v/>
      </c>
      <c r="G42" s="92" t="str">
        <f t="shared" si="48"/>
        <v/>
      </c>
      <c r="H42" s="128"/>
      <c r="I42" s="92" t="str">
        <f t="shared" si="49"/>
        <v/>
      </c>
      <c r="J42" s="553"/>
      <c r="K42" s="554"/>
      <c r="L42" s="554"/>
      <c r="M42" s="554"/>
      <c r="N42" s="554"/>
      <c r="O42" s="555"/>
      <c r="P42" s="99">
        <f t="shared" si="50"/>
        <v>0</v>
      </c>
      <c r="Q42" s="99">
        <f t="shared" si="19"/>
        <v>0</v>
      </c>
      <c r="R42" s="402">
        <f t="shared" si="51"/>
        <v>0</v>
      </c>
      <c r="S42" s="402">
        <f t="shared" si="20"/>
        <v>0</v>
      </c>
      <c r="T42" s="403">
        <f t="shared" si="52"/>
        <v>0</v>
      </c>
      <c r="U42" s="398">
        <f t="shared" si="53"/>
        <v>0</v>
      </c>
      <c r="V42" s="397" t="str">
        <f t="shared" si="21"/>
        <v>000</v>
      </c>
      <c r="W42" s="397">
        <f t="shared" si="22"/>
        <v>0</v>
      </c>
      <c r="X42" s="397">
        <f t="shared" si="23"/>
        <v>0</v>
      </c>
      <c r="Y42" s="397" t="str">
        <f t="shared" si="24"/>
        <v/>
      </c>
      <c r="Z42" s="397" t="str">
        <f t="shared" si="25"/>
        <v/>
      </c>
      <c r="AA42" s="397" t="str">
        <f t="shared" si="26"/>
        <v>0</v>
      </c>
      <c r="AB42" s="397" t="str">
        <f t="shared" si="27"/>
        <v/>
      </c>
      <c r="AC42" s="397" t="str">
        <f t="shared" si="28"/>
        <v>0</v>
      </c>
      <c r="AD42" s="397" t="str">
        <f t="shared" si="29"/>
        <v/>
      </c>
      <c r="AE42" s="397" t="str">
        <f t="shared" si="6"/>
        <v>00</v>
      </c>
      <c r="AF42" s="397">
        <f t="shared" si="30"/>
        <v>0</v>
      </c>
      <c r="AG42" s="397"/>
      <c r="AH42" s="397">
        <v>7</v>
      </c>
      <c r="AI42" s="397" t="e">
        <f t="shared" si="66"/>
        <v>#N/A</v>
      </c>
      <c r="AJ42" s="397">
        <f t="shared" si="66"/>
        <v>0</v>
      </c>
      <c r="AK42" s="397">
        <v>3</v>
      </c>
      <c r="AL42" s="397" t="e">
        <f t="shared" si="54"/>
        <v>#N/A</v>
      </c>
      <c r="AM42" s="397" t="e">
        <f t="shared" si="32"/>
        <v>#N/A</v>
      </c>
      <c r="AN42" s="397" t="str">
        <f t="shared" si="55"/>
        <v/>
      </c>
      <c r="AO42" s="397">
        <v>3</v>
      </c>
      <c r="AP42" s="397">
        <v>39</v>
      </c>
      <c r="AQ42" s="397">
        <f t="shared" si="33"/>
        <v>39</v>
      </c>
      <c r="AR42" s="397" t="e">
        <f t="shared" si="56"/>
        <v>#N/A</v>
      </c>
      <c r="AS42" s="397">
        <v>39</v>
      </c>
      <c r="AT42" s="397" t="e">
        <f t="shared" si="34"/>
        <v>#N/A</v>
      </c>
      <c r="AU42" s="397" t="str">
        <f t="shared" si="57"/>
        <v/>
      </c>
      <c r="AV42" s="397">
        <v>39</v>
      </c>
      <c r="AW42" s="397" t="e">
        <f t="shared" si="35"/>
        <v>#N/A</v>
      </c>
      <c r="AX42" s="397" t="str">
        <f t="shared" si="58"/>
        <v/>
      </c>
      <c r="AY42" s="397">
        <v>39</v>
      </c>
      <c r="AZ42" s="397" t="e">
        <f t="shared" si="36"/>
        <v>#N/A</v>
      </c>
      <c r="BA42" s="397" t="str">
        <f t="shared" si="59"/>
        <v/>
      </c>
      <c r="BB42" s="397">
        <v>39</v>
      </c>
      <c r="BC42" s="397" t="e">
        <f t="shared" si="37"/>
        <v>#N/A</v>
      </c>
      <c r="BD42" s="397" t="str">
        <f t="shared" si="60"/>
        <v/>
      </c>
      <c r="BE42" s="397">
        <v>39</v>
      </c>
      <c r="BF42" s="397" t="e">
        <f t="shared" si="38"/>
        <v>#N/A</v>
      </c>
      <c r="BG42" s="397" t="str">
        <f t="shared" si="61"/>
        <v/>
      </c>
      <c r="BH42" s="397">
        <v>39</v>
      </c>
      <c r="BI42" s="397" t="e">
        <f t="shared" si="39"/>
        <v>#N/A</v>
      </c>
      <c r="BJ42" s="397" t="str">
        <f t="shared" si="62"/>
        <v/>
      </c>
      <c r="BK42" s="397">
        <v>39</v>
      </c>
      <c r="BL42" s="397" t="e">
        <f t="shared" si="40"/>
        <v>#N/A</v>
      </c>
      <c r="BM42" s="397" t="str">
        <f t="shared" si="63"/>
        <v/>
      </c>
      <c r="BN42" s="397">
        <v>39</v>
      </c>
      <c r="BO42" s="397" t="e">
        <f t="shared" si="41"/>
        <v>#N/A</v>
      </c>
      <c r="BP42" s="397" t="str">
        <f t="shared" si="64"/>
        <v/>
      </c>
      <c r="BQ42" s="397">
        <v>39</v>
      </c>
      <c r="BR42" s="397" t="e">
        <f t="shared" si="42"/>
        <v>#N/A</v>
      </c>
      <c r="BS42" s="397" t="str">
        <f t="shared" si="65"/>
        <v/>
      </c>
      <c r="BT42" s="397"/>
      <c r="BU42" s="397"/>
      <c r="BV42" s="397"/>
      <c r="BW42" s="397"/>
      <c r="BX42" s="397"/>
      <c r="BY42" s="397"/>
      <c r="BZ42" s="397"/>
      <c r="CA42" s="397"/>
      <c r="CB42" s="397"/>
    </row>
    <row r="43" spans="1:80" s="89" customFormat="1">
      <c r="A43" s="89" t="e">
        <f>A42</f>
        <v>#N/A</v>
      </c>
      <c r="B43" s="90">
        <v>4</v>
      </c>
      <c r="C43" s="540"/>
      <c r="D43" s="545"/>
      <c r="E43" s="545"/>
      <c r="F43" s="90" t="str">
        <f>IF(H43="","",4)</f>
        <v/>
      </c>
      <c r="G43" s="92" t="str">
        <f t="shared" si="48"/>
        <v/>
      </c>
      <c r="H43" s="128"/>
      <c r="I43" s="92" t="str">
        <f t="shared" si="49"/>
        <v/>
      </c>
      <c r="J43" s="553"/>
      <c r="K43" s="554"/>
      <c r="L43" s="554"/>
      <c r="M43" s="554"/>
      <c r="N43" s="554"/>
      <c r="O43" s="555"/>
      <c r="P43" s="99">
        <f t="shared" si="50"/>
        <v>0</v>
      </c>
      <c r="Q43" s="99">
        <f t="shared" si="19"/>
        <v>0</v>
      </c>
      <c r="R43" s="402">
        <f t="shared" si="51"/>
        <v>0</v>
      </c>
      <c r="S43" s="402">
        <f t="shared" si="20"/>
        <v>0</v>
      </c>
      <c r="T43" s="403">
        <f t="shared" si="52"/>
        <v>0</v>
      </c>
      <c r="U43" s="398">
        <f t="shared" si="53"/>
        <v>0</v>
      </c>
      <c r="V43" s="397" t="str">
        <f t="shared" si="21"/>
        <v>000</v>
      </c>
      <c r="W43" s="397">
        <f t="shared" si="22"/>
        <v>0</v>
      </c>
      <c r="X43" s="397">
        <f t="shared" si="23"/>
        <v>0</v>
      </c>
      <c r="Y43" s="397" t="str">
        <f t="shared" si="24"/>
        <v/>
      </c>
      <c r="Z43" s="397" t="str">
        <f t="shared" si="25"/>
        <v/>
      </c>
      <c r="AA43" s="397" t="str">
        <f t="shared" si="26"/>
        <v>0</v>
      </c>
      <c r="AB43" s="397" t="str">
        <f t="shared" si="27"/>
        <v/>
      </c>
      <c r="AC43" s="397" t="str">
        <f t="shared" si="28"/>
        <v>0</v>
      </c>
      <c r="AD43" s="397" t="str">
        <f t="shared" si="29"/>
        <v/>
      </c>
      <c r="AE43" s="397" t="str">
        <f t="shared" si="6"/>
        <v>00</v>
      </c>
      <c r="AF43" s="397">
        <f t="shared" si="30"/>
        <v>0</v>
      </c>
      <c r="AG43" s="397"/>
      <c r="AH43" s="397">
        <v>7</v>
      </c>
      <c r="AI43" s="397" t="e">
        <f t="shared" si="66"/>
        <v>#N/A</v>
      </c>
      <c r="AJ43" s="397">
        <f t="shared" si="66"/>
        <v>0</v>
      </c>
      <c r="AK43" s="397">
        <v>4</v>
      </c>
      <c r="AL43" s="397" t="e">
        <f t="shared" si="54"/>
        <v>#N/A</v>
      </c>
      <c r="AM43" s="397" t="e">
        <f t="shared" si="32"/>
        <v>#N/A</v>
      </c>
      <c r="AN43" s="397" t="str">
        <f t="shared" si="55"/>
        <v/>
      </c>
      <c r="AO43" s="397">
        <v>4</v>
      </c>
      <c r="AP43" s="397">
        <v>40</v>
      </c>
      <c r="AQ43" s="397">
        <f t="shared" si="33"/>
        <v>40</v>
      </c>
      <c r="AR43" s="397" t="e">
        <f t="shared" si="56"/>
        <v>#N/A</v>
      </c>
      <c r="AS43" s="397">
        <v>40</v>
      </c>
      <c r="AT43" s="397" t="e">
        <f t="shared" si="34"/>
        <v>#N/A</v>
      </c>
      <c r="AU43" s="397" t="str">
        <f t="shared" si="57"/>
        <v/>
      </c>
      <c r="AV43" s="397">
        <v>40</v>
      </c>
      <c r="AW43" s="397" t="e">
        <f t="shared" si="35"/>
        <v>#N/A</v>
      </c>
      <c r="AX43" s="397" t="str">
        <f t="shared" si="58"/>
        <v/>
      </c>
      <c r="AY43" s="397">
        <v>40</v>
      </c>
      <c r="AZ43" s="397" t="e">
        <f t="shared" si="36"/>
        <v>#N/A</v>
      </c>
      <c r="BA43" s="397" t="str">
        <f t="shared" si="59"/>
        <v/>
      </c>
      <c r="BB43" s="397">
        <v>40</v>
      </c>
      <c r="BC43" s="397" t="e">
        <f t="shared" si="37"/>
        <v>#N/A</v>
      </c>
      <c r="BD43" s="397" t="str">
        <f t="shared" si="60"/>
        <v/>
      </c>
      <c r="BE43" s="397">
        <v>40</v>
      </c>
      <c r="BF43" s="397" t="e">
        <f t="shared" si="38"/>
        <v>#N/A</v>
      </c>
      <c r="BG43" s="397" t="str">
        <f t="shared" si="61"/>
        <v/>
      </c>
      <c r="BH43" s="397">
        <v>40</v>
      </c>
      <c r="BI43" s="397" t="e">
        <f t="shared" si="39"/>
        <v>#N/A</v>
      </c>
      <c r="BJ43" s="397" t="str">
        <f t="shared" si="62"/>
        <v/>
      </c>
      <c r="BK43" s="397">
        <v>40</v>
      </c>
      <c r="BL43" s="397" t="e">
        <f t="shared" si="40"/>
        <v>#N/A</v>
      </c>
      <c r="BM43" s="397" t="str">
        <f t="shared" si="63"/>
        <v/>
      </c>
      <c r="BN43" s="397">
        <v>40</v>
      </c>
      <c r="BO43" s="397" t="e">
        <f t="shared" si="41"/>
        <v>#N/A</v>
      </c>
      <c r="BP43" s="397" t="str">
        <f t="shared" si="64"/>
        <v/>
      </c>
      <c r="BQ43" s="397">
        <v>40</v>
      </c>
      <c r="BR43" s="397" t="e">
        <f t="shared" si="42"/>
        <v>#N/A</v>
      </c>
      <c r="BS43" s="397" t="str">
        <f t="shared" si="65"/>
        <v/>
      </c>
      <c r="BT43" s="397"/>
      <c r="BU43" s="397"/>
      <c r="BV43" s="397"/>
      <c r="BW43" s="397"/>
      <c r="BX43" s="397"/>
      <c r="BY43" s="397"/>
      <c r="BZ43" s="397"/>
      <c r="CA43" s="397"/>
      <c r="CB43" s="397"/>
    </row>
    <row r="44" spans="1:80" s="89" customFormat="1">
      <c r="A44" s="89" t="e">
        <f>A43</f>
        <v>#N/A</v>
      </c>
      <c r="B44" s="90">
        <v>5</v>
      </c>
      <c r="C44" s="540"/>
      <c r="D44" s="545"/>
      <c r="E44" s="545"/>
      <c r="F44" s="90" t="str">
        <f>IF(H44="","",5)</f>
        <v/>
      </c>
      <c r="G44" s="92" t="str">
        <f t="shared" si="48"/>
        <v/>
      </c>
      <c r="H44" s="128"/>
      <c r="I44" s="92" t="str">
        <f t="shared" si="49"/>
        <v/>
      </c>
      <c r="J44" s="553"/>
      <c r="K44" s="554"/>
      <c r="L44" s="554"/>
      <c r="M44" s="554"/>
      <c r="N44" s="554"/>
      <c r="O44" s="555"/>
      <c r="P44" s="99">
        <f t="shared" si="50"/>
        <v>0</v>
      </c>
      <c r="Q44" s="99">
        <f t="shared" si="19"/>
        <v>0</v>
      </c>
      <c r="R44" s="402">
        <f t="shared" si="51"/>
        <v>0</v>
      </c>
      <c r="S44" s="402">
        <f t="shared" si="20"/>
        <v>0</v>
      </c>
      <c r="T44" s="403">
        <f t="shared" si="52"/>
        <v>0</v>
      </c>
      <c r="U44" s="398">
        <f t="shared" si="53"/>
        <v>0</v>
      </c>
      <c r="V44" s="397" t="str">
        <f t="shared" si="21"/>
        <v>000</v>
      </c>
      <c r="W44" s="397">
        <f t="shared" si="22"/>
        <v>0</v>
      </c>
      <c r="X44" s="397">
        <f t="shared" si="23"/>
        <v>0</v>
      </c>
      <c r="Y44" s="397" t="str">
        <f t="shared" si="24"/>
        <v/>
      </c>
      <c r="Z44" s="397" t="str">
        <f t="shared" si="25"/>
        <v/>
      </c>
      <c r="AA44" s="397" t="str">
        <f t="shared" si="26"/>
        <v>0</v>
      </c>
      <c r="AB44" s="397" t="str">
        <f t="shared" si="27"/>
        <v/>
      </c>
      <c r="AC44" s="397" t="str">
        <f t="shared" si="28"/>
        <v>0</v>
      </c>
      <c r="AD44" s="397" t="str">
        <f t="shared" si="29"/>
        <v/>
      </c>
      <c r="AE44" s="397" t="str">
        <f t="shared" si="6"/>
        <v>00</v>
      </c>
      <c r="AF44" s="397">
        <f t="shared" si="30"/>
        <v>0</v>
      </c>
      <c r="AG44" s="397"/>
      <c r="AH44" s="397">
        <v>7</v>
      </c>
      <c r="AI44" s="397" t="e">
        <f t="shared" si="66"/>
        <v>#N/A</v>
      </c>
      <c r="AJ44" s="397">
        <f t="shared" si="66"/>
        <v>0</v>
      </c>
      <c r="AK44" s="397">
        <v>5</v>
      </c>
      <c r="AL44" s="397" t="e">
        <f t="shared" si="54"/>
        <v>#N/A</v>
      </c>
      <c r="AM44" s="397" t="e">
        <f t="shared" si="32"/>
        <v>#N/A</v>
      </c>
      <c r="AN44" s="397" t="str">
        <f t="shared" si="55"/>
        <v/>
      </c>
      <c r="AO44" s="397">
        <v>5</v>
      </c>
      <c r="AP44" s="397">
        <v>41</v>
      </c>
      <c r="AQ44" s="397">
        <f t="shared" si="33"/>
        <v>41</v>
      </c>
      <c r="AR44" s="397" t="e">
        <f t="shared" si="56"/>
        <v>#N/A</v>
      </c>
      <c r="AS44" s="397">
        <v>41</v>
      </c>
      <c r="AT44" s="397" t="e">
        <f t="shared" si="34"/>
        <v>#N/A</v>
      </c>
      <c r="AU44" s="397" t="str">
        <f t="shared" si="57"/>
        <v/>
      </c>
      <c r="AV44" s="397">
        <v>41</v>
      </c>
      <c r="AW44" s="397" t="e">
        <f t="shared" si="35"/>
        <v>#N/A</v>
      </c>
      <c r="AX44" s="397" t="str">
        <f t="shared" si="58"/>
        <v/>
      </c>
      <c r="AY44" s="397">
        <v>41</v>
      </c>
      <c r="AZ44" s="397" t="e">
        <f t="shared" si="36"/>
        <v>#N/A</v>
      </c>
      <c r="BA44" s="397" t="str">
        <f t="shared" si="59"/>
        <v/>
      </c>
      <c r="BB44" s="397">
        <v>41</v>
      </c>
      <c r="BC44" s="397" t="e">
        <f t="shared" si="37"/>
        <v>#N/A</v>
      </c>
      <c r="BD44" s="397" t="str">
        <f t="shared" si="60"/>
        <v/>
      </c>
      <c r="BE44" s="397">
        <v>41</v>
      </c>
      <c r="BF44" s="397" t="e">
        <f t="shared" si="38"/>
        <v>#N/A</v>
      </c>
      <c r="BG44" s="397" t="str">
        <f t="shared" si="61"/>
        <v/>
      </c>
      <c r="BH44" s="397">
        <v>41</v>
      </c>
      <c r="BI44" s="397" t="e">
        <f t="shared" si="39"/>
        <v>#N/A</v>
      </c>
      <c r="BJ44" s="397" t="str">
        <f t="shared" si="62"/>
        <v/>
      </c>
      <c r="BK44" s="397">
        <v>41</v>
      </c>
      <c r="BL44" s="397" t="e">
        <f t="shared" si="40"/>
        <v>#N/A</v>
      </c>
      <c r="BM44" s="397" t="str">
        <f t="shared" si="63"/>
        <v/>
      </c>
      <c r="BN44" s="397">
        <v>41</v>
      </c>
      <c r="BO44" s="397" t="e">
        <f t="shared" si="41"/>
        <v>#N/A</v>
      </c>
      <c r="BP44" s="397" t="str">
        <f t="shared" si="64"/>
        <v/>
      </c>
      <c r="BQ44" s="397">
        <v>41</v>
      </c>
      <c r="BR44" s="397" t="e">
        <f t="shared" si="42"/>
        <v>#N/A</v>
      </c>
      <c r="BS44" s="397" t="str">
        <f t="shared" si="65"/>
        <v/>
      </c>
      <c r="BT44" s="397"/>
      <c r="BU44" s="397"/>
      <c r="BV44" s="397"/>
      <c r="BW44" s="397"/>
      <c r="BX44" s="397"/>
      <c r="BY44" s="397"/>
      <c r="BZ44" s="397"/>
      <c r="CA44" s="397"/>
      <c r="CB44" s="397"/>
    </row>
    <row r="45" spans="1:80" s="89" customFormat="1" ht="15" thickBot="1">
      <c r="A45" s="89" t="e">
        <f>A44</f>
        <v>#N/A</v>
      </c>
      <c r="B45" s="90">
        <v>6</v>
      </c>
      <c r="C45" s="541"/>
      <c r="D45" s="546"/>
      <c r="E45" s="546"/>
      <c r="F45" s="102" t="str">
        <f>IF(H45="","",6)</f>
        <v/>
      </c>
      <c r="G45" s="103" t="str">
        <f t="shared" si="48"/>
        <v/>
      </c>
      <c r="H45" s="132"/>
      <c r="I45" s="103" t="str">
        <f t="shared" si="49"/>
        <v/>
      </c>
      <c r="J45" s="556"/>
      <c r="K45" s="557"/>
      <c r="L45" s="557"/>
      <c r="M45" s="557"/>
      <c r="N45" s="557"/>
      <c r="O45" s="558"/>
      <c r="P45" s="99">
        <f t="shared" si="50"/>
        <v>0</v>
      </c>
      <c r="Q45" s="99">
        <f t="shared" si="19"/>
        <v>0</v>
      </c>
      <c r="R45" s="402">
        <f t="shared" si="51"/>
        <v>0</v>
      </c>
      <c r="S45" s="402">
        <f t="shared" si="20"/>
        <v>0</v>
      </c>
      <c r="T45" s="403">
        <f t="shared" si="52"/>
        <v>0</v>
      </c>
      <c r="U45" s="398">
        <f t="shared" si="53"/>
        <v>0</v>
      </c>
      <c r="V45" s="397" t="str">
        <f t="shared" si="21"/>
        <v>000</v>
      </c>
      <c r="W45" s="397">
        <f t="shared" si="22"/>
        <v>0</v>
      </c>
      <c r="X45" s="397">
        <f t="shared" si="23"/>
        <v>0</v>
      </c>
      <c r="Y45" s="397" t="str">
        <f t="shared" si="24"/>
        <v/>
      </c>
      <c r="Z45" s="397" t="str">
        <f t="shared" si="25"/>
        <v/>
      </c>
      <c r="AA45" s="397" t="str">
        <f t="shared" si="26"/>
        <v>0</v>
      </c>
      <c r="AB45" s="397" t="str">
        <f t="shared" si="27"/>
        <v/>
      </c>
      <c r="AC45" s="397" t="str">
        <f t="shared" si="28"/>
        <v>0</v>
      </c>
      <c r="AD45" s="397" t="str">
        <f t="shared" si="29"/>
        <v/>
      </c>
      <c r="AE45" s="397" t="str">
        <f t="shared" si="6"/>
        <v>00</v>
      </c>
      <c r="AF45" s="397">
        <f t="shared" si="30"/>
        <v>0</v>
      </c>
      <c r="AG45" s="397"/>
      <c r="AH45" s="397">
        <v>7</v>
      </c>
      <c r="AI45" s="397" t="e">
        <f t="shared" si="66"/>
        <v>#N/A</v>
      </c>
      <c r="AJ45" s="397">
        <f t="shared" si="66"/>
        <v>0</v>
      </c>
      <c r="AK45" s="397">
        <v>6</v>
      </c>
      <c r="AL45" s="397" t="e">
        <f t="shared" si="54"/>
        <v>#N/A</v>
      </c>
      <c r="AM45" s="397" t="e">
        <f t="shared" si="32"/>
        <v>#N/A</v>
      </c>
      <c r="AN45" s="397" t="str">
        <f t="shared" si="55"/>
        <v/>
      </c>
      <c r="AO45" s="397">
        <v>6</v>
      </c>
      <c r="AP45" s="397">
        <v>42</v>
      </c>
      <c r="AQ45" s="397">
        <f t="shared" si="33"/>
        <v>42</v>
      </c>
      <c r="AR45" s="397" t="e">
        <f t="shared" si="56"/>
        <v>#N/A</v>
      </c>
      <c r="AS45" s="397">
        <v>42</v>
      </c>
      <c r="AT45" s="397" t="e">
        <f t="shared" si="34"/>
        <v>#N/A</v>
      </c>
      <c r="AU45" s="397" t="str">
        <f t="shared" si="57"/>
        <v/>
      </c>
      <c r="AV45" s="397">
        <v>42</v>
      </c>
      <c r="AW45" s="397" t="e">
        <f t="shared" si="35"/>
        <v>#N/A</v>
      </c>
      <c r="AX45" s="397" t="str">
        <f t="shared" si="58"/>
        <v/>
      </c>
      <c r="AY45" s="397">
        <v>42</v>
      </c>
      <c r="AZ45" s="397" t="e">
        <f t="shared" si="36"/>
        <v>#N/A</v>
      </c>
      <c r="BA45" s="397" t="str">
        <f t="shared" si="59"/>
        <v/>
      </c>
      <c r="BB45" s="397">
        <v>42</v>
      </c>
      <c r="BC45" s="397" t="e">
        <f t="shared" si="37"/>
        <v>#N/A</v>
      </c>
      <c r="BD45" s="397" t="str">
        <f t="shared" si="60"/>
        <v/>
      </c>
      <c r="BE45" s="397">
        <v>42</v>
      </c>
      <c r="BF45" s="397" t="e">
        <f t="shared" si="38"/>
        <v>#N/A</v>
      </c>
      <c r="BG45" s="397" t="str">
        <f t="shared" si="61"/>
        <v/>
      </c>
      <c r="BH45" s="397">
        <v>42</v>
      </c>
      <c r="BI45" s="397" t="e">
        <f t="shared" si="39"/>
        <v>#N/A</v>
      </c>
      <c r="BJ45" s="397" t="str">
        <f t="shared" si="62"/>
        <v/>
      </c>
      <c r="BK45" s="397">
        <v>42</v>
      </c>
      <c r="BL45" s="397" t="e">
        <f t="shared" si="40"/>
        <v>#N/A</v>
      </c>
      <c r="BM45" s="397" t="str">
        <f t="shared" si="63"/>
        <v/>
      </c>
      <c r="BN45" s="397">
        <v>42</v>
      </c>
      <c r="BO45" s="397" t="e">
        <f t="shared" si="41"/>
        <v>#N/A</v>
      </c>
      <c r="BP45" s="397" t="str">
        <f t="shared" si="64"/>
        <v/>
      </c>
      <c r="BQ45" s="397">
        <v>42</v>
      </c>
      <c r="BR45" s="397" t="e">
        <f t="shared" si="42"/>
        <v>#N/A</v>
      </c>
      <c r="BS45" s="397" t="str">
        <f t="shared" si="65"/>
        <v/>
      </c>
      <c r="BT45" s="397"/>
      <c r="BU45" s="397"/>
      <c r="BV45" s="397"/>
      <c r="BW45" s="397"/>
      <c r="BX45" s="397"/>
      <c r="BY45" s="397"/>
      <c r="BZ45" s="397"/>
      <c r="CA45" s="397"/>
      <c r="CB45" s="397"/>
    </row>
    <row r="46" spans="1:80" s="89" customFormat="1">
      <c r="A46" s="89" t="e">
        <f>VLOOKUP(D46,コード４,2,FALSE)</f>
        <v>#N/A</v>
      </c>
      <c r="B46" s="90">
        <v>1</v>
      </c>
      <c r="C46" s="539">
        <v>8</v>
      </c>
      <c r="D46" s="134"/>
      <c r="E46" s="346" t="str">
        <f>IF(D46="","",CA46)</f>
        <v/>
      </c>
      <c r="F46" s="90" t="str">
        <f>IF(H46="","",1)</f>
        <v/>
      </c>
      <c r="G46" s="92" t="str">
        <f t="shared" si="48"/>
        <v/>
      </c>
      <c r="H46" s="128"/>
      <c r="I46" s="92" t="str">
        <f t="shared" si="49"/>
        <v/>
      </c>
      <c r="J46" s="94" t="str">
        <f>IF(D46="","",VLOOKUP(D46,コード４,3,FALSE))</f>
        <v/>
      </c>
      <c r="K46" s="129"/>
      <c r="L46" s="96" t="str">
        <f>IF(B46="","",IF(J46="","",IF(J46="p","点",IF(J46="t","分","m"))))</f>
        <v/>
      </c>
      <c r="M46" s="130"/>
      <c r="N46" s="96" t="str">
        <f>IF(B46="","",IF(J46="","",IF(J46="p","",IF(J46="t","秒","cm"))))</f>
        <v/>
      </c>
      <c r="O46" s="131"/>
      <c r="P46" s="99">
        <f t="shared" si="50"/>
        <v>0</v>
      </c>
      <c r="Q46" s="99">
        <f t="shared" si="19"/>
        <v>0</v>
      </c>
      <c r="R46" s="402">
        <f t="shared" si="51"/>
        <v>0</v>
      </c>
      <c r="S46" s="402">
        <f t="shared" si="20"/>
        <v>0</v>
      </c>
      <c r="T46" s="403">
        <f t="shared" si="52"/>
        <v>0</v>
      </c>
      <c r="U46" s="398">
        <f t="shared" si="53"/>
        <v>0</v>
      </c>
      <c r="V46" s="397" t="str">
        <f t="shared" si="21"/>
        <v>000</v>
      </c>
      <c r="W46" s="397">
        <f t="shared" si="22"/>
        <v>0</v>
      </c>
      <c r="X46" s="397">
        <f t="shared" si="23"/>
        <v>0</v>
      </c>
      <c r="Y46" s="397" t="str">
        <f t="shared" si="24"/>
        <v/>
      </c>
      <c r="Z46" s="397" t="str">
        <f t="shared" si="25"/>
        <v/>
      </c>
      <c r="AA46" s="397" t="str">
        <f t="shared" si="26"/>
        <v>0</v>
      </c>
      <c r="AB46" s="397" t="str">
        <f t="shared" si="27"/>
        <v/>
      </c>
      <c r="AC46" s="397" t="str">
        <f t="shared" si="28"/>
        <v>0</v>
      </c>
      <c r="AD46" s="397" t="str">
        <f t="shared" si="29"/>
        <v/>
      </c>
      <c r="AE46" s="397" t="str">
        <f t="shared" si="6"/>
        <v>00</v>
      </c>
      <c r="AF46" s="397">
        <f t="shared" si="30"/>
        <v>0</v>
      </c>
      <c r="AG46" s="397"/>
      <c r="AH46" s="397">
        <v>8</v>
      </c>
      <c r="AI46" s="397" t="e">
        <f>VLOOKUP(D46,コード４,2,FALSE)</f>
        <v>#N/A</v>
      </c>
      <c r="AJ46" s="397">
        <f>COUNTIF('tmp４'!C$203:C$1202,AI46)</f>
        <v>0</v>
      </c>
      <c r="AK46" s="397">
        <v>1</v>
      </c>
      <c r="AL46" s="397" t="e">
        <f t="shared" si="54"/>
        <v>#N/A</v>
      </c>
      <c r="AM46" s="397" t="e">
        <f>AL46*1</f>
        <v>#N/A</v>
      </c>
      <c r="AN46" s="397" t="str">
        <f t="shared" si="55"/>
        <v/>
      </c>
      <c r="AO46" s="397">
        <v>1</v>
      </c>
      <c r="AP46" s="397">
        <v>43</v>
      </c>
      <c r="AQ46" s="397">
        <f t="shared" si="33"/>
        <v>43</v>
      </c>
      <c r="AR46" s="397" t="e">
        <f t="shared" si="56"/>
        <v>#N/A</v>
      </c>
      <c r="AS46" s="397">
        <v>43</v>
      </c>
      <c r="AT46" s="397" t="e">
        <f t="shared" si="34"/>
        <v>#N/A</v>
      </c>
      <c r="AU46" s="397" t="str">
        <f t="shared" si="57"/>
        <v/>
      </c>
      <c r="AV46" s="397">
        <v>43</v>
      </c>
      <c r="AW46" s="397" t="e">
        <f t="shared" si="35"/>
        <v>#N/A</v>
      </c>
      <c r="AX46" s="397" t="str">
        <f t="shared" si="58"/>
        <v/>
      </c>
      <c r="AY46" s="397">
        <v>43</v>
      </c>
      <c r="AZ46" s="397" t="e">
        <f t="shared" si="36"/>
        <v>#N/A</v>
      </c>
      <c r="BA46" s="397" t="str">
        <f t="shared" si="59"/>
        <v/>
      </c>
      <c r="BB46" s="397">
        <v>43</v>
      </c>
      <c r="BC46" s="397" t="e">
        <f t="shared" si="37"/>
        <v>#N/A</v>
      </c>
      <c r="BD46" s="397" t="str">
        <f t="shared" si="60"/>
        <v/>
      </c>
      <c r="BE46" s="397">
        <v>43</v>
      </c>
      <c r="BF46" s="397" t="e">
        <f t="shared" si="38"/>
        <v>#N/A</v>
      </c>
      <c r="BG46" s="397" t="str">
        <f t="shared" si="61"/>
        <v/>
      </c>
      <c r="BH46" s="397">
        <v>43</v>
      </c>
      <c r="BI46" s="397" t="e">
        <f t="shared" si="39"/>
        <v>#N/A</v>
      </c>
      <c r="BJ46" s="397" t="str">
        <f t="shared" si="62"/>
        <v/>
      </c>
      <c r="BK46" s="397">
        <v>43</v>
      </c>
      <c r="BL46" s="397" t="e">
        <f t="shared" si="40"/>
        <v>#N/A</v>
      </c>
      <c r="BM46" s="397" t="str">
        <f t="shared" si="63"/>
        <v/>
      </c>
      <c r="BN46" s="397">
        <v>43</v>
      </c>
      <c r="BO46" s="397" t="e">
        <f t="shared" si="41"/>
        <v>#N/A</v>
      </c>
      <c r="BP46" s="397" t="str">
        <f t="shared" si="64"/>
        <v/>
      </c>
      <c r="BQ46" s="397">
        <v>43</v>
      </c>
      <c r="BR46" s="397" t="e">
        <f t="shared" si="42"/>
        <v>#N/A</v>
      </c>
      <c r="BS46" s="397" t="str">
        <f t="shared" si="65"/>
        <v/>
      </c>
      <c r="BT46" s="397"/>
      <c r="BU46" s="397">
        <f>COUNTIF(D$4:D51,D46)</f>
        <v>0</v>
      </c>
      <c r="BV46" s="397"/>
      <c r="BW46" s="397"/>
      <c r="BX46" s="397">
        <f>COUNTIF(D$4:D$63,D46)</f>
        <v>0</v>
      </c>
      <c r="BY46" s="397" t="b">
        <f>AND(BU46=1,BX46=1)</f>
        <v>0</v>
      </c>
      <c r="BZ46" s="397" t="e">
        <f>IF(BY46=TRUE,"",VLOOKUP(BU46,CC$4:CD$13,2,FALSE))</f>
        <v>#N/A</v>
      </c>
      <c r="CA46" s="397" t="str">
        <f>IF(D46="","",CONCATENATE(BW$2,BZ46))</f>
        <v/>
      </c>
      <c r="CB46" s="397"/>
    </row>
    <row r="47" spans="1:80" s="89" customFormat="1">
      <c r="A47" s="89" t="e">
        <f>A46</f>
        <v>#N/A</v>
      </c>
      <c r="B47" s="90">
        <v>2</v>
      </c>
      <c r="C47" s="540"/>
      <c r="D47" s="544"/>
      <c r="E47" s="544"/>
      <c r="F47" s="90" t="str">
        <f>IF(H47="","",2)</f>
        <v/>
      </c>
      <c r="G47" s="92" t="str">
        <f t="shared" si="48"/>
        <v/>
      </c>
      <c r="H47" s="128"/>
      <c r="I47" s="92" t="str">
        <f t="shared" si="49"/>
        <v/>
      </c>
      <c r="J47" s="550"/>
      <c r="K47" s="551"/>
      <c r="L47" s="551"/>
      <c r="M47" s="551"/>
      <c r="N47" s="551"/>
      <c r="O47" s="552"/>
      <c r="P47" s="99">
        <f t="shared" si="50"/>
        <v>0</v>
      </c>
      <c r="Q47" s="99">
        <f t="shared" si="19"/>
        <v>0</v>
      </c>
      <c r="R47" s="402">
        <f t="shared" si="51"/>
        <v>0</v>
      </c>
      <c r="S47" s="402">
        <f t="shared" si="20"/>
        <v>0</v>
      </c>
      <c r="T47" s="403">
        <f t="shared" si="52"/>
        <v>0</v>
      </c>
      <c r="U47" s="398">
        <f t="shared" si="53"/>
        <v>0</v>
      </c>
      <c r="V47" s="397" t="str">
        <f t="shared" si="21"/>
        <v>000</v>
      </c>
      <c r="W47" s="397">
        <f t="shared" si="22"/>
        <v>0</v>
      </c>
      <c r="X47" s="397">
        <f t="shared" si="23"/>
        <v>0</v>
      </c>
      <c r="Y47" s="397" t="str">
        <f t="shared" si="24"/>
        <v/>
      </c>
      <c r="Z47" s="397" t="str">
        <f t="shared" si="25"/>
        <v/>
      </c>
      <c r="AA47" s="397" t="str">
        <f t="shared" si="26"/>
        <v>0</v>
      </c>
      <c r="AB47" s="397" t="str">
        <f t="shared" si="27"/>
        <v/>
      </c>
      <c r="AC47" s="397" t="str">
        <f t="shared" si="28"/>
        <v>0</v>
      </c>
      <c r="AD47" s="397" t="str">
        <f t="shared" si="29"/>
        <v/>
      </c>
      <c r="AE47" s="397" t="str">
        <f t="shared" si="6"/>
        <v>00</v>
      </c>
      <c r="AF47" s="397">
        <f t="shared" si="30"/>
        <v>0</v>
      </c>
      <c r="AG47" s="397"/>
      <c r="AH47" s="397">
        <v>8</v>
      </c>
      <c r="AI47" s="397" t="e">
        <f t="shared" ref="AI47:AJ51" si="67">AI46</f>
        <v>#N/A</v>
      </c>
      <c r="AJ47" s="397">
        <f t="shared" si="67"/>
        <v>0</v>
      </c>
      <c r="AK47" s="397">
        <v>2</v>
      </c>
      <c r="AL47" s="397" t="e">
        <f t="shared" si="54"/>
        <v>#N/A</v>
      </c>
      <c r="AM47" s="397" t="e">
        <f t="shared" si="32"/>
        <v>#N/A</v>
      </c>
      <c r="AN47" s="397" t="str">
        <f t="shared" si="55"/>
        <v/>
      </c>
      <c r="AO47" s="397">
        <v>2</v>
      </c>
      <c r="AP47" s="397">
        <v>44</v>
      </c>
      <c r="AQ47" s="397">
        <f t="shared" si="33"/>
        <v>44</v>
      </c>
      <c r="AR47" s="397" t="e">
        <f t="shared" si="56"/>
        <v>#N/A</v>
      </c>
      <c r="AS47" s="397">
        <v>44</v>
      </c>
      <c r="AT47" s="397" t="e">
        <f t="shared" si="34"/>
        <v>#N/A</v>
      </c>
      <c r="AU47" s="397" t="str">
        <f t="shared" si="57"/>
        <v/>
      </c>
      <c r="AV47" s="397">
        <v>44</v>
      </c>
      <c r="AW47" s="397" t="e">
        <f t="shared" si="35"/>
        <v>#N/A</v>
      </c>
      <c r="AX47" s="397" t="str">
        <f t="shared" si="58"/>
        <v/>
      </c>
      <c r="AY47" s="397">
        <v>44</v>
      </c>
      <c r="AZ47" s="397" t="e">
        <f t="shared" si="36"/>
        <v>#N/A</v>
      </c>
      <c r="BA47" s="397" t="str">
        <f t="shared" si="59"/>
        <v/>
      </c>
      <c r="BB47" s="397">
        <v>44</v>
      </c>
      <c r="BC47" s="397" t="e">
        <f t="shared" si="37"/>
        <v>#N/A</v>
      </c>
      <c r="BD47" s="397" t="str">
        <f t="shared" si="60"/>
        <v/>
      </c>
      <c r="BE47" s="397">
        <v>44</v>
      </c>
      <c r="BF47" s="397" t="e">
        <f t="shared" si="38"/>
        <v>#N/A</v>
      </c>
      <c r="BG47" s="397" t="str">
        <f t="shared" si="61"/>
        <v/>
      </c>
      <c r="BH47" s="397">
        <v>44</v>
      </c>
      <c r="BI47" s="397" t="e">
        <f t="shared" si="39"/>
        <v>#N/A</v>
      </c>
      <c r="BJ47" s="397" t="str">
        <f t="shared" si="62"/>
        <v/>
      </c>
      <c r="BK47" s="397">
        <v>44</v>
      </c>
      <c r="BL47" s="397" t="e">
        <f t="shared" si="40"/>
        <v>#N/A</v>
      </c>
      <c r="BM47" s="397" t="str">
        <f t="shared" si="63"/>
        <v/>
      </c>
      <c r="BN47" s="397">
        <v>44</v>
      </c>
      <c r="BO47" s="397" t="e">
        <f t="shared" si="41"/>
        <v>#N/A</v>
      </c>
      <c r="BP47" s="397" t="str">
        <f t="shared" si="64"/>
        <v/>
      </c>
      <c r="BQ47" s="397">
        <v>44</v>
      </c>
      <c r="BR47" s="397" t="e">
        <f t="shared" si="42"/>
        <v>#N/A</v>
      </c>
      <c r="BS47" s="397" t="str">
        <f t="shared" si="65"/>
        <v/>
      </c>
      <c r="BT47" s="397"/>
      <c r="BU47" s="397"/>
      <c r="BV47" s="397"/>
      <c r="BW47" s="397"/>
      <c r="BX47" s="397"/>
      <c r="BY47" s="397"/>
      <c r="BZ47" s="397"/>
      <c r="CA47" s="397"/>
      <c r="CB47" s="397"/>
    </row>
    <row r="48" spans="1:80" s="89" customFormat="1">
      <c r="A48" s="89" t="e">
        <f>A47</f>
        <v>#N/A</v>
      </c>
      <c r="B48" s="90">
        <v>3</v>
      </c>
      <c r="C48" s="540"/>
      <c r="D48" s="545"/>
      <c r="E48" s="545"/>
      <c r="F48" s="90" t="str">
        <f>IF(H48="","",3)</f>
        <v/>
      </c>
      <c r="G48" s="92" t="str">
        <f t="shared" si="48"/>
        <v/>
      </c>
      <c r="H48" s="128"/>
      <c r="I48" s="92" t="str">
        <f t="shared" si="49"/>
        <v/>
      </c>
      <c r="J48" s="553"/>
      <c r="K48" s="554"/>
      <c r="L48" s="554"/>
      <c r="M48" s="554"/>
      <c r="N48" s="554"/>
      <c r="O48" s="555"/>
      <c r="P48" s="99">
        <f t="shared" si="50"/>
        <v>0</v>
      </c>
      <c r="Q48" s="99">
        <f t="shared" si="19"/>
        <v>0</v>
      </c>
      <c r="R48" s="402">
        <f t="shared" si="51"/>
        <v>0</v>
      </c>
      <c r="S48" s="402">
        <f t="shared" si="20"/>
        <v>0</v>
      </c>
      <c r="T48" s="403">
        <f t="shared" si="52"/>
        <v>0</v>
      </c>
      <c r="U48" s="398">
        <f t="shared" si="53"/>
        <v>0</v>
      </c>
      <c r="V48" s="397" t="str">
        <f t="shared" si="21"/>
        <v>000</v>
      </c>
      <c r="W48" s="397">
        <f t="shared" si="22"/>
        <v>0</v>
      </c>
      <c r="X48" s="397">
        <f t="shared" si="23"/>
        <v>0</v>
      </c>
      <c r="Y48" s="397" t="str">
        <f t="shared" si="24"/>
        <v/>
      </c>
      <c r="Z48" s="397" t="str">
        <f t="shared" si="25"/>
        <v/>
      </c>
      <c r="AA48" s="397" t="str">
        <f t="shared" si="26"/>
        <v>0</v>
      </c>
      <c r="AB48" s="397" t="str">
        <f t="shared" si="27"/>
        <v/>
      </c>
      <c r="AC48" s="397" t="str">
        <f t="shared" si="28"/>
        <v>0</v>
      </c>
      <c r="AD48" s="397" t="str">
        <f t="shared" si="29"/>
        <v/>
      </c>
      <c r="AE48" s="397" t="str">
        <f t="shared" si="6"/>
        <v>00</v>
      </c>
      <c r="AF48" s="397">
        <f t="shared" si="30"/>
        <v>0</v>
      </c>
      <c r="AG48" s="397"/>
      <c r="AH48" s="397">
        <v>8</v>
      </c>
      <c r="AI48" s="397" t="e">
        <f t="shared" si="67"/>
        <v>#N/A</v>
      </c>
      <c r="AJ48" s="397">
        <f t="shared" si="67"/>
        <v>0</v>
      </c>
      <c r="AK48" s="397">
        <v>3</v>
      </c>
      <c r="AL48" s="397" t="e">
        <f t="shared" si="54"/>
        <v>#N/A</v>
      </c>
      <c r="AM48" s="397" t="e">
        <f t="shared" si="32"/>
        <v>#N/A</v>
      </c>
      <c r="AN48" s="397" t="str">
        <f t="shared" si="55"/>
        <v/>
      </c>
      <c r="AO48" s="397">
        <v>3</v>
      </c>
      <c r="AP48" s="397">
        <v>45</v>
      </c>
      <c r="AQ48" s="397">
        <f t="shared" si="33"/>
        <v>45</v>
      </c>
      <c r="AR48" s="397" t="e">
        <f t="shared" si="56"/>
        <v>#N/A</v>
      </c>
      <c r="AS48" s="397">
        <v>45</v>
      </c>
      <c r="AT48" s="397" t="e">
        <f t="shared" si="34"/>
        <v>#N/A</v>
      </c>
      <c r="AU48" s="397" t="str">
        <f t="shared" si="57"/>
        <v/>
      </c>
      <c r="AV48" s="397">
        <v>45</v>
      </c>
      <c r="AW48" s="397" t="e">
        <f t="shared" si="35"/>
        <v>#N/A</v>
      </c>
      <c r="AX48" s="397" t="str">
        <f t="shared" si="58"/>
        <v/>
      </c>
      <c r="AY48" s="397">
        <v>45</v>
      </c>
      <c r="AZ48" s="397" t="e">
        <f t="shared" si="36"/>
        <v>#N/A</v>
      </c>
      <c r="BA48" s="397" t="str">
        <f t="shared" si="59"/>
        <v/>
      </c>
      <c r="BB48" s="397">
        <v>45</v>
      </c>
      <c r="BC48" s="397" t="e">
        <f t="shared" si="37"/>
        <v>#N/A</v>
      </c>
      <c r="BD48" s="397" t="str">
        <f t="shared" si="60"/>
        <v/>
      </c>
      <c r="BE48" s="397">
        <v>45</v>
      </c>
      <c r="BF48" s="397" t="e">
        <f t="shared" si="38"/>
        <v>#N/A</v>
      </c>
      <c r="BG48" s="397" t="str">
        <f t="shared" si="61"/>
        <v/>
      </c>
      <c r="BH48" s="397">
        <v>45</v>
      </c>
      <c r="BI48" s="397" t="e">
        <f t="shared" si="39"/>
        <v>#N/A</v>
      </c>
      <c r="BJ48" s="397" t="str">
        <f t="shared" si="62"/>
        <v/>
      </c>
      <c r="BK48" s="397">
        <v>45</v>
      </c>
      <c r="BL48" s="397" t="e">
        <f t="shared" si="40"/>
        <v>#N/A</v>
      </c>
      <c r="BM48" s="397" t="str">
        <f t="shared" si="63"/>
        <v/>
      </c>
      <c r="BN48" s="397">
        <v>45</v>
      </c>
      <c r="BO48" s="397" t="e">
        <f t="shared" si="41"/>
        <v>#N/A</v>
      </c>
      <c r="BP48" s="397" t="str">
        <f t="shared" si="64"/>
        <v/>
      </c>
      <c r="BQ48" s="397">
        <v>45</v>
      </c>
      <c r="BR48" s="397" t="e">
        <f t="shared" si="42"/>
        <v>#N/A</v>
      </c>
      <c r="BS48" s="397" t="str">
        <f t="shared" si="65"/>
        <v/>
      </c>
      <c r="BT48" s="397"/>
      <c r="BU48" s="397"/>
      <c r="BV48" s="397"/>
      <c r="BW48" s="397"/>
      <c r="BX48" s="397"/>
      <c r="BY48" s="397"/>
      <c r="BZ48" s="397"/>
      <c r="CA48" s="397"/>
      <c r="CB48" s="397"/>
    </row>
    <row r="49" spans="1:80" s="89" customFormat="1">
      <c r="A49" s="89" t="e">
        <f>A48</f>
        <v>#N/A</v>
      </c>
      <c r="B49" s="90">
        <v>4</v>
      </c>
      <c r="C49" s="540"/>
      <c r="D49" s="545"/>
      <c r="E49" s="545"/>
      <c r="F49" s="90" t="str">
        <f>IF(H49="","",4)</f>
        <v/>
      </c>
      <c r="G49" s="92" t="str">
        <f t="shared" si="48"/>
        <v/>
      </c>
      <c r="H49" s="128"/>
      <c r="I49" s="92" t="str">
        <f t="shared" si="49"/>
        <v/>
      </c>
      <c r="J49" s="553"/>
      <c r="K49" s="554"/>
      <c r="L49" s="554"/>
      <c r="M49" s="554"/>
      <c r="N49" s="554"/>
      <c r="O49" s="555"/>
      <c r="P49" s="99">
        <f t="shared" si="50"/>
        <v>0</v>
      </c>
      <c r="Q49" s="99">
        <f t="shared" si="19"/>
        <v>0</v>
      </c>
      <c r="R49" s="402">
        <f t="shared" si="51"/>
        <v>0</v>
      </c>
      <c r="S49" s="402">
        <f t="shared" si="20"/>
        <v>0</v>
      </c>
      <c r="T49" s="403">
        <f t="shared" si="52"/>
        <v>0</v>
      </c>
      <c r="U49" s="398">
        <f t="shared" si="53"/>
        <v>0</v>
      </c>
      <c r="V49" s="397" t="str">
        <f t="shared" si="21"/>
        <v>000</v>
      </c>
      <c r="W49" s="397">
        <f t="shared" si="22"/>
        <v>0</v>
      </c>
      <c r="X49" s="397">
        <f t="shared" si="23"/>
        <v>0</v>
      </c>
      <c r="Y49" s="397" t="str">
        <f t="shared" si="24"/>
        <v/>
      </c>
      <c r="Z49" s="397" t="str">
        <f t="shared" si="25"/>
        <v/>
      </c>
      <c r="AA49" s="397" t="str">
        <f t="shared" si="26"/>
        <v>0</v>
      </c>
      <c r="AB49" s="397" t="str">
        <f t="shared" si="27"/>
        <v/>
      </c>
      <c r="AC49" s="397" t="str">
        <f t="shared" si="28"/>
        <v>0</v>
      </c>
      <c r="AD49" s="397" t="str">
        <f t="shared" si="29"/>
        <v/>
      </c>
      <c r="AE49" s="397" t="str">
        <f t="shared" si="6"/>
        <v>00</v>
      </c>
      <c r="AF49" s="397">
        <f t="shared" si="30"/>
        <v>0</v>
      </c>
      <c r="AG49" s="397"/>
      <c r="AH49" s="397">
        <v>8</v>
      </c>
      <c r="AI49" s="397" t="e">
        <f t="shared" si="67"/>
        <v>#N/A</v>
      </c>
      <c r="AJ49" s="397">
        <f t="shared" si="67"/>
        <v>0</v>
      </c>
      <c r="AK49" s="397">
        <v>4</v>
      </c>
      <c r="AL49" s="397" t="e">
        <f t="shared" si="54"/>
        <v>#N/A</v>
      </c>
      <c r="AM49" s="397" t="e">
        <f t="shared" si="32"/>
        <v>#N/A</v>
      </c>
      <c r="AN49" s="397" t="str">
        <f t="shared" si="55"/>
        <v/>
      </c>
      <c r="AO49" s="397">
        <v>4</v>
      </c>
      <c r="AP49" s="397">
        <v>46</v>
      </c>
      <c r="AQ49" s="397">
        <f t="shared" si="33"/>
        <v>46</v>
      </c>
      <c r="AR49" s="397" t="e">
        <f t="shared" si="56"/>
        <v>#N/A</v>
      </c>
      <c r="AS49" s="397">
        <v>46</v>
      </c>
      <c r="AT49" s="397" t="e">
        <f t="shared" si="34"/>
        <v>#N/A</v>
      </c>
      <c r="AU49" s="397" t="str">
        <f t="shared" si="57"/>
        <v/>
      </c>
      <c r="AV49" s="397">
        <v>46</v>
      </c>
      <c r="AW49" s="397" t="e">
        <f t="shared" si="35"/>
        <v>#N/A</v>
      </c>
      <c r="AX49" s="397" t="str">
        <f t="shared" si="58"/>
        <v/>
      </c>
      <c r="AY49" s="397">
        <v>46</v>
      </c>
      <c r="AZ49" s="397" t="e">
        <f t="shared" si="36"/>
        <v>#N/A</v>
      </c>
      <c r="BA49" s="397" t="str">
        <f t="shared" si="59"/>
        <v/>
      </c>
      <c r="BB49" s="397">
        <v>46</v>
      </c>
      <c r="BC49" s="397" t="e">
        <f t="shared" si="37"/>
        <v>#N/A</v>
      </c>
      <c r="BD49" s="397" t="str">
        <f t="shared" si="60"/>
        <v/>
      </c>
      <c r="BE49" s="397">
        <v>46</v>
      </c>
      <c r="BF49" s="397" t="e">
        <f t="shared" si="38"/>
        <v>#N/A</v>
      </c>
      <c r="BG49" s="397" t="str">
        <f t="shared" si="61"/>
        <v/>
      </c>
      <c r="BH49" s="397">
        <v>46</v>
      </c>
      <c r="BI49" s="397" t="e">
        <f t="shared" si="39"/>
        <v>#N/A</v>
      </c>
      <c r="BJ49" s="397" t="str">
        <f t="shared" si="62"/>
        <v/>
      </c>
      <c r="BK49" s="397">
        <v>46</v>
      </c>
      <c r="BL49" s="397" t="e">
        <f t="shared" si="40"/>
        <v>#N/A</v>
      </c>
      <c r="BM49" s="397" t="str">
        <f t="shared" si="63"/>
        <v/>
      </c>
      <c r="BN49" s="397">
        <v>46</v>
      </c>
      <c r="BO49" s="397" t="e">
        <f t="shared" si="41"/>
        <v>#N/A</v>
      </c>
      <c r="BP49" s="397" t="str">
        <f t="shared" si="64"/>
        <v/>
      </c>
      <c r="BQ49" s="397">
        <v>46</v>
      </c>
      <c r="BR49" s="397" t="e">
        <f t="shared" si="42"/>
        <v>#N/A</v>
      </c>
      <c r="BS49" s="397" t="str">
        <f t="shared" si="65"/>
        <v/>
      </c>
      <c r="BT49" s="397"/>
      <c r="BU49" s="397"/>
      <c r="BV49" s="397"/>
      <c r="BW49" s="397"/>
      <c r="BX49" s="397"/>
      <c r="BY49" s="397"/>
      <c r="BZ49" s="397"/>
      <c r="CA49" s="397"/>
      <c r="CB49" s="397"/>
    </row>
    <row r="50" spans="1:80" s="89" customFormat="1">
      <c r="A50" s="89" t="e">
        <f>A49</f>
        <v>#N/A</v>
      </c>
      <c r="B50" s="90">
        <v>5</v>
      </c>
      <c r="C50" s="540"/>
      <c r="D50" s="545"/>
      <c r="E50" s="545"/>
      <c r="F50" s="90" t="str">
        <f>IF(H50="","",5)</f>
        <v/>
      </c>
      <c r="G50" s="92" t="str">
        <f t="shared" si="48"/>
        <v/>
      </c>
      <c r="H50" s="128"/>
      <c r="I50" s="92" t="str">
        <f t="shared" si="49"/>
        <v/>
      </c>
      <c r="J50" s="553"/>
      <c r="K50" s="554"/>
      <c r="L50" s="554"/>
      <c r="M50" s="554"/>
      <c r="N50" s="554"/>
      <c r="O50" s="555"/>
      <c r="P50" s="99">
        <f t="shared" si="50"/>
        <v>0</v>
      </c>
      <c r="Q50" s="99">
        <f t="shared" si="19"/>
        <v>0</v>
      </c>
      <c r="R50" s="402">
        <f t="shared" si="51"/>
        <v>0</v>
      </c>
      <c r="S50" s="402">
        <f t="shared" si="20"/>
        <v>0</v>
      </c>
      <c r="T50" s="403">
        <f t="shared" si="52"/>
        <v>0</v>
      </c>
      <c r="U50" s="398">
        <f t="shared" si="53"/>
        <v>0</v>
      </c>
      <c r="V50" s="397" t="str">
        <f t="shared" si="21"/>
        <v>000</v>
      </c>
      <c r="W50" s="397">
        <f t="shared" si="22"/>
        <v>0</v>
      </c>
      <c r="X50" s="397">
        <f t="shared" si="23"/>
        <v>0</v>
      </c>
      <c r="Y50" s="397" t="str">
        <f t="shared" si="24"/>
        <v/>
      </c>
      <c r="Z50" s="397" t="str">
        <f t="shared" si="25"/>
        <v/>
      </c>
      <c r="AA50" s="397" t="str">
        <f t="shared" si="26"/>
        <v>0</v>
      </c>
      <c r="AB50" s="397" t="str">
        <f t="shared" si="27"/>
        <v/>
      </c>
      <c r="AC50" s="397" t="str">
        <f t="shared" si="28"/>
        <v>0</v>
      </c>
      <c r="AD50" s="397" t="str">
        <f t="shared" si="29"/>
        <v/>
      </c>
      <c r="AE50" s="397" t="str">
        <f t="shared" si="6"/>
        <v>00</v>
      </c>
      <c r="AF50" s="397">
        <f t="shared" si="30"/>
        <v>0</v>
      </c>
      <c r="AG50" s="397"/>
      <c r="AH50" s="397">
        <v>8</v>
      </c>
      <c r="AI50" s="397" t="e">
        <f t="shared" si="67"/>
        <v>#N/A</v>
      </c>
      <c r="AJ50" s="397">
        <f t="shared" si="67"/>
        <v>0</v>
      </c>
      <c r="AK50" s="397">
        <v>5</v>
      </c>
      <c r="AL50" s="397" t="e">
        <f t="shared" si="54"/>
        <v>#N/A</v>
      </c>
      <c r="AM50" s="397" t="e">
        <f t="shared" si="32"/>
        <v>#N/A</v>
      </c>
      <c r="AN50" s="397" t="str">
        <f t="shared" si="55"/>
        <v/>
      </c>
      <c r="AO50" s="397">
        <v>5</v>
      </c>
      <c r="AP50" s="397">
        <v>47</v>
      </c>
      <c r="AQ50" s="397">
        <f t="shared" si="33"/>
        <v>47</v>
      </c>
      <c r="AR50" s="397" t="e">
        <f t="shared" si="56"/>
        <v>#N/A</v>
      </c>
      <c r="AS50" s="397">
        <v>47</v>
      </c>
      <c r="AT50" s="397" t="e">
        <f t="shared" si="34"/>
        <v>#N/A</v>
      </c>
      <c r="AU50" s="397" t="str">
        <f t="shared" si="57"/>
        <v/>
      </c>
      <c r="AV50" s="397">
        <v>47</v>
      </c>
      <c r="AW50" s="397" t="e">
        <f t="shared" si="35"/>
        <v>#N/A</v>
      </c>
      <c r="AX50" s="397" t="str">
        <f t="shared" si="58"/>
        <v/>
      </c>
      <c r="AY50" s="397">
        <v>47</v>
      </c>
      <c r="AZ50" s="397" t="e">
        <f t="shared" si="36"/>
        <v>#N/A</v>
      </c>
      <c r="BA50" s="397" t="str">
        <f t="shared" si="59"/>
        <v/>
      </c>
      <c r="BB50" s="397">
        <v>47</v>
      </c>
      <c r="BC50" s="397" t="e">
        <f t="shared" si="37"/>
        <v>#N/A</v>
      </c>
      <c r="BD50" s="397" t="str">
        <f t="shared" si="60"/>
        <v/>
      </c>
      <c r="BE50" s="397">
        <v>47</v>
      </c>
      <c r="BF50" s="397" t="e">
        <f t="shared" si="38"/>
        <v>#N/A</v>
      </c>
      <c r="BG50" s="397" t="str">
        <f t="shared" si="61"/>
        <v/>
      </c>
      <c r="BH50" s="397">
        <v>47</v>
      </c>
      <c r="BI50" s="397" t="e">
        <f t="shared" si="39"/>
        <v>#N/A</v>
      </c>
      <c r="BJ50" s="397" t="str">
        <f t="shared" si="62"/>
        <v/>
      </c>
      <c r="BK50" s="397">
        <v>47</v>
      </c>
      <c r="BL50" s="397" t="e">
        <f t="shared" si="40"/>
        <v>#N/A</v>
      </c>
      <c r="BM50" s="397" t="str">
        <f t="shared" si="63"/>
        <v/>
      </c>
      <c r="BN50" s="397">
        <v>47</v>
      </c>
      <c r="BO50" s="397" t="e">
        <f t="shared" si="41"/>
        <v>#N/A</v>
      </c>
      <c r="BP50" s="397" t="str">
        <f t="shared" si="64"/>
        <v/>
      </c>
      <c r="BQ50" s="397">
        <v>47</v>
      </c>
      <c r="BR50" s="397" t="e">
        <f t="shared" si="42"/>
        <v>#N/A</v>
      </c>
      <c r="BS50" s="397" t="str">
        <f t="shared" si="65"/>
        <v/>
      </c>
      <c r="BT50" s="397"/>
      <c r="BU50" s="397"/>
      <c r="BV50" s="397"/>
      <c r="BW50" s="397"/>
      <c r="BX50" s="397"/>
      <c r="BY50" s="397"/>
      <c r="BZ50" s="397"/>
      <c r="CA50" s="397"/>
      <c r="CB50" s="397"/>
    </row>
    <row r="51" spans="1:80" s="89" customFormat="1" ht="15" thickBot="1">
      <c r="A51" s="89" t="e">
        <f>A50</f>
        <v>#N/A</v>
      </c>
      <c r="B51" s="90">
        <v>6</v>
      </c>
      <c r="C51" s="541"/>
      <c r="D51" s="546"/>
      <c r="E51" s="546"/>
      <c r="F51" s="102" t="str">
        <f>IF(H51="","",6)</f>
        <v/>
      </c>
      <c r="G51" s="103" t="str">
        <f t="shared" si="48"/>
        <v/>
      </c>
      <c r="H51" s="132"/>
      <c r="I51" s="103" t="str">
        <f t="shared" si="49"/>
        <v/>
      </c>
      <c r="J51" s="556"/>
      <c r="K51" s="557"/>
      <c r="L51" s="557"/>
      <c r="M51" s="557"/>
      <c r="N51" s="557"/>
      <c r="O51" s="558"/>
      <c r="P51" s="99">
        <f t="shared" si="50"/>
        <v>0</v>
      </c>
      <c r="Q51" s="99">
        <f t="shared" si="19"/>
        <v>0</v>
      </c>
      <c r="R51" s="402">
        <f t="shared" si="51"/>
        <v>0</v>
      </c>
      <c r="S51" s="402">
        <f t="shared" si="20"/>
        <v>0</v>
      </c>
      <c r="T51" s="403">
        <f t="shared" si="52"/>
        <v>0</v>
      </c>
      <c r="U51" s="398">
        <f t="shared" si="53"/>
        <v>0</v>
      </c>
      <c r="V51" s="397" t="str">
        <f t="shared" si="21"/>
        <v>000</v>
      </c>
      <c r="W51" s="397">
        <f t="shared" si="22"/>
        <v>0</v>
      </c>
      <c r="X51" s="397">
        <f t="shared" si="23"/>
        <v>0</v>
      </c>
      <c r="Y51" s="397" t="str">
        <f t="shared" si="24"/>
        <v/>
      </c>
      <c r="Z51" s="397" t="str">
        <f t="shared" si="25"/>
        <v/>
      </c>
      <c r="AA51" s="397" t="str">
        <f t="shared" si="26"/>
        <v>0</v>
      </c>
      <c r="AB51" s="397" t="str">
        <f t="shared" si="27"/>
        <v/>
      </c>
      <c r="AC51" s="397" t="str">
        <f t="shared" si="28"/>
        <v>0</v>
      </c>
      <c r="AD51" s="397" t="str">
        <f t="shared" si="29"/>
        <v/>
      </c>
      <c r="AE51" s="397" t="str">
        <f t="shared" si="6"/>
        <v>00</v>
      </c>
      <c r="AF51" s="397">
        <f t="shared" si="30"/>
        <v>0</v>
      </c>
      <c r="AG51" s="397"/>
      <c r="AH51" s="397">
        <v>8</v>
      </c>
      <c r="AI51" s="397" t="e">
        <f t="shared" si="67"/>
        <v>#N/A</v>
      </c>
      <c r="AJ51" s="397">
        <f t="shared" si="67"/>
        <v>0</v>
      </c>
      <c r="AK51" s="397">
        <v>6</v>
      </c>
      <c r="AL51" s="397" t="e">
        <f t="shared" si="54"/>
        <v>#N/A</v>
      </c>
      <c r="AM51" s="397" t="e">
        <f t="shared" si="32"/>
        <v>#N/A</v>
      </c>
      <c r="AN51" s="397" t="str">
        <f t="shared" si="55"/>
        <v/>
      </c>
      <c r="AO51" s="397">
        <v>6</v>
      </c>
      <c r="AP51" s="397">
        <v>48</v>
      </c>
      <c r="AQ51" s="397">
        <f t="shared" si="33"/>
        <v>48</v>
      </c>
      <c r="AR51" s="397" t="e">
        <f t="shared" si="56"/>
        <v>#N/A</v>
      </c>
      <c r="AS51" s="397">
        <v>48</v>
      </c>
      <c r="AT51" s="397" t="e">
        <f t="shared" si="34"/>
        <v>#N/A</v>
      </c>
      <c r="AU51" s="397" t="str">
        <f t="shared" si="57"/>
        <v/>
      </c>
      <c r="AV51" s="397">
        <v>48</v>
      </c>
      <c r="AW51" s="397" t="e">
        <f t="shared" si="35"/>
        <v>#N/A</v>
      </c>
      <c r="AX51" s="397" t="str">
        <f t="shared" si="58"/>
        <v/>
      </c>
      <c r="AY51" s="397">
        <v>48</v>
      </c>
      <c r="AZ51" s="397" t="e">
        <f t="shared" si="36"/>
        <v>#N/A</v>
      </c>
      <c r="BA51" s="397" t="str">
        <f t="shared" si="59"/>
        <v/>
      </c>
      <c r="BB51" s="397">
        <v>48</v>
      </c>
      <c r="BC51" s="397" t="e">
        <f t="shared" si="37"/>
        <v>#N/A</v>
      </c>
      <c r="BD51" s="397" t="str">
        <f t="shared" si="60"/>
        <v/>
      </c>
      <c r="BE51" s="397">
        <v>48</v>
      </c>
      <c r="BF51" s="397" t="e">
        <f t="shared" si="38"/>
        <v>#N/A</v>
      </c>
      <c r="BG51" s="397" t="str">
        <f t="shared" si="61"/>
        <v/>
      </c>
      <c r="BH51" s="397">
        <v>48</v>
      </c>
      <c r="BI51" s="397" t="e">
        <f t="shared" si="39"/>
        <v>#N/A</v>
      </c>
      <c r="BJ51" s="397" t="str">
        <f t="shared" si="62"/>
        <v/>
      </c>
      <c r="BK51" s="397">
        <v>48</v>
      </c>
      <c r="BL51" s="397" t="e">
        <f t="shared" si="40"/>
        <v>#N/A</v>
      </c>
      <c r="BM51" s="397" t="str">
        <f t="shared" si="63"/>
        <v/>
      </c>
      <c r="BN51" s="397">
        <v>48</v>
      </c>
      <c r="BO51" s="397" t="e">
        <f t="shared" si="41"/>
        <v>#N/A</v>
      </c>
      <c r="BP51" s="397" t="str">
        <f t="shared" si="64"/>
        <v/>
      </c>
      <c r="BQ51" s="397">
        <v>48</v>
      </c>
      <c r="BR51" s="397" t="e">
        <f t="shared" si="42"/>
        <v>#N/A</v>
      </c>
      <c r="BS51" s="397" t="str">
        <f t="shared" si="65"/>
        <v/>
      </c>
      <c r="BT51" s="397"/>
      <c r="BU51" s="397"/>
      <c r="BV51" s="397"/>
      <c r="BW51" s="397"/>
      <c r="BX51" s="397"/>
      <c r="BY51" s="397"/>
      <c r="BZ51" s="397"/>
      <c r="CA51" s="397"/>
      <c r="CB51" s="397"/>
    </row>
    <row r="52" spans="1:80" s="89" customFormat="1">
      <c r="A52" s="89" t="e">
        <f>VLOOKUP(D52,コード４,2,FALSE)</f>
        <v>#N/A</v>
      </c>
      <c r="B52" s="90">
        <v>1</v>
      </c>
      <c r="C52" s="539">
        <v>9</v>
      </c>
      <c r="D52" s="134"/>
      <c r="E52" s="346" t="str">
        <f>IF(D52="","",CA52)</f>
        <v/>
      </c>
      <c r="F52" s="90" t="str">
        <f>IF(H52="","",1)</f>
        <v/>
      </c>
      <c r="G52" s="92" t="str">
        <f t="shared" si="48"/>
        <v/>
      </c>
      <c r="H52" s="128"/>
      <c r="I52" s="92" t="str">
        <f t="shared" si="49"/>
        <v/>
      </c>
      <c r="J52" s="94" t="str">
        <f>IF(D52="","",VLOOKUP(D52,コード４,3,FALSE))</f>
        <v/>
      </c>
      <c r="K52" s="129"/>
      <c r="L52" s="96" t="str">
        <f>IF(B52="","",IF(J52="","",IF(J52="p","点",IF(J52="t","分","m"))))</f>
        <v/>
      </c>
      <c r="M52" s="130"/>
      <c r="N52" s="96" t="str">
        <f>IF(B52="","",IF(J52="","",IF(J52="p","",IF(J52="t","秒","cm"))))</f>
        <v/>
      </c>
      <c r="O52" s="131"/>
      <c r="P52" s="99">
        <f t="shared" si="50"/>
        <v>0</v>
      </c>
      <c r="Q52" s="99">
        <f t="shared" si="19"/>
        <v>0</v>
      </c>
      <c r="R52" s="402">
        <f t="shared" si="51"/>
        <v>0</v>
      </c>
      <c r="S52" s="402">
        <f t="shared" si="20"/>
        <v>0</v>
      </c>
      <c r="T52" s="403">
        <f t="shared" si="52"/>
        <v>0</v>
      </c>
      <c r="U52" s="398">
        <f t="shared" si="53"/>
        <v>0</v>
      </c>
      <c r="V52" s="397" t="str">
        <f t="shared" si="21"/>
        <v>000</v>
      </c>
      <c r="W52" s="397">
        <f t="shared" si="22"/>
        <v>0</v>
      </c>
      <c r="X52" s="397">
        <f t="shared" si="23"/>
        <v>0</v>
      </c>
      <c r="Y52" s="397" t="str">
        <f t="shared" si="24"/>
        <v/>
      </c>
      <c r="Z52" s="397" t="str">
        <f t="shared" si="25"/>
        <v/>
      </c>
      <c r="AA52" s="397" t="str">
        <f t="shared" si="26"/>
        <v>0</v>
      </c>
      <c r="AB52" s="397" t="str">
        <f t="shared" si="27"/>
        <v/>
      </c>
      <c r="AC52" s="397" t="str">
        <f t="shared" si="28"/>
        <v>0</v>
      </c>
      <c r="AD52" s="397" t="str">
        <f t="shared" si="29"/>
        <v/>
      </c>
      <c r="AE52" s="397" t="str">
        <f t="shared" si="6"/>
        <v>00</v>
      </c>
      <c r="AF52" s="397">
        <f t="shared" si="30"/>
        <v>0</v>
      </c>
      <c r="AG52" s="397"/>
      <c r="AH52" s="397">
        <v>9</v>
      </c>
      <c r="AI52" s="397" t="e">
        <f>VLOOKUP(D52,コード４,2,FALSE)</f>
        <v>#N/A</v>
      </c>
      <c r="AJ52" s="397">
        <f>COUNTIF('tmp４'!C$203:C$1202,AI52)</f>
        <v>0</v>
      </c>
      <c r="AK52" s="397">
        <v>1</v>
      </c>
      <c r="AL52" s="397" t="e">
        <f t="shared" si="54"/>
        <v>#N/A</v>
      </c>
      <c r="AM52" s="397" t="e">
        <f>AL52*1</f>
        <v>#N/A</v>
      </c>
      <c r="AN52" s="397" t="str">
        <f t="shared" si="55"/>
        <v/>
      </c>
      <c r="AO52" s="397">
        <v>1</v>
      </c>
      <c r="AP52" s="397">
        <v>49</v>
      </c>
      <c r="AQ52" s="397">
        <f t="shared" si="33"/>
        <v>49</v>
      </c>
      <c r="AR52" s="397" t="e">
        <f t="shared" si="56"/>
        <v>#N/A</v>
      </c>
      <c r="AS52" s="397">
        <v>49</v>
      </c>
      <c r="AT52" s="397" t="e">
        <f t="shared" si="34"/>
        <v>#N/A</v>
      </c>
      <c r="AU52" s="397" t="str">
        <f t="shared" si="57"/>
        <v/>
      </c>
      <c r="AV52" s="397">
        <v>49</v>
      </c>
      <c r="AW52" s="397" t="e">
        <f t="shared" si="35"/>
        <v>#N/A</v>
      </c>
      <c r="AX52" s="397" t="str">
        <f t="shared" si="58"/>
        <v/>
      </c>
      <c r="AY52" s="397">
        <v>49</v>
      </c>
      <c r="AZ52" s="397" t="e">
        <f t="shared" si="36"/>
        <v>#N/A</v>
      </c>
      <c r="BA52" s="397" t="str">
        <f t="shared" si="59"/>
        <v/>
      </c>
      <c r="BB52" s="397">
        <v>49</v>
      </c>
      <c r="BC52" s="397" t="e">
        <f t="shared" si="37"/>
        <v>#N/A</v>
      </c>
      <c r="BD52" s="397" t="str">
        <f t="shared" si="60"/>
        <v/>
      </c>
      <c r="BE52" s="397">
        <v>49</v>
      </c>
      <c r="BF52" s="397" t="e">
        <f t="shared" si="38"/>
        <v>#N/A</v>
      </c>
      <c r="BG52" s="397" t="str">
        <f t="shared" si="61"/>
        <v/>
      </c>
      <c r="BH52" s="397">
        <v>49</v>
      </c>
      <c r="BI52" s="397" t="e">
        <f t="shared" si="39"/>
        <v>#N/A</v>
      </c>
      <c r="BJ52" s="397" t="str">
        <f t="shared" si="62"/>
        <v/>
      </c>
      <c r="BK52" s="397">
        <v>49</v>
      </c>
      <c r="BL52" s="397" t="e">
        <f t="shared" si="40"/>
        <v>#N/A</v>
      </c>
      <c r="BM52" s="397" t="str">
        <f t="shared" si="63"/>
        <v/>
      </c>
      <c r="BN52" s="397">
        <v>49</v>
      </c>
      <c r="BO52" s="397" t="e">
        <f t="shared" si="41"/>
        <v>#N/A</v>
      </c>
      <c r="BP52" s="397" t="str">
        <f t="shared" si="64"/>
        <v/>
      </c>
      <c r="BQ52" s="397">
        <v>49</v>
      </c>
      <c r="BR52" s="397" t="e">
        <f t="shared" si="42"/>
        <v>#N/A</v>
      </c>
      <c r="BS52" s="397" t="str">
        <f t="shared" si="65"/>
        <v/>
      </c>
      <c r="BT52" s="397"/>
      <c r="BU52" s="397">
        <f>COUNTIF(D$4:D57,D52)</f>
        <v>0</v>
      </c>
      <c r="BV52" s="397"/>
      <c r="BW52" s="397"/>
      <c r="BX52" s="397">
        <f>COUNTIF(D$4:D$63,D52)</f>
        <v>0</v>
      </c>
      <c r="BY52" s="397" t="b">
        <f>AND(BU52=1,BX52=1)</f>
        <v>0</v>
      </c>
      <c r="BZ52" s="397" t="e">
        <f>IF(BY52=TRUE,"",VLOOKUP(BU52,CC$4:CD$13,2,FALSE))</f>
        <v>#N/A</v>
      </c>
      <c r="CA52" s="397" t="str">
        <f>IF(D52="","",CONCATENATE(BW$2,BZ52))</f>
        <v/>
      </c>
      <c r="CB52" s="397"/>
    </row>
    <row r="53" spans="1:80" s="89" customFormat="1">
      <c r="A53" s="89" t="e">
        <f>A52</f>
        <v>#N/A</v>
      </c>
      <c r="B53" s="90">
        <v>2</v>
      </c>
      <c r="C53" s="540"/>
      <c r="D53" s="544"/>
      <c r="E53" s="544"/>
      <c r="F53" s="90" t="str">
        <f>IF(H53="","",2)</f>
        <v/>
      </c>
      <c r="G53" s="92" t="str">
        <f t="shared" si="48"/>
        <v/>
      </c>
      <c r="H53" s="128"/>
      <c r="I53" s="92" t="str">
        <f t="shared" si="49"/>
        <v/>
      </c>
      <c r="J53" s="550"/>
      <c r="K53" s="551"/>
      <c r="L53" s="551"/>
      <c r="M53" s="551"/>
      <c r="N53" s="551"/>
      <c r="O53" s="552"/>
      <c r="P53" s="99">
        <f t="shared" si="50"/>
        <v>0</v>
      </c>
      <c r="Q53" s="99">
        <f t="shared" si="19"/>
        <v>0</v>
      </c>
      <c r="R53" s="402">
        <f t="shared" si="51"/>
        <v>0</v>
      </c>
      <c r="S53" s="402">
        <f t="shared" si="20"/>
        <v>0</v>
      </c>
      <c r="T53" s="403">
        <f t="shared" si="52"/>
        <v>0</v>
      </c>
      <c r="U53" s="398">
        <f t="shared" si="53"/>
        <v>0</v>
      </c>
      <c r="V53" s="397" t="str">
        <f t="shared" si="21"/>
        <v>000</v>
      </c>
      <c r="W53" s="397">
        <f t="shared" si="22"/>
        <v>0</v>
      </c>
      <c r="X53" s="397">
        <f t="shared" si="23"/>
        <v>0</v>
      </c>
      <c r="Y53" s="397" t="str">
        <f t="shared" si="24"/>
        <v/>
      </c>
      <c r="Z53" s="397" t="str">
        <f t="shared" si="25"/>
        <v/>
      </c>
      <c r="AA53" s="397" t="str">
        <f t="shared" si="26"/>
        <v>0</v>
      </c>
      <c r="AB53" s="397" t="str">
        <f t="shared" si="27"/>
        <v/>
      </c>
      <c r="AC53" s="397" t="str">
        <f t="shared" si="28"/>
        <v>0</v>
      </c>
      <c r="AD53" s="397" t="str">
        <f t="shared" si="29"/>
        <v/>
      </c>
      <c r="AE53" s="397" t="str">
        <f t="shared" si="6"/>
        <v>00</v>
      </c>
      <c r="AF53" s="397">
        <f t="shared" si="30"/>
        <v>0</v>
      </c>
      <c r="AG53" s="397"/>
      <c r="AH53" s="397">
        <v>9</v>
      </c>
      <c r="AI53" s="397" t="e">
        <f t="shared" ref="AI53:AJ57" si="68">AI52</f>
        <v>#N/A</v>
      </c>
      <c r="AJ53" s="397">
        <f t="shared" si="68"/>
        <v>0</v>
      </c>
      <c r="AK53" s="397">
        <v>2</v>
      </c>
      <c r="AL53" s="397" t="e">
        <f t="shared" si="54"/>
        <v>#N/A</v>
      </c>
      <c r="AM53" s="397" t="e">
        <f t="shared" si="32"/>
        <v>#N/A</v>
      </c>
      <c r="AN53" s="397" t="str">
        <f t="shared" si="55"/>
        <v/>
      </c>
      <c r="AO53" s="397">
        <v>2</v>
      </c>
      <c r="AP53" s="397">
        <v>50</v>
      </c>
      <c r="AQ53" s="397">
        <f t="shared" si="33"/>
        <v>50</v>
      </c>
      <c r="AR53" s="397" t="e">
        <f t="shared" si="56"/>
        <v>#N/A</v>
      </c>
      <c r="AS53" s="397">
        <v>50</v>
      </c>
      <c r="AT53" s="397" t="e">
        <f t="shared" si="34"/>
        <v>#N/A</v>
      </c>
      <c r="AU53" s="397" t="str">
        <f t="shared" si="57"/>
        <v/>
      </c>
      <c r="AV53" s="397">
        <v>50</v>
      </c>
      <c r="AW53" s="397" t="e">
        <f t="shared" si="35"/>
        <v>#N/A</v>
      </c>
      <c r="AX53" s="397" t="str">
        <f t="shared" si="58"/>
        <v/>
      </c>
      <c r="AY53" s="397">
        <v>50</v>
      </c>
      <c r="AZ53" s="397" t="e">
        <f t="shared" si="36"/>
        <v>#N/A</v>
      </c>
      <c r="BA53" s="397" t="str">
        <f t="shared" si="59"/>
        <v/>
      </c>
      <c r="BB53" s="397">
        <v>50</v>
      </c>
      <c r="BC53" s="397" t="e">
        <f t="shared" si="37"/>
        <v>#N/A</v>
      </c>
      <c r="BD53" s="397" t="str">
        <f t="shared" si="60"/>
        <v/>
      </c>
      <c r="BE53" s="397">
        <v>50</v>
      </c>
      <c r="BF53" s="397" t="e">
        <f t="shared" si="38"/>
        <v>#N/A</v>
      </c>
      <c r="BG53" s="397" t="str">
        <f t="shared" si="61"/>
        <v/>
      </c>
      <c r="BH53" s="397">
        <v>50</v>
      </c>
      <c r="BI53" s="397" t="e">
        <f t="shared" si="39"/>
        <v>#N/A</v>
      </c>
      <c r="BJ53" s="397" t="str">
        <f t="shared" si="62"/>
        <v/>
      </c>
      <c r="BK53" s="397">
        <v>50</v>
      </c>
      <c r="BL53" s="397" t="e">
        <f t="shared" si="40"/>
        <v>#N/A</v>
      </c>
      <c r="BM53" s="397" t="str">
        <f t="shared" si="63"/>
        <v/>
      </c>
      <c r="BN53" s="397">
        <v>50</v>
      </c>
      <c r="BO53" s="397" t="e">
        <f t="shared" si="41"/>
        <v>#N/A</v>
      </c>
      <c r="BP53" s="397" t="str">
        <f t="shared" si="64"/>
        <v/>
      </c>
      <c r="BQ53" s="397">
        <v>50</v>
      </c>
      <c r="BR53" s="397" t="e">
        <f t="shared" si="42"/>
        <v>#N/A</v>
      </c>
      <c r="BS53" s="397" t="str">
        <f t="shared" si="65"/>
        <v/>
      </c>
      <c r="BT53" s="397"/>
      <c r="BU53" s="397"/>
      <c r="BV53" s="397"/>
      <c r="BW53" s="397"/>
      <c r="BX53" s="397"/>
      <c r="BY53" s="397"/>
      <c r="BZ53" s="397"/>
      <c r="CA53" s="397"/>
      <c r="CB53" s="397"/>
    </row>
    <row r="54" spans="1:80" s="89" customFormat="1">
      <c r="A54" s="89" t="e">
        <f>A53</f>
        <v>#N/A</v>
      </c>
      <c r="B54" s="90">
        <v>3</v>
      </c>
      <c r="C54" s="540"/>
      <c r="D54" s="545"/>
      <c r="E54" s="545"/>
      <c r="F54" s="90" t="str">
        <f>IF(H54="","",3)</f>
        <v/>
      </c>
      <c r="G54" s="92" t="str">
        <f t="shared" si="48"/>
        <v/>
      </c>
      <c r="H54" s="128"/>
      <c r="I54" s="92" t="str">
        <f t="shared" si="49"/>
        <v/>
      </c>
      <c r="J54" s="553"/>
      <c r="K54" s="554"/>
      <c r="L54" s="554"/>
      <c r="M54" s="554"/>
      <c r="N54" s="554"/>
      <c r="O54" s="555"/>
      <c r="P54" s="99">
        <f t="shared" si="50"/>
        <v>0</v>
      </c>
      <c r="Q54" s="99">
        <f t="shared" si="19"/>
        <v>0</v>
      </c>
      <c r="R54" s="402">
        <f t="shared" si="51"/>
        <v>0</v>
      </c>
      <c r="S54" s="402">
        <f t="shared" si="20"/>
        <v>0</v>
      </c>
      <c r="T54" s="403">
        <f t="shared" si="52"/>
        <v>0</v>
      </c>
      <c r="U54" s="398">
        <f t="shared" si="53"/>
        <v>0</v>
      </c>
      <c r="V54" s="397" t="str">
        <f t="shared" si="21"/>
        <v>000</v>
      </c>
      <c r="W54" s="397">
        <f t="shared" si="22"/>
        <v>0</v>
      </c>
      <c r="X54" s="397">
        <f t="shared" si="23"/>
        <v>0</v>
      </c>
      <c r="Y54" s="397" t="str">
        <f t="shared" si="24"/>
        <v/>
      </c>
      <c r="Z54" s="397" t="str">
        <f t="shared" si="25"/>
        <v/>
      </c>
      <c r="AA54" s="397" t="str">
        <f t="shared" si="26"/>
        <v>0</v>
      </c>
      <c r="AB54" s="397" t="str">
        <f t="shared" si="27"/>
        <v/>
      </c>
      <c r="AC54" s="397" t="str">
        <f t="shared" si="28"/>
        <v>0</v>
      </c>
      <c r="AD54" s="397" t="str">
        <f t="shared" si="29"/>
        <v/>
      </c>
      <c r="AE54" s="397" t="str">
        <f t="shared" si="6"/>
        <v>00</v>
      </c>
      <c r="AF54" s="397">
        <f t="shared" si="30"/>
        <v>0</v>
      </c>
      <c r="AG54" s="397"/>
      <c r="AH54" s="397">
        <v>9</v>
      </c>
      <c r="AI54" s="397" t="e">
        <f t="shared" si="68"/>
        <v>#N/A</v>
      </c>
      <c r="AJ54" s="397">
        <f t="shared" si="68"/>
        <v>0</v>
      </c>
      <c r="AK54" s="397">
        <v>3</v>
      </c>
      <c r="AL54" s="397" t="e">
        <f t="shared" si="54"/>
        <v>#N/A</v>
      </c>
      <c r="AM54" s="397" t="e">
        <f t="shared" si="32"/>
        <v>#N/A</v>
      </c>
      <c r="AN54" s="397" t="str">
        <f t="shared" si="55"/>
        <v/>
      </c>
      <c r="AO54" s="397">
        <v>3</v>
      </c>
      <c r="AP54" s="397">
        <v>51</v>
      </c>
      <c r="AQ54" s="397">
        <f t="shared" si="33"/>
        <v>51</v>
      </c>
      <c r="AR54" s="397" t="e">
        <f t="shared" si="56"/>
        <v>#N/A</v>
      </c>
      <c r="AS54" s="397">
        <v>51</v>
      </c>
      <c r="AT54" s="397" t="e">
        <f t="shared" si="34"/>
        <v>#N/A</v>
      </c>
      <c r="AU54" s="397" t="str">
        <f t="shared" si="57"/>
        <v/>
      </c>
      <c r="AV54" s="397">
        <v>51</v>
      </c>
      <c r="AW54" s="397" t="e">
        <f t="shared" si="35"/>
        <v>#N/A</v>
      </c>
      <c r="AX54" s="397" t="str">
        <f t="shared" si="58"/>
        <v/>
      </c>
      <c r="AY54" s="397">
        <v>51</v>
      </c>
      <c r="AZ54" s="397" t="e">
        <f t="shared" si="36"/>
        <v>#N/A</v>
      </c>
      <c r="BA54" s="397" t="str">
        <f t="shared" si="59"/>
        <v/>
      </c>
      <c r="BB54" s="397">
        <v>51</v>
      </c>
      <c r="BC54" s="397" t="e">
        <f t="shared" si="37"/>
        <v>#N/A</v>
      </c>
      <c r="BD54" s="397" t="str">
        <f t="shared" si="60"/>
        <v/>
      </c>
      <c r="BE54" s="397">
        <v>51</v>
      </c>
      <c r="BF54" s="397" t="e">
        <f t="shared" si="38"/>
        <v>#N/A</v>
      </c>
      <c r="BG54" s="397" t="str">
        <f t="shared" si="61"/>
        <v/>
      </c>
      <c r="BH54" s="397">
        <v>51</v>
      </c>
      <c r="BI54" s="397" t="e">
        <f t="shared" si="39"/>
        <v>#N/A</v>
      </c>
      <c r="BJ54" s="397" t="str">
        <f t="shared" si="62"/>
        <v/>
      </c>
      <c r="BK54" s="397">
        <v>51</v>
      </c>
      <c r="BL54" s="397" t="e">
        <f t="shared" si="40"/>
        <v>#N/A</v>
      </c>
      <c r="BM54" s="397" t="str">
        <f t="shared" si="63"/>
        <v/>
      </c>
      <c r="BN54" s="397">
        <v>51</v>
      </c>
      <c r="BO54" s="397" t="e">
        <f t="shared" si="41"/>
        <v>#N/A</v>
      </c>
      <c r="BP54" s="397" t="str">
        <f t="shared" si="64"/>
        <v/>
      </c>
      <c r="BQ54" s="397">
        <v>51</v>
      </c>
      <c r="BR54" s="397" t="e">
        <f t="shared" si="42"/>
        <v>#N/A</v>
      </c>
      <c r="BS54" s="397" t="str">
        <f t="shared" si="65"/>
        <v/>
      </c>
      <c r="BT54" s="397"/>
      <c r="BU54" s="397"/>
      <c r="BV54" s="397"/>
      <c r="BW54" s="397"/>
      <c r="BX54" s="397"/>
      <c r="BY54" s="397"/>
      <c r="BZ54" s="397"/>
      <c r="CA54" s="397"/>
      <c r="CB54" s="397"/>
    </row>
    <row r="55" spans="1:80" s="89" customFormat="1">
      <c r="A55" s="89" t="e">
        <f>A54</f>
        <v>#N/A</v>
      </c>
      <c r="B55" s="90">
        <v>4</v>
      </c>
      <c r="C55" s="540"/>
      <c r="D55" s="545"/>
      <c r="E55" s="545"/>
      <c r="F55" s="90" t="str">
        <f>IF(H55="","",4)</f>
        <v/>
      </c>
      <c r="G55" s="92" t="str">
        <f t="shared" si="48"/>
        <v/>
      </c>
      <c r="H55" s="128"/>
      <c r="I55" s="92" t="str">
        <f t="shared" si="49"/>
        <v/>
      </c>
      <c r="J55" s="553"/>
      <c r="K55" s="554"/>
      <c r="L55" s="554"/>
      <c r="M55" s="554"/>
      <c r="N55" s="554"/>
      <c r="O55" s="555"/>
      <c r="P55" s="99">
        <f t="shared" si="50"/>
        <v>0</v>
      </c>
      <c r="Q55" s="99">
        <f t="shared" si="19"/>
        <v>0</v>
      </c>
      <c r="R55" s="402">
        <f t="shared" si="51"/>
        <v>0</v>
      </c>
      <c r="S55" s="402">
        <f t="shared" si="20"/>
        <v>0</v>
      </c>
      <c r="T55" s="403">
        <f t="shared" si="52"/>
        <v>0</v>
      </c>
      <c r="U55" s="398">
        <f t="shared" si="53"/>
        <v>0</v>
      </c>
      <c r="V55" s="397" t="str">
        <f t="shared" si="21"/>
        <v>000</v>
      </c>
      <c r="W55" s="397">
        <f t="shared" si="22"/>
        <v>0</v>
      </c>
      <c r="X55" s="397">
        <f t="shared" si="23"/>
        <v>0</v>
      </c>
      <c r="Y55" s="397" t="str">
        <f t="shared" si="24"/>
        <v/>
      </c>
      <c r="Z55" s="397" t="str">
        <f t="shared" si="25"/>
        <v/>
      </c>
      <c r="AA55" s="397" t="str">
        <f t="shared" si="26"/>
        <v>0</v>
      </c>
      <c r="AB55" s="397" t="str">
        <f t="shared" si="27"/>
        <v/>
      </c>
      <c r="AC55" s="397" t="str">
        <f t="shared" si="28"/>
        <v>0</v>
      </c>
      <c r="AD55" s="397" t="str">
        <f t="shared" si="29"/>
        <v/>
      </c>
      <c r="AE55" s="397" t="str">
        <f t="shared" si="6"/>
        <v>00</v>
      </c>
      <c r="AF55" s="397">
        <f t="shared" si="30"/>
        <v>0</v>
      </c>
      <c r="AG55" s="397"/>
      <c r="AH55" s="397">
        <v>9</v>
      </c>
      <c r="AI55" s="397" t="e">
        <f t="shared" si="68"/>
        <v>#N/A</v>
      </c>
      <c r="AJ55" s="397">
        <f t="shared" si="68"/>
        <v>0</v>
      </c>
      <c r="AK55" s="397">
        <v>4</v>
      </c>
      <c r="AL55" s="397" t="e">
        <f t="shared" si="54"/>
        <v>#N/A</v>
      </c>
      <c r="AM55" s="397" t="e">
        <f t="shared" si="32"/>
        <v>#N/A</v>
      </c>
      <c r="AN55" s="397" t="str">
        <f t="shared" si="55"/>
        <v/>
      </c>
      <c r="AO55" s="397">
        <v>4</v>
      </c>
      <c r="AP55" s="397">
        <v>52</v>
      </c>
      <c r="AQ55" s="397">
        <f t="shared" si="33"/>
        <v>52</v>
      </c>
      <c r="AR55" s="397" t="e">
        <f t="shared" si="56"/>
        <v>#N/A</v>
      </c>
      <c r="AS55" s="397">
        <v>52</v>
      </c>
      <c r="AT55" s="397" t="e">
        <f t="shared" si="34"/>
        <v>#N/A</v>
      </c>
      <c r="AU55" s="397" t="str">
        <f t="shared" si="57"/>
        <v/>
      </c>
      <c r="AV55" s="397">
        <v>52</v>
      </c>
      <c r="AW55" s="397" t="e">
        <f t="shared" si="35"/>
        <v>#N/A</v>
      </c>
      <c r="AX55" s="397" t="str">
        <f t="shared" si="58"/>
        <v/>
      </c>
      <c r="AY55" s="397">
        <v>52</v>
      </c>
      <c r="AZ55" s="397" t="e">
        <f t="shared" si="36"/>
        <v>#N/A</v>
      </c>
      <c r="BA55" s="397" t="str">
        <f t="shared" si="59"/>
        <v/>
      </c>
      <c r="BB55" s="397">
        <v>52</v>
      </c>
      <c r="BC55" s="397" t="e">
        <f t="shared" si="37"/>
        <v>#N/A</v>
      </c>
      <c r="BD55" s="397" t="str">
        <f t="shared" si="60"/>
        <v/>
      </c>
      <c r="BE55" s="397">
        <v>52</v>
      </c>
      <c r="BF55" s="397" t="e">
        <f t="shared" si="38"/>
        <v>#N/A</v>
      </c>
      <c r="BG55" s="397" t="str">
        <f t="shared" si="61"/>
        <v/>
      </c>
      <c r="BH55" s="397">
        <v>52</v>
      </c>
      <c r="BI55" s="397" t="e">
        <f t="shared" si="39"/>
        <v>#N/A</v>
      </c>
      <c r="BJ55" s="397" t="str">
        <f t="shared" si="62"/>
        <v/>
      </c>
      <c r="BK55" s="397">
        <v>52</v>
      </c>
      <c r="BL55" s="397" t="e">
        <f t="shared" si="40"/>
        <v>#N/A</v>
      </c>
      <c r="BM55" s="397" t="str">
        <f t="shared" si="63"/>
        <v/>
      </c>
      <c r="BN55" s="397">
        <v>52</v>
      </c>
      <c r="BO55" s="397" t="e">
        <f t="shared" si="41"/>
        <v>#N/A</v>
      </c>
      <c r="BP55" s="397" t="str">
        <f t="shared" si="64"/>
        <v/>
      </c>
      <c r="BQ55" s="397">
        <v>52</v>
      </c>
      <c r="BR55" s="397" t="e">
        <f t="shared" si="42"/>
        <v>#N/A</v>
      </c>
      <c r="BS55" s="397" t="str">
        <f t="shared" si="65"/>
        <v/>
      </c>
      <c r="BT55" s="397"/>
      <c r="BU55" s="397"/>
      <c r="BV55" s="397"/>
      <c r="BW55" s="397"/>
      <c r="BX55" s="397"/>
      <c r="BY55" s="397"/>
      <c r="BZ55" s="397"/>
      <c r="CA55" s="397"/>
      <c r="CB55" s="397"/>
    </row>
    <row r="56" spans="1:80" s="89" customFormat="1">
      <c r="A56" s="89" t="e">
        <f>A55</f>
        <v>#N/A</v>
      </c>
      <c r="B56" s="90">
        <v>5</v>
      </c>
      <c r="C56" s="540"/>
      <c r="D56" s="545"/>
      <c r="E56" s="545"/>
      <c r="F56" s="90" t="str">
        <f>IF(H56="","",5)</f>
        <v/>
      </c>
      <c r="G56" s="92" t="str">
        <f t="shared" si="48"/>
        <v/>
      </c>
      <c r="H56" s="128"/>
      <c r="I56" s="92" t="str">
        <f t="shared" si="49"/>
        <v/>
      </c>
      <c r="J56" s="553"/>
      <c r="K56" s="554"/>
      <c r="L56" s="554"/>
      <c r="M56" s="554"/>
      <c r="N56" s="554"/>
      <c r="O56" s="555"/>
      <c r="P56" s="99">
        <f t="shared" si="50"/>
        <v>0</v>
      </c>
      <c r="Q56" s="99">
        <f t="shared" si="19"/>
        <v>0</v>
      </c>
      <c r="R56" s="402">
        <f t="shared" si="51"/>
        <v>0</v>
      </c>
      <c r="S56" s="402">
        <f t="shared" si="20"/>
        <v>0</v>
      </c>
      <c r="T56" s="403">
        <f t="shared" si="52"/>
        <v>0</v>
      </c>
      <c r="U56" s="398">
        <f t="shared" si="53"/>
        <v>0</v>
      </c>
      <c r="V56" s="397" t="str">
        <f t="shared" si="21"/>
        <v>000</v>
      </c>
      <c r="W56" s="397">
        <f t="shared" si="22"/>
        <v>0</v>
      </c>
      <c r="X56" s="397">
        <f t="shared" si="23"/>
        <v>0</v>
      </c>
      <c r="Y56" s="397" t="str">
        <f t="shared" si="24"/>
        <v/>
      </c>
      <c r="Z56" s="397" t="str">
        <f t="shared" si="25"/>
        <v/>
      </c>
      <c r="AA56" s="397" t="str">
        <f t="shared" si="26"/>
        <v>0</v>
      </c>
      <c r="AB56" s="397" t="str">
        <f t="shared" si="27"/>
        <v/>
      </c>
      <c r="AC56" s="397" t="str">
        <f t="shared" si="28"/>
        <v>0</v>
      </c>
      <c r="AD56" s="397" t="str">
        <f t="shared" si="29"/>
        <v/>
      </c>
      <c r="AE56" s="397" t="str">
        <f t="shared" si="6"/>
        <v>00</v>
      </c>
      <c r="AF56" s="397">
        <f t="shared" si="30"/>
        <v>0</v>
      </c>
      <c r="AG56" s="397"/>
      <c r="AH56" s="397">
        <v>9</v>
      </c>
      <c r="AI56" s="397" t="e">
        <f t="shared" si="68"/>
        <v>#N/A</v>
      </c>
      <c r="AJ56" s="397">
        <f t="shared" si="68"/>
        <v>0</v>
      </c>
      <c r="AK56" s="397">
        <v>5</v>
      </c>
      <c r="AL56" s="397" t="e">
        <f t="shared" si="54"/>
        <v>#N/A</v>
      </c>
      <c r="AM56" s="397" t="e">
        <f t="shared" si="32"/>
        <v>#N/A</v>
      </c>
      <c r="AN56" s="397" t="str">
        <f t="shared" si="55"/>
        <v/>
      </c>
      <c r="AO56" s="397">
        <v>5</v>
      </c>
      <c r="AP56" s="397">
        <v>53</v>
      </c>
      <c r="AQ56" s="397">
        <f t="shared" si="33"/>
        <v>53</v>
      </c>
      <c r="AR56" s="397" t="e">
        <f t="shared" si="56"/>
        <v>#N/A</v>
      </c>
      <c r="AS56" s="397">
        <v>53</v>
      </c>
      <c r="AT56" s="397" t="e">
        <f t="shared" si="34"/>
        <v>#N/A</v>
      </c>
      <c r="AU56" s="397" t="str">
        <f t="shared" si="57"/>
        <v/>
      </c>
      <c r="AV56" s="397">
        <v>53</v>
      </c>
      <c r="AW56" s="397" t="e">
        <f t="shared" si="35"/>
        <v>#N/A</v>
      </c>
      <c r="AX56" s="397" t="str">
        <f t="shared" si="58"/>
        <v/>
      </c>
      <c r="AY56" s="397">
        <v>53</v>
      </c>
      <c r="AZ56" s="397" t="e">
        <f t="shared" si="36"/>
        <v>#N/A</v>
      </c>
      <c r="BA56" s="397" t="str">
        <f t="shared" si="59"/>
        <v/>
      </c>
      <c r="BB56" s="397">
        <v>53</v>
      </c>
      <c r="BC56" s="397" t="e">
        <f t="shared" si="37"/>
        <v>#N/A</v>
      </c>
      <c r="BD56" s="397" t="str">
        <f t="shared" si="60"/>
        <v/>
      </c>
      <c r="BE56" s="397">
        <v>53</v>
      </c>
      <c r="BF56" s="397" t="e">
        <f t="shared" si="38"/>
        <v>#N/A</v>
      </c>
      <c r="BG56" s="397" t="str">
        <f t="shared" si="61"/>
        <v/>
      </c>
      <c r="BH56" s="397">
        <v>53</v>
      </c>
      <c r="BI56" s="397" t="e">
        <f t="shared" si="39"/>
        <v>#N/A</v>
      </c>
      <c r="BJ56" s="397" t="str">
        <f t="shared" si="62"/>
        <v/>
      </c>
      <c r="BK56" s="397">
        <v>53</v>
      </c>
      <c r="BL56" s="397" t="e">
        <f t="shared" si="40"/>
        <v>#N/A</v>
      </c>
      <c r="BM56" s="397" t="str">
        <f t="shared" si="63"/>
        <v/>
      </c>
      <c r="BN56" s="397">
        <v>53</v>
      </c>
      <c r="BO56" s="397" t="e">
        <f t="shared" si="41"/>
        <v>#N/A</v>
      </c>
      <c r="BP56" s="397" t="str">
        <f t="shared" si="64"/>
        <v/>
      </c>
      <c r="BQ56" s="397">
        <v>53</v>
      </c>
      <c r="BR56" s="397" t="e">
        <f t="shared" si="42"/>
        <v>#N/A</v>
      </c>
      <c r="BS56" s="397" t="str">
        <f t="shared" si="65"/>
        <v/>
      </c>
      <c r="BT56" s="397"/>
      <c r="BU56" s="397"/>
      <c r="BV56" s="397"/>
      <c r="BW56" s="397"/>
      <c r="BX56" s="397"/>
      <c r="BY56" s="397"/>
      <c r="BZ56" s="397"/>
      <c r="CA56" s="397"/>
      <c r="CB56" s="397"/>
    </row>
    <row r="57" spans="1:80" s="89" customFormat="1" ht="15" thickBot="1">
      <c r="A57" s="89" t="e">
        <f>A56</f>
        <v>#N/A</v>
      </c>
      <c r="B57" s="90">
        <v>6</v>
      </c>
      <c r="C57" s="541"/>
      <c r="D57" s="546"/>
      <c r="E57" s="546"/>
      <c r="F57" s="102" t="str">
        <f>IF(H57="","",6)</f>
        <v/>
      </c>
      <c r="G57" s="103" t="str">
        <f t="shared" si="48"/>
        <v/>
      </c>
      <c r="H57" s="132"/>
      <c r="I57" s="103" t="str">
        <f t="shared" si="49"/>
        <v/>
      </c>
      <c r="J57" s="556"/>
      <c r="K57" s="557"/>
      <c r="L57" s="557"/>
      <c r="M57" s="557"/>
      <c r="N57" s="557"/>
      <c r="O57" s="558"/>
      <c r="P57" s="99">
        <f t="shared" si="50"/>
        <v>0</v>
      </c>
      <c r="Q57" s="99">
        <f t="shared" si="19"/>
        <v>0</v>
      </c>
      <c r="R57" s="402">
        <f t="shared" si="51"/>
        <v>0</v>
      </c>
      <c r="S57" s="402">
        <f t="shared" si="20"/>
        <v>0</v>
      </c>
      <c r="T57" s="403">
        <f t="shared" si="52"/>
        <v>0</v>
      </c>
      <c r="U57" s="398">
        <f t="shared" si="53"/>
        <v>0</v>
      </c>
      <c r="V57" s="397" t="str">
        <f t="shared" si="21"/>
        <v>000</v>
      </c>
      <c r="W57" s="397">
        <f t="shared" si="22"/>
        <v>0</v>
      </c>
      <c r="X57" s="397">
        <f t="shared" si="23"/>
        <v>0</v>
      </c>
      <c r="Y57" s="397" t="str">
        <f t="shared" si="24"/>
        <v/>
      </c>
      <c r="Z57" s="397" t="str">
        <f t="shared" si="25"/>
        <v/>
      </c>
      <c r="AA57" s="397" t="str">
        <f t="shared" si="26"/>
        <v>0</v>
      </c>
      <c r="AB57" s="397" t="str">
        <f t="shared" si="27"/>
        <v/>
      </c>
      <c r="AC57" s="397" t="str">
        <f t="shared" si="28"/>
        <v>0</v>
      </c>
      <c r="AD57" s="397" t="str">
        <f t="shared" si="29"/>
        <v/>
      </c>
      <c r="AE57" s="397" t="str">
        <f t="shared" si="6"/>
        <v>00</v>
      </c>
      <c r="AF57" s="397">
        <f t="shared" si="30"/>
        <v>0</v>
      </c>
      <c r="AG57" s="397"/>
      <c r="AH57" s="397">
        <v>9</v>
      </c>
      <c r="AI57" s="397" t="e">
        <f t="shared" si="68"/>
        <v>#N/A</v>
      </c>
      <c r="AJ57" s="397">
        <f t="shared" si="68"/>
        <v>0</v>
      </c>
      <c r="AK57" s="397">
        <v>6</v>
      </c>
      <c r="AL57" s="397" t="e">
        <f t="shared" si="54"/>
        <v>#N/A</v>
      </c>
      <c r="AM57" s="397" t="e">
        <f t="shared" si="32"/>
        <v>#N/A</v>
      </c>
      <c r="AN57" s="397" t="str">
        <f t="shared" si="55"/>
        <v/>
      </c>
      <c r="AO57" s="397">
        <v>6</v>
      </c>
      <c r="AP57" s="397">
        <v>54</v>
      </c>
      <c r="AQ57" s="397">
        <f t="shared" si="33"/>
        <v>54</v>
      </c>
      <c r="AR57" s="397" t="e">
        <f t="shared" si="56"/>
        <v>#N/A</v>
      </c>
      <c r="AS57" s="397">
        <v>54</v>
      </c>
      <c r="AT57" s="397" t="e">
        <f t="shared" si="34"/>
        <v>#N/A</v>
      </c>
      <c r="AU57" s="397" t="str">
        <f t="shared" si="57"/>
        <v/>
      </c>
      <c r="AV57" s="397">
        <v>54</v>
      </c>
      <c r="AW57" s="397" t="e">
        <f t="shared" si="35"/>
        <v>#N/A</v>
      </c>
      <c r="AX57" s="397" t="str">
        <f t="shared" si="58"/>
        <v/>
      </c>
      <c r="AY57" s="397">
        <v>54</v>
      </c>
      <c r="AZ57" s="397" t="e">
        <f t="shared" si="36"/>
        <v>#N/A</v>
      </c>
      <c r="BA57" s="397" t="str">
        <f t="shared" si="59"/>
        <v/>
      </c>
      <c r="BB57" s="397">
        <v>54</v>
      </c>
      <c r="BC57" s="397" t="e">
        <f t="shared" si="37"/>
        <v>#N/A</v>
      </c>
      <c r="BD57" s="397" t="str">
        <f t="shared" si="60"/>
        <v/>
      </c>
      <c r="BE57" s="397">
        <v>54</v>
      </c>
      <c r="BF57" s="397" t="e">
        <f t="shared" si="38"/>
        <v>#N/A</v>
      </c>
      <c r="BG57" s="397" t="str">
        <f t="shared" si="61"/>
        <v/>
      </c>
      <c r="BH57" s="397">
        <v>54</v>
      </c>
      <c r="BI57" s="397" t="e">
        <f t="shared" si="39"/>
        <v>#N/A</v>
      </c>
      <c r="BJ57" s="397" t="str">
        <f t="shared" si="62"/>
        <v/>
      </c>
      <c r="BK57" s="397">
        <v>54</v>
      </c>
      <c r="BL57" s="397" t="e">
        <f t="shared" si="40"/>
        <v>#N/A</v>
      </c>
      <c r="BM57" s="397" t="str">
        <f t="shared" si="63"/>
        <v/>
      </c>
      <c r="BN57" s="397">
        <v>54</v>
      </c>
      <c r="BO57" s="397" t="e">
        <f t="shared" si="41"/>
        <v>#N/A</v>
      </c>
      <c r="BP57" s="397" t="str">
        <f t="shared" si="64"/>
        <v/>
      </c>
      <c r="BQ57" s="397">
        <v>54</v>
      </c>
      <c r="BR57" s="397" t="e">
        <f t="shared" si="42"/>
        <v>#N/A</v>
      </c>
      <c r="BS57" s="397" t="str">
        <f t="shared" si="65"/>
        <v/>
      </c>
      <c r="BT57" s="397"/>
      <c r="BU57" s="397"/>
      <c r="BV57" s="397"/>
      <c r="BW57" s="397"/>
      <c r="BX57" s="397"/>
      <c r="BY57" s="397"/>
      <c r="BZ57" s="397"/>
      <c r="CA57" s="397"/>
      <c r="CB57" s="397"/>
    </row>
    <row r="58" spans="1:80" s="89" customFormat="1">
      <c r="A58" s="89" t="e">
        <f>VLOOKUP(D58,コード４,2,FALSE)</f>
        <v>#N/A</v>
      </c>
      <c r="B58" s="90">
        <v>1</v>
      </c>
      <c r="C58" s="539">
        <v>10</v>
      </c>
      <c r="D58" s="134"/>
      <c r="E58" s="346" t="str">
        <f>IF(D58="","",CA58)</f>
        <v/>
      </c>
      <c r="F58" s="90" t="str">
        <f>IF(H58="","",1)</f>
        <v/>
      </c>
      <c r="G58" s="92" t="str">
        <f t="shared" si="48"/>
        <v/>
      </c>
      <c r="H58" s="128"/>
      <c r="I58" s="92" t="str">
        <f t="shared" si="49"/>
        <v/>
      </c>
      <c r="J58" s="94" t="str">
        <f>IF(D58="","",VLOOKUP(D58,コード４,3,FALSE))</f>
        <v/>
      </c>
      <c r="K58" s="129"/>
      <c r="L58" s="96" t="str">
        <f>IF(B58="","",IF(J58="","",IF(J58="p","点",IF(J58="t","分","m"))))</f>
        <v/>
      </c>
      <c r="M58" s="130"/>
      <c r="N58" s="96" t="str">
        <f>IF(B58="","",IF(J58="","",IF(J58="p","",IF(J58="t","秒","cm"))))</f>
        <v/>
      </c>
      <c r="O58" s="131"/>
      <c r="P58" s="99">
        <f t="shared" si="50"/>
        <v>0</v>
      </c>
      <c r="Q58" s="99">
        <f t="shared" si="19"/>
        <v>0</v>
      </c>
      <c r="R58" s="402">
        <f t="shared" si="51"/>
        <v>0</v>
      </c>
      <c r="S58" s="402">
        <f t="shared" si="20"/>
        <v>0</v>
      </c>
      <c r="T58" s="403">
        <f t="shared" si="52"/>
        <v>0</v>
      </c>
      <c r="U58" s="398">
        <f t="shared" si="53"/>
        <v>0</v>
      </c>
      <c r="V58" s="397" t="str">
        <f t="shared" si="21"/>
        <v>000</v>
      </c>
      <c r="W58" s="397">
        <f t="shared" si="22"/>
        <v>0</v>
      </c>
      <c r="X58" s="397">
        <f t="shared" si="23"/>
        <v>0</v>
      </c>
      <c r="Y58" s="397" t="str">
        <f t="shared" si="24"/>
        <v/>
      </c>
      <c r="Z58" s="397" t="str">
        <f t="shared" si="25"/>
        <v/>
      </c>
      <c r="AA58" s="397" t="str">
        <f t="shared" si="26"/>
        <v>0</v>
      </c>
      <c r="AB58" s="397" t="str">
        <f t="shared" si="27"/>
        <v/>
      </c>
      <c r="AC58" s="397" t="str">
        <f t="shared" si="28"/>
        <v>0</v>
      </c>
      <c r="AD58" s="397" t="str">
        <f t="shared" si="29"/>
        <v/>
      </c>
      <c r="AE58" s="397" t="str">
        <f t="shared" si="6"/>
        <v>00</v>
      </c>
      <c r="AF58" s="397">
        <f t="shared" si="30"/>
        <v>0</v>
      </c>
      <c r="AG58" s="397"/>
      <c r="AH58" s="397">
        <v>10</v>
      </c>
      <c r="AI58" s="397" t="e">
        <f>VLOOKUP(D58,コード４,2,FALSE)</f>
        <v>#N/A</v>
      </c>
      <c r="AJ58" s="397">
        <f>COUNTIF('tmp４'!C$203:C$1202,AI58)</f>
        <v>0</v>
      </c>
      <c r="AK58" s="397">
        <v>1</v>
      </c>
      <c r="AL58" s="397" t="e">
        <f t="shared" si="54"/>
        <v>#N/A</v>
      </c>
      <c r="AM58" s="397" t="e">
        <f>AL58*1</f>
        <v>#N/A</v>
      </c>
      <c r="AN58" s="397" t="str">
        <f t="shared" si="55"/>
        <v/>
      </c>
      <c r="AO58" s="397">
        <v>1</v>
      </c>
      <c r="AP58" s="397">
        <v>55</v>
      </c>
      <c r="AQ58" s="397">
        <f t="shared" si="33"/>
        <v>55</v>
      </c>
      <c r="AR58" s="397" t="e">
        <f t="shared" si="56"/>
        <v>#N/A</v>
      </c>
      <c r="AS58" s="397">
        <v>55</v>
      </c>
      <c r="AT58" s="397" t="e">
        <f t="shared" si="34"/>
        <v>#N/A</v>
      </c>
      <c r="AU58" s="397" t="str">
        <f t="shared" si="57"/>
        <v/>
      </c>
      <c r="AV58" s="397">
        <v>55</v>
      </c>
      <c r="AW58" s="397" t="e">
        <f t="shared" si="35"/>
        <v>#N/A</v>
      </c>
      <c r="AX58" s="397" t="str">
        <f t="shared" si="58"/>
        <v/>
      </c>
      <c r="AY58" s="397">
        <v>55</v>
      </c>
      <c r="AZ58" s="397" t="e">
        <f t="shared" si="36"/>
        <v>#N/A</v>
      </c>
      <c r="BA58" s="397" t="str">
        <f t="shared" si="59"/>
        <v/>
      </c>
      <c r="BB58" s="397">
        <v>55</v>
      </c>
      <c r="BC58" s="397" t="e">
        <f t="shared" si="37"/>
        <v>#N/A</v>
      </c>
      <c r="BD58" s="397" t="str">
        <f t="shared" si="60"/>
        <v/>
      </c>
      <c r="BE58" s="397">
        <v>55</v>
      </c>
      <c r="BF58" s="397" t="e">
        <f t="shared" si="38"/>
        <v>#N/A</v>
      </c>
      <c r="BG58" s="397" t="str">
        <f t="shared" si="61"/>
        <v/>
      </c>
      <c r="BH58" s="397">
        <v>55</v>
      </c>
      <c r="BI58" s="397" t="e">
        <f t="shared" si="39"/>
        <v>#N/A</v>
      </c>
      <c r="BJ58" s="397" t="str">
        <f t="shared" si="62"/>
        <v/>
      </c>
      <c r="BK58" s="397">
        <v>55</v>
      </c>
      <c r="BL58" s="397" t="e">
        <f t="shared" si="40"/>
        <v>#N/A</v>
      </c>
      <c r="BM58" s="397" t="str">
        <f t="shared" si="63"/>
        <v/>
      </c>
      <c r="BN58" s="397">
        <v>55</v>
      </c>
      <c r="BO58" s="397" t="e">
        <f t="shared" si="41"/>
        <v>#N/A</v>
      </c>
      <c r="BP58" s="397" t="str">
        <f t="shared" si="64"/>
        <v/>
      </c>
      <c r="BQ58" s="397">
        <v>55</v>
      </c>
      <c r="BR58" s="397" t="e">
        <f t="shared" si="42"/>
        <v>#N/A</v>
      </c>
      <c r="BS58" s="397" t="str">
        <f t="shared" si="65"/>
        <v/>
      </c>
      <c r="BT58" s="397"/>
      <c r="BU58" s="397">
        <f>COUNTIF(D$4:D63,D58)</f>
        <v>0</v>
      </c>
      <c r="BV58" s="397"/>
      <c r="BW58" s="397"/>
      <c r="BX58" s="397">
        <f>COUNTIF(D$4:D$63,D58)</f>
        <v>0</v>
      </c>
      <c r="BY58" s="397" t="b">
        <f>AND(BU58=1,BX58=1)</f>
        <v>0</v>
      </c>
      <c r="BZ58" s="397" t="e">
        <f>IF(BY58=TRUE,"",VLOOKUP(BU58,CC$4:CD$13,2,FALSE))</f>
        <v>#N/A</v>
      </c>
      <c r="CA58" s="397" t="str">
        <f>IF(D58="","",CONCATENATE(BW$2,BZ58))</f>
        <v/>
      </c>
      <c r="CB58" s="397"/>
    </row>
    <row r="59" spans="1:80" s="89" customFormat="1">
      <c r="A59" s="89" t="e">
        <f>A58</f>
        <v>#N/A</v>
      </c>
      <c r="B59" s="90">
        <v>2</v>
      </c>
      <c r="C59" s="540"/>
      <c r="D59" s="544"/>
      <c r="E59" s="544"/>
      <c r="F59" s="90" t="str">
        <f>IF(H59="","",2)</f>
        <v/>
      </c>
      <c r="G59" s="92" t="str">
        <f t="shared" si="48"/>
        <v/>
      </c>
      <c r="H59" s="128"/>
      <c r="I59" s="92" t="str">
        <f t="shared" si="49"/>
        <v/>
      </c>
      <c r="J59" s="550"/>
      <c r="K59" s="551"/>
      <c r="L59" s="551"/>
      <c r="M59" s="551"/>
      <c r="N59" s="551"/>
      <c r="O59" s="552"/>
      <c r="P59" s="99">
        <f t="shared" si="50"/>
        <v>0</v>
      </c>
      <c r="Q59" s="99">
        <f t="shared" si="19"/>
        <v>0</v>
      </c>
      <c r="R59" s="402">
        <f t="shared" si="51"/>
        <v>0</v>
      </c>
      <c r="S59" s="402">
        <f t="shared" si="20"/>
        <v>0</v>
      </c>
      <c r="T59" s="403">
        <f t="shared" si="52"/>
        <v>0</v>
      </c>
      <c r="U59" s="398">
        <f t="shared" si="53"/>
        <v>0</v>
      </c>
      <c r="V59" s="397" t="str">
        <f t="shared" si="21"/>
        <v>000</v>
      </c>
      <c r="W59" s="397">
        <f t="shared" si="22"/>
        <v>0</v>
      </c>
      <c r="X59" s="397">
        <f t="shared" si="23"/>
        <v>0</v>
      </c>
      <c r="Y59" s="397" t="str">
        <f t="shared" si="24"/>
        <v/>
      </c>
      <c r="Z59" s="397" t="str">
        <f t="shared" si="25"/>
        <v/>
      </c>
      <c r="AA59" s="397" t="str">
        <f t="shared" si="26"/>
        <v>0</v>
      </c>
      <c r="AB59" s="397" t="str">
        <f t="shared" si="27"/>
        <v/>
      </c>
      <c r="AC59" s="397" t="str">
        <f t="shared" si="28"/>
        <v>0</v>
      </c>
      <c r="AD59" s="397" t="str">
        <f t="shared" si="29"/>
        <v/>
      </c>
      <c r="AE59" s="397" t="str">
        <f t="shared" si="6"/>
        <v>00</v>
      </c>
      <c r="AF59" s="397">
        <f t="shared" si="30"/>
        <v>0</v>
      </c>
      <c r="AG59" s="397"/>
      <c r="AH59" s="397">
        <v>10</v>
      </c>
      <c r="AI59" s="397" t="e">
        <f t="shared" ref="AI59:AJ63" si="69">AI58</f>
        <v>#N/A</v>
      </c>
      <c r="AJ59" s="397">
        <f t="shared" si="69"/>
        <v>0</v>
      </c>
      <c r="AK59" s="397">
        <v>2</v>
      </c>
      <c r="AL59" s="397" t="e">
        <f t="shared" si="54"/>
        <v>#N/A</v>
      </c>
      <c r="AM59" s="397" t="e">
        <f t="shared" si="32"/>
        <v>#N/A</v>
      </c>
      <c r="AN59" s="397" t="str">
        <f t="shared" si="55"/>
        <v/>
      </c>
      <c r="AO59" s="397">
        <v>2</v>
      </c>
      <c r="AP59" s="397">
        <v>56</v>
      </c>
      <c r="AQ59" s="397">
        <f t="shared" si="33"/>
        <v>56</v>
      </c>
      <c r="AR59" s="397" t="e">
        <f t="shared" si="56"/>
        <v>#N/A</v>
      </c>
      <c r="AS59" s="397">
        <v>56</v>
      </c>
      <c r="AT59" s="397" t="e">
        <f t="shared" si="34"/>
        <v>#N/A</v>
      </c>
      <c r="AU59" s="397" t="str">
        <f t="shared" si="57"/>
        <v/>
      </c>
      <c r="AV59" s="397">
        <v>56</v>
      </c>
      <c r="AW59" s="397" t="e">
        <f t="shared" si="35"/>
        <v>#N/A</v>
      </c>
      <c r="AX59" s="397" t="str">
        <f t="shared" si="58"/>
        <v/>
      </c>
      <c r="AY59" s="397">
        <v>56</v>
      </c>
      <c r="AZ59" s="397" t="e">
        <f t="shared" si="36"/>
        <v>#N/A</v>
      </c>
      <c r="BA59" s="397" t="str">
        <f t="shared" si="59"/>
        <v/>
      </c>
      <c r="BB59" s="397">
        <v>56</v>
      </c>
      <c r="BC59" s="397" t="e">
        <f t="shared" si="37"/>
        <v>#N/A</v>
      </c>
      <c r="BD59" s="397" t="str">
        <f t="shared" si="60"/>
        <v/>
      </c>
      <c r="BE59" s="397">
        <v>56</v>
      </c>
      <c r="BF59" s="397" t="e">
        <f t="shared" si="38"/>
        <v>#N/A</v>
      </c>
      <c r="BG59" s="397" t="str">
        <f t="shared" si="61"/>
        <v/>
      </c>
      <c r="BH59" s="397">
        <v>56</v>
      </c>
      <c r="BI59" s="397" t="e">
        <f t="shared" si="39"/>
        <v>#N/A</v>
      </c>
      <c r="BJ59" s="397" t="str">
        <f t="shared" si="62"/>
        <v/>
      </c>
      <c r="BK59" s="397">
        <v>56</v>
      </c>
      <c r="BL59" s="397" t="e">
        <f t="shared" si="40"/>
        <v>#N/A</v>
      </c>
      <c r="BM59" s="397" t="str">
        <f t="shared" si="63"/>
        <v/>
      </c>
      <c r="BN59" s="397">
        <v>56</v>
      </c>
      <c r="BO59" s="397" t="e">
        <f t="shared" si="41"/>
        <v>#N/A</v>
      </c>
      <c r="BP59" s="397" t="str">
        <f t="shared" si="64"/>
        <v/>
      </c>
      <c r="BQ59" s="397">
        <v>56</v>
      </c>
      <c r="BR59" s="397" t="e">
        <f t="shared" si="42"/>
        <v>#N/A</v>
      </c>
      <c r="BS59" s="397" t="str">
        <f t="shared" si="65"/>
        <v/>
      </c>
      <c r="BT59" s="397"/>
      <c r="BU59" s="397"/>
      <c r="BV59" s="397"/>
      <c r="BW59" s="397"/>
      <c r="BX59" s="397"/>
      <c r="BY59" s="397"/>
      <c r="BZ59" s="397"/>
      <c r="CA59" s="397"/>
      <c r="CB59" s="397"/>
    </row>
    <row r="60" spans="1:80" s="89" customFormat="1">
      <c r="A60" s="89" t="e">
        <f>A59</f>
        <v>#N/A</v>
      </c>
      <c r="B60" s="90">
        <v>3</v>
      </c>
      <c r="C60" s="540"/>
      <c r="D60" s="545"/>
      <c r="E60" s="545"/>
      <c r="F60" s="90" t="str">
        <f>IF(H60="","",3)</f>
        <v/>
      </c>
      <c r="G60" s="92" t="str">
        <f t="shared" si="48"/>
        <v/>
      </c>
      <c r="H60" s="128"/>
      <c r="I60" s="92" t="str">
        <f t="shared" si="49"/>
        <v/>
      </c>
      <c r="J60" s="553"/>
      <c r="K60" s="554"/>
      <c r="L60" s="554"/>
      <c r="M60" s="554"/>
      <c r="N60" s="554"/>
      <c r="O60" s="555"/>
      <c r="P60" s="99">
        <f t="shared" si="50"/>
        <v>0</v>
      </c>
      <c r="Q60" s="99">
        <f t="shared" si="19"/>
        <v>0</v>
      </c>
      <c r="R60" s="402">
        <f t="shared" si="51"/>
        <v>0</v>
      </c>
      <c r="S60" s="402">
        <f t="shared" si="20"/>
        <v>0</v>
      </c>
      <c r="T60" s="403">
        <f t="shared" si="52"/>
        <v>0</v>
      </c>
      <c r="U60" s="398">
        <f t="shared" si="53"/>
        <v>0</v>
      </c>
      <c r="V60" s="397" t="str">
        <f t="shared" si="21"/>
        <v>000</v>
      </c>
      <c r="W60" s="397">
        <f t="shared" si="22"/>
        <v>0</v>
      </c>
      <c r="X60" s="397">
        <f t="shared" si="23"/>
        <v>0</v>
      </c>
      <c r="Y60" s="397" t="str">
        <f t="shared" si="24"/>
        <v/>
      </c>
      <c r="Z60" s="397" t="str">
        <f t="shared" si="25"/>
        <v/>
      </c>
      <c r="AA60" s="397" t="str">
        <f t="shared" si="26"/>
        <v>0</v>
      </c>
      <c r="AB60" s="397" t="str">
        <f t="shared" si="27"/>
        <v/>
      </c>
      <c r="AC60" s="397" t="str">
        <f t="shared" si="28"/>
        <v>0</v>
      </c>
      <c r="AD60" s="397" t="str">
        <f t="shared" si="29"/>
        <v/>
      </c>
      <c r="AE60" s="397" t="str">
        <f t="shared" si="6"/>
        <v>00</v>
      </c>
      <c r="AF60" s="397">
        <f t="shared" si="30"/>
        <v>0</v>
      </c>
      <c r="AG60" s="397"/>
      <c r="AH60" s="397">
        <v>10</v>
      </c>
      <c r="AI60" s="397" t="e">
        <f t="shared" si="69"/>
        <v>#N/A</v>
      </c>
      <c r="AJ60" s="397">
        <f t="shared" si="69"/>
        <v>0</v>
      </c>
      <c r="AK60" s="397">
        <v>3</v>
      </c>
      <c r="AL60" s="397" t="e">
        <f t="shared" si="54"/>
        <v>#N/A</v>
      </c>
      <c r="AM60" s="397" t="e">
        <f t="shared" si="32"/>
        <v>#N/A</v>
      </c>
      <c r="AN60" s="397" t="str">
        <f t="shared" si="55"/>
        <v/>
      </c>
      <c r="AO60" s="397">
        <v>3</v>
      </c>
      <c r="AP60" s="397">
        <v>57</v>
      </c>
      <c r="AQ60" s="397">
        <f t="shared" si="33"/>
        <v>57</v>
      </c>
      <c r="AR60" s="397" t="e">
        <f t="shared" si="56"/>
        <v>#N/A</v>
      </c>
      <c r="AS60" s="397">
        <v>57</v>
      </c>
      <c r="AT60" s="397" t="e">
        <f t="shared" si="34"/>
        <v>#N/A</v>
      </c>
      <c r="AU60" s="397" t="str">
        <f t="shared" si="57"/>
        <v/>
      </c>
      <c r="AV60" s="397">
        <v>57</v>
      </c>
      <c r="AW60" s="397" t="e">
        <f t="shared" si="35"/>
        <v>#N/A</v>
      </c>
      <c r="AX60" s="397" t="str">
        <f t="shared" si="58"/>
        <v/>
      </c>
      <c r="AY60" s="397">
        <v>57</v>
      </c>
      <c r="AZ60" s="397" t="e">
        <f t="shared" si="36"/>
        <v>#N/A</v>
      </c>
      <c r="BA60" s="397" t="str">
        <f t="shared" si="59"/>
        <v/>
      </c>
      <c r="BB60" s="397">
        <v>57</v>
      </c>
      <c r="BC60" s="397" t="e">
        <f t="shared" si="37"/>
        <v>#N/A</v>
      </c>
      <c r="BD60" s="397" t="str">
        <f t="shared" si="60"/>
        <v/>
      </c>
      <c r="BE60" s="397">
        <v>57</v>
      </c>
      <c r="BF60" s="397" t="e">
        <f t="shared" si="38"/>
        <v>#N/A</v>
      </c>
      <c r="BG60" s="397" t="str">
        <f t="shared" si="61"/>
        <v/>
      </c>
      <c r="BH60" s="397">
        <v>57</v>
      </c>
      <c r="BI60" s="397" t="e">
        <f t="shared" si="39"/>
        <v>#N/A</v>
      </c>
      <c r="BJ60" s="397" t="str">
        <f t="shared" si="62"/>
        <v/>
      </c>
      <c r="BK60" s="397">
        <v>57</v>
      </c>
      <c r="BL60" s="397" t="e">
        <f t="shared" si="40"/>
        <v>#N/A</v>
      </c>
      <c r="BM60" s="397" t="str">
        <f t="shared" si="63"/>
        <v/>
      </c>
      <c r="BN60" s="397">
        <v>57</v>
      </c>
      <c r="BO60" s="397" t="e">
        <f t="shared" si="41"/>
        <v>#N/A</v>
      </c>
      <c r="BP60" s="397" t="str">
        <f t="shared" si="64"/>
        <v/>
      </c>
      <c r="BQ60" s="397">
        <v>57</v>
      </c>
      <c r="BR60" s="397" t="e">
        <f t="shared" si="42"/>
        <v>#N/A</v>
      </c>
      <c r="BS60" s="397" t="str">
        <f t="shared" si="65"/>
        <v/>
      </c>
      <c r="BT60" s="397"/>
      <c r="BU60" s="397"/>
      <c r="BV60" s="397"/>
      <c r="BW60" s="397"/>
      <c r="BX60" s="397"/>
      <c r="BY60" s="397"/>
      <c r="BZ60" s="397"/>
      <c r="CA60" s="397"/>
      <c r="CB60" s="397"/>
    </row>
    <row r="61" spans="1:80" s="89" customFormat="1">
      <c r="A61" s="89" t="e">
        <f>A60</f>
        <v>#N/A</v>
      </c>
      <c r="B61" s="90">
        <v>4</v>
      </c>
      <c r="C61" s="540"/>
      <c r="D61" s="545"/>
      <c r="E61" s="545"/>
      <c r="F61" s="90" t="str">
        <f>IF(H61="","",4)</f>
        <v/>
      </c>
      <c r="G61" s="92" t="str">
        <f t="shared" si="48"/>
        <v/>
      </c>
      <c r="H61" s="128"/>
      <c r="I61" s="92" t="str">
        <f t="shared" si="49"/>
        <v/>
      </c>
      <c r="J61" s="553"/>
      <c r="K61" s="554"/>
      <c r="L61" s="554"/>
      <c r="M61" s="554"/>
      <c r="N61" s="554"/>
      <c r="O61" s="555"/>
      <c r="P61" s="99">
        <f t="shared" si="50"/>
        <v>0</v>
      </c>
      <c r="Q61" s="99">
        <f t="shared" si="19"/>
        <v>0</v>
      </c>
      <c r="R61" s="402">
        <f t="shared" si="51"/>
        <v>0</v>
      </c>
      <c r="S61" s="402">
        <f t="shared" si="20"/>
        <v>0</v>
      </c>
      <c r="T61" s="403">
        <f t="shared" si="52"/>
        <v>0</v>
      </c>
      <c r="U61" s="398">
        <f t="shared" si="53"/>
        <v>0</v>
      </c>
      <c r="V61" s="397" t="str">
        <f t="shared" si="21"/>
        <v>000</v>
      </c>
      <c r="W61" s="397">
        <f t="shared" si="22"/>
        <v>0</v>
      </c>
      <c r="X61" s="397">
        <f t="shared" si="23"/>
        <v>0</v>
      </c>
      <c r="Y61" s="397" t="str">
        <f t="shared" si="24"/>
        <v/>
      </c>
      <c r="Z61" s="397" t="str">
        <f t="shared" si="25"/>
        <v/>
      </c>
      <c r="AA61" s="397" t="str">
        <f t="shared" si="26"/>
        <v>0</v>
      </c>
      <c r="AB61" s="397" t="str">
        <f t="shared" si="27"/>
        <v/>
      </c>
      <c r="AC61" s="397" t="str">
        <f t="shared" si="28"/>
        <v>0</v>
      </c>
      <c r="AD61" s="397" t="str">
        <f t="shared" si="29"/>
        <v/>
      </c>
      <c r="AE61" s="397" t="str">
        <f t="shared" si="6"/>
        <v>00</v>
      </c>
      <c r="AF61" s="397">
        <f t="shared" si="30"/>
        <v>0</v>
      </c>
      <c r="AG61" s="397"/>
      <c r="AH61" s="397">
        <v>10</v>
      </c>
      <c r="AI61" s="397" t="e">
        <f t="shared" si="69"/>
        <v>#N/A</v>
      </c>
      <c r="AJ61" s="397">
        <f t="shared" si="69"/>
        <v>0</v>
      </c>
      <c r="AK61" s="397">
        <v>4</v>
      </c>
      <c r="AL61" s="397" t="e">
        <f t="shared" si="54"/>
        <v>#N/A</v>
      </c>
      <c r="AM61" s="397" t="e">
        <f t="shared" si="32"/>
        <v>#N/A</v>
      </c>
      <c r="AN61" s="397" t="str">
        <f t="shared" si="55"/>
        <v/>
      </c>
      <c r="AO61" s="397">
        <v>4</v>
      </c>
      <c r="AP61" s="397">
        <v>58</v>
      </c>
      <c r="AQ61" s="397">
        <f t="shared" si="33"/>
        <v>58</v>
      </c>
      <c r="AR61" s="397" t="e">
        <f t="shared" si="56"/>
        <v>#N/A</v>
      </c>
      <c r="AS61" s="397">
        <v>58</v>
      </c>
      <c r="AT61" s="397" t="e">
        <f t="shared" si="34"/>
        <v>#N/A</v>
      </c>
      <c r="AU61" s="397" t="str">
        <f t="shared" si="57"/>
        <v/>
      </c>
      <c r="AV61" s="397">
        <v>58</v>
      </c>
      <c r="AW61" s="397" t="e">
        <f t="shared" si="35"/>
        <v>#N/A</v>
      </c>
      <c r="AX61" s="397" t="str">
        <f t="shared" si="58"/>
        <v/>
      </c>
      <c r="AY61" s="397">
        <v>58</v>
      </c>
      <c r="AZ61" s="397" t="e">
        <f t="shared" si="36"/>
        <v>#N/A</v>
      </c>
      <c r="BA61" s="397" t="str">
        <f t="shared" si="59"/>
        <v/>
      </c>
      <c r="BB61" s="397">
        <v>58</v>
      </c>
      <c r="BC61" s="397" t="e">
        <f t="shared" si="37"/>
        <v>#N/A</v>
      </c>
      <c r="BD61" s="397" t="str">
        <f t="shared" si="60"/>
        <v/>
      </c>
      <c r="BE61" s="397">
        <v>58</v>
      </c>
      <c r="BF61" s="397" t="e">
        <f t="shared" si="38"/>
        <v>#N/A</v>
      </c>
      <c r="BG61" s="397" t="str">
        <f t="shared" si="61"/>
        <v/>
      </c>
      <c r="BH61" s="397">
        <v>58</v>
      </c>
      <c r="BI61" s="397" t="e">
        <f t="shared" si="39"/>
        <v>#N/A</v>
      </c>
      <c r="BJ61" s="397" t="str">
        <f t="shared" si="62"/>
        <v/>
      </c>
      <c r="BK61" s="397">
        <v>58</v>
      </c>
      <c r="BL61" s="397" t="e">
        <f t="shared" si="40"/>
        <v>#N/A</v>
      </c>
      <c r="BM61" s="397" t="str">
        <f t="shared" si="63"/>
        <v/>
      </c>
      <c r="BN61" s="397">
        <v>58</v>
      </c>
      <c r="BO61" s="397" t="e">
        <f t="shared" si="41"/>
        <v>#N/A</v>
      </c>
      <c r="BP61" s="397" t="str">
        <f t="shared" si="64"/>
        <v/>
      </c>
      <c r="BQ61" s="397">
        <v>58</v>
      </c>
      <c r="BR61" s="397" t="e">
        <f t="shared" si="42"/>
        <v>#N/A</v>
      </c>
      <c r="BS61" s="397" t="str">
        <f t="shared" si="65"/>
        <v/>
      </c>
      <c r="BT61" s="397"/>
      <c r="BU61" s="397"/>
      <c r="BV61" s="397"/>
      <c r="BW61" s="397"/>
      <c r="BX61" s="397"/>
      <c r="BY61" s="397"/>
      <c r="BZ61" s="397"/>
      <c r="CA61" s="397"/>
      <c r="CB61" s="397"/>
    </row>
    <row r="62" spans="1:80" s="89" customFormat="1">
      <c r="A62" s="89" t="e">
        <f>A61</f>
        <v>#N/A</v>
      </c>
      <c r="B62" s="90">
        <v>5</v>
      </c>
      <c r="C62" s="540"/>
      <c r="D62" s="545"/>
      <c r="E62" s="545"/>
      <c r="F62" s="90" t="str">
        <f>IF(H62="","",5)</f>
        <v/>
      </c>
      <c r="G62" s="92" t="str">
        <f t="shared" si="48"/>
        <v/>
      </c>
      <c r="H62" s="128"/>
      <c r="I62" s="92" t="str">
        <f t="shared" si="49"/>
        <v/>
      </c>
      <c r="J62" s="553"/>
      <c r="K62" s="554"/>
      <c r="L62" s="554"/>
      <c r="M62" s="554"/>
      <c r="N62" s="554"/>
      <c r="O62" s="555"/>
      <c r="P62" s="99">
        <f t="shared" si="50"/>
        <v>0</v>
      </c>
      <c r="Q62" s="99">
        <f t="shared" si="19"/>
        <v>0</v>
      </c>
      <c r="R62" s="402">
        <f t="shared" si="51"/>
        <v>0</v>
      </c>
      <c r="S62" s="402">
        <f t="shared" si="20"/>
        <v>0</v>
      </c>
      <c r="T62" s="403">
        <f t="shared" si="52"/>
        <v>0</v>
      </c>
      <c r="U62" s="398">
        <f t="shared" si="53"/>
        <v>0</v>
      </c>
      <c r="V62" s="397" t="str">
        <f t="shared" si="21"/>
        <v>000</v>
      </c>
      <c r="W62" s="397">
        <f t="shared" si="22"/>
        <v>0</v>
      </c>
      <c r="X62" s="397">
        <f t="shared" si="23"/>
        <v>0</v>
      </c>
      <c r="Y62" s="397" t="str">
        <f t="shared" si="24"/>
        <v/>
      </c>
      <c r="Z62" s="397" t="str">
        <f t="shared" si="25"/>
        <v/>
      </c>
      <c r="AA62" s="397" t="str">
        <f t="shared" si="26"/>
        <v>0</v>
      </c>
      <c r="AB62" s="397" t="str">
        <f t="shared" si="27"/>
        <v/>
      </c>
      <c r="AC62" s="397" t="str">
        <f t="shared" si="28"/>
        <v>0</v>
      </c>
      <c r="AD62" s="397" t="str">
        <f t="shared" si="29"/>
        <v/>
      </c>
      <c r="AE62" s="397" t="str">
        <f t="shared" si="6"/>
        <v>00</v>
      </c>
      <c r="AF62" s="397">
        <f t="shared" si="30"/>
        <v>0</v>
      </c>
      <c r="AG62" s="397"/>
      <c r="AH62" s="397">
        <v>10</v>
      </c>
      <c r="AI62" s="397" t="e">
        <f t="shared" si="69"/>
        <v>#N/A</v>
      </c>
      <c r="AJ62" s="397">
        <f t="shared" si="69"/>
        <v>0</v>
      </c>
      <c r="AK62" s="397">
        <v>5</v>
      </c>
      <c r="AL62" s="397" t="e">
        <f t="shared" si="54"/>
        <v>#N/A</v>
      </c>
      <c r="AM62" s="397" t="e">
        <f t="shared" si="32"/>
        <v>#N/A</v>
      </c>
      <c r="AN62" s="397" t="str">
        <f t="shared" si="55"/>
        <v/>
      </c>
      <c r="AO62" s="397">
        <v>5</v>
      </c>
      <c r="AP62" s="397">
        <v>59</v>
      </c>
      <c r="AQ62" s="397">
        <f t="shared" si="33"/>
        <v>59</v>
      </c>
      <c r="AR62" s="397" t="e">
        <f t="shared" si="56"/>
        <v>#N/A</v>
      </c>
      <c r="AS62" s="397">
        <v>59</v>
      </c>
      <c r="AT62" s="397" t="e">
        <f t="shared" si="34"/>
        <v>#N/A</v>
      </c>
      <c r="AU62" s="397" t="str">
        <f t="shared" si="57"/>
        <v/>
      </c>
      <c r="AV62" s="397">
        <v>59</v>
      </c>
      <c r="AW62" s="397" t="e">
        <f t="shared" si="35"/>
        <v>#N/A</v>
      </c>
      <c r="AX62" s="397" t="str">
        <f t="shared" si="58"/>
        <v/>
      </c>
      <c r="AY62" s="397">
        <v>59</v>
      </c>
      <c r="AZ62" s="397" t="e">
        <f t="shared" si="36"/>
        <v>#N/A</v>
      </c>
      <c r="BA62" s="397" t="str">
        <f t="shared" si="59"/>
        <v/>
      </c>
      <c r="BB62" s="397">
        <v>59</v>
      </c>
      <c r="BC62" s="397" t="e">
        <f t="shared" si="37"/>
        <v>#N/A</v>
      </c>
      <c r="BD62" s="397" t="str">
        <f t="shared" si="60"/>
        <v/>
      </c>
      <c r="BE62" s="397">
        <v>59</v>
      </c>
      <c r="BF62" s="397" t="e">
        <f t="shared" si="38"/>
        <v>#N/A</v>
      </c>
      <c r="BG62" s="397" t="str">
        <f t="shared" si="61"/>
        <v/>
      </c>
      <c r="BH62" s="397">
        <v>59</v>
      </c>
      <c r="BI62" s="397" t="e">
        <f t="shared" si="39"/>
        <v>#N/A</v>
      </c>
      <c r="BJ62" s="397" t="str">
        <f t="shared" si="62"/>
        <v/>
      </c>
      <c r="BK62" s="397">
        <v>59</v>
      </c>
      <c r="BL62" s="397" t="e">
        <f t="shared" si="40"/>
        <v>#N/A</v>
      </c>
      <c r="BM62" s="397" t="str">
        <f t="shared" si="63"/>
        <v/>
      </c>
      <c r="BN62" s="397">
        <v>59</v>
      </c>
      <c r="BO62" s="397" t="e">
        <f t="shared" si="41"/>
        <v>#N/A</v>
      </c>
      <c r="BP62" s="397" t="str">
        <f t="shared" si="64"/>
        <v/>
      </c>
      <c r="BQ62" s="397">
        <v>59</v>
      </c>
      <c r="BR62" s="397" t="e">
        <f t="shared" si="42"/>
        <v>#N/A</v>
      </c>
      <c r="BS62" s="397" t="str">
        <f t="shared" si="65"/>
        <v/>
      </c>
      <c r="BT62" s="397"/>
      <c r="BU62" s="397"/>
      <c r="BV62" s="397"/>
      <c r="BW62" s="397"/>
      <c r="BX62" s="397"/>
      <c r="BY62" s="397"/>
      <c r="BZ62" s="397"/>
      <c r="CA62" s="397"/>
      <c r="CB62" s="397"/>
    </row>
    <row r="63" spans="1:80" s="89" customFormat="1" ht="18" customHeight="1" thickBot="1">
      <c r="A63" s="89" t="e">
        <f>A62</f>
        <v>#N/A</v>
      </c>
      <c r="B63" s="90">
        <v>6</v>
      </c>
      <c r="C63" s="541"/>
      <c r="D63" s="546"/>
      <c r="E63" s="546"/>
      <c r="F63" s="102" t="str">
        <f>IF(H63="","",6)</f>
        <v/>
      </c>
      <c r="G63" s="103" t="str">
        <f t="shared" si="48"/>
        <v/>
      </c>
      <c r="H63" s="132"/>
      <c r="I63" s="103" t="str">
        <f t="shared" si="49"/>
        <v/>
      </c>
      <c r="J63" s="556"/>
      <c r="K63" s="557"/>
      <c r="L63" s="557"/>
      <c r="M63" s="557"/>
      <c r="N63" s="557"/>
      <c r="O63" s="558"/>
      <c r="P63" s="99">
        <f t="shared" si="50"/>
        <v>0</v>
      </c>
      <c r="Q63" s="99">
        <f t="shared" si="19"/>
        <v>0</v>
      </c>
      <c r="R63" s="402">
        <f t="shared" si="51"/>
        <v>0</v>
      </c>
      <c r="S63" s="402">
        <f t="shared" si="20"/>
        <v>0</v>
      </c>
      <c r="T63" s="403">
        <f t="shared" si="52"/>
        <v>0</v>
      </c>
      <c r="U63" s="398">
        <f t="shared" si="53"/>
        <v>0</v>
      </c>
      <c r="V63" s="397" t="str">
        <f t="shared" si="21"/>
        <v>000</v>
      </c>
      <c r="W63" s="397">
        <f t="shared" si="22"/>
        <v>0</v>
      </c>
      <c r="X63" s="397">
        <f t="shared" si="23"/>
        <v>0</v>
      </c>
      <c r="Y63" s="397" t="str">
        <f t="shared" si="24"/>
        <v/>
      </c>
      <c r="Z63" s="397" t="str">
        <f t="shared" si="25"/>
        <v/>
      </c>
      <c r="AA63" s="397" t="str">
        <f t="shared" si="26"/>
        <v>0</v>
      </c>
      <c r="AB63" s="397" t="str">
        <f t="shared" si="27"/>
        <v/>
      </c>
      <c r="AC63" s="397" t="str">
        <f t="shared" si="28"/>
        <v>0</v>
      </c>
      <c r="AD63" s="397" t="str">
        <f t="shared" si="29"/>
        <v/>
      </c>
      <c r="AE63" s="397" t="str">
        <f t="shared" si="6"/>
        <v>00</v>
      </c>
      <c r="AF63" s="397">
        <f t="shared" si="30"/>
        <v>0</v>
      </c>
      <c r="AG63" s="397"/>
      <c r="AH63" s="397">
        <v>10</v>
      </c>
      <c r="AI63" s="397" t="e">
        <f t="shared" si="69"/>
        <v>#N/A</v>
      </c>
      <c r="AJ63" s="397">
        <f t="shared" si="69"/>
        <v>0</v>
      </c>
      <c r="AK63" s="397">
        <v>6</v>
      </c>
      <c r="AL63" s="397" t="e">
        <f t="shared" si="54"/>
        <v>#N/A</v>
      </c>
      <c r="AM63" s="397" t="e">
        <f t="shared" si="32"/>
        <v>#N/A</v>
      </c>
      <c r="AN63" s="397" t="str">
        <f t="shared" si="55"/>
        <v/>
      </c>
      <c r="AO63" s="397">
        <v>6</v>
      </c>
      <c r="AP63" s="397">
        <v>60</v>
      </c>
      <c r="AQ63" s="397">
        <f t="shared" si="33"/>
        <v>60</v>
      </c>
      <c r="AR63" s="397" t="e">
        <f t="shared" si="56"/>
        <v>#N/A</v>
      </c>
      <c r="AS63" s="397">
        <v>60</v>
      </c>
      <c r="AT63" s="397" t="e">
        <f t="shared" si="34"/>
        <v>#N/A</v>
      </c>
      <c r="AU63" s="397" t="str">
        <f t="shared" si="57"/>
        <v/>
      </c>
      <c r="AV63" s="397">
        <v>60</v>
      </c>
      <c r="AW63" s="397" t="e">
        <f t="shared" si="35"/>
        <v>#N/A</v>
      </c>
      <c r="AX63" s="397" t="str">
        <f t="shared" si="58"/>
        <v/>
      </c>
      <c r="AY63" s="397">
        <v>60</v>
      </c>
      <c r="AZ63" s="397" t="e">
        <f t="shared" si="36"/>
        <v>#N/A</v>
      </c>
      <c r="BA63" s="397" t="str">
        <f t="shared" si="59"/>
        <v/>
      </c>
      <c r="BB63" s="397">
        <v>60</v>
      </c>
      <c r="BC63" s="397" t="e">
        <f t="shared" si="37"/>
        <v>#N/A</v>
      </c>
      <c r="BD63" s="397" t="str">
        <f t="shared" si="60"/>
        <v/>
      </c>
      <c r="BE63" s="397">
        <v>60</v>
      </c>
      <c r="BF63" s="397" t="e">
        <f t="shared" si="38"/>
        <v>#N/A</v>
      </c>
      <c r="BG63" s="397" t="str">
        <f t="shared" si="61"/>
        <v/>
      </c>
      <c r="BH63" s="397">
        <v>60</v>
      </c>
      <c r="BI63" s="397" t="e">
        <f t="shared" si="39"/>
        <v>#N/A</v>
      </c>
      <c r="BJ63" s="397" t="str">
        <f t="shared" si="62"/>
        <v/>
      </c>
      <c r="BK63" s="397">
        <v>60</v>
      </c>
      <c r="BL63" s="397" t="e">
        <f t="shared" si="40"/>
        <v>#N/A</v>
      </c>
      <c r="BM63" s="397" t="str">
        <f t="shared" si="63"/>
        <v/>
      </c>
      <c r="BN63" s="397">
        <v>60</v>
      </c>
      <c r="BO63" s="397" t="e">
        <f t="shared" si="41"/>
        <v>#N/A</v>
      </c>
      <c r="BP63" s="397" t="str">
        <f t="shared" si="64"/>
        <v/>
      </c>
      <c r="BQ63" s="397">
        <v>60</v>
      </c>
      <c r="BR63" s="397" t="e">
        <f t="shared" si="42"/>
        <v>#N/A</v>
      </c>
      <c r="BS63" s="397" t="str">
        <f t="shared" si="65"/>
        <v/>
      </c>
      <c r="BT63" s="397"/>
      <c r="BU63" s="397"/>
      <c r="BV63" s="397"/>
      <c r="BW63" s="397"/>
      <c r="BX63" s="397"/>
      <c r="BY63" s="397"/>
      <c r="BZ63" s="397"/>
      <c r="CA63" s="397"/>
      <c r="CB63" s="397"/>
    </row>
    <row r="64" spans="1:80" s="89" customFormat="1" hidden="1">
      <c r="B64" s="105"/>
      <c r="C64" s="106"/>
      <c r="D64" s="107">
        <f>COUNTA(D4:D63)</f>
        <v>1</v>
      </c>
      <c r="E64" s="107"/>
      <c r="F64" s="105"/>
      <c r="G64" s="108"/>
      <c r="H64" s="108"/>
      <c r="I64" s="108"/>
      <c r="J64" s="109"/>
      <c r="K64" s="110"/>
      <c r="L64" s="109"/>
      <c r="M64" s="110"/>
      <c r="N64" s="109"/>
      <c r="O64" s="110"/>
      <c r="P64" s="101"/>
      <c r="Q64" s="101"/>
      <c r="R64" s="398"/>
      <c r="S64" s="398"/>
      <c r="T64" s="397"/>
      <c r="U64" s="399"/>
      <c r="V64" s="397"/>
      <c r="W64" s="397"/>
      <c r="X64" s="397"/>
      <c r="Y64" s="397"/>
      <c r="Z64" s="397"/>
      <c r="AA64" s="397"/>
      <c r="AB64" s="397"/>
      <c r="AC64" s="397"/>
      <c r="AD64" s="397"/>
      <c r="AE64" s="397"/>
      <c r="AF64" s="397"/>
      <c r="AG64" s="397"/>
      <c r="AH64" s="397"/>
      <c r="AI64" s="397"/>
      <c r="AJ64" s="397"/>
      <c r="AK64" s="397"/>
      <c r="AL64" s="397"/>
      <c r="AM64" s="397"/>
      <c r="AN64" s="397"/>
      <c r="AO64" s="397"/>
      <c r="AP64" s="397"/>
      <c r="AQ64" s="397"/>
      <c r="AR64" s="397"/>
      <c r="AS64" s="397"/>
      <c r="AT64" s="397"/>
      <c r="AU64" s="397"/>
      <c r="AV64" s="397"/>
      <c r="AW64" s="397"/>
      <c r="AX64" s="397"/>
      <c r="AY64" s="397"/>
      <c r="AZ64" s="397"/>
      <c r="BA64" s="397"/>
      <c r="BB64" s="397"/>
      <c r="BC64" s="397"/>
      <c r="BD64" s="397"/>
      <c r="BE64" s="397"/>
      <c r="BF64" s="397"/>
      <c r="BG64" s="397"/>
      <c r="BH64" s="397"/>
      <c r="BI64" s="397"/>
      <c r="BJ64" s="397"/>
      <c r="BK64" s="397"/>
      <c r="BL64" s="397"/>
      <c r="BM64" s="397"/>
      <c r="BN64" s="397"/>
      <c r="BO64" s="397"/>
      <c r="BP64" s="397"/>
      <c r="BQ64" s="397"/>
      <c r="BR64" s="397"/>
      <c r="BS64" s="397"/>
      <c r="BT64" s="397"/>
      <c r="BU64" s="397"/>
      <c r="BV64" s="397"/>
      <c r="BW64" s="397"/>
      <c r="BX64" s="397"/>
      <c r="BY64" s="397"/>
      <c r="BZ64" s="397"/>
      <c r="CA64" s="397"/>
      <c r="CB64" s="397"/>
    </row>
  </sheetData>
  <sheetProtection sheet="1" objects="1" scenarios="1" selectLockedCells="1"/>
  <mergeCells count="48">
    <mergeCell ref="E23:E27"/>
    <mergeCell ref="J23:O27"/>
    <mergeCell ref="J2:O2"/>
    <mergeCell ref="K3:O3"/>
    <mergeCell ref="D5:D9"/>
    <mergeCell ref="E5:E9"/>
    <mergeCell ref="J5:O9"/>
    <mergeCell ref="D2:D3"/>
    <mergeCell ref="E2:E3"/>
    <mergeCell ref="F2:F3"/>
    <mergeCell ref="G2:I2"/>
    <mergeCell ref="E11:E15"/>
    <mergeCell ref="J11:O15"/>
    <mergeCell ref="D17:D21"/>
    <mergeCell ref="E17:E21"/>
    <mergeCell ref="J17:O21"/>
    <mergeCell ref="J53:O57"/>
    <mergeCell ref="J59:O63"/>
    <mergeCell ref="J47:O51"/>
    <mergeCell ref="E59:E63"/>
    <mergeCell ref="E47:E51"/>
    <mergeCell ref="E53:E57"/>
    <mergeCell ref="J29:O33"/>
    <mergeCell ref="E35:E39"/>
    <mergeCell ref="J35:O39"/>
    <mergeCell ref="D41:D45"/>
    <mergeCell ref="E41:E45"/>
    <mergeCell ref="J41:O45"/>
    <mergeCell ref="D35:D39"/>
    <mergeCell ref="E29:E33"/>
    <mergeCell ref="D59:D63"/>
    <mergeCell ref="D47:D51"/>
    <mergeCell ref="D53:D57"/>
    <mergeCell ref="D29:D33"/>
    <mergeCell ref="C46:C51"/>
    <mergeCell ref="C52:C57"/>
    <mergeCell ref="C58:C63"/>
    <mergeCell ref="C40:C45"/>
    <mergeCell ref="C28:C33"/>
    <mergeCell ref="C34:C39"/>
    <mergeCell ref="C1:D1"/>
    <mergeCell ref="C4:C9"/>
    <mergeCell ref="C10:C15"/>
    <mergeCell ref="C16:C21"/>
    <mergeCell ref="D23:D27"/>
    <mergeCell ref="D11:D15"/>
    <mergeCell ref="C22:C27"/>
    <mergeCell ref="C2:C3"/>
  </mergeCells>
  <phoneticPr fontId="6"/>
  <conditionalFormatting sqref="G4:G63">
    <cfRule type="cellIs" dxfId="178" priority="1" operator="greaterThan">
      <formula>10000</formula>
    </cfRule>
  </conditionalFormatting>
  <dataValidations count="10">
    <dataValidation type="list" allowBlank="1" showInputMessage="1" showErrorMessage="1" sqref="H58:H63" xr:uid="{00000000-0002-0000-0B00-000000000000}">
      <formula1>$BS$3:$BS$63</formula1>
    </dataValidation>
    <dataValidation type="list" allowBlank="1" showInputMessage="1" showErrorMessage="1" sqref="H4:H9" xr:uid="{00000000-0002-0000-0B00-000001000000}">
      <formula1>$AR$3:$AR$63</formula1>
    </dataValidation>
    <dataValidation type="list" allowBlank="1" showInputMessage="1" showErrorMessage="1" sqref="H10:H15" xr:uid="{00000000-0002-0000-0B00-000002000000}">
      <formula1>$AU$3:$AU$63</formula1>
    </dataValidation>
    <dataValidation type="list" allowBlank="1" showInputMessage="1" showErrorMessage="1" sqref="H16:H21" xr:uid="{00000000-0002-0000-0B00-000003000000}">
      <formula1>$AX$3:$AX$63</formula1>
    </dataValidation>
    <dataValidation type="list" allowBlank="1" showInputMessage="1" showErrorMessage="1" sqref="H22:H27" xr:uid="{00000000-0002-0000-0B00-000004000000}">
      <formula1>$BA$3:$BA$63</formula1>
    </dataValidation>
    <dataValidation type="list" allowBlank="1" showInputMessage="1" showErrorMessage="1" sqref="H28:H33" xr:uid="{00000000-0002-0000-0B00-000005000000}">
      <formula1>$BD$3:$BD$63</formula1>
    </dataValidation>
    <dataValidation type="list" allowBlank="1" showInputMessage="1" showErrorMessage="1" sqref="H34:H39" xr:uid="{00000000-0002-0000-0B00-000006000000}">
      <formula1>$BG$3:$BG$63</formula1>
    </dataValidation>
    <dataValidation type="list" allowBlank="1" showInputMessage="1" showErrorMessage="1" sqref="H40:H45" xr:uid="{00000000-0002-0000-0B00-000007000000}">
      <formula1>$BJ$3:$BJ$63</formula1>
    </dataValidation>
    <dataValidation type="list" allowBlank="1" showInputMessage="1" showErrorMessage="1" sqref="H46:H51" xr:uid="{00000000-0002-0000-0B00-000008000000}">
      <formula1>$BM$3:$BM$63</formula1>
    </dataValidation>
    <dataValidation type="list" allowBlank="1" showInputMessage="1" showErrorMessage="1" sqref="H52:H57" xr:uid="{00000000-0002-0000-0B00-000009000000}">
      <formula1>$BP$3:$BP$63</formula1>
    </dataValidation>
  </dataValidations>
  <pageMargins left="0.59055118110236227" right="0.39370078740157483" top="0.39370078740157483" bottom="0.39370078740157483" header="0.51181102362204722" footer="0.51181102362204722"/>
  <pageSetup paperSize="9" orientation="portrait" verticalDpi="429496729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B00-00000A000000}">
          <x14:formula1>
            <xm:f>競技設定!$U$2:$U$53</xm:f>
          </x14:formula1>
          <xm:sqref>D4 D10 D16 D22 D28 D34 D40 D46 D52 D58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5" tint="-0.499984740745262"/>
  </sheetPr>
  <dimension ref="A1:AW117"/>
  <sheetViews>
    <sheetView showZeros="0" workbookViewId="0">
      <pane xSplit="4" ySplit="7" topLeftCell="H8" activePane="bottomRight" state="frozen"/>
      <selection pane="topRight" activeCell="H1" sqref="H1"/>
      <selection pane="bottomLeft" activeCell="A8" sqref="A8"/>
      <selection pane="bottomRight" activeCell="B8" sqref="B8"/>
    </sheetView>
  </sheetViews>
  <sheetFormatPr defaultColWidth="10.625" defaultRowHeight="14.25"/>
  <cols>
    <col min="1" max="1" width="3.625" style="3" customWidth="1"/>
    <col min="2" max="2" width="5.375" style="3" customWidth="1"/>
    <col min="3" max="3" width="9.375" style="3" customWidth="1"/>
    <col min="4" max="4" width="3.125" style="3" customWidth="1"/>
    <col min="5" max="24" width="3" style="3" customWidth="1"/>
    <col min="25" max="25" width="4.5" style="3" customWidth="1"/>
    <col min="26" max="26" width="3.625" style="3" customWidth="1"/>
    <col min="27" max="27" width="5.375" style="3" customWidth="1"/>
    <col min="28" max="28" width="9.375" style="3" customWidth="1"/>
    <col min="29" max="29" width="3.125" style="3" customWidth="1"/>
    <col min="30" max="49" width="3" style="3" customWidth="1"/>
    <col min="50" max="16384" width="10.625" style="3"/>
  </cols>
  <sheetData>
    <row r="1" spans="1:49" ht="54" hidden="1" customHeight="1">
      <c r="A1" s="290" t="s">
        <v>233</v>
      </c>
      <c r="B1" s="291"/>
      <c r="C1" s="291"/>
      <c r="D1" s="292">
        <v>1</v>
      </c>
      <c r="E1" s="291"/>
      <c r="F1" s="291"/>
      <c r="G1" s="290" t="s">
        <v>0</v>
      </c>
      <c r="H1" s="290"/>
      <c r="I1" s="291"/>
      <c r="J1" s="291"/>
      <c r="K1" s="291"/>
      <c r="L1" s="291"/>
      <c r="M1" s="291"/>
      <c r="N1" s="291"/>
      <c r="O1" s="293" t="e">
        <f>#REF!</f>
        <v>#REF!</v>
      </c>
      <c r="P1" s="290"/>
      <c r="Q1" s="290"/>
      <c r="R1" s="290"/>
      <c r="S1" s="291"/>
      <c r="T1" s="292"/>
      <c r="U1" s="291"/>
      <c r="V1" s="291"/>
      <c r="W1" s="291"/>
      <c r="X1" s="291"/>
      <c r="Z1" s="290" t="s">
        <v>233</v>
      </c>
      <c r="AA1" s="291"/>
      <c r="AB1" s="291"/>
      <c r="AC1" s="292">
        <v>1</v>
      </c>
      <c r="AD1" s="291"/>
      <c r="AE1" s="291"/>
      <c r="AF1" s="290" t="s">
        <v>0</v>
      </c>
      <c r="AG1" s="290"/>
      <c r="AH1" s="291"/>
      <c r="AI1" s="291"/>
      <c r="AJ1" s="291"/>
      <c r="AK1" s="291"/>
      <c r="AL1" s="291"/>
      <c r="AM1" s="291"/>
      <c r="AN1" s="293" t="e">
        <f>#REF!</f>
        <v>#REF!</v>
      </c>
      <c r="AO1" s="290"/>
      <c r="AP1" s="290"/>
      <c r="AQ1" s="290"/>
      <c r="AR1" s="291"/>
      <c r="AS1" s="292"/>
      <c r="AT1" s="291"/>
      <c r="AU1" s="291"/>
      <c r="AV1" s="291"/>
      <c r="AW1" s="291"/>
    </row>
    <row r="2" spans="1:49" ht="27" customHeight="1">
      <c r="A2" s="344" t="str">
        <f>IF(AD7="","","No.1")</f>
        <v>No.1</v>
      </c>
      <c r="B2" s="295"/>
      <c r="C2" s="575" t="str">
        <f ca="1">学校名!F5</f>
        <v>平成３４年度</v>
      </c>
      <c r="D2" s="576"/>
      <c r="E2" s="334" t="str">
        <f>学校名!G3</f>
        <v>第77回福島県陸上競技選手権大会兼第75回福島県総合体育大会陸上競技大会県南地区予選会　競技者一覧表</v>
      </c>
      <c r="F2" s="296"/>
      <c r="G2" s="297"/>
      <c r="H2" s="297"/>
      <c r="I2" s="297"/>
      <c r="J2" s="297"/>
      <c r="K2" s="297"/>
      <c r="L2" s="297"/>
      <c r="M2" s="297"/>
      <c r="N2" s="297"/>
      <c r="O2" s="297"/>
      <c r="P2" s="298"/>
      <c r="Q2" s="298"/>
      <c r="R2" s="294"/>
      <c r="S2" s="294"/>
      <c r="T2" s="294"/>
      <c r="U2" s="294"/>
      <c r="Z2" s="344" t="str">
        <f>IF(AD7="","","No.2")</f>
        <v>No.2</v>
      </c>
      <c r="AA2" s="295"/>
      <c r="AB2" s="575" t="str">
        <f ca="1">C2</f>
        <v>平成３４年度</v>
      </c>
      <c r="AC2" s="576"/>
      <c r="AD2" s="334" t="str">
        <f>E2</f>
        <v>第77回福島県陸上競技選手権大会兼第75回福島県総合体育大会陸上競技大会県南地区予選会　競技者一覧表</v>
      </c>
      <c r="AE2" s="296"/>
      <c r="AF2" s="297"/>
      <c r="AG2" s="297"/>
      <c r="AH2" s="297"/>
      <c r="AI2" s="297"/>
      <c r="AJ2" s="297"/>
      <c r="AK2" s="297"/>
      <c r="AL2" s="297"/>
      <c r="AM2" s="297"/>
      <c r="AN2" s="297"/>
      <c r="AO2" s="298"/>
      <c r="AP2" s="298"/>
      <c r="AQ2" s="294"/>
      <c r="AR2" s="294"/>
      <c r="AS2" s="294"/>
      <c r="AT2" s="294"/>
    </row>
    <row r="3" spans="1:49" ht="30" customHeight="1">
      <c r="D3" s="577" t="s">
        <v>4</v>
      </c>
      <c r="E3" s="577"/>
      <c r="F3" s="578" t="str">
        <f>VLOOKUP(学校名!H2,学校名!A$2:D$51,2,FALSE)</f>
        <v>安積高等学校</v>
      </c>
      <c r="G3" s="578"/>
      <c r="H3" s="578"/>
      <c r="I3" s="578"/>
      <c r="J3" s="578"/>
      <c r="K3" s="578"/>
      <c r="L3" s="578"/>
      <c r="M3" s="578"/>
      <c r="N3" s="579" t="s">
        <v>234</v>
      </c>
      <c r="O3" s="579"/>
      <c r="P3" s="579"/>
      <c r="Q3" s="580">
        <f>'基本情報 '!D4</f>
        <v>0</v>
      </c>
      <c r="R3" s="437"/>
      <c r="S3" s="437"/>
      <c r="T3" s="437"/>
      <c r="U3" s="437"/>
      <c r="V3" s="437"/>
      <c r="W3" s="299" t="s">
        <v>235</v>
      </c>
      <c r="X3" s="338"/>
      <c r="AC3" s="577" t="s">
        <v>4</v>
      </c>
      <c r="AD3" s="577"/>
      <c r="AE3" s="578" t="str">
        <f>F3</f>
        <v>安積高等学校</v>
      </c>
      <c r="AF3" s="578"/>
      <c r="AG3" s="578"/>
      <c r="AH3" s="578"/>
      <c r="AI3" s="578"/>
      <c r="AJ3" s="578"/>
      <c r="AK3" s="578"/>
      <c r="AL3" s="578"/>
      <c r="AM3" s="579" t="s">
        <v>234</v>
      </c>
      <c r="AN3" s="579"/>
      <c r="AO3" s="579"/>
      <c r="AP3" s="580">
        <f>Q3</f>
        <v>0</v>
      </c>
      <c r="AQ3" s="580"/>
      <c r="AR3" s="580"/>
      <c r="AS3" s="580"/>
      <c r="AT3" s="580"/>
      <c r="AU3" s="580"/>
      <c r="AV3" s="299" t="s">
        <v>235</v>
      </c>
      <c r="AW3" s="338"/>
    </row>
    <row r="4" spans="1:49" ht="23.1" customHeight="1" thickBot="1">
      <c r="D4" s="4"/>
      <c r="E4" s="4"/>
      <c r="F4" s="4"/>
      <c r="G4" s="4"/>
      <c r="H4" s="4"/>
      <c r="I4" s="4"/>
      <c r="J4" s="4"/>
      <c r="K4" s="4"/>
      <c r="L4" s="4"/>
      <c r="M4" s="4"/>
      <c r="N4" s="569" t="s">
        <v>236</v>
      </c>
      <c r="O4" s="569"/>
      <c r="P4" s="569"/>
      <c r="Q4" s="570">
        <f>'基本情報 '!D6</f>
        <v>0</v>
      </c>
      <c r="R4" s="581"/>
      <c r="S4" s="581"/>
      <c r="T4" s="581"/>
      <c r="U4" s="582"/>
      <c r="V4" s="582"/>
      <c r="W4" s="149"/>
      <c r="AC4" s="4"/>
      <c r="AD4" s="4"/>
      <c r="AE4" s="4"/>
      <c r="AF4" s="4"/>
      <c r="AG4" s="4"/>
      <c r="AH4" s="4"/>
      <c r="AI4" s="4"/>
      <c r="AJ4" s="4"/>
      <c r="AK4" s="4"/>
      <c r="AL4" s="4"/>
      <c r="AM4" s="569" t="s">
        <v>236</v>
      </c>
      <c r="AN4" s="569"/>
      <c r="AO4" s="569"/>
      <c r="AP4" s="570">
        <f>Q4</f>
        <v>0</v>
      </c>
      <c r="AQ4" s="570"/>
      <c r="AR4" s="570"/>
      <c r="AS4" s="570"/>
      <c r="AT4" s="570"/>
      <c r="AU4" s="570"/>
      <c r="AV4" s="149"/>
    </row>
    <row r="5" spans="1:49" ht="6" customHeight="1">
      <c r="A5" s="608" t="s">
        <v>288</v>
      </c>
      <c r="B5" s="609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Z5" s="608" t="s">
        <v>288</v>
      </c>
      <c r="AA5" s="609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</row>
    <row r="6" spans="1:49" ht="15" customHeight="1" thickBot="1">
      <c r="A6" s="610"/>
      <c r="B6" s="611"/>
      <c r="E6" s="3">
        <f>競技設定!L4</f>
        <v>31</v>
      </c>
      <c r="F6" s="3">
        <f>競技設定!L5</f>
        <v>32</v>
      </c>
      <c r="G6" s="3">
        <f>競技設定!L6</f>
        <v>33</v>
      </c>
      <c r="H6" s="3">
        <f>競技設定!L7</f>
        <v>34</v>
      </c>
      <c r="I6" s="3">
        <f>競技設定!L8</f>
        <v>35</v>
      </c>
      <c r="J6" s="3">
        <f>競技設定!L9</f>
        <v>36</v>
      </c>
      <c r="K6" s="3">
        <f>競技設定!L10</f>
        <v>37</v>
      </c>
      <c r="L6" s="3">
        <f>競技設定!L11</f>
        <v>38</v>
      </c>
      <c r="M6" s="3">
        <f>競技設定!L12</f>
        <v>39</v>
      </c>
      <c r="N6" s="3">
        <f>競技設定!L13</f>
        <v>40</v>
      </c>
      <c r="O6" s="3">
        <f>競技設定!L14</f>
        <v>41</v>
      </c>
      <c r="P6" s="3">
        <f>競技設定!L15</f>
        <v>42</v>
      </c>
      <c r="Q6" s="3">
        <f>競技設定!L16</f>
        <v>43</v>
      </c>
      <c r="R6" s="3">
        <f>競技設定!L17</f>
        <v>44</v>
      </c>
      <c r="S6" s="3">
        <f>競技設定!L18</f>
        <v>45</v>
      </c>
      <c r="T6" s="3">
        <f>競技設定!L19</f>
        <v>46</v>
      </c>
      <c r="U6" s="3">
        <f>競技設定!L20</f>
        <v>47</v>
      </c>
      <c r="V6" s="3">
        <f>競技設定!L21</f>
        <v>48</v>
      </c>
      <c r="W6" s="3">
        <f>競技設定!L22</f>
        <v>49</v>
      </c>
      <c r="X6" s="3">
        <f>競技設定!L23</f>
        <v>50</v>
      </c>
      <c r="Z6" s="610"/>
      <c r="AA6" s="611"/>
      <c r="AD6" s="3">
        <f>競技設定!L24</f>
        <v>51</v>
      </c>
      <c r="AE6" s="3">
        <f>競技設定!L25</f>
        <v>53</v>
      </c>
      <c r="AF6" s="3">
        <f>競技設定!L26</f>
        <v>55</v>
      </c>
      <c r="AG6" s="3">
        <f>競技設定!L27</f>
        <v>56</v>
      </c>
      <c r="AH6" s="3" t="str">
        <f>競技設定!L28</f>
        <v/>
      </c>
      <c r="AI6" s="3" t="str">
        <f>競技設定!L29</f>
        <v/>
      </c>
      <c r="AJ6" s="3" t="str">
        <f>競技設定!L30</f>
        <v/>
      </c>
      <c r="AK6" s="3" t="str">
        <f>競技設定!L31</f>
        <v/>
      </c>
      <c r="AL6" s="3" t="str">
        <f>競技設定!L32</f>
        <v/>
      </c>
      <c r="AM6" s="3" t="str">
        <f>競技設定!L33</f>
        <v/>
      </c>
      <c r="AN6" s="3" t="str">
        <f>競技設定!L34</f>
        <v/>
      </c>
      <c r="AO6" s="3" t="str">
        <f>競技設定!L35</f>
        <v/>
      </c>
      <c r="AP6" s="3" t="str">
        <f>競技設定!L36</f>
        <v/>
      </c>
      <c r="AQ6" s="3" t="str">
        <f>競技設定!L37</f>
        <v/>
      </c>
      <c r="AR6" s="3" t="str">
        <f>競技設定!L38</f>
        <v/>
      </c>
      <c r="AS6" s="3" t="str">
        <f>競技設定!L39</f>
        <v/>
      </c>
      <c r="AT6" s="3" t="str">
        <f>競技設定!L40</f>
        <v/>
      </c>
      <c r="AU6" s="3" t="str">
        <f>競技設定!L41</f>
        <v/>
      </c>
      <c r="AV6" s="3" t="str">
        <f>競技設定!L42</f>
        <v/>
      </c>
      <c r="AW6" s="3" t="str">
        <f>競技設定!L43</f>
        <v/>
      </c>
    </row>
    <row r="7" spans="1:49" ht="105" customHeight="1" thickBot="1">
      <c r="A7" s="300" t="s">
        <v>1</v>
      </c>
      <c r="B7" s="301" t="s">
        <v>2</v>
      </c>
      <c r="C7" s="302" t="s">
        <v>3</v>
      </c>
      <c r="D7" s="303" t="s">
        <v>238</v>
      </c>
      <c r="E7" s="304" t="str">
        <f>競技設定!I4</f>
        <v>女子100m</v>
      </c>
      <c r="F7" s="304" t="str">
        <f>競技設定!I5</f>
        <v>女子200m</v>
      </c>
      <c r="G7" s="304" t="str">
        <f>競技設定!I6</f>
        <v>女子400m</v>
      </c>
      <c r="H7" s="304" t="str">
        <f>競技設定!I7</f>
        <v>女子800m</v>
      </c>
      <c r="I7" s="304" t="str">
        <f>競技設定!I8</f>
        <v>女子1500m</v>
      </c>
      <c r="J7" s="304" t="str">
        <f>競技設定!I9</f>
        <v>女子5000m</v>
      </c>
      <c r="K7" s="304" t="str">
        <f>競技設定!I10</f>
        <v>女子100MH</v>
      </c>
      <c r="L7" s="304" t="str">
        <f>競技設定!I11</f>
        <v>女子400mH</v>
      </c>
      <c r="M7" s="304" t="str">
        <f>競技設定!I12</f>
        <v>女子3000mSC</v>
      </c>
      <c r="N7" s="304" t="str">
        <f>競技設定!I13</f>
        <v>女子5000mW</v>
      </c>
      <c r="O7" s="304" t="str">
        <f>競技設定!I14</f>
        <v>女子4X100mR</v>
      </c>
      <c r="P7" s="304" t="str">
        <f>競技設定!I15</f>
        <v>女子4X400mR</v>
      </c>
      <c r="Q7" s="304" t="str">
        <f>競技設定!I16</f>
        <v>女子走高跳</v>
      </c>
      <c r="R7" s="304" t="str">
        <f>競技設定!I17</f>
        <v>女子棒高跳</v>
      </c>
      <c r="S7" s="304" t="str">
        <f>競技設定!I18</f>
        <v>女子走幅跳</v>
      </c>
      <c r="T7" s="304" t="str">
        <f>競技設定!I19</f>
        <v>女子三段跳</v>
      </c>
      <c r="U7" s="340" t="str">
        <f>競技設定!I20</f>
        <v>女子砲丸投(4.000kg)</v>
      </c>
      <c r="V7" s="339" t="str">
        <f>競技設定!I21</f>
        <v>女子円盤投(1.000kg)</v>
      </c>
      <c r="W7" s="304" t="str">
        <f>競技設定!I22</f>
        <v>女子ハンマー投(4.000kg)</v>
      </c>
      <c r="X7" s="305" t="str">
        <f>競技設定!I23</f>
        <v>女子やり投</v>
      </c>
      <c r="Z7" s="300" t="s">
        <v>1</v>
      </c>
      <c r="AA7" s="301" t="s">
        <v>2</v>
      </c>
      <c r="AB7" s="302" t="s">
        <v>3</v>
      </c>
      <c r="AC7" s="303" t="s">
        <v>238</v>
      </c>
      <c r="AD7" s="304" t="str">
        <f>競技設定!I24</f>
        <v>少年A女子3000m</v>
      </c>
      <c r="AE7" s="304" t="str">
        <f>競技設定!I25</f>
        <v>少年B女子100m</v>
      </c>
      <c r="AF7" s="304" t="str">
        <f>競技設定!I26</f>
        <v>少年B女子100mYH</v>
      </c>
      <c r="AG7" s="304" t="str">
        <f>競技設定!I27</f>
        <v>少年B女子円盤投(1.000kg)</v>
      </c>
      <c r="AH7" s="304" t="str">
        <f>競技設定!I28</f>
        <v/>
      </c>
      <c r="AI7" s="304" t="str">
        <f>競技設定!I29</f>
        <v/>
      </c>
      <c r="AJ7" s="304" t="str">
        <f>競技設定!I30</f>
        <v/>
      </c>
      <c r="AK7" s="304" t="str">
        <f>競技設定!I31</f>
        <v/>
      </c>
      <c r="AL7" s="304" t="str">
        <f>競技設定!I32</f>
        <v/>
      </c>
      <c r="AM7" s="304" t="str">
        <f>競技設定!I33</f>
        <v/>
      </c>
      <c r="AN7" s="304" t="str">
        <f>競技設定!I34</f>
        <v/>
      </c>
      <c r="AO7" s="304" t="str">
        <f>競技設定!I35</f>
        <v/>
      </c>
      <c r="AP7" s="304" t="str">
        <f>競技設定!I36</f>
        <v/>
      </c>
      <c r="AQ7" s="304" t="str">
        <f>競技設定!I37</f>
        <v/>
      </c>
      <c r="AR7" s="304" t="str">
        <f>競技設定!I38</f>
        <v/>
      </c>
      <c r="AS7" s="304" t="str">
        <f>競技設定!I39</f>
        <v/>
      </c>
      <c r="AT7" s="340" t="str">
        <f>競技設定!I40</f>
        <v/>
      </c>
      <c r="AU7" s="339" t="str">
        <f>競技設定!I41</f>
        <v/>
      </c>
      <c r="AV7" s="304" t="str">
        <f>競技設定!I42</f>
        <v/>
      </c>
      <c r="AW7" s="305" t="str">
        <f>競技設定!I43</f>
        <v/>
      </c>
    </row>
    <row r="8" spans="1:49" ht="15" customHeight="1" thickTop="1">
      <c r="A8" s="306">
        <v>1</v>
      </c>
      <c r="B8" s="307" t="str">
        <f>女子種目選択!B4</f>
        <v/>
      </c>
      <c r="C8" s="307" t="str">
        <f>女子種目選択!C4</f>
        <v/>
      </c>
      <c r="D8" s="308" t="str">
        <f>女子種目選択!D4</f>
        <v/>
      </c>
      <c r="E8" s="325">
        <f>IF(E$6="","",COUNTIF('tmp４'!$K3:$O3,'女子一覧表 '!E$6))</f>
        <v>0</v>
      </c>
      <c r="F8" s="328">
        <f>IF(F$6="","",COUNTIF('tmp４'!$K3:$O3,'女子一覧表 '!F$6))</f>
        <v>0</v>
      </c>
      <c r="G8" s="323">
        <f>IF(G$6="","",COUNTIF('tmp４'!$K3:$O3,'女子一覧表 '!G$6))</f>
        <v>0</v>
      </c>
      <c r="H8" s="323">
        <f>IF(H$6="","",COUNTIF('tmp４'!$K3:$O3,'女子一覧表 '!H$6))</f>
        <v>0</v>
      </c>
      <c r="I8" s="323">
        <f>IF(I$6="","",COUNTIF('tmp４'!$K3:$O3,'女子一覧表 '!I$6))</f>
        <v>0</v>
      </c>
      <c r="J8" s="323">
        <f>IF(J$6="","",COUNTIF('tmp４'!$K3:$O3,'女子一覧表 '!J$6))</f>
        <v>0</v>
      </c>
      <c r="K8" s="323">
        <f>IF(K$6="","",COUNTIF('tmp４'!$K3:$O3,'女子一覧表 '!K$6))</f>
        <v>0</v>
      </c>
      <c r="L8" s="323">
        <f>IF(L$6="","",COUNTIF('tmp４'!$K3:$O3,'女子一覧表 '!L$6))</f>
        <v>0</v>
      </c>
      <c r="M8" s="323">
        <f>IF(M$6="","",COUNTIF('tmp４'!$K3:$O3,'女子一覧表 '!M$6))</f>
        <v>0</v>
      </c>
      <c r="N8" s="323">
        <f>IF(N$6="","",COUNTIF('tmp４'!$K3:$O3,'女子一覧表 '!N$6))</f>
        <v>0</v>
      </c>
      <c r="O8" s="323">
        <f>IF(O$6="","",COUNTIF('tmp４'!$K3:$O3,'女子一覧表 '!O$6))</f>
        <v>0</v>
      </c>
      <c r="P8" s="323">
        <f>IF(P$6="","",COUNTIF('tmp４'!$K3:$O3,'女子一覧表 '!P$6))</f>
        <v>0</v>
      </c>
      <c r="Q8" s="323">
        <f>IF(Q$6="","",COUNTIF('tmp４'!$K3:$O3,'女子一覧表 '!Q$6))</f>
        <v>0</v>
      </c>
      <c r="R8" s="323">
        <f>IF(R$6="","",COUNTIF('tmp４'!$K3:$O3,'女子一覧表 '!R$6))</f>
        <v>0</v>
      </c>
      <c r="S8" s="323">
        <f>IF(S$6="","",COUNTIF('tmp４'!$K3:$O3,'女子一覧表 '!S$6))</f>
        <v>0</v>
      </c>
      <c r="T8" s="323">
        <f>IF(T$6="","",COUNTIF('tmp４'!$K3:$O3,'女子一覧表 '!T$6))</f>
        <v>0</v>
      </c>
      <c r="U8" s="341">
        <f>IF(U$6="","",COUNTIF('tmp４'!$K3:$O3,'女子一覧表 '!U$6))</f>
        <v>0</v>
      </c>
      <c r="V8" s="328">
        <f>IF(V$6="","",COUNTIF('tmp４'!$K3:$O3,'女子一覧表 '!V$6))</f>
        <v>0</v>
      </c>
      <c r="W8" s="328">
        <f>IF(W$6="","",COUNTIF('tmp４'!$K3:$O3,'女子一覧表 '!W$6))</f>
        <v>0</v>
      </c>
      <c r="X8" s="310">
        <f>IF(X$6="","",COUNTIF('tmp４'!$K3:$O3,'女子一覧表 '!X$6))</f>
        <v>0</v>
      </c>
      <c r="Z8" s="306">
        <v>1</v>
      </c>
      <c r="AA8" s="307" t="str">
        <f>B8</f>
        <v/>
      </c>
      <c r="AB8" s="307" t="str">
        <f>C8</f>
        <v/>
      </c>
      <c r="AC8" s="308" t="str">
        <f>D8</f>
        <v/>
      </c>
      <c r="AD8" s="325">
        <f>IF(AD$6="","",COUNTIF('tmp４'!$K3:$O3,'女子一覧表 '!AD$6))</f>
        <v>0</v>
      </c>
      <c r="AE8" s="328">
        <f>IF(AE$6="","",COUNTIF('tmp４'!$K3:$O3,'女子一覧表 '!AE$6))</f>
        <v>0</v>
      </c>
      <c r="AF8" s="323">
        <f>IF(AF$6="","",COUNTIF('tmp４'!$K3:$O3,'女子一覧表 '!AF$6))</f>
        <v>0</v>
      </c>
      <c r="AG8" s="323">
        <f>IF(AG$6="","",COUNTIF('tmp４'!$K3:$O3,'女子一覧表 '!AG$6))</f>
        <v>0</v>
      </c>
      <c r="AH8" s="323" t="str">
        <f>IF(AH$6="","",COUNTIF('tmp４'!$K3:$O3,'女子一覧表 '!AH$6))</f>
        <v/>
      </c>
      <c r="AI8" s="323" t="str">
        <f>IF(AI$6="","",COUNTIF('tmp４'!$K3:$O3,'女子一覧表 '!AI$6))</f>
        <v/>
      </c>
      <c r="AJ8" s="323" t="str">
        <f>IF(AJ$6="","",COUNTIF('tmp４'!$K3:$O3,'女子一覧表 '!AJ$6))</f>
        <v/>
      </c>
      <c r="AK8" s="323" t="str">
        <f>IF(AK$6="","",COUNTIF('tmp４'!$K3:$O3,'女子一覧表 '!AK$6))</f>
        <v/>
      </c>
      <c r="AL8" s="323" t="str">
        <f>IF(AL$6="","",COUNTIF('tmp４'!$K3:$O3,'女子一覧表 '!AL$6))</f>
        <v/>
      </c>
      <c r="AM8" s="323" t="str">
        <f>IF(AM$6="","",COUNTIF('tmp４'!$K3:$O3,'女子一覧表 '!AM$6))</f>
        <v/>
      </c>
      <c r="AN8" s="323" t="str">
        <f>IF(AN$6="","",COUNTIF('tmp４'!$K3:$O3,'女子一覧表 '!AN$6))</f>
        <v/>
      </c>
      <c r="AO8" s="323" t="str">
        <f>IF(AO$6="","",COUNTIF('tmp４'!$K3:$O3,'女子一覧表 '!AO$6))</f>
        <v/>
      </c>
      <c r="AP8" s="323" t="str">
        <f>IF(AP$6="","",COUNTIF('tmp４'!$K3:$O3,'女子一覧表 '!AP$6))</f>
        <v/>
      </c>
      <c r="AQ8" s="323" t="str">
        <f>IF(AQ$6="","",COUNTIF('tmp４'!$K3:$O3,'女子一覧表 '!AQ$6))</f>
        <v/>
      </c>
      <c r="AR8" s="323" t="str">
        <f>IF(AR$6="","",COUNTIF('tmp４'!$K3:$O3,'女子一覧表 '!AR$6))</f>
        <v/>
      </c>
      <c r="AS8" s="323" t="str">
        <f>IF(AS$6="","",COUNTIF('tmp４'!$K3:$O3,'女子一覧表 '!AS$6))</f>
        <v/>
      </c>
      <c r="AT8" s="341" t="str">
        <f>IF(AT$6="","",COUNTIF('tmp４'!$K3:$O3,'女子一覧表 '!AT$6))</f>
        <v/>
      </c>
      <c r="AU8" s="328" t="str">
        <f>IF(AU$6="","",COUNTIF('tmp４'!$K3:$O3,'女子一覧表 '!AU$6))</f>
        <v/>
      </c>
      <c r="AV8" s="328" t="str">
        <f>IF(AV$6="","",COUNTIF('tmp４'!$K3:$O3,'女子一覧表 '!AV$6))</f>
        <v/>
      </c>
      <c r="AW8" s="310" t="str">
        <f>IF(AW$6="","",COUNTIF('tmp４'!$K3:$O3,'女子一覧表 '!AW$6))</f>
        <v/>
      </c>
    </row>
    <row r="9" spans="1:49" ht="15" customHeight="1">
      <c r="A9" s="311">
        <v>2</v>
      </c>
      <c r="B9" s="312" t="str">
        <f>女子種目選択!B5</f>
        <v/>
      </c>
      <c r="C9" s="312" t="str">
        <f>女子種目選択!C5</f>
        <v/>
      </c>
      <c r="D9" s="324" t="str">
        <f>女子種目選択!D5</f>
        <v/>
      </c>
      <c r="E9" s="326">
        <f>IF(E$6="","",COUNTIF('tmp４'!$K4:$O4,'女子一覧表 '!E$6))</f>
        <v>0</v>
      </c>
      <c r="F9" s="309">
        <f>IF(F$6="","",COUNTIF('tmp４'!$K4:$O4,'女子一覧表 '!F$6))</f>
        <v>0</v>
      </c>
      <c r="G9" s="313">
        <f>IF(G$6="","",COUNTIF('tmp４'!$K4:$O4,'女子一覧表 '!G$6))</f>
        <v>0</v>
      </c>
      <c r="H9" s="313">
        <f>IF(H$6="","",COUNTIF('tmp４'!$K4:$O4,'女子一覧表 '!H$6))</f>
        <v>0</v>
      </c>
      <c r="I9" s="313">
        <f>IF(I$6="","",COUNTIF('tmp４'!$K4:$O4,'女子一覧表 '!I$6))</f>
        <v>0</v>
      </c>
      <c r="J9" s="313">
        <f>IF(J$6="","",COUNTIF('tmp４'!$K4:$O4,'女子一覧表 '!J$6))</f>
        <v>0</v>
      </c>
      <c r="K9" s="313">
        <f>IF(K$6="","",COUNTIF('tmp４'!$K4:$O4,'女子一覧表 '!K$6))</f>
        <v>0</v>
      </c>
      <c r="L9" s="313">
        <f>IF(L$6="","",COUNTIF('tmp４'!$K4:$O4,'女子一覧表 '!L$6))</f>
        <v>0</v>
      </c>
      <c r="M9" s="313">
        <f>IF(M$6="","",COUNTIF('tmp４'!$K4:$O4,'女子一覧表 '!M$6))</f>
        <v>0</v>
      </c>
      <c r="N9" s="313">
        <f>IF(N$6="","",COUNTIF('tmp４'!$K4:$O4,'女子一覧表 '!N$6))</f>
        <v>0</v>
      </c>
      <c r="O9" s="313">
        <f>IF(O$6="","",COUNTIF('tmp４'!$K4:$O4,'女子一覧表 '!O$6))</f>
        <v>0</v>
      </c>
      <c r="P9" s="313">
        <f>IF(P$6="","",COUNTIF('tmp４'!$K4:$O4,'女子一覧表 '!P$6))</f>
        <v>0</v>
      </c>
      <c r="Q9" s="313">
        <f>IF(Q$6="","",COUNTIF('tmp４'!$K4:$O4,'女子一覧表 '!Q$6))</f>
        <v>0</v>
      </c>
      <c r="R9" s="313">
        <f>IF(R$6="","",COUNTIF('tmp４'!$K4:$O4,'女子一覧表 '!R$6))</f>
        <v>0</v>
      </c>
      <c r="S9" s="313">
        <f>IF(S$6="","",COUNTIF('tmp４'!$K4:$O4,'女子一覧表 '!S$6))</f>
        <v>0</v>
      </c>
      <c r="T9" s="313">
        <f>IF(T$6="","",COUNTIF('tmp４'!$K4:$O4,'女子一覧表 '!T$6))</f>
        <v>0</v>
      </c>
      <c r="U9" s="342">
        <f>IF(U$6="","",COUNTIF('tmp４'!$K4:$O4,'女子一覧表 '!U$6))</f>
        <v>0</v>
      </c>
      <c r="V9" s="309">
        <f>IF(V$6="","",COUNTIF('tmp４'!$K4:$O4,'女子一覧表 '!V$6))</f>
        <v>0</v>
      </c>
      <c r="W9" s="309">
        <f>IF(W$6="","",COUNTIF('tmp４'!$K4:$O4,'女子一覧表 '!W$6))</f>
        <v>0</v>
      </c>
      <c r="X9" s="314">
        <f>IF(X$6="","",COUNTIF('tmp４'!$K4:$O4,'女子一覧表 '!X$6))</f>
        <v>0</v>
      </c>
      <c r="Z9" s="311">
        <v>2</v>
      </c>
      <c r="AA9" s="312" t="str">
        <f t="shared" ref="AA9:AC57" si="0">B9</f>
        <v/>
      </c>
      <c r="AB9" s="312" t="str">
        <f t="shared" si="0"/>
        <v/>
      </c>
      <c r="AC9" s="324" t="str">
        <f t="shared" si="0"/>
        <v/>
      </c>
      <c r="AD9" s="326">
        <f>IF(AD$6="","",COUNTIF('tmp４'!$K4:$O4,'女子一覧表 '!AD$6))</f>
        <v>0</v>
      </c>
      <c r="AE9" s="309">
        <f>IF(AE$6="","",COUNTIF('tmp４'!$K4:$O4,'女子一覧表 '!AE$6))</f>
        <v>0</v>
      </c>
      <c r="AF9" s="313">
        <f>IF(AF$6="","",COUNTIF('tmp４'!$K4:$O4,'女子一覧表 '!AF$6))</f>
        <v>0</v>
      </c>
      <c r="AG9" s="313">
        <f>IF(AG$6="","",COUNTIF('tmp４'!$K4:$O4,'女子一覧表 '!AG$6))</f>
        <v>0</v>
      </c>
      <c r="AH9" s="313" t="str">
        <f>IF(AH$6="","",COUNTIF('tmp４'!$K4:$O4,'女子一覧表 '!AH$6))</f>
        <v/>
      </c>
      <c r="AI9" s="313" t="str">
        <f>IF(AI$6="","",COUNTIF('tmp４'!$K4:$O4,'女子一覧表 '!AI$6))</f>
        <v/>
      </c>
      <c r="AJ9" s="313" t="str">
        <f>IF(AJ$6="","",COUNTIF('tmp４'!$K4:$O4,'女子一覧表 '!AJ$6))</f>
        <v/>
      </c>
      <c r="AK9" s="313" t="str">
        <f>IF(AK$6="","",COUNTIF('tmp４'!$K4:$O4,'女子一覧表 '!AK$6))</f>
        <v/>
      </c>
      <c r="AL9" s="313" t="str">
        <f>IF(AL$6="","",COUNTIF('tmp４'!$K4:$O4,'女子一覧表 '!AL$6))</f>
        <v/>
      </c>
      <c r="AM9" s="313" t="str">
        <f>IF(AM$6="","",COUNTIF('tmp４'!$K4:$O4,'女子一覧表 '!AM$6))</f>
        <v/>
      </c>
      <c r="AN9" s="313" t="str">
        <f>IF(AN$6="","",COUNTIF('tmp４'!$K4:$O4,'女子一覧表 '!AN$6))</f>
        <v/>
      </c>
      <c r="AO9" s="313" t="str">
        <f>IF(AO$6="","",COUNTIF('tmp４'!$K4:$O4,'女子一覧表 '!AO$6))</f>
        <v/>
      </c>
      <c r="AP9" s="313" t="str">
        <f>IF(AP$6="","",COUNTIF('tmp４'!$K4:$O4,'女子一覧表 '!AP$6))</f>
        <v/>
      </c>
      <c r="AQ9" s="313" t="str">
        <f>IF(AQ$6="","",COUNTIF('tmp４'!$K4:$O4,'女子一覧表 '!AQ$6))</f>
        <v/>
      </c>
      <c r="AR9" s="313" t="str">
        <f>IF(AR$6="","",COUNTIF('tmp４'!$K4:$O4,'女子一覧表 '!AR$6))</f>
        <v/>
      </c>
      <c r="AS9" s="313" t="str">
        <f>IF(AS$6="","",COUNTIF('tmp４'!$K4:$O4,'女子一覧表 '!AS$6))</f>
        <v/>
      </c>
      <c r="AT9" s="342" t="str">
        <f>IF(AT$6="","",COUNTIF('tmp４'!$K4:$O4,'女子一覧表 '!AT$6))</f>
        <v/>
      </c>
      <c r="AU9" s="309" t="str">
        <f>IF(AU$6="","",COUNTIF('tmp４'!$K4:$O4,'女子一覧表 '!AU$6))</f>
        <v/>
      </c>
      <c r="AV9" s="309" t="str">
        <f>IF(AV$6="","",COUNTIF('tmp４'!$K4:$O4,'女子一覧表 '!AV$6))</f>
        <v/>
      </c>
      <c r="AW9" s="314" t="str">
        <f>IF(AW$6="","",COUNTIF('tmp４'!$K4:$O4,'女子一覧表 '!AW$6))</f>
        <v/>
      </c>
    </row>
    <row r="10" spans="1:49" ht="15" customHeight="1">
      <c r="A10" s="311">
        <v>3</v>
      </c>
      <c r="B10" s="312" t="str">
        <f>女子種目選択!B6</f>
        <v/>
      </c>
      <c r="C10" s="312" t="str">
        <f>女子種目選択!C6</f>
        <v/>
      </c>
      <c r="D10" s="324" t="str">
        <f>女子種目選択!D6</f>
        <v/>
      </c>
      <c r="E10" s="326">
        <f>IF(E$6="","",COUNTIF('tmp４'!$K5:$O5,'女子一覧表 '!E$6))</f>
        <v>0</v>
      </c>
      <c r="F10" s="309">
        <f>IF(F$6="","",COUNTIF('tmp４'!$K5:$O5,'女子一覧表 '!F$6))</f>
        <v>0</v>
      </c>
      <c r="G10" s="313">
        <f>IF(G$6="","",COUNTIF('tmp４'!$K5:$O5,'女子一覧表 '!G$6))</f>
        <v>0</v>
      </c>
      <c r="H10" s="313">
        <f>IF(H$6="","",COUNTIF('tmp４'!$K5:$O5,'女子一覧表 '!H$6))</f>
        <v>0</v>
      </c>
      <c r="I10" s="313">
        <f>IF(I$6="","",COUNTIF('tmp４'!$K5:$O5,'女子一覧表 '!I$6))</f>
        <v>0</v>
      </c>
      <c r="J10" s="313">
        <f>IF(J$6="","",COUNTIF('tmp４'!$K5:$O5,'女子一覧表 '!J$6))</f>
        <v>0</v>
      </c>
      <c r="K10" s="313">
        <f>IF(K$6="","",COUNTIF('tmp４'!$K5:$O5,'女子一覧表 '!K$6))</f>
        <v>0</v>
      </c>
      <c r="L10" s="313">
        <f>IF(L$6="","",COUNTIF('tmp４'!$K5:$O5,'女子一覧表 '!L$6))</f>
        <v>0</v>
      </c>
      <c r="M10" s="313">
        <f>IF(M$6="","",COUNTIF('tmp４'!$K5:$O5,'女子一覧表 '!M$6))</f>
        <v>0</v>
      </c>
      <c r="N10" s="313">
        <f>IF(N$6="","",COUNTIF('tmp４'!$K5:$O5,'女子一覧表 '!N$6))</f>
        <v>0</v>
      </c>
      <c r="O10" s="313">
        <f>IF(O$6="","",COUNTIF('tmp４'!$K5:$O5,'女子一覧表 '!O$6))</f>
        <v>0</v>
      </c>
      <c r="P10" s="313">
        <f>IF(P$6="","",COUNTIF('tmp４'!$K5:$O5,'女子一覧表 '!P$6))</f>
        <v>0</v>
      </c>
      <c r="Q10" s="313">
        <f>IF(Q$6="","",COUNTIF('tmp４'!$K5:$O5,'女子一覧表 '!Q$6))</f>
        <v>0</v>
      </c>
      <c r="R10" s="313">
        <f>IF(R$6="","",COUNTIF('tmp４'!$K5:$O5,'女子一覧表 '!R$6))</f>
        <v>0</v>
      </c>
      <c r="S10" s="313">
        <f>IF(S$6="","",COUNTIF('tmp４'!$K5:$O5,'女子一覧表 '!S$6))</f>
        <v>0</v>
      </c>
      <c r="T10" s="313">
        <f>IF(T$6="","",COUNTIF('tmp４'!$K5:$O5,'女子一覧表 '!T$6))</f>
        <v>0</v>
      </c>
      <c r="U10" s="342">
        <f>IF(U$6="","",COUNTIF('tmp４'!$K5:$O5,'女子一覧表 '!U$6))</f>
        <v>0</v>
      </c>
      <c r="V10" s="309">
        <f>IF(V$6="","",COUNTIF('tmp４'!$K5:$O5,'女子一覧表 '!V$6))</f>
        <v>0</v>
      </c>
      <c r="W10" s="309">
        <f>IF(W$6="","",COUNTIF('tmp４'!$K5:$O5,'女子一覧表 '!W$6))</f>
        <v>0</v>
      </c>
      <c r="X10" s="314">
        <f>IF(X$6="","",COUNTIF('tmp４'!$K5:$O5,'女子一覧表 '!X$6))</f>
        <v>0</v>
      </c>
      <c r="Z10" s="311">
        <v>3</v>
      </c>
      <c r="AA10" s="312" t="str">
        <f t="shared" si="0"/>
        <v/>
      </c>
      <c r="AB10" s="312" t="str">
        <f t="shared" si="0"/>
        <v/>
      </c>
      <c r="AC10" s="324" t="str">
        <f t="shared" si="0"/>
        <v/>
      </c>
      <c r="AD10" s="326">
        <f>IF(AD$6="","",COUNTIF('tmp４'!$K5:$O5,'女子一覧表 '!AD$6))</f>
        <v>0</v>
      </c>
      <c r="AE10" s="309">
        <f>IF(AE$6="","",COUNTIF('tmp４'!$K5:$O5,'女子一覧表 '!AE$6))</f>
        <v>0</v>
      </c>
      <c r="AF10" s="313">
        <f>IF(AF$6="","",COUNTIF('tmp４'!$K5:$O5,'女子一覧表 '!AF$6))</f>
        <v>0</v>
      </c>
      <c r="AG10" s="313">
        <f>IF(AG$6="","",COUNTIF('tmp４'!$K5:$O5,'女子一覧表 '!AG$6))</f>
        <v>0</v>
      </c>
      <c r="AH10" s="313" t="str">
        <f>IF(AH$6="","",COUNTIF('tmp４'!$K5:$O5,'女子一覧表 '!AH$6))</f>
        <v/>
      </c>
      <c r="AI10" s="313" t="str">
        <f>IF(AI$6="","",COUNTIF('tmp４'!$K5:$O5,'女子一覧表 '!AI$6))</f>
        <v/>
      </c>
      <c r="AJ10" s="313" t="str">
        <f>IF(AJ$6="","",COUNTIF('tmp４'!$K5:$O5,'女子一覧表 '!AJ$6))</f>
        <v/>
      </c>
      <c r="AK10" s="313" t="str">
        <f>IF(AK$6="","",COUNTIF('tmp４'!$K5:$O5,'女子一覧表 '!AK$6))</f>
        <v/>
      </c>
      <c r="AL10" s="313" t="str">
        <f>IF(AL$6="","",COUNTIF('tmp４'!$K5:$O5,'女子一覧表 '!AL$6))</f>
        <v/>
      </c>
      <c r="AM10" s="313" t="str">
        <f>IF(AM$6="","",COUNTIF('tmp４'!$K5:$O5,'女子一覧表 '!AM$6))</f>
        <v/>
      </c>
      <c r="AN10" s="313" t="str">
        <f>IF(AN$6="","",COUNTIF('tmp４'!$K5:$O5,'女子一覧表 '!AN$6))</f>
        <v/>
      </c>
      <c r="AO10" s="313" t="str">
        <f>IF(AO$6="","",COUNTIF('tmp４'!$K5:$O5,'女子一覧表 '!AO$6))</f>
        <v/>
      </c>
      <c r="AP10" s="313" t="str">
        <f>IF(AP$6="","",COUNTIF('tmp４'!$K5:$O5,'女子一覧表 '!AP$6))</f>
        <v/>
      </c>
      <c r="AQ10" s="313" t="str">
        <f>IF(AQ$6="","",COUNTIF('tmp４'!$K5:$O5,'女子一覧表 '!AQ$6))</f>
        <v/>
      </c>
      <c r="AR10" s="313" t="str">
        <f>IF(AR$6="","",COUNTIF('tmp４'!$K5:$O5,'女子一覧表 '!AR$6))</f>
        <v/>
      </c>
      <c r="AS10" s="313" t="str">
        <f>IF(AS$6="","",COUNTIF('tmp４'!$K5:$O5,'女子一覧表 '!AS$6))</f>
        <v/>
      </c>
      <c r="AT10" s="342" t="str">
        <f>IF(AT$6="","",COUNTIF('tmp４'!$K5:$O5,'女子一覧表 '!AT$6))</f>
        <v/>
      </c>
      <c r="AU10" s="309" t="str">
        <f>IF(AU$6="","",COUNTIF('tmp４'!$K5:$O5,'女子一覧表 '!AU$6))</f>
        <v/>
      </c>
      <c r="AV10" s="309" t="str">
        <f>IF(AV$6="","",COUNTIF('tmp４'!$K5:$O5,'女子一覧表 '!AV$6))</f>
        <v/>
      </c>
      <c r="AW10" s="314" t="str">
        <f>IF(AW$6="","",COUNTIF('tmp４'!$K5:$O5,'女子一覧表 '!AW$6))</f>
        <v/>
      </c>
    </row>
    <row r="11" spans="1:49" ht="15" customHeight="1">
      <c r="A11" s="311">
        <v>4</v>
      </c>
      <c r="B11" s="312" t="str">
        <f>女子種目選択!B7</f>
        <v/>
      </c>
      <c r="C11" s="312" t="str">
        <f>女子種目選択!C7</f>
        <v/>
      </c>
      <c r="D11" s="324" t="str">
        <f>女子種目選択!D7</f>
        <v/>
      </c>
      <c r="E11" s="326">
        <f>IF(E$6="","",COUNTIF('tmp４'!$K6:$O6,'女子一覧表 '!E$6))</f>
        <v>0</v>
      </c>
      <c r="F11" s="309">
        <f>IF(F$6="","",COUNTIF('tmp４'!$K6:$O6,'女子一覧表 '!F$6))</f>
        <v>0</v>
      </c>
      <c r="G11" s="313">
        <f>IF(G$6="","",COUNTIF('tmp４'!$K6:$O6,'女子一覧表 '!G$6))</f>
        <v>0</v>
      </c>
      <c r="H11" s="313">
        <f>IF(H$6="","",COUNTIF('tmp４'!$K6:$O6,'女子一覧表 '!H$6))</f>
        <v>0</v>
      </c>
      <c r="I11" s="313">
        <f>IF(I$6="","",COUNTIF('tmp４'!$K6:$O6,'女子一覧表 '!I$6))</f>
        <v>0</v>
      </c>
      <c r="J11" s="313">
        <f>IF(J$6="","",COUNTIF('tmp４'!$K6:$O6,'女子一覧表 '!J$6))</f>
        <v>0</v>
      </c>
      <c r="K11" s="313">
        <f>IF(K$6="","",COUNTIF('tmp４'!$K6:$O6,'女子一覧表 '!K$6))</f>
        <v>0</v>
      </c>
      <c r="L11" s="313">
        <f>IF(L$6="","",COUNTIF('tmp４'!$K6:$O6,'女子一覧表 '!L$6))</f>
        <v>0</v>
      </c>
      <c r="M11" s="313">
        <f>IF(M$6="","",COUNTIF('tmp４'!$K6:$O6,'女子一覧表 '!M$6))</f>
        <v>0</v>
      </c>
      <c r="N11" s="313">
        <f>IF(N$6="","",COUNTIF('tmp４'!$K6:$O6,'女子一覧表 '!N$6))</f>
        <v>0</v>
      </c>
      <c r="O11" s="313">
        <f>IF(O$6="","",COUNTIF('tmp４'!$K6:$O6,'女子一覧表 '!O$6))</f>
        <v>0</v>
      </c>
      <c r="P11" s="313">
        <f>IF(P$6="","",COUNTIF('tmp４'!$K6:$O6,'女子一覧表 '!P$6))</f>
        <v>0</v>
      </c>
      <c r="Q11" s="313">
        <f>IF(Q$6="","",COUNTIF('tmp４'!$K6:$O6,'女子一覧表 '!Q$6))</f>
        <v>0</v>
      </c>
      <c r="R11" s="313">
        <f>IF(R$6="","",COUNTIF('tmp４'!$K6:$O6,'女子一覧表 '!R$6))</f>
        <v>0</v>
      </c>
      <c r="S11" s="313">
        <f>IF(S$6="","",COUNTIF('tmp４'!$K6:$O6,'女子一覧表 '!S$6))</f>
        <v>0</v>
      </c>
      <c r="T11" s="313">
        <f>IF(T$6="","",COUNTIF('tmp４'!$K6:$O6,'女子一覧表 '!T$6))</f>
        <v>0</v>
      </c>
      <c r="U11" s="342">
        <f>IF(U$6="","",COUNTIF('tmp４'!$K6:$O6,'女子一覧表 '!U$6))</f>
        <v>0</v>
      </c>
      <c r="V11" s="309">
        <f>IF(V$6="","",COUNTIF('tmp４'!$K6:$O6,'女子一覧表 '!V$6))</f>
        <v>0</v>
      </c>
      <c r="W11" s="309">
        <f>IF(W$6="","",COUNTIF('tmp４'!$K6:$O6,'女子一覧表 '!W$6))</f>
        <v>0</v>
      </c>
      <c r="X11" s="314">
        <f>IF(X$6="","",COUNTIF('tmp４'!$K6:$O6,'女子一覧表 '!X$6))</f>
        <v>0</v>
      </c>
      <c r="Z11" s="311">
        <v>4</v>
      </c>
      <c r="AA11" s="312" t="str">
        <f t="shared" si="0"/>
        <v/>
      </c>
      <c r="AB11" s="312" t="str">
        <f t="shared" si="0"/>
        <v/>
      </c>
      <c r="AC11" s="324" t="str">
        <f t="shared" si="0"/>
        <v/>
      </c>
      <c r="AD11" s="326">
        <f>IF(AD$6="","",COUNTIF('tmp４'!$K6:$O6,'女子一覧表 '!AD$6))</f>
        <v>0</v>
      </c>
      <c r="AE11" s="309">
        <f>IF(AE$6="","",COUNTIF('tmp４'!$K6:$O6,'女子一覧表 '!AE$6))</f>
        <v>0</v>
      </c>
      <c r="AF11" s="313">
        <f>IF(AF$6="","",COUNTIF('tmp４'!$K6:$O6,'女子一覧表 '!AF$6))</f>
        <v>0</v>
      </c>
      <c r="AG11" s="313">
        <f>IF(AG$6="","",COUNTIF('tmp４'!$K6:$O6,'女子一覧表 '!AG$6))</f>
        <v>0</v>
      </c>
      <c r="AH11" s="313" t="str">
        <f>IF(AH$6="","",COUNTIF('tmp４'!$K6:$O6,'女子一覧表 '!AH$6))</f>
        <v/>
      </c>
      <c r="AI11" s="313" t="str">
        <f>IF(AI$6="","",COUNTIF('tmp４'!$K6:$O6,'女子一覧表 '!AI$6))</f>
        <v/>
      </c>
      <c r="AJ11" s="313" t="str">
        <f>IF(AJ$6="","",COUNTIF('tmp４'!$K6:$O6,'女子一覧表 '!AJ$6))</f>
        <v/>
      </c>
      <c r="AK11" s="313" t="str">
        <f>IF(AK$6="","",COUNTIF('tmp４'!$K6:$O6,'女子一覧表 '!AK$6))</f>
        <v/>
      </c>
      <c r="AL11" s="313" t="str">
        <f>IF(AL$6="","",COUNTIF('tmp４'!$K6:$O6,'女子一覧表 '!AL$6))</f>
        <v/>
      </c>
      <c r="AM11" s="313" t="str">
        <f>IF(AM$6="","",COUNTIF('tmp４'!$K6:$O6,'女子一覧表 '!AM$6))</f>
        <v/>
      </c>
      <c r="AN11" s="313" t="str">
        <f>IF(AN$6="","",COUNTIF('tmp４'!$K6:$O6,'女子一覧表 '!AN$6))</f>
        <v/>
      </c>
      <c r="AO11" s="313" t="str">
        <f>IF(AO$6="","",COUNTIF('tmp４'!$K6:$O6,'女子一覧表 '!AO$6))</f>
        <v/>
      </c>
      <c r="AP11" s="313" t="str">
        <f>IF(AP$6="","",COUNTIF('tmp４'!$K6:$O6,'女子一覧表 '!AP$6))</f>
        <v/>
      </c>
      <c r="AQ11" s="313" t="str">
        <f>IF(AQ$6="","",COUNTIF('tmp４'!$K6:$O6,'女子一覧表 '!AQ$6))</f>
        <v/>
      </c>
      <c r="AR11" s="313" t="str">
        <f>IF(AR$6="","",COUNTIF('tmp４'!$K6:$O6,'女子一覧表 '!AR$6))</f>
        <v/>
      </c>
      <c r="AS11" s="313" t="str">
        <f>IF(AS$6="","",COUNTIF('tmp４'!$K6:$O6,'女子一覧表 '!AS$6))</f>
        <v/>
      </c>
      <c r="AT11" s="342" t="str">
        <f>IF(AT$6="","",COUNTIF('tmp４'!$K6:$O6,'女子一覧表 '!AT$6))</f>
        <v/>
      </c>
      <c r="AU11" s="309" t="str">
        <f>IF(AU$6="","",COUNTIF('tmp４'!$K6:$O6,'女子一覧表 '!AU$6))</f>
        <v/>
      </c>
      <c r="AV11" s="309" t="str">
        <f>IF(AV$6="","",COUNTIF('tmp４'!$K6:$O6,'女子一覧表 '!AV$6))</f>
        <v/>
      </c>
      <c r="AW11" s="314" t="str">
        <f>IF(AW$6="","",COUNTIF('tmp４'!$K6:$O6,'女子一覧表 '!AW$6))</f>
        <v/>
      </c>
    </row>
    <row r="12" spans="1:49" ht="15" customHeight="1">
      <c r="A12" s="311">
        <v>5</v>
      </c>
      <c r="B12" s="312" t="str">
        <f>女子種目選択!B8</f>
        <v/>
      </c>
      <c r="C12" s="312" t="str">
        <f>女子種目選択!C8</f>
        <v/>
      </c>
      <c r="D12" s="324" t="str">
        <f>女子種目選択!D8</f>
        <v/>
      </c>
      <c r="E12" s="326">
        <f>IF(E$6="","",COUNTIF('tmp４'!$K7:$O7,'女子一覧表 '!E$6))</f>
        <v>0</v>
      </c>
      <c r="F12" s="309">
        <f>IF(F$6="","",COUNTIF('tmp４'!$K7:$O7,'女子一覧表 '!F$6))</f>
        <v>0</v>
      </c>
      <c r="G12" s="313">
        <f>IF(G$6="","",COUNTIF('tmp４'!$K7:$O7,'女子一覧表 '!G$6))</f>
        <v>0</v>
      </c>
      <c r="H12" s="313">
        <f>IF(H$6="","",COUNTIF('tmp４'!$K7:$O7,'女子一覧表 '!H$6))</f>
        <v>0</v>
      </c>
      <c r="I12" s="313">
        <f>IF(I$6="","",COUNTIF('tmp４'!$K7:$O7,'女子一覧表 '!I$6))</f>
        <v>0</v>
      </c>
      <c r="J12" s="313">
        <f>IF(J$6="","",COUNTIF('tmp４'!$K7:$O7,'女子一覧表 '!J$6))</f>
        <v>0</v>
      </c>
      <c r="K12" s="313">
        <f>IF(K$6="","",COUNTIF('tmp４'!$K7:$O7,'女子一覧表 '!K$6))</f>
        <v>0</v>
      </c>
      <c r="L12" s="313">
        <f>IF(L$6="","",COUNTIF('tmp４'!$K7:$O7,'女子一覧表 '!L$6))</f>
        <v>0</v>
      </c>
      <c r="M12" s="313">
        <f>IF(M$6="","",COUNTIF('tmp４'!$K7:$O7,'女子一覧表 '!M$6))</f>
        <v>0</v>
      </c>
      <c r="N12" s="313">
        <f>IF(N$6="","",COUNTIF('tmp４'!$K7:$O7,'女子一覧表 '!N$6))</f>
        <v>0</v>
      </c>
      <c r="O12" s="313">
        <f>IF(O$6="","",COUNTIF('tmp４'!$K7:$O7,'女子一覧表 '!O$6))</f>
        <v>0</v>
      </c>
      <c r="P12" s="313">
        <f>IF(P$6="","",COUNTIF('tmp４'!$K7:$O7,'女子一覧表 '!P$6))</f>
        <v>0</v>
      </c>
      <c r="Q12" s="313">
        <f>IF(Q$6="","",COUNTIF('tmp４'!$K7:$O7,'女子一覧表 '!Q$6))</f>
        <v>0</v>
      </c>
      <c r="R12" s="313">
        <f>IF(R$6="","",COUNTIF('tmp４'!$K7:$O7,'女子一覧表 '!R$6))</f>
        <v>0</v>
      </c>
      <c r="S12" s="313">
        <f>IF(S$6="","",COUNTIF('tmp４'!$K7:$O7,'女子一覧表 '!S$6))</f>
        <v>0</v>
      </c>
      <c r="T12" s="313">
        <f>IF(T$6="","",COUNTIF('tmp４'!$K7:$O7,'女子一覧表 '!T$6))</f>
        <v>0</v>
      </c>
      <c r="U12" s="342">
        <f>IF(U$6="","",COUNTIF('tmp４'!$K7:$O7,'女子一覧表 '!U$6))</f>
        <v>0</v>
      </c>
      <c r="V12" s="309">
        <f>IF(V$6="","",COUNTIF('tmp４'!$K7:$O7,'女子一覧表 '!V$6))</f>
        <v>0</v>
      </c>
      <c r="W12" s="309">
        <f>IF(W$6="","",COUNTIF('tmp４'!$K7:$O7,'女子一覧表 '!W$6))</f>
        <v>0</v>
      </c>
      <c r="X12" s="314">
        <f>IF(X$6="","",COUNTIF('tmp４'!$K7:$O7,'女子一覧表 '!X$6))</f>
        <v>0</v>
      </c>
      <c r="Z12" s="311">
        <v>5</v>
      </c>
      <c r="AA12" s="312" t="str">
        <f t="shared" si="0"/>
        <v/>
      </c>
      <c r="AB12" s="312" t="str">
        <f t="shared" si="0"/>
        <v/>
      </c>
      <c r="AC12" s="324" t="str">
        <f t="shared" si="0"/>
        <v/>
      </c>
      <c r="AD12" s="326">
        <f>IF(AD$6="","",COUNTIF('tmp４'!$K7:$O7,'女子一覧表 '!AD$6))</f>
        <v>0</v>
      </c>
      <c r="AE12" s="309">
        <f>IF(AE$6="","",COUNTIF('tmp４'!$K7:$O7,'女子一覧表 '!AE$6))</f>
        <v>0</v>
      </c>
      <c r="AF12" s="313">
        <f>IF(AF$6="","",COUNTIF('tmp４'!$K7:$O7,'女子一覧表 '!AF$6))</f>
        <v>0</v>
      </c>
      <c r="AG12" s="313">
        <f>IF(AG$6="","",COUNTIF('tmp４'!$K7:$O7,'女子一覧表 '!AG$6))</f>
        <v>0</v>
      </c>
      <c r="AH12" s="313" t="str">
        <f>IF(AH$6="","",COUNTIF('tmp４'!$K7:$O7,'女子一覧表 '!AH$6))</f>
        <v/>
      </c>
      <c r="AI12" s="313" t="str">
        <f>IF(AI$6="","",COUNTIF('tmp４'!$K7:$O7,'女子一覧表 '!AI$6))</f>
        <v/>
      </c>
      <c r="AJ12" s="313" t="str">
        <f>IF(AJ$6="","",COUNTIF('tmp４'!$K7:$O7,'女子一覧表 '!AJ$6))</f>
        <v/>
      </c>
      <c r="AK12" s="313" t="str">
        <f>IF(AK$6="","",COUNTIF('tmp４'!$K7:$O7,'女子一覧表 '!AK$6))</f>
        <v/>
      </c>
      <c r="AL12" s="313" t="str">
        <f>IF(AL$6="","",COUNTIF('tmp４'!$K7:$O7,'女子一覧表 '!AL$6))</f>
        <v/>
      </c>
      <c r="AM12" s="313" t="str">
        <f>IF(AM$6="","",COUNTIF('tmp４'!$K7:$O7,'女子一覧表 '!AM$6))</f>
        <v/>
      </c>
      <c r="AN12" s="313" t="str">
        <f>IF(AN$6="","",COUNTIF('tmp４'!$K7:$O7,'女子一覧表 '!AN$6))</f>
        <v/>
      </c>
      <c r="AO12" s="313" t="str">
        <f>IF(AO$6="","",COUNTIF('tmp４'!$K7:$O7,'女子一覧表 '!AO$6))</f>
        <v/>
      </c>
      <c r="AP12" s="313" t="str">
        <f>IF(AP$6="","",COUNTIF('tmp４'!$K7:$O7,'女子一覧表 '!AP$6))</f>
        <v/>
      </c>
      <c r="AQ12" s="313" t="str">
        <f>IF(AQ$6="","",COUNTIF('tmp４'!$K7:$O7,'女子一覧表 '!AQ$6))</f>
        <v/>
      </c>
      <c r="AR12" s="313" t="str">
        <f>IF(AR$6="","",COUNTIF('tmp４'!$K7:$O7,'女子一覧表 '!AR$6))</f>
        <v/>
      </c>
      <c r="AS12" s="313" t="str">
        <f>IF(AS$6="","",COUNTIF('tmp４'!$K7:$O7,'女子一覧表 '!AS$6))</f>
        <v/>
      </c>
      <c r="AT12" s="342" t="str">
        <f>IF(AT$6="","",COUNTIF('tmp４'!$K7:$O7,'女子一覧表 '!AT$6))</f>
        <v/>
      </c>
      <c r="AU12" s="309" t="str">
        <f>IF(AU$6="","",COUNTIF('tmp４'!$K7:$O7,'女子一覧表 '!AU$6))</f>
        <v/>
      </c>
      <c r="AV12" s="309" t="str">
        <f>IF(AV$6="","",COUNTIF('tmp４'!$K7:$O7,'女子一覧表 '!AV$6))</f>
        <v/>
      </c>
      <c r="AW12" s="314" t="str">
        <f>IF(AW$6="","",COUNTIF('tmp４'!$K7:$O7,'女子一覧表 '!AW$6))</f>
        <v/>
      </c>
    </row>
    <row r="13" spans="1:49" ht="15" customHeight="1">
      <c r="A13" s="311">
        <v>6</v>
      </c>
      <c r="B13" s="312" t="str">
        <f>女子種目選択!B9</f>
        <v/>
      </c>
      <c r="C13" s="312" t="str">
        <f>女子種目選択!C9</f>
        <v/>
      </c>
      <c r="D13" s="324" t="str">
        <f>女子種目選択!D9</f>
        <v/>
      </c>
      <c r="E13" s="326">
        <f>IF(E$6="","",COUNTIF('tmp４'!$K8:$O8,'女子一覧表 '!E$6))</f>
        <v>0</v>
      </c>
      <c r="F13" s="309">
        <f>IF(F$6="","",COUNTIF('tmp４'!$K8:$O8,'女子一覧表 '!F$6))</f>
        <v>0</v>
      </c>
      <c r="G13" s="313">
        <f>IF(G$6="","",COUNTIF('tmp４'!$K8:$O8,'女子一覧表 '!G$6))</f>
        <v>0</v>
      </c>
      <c r="H13" s="313">
        <f>IF(H$6="","",COUNTIF('tmp４'!$K8:$O8,'女子一覧表 '!H$6))</f>
        <v>0</v>
      </c>
      <c r="I13" s="313">
        <f>IF(I$6="","",COUNTIF('tmp４'!$K8:$O8,'女子一覧表 '!I$6))</f>
        <v>0</v>
      </c>
      <c r="J13" s="313">
        <f>IF(J$6="","",COUNTIF('tmp４'!$K8:$O8,'女子一覧表 '!J$6))</f>
        <v>0</v>
      </c>
      <c r="K13" s="313">
        <f>IF(K$6="","",COUNTIF('tmp４'!$K8:$O8,'女子一覧表 '!K$6))</f>
        <v>0</v>
      </c>
      <c r="L13" s="313">
        <f>IF(L$6="","",COUNTIF('tmp４'!$K8:$O8,'女子一覧表 '!L$6))</f>
        <v>0</v>
      </c>
      <c r="M13" s="313">
        <f>IF(M$6="","",COUNTIF('tmp４'!$K8:$O8,'女子一覧表 '!M$6))</f>
        <v>0</v>
      </c>
      <c r="N13" s="313">
        <f>IF(N$6="","",COUNTIF('tmp４'!$K8:$O8,'女子一覧表 '!N$6))</f>
        <v>0</v>
      </c>
      <c r="O13" s="313">
        <f>IF(O$6="","",COUNTIF('tmp４'!$K8:$O8,'女子一覧表 '!O$6))</f>
        <v>0</v>
      </c>
      <c r="P13" s="313">
        <f>IF(P$6="","",COUNTIF('tmp４'!$K8:$O8,'女子一覧表 '!P$6))</f>
        <v>0</v>
      </c>
      <c r="Q13" s="313">
        <f>IF(Q$6="","",COUNTIF('tmp４'!$K8:$O8,'女子一覧表 '!Q$6))</f>
        <v>0</v>
      </c>
      <c r="R13" s="313">
        <f>IF(R$6="","",COUNTIF('tmp４'!$K8:$O8,'女子一覧表 '!R$6))</f>
        <v>0</v>
      </c>
      <c r="S13" s="313">
        <f>IF(S$6="","",COUNTIF('tmp４'!$K8:$O8,'女子一覧表 '!S$6))</f>
        <v>0</v>
      </c>
      <c r="T13" s="313">
        <f>IF(T$6="","",COUNTIF('tmp４'!$K8:$O8,'女子一覧表 '!T$6))</f>
        <v>0</v>
      </c>
      <c r="U13" s="342">
        <f>IF(U$6="","",COUNTIF('tmp４'!$K8:$O8,'女子一覧表 '!U$6))</f>
        <v>0</v>
      </c>
      <c r="V13" s="309">
        <f>IF(V$6="","",COUNTIF('tmp４'!$K8:$O8,'女子一覧表 '!V$6))</f>
        <v>0</v>
      </c>
      <c r="W13" s="309">
        <f>IF(W$6="","",COUNTIF('tmp４'!$K8:$O8,'女子一覧表 '!W$6))</f>
        <v>0</v>
      </c>
      <c r="X13" s="314">
        <f>IF(X$6="","",COUNTIF('tmp４'!$K8:$O8,'女子一覧表 '!X$6))</f>
        <v>0</v>
      </c>
      <c r="Z13" s="311">
        <v>6</v>
      </c>
      <c r="AA13" s="312" t="str">
        <f t="shared" si="0"/>
        <v/>
      </c>
      <c r="AB13" s="312" t="str">
        <f t="shared" si="0"/>
        <v/>
      </c>
      <c r="AC13" s="324" t="str">
        <f t="shared" si="0"/>
        <v/>
      </c>
      <c r="AD13" s="326">
        <f>IF(AD$6="","",COUNTIF('tmp４'!$K8:$O8,'女子一覧表 '!AD$6))</f>
        <v>0</v>
      </c>
      <c r="AE13" s="309">
        <f>IF(AE$6="","",COUNTIF('tmp４'!$K8:$O8,'女子一覧表 '!AE$6))</f>
        <v>0</v>
      </c>
      <c r="AF13" s="313">
        <f>IF(AF$6="","",COUNTIF('tmp４'!$K8:$O8,'女子一覧表 '!AF$6))</f>
        <v>0</v>
      </c>
      <c r="AG13" s="313">
        <f>IF(AG$6="","",COUNTIF('tmp４'!$K8:$O8,'女子一覧表 '!AG$6))</f>
        <v>0</v>
      </c>
      <c r="AH13" s="313" t="str">
        <f>IF(AH$6="","",COUNTIF('tmp４'!$K8:$O8,'女子一覧表 '!AH$6))</f>
        <v/>
      </c>
      <c r="AI13" s="313" t="str">
        <f>IF(AI$6="","",COUNTIF('tmp４'!$K8:$O8,'女子一覧表 '!AI$6))</f>
        <v/>
      </c>
      <c r="AJ13" s="313" t="str">
        <f>IF(AJ$6="","",COUNTIF('tmp４'!$K8:$O8,'女子一覧表 '!AJ$6))</f>
        <v/>
      </c>
      <c r="AK13" s="313" t="str">
        <f>IF(AK$6="","",COUNTIF('tmp４'!$K8:$O8,'女子一覧表 '!AK$6))</f>
        <v/>
      </c>
      <c r="AL13" s="313" t="str">
        <f>IF(AL$6="","",COUNTIF('tmp４'!$K8:$O8,'女子一覧表 '!AL$6))</f>
        <v/>
      </c>
      <c r="AM13" s="313" t="str">
        <f>IF(AM$6="","",COUNTIF('tmp４'!$K8:$O8,'女子一覧表 '!AM$6))</f>
        <v/>
      </c>
      <c r="AN13" s="313" t="str">
        <f>IF(AN$6="","",COUNTIF('tmp４'!$K8:$O8,'女子一覧表 '!AN$6))</f>
        <v/>
      </c>
      <c r="AO13" s="313" t="str">
        <f>IF(AO$6="","",COUNTIF('tmp４'!$K8:$O8,'女子一覧表 '!AO$6))</f>
        <v/>
      </c>
      <c r="AP13" s="313" t="str">
        <f>IF(AP$6="","",COUNTIF('tmp４'!$K8:$O8,'女子一覧表 '!AP$6))</f>
        <v/>
      </c>
      <c r="AQ13" s="313" t="str">
        <f>IF(AQ$6="","",COUNTIF('tmp４'!$K8:$O8,'女子一覧表 '!AQ$6))</f>
        <v/>
      </c>
      <c r="AR13" s="313" t="str">
        <f>IF(AR$6="","",COUNTIF('tmp４'!$K8:$O8,'女子一覧表 '!AR$6))</f>
        <v/>
      </c>
      <c r="AS13" s="313" t="str">
        <f>IF(AS$6="","",COUNTIF('tmp４'!$K8:$O8,'女子一覧表 '!AS$6))</f>
        <v/>
      </c>
      <c r="AT13" s="342" t="str">
        <f>IF(AT$6="","",COUNTIF('tmp４'!$K8:$O8,'女子一覧表 '!AT$6))</f>
        <v/>
      </c>
      <c r="AU13" s="309" t="str">
        <f>IF(AU$6="","",COUNTIF('tmp４'!$K8:$O8,'女子一覧表 '!AU$6))</f>
        <v/>
      </c>
      <c r="AV13" s="309" t="str">
        <f>IF(AV$6="","",COUNTIF('tmp４'!$K8:$O8,'女子一覧表 '!AV$6))</f>
        <v/>
      </c>
      <c r="AW13" s="314" t="str">
        <f>IF(AW$6="","",COUNTIF('tmp４'!$K8:$O8,'女子一覧表 '!AW$6))</f>
        <v/>
      </c>
    </row>
    <row r="14" spans="1:49" ht="15" customHeight="1">
      <c r="A14" s="311">
        <v>7</v>
      </c>
      <c r="B14" s="312" t="str">
        <f>女子種目選択!B10</f>
        <v/>
      </c>
      <c r="C14" s="312" t="str">
        <f>女子種目選択!C10</f>
        <v/>
      </c>
      <c r="D14" s="324" t="str">
        <f>女子種目選択!D10</f>
        <v/>
      </c>
      <c r="E14" s="326">
        <f>IF(E$6="","",COUNTIF('tmp４'!$K9:$O9,'女子一覧表 '!E$6))</f>
        <v>0</v>
      </c>
      <c r="F14" s="309">
        <f>IF(F$6="","",COUNTIF('tmp４'!$K9:$O9,'女子一覧表 '!F$6))</f>
        <v>0</v>
      </c>
      <c r="G14" s="313">
        <f>IF(G$6="","",COUNTIF('tmp４'!$K9:$O9,'女子一覧表 '!G$6))</f>
        <v>0</v>
      </c>
      <c r="H14" s="313">
        <f>IF(H$6="","",COUNTIF('tmp４'!$K9:$O9,'女子一覧表 '!H$6))</f>
        <v>0</v>
      </c>
      <c r="I14" s="313">
        <f>IF(I$6="","",COUNTIF('tmp４'!$K9:$O9,'女子一覧表 '!I$6))</f>
        <v>0</v>
      </c>
      <c r="J14" s="313">
        <f>IF(J$6="","",COUNTIF('tmp４'!$K9:$O9,'女子一覧表 '!J$6))</f>
        <v>0</v>
      </c>
      <c r="K14" s="313">
        <f>IF(K$6="","",COUNTIF('tmp４'!$K9:$O9,'女子一覧表 '!K$6))</f>
        <v>0</v>
      </c>
      <c r="L14" s="313">
        <f>IF(L$6="","",COUNTIF('tmp４'!$K9:$O9,'女子一覧表 '!L$6))</f>
        <v>0</v>
      </c>
      <c r="M14" s="313">
        <f>IF(M$6="","",COUNTIF('tmp４'!$K9:$O9,'女子一覧表 '!M$6))</f>
        <v>0</v>
      </c>
      <c r="N14" s="313">
        <f>IF(N$6="","",COUNTIF('tmp４'!$K9:$O9,'女子一覧表 '!N$6))</f>
        <v>0</v>
      </c>
      <c r="O14" s="313">
        <f>IF(O$6="","",COUNTIF('tmp４'!$K9:$O9,'女子一覧表 '!O$6))</f>
        <v>0</v>
      </c>
      <c r="P14" s="313">
        <f>IF(P$6="","",COUNTIF('tmp４'!$K9:$O9,'女子一覧表 '!P$6))</f>
        <v>0</v>
      </c>
      <c r="Q14" s="313">
        <f>IF(Q$6="","",COUNTIF('tmp４'!$K9:$O9,'女子一覧表 '!Q$6))</f>
        <v>0</v>
      </c>
      <c r="R14" s="313">
        <f>IF(R$6="","",COUNTIF('tmp４'!$K9:$O9,'女子一覧表 '!R$6))</f>
        <v>0</v>
      </c>
      <c r="S14" s="313">
        <f>IF(S$6="","",COUNTIF('tmp４'!$K9:$O9,'女子一覧表 '!S$6))</f>
        <v>0</v>
      </c>
      <c r="T14" s="313">
        <f>IF(T$6="","",COUNTIF('tmp４'!$K9:$O9,'女子一覧表 '!T$6))</f>
        <v>0</v>
      </c>
      <c r="U14" s="342">
        <f>IF(U$6="","",COUNTIF('tmp４'!$K9:$O9,'女子一覧表 '!U$6))</f>
        <v>0</v>
      </c>
      <c r="V14" s="309">
        <f>IF(V$6="","",COUNTIF('tmp４'!$K9:$O9,'女子一覧表 '!V$6))</f>
        <v>0</v>
      </c>
      <c r="W14" s="309">
        <f>IF(W$6="","",COUNTIF('tmp４'!$K9:$O9,'女子一覧表 '!W$6))</f>
        <v>0</v>
      </c>
      <c r="X14" s="314">
        <f>IF(X$6="","",COUNTIF('tmp４'!$K9:$O9,'女子一覧表 '!X$6))</f>
        <v>0</v>
      </c>
      <c r="Z14" s="311">
        <v>7</v>
      </c>
      <c r="AA14" s="312" t="str">
        <f t="shared" si="0"/>
        <v/>
      </c>
      <c r="AB14" s="312" t="str">
        <f t="shared" si="0"/>
        <v/>
      </c>
      <c r="AC14" s="324" t="str">
        <f t="shared" si="0"/>
        <v/>
      </c>
      <c r="AD14" s="326">
        <f>IF(AD$6="","",COUNTIF('tmp４'!$K9:$O9,'女子一覧表 '!AD$6))</f>
        <v>0</v>
      </c>
      <c r="AE14" s="309">
        <f>IF(AE$6="","",COUNTIF('tmp４'!$K9:$O9,'女子一覧表 '!AE$6))</f>
        <v>0</v>
      </c>
      <c r="AF14" s="313">
        <f>IF(AF$6="","",COUNTIF('tmp４'!$K9:$O9,'女子一覧表 '!AF$6))</f>
        <v>0</v>
      </c>
      <c r="AG14" s="313">
        <f>IF(AG$6="","",COUNTIF('tmp４'!$K9:$O9,'女子一覧表 '!AG$6))</f>
        <v>0</v>
      </c>
      <c r="AH14" s="313" t="str">
        <f>IF(AH$6="","",COUNTIF('tmp４'!$K9:$O9,'女子一覧表 '!AH$6))</f>
        <v/>
      </c>
      <c r="AI14" s="313" t="str">
        <f>IF(AI$6="","",COUNTIF('tmp４'!$K9:$O9,'女子一覧表 '!AI$6))</f>
        <v/>
      </c>
      <c r="AJ14" s="313" t="str">
        <f>IF(AJ$6="","",COUNTIF('tmp４'!$K9:$O9,'女子一覧表 '!AJ$6))</f>
        <v/>
      </c>
      <c r="AK14" s="313" t="str">
        <f>IF(AK$6="","",COUNTIF('tmp４'!$K9:$O9,'女子一覧表 '!AK$6))</f>
        <v/>
      </c>
      <c r="AL14" s="313" t="str">
        <f>IF(AL$6="","",COUNTIF('tmp４'!$K9:$O9,'女子一覧表 '!AL$6))</f>
        <v/>
      </c>
      <c r="AM14" s="313" t="str">
        <f>IF(AM$6="","",COUNTIF('tmp４'!$K9:$O9,'女子一覧表 '!AM$6))</f>
        <v/>
      </c>
      <c r="AN14" s="313" t="str">
        <f>IF(AN$6="","",COUNTIF('tmp４'!$K9:$O9,'女子一覧表 '!AN$6))</f>
        <v/>
      </c>
      <c r="AO14" s="313" t="str">
        <f>IF(AO$6="","",COUNTIF('tmp４'!$K9:$O9,'女子一覧表 '!AO$6))</f>
        <v/>
      </c>
      <c r="AP14" s="313" t="str">
        <f>IF(AP$6="","",COUNTIF('tmp４'!$K9:$O9,'女子一覧表 '!AP$6))</f>
        <v/>
      </c>
      <c r="AQ14" s="313" t="str">
        <f>IF(AQ$6="","",COUNTIF('tmp４'!$K9:$O9,'女子一覧表 '!AQ$6))</f>
        <v/>
      </c>
      <c r="AR14" s="313" t="str">
        <f>IF(AR$6="","",COUNTIF('tmp４'!$K9:$O9,'女子一覧表 '!AR$6))</f>
        <v/>
      </c>
      <c r="AS14" s="313" t="str">
        <f>IF(AS$6="","",COUNTIF('tmp４'!$K9:$O9,'女子一覧表 '!AS$6))</f>
        <v/>
      </c>
      <c r="AT14" s="342" t="str">
        <f>IF(AT$6="","",COUNTIF('tmp４'!$K9:$O9,'女子一覧表 '!AT$6))</f>
        <v/>
      </c>
      <c r="AU14" s="309" t="str">
        <f>IF(AU$6="","",COUNTIF('tmp４'!$K9:$O9,'女子一覧表 '!AU$6))</f>
        <v/>
      </c>
      <c r="AV14" s="309" t="str">
        <f>IF(AV$6="","",COUNTIF('tmp４'!$K9:$O9,'女子一覧表 '!AV$6))</f>
        <v/>
      </c>
      <c r="AW14" s="314" t="str">
        <f>IF(AW$6="","",COUNTIF('tmp４'!$K9:$O9,'女子一覧表 '!AW$6))</f>
        <v/>
      </c>
    </row>
    <row r="15" spans="1:49" ht="15" customHeight="1">
      <c r="A15" s="311">
        <v>8</v>
      </c>
      <c r="B15" s="312" t="str">
        <f>女子種目選択!B11</f>
        <v/>
      </c>
      <c r="C15" s="312" t="str">
        <f>女子種目選択!C11</f>
        <v/>
      </c>
      <c r="D15" s="324" t="str">
        <f>女子種目選択!D11</f>
        <v/>
      </c>
      <c r="E15" s="326">
        <f>IF(E$6="","",COUNTIF('tmp４'!$K10:$O10,'女子一覧表 '!E$6))</f>
        <v>0</v>
      </c>
      <c r="F15" s="309">
        <f>IF(F$6="","",COUNTIF('tmp４'!$K10:$O10,'女子一覧表 '!F$6))</f>
        <v>0</v>
      </c>
      <c r="G15" s="313">
        <f>IF(G$6="","",COUNTIF('tmp４'!$K10:$O10,'女子一覧表 '!G$6))</f>
        <v>0</v>
      </c>
      <c r="H15" s="313">
        <f>IF(H$6="","",COUNTIF('tmp４'!$K10:$O10,'女子一覧表 '!H$6))</f>
        <v>0</v>
      </c>
      <c r="I15" s="313">
        <f>IF(I$6="","",COUNTIF('tmp４'!$K10:$O10,'女子一覧表 '!I$6))</f>
        <v>0</v>
      </c>
      <c r="J15" s="313">
        <f>IF(J$6="","",COUNTIF('tmp４'!$K10:$O10,'女子一覧表 '!J$6))</f>
        <v>0</v>
      </c>
      <c r="K15" s="313">
        <f>IF(K$6="","",COUNTIF('tmp４'!$K10:$O10,'女子一覧表 '!K$6))</f>
        <v>0</v>
      </c>
      <c r="L15" s="313">
        <f>IF(L$6="","",COUNTIF('tmp４'!$K10:$O10,'女子一覧表 '!L$6))</f>
        <v>0</v>
      </c>
      <c r="M15" s="313">
        <f>IF(M$6="","",COUNTIF('tmp４'!$K10:$O10,'女子一覧表 '!M$6))</f>
        <v>0</v>
      </c>
      <c r="N15" s="313">
        <f>IF(N$6="","",COUNTIF('tmp４'!$K10:$O10,'女子一覧表 '!N$6))</f>
        <v>0</v>
      </c>
      <c r="O15" s="313">
        <f>IF(O$6="","",COUNTIF('tmp４'!$K10:$O10,'女子一覧表 '!O$6))</f>
        <v>0</v>
      </c>
      <c r="P15" s="313">
        <f>IF(P$6="","",COUNTIF('tmp４'!$K10:$O10,'女子一覧表 '!P$6))</f>
        <v>0</v>
      </c>
      <c r="Q15" s="313">
        <f>IF(Q$6="","",COUNTIF('tmp４'!$K10:$O10,'女子一覧表 '!Q$6))</f>
        <v>0</v>
      </c>
      <c r="R15" s="313">
        <f>IF(R$6="","",COUNTIF('tmp４'!$K10:$O10,'女子一覧表 '!R$6))</f>
        <v>0</v>
      </c>
      <c r="S15" s="313">
        <f>IF(S$6="","",COUNTIF('tmp４'!$K10:$O10,'女子一覧表 '!S$6))</f>
        <v>0</v>
      </c>
      <c r="T15" s="313">
        <f>IF(T$6="","",COUNTIF('tmp４'!$K10:$O10,'女子一覧表 '!T$6))</f>
        <v>0</v>
      </c>
      <c r="U15" s="342">
        <f>IF(U$6="","",COUNTIF('tmp４'!$K10:$O10,'女子一覧表 '!U$6))</f>
        <v>0</v>
      </c>
      <c r="V15" s="309">
        <f>IF(V$6="","",COUNTIF('tmp４'!$K10:$O10,'女子一覧表 '!V$6))</f>
        <v>0</v>
      </c>
      <c r="W15" s="309">
        <f>IF(W$6="","",COUNTIF('tmp４'!$K10:$O10,'女子一覧表 '!W$6))</f>
        <v>0</v>
      </c>
      <c r="X15" s="314">
        <f>IF(X$6="","",COUNTIF('tmp４'!$K10:$O10,'女子一覧表 '!X$6))</f>
        <v>0</v>
      </c>
      <c r="Z15" s="311">
        <v>8</v>
      </c>
      <c r="AA15" s="312" t="str">
        <f t="shared" si="0"/>
        <v/>
      </c>
      <c r="AB15" s="312" t="str">
        <f t="shared" si="0"/>
        <v/>
      </c>
      <c r="AC15" s="324" t="str">
        <f t="shared" si="0"/>
        <v/>
      </c>
      <c r="AD15" s="326">
        <f>IF(AD$6="","",COUNTIF('tmp４'!$K10:$O10,'女子一覧表 '!AD$6))</f>
        <v>0</v>
      </c>
      <c r="AE15" s="309">
        <f>IF(AE$6="","",COUNTIF('tmp４'!$K10:$O10,'女子一覧表 '!AE$6))</f>
        <v>0</v>
      </c>
      <c r="AF15" s="313">
        <f>IF(AF$6="","",COUNTIF('tmp４'!$K10:$O10,'女子一覧表 '!AF$6))</f>
        <v>0</v>
      </c>
      <c r="AG15" s="313">
        <f>IF(AG$6="","",COUNTIF('tmp４'!$K10:$O10,'女子一覧表 '!AG$6))</f>
        <v>0</v>
      </c>
      <c r="AH15" s="313" t="str">
        <f>IF(AH$6="","",COUNTIF('tmp４'!$K10:$O10,'女子一覧表 '!AH$6))</f>
        <v/>
      </c>
      <c r="AI15" s="313" t="str">
        <f>IF(AI$6="","",COUNTIF('tmp４'!$K10:$O10,'女子一覧表 '!AI$6))</f>
        <v/>
      </c>
      <c r="AJ15" s="313" t="str">
        <f>IF(AJ$6="","",COUNTIF('tmp４'!$K10:$O10,'女子一覧表 '!AJ$6))</f>
        <v/>
      </c>
      <c r="AK15" s="313" t="str">
        <f>IF(AK$6="","",COUNTIF('tmp４'!$K10:$O10,'女子一覧表 '!AK$6))</f>
        <v/>
      </c>
      <c r="AL15" s="313" t="str">
        <f>IF(AL$6="","",COUNTIF('tmp４'!$K10:$O10,'女子一覧表 '!AL$6))</f>
        <v/>
      </c>
      <c r="AM15" s="313" t="str">
        <f>IF(AM$6="","",COUNTIF('tmp４'!$K10:$O10,'女子一覧表 '!AM$6))</f>
        <v/>
      </c>
      <c r="AN15" s="313" t="str">
        <f>IF(AN$6="","",COUNTIF('tmp４'!$K10:$O10,'女子一覧表 '!AN$6))</f>
        <v/>
      </c>
      <c r="AO15" s="313" t="str">
        <f>IF(AO$6="","",COUNTIF('tmp４'!$K10:$O10,'女子一覧表 '!AO$6))</f>
        <v/>
      </c>
      <c r="AP15" s="313" t="str">
        <f>IF(AP$6="","",COUNTIF('tmp４'!$K10:$O10,'女子一覧表 '!AP$6))</f>
        <v/>
      </c>
      <c r="AQ15" s="313" t="str">
        <f>IF(AQ$6="","",COUNTIF('tmp４'!$K10:$O10,'女子一覧表 '!AQ$6))</f>
        <v/>
      </c>
      <c r="AR15" s="313" t="str">
        <f>IF(AR$6="","",COUNTIF('tmp４'!$K10:$O10,'女子一覧表 '!AR$6))</f>
        <v/>
      </c>
      <c r="AS15" s="313" t="str">
        <f>IF(AS$6="","",COUNTIF('tmp４'!$K10:$O10,'女子一覧表 '!AS$6))</f>
        <v/>
      </c>
      <c r="AT15" s="342" t="str">
        <f>IF(AT$6="","",COUNTIF('tmp４'!$K10:$O10,'女子一覧表 '!AT$6))</f>
        <v/>
      </c>
      <c r="AU15" s="309" t="str">
        <f>IF(AU$6="","",COUNTIF('tmp４'!$K10:$O10,'女子一覧表 '!AU$6))</f>
        <v/>
      </c>
      <c r="AV15" s="309" t="str">
        <f>IF(AV$6="","",COUNTIF('tmp４'!$K10:$O10,'女子一覧表 '!AV$6))</f>
        <v/>
      </c>
      <c r="AW15" s="314" t="str">
        <f>IF(AW$6="","",COUNTIF('tmp４'!$K10:$O10,'女子一覧表 '!AW$6))</f>
        <v/>
      </c>
    </row>
    <row r="16" spans="1:49" ht="15" customHeight="1">
      <c r="A16" s="311">
        <v>9</v>
      </c>
      <c r="B16" s="312" t="str">
        <f>女子種目選択!B12</f>
        <v/>
      </c>
      <c r="C16" s="312" t="str">
        <f>女子種目選択!C12</f>
        <v/>
      </c>
      <c r="D16" s="324" t="str">
        <f>女子種目選択!D12</f>
        <v/>
      </c>
      <c r="E16" s="326">
        <f>IF(E$6="","",COUNTIF('tmp４'!$K11:$O11,'女子一覧表 '!E$6))</f>
        <v>0</v>
      </c>
      <c r="F16" s="309">
        <f>IF(F$6="","",COUNTIF('tmp４'!$K11:$O11,'女子一覧表 '!F$6))</f>
        <v>0</v>
      </c>
      <c r="G16" s="313">
        <f>IF(G$6="","",COUNTIF('tmp４'!$K11:$O11,'女子一覧表 '!G$6))</f>
        <v>0</v>
      </c>
      <c r="H16" s="313">
        <f>IF(H$6="","",COUNTIF('tmp４'!$K11:$O11,'女子一覧表 '!H$6))</f>
        <v>0</v>
      </c>
      <c r="I16" s="313">
        <f>IF(I$6="","",COUNTIF('tmp４'!$K11:$O11,'女子一覧表 '!I$6))</f>
        <v>0</v>
      </c>
      <c r="J16" s="313">
        <f>IF(J$6="","",COUNTIF('tmp４'!$K11:$O11,'女子一覧表 '!J$6))</f>
        <v>0</v>
      </c>
      <c r="K16" s="313">
        <f>IF(K$6="","",COUNTIF('tmp４'!$K11:$O11,'女子一覧表 '!K$6))</f>
        <v>0</v>
      </c>
      <c r="L16" s="313">
        <f>IF(L$6="","",COUNTIF('tmp４'!$K11:$O11,'女子一覧表 '!L$6))</f>
        <v>0</v>
      </c>
      <c r="M16" s="313">
        <f>IF(M$6="","",COUNTIF('tmp４'!$K11:$O11,'女子一覧表 '!M$6))</f>
        <v>0</v>
      </c>
      <c r="N16" s="313">
        <f>IF(N$6="","",COUNTIF('tmp４'!$K11:$O11,'女子一覧表 '!N$6))</f>
        <v>0</v>
      </c>
      <c r="O16" s="313">
        <f>IF(O$6="","",COUNTIF('tmp４'!$K11:$O11,'女子一覧表 '!O$6))</f>
        <v>0</v>
      </c>
      <c r="P16" s="313">
        <f>IF(P$6="","",COUNTIF('tmp４'!$K11:$O11,'女子一覧表 '!P$6))</f>
        <v>0</v>
      </c>
      <c r="Q16" s="313">
        <f>IF(Q$6="","",COUNTIF('tmp４'!$K11:$O11,'女子一覧表 '!Q$6))</f>
        <v>0</v>
      </c>
      <c r="R16" s="313">
        <f>IF(R$6="","",COUNTIF('tmp４'!$K11:$O11,'女子一覧表 '!R$6))</f>
        <v>0</v>
      </c>
      <c r="S16" s="313">
        <f>IF(S$6="","",COUNTIF('tmp４'!$K11:$O11,'女子一覧表 '!S$6))</f>
        <v>0</v>
      </c>
      <c r="T16" s="313">
        <f>IF(T$6="","",COUNTIF('tmp４'!$K11:$O11,'女子一覧表 '!T$6))</f>
        <v>0</v>
      </c>
      <c r="U16" s="342">
        <f>IF(U$6="","",COUNTIF('tmp４'!$K11:$O11,'女子一覧表 '!U$6))</f>
        <v>0</v>
      </c>
      <c r="V16" s="309">
        <f>IF(V$6="","",COUNTIF('tmp４'!$K11:$O11,'女子一覧表 '!V$6))</f>
        <v>0</v>
      </c>
      <c r="W16" s="309">
        <f>IF(W$6="","",COUNTIF('tmp４'!$K11:$O11,'女子一覧表 '!W$6))</f>
        <v>0</v>
      </c>
      <c r="X16" s="314">
        <f>IF(X$6="","",COUNTIF('tmp４'!$K11:$O11,'女子一覧表 '!X$6))</f>
        <v>0</v>
      </c>
      <c r="Z16" s="311">
        <v>9</v>
      </c>
      <c r="AA16" s="312" t="str">
        <f t="shared" si="0"/>
        <v/>
      </c>
      <c r="AB16" s="312" t="str">
        <f t="shared" si="0"/>
        <v/>
      </c>
      <c r="AC16" s="324" t="str">
        <f t="shared" si="0"/>
        <v/>
      </c>
      <c r="AD16" s="326">
        <f>IF(AD$6="","",COUNTIF('tmp４'!$K11:$O11,'女子一覧表 '!AD$6))</f>
        <v>0</v>
      </c>
      <c r="AE16" s="309">
        <f>IF(AE$6="","",COUNTIF('tmp４'!$K11:$O11,'女子一覧表 '!AE$6))</f>
        <v>0</v>
      </c>
      <c r="AF16" s="313">
        <f>IF(AF$6="","",COUNTIF('tmp４'!$K11:$O11,'女子一覧表 '!AF$6))</f>
        <v>0</v>
      </c>
      <c r="AG16" s="313">
        <f>IF(AG$6="","",COUNTIF('tmp４'!$K11:$O11,'女子一覧表 '!AG$6))</f>
        <v>0</v>
      </c>
      <c r="AH16" s="313" t="str">
        <f>IF(AH$6="","",COUNTIF('tmp４'!$K11:$O11,'女子一覧表 '!AH$6))</f>
        <v/>
      </c>
      <c r="AI16" s="313" t="str">
        <f>IF(AI$6="","",COUNTIF('tmp４'!$K11:$O11,'女子一覧表 '!AI$6))</f>
        <v/>
      </c>
      <c r="AJ16" s="313" t="str">
        <f>IF(AJ$6="","",COUNTIF('tmp４'!$K11:$O11,'女子一覧表 '!AJ$6))</f>
        <v/>
      </c>
      <c r="AK16" s="313" t="str">
        <f>IF(AK$6="","",COUNTIF('tmp４'!$K11:$O11,'女子一覧表 '!AK$6))</f>
        <v/>
      </c>
      <c r="AL16" s="313" t="str">
        <f>IF(AL$6="","",COUNTIF('tmp４'!$K11:$O11,'女子一覧表 '!AL$6))</f>
        <v/>
      </c>
      <c r="AM16" s="313" t="str">
        <f>IF(AM$6="","",COUNTIF('tmp４'!$K11:$O11,'女子一覧表 '!AM$6))</f>
        <v/>
      </c>
      <c r="AN16" s="313" t="str">
        <f>IF(AN$6="","",COUNTIF('tmp４'!$K11:$O11,'女子一覧表 '!AN$6))</f>
        <v/>
      </c>
      <c r="AO16" s="313" t="str">
        <f>IF(AO$6="","",COUNTIF('tmp４'!$K11:$O11,'女子一覧表 '!AO$6))</f>
        <v/>
      </c>
      <c r="AP16" s="313" t="str">
        <f>IF(AP$6="","",COUNTIF('tmp４'!$K11:$O11,'女子一覧表 '!AP$6))</f>
        <v/>
      </c>
      <c r="AQ16" s="313" t="str">
        <f>IF(AQ$6="","",COUNTIF('tmp４'!$K11:$O11,'女子一覧表 '!AQ$6))</f>
        <v/>
      </c>
      <c r="AR16" s="313" t="str">
        <f>IF(AR$6="","",COUNTIF('tmp４'!$K11:$O11,'女子一覧表 '!AR$6))</f>
        <v/>
      </c>
      <c r="AS16" s="313" t="str">
        <f>IF(AS$6="","",COUNTIF('tmp４'!$K11:$O11,'女子一覧表 '!AS$6))</f>
        <v/>
      </c>
      <c r="AT16" s="342" t="str">
        <f>IF(AT$6="","",COUNTIF('tmp４'!$K11:$O11,'女子一覧表 '!AT$6))</f>
        <v/>
      </c>
      <c r="AU16" s="309" t="str">
        <f>IF(AU$6="","",COUNTIF('tmp４'!$K11:$O11,'女子一覧表 '!AU$6))</f>
        <v/>
      </c>
      <c r="AV16" s="309" t="str">
        <f>IF(AV$6="","",COUNTIF('tmp４'!$K11:$O11,'女子一覧表 '!AV$6))</f>
        <v/>
      </c>
      <c r="AW16" s="314" t="str">
        <f>IF(AW$6="","",COUNTIF('tmp４'!$K11:$O11,'女子一覧表 '!AW$6))</f>
        <v/>
      </c>
    </row>
    <row r="17" spans="1:49" ht="15" customHeight="1">
      <c r="A17" s="311">
        <v>10</v>
      </c>
      <c r="B17" s="312" t="str">
        <f>女子種目選択!B13</f>
        <v/>
      </c>
      <c r="C17" s="312" t="str">
        <f>女子種目選択!C13</f>
        <v/>
      </c>
      <c r="D17" s="324" t="str">
        <f>女子種目選択!D13</f>
        <v/>
      </c>
      <c r="E17" s="326">
        <f>IF(E$6="","",COUNTIF('tmp４'!$K12:$O12,'女子一覧表 '!E$6))</f>
        <v>0</v>
      </c>
      <c r="F17" s="309">
        <f>IF(F$6="","",COUNTIF('tmp４'!$K12:$O12,'女子一覧表 '!F$6))</f>
        <v>0</v>
      </c>
      <c r="G17" s="313">
        <f>IF(G$6="","",COUNTIF('tmp４'!$K12:$O12,'女子一覧表 '!G$6))</f>
        <v>0</v>
      </c>
      <c r="H17" s="313">
        <f>IF(H$6="","",COUNTIF('tmp４'!$K12:$O12,'女子一覧表 '!H$6))</f>
        <v>0</v>
      </c>
      <c r="I17" s="313">
        <f>IF(I$6="","",COUNTIF('tmp４'!$K12:$O12,'女子一覧表 '!I$6))</f>
        <v>0</v>
      </c>
      <c r="J17" s="313">
        <f>IF(J$6="","",COUNTIF('tmp４'!$K12:$O12,'女子一覧表 '!J$6))</f>
        <v>0</v>
      </c>
      <c r="K17" s="313">
        <f>IF(K$6="","",COUNTIF('tmp４'!$K12:$O12,'女子一覧表 '!K$6))</f>
        <v>0</v>
      </c>
      <c r="L17" s="313">
        <f>IF(L$6="","",COUNTIF('tmp４'!$K12:$O12,'女子一覧表 '!L$6))</f>
        <v>0</v>
      </c>
      <c r="M17" s="313">
        <f>IF(M$6="","",COUNTIF('tmp４'!$K12:$O12,'女子一覧表 '!M$6))</f>
        <v>0</v>
      </c>
      <c r="N17" s="313">
        <f>IF(N$6="","",COUNTIF('tmp４'!$K12:$O12,'女子一覧表 '!N$6))</f>
        <v>0</v>
      </c>
      <c r="O17" s="313">
        <f>IF(O$6="","",COUNTIF('tmp４'!$K12:$O12,'女子一覧表 '!O$6))</f>
        <v>0</v>
      </c>
      <c r="P17" s="313">
        <f>IF(P$6="","",COUNTIF('tmp４'!$K12:$O12,'女子一覧表 '!P$6))</f>
        <v>0</v>
      </c>
      <c r="Q17" s="313">
        <f>IF(Q$6="","",COUNTIF('tmp４'!$K12:$O12,'女子一覧表 '!Q$6))</f>
        <v>0</v>
      </c>
      <c r="R17" s="313">
        <f>IF(R$6="","",COUNTIF('tmp４'!$K12:$O12,'女子一覧表 '!R$6))</f>
        <v>0</v>
      </c>
      <c r="S17" s="313">
        <f>IF(S$6="","",COUNTIF('tmp４'!$K12:$O12,'女子一覧表 '!S$6))</f>
        <v>0</v>
      </c>
      <c r="T17" s="313">
        <f>IF(T$6="","",COUNTIF('tmp４'!$K12:$O12,'女子一覧表 '!T$6))</f>
        <v>0</v>
      </c>
      <c r="U17" s="342">
        <f>IF(U$6="","",COUNTIF('tmp４'!$K12:$O12,'女子一覧表 '!U$6))</f>
        <v>0</v>
      </c>
      <c r="V17" s="309">
        <f>IF(V$6="","",COUNTIF('tmp４'!$K12:$O12,'女子一覧表 '!V$6))</f>
        <v>0</v>
      </c>
      <c r="W17" s="309">
        <f>IF(W$6="","",COUNTIF('tmp４'!$K12:$O12,'女子一覧表 '!W$6))</f>
        <v>0</v>
      </c>
      <c r="X17" s="314">
        <f>IF(X$6="","",COUNTIF('tmp４'!$K12:$O12,'女子一覧表 '!X$6))</f>
        <v>0</v>
      </c>
      <c r="Z17" s="311">
        <v>10</v>
      </c>
      <c r="AA17" s="312" t="str">
        <f t="shared" si="0"/>
        <v/>
      </c>
      <c r="AB17" s="312" t="str">
        <f t="shared" si="0"/>
        <v/>
      </c>
      <c r="AC17" s="324" t="str">
        <f t="shared" si="0"/>
        <v/>
      </c>
      <c r="AD17" s="326">
        <f>IF(AD$6="","",COUNTIF('tmp４'!$K12:$O12,'女子一覧表 '!AD$6))</f>
        <v>0</v>
      </c>
      <c r="AE17" s="309">
        <f>IF(AE$6="","",COUNTIF('tmp４'!$K12:$O12,'女子一覧表 '!AE$6))</f>
        <v>0</v>
      </c>
      <c r="AF17" s="313">
        <f>IF(AF$6="","",COUNTIF('tmp４'!$K12:$O12,'女子一覧表 '!AF$6))</f>
        <v>0</v>
      </c>
      <c r="AG17" s="313">
        <f>IF(AG$6="","",COUNTIF('tmp４'!$K12:$O12,'女子一覧表 '!AG$6))</f>
        <v>0</v>
      </c>
      <c r="AH17" s="313" t="str">
        <f>IF(AH$6="","",COUNTIF('tmp４'!$K12:$O12,'女子一覧表 '!AH$6))</f>
        <v/>
      </c>
      <c r="AI17" s="313" t="str">
        <f>IF(AI$6="","",COUNTIF('tmp４'!$K12:$O12,'女子一覧表 '!AI$6))</f>
        <v/>
      </c>
      <c r="AJ17" s="313" t="str">
        <f>IF(AJ$6="","",COUNTIF('tmp４'!$K12:$O12,'女子一覧表 '!AJ$6))</f>
        <v/>
      </c>
      <c r="AK17" s="313" t="str">
        <f>IF(AK$6="","",COUNTIF('tmp４'!$K12:$O12,'女子一覧表 '!AK$6))</f>
        <v/>
      </c>
      <c r="AL17" s="313" t="str">
        <f>IF(AL$6="","",COUNTIF('tmp４'!$K12:$O12,'女子一覧表 '!AL$6))</f>
        <v/>
      </c>
      <c r="AM17" s="313" t="str">
        <f>IF(AM$6="","",COUNTIF('tmp４'!$K12:$O12,'女子一覧表 '!AM$6))</f>
        <v/>
      </c>
      <c r="AN17" s="313" t="str">
        <f>IF(AN$6="","",COUNTIF('tmp４'!$K12:$O12,'女子一覧表 '!AN$6))</f>
        <v/>
      </c>
      <c r="AO17" s="313" t="str">
        <f>IF(AO$6="","",COUNTIF('tmp４'!$K12:$O12,'女子一覧表 '!AO$6))</f>
        <v/>
      </c>
      <c r="AP17" s="313" t="str">
        <f>IF(AP$6="","",COUNTIF('tmp４'!$K12:$O12,'女子一覧表 '!AP$6))</f>
        <v/>
      </c>
      <c r="AQ17" s="313" t="str">
        <f>IF(AQ$6="","",COUNTIF('tmp４'!$K12:$O12,'女子一覧表 '!AQ$6))</f>
        <v/>
      </c>
      <c r="AR17" s="313" t="str">
        <f>IF(AR$6="","",COUNTIF('tmp４'!$K12:$O12,'女子一覧表 '!AR$6))</f>
        <v/>
      </c>
      <c r="AS17" s="313" t="str">
        <f>IF(AS$6="","",COUNTIF('tmp４'!$K12:$O12,'女子一覧表 '!AS$6))</f>
        <v/>
      </c>
      <c r="AT17" s="342" t="str">
        <f>IF(AT$6="","",COUNTIF('tmp４'!$K12:$O12,'女子一覧表 '!AT$6))</f>
        <v/>
      </c>
      <c r="AU17" s="309" t="str">
        <f>IF(AU$6="","",COUNTIF('tmp４'!$K12:$O12,'女子一覧表 '!AU$6))</f>
        <v/>
      </c>
      <c r="AV17" s="309" t="str">
        <f>IF(AV$6="","",COUNTIF('tmp４'!$K12:$O12,'女子一覧表 '!AV$6))</f>
        <v/>
      </c>
      <c r="AW17" s="314" t="str">
        <f>IF(AW$6="","",COUNTIF('tmp４'!$K12:$O12,'女子一覧表 '!AW$6))</f>
        <v/>
      </c>
    </row>
    <row r="18" spans="1:49" ht="15" customHeight="1">
      <c r="A18" s="311">
        <v>11</v>
      </c>
      <c r="B18" s="312" t="str">
        <f>女子種目選択!B14</f>
        <v/>
      </c>
      <c r="C18" s="312" t="str">
        <f>女子種目選択!C14</f>
        <v/>
      </c>
      <c r="D18" s="324" t="str">
        <f>女子種目選択!D14</f>
        <v/>
      </c>
      <c r="E18" s="326">
        <f>IF(E$6="","",COUNTIF('tmp４'!$K13:$O13,'女子一覧表 '!E$6))</f>
        <v>0</v>
      </c>
      <c r="F18" s="309">
        <f>IF(F$6="","",COUNTIF('tmp４'!$K13:$O13,'女子一覧表 '!F$6))</f>
        <v>0</v>
      </c>
      <c r="G18" s="313">
        <f>IF(G$6="","",COUNTIF('tmp４'!$K13:$O13,'女子一覧表 '!G$6))</f>
        <v>0</v>
      </c>
      <c r="H18" s="313">
        <f>IF(H$6="","",COUNTIF('tmp４'!$K13:$O13,'女子一覧表 '!H$6))</f>
        <v>0</v>
      </c>
      <c r="I18" s="313">
        <f>IF(I$6="","",COUNTIF('tmp４'!$K13:$O13,'女子一覧表 '!I$6))</f>
        <v>0</v>
      </c>
      <c r="J18" s="313">
        <f>IF(J$6="","",COUNTIF('tmp４'!$K13:$O13,'女子一覧表 '!J$6))</f>
        <v>0</v>
      </c>
      <c r="K18" s="313">
        <f>IF(K$6="","",COUNTIF('tmp４'!$K13:$O13,'女子一覧表 '!K$6))</f>
        <v>0</v>
      </c>
      <c r="L18" s="313">
        <f>IF(L$6="","",COUNTIF('tmp４'!$K13:$O13,'女子一覧表 '!L$6))</f>
        <v>0</v>
      </c>
      <c r="M18" s="313">
        <f>IF(M$6="","",COUNTIF('tmp４'!$K13:$O13,'女子一覧表 '!M$6))</f>
        <v>0</v>
      </c>
      <c r="N18" s="313">
        <f>IF(N$6="","",COUNTIF('tmp４'!$K13:$O13,'女子一覧表 '!N$6))</f>
        <v>0</v>
      </c>
      <c r="O18" s="313">
        <f>IF(O$6="","",COUNTIF('tmp４'!$K13:$O13,'女子一覧表 '!O$6))</f>
        <v>0</v>
      </c>
      <c r="P18" s="313">
        <f>IF(P$6="","",COUNTIF('tmp４'!$K13:$O13,'女子一覧表 '!P$6))</f>
        <v>0</v>
      </c>
      <c r="Q18" s="313">
        <f>IF(Q$6="","",COUNTIF('tmp４'!$K13:$O13,'女子一覧表 '!Q$6))</f>
        <v>0</v>
      </c>
      <c r="R18" s="313">
        <f>IF(R$6="","",COUNTIF('tmp４'!$K13:$O13,'女子一覧表 '!R$6))</f>
        <v>0</v>
      </c>
      <c r="S18" s="313">
        <f>IF(S$6="","",COUNTIF('tmp４'!$K13:$O13,'女子一覧表 '!S$6))</f>
        <v>0</v>
      </c>
      <c r="T18" s="313">
        <f>IF(T$6="","",COUNTIF('tmp４'!$K13:$O13,'女子一覧表 '!T$6))</f>
        <v>0</v>
      </c>
      <c r="U18" s="342">
        <f>IF(U$6="","",COUNTIF('tmp４'!$K13:$O13,'女子一覧表 '!U$6))</f>
        <v>0</v>
      </c>
      <c r="V18" s="309">
        <f>IF(V$6="","",COUNTIF('tmp４'!$K13:$O13,'女子一覧表 '!V$6))</f>
        <v>0</v>
      </c>
      <c r="W18" s="309">
        <f>IF(W$6="","",COUNTIF('tmp４'!$K13:$O13,'女子一覧表 '!W$6))</f>
        <v>0</v>
      </c>
      <c r="X18" s="314">
        <f>IF(X$6="","",COUNTIF('tmp４'!$K13:$O13,'女子一覧表 '!X$6))</f>
        <v>0</v>
      </c>
      <c r="Z18" s="311">
        <v>11</v>
      </c>
      <c r="AA18" s="312" t="str">
        <f t="shared" si="0"/>
        <v/>
      </c>
      <c r="AB18" s="312" t="str">
        <f t="shared" si="0"/>
        <v/>
      </c>
      <c r="AC18" s="324" t="str">
        <f t="shared" si="0"/>
        <v/>
      </c>
      <c r="AD18" s="326">
        <f>IF(AD$6="","",COUNTIF('tmp４'!$K13:$O13,'女子一覧表 '!AD$6))</f>
        <v>0</v>
      </c>
      <c r="AE18" s="309">
        <f>IF(AE$6="","",COUNTIF('tmp４'!$K13:$O13,'女子一覧表 '!AE$6))</f>
        <v>0</v>
      </c>
      <c r="AF18" s="313">
        <f>IF(AF$6="","",COUNTIF('tmp４'!$K13:$O13,'女子一覧表 '!AF$6))</f>
        <v>0</v>
      </c>
      <c r="AG18" s="313">
        <f>IF(AG$6="","",COUNTIF('tmp４'!$K13:$O13,'女子一覧表 '!AG$6))</f>
        <v>0</v>
      </c>
      <c r="AH18" s="313" t="str">
        <f>IF(AH$6="","",COUNTIF('tmp４'!$K13:$O13,'女子一覧表 '!AH$6))</f>
        <v/>
      </c>
      <c r="AI18" s="313" t="str">
        <f>IF(AI$6="","",COUNTIF('tmp４'!$K13:$O13,'女子一覧表 '!AI$6))</f>
        <v/>
      </c>
      <c r="AJ18" s="313" t="str">
        <f>IF(AJ$6="","",COUNTIF('tmp４'!$K13:$O13,'女子一覧表 '!AJ$6))</f>
        <v/>
      </c>
      <c r="AK18" s="313" t="str">
        <f>IF(AK$6="","",COUNTIF('tmp４'!$K13:$O13,'女子一覧表 '!AK$6))</f>
        <v/>
      </c>
      <c r="AL18" s="313" t="str">
        <f>IF(AL$6="","",COUNTIF('tmp４'!$K13:$O13,'女子一覧表 '!AL$6))</f>
        <v/>
      </c>
      <c r="AM18" s="313" t="str">
        <f>IF(AM$6="","",COUNTIF('tmp４'!$K13:$O13,'女子一覧表 '!AM$6))</f>
        <v/>
      </c>
      <c r="AN18" s="313" t="str">
        <f>IF(AN$6="","",COUNTIF('tmp４'!$K13:$O13,'女子一覧表 '!AN$6))</f>
        <v/>
      </c>
      <c r="AO18" s="313" t="str">
        <f>IF(AO$6="","",COUNTIF('tmp４'!$K13:$O13,'女子一覧表 '!AO$6))</f>
        <v/>
      </c>
      <c r="AP18" s="313" t="str">
        <f>IF(AP$6="","",COUNTIF('tmp４'!$K13:$O13,'女子一覧表 '!AP$6))</f>
        <v/>
      </c>
      <c r="AQ18" s="313" t="str">
        <f>IF(AQ$6="","",COUNTIF('tmp４'!$K13:$O13,'女子一覧表 '!AQ$6))</f>
        <v/>
      </c>
      <c r="AR18" s="313" t="str">
        <f>IF(AR$6="","",COUNTIF('tmp４'!$K13:$O13,'女子一覧表 '!AR$6))</f>
        <v/>
      </c>
      <c r="AS18" s="313" t="str">
        <f>IF(AS$6="","",COUNTIF('tmp４'!$K13:$O13,'女子一覧表 '!AS$6))</f>
        <v/>
      </c>
      <c r="AT18" s="342" t="str">
        <f>IF(AT$6="","",COUNTIF('tmp４'!$K13:$O13,'女子一覧表 '!AT$6))</f>
        <v/>
      </c>
      <c r="AU18" s="309" t="str">
        <f>IF(AU$6="","",COUNTIF('tmp４'!$K13:$O13,'女子一覧表 '!AU$6))</f>
        <v/>
      </c>
      <c r="AV18" s="309" t="str">
        <f>IF(AV$6="","",COUNTIF('tmp４'!$K13:$O13,'女子一覧表 '!AV$6))</f>
        <v/>
      </c>
      <c r="AW18" s="314" t="str">
        <f>IF(AW$6="","",COUNTIF('tmp４'!$K13:$O13,'女子一覧表 '!AW$6))</f>
        <v/>
      </c>
    </row>
    <row r="19" spans="1:49" ht="15" customHeight="1">
      <c r="A19" s="311">
        <v>12</v>
      </c>
      <c r="B19" s="312" t="str">
        <f>女子種目選択!B15</f>
        <v/>
      </c>
      <c r="C19" s="312" t="str">
        <f>女子種目選択!C15</f>
        <v/>
      </c>
      <c r="D19" s="324" t="str">
        <f>女子種目選択!D15</f>
        <v/>
      </c>
      <c r="E19" s="326">
        <f>IF(E$6="","",COUNTIF('tmp４'!$K14:$O14,'女子一覧表 '!E$6))</f>
        <v>0</v>
      </c>
      <c r="F19" s="309">
        <f>IF(F$6="","",COUNTIF('tmp４'!$K14:$O14,'女子一覧表 '!F$6))</f>
        <v>0</v>
      </c>
      <c r="G19" s="313">
        <f>IF(G$6="","",COUNTIF('tmp４'!$K14:$O14,'女子一覧表 '!G$6))</f>
        <v>0</v>
      </c>
      <c r="H19" s="313">
        <f>IF(H$6="","",COUNTIF('tmp４'!$K14:$O14,'女子一覧表 '!H$6))</f>
        <v>0</v>
      </c>
      <c r="I19" s="313">
        <f>IF(I$6="","",COUNTIF('tmp４'!$K14:$O14,'女子一覧表 '!I$6))</f>
        <v>0</v>
      </c>
      <c r="J19" s="313">
        <f>IF(J$6="","",COUNTIF('tmp４'!$K14:$O14,'女子一覧表 '!J$6))</f>
        <v>0</v>
      </c>
      <c r="K19" s="313">
        <f>IF(K$6="","",COUNTIF('tmp４'!$K14:$O14,'女子一覧表 '!K$6))</f>
        <v>0</v>
      </c>
      <c r="L19" s="313">
        <f>IF(L$6="","",COUNTIF('tmp４'!$K14:$O14,'女子一覧表 '!L$6))</f>
        <v>0</v>
      </c>
      <c r="M19" s="313">
        <f>IF(M$6="","",COUNTIF('tmp４'!$K14:$O14,'女子一覧表 '!M$6))</f>
        <v>0</v>
      </c>
      <c r="N19" s="313">
        <f>IF(N$6="","",COUNTIF('tmp４'!$K14:$O14,'女子一覧表 '!N$6))</f>
        <v>0</v>
      </c>
      <c r="O19" s="313">
        <f>IF(O$6="","",COUNTIF('tmp４'!$K14:$O14,'女子一覧表 '!O$6))</f>
        <v>0</v>
      </c>
      <c r="P19" s="313">
        <f>IF(P$6="","",COUNTIF('tmp４'!$K14:$O14,'女子一覧表 '!P$6))</f>
        <v>0</v>
      </c>
      <c r="Q19" s="313">
        <f>IF(Q$6="","",COUNTIF('tmp４'!$K14:$O14,'女子一覧表 '!Q$6))</f>
        <v>0</v>
      </c>
      <c r="R19" s="313">
        <f>IF(R$6="","",COUNTIF('tmp４'!$K14:$O14,'女子一覧表 '!R$6))</f>
        <v>0</v>
      </c>
      <c r="S19" s="313">
        <f>IF(S$6="","",COUNTIF('tmp４'!$K14:$O14,'女子一覧表 '!S$6))</f>
        <v>0</v>
      </c>
      <c r="T19" s="313">
        <f>IF(T$6="","",COUNTIF('tmp４'!$K14:$O14,'女子一覧表 '!T$6))</f>
        <v>0</v>
      </c>
      <c r="U19" s="342">
        <f>IF(U$6="","",COUNTIF('tmp４'!$K14:$O14,'女子一覧表 '!U$6))</f>
        <v>0</v>
      </c>
      <c r="V19" s="309">
        <f>IF(V$6="","",COUNTIF('tmp４'!$K14:$O14,'女子一覧表 '!V$6))</f>
        <v>0</v>
      </c>
      <c r="W19" s="309">
        <f>IF(W$6="","",COUNTIF('tmp４'!$K14:$O14,'女子一覧表 '!W$6))</f>
        <v>0</v>
      </c>
      <c r="X19" s="314">
        <f>IF(X$6="","",COUNTIF('tmp４'!$K14:$O14,'女子一覧表 '!X$6))</f>
        <v>0</v>
      </c>
      <c r="Z19" s="311">
        <v>12</v>
      </c>
      <c r="AA19" s="312" t="str">
        <f t="shared" si="0"/>
        <v/>
      </c>
      <c r="AB19" s="312" t="str">
        <f t="shared" si="0"/>
        <v/>
      </c>
      <c r="AC19" s="324" t="str">
        <f t="shared" si="0"/>
        <v/>
      </c>
      <c r="AD19" s="326">
        <f>IF(AD$6="","",COUNTIF('tmp４'!$K14:$O14,'女子一覧表 '!AD$6))</f>
        <v>0</v>
      </c>
      <c r="AE19" s="309">
        <f>IF(AE$6="","",COUNTIF('tmp４'!$K14:$O14,'女子一覧表 '!AE$6))</f>
        <v>0</v>
      </c>
      <c r="AF19" s="313">
        <f>IF(AF$6="","",COUNTIF('tmp４'!$K14:$O14,'女子一覧表 '!AF$6))</f>
        <v>0</v>
      </c>
      <c r="AG19" s="313">
        <f>IF(AG$6="","",COUNTIF('tmp４'!$K14:$O14,'女子一覧表 '!AG$6))</f>
        <v>0</v>
      </c>
      <c r="AH19" s="313" t="str">
        <f>IF(AH$6="","",COUNTIF('tmp４'!$K14:$O14,'女子一覧表 '!AH$6))</f>
        <v/>
      </c>
      <c r="AI19" s="313" t="str">
        <f>IF(AI$6="","",COUNTIF('tmp４'!$K14:$O14,'女子一覧表 '!AI$6))</f>
        <v/>
      </c>
      <c r="AJ19" s="313" t="str">
        <f>IF(AJ$6="","",COUNTIF('tmp４'!$K14:$O14,'女子一覧表 '!AJ$6))</f>
        <v/>
      </c>
      <c r="AK19" s="313" t="str">
        <f>IF(AK$6="","",COUNTIF('tmp４'!$K14:$O14,'女子一覧表 '!AK$6))</f>
        <v/>
      </c>
      <c r="AL19" s="313" t="str">
        <f>IF(AL$6="","",COUNTIF('tmp４'!$K14:$O14,'女子一覧表 '!AL$6))</f>
        <v/>
      </c>
      <c r="AM19" s="313" t="str">
        <f>IF(AM$6="","",COUNTIF('tmp４'!$K14:$O14,'女子一覧表 '!AM$6))</f>
        <v/>
      </c>
      <c r="AN19" s="313" t="str">
        <f>IF(AN$6="","",COUNTIF('tmp４'!$K14:$O14,'女子一覧表 '!AN$6))</f>
        <v/>
      </c>
      <c r="AO19" s="313" t="str">
        <f>IF(AO$6="","",COUNTIF('tmp４'!$K14:$O14,'女子一覧表 '!AO$6))</f>
        <v/>
      </c>
      <c r="AP19" s="313" t="str">
        <f>IF(AP$6="","",COUNTIF('tmp４'!$K14:$O14,'女子一覧表 '!AP$6))</f>
        <v/>
      </c>
      <c r="AQ19" s="313" t="str">
        <f>IF(AQ$6="","",COUNTIF('tmp４'!$K14:$O14,'女子一覧表 '!AQ$6))</f>
        <v/>
      </c>
      <c r="AR19" s="313" t="str">
        <f>IF(AR$6="","",COUNTIF('tmp４'!$K14:$O14,'女子一覧表 '!AR$6))</f>
        <v/>
      </c>
      <c r="AS19" s="313" t="str">
        <f>IF(AS$6="","",COUNTIF('tmp４'!$K14:$O14,'女子一覧表 '!AS$6))</f>
        <v/>
      </c>
      <c r="AT19" s="342" t="str">
        <f>IF(AT$6="","",COUNTIF('tmp４'!$K14:$O14,'女子一覧表 '!AT$6))</f>
        <v/>
      </c>
      <c r="AU19" s="309" t="str">
        <f>IF(AU$6="","",COUNTIF('tmp４'!$K14:$O14,'女子一覧表 '!AU$6))</f>
        <v/>
      </c>
      <c r="AV19" s="309" t="str">
        <f>IF(AV$6="","",COUNTIF('tmp４'!$K14:$O14,'女子一覧表 '!AV$6))</f>
        <v/>
      </c>
      <c r="AW19" s="314" t="str">
        <f>IF(AW$6="","",COUNTIF('tmp４'!$K14:$O14,'女子一覧表 '!AW$6))</f>
        <v/>
      </c>
    </row>
    <row r="20" spans="1:49" ht="15" customHeight="1">
      <c r="A20" s="311">
        <v>13</v>
      </c>
      <c r="B20" s="312" t="str">
        <f>女子種目選択!B16</f>
        <v/>
      </c>
      <c r="C20" s="312" t="str">
        <f>女子種目選択!C16</f>
        <v/>
      </c>
      <c r="D20" s="324" t="str">
        <f>女子種目選択!D16</f>
        <v/>
      </c>
      <c r="E20" s="326">
        <f>IF(E$6="","",COUNTIF('tmp４'!$K15:$O15,'女子一覧表 '!E$6))</f>
        <v>0</v>
      </c>
      <c r="F20" s="309">
        <f>IF(F$6="","",COUNTIF('tmp４'!$K15:$O15,'女子一覧表 '!F$6))</f>
        <v>0</v>
      </c>
      <c r="G20" s="313">
        <f>IF(G$6="","",COUNTIF('tmp４'!$K15:$O15,'女子一覧表 '!G$6))</f>
        <v>0</v>
      </c>
      <c r="H20" s="313">
        <f>IF(H$6="","",COUNTIF('tmp４'!$K15:$O15,'女子一覧表 '!H$6))</f>
        <v>0</v>
      </c>
      <c r="I20" s="313">
        <f>IF(I$6="","",COUNTIF('tmp４'!$K15:$O15,'女子一覧表 '!I$6))</f>
        <v>0</v>
      </c>
      <c r="J20" s="313">
        <f>IF(J$6="","",COUNTIF('tmp４'!$K15:$O15,'女子一覧表 '!J$6))</f>
        <v>0</v>
      </c>
      <c r="K20" s="313">
        <f>IF(K$6="","",COUNTIF('tmp４'!$K15:$O15,'女子一覧表 '!K$6))</f>
        <v>0</v>
      </c>
      <c r="L20" s="313">
        <f>IF(L$6="","",COUNTIF('tmp４'!$K15:$O15,'女子一覧表 '!L$6))</f>
        <v>0</v>
      </c>
      <c r="M20" s="313">
        <f>IF(M$6="","",COUNTIF('tmp４'!$K15:$O15,'女子一覧表 '!M$6))</f>
        <v>0</v>
      </c>
      <c r="N20" s="313">
        <f>IF(N$6="","",COUNTIF('tmp４'!$K15:$O15,'女子一覧表 '!N$6))</f>
        <v>0</v>
      </c>
      <c r="O20" s="313">
        <f>IF(O$6="","",COUNTIF('tmp４'!$K15:$O15,'女子一覧表 '!O$6))</f>
        <v>0</v>
      </c>
      <c r="P20" s="313">
        <f>IF(P$6="","",COUNTIF('tmp４'!$K15:$O15,'女子一覧表 '!P$6))</f>
        <v>0</v>
      </c>
      <c r="Q20" s="313">
        <f>IF(Q$6="","",COUNTIF('tmp４'!$K15:$O15,'女子一覧表 '!Q$6))</f>
        <v>0</v>
      </c>
      <c r="R20" s="313">
        <f>IF(R$6="","",COUNTIF('tmp４'!$K15:$O15,'女子一覧表 '!R$6))</f>
        <v>0</v>
      </c>
      <c r="S20" s="313">
        <f>IF(S$6="","",COUNTIF('tmp４'!$K15:$O15,'女子一覧表 '!S$6))</f>
        <v>0</v>
      </c>
      <c r="T20" s="313">
        <f>IF(T$6="","",COUNTIF('tmp４'!$K15:$O15,'女子一覧表 '!T$6))</f>
        <v>0</v>
      </c>
      <c r="U20" s="342">
        <f>IF(U$6="","",COUNTIF('tmp４'!$K15:$O15,'女子一覧表 '!U$6))</f>
        <v>0</v>
      </c>
      <c r="V20" s="309">
        <f>IF(V$6="","",COUNTIF('tmp４'!$K15:$O15,'女子一覧表 '!V$6))</f>
        <v>0</v>
      </c>
      <c r="W20" s="309">
        <f>IF(W$6="","",COUNTIF('tmp４'!$K15:$O15,'女子一覧表 '!W$6))</f>
        <v>0</v>
      </c>
      <c r="X20" s="314">
        <f>IF(X$6="","",COUNTIF('tmp４'!$K15:$O15,'女子一覧表 '!X$6))</f>
        <v>0</v>
      </c>
      <c r="Z20" s="311">
        <v>13</v>
      </c>
      <c r="AA20" s="312" t="str">
        <f t="shared" si="0"/>
        <v/>
      </c>
      <c r="AB20" s="312" t="str">
        <f t="shared" si="0"/>
        <v/>
      </c>
      <c r="AC20" s="324" t="str">
        <f t="shared" si="0"/>
        <v/>
      </c>
      <c r="AD20" s="326">
        <f>IF(AD$6="","",COUNTIF('tmp４'!$K15:$O15,'女子一覧表 '!AD$6))</f>
        <v>0</v>
      </c>
      <c r="AE20" s="309">
        <f>IF(AE$6="","",COUNTIF('tmp４'!$K15:$O15,'女子一覧表 '!AE$6))</f>
        <v>0</v>
      </c>
      <c r="AF20" s="313">
        <f>IF(AF$6="","",COUNTIF('tmp４'!$K15:$O15,'女子一覧表 '!AF$6))</f>
        <v>0</v>
      </c>
      <c r="AG20" s="313">
        <f>IF(AG$6="","",COUNTIF('tmp４'!$K15:$O15,'女子一覧表 '!AG$6))</f>
        <v>0</v>
      </c>
      <c r="AH20" s="313" t="str">
        <f>IF(AH$6="","",COUNTIF('tmp４'!$K15:$O15,'女子一覧表 '!AH$6))</f>
        <v/>
      </c>
      <c r="AI20" s="313" t="str">
        <f>IF(AI$6="","",COUNTIF('tmp４'!$K15:$O15,'女子一覧表 '!AI$6))</f>
        <v/>
      </c>
      <c r="AJ20" s="313" t="str">
        <f>IF(AJ$6="","",COUNTIF('tmp４'!$K15:$O15,'女子一覧表 '!AJ$6))</f>
        <v/>
      </c>
      <c r="AK20" s="313" t="str">
        <f>IF(AK$6="","",COUNTIF('tmp４'!$K15:$O15,'女子一覧表 '!AK$6))</f>
        <v/>
      </c>
      <c r="AL20" s="313" t="str">
        <f>IF(AL$6="","",COUNTIF('tmp４'!$K15:$O15,'女子一覧表 '!AL$6))</f>
        <v/>
      </c>
      <c r="AM20" s="313" t="str">
        <f>IF(AM$6="","",COUNTIF('tmp４'!$K15:$O15,'女子一覧表 '!AM$6))</f>
        <v/>
      </c>
      <c r="AN20" s="313" t="str">
        <f>IF(AN$6="","",COUNTIF('tmp４'!$K15:$O15,'女子一覧表 '!AN$6))</f>
        <v/>
      </c>
      <c r="AO20" s="313" t="str">
        <f>IF(AO$6="","",COUNTIF('tmp４'!$K15:$O15,'女子一覧表 '!AO$6))</f>
        <v/>
      </c>
      <c r="AP20" s="313" t="str">
        <f>IF(AP$6="","",COUNTIF('tmp４'!$K15:$O15,'女子一覧表 '!AP$6))</f>
        <v/>
      </c>
      <c r="AQ20" s="313" t="str">
        <f>IF(AQ$6="","",COUNTIF('tmp４'!$K15:$O15,'女子一覧表 '!AQ$6))</f>
        <v/>
      </c>
      <c r="AR20" s="313" t="str">
        <f>IF(AR$6="","",COUNTIF('tmp４'!$K15:$O15,'女子一覧表 '!AR$6))</f>
        <v/>
      </c>
      <c r="AS20" s="313" t="str">
        <f>IF(AS$6="","",COUNTIF('tmp４'!$K15:$O15,'女子一覧表 '!AS$6))</f>
        <v/>
      </c>
      <c r="AT20" s="342" t="str">
        <f>IF(AT$6="","",COUNTIF('tmp４'!$K15:$O15,'女子一覧表 '!AT$6))</f>
        <v/>
      </c>
      <c r="AU20" s="309" t="str">
        <f>IF(AU$6="","",COUNTIF('tmp４'!$K15:$O15,'女子一覧表 '!AU$6))</f>
        <v/>
      </c>
      <c r="AV20" s="309" t="str">
        <f>IF(AV$6="","",COUNTIF('tmp４'!$K15:$O15,'女子一覧表 '!AV$6))</f>
        <v/>
      </c>
      <c r="AW20" s="314" t="str">
        <f>IF(AW$6="","",COUNTIF('tmp４'!$K15:$O15,'女子一覧表 '!AW$6))</f>
        <v/>
      </c>
    </row>
    <row r="21" spans="1:49" ht="15" customHeight="1">
      <c r="A21" s="311">
        <v>14</v>
      </c>
      <c r="B21" s="312" t="str">
        <f>女子種目選択!B17</f>
        <v/>
      </c>
      <c r="C21" s="312" t="str">
        <f>女子種目選択!C17</f>
        <v/>
      </c>
      <c r="D21" s="324" t="str">
        <f>女子種目選択!D17</f>
        <v/>
      </c>
      <c r="E21" s="326">
        <f>IF(E$6="","",COUNTIF('tmp４'!$K16:$O16,'女子一覧表 '!E$6))</f>
        <v>0</v>
      </c>
      <c r="F21" s="309">
        <f>IF(F$6="","",COUNTIF('tmp４'!$K16:$O16,'女子一覧表 '!F$6))</f>
        <v>0</v>
      </c>
      <c r="G21" s="313">
        <f>IF(G$6="","",COUNTIF('tmp４'!$K16:$O16,'女子一覧表 '!G$6))</f>
        <v>0</v>
      </c>
      <c r="H21" s="313">
        <f>IF(H$6="","",COUNTIF('tmp４'!$K16:$O16,'女子一覧表 '!H$6))</f>
        <v>0</v>
      </c>
      <c r="I21" s="313">
        <f>IF(I$6="","",COUNTIF('tmp４'!$K16:$O16,'女子一覧表 '!I$6))</f>
        <v>0</v>
      </c>
      <c r="J21" s="313">
        <f>IF(J$6="","",COUNTIF('tmp４'!$K16:$O16,'女子一覧表 '!J$6))</f>
        <v>0</v>
      </c>
      <c r="K21" s="313">
        <f>IF(K$6="","",COUNTIF('tmp４'!$K16:$O16,'女子一覧表 '!K$6))</f>
        <v>0</v>
      </c>
      <c r="L21" s="313">
        <f>IF(L$6="","",COUNTIF('tmp４'!$K16:$O16,'女子一覧表 '!L$6))</f>
        <v>0</v>
      </c>
      <c r="M21" s="313">
        <f>IF(M$6="","",COUNTIF('tmp４'!$K16:$O16,'女子一覧表 '!M$6))</f>
        <v>0</v>
      </c>
      <c r="N21" s="313">
        <f>IF(N$6="","",COUNTIF('tmp４'!$K16:$O16,'女子一覧表 '!N$6))</f>
        <v>0</v>
      </c>
      <c r="O21" s="313">
        <f>IF(O$6="","",COUNTIF('tmp４'!$K16:$O16,'女子一覧表 '!O$6))</f>
        <v>0</v>
      </c>
      <c r="P21" s="313">
        <f>IF(P$6="","",COUNTIF('tmp４'!$K16:$O16,'女子一覧表 '!P$6))</f>
        <v>0</v>
      </c>
      <c r="Q21" s="313">
        <f>IF(Q$6="","",COUNTIF('tmp４'!$K16:$O16,'女子一覧表 '!Q$6))</f>
        <v>0</v>
      </c>
      <c r="R21" s="313">
        <f>IF(R$6="","",COUNTIF('tmp４'!$K16:$O16,'女子一覧表 '!R$6))</f>
        <v>0</v>
      </c>
      <c r="S21" s="313">
        <f>IF(S$6="","",COUNTIF('tmp４'!$K16:$O16,'女子一覧表 '!S$6))</f>
        <v>0</v>
      </c>
      <c r="T21" s="313">
        <f>IF(T$6="","",COUNTIF('tmp４'!$K16:$O16,'女子一覧表 '!T$6))</f>
        <v>0</v>
      </c>
      <c r="U21" s="342">
        <f>IF(U$6="","",COUNTIF('tmp４'!$K16:$O16,'女子一覧表 '!U$6))</f>
        <v>0</v>
      </c>
      <c r="V21" s="309">
        <f>IF(V$6="","",COUNTIF('tmp４'!$K16:$O16,'女子一覧表 '!V$6))</f>
        <v>0</v>
      </c>
      <c r="W21" s="309">
        <f>IF(W$6="","",COUNTIF('tmp４'!$K16:$O16,'女子一覧表 '!W$6))</f>
        <v>0</v>
      </c>
      <c r="X21" s="314">
        <f>IF(X$6="","",COUNTIF('tmp４'!$K16:$O16,'女子一覧表 '!X$6))</f>
        <v>0</v>
      </c>
      <c r="Z21" s="311">
        <v>14</v>
      </c>
      <c r="AA21" s="312" t="str">
        <f t="shared" si="0"/>
        <v/>
      </c>
      <c r="AB21" s="312" t="str">
        <f t="shared" si="0"/>
        <v/>
      </c>
      <c r="AC21" s="324" t="str">
        <f t="shared" si="0"/>
        <v/>
      </c>
      <c r="AD21" s="326">
        <f>IF(AD$6="","",COUNTIF('tmp４'!$K16:$O16,'女子一覧表 '!AD$6))</f>
        <v>0</v>
      </c>
      <c r="AE21" s="309">
        <f>IF(AE$6="","",COUNTIF('tmp４'!$K16:$O16,'女子一覧表 '!AE$6))</f>
        <v>0</v>
      </c>
      <c r="AF21" s="313">
        <f>IF(AF$6="","",COUNTIF('tmp４'!$K16:$O16,'女子一覧表 '!AF$6))</f>
        <v>0</v>
      </c>
      <c r="AG21" s="313">
        <f>IF(AG$6="","",COUNTIF('tmp４'!$K16:$O16,'女子一覧表 '!AG$6))</f>
        <v>0</v>
      </c>
      <c r="AH21" s="313" t="str">
        <f>IF(AH$6="","",COUNTIF('tmp４'!$K16:$O16,'女子一覧表 '!AH$6))</f>
        <v/>
      </c>
      <c r="AI21" s="313" t="str">
        <f>IF(AI$6="","",COUNTIF('tmp４'!$K16:$O16,'女子一覧表 '!AI$6))</f>
        <v/>
      </c>
      <c r="AJ21" s="313" t="str">
        <f>IF(AJ$6="","",COUNTIF('tmp４'!$K16:$O16,'女子一覧表 '!AJ$6))</f>
        <v/>
      </c>
      <c r="AK21" s="313" t="str">
        <f>IF(AK$6="","",COUNTIF('tmp４'!$K16:$O16,'女子一覧表 '!AK$6))</f>
        <v/>
      </c>
      <c r="AL21" s="313" t="str">
        <f>IF(AL$6="","",COUNTIF('tmp４'!$K16:$O16,'女子一覧表 '!AL$6))</f>
        <v/>
      </c>
      <c r="AM21" s="313" t="str">
        <f>IF(AM$6="","",COUNTIF('tmp４'!$K16:$O16,'女子一覧表 '!AM$6))</f>
        <v/>
      </c>
      <c r="AN21" s="313" t="str">
        <f>IF(AN$6="","",COUNTIF('tmp４'!$K16:$O16,'女子一覧表 '!AN$6))</f>
        <v/>
      </c>
      <c r="AO21" s="313" t="str">
        <f>IF(AO$6="","",COUNTIF('tmp４'!$K16:$O16,'女子一覧表 '!AO$6))</f>
        <v/>
      </c>
      <c r="AP21" s="313" t="str">
        <f>IF(AP$6="","",COUNTIF('tmp４'!$K16:$O16,'女子一覧表 '!AP$6))</f>
        <v/>
      </c>
      <c r="AQ21" s="313" t="str">
        <f>IF(AQ$6="","",COUNTIF('tmp４'!$K16:$O16,'女子一覧表 '!AQ$6))</f>
        <v/>
      </c>
      <c r="AR21" s="313" t="str">
        <f>IF(AR$6="","",COUNTIF('tmp４'!$K16:$O16,'女子一覧表 '!AR$6))</f>
        <v/>
      </c>
      <c r="AS21" s="313" t="str">
        <f>IF(AS$6="","",COUNTIF('tmp４'!$K16:$O16,'女子一覧表 '!AS$6))</f>
        <v/>
      </c>
      <c r="AT21" s="342" t="str">
        <f>IF(AT$6="","",COUNTIF('tmp４'!$K16:$O16,'女子一覧表 '!AT$6))</f>
        <v/>
      </c>
      <c r="AU21" s="309" t="str">
        <f>IF(AU$6="","",COUNTIF('tmp４'!$K16:$O16,'女子一覧表 '!AU$6))</f>
        <v/>
      </c>
      <c r="AV21" s="309" t="str">
        <f>IF(AV$6="","",COUNTIF('tmp４'!$K16:$O16,'女子一覧表 '!AV$6))</f>
        <v/>
      </c>
      <c r="AW21" s="314" t="str">
        <f>IF(AW$6="","",COUNTIF('tmp４'!$K16:$O16,'女子一覧表 '!AW$6))</f>
        <v/>
      </c>
    </row>
    <row r="22" spans="1:49" ht="15" customHeight="1">
      <c r="A22" s="311">
        <v>15</v>
      </c>
      <c r="B22" s="312" t="str">
        <f>女子種目選択!B18</f>
        <v/>
      </c>
      <c r="C22" s="312" t="str">
        <f>女子種目選択!C18</f>
        <v/>
      </c>
      <c r="D22" s="324" t="str">
        <f>女子種目選択!D18</f>
        <v/>
      </c>
      <c r="E22" s="326">
        <f>IF(E$6="","",COUNTIF('tmp４'!$K17:$O17,'女子一覧表 '!E$6))</f>
        <v>0</v>
      </c>
      <c r="F22" s="309">
        <f>IF(F$6="","",COUNTIF('tmp４'!$K17:$O17,'女子一覧表 '!F$6))</f>
        <v>0</v>
      </c>
      <c r="G22" s="313">
        <f>IF(G$6="","",COUNTIF('tmp４'!$K17:$O17,'女子一覧表 '!G$6))</f>
        <v>0</v>
      </c>
      <c r="H22" s="313">
        <f>IF(H$6="","",COUNTIF('tmp４'!$K17:$O17,'女子一覧表 '!H$6))</f>
        <v>0</v>
      </c>
      <c r="I22" s="313">
        <f>IF(I$6="","",COUNTIF('tmp４'!$K17:$O17,'女子一覧表 '!I$6))</f>
        <v>0</v>
      </c>
      <c r="J22" s="313">
        <f>IF(J$6="","",COUNTIF('tmp４'!$K17:$O17,'女子一覧表 '!J$6))</f>
        <v>0</v>
      </c>
      <c r="K22" s="313">
        <f>IF(K$6="","",COUNTIF('tmp４'!$K17:$O17,'女子一覧表 '!K$6))</f>
        <v>0</v>
      </c>
      <c r="L22" s="313">
        <f>IF(L$6="","",COUNTIF('tmp４'!$K17:$O17,'女子一覧表 '!L$6))</f>
        <v>0</v>
      </c>
      <c r="M22" s="313">
        <f>IF(M$6="","",COUNTIF('tmp４'!$K17:$O17,'女子一覧表 '!M$6))</f>
        <v>0</v>
      </c>
      <c r="N22" s="313">
        <f>IF(N$6="","",COUNTIF('tmp４'!$K17:$O17,'女子一覧表 '!N$6))</f>
        <v>0</v>
      </c>
      <c r="O22" s="313">
        <f>IF(O$6="","",COUNTIF('tmp４'!$K17:$O17,'女子一覧表 '!O$6))</f>
        <v>0</v>
      </c>
      <c r="P22" s="313">
        <f>IF(P$6="","",COUNTIF('tmp４'!$K17:$O17,'女子一覧表 '!P$6))</f>
        <v>0</v>
      </c>
      <c r="Q22" s="313">
        <f>IF(Q$6="","",COUNTIF('tmp４'!$K17:$O17,'女子一覧表 '!Q$6))</f>
        <v>0</v>
      </c>
      <c r="R22" s="313">
        <f>IF(R$6="","",COUNTIF('tmp４'!$K17:$O17,'女子一覧表 '!R$6))</f>
        <v>0</v>
      </c>
      <c r="S22" s="313">
        <f>IF(S$6="","",COUNTIF('tmp４'!$K17:$O17,'女子一覧表 '!S$6))</f>
        <v>0</v>
      </c>
      <c r="T22" s="313">
        <f>IF(T$6="","",COUNTIF('tmp４'!$K17:$O17,'女子一覧表 '!T$6))</f>
        <v>0</v>
      </c>
      <c r="U22" s="342">
        <f>IF(U$6="","",COUNTIF('tmp４'!$K17:$O17,'女子一覧表 '!U$6))</f>
        <v>0</v>
      </c>
      <c r="V22" s="309">
        <f>IF(V$6="","",COUNTIF('tmp４'!$K17:$O17,'女子一覧表 '!V$6))</f>
        <v>0</v>
      </c>
      <c r="W22" s="309">
        <f>IF(W$6="","",COUNTIF('tmp４'!$K17:$O17,'女子一覧表 '!W$6))</f>
        <v>0</v>
      </c>
      <c r="X22" s="314">
        <f>IF(X$6="","",COUNTIF('tmp４'!$K17:$O17,'女子一覧表 '!X$6))</f>
        <v>0</v>
      </c>
      <c r="Z22" s="311">
        <v>15</v>
      </c>
      <c r="AA22" s="312" t="str">
        <f t="shared" si="0"/>
        <v/>
      </c>
      <c r="AB22" s="312" t="str">
        <f t="shared" si="0"/>
        <v/>
      </c>
      <c r="AC22" s="324" t="str">
        <f t="shared" si="0"/>
        <v/>
      </c>
      <c r="AD22" s="326">
        <f>IF(AD$6="","",COUNTIF('tmp４'!$K17:$O17,'女子一覧表 '!AD$6))</f>
        <v>0</v>
      </c>
      <c r="AE22" s="309">
        <f>IF(AE$6="","",COUNTIF('tmp４'!$K17:$O17,'女子一覧表 '!AE$6))</f>
        <v>0</v>
      </c>
      <c r="AF22" s="313">
        <f>IF(AF$6="","",COUNTIF('tmp４'!$K17:$O17,'女子一覧表 '!AF$6))</f>
        <v>0</v>
      </c>
      <c r="AG22" s="313">
        <f>IF(AG$6="","",COUNTIF('tmp４'!$K17:$O17,'女子一覧表 '!AG$6))</f>
        <v>0</v>
      </c>
      <c r="AH22" s="313" t="str">
        <f>IF(AH$6="","",COUNTIF('tmp４'!$K17:$O17,'女子一覧表 '!AH$6))</f>
        <v/>
      </c>
      <c r="AI22" s="313" t="str">
        <f>IF(AI$6="","",COUNTIF('tmp４'!$K17:$O17,'女子一覧表 '!AI$6))</f>
        <v/>
      </c>
      <c r="AJ22" s="313" t="str">
        <f>IF(AJ$6="","",COUNTIF('tmp４'!$K17:$O17,'女子一覧表 '!AJ$6))</f>
        <v/>
      </c>
      <c r="AK22" s="313" t="str">
        <f>IF(AK$6="","",COUNTIF('tmp４'!$K17:$O17,'女子一覧表 '!AK$6))</f>
        <v/>
      </c>
      <c r="AL22" s="313" t="str">
        <f>IF(AL$6="","",COUNTIF('tmp４'!$K17:$O17,'女子一覧表 '!AL$6))</f>
        <v/>
      </c>
      <c r="AM22" s="313" t="str">
        <f>IF(AM$6="","",COUNTIF('tmp４'!$K17:$O17,'女子一覧表 '!AM$6))</f>
        <v/>
      </c>
      <c r="AN22" s="313" t="str">
        <f>IF(AN$6="","",COUNTIF('tmp４'!$K17:$O17,'女子一覧表 '!AN$6))</f>
        <v/>
      </c>
      <c r="AO22" s="313" t="str">
        <f>IF(AO$6="","",COUNTIF('tmp４'!$K17:$O17,'女子一覧表 '!AO$6))</f>
        <v/>
      </c>
      <c r="AP22" s="313" t="str">
        <f>IF(AP$6="","",COUNTIF('tmp４'!$K17:$O17,'女子一覧表 '!AP$6))</f>
        <v/>
      </c>
      <c r="AQ22" s="313" t="str">
        <f>IF(AQ$6="","",COUNTIF('tmp４'!$K17:$O17,'女子一覧表 '!AQ$6))</f>
        <v/>
      </c>
      <c r="AR22" s="313" t="str">
        <f>IF(AR$6="","",COUNTIF('tmp４'!$K17:$O17,'女子一覧表 '!AR$6))</f>
        <v/>
      </c>
      <c r="AS22" s="313" t="str">
        <f>IF(AS$6="","",COUNTIF('tmp４'!$K17:$O17,'女子一覧表 '!AS$6))</f>
        <v/>
      </c>
      <c r="AT22" s="342" t="str">
        <f>IF(AT$6="","",COUNTIF('tmp４'!$K17:$O17,'女子一覧表 '!AT$6))</f>
        <v/>
      </c>
      <c r="AU22" s="309" t="str">
        <f>IF(AU$6="","",COUNTIF('tmp４'!$K17:$O17,'女子一覧表 '!AU$6))</f>
        <v/>
      </c>
      <c r="AV22" s="309" t="str">
        <f>IF(AV$6="","",COUNTIF('tmp４'!$K17:$O17,'女子一覧表 '!AV$6))</f>
        <v/>
      </c>
      <c r="AW22" s="314" t="str">
        <f>IF(AW$6="","",COUNTIF('tmp４'!$K17:$O17,'女子一覧表 '!AW$6))</f>
        <v/>
      </c>
    </row>
    <row r="23" spans="1:49" ht="15" customHeight="1">
      <c r="A23" s="311">
        <v>16</v>
      </c>
      <c r="B23" s="312" t="str">
        <f>女子種目選択!B19</f>
        <v/>
      </c>
      <c r="C23" s="312" t="str">
        <f>女子種目選択!C19</f>
        <v/>
      </c>
      <c r="D23" s="324" t="str">
        <f>女子種目選択!D19</f>
        <v/>
      </c>
      <c r="E23" s="326">
        <f>IF(E$6="","",COUNTIF('tmp４'!$K18:$O18,'女子一覧表 '!E$6))</f>
        <v>0</v>
      </c>
      <c r="F23" s="309">
        <f>IF(F$6="","",COUNTIF('tmp４'!$K18:$O18,'女子一覧表 '!F$6))</f>
        <v>0</v>
      </c>
      <c r="G23" s="313">
        <f>IF(G$6="","",COUNTIF('tmp４'!$K18:$O18,'女子一覧表 '!G$6))</f>
        <v>0</v>
      </c>
      <c r="H23" s="313">
        <f>IF(H$6="","",COUNTIF('tmp４'!$K18:$O18,'女子一覧表 '!H$6))</f>
        <v>0</v>
      </c>
      <c r="I23" s="313">
        <f>IF(I$6="","",COUNTIF('tmp４'!$K18:$O18,'女子一覧表 '!I$6))</f>
        <v>0</v>
      </c>
      <c r="J23" s="313">
        <f>IF(J$6="","",COUNTIF('tmp４'!$K18:$O18,'女子一覧表 '!J$6))</f>
        <v>0</v>
      </c>
      <c r="K23" s="313">
        <f>IF(K$6="","",COUNTIF('tmp４'!$K18:$O18,'女子一覧表 '!K$6))</f>
        <v>0</v>
      </c>
      <c r="L23" s="313">
        <f>IF(L$6="","",COUNTIF('tmp４'!$K18:$O18,'女子一覧表 '!L$6))</f>
        <v>0</v>
      </c>
      <c r="M23" s="313">
        <f>IF(M$6="","",COUNTIF('tmp４'!$K18:$O18,'女子一覧表 '!M$6))</f>
        <v>0</v>
      </c>
      <c r="N23" s="313">
        <f>IF(N$6="","",COUNTIF('tmp４'!$K18:$O18,'女子一覧表 '!N$6))</f>
        <v>0</v>
      </c>
      <c r="O23" s="313">
        <f>IF(O$6="","",COUNTIF('tmp４'!$K18:$O18,'女子一覧表 '!O$6))</f>
        <v>0</v>
      </c>
      <c r="P23" s="313">
        <f>IF(P$6="","",COUNTIF('tmp４'!$K18:$O18,'女子一覧表 '!P$6))</f>
        <v>0</v>
      </c>
      <c r="Q23" s="313">
        <f>IF(Q$6="","",COUNTIF('tmp４'!$K18:$O18,'女子一覧表 '!Q$6))</f>
        <v>0</v>
      </c>
      <c r="R23" s="313">
        <f>IF(R$6="","",COUNTIF('tmp４'!$K18:$O18,'女子一覧表 '!R$6))</f>
        <v>0</v>
      </c>
      <c r="S23" s="313">
        <f>IF(S$6="","",COUNTIF('tmp４'!$K18:$O18,'女子一覧表 '!S$6))</f>
        <v>0</v>
      </c>
      <c r="T23" s="313">
        <f>IF(T$6="","",COUNTIF('tmp４'!$K18:$O18,'女子一覧表 '!T$6))</f>
        <v>0</v>
      </c>
      <c r="U23" s="342">
        <f>IF(U$6="","",COUNTIF('tmp４'!$K18:$O18,'女子一覧表 '!U$6))</f>
        <v>0</v>
      </c>
      <c r="V23" s="309">
        <f>IF(V$6="","",COUNTIF('tmp４'!$K18:$O18,'女子一覧表 '!V$6))</f>
        <v>0</v>
      </c>
      <c r="W23" s="309">
        <f>IF(W$6="","",COUNTIF('tmp４'!$K18:$O18,'女子一覧表 '!W$6))</f>
        <v>0</v>
      </c>
      <c r="X23" s="314">
        <f>IF(X$6="","",COUNTIF('tmp４'!$K18:$O18,'女子一覧表 '!X$6))</f>
        <v>0</v>
      </c>
      <c r="Z23" s="311">
        <v>16</v>
      </c>
      <c r="AA23" s="312" t="str">
        <f t="shared" si="0"/>
        <v/>
      </c>
      <c r="AB23" s="312" t="str">
        <f t="shared" si="0"/>
        <v/>
      </c>
      <c r="AC23" s="324" t="str">
        <f t="shared" si="0"/>
        <v/>
      </c>
      <c r="AD23" s="326">
        <f>IF(AD$6="","",COUNTIF('tmp４'!$K18:$O18,'女子一覧表 '!AD$6))</f>
        <v>0</v>
      </c>
      <c r="AE23" s="309">
        <f>IF(AE$6="","",COUNTIF('tmp４'!$K18:$O18,'女子一覧表 '!AE$6))</f>
        <v>0</v>
      </c>
      <c r="AF23" s="313">
        <f>IF(AF$6="","",COUNTIF('tmp４'!$K18:$O18,'女子一覧表 '!AF$6))</f>
        <v>0</v>
      </c>
      <c r="AG23" s="313">
        <f>IF(AG$6="","",COUNTIF('tmp４'!$K18:$O18,'女子一覧表 '!AG$6))</f>
        <v>0</v>
      </c>
      <c r="AH23" s="313" t="str">
        <f>IF(AH$6="","",COUNTIF('tmp４'!$K18:$O18,'女子一覧表 '!AH$6))</f>
        <v/>
      </c>
      <c r="AI23" s="313" t="str">
        <f>IF(AI$6="","",COUNTIF('tmp４'!$K18:$O18,'女子一覧表 '!AI$6))</f>
        <v/>
      </c>
      <c r="AJ23" s="313" t="str">
        <f>IF(AJ$6="","",COUNTIF('tmp４'!$K18:$O18,'女子一覧表 '!AJ$6))</f>
        <v/>
      </c>
      <c r="AK23" s="313" t="str">
        <f>IF(AK$6="","",COUNTIF('tmp４'!$K18:$O18,'女子一覧表 '!AK$6))</f>
        <v/>
      </c>
      <c r="AL23" s="313" t="str">
        <f>IF(AL$6="","",COUNTIF('tmp４'!$K18:$O18,'女子一覧表 '!AL$6))</f>
        <v/>
      </c>
      <c r="AM23" s="313" t="str">
        <f>IF(AM$6="","",COUNTIF('tmp４'!$K18:$O18,'女子一覧表 '!AM$6))</f>
        <v/>
      </c>
      <c r="AN23" s="313" t="str">
        <f>IF(AN$6="","",COUNTIF('tmp４'!$K18:$O18,'女子一覧表 '!AN$6))</f>
        <v/>
      </c>
      <c r="AO23" s="313" t="str">
        <f>IF(AO$6="","",COUNTIF('tmp４'!$K18:$O18,'女子一覧表 '!AO$6))</f>
        <v/>
      </c>
      <c r="AP23" s="313" t="str">
        <f>IF(AP$6="","",COUNTIF('tmp４'!$K18:$O18,'女子一覧表 '!AP$6))</f>
        <v/>
      </c>
      <c r="AQ23" s="313" t="str">
        <f>IF(AQ$6="","",COUNTIF('tmp４'!$K18:$O18,'女子一覧表 '!AQ$6))</f>
        <v/>
      </c>
      <c r="AR23" s="313" t="str">
        <f>IF(AR$6="","",COUNTIF('tmp４'!$K18:$O18,'女子一覧表 '!AR$6))</f>
        <v/>
      </c>
      <c r="AS23" s="313" t="str">
        <f>IF(AS$6="","",COUNTIF('tmp４'!$K18:$O18,'女子一覧表 '!AS$6))</f>
        <v/>
      </c>
      <c r="AT23" s="342" t="str">
        <f>IF(AT$6="","",COUNTIF('tmp４'!$K18:$O18,'女子一覧表 '!AT$6))</f>
        <v/>
      </c>
      <c r="AU23" s="309" t="str">
        <f>IF(AU$6="","",COUNTIF('tmp４'!$K18:$O18,'女子一覧表 '!AU$6))</f>
        <v/>
      </c>
      <c r="AV23" s="309" t="str">
        <f>IF(AV$6="","",COUNTIF('tmp４'!$K18:$O18,'女子一覧表 '!AV$6))</f>
        <v/>
      </c>
      <c r="AW23" s="314" t="str">
        <f>IF(AW$6="","",COUNTIF('tmp４'!$K18:$O18,'女子一覧表 '!AW$6))</f>
        <v/>
      </c>
    </row>
    <row r="24" spans="1:49" ht="15" customHeight="1">
      <c r="A24" s="311">
        <v>17</v>
      </c>
      <c r="B24" s="312" t="str">
        <f>女子種目選択!B20</f>
        <v/>
      </c>
      <c r="C24" s="312" t="str">
        <f>女子種目選択!C20</f>
        <v/>
      </c>
      <c r="D24" s="324" t="str">
        <f>女子種目選択!D20</f>
        <v/>
      </c>
      <c r="E24" s="326">
        <f>IF(E$6="","",COUNTIF('tmp４'!$K19:$O19,'女子一覧表 '!E$6))</f>
        <v>0</v>
      </c>
      <c r="F24" s="309">
        <f>IF(F$6="","",COUNTIF('tmp４'!$K19:$O19,'女子一覧表 '!F$6))</f>
        <v>0</v>
      </c>
      <c r="G24" s="313">
        <f>IF(G$6="","",COUNTIF('tmp４'!$K19:$O19,'女子一覧表 '!G$6))</f>
        <v>0</v>
      </c>
      <c r="H24" s="313">
        <f>IF(H$6="","",COUNTIF('tmp４'!$K19:$O19,'女子一覧表 '!H$6))</f>
        <v>0</v>
      </c>
      <c r="I24" s="313">
        <f>IF(I$6="","",COUNTIF('tmp４'!$K19:$O19,'女子一覧表 '!I$6))</f>
        <v>0</v>
      </c>
      <c r="J24" s="313">
        <f>IF(J$6="","",COUNTIF('tmp４'!$K19:$O19,'女子一覧表 '!J$6))</f>
        <v>0</v>
      </c>
      <c r="K24" s="313">
        <f>IF(K$6="","",COUNTIF('tmp４'!$K19:$O19,'女子一覧表 '!K$6))</f>
        <v>0</v>
      </c>
      <c r="L24" s="313">
        <f>IF(L$6="","",COUNTIF('tmp４'!$K19:$O19,'女子一覧表 '!L$6))</f>
        <v>0</v>
      </c>
      <c r="M24" s="313">
        <f>IF(M$6="","",COUNTIF('tmp４'!$K19:$O19,'女子一覧表 '!M$6))</f>
        <v>0</v>
      </c>
      <c r="N24" s="313">
        <f>IF(N$6="","",COUNTIF('tmp４'!$K19:$O19,'女子一覧表 '!N$6))</f>
        <v>0</v>
      </c>
      <c r="O24" s="313">
        <f>IF(O$6="","",COUNTIF('tmp４'!$K19:$O19,'女子一覧表 '!O$6))</f>
        <v>0</v>
      </c>
      <c r="P24" s="313">
        <f>IF(P$6="","",COUNTIF('tmp４'!$K19:$O19,'女子一覧表 '!P$6))</f>
        <v>0</v>
      </c>
      <c r="Q24" s="313">
        <f>IF(Q$6="","",COUNTIF('tmp４'!$K19:$O19,'女子一覧表 '!Q$6))</f>
        <v>0</v>
      </c>
      <c r="R24" s="313">
        <f>IF(R$6="","",COUNTIF('tmp４'!$K19:$O19,'女子一覧表 '!R$6))</f>
        <v>0</v>
      </c>
      <c r="S24" s="313">
        <f>IF(S$6="","",COUNTIF('tmp４'!$K19:$O19,'女子一覧表 '!S$6))</f>
        <v>0</v>
      </c>
      <c r="T24" s="313">
        <f>IF(T$6="","",COUNTIF('tmp４'!$K19:$O19,'女子一覧表 '!T$6))</f>
        <v>0</v>
      </c>
      <c r="U24" s="342">
        <f>IF(U$6="","",COUNTIF('tmp４'!$K19:$O19,'女子一覧表 '!U$6))</f>
        <v>0</v>
      </c>
      <c r="V24" s="309">
        <f>IF(V$6="","",COUNTIF('tmp４'!$K19:$O19,'女子一覧表 '!V$6))</f>
        <v>0</v>
      </c>
      <c r="W24" s="309">
        <f>IF(W$6="","",COUNTIF('tmp４'!$K19:$O19,'女子一覧表 '!W$6))</f>
        <v>0</v>
      </c>
      <c r="X24" s="314">
        <f>IF(X$6="","",COUNTIF('tmp４'!$K19:$O19,'女子一覧表 '!X$6))</f>
        <v>0</v>
      </c>
      <c r="Z24" s="311">
        <v>17</v>
      </c>
      <c r="AA24" s="312" t="str">
        <f t="shared" si="0"/>
        <v/>
      </c>
      <c r="AB24" s="312" t="str">
        <f t="shared" si="0"/>
        <v/>
      </c>
      <c r="AC24" s="324" t="str">
        <f t="shared" si="0"/>
        <v/>
      </c>
      <c r="AD24" s="326">
        <f>IF(AD$6="","",COUNTIF('tmp４'!$K19:$O19,'女子一覧表 '!AD$6))</f>
        <v>0</v>
      </c>
      <c r="AE24" s="309">
        <f>IF(AE$6="","",COUNTIF('tmp４'!$K19:$O19,'女子一覧表 '!AE$6))</f>
        <v>0</v>
      </c>
      <c r="AF24" s="313">
        <f>IF(AF$6="","",COUNTIF('tmp４'!$K19:$O19,'女子一覧表 '!AF$6))</f>
        <v>0</v>
      </c>
      <c r="AG24" s="313">
        <f>IF(AG$6="","",COUNTIF('tmp４'!$K19:$O19,'女子一覧表 '!AG$6))</f>
        <v>0</v>
      </c>
      <c r="AH24" s="313" t="str">
        <f>IF(AH$6="","",COUNTIF('tmp４'!$K19:$O19,'女子一覧表 '!AH$6))</f>
        <v/>
      </c>
      <c r="AI24" s="313" t="str">
        <f>IF(AI$6="","",COUNTIF('tmp４'!$K19:$O19,'女子一覧表 '!AI$6))</f>
        <v/>
      </c>
      <c r="AJ24" s="313" t="str">
        <f>IF(AJ$6="","",COUNTIF('tmp４'!$K19:$O19,'女子一覧表 '!AJ$6))</f>
        <v/>
      </c>
      <c r="AK24" s="313" t="str">
        <f>IF(AK$6="","",COUNTIF('tmp４'!$K19:$O19,'女子一覧表 '!AK$6))</f>
        <v/>
      </c>
      <c r="AL24" s="313" t="str">
        <f>IF(AL$6="","",COUNTIF('tmp４'!$K19:$O19,'女子一覧表 '!AL$6))</f>
        <v/>
      </c>
      <c r="AM24" s="313" t="str">
        <f>IF(AM$6="","",COUNTIF('tmp４'!$K19:$O19,'女子一覧表 '!AM$6))</f>
        <v/>
      </c>
      <c r="AN24" s="313" t="str">
        <f>IF(AN$6="","",COUNTIF('tmp４'!$K19:$O19,'女子一覧表 '!AN$6))</f>
        <v/>
      </c>
      <c r="AO24" s="313" t="str">
        <f>IF(AO$6="","",COUNTIF('tmp４'!$K19:$O19,'女子一覧表 '!AO$6))</f>
        <v/>
      </c>
      <c r="AP24" s="313" t="str">
        <f>IF(AP$6="","",COUNTIF('tmp４'!$K19:$O19,'女子一覧表 '!AP$6))</f>
        <v/>
      </c>
      <c r="AQ24" s="313" t="str">
        <f>IF(AQ$6="","",COUNTIF('tmp４'!$K19:$O19,'女子一覧表 '!AQ$6))</f>
        <v/>
      </c>
      <c r="AR24" s="313" t="str">
        <f>IF(AR$6="","",COUNTIF('tmp４'!$K19:$O19,'女子一覧表 '!AR$6))</f>
        <v/>
      </c>
      <c r="AS24" s="313" t="str">
        <f>IF(AS$6="","",COUNTIF('tmp４'!$K19:$O19,'女子一覧表 '!AS$6))</f>
        <v/>
      </c>
      <c r="AT24" s="342" t="str">
        <f>IF(AT$6="","",COUNTIF('tmp４'!$K19:$O19,'女子一覧表 '!AT$6))</f>
        <v/>
      </c>
      <c r="AU24" s="309" t="str">
        <f>IF(AU$6="","",COUNTIF('tmp４'!$K19:$O19,'女子一覧表 '!AU$6))</f>
        <v/>
      </c>
      <c r="AV24" s="309" t="str">
        <f>IF(AV$6="","",COUNTIF('tmp４'!$K19:$O19,'女子一覧表 '!AV$6))</f>
        <v/>
      </c>
      <c r="AW24" s="314" t="str">
        <f>IF(AW$6="","",COUNTIF('tmp４'!$K19:$O19,'女子一覧表 '!AW$6))</f>
        <v/>
      </c>
    </row>
    <row r="25" spans="1:49" ht="15" customHeight="1">
      <c r="A25" s="311">
        <v>18</v>
      </c>
      <c r="B25" s="312" t="str">
        <f>女子種目選択!B21</f>
        <v/>
      </c>
      <c r="C25" s="312" t="str">
        <f>女子種目選択!C21</f>
        <v/>
      </c>
      <c r="D25" s="324" t="str">
        <f>女子種目選択!D21</f>
        <v/>
      </c>
      <c r="E25" s="326">
        <f>IF(E$6="","",COUNTIF('tmp４'!$K20:$O20,'女子一覧表 '!E$6))</f>
        <v>0</v>
      </c>
      <c r="F25" s="309">
        <f>IF(F$6="","",COUNTIF('tmp４'!$K20:$O20,'女子一覧表 '!F$6))</f>
        <v>0</v>
      </c>
      <c r="G25" s="313">
        <f>IF(G$6="","",COUNTIF('tmp４'!$K20:$O20,'女子一覧表 '!G$6))</f>
        <v>0</v>
      </c>
      <c r="H25" s="313">
        <f>IF(H$6="","",COUNTIF('tmp４'!$K20:$O20,'女子一覧表 '!H$6))</f>
        <v>0</v>
      </c>
      <c r="I25" s="313">
        <f>IF(I$6="","",COUNTIF('tmp４'!$K20:$O20,'女子一覧表 '!I$6))</f>
        <v>0</v>
      </c>
      <c r="J25" s="313">
        <f>IF(J$6="","",COUNTIF('tmp４'!$K20:$O20,'女子一覧表 '!J$6))</f>
        <v>0</v>
      </c>
      <c r="K25" s="313">
        <f>IF(K$6="","",COUNTIF('tmp４'!$K20:$O20,'女子一覧表 '!K$6))</f>
        <v>0</v>
      </c>
      <c r="L25" s="313">
        <f>IF(L$6="","",COUNTIF('tmp４'!$K20:$O20,'女子一覧表 '!L$6))</f>
        <v>0</v>
      </c>
      <c r="M25" s="313">
        <f>IF(M$6="","",COUNTIF('tmp４'!$K20:$O20,'女子一覧表 '!M$6))</f>
        <v>0</v>
      </c>
      <c r="N25" s="313">
        <f>IF(N$6="","",COUNTIF('tmp４'!$K20:$O20,'女子一覧表 '!N$6))</f>
        <v>0</v>
      </c>
      <c r="O25" s="313">
        <f>IF(O$6="","",COUNTIF('tmp４'!$K20:$O20,'女子一覧表 '!O$6))</f>
        <v>0</v>
      </c>
      <c r="P25" s="313">
        <f>IF(P$6="","",COUNTIF('tmp４'!$K20:$O20,'女子一覧表 '!P$6))</f>
        <v>0</v>
      </c>
      <c r="Q25" s="313">
        <f>IF(Q$6="","",COUNTIF('tmp４'!$K20:$O20,'女子一覧表 '!Q$6))</f>
        <v>0</v>
      </c>
      <c r="R25" s="313">
        <f>IF(R$6="","",COUNTIF('tmp４'!$K20:$O20,'女子一覧表 '!R$6))</f>
        <v>0</v>
      </c>
      <c r="S25" s="313">
        <f>IF(S$6="","",COUNTIF('tmp４'!$K20:$O20,'女子一覧表 '!S$6))</f>
        <v>0</v>
      </c>
      <c r="T25" s="313">
        <f>IF(T$6="","",COUNTIF('tmp４'!$K20:$O20,'女子一覧表 '!T$6))</f>
        <v>0</v>
      </c>
      <c r="U25" s="342">
        <f>IF(U$6="","",COUNTIF('tmp４'!$K20:$O20,'女子一覧表 '!U$6))</f>
        <v>0</v>
      </c>
      <c r="V25" s="309">
        <f>IF(V$6="","",COUNTIF('tmp４'!$K20:$O20,'女子一覧表 '!V$6))</f>
        <v>0</v>
      </c>
      <c r="W25" s="309">
        <f>IF(W$6="","",COUNTIF('tmp４'!$K20:$O20,'女子一覧表 '!W$6))</f>
        <v>0</v>
      </c>
      <c r="X25" s="314">
        <f>IF(X$6="","",COUNTIF('tmp４'!$K20:$O20,'女子一覧表 '!X$6))</f>
        <v>0</v>
      </c>
      <c r="Z25" s="311">
        <v>18</v>
      </c>
      <c r="AA25" s="312" t="str">
        <f t="shared" si="0"/>
        <v/>
      </c>
      <c r="AB25" s="312" t="str">
        <f t="shared" si="0"/>
        <v/>
      </c>
      <c r="AC25" s="324" t="str">
        <f t="shared" si="0"/>
        <v/>
      </c>
      <c r="AD25" s="326">
        <f>IF(AD$6="","",COUNTIF('tmp４'!$K20:$O20,'女子一覧表 '!AD$6))</f>
        <v>0</v>
      </c>
      <c r="AE25" s="309">
        <f>IF(AE$6="","",COUNTIF('tmp４'!$K20:$O20,'女子一覧表 '!AE$6))</f>
        <v>0</v>
      </c>
      <c r="AF25" s="313">
        <f>IF(AF$6="","",COUNTIF('tmp４'!$K20:$O20,'女子一覧表 '!AF$6))</f>
        <v>0</v>
      </c>
      <c r="AG25" s="313">
        <f>IF(AG$6="","",COUNTIF('tmp４'!$K20:$O20,'女子一覧表 '!AG$6))</f>
        <v>0</v>
      </c>
      <c r="AH25" s="313" t="str">
        <f>IF(AH$6="","",COUNTIF('tmp４'!$K20:$O20,'女子一覧表 '!AH$6))</f>
        <v/>
      </c>
      <c r="AI25" s="313" t="str">
        <f>IF(AI$6="","",COUNTIF('tmp４'!$K20:$O20,'女子一覧表 '!AI$6))</f>
        <v/>
      </c>
      <c r="AJ25" s="313" t="str">
        <f>IF(AJ$6="","",COUNTIF('tmp４'!$K20:$O20,'女子一覧表 '!AJ$6))</f>
        <v/>
      </c>
      <c r="AK25" s="313" t="str">
        <f>IF(AK$6="","",COUNTIF('tmp４'!$K20:$O20,'女子一覧表 '!AK$6))</f>
        <v/>
      </c>
      <c r="AL25" s="313" t="str">
        <f>IF(AL$6="","",COUNTIF('tmp４'!$K20:$O20,'女子一覧表 '!AL$6))</f>
        <v/>
      </c>
      <c r="AM25" s="313" t="str">
        <f>IF(AM$6="","",COUNTIF('tmp４'!$K20:$O20,'女子一覧表 '!AM$6))</f>
        <v/>
      </c>
      <c r="AN25" s="313" t="str">
        <f>IF(AN$6="","",COUNTIF('tmp４'!$K20:$O20,'女子一覧表 '!AN$6))</f>
        <v/>
      </c>
      <c r="AO25" s="313" t="str">
        <f>IF(AO$6="","",COUNTIF('tmp４'!$K20:$O20,'女子一覧表 '!AO$6))</f>
        <v/>
      </c>
      <c r="AP25" s="313" t="str">
        <f>IF(AP$6="","",COUNTIF('tmp４'!$K20:$O20,'女子一覧表 '!AP$6))</f>
        <v/>
      </c>
      <c r="AQ25" s="313" t="str">
        <f>IF(AQ$6="","",COUNTIF('tmp４'!$K20:$O20,'女子一覧表 '!AQ$6))</f>
        <v/>
      </c>
      <c r="AR25" s="313" t="str">
        <f>IF(AR$6="","",COUNTIF('tmp４'!$K20:$O20,'女子一覧表 '!AR$6))</f>
        <v/>
      </c>
      <c r="AS25" s="313" t="str">
        <f>IF(AS$6="","",COUNTIF('tmp４'!$K20:$O20,'女子一覧表 '!AS$6))</f>
        <v/>
      </c>
      <c r="AT25" s="342" t="str">
        <f>IF(AT$6="","",COUNTIF('tmp４'!$K20:$O20,'女子一覧表 '!AT$6))</f>
        <v/>
      </c>
      <c r="AU25" s="309" t="str">
        <f>IF(AU$6="","",COUNTIF('tmp４'!$K20:$O20,'女子一覧表 '!AU$6))</f>
        <v/>
      </c>
      <c r="AV25" s="309" t="str">
        <f>IF(AV$6="","",COUNTIF('tmp４'!$K20:$O20,'女子一覧表 '!AV$6))</f>
        <v/>
      </c>
      <c r="AW25" s="314" t="str">
        <f>IF(AW$6="","",COUNTIF('tmp４'!$K20:$O20,'女子一覧表 '!AW$6))</f>
        <v/>
      </c>
    </row>
    <row r="26" spans="1:49" ht="15" customHeight="1">
      <c r="A26" s="311">
        <v>19</v>
      </c>
      <c r="B26" s="312" t="str">
        <f>女子種目選択!B22</f>
        <v/>
      </c>
      <c r="C26" s="312" t="str">
        <f>女子種目選択!C22</f>
        <v/>
      </c>
      <c r="D26" s="324" t="str">
        <f>女子種目選択!D22</f>
        <v/>
      </c>
      <c r="E26" s="326">
        <f>IF(E$6="","",COUNTIF('tmp４'!$K21:$O21,'女子一覧表 '!E$6))</f>
        <v>0</v>
      </c>
      <c r="F26" s="309">
        <f>IF(F$6="","",COUNTIF('tmp４'!$K21:$O21,'女子一覧表 '!F$6))</f>
        <v>0</v>
      </c>
      <c r="G26" s="313">
        <f>IF(G$6="","",COUNTIF('tmp４'!$K21:$O21,'女子一覧表 '!G$6))</f>
        <v>0</v>
      </c>
      <c r="H26" s="313">
        <f>IF(H$6="","",COUNTIF('tmp４'!$K21:$O21,'女子一覧表 '!H$6))</f>
        <v>0</v>
      </c>
      <c r="I26" s="313">
        <f>IF(I$6="","",COUNTIF('tmp４'!$K21:$O21,'女子一覧表 '!I$6))</f>
        <v>0</v>
      </c>
      <c r="J26" s="313">
        <f>IF(J$6="","",COUNTIF('tmp４'!$K21:$O21,'女子一覧表 '!J$6))</f>
        <v>0</v>
      </c>
      <c r="K26" s="313">
        <f>IF(K$6="","",COUNTIF('tmp４'!$K21:$O21,'女子一覧表 '!K$6))</f>
        <v>0</v>
      </c>
      <c r="L26" s="313">
        <f>IF(L$6="","",COUNTIF('tmp４'!$K21:$O21,'女子一覧表 '!L$6))</f>
        <v>0</v>
      </c>
      <c r="M26" s="313">
        <f>IF(M$6="","",COUNTIF('tmp４'!$K21:$O21,'女子一覧表 '!M$6))</f>
        <v>0</v>
      </c>
      <c r="N26" s="313">
        <f>IF(N$6="","",COUNTIF('tmp４'!$K21:$O21,'女子一覧表 '!N$6))</f>
        <v>0</v>
      </c>
      <c r="O26" s="313">
        <f>IF(O$6="","",COUNTIF('tmp４'!$K21:$O21,'女子一覧表 '!O$6))</f>
        <v>0</v>
      </c>
      <c r="P26" s="313">
        <f>IF(P$6="","",COUNTIF('tmp４'!$K21:$O21,'女子一覧表 '!P$6))</f>
        <v>0</v>
      </c>
      <c r="Q26" s="313">
        <f>IF(Q$6="","",COUNTIF('tmp４'!$K21:$O21,'女子一覧表 '!Q$6))</f>
        <v>0</v>
      </c>
      <c r="R26" s="313">
        <f>IF(R$6="","",COUNTIF('tmp４'!$K21:$O21,'女子一覧表 '!R$6))</f>
        <v>0</v>
      </c>
      <c r="S26" s="313">
        <f>IF(S$6="","",COUNTIF('tmp４'!$K21:$O21,'女子一覧表 '!S$6))</f>
        <v>0</v>
      </c>
      <c r="T26" s="313">
        <f>IF(T$6="","",COUNTIF('tmp４'!$K21:$O21,'女子一覧表 '!T$6))</f>
        <v>0</v>
      </c>
      <c r="U26" s="342">
        <f>IF(U$6="","",COUNTIF('tmp４'!$K21:$O21,'女子一覧表 '!U$6))</f>
        <v>0</v>
      </c>
      <c r="V26" s="309">
        <f>IF(V$6="","",COUNTIF('tmp４'!$K21:$O21,'女子一覧表 '!V$6))</f>
        <v>0</v>
      </c>
      <c r="W26" s="309">
        <f>IF(W$6="","",COUNTIF('tmp４'!$K21:$O21,'女子一覧表 '!W$6))</f>
        <v>0</v>
      </c>
      <c r="X26" s="314">
        <f>IF(X$6="","",COUNTIF('tmp４'!$K21:$O21,'女子一覧表 '!X$6))</f>
        <v>0</v>
      </c>
      <c r="Z26" s="311">
        <v>19</v>
      </c>
      <c r="AA26" s="312" t="str">
        <f t="shared" si="0"/>
        <v/>
      </c>
      <c r="AB26" s="312" t="str">
        <f t="shared" si="0"/>
        <v/>
      </c>
      <c r="AC26" s="324" t="str">
        <f t="shared" si="0"/>
        <v/>
      </c>
      <c r="AD26" s="326">
        <f>IF(AD$6="","",COUNTIF('tmp４'!$K21:$O21,'女子一覧表 '!AD$6))</f>
        <v>0</v>
      </c>
      <c r="AE26" s="309">
        <f>IF(AE$6="","",COUNTIF('tmp４'!$K21:$O21,'女子一覧表 '!AE$6))</f>
        <v>0</v>
      </c>
      <c r="AF26" s="313">
        <f>IF(AF$6="","",COUNTIF('tmp４'!$K21:$O21,'女子一覧表 '!AF$6))</f>
        <v>0</v>
      </c>
      <c r="AG26" s="313">
        <f>IF(AG$6="","",COUNTIF('tmp４'!$K21:$O21,'女子一覧表 '!AG$6))</f>
        <v>0</v>
      </c>
      <c r="AH26" s="313" t="str">
        <f>IF(AH$6="","",COUNTIF('tmp４'!$K21:$O21,'女子一覧表 '!AH$6))</f>
        <v/>
      </c>
      <c r="AI26" s="313" t="str">
        <f>IF(AI$6="","",COUNTIF('tmp４'!$K21:$O21,'女子一覧表 '!AI$6))</f>
        <v/>
      </c>
      <c r="AJ26" s="313" t="str">
        <f>IF(AJ$6="","",COUNTIF('tmp４'!$K21:$O21,'女子一覧表 '!AJ$6))</f>
        <v/>
      </c>
      <c r="AK26" s="313" t="str">
        <f>IF(AK$6="","",COUNTIF('tmp４'!$K21:$O21,'女子一覧表 '!AK$6))</f>
        <v/>
      </c>
      <c r="AL26" s="313" t="str">
        <f>IF(AL$6="","",COUNTIF('tmp４'!$K21:$O21,'女子一覧表 '!AL$6))</f>
        <v/>
      </c>
      <c r="AM26" s="313" t="str">
        <f>IF(AM$6="","",COUNTIF('tmp４'!$K21:$O21,'女子一覧表 '!AM$6))</f>
        <v/>
      </c>
      <c r="AN26" s="313" t="str">
        <f>IF(AN$6="","",COUNTIF('tmp４'!$K21:$O21,'女子一覧表 '!AN$6))</f>
        <v/>
      </c>
      <c r="AO26" s="313" t="str">
        <f>IF(AO$6="","",COUNTIF('tmp４'!$K21:$O21,'女子一覧表 '!AO$6))</f>
        <v/>
      </c>
      <c r="AP26" s="313" t="str">
        <f>IF(AP$6="","",COUNTIF('tmp４'!$K21:$O21,'女子一覧表 '!AP$6))</f>
        <v/>
      </c>
      <c r="AQ26" s="313" t="str">
        <f>IF(AQ$6="","",COUNTIF('tmp４'!$K21:$O21,'女子一覧表 '!AQ$6))</f>
        <v/>
      </c>
      <c r="AR26" s="313" t="str">
        <f>IF(AR$6="","",COUNTIF('tmp４'!$K21:$O21,'女子一覧表 '!AR$6))</f>
        <v/>
      </c>
      <c r="AS26" s="313" t="str">
        <f>IF(AS$6="","",COUNTIF('tmp４'!$K21:$O21,'女子一覧表 '!AS$6))</f>
        <v/>
      </c>
      <c r="AT26" s="342" t="str">
        <f>IF(AT$6="","",COUNTIF('tmp４'!$K21:$O21,'女子一覧表 '!AT$6))</f>
        <v/>
      </c>
      <c r="AU26" s="309" t="str">
        <f>IF(AU$6="","",COUNTIF('tmp４'!$K21:$O21,'女子一覧表 '!AU$6))</f>
        <v/>
      </c>
      <c r="AV26" s="309" t="str">
        <f>IF(AV$6="","",COUNTIF('tmp４'!$K21:$O21,'女子一覧表 '!AV$6))</f>
        <v/>
      </c>
      <c r="AW26" s="314" t="str">
        <f>IF(AW$6="","",COUNTIF('tmp４'!$K21:$O21,'女子一覧表 '!AW$6))</f>
        <v/>
      </c>
    </row>
    <row r="27" spans="1:49" ht="15" customHeight="1">
      <c r="A27" s="311">
        <v>20</v>
      </c>
      <c r="B27" s="312" t="str">
        <f>女子種目選択!B23</f>
        <v/>
      </c>
      <c r="C27" s="312" t="str">
        <f>女子種目選択!C23</f>
        <v/>
      </c>
      <c r="D27" s="324" t="str">
        <f>女子種目選択!D23</f>
        <v/>
      </c>
      <c r="E27" s="326">
        <f>IF(E$6="","",COUNTIF('tmp４'!$K22:$O22,'女子一覧表 '!E$6))</f>
        <v>0</v>
      </c>
      <c r="F27" s="309">
        <f>IF(F$6="","",COUNTIF('tmp４'!$K22:$O22,'女子一覧表 '!F$6))</f>
        <v>0</v>
      </c>
      <c r="G27" s="313">
        <f>IF(G$6="","",COUNTIF('tmp４'!$K22:$O22,'女子一覧表 '!G$6))</f>
        <v>0</v>
      </c>
      <c r="H27" s="313">
        <f>IF(H$6="","",COUNTIF('tmp４'!$K22:$O22,'女子一覧表 '!H$6))</f>
        <v>0</v>
      </c>
      <c r="I27" s="313">
        <f>IF(I$6="","",COUNTIF('tmp４'!$K22:$O22,'女子一覧表 '!I$6))</f>
        <v>0</v>
      </c>
      <c r="J27" s="313">
        <f>IF(J$6="","",COUNTIF('tmp４'!$K22:$O22,'女子一覧表 '!J$6))</f>
        <v>0</v>
      </c>
      <c r="K27" s="313">
        <f>IF(K$6="","",COUNTIF('tmp４'!$K22:$O22,'女子一覧表 '!K$6))</f>
        <v>0</v>
      </c>
      <c r="L27" s="313">
        <f>IF(L$6="","",COUNTIF('tmp４'!$K22:$O22,'女子一覧表 '!L$6))</f>
        <v>0</v>
      </c>
      <c r="M27" s="313">
        <f>IF(M$6="","",COUNTIF('tmp４'!$K22:$O22,'女子一覧表 '!M$6))</f>
        <v>0</v>
      </c>
      <c r="N27" s="313">
        <f>IF(N$6="","",COUNTIF('tmp４'!$K22:$O22,'女子一覧表 '!N$6))</f>
        <v>0</v>
      </c>
      <c r="O27" s="313">
        <f>IF(O$6="","",COUNTIF('tmp４'!$K22:$O22,'女子一覧表 '!O$6))</f>
        <v>0</v>
      </c>
      <c r="P27" s="313">
        <f>IF(P$6="","",COUNTIF('tmp４'!$K22:$O22,'女子一覧表 '!P$6))</f>
        <v>0</v>
      </c>
      <c r="Q27" s="313">
        <f>IF(Q$6="","",COUNTIF('tmp４'!$K22:$O22,'女子一覧表 '!Q$6))</f>
        <v>0</v>
      </c>
      <c r="R27" s="313">
        <f>IF(R$6="","",COUNTIF('tmp４'!$K22:$O22,'女子一覧表 '!R$6))</f>
        <v>0</v>
      </c>
      <c r="S27" s="313">
        <f>IF(S$6="","",COUNTIF('tmp４'!$K22:$O22,'女子一覧表 '!S$6))</f>
        <v>0</v>
      </c>
      <c r="T27" s="313">
        <f>IF(T$6="","",COUNTIF('tmp４'!$K22:$O22,'女子一覧表 '!T$6))</f>
        <v>0</v>
      </c>
      <c r="U27" s="342">
        <f>IF(U$6="","",COUNTIF('tmp４'!$K22:$O22,'女子一覧表 '!U$6))</f>
        <v>0</v>
      </c>
      <c r="V27" s="309">
        <f>IF(V$6="","",COUNTIF('tmp４'!$K22:$O22,'女子一覧表 '!V$6))</f>
        <v>0</v>
      </c>
      <c r="W27" s="309">
        <f>IF(W$6="","",COUNTIF('tmp４'!$K22:$O22,'女子一覧表 '!W$6))</f>
        <v>0</v>
      </c>
      <c r="X27" s="314">
        <f>IF(X$6="","",COUNTIF('tmp４'!$K22:$O22,'女子一覧表 '!X$6))</f>
        <v>0</v>
      </c>
      <c r="Z27" s="311">
        <v>20</v>
      </c>
      <c r="AA27" s="312" t="str">
        <f t="shared" si="0"/>
        <v/>
      </c>
      <c r="AB27" s="312" t="str">
        <f t="shared" si="0"/>
        <v/>
      </c>
      <c r="AC27" s="324" t="str">
        <f t="shared" si="0"/>
        <v/>
      </c>
      <c r="AD27" s="326">
        <f>IF(AD$6="","",COUNTIF('tmp４'!$K22:$O22,'女子一覧表 '!AD$6))</f>
        <v>0</v>
      </c>
      <c r="AE27" s="309">
        <f>IF(AE$6="","",COUNTIF('tmp４'!$K22:$O22,'女子一覧表 '!AE$6))</f>
        <v>0</v>
      </c>
      <c r="AF27" s="313">
        <f>IF(AF$6="","",COUNTIF('tmp４'!$K22:$O22,'女子一覧表 '!AF$6))</f>
        <v>0</v>
      </c>
      <c r="AG27" s="313">
        <f>IF(AG$6="","",COUNTIF('tmp４'!$K22:$O22,'女子一覧表 '!AG$6))</f>
        <v>0</v>
      </c>
      <c r="AH27" s="313" t="str">
        <f>IF(AH$6="","",COUNTIF('tmp４'!$K22:$O22,'女子一覧表 '!AH$6))</f>
        <v/>
      </c>
      <c r="AI27" s="313" t="str">
        <f>IF(AI$6="","",COUNTIF('tmp４'!$K22:$O22,'女子一覧表 '!AI$6))</f>
        <v/>
      </c>
      <c r="AJ27" s="313" t="str">
        <f>IF(AJ$6="","",COUNTIF('tmp４'!$K22:$O22,'女子一覧表 '!AJ$6))</f>
        <v/>
      </c>
      <c r="AK27" s="313" t="str">
        <f>IF(AK$6="","",COUNTIF('tmp４'!$K22:$O22,'女子一覧表 '!AK$6))</f>
        <v/>
      </c>
      <c r="AL27" s="313" t="str">
        <f>IF(AL$6="","",COUNTIF('tmp４'!$K22:$O22,'女子一覧表 '!AL$6))</f>
        <v/>
      </c>
      <c r="AM27" s="313" t="str">
        <f>IF(AM$6="","",COUNTIF('tmp４'!$K22:$O22,'女子一覧表 '!AM$6))</f>
        <v/>
      </c>
      <c r="AN27" s="313" t="str">
        <f>IF(AN$6="","",COUNTIF('tmp４'!$K22:$O22,'女子一覧表 '!AN$6))</f>
        <v/>
      </c>
      <c r="AO27" s="313" t="str">
        <f>IF(AO$6="","",COUNTIF('tmp４'!$K22:$O22,'女子一覧表 '!AO$6))</f>
        <v/>
      </c>
      <c r="AP27" s="313" t="str">
        <f>IF(AP$6="","",COUNTIF('tmp４'!$K22:$O22,'女子一覧表 '!AP$6))</f>
        <v/>
      </c>
      <c r="AQ27" s="313" t="str">
        <f>IF(AQ$6="","",COUNTIF('tmp４'!$K22:$O22,'女子一覧表 '!AQ$6))</f>
        <v/>
      </c>
      <c r="AR27" s="313" t="str">
        <f>IF(AR$6="","",COUNTIF('tmp４'!$K22:$O22,'女子一覧表 '!AR$6))</f>
        <v/>
      </c>
      <c r="AS27" s="313" t="str">
        <f>IF(AS$6="","",COUNTIF('tmp４'!$K22:$O22,'女子一覧表 '!AS$6))</f>
        <v/>
      </c>
      <c r="AT27" s="342" t="str">
        <f>IF(AT$6="","",COUNTIF('tmp４'!$K22:$O22,'女子一覧表 '!AT$6))</f>
        <v/>
      </c>
      <c r="AU27" s="309" t="str">
        <f>IF(AU$6="","",COUNTIF('tmp４'!$K22:$O22,'女子一覧表 '!AU$6))</f>
        <v/>
      </c>
      <c r="AV27" s="309" t="str">
        <f>IF(AV$6="","",COUNTIF('tmp４'!$K22:$O22,'女子一覧表 '!AV$6))</f>
        <v/>
      </c>
      <c r="AW27" s="314" t="str">
        <f>IF(AW$6="","",COUNTIF('tmp４'!$K22:$O22,'女子一覧表 '!AW$6))</f>
        <v/>
      </c>
    </row>
    <row r="28" spans="1:49" ht="15" customHeight="1">
      <c r="A28" s="311">
        <v>21</v>
      </c>
      <c r="B28" s="312" t="str">
        <f>女子種目選択!B24</f>
        <v/>
      </c>
      <c r="C28" s="312" t="str">
        <f>女子種目選択!C24</f>
        <v/>
      </c>
      <c r="D28" s="324" t="str">
        <f>女子種目選択!D24</f>
        <v/>
      </c>
      <c r="E28" s="326">
        <f>IF(E$6="","",COUNTIF('tmp４'!$K23:$O23,'女子一覧表 '!E$6))</f>
        <v>0</v>
      </c>
      <c r="F28" s="309">
        <f>IF(F$6="","",COUNTIF('tmp４'!$K23:$O23,'女子一覧表 '!F$6))</f>
        <v>0</v>
      </c>
      <c r="G28" s="313">
        <f>IF(G$6="","",COUNTIF('tmp４'!$K23:$O23,'女子一覧表 '!G$6))</f>
        <v>0</v>
      </c>
      <c r="H28" s="313">
        <f>IF(H$6="","",COUNTIF('tmp４'!$K23:$O23,'女子一覧表 '!H$6))</f>
        <v>0</v>
      </c>
      <c r="I28" s="313">
        <f>IF(I$6="","",COUNTIF('tmp４'!$K23:$O23,'女子一覧表 '!I$6))</f>
        <v>0</v>
      </c>
      <c r="J28" s="313">
        <f>IF(J$6="","",COUNTIF('tmp４'!$K23:$O23,'女子一覧表 '!J$6))</f>
        <v>0</v>
      </c>
      <c r="K28" s="313">
        <f>IF(K$6="","",COUNTIF('tmp４'!$K23:$O23,'女子一覧表 '!K$6))</f>
        <v>0</v>
      </c>
      <c r="L28" s="313">
        <f>IF(L$6="","",COUNTIF('tmp４'!$K23:$O23,'女子一覧表 '!L$6))</f>
        <v>0</v>
      </c>
      <c r="M28" s="313">
        <f>IF(M$6="","",COUNTIF('tmp４'!$K23:$O23,'女子一覧表 '!M$6))</f>
        <v>0</v>
      </c>
      <c r="N28" s="313">
        <f>IF(N$6="","",COUNTIF('tmp４'!$K23:$O23,'女子一覧表 '!N$6))</f>
        <v>0</v>
      </c>
      <c r="O28" s="313">
        <f>IF(O$6="","",COUNTIF('tmp４'!$K23:$O23,'女子一覧表 '!O$6))</f>
        <v>0</v>
      </c>
      <c r="P28" s="313">
        <f>IF(P$6="","",COUNTIF('tmp４'!$K23:$O23,'女子一覧表 '!P$6))</f>
        <v>0</v>
      </c>
      <c r="Q28" s="313">
        <f>IF(Q$6="","",COUNTIF('tmp４'!$K23:$O23,'女子一覧表 '!Q$6))</f>
        <v>0</v>
      </c>
      <c r="R28" s="313">
        <f>IF(R$6="","",COUNTIF('tmp４'!$K23:$O23,'女子一覧表 '!R$6))</f>
        <v>0</v>
      </c>
      <c r="S28" s="313">
        <f>IF(S$6="","",COUNTIF('tmp４'!$K23:$O23,'女子一覧表 '!S$6))</f>
        <v>0</v>
      </c>
      <c r="T28" s="313">
        <f>IF(T$6="","",COUNTIF('tmp４'!$K23:$O23,'女子一覧表 '!T$6))</f>
        <v>0</v>
      </c>
      <c r="U28" s="342">
        <f>IF(U$6="","",COUNTIF('tmp４'!$K23:$O23,'女子一覧表 '!U$6))</f>
        <v>0</v>
      </c>
      <c r="V28" s="309">
        <f>IF(V$6="","",COUNTIF('tmp４'!$K23:$O23,'女子一覧表 '!V$6))</f>
        <v>0</v>
      </c>
      <c r="W28" s="309">
        <f>IF(W$6="","",COUNTIF('tmp４'!$K23:$O23,'女子一覧表 '!W$6))</f>
        <v>0</v>
      </c>
      <c r="X28" s="314">
        <f>IF(X$6="","",COUNTIF('tmp４'!$K23:$O23,'女子一覧表 '!X$6))</f>
        <v>0</v>
      </c>
      <c r="Z28" s="311">
        <v>21</v>
      </c>
      <c r="AA28" s="312" t="str">
        <f t="shared" si="0"/>
        <v/>
      </c>
      <c r="AB28" s="312" t="str">
        <f t="shared" si="0"/>
        <v/>
      </c>
      <c r="AC28" s="324" t="str">
        <f t="shared" si="0"/>
        <v/>
      </c>
      <c r="AD28" s="326">
        <f>IF(AD$6="","",COUNTIF('tmp４'!$K23:$O23,'女子一覧表 '!AD$6))</f>
        <v>0</v>
      </c>
      <c r="AE28" s="309">
        <f>IF(AE$6="","",COUNTIF('tmp４'!$K23:$O23,'女子一覧表 '!AE$6))</f>
        <v>0</v>
      </c>
      <c r="AF28" s="313">
        <f>IF(AF$6="","",COUNTIF('tmp４'!$K23:$O23,'女子一覧表 '!AF$6))</f>
        <v>0</v>
      </c>
      <c r="AG28" s="313">
        <f>IF(AG$6="","",COUNTIF('tmp４'!$K23:$O23,'女子一覧表 '!AG$6))</f>
        <v>0</v>
      </c>
      <c r="AH28" s="313" t="str">
        <f>IF(AH$6="","",COUNTIF('tmp４'!$K23:$O23,'女子一覧表 '!AH$6))</f>
        <v/>
      </c>
      <c r="AI28" s="313" t="str">
        <f>IF(AI$6="","",COUNTIF('tmp４'!$K23:$O23,'女子一覧表 '!AI$6))</f>
        <v/>
      </c>
      <c r="AJ28" s="313" t="str">
        <f>IF(AJ$6="","",COUNTIF('tmp４'!$K23:$O23,'女子一覧表 '!AJ$6))</f>
        <v/>
      </c>
      <c r="AK28" s="313" t="str">
        <f>IF(AK$6="","",COUNTIF('tmp４'!$K23:$O23,'女子一覧表 '!AK$6))</f>
        <v/>
      </c>
      <c r="AL28" s="313" t="str">
        <f>IF(AL$6="","",COUNTIF('tmp４'!$K23:$O23,'女子一覧表 '!AL$6))</f>
        <v/>
      </c>
      <c r="AM28" s="313" t="str">
        <f>IF(AM$6="","",COUNTIF('tmp４'!$K23:$O23,'女子一覧表 '!AM$6))</f>
        <v/>
      </c>
      <c r="AN28" s="313" t="str">
        <f>IF(AN$6="","",COUNTIF('tmp４'!$K23:$O23,'女子一覧表 '!AN$6))</f>
        <v/>
      </c>
      <c r="AO28" s="313" t="str">
        <f>IF(AO$6="","",COUNTIF('tmp４'!$K23:$O23,'女子一覧表 '!AO$6))</f>
        <v/>
      </c>
      <c r="AP28" s="313" t="str">
        <f>IF(AP$6="","",COUNTIF('tmp４'!$K23:$O23,'女子一覧表 '!AP$6))</f>
        <v/>
      </c>
      <c r="AQ28" s="313" t="str">
        <f>IF(AQ$6="","",COUNTIF('tmp４'!$K23:$O23,'女子一覧表 '!AQ$6))</f>
        <v/>
      </c>
      <c r="AR28" s="313" t="str">
        <f>IF(AR$6="","",COUNTIF('tmp４'!$K23:$O23,'女子一覧表 '!AR$6))</f>
        <v/>
      </c>
      <c r="AS28" s="313" t="str">
        <f>IF(AS$6="","",COUNTIF('tmp４'!$K23:$O23,'女子一覧表 '!AS$6))</f>
        <v/>
      </c>
      <c r="AT28" s="342" t="str">
        <f>IF(AT$6="","",COUNTIF('tmp４'!$K23:$O23,'女子一覧表 '!AT$6))</f>
        <v/>
      </c>
      <c r="AU28" s="309" t="str">
        <f>IF(AU$6="","",COUNTIF('tmp４'!$K23:$O23,'女子一覧表 '!AU$6))</f>
        <v/>
      </c>
      <c r="AV28" s="309" t="str">
        <f>IF(AV$6="","",COUNTIF('tmp４'!$K23:$O23,'女子一覧表 '!AV$6))</f>
        <v/>
      </c>
      <c r="AW28" s="314" t="str">
        <f>IF(AW$6="","",COUNTIF('tmp４'!$K23:$O23,'女子一覧表 '!AW$6))</f>
        <v/>
      </c>
    </row>
    <row r="29" spans="1:49" ht="15" customHeight="1">
      <c r="A29" s="311">
        <v>22</v>
      </c>
      <c r="B29" s="312" t="str">
        <f>女子種目選択!B25</f>
        <v/>
      </c>
      <c r="C29" s="312" t="str">
        <f>女子種目選択!C25</f>
        <v/>
      </c>
      <c r="D29" s="324" t="str">
        <f>女子種目選択!D25</f>
        <v/>
      </c>
      <c r="E29" s="326">
        <f>IF(E$6="","",COUNTIF('tmp４'!$K24:$O24,'女子一覧表 '!E$6))</f>
        <v>0</v>
      </c>
      <c r="F29" s="309">
        <f>IF(F$6="","",COUNTIF('tmp４'!$K24:$O24,'女子一覧表 '!F$6))</f>
        <v>0</v>
      </c>
      <c r="G29" s="313">
        <f>IF(G$6="","",COUNTIF('tmp４'!$K24:$O24,'女子一覧表 '!G$6))</f>
        <v>0</v>
      </c>
      <c r="H29" s="313">
        <f>IF(H$6="","",COUNTIF('tmp４'!$K24:$O24,'女子一覧表 '!H$6))</f>
        <v>0</v>
      </c>
      <c r="I29" s="313">
        <f>IF(I$6="","",COUNTIF('tmp４'!$K24:$O24,'女子一覧表 '!I$6))</f>
        <v>0</v>
      </c>
      <c r="J29" s="313">
        <f>IF(J$6="","",COUNTIF('tmp４'!$K24:$O24,'女子一覧表 '!J$6))</f>
        <v>0</v>
      </c>
      <c r="K29" s="313">
        <f>IF(K$6="","",COUNTIF('tmp４'!$K24:$O24,'女子一覧表 '!K$6))</f>
        <v>0</v>
      </c>
      <c r="L29" s="313">
        <f>IF(L$6="","",COUNTIF('tmp４'!$K24:$O24,'女子一覧表 '!L$6))</f>
        <v>0</v>
      </c>
      <c r="M29" s="313">
        <f>IF(M$6="","",COUNTIF('tmp４'!$K24:$O24,'女子一覧表 '!M$6))</f>
        <v>0</v>
      </c>
      <c r="N29" s="313">
        <f>IF(N$6="","",COUNTIF('tmp４'!$K24:$O24,'女子一覧表 '!N$6))</f>
        <v>0</v>
      </c>
      <c r="O29" s="313">
        <f>IF(O$6="","",COUNTIF('tmp４'!$K24:$O24,'女子一覧表 '!O$6))</f>
        <v>0</v>
      </c>
      <c r="P29" s="313">
        <f>IF(P$6="","",COUNTIF('tmp４'!$K24:$O24,'女子一覧表 '!P$6))</f>
        <v>0</v>
      </c>
      <c r="Q29" s="313">
        <f>IF(Q$6="","",COUNTIF('tmp４'!$K24:$O24,'女子一覧表 '!Q$6))</f>
        <v>0</v>
      </c>
      <c r="R29" s="313">
        <f>IF(R$6="","",COUNTIF('tmp４'!$K24:$O24,'女子一覧表 '!R$6))</f>
        <v>0</v>
      </c>
      <c r="S29" s="313">
        <f>IF(S$6="","",COUNTIF('tmp４'!$K24:$O24,'女子一覧表 '!S$6))</f>
        <v>0</v>
      </c>
      <c r="T29" s="313">
        <f>IF(T$6="","",COUNTIF('tmp４'!$K24:$O24,'女子一覧表 '!T$6))</f>
        <v>0</v>
      </c>
      <c r="U29" s="342">
        <f>IF(U$6="","",COUNTIF('tmp４'!$K24:$O24,'女子一覧表 '!U$6))</f>
        <v>0</v>
      </c>
      <c r="V29" s="309">
        <f>IF(V$6="","",COUNTIF('tmp４'!$K24:$O24,'女子一覧表 '!V$6))</f>
        <v>0</v>
      </c>
      <c r="W29" s="309">
        <f>IF(W$6="","",COUNTIF('tmp４'!$K24:$O24,'女子一覧表 '!W$6))</f>
        <v>0</v>
      </c>
      <c r="X29" s="314">
        <f>IF(X$6="","",COUNTIF('tmp４'!$K24:$O24,'女子一覧表 '!X$6))</f>
        <v>0</v>
      </c>
      <c r="Z29" s="311">
        <v>22</v>
      </c>
      <c r="AA29" s="312" t="str">
        <f t="shared" si="0"/>
        <v/>
      </c>
      <c r="AB29" s="312" t="str">
        <f t="shared" si="0"/>
        <v/>
      </c>
      <c r="AC29" s="324" t="str">
        <f t="shared" si="0"/>
        <v/>
      </c>
      <c r="AD29" s="326">
        <f>IF(AD$6="","",COUNTIF('tmp４'!$K24:$O24,'女子一覧表 '!AD$6))</f>
        <v>0</v>
      </c>
      <c r="AE29" s="309">
        <f>IF(AE$6="","",COUNTIF('tmp４'!$K24:$O24,'女子一覧表 '!AE$6))</f>
        <v>0</v>
      </c>
      <c r="AF29" s="313">
        <f>IF(AF$6="","",COUNTIF('tmp４'!$K24:$O24,'女子一覧表 '!AF$6))</f>
        <v>0</v>
      </c>
      <c r="AG29" s="313">
        <f>IF(AG$6="","",COUNTIF('tmp４'!$K24:$O24,'女子一覧表 '!AG$6))</f>
        <v>0</v>
      </c>
      <c r="AH29" s="313" t="str">
        <f>IF(AH$6="","",COUNTIF('tmp４'!$K24:$O24,'女子一覧表 '!AH$6))</f>
        <v/>
      </c>
      <c r="AI29" s="313" t="str">
        <f>IF(AI$6="","",COUNTIF('tmp４'!$K24:$O24,'女子一覧表 '!AI$6))</f>
        <v/>
      </c>
      <c r="AJ29" s="313" t="str">
        <f>IF(AJ$6="","",COUNTIF('tmp４'!$K24:$O24,'女子一覧表 '!AJ$6))</f>
        <v/>
      </c>
      <c r="AK29" s="313" t="str">
        <f>IF(AK$6="","",COUNTIF('tmp４'!$K24:$O24,'女子一覧表 '!AK$6))</f>
        <v/>
      </c>
      <c r="AL29" s="313" t="str">
        <f>IF(AL$6="","",COUNTIF('tmp４'!$K24:$O24,'女子一覧表 '!AL$6))</f>
        <v/>
      </c>
      <c r="AM29" s="313" t="str">
        <f>IF(AM$6="","",COUNTIF('tmp４'!$K24:$O24,'女子一覧表 '!AM$6))</f>
        <v/>
      </c>
      <c r="AN29" s="313" t="str">
        <f>IF(AN$6="","",COUNTIF('tmp４'!$K24:$O24,'女子一覧表 '!AN$6))</f>
        <v/>
      </c>
      <c r="AO29" s="313" t="str">
        <f>IF(AO$6="","",COUNTIF('tmp４'!$K24:$O24,'女子一覧表 '!AO$6))</f>
        <v/>
      </c>
      <c r="AP29" s="313" t="str">
        <f>IF(AP$6="","",COUNTIF('tmp４'!$K24:$O24,'女子一覧表 '!AP$6))</f>
        <v/>
      </c>
      <c r="AQ29" s="313" t="str">
        <f>IF(AQ$6="","",COUNTIF('tmp４'!$K24:$O24,'女子一覧表 '!AQ$6))</f>
        <v/>
      </c>
      <c r="AR29" s="313" t="str">
        <f>IF(AR$6="","",COUNTIF('tmp４'!$K24:$O24,'女子一覧表 '!AR$6))</f>
        <v/>
      </c>
      <c r="AS29" s="313" t="str">
        <f>IF(AS$6="","",COUNTIF('tmp４'!$K24:$O24,'女子一覧表 '!AS$6))</f>
        <v/>
      </c>
      <c r="AT29" s="342" t="str">
        <f>IF(AT$6="","",COUNTIF('tmp４'!$K24:$O24,'女子一覧表 '!AT$6))</f>
        <v/>
      </c>
      <c r="AU29" s="309" t="str">
        <f>IF(AU$6="","",COUNTIF('tmp４'!$K24:$O24,'女子一覧表 '!AU$6))</f>
        <v/>
      </c>
      <c r="AV29" s="309" t="str">
        <f>IF(AV$6="","",COUNTIF('tmp４'!$K24:$O24,'女子一覧表 '!AV$6))</f>
        <v/>
      </c>
      <c r="AW29" s="314" t="str">
        <f>IF(AW$6="","",COUNTIF('tmp４'!$K24:$O24,'女子一覧表 '!AW$6))</f>
        <v/>
      </c>
    </row>
    <row r="30" spans="1:49" ht="15" customHeight="1">
      <c r="A30" s="311">
        <v>23</v>
      </c>
      <c r="B30" s="312" t="str">
        <f>女子種目選択!B26</f>
        <v/>
      </c>
      <c r="C30" s="312" t="str">
        <f>女子種目選択!C26</f>
        <v/>
      </c>
      <c r="D30" s="324" t="str">
        <f>女子種目選択!D26</f>
        <v/>
      </c>
      <c r="E30" s="326">
        <f>IF(E$6="","",COUNTIF('tmp４'!$K25:$O25,'女子一覧表 '!E$6))</f>
        <v>0</v>
      </c>
      <c r="F30" s="309">
        <f>IF(F$6="","",COUNTIF('tmp４'!$K25:$O25,'女子一覧表 '!F$6))</f>
        <v>0</v>
      </c>
      <c r="G30" s="313">
        <f>IF(G$6="","",COUNTIF('tmp４'!$K25:$O25,'女子一覧表 '!G$6))</f>
        <v>0</v>
      </c>
      <c r="H30" s="313">
        <f>IF(H$6="","",COUNTIF('tmp４'!$K25:$O25,'女子一覧表 '!H$6))</f>
        <v>0</v>
      </c>
      <c r="I30" s="313">
        <f>IF(I$6="","",COUNTIF('tmp４'!$K25:$O25,'女子一覧表 '!I$6))</f>
        <v>0</v>
      </c>
      <c r="J30" s="313">
        <f>IF(J$6="","",COUNTIF('tmp４'!$K25:$O25,'女子一覧表 '!J$6))</f>
        <v>0</v>
      </c>
      <c r="K30" s="313">
        <f>IF(K$6="","",COUNTIF('tmp４'!$K25:$O25,'女子一覧表 '!K$6))</f>
        <v>0</v>
      </c>
      <c r="L30" s="313">
        <f>IF(L$6="","",COUNTIF('tmp４'!$K25:$O25,'女子一覧表 '!L$6))</f>
        <v>0</v>
      </c>
      <c r="M30" s="313">
        <f>IF(M$6="","",COUNTIF('tmp４'!$K25:$O25,'女子一覧表 '!M$6))</f>
        <v>0</v>
      </c>
      <c r="N30" s="313">
        <f>IF(N$6="","",COUNTIF('tmp４'!$K25:$O25,'女子一覧表 '!N$6))</f>
        <v>0</v>
      </c>
      <c r="O30" s="313">
        <f>IF(O$6="","",COUNTIF('tmp４'!$K25:$O25,'女子一覧表 '!O$6))</f>
        <v>0</v>
      </c>
      <c r="P30" s="313">
        <f>IF(P$6="","",COUNTIF('tmp４'!$K25:$O25,'女子一覧表 '!P$6))</f>
        <v>0</v>
      </c>
      <c r="Q30" s="313">
        <f>IF(Q$6="","",COUNTIF('tmp４'!$K25:$O25,'女子一覧表 '!Q$6))</f>
        <v>0</v>
      </c>
      <c r="R30" s="313">
        <f>IF(R$6="","",COUNTIF('tmp４'!$K25:$O25,'女子一覧表 '!R$6))</f>
        <v>0</v>
      </c>
      <c r="S30" s="313">
        <f>IF(S$6="","",COUNTIF('tmp４'!$K25:$O25,'女子一覧表 '!S$6))</f>
        <v>0</v>
      </c>
      <c r="T30" s="313">
        <f>IF(T$6="","",COUNTIF('tmp４'!$K25:$O25,'女子一覧表 '!T$6))</f>
        <v>0</v>
      </c>
      <c r="U30" s="342">
        <f>IF(U$6="","",COUNTIF('tmp４'!$K25:$O25,'女子一覧表 '!U$6))</f>
        <v>0</v>
      </c>
      <c r="V30" s="309">
        <f>IF(V$6="","",COUNTIF('tmp４'!$K25:$O25,'女子一覧表 '!V$6))</f>
        <v>0</v>
      </c>
      <c r="W30" s="309">
        <f>IF(W$6="","",COUNTIF('tmp４'!$K25:$O25,'女子一覧表 '!W$6))</f>
        <v>0</v>
      </c>
      <c r="X30" s="314">
        <f>IF(X$6="","",COUNTIF('tmp４'!$K25:$O25,'女子一覧表 '!X$6))</f>
        <v>0</v>
      </c>
      <c r="Z30" s="311">
        <v>23</v>
      </c>
      <c r="AA30" s="312" t="str">
        <f t="shared" si="0"/>
        <v/>
      </c>
      <c r="AB30" s="312" t="str">
        <f t="shared" si="0"/>
        <v/>
      </c>
      <c r="AC30" s="324" t="str">
        <f t="shared" si="0"/>
        <v/>
      </c>
      <c r="AD30" s="326">
        <f>IF(AD$6="","",COUNTIF('tmp４'!$K25:$O25,'女子一覧表 '!AD$6))</f>
        <v>0</v>
      </c>
      <c r="AE30" s="309">
        <f>IF(AE$6="","",COUNTIF('tmp４'!$K25:$O25,'女子一覧表 '!AE$6))</f>
        <v>0</v>
      </c>
      <c r="AF30" s="313">
        <f>IF(AF$6="","",COUNTIF('tmp４'!$K25:$O25,'女子一覧表 '!AF$6))</f>
        <v>0</v>
      </c>
      <c r="AG30" s="313">
        <f>IF(AG$6="","",COUNTIF('tmp４'!$K25:$O25,'女子一覧表 '!AG$6))</f>
        <v>0</v>
      </c>
      <c r="AH30" s="313" t="str">
        <f>IF(AH$6="","",COUNTIF('tmp４'!$K25:$O25,'女子一覧表 '!AH$6))</f>
        <v/>
      </c>
      <c r="AI30" s="313" t="str">
        <f>IF(AI$6="","",COUNTIF('tmp４'!$K25:$O25,'女子一覧表 '!AI$6))</f>
        <v/>
      </c>
      <c r="AJ30" s="313" t="str">
        <f>IF(AJ$6="","",COUNTIF('tmp４'!$K25:$O25,'女子一覧表 '!AJ$6))</f>
        <v/>
      </c>
      <c r="AK30" s="313" t="str">
        <f>IF(AK$6="","",COUNTIF('tmp４'!$K25:$O25,'女子一覧表 '!AK$6))</f>
        <v/>
      </c>
      <c r="AL30" s="313" t="str">
        <f>IF(AL$6="","",COUNTIF('tmp４'!$K25:$O25,'女子一覧表 '!AL$6))</f>
        <v/>
      </c>
      <c r="AM30" s="313" t="str">
        <f>IF(AM$6="","",COUNTIF('tmp４'!$K25:$O25,'女子一覧表 '!AM$6))</f>
        <v/>
      </c>
      <c r="AN30" s="313" t="str">
        <f>IF(AN$6="","",COUNTIF('tmp４'!$K25:$O25,'女子一覧表 '!AN$6))</f>
        <v/>
      </c>
      <c r="AO30" s="313" t="str">
        <f>IF(AO$6="","",COUNTIF('tmp４'!$K25:$O25,'女子一覧表 '!AO$6))</f>
        <v/>
      </c>
      <c r="AP30" s="313" t="str">
        <f>IF(AP$6="","",COUNTIF('tmp４'!$K25:$O25,'女子一覧表 '!AP$6))</f>
        <v/>
      </c>
      <c r="AQ30" s="313" t="str">
        <f>IF(AQ$6="","",COUNTIF('tmp４'!$K25:$O25,'女子一覧表 '!AQ$6))</f>
        <v/>
      </c>
      <c r="AR30" s="313" t="str">
        <f>IF(AR$6="","",COUNTIF('tmp４'!$K25:$O25,'女子一覧表 '!AR$6))</f>
        <v/>
      </c>
      <c r="AS30" s="313" t="str">
        <f>IF(AS$6="","",COUNTIF('tmp４'!$K25:$O25,'女子一覧表 '!AS$6))</f>
        <v/>
      </c>
      <c r="AT30" s="342" t="str">
        <f>IF(AT$6="","",COUNTIF('tmp４'!$K25:$O25,'女子一覧表 '!AT$6))</f>
        <v/>
      </c>
      <c r="AU30" s="309" t="str">
        <f>IF(AU$6="","",COUNTIF('tmp４'!$K25:$O25,'女子一覧表 '!AU$6))</f>
        <v/>
      </c>
      <c r="AV30" s="309" t="str">
        <f>IF(AV$6="","",COUNTIF('tmp４'!$K25:$O25,'女子一覧表 '!AV$6))</f>
        <v/>
      </c>
      <c r="AW30" s="314" t="str">
        <f>IF(AW$6="","",COUNTIF('tmp４'!$K25:$O25,'女子一覧表 '!AW$6))</f>
        <v/>
      </c>
    </row>
    <row r="31" spans="1:49" ht="15" customHeight="1">
      <c r="A31" s="311">
        <v>24</v>
      </c>
      <c r="B31" s="312" t="str">
        <f>女子種目選択!B27</f>
        <v/>
      </c>
      <c r="C31" s="312" t="str">
        <f>女子種目選択!C27</f>
        <v/>
      </c>
      <c r="D31" s="324" t="str">
        <f>女子種目選択!D27</f>
        <v/>
      </c>
      <c r="E31" s="326">
        <f>IF(E$6="","",COUNTIF('tmp４'!$K26:$O26,'女子一覧表 '!E$6))</f>
        <v>0</v>
      </c>
      <c r="F31" s="309">
        <f>IF(F$6="","",COUNTIF('tmp４'!$K26:$O26,'女子一覧表 '!F$6))</f>
        <v>0</v>
      </c>
      <c r="G31" s="313">
        <f>IF(G$6="","",COUNTIF('tmp４'!$K26:$O26,'女子一覧表 '!G$6))</f>
        <v>0</v>
      </c>
      <c r="H31" s="313">
        <f>IF(H$6="","",COUNTIF('tmp４'!$K26:$O26,'女子一覧表 '!H$6))</f>
        <v>0</v>
      </c>
      <c r="I31" s="313">
        <f>IF(I$6="","",COUNTIF('tmp４'!$K26:$O26,'女子一覧表 '!I$6))</f>
        <v>0</v>
      </c>
      <c r="J31" s="313">
        <f>IF(J$6="","",COUNTIF('tmp４'!$K26:$O26,'女子一覧表 '!J$6))</f>
        <v>0</v>
      </c>
      <c r="K31" s="313">
        <f>IF(K$6="","",COUNTIF('tmp４'!$K26:$O26,'女子一覧表 '!K$6))</f>
        <v>0</v>
      </c>
      <c r="L31" s="313">
        <f>IF(L$6="","",COUNTIF('tmp４'!$K26:$O26,'女子一覧表 '!L$6))</f>
        <v>0</v>
      </c>
      <c r="M31" s="313">
        <f>IF(M$6="","",COUNTIF('tmp４'!$K26:$O26,'女子一覧表 '!M$6))</f>
        <v>0</v>
      </c>
      <c r="N31" s="313">
        <f>IF(N$6="","",COUNTIF('tmp４'!$K26:$O26,'女子一覧表 '!N$6))</f>
        <v>0</v>
      </c>
      <c r="O31" s="313">
        <f>IF(O$6="","",COUNTIF('tmp４'!$K26:$O26,'女子一覧表 '!O$6))</f>
        <v>0</v>
      </c>
      <c r="P31" s="313">
        <f>IF(P$6="","",COUNTIF('tmp４'!$K26:$O26,'女子一覧表 '!P$6))</f>
        <v>0</v>
      </c>
      <c r="Q31" s="313">
        <f>IF(Q$6="","",COUNTIF('tmp４'!$K26:$O26,'女子一覧表 '!Q$6))</f>
        <v>0</v>
      </c>
      <c r="R31" s="313">
        <f>IF(R$6="","",COUNTIF('tmp４'!$K26:$O26,'女子一覧表 '!R$6))</f>
        <v>0</v>
      </c>
      <c r="S31" s="313">
        <f>IF(S$6="","",COUNTIF('tmp４'!$K26:$O26,'女子一覧表 '!S$6))</f>
        <v>0</v>
      </c>
      <c r="T31" s="313">
        <f>IF(T$6="","",COUNTIF('tmp４'!$K26:$O26,'女子一覧表 '!T$6))</f>
        <v>0</v>
      </c>
      <c r="U31" s="342">
        <f>IF(U$6="","",COUNTIF('tmp４'!$K26:$O26,'女子一覧表 '!U$6))</f>
        <v>0</v>
      </c>
      <c r="V31" s="309">
        <f>IF(V$6="","",COUNTIF('tmp４'!$K26:$O26,'女子一覧表 '!V$6))</f>
        <v>0</v>
      </c>
      <c r="W31" s="309">
        <f>IF(W$6="","",COUNTIF('tmp４'!$K26:$O26,'女子一覧表 '!W$6))</f>
        <v>0</v>
      </c>
      <c r="X31" s="314">
        <f>IF(X$6="","",COUNTIF('tmp４'!$K26:$O26,'女子一覧表 '!X$6))</f>
        <v>0</v>
      </c>
      <c r="Z31" s="311">
        <v>24</v>
      </c>
      <c r="AA31" s="312" t="str">
        <f t="shared" si="0"/>
        <v/>
      </c>
      <c r="AB31" s="312" t="str">
        <f t="shared" si="0"/>
        <v/>
      </c>
      <c r="AC31" s="324" t="str">
        <f t="shared" si="0"/>
        <v/>
      </c>
      <c r="AD31" s="326">
        <f>IF(AD$6="","",COUNTIF('tmp４'!$K26:$O26,'女子一覧表 '!AD$6))</f>
        <v>0</v>
      </c>
      <c r="AE31" s="309">
        <f>IF(AE$6="","",COUNTIF('tmp４'!$K26:$O26,'女子一覧表 '!AE$6))</f>
        <v>0</v>
      </c>
      <c r="AF31" s="313">
        <f>IF(AF$6="","",COUNTIF('tmp４'!$K26:$O26,'女子一覧表 '!AF$6))</f>
        <v>0</v>
      </c>
      <c r="AG31" s="313">
        <f>IF(AG$6="","",COUNTIF('tmp４'!$K26:$O26,'女子一覧表 '!AG$6))</f>
        <v>0</v>
      </c>
      <c r="AH31" s="313" t="str">
        <f>IF(AH$6="","",COUNTIF('tmp４'!$K26:$O26,'女子一覧表 '!AH$6))</f>
        <v/>
      </c>
      <c r="AI31" s="313" t="str">
        <f>IF(AI$6="","",COUNTIF('tmp４'!$K26:$O26,'女子一覧表 '!AI$6))</f>
        <v/>
      </c>
      <c r="AJ31" s="313" t="str">
        <f>IF(AJ$6="","",COUNTIF('tmp４'!$K26:$O26,'女子一覧表 '!AJ$6))</f>
        <v/>
      </c>
      <c r="AK31" s="313" t="str">
        <f>IF(AK$6="","",COUNTIF('tmp４'!$K26:$O26,'女子一覧表 '!AK$6))</f>
        <v/>
      </c>
      <c r="AL31" s="313" t="str">
        <f>IF(AL$6="","",COUNTIF('tmp４'!$K26:$O26,'女子一覧表 '!AL$6))</f>
        <v/>
      </c>
      <c r="AM31" s="313" t="str">
        <f>IF(AM$6="","",COUNTIF('tmp４'!$K26:$O26,'女子一覧表 '!AM$6))</f>
        <v/>
      </c>
      <c r="AN31" s="313" t="str">
        <f>IF(AN$6="","",COUNTIF('tmp４'!$K26:$O26,'女子一覧表 '!AN$6))</f>
        <v/>
      </c>
      <c r="AO31" s="313" t="str">
        <f>IF(AO$6="","",COUNTIF('tmp４'!$K26:$O26,'女子一覧表 '!AO$6))</f>
        <v/>
      </c>
      <c r="AP31" s="313" t="str">
        <f>IF(AP$6="","",COUNTIF('tmp４'!$K26:$O26,'女子一覧表 '!AP$6))</f>
        <v/>
      </c>
      <c r="AQ31" s="313" t="str">
        <f>IF(AQ$6="","",COUNTIF('tmp４'!$K26:$O26,'女子一覧表 '!AQ$6))</f>
        <v/>
      </c>
      <c r="AR31" s="313" t="str">
        <f>IF(AR$6="","",COUNTIF('tmp４'!$K26:$O26,'女子一覧表 '!AR$6))</f>
        <v/>
      </c>
      <c r="AS31" s="313" t="str">
        <f>IF(AS$6="","",COUNTIF('tmp４'!$K26:$O26,'女子一覧表 '!AS$6))</f>
        <v/>
      </c>
      <c r="AT31" s="342" t="str">
        <f>IF(AT$6="","",COUNTIF('tmp４'!$K26:$O26,'女子一覧表 '!AT$6))</f>
        <v/>
      </c>
      <c r="AU31" s="309" t="str">
        <f>IF(AU$6="","",COUNTIF('tmp４'!$K26:$O26,'女子一覧表 '!AU$6))</f>
        <v/>
      </c>
      <c r="AV31" s="309" t="str">
        <f>IF(AV$6="","",COUNTIF('tmp４'!$K26:$O26,'女子一覧表 '!AV$6))</f>
        <v/>
      </c>
      <c r="AW31" s="314" t="str">
        <f>IF(AW$6="","",COUNTIF('tmp４'!$K26:$O26,'女子一覧表 '!AW$6))</f>
        <v/>
      </c>
    </row>
    <row r="32" spans="1:49" ht="15" customHeight="1">
      <c r="A32" s="311">
        <v>25</v>
      </c>
      <c r="B32" s="312" t="str">
        <f>女子種目選択!B28</f>
        <v/>
      </c>
      <c r="C32" s="312" t="str">
        <f>女子種目選択!C28</f>
        <v/>
      </c>
      <c r="D32" s="324" t="str">
        <f>女子種目選択!D28</f>
        <v/>
      </c>
      <c r="E32" s="326">
        <f>IF(E$6="","",COUNTIF('tmp４'!$K27:$O27,'女子一覧表 '!E$6))</f>
        <v>0</v>
      </c>
      <c r="F32" s="309">
        <f>IF(F$6="","",COUNTIF('tmp４'!$K27:$O27,'女子一覧表 '!F$6))</f>
        <v>0</v>
      </c>
      <c r="G32" s="313">
        <f>IF(G$6="","",COUNTIF('tmp４'!$K27:$O27,'女子一覧表 '!G$6))</f>
        <v>0</v>
      </c>
      <c r="H32" s="313">
        <f>IF(H$6="","",COUNTIF('tmp４'!$K27:$O27,'女子一覧表 '!H$6))</f>
        <v>0</v>
      </c>
      <c r="I32" s="313">
        <f>IF(I$6="","",COUNTIF('tmp４'!$K27:$O27,'女子一覧表 '!I$6))</f>
        <v>0</v>
      </c>
      <c r="J32" s="313">
        <f>IF(J$6="","",COUNTIF('tmp４'!$K27:$O27,'女子一覧表 '!J$6))</f>
        <v>0</v>
      </c>
      <c r="K32" s="313">
        <f>IF(K$6="","",COUNTIF('tmp４'!$K27:$O27,'女子一覧表 '!K$6))</f>
        <v>0</v>
      </c>
      <c r="L32" s="313">
        <f>IF(L$6="","",COUNTIF('tmp４'!$K27:$O27,'女子一覧表 '!L$6))</f>
        <v>0</v>
      </c>
      <c r="M32" s="313">
        <f>IF(M$6="","",COUNTIF('tmp４'!$K27:$O27,'女子一覧表 '!M$6))</f>
        <v>0</v>
      </c>
      <c r="N32" s="313">
        <f>IF(N$6="","",COUNTIF('tmp４'!$K27:$O27,'女子一覧表 '!N$6))</f>
        <v>0</v>
      </c>
      <c r="O32" s="313">
        <f>IF(O$6="","",COUNTIF('tmp４'!$K27:$O27,'女子一覧表 '!O$6))</f>
        <v>0</v>
      </c>
      <c r="P32" s="313">
        <f>IF(P$6="","",COUNTIF('tmp４'!$K27:$O27,'女子一覧表 '!P$6))</f>
        <v>0</v>
      </c>
      <c r="Q32" s="313">
        <f>IF(Q$6="","",COUNTIF('tmp４'!$K27:$O27,'女子一覧表 '!Q$6))</f>
        <v>0</v>
      </c>
      <c r="R32" s="313">
        <f>IF(R$6="","",COUNTIF('tmp４'!$K27:$O27,'女子一覧表 '!R$6))</f>
        <v>0</v>
      </c>
      <c r="S32" s="313">
        <f>IF(S$6="","",COUNTIF('tmp４'!$K27:$O27,'女子一覧表 '!S$6))</f>
        <v>0</v>
      </c>
      <c r="T32" s="313">
        <f>IF(T$6="","",COUNTIF('tmp４'!$K27:$O27,'女子一覧表 '!T$6))</f>
        <v>0</v>
      </c>
      <c r="U32" s="342">
        <f>IF(U$6="","",COUNTIF('tmp４'!$K27:$O27,'女子一覧表 '!U$6))</f>
        <v>0</v>
      </c>
      <c r="V32" s="309">
        <f>IF(V$6="","",COUNTIF('tmp４'!$K27:$O27,'女子一覧表 '!V$6))</f>
        <v>0</v>
      </c>
      <c r="W32" s="309">
        <f>IF(W$6="","",COUNTIF('tmp４'!$K27:$O27,'女子一覧表 '!W$6))</f>
        <v>0</v>
      </c>
      <c r="X32" s="314">
        <f>IF(X$6="","",COUNTIF('tmp４'!$K27:$O27,'女子一覧表 '!X$6))</f>
        <v>0</v>
      </c>
      <c r="Z32" s="311">
        <v>25</v>
      </c>
      <c r="AA32" s="312" t="str">
        <f t="shared" si="0"/>
        <v/>
      </c>
      <c r="AB32" s="312" t="str">
        <f t="shared" si="0"/>
        <v/>
      </c>
      <c r="AC32" s="324" t="str">
        <f t="shared" si="0"/>
        <v/>
      </c>
      <c r="AD32" s="326">
        <f>IF(AD$6="","",COUNTIF('tmp４'!$K27:$O27,'女子一覧表 '!AD$6))</f>
        <v>0</v>
      </c>
      <c r="AE32" s="309">
        <f>IF(AE$6="","",COUNTIF('tmp４'!$K27:$O27,'女子一覧表 '!AE$6))</f>
        <v>0</v>
      </c>
      <c r="AF32" s="313">
        <f>IF(AF$6="","",COUNTIF('tmp４'!$K27:$O27,'女子一覧表 '!AF$6))</f>
        <v>0</v>
      </c>
      <c r="AG32" s="313">
        <f>IF(AG$6="","",COUNTIF('tmp４'!$K27:$O27,'女子一覧表 '!AG$6))</f>
        <v>0</v>
      </c>
      <c r="AH32" s="313" t="str">
        <f>IF(AH$6="","",COUNTIF('tmp４'!$K27:$O27,'女子一覧表 '!AH$6))</f>
        <v/>
      </c>
      <c r="AI32" s="313" t="str">
        <f>IF(AI$6="","",COUNTIF('tmp４'!$K27:$O27,'女子一覧表 '!AI$6))</f>
        <v/>
      </c>
      <c r="AJ32" s="313" t="str">
        <f>IF(AJ$6="","",COUNTIF('tmp４'!$K27:$O27,'女子一覧表 '!AJ$6))</f>
        <v/>
      </c>
      <c r="AK32" s="313" t="str">
        <f>IF(AK$6="","",COUNTIF('tmp４'!$K27:$O27,'女子一覧表 '!AK$6))</f>
        <v/>
      </c>
      <c r="AL32" s="313" t="str">
        <f>IF(AL$6="","",COUNTIF('tmp４'!$K27:$O27,'女子一覧表 '!AL$6))</f>
        <v/>
      </c>
      <c r="AM32" s="313" t="str">
        <f>IF(AM$6="","",COUNTIF('tmp４'!$K27:$O27,'女子一覧表 '!AM$6))</f>
        <v/>
      </c>
      <c r="AN32" s="313" t="str">
        <f>IF(AN$6="","",COUNTIF('tmp４'!$K27:$O27,'女子一覧表 '!AN$6))</f>
        <v/>
      </c>
      <c r="AO32" s="313" t="str">
        <f>IF(AO$6="","",COUNTIF('tmp４'!$K27:$O27,'女子一覧表 '!AO$6))</f>
        <v/>
      </c>
      <c r="AP32" s="313" t="str">
        <f>IF(AP$6="","",COUNTIF('tmp４'!$K27:$O27,'女子一覧表 '!AP$6))</f>
        <v/>
      </c>
      <c r="AQ32" s="313" t="str">
        <f>IF(AQ$6="","",COUNTIF('tmp４'!$K27:$O27,'女子一覧表 '!AQ$6))</f>
        <v/>
      </c>
      <c r="AR32" s="313" t="str">
        <f>IF(AR$6="","",COUNTIF('tmp４'!$K27:$O27,'女子一覧表 '!AR$6))</f>
        <v/>
      </c>
      <c r="AS32" s="313" t="str">
        <f>IF(AS$6="","",COUNTIF('tmp４'!$K27:$O27,'女子一覧表 '!AS$6))</f>
        <v/>
      </c>
      <c r="AT32" s="342" t="str">
        <f>IF(AT$6="","",COUNTIF('tmp４'!$K27:$O27,'女子一覧表 '!AT$6))</f>
        <v/>
      </c>
      <c r="AU32" s="309" t="str">
        <f>IF(AU$6="","",COUNTIF('tmp４'!$K27:$O27,'女子一覧表 '!AU$6))</f>
        <v/>
      </c>
      <c r="AV32" s="309" t="str">
        <f>IF(AV$6="","",COUNTIF('tmp４'!$K27:$O27,'女子一覧表 '!AV$6))</f>
        <v/>
      </c>
      <c r="AW32" s="314" t="str">
        <f>IF(AW$6="","",COUNTIF('tmp４'!$K27:$O27,'女子一覧表 '!AW$6))</f>
        <v/>
      </c>
    </row>
    <row r="33" spans="1:49" ht="15" customHeight="1">
      <c r="A33" s="311">
        <v>26</v>
      </c>
      <c r="B33" s="312" t="str">
        <f>女子種目選択!B29</f>
        <v/>
      </c>
      <c r="C33" s="312" t="str">
        <f>女子種目選択!C29</f>
        <v/>
      </c>
      <c r="D33" s="324" t="str">
        <f>女子種目選択!D29</f>
        <v/>
      </c>
      <c r="E33" s="326">
        <f>IF(E$6="","",COUNTIF('tmp４'!$K28:$O28,'女子一覧表 '!E$6))</f>
        <v>0</v>
      </c>
      <c r="F33" s="309">
        <f>IF(F$6="","",COUNTIF('tmp４'!$K28:$O28,'女子一覧表 '!F$6))</f>
        <v>0</v>
      </c>
      <c r="G33" s="313">
        <f>IF(G$6="","",COUNTIF('tmp４'!$K28:$O28,'女子一覧表 '!G$6))</f>
        <v>0</v>
      </c>
      <c r="H33" s="313">
        <f>IF(H$6="","",COUNTIF('tmp４'!$K28:$O28,'女子一覧表 '!H$6))</f>
        <v>0</v>
      </c>
      <c r="I33" s="313">
        <f>IF(I$6="","",COUNTIF('tmp４'!$K28:$O28,'女子一覧表 '!I$6))</f>
        <v>0</v>
      </c>
      <c r="J33" s="313">
        <f>IF(J$6="","",COUNTIF('tmp４'!$K28:$O28,'女子一覧表 '!J$6))</f>
        <v>0</v>
      </c>
      <c r="K33" s="313">
        <f>IF(K$6="","",COUNTIF('tmp４'!$K28:$O28,'女子一覧表 '!K$6))</f>
        <v>0</v>
      </c>
      <c r="L33" s="313">
        <f>IF(L$6="","",COUNTIF('tmp４'!$K28:$O28,'女子一覧表 '!L$6))</f>
        <v>0</v>
      </c>
      <c r="M33" s="313">
        <f>IF(M$6="","",COUNTIF('tmp４'!$K28:$O28,'女子一覧表 '!M$6))</f>
        <v>0</v>
      </c>
      <c r="N33" s="313">
        <f>IF(N$6="","",COUNTIF('tmp４'!$K28:$O28,'女子一覧表 '!N$6))</f>
        <v>0</v>
      </c>
      <c r="O33" s="313">
        <f>IF(O$6="","",COUNTIF('tmp４'!$K28:$O28,'女子一覧表 '!O$6))</f>
        <v>0</v>
      </c>
      <c r="P33" s="313">
        <f>IF(P$6="","",COUNTIF('tmp４'!$K28:$O28,'女子一覧表 '!P$6))</f>
        <v>0</v>
      </c>
      <c r="Q33" s="313">
        <f>IF(Q$6="","",COUNTIF('tmp４'!$K28:$O28,'女子一覧表 '!Q$6))</f>
        <v>0</v>
      </c>
      <c r="R33" s="313">
        <f>IF(R$6="","",COUNTIF('tmp４'!$K28:$O28,'女子一覧表 '!R$6))</f>
        <v>0</v>
      </c>
      <c r="S33" s="313">
        <f>IF(S$6="","",COUNTIF('tmp４'!$K28:$O28,'女子一覧表 '!S$6))</f>
        <v>0</v>
      </c>
      <c r="T33" s="313">
        <f>IF(T$6="","",COUNTIF('tmp４'!$K28:$O28,'女子一覧表 '!T$6))</f>
        <v>0</v>
      </c>
      <c r="U33" s="342">
        <f>IF(U$6="","",COUNTIF('tmp４'!$K28:$O28,'女子一覧表 '!U$6))</f>
        <v>0</v>
      </c>
      <c r="V33" s="309">
        <f>IF(V$6="","",COUNTIF('tmp４'!$K28:$O28,'女子一覧表 '!V$6))</f>
        <v>0</v>
      </c>
      <c r="W33" s="309">
        <f>IF(W$6="","",COUNTIF('tmp４'!$K28:$O28,'女子一覧表 '!W$6))</f>
        <v>0</v>
      </c>
      <c r="X33" s="314">
        <f>IF(X$6="","",COUNTIF('tmp４'!$K28:$O28,'女子一覧表 '!X$6))</f>
        <v>0</v>
      </c>
      <c r="Z33" s="311">
        <v>26</v>
      </c>
      <c r="AA33" s="312" t="str">
        <f t="shared" si="0"/>
        <v/>
      </c>
      <c r="AB33" s="312" t="str">
        <f t="shared" si="0"/>
        <v/>
      </c>
      <c r="AC33" s="324" t="str">
        <f t="shared" si="0"/>
        <v/>
      </c>
      <c r="AD33" s="326">
        <f>IF(AD$6="","",COUNTIF('tmp４'!$K28:$O28,'女子一覧表 '!AD$6))</f>
        <v>0</v>
      </c>
      <c r="AE33" s="309">
        <f>IF(AE$6="","",COUNTIF('tmp４'!$K28:$O28,'女子一覧表 '!AE$6))</f>
        <v>0</v>
      </c>
      <c r="AF33" s="313">
        <f>IF(AF$6="","",COUNTIF('tmp４'!$K28:$O28,'女子一覧表 '!AF$6))</f>
        <v>0</v>
      </c>
      <c r="AG33" s="313">
        <f>IF(AG$6="","",COUNTIF('tmp４'!$K28:$O28,'女子一覧表 '!AG$6))</f>
        <v>0</v>
      </c>
      <c r="AH33" s="313" t="str">
        <f>IF(AH$6="","",COUNTIF('tmp４'!$K28:$O28,'女子一覧表 '!AH$6))</f>
        <v/>
      </c>
      <c r="AI33" s="313" t="str">
        <f>IF(AI$6="","",COUNTIF('tmp４'!$K28:$O28,'女子一覧表 '!AI$6))</f>
        <v/>
      </c>
      <c r="AJ33" s="313" t="str">
        <f>IF(AJ$6="","",COUNTIF('tmp４'!$K28:$O28,'女子一覧表 '!AJ$6))</f>
        <v/>
      </c>
      <c r="AK33" s="313" t="str">
        <f>IF(AK$6="","",COUNTIF('tmp４'!$K28:$O28,'女子一覧表 '!AK$6))</f>
        <v/>
      </c>
      <c r="AL33" s="313" t="str">
        <f>IF(AL$6="","",COUNTIF('tmp４'!$K28:$O28,'女子一覧表 '!AL$6))</f>
        <v/>
      </c>
      <c r="AM33" s="313" t="str">
        <f>IF(AM$6="","",COUNTIF('tmp４'!$K28:$O28,'女子一覧表 '!AM$6))</f>
        <v/>
      </c>
      <c r="AN33" s="313" t="str">
        <f>IF(AN$6="","",COUNTIF('tmp４'!$K28:$O28,'女子一覧表 '!AN$6))</f>
        <v/>
      </c>
      <c r="AO33" s="313" t="str">
        <f>IF(AO$6="","",COUNTIF('tmp４'!$K28:$O28,'女子一覧表 '!AO$6))</f>
        <v/>
      </c>
      <c r="AP33" s="313" t="str">
        <f>IF(AP$6="","",COUNTIF('tmp４'!$K28:$O28,'女子一覧表 '!AP$6))</f>
        <v/>
      </c>
      <c r="AQ33" s="313" t="str">
        <f>IF(AQ$6="","",COUNTIF('tmp４'!$K28:$O28,'女子一覧表 '!AQ$6))</f>
        <v/>
      </c>
      <c r="AR33" s="313" t="str">
        <f>IF(AR$6="","",COUNTIF('tmp４'!$K28:$O28,'女子一覧表 '!AR$6))</f>
        <v/>
      </c>
      <c r="AS33" s="313" t="str">
        <f>IF(AS$6="","",COUNTIF('tmp４'!$K28:$O28,'女子一覧表 '!AS$6))</f>
        <v/>
      </c>
      <c r="AT33" s="342" t="str">
        <f>IF(AT$6="","",COUNTIF('tmp４'!$K28:$O28,'女子一覧表 '!AT$6))</f>
        <v/>
      </c>
      <c r="AU33" s="309" t="str">
        <f>IF(AU$6="","",COUNTIF('tmp４'!$K28:$O28,'女子一覧表 '!AU$6))</f>
        <v/>
      </c>
      <c r="AV33" s="309" t="str">
        <f>IF(AV$6="","",COUNTIF('tmp４'!$K28:$O28,'女子一覧表 '!AV$6))</f>
        <v/>
      </c>
      <c r="AW33" s="314" t="str">
        <f>IF(AW$6="","",COUNTIF('tmp４'!$K28:$O28,'女子一覧表 '!AW$6))</f>
        <v/>
      </c>
    </row>
    <row r="34" spans="1:49" ht="15" customHeight="1">
      <c r="A34" s="311">
        <v>27</v>
      </c>
      <c r="B34" s="312" t="str">
        <f>女子種目選択!B30</f>
        <v/>
      </c>
      <c r="C34" s="312" t="str">
        <f>女子種目選択!C30</f>
        <v/>
      </c>
      <c r="D34" s="324" t="str">
        <f>女子種目選択!D30</f>
        <v/>
      </c>
      <c r="E34" s="326">
        <f>IF(E$6="","",COUNTIF('tmp４'!$K29:$O29,'女子一覧表 '!E$6))</f>
        <v>0</v>
      </c>
      <c r="F34" s="309">
        <f>IF(F$6="","",COUNTIF('tmp４'!$K29:$O29,'女子一覧表 '!F$6))</f>
        <v>0</v>
      </c>
      <c r="G34" s="313">
        <f>IF(G$6="","",COUNTIF('tmp４'!$K29:$O29,'女子一覧表 '!G$6))</f>
        <v>0</v>
      </c>
      <c r="H34" s="313">
        <f>IF(H$6="","",COUNTIF('tmp４'!$K29:$O29,'女子一覧表 '!H$6))</f>
        <v>0</v>
      </c>
      <c r="I34" s="313">
        <f>IF(I$6="","",COUNTIF('tmp４'!$K29:$O29,'女子一覧表 '!I$6))</f>
        <v>0</v>
      </c>
      <c r="J34" s="313">
        <f>IF(J$6="","",COUNTIF('tmp４'!$K29:$O29,'女子一覧表 '!J$6))</f>
        <v>0</v>
      </c>
      <c r="K34" s="313">
        <f>IF(K$6="","",COUNTIF('tmp４'!$K29:$O29,'女子一覧表 '!K$6))</f>
        <v>0</v>
      </c>
      <c r="L34" s="313">
        <f>IF(L$6="","",COUNTIF('tmp４'!$K29:$O29,'女子一覧表 '!L$6))</f>
        <v>0</v>
      </c>
      <c r="M34" s="313">
        <f>IF(M$6="","",COUNTIF('tmp４'!$K29:$O29,'女子一覧表 '!M$6))</f>
        <v>0</v>
      </c>
      <c r="N34" s="313">
        <f>IF(N$6="","",COUNTIF('tmp４'!$K29:$O29,'女子一覧表 '!N$6))</f>
        <v>0</v>
      </c>
      <c r="O34" s="313">
        <f>IF(O$6="","",COUNTIF('tmp４'!$K29:$O29,'女子一覧表 '!O$6))</f>
        <v>0</v>
      </c>
      <c r="P34" s="313">
        <f>IF(P$6="","",COUNTIF('tmp４'!$K29:$O29,'女子一覧表 '!P$6))</f>
        <v>0</v>
      </c>
      <c r="Q34" s="313">
        <f>IF(Q$6="","",COUNTIF('tmp４'!$K29:$O29,'女子一覧表 '!Q$6))</f>
        <v>0</v>
      </c>
      <c r="R34" s="313">
        <f>IF(R$6="","",COUNTIF('tmp４'!$K29:$O29,'女子一覧表 '!R$6))</f>
        <v>0</v>
      </c>
      <c r="S34" s="313">
        <f>IF(S$6="","",COUNTIF('tmp４'!$K29:$O29,'女子一覧表 '!S$6))</f>
        <v>0</v>
      </c>
      <c r="T34" s="313">
        <f>IF(T$6="","",COUNTIF('tmp４'!$K29:$O29,'女子一覧表 '!T$6))</f>
        <v>0</v>
      </c>
      <c r="U34" s="342">
        <f>IF(U$6="","",COUNTIF('tmp４'!$K29:$O29,'女子一覧表 '!U$6))</f>
        <v>0</v>
      </c>
      <c r="V34" s="309">
        <f>IF(V$6="","",COUNTIF('tmp４'!$K29:$O29,'女子一覧表 '!V$6))</f>
        <v>0</v>
      </c>
      <c r="W34" s="309">
        <f>IF(W$6="","",COUNTIF('tmp４'!$K29:$O29,'女子一覧表 '!W$6))</f>
        <v>0</v>
      </c>
      <c r="X34" s="314">
        <f>IF(X$6="","",COUNTIF('tmp４'!$K29:$O29,'女子一覧表 '!X$6))</f>
        <v>0</v>
      </c>
      <c r="Z34" s="311">
        <v>27</v>
      </c>
      <c r="AA34" s="312" t="str">
        <f t="shared" si="0"/>
        <v/>
      </c>
      <c r="AB34" s="312" t="str">
        <f t="shared" si="0"/>
        <v/>
      </c>
      <c r="AC34" s="324" t="str">
        <f t="shared" si="0"/>
        <v/>
      </c>
      <c r="AD34" s="326">
        <f>IF(AD$6="","",COUNTIF('tmp４'!$K29:$O29,'女子一覧表 '!AD$6))</f>
        <v>0</v>
      </c>
      <c r="AE34" s="309">
        <f>IF(AE$6="","",COUNTIF('tmp４'!$K29:$O29,'女子一覧表 '!AE$6))</f>
        <v>0</v>
      </c>
      <c r="AF34" s="313">
        <f>IF(AF$6="","",COUNTIF('tmp４'!$K29:$O29,'女子一覧表 '!AF$6))</f>
        <v>0</v>
      </c>
      <c r="AG34" s="313">
        <f>IF(AG$6="","",COUNTIF('tmp４'!$K29:$O29,'女子一覧表 '!AG$6))</f>
        <v>0</v>
      </c>
      <c r="AH34" s="313" t="str">
        <f>IF(AH$6="","",COUNTIF('tmp４'!$K29:$O29,'女子一覧表 '!AH$6))</f>
        <v/>
      </c>
      <c r="AI34" s="313" t="str">
        <f>IF(AI$6="","",COUNTIF('tmp４'!$K29:$O29,'女子一覧表 '!AI$6))</f>
        <v/>
      </c>
      <c r="AJ34" s="313" t="str">
        <f>IF(AJ$6="","",COUNTIF('tmp４'!$K29:$O29,'女子一覧表 '!AJ$6))</f>
        <v/>
      </c>
      <c r="AK34" s="313" t="str">
        <f>IF(AK$6="","",COUNTIF('tmp４'!$K29:$O29,'女子一覧表 '!AK$6))</f>
        <v/>
      </c>
      <c r="AL34" s="313" t="str">
        <f>IF(AL$6="","",COUNTIF('tmp４'!$K29:$O29,'女子一覧表 '!AL$6))</f>
        <v/>
      </c>
      <c r="AM34" s="313" t="str">
        <f>IF(AM$6="","",COUNTIF('tmp４'!$K29:$O29,'女子一覧表 '!AM$6))</f>
        <v/>
      </c>
      <c r="AN34" s="313" t="str">
        <f>IF(AN$6="","",COUNTIF('tmp４'!$K29:$O29,'女子一覧表 '!AN$6))</f>
        <v/>
      </c>
      <c r="AO34" s="313" t="str">
        <f>IF(AO$6="","",COUNTIF('tmp４'!$K29:$O29,'女子一覧表 '!AO$6))</f>
        <v/>
      </c>
      <c r="AP34" s="313" t="str">
        <f>IF(AP$6="","",COUNTIF('tmp４'!$K29:$O29,'女子一覧表 '!AP$6))</f>
        <v/>
      </c>
      <c r="AQ34" s="313" t="str">
        <f>IF(AQ$6="","",COUNTIF('tmp４'!$K29:$O29,'女子一覧表 '!AQ$6))</f>
        <v/>
      </c>
      <c r="AR34" s="313" t="str">
        <f>IF(AR$6="","",COUNTIF('tmp４'!$K29:$O29,'女子一覧表 '!AR$6))</f>
        <v/>
      </c>
      <c r="AS34" s="313" t="str">
        <f>IF(AS$6="","",COUNTIF('tmp４'!$K29:$O29,'女子一覧表 '!AS$6))</f>
        <v/>
      </c>
      <c r="AT34" s="342" t="str">
        <f>IF(AT$6="","",COUNTIF('tmp４'!$K29:$O29,'女子一覧表 '!AT$6))</f>
        <v/>
      </c>
      <c r="AU34" s="309" t="str">
        <f>IF(AU$6="","",COUNTIF('tmp４'!$K29:$O29,'女子一覧表 '!AU$6))</f>
        <v/>
      </c>
      <c r="AV34" s="309" t="str">
        <f>IF(AV$6="","",COUNTIF('tmp４'!$K29:$O29,'女子一覧表 '!AV$6))</f>
        <v/>
      </c>
      <c r="AW34" s="314" t="str">
        <f>IF(AW$6="","",COUNTIF('tmp４'!$K29:$O29,'女子一覧表 '!AW$6))</f>
        <v/>
      </c>
    </row>
    <row r="35" spans="1:49" ht="15" customHeight="1">
      <c r="A35" s="311">
        <v>28</v>
      </c>
      <c r="B35" s="312" t="str">
        <f>女子種目選択!B31</f>
        <v/>
      </c>
      <c r="C35" s="312" t="str">
        <f>女子種目選択!C31</f>
        <v/>
      </c>
      <c r="D35" s="324" t="str">
        <f>女子種目選択!D31</f>
        <v/>
      </c>
      <c r="E35" s="326">
        <f>IF(E$6="","",COUNTIF('tmp４'!$K30:$O30,'女子一覧表 '!E$6))</f>
        <v>0</v>
      </c>
      <c r="F35" s="309">
        <f>IF(F$6="","",COUNTIF('tmp４'!$K30:$O30,'女子一覧表 '!F$6))</f>
        <v>0</v>
      </c>
      <c r="G35" s="313">
        <f>IF(G$6="","",COUNTIF('tmp４'!$K30:$O30,'女子一覧表 '!G$6))</f>
        <v>0</v>
      </c>
      <c r="H35" s="313">
        <f>IF(H$6="","",COUNTIF('tmp４'!$K30:$O30,'女子一覧表 '!H$6))</f>
        <v>0</v>
      </c>
      <c r="I35" s="313">
        <f>IF(I$6="","",COUNTIF('tmp４'!$K30:$O30,'女子一覧表 '!I$6))</f>
        <v>0</v>
      </c>
      <c r="J35" s="313">
        <f>IF(J$6="","",COUNTIF('tmp４'!$K30:$O30,'女子一覧表 '!J$6))</f>
        <v>0</v>
      </c>
      <c r="K35" s="313">
        <f>IF(K$6="","",COUNTIF('tmp４'!$K30:$O30,'女子一覧表 '!K$6))</f>
        <v>0</v>
      </c>
      <c r="L35" s="313">
        <f>IF(L$6="","",COUNTIF('tmp４'!$K30:$O30,'女子一覧表 '!L$6))</f>
        <v>0</v>
      </c>
      <c r="M35" s="313">
        <f>IF(M$6="","",COUNTIF('tmp４'!$K30:$O30,'女子一覧表 '!M$6))</f>
        <v>0</v>
      </c>
      <c r="N35" s="313">
        <f>IF(N$6="","",COUNTIF('tmp４'!$K30:$O30,'女子一覧表 '!N$6))</f>
        <v>0</v>
      </c>
      <c r="O35" s="313">
        <f>IF(O$6="","",COUNTIF('tmp４'!$K30:$O30,'女子一覧表 '!O$6))</f>
        <v>0</v>
      </c>
      <c r="P35" s="313">
        <f>IF(P$6="","",COUNTIF('tmp４'!$K30:$O30,'女子一覧表 '!P$6))</f>
        <v>0</v>
      </c>
      <c r="Q35" s="313">
        <f>IF(Q$6="","",COUNTIF('tmp４'!$K30:$O30,'女子一覧表 '!Q$6))</f>
        <v>0</v>
      </c>
      <c r="R35" s="313">
        <f>IF(R$6="","",COUNTIF('tmp４'!$K30:$O30,'女子一覧表 '!R$6))</f>
        <v>0</v>
      </c>
      <c r="S35" s="313">
        <f>IF(S$6="","",COUNTIF('tmp４'!$K30:$O30,'女子一覧表 '!S$6))</f>
        <v>0</v>
      </c>
      <c r="T35" s="313">
        <f>IF(T$6="","",COUNTIF('tmp４'!$K30:$O30,'女子一覧表 '!T$6))</f>
        <v>0</v>
      </c>
      <c r="U35" s="342">
        <f>IF(U$6="","",COUNTIF('tmp４'!$K30:$O30,'女子一覧表 '!U$6))</f>
        <v>0</v>
      </c>
      <c r="V35" s="309">
        <f>IF(V$6="","",COUNTIF('tmp４'!$K30:$O30,'女子一覧表 '!V$6))</f>
        <v>0</v>
      </c>
      <c r="W35" s="309">
        <f>IF(W$6="","",COUNTIF('tmp４'!$K30:$O30,'女子一覧表 '!W$6))</f>
        <v>0</v>
      </c>
      <c r="X35" s="314">
        <f>IF(X$6="","",COUNTIF('tmp４'!$K30:$O30,'女子一覧表 '!X$6))</f>
        <v>0</v>
      </c>
      <c r="Z35" s="311">
        <v>28</v>
      </c>
      <c r="AA35" s="312" t="str">
        <f t="shared" si="0"/>
        <v/>
      </c>
      <c r="AB35" s="312" t="str">
        <f t="shared" si="0"/>
        <v/>
      </c>
      <c r="AC35" s="324" t="str">
        <f t="shared" si="0"/>
        <v/>
      </c>
      <c r="AD35" s="326">
        <f>IF(AD$6="","",COUNTIF('tmp４'!$K30:$O30,'女子一覧表 '!AD$6))</f>
        <v>0</v>
      </c>
      <c r="AE35" s="309">
        <f>IF(AE$6="","",COUNTIF('tmp４'!$K30:$O30,'女子一覧表 '!AE$6))</f>
        <v>0</v>
      </c>
      <c r="AF35" s="313">
        <f>IF(AF$6="","",COUNTIF('tmp４'!$K30:$O30,'女子一覧表 '!AF$6))</f>
        <v>0</v>
      </c>
      <c r="AG35" s="313">
        <f>IF(AG$6="","",COUNTIF('tmp４'!$K30:$O30,'女子一覧表 '!AG$6))</f>
        <v>0</v>
      </c>
      <c r="AH35" s="313" t="str">
        <f>IF(AH$6="","",COUNTIF('tmp４'!$K30:$O30,'女子一覧表 '!AH$6))</f>
        <v/>
      </c>
      <c r="AI35" s="313" t="str">
        <f>IF(AI$6="","",COUNTIF('tmp４'!$K30:$O30,'女子一覧表 '!AI$6))</f>
        <v/>
      </c>
      <c r="AJ35" s="313" t="str">
        <f>IF(AJ$6="","",COUNTIF('tmp４'!$K30:$O30,'女子一覧表 '!AJ$6))</f>
        <v/>
      </c>
      <c r="AK35" s="313" t="str">
        <f>IF(AK$6="","",COUNTIF('tmp４'!$K30:$O30,'女子一覧表 '!AK$6))</f>
        <v/>
      </c>
      <c r="AL35" s="313" t="str">
        <f>IF(AL$6="","",COUNTIF('tmp４'!$K30:$O30,'女子一覧表 '!AL$6))</f>
        <v/>
      </c>
      <c r="AM35" s="313" t="str">
        <f>IF(AM$6="","",COUNTIF('tmp４'!$K30:$O30,'女子一覧表 '!AM$6))</f>
        <v/>
      </c>
      <c r="AN35" s="313" t="str">
        <f>IF(AN$6="","",COUNTIF('tmp４'!$K30:$O30,'女子一覧表 '!AN$6))</f>
        <v/>
      </c>
      <c r="AO35" s="313" t="str">
        <f>IF(AO$6="","",COUNTIF('tmp４'!$K30:$O30,'女子一覧表 '!AO$6))</f>
        <v/>
      </c>
      <c r="AP35" s="313" t="str">
        <f>IF(AP$6="","",COUNTIF('tmp４'!$K30:$O30,'女子一覧表 '!AP$6))</f>
        <v/>
      </c>
      <c r="AQ35" s="313" t="str">
        <f>IF(AQ$6="","",COUNTIF('tmp４'!$K30:$O30,'女子一覧表 '!AQ$6))</f>
        <v/>
      </c>
      <c r="AR35" s="313" t="str">
        <f>IF(AR$6="","",COUNTIF('tmp４'!$K30:$O30,'女子一覧表 '!AR$6))</f>
        <v/>
      </c>
      <c r="AS35" s="313" t="str">
        <f>IF(AS$6="","",COUNTIF('tmp４'!$K30:$O30,'女子一覧表 '!AS$6))</f>
        <v/>
      </c>
      <c r="AT35" s="342" t="str">
        <f>IF(AT$6="","",COUNTIF('tmp４'!$K30:$O30,'女子一覧表 '!AT$6))</f>
        <v/>
      </c>
      <c r="AU35" s="309" t="str">
        <f>IF(AU$6="","",COUNTIF('tmp４'!$K30:$O30,'女子一覧表 '!AU$6))</f>
        <v/>
      </c>
      <c r="AV35" s="309" t="str">
        <f>IF(AV$6="","",COUNTIF('tmp４'!$K30:$O30,'女子一覧表 '!AV$6))</f>
        <v/>
      </c>
      <c r="AW35" s="314" t="str">
        <f>IF(AW$6="","",COUNTIF('tmp４'!$K30:$O30,'女子一覧表 '!AW$6))</f>
        <v/>
      </c>
    </row>
    <row r="36" spans="1:49" ht="15" customHeight="1">
      <c r="A36" s="311">
        <v>29</v>
      </c>
      <c r="B36" s="312" t="str">
        <f>女子種目選択!B32</f>
        <v/>
      </c>
      <c r="C36" s="312" t="str">
        <f>女子種目選択!C32</f>
        <v/>
      </c>
      <c r="D36" s="324" t="str">
        <f>女子種目選択!D32</f>
        <v/>
      </c>
      <c r="E36" s="326">
        <f>IF(E$6="","",COUNTIF('tmp４'!$K31:$O31,'女子一覧表 '!E$6))</f>
        <v>0</v>
      </c>
      <c r="F36" s="309">
        <f>IF(F$6="","",COUNTIF('tmp４'!$K31:$O31,'女子一覧表 '!F$6))</f>
        <v>0</v>
      </c>
      <c r="G36" s="313">
        <f>IF(G$6="","",COUNTIF('tmp４'!$K31:$O31,'女子一覧表 '!G$6))</f>
        <v>0</v>
      </c>
      <c r="H36" s="313">
        <f>IF(H$6="","",COUNTIF('tmp４'!$K31:$O31,'女子一覧表 '!H$6))</f>
        <v>0</v>
      </c>
      <c r="I36" s="313">
        <f>IF(I$6="","",COUNTIF('tmp４'!$K31:$O31,'女子一覧表 '!I$6))</f>
        <v>0</v>
      </c>
      <c r="J36" s="313">
        <f>IF(J$6="","",COUNTIF('tmp４'!$K31:$O31,'女子一覧表 '!J$6))</f>
        <v>0</v>
      </c>
      <c r="K36" s="313">
        <f>IF(K$6="","",COUNTIF('tmp４'!$K31:$O31,'女子一覧表 '!K$6))</f>
        <v>0</v>
      </c>
      <c r="L36" s="313">
        <f>IF(L$6="","",COUNTIF('tmp４'!$K31:$O31,'女子一覧表 '!L$6))</f>
        <v>0</v>
      </c>
      <c r="M36" s="313">
        <f>IF(M$6="","",COUNTIF('tmp４'!$K31:$O31,'女子一覧表 '!M$6))</f>
        <v>0</v>
      </c>
      <c r="N36" s="313">
        <f>IF(N$6="","",COUNTIF('tmp４'!$K31:$O31,'女子一覧表 '!N$6))</f>
        <v>0</v>
      </c>
      <c r="O36" s="313">
        <f>IF(O$6="","",COUNTIF('tmp４'!$K31:$O31,'女子一覧表 '!O$6))</f>
        <v>0</v>
      </c>
      <c r="P36" s="313">
        <f>IF(P$6="","",COUNTIF('tmp４'!$K31:$O31,'女子一覧表 '!P$6))</f>
        <v>0</v>
      </c>
      <c r="Q36" s="313">
        <f>IF(Q$6="","",COUNTIF('tmp４'!$K31:$O31,'女子一覧表 '!Q$6))</f>
        <v>0</v>
      </c>
      <c r="R36" s="313">
        <f>IF(R$6="","",COUNTIF('tmp４'!$K31:$O31,'女子一覧表 '!R$6))</f>
        <v>0</v>
      </c>
      <c r="S36" s="313">
        <f>IF(S$6="","",COUNTIF('tmp４'!$K31:$O31,'女子一覧表 '!S$6))</f>
        <v>0</v>
      </c>
      <c r="T36" s="313">
        <f>IF(T$6="","",COUNTIF('tmp４'!$K31:$O31,'女子一覧表 '!T$6))</f>
        <v>0</v>
      </c>
      <c r="U36" s="342">
        <f>IF(U$6="","",COUNTIF('tmp４'!$K31:$O31,'女子一覧表 '!U$6))</f>
        <v>0</v>
      </c>
      <c r="V36" s="309">
        <f>IF(V$6="","",COUNTIF('tmp４'!$K31:$O31,'女子一覧表 '!V$6))</f>
        <v>0</v>
      </c>
      <c r="W36" s="309">
        <f>IF(W$6="","",COUNTIF('tmp４'!$K31:$O31,'女子一覧表 '!W$6))</f>
        <v>0</v>
      </c>
      <c r="X36" s="314">
        <f>IF(X$6="","",COUNTIF('tmp４'!$K31:$O31,'女子一覧表 '!X$6))</f>
        <v>0</v>
      </c>
      <c r="Z36" s="311">
        <v>29</v>
      </c>
      <c r="AA36" s="312" t="str">
        <f t="shared" si="0"/>
        <v/>
      </c>
      <c r="AB36" s="312" t="str">
        <f t="shared" si="0"/>
        <v/>
      </c>
      <c r="AC36" s="324" t="str">
        <f t="shared" si="0"/>
        <v/>
      </c>
      <c r="AD36" s="326">
        <f>IF(AD$6="","",COUNTIF('tmp４'!$K31:$O31,'女子一覧表 '!AD$6))</f>
        <v>0</v>
      </c>
      <c r="AE36" s="309">
        <f>IF(AE$6="","",COUNTIF('tmp４'!$K31:$O31,'女子一覧表 '!AE$6))</f>
        <v>0</v>
      </c>
      <c r="AF36" s="313">
        <f>IF(AF$6="","",COUNTIF('tmp４'!$K31:$O31,'女子一覧表 '!AF$6))</f>
        <v>0</v>
      </c>
      <c r="AG36" s="313">
        <f>IF(AG$6="","",COUNTIF('tmp４'!$K31:$O31,'女子一覧表 '!AG$6))</f>
        <v>0</v>
      </c>
      <c r="AH36" s="313" t="str">
        <f>IF(AH$6="","",COUNTIF('tmp４'!$K31:$O31,'女子一覧表 '!AH$6))</f>
        <v/>
      </c>
      <c r="AI36" s="313" t="str">
        <f>IF(AI$6="","",COUNTIF('tmp４'!$K31:$O31,'女子一覧表 '!AI$6))</f>
        <v/>
      </c>
      <c r="AJ36" s="313" t="str">
        <f>IF(AJ$6="","",COUNTIF('tmp４'!$K31:$O31,'女子一覧表 '!AJ$6))</f>
        <v/>
      </c>
      <c r="AK36" s="313" t="str">
        <f>IF(AK$6="","",COUNTIF('tmp４'!$K31:$O31,'女子一覧表 '!AK$6))</f>
        <v/>
      </c>
      <c r="AL36" s="313" t="str">
        <f>IF(AL$6="","",COUNTIF('tmp４'!$K31:$O31,'女子一覧表 '!AL$6))</f>
        <v/>
      </c>
      <c r="AM36" s="313" t="str">
        <f>IF(AM$6="","",COUNTIF('tmp４'!$K31:$O31,'女子一覧表 '!AM$6))</f>
        <v/>
      </c>
      <c r="AN36" s="313" t="str">
        <f>IF(AN$6="","",COUNTIF('tmp４'!$K31:$O31,'女子一覧表 '!AN$6))</f>
        <v/>
      </c>
      <c r="AO36" s="313" t="str">
        <f>IF(AO$6="","",COUNTIF('tmp４'!$K31:$O31,'女子一覧表 '!AO$6))</f>
        <v/>
      </c>
      <c r="AP36" s="313" t="str">
        <f>IF(AP$6="","",COUNTIF('tmp４'!$K31:$O31,'女子一覧表 '!AP$6))</f>
        <v/>
      </c>
      <c r="AQ36" s="313" t="str">
        <f>IF(AQ$6="","",COUNTIF('tmp４'!$K31:$O31,'女子一覧表 '!AQ$6))</f>
        <v/>
      </c>
      <c r="AR36" s="313" t="str">
        <f>IF(AR$6="","",COUNTIF('tmp４'!$K31:$O31,'女子一覧表 '!AR$6))</f>
        <v/>
      </c>
      <c r="AS36" s="313" t="str">
        <f>IF(AS$6="","",COUNTIF('tmp４'!$K31:$O31,'女子一覧表 '!AS$6))</f>
        <v/>
      </c>
      <c r="AT36" s="342" t="str">
        <f>IF(AT$6="","",COUNTIF('tmp４'!$K31:$O31,'女子一覧表 '!AT$6))</f>
        <v/>
      </c>
      <c r="AU36" s="309" t="str">
        <f>IF(AU$6="","",COUNTIF('tmp４'!$K31:$O31,'女子一覧表 '!AU$6))</f>
        <v/>
      </c>
      <c r="AV36" s="309" t="str">
        <f>IF(AV$6="","",COUNTIF('tmp４'!$K31:$O31,'女子一覧表 '!AV$6))</f>
        <v/>
      </c>
      <c r="AW36" s="314" t="str">
        <f>IF(AW$6="","",COUNTIF('tmp４'!$K31:$O31,'女子一覧表 '!AW$6))</f>
        <v/>
      </c>
    </row>
    <row r="37" spans="1:49" ht="15" customHeight="1">
      <c r="A37" s="311">
        <v>30</v>
      </c>
      <c r="B37" s="312" t="str">
        <f>女子種目選択!B33</f>
        <v/>
      </c>
      <c r="C37" s="312" t="str">
        <f>女子種目選択!C33</f>
        <v/>
      </c>
      <c r="D37" s="324" t="str">
        <f>女子種目選択!D33</f>
        <v/>
      </c>
      <c r="E37" s="326">
        <f>IF(E$6="","",COUNTIF('tmp４'!$K32:$O32,'女子一覧表 '!E$6))</f>
        <v>0</v>
      </c>
      <c r="F37" s="309">
        <f>IF(F$6="","",COUNTIF('tmp４'!$K32:$O32,'女子一覧表 '!F$6))</f>
        <v>0</v>
      </c>
      <c r="G37" s="313">
        <f>IF(G$6="","",COUNTIF('tmp４'!$K32:$O32,'女子一覧表 '!G$6))</f>
        <v>0</v>
      </c>
      <c r="H37" s="313">
        <f>IF(H$6="","",COUNTIF('tmp４'!$K32:$O32,'女子一覧表 '!H$6))</f>
        <v>0</v>
      </c>
      <c r="I37" s="313">
        <f>IF(I$6="","",COUNTIF('tmp４'!$K32:$O32,'女子一覧表 '!I$6))</f>
        <v>0</v>
      </c>
      <c r="J37" s="313">
        <f>IF(J$6="","",COUNTIF('tmp４'!$K32:$O32,'女子一覧表 '!J$6))</f>
        <v>0</v>
      </c>
      <c r="K37" s="313">
        <f>IF(K$6="","",COUNTIF('tmp４'!$K32:$O32,'女子一覧表 '!K$6))</f>
        <v>0</v>
      </c>
      <c r="L37" s="313">
        <f>IF(L$6="","",COUNTIF('tmp４'!$K32:$O32,'女子一覧表 '!L$6))</f>
        <v>0</v>
      </c>
      <c r="M37" s="313">
        <f>IF(M$6="","",COUNTIF('tmp４'!$K32:$O32,'女子一覧表 '!M$6))</f>
        <v>0</v>
      </c>
      <c r="N37" s="313">
        <f>IF(N$6="","",COUNTIF('tmp４'!$K32:$O32,'女子一覧表 '!N$6))</f>
        <v>0</v>
      </c>
      <c r="O37" s="313">
        <f>IF(O$6="","",COUNTIF('tmp４'!$K32:$O32,'女子一覧表 '!O$6))</f>
        <v>0</v>
      </c>
      <c r="P37" s="313">
        <f>IF(P$6="","",COUNTIF('tmp４'!$K32:$O32,'女子一覧表 '!P$6))</f>
        <v>0</v>
      </c>
      <c r="Q37" s="313">
        <f>IF(Q$6="","",COUNTIF('tmp４'!$K32:$O32,'女子一覧表 '!Q$6))</f>
        <v>0</v>
      </c>
      <c r="R37" s="313">
        <f>IF(R$6="","",COUNTIF('tmp４'!$K32:$O32,'女子一覧表 '!R$6))</f>
        <v>0</v>
      </c>
      <c r="S37" s="313">
        <f>IF(S$6="","",COUNTIF('tmp４'!$K32:$O32,'女子一覧表 '!S$6))</f>
        <v>0</v>
      </c>
      <c r="T37" s="313">
        <f>IF(T$6="","",COUNTIF('tmp４'!$K32:$O32,'女子一覧表 '!T$6))</f>
        <v>0</v>
      </c>
      <c r="U37" s="342">
        <f>IF(U$6="","",COUNTIF('tmp４'!$K32:$O32,'女子一覧表 '!U$6))</f>
        <v>0</v>
      </c>
      <c r="V37" s="309">
        <f>IF(V$6="","",COUNTIF('tmp４'!$K32:$O32,'女子一覧表 '!V$6))</f>
        <v>0</v>
      </c>
      <c r="W37" s="309">
        <f>IF(W$6="","",COUNTIF('tmp４'!$K32:$O32,'女子一覧表 '!W$6))</f>
        <v>0</v>
      </c>
      <c r="X37" s="314">
        <f>IF(X$6="","",COUNTIF('tmp４'!$K32:$O32,'女子一覧表 '!X$6))</f>
        <v>0</v>
      </c>
      <c r="Z37" s="311">
        <v>30</v>
      </c>
      <c r="AA37" s="312" t="str">
        <f t="shared" si="0"/>
        <v/>
      </c>
      <c r="AB37" s="312" t="str">
        <f t="shared" si="0"/>
        <v/>
      </c>
      <c r="AC37" s="324" t="str">
        <f t="shared" si="0"/>
        <v/>
      </c>
      <c r="AD37" s="326">
        <f>IF(AD$6="","",COUNTIF('tmp４'!$K32:$O32,'女子一覧表 '!AD$6))</f>
        <v>0</v>
      </c>
      <c r="AE37" s="309">
        <f>IF(AE$6="","",COUNTIF('tmp４'!$K32:$O32,'女子一覧表 '!AE$6))</f>
        <v>0</v>
      </c>
      <c r="AF37" s="313">
        <f>IF(AF$6="","",COUNTIF('tmp４'!$K32:$O32,'女子一覧表 '!AF$6))</f>
        <v>0</v>
      </c>
      <c r="AG37" s="313">
        <f>IF(AG$6="","",COUNTIF('tmp４'!$K32:$O32,'女子一覧表 '!AG$6))</f>
        <v>0</v>
      </c>
      <c r="AH37" s="313" t="str">
        <f>IF(AH$6="","",COUNTIF('tmp４'!$K32:$O32,'女子一覧表 '!AH$6))</f>
        <v/>
      </c>
      <c r="AI37" s="313" t="str">
        <f>IF(AI$6="","",COUNTIF('tmp４'!$K32:$O32,'女子一覧表 '!AI$6))</f>
        <v/>
      </c>
      <c r="AJ37" s="313" t="str">
        <f>IF(AJ$6="","",COUNTIF('tmp４'!$K32:$O32,'女子一覧表 '!AJ$6))</f>
        <v/>
      </c>
      <c r="AK37" s="313" t="str">
        <f>IF(AK$6="","",COUNTIF('tmp４'!$K32:$O32,'女子一覧表 '!AK$6))</f>
        <v/>
      </c>
      <c r="AL37" s="313" t="str">
        <f>IF(AL$6="","",COUNTIF('tmp４'!$K32:$O32,'女子一覧表 '!AL$6))</f>
        <v/>
      </c>
      <c r="AM37" s="313" t="str">
        <f>IF(AM$6="","",COUNTIF('tmp４'!$K32:$O32,'女子一覧表 '!AM$6))</f>
        <v/>
      </c>
      <c r="AN37" s="313" t="str">
        <f>IF(AN$6="","",COUNTIF('tmp４'!$K32:$O32,'女子一覧表 '!AN$6))</f>
        <v/>
      </c>
      <c r="AO37" s="313" t="str">
        <f>IF(AO$6="","",COUNTIF('tmp４'!$K32:$O32,'女子一覧表 '!AO$6))</f>
        <v/>
      </c>
      <c r="AP37" s="313" t="str">
        <f>IF(AP$6="","",COUNTIF('tmp４'!$K32:$O32,'女子一覧表 '!AP$6))</f>
        <v/>
      </c>
      <c r="AQ37" s="313" t="str">
        <f>IF(AQ$6="","",COUNTIF('tmp４'!$K32:$O32,'女子一覧表 '!AQ$6))</f>
        <v/>
      </c>
      <c r="AR37" s="313" t="str">
        <f>IF(AR$6="","",COUNTIF('tmp４'!$K32:$O32,'女子一覧表 '!AR$6))</f>
        <v/>
      </c>
      <c r="AS37" s="313" t="str">
        <f>IF(AS$6="","",COUNTIF('tmp４'!$K32:$O32,'女子一覧表 '!AS$6))</f>
        <v/>
      </c>
      <c r="AT37" s="342" t="str">
        <f>IF(AT$6="","",COUNTIF('tmp４'!$K32:$O32,'女子一覧表 '!AT$6))</f>
        <v/>
      </c>
      <c r="AU37" s="309" t="str">
        <f>IF(AU$6="","",COUNTIF('tmp４'!$K32:$O32,'女子一覧表 '!AU$6))</f>
        <v/>
      </c>
      <c r="AV37" s="309" t="str">
        <f>IF(AV$6="","",COUNTIF('tmp４'!$K32:$O32,'女子一覧表 '!AV$6))</f>
        <v/>
      </c>
      <c r="AW37" s="314" t="str">
        <f>IF(AW$6="","",COUNTIF('tmp４'!$K32:$O32,'女子一覧表 '!AW$6))</f>
        <v/>
      </c>
    </row>
    <row r="38" spans="1:49" ht="15" customHeight="1">
      <c r="A38" s="311">
        <v>31</v>
      </c>
      <c r="B38" s="312" t="str">
        <f>女子種目選択!B34</f>
        <v/>
      </c>
      <c r="C38" s="312" t="str">
        <f>女子種目選択!C34</f>
        <v/>
      </c>
      <c r="D38" s="324" t="str">
        <f>女子種目選択!D34</f>
        <v/>
      </c>
      <c r="E38" s="326">
        <f>IF(E$6="","",COUNTIF('tmp４'!$K33:$O33,'女子一覧表 '!E$6))</f>
        <v>0</v>
      </c>
      <c r="F38" s="309">
        <f>IF(F$6="","",COUNTIF('tmp４'!$K33:$O33,'女子一覧表 '!F$6))</f>
        <v>0</v>
      </c>
      <c r="G38" s="313">
        <f>IF(G$6="","",COUNTIF('tmp４'!$K33:$O33,'女子一覧表 '!G$6))</f>
        <v>0</v>
      </c>
      <c r="H38" s="313">
        <f>IF(H$6="","",COUNTIF('tmp４'!$K33:$O33,'女子一覧表 '!H$6))</f>
        <v>0</v>
      </c>
      <c r="I38" s="313">
        <f>IF(I$6="","",COUNTIF('tmp４'!$K33:$O33,'女子一覧表 '!I$6))</f>
        <v>0</v>
      </c>
      <c r="J38" s="313">
        <f>IF(J$6="","",COUNTIF('tmp４'!$K33:$O33,'女子一覧表 '!J$6))</f>
        <v>0</v>
      </c>
      <c r="K38" s="313">
        <f>IF(K$6="","",COUNTIF('tmp４'!$K33:$O33,'女子一覧表 '!K$6))</f>
        <v>0</v>
      </c>
      <c r="L38" s="313">
        <f>IF(L$6="","",COUNTIF('tmp４'!$K33:$O33,'女子一覧表 '!L$6))</f>
        <v>0</v>
      </c>
      <c r="M38" s="313">
        <f>IF(M$6="","",COUNTIF('tmp４'!$K33:$O33,'女子一覧表 '!M$6))</f>
        <v>0</v>
      </c>
      <c r="N38" s="313">
        <f>IF(N$6="","",COUNTIF('tmp４'!$K33:$O33,'女子一覧表 '!N$6))</f>
        <v>0</v>
      </c>
      <c r="O38" s="313">
        <f>IF(O$6="","",COUNTIF('tmp４'!$K33:$O33,'女子一覧表 '!O$6))</f>
        <v>0</v>
      </c>
      <c r="P38" s="313">
        <f>IF(P$6="","",COUNTIF('tmp４'!$K33:$O33,'女子一覧表 '!P$6))</f>
        <v>0</v>
      </c>
      <c r="Q38" s="313">
        <f>IF(Q$6="","",COUNTIF('tmp４'!$K33:$O33,'女子一覧表 '!Q$6))</f>
        <v>0</v>
      </c>
      <c r="R38" s="313">
        <f>IF(R$6="","",COUNTIF('tmp４'!$K33:$O33,'女子一覧表 '!R$6))</f>
        <v>0</v>
      </c>
      <c r="S38" s="313">
        <f>IF(S$6="","",COUNTIF('tmp４'!$K33:$O33,'女子一覧表 '!S$6))</f>
        <v>0</v>
      </c>
      <c r="T38" s="313">
        <f>IF(T$6="","",COUNTIF('tmp４'!$K33:$O33,'女子一覧表 '!T$6))</f>
        <v>0</v>
      </c>
      <c r="U38" s="342">
        <f>IF(U$6="","",COUNTIF('tmp４'!$K33:$O33,'女子一覧表 '!U$6))</f>
        <v>0</v>
      </c>
      <c r="V38" s="309">
        <f>IF(V$6="","",COUNTIF('tmp４'!$K33:$O33,'女子一覧表 '!V$6))</f>
        <v>0</v>
      </c>
      <c r="W38" s="309">
        <f>IF(W$6="","",COUNTIF('tmp４'!$K33:$O33,'女子一覧表 '!W$6))</f>
        <v>0</v>
      </c>
      <c r="X38" s="314">
        <f>IF(X$6="","",COUNTIF('tmp４'!$K33:$O33,'女子一覧表 '!X$6))</f>
        <v>0</v>
      </c>
      <c r="Z38" s="311">
        <v>31</v>
      </c>
      <c r="AA38" s="312" t="str">
        <f t="shared" si="0"/>
        <v/>
      </c>
      <c r="AB38" s="312" t="str">
        <f t="shared" si="0"/>
        <v/>
      </c>
      <c r="AC38" s="324" t="str">
        <f t="shared" si="0"/>
        <v/>
      </c>
      <c r="AD38" s="326">
        <f>IF(AD$6="","",COUNTIF('tmp４'!$K33:$O33,'女子一覧表 '!AD$6))</f>
        <v>0</v>
      </c>
      <c r="AE38" s="309">
        <f>IF(AE$6="","",COUNTIF('tmp４'!$K33:$O33,'女子一覧表 '!AE$6))</f>
        <v>0</v>
      </c>
      <c r="AF38" s="313">
        <f>IF(AF$6="","",COUNTIF('tmp４'!$K33:$O33,'女子一覧表 '!AF$6))</f>
        <v>0</v>
      </c>
      <c r="AG38" s="313">
        <f>IF(AG$6="","",COUNTIF('tmp４'!$K33:$O33,'女子一覧表 '!AG$6))</f>
        <v>0</v>
      </c>
      <c r="AH38" s="313" t="str">
        <f>IF(AH$6="","",COUNTIF('tmp４'!$K33:$O33,'女子一覧表 '!AH$6))</f>
        <v/>
      </c>
      <c r="AI38" s="313" t="str">
        <f>IF(AI$6="","",COUNTIF('tmp４'!$K33:$O33,'女子一覧表 '!AI$6))</f>
        <v/>
      </c>
      <c r="AJ38" s="313" t="str">
        <f>IF(AJ$6="","",COUNTIF('tmp４'!$K33:$O33,'女子一覧表 '!AJ$6))</f>
        <v/>
      </c>
      <c r="AK38" s="313" t="str">
        <f>IF(AK$6="","",COUNTIF('tmp４'!$K33:$O33,'女子一覧表 '!AK$6))</f>
        <v/>
      </c>
      <c r="AL38" s="313" t="str">
        <f>IF(AL$6="","",COUNTIF('tmp４'!$K33:$O33,'女子一覧表 '!AL$6))</f>
        <v/>
      </c>
      <c r="AM38" s="313" t="str">
        <f>IF(AM$6="","",COUNTIF('tmp４'!$K33:$O33,'女子一覧表 '!AM$6))</f>
        <v/>
      </c>
      <c r="AN38" s="313" t="str">
        <f>IF(AN$6="","",COUNTIF('tmp４'!$K33:$O33,'女子一覧表 '!AN$6))</f>
        <v/>
      </c>
      <c r="AO38" s="313" t="str">
        <f>IF(AO$6="","",COUNTIF('tmp４'!$K33:$O33,'女子一覧表 '!AO$6))</f>
        <v/>
      </c>
      <c r="AP38" s="313" t="str">
        <f>IF(AP$6="","",COUNTIF('tmp４'!$K33:$O33,'女子一覧表 '!AP$6))</f>
        <v/>
      </c>
      <c r="AQ38" s="313" t="str">
        <f>IF(AQ$6="","",COUNTIF('tmp４'!$K33:$O33,'女子一覧表 '!AQ$6))</f>
        <v/>
      </c>
      <c r="AR38" s="313" t="str">
        <f>IF(AR$6="","",COUNTIF('tmp４'!$K33:$O33,'女子一覧表 '!AR$6))</f>
        <v/>
      </c>
      <c r="AS38" s="313" t="str">
        <f>IF(AS$6="","",COUNTIF('tmp４'!$K33:$O33,'女子一覧表 '!AS$6))</f>
        <v/>
      </c>
      <c r="AT38" s="342" t="str">
        <f>IF(AT$6="","",COUNTIF('tmp４'!$K33:$O33,'女子一覧表 '!AT$6))</f>
        <v/>
      </c>
      <c r="AU38" s="309" t="str">
        <f>IF(AU$6="","",COUNTIF('tmp４'!$K33:$O33,'女子一覧表 '!AU$6))</f>
        <v/>
      </c>
      <c r="AV38" s="309" t="str">
        <f>IF(AV$6="","",COUNTIF('tmp４'!$K33:$O33,'女子一覧表 '!AV$6))</f>
        <v/>
      </c>
      <c r="AW38" s="314" t="str">
        <f>IF(AW$6="","",COUNTIF('tmp４'!$K33:$O33,'女子一覧表 '!AW$6))</f>
        <v/>
      </c>
    </row>
    <row r="39" spans="1:49" ht="15" customHeight="1">
      <c r="A39" s="311">
        <v>32</v>
      </c>
      <c r="B39" s="312" t="str">
        <f>女子種目選択!B35</f>
        <v/>
      </c>
      <c r="C39" s="312" t="str">
        <f>女子種目選択!C35</f>
        <v/>
      </c>
      <c r="D39" s="324" t="str">
        <f>女子種目選択!D35</f>
        <v/>
      </c>
      <c r="E39" s="326">
        <f>IF(E$6="","",COUNTIF('tmp４'!$K34:$O34,'女子一覧表 '!E$6))</f>
        <v>0</v>
      </c>
      <c r="F39" s="309">
        <f>IF(F$6="","",COUNTIF('tmp４'!$K34:$O34,'女子一覧表 '!F$6))</f>
        <v>0</v>
      </c>
      <c r="G39" s="313">
        <f>IF(G$6="","",COUNTIF('tmp４'!$K34:$O34,'女子一覧表 '!G$6))</f>
        <v>0</v>
      </c>
      <c r="H39" s="313">
        <f>IF(H$6="","",COUNTIF('tmp４'!$K34:$O34,'女子一覧表 '!H$6))</f>
        <v>0</v>
      </c>
      <c r="I39" s="313">
        <f>IF(I$6="","",COUNTIF('tmp４'!$K34:$O34,'女子一覧表 '!I$6))</f>
        <v>0</v>
      </c>
      <c r="J39" s="313">
        <f>IF(J$6="","",COUNTIF('tmp４'!$K34:$O34,'女子一覧表 '!J$6))</f>
        <v>0</v>
      </c>
      <c r="K39" s="313">
        <f>IF(K$6="","",COUNTIF('tmp４'!$K34:$O34,'女子一覧表 '!K$6))</f>
        <v>0</v>
      </c>
      <c r="L39" s="313">
        <f>IF(L$6="","",COUNTIF('tmp４'!$K34:$O34,'女子一覧表 '!L$6))</f>
        <v>0</v>
      </c>
      <c r="M39" s="313">
        <f>IF(M$6="","",COUNTIF('tmp４'!$K34:$O34,'女子一覧表 '!M$6))</f>
        <v>0</v>
      </c>
      <c r="N39" s="313">
        <f>IF(N$6="","",COUNTIF('tmp４'!$K34:$O34,'女子一覧表 '!N$6))</f>
        <v>0</v>
      </c>
      <c r="O39" s="313">
        <f>IF(O$6="","",COUNTIF('tmp４'!$K34:$O34,'女子一覧表 '!O$6))</f>
        <v>0</v>
      </c>
      <c r="P39" s="313">
        <f>IF(P$6="","",COUNTIF('tmp４'!$K34:$O34,'女子一覧表 '!P$6))</f>
        <v>0</v>
      </c>
      <c r="Q39" s="313">
        <f>IF(Q$6="","",COUNTIF('tmp４'!$K34:$O34,'女子一覧表 '!Q$6))</f>
        <v>0</v>
      </c>
      <c r="R39" s="313">
        <f>IF(R$6="","",COUNTIF('tmp４'!$K34:$O34,'女子一覧表 '!R$6))</f>
        <v>0</v>
      </c>
      <c r="S39" s="313">
        <f>IF(S$6="","",COUNTIF('tmp４'!$K34:$O34,'女子一覧表 '!S$6))</f>
        <v>0</v>
      </c>
      <c r="T39" s="313">
        <f>IF(T$6="","",COUNTIF('tmp４'!$K34:$O34,'女子一覧表 '!T$6))</f>
        <v>0</v>
      </c>
      <c r="U39" s="342">
        <f>IF(U$6="","",COUNTIF('tmp４'!$K34:$O34,'女子一覧表 '!U$6))</f>
        <v>0</v>
      </c>
      <c r="V39" s="309">
        <f>IF(V$6="","",COUNTIF('tmp４'!$K34:$O34,'女子一覧表 '!V$6))</f>
        <v>0</v>
      </c>
      <c r="W39" s="309">
        <f>IF(W$6="","",COUNTIF('tmp４'!$K34:$O34,'女子一覧表 '!W$6))</f>
        <v>0</v>
      </c>
      <c r="X39" s="314">
        <f>IF(X$6="","",COUNTIF('tmp４'!$K34:$O34,'女子一覧表 '!X$6))</f>
        <v>0</v>
      </c>
      <c r="Z39" s="311">
        <v>32</v>
      </c>
      <c r="AA39" s="312" t="str">
        <f t="shared" si="0"/>
        <v/>
      </c>
      <c r="AB39" s="312" t="str">
        <f t="shared" si="0"/>
        <v/>
      </c>
      <c r="AC39" s="324" t="str">
        <f t="shared" si="0"/>
        <v/>
      </c>
      <c r="AD39" s="326">
        <f>IF(AD$6="","",COUNTIF('tmp４'!$K34:$O34,'女子一覧表 '!AD$6))</f>
        <v>0</v>
      </c>
      <c r="AE39" s="309">
        <f>IF(AE$6="","",COUNTIF('tmp４'!$K34:$O34,'女子一覧表 '!AE$6))</f>
        <v>0</v>
      </c>
      <c r="AF39" s="313">
        <f>IF(AF$6="","",COUNTIF('tmp４'!$K34:$O34,'女子一覧表 '!AF$6))</f>
        <v>0</v>
      </c>
      <c r="AG39" s="313">
        <f>IF(AG$6="","",COUNTIF('tmp４'!$K34:$O34,'女子一覧表 '!AG$6))</f>
        <v>0</v>
      </c>
      <c r="AH39" s="313" t="str">
        <f>IF(AH$6="","",COUNTIF('tmp４'!$K34:$O34,'女子一覧表 '!AH$6))</f>
        <v/>
      </c>
      <c r="AI39" s="313" t="str">
        <f>IF(AI$6="","",COUNTIF('tmp４'!$K34:$O34,'女子一覧表 '!AI$6))</f>
        <v/>
      </c>
      <c r="AJ39" s="313" t="str">
        <f>IF(AJ$6="","",COUNTIF('tmp４'!$K34:$O34,'女子一覧表 '!AJ$6))</f>
        <v/>
      </c>
      <c r="AK39" s="313" t="str">
        <f>IF(AK$6="","",COUNTIF('tmp４'!$K34:$O34,'女子一覧表 '!AK$6))</f>
        <v/>
      </c>
      <c r="AL39" s="313" t="str">
        <f>IF(AL$6="","",COUNTIF('tmp４'!$K34:$O34,'女子一覧表 '!AL$6))</f>
        <v/>
      </c>
      <c r="AM39" s="313" t="str">
        <f>IF(AM$6="","",COUNTIF('tmp４'!$K34:$O34,'女子一覧表 '!AM$6))</f>
        <v/>
      </c>
      <c r="AN39" s="313" t="str">
        <f>IF(AN$6="","",COUNTIF('tmp４'!$K34:$O34,'女子一覧表 '!AN$6))</f>
        <v/>
      </c>
      <c r="AO39" s="313" t="str">
        <f>IF(AO$6="","",COUNTIF('tmp４'!$K34:$O34,'女子一覧表 '!AO$6))</f>
        <v/>
      </c>
      <c r="AP39" s="313" t="str">
        <f>IF(AP$6="","",COUNTIF('tmp４'!$K34:$O34,'女子一覧表 '!AP$6))</f>
        <v/>
      </c>
      <c r="AQ39" s="313" t="str">
        <f>IF(AQ$6="","",COUNTIF('tmp４'!$K34:$O34,'女子一覧表 '!AQ$6))</f>
        <v/>
      </c>
      <c r="AR39" s="313" t="str">
        <f>IF(AR$6="","",COUNTIF('tmp４'!$K34:$O34,'女子一覧表 '!AR$6))</f>
        <v/>
      </c>
      <c r="AS39" s="313" t="str">
        <f>IF(AS$6="","",COUNTIF('tmp４'!$K34:$O34,'女子一覧表 '!AS$6))</f>
        <v/>
      </c>
      <c r="AT39" s="342" t="str">
        <f>IF(AT$6="","",COUNTIF('tmp４'!$K34:$O34,'女子一覧表 '!AT$6))</f>
        <v/>
      </c>
      <c r="AU39" s="309" t="str">
        <f>IF(AU$6="","",COUNTIF('tmp４'!$K34:$O34,'女子一覧表 '!AU$6))</f>
        <v/>
      </c>
      <c r="AV39" s="309" t="str">
        <f>IF(AV$6="","",COUNTIF('tmp４'!$K34:$O34,'女子一覧表 '!AV$6))</f>
        <v/>
      </c>
      <c r="AW39" s="314" t="str">
        <f>IF(AW$6="","",COUNTIF('tmp４'!$K34:$O34,'女子一覧表 '!AW$6))</f>
        <v/>
      </c>
    </row>
    <row r="40" spans="1:49" ht="15" customHeight="1">
      <c r="A40" s="311">
        <v>33</v>
      </c>
      <c r="B40" s="312" t="str">
        <f>女子種目選択!B36</f>
        <v/>
      </c>
      <c r="C40" s="312" t="str">
        <f>女子種目選択!C36</f>
        <v/>
      </c>
      <c r="D40" s="324" t="str">
        <f>女子種目選択!D36</f>
        <v/>
      </c>
      <c r="E40" s="326">
        <f>IF(E$6="","",COUNTIF('tmp４'!$K35:$O35,'女子一覧表 '!E$6))</f>
        <v>0</v>
      </c>
      <c r="F40" s="309">
        <f>IF(F$6="","",COUNTIF('tmp４'!$K35:$O35,'女子一覧表 '!F$6))</f>
        <v>0</v>
      </c>
      <c r="G40" s="313">
        <f>IF(G$6="","",COUNTIF('tmp４'!$K35:$O35,'女子一覧表 '!G$6))</f>
        <v>0</v>
      </c>
      <c r="H40" s="313">
        <f>IF(H$6="","",COUNTIF('tmp４'!$K35:$O35,'女子一覧表 '!H$6))</f>
        <v>0</v>
      </c>
      <c r="I40" s="313">
        <f>IF(I$6="","",COUNTIF('tmp４'!$K35:$O35,'女子一覧表 '!I$6))</f>
        <v>0</v>
      </c>
      <c r="J40" s="313">
        <f>IF(J$6="","",COUNTIF('tmp４'!$K35:$O35,'女子一覧表 '!J$6))</f>
        <v>0</v>
      </c>
      <c r="K40" s="313">
        <f>IF(K$6="","",COUNTIF('tmp４'!$K35:$O35,'女子一覧表 '!K$6))</f>
        <v>0</v>
      </c>
      <c r="L40" s="313">
        <f>IF(L$6="","",COUNTIF('tmp４'!$K35:$O35,'女子一覧表 '!L$6))</f>
        <v>0</v>
      </c>
      <c r="M40" s="313">
        <f>IF(M$6="","",COUNTIF('tmp４'!$K35:$O35,'女子一覧表 '!M$6))</f>
        <v>0</v>
      </c>
      <c r="N40" s="313">
        <f>IF(N$6="","",COUNTIF('tmp４'!$K35:$O35,'女子一覧表 '!N$6))</f>
        <v>0</v>
      </c>
      <c r="O40" s="313">
        <f>IF(O$6="","",COUNTIF('tmp４'!$K35:$O35,'女子一覧表 '!O$6))</f>
        <v>0</v>
      </c>
      <c r="P40" s="313">
        <f>IF(P$6="","",COUNTIF('tmp４'!$K35:$O35,'女子一覧表 '!P$6))</f>
        <v>0</v>
      </c>
      <c r="Q40" s="313">
        <f>IF(Q$6="","",COUNTIF('tmp４'!$K35:$O35,'女子一覧表 '!Q$6))</f>
        <v>0</v>
      </c>
      <c r="R40" s="313">
        <f>IF(R$6="","",COUNTIF('tmp４'!$K35:$O35,'女子一覧表 '!R$6))</f>
        <v>0</v>
      </c>
      <c r="S40" s="313">
        <f>IF(S$6="","",COUNTIF('tmp４'!$K35:$O35,'女子一覧表 '!S$6))</f>
        <v>0</v>
      </c>
      <c r="T40" s="313">
        <f>IF(T$6="","",COUNTIF('tmp４'!$K35:$O35,'女子一覧表 '!T$6))</f>
        <v>0</v>
      </c>
      <c r="U40" s="342">
        <f>IF(U$6="","",COUNTIF('tmp４'!$K35:$O35,'女子一覧表 '!U$6))</f>
        <v>0</v>
      </c>
      <c r="V40" s="309">
        <f>IF(V$6="","",COUNTIF('tmp４'!$K35:$O35,'女子一覧表 '!V$6))</f>
        <v>0</v>
      </c>
      <c r="W40" s="309">
        <f>IF(W$6="","",COUNTIF('tmp４'!$K35:$O35,'女子一覧表 '!W$6))</f>
        <v>0</v>
      </c>
      <c r="X40" s="314">
        <f>IF(X$6="","",COUNTIF('tmp４'!$K35:$O35,'女子一覧表 '!X$6))</f>
        <v>0</v>
      </c>
      <c r="Z40" s="311">
        <v>33</v>
      </c>
      <c r="AA40" s="312" t="str">
        <f t="shared" si="0"/>
        <v/>
      </c>
      <c r="AB40" s="312" t="str">
        <f t="shared" si="0"/>
        <v/>
      </c>
      <c r="AC40" s="324" t="str">
        <f t="shared" si="0"/>
        <v/>
      </c>
      <c r="AD40" s="326">
        <f>IF(AD$6="","",COUNTIF('tmp４'!$K35:$O35,'女子一覧表 '!AD$6))</f>
        <v>0</v>
      </c>
      <c r="AE40" s="309">
        <f>IF(AE$6="","",COUNTIF('tmp４'!$K35:$O35,'女子一覧表 '!AE$6))</f>
        <v>0</v>
      </c>
      <c r="AF40" s="313">
        <f>IF(AF$6="","",COUNTIF('tmp４'!$K35:$O35,'女子一覧表 '!AF$6))</f>
        <v>0</v>
      </c>
      <c r="AG40" s="313">
        <f>IF(AG$6="","",COUNTIF('tmp４'!$K35:$O35,'女子一覧表 '!AG$6))</f>
        <v>0</v>
      </c>
      <c r="AH40" s="313" t="str">
        <f>IF(AH$6="","",COUNTIF('tmp４'!$K35:$O35,'女子一覧表 '!AH$6))</f>
        <v/>
      </c>
      <c r="AI40" s="313" t="str">
        <f>IF(AI$6="","",COUNTIF('tmp４'!$K35:$O35,'女子一覧表 '!AI$6))</f>
        <v/>
      </c>
      <c r="AJ40" s="313" t="str">
        <f>IF(AJ$6="","",COUNTIF('tmp４'!$K35:$O35,'女子一覧表 '!AJ$6))</f>
        <v/>
      </c>
      <c r="AK40" s="313" t="str">
        <f>IF(AK$6="","",COUNTIF('tmp４'!$K35:$O35,'女子一覧表 '!AK$6))</f>
        <v/>
      </c>
      <c r="AL40" s="313" t="str">
        <f>IF(AL$6="","",COUNTIF('tmp４'!$K35:$O35,'女子一覧表 '!AL$6))</f>
        <v/>
      </c>
      <c r="AM40" s="313" t="str">
        <f>IF(AM$6="","",COUNTIF('tmp４'!$K35:$O35,'女子一覧表 '!AM$6))</f>
        <v/>
      </c>
      <c r="AN40" s="313" t="str">
        <f>IF(AN$6="","",COUNTIF('tmp４'!$K35:$O35,'女子一覧表 '!AN$6))</f>
        <v/>
      </c>
      <c r="AO40" s="313" t="str">
        <f>IF(AO$6="","",COUNTIF('tmp４'!$K35:$O35,'女子一覧表 '!AO$6))</f>
        <v/>
      </c>
      <c r="AP40" s="313" t="str">
        <f>IF(AP$6="","",COUNTIF('tmp４'!$K35:$O35,'女子一覧表 '!AP$6))</f>
        <v/>
      </c>
      <c r="AQ40" s="313" t="str">
        <f>IF(AQ$6="","",COUNTIF('tmp４'!$K35:$O35,'女子一覧表 '!AQ$6))</f>
        <v/>
      </c>
      <c r="AR40" s="313" t="str">
        <f>IF(AR$6="","",COUNTIF('tmp４'!$K35:$O35,'女子一覧表 '!AR$6))</f>
        <v/>
      </c>
      <c r="AS40" s="313" t="str">
        <f>IF(AS$6="","",COUNTIF('tmp４'!$K35:$O35,'女子一覧表 '!AS$6))</f>
        <v/>
      </c>
      <c r="AT40" s="342" t="str">
        <f>IF(AT$6="","",COUNTIF('tmp４'!$K35:$O35,'女子一覧表 '!AT$6))</f>
        <v/>
      </c>
      <c r="AU40" s="309" t="str">
        <f>IF(AU$6="","",COUNTIF('tmp４'!$K35:$O35,'女子一覧表 '!AU$6))</f>
        <v/>
      </c>
      <c r="AV40" s="309" t="str">
        <f>IF(AV$6="","",COUNTIF('tmp４'!$K35:$O35,'女子一覧表 '!AV$6))</f>
        <v/>
      </c>
      <c r="AW40" s="314" t="str">
        <f>IF(AW$6="","",COUNTIF('tmp４'!$K35:$O35,'女子一覧表 '!AW$6))</f>
        <v/>
      </c>
    </row>
    <row r="41" spans="1:49" ht="15" customHeight="1">
      <c r="A41" s="311">
        <v>34</v>
      </c>
      <c r="B41" s="312" t="str">
        <f>女子種目選択!B37</f>
        <v/>
      </c>
      <c r="C41" s="312" t="str">
        <f>女子種目選択!C37</f>
        <v/>
      </c>
      <c r="D41" s="324" t="str">
        <f>女子種目選択!D37</f>
        <v/>
      </c>
      <c r="E41" s="326">
        <f>IF(E$6="","",COUNTIF('tmp４'!$K36:$O36,'女子一覧表 '!E$6))</f>
        <v>0</v>
      </c>
      <c r="F41" s="309">
        <f>IF(F$6="","",COUNTIF('tmp４'!$K36:$O36,'女子一覧表 '!F$6))</f>
        <v>0</v>
      </c>
      <c r="G41" s="313">
        <f>IF(G$6="","",COUNTIF('tmp４'!$K36:$O36,'女子一覧表 '!G$6))</f>
        <v>0</v>
      </c>
      <c r="H41" s="313">
        <f>IF(H$6="","",COUNTIF('tmp４'!$K36:$O36,'女子一覧表 '!H$6))</f>
        <v>0</v>
      </c>
      <c r="I41" s="313">
        <f>IF(I$6="","",COUNTIF('tmp４'!$K36:$O36,'女子一覧表 '!I$6))</f>
        <v>0</v>
      </c>
      <c r="J41" s="313">
        <f>IF(J$6="","",COUNTIF('tmp４'!$K36:$O36,'女子一覧表 '!J$6))</f>
        <v>0</v>
      </c>
      <c r="K41" s="313">
        <f>IF(K$6="","",COUNTIF('tmp４'!$K36:$O36,'女子一覧表 '!K$6))</f>
        <v>0</v>
      </c>
      <c r="L41" s="313">
        <f>IF(L$6="","",COUNTIF('tmp４'!$K36:$O36,'女子一覧表 '!L$6))</f>
        <v>0</v>
      </c>
      <c r="M41" s="313">
        <f>IF(M$6="","",COUNTIF('tmp４'!$K36:$O36,'女子一覧表 '!M$6))</f>
        <v>0</v>
      </c>
      <c r="N41" s="313">
        <f>IF(N$6="","",COUNTIF('tmp４'!$K36:$O36,'女子一覧表 '!N$6))</f>
        <v>0</v>
      </c>
      <c r="O41" s="313">
        <f>IF(O$6="","",COUNTIF('tmp４'!$K36:$O36,'女子一覧表 '!O$6))</f>
        <v>0</v>
      </c>
      <c r="P41" s="313">
        <f>IF(P$6="","",COUNTIF('tmp４'!$K36:$O36,'女子一覧表 '!P$6))</f>
        <v>0</v>
      </c>
      <c r="Q41" s="313">
        <f>IF(Q$6="","",COUNTIF('tmp４'!$K36:$O36,'女子一覧表 '!Q$6))</f>
        <v>0</v>
      </c>
      <c r="R41" s="313">
        <f>IF(R$6="","",COUNTIF('tmp４'!$K36:$O36,'女子一覧表 '!R$6))</f>
        <v>0</v>
      </c>
      <c r="S41" s="313">
        <f>IF(S$6="","",COUNTIF('tmp４'!$K36:$O36,'女子一覧表 '!S$6))</f>
        <v>0</v>
      </c>
      <c r="T41" s="313">
        <f>IF(T$6="","",COUNTIF('tmp４'!$K36:$O36,'女子一覧表 '!T$6))</f>
        <v>0</v>
      </c>
      <c r="U41" s="342">
        <f>IF(U$6="","",COUNTIF('tmp４'!$K36:$O36,'女子一覧表 '!U$6))</f>
        <v>0</v>
      </c>
      <c r="V41" s="309">
        <f>IF(V$6="","",COUNTIF('tmp４'!$K36:$O36,'女子一覧表 '!V$6))</f>
        <v>0</v>
      </c>
      <c r="W41" s="309">
        <f>IF(W$6="","",COUNTIF('tmp４'!$K36:$O36,'女子一覧表 '!W$6))</f>
        <v>0</v>
      </c>
      <c r="X41" s="314">
        <f>IF(X$6="","",COUNTIF('tmp４'!$K36:$O36,'女子一覧表 '!X$6))</f>
        <v>0</v>
      </c>
      <c r="Z41" s="311">
        <v>34</v>
      </c>
      <c r="AA41" s="312" t="str">
        <f t="shared" si="0"/>
        <v/>
      </c>
      <c r="AB41" s="312" t="str">
        <f t="shared" si="0"/>
        <v/>
      </c>
      <c r="AC41" s="324" t="str">
        <f t="shared" si="0"/>
        <v/>
      </c>
      <c r="AD41" s="326">
        <f>IF(AD$6="","",COUNTIF('tmp４'!$K36:$O36,'女子一覧表 '!AD$6))</f>
        <v>0</v>
      </c>
      <c r="AE41" s="309">
        <f>IF(AE$6="","",COUNTIF('tmp４'!$K36:$O36,'女子一覧表 '!AE$6))</f>
        <v>0</v>
      </c>
      <c r="AF41" s="313">
        <f>IF(AF$6="","",COUNTIF('tmp４'!$K36:$O36,'女子一覧表 '!AF$6))</f>
        <v>0</v>
      </c>
      <c r="AG41" s="313">
        <f>IF(AG$6="","",COUNTIF('tmp４'!$K36:$O36,'女子一覧表 '!AG$6))</f>
        <v>0</v>
      </c>
      <c r="AH41" s="313" t="str">
        <f>IF(AH$6="","",COUNTIF('tmp４'!$K36:$O36,'女子一覧表 '!AH$6))</f>
        <v/>
      </c>
      <c r="AI41" s="313" t="str">
        <f>IF(AI$6="","",COUNTIF('tmp４'!$K36:$O36,'女子一覧表 '!AI$6))</f>
        <v/>
      </c>
      <c r="AJ41" s="313" t="str">
        <f>IF(AJ$6="","",COUNTIF('tmp４'!$K36:$O36,'女子一覧表 '!AJ$6))</f>
        <v/>
      </c>
      <c r="AK41" s="313" t="str">
        <f>IF(AK$6="","",COUNTIF('tmp４'!$K36:$O36,'女子一覧表 '!AK$6))</f>
        <v/>
      </c>
      <c r="AL41" s="313" t="str">
        <f>IF(AL$6="","",COUNTIF('tmp４'!$K36:$O36,'女子一覧表 '!AL$6))</f>
        <v/>
      </c>
      <c r="AM41" s="313" t="str">
        <f>IF(AM$6="","",COUNTIF('tmp４'!$K36:$O36,'女子一覧表 '!AM$6))</f>
        <v/>
      </c>
      <c r="AN41" s="313" t="str">
        <f>IF(AN$6="","",COUNTIF('tmp４'!$K36:$O36,'女子一覧表 '!AN$6))</f>
        <v/>
      </c>
      <c r="AO41" s="313" t="str">
        <f>IF(AO$6="","",COUNTIF('tmp４'!$K36:$O36,'女子一覧表 '!AO$6))</f>
        <v/>
      </c>
      <c r="AP41" s="313" t="str">
        <f>IF(AP$6="","",COUNTIF('tmp４'!$K36:$O36,'女子一覧表 '!AP$6))</f>
        <v/>
      </c>
      <c r="AQ41" s="313" t="str">
        <f>IF(AQ$6="","",COUNTIF('tmp４'!$K36:$O36,'女子一覧表 '!AQ$6))</f>
        <v/>
      </c>
      <c r="AR41" s="313" t="str">
        <f>IF(AR$6="","",COUNTIF('tmp４'!$K36:$O36,'女子一覧表 '!AR$6))</f>
        <v/>
      </c>
      <c r="AS41" s="313" t="str">
        <f>IF(AS$6="","",COUNTIF('tmp４'!$K36:$O36,'女子一覧表 '!AS$6))</f>
        <v/>
      </c>
      <c r="AT41" s="342" t="str">
        <f>IF(AT$6="","",COUNTIF('tmp４'!$K36:$O36,'女子一覧表 '!AT$6))</f>
        <v/>
      </c>
      <c r="AU41" s="309" t="str">
        <f>IF(AU$6="","",COUNTIF('tmp４'!$K36:$O36,'女子一覧表 '!AU$6))</f>
        <v/>
      </c>
      <c r="AV41" s="309" t="str">
        <f>IF(AV$6="","",COUNTIF('tmp４'!$K36:$O36,'女子一覧表 '!AV$6))</f>
        <v/>
      </c>
      <c r="AW41" s="314" t="str">
        <f>IF(AW$6="","",COUNTIF('tmp４'!$K36:$O36,'女子一覧表 '!AW$6))</f>
        <v/>
      </c>
    </row>
    <row r="42" spans="1:49" ht="15" customHeight="1">
      <c r="A42" s="311">
        <v>35</v>
      </c>
      <c r="B42" s="312" t="str">
        <f>女子種目選択!B38</f>
        <v/>
      </c>
      <c r="C42" s="312" t="str">
        <f>女子種目選択!C38</f>
        <v/>
      </c>
      <c r="D42" s="324" t="str">
        <f>女子種目選択!D38</f>
        <v/>
      </c>
      <c r="E42" s="326">
        <f>IF(E$6="","",COUNTIF('tmp４'!$K37:$O37,'女子一覧表 '!E$6))</f>
        <v>0</v>
      </c>
      <c r="F42" s="309">
        <f>IF(F$6="","",COUNTIF('tmp４'!$K37:$O37,'女子一覧表 '!F$6))</f>
        <v>0</v>
      </c>
      <c r="G42" s="313">
        <f>IF(G$6="","",COUNTIF('tmp４'!$K37:$O37,'女子一覧表 '!G$6))</f>
        <v>0</v>
      </c>
      <c r="H42" s="313">
        <f>IF(H$6="","",COUNTIF('tmp４'!$K37:$O37,'女子一覧表 '!H$6))</f>
        <v>0</v>
      </c>
      <c r="I42" s="313">
        <f>IF(I$6="","",COUNTIF('tmp４'!$K37:$O37,'女子一覧表 '!I$6))</f>
        <v>0</v>
      </c>
      <c r="J42" s="313">
        <f>IF(J$6="","",COUNTIF('tmp４'!$K37:$O37,'女子一覧表 '!J$6))</f>
        <v>0</v>
      </c>
      <c r="K42" s="313">
        <f>IF(K$6="","",COUNTIF('tmp４'!$K37:$O37,'女子一覧表 '!K$6))</f>
        <v>0</v>
      </c>
      <c r="L42" s="313">
        <f>IF(L$6="","",COUNTIF('tmp４'!$K37:$O37,'女子一覧表 '!L$6))</f>
        <v>0</v>
      </c>
      <c r="M42" s="313">
        <f>IF(M$6="","",COUNTIF('tmp４'!$K37:$O37,'女子一覧表 '!M$6))</f>
        <v>0</v>
      </c>
      <c r="N42" s="313">
        <f>IF(N$6="","",COUNTIF('tmp４'!$K37:$O37,'女子一覧表 '!N$6))</f>
        <v>0</v>
      </c>
      <c r="O42" s="313">
        <f>IF(O$6="","",COUNTIF('tmp４'!$K37:$O37,'女子一覧表 '!O$6))</f>
        <v>0</v>
      </c>
      <c r="P42" s="313">
        <f>IF(P$6="","",COUNTIF('tmp４'!$K37:$O37,'女子一覧表 '!P$6))</f>
        <v>0</v>
      </c>
      <c r="Q42" s="313">
        <f>IF(Q$6="","",COUNTIF('tmp４'!$K37:$O37,'女子一覧表 '!Q$6))</f>
        <v>0</v>
      </c>
      <c r="R42" s="313">
        <f>IF(R$6="","",COUNTIF('tmp４'!$K37:$O37,'女子一覧表 '!R$6))</f>
        <v>0</v>
      </c>
      <c r="S42" s="313">
        <f>IF(S$6="","",COUNTIF('tmp４'!$K37:$O37,'女子一覧表 '!S$6))</f>
        <v>0</v>
      </c>
      <c r="T42" s="313">
        <f>IF(T$6="","",COUNTIF('tmp４'!$K37:$O37,'女子一覧表 '!T$6))</f>
        <v>0</v>
      </c>
      <c r="U42" s="342">
        <f>IF(U$6="","",COUNTIF('tmp４'!$K37:$O37,'女子一覧表 '!U$6))</f>
        <v>0</v>
      </c>
      <c r="V42" s="309">
        <f>IF(V$6="","",COUNTIF('tmp４'!$K37:$O37,'女子一覧表 '!V$6))</f>
        <v>0</v>
      </c>
      <c r="W42" s="309">
        <f>IF(W$6="","",COUNTIF('tmp４'!$K37:$O37,'女子一覧表 '!W$6))</f>
        <v>0</v>
      </c>
      <c r="X42" s="314">
        <f>IF(X$6="","",COUNTIF('tmp４'!$K37:$O37,'女子一覧表 '!X$6))</f>
        <v>0</v>
      </c>
      <c r="Z42" s="311">
        <v>35</v>
      </c>
      <c r="AA42" s="312" t="str">
        <f t="shared" si="0"/>
        <v/>
      </c>
      <c r="AB42" s="312" t="str">
        <f t="shared" si="0"/>
        <v/>
      </c>
      <c r="AC42" s="324" t="str">
        <f t="shared" si="0"/>
        <v/>
      </c>
      <c r="AD42" s="326">
        <f>IF(AD$6="","",COUNTIF('tmp４'!$K37:$O37,'女子一覧表 '!AD$6))</f>
        <v>0</v>
      </c>
      <c r="AE42" s="309">
        <f>IF(AE$6="","",COUNTIF('tmp４'!$K37:$O37,'女子一覧表 '!AE$6))</f>
        <v>0</v>
      </c>
      <c r="AF42" s="313">
        <f>IF(AF$6="","",COUNTIF('tmp４'!$K37:$O37,'女子一覧表 '!AF$6))</f>
        <v>0</v>
      </c>
      <c r="AG42" s="313">
        <f>IF(AG$6="","",COUNTIF('tmp４'!$K37:$O37,'女子一覧表 '!AG$6))</f>
        <v>0</v>
      </c>
      <c r="AH42" s="313" t="str">
        <f>IF(AH$6="","",COUNTIF('tmp４'!$K37:$O37,'女子一覧表 '!AH$6))</f>
        <v/>
      </c>
      <c r="AI42" s="313" t="str">
        <f>IF(AI$6="","",COUNTIF('tmp４'!$K37:$O37,'女子一覧表 '!AI$6))</f>
        <v/>
      </c>
      <c r="AJ42" s="313" t="str">
        <f>IF(AJ$6="","",COUNTIF('tmp４'!$K37:$O37,'女子一覧表 '!AJ$6))</f>
        <v/>
      </c>
      <c r="AK42" s="313" t="str">
        <f>IF(AK$6="","",COUNTIF('tmp４'!$K37:$O37,'女子一覧表 '!AK$6))</f>
        <v/>
      </c>
      <c r="AL42" s="313" t="str">
        <f>IF(AL$6="","",COUNTIF('tmp４'!$K37:$O37,'女子一覧表 '!AL$6))</f>
        <v/>
      </c>
      <c r="AM42" s="313" t="str">
        <f>IF(AM$6="","",COUNTIF('tmp４'!$K37:$O37,'女子一覧表 '!AM$6))</f>
        <v/>
      </c>
      <c r="AN42" s="313" t="str">
        <f>IF(AN$6="","",COUNTIF('tmp４'!$K37:$O37,'女子一覧表 '!AN$6))</f>
        <v/>
      </c>
      <c r="AO42" s="313" t="str">
        <f>IF(AO$6="","",COUNTIF('tmp４'!$K37:$O37,'女子一覧表 '!AO$6))</f>
        <v/>
      </c>
      <c r="AP42" s="313" t="str">
        <f>IF(AP$6="","",COUNTIF('tmp４'!$K37:$O37,'女子一覧表 '!AP$6))</f>
        <v/>
      </c>
      <c r="AQ42" s="313" t="str">
        <f>IF(AQ$6="","",COUNTIF('tmp４'!$K37:$O37,'女子一覧表 '!AQ$6))</f>
        <v/>
      </c>
      <c r="AR42" s="313" t="str">
        <f>IF(AR$6="","",COUNTIF('tmp４'!$K37:$O37,'女子一覧表 '!AR$6))</f>
        <v/>
      </c>
      <c r="AS42" s="313" t="str">
        <f>IF(AS$6="","",COUNTIF('tmp４'!$K37:$O37,'女子一覧表 '!AS$6))</f>
        <v/>
      </c>
      <c r="AT42" s="342" t="str">
        <f>IF(AT$6="","",COUNTIF('tmp４'!$K37:$O37,'女子一覧表 '!AT$6))</f>
        <v/>
      </c>
      <c r="AU42" s="309" t="str">
        <f>IF(AU$6="","",COUNTIF('tmp４'!$K37:$O37,'女子一覧表 '!AU$6))</f>
        <v/>
      </c>
      <c r="AV42" s="309" t="str">
        <f>IF(AV$6="","",COUNTIF('tmp４'!$K37:$O37,'女子一覧表 '!AV$6))</f>
        <v/>
      </c>
      <c r="AW42" s="314" t="str">
        <f>IF(AW$6="","",COUNTIF('tmp４'!$K37:$O37,'女子一覧表 '!AW$6))</f>
        <v/>
      </c>
    </row>
    <row r="43" spans="1:49" ht="15" customHeight="1">
      <c r="A43" s="311">
        <v>36</v>
      </c>
      <c r="B43" s="312" t="str">
        <f>女子種目選択!B39</f>
        <v/>
      </c>
      <c r="C43" s="312" t="str">
        <f>女子種目選択!C39</f>
        <v/>
      </c>
      <c r="D43" s="324" t="str">
        <f>女子種目選択!D39</f>
        <v/>
      </c>
      <c r="E43" s="326">
        <f>IF(E$6="","",COUNTIF('tmp４'!$K38:$O38,'女子一覧表 '!E$6))</f>
        <v>0</v>
      </c>
      <c r="F43" s="309">
        <f>IF(F$6="","",COUNTIF('tmp４'!$K38:$O38,'女子一覧表 '!F$6))</f>
        <v>0</v>
      </c>
      <c r="G43" s="313">
        <f>IF(G$6="","",COUNTIF('tmp４'!$K38:$O38,'女子一覧表 '!G$6))</f>
        <v>0</v>
      </c>
      <c r="H43" s="313">
        <f>IF(H$6="","",COUNTIF('tmp４'!$K38:$O38,'女子一覧表 '!H$6))</f>
        <v>0</v>
      </c>
      <c r="I43" s="313">
        <f>IF(I$6="","",COUNTIF('tmp４'!$K38:$O38,'女子一覧表 '!I$6))</f>
        <v>0</v>
      </c>
      <c r="J43" s="313">
        <f>IF(J$6="","",COUNTIF('tmp４'!$K38:$O38,'女子一覧表 '!J$6))</f>
        <v>0</v>
      </c>
      <c r="K43" s="313">
        <f>IF(K$6="","",COUNTIF('tmp４'!$K38:$O38,'女子一覧表 '!K$6))</f>
        <v>0</v>
      </c>
      <c r="L43" s="313">
        <f>IF(L$6="","",COUNTIF('tmp４'!$K38:$O38,'女子一覧表 '!L$6))</f>
        <v>0</v>
      </c>
      <c r="M43" s="313">
        <f>IF(M$6="","",COUNTIF('tmp４'!$K38:$O38,'女子一覧表 '!M$6))</f>
        <v>0</v>
      </c>
      <c r="N43" s="313">
        <f>IF(N$6="","",COUNTIF('tmp４'!$K38:$O38,'女子一覧表 '!N$6))</f>
        <v>0</v>
      </c>
      <c r="O43" s="313">
        <f>IF(O$6="","",COUNTIF('tmp４'!$K38:$O38,'女子一覧表 '!O$6))</f>
        <v>0</v>
      </c>
      <c r="P43" s="313">
        <f>IF(P$6="","",COUNTIF('tmp４'!$K38:$O38,'女子一覧表 '!P$6))</f>
        <v>0</v>
      </c>
      <c r="Q43" s="313">
        <f>IF(Q$6="","",COUNTIF('tmp４'!$K38:$O38,'女子一覧表 '!Q$6))</f>
        <v>0</v>
      </c>
      <c r="R43" s="313">
        <f>IF(R$6="","",COUNTIF('tmp４'!$K38:$O38,'女子一覧表 '!R$6))</f>
        <v>0</v>
      </c>
      <c r="S43" s="313">
        <f>IF(S$6="","",COUNTIF('tmp４'!$K38:$O38,'女子一覧表 '!S$6))</f>
        <v>0</v>
      </c>
      <c r="T43" s="313">
        <f>IF(T$6="","",COUNTIF('tmp４'!$K38:$O38,'女子一覧表 '!T$6))</f>
        <v>0</v>
      </c>
      <c r="U43" s="342">
        <f>IF(U$6="","",COUNTIF('tmp４'!$K38:$O38,'女子一覧表 '!U$6))</f>
        <v>0</v>
      </c>
      <c r="V43" s="309">
        <f>IF(V$6="","",COUNTIF('tmp４'!$K38:$O38,'女子一覧表 '!V$6))</f>
        <v>0</v>
      </c>
      <c r="W43" s="309">
        <f>IF(W$6="","",COUNTIF('tmp４'!$K38:$O38,'女子一覧表 '!W$6))</f>
        <v>0</v>
      </c>
      <c r="X43" s="314">
        <f>IF(X$6="","",COUNTIF('tmp４'!$K38:$O38,'女子一覧表 '!X$6))</f>
        <v>0</v>
      </c>
      <c r="Z43" s="311">
        <v>36</v>
      </c>
      <c r="AA43" s="312" t="str">
        <f t="shared" si="0"/>
        <v/>
      </c>
      <c r="AB43" s="312" t="str">
        <f t="shared" si="0"/>
        <v/>
      </c>
      <c r="AC43" s="324" t="str">
        <f t="shared" si="0"/>
        <v/>
      </c>
      <c r="AD43" s="326">
        <f>IF(AD$6="","",COUNTIF('tmp４'!$K38:$O38,'女子一覧表 '!AD$6))</f>
        <v>0</v>
      </c>
      <c r="AE43" s="309">
        <f>IF(AE$6="","",COUNTIF('tmp４'!$K38:$O38,'女子一覧表 '!AE$6))</f>
        <v>0</v>
      </c>
      <c r="AF43" s="313">
        <f>IF(AF$6="","",COUNTIF('tmp４'!$K38:$O38,'女子一覧表 '!AF$6))</f>
        <v>0</v>
      </c>
      <c r="AG43" s="313">
        <f>IF(AG$6="","",COUNTIF('tmp４'!$K38:$O38,'女子一覧表 '!AG$6))</f>
        <v>0</v>
      </c>
      <c r="AH43" s="313" t="str">
        <f>IF(AH$6="","",COUNTIF('tmp４'!$K38:$O38,'女子一覧表 '!AH$6))</f>
        <v/>
      </c>
      <c r="AI43" s="313" t="str">
        <f>IF(AI$6="","",COUNTIF('tmp４'!$K38:$O38,'女子一覧表 '!AI$6))</f>
        <v/>
      </c>
      <c r="AJ43" s="313" t="str">
        <f>IF(AJ$6="","",COUNTIF('tmp４'!$K38:$O38,'女子一覧表 '!AJ$6))</f>
        <v/>
      </c>
      <c r="AK43" s="313" t="str">
        <f>IF(AK$6="","",COUNTIF('tmp４'!$K38:$O38,'女子一覧表 '!AK$6))</f>
        <v/>
      </c>
      <c r="AL43" s="313" t="str">
        <f>IF(AL$6="","",COUNTIF('tmp４'!$K38:$O38,'女子一覧表 '!AL$6))</f>
        <v/>
      </c>
      <c r="AM43" s="313" t="str">
        <f>IF(AM$6="","",COUNTIF('tmp４'!$K38:$O38,'女子一覧表 '!AM$6))</f>
        <v/>
      </c>
      <c r="AN43" s="313" t="str">
        <f>IF(AN$6="","",COUNTIF('tmp４'!$K38:$O38,'女子一覧表 '!AN$6))</f>
        <v/>
      </c>
      <c r="AO43" s="313" t="str">
        <f>IF(AO$6="","",COUNTIF('tmp４'!$K38:$O38,'女子一覧表 '!AO$6))</f>
        <v/>
      </c>
      <c r="AP43" s="313" t="str">
        <f>IF(AP$6="","",COUNTIF('tmp４'!$K38:$O38,'女子一覧表 '!AP$6))</f>
        <v/>
      </c>
      <c r="AQ43" s="313" t="str">
        <f>IF(AQ$6="","",COUNTIF('tmp４'!$K38:$O38,'女子一覧表 '!AQ$6))</f>
        <v/>
      </c>
      <c r="AR43" s="313" t="str">
        <f>IF(AR$6="","",COUNTIF('tmp４'!$K38:$O38,'女子一覧表 '!AR$6))</f>
        <v/>
      </c>
      <c r="AS43" s="313" t="str">
        <f>IF(AS$6="","",COUNTIF('tmp４'!$K38:$O38,'女子一覧表 '!AS$6))</f>
        <v/>
      </c>
      <c r="AT43" s="342" t="str">
        <f>IF(AT$6="","",COUNTIF('tmp４'!$K38:$O38,'女子一覧表 '!AT$6))</f>
        <v/>
      </c>
      <c r="AU43" s="309" t="str">
        <f>IF(AU$6="","",COUNTIF('tmp４'!$K38:$O38,'女子一覧表 '!AU$6))</f>
        <v/>
      </c>
      <c r="AV43" s="309" t="str">
        <f>IF(AV$6="","",COUNTIF('tmp４'!$K38:$O38,'女子一覧表 '!AV$6))</f>
        <v/>
      </c>
      <c r="AW43" s="314" t="str">
        <f>IF(AW$6="","",COUNTIF('tmp４'!$K38:$O38,'女子一覧表 '!AW$6))</f>
        <v/>
      </c>
    </row>
    <row r="44" spans="1:49" ht="15" customHeight="1">
      <c r="A44" s="311">
        <v>37</v>
      </c>
      <c r="B44" s="312" t="str">
        <f>女子種目選択!B40</f>
        <v/>
      </c>
      <c r="C44" s="312" t="str">
        <f>女子種目選択!C40</f>
        <v/>
      </c>
      <c r="D44" s="324" t="str">
        <f>女子種目選択!D40</f>
        <v/>
      </c>
      <c r="E44" s="326">
        <f>IF(E$6="","",COUNTIF('tmp４'!$K39:$O39,'女子一覧表 '!E$6))</f>
        <v>0</v>
      </c>
      <c r="F44" s="309">
        <f>IF(F$6="","",COUNTIF('tmp４'!$K39:$O39,'女子一覧表 '!F$6))</f>
        <v>0</v>
      </c>
      <c r="G44" s="313">
        <f>IF(G$6="","",COUNTIF('tmp４'!$K39:$O39,'女子一覧表 '!G$6))</f>
        <v>0</v>
      </c>
      <c r="H44" s="313">
        <f>IF(H$6="","",COUNTIF('tmp４'!$K39:$O39,'女子一覧表 '!H$6))</f>
        <v>0</v>
      </c>
      <c r="I44" s="313">
        <f>IF(I$6="","",COUNTIF('tmp４'!$K39:$O39,'女子一覧表 '!I$6))</f>
        <v>0</v>
      </c>
      <c r="J44" s="313">
        <f>IF(J$6="","",COUNTIF('tmp４'!$K39:$O39,'女子一覧表 '!J$6))</f>
        <v>0</v>
      </c>
      <c r="K44" s="313">
        <f>IF(K$6="","",COUNTIF('tmp４'!$K39:$O39,'女子一覧表 '!K$6))</f>
        <v>0</v>
      </c>
      <c r="L44" s="313">
        <f>IF(L$6="","",COUNTIF('tmp４'!$K39:$O39,'女子一覧表 '!L$6))</f>
        <v>0</v>
      </c>
      <c r="M44" s="313">
        <f>IF(M$6="","",COUNTIF('tmp４'!$K39:$O39,'女子一覧表 '!M$6))</f>
        <v>0</v>
      </c>
      <c r="N44" s="313">
        <f>IF(N$6="","",COUNTIF('tmp４'!$K39:$O39,'女子一覧表 '!N$6))</f>
        <v>0</v>
      </c>
      <c r="O44" s="313">
        <f>IF(O$6="","",COUNTIF('tmp４'!$K39:$O39,'女子一覧表 '!O$6))</f>
        <v>0</v>
      </c>
      <c r="P44" s="313">
        <f>IF(P$6="","",COUNTIF('tmp４'!$K39:$O39,'女子一覧表 '!P$6))</f>
        <v>0</v>
      </c>
      <c r="Q44" s="313">
        <f>IF(Q$6="","",COUNTIF('tmp４'!$K39:$O39,'女子一覧表 '!Q$6))</f>
        <v>0</v>
      </c>
      <c r="R44" s="313">
        <f>IF(R$6="","",COUNTIF('tmp４'!$K39:$O39,'女子一覧表 '!R$6))</f>
        <v>0</v>
      </c>
      <c r="S44" s="313">
        <f>IF(S$6="","",COUNTIF('tmp４'!$K39:$O39,'女子一覧表 '!S$6))</f>
        <v>0</v>
      </c>
      <c r="T44" s="313">
        <f>IF(T$6="","",COUNTIF('tmp４'!$K39:$O39,'女子一覧表 '!T$6))</f>
        <v>0</v>
      </c>
      <c r="U44" s="342">
        <f>IF(U$6="","",COUNTIF('tmp４'!$K39:$O39,'女子一覧表 '!U$6))</f>
        <v>0</v>
      </c>
      <c r="V44" s="309">
        <f>IF(V$6="","",COUNTIF('tmp４'!$K39:$O39,'女子一覧表 '!V$6))</f>
        <v>0</v>
      </c>
      <c r="W44" s="309">
        <f>IF(W$6="","",COUNTIF('tmp４'!$K39:$O39,'女子一覧表 '!W$6))</f>
        <v>0</v>
      </c>
      <c r="X44" s="314">
        <f>IF(X$6="","",COUNTIF('tmp４'!$K39:$O39,'女子一覧表 '!X$6))</f>
        <v>0</v>
      </c>
      <c r="Z44" s="311">
        <v>37</v>
      </c>
      <c r="AA44" s="312" t="str">
        <f t="shared" si="0"/>
        <v/>
      </c>
      <c r="AB44" s="312" t="str">
        <f t="shared" si="0"/>
        <v/>
      </c>
      <c r="AC44" s="324" t="str">
        <f t="shared" si="0"/>
        <v/>
      </c>
      <c r="AD44" s="326">
        <f>IF(AD$6="","",COUNTIF('tmp４'!$K39:$O39,'女子一覧表 '!AD$6))</f>
        <v>0</v>
      </c>
      <c r="AE44" s="309">
        <f>IF(AE$6="","",COUNTIF('tmp４'!$K39:$O39,'女子一覧表 '!AE$6))</f>
        <v>0</v>
      </c>
      <c r="AF44" s="313">
        <f>IF(AF$6="","",COUNTIF('tmp４'!$K39:$O39,'女子一覧表 '!AF$6))</f>
        <v>0</v>
      </c>
      <c r="AG44" s="313">
        <f>IF(AG$6="","",COUNTIF('tmp４'!$K39:$O39,'女子一覧表 '!AG$6))</f>
        <v>0</v>
      </c>
      <c r="AH44" s="313" t="str">
        <f>IF(AH$6="","",COUNTIF('tmp４'!$K39:$O39,'女子一覧表 '!AH$6))</f>
        <v/>
      </c>
      <c r="AI44" s="313" t="str">
        <f>IF(AI$6="","",COUNTIF('tmp４'!$K39:$O39,'女子一覧表 '!AI$6))</f>
        <v/>
      </c>
      <c r="AJ44" s="313" t="str">
        <f>IF(AJ$6="","",COUNTIF('tmp４'!$K39:$O39,'女子一覧表 '!AJ$6))</f>
        <v/>
      </c>
      <c r="AK44" s="313" t="str">
        <f>IF(AK$6="","",COUNTIF('tmp４'!$K39:$O39,'女子一覧表 '!AK$6))</f>
        <v/>
      </c>
      <c r="AL44" s="313" t="str">
        <f>IF(AL$6="","",COUNTIF('tmp４'!$K39:$O39,'女子一覧表 '!AL$6))</f>
        <v/>
      </c>
      <c r="AM44" s="313" t="str">
        <f>IF(AM$6="","",COUNTIF('tmp４'!$K39:$O39,'女子一覧表 '!AM$6))</f>
        <v/>
      </c>
      <c r="AN44" s="313" t="str">
        <f>IF(AN$6="","",COUNTIF('tmp４'!$K39:$O39,'女子一覧表 '!AN$6))</f>
        <v/>
      </c>
      <c r="AO44" s="313" t="str">
        <f>IF(AO$6="","",COUNTIF('tmp４'!$K39:$O39,'女子一覧表 '!AO$6))</f>
        <v/>
      </c>
      <c r="AP44" s="313" t="str">
        <f>IF(AP$6="","",COUNTIF('tmp４'!$K39:$O39,'女子一覧表 '!AP$6))</f>
        <v/>
      </c>
      <c r="AQ44" s="313" t="str">
        <f>IF(AQ$6="","",COUNTIF('tmp４'!$K39:$O39,'女子一覧表 '!AQ$6))</f>
        <v/>
      </c>
      <c r="AR44" s="313" t="str">
        <f>IF(AR$6="","",COUNTIF('tmp４'!$K39:$O39,'女子一覧表 '!AR$6))</f>
        <v/>
      </c>
      <c r="AS44" s="313" t="str">
        <f>IF(AS$6="","",COUNTIF('tmp４'!$K39:$O39,'女子一覧表 '!AS$6))</f>
        <v/>
      </c>
      <c r="AT44" s="342" t="str">
        <f>IF(AT$6="","",COUNTIF('tmp４'!$K39:$O39,'女子一覧表 '!AT$6))</f>
        <v/>
      </c>
      <c r="AU44" s="309" t="str">
        <f>IF(AU$6="","",COUNTIF('tmp４'!$K39:$O39,'女子一覧表 '!AU$6))</f>
        <v/>
      </c>
      <c r="AV44" s="309" t="str">
        <f>IF(AV$6="","",COUNTIF('tmp４'!$K39:$O39,'女子一覧表 '!AV$6))</f>
        <v/>
      </c>
      <c r="AW44" s="314" t="str">
        <f>IF(AW$6="","",COUNTIF('tmp４'!$K39:$O39,'女子一覧表 '!AW$6))</f>
        <v/>
      </c>
    </row>
    <row r="45" spans="1:49" ht="15" customHeight="1">
      <c r="A45" s="311">
        <v>38</v>
      </c>
      <c r="B45" s="312" t="str">
        <f>女子種目選択!B41</f>
        <v/>
      </c>
      <c r="C45" s="312" t="str">
        <f>女子種目選択!C41</f>
        <v/>
      </c>
      <c r="D45" s="324" t="str">
        <f>女子種目選択!D41</f>
        <v/>
      </c>
      <c r="E45" s="326">
        <f>IF(E$6="","",COUNTIF('tmp４'!$K40:$O40,'女子一覧表 '!E$6))</f>
        <v>0</v>
      </c>
      <c r="F45" s="309">
        <f>IF(F$6="","",COUNTIF('tmp４'!$K40:$O40,'女子一覧表 '!F$6))</f>
        <v>0</v>
      </c>
      <c r="G45" s="313">
        <f>IF(G$6="","",COUNTIF('tmp４'!$K40:$O40,'女子一覧表 '!G$6))</f>
        <v>0</v>
      </c>
      <c r="H45" s="313">
        <f>IF(H$6="","",COUNTIF('tmp４'!$K40:$O40,'女子一覧表 '!H$6))</f>
        <v>0</v>
      </c>
      <c r="I45" s="313">
        <f>IF(I$6="","",COUNTIF('tmp４'!$K40:$O40,'女子一覧表 '!I$6))</f>
        <v>0</v>
      </c>
      <c r="J45" s="313">
        <f>IF(J$6="","",COUNTIF('tmp４'!$K40:$O40,'女子一覧表 '!J$6))</f>
        <v>0</v>
      </c>
      <c r="K45" s="313">
        <f>IF(K$6="","",COUNTIF('tmp４'!$K40:$O40,'女子一覧表 '!K$6))</f>
        <v>0</v>
      </c>
      <c r="L45" s="313">
        <f>IF(L$6="","",COUNTIF('tmp４'!$K40:$O40,'女子一覧表 '!L$6))</f>
        <v>0</v>
      </c>
      <c r="M45" s="313">
        <f>IF(M$6="","",COUNTIF('tmp４'!$K40:$O40,'女子一覧表 '!M$6))</f>
        <v>0</v>
      </c>
      <c r="N45" s="313">
        <f>IF(N$6="","",COUNTIF('tmp４'!$K40:$O40,'女子一覧表 '!N$6))</f>
        <v>0</v>
      </c>
      <c r="O45" s="313">
        <f>IF(O$6="","",COUNTIF('tmp４'!$K40:$O40,'女子一覧表 '!O$6))</f>
        <v>0</v>
      </c>
      <c r="P45" s="313">
        <f>IF(P$6="","",COUNTIF('tmp４'!$K40:$O40,'女子一覧表 '!P$6))</f>
        <v>0</v>
      </c>
      <c r="Q45" s="313">
        <f>IF(Q$6="","",COUNTIF('tmp４'!$K40:$O40,'女子一覧表 '!Q$6))</f>
        <v>0</v>
      </c>
      <c r="R45" s="313">
        <f>IF(R$6="","",COUNTIF('tmp４'!$K40:$O40,'女子一覧表 '!R$6))</f>
        <v>0</v>
      </c>
      <c r="S45" s="313">
        <f>IF(S$6="","",COUNTIF('tmp４'!$K40:$O40,'女子一覧表 '!S$6))</f>
        <v>0</v>
      </c>
      <c r="T45" s="313">
        <f>IF(T$6="","",COUNTIF('tmp４'!$K40:$O40,'女子一覧表 '!T$6))</f>
        <v>0</v>
      </c>
      <c r="U45" s="342">
        <f>IF(U$6="","",COUNTIF('tmp４'!$K40:$O40,'女子一覧表 '!U$6))</f>
        <v>0</v>
      </c>
      <c r="V45" s="309">
        <f>IF(V$6="","",COUNTIF('tmp４'!$K40:$O40,'女子一覧表 '!V$6))</f>
        <v>0</v>
      </c>
      <c r="W45" s="309">
        <f>IF(W$6="","",COUNTIF('tmp４'!$K40:$O40,'女子一覧表 '!W$6))</f>
        <v>0</v>
      </c>
      <c r="X45" s="314">
        <f>IF(X$6="","",COUNTIF('tmp４'!$K40:$O40,'女子一覧表 '!X$6))</f>
        <v>0</v>
      </c>
      <c r="Z45" s="311">
        <v>38</v>
      </c>
      <c r="AA45" s="312" t="str">
        <f t="shared" si="0"/>
        <v/>
      </c>
      <c r="AB45" s="312" t="str">
        <f t="shared" si="0"/>
        <v/>
      </c>
      <c r="AC45" s="324" t="str">
        <f t="shared" si="0"/>
        <v/>
      </c>
      <c r="AD45" s="326">
        <f>IF(AD$6="","",COUNTIF('tmp４'!$K40:$O40,'女子一覧表 '!AD$6))</f>
        <v>0</v>
      </c>
      <c r="AE45" s="309">
        <f>IF(AE$6="","",COUNTIF('tmp４'!$K40:$O40,'女子一覧表 '!AE$6))</f>
        <v>0</v>
      </c>
      <c r="AF45" s="313">
        <f>IF(AF$6="","",COUNTIF('tmp４'!$K40:$O40,'女子一覧表 '!AF$6))</f>
        <v>0</v>
      </c>
      <c r="AG45" s="313">
        <f>IF(AG$6="","",COUNTIF('tmp４'!$K40:$O40,'女子一覧表 '!AG$6))</f>
        <v>0</v>
      </c>
      <c r="AH45" s="313" t="str">
        <f>IF(AH$6="","",COUNTIF('tmp４'!$K40:$O40,'女子一覧表 '!AH$6))</f>
        <v/>
      </c>
      <c r="AI45" s="313" t="str">
        <f>IF(AI$6="","",COUNTIF('tmp４'!$K40:$O40,'女子一覧表 '!AI$6))</f>
        <v/>
      </c>
      <c r="AJ45" s="313" t="str">
        <f>IF(AJ$6="","",COUNTIF('tmp４'!$K40:$O40,'女子一覧表 '!AJ$6))</f>
        <v/>
      </c>
      <c r="AK45" s="313" t="str">
        <f>IF(AK$6="","",COUNTIF('tmp４'!$K40:$O40,'女子一覧表 '!AK$6))</f>
        <v/>
      </c>
      <c r="AL45" s="313" t="str">
        <f>IF(AL$6="","",COUNTIF('tmp４'!$K40:$O40,'女子一覧表 '!AL$6))</f>
        <v/>
      </c>
      <c r="AM45" s="313" t="str">
        <f>IF(AM$6="","",COUNTIF('tmp４'!$K40:$O40,'女子一覧表 '!AM$6))</f>
        <v/>
      </c>
      <c r="AN45" s="313" t="str">
        <f>IF(AN$6="","",COUNTIF('tmp４'!$K40:$O40,'女子一覧表 '!AN$6))</f>
        <v/>
      </c>
      <c r="AO45" s="313" t="str">
        <f>IF(AO$6="","",COUNTIF('tmp４'!$K40:$O40,'女子一覧表 '!AO$6))</f>
        <v/>
      </c>
      <c r="AP45" s="313" t="str">
        <f>IF(AP$6="","",COUNTIF('tmp４'!$K40:$O40,'女子一覧表 '!AP$6))</f>
        <v/>
      </c>
      <c r="AQ45" s="313" t="str">
        <f>IF(AQ$6="","",COUNTIF('tmp４'!$K40:$O40,'女子一覧表 '!AQ$6))</f>
        <v/>
      </c>
      <c r="AR45" s="313" t="str">
        <f>IF(AR$6="","",COUNTIF('tmp４'!$K40:$O40,'女子一覧表 '!AR$6))</f>
        <v/>
      </c>
      <c r="AS45" s="313" t="str">
        <f>IF(AS$6="","",COUNTIF('tmp４'!$K40:$O40,'女子一覧表 '!AS$6))</f>
        <v/>
      </c>
      <c r="AT45" s="342" t="str">
        <f>IF(AT$6="","",COUNTIF('tmp４'!$K40:$O40,'女子一覧表 '!AT$6))</f>
        <v/>
      </c>
      <c r="AU45" s="309" t="str">
        <f>IF(AU$6="","",COUNTIF('tmp４'!$K40:$O40,'女子一覧表 '!AU$6))</f>
        <v/>
      </c>
      <c r="AV45" s="309" t="str">
        <f>IF(AV$6="","",COUNTIF('tmp４'!$K40:$O40,'女子一覧表 '!AV$6))</f>
        <v/>
      </c>
      <c r="AW45" s="314" t="str">
        <f>IF(AW$6="","",COUNTIF('tmp４'!$K40:$O40,'女子一覧表 '!AW$6))</f>
        <v/>
      </c>
    </row>
    <row r="46" spans="1:49" ht="15" customHeight="1">
      <c r="A46" s="311">
        <v>39</v>
      </c>
      <c r="B46" s="312" t="str">
        <f>女子種目選択!B42</f>
        <v/>
      </c>
      <c r="C46" s="312" t="str">
        <f>女子種目選択!C42</f>
        <v/>
      </c>
      <c r="D46" s="324" t="str">
        <f>女子種目選択!D42</f>
        <v/>
      </c>
      <c r="E46" s="326">
        <f>IF(E$6="","",COUNTIF('tmp４'!$K41:$O41,'女子一覧表 '!E$6))</f>
        <v>0</v>
      </c>
      <c r="F46" s="309">
        <f>IF(F$6="","",COUNTIF('tmp４'!$K41:$O41,'女子一覧表 '!F$6))</f>
        <v>0</v>
      </c>
      <c r="G46" s="313">
        <f>IF(G$6="","",COUNTIF('tmp４'!$K41:$O41,'女子一覧表 '!G$6))</f>
        <v>0</v>
      </c>
      <c r="H46" s="313">
        <f>IF(H$6="","",COUNTIF('tmp４'!$K41:$O41,'女子一覧表 '!H$6))</f>
        <v>0</v>
      </c>
      <c r="I46" s="313">
        <f>IF(I$6="","",COUNTIF('tmp４'!$K41:$O41,'女子一覧表 '!I$6))</f>
        <v>0</v>
      </c>
      <c r="J46" s="313">
        <f>IF(J$6="","",COUNTIF('tmp４'!$K41:$O41,'女子一覧表 '!J$6))</f>
        <v>0</v>
      </c>
      <c r="K46" s="313">
        <f>IF(K$6="","",COUNTIF('tmp４'!$K41:$O41,'女子一覧表 '!K$6))</f>
        <v>0</v>
      </c>
      <c r="L46" s="313">
        <f>IF(L$6="","",COUNTIF('tmp４'!$K41:$O41,'女子一覧表 '!L$6))</f>
        <v>0</v>
      </c>
      <c r="M46" s="313">
        <f>IF(M$6="","",COUNTIF('tmp４'!$K41:$O41,'女子一覧表 '!M$6))</f>
        <v>0</v>
      </c>
      <c r="N46" s="313">
        <f>IF(N$6="","",COUNTIF('tmp４'!$K41:$O41,'女子一覧表 '!N$6))</f>
        <v>0</v>
      </c>
      <c r="O46" s="313">
        <f>IF(O$6="","",COUNTIF('tmp４'!$K41:$O41,'女子一覧表 '!O$6))</f>
        <v>0</v>
      </c>
      <c r="P46" s="313">
        <f>IF(P$6="","",COUNTIF('tmp４'!$K41:$O41,'女子一覧表 '!P$6))</f>
        <v>0</v>
      </c>
      <c r="Q46" s="313">
        <f>IF(Q$6="","",COUNTIF('tmp４'!$K41:$O41,'女子一覧表 '!Q$6))</f>
        <v>0</v>
      </c>
      <c r="R46" s="313">
        <f>IF(R$6="","",COUNTIF('tmp４'!$K41:$O41,'女子一覧表 '!R$6))</f>
        <v>0</v>
      </c>
      <c r="S46" s="313">
        <f>IF(S$6="","",COUNTIF('tmp４'!$K41:$O41,'女子一覧表 '!S$6))</f>
        <v>0</v>
      </c>
      <c r="T46" s="313">
        <f>IF(T$6="","",COUNTIF('tmp４'!$K41:$O41,'女子一覧表 '!T$6))</f>
        <v>0</v>
      </c>
      <c r="U46" s="342">
        <f>IF(U$6="","",COUNTIF('tmp４'!$K41:$O41,'女子一覧表 '!U$6))</f>
        <v>0</v>
      </c>
      <c r="V46" s="309">
        <f>IF(V$6="","",COUNTIF('tmp４'!$K41:$O41,'女子一覧表 '!V$6))</f>
        <v>0</v>
      </c>
      <c r="W46" s="309">
        <f>IF(W$6="","",COUNTIF('tmp４'!$K41:$O41,'女子一覧表 '!W$6))</f>
        <v>0</v>
      </c>
      <c r="X46" s="314">
        <f>IF(X$6="","",COUNTIF('tmp４'!$K41:$O41,'女子一覧表 '!X$6))</f>
        <v>0</v>
      </c>
      <c r="Z46" s="311">
        <v>39</v>
      </c>
      <c r="AA46" s="312" t="str">
        <f t="shared" si="0"/>
        <v/>
      </c>
      <c r="AB46" s="312" t="str">
        <f t="shared" si="0"/>
        <v/>
      </c>
      <c r="AC46" s="324" t="str">
        <f t="shared" si="0"/>
        <v/>
      </c>
      <c r="AD46" s="326">
        <f>IF(AD$6="","",COUNTIF('tmp４'!$K41:$O41,'女子一覧表 '!AD$6))</f>
        <v>0</v>
      </c>
      <c r="AE46" s="309">
        <f>IF(AE$6="","",COUNTIF('tmp４'!$K41:$O41,'女子一覧表 '!AE$6))</f>
        <v>0</v>
      </c>
      <c r="AF46" s="313">
        <f>IF(AF$6="","",COUNTIF('tmp４'!$K41:$O41,'女子一覧表 '!AF$6))</f>
        <v>0</v>
      </c>
      <c r="AG46" s="313">
        <f>IF(AG$6="","",COUNTIF('tmp４'!$K41:$O41,'女子一覧表 '!AG$6))</f>
        <v>0</v>
      </c>
      <c r="AH46" s="313" t="str">
        <f>IF(AH$6="","",COUNTIF('tmp４'!$K41:$O41,'女子一覧表 '!AH$6))</f>
        <v/>
      </c>
      <c r="AI46" s="313" t="str">
        <f>IF(AI$6="","",COUNTIF('tmp４'!$K41:$O41,'女子一覧表 '!AI$6))</f>
        <v/>
      </c>
      <c r="AJ46" s="313" t="str">
        <f>IF(AJ$6="","",COUNTIF('tmp４'!$K41:$O41,'女子一覧表 '!AJ$6))</f>
        <v/>
      </c>
      <c r="AK46" s="313" t="str">
        <f>IF(AK$6="","",COUNTIF('tmp４'!$K41:$O41,'女子一覧表 '!AK$6))</f>
        <v/>
      </c>
      <c r="AL46" s="313" t="str">
        <f>IF(AL$6="","",COUNTIF('tmp４'!$K41:$O41,'女子一覧表 '!AL$6))</f>
        <v/>
      </c>
      <c r="AM46" s="313" t="str">
        <f>IF(AM$6="","",COUNTIF('tmp４'!$K41:$O41,'女子一覧表 '!AM$6))</f>
        <v/>
      </c>
      <c r="AN46" s="313" t="str">
        <f>IF(AN$6="","",COUNTIF('tmp４'!$K41:$O41,'女子一覧表 '!AN$6))</f>
        <v/>
      </c>
      <c r="AO46" s="313" t="str">
        <f>IF(AO$6="","",COUNTIF('tmp４'!$K41:$O41,'女子一覧表 '!AO$6))</f>
        <v/>
      </c>
      <c r="AP46" s="313" t="str">
        <f>IF(AP$6="","",COUNTIF('tmp４'!$K41:$O41,'女子一覧表 '!AP$6))</f>
        <v/>
      </c>
      <c r="AQ46" s="313" t="str">
        <f>IF(AQ$6="","",COUNTIF('tmp４'!$K41:$O41,'女子一覧表 '!AQ$6))</f>
        <v/>
      </c>
      <c r="AR46" s="313" t="str">
        <f>IF(AR$6="","",COUNTIF('tmp４'!$K41:$O41,'女子一覧表 '!AR$6))</f>
        <v/>
      </c>
      <c r="AS46" s="313" t="str">
        <f>IF(AS$6="","",COUNTIF('tmp４'!$K41:$O41,'女子一覧表 '!AS$6))</f>
        <v/>
      </c>
      <c r="AT46" s="342" t="str">
        <f>IF(AT$6="","",COUNTIF('tmp４'!$K41:$O41,'女子一覧表 '!AT$6))</f>
        <v/>
      </c>
      <c r="AU46" s="309" t="str">
        <f>IF(AU$6="","",COUNTIF('tmp４'!$K41:$O41,'女子一覧表 '!AU$6))</f>
        <v/>
      </c>
      <c r="AV46" s="309" t="str">
        <f>IF(AV$6="","",COUNTIF('tmp４'!$K41:$O41,'女子一覧表 '!AV$6))</f>
        <v/>
      </c>
      <c r="AW46" s="314" t="str">
        <f>IF(AW$6="","",COUNTIF('tmp４'!$K41:$O41,'女子一覧表 '!AW$6))</f>
        <v/>
      </c>
    </row>
    <row r="47" spans="1:49" ht="15" customHeight="1">
      <c r="A47" s="311">
        <v>40</v>
      </c>
      <c r="B47" s="312" t="str">
        <f>女子種目選択!B43</f>
        <v/>
      </c>
      <c r="C47" s="312" t="str">
        <f>女子種目選択!C43</f>
        <v/>
      </c>
      <c r="D47" s="324" t="str">
        <f>女子種目選択!D43</f>
        <v/>
      </c>
      <c r="E47" s="326">
        <f>IF(E$6="","",COUNTIF('tmp４'!$K42:$O42,'女子一覧表 '!E$6))</f>
        <v>0</v>
      </c>
      <c r="F47" s="313">
        <f>IF(F$6="","",COUNTIF('tmp４'!$K42:$O42,'女子一覧表 '!F$6))</f>
        <v>0</v>
      </c>
      <c r="G47" s="313">
        <f>IF(G$6="","",COUNTIF('tmp４'!$K42:$O42,'女子一覧表 '!G$6))</f>
        <v>0</v>
      </c>
      <c r="H47" s="313">
        <f>IF(H$6="","",COUNTIF('tmp４'!$K42:$O42,'女子一覧表 '!H$6))</f>
        <v>0</v>
      </c>
      <c r="I47" s="313">
        <f>IF(I$6="","",COUNTIF('tmp４'!$K42:$O42,'女子一覧表 '!I$6))</f>
        <v>0</v>
      </c>
      <c r="J47" s="313">
        <f>IF(J$6="","",COUNTIF('tmp４'!$K42:$O42,'女子一覧表 '!J$6))</f>
        <v>0</v>
      </c>
      <c r="K47" s="313">
        <f>IF(K$6="","",COUNTIF('tmp４'!$K42:$O42,'女子一覧表 '!K$6))</f>
        <v>0</v>
      </c>
      <c r="L47" s="313">
        <f>IF(L$6="","",COUNTIF('tmp４'!$K42:$O42,'女子一覧表 '!L$6))</f>
        <v>0</v>
      </c>
      <c r="M47" s="313">
        <f>IF(M$6="","",COUNTIF('tmp４'!$K42:$O42,'女子一覧表 '!M$6))</f>
        <v>0</v>
      </c>
      <c r="N47" s="313">
        <f>IF(N$6="","",COUNTIF('tmp４'!$K42:$O42,'女子一覧表 '!N$6))</f>
        <v>0</v>
      </c>
      <c r="O47" s="313">
        <f>IF(O$6="","",COUNTIF('tmp４'!$K42:$O42,'女子一覧表 '!O$6))</f>
        <v>0</v>
      </c>
      <c r="P47" s="313">
        <f>IF(P$6="","",COUNTIF('tmp４'!$K42:$O42,'女子一覧表 '!P$6))</f>
        <v>0</v>
      </c>
      <c r="Q47" s="313">
        <f>IF(Q$6="","",COUNTIF('tmp４'!$K42:$O42,'女子一覧表 '!Q$6))</f>
        <v>0</v>
      </c>
      <c r="R47" s="313">
        <f>IF(R$6="","",COUNTIF('tmp４'!$K42:$O42,'女子一覧表 '!R$6))</f>
        <v>0</v>
      </c>
      <c r="S47" s="313">
        <f>IF(S$6="","",COUNTIF('tmp４'!$K42:$O42,'女子一覧表 '!S$6))</f>
        <v>0</v>
      </c>
      <c r="T47" s="313">
        <f>IF(T$6="","",COUNTIF('tmp４'!$K42:$O42,'女子一覧表 '!T$6))</f>
        <v>0</v>
      </c>
      <c r="U47" s="342">
        <f>IF(U$6="","",COUNTIF('tmp４'!$K42:$O42,'女子一覧表 '!U$6))</f>
        <v>0</v>
      </c>
      <c r="V47" s="309">
        <f>IF(V$6="","",COUNTIF('tmp４'!$K42:$O42,'女子一覧表 '!V$6))</f>
        <v>0</v>
      </c>
      <c r="W47" s="309">
        <f>IF(W$6="","",COUNTIF('tmp４'!$K42:$O42,'女子一覧表 '!W$6))</f>
        <v>0</v>
      </c>
      <c r="X47" s="314">
        <f>IF(X$6="","",COUNTIF('tmp４'!$K42:$O42,'女子一覧表 '!X$6))</f>
        <v>0</v>
      </c>
      <c r="Z47" s="311">
        <v>40</v>
      </c>
      <c r="AA47" s="312" t="str">
        <f t="shared" si="0"/>
        <v/>
      </c>
      <c r="AB47" s="312" t="str">
        <f t="shared" si="0"/>
        <v/>
      </c>
      <c r="AC47" s="324" t="str">
        <f t="shared" si="0"/>
        <v/>
      </c>
      <c r="AD47" s="326">
        <f>IF(AD$6="","",COUNTIF('tmp４'!$K42:$O42,'女子一覧表 '!AD$6))</f>
        <v>0</v>
      </c>
      <c r="AE47" s="313">
        <f>IF(AE$6="","",COUNTIF('tmp４'!$K42:$O42,'女子一覧表 '!AE$6))</f>
        <v>0</v>
      </c>
      <c r="AF47" s="313">
        <f>IF(AF$6="","",COUNTIF('tmp４'!$K42:$O42,'女子一覧表 '!AF$6))</f>
        <v>0</v>
      </c>
      <c r="AG47" s="313">
        <f>IF(AG$6="","",COUNTIF('tmp４'!$K42:$O42,'女子一覧表 '!AG$6))</f>
        <v>0</v>
      </c>
      <c r="AH47" s="313" t="str">
        <f>IF(AH$6="","",COUNTIF('tmp４'!$K42:$O42,'女子一覧表 '!AH$6))</f>
        <v/>
      </c>
      <c r="AI47" s="313" t="str">
        <f>IF(AI$6="","",COUNTIF('tmp４'!$K42:$O42,'女子一覧表 '!AI$6))</f>
        <v/>
      </c>
      <c r="AJ47" s="313" t="str">
        <f>IF(AJ$6="","",COUNTIF('tmp４'!$K42:$O42,'女子一覧表 '!AJ$6))</f>
        <v/>
      </c>
      <c r="AK47" s="313" t="str">
        <f>IF(AK$6="","",COUNTIF('tmp４'!$K42:$O42,'女子一覧表 '!AK$6))</f>
        <v/>
      </c>
      <c r="AL47" s="313" t="str">
        <f>IF(AL$6="","",COUNTIF('tmp４'!$K42:$O42,'女子一覧表 '!AL$6))</f>
        <v/>
      </c>
      <c r="AM47" s="313" t="str">
        <f>IF(AM$6="","",COUNTIF('tmp４'!$K42:$O42,'女子一覧表 '!AM$6))</f>
        <v/>
      </c>
      <c r="AN47" s="313" t="str">
        <f>IF(AN$6="","",COUNTIF('tmp４'!$K42:$O42,'女子一覧表 '!AN$6))</f>
        <v/>
      </c>
      <c r="AO47" s="313" t="str">
        <f>IF(AO$6="","",COUNTIF('tmp４'!$K42:$O42,'女子一覧表 '!AO$6))</f>
        <v/>
      </c>
      <c r="AP47" s="313" t="str">
        <f>IF(AP$6="","",COUNTIF('tmp４'!$K42:$O42,'女子一覧表 '!AP$6))</f>
        <v/>
      </c>
      <c r="AQ47" s="313" t="str">
        <f>IF(AQ$6="","",COUNTIF('tmp４'!$K42:$O42,'女子一覧表 '!AQ$6))</f>
        <v/>
      </c>
      <c r="AR47" s="313" t="str">
        <f>IF(AR$6="","",COUNTIF('tmp４'!$K42:$O42,'女子一覧表 '!AR$6))</f>
        <v/>
      </c>
      <c r="AS47" s="313" t="str">
        <f>IF(AS$6="","",COUNTIF('tmp４'!$K42:$O42,'女子一覧表 '!AS$6))</f>
        <v/>
      </c>
      <c r="AT47" s="342" t="str">
        <f>IF(AT$6="","",COUNTIF('tmp４'!$K42:$O42,'女子一覧表 '!AT$6))</f>
        <v/>
      </c>
      <c r="AU47" s="309" t="str">
        <f>IF(AU$6="","",COUNTIF('tmp４'!$K42:$O42,'女子一覧表 '!AU$6))</f>
        <v/>
      </c>
      <c r="AV47" s="309" t="str">
        <f>IF(AV$6="","",COUNTIF('tmp４'!$K42:$O42,'女子一覧表 '!AV$6))</f>
        <v/>
      </c>
      <c r="AW47" s="314" t="str">
        <f>IF(AW$6="","",COUNTIF('tmp４'!$K42:$O42,'女子一覧表 '!AW$6))</f>
        <v/>
      </c>
    </row>
    <row r="48" spans="1:49" ht="15" customHeight="1">
      <c r="A48" s="311">
        <v>41</v>
      </c>
      <c r="B48" s="312" t="str">
        <f>女子種目選択!B44</f>
        <v/>
      </c>
      <c r="C48" s="312" t="str">
        <f>女子種目選択!C44</f>
        <v/>
      </c>
      <c r="D48" s="324" t="str">
        <f>女子種目選択!D44</f>
        <v/>
      </c>
      <c r="E48" s="326">
        <f>IF(E$6="","",COUNTIF('tmp４'!$K43:$O43,'女子一覧表 '!E$6))</f>
        <v>0</v>
      </c>
      <c r="F48" s="309">
        <f>IF(F$6="","",COUNTIF('tmp４'!$K43:$O43,'女子一覧表 '!F$6))</f>
        <v>0</v>
      </c>
      <c r="G48" s="313">
        <f>IF(G$6="","",COUNTIF('tmp４'!$K43:$O43,'女子一覧表 '!G$6))</f>
        <v>0</v>
      </c>
      <c r="H48" s="313">
        <f>IF(H$6="","",COUNTIF('tmp４'!$K43:$O43,'女子一覧表 '!H$6))</f>
        <v>0</v>
      </c>
      <c r="I48" s="313">
        <f>IF(I$6="","",COUNTIF('tmp４'!$K43:$O43,'女子一覧表 '!I$6))</f>
        <v>0</v>
      </c>
      <c r="J48" s="313">
        <f>IF(J$6="","",COUNTIF('tmp４'!$K43:$O43,'女子一覧表 '!J$6))</f>
        <v>0</v>
      </c>
      <c r="K48" s="313">
        <f>IF(K$6="","",COUNTIF('tmp４'!$K43:$O43,'女子一覧表 '!K$6))</f>
        <v>0</v>
      </c>
      <c r="L48" s="313">
        <f>IF(L$6="","",COUNTIF('tmp４'!$K43:$O43,'女子一覧表 '!L$6))</f>
        <v>0</v>
      </c>
      <c r="M48" s="313">
        <f>IF(M$6="","",COUNTIF('tmp４'!$K43:$O43,'女子一覧表 '!M$6))</f>
        <v>0</v>
      </c>
      <c r="N48" s="313">
        <f>IF(N$6="","",COUNTIF('tmp４'!$K43:$O43,'女子一覧表 '!N$6))</f>
        <v>0</v>
      </c>
      <c r="O48" s="313">
        <f>IF(O$6="","",COUNTIF('tmp４'!$K43:$O43,'女子一覧表 '!O$6))</f>
        <v>0</v>
      </c>
      <c r="P48" s="313">
        <f>IF(P$6="","",COUNTIF('tmp４'!$K43:$O43,'女子一覧表 '!P$6))</f>
        <v>0</v>
      </c>
      <c r="Q48" s="313">
        <f>IF(Q$6="","",COUNTIF('tmp４'!$K43:$O43,'女子一覧表 '!Q$6))</f>
        <v>0</v>
      </c>
      <c r="R48" s="313">
        <f>IF(R$6="","",COUNTIF('tmp４'!$K43:$O43,'女子一覧表 '!R$6))</f>
        <v>0</v>
      </c>
      <c r="S48" s="313">
        <f>IF(S$6="","",COUNTIF('tmp４'!$K43:$O43,'女子一覧表 '!S$6))</f>
        <v>0</v>
      </c>
      <c r="T48" s="313">
        <f>IF(T$6="","",COUNTIF('tmp４'!$K43:$O43,'女子一覧表 '!T$6))</f>
        <v>0</v>
      </c>
      <c r="U48" s="342">
        <f>IF(U$6="","",COUNTIF('tmp４'!$K43:$O43,'女子一覧表 '!U$6))</f>
        <v>0</v>
      </c>
      <c r="V48" s="309">
        <f>IF(V$6="","",COUNTIF('tmp４'!$K43:$O43,'女子一覧表 '!V$6))</f>
        <v>0</v>
      </c>
      <c r="W48" s="309">
        <f>IF(W$6="","",COUNTIF('tmp４'!$K43:$O43,'女子一覧表 '!W$6))</f>
        <v>0</v>
      </c>
      <c r="X48" s="314">
        <f>IF(X$6="","",COUNTIF('tmp４'!$K43:$O43,'女子一覧表 '!X$6))</f>
        <v>0</v>
      </c>
      <c r="Z48" s="311">
        <v>41</v>
      </c>
      <c r="AA48" s="312" t="str">
        <f t="shared" si="0"/>
        <v/>
      </c>
      <c r="AB48" s="312" t="str">
        <f t="shared" si="0"/>
        <v/>
      </c>
      <c r="AC48" s="324" t="str">
        <f t="shared" si="0"/>
        <v/>
      </c>
      <c r="AD48" s="326">
        <f>IF(AD$6="","",COUNTIF('tmp４'!$K43:$O43,'女子一覧表 '!AD$6))</f>
        <v>0</v>
      </c>
      <c r="AE48" s="309">
        <f>IF(AE$6="","",COUNTIF('tmp４'!$K43:$O43,'女子一覧表 '!AE$6))</f>
        <v>0</v>
      </c>
      <c r="AF48" s="313">
        <f>IF(AF$6="","",COUNTIF('tmp４'!$K43:$O43,'女子一覧表 '!AF$6))</f>
        <v>0</v>
      </c>
      <c r="AG48" s="313">
        <f>IF(AG$6="","",COUNTIF('tmp４'!$K43:$O43,'女子一覧表 '!AG$6))</f>
        <v>0</v>
      </c>
      <c r="AH48" s="313" t="str">
        <f>IF(AH$6="","",COUNTIF('tmp４'!$K43:$O43,'女子一覧表 '!AH$6))</f>
        <v/>
      </c>
      <c r="AI48" s="313" t="str">
        <f>IF(AI$6="","",COUNTIF('tmp４'!$K43:$O43,'女子一覧表 '!AI$6))</f>
        <v/>
      </c>
      <c r="AJ48" s="313" t="str">
        <f>IF(AJ$6="","",COUNTIF('tmp４'!$K43:$O43,'女子一覧表 '!AJ$6))</f>
        <v/>
      </c>
      <c r="AK48" s="313" t="str">
        <f>IF(AK$6="","",COUNTIF('tmp４'!$K43:$O43,'女子一覧表 '!AK$6))</f>
        <v/>
      </c>
      <c r="AL48" s="313" t="str">
        <f>IF(AL$6="","",COUNTIF('tmp４'!$K43:$O43,'女子一覧表 '!AL$6))</f>
        <v/>
      </c>
      <c r="AM48" s="313" t="str">
        <f>IF(AM$6="","",COUNTIF('tmp４'!$K43:$O43,'女子一覧表 '!AM$6))</f>
        <v/>
      </c>
      <c r="AN48" s="313" t="str">
        <f>IF(AN$6="","",COUNTIF('tmp４'!$K43:$O43,'女子一覧表 '!AN$6))</f>
        <v/>
      </c>
      <c r="AO48" s="313" t="str">
        <f>IF(AO$6="","",COUNTIF('tmp４'!$K43:$O43,'女子一覧表 '!AO$6))</f>
        <v/>
      </c>
      <c r="AP48" s="313" t="str">
        <f>IF(AP$6="","",COUNTIF('tmp４'!$K43:$O43,'女子一覧表 '!AP$6))</f>
        <v/>
      </c>
      <c r="AQ48" s="313" t="str">
        <f>IF(AQ$6="","",COUNTIF('tmp４'!$K43:$O43,'女子一覧表 '!AQ$6))</f>
        <v/>
      </c>
      <c r="AR48" s="313" t="str">
        <f>IF(AR$6="","",COUNTIF('tmp４'!$K43:$O43,'女子一覧表 '!AR$6))</f>
        <v/>
      </c>
      <c r="AS48" s="313" t="str">
        <f>IF(AS$6="","",COUNTIF('tmp４'!$K43:$O43,'女子一覧表 '!AS$6))</f>
        <v/>
      </c>
      <c r="AT48" s="342" t="str">
        <f>IF(AT$6="","",COUNTIF('tmp４'!$K43:$O43,'女子一覧表 '!AT$6))</f>
        <v/>
      </c>
      <c r="AU48" s="309" t="str">
        <f>IF(AU$6="","",COUNTIF('tmp４'!$K43:$O43,'女子一覧表 '!AU$6))</f>
        <v/>
      </c>
      <c r="AV48" s="309" t="str">
        <f>IF(AV$6="","",COUNTIF('tmp４'!$K43:$O43,'女子一覧表 '!AV$6))</f>
        <v/>
      </c>
      <c r="AW48" s="314" t="str">
        <f>IF(AW$6="","",COUNTIF('tmp４'!$K43:$O43,'女子一覧表 '!AW$6))</f>
        <v/>
      </c>
    </row>
    <row r="49" spans="1:49" ht="15" customHeight="1">
      <c r="A49" s="311">
        <v>42</v>
      </c>
      <c r="B49" s="312" t="str">
        <f>女子種目選択!B45</f>
        <v/>
      </c>
      <c r="C49" s="312" t="str">
        <f>女子種目選択!C45</f>
        <v/>
      </c>
      <c r="D49" s="324" t="str">
        <f>女子種目選択!D45</f>
        <v/>
      </c>
      <c r="E49" s="326">
        <f>IF(E$6="","",COUNTIF('tmp４'!$K44:$O44,'女子一覧表 '!E$6))</f>
        <v>0</v>
      </c>
      <c r="F49" s="313">
        <f>IF(F$6="","",COUNTIF('tmp４'!$K44:$O44,'女子一覧表 '!F$6))</f>
        <v>0</v>
      </c>
      <c r="G49" s="313">
        <f>IF(G$6="","",COUNTIF('tmp４'!$K44:$O44,'女子一覧表 '!G$6))</f>
        <v>0</v>
      </c>
      <c r="H49" s="313">
        <f>IF(H$6="","",COUNTIF('tmp４'!$K44:$O44,'女子一覧表 '!H$6))</f>
        <v>0</v>
      </c>
      <c r="I49" s="313">
        <f>IF(I$6="","",COUNTIF('tmp４'!$K44:$O44,'女子一覧表 '!I$6))</f>
        <v>0</v>
      </c>
      <c r="J49" s="313">
        <f>IF(J$6="","",COUNTIF('tmp４'!$K44:$O44,'女子一覧表 '!J$6))</f>
        <v>0</v>
      </c>
      <c r="K49" s="313">
        <f>IF(K$6="","",COUNTIF('tmp４'!$K44:$O44,'女子一覧表 '!K$6))</f>
        <v>0</v>
      </c>
      <c r="L49" s="313">
        <f>IF(L$6="","",COUNTIF('tmp４'!$K44:$O44,'女子一覧表 '!L$6))</f>
        <v>0</v>
      </c>
      <c r="M49" s="313">
        <f>IF(M$6="","",COUNTIF('tmp４'!$K44:$O44,'女子一覧表 '!M$6))</f>
        <v>0</v>
      </c>
      <c r="N49" s="313">
        <f>IF(N$6="","",COUNTIF('tmp４'!$K44:$O44,'女子一覧表 '!N$6))</f>
        <v>0</v>
      </c>
      <c r="O49" s="313">
        <f>IF(O$6="","",COUNTIF('tmp４'!$K44:$O44,'女子一覧表 '!O$6))</f>
        <v>0</v>
      </c>
      <c r="P49" s="313">
        <f>IF(P$6="","",COUNTIF('tmp４'!$K44:$O44,'女子一覧表 '!P$6))</f>
        <v>0</v>
      </c>
      <c r="Q49" s="313">
        <f>IF(Q$6="","",COUNTIF('tmp４'!$K44:$O44,'女子一覧表 '!Q$6))</f>
        <v>0</v>
      </c>
      <c r="R49" s="313">
        <f>IF(R$6="","",COUNTIF('tmp４'!$K44:$O44,'女子一覧表 '!R$6))</f>
        <v>0</v>
      </c>
      <c r="S49" s="313">
        <f>IF(S$6="","",COUNTIF('tmp４'!$K44:$O44,'女子一覧表 '!S$6))</f>
        <v>0</v>
      </c>
      <c r="T49" s="313">
        <f>IF(T$6="","",COUNTIF('tmp４'!$K44:$O44,'女子一覧表 '!T$6))</f>
        <v>0</v>
      </c>
      <c r="U49" s="342">
        <f>IF(U$6="","",COUNTIF('tmp４'!$K44:$O44,'女子一覧表 '!U$6))</f>
        <v>0</v>
      </c>
      <c r="V49" s="309">
        <f>IF(V$6="","",COUNTIF('tmp４'!$K44:$O44,'女子一覧表 '!V$6))</f>
        <v>0</v>
      </c>
      <c r="W49" s="309">
        <f>IF(W$6="","",COUNTIF('tmp４'!$K44:$O44,'女子一覧表 '!W$6))</f>
        <v>0</v>
      </c>
      <c r="X49" s="314">
        <f>IF(X$6="","",COUNTIF('tmp４'!$K44:$O44,'女子一覧表 '!X$6))</f>
        <v>0</v>
      </c>
      <c r="Z49" s="311">
        <v>42</v>
      </c>
      <c r="AA49" s="312" t="str">
        <f t="shared" si="0"/>
        <v/>
      </c>
      <c r="AB49" s="312" t="str">
        <f t="shared" si="0"/>
        <v/>
      </c>
      <c r="AC49" s="324" t="str">
        <f t="shared" si="0"/>
        <v/>
      </c>
      <c r="AD49" s="326">
        <f>IF(AD$6="","",COUNTIF('tmp４'!$K44:$O44,'女子一覧表 '!AD$6))</f>
        <v>0</v>
      </c>
      <c r="AE49" s="313">
        <f>IF(AE$6="","",COUNTIF('tmp４'!$K44:$O44,'女子一覧表 '!AE$6))</f>
        <v>0</v>
      </c>
      <c r="AF49" s="313">
        <f>IF(AF$6="","",COUNTIF('tmp４'!$K44:$O44,'女子一覧表 '!AF$6))</f>
        <v>0</v>
      </c>
      <c r="AG49" s="313">
        <f>IF(AG$6="","",COUNTIF('tmp４'!$K44:$O44,'女子一覧表 '!AG$6))</f>
        <v>0</v>
      </c>
      <c r="AH49" s="313" t="str">
        <f>IF(AH$6="","",COUNTIF('tmp４'!$K44:$O44,'女子一覧表 '!AH$6))</f>
        <v/>
      </c>
      <c r="AI49" s="313" t="str">
        <f>IF(AI$6="","",COUNTIF('tmp４'!$K44:$O44,'女子一覧表 '!AI$6))</f>
        <v/>
      </c>
      <c r="AJ49" s="313" t="str">
        <f>IF(AJ$6="","",COUNTIF('tmp４'!$K44:$O44,'女子一覧表 '!AJ$6))</f>
        <v/>
      </c>
      <c r="AK49" s="313" t="str">
        <f>IF(AK$6="","",COUNTIF('tmp４'!$K44:$O44,'女子一覧表 '!AK$6))</f>
        <v/>
      </c>
      <c r="AL49" s="313" t="str">
        <f>IF(AL$6="","",COUNTIF('tmp４'!$K44:$O44,'女子一覧表 '!AL$6))</f>
        <v/>
      </c>
      <c r="AM49" s="313" t="str">
        <f>IF(AM$6="","",COUNTIF('tmp４'!$K44:$O44,'女子一覧表 '!AM$6))</f>
        <v/>
      </c>
      <c r="AN49" s="313" t="str">
        <f>IF(AN$6="","",COUNTIF('tmp４'!$K44:$O44,'女子一覧表 '!AN$6))</f>
        <v/>
      </c>
      <c r="AO49" s="313" t="str">
        <f>IF(AO$6="","",COUNTIF('tmp４'!$K44:$O44,'女子一覧表 '!AO$6))</f>
        <v/>
      </c>
      <c r="AP49" s="313" t="str">
        <f>IF(AP$6="","",COUNTIF('tmp４'!$K44:$O44,'女子一覧表 '!AP$6))</f>
        <v/>
      </c>
      <c r="AQ49" s="313" t="str">
        <f>IF(AQ$6="","",COUNTIF('tmp４'!$K44:$O44,'女子一覧表 '!AQ$6))</f>
        <v/>
      </c>
      <c r="AR49" s="313" t="str">
        <f>IF(AR$6="","",COUNTIF('tmp４'!$K44:$O44,'女子一覧表 '!AR$6))</f>
        <v/>
      </c>
      <c r="AS49" s="313" t="str">
        <f>IF(AS$6="","",COUNTIF('tmp４'!$K44:$O44,'女子一覧表 '!AS$6))</f>
        <v/>
      </c>
      <c r="AT49" s="342" t="str">
        <f>IF(AT$6="","",COUNTIF('tmp４'!$K44:$O44,'女子一覧表 '!AT$6))</f>
        <v/>
      </c>
      <c r="AU49" s="309" t="str">
        <f>IF(AU$6="","",COUNTIF('tmp４'!$K44:$O44,'女子一覧表 '!AU$6))</f>
        <v/>
      </c>
      <c r="AV49" s="309" t="str">
        <f>IF(AV$6="","",COUNTIF('tmp４'!$K44:$O44,'女子一覧表 '!AV$6))</f>
        <v/>
      </c>
      <c r="AW49" s="314" t="str">
        <f>IF(AW$6="","",COUNTIF('tmp４'!$K44:$O44,'女子一覧表 '!AW$6))</f>
        <v/>
      </c>
    </row>
    <row r="50" spans="1:49" ht="15" customHeight="1">
      <c r="A50" s="311">
        <v>43</v>
      </c>
      <c r="B50" s="312" t="str">
        <f>女子種目選択!B46</f>
        <v/>
      </c>
      <c r="C50" s="312" t="str">
        <f>女子種目選択!C46</f>
        <v/>
      </c>
      <c r="D50" s="324" t="str">
        <f>女子種目選択!D46</f>
        <v/>
      </c>
      <c r="E50" s="326">
        <f>IF(E$6="","",COUNTIF('tmp４'!$K45:$O45,'女子一覧表 '!E$6))</f>
        <v>0</v>
      </c>
      <c r="F50" s="309">
        <f>IF(F$6="","",COUNTIF('tmp４'!$K45:$O45,'女子一覧表 '!F$6))</f>
        <v>0</v>
      </c>
      <c r="G50" s="313">
        <f>IF(G$6="","",COUNTIF('tmp４'!$K45:$O45,'女子一覧表 '!G$6))</f>
        <v>0</v>
      </c>
      <c r="H50" s="313">
        <f>IF(H$6="","",COUNTIF('tmp４'!$K45:$O45,'女子一覧表 '!H$6))</f>
        <v>0</v>
      </c>
      <c r="I50" s="313">
        <f>IF(I$6="","",COUNTIF('tmp４'!$K45:$O45,'女子一覧表 '!I$6))</f>
        <v>0</v>
      </c>
      <c r="J50" s="313">
        <f>IF(J$6="","",COUNTIF('tmp４'!$K45:$O45,'女子一覧表 '!J$6))</f>
        <v>0</v>
      </c>
      <c r="K50" s="313">
        <f>IF(K$6="","",COUNTIF('tmp４'!$K45:$O45,'女子一覧表 '!K$6))</f>
        <v>0</v>
      </c>
      <c r="L50" s="313">
        <f>IF(L$6="","",COUNTIF('tmp４'!$K45:$O45,'女子一覧表 '!L$6))</f>
        <v>0</v>
      </c>
      <c r="M50" s="313">
        <f>IF(M$6="","",COUNTIF('tmp４'!$K45:$O45,'女子一覧表 '!M$6))</f>
        <v>0</v>
      </c>
      <c r="N50" s="313">
        <f>IF(N$6="","",COUNTIF('tmp４'!$K45:$O45,'女子一覧表 '!N$6))</f>
        <v>0</v>
      </c>
      <c r="O50" s="313">
        <f>IF(O$6="","",COUNTIF('tmp４'!$K45:$O45,'女子一覧表 '!O$6))</f>
        <v>0</v>
      </c>
      <c r="P50" s="313">
        <f>IF(P$6="","",COUNTIF('tmp４'!$K45:$O45,'女子一覧表 '!P$6))</f>
        <v>0</v>
      </c>
      <c r="Q50" s="313">
        <f>IF(Q$6="","",COUNTIF('tmp４'!$K45:$O45,'女子一覧表 '!Q$6))</f>
        <v>0</v>
      </c>
      <c r="R50" s="313">
        <f>IF(R$6="","",COUNTIF('tmp４'!$K45:$O45,'女子一覧表 '!R$6))</f>
        <v>0</v>
      </c>
      <c r="S50" s="313">
        <f>IF(S$6="","",COUNTIF('tmp４'!$K45:$O45,'女子一覧表 '!S$6))</f>
        <v>0</v>
      </c>
      <c r="T50" s="313">
        <f>IF(T$6="","",COUNTIF('tmp４'!$K45:$O45,'女子一覧表 '!T$6))</f>
        <v>0</v>
      </c>
      <c r="U50" s="342">
        <f>IF(U$6="","",COUNTIF('tmp４'!$K45:$O45,'女子一覧表 '!U$6))</f>
        <v>0</v>
      </c>
      <c r="V50" s="309">
        <f>IF(V$6="","",COUNTIF('tmp４'!$K45:$O45,'女子一覧表 '!V$6))</f>
        <v>0</v>
      </c>
      <c r="W50" s="309">
        <f>IF(W$6="","",COUNTIF('tmp４'!$K45:$O45,'女子一覧表 '!W$6))</f>
        <v>0</v>
      </c>
      <c r="X50" s="314">
        <f>IF(X$6="","",COUNTIF('tmp４'!$K45:$O45,'女子一覧表 '!X$6))</f>
        <v>0</v>
      </c>
      <c r="Z50" s="311">
        <v>43</v>
      </c>
      <c r="AA50" s="312" t="str">
        <f t="shared" si="0"/>
        <v/>
      </c>
      <c r="AB50" s="312" t="str">
        <f t="shared" si="0"/>
        <v/>
      </c>
      <c r="AC50" s="324" t="str">
        <f t="shared" si="0"/>
        <v/>
      </c>
      <c r="AD50" s="326">
        <f>IF(AD$6="","",COUNTIF('tmp４'!$K45:$O45,'女子一覧表 '!AD$6))</f>
        <v>0</v>
      </c>
      <c r="AE50" s="309">
        <f>IF(AE$6="","",COUNTIF('tmp４'!$K45:$O45,'女子一覧表 '!AE$6))</f>
        <v>0</v>
      </c>
      <c r="AF50" s="313">
        <f>IF(AF$6="","",COUNTIF('tmp４'!$K45:$O45,'女子一覧表 '!AF$6))</f>
        <v>0</v>
      </c>
      <c r="AG50" s="313">
        <f>IF(AG$6="","",COUNTIF('tmp４'!$K45:$O45,'女子一覧表 '!AG$6))</f>
        <v>0</v>
      </c>
      <c r="AH50" s="313" t="str">
        <f>IF(AH$6="","",COUNTIF('tmp４'!$K45:$O45,'女子一覧表 '!AH$6))</f>
        <v/>
      </c>
      <c r="AI50" s="313" t="str">
        <f>IF(AI$6="","",COUNTIF('tmp４'!$K45:$O45,'女子一覧表 '!AI$6))</f>
        <v/>
      </c>
      <c r="AJ50" s="313" t="str">
        <f>IF(AJ$6="","",COUNTIF('tmp４'!$K45:$O45,'女子一覧表 '!AJ$6))</f>
        <v/>
      </c>
      <c r="AK50" s="313" t="str">
        <f>IF(AK$6="","",COUNTIF('tmp４'!$K45:$O45,'女子一覧表 '!AK$6))</f>
        <v/>
      </c>
      <c r="AL50" s="313" t="str">
        <f>IF(AL$6="","",COUNTIF('tmp４'!$K45:$O45,'女子一覧表 '!AL$6))</f>
        <v/>
      </c>
      <c r="AM50" s="313" t="str">
        <f>IF(AM$6="","",COUNTIF('tmp４'!$K45:$O45,'女子一覧表 '!AM$6))</f>
        <v/>
      </c>
      <c r="AN50" s="313" t="str">
        <f>IF(AN$6="","",COUNTIF('tmp４'!$K45:$O45,'女子一覧表 '!AN$6))</f>
        <v/>
      </c>
      <c r="AO50" s="313" t="str">
        <f>IF(AO$6="","",COUNTIF('tmp４'!$K45:$O45,'女子一覧表 '!AO$6))</f>
        <v/>
      </c>
      <c r="AP50" s="313" t="str">
        <f>IF(AP$6="","",COUNTIF('tmp４'!$K45:$O45,'女子一覧表 '!AP$6))</f>
        <v/>
      </c>
      <c r="AQ50" s="313" t="str">
        <f>IF(AQ$6="","",COUNTIF('tmp４'!$K45:$O45,'女子一覧表 '!AQ$6))</f>
        <v/>
      </c>
      <c r="AR50" s="313" t="str">
        <f>IF(AR$6="","",COUNTIF('tmp４'!$K45:$O45,'女子一覧表 '!AR$6))</f>
        <v/>
      </c>
      <c r="AS50" s="313" t="str">
        <f>IF(AS$6="","",COUNTIF('tmp４'!$K45:$O45,'女子一覧表 '!AS$6))</f>
        <v/>
      </c>
      <c r="AT50" s="342" t="str">
        <f>IF(AT$6="","",COUNTIF('tmp４'!$K45:$O45,'女子一覧表 '!AT$6))</f>
        <v/>
      </c>
      <c r="AU50" s="309" t="str">
        <f>IF(AU$6="","",COUNTIF('tmp４'!$K45:$O45,'女子一覧表 '!AU$6))</f>
        <v/>
      </c>
      <c r="AV50" s="309" t="str">
        <f>IF(AV$6="","",COUNTIF('tmp４'!$K45:$O45,'女子一覧表 '!AV$6))</f>
        <v/>
      </c>
      <c r="AW50" s="314" t="str">
        <f>IF(AW$6="","",COUNTIF('tmp４'!$K45:$O45,'女子一覧表 '!AW$6))</f>
        <v/>
      </c>
    </row>
    <row r="51" spans="1:49" ht="15" customHeight="1">
      <c r="A51" s="311">
        <v>44</v>
      </c>
      <c r="B51" s="312" t="str">
        <f>女子種目選択!B47</f>
        <v/>
      </c>
      <c r="C51" s="312" t="str">
        <f>女子種目選択!C47</f>
        <v/>
      </c>
      <c r="D51" s="324" t="str">
        <f>女子種目選択!D47</f>
        <v/>
      </c>
      <c r="E51" s="326">
        <f>IF(E$6="","",COUNTIF('tmp４'!$K46:$O46,'女子一覧表 '!E$6))</f>
        <v>0</v>
      </c>
      <c r="F51" s="313">
        <f>IF(F$6="","",COUNTIF('tmp４'!$K46:$O46,'女子一覧表 '!F$6))</f>
        <v>0</v>
      </c>
      <c r="G51" s="313">
        <f>IF(G$6="","",COUNTIF('tmp４'!$K46:$O46,'女子一覧表 '!G$6))</f>
        <v>0</v>
      </c>
      <c r="H51" s="313">
        <f>IF(H$6="","",COUNTIF('tmp４'!$K46:$O46,'女子一覧表 '!H$6))</f>
        <v>0</v>
      </c>
      <c r="I51" s="313">
        <f>IF(I$6="","",COUNTIF('tmp４'!$K46:$O46,'女子一覧表 '!I$6))</f>
        <v>0</v>
      </c>
      <c r="J51" s="313">
        <f>IF(J$6="","",COUNTIF('tmp４'!$K46:$O46,'女子一覧表 '!J$6))</f>
        <v>0</v>
      </c>
      <c r="K51" s="313">
        <f>IF(K$6="","",COUNTIF('tmp４'!$K46:$O46,'女子一覧表 '!K$6))</f>
        <v>0</v>
      </c>
      <c r="L51" s="313">
        <f>IF(L$6="","",COUNTIF('tmp４'!$K46:$O46,'女子一覧表 '!L$6))</f>
        <v>0</v>
      </c>
      <c r="M51" s="313">
        <f>IF(M$6="","",COUNTIF('tmp４'!$K46:$O46,'女子一覧表 '!M$6))</f>
        <v>0</v>
      </c>
      <c r="N51" s="313">
        <f>IF(N$6="","",COUNTIF('tmp４'!$K46:$O46,'女子一覧表 '!N$6))</f>
        <v>0</v>
      </c>
      <c r="O51" s="313">
        <f>IF(O$6="","",COUNTIF('tmp４'!$K46:$O46,'女子一覧表 '!O$6))</f>
        <v>0</v>
      </c>
      <c r="P51" s="313">
        <f>IF(P$6="","",COUNTIF('tmp４'!$K46:$O46,'女子一覧表 '!P$6))</f>
        <v>0</v>
      </c>
      <c r="Q51" s="313">
        <f>IF(Q$6="","",COUNTIF('tmp４'!$K46:$O46,'女子一覧表 '!Q$6))</f>
        <v>0</v>
      </c>
      <c r="R51" s="313">
        <f>IF(R$6="","",COUNTIF('tmp４'!$K46:$O46,'女子一覧表 '!R$6))</f>
        <v>0</v>
      </c>
      <c r="S51" s="313">
        <f>IF(S$6="","",COUNTIF('tmp４'!$K46:$O46,'女子一覧表 '!S$6))</f>
        <v>0</v>
      </c>
      <c r="T51" s="313">
        <f>IF(T$6="","",COUNTIF('tmp４'!$K46:$O46,'女子一覧表 '!T$6))</f>
        <v>0</v>
      </c>
      <c r="U51" s="342">
        <f>IF(U$6="","",COUNTIF('tmp４'!$K46:$O46,'女子一覧表 '!U$6))</f>
        <v>0</v>
      </c>
      <c r="V51" s="309">
        <f>IF(V$6="","",COUNTIF('tmp４'!$K46:$O46,'女子一覧表 '!V$6))</f>
        <v>0</v>
      </c>
      <c r="W51" s="309">
        <f>IF(W$6="","",COUNTIF('tmp４'!$K46:$O46,'女子一覧表 '!W$6))</f>
        <v>0</v>
      </c>
      <c r="X51" s="314">
        <f>IF(X$6="","",COUNTIF('tmp４'!$K46:$O46,'女子一覧表 '!X$6))</f>
        <v>0</v>
      </c>
      <c r="Z51" s="311">
        <v>44</v>
      </c>
      <c r="AA51" s="312" t="str">
        <f t="shared" si="0"/>
        <v/>
      </c>
      <c r="AB51" s="312" t="str">
        <f t="shared" si="0"/>
        <v/>
      </c>
      <c r="AC51" s="324" t="str">
        <f t="shared" si="0"/>
        <v/>
      </c>
      <c r="AD51" s="326">
        <f>IF(AD$6="","",COUNTIF('tmp４'!$K46:$O46,'女子一覧表 '!AD$6))</f>
        <v>0</v>
      </c>
      <c r="AE51" s="313">
        <f>IF(AE$6="","",COUNTIF('tmp４'!$K46:$O46,'女子一覧表 '!AE$6))</f>
        <v>0</v>
      </c>
      <c r="AF51" s="313">
        <f>IF(AF$6="","",COUNTIF('tmp４'!$K46:$O46,'女子一覧表 '!AF$6))</f>
        <v>0</v>
      </c>
      <c r="AG51" s="313">
        <f>IF(AG$6="","",COUNTIF('tmp４'!$K46:$O46,'女子一覧表 '!AG$6))</f>
        <v>0</v>
      </c>
      <c r="AH51" s="313" t="str">
        <f>IF(AH$6="","",COUNTIF('tmp４'!$K46:$O46,'女子一覧表 '!AH$6))</f>
        <v/>
      </c>
      <c r="AI51" s="313" t="str">
        <f>IF(AI$6="","",COUNTIF('tmp４'!$K46:$O46,'女子一覧表 '!AI$6))</f>
        <v/>
      </c>
      <c r="AJ51" s="313" t="str">
        <f>IF(AJ$6="","",COUNTIF('tmp４'!$K46:$O46,'女子一覧表 '!AJ$6))</f>
        <v/>
      </c>
      <c r="AK51" s="313" t="str">
        <f>IF(AK$6="","",COUNTIF('tmp４'!$K46:$O46,'女子一覧表 '!AK$6))</f>
        <v/>
      </c>
      <c r="AL51" s="313" t="str">
        <f>IF(AL$6="","",COUNTIF('tmp４'!$K46:$O46,'女子一覧表 '!AL$6))</f>
        <v/>
      </c>
      <c r="AM51" s="313" t="str">
        <f>IF(AM$6="","",COUNTIF('tmp４'!$K46:$O46,'女子一覧表 '!AM$6))</f>
        <v/>
      </c>
      <c r="AN51" s="313" t="str">
        <f>IF(AN$6="","",COUNTIF('tmp４'!$K46:$O46,'女子一覧表 '!AN$6))</f>
        <v/>
      </c>
      <c r="AO51" s="313" t="str">
        <f>IF(AO$6="","",COUNTIF('tmp４'!$K46:$O46,'女子一覧表 '!AO$6))</f>
        <v/>
      </c>
      <c r="AP51" s="313" t="str">
        <f>IF(AP$6="","",COUNTIF('tmp４'!$K46:$O46,'女子一覧表 '!AP$6))</f>
        <v/>
      </c>
      <c r="AQ51" s="313" t="str">
        <f>IF(AQ$6="","",COUNTIF('tmp４'!$K46:$O46,'女子一覧表 '!AQ$6))</f>
        <v/>
      </c>
      <c r="AR51" s="313" t="str">
        <f>IF(AR$6="","",COUNTIF('tmp４'!$K46:$O46,'女子一覧表 '!AR$6))</f>
        <v/>
      </c>
      <c r="AS51" s="313" t="str">
        <f>IF(AS$6="","",COUNTIF('tmp４'!$K46:$O46,'女子一覧表 '!AS$6))</f>
        <v/>
      </c>
      <c r="AT51" s="342" t="str">
        <f>IF(AT$6="","",COUNTIF('tmp４'!$K46:$O46,'女子一覧表 '!AT$6))</f>
        <v/>
      </c>
      <c r="AU51" s="309" t="str">
        <f>IF(AU$6="","",COUNTIF('tmp４'!$K46:$O46,'女子一覧表 '!AU$6))</f>
        <v/>
      </c>
      <c r="AV51" s="309" t="str">
        <f>IF(AV$6="","",COUNTIF('tmp４'!$K46:$O46,'女子一覧表 '!AV$6))</f>
        <v/>
      </c>
      <c r="AW51" s="314" t="str">
        <f>IF(AW$6="","",COUNTIF('tmp４'!$K46:$O46,'女子一覧表 '!AW$6))</f>
        <v/>
      </c>
    </row>
    <row r="52" spans="1:49" ht="15" customHeight="1">
      <c r="A52" s="311">
        <v>45</v>
      </c>
      <c r="B52" s="312" t="str">
        <f>女子種目選択!B48</f>
        <v/>
      </c>
      <c r="C52" s="312" t="str">
        <f>女子種目選択!C48</f>
        <v/>
      </c>
      <c r="D52" s="324" t="str">
        <f>女子種目選択!D48</f>
        <v/>
      </c>
      <c r="E52" s="326">
        <f>IF(E$6="","",COUNTIF('tmp４'!$K47:$O47,'女子一覧表 '!E$6))</f>
        <v>0</v>
      </c>
      <c r="F52" s="309">
        <f>IF(F$6="","",COUNTIF('tmp４'!$K47:$O47,'女子一覧表 '!F$6))</f>
        <v>0</v>
      </c>
      <c r="G52" s="313">
        <f>IF(G$6="","",COUNTIF('tmp４'!$K47:$O47,'女子一覧表 '!G$6))</f>
        <v>0</v>
      </c>
      <c r="H52" s="313">
        <f>IF(H$6="","",COUNTIF('tmp４'!$K47:$O47,'女子一覧表 '!H$6))</f>
        <v>0</v>
      </c>
      <c r="I52" s="313">
        <f>IF(I$6="","",COUNTIF('tmp４'!$K47:$O47,'女子一覧表 '!I$6))</f>
        <v>0</v>
      </c>
      <c r="J52" s="313">
        <f>IF(J$6="","",COUNTIF('tmp４'!$K47:$O47,'女子一覧表 '!J$6))</f>
        <v>0</v>
      </c>
      <c r="K52" s="313">
        <f>IF(K$6="","",COUNTIF('tmp４'!$K47:$O47,'女子一覧表 '!K$6))</f>
        <v>0</v>
      </c>
      <c r="L52" s="313">
        <f>IF(L$6="","",COUNTIF('tmp４'!$K47:$O47,'女子一覧表 '!L$6))</f>
        <v>0</v>
      </c>
      <c r="M52" s="313">
        <f>IF(M$6="","",COUNTIF('tmp４'!$K47:$O47,'女子一覧表 '!M$6))</f>
        <v>0</v>
      </c>
      <c r="N52" s="313">
        <f>IF(N$6="","",COUNTIF('tmp４'!$K47:$O47,'女子一覧表 '!N$6))</f>
        <v>0</v>
      </c>
      <c r="O52" s="313">
        <f>IF(O$6="","",COUNTIF('tmp４'!$K47:$O47,'女子一覧表 '!O$6))</f>
        <v>0</v>
      </c>
      <c r="P52" s="313">
        <f>IF(P$6="","",COUNTIF('tmp４'!$K47:$O47,'女子一覧表 '!P$6))</f>
        <v>0</v>
      </c>
      <c r="Q52" s="313">
        <f>IF(Q$6="","",COUNTIF('tmp４'!$K47:$O47,'女子一覧表 '!Q$6))</f>
        <v>0</v>
      </c>
      <c r="R52" s="313">
        <f>IF(R$6="","",COUNTIF('tmp４'!$K47:$O47,'女子一覧表 '!R$6))</f>
        <v>0</v>
      </c>
      <c r="S52" s="313">
        <f>IF(S$6="","",COUNTIF('tmp４'!$K47:$O47,'女子一覧表 '!S$6))</f>
        <v>0</v>
      </c>
      <c r="T52" s="313">
        <f>IF(T$6="","",COUNTIF('tmp４'!$K47:$O47,'女子一覧表 '!T$6))</f>
        <v>0</v>
      </c>
      <c r="U52" s="342">
        <f>IF(U$6="","",COUNTIF('tmp４'!$K47:$O47,'女子一覧表 '!U$6))</f>
        <v>0</v>
      </c>
      <c r="V52" s="309">
        <f>IF(V$6="","",COUNTIF('tmp４'!$K47:$O47,'女子一覧表 '!V$6))</f>
        <v>0</v>
      </c>
      <c r="W52" s="309">
        <f>IF(W$6="","",COUNTIF('tmp４'!$K47:$O47,'女子一覧表 '!W$6))</f>
        <v>0</v>
      </c>
      <c r="X52" s="314">
        <f>IF(X$6="","",COUNTIF('tmp４'!$K47:$O47,'女子一覧表 '!X$6))</f>
        <v>0</v>
      </c>
      <c r="Z52" s="311">
        <v>45</v>
      </c>
      <c r="AA52" s="312" t="str">
        <f t="shared" si="0"/>
        <v/>
      </c>
      <c r="AB52" s="312" t="str">
        <f t="shared" si="0"/>
        <v/>
      </c>
      <c r="AC52" s="324" t="str">
        <f t="shared" si="0"/>
        <v/>
      </c>
      <c r="AD52" s="326">
        <f>IF(AD$6="","",COUNTIF('tmp４'!$K47:$O47,'女子一覧表 '!AD$6))</f>
        <v>0</v>
      </c>
      <c r="AE52" s="309">
        <f>IF(AE$6="","",COUNTIF('tmp４'!$K47:$O47,'女子一覧表 '!AE$6))</f>
        <v>0</v>
      </c>
      <c r="AF52" s="313">
        <f>IF(AF$6="","",COUNTIF('tmp４'!$K47:$O47,'女子一覧表 '!AF$6))</f>
        <v>0</v>
      </c>
      <c r="AG52" s="313">
        <f>IF(AG$6="","",COUNTIF('tmp４'!$K47:$O47,'女子一覧表 '!AG$6))</f>
        <v>0</v>
      </c>
      <c r="AH52" s="313" t="str">
        <f>IF(AH$6="","",COUNTIF('tmp４'!$K47:$O47,'女子一覧表 '!AH$6))</f>
        <v/>
      </c>
      <c r="AI52" s="313" t="str">
        <f>IF(AI$6="","",COUNTIF('tmp４'!$K47:$O47,'女子一覧表 '!AI$6))</f>
        <v/>
      </c>
      <c r="AJ52" s="313" t="str">
        <f>IF(AJ$6="","",COUNTIF('tmp４'!$K47:$O47,'女子一覧表 '!AJ$6))</f>
        <v/>
      </c>
      <c r="AK52" s="313" t="str">
        <f>IF(AK$6="","",COUNTIF('tmp４'!$K47:$O47,'女子一覧表 '!AK$6))</f>
        <v/>
      </c>
      <c r="AL52" s="313" t="str">
        <f>IF(AL$6="","",COUNTIF('tmp４'!$K47:$O47,'女子一覧表 '!AL$6))</f>
        <v/>
      </c>
      <c r="AM52" s="313" t="str">
        <f>IF(AM$6="","",COUNTIF('tmp４'!$K47:$O47,'女子一覧表 '!AM$6))</f>
        <v/>
      </c>
      <c r="AN52" s="313" t="str">
        <f>IF(AN$6="","",COUNTIF('tmp４'!$K47:$O47,'女子一覧表 '!AN$6))</f>
        <v/>
      </c>
      <c r="AO52" s="313" t="str">
        <f>IF(AO$6="","",COUNTIF('tmp４'!$K47:$O47,'女子一覧表 '!AO$6))</f>
        <v/>
      </c>
      <c r="AP52" s="313" t="str">
        <f>IF(AP$6="","",COUNTIF('tmp４'!$K47:$O47,'女子一覧表 '!AP$6))</f>
        <v/>
      </c>
      <c r="AQ52" s="313" t="str">
        <f>IF(AQ$6="","",COUNTIF('tmp４'!$K47:$O47,'女子一覧表 '!AQ$6))</f>
        <v/>
      </c>
      <c r="AR52" s="313" t="str">
        <f>IF(AR$6="","",COUNTIF('tmp４'!$K47:$O47,'女子一覧表 '!AR$6))</f>
        <v/>
      </c>
      <c r="AS52" s="313" t="str">
        <f>IF(AS$6="","",COUNTIF('tmp４'!$K47:$O47,'女子一覧表 '!AS$6))</f>
        <v/>
      </c>
      <c r="AT52" s="342" t="str">
        <f>IF(AT$6="","",COUNTIF('tmp４'!$K47:$O47,'女子一覧表 '!AT$6))</f>
        <v/>
      </c>
      <c r="AU52" s="309" t="str">
        <f>IF(AU$6="","",COUNTIF('tmp４'!$K47:$O47,'女子一覧表 '!AU$6))</f>
        <v/>
      </c>
      <c r="AV52" s="309" t="str">
        <f>IF(AV$6="","",COUNTIF('tmp４'!$K47:$O47,'女子一覧表 '!AV$6))</f>
        <v/>
      </c>
      <c r="AW52" s="314" t="str">
        <f>IF(AW$6="","",COUNTIF('tmp４'!$K47:$O47,'女子一覧表 '!AW$6))</f>
        <v/>
      </c>
    </row>
    <row r="53" spans="1:49" ht="15" customHeight="1">
      <c r="A53" s="311">
        <v>46</v>
      </c>
      <c r="B53" s="312" t="str">
        <f>女子種目選択!B49</f>
        <v/>
      </c>
      <c r="C53" s="312" t="str">
        <f>女子種目選択!C49</f>
        <v/>
      </c>
      <c r="D53" s="324" t="str">
        <f>女子種目選択!D49</f>
        <v/>
      </c>
      <c r="E53" s="326">
        <f>IF(E$6="","",COUNTIF('tmp４'!$K48:$O48,'女子一覧表 '!E$6))</f>
        <v>0</v>
      </c>
      <c r="F53" s="313">
        <f>IF(F$6="","",COUNTIF('tmp４'!$K48:$O48,'女子一覧表 '!F$6))</f>
        <v>0</v>
      </c>
      <c r="G53" s="313">
        <f>IF(G$6="","",COUNTIF('tmp４'!$K48:$O48,'女子一覧表 '!G$6))</f>
        <v>0</v>
      </c>
      <c r="H53" s="313">
        <f>IF(H$6="","",COUNTIF('tmp４'!$K48:$O48,'女子一覧表 '!H$6))</f>
        <v>0</v>
      </c>
      <c r="I53" s="313">
        <f>IF(I$6="","",COUNTIF('tmp４'!$K48:$O48,'女子一覧表 '!I$6))</f>
        <v>0</v>
      </c>
      <c r="J53" s="313">
        <f>IF(J$6="","",COUNTIF('tmp４'!$K48:$O48,'女子一覧表 '!J$6))</f>
        <v>0</v>
      </c>
      <c r="K53" s="313">
        <f>IF(K$6="","",COUNTIF('tmp４'!$K48:$O48,'女子一覧表 '!K$6))</f>
        <v>0</v>
      </c>
      <c r="L53" s="313">
        <f>IF(L$6="","",COUNTIF('tmp４'!$K48:$O48,'女子一覧表 '!L$6))</f>
        <v>0</v>
      </c>
      <c r="M53" s="313">
        <f>IF(M$6="","",COUNTIF('tmp４'!$K48:$O48,'女子一覧表 '!M$6))</f>
        <v>0</v>
      </c>
      <c r="N53" s="313">
        <f>IF(N$6="","",COUNTIF('tmp４'!$K48:$O48,'女子一覧表 '!N$6))</f>
        <v>0</v>
      </c>
      <c r="O53" s="313">
        <f>IF(O$6="","",COUNTIF('tmp４'!$K48:$O48,'女子一覧表 '!O$6))</f>
        <v>0</v>
      </c>
      <c r="P53" s="313">
        <f>IF(P$6="","",COUNTIF('tmp４'!$K48:$O48,'女子一覧表 '!P$6))</f>
        <v>0</v>
      </c>
      <c r="Q53" s="313">
        <f>IF(Q$6="","",COUNTIF('tmp４'!$K48:$O48,'女子一覧表 '!Q$6))</f>
        <v>0</v>
      </c>
      <c r="R53" s="313">
        <f>IF(R$6="","",COUNTIF('tmp４'!$K48:$O48,'女子一覧表 '!R$6))</f>
        <v>0</v>
      </c>
      <c r="S53" s="313">
        <f>IF(S$6="","",COUNTIF('tmp４'!$K48:$O48,'女子一覧表 '!S$6))</f>
        <v>0</v>
      </c>
      <c r="T53" s="313">
        <f>IF(T$6="","",COUNTIF('tmp４'!$K48:$O48,'女子一覧表 '!T$6))</f>
        <v>0</v>
      </c>
      <c r="U53" s="342">
        <f>IF(U$6="","",COUNTIF('tmp４'!$K48:$O48,'女子一覧表 '!U$6))</f>
        <v>0</v>
      </c>
      <c r="V53" s="309">
        <f>IF(V$6="","",COUNTIF('tmp４'!$K48:$O48,'女子一覧表 '!V$6))</f>
        <v>0</v>
      </c>
      <c r="W53" s="309">
        <f>IF(W$6="","",COUNTIF('tmp４'!$K48:$O48,'女子一覧表 '!W$6))</f>
        <v>0</v>
      </c>
      <c r="X53" s="314">
        <f>IF(X$6="","",COUNTIF('tmp４'!$K48:$O48,'女子一覧表 '!X$6))</f>
        <v>0</v>
      </c>
      <c r="Z53" s="311">
        <v>46</v>
      </c>
      <c r="AA53" s="312" t="str">
        <f t="shared" si="0"/>
        <v/>
      </c>
      <c r="AB53" s="312" t="str">
        <f t="shared" si="0"/>
        <v/>
      </c>
      <c r="AC53" s="324" t="str">
        <f t="shared" si="0"/>
        <v/>
      </c>
      <c r="AD53" s="326">
        <f>IF(AD$6="","",COUNTIF('tmp４'!$K48:$O48,'女子一覧表 '!AD$6))</f>
        <v>0</v>
      </c>
      <c r="AE53" s="313">
        <f>IF(AE$6="","",COUNTIF('tmp４'!$K48:$O48,'女子一覧表 '!AE$6))</f>
        <v>0</v>
      </c>
      <c r="AF53" s="313">
        <f>IF(AF$6="","",COUNTIF('tmp４'!$K48:$O48,'女子一覧表 '!AF$6))</f>
        <v>0</v>
      </c>
      <c r="AG53" s="313">
        <f>IF(AG$6="","",COUNTIF('tmp４'!$K48:$O48,'女子一覧表 '!AG$6))</f>
        <v>0</v>
      </c>
      <c r="AH53" s="313" t="str">
        <f>IF(AH$6="","",COUNTIF('tmp４'!$K48:$O48,'女子一覧表 '!AH$6))</f>
        <v/>
      </c>
      <c r="AI53" s="313" t="str">
        <f>IF(AI$6="","",COUNTIF('tmp４'!$K48:$O48,'女子一覧表 '!AI$6))</f>
        <v/>
      </c>
      <c r="AJ53" s="313" t="str">
        <f>IF(AJ$6="","",COUNTIF('tmp４'!$K48:$O48,'女子一覧表 '!AJ$6))</f>
        <v/>
      </c>
      <c r="AK53" s="313" t="str">
        <f>IF(AK$6="","",COUNTIF('tmp４'!$K48:$O48,'女子一覧表 '!AK$6))</f>
        <v/>
      </c>
      <c r="AL53" s="313" t="str">
        <f>IF(AL$6="","",COUNTIF('tmp４'!$K48:$O48,'女子一覧表 '!AL$6))</f>
        <v/>
      </c>
      <c r="AM53" s="313" t="str">
        <f>IF(AM$6="","",COUNTIF('tmp４'!$K48:$O48,'女子一覧表 '!AM$6))</f>
        <v/>
      </c>
      <c r="AN53" s="313" t="str">
        <f>IF(AN$6="","",COUNTIF('tmp４'!$K48:$O48,'女子一覧表 '!AN$6))</f>
        <v/>
      </c>
      <c r="AO53" s="313" t="str">
        <f>IF(AO$6="","",COUNTIF('tmp４'!$K48:$O48,'女子一覧表 '!AO$6))</f>
        <v/>
      </c>
      <c r="AP53" s="313" t="str">
        <f>IF(AP$6="","",COUNTIF('tmp４'!$K48:$O48,'女子一覧表 '!AP$6))</f>
        <v/>
      </c>
      <c r="AQ53" s="313" t="str">
        <f>IF(AQ$6="","",COUNTIF('tmp４'!$K48:$O48,'女子一覧表 '!AQ$6))</f>
        <v/>
      </c>
      <c r="AR53" s="313" t="str">
        <f>IF(AR$6="","",COUNTIF('tmp４'!$K48:$O48,'女子一覧表 '!AR$6))</f>
        <v/>
      </c>
      <c r="AS53" s="313" t="str">
        <f>IF(AS$6="","",COUNTIF('tmp４'!$K48:$O48,'女子一覧表 '!AS$6))</f>
        <v/>
      </c>
      <c r="AT53" s="342" t="str">
        <f>IF(AT$6="","",COUNTIF('tmp４'!$K48:$O48,'女子一覧表 '!AT$6))</f>
        <v/>
      </c>
      <c r="AU53" s="309" t="str">
        <f>IF(AU$6="","",COUNTIF('tmp４'!$K48:$O48,'女子一覧表 '!AU$6))</f>
        <v/>
      </c>
      <c r="AV53" s="309" t="str">
        <f>IF(AV$6="","",COUNTIF('tmp４'!$K48:$O48,'女子一覧表 '!AV$6))</f>
        <v/>
      </c>
      <c r="AW53" s="314" t="str">
        <f>IF(AW$6="","",COUNTIF('tmp４'!$K48:$O48,'女子一覧表 '!AW$6))</f>
        <v/>
      </c>
    </row>
    <row r="54" spans="1:49" ht="15" customHeight="1">
      <c r="A54" s="311">
        <v>47</v>
      </c>
      <c r="B54" s="312" t="str">
        <f>女子種目選択!B50</f>
        <v/>
      </c>
      <c r="C54" s="312" t="str">
        <f>女子種目選択!C50</f>
        <v/>
      </c>
      <c r="D54" s="324" t="str">
        <f>女子種目選択!D50</f>
        <v/>
      </c>
      <c r="E54" s="326">
        <f>IF(E$6="","",COUNTIF('tmp４'!$K49:$O49,'女子一覧表 '!E$6))</f>
        <v>0</v>
      </c>
      <c r="F54" s="309">
        <f>IF(F$6="","",COUNTIF('tmp４'!$K49:$O49,'女子一覧表 '!F$6))</f>
        <v>0</v>
      </c>
      <c r="G54" s="313">
        <f>IF(G$6="","",COUNTIF('tmp４'!$K49:$O49,'女子一覧表 '!G$6))</f>
        <v>0</v>
      </c>
      <c r="H54" s="313">
        <f>IF(H$6="","",COUNTIF('tmp４'!$K49:$O49,'女子一覧表 '!H$6))</f>
        <v>0</v>
      </c>
      <c r="I54" s="313">
        <f>IF(I$6="","",COUNTIF('tmp４'!$K49:$O49,'女子一覧表 '!I$6))</f>
        <v>0</v>
      </c>
      <c r="J54" s="313">
        <f>IF(J$6="","",COUNTIF('tmp４'!$K49:$O49,'女子一覧表 '!J$6))</f>
        <v>0</v>
      </c>
      <c r="K54" s="313">
        <f>IF(K$6="","",COUNTIF('tmp４'!$K49:$O49,'女子一覧表 '!K$6))</f>
        <v>0</v>
      </c>
      <c r="L54" s="313">
        <f>IF(L$6="","",COUNTIF('tmp４'!$K49:$O49,'女子一覧表 '!L$6))</f>
        <v>0</v>
      </c>
      <c r="M54" s="313">
        <f>IF(M$6="","",COUNTIF('tmp４'!$K49:$O49,'女子一覧表 '!M$6))</f>
        <v>0</v>
      </c>
      <c r="N54" s="313">
        <f>IF(N$6="","",COUNTIF('tmp４'!$K49:$O49,'女子一覧表 '!N$6))</f>
        <v>0</v>
      </c>
      <c r="O54" s="313">
        <f>IF(O$6="","",COUNTIF('tmp４'!$K49:$O49,'女子一覧表 '!O$6))</f>
        <v>0</v>
      </c>
      <c r="P54" s="313">
        <f>IF(P$6="","",COUNTIF('tmp４'!$K49:$O49,'女子一覧表 '!P$6))</f>
        <v>0</v>
      </c>
      <c r="Q54" s="313">
        <f>IF(Q$6="","",COUNTIF('tmp４'!$K49:$O49,'女子一覧表 '!Q$6))</f>
        <v>0</v>
      </c>
      <c r="R54" s="313">
        <f>IF(R$6="","",COUNTIF('tmp４'!$K49:$O49,'女子一覧表 '!R$6))</f>
        <v>0</v>
      </c>
      <c r="S54" s="313">
        <f>IF(S$6="","",COUNTIF('tmp４'!$K49:$O49,'女子一覧表 '!S$6))</f>
        <v>0</v>
      </c>
      <c r="T54" s="313">
        <f>IF(T$6="","",COUNTIF('tmp４'!$K49:$O49,'女子一覧表 '!T$6))</f>
        <v>0</v>
      </c>
      <c r="U54" s="342">
        <f>IF(U$6="","",COUNTIF('tmp４'!$K49:$O49,'女子一覧表 '!U$6))</f>
        <v>0</v>
      </c>
      <c r="V54" s="309">
        <f>IF(V$6="","",COUNTIF('tmp４'!$K49:$O49,'女子一覧表 '!V$6))</f>
        <v>0</v>
      </c>
      <c r="W54" s="309">
        <f>IF(W$6="","",COUNTIF('tmp４'!$K49:$O49,'女子一覧表 '!W$6))</f>
        <v>0</v>
      </c>
      <c r="X54" s="314">
        <f>IF(X$6="","",COUNTIF('tmp４'!$K49:$O49,'女子一覧表 '!X$6))</f>
        <v>0</v>
      </c>
      <c r="Z54" s="311">
        <v>47</v>
      </c>
      <c r="AA54" s="312" t="str">
        <f t="shared" si="0"/>
        <v/>
      </c>
      <c r="AB54" s="312" t="str">
        <f t="shared" si="0"/>
        <v/>
      </c>
      <c r="AC54" s="324" t="str">
        <f t="shared" si="0"/>
        <v/>
      </c>
      <c r="AD54" s="326">
        <f>IF(AD$6="","",COUNTIF('tmp４'!$K49:$O49,'女子一覧表 '!AD$6))</f>
        <v>0</v>
      </c>
      <c r="AE54" s="309">
        <f>IF(AE$6="","",COUNTIF('tmp４'!$K49:$O49,'女子一覧表 '!AE$6))</f>
        <v>0</v>
      </c>
      <c r="AF54" s="313">
        <f>IF(AF$6="","",COUNTIF('tmp４'!$K49:$O49,'女子一覧表 '!AF$6))</f>
        <v>0</v>
      </c>
      <c r="AG54" s="313">
        <f>IF(AG$6="","",COUNTIF('tmp４'!$K49:$O49,'女子一覧表 '!AG$6))</f>
        <v>0</v>
      </c>
      <c r="AH54" s="313" t="str">
        <f>IF(AH$6="","",COUNTIF('tmp４'!$K49:$O49,'女子一覧表 '!AH$6))</f>
        <v/>
      </c>
      <c r="AI54" s="313" t="str">
        <f>IF(AI$6="","",COUNTIF('tmp４'!$K49:$O49,'女子一覧表 '!AI$6))</f>
        <v/>
      </c>
      <c r="AJ54" s="313" t="str">
        <f>IF(AJ$6="","",COUNTIF('tmp４'!$K49:$O49,'女子一覧表 '!AJ$6))</f>
        <v/>
      </c>
      <c r="AK54" s="313" t="str">
        <f>IF(AK$6="","",COUNTIF('tmp４'!$K49:$O49,'女子一覧表 '!AK$6))</f>
        <v/>
      </c>
      <c r="AL54" s="313" t="str">
        <f>IF(AL$6="","",COUNTIF('tmp４'!$K49:$O49,'女子一覧表 '!AL$6))</f>
        <v/>
      </c>
      <c r="AM54" s="313" t="str">
        <f>IF(AM$6="","",COUNTIF('tmp４'!$K49:$O49,'女子一覧表 '!AM$6))</f>
        <v/>
      </c>
      <c r="AN54" s="313" t="str">
        <f>IF(AN$6="","",COUNTIF('tmp４'!$K49:$O49,'女子一覧表 '!AN$6))</f>
        <v/>
      </c>
      <c r="AO54" s="313" t="str">
        <f>IF(AO$6="","",COUNTIF('tmp４'!$K49:$O49,'女子一覧表 '!AO$6))</f>
        <v/>
      </c>
      <c r="AP54" s="313" t="str">
        <f>IF(AP$6="","",COUNTIF('tmp４'!$K49:$O49,'女子一覧表 '!AP$6))</f>
        <v/>
      </c>
      <c r="AQ54" s="313" t="str">
        <f>IF(AQ$6="","",COUNTIF('tmp４'!$K49:$O49,'女子一覧表 '!AQ$6))</f>
        <v/>
      </c>
      <c r="AR54" s="313" t="str">
        <f>IF(AR$6="","",COUNTIF('tmp４'!$K49:$O49,'女子一覧表 '!AR$6))</f>
        <v/>
      </c>
      <c r="AS54" s="313" t="str">
        <f>IF(AS$6="","",COUNTIF('tmp４'!$K49:$O49,'女子一覧表 '!AS$6))</f>
        <v/>
      </c>
      <c r="AT54" s="342" t="str">
        <f>IF(AT$6="","",COUNTIF('tmp４'!$K49:$O49,'女子一覧表 '!AT$6))</f>
        <v/>
      </c>
      <c r="AU54" s="309" t="str">
        <f>IF(AU$6="","",COUNTIF('tmp４'!$K49:$O49,'女子一覧表 '!AU$6))</f>
        <v/>
      </c>
      <c r="AV54" s="309" t="str">
        <f>IF(AV$6="","",COUNTIF('tmp４'!$K49:$O49,'女子一覧表 '!AV$6))</f>
        <v/>
      </c>
      <c r="AW54" s="314" t="str">
        <f>IF(AW$6="","",COUNTIF('tmp４'!$K49:$O49,'女子一覧表 '!AW$6))</f>
        <v/>
      </c>
    </row>
    <row r="55" spans="1:49" ht="15" customHeight="1">
      <c r="A55" s="311">
        <v>48</v>
      </c>
      <c r="B55" s="312" t="str">
        <f>女子種目選択!B51</f>
        <v/>
      </c>
      <c r="C55" s="312" t="str">
        <f>女子種目選択!C51</f>
        <v/>
      </c>
      <c r="D55" s="324" t="str">
        <f>女子種目選択!D51</f>
        <v/>
      </c>
      <c r="E55" s="326">
        <f>IF(E$6="","",COUNTIF('tmp４'!$K50:$O50,'女子一覧表 '!E$6))</f>
        <v>0</v>
      </c>
      <c r="F55" s="313">
        <f>IF(F$6="","",COUNTIF('tmp４'!$K50:$O50,'女子一覧表 '!F$6))</f>
        <v>0</v>
      </c>
      <c r="G55" s="313">
        <f>IF(G$6="","",COUNTIF('tmp４'!$K50:$O50,'女子一覧表 '!G$6))</f>
        <v>0</v>
      </c>
      <c r="H55" s="313">
        <f>IF(H$6="","",COUNTIF('tmp４'!$K50:$O50,'女子一覧表 '!H$6))</f>
        <v>0</v>
      </c>
      <c r="I55" s="313">
        <f>IF(I$6="","",COUNTIF('tmp４'!$K50:$O50,'女子一覧表 '!I$6))</f>
        <v>0</v>
      </c>
      <c r="J55" s="313">
        <f>IF(J$6="","",COUNTIF('tmp４'!$K50:$O50,'女子一覧表 '!J$6))</f>
        <v>0</v>
      </c>
      <c r="K55" s="313">
        <f>IF(K$6="","",COUNTIF('tmp４'!$K50:$O50,'女子一覧表 '!K$6))</f>
        <v>0</v>
      </c>
      <c r="L55" s="313">
        <f>IF(L$6="","",COUNTIF('tmp４'!$K50:$O50,'女子一覧表 '!L$6))</f>
        <v>0</v>
      </c>
      <c r="M55" s="313">
        <f>IF(M$6="","",COUNTIF('tmp４'!$K50:$O50,'女子一覧表 '!M$6))</f>
        <v>0</v>
      </c>
      <c r="N55" s="313">
        <f>IF(N$6="","",COUNTIF('tmp４'!$K50:$O50,'女子一覧表 '!N$6))</f>
        <v>0</v>
      </c>
      <c r="O55" s="313">
        <f>IF(O$6="","",COUNTIF('tmp４'!$K50:$O50,'女子一覧表 '!O$6))</f>
        <v>0</v>
      </c>
      <c r="P55" s="313">
        <f>IF(P$6="","",COUNTIF('tmp４'!$K50:$O50,'女子一覧表 '!P$6))</f>
        <v>0</v>
      </c>
      <c r="Q55" s="313">
        <f>IF(Q$6="","",COUNTIF('tmp４'!$K50:$O50,'女子一覧表 '!Q$6))</f>
        <v>0</v>
      </c>
      <c r="R55" s="313">
        <f>IF(R$6="","",COUNTIF('tmp４'!$K50:$O50,'女子一覧表 '!R$6))</f>
        <v>0</v>
      </c>
      <c r="S55" s="313">
        <f>IF(S$6="","",COUNTIF('tmp４'!$K50:$O50,'女子一覧表 '!S$6))</f>
        <v>0</v>
      </c>
      <c r="T55" s="313">
        <f>IF(T$6="","",COUNTIF('tmp４'!$K50:$O50,'女子一覧表 '!T$6))</f>
        <v>0</v>
      </c>
      <c r="U55" s="342">
        <f>IF(U$6="","",COUNTIF('tmp４'!$K50:$O50,'女子一覧表 '!U$6))</f>
        <v>0</v>
      </c>
      <c r="V55" s="309">
        <f>IF(V$6="","",COUNTIF('tmp４'!$K50:$O50,'女子一覧表 '!V$6))</f>
        <v>0</v>
      </c>
      <c r="W55" s="309">
        <f>IF(W$6="","",COUNTIF('tmp４'!$K50:$O50,'女子一覧表 '!W$6))</f>
        <v>0</v>
      </c>
      <c r="X55" s="314">
        <f>IF(X$6="","",COUNTIF('tmp４'!$K50:$O50,'女子一覧表 '!X$6))</f>
        <v>0</v>
      </c>
      <c r="Z55" s="311">
        <v>48</v>
      </c>
      <c r="AA55" s="312" t="str">
        <f t="shared" si="0"/>
        <v/>
      </c>
      <c r="AB55" s="312" t="str">
        <f t="shared" si="0"/>
        <v/>
      </c>
      <c r="AC55" s="324" t="str">
        <f t="shared" si="0"/>
        <v/>
      </c>
      <c r="AD55" s="326">
        <f>IF(AD$6="","",COUNTIF('tmp４'!$K50:$O50,'女子一覧表 '!AD$6))</f>
        <v>0</v>
      </c>
      <c r="AE55" s="313">
        <f>IF(AE$6="","",COUNTIF('tmp４'!$K50:$O50,'女子一覧表 '!AE$6))</f>
        <v>0</v>
      </c>
      <c r="AF55" s="313">
        <f>IF(AF$6="","",COUNTIF('tmp４'!$K50:$O50,'女子一覧表 '!AF$6))</f>
        <v>0</v>
      </c>
      <c r="AG55" s="313">
        <f>IF(AG$6="","",COUNTIF('tmp４'!$K50:$O50,'女子一覧表 '!AG$6))</f>
        <v>0</v>
      </c>
      <c r="AH55" s="313" t="str">
        <f>IF(AH$6="","",COUNTIF('tmp４'!$K50:$O50,'女子一覧表 '!AH$6))</f>
        <v/>
      </c>
      <c r="AI55" s="313" t="str">
        <f>IF(AI$6="","",COUNTIF('tmp４'!$K50:$O50,'女子一覧表 '!AI$6))</f>
        <v/>
      </c>
      <c r="AJ55" s="313" t="str">
        <f>IF(AJ$6="","",COUNTIF('tmp４'!$K50:$O50,'女子一覧表 '!AJ$6))</f>
        <v/>
      </c>
      <c r="AK55" s="313" t="str">
        <f>IF(AK$6="","",COUNTIF('tmp４'!$K50:$O50,'女子一覧表 '!AK$6))</f>
        <v/>
      </c>
      <c r="AL55" s="313" t="str">
        <f>IF(AL$6="","",COUNTIF('tmp４'!$K50:$O50,'女子一覧表 '!AL$6))</f>
        <v/>
      </c>
      <c r="AM55" s="313" t="str">
        <f>IF(AM$6="","",COUNTIF('tmp４'!$K50:$O50,'女子一覧表 '!AM$6))</f>
        <v/>
      </c>
      <c r="AN55" s="313" t="str">
        <f>IF(AN$6="","",COUNTIF('tmp４'!$K50:$O50,'女子一覧表 '!AN$6))</f>
        <v/>
      </c>
      <c r="AO55" s="313" t="str">
        <f>IF(AO$6="","",COUNTIF('tmp４'!$K50:$O50,'女子一覧表 '!AO$6))</f>
        <v/>
      </c>
      <c r="AP55" s="313" t="str">
        <f>IF(AP$6="","",COUNTIF('tmp４'!$K50:$O50,'女子一覧表 '!AP$6))</f>
        <v/>
      </c>
      <c r="AQ55" s="313" t="str">
        <f>IF(AQ$6="","",COUNTIF('tmp４'!$K50:$O50,'女子一覧表 '!AQ$6))</f>
        <v/>
      </c>
      <c r="AR55" s="313" t="str">
        <f>IF(AR$6="","",COUNTIF('tmp４'!$K50:$O50,'女子一覧表 '!AR$6))</f>
        <v/>
      </c>
      <c r="AS55" s="313" t="str">
        <f>IF(AS$6="","",COUNTIF('tmp４'!$K50:$O50,'女子一覧表 '!AS$6))</f>
        <v/>
      </c>
      <c r="AT55" s="342" t="str">
        <f>IF(AT$6="","",COUNTIF('tmp４'!$K50:$O50,'女子一覧表 '!AT$6))</f>
        <v/>
      </c>
      <c r="AU55" s="309" t="str">
        <f>IF(AU$6="","",COUNTIF('tmp４'!$K50:$O50,'女子一覧表 '!AU$6))</f>
        <v/>
      </c>
      <c r="AV55" s="309" t="str">
        <f>IF(AV$6="","",COUNTIF('tmp４'!$K50:$O50,'女子一覧表 '!AV$6))</f>
        <v/>
      </c>
      <c r="AW55" s="314" t="str">
        <f>IF(AW$6="","",COUNTIF('tmp４'!$K50:$O50,'女子一覧表 '!AW$6))</f>
        <v/>
      </c>
    </row>
    <row r="56" spans="1:49" ht="15" customHeight="1">
      <c r="A56" s="311">
        <v>49</v>
      </c>
      <c r="B56" s="312" t="str">
        <f>女子種目選択!B52</f>
        <v/>
      </c>
      <c r="C56" s="312" t="str">
        <f>女子種目選択!C52</f>
        <v/>
      </c>
      <c r="D56" s="324" t="str">
        <f>女子種目選択!D52</f>
        <v/>
      </c>
      <c r="E56" s="326">
        <f>IF(E$6="","",COUNTIF('tmp４'!$K51:$O51,'女子一覧表 '!E$6))</f>
        <v>0</v>
      </c>
      <c r="F56" s="309">
        <f>IF(F$6="","",COUNTIF('tmp４'!$K51:$O51,'女子一覧表 '!F$6))</f>
        <v>0</v>
      </c>
      <c r="G56" s="313">
        <f>IF(G$6="","",COUNTIF('tmp４'!$K51:$O51,'女子一覧表 '!G$6))</f>
        <v>0</v>
      </c>
      <c r="H56" s="313">
        <f>IF(H$6="","",COUNTIF('tmp４'!$K51:$O51,'女子一覧表 '!H$6))</f>
        <v>0</v>
      </c>
      <c r="I56" s="313">
        <f>IF(I$6="","",COUNTIF('tmp４'!$K51:$O51,'女子一覧表 '!I$6))</f>
        <v>0</v>
      </c>
      <c r="J56" s="313">
        <f>IF(J$6="","",COUNTIF('tmp４'!$K51:$O51,'女子一覧表 '!J$6))</f>
        <v>0</v>
      </c>
      <c r="K56" s="313">
        <f>IF(K$6="","",COUNTIF('tmp４'!$K51:$O51,'女子一覧表 '!K$6))</f>
        <v>0</v>
      </c>
      <c r="L56" s="313">
        <f>IF(L$6="","",COUNTIF('tmp４'!$K51:$O51,'女子一覧表 '!L$6))</f>
        <v>0</v>
      </c>
      <c r="M56" s="313">
        <f>IF(M$6="","",COUNTIF('tmp４'!$K51:$O51,'女子一覧表 '!M$6))</f>
        <v>0</v>
      </c>
      <c r="N56" s="313">
        <f>IF(N$6="","",COUNTIF('tmp４'!$K51:$O51,'女子一覧表 '!N$6))</f>
        <v>0</v>
      </c>
      <c r="O56" s="313">
        <f>IF(O$6="","",COUNTIF('tmp４'!$K51:$O51,'女子一覧表 '!O$6))</f>
        <v>0</v>
      </c>
      <c r="P56" s="313">
        <f>IF(P$6="","",COUNTIF('tmp４'!$K51:$O51,'女子一覧表 '!P$6))</f>
        <v>0</v>
      </c>
      <c r="Q56" s="313">
        <f>IF(Q$6="","",COUNTIF('tmp４'!$K51:$O51,'女子一覧表 '!Q$6))</f>
        <v>0</v>
      </c>
      <c r="R56" s="313">
        <f>IF(R$6="","",COUNTIF('tmp４'!$K51:$O51,'女子一覧表 '!R$6))</f>
        <v>0</v>
      </c>
      <c r="S56" s="313">
        <f>IF(S$6="","",COUNTIF('tmp４'!$K51:$O51,'女子一覧表 '!S$6))</f>
        <v>0</v>
      </c>
      <c r="T56" s="313">
        <f>IF(T$6="","",COUNTIF('tmp４'!$K51:$O51,'女子一覧表 '!T$6))</f>
        <v>0</v>
      </c>
      <c r="U56" s="342">
        <f>IF(U$6="","",COUNTIF('tmp４'!$K51:$O51,'女子一覧表 '!U$6))</f>
        <v>0</v>
      </c>
      <c r="V56" s="309">
        <f>IF(V$6="","",COUNTIF('tmp４'!$K51:$O51,'女子一覧表 '!V$6))</f>
        <v>0</v>
      </c>
      <c r="W56" s="309">
        <f>IF(W$6="","",COUNTIF('tmp４'!$K51:$O51,'女子一覧表 '!W$6))</f>
        <v>0</v>
      </c>
      <c r="X56" s="314">
        <f>IF(X$6="","",COUNTIF('tmp４'!$K51:$O51,'女子一覧表 '!X$6))</f>
        <v>0</v>
      </c>
      <c r="Z56" s="311">
        <v>49</v>
      </c>
      <c r="AA56" s="312" t="str">
        <f t="shared" si="0"/>
        <v/>
      </c>
      <c r="AB56" s="312" t="str">
        <f t="shared" si="0"/>
        <v/>
      </c>
      <c r="AC56" s="324" t="str">
        <f t="shared" si="0"/>
        <v/>
      </c>
      <c r="AD56" s="326">
        <f>IF(AD$6="","",COUNTIF('tmp４'!$K51:$O51,'女子一覧表 '!AD$6))</f>
        <v>0</v>
      </c>
      <c r="AE56" s="309">
        <f>IF(AE$6="","",COUNTIF('tmp４'!$K51:$O51,'女子一覧表 '!AE$6))</f>
        <v>0</v>
      </c>
      <c r="AF56" s="313">
        <f>IF(AF$6="","",COUNTIF('tmp４'!$K51:$O51,'女子一覧表 '!AF$6))</f>
        <v>0</v>
      </c>
      <c r="AG56" s="313">
        <f>IF(AG$6="","",COUNTIF('tmp４'!$K51:$O51,'女子一覧表 '!AG$6))</f>
        <v>0</v>
      </c>
      <c r="AH56" s="313" t="str">
        <f>IF(AH$6="","",COUNTIF('tmp４'!$K51:$O51,'女子一覧表 '!AH$6))</f>
        <v/>
      </c>
      <c r="AI56" s="313" t="str">
        <f>IF(AI$6="","",COUNTIF('tmp４'!$K51:$O51,'女子一覧表 '!AI$6))</f>
        <v/>
      </c>
      <c r="AJ56" s="313" t="str">
        <f>IF(AJ$6="","",COUNTIF('tmp４'!$K51:$O51,'女子一覧表 '!AJ$6))</f>
        <v/>
      </c>
      <c r="AK56" s="313" t="str">
        <f>IF(AK$6="","",COUNTIF('tmp４'!$K51:$O51,'女子一覧表 '!AK$6))</f>
        <v/>
      </c>
      <c r="AL56" s="313" t="str">
        <f>IF(AL$6="","",COUNTIF('tmp４'!$K51:$O51,'女子一覧表 '!AL$6))</f>
        <v/>
      </c>
      <c r="AM56" s="313" t="str">
        <f>IF(AM$6="","",COUNTIF('tmp４'!$K51:$O51,'女子一覧表 '!AM$6))</f>
        <v/>
      </c>
      <c r="AN56" s="313" t="str">
        <f>IF(AN$6="","",COUNTIF('tmp４'!$K51:$O51,'女子一覧表 '!AN$6))</f>
        <v/>
      </c>
      <c r="AO56" s="313" t="str">
        <f>IF(AO$6="","",COUNTIF('tmp４'!$K51:$O51,'女子一覧表 '!AO$6))</f>
        <v/>
      </c>
      <c r="AP56" s="313" t="str">
        <f>IF(AP$6="","",COUNTIF('tmp４'!$K51:$O51,'女子一覧表 '!AP$6))</f>
        <v/>
      </c>
      <c r="AQ56" s="313" t="str">
        <f>IF(AQ$6="","",COUNTIF('tmp４'!$K51:$O51,'女子一覧表 '!AQ$6))</f>
        <v/>
      </c>
      <c r="AR56" s="313" t="str">
        <f>IF(AR$6="","",COUNTIF('tmp４'!$K51:$O51,'女子一覧表 '!AR$6))</f>
        <v/>
      </c>
      <c r="AS56" s="313" t="str">
        <f>IF(AS$6="","",COUNTIF('tmp４'!$K51:$O51,'女子一覧表 '!AS$6))</f>
        <v/>
      </c>
      <c r="AT56" s="342" t="str">
        <f>IF(AT$6="","",COUNTIF('tmp４'!$K51:$O51,'女子一覧表 '!AT$6))</f>
        <v/>
      </c>
      <c r="AU56" s="309" t="str">
        <f>IF(AU$6="","",COUNTIF('tmp４'!$K51:$O51,'女子一覧表 '!AU$6))</f>
        <v/>
      </c>
      <c r="AV56" s="309" t="str">
        <f>IF(AV$6="","",COUNTIF('tmp４'!$K51:$O51,'女子一覧表 '!AV$6))</f>
        <v/>
      </c>
      <c r="AW56" s="314" t="str">
        <f>IF(AW$6="","",COUNTIF('tmp４'!$K51:$O51,'女子一覧表 '!AW$6))</f>
        <v/>
      </c>
    </row>
    <row r="57" spans="1:49" ht="15" customHeight="1" thickBot="1">
      <c r="A57" s="315">
        <v>50</v>
      </c>
      <c r="B57" s="316" t="str">
        <f>女子種目選択!B53</f>
        <v/>
      </c>
      <c r="C57" s="316" t="str">
        <f>女子種目選択!C53</f>
        <v/>
      </c>
      <c r="D57" s="317" t="str">
        <f>女子種目選択!D53</f>
        <v/>
      </c>
      <c r="E57" s="327">
        <f>IF(E$6="","",COUNTIF('tmp４'!$K52:$O52,'女子一覧表 '!E$6))</f>
        <v>0</v>
      </c>
      <c r="F57" s="318">
        <f>IF(F$6="","",COUNTIF('tmp４'!$K52:$O52,'女子一覧表 '!F$6))</f>
        <v>0</v>
      </c>
      <c r="G57" s="318">
        <f>IF(G$6="","",COUNTIF('tmp４'!$K52:$O52,'女子一覧表 '!G$6))</f>
        <v>0</v>
      </c>
      <c r="H57" s="318">
        <f>IF(H$6="","",COUNTIF('tmp４'!$K52:$O52,'女子一覧表 '!H$6))</f>
        <v>0</v>
      </c>
      <c r="I57" s="318">
        <f>IF(I$6="","",COUNTIF('tmp４'!$K52:$O52,'女子一覧表 '!I$6))</f>
        <v>0</v>
      </c>
      <c r="J57" s="318">
        <f>IF(J$6="","",COUNTIF('tmp４'!$K52:$O52,'女子一覧表 '!J$6))</f>
        <v>0</v>
      </c>
      <c r="K57" s="318">
        <f>IF(K$6="","",COUNTIF('tmp４'!$K52:$O52,'女子一覧表 '!K$6))</f>
        <v>0</v>
      </c>
      <c r="L57" s="318">
        <f>IF(L$6="","",COUNTIF('tmp４'!$K52:$O52,'女子一覧表 '!L$6))</f>
        <v>0</v>
      </c>
      <c r="M57" s="318">
        <f>IF(M$6="","",COUNTIF('tmp４'!$K52:$O52,'女子一覧表 '!M$6))</f>
        <v>0</v>
      </c>
      <c r="N57" s="318">
        <f>IF(N$6="","",COUNTIF('tmp４'!$K52:$O52,'女子一覧表 '!N$6))</f>
        <v>0</v>
      </c>
      <c r="O57" s="318">
        <f>IF(O$6="","",COUNTIF('tmp４'!$K52:$O52,'女子一覧表 '!O$6))</f>
        <v>0</v>
      </c>
      <c r="P57" s="318">
        <f>IF(P$6="","",COUNTIF('tmp４'!$K52:$O52,'女子一覧表 '!P$6))</f>
        <v>0</v>
      </c>
      <c r="Q57" s="318">
        <f>IF(Q$6="","",COUNTIF('tmp４'!$K52:$O52,'女子一覧表 '!Q$6))</f>
        <v>0</v>
      </c>
      <c r="R57" s="318">
        <f>IF(R$6="","",COUNTIF('tmp４'!$K52:$O52,'女子一覧表 '!R$6))</f>
        <v>0</v>
      </c>
      <c r="S57" s="318">
        <f>IF(S$6="","",COUNTIF('tmp４'!$K52:$O52,'女子一覧表 '!S$6))</f>
        <v>0</v>
      </c>
      <c r="T57" s="318">
        <f>IF(T$6="","",COUNTIF('tmp４'!$K52:$O52,'女子一覧表 '!T$6))</f>
        <v>0</v>
      </c>
      <c r="U57" s="343">
        <f>IF(U$6="","",COUNTIF('tmp４'!$K52:$O52,'女子一覧表 '!U$6))</f>
        <v>0</v>
      </c>
      <c r="V57" s="335">
        <f>IF(V$6="","",COUNTIF('tmp４'!$K52:$O52,'女子一覧表 '!V$6))</f>
        <v>0</v>
      </c>
      <c r="W57" s="335">
        <f>IF(W$6="","",COUNTIF('tmp４'!$K52:$O52,'女子一覧表 '!W$6))</f>
        <v>0</v>
      </c>
      <c r="X57" s="319">
        <f>IF(X$6="","",COUNTIF('tmp４'!$K52:$O52,'女子一覧表 '!X$6))</f>
        <v>0</v>
      </c>
      <c r="Z57" s="315">
        <v>50</v>
      </c>
      <c r="AA57" s="316" t="str">
        <f t="shared" si="0"/>
        <v/>
      </c>
      <c r="AB57" s="316" t="str">
        <f t="shared" si="0"/>
        <v/>
      </c>
      <c r="AC57" s="317" t="str">
        <f t="shared" si="0"/>
        <v/>
      </c>
      <c r="AD57" s="327">
        <f>IF(AD$6="","",COUNTIF('tmp４'!$K52:$O52,'女子一覧表 '!AD$6))</f>
        <v>0</v>
      </c>
      <c r="AE57" s="318">
        <f>IF(AE$6="","",COUNTIF('tmp４'!$K52:$O52,'女子一覧表 '!AE$6))</f>
        <v>0</v>
      </c>
      <c r="AF57" s="318">
        <f>IF(AF$6="","",COUNTIF('tmp４'!$K52:$O52,'女子一覧表 '!AF$6))</f>
        <v>0</v>
      </c>
      <c r="AG57" s="318">
        <f>IF(AG$6="","",COUNTIF('tmp４'!$K52:$O52,'女子一覧表 '!AG$6))</f>
        <v>0</v>
      </c>
      <c r="AH57" s="318" t="str">
        <f>IF(AH$6="","",COUNTIF('tmp４'!$K52:$O52,'女子一覧表 '!AH$6))</f>
        <v/>
      </c>
      <c r="AI57" s="318" t="str">
        <f>IF(AI$6="","",COUNTIF('tmp４'!$K52:$O52,'女子一覧表 '!AI$6))</f>
        <v/>
      </c>
      <c r="AJ57" s="318" t="str">
        <f>IF(AJ$6="","",COUNTIF('tmp４'!$K52:$O52,'女子一覧表 '!AJ$6))</f>
        <v/>
      </c>
      <c r="AK57" s="318" t="str">
        <f>IF(AK$6="","",COUNTIF('tmp４'!$K52:$O52,'女子一覧表 '!AK$6))</f>
        <v/>
      </c>
      <c r="AL57" s="318" t="str">
        <f>IF(AL$6="","",COUNTIF('tmp４'!$K52:$O52,'女子一覧表 '!AL$6))</f>
        <v/>
      </c>
      <c r="AM57" s="318" t="str">
        <f>IF(AM$6="","",COUNTIF('tmp４'!$K52:$O52,'女子一覧表 '!AM$6))</f>
        <v/>
      </c>
      <c r="AN57" s="318" t="str">
        <f>IF(AN$6="","",COUNTIF('tmp４'!$K52:$O52,'女子一覧表 '!AN$6))</f>
        <v/>
      </c>
      <c r="AO57" s="318" t="str">
        <f>IF(AO$6="","",COUNTIF('tmp４'!$K52:$O52,'女子一覧表 '!AO$6))</f>
        <v/>
      </c>
      <c r="AP57" s="318" t="str">
        <f>IF(AP$6="","",COUNTIF('tmp４'!$K52:$O52,'女子一覧表 '!AP$6))</f>
        <v/>
      </c>
      <c r="AQ57" s="318" t="str">
        <f>IF(AQ$6="","",COUNTIF('tmp４'!$K52:$O52,'女子一覧表 '!AQ$6))</f>
        <v/>
      </c>
      <c r="AR57" s="318" t="str">
        <f>IF(AR$6="","",COUNTIF('tmp４'!$K52:$O52,'女子一覧表 '!AR$6))</f>
        <v/>
      </c>
      <c r="AS57" s="318" t="str">
        <f>IF(AS$6="","",COUNTIF('tmp４'!$K52:$O52,'女子一覧表 '!AS$6))</f>
        <v/>
      </c>
      <c r="AT57" s="343" t="str">
        <f>IF(AT$6="","",COUNTIF('tmp４'!$K52:$O52,'女子一覧表 '!AT$6))</f>
        <v/>
      </c>
      <c r="AU57" s="335" t="str">
        <f>IF(AU$6="","",COUNTIF('tmp４'!$K52:$O52,'女子一覧表 '!AU$6))</f>
        <v/>
      </c>
      <c r="AV57" s="335" t="str">
        <f>IF(AV$6="","",COUNTIF('tmp４'!$K52:$O52,'女子一覧表 '!AV$6))</f>
        <v/>
      </c>
      <c r="AW57" s="319" t="str">
        <f>IF(AW$6="","",COUNTIF('tmp４'!$K52:$O52,'女子一覧表 '!AW$6))</f>
        <v/>
      </c>
    </row>
    <row r="69" spans="3:46" ht="18" customHeight="1"/>
    <row r="70" spans="3:46" s="4" customFormat="1" ht="153" customHeight="1">
      <c r="E70" s="320"/>
      <c r="F70" s="320"/>
      <c r="G70" s="320"/>
      <c r="H70" s="320"/>
      <c r="I70" s="320"/>
      <c r="J70" s="320"/>
      <c r="K70" s="320"/>
      <c r="L70" s="320"/>
      <c r="M70" s="320"/>
      <c r="N70" s="320"/>
      <c r="O70" s="320"/>
      <c r="P70" s="320"/>
      <c r="Q70" s="320"/>
      <c r="R70" s="320"/>
      <c r="S70" s="320"/>
      <c r="T70" s="320"/>
      <c r="U70" s="320"/>
      <c r="AD70" s="320"/>
      <c r="AE70" s="320"/>
      <c r="AF70" s="320"/>
      <c r="AG70" s="320"/>
      <c r="AH70" s="320"/>
      <c r="AI70" s="320"/>
      <c r="AJ70" s="320"/>
      <c r="AK70" s="320"/>
      <c r="AL70" s="320"/>
      <c r="AM70" s="320"/>
      <c r="AN70" s="320"/>
      <c r="AO70" s="320"/>
      <c r="AP70" s="320"/>
      <c r="AQ70" s="320"/>
      <c r="AR70" s="320"/>
      <c r="AS70" s="320"/>
      <c r="AT70" s="320"/>
    </row>
    <row r="71" spans="3:46" s="4" customFormat="1" ht="153" customHeight="1">
      <c r="E71" s="320"/>
      <c r="F71" s="320"/>
      <c r="G71" s="320"/>
      <c r="H71" s="320"/>
      <c r="I71" s="320"/>
      <c r="J71" s="320"/>
      <c r="K71" s="320"/>
      <c r="L71" s="320"/>
      <c r="M71" s="320"/>
      <c r="N71" s="320"/>
      <c r="O71" s="320"/>
      <c r="P71" s="320"/>
      <c r="Q71" s="320"/>
      <c r="R71" s="320"/>
      <c r="S71" s="320"/>
      <c r="T71" s="320"/>
      <c r="U71" s="320"/>
      <c r="AD71" s="320"/>
      <c r="AE71" s="320"/>
      <c r="AF71" s="320"/>
      <c r="AG71" s="320"/>
      <c r="AH71" s="320"/>
      <c r="AI71" s="320"/>
      <c r="AJ71" s="320"/>
      <c r="AK71" s="320"/>
      <c r="AL71" s="320"/>
      <c r="AM71" s="320"/>
      <c r="AN71" s="320"/>
      <c r="AO71" s="320"/>
      <c r="AP71" s="320"/>
      <c r="AQ71" s="320"/>
      <c r="AR71" s="320"/>
      <c r="AS71" s="320"/>
      <c r="AT71" s="320"/>
    </row>
    <row r="72" spans="3:46" s="4" customFormat="1" ht="153" customHeight="1">
      <c r="E72" s="321"/>
      <c r="F72" s="321"/>
      <c r="G72" s="321"/>
      <c r="H72" s="321"/>
      <c r="I72" s="321"/>
      <c r="J72" s="321"/>
      <c r="K72" s="321"/>
      <c r="L72" s="321"/>
      <c r="M72" s="320"/>
      <c r="N72" s="320"/>
      <c r="O72" s="320"/>
      <c r="P72" s="320"/>
      <c r="Q72" s="320"/>
      <c r="R72" s="321"/>
      <c r="T72" s="321"/>
      <c r="U72" s="321"/>
      <c r="AD72" s="321"/>
      <c r="AE72" s="321"/>
      <c r="AF72" s="321"/>
      <c r="AG72" s="321"/>
      <c r="AH72" s="321"/>
      <c r="AI72" s="321"/>
      <c r="AJ72" s="321"/>
      <c r="AK72" s="321"/>
      <c r="AL72" s="320"/>
      <c r="AM72" s="320"/>
      <c r="AN72" s="320"/>
      <c r="AO72" s="320"/>
      <c r="AP72" s="320"/>
      <c r="AQ72" s="321"/>
      <c r="AS72" s="321"/>
      <c r="AT72" s="321"/>
    </row>
    <row r="73" spans="3:46" s="4" customFormat="1" ht="153" customHeight="1">
      <c r="E73" s="321"/>
      <c r="F73" s="321"/>
      <c r="G73" s="321"/>
      <c r="H73" s="321"/>
      <c r="I73" s="321"/>
      <c r="J73" s="321"/>
      <c r="K73" s="321"/>
      <c r="L73" s="321"/>
      <c r="M73" s="321"/>
      <c r="N73" s="321"/>
      <c r="O73" s="321"/>
      <c r="P73" s="321"/>
      <c r="Q73" s="321"/>
      <c r="R73" s="321"/>
      <c r="T73" s="321"/>
      <c r="U73" s="321"/>
      <c r="AD73" s="321"/>
      <c r="AE73" s="321"/>
      <c r="AF73" s="321"/>
      <c r="AG73" s="321"/>
      <c r="AH73" s="321"/>
      <c r="AI73" s="321"/>
      <c r="AJ73" s="321"/>
      <c r="AK73" s="321"/>
      <c r="AL73" s="321"/>
      <c r="AM73" s="321"/>
      <c r="AN73" s="321"/>
      <c r="AO73" s="321"/>
      <c r="AP73" s="321"/>
      <c r="AQ73" s="321"/>
      <c r="AS73" s="321"/>
      <c r="AT73" s="321"/>
    </row>
    <row r="74" spans="3:46" ht="153" customHeight="1">
      <c r="C74" s="4"/>
      <c r="D74" s="4"/>
      <c r="E74" s="321"/>
      <c r="F74" s="321"/>
      <c r="G74" s="321"/>
      <c r="H74" s="321"/>
      <c r="I74" s="321"/>
      <c r="J74" s="321"/>
      <c r="K74" s="321"/>
      <c r="L74" s="321"/>
      <c r="M74" s="321"/>
      <c r="N74" s="4"/>
      <c r="O74" s="321"/>
      <c r="P74" s="321"/>
      <c r="Q74" s="321"/>
      <c r="R74" s="321"/>
      <c r="S74" s="321"/>
      <c r="T74" s="321"/>
      <c r="U74" s="321"/>
      <c r="AB74" s="4"/>
      <c r="AC74" s="4"/>
      <c r="AD74" s="321"/>
      <c r="AE74" s="321"/>
      <c r="AF74" s="321"/>
      <c r="AG74" s="321"/>
      <c r="AH74" s="321"/>
      <c r="AI74" s="321"/>
      <c r="AJ74" s="321"/>
      <c r="AK74" s="321"/>
      <c r="AL74" s="321"/>
      <c r="AM74" s="4"/>
      <c r="AN74" s="321"/>
      <c r="AO74" s="321"/>
      <c r="AP74" s="321"/>
      <c r="AQ74" s="321"/>
      <c r="AR74" s="321"/>
      <c r="AS74" s="321"/>
      <c r="AT74" s="321"/>
    </row>
    <row r="75" spans="3:46" ht="153" customHeight="1">
      <c r="E75" s="321"/>
      <c r="F75" s="321"/>
      <c r="G75" s="322"/>
      <c r="H75" s="322"/>
      <c r="I75" s="322"/>
      <c r="J75" s="321"/>
      <c r="K75" s="321"/>
      <c r="L75" s="321"/>
      <c r="M75" s="320"/>
      <c r="N75" s="320"/>
      <c r="O75" s="320"/>
      <c r="P75" s="320"/>
      <c r="Q75" s="322"/>
      <c r="R75" s="322"/>
      <c r="S75" s="322"/>
      <c r="T75" s="322"/>
      <c r="U75" s="321"/>
      <c r="AD75" s="321"/>
      <c r="AE75" s="321"/>
      <c r="AF75" s="322"/>
      <c r="AG75" s="322"/>
      <c r="AH75" s="322"/>
      <c r="AI75" s="321"/>
      <c r="AJ75" s="321"/>
      <c r="AK75" s="321"/>
      <c r="AL75" s="320"/>
      <c r="AM75" s="320"/>
      <c r="AN75" s="320"/>
      <c r="AO75" s="320"/>
      <c r="AP75" s="322"/>
      <c r="AQ75" s="322"/>
      <c r="AR75" s="322"/>
      <c r="AS75" s="322"/>
      <c r="AT75" s="321"/>
    </row>
    <row r="76" spans="3:46" ht="18" customHeight="1"/>
    <row r="77" spans="3:46" ht="18" customHeight="1"/>
    <row r="78" spans="3:46" ht="18" customHeight="1"/>
    <row r="79" spans="3:46" ht="18" customHeight="1"/>
    <row r="80" spans="3:46" ht="18" customHeight="1"/>
    <row r="81" ht="18" customHeight="1"/>
    <row r="82" ht="18" customHeight="1"/>
    <row r="83" ht="18" customHeight="1"/>
    <row r="84" ht="18" customHeight="1"/>
    <row r="85" ht="18" customHeight="1"/>
    <row r="86" ht="18" customHeight="1"/>
    <row r="87" ht="18" customHeight="1"/>
    <row r="88" ht="18" customHeight="1"/>
    <row r="89" ht="18" customHeight="1"/>
    <row r="90" ht="18" customHeight="1"/>
    <row r="91" ht="18" customHeight="1"/>
    <row r="92" ht="18" customHeight="1"/>
    <row r="93" ht="18" customHeight="1"/>
    <row r="94" ht="18" customHeight="1"/>
    <row r="95" ht="18" customHeight="1"/>
    <row r="96" ht="18" customHeight="1"/>
    <row r="97" ht="18" customHeight="1"/>
    <row r="98" ht="18" customHeight="1"/>
    <row r="99" ht="18" customHeight="1"/>
    <row r="100" ht="18" customHeight="1"/>
    <row r="101" ht="18" customHeight="1"/>
    <row r="102" ht="18" customHeight="1"/>
    <row r="103" ht="18" customHeight="1"/>
    <row r="104" ht="18" customHeight="1"/>
    <row r="105" ht="18" customHeight="1"/>
    <row r="106" ht="18" customHeight="1"/>
    <row r="107" ht="18" customHeight="1"/>
    <row r="108" ht="18" customHeight="1"/>
    <row r="109" ht="18" customHeight="1"/>
    <row r="110" ht="18" customHeight="1"/>
    <row r="111" ht="18" customHeight="1"/>
    <row r="112" ht="18" customHeight="1"/>
    <row r="113" ht="18" customHeight="1"/>
    <row r="114" ht="18" customHeight="1"/>
    <row r="115" ht="18" customHeight="1"/>
    <row r="116" ht="18" customHeight="1"/>
    <row r="117" ht="18" customHeight="1"/>
  </sheetData>
  <mergeCells count="16">
    <mergeCell ref="C2:D2"/>
    <mergeCell ref="AB2:AC2"/>
    <mergeCell ref="D3:E3"/>
    <mergeCell ref="F3:M3"/>
    <mergeCell ref="N3:P3"/>
    <mergeCell ref="Q3:V3"/>
    <mergeCell ref="AC3:AD3"/>
    <mergeCell ref="A5:B6"/>
    <mergeCell ref="Z5:AA6"/>
    <mergeCell ref="AE3:AL3"/>
    <mergeCell ref="AM3:AO3"/>
    <mergeCell ref="AP3:AU3"/>
    <mergeCell ref="N4:P4"/>
    <mergeCell ref="Q4:V4"/>
    <mergeCell ref="AM4:AO4"/>
    <mergeCell ref="AP4:AU4"/>
  </mergeCells>
  <phoneticPr fontId="6"/>
  <conditionalFormatting sqref="Q3">
    <cfRule type="cellIs" dxfId="177" priority="5" stopIfTrue="1" operator="equal">
      <formula>"ここに入力"</formula>
    </cfRule>
  </conditionalFormatting>
  <conditionalFormatting sqref="Q4:T4">
    <cfRule type="cellIs" dxfId="176" priority="6" stopIfTrue="1" operator="equal">
      <formula>"ここに入力"</formula>
    </cfRule>
  </conditionalFormatting>
  <conditionalFormatting sqref="B8:B57">
    <cfRule type="cellIs" dxfId="175" priority="4" stopIfTrue="1" operator="greaterThan">
      <formula>10000</formula>
    </cfRule>
  </conditionalFormatting>
  <conditionalFormatting sqref="AP3">
    <cfRule type="cellIs" dxfId="174" priority="2" stopIfTrue="1" operator="equal">
      <formula>"ここに入力"</formula>
    </cfRule>
  </conditionalFormatting>
  <conditionalFormatting sqref="AP4:AS4">
    <cfRule type="cellIs" dxfId="173" priority="3" stopIfTrue="1" operator="equal">
      <formula>"ここに入力"</formula>
    </cfRule>
  </conditionalFormatting>
  <conditionalFormatting sqref="AA8:AA57">
    <cfRule type="cellIs" dxfId="172" priority="1" stopIfTrue="1" operator="greaterThan">
      <formula>10000</formula>
    </cfRule>
  </conditionalFormatting>
  <pageMargins left="0.59" right="0.59" top="0.59" bottom="0.2" header="0.51" footer="0.51"/>
  <pageSetup paperSize="9" orientation="portrait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5" tint="-0.499984740745262"/>
  </sheetPr>
  <dimension ref="A1:AW125"/>
  <sheetViews>
    <sheetView showGridLines="0" showZeros="0" view="pageLayout" topLeftCell="A2" zoomScaleNormal="125" workbookViewId="0">
      <selection activeCell="A2" sqref="A2"/>
    </sheetView>
  </sheetViews>
  <sheetFormatPr defaultColWidth="10.625" defaultRowHeight="14.25"/>
  <cols>
    <col min="1" max="1" width="3.875" style="3" customWidth="1"/>
    <col min="2" max="2" width="5.375" style="3" customWidth="1"/>
    <col min="3" max="3" width="10" style="3" customWidth="1"/>
    <col min="4" max="24" width="3.125" style="3" customWidth="1"/>
    <col min="25" max="25" width="4.5" style="3" hidden="1" customWidth="1"/>
    <col min="26" max="26" width="3.875" style="3" customWidth="1"/>
    <col min="27" max="27" width="5.375" style="3" customWidth="1"/>
    <col min="28" max="28" width="10" style="3" customWidth="1"/>
    <col min="29" max="49" width="3.125" style="3" customWidth="1"/>
    <col min="50" max="16384" width="10.625" style="3"/>
  </cols>
  <sheetData>
    <row r="1" spans="1:49" ht="54" hidden="1" customHeight="1">
      <c r="A1" s="290" t="s">
        <v>233</v>
      </c>
      <c r="B1" s="291"/>
      <c r="C1" s="291"/>
      <c r="D1" s="292">
        <v>1</v>
      </c>
      <c r="E1" s="291"/>
      <c r="F1" s="291"/>
      <c r="G1" s="290" t="s">
        <v>0</v>
      </c>
      <c r="H1" s="290"/>
      <c r="I1" s="291"/>
      <c r="J1" s="291"/>
      <c r="K1" s="291"/>
      <c r="L1" s="291"/>
      <c r="M1" s="291"/>
      <c r="N1" s="291"/>
      <c r="O1" s="293" t="e">
        <f>#REF!</f>
        <v>#REF!</v>
      </c>
      <c r="P1" s="290"/>
      <c r="Q1" s="290"/>
      <c r="R1" s="290"/>
      <c r="S1" s="291"/>
      <c r="T1" s="292"/>
      <c r="U1" s="291"/>
      <c r="V1" s="291"/>
      <c r="W1" s="291"/>
      <c r="X1" s="291"/>
      <c r="Z1" s="290" t="s">
        <v>233</v>
      </c>
      <c r="AA1" s="291"/>
      <c r="AB1" s="291"/>
      <c r="AC1" s="292">
        <v>1</v>
      </c>
      <c r="AD1" s="291"/>
      <c r="AE1" s="291"/>
      <c r="AF1" s="290" t="s">
        <v>0</v>
      </c>
      <c r="AG1" s="290"/>
      <c r="AH1" s="291"/>
      <c r="AI1" s="291"/>
      <c r="AJ1" s="291"/>
      <c r="AK1" s="291"/>
      <c r="AL1" s="291"/>
      <c r="AM1" s="291"/>
      <c r="AN1" s="293" t="e">
        <f>#REF!</f>
        <v>#REF!</v>
      </c>
      <c r="AO1" s="290"/>
      <c r="AP1" s="290"/>
      <c r="AQ1" s="290"/>
      <c r="AR1" s="291"/>
      <c r="AS1" s="292"/>
      <c r="AT1" s="291"/>
      <c r="AU1" s="291"/>
      <c r="AV1" s="291"/>
      <c r="AW1" s="291"/>
    </row>
    <row r="2" spans="1:49" ht="27" customHeight="1">
      <c r="A2" s="345" t="str">
        <f>IF(AD7="","","No.1")</f>
        <v>No.1</v>
      </c>
      <c r="B2" s="295"/>
      <c r="C2" s="575" t="str">
        <f ca="1">学校名!F5</f>
        <v>平成３４年度</v>
      </c>
      <c r="D2" s="576"/>
      <c r="E2" s="334" t="str">
        <f>学校名!G3</f>
        <v>第77回福島県陸上競技選手権大会兼第75回福島県総合体育大会陸上競技大会県南地区予選会　競技者一覧表</v>
      </c>
      <c r="F2" s="296"/>
      <c r="G2" s="297"/>
      <c r="H2" s="297"/>
      <c r="I2" s="297"/>
      <c r="J2" s="297"/>
      <c r="K2" s="297"/>
      <c r="L2" s="297"/>
      <c r="M2" s="297"/>
      <c r="N2" s="297"/>
      <c r="O2" s="297"/>
      <c r="P2" s="298"/>
      <c r="Q2" s="298"/>
      <c r="R2" s="294"/>
      <c r="S2" s="294"/>
      <c r="T2" s="294"/>
      <c r="U2" s="294"/>
      <c r="Z2" s="345" t="str">
        <f>IF(AD7="","","No.2")</f>
        <v>No.2</v>
      </c>
      <c r="AA2" s="295"/>
      <c r="AB2" s="575" t="str">
        <f ca="1">IF(AD7="","",C2)</f>
        <v>平成３４年度</v>
      </c>
      <c r="AC2" s="576"/>
      <c r="AD2" s="334" t="str">
        <f>IF(AD7="","",E2)</f>
        <v>第77回福島県陸上競技選手権大会兼第75回福島県総合体育大会陸上競技大会県南地区予選会　競技者一覧表</v>
      </c>
      <c r="AE2" s="296"/>
      <c r="AF2" s="297"/>
      <c r="AG2" s="297"/>
      <c r="AH2" s="297"/>
      <c r="AI2" s="297"/>
      <c r="AJ2" s="297"/>
      <c r="AK2" s="297"/>
      <c r="AL2" s="297"/>
      <c r="AM2" s="297"/>
      <c r="AN2" s="297"/>
      <c r="AO2" s="298"/>
      <c r="AP2" s="298"/>
      <c r="AQ2" s="294"/>
      <c r="AR2" s="294"/>
      <c r="AS2" s="294"/>
      <c r="AT2" s="294"/>
    </row>
    <row r="3" spans="1:49" ht="30" customHeight="1">
      <c r="D3" s="577" t="s">
        <v>4</v>
      </c>
      <c r="E3" s="577"/>
      <c r="F3" s="578" t="str">
        <f>VLOOKUP(学校名!H2,学校名!A$2:D$51,2,FALSE)</f>
        <v>安積高等学校</v>
      </c>
      <c r="G3" s="578"/>
      <c r="H3" s="578"/>
      <c r="I3" s="578"/>
      <c r="J3" s="578"/>
      <c r="K3" s="578"/>
      <c r="L3" s="578"/>
      <c r="M3" s="578"/>
      <c r="N3" s="585" t="s">
        <v>298</v>
      </c>
      <c r="O3" s="585"/>
      <c r="P3" s="585"/>
      <c r="Q3" s="580">
        <f>'基本情報 '!D4</f>
        <v>0</v>
      </c>
      <c r="R3" s="616"/>
      <c r="S3" s="616"/>
      <c r="T3" s="616"/>
      <c r="U3" s="616"/>
      <c r="V3" s="358"/>
      <c r="W3" s="299" t="s">
        <v>235</v>
      </c>
      <c r="X3" s="338"/>
      <c r="AC3" s="577" t="s">
        <v>4</v>
      </c>
      <c r="AD3" s="577"/>
      <c r="AE3" s="578" t="str">
        <f>IF(AD7="","",F3)</f>
        <v>安積高等学校</v>
      </c>
      <c r="AF3" s="578"/>
      <c r="AG3" s="578"/>
      <c r="AH3" s="578"/>
      <c r="AI3" s="578"/>
      <c r="AJ3" s="578"/>
      <c r="AK3" s="578"/>
      <c r="AL3" s="578"/>
      <c r="AM3" s="585" t="s">
        <v>298</v>
      </c>
      <c r="AN3" s="585"/>
      <c r="AO3" s="585"/>
      <c r="AP3" s="580">
        <f>IF(AD7="","",Q3)</f>
        <v>0</v>
      </c>
      <c r="AQ3" s="586"/>
      <c r="AR3" s="586"/>
      <c r="AS3" s="586"/>
      <c r="AT3" s="586"/>
      <c r="AU3" s="361"/>
      <c r="AV3" s="299" t="s">
        <v>235</v>
      </c>
      <c r="AW3" s="338"/>
    </row>
    <row r="4" spans="1:49" ht="23.1" customHeight="1" thickBot="1">
      <c r="D4" s="4"/>
      <c r="E4" s="4"/>
      <c r="F4" s="4"/>
      <c r="G4" s="4"/>
      <c r="H4" s="4"/>
      <c r="I4" s="4"/>
      <c r="J4" s="4"/>
      <c r="K4" s="4"/>
      <c r="L4" s="4"/>
      <c r="M4" s="4"/>
      <c r="N4" s="583" t="s">
        <v>299</v>
      </c>
      <c r="O4" s="583"/>
      <c r="P4" s="583"/>
      <c r="Q4" s="581">
        <f>'基本情報 '!D6</f>
        <v>0</v>
      </c>
      <c r="R4" s="587"/>
      <c r="S4" s="587"/>
      <c r="T4" s="587"/>
      <c r="U4" s="587"/>
      <c r="V4" s="362"/>
      <c r="W4" s="359"/>
      <c r="AC4" s="4"/>
      <c r="AD4" s="4"/>
      <c r="AE4" s="4"/>
      <c r="AF4" s="4"/>
      <c r="AG4" s="4"/>
      <c r="AH4" s="4"/>
      <c r="AI4" s="4"/>
      <c r="AJ4" s="4"/>
      <c r="AK4" s="4"/>
      <c r="AL4" s="4"/>
      <c r="AM4" s="583" t="s">
        <v>299</v>
      </c>
      <c r="AN4" s="583"/>
      <c r="AO4" s="583"/>
      <c r="AP4" s="581">
        <f>IF(AD7="","",Q4)</f>
        <v>0</v>
      </c>
      <c r="AQ4" s="584"/>
      <c r="AR4" s="584"/>
      <c r="AS4" s="584"/>
      <c r="AT4" s="584"/>
      <c r="AU4" s="360"/>
      <c r="AV4" s="359"/>
    </row>
    <row r="5" spans="1:49" ht="6" customHeight="1">
      <c r="A5" s="612" t="s">
        <v>288</v>
      </c>
      <c r="B5" s="613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Z5" s="612" t="s">
        <v>288</v>
      </c>
      <c r="AA5" s="613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</row>
    <row r="6" spans="1:49" ht="12.75" customHeight="1" thickBot="1">
      <c r="A6" s="614"/>
      <c r="B6" s="615"/>
      <c r="Z6" s="614"/>
      <c r="AA6" s="615"/>
    </row>
    <row r="7" spans="1:49" ht="120.95" customHeight="1" thickBot="1">
      <c r="A7" s="300" t="s">
        <v>294</v>
      </c>
      <c r="B7" s="301" t="s">
        <v>295</v>
      </c>
      <c r="C7" s="302" t="s">
        <v>3</v>
      </c>
      <c r="D7" s="303" t="s">
        <v>238</v>
      </c>
      <c r="E7" s="304" t="str">
        <f>競技設定!I4</f>
        <v>女子100m</v>
      </c>
      <c r="F7" s="304" t="str">
        <f>競技設定!I5</f>
        <v>女子200m</v>
      </c>
      <c r="G7" s="304" t="str">
        <f>競技設定!I6</f>
        <v>女子400m</v>
      </c>
      <c r="H7" s="304" t="str">
        <f>競技設定!I7</f>
        <v>女子800m</v>
      </c>
      <c r="I7" s="304" t="str">
        <f>競技設定!I8</f>
        <v>女子1500m</v>
      </c>
      <c r="J7" s="304" t="str">
        <f>競技設定!I9</f>
        <v>女子5000m</v>
      </c>
      <c r="K7" s="304" t="str">
        <f>競技設定!I10</f>
        <v>女子100MH</v>
      </c>
      <c r="L7" s="304" t="str">
        <f>競技設定!I11</f>
        <v>女子400mH</v>
      </c>
      <c r="M7" s="304" t="str">
        <f>競技設定!I12</f>
        <v>女子3000mSC</v>
      </c>
      <c r="N7" s="304" t="str">
        <f>競技設定!I13</f>
        <v>女子5000mW</v>
      </c>
      <c r="O7" s="304" t="str">
        <f>競技設定!I14</f>
        <v>女子4X100mR</v>
      </c>
      <c r="P7" s="304" t="str">
        <f>競技設定!I15</f>
        <v>女子4X400mR</v>
      </c>
      <c r="Q7" s="304" t="str">
        <f>競技設定!I16</f>
        <v>女子走高跳</v>
      </c>
      <c r="R7" s="304" t="str">
        <f>競技設定!I17</f>
        <v>女子棒高跳</v>
      </c>
      <c r="S7" s="304" t="str">
        <f>競技設定!I18</f>
        <v>女子走幅跳</v>
      </c>
      <c r="T7" s="304" t="str">
        <f>競技設定!I19</f>
        <v>女子三段跳</v>
      </c>
      <c r="U7" s="304" t="str">
        <f>競技設定!I20</f>
        <v>女子砲丸投(4.000kg)</v>
      </c>
      <c r="V7" s="304" t="str">
        <f>競技設定!I21</f>
        <v>女子円盤投(1.000kg)</v>
      </c>
      <c r="W7" s="304" t="str">
        <f>競技設定!I22</f>
        <v>女子ハンマー投(4.000kg)</v>
      </c>
      <c r="X7" s="305" t="str">
        <f>競技設定!I23</f>
        <v>女子やり投</v>
      </c>
      <c r="Z7" s="300" t="s">
        <v>296</v>
      </c>
      <c r="AA7" s="301" t="s">
        <v>297</v>
      </c>
      <c r="AB7" s="302" t="s">
        <v>3</v>
      </c>
      <c r="AC7" s="303" t="s">
        <v>238</v>
      </c>
      <c r="AD7" s="304" t="str">
        <f>競技設定!I24</f>
        <v>少年A女子3000m</v>
      </c>
      <c r="AE7" s="304" t="str">
        <f>競技設定!I25</f>
        <v>少年B女子100m</v>
      </c>
      <c r="AF7" s="304" t="str">
        <f>競技設定!I26</f>
        <v>少年B女子100mYH</v>
      </c>
      <c r="AG7" s="304" t="str">
        <f>競技設定!I27</f>
        <v>少年B女子円盤投(1.000kg)</v>
      </c>
      <c r="AH7" s="304" t="str">
        <f>競技設定!I28</f>
        <v/>
      </c>
      <c r="AI7" s="304" t="str">
        <f>競技設定!I29</f>
        <v/>
      </c>
      <c r="AJ7" s="304" t="str">
        <f>競技設定!I30</f>
        <v/>
      </c>
      <c r="AK7" s="304" t="str">
        <f>競技設定!I31</f>
        <v/>
      </c>
      <c r="AL7" s="304" t="str">
        <f>競技設定!I32</f>
        <v/>
      </c>
      <c r="AM7" s="304" t="str">
        <f>競技設定!I33</f>
        <v/>
      </c>
      <c r="AN7" s="304" t="str">
        <f>競技設定!I34</f>
        <v/>
      </c>
      <c r="AO7" s="304" t="str">
        <f>競技設定!I35</f>
        <v/>
      </c>
      <c r="AP7" s="304" t="str">
        <f>競技設定!I36</f>
        <v/>
      </c>
      <c r="AQ7" s="304" t="str">
        <f>競技設定!I37</f>
        <v/>
      </c>
      <c r="AR7" s="304" t="str">
        <f>競技設定!I38</f>
        <v/>
      </c>
      <c r="AS7" s="304" t="str">
        <f>競技設定!I39</f>
        <v/>
      </c>
      <c r="AT7" s="304" t="str">
        <f>競技設定!I40</f>
        <v/>
      </c>
      <c r="AU7" s="304" t="str">
        <f>競技設定!I41</f>
        <v/>
      </c>
      <c r="AV7" s="304" t="str">
        <f>競技設定!I42</f>
        <v/>
      </c>
      <c r="AW7" s="305" t="str">
        <f>競技設定!I43</f>
        <v/>
      </c>
    </row>
    <row r="8" spans="1:49" ht="15.95" customHeight="1" thickTop="1">
      <c r="A8" s="306">
        <v>1</v>
      </c>
      <c r="B8" s="307" t="str">
        <f>女子種目選択!B4</f>
        <v/>
      </c>
      <c r="C8" s="307" t="str">
        <f>女子種目選択!C4</f>
        <v/>
      </c>
      <c r="D8" s="308" t="str">
        <f>女子種目選択!D4</f>
        <v/>
      </c>
      <c r="E8" s="350" t="str">
        <f>IF('女子一覧表 '!E8=1,"○","")</f>
        <v/>
      </c>
      <c r="F8" s="307" t="str">
        <f>IF('女子一覧表 '!F8=1,"○","")</f>
        <v/>
      </c>
      <c r="G8" s="307" t="str">
        <f>IF('女子一覧表 '!G8=1,"○","")</f>
        <v/>
      </c>
      <c r="H8" s="307" t="str">
        <f>IF('女子一覧表 '!H8=1,"○","")</f>
        <v/>
      </c>
      <c r="I8" s="307" t="str">
        <f>IF('女子一覧表 '!I8=1,"○","")</f>
        <v/>
      </c>
      <c r="J8" s="307" t="str">
        <f>IF('女子一覧表 '!J8=1,"○","")</f>
        <v/>
      </c>
      <c r="K8" s="307" t="str">
        <f>IF('女子一覧表 '!K8=1,"○","")</f>
        <v/>
      </c>
      <c r="L8" s="307" t="str">
        <f>IF('女子一覧表 '!L8=1,"○","")</f>
        <v/>
      </c>
      <c r="M8" s="307" t="str">
        <f>IF('女子一覧表 '!M8=1,"○","")</f>
        <v/>
      </c>
      <c r="N8" s="307" t="str">
        <f>IF('女子一覧表 '!N8=1,"○","")</f>
        <v/>
      </c>
      <c r="O8" s="307" t="str">
        <f>IF('女子一覧表 '!O8=1,"○","")</f>
        <v/>
      </c>
      <c r="P8" s="307" t="str">
        <f>IF('女子一覧表 '!P8=1,"○","")</f>
        <v/>
      </c>
      <c r="Q8" s="307" t="str">
        <f>IF('女子一覧表 '!Q8=1,"○","")</f>
        <v/>
      </c>
      <c r="R8" s="307" t="str">
        <f>IF('女子一覧表 '!R8=1,"○","")</f>
        <v/>
      </c>
      <c r="S8" s="307" t="str">
        <f>IF('女子一覧表 '!S8=1,"○","")</f>
        <v/>
      </c>
      <c r="T8" s="307" t="str">
        <f>IF('女子一覧表 '!T8=1,"○","")</f>
        <v/>
      </c>
      <c r="U8" s="307" t="str">
        <f>IF('女子一覧表 '!U8=1,"○","")</f>
        <v/>
      </c>
      <c r="V8" s="307" t="str">
        <f>IF('女子一覧表 '!V8=1,"○","")</f>
        <v/>
      </c>
      <c r="W8" s="307" t="str">
        <f>IF('女子一覧表 '!W8=1,"○","")</f>
        <v/>
      </c>
      <c r="X8" s="351" t="str">
        <f>IF('女子一覧表 '!X8=1,"○","")</f>
        <v/>
      </c>
      <c r="Z8" s="306">
        <v>1</v>
      </c>
      <c r="AA8" s="307" t="str">
        <f>IF(AD$7="","",B8)</f>
        <v/>
      </c>
      <c r="AB8" s="307" t="str">
        <f>IF(AD$7="","",C8)</f>
        <v/>
      </c>
      <c r="AC8" s="308" t="str">
        <f>IF(AD$7="","",D8)</f>
        <v/>
      </c>
      <c r="AD8" s="350" t="str">
        <f>IF('女子一覧表 '!AD8=1,"○","")</f>
        <v/>
      </c>
      <c r="AE8" s="307" t="str">
        <f>IF('女子一覧表 '!AE8=1,"○","")</f>
        <v/>
      </c>
      <c r="AF8" s="307" t="str">
        <f>IF('女子一覧表 '!AF8=1,"○","")</f>
        <v/>
      </c>
      <c r="AG8" s="307" t="str">
        <f>IF('女子一覧表 '!AG8=1,"○","")</f>
        <v/>
      </c>
      <c r="AH8" s="307" t="str">
        <f>IF('女子一覧表 '!AH8=1,"○","")</f>
        <v/>
      </c>
      <c r="AI8" s="307" t="str">
        <f>IF('女子一覧表 '!AI8=1,"○","")</f>
        <v/>
      </c>
      <c r="AJ8" s="307" t="str">
        <f>IF('女子一覧表 '!AJ8=1,"○","")</f>
        <v/>
      </c>
      <c r="AK8" s="307" t="str">
        <f>IF('女子一覧表 '!AK8=1,"○","")</f>
        <v/>
      </c>
      <c r="AL8" s="307" t="str">
        <f>IF('女子一覧表 '!AL8=1,"○","")</f>
        <v/>
      </c>
      <c r="AM8" s="307" t="str">
        <f>IF('女子一覧表 '!AM8=1,"○","")</f>
        <v/>
      </c>
      <c r="AN8" s="307" t="str">
        <f>IF('女子一覧表 '!AN8=1,"○","")</f>
        <v/>
      </c>
      <c r="AO8" s="307" t="str">
        <f>IF('女子一覧表 '!AO8=1,"○","")</f>
        <v/>
      </c>
      <c r="AP8" s="307" t="str">
        <f>IF('女子一覧表 '!AP8=1,"○","")</f>
        <v/>
      </c>
      <c r="AQ8" s="307" t="str">
        <f>IF('女子一覧表 '!AQ8=1,"○","")</f>
        <v/>
      </c>
      <c r="AR8" s="307" t="str">
        <f>IF('女子一覧表 '!AR8=1,"○","")</f>
        <v/>
      </c>
      <c r="AS8" s="307" t="str">
        <f>IF('女子一覧表 '!AS8=1,"○","")</f>
        <v/>
      </c>
      <c r="AT8" s="307" t="str">
        <f>IF('女子一覧表 '!AT8=1,"○","")</f>
        <v/>
      </c>
      <c r="AU8" s="307" t="str">
        <f>IF('女子一覧表 '!AU8=1,"○","")</f>
        <v/>
      </c>
      <c r="AV8" s="307" t="str">
        <f>IF('女子一覧表 '!AV8=1,"○","")</f>
        <v/>
      </c>
      <c r="AW8" s="351" t="str">
        <f>IF('女子一覧表 '!AW8=1,"○","")</f>
        <v/>
      </c>
    </row>
    <row r="9" spans="1:49" ht="15.95" customHeight="1">
      <c r="A9" s="311">
        <v>2</v>
      </c>
      <c r="B9" s="312" t="str">
        <f>女子種目選択!B5</f>
        <v/>
      </c>
      <c r="C9" s="312" t="str">
        <f>女子種目選択!C5</f>
        <v/>
      </c>
      <c r="D9" s="324" t="str">
        <f>女子種目選択!D5</f>
        <v/>
      </c>
      <c r="E9" s="352" t="str">
        <f>IF('女子一覧表 '!E9=1,"○","")</f>
        <v/>
      </c>
      <c r="F9" s="312" t="str">
        <f>IF('女子一覧表 '!F9=1,"○","")</f>
        <v/>
      </c>
      <c r="G9" s="312" t="str">
        <f>IF('女子一覧表 '!G9=1,"○","")</f>
        <v/>
      </c>
      <c r="H9" s="312" t="str">
        <f>IF('女子一覧表 '!H9=1,"○","")</f>
        <v/>
      </c>
      <c r="I9" s="312" t="str">
        <f>IF('女子一覧表 '!I9=1,"○","")</f>
        <v/>
      </c>
      <c r="J9" s="312" t="str">
        <f>IF('女子一覧表 '!J9=1,"○","")</f>
        <v/>
      </c>
      <c r="K9" s="312" t="str">
        <f>IF('女子一覧表 '!K9=1,"○","")</f>
        <v/>
      </c>
      <c r="L9" s="312" t="str">
        <f>IF('女子一覧表 '!L9=1,"○","")</f>
        <v/>
      </c>
      <c r="M9" s="312" t="str">
        <f>IF('女子一覧表 '!M9=1,"○","")</f>
        <v/>
      </c>
      <c r="N9" s="312" t="str">
        <f>IF('女子一覧表 '!N9=1,"○","")</f>
        <v/>
      </c>
      <c r="O9" s="312" t="str">
        <f>IF('女子一覧表 '!O9=1,"○","")</f>
        <v/>
      </c>
      <c r="P9" s="312" t="str">
        <f>IF('女子一覧表 '!P9=1,"○","")</f>
        <v/>
      </c>
      <c r="Q9" s="312" t="str">
        <f>IF('女子一覧表 '!Q9=1,"○","")</f>
        <v/>
      </c>
      <c r="R9" s="312" t="str">
        <f>IF('女子一覧表 '!R9=1,"○","")</f>
        <v/>
      </c>
      <c r="S9" s="312" t="str">
        <f>IF('女子一覧表 '!S9=1,"○","")</f>
        <v/>
      </c>
      <c r="T9" s="312" t="str">
        <f>IF('女子一覧表 '!T9=1,"○","")</f>
        <v/>
      </c>
      <c r="U9" s="312" t="str">
        <f>IF('女子一覧表 '!U9=1,"○","")</f>
        <v/>
      </c>
      <c r="V9" s="312" t="str">
        <f>IF('女子一覧表 '!V9=1,"○","")</f>
        <v/>
      </c>
      <c r="W9" s="312" t="str">
        <f>IF('女子一覧表 '!W9=1,"○","")</f>
        <v/>
      </c>
      <c r="X9" s="353" t="str">
        <f>IF('女子一覧表 '!X9=1,"○","")</f>
        <v/>
      </c>
      <c r="Z9" s="311">
        <v>2</v>
      </c>
      <c r="AA9" s="312" t="str">
        <f t="shared" ref="AA9:AA57" si="0">IF(AD$7="","",B9)</f>
        <v/>
      </c>
      <c r="AB9" s="312" t="str">
        <f t="shared" ref="AB9:AB57" si="1">IF(AD$7="","",C9)</f>
        <v/>
      </c>
      <c r="AC9" s="324" t="str">
        <f t="shared" ref="AC9:AC57" si="2">IF(AD$7="","",D9)</f>
        <v/>
      </c>
      <c r="AD9" s="352" t="str">
        <f>IF('女子一覧表 '!AD9=1,"○","")</f>
        <v/>
      </c>
      <c r="AE9" s="312" t="str">
        <f>IF('女子一覧表 '!AE9=1,"○","")</f>
        <v/>
      </c>
      <c r="AF9" s="312" t="str">
        <f>IF('女子一覧表 '!AF9=1,"○","")</f>
        <v/>
      </c>
      <c r="AG9" s="312" t="str">
        <f>IF('女子一覧表 '!AG9=1,"○","")</f>
        <v/>
      </c>
      <c r="AH9" s="312" t="str">
        <f>IF('女子一覧表 '!AH9=1,"○","")</f>
        <v/>
      </c>
      <c r="AI9" s="312" t="str">
        <f>IF('女子一覧表 '!AI9=1,"○","")</f>
        <v/>
      </c>
      <c r="AJ9" s="312" t="str">
        <f>IF('女子一覧表 '!AJ9=1,"○","")</f>
        <v/>
      </c>
      <c r="AK9" s="312" t="str">
        <f>IF('女子一覧表 '!AK9=1,"○","")</f>
        <v/>
      </c>
      <c r="AL9" s="312" t="str">
        <f>IF('女子一覧表 '!AL9=1,"○","")</f>
        <v/>
      </c>
      <c r="AM9" s="312" t="str">
        <f>IF('女子一覧表 '!AM9=1,"○","")</f>
        <v/>
      </c>
      <c r="AN9" s="312" t="str">
        <f>IF('女子一覧表 '!AN9=1,"○","")</f>
        <v/>
      </c>
      <c r="AO9" s="312" t="str">
        <f>IF('女子一覧表 '!AO9=1,"○","")</f>
        <v/>
      </c>
      <c r="AP9" s="312" t="str">
        <f>IF('女子一覧表 '!AP9=1,"○","")</f>
        <v/>
      </c>
      <c r="AQ9" s="312" t="str">
        <f>IF('女子一覧表 '!AQ9=1,"○","")</f>
        <v/>
      </c>
      <c r="AR9" s="312" t="str">
        <f>IF('女子一覧表 '!AR9=1,"○","")</f>
        <v/>
      </c>
      <c r="AS9" s="312" t="str">
        <f>IF('女子一覧表 '!AS9=1,"○","")</f>
        <v/>
      </c>
      <c r="AT9" s="312" t="str">
        <f>IF('女子一覧表 '!AT9=1,"○","")</f>
        <v/>
      </c>
      <c r="AU9" s="312" t="str">
        <f>IF('女子一覧表 '!AU9=1,"○","")</f>
        <v/>
      </c>
      <c r="AV9" s="312" t="str">
        <f>IF('女子一覧表 '!AV9=1,"○","")</f>
        <v/>
      </c>
      <c r="AW9" s="353" t="str">
        <f>IF('女子一覧表 '!AW9=1,"○","")</f>
        <v/>
      </c>
    </row>
    <row r="10" spans="1:49" ht="15.95" customHeight="1">
      <c r="A10" s="311">
        <v>3</v>
      </c>
      <c r="B10" s="312" t="str">
        <f>女子種目選択!B6</f>
        <v/>
      </c>
      <c r="C10" s="312" t="str">
        <f>女子種目選択!C6</f>
        <v/>
      </c>
      <c r="D10" s="324" t="str">
        <f>女子種目選択!D6</f>
        <v/>
      </c>
      <c r="E10" s="352" t="str">
        <f>IF('女子一覧表 '!E10=1,"○","")</f>
        <v/>
      </c>
      <c r="F10" s="312" t="str">
        <f>IF('女子一覧表 '!F10=1,"○","")</f>
        <v/>
      </c>
      <c r="G10" s="312" t="str">
        <f>IF('女子一覧表 '!G10=1,"○","")</f>
        <v/>
      </c>
      <c r="H10" s="312" t="str">
        <f>IF('女子一覧表 '!H10=1,"○","")</f>
        <v/>
      </c>
      <c r="I10" s="312" t="str">
        <f>IF('女子一覧表 '!I10=1,"○","")</f>
        <v/>
      </c>
      <c r="J10" s="312" t="str">
        <f>IF('女子一覧表 '!J10=1,"○","")</f>
        <v/>
      </c>
      <c r="K10" s="312" t="str">
        <f>IF('女子一覧表 '!K10=1,"○","")</f>
        <v/>
      </c>
      <c r="L10" s="312" t="str">
        <f>IF('女子一覧表 '!L10=1,"○","")</f>
        <v/>
      </c>
      <c r="M10" s="312" t="str">
        <f>IF('女子一覧表 '!M10=1,"○","")</f>
        <v/>
      </c>
      <c r="N10" s="312" t="str">
        <f>IF('女子一覧表 '!N10=1,"○","")</f>
        <v/>
      </c>
      <c r="O10" s="312" t="str">
        <f>IF('女子一覧表 '!O10=1,"○","")</f>
        <v/>
      </c>
      <c r="P10" s="312" t="str">
        <f>IF('女子一覧表 '!P10=1,"○","")</f>
        <v/>
      </c>
      <c r="Q10" s="312" t="str">
        <f>IF('女子一覧表 '!Q10=1,"○","")</f>
        <v/>
      </c>
      <c r="R10" s="312" t="str">
        <f>IF('女子一覧表 '!R10=1,"○","")</f>
        <v/>
      </c>
      <c r="S10" s="312" t="str">
        <f>IF('女子一覧表 '!S10=1,"○","")</f>
        <v/>
      </c>
      <c r="T10" s="312" t="str">
        <f>IF('女子一覧表 '!T10=1,"○","")</f>
        <v/>
      </c>
      <c r="U10" s="312" t="str">
        <f>IF('女子一覧表 '!U10=1,"○","")</f>
        <v/>
      </c>
      <c r="V10" s="312" t="str">
        <f>IF('女子一覧表 '!V10=1,"○","")</f>
        <v/>
      </c>
      <c r="W10" s="312" t="str">
        <f>IF('女子一覧表 '!W10=1,"○","")</f>
        <v/>
      </c>
      <c r="X10" s="353" t="str">
        <f>IF('女子一覧表 '!X10=1,"○","")</f>
        <v/>
      </c>
      <c r="Z10" s="311">
        <v>3</v>
      </c>
      <c r="AA10" s="312" t="str">
        <f t="shared" si="0"/>
        <v/>
      </c>
      <c r="AB10" s="312" t="str">
        <f t="shared" si="1"/>
        <v/>
      </c>
      <c r="AC10" s="324" t="str">
        <f t="shared" si="2"/>
        <v/>
      </c>
      <c r="AD10" s="352" t="str">
        <f>IF('女子一覧表 '!AD10=1,"○","")</f>
        <v/>
      </c>
      <c r="AE10" s="312" t="str">
        <f>IF('女子一覧表 '!AE10=1,"○","")</f>
        <v/>
      </c>
      <c r="AF10" s="312" t="str">
        <f>IF('女子一覧表 '!AF10=1,"○","")</f>
        <v/>
      </c>
      <c r="AG10" s="312" t="str">
        <f>IF('女子一覧表 '!AG10=1,"○","")</f>
        <v/>
      </c>
      <c r="AH10" s="312" t="str">
        <f>IF('女子一覧表 '!AH10=1,"○","")</f>
        <v/>
      </c>
      <c r="AI10" s="312" t="str">
        <f>IF('女子一覧表 '!AI10=1,"○","")</f>
        <v/>
      </c>
      <c r="AJ10" s="312" t="str">
        <f>IF('女子一覧表 '!AJ10=1,"○","")</f>
        <v/>
      </c>
      <c r="AK10" s="312" t="str">
        <f>IF('女子一覧表 '!AK10=1,"○","")</f>
        <v/>
      </c>
      <c r="AL10" s="312" t="str">
        <f>IF('女子一覧表 '!AL10=1,"○","")</f>
        <v/>
      </c>
      <c r="AM10" s="312" t="str">
        <f>IF('女子一覧表 '!AM10=1,"○","")</f>
        <v/>
      </c>
      <c r="AN10" s="312" t="str">
        <f>IF('女子一覧表 '!AN10=1,"○","")</f>
        <v/>
      </c>
      <c r="AO10" s="312" t="str">
        <f>IF('女子一覧表 '!AO10=1,"○","")</f>
        <v/>
      </c>
      <c r="AP10" s="312" t="str">
        <f>IF('女子一覧表 '!AP10=1,"○","")</f>
        <v/>
      </c>
      <c r="AQ10" s="312" t="str">
        <f>IF('女子一覧表 '!AQ10=1,"○","")</f>
        <v/>
      </c>
      <c r="AR10" s="312" t="str">
        <f>IF('女子一覧表 '!AR10=1,"○","")</f>
        <v/>
      </c>
      <c r="AS10" s="312" t="str">
        <f>IF('女子一覧表 '!AS10=1,"○","")</f>
        <v/>
      </c>
      <c r="AT10" s="312" t="str">
        <f>IF('女子一覧表 '!AT10=1,"○","")</f>
        <v/>
      </c>
      <c r="AU10" s="312" t="str">
        <f>IF('女子一覧表 '!AU10=1,"○","")</f>
        <v/>
      </c>
      <c r="AV10" s="312" t="str">
        <f>IF('女子一覧表 '!AV10=1,"○","")</f>
        <v/>
      </c>
      <c r="AW10" s="353" t="str">
        <f>IF('女子一覧表 '!AW10=1,"○","")</f>
        <v/>
      </c>
    </row>
    <row r="11" spans="1:49" ht="15.95" customHeight="1">
      <c r="A11" s="311">
        <v>4</v>
      </c>
      <c r="B11" s="312" t="str">
        <f>女子種目選択!B7</f>
        <v/>
      </c>
      <c r="C11" s="312" t="str">
        <f>女子種目選択!C7</f>
        <v/>
      </c>
      <c r="D11" s="324" t="str">
        <f>女子種目選択!D7</f>
        <v/>
      </c>
      <c r="E11" s="352" t="str">
        <f>IF('女子一覧表 '!E11=1,"○","")</f>
        <v/>
      </c>
      <c r="F11" s="312" t="str">
        <f>IF('女子一覧表 '!F11=1,"○","")</f>
        <v/>
      </c>
      <c r="G11" s="312" t="str">
        <f>IF('女子一覧表 '!G11=1,"○","")</f>
        <v/>
      </c>
      <c r="H11" s="312" t="str">
        <f>IF('女子一覧表 '!H11=1,"○","")</f>
        <v/>
      </c>
      <c r="I11" s="312" t="str">
        <f>IF('女子一覧表 '!I11=1,"○","")</f>
        <v/>
      </c>
      <c r="J11" s="312" t="str">
        <f>IF('女子一覧表 '!J11=1,"○","")</f>
        <v/>
      </c>
      <c r="K11" s="312" t="str">
        <f>IF('女子一覧表 '!K11=1,"○","")</f>
        <v/>
      </c>
      <c r="L11" s="312" t="str">
        <f>IF('女子一覧表 '!L11=1,"○","")</f>
        <v/>
      </c>
      <c r="M11" s="312" t="str">
        <f>IF('女子一覧表 '!M11=1,"○","")</f>
        <v/>
      </c>
      <c r="N11" s="312" t="str">
        <f>IF('女子一覧表 '!N11=1,"○","")</f>
        <v/>
      </c>
      <c r="O11" s="312" t="str">
        <f>IF('女子一覧表 '!O11=1,"○","")</f>
        <v/>
      </c>
      <c r="P11" s="312" t="str">
        <f>IF('女子一覧表 '!P11=1,"○","")</f>
        <v/>
      </c>
      <c r="Q11" s="312" t="str">
        <f>IF('女子一覧表 '!Q11=1,"○","")</f>
        <v/>
      </c>
      <c r="R11" s="312" t="str">
        <f>IF('女子一覧表 '!R11=1,"○","")</f>
        <v/>
      </c>
      <c r="S11" s="312" t="str">
        <f>IF('女子一覧表 '!S11=1,"○","")</f>
        <v/>
      </c>
      <c r="T11" s="312" t="str">
        <f>IF('女子一覧表 '!T11=1,"○","")</f>
        <v/>
      </c>
      <c r="U11" s="312" t="str">
        <f>IF('女子一覧表 '!U11=1,"○","")</f>
        <v/>
      </c>
      <c r="V11" s="312" t="str">
        <f>IF('女子一覧表 '!V11=1,"○","")</f>
        <v/>
      </c>
      <c r="W11" s="312" t="str">
        <f>IF('女子一覧表 '!W11=1,"○","")</f>
        <v/>
      </c>
      <c r="X11" s="353" t="str">
        <f>IF('女子一覧表 '!X11=1,"○","")</f>
        <v/>
      </c>
      <c r="Z11" s="311">
        <v>4</v>
      </c>
      <c r="AA11" s="312" t="str">
        <f t="shared" si="0"/>
        <v/>
      </c>
      <c r="AB11" s="312" t="str">
        <f t="shared" si="1"/>
        <v/>
      </c>
      <c r="AC11" s="324" t="str">
        <f t="shared" si="2"/>
        <v/>
      </c>
      <c r="AD11" s="352" t="str">
        <f>IF('女子一覧表 '!AD11=1,"○","")</f>
        <v/>
      </c>
      <c r="AE11" s="312" t="str">
        <f>IF('女子一覧表 '!AE11=1,"○","")</f>
        <v/>
      </c>
      <c r="AF11" s="312" t="str">
        <f>IF('女子一覧表 '!AF11=1,"○","")</f>
        <v/>
      </c>
      <c r="AG11" s="312" t="str">
        <f>IF('女子一覧表 '!AG11=1,"○","")</f>
        <v/>
      </c>
      <c r="AH11" s="312" t="str">
        <f>IF('女子一覧表 '!AH11=1,"○","")</f>
        <v/>
      </c>
      <c r="AI11" s="312" t="str">
        <f>IF('女子一覧表 '!AI11=1,"○","")</f>
        <v/>
      </c>
      <c r="AJ11" s="312" t="str">
        <f>IF('女子一覧表 '!AJ11=1,"○","")</f>
        <v/>
      </c>
      <c r="AK11" s="312" t="str">
        <f>IF('女子一覧表 '!AK11=1,"○","")</f>
        <v/>
      </c>
      <c r="AL11" s="312" t="str">
        <f>IF('女子一覧表 '!AL11=1,"○","")</f>
        <v/>
      </c>
      <c r="AM11" s="312" t="str">
        <f>IF('女子一覧表 '!AM11=1,"○","")</f>
        <v/>
      </c>
      <c r="AN11" s="312" t="str">
        <f>IF('女子一覧表 '!AN11=1,"○","")</f>
        <v/>
      </c>
      <c r="AO11" s="312" t="str">
        <f>IF('女子一覧表 '!AO11=1,"○","")</f>
        <v/>
      </c>
      <c r="AP11" s="312" t="str">
        <f>IF('女子一覧表 '!AP11=1,"○","")</f>
        <v/>
      </c>
      <c r="AQ11" s="312" t="str">
        <f>IF('女子一覧表 '!AQ11=1,"○","")</f>
        <v/>
      </c>
      <c r="AR11" s="312" t="str">
        <f>IF('女子一覧表 '!AR11=1,"○","")</f>
        <v/>
      </c>
      <c r="AS11" s="312" t="str">
        <f>IF('女子一覧表 '!AS11=1,"○","")</f>
        <v/>
      </c>
      <c r="AT11" s="312" t="str">
        <f>IF('女子一覧表 '!AT11=1,"○","")</f>
        <v/>
      </c>
      <c r="AU11" s="312" t="str">
        <f>IF('女子一覧表 '!AU11=1,"○","")</f>
        <v/>
      </c>
      <c r="AV11" s="312" t="str">
        <f>IF('女子一覧表 '!AV11=1,"○","")</f>
        <v/>
      </c>
      <c r="AW11" s="353" t="str">
        <f>IF('女子一覧表 '!AW11=1,"○","")</f>
        <v/>
      </c>
    </row>
    <row r="12" spans="1:49" ht="15.95" customHeight="1">
      <c r="A12" s="311">
        <v>5</v>
      </c>
      <c r="B12" s="312" t="str">
        <f>女子種目選択!B8</f>
        <v/>
      </c>
      <c r="C12" s="312" t="str">
        <f>女子種目選択!C8</f>
        <v/>
      </c>
      <c r="D12" s="324" t="str">
        <f>女子種目選択!D8</f>
        <v/>
      </c>
      <c r="E12" s="352" t="str">
        <f>IF('女子一覧表 '!E12=1,"○","")</f>
        <v/>
      </c>
      <c r="F12" s="312" t="str">
        <f>IF('女子一覧表 '!F12=1,"○","")</f>
        <v/>
      </c>
      <c r="G12" s="312" t="str">
        <f>IF('女子一覧表 '!G12=1,"○","")</f>
        <v/>
      </c>
      <c r="H12" s="312" t="str">
        <f>IF('女子一覧表 '!H12=1,"○","")</f>
        <v/>
      </c>
      <c r="I12" s="312" t="str">
        <f>IF('女子一覧表 '!I12=1,"○","")</f>
        <v/>
      </c>
      <c r="J12" s="312" t="str">
        <f>IF('女子一覧表 '!J12=1,"○","")</f>
        <v/>
      </c>
      <c r="K12" s="312" t="str">
        <f>IF('女子一覧表 '!K12=1,"○","")</f>
        <v/>
      </c>
      <c r="L12" s="312" t="str">
        <f>IF('女子一覧表 '!L12=1,"○","")</f>
        <v/>
      </c>
      <c r="M12" s="312" t="str">
        <f>IF('女子一覧表 '!M12=1,"○","")</f>
        <v/>
      </c>
      <c r="N12" s="312" t="str">
        <f>IF('女子一覧表 '!N12=1,"○","")</f>
        <v/>
      </c>
      <c r="O12" s="312" t="str">
        <f>IF('女子一覧表 '!O12=1,"○","")</f>
        <v/>
      </c>
      <c r="P12" s="312" t="str">
        <f>IF('女子一覧表 '!P12=1,"○","")</f>
        <v/>
      </c>
      <c r="Q12" s="312" t="str">
        <f>IF('女子一覧表 '!Q12=1,"○","")</f>
        <v/>
      </c>
      <c r="R12" s="312" t="str">
        <f>IF('女子一覧表 '!R12=1,"○","")</f>
        <v/>
      </c>
      <c r="S12" s="312" t="str">
        <f>IF('女子一覧表 '!S12=1,"○","")</f>
        <v/>
      </c>
      <c r="T12" s="312" t="str">
        <f>IF('女子一覧表 '!T12=1,"○","")</f>
        <v/>
      </c>
      <c r="U12" s="312" t="str">
        <f>IF('女子一覧表 '!U12=1,"○","")</f>
        <v/>
      </c>
      <c r="V12" s="312" t="str">
        <f>IF('女子一覧表 '!V12=1,"○","")</f>
        <v/>
      </c>
      <c r="W12" s="312" t="str">
        <f>IF('女子一覧表 '!W12=1,"○","")</f>
        <v/>
      </c>
      <c r="X12" s="353" t="str">
        <f>IF('女子一覧表 '!X12=1,"○","")</f>
        <v/>
      </c>
      <c r="Z12" s="311">
        <v>5</v>
      </c>
      <c r="AA12" s="312" t="str">
        <f t="shared" si="0"/>
        <v/>
      </c>
      <c r="AB12" s="312" t="str">
        <f t="shared" si="1"/>
        <v/>
      </c>
      <c r="AC12" s="324" t="str">
        <f t="shared" si="2"/>
        <v/>
      </c>
      <c r="AD12" s="352" t="str">
        <f>IF('女子一覧表 '!AD12=1,"○","")</f>
        <v/>
      </c>
      <c r="AE12" s="312" t="str">
        <f>IF('女子一覧表 '!AE12=1,"○","")</f>
        <v/>
      </c>
      <c r="AF12" s="312" t="str">
        <f>IF('女子一覧表 '!AF12=1,"○","")</f>
        <v/>
      </c>
      <c r="AG12" s="312" t="str">
        <f>IF('女子一覧表 '!AG12=1,"○","")</f>
        <v/>
      </c>
      <c r="AH12" s="312" t="str">
        <f>IF('女子一覧表 '!AH12=1,"○","")</f>
        <v/>
      </c>
      <c r="AI12" s="312" t="str">
        <f>IF('女子一覧表 '!AI12=1,"○","")</f>
        <v/>
      </c>
      <c r="AJ12" s="312" t="str">
        <f>IF('女子一覧表 '!AJ12=1,"○","")</f>
        <v/>
      </c>
      <c r="AK12" s="312" t="str">
        <f>IF('女子一覧表 '!AK12=1,"○","")</f>
        <v/>
      </c>
      <c r="AL12" s="312" t="str">
        <f>IF('女子一覧表 '!AL12=1,"○","")</f>
        <v/>
      </c>
      <c r="AM12" s="312" t="str">
        <f>IF('女子一覧表 '!AM12=1,"○","")</f>
        <v/>
      </c>
      <c r="AN12" s="312" t="str">
        <f>IF('女子一覧表 '!AN12=1,"○","")</f>
        <v/>
      </c>
      <c r="AO12" s="312" t="str">
        <f>IF('女子一覧表 '!AO12=1,"○","")</f>
        <v/>
      </c>
      <c r="AP12" s="312" t="str">
        <f>IF('女子一覧表 '!AP12=1,"○","")</f>
        <v/>
      </c>
      <c r="AQ12" s="312" t="str">
        <f>IF('女子一覧表 '!AQ12=1,"○","")</f>
        <v/>
      </c>
      <c r="AR12" s="312" t="str">
        <f>IF('女子一覧表 '!AR12=1,"○","")</f>
        <v/>
      </c>
      <c r="AS12" s="312" t="str">
        <f>IF('女子一覧表 '!AS12=1,"○","")</f>
        <v/>
      </c>
      <c r="AT12" s="312" t="str">
        <f>IF('女子一覧表 '!AT12=1,"○","")</f>
        <v/>
      </c>
      <c r="AU12" s="312" t="str">
        <f>IF('女子一覧表 '!AU12=1,"○","")</f>
        <v/>
      </c>
      <c r="AV12" s="312" t="str">
        <f>IF('女子一覧表 '!AV12=1,"○","")</f>
        <v/>
      </c>
      <c r="AW12" s="353" t="str">
        <f>IF('女子一覧表 '!AW12=1,"○","")</f>
        <v/>
      </c>
    </row>
    <row r="13" spans="1:49" ht="15.95" customHeight="1">
      <c r="A13" s="311">
        <v>6</v>
      </c>
      <c r="B13" s="312" t="str">
        <f>女子種目選択!B9</f>
        <v/>
      </c>
      <c r="C13" s="312" t="str">
        <f>女子種目選択!C9</f>
        <v/>
      </c>
      <c r="D13" s="324" t="str">
        <f>女子種目選択!D9</f>
        <v/>
      </c>
      <c r="E13" s="352" t="str">
        <f>IF('女子一覧表 '!E13=1,"○","")</f>
        <v/>
      </c>
      <c r="F13" s="312" t="str">
        <f>IF('女子一覧表 '!F13=1,"○","")</f>
        <v/>
      </c>
      <c r="G13" s="312" t="str">
        <f>IF('女子一覧表 '!G13=1,"○","")</f>
        <v/>
      </c>
      <c r="H13" s="312" t="str">
        <f>IF('女子一覧表 '!H13=1,"○","")</f>
        <v/>
      </c>
      <c r="I13" s="312" t="str">
        <f>IF('女子一覧表 '!I13=1,"○","")</f>
        <v/>
      </c>
      <c r="J13" s="312" t="str">
        <f>IF('女子一覧表 '!J13=1,"○","")</f>
        <v/>
      </c>
      <c r="K13" s="312" t="str">
        <f>IF('女子一覧表 '!K13=1,"○","")</f>
        <v/>
      </c>
      <c r="L13" s="312" t="str">
        <f>IF('女子一覧表 '!L13=1,"○","")</f>
        <v/>
      </c>
      <c r="M13" s="312" t="str">
        <f>IF('女子一覧表 '!M13=1,"○","")</f>
        <v/>
      </c>
      <c r="N13" s="312" t="str">
        <f>IF('女子一覧表 '!N13=1,"○","")</f>
        <v/>
      </c>
      <c r="O13" s="312" t="str">
        <f>IF('女子一覧表 '!O13=1,"○","")</f>
        <v/>
      </c>
      <c r="P13" s="312" t="str">
        <f>IF('女子一覧表 '!P13=1,"○","")</f>
        <v/>
      </c>
      <c r="Q13" s="312" t="str">
        <f>IF('女子一覧表 '!Q13=1,"○","")</f>
        <v/>
      </c>
      <c r="R13" s="312" t="str">
        <f>IF('女子一覧表 '!R13=1,"○","")</f>
        <v/>
      </c>
      <c r="S13" s="312" t="str">
        <f>IF('女子一覧表 '!S13=1,"○","")</f>
        <v/>
      </c>
      <c r="T13" s="312" t="str">
        <f>IF('女子一覧表 '!T13=1,"○","")</f>
        <v/>
      </c>
      <c r="U13" s="312" t="str">
        <f>IF('女子一覧表 '!U13=1,"○","")</f>
        <v/>
      </c>
      <c r="V13" s="312" t="str">
        <f>IF('女子一覧表 '!V13=1,"○","")</f>
        <v/>
      </c>
      <c r="W13" s="312" t="str">
        <f>IF('女子一覧表 '!W13=1,"○","")</f>
        <v/>
      </c>
      <c r="X13" s="353" t="str">
        <f>IF('女子一覧表 '!X13=1,"○","")</f>
        <v/>
      </c>
      <c r="Z13" s="311">
        <v>6</v>
      </c>
      <c r="AA13" s="312" t="str">
        <f t="shared" si="0"/>
        <v/>
      </c>
      <c r="AB13" s="312" t="str">
        <f t="shared" si="1"/>
        <v/>
      </c>
      <c r="AC13" s="324" t="str">
        <f t="shared" si="2"/>
        <v/>
      </c>
      <c r="AD13" s="352" t="str">
        <f>IF('女子一覧表 '!AD13=1,"○","")</f>
        <v/>
      </c>
      <c r="AE13" s="312" t="str">
        <f>IF('女子一覧表 '!AE13=1,"○","")</f>
        <v/>
      </c>
      <c r="AF13" s="312" t="str">
        <f>IF('女子一覧表 '!AF13=1,"○","")</f>
        <v/>
      </c>
      <c r="AG13" s="312" t="str">
        <f>IF('女子一覧表 '!AG13=1,"○","")</f>
        <v/>
      </c>
      <c r="AH13" s="312" t="str">
        <f>IF('女子一覧表 '!AH13=1,"○","")</f>
        <v/>
      </c>
      <c r="AI13" s="312" t="str">
        <f>IF('女子一覧表 '!AI13=1,"○","")</f>
        <v/>
      </c>
      <c r="AJ13" s="312" t="str">
        <f>IF('女子一覧表 '!AJ13=1,"○","")</f>
        <v/>
      </c>
      <c r="AK13" s="312" t="str">
        <f>IF('女子一覧表 '!AK13=1,"○","")</f>
        <v/>
      </c>
      <c r="AL13" s="312" t="str">
        <f>IF('女子一覧表 '!AL13=1,"○","")</f>
        <v/>
      </c>
      <c r="AM13" s="312" t="str">
        <f>IF('女子一覧表 '!AM13=1,"○","")</f>
        <v/>
      </c>
      <c r="AN13" s="312" t="str">
        <f>IF('女子一覧表 '!AN13=1,"○","")</f>
        <v/>
      </c>
      <c r="AO13" s="312" t="str">
        <f>IF('女子一覧表 '!AO13=1,"○","")</f>
        <v/>
      </c>
      <c r="AP13" s="312" t="str">
        <f>IF('女子一覧表 '!AP13=1,"○","")</f>
        <v/>
      </c>
      <c r="AQ13" s="312" t="str">
        <f>IF('女子一覧表 '!AQ13=1,"○","")</f>
        <v/>
      </c>
      <c r="AR13" s="312" t="str">
        <f>IF('女子一覧表 '!AR13=1,"○","")</f>
        <v/>
      </c>
      <c r="AS13" s="312" t="str">
        <f>IF('女子一覧表 '!AS13=1,"○","")</f>
        <v/>
      </c>
      <c r="AT13" s="312" t="str">
        <f>IF('女子一覧表 '!AT13=1,"○","")</f>
        <v/>
      </c>
      <c r="AU13" s="312" t="str">
        <f>IF('女子一覧表 '!AU13=1,"○","")</f>
        <v/>
      </c>
      <c r="AV13" s="312" t="str">
        <f>IF('女子一覧表 '!AV13=1,"○","")</f>
        <v/>
      </c>
      <c r="AW13" s="353" t="str">
        <f>IF('女子一覧表 '!AW13=1,"○","")</f>
        <v/>
      </c>
    </row>
    <row r="14" spans="1:49" ht="15.95" customHeight="1">
      <c r="A14" s="311">
        <v>7</v>
      </c>
      <c r="B14" s="312" t="str">
        <f>女子種目選択!B10</f>
        <v/>
      </c>
      <c r="C14" s="312" t="str">
        <f>女子種目選択!C10</f>
        <v/>
      </c>
      <c r="D14" s="324" t="str">
        <f>女子種目選択!D10</f>
        <v/>
      </c>
      <c r="E14" s="352" t="str">
        <f>IF('女子一覧表 '!E14=1,"○","")</f>
        <v/>
      </c>
      <c r="F14" s="312" t="str">
        <f>IF('女子一覧表 '!F14=1,"○","")</f>
        <v/>
      </c>
      <c r="G14" s="312" t="str">
        <f>IF('女子一覧表 '!G14=1,"○","")</f>
        <v/>
      </c>
      <c r="H14" s="312" t="str">
        <f>IF('女子一覧表 '!H14=1,"○","")</f>
        <v/>
      </c>
      <c r="I14" s="312" t="str">
        <f>IF('女子一覧表 '!I14=1,"○","")</f>
        <v/>
      </c>
      <c r="J14" s="312" t="str">
        <f>IF('女子一覧表 '!J14=1,"○","")</f>
        <v/>
      </c>
      <c r="K14" s="312" t="str">
        <f>IF('女子一覧表 '!K14=1,"○","")</f>
        <v/>
      </c>
      <c r="L14" s="312" t="str">
        <f>IF('女子一覧表 '!L14=1,"○","")</f>
        <v/>
      </c>
      <c r="M14" s="312" t="str">
        <f>IF('女子一覧表 '!M14=1,"○","")</f>
        <v/>
      </c>
      <c r="N14" s="312" t="str">
        <f>IF('女子一覧表 '!N14=1,"○","")</f>
        <v/>
      </c>
      <c r="O14" s="312" t="str">
        <f>IF('女子一覧表 '!O14=1,"○","")</f>
        <v/>
      </c>
      <c r="P14" s="312" t="str">
        <f>IF('女子一覧表 '!P14=1,"○","")</f>
        <v/>
      </c>
      <c r="Q14" s="312" t="str">
        <f>IF('女子一覧表 '!Q14=1,"○","")</f>
        <v/>
      </c>
      <c r="R14" s="312" t="str">
        <f>IF('女子一覧表 '!R14=1,"○","")</f>
        <v/>
      </c>
      <c r="S14" s="312" t="str">
        <f>IF('女子一覧表 '!S14=1,"○","")</f>
        <v/>
      </c>
      <c r="T14" s="312" t="str">
        <f>IF('女子一覧表 '!T14=1,"○","")</f>
        <v/>
      </c>
      <c r="U14" s="312" t="str">
        <f>IF('女子一覧表 '!U14=1,"○","")</f>
        <v/>
      </c>
      <c r="V14" s="312" t="str">
        <f>IF('女子一覧表 '!V14=1,"○","")</f>
        <v/>
      </c>
      <c r="W14" s="312" t="str">
        <f>IF('女子一覧表 '!W14=1,"○","")</f>
        <v/>
      </c>
      <c r="X14" s="353" t="str">
        <f>IF('女子一覧表 '!X14=1,"○","")</f>
        <v/>
      </c>
      <c r="Z14" s="311">
        <v>7</v>
      </c>
      <c r="AA14" s="312" t="str">
        <f t="shared" si="0"/>
        <v/>
      </c>
      <c r="AB14" s="312" t="str">
        <f t="shared" si="1"/>
        <v/>
      </c>
      <c r="AC14" s="324" t="str">
        <f t="shared" si="2"/>
        <v/>
      </c>
      <c r="AD14" s="352" t="str">
        <f>IF('女子一覧表 '!AD14=1,"○","")</f>
        <v/>
      </c>
      <c r="AE14" s="312" t="str">
        <f>IF('女子一覧表 '!AE14=1,"○","")</f>
        <v/>
      </c>
      <c r="AF14" s="312" t="str">
        <f>IF('女子一覧表 '!AF14=1,"○","")</f>
        <v/>
      </c>
      <c r="AG14" s="312" t="str">
        <f>IF('女子一覧表 '!AG14=1,"○","")</f>
        <v/>
      </c>
      <c r="AH14" s="312" t="str">
        <f>IF('女子一覧表 '!AH14=1,"○","")</f>
        <v/>
      </c>
      <c r="AI14" s="312" t="str">
        <f>IF('女子一覧表 '!AI14=1,"○","")</f>
        <v/>
      </c>
      <c r="AJ14" s="312" t="str">
        <f>IF('女子一覧表 '!AJ14=1,"○","")</f>
        <v/>
      </c>
      <c r="AK14" s="312" t="str">
        <f>IF('女子一覧表 '!AK14=1,"○","")</f>
        <v/>
      </c>
      <c r="AL14" s="312" t="str">
        <f>IF('女子一覧表 '!AL14=1,"○","")</f>
        <v/>
      </c>
      <c r="AM14" s="312" t="str">
        <f>IF('女子一覧表 '!AM14=1,"○","")</f>
        <v/>
      </c>
      <c r="AN14" s="312" t="str">
        <f>IF('女子一覧表 '!AN14=1,"○","")</f>
        <v/>
      </c>
      <c r="AO14" s="312" t="str">
        <f>IF('女子一覧表 '!AO14=1,"○","")</f>
        <v/>
      </c>
      <c r="AP14" s="312" t="str">
        <f>IF('女子一覧表 '!AP14=1,"○","")</f>
        <v/>
      </c>
      <c r="AQ14" s="312" t="str">
        <f>IF('女子一覧表 '!AQ14=1,"○","")</f>
        <v/>
      </c>
      <c r="AR14" s="312" t="str">
        <f>IF('女子一覧表 '!AR14=1,"○","")</f>
        <v/>
      </c>
      <c r="AS14" s="312" t="str">
        <f>IF('女子一覧表 '!AS14=1,"○","")</f>
        <v/>
      </c>
      <c r="AT14" s="312" t="str">
        <f>IF('女子一覧表 '!AT14=1,"○","")</f>
        <v/>
      </c>
      <c r="AU14" s="312" t="str">
        <f>IF('女子一覧表 '!AU14=1,"○","")</f>
        <v/>
      </c>
      <c r="AV14" s="312" t="str">
        <f>IF('女子一覧表 '!AV14=1,"○","")</f>
        <v/>
      </c>
      <c r="AW14" s="353" t="str">
        <f>IF('女子一覧表 '!AW14=1,"○","")</f>
        <v/>
      </c>
    </row>
    <row r="15" spans="1:49" ht="15.95" customHeight="1">
      <c r="A15" s="311">
        <v>8</v>
      </c>
      <c r="B15" s="312" t="str">
        <f>女子種目選択!B11</f>
        <v/>
      </c>
      <c r="C15" s="312" t="str">
        <f>女子種目選択!C11</f>
        <v/>
      </c>
      <c r="D15" s="324" t="str">
        <f>女子種目選択!D11</f>
        <v/>
      </c>
      <c r="E15" s="352" t="str">
        <f>IF('女子一覧表 '!E15=1,"○","")</f>
        <v/>
      </c>
      <c r="F15" s="312" t="str">
        <f>IF('女子一覧表 '!F15=1,"○","")</f>
        <v/>
      </c>
      <c r="G15" s="312" t="str">
        <f>IF('女子一覧表 '!G15=1,"○","")</f>
        <v/>
      </c>
      <c r="H15" s="312" t="str">
        <f>IF('女子一覧表 '!H15=1,"○","")</f>
        <v/>
      </c>
      <c r="I15" s="312" t="str">
        <f>IF('女子一覧表 '!I15=1,"○","")</f>
        <v/>
      </c>
      <c r="J15" s="312" t="str">
        <f>IF('女子一覧表 '!J15=1,"○","")</f>
        <v/>
      </c>
      <c r="K15" s="312" t="str">
        <f>IF('女子一覧表 '!K15=1,"○","")</f>
        <v/>
      </c>
      <c r="L15" s="312" t="str">
        <f>IF('女子一覧表 '!L15=1,"○","")</f>
        <v/>
      </c>
      <c r="M15" s="312" t="str">
        <f>IF('女子一覧表 '!M15=1,"○","")</f>
        <v/>
      </c>
      <c r="N15" s="312" t="str">
        <f>IF('女子一覧表 '!N15=1,"○","")</f>
        <v/>
      </c>
      <c r="O15" s="312" t="str">
        <f>IF('女子一覧表 '!O15=1,"○","")</f>
        <v/>
      </c>
      <c r="P15" s="312" t="str">
        <f>IF('女子一覧表 '!P15=1,"○","")</f>
        <v/>
      </c>
      <c r="Q15" s="312" t="str">
        <f>IF('女子一覧表 '!Q15=1,"○","")</f>
        <v/>
      </c>
      <c r="R15" s="312" t="str">
        <f>IF('女子一覧表 '!R15=1,"○","")</f>
        <v/>
      </c>
      <c r="S15" s="312" t="str">
        <f>IF('女子一覧表 '!S15=1,"○","")</f>
        <v/>
      </c>
      <c r="T15" s="312" t="str">
        <f>IF('女子一覧表 '!T15=1,"○","")</f>
        <v/>
      </c>
      <c r="U15" s="312" t="str">
        <f>IF('女子一覧表 '!U15=1,"○","")</f>
        <v/>
      </c>
      <c r="V15" s="312" t="str">
        <f>IF('女子一覧表 '!V15=1,"○","")</f>
        <v/>
      </c>
      <c r="W15" s="312" t="str">
        <f>IF('女子一覧表 '!W15=1,"○","")</f>
        <v/>
      </c>
      <c r="X15" s="353" t="str">
        <f>IF('女子一覧表 '!X15=1,"○","")</f>
        <v/>
      </c>
      <c r="Z15" s="311">
        <v>8</v>
      </c>
      <c r="AA15" s="312" t="str">
        <f t="shared" si="0"/>
        <v/>
      </c>
      <c r="AB15" s="312" t="str">
        <f t="shared" si="1"/>
        <v/>
      </c>
      <c r="AC15" s="324" t="str">
        <f t="shared" si="2"/>
        <v/>
      </c>
      <c r="AD15" s="352" t="str">
        <f>IF('女子一覧表 '!AD15=1,"○","")</f>
        <v/>
      </c>
      <c r="AE15" s="312" t="str">
        <f>IF('女子一覧表 '!AE15=1,"○","")</f>
        <v/>
      </c>
      <c r="AF15" s="312" t="str">
        <f>IF('女子一覧表 '!AF15=1,"○","")</f>
        <v/>
      </c>
      <c r="AG15" s="312" t="str">
        <f>IF('女子一覧表 '!AG15=1,"○","")</f>
        <v/>
      </c>
      <c r="AH15" s="312" t="str">
        <f>IF('女子一覧表 '!AH15=1,"○","")</f>
        <v/>
      </c>
      <c r="AI15" s="312" t="str">
        <f>IF('女子一覧表 '!AI15=1,"○","")</f>
        <v/>
      </c>
      <c r="AJ15" s="312" t="str">
        <f>IF('女子一覧表 '!AJ15=1,"○","")</f>
        <v/>
      </c>
      <c r="AK15" s="312" t="str">
        <f>IF('女子一覧表 '!AK15=1,"○","")</f>
        <v/>
      </c>
      <c r="AL15" s="312" t="str">
        <f>IF('女子一覧表 '!AL15=1,"○","")</f>
        <v/>
      </c>
      <c r="AM15" s="312" t="str">
        <f>IF('女子一覧表 '!AM15=1,"○","")</f>
        <v/>
      </c>
      <c r="AN15" s="312" t="str">
        <f>IF('女子一覧表 '!AN15=1,"○","")</f>
        <v/>
      </c>
      <c r="AO15" s="312" t="str">
        <f>IF('女子一覧表 '!AO15=1,"○","")</f>
        <v/>
      </c>
      <c r="AP15" s="312" t="str">
        <f>IF('女子一覧表 '!AP15=1,"○","")</f>
        <v/>
      </c>
      <c r="AQ15" s="312" t="str">
        <f>IF('女子一覧表 '!AQ15=1,"○","")</f>
        <v/>
      </c>
      <c r="AR15" s="312" t="str">
        <f>IF('女子一覧表 '!AR15=1,"○","")</f>
        <v/>
      </c>
      <c r="AS15" s="312" t="str">
        <f>IF('女子一覧表 '!AS15=1,"○","")</f>
        <v/>
      </c>
      <c r="AT15" s="312" t="str">
        <f>IF('女子一覧表 '!AT15=1,"○","")</f>
        <v/>
      </c>
      <c r="AU15" s="312" t="str">
        <f>IF('女子一覧表 '!AU15=1,"○","")</f>
        <v/>
      </c>
      <c r="AV15" s="312" t="str">
        <f>IF('女子一覧表 '!AV15=1,"○","")</f>
        <v/>
      </c>
      <c r="AW15" s="353" t="str">
        <f>IF('女子一覧表 '!AW15=1,"○","")</f>
        <v/>
      </c>
    </row>
    <row r="16" spans="1:49" ht="15.95" customHeight="1">
      <c r="A16" s="311">
        <v>9</v>
      </c>
      <c r="B16" s="312" t="str">
        <f>女子種目選択!B12</f>
        <v/>
      </c>
      <c r="C16" s="312" t="str">
        <f>女子種目選択!C12</f>
        <v/>
      </c>
      <c r="D16" s="324" t="str">
        <f>女子種目選択!D12</f>
        <v/>
      </c>
      <c r="E16" s="352" t="str">
        <f>IF('女子一覧表 '!E16=1,"○","")</f>
        <v/>
      </c>
      <c r="F16" s="312" t="str">
        <f>IF('女子一覧表 '!F16=1,"○","")</f>
        <v/>
      </c>
      <c r="G16" s="312" t="str">
        <f>IF('女子一覧表 '!G16=1,"○","")</f>
        <v/>
      </c>
      <c r="H16" s="312" t="str">
        <f>IF('女子一覧表 '!H16=1,"○","")</f>
        <v/>
      </c>
      <c r="I16" s="312" t="str">
        <f>IF('女子一覧表 '!I16=1,"○","")</f>
        <v/>
      </c>
      <c r="J16" s="312" t="str">
        <f>IF('女子一覧表 '!J16=1,"○","")</f>
        <v/>
      </c>
      <c r="K16" s="312" t="str">
        <f>IF('女子一覧表 '!K16=1,"○","")</f>
        <v/>
      </c>
      <c r="L16" s="312" t="str">
        <f>IF('女子一覧表 '!L16=1,"○","")</f>
        <v/>
      </c>
      <c r="M16" s="312" t="str">
        <f>IF('女子一覧表 '!M16=1,"○","")</f>
        <v/>
      </c>
      <c r="N16" s="312" t="str">
        <f>IF('女子一覧表 '!N16=1,"○","")</f>
        <v/>
      </c>
      <c r="O16" s="312" t="str">
        <f>IF('女子一覧表 '!O16=1,"○","")</f>
        <v/>
      </c>
      <c r="P16" s="312" t="str">
        <f>IF('女子一覧表 '!P16=1,"○","")</f>
        <v/>
      </c>
      <c r="Q16" s="312" t="str">
        <f>IF('女子一覧表 '!Q16=1,"○","")</f>
        <v/>
      </c>
      <c r="R16" s="312" t="str">
        <f>IF('女子一覧表 '!R16=1,"○","")</f>
        <v/>
      </c>
      <c r="S16" s="312" t="str">
        <f>IF('女子一覧表 '!S16=1,"○","")</f>
        <v/>
      </c>
      <c r="T16" s="312" t="str">
        <f>IF('女子一覧表 '!T16=1,"○","")</f>
        <v/>
      </c>
      <c r="U16" s="312" t="str">
        <f>IF('女子一覧表 '!U16=1,"○","")</f>
        <v/>
      </c>
      <c r="V16" s="312" t="str">
        <f>IF('女子一覧表 '!V16=1,"○","")</f>
        <v/>
      </c>
      <c r="W16" s="312" t="str">
        <f>IF('女子一覧表 '!W16=1,"○","")</f>
        <v/>
      </c>
      <c r="X16" s="353" t="str">
        <f>IF('女子一覧表 '!X16=1,"○","")</f>
        <v/>
      </c>
      <c r="Z16" s="311">
        <v>9</v>
      </c>
      <c r="AA16" s="312" t="str">
        <f t="shared" si="0"/>
        <v/>
      </c>
      <c r="AB16" s="312" t="str">
        <f t="shared" si="1"/>
        <v/>
      </c>
      <c r="AC16" s="324" t="str">
        <f t="shared" si="2"/>
        <v/>
      </c>
      <c r="AD16" s="352" t="str">
        <f>IF('女子一覧表 '!AD16=1,"○","")</f>
        <v/>
      </c>
      <c r="AE16" s="312" t="str">
        <f>IF('女子一覧表 '!AE16=1,"○","")</f>
        <v/>
      </c>
      <c r="AF16" s="312" t="str">
        <f>IF('女子一覧表 '!AF16=1,"○","")</f>
        <v/>
      </c>
      <c r="AG16" s="312" t="str">
        <f>IF('女子一覧表 '!AG16=1,"○","")</f>
        <v/>
      </c>
      <c r="AH16" s="312" t="str">
        <f>IF('女子一覧表 '!AH16=1,"○","")</f>
        <v/>
      </c>
      <c r="AI16" s="312" t="str">
        <f>IF('女子一覧表 '!AI16=1,"○","")</f>
        <v/>
      </c>
      <c r="AJ16" s="312" t="str">
        <f>IF('女子一覧表 '!AJ16=1,"○","")</f>
        <v/>
      </c>
      <c r="AK16" s="312" t="str">
        <f>IF('女子一覧表 '!AK16=1,"○","")</f>
        <v/>
      </c>
      <c r="AL16" s="312" t="str">
        <f>IF('女子一覧表 '!AL16=1,"○","")</f>
        <v/>
      </c>
      <c r="AM16" s="312" t="str">
        <f>IF('女子一覧表 '!AM16=1,"○","")</f>
        <v/>
      </c>
      <c r="AN16" s="312" t="str">
        <f>IF('女子一覧表 '!AN16=1,"○","")</f>
        <v/>
      </c>
      <c r="AO16" s="312" t="str">
        <f>IF('女子一覧表 '!AO16=1,"○","")</f>
        <v/>
      </c>
      <c r="AP16" s="312" t="str">
        <f>IF('女子一覧表 '!AP16=1,"○","")</f>
        <v/>
      </c>
      <c r="AQ16" s="312" t="str">
        <f>IF('女子一覧表 '!AQ16=1,"○","")</f>
        <v/>
      </c>
      <c r="AR16" s="312" t="str">
        <f>IF('女子一覧表 '!AR16=1,"○","")</f>
        <v/>
      </c>
      <c r="AS16" s="312" t="str">
        <f>IF('女子一覧表 '!AS16=1,"○","")</f>
        <v/>
      </c>
      <c r="AT16" s="312" t="str">
        <f>IF('女子一覧表 '!AT16=1,"○","")</f>
        <v/>
      </c>
      <c r="AU16" s="312" t="str">
        <f>IF('女子一覧表 '!AU16=1,"○","")</f>
        <v/>
      </c>
      <c r="AV16" s="312" t="str">
        <f>IF('女子一覧表 '!AV16=1,"○","")</f>
        <v/>
      </c>
      <c r="AW16" s="353" t="str">
        <f>IF('女子一覧表 '!AW16=1,"○","")</f>
        <v/>
      </c>
    </row>
    <row r="17" spans="1:49" ht="15.95" customHeight="1">
      <c r="A17" s="311">
        <v>10</v>
      </c>
      <c r="B17" s="312" t="str">
        <f>女子種目選択!B13</f>
        <v/>
      </c>
      <c r="C17" s="312" t="str">
        <f>女子種目選択!C13</f>
        <v/>
      </c>
      <c r="D17" s="324" t="str">
        <f>女子種目選択!D13</f>
        <v/>
      </c>
      <c r="E17" s="352" t="str">
        <f>IF('女子一覧表 '!E17=1,"○","")</f>
        <v/>
      </c>
      <c r="F17" s="312" t="str">
        <f>IF('女子一覧表 '!F17=1,"○","")</f>
        <v/>
      </c>
      <c r="G17" s="312" t="str">
        <f>IF('女子一覧表 '!G17=1,"○","")</f>
        <v/>
      </c>
      <c r="H17" s="312" t="str">
        <f>IF('女子一覧表 '!H17=1,"○","")</f>
        <v/>
      </c>
      <c r="I17" s="312" t="str">
        <f>IF('女子一覧表 '!I17=1,"○","")</f>
        <v/>
      </c>
      <c r="J17" s="312" t="str">
        <f>IF('女子一覧表 '!J17=1,"○","")</f>
        <v/>
      </c>
      <c r="K17" s="312" t="str">
        <f>IF('女子一覧表 '!K17=1,"○","")</f>
        <v/>
      </c>
      <c r="L17" s="312" t="str">
        <f>IF('女子一覧表 '!L17=1,"○","")</f>
        <v/>
      </c>
      <c r="M17" s="312" t="str">
        <f>IF('女子一覧表 '!M17=1,"○","")</f>
        <v/>
      </c>
      <c r="N17" s="312" t="str">
        <f>IF('女子一覧表 '!N17=1,"○","")</f>
        <v/>
      </c>
      <c r="O17" s="312" t="str">
        <f>IF('女子一覧表 '!O17=1,"○","")</f>
        <v/>
      </c>
      <c r="P17" s="312" t="str">
        <f>IF('女子一覧表 '!P17=1,"○","")</f>
        <v/>
      </c>
      <c r="Q17" s="312" t="str">
        <f>IF('女子一覧表 '!Q17=1,"○","")</f>
        <v/>
      </c>
      <c r="R17" s="312" t="str">
        <f>IF('女子一覧表 '!R17=1,"○","")</f>
        <v/>
      </c>
      <c r="S17" s="312" t="str">
        <f>IF('女子一覧表 '!S17=1,"○","")</f>
        <v/>
      </c>
      <c r="T17" s="312" t="str">
        <f>IF('女子一覧表 '!T17=1,"○","")</f>
        <v/>
      </c>
      <c r="U17" s="312" t="str">
        <f>IF('女子一覧表 '!U17=1,"○","")</f>
        <v/>
      </c>
      <c r="V17" s="312" t="str">
        <f>IF('女子一覧表 '!V17=1,"○","")</f>
        <v/>
      </c>
      <c r="W17" s="312" t="str">
        <f>IF('女子一覧表 '!W17=1,"○","")</f>
        <v/>
      </c>
      <c r="X17" s="353" t="str">
        <f>IF('女子一覧表 '!X17=1,"○","")</f>
        <v/>
      </c>
      <c r="Z17" s="311">
        <v>10</v>
      </c>
      <c r="AA17" s="312" t="str">
        <f t="shared" si="0"/>
        <v/>
      </c>
      <c r="AB17" s="312" t="str">
        <f t="shared" si="1"/>
        <v/>
      </c>
      <c r="AC17" s="324" t="str">
        <f t="shared" si="2"/>
        <v/>
      </c>
      <c r="AD17" s="352" t="str">
        <f>IF('女子一覧表 '!AD17=1,"○","")</f>
        <v/>
      </c>
      <c r="AE17" s="312" t="str">
        <f>IF('女子一覧表 '!AE17=1,"○","")</f>
        <v/>
      </c>
      <c r="AF17" s="312" t="str">
        <f>IF('女子一覧表 '!AF17=1,"○","")</f>
        <v/>
      </c>
      <c r="AG17" s="312" t="str">
        <f>IF('女子一覧表 '!AG17=1,"○","")</f>
        <v/>
      </c>
      <c r="AH17" s="312" t="str">
        <f>IF('女子一覧表 '!AH17=1,"○","")</f>
        <v/>
      </c>
      <c r="AI17" s="312" t="str">
        <f>IF('女子一覧表 '!AI17=1,"○","")</f>
        <v/>
      </c>
      <c r="AJ17" s="312" t="str">
        <f>IF('女子一覧表 '!AJ17=1,"○","")</f>
        <v/>
      </c>
      <c r="AK17" s="312" t="str">
        <f>IF('女子一覧表 '!AK17=1,"○","")</f>
        <v/>
      </c>
      <c r="AL17" s="312" t="str">
        <f>IF('女子一覧表 '!AL17=1,"○","")</f>
        <v/>
      </c>
      <c r="AM17" s="312" t="str">
        <f>IF('女子一覧表 '!AM17=1,"○","")</f>
        <v/>
      </c>
      <c r="AN17" s="312" t="str">
        <f>IF('女子一覧表 '!AN17=1,"○","")</f>
        <v/>
      </c>
      <c r="AO17" s="312" t="str">
        <f>IF('女子一覧表 '!AO17=1,"○","")</f>
        <v/>
      </c>
      <c r="AP17" s="312" t="str">
        <f>IF('女子一覧表 '!AP17=1,"○","")</f>
        <v/>
      </c>
      <c r="AQ17" s="312" t="str">
        <f>IF('女子一覧表 '!AQ17=1,"○","")</f>
        <v/>
      </c>
      <c r="AR17" s="312" t="str">
        <f>IF('女子一覧表 '!AR17=1,"○","")</f>
        <v/>
      </c>
      <c r="AS17" s="312" t="str">
        <f>IF('女子一覧表 '!AS17=1,"○","")</f>
        <v/>
      </c>
      <c r="AT17" s="312" t="str">
        <f>IF('女子一覧表 '!AT17=1,"○","")</f>
        <v/>
      </c>
      <c r="AU17" s="312" t="str">
        <f>IF('女子一覧表 '!AU17=1,"○","")</f>
        <v/>
      </c>
      <c r="AV17" s="312" t="str">
        <f>IF('女子一覧表 '!AV17=1,"○","")</f>
        <v/>
      </c>
      <c r="AW17" s="353" t="str">
        <f>IF('女子一覧表 '!AW17=1,"○","")</f>
        <v/>
      </c>
    </row>
    <row r="18" spans="1:49" ht="15.95" customHeight="1">
      <c r="A18" s="311">
        <v>11</v>
      </c>
      <c r="B18" s="312" t="str">
        <f>女子種目選択!B14</f>
        <v/>
      </c>
      <c r="C18" s="312" t="str">
        <f>女子種目選択!C14</f>
        <v/>
      </c>
      <c r="D18" s="324" t="str">
        <f>女子種目選択!D14</f>
        <v/>
      </c>
      <c r="E18" s="352" t="str">
        <f>IF('女子一覧表 '!E18=1,"○","")</f>
        <v/>
      </c>
      <c r="F18" s="312" t="str">
        <f>IF('女子一覧表 '!F18=1,"○","")</f>
        <v/>
      </c>
      <c r="G18" s="312" t="str">
        <f>IF('女子一覧表 '!G18=1,"○","")</f>
        <v/>
      </c>
      <c r="H18" s="312" t="str">
        <f>IF('女子一覧表 '!H18=1,"○","")</f>
        <v/>
      </c>
      <c r="I18" s="312" t="str">
        <f>IF('女子一覧表 '!I18=1,"○","")</f>
        <v/>
      </c>
      <c r="J18" s="312" t="str">
        <f>IF('女子一覧表 '!J18=1,"○","")</f>
        <v/>
      </c>
      <c r="K18" s="312" t="str">
        <f>IF('女子一覧表 '!K18=1,"○","")</f>
        <v/>
      </c>
      <c r="L18" s="312" t="str">
        <f>IF('女子一覧表 '!L18=1,"○","")</f>
        <v/>
      </c>
      <c r="M18" s="312" t="str">
        <f>IF('女子一覧表 '!M18=1,"○","")</f>
        <v/>
      </c>
      <c r="N18" s="312" t="str">
        <f>IF('女子一覧表 '!N18=1,"○","")</f>
        <v/>
      </c>
      <c r="O18" s="312" t="str">
        <f>IF('女子一覧表 '!O18=1,"○","")</f>
        <v/>
      </c>
      <c r="P18" s="312" t="str">
        <f>IF('女子一覧表 '!P18=1,"○","")</f>
        <v/>
      </c>
      <c r="Q18" s="312" t="str">
        <f>IF('女子一覧表 '!Q18=1,"○","")</f>
        <v/>
      </c>
      <c r="R18" s="312" t="str">
        <f>IF('女子一覧表 '!R18=1,"○","")</f>
        <v/>
      </c>
      <c r="S18" s="312" t="str">
        <f>IF('女子一覧表 '!S18=1,"○","")</f>
        <v/>
      </c>
      <c r="T18" s="312" t="str">
        <f>IF('女子一覧表 '!T18=1,"○","")</f>
        <v/>
      </c>
      <c r="U18" s="312" t="str">
        <f>IF('女子一覧表 '!U18=1,"○","")</f>
        <v/>
      </c>
      <c r="V18" s="312" t="str">
        <f>IF('女子一覧表 '!V18=1,"○","")</f>
        <v/>
      </c>
      <c r="W18" s="312" t="str">
        <f>IF('女子一覧表 '!W18=1,"○","")</f>
        <v/>
      </c>
      <c r="X18" s="353" t="str">
        <f>IF('女子一覧表 '!X18=1,"○","")</f>
        <v/>
      </c>
      <c r="Z18" s="311">
        <v>11</v>
      </c>
      <c r="AA18" s="312" t="str">
        <f t="shared" si="0"/>
        <v/>
      </c>
      <c r="AB18" s="312" t="str">
        <f t="shared" si="1"/>
        <v/>
      </c>
      <c r="AC18" s="324" t="str">
        <f t="shared" si="2"/>
        <v/>
      </c>
      <c r="AD18" s="352" t="str">
        <f>IF('女子一覧表 '!AD18=1,"○","")</f>
        <v/>
      </c>
      <c r="AE18" s="312" t="str">
        <f>IF('女子一覧表 '!AE18=1,"○","")</f>
        <v/>
      </c>
      <c r="AF18" s="312" t="str">
        <f>IF('女子一覧表 '!AF18=1,"○","")</f>
        <v/>
      </c>
      <c r="AG18" s="312" t="str">
        <f>IF('女子一覧表 '!AG18=1,"○","")</f>
        <v/>
      </c>
      <c r="AH18" s="312" t="str">
        <f>IF('女子一覧表 '!AH18=1,"○","")</f>
        <v/>
      </c>
      <c r="AI18" s="312" t="str">
        <f>IF('女子一覧表 '!AI18=1,"○","")</f>
        <v/>
      </c>
      <c r="AJ18" s="312" t="str">
        <f>IF('女子一覧表 '!AJ18=1,"○","")</f>
        <v/>
      </c>
      <c r="AK18" s="312" t="str">
        <f>IF('女子一覧表 '!AK18=1,"○","")</f>
        <v/>
      </c>
      <c r="AL18" s="312" t="str">
        <f>IF('女子一覧表 '!AL18=1,"○","")</f>
        <v/>
      </c>
      <c r="AM18" s="312" t="str">
        <f>IF('女子一覧表 '!AM18=1,"○","")</f>
        <v/>
      </c>
      <c r="AN18" s="312" t="str">
        <f>IF('女子一覧表 '!AN18=1,"○","")</f>
        <v/>
      </c>
      <c r="AO18" s="312" t="str">
        <f>IF('女子一覧表 '!AO18=1,"○","")</f>
        <v/>
      </c>
      <c r="AP18" s="312" t="str">
        <f>IF('女子一覧表 '!AP18=1,"○","")</f>
        <v/>
      </c>
      <c r="AQ18" s="312" t="str">
        <f>IF('女子一覧表 '!AQ18=1,"○","")</f>
        <v/>
      </c>
      <c r="AR18" s="312" t="str">
        <f>IF('女子一覧表 '!AR18=1,"○","")</f>
        <v/>
      </c>
      <c r="AS18" s="312" t="str">
        <f>IF('女子一覧表 '!AS18=1,"○","")</f>
        <v/>
      </c>
      <c r="AT18" s="312" t="str">
        <f>IF('女子一覧表 '!AT18=1,"○","")</f>
        <v/>
      </c>
      <c r="AU18" s="312" t="str">
        <f>IF('女子一覧表 '!AU18=1,"○","")</f>
        <v/>
      </c>
      <c r="AV18" s="312" t="str">
        <f>IF('女子一覧表 '!AV18=1,"○","")</f>
        <v/>
      </c>
      <c r="AW18" s="353" t="str">
        <f>IF('女子一覧表 '!AW18=1,"○","")</f>
        <v/>
      </c>
    </row>
    <row r="19" spans="1:49" ht="15.95" customHeight="1">
      <c r="A19" s="311">
        <v>12</v>
      </c>
      <c r="B19" s="312" t="str">
        <f>女子種目選択!B15</f>
        <v/>
      </c>
      <c r="C19" s="312" t="str">
        <f>女子種目選択!C15</f>
        <v/>
      </c>
      <c r="D19" s="324" t="str">
        <f>女子種目選択!D15</f>
        <v/>
      </c>
      <c r="E19" s="352" t="str">
        <f>IF('女子一覧表 '!E19=1,"○","")</f>
        <v/>
      </c>
      <c r="F19" s="312" t="str">
        <f>IF('女子一覧表 '!F19=1,"○","")</f>
        <v/>
      </c>
      <c r="G19" s="312" t="str">
        <f>IF('女子一覧表 '!G19=1,"○","")</f>
        <v/>
      </c>
      <c r="H19" s="312" t="str">
        <f>IF('女子一覧表 '!H19=1,"○","")</f>
        <v/>
      </c>
      <c r="I19" s="312" t="str">
        <f>IF('女子一覧表 '!I19=1,"○","")</f>
        <v/>
      </c>
      <c r="J19" s="312" t="str">
        <f>IF('女子一覧表 '!J19=1,"○","")</f>
        <v/>
      </c>
      <c r="K19" s="312" t="str">
        <f>IF('女子一覧表 '!K19=1,"○","")</f>
        <v/>
      </c>
      <c r="L19" s="312" t="str">
        <f>IF('女子一覧表 '!L19=1,"○","")</f>
        <v/>
      </c>
      <c r="M19" s="312" t="str">
        <f>IF('女子一覧表 '!M19=1,"○","")</f>
        <v/>
      </c>
      <c r="N19" s="312" t="str">
        <f>IF('女子一覧表 '!N19=1,"○","")</f>
        <v/>
      </c>
      <c r="O19" s="312" t="str">
        <f>IF('女子一覧表 '!O19=1,"○","")</f>
        <v/>
      </c>
      <c r="P19" s="312" t="str">
        <f>IF('女子一覧表 '!P19=1,"○","")</f>
        <v/>
      </c>
      <c r="Q19" s="312" t="str">
        <f>IF('女子一覧表 '!Q19=1,"○","")</f>
        <v/>
      </c>
      <c r="R19" s="312" t="str">
        <f>IF('女子一覧表 '!R19=1,"○","")</f>
        <v/>
      </c>
      <c r="S19" s="312" t="str">
        <f>IF('女子一覧表 '!S19=1,"○","")</f>
        <v/>
      </c>
      <c r="T19" s="312" t="str">
        <f>IF('女子一覧表 '!T19=1,"○","")</f>
        <v/>
      </c>
      <c r="U19" s="312" t="str">
        <f>IF('女子一覧表 '!U19=1,"○","")</f>
        <v/>
      </c>
      <c r="V19" s="312" t="str">
        <f>IF('女子一覧表 '!V19=1,"○","")</f>
        <v/>
      </c>
      <c r="W19" s="312" t="str">
        <f>IF('女子一覧表 '!W19=1,"○","")</f>
        <v/>
      </c>
      <c r="X19" s="353" t="str">
        <f>IF('女子一覧表 '!X19=1,"○","")</f>
        <v/>
      </c>
      <c r="Z19" s="311">
        <v>12</v>
      </c>
      <c r="AA19" s="312" t="str">
        <f t="shared" si="0"/>
        <v/>
      </c>
      <c r="AB19" s="312" t="str">
        <f t="shared" si="1"/>
        <v/>
      </c>
      <c r="AC19" s="324" t="str">
        <f t="shared" si="2"/>
        <v/>
      </c>
      <c r="AD19" s="352" t="str">
        <f>IF('女子一覧表 '!AD19=1,"○","")</f>
        <v/>
      </c>
      <c r="AE19" s="312" t="str">
        <f>IF('女子一覧表 '!AE19=1,"○","")</f>
        <v/>
      </c>
      <c r="AF19" s="312" t="str">
        <f>IF('女子一覧表 '!AF19=1,"○","")</f>
        <v/>
      </c>
      <c r="AG19" s="312" t="str">
        <f>IF('女子一覧表 '!AG19=1,"○","")</f>
        <v/>
      </c>
      <c r="AH19" s="312" t="str">
        <f>IF('女子一覧表 '!AH19=1,"○","")</f>
        <v/>
      </c>
      <c r="AI19" s="312" t="str">
        <f>IF('女子一覧表 '!AI19=1,"○","")</f>
        <v/>
      </c>
      <c r="AJ19" s="312" t="str">
        <f>IF('女子一覧表 '!AJ19=1,"○","")</f>
        <v/>
      </c>
      <c r="AK19" s="312" t="str">
        <f>IF('女子一覧表 '!AK19=1,"○","")</f>
        <v/>
      </c>
      <c r="AL19" s="312" t="str">
        <f>IF('女子一覧表 '!AL19=1,"○","")</f>
        <v/>
      </c>
      <c r="AM19" s="312" t="str">
        <f>IF('女子一覧表 '!AM19=1,"○","")</f>
        <v/>
      </c>
      <c r="AN19" s="312" t="str">
        <f>IF('女子一覧表 '!AN19=1,"○","")</f>
        <v/>
      </c>
      <c r="AO19" s="312" t="str">
        <f>IF('女子一覧表 '!AO19=1,"○","")</f>
        <v/>
      </c>
      <c r="AP19" s="312" t="str">
        <f>IF('女子一覧表 '!AP19=1,"○","")</f>
        <v/>
      </c>
      <c r="AQ19" s="312" t="str">
        <f>IF('女子一覧表 '!AQ19=1,"○","")</f>
        <v/>
      </c>
      <c r="AR19" s="312" t="str">
        <f>IF('女子一覧表 '!AR19=1,"○","")</f>
        <v/>
      </c>
      <c r="AS19" s="312" t="str">
        <f>IF('女子一覧表 '!AS19=1,"○","")</f>
        <v/>
      </c>
      <c r="AT19" s="312" t="str">
        <f>IF('女子一覧表 '!AT19=1,"○","")</f>
        <v/>
      </c>
      <c r="AU19" s="312" t="str">
        <f>IF('女子一覧表 '!AU19=1,"○","")</f>
        <v/>
      </c>
      <c r="AV19" s="312" t="str">
        <f>IF('女子一覧表 '!AV19=1,"○","")</f>
        <v/>
      </c>
      <c r="AW19" s="353" t="str">
        <f>IF('女子一覧表 '!AW19=1,"○","")</f>
        <v/>
      </c>
    </row>
    <row r="20" spans="1:49" ht="15.95" customHeight="1">
      <c r="A20" s="311">
        <v>13</v>
      </c>
      <c r="B20" s="312" t="str">
        <f>女子種目選択!B16</f>
        <v/>
      </c>
      <c r="C20" s="312" t="str">
        <f>女子種目選択!C16</f>
        <v/>
      </c>
      <c r="D20" s="324" t="str">
        <f>女子種目選択!D16</f>
        <v/>
      </c>
      <c r="E20" s="352" t="str">
        <f>IF('女子一覧表 '!E20=1,"○","")</f>
        <v/>
      </c>
      <c r="F20" s="312" t="str">
        <f>IF('女子一覧表 '!F20=1,"○","")</f>
        <v/>
      </c>
      <c r="G20" s="312" t="str">
        <f>IF('女子一覧表 '!G20=1,"○","")</f>
        <v/>
      </c>
      <c r="H20" s="312" t="str">
        <f>IF('女子一覧表 '!H20=1,"○","")</f>
        <v/>
      </c>
      <c r="I20" s="312" t="str">
        <f>IF('女子一覧表 '!I20=1,"○","")</f>
        <v/>
      </c>
      <c r="J20" s="312" t="str">
        <f>IF('女子一覧表 '!J20=1,"○","")</f>
        <v/>
      </c>
      <c r="K20" s="312" t="str">
        <f>IF('女子一覧表 '!K20=1,"○","")</f>
        <v/>
      </c>
      <c r="L20" s="312" t="str">
        <f>IF('女子一覧表 '!L20=1,"○","")</f>
        <v/>
      </c>
      <c r="M20" s="312" t="str">
        <f>IF('女子一覧表 '!M20=1,"○","")</f>
        <v/>
      </c>
      <c r="N20" s="312" t="str">
        <f>IF('女子一覧表 '!N20=1,"○","")</f>
        <v/>
      </c>
      <c r="O20" s="312" t="str">
        <f>IF('女子一覧表 '!O20=1,"○","")</f>
        <v/>
      </c>
      <c r="P20" s="312" t="str">
        <f>IF('女子一覧表 '!P20=1,"○","")</f>
        <v/>
      </c>
      <c r="Q20" s="312" t="str">
        <f>IF('女子一覧表 '!Q20=1,"○","")</f>
        <v/>
      </c>
      <c r="R20" s="312" t="str">
        <f>IF('女子一覧表 '!R20=1,"○","")</f>
        <v/>
      </c>
      <c r="S20" s="312" t="str">
        <f>IF('女子一覧表 '!S20=1,"○","")</f>
        <v/>
      </c>
      <c r="T20" s="312" t="str">
        <f>IF('女子一覧表 '!T20=1,"○","")</f>
        <v/>
      </c>
      <c r="U20" s="312" t="str">
        <f>IF('女子一覧表 '!U20=1,"○","")</f>
        <v/>
      </c>
      <c r="V20" s="312" t="str">
        <f>IF('女子一覧表 '!V20=1,"○","")</f>
        <v/>
      </c>
      <c r="W20" s="312" t="str">
        <f>IF('女子一覧表 '!W20=1,"○","")</f>
        <v/>
      </c>
      <c r="X20" s="353" t="str">
        <f>IF('女子一覧表 '!X20=1,"○","")</f>
        <v/>
      </c>
      <c r="Z20" s="311">
        <v>13</v>
      </c>
      <c r="AA20" s="312" t="str">
        <f t="shared" si="0"/>
        <v/>
      </c>
      <c r="AB20" s="312" t="str">
        <f t="shared" si="1"/>
        <v/>
      </c>
      <c r="AC20" s="324" t="str">
        <f t="shared" si="2"/>
        <v/>
      </c>
      <c r="AD20" s="352" t="str">
        <f>IF('女子一覧表 '!AD20=1,"○","")</f>
        <v/>
      </c>
      <c r="AE20" s="312" t="str">
        <f>IF('女子一覧表 '!AE20=1,"○","")</f>
        <v/>
      </c>
      <c r="AF20" s="312" t="str">
        <f>IF('女子一覧表 '!AF20=1,"○","")</f>
        <v/>
      </c>
      <c r="AG20" s="312" t="str">
        <f>IF('女子一覧表 '!AG20=1,"○","")</f>
        <v/>
      </c>
      <c r="AH20" s="312" t="str">
        <f>IF('女子一覧表 '!AH20=1,"○","")</f>
        <v/>
      </c>
      <c r="AI20" s="312" t="str">
        <f>IF('女子一覧表 '!AI20=1,"○","")</f>
        <v/>
      </c>
      <c r="AJ20" s="312" t="str">
        <f>IF('女子一覧表 '!AJ20=1,"○","")</f>
        <v/>
      </c>
      <c r="AK20" s="312" t="str">
        <f>IF('女子一覧表 '!AK20=1,"○","")</f>
        <v/>
      </c>
      <c r="AL20" s="312" t="str">
        <f>IF('女子一覧表 '!AL20=1,"○","")</f>
        <v/>
      </c>
      <c r="AM20" s="312" t="str">
        <f>IF('女子一覧表 '!AM20=1,"○","")</f>
        <v/>
      </c>
      <c r="AN20" s="312" t="str">
        <f>IF('女子一覧表 '!AN20=1,"○","")</f>
        <v/>
      </c>
      <c r="AO20" s="312" t="str">
        <f>IF('女子一覧表 '!AO20=1,"○","")</f>
        <v/>
      </c>
      <c r="AP20" s="312" t="str">
        <f>IF('女子一覧表 '!AP20=1,"○","")</f>
        <v/>
      </c>
      <c r="AQ20" s="312" t="str">
        <f>IF('女子一覧表 '!AQ20=1,"○","")</f>
        <v/>
      </c>
      <c r="AR20" s="312" t="str">
        <f>IF('女子一覧表 '!AR20=1,"○","")</f>
        <v/>
      </c>
      <c r="AS20" s="312" t="str">
        <f>IF('女子一覧表 '!AS20=1,"○","")</f>
        <v/>
      </c>
      <c r="AT20" s="312" t="str">
        <f>IF('女子一覧表 '!AT20=1,"○","")</f>
        <v/>
      </c>
      <c r="AU20" s="312" t="str">
        <f>IF('女子一覧表 '!AU20=1,"○","")</f>
        <v/>
      </c>
      <c r="AV20" s="312" t="str">
        <f>IF('女子一覧表 '!AV20=1,"○","")</f>
        <v/>
      </c>
      <c r="AW20" s="353" t="str">
        <f>IF('女子一覧表 '!AW20=1,"○","")</f>
        <v/>
      </c>
    </row>
    <row r="21" spans="1:49" ht="15.95" customHeight="1">
      <c r="A21" s="311">
        <v>14</v>
      </c>
      <c r="B21" s="312" t="str">
        <f>女子種目選択!B17</f>
        <v/>
      </c>
      <c r="C21" s="312" t="str">
        <f>女子種目選択!C17</f>
        <v/>
      </c>
      <c r="D21" s="324" t="str">
        <f>女子種目選択!D17</f>
        <v/>
      </c>
      <c r="E21" s="352" t="str">
        <f>IF('女子一覧表 '!E21=1,"○","")</f>
        <v/>
      </c>
      <c r="F21" s="312" t="str">
        <f>IF('女子一覧表 '!F21=1,"○","")</f>
        <v/>
      </c>
      <c r="G21" s="312" t="str">
        <f>IF('女子一覧表 '!G21=1,"○","")</f>
        <v/>
      </c>
      <c r="H21" s="312" t="str">
        <f>IF('女子一覧表 '!H21=1,"○","")</f>
        <v/>
      </c>
      <c r="I21" s="312" t="str">
        <f>IF('女子一覧表 '!I21=1,"○","")</f>
        <v/>
      </c>
      <c r="J21" s="312" t="str">
        <f>IF('女子一覧表 '!J21=1,"○","")</f>
        <v/>
      </c>
      <c r="K21" s="312" t="str">
        <f>IF('女子一覧表 '!K21=1,"○","")</f>
        <v/>
      </c>
      <c r="L21" s="312" t="str">
        <f>IF('女子一覧表 '!L21=1,"○","")</f>
        <v/>
      </c>
      <c r="M21" s="312" t="str">
        <f>IF('女子一覧表 '!M21=1,"○","")</f>
        <v/>
      </c>
      <c r="N21" s="312" t="str">
        <f>IF('女子一覧表 '!N21=1,"○","")</f>
        <v/>
      </c>
      <c r="O21" s="312" t="str">
        <f>IF('女子一覧表 '!O21=1,"○","")</f>
        <v/>
      </c>
      <c r="P21" s="312" t="str">
        <f>IF('女子一覧表 '!P21=1,"○","")</f>
        <v/>
      </c>
      <c r="Q21" s="312" t="str">
        <f>IF('女子一覧表 '!Q21=1,"○","")</f>
        <v/>
      </c>
      <c r="R21" s="312" t="str">
        <f>IF('女子一覧表 '!R21=1,"○","")</f>
        <v/>
      </c>
      <c r="S21" s="312" t="str">
        <f>IF('女子一覧表 '!S21=1,"○","")</f>
        <v/>
      </c>
      <c r="T21" s="312" t="str">
        <f>IF('女子一覧表 '!T21=1,"○","")</f>
        <v/>
      </c>
      <c r="U21" s="312" t="str">
        <f>IF('女子一覧表 '!U21=1,"○","")</f>
        <v/>
      </c>
      <c r="V21" s="312" t="str">
        <f>IF('女子一覧表 '!V21=1,"○","")</f>
        <v/>
      </c>
      <c r="W21" s="312" t="str">
        <f>IF('女子一覧表 '!W21=1,"○","")</f>
        <v/>
      </c>
      <c r="X21" s="353" t="str">
        <f>IF('女子一覧表 '!X21=1,"○","")</f>
        <v/>
      </c>
      <c r="Z21" s="311">
        <v>14</v>
      </c>
      <c r="AA21" s="312" t="str">
        <f t="shared" si="0"/>
        <v/>
      </c>
      <c r="AB21" s="312" t="str">
        <f t="shared" si="1"/>
        <v/>
      </c>
      <c r="AC21" s="324" t="str">
        <f t="shared" si="2"/>
        <v/>
      </c>
      <c r="AD21" s="352" t="str">
        <f>IF('女子一覧表 '!AD21=1,"○","")</f>
        <v/>
      </c>
      <c r="AE21" s="312" t="str">
        <f>IF('女子一覧表 '!AE21=1,"○","")</f>
        <v/>
      </c>
      <c r="AF21" s="312" t="str">
        <f>IF('女子一覧表 '!AF21=1,"○","")</f>
        <v/>
      </c>
      <c r="AG21" s="312" t="str">
        <f>IF('女子一覧表 '!AG21=1,"○","")</f>
        <v/>
      </c>
      <c r="AH21" s="312" t="str">
        <f>IF('女子一覧表 '!AH21=1,"○","")</f>
        <v/>
      </c>
      <c r="AI21" s="312" t="str">
        <f>IF('女子一覧表 '!AI21=1,"○","")</f>
        <v/>
      </c>
      <c r="AJ21" s="312" t="str">
        <f>IF('女子一覧表 '!AJ21=1,"○","")</f>
        <v/>
      </c>
      <c r="AK21" s="312" t="str">
        <f>IF('女子一覧表 '!AK21=1,"○","")</f>
        <v/>
      </c>
      <c r="AL21" s="312" t="str">
        <f>IF('女子一覧表 '!AL21=1,"○","")</f>
        <v/>
      </c>
      <c r="AM21" s="312" t="str">
        <f>IF('女子一覧表 '!AM21=1,"○","")</f>
        <v/>
      </c>
      <c r="AN21" s="312" t="str">
        <f>IF('女子一覧表 '!AN21=1,"○","")</f>
        <v/>
      </c>
      <c r="AO21" s="312" t="str">
        <f>IF('女子一覧表 '!AO21=1,"○","")</f>
        <v/>
      </c>
      <c r="AP21" s="312" t="str">
        <f>IF('女子一覧表 '!AP21=1,"○","")</f>
        <v/>
      </c>
      <c r="AQ21" s="312" t="str">
        <f>IF('女子一覧表 '!AQ21=1,"○","")</f>
        <v/>
      </c>
      <c r="AR21" s="312" t="str">
        <f>IF('女子一覧表 '!AR21=1,"○","")</f>
        <v/>
      </c>
      <c r="AS21" s="312" t="str">
        <f>IF('女子一覧表 '!AS21=1,"○","")</f>
        <v/>
      </c>
      <c r="AT21" s="312" t="str">
        <f>IF('女子一覧表 '!AT21=1,"○","")</f>
        <v/>
      </c>
      <c r="AU21" s="312" t="str">
        <f>IF('女子一覧表 '!AU21=1,"○","")</f>
        <v/>
      </c>
      <c r="AV21" s="312" t="str">
        <f>IF('女子一覧表 '!AV21=1,"○","")</f>
        <v/>
      </c>
      <c r="AW21" s="353" t="str">
        <f>IF('女子一覧表 '!AW21=1,"○","")</f>
        <v/>
      </c>
    </row>
    <row r="22" spans="1:49" ht="15.95" customHeight="1">
      <c r="A22" s="311">
        <v>15</v>
      </c>
      <c r="B22" s="312" t="str">
        <f>女子種目選択!B18</f>
        <v/>
      </c>
      <c r="C22" s="312" t="str">
        <f>女子種目選択!C18</f>
        <v/>
      </c>
      <c r="D22" s="324" t="str">
        <f>女子種目選択!D18</f>
        <v/>
      </c>
      <c r="E22" s="352" t="str">
        <f>IF('女子一覧表 '!E22=1,"○","")</f>
        <v/>
      </c>
      <c r="F22" s="312" t="str">
        <f>IF('女子一覧表 '!F22=1,"○","")</f>
        <v/>
      </c>
      <c r="G22" s="312" t="str">
        <f>IF('女子一覧表 '!G22=1,"○","")</f>
        <v/>
      </c>
      <c r="H22" s="312" t="str">
        <f>IF('女子一覧表 '!H22=1,"○","")</f>
        <v/>
      </c>
      <c r="I22" s="312" t="str">
        <f>IF('女子一覧表 '!I22=1,"○","")</f>
        <v/>
      </c>
      <c r="J22" s="312" t="str">
        <f>IF('女子一覧表 '!J22=1,"○","")</f>
        <v/>
      </c>
      <c r="K22" s="312" t="str">
        <f>IF('女子一覧表 '!K22=1,"○","")</f>
        <v/>
      </c>
      <c r="L22" s="312" t="str">
        <f>IF('女子一覧表 '!L22=1,"○","")</f>
        <v/>
      </c>
      <c r="M22" s="312" t="str">
        <f>IF('女子一覧表 '!M22=1,"○","")</f>
        <v/>
      </c>
      <c r="N22" s="312" t="str">
        <f>IF('女子一覧表 '!N22=1,"○","")</f>
        <v/>
      </c>
      <c r="O22" s="312" t="str">
        <f>IF('女子一覧表 '!O22=1,"○","")</f>
        <v/>
      </c>
      <c r="P22" s="312" t="str">
        <f>IF('女子一覧表 '!P22=1,"○","")</f>
        <v/>
      </c>
      <c r="Q22" s="312" t="str">
        <f>IF('女子一覧表 '!Q22=1,"○","")</f>
        <v/>
      </c>
      <c r="R22" s="312" t="str">
        <f>IF('女子一覧表 '!R22=1,"○","")</f>
        <v/>
      </c>
      <c r="S22" s="312" t="str">
        <f>IF('女子一覧表 '!S22=1,"○","")</f>
        <v/>
      </c>
      <c r="T22" s="312" t="str">
        <f>IF('女子一覧表 '!T22=1,"○","")</f>
        <v/>
      </c>
      <c r="U22" s="312" t="str">
        <f>IF('女子一覧表 '!U22=1,"○","")</f>
        <v/>
      </c>
      <c r="V22" s="312" t="str">
        <f>IF('女子一覧表 '!V22=1,"○","")</f>
        <v/>
      </c>
      <c r="W22" s="312" t="str">
        <f>IF('女子一覧表 '!W22=1,"○","")</f>
        <v/>
      </c>
      <c r="X22" s="353" t="str">
        <f>IF('女子一覧表 '!X22=1,"○","")</f>
        <v/>
      </c>
      <c r="Z22" s="311">
        <v>15</v>
      </c>
      <c r="AA22" s="312" t="str">
        <f t="shared" si="0"/>
        <v/>
      </c>
      <c r="AB22" s="312" t="str">
        <f t="shared" si="1"/>
        <v/>
      </c>
      <c r="AC22" s="324" t="str">
        <f t="shared" si="2"/>
        <v/>
      </c>
      <c r="AD22" s="352" t="str">
        <f>IF('女子一覧表 '!AD22=1,"○","")</f>
        <v/>
      </c>
      <c r="AE22" s="312" t="str">
        <f>IF('女子一覧表 '!AE22=1,"○","")</f>
        <v/>
      </c>
      <c r="AF22" s="312" t="str">
        <f>IF('女子一覧表 '!AF22=1,"○","")</f>
        <v/>
      </c>
      <c r="AG22" s="312" t="str">
        <f>IF('女子一覧表 '!AG22=1,"○","")</f>
        <v/>
      </c>
      <c r="AH22" s="312" t="str">
        <f>IF('女子一覧表 '!AH22=1,"○","")</f>
        <v/>
      </c>
      <c r="AI22" s="312" t="str">
        <f>IF('女子一覧表 '!AI22=1,"○","")</f>
        <v/>
      </c>
      <c r="AJ22" s="312" t="str">
        <f>IF('女子一覧表 '!AJ22=1,"○","")</f>
        <v/>
      </c>
      <c r="AK22" s="312" t="str">
        <f>IF('女子一覧表 '!AK22=1,"○","")</f>
        <v/>
      </c>
      <c r="AL22" s="312" t="str">
        <f>IF('女子一覧表 '!AL22=1,"○","")</f>
        <v/>
      </c>
      <c r="AM22" s="312" t="str">
        <f>IF('女子一覧表 '!AM22=1,"○","")</f>
        <v/>
      </c>
      <c r="AN22" s="312" t="str">
        <f>IF('女子一覧表 '!AN22=1,"○","")</f>
        <v/>
      </c>
      <c r="AO22" s="312" t="str">
        <f>IF('女子一覧表 '!AO22=1,"○","")</f>
        <v/>
      </c>
      <c r="AP22" s="312" t="str">
        <f>IF('女子一覧表 '!AP22=1,"○","")</f>
        <v/>
      </c>
      <c r="AQ22" s="312" t="str">
        <f>IF('女子一覧表 '!AQ22=1,"○","")</f>
        <v/>
      </c>
      <c r="AR22" s="312" t="str">
        <f>IF('女子一覧表 '!AR22=1,"○","")</f>
        <v/>
      </c>
      <c r="AS22" s="312" t="str">
        <f>IF('女子一覧表 '!AS22=1,"○","")</f>
        <v/>
      </c>
      <c r="AT22" s="312" t="str">
        <f>IF('女子一覧表 '!AT22=1,"○","")</f>
        <v/>
      </c>
      <c r="AU22" s="312" t="str">
        <f>IF('女子一覧表 '!AU22=1,"○","")</f>
        <v/>
      </c>
      <c r="AV22" s="312" t="str">
        <f>IF('女子一覧表 '!AV22=1,"○","")</f>
        <v/>
      </c>
      <c r="AW22" s="353" t="str">
        <f>IF('女子一覧表 '!AW22=1,"○","")</f>
        <v/>
      </c>
    </row>
    <row r="23" spans="1:49" ht="15.95" customHeight="1">
      <c r="A23" s="311">
        <v>16</v>
      </c>
      <c r="B23" s="312" t="str">
        <f>女子種目選択!B19</f>
        <v/>
      </c>
      <c r="C23" s="312" t="str">
        <f>女子種目選択!C19</f>
        <v/>
      </c>
      <c r="D23" s="324" t="str">
        <f>女子種目選択!D19</f>
        <v/>
      </c>
      <c r="E23" s="352" t="str">
        <f>IF('女子一覧表 '!E23=1,"○","")</f>
        <v/>
      </c>
      <c r="F23" s="312" t="str">
        <f>IF('女子一覧表 '!F23=1,"○","")</f>
        <v/>
      </c>
      <c r="G23" s="312" t="str">
        <f>IF('女子一覧表 '!G23=1,"○","")</f>
        <v/>
      </c>
      <c r="H23" s="312" t="str">
        <f>IF('女子一覧表 '!H23=1,"○","")</f>
        <v/>
      </c>
      <c r="I23" s="312" t="str">
        <f>IF('女子一覧表 '!I23=1,"○","")</f>
        <v/>
      </c>
      <c r="J23" s="312" t="str">
        <f>IF('女子一覧表 '!J23=1,"○","")</f>
        <v/>
      </c>
      <c r="K23" s="312" t="str">
        <f>IF('女子一覧表 '!K23=1,"○","")</f>
        <v/>
      </c>
      <c r="L23" s="312" t="str">
        <f>IF('女子一覧表 '!L23=1,"○","")</f>
        <v/>
      </c>
      <c r="M23" s="312" t="str">
        <f>IF('女子一覧表 '!M23=1,"○","")</f>
        <v/>
      </c>
      <c r="N23" s="312" t="str">
        <f>IF('女子一覧表 '!N23=1,"○","")</f>
        <v/>
      </c>
      <c r="O23" s="312" t="str">
        <f>IF('女子一覧表 '!O23=1,"○","")</f>
        <v/>
      </c>
      <c r="P23" s="312" t="str">
        <f>IF('女子一覧表 '!P23=1,"○","")</f>
        <v/>
      </c>
      <c r="Q23" s="312" t="str">
        <f>IF('女子一覧表 '!Q23=1,"○","")</f>
        <v/>
      </c>
      <c r="R23" s="312" t="str">
        <f>IF('女子一覧表 '!R23=1,"○","")</f>
        <v/>
      </c>
      <c r="S23" s="312" t="str">
        <f>IF('女子一覧表 '!S23=1,"○","")</f>
        <v/>
      </c>
      <c r="T23" s="312" t="str">
        <f>IF('女子一覧表 '!T23=1,"○","")</f>
        <v/>
      </c>
      <c r="U23" s="312" t="str">
        <f>IF('女子一覧表 '!U23=1,"○","")</f>
        <v/>
      </c>
      <c r="V23" s="312" t="str">
        <f>IF('女子一覧表 '!V23=1,"○","")</f>
        <v/>
      </c>
      <c r="W23" s="312" t="str">
        <f>IF('女子一覧表 '!W23=1,"○","")</f>
        <v/>
      </c>
      <c r="X23" s="353" t="str">
        <f>IF('女子一覧表 '!X23=1,"○","")</f>
        <v/>
      </c>
      <c r="Z23" s="311">
        <v>16</v>
      </c>
      <c r="AA23" s="312" t="str">
        <f t="shared" si="0"/>
        <v/>
      </c>
      <c r="AB23" s="312" t="str">
        <f t="shared" si="1"/>
        <v/>
      </c>
      <c r="AC23" s="324" t="str">
        <f t="shared" si="2"/>
        <v/>
      </c>
      <c r="AD23" s="352" t="str">
        <f>IF('女子一覧表 '!AD23=1,"○","")</f>
        <v/>
      </c>
      <c r="AE23" s="312" t="str">
        <f>IF('女子一覧表 '!AE23=1,"○","")</f>
        <v/>
      </c>
      <c r="AF23" s="312" t="str">
        <f>IF('女子一覧表 '!AF23=1,"○","")</f>
        <v/>
      </c>
      <c r="AG23" s="312" t="str">
        <f>IF('女子一覧表 '!AG23=1,"○","")</f>
        <v/>
      </c>
      <c r="AH23" s="312" t="str">
        <f>IF('女子一覧表 '!AH23=1,"○","")</f>
        <v/>
      </c>
      <c r="AI23" s="312" t="str">
        <f>IF('女子一覧表 '!AI23=1,"○","")</f>
        <v/>
      </c>
      <c r="AJ23" s="312" t="str">
        <f>IF('女子一覧表 '!AJ23=1,"○","")</f>
        <v/>
      </c>
      <c r="AK23" s="312" t="str">
        <f>IF('女子一覧表 '!AK23=1,"○","")</f>
        <v/>
      </c>
      <c r="AL23" s="312" t="str">
        <f>IF('女子一覧表 '!AL23=1,"○","")</f>
        <v/>
      </c>
      <c r="AM23" s="312" t="str">
        <f>IF('女子一覧表 '!AM23=1,"○","")</f>
        <v/>
      </c>
      <c r="AN23" s="312" t="str">
        <f>IF('女子一覧表 '!AN23=1,"○","")</f>
        <v/>
      </c>
      <c r="AO23" s="312" t="str">
        <f>IF('女子一覧表 '!AO23=1,"○","")</f>
        <v/>
      </c>
      <c r="AP23" s="312" t="str">
        <f>IF('女子一覧表 '!AP23=1,"○","")</f>
        <v/>
      </c>
      <c r="AQ23" s="312" t="str">
        <f>IF('女子一覧表 '!AQ23=1,"○","")</f>
        <v/>
      </c>
      <c r="AR23" s="312" t="str">
        <f>IF('女子一覧表 '!AR23=1,"○","")</f>
        <v/>
      </c>
      <c r="AS23" s="312" t="str">
        <f>IF('女子一覧表 '!AS23=1,"○","")</f>
        <v/>
      </c>
      <c r="AT23" s="312" t="str">
        <f>IF('女子一覧表 '!AT23=1,"○","")</f>
        <v/>
      </c>
      <c r="AU23" s="312" t="str">
        <f>IF('女子一覧表 '!AU23=1,"○","")</f>
        <v/>
      </c>
      <c r="AV23" s="312" t="str">
        <f>IF('女子一覧表 '!AV23=1,"○","")</f>
        <v/>
      </c>
      <c r="AW23" s="353" t="str">
        <f>IF('女子一覧表 '!AW23=1,"○","")</f>
        <v/>
      </c>
    </row>
    <row r="24" spans="1:49" ht="15.95" customHeight="1">
      <c r="A24" s="311">
        <v>17</v>
      </c>
      <c r="B24" s="312" t="str">
        <f>女子種目選択!B20</f>
        <v/>
      </c>
      <c r="C24" s="312" t="str">
        <f>女子種目選択!C20</f>
        <v/>
      </c>
      <c r="D24" s="324" t="str">
        <f>女子種目選択!D20</f>
        <v/>
      </c>
      <c r="E24" s="352" t="str">
        <f>IF('女子一覧表 '!E24=1,"○","")</f>
        <v/>
      </c>
      <c r="F24" s="312" t="str">
        <f>IF('女子一覧表 '!F24=1,"○","")</f>
        <v/>
      </c>
      <c r="G24" s="312" t="str">
        <f>IF('女子一覧表 '!G24=1,"○","")</f>
        <v/>
      </c>
      <c r="H24" s="312" t="str">
        <f>IF('女子一覧表 '!H24=1,"○","")</f>
        <v/>
      </c>
      <c r="I24" s="312" t="str">
        <f>IF('女子一覧表 '!I24=1,"○","")</f>
        <v/>
      </c>
      <c r="J24" s="312" t="str">
        <f>IF('女子一覧表 '!J24=1,"○","")</f>
        <v/>
      </c>
      <c r="K24" s="312" t="str">
        <f>IF('女子一覧表 '!K24=1,"○","")</f>
        <v/>
      </c>
      <c r="L24" s="312" t="str">
        <f>IF('女子一覧表 '!L24=1,"○","")</f>
        <v/>
      </c>
      <c r="M24" s="312" t="str">
        <f>IF('女子一覧表 '!M24=1,"○","")</f>
        <v/>
      </c>
      <c r="N24" s="312" t="str">
        <f>IF('女子一覧表 '!N24=1,"○","")</f>
        <v/>
      </c>
      <c r="O24" s="312" t="str">
        <f>IF('女子一覧表 '!O24=1,"○","")</f>
        <v/>
      </c>
      <c r="P24" s="312" t="str">
        <f>IF('女子一覧表 '!P24=1,"○","")</f>
        <v/>
      </c>
      <c r="Q24" s="312" t="str">
        <f>IF('女子一覧表 '!Q24=1,"○","")</f>
        <v/>
      </c>
      <c r="R24" s="312" t="str">
        <f>IF('女子一覧表 '!R24=1,"○","")</f>
        <v/>
      </c>
      <c r="S24" s="312" t="str">
        <f>IF('女子一覧表 '!S24=1,"○","")</f>
        <v/>
      </c>
      <c r="T24" s="312" t="str">
        <f>IF('女子一覧表 '!T24=1,"○","")</f>
        <v/>
      </c>
      <c r="U24" s="312" t="str">
        <f>IF('女子一覧表 '!U24=1,"○","")</f>
        <v/>
      </c>
      <c r="V24" s="312" t="str">
        <f>IF('女子一覧表 '!V24=1,"○","")</f>
        <v/>
      </c>
      <c r="W24" s="312" t="str">
        <f>IF('女子一覧表 '!W24=1,"○","")</f>
        <v/>
      </c>
      <c r="X24" s="353" t="str">
        <f>IF('女子一覧表 '!X24=1,"○","")</f>
        <v/>
      </c>
      <c r="Z24" s="311">
        <v>17</v>
      </c>
      <c r="AA24" s="312" t="str">
        <f t="shared" si="0"/>
        <v/>
      </c>
      <c r="AB24" s="312" t="str">
        <f t="shared" si="1"/>
        <v/>
      </c>
      <c r="AC24" s="324" t="str">
        <f t="shared" si="2"/>
        <v/>
      </c>
      <c r="AD24" s="352" t="str">
        <f>IF('女子一覧表 '!AD24=1,"○","")</f>
        <v/>
      </c>
      <c r="AE24" s="312" t="str">
        <f>IF('女子一覧表 '!AE24=1,"○","")</f>
        <v/>
      </c>
      <c r="AF24" s="312" t="str">
        <f>IF('女子一覧表 '!AF24=1,"○","")</f>
        <v/>
      </c>
      <c r="AG24" s="312" t="str">
        <f>IF('女子一覧表 '!AG24=1,"○","")</f>
        <v/>
      </c>
      <c r="AH24" s="312" t="str">
        <f>IF('女子一覧表 '!AH24=1,"○","")</f>
        <v/>
      </c>
      <c r="AI24" s="312" t="str">
        <f>IF('女子一覧表 '!AI24=1,"○","")</f>
        <v/>
      </c>
      <c r="AJ24" s="312" t="str">
        <f>IF('女子一覧表 '!AJ24=1,"○","")</f>
        <v/>
      </c>
      <c r="AK24" s="312" t="str">
        <f>IF('女子一覧表 '!AK24=1,"○","")</f>
        <v/>
      </c>
      <c r="AL24" s="312" t="str">
        <f>IF('女子一覧表 '!AL24=1,"○","")</f>
        <v/>
      </c>
      <c r="AM24" s="312" t="str">
        <f>IF('女子一覧表 '!AM24=1,"○","")</f>
        <v/>
      </c>
      <c r="AN24" s="312" t="str">
        <f>IF('女子一覧表 '!AN24=1,"○","")</f>
        <v/>
      </c>
      <c r="AO24" s="312" t="str">
        <f>IF('女子一覧表 '!AO24=1,"○","")</f>
        <v/>
      </c>
      <c r="AP24" s="312" t="str">
        <f>IF('女子一覧表 '!AP24=1,"○","")</f>
        <v/>
      </c>
      <c r="AQ24" s="312" t="str">
        <f>IF('女子一覧表 '!AQ24=1,"○","")</f>
        <v/>
      </c>
      <c r="AR24" s="312" t="str">
        <f>IF('女子一覧表 '!AR24=1,"○","")</f>
        <v/>
      </c>
      <c r="AS24" s="312" t="str">
        <f>IF('女子一覧表 '!AS24=1,"○","")</f>
        <v/>
      </c>
      <c r="AT24" s="312" t="str">
        <f>IF('女子一覧表 '!AT24=1,"○","")</f>
        <v/>
      </c>
      <c r="AU24" s="312" t="str">
        <f>IF('女子一覧表 '!AU24=1,"○","")</f>
        <v/>
      </c>
      <c r="AV24" s="312" t="str">
        <f>IF('女子一覧表 '!AV24=1,"○","")</f>
        <v/>
      </c>
      <c r="AW24" s="353" t="str">
        <f>IF('女子一覧表 '!AW24=1,"○","")</f>
        <v/>
      </c>
    </row>
    <row r="25" spans="1:49" ht="15.95" customHeight="1">
      <c r="A25" s="311">
        <v>18</v>
      </c>
      <c r="B25" s="312" t="str">
        <f>女子種目選択!B21</f>
        <v/>
      </c>
      <c r="C25" s="312" t="str">
        <f>女子種目選択!C21</f>
        <v/>
      </c>
      <c r="D25" s="324" t="str">
        <f>女子種目選択!D21</f>
        <v/>
      </c>
      <c r="E25" s="352" t="str">
        <f>IF('女子一覧表 '!E25=1,"○","")</f>
        <v/>
      </c>
      <c r="F25" s="312" t="str">
        <f>IF('女子一覧表 '!F25=1,"○","")</f>
        <v/>
      </c>
      <c r="G25" s="312" t="str">
        <f>IF('女子一覧表 '!G25=1,"○","")</f>
        <v/>
      </c>
      <c r="H25" s="312" t="str">
        <f>IF('女子一覧表 '!H25=1,"○","")</f>
        <v/>
      </c>
      <c r="I25" s="312" t="str">
        <f>IF('女子一覧表 '!I25=1,"○","")</f>
        <v/>
      </c>
      <c r="J25" s="312" t="str">
        <f>IF('女子一覧表 '!J25=1,"○","")</f>
        <v/>
      </c>
      <c r="K25" s="312" t="str">
        <f>IF('女子一覧表 '!K25=1,"○","")</f>
        <v/>
      </c>
      <c r="L25" s="312" t="str">
        <f>IF('女子一覧表 '!L25=1,"○","")</f>
        <v/>
      </c>
      <c r="M25" s="312" t="str">
        <f>IF('女子一覧表 '!M25=1,"○","")</f>
        <v/>
      </c>
      <c r="N25" s="312" t="str">
        <f>IF('女子一覧表 '!N25=1,"○","")</f>
        <v/>
      </c>
      <c r="O25" s="312" t="str">
        <f>IF('女子一覧表 '!O25=1,"○","")</f>
        <v/>
      </c>
      <c r="P25" s="312" t="str">
        <f>IF('女子一覧表 '!P25=1,"○","")</f>
        <v/>
      </c>
      <c r="Q25" s="312" t="str">
        <f>IF('女子一覧表 '!Q25=1,"○","")</f>
        <v/>
      </c>
      <c r="R25" s="312" t="str">
        <f>IF('女子一覧表 '!R25=1,"○","")</f>
        <v/>
      </c>
      <c r="S25" s="312" t="str">
        <f>IF('女子一覧表 '!S25=1,"○","")</f>
        <v/>
      </c>
      <c r="T25" s="312" t="str">
        <f>IF('女子一覧表 '!T25=1,"○","")</f>
        <v/>
      </c>
      <c r="U25" s="312" t="str">
        <f>IF('女子一覧表 '!U25=1,"○","")</f>
        <v/>
      </c>
      <c r="V25" s="312" t="str">
        <f>IF('女子一覧表 '!V25=1,"○","")</f>
        <v/>
      </c>
      <c r="W25" s="312" t="str">
        <f>IF('女子一覧表 '!W25=1,"○","")</f>
        <v/>
      </c>
      <c r="X25" s="353" t="str">
        <f>IF('女子一覧表 '!X25=1,"○","")</f>
        <v/>
      </c>
      <c r="Z25" s="311">
        <v>18</v>
      </c>
      <c r="AA25" s="312" t="str">
        <f t="shared" si="0"/>
        <v/>
      </c>
      <c r="AB25" s="312" t="str">
        <f t="shared" si="1"/>
        <v/>
      </c>
      <c r="AC25" s="324" t="str">
        <f t="shared" si="2"/>
        <v/>
      </c>
      <c r="AD25" s="352" t="str">
        <f>IF('女子一覧表 '!AD25=1,"○","")</f>
        <v/>
      </c>
      <c r="AE25" s="312" t="str">
        <f>IF('女子一覧表 '!AE25=1,"○","")</f>
        <v/>
      </c>
      <c r="AF25" s="312" t="str">
        <f>IF('女子一覧表 '!AF25=1,"○","")</f>
        <v/>
      </c>
      <c r="AG25" s="312" t="str">
        <f>IF('女子一覧表 '!AG25=1,"○","")</f>
        <v/>
      </c>
      <c r="AH25" s="312" t="str">
        <f>IF('女子一覧表 '!AH25=1,"○","")</f>
        <v/>
      </c>
      <c r="AI25" s="312" t="str">
        <f>IF('女子一覧表 '!AI25=1,"○","")</f>
        <v/>
      </c>
      <c r="AJ25" s="312" t="str">
        <f>IF('女子一覧表 '!AJ25=1,"○","")</f>
        <v/>
      </c>
      <c r="AK25" s="312" t="str">
        <f>IF('女子一覧表 '!AK25=1,"○","")</f>
        <v/>
      </c>
      <c r="AL25" s="312" t="str">
        <f>IF('女子一覧表 '!AL25=1,"○","")</f>
        <v/>
      </c>
      <c r="AM25" s="312" t="str">
        <f>IF('女子一覧表 '!AM25=1,"○","")</f>
        <v/>
      </c>
      <c r="AN25" s="312" t="str">
        <f>IF('女子一覧表 '!AN25=1,"○","")</f>
        <v/>
      </c>
      <c r="AO25" s="312" t="str">
        <f>IF('女子一覧表 '!AO25=1,"○","")</f>
        <v/>
      </c>
      <c r="AP25" s="312" t="str">
        <f>IF('女子一覧表 '!AP25=1,"○","")</f>
        <v/>
      </c>
      <c r="AQ25" s="312" t="str">
        <f>IF('女子一覧表 '!AQ25=1,"○","")</f>
        <v/>
      </c>
      <c r="AR25" s="312" t="str">
        <f>IF('女子一覧表 '!AR25=1,"○","")</f>
        <v/>
      </c>
      <c r="AS25" s="312" t="str">
        <f>IF('女子一覧表 '!AS25=1,"○","")</f>
        <v/>
      </c>
      <c r="AT25" s="312" t="str">
        <f>IF('女子一覧表 '!AT25=1,"○","")</f>
        <v/>
      </c>
      <c r="AU25" s="312" t="str">
        <f>IF('女子一覧表 '!AU25=1,"○","")</f>
        <v/>
      </c>
      <c r="AV25" s="312" t="str">
        <f>IF('女子一覧表 '!AV25=1,"○","")</f>
        <v/>
      </c>
      <c r="AW25" s="353" t="str">
        <f>IF('女子一覧表 '!AW25=1,"○","")</f>
        <v/>
      </c>
    </row>
    <row r="26" spans="1:49" ht="15.95" customHeight="1">
      <c r="A26" s="311">
        <v>19</v>
      </c>
      <c r="B26" s="312" t="str">
        <f>女子種目選択!B22</f>
        <v/>
      </c>
      <c r="C26" s="312" t="str">
        <f>女子種目選択!C22</f>
        <v/>
      </c>
      <c r="D26" s="324" t="str">
        <f>女子種目選択!D22</f>
        <v/>
      </c>
      <c r="E26" s="352" t="str">
        <f>IF('女子一覧表 '!E26=1,"○","")</f>
        <v/>
      </c>
      <c r="F26" s="312" t="str">
        <f>IF('女子一覧表 '!F26=1,"○","")</f>
        <v/>
      </c>
      <c r="G26" s="312" t="str">
        <f>IF('女子一覧表 '!G26=1,"○","")</f>
        <v/>
      </c>
      <c r="H26" s="312" t="str">
        <f>IF('女子一覧表 '!H26=1,"○","")</f>
        <v/>
      </c>
      <c r="I26" s="312" t="str">
        <f>IF('女子一覧表 '!I26=1,"○","")</f>
        <v/>
      </c>
      <c r="J26" s="312" t="str">
        <f>IF('女子一覧表 '!J26=1,"○","")</f>
        <v/>
      </c>
      <c r="K26" s="312" t="str">
        <f>IF('女子一覧表 '!K26=1,"○","")</f>
        <v/>
      </c>
      <c r="L26" s="312" t="str">
        <f>IF('女子一覧表 '!L26=1,"○","")</f>
        <v/>
      </c>
      <c r="M26" s="312" t="str">
        <f>IF('女子一覧表 '!M26=1,"○","")</f>
        <v/>
      </c>
      <c r="N26" s="312" t="str">
        <f>IF('女子一覧表 '!N26=1,"○","")</f>
        <v/>
      </c>
      <c r="O26" s="312" t="str">
        <f>IF('女子一覧表 '!O26=1,"○","")</f>
        <v/>
      </c>
      <c r="P26" s="312" t="str">
        <f>IF('女子一覧表 '!P26=1,"○","")</f>
        <v/>
      </c>
      <c r="Q26" s="312" t="str">
        <f>IF('女子一覧表 '!Q26=1,"○","")</f>
        <v/>
      </c>
      <c r="R26" s="312" t="str">
        <f>IF('女子一覧表 '!R26=1,"○","")</f>
        <v/>
      </c>
      <c r="S26" s="312" t="str">
        <f>IF('女子一覧表 '!S26=1,"○","")</f>
        <v/>
      </c>
      <c r="T26" s="312" t="str">
        <f>IF('女子一覧表 '!T26=1,"○","")</f>
        <v/>
      </c>
      <c r="U26" s="312" t="str">
        <f>IF('女子一覧表 '!U26=1,"○","")</f>
        <v/>
      </c>
      <c r="V26" s="312" t="str">
        <f>IF('女子一覧表 '!V26=1,"○","")</f>
        <v/>
      </c>
      <c r="W26" s="312" t="str">
        <f>IF('女子一覧表 '!W26=1,"○","")</f>
        <v/>
      </c>
      <c r="X26" s="353" t="str">
        <f>IF('女子一覧表 '!X26=1,"○","")</f>
        <v/>
      </c>
      <c r="Z26" s="311">
        <v>19</v>
      </c>
      <c r="AA26" s="312" t="str">
        <f t="shared" si="0"/>
        <v/>
      </c>
      <c r="AB26" s="312" t="str">
        <f t="shared" si="1"/>
        <v/>
      </c>
      <c r="AC26" s="324" t="str">
        <f t="shared" si="2"/>
        <v/>
      </c>
      <c r="AD26" s="352" t="str">
        <f>IF('女子一覧表 '!AD26=1,"○","")</f>
        <v/>
      </c>
      <c r="AE26" s="312" t="str">
        <f>IF('女子一覧表 '!AE26=1,"○","")</f>
        <v/>
      </c>
      <c r="AF26" s="312" t="str">
        <f>IF('女子一覧表 '!AF26=1,"○","")</f>
        <v/>
      </c>
      <c r="AG26" s="312" t="str">
        <f>IF('女子一覧表 '!AG26=1,"○","")</f>
        <v/>
      </c>
      <c r="AH26" s="312" t="str">
        <f>IF('女子一覧表 '!AH26=1,"○","")</f>
        <v/>
      </c>
      <c r="AI26" s="312" t="str">
        <f>IF('女子一覧表 '!AI26=1,"○","")</f>
        <v/>
      </c>
      <c r="AJ26" s="312" t="str">
        <f>IF('女子一覧表 '!AJ26=1,"○","")</f>
        <v/>
      </c>
      <c r="AK26" s="312" t="str">
        <f>IF('女子一覧表 '!AK26=1,"○","")</f>
        <v/>
      </c>
      <c r="AL26" s="312" t="str">
        <f>IF('女子一覧表 '!AL26=1,"○","")</f>
        <v/>
      </c>
      <c r="AM26" s="312" t="str">
        <f>IF('女子一覧表 '!AM26=1,"○","")</f>
        <v/>
      </c>
      <c r="AN26" s="312" t="str">
        <f>IF('女子一覧表 '!AN26=1,"○","")</f>
        <v/>
      </c>
      <c r="AO26" s="312" t="str">
        <f>IF('女子一覧表 '!AO26=1,"○","")</f>
        <v/>
      </c>
      <c r="AP26" s="312" t="str">
        <f>IF('女子一覧表 '!AP26=1,"○","")</f>
        <v/>
      </c>
      <c r="AQ26" s="312" t="str">
        <f>IF('女子一覧表 '!AQ26=1,"○","")</f>
        <v/>
      </c>
      <c r="AR26" s="312" t="str">
        <f>IF('女子一覧表 '!AR26=1,"○","")</f>
        <v/>
      </c>
      <c r="AS26" s="312" t="str">
        <f>IF('女子一覧表 '!AS26=1,"○","")</f>
        <v/>
      </c>
      <c r="AT26" s="312" t="str">
        <f>IF('女子一覧表 '!AT26=1,"○","")</f>
        <v/>
      </c>
      <c r="AU26" s="312" t="str">
        <f>IF('女子一覧表 '!AU26=1,"○","")</f>
        <v/>
      </c>
      <c r="AV26" s="312" t="str">
        <f>IF('女子一覧表 '!AV26=1,"○","")</f>
        <v/>
      </c>
      <c r="AW26" s="353" t="str">
        <f>IF('女子一覧表 '!AW26=1,"○","")</f>
        <v/>
      </c>
    </row>
    <row r="27" spans="1:49" ht="15.95" customHeight="1">
      <c r="A27" s="311">
        <v>20</v>
      </c>
      <c r="B27" s="312" t="str">
        <f>女子種目選択!B23</f>
        <v/>
      </c>
      <c r="C27" s="312" t="str">
        <f>女子種目選択!C23</f>
        <v/>
      </c>
      <c r="D27" s="324" t="str">
        <f>女子種目選択!D23</f>
        <v/>
      </c>
      <c r="E27" s="352" t="str">
        <f>IF('女子一覧表 '!E27=1,"○","")</f>
        <v/>
      </c>
      <c r="F27" s="312" t="str">
        <f>IF('女子一覧表 '!F27=1,"○","")</f>
        <v/>
      </c>
      <c r="G27" s="312" t="str">
        <f>IF('女子一覧表 '!G27=1,"○","")</f>
        <v/>
      </c>
      <c r="H27" s="312" t="str">
        <f>IF('女子一覧表 '!H27=1,"○","")</f>
        <v/>
      </c>
      <c r="I27" s="312" t="str">
        <f>IF('女子一覧表 '!I27=1,"○","")</f>
        <v/>
      </c>
      <c r="J27" s="312" t="str">
        <f>IF('女子一覧表 '!J27=1,"○","")</f>
        <v/>
      </c>
      <c r="K27" s="312" t="str">
        <f>IF('女子一覧表 '!K27=1,"○","")</f>
        <v/>
      </c>
      <c r="L27" s="312" t="str">
        <f>IF('女子一覧表 '!L27=1,"○","")</f>
        <v/>
      </c>
      <c r="M27" s="312" t="str">
        <f>IF('女子一覧表 '!M27=1,"○","")</f>
        <v/>
      </c>
      <c r="N27" s="312" t="str">
        <f>IF('女子一覧表 '!N27=1,"○","")</f>
        <v/>
      </c>
      <c r="O27" s="312" t="str">
        <f>IF('女子一覧表 '!O27=1,"○","")</f>
        <v/>
      </c>
      <c r="P27" s="312" t="str">
        <f>IF('女子一覧表 '!P27=1,"○","")</f>
        <v/>
      </c>
      <c r="Q27" s="312" t="str">
        <f>IF('女子一覧表 '!Q27=1,"○","")</f>
        <v/>
      </c>
      <c r="R27" s="312" t="str">
        <f>IF('女子一覧表 '!R27=1,"○","")</f>
        <v/>
      </c>
      <c r="S27" s="312" t="str">
        <f>IF('女子一覧表 '!S27=1,"○","")</f>
        <v/>
      </c>
      <c r="T27" s="312" t="str">
        <f>IF('女子一覧表 '!T27=1,"○","")</f>
        <v/>
      </c>
      <c r="U27" s="312" t="str">
        <f>IF('女子一覧表 '!U27=1,"○","")</f>
        <v/>
      </c>
      <c r="V27" s="312" t="str">
        <f>IF('女子一覧表 '!V27=1,"○","")</f>
        <v/>
      </c>
      <c r="W27" s="312" t="str">
        <f>IF('女子一覧表 '!W27=1,"○","")</f>
        <v/>
      </c>
      <c r="X27" s="353" t="str">
        <f>IF('女子一覧表 '!X27=1,"○","")</f>
        <v/>
      </c>
      <c r="Z27" s="311">
        <v>20</v>
      </c>
      <c r="AA27" s="312" t="str">
        <f t="shared" si="0"/>
        <v/>
      </c>
      <c r="AB27" s="312" t="str">
        <f t="shared" si="1"/>
        <v/>
      </c>
      <c r="AC27" s="324" t="str">
        <f t="shared" si="2"/>
        <v/>
      </c>
      <c r="AD27" s="352" t="str">
        <f>IF('女子一覧表 '!AD27=1,"○","")</f>
        <v/>
      </c>
      <c r="AE27" s="312" t="str">
        <f>IF('女子一覧表 '!AE27=1,"○","")</f>
        <v/>
      </c>
      <c r="AF27" s="312" t="str">
        <f>IF('女子一覧表 '!AF27=1,"○","")</f>
        <v/>
      </c>
      <c r="AG27" s="312" t="str">
        <f>IF('女子一覧表 '!AG27=1,"○","")</f>
        <v/>
      </c>
      <c r="AH27" s="312" t="str">
        <f>IF('女子一覧表 '!AH27=1,"○","")</f>
        <v/>
      </c>
      <c r="AI27" s="312" t="str">
        <f>IF('女子一覧表 '!AI27=1,"○","")</f>
        <v/>
      </c>
      <c r="AJ27" s="312" t="str">
        <f>IF('女子一覧表 '!AJ27=1,"○","")</f>
        <v/>
      </c>
      <c r="AK27" s="312" t="str">
        <f>IF('女子一覧表 '!AK27=1,"○","")</f>
        <v/>
      </c>
      <c r="AL27" s="312" t="str">
        <f>IF('女子一覧表 '!AL27=1,"○","")</f>
        <v/>
      </c>
      <c r="AM27" s="312" t="str">
        <f>IF('女子一覧表 '!AM27=1,"○","")</f>
        <v/>
      </c>
      <c r="AN27" s="312" t="str">
        <f>IF('女子一覧表 '!AN27=1,"○","")</f>
        <v/>
      </c>
      <c r="AO27" s="312" t="str">
        <f>IF('女子一覧表 '!AO27=1,"○","")</f>
        <v/>
      </c>
      <c r="AP27" s="312" t="str">
        <f>IF('女子一覧表 '!AP27=1,"○","")</f>
        <v/>
      </c>
      <c r="AQ27" s="312" t="str">
        <f>IF('女子一覧表 '!AQ27=1,"○","")</f>
        <v/>
      </c>
      <c r="AR27" s="312" t="str">
        <f>IF('女子一覧表 '!AR27=1,"○","")</f>
        <v/>
      </c>
      <c r="AS27" s="312" t="str">
        <f>IF('女子一覧表 '!AS27=1,"○","")</f>
        <v/>
      </c>
      <c r="AT27" s="312" t="str">
        <f>IF('女子一覧表 '!AT27=1,"○","")</f>
        <v/>
      </c>
      <c r="AU27" s="312" t="str">
        <f>IF('女子一覧表 '!AU27=1,"○","")</f>
        <v/>
      </c>
      <c r="AV27" s="312" t="str">
        <f>IF('女子一覧表 '!AV27=1,"○","")</f>
        <v/>
      </c>
      <c r="AW27" s="353" t="str">
        <f>IF('女子一覧表 '!AW27=1,"○","")</f>
        <v/>
      </c>
    </row>
    <row r="28" spans="1:49" ht="15.95" customHeight="1">
      <c r="A28" s="311">
        <v>21</v>
      </c>
      <c r="B28" s="312" t="str">
        <f>女子種目選択!B24</f>
        <v/>
      </c>
      <c r="C28" s="312" t="str">
        <f>女子種目選択!C24</f>
        <v/>
      </c>
      <c r="D28" s="324" t="str">
        <f>女子種目選択!D24</f>
        <v/>
      </c>
      <c r="E28" s="352" t="str">
        <f>IF('女子一覧表 '!E28=1,"○","")</f>
        <v/>
      </c>
      <c r="F28" s="312" t="str">
        <f>IF('女子一覧表 '!F28=1,"○","")</f>
        <v/>
      </c>
      <c r="G28" s="312" t="str">
        <f>IF('女子一覧表 '!G28=1,"○","")</f>
        <v/>
      </c>
      <c r="H28" s="312" t="str">
        <f>IF('女子一覧表 '!H28=1,"○","")</f>
        <v/>
      </c>
      <c r="I28" s="312" t="str">
        <f>IF('女子一覧表 '!I28=1,"○","")</f>
        <v/>
      </c>
      <c r="J28" s="312" t="str">
        <f>IF('女子一覧表 '!J28=1,"○","")</f>
        <v/>
      </c>
      <c r="K28" s="312" t="str">
        <f>IF('女子一覧表 '!K28=1,"○","")</f>
        <v/>
      </c>
      <c r="L28" s="312" t="str">
        <f>IF('女子一覧表 '!L28=1,"○","")</f>
        <v/>
      </c>
      <c r="M28" s="312" t="str">
        <f>IF('女子一覧表 '!M28=1,"○","")</f>
        <v/>
      </c>
      <c r="N28" s="312" t="str">
        <f>IF('女子一覧表 '!N28=1,"○","")</f>
        <v/>
      </c>
      <c r="O28" s="312" t="str">
        <f>IF('女子一覧表 '!O28=1,"○","")</f>
        <v/>
      </c>
      <c r="P28" s="312" t="str">
        <f>IF('女子一覧表 '!P28=1,"○","")</f>
        <v/>
      </c>
      <c r="Q28" s="312" t="str">
        <f>IF('女子一覧表 '!Q28=1,"○","")</f>
        <v/>
      </c>
      <c r="R28" s="312" t="str">
        <f>IF('女子一覧表 '!R28=1,"○","")</f>
        <v/>
      </c>
      <c r="S28" s="312" t="str">
        <f>IF('女子一覧表 '!S28=1,"○","")</f>
        <v/>
      </c>
      <c r="T28" s="312" t="str">
        <f>IF('女子一覧表 '!T28=1,"○","")</f>
        <v/>
      </c>
      <c r="U28" s="312" t="str">
        <f>IF('女子一覧表 '!U28=1,"○","")</f>
        <v/>
      </c>
      <c r="V28" s="312" t="str">
        <f>IF('女子一覧表 '!V28=1,"○","")</f>
        <v/>
      </c>
      <c r="W28" s="312" t="str">
        <f>IF('女子一覧表 '!W28=1,"○","")</f>
        <v/>
      </c>
      <c r="X28" s="353" t="str">
        <f>IF('女子一覧表 '!X28=1,"○","")</f>
        <v/>
      </c>
      <c r="Z28" s="311">
        <v>21</v>
      </c>
      <c r="AA28" s="312" t="str">
        <f t="shared" si="0"/>
        <v/>
      </c>
      <c r="AB28" s="312" t="str">
        <f t="shared" si="1"/>
        <v/>
      </c>
      <c r="AC28" s="324" t="str">
        <f t="shared" si="2"/>
        <v/>
      </c>
      <c r="AD28" s="352" t="str">
        <f>IF('女子一覧表 '!AD28=1,"○","")</f>
        <v/>
      </c>
      <c r="AE28" s="312" t="str">
        <f>IF('女子一覧表 '!AE28=1,"○","")</f>
        <v/>
      </c>
      <c r="AF28" s="312" t="str">
        <f>IF('女子一覧表 '!AF28=1,"○","")</f>
        <v/>
      </c>
      <c r="AG28" s="312" t="str">
        <f>IF('女子一覧表 '!AG28=1,"○","")</f>
        <v/>
      </c>
      <c r="AH28" s="312" t="str">
        <f>IF('女子一覧表 '!AH28=1,"○","")</f>
        <v/>
      </c>
      <c r="AI28" s="312" t="str">
        <f>IF('女子一覧表 '!AI28=1,"○","")</f>
        <v/>
      </c>
      <c r="AJ28" s="312" t="str">
        <f>IF('女子一覧表 '!AJ28=1,"○","")</f>
        <v/>
      </c>
      <c r="AK28" s="312" t="str">
        <f>IF('女子一覧表 '!AK28=1,"○","")</f>
        <v/>
      </c>
      <c r="AL28" s="312" t="str">
        <f>IF('女子一覧表 '!AL28=1,"○","")</f>
        <v/>
      </c>
      <c r="AM28" s="312" t="str">
        <f>IF('女子一覧表 '!AM28=1,"○","")</f>
        <v/>
      </c>
      <c r="AN28" s="312" t="str">
        <f>IF('女子一覧表 '!AN28=1,"○","")</f>
        <v/>
      </c>
      <c r="AO28" s="312" t="str">
        <f>IF('女子一覧表 '!AO28=1,"○","")</f>
        <v/>
      </c>
      <c r="AP28" s="312" t="str">
        <f>IF('女子一覧表 '!AP28=1,"○","")</f>
        <v/>
      </c>
      <c r="AQ28" s="312" t="str">
        <f>IF('女子一覧表 '!AQ28=1,"○","")</f>
        <v/>
      </c>
      <c r="AR28" s="312" t="str">
        <f>IF('女子一覧表 '!AR28=1,"○","")</f>
        <v/>
      </c>
      <c r="AS28" s="312" t="str">
        <f>IF('女子一覧表 '!AS28=1,"○","")</f>
        <v/>
      </c>
      <c r="AT28" s="312" t="str">
        <f>IF('女子一覧表 '!AT28=1,"○","")</f>
        <v/>
      </c>
      <c r="AU28" s="312" t="str">
        <f>IF('女子一覧表 '!AU28=1,"○","")</f>
        <v/>
      </c>
      <c r="AV28" s="312" t="str">
        <f>IF('女子一覧表 '!AV28=1,"○","")</f>
        <v/>
      </c>
      <c r="AW28" s="353" t="str">
        <f>IF('女子一覧表 '!AW28=1,"○","")</f>
        <v/>
      </c>
    </row>
    <row r="29" spans="1:49" ht="15.95" customHeight="1">
      <c r="A29" s="311">
        <v>22</v>
      </c>
      <c r="B29" s="312" t="str">
        <f>女子種目選択!B25</f>
        <v/>
      </c>
      <c r="C29" s="312" t="str">
        <f>女子種目選択!C25</f>
        <v/>
      </c>
      <c r="D29" s="324" t="str">
        <f>女子種目選択!D25</f>
        <v/>
      </c>
      <c r="E29" s="352" t="str">
        <f>IF('女子一覧表 '!E29=1,"○","")</f>
        <v/>
      </c>
      <c r="F29" s="312" t="str">
        <f>IF('女子一覧表 '!F29=1,"○","")</f>
        <v/>
      </c>
      <c r="G29" s="312" t="str">
        <f>IF('女子一覧表 '!G29=1,"○","")</f>
        <v/>
      </c>
      <c r="H29" s="312" t="str">
        <f>IF('女子一覧表 '!H29=1,"○","")</f>
        <v/>
      </c>
      <c r="I29" s="312" t="str">
        <f>IF('女子一覧表 '!I29=1,"○","")</f>
        <v/>
      </c>
      <c r="J29" s="312" t="str">
        <f>IF('女子一覧表 '!J29=1,"○","")</f>
        <v/>
      </c>
      <c r="K29" s="312" t="str">
        <f>IF('女子一覧表 '!K29=1,"○","")</f>
        <v/>
      </c>
      <c r="L29" s="312" t="str">
        <f>IF('女子一覧表 '!L29=1,"○","")</f>
        <v/>
      </c>
      <c r="M29" s="312" t="str">
        <f>IF('女子一覧表 '!M29=1,"○","")</f>
        <v/>
      </c>
      <c r="N29" s="312" t="str">
        <f>IF('女子一覧表 '!N29=1,"○","")</f>
        <v/>
      </c>
      <c r="O29" s="312" t="str">
        <f>IF('女子一覧表 '!O29=1,"○","")</f>
        <v/>
      </c>
      <c r="P29" s="312" t="str">
        <f>IF('女子一覧表 '!P29=1,"○","")</f>
        <v/>
      </c>
      <c r="Q29" s="312" t="str">
        <f>IF('女子一覧表 '!Q29=1,"○","")</f>
        <v/>
      </c>
      <c r="R29" s="312" t="str">
        <f>IF('女子一覧表 '!R29=1,"○","")</f>
        <v/>
      </c>
      <c r="S29" s="312" t="str">
        <f>IF('女子一覧表 '!S29=1,"○","")</f>
        <v/>
      </c>
      <c r="T29" s="312" t="str">
        <f>IF('女子一覧表 '!T29=1,"○","")</f>
        <v/>
      </c>
      <c r="U29" s="312" t="str">
        <f>IF('女子一覧表 '!U29=1,"○","")</f>
        <v/>
      </c>
      <c r="V29" s="312" t="str">
        <f>IF('女子一覧表 '!V29=1,"○","")</f>
        <v/>
      </c>
      <c r="W29" s="312" t="str">
        <f>IF('女子一覧表 '!W29=1,"○","")</f>
        <v/>
      </c>
      <c r="X29" s="353" t="str">
        <f>IF('女子一覧表 '!X29=1,"○","")</f>
        <v/>
      </c>
      <c r="Z29" s="311">
        <v>22</v>
      </c>
      <c r="AA29" s="312" t="str">
        <f t="shared" si="0"/>
        <v/>
      </c>
      <c r="AB29" s="312" t="str">
        <f t="shared" si="1"/>
        <v/>
      </c>
      <c r="AC29" s="324" t="str">
        <f t="shared" si="2"/>
        <v/>
      </c>
      <c r="AD29" s="352" t="str">
        <f>IF('女子一覧表 '!AD29=1,"○","")</f>
        <v/>
      </c>
      <c r="AE29" s="312" t="str">
        <f>IF('女子一覧表 '!AE29=1,"○","")</f>
        <v/>
      </c>
      <c r="AF29" s="312" t="str">
        <f>IF('女子一覧表 '!AF29=1,"○","")</f>
        <v/>
      </c>
      <c r="AG29" s="312" t="str">
        <f>IF('女子一覧表 '!AG29=1,"○","")</f>
        <v/>
      </c>
      <c r="AH29" s="312" t="str">
        <f>IF('女子一覧表 '!AH29=1,"○","")</f>
        <v/>
      </c>
      <c r="AI29" s="312" t="str">
        <f>IF('女子一覧表 '!AI29=1,"○","")</f>
        <v/>
      </c>
      <c r="AJ29" s="312" t="str">
        <f>IF('女子一覧表 '!AJ29=1,"○","")</f>
        <v/>
      </c>
      <c r="AK29" s="312" t="str">
        <f>IF('女子一覧表 '!AK29=1,"○","")</f>
        <v/>
      </c>
      <c r="AL29" s="312" t="str">
        <f>IF('女子一覧表 '!AL29=1,"○","")</f>
        <v/>
      </c>
      <c r="AM29" s="312" t="str">
        <f>IF('女子一覧表 '!AM29=1,"○","")</f>
        <v/>
      </c>
      <c r="AN29" s="312" t="str">
        <f>IF('女子一覧表 '!AN29=1,"○","")</f>
        <v/>
      </c>
      <c r="AO29" s="312" t="str">
        <f>IF('女子一覧表 '!AO29=1,"○","")</f>
        <v/>
      </c>
      <c r="AP29" s="312" t="str">
        <f>IF('女子一覧表 '!AP29=1,"○","")</f>
        <v/>
      </c>
      <c r="AQ29" s="312" t="str">
        <f>IF('女子一覧表 '!AQ29=1,"○","")</f>
        <v/>
      </c>
      <c r="AR29" s="312" t="str">
        <f>IF('女子一覧表 '!AR29=1,"○","")</f>
        <v/>
      </c>
      <c r="AS29" s="312" t="str">
        <f>IF('女子一覧表 '!AS29=1,"○","")</f>
        <v/>
      </c>
      <c r="AT29" s="312" t="str">
        <f>IF('女子一覧表 '!AT29=1,"○","")</f>
        <v/>
      </c>
      <c r="AU29" s="312" t="str">
        <f>IF('女子一覧表 '!AU29=1,"○","")</f>
        <v/>
      </c>
      <c r="AV29" s="312" t="str">
        <f>IF('女子一覧表 '!AV29=1,"○","")</f>
        <v/>
      </c>
      <c r="AW29" s="353" t="str">
        <f>IF('女子一覧表 '!AW29=1,"○","")</f>
        <v/>
      </c>
    </row>
    <row r="30" spans="1:49" ht="15.95" customHeight="1">
      <c r="A30" s="311">
        <v>23</v>
      </c>
      <c r="B30" s="312" t="str">
        <f>女子種目選択!B26</f>
        <v/>
      </c>
      <c r="C30" s="312" t="str">
        <f>女子種目選択!C26</f>
        <v/>
      </c>
      <c r="D30" s="324" t="str">
        <f>女子種目選択!D26</f>
        <v/>
      </c>
      <c r="E30" s="352" t="str">
        <f>IF('女子一覧表 '!E30=1,"○","")</f>
        <v/>
      </c>
      <c r="F30" s="312" t="str">
        <f>IF('女子一覧表 '!F30=1,"○","")</f>
        <v/>
      </c>
      <c r="G30" s="312" t="str">
        <f>IF('女子一覧表 '!G30=1,"○","")</f>
        <v/>
      </c>
      <c r="H30" s="312" t="str">
        <f>IF('女子一覧表 '!H30=1,"○","")</f>
        <v/>
      </c>
      <c r="I30" s="312" t="str">
        <f>IF('女子一覧表 '!I30=1,"○","")</f>
        <v/>
      </c>
      <c r="J30" s="312" t="str">
        <f>IF('女子一覧表 '!J30=1,"○","")</f>
        <v/>
      </c>
      <c r="K30" s="312" t="str">
        <f>IF('女子一覧表 '!K30=1,"○","")</f>
        <v/>
      </c>
      <c r="L30" s="312" t="str">
        <f>IF('女子一覧表 '!L30=1,"○","")</f>
        <v/>
      </c>
      <c r="M30" s="312" t="str">
        <f>IF('女子一覧表 '!M30=1,"○","")</f>
        <v/>
      </c>
      <c r="N30" s="312" t="str">
        <f>IF('女子一覧表 '!N30=1,"○","")</f>
        <v/>
      </c>
      <c r="O30" s="312" t="str">
        <f>IF('女子一覧表 '!O30=1,"○","")</f>
        <v/>
      </c>
      <c r="P30" s="312" t="str">
        <f>IF('女子一覧表 '!P30=1,"○","")</f>
        <v/>
      </c>
      <c r="Q30" s="312" t="str">
        <f>IF('女子一覧表 '!Q30=1,"○","")</f>
        <v/>
      </c>
      <c r="R30" s="312" t="str">
        <f>IF('女子一覧表 '!R30=1,"○","")</f>
        <v/>
      </c>
      <c r="S30" s="312" t="str">
        <f>IF('女子一覧表 '!S30=1,"○","")</f>
        <v/>
      </c>
      <c r="T30" s="312" t="str">
        <f>IF('女子一覧表 '!T30=1,"○","")</f>
        <v/>
      </c>
      <c r="U30" s="312" t="str">
        <f>IF('女子一覧表 '!U30=1,"○","")</f>
        <v/>
      </c>
      <c r="V30" s="312" t="str">
        <f>IF('女子一覧表 '!V30=1,"○","")</f>
        <v/>
      </c>
      <c r="W30" s="312" t="str">
        <f>IF('女子一覧表 '!W30=1,"○","")</f>
        <v/>
      </c>
      <c r="X30" s="353" t="str">
        <f>IF('女子一覧表 '!X30=1,"○","")</f>
        <v/>
      </c>
      <c r="Z30" s="311">
        <v>23</v>
      </c>
      <c r="AA30" s="312" t="str">
        <f t="shared" si="0"/>
        <v/>
      </c>
      <c r="AB30" s="312" t="str">
        <f t="shared" si="1"/>
        <v/>
      </c>
      <c r="AC30" s="324" t="str">
        <f t="shared" si="2"/>
        <v/>
      </c>
      <c r="AD30" s="352" t="str">
        <f>IF('女子一覧表 '!AD30=1,"○","")</f>
        <v/>
      </c>
      <c r="AE30" s="312" t="str">
        <f>IF('女子一覧表 '!AE30=1,"○","")</f>
        <v/>
      </c>
      <c r="AF30" s="312" t="str">
        <f>IF('女子一覧表 '!AF30=1,"○","")</f>
        <v/>
      </c>
      <c r="AG30" s="312" t="str">
        <f>IF('女子一覧表 '!AG30=1,"○","")</f>
        <v/>
      </c>
      <c r="AH30" s="312" t="str">
        <f>IF('女子一覧表 '!AH30=1,"○","")</f>
        <v/>
      </c>
      <c r="AI30" s="312" t="str">
        <f>IF('女子一覧表 '!AI30=1,"○","")</f>
        <v/>
      </c>
      <c r="AJ30" s="312" t="str">
        <f>IF('女子一覧表 '!AJ30=1,"○","")</f>
        <v/>
      </c>
      <c r="AK30" s="312" t="str">
        <f>IF('女子一覧表 '!AK30=1,"○","")</f>
        <v/>
      </c>
      <c r="AL30" s="312" t="str">
        <f>IF('女子一覧表 '!AL30=1,"○","")</f>
        <v/>
      </c>
      <c r="AM30" s="312" t="str">
        <f>IF('女子一覧表 '!AM30=1,"○","")</f>
        <v/>
      </c>
      <c r="AN30" s="312" t="str">
        <f>IF('女子一覧表 '!AN30=1,"○","")</f>
        <v/>
      </c>
      <c r="AO30" s="312" t="str">
        <f>IF('女子一覧表 '!AO30=1,"○","")</f>
        <v/>
      </c>
      <c r="AP30" s="312" t="str">
        <f>IF('女子一覧表 '!AP30=1,"○","")</f>
        <v/>
      </c>
      <c r="AQ30" s="312" t="str">
        <f>IF('女子一覧表 '!AQ30=1,"○","")</f>
        <v/>
      </c>
      <c r="AR30" s="312" t="str">
        <f>IF('女子一覧表 '!AR30=1,"○","")</f>
        <v/>
      </c>
      <c r="AS30" s="312" t="str">
        <f>IF('女子一覧表 '!AS30=1,"○","")</f>
        <v/>
      </c>
      <c r="AT30" s="312" t="str">
        <f>IF('女子一覧表 '!AT30=1,"○","")</f>
        <v/>
      </c>
      <c r="AU30" s="312" t="str">
        <f>IF('女子一覧表 '!AU30=1,"○","")</f>
        <v/>
      </c>
      <c r="AV30" s="312" t="str">
        <f>IF('女子一覧表 '!AV30=1,"○","")</f>
        <v/>
      </c>
      <c r="AW30" s="353" t="str">
        <f>IF('女子一覧表 '!AW30=1,"○","")</f>
        <v/>
      </c>
    </row>
    <row r="31" spans="1:49" ht="15.95" customHeight="1">
      <c r="A31" s="311">
        <v>24</v>
      </c>
      <c r="B31" s="312" t="str">
        <f>女子種目選択!B27</f>
        <v/>
      </c>
      <c r="C31" s="312" t="str">
        <f>女子種目選択!C27</f>
        <v/>
      </c>
      <c r="D31" s="324" t="str">
        <f>女子種目選択!D27</f>
        <v/>
      </c>
      <c r="E31" s="352" t="str">
        <f>IF('女子一覧表 '!E31=1,"○","")</f>
        <v/>
      </c>
      <c r="F31" s="312" t="str">
        <f>IF('女子一覧表 '!F31=1,"○","")</f>
        <v/>
      </c>
      <c r="G31" s="312" t="str">
        <f>IF('女子一覧表 '!G31=1,"○","")</f>
        <v/>
      </c>
      <c r="H31" s="312" t="str">
        <f>IF('女子一覧表 '!H31=1,"○","")</f>
        <v/>
      </c>
      <c r="I31" s="312" t="str">
        <f>IF('女子一覧表 '!I31=1,"○","")</f>
        <v/>
      </c>
      <c r="J31" s="312" t="str">
        <f>IF('女子一覧表 '!J31=1,"○","")</f>
        <v/>
      </c>
      <c r="K31" s="312" t="str">
        <f>IF('女子一覧表 '!K31=1,"○","")</f>
        <v/>
      </c>
      <c r="L31" s="312" t="str">
        <f>IF('女子一覧表 '!L31=1,"○","")</f>
        <v/>
      </c>
      <c r="M31" s="312" t="str">
        <f>IF('女子一覧表 '!M31=1,"○","")</f>
        <v/>
      </c>
      <c r="N31" s="312" t="str">
        <f>IF('女子一覧表 '!N31=1,"○","")</f>
        <v/>
      </c>
      <c r="O31" s="312" t="str">
        <f>IF('女子一覧表 '!O31=1,"○","")</f>
        <v/>
      </c>
      <c r="P31" s="312" t="str">
        <f>IF('女子一覧表 '!P31=1,"○","")</f>
        <v/>
      </c>
      <c r="Q31" s="312" t="str">
        <f>IF('女子一覧表 '!Q31=1,"○","")</f>
        <v/>
      </c>
      <c r="R31" s="312" t="str">
        <f>IF('女子一覧表 '!R31=1,"○","")</f>
        <v/>
      </c>
      <c r="S31" s="312" t="str">
        <f>IF('女子一覧表 '!S31=1,"○","")</f>
        <v/>
      </c>
      <c r="T31" s="312" t="str">
        <f>IF('女子一覧表 '!T31=1,"○","")</f>
        <v/>
      </c>
      <c r="U31" s="312" t="str">
        <f>IF('女子一覧表 '!U31=1,"○","")</f>
        <v/>
      </c>
      <c r="V31" s="312" t="str">
        <f>IF('女子一覧表 '!V31=1,"○","")</f>
        <v/>
      </c>
      <c r="W31" s="312" t="str">
        <f>IF('女子一覧表 '!W31=1,"○","")</f>
        <v/>
      </c>
      <c r="X31" s="353" t="str">
        <f>IF('女子一覧表 '!X31=1,"○","")</f>
        <v/>
      </c>
      <c r="Z31" s="311">
        <v>24</v>
      </c>
      <c r="AA31" s="312" t="str">
        <f t="shared" si="0"/>
        <v/>
      </c>
      <c r="AB31" s="312" t="str">
        <f t="shared" si="1"/>
        <v/>
      </c>
      <c r="AC31" s="324" t="str">
        <f t="shared" si="2"/>
        <v/>
      </c>
      <c r="AD31" s="352" t="str">
        <f>IF('女子一覧表 '!AD31=1,"○","")</f>
        <v/>
      </c>
      <c r="AE31" s="312" t="str">
        <f>IF('女子一覧表 '!AE31=1,"○","")</f>
        <v/>
      </c>
      <c r="AF31" s="312" t="str">
        <f>IF('女子一覧表 '!AF31=1,"○","")</f>
        <v/>
      </c>
      <c r="AG31" s="312" t="str">
        <f>IF('女子一覧表 '!AG31=1,"○","")</f>
        <v/>
      </c>
      <c r="AH31" s="312" t="str">
        <f>IF('女子一覧表 '!AH31=1,"○","")</f>
        <v/>
      </c>
      <c r="AI31" s="312" t="str">
        <f>IF('女子一覧表 '!AI31=1,"○","")</f>
        <v/>
      </c>
      <c r="AJ31" s="312" t="str">
        <f>IF('女子一覧表 '!AJ31=1,"○","")</f>
        <v/>
      </c>
      <c r="AK31" s="312" t="str">
        <f>IF('女子一覧表 '!AK31=1,"○","")</f>
        <v/>
      </c>
      <c r="AL31" s="312" t="str">
        <f>IF('女子一覧表 '!AL31=1,"○","")</f>
        <v/>
      </c>
      <c r="AM31" s="312" t="str">
        <f>IF('女子一覧表 '!AM31=1,"○","")</f>
        <v/>
      </c>
      <c r="AN31" s="312" t="str">
        <f>IF('女子一覧表 '!AN31=1,"○","")</f>
        <v/>
      </c>
      <c r="AO31" s="312" t="str">
        <f>IF('女子一覧表 '!AO31=1,"○","")</f>
        <v/>
      </c>
      <c r="AP31" s="312" t="str">
        <f>IF('女子一覧表 '!AP31=1,"○","")</f>
        <v/>
      </c>
      <c r="AQ31" s="312" t="str">
        <f>IF('女子一覧表 '!AQ31=1,"○","")</f>
        <v/>
      </c>
      <c r="AR31" s="312" t="str">
        <f>IF('女子一覧表 '!AR31=1,"○","")</f>
        <v/>
      </c>
      <c r="AS31" s="312" t="str">
        <f>IF('女子一覧表 '!AS31=1,"○","")</f>
        <v/>
      </c>
      <c r="AT31" s="312" t="str">
        <f>IF('女子一覧表 '!AT31=1,"○","")</f>
        <v/>
      </c>
      <c r="AU31" s="312" t="str">
        <f>IF('女子一覧表 '!AU31=1,"○","")</f>
        <v/>
      </c>
      <c r="AV31" s="312" t="str">
        <f>IF('女子一覧表 '!AV31=1,"○","")</f>
        <v/>
      </c>
      <c r="AW31" s="353" t="str">
        <f>IF('女子一覧表 '!AW31=1,"○","")</f>
        <v/>
      </c>
    </row>
    <row r="32" spans="1:49" ht="15.95" customHeight="1">
      <c r="A32" s="311">
        <v>25</v>
      </c>
      <c r="B32" s="312" t="str">
        <f>女子種目選択!B28</f>
        <v/>
      </c>
      <c r="C32" s="312" t="str">
        <f>女子種目選択!C28</f>
        <v/>
      </c>
      <c r="D32" s="324" t="str">
        <f>女子種目選択!D28</f>
        <v/>
      </c>
      <c r="E32" s="352" t="str">
        <f>IF('女子一覧表 '!E32=1,"○","")</f>
        <v/>
      </c>
      <c r="F32" s="312" t="str">
        <f>IF('女子一覧表 '!F32=1,"○","")</f>
        <v/>
      </c>
      <c r="G32" s="312" t="str">
        <f>IF('女子一覧表 '!G32=1,"○","")</f>
        <v/>
      </c>
      <c r="H32" s="312" t="str">
        <f>IF('女子一覧表 '!H32=1,"○","")</f>
        <v/>
      </c>
      <c r="I32" s="312" t="str">
        <f>IF('女子一覧表 '!I32=1,"○","")</f>
        <v/>
      </c>
      <c r="J32" s="312" t="str">
        <f>IF('女子一覧表 '!J32=1,"○","")</f>
        <v/>
      </c>
      <c r="K32" s="312" t="str">
        <f>IF('女子一覧表 '!K32=1,"○","")</f>
        <v/>
      </c>
      <c r="L32" s="312" t="str">
        <f>IF('女子一覧表 '!L32=1,"○","")</f>
        <v/>
      </c>
      <c r="M32" s="312" t="str">
        <f>IF('女子一覧表 '!M32=1,"○","")</f>
        <v/>
      </c>
      <c r="N32" s="312" t="str">
        <f>IF('女子一覧表 '!N32=1,"○","")</f>
        <v/>
      </c>
      <c r="O32" s="312" t="str">
        <f>IF('女子一覧表 '!O32=1,"○","")</f>
        <v/>
      </c>
      <c r="P32" s="312" t="str">
        <f>IF('女子一覧表 '!P32=1,"○","")</f>
        <v/>
      </c>
      <c r="Q32" s="312" t="str">
        <f>IF('女子一覧表 '!Q32=1,"○","")</f>
        <v/>
      </c>
      <c r="R32" s="312" t="str">
        <f>IF('女子一覧表 '!R32=1,"○","")</f>
        <v/>
      </c>
      <c r="S32" s="312" t="str">
        <f>IF('女子一覧表 '!S32=1,"○","")</f>
        <v/>
      </c>
      <c r="T32" s="312" t="str">
        <f>IF('女子一覧表 '!T32=1,"○","")</f>
        <v/>
      </c>
      <c r="U32" s="312" t="str">
        <f>IF('女子一覧表 '!U32=1,"○","")</f>
        <v/>
      </c>
      <c r="V32" s="312" t="str">
        <f>IF('女子一覧表 '!V32=1,"○","")</f>
        <v/>
      </c>
      <c r="W32" s="312" t="str">
        <f>IF('女子一覧表 '!W32=1,"○","")</f>
        <v/>
      </c>
      <c r="X32" s="353" t="str">
        <f>IF('女子一覧表 '!X32=1,"○","")</f>
        <v/>
      </c>
      <c r="Z32" s="311">
        <v>25</v>
      </c>
      <c r="AA32" s="312" t="str">
        <f t="shared" si="0"/>
        <v/>
      </c>
      <c r="AB32" s="312" t="str">
        <f t="shared" si="1"/>
        <v/>
      </c>
      <c r="AC32" s="324" t="str">
        <f t="shared" si="2"/>
        <v/>
      </c>
      <c r="AD32" s="352" t="str">
        <f>IF('女子一覧表 '!AD32=1,"○","")</f>
        <v/>
      </c>
      <c r="AE32" s="312" t="str">
        <f>IF('女子一覧表 '!AE32=1,"○","")</f>
        <v/>
      </c>
      <c r="AF32" s="312" t="str">
        <f>IF('女子一覧表 '!AF32=1,"○","")</f>
        <v/>
      </c>
      <c r="AG32" s="312" t="str">
        <f>IF('女子一覧表 '!AG32=1,"○","")</f>
        <v/>
      </c>
      <c r="AH32" s="312" t="str">
        <f>IF('女子一覧表 '!AH32=1,"○","")</f>
        <v/>
      </c>
      <c r="AI32" s="312" t="str">
        <f>IF('女子一覧表 '!AI32=1,"○","")</f>
        <v/>
      </c>
      <c r="AJ32" s="312" t="str">
        <f>IF('女子一覧表 '!AJ32=1,"○","")</f>
        <v/>
      </c>
      <c r="AK32" s="312" t="str">
        <f>IF('女子一覧表 '!AK32=1,"○","")</f>
        <v/>
      </c>
      <c r="AL32" s="312" t="str">
        <f>IF('女子一覧表 '!AL32=1,"○","")</f>
        <v/>
      </c>
      <c r="AM32" s="312" t="str">
        <f>IF('女子一覧表 '!AM32=1,"○","")</f>
        <v/>
      </c>
      <c r="AN32" s="312" t="str">
        <f>IF('女子一覧表 '!AN32=1,"○","")</f>
        <v/>
      </c>
      <c r="AO32" s="312" t="str">
        <f>IF('女子一覧表 '!AO32=1,"○","")</f>
        <v/>
      </c>
      <c r="AP32" s="312" t="str">
        <f>IF('女子一覧表 '!AP32=1,"○","")</f>
        <v/>
      </c>
      <c r="AQ32" s="312" t="str">
        <f>IF('女子一覧表 '!AQ32=1,"○","")</f>
        <v/>
      </c>
      <c r="AR32" s="312" t="str">
        <f>IF('女子一覧表 '!AR32=1,"○","")</f>
        <v/>
      </c>
      <c r="AS32" s="312" t="str">
        <f>IF('女子一覧表 '!AS32=1,"○","")</f>
        <v/>
      </c>
      <c r="AT32" s="312" t="str">
        <f>IF('女子一覧表 '!AT32=1,"○","")</f>
        <v/>
      </c>
      <c r="AU32" s="312" t="str">
        <f>IF('女子一覧表 '!AU32=1,"○","")</f>
        <v/>
      </c>
      <c r="AV32" s="312" t="str">
        <f>IF('女子一覧表 '!AV32=1,"○","")</f>
        <v/>
      </c>
      <c r="AW32" s="353" t="str">
        <f>IF('女子一覧表 '!AW32=1,"○","")</f>
        <v/>
      </c>
    </row>
    <row r="33" spans="1:49" ht="15.95" customHeight="1">
      <c r="A33" s="311">
        <v>26</v>
      </c>
      <c r="B33" s="312" t="str">
        <f>女子種目選択!B29</f>
        <v/>
      </c>
      <c r="C33" s="312" t="str">
        <f>女子種目選択!C29</f>
        <v/>
      </c>
      <c r="D33" s="324" t="str">
        <f>女子種目選択!D29</f>
        <v/>
      </c>
      <c r="E33" s="352" t="str">
        <f>IF('女子一覧表 '!E33=1,"○","")</f>
        <v/>
      </c>
      <c r="F33" s="312" t="str">
        <f>IF('女子一覧表 '!F33=1,"○","")</f>
        <v/>
      </c>
      <c r="G33" s="312" t="str">
        <f>IF('女子一覧表 '!G33=1,"○","")</f>
        <v/>
      </c>
      <c r="H33" s="312" t="str">
        <f>IF('女子一覧表 '!H33=1,"○","")</f>
        <v/>
      </c>
      <c r="I33" s="312" t="str">
        <f>IF('女子一覧表 '!I33=1,"○","")</f>
        <v/>
      </c>
      <c r="J33" s="312" t="str">
        <f>IF('女子一覧表 '!J33=1,"○","")</f>
        <v/>
      </c>
      <c r="K33" s="312" t="str">
        <f>IF('女子一覧表 '!K33=1,"○","")</f>
        <v/>
      </c>
      <c r="L33" s="312" t="str">
        <f>IF('女子一覧表 '!L33=1,"○","")</f>
        <v/>
      </c>
      <c r="M33" s="312" t="str">
        <f>IF('女子一覧表 '!M33=1,"○","")</f>
        <v/>
      </c>
      <c r="N33" s="312" t="str">
        <f>IF('女子一覧表 '!N33=1,"○","")</f>
        <v/>
      </c>
      <c r="O33" s="312" t="str">
        <f>IF('女子一覧表 '!O33=1,"○","")</f>
        <v/>
      </c>
      <c r="P33" s="312" t="str">
        <f>IF('女子一覧表 '!P33=1,"○","")</f>
        <v/>
      </c>
      <c r="Q33" s="312" t="str">
        <f>IF('女子一覧表 '!Q33=1,"○","")</f>
        <v/>
      </c>
      <c r="R33" s="312" t="str">
        <f>IF('女子一覧表 '!R33=1,"○","")</f>
        <v/>
      </c>
      <c r="S33" s="312" t="str">
        <f>IF('女子一覧表 '!S33=1,"○","")</f>
        <v/>
      </c>
      <c r="T33" s="312" t="str">
        <f>IF('女子一覧表 '!T33=1,"○","")</f>
        <v/>
      </c>
      <c r="U33" s="312" t="str">
        <f>IF('女子一覧表 '!U33=1,"○","")</f>
        <v/>
      </c>
      <c r="V33" s="312" t="str">
        <f>IF('女子一覧表 '!V33=1,"○","")</f>
        <v/>
      </c>
      <c r="W33" s="312" t="str">
        <f>IF('女子一覧表 '!W33=1,"○","")</f>
        <v/>
      </c>
      <c r="X33" s="353" t="str">
        <f>IF('女子一覧表 '!X33=1,"○","")</f>
        <v/>
      </c>
      <c r="Z33" s="311">
        <v>26</v>
      </c>
      <c r="AA33" s="312" t="str">
        <f t="shared" si="0"/>
        <v/>
      </c>
      <c r="AB33" s="312" t="str">
        <f t="shared" si="1"/>
        <v/>
      </c>
      <c r="AC33" s="324" t="str">
        <f t="shared" si="2"/>
        <v/>
      </c>
      <c r="AD33" s="352" t="str">
        <f>IF('女子一覧表 '!AD33=1,"○","")</f>
        <v/>
      </c>
      <c r="AE33" s="312" t="str">
        <f>IF('女子一覧表 '!AE33=1,"○","")</f>
        <v/>
      </c>
      <c r="AF33" s="312" t="str">
        <f>IF('女子一覧表 '!AF33=1,"○","")</f>
        <v/>
      </c>
      <c r="AG33" s="312" t="str">
        <f>IF('女子一覧表 '!AG33=1,"○","")</f>
        <v/>
      </c>
      <c r="AH33" s="312" t="str">
        <f>IF('女子一覧表 '!AH33=1,"○","")</f>
        <v/>
      </c>
      <c r="AI33" s="312" t="str">
        <f>IF('女子一覧表 '!AI33=1,"○","")</f>
        <v/>
      </c>
      <c r="AJ33" s="312" t="str">
        <f>IF('女子一覧表 '!AJ33=1,"○","")</f>
        <v/>
      </c>
      <c r="AK33" s="312" t="str">
        <f>IF('女子一覧表 '!AK33=1,"○","")</f>
        <v/>
      </c>
      <c r="AL33" s="312" t="str">
        <f>IF('女子一覧表 '!AL33=1,"○","")</f>
        <v/>
      </c>
      <c r="AM33" s="312" t="str">
        <f>IF('女子一覧表 '!AM33=1,"○","")</f>
        <v/>
      </c>
      <c r="AN33" s="312" t="str">
        <f>IF('女子一覧表 '!AN33=1,"○","")</f>
        <v/>
      </c>
      <c r="AO33" s="312" t="str">
        <f>IF('女子一覧表 '!AO33=1,"○","")</f>
        <v/>
      </c>
      <c r="AP33" s="312" t="str">
        <f>IF('女子一覧表 '!AP33=1,"○","")</f>
        <v/>
      </c>
      <c r="AQ33" s="312" t="str">
        <f>IF('女子一覧表 '!AQ33=1,"○","")</f>
        <v/>
      </c>
      <c r="AR33" s="312" t="str">
        <f>IF('女子一覧表 '!AR33=1,"○","")</f>
        <v/>
      </c>
      <c r="AS33" s="312" t="str">
        <f>IF('女子一覧表 '!AS33=1,"○","")</f>
        <v/>
      </c>
      <c r="AT33" s="312" t="str">
        <f>IF('女子一覧表 '!AT33=1,"○","")</f>
        <v/>
      </c>
      <c r="AU33" s="312" t="str">
        <f>IF('女子一覧表 '!AU33=1,"○","")</f>
        <v/>
      </c>
      <c r="AV33" s="312" t="str">
        <f>IF('女子一覧表 '!AV33=1,"○","")</f>
        <v/>
      </c>
      <c r="AW33" s="353" t="str">
        <f>IF('女子一覧表 '!AW33=1,"○","")</f>
        <v/>
      </c>
    </row>
    <row r="34" spans="1:49" ht="15.95" customHeight="1">
      <c r="A34" s="311">
        <v>27</v>
      </c>
      <c r="B34" s="312" t="str">
        <f>女子種目選択!B30</f>
        <v/>
      </c>
      <c r="C34" s="312" t="str">
        <f>女子種目選択!C30</f>
        <v/>
      </c>
      <c r="D34" s="324" t="str">
        <f>女子種目選択!D30</f>
        <v/>
      </c>
      <c r="E34" s="352" t="str">
        <f>IF('女子一覧表 '!E34=1,"○","")</f>
        <v/>
      </c>
      <c r="F34" s="312" t="str">
        <f>IF('女子一覧表 '!F34=1,"○","")</f>
        <v/>
      </c>
      <c r="G34" s="312" t="str">
        <f>IF('女子一覧表 '!G34=1,"○","")</f>
        <v/>
      </c>
      <c r="H34" s="312" t="str">
        <f>IF('女子一覧表 '!H34=1,"○","")</f>
        <v/>
      </c>
      <c r="I34" s="312" t="str">
        <f>IF('女子一覧表 '!I34=1,"○","")</f>
        <v/>
      </c>
      <c r="J34" s="312" t="str">
        <f>IF('女子一覧表 '!J34=1,"○","")</f>
        <v/>
      </c>
      <c r="K34" s="312" t="str">
        <f>IF('女子一覧表 '!K34=1,"○","")</f>
        <v/>
      </c>
      <c r="L34" s="312" t="str">
        <f>IF('女子一覧表 '!L34=1,"○","")</f>
        <v/>
      </c>
      <c r="M34" s="312" t="str">
        <f>IF('女子一覧表 '!M34=1,"○","")</f>
        <v/>
      </c>
      <c r="N34" s="312" t="str">
        <f>IF('女子一覧表 '!N34=1,"○","")</f>
        <v/>
      </c>
      <c r="O34" s="312" t="str">
        <f>IF('女子一覧表 '!O34=1,"○","")</f>
        <v/>
      </c>
      <c r="P34" s="312" t="str">
        <f>IF('女子一覧表 '!P34=1,"○","")</f>
        <v/>
      </c>
      <c r="Q34" s="312" t="str">
        <f>IF('女子一覧表 '!Q34=1,"○","")</f>
        <v/>
      </c>
      <c r="R34" s="312" t="str">
        <f>IF('女子一覧表 '!R34=1,"○","")</f>
        <v/>
      </c>
      <c r="S34" s="312" t="str">
        <f>IF('女子一覧表 '!S34=1,"○","")</f>
        <v/>
      </c>
      <c r="T34" s="312" t="str">
        <f>IF('女子一覧表 '!T34=1,"○","")</f>
        <v/>
      </c>
      <c r="U34" s="312" t="str">
        <f>IF('女子一覧表 '!U34=1,"○","")</f>
        <v/>
      </c>
      <c r="V34" s="312" t="str">
        <f>IF('女子一覧表 '!V34=1,"○","")</f>
        <v/>
      </c>
      <c r="W34" s="312" t="str">
        <f>IF('女子一覧表 '!W34=1,"○","")</f>
        <v/>
      </c>
      <c r="X34" s="353" t="str">
        <f>IF('女子一覧表 '!X34=1,"○","")</f>
        <v/>
      </c>
      <c r="Z34" s="311">
        <v>27</v>
      </c>
      <c r="AA34" s="312" t="str">
        <f t="shared" si="0"/>
        <v/>
      </c>
      <c r="AB34" s="312" t="str">
        <f t="shared" si="1"/>
        <v/>
      </c>
      <c r="AC34" s="324" t="str">
        <f t="shared" si="2"/>
        <v/>
      </c>
      <c r="AD34" s="352" t="str">
        <f>IF('女子一覧表 '!AD34=1,"○","")</f>
        <v/>
      </c>
      <c r="AE34" s="312" t="str">
        <f>IF('女子一覧表 '!AE34=1,"○","")</f>
        <v/>
      </c>
      <c r="AF34" s="312" t="str">
        <f>IF('女子一覧表 '!AF34=1,"○","")</f>
        <v/>
      </c>
      <c r="AG34" s="312" t="str">
        <f>IF('女子一覧表 '!AG34=1,"○","")</f>
        <v/>
      </c>
      <c r="AH34" s="312" t="str">
        <f>IF('女子一覧表 '!AH34=1,"○","")</f>
        <v/>
      </c>
      <c r="AI34" s="312" t="str">
        <f>IF('女子一覧表 '!AI34=1,"○","")</f>
        <v/>
      </c>
      <c r="AJ34" s="312" t="str">
        <f>IF('女子一覧表 '!AJ34=1,"○","")</f>
        <v/>
      </c>
      <c r="AK34" s="312" t="str">
        <f>IF('女子一覧表 '!AK34=1,"○","")</f>
        <v/>
      </c>
      <c r="AL34" s="312" t="str">
        <f>IF('女子一覧表 '!AL34=1,"○","")</f>
        <v/>
      </c>
      <c r="AM34" s="312" t="str">
        <f>IF('女子一覧表 '!AM34=1,"○","")</f>
        <v/>
      </c>
      <c r="AN34" s="312" t="str">
        <f>IF('女子一覧表 '!AN34=1,"○","")</f>
        <v/>
      </c>
      <c r="AO34" s="312" t="str">
        <f>IF('女子一覧表 '!AO34=1,"○","")</f>
        <v/>
      </c>
      <c r="AP34" s="312" t="str">
        <f>IF('女子一覧表 '!AP34=1,"○","")</f>
        <v/>
      </c>
      <c r="AQ34" s="312" t="str">
        <f>IF('女子一覧表 '!AQ34=1,"○","")</f>
        <v/>
      </c>
      <c r="AR34" s="312" t="str">
        <f>IF('女子一覧表 '!AR34=1,"○","")</f>
        <v/>
      </c>
      <c r="AS34" s="312" t="str">
        <f>IF('女子一覧表 '!AS34=1,"○","")</f>
        <v/>
      </c>
      <c r="AT34" s="312" t="str">
        <f>IF('女子一覧表 '!AT34=1,"○","")</f>
        <v/>
      </c>
      <c r="AU34" s="312" t="str">
        <f>IF('女子一覧表 '!AU34=1,"○","")</f>
        <v/>
      </c>
      <c r="AV34" s="312" t="str">
        <f>IF('女子一覧表 '!AV34=1,"○","")</f>
        <v/>
      </c>
      <c r="AW34" s="353" t="str">
        <f>IF('女子一覧表 '!AW34=1,"○","")</f>
        <v/>
      </c>
    </row>
    <row r="35" spans="1:49" ht="15.95" customHeight="1">
      <c r="A35" s="311">
        <v>28</v>
      </c>
      <c r="B35" s="312" t="str">
        <f>女子種目選択!B31</f>
        <v/>
      </c>
      <c r="C35" s="312" t="str">
        <f>女子種目選択!C31</f>
        <v/>
      </c>
      <c r="D35" s="324" t="str">
        <f>女子種目選択!D31</f>
        <v/>
      </c>
      <c r="E35" s="352" t="str">
        <f>IF('女子一覧表 '!E35=1,"○","")</f>
        <v/>
      </c>
      <c r="F35" s="312" t="str">
        <f>IF('女子一覧表 '!F35=1,"○","")</f>
        <v/>
      </c>
      <c r="G35" s="312" t="str">
        <f>IF('女子一覧表 '!G35=1,"○","")</f>
        <v/>
      </c>
      <c r="H35" s="312" t="str">
        <f>IF('女子一覧表 '!H35=1,"○","")</f>
        <v/>
      </c>
      <c r="I35" s="312" t="str">
        <f>IF('女子一覧表 '!I35=1,"○","")</f>
        <v/>
      </c>
      <c r="J35" s="312" t="str">
        <f>IF('女子一覧表 '!J35=1,"○","")</f>
        <v/>
      </c>
      <c r="K35" s="312" t="str">
        <f>IF('女子一覧表 '!K35=1,"○","")</f>
        <v/>
      </c>
      <c r="L35" s="312" t="str">
        <f>IF('女子一覧表 '!L35=1,"○","")</f>
        <v/>
      </c>
      <c r="M35" s="312" t="str">
        <f>IF('女子一覧表 '!M35=1,"○","")</f>
        <v/>
      </c>
      <c r="N35" s="312" t="str">
        <f>IF('女子一覧表 '!N35=1,"○","")</f>
        <v/>
      </c>
      <c r="O35" s="312" t="str">
        <f>IF('女子一覧表 '!O35=1,"○","")</f>
        <v/>
      </c>
      <c r="P35" s="312" t="str">
        <f>IF('女子一覧表 '!P35=1,"○","")</f>
        <v/>
      </c>
      <c r="Q35" s="312" t="str">
        <f>IF('女子一覧表 '!Q35=1,"○","")</f>
        <v/>
      </c>
      <c r="R35" s="312" t="str">
        <f>IF('女子一覧表 '!R35=1,"○","")</f>
        <v/>
      </c>
      <c r="S35" s="312" t="str">
        <f>IF('女子一覧表 '!S35=1,"○","")</f>
        <v/>
      </c>
      <c r="T35" s="312" t="str">
        <f>IF('女子一覧表 '!T35=1,"○","")</f>
        <v/>
      </c>
      <c r="U35" s="312" t="str">
        <f>IF('女子一覧表 '!U35=1,"○","")</f>
        <v/>
      </c>
      <c r="V35" s="312" t="str">
        <f>IF('女子一覧表 '!V35=1,"○","")</f>
        <v/>
      </c>
      <c r="W35" s="312" t="str">
        <f>IF('女子一覧表 '!W35=1,"○","")</f>
        <v/>
      </c>
      <c r="X35" s="353" t="str">
        <f>IF('女子一覧表 '!X35=1,"○","")</f>
        <v/>
      </c>
      <c r="Z35" s="311">
        <v>28</v>
      </c>
      <c r="AA35" s="312" t="str">
        <f t="shared" si="0"/>
        <v/>
      </c>
      <c r="AB35" s="312" t="str">
        <f t="shared" si="1"/>
        <v/>
      </c>
      <c r="AC35" s="324" t="str">
        <f t="shared" si="2"/>
        <v/>
      </c>
      <c r="AD35" s="352" t="str">
        <f>IF('女子一覧表 '!AD35=1,"○","")</f>
        <v/>
      </c>
      <c r="AE35" s="312" t="str">
        <f>IF('女子一覧表 '!AE35=1,"○","")</f>
        <v/>
      </c>
      <c r="AF35" s="312" t="str">
        <f>IF('女子一覧表 '!AF35=1,"○","")</f>
        <v/>
      </c>
      <c r="AG35" s="312" t="str">
        <f>IF('女子一覧表 '!AG35=1,"○","")</f>
        <v/>
      </c>
      <c r="AH35" s="312" t="str">
        <f>IF('女子一覧表 '!AH35=1,"○","")</f>
        <v/>
      </c>
      <c r="AI35" s="312" t="str">
        <f>IF('女子一覧表 '!AI35=1,"○","")</f>
        <v/>
      </c>
      <c r="AJ35" s="312" t="str">
        <f>IF('女子一覧表 '!AJ35=1,"○","")</f>
        <v/>
      </c>
      <c r="AK35" s="312" t="str">
        <f>IF('女子一覧表 '!AK35=1,"○","")</f>
        <v/>
      </c>
      <c r="AL35" s="312" t="str">
        <f>IF('女子一覧表 '!AL35=1,"○","")</f>
        <v/>
      </c>
      <c r="AM35" s="312" t="str">
        <f>IF('女子一覧表 '!AM35=1,"○","")</f>
        <v/>
      </c>
      <c r="AN35" s="312" t="str">
        <f>IF('女子一覧表 '!AN35=1,"○","")</f>
        <v/>
      </c>
      <c r="AO35" s="312" t="str">
        <f>IF('女子一覧表 '!AO35=1,"○","")</f>
        <v/>
      </c>
      <c r="AP35" s="312" t="str">
        <f>IF('女子一覧表 '!AP35=1,"○","")</f>
        <v/>
      </c>
      <c r="AQ35" s="312" t="str">
        <f>IF('女子一覧表 '!AQ35=1,"○","")</f>
        <v/>
      </c>
      <c r="AR35" s="312" t="str">
        <f>IF('女子一覧表 '!AR35=1,"○","")</f>
        <v/>
      </c>
      <c r="AS35" s="312" t="str">
        <f>IF('女子一覧表 '!AS35=1,"○","")</f>
        <v/>
      </c>
      <c r="AT35" s="312" t="str">
        <f>IF('女子一覧表 '!AT35=1,"○","")</f>
        <v/>
      </c>
      <c r="AU35" s="312" t="str">
        <f>IF('女子一覧表 '!AU35=1,"○","")</f>
        <v/>
      </c>
      <c r="AV35" s="312" t="str">
        <f>IF('女子一覧表 '!AV35=1,"○","")</f>
        <v/>
      </c>
      <c r="AW35" s="353" t="str">
        <f>IF('女子一覧表 '!AW35=1,"○","")</f>
        <v/>
      </c>
    </row>
    <row r="36" spans="1:49" ht="15.95" customHeight="1">
      <c r="A36" s="311">
        <v>29</v>
      </c>
      <c r="B36" s="312" t="str">
        <f>女子種目選択!B32</f>
        <v/>
      </c>
      <c r="C36" s="312" t="str">
        <f>女子種目選択!C32</f>
        <v/>
      </c>
      <c r="D36" s="324" t="str">
        <f>女子種目選択!D32</f>
        <v/>
      </c>
      <c r="E36" s="352" t="str">
        <f>IF('女子一覧表 '!E36=1,"○","")</f>
        <v/>
      </c>
      <c r="F36" s="312" t="str">
        <f>IF('女子一覧表 '!F36=1,"○","")</f>
        <v/>
      </c>
      <c r="G36" s="312" t="str">
        <f>IF('女子一覧表 '!G36=1,"○","")</f>
        <v/>
      </c>
      <c r="H36" s="312" t="str">
        <f>IF('女子一覧表 '!H36=1,"○","")</f>
        <v/>
      </c>
      <c r="I36" s="312" t="str">
        <f>IF('女子一覧表 '!I36=1,"○","")</f>
        <v/>
      </c>
      <c r="J36" s="312" t="str">
        <f>IF('女子一覧表 '!J36=1,"○","")</f>
        <v/>
      </c>
      <c r="K36" s="312" t="str">
        <f>IF('女子一覧表 '!K36=1,"○","")</f>
        <v/>
      </c>
      <c r="L36" s="312" t="str">
        <f>IF('女子一覧表 '!L36=1,"○","")</f>
        <v/>
      </c>
      <c r="M36" s="312" t="str">
        <f>IF('女子一覧表 '!M36=1,"○","")</f>
        <v/>
      </c>
      <c r="N36" s="312" t="str">
        <f>IF('女子一覧表 '!N36=1,"○","")</f>
        <v/>
      </c>
      <c r="O36" s="312" t="str">
        <f>IF('女子一覧表 '!O36=1,"○","")</f>
        <v/>
      </c>
      <c r="P36" s="312" t="str">
        <f>IF('女子一覧表 '!P36=1,"○","")</f>
        <v/>
      </c>
      <c r="Q36" s="312" t="str">
        <f>IF('女子一覧表 '!Q36=1,"○","")</f>
        <v/>
      </c>
      <c r="R36" s="312" t="str">
        <f>IF('女子一覧表 '!R36=1,"○","")</f>
        <v/>
      </c>
      <c r="S36" s="312" t="str">
        <f>IF('女子一覧表 '!S36=1,"○","")</f>
        <v/>
      </c>
      <c r="T36" s="312" t="str">
        <f>IF('女子一覧表 '!T36=1,"○","")</f>
        <v/>
      </c>
      <c r="U36" s="312" t="str">
        <f>IF('女子一覧表 '!U36=1,"○","")</f>
        <v/>
      </c>
      <c r="V36" s="312" t="str">
        <f>IF('女子一覧表 '!V36=1,"○","")</f>
        <v/>
      </c>
      <c r="W36" s="312" t="str">
        <f>IF('女子一覧表 '!W36=1,"○","")</f>
        <v/>
      </c>
      <c r="X36" s="353" t="str">
        <f>IF('女子一覧表 '!X36=1,"○","")</f>
        <v/>
      </c>
      <c r="Z36" s="311">
        <v>29</v>
      </c>
      <c r="AA36" s="312" t="str">
        <f t="shared" si="0"/>
        <v/>
      </c>
      <c r="AB36" s="312" t="str">
        <f t="shared" si="1"/>
        <v/>
      </c>
      <c r="AC36" s="324" t="str">
        <f t="shared" si="2"/>
        <v/>
      </c>
      <c r="AD36" s="352" t="str">
        <f>IF('女子一覧表 '!AD36=1,"○","")</f>
        <v/>
      </c>
      <c r="AE36" s="312" t="str">
        <f>IF('女子一覧表 '!AE36=1,"○","")</f>
        <v/>
      </c>
      <c r="AF36" s="312" t="str">
        <f>IF('女子一覧表 '!AF36=1,"○","")</f>
        <v/>
      </c>
      <c r="AG36" s="312" t="str">
        <f>IF('女子一覧表 '!AG36=1,"○","")</f>
        <v/>
      </c>
      <c r="AH36" s="312" t="str">
        <f>IF('女子一覧表 '!AH36=1,"○","")</f>
        <v/>
      </c>
      <c r="AI36" s="312" t="str">
        <f>IF('女子一覧表 '!AI36=1,"○","")</f>
        <v/>
      </c>
      <c r="AJ36" s="312" t="str">
        <f>IF('女子一覧表 '!AJ36=1,"○","")</f>
        <v/>
      </c>
      <c r="AK36" s="312" t="str">
        <f>IF('女子一覧表 '!AK36=1,"○","")</f>
        <v/>
      </c>
      <c r="AL36" s="312" t="str">
        <f>IF('女子一覧表 '!AL36=1,"○","")</f>
        <v/>
      </c>
      <c r="AM36" s="312" t="str">
        <f>IF('女子一覧表 '!AM36=1,"○","")</f>
        <v/>
      </c>
      <c r="AN36" s="312" t="str">
        <f>IF('女子一覧表 '!AN36=1,"○","")</f>
        <v/>
      </c>
      <c r="AO36" s="312" t="str">
        <f>IF('女子一覧表 '!AO36=1,"○","")</f>
        <v/>
      </c>
      <c r="AP36" s="312" t="str">
        <f>IF('女子一覧表 '!AP36=1,"○","")</f>
        <v/>
      </c>
      <c r="AQ36" s="312" t="str">
        <f>IF('女子一覧表 '!AQ36=1,"○","")</f>
        <v/>
      </c>
      <c r="AR36" s="312" t="str">
        <f>IF('女子一覧表 '!AR36=1,"○","")</f>
        <v/>
      </c>
      <c r="AS36" s="312" t="str">
        <f>IF('女子一覧表 '!AS36=1,"○","")</f>
        <v/>
      </c>
      <c r="AT36" s="312" t="str">
        <f>IF('女子一覧表 '!AT36=1,"○","")</f>
        <v/>
      </c>
      <c r="AU36" s="312" t="str">
        <f>IF('女子一覧表 '!AU36=1,"○","")</f>
        <v/>
      </c>
      <c r="AV36" s="312" t="str">
        <f>IF('女子一覧表 '!AV36=1,"○","")</f>
        <v/>
      </c>
      <c r="AW36" s="353" t="str">
        <f>IF('女子一覧表 '!AW36=1,"○","")</f>
        <v/>
      </c>
    </row>
    <row r="37" spans="1:49" ht="15.95" customHeight="1">
      <c r="A37" s="311">
        <v>30</v>
      </c>
      <c r="B37" s="312" t="str">
        <f>女子種目選択!B33</f>
        <v/>
      </c>
      <c r="C37" s="312" t="str">
        <f>女子種目選択!C33</f>
        <v/>
      </c>
      <c r="D37" s="324" t="str">
        <f>女子種目選択!D33</f>
        <v/>
      </c>
      <c r="E37" s="352" t="str">
        <f>IF('女子一覧表 '!E37=1,"○","")</f>
        <v/>
      </c>
      <c r="F37" s="312" t="str">
        <f>IF('女子一覧表 '!F37=1,"○","")</f>
        <v/>
      </c>
      <c r="G37" s="312" t="str">
        <f>IF('女子一覧表 '!G37=1,"○","")</f>
        <v/>
      </c>
      <c r="H37" s="312" t="str">
        <f>IF('女子一覧表 '!H37=1,"○","")</f>
        <v/>
      </c>
      <c r="I37" s="312" t="str">
        <f>IF('女子一覧表 '!I37=1,"○","")</f>
        <v/>
      </c>
      <c r="J37" s="312" t="str">
        <f>IF('女子一覧表 '!J37=1,"○","")</f>
        <v/>
      </c>
      <c r="K37" s="312" t="str">
        <f>IF('女子一覧表 '!K37=1,"○","")</f>
        <v/>
      </c>
      <c r="L37" s="312" t="str">
        <f>IF('女子一覧表 '!L37=1,"○","")</f>
        <v/>
      </c>
      <c r="M37" s="312" t="str">
        <f>IF('女子一覧表 '!M37=1,"○","")</f>
        <v/>
      </c>
      <c r="N37" s="312" t="str">
        <f>IF('女子一覧表 '!N37=1,"○","")</f>
        <v/>
      </c>
      <c r="O37" s="312" t="str">
        <f>IF('女子一覧表 '!O37=1,"○","")</f>
        <v/>
      </c>
      <c r="P37" s="312" t="str">
        <f>IF('女子一覧表 '!P37=1,"○","")</f>
        <v/>
      </c>
      <c r="Q37" s="312" t="str">
        <f>IF('女子一覧表 '!Q37=1,"○","")</f>
        <v/>
      </c>
      <c r="R37" s="312" t="str">
        <f>IF('女子一覧表 '!R37=1,"○","")</f>
        <v/>
      </c>
      <c r="S37" s="312" t="str">
        <f>IF('女子一覧表 '!S37=1,"○","")</f>
        <v/>
      </c>
      <c r="T37" s="312" t="str">
        <f>IF('女子一覧表 '!T37=1,"○","")</f>
        <v/>
      </c>
      <c r="U37" s="312" t="str">
        <f>IF('女子一覧表 '!U37=1,"○","")</f>
        <v/>
      </c>
      <c r="V37" s="312" t="str">
        <f>IF('女子一覧表 '!V37=1,"○","")</f>
        <v/>
      </c>
      <c r="W37" s="312" t="str">
        <f>IF('女子一覧表 '!W37=1,"○","")</f>
        <v/>
      </c>
      <c r="X37" s="353" t="str">
        <f>IF('女子一覧表 '!X37=1,"○","")</f>
        <v/>
      </c>
      <c r="Z37" s="311">
        <v>30</v>
      </c>
      <c r="AA37" s="312" t="str">
        <f t="shared" si="0"/>
        <v/>
      </c>
      <c r="AB37" s="312" t="str">
        <f t="shared" si="1"/>
        <v/>
      </c>
      <c r="AC37" s="324" t="str">
        <f t="shared" si="2"/>
        <v/>
      </c>
      <c r="AD37" s="352" t="str">
        <f>IF('女子一覧表 '!AD37=1,"○","")</f>
        <v/>
      </c>
      <c r="AE37" s="312" t="str">
        <f>IF('女子一覧表 '!AE37=1,"○","")</f>
        <v/>
      </c>
      <c r="AF37" s="312" t="str">
        <f>IF('女子一覧表 '!AF37=1,"○","")</f>
        <v/>
      </c>
      <c r="AG37" s="312" t="str">
        <f>IF('女子一覧表 '!AG37=1,"○","")</f>
        <v/>
      </c>
      <c r="AH37" s="312" t="str">
        <f>IF('女子一覧表 '!AH37=1,"○","")</f>
        <v/>
      </c>
      <c r="AI37" s="312" t="str">
        <f>IF('女子一覧表 '!AI37=1,"○","")</f>
        <v/>
      </c>
      <c r="AJ37" s="312" t="str">
        <f>IF('女子一覧表 '!AJ37=1,"○","")</f>
        <v/>
      </c>
      <c r="AK37" s="312" t="str">
        <f>IF('女子一覧表 '!AK37=1,"○","")</f>
        <v/>
      </c>
      <c r="AL37" s="312" t="str">
        <f>IF('女子一覧表 '!AL37=1,"○","")</f>
        <v/>
      </c>
      <c r="AM37" s="312" t="str">
        <f>IF('女子一覧表 '!AM37=1,"○","")</f>
        <v/>
      </c>
      <c r="AN37" s="312" t="str">
        <f>IF('女子一覧表 '!AN37=1,"○","")</f>
        <v/>
      </c>
      <c r="AO37" s="312" t="str">
        <f>IF('女子一覧表 '!AO37=1,"○","")</f>
        <v/>
      </c>
      <c r="AP37" s="312" t="str">
        <f>IF('女子一覧表 '!AP37=1,"○","")</f>
        <v/>
      </c>
      <c r="AQ37" s="312" t="str">
        <f>IF('女子一覧表 '!AQ37=1,"○","")</f>
        <v/>
      </c>
      <c r="AR37" s="312" t="str">
        <f>IF('女子一覧表 '!AR37=1,"○","")</f>
        <v/>
      </c>
      <c r="AS37" s="312" t="str">
        <f>IF('女子一覧表 '!AS37=1,"○","")</f>
        <v/>
      </c>
      <c r="AT37" s="312" t="str">
        <f>IF('女子一覧表 '!AT37=1,"○","")</f>
        <v/>
      </c>
      <c r="AU37" s="312" t="str">
        <f>IF('女子一覧表 '!AU37=1,"○","")</f>
        <v/>
      </c>
      <c r="AV37" s="312" t="str">
        <f>IF('女子一覧表 '!AV37=1,"○","")</f>
        <v/>
      </c>
      <c r="AW37" s="353" t="str">
        <f>IF('女子一覧表 '!AW37=1,"○","")</f>
        <v/>
      </c>
    </row>
    <row r="38" spans="1:49" ht="15.95" customHeight="1">
      <c r="A38" s="311">
        <v>31</v>
      </c>
      <c r="B38" s="312" t="str">
        <f>女子種目選択!B34</f>
        <v/>
      </c>
      <c r="C38" s="312" t="str">
        <f>女子種目選択!C34</f>
        <v/>
      </c>
      <c r="D38" s="324" t="str">
        <f>女子種目選択!D34</f>
        <v/>
      </c>
      <c r="E38" s="352" t="str">
        <f>IF('女子一覧表 '!E38=1,"○","")</f>
        <v/>
      </c>
      <c r="F38" s="312" t="str">
        <f>IF('女子一覧表 '!F38=1,"○","")</f>
        <v/>
      </c>
      <c r="G38" s="312" t="str">
        <f>IF('女子一覧表 '!G38=1,"○","")</f>
        <v/>
      </c>
      <c r="H38" s="312" t="str">
        <f>IF('女子一覧表 '!H38=1,"○","")</f>
        <v/>
      </c>
      <c r="I38" s="312" t="str">
        <f>IF('女子一覧表 '!I38=1,"○","")</f>
        <v/>
      </c>
      <c r="J38" s="312" t="str">
        <f>IF('女子一覧表 '!J38=1,"○","")</f>
        <v/>
      </c>
      <c r="K38" s="312" t="str">
        <f>IF('女子一覧表 '!K38=1,"○","")</f>
        <v/>
      </c>
      <c r="L38" s="312" t="str">
        <f>IF('女子一覧表 '!L38=1,"○","")</f>
        <v/>
      </c>
      <c r="M38" s="312" t="str">
        <f>IF('女子一覧表 '!M38=1,"○","")</f>
        <v/>
      </c>
      <c r="N38" s="312" t="str">
        <f>IF('女子一覧表 '!N38=1,"○","")</f>
        <v/>
      </c>
      <c r="O38" s="312" t="str">
        <f>IF('女子一覧表 '!O38=1,"○","")</f>
        <v/>
      </c>
      <c r="P38" s="312" t="str">
        <f>IF('女子一覧表 '!P38=1,"○","")</f>
        <v/>
      </c>
      <c r="Q38" s="312" t="str">
        <f>IF('女子一覧表 '!Q38=1,"○","")</f>
        <v/>
      </c>
      <c r="R38" s="312" t="str">
        <f>IF('女子一覧表 '!R38=1,"○","")</f>
        <v/>
      </c>
      <c r="S38" s="312" t="str">
        <f>IF('女子一覧表 '!S38=1,"○","")</f>
        <v/>
      </c>
      <c r="T38" s="312" t="str">
        <f>IF('女子一覧表 '!T38=1,"○","")</f>
        <v/>
      </c>
      <c r="U38" s="312" t="str">
        <f>IF('女子一覧表 '!U38=1,"○","")</f>
        <v/>
      </c>
      <c r="V38" s="312" t="str">
        <f>IF('女子一覧表 '!V38=1,"○","")</f>
        <v/>
      </c>
      <c r="W38" s="312" t="str">
        <f>IF('女子一覧表 '!W38=1,"○","")</f>
        <v/>
      </c>
      <c r="X38" s="353" t="str">
        <f>IF('女子一覧表 '!X38=1,"○","")</f>
        <v/>
      </c>
      <c r="Z38" s="311">
        <v>31</v>
      </c>
      <c r="AA38" s="312" t="str">
        <f t="shared" si="0"/>
        <v/>
      </c>
      <c r="AB38" s="312" t="str">
        <f t="shared" si="1"/>
        <v/>
      </c>
      <c r="AC38" s="324" t="str">
        <f t="shared" si="2"/>
        <v/>
      </c>
      <c r="AD38" s="352" t="str">
        <f>IF('女子一覧表 '!AD38=1,"○","")</f>
        <v/>
      </c>
      <c r="AE38" s="312" t="str">
        <f>IF('女子一覧表 '!AE38=1,"○","")</f>
        <v/>
      </c>
      <c r="AF38" s="312" t="str">
        <f>IF('女子一覧表 '!AF38=1,"○","")</f>
        <v/>
      </c>
      <c r="AG38" s="312" t="str">
        <f>IF('女子一覧表 '!AG38=1,"○","")</f>
        <v/>
      </c>
      <c r="AH38" s="312" t="str">
        <f>IF('女子一覧表 '!AH38=1,"○","")</f>
        <v/>
      </c>
      <c r="AI38" s="312" t="str">
        <f>IF('女子一覧表 '!AI38=1,"○","")</f>
        <v/>
      </c>
      <c r="AJ38" s="312" t="str">
        <f>IF('女子一覧表 '!AJ38=1,"○","")</f>
        <v/>
      </c>
      <c r="AK38" s="312" t="str">
        <f>IF('女子一覧表 '!AK38=1,"○","")</f>
        <v/>
      </c>
      <c r="AL38" s="312" t="str">
        <f>IF('女子一覧表 '!AL38=1,"○","")</f>
        <v/>
      </c>
      <c r="AM38" s="312" t="str">
        <f>IF('女子一覧表 '!AM38=1,"○","")</f>
        <v/>
      </c>
      <c r="AN38" s="312" t="str">
        <f>IF('女子一覧表 '!AN38=1,"○","")</f>
        <v/>
      </c>
      <c r="AO38" s="312" t="str">
        <f>IF('女子一覧表 '!AO38=1,"○","")</f>
        <v/>
      </c>
      <c r="AP38" s="312" t="str">
        <f>IF('女子一覧表 '!AP38=1,"○","")</f>
        <v/>
      </c>
      <c r="AQ38" s="312" t="str">
        <f>IF('女子一覧表 '!AQ38=1,"○","")</f>
        <v/>
      </c>
      <c r="AR38" s="312" t="str">
        <f>IF('女子一覧表 '!AR38=1,"○","")</f>
        <v/>
      </c>
      <c r="AS38" s="312" t="str">
        <f>IF('女子一覧表 '!AS38=1,"○","")</f>
        <v/>
      </c>
      <c r="AT38" s="312" t="str">
        <f>IF('女子一覧表 '!AT38=1,"○","")</f>
        <v/>
      </c>
      <c r="AU38" s="312" t="str">
        <f>IF('女子一覧表 '!AU38=1,"○","")</f>
        <v/>
      </c>
      <c r="AV38" s="312" t="str">
        <f>IF('女子一覧表 '!AV38=1,"○","")</f>
        <v/>
      </c>
      <c r="AW38" s="353" t="str">
        <f>IF('女子一覧表 '!AW38=1,"○","")</f>
        <v/>
      </c>
    </row>
    <row r="39" spans="1:49" ht="15.95" customHeight="1">
      <c r="A39" s="311">
        <v>32</v>
      </c>
      <c r="B39" s="312" t="str">
        <f>女子種目選択!B35</f>
        <v/>
      </c>
      <c r="C39" s="312" t="str">
        <f>女子種目選択!C35</f>
        <v/>
      </c>
      <c r="D39" s="324" t="str">
        <f>女子種目選択!D35</f>
        <v/>
      </c>
      <c r="E39" s="352" t="str">
        <f>IF('女子一覧表 '!E39=1,"○","")</f>
        <v/>
      </c>
      <c r="F39" s="312" t="str">
        <f>IF('女子一覧表 '!F39=1,"○","")</f>
        <v/>
      </c>
      <c r="G39" s="312" t="str">
        <f>IF('女子一覧表 '!G39=1,"○","")</f>
        <v/>
      </c>
      <c r="H39" s="312" t="str">
        <f>IF('女子一覧表 '!H39=1,"○","")</f>
        <v/>
      </c>
      <c r="I39" s="312" t="str">
        <f>IF('女子一覧表 '!I39=1,"○","")</f>
        <v/>
      </c>
      <c r="J39" s="312" t="str">
        <f>IF('女子一覧表 '!J39=1,"○","")</f>
        <v/>
      </c>
      <c r="K39" s="312" t="str">
        <f>IF('女子一覧表 '!K39=1,"○","")</f>
        <v/>
      </c>
      <c r="L39" s="312" t="str">
        <f>IF('女子一覧表 '!L39=1,"○","")</f>
        <v/>
      </c>
      <c r="M39" s="312" t="str">
        <f>IF('女子一覧表 '!M39=1,"○","")</f>
        <v/>
      </c>
      <c r="N39" s="312" t="str">
        <f>IF('女子一覧表 '!N39=1,"○","")</f>
        <v/>
      </c>
      <c r="O39" s="312" t="str">
        <f>IF('女子一覧表 '!O39=1,"○","")</f>
        <v/>
      </c>
      <c r="P39" s="312" t="str">
        <f>IF('女子一覧表 '!P39=1,"○","")</f>
        <v/>
      </c>
      <c r="Q39" s="312" t="str">
        <f>IF('女子一覧表 '!Q39=1,"○","")</f>
        <v/>
      </c>
      <c r="R39" s="312" t="str">
        <f>IF('女子一覧表 '!R39=1,"○","")</f>
        <v/>
      </c>
      <c r="S39" s="312" t="str">
        <f>IF('女子一覧表 '!S39=1,"○","")</f>
        <v/>
      </c>
      <c r="T39" s="312" t="str">
        <f>IF('女子一覧表 '!T39=1,"○","")</f>
        <v/>
      </c>
      <c r="U39" s="312" t="str">
        <f>IF('女子一覧表 '!U39=1,"○","")</f>
        <v/>
      </c>
      <c r="V39" s="312" t="str">
        <f>IF('女子一覧表 '!V39=1,"○","")</f>
        <v/>
      </c>
      <c r="W39" s="312" t="str">
        <f>IF('女子一覧表 '!W39=1,"○","")</f>
        <v/>
      </c>
      <c r="X39" s="353" t="str">
        <f>IF('女子一覧表 '!X39=1,"○","")</f>
        <v/>
      </c>
      <c r="Z39" s="311">
        <v>32</v>
      </c>
      <c r="AA39" s="312" t="str">
        <f t="shared" si="0"/>
        <v/>
      </c>
      <c r="AB39" s="312" t="str">
        <f t="shared" si="1"/>
        <v/>
      </c>
      <c r="AC39" s="324" t="str">
        <f t="shared" si="2"/>
        <v/>
      </c>
      <c r="AD39" s="352" t="str">
        <f>IF('女子一覧表 '!AD39=1,"○","")</f>
        <v/>
      </c>
      <c r="AE39" s="312" t="str">
        <f>IF('女子一覧表 '!AE39=1,"○","")</f>
        <v/>
      </c>
      <c r="AF39" s="312" t="str">
        <f>IF('女子一覧表 '!AF39=1,"○","")</f>
        <v/>
      </c>
      <c r="AG39" s="312" t="str">
        <f>IF('女子一覧表 '!AG39=1,"○","")</f>
        <v/>
      </c>
      <c r="AH39" s="312" t="str">
        <f>IF('女子一覧表 '!AH39=1,"○","")</f>
        <v/>
      </c>
      <c r="AI39" s="312" t="str">
        <f>IF('女子一覧表 '!AI39=1,"○","")</f>
        <v/>
      </c>
      <c r="AJ39" s="312" t="str">
        <f>IF('女子一覧表 '!AJ39=1,"○","")</f>
        <v/>
      </c>
      <c r="AK39" s="312" t="str">
        <f>IF('女子一覧表 '!AK39=1,"○","")</f>
        <v/>
      </c>
      <c r="AL39" s="312" t="str">
        <f>IF('女子一覧表 '!AL39=1,"○","")</f>
        <v/>
      </c>
      <c r="AM39" s="312" t="str">
        <f>IF('女子一覧表 '!AM39=1,"○","")</f>
        <v/>
      </c>
      <c r="AN39" s="312" t="str">
        <f>IF('女子一覧表 '!AN39=1,"○","")</f>
        <v/>
      </c>
      <c r="AO39" s="312" t="str">
        <f>IF('女子一覧表 '!AO39=1,"○","")</f>
        <v/>
      </c>
      <c r="AP39" s="312" t="str">
        <f>IF('女子一覧表 '!AP39=1,"○","")</f>
        <v/>
      </c>
      <c r="AQ39" s="312" t="str">
        <f>IF('女子一覧表 '!AQ39=1,"○","")</f>
        <v/>
      </c>
      <c r="AR39" s="312" t="str">
        <f>IF('女子一覧表 '!AR39=1,"○","")</f>
        <v/>
      </c>
      <c r="AS39" s="312" t="str">
        <f>IF('女子一覧表 '!AS39=1,"○","")</f>
        <v/>
      </c>
      <c r="AT39" s="312" t="str">
        <f>IF('女子一覧表 '!AT39=1,"○","")</f>
        <v/>
      </c>
      <c r="AU39" s="312" t="str">
        <f>IF('女子一覧表 '!AU39=1,"○","")</f>
        <v/>
      </c>
      <c r="AV39" s="312" t="str">
        <f>IF('女子一覧表 '!AV39=1,"○","")</f>
        <v/>
      </c>
      <c r="AW39" s="353" t="str">
        <f>IF('女子一覧表 '!AW39=1,"○","")</f>
        <v/>
      </c>
    </row>
    <row r="40" spans="1:49" ht="15.95" customHeight="1">
      <c r="A40" s="311">
        <v>33</v>
      </c>
      <c r="B40" s="312" t="str">
        <f>女子種目選択!B36</f>
        <v/>
      </c>
      <c r="C40" s="312" t="str">
        <f>女子種目選択!C36</f>
        <v/>
      </c>
      <c r="D40" s="324" t="str">
        <f>女子種目選択!D36</f>
        <v/>
      </c>
      <c r="E40" s="352" t="str">
        <f>IF('女子一覧表 '!E40=1,"○","")</f>
        <v/>
      </c>
      <c r="F40" s="312" t="str">
        <f>IF('女子一覧表 '!F40=1,"○","")</f>
        <v/>
      </c>
      <c r="G40" s="312" t="str">
        <f>IF('女子一覧表 '!G40=1,"○","")</f>
        <v/>
      </c>
      <c r="H40" s="312" t="str">
        <f>IF('女子一覧表 '!H40=1,"○","")</f>
        <v/>
      </c>
      <c r="I40" s="312" t="str">
        <f>IF('女子一覧表 '!I40=1,"○","")</f>
        <v/>
      </c>
      <c r="J40" s="312" t="str">
        <f>IF('女子一覧表 '!J40=1,"○","")</f>
        <v/>
      </c>
      <c r="K40" s="312" t="str">
        <f>IF('女子一覧表 '!K40=1,"○","")</f>
        <v/>
      </c>
      <c r="L40" s="312" t="str">
        <f>IF('女子一覧表 '!L40=1,"○","")</f>
        <v/>
      </c>
      <c r="M40" s="312" t="str">
        <f>IF('女子一覧表 '!M40=1,"○","")</f>
        <v/>
      </c>
      <c r="N40" s="312" t="str">
        <f>IF('女子一覧表 '!N40=1,"○","")</f>
        <v/>
      </c>
      <c r="O40" s="312" t="str">
        <f>IF('女子一覧表 '!O40=1,"○","")</f>
        <v/>
      </c>
      <c r="P40" s="312" t="str">
        <f>IF('女子一覧表 '!P40=1,"○","")</f>
        <v/>
      </c>
      <c r="Q40" s="312" t="str">
        <f>IF('女子一覧表 '!Q40=1,"○","")</f>
        <v/>
      </c>
      <c r="R40" s="312" t="str">
        <f>IF('女子一覧表 '!R40=1,"○","")</f>
        <v/>
      </c>
      <c r="S40" s="312" t="str">
        <f>IF('女子一覧表 '!S40=1,"○","")</f>
        <v/>
      </c>
      <c r="T40" s="312" t="str">
        <f>IF('女子一覧表 '!T40=1,"○","")</f>
        <v/>
      </c>
      <c r="U40" s="312" t="str">
        <f>IF('女子一覧表 '!U40=1,"○","")</f>
        <v/>
      </c>
      <c r="V40" s="312" t="str">
        <f>IF('女子一覧表 '!V40=1,"○","")</f>
        <v/>
      </c>
      <c r="W40" s="312" t="str">
        <f>IF('女子一覧表 '!W40=1,"○","")</f>
        <v/>
      </c>
      <c r="X40" s="353" t="str">
        <f>IF('女子一覧表 '!X40=1,"○","")</f>
        <v/>
      </c>
      <c r="Z40" s="311">
        <v>33</v>
      </c>
      <c r="AA40" s="312" t="str">
        <f t="shared" si="0"/>
        <v/>
      </c>
      <c r="AB40" s="312" t="str">
        <f t="shared" si="1"/>
        <v/>
      </c>
      <c r="AC40" s="324" t="str">
        <f t="shared" si="2"/>
        <v/>
      </c>
      <c r="AD40" s="352" t="str">
        <f>IF('女子一覧表 '!AD40=1,"○","")</f>
        <v/>
      </c>
      <c r="AE40" s="312" t="str">
        <f>IF('女子一覧表 '!AE40=1,"○","")</f>
        <v/>
      </c>
      <c r="AF40" s="312" t="str">
        <f>IF('女子一覧表 '!AF40=1,"○","")</f>
        <v/>
      </c>
      <c r="AG40" s="312" t="str">
        <f>IF('女子一覧表 '!AG40=1,"○","")</f>
        <v/>
      </c>
      <c r="AH40" s="312" t="str">
        <f>IF('女子一覧表 '!AH40=1,"○","")</f>
        <v/>
      </c>
      <c r="AI40" s="312" t="str">
        <f>IF('女子一覧表 '!AI40=1,"○","")</f>
        <v/>
      </c>
      <c r="AJ40" s="312" t="str">
        <f>IF('女子一覧表 '!AJ40=1,"○","")</f>
        <v/>
      </c>
      <c r="AK40" s="312" t="str">
        <f>IF('女子一覧表 '!AK40=1,"○","")</f>
        <v/>
      </c>
      <c r="AL40" s="312" t="str">
        <f>IF('女子一覧表 '!AL40=1,"○","")</f>
        <v/>
      </c>
      <c r="AM40" s="312" t="str">
        <f>IF('女子一覧表 '!AM40=1,"○","")</f>
        <v/>
      </c>
      <c r="AN40" s="312" t="str">
        <f>IF('女子一覧表 '!AN40=1,"○","")</f>
        <v/>
      </c>
      <c r="AO40" s="312" t="str">
        <f>IF('女子一覧表 '!AO40=1,"○","")</f>
        <v/>
      </c>
      <c r="AP40" s="312" t="str">
        <f>IF('女子一覧表 '!AP40=1,"○","")</f>
        <v/>
      </c>
      <c r="AQ40" s="312" t="str">
        <f>IF('女子一覧表 '!AQ40=1,"○","")</f>
        <v/>
      </c>
      <c r="AR40" s="312" t="str">
        <f>IF('女子一覧表 '!AR40=1,"○","")</f>
        <v/>
      </c>
      <c r="AS40" s="312" t="str">
        <f>IF('女子一覧表 '!AS40=1,"○","")</f>
        <v/>
      </c>
      <c r="AT40" s="312" t="str">
        <f>IF('女子一覧表 '!AT40=1,"○","")</f>
        <v/>
      </c>
      <c r="AU40" s="312" t="str">
        <f>IF('女子一覧表 '!AU40=1,"○","")</f>
        <v/>
      </c>
      <c r="AV40" s="312" t="str">
        <f>IF('女子一覧表 '!AV40=1,"○","")</f>
        <v/>
      </c>
      <c r="AW40" s="353" t="str">
        <f>IF('女子一覧表 '!AW40=1,"○","")</f>
        <v/>
      </c>
    </row>
    <row r="41" spans="1:49" ht="15.95" customHeight="1">
      <c r="A41" s="311">
        <v>34</v>
      </c>
      <c r="B41" s="312" t="str">
        <f>女子種目選択!B37</f>
        <v/>
      </c>
      <c r="C41" s="312" t="str">
        <f>女子種目選択!C37</f>
        <v/>
      </c>
      <c r="D41" s="324" t="str">
        <f>女子種目選択!D37</f>
        <v/>
      </c>
      <c r="E41" s="352" t="str">
        <f>IF('女子一覧表 '!E41=1,"○","")</f>
        <v/>
      </c>
      <c r="F41" s="312" t="str">
        <f>IF('女子一覧表 '!F41=1,"○","")</f>
        <v/>
      </c>
      <c r="G41" s="312" t="str">
        <f>IF('女子一覧表 '!G41=1,"○","")</f>
        <v/>
      </c>
      <c r="H41" s="312" t="str">
        <f>IF('女子一覧表 '!H41=1,"○","")</f>
        <v/>
      </c>
      <c r="I41" s="312" t="str">
        <f>IF('女子一覧表 '!I41=1,"○","")</f>
        <v/>
      </c>
      <c r="J41" s="312" t="str">
        <f>IF('女子一覧表 '!J41=1,"○","")</f>
        <v/>
      </c>
      <c r="K41" s="312" t="str">
        <f>IF('女子一覧表 '!K41=1,"○","")</f>
        <v/>
      </c>
      <c r="L41" s="312" t="str">
        <f>IF('女子一覧表 '!L41=1,"○","")</f>
        <v/>
      </c>
      <c r="M41" s="312" t="str">
        <f>IF('女子一覧表 '!M41=1,"○","")</f>
        <v/>
      </c>
      <c r="N41" s="312" t="str">
        <f>IF('女子一覧表 '!N41=1,"○","")</f>
        <v/>
      </c>
      <c r="O41" s="312" t="str">
        <f>IF('女子一覧表 '!O41=1,"○","")</f>
        <v/>
      </c>
      <c r="P41" s="312" t="str">
        <f>IF('女子一覧表 '!P41=1,"○","")</f>
        <v/>
      </c>
      <c r="Q41" s="312" t="str">
        <f>IF('女子一覧表 '!Q41=1,"○","")</f>
        <v/>
      </c>
      <c r="R41" s="312" t="str">
        <f>IF('女子一覧表 '!R41=1,"○","")</f>
        <v/>
      </c>
      <c r="S41" s="312" t="str">
        <f>IF('女子一覧表 '!S41=1,"○","")</f>
        <v/>
      </c>
      <c r="T41" s="312" t="str">
        <f>IF('女子一覧表 '!T41=1,"○","")</f>
        <v/>
      </c>
      <c r="U41" s="312" t="str">
        <f>IF('女子一覧表 '!U41=1,"○","")</f>
        <v/>
      </c>
      <c r="V41" s="312" t="str">
        <f>IF('女子一覧表 '!V41=1,"○","")</f>
        <v/>
      </c>
      <c r="W41" s="312" t="str">
        <f>IF('女子一覧表 '!W41=1,"○","")</f>
        <v/>
      </c>
      <c r="X41" s="353" t="str">
        <f>IF('女子一覧表 '!X41=1,"○","")</f>
        <v/>
      </c>
      <c r="Z41" s="311">
        <v>34</v>
      </c>
      <c r="AA41" s="312" t="str">
        <f t="shared" si="0"/>
        <v/>
      </c>
      <c r="AB41" s="312" t="str">
        <f t="shared" si="1"/>
        <v/>
      </c>
      <c r="AC41" s="324" t="str">
        <f t="shared" si="2"/>
        <v/>
      </c>
      <c r="AD41" s="352" t="str">
        <f>IF('女子一覧表 '!AD41=1,"○","")</f>
        <v/>
      </c>
      <c r="AE41" s="312" t="str">
        <f>IF('女子一覧表 '!AE41=1,"○","")</f>
        <v/>
      </c>
      <c r="AF41" s="312" t="str">
        <f>IF('女子一覧表 '!AF41=1,"○","")</f>
        <v/>
      </c>
      <c r="AG41" s="312" t="str">
        <f>IF('女子一覧表 '!AG41=1,"○","")</f>
        <v/>
      </c>
      <c r="AH41" s="312" t="str">
        <f>IF('女子一覧表 '!AH41=1,"○","")</f>
        <v/>
      </c>
      <c r="AI41" s="312" t="str">
        <f>IF('女子一覧表 '!AI41=1,"○","")</f>
        <v/>
      </c>
      <c r="AJ41" s="312" t="str">
        <f>IF('女子一覧表 '!AJ41=1,"○","")</f>
        <v/>
      </c>
      <c r="AK41" s="312" t="str">
        <f>IF('女子一覧表 '!AK41=1,"○","")</f>
        <v/>
      </c>
      <c r="AL41" s="312" t="str">
        <f>IF('女子一覧表 '!AL41=1,"○","")</f>
        <v/>
      </c>
      <c r="AM41" s="312" t="str">
        <f>IF('女子一覧表 '!AM41=1,"○","")</f>
        <v/>
      </c>
      <c r="AN41" s="312" t="str">
        <f>IF('女子一覧表 '!AN41=1,"○","")</f>
        <v/>
      </c>
      <c r="AO41" s="312" t="str">
        <f>IF('女子一覧表 '!AO41=1,"○","")</f>
        <v/>
      </c>
      <c r="AP41" s="312" t="str">
        <f>IF('女子一覧表 '!AP41=1,"○","")</f>
        <v/>
      </c>
      <c r="AQ41" s="312" t="str">
        <f>IF('女子一覧表 '!AQ41=1,"○","")</f>
        <v/>
      </c>
      <c r="AR41" s="312" t="str">
        <f>IF('女子一覧表 '!AR41=1,"○","")</f>
        <v/>
      </c>
      <c r="AS41" s="312" t="str">
        <f>IF('女子一覧表 '!AS41=1,"○","")</f>
        <v/>
      </c>
      <c r="AT41" s="312" t="str">
        <f>IF('女子一覧表 '!AT41=1,"○","")</f>
        <v/>
      </c>
      <c r="AU41" s="312" t="str">
        <f>IF('女子一覧表 '!AU41=1,"○","")</f>
        <v/>
      </c>
      <c r="AV41" s="312" t="str">
        <f>IF('女子一覧表 '!AV41=1,"○","")</f>
        <v/>
      </c>
      <c r="AW41" s="353" t="str">
        <f>IF('女子一覧表 '!AW41=1,"○","")</f>
        <v/>
      </c>
    </row>
    <row r="42" spans="1:49" ht="15.95" customHeight="1">
      <c r="A42" s="311">
        <v>35</v>
      </c>
      <c r="B42" s="312" t="str">
        <f>女子種目選択!B38</f>
        <v/>
      </c>
      <c r="C42" s="312" t="str">
        <f>女子種目選択!C38</f>
        <v/>
      </c>
      <c r="D42" s="324" t="str">
        <f>女子種目選択!D38</f>
        <v/>
      </c>
      <c r="E42" s="352" t="str">
        <f>IF('女子一覧表 '!E42=1,"○","")</f>
        <v/>
      </c>
      <c r="F42" s="312" t="str">
        <f>IF('女子一覧表 '!F42=1,"○","")</f>
        <v/>
      </c>
      <c r="G42" s="312" t="str">
        <f>IF('女子一覧表 '!G42=1,"○","")</f>
        <v/>
      </c>
      <c r="H42" s="312" t="str">
        <f>IF('女子一覧表 '!H42=1,"○","")</f>
        <v/>
      </c>
      <c r="I42" s="312" t="str">
        <f>IF('女子一覧表 '!I42=1,"○","")</f>
        <v/>
      </c>
      <c r="J42" s="312" t="str">
        <f>IF('女子一覧表 '!J42=1,"○","")</f>
        <v/>
      </c>
      <c r="K42" s="312" t="str">
        <f>IF('女子一覧表 '!K42=1,"○","")</f>
        <v/>
      </c>
      <c r="L42" s="312" t="str">
        <f>IF('女子一覧表 '!L42=1,"○","")</f>
        <v/>
      </c>
      <c r="M42" s="312" t="str">
        <f>IF('女子一覧表 '!M42=1,"○","")</f>
        <v/>
      </c>
      <c r="N42" s="312" t="str">
        <f>IF('女子一覧表 '!N42=1,"○","")</f>
        <v/>
      </c>
      <c r="O42" s="312" t="str">
        <f>IF('女子一覧表 '!O42=1,"○","")</f>
        <v/>
      </c>
      <c r="P42" s="312" t="str">
        <f>IF('女子一覧表 '!P42=1,"○","")</f>
        <v/>
      </c>
      <c r="Q42" s="312" t="str">
        <f>IF('女子一覧表 '!Q42=1,"○","")</f>
        <v/>
      </c>
      <c r="R42" s="312" t="str">
        <f>IF('女子一覧表 '!R42=1,"○","")</f>
        <v/>
      </c>
      <c r="S42" s="312" t="str">
        <f>IF('女子一覧表 '!S42=1,"○","")</f>
        <v/>
      </c>
      <c r="T42" s="312" t="str">
        <f>IF('女子一覧表 '!T42=1,"○","")</f>
        <v/>
      </c>
      <c r="U42" s="312" t="str">
        <f>IF('女子一覧表 '!U42=1,"○","")</f>
        <v/>
      </c>
      <c r="V42" s="312" t="str">
        <f>IF('女子一覧表 '!V42=1,"○","")</f>
        <v/>
      </c>
      <c r="W42" s="312" t="str">
        <f>IF('女子一覧表 '!W42=1,"○","")</f>
        <v/>
      </c>
      <c r="X42" s="353" t="str">
        <f>IF('女子一覧表 '!X42=1,"○","")</f>
        <v/>
      </c>
      <c r="Z42" s="311">
        <v>35</v>
      </c>
      <c r="AA42" s="312" t="str">
        <f t="shared" si="0"/>
        <v/>
      </c>
      <c r="AB42" s="312" t="str">
        <f t="shared" si="1"/>
        <v/>
      </c>
      <c r="AC42" s="324" t="str">
        <f t="shared" si="2"/>
        <v/>
      </c>
      <c r="AD42" s="352" t="str">
        <f>IF('女子一覧表 '!AD42=1,"○","")</f>
        <v/>
      </c>
      <c r="AE42" s="312" t="str">
        <f>IF('女子一覧表 '!AE42=1,"○","")</f>
        <v/>
      </c>
      <c r="AF42" s="312" t="str">
        <f>IF('女子一覧表 '!AF42=1,"○","")</f>
        <v/>
      </c>
      <c r="AG42" s="312" t="str">
        <f>IF('女子一覧表 '!AG42=1,"○","")</f>
        <v/>
      </c>
      <c r="AH42" s="312" t="str">
        <f>IF('女子一覧表 '!AH42=1,"○","")</f>
        <v/>
      </c>
      <c r="AI42" s="312" t="str">
        <f>IF('女子一覧表 '!AI42=1,"○","")</f>
        <v/>
      </c>
      <c r="AJ42" s="312" t="str">
        <f>IF('女子一覧表 '!AJ42=1,"○","")</f>
        <v/>
      </c>
      <c r="AK42" s="312" t="str">
        <f>IF('女子一覧表 '!AK42=1,"○","")</f>
        <v/>
      </c>
      <c r="AL42" s="312" t="str">
        <f>IF('女子一覧表 '!AL42=1,"○","")</f>
        <v/>
      </c>
      <c r="AM42" s="312" t="str">
        <f>IF('女子一覧表 '!AM42=1,"○","")</f>
        <v/>
      </c>
      <c r="AN42" s="312" t="str">
        <f>IF('女子一覧表 '!AN42=1,"○","")</f>
        <v/>
      </c>
      <c r="AO42" s="312" t="str">
        <f>IF('女子一覧表 '!AO42=1,"○","")</f>
        <v/>
      </c>
      <c r="AP42" s="312" t="str">
        <f>IF('女子一覧表 '!AP42=1,"○","")</f>
        <v/>
      </c>
      <c r="AQ42" s="312" t="str">
        <f>IF('女子一覧表 '!AQ42=1,"○","")</f>
        <v/>
      </c>
      <c r="AR42" s="312" t="str">
        <f>IF('女子一覧表 '!AR42=1,"○","")</f>
        <v/>
      </c>
      <c r="AS42" s="312" t="str">
        <f>IF('女子一覧表 '!AS42=1,"○","")</f>
        <v/>
      </c>
      <c r="AT42" s="312" t="str">
        <f>IF('女子一覧表 '!AT42=1,"○","")</f>
        <v/>
      </c>
      <c r="AU42" s="312" t="str">
        <f>IF('女子一覧表 '!AU42=1,"○","")</f>
        <v/>
      </c>
      <c r="AV42" s="312" t="str">
        <f>IF('女子一覧表 '!AV42=1,"○","")</f>
        <v/>
      </c>
      <c r="AW42" s="353" t="str">
        <f>IF('女子一覧表 '!AW42=1,"○","")</f>
        <v/>
      </c>
    </row>
    <row r="43" spans="1:49" ht="15.95" customHeight="1">
      <c r="A43" s="311">
        <v>36</v>
      </c>
      <c r="B43" s="312" t="str">
        <f>女子種目選択!B39</f>
        <v/>
      </c>
      <c r="C43" s="312" t="str">
        <f>女子種目選択!C39</f>
        <v/>
      </c>
      <c r="D43" s="324" t="str">
        <f>女子種目選択!D39</f>
        <v/>
      </c>
      <c r="E43" s="352" t="str">
        <f>IF('女子一覧表 '!E43=1,"○","")</f>
        <v/>
      </c>
      <c r="F43" s="312" t="str">
        <f>IF('女子一覧表 '!F43=1,"○","")</f>
        <v/>
      </c>
      <c r="G43" s="312" t="str">
        <f>IF('女子一覧表 '!G43=1,"○","")</f>
        <v/>
      </c>
      <c r="H43" s="312" t="str">
        <f>IF('女子一覧表 '!H43=1,"○","")</f>
        <v/>
      </c>
      <c r="I43" s="312" t="str">
        <f>IF('女子一覧表 '!I43=1,"○","")</f>
        <v/>
      </c>
      <c r="J43" s="312" t="str">
        <f>IF('女子一覧表 '!J43=1,"○","")</f>
        <v/>
      </c>
      <c r="K43" s="312" t="str">
        <f>IF('女子一覧表 '!K43=1,"○","")</f>
        <v/>
      </c>
      <c r="L43" s="312" t="str">
        <f>IF('女子一覧表 '!L43=1,"○","")</f>
        <v/>
      </c>
      <c r="M43" s="312" t="str">
        <f>IF('女子一覧表 '!M43=1,"○","")</f>
        <v/>
      </c>
      <c r="N43" s="312" t="str">
        <f>IF('女子一覧表 '!N43=1,"○","")</f>
        <v/>
      </c>
      <c r="O43" s="312" t="str">
        <f>IF('女子一覧表 '!O43=1,"○","")</f>
        <v/>
      </c>
      <c r="P43" s="312" t="str">
        <f>IF('女子一覧表 '!P43=1,"○","")</f>
        <v/>
      </c>
      <c r="Q43" s="312" t="str">
        <f>IF('女子一覧表 '!Q43=1,"○","")</f>
        <v/>
      </c>
      <c r="R43" s="312" t="str">
        <f>IF('女子一覧表 '!R43=1,"○","")</f>
        <v/>
      </c>
      <c r="S43" s="312" t="str">
        <f>IF('女子一覧表 '!S43=1,"○","")</f>
        <v/>
      </c>
      <c r="T43" s="312" t="str">
        <f>IF('女子一覧表 '!T43=1,"○","")</f>
        <v/>
      </c>
      <c r="U43" s="312" t="str">
        <f>IF('女子一覧表 '!U43=1,"○","")</f>
        <v/>
      </c>
      <c r="V43" s="312" t="str">
        <f>IF('女子一覧表 '!V43=1,"○","")</f>
        <v/>
      </c>
      <c r="W43" s="312" t="str">
        <f>IF('女子一覧表 '!W43=1,"○","")</f>
        <v/>
      </c>
      <c r="X43" s="353" t="str">
        <f>IF('女子一覧表 '!X43=1,"○","")</f>
        <v/>
      </c>
      <c r="Z43" s="311">
        <v>36</v>
      </c>
      <c r="AA43" s="312" t="str">
        <f t="shared" si="0"/>
        <v/>
      </c>
      <c r="AB43" s="312" t="str">
        <f t="shared" si="1"/>
        <v/>
      </c>
      <c r="AC43" s="324" t="str">
        <f t="shared" si="2"/>
        <v/>
      </c>
      <c r="AD43" s="352" t="str">
        <f>IF('女子一覧表 '!AD43=1,"○","")</f>
        <v/>
      </c>
      <c r="AE43" s="312" t="str">
        <f>IF('女子一覧表 '!AE43=1,"○","")</f>
        <v/>
      </c>
      <c r="AF43" s="312" t="str">
        <f>IF('女子一覧表 '!AF43=1,"○","")</f>
        <v/>
      </c>
      <c r="AG43" s="312" t="str">
        <f>IF('女子一覧表 '!AG43=1,"○","")</f>
        <v/>
      </c>
      <c r="AH43" s="312" t="str">
        <f>IF('女子一覧表 '!AH43=1,"○","")</f>
        <v/>
      </c>
      <c r="AI43" s="312" t="str">
        <f>IF('女子一覧表 '!AI43=1,"○","")</f>
        <v/>
      </c>
      <c r="AJ43" s="312" t="str">
        <f>IF('女子一覧表 '!AJ43=1,"○","")</f>
        <v/>
      </c>
      <c r="AK43" s="312" t="str">
        <f>IF('女子一覧表 '!AK43=1,"○","")</f>
        <v/>
      </c>
      <c r="AL43" s="312" t="str">
        <f>IF('女子一覧表 '!AL43=1,"○","")</f>
        <v/>
      </c>
      <c r="AM43" s="312" t="str">
        <f>IF('女子一覧表 '!AM43=1,"○","")</f>
        <v/>
      </c>
      <c r="AN43" s="312" t="str">
        <f>IF('女子一覧表 '!AN43=1,"○","")</f>
        <v/>
      </c>
      <c r="AO43" s="312" t="str">
        <f>IF('女子一覧表 '!AO43=1,"○","")</f>
        <v/>
      </c>
      <c r="AP43" s="312" t="str">
        <f>IF('女子一覧表 '!AP43=1,"○","")</f>
        <v/>
      </c>
      <c r="AQ43" s="312" t="str">
        <f>IF('女子一覧表 '!AQ43=1,"○","")</f>
        <v/>
      </c>
      <c r="AR43" s="312" t="str">
        <f>IF('女子一覧表 '!AR43=1,"○","")</f>
        <v/>
      </c>
      <c r="AS43" s="312" t="str">
        <f>IF('女子一覧表 '!AS43=1,"○","")</f>
        <v/>
      </c>
      <c r="AT43" s="312" t="str">
        <f>IF('女子一覧表 '!AT43=1,"○","")</f>
        <v/>
      </c>
      <c r="AU43" s="312" t="str">
        <f>IF('女子一覧表 '!AU43=1,"○","")</f>
        <v/>
      </c>
      <c r="AV43" s="312" t="str">
        <f>IF('女子一覧表 '!AV43=1,"○","")</f>
        <v/>
      </c>
      <c r="AW43" s="353" t="str">
        <f>IF('女子一覧表 '!AW43=1,"○","")</f>
        <v/>
      </c>
    </row>
    <row r="44" spans="1:49" ht="15.95" customHeight="1">
      <c r="A44" s="311">
        <v>37</v>
      </c>
      <c r="B44" s="312" t="str">
        <f>女子種目選択!B40</f>
        <v/>
      </c>
      <c r="C44" s="312" t="str">
        <f>女子種目選択!C40</f>
        <v/>
      </c>
      <c r="D44" s="324" t="str">
        <f>女子種目選択!D40</f>
        <v/>
      </c>
      <c r="E44" s="352" t="str">
        <f>IF('女子一覧表 '!E44=1,"○","")</f>
        <v/>
      </c>
      <c r="F44" s="312" t="str">
        <f>IF('女子一覧表 '!F44=1,"○","")</f>
        <v/>
      </c>
      <c r="G44" s="312" t="str">
        <f>IF('女子一覧表 '!G44=1,"○","")</f>
        <v/>
      </c>
      <c r="H44" s="312" t="str">
        <f>IF('女子一覧表 '!H44=1,"○","")</f>
        <v/>
      </c>
      <c r="I44" s="312" t="str">
        <f>IF('女子一覧表 '!I44=1,"○","")</f>
        <v/>
      </c>
      <c r="J44" s="312" t="str">
        <f>IF('女子一覧表 '!J44=1,"○","")</f>
        <v/>
      </c>
      <c r="K44" s="312" t="str">
        <f>IF('女子一覧表 '!K44=1,"○","")</f>
        <v/>
      </c>
      <c r="L44" s="312" t="str">
        <f>IF('女子一覧表 '!L44=1,"○","")</f>
        <v/>
      </c>
      <c r="M44" s="312" t="str">
        <f>IF('女子一覧表 '!M44=1,"○","")</f>
        <v/>
      </c>
      <c r="N44" s="312" t="str">
        <f>IF('女子一覧表 '!N44=1,"○","")</f>
        <v/>
      </c>
      <c r="O44" s="312" t="str">
        <f>IF('女子一覧表 '!O44=1,"○","")</f>
        <v/>
      </c>
      <c r="P44" s="312" t="str">
        <f>IF('女子一覧表 '!P44=1,"○","")</f>
        <v/>
      </c>
      <c r="Q44" s="312" t="str">
        <f>IF('女子一覧表 '!Q44=1,"○","")</f>
        <v/>
      </c>
      <c r="R44" s="312" t="str">
        <f>IF('女子一覧表 '!R44=1,"○","")</f>
        <v/>
      </c>
      <c r="S44" s="312" t="str">
        <f>IF('女子一覧表 '!S44=1,"○","")</f>
        <v/>
      </c>
      <c r="T44" s="312" t="str">
        <f>IF('女子一覧表 '!T44=1,"○","")</f>
        <v/>
      </c>
      <c r="U44" s="312" t="str">
        <f>IF('女子一覧表 '!U44=1,"○","")</f>
        <v/>
      </c>
      <c r="V44" s="312" t="str">
        <f>IF('女子一覧表 '!V44=1,"○","")</f>
        <v/>
      </c>
      <c r="W44" s="312" t="str">
        <f>IF('女子一覧表 '!W44=1,"○","")</f>
        <v/>
      </c>
      <c r="X44" s="353" t="str">
        <f>IF('女子一覧表 '!X44=1,"○","")</f>
        <v/>
      </c>
      <c r="Z44" s="311">
        <v>37</v>
      </c>
      <c r="AA44" s="312" t="str">
        <f t="shared" si="0"/>
        <v/>
      </c>
      <c r="AB44" s="312" t="str">
        <f t="shared" si="1"/>
        <v/>
      </c>
      <c r="AC44" s="324" t="str">
        <f t="shared" si="2"/>
        <v/>
      </c>
      <c r="AD44" s="352" t="str">
        <f>IF('女子一覧表 '!AD44=1,"○","")</f>
        <v/>
      </c>
      <c r="AE44" s="312" t="str">
        <f>IF('女子一覧表 '!AE44=1,"○","")</f>
        <v/>
      </c>
      <c r="AF44" s="312" t="str">
        <f>IF('女子一覧表 '!AF44=1,"○","")</f>
        <v/>
      </c>
      <c r="AG44" s="312" t="str">
        <f>IF('女子一覧表 '!AG44=1,"○","")</f>
        <v/>
      </c>
      <c r="AH44" s="312" t="str">
        <f>IF('女子一覧表 '!AH44=1,"○","")</f>
        <v/>
      </c>
      <c r="AI44" s="312" t="str">
        <f>IF('女子一覧表 '!AI44=1,"○","")</f>
        <v/>
      </c>
      <c r="AJ44" s="312" t="str">
        <f>IF('女子一覧表 '!AJ44=1,"○","")</f>
        <v/>
      </c>
      <c r="AK44" s="312" t="str">
        <f>IF('女子一覧表 '!AK44=1,"○","")</f>
        <v/>
      </c>
      <c r="AL44" s="312" t="str">
        <f>IF('女子一覧表 '!AL44=1,"○","")</f>
        <v/>
      </c>
      <c r="AM44" s="312" t="str">
        <f>IF('女子一覧表 '!AM44=1,"○","")</f>
        <v/>
      </c>
      <c r="AN44" s="312" t="str">
        <f>IF('女子一覧表 '!AN44=1,"○","")</f>
        <v/>
      </c>
      <c r="AO44" s="312" t="str">
        <f>IF('女子一覧表 '!AO44=1,"○","")</f>
        <v/>
      </c>
      <c r="AP44" s="312" t="str">
        <f>IF('女子一覧表 '!AP44=1,"○","")</f>
        <v/>
      </c>
      <c r="AQ44" s="312" t="str">
        <f>IF('女子一覧表 '!AQ44=1,"○","")</f>
        <v/>
      </c>
      <c r="AR44" s="312" t="str">
        <f>IF('女子一覧表 '!AR44=1,"○","")</f>
        <v/>
      </c>
      <c r="AS44" s="312" t="str">
        <f>IF('女子一覧表 '!AS44=1,"○","")</f>
        <v/>
      </c>
      <c r="AT44" s="312" t="str">
        <f>IF('女子一覧表 '!AT44=1,"○","")</f>
        <v/>
      </c>
      <c r="AU44" s="312" t="str">
        <f>IF('女子一覧表 '!AU44=1,"○","")</f>
        <v/>
      </c>
      <c r="AV44" s="312" t="str">
        <f>IF('女子一覧表 '!AV44=1,"○","")</f>
        <v/>
      </c>
      <c r="AW44" s="353" t="str">
        <f>IF('女子一覧表 '!AW44=1,"○","")</f>
        <v/>
      </c>
    </row>
    <row r="45" spans="1:49" ht="15.95" customHeight="1">
      <c r="A45" s="311">
        <v>38</v>
      </c>
      <c r="B45" s="312" t="str">
        <f>女子種目選択!B41</f>
        <v/>
      </c>
      <c r="C45" s="312" t="str">
        <f>女子種目選択!C41</f>
        <v/>
      </c>
      <c r="D45" s="324" t="str">
        <f>女子種目選択!D41</f>
        <v/>
      </c>
      <c r="E45" s="352" t="str">
        <f>IF('女子一覧表 '!E45=1,"○","")</f>
        <v/>
      </c>
      <c r="F45" s="312" t="str">
        <f>IF('女子一覧表 '!F45=1,"○","")</f>
        <v/>
      </c>
      <c r="G45" s="312" t="str">
        <f>IF('女子一覧表 '!G45=1,"○","")</f>
        <v/>
      </c>
      <c r="H45" s="312" t="str">
        <f>IF('女子一覧表 '!H45=1,"○","")</f>
        <v/>
      </c>
      <c r="I45" s="312" t="str">
        <f>IF('女子一覧表 '!I45=1,"○","")</f>
        <v/>
      </c>
      <c r="J45" s="312" t="str">
        <f>IF('女子一覧表 '!J45=1,"○","")</f>
        <v/>
      </c>
      <c r="K45" s="312" t="str">
        <f>IF('女子一覧表 '!K45=1,"○","")</f>
        <v/>
      </c>
      <c r="L45" s="312" t="str">
        <f>IF('女子一覧表 '!L45=1,"○","")</f>
        <v/>
      </c>
      <c r="M45" s="312" t="str">
        <f>IF('女子一覧表 '!M45=1,"○","")</f>
        <v/>
      </c>
      <c r="N45" s="312" t="str">
        <f>IF('女子一覧表 '!N45=1,"○","")</f>
        <v/>
      </c>
      <c r="O45" s="312" t="str">
        <f>IF('女子一覧表 '!O45=1,"○","")</f>
        <v/>
      </c>
      <c r="P45" s="312" t="str">
        <f>IF('女子一覧表 '!P45=1,"○","")</f>
        <v/>
      </c>
      <c r="Q45" s="312" t="str">
        <f>IF('女子一覧表 '!Q45=1,"○","")</f>
        <v/>
      </c>
      <c r="R45" s="312" t="str">
        <f>IF('女子一覧表 '!R45=1,"○","")</f>
        <v/>
      </c>
      <c r="S45" s="312" t="str">
        <f>IF('女子一覧表 '!S45=1,"○","")</f>
        <v/>
      </c>
      <c r="T45" s="312" t="str">
        <f>IF('女子一覧表 '!T45=1,"○","")</f>
        <v/>
      </c>
      <c r="U45" s="312" t="str">
        <f>IF('女子一覧表 '!U45=1,"○","")</f>
        <v/>
      </c>
      <c r="V45" s="312" t="str">
        <f>IF('女子一覧表 '!V45=1,"○","")</f>
        <v/>
      </c>
      <c r="W45" s="312" t="str">
        <f>IF('女子一覧表 '!W45=1,"○","")</f>
        <v/>
      </c>
      <c r="X45" s="353" t="str">
        <f>IF('女子一覧表 '!X45=1,"○","")</f>
        <v/>
      </c>
      <c r="Z45" s="311">
        <v>38</v>
      </c>
      <c r="AA45" s="312" t="str">
        <f t="shared" si="0"/>
        <v/>
      </c>
      <c r="AB45" s="312" t="str">
        <f t="shared" si="1"/>
        <v/>
      </c>
      <c r="AC45" s="324" t="str">
        <f t="shared" si="2"/>
        <v/>
      </c>
      <c r="AD45" s="352" t="str">
        <f>IF('女子一覧表 '!AD45=1,"○","")</f>
        <v/>
      </c>
      <c r="AE45" s="312" t="str">
        <f>IF('女子一覧表 '!AE45=1,"○","")</f>
        <v/>
      </c>
      <c r="AF45" s="312" t="str">
        <f>IF('女子一覧表 '!AF45=1,"○","")</f>
        <v/>
      </c>
      <c r="AG45" s="312" t="str">
        <f>IF('女子一覧表 '!AG45=1,"○","")</f>
        <v/>
      </c>
      <c r="AH45" s="312" t="str">
        <f>IF('女子一覧表 '!AH45=1,"○","")</f>
        <v/>
      </c>
      <c r="AI45" s="312" t="str">
        <f>IF('女子一覧表 '!AI45=1,"○","")</f>
        <v/>
      </c>
      <c r="AJ45" s="312" t="str">
        <f>IF('女子一覧表 '!AJ45=1,"○","")</f>
        <v/>
      </c>
      <c r="AK45" s="312" t="str">
        <f>IF('女子一覧表 '!AK45=1,"○","")</f>
        <v/>
      </c>
      <c r="AL45" s="312" t="str">
        <f>IF('女子一覧表 '!AL45=1,"○","")</f>
        <v/>
      </c>
      <c r="AM45" s="312" t="str">
        <f>IF('女子一覧表 '!AM45=1,"○","")</f>
        <v/>
      </c>
      <c r="AN45" s="312" t="str">
        <f>IF('女子一覧表 '!AN45=1,"○","")</f>
        <v/>
      </c>
      <c r="AO45" s="312" t="str">
        <f>IF('女子一覧表 '!AO45=1,"○","")</f>
        <v/>
      </c>
      <c r="AP45" s="312" t="str">
        <f>IF('女子一覧表 '!AP45=1,"○","")</f>
        <v/>
      </c>
      <c r="AQ45" s="312" t="str">
        <f>IF('女子一覧表 '!AQ45=1,"○","")</f>
        <v/>
      </c>
      <c r="AR45" s="312" t="str">
        <f>IF('女子一覧表 '!AR45=1,"○","")</f>
        <v/>
      </c>
      <c r="AS45" s="312" t="str">
        <f>IF('女子一覧表 '!AS45=1,"○","")</f>
        <v/>
      </c>
      <c r="AT45" s="312" t="str">
        <f>IF('女子一覧表 '!AT45=1,"○","")</f>
        <v/>
      </c>
      <c r="AU45" s="312" t="str">
        <f>IF('女子一覧表 '!AU45=1,"○","")</f>
        <v/>
      </c>
      <c r="AV45" s="312" t="str">
        <f>IF('女子一覧表 '!AV45=1,"○","")</f>
        <v/>
      </c>
      <c r="AW45" s="353" t="str">
        <f>IF('女子一覧表 '!AW45=1,"○","")</f>
        <v/>
      </c>
    </row>
    <row r="46" spans="1:49" ht="15.95" customHeight="1">
      <c r="A46" s="311">
        <v>39</v>
      </c>
      <c r="B46" s="312" t="str">
        <f>女子種目選択!B42</f>
        <v/>
      </c>
      <c r="C46" s="312" t="str">
        <f>女子種目選択!C42</f>
        <v/>
      </c>
      <c r="D46" s="324" t="str">
        <f>女子種目選択!D42</f>
        <v/>
      </c>
      <c r="E46" s="352" t="str">
        <f>IF('女子一覧表 '!E46=1,"○","")</f>
        <v/>
      </c>
      <c r="F46" s="312" t="str">
        <f>IF('女子一覧表 '!F46=1,"○","")</f>
        <v/>
      </c>
      <c r="G46" s="312" t="str">
        <f>IF('女子一覧表 '!G46=1,"○","")</f>
        <v/>
      </c>
      <c r="H46" s="312" t="str">
        <f>IF('女子一覧表 '!H46=1,"○","")</f>
        <v/>
      </c>
      <c r="I46" s="312" t="str">
        <f>IF('女子一覧表 '!I46=1,"○","")</f>
        <v/>
      </c>
      <c r="J46" s="312" t="str">
        <f>IF('女子一覧表 '!J46=1,"○","")</f>
        <v/>
      </c>
      <c r="K46" s="312" t="str">
        <f>IF('女子一覧表 '!K46=1,"○","")</f>
        <v/>
      </c>
      <c r="L46" s="312" t="str">
        <f>IF('女子一覧表 '!L46=1,"○","")</f>
        <v/>
      </c>
      <c r="M46" s="312" t="str">
        <f>IF('女子一覧表 '!M46=1,"○","")</f>
        <v/>
      </c>
      <c r="N46" s="312" t="str">
        <f>IF('女子一覧表 '!N46=1,"○","")</f>
        <v/>
      </c>
      <c r="O46" s="312" t="str">
        <f>IF('女子一覧表 '!O46=1,"○","")</f>
        <v/>
      </c>
      <c r="P46" s="312" t="str">
        <f>IF('女子一覧表 '!P46=1,"○","")</f>
        <v/>
      </c>
      <c r="Q46" s="312" t="str">
        <f>IF('女子一覧表 '!Q46=1,"○","")</f>
        <v/>
      </c>
      <c r="R46" s="312" t="str">
        <f>IF('女子一覧表 '!R46=1,"○","")</f>
        <v/>
      </c>
      <c r="S46" s="312" t="str">
        <f>IF('女子一覧表 '!S46=1,"○","")</f>
        <v/>
      </c>
      <c r="T46" s="312" t="str">
        <f>IF('女子一覧表 '!T46=1,"○","")</f>
        <v/>
      </c>
      <c r="U46" s="312" t="str">
        <f>IF('女子一覧表 '!U46=1,"○","")</f>
        <v/>
      </c>
      <c r="V46" s="312" t="str">
        <f>IF('女子一覧表 '!V46=1,"○","")</f>
        <v/>
      </c>
      <c r="W46" s="312" t="str">
        <f>IF('女子一覧表 '!W46=1,"○","")</f>
        <v/>
      </c>
      <c r="X46" s="353" t="str">
        <f>IF('女子一覧表 '!X46=1,"○","")</f>
        <v/>
      </c>
      <c r="Z46" s="311">
        <v>39</v>
      </c>
      <c r="AA46" s="312" t="str">
        <f t="shared" si="0"/>
        <v/>
      </c>
      <c r="AB46" s="312" t="str">
        <f t="shared" si="1"/>
        <v/>
      </c>
      <c r="AC46" s="324" t="str">
        <f t="shared" si="2"/>
        <v/>
      </c>
      <c r="AD46" s="352" t="str">
        <f>IF('女子一覧表 '!AD46=1,"○","")</f>
        <v/>
      </c>
      <c r="AE46" s="312" t="str">
        <f>IF('女子一覧表 '!AE46=1,"○","")</f>
        <v/>
      </c>
      <c r="AF46" s="312" t="str">
        <f>IF('女子一覧表 '!AF46=1,"○","")</f>
        <v/>
      </c>
      <c r="AG46" s="312" t="str">
        <f>IF('女子一覧表 '!AG46=1,"○","")</f>
        <v/>
      </c>
      <c r="AH46" s="312" t="str">
        <f>IF('女子一覧表 '!AH46=1,"○","")</f>
        <v/>
      </c>
      <c r="AI46" s="312" t="str">
        <f>IF('女子一覧表 '!AI46=1,"○","")</f>
        <v/>
      </c>
      <c r="AJ46" s="312" t="str">
        <f>IF('女子一覧表 '!AJ46=1,"○","")</f>
        <v/>
      </c>
      <c r="AK46" s="312" t="str">
        <f>IF('女子一覧表 '!AK46=1,"○","")</f>
        <v/>
      </c>
      <c r="AL46" s="312" t="str">
        <f>IF('女子一覧表 '!AL46=1,"○","")</f>
        <v/>
      </c>
      <c r="AM46" s="312" t="str">
        <f>IF('女子一覧表 '!AM46=1,"○","")</f>
        <v/>
      </c>
      <c r="AN46" s="312" t="str">
        <f>IF('女子一覧表 '!AN46=1,"○","")</f>
        <v/>
      </c>
      <c r="AO46" s="312" t="str">
        <f>IF('女子一覧表 '!AO46=1,"○","")</f>
        <v/>
      </c>
      <c r="AP46" s="312" t="str">
        <f>IF('女子一覧表 '!AP46=1,"○","")</f>
        <v/>
      </c>
      <c r="AQ46" s="312" t="str">
        <f>IF('女子一覧表 '!AQ46=1,"○","")</f>
        <v/>
      </c>
      <c r="AR46" s="312" t="str">
        <f>IF('女子一覧表 '!AR46=1,"○","")</f>
        <v/>
      </c>
      <c r="AS46" s="312" t="str">
        <f>IF('女子一覧表 '!AS46=1,"○","")</f>
        <v/>
      </c>
      <c r="AT46" s="312" t="str">
        <f>IF('女子一覧表 '!AT46=1,"○","")</f>
        <v/>
      </c>
      <c r="AU46" s="312" t="str">
        <f>IF('女子一覧表 '!AU46=1,"○","")</f>
        <v/>
      </c>
      <c r="AV46" s="312" t="str">
        <f>IF('女子一覧表 '!AV46=1,"○","")</f>
        <v/>
      </c>
      <c r="AW46" s="353" t="str">
        <f>IF('女子一覧表 '!AW46=1,"○","")</f>
        <v/>
      </c>
    </row>
    <row r="47" spans="1:49" ht="15.95" customHeight="1">
      <c r="A47" s="311">
        <v>40</v>
      </c>
      <c r="B47" s="312" t="str">
        <f>女子種目選択!B43</f>
        <v/>
      </c>
      <c r="C47" s="312" t="str">
        <f>女子種目選択!C43</f>
        <v/>
      </c>
      <c r="D47" s="324" t="str">
        <f>女子種目選択!D43</f>
        <v/>
      </c>
      <c r="E47" s="352" t="str">
        <f>IF('女子一覧表 '!E47=1,"○","")</f>
        <v/>
      </c>
      <c r="F47" s="312" t="str">
        <f>IF('女子一覧表 '!F47=1,"○","")</f>
        <v/>
      </c>
      <c r="G47" s="312" t="str">
        <f>IF('女子一覧表 '!G47=1,"○","")</f>
        <v/>
      </c>
      <c r="H47" s="312" t="str">
        <f>IF('女子一覧表 '!H47=1,"○","")</f>
        <v/>
      </c>
      <c r="I47" s="312" t="str">
        <f>IF('女子一覧表 '!I47=1,"○","")</f>
        <v/>
      </c>
      <c r="J47" s="312" t="str">
        <f>IF('女子一覧表 '!J47=1,"○","")</f>
        <v/>
      </c>
      <c r="K47" s="312" t="str">
        <f>IF('女子一覧表 '!K47=1,"○","")</f>
        <v/>
      </c>
      <c r="L47" s="312" t="str">
        <f>IF('女子一覧表 '!L47=1,"○","")</f>
        <v/>
      </c>
      <c r="M47" s="312" t="str">
        <f>IF('女子一覧表 '!M47=1,"○","")</f>
        <v/>
      </c>
      <c r="N47" s="312" t="str">
        <f>IF('女子一覧表 '!N47=1,"○","")</f>
        <v/>
      </c>
      <c r="O47" s="312" t="str">
        <f>IF('女子一覧表 '!O47=1,"○","")</f>
        <v/>
      </c>
      <c r="P47" s="312" t="str">
        <f>IF('女子一覧表 '!P47=1,"○","")</f>
        <v/>
      </c>
      <c r="Q47" s="312" t="str">
        <f>IF('女子一覧表 '!Q47=1,"○","")</f>
        <v/>
      </c>
      <c r="R47" s="312" t="str">
        <f>IF('女子一覧表 '!R47=1,"○","")</f>
        <v/>
      </c>
      <c r="S47" s="312" t="str">
        <f>IF('女子一覧表 '!S47=1,"○","")</f>
        <v/>
      </c>
      <c r="T47" s="312" t="str">
        <f>IF('女子一覧表 '!T47=1,"○","")</f>
        <v/>
      </c>
      <c r="U47" s="312" t="str">
        <f>IF('女子一覧表 '!U47=1,"○","")</f>
        <v/>
      </c>
      <c r="V47" s="312" t="str">
        <f>IF('女子一覧表 '!V47=1,"○","")</f>
        <v/>
      </c>
      <c r="W47" s="312" t="str">
        <f>IF('女子一覧表 '!W47=1,"○","")</f>
        <v/>
      </c>
      <c r="X47" s="353" t="str">
        <f>IF('女子一覧表 '!X47=1,"○","")</f>
        <v/>
      </c>
      <c r="Z47" s="311">
        <v>40</v>
      </c>
      <c r="AA47" s="312" t="str">
        <f t="shared" si="0"/>
        <v/>
      </c>
      <c r="AB47" s="312" t="str">
        <f t="shared" si="1"/>
        <v/>
      </c>
      <c r="AC47" s="324" t="str">
        <f t="shared" si="2"/>
        <v/>
      </c>
      <c r="AD47" s="352" t="str">
        <f>IF('女子一覧表 '!AD47=1,"○","")</f>
        <v/>
      </c>
      <c r="AE47" s="312" t="str">
        <f>IF('女子一覧表 '!AE47=1,"○","")</f>
        <v/>
      </c>
      <c r="AF47" s="312" t="str">
        <f>IF('女子一覧表 '!AF47=1,"○","")</f>
        <v/>
      </c>
      <c r="AG47" s="312" t="str">
        <f>IF('女子一覧表 '!AG47=1,"○","")</f>
        <v/>
      </c>
      <c r="AH47" s="312" t="str">
        <f>IF('女子一覧表 '!AH47=1,"○","")</f>
        <v/>
      </c>
      <c r="AI47" s="312" t="str">
        <f>IF('女子一覧表 '!AI47=1,"○","")</f>
        <v/>
      </c>
      <c r="AJ47" s="312" t="str">
        <f>IF('女子一覧表 '!AJ47=1,"○","")</f>
        <v/>
      </c>
      <c r="AK47" s="312" t="str">
        <f>IF('女子一覧表 '!AK47=1,"○","")</f>
        <v/>
      </c>
      <c r="AL47" s="312" t="str">
        <f>IF('女子一覧表 '!AL47=1,"○","")</f>
        <v/>
      </c>
      <c r="AM47" s="312" t="str">
        <f>IF('女子一覧表 '!AM47=1,"○","")</f>
        <v/>
      </c>
      <c r="AN47" s="312" t="str">
        <f>IF('女子一覧表 '!AN47=1,"○","")</f>
        <v/>
      </c>
      <c r="AO47" s="312" t="str">
        <f>IF('女子一覧表 '!AO47=1,"○","")</f>
        <v/>
      </c>
      <c r="AP47" s="312" t="str">
        <f>IF('女子一覧表 '!AP47=1,"○","")</f>
        <v/>
      </c>
      <c r="AQ47" s="312" t="str">
        <f>IF('女子一覧表 '!AQ47=1,"○","")</f>
        <v/>
      </c>
      <c r="AR47" s="312" t="str">
        <f>IF('女子一覧表 '!AR47=1,"○","")</f>
        <v/>
      </c>
      <c r="AS47" s="312" t="str">
        <f>IF('女子一覧表 '!AS47=1,"○","")</f>
        <v/>
      </c>
      <c r="AT47" s="312" t="str">
        <f>IF('女子一覧表 '!AT47=1,"○","")</f>
        <v/>
      </c>
      <c r="AU47" s="312" t="str">
        <f>IF('女子一覧表 '!AU47=1,"○","")</f>
        <v/>
      </c>
      <c r="AV47" s="312" t="str">
        <f>IF('女子一覧表 '!AV47=1,"○","")</f>
        <v/>
      </c>
      <c r="AW47" s="353" t="str">
        <f>IF('女子一覧表 '!AW47=1,"○","")</f>
        <v/>
      </c>
    </row>
    <row r="48" spans="1:49" ht="15.95" customHeight="1">
      <c r="A48" s="311">
        <v>41</v>
      </c>
      <c r="B48" s="312" t="str">
        <f>女子種目選択!B44</f>
        <v/>
      </c>
      <c r="C48" s="312" t="str">
        <f>女子種目選択!C44</f>
        <v/>
      </c>
      <c r="D48" s="324" t="str">
        <f>女子種目選択!D44</f>
        <v/>
      </c>
      <c r="E48" s="352" t="str">
        <f>IF('女子一覧表 '!E48=1,"○","")</f>
        <v/>
      </c>
      <c r="F48" s="312" t="str">
        <f>IF('女子一覧表 '!F48=1,"○","")</f>
        <v/>
      </c>
      <c r="G48" s="312" t="str">
        <f>IF('女子一覧表 '!G48=1,"○","")</f>
        <v/>
      </c>
      <c r="H48" s="312" t="str">
        <f>IF('女子一覧表 '!H48=1,"○","")</f>
        <v/>
      </c>
      <c r="I48" s="312" t="str">
        <f>IF('女子一覧表 '!I48=1,"○","")</f>
        <v/>
      </c>
      <c r="J48" s="312" t="str">
        <f>IF('女子一覧表 '!J48=1,"○","")</f>
        <v/>
      </c>
      <c r="K48" s="312" t="str">
        <f>IF('女子一覧表 '!K48=1,"○","")</f>
        <v/>
      </c>
      <c r="L48" s="312" t="str">
        <f>IF('女子一覧表 '!L48=1,"○","")</f>
        <v/>
      </c>
      <c r="M48" s="312" t="str">
        <f>IF('女子一覧表 '!M48=1,"○","")</f>
        <v/>
      </c>
      <c r="N48" s="312" t="str">
        <f>IF('女子一覧表 '!N48=1,"○","")</f>
        <v/>
      </c>
      <c r="O48" s="312" t="str">
        <f>IF('女子一覧表 '!O48=1,"○","")</f>
        <v/>
      </c>
      <c r="P48" s="312" t="str">
        <f>IF('女子一覧表 '!P48=1,"○","")</f>
        <v/>
      </c>
      <c r="Q48" s="312" t="str">
        <f>IF('女子一覧表 '!Q48=1,"○","")</f>
        <v/>
      </c>
      <c r="R48" s="312" t="str">
        <f>IF('女子一覧表 '!R48=1,"○","")</f>
        <v/>
      </c>
      <c r="S48" s="312" t="str">
        <f>IF('女子一覧表 '!S48=1,"○","")</f>
        <v/>
      </c>
      <c r="T48" s="312" t="str">
        <f>IF('女子一覧表 '!T48=1,"○","")</f>
        <v/>
      </c>
      <c r="U48" s="312" t="str">
        <f>IF('女子一覧表 '!U48=1,"○","")</f>
        <v/>
      </c>
      <c r="V48" s="312" t="str">
        <f>IF('女子一覧表 '!V48=1,"○","")</f>
        <v/>
      </c>
      <c r="W48" s="312" t="str">
        <f>IF('女子一覧表 '!W48=1,"○","")</f>
        <v/>
      </c>
      <c r="X48" s="353" t="str">
        <f>IF('女子一覧表 '!X48=1,"○","")</f>
        <v/>
      </c>
      <c r="Z48" s="311">
        <v>41</v>
      </c>
      <c r="AA48" s="312" t="str">
        <f t="shared" si="0"/>
        <v/>
      </c>
      <c r="AB48" s="312" t="str">
        <f t="shared" si="1"/>
        <v/>
      </c>
      <c r="AC48" s="324" t="str">
        <f t="shared" si="2"/>
        <v/>
      </c>
      <c r="AD48" s="352" t="str">
        <f>IF('女子一覧表 '!AD48=1,"○","")</f>
        <v/>
      </c>
      <c r="AE48" s="312" t="str">
        <f>IF('女子一覧表 '!AE48=1,"○","")</f>
        <v/>
      </c>
      <c r="AF48" s="312" t="str">
        <f>IF('女子一覧表 '!AF48=1,"○","")</f>
        <v/>
      </c>
      <c r="AG48" s="312" t="str">
        <f>IF('女子一覧表 '!AG48=1,"○","")</f>
        <v/>
      </c>
      <c r="AH48" s="312" t="str">
        <f>IF('女子一覧表 '!AH48=1,"○","")</f>
        <v/>
      </c>
      <c r="AI48" s="312" t="str">
        <f>IF('女子一覧表 '!AI48=1,"○","")</f>
        <v/>
      </c>
      <c r="AJ48" s="312" t="str">
        <f>IF('女子一覧表 '!AJ48=1,"○","")</f>
        <v/>
      </c>
      <c r="AK48" s="312" t="str">
        <f>IF('女子一覧表 '!AK48=1,"○","")</f>
        <v/>
      </c>
      <c r="AL48" s="312" t="str">
        <f>IF('女子一覧表 '!AL48=1,"○","")</f>
        <v/>
      </c>
      <c r="AM48" s="312" t="str">
        <f>IF('女子一覧表 '!AM48=1,"○","")</f>
        <v/>
      </c>
      <c r="AN48" s="312" t="str">
        <f>IF('女子一覧表 '!AN48=1,"○","")</f>
        <v/>
      </c>
      <c r="AO48" s="312" t="str">
        <f>IF('女子一覧表 '!AO48=1,"○","")</f>
        <v/>
      </c>
      <c r="AP48" s="312" t="str">
        <f>IF('女子一覧表 '!AP48=1,"○","")</f>
        <v/>
      </c>
      <c r="AQ48" s="312" t="str">
        <f>IF('女子一覧表 '!AQ48=1,"○","")</f>
        <v/>
      </c>
      <c r="AR48" s="312" t="str">
        <f>IF('女子一覧表 '!AR48=1,"○","")</f>
        <v/>
      </c>
      <c r="AS48" s="312" t="str">
        <f>IF('女子一覧表 '!AS48=1,"○","")</f>
        <v/>
      </c>
      <c r="AT48" s="312" t="str">
        <f>IF('女子一覧表 '!AT48=1,"○","")</f>
        <v/>
      </c>
      <c r="AU48" s="312" t="str">
        <f>IF('女子一覧表 '!AU48=1,"○","")</f>
        <v/>
      </c>
      <c r="AV48" s="312" t="str">
        <f>IF('女子一覧表 '!AV48=1,"○","")</f>
        <v/>
      </c>
      <c r="AW48" s="353" t="str">
        <f>IF('女子一覧表 '!AW48=1,"○","")</f>
        <v/>
      </c>
    </row>
    <row r="49" spans="1:49" ht="15.95" customHeight="1">
      <c r="A49" s="311">
        <v>42</v>
      </c>
      <c r="B49" s="312" t="str">
        <f>女子種目選択!B45</f>
        <v/>
      </c>
      <c r="C49" s="312" t="str">
        <f>女子種目選択!C45</f>
        <v/>
      </c>
      <c r="D49" s="324" t="str">
        <f>女子種目選択!D45</f>
        <v/>
      </c>
      <c r="E49" s="352" t="str">
        <f>IF('女子一覧表 '!E49=1,"○","")</f>
        <v/>
      </c>
      <c r="F49" s="312" t="str">
        <f>IF('女子一覧表 '!F49=1,"○","")</f>
        <v/>
      </c>
      <c r="G49" s="312" t="str">
        <f>IF('女子一覧表 '!G49=1,"○","")</f>
        <v/>
      </c>
      <c r="H49" s="312" t="str">
        <f>IF('女子一覧表 '!H49=1,"○","")</f>
        <v/>
      </c>
      <c r="I49" s="312" t="str">
        <f>IF('女子一覧表 '!I49=1,"○","")</f>
        <v/>
      </c>
      <c r="J49" s="312" t="str">
        <f>IF('女子一覧表 '!J49=1,"○","")</f>
        <v/>
      </c>
      <c r="K49" s="312" t="str">
        <f>IF('女子一覧表 '!K49=1,"○","")</f>
        <v/>
      </c>
      <c r="L49" s="312" t="str">
        <f>IF('女子一覧表 '!L49=1,"○","")</f>
        <v/>
      </c>
      <c r="M49" s="312" t="str">
        <f>IF('女子一覧表 '!M49=1,"○","")</f>
        <v/>
      </c>
      <c r="N49" s="312" t="str">
        <f>IF('女子一覧表 '!N49=1,"○","")</f>
        <v/>
      </c>
      <c r="O49" s="312" t="str">
        <f>IF('女子一覧表 '!O49=1,"○","")</f>
        <v/>
      </c>
      <c r="P49" s="312" t="str">
        <f>IF('女子一覧表 '!P49=1,"○","")</f>
        <v/>
      </c>
      <c r="Q49" s="312" t="str">
        <f>IF('女子一覧表 '!Q49=1,"○","")</f>
        <v/>
      </c>
      <c r="R49" s="312" t="str">
        <f>IF('女子一覧表 '!R49=1,"○","")</f>
        <v/>
      </c>
      <c r="S49" s="312" t="str">
        <f>IF('女子一覧表 '!S49=1,"○","")</f>
        <v/>
      </c>
      <c r="T49" s="312" t="str">
        <f>IF('女子一覧表 '!T49=1,"○","")</f>
        <v/>
      </c>
      <c r="U49" s="312" t="str">
        <f>IF('女子一覧表 '!U49=1,"○","")</f>
        <v/>
      </c>
      <c r="V49" s="312" t="str">
        <f>IF('女子一覧表 '!V49=1,"○","")</f>
        <v/>
      </c>
      <c r="W49" s="312" t="str">
        <f>IF('女子一覧表 '!W49=1,"○","")</f>
        <v/>
      </c>
      <c r="X49" s="353" t="str">
        <f>IF('女子一覧表 '!X49=1,"○","")</f>
        <v/>
      </c>
      <c r="Z49" s="311">
        <v>42</v>
      </c>
      <c r="AA49" s="312" t="str">
        <f t="shared" si="0"/>
        <v/>
      </c>
      <c r="AB49" s="312" t="str">
        <f t="shared" si="1"/>
        <v/>
      </c>
      <c r="AC49" s="324" t="str">
        <f t="shared" si="2"/>
        <v/>
      </c>
      <c r="AD49" s="352" t="str">
        <f>IF('女子一覧表 '!AD49=1,"○","")</f>
        <v/>
      </c>
      <c r="AE49" s="312" t="str">
        <f>IF('女子一覧表 '!AE49=1,"○","")</f>
        <v/>
      </c>
      <c r="AF49" s="312" t="str">
        <f>IF('女子一覧表 '!AF49=1,"○","")</f>
        <v/>
      </c>
      <c r="AG49" s="312" t="str">
        <f>IF('女子一覧表 '!AG49=1,"○","")</f>
        <v/>
      </c>
      <c r="AH49" s="312" t="str">
        <f>IF('女子一覧表 '!AH49=1,"○","")</f>
        <v/>
      </c>
      <c r="AI49" s="312" t="str">
        <f>IF('女子一覧表 '!AI49=1,"○","")</f>
        <v/>
      </c>
      <c r="AJ49" s="312" t="str">
        <f>IF('女子一覧表 '!AJ49=1,"○","")</f>
        <v/>
      </c>
      <c r="AK49" s="312" t="str">
        <f>IF('女子一覧表 '!AK49=1,"○","")</f>
        <v/>
      </c>
      <c r="AL49" s="312" t="str">
        <f>IF('女子一覧表 '!AL49=1,"○","")</f>
        <v/>
      </c>
      <c r="AM49" s="312" t="str">
        <f>IF('女子一覧表 '!AM49=1,"○","")</f>
        <v/>
      </c>
      <c r="AN49" s="312" t="str">
        <f>IF('女子一覧表 '!AN49=1,"○","")</f>
        <v/>
      </c>
      <c r="AO49" s="312" t="str">
        <f>IF('女子一覧表 '!AO49=1,"○","")</f>
        <v/>
      </c>
      <c r="AP49" s="312" t="str">
        <f>IF('女子一覧表 '!AP49=1,"○","")</f>
        <v/>
      </c>
      <c r="AQ49" s="312" t="str">
        <f>IF('女子一覧表 '!AQ49=1,"○","")</f>
        <v/>
      </c>
      <c r="AR49" s="312" t="str">
        <f>IF('女子一覧表 '!AR49=1,"○","")</f>
        <v/>
      </c>
      <c r="AS49" s="312" t="str">
        <f>IF('女子一覧表 '!AS49=1,"○","")</f>
        <v/>
      </c>
      <c r="AT49" s="312" t="str">
        <f>IF('女子一覧表 '!AT49=1,"○","")</f>
        <v/>
      </c>
      <c r="AU49" s="312" t="str">
        <f>IF('女子一覧表 '!AU49=1,"○","")</f>
        <v/>
      </c>
      <c r="AV49" s="312" t="str">
        <f>IF('女子一覧表 '!AV49=1,"○","")</f>
        <v/>
      </c>
      <c r="AW49" s="353" t="str">
        <f>IF('女子一覧表 '!AW49=1,"○","")</f>
        <v/>
      </c>
    </row>
    <row r="50" spans="1:49" ht="15.95" customHeight="1">
      <c r="A50" s="311">
        <v>43</v>
      </c>
      <c r="B50" s="312" t="str">
        <f>女子種目選択!B46</f>
        <v/>
      </c>
      <c r="C50" s="312" t="str">
        <f>女子種目選択!C46</f>
        <v/>
      </c>
      <c r="D50" s="324" t="str">
        <f>女子種目選択!D46</f>
        <v/>
      </c>
      <c r="E50" s="352" t="str">
        <f>IF('女子一覧表 '!E50=1,"○","")</f>
        <v/>
      </c>
      <c r="F50" s="312" t="str">
        <f>IF('女子一覧表 '!F50=1,"○","")</f>
        <v/>
      </c>
      <c r="G50" s="312" t="str">
        <f>IF('女子一覧表 '!G50=1,"○","")</f>
        <v/>
      </c>
      <c r="H50" s="312" t="str">
        <f>IF('女子一覧表 '!H50=1,"○","")</f>
        <v/>
      </c>
      <c r="I50" s="312" t="str">
        <f>IF('女子一覧表 '!I50=1,"○","")</f>
        <v/>
      </c>
      <c r="J50" s="312" t="str">
        <f>IF('女子一覧表 '!J50=1,"○","")</f>
        <v/>
      </c>
      <c r="K50" s="312" t="str">
        <f>IF('女子一覧表 '!K50=1,"○","")</f>
        <v/>
      </c>
      <c r="L50" s="312" t="str">
        <f>IF('女子一覧表 '!L50=1,"○","")</f>
        <v/>
      </c>
      <c r="M50" s="312" t="str">
        <f>IF('女子一覧表 '!M50=1,"○","")</f>
        <v/>
      </c>
      <c r="N50" s="312" t="str">
        <f>IF('女子一覧表 '!N50=1,"○","")</f>
        <v/>
      </c>
      <c r="O50" s="312" t="str">
        <f>IF('女子一覧表 '!O50=1,"○","")</f>
        <v/>
      </c>
      <c r="P50" s="312" t="str">
        <f>IF('女子一覧表 '!P50=1,"○","")</f>
        <v/>
      </c>
      <c r="Q50" s="312" t="str">
        <f>IF('女子一覧表 '!Q50=1,"○","")</f>
        <v/>
      </c>
      <c r="R50" s="312" t="str">
        <f>IF('女子一覧表 '!R50=1,"○","")</f>
        <v/>
      </c>
      <c r="S50" s="312" t="str">
        <f>IF('女子一覧表 '!S50=1,"○","")</f>
        <v/>
      </c>
      <c r="T50" s="312" t="str">
        <f>IF('女子一覧表 '!T50=1,"○","")</f>
        <v/>
      </c>
      <c r="U50" s="312" t="str">
        <f>IF('女子一覧表 '!U50=1,"○","")</f>
        <v/>
      </c>
      <c r="V50" s="312" t="str">
        <f>IF('女子一覧表 '!V50=1,"○","")</f>
        <v/>
      </c>
      <c r="W50" s="312" t="str">
        <f>IF('女子一覧表 '!W50=1,"○","")</f>
        <v/>
      </c>
      <c r="X50" s="353" t="str">
        <f>IF('女子一覧表 '!X50=1,"○","")</f>
        <v/>
      </c>
      <c r="Z50" s="311">
        <v>43</v>
      </c>
      <c r="AA50" s="312" t="str">
        <f t="shared" si="0"/>
        <v/>
      </c>
      <c r="AB50" s="312" t="str">
        <f t="shared" si="1"/>
        <v/>
      </c>
      <c r="AC50" s="324" t="str">
        <f t="shared" si="2"/>
        <v/>
      </c>
      <c r="AD50" s="352" t="str">
        <f>IF('女子一覧表 '!AD50=1,"○","")</f>
        <v/>
      </c>
      <c r="AE50" s="312" t="str">
        <f>IF('女子一覧表 '!AE50=1,"○","")</f>
        <v/>
      </c>
      <c r="AF50" s="312" t="str">
        <f>IF('女子一覧表 '!AF50=1,"○","")</f>
        <v/>
      </c>
      <c r="AG50" s="312" t="str">
        <f>IF('女子一覧表 '!AG50=1,"○","")</f>
        <v/>
      </c>
      <c r="AH50" s="312" t="str">
        <f>IF('女子一覧表 '!AH50=1,"○","")</f>
        <v/>
      </c>
      <c r="AI50" s="312" t="str">
        <f>IF('女子一覧表 '!AI50=1,"○","")</f>
        <v/>
      </c>
      <c r="AJ50" s="312" t="str">
        <f>IF('女子一覧表 '!AJ50=1,"○","")</f>
        <v/>
      </c>
      <c r="AK50" s="312" t="str">
        <f>IF('女子一覧表 '!AK50=1,"○","")</f>
        <v/>
      </c>
      <c r="AL50" s="312" t="str">
        <f>IF('女子一覧表 '!AL50=1,"○","")</f>
        <v/>
      </c>
      <c r="AM50" s="312" t="str">
        <f>IF('女子一覧表 '!AM50=1,"○","")</f>
        <v/>
      </c>
      <c r="AN50" s="312" t="str">
        <f>IF('女子一覧表 '!AN50=1,"○","")</f>
        <v/>
      </c>
      <c r="AO50" s="312" t="str">
        <f>IF('女子一覧表 '!AO50=1,"○","")</f>
        <v/>
      </c>
      <c r="AP50" s="312" t="str">
        <f>IF('女子一覧表 '!AP50=1,"○","")</f>
        <v/>
      </c>
      <c r="AQ50" s="312" t="str">
        <f>IF('女子一覧表 '!AQ50=1,"○","")</f>
        <v/>
      </c>
      <c r="AR50" s="312" t="str">
        <f>IF('女子一覧表 '!AR50=1,"○","")</f>
        <v/>
      </c>
      <c r="AS50" s="312" t="str">
        <f>IF('女子一覧表 '!AS50=1,"○","")</f>
        <v/>
      </c>
      <c r="AT50" s="312" t="str">
        <f>IF('女子一覧表 '!AT50=1,"○","")</f>
        <v/>
      </c>
      <c r="AU50" s="312" t="str">
        <f>IF('女子一覧表 '!AU50=1,"○","")</f>
        <v/>
      </c>
      <c r="AV50" s="312" t="str">
        <f>IF('女子一覧表 '!AV50=1,"○","")</f>
        <v/>
      </c>
      <c r="AW50" s="353" t="str">
        <f>IF('女子一覧表 '!AW50=1,"○","")</f>
        <v/>
      </c>
    </row>
    <row r="51" spans="1:49" ht="15.95" customHeight="1">
      <c r="A51" s="311">
        <v>44</v>
      </c>
      <c r="B51" s="312" t="str">
        <f>女子種目選択!B47</f>
        <v/>
      </c>
      <c r="C51" s="312" t="str">
        <f>女子種目選択!C47</f>
        <v/>
      </c>
      <c r="D51" s="324" t="str">
        <f>女子種目選択!D47</f>
        <v/>
      </c>
      <c r="E51" s="352" t="str">
        <f>IF('女子一覧表 '!E51=1,"○","")</f>
        <v/>
      </c>
      <c r="F51" s="312" t="str">
        <f>IF('女子一覧表 '!F51=1,"○","")</f>
        <v/>
      </c>
      <c r="G51" s="312" t="str">
        <f>IF('女子一覧表 '!G51=1,"○","")</f>
        <v/>
      </c>
      <c r="H51" s="312" t="str">
        <f>IF('女子一覧表 '!H51=1,"○","")</f>
        <v/>
      </c>
      <c r="I51" s="312" t="str">
        <f>IF('女子一覧表 '!I51=1,"○","")</f>
        <v/>
      </c>
      <c r="J51" s="312" t="str">
        <f>IF('女子一覧表 '!J51=1,"○","")</f>
        <v/>
      </c>
      <c r="K51" s="312" t="str">
        <f>IF('女子一覧表 '!K51=1,"○","")</f>
        <v/>
      </c>
      <c r="L51" s="312" t="str">
        <f>IF('女子一覧表 '!L51=1,"○","")</f>
        <v/>
      </c>
      <c r="M51" s="312" t="str">
        <f>IF('女子一覧表 '!M51=1,"○","")</f>
        <v/>
      </c>
      <c r="N51" s="312" t="str">
        <f>IF('女子一覧表 '!N51=1,"○","")</f>
        <v/>
      </c>
      <c r="O51" s="312" t="str">
        <f>IF('女子一覧表 '!O51=1,"○","")</f>
        <v/>
      </c>
      <c r="P51" s="312" t="str">
        <f>IF('女子一覧表 '!P51=1,"○","")</f>
        <v/>
      </c>
      <c r="Q51" s="312" t="str">
        <f>IF('女子一覧表 '!Q51=1,"○","")</f>
        <v/>
      </c>
      <c r="R51" s="312" t="str">
        <f>IF('女子一覧表 '!R51=1,"○","")</f>
        <v/>
      </c>
      <c r="S51" s="312" t="str">
        <f>IF('女子一覧表 '!S51=1,"○","")</f>
        <v/>
      </c>
      <c r="T51" s="312" t="str">
        <f>IF('女子一覧表 '!T51=1,"○","")</f>
        <v/>
      </c>
      <c r="U51" s="312" t="str">
        <f>IF('女子一覧表 '!U51=1,"○","")</f>
        <v/>
      </c>
      <c r="V51" s="312" t="str">
        <f>IF('女子一覧表 '!V51=1,"○","")</f>
        <v/>
      </c>
      <c r="W51" s="312" t="str">
        <f>IF('女子一覧表 '!W51=1,"○","")</f>
        <v/>
      </c>
      <c r="X51" s="353" t="str">
        <f>IF('女子一覧表 '!X51=1,"○","")</f>
        <v/>
      </c>
      <c r="Z51" s="311">
        <v>44</v>
      </c>
      <c r="AA51" s="312" t="str">
        <f t="shared" si="0"/>
        <v/>
      </c>
      <c r="AB51" s="312" t="str">
        <f t="shared" si="1"/>
        <v/>
      </c>
      <c r="AC51" s="324" t="str">
        <f t="shared" si="2"/>
        <v/>
      </c>
      <c r="AD51" s="352" t="str">
        <f>IF('女子一覧表 '!AD51=1,"○","")</f>
        <v/>
      </c>
      <c r="AE51" s="312" t="str">
        <f>IF('女子一覧表 '!AE51=1,"○","")</f>
        <v/>
      </c>
      <c r="AF51" s="312" t="str">
        <f>IF('女子一覧表 '!AF51=1,"○","")</f>
        <v/>
      </c>
      <c r="AG51" s="312" t="str">
        <f>IF('女子一覧表 '!AG51=1,"○","")</f>
        <v/>
      </c>
      <c r="AH51" s="312" t="str">
        <f>IF('女子一覧表 '!AH51=1,"○","")</f>
        <v/>
      </c>
      <c r="AI51" s="312" t="str">
        <f>IF('女子一覧表 '!AI51=1,"○","")</f>
        <v/>
      </c>
      <c r="AJ51" s="312" t="str">
        <f>IF('女子一覧表 '!AJ51=1,"○","")</f>
        <v/>
      </c>
      <c r="AK51" s="312" t="str">
        <f>IF('女子一覧表 '!AK51=1,"○","")</f>
        <v/>
      </c>
      <c r="AL51" s="312" t="str">
        <f>IF('女子一覧表 '!AL51=1,"○","")</f>
        <v/>
      </c>
      <c r="AM51" s="312" t="str">
        <f>IF('女子一覧表 '!AM51=1,"○","")</f>
        <v/>
      </c>
      <c r="AN51" s="312" t="str">
        <f>IF('女子一覧表 '!AN51=1,"○","")</f>
        <v/>
      </c>
      <c r="AO51" s="312" t="str">
        <f>IF('女子一覧表 '!AO51=1,"○","")</f>
        <v/>
      </c>
      <c r="AP51" s="312" t="str">
        <f>IF('女子一覧表 '!AP51=1,"○","")</f>
        <v/>
      </c>
      <c r="AQ51" s="312" t="str">
        <f>IF('女子一覧表 '!AQ51=1,"○","")</f>
        <v/>
      </c>
      <c r="AR51" s="312" t="str">
        <f>IF('女子一覧表 '!AR51=1,"○","")</f>
        <v/>
      </c>
      <c r="AS51" s="312" t="str">
        <f>IF('女子一覧表 '!AS51=1,"○","")</f>
        <v/>
      </c>
      <c r="AT51" s="312" t="str">
        <f>IF('女子一覧表 '!AT51=1,"○","")</f>
        <v/>
      </c>
      <c r="AU51" s="312" t="str">
        <f>IF('女子一覧表 '!AU51=1,"○","")</f>
        <v/>
      </c>
      <c r="AV51" s="312" t="str">
        <f>IF('女子一覧表 '!AV51=1,"○","")</f>
        <v/>
      </c>
      <c r="AW51" s="353" t="str">
        <f>IF('女子一覧表 '!AW51=1,"○","")</f>
        <v/>
      </c>
    </row>
    <row r="52" spans="1:49" ht="15.95" customHeight="1">
      <c r="A52" s="311">
        <v>45</v>
      </c>
      <c r="B52" s="312" t="str">
        <f>女子種目選択!B48</f>
        <v/>
      </c>
      <c r="C52" s="312" t="str">
        <f>女子種目選択!C48</f>
        <v/>
      </c>
      <c r="D52" s="324" t="str">
        <f>女子種目選択!D48</f>
        <v/>
      </c>
      <c r="E52" s="352" t="str">
        <f>IF('女子一覧表 '!E52=1,"○","")</f>
        <v/>
      </c>
      <c r="F52" s="312" t="str">
        <f>IF('女子一覧表 '!F52=1,"○","")</f>
        <v/>
      </c>
      <c r="G52" s="312" t="str">
        <f>IF('女子一覧表 '!G52=1,"○","")</f>
        <v/>
      </c>
      <c r="H52" s="312" t="str">
        <f>IF('女子一覧表 '!H52=1,"○","")</f>
        <v/>
      </c>
      <c r="I52" s="312" t="str">
        <f>IF('女子一覧表 '!I52=1,"○","")</f>
        <v/>
      </c>
      <c r="J52" s="312" t="str">
        <f>IF('女子一覧表 '!J52=1,"○","")</f>
        <v/>
      </c>
      <c r="K52" s="312" t="str">
        <f>IF('女子一覧表 '!K52=1,"○","")</f>
        <v/>
      </c>
      <c r="L52" s="312" t="str">
        <f>IF('女子一覧表 '!L52=1,"○","")</f>
        <v/>
      </c>
      <c r="M52" s="312" t="str">
        <f>IF('女子一覧表 '!M52=1,"○","")</f>
        <v/>
      </c>
      <c r="N52" s="312" t="str">
        <f>IF('女子一覧表 '!N52=1,"○","")</f>
        <v/>
      </c>
      <c r="O52" s="312" t="str">
        <f>IF('女子一覧表 '!O52=1,"○","")</f>
        <v/>
      </c>
      <c r="P52" s="312" t="str">
        <f>IF('女子一覧表 '!P52=1,"○","")</f>
        <v/>
      </c>
      <c r="Q52" s="312" t="str">
        <f>IF('女子一覧表 '!Q52=1,"○","")</f>
        <v/>
      </c>
      <c r="R52" s="312" t="str">
        <f>IF('女子一覧表 '!R52=1,"○","")</f>
        <v/>
      </c>
      <c r="S52" s="312" t="str">
        <f>IF('女子一覧表 '!S52=1,"○","")</f>
        <v/>
      </c>
      <c r="T52" s="312" t="str">
        <f>IF('女子一覧表 '!T52=1,"○","")</f>
        <v/>
      </c>
      <c r="U52" s="312" t="str">
        <f>IF('女子一覧表 '!U52=1,"○","")</f>
        <v/>
      </c>
      <c r="V52" s="312" t="str">
        <f>IF('女子一覧表 '!V52=1,"○","")</f>
        <v/>
      </c>
      <c r="W52" s="312" t="str">
        <f>IF('女子一覧表 '!W52=1,"○","")</f>
        <v/>
      </c>
      <c r="X52" s="353" t="str">
        <f>IF('女子一覧表 '!X52=1,"○","")</f>
        <v/>
      </c>
      <c r="Z52" s="311">
        <v>45</v>
      </c>
      <c r="AA52" s="312" t="str">
        <f t="shared" si="0"/>
        <v/>
      </c>
      <c r="AB52" s="312" t="str">
        <f t="shared" si="1"/>
        <v/>
      </c>
      <c r="AC52" s="324" t="str">
        <f t="shared" si="2"/>
        <v/>
      </c>
      <c r="AD52" s="352" t="str">
        <f>IF('女子一覧表 '!AD52=1,"○","")</f>
        <v/>
      </c>
      <c r="AE52" s="312" t="str">
        <f>IF('女子一覧表 '!AE52=1,"○","")</f>
        <v/>
      </c>
      <c r="AF52" s="312" t="str">
        <f>IF('女子一覧表 '!AF52=1,"○","")</f>
        <v/>
      </c>
      <c r="AG52" s="312" t="str">
        <f>IF('女子一覧表 '!AG52=1,"○","")</f>
        <v/>
      </c>
      <c r="AH52" s="312" t="str">
        <f>IF('女子一覧表 '!AH52=1,"○","")</f>
        <v/>
      </c>
      <c r="AI52" s="312" t="str">
        <f>IF('女子一覧表 '!AI52=1,"○","")</f>
        <v/>
      </c>
      <c r="AJ52" s="312" t="str">
        <f>IF('女子一覧表 '!AJ52=1,"○","")</f>
        <v/>
      </c>
      <c r="AK52" s="312" t="str">
        <f>IF('女子一覧表 '!AK52=1,"○","")</f>
        <v/>
      </c>
      <c r="AL52" s="312" t="str">
        <f>IF('女子一覧表 '!AL52=1,"○","")</f>
        <v/>
      </c>
      <c r="AM52" s="312" t="str">
        <f>IF('女子一覧表 '!AM52=1,"○","")</f>
        <v/>
      </c>
      <c r="AN52" s="312" t="str">
        <f>IF('女子一覧表 '!AN52=1,"○","")</f>
        <v/>
      </c>
      <c r="AO52" s="312" t="str">
        <f>IF('女子一覧表 '!AO52=1,"○","")</f>
        <v/>
      </c>
      <c r="AP52" s="312" t="str">
        <f>IF('女子一覧表 '!AP52=1,"○","")</f>
        <v/>
      </c>
      <c r="AQ52" s="312" t="str">
        <f>IF('女子一覧表 '!AQ52=1,"○","")</f>
        <v/>
      </c>
      <c r="AR52" s="312" t="str">
        <f>IF('女子一覧表 '!AR52=1,"○","")</f>
        <v/>
      </c>
      <c r="AS52" s="312" t="str">
        <f>IF('女子一覧表 '!AS52=1,"○","")</f>
        <v/>
      </c>
      <c r="AT52" s="312" t="str">
        <f>IF('女子一覧表 '!AT52=1,"○","")</f>
        <v/>
      </c>
      <c r="AU52" s="312" t="str">
        <f>IF('女子一覧表 '!AU52=1,"○","")</f>
        <v/>
      </c>
      <c r="AV52" s="312" t="str">
        <f>IF('女子一覧表 '!AV52=1,"○","")</f>
        <v/>
      </c>
      <c r="AW52" s="353" t="str">
        <f>IF('女子一覧表 '!AW52=1,"○","")</f>
        <v/>
      </c>
    </row>
    <row r="53" spans="1:49" ht="15.95" customHeight="1">
      <c r="A53" s="311">
        <v>46</v>
      </c>
      <c r="B53" s="312" t="str">
        <f>女子種目選択!B49</f>
        <v/>
      </c>
      <c r="C53" s="312" t="str">
        <f>女子種目選択!C49</f>
        <v/>
      </c>
      <c r="D53" s="324" t="str">
        <f>女子種目選択!D49</f>
        <v/>
      </c>
      <c r="E53" s="352" t="str">
        <f>IF('女子一覧表 '!E53=1,"○","")</f>
        <v/>
      </c>
      <c r="F53" s="312" t="str">
        <f>IF('女子一覧表 '!F53=1,"○","")</f>
        <v/>
      </c>
      <c r="G53" s="312" t="str">
        <f>IF('女子一覧表 '!G53=1,"○","")</f>
        <v/>
      </c>
      <c r="H53" s="312" t="str">
        <f>IF('女子一覧表 '!H53=1,"○","")</f>
        <v/>
      </c>
      <c r="I53" s="312" t="str">
        <f>IF('女子一覧表 '!I53=1,"○","")</f>
        <v/>
      </c>
      <c r="J53" s="312" t="str">
        <f>IF('女子一覧表 '!J53=1,"○","")</f>
        <v/>
      </c>
      <c r="K53" s="312" t="str">
        <f>IF('女子一覧表 '!K53=1,"○","")</f>
        <v/>
      </c>
      <c r="L53" s="312" t="str">
        <f>IF('女子一覧表 '!L53=1,"○","")</f>
        <v/>
      </c>
      <c r="M53" s="312" t="str">
        <f>IF('女子一覧表 '!M53=1,"○","")</f>
        <v/>
      </c>
      <c r="N53" s="312" t="str">
        <f>IF('女子一覧表 '!N53=1,"○","")</f>
        <v/>
      </c>
      <c r="O53" s="312" t="str">
        <f>IF('女子一覧表 '!O53=1,"○","")</f>
        <v/>
      </c>
      <c r="P53" s="312" t="str">
        <f>IF('女子一覧表 '!P53=1,"○","")</f>
        <v/>
      </c>
      <c r="Q53" s="312" t="str">
        <f>IF('女子一覧表 '!Q53=1,"○","")</f>
        <v/>
      </c>
      <c r="R53" s="312" t="str">
        <f>IF('女子一覧表 '!R53=1,"○","")</f>
        <v/>
      </c>
      <c r="S53" s="312" t="str">
        <f>IF('女子一覧表 '!S53=1,"○","")</f>
        <v/>
      </c>
      <c r="T53" s="312" t="str">
        <f>IF('女子一覧表 '!T53=1,"○","")</f>
        <v/>
      </c>
      <c r="U53" s="312" t="str">
        <f>IF('女子一覧表 '!U53=1,"○","")</f>
        <v/>
      </c>
      <c r="V53" s="312" t="str">
        <f>IF('女子一覧表 '!V53=1,"○","")</f>
        <v/>
      </c>
      <c r="W53" s="312" t="str">
        <f>IF('女子一覧表 '!W53=1,"○","")</f>
        <v/>
      </c>
      <c r="X53" s="353" t="str">
        <f>IF('女子一覧表 '!X53=1,"○","")</f>
        <v/>
      </c>
      <c r="Z53" s="311">
        <v>46</v>
      </c>
      <c r="AA53" s="312" t="str">
        <f t="shared" si="0"/>
        <v/>
      </c>
      <c r="AB53" s="312" t="str">
        <f t="shared" si="1"/>
        <v/>
      </c>
      <c r="AC53" s="324" t="str">
        <f t="shared" si="2"/>
        <v/>
      </c>
      <c r="AD53" s="352" t="str">
        <f>IF('女子一覧表 '!AD53=1,"○","")</f>
        <v/>
      </c>
      <c r="AE53" s="312" t="str">
        <f>IF('女子一覧表 '!AE53=1,"○","")</f>
        <v/>
      </c>
      <c r="AF53" s="312" t="str">
        <f>IF('女子一覧表 '!AF53=1,"○","")</f>
        <v/>
      </c>
      <c r="AG53" s="312" t="str">
        <f>IF('女子一覧表 '!AG53=1,"○","")</f>
        <v/>
      </c>
      <c r="AH53" s="312" t="str">
        <f>IF('女子一覧表 '!AH53=1,"○","")</f>
        <v/>
      </c>
      <c r="AI53" s="312" t="str">
        <f>IF('女子一覧表 '!AI53=1,"○","")</f>
        <v/>
      </c>
      <c r="AJ53" s="312" t="str">
        <f>IF('女子一覧表 '!AJ53=1,"○","")</f>
        <v/>
      </c>
      <c r="AK53" s="312" t="str">
        <f>IF('女子一覧表 '!AK53=1,"○","")</f>
        <v/>
      </c>
      <c r="AL53" s="312" t="str">
        <f>IF('女子一覧表 '!AL53=1,"○","")</f>
        <v/>
      </c>
      <c r="AM53" s="312" t="str">
        <f>IF('女子一覧表 '!AM53=1,"○","")</f>
        <v/>
      </c>
      <c r="AN53" s="312" t="str">
        <f>IF('女子一覧表 '!AN53=1,"○","")</f>
        <v/>
      </c>
      <c r="AO53" s="312" t="str">
        <f>IF('女子一覧表 '!AO53=1,"○","")</f>
        <v/>
      </c>
      <c r="AP53" s="312" t="str">
        <f>IF('女子一覧表 '!AP53=1,"○","")</f>
        <v/>
      </c>
      <c r="AQ53" s="312" t="str">
        <f>IF('女子一覧表 '!AQ53=1,"○","")</f>
        <v/>
      </c>
      <c r="AR53" s="312" t="str">
        <f>IF('女子一覧表 '!AR53=1,"○","")</f>
        <v/>
      </c>
      <c r="AS53" s="312" t="str">
        <f>IF('女子一覧表 '!AS53=1,"○","")</f>
        <v/>
      </c>
      <c r="AT53" s="312" t="str">
        <f>IF('女子一覧表 '!AT53=1,"○","")</f>
        <v/>
      </c>
      <c r="AU53" s="312" t="str">
        <f>IF('女子一覧表 '!AU53=1,"○","")</f>
        <v/>
      </c>
      <c r="AV53" s="312" t="str">
        <f>IF('女子一覧表 '!AV53=1,"○","")</f>
        <v/>
      </c>
      <c r="AW53" s="353" t="str">
        <f>IF('女子一覧表 '!AW53=1,"○","")</f>
        <v/>
      </c>
    </row>
    <row r="54" spans="1:49" ht="15.95" customHeight="1">
      <c r="A54" s="311">
        <v>47</v>
      </c>
      <c r="B54" s="312" t="str">
        <f>女子種目選択!B50</f>
        <v/>
      </c>
      <c r="C54" s="312" t="str">
        <f>女子種目選択!C50</f>
        <v/>
      </c>
      <c r="D54" s="324" t="str">
        <f>女子種目選択!D50</f>
        <v/>
      </c>
      <c r="E54" s="352" t="str">
        <f>IF('女子一覧表 '!E54=1,"○","")</f>
        <v/>
      </c>
      <c r="F54" s="312" t="str">
        <f>IF('女子一覧表 '!F54=1,"○","")</f>
        <v/>
      </c>
      <c r="G54" s="312" t="str">
        <f>IF('女子一覧表 '!G54=1,"○","")</f>
        <v/>
      </c>
      <c r="H54" s="312" t="str">
        <f>IF('女子一覧表 '!H54=1,"○","")</f>
        <v/>
      </c>
      <c r="I54" s="312" t="str">
        <f>IF('女子一覧表 '!I54=1,"○","")</f>
        <v/>
      </c>
      <c r="J54" s="312" t="str">
        <f>IF('女子一覧表 '!J54=1,"○","")</f>
        <v/>
      </c>
      <c r="K54" s="312" t="str">
        <f>IF('女子一覧表 '!K54=1,"○","")</f>
        <v/>
      </c>
      <c r="L54" s="312" t="str">
        <f>IF('女子一覧表 '!L54=1,"○","")</f>
        <v/>
      </c>
      <c r="M54" s="312" t="str">
        <f>IF('女子一覧表 '!M54=1,"○","")</f>
        <v/>
      </c>
      <c r="N54" s="312" t="str">
        <f>IF('女子一覧表 '!N54=1,"○","")</f>
        <v/>
      </c>
      <c r="O54" s="312" t="str">
        <f>IF('女子一覧表 '!O54=1,"○","")</f>
        <v/>
      </c>
      <c r="P54" s="312" t="str">
        <f>IF('女子一覧表 '!P54=1,"○","")</f>
        <v/>
      </c>
      <c r="Q54" s="312" t="str">
        <f>IF('女子一覧表 '!Q54=1,"○","")</f>
        <v/>
      </c>
      <c r="R54" s="312" t="str">
        <f>IF('女子一覧表 '!R54=1,"○","")</f>
        <v/>
      </c>
      <c r="S54" s="312" t="str">
        <f>IF('女子一覧表 '!S54=1,"○","")</f>
        <v/>
      </c>
      <c r="T54" s="312" t="str">
        <f>IF('女子一覧表 '!T54=1,"○","")</f>
        <v/>
      </c>
      <c r="U54" s="312" t="str">
        <f>IF('女子一覧表 '!U54=1,"○","")</f>
        <v/>
      </c>
      <c r="V54" s="312" t="str">
        <f>IF('女子一覧表 '!V54=1,"○","")</f>
        <v/>
      </c>
      <c r="W54" s="312" t="str">
        <f>IF('女子一覧表 '!W54=1,"○","")</f>
        <v/>
      </c>
      <c r="X54" s="353" t="str">
        <f>IF('女子一覧表 '!X54=1,"○","")</f>
        <v/>
      </c>
      <c r="Z54" s="311">
        <v>47</v>
      </c>
      <c r="AA54" s="312" t="str">
        <f t="shared" si="0"/>
        <v/>
      </c>
      <c r="AB54" s="312" t="str">
        <f t="shared" si="1"/>
        <v/>
      </c>
      <c r="AC54" s="324" t="str">
        <f t="shared" si="2"/>
        <v/>
      </c>
      <c r="AD54" s="352" t="str">
        <f>IF('女子一覧表 '!AD54=1,"○","")</f>
        <v/>
      </c>
      <c r="AE54" s="312" t="str">
        <f>IF('女子一覧表 '!AE54=1,"○","")</f>
        <v/>
      </c>
      <c r="AF54" s="312" t="str">
        <f>IF('女子一覧表 '!AF54=1,"○","")</f>
        <v/>
      </c>
      <c r="AG54" s="312" t="str">
        <f>IF('女子一覧表 '!AG54=1,"○","")</f>
        <v/>
      </c>
      <c r="AH54" s="312" t="str">
        <f>IF('女子一覧表 '!AH54=1,"○","")</f>
        <v/>
      </c>
      <c r="AI54" s="312" t="str">
        <f>IF('女子一覧表 '!AI54=1,"○","")</f>
        <v/>
      </c>
      <c r="AJ54" s="312" t="str">
        <f>IF('女子一覧表 '!AJ54=1,"○","")</f>
        <v/>
      </c>
      <c r="AK54" s="312" t="str">
        <f>IF('女子一覧表 '!AK54=1,"○","")</f>
        <v/>
      </c>
      <c r="AL54" s="312" t="str">
        <f>IF('女子一覧表 '!AL54=1,"○","")</f>
        <v/>
      </c>
      <c r="AM54" s="312" t="str">
        <f>IF('女子一覧表 '!AM54=1,"○","")</f>
        <v/>
      </c>
      <c r="AN54" s="312" t="str">
        <f>IF('女子一覧表 '!AN54=1,"○","")</f>
        <v/>
      </c>
      <c r="AO54" s="312" t="str">
        <f>IF('女子一覧表 '!AO54=1,"○","")</f>
        <v/>
      </c>
      <c r="AP54" s="312" t="str">
        <f>IF('女子一覧表 '!AP54=1,"○","")</f>
        <v/>
      </c>
      <c r="AQ54" s="312" t="str">
        <f>IF('女子一覧表 '!AQ54=1,"○","")</f>
        <v/>
      </c>
      <c r="AR54" s="312" t="str">
        <f>IF('女子一覧表 '!AR54=1,"○","")</f>
        <v/>
      </c>
      <c r="AS54" s="312" t="str">
        <f>IF('女子一覧表 '!AS54=1,"○","")</f>
        <v/>
      </c>
      <c r="AT54" s="312" t="str">
        <f>IF('女子一覧表 '!AT54=1,"○","")</f>
        <v/>
      </c>
      <c r="AU54" s="312" t="str">
        <f>IF('女子一覧表 '!AU54=1,"○","")</f>
        <v/>
      </c>
      <c r="AV54" s="312" t="str">
        <f>IF('女子一覧表 '!AV54=1,"○","")</f>
        <v/>
      </c>
      <c r="AW54" s="353" t="str">
        <f>IF('女子一覧表 '!AW54=1,"○","")</f>
        <v/>
      </c>
    </row>
    <row r="55" spans="1:49" ht="15.95" customHeight="1">
      <c r="A55" s="311">
        <v>48</v>
      </c>
      <c r="B55" s="312" t="str">
        <f>女子種目選択!B51</f>
        <v/>
      </c>
      <c r="C55" s="312" t="str">
        <f>女子種目選択!C51</f>
        <v/>
      </c>
      <c r="D55" s="324" t="str">
        <f>女子種目選択!D51</f>
        <v/>
      </c>
      <c r="E55" s="352" t="str">
        <f>IF('女子一覧表 '!E55=1,"○","")</f>
        <v/>
      </c>
      <c r="F55" s="312" t="str">
        <f>IF('女子一覧表 '!F55=1,"○","")</f>
        <v/>
      </c>
      <c r="G55" s="312" t="str">
        <f>IF('女子一覧表 '!G55=1,"○","")</f>
        <v/>
      </c>
      <c r="H55" s="312" t="str">
        <f>IF('女子一覧表 '!H55=1,"○","")</f>
        <v/>
      </c>
      <c r="I55" s="312" t="str">
        <f>IF('女子一覧表 '!I55=1,"○","")</f>
        <v/>
      </c>
      <c r="J55" s="312" t="str">
        <f>IF('女子一覧表 '!J55=1,"○","")</f>
        <v/>
      </c>
      <c r="K55" s="312" t="str">
        <f>IF('女子一覧表 '!K55=1,"○","")</f>
        <v/>
      </c>
      <c r="L55" s="312" t="str">
        <f>IF('女子一覧表 '!L55=1,"○","")</f>
        <v/>
      </c>
      <c r="M55" s="312" t="str">
        <f>IF('女子一覧表 '!M55=1,"○","")</f>
        <v/>
      </c>
      <c r="N55" s="312" t="str">
        <f>IF('女子一覧表 '!N55=1,"○","")</f>
        <v/>
      </c>
      <c r="O55" s="312" t="str">
        <f>IF('女子一覧表 '!O55=1,"○","")</f>
        <v/>
      </c>
      <c r="P55" s="312" t="str">
        <f>IF('女子一覧表 '!P55=1,"○","")</f>
        <v/>
      </c>
      <c r="Q55" s="312" t="str">
        <f>IF('女子一覧表 '!Q55=1,"○","")</f>
        <v/>
      </c>
      <c r="R55" s="312" t="str">
        <f>IF('女子一覧表 '!R55=1,"○","")</f>
        <v/>
      </c>
      <c r="S55" s="312" t="str">
        <f>IF('女子一覧表 '!S55=1,"○","")</f>
        <v/>
      </c>
      <c r="T55" s="312" t="str">
        <f>IF('女子一覧表 '!T55=1,"○","")</f>
        <v/>
      </c>
      <c r="U55" s="312" t="str">
        <f>IF('女子一覧表 '!U55=1,"○","")</f>
        <v/>
      </c>
      <c r="V55" s="312" t="str">
        <f>IF('女子一覧表 '!V55=1,"○","")</f>
        <v/>
      </c>
      <c r="W55" s="312" t="str">
        <f>IF('女子一覧表 '!W55=1,"○","")</f>
        <v/>
      </c>
      <c r="X55" s="353" t="str">
        <f>IF('女子一覧表 '!X55=1,"○","")</f>
        <v/>
      </c>
      <c r="Z55" s="311">
        <v>48</v>
      </c>
      <c r="AA55" s="312" t="str">
        <f t="shared" si="0"/>
        <v/>
      </c>
      <c r="AB55" s="312" t="str">
        <f t="shared" si="1"/>
        <v/>
      </c>
      <c r="AC55" s="324" t="str">
        <f t="shared" si="2"/>
        <v/>
      </c>
      <c r="AD55" s="352" t="str">
        <f>IF('女子一覧表 '!AD55=1,"○","")</f>
        <v/>
      </c>
      <c r="AE55" s="312" t="str">
        <f>IF('女子一覧表 '!AE55=1,"○","")</f>
        <v/>
      </c>
      <c r="AF55" s="312" t="str">
        <f>IF('女子一覧表 '!AF55=1,"○","")</f>
        <v/>
      </c>
      <c r="AG55" s="312" t="str">
        <f>IF('女子一覧表 '!AG55=1,"○","")</f>
        <v/>
      </c>
      <c r="AH55" s="312" t="str">
        <f>IF('女子一覧表 '!AH55=1,"○","")</f>
        <v/>
      </c>
      <c r="AI55" s="312" t="str">
        <f>IF('女子一覧表 '!AI55=1,"○","")</f>
        <v/>
      </c>
      <c r="AJ55" s="312" t="str">
        <f>IF('女子一覧表 '!AJ55=1,"○","")</f>
        <v/>
      </c>
      <c r="AK55" s="312" t="str">
        <f>IF('女子一覧表 '!AK55=1,"○","")</f>
        <v/>
      </c>
      <c r="AL55" s="312" t="str">
        <f>IF('女子一覧表 '!AL55=1,"○","")</f>
        <v/>
      </c>
      <c r="AM55" s="312" t="str">
        <f>IF('女子一覧表 '!AM55=1,"○","")</f>
        <v/>
      </c>
      <c r="AN55" s="312" t="str">
        <f>IF('女子一覧表 '!AN55=1,"○","")</f>
        <v/>
      </c>
      <c r="AO55" s="312" t="str">
        <f>IF('女子一覧表 '!AO55=1,"○","")</f>
        <v/>
      </c>
      <c r="AP55" s="312" t="str">
        <f>IF('女子一覧表 '!AP55=1,"○","")</f>
        <v/>
      </c>
      <c r="AQ55" s="312" t="str">
        <f>IF('女子一覧表 '!AQ55=1,"○","")</f>
        <v/>
      </c>
      <c r="AR55" s="312" t="str">
        <f>IF('女子一覧表 '!AR55=1,"○","")</f>
        <v/>
      </c>
      <c r="AS55" s="312" t="str">
        <f>IF('女子一覧表 '!AS55=1,"○","")</f>
        <v/>
      </c>
      <c r="AT55" s="312" t="str">
        <f>IF('女子一覧表 '!AT55=1,"○","")</f>
        <v/>
      </c>
      <c r="AU55" s="312" t="str">
        <f>IF('女子一覧表 '!AU55=1,"○","")</f>
        <v/>
      </c>
      <c r="AV55" s="312" t="str">
        <f>IF('女子一覧表 '!AV55=1,"○","")</f>
        <v/>
      </c>
      <c r="AW55" s="353" t="str">
        <f>IF('女子一覧表 '!AW55=1,"○","")</f>
        <v/>
      </c>
    </row>
    <row r="56" spans="1:49" ht="15.95" customHeight="1">
      <c r="A56" s="311">
        <v>49</v>
      </c>
      <c r="B56" s="312" t="str">
        <f>女子種目選択!B52</f>
        <v/>
      </c>
      <c r="C56" s="312" t="str">
        <f>女子種目選択!C52</f>
        <v/>
      </c>
      <c r="D56" s="324" t="str">
        <f>女子種目選択!D52</f>
        <v/>
      </c>
      <c r="E56" s="352" t="str">
        <f>IF('女子一覧表 '!E56=1,"○","")</f>
        <v/>
      </c>
      <c r="F56" s="312" t="str">
        <f>IF('女子一覧表 '!F56=1,"○","")</f>
        <v/>
      </c>
      <c r="G56" s="312" t="str">
        <f>IF('女子一覧表 '!G56=1,"○","")</f>
        <v/>
      </c>
      <c r="H56" s="312" t="str">
        <f>IF('女子一覧表 '!H56=1,"○","")</f>
        <v/>
      </c>
      <c r="I56" s="312" t="str">
        <f>IF('女子一覧表 '!I56=1,"○","")</f>
        <v/>
      </c>
      <c r="J56" s="312" t="str">
        <f>IF('女子一覧表 '!J56=1,"○","")</f>
        <v/>
      </c>
      <c r="K56" s="312" t="str">
        <f>IF('女子一覧表 '!K56=1,"○","")</f>
        <v/>
      </c>
      <c r="L56" s="312" t="str">
        <f>IF('女子一覧表 '!L56=1,"○","")</f>
        <v/>
      </c>
      <c r="M56" s="312" t="str">
        <f>IF('女子一覧表 '!M56=1,"○","")</f>
        <v/>
      </c>
      <c r="N56" s="312" t="str">
        <f>IF('女子一覧表 '!N56=1,"○","")</f>
        <v/>
      </c>
      <c r="O56" s="312" t="str">
        <f>IF('女子一覧表 '!O56=1,"○","")</f>
        <v/>
      </c>
      <c r="P56" s="312" t="str">
        <f>IF('女子一覧表 '!P56=1,"○","")</f>
        <v/>
      </c>
      <c r="Q56" s="312" t="str">
        <f>IF('女子一覧表 '!Q56=1,"○","")</f>
        <v/>
      </c>
      <c r="R56" s="312" t="str">
        <f>IF('女子一覧表 '!R56=1,"○","")</f>
        <v/>
      </c>
      <c r="S56" s="312" t="str">
        <f>IF('女子一覧表 '!S56=1,"○","")</f>
        <v/>
      </c>
      <c r="T56" s="312" t="str">
        <f>IF('女子一覧表 '!T56=1,"○","")</f>
        <v/>
      </c>
      <c r="U56" s="312" t="str">
        <f>IF('女子一覧表 '!U56=1,"○","")</f>
        <v/>
      </c>
      <c r="V56" s="312" t="str">
        <f>IF('女子一覧表 '!V56=1,"○","")</f>
        <v/>
      </c>
      <c r="W56" s="312" t="str">
        <f>IF('女子一覧表 '!W56=1,"○","")</f>
        <v/>
      </c>
      <c r="X56" s="353" t="str">
        <f>IF('女子一覧表 '!X56=1,"○","")</f>
        <v/>
      </c>
      <c r="Z56" s="311">
        <v>49</v>
      </c>
      <c r="AA56" s="312" t="str">
        <f t="shared" si="0"/>
        <v/>
      </c>
      <c r="AB56" s="312" t="str">
        <f t="shared" si="1"/>
        <v/>
      </c>
      <c r="AC56" s="324" t="str">
        <f t="shared" si="2"/>
        <v/>
      </c>
      <c r="AD56" s="352" t="str">
        <f>IF('女子一覧表 '!AD56=1,"○","")</f>
        <v/>
      </c>
      <c r="AE56" s="312" t="str">
        <f>IF('女子一覧表 '!AE56=1,"○","")</f>
        <v/>
      </c>
      <c r="AF56" s="312" t="str">
        <f>IF('女子一覧表 '!AF56=1,"○","")</f>
        <v/>
      </c>
      <c r="AG56" s="312" t="str">
        <f>IF('女子一覧表 '!AG56=1,"○","")</f>
        <v/>
      </c>
      <c r="AH56" s="312" t="str">
        <f>IF('女子一覧表 '!AH56=1,"○","")</f>
        <v/>
      </c>
      <c r="AI56" s="312" t="str">
        <f>IF('女子一覧表 '!AI56=1,"○","")</f>
        <v/>
      </c>
      <c r="AJ56" s="312" t="str">
        <f>IF('女子一覧表 '!AJ56=1,"○","")</f>
        <v/>
      </c>
      <c r="AK56" s="312" t="str">
        <f>IF('女子一覧表 '!AK56=1,"○","")</f>
        <v/>
      </c>
      <c r="AL56" s="312" t="str">
        <f>IF('女子一覧表 '!AL56=1,"○","")</f>
        <v/>
      </c>
      <c r="AM56" s="312" t="str">
        <f>IF('女子一覧表 '!AM56=1,"○","")</f>
        <v/>
      </c>
      <c r="AN56" s="312" t="str">
        <f>IF('女子一覧表 '!AN56=1,"○","")</f>
        <v/>
      </c>
      <c r="AO56" s="312" t="str">
        <f>IF('女子一覧表 '!AO56=1,"○","")</f>
        <v/>
      </c>
      <c r="AP56" s="312" t="str">
        <f>IF('女子一覧表 '!AP56=1,"○","")</f>
        <v/>
      </c>
      <c r="AQ56" s="312" t="str">
        <f>IF('女子一覧表 '!AQ56=1,"○","")</f>
        <v/>
      </c>
      <c r="AR56" s="312" t="str">
        <f>IF('女子一覧表 '!AR56=1,"○","")</f>
        <v/>
      </c>
      <c r="AS56" s="312" t="str">
        <f>IF('女子一覧表 '!AS56=1,"○","")</f>
        <v/>
      </c>
      <c r="AT56" s="312" t="str">
        <f>IF('女子一覧表 '!AT56=1,"○","")</f>
        <v/>
      </c>
      <c r="AU56" s="312" t="str">
        <f>IF('女子一覧表 '!AU56=1,"○","")</f>
        <v/>
      </c>
      <c r="AV56" s="312" t="str">
        <f>IF('女子一覧表 '!AV56=1,"○","")</f>
        <v/>
      </c>
      <c r="AW56" s="353" t="str">
        <f>IF('女子一覧表 '!AW56=1,"○","")</f>
        <v/>
      </c>
    </row>
    <row r="57" spans="1:49" ht="15.95" customHeight="1" thickBot="1">
      <c r="A57" s="315">
        <v>50</v>
      </c>
      <c r="B57" s="316" t="str">
        <f>女子種目選択!B53</f>
        <v/>
      </c>
      <c r="C57" s="316" t="str">
        <f>女子種目選択!C53</f>
        <v/>
      </c>
      <c r="D57" s="317" t="str">
        <f>女子種目選択!D53</f>
        <v/>
      </c>
      <c r="E57" s="354" t="str">
        <f>IF('女子一覧表 '!E57=1,"○","")</f>
        <v/>
      </c>
      <c r="F57" s="316" t="str">
        <f>IF('女子一覧表 '!F57=1,"○","")</f>
        <v/>
      </c>
      <c r="G57" s="316" t="str">
        <f>IF('女子一覧表 '!G57=1,"○","")</f>
        <v/>
      </c>
      <c r="H57" s="316" t="str">
        <f>IF('女子一覧表 '!H57=1,"○","")</f>
        <v/>
      </c>
      <c r="I57" s="316" t="str">
        <f>IF('女子一覧表 '!I57=1,"○","")</f>
        <v/>
      </c>
      <c r="J57" s="316" t="str">
        <f>IF('女子一覧表 '!J57=1,"○","")</f>
        <v/>
      </c>
      <c r="K57" s="316" t="str">
        <f>IF('女子一覧表 '!K57=1,"○","")</f>
        <v/>
      </c>
      <c r="L57" s="316" t="str">
        <f>IF('女子一覧表 '!L57=1,"○","")</f>
        <v/>
      </c>
      <c r="M57" s="316" t="str">
        <f>IF('女子一覧表 '!M57=1,"○","")</f>
        <v/>
      </c>
      <c r="N57" s="316" t="str">
        <f>IF('女子一覧表 '!N57=1,"○","")</f>
        <v/>
      </c>
      <c r="O57" s="316" t="str">
        <f>IF('女子一覧表 '!O57=1,"○","")</f>
        <v/>
      </c>
      <c r="P57" s="316" t="str">
        <f>IF('女子一覧表 '!P57=1,"○","")</f>
        <v/>
      </c>
      <c r="Q57" s="316" t="str">
        <f>IF('女子一覧表 '!Q57=1,"○","")</f>
        <v/>
      </c>
      <c r="R57" s="316" t="str">
        <f>IF('女子一覧表 '!R57=1,"○","")</f>
        <v/>
      </c>
      <c r="S57" s="316" t="str">
        <f>IF('女子一覧表 '!S57=1,"○","")</f>
        <v/>
      </c>
      <c r="T57" s="316" t="str">
        <f>IF('女子一覧表 '!T57=1,"○","")</f>
        <v/>
      </c>
      <c r="U57" s="316" t="str">
        <f>IF('女子一覧表 '!U57=1,"○","")</f>
        <v/>
      </c>
      <c r="V57" s="316" t="str">
        <f>IF('女子一覧表 '!V57=1,"○","")</f>
        <v/>
      </c>
      <c r="W57" s="316" t="str">
        <f>IF('女子一覧表 '!W57=1,"○","")</f>
        <v/>
      </c>
      <c r="X57" s="355" t="str">
        <f>IF('女子一覧表 '!X57=1,"○","")</f>
        <v/>
      </c>
      <c r="Z57" s="315">
        <v>50</v>
      </c>
      <c r="AA57" s="316" t="str">
        <f t="shared" si="0"/>
        <v/>
      </c>
      <c r="AB57" s="316" t="str">
        <f t="shared" si="1"/>
        <v/>
      </c>
      <c r="AC57" s="317" t="str">
        <f t="shared" si="2"/>
        <v/>
      </c>
      <c r="AD57" s="354" t="str">
        <f>IF('女子一覧表 '!AD57=1,"○","")</f>
        <v/>
      </c>
      <c r="AE57" s="316" t="str">
        <f>IF('女子一覧表 '!AE57=1,"○","")</f>
        <v/>
      </c>
      <c r="AF57" s="316" t="str">
        <f>IF('女子一覧表 '!AF57=1,"○","")</f>
        <v/>
      </c>
      <c r="AG57" s="316" t="str">
        <f>IF('女子一覧表 '!AG57=1,"○","")</f>
        <v/>
      </c>
      <c r="AH57" s="316" t="str">
        <f>IF('女子一覧表 '!AH57=1,"○","")</f>
        <v/>
      </c>
      <c r="AI57" s="316" t="str">
        <f>IF('女子一覧表 '!AI57=1,"○","")</f>
        <v/>
      </c>
      <c r="AJ57" s="316" t="str">
        <f>IF('女子一覧表 '!AJ57=1,"○","")</f>
        <v/>
      </c>
      <c r="AK57" s="316" t="str">
        <f>IF('女子一覧表 '!AK57=1,"○","")</f>
        <v/>
      </c>
      <c r="AL57" s="316" t="str">
        <f>IF('女子一覧表 '!AL57=1,"○","")</f>
        <v/>
      </c>
      <c r="AM57" s="316" t="str">
        <f>IF('女子一覧表 '!AM57=1,"○","")</f>
        <v/>
      </c>
      <c r="AN57" s="316" t="str">
        <f>IF('女子一覧表 '!AN57=1,"○","")</f>
        <v/>
      </c>
      <c r="AO57" s="316" t="str">
        <f>IF('女子一覧表 '!AO57=1,"○","")</f>
        <v/>
      </c>
      <c r="AP57" s="316" t="str">
        <f>IF('女子一覧表 '!AP57=1,"○","")</f>
        <v/>
      </c>
      <c r="AQ57" s="316" t="str">
        <f>IF('女子一覧表 '!AQ57=1,"○","")</f>
        <v/>
      </c>
      <c r="AR57" s="316" t="str">
        <f>IF('女子一覧表 '!AR57=1,"○","")</f>
        <v/>
      </c>
      <c r="AS57" s="316" t="str">
        <f>IF('女子一覧表 '!AS57=1,"○","")</f>
        <v/>
      </c>
      <c r="AT57" s="316" t="str">
        <f>IF('女子一覧表 '!AT57=1,"○","")</f>
        <v/>
      </c>
      <c r="AU57" s="316" t="str">
        <f>IF('女子一覧表 '!AU57=1,"○","")</f>
        <v/>
      </c>
      <c r="AV57" s="316" t="str">
        <f>IF('女子一覧表 '!AV57=1,"○","")</f>
        <v/>
      </c>
      <c r="AW57" s="355" t="str">
        <f>IF('女子一覧表 '!AW57=1,"○","")</f>
        <v/>
      </c>
    </row>
    <row r="58" spans="1:49" hidden="1">
      <c r="E58" s="3">
        <f>COUNTIF(E8:E57,"○")</f>
        <v>0</v>
      </c>
      <c r="F58" s="3">
        <f t="shared" ref="F58:X58" si="3">COUNTIF(F8:F57,"○")</f>
        <v>0</v>
      </c>
      <c r="G58" s="3">
        <f t="shared" si="3"/>
        <v>0</v>
      </c>
      <c r="H58" s="3">
        <f t="shared" si="3"/>
        <v>0</v>
      </c>
      <c r="I58" s="3">
        <f t="shared" si="3"/>
        <v>0</v>
      </c>
      <c r="J58" s="3">
        <f t="shared" si="3"/>
        <v>0</v>
      </c>
      <c r="K58" s="3">
        <f t="shared" si="3"/>
        <v>0</v>
      </c>
      <c r="L58" s="3">
        <f t="shared" si="3"/>
        <v>0</v>
      </c>
      <c r="M58" s="3">
        <f t="shared" si="3"/>
        <v>0</v>
      </c>
      <c r="N58" s="3">
        <f t="shared" si="3"/>
        <v>0</v>
      </c>
      <c r="O58" s="3">
        <f t="shared" si="3"/>
        <v>0</v>
      </c>
      <c r="P58" s="3">
        <f t="shared" si="3"/>
        <v>0</v>
      </c>
      <c r="Q58" s="3">
        <f t="shared" si="3"/>
        <v>0</v>
      </c>
      <c r="R58" s="3">
        <f t="shared" si="3"/>
        <v>0</v>
      </c>
      <c r="S58" s="3">
        <f t="shared" si="3"/>
        <v>0</v>
      </c>
      <c r="T58" s="3">
        <f t="shared" si="3"/>
        <v>0</v>
      </c>
      <c r="U58" s="3">
        <f t="shared" si="3"/>
        <v>0</v>
      </c>
      <c r="V58" s="3">
        <f t="shared" si="3"/>
        <v>0</v>
      </c>
      <c r="W58" s="3">
        <f t="shared" si="3"/>
        <v>0</v>
      </c>
      <c r="X58" s="3">
        <f t="shared" si="3"/>
        <v>0</v>
      </c>
      <c r="AD58" s="3">
        <f>COUNTIF(AD8:AD57,"○")</f>
        <v>0</v>
      </c>
      <c r="AE58" s="3">
        <f t="shared" ref="AE58:AW58" si="4">COUNTIF(AE8:AE57,"○")</f>
        <v>0</v>
      </c>
      <c r="AF58" s="3">
        <f t="shared" si="4"/>
        <v>0</v>
      </c>
      <c r="AG58" s="3">
        <f t="shared" si="4"/>
        <v>0</v>
      </c>
      <c r="AH58" s="3">
        <f t="shared" si="4"/>
        <v>0</v>
      </c>
      <c r="AI58" s="3">
        <f t="shared" si="4"/>
        <v>0</v>
      </c>
      <c r="AJ58" s="3">
        <f t="shared" si="4"/>
        <v>0</v>
      </c>
      <c r="AK58" s="3">
        <f t="shared" si="4"/>
        <v>0</v>
      </c>
      <c r="AL58" s="3">
        <f t="shared" si="4"/>
        <v>0</v>
      </c>
      <c r="AM58" s="3">
        <f t="shared" si="4"/>
        <v>0</v>
      </c>
      <c r="AN58" s="3">
        <f t="shared" si="4"/>
        <v>0</v>
      </c>
      <c r="AO58" s="3">
        <f t="shared" si="4"/>
        <v>0</v>
      </c>
      <c r="AP58" s="3">
        <f t="shared" si="4"/>
        <v>0</v>
      </c>
      <c r="AQ58" s="3">
        <f t="shared" si="4"/>
        <v>0</v>
      </c>
      <c r="AR58" s="3">
        <f t="shared" si="4"/>
        <v>0</v>
      </c>
      <c r="AS58" s="3">
        <f t="shared" si="4"/>
        <v>0</v>
      </c>
      <c r="AT58" s="3">
        <f t="shared" si="4"/>
        <v>0</v>
      </c>
      <c r="AU58" s="3">
        <f t="shared" si="4"/>
        <v>0</v>
      </c>
      <c r="AV58" s="3">
        <f t="shared" si="4"/>
        <v>0</v>
      </c>
      <c r="AW58" s="3">
        <f t="shared" si="4"/>
        <v>0</v>
      </c>
    </row>
    <row r="59" spans="1:49" hidden="1">
      <c r="E59" s="3" t="str">
        <f>競技設定!K4</f>
        <v/>
      </c>
      <c r="F59" s="3" t="str">
        <f>競技設定!K5</f>
        <v/>
      </c>
      <c r="G59" s="3" t="str">
        <f>競技設定!K6</f>
        <v/>
      </c>
      <c r="H59" s="3" t="str">
        <f>競技設定!K7</f>
        <v/>
      </c>
      <c r="I59" s="3" t="str">
        <f>競技設定!K8</f>
        <v/>
      </c>
      <c r="J59" s="3" t="str">
        <f>競技設定!K9</f>
        <v/>
      </c>
      <c r="K59" s="3" t="str">
        <f>競技設定!K10</f>
        <v/>
      </c>
      <c r="L59" s="3" t="str">
        <f>競技設定!K11</f>
        <v/>
      </c>
      <c r="M59" s="3" t="str">
        <f>競技設定!K12</f>
        <v/>
      </c>
      <c r="N59" s="3" t="str">
        <f>競技設定!K13</f>
        <v/>
      </c>
      <c r="O59" s="3" t="str">
        <f>競技設定!K14</f>
        <v/>
      </c>
      <c r="P59" s="3" t="str">
        <f>競技設定!K15</f>
        <v/>
      </c>
      <c r="Q59" s="3" t="str">
        <f>競技設定!K16</f>
        <v/>
      </c>
      <c r="R59" s="3" t="str">
        <f>競技設定!K17</f>
        <v/>
      </c>
      <c r="S59" s="3" t="str">
        <f>競技設定!K18</f>
        <v/>
      </c>
      <c r="T59" s="3" t="str">
        <f>競技設定!K19</f>
        <v/>
      </c>
      <c r="U59" s="3" t="str">
        <f>競技設定!K20</f>
        <v/>
      </c>
      <c r="V59" s="3" t="str">
        <f>競技設定!K21</f>
        <v/>
      </c>
      <c r="W59" s="3" t="str">
        <f>競技設定!K22</f>
        <v/>
      </c>
      <c r="X59" s="3" t="str">
        <f>競技設定!K23</f>
        <v/>
      </c>
      <c r="AD59" s="3" t="str">
        <f>競技設定!K24</f>
        <v/>
      </c>
      <c r="AE59" s="3" t="str">
        <f>競技設定!K25</f>
        <v/>
      </c>
      <c r="AF59" s="3" t="str">
        <f>競技設定!K26</f>
        <v/>
      </c>
      <c r="AG59" s="3" t="str">
        <f>競技設定!K27</f>
        <v/>
      </c>
      <c r="AH59" s="3" t="str">
        <f>競技設定!K28</f>
        <v/>
      </c>
      <c r="AI59" s="3" t="str">
        <f>競技設定!K29</f>
        <v/>
      </c>
      <c r="AJ59" s="3" t="str">
        <f>競技設定!K30</f>
        <v/>
      </c>
      <c r="AK59" s="3" t="str">
        <f>競技設定!K31</f>
        <v/>
      </c>
      <c r="AL59" s="3" t="str">
        <f>競技設定!K32</f>
        <v/>
      </c>
      <c r="AM59" s="3" t="str">
        <f>競技設定!K33</f>
        <v/>
      </c>
      <c r="AN59" s="3" t="str">
        <f>競技設定!K34</f>
        <v/>
      </c>
      <c r="AO59" s="3" t="str">
        <f>競技設定!K35</f>
        <v/>
      </c>
      <c r="AP59" s="3" t="str">
        <f>競技設定!K36</f>
        <v/>
      </c>
      <c r="AQ59" s="3" t="str">
        <f>競技設定!K37</f>
        <v/>
      </c>
      <c r="AR59" s="3" t="str">
        <f>競技設定!K38</f>
        <v/>
      </c>
      <c r="AS59" s="3" t="str">
        <f>競技設定!K39</f>
        <v/>
      </c>
      <c r="AT59" s="3" t="str">
        <f>競技設定!K40</f>
        <v/>
      </c>
      <c r="AU59" s="3" t="str">
        <f>競技設定!K41</f>
        <v/>
      </c>
      <c r="AV59" s="3" t="str">
        <f>競技設定!K42</f>
        <v/>
      </c>
      <c r="AW59" s="3" t="str">
        <f>競技設定!K43</f>
        <v/>
      </c>
    </row>
    <row r="60" spans="1:49" hidden="1">
      <c r="E60" s="3" t="e">
        <f>E58-E59</f>
        <v>#VALUE!</v>
      </c>
      <c r="F60" s="3" t="e">
        <f t="shared" ref="F60:X60" si="5">F58-F59</f>
        <v>#VALUE!</v>
      </c>
      <c r="G60" s="3" t="e">
        <f t="shared" si="5"/>
        <v>#VALUE!</v>
      </c>
      <c r="H60" s="3" t="e">
        <f t="shared" si="5"/>
        <v>#VALUE!</v>
      </c>
      <c r="I60" s="3" t="e">
        <f t="shared" si="5"/>
        <v>#VALUE!</v>
      </c>
      <c r="J60" s="3" t="e">
        <f t="shared" si="5"/>
        <v>#VALUE!</v>
      </c>
      <c r="K60" s="3" t="e">
        <f t="shared" si="5"/>
        <v>#VALUE!</v>
      </c>
      <c r="L60" s="3" t="e">
        <f t="shared" si="5"/>
        <v>#VALUE!</v>
      </c>
      <c r="M60" s="3" t="e">
        <f t="shared" si="5"/>
        <v>#VALUE!</v>
      </c>
      <c r="N60" s="3" t="e">
        <f t="shared" si="5"/>
        <v>#VALUE!</v>
      </c>
      <c r="O60" s="3" t="e">
        <f t="shared" si="5"/>
        <v>#VALUE!</v>
      </c>
      <c r="P60" s="3" t="e">
        <f t="shared" si="5"/>
        <v>#VALUE!</v>
      </c>
      <c r="Q60" s="3" t="e">
        <f t="shared" si="5"/>
        <v>#VALUE!</v>
      </c>
      <c r="R60" s="3" t="e">
        <f t="shared" si="5"/>
        <v>#VALUE!</v>
      </c>
      <c r="S60" s="3" t="e">
        <f t="shared" si="5"/>
        <v>#VALUE!</v>
      </c>
      <c r="T60" s="3" t="e">
        <f t="shared" si="5"/>
        <v>#VALUE!</v>
      </c>
      <c r="U60" s="3" t="e">
        <f t="shared" si="5"/>
        <v>#VALUE!</v>
      </c>
      <c r="V60" s="3" t="e">
        <f t="shared" si="5"/>
        <v>#VALUE!</v>
      </c>
      <c r="W60" s="3" t="e">
        <f t="shared" si="5"/>
        <v>#VALUE!</v>
      </c>
      <c r="X60" s="3" t="e">
        <f t="shared" si="5"/>
        <v>#VALUE!</v>
      </c>
      <c r="AD60" s="3" t="e">
        <f>AD58-AD59</f>
        <v>#VALUE!</v>
      </c>
      <c r="AE60" s="3" t="e">
        <f t="shared" ref="AE60:AW60" si="6">AE58-AE59</f>
        <v>#VALUE!</v>
      </c>
      <c r="AF60" s="3" t="e">
        <f t="shared" si="6"/>
        <v>#VALUE!</v>
      </c>
      <c r="AG60" s="3" t="e">
        <f t="shared" si="6"/>
        <v>#VALUE!</v>
      </c>
      <c r="AH60" s="3" t="e">
        <f t="shared" si="6"/>
        <v>#VALUE!</v>
      </c>
      <c r="AI60" s="3" t="e">
        <f t="shared" si="6"/>
        <v>#VALUE!</v>
      </c>
      <c r="AJ60" s="3" t="e">
        <f t="shared" si="6"/>
        <v>#VALUE!</v>
      </c>
      <c r="AK60" s="3" t="e">
        <f t="shared" si="6"/>
        <v>#VALUE!</v>
      </c>
      <c r="AL60" s="3" t="e">
        <f t="shared" si="6"/>
        <v>#VALUE!</v>
      </c>
      <c r="AM60" s="3" t="e">
        <f t="shared" si="6"/>
        <v>#VALUE!</v>
      </c>
      <c r="AN60" s="3" t="e">
        <f t="shared" si="6"/>
        <v>#VALUE!</v>
      </c>
      <c r="AO60" s="3" t="e">
        <f t="shared" si="6"/>
        <v>#VALUE!</v>
      </c>
      <c r="AP60" s="3" t="e">
        <f t="shared" si="6"/>
        <v>#VALUE!</v>
      </c>
      <c r="AQ60" s="3" t="e">
        <f t="shared" si="6"/>
        <v>#VALUE!</v>
      </c>
      <c r="AR60" s="3" t="e">
        <f t="shared" si="6"/>
        <v>#VALUE!</v>
      </c>
      <c r="AS60" s="3" t="e">
        <f t="shared" si="6"/>
        <v>#VALUE!</v>
      </c>
      <c r="AT60" s="3" t="e">
        <f t="shared" si="6"/>
        <v>#VALUE!</v>
      </c>
      <c r="AU60" s="3" t="e">
        <f t="shared" si="6"/>
        <v>#VALUE!</v>
      </c>
      <c r="AV60" s="3" t="e">
        <f t="shared" si="6"/>
        <v>#VALUE!</v>
      </c>
      <c r="AW60" s="3" t="e">
        <f t="shared" si="6"/>
        <v>#VALUE!</v>
      </c>
    </row>
    <row r="61" spans="1:49" ht="15" hidden="1" thickBot="1"/>
    <row r="62" spans="1:49" ht="15.95" hidden="1" customHeight="1" thickTop="1">
      <c r="A62" s="306">
        <v>1</v>
      </c>
      <c r="B62" s="307" t="str">
        <f t="shared" ref="B62:D77" si="7">B8</f>
        <v/>
      </c>
      <c r="C62" s="307" t="str">
        <f t="shared" si="7"/>
        <v/>
      </c>
      <c r="D62" s="368" t="str">
        <f t="shared" si="7"/>
        <v/>
      </c>
      <c r="E62" s="312" t="str">
        <f t="shared" ref="E62:X74" si="8">IF(E8="○",$D62,"")</f>
        <v/>
      </c>
      <c r="F62" s="312" t="str">
        <f t="shared" si="8"/>
        <v/>
      </c>
      <c r="G62" s="312" t="str">
        <f t="shared" si="8"/>
        <v/>
      </c>
      <c r="H62" s="312" t="str">
        <f t="shared" si="8"/>
        <v/>
      </c>
      <c r="I62" s="312" t="str">
        <f t="shared" si="8"/>
        <v/>
      </c>
      <c r="J62" s="312" t="str">
        <f t="shared" si="8"/>
        <v/>
      </c>
      <c r="K62" s="312" t="str">
        <f t="shared" si="8"/>
        <v/>
      </c>
      <c r="L62" s="312" t="str">
        <f t="shared" si="8"/>
        <v/>
      </c>
      <c r="M62" s="312" t="str">
        <f t="shared" si="8"/>
        <v/>
      </c>
      <c r="N62" s="312" t="str">
        <f t="shared" si="8"/>
        <v/>
      </c>
      <c r="O62" s="312" t="str">
        <f t="shared" si="8"/>
        <v/>
      </c>
      <c r="P62" s="312" t="str">
        <f t="shared" si="8"/>
        <v/>
      </c>
      <c r="Q62" s="312" t="str">
        <f t="shared" si="8"/>
        <v/>
      </c>
      <c r="R62" s="312" t="str">
        <f t="shared" si="8"/>
        <v/>
      </c>
      <c r="S62" s="312" t="str">
        <f t="shared" si="8"/>
        <v/>
      </c>
      <c r="T62" s="312" t="str">
        <f t="shared" si="8"/>
        <v/>
      </c>
      <c r="U62" s="312" t="str">
        <f t="shared" si="8"/>
        <v/>
      </c>
      <c r="V62" s="312" t="str">
        <f t="shared" si="8"/>
        <v/>
      </c>
      <c r="W62" s="312" t="str">
        <f t="shared" si="8"/>
        <v/>
      </c>
      <c r="X62" s="312" t="str">
        <f t="shared" si="8"/>
        <v/>
      </c>
      <c r="Y62" s="409"/>
      <c r="Z62" s="410">
        <v>1</v>
      </c>
      <c r="AA62" s="307" t="str">
        <f>IF(AD$7="","",B62)</f>
        <v/>
      </c>
      <c r="AB62" s="307" t="str">
        <f>IF(AD$7="","",C62)</f>
        <v/>
      </c>
      <c r="AC62" s="308" t="str">
        <f>IF(AD$7="","",D62)</f>
        <v/>
      </c>
      <c r="AD62" s="312" t="str">
        <f t="shared" ref="AD62:AW74" si="9">IF(AD8="○",$D62,"")</f>
        <v/>
      </c>
      <c r="AE62" s="312" t="str">
        <f t="shared" si="9"/>
        <v/>
      </c>
      <c r="AF62" s="312" t="str">
        <f t="shared" si="9"/>
        <v/>
      </c>
      <c r="AG62" s="312" t="str">
        <f t="shared" si="9"/>
        <v/>
      </c>
      <c r="AH62" s="312" t="str">
        <f t="shared" si="9"/>
        <v/>
      </c>
      <c r="AI62" s="312" t="str">
        <f t="shared" si="9"/>
        <v/>
      </c>
      <c r="AJ62" s="312" t="str">
        <f t="shared" si="9"/>
        <v/>
      </c>
      <c r="AK62" s="312" t="str">
        <f t="shared" si="9"/>
        <v/>
      </c>
      <c r="AL62" s="312" t="str">
        <f t="shared" si="9"/>
        <v/>
      </c>
      <c r="AM62" s="312" t="str">
        <f t="shared" si="9"/>
        <v/>
      </c>
      <c r="AN62" s="312" t="str">
        <f t="shared" si="9"/>
        <v/>
      </c>
      <c r="AO62" s="312" t="str">
        <f t="shared" si="9"/>
        <v/>
      </c>
      <c r="AP62" s="312" t="str">
        <f t="shared" si="9"/>
        <v/>
      </c>
      <c r="AQ62" s="312" t="str">
        <f t="shared" si="9"/>
        <v/>
      </c>
      <c r="AR62" s="312" t="str">
        <f t="shared" si="9"/>
        <v/>
      </c>
      <c r="AS62" s="312" t="str">
        <f t="shared" si="9"/>
        <v/>
      </c>
      <c r="AT62" s="312" t="str">
        <f t="shared" si="9"/>
        <v/>
      </c>
      <c r="AU62" s="312" t="str">
        <f t="shared" si="9"/>
        <v/>
      </c>
      <c r="AV62" s="312" t="str">
        <f t="shared" si="9"/>
        <v/>
      </c>
      <c r="AW62" s="312" t="str">
        <f t="shared" si="9"/>
        <v/>
      </c>
    </row>
    <row r="63" spans="1:49" ht="15.95" hidden="1" customHeight="1">
      <c r="A63" s="311">
        <v>2</v>
      </c>
      <c r="B63" s="312" t="str">
        <f t="shared" si="7"/>
        <v/>
      </c>
      <c r="C63" s="312" t="str">
        <f t="shared" si="7"/>
        <v/>
      </c>
      <c r="D63" s="369" t="str">
        <f t="shared" si="7"/>
        <v/>
      </c>
      <c r="E63" s="312" t="str">
        <f t="shared" si="8"/>
        <v/>
      </c>
      <c r="F63" s="312" t="str">
        <f t="shared" si="8"/>
        <v/>
      </c>
      <c r="G63" s="312" t="str">
        <f t="shared" si="8"/>
        <v/>
      </c>
      <c r="H63" s="312" t="str">
        <f t="shared" si="8"/>
        <v/>
      </c>
      <c r="I63" s="312" t="str">
        <f t="shared" si="8"/>
        <v/>
      </c>
      <c r="J63" s="312" t="str">
        <f t="shared" si="8"/>
        <v/>
      </c>
      <c r="K63" s="312" t="str">
        <f t="shared" si="8"/>
        <v/>
      </c>
      <c r="L63" s="312" t="str">
        <f t="shared" si="8"/>
        <v/>
      </c>
      <c r="M63" s="312" t="str">
        <f t="shared" si="8"/>
        <v/>
      </c>
      <c r="N63" s="312" t="str">
        <f t="shared" si="8"/>
        <v/>
      </c>
      <c r="O63" s="312" t="str">
        <f t="shared" si="8"/>
        <v/>
      </c>
      <c r="P63" s="312" t="str">
        <f t="shared" si="8"/>
        <v/>
      </c>
      <c r="Q63" s="312" t="str">
        <f t="shared" si="8"/>
        <v/>
      </c>
      <c r="R63" s="312" t="str">
        <f t="shared" si="8"/>
        <v/>
      </c>
      <c r="S63" s="312" t="str">
        <f t="shared" si="8"/>
        <v/>
      </c>
      <c r="T63" s="312" t="str">
        <f t="shared" si="8"/>
        <v/>
      </c>
      <c r="U63" s="312" t="str">
        <f t="shared" si="8"/>
        <v/>
      </c>
      <c r="V63" s="312" t="str">
        <f t="shared" si="8"/>
        <v/>
      </c>
      <c r="W63" s="312" t="str">
        <f t="shared" si="8"/>
        <v/>
      </c>
      <c r="X63" s="312" t="str">
        <f t="shared" si="8"/>
        <v/>
      </c>
      <c r="Y63" s="409"/>
      <c r="Z63" s="410">
        <v>2</v>
      </c>
      <c r="AA63" s="312" t="str">
        <f t="shared" ref="AA63:AA111" si="10">IF(AD$7="","",B63)</f>
        <v/>
      </c>
      <c r="AB63" s="312" t="str">
        <f t="shared" ref="AB63:AB111" si="11">IF(AD$7="","",C63)</f>
        <v/>
      </c>
      <c r="AC63" s="324" t="str">
        <f t="shared" ref="AC63:AC111" si="12">IF(AD$7="","",D63)</f>
        <v/>
      </c>
      <c r="AD63" s="312" t="str">
        <f t="shared" si="9"/>
        <v/>
      </c>
      <c r="AE63" s="312" t="str">
        <f t="shared" si="9"/>
        <v/>
      </c>
      <c r="AF63" s="312" t="str">
        <f t="shared" si="9"/>
        <v/>
      </c>
      <c r="AG63" s="312" t="str">
        <f t="shared" si="9"/>
        <v/>
      </c>
      <c r="AH63" s="312" t="str">
        <f t="shared" si="9"/>
        <v/>
      </c>
      <c r="AI63" s="312" t="str">
        <f t="shared" si="9"/>
        <v/>
      </c>
      <c r="AJ63" s="312" t="str">
        <f t="shared" si="9"/>
        <v/>
      </c>
      <c r="AK63" s="312" t="str">
        <f t="shared" si="9"/>
        <v/>
      </c>
      <c r="AL63" s="312" t="str">
        <f t="shared" si="9"/>
        <v/>
      </c>
      <c r="AM63" s="312" t="str">
        <f t="shared" si="9"/>
        <v/>
      </c>
      <c r="AN63" s="312" t="str">
        <f t="shared" si="9"/>
        <v/>
      </c>
      <c r="AO63" s="312" t="str">
        <f t="shared" si="9"/>
        <v/>
      </c>
      <c r="AP63" s="312" t="str">
        <f t="shared" si="9"/>
        <v/>
      </c>
      <c r="AQ63" s="312" t="str">
        <f t="shared" si="9"/>
        <v/>
      </c>
      <c r="AR63" s="312" t="str">
        <f t="shared" si="9"/>
        <v/>
      </c>
      <c r="AS63" s="312" t="str">
        <f t="shared" si="9"/>
        <v/>
      </c>
      <c r="AT63" s="312" t="str">
        <f t="shared" si="9"/>
        <v/>
      </c>
      <c r="AU63" s="312" t="str">
        <f t="shared" si="9"/>
        <v/>
      </c>
      <c r="AV63" s="312" t="str">
        <f t="shared" si="9"/>
        <v/>
      </c>
      <c r="AW63" s="312" t="str">
        <f t="shared" si="9"/>
        <v/>
      </c>
    </row>
    <row r="64" spans="1:49" ht="15.95" hidden="1" customHeight="1">
      <c r="A64" s="311">
        <v>3</v>
      </c>
      <c r="B64" s="312" t="str">
        <f t="shared" si="7"/>
        <v/>
      </c>
      <c r="C64" s="312" t="str">
        <f t="shared" si="7"/>
        <v/>
      </c>
      <c r="D64" s="369" t="str">
        <f t="shared" si="7"/>
        <v/>
      </c>
      <c r="E64" s="312" t="str">
        <f t="shared" si="8"/>
        <v/>
      </c>
      <c r="F64" s="312" t="str">
        <f t="shared" si="8"/>
        <v/>
      </c>
      <c r="G64" s="312" t="str">
        <f t="shared" si="8"/>
        <v/>
      </c>
      <c r="H64" s="312" t="str">
        <f t="shared" si="8"/>
        <v/>
      </c>
      <c r="I64" s="312" t="str">
        <f t="shared" si="8"/>
        <v/>
      </c>
      <c r="J64" s="312" t="str">
        <f t="shared" si="8"/>
        <v/>
      </c>
      <c r="K64" s="312" t="str">
        <f t="shared" si="8"/>
        <v/>
      </c>
      <c r="L64" s="312" t="str">
        <f t="shared" si="8"/>
        <v/>
      </c>
      <c r="M64" s="312" t="str">
        <f t="shared" si="8"/>
        <v/>
      </c>
      <c r="N64" s="312" t="str">
        <f t="shared" si="8"/>
        <v/>
      </c>
      <c r="O64" s="312" t="str">
        <f t="shared" si="8"/>
        <v/>
      </c>
      <c r="P64" s="312" t="str">
        <f t="shared" si="8"/>
        <v/>
      </c>
      <c r="Q64" s="312" t="str">
        <f t="shared" si="8"/>
        <v/>
      </c>
      <c r="R64" s="312" t="str">
        <f t="shared" si="8"/>
        <v/>
      </c>
      <c r="S64" s="312" t="str">
        <f t="shared" si="8"/>
        <v/>
      </c>
      <c r="T64" s="312" t="str">
        <f t="shared" si="8"/>
        <v/>
      </c>
      <c r="U64" s="312" t="str">
        <f t="shared" si="8"/>
        <v/>
      </c>
      <c r="V64" s="312" t="str">
        <f t="shared" si="8"/>
        <v/>
      </c>
      <c r="W64" s="312" t="str">
        <f t="shared" si="8"/>
        <v/>
      </c>
      <c r="X64" s="312" t="str">
        <f t="shared" si="8"/>
        <v/>
      </c>
      <c r="Y64" s="409"/>
      <c r="Z64" s="410">
        <v>3</v>
      </c>
      <c r="AA64" s="312" t="str">
        <f t="shared" si="10"/>
        <v/>
      </c>
      <c r="AB64" s="312" t="str">
        <f t="shared" si="11"/>
        <v/>
      </c>
      <c r="AC64" s="324" t="str">
        <f t="shared" si="12"/>
        <v/>
      </c>
      <c r="AD64" s="312" t="str">
        <f t="shared" si="9"/>
        <v/>
      </c>
      <c r="AE64" s="312" t="str">
        <f t="shared" si="9"/>
        <v/>
      </c>
      <c r="AF64" s="312" t="str">
        <f t="shared" si="9"/>
        <v/>
      </c>
      <c r="AG64" s="312" t="str">
        <f t="shared" si="9"/>
        <v/>
      </c>
      <c r="AH64" s="312" t="str">
        <f t="shared" si="9"/>
        <v/>
      </c>
      <c r="AI64" s="312" t="str">
        <f t="shared" si="9"/>
        <v/>
      </c>
      <c r="AJ64" s="312" t="str">
        <f t="shared" si="9"/>
        <v/>
      </c>
      <c r="AK64" s="312" t="str">
        <f t="shared" si="9"/>
        <v/>
      </c>
      <c r="AL64" s="312" t="str">
        <f t="shared" si="9"/>
        <v/>
      </c>
      <c r="AM64" s="312" t="str">
        <f t="shared" si="9"/>
        <v/>
      </c>
      <c r="AN64" s="312" t="str">
        <f t="shared" si="9"/>
        <v/>
      </c>
      <c r="AO64" s="312" t="str">
        <f t="shared" si="9"/>
        <v/>
      </c>
      <c r="AP64" s="312" t="str">
        <f t="shared" si="9"/>
        <v/>
      </c>
      <c r="AQ64" s="312" t="str">
        <f t="shared" si="9"/>
        <v/>
      </c>
      <c r="AR64" s="312" t="str">
        <f t="shared" si="9"/>
        <v/>
      </c>
      <c r="AS64" s="312" t="str">
        <f t="shared" si="9"/>
        <v/>
      </c>
      <c r="AT64" s="312" t="str">
        <f t="shared" si="9"/>
        <v/>
      </c>
      <c r="AU64" s="312" t="str">
        <f t="shared" si="9"/>
        <v/>
      </c>
      <c r="AV64" s="312" t="str">
        <f t="shared" si="9"/>
        <v/>
      </c>
      <c r="AW64" s="312" t="str">
        <f t="shared" si="9"/>
        <v/>
      </c>
    </row>
    <row r="65" spans="1:49" ht="15.95" hidden="1" customHeight="1">
      <c r="A65" s="311">
        <v>4</v>
      </c>
      <c r="B65" s="312" t="str">
        <f t="shared" si="7"/>
        <v/>
      </c>
      <c r="C65" s="312" t="str">
        <f t="shared" si="7"/>
        <v/>
      </c>
      <c r="D65" s="369" t="str">
        <f t="shared" si="7"/>
        <v/>
      </c>
      <c r="E65" s="312" t="str">
        <f t="shared" si="8"/>
        <v/>
      </c>
      <c r="F65" s="312" t="str">
        <f t="shared" si="8"/>
        <v/>
      </c>
      <c r="G65" s="312" t="str">
        <f t="shared" si="8"/>
        <v/>
      </c>
      <c r="H65" s="312" t="str">
        <f t="shared" si="8"/>
        <v/>
      </c>
      <c r="I65" s="312" t="str">
        <f t="shared" si="8"/>
        <v/>
      </c>
      <c r="J65" s="312" t="str">
        <f t="shared" si="8"/>
        <v/>
      </c>
      <c r="K65" s="312" t="str">
        <f t="shared" si="8"/>
        <v/>
      </c>
      <c r="L65" s="312" t="str">
        <f t="shared" si="8"/>
        <v/>
      </c>
      <c r="M65" s="312" t="str">
        <f t="shared" si="8"/>
        <v/>
      </c>
      <c r="N65" s="312" t="str">
        <f t="shared" si="8"/>
        <v/>
      </c>
      <c r="O65" s="312" t="str">
        <f t="shared" si="8"/>
        <v/>
      </c>
      <c r="P65" s="312" t="str">
        <f t="shared" si="8"/>
        <v/>
      </c>
      <c r="Q65" s="312" t="str">
        <f t="shared" si="8"/>
        <v/>
      </c>
      <c r="R65" s="312" t="str">
        <f t="shared" si="8"/>
        <v/>
      </c>
      <c r="S65" s="312" t="str">
        <f t="shared" si="8"/>
        <v/>
      </c>
      <c r="T65" s="312" t="str">
        <f t="shared" si="8"/>
        <v/>
      </c>
      <c r="U65" s="312" t="str">
        <f t="shared" si="8"/>
        <v/>
      </c>
      <c r="V65" s="312" t="str">
        <f t="shared" si="8"/>
        <v/>
      </c>
      <c r="W65" s="312" t="str">
        <f t="shared" si="8"/>
        <v/>
      </c>
      <c r="X65" s="312" t="str">
        <f t="shared" si="8"/>
        <v/>
      </c>
      <c r="Y65" s="409"/>
      <c r="Z65" s="410">
        <v>4</v>
      </c>
      <c r="AA65" s="312" t="str">
        <f t="shared" si="10"/>
        <v/>
      </c>
      <c r="AB65" s="312" t="str">
        <f t="shared" si="11"/>
        <v/>
      </c>
      <c r="AC65" s="324" t="str">
        <f t="shared" si="12"/>
        <v/>
      </c>
      <c r="AD65" s="312" t="str">
        <f t="shared" si="9"/>
        <v/>
      </c>
      <c r="AE65" s="312" t="str">
        <f t="shared" si="9"/>
        <v/>
      </c>
      <c r="AF65" s="312" t="str">
        <f t="shared" si="9"/>
        <v/>
      </c>
      <c r="AG65" s="312" t="str">
        <f t="shared" si="9"/>
        <v/>
      </c>
      <c r="AH65" s="312" t="str">
        <f t="shared" si="9"/>
        <v/>
      </c>
      <c r="AI65" s="312" t="str">
        <f t="shared" si="9"/>
        <v/>
      </c>
      <c r="AJ65" s="312" t="str">
        <f t="shared" si="9"/>
        <v/>
      </c>
      <c r="AK65" s="312" t="str">
        <f t="shared" si="9"/>
        <v/>
      </c>
      <c r="AL65" s="312" t="str">
        <f t="shared" si="9"/>
        <v/>
      </c>
      <c r="AM65" s="312" t="str">
        <f t="shared" si="9"/>
        <v/>
      </c>
      <c r="AN65" s="312" t="str">
        <f t="shared" si="9"/>
        <v/>
      </c>
      <c r="AO65" s="312" t="str">
        <f t="shared" si="9"/>
        <v/>
      </c>
      <c r="AP65" s="312" t="str">
        <f t="shared" si="9"/>
        <v/>
      </c>
      <c r="AQ65" s="312" t="str">
        <f t="shared" si="9"/>
        <v/>
      </c>
      <c r="AR65" s="312" t="str">
        <f t="shared" si="9"/>
        <v/>
      </c>
      <c r="AS65" s="312" t="str">
        <f t="shared" si="9"/>
        <v/>
      </c>
      <c r="AT65" s="312" t="str">
        <f t="shared" si="9"/>
        <v/>
      </c>
      <c r="AU65" s="312" t="str">
        <f t="shared" si="9"/>
        <v/>
      </c>
      <c r="AV65" s="312" t="str">
        <f t="shared" si="9"/>
        <v/>
      </c>
      <c r="AW65" s="312" t="str">
        <f t="shared" si="9"/>
        <v/>
      </c>
    </row>
    <row r="66" spans="1:49" ht="15.95" hidden="1" customHeight="1">
      <c r="A66" s="311">
        <v>5</v>
      </c>
      <c r="B66" s="312" t="str">
        <f t="shared" si="7"/>
        <v/>
      </c>
      <c r="C66" s="312" t="str">
        <f t="shared" si="7"/>
        <v/>
      </c>
      <c r="D66" s="369" t="str">
        <f t="shared" si="7"/>
        <v/>
      </c>
      <c r="E66" s="312" t="str">
        <f t="shared" si="8"/>
        <v/>
      </c>
      <c r="F66" s="312" t="str">
        <f t="shared" si="8"/>
        <v/>
      </c>
      <c r="G66" s="312" t="str">
        <f t="shared" si="8"/>
        <v/>
      </c>
      <c r="H66" s="312" t="str">
        <f t="shared" si="8"/>
        <v/>
      </c>
      <c r="I66" s="312" t="str">
        <f t="shared" si="8"/>
        <v/>
      </c>
      <c r="J66" s="312" t="str">
        <f t="shared" si="8"/>
        <v/>
      </c>
      <c r="K66" s="312" t="str">
        <f t="shared" si="8"/>
        <v/>
      </c>
      <c r="L66" s="312" t="str">
        <f t="shared" si="8"/>
        <v/>
      </c>
      <c r="M66" s="312" t="str">
        <f t="shared" si="8"/>
        <v/>
      </c>
      <c r="N66" s="312" t="str">
        <f t="shared" si="8"/>
        <v/>
      </c>
      <c r="O66" s="312" t="str">
        <f t="shared" si="8"/>
        <v/>
      </c>
      <c r="P66" s="312" t="str">
        <f t="shared" si="8"/>
        <v/>
      </c>
      <c r="Q66" s="312" t="str">
        <f t="shared" si="8"/>
        <v/>
      </c>
      <c r="R66" s="312" t="str">
        <f t="shared" si="8"/>
        <v/>
      </c>
      <c r="S66" s="312" t="str">
        <f t="shared" si="8"/>
        <v/>
      </c>
      <c r="T66" s="312" t="str">
        <f t="shared" si="8"/>
        <v/>
      </c>
      <c r="U66" s="312" t="str">
        <f t="shared" si="8"/>
        <v/>
      </c>
      <c r="V66" s="312" t="str">
        <f t="shared" si="8"/>
        <v/>
      </c>
      <c r="W66" s="312" t="str">
        <f t="shared" si="8"/>
        <v/>
      </c>
      <c r="X66" s="312" t="str">
        <f t="shared" si="8"/>
        <v/>
      </c>
      <c r="Y66" s="409"/>
      <c r="Z66" s="410">
        <v>5</v>
      </c>
      <c r="AA66" s="312" t="str">
        <f t="shared" si="10"/>
        <v/>
      </c>
      <c r="AB66" s="312" t="str">
        <f t="shared" si="11"/>
        <v/>
      </c>
      <c r="AC66" s="324" t="str">
        <f t="shared" si="12"/>
        <v/>
      </c>
      <c r="AD66" s="312" t="str">
        <f t="shared" si="9"/>
        <v/>
      </c>
      <c r="AE66" s="312" t="str">
        <f t="shared" si="9"/>
        <v/>
      </c>
      <c r="AF66" s="312" t="str">
        <f t="shared" si="9"/>
        <v/>
      </c>
      <c r="AG66" s="312" t="str">
        <f t="shared" si="9"/>
        <v/>
      </c>
      <c r="AH66" s="312" t="str">
        <f t="shared" si="9"/>
        <v/>
      </c>
      <c r="AI66" s="312" t="str">
        <f t="shared" si="9"/>
        <v/>
      </c>
      <c r="AJ66" s="312" t="str">
        <f t="shared" si="9"/>
        <v/>
      </c>
      <c r="AK66" s="312" t="str">
        <f t="shared" si="9"/>
        <v/>
      </c>
      <c r="AL66" s="312" t="str">
        <f t="shared" si="9"/>
        <v/>
      </c>
      <c r="AM66" s="312" t="str">
        <f t="shared" si="9"/>
        <v/>
      </c>
      <c r="AN66" s="312" t="str">
        <f t="shared" si="9"/>
        <v/>
      </c>
      <c r="AO66" s="312" t="str">
        <f t="shared" si="9"/>
        <v/>
      </c>
      <c r="AP66" s="312" t="str">
        <f t="shared" si="9"/>
        <v/>
      </c>
      <c r="AQ66" s="312" t="str">
        <f t="shared" si="9"/>
        <v/>
      </c>
      <c r="AR66" s="312" t="str">
        <f t="shared" si="9"/>
        <v/>
      </c>
      <c r="AS66" s="312" t="str">
        <f t="shared" si="9"/>
        <v/>
      </c>
      <c r="AT66" s="312" t="str">
        <f t="shared" si="9"/>
        <v/>
      </c>
      <c r="AU66" s="312" t="str">
        <f t="shared" si="9"/>
        <v/>
      </c>
      <c r="AV66" s="312" t="str">
        <f t="shared" si="9"/>
        <v/>
      </c>
      <c r="AW66" s="312" t="str">
        <f t="shared" si="9"/>
        <v/>
      </c>
    </row>
    <row r="67" spans="1:49" ht="15.95" hidden="1" customHeight="1">
      <c r="A67" s="311">
        <v>6</v>
      </c>
      <c r="B67" s="312" t="str">
        <f t="shared" si="7"/>
        <v/>
      </c>
      <c r="C67" s="312" t="str">
        <f t="shared" si="7"/>
        <v/>
      </c>
      <c r="D67" s="369" t="str">
        <f t="shared" si="7"/>
        <v/>
      </c>
      <c r="E67" s="312" t="str">
        <f t="shared" si="8"/>
        <v/>
      </c>
      <c r="F67" s="312" t="str">
        <f t="shared" si="8"/>
        <v/>
      </c>
      <c r="G67" s="312" t="str">
        <f t="shared" si="8"/>
        <v/>
      </c>
      <c r="H67" s="312" t="str">
        <f t="shared" si="8"/>
        <v/>
      </c>
      <c r="I67" s="312" t="str">
        <f t="shared" si="8"/>
        <v/>
      </c>
      <c r="J67" s="312" t="str">
        <f t="shared" si="8"/>
        <v/>
      </c>
      <c r="K67" s="312" t="str">
        <f t="shared" si="8"/>
        <v/>
      </c>
      <c r="L67" s="312" t="str">
        <f t="shared" si="8"/>
        <v/>
      </c>
      <c r="M67" s="312" t="str">
        <f t="shared" si="8"/>
        <v/>
      </c>
      <c r="N67" s="312" t="str">
        <f t="shared" si="8"/>
        <v/>
      </c>
      <c r="O67" s="312" t="str">
        <f t="shared" si="8"/>
        <v/>
      </c>
      <c r="P67" s="312" t="str">
        <f t="shared" si="8"/>
        <v/>
      </c>
      <c r="Q67" s="312" t="str">
        <f t="shared" si="8"/>
        <v/>
      </c>
      <c r="R67" s="312" t="str">
        <f t="shared" si="8"/>
        <v/>
      </c>
      <c r="S67" s="312" t="str">
        <f t="shared" si="8"/>
        <v/>
      </c>
      <c r="T67" s="312" t="str">
        <f t="shared" si="8"/>
        <v/>
      </c>
      <c r="U67" s="312" t="str">
        <f t="shared" si="8"/>
        <v/>
      </c>
      <c r="V67" s="312" t="str">
        <f t="shared" si="8"/>
        <v/>
      </c>
      <c r="W67" s="312" t="str">
        <f t="shared" si="8"/>
        <v/>
      </c>
      <c r="X67" s="312" t="str">
        <f t="shared" si="8"/>
        <v/>
      </c>
      <c r="Y67" s="409"/>
      <c r="Z67" s="410">
        <v>6</v>
      </c>
      <c r="AA67" s="312" t="str">
        <f t="shared" si="10"/>
        <v/>
      </c>
      <c r="AB67" s="312" t="str">
        <f t="shared" si="11"/>
        <v/>
      </c>
      <c r="AC67" s="324" t="str">
        <f t="shared" si="12"/>
        <v/>
      </c>
      <c r="AD67" s="312" t="str">
        <f t="shared" si="9"/>
        <v/>
      </c>
      <c r="AE67" s="312" t="str">
        <f t="shared" si="9"/>
        <v/>
      </c>
      <c r="AF67" s="312" t="str">
        <f t="shared" si="9"/>
        <v/>
      </c>
      <c r="AG67" s="312" t="str">
        <f t="shared" si="9"/>
        <v/>
      </c>
      <c r="AH67" s="312" t="str">
        <f t="shared" si="9"/>
        <v/>
      </c>
      <c r="AI67" s="312" t="str">
        <f t="shared" si="9"/>
        <v/>
      </c>
      <c r="AJ67" s="312" t="str">
        <f t="shared" si="9"/>
        <v/>
      </c>
      <c r="AK67" s="312" t="str">
        <f t="shared" si="9"/>
        <v/>
      </c>
      <c r="AL67" s="312" t="str">
        <f t="shared" si="9"/>
        <v/>
      </c>
      <c r="AM67" s="312" t="str">
        <f t="shared" si="9"/>
        <v/>
      </c>
      <c r="AN67" s="312" t="str">
        <f t="shared" si="9"/>
        <v/>
      </c>
      <c r="AO67" s="312" t="str">
        <f t="shared" si="9"/>
        <v/>
      </c>
      <c r="AP67" s="312" t="str">
        <f t="shared" si="9"/>
        <v/>
      </c>
      <c r="AQ67" s="312" t="str">
        <f t="shared" si="9"/>
        <v/>
      </c>
      <c r="AR67" s="312" t="str">
        <f t="shared" si="9"/>
        <v/>
      </c>
      <c r="AS67" s="312" t="str">
        <f t="shared" si="9"/>
        <v/>
      </c>
      <c r="AT67" s="312" t="str">
        <f t="shared" si="9"/>
        <v/>
      </c>
      <c r="AU67" s="312" t="str">
        <f t="shared" si="9"/>
        <v/>
      </c>
      <c r="AV67" s="312" t="str">
        <f t="shared" si="9"/>
        <v/>
      </c>
      <c r="AW67" s="312" t="str">
        <f t="shared" si="9"/>
        <v/>
      </c>
    </row>
    <row r="68" spans="1:49" ht="15.95" hidden="1" customHeight="1">
      <c r="A68" s="311">
        <v>7</v>
      </c>
      <c r="B68" s="312" t="str">
        <f t="shared" si="7"/>
        <v/>
      </c>
      <c r="C68" s="312" t="str">
        <f t="shared" si="7"/>
        <v/>
      </c>
      <c r="D68" s="369" t="str">
        <f t="shared" si="7"/>
        <v/>
      </c>
      <c r="E68" s="312" t="str">
        <f t="shared" si="8"/>
        <v/>
      </c>
      <c r="F68" s="312" t="str">
        <f t="shared" si="8"/>
        <v/>
      </c>
      <c r="G68" s="312" t="str">
        <f t="shared" si="8"/>
        <v/>
      </c>
      <c r="H68" s="312" t="str">
        <f t="shared" si="8"/>
        <v/>
      </c>
      <c r="I68" s="312" t="str">
        <f t="shared" si="8"/>
        <v/>
      </c>
      <c r="J68" s="312" t="str">
        <f t="shared" si="8"/>
        <v/>
      </c>
      <c r="K68" s="312" t="str">
        <f t="shared" si="8"/>
        <v/>
      </c>
      <c r="L68" s="312" t="str">
        <f t="shared" si="8"/>
        <v/>
      </c>
      <c r="M68" s="312" t="str">
        <f t="shared" si="8"/>
        <v/>
      </c>
      <c r="N68" s="312" t="str">
        <f t="shared" si="8"/>
        <v/>
      </c>
      <c r="O68" s="312" t="str">
        <f t="shared" si="8"/>
        <v/>
      </c>
      <c r="P68" s="312" t="str">
        <f t="shared" si="8"/>
        <v/>
      </c>
      <c r="Q68" s="312" t="str">
        <f t="shared" si="8"/>
        <v/>
      </c>
      <c r="R68" s="312" t="str">
        <f t="shared" si="8"/>
        <v/>
      </c>
      <c r="S68" s="312" t="str">
        <f t="shared" si="8"/>
        <v/>
      </c>
      <c r="T68" s="312" t="str">
        <f t="shared" si="8"/>
        <v/>
      </c>
      <c r="U68" s="312" t="str">
        <f t="shared" si="8"/>
        <v/>
      </c>
      <c r="V68" s="312" t="str">
        <f t="shared" si="8"/>
        <v/>
      </c>
      <c r="W68" s="312" t="str">
        <f t="shared" si="8"/>
        <v/>
      </c>
      <c r="X68" s="312" t="str">
        <f t="shared" si="8"/>
        <v/>
      </c>
      <c r="Y68" s="409"/>
      <c r="Z68" s="410">
        <v>7</v>
      </c>
      <c r="AA68" s="312" t="str">
        <f t="shared" si="10"/>
        <v/>
      </c>
      <c r="AB68" s="312" t="str">
        <f t="shared" si="11"/>
        <v/>
      </c>
      <c r="AC68" s="324" t="str">
        <f t="shared" si="12"/>
        <v/>
      </c>
      <c r="AD68" s="312" t="str">
        <f t="shared" si="9"/>
        <v/>
      </c>
      <c r="AE68" s="312" t="str">
        <f t="shared" si="9"/>
        <v/>
      </c>
      <c r="AF68" s="312" t="str">
        <f t="shared" si="9"/>
        <v/>
      </c>
      <c r="AG68" s="312" t="str">
        <f t="shared" si="9"/>
        <v/>
      </c>
      <c r="AH68" s="312" t="str">
        <f t="shared" si="9"/>
        <v/>
      </c>
      <c r="AI68" s="312" t="str">
        <f t="shared" si="9"/>
        <v/>
      </c>
      <c r="AJ68" s="312" t="str">
        <f t="shared" si="9"/>
        <v/>
      </c>
      <c r="AK68" s="312" t="str">
        <f t="shared" si="9"/>
        <v/>
      </c>
      <c r="AL68" s="312" t="str">
        <f t="shared" si="9"/>
        <v/>
      </c>
      <c r="AM68" s="312" t="str">
        <f t="shared" si="9"/>
        <v/>
      </c>
      <c r="AN68" s="312" t="str">
        <f t="shared" si="9"/>
        <v/>
      </c>
      <c r="AO68" s="312" t="str">
        <f t="shared" si="9"/>
        <v/>
      </c>
      <c r="AP68" s="312" t="str">
        <f t="shared" si="9"/>
        <v/>
      </c>
      <c r="AQ68" s="312" t="str">
        <f t="shared" si="9"/>
        <v/>
      </c>
      <c r="AR68" s="312" t="str">
        <f t="shared" si="9"/>
        <v/>
      </c>
      <c r="AS68" s="312" t="str">
        <f t="shared" si="9"/>
        <v/>
      </c>
      <c r="AT68" s="312" t="str">
        <f t="shared" si="9"/>
        <v/>
      </c>
      <c r="AU68" s="312" t="str">
        <f t="shared" si="9"/>
        <v/>
      </c>
      <c r="AV68" s="312" t="str">
        <f t="shared" si="9"/>
        <v/>
      </c>
      <c r="AW68" s="312" t="str">
        <f t="shared" si="9"/>
        <v/>
      </c>
    </row>
    <row r="69" spans="1:49" ht="15.95" hidden="1" customHeight="1">
      <c r="A69" s="311">
        <v>8</v>
      </c>
      <c r="B69" s="312" t="str">
        <f t="shared" si="7"/>
        <v/>
      </c>
      <c r="C69" s="312" t="str">
        <f t="shared" si="7"/>
        <v/>
      </c>
      <c r="D69" s="369" t="str">
        <f t="shared" si="7"/>
        <v/>
      </c>
      <c r="E69" s="312" t="str">
        <f t="shared" si="8"/>
        <v/>
      </c>
      <c r="F69" s="312" t="str">
        <f t="shared" si="8"/>
        <v/>
      </c>
      <c r="G69" s="312" t="str">
        <f t="shared" si="8"/>
        <v/>
      </c>
      <c r="H69" s="312" t="str">
        <f t="shared" si="8"/>
        <v/>
      </c>
      <c r="I69" s="312" t="str">
        <f t="shared" si="8"/>
        <v/>
      </c>
      <c r="J69" s="312" t="str">
        <f t="shared" si="8"/>
        <v/>
      </c>
      <c r="K69" s="312" t="str">
        <f t="shared" si="8"/>
        <v/>
      </c>
      <c r="L69" s="312" t="str">
        <f t="shared" si="8"/>
        <v/>
      </c>
      <c r="M69" s="312" t="str">
        <f t="shared" si="8"/>
        <v/>
      </c>
      <c r="N69" s="312" t="str">
        <f t="shared" si="8"/>
        <v/>
      </c>
      <c r="O69" s="312" t="str">
        <f t="shared" si="8"/>
        <v/>
      </c>
      <c r="P69" s="312" t="str">
        <f t="shared" si="8"/>
        <v/>
      </c>
      <c r="Q69" s="312" t="str">
        <f t="shared" si="8"/>
        <v/>
      </c>
      <c r="R69" s="312" t="str">
        <f t="shared" si="8"/>
        <v/>
      </c>
      <c r="S69" s="312" t="str">
        <f t="shared" si="8"/>
        <v/>
      </c>
      <c r="T69" s="312" t="str">
        <f t="shared" si="8"/>
        <v/>
      </c>
      <c r="U69" s="312" t="str">
        <f t="shared" si="8"/>
        <v/>
      </c>
      <c r="V69" s="312" t="str">
        <f t="shared" si="8"/>
        <v/>
      </c>
      <c r="W69" s="312" t="str">
        <f t="shared" si="8"/>
        <v/>
      </c>
      <c r="X69" s="312" t="str">
        <f t="shared" si="8"/>
        <v/>
      </c>
      <c r="Y69" s="409"/>
      <c r="Z69" s="410">
        <v>8</v>
      </c>
      <c r="AA69" s="312" t="str">
        <f t="shared" si="10"/>
        <v/>
      </c>
      <c r="AB69" s="312" t="str">
        <f t="shared" si="11"/>
        <v/>
      </c>
      <c r="AC69" s="324" t="str">
        <f t="shared" si="12"/>
        <v/>
      </c>
      <c r="AD69" s="312" t="str">
        <f t="shared" si="9"/>
        <v/>
      </c>
      <c r="AE69" s="312" t="str">
        <f t="shared" si="9"/>
        <v/>
      </c>
      <c r="AF69" s="312" t="str">
        <f t="shared" si="9"/>
        <v/>
      </c>
      <c r="AG69" s="312" t="str">
        <f t="shared" si="9"/>
        <v/>
      </c>
      <c r="AH69" s="312" t="str">
        <f t="shared" si="9"/>
        <v/>
      </c>
      <c r="AI69" s="312" t="str">
        <f t="shared" si="9"/>
        <v/>
      </c>
      <c r="AJ69" s="312" t="str">
        <f t="shared" si="9"/>
        <v/>
      </c>
      <c r="AK69" s="312" t="str">
        <f t="shared" si="9"/>
        <v/>
      </c>
      <c r="AL69" s="312" t="str">
        <f t="shared" si="9"/>
        <v/>
      </c>
      <c r="AM69" s="312" t="str">
        <f t="shared" si="9"/>
        <v/>
      </c>
      <c r="AN69" s="312" t="str">
        <f t="shared" si="9"/>
        <v/>
      </c>
      <c r="AO69" s="312" t="str">
        <f t="shared" si="9"/>
        <v/>
      </c>
      <c r="AP69" s="312" t="str">
        <f t="shared" si="9"/>
        <v/>
      </c>
      <c r="AQ69" s="312" t="str">
        <f t="shared" si="9"/>
        <v/>
      </c>
      <c r="AR69" s="312" t="str">
        <f t="shared" si="9"/>
        <v/>
      </c>
      <c r="AS69" s="312" t="str">
        <f t="shared" si="9"/>
        <v/>
      </c>
      <c r="AT69" s="312" t="str">
        <f t="shared" si="9"/>
        <v/>
      </c>
      <c r="AU69" s="312" t="str">
        <f t="shared" si="9"/>
        <v/>
      </c>
      <c r="AV69" s="312" t="str">
        <f t="shared" si="9"/>
        <v/>
      </c>
      <c r="AW69" s="312" t="str">
        <f t="shared" si="9"/>
        <v/>
      </c>
    </row>
    <row r="70" spans="1:49" ht="15.95" hidden="1" customHeight="1">
      <c r="A70" s="311">
        <v>9</v>
      </c>
      <c r="B70" s="312" t="str">
        <f t="shared" si="7"/>
        <v/>
      </c>
      <c r="C70" s="312" t="str">
        <f t="shared" si="7"/>
        <v/>
      </c>
      <c r="D70" s="369" t="str">
        <f t="shared" si="7"/>
        <v/>
      </c>
      <c r="E70" s="312" t="str">
        <f t="shared" si="8"/>
        <v/>
      </c>
      <c r="F70" s="312" t="str">
        <f t="shared" si="8"/>
        <v/>
      </c>
      <c r="G70" s="312" t="str">
        <f t="shared" si="8"/>
        <v/>
      </c>
      <c r="H70" s="312" t="str">
        <f t="shared" si="8"/>
        <v/>
      </c>
      <c r="I70" s="312" t="str">
        <f t="shared" si="8"/>
        <v/>
      </c>
      <c r="J70" s="312" t="str">
        <f t="shared" si="8"/>
        <v/>
      </c>
      <c r="K70" s="312" t="str">
        <f t="shared" si="8"/>
        <v/>
      </c>
      <c r="L70" s="312" t="str">
        <f t="shared" si="8"/>
        <v/>
      </c>
      <c r="M70" s="312" t="str">
        <f t="shared" si="8"/>
        <v/>
      </c>
      <c r="N70" s="312" t="str">
        <f t="shared" si="8"/>
        <v/>
      </c>
      <c r="O70" s="312" t="str">
        <f t="shared" si="8"/>
        <v/>
      </c>
      <c r="P70" s="312" t="str">
        <f t="shared" si="8"/>
        <v/>
      </c>
      <c r="Q70" s="312" t="str">
        <f t="shared" si="8"/>
        <v/>
      </c>
      <c r="R70" s="312" t="str">
        <f t="shared" si="8"/>
        <v/>
      </c>
      <c r="S70" s="312" t="str">
        <f t="shared" si="8"/>
        <v/>
      </c>
      <c r="T70" s="312" t="str">
        <f t="shared" si="8"/>
        <v/>
      </c>
      <c r="U70" s="312" t="str">
        <f t="shared" si="8"/>
        <v/>
      </c>
      <c r="V70" s="312" t="str">
        <f t="shared" si="8"/>
        <v/>
      </c>
      <c r="W70" s="312" t="str">
        <f t="shared" si="8"/>
        <v/>
      </c>
      <c r="X70" s="312" t="str">
        <f t="shared" si="8"/>
        <v/>
      </c>
      <c r="Y70" s="409"/>
      <c r="Z70" s="410">
        <v>9</v>
      </c>
      <c r="AA70" s="312" t="str">
        <f t="shared" si="10"/>
        <v/>
      </c>
      <c r="AB70" s="312" t="str">
        <f t="shared" si="11"/>
        <v/>
      </c>
      <c r="AC70" s="324" t="str">
        <f t="shared" si="12"/>
        <v/>
      </c>
      <c r="AD70" s="312" t="str">
        <f t="shared" si="9"/>
        <v/>
      </c>
      <c r="AE70" s="312" t="str">
        <f t="shared" si="9"/>
        <v/>
      </c>
      <c r="AF70" s="312" t="str">
        <f t="shared" si="9"/>
        <v/>
      </c>
      <c r="AG70" s="312" t="str">
        <f t="shared" si="9"/>
        <v/>
      </c>
      <c r="AH70" s="312" t="str">
        <f t="shared" si="9"/>
        <v/>
      </c>
      <c r="AI70" s="312" t="str">
        <f t="shared" si="9"/>
        <v/>
      </c>
      <c r="AJ70" s="312" t="str">
        <f t="shared" si="9"/>
        <v/>
      </c>
      <c r="AK70" s="312" t="str">
        <f t="shared" si="9"/>
        <v/>
      </c>
      <c r="AL70" s="312" t="str">
        <f t="shared" si="9"/>
        <v/>
      </c>
      <c r="AM70" s="312" t="str">
        <f t="shared" si="9"/>
        <v/>
      </c>
      <c r="AN70" s="312" t="str">
        <f t="shared" si="9"/>
        <v/>
      </c>
      <c r="AO70" s="312" t="str">
        <f t="shared" si="9"/>
        <v/>
      </c>
      <c r="AP70" s="312" t="str">
        <f t="shared" si="9"/>
        <v/>
      </c>
      <c r="AQ70" s="312" t="str">
        <f t="shared" si="9"/>
        <v/>
      </c>
      <c r="AR70" s="312" t="str">
        <f t="shared" si="9"/>
        <v/>
      </c>
      <c r="AS70" s="312" t="str">
        <f t="shared" si="9"/>
        <v/>
      </c>
      <c r="AT70" s="312" t="str">
        <f t="shared" si="9"/>
        <v/>
      </c>
      <c r="AU70" s="312" t="str">
        <f t="shared" si="9"/>
        <v/>
      </c>
      <c r="AV70" s="312" t="str">
        <f t="shared" si="9"/>
        <v/>
      </c>
      <c r="AW70" s="312" t="str">
        <f t="shared" si="9"/>
        <v/>
      </c>
    </row>
    <row r="71" spans="1:49" ht="15.95" hidden="1" customHeight="1">
      <c r="A71" s="311">
        <v>10</v>
      </c>
      <c r="B71" s="312" t="str">
        <f t="shared" si="7"/>
        <v/>
      </c>
      <c r="C71" s="312" t="str">
        <f t="shared" si="7"/>
        <v/>
      </c>
      <c r="D71" s="369" t="str">
        <f t="shared" si="7"/>
        <v/>
      </c>
      <c r="E71" s="312" t="str">
        <f t="shared" si="8"/>
        <v/>
      </c>
      <c r="F71" s="312" t="str">
        <f t="shared" si="8"/>
        <v/>
      </c>
      <c r="G71" s="312" t="str">
        <f t="shared" si="8"/>
        <v/>
      </c>
      <c r="H71" s="312" t="str">
        <f t="shared" si="8"/>
        <v/>
      </c>
      <c r="I71" s="312" t="str">
        <f t="shared" si="8"/>
        <v/>
      </c>
      <c r="J71" s="312" t="str">
        <f t="shared" si="8"/>
        <v/>
      </c>
      <c r="K71" s="312" t="str">
        <f t="shared" si="8"/>
        <v/>
      </c>
      <c r="L71" s="312" t="str">
        <f t="shared" si="8"/>
        <v/>
      </c>
      <c r="M71" s="312" t="str">
        <f t="shared" si="8"/>
        <v/>
      </c>
      <c r="N71" s="312" t="str">
        <f t="shared" si="8"/>
        <v/>
      </c>
      <c r="O71" s="312" t="str">
        <f t="shared" si="8"/>
        <v/>
      </c>
      <c r="P71" s="312" t="str">
        <f t="shared" si="8"/>
        <v/>
      </c>
      <c r="Q71" s="312" t="str">
        <f t="shared" si="8"/>
        <v/>
      </c>
      <c r="R71" s="312" t="str">
        <f t="shared" si="8"/>
        <v/>
      </c>
      <c r="S71" s="312" t="str">
        <f t="shared" si="8"/>
        <v/>
      </c>
      <c r="T71" s="312" t="str">
        <f t="shared" si="8"/>
        <v/>
      </c>
      <c r="U71" s="312" t="str">
        <f t="shared" si="8"/>
        <v/>
      </c>
      <c r="V71" s="312" t="str">
        <f t="shared" si="8"/>
        <v/>
      </c>
      <c r="W71" s="312" t="str">
        <f t="shared" si="8"/>
        <v/>
      </c>
      <c r="X71" s="312" t="str">
        <f t="shared" si="8"/>
        <v/>
      </c>
      <c r="Y71" s="409"/>
      <c r="Z71" s="410">
        <v>10</v>
      </c>
      <c r="AA71" s="312" t="str">
        <f t="shared" si="10"/>
        <v/>
      </c>
      <c r="AB71" s="312" t="str">
        <f t="shared" si="11"/>
        <v/>
      </c>
      <c r="AC71" s="324" t="str">
        <f t="shared" si="12"/>
        <v/>
      </c>
      <c r="AD71" s="312" t="str">
        <f t="shared" si="9"/>
        <v/>
      </c>
      <c r="AE71" s="312" t="str">
        <f t="shared" si="9"/>
        <v/>
      </c>
      <c r="AF71" s="312" t="str">
        <f t="shared" si="9"/>
        <v/>
      </c>
      <c r="AG71" s="312" t="str">
        <f t="shared" si="9"/>
        <v/>
      </c>
      <c r="AH71" s="312" t="str">
        <f t="shared" si="9"/>
        <v/>
      </c>
      <c r="AI71" s="312" t="str">
        <f t="shared" si="9"/>
        <v/>
      </c>
      <c r="AJ71" s="312" t="str">
        <f t="shared" si="9"/>
        <v/>
      </c>
      <c r="AK71" s="312" t="str">
        <f t="shared" si="9"/>
        <v/>
      </c>
      <c r="AL71" s="312" t="str">
        <f t="shared" si="9"/>
        <v/>
      </c>
      <c r="AM71" s="312" t="str">
        <f t="shared" si="9"/>
        <v/>
      </c>
      <c r="AN71" s="312" t="str">
        <f t="shared" si="9"/>
        <v/>
      </c>
      <c r="AO71" s="312" t="str">
        <f t="shared" si="9"/>
        <v/>
      </c>
      <c r="AP71" s="312" t="str">
        <f t="shared" si="9"/>
        <v/>
      </c>
      <c r="AQ71" s="312" t="str">
        <f t="shared" si="9"/>
        <v/>
      </c>
      <c r="AR71" s="312" t="str">
        <f t="shared" si="9"/>
        <v/>
      </c>
      <c r="AS71" s="312" t="str">
        <f t="shared" si="9"/>
        <v/>
      </c>
      <c r="AT71" s="312" t="str">
        <f t="shared" si="9"/>
        <v/>
      </c>
      <c r="AU71" s="312" t="str">
        <f t="shared" si="9"/>
        <v/>
      </c>
      <c r="AV71" s="312" t="str">
        <f t="shared" si="9"/>
        <v/>
      </c>
      <c r="AW71" s="312" t="str">
        <f t="shared" si="9"/>
        <v/>
      </c>
    </row>
    <row r="72" spans="1:49" ht="15.95" hidden="1" customHeight="1">
      <c r="A72" s="311">
        <v>11</v>
      </c>
      <c r="B72" s="312" t="str">
        <f t="shared" si="7"/>
        <v/>
      </c>
      <c r="C72" s="312" t="str">
        <f t="shared" si="7"/>
        <v/>
      </c>
      <c r="D72" s="369" t="str">
        <f t="shared" si="7"/>
        <v/>
      </c>
      <c r="E72" s="312" t="str">
        <f t="shared" si="8"/>
        <v/>
      </c>
      <c r="F72" s="312" t="str">
        <f t="shared" si="8"/>
        <v/>
      </c>
      <c r="G72" s="312" t="str">
        <f t="shared" si="8"/>
        <v/>
      </c>
      <c r="H72" s="312" t="str">
        <f t="shared" si="8"/>
        <v/>
      </c>
      <c r="I72" s="312" t="str">
        <f t="shared" si="8"/>
        <v/>
      </c>
      <c r="J72" s="312" t="str">
        <f t="shared" si="8"/>
        <v/>
      </c>
      <c r="K72" s="312" t="str">
        <f t="shared" si="8"/>
        <v/>
      </c>
      <c r="L72" s="312" t="str">
        <f t="shared" si="8"/>
        <v/>
      </c>
      <c r="M72" s="312" t="str">
        <f t="shared" si="8"/>
        <v/>
      </c>
      <c r="N72" s="312" t="str">
        <f t="shared" si="8"/>
        <v/>
      </c>
      <c r="O72" s="312" t="str">
        <f t="shared" si="8"/>
        <v/>
      </c>
      <c r="P72" s="312" t="str">
        <f t="shared" si="8"/>
        <v/>
      </c>
      <c r="Q72" s="312" t="str">
        <f t="shared" si="8"/>
        <v/>
      </c>
      <c r="R72" s="312" t="str">
        <f t="shared" si="8"/>
        <v/>
      </c>
      <c r="S72" s="312" t="str">
        <f t="shared" si="8"/>
        <v/>
      </c>
      <c r="T72" s="312" t="str">
        <f t="shared" si="8"/>
        <v/>
      </c>
      <c r="U72" s="312" t="str">
        <f t="shared" si="8"/>
        <v/>
      </c>
      <c r="V72" s="312" t="str">
        <f t="shared" si="8"/>
        <v/>
      </c>
      <c r="W72" s="312" t="str">
        <f t="shared" si="8"/>
        <v/>
      </c>
      <c r="X72" s="312" t="str">
        <f t="shared" si="8"/>
        <v/>
      </c>
      <c r="Y72" s="409"/>
      <c r="Z72" s="410">
        <v>11</v>
      </c>
      <c r="AA72" s="312" t="str">
        <f t="shared" si="10"/>
        <v/>
      </c>
      <c r="AB72" s="312" t="str">
        <f t="shared" si="11"/>
        <v/>
      </c>
      <c r="AC72" s="324" t="str">
        <f t="shared" si="12"/>
        <v/>
      </c>
      <c r="AD72" s="312" t="str">
        <f t="shared" si="9"/>
        <v/>
      </c>
      <c r="AE72" s="312" t="str">
        <f t="shared" si="9"/>
        <v/>
      </c>
      <c r="AF72" s="312" t="str">
        <f t="shared" si="9"/>
        <v/>
      </c>
      <c r="AG72" s="312" t="str">
        <f t="shared" si="9"/>
        <v/>
      </c>
      <c r="AH72" s="312" t="str">
        <f t="shared" si="9"/>
        <v/>
      </c>
      <c r="AI72" s="312" t="str">
        <f t="shared" si="9"/>
        <v/>
      </c>
      <c r="AJ72" s="312" t="str">
        <f t="shared" si="9"/>
        <v/>
      </c>
      <c r="AK72" s="312" t="str">
        <f t="shared" si="9"/>
        <v/>
      </c>
      <c r="AL72" s="312" t="str">
        <f t="shared" si="9"/>
        <v/>
      </c>
      <c r="AM72" s="312" t="str">
        <f t="shared" si="9"/>
        <v/>
      </c>
      <c r="AN72" s="312" t="str">
        <f t="shared" si="9"/>
        <v/>
      </c>
      <c r="AO72" s="312" t="str">
        <f t="shared" si="9"/>
        <v/>
      </c>
      <c r="AP72" s="312" t="str">
        <f t="shared" si="9"/>
        <v/>
      </c>
      <c r="AQ72" s="312" t="str">
        <f t="shared" si="9"/>
        <v/>
      </c>
      <c r="AR72" s="312" t="str">
        <f t="shared" si="9"/>
        <v/>
      </c>
      <c r="AS72" s="312" t="str">
        <f t="shared" si="9"/>
        <v/>
      </c>
      <c r="AT72" s="312" t="str">
        <f t="shared" si="9"/>
        <v/>
      </c>
      <c r="AU72" s="312" t="str">
        <f t="shared" si="9"/>
        <v/>
      </c>
      <c r="AV72" s="312" t="str">
        <f t="shared" si="9"/>
        <v/>
      </c>
      <c r="AW72" s="312" t="str">
        <f t="shared" si="9"/>
        <v/>
      </c>
    </row>
    <row r="73" spans="1:49" ht="15.95" hidden="1" customHeight="1">
      <c r="A73" s="311">
        <v>12</v>
      </c>
      <c r="B73" s="312" t="str">
        <f t="shared" si="7"/>
        <v/>
      </c>
      <c r="C73" s="312" t="str">
        <f t="shared" si="7"/>
        <v/>
      </c>
      <c r="D73" s="369" t="str">
        <f t="shared" si="7"/>
        <v/>
      </c>
      <c r="E73" s="312" t="str">
        <f t="shared" si="8"/>
        <v/>
      </c>
      <c r="F73" s="312" t="str">
        <f t="shared" si="8"/>
        <v/>
      </c>
      <c r="G73" s="312" t="str">
        <f t="shared" si="8"/>
        <v/>
      </c>
      <c r="H73" s="312" t="str">
        <f t="shared" si="8"/>
        <v/>
      </c>
      <c r="I73" s="312" t="str">
        <f t="shared" si="8"/>
        <v/>
      </c>
      <c r="J73" s="312" t="str">
        <f t="shared" si="8"/>
        <v/>
      </c>
      <c r="K73" s="312" t="str">
        <f t="shared" si="8"/>
        <v/>
      </c>
      <c r="L73" s="312" t="str">
        <f t="shared" si="8"/>
        <v/>
      </c>
      <c r="M73" s="312" t="str">
        <f t="shared" si="8"/>
        <v/>
      </c>
      <c r="N73" s="312" t="str">
        <f t="shared" si="8"/>
        <v/>
      </c>
      <c r="O73" s="312" t="str">
        <f t="shared" si="8"/>
        <v/>
      </c>
      <c r="P73" s="312" t="str">
        <f t="shared" si="8"/>
        <v/>
      </c>
      <c r="Q73" s="312" t="str">
        <f t="shared" si="8"/>
        <v/>
      </c>
      <c r="R73" s="312" t="str">
        <f t="shared" si="8"/>
        <v/>
      </c>
      <c r="S73" s="312" t="str">
        <f t="shared" si="8"/>
        <v/>
      </c>
      <c r="T73" s="312" t="str">
        <f t="shared" si="8"/>
        <v/>
      </c>
      <c r="U73" s="312" t="str">
        <f t="shared" si="8"/>
        <v/>
      </c>
      <c r="V73" s="312" t="str">
        <f t="shared" si="8"/>
        <v/>
      </c>
      <c r="W73" s="312" t="str">
        <f t="shared" si="8"/>
        <v/>
      </c>
      <c r="X73" s="312" t="str">
        <f t="shared" si="8"/>
        <v/>
      </c>
      <c r="Y73" s="409"/>
      <c r="Z73" s="410">
        <v>12</v>
      </c>
      <c r="AA73" s="312" t="str">
        <f t="shared" si="10"/>
        <v/>
      </c>
      <c r="AB73" s="312" t="str">
        <f t="shared" si="11"/>
        <v/>
      </c>
      <c r="AC73" s="324" t="str">
        <f t="shared" si="12"/>
        <v/>
      </c>
      <c r="AD73" s="312" t="str">
        <f t="shared" si="9"/>
        <v/>
      </c>
      <c r="AE73" s="312" t="str">
        <f t="shared" si="9"/>
        <v/>
      </c>
      <c r="AF73" s="312" t="str">
        <f t="shared" si="9"/>
        <v/>
      </c>
      <c r="AG73" s="312" t="str">
        <f t="shared" si="9"/>
        <v/>
      </c>
      <c r="AH73" s="312" t="str">
        <f t="shared" si="9"/>
        <v/>
      </c>
      <c r="AI73" s="312" t="str">
        <f t="shared" si="9"/>
        <v/>
      </c>
      <c r="AJ73" s="312" t="str">
        <f t="shared" si="9"/>
        <v/>
      </c>
      <c r="AK73" s="312" t="str">
        <f t="shared" si="9"/>
        <v/>
      </c>
      <c r="AL73" s="312" t="str">
        <f t="shared" si="9"/>
        <v/>
      </c>
      <c r="AM73" s="312" t="str">
        <f t="shared" si="9"/>
        <v/>
      </c>
      <c r="AN73" s="312" t="str">
        <f t="shared" si="9"/>
        <v/>
      </c>
      <c r="AO73" s="312" t="str">
        <f t="shared" si="9"/>
        <v/>
      </c>
      <c r="AP73" s="312" t="str">
        <f t="shared" si="9"/>
        <v/>
      </c>
      <c r="AQ73" s="312" t="str">
        <f t="shared" si="9"/>
        <v/>
      </c>
      <c r="AR73" s="312" t="str">
        <f t="shared" si="9"/>
        <v/>
      </c>
      <c r="AS73" s="312" t="str">
        <f t="shared" si="9"/>
        <v/>
      </c>
      <c r="AT73" s="312" t="str">
        <f t="shared" si="9"/>
        <v/>
      </c>
      <c r="AU73" s="312" t="str">
        <f t="shared" si="9"/>
        <v/>
      </c>
      <c r="AV73" s="312" t="str">
        <f t="shared" si="9"/>
        <v/>
      </c>
      <c r="AW73" s="312" t="str">
        <f t="shared" si="9"/>
        <v/>
      </c>
    </row>
    <row r="74" spans="1:49" ht="15.95" hidden="1" customHeight="1">
      <c r="A74" s="311">
        <v>13</v>
      </c>
      <c r="B74" s="312" t="str">
        <f t="shared" si="7"/>
        <v/>
      </c>
      <c r="C74" s="312" t="str">
        <f t="shared" si="7"/>
        <v/>
      </c>
      <c r="D74" s="369" t="str">
        <f t="shared" si="7"/>
        <v/>
      </c>
      <c r="E74" s="312" t="str">
        <f t="shared" si="8"/>
        <v/>
      </c>
      <c r="F74" s="312" t="str">
        <f t="shared" si="8"/>
        <v/>
      </c>
      <c r="G74" s="312" t="str">
        <f t="shared" si="8"/>
        <v/>
      </c>
      <c r="H74" s="312" t="str">
        <f t="shared" ref="F74:X86" si="13">IF(H20="○",$D74,"")</f>
        <v/>
      </c>
      <c r="I74" s="312" t="str">
        <f t="shared" si="13"/>
        <v/>
      </c>
      <c r="J74" s="312" t="str">
        <f t="shared" si="13"/>
        <v/>
      </c>
      <c r="K74" s="312" t="str">
        <f t="shared" si="13"/>
        <v/>
      </c>
      <c r="L74" s="312" t="str">
        <f t="shared" si="13"/>
        <v/>
      </c>
      <c r="M74" s="312" t="str">
        <f t="shared" si="13"/>
        <v/>
      </c>
      <c r="N74" s="312" t="str">
        <f t="shared" si="13"/>
        <v/>
      </c>
      <c r="O74" s="312" t="str">
        <f t="shared" si="13"/>
        <v/>
      </c>
      <c r="P74" s="312" t="str">
        <f t="shared" si="13"/>
        <v/>
      </c>
      <c r="Q74" s="312" t="str">
        <f t="shared" si="13"/>
        <v/>
      </c>
      <c r="R74" s="312" t="str">
        <f t="shared" si="13"/>
        <v/>
      </c>
      <c r="S74" s="312" t="str">
        <f t="shared" si="13"/>
        <v/>
      </c>
      <c r="T74" s="312" t="str">
        <f t="shared" si="13"/>
        <v/>
      </c>
      <c r="U74" s="312" t="str">
        <f t="shared" si="13"/>
        <v/>
      </c>
      <c r="V74" s="312" t="str">
        <f t="shared" si="13"/>
        <v/>
      </c>
      <c r="W74" s="312" t="str">
        <f t="shared" si="13"/>
        <v/>
      </c>
      <c r="X74" s="312" t="str">
        <f t="shared" si="13"/>
        <v/>
      </c>
      <c r="Y74" s="409"/>
      <c r="Z74" s="410">
        <v>13</v>
      </c>
      <c r="AA74" s="312" t="str">
        <f t="shared" si="10"/>
        <v/>
      </c>
      <c r="AB74" s="312" t="str">
        <f t="shared" si="11"/>
        <v/>
      </c>
      <c r="AC74" s="324" t="str">
        <f t="shared" si="12"/>
        <v/>
      </c>
      <c r="AD74" s="312" t="str">
        <f t="shared" si="9"/>
        <v/>
      </c>
      <c r="AE74" s="312" t="str">
        <f t="shared" si="9"/>
        <v/>
      </c>
      <c r="AF74" s="312" t="str">
        <f t="shared" si="9"/>
        <v/>
      </c>
      <c r="AG74" s="312" t="str">
        <f t="shared" si="9"/>
        <v/>
      </c>
      <c r="AH74" s="312" t="str">
        <f t="shared" si="9"/>
        <v/>
      </c>
      <c r="AI74" s="312" t="str">
        <f t="shared" si="9"/>
        <v/>
      </c>
      <c r="AJ74" s="312" t="str">
        <f t="shared" si="9"/>
        <v/>
      </c>
      <c r="AK74" s="312" t="str">
        <f t="shared" si="9"/>
        <v/>
      </c>
      <c r="AL74" s="312" t="str">
        <f t="shared" si="9"/>
        <v/>
      </c>
      <c r="AM74" s="312" t="str">
        <f t="shared" si="9"/>
        <v/>
      </c>
      <c r="AN74" s="312" t="str">
        <f t="shared" si="9"/>
        <v/>
      </c>
      <c r="AO74" s="312" t="str">
        <f t="shared" si="9"/>
        <v/>
      </c>
      <c r="AP74" s="312" t="str">
        <f t="shared" si="9"/>
        <v/>
      </c>
      <c r="AQ74" s="312" t="str">
        <f t="shared" si="9"/>
        <v/>
      </c>
      <c r="AR74" s="312" t="str">
        <f t="shared" si="9"/>
        <v/>
      </c>
      <c r="AS74" s="312" t="str">
        <f t="shared" ref="AE74:AW88" si="14">IF(AS20="○",$D74,"")</f>
        <v/>
      </c>
      <c r="AT74" s="312" t="str">
        <f t="shared" si="14"/>
        <v/>
      </c>
      <c r="AU74" s="312" t="str">
        <f t="shared" si="14"/>
        <v/>
      </c>
      <c r="AV74" s="312" t="str">
        <f t="shared" si="14"/>
        <v/>
      </c>
      <c r="AW74" s="312" t="str">
        <f t="shared" si="14"/>
        <v/>
      </c>
    </row>
    <row r="75" spans="1:49" ht="15.95" hidden="1" customHeight="1">
      <c r="A75" s="311">
        <v>14</v>
      </c>
      <c r="B75" s="312" t="str">
        <f t="shared" si="7"/>
        <v/>
      </c>
      <c r="C75" s="312" t="str">
        <f t="shared" si="7"/>
        <v/>
      </c>
      <c r="D75" s="369" t="str">
        <f t="shared" si="7"/>
        <v/>
      </c>
      <c r="E75" s="312" t="str">
        <f t="shared" ref="E75:E111" si="15">IF(E21="○",$D75,"")</f>
        <v/>
      </c>
      <c r="F75" s="312" t="str">
        <f t="shared" si="13"/>
        <v/>
      </c>
      <c r="G75" s="312" t="str">
        <f t="shared" si="13"/>
        <v/>
      </c>
      <c r="H75" s="312" t="str">
        <f t="shared" si="13"/>
        <v/>
      </c>
      <c r="I75" s="312" t="str">
        <f t="shared" si="13"/>
        <v/>
      </c>
      <c r="J75" s="312" t="str">
        <f t="shared" si="13"/>
        <v/>
      </c>
      <c r="K75" s="312" t="str">
        <f t="shared" si="13"/>
        <v/>
      </c>
      <c r="L75" s="312" t="str">
        <f t="shared" si="13"/>
        <v/>
      </c>
      <c r="M75" s="312" t="str">
        <f t="shared" si="13"/>
        <v/>
      </c>
      <c r="N75" s="312" t="str">
        <f t="shared" si="13"/>
        <v/>
      </c>
      <c r="O75" s="312" t="str">
        <f t="shared" si="13"/>
        <v/>
      </c>
      <c r="P75" s="312" t="str">
        <f t="shared" si="13"/>
        <v/>
      </c>
      <c r="Q75" s="312" t="str">
        <f t="shared" si="13"/>
        <v/>
      </c>
      <c r="R75" s="312" t="str">
        <f t="shared" si="13"/>
        <v/>
      </c>
      <c r="S75" s="312" t="str">
        <f t="shared" si="13"/>
        <v/>
      </c>
      <c r="T75" s="312" t="str">
        <f t="shared" si="13"/>
        <v/>
      </c>
      <c r="U75" s="312" t="str">
        <f t="shared" si="13"/>
        <v/>
      </c>
      <c r="V75" s="312" t="str">
        <f t="shared" si="13"/>
        <v/>
      </c>
      <c r="W75" s="312" t="str">
        <f t="shared" si="13"/>
        <v/>
      </c>
      <c r="X75" s="312" t="str">
        <f t="shared" si="13"/>
        <v/>
      </c>
      <c r="Y75" s="409"/>
      <c r="Z75" s="410">
        <v>14</v>
      </c>
      <c r="AA75" s="312" t="str">
        <f t="shared" si="10"/>
        <v/>
      </c>
      <c r="AB75" s="312" t="str">
        <f t="shared" si="11"/>
        <v/>
      </c>
      <c r="AC75" s="324" t="str">
        <f t="shared" si="12"/>
        <v/>
      </c>
      <c r="AD75" s="312" t="str">
        <f t="shared" ref="AD75:AS100" si="16">IF(AD21="○",$D75,"")</f>
        <v/>
      </c>
      <c r="AE75" s="312" t="str">
        <f t="shared" si="14"/>
        <v/>
      </c>
      <c r="AF75" s="312" t="str">
        <f t="shared" si="14"/>
        <v/>
      </c>
      <c r="AG75" s="312" t="str">
        <f t="shared" si="14"/>
        <v/>
      </c>
      <c r="AH75" s="312" t="str">
        <f t="shared" si="14"/>
        <v/>
      </c>
      <c r="AI75" s="312" t="str">
        <f t="shared" si="14"/>
        <v/>
      </c>
      <c r="AJ75" s="312" t="str">
        <f t="shared" si="14"/>
        <v/>
      </c>
      <c r="AK75" s="312" t="str">
        <f t="shared" si="14"/>
        <v/>
      </c>
      <c r="AL75" s="312" t="str">
        <f t="shared" si="14"/>
        <v/>
      </c>
      <c r="AM75" s="312" t="str">
        <f t="shared" si="14"/>
        <v/>
      </c>
      <c r="AN75" s="312" t="str">
        <f t="shared" si="14"/>
        <v/>
      </c>
      <c r="AO75" s="312" t="str">
        <f t="shared" si="14"/>
        <v/>
      </c>
      <c r="AP75" s="312" t="str">
        <f t="shared" si="14"/>
        <v/>
      </c>
      <c r="AQ75" s="312" t="str">
        <f t="shared" si="14"/>
        <v/>
      </c>
      <c r="AR75" s="312" t="str">
        <f t="shared" si="14"/>
        <v/>
      </c>
      <c r="AS75" s="312" t="str">
        <f t="shared" si="14"/>
        <v/>
      </c>
      <c r="AT75" s="312" t="str">
        <f t="shared" si="14"/>
        <v/>
      </c>
      <c r="AU75" s="312" t="str">
        <f t="shared" si="14"/>
        <v/>
      </c>
      <c r="AV75" s="312" t="str">
        <f t="shared" si="14"/>
        <v/>
      </c>
      <c r="AW75" s="312" t="str">
        <f t="shared" si="14"/>
        <v/>
      </c>
    </row>
    <row r="76" spans="1:49" ht="15.95" hidden="1" customHeight="1">
      <c r="A76" s="311">
        <v>15</v>
      </c>
      <c r="B76" s="312" t="str">
        <f t="shared" si="7"/>
        <v/>
      </c>
      <c r="C76" s="312" t="str">
        <f t="shared" si="7"/>
        <v/>
      </c>
      <c r="D76" s="369" t="str">
        <f t="shared" si="7"/>
        <v/>
      </c>
      <c r="E76" s="312" t="str">
        <f t="shared" si="15"/>
        <v/>
      </c>
      <c r="F76" s="312" t="str">
        <f t="shared" si="13"/>
        <v/>
      </c>
      <c r="G76" s="312" t="str">
        <f t="shared" si="13"/>
        <v/>
      </c>
      <c r="H76" s="312" t="str">
        <f t="shared" si="13"/>
        <v/>
      </c>
      <c r="I76" s="312" t="str">
        <f t="shared" si="13"/>
        <v/>
      </c>
      <c r="J76" s="312" t="str">
        <f t="shared" si="13"/>
        <v/>
      </c>
      <c r="K76" s="312" t="str">
        <f t="shared" si="13"/>
        <v/>
      </c>
      <c r="L76" s="312" t="str">
        <f t="shared" si="13"/>
        <v/>
      </c>
      <c r="M76" s="312" t="str">
        <f t="shared" si="13"/>
        <v/>
      </c>
      <c r="N76" s="312" t="str">
        <f t="shared" si="13"/>
        <v/>
      </c>
      <c r="O76" s="312" t="str">
        <f t="shared" si="13"/>
        <v/>
      </c>
      <c r="P76" s="312" t="str">
        <f t="shared" si="13"/>
        <v/>
      </c>
      <c r="Q76" s="312" t="str">
        <f t="shared" si="13"/>
        <v/>
      </c>
      <c r="R76" s="312" t="str">
        <f t="shared" si="13"/>
        <v/>
      </c>
      <c r="S76" s="312" t="str">
        <f t="shared" si="13"/>
        <v/>
      </c>
      <c r="T76" s="312" t="str">
        <f t="shared" si="13"/>
        <v/>
      </c>
      <c r="U76" s="312" t="str">
        <f t="shared" si="13"/>
        <v/>
      </c>
      <c r="V76" s="312" t="str">
        <f t="shared" si="13"/>
        <v/>
      </c>
      <c r="W76" s="312" t="str">
        <f t="shared" si="13"/>
        <v/>
      </c>
      <c r="X76" s="312" t="str">
        <f t="shared" si="13"/>
        <v/>
      </c>
      <c r="Y76" s="409"/>
      <c r="Z76" s="410">
        <v>15</v>
      </c>
      <c r="AA76" s="312" t="str">
        <f t="shared" si="10"/>
        <v/>
      </c>
      <c r="AB76" s="312" t="str">
        <f t="shared" si="11"/>
        <v/>
      </c>
      <c r="AC76" s="324" t="str">
        <f t="shared" si="12"/>
        <v/>
      </c>
      <c r="AD76" s="312" t="str">
        <f t="shared" si="16"/>
        <v/>
      </c>
      <c r="AE76" s="312" t="str">
        <f t="shared" si="14"/>
        <v/>
      </c>
      <c r="AF76" s="312" t="str">
        <f t="shared" si="14"/>
        <v/>
      </c>
      <c r="AG76" s="312" t="str">
        <f t="shared" si="14"/>
        <v/>
      </c>
      <c r="AH76" s="312" t="str">
        <f t="shared" si="14"/>
        <v/>
      </c>
      <c r="AI76" s="312" t="str">
        <f t="shared" si="14"/>
        <v/>
      </c>
      <c r="AJ76" s="312" t="str">
        <f t="shared" si="14"/>
        <v/>
      </c>
      <c r="AK76" s="312" t="str">
        <f t="shared" si="14"/>
        <v/>
      </c>
      <c r="AL76" s="312" t="str">
        <f t="shared" si="14"/>
        <v/>
      </c>
      <c r="AM76" s="312" t="str">
        <f t="shared" si="14"/>
        <v/>
      </c>
      <c r="AN76" s="312" t="str">
        <f t="shared" si="14"/>
        <v/>
      </c>
      <c r="AO76" s="312" t="str">
        <f t="shared" si="14"/>
        <v/>
      </c>
      <c r="AP76" s="312" t="str">
        <f t="shared" si="14"/>
        <v/>
      </c>
      <c r="AQ76" s="312" t="str">
        <f t="shared" si="14"/>
        <v/>
      </c>
      <c r="AR76" s="312" t="str">
        <f t="shared" si="14"/>
        <v/>
      </c>
      <c r="AS76" s="312" t="str">
        <f t="shared" si="14"/>
        <v/>
      </c>
      <c r="AT76" s="312" t="str">
        <f t="shared" si="14"/>
        <v/>
      </c>
      <c r="AU76" s="312" t="str">
        <f t="shared" si="14"/>
        <v/>
      </c>
      <c r="AV76" s="312" t="str">
        <f t="shared" si="14"/>
        <v/>
      </c>
      <c r="AW76" s="312" t="str">
        <f t="shared" si="14"/>
        <v/>
      </c>
    </row>
    <row r="77" spans="1:49" ht="15.95" hidden="1" customHeight="1">
      <c r="A77" s="311">
        <v>16</v>
      </c>
      <c r="B77" s="312" t="str">
        <f t="shared" si="7"/>
        <v/>
      </c>
      <c r="C77" s="312" t="str">
        <f t="shared" si="7"/>
        <v/>
      </c>
      <c r="D77" s="369" t="str">
        <f t="shared" si="7"/>
        <v/>
      </c>
      <c r="E77" s="312" t="str">
        <f t="shared" si="15"/>
        <v/>
      </c>
      <c r="F77" s="312" t="str">
        <f t="shared" si="13"/>
        <v/>
      </c>
      <c r="G77" s="312" t="str">
        <f t="shared" si="13"/>
        <v/>
      </c>
      <c r="H77" s="312" t="str">
        <f t="shared" si="13"/>
        <v/>
      </c>
      <c r="I77" s="312" t="str">
        <f t="shared" si="13"/>
        <v/>
      </c>
      <c r="J77" s="312" t="str">
        <f t="shared" si="13"/>
        <v/>
      </c>
      <c r="K77" s="312" t="str">
        <f t="shared" si="13"/>
        <v/>
      </c>
      <c r="L77" s="312" t="str">
        <f t="shared" si="13"/>
        <v/>
      </c>
      <c r="M77" s="312" t="str">
        <f t="shared" si="13"/>
        <v/>
      </c>
      <c r="N77" s="312" t="str">
        <f t="shared" si="13"/>
        <v/>
      </c>
      <c r="O77" s="312" t="str">
        <f t="shared" si="13"/>
        <v/>
      </c>
      <c r="P77" s="312" t="str">
        <f t="shared" si="13"/>
        <v/>
      </c>
      <c r="Q77" s="312" t="str">
        <f t="shared" si="13"/>
        <v/>
      </c>
      <c r="R77" s="312" t="str">
        <f t="shared" si="13"/>
        <v/>
      </c>
      <c r="S77" s="312" t="str">
        <f t="shared" si="13"/>
        <v/>
      </c>
      <c r="T77" s="312" t="str">
        <f t="shared" si="13"/>
        <v/>
      </c>
      <c r="U77" s="312" t="str">
        <f t="shared" si="13"/>
        <v/>
      </c>
      <c r="V77" s="312" t="str">
        <f t="shared" si="13"/>
        <v/>
      </c>
      <c r="W77" s="312" t="str">
        <f t="shared" si="13"/>
        <v/>
      </c>
      <c r="X77" s="312" t="str">
        <f t="shared" si="13"/>
        <v/>
      </c>
      <c r="Y77" s="409"/>
      <c r="Z77" s="410">
        <v>16</v>
      </c>
      <c r="AA77" s="312" t="str">
        <f t="shared" si="10"/>
        <v/>
      </c>
      <c r="AB77" s="312" t="str">
        <f t="shared" si="11"/>
        <v/>
      </c>
      <c r="AC77" s="324" t="str">
        <f t="shared" si="12"/>
        <v/>
      </c>
      <c r="AD77" s="312" t="str">
        <f t="shared" si="16"/>
        <v/>
      </c>
      <c r="AE77" s="312" t="str">
        <f t="shared" si="14"/>
        <v/>
      </c>
      <c r="AF77" s="312" t="str">
        <f t="shared" si="14"/>
        <v/>
      </c>
      <c r="AG77" s="312" t="str">
        <f t="shared" si="14"/>
        <v/>
      </c>
      <c r="AH77" s="312" t="str">
        <f t="shared" si="14"/>
        <v/>
      </c>
      <c r="AI77" s="312" t="str">
        <f t="shared" si="14"/>
        <v/>
      </c>
      <c r="AJ77" s="312" t="str">
        <f t="shared" si="14"/>
        <v/>
      </c>
      <c r="AK77" s="312" t="str">
        <f t="shared" si="14"/>
        <v/>
      </c>
      <c r="AL77" s="312" t="str">
        <f t="shared" si="14"/>
        <v/>
      </c>
      <c r="AM77" s="312" t="str">
        <f t="shared" si="14"/>
        <v/>
      </c>
      <c r="AN77" s="312" t="str">
        <f t="shared" si="14"/>
        <v/>
      </c>
      <c r="AO77" s="312" t="str">
        <f t="shared" si="14"/>
        <v/>
      </c>
      <c r="AP77" s="312" t="str">
        <f t="shared" si="14"/>
        <v/>
      </c>
      <c r="AQ77" s="312" t="str">
        <f t="shared" si="14"/>
        <v/>
      </c>
      <c r="AR77" s="312" t="str">
        <f t="shared" si="14"/>
        <v/>
      </c>
      <c r="AS77" s="312" t="str">
        <f t="shared" si="14"/>
        <v/>
      </c>
      <c r="AT77" s="312" t="str">
        <f t="shared" si="14"/>
        <v/>
      </c>
      <c r="AU77" s="312" t="str">
        <f t="shared" si="14"/>
        <v/>
      </c>
      <c r="AV77" s="312" t="str">
        <f t="shared" si="14"/>
        <v/>
      </c>
      <c r="AW77" s="312" t="str">
        <f t="shared" si="14"/>
        <v/>
      </c>
    </row>
    <row r="78" spans="1:49" ht="15.95" hidden="1" customHeight="1">
      <c r="A78" s="311">
        <v>17</v>
      </c>
      <c r="B78" s="312" t="str">
        <f t="shared" ref="B78:D93" si="17">B24</f>
        <v/>
      </c>
      <c r="C78" s="312" t="str">
        <f t="shared" si="17"/>
        <v/>
      </c>
      <c r="D78" s="369" t="str">
        <f t="shared" si="17"/>
        <v/>
      </c>
      <c r="E78" s="312" t="str">
        <f t="shared" si="15"/>
        <v/>
      </c>
      <c r="F78" s="312" t="str">
        <f t="shared" si="13"/>
        <v/>
      </c>
      <c r="G78" s="312" t="str">
        <f t="shared" si="13"/>
        <v/>
      </c>
      <c r="H78" s="312" t="str">
        <f t="shared" si="13"/>
        <v/>
      </c>
      <c r="I78" s="312" t="str">
        <f t="shared" si="13"/>
        <v/>
      </c>
      <c r="J78" s="312" t="str">
        <f t="shared" si="13"/>
        <v/>
      </c>
      <c r="K78" s="312" t="str">
        <f t="shared" si="13"/>
        <v/>
      </c>
      <c r="L78" s="312" t="str">
        <f t="shared" si="13"/>
        <v/>
      </c>
      <c r="M78" s="312" t="str">
        <f t="shared" si="13"/>
        <v/>
      </c>
      <c r="N78" s="312" t="str">
        <f t="shared" si="13"/>
        <v/>
      </c>
      <c r="O78" s="312" t="str">
        <f t="shared" si="13"/>
        <v/>
      </c>
      <c r="P78" s="312" t="str">
        <f t="shared" si="13"/>
        <v/>
      </c>
      <c r="Q78" s="312" t="str">
        <f t="shared" si="13"/>
        <v/>
      </c>
      <c r="R78" s="312" t="str">
        <f t="shared" si="13"/>
        <v/>
      </c>
      <c r="S78" s="312" t="str">
        <f t="shared" si="13"/>
        <v/>
      </c>
      <c r="T78" s="312" t="str">
        <f t="shared" si="13"/>
        <v/>
      </c>
      <c r="U78" s="312" t="str">
        <f t="shared" si="13"/>
        <v/>
      </c>
      <c r="V78" s="312" t="str">
        <f t="shared" si="13"/>
        <v/>
      </c>
      <c r="W78" s="312" t="str">
        <f t="shared" si="13"/>
        <v/>
      </c>
      <c r="X78" s="312" t="str">
        <f t="shared" si="13"/>
        <v/>
      </c>
      <c r="Y78" s="409"/>
      <c r="Z78" s="410">
        <v>17</v>
      </c>
      <c r="AA78" s="312" t="str">
        <f t="shared" si="10"/>
        <v/>
      </c>
      <c r="AB78" s="312" t="str">
        <f t="shared" si="11"/>
        <v/>
      </c>
      <c r="AC78" s="324" t="str">
        <f t="shared" si="12"/>
        <v/>
      </c>
      <c r="AD78" s="312" t="str">
        <f t="shared" si="16"/>
        <v/>
      </c>
      <c r="AE78" s="312" t="str">
        <f t="shared" si="14"/>
        <v/>
      </c>
      <c r="AF78" s="312" t="str">
        <f t="shared" si="14"/>
        <v/>
      </c>
      <c r="AG78" s="312" t="str">
        <f t="shared" si="14"/>
        <v/>
      </c>
      <c r="AH78" s="312" t="str">
        <f t="shared" si="14"/>
        <v/>
      </c>
      <c r="AI78" s="312" t="str">
        <f t="shared" si="14"/>
        <v/>
      </c>
      <c r="AJ78" s="312" t="str">
        <f t="shared" si="14"/>
        <v/>
      </c>
      <c r="AK78" s="312" t="str">
        <f t="shared" si="14"/>
        <v/>
      </c>
      <c r="AL78" s="312" t="str">
        <f t="shared" si="14"/>
        <v/>
      </c>
      <c r="AM78" s="312" t="str">
        <f t="shared" si="14"/>
        <v/>
      </c>
      <c r="AN78" s="312" t="str">
        <f t="shared" si="14"/>
        <v/>
      </c>
      <c r="AO78" s="312" t="str">
        <f t="shared" si="14"/>
        <v/>
      </c>
      <c r="AP78" s="312" t="str">
        <f t="shared" si="14"/>
        <v/>
      </c>
      <c r="AQ78" s="312" t="str">
        <f t="shared" si="14"/>
        <v/>
      </c>
      <c r="AR78" s="312" t="str">
        <f t="shared" si="14"/>
        <v/>
      </c>
      <c r="AS78" s="312" t="str">
        <f t="shared" si="14"/>
        <v/>
      </c>
      <c r="AT78" s="312" t="str">
        <f t="shared" si="14"/>
        <v/>
      </c>
      <c r="AU78" s="312" t="str">
        <f t="shared" si="14"/>
        <v/>
      </c>
      <c r="AV78" s="312" t="str">
        <f t="shared" si="14"/>
        <v/>
      </c>
      <c r="AW78" s="312" t="str">
        <f t="shared" si="14"/>
        <v/>
      </c>
    </row>
    <row r="79" spans="1:49" ht="15.95" hidden="1" customHeight="1">
      <c r="A79" s="311">
        <v>18</v>
      </c>
      <c r="B79" s="312" t="str">
        <f t="shared" si="17"/>
        <v/>
      </c>
      <c r="C79" s="312" t="str">
        <f t="shared" si="17"/>
        <v/>
      </c>
      <c r="D79" s="369" t="str">
        <f t="shared" si="17"/>
        <v/>
      </c>
      <c r="E79" s="312" t="str">
        <f t="shared" si="15"/>
        <v/>
      </c>
      <c r="F79" s="312" t="str">
        <f t="shared" si="13"/>
        <v/>
      </c>
      <c r="G79" s="312" t="str">
        <f t="shared" si="13"/>
        <v/>
      </c>
      <c r="H79" s="312" t="str">
        <f t="shared" si="13"/>
        <v/>
      </c>
      <c r="I79" s="312" t="str">
        <f t="shared" si="13"/>
        <v/>
      </c>
      <c r="J79" s="312" t="str">
        <f t="shared" si="13"/>
        <v/>
      </c>
      <c r="K79" s="312" t="str">
        <f t="shared" si="13"/>
        <v/>
      </c>
      <c r="L79" s="312" t="str">
        <f t="shared" si="13"/>
        <v/>
      </c>
      <c r="M79" s="312" t="str">
        <f t="shared" si="13"/>
        <v/>
      </c>
      <c r="N79" s="312" t="str">
        <f t="shared" si="13"/>
        <v/>
      </c>
      <c r="O79" s="312" t="str">
        <f t="shared" si="13"/>
        <v/>
      </c>
      <c r="P79" s="312" t="str">
        <f t="shared" si="13"/>
        <v/>
      </c>
      <c r="Q79" s="312" t="str">
        <f t="shared" si="13"/>
        <v/>
      </c>
      <c r="R79" s="312" t="str">
        <f t="shared" si="13"/>
        <v/>
      </c>
      <c r="S79" s="312" t="str">
        <f t="shared" si="13"/>
        <v/>
      </c>
      <c r="T79" s="312" t="str">
        <f t="shared" si="13"/>
        <v/>
      </c>
      <c r="U79" s="312" t="str">
        <f t="shared" si="13"/>
        <v/>
      </c>
      <c r="V79" s="312" t="str">
        <f t="shared" si="13"/>
        <v/>
      </c>
      <c r="W79" s="312" t="str">
        <f t="shared" si="13"/>
        <v/>
      </c>
      <c r="X79" s="312" t="str">
        <f t="shared" si="13"/>
        <v/>
      </c>
      <c r="Y79" s="409"/>
      <c r="Z79" s="410">
        <v>18</v>
      </c>
      <c r="AA79" s="312" t="str">
        <f t="shared" si="10"/>
        <v/>
      </c>
      <c r="AB79" s="312" t="str">
        <f t="shared" si="11"/>
        <v/>
      </c>
      <c r="AC79" s="324" t="str">
        <f t="shared" si="12"/>
        <v/>
      </c>
      <c r="AD79" s="312" t="str">
        <f t="shared" si="16"/>
        <v/>
      </c>
      <c r="AE79" s="312" t="str">
        <f t="shared" si="14"/>
        <v/>
      </c>
      <c r="AF79" s="312" t="str">
        <f t="shared" si="14"/>
        <v/>
      </c>
      <c r="AG79" s="312" t="str">
        <f t="shared" si="14"/>
        <v/>
      </c>
      <c r="AH79" s="312" t="str">
        <f t="shared" si="14"/>
        <v/>
      </c>
      <c r="AI79" s="312" t="str">
        <f t="shared" si="14"/>
        <v/>
      </c>
      <c r="AJ79" s="312" t="str">
        <f t="shared" si="14"/>
        <v/>
      </c>
      <c r="AK79" s="312" t="str">
        <f t="shared" si="14"/>
        <v/>
      </c>
      <c r="AL79" s="312" t="str">
        <f t="shared" si="14"/>
        <v/>
      </c>
      <c r="AM79" s="312" t="str">
        <f t="shared" si="14"/>
        <v/>
      </c>
      <c r="AN79" s="312" t="str">
        <f t="shared" si="14"/>
        <v/>
      </c>
      <c r="AO79" s="312" t="str">
        <f t="shared" si="14"/>
        <v/>
      </c>
      <c r="AP79" s="312" t="str">
        <f t="shared" si="14"/>
        <v/>
      </c>
      <c r="AQ79" s="312" t="str">
        <f t="shared" si="14"/>
        <v/>
      </c>
      <c r="AR79" s="312" t="str">
        <f t="shared" si="14"/>
        <v/>
      </c>
      <c r="AS79" s="312" t="str">
        <f t="shared" si="14"/>
        <v/>
      </c>
      <c r="AT79" s="312" t="str">
        <f t="shared" si="14"/>
        <v/>
      </c>
      <c r="AU79" s="312" t="str">
        <f t="shared" si="14"/>
        <v/>
      </c>
      <c r="AV79" s="312" t="str">
        <f t="shared" si="14"/>
        <v/>
      </c>
      <c r="AW79" s="312" t="str">
        <f t="shared" si="14"/>
        <v/>
      </c>
    </row>
    <row r="80" spans="1:49" ht="15.95" hidden="1" customHeight="1">
      <c r="A80" s="311">
        <v>19</v>
      </c>
      <c r="B80" s="312" t="str">
        <f t="shared" si="17"/>
        <v/>
      </c>
      <c r="C80" s="312" t="str">
        <f t="shared" si="17"/>
        <v/>
      </c>
      <c r="D80" s="369" t="str">
        <f t="shared" si="17"/>
        <v/>
      </c>
      <c r="E80" s="312" t="str">
        <f t="shared" si="15"/>
        <v/>
      </c>
      <c r="F80" s="312" t="str">
        <f t="shared" si="13"/>
        <v/>
      </c>
      <c r="G80" s="312" t="str">
        <f t="shared" si="13"/>
        <v/>
      </c>
      <c r="H80" s="312" t="str">
        <f t="shared" si="13"/>
        <v/>
      </c>
      <c r="I80" s="312" t="str">
        <f t="shared" si="13"/>
        <v/>
      </c>
      <c r="J80" s="312" t="str">
        <f t="shared" si="13"/>
        <v/>
      </c>
      <c r="K80" s="312" t="str">
        <f t="shared" si="13"/>
        <v/>
      </c>
      <c r="L80" s="312" t="str">
        <f t="shared" si="13"/>
        <v/>
      </c>
      <c r="M80" s="312" t="str">
        <f t="shared" si="13"/>
        <v/>
      </c>
      <c r="N80" s="312" t="str">
        <f t="shared" si="13"/>
        <v/>
      </c>
      <c r="O80" s="312" t="str">
        <f t="shared" si="13"/>
        <v/>
      </c>
      <c r="P80" s="312" t="str">
        <f t="shared" si="13"/>
        <v/>
      </c>
      <c r="Q80" s="312" t="str">
        <f t="shared" si="13"/>
        <v/>
      </c>
      <c r="R80" s="312" t="str">
        <f t="shared" si="13"/>
        <v/>
      </c>
      <c r="S80" s="312" t="str">
        <f t="shared" si="13"/>
        <v/>
      </c>
      <c r="T80" s="312" t="str">
        <f t="shared" si="13"/>
        <v/>
      </c>
      <c r="U80" s="312" t="str">
        <f t="shared" si="13"/>
        <v/>
      </c>
      <c r="V80" s="312" t="str">
        <f t="shared" si="13"/>
        <v/>
      </c>
      <c r="W80" s="312" t="str">
        <f t="shared" si="13"/>
        <v/>
      </c>
      <c r="X80" s="312" t="str">
        <f t="shared" si="13"/>
        <v/>
      </c>
      <c r="Y80" s="409"/>
      <c r="Z80" s="410">
        <v>19</v>
      </c>
      <c r="AA80" s="312" t="str">
        <f t="shared" si="10"/>
        <v/>
      </c>
      <c r="AB80" s="312" t="str">
        <f t="shared" si="11"/>
        <v/>
      </c>
      <c r="AC80" s="324" t="str">
        <f t="shared" si="12"/>
        <v/>
      </c>
      <c r="AD80" s="312" t="str">
        <f t="shared" si="16"/>
        <v/>
      </c>
      <c r="AE80" s="312" t="str">
        <f t="shared" si="14"/>
        <v/>
      </c>
      <c r="AF80" s="312" t="str">
        <f t="shared" si="14"/>
        <v/>
      </c>
      <c r="AG80" s="312" t="str">
        <f t="shared" si="14"/>
        <v/>
      </c>
      <c r="AH80" s="312" t="str">
        <f t="shared" si="14"/>
        <v/>
      </c>
      <c r="AI80" s="312" t="str">
        <f t="shared" si="14"/>
        <v/>
      </c>
      <c r="AJ80" s="312" t="str">
        <f t="shared" si="14"/>
        <v/>
      </c>
      <c r="AK80" s="312" t="str">
        <f t="shared" si="14"/>
        <v/>
      </c>
      <c r="AL80" s="312" t="str">
        <f t="shared" si="14"/>
        <v/>
      </c>
      <c r="AM80" s="312" t="str">
        <f t="shared" si="14"/>
        <v/>
      </c>
      <c r="AN80" s="312" t="str">
        <f t="shared" si="14"/>
        <v/>
      </c>
      <c r="AO80" s="312" t="str">
        <f t="shared" si="14"/>
        <v/>
      </c>
      <c r="AP80" s="312" t="str">
        <f t="shared" si="14"/>
        <v/>
      </c>
      <c r="AQ80" s="312" t="str">
        <f t="shared" si="14"/>
        <v/>
      </c>
      <c r="AR80" s="312" t="str">
        <f t="shared" si="14"/>
        <v/>
      </c>
      <c r="AS80" s="312" t="str">
        <f t="shared" si="14"/>
        <v/>
      </c>
      <c r="AT80" s="312" t="str">
        <f t="shared" si="14"/>
        <v/>
      </c>
      <c r="AU80" s="312" t="str">
        <f t="shared" si="14"/>
        <v/>
      </c>
      <c r="AV80" s="312" t="str">
        <f t="shared" si="14"/>
        <v/>
      </c>
      <c r="AW80" s="312" t="str">
        <f t="shared" si="14"/>
        <v/>
      </c>
    </row>
    <row r="81" spans="1:49" ht="15.95" hidden="1" customHeight="1">
      <c r="A81" s="311">
        <v>20</v>
      </c>
      <c r="B81" s="312" t="str">
        <f t="shared" si="17"/>
        <v/>
      </c>
      <c r="C81" s="312" t="str">
        <f t="shared" si="17"/>
        <v/>
      </c>
      <c r="D81" s="369" t="str">
        <f t="shared" si="17"/>
        <v/>
      </c>
      <c r="E81" s="312" t="str">
        <f t="shared" si="15"/>
        <v/>
      </c>
      <c r="F81" s="312" t="str">
        <f t="shared" si="13"/>
        <v/>
      </c>
      <c r="G81" s="312" t="str">
        <f t="shared" si="13"/>
        <v/>
      </c>
      <c r="H81" s="312" t="str">
        <f t="shared" si="13"/>
        <v/>
      </c>
      <c r="I81" s="312" t="str">
        <f t="shared" si="13"/>
        <v/>
      </c>
      <c r="J81" s="312" t="str">
        <f t="shared" si="13"/>
        <v/>
      </c>
      <c r="K81" s="312" t="str">
        <f t="shared" si="13"/>
        <v/>
      </c>
      <c r="L81" s="312" t="str">
        <f t="shared" si="13"/>
        <v/>
      </c>
      <c r="M81" s="312" t="str">
        <f t="shared" si="13"/>
        <v/>
      </c>
      <c r="N81" s="312" t="str">
        <f t="shared" si="13"/>
        <v/>
      </c>
      <c r="O81" s="312" t="str">
        <f t="shared" si="13"/>
        <v/>
      </c>
      <c r="P81" s="312" t="str">
        <f t="shared" si="13"/>
        <v/>
      </c>
      <c r="Q81" s="312" t="str">
        <f t="shared" si="13"/>
        <v/>
      </c>
      <c r="R81" s="312" t="str">
        <f t="shared" si="13"/>
        <v/>
      </c>
      <c r="S81" s="312" t="str">
        <f t="shared" si="13"/>
        <v/>
      </c>
      <c r="T81" s="312" t="str">
        <f t="shared" si="13"/>
        <v/>
      </c>
      <c r="U81" s="312" t="str">
        <f t="shared" si="13"/>
        <v/>
      </c>
      <c r="V81" s="312" t="str">
        <f t="shared" si="13"/>
        <v/>
      </c>
      <c r="W81" s="312" t="str">
        <f t="shared" si="13"/>
        <v/>
      </c>
      <c r="X81" s="312" t="str">
        <f t="shared" si="13"/>
        <v/>
      </c>
      <c r="Y81" s="409"/>
      <c r="Z81" s="410">
        <v>20</v>
      </c>
      <c r="AA81" s="312" t="str">
        <f t="shared" si="10"/>
        <v/>
      </c>
      <c r="AB81" s="312" t="str">
        <f t="shared" si="11"/>
        <v/>
      </c>
      <c r="AC81" s="324" t="str">
        <f t="shared" si="12"/>
        <v/>
      </c>
      <c r="AD81" s="312" t="str">
        <f t="shared" si="16"/>
        <v/>
      </c>
      <c r="AE81" s="312" t="str">
        <f t="shared" si="14"/>
        <v/>
      </c>
      <c r="AF81" s="312" t="str">
        <f t="shared" si="14"/>
        <v/>
      </c>
      <c r="AG81" s="312" t="str">
        <f t="shared" si="14"/>
        <v/>
      </c>
      <c r="AH81" s="312" t="str">
        <f t="shared" si="14"/>
        <v/>
      </c>
      <c r="AI81" s="312" t="str">
        <f t="shared" si="14"/>
        <v/>
      </c>
      <c r="AJ81" s="312" t="str">
        <f t="shared" si="14"/>
        <v/>
      </c>
      <c r="AK81" s="312" t="str">
        <f t="shared" si="14"/>
        <v/>
      </c>
      <c r="AL81" s="312" t="str">
        <f t="shared" si="14"/>
        <v/>
      </c>
      <c r="AM81" s="312" t="str">
        <f t="shared" si="14"/>
        <v/>
      </c>
      <c r="AN81" s="312" t="str">
        <f t="shared" si="14"/>
        <v/>
      </c>
      <c r="AO81" s="312" t="str">
        <f t="shared" si="14"/>
        <v/>
      </c>
      <c r="AP81" s="312" t="str">
        <f t="shared" si="14"/>
        <v/>
      </c>
      <c r="AQ81" s="312" t="str">
        <f t="shared" si="14"/>
        <v/>
      </c>
      <c r="AR81" s="312" t="str">
        <f t="shared" si="14"/>
        <v/>
      </c>
      <c r="AS81" s="312" t="str">
        <f t="shared" si="14"/>
        <v/>
      </c>
      <c r="AT81" s="312" t="str">
        <f t="shared" si="14"/>
        <v/>
      </c>
      <c r="AU81" s="312" t="str">
        <f t="shared" si="14"/>
        <v/>
      </c>
      <c r="AV81" s="312" t="str">
        <f t="shared" si="14"/>
        <v/>
      </c>
      <c r="AW81" s="312" t="str">
        <f t="shared" si="14"/>
        <v/>
      </c>
    </row>
    <row r="82" spans="1:49" ht="15.95" hidden="1" customHeight="1">
      <c r="A82" s="311">
        <v>21</v>
      </c>
      <c r="B82" s="312" t="str">
        <f t="shared" si="17"/>
        <v/>
      </c>
      <c r="C82" s="312" t="str">
        <f t="shared" si="17"/>
        <v/>
      </c>
      <c r="D82" s="369" t="str">
        <f t="shared" si="17"/>
        <v/>
      </c>
      <c r="E82" s="312" t="str">
        <f t="shared" si="15"/>
        <v/>
      </c>
      <c r="F82" s="312" t="str">
        <f t="shared" si="13"/>
        <v/>
      </c>
      <c r="G82" s="312" t="str">
        <f t="shared" si="13"/>
        <v/>
      </c>
      <c r="H82" s="312" t="str">
        <f t="shared" si="13"/>
        <v/>
      </c>
      <c r="I82" s="312" t="str">
        <f t="shared" si="13"/>
        <v/>
      </c>
      <c r="J82" s="312" t="str">
        <f t="shared" si="13"/>
        <v/>
      </c>
      <c r="K82" s="312" t="str">
        <f t="shared" si="13"/>
        <v/>
      </c>
      <c r="L82" s="312" t="str">
        <f t="shared" si="13"/>
        <v/>
      </c>
      <c r="M82" s="312" t="str">
        <f t="shared" si="13"/>
        <v/>
      </c>
      <c r="N82" s="312" t="str">
        <f t="shared" si="13"/>
        <v/>
      </c>
      <c r="O82" s="312" t="str">
        <f t="shared" si="13"/>
        <v/>
      </c>
      <c r="P82" s="312" t="str">
        <f t="shared" si="13"/>
        <v/>
      </c>
      <c r="Q82" s="312" t="str">
        <f t="shared" si="13"/>
        <v/>
      </c>
      <c r="R82" s="312" t="str">
        <f t="shared" si="13"/>
        <v/>
      </c>
      <c r="S82" s="312" t="str">
        <f t="shared" si="13"/>
        <v/>
      </c>
      <c r="T82" s="312" t="str">
        <f t="shared" si="13"/>
        <v/>
      </c>
      <c r="U82" s="312" t="str">
        <f t="shared" si="13"/>
        <v/>
      </c>
      <c r="V82" s="312" t="str">
        <f t="shared" si="13"/>
        <v/>
      </c>
      <c r="W82" s="312" t="str">
        <f t="shared" si="13"/>
        <v/>
      </c>
      <c r="X82" s="312" t="str">
        <f t="shared" si="13"/>
        <v/>
      </c>
      <c r="Y82" s="409"/>
      <c r="Z82" s="410">
        <v>21</v>
      </c>
      <c r="AA82" s="312" t="str">
        <f t="shared" si="10"/>
        <v/>
      </c>
      <c r="AB82" s="312" t="str">
        <f t="shared" si="11"/>
        <v/>
      </c>
      <c r="AC82" s="324" t="str">
        <f t="shared" si="12"/>
        <v/>
      </c>
      <c r="AD82" s="312" t="str">
        <f t="shared" si="16"/>
        <v/>
      </c>
      <c r="AE82" s="312" t="str">
        <f t="shared" si="14"/>
        <v/>
      </c>
      <c r="AF82" s="312" t="str">
        <f t="shared" si="14"/>
        <v/>
      </c>
      <c r="AG82" s="312" t="str">
        <f t="shared" si="14"/>
        <v/>
      </c>
      <c r="AH82" s="312" t="str">
        <f t="shared" si="14"/>
        <v/>
      </c>
      <c r="AI82" s="312" t="str">
        <f t="shared" si="14"/>
        <v/>
      </c>
      <c r="AJ82" s="312" t="str">
        <f t="shared" si="14"/>
        <v/>
      </c>
      <c r="AK82" s="312" t="str">
        <f t="shared" si="14"/>
        <v/>
      </c>
      <c r="AL82" s="312" t="str">
        <f t="shared" si="14"/>
        <v/>
      </c>
      <c r="AM82" s="312" t="str">
        <f t="shared" si="14"/>
        <v/>
      </c>
      <c r="AN82" s="312" t="str">
        <f t="shared" si="14"/>
        <v/>
      </c>
      <c r="AO82" s="312" t="str">
        <f t="shared" si="14"/>
        <v/>
      </c>
      <c r="AP82" s="312" t="str">
        <f t="shared" si="14"/>
        <v/>
      </c>
      <c r="AQ82" s="312" t="str">
        <f t="shared" si="14"/>
        <v/>
      </c>
      <c r="AR82" s="312" t="str">
        <f t="shared" si="14"/>
        <v/>
      </c>
      <c r="AS82" s="312" t="str">
        <f t="shared" si="14"/>
        <v/>
      </c>
      <c r="AT82" s="312" t="str">
        <f t="shared" si="14"/>
        <v/>
      </c>
      <c r="AU82" s="312" t="str">
        <f t="shared" si="14"/>
        <v/>
      </c>
      <c r="AV82" s="312" t="str">
        <f t="shared" si="14"/>
        <v/>
      </c>
      <c r="AW82" s="312" t="str">
        <f t="shared" si="14"/>
        <v/>
      </c>
    </row>
    <row r="83" spans="1:49" ht="15.95" hidden="1" customHeight="1">
      <c r="A83" s="311">
        <v>22</v>
      </c>
      <c r="B83" s="312" t="str">
        <f t="shared" si="17"/>
        <v/>
      </c>
      <c r="C83" s="312" t="str">
        <f t="shared" si="17"/>
        <v/>
      </c>
      <c r="D83" s="369" t="str">
        <f t="shared" si="17"/>
        <v/>
      </c>
      <c r="E83" s="312" t="str">
        <f t="shared" si="15"/>
        <v/>
      </c>
      <c r="F83" s="312" t="str">
        <f t="shared" si="13"/>
        <v/>
      </c>
      <c r="G83" s="312" t="str">
        <f t="shared" si="13"/>
        <v/>
      </c>
      <c r="H83" s="312" t="str">
        <f t="shared" si="13"/>
        <v/>
      </c>
      <c r="I83" s="312" t="str">
        <f t="shared" si="13"/>
        <v/>
      </c>
      <c r="J83" s="312" t="str">
        <f t="shared" si="13"/>
        <v/>
      </c>
      <c r="K83" s="312" t="str">
        <f t="shared" si="13"/>
        <v/>
      </c>
      <c r="L83" s="312" t="str">
        <f t="shared" si="13"/>
        <v/>
      </c>
      <c r="M83" s="312" t="str">
        <f t="shared" si="13"/>
        <v/>
      </c>
      <c r="N83" s="312" t="str">
        <f t="shared" si="13"/>
        <v/>
      </c>
      <c r="O83" s="312" t="str">
        <f t="shared" si="13"/>
        <v/>
      </c>
      <c r="P83" s="312" t="str">
        <f t="shared" si="13"/>
        <v/>
      </c>
      <c r="Q83" s="312" t="str">
        <f t="shared" si="13"/>
        <v/>
      </c>
      <c r="R83" s="312" t="str">
        <f t="shared" si="13"/>
        <v/>
      </c>
      <c r="S83" s="312" t="str">
        <f t="shared" si="13"/>
        <v/>
      </c>
      <c r="T83" s="312" t="str">
        <f t="shared" si="13"/>
        <v/>
      </c>
      <c r="U83" s="312" t="str">
        <f t="shared" si="13"/>
        <v/>
      </c>
      <c r="V83" s="312" t="str">
        <f t="shared" si="13"/>
        <v/>
      </c>
      <c r="W83" s="312" t="str">
        <f t="shared" si="13"/>
        <v/>
      </c>
      <c r="X83" s="312" t="str">
        <f t="shared" si="13"/>
        <v/>
      </c>
      <c r="Y83" s="409"/>
      <c r="Z83" s="410">
        <v>22</v>
      </c>
      <c r="AA83" s="312" t="str">
        <f t="shared" si="10"/>
        <v/>
      </c>
      <c r="AB83" s="312" t="str">
        <f t="shared" si="11"/>
        <v/>
      </c>
      <c r="AC83" s="324" t="str">
        <f t="shared" si="12"/>
        <v/>
      </c>
      <c r="AD83" s="312" t="str">
        <f t="shared" si="16"/>
        <v/>
      </c>
      <c r="AE83" s="312" t="str">
        <f t="shared" si="14"/>
        <v/>
      </c>
      <c r="AF83" s="312" t="str">
        <f t="shared" si="14"/>
        <v/>
      </c>
      <c r="AG83" s="312" t="str">
        <f t="shared" si="14"/>
        <v/>
      </c>
      <c r="AH83" s="312" t="str">
        <f t="shared" si="14"/>
        <v/>
      </c>
      <c r="AI83" s="312" t="str">
        <f t="shared" si="14"/>
        <v/>
      </c>
      <c r="AJ83" s="312" t="str">
        <f t="shared" si="14"/>
        <v/>
      </c>
      <c r="AK83" s="312" t="str">
        <f t="shared" si="14"/>
        <v/>
      </c>
      <c r="AL83" s="312" t="str">
        <f t="shared" si="14"/>
        <v/>
      </c>
      <c r="AM83" s="312" t="str">
        <f t="shared" si="14"/>
        <v/>
      </c>
      <c r="AN83" s="312" t="str">
        <f t="shared" si="14"/>
        <v/>
      </c>
      <c r="AO83" s="312" t="str">
        <f t="shared" si="14"/>
        <v/>
      </c>
      <c r="AP83" s="312" t="str">
        <f t="shared" si="14"/>
        <v/>
      </c>
      <c r="AQ83" s="312" t="str">
        <f t="shared" si="14"/>
        <v/>
      </c>
      <c r="AR83" s="312" t="str">
        <f t="shared" si="14"/>
        <v/>
      </c>
      <c r="AS83" s="312" t="str">
        <f t="shared" si="14"/>
        <v/>
      </c>
      <c r="AT83" s="312" t="str">
        <f t="shared" si="14"/>
        <v/>
      </c>
      <c r="AU83" s="312" t="str">
        <f t="shared" si="14"/>
        <v/>
      </c>
      <c r="AV83" s="312" t="str">
        <f t="shared" si="14"/>
        <v/>
      </c>
      <c r="AW83" s="312" t="str">
        <f t="shared" si="14"/>
        <v/>
      </c>
    </row>
    <row r="84" spans="1:49" ht="15.95" hidden="1" customHeight="1">
      <c r="A84" s="311">
        <v>23</v>
      </c>
      <c r="B84" s="312" t="str">
        <f t="shared" si="17"/>
        <v/>
      </c>
      <c r="C84" s="312" t="str">
        <f t="shared" si="17"/>
        <v/>
      </c>
      <c r="D84" s="369" t="str">
        <f t="shared" si="17"/>
        <v/>
      </c>
      <c r="E84" s="312" t="str">
        <f t="shared" si="15"/>
        <v/>
      </c>
      <c r="F84" s="312" t="str">
        <f t="shared" si="13"/>
        <v/>
      </c>
      <c r="G84" s="312" t="str">
        <f t="shared" si="13"/>
        <v/>
      </c>
      <c r="H84" s="312" t="str">
        <f t="shared" si="13"/>
        <v/>
      </c>
      <c r="I84" s="312" t="str">
        <f t="shared" si="13"/>
        <v/>
      </c>
      <c r="J84" s="312" t="str">
        <f t="shared" si="13"/>
        <v/>
      </c>
      <c r="K84" s="312" t="str">
        <f t="shared" si="13"/>
        <v/>
      </c>
      <c r="L84" s="312" t="str">
        <f t="shared" si="13"/>
        <v/>
      </c>
      <c r="M84" s="312" t="str">
        <f t="shared" si="13"/>
        <v/>
      </c>
      <c r="N84" s="312" t="str">
        <f t="shared" si="13"/>
        <v/>
      </c>
      <c r="O84" s="312" t="str">
        <f t="shared" si="13"/>
        <v/>
      </c>
      <c r="P84" s="312" t="str">
        <f t="shared" si="13"/>
        <v/>
      </c>
      <c r="Q84" s="312" t="str">
        <f t="shared" si="13"/>
        <v/>
      </c>
      <c r="R84" s="312" t="str">
        <f t="shared" si="13"/>
        <v/>
      </c>
      <c r="S84" s="312" t="str">
        <f t="shared" si="13"/>
        <v/>
      </c>
      <c r="T84" s="312" t="str">
        <f t="shared" si="13"/>
        <v/>
      </c>
      <c r="U84" s="312" t="str">
        <f t="shared" si="13"/>
        <v/>
      </c>
      <c r="V84" s="312" t="str">
        <f t="shared" si="13"/>
        <v/>
      </c>
      <c r="W84" s="312" t="str">
        <f t="shared" si="13"/>
        <v/>
      </c>
      <c r="X84" s="312" t="str">
        <f t="shared" si="13"/>
        <v/>
      </c>
      <c r="Y84" s="409"/>
      <c r="Z84" s="410">
        <v>23</v>
      </c>
      <c r="AA84" s="312" t="str">
        <f t="shared" si="10"/>
        <v/>
      </c>
      <c r="AB84" s="312" t="str">
        <f t="shared" si="11"/>
        <v/>
      </c>
      <c r="AC84" s="324" t="str">
        <f t="shared" si="12"/>
        <v/>
      </c>
      <c r="AD84" s="312" t="str">
        <f t="shared" si="16"/>
        <v/>
      </c>
      <c r="AE84" s="312" t="str">
        <f t="shared" si="14"/>
        <v/>
      </c>
      <c r="AF84" s="312" t="str">
        <f t="shared" si="14"/>
        <v/>
      </c>
      <c r="AG84" s="312" t="str">
        <f t="shared" si="14"/>
        <v/>
      </c>
      <c r="AH84" s="312" t="str">
        <f t="shared" si="14"/>
        <v/>
      </c>
      <c r="AI84" s="312" t="str">
        <f t="shared" si="14"/>
        <v/>
      </c>
      <c r="AJ84" s="312" t="str">
        <f t="shared" si="14"/>
        <v/>
      </c>
      <c r="AK84" s="312" t="str">
        <f t="shared" si="14"/>
        <v/>
      </c>
      <c r="AL84" s="312" t="str">
        <f t="shared" si="14"/>
        <v/>
      </c>
      <c r="AM84" s="312" t="str">
        <f t="shared" si="14"/>
        <v/>
      </c>
      <c r="AN84" s="312" t="str">
        <f t="shared" si="14"/>
        <v/>
      </c>
      <c r="AO84" s="312" t="str">
        <f t="shared" si="14"/>
        <v/>
      </c>
      <c r="AP84" s="312" t="str">
        <f t="shared" si="14"/>
        <v/>
      </c>
      <c r="AQ84" s="312" t="str">
        <f t="shared" si="14"/>
        <v/>
      </c>
      <c r="AR84" s="312" t="str">
        <f t="shared" si="14"/>
        <v/>
      </c>
      <c r="AS84" s="312" t="str">
        <f t="shared" si="14"/>
        <v/>
      </c>
      <c r="AT84" s="312" t="str">
        <f t="shared" si="14"/>
        <v/>
      </c>
      <c r="AU84" s="312" t="str">
        <f t="shared" si="14"/>
        <v/>
      </c>
      <c r="AV84" s="312" t="str">
        <f t="shared" si="14"/>
        <v/>
      </c>
      <c r="AW84" s="312" t="str">
        <f t="shared" si="14"/>
        <v/>
      </c>
    </row>
    <row r="85" spans="1:49" ht="15.95" hidden="1" customHeight="1">
      <c r="A85" s="311">
        <v>24</v>
      </c>
      <c r="B85" s="312" t="str">
        <f t="shared" si="17"/>
        <v/>
      </c>
      <c r="C85" s="312" t="str">
        <f t="shared" si="17"/>
        <v/>
      </c>
      <c r="D85" s="369" t="str">
        <f t="shared" si="17"/>
        <v/>
      </c>
      <c r="E85" s="312" t="str">
        <f t="shared" si="15"/>
        <v/>
      </c>
      <c r="F85" s="312" t="str">
        <f t="shared" si="13"/>
        <v/>
      </c>
      <c r="G85" s="312" t="str">
        <f t="shared" si="13"/>
        <v/>
      </c>
      <c r="H85" s="312" t="str">
        <f t="shared" si="13"/>
        <v/>
      </c>
      <c r="I85" s="312" t="str">
        <f t="shared" si="13"/>
        <v/>
      </c>
      <c r="J85" s="312" t="str">
        <f t="shared" si="13"/>
        <v/>
      </c>
      <c r="K85" s="312" t="str">
        <f t="shared" si="13"/>
        <v/>
      </c>
      <c r="L85" s="312" t="str">
        <f t="shared" si="13"/>
        <v/>
      </c>
      <c r="M85" s="312" t="str">
        <f t="shared" si="13"/>
        <v/>
      </c>
      <c r="N85" s="312" t="str">
        <f t="shared" si="13"/>
        <v/>
      </c>
      <c r="O85" s="312" t="str">
        <f t="shared" si="13"/>
        <v/>
      </c>
      <c r="P85" s="312" t="str">
        <f t="shared" si="13"/>
        <v/>
      </c>
      <c r="Q85" s="312" t="str">
        <f t="shared" si="13"/>
        <v/>
      </c>
      <c r="R85" s="312" t="str">
        <f t="shared" si="13"/>
        <v/>
      </c>
      <c r="S85" s="312" t="str">
        <f t="shared" si="13"/>
        <v/>
      </c>
      <c r="T85" s="312" t="str">
        <f t="shared" si="13"/>
        <v/>
      </c>
      <c r="U85" s="312" t="str">
        <f t="shared" si="13"/>
        <v/>
      </c>
      <c r="V85" s="312" t="str">
        <f t="shared" si="13"/>
        <v/>
      </c>
      <c r="W85" s="312" t="str">
        <f t="shared" si="13"/>
        <v/>
      </c>
      <c r="X85" s="312" t="str">
        <f t="shared" si="13"/>
        <v/>
      </c>
      <c r="Y85" s="409"/>
      <c r="Z85" s="410">
        <v>24</v>
      </c>
      <c r="AA85" s="312" t="str">
        <f t="shared" si="10"/>
        <v/>
      </c>
      <c r="AB85" s="312" t="str">
        <f t="shared" si="11"/>
        <v/>
      </c>
      <c r="AC85" s="324" t="str">
        <f t="shared" si="12"/>
        <v/>
      </c>
      <c r="AD85" s="312" t="str">
        <f t="shared" si="16"/>
        <v/>
      </c>
      <c r="AE85" s="312" t="str">
        <f t="shared" si="14"/>
        <v/>
      </c>
      <c r="AF85" s="312" t="str">
        <f t="shared" si="14"/>
        <v/>
      </c>
      <c r="AG85" s="312" t="str">
        <f t="shared" si="14"/>
        <v/>
      </c>
      <c r="AH85" s="312" t="str">
        <f t="shared" si="14"/>
        <v/>
      </c>
      <c r="AI85" s="312" t="str">
        <f t="shared" si="14"/>
        <v/>
      </c>
      <c r="AJ85" s="312" t="str">
        <f t="shared" si="14"/>
        <v/>
      </c>
      <c r="AK85" s="312" t="str">
        <f t="shared" si="14"/>
        <v/>
      </c>
      <c r="AL85" s="312" t="str">
        <f t="shared" si="14"/>
        <v/>
      </c>
      <c r="AM85" s="312" t="str">
        <f t="shared" si="14"/>
        <v/>
      </c>
      <c r="AN85" s="312" t="str">
        <f t="shared" si="14"/>
        <v/>
      </c>
      <c r="AO85" s="312" t="str">
        <f t="shared" si="14"/>
        <v/>
      </c>
      <c r="AP85" s="312" t="str">
        <f t="shared" si="14"/>
        <v/>
      </c>
      <c r="AQ85" s="312" t="str">
        <f t="shared" si="14"/>
        <v/>
      </c>
      <c r="AR85" s="312" t="str">
        <f t="shared" si="14"/>
        <v/>
      </c>
      <c r="AS85" s="312" t="str">
        <f t="shared" si="14"/>
        <v/>
      </c>
      <c r="AT85" s="312" t="str">
        <f t="shared" si="14"/>
        <v/>
      </c>
      <c r="AU85" s="312" t="str">
        <f t="shared" si="14"/>
        <v/>
      </c>
      <c r="AV85" s="312" t="str">
        <f t="shared" si="14"/>
        <v/>
      </c>
      <c r="AW85" s="312" t="str">
        <f t="shared" si="14"/>
        <v/>
      </c>
    </row>
    <row r="86" spans="1:49" ht="15.95" hidden="1" customHeight="1">
      <c r="A86" s="311">
        <v>25</v>
      </c>
      <c r="B86" s="312" t="str">
        <f t="shared" si="17"/>
        <v/>
      </c>
      <c r="C86" s="312" t="str">
        <f t="shared" si="17"/>
        <v/>
      </c>
      <c r="D86" s="369" t="str">
        <f t="shared" si="17"/>
        <v/>
      </c>
      <c r="E86" s="312" t="str">
        <f t="shared" si="15"/>
        <v/>
      </c>
      <c r="F86" s="312" t="str">
        <f t="shared" si="13"/>
        <v/>
      </c>
      <c r="G86" s="312" t="str">
        <f t="shared" si="13"/>
        <v/>
      </c>
      <c r="H86" s="312" t="str">
        <f t="shared" si="13"/>
        <v/>
      </c>
      <c r="I86" s="312" t="str">
        <f t="shared" si="13"/>
        <v/>
      </c>
      <c r="J86" s="312" t="str">
        <f t="shared" si="13"/>
        <v/>
      </c>
      <c r="K86" s="312" t="str">
        <f t="shared" si="13"/>
        <v/>
      </c>
      <c r="L86" s="312" t="str">
        <f t="shared" si="13"/>
        <v/>
      </c>
      <c r="M86" s="312" t="str">
        <f t="shared" si="13"/>
        <v/>
      </c>
      <c r="N86" s="312" t="str">
        <f t="shared" si="13"/>
        <v/>
      </c>
      <c r="O86" s="312" t="str">
        <f t="shared" si="13"/>
        <v/>
      </c>
      <c r="P86" s="312" t="str">
        <f t="shared" si="13"/>
        <v/>
      </c>
      <c r="Q86" s="312" t="str">
        <f t="shared" si="13"/>
        <v/>
      </c>
      <c r="R86" s="312" t="str">
        <f t="shared" si="13"/>
        <v/>
      </c>
      <c r="S86" s="312" t="str">
        <f t="shared" si="13"/>
        <v/>
      </c>
      <c r="T86" s="312" t="str">
        <f t="shared" si="13"/>
        <v/>
      </c>
      <c r="U86" s="312" t="str">
        <f t="shared" si="13"/>
        <v/>
      </c>
      <c r="V86" s="312" t="str">
        <f t="shared" si="13"/>
        <v/>
      </c>
      <c r="W86" s="312" t="str">
        <f t="shared" ref="F86:X99" si="18">IF(W32="○",$D86,"")</f>
        <v/>
      </c>
      <c r="X86" s="312" t="str">
        <f t="shared" si="18"/>
        <v/>
      </c>
      <c r="Y86" s="409"/>
      <c r="Z86" s="410">
        <v>25</v>
      </c>
      <c r="AA86" s="312" t="str">
        <f t="shared" si="10"/>
        <v/>
      </c>
      <c r="AB86" s="312" t="str">
        <f t="shared" si="11"/>
        <v/>
      </c>
      <c r="AC86" s="324" t="str">
        <f t="shared" si="12"/>
        <v/>
      </c>
      <c r="AD86" s="312" t="str">
        <f t="shared" si="16"/>
        <v/>
      </c>
      <c r="AE86" s="312" t="str">
        <f t="shared" si="14"/>
        <v/>
      </c>
      <c r="AF86" s="312" t="str">
        <f t="shared" si="14"/>
        <v/>
      </c>
      <c r="AG86" s="312" t="str">
        <f t="shared" si="14"/>
        <v/>
      </c>
      <c r="AH86" s="312" t="str">
        <f t="shared" si="14"/>
        <v/>
      </c>
      <c r="AI86" s="312" t="str">
        <f t="shared" si="14"/>
        <v/>
      </c>
      <c r="AJ86" s="312" t="str">
        <f t="shared" si="14"/>
        <v/>
      </c>
      <c r="AK86" s="312" t="str">
        <f t="shared" si="14"/>
        <v/>
      </c>
      <c r="AL86" s="312" t="str">
        <f t="shared" si="14"/>
        <v/>
      </c>
      <c r="AM86" s="312" t="str">
        <f t="shared" si="14"/>
        <v/>
      </c>
      <c r="AN86" s="312" t="str">
        <f t="shared" si="14"/>
        <v/>
      </c>
      <c r="AO86" s="312" t="str">
        <f t="shared" si="14"/>
        <v/>
      </c>
      <c r="AP86" s="312" t="str">
        <f t="shared" si="14"/>
        <v/>
      </c>
      <c r="AQ86" s="312" t="str">
        <f t="shared" si="14"/>
        <v/>
      </c>
      <c r="AR86" s="312" t="str">
        <f t="shared" si="14"/>
        <v/>
      </c>
      <c r="AS86" s="312" t="str">
        <f t="shared" si="14"/>
        <v/>
      </c>
      <c r="AT86" s="312" t="str">
        <f t="shared" si="14"/>
        <v/>
      </c>
      <c r="AU86" s="312" t="str">
        <f t="shared" si="14"/>
        <v/>
      </c>
      <c r="AV86" s="312" t="str">
        <f t="shared" si="14"/>
        <v/>
      </c>
      <c r="AW86" s="312" t="str">
        <f t="shared" si="14"/>
        <v/>
      </c>
    </row>
    <row r="87" spans="1:49" ht="15.95" hidden="1" customHeight="1">
      <c r="A87" s="311">
        <v>26</v>
      </c>
      <c r="B87" s="312" t="str">
        <f t="shared" si="17"/>
        <v/>
      </c>
      <c r="C87" s="312" t="str">
        <f t="shared" si="17"/>
        <v/>
      </c>
      <c r="D87" s="369" t="str">
        <f t="shared" si="17"/>
        <v/>
      </c>
      <c r="E87" s="312" t="str">
        <f t="shared" si="15"/>
        <v/>
      </c>
      <c r="F87" s="312" t="str">
        <f t="shared" si="18"/>
        <v/>
      </c>
      <c r="G87" s="312" t="str">
        <f t="shared" si="18"/>
        <v/>
      </c>
      <c r="H87" s="312" t="str">
        <f t="shared" si="18"/>
        <v/>
      </c>
      <c r="I87" s="312" t="str">
        <f t="shared" si="18"/>
        <v/>
      </c>
      <c r="J87" s="312" t="str">
        <f t="shared" si="18"/>
        <v/>
      </c>
      <c r="K87" s="312" t="str">
        <f t="shared" si="18"/>
        <v/>
      </c>
      <c r="L87" s="312" t="str">
        <f t="shared" si="18"/>
        <v/>
      </c>
      <c r="M87" s="312" t="str">
        <f t="shared" si="18"/>
        <v/>
      </c>
      <c r="N87" s="312" t="str">
        <f t="shared" si="18"/>
        <v/>
      </c>
      <c r="O87" s="312" t="str">
        <f t="shared" si="18"/>
        <v/>
      </c>
      <c r="P87" s="312" t="str">
        <f t="shared" si="18"/>
        <v/>
      </c>
      <c r="Q87" s="312" t="str">
        <f t="shared" si="18"/>
        <v/>
      </c>
      <c r="R87" s="312" t="str">
        <f t="shared" si="18"/>
        <v/>
      </c>
      <c r="S87" s="312" t="str">
        <f t="shared" si="18"/>
        <v/>
      </c>
      <c r="T87" s="312" t="str">
        <f t="shared" si="18"/>
        <v/>
      </c>
      <c r="U87" s="312" t="str">
        <f t="shared" si="18"/>
        <v/>
      </c>
      <c r="V87" s="312" t="str">
        <f t="shared" si="18"/>
        <v/>
      </c>
      <c r="W87" s="312" t="str">
        <f t="shared" si="18"/>
        <v/>
      </c>
      <c r="X87" s="312" t="str">
        <f t="shared" si="18"/>
        <v/>
      </c>
      <c r="Y87" s="409"/>
      <c r="Z87" s="410">
        <v>26</v>
      </c>
      <c r="AA87" s="312" t="str">
        <f t="shared" si="10"/>
        <v/>
      </c>
      <c r="AB87" s="312" t="str">
        <f t="shared" si="11"/>
        <v/>
      </c>
      <c r="AC87" s="324" t="str">
        <f t="shared" si="12"/>
        <v/>
      </c>
      <c r="AD87" s="312" t="str">
        <f t="shared" si="16"/>
        <v/>
      </c>
      <c r="AE87" s="312" t="str">
        <f t="shared" si="14"/>
        <v/>
      </c>
      <c r="AF87" s="312" t="str">
        <f t="shared" si="14"/>
        <v/>
      </c>
      <c r="AG87" s="312" t="str">
        <f t="shared" si="14"/>
        <v/>
      </c>
      <c r="AH87" s="312" t="str">
        <f t="shared" si="14"/>
        <v/>
      </c>
      <c r="AI87" s="312" t="str">
        <f t="shared" si="14"/>
        <v/>
      </c>
      <c r="AJ87" s="312" t="str">
        <f t="shared" si="14"/>
        <v/>
      </c>
      <c r="AK87" s="312" t="str">
        <f t="shared" si="14"/>
        <v/>
      </c>
      <c r="AL87" s="312" t="str">
        <f t="shared" si="14"/>
        <v/>
      </c>
      <c r="AM87" s="312" t="str">
        <f t="shared" si="14"/>
        <v/>
      </c>
      <c r="AN87" s="312" t="str">
        <f t="shared" si="14"/>
        <v/>
      </c>
      <c r="AO87" s="312" t="str">
        <f t="shared" si="14"/>
        <v/>
      </c>
      <c r="AP87" s="312" t="str">
        <f t="shared" si="14"/>
        <v/>
      </c>
      <c r="AQ87" s="312" t="str">
        <f t="shared" si="14"/>
        <v/>
      </c>
      <c r="AR87" s="312" t="str">
        <f t="shared" si="14"/>
        <v/>
      </c>
      <c r="AS87" s="312" t="str">
        <f t="shared" si="14"/>
        <v/>
      </c>
      <c r="AT87" s="312" t="str">
        <f t="shared" si="14"/>
        <v/>
      </c>
      <c r="AU87" s="312" t="str">
        <f t="shared" si="14"/>
        <v/>
      </c>
      <c r="AV87" s="312" t="str">
        <f t="shared" si="14"/>
        <v/>
      </c>
      <c r="AW87" s="312" t="str">
        <f t="shared" si="14"/>
        <v/>
      </c>
    </row>
    <row r="88" spans="1:49" ht="15.95" hidden="1" customHeight="1">
      <c r="A88" s="311">
        <v>27</v>
      </c>
      <c r="B88" s="312" t="str">
        <f t="shared" si="17"/>
        <v/>
      </c>
      <c r="C88" s="312" t="str">
        <f t="shared" si="17"/>
        <v/>
      </c>
      <c r="D88" s="369" t="str">
        <f t="shared" si="17"/>
        <v/>
      </c>
      <c r="E88" s="312" t="str">
        <f t="shared" si="15"/>
        <v/>
      </c>
      <c r="F88" s="312" t="str">
        <f t="shared" si="18"/>
        <v/>
      </c>
      <c r="G88" s="312" t="str">
        <f t="shared" si="18"/>
        <v/>
      </c>
      <c r="H88" s="312" t="str">
        <f t="shared" si="18"/>
        <v/>
      </c>
      <c r="I88" s="312" t="str">
        <f t="shared" si="18"/>
        <v/>
      </c>
      <c r="J88" s="312" t="str">
        <f t="shared" si="18"/>
        <v/>
      </c>
      <c r="K88" s="312" t="str">
        <f t="shared" si="18"/>
        <v/>
      </c>
      <c r="L88" s="312" t="str">
        <f t="shared" si="18"/>
        <v/>
      </c>
      <c r="M88" s="312" t="str">
        <f t="shared" si="18"/>
        <v/>
      </c>
      <c r="N88" s="312" t="str">
        <f t="shared" si="18"/>
        <v/>
      </c>
      <c r="O88" s="312" t="str">
        <f t="shared" si="18"/>
        <v/>
      </c>
      <c r="P88" s="312" t="str">
        <f t="shared" si="18"/>
        <v/>
      </c>
      <c r="Q88" s="312" t="str">
        <f t="shared" si="18"/>
        <v/>
      </c>
      <c r="R88" s="312" t="str">
        <f t="shared" si="18"/>
        <v/>
      </c>
      <c r="S88" s="312" t="str">
        <f t="shared" si="18"/>
        <v/>
      </c>
      <c r="T88" s="312" t="str">
        <f t="shared" si="18"/>
        <v/>
      </c>
      <c r="U88" s="312" t="str">
        <f t="shared" si="18"/>
        <v/>
      </c>
      <c r="V88" s="312" t="str">
        <f t="shared" si="18"/>
        <v/>
      </c>
      <c r="W88" s="312" t="str">
        <f t="shared" si="18"/>
        <v/>
      </c>
      <c r="X88" s="312" t="str">
        <f t="shared" si="18"/>
        <v/>
      </c>
      <c r="Y88" s="409"/>
      <c r="Z88" s="410">
        <v>27</v>
      </c>
      <c r="AA88" s="312" t="str">
        <f t="shared" si="10"/>
        <v/>
      </c>
      <c r="AB88" s="312" t="str">
        <f t="shared" si="11"/>
        <v/>
      </c>
      <c r="AC88" s="324" t="str">
        <f t="shared" si="12"/>
        <v/>
      </c>
      <c r="AD88" s="312" t="str">
        <f t="shared" si="16"/>
        <v/>
      </c>
      <c r="AE88" s="312" t="str">
        <f t="shared" si="14"/>
        <v/>
      </c>
      <c r="AF88" s="312" t="str">
        <f t="shared" si="14"/>
        <v/>
      </c>
      <c r="AG88" s="312" t="str">
        <f t="shared" si="14"/>
        <v/>
      </c>
      <c r="AH88" s="312" t="str">
        <f t="shared" ref="AE88:AW99" si="19">IF(AH34="○",$D88,"")</f>
        <v/>
      </c>
      <c r="AI88" s="312" t="str">
        <f t="shared" si="19"/>
        <v/>
      </c>
      <c r="AJ88" s="312" t="str">
        <f t="shared" si="19"/>
        <v/>
      </c>
      <c r="AK88" s="312" t="str">
        <f t="shared" si="19"/>
        <v/>
      </c>
      <c r="AL88" s="312" t="str">
        <f t="shared" si="19"/>
        <v/>
      </c>
      <c r="AM88" s="312" t="str">
        <f t="shared" si="19"/>
        <v/>
      </c>
      <c r="AN88" s="312" t="str">
        <f t="shared" si="19"/>
        <v/>
      </c>
      <c r="AO88" s="312" t="str">
        <f t="shared" si="19"/>
        <v/>
      </c>
      <c r="AP88" s="312" t="str">
        <f t="shared" si="19"/>
        <v/>
      </c>
      <c r="AQ88" s="312" t="str">
        <f t="shared" si="19"/>
        <v/>
      </c>
      <c r="AR88" s="312" t="str">
        <f t="shared" si="19"/>
        <v/>
      </c>
      <c r="AS88" s="312" t="str">
        <f t="shared" si="19"/>
        <v/>
      </c>
      <c r="AT88" s="312" t="str">
        <f t="shared" si="19"/>
        <v/>
      </c>
      <c r="AU88" s="312" t="str">
        <f t="shared" si="19"/>
        <v/>
      </c>
      <c r="AV88" s="312" t="str">
        <f t="shared" si="19"/>
        <v/>
      </c>
      <c r="AW88" s="312" t="str">
        <f t="shared" si="19"/>
        <v/>
      </c>
    </row>
    <row r="89" spans="1:49" ht="15.95" hidden="1" customHeight="1">
      <c r="A89" s="311">
        <v>28</v>
      </c>
      <c r="B89" s="312" t="str">
        <f t="shared" si="17"/>
        <v/>
      </c>
      <c r="C89" s="312" t="str">
        <f t="shared" si="17"/>
        <v/>
      </c>
      <c r="D89" s="369" t="str">
        <f t="shared" si="17"/>
        <v/>
      </c>
      <c r="E89" s="312" t="str">
        <f t="shared" si="15"/>
        <v/>
      </c>
      <c r="F89" s="312" t="str">
        <f t="shared" si="18"/>
        <v/>
      </c>
      <c r="G89" s="312" t="str">
        <f t="shared" si="18"/>
        <v/>
      </c>
      <c r="H89" s="312" t="str">
        <f t="shared" si="18"/>
        <v/>
      </c>
      <c r="I89" s="312" t="str">
        <f t="shared" si="18"/>
        <v/>
      </c>
      <c r="J89" s="312" t="str">
        <f t="shared" si="18"/>
        <v/>
      </c>
      <c r="K89" s="312" t="str">
        <f t="shared" si="18"/>
        <v/>
      </c>
      <c r="L89" s="312" t="str">
        <f t="shared" si="18"/>
        <v/>
      </c>
      <c r="M89" s="312" t="str">
        <f t="shared" si="18"/>
        <v/>
      </c>
      <c r="N89" s="312" t="str">
        <f t="shared" si="18"/>
        <v/>
      </c>
      <c r="O89" s="312" t="str">
        <f t="shared" si="18"/>
        <v/>
      </c>
      <c r="P89" s="312" t="str">
        <f t="shared" si="18"/>
        <v/>
      </c>
      <c r="Q89" s="312" t="str">
        <f t="shared" si="18"/>
        <v/>
      </c>
      <c r="R89" s="312" t="str">
        <f t="shared" si="18"/>
        <v/>
      </c>
      <c r="S89" s="312" t="str">
        <f t="shared" si="18"/>
        <v/>
      </c>
      <c r="T89" s="312" t="str">
        <f t="shared" si="18"/>
        <v/>
      </c>
      <c r="U89" s="312" t="str">
        <f t="shared" si="18"/>
        <v/>
      </c>
      <c r="V89" s="312" t="str">
        <f t="shared" si="18"/>
        <v/>
      </c>
      <c r="W89" s="312" t="str">
        <f t="shared" si="18"/>
        <v/>
      </c>
      <c r="X89" s="312" t="str">
        <f t="shared" si="18"/>
        <v/>
      </c>
      <c r="Y89" s="409"/>
      <c r="Z89" s="410">
        <v>28</v>
      </c>
      <c r="AA89" s="312" t="str">
        <f t="shared" si="10"/>
        <v/>
      </c>
      <c r="AB89" s="312" t="str">
        <f t="shared" si="11"/>
        <v/>
      </c>
      <c r="AC89" s="324" t="str">
        <f t="shared" si="12"/>
        <v/>
      </c>
      <c r="AD89" s="312" t="str">
        <f t="shared" si="16"/>
        <v/>
      </c>
      <c r="AE89" s="312" t="str">
        <f t="shared" si="19"/>
        <v/>
      </c>
      <c r="AF89" s="312" t="str">
        <f t="shared" si="19"/>
        <v/>
      </c>
      <c r="AG89" s="312" t="str">
        <f t="shared" si="19"/>
        <v/>
      </c>
      <c r="AH89" s="312" t="str">
        <f t="shared" si="19"/>
        <v/>
      </c>
      <c r="AI89" s="312" t="str">
        <f t="shared" si="19"/>
        <v/>
      </c>
      <c r="AJ89" s="312" t="str">
        <f t="shared" si="19"/>
        <v/>
      </c>
      <c r="AK89" s="312" t="str">
        <f t="shared" si="19"/>
        <v/>
      </c>
      <c r="AL89" s="312" t="str">
        <f t="shared" si="19"/>
        <v/>
      </c>
      <c r="AM89" s="312" t="str">
        <f t="shared" si="19"/>
        <v/>
      </c>
      <c r="AN89" s="312" t="str">
        <f t="shared" si="19"/>
        <v/>
      </c>
      <c r="AO89" s="312" t="str">
        <f t="shared" si="19"/>
        <v/>
      </c>
      <c r="AP89" s="312" t="str">
        <f t="shared" si="19"/>
        <v/>
      </c>
      <c r="AQ89" s="312" t="str">
        <f t="shared" si="19"/>
        <v/>
      </c>
      <c r="AR89" s="312" t="str">
        <f t="shared" si="19"/>
        <v/>
      </c>
      <c r="AS89" s="312" t="str">
        <f t="shared" si="19"/>
        <v/>
      </c>
      <c r="AT89" s="312" t="str">
        <f t="shared" si="19"/>
        <v/>
      </c>
      <c r="AU89" s="312" t="str">
        <f t="shared" si="19"/>
        <v/>
      </c>
      <c r="AV89" s="312" t="str">
        <f t="shared" si="19"/>
        <v/>
      </c>
      <c r="AW89" s="312" t="str">
        <f t="shared" si="19"/>
        <v/>
      </c>
    </row>
    <row r="90" spans="1:49" ht="15.95" hidden="1" customHeight="1">
      <c r="A90" s="311">
        <v>29</v>
      </c>
      <c r="B90" s="312" t="str">
        <f t="shared" si="17"/>
        <v/>
      </c>
      <c r="C90" s="312" t="str">
        <f t="shared" si="17"/>
        <v/>
      </c>
      <c r="D90" s="369" t="str">
        <f t="shared" si="17"/>
        <v/>
      </c>
      <c r="E90" s="312" t="str">
        <f t="shared" si="15"/>
        <v/>
      </c>
      <c r="F90" s="312" t="str">
        <f t="shared" si="18"/>
        <v/>
      </c>
      <c r="G90" s="312" t="str">
        <f t="shared" si="18"/>
        <v/>
      </c>
      <c r="H90" s="312" t="str">
        <f t="shared" si="18"/>
        <v/>
      </c>
      <c r="I90" s="312" t="str">
        <f t="shared" si="18"/>
        <v/>
      </c>
      <c r="J90" s="312" t="str">
        <f t="shared" si="18"/>
        <v/>
      </c>
      <c r="K90" s="312" t="str">
        <f t="shared" si="18"/>
        <v/>
      </c>
      <c r="L90" s="312" t="str">
        <f t="shared" si="18"/>
        <v/>
      </c>
      <c r="M90" s="312" t="str">
        <f t="shared" si="18"/>
        <v/>
      </c>
      <c r="N90" s="312" t="str">
        <f t="shared" si="18"/>
        <v/>
      </c>
      <c r="O90" s="312" t="str">
        <f t="shared" si="18"/>
        <v/>
      </c>
      <c r="P90" s="312" t="str">
        <f t="shared" si="18"/>
        <v/>
      </c>
      <c r="Q90" s="312" t="str">
        <f t="shared" si="18"/>
        <v/>
      </c>
      <c r="R90" s="312" t="str">
        <f t="shared" si="18"/>
        <v/>
      </c>
      <c r="S90" s="312" t="str">
        <f t="shared" si="18"/>
        <v/>
      </c>
      <c r="T90" s="312" t="str">
        <f t="shared" si="18"/>
        <v/>
      </c>
      <c r="U90" s="312" t="str">
        <f t="shared" si="18"/>
        <v/>
      </c>
      <c r="V90" s="312" t="str">
        <f t="shared" si="18"/>
        <v/>
      </c>
      <c r="W90" s="312" t="str">
        <f t="shared" si="18"/>
        <v/>
      </c>
      <c r="X90" s="312" t="str">
        <f t="shared" si="18"/>
        <v/>
      </c>
      <c r="Y90" s="409"/>
      <c r="Z90" s="410">
        <v>29</v>
      </c>
      <c r="AA90" s="312" t="str">
        <f t="shared" si="10"/>
        <v/>
      </c>
      <c r="AB90" s="312" t="str">
        <f t="shared" si="11"/>
        <v/>
      </c>
      <c r="AC90" s="324" t="str">
        <f t="shared" si="12"/>
        <v/>
      </c>
      <c r="AD90" s="312" t="str">
        <f t="shared" si="16"/>
        <v/>
      </c>
      <c r="AE90" s="312" t="str">
        <f t="shared" si="19"/>
        <v/>
      </c>
      <c r="AF90" s="312" t="str">
        <f t="shared" si="19"/>
        <v/>
      </c>
      <c r="AG90" s="312" t="str">
        <f t="shared" si="19"/>
        <v/>
      </c>
      <c r="AH90" s="312" t="str">
        <f t="shared" si="19"/>
        <v/>
      </c>
      <c r="AI90" s="312" t="str">
        <f t="shared" si="19"/>
        <v/>
      </c>
      <c r="AJ90" s="312" t="str">
        <f t="shared" si="19"/>
        <v/>
      </c>
      <c r="AK90" s="312" t="str">
        <f t="shared" si="19"/>
        <v/>
      </c>
      <c r="AL90" s="312" t="str">
        <f t="shared" si="19"/>
        <v/>
      </c>
      <c r="AM90" s="312" t="str">
        <f t="shared" si="19"/>
        <v/>
      </c>
      <c r="AN90" s="312" t="str">
        <f t="shared" si="19"/>
        <v/>
      </c>
      <c r="AO90" s="312" t="str">
        <f t="shared" si="19"/>
        <v/>
      </c>
      <c r="AP90" s="312" t="str">
        <f t="shared" si="19"/>
        <v/>
      </c>
      <c r="AQ90" s="312" t="str">
        <f t="shared" si="19"/>
        <v/>
      </c>
      <c r="AR90" s="312" t="str">
        <f t="shared" si="19"/>
        <v/>
      </c>
      <c r="AS90" s="312" t="str">
        <f t="shared" si="19"/>
        <v/>
      </c>
      <c r="AT90" s="312" t="str">
        <f t="shared" si="19"/>
        <v/>
      </c>
      <c r="AU90" s="312" t="str">
        <f t="shared" si="19"/>
        <v/>
      </c>
      <c r="AV90" s="312" t="str">
        <f t="shared" si="19"/>
        <v/>
      </c>
      <c r="AW90" s="312" t="str">
        <f t="shared" si="19"/>
        <v/>
      </c>
    </row>
    <row r="91" spans="1:49" ht="15.95" hidden="1" customHeight="1">
      <c r="A91" s="311">
        <v>30</v>
      </c>
      <c r="B91" s="312" t="str">
        <f t="shared" si="17"/>
        <v/>
      </c>
      <c r="C91" s="312" t="str">
        <f t="shared" si="17"/>
        <v/>
      </c>
      <c r="D91" s="369" t="str">
        <f t="shared" si="17"/>
        <v/>
      </c>
      <c r="E91" s="312" t="str">
        <f t="shared" si="15"/>
        <v/>
      </c>
      <c r="F91" s="312" t="str">
        <f t="shared" si="18"/>
        <v/>
      </c>
      <c r="G91" s="312" t="str">
        <f t="shared" si="18"/>
        <v/>
      </c>
      <c r="H91" s="312" t="str">
        <f t="shared" si="18"/>
        <v/>
      </c>
      <c r="I91" s="312" t="str">
        <f t="shared" si="18"/>
        <v/>
      </c>
      <c r="J91" s="312" t="str">
        <f t="shared" si="18"/>
        <v/>
      </c>
      <c r="K91" s="312" t="str">
        <f t="shared" si="18"/>
        <v/>
      </c>
      <c r="L91" s="312" t="str">
        <f t="shared" si="18"/>
        <v/>
      </c>
      <c r="M91" s="312" t="str">
        <f t="shared" si="18"/>
        <v/>
      </c>
      <c r="N91" s="312" t="str">
        <f t="shared" si="18"/>
        <v/>
      </c>
      <c r="O91" s="312" t="str">
        <f t="shared" si="18"/>
        <v/>
      </c>
      <c r="P91" s="312" t="str">
        <f t="shared" si="18"/>
        <v/>
      </c>
      <c r="Q91" s="312" t="str">
        <f t="shared" si="18"/>
        <v/>
      </c>
      <c r="R91" s="312" t="str">
        <f t="shared" si="18"/>
        <v/>
      </c>
      <c r="S91" s="312" t="str">
        <f t="shared" si="18"/>
        <v/>
      </c>
      <c r="T91" s="312" t="str">
        <f t="shared" si="18"/>
        <v/>
      </c>
      <c r="U91" s="312" t="str">
        <f t="shared" si="18"/>
        <v/>
      </c>
      <c r="V91" s="312" t="str">
        <f t="shared" si="18"/>
        <v/>
      </c>
      <c r="W91" s="312" t="str">
        <f t="shared" si="18"/>
        <v/>
      </c>
      <c r="X91" s="312" t="str">
        <f t="shared" si="18"/>
        <v/>
      </c>
      <c r="Y91" s="409"/>
      <c r="Z91" s="410">
        <v>30</v>
      </c>
      <c r="AA91" s="312" t="str">
        <f t="shared" si="10"/>
        <v/>
      </c>
      <c r="AB91" s="312" t="str">
        <f t="shared" si="11"/>
        <v/>
      </c>
      <c r="AC91" s="324" t="str">
        <f t="shared" si="12"/>
        <v/>
      </c>
      <c r="AD91" s="312" t="str">
        <f t="shared" si="16"/>
        <v/>
      </c>
      <c r="AE91" s="312" t="str">
        <f t="shared" si="19"/>
        <v/>
      </c>
      <c r="AF91" s="312" t="str">
        <f t="shared" si="19"/>
        <v/>
      </c>
      <c r="AG91" s="312" t="str">
        <f t="shared" si="19"/>
        <v/>
      </c>
      <c r="AH91" s="312" t="str">
        <f t="shared" si="19"/>
        <v/>
      </c>
      <c r="AI91" s="312" t="str">
        <f t="shared" si="19"/>
        <v/>
      </c>
      <c r="AJ91" s="312" t="str">
        <f t="shared" si="19"/>
        <v/>
      </c>
      <c r="AK91" s="312" t="str">
        <f t="shared" si="19"/>
        <v/>
      </c>
      <c r="AL91" s="312" t="str">
        <f t="shared" si="19"/>
        <v/>
      </c>
      <c r="AM91" s="312" t="str">
        <f t="shared" si="19"/>
        <v/>
      </c>
      <c r="AN91" s="312" t="str">
        <f t="shared" si="19"/>
        <v/>
      </c>
      <c r="AO91" s="312" t="str">
        <f t="shared" si="19"/>
        <v/>
      </c>
      <c r="AP91" s="312" t="str">
        <f t="shared" si="19"/>
        <v/>
      </c>
      <c r="AQ91" s="312" t="str">
        <f t="shared" si="19"/>
        <v/>
      </c>
      <c r="AR91" s="312" t="str">
        <f t="shared" si="19"/>
        <v/>
      </c>
      <c r="AS91" s="312" t="str">
        <f t="shared" si="19"/>
        <v/>
      </c>
      <c r="AT91" s="312" t="str">
        <f t="shared" si="19"/>
        <v/>
      </c>
      <c r="AU91" s="312" t="str">
        <f t="shared" si="19"/>
        <v/>
      </c>
      <c r="AV91" s="312" t="str">
        <f t="shared" si="19"/>
        <v/>
      </c>
      <c r="AW91" s="312" t="str">
        <f t="shared" si="19"/>
        <v/>
      </c>
    </row>
    <row r="92" spans="1:49" ht="15.95" hidden="1" customHeight="1">
      <c r="A92" s="311">
        <v>31</v>
      </c>
      <c r="B92" s="312" t="str">
        <f t="shared" si="17"/>
        <v/>
      </c>
      <c r="C92" s="312" t="str">
        <f t="shared" si="17"/>
        <v/>
      </c>
      <c r="D92" s="369" t="str">
        <f t="shared" si="17"/>
        <v/>
      </c>
      <c r="E92" s="312" t="str">
        <f t="shared" si="15"/>
        <v/>
      </c>
      <c r="F92" s="312" t="str">
        <f t="shared" si="18"/>
        <v/>
      </c>
      <c r="G92" s="312" t="str">
        <f t="shared" si="18"/>
        <v/>
      </c>
      <c r="H92" s="312" t="str">
        <f t="shared" si="18"/>
        <v/>
      </c>
      <c r="I92" s="312" t="str">
        <f t="shared" si="18"/>
        <v/>
      </c>
      <c r="J92" s="312" t="str">
        <f t="shared" si="18"/>
        <v/>
      </c>
      <c r="K92" s="312" t="str">
        <f t="shared" si="18"/>
        <v/>
      </c>
      <c r="L92" s="312" t="str">
        <f t="shared" si="18"/>
        <v/>
      </c>
      <c r="M92" s="312" t="str">
        <f t="shared" si="18"/>
        <v/>
      </c>
      <c r="N92" s="312" t="str">
        <f t="shared" si="18"/>
        <v/>
      </c>
      <c r="O92" s="312" t="str">
        <f t="shared" si="18"/>
        <v/>
      </c>
      <c r="P92" s="312" t="str">
        <f t="shared" si="18"/>
        <v/>
      </c>
      <c r="Q92" s="312" t="str">
        <f t="shared" si="18"/>
        <v/>
      </c>
      <c r="R92" s="312" t="str">
        <f t="shared" si="18"/>
        <v/>
      </c>
      <c r="S92" s="312" t="str">
        <f t="shared" si="18"/>
        <v/>
      </c>
      <c r="T92" s="312" t="str">
        <f t="shared" si="18"/>
        <v/>
      </c>
      <c r="U92" s="312" t="str">
        <f t="shared" si="18"/>
        <v/>
      </c>
      <c r="V92" s="312" t="str">
        <f t="shared" si="18"/>
        <v/>
      </c>
      <c r="W92" s="312" t="str">
        <f t="shared" si="18"/>
        <v/>
      </c>
      <c r="X92" s="312" t="str">
        <f t="shared" si="18"/>
        <v/>
      </c>
      <c r="Y92" s="409"/>
      <c r="Z92" s="410">
        <v>31</v>
      </c>
      <c r="AA92" s="312" t="str">
        <f t="shared" si="10"/>
        <v/>
      </c>
      <c r="AB92" s="312" t="str">
        <f t="shared" si="11"/>
        <v/>
      </c>
      <c r="AC92" s="324" t="str">
        <f t="shared" si="12"/>
        <v/>
      </c>
      <c r="AD92" s="312" t="str">
        <f t="shared" si="16"/>
        <v/>
      </c>
      <c r="AE92" s="312" t="str">
        <f t="shared" si="19"/>
        <v/>
      </c>
      <c r="AF92" s="312" t="str">
        <f t="shared" si="19"/>
        <v/>
      </c>
      <c r="AG92" s="312" t="str">
        <f t="shared" si="19"/>
        <v/>
      </c>
      <c r="AH92" s="312" t="str">
        <f t="shared" si="19"/>
        <v/>
      </c>
      <c r="AI92" s="312" t="str">
        <f t="shared" si="19"/>
        <v/>
      </c>
      <c r="AJ92" s="312" t="str">
        <f t="shared" si="19"/>
        <v/>
      </c>
      <c r="AK92" s="312" t="str">
        <f t="shared" si="19"/>
        <v/>
      </c>
      <c r="AL92" s="312" t="str">
        <f t="shared" si="19"/>
        <v/>
      </c>
      <c r="AM92" s="312" t="str">
        <f t="shared" si="19"/>
        <v/>
      </c>
      <c r="AN92" s="312" t="str">
        <f t="shared" si="19"/>
        <v/>
      </c>
      <c r="AO92" s="312" t="str">
        <f t="shared" si="19"/>
        <v/>
      </c>
      <c r="AP92" s="312" t="str">
        <f t="shared" si="19"/>
        <v/>
      </c>
      <c r="AQ92" s="312" t="str">
        <f t="shared" si="19"/>
        <v/>
      </c>
      <c r="AR92" s="312" t="str">
        <f t="shared" si="19"/>
        <v/>
      </c>
      <c r="AS92" s="312" t="str">
        <f t="shared" si="19"/>
        <v/>
      </c>
      <c r="AT92" s="312" t="str">
        <f t="shared" si="19"/>
        <v/>
      </c>
      <c r="AU92" s="312" t="str">
        <f t="shared" si="19"/>
        <v/>
      </c>
      <c r="AV92" s="312" t="str">
        <f t="shared" si="19"/>
        <v/>
      </c>
      <c r="AW92" s="312" t="str">
        <f t="shared" si="19"/>
        <v/>
      </c>
    </row>
    <row r="93" spans="1:49" ht="15.95" hidden="1" customHeight="1">
      <c r="A93" s="311">
        <v>32</v>
      </c>
      <c r="B93" s="312" t="str">
        <f t="shared" si="17"/>
        <v/>
      </c>
      <c r="C93" s="312" t="str">
        <f t="shared" si="17"/>
        <v/>
      </c>
      <c r="D93" s="369" t="str">
        <f t="shared" si="17"/>
        <v/>
      </c>
      <c r="E93" s="312" t="str">
        <f t="shared" si="15"/>
        <v/>
      </c>
      <c r="F93" s="312" t="str">
        <f t="shared" si="18"/>
        <v/>
      </c>
      <c r="G93" s="312" t="str">
        <f t="shared" si="18"/>
        <v/>
      </c>
      <c r="H93" s="312" t="str">
        <f t="shared" si="18"/>
        <v/>
      </c>
      <c r="I93" s="312" t="str">
        <f t="shared" si="18"/>
        <v/>
      </c>
      <c r="J93" s="312" t="str">
        <f t="shared" si="18"/>
        <v/>
      </c>
      <c r="K93" s="312" t="str">
        <f t="shared" si="18"/>
        <v/>
      </c>
      <c r="L93" s="312" t="str">
        <f t="shared" si="18"/>
        <v/>
      </c>
      <c r="M93" s="312" t="str">
        <f t="shared" si="18"/>
        <v/>
      </c>
      <c r="N93" s="312" t="str">
        <f t="shared" si="18"/>
        <v/>
      </c>
      <c r="O93" s="312" t="str">
        <f t="shared" si="18"/>
        <v/>
      </c>
      <c r="P93" s="312" t="str">
        <f t="shared" si="18"/>
        <v/>
      </c>
      <c r="Q93" s="312" t="str">
        <f t="shared" si="18"/>
        <v/>
      </c>
      <c r="R93" s="312" t="str">
        <f t="shared" si="18"/>
        <v/>
      </c>
      <c r="S93" s="312" t="str">
        <f t="shared" si="18"/>
        <v/>
      </c>
      <c r="T93" s="312" t="str">
        <f t="shared" si="18"/>
        <v/>
      </c>
      <c r="U93" s="312" t="str">
        <f t="shared" si="18"/>
        <v/>
      </c>
      <c r="V93" s="312" t="str">
        <f t="shared" si="18"/>
        <v/>
      </c>
      <c r="W93" s="312" t="str">
        <f t="shared" si="18"/>
        <v/>
      </c>
      <c r="X93" s="312" t="str">
        <f t="shared" si="18"/>
        <v/>
      </c>
      <c r="Y93" s="409"/>
      <c r="Z93" s="410">
        <v>32</v>
      </c>
      <c r="AA93" s="312" t="str">
        <f t="shared" si="10"/>
        <v/>
      </c>
      <c r="AB93" s="312" t="str">
        <f t="shared" si="11"/>
        <v/>
      </c>
      <c r="AC93" s="324" t="str">
        <f t="shared" si="12"/>
        <v/>
      </c>
      <c r="AD93" s="312" t="str">
        <f t="shared" si="16"/>
        <v/>
      </c>
      <c r="AE93" s="312" t="str">
        <f t="shared" si="19"/>
        <v/>
      </c>
      <c r="AF93" s="312" t="str">
        <f t="shared" si="19"/>
        <v/>
      </c>
      <c r="AG93" s="312" t="str">
        <f t="shared" si="19"/>
        <v/>
      </c>
      <c r="AH93" s="312" t="str">
        <f t="shared" si="19"/>
        <v/>
      </c>
      <c r="AI93" s="312" t="str">
        <f t="shared" si="19"/>
        <v/>
      </c>
      <c r="AJ93" s="312" t="str">
        <f t="shared" si="19"/>
        <v/>
      </c>
      <c r="AK93" s="312" t="str">
        <f t="shared" si="19"/>
        <v/>
      </c>
      <c r="AL93" s="312" t="str">
        <f t="shared" si="19"/>
        <v/>
      </c>
      <c r="AM93" s="312" t="str">
        <f t="shared" si="19"/>
        <v/>
      </c>
      <c r="AN93" s="312" t="str">
        <f t="shared" si="19"/>
        <v/>
      </c>
      <c r="AO93" s="312" t="str">
        <f t="shared" si="19"/>
        <v/>
      </c>
      <c r="AP93" s="312" t="str">
        <f t="shared" si="19"/>
        <v/>
      </c>
      <c r="AQ93" s="312" t="str">
        <f t="shared" si="19"/>
        <v/>
      </c>
      <c r="AR93" s="312" t="str">
        <f t="shared" si="19"/>
        <v/>
      </c>
      <c r="AS93" s="312" t="str">
        <f t="shared" si="19"/>
        <v/>
      </c>
      <c r="AT93" s="312" t="str">
        <f t="shared" si="19"/>
        <v/>
      </c>
      <c r="AU93" s="312" t="str">
        <f t="shared" si="19"/>
        <v/>
      </c>
      <c r="AV93" s="312" t="str">
        <f t="shared" si="19"/>
        <v/>
      </c>
      <c r="AW93" s="312" t="str">
        <f t="shared" si="19"/>
        <v/>
      </c>
    </row>
    <row r="94" spans="1:49" ht="15.95" hidden="1" customHeight="1">
      <c r="A94" s="311">
        <v>33</v>
      </c>
      <c r="B94" s="312" t="str">
        <f t="shared" ref="B94:D109" si="20">B40</f>
        <v/>
      </c>
      <c r="C94" s="312" t="str">
        <f t="shared" si="20"/>
        <v/>
      </c>
      <c r="D94" s="369" t="str">
        <f t="shared" si="20"/>
        <v/>
      </c>
      <c r="E94" s="312" t="str">
        <f t="shared" si="15"/>
        <v/>
      </c>
      <c r="F94" s="312" t="str">
        <f t="shared" si="18"/>
        <v/>
      </c>
      <c r="G94" s="312" t="str">
        <f t="shared" si="18"/>
        <v/>
      </c>
      <c r="H94" s="312" t="str">
        <f t="shared" si="18"/>
        <v/>
      </c>
      <c r="I94" s="312" t="str">
        <f t="shared" si="18"/>
        <v/>
      </c>
      <c r="J94" s="312" t="str">
        <f t="shared" si="18"/>
        <v/>
      </c>
      <c r="K94" s="312" t="str">
        <f t="shared" si="18"/>
        <v/>
      </c>
      <c r="L94" s="312" t="str">
        <f t="shared" si="18"/>
        <v/>
      </c>
      <c r="M94" s="312" t="str">
        <f t="shared" si="18"/>
        <v/>
      </c>
      <c r="N94" s="312" t="str">
        <f t="shared" si="18"/>
        <v/>
      </c>
      <c r="O94" s="312" t="str">
        <f t="shared" si="18"/>
        <v/>
      </c>
      <c r="P94" s="312" t="str">
        <f t="shared" si="18"/>
        <v/>
      </c>
      <c r="Q94" s="312" t="str">
        <f t="shared" si="18"/>
        <v/>
      </c>
      <c r="R94" s="312" t="str">
        <f t="shared" si="18"/>
        <v/>
      </c>
      <c r="S94" s="312" t="str">
        <f t="shared" si="18"/>
        <v/>
      </c>
      <c r="T94" s="312" t="str">
        <f t="shared" si="18"/>
        <v/>
      </c>
      <c r="U94" s="312" t="str">
        <f t="shared" si="18"/>
        <v/>
      </c>
      <c r="V94" s="312" t="str">
        <f t="shared" si="18"/>
        <v/>
      </c>
      <c r="W94" s="312" t="str">
        <f t="shared" si="18"/>
        <v/>
      </c>
      <c r="X94" s="312" t="str">
        <f t="shared" si="18"/>
        <v/>
      </c>
      <c r="Y94" s="409"/>
      <c r="Z94" s="410">
        <v>33</v>
      </c>
      <c r="AA94" s="312" t="str">
        <f t="shared" si="10"/>
        <v/>
      </c>
      <c r="AB94" s="312" t="str">
        <f t="shared" si="11"/>
        <v/>
      </c>
      <c r="AC94" s="324" t="str">
        <f t="shared" si="12"/>
        <v/>
      </c>
      <c r="AD94" s="312" t="str">
        <f t="shared" si="16"/>
        <v/>
      </c>
      <c r="AE94" s="312" t="str">
        <f t="shared" si="19"/>
        <v/>
      </c>
      <c r="AF94" s="312" t="str">
        <f t="shared" si="19"/>
        <v/>
      </c>
      <c r="AG94" s="312" t="str">
        <f t="shared" si="19"/>
        <v/>
      </c>
      <c r="AH94" s="312" t="str">
        <f t="shared" si="19"/>
        <v/>
      </c>
      <c r="AI94" s="312" t="str">
        <f t="shared" si="19"/>
        <v/>
      </c>
      <c r="AJ94" s="312" t="str">
        <f t="shared" si="19"/>
        <v/>
      </c>
      <c r="AK94" s="312" t="str">
        <f t="shared" si="19"/>
        <v/>
      </c>
      <c r="AL94" s="312" t="str">
        <f t="shared" si="19"/>
        <v/>
      </c>
      <c r="AM94" s="312" t="str">
        <f t="shared" si="19"/>
        <v/>
      </c>
      <c r="AN94" s="312" t="str">
        <f t="shared" si="19"/>
        <v/>
      </c>
      <c r="AO94" s="312" t="str">
        <f t="shared" si="19"/>
        <v/>
      </c>
      <c r="AP94" s="312" t="str">
        <f t="shared" si="19"/>
        <v/>
      </c>
      <c r="AQ94" s="312" t="str">
        <f t="shared" si="19"/>
        <v/>
      </c>
      <c r="AR94" s="312" t="str">
        <f t="shared" si="19"/>
        <v/>
      </c>
      <c r="AS94" s="312" t="str">
        <f t="shared" si="19"/>
        <v/>
      </c>
      <c r="AT94" s="312" t="str">
        <f t="shared" si="19"/>
        <v/>
      </c>
      <c r="AU94" s="312" t="str">
        <f t="shared" si="19"/>
        <v/>
      </c>
      <c r="AV94" s="312" t="str">
        <f t="shared" si="19"/>
        <v/>
      </c>
      <c r="AW94" s="312" t="str">
        <f t="shared" si="19"/>
        <v/>
      </c>
    </row>
    <row r="95" spans="1:49" ht="15.95" hidden="1" customHeight="1">
      <c r="A95" s="311">
        <v>34</v>
      </c>
      <c r="B95" s="312" t="str">
        <f t="shared" si="20"/>
        <v/>
      </c>
      <c r="C95" s="312" t="str">
        <f t="shared" si="20"/>
        <v/>
      </c>
      <c r="D95" s="369" t="str">
        <f t="shared" si="20"/>
        <v/>
      </c>
      <c r="E95" s="312" t="str">
        <f t="shared" si="15"/>
        <v/>
      </c>
      <c r="F95" s="312" t="str">
        <f t="shared" si="18"/>
        <v/>
      </c>
      <c r="G95" s="312" t="str">
        <f t="shared" si="18"/>
        <v/>
      </c>
      <c r="H95" s="312" t="str">
        <f t="shared" si="18"/>
        <v/>
      </c>
      <c r="I95" s="312" t="str">
        <f t="shared" si="18"/>
        <v/>
      </c>
      <c r="J95" s="312" t="str">
        <f t="shared" si="18"/>
        <v/>
      </c>
      <c r="K95" s="312" t="str">
        <f t="shared" si="18"/>
        <v/>
      </c>
      <c r="L95" s="312" t="str">
        <f t="shared" si="18"/>
        <v/>
      </c>
      <c r="M95" s="312" t="str">
        <f t="shared" si="18"/>
        <v/>
      </c>
      <c r="N95" s="312" t="str">
        <f t="shared" si="18"/>
        <v/>
      </c>
      <c r="O95" s="312" t="str">
        <f t="shared" si="18"/>
        <v/>
      </c>
      <c r="P95" s="312" t="str">
        <f t="shared" si="18"/>
        <v/>
      </c>
      <c r="Q95" s="312" t="str">
        <f t="shared" si="18"/>
        <v/>
      </c>
      <c r="R95" s="312" t="str">
        <f t="shared" si="18"/>
        <v/>
      </c>
      <c r="S95" s="312" t="str">
        <f t="shared" si="18"/>
        <v/>
      </c>
      <c r="T95" s="312" t="str">
        <f t="shared" si="18"/>
        <v/>
      </c>
      <c r="U95" s="312" t="str">
        <f t="shared" si="18"/>
        <v/>
      </c>
      <c r="V95" s="312" t="str">
        <f t="shared" si="18"/>
        <v/>
      </c>
      <c r="W95" s="312" t="str">
        <f t="shared" si="18"/>
        <v/>
      </c>
      <c r="X95" s="312" t="str">
        <f t="shared" si="18"/>
        <v/>
      </c>
      <c r="Y95" s="409"/>
      <c r="Z95" s="410">
        <v>34</v>
      </c>
      <c r="AA95" s="312" t="str">
        <f t="shared" si="10"/>
        <v/>
      </c>
      <c r="AB95" s="312" t="str">
        <f t="shared" si="11"/>
        <v/>
      </c>
      <c r="AC95" s="324" t="str">
        <f t="shared" si="12"/>
        <v/>
      </c>
      <c r="AD95" s="312" t="str">
        <f t="shared" si="16"/>
        <v/>
      </c>
      <c r="AE95" s="312" t="str">
        <f t="shared" si="19"/>
        <v/>
      </c>
      <c r="AF95" s="312" t="str">
        <f t="shared" si="19"/>
        <v/>
      </c>
      <c r="AG95" s="312" t="str">
        <f t="shared" si="19"/>
        <v/>
      </c>
      <c r="AH95" s="312" t="str">
        <f t="shared" si="19"/>
        <v/>
      </c>
      <c r="AI95" s="312" t="str">
        <f t="shared" si="19"/>
        <v/>
      </c>
      <c r="AJ95" s="312" t="str">
        <f t="shared" si="19"/>
        <v/>
      </c>
      <c r="AK95" s="312" t="str">
        <f t="shared" si="19"/>
        <v/>
      </c>
      <c r="AL95" s="312" t="str">
        <f t="shared" si="19"/>
        <v/>
      </c>
      <c r="AM95" s="312" t="str">
        <f t="shared" si="19"/>
        <v/>
      </c>
      <c r="AN95" s="312" t="str">
        <f t="shared" si="19"/>
        <v/>
      </c>
      <c r="AO95" s="312" t="str">
        <f t="shared" si="19"/>
        <v/>
      </c>
      <c r="AP95" s="312" t="str">
        <f t="shared" si="19"/>
        <v/>
      </c>
      <c r="AQ95" s="312" t="str">
        <f t="shared" si="19"/>
        <v/>
      </c>
      <c r="AR95" s="312" t="str">
        <f t="shared" si="19"/>
        <v/>
      </c>
      <c r="AS95" s="312" t="str">
        <f t="shared" si="19"/>
        <v/>
      </c>
      <c r="AT95" s="312" t="str">
        <f t="shared" si="19"/>
        <v/>
      </c>
      <c r="AU95" s="312" t="str">
        <f t="shared" si="19"/>
        <v/>
      </c>
      <c r="AV95" s="312" t="str">
        <f t="shared" si="19"/>
        <v/>
      </c>
      <c r="AW95" s="312" t="str">
        <f t="shared" si="19"/>
        <v/>
      </c>
    </row>
    <row r="96" spans="1:49" ht="15.95" hidden="1" customHeight="1">
      <c r="A96" s="311">
        <v>35</v>
      </c>
      <c r="B96" s="312" t="str">
        <f t="shared" si="20"/>
        <v/>
      </c>
      <c r="C96" s="312" t="str">
        <f t="shared" si="20"/>
        <v/>
      </c>
      <c r="D96" s="369" t="str">
        <f t="shared" si="20"/>
        <v/>
      </c>
      <c r="E96" s="312" t="str">
        <f t="shared" si="15"/>
        <v/>
      </c>
      <c r="F96" s="312" t="str">
        <f t="shared" si="18"/>
        <v/>
      </c>
      <c r="G96" s="312" t="str">
        <f t="shared" si="18"/>
        <v/>
      </c>
      <c r="H96" s="312" t="str">
        <f t="shared" si="18"/>
        <v/>
      </c>
      <c r="I96" s="312" t="str">
        <f t="shared" si="18"/>
        <v/>
      </c>
      <c r="J96" s="312" t="str">
        <f t="shared" si="18"/>
        <v/>
      </c>
      <c r="K96" s="312" t="str">
        <f t="shared" si="18"/>
        <v/>
      </c>
      <c r="L96" s="312" t="str">
        <f t="shared" si="18"/>
        <v/>
      </c>
      <c r="M96" s="312" t="str">
        <f t="shared" si="18"/>
        <v/>
      </c>
      <c r="N96" s="312" t="str">
        <f t="shared" si="18"/>
        <v/>
      </c>
      <c r="O96" s="312" t="str">
        <f t="shared" si="18"/>
        <v/>
      </c>
      <c r="P96" s="312" t="str">
        <f t="shared" si="18"/>
        <v/>
      </c>
      <c r="Q96" s="312" t="str">
        <f t="shared" si="18"/>
        <v/>
      </c>
      <c r="R96" s="312" t="str">
        <f t="shared" si="18"/>
        <v/>
      </c>
      <c r="S96" s="312" t="str">
        <f t="shared" si="18"/>
        <v/>
      </c>
      <c r="T96" s="312" t="str">
        <f t="shared" si="18"/>
        <v/>
      </c>
      <c r="U96" s="312" t="str">
        <f t="shared" si="18"/>
        <v/>
      </c>
      <c r="V96" s="312" t="str">
        <f t="shared" si="18"/>
        <v/>
      </c>
      <c r="W96" s="312" t="str">
        <f t="shared" si="18"/>
        <v/>
      </c>
      <c r="X96" s="312" t="str">
        <f t="shared" si="18"/>
        <v/>
      </c>
      <c r="Y96" s="409"/>
      <c r="Z96" s="410">
        <v>35</v>
      </c>
      <c r="AA96" s="312" t="str">
        <f t="shared" si="10"/>
        <v/>
      </c>
      <c r="AB96" s="312" t="str">
        <f t="shared" si="11"/>
        <v/>
      </c>
      <c r="AC96" s="324" t="str">
        <f t="shared" si="12"/>
        <v/>
      </c>
      <c r="AD96" s="312" t="str">
        <f t="shared" si="16"/>
        <v/>
      </c>
      <c r="AE96" s="312" t="str">
        <f t="shared" si="19"/>
        <v/>
      </c>
      <c r="AF96" s="312" t="str">
        <f t="shared" si="19"/>
        <v/>
      </c>
      <c r="AG96" s="312" t="str">
        <f t="shared" si="19"/>
        <v/>
      </c>
      <c r="AH96" s="312" t="str">
        <f t="shared" si="19"/>
        <v/>
      </c>
      <c r="AI96" s="312" t="str">
        <f t="shared" si="19"/>
        <v/>
      </c>
      <c r="AJ96" s="312" t="str">
        <f t="shared" si="19"/>
        <v/>
      </c>
      <c r="AK96" s="312" t="str">
        <f t="shared" si="19"/>
        <v/>
      </c>
      <c r="AL96" s="312" t="str">
        <f t="shared" si="19"/>
        <v/>
      </c>
      <c r="AM96" s="312" t="str">
        <f t="shared" si="19"/>
        <v/>
      </c>
      <c r="AN96" s="312" t="str">
        <f t="shared" si="19"/>
        <v/>
      </c>
      <c r="AO96" s="312" t="str">
        <f t="shared" si="19"/>
        <v/>
      </c>
      <c r="AP96" s="312" t="str">
        <f t="shared" si="19"/>
        <v/>
      </c>
      <c r="AQ96" s="312" t="str">
        <f t="shared" si="19"/>
        <v/>
      </c>
      <c r="AR96" s="312" t="str">
        <f t="shared" si="19"/>
        <v/>
      </c>
      <c r="AS96" s="312" t="str">
        <f t="shared" si="19"/>
        <v/>
      </c>
      <c r="AT96" s="312" t="str">
        <f t="shared" si="19"/>
        <v/>
      </c>
      <c r="AU96" s="312" t="str">
        <f t="shared" si="19"/>
        <v/>
      </c>
      <c r="AV96" s="312" t="str">
        <f t="shared" si="19"/>
        <v/>
      </c>
      <c r="AW96" s="312" t="str">
        <f t="shared" si="19"/>
        <v/>
      </c>
    </row>
    <row r="97" spans="1:49" ht="15.95" hidden="1" customHeight="1">
      <c r="A97" s="311">
        <v>36</v>
      </c>
      <c r="B97" s="312" t="str">
        <f t="shared" si="20"/>
        <v/>
      </c>
      <c r="C97" s="312" t="str">
        <f t="shared" si="20"/>
        <v/>
      </c>
      <c r="D97" s="369" t="str">
        <f t="shared" si="20"/>
        <v/>
      </c>
      <c r="E97" s="312" t="str">
        <f t="shared" si="15"/>
        <v/>
      </c>
      <c r="F97" s="312" t="str">
        <f t="shared" si="18"/>
        <v/>
      </c>
      <c r="G97" s="312" t="str">
        <f t="shared" si="18"/>
        <v/>
      </c>
      <c r="H97" s="312" t="str">
        <f t="shared" si="18"/>
        <v/>
      </c>
      <c r="I97" s="312" t="str">
        <f t="shared" si="18"/>
        <v/>
      </c>
      <c r="J97" s="312" t="str">
        <f t="shared" si="18"/>
        <v/>
      </c>
      <c r="K97" s="312" t="str">
        <f t="shared" si="18"/>
        <v/>
      </c>
      <c r="L97" s="312" t="str">
        <f t="shared" si="18"/>
        <v/>
      </c>
      <c r="M97" s="312" t="str">
        <f t="shared" si="18"/>
        <v/>
      </c>
      <c r="N97" s="312" t="str">
        <f t="shared" si="18"/>
        <v/>
      </c>
      <c r="O97" s="312" t="str">
        <f t="shared" si="18"/>
        <v/>
      </c>
      <c r="P97" s="312" t="str">
        <f t="shared" si="18"/>
        <v/>
      </c>
      <c r="Q97" s="312" t="str">
        <f t="shared" si="18"/>
        <v/>
      </c>
      <c r="R97" s="312" t="str">
        <f t="shared" si="18"/>
        <v/>
      </c>
      <c r="S97" s="312" t="str">
        <f t="shared" si="18"/>
        <v/>
      </c>
      <c r="T97" s="312" t="str">
        <f t="shared" si="18"/>
        <v/>
      </c>
      <c r="U97" s="312" t="str">
        <f t="shared" si="18"/>
        <v/>
      </c>
      <c r="V97" s="312" t="str">
        <f t="shared" si="18"/>
        <v/>
      </c>
      <c r="W97" s="312" t="str">
        <f t="shared" si="18"/>
        <v/>
      </c>
      <c r="X97" s="312" t="str">
        <f t="shared" si="18"/>
        <v/>
      </c>
      <c r="Y97" s="409"/>
      <c r="Z97" s="410">
        <v>36</v>
      </c>
      <c r="AA97" s="312" t="str">
        <f t="shared" si="10"/>
        <v/>
      </c>
      <c r="AB97" s="312" t="str">
        <f t="shared" si="11"/>
        <v/>
      </c>
      <c r="AC97" s="324" t="str">
        <f t="shared" si="12"/>
        <v/>
      </c>
      <c r="AD97" s="312" t="str">
        <f t="shared" si="16"/>
        <v/>
      </c>
      <c r="AE97" s="312" t="str">
        <f t="shared" si="19"/>
        <v/>
      </c>
      <c r="AF97" s="312" t="str">
        <f t="shared" si="19"/>
        <v/>
      </c>
      <c r="AG97" s="312" t="str">
        <f t="shared" si="19"/>
        <v/>
      </c>
      <c r="AH97" s="312" t="str">
        <f t="shared" si="19"/>
        <v/>
      </c>
      <c r="AI97" s="312" t="str">
        <f t="shared" si="19"/>
        <v/>
      </c>
      <c r="AJ97" s="312" t="str">
        <f t="shared" si="19"/>
        <v/>
      </c>
      <c r="AK97" s="312" t="str">
        <f t="shared" si="19"/>
        <v/>
      </c>
      <c r="AL97" s="312" t="str">
        <f t="shared" si="19"/>
        <v/>
      </c>
      <c r="AM97" s="312" t="str">
        <f t="shared" si="19"/>
        <v/>
      </c>
      <c r="AN97" s="312" t="str">
        <f t="shared" si="19"/>
        <v/>
      </c>
      <c r="AO97" s="312" t="str">
        <f t="shared" si="19"/>
        <v/>
      </c>
      <c r="AP97" s="312" t="str">
        <f t="shared" si="19"/>
        <v/>
      </c>
      <c r="AQ97" s="312" t="str">
        <f t="shared" si="19"/>
        <v/>
      </c>
      <c r="AR97" s="312" t="str">
        <f t="shared" si="19"/>
        <v/>
      </c>
      <c r="AS97" s="312" t="str">
        <f t="shared" si="19"/>
        <v/>
      </c>
      <c r="AT97" s="312" t="str">
        <f t="shared" si="19"/>
        <v/>
      </c>
      <c r="AU97" s="312" t="str">
        <f t="shared" si="19"/>
        <v/>
      </c>
      <c r="AV97" s="312" t="str">
        <f t="shared" si="19"/>
        <v/>
      </c>
      <c r="AW97" s="312" t="str">
        <f t="shared" si="19"/>
        <v/>
      </c>
    </row>
    <row r="98" spans="1:49" ht="15.95" hidden="1" customHeight="1">
      <c r="A98" s="311">
        <v>37</v>
      </c>
      <c r="B98" s="312" t="str">
        <f t="shared" si="20"/>
        <v/>
      </c>
      <c r="C98" s="312" t="str">
        <f t="shared" si="20"/>
        <v/>
      </c>
      <c r="D98" s="369" t="str">
        <f t="shared" si="20"/>
        <v/>
      </c>
      <c r="E98" s="312" t="str">
        <f t="shared" si="15"/>
        <v/>
      </c>
      <c r="F98" s="312" t="str">
        <f t="shared" si="18"/>
        <v/>
      </c>
      <c r="G98" s="312" t="str">
        <f t="shared" si="18"/>
        <v/>
      </c>
      <c r="H98" s="312" t="str">
        <f t="shared" si="18"/>
        <v/>
      </c>
      <c r="I98" s="312" t="str">
        <f t="shared" si="18"/>
        <v/>
      </c>
      <c r="J98" s="312" t="str">
        <f t="shared" si="18"/>
        <v/>
      </c>
      <c r="K98" s="312" t="str">
        <f t="shared" si="18"/>
        <v/>
      </c>
      <c r="L98" s="312" t="str">
        <f t="shared" si="18"/>
        <v/>
      </c>
      <c r="M98" s="312" t="str">
        <f t="shared" si="18"/>
        <v/>
      </c>
      <c r="N98" s="312" t="str">
        <f t="shared" si="18"/>
        <v/>
      </c>
      <c r="O98" s="312" t="str">
        <f t="shared" si="18"/>
        <v/>
      </c>
      <c r="P98" s="312" t="str">
        <f t="shared" si="18"/>
        <v/>
      </c>
      <c r="Q98" s="312" t="str">
        <f t="shared" si="18"/>
        <v/>
      </c>
      <c r="R98" s="312" t="str">
        <f t="shared" si="18"/>
        <v/>
      </c>
      <c r="S98" s="312" t="str">
        <f t="shared" si="18"/>
        <v/>
      </c>
      <c r="T98" s="312" t="str">
        <f t="shared" si="18"/>
        <v/>
      </c>
      <c r="U98" s="312" t="str">
        <f t="shared" si="18"/>
        <v/>
      </c>
      <c r="V98" s="312" t="str">
        <f t="shared" si="18"/>
        <v/>
      </c>
      <c r="W98" s="312" t="str">
        <f t="shared" si="18"/>
        <v/>
      </c>
      <c r="X98" s="312" t="str">
        <f t="shared" si="18"/>
        <v/>
      </c>
      <c r="Y98" s="409"/>
      <c r="Z98" s="410">
        <v>37</v>
      </c>
      <c r="AA98" s="312" t="str">
        <f t="shared" si="10"/>
        <v/>
      </c>
      <c r="AB98" s="312" t="str">
        <f t="shared" si="11"/>
        <v/>
      </c>
      <c r="AC98" s="324" t="str">
        <f t="shared" si="12"/>
        <v/>
      </c>
      <c r="AD98" s="312" t="str">
        <f t="shared" si="16"/>
        <v/>
      </c>
      <c r="AE98" s="312" t="str">
        <f t="shared" si="19"/>
        <v/>
      </c>
      <c r="AF98" s="312" t="str">
        <f t="shared" si="19"/>
        <v/>
      </c>
      <c r="AG98" s="312" t="str">
        <f t="shared" si="19"/>
        <v/>
      </c>
      <c r="AH98" s="312" t="str">
        <f t="shared" si="19"/>
        <v/>
      </c>
      <c r="AI98" s="312" t="str">
        <f t="shared" si="19"/>
        <v/>
      </c>
      <c r="AJ98" s="312" t="str">
        <f t="shared" si="19"/>
        <v/>
      </c>
      <c r="AK98" s="312" t="str">
        <f t="shared" si="19"/>
        <v/>
      </c>
      <c r="AL98" s="312" t="str">
        <f t="shared" si="19"/>
        <v/>
      </c>
      <c r="AM98" s="312" t="str">
        <f t="shared" si="19"/>
        <v/>
      </c>
      <c r="AN98" s="312" t="str">
        <f t="shared" si="19"/>
        <v/>
      </c>
      <c r="AO98" s="312" t="str">
        <f t="shared" si="19"/>
        <v/>
      </c>
      <c r="AP98" s="312" t="str">
        <f t="shared" si="19"/>
        <v/>
      </c>
      <c r="AQ98" s="312" t="str">
        <f t="shared" si="19"/>
        <v/>
      </c>
      <c r="AR98" s="312" t="str">
        <f t="shared" si="19"/>
        <v/>
      </c>
      <c r="AS98" s="312" t="str">
        <f t="shared" si="19"/>
        <v/>
      </c>
      <c r="AT98" s="312" t="str">
        <f t="shared" si="19"/>
        <v/>
      </c>
      <c r="AU98" s="312" t="str">
        <f t="shared" si="19"/>
        <v/>
      </c>
      <c r="AV98" s="312" t="str">
        <f t="shared" si="19"/>
        <v/>
      </c>
      <c r="AW98" s="312" t="str">
        <f t="shared" si="19"/>
        <v/>
      </c>
    </row>
    <row r="99" spans="1:49" ht="15.95" hidden="1" customHeight="1">
      <c r="A99" s="311">
        <v>38</v>
      </c>
      <c r="B99" s="312" t="str">
        <f t="shared" si="20"/>
        <v/>
      </c>
      <c r="C99" s="312" t="str">
        <f t="shared" si="20"/>
        <v/>
      </c>
      <c r="D99" s="369" t="str">
        <f t="shared" si="20"/>
        <v/>
      </c>
      <c r="E99" s="312" t="str">
        <f t="shared" si="15"/>
        <v/>
      </c>
      <c r="F99" s="312" t="str">
        <f t="shared" si="18"/>
        <v/>
      </c>
      <c r="G99" s="312" t="str">
        <f t="shared" si="18"/>
        <v/>
      </c>
      <c r="H99" s="312" t="str">
        <f t="shared" si="18"/>
        <v/>
      </c>
      <c r="I99" s="312" t="str">
        <f t="shared" si="18"/>
        <v/>
      </c>
      <c r="J99" s="312" t="str">
        <f t="shared" si="18"/>
        <v/>
      </c>
      <c r="K99" s="312" t="str">
        <f t="shared" si="18"/>
        <v/>
      </c>
      <c r="L99" s="312" t="str">
        <f t="shared" si="18"/>
        <v/>
      </c>
      <c r="M99" s="312" t="str">
        <f t="shared" si="18"/>
        <v/>
      </c>
      <c r="N99" s="312" t="str">
        <f t="shared" si="18"/>
        <v/>
      </c>
      <c r="O99" s="312" t="str">
        <f t="shared" si="18"/>
        <v/>
      </c>
      <c r="P99" s="312" t="str">
        <f t="shared" si="18"/>
        <v/>
      </c>
      <c r="Q99" s="312" t="str">
        <f t="shared" si="18"/>
        <v/>
      </c>
      <c r="R99" s="312" t="str">
        <f t="shared" ref="F99:X111" si="21">IF(R45="○",$D99,"")</f>
        <v/>
      </c>
      <c r="S99" s="312" t="str">
        <f t="shared" si="21"/>
        <v/>
      </c>
      <c r="T99" s="312" t="str">
        <f t="shared" si="21"/>
        <v/>
      </c>
      <c r="U99" s="312" t="str">
        <f t="shared" si="21"/>
        <v/>
      </c>
      <c r="V99" s="312" t="str">
        <f t="shared" si="21"/>
        <v/>
      </c>
      <c r="W99" s="312" t="str">
        <f t="shared" si="21"/>
        <v/>
      </c>
      <c r="X99" s="312" t="str">
        <f t="shared" si="21"/>
        <v/>
      </c>
      <c r="Y99" s="409"/>
      <c r="Z99" s="410">
        <v>38</v>
      </c>
      <c r="AA99" s="312" t="str">
        <f t="shared" si="10"/>
        <v/>
      </c>
      <c r="AB99" s="312" t="str">
        <f t="shared" si="11"/>
        <v/>
      </c>
      <c r="AC99" s="324" t="str">
        <f t="shared" si="12"/>
        <v/>
      </c>
      <c r="AD99" s="312" t="str">
        <f t="shared" si="16"/>
        <v/>
      </c>
      <c r="AE99" s="312" t="str">
        <f t="shared" si="19"/>
        <v/>
      </c>
      <c r="AF99" s="312" t="str">
        <f t="shared" si="19"/>
        <v/>
      </c>
      <c r="AG99" s="312" t="str">
        <f t="shared" si="19"/>
        <v/>
      </c>
      <c r="AH99" s="312" t="str">
        <f t="shared" si="19"/>
        <v/>
      </c>
      <c r="AI99" s="312" t="str">
        <f t="shared" si="19"/>
        <v/>
      </c>
      <c r="AJ99" s="312" t="str">
        <f t="shared" si="19"/>
        <v/>
      </c>
      <c r="AK99" s="312" t="str">
        <f t="shared" si="19"/>
        <v/>
      </c>
      <c r="AL99" s="312" t="str">
        <f t="shared" si="19"/>
        <v/>
      </c>
      <c r="AM99" s="312" t="str">
        <f t="shared" si="19"/>
        <v/>
      </c>
      <c r="AN99" s="312" t="str">
        <f t="shared" si="19"/>
        <v/>
      </c>
      <c r="AO99" s="312" t="str">
        <f t="shared" si="19"/>
        <v/>
      </c>
      <c r="AP99" s="312" t="str">
        <f t="shared" si="19"/>
        <v/>
      </c>
      <c r="AQ99" s="312" t="str">
        <f t="shared" si="19"/>
        <v/>
      </c>
      <c r="AR99" s="312" t="str">
        <f t="shared" si="19"/>
        <v/>
      </c>
      <c r="AS99" s="312" t="str">
        <f t="shared" si="19"/>
        <v/>
      </c>
      <c r="AT99" s="312" t="str">
        <f t="shared" si="19"/>
        <v/>
      </c>
      <c r="AU99" s="312" t="str">
        <f t="shared" si="19"/>
        <v/>
      </c>
      <c r="AV99" s="312" t="str">
        <f t="shared" si="19"/>
        <v/>
      </c>
      <c r="AW99" s="312" t="str">
        <f t="shared" si="19"/>
        <v/>
      </c>
    </row>
    <row r="100" spans="1:49" ht="15.95" hidden="1" customHeight="1">
      <c r="A100" s="311">
        <v>39</v>
      </c>
      <c r="B100" s="312" t="str">
        <f t="shared" si="20"/>
        <v/>
      </c>
      <c r="C100" s="312" t="str">
        <f t="shared" si="20"/>
        <v/>
      </c>
      <c r="D100" s="369" t="str">
        <f t="shared" si="20"/>
        <v/>
      </c>
      <c r="E100" s="312" t="str">
        <f t="shared" si="15"/>
        <v/>
      </c>
      <c r="F100" s="312" t="str">
        <f t="shared" si="21"/>
        <v/>
      </c>
      <c r="G100" s="312" t="str">
        <f t="shared" si="21"/>
        <v/>
      </c>
      <c r="H100" s="312" t="str">
        <f t="shared" si="21"/>
        <v/>
      </c>
      <c r="I100" s="312" t="str">
        <f t="shared" si="21"/>
        <v/>
      </c>
      <c r="J100" s="312" t="str">
        <f t="shared" si="21"/>
        <v/>
      </c>
      <c r="K100" s="312" t="str">
        <f t="shared" si="21"/>
        <v/>
      </c>
      <c r="L100" s="312" t="str">
        <f t="shared" si="21"/>
        <v/>
      </c>
      <c r="M100" s="312" t="str">
        <f t="shared" si="21"/>
        <v/>
      </c>
      <c r="N100" s="312" t="str">
        <f t="shared" si="21"/>
        <v/>
      </c>
      <c r="O100" s="312" t="str">
        <f t="shared" si="21"/>
        <v/>
      </c>
      <c r="P100" s="312" t="str">
        <f t="shared" si="21"/>
        <v/>
      </c>
      <c r="Q100" s="312" t="str">
        <f t="shared" si="21"/>
        <v/>
      </c>
      <c r="R100" s="312" t="str">
        <f t="shared" si="21"/>
        <v/>
      </c>
      <c r="S100" s="312" t="str">
        <f t="shared" si="21"/>
        <v/>
      </c>
      <c r="T100" s="312" t="str">
        <f t="shared" si="21"/>
        <v/>
      </c>
      <c r="U100" s="312" t="str">
        <f t="shared" si="21"/>
        <v/>
      </c>
      <c r="V100" s="312" t="str">
        <f t="shared" si="21"/>
        <v/>
      </c>
      <c r="W100" s="312" t="str">
        <f t="shared" si="21"/>
        <v/>
      </c>
      <c r="X100" s="312" t="str">
        <f t="shared" si="21"/>
        <v/>
      </c>
      <c r="Y100" s="409"/>
      <c r="Z100" s="410">
        <v>39</v>
      </c>
      <c r="AA100" s="312" t="str">
        <f t="shared" si="10"/>
        <v/>
      </c>
      <c r="AB100" s="312" t="str">
        <f t="shared" si="11"/>
        <v/>
      </c>
      <c r="AC100" s="324" t="str">
        <f t="shared" si="12"/>
        <v/>
      </c>
      <c r="AD100" s="312" t="str">
        <f t="shared" si="16"/>
        <v/>
      </c>
      <c r="AE100" s="312" t="str">
        <f t="shared" si="16"/>
        <v/>
      </c>
      <c r="AF100" s="312" t="str">
        <f t="shared" si="16"/>
        <v/>
      </c>
      <c r="AG100" s="312" t="str">
        <f t="shared" si="16"/>
        <v/>
      </c>
      <c r="AH100" s="312" t="str">
        <f t="shared" si="16"/>
        <v/>
      </c>
      <c r="AI100" s="312" t="str">
        <f t="shared" si="16"/>
        <v/>
      </c>
      <c r="AJ100" s="312" t="str">
        <f t="shared" si="16"/>
        <v/>
      </c>
      <c r="AK100" s="312" t="str">
        <f t="shared" si="16"/>
        <v/>
      </c>
      <c r="AL100" s="312" t="str">
        <f t="shared" si="16"/>
        <v/>
      </c>
      <c r="AM100" s="312" t="str">
        <f t="shared" si="16"/>
        <v/>
      </c>
      <c r="AN100" s="312" t="str">
        <f t="shared" si="16"/>
        <v/>
      </c>
      <c r="AO100" s="312" t="str">
        <f t="shared" si="16"/>
        <v/>
      </c>
      <c r="AP100" s="312" t="str">
        <f t="shared" si="16"/>
        <v/>
      </c>
      <c r="AQ100" s="312" t="str">
        <f t="shared" si="16"/>
        <v/>
      </c>
      <c r="AR100" s="312" t="str">
        <f t="shared" si="16"/>
        <v/>
      </c>
      <c r="AS100" s="312" t="str">
        <f t="shared" si="16"/>
        <v/>
      </c>
      <c r="AT100" s="312" t="str">
        <f t="shared" ref="AT100:AW100" si="22">IF(AT46="○",$D100,"")</f>
        <v/>
      </c>
      <c r="AU100" s="312" t="str">
        <f t="shared" si="22"/>
        <v/>
      </c>
      <c r="AV100" s="312" t="str">
        <f t="shared" si="22"/>
        <v/>
      </c>
      <c r="AW100" s="312" t="str">
        <f t="shared" si="22"/>
        <v/>
      </c>
    </row>
    <row r="101" spans="1:49" ht="15.95" hidden="1" customHeight="1">
      <c r="A101" s="311">
        <v>40</v>
      </c>
      <c r="B101" s="312" t="str">
        <f t="shared" si="20"/>
        <v/>
      </c>
      <c r="C101" s="312" t="str">
        <f t="shared" si="20"/>
        <v/>
      </c>
      <c r="D101" s="369" t="str">
        <f t="shared" si="20"/>
        <v/>
      </c>
      <c r="E101" s="312" t="str">
        <f t="shared" si="15"/>
        <v/>
      </c>
      <c r="F101" s="312" t="str">
        <f t="shared" si="21"/>
        <v/>
      </c>
      <c r="G101" s="312" t="str">
        <f t="shared" si="21"/>
        <v/>
      </c>
      <c r="H101" s="312" t="str">
        <f t="shared" si="21"/>
        <v/>
      </c>
      <c r="I101" s="312" t="str">
        <f t="shared" si="21"/>
        <v/>
      </c>
      <c r="J101" s="312" t="str">
        <f t="shared" si="21"/>
        <v/>
      </c>
      <c r="K101" s="312" t="str">
        <f t="shared" si="21"/>
        <v/>
      </c>
      <c r="L101" s="312" t="str">
        <f t="shared" si="21"/>
        <v/>
      </c>
      <c r="M101" s="312" t="str">
        <f t="shared" si="21"/>
        <v/>
      </c>
      <c r="N101" s="312" t="str">
        <f t="shared" si="21"/>
        <v/>
      </c>
      <c r="O101" s="312" t="str">
        <f t="shared" si="21"/>
        <v/>
      </c>
      <c r="P101" s="312" t="str">
        <f t="shared" si="21"/>
        <v/>
      </c>
      <c r="Q101" s="312" t="str">
        <f t="shared" si="21"/>
        <v/>
      </c>
      <c r="R101" s="312" t="str">
        <f t="shared" si="21"/>
        <v/>
      </c>
      <c r="S101" s="312" t="str">
        <f t="shared" si="21"/>
        <v/>
      </c>
      <c r="T101" s="312" t="str">
        <f t="shared" si="21"/>
        <v/>
      </c>
      <c r="U101" s="312" t="str">
        <f t="shared" si="21"/>
        <v/>
      </c>
      <c r="V101" s="312" t="str">
        <f t="shared" si="21"/>
        <v/>
      </c>
      <c r="W101" s="312" t="str">
        <f t="shared" si="21"/>
        <v/>
      </c>
      <c r="X101" s="312" t="str">
        <f t="shared" si="21"/>
        <v/>
      </c>
      <c r="Y101" s="409"/>
      <c r="Z101" s="410">
        <v>40</v>
      </c>
      <c r="AA101" s="312" t="str">
        <f t="shared" si="10"/>
        <v/>
      </c>
      <c r="AB101" s="312" t="str">
        <f t="shared" si="11"/>
        <v/>
      </c>
      <c r="AC101" s="324" t="str">
        <f t="shared" si="12"/>
        <v/>
      </c>
      <c r="AD101" s="312" t="str">
        <f t="shared" ref="AD101:AW111" si="23">IF(AD47="○",$D101,"")</f>
        <v/>
      </c>
      <c r="AE101" s="312" t="str">
        <f t="shared" si="23"/>
        <v/>
      </c>
      <c r="AF101" s="312" t="str">
        <f t="shared" si="23"/>
        <v/>
      </c>
      <c r="AG101" s="312" t="str">
        <f t="shared" si="23"/>
        <v/>
      </c>
      <c r="AH101" s="312" t="str">
        <f t="shared" si="23"/>
        <v/>
      </c>
      <c r="AI101" s="312" t="str">
        <f t="shared" si="23"/>
        <v/>
      </c>
      <c r="AJ101" s="312" t="str">
        <f t="shared" si="23"/>
        <v/>
      </c>
      <c r="AK101" s="312" t="str">
        <f t="shared" si="23"/>
        <v/>
      </c>
      <c r="AL101" s="312" t="str">
        <f t="shared" si="23"/>
        <v/>
      </c>
      <c r="AM101" s="312" t="str">
        <f t="shared" si="23"/>
        <v/>
      </c>
      <c r="AN101" s="312" t="str">
        <f t="shared" si="23"/>
        <v/>
      </c>
      <c r="AO101" s="312" t="str">
        <f t="shared" si="23"/>
        <v/>
      </c>
      <c r="AP101" s="312" t="str">
        <f t="shared" si="23"/>
        <v/>
      </c>
      <c r="AQ101" s="312" t="str">
        <f t="shared" si="23"/>
        <v/>
      </c>
      <c r="AR101" s="312" t="str">
        <f t="shared" si="23"/>
        <v/>
      </c>
      <c r="AS101" s="312" t="str">
        <f t="shared" si="23"/>
        <v/>
      </c>
      <c r="AT101" s="312" t="str">
        <f t="shared" si="23"/>
        <v/>
      </c>
      <c r="AU101" s="312" t="str">
        <f t="shared" si="23"/>
        <v/>
      </c>
      <c r="AV101" s="312" t="str">
        <f t="shared" si="23"/>
        <v/>
      </c>
      <c r="AW101" s="312" t="str">
        <f t="shared" si="23"/>
        <v/>
      </c>
    </row>
    <row r="102" spans="1:49" ht="15.95" hidden="1" customHeight="1">
      <c r="A102" s="311">
        <v>41</v>
      </c>
      <c r="B102" s="312" t="str">
        <f t="shared" si="20"/>
        <v/>
      </c>
      <c r="C102" s="312" t="str">
        <f t="shared" si="20"/>
        <v/>
      </c>
      <c r="D102" s="369" t="str">
        <f t="shared" si="20"/>
        <v/>
      </c>
      <c r="E102" s="312" t="str">
        <f t="shared" si="15"/>
        <v/>
      </c>
      <c r="F102" s="312" t="str">
        <f t="shared" si="21"/>
        <v/>
      </c>
      <c r="G102" s="312" t="str">
        <f t="shared" si="21"/>
        <v/>
      </c>
      <c r="H102" s="312" t="str">
        <f t="shared" si="21"/>
        <v/>
      </c>
      <c r="I102" s="312" t="str">
        <f t="shared" si="21"/>
        <v/>
      </c>
      <c r="J102" s="312" t="str">
        <f t="shared" si="21"/>
        <v/>
      </c>
      <c r="K102" s="312" t="str">
        <f t="shared" si="21"/>
        <v/>
      </c>
      <c r="L102" s="312" t="str">
        <f t="shared" si="21"/>
        <v/>
      </c>
      <c r="M102" s="312" t="str">
        <f t="shared" si="21"/>
        <v/>
      </c>
      <c r="N102" s="312" t="str">
        <f t="shared" si="21"/>
        <v/>
      </c>
      <c r="O102" s="312" t="str">
        <f t="shared" si="21"/>
        <v/>
      </c>
      <c r="P102" s="312" t="str">
        <f t="shared" si="21"/>
        <v/>
      </c>
      <c r="Q102" s="312" t="str">
        <f t="shared" si="21"/>
        <v/>
      </c>
      <c r="R102" s="312" t="str">
        <f t="shared" si="21"/>
        <v/>
      </c>
      <c r="S102" s="312" t="str">
        <f t="shared" si="21"/>
        <v/>
      </c>
      <c r="T102" s="312" t="str">
        <f t="shared" si="21"/>
        <v/>
      </c>
      <c r="U102" s="312" t="str">
        <f t="shared" si="21"/>
        <v/>
      </c>
      <c r="V102" s="312" t="str">
        <f t="shared" si="21"/>
        <v/>
      </c>
      <c r="W102" s="312" t="str">
        <f t="shared" si="21"/>
        <v/>
      </c>
      <c r="X102" s="312" t="str">
        <f t="shared" si="21"/>
        <v/>
      </c>
      <c r="Y102" s="409"/>
      <c r="Z102" s="410">
        <v>41</v>
      </c>
      <c r="AA102" s="312" t="str">
        <f t="shared" si="10"/>
        <v/>
      </c>
      <c r="AB102" s="312" t="str">
        <f t="shared" si="11"/>
        <v/>
      </c>
      <c r="AC102" s="324" t="str">
        <f t="shared" si="12"/>
        <v/>
      </c>
      <c r="AD102" s="312" t="str">
        <f t="shared" si="23"/>
        <v/>
      </c>
      <c r="AE102" s="312" t="str">
        <f t="shared" si="23"/>
        <v/>
      </c>
      <c r="AF102" s="312" t="str">
        <f t="shared" si="23"/>
        <v/>
      </c>
      <c r="AG102" s="312" t="str">
        <f t="shared" si="23"/>
        <v/>
      </c>
      <c r="AH102" s="312" t="str">
        <f t="shared" si="23"/>
        <v/>
      </c>
      <c r="AI102" s="312" t="str">
        <f t="shared" si="23"/>
        <v/>
      </c>
      <c r="AJ102" s="312" t="str">
        <f t="shared" si="23"/>
        <v/>
      </c>
      <c r="AK102" s="312" t="str">
        <f t="shared" si="23"/>
        <v/>
      </c>
      <c r="AL102" s="312" t="str">
        <f t="shared" si="23"/>
        <v/>
      </c>
      <c r="AM102" s="312" t="str">
        <f t="shared" si="23"/>
        <v/>
      </c>
      <c r="AN102" s="312" t="str">
        <f t="shared" si="23"/>
        <v/>
      </c>
      <c r="AO102" s="312" t="str">
        <f t="shared" si="23"/>
        <v/>
      </c>
      <c r="AP102" s="312" t="str">
        <f t="shared" si="23"/>
        <v/>
      </c>
      <c r="AQ102" s="312" t="str">
        <f t="shared" si="23"/>
        <v/>
      </c>
      <c r="AR102" s="312" t="str">
        <f t="shared" si="23"/>
        <v/>
      </c>
      <c r="AS102" s="312" t="str">
        <f t="shared" si="23"/>
        <v/>
      </c>
      <c r="AT102" s="312" t="str">
        <f t="shared" si="23"/>
        <v/>
      </c>
      <c r="AU102" s="312" t="str">
        <f t="shared" si="23"/>
        <v/>
      </c>
      <c r="AV102" s="312" t="str">
        <f t="shared" si="23"/>
        <v/>
      </c>
      <c r="AW102" s="312" t="str">
        <f t="shared" si="23"/>
        <v/>
      </c>
    </row>
    <row r="103" spans="1:49" ht="15.95" hidden="1" customHeight="1">
      <c r="A103" s="311">
        <v>42</v>
      </c>
      <c r="B103" s="312" t="str">
        <f t="shared" si="20"/>
        <v/>
      </c>
      <c r="C103" s="312" t="str">
        <f t="shared" si="20"/>
        <v/>
      </c>
      <c r="D103" s="369" t="str">
        <f t="shared" si="20"/>
        <v/>
      </c>
      <c r="E103" s="312" t="str">
        <f t="shared" si="15"/>
        <v/>
      </c>
      <c r="F103" s="312" t="str">
        <f t="shared" si="21"/>
        <v/>
      </c>
      <c r="G103" s="312" t="str">
        <f t="shared" si="21"/>
        <v/>
      </c>
      <c r="H103" s="312" t="str">
        <f t="shared" si="21"/>
        <v/>
      </c>
      <c r="I103" s="312" t="str">
        <f t="shared" si="21"/>
        <v/>
      </c>
      <c r="J103" s="312" t="str">
        <f t="shared" si="21"/>
        <v/>
      </c>
      <c r="K103" s="312" t="str">
        <f t="shared" si="21"/>
        <v/>
      </c>
      <c r="L103" s="312" t="str">
        <f t="shared" si="21"/>
        <v/>
      </c>
      <c r="M103" s="312" t="str">
        <f t="shared" si="21"/>
        <v/>
      </c>
      <c r="N103" s="312" t="str">
        <f t="shared" si="21"/>
        <v/>
      </c>
      <c r="O103" s="312" t="str">
        <f t="shared" si="21"/>
        <v/>
      </c>
      <c r="P103" s="312" t="str">
        <f t="shared" si="21"/>
        <v/>
      </c>
      <c r="Q103" s="312" t="str">
        <f t="shared" si="21"/>
        <v/>
      </c>
      <c r="R103" s="312" t="str">
        <f t="shared" si="21"/>
        <v/>
      </c>
      <c r="S103" s="312" t="str">
        <f t="shared" si="21"/>
        <v/>
      </c>
      <c r="T103" s="312" t="str">
        <f t="shared" si="21"/>
        <v/>
      </c>
      <c r="U103" s="312" t="str">
        <f t="shared" si="21"/>
        <v/>
      </c>
      <c r="V103" s="312" t="str">
        <f t="shared" si="21"/>
        <v/>
      </c>
      <c r="W103" s="312" t="str">
        <f t="shared" si="21"/>
        <v/>
      </c>
      <c r="X103" s="312" t="str">
        <f t="shared" si="21"/>
        <v/>
      </c>
      <c r="Y103" s="409"/>
      <c r="Z103" s="410">
        <v>42</v>
      </c>
      <c r="AA103" s="312" t="str">
        <f t="shared" si="10"/>
        <v/>
      </c>
      <c r="AB103" s="312" t="str">
        <f t="shared" si="11"/>
        <v/>
      </c>
      <c r="AC103" s="324" t="str">
        <f t="shared" si="12"/>
        <v/>
      </c>
      <c r="AD103" s="312" t="str">
        <f t="shared" si="23"/>
        <v/>
      </c>
      <c r="AE103" s="312" t="str">
        <f t="shared" si="23"/>
        <v/>
      </c>
      <c r="AF103" s="312" t="str">
        <f t="shared" si="23"/>
        <v/>
      </c>
      <c r="AG103" s="312" t="str">
        <f t="shared" si="23"/>
        <v/>
      </c>
      <c r="AH103" s="312" t="str">
        <f t="shared" si="23"/>
        <v/>
      </c>
      <c r="AI103" s="312" t="str">
        <f t="shared" si="23"/>
        <v/>
      </c>
      <c r="AJ103" s="312" t="str">
        <f t="shared" si="23"/>
        <v/>
      </c>
      <c r="AK103" s="312" t="str">
        <f t="shared" si="23"/>
        <v/>
      </c>
      <c r="AL103" s="312" t="str">
        <f t="shared" si="23"/>
        <v/>
      </c>
      <c r="AM103" s="312" t="str">
        <f t="shared" si="23"/>
        <v/>
      </c>
      <c r="AN103" s="312" t="str">
        <f t="shared" si="23"/>
        <v/>
      </c>
      <c r="AO103" s="312" t="str">
        <f t="shared" si="23"/>
        <v/>
      </c>
      <c r="AP103" s="312" t="str">
        <f t="shared" si="23"/>
        <v/>
      </c>
      <c r="AQ103" s="312" t="str">
        <f t="shared" si="23"/>
        <v/>
      </c>
      <c r="AR103" s="312" t="str">
        <f t="shared" si="23"/>
        <v/>
      </c>
      <c r="AS103" s="312" t="str">
        <f t="shared" si="23"/>
        <v/>
      </c>
      <c r="AT103" s="312" t="str">
        <f t="shared" si="23"/>
        <v/>
      </c>
      <c r="AU103" s="312" t="str">
        <f t="shared" si="23"/>
        <v/>
      </c>
      <c r="AV103" s="312" t="str">
        <f t="shared" si="23"/>
        <v/>
      </c>
      <c r="AW103" s="312" t="str">
        <f t="shared" si="23"/>
        <v/>
      </c>
    </row>
    <row r="104" spans="1:49" ht="15.95" hidden="1" customHeight="1">
      <c r="A104" s="311">
        <v>43</v>
      </c>
      <c r="B104" s="312" t="str">
        <f t="shared" si="20"/>
        <v/>
      </c>
      <c r="C104" s="312" t="str">
        <f t="shared" si="20"/>
        <v/>
      </c>
      <c r="D104" s="369" t="str">
        <f t="shared" si="20"/>
        <v/>
      </c>
      <c r="E104" s="312" t="str">
        <f t="shared" si="15"/>
        <v/>
      </c>
      <c r="F104" s="312" t="str">
        <f t="shared" si="21"/>
        <v/>
      </c>
      <c r="G104" s="312" t="str">
        <f t="shared" si="21"/>
        <v/>
      </c>
      <c r="H104" s="312" t="str">
        <f t="shared" si="21"/>
        <v/>
      </c>
      <c r="I104" s="312" t="str">
        <f t="shared" si="21"/>
        <v/>
      </c>
      <c r="J104" s="312" t="str">
        <f t="shared" si="21"/>
        <v/>
      </c>
      <c r="K104" s="312" t="str">
        <f t="shared" si="21"/>
        <v/>
      </c>
      <c r="L104" s="312" t="str">
        <f t="shared" si="21"/>
        <v/>
      </c>
      <c r="M104" s="312" t="str">
        <f t="shared" si="21"/>
        <v/>
      </c>
      <c r="N104" s="312" t="str">
        <f t="shared" si="21"/>
        <v/>
      </c>
      <c r="O104" s="312" t="str">
        <f t="shared" si="21"/>
        <v/>
      </c>
      <c r="P104" s="312" t="str">
        <f t="shared" si="21"/>
        <v/>
      </c>
      <c r="Q104" s="312" t="str">
        <f t="shared" si="21"/>
        <v/>
      </c>
      <c r="R104" s="312" t="str">
        <f t="shared" si="21"/>
        <v/>
      </c>
      <c r="S104" s="312" t="str">
        <f t="shared" si="21"/>
        <v/>
      </c>
      <c r="T104" s="312" t="str">
        <f t="shared" si="21"/>
        <v/>
      </c>
      <c r="U104" s="312" t="str">
        <f t="shared" si="21"/>
        <v/>
      </c>
      <c r="V104" s="312" t="str">
        <f t="shared" si="21"/>
        <v/>
      </c>
      <c r="W104" s="312" t="str">
        <f t="shared" si="21"/>
        <v/>
      </c>
      <c r="X104" s="312" t="str">
        <f t="shared" si="21"/>
        <v/>
      </c>
      <c r="Y104" s="409"/>
      <c r="Z104" s="410">
        <v>43</v>
      </c>
      <c r="AA104" s="312" t="str">
        <f t="shared" si="10"/>
        <v/>
      </c>
      <c r="AB104" s="312" t="str">
        <f t="shared" si="11"/>
        <v/>
      </c>
      <c r="AC104" s="324" t="str">
        <f t="shared" si="12"/>
        <v/>
      </c>
      <c r="AD104" s="312" t="str">
        <f t="shared" si="23"/>
        <v/>
      </c>
      <c r="AE104" s="312" t="str">
        <f t="shared" si="23"/>
        <v/>
      </c>
      <c r="AF104" s="312" t="str">
        <f t="shared" si="23"/>
        <v/>
      </c>
      <c r="AG104" s="312" t="str">
        <f t="shared" si="23"/>
        <v/>
      </c>
      <c r="AH104" s="312" t="str">
        <f t="shared" si="23"/>
        <v/>
      </c>
      <c r="AI104" s="312" t="str">
        <f t="shared" si="23"/>
        <v/>
      </c>
      <c r="AJ104" s="312" t="str">
        <f t="shared" si="23"/>
        <v/>
      </c>
      <c r="AK104" s="312" t="str">
        <f t="shared" si="23"/>
        <v/>
      </c>
      <c r="AL104" s="312" t="str">
        <f t="shared" si="23"/>
        <v/>
      </c>
      <c r="AM104" s="312" t="str">
        <f t="shared" si="23"/>
        <v/>
      </c>
      <c r="AN104" s="312" t="str">
        <f t="shared" si="23"/>
        <v/>
      </c>
      <c r="AO104" s="312" t="str">
        <f t="shared" si="23"/>
        <v/>
      </c>
      <c r="AP104" s="312" t="str">
        <f t="shared" si="23"/>
        <v/>
      </c>
      <c r="AQ104" s="312" t="str">
        <f t="shared" si="23"/>
        <v/>
      </c>
      <c r="AR104" s="312" t="str">
        <f t="shared" si="23"/>
        <v/>
      </c>
      <c r="AS104" s="312" t="str">
        <f t="shared" si="23"/>
        <v/>
      </c>
      <c r="AT104" s="312" t="str">
        <f t="shared" si="23"/>
        <v/>
      </c>
      <c r="AU104" s="312" t="str">
        <f t="shared" si="23"/>
        <v/>
      </c>
      <c r="AV104" s="312" t="str">
        <f t="shared" si="23"/>
        <v/>
      </c>
      <c r="AW104" s="312" t="str">
        <f t="shared" si="23"/>
        <v/>
      </c>
    </row>
    <row r="105" spans="1:49" ht="15.95" hidden="1" customHeight="1">
      <c r="A105" s="311">
        <v>44</v>
      </c>
      <c r="B105" s="312" t="str">
        <f t="shared" si="20"/>
        <v/>
      </c>
      <c r="C105" s="312" t="str">
        <f t="shared" si="20"/>
        <v/>
      </c>
      <c r="D105" s="369" t="str">
        <f t="shared" si="20"/>
        <v/>
      </c>
      <c r="E105" s="312" t="str">
        <f t="shared" si="15"/>
        <v/>
      </c>
      <c r="F105" s="312" t="str">
        <f t="shared" si="21"/>
        <v/>
      </c>
      <c r="G105" s="312" t="str">
        <f t="shared" si="21"/>
        <v/>
      </c>
      <c r="H105" s="312" t="str">
        <f t="shared" si="21"/>
        <v/>
      </c>
      <c r="I105" s="312" t="str">
        <f t="shared" si="21"/>
        <v/>
      </c>
      <c r="J105" s="312" t="str">
        <f t="shared" si="21"/>
        <v/>
      </c>
      <c r="K105" s="312" t="str">
        <f t="shared" si="21"/>
        <v/>
      </c>
      <c r="L105" s="312" t="str">
        <f t="shared" si="21"/>
        <v/>
      </c>
      <c r="M105" s="312" t="str">
        <f t="shared" si="21"/>
        <v/>
      </c>
      <c r="N105" s="312" t="str">
        <f t="shared" si="21"/>
        <v/>
      </c>
      <c r="O105" s="312" t="str">
        <f t="shared" si="21"/>
        <v/>
      </c>
      <c r="P105" s="312" t="str">
        <f t="shared" si="21"/>
        <v/>
      </c>
      <c r="Q105" s="312" t="str">
        <f t="shared" si="21"/>
        <v/>
      </c>
      <c r="R105" s="312" t="str">
        <f t="shared" si="21"/>
        <v/>
      </c>
      <c r="S105" s="312" t="str">
        <f t="shared" si="21"/>
        <v/>
      </c>
      <c r="T105" s="312" t="str">
        <f t="shared" si="21"/>
        <v/>
      </c>
      <c r="U105" s="312" t="str">
        <f t="shared" si="21"/>
        <v/>
      </c>
      <c r="V105" s="312" t="str">
        <f t="shared" si="21"/>
        <v/>
      </c>
      <c r="W105" s="312" t="str">
        <f t="shared" si="21"/>
        <v/>
      </c>
      <c r="X105" s="312" t="str">
        <f t="shared" si="21"/>
        <v/>
      </c>
      <c r="Y105" s="409"/>
      <c r="Z105" s="410">
        <v>44</v>
      </c>
      <c r="AA105" s="312" t="str">
        <f t="shared" si="10"/>
        <v/>
      </c>
      <c r="AB105" s="312" t="str">
        <f t="shared" si="11"/>
        <v/>
      </c>
      <c r="AC105" s="324" t="str">
        <f t="shared" si="12"/>
        <v/>
      </c>
      <c r="AD105" s="312" t="str">
        <f t="shared" si="23"/>
        <v/>
      </c>
      <c r="AE105" s="312" t="str">
        <f t="shared" si="23"/>
        <v/>
      </c>
      <c r="AF105" s="312" t="str">
        <f t="shared" si="23"/>
        <v/>
      </c>
      <c r="AG105" s="312" t="str">
        <f t="shared" si="23"/>
        <v/>
      </c>
      <c r="AH105" s="312" t="str">
        <f t="shared" si="23"/>
        <v/>
      </c>
      <c r="AI105" s="312" t="str">
        <f t="shared" si="23"/>
        <v/>
      </c>
      <c r="AJ105" s="312" t="str">
        <f t="shared" si="23"/>
        <v/>
      </c>
      <c r="AK105" s="312" t="str">
        <f t="shared" si="23"/>
        <v/>
      </c>
      <c r="AL105" s="312" t="str">
        <f t="shared" si="23"/>
        <v/>
      </c>
      <c r="AM105" s="312" t="str">
        <f t="shared" si="23"/>
        <v/>
      </c>
      <c r="AN105" s="312" t="str">
        <f t="shared" si="23"/>
        <v/>
      </c>
      <c r="AO105" s="312" t="str">
        <f t="shared" si="23"/>
        <v/>
      </c>
      <c r="AP105" s="312" t="str">
        <f t="shared" si="23"/>
        <v/>
      </c>
      <c r="AQ105" s="312" t="str">
        <f t="shared" si="23"/>
        <v/>
      </c>
      <c r="AR105" s="312" t="str">
        <f t="shared" si="23"/>
        <v/>
      </c>
      <c r="AS105" s="312" t="str">
        <f t="shared" si="23"/>
        <v/>
      </c>
      <c r="AT105" s="312" t="str">
        <f t="shared" si="23"/>
        <v/>
      </c>
      <c r="AU105" s="312" t="str">
        <f t="shared" si="23"/>
        <v/>
      </c>
      <c r="AV105" s="312" t="str">
        <f t="shared" si="23"/>
        <v/>
      </c>
      <c r="AW105" s="312" t="str">
        <f t="shared" si="23"/>
        <v/>
      </c>
    </row>
    <row r="106" spans="1:49" ht="15.95" hidden="1" customHeight="1">
      <c r="A106" s="311">
        <v>45</v>
      </c>
      <c r="B106" s="312" t="str">
        <f t="shared" si="20"/>
        <v/>
      </c>
      <c r="C106" s="312" t="str">
        <f t="shared" si="20"/>
        <v/>
      </c>
      <c r="D106" s="369" t="str">
        <f t="shared" si="20"/>
        <v/>
      </c>
      <c r="E106" s="312" t="str">
        <f t="shared" si="15"/>
        <v/>
      </c>
      <c r="F106" s="312" t="str">
        <f t="shared" si="21"/>
        <v/>
      </c>
      <c r="G106" s="312" t="str">
        <f t="shared" si="21"/>
        <v/>
      </c>
      <c r="H106" s="312" t="str">
        <f t="shared" si="21"/>
        <v/>
      </c>
      <c r="I106" s="312" t="str">
        <f t="shared" si="21"/>
        <v/>
      </c>
      <c r="J106" s="312" t="str">
        <f t="shared" si="21"/>
        <v/>
      </c>
      <c r="K106" s="312" t="str">
        <f t="shared" si="21"/>
        <v/>
      </c>
      <c r="L106" s="312" t="str">
        <f t="shared" si="21"/>
        <v/>
      </c>
      <c r="M106" s="312" t="str">
        <f t="shared" si="21"/>
        <v/>
      </c>
      <c r="N106" s="312" t="str">
        <f t="shared" si="21"/>
        <v/>
      </c>
      <c r="O106" s="312" t="str">
        <f t="shared" si="21"/>
        <v/>
      </c>
      <c r="P106" s="312" t="str">
        <f t="shared" si="21"/>
        <v/>
      </c>
      <c r="Q106" s="312" t="str">
        <f t="shared" si="21"/>
        <v/>
      </c>
      <c r="R106" s="312" t="str">
        <f t="shared" si="21"/>
        <v/>
      </c>
      <c r="S106" s="312" t="str">
        <f t="shared" si="21"/>
        <v/>
      </c>
      <c r="T106" s="312" t="str">
        <f t="shared" si="21"/>
        <v/>
      </c>
      <c r="U106" s="312" t="str">
        <f t="shared" si="21"/>
        <v/>
      </c>
      <c r="V106" s="312" t="str">
        <f t="shared" si="21"/>
        <v/>
      </c>
      <c r="W106" s="312" t="str">
        <f t="shared" si="21"/>
        <v/>
      </c>
      <c r="X106" s="312" t="str">
        <f t="shared" si="21"/>
        <v/>
      </c>
      <c r="Y106" s="409"/>
      <c r="Z106" s="410">
        <v>45</v>
      </c>
      <c r="AA106" s="312" t="str">
        <f t="shared" si="10"/>
        <v/>
      </c>
      <c r="AB106" s="312" t="str">
        <f t="shared" si="11"/>
        <v/>
      </c>
      <c r="AC106" s="324" t="str">
        <f t="shared" si="12"/>
        <v/>
      </c>
      <c r="AD106" s="312" t="str">
        <f t="shared" si="23"/>
        <v/>
      </c>
      <c r="AE106" s="312" t="str">
        <f t="shared" si="23"/>
        <v/>
      </c>
      <c r="AF106" s="312" t="str">
        <f t="shared" si="23"/>
        <v/>
      </c>
      <c r="AG106" s="312" t="str">
        <f t="shared" si="23"/>
        <v/>
      </c>
      <c r="AH106" s="312" t="str">
        <f t="shared" si="23"/>
        <v/>
      </c>
      <c r="AI106" s="312" t="str">
        <f t="shared" si="23"/>
        <v/>
      </c>
      <c r="AJ106" s="312" t="str">
        <f t="shared" si="23"/>
        <v/>
      </c>
      <c r="AK106" s="312" t="str">
        <f t="shared" si="23"/>
        <v/>
      </c>
      <c r="AL106" s="312" t="str">
        <f t="shared" si="23"/>
        <v/>
      </c>
      <c r="AM106" s="312" t="str">
        <f t="shared" si="23"/>
        <v/>
      </c>
      <c r="AN106" s="312" t="str">
        <f t="shared" si="23"/>
        <v/>
      </c>
      <c r="AO106" s="312" t="str">
        <f t="shared" si="23"/>
        <v/>
      </c>
      <c r="AP106" s="312" t="str">
        <f t="shared" si="23"/>
        <v/>
      </c>
      <c r="AQ106" s="312" t="str">
        <f t="shared" si="23"/>
        <v/>
      </c>
      <c r="AR106" s="312" t="str">
        <f t="shared" si="23"/>
        <v/>
      </c>
      <c r="AS106" s="312" t="str">
        <f t="shared" si="23"/>
        <v/>
      </c>
      <c r="AT106" s="312" t="str">
        <f t="shared" si="23"/>
        <v/>
      </c>
      <c r="AU106" s="312" t="str">
        <f t="shared" si="23"/>
        <v/>
      </c>
      <c r="AV106" s="312" t="str">
        <f t="shared" si="23"/>
        <v/>
      </c>
      <c r="AW106" s="312" t="str">
        <f t="shared" si="23"/>
        <v/>
      </c>
    </row>
    <row r="107" spans="1:49" ht="15.95" hidden="1" customHeight="1">
      <c r="A107" s="311">
        <v>46</v>
      </c>
      <c r="B107" s="312" t="str">
        <f t="shared" si="20"/>
        <v/>
      </c>
      <c r="C107" s="312" t="str">
        <f t="shared" si="20"/>
        <v/>
      </c>
      <c r="D107" s="369" t="str">
        <f t="shared" si="20"/>
        <v/>
      </c>
      <c r="E107" s="312" t="str">
        <f t="shared" si="15"/>
        <v/>
      </c>
      <c r="F107" s="312" t="str">
        <f t="shared" si="21"/>
        <v/>
      </c>
      <c r="G107" s="312" t="str">
        <f t="shared" si="21"/>
        <v/>
      </c>
      <c r="H107" s="312" t="str">
        <f t="shared" si="21"/>
        <v/>
      </c>
      <c r="I107" s="312" t="str">
        <f t="shared" si="21"/>
        <v/>
      </c>
      <c r="J107" s="312" t="str">
        <f t="shared" si="21"/>
        <v/>
      </c>
      <c r="K107" s="312" t="str">
        <f t="shared" si="21"/>
        <v/>
      </c>
      <c r="L107" s="312" t="str">
        <f t="shared" si="21"/>
        <v/>
      </c>
      <c r="M107" s="312" t="str">
        <f t="shared" si="21"/>
        <v/>
      </c>
      <c r="N107" s="312" t="str">
        <f t="shared" si="21"/>
        <v/>
      </c>
      <c r="O107" s="312" t="str">
        <f t="shared" si="21"/>
        <v/>
      </c>
      <c r="P107" s="312" t="str">
        <f t="shared" si="21"/>
        <v/>
      </c>
      <c r="Q107" s="312" t="str">
        <f t="shared" si="21"/>
        <v/>
      </c>
      <c r="R107" s="312" t="str">
        <f t="shared" si="21"/>
        <v/>
      </c>
      <c r="S107" s="312" t="str">
        <f t="shared" si="21"/>
        <v/>
      </c>
      <c r="T107" s="312" t="str">
        <f t="shared" si="21"/>
        <v/>
      </c>
      <c r="U107" s="312" t="str">
        <f t="shared" si="21"/>
        <v/>
      </c>
      <c r="V107" s="312" t="str">
        <f t="shared" si="21"/>
        <v/>
      </c>
      <c r="W107" s="312" t="str">
        <f t="shared" si="21"/>
        <v/>
      </c>
      <c r="X107" s="312" t="str">
        <f t="shared" si="21"/>
        <v/>
      </c>
      <c r="Y107" s="409"/>
      <c r="Z107" s="410">
        <v>46</v>
      </c>
      <c r="AA107" s="312" t="str">
        <f t="shared" si="10"/>
        <v/>
      </c>
      <c r="AB107" s="312" t="str">
        <f t="shared" si="11"/>
        <v/>
      </c>
      <c r="AC107" s="324" t="str">
        <f t="shared" si="12"/>
        <v/>
      </c>
      <c r="AD107" s="312" t="str">
        <f t="shared" si="23"/>
        <v/>
      </c>
      <c r="AE107" s="312" t="str">
        <f t="shared" si="23"/>
        <v/>
      </c>
      <c r="AF107" s="312" t="str">
        <f t="shared" si="23"/>
        <v/>
      </c>
      <c r="AG107" s="312" t="str">
        <f t="shared" si="23"/>
        <v/>
      </c>
      <c r="AH107" s="312" t="str">
        <f t="shared" si="23"/>
        <v/>
      </c>
      <c r="AI107" s="312" t="str">
        <f t="shared" si="23"/>
        <v/>
      </c>
      <c r="AJ107" s="312" t="str">
        <f t="shared" si="23"/>
        <v/>
      </c>
      <c r="AK107" s="312" t="str">
        <f t="shared" si="23"/>
        <v/>
      </c>
      <c r="AL107" s="312" t="str">
        <f t="shared" si="23"/>
        <v/>
      </c>
      <c r="AM107" s="312" t="str">
        <f t="shared" si="23"/>
        <v/>
      </c>
      <c r="AN107" s="312" t="str">
        <f t="shared" si="23"/>
        <v/>
      </c>
      <c r="AO107" s="312" t="str">
        <f t="shared" si="23"/>
        <v/>
      </c>
      <c r="AP107" s="312" t="str">
        <f t="shared" si="23"/>
        <v/>
      </c>
      <c r="AQ107" s="312" t="str">
        <f t="shared" si="23"/>
        <v/>
      </c>
      <c r="AR107" s="312" t="str">
        <f t="shared" si="23"/>
        <v/>
      </c>
      <c r="AS107" s="312" t="str">
        <f t="shared" si="23"/>
        <v/>
      </c>
      <c r="AT107" s="312" t="str">
        <f t="shared" si="23"/>
        <v/>
      </c>
      <c r="AU107" s="312" t="str">
        <f t="shared" si="23"/>
        <v/>
      </c>
      <c r="AV107" s="312" t="str">
        <f t="shared" si="23"/>
        <v/>
      </c>
      <c r="AW107" s="312" t="str">
        <f t="shared" si="23"/>
        <v/>
      </c>
    </row>
    <row r="108" spans="1:49" ht="15.95" hidden="1" customHeight="1">
      <c r="A108" s="311">
        <v>47</v>
      </c>
      <c r="B108" s="312" t="str">
        <f t="shared" si="20"/>
        <v/>
      </c>
      <c r="C108" s="312" t="str">
        <f t="shared" si="20"/>
        <v/>
      </c>
      <c r="D108" s="369" t="str">
        <f t="shared" si="20"/>
        <v/>
      </c>
      <c r="E108" s="312" t="str">
        <f t="shared" si="15"/>
        <v/>
      </c>
      <c r="F108" s="312" t="str">
        <f t="shared" si="21"/>
        <v/>
      </c>
      <c r="G108" s="312" t="str">
        <f t="shared" si="21"/>
        <v/>
      </c>
      <c r="H108" s="312" t="str">
        <f t="shared" si="21"/>
        <v/>
      </c>
      <c r="I108" s="312" t="str">
        <f t="shared" si="21"/>
        <v/>
      </c>
      <c r="J108" s="312" t="str">
        <f t="shared" si="21"/>
        <v/>
      </c>
      <c r="K108" s="312" t="str">
        <f t="shared" si="21"/>
        <v/>
      </c>
      <c r="L108" s="312" t="str">
        <f t="shared" si="21"/>
        <v/>
      </c>
      <c r="M108" s="312" t="str">
        <f t="shared" si="21"/>
        <v/>
      </c>
      <c r="N108" s="312" t="str">
        <f t="shared" si="21"/>
        <v/>
      </c>
      <c r="O108" s="312" t="str">
        <f t="shared" si="21"/>
        <v/>
      </c>
      <c r="P108" s="312" t="str">
        <f t="shared" si="21"/>
        <v/>
      </c>
      <c r="Q108" s="312" t="str">
        <f t="shared" si="21"/>
        <v/>
      </c>
      <c r="R108" s="312" t="str">
        <f t="shared" si="21"/>
        <v/>
      </c>
      <c r="S108" s="312" t="str">
        <f t="shared" si="21"/>
        <v/>
      </c>
      <c r="T108" s="312" t="str">
        <f t="shared" si="21"/>
        <v/>
      </c>
      <c r="U108" s="312" t="str">
        <f t="shared" si="21"/>
        <v/>
      </c>
      <c r="V108" s="312" t="str">
        <f t="shared" si="21"/>
        <v/>
      </c>
      <c r="W108" s="312" t="str">
        <f t="shared" si="21"/>
        <v/>
      </c>
      <c r="X108" s="312" t="str">
        <f t="shared" si="21"/>
        <v/>
      </c>
      <c r="Y108" s="409"/>
      <c r="Z108" s="410">
        <v>47</v>
      </c>
      <c r="AA108" s="312" t="str">
        <f t="shared" si="10"/>
        <v/>
      </c>
      <c r="AB108" s="312" t="str">
        <f t="shared" si="11"/>
        <v/>
      </c>
      <c r="AC108" s="324" t="str">
        <f t="shared" si="12"/>
        <v/>
      </c>
      <c r="AD108" s="312" t="str">
        <f t="shared" si="23"/>
        <v/>
      </c>
      <c r="AE108" s="312" t="str">
        <f t="shared" si="23"/>
        <v/>
      </c>
      <c r="AF108" s="312" t="str">
        <f t="shared" si="23"/>
        <v/>
      </c>
      <c r="AG108" s="312" t="str">
        <f t="shared" si="23"/>
        <v/>
      </c>
      <c r="AH108" s="312" t="str">
        <f t="shared" si="23"/>
        <v/>
      </c>
      <c r="AI108" s="312" t="str">
        <f t="shared" si="23"/>
        <v/>
      </c>
      <c r="AJ108" s="312" t="str">
        <f t="shared" si="23"/>
        <v/>
      </c>
      <c r="AK108" s="312" t="str">
        <f t="shared" si="23"/>
        <v/>
      </c>
      <c r="AL108" s="312" t="str">
        <f t="shared" si="23"/>
        <v/>
      </c>
      <c r="AM108" s="312" t="str">
        <f t="shared" si="23"/>
        <v/>
      </c>
      <c r="AN108" s="312" t="str">
        <f t="shared" si="23"/>
        <v/>
      </c>
      <c r="AO108" s="312" t="str">
        <f t="shared" si="23"/>
        <v/>
      </c>
      <c r="AP108" s="312" t="str">
        <f t="shared" si="23"/>
        <v/>
      </c>
      <c r="AQ108" s="312" t="str">
        <f t="shared" si="23"/>
        <v/>
      </c>
      <c r="AR108" s="312" t="str">
        <f t="shared" si="23"/>
        <v/>
      </c>
      <c r="AS108" s="312" t="str">
        <f t="shared" si="23"/>
        <v/>
      </c>
      <c r="AT108" s="312" t="str">
        <f t="shared" si="23"/>
        <v/>
      </c>
      <c r="AU108" s="312" t="str">
        <f t="shared" si="23"/>
        <v/>
      </c>
      <c r="AV108" s="312" t="str">
        <f t="shared" si="23"/>
        <v/>
      </c>
      <c r="AW108" s="312" t="str">
        <f t="shared" si="23"/>
        <v/>
      </c>
    </row>
    <row r="109" spans="1:49" ht="15.95" hidden="1" customHeight="1">
      <c r="A109" s="311">
        <v>48</v>
      </c>
      <c r="B109" s="312" t="str">
        <f t="shared" si="20"/>
        <v/>
      </c>
      <c r="C109" s="312" t="str">
        <f t="shared" si="20"/>
        <v/>
      </c>
      <c r="D109" s="369" t="str">
        <f t="shared" si="20"/>
        <v/>
      </c>
      <c r="E109" s="312" t="str">
        <f t="shared" si="15"/>
        <v/>
      </c>
      <c r="F109" s="312" t="str">
        <f t="shared" si="21"/>
        <v/>
      </c>
      <c r="G109" s="312" t="str">
        <f t="shared" si="21"/>
        <v/>
      </c>
      <c r="H109" s="312" t="str">
        <f t="shared" si="21"/>
        <v/>
      </c>
      <c r="I109" s="312" t="str">
        <f t="shared" si="21"/>
        <v/>
      </c>
      <c r="J109" s="312" t="str">
        <f t="shared" si="21"/>
        <v/>
      </c>
      <c r="K109" s="312" t="str">
        <f t="shared" si="21"/>
        <v/>
      </c>
      <c r="L109" s="312" t="str">
        <f t="shared" si="21"/>
        <v/>
      </c>
      <c r="M109" s="312" t="str">
        <f t="shared" si="21"/>
        <v/>
      </c>
      <c r="N109" s="312" t="str">
        <f t="shared" si="21"/>
        <v/>
      </c>
      <c r="O109" s="312" t="str">
        <f t="shared" si="21"/>
        <v/>
      </c>
      <c r="P109" s="312" t="str">
        <f t="shared" si="21"/>
        <v/>
      </c>
      <c r="Q109" s="312" t="str">
        <f t="shared" si="21"/>
        <v/>
      </c>
      <c r="R109" s="312" t="str">
        <f t="shared" si="21"/>
        <v/>
      </c>
      <c r="S109" s="312" t="str">
        <f t="shared" si="21"/>
        <v/>
      </c>
      <c r="T109" s="312" t="str">
        <f t="shared" si="21"/>
        <v/>
      </c>
      <c r="U109" s="312" t="str">
        <f t="shared" si="21"/>
        <v/>
      </c>
      <c r="V109" s="312" t="str">
        <f t="shared" si="21"/>
        <v/>
      </c>
      <c r="W109" s="312" t="str">
        <f t="shared" si="21"/>
        <v/>
      </c>
      <c r="X109" s="312" t="str">
        <f t="shared" si="21"/>
        <v/>
      </c>
      <c r="Y109" s="409"/>
      <c r="Z109" s="410">
        <v>48</v>
      </c>
      <c r="AA109" s="312" t="str">
        <f t="shared" si="10"/>
        <v/>
      </c>
      <c r="AB109" s="312" t="str">
        <f t="shared" si="11"/>
        <v/>
      </c>
      <c r="AC109" s="324" t="str">
        <f t="shared" si="12"/>
        <v/>
      </c>
      <c r="AD109" s="312" t="str">
        <f t="shared" si="23"/>
        <v/>
      </c>
      <c r="AE109" s="312" t="str">
        <f t="shared" si="23"/>
        <v/>
      </c>
      <c r="AF109" s="312" t="str">
        <f t="shared" si="23"/>
        <v/>
      </c>
      <c r="AG109" s="312" t="str">
        <f t="shared" si="23"/>
        <v/>
      </c>
      <c r="AH109" s="312" t="str">
        <f t="shared" si="23"/>
        <v/>
      </c>
      <c r="AI109" s="312" t="str">
        <f t="shared" si="23"/>
        <v/>
      </c>
      <c r="AJ109" s="312" t="str">
        <f t="shared" si="23"/>
        <v/>
      </c>
      <c r="AK109" s="312" t="str">
        <f t="shared" si="23"/>
        <v/>
      </c>
      <c r="AL109" s="312" t="str">
        <f t="shared" si="23"/>
        <v/>
      </c>
      <c r="AM109" s="312" t="str">
        <f t="shared" si="23"/>
        <v/>
      </c>
      <c r="AN109" s="312" t="str">
        <f t="shared" si="23"/>
        <v/>
      </c>
      <c r="AO109" s="312" t="str">
        <f t="shared" si="23"/>
        <v/>
      </c>
      <c r="AP109" s="312" t="str">
        <f t="shared" si="23"/>
        <v/>
      </c>
      <c r="AQ109" s="312" t="str">
        <f t="shared" si="23"/>
        <v/>
      </c>
      <c r="AR109" s="312" t="str">
        <f t="shared" si="23"/>
        <v/>
      </c>
      <c r="AS109" s="312" t="str">
        <f t="shared" si="23"/>
        <v/>
      </c>
      <c r="AT109" s="312" t="str">
        <f t="shared" si="23"/>
        <v/>
      </c>
      <c r="AU109" s="312" t="str">
        <f t="shared" si="23"/>
        <v/>
      </c>
      <c r="AV109" s="312" t="str">
        <f t="shared" si="23"/>
        <v/>
      </c>
      <c r="AW109" s="312" t="str">
        <f t="shared" si="23"/>
        <v/>
      </c>
    </row>
    <row r="110" spans="1:49" ht="15.95" hidden="1" customHeight="1">
      <c r="A110" s="311">
        <v>49</v>
      </c>
      <c r="B110" s="312" t="str">
        <f t="shared" ref="B110:D111" si="24">B56</f>
        <v/>
      </c>
      <c r="C110" s="312" t="str">
        <f t="shared" si="24"/>
        <v/>
      </c>
      <c r="D110" s="369" t="str">
        <f t="shared" si="24"/>
        <v/>
      </c>
      <c r="E110" s="312" t="str">
        <f t="shared" si="15"/>
        <v/>
      </c>
      <c r="F110" s="312" t="str">
        <f t="shared" si="21"/>
        <v/>
      </c>
      <c r="G110" s="312" t="str">
        <f t="shared" si="21"/>
        <v/>
      </c>
      <c r="H110" s="312" t="str">
        <f t="shared" si="21"/>
        <v/>
      </c>
      <c r="I110" s="312" t="str">
        <f t="shared" si="21"/>
        <v/>
      </c>
      <c r="J110" s="312" t="str">
        <f t="shared" si="21"/>
        <v/>
      </c>
      <c r="K110" s="312" t="str">
        <f t="shared" si="21"/>
        <v/>
      </c>
      <c r="L110" s="312" t="str">
        <f t="shared" si="21"/>
        <v/>
      </c>
      <c r="M110" s="312" t="str">
        <f t="shared" si="21"/>
        <v/>
      </c>
      <c r="N110" s="312" t="str">
        <f t="shared" si="21"/>
        <v/>
      </c>
      <c r="O110" s="312" t="str">
        <f t="shared" si="21"/>
        <v/>
      </c>
      <c r="P110" s="312" t="str">
        <f t="shared" si="21"/>
        <v/>
      </c>
      <c r="Q110" s="312" t="str">
        <f t="shared" si="21"/>
        <v/>
      </c>
      <c r="R110" s="312" t="str">
        <f t="shared" si="21"/>
        <v/>
      </c>
      <c r="S110" s="312" t="str">
        <f t="shared" si="21"/>
        <v/>
      </c>
      <c r="T110" s="312" t="str">
        <f t="shared" si="21"/>
        <v/>
      </c>
      <c r="U110" s="312" t="str">
        <f t="shared" si="21"/>
        <v/>
      </c>
      <c r="V110" s="312" t="str">
        <f t="shared" si="21"/>
        <v/>
      </c>
      <c r="W110" s="312" t="str">
        <f t="shared" si="21"/>
        <v/>
      </c>
      <c r="X110" s="312" t="str">
        <f t="shared" si="21"/>
        <v/>
      </c>
      <c r="Y110" s="409"/>
      <c r="Z110" s="410">
        <v>49</v>
      </c>
      <c r="AA110" s="312" t="str">
        <f t="shared" si="10"/>
        <v/>
      </c>
      <c r="AB110" s="312" t="str">
        <f t="shared" si="11"/>
        <v/>
      </c>
      <c r="AC110" s="324" t="str">
        <f t="shared" si="12"/>
        <v/>
      </c>
      <c r="AD110" s="312" t="str">
        <f t="shared" si="23"/>
        <v/>
      </c>
      <c r="AE110" s="312" t="str">
        <f t="shared" si="23"/>
        <v/>
      </c>
      <c r="AF110" s="312" t="str">
        <f t="shared" si="23"/>
        <v/>
      </c>
      <c r="AG110" s="312" t="str">
        <f t="shared" si="23"/>
        <v/>
      </c>
      <c r="AH110" s="312" t="str">
        <f t="shared" si="23"/>
        <v/>
      </c>
      <c r="AI110" s="312" t="str">
        <f t="shared" si="23"/>
        <v/>
      </c>
      <c r="AJ110" s="312" t="str">
        <f t="shared" si="23"/>
        <v/>
      </c>
      <c r="AK110" s="312" t="str">
        <f t="shared" si="23"/>
        <v/>
      </c>
      <c r="AL110" s="312" t="str">
        <f t="shared" si="23"/>
        <v/>
      </c>
      <c r="AM110" s="312" t="str">
        <f t="shared" si="23"/>
        <v/>
      </c>
      <c r="AN110" s="312" t="str">
        <f t="shared" si="23"/>
        <v/>
      </c>
      <c r="AO110" s="312" t="str">
        <f t="shared" si="23"/>
        <v/>
      </c>
      <c r="AP110" s="312" t="str">
        <f t="shared" si="23"/>
        <v/>
      </c>
      <c r="AQ110" s="312" t="str">
        <f t="shared" si="23"/>
        <v/>
      </c>
      <c r="AR110" s="312" t="str">
        <f t="shared" si="23"/>
        <v/>
      </c>
      <c r="AS110" s="312" t="str">
        <f t="shared" si="23"/>
        <v/>
      </c>
      <c r="AT110" s="312" t="str">
        <f t="shared" si="23"/>
        <v/>
      </c>
      <c r="AU110" s="312" t="str">
        <f t="shared" si="23"/>
        <v/>
      </c>
      <c r="AV110" s="312" t="str">
        <f t="shared" si="23"/>
        <v/>
      </c>
      <c r="AW110" s="312" t="str">
        <f t="shared" si="23"/>
        <v/>
      </c>
    </row>
    <row r="111" spans="1:49" ht="15.95" hidden="1" customHeight="1" thickBot="1">
      <c r="A111" s="315">
        <v>50</v>
      </c>
      <c r="B111" s="312" t="str">
        <f t="shared" si="24"/>
        <v/>
      </c>
      <c r="C111" s="312" t="str">
        <f t="shared" si="24"/>
        <v/>
      </c>
      <c r="D111" s="369" t="str">
        <f t="shared" si="24"/>
        <v/>
      </c>
      <c r="E111" s="312" t="str">
        <f t="shared" si="15"/>
        <v/>
      </c>
      <c r="F111" s="312" t="str">
        <f t="shared" si="21"/>
        <v/>
      </c>
      <c r="G111" s="312" t="str">
        <f t="shared" si="21"/>
        <v/>
      </c>
      <c r="H111" s="312" t="str">
        <f t="shared" si="21"/>
        <v/>
      </c>
      <c r="I111" s="312" t="str">
        <f t="shared" si="21"/>
        <v/>
      </c>
      <c r="J111" s="312" t="str">
        <f t="shared" si="21"/>
        <v/>
      </c>
      <c r="K111" s="312" t="str">
        <f t="shared" si="21"/>
        <v/>
      </c>
      <c r="L111" s="312" t="str">
        <f t="shared" si="21"/>
        <v/>
      </c>
      <c r="M111" s="312" t="str">
        <f t="shared" si="21"/>
        <v/>
      </c>
      <c r="N111" s="312" t="str">
        <f t="shared" si="21"/>
        <v/>
      </c>
      <c r="O111" s="312" t="str">
        <f t="shared" si="21"/>
        <v/>
      </c>
      <c r="P111" s="312" t="str">
        <f t="shared" si="21"/>
        <v/>
      </c>
      <c r="Q111" s="312" t="str">
        <f t="shared" si="21"/>
        <v/>
      </c>
      <c r="R111" s="312" t="str">
        <f t="shared" si="21"/>
        <v/>
      </c>
      <c r="S111" s="312" t="str">
        <f t="shared" si="21"/>
        <v/>
      </c>
      <c r="T111" s="312" t="str">
        <f t="shared" si="21"/>
        <v/>
      </c>
      <c r="U111" s="312" t="str">
        <f t="shared" si="21"/>
        <v/>
      </c>
      <c r="V111" s="312" t="str">
        <f t="shared" si="21"/>
        <v/>
      </c>
      <c r="W111" s="312" t="str">
        <f t="shared" si="21"/>
        <v/>
      </c>
      <c r="X111" s="312" t="str">
        <f t="shared" si="21"/>
        <v/>
      </c>
      <c r="Y111" s="409"/>
      <c r="Z111" s="411">
        <v>50</v>
      </c>
      <c r="AA111" s="316" t="str">
        <f t="shared" si="10"/>
        <v/>
      </c>
      <c r="AB111" s="316" t="str">
        <f t="shared" si="11"/>
        <v/>
      </c>
      <c r="AC111" s="317" t="str">
        <f t="shared" si="12"/>
        <v/>
      </c>
      <c r="AD111" s="312" t="str">
        <f t="shared" si="23"/>
        <v/>
      </c>
      <c r="AE111" s="312" t="str">
        <f t="shared" si="23"/>
        <v/>
      </c>
      <c r="AF111" s="312" t="str">
        <f t="shared" si="23"/>
        <v/>
      </c>
      <c r="AG111" s="312" t="str">
        <f t="shared" si="23"/>
        <v/>
      </c>
      <c r="AH111" s="312" t="str">
        <f t="shared" si="23"/>
        <v/>
      </c>
      <c r="AI111" s="312" t="str">
        <f t="shared" si="23"/>
        <v/>
      </c>
      <c r="AJ111" s="312" t="str">
        <f t="shared" si="23"/>
        <v/>
      </c>
      <c r="AK111" s="312" t="str">
        <f t="shared" si="23"/>
        <v/>
      </c>
      <c r="AL111" s="312" t="str">
        <f t="shared" si="23"/>
        <v/>
      </c>
      <c r="AM111" s="312" t="str">
        <f t="shared" si="23"/>
        <v/>
      </c>
      <c r="AN111" s="312" t="str">
        <f t="shared" si="23"/>
        <v/>
      </c>
      <c r="AO111" s="312" t="str">
        <f t="shared" si="23"/>
        <v/>
      </c>
      <c r="AP111" s="312" t="str">
        <f t="shared" si="23"/>
        <v/>
      </c>
      <c r="AQ111" s="312" t="str">
        <f t="shared" si="23"/>
        <v/>
      </c>
      <c r="AR111" s="312" t="str">
        <f t="shared" si="23"/>
        <v/>
      </c>
      <c r="AS111" s="312" t="str">
        <f t="shared" si="23"/>
        <v/>
      </c>
      <c r="AT111" s="312" t="str">
        <f t="shared" si="23"/>
        <v/>
      </c>
      <c r="AU111" s="312" t="str">
        <f t="shared" si="23"/>
        <v/>
      </c>
      <c r="AV111" s="312" t="str">
        <f t="shared" si="23"/>
        <v/>
      </c>
      <c r="AW111" s="312" t="str">
        <f t="shared" si="23"/>
        <v/>
      </c>
    </row>
    <row r="112" spans="1:49" hidden="1"/>
    <row r="113" spans="5:49" hidden="1"/>
    <row r="114" spans="5:49" hidden="1"/>
    <row r="115" spans="5:49" hidden="1"/>
    <row r="116" spans="5:49" hidden="1">
      <c r="Y116" s="3" t="str">
        <f>IF(Y7="２・３年　1500m",COUNTIF(Y62:Y111,1),"")</f>
        <v/>
      </c>
    </row>
    <row r="117" spans="5:49" hidden="1">
      <c r="E117" s="3" t="str">
        <f>競技設定!J4</f>
        <v/>
      </c>
      <c r="F117" s="3" t="str">
        <f>競技設定!J5</f>
        <v/>
      </c>
      <c r="G117" s="3" t="str">
        <f>競技設定!J6</f>
        <v/>
      </c>
      <c r="H117" s="3" t="str">
        <f>競技設定!J7</f>
        <v/>
      </c>
      <c r="I117" s="3" t="str">
        <f>競技設定!J8</f>
        <v/>
      </c>
      <c r="J117" s="3" t="str">
        <f>競技設定!J9</f>
        <v/>
      </c>
      <c r="K117" s="3" t="str">
        <f>競技設定!J10</f>
        <v/>
      </c>
      <c r="L117" s="3" t="str">
        <f>競技設定!J11</f>
        <v/>
      </c>
      <c r="M117" s="3" t="str">
        <f>競技設定!J12</f>
        <v/>
      </c>
      <c r="N117" s="3" t="str">
        <f>競技設定!J13</f>
        <v/>
      </c>
      <c r="O117" s="3" t="str">
        <f>競技設定!J14</f>
        <v/>
      </c>
      <c r="P117" s="3" t="str">
        <f>競技設定!J15</f>
        <v/>
      </c>
      <c r="Q117" s="3" t="str">
        <f>競技設定!J16</f>
        <v/>
      </c>
      <c r="R117" s="3" t="str">
        <f>競技設定!J17</f>
        <v/>
      </c>
      <c r="S117" s="3" t="str">
        <f>競技設定!J18</f>
        <v/>
      </c>
      <c r="T117" s="3" t="str">
        <f>競技設定!J19</f>
        <v/>
      </c>
      <c r="U117" s="3" t="str">
        <f>競技設定!J20</f>
        <v/>
      </c>
      <c r="V117" s="3" t="str">
        <f>競技設定!J21</f>
        <v/>
      </c>
      <c r="W117" s="3" t="str">
        <f>競技設定!J22</f>
        <v/>
      </c>
      <c r="X117" s="3" t="str">
        <f>競技設定!J23</f>
        <v/>
      </c>
      <c r="AD117" s="3" t="str">
        <f>競技設定!J24</f>
        <v/>
      </c>
      <c r="AE117" s="3" t="str">
        <f>競技設定!J25</f>
        <v/>
      </c>
      <c r="AF117" s="3" t="str">
        <f>競技設定!J26</f>
        <v/>
      </c>
      <c r="AG117" s="3" t="str">
        <f>競技設定!J27</f>
        <v/>
      </c>
      <c r="AH117" s="3" t="str">
        <f>競技設定!J28</f>
        <v/>
      </c>
      <c r="AI117" s="3" t="str">
        <f>競技設定!J29</f>
        <v/>
      </c>
      <c r="AJ117" s="3" t="str">
        <f>競技設定!J30</f>
        <v/>
      </c>
      <c r="AK117" s="3" t="str">
        <f>競技設定!J31</f>
        <v/>
      </c>
      <c r="AL117" s="3" t="str">
        <f>競技設定!J32</f>
        <v/>
      </c>
      <c r="AM117" s="3" t="str">
        <f>競技設定!J33</f>
        <v/>
      </c>
      <c r="AN117" s="3" t="str">
        <f>競技設定!J34</f>
        <v/>
      </c>
      <c r="AO117" s="3" t="str">
        <f>競技設定!J35</f>
        <v/>
      </c>
      <c r="AP117" s="3" t="str">
        <f>競技設定!J36</f>
        <v/>
      </c>
      <c r="AQ117" s="3" t="str">
        <f>競技設定!J37</f>
        <v/>
      </c>
      <c r="AR117" s="3" t="str">
        <f>競技設定!J38</f>
        <v/>
      </c>
      <c r="AS117" s="3" t="str">
        <f>競技設定!J39</f>
        <v/>
      </c>
      <c r="AT117" s="3" t="str">
        <f>競技設定!J40</f>
        <v/>
      </c>
      <c r="AU117" s="3" t="str">
        <f>競技設定!J41</f>
        <v/>
      </c>
      <c r="AV117" s="3" t="str">
        <f>競技設定!J42</f>
        <v/>
      </c>
      <c r="AW117" s="3" t="str">
        <f>競技設定!J43</f>
        <v/>
      </c>
    </row>
    <row r="118" spans="5:49" hidden="1">
      <c r="E118" s="3" t="str">
        <f t="shared" ref="E118:X118" si="25">LEFT(E117,1)</f>
        <v/>
      </c>
      <c r="F118" s="3" t="str">
        <f t="shared" si="25"/>
        <v/>
      </c>
      <c r="G118" s="3" t="str">
        <f t="shared" si="25"/>
        <v/>
      </c>
      <c r="H118" s="3" t="str">
        <f t="shared" si="25"/>
        <v/>
      </c>
      <c r="I118" s="3" t="str">
        <f t="shared" si="25"/>
        <v/>
      </c>
      <c r="J118" s="3" t="str">
        <f t="shared" si="25"/>
        <v/>
      </c>
      <c r="K118" s="3" t="str">
        <f t="shared" si="25"/>
        <v/>
      </c>
      <c r="L118" s="3" t="str">
        <f t="shared" si="25"/>
        <v/>
      </c>
      <c r="M118" s="3" t="str">
        <f t="shared" si="25"/>
        <v/>
      </c>
      <c r="N118" s="3" t="str">
        <f t="shared" si="25"/>
        <v/>
      </c>
      <c r="O118" s="3" t="str">
        <f t="shared" si="25"/>
        <v/>
      </c>
      <c r="P118" s="3" t="str">
        <f t="shared" si="25"/>
        <v/>
      </c>
      <c r="Q118" s="3" t="str">
        <f t="shared" si="25"/>
        <v/>
      </c>
      <c r="R118" s="3" t="str">
        <f t="shared" si="25"/>
        <v/>
      </c>
      <c r="S118" s="3" t="str">
        <f t="shared" si="25"/>
        <v/>
      </c>
      <c r="T118" s="3" t="str">
        <f t="shared" si="25"/>
        <v/>
      </c>
      <c r="U118" s="3" t="str">
        <f t="shared" si="25"/>
        <v/>
      </c>
      <c r="V118" s="3" t="str">
        <f t="shared" si="25"/>
        <v/>
      </c>
      <c r="W118" s="3" t="str">
        <f t="shared" si="25"/>
        <v/>
      </c>
      <c r="X118" s="3" t="str">
        <f t="shared" si="25"/>
        <v/>
      </c>
      <c r="AD118" s="3" t="str">
        <f t="shared" ref="AD118:AW118" si="26">LEFT(AD117,1)</f>
        <v/>
      </c>
      <c r="AE118" s="3" t="str">
        <f t="shared" si="26"/>
        <v/>
      </c>
      <c r="AF118" s="3" t="str">
        <f t="shared" si="26"/>
        <v/>
      </c>
      <c r="AG118" s="3" t="str">
        <f t="shared" si="26"/>
        <v/>
      </c>
      <c r="AH118" s="3" t="str">
        <f t="shared" si="26"/>
        <v/>
      </c>
      <c r="AI118" s="3" t="str">
        <f t="shared" si="26"/>
        <v/>
      </c>
      <c r="AJ118" s="3" t="str">
        <f t="shared" si="26"/>
        <v/>
      </c>
      <c r="AK118" s="3" t="str">
        <f t="shared" si="26"/>
        <v/>
      </c>
      <c r="AL118" s="3" t="str">
        <f t="shared" si="26"/>
        <v/>
      </c>
      <c r="AM118" s="3" t="str">
        <f t="shared" si="26"/>
        <v/>
      </c>
      <c r="AN118" s="3" t="str">
        <f t="shared" si="26"/>
        <v/>
      </c>
      <c r="AO118" s="3" t="str">
        <f t="shared" si="26"/>
        <v/>
      </c>
      <c r="AP118" s="3" t="str">
        <f t="shared" si="26"/>
        <v/>
      </c>
      <c r="AQ118" s="3" t="str">
        <f t="shared" si="26"/>
        <v/>
      </c>
      <c r="AR118" s="3" t="str">
        <f t="shared" si="26"/>
        <v/>
      </c>
      <c r="AS118" s="3" t="str">
        <f t="shared" si="26"/>
        <v/>
      </c>
      <c r="AT118" s="3" t="str">
        <f t="shared" si="26"/>
        <v/>
      </c>
      <c r="AU118" s="3" t="str">
        <f t="shared" si="26"/>
        <v/>
      </c>
      <c r="AV118" s="3" t="str">
        <f t="shared" si="26"/>
        <v/>
      </c>
      <c r="AW118" s="3" t="str">
        <f t="shared" si="26"/>
        <v/>
      </c>
    </row>
    <row r="119" spans="5:49" hidden="1">
      <c r="E119" s="3">
        <f t="shared" ref="E119:X119" si="27">COUNTIF(E62:E111,E118)</f>
        <v>50</v>
      </c>
      <c r="F119" s="3">
        <f t="shared" si="27"/>
        <v>50</v>
      </c>
      <c r="G119" s="3">
        <f t="shared" si="27"/>
        <v>50</v>
      </c>
      <c r="H119" s="3">
        <f t="shared" si="27"/>
        <v>50</v>
      </c>
      <c r="I119" s="3">
        <f t="shared" si="27"/>
        <v>50</v>
      </c>
      <c r="J119" s="3">
        <f t="shared" si="27"/>
        <v>50</v>
      </c>
      <c r="K119" s="3">
        <f t="shared" si="27"/>
        <v>50</v>
      </c>
      <c r="L119" s="3">
        <f t="shared" si="27"/>
        <v>50</v>
      </c>
      <c r="M119" s="3">
        <f t="shared" si="27"/>
        <v>50</v>
      </c>
      <c r="N119" s="3">
        <f t="shared" si="27"/>
        <v>50</v>
      </c>
      <c r="O119" s="3">
        <f t="shared" si="27"/>
        <v>50</v>
      </c>
      <c r="P119" s="3">
        <f t="shared" si="27"/>
        <v>50</v>
      </c>
      <c r="Q119" s="3">
        <f t="shared" si="27"/>
        <v>50</v>
      </c>
      <c r="R119" s="3">
        <f t="shared" si="27"/>
        <v>50</v>
      </c>
      <c r="S119" s="3">
        <f t="shared" si="27"/>
        <v>50</v>
      </c>
      <c r="T119" s="3">
        <f t="shared" si="27"/>
        <v>50</v>
      </c>
      <c r="U119" s="3">
        <f t="shared" si="27"/>
        <v>50</v>
      </c>
      <c r="V119" s="3">
        <f t="shared" si="27"/>
        <v>50</v>
      </c>
      <c r="W119" s="3">
        <f t="shared" si="27"/>
        <v>50</v>
      </c>
      <c r="X119" s="3">
        <f t="shared" si="27"/>
        <v>50</v>
      </c>
      <c r="AD119" s="3">
        <f t="shared" ref="AD119:AW119" si="28">COUNTIF(AD62:AD111,AD118)</f>
        <v>50</v>
      </c>
      <c r="AE119" s="3">
        <f t="shared" si="28"/>
        <v>50</v>
      </c>
      <c r="AF119" s="3">
        <f t="shared" si="28"/>
        <v>50</v>
      </c>
      <c r="AG119" s="3">
        <f t="shared" si="28"/>
        <v>50</v>
      </c>
      <c r="AH119" s="3">
        <f t="shared" si="28"/>
        <v>50</v>
      </c>
      <c r="AI119" s="3">
        <f t="shared" si="28"/>
        <v>50</v>
      </c>
      <c r="AJ119" s="3">
        <f t="shared" si="28"/>
        <v>50</v>
      </c>
      <c r="AK119" s="3">
        <f t="shared" si="28"/>
        <v>50</v>
      </c>
      <c r="AL119" s="3">
        <f t="shared" si="28"/>
        <v>50</v>
      </c>
      <c r="AM119" s="3">
        <f t="shared" si="28"/>
        <v>50</v>
      </c>
      <c r="AN119" s="3">
        <f t="shared" si="28"/>
        <v>50</v>
      </c>
      <c r="AO119" s="3">
        <f t="shared" si="28"/>
        <v>50</v>
      </c>
      <c r="AP119" s="3">
        <f t="shared" si="28"/>
        <v>50</v>
      </c>
      <c r="AQ119" s="3">
        <f t="shared" si="28"/>
        <v>50</v>
      </c>
      <c r="AR119" s="3">
        <f t="shared" si="28"/>
        <v>50</v>
      </c>
      <c r="AS119" s="3">
        <f t="shared" si="28"/>
        <v>50</v>
      </c>
      <c r="AT119" s="3">
        <f t="shared" si="28"/>
        <v>50</v>
      </c>
      <c r="AU119" s="3">
        <f t="shared" si="28"/>
        <v>50</v>
      </c>
      <c r="AV119" s="3">
        <f t="shared" si="28"/>
        <v>50</v>
      </c>
      <c r="AW119" s="3">
        <f t="shared" si="28"/>
        <v>50</v>
      </c>
    </row>
    <row r="120" spans="5:49" hidden="1">
      <c r="E120" s="3" t="str">
        <f>RIGHT(E117,1)</f>
        <v/>
      </c>
      <c r="F120" s="3" t="str">
        <f t="shared" ref="F120:X120" si="29">RIGHT(F117,1)</f>
        <v/>
      </c>
      <c r="G120" s="3" t="str">
        <f t="shared" si="29"/>
        <v/>
      </c>
      <c r="H120" s="3" t="str">
        <f t="shared" si="29"/>
        <v/>
      </c>
      <c r="I120" s="3" t="str">
        <f t="shared" si="29"/>
        <v/>
      </c>
      <c r="J120" s="3" t="str">
        <f t="shared" si="29"/>
        <v/>
      </c>
      <c r="K120" s="3" t="str">
        <f t="shared" si="29"/>
        <v/>
      </c>
      <c r="L120" s="3" t="str">
        <f t="shared" si="29"/>
        <v/>
      </c>
      <c r="M120" s="3" t="str">
        <f t="shared" si="29"/>
        <v/>
      </c>
      <c r="N120" s="3" t="str">
        <f t="shared" si="29"/>
        <v/>
      </c>
      <c r="O120" s="3" t="str">
        <f t="shared" si="29"/>
        <v/>
      </c>
      <c r="P120" s="3" t="str">
        <f t="shared" si="29"/>
        <v/>
      </c>
      <c r="Q120" s="3" t="str">
        <f t="shared" si="29"/>
        <v/>
      </c>
      <c r="R120" s="3" t="str">
        <f t="shared" si="29"/>
        <v/>
      </c>
      <c r="S120" s="3" t="str">
        <f t="shared" si="29"/>
        <v/>
      </c>
      <c r="T120" s="3" t="str">
        <f t="shared" si="29"/>
        <v/>
      </c>
      <c r="U120" s="3" t="str">
        <f t="shared" si="29"/>
        <v/>
      </c>
      <c r="V120" s="3" t="str">
        <f t="shared" si="29"/>
        <v/>
      </c>
      <c r="W120" s="3" t="str">
        <f t="shared" si="29"/>
        <v/>
      </c>
      <c r="X120" s="3" t="str">
        <f t="shared" si="29"/>
        <v/>
      </c>
      <c r="AD120" s="3" t="str">
        <f>RIGHT(AD117,1)</f>
        <v/>
      </c>
      <c r="AE120" s="3" t="str">
        <f t="shared" ref="AE120:AW120" si="30">RIGHT(AE117,1)</f>
        <v/>
      </c>
      <c r="AF120" s="3" t="str">
        <f t="shared" si="30"/>
        <v/>
      </c>
      <c r="AG120" s="3" t="str">
        <f t="shared" si="30"/>
        <v/>
      </c>
      <c r="AH120" s="3" t="str">
        <f t="shared" si="30"/>
        <v/>
      </c>
      <c r="AI120" s="3" t="str">
        <f t="shared" si="30"/>
        <v/>
      </c>
      <c r="AJ120" s="3" t="str">
        <f t="shared" si="30"/>
        <v/>
      </c>
      <c r="AK120" s="3" t="str">
        <f t="shared" si="30"/>
        <v/>
      </c>
      <c r="AL120" s="3" t="str">
        <f t="shared" si="30"/>
        <v/>
      </c>
      <c r="AM120" s="3" t="str">
        <f t="shared" si="30"/>
        <v/>
      </c>
      <c r="AN120" s="3" t="str">
        <f t="shared" si="30"/>
        <v/>
      </c>
      <c r="AO120" s="3" t="str">
        <f t="shared" si="30"/>
        <v/>
      </c>
      <c r="AP120" s="3" t="str">
        <f t="shared" si="30"/>
        <v/>
      </c>
      <c r="AQ120" s="3" t="str">
        <f t="shared" si="30"/>
        <v/>
      </c>
      <c r="AR120" s="3" t="str">
        <f t="shared" si="30"/>
        <v/>
      </c>
      <c r="AS120" s="3" t="str">
        <f t="shared" si="30"/>
        <v/>
      </c>
      <c r="AT120" s="3" t="str">
        <f t="shared" si="30"/>
        <v/>
      </c>
      <c r="AU120" s="3" t="str">
        <f t="shared" si="30"/>
        <v/>
      </c>
      <c r="AV120" s="3" t="str">
        <f t="shared" si="30"/>
        <v/>
      </c>
      <c r="AW120" s="3" t="str">
        <f t="shared" si="30"/>
        <v/>
      </c>
    </row>
    <row r="121" spans="5:49" hidden="1">
      <c r="E121" s="3">
        <f>IF(E118=E120,0,E120)</f>
        <v>0</v>
      </c>
      <c r="F121" s="3">
        <f t="shared" ref="F121:X121" si="31">IF(F118=F120,0,F120)</f>
        <v>0</v>
      </c>
      <c r="G121" s="3">
        <f t="shared" si="31"/>
        <v>0</v>
      </c>
      <c r="H121" s="3">
        <f t="shared" si="31"/>
        <v>0</v>
      </c>
      <c r="I121" s="3">
        <f t="shared" si="31"/>
        <v>0</v>
      </c>
      <c r="J121" s="3">
        <f t="shared" si="31"/>
        <v>0</v>
      </c>
      <c r="K121" s="3">
        <f t="shared" si="31"/>
        <v>0</v>
      </c>
      <c r="L121" s="3">
        <f t="shared" si="31"/>
        <v>0</v>
      </c>
      <c r="M121" s="3">
        <f t="shared" si="31"/>
        <v>0</v>
      </c>
      <c r="N121" s="3">
        <f t="shared" si="31"/>
        <v>0</v>
      </c>
      <c r="O121" s="3">
        <f t="shared" si="31"/>
        <v>0</v>
      </c>
      <c r="P121" s="3">
        <f t="shared" si="31"/>
        <v>0</v>
      </c>
      <c r="Q121" s="3">
        <f t="shared" si="31"/>
        <v>0</v>
      </c>
      <c r="R121" s="3">
        <f t="shared" si="31"/>
        <v>0</v>
      </c>
      <c r="S121" s="3">
        <f t="shared" si="31"/>
        <v>0</v>
      </c>
      <c r="T121" s="3">
        <f t="shared" si="31"/>
        <v>0</v>
      </c>
      <c r="U121" s="3">
        <f t="shared" si="31"/>
        <v>0</v>
      </c>
      <c r="V121" s="3">
        <f t="shared" si="31"/>
        <v>0</v>
      </c>
      <c r="W121" s="3">
        <f t="shared" si="31"/>
        <v>0</v>
      </c>
      <c r="X121" s="3">
        <f t="shared" si="31"/>
        <v>0</v>
      </c>
      <c r="AD121" s="3">
        <f>IF(AD118=AD120,0,AD120)</f>
        <v>0</v>
      </c>
      <c r="AE121" s="3">
        <f t="shared" ref="AE121:AW121" si="32">IF(AE118=AE120,0,AE120)</f>
        <v>0</v>
      </c>
      <c r="AF121" s="3">
        <f t="shared" si="32"/>
        <v>0</v>
      </c>
      <c r="AG121" s="3">
        <f t="shared" si="32"/>
        <v>0</v>
      </c>
      <c r="AH121" s="3">
        <f t="shared" si="32"/>
        <v>0</v>
      </c>
      <c r="AI121" s="3">
        <f t="shared" si="32"/>
        <v>0</v>
      </c>
      <c r="AJ121" s="3">
        <f t="shared" si="32"/>
        <v>0</v>
      </c>
      <c r="AK121" s="3">
        <f t="shared" si="32"/>
        <v>0</v>
      </c>
      <c r="AL121" s="3">
        <f t="shared" si="32"/>
        <v>0</v>
      </c>
      <c r="AM121" s="3">
        <f t="shared" si="32"/>
        <v>0</v>
      </c>
      <c r="AN121" s="3">
        <f t="shared" si="32"/>
        <v>0</v>
      </c>
      <c r="AO121" s="3">
        <f t="shared" si="32"/>
        <v>0</v>
      </c>
      <c r="AP121" s="3">
        <f t="shared" si="32"/>
        <v>0</v>
      </c>
      <c r="AQ121" s="3">
        <f t="shared" si="32"/>
        <v>0</v>
      </c>
      <c r="AR121" s="3">
        <f t="shared" si="32"/>
        <v>0</v>
      </c>
      <c r="AS121" s="3">
        <f t="shared" si="32"/>
        <v>0</v>
      </c>
      <c r="AT121" s="3">
        <f t="shared" si="32"/>
        <v>0</v>
      </c>
      <c r="AU121" s="3">
        <f t="shared" si="32"/>
        <v>0</v>
      </c>
      <c r="AV121" s="3">
        <f t="shared" si="32"/>
        <v>0</v>
      </c>
      <c r="AW121" s="3">
        <f t="shared" si="32"/>
        <v>0</v>
      </c>
    </row>
    <row r="122" spans="5:49" hidden="1">
      <c r="E122" s="3">
        <f>COUNTIF(E62:E111,E121)</f>
        <v>0</v>
      </c>
      <c r="F122" s="3">
        <f t="shared" ref="F122:X122" si="33">COUNTIF(F62:F111,F121)</f>
        <v>0</v>
      </c>
      <c r="G122" s="3">
        <f t="shared" si="33"/>
        <v>0</v>
      </c>
      <c r="H122" s="3">
        <f t="shared" si="33"/>
        <v>0</v>
      </c>
      <c r="I122" s="3">
        <f t="shared" si="33"/>
        <v>0</v>
      </c>
      <c r="J122" s="3">
        <f t="shared" si="33"/>
        <v>0</v>
      </c>
      <c r="K122" s="3">
        <f t="shared" si="33"/>
        <v>0</v>
      </c>
      <c r="L122" s="3">
        <f t="shared" si="33"/>
        <v>0</v>
      </c>
      <c r="M122" s="3">
        <f t="shared" si="33"/>
        <v>0</v>
      </c>
      <c r="N122" s="3">
        <f t="shared" si="33"/>
        <v>0</v>
      </c>
      <c r="O122" s="3">
        <f t="shared" si="33"/>
        <v>0</v>
      </c>
      <c r="P122" s="3">
        <f t="shared" si="33"/>
        <v>0</v>
      </c>
      <c r="Q122" s="3">
        <f t="shared" si="33"/>
        <v>0</v>
      </c>
      <c r="R122" s="3">
        <f t="shared" si="33"/>
        <v>0</v>
      </c>
      <c r="S122" s="3">
        <f t="shared" si="33"/>
        <v>0</v>
      </c>
      <c r="T122" s="3">
        <f t="shared" si="33"/>
        <v>0</v>
      </c>
      <c r="U122" s="3">
        <f t="shared" si="33"/>
        <v>0</v>
      </c>
      <c r="V122" s="3">
        <f t="shared" si="33"/>
        <v>0</v>
      </c>
      <c r="W122" s="3">
        <f t="shared" si="33"/>
        <v>0</v>
      </c>
      <c r="X122" s="3">
        <f t="shared" si="33"/>
        <v>0</v>
      </c>
      <c r="AD122" s="3">
        <f>COUNTIF(AD62:AD111,AD121)</f>
        <v>0</v>
      </c>
      <c r="AE122" s="3">
        <f t="shared" ref="AE122:AW122" si="34">COUNTIF(AE62:AE111,AE121)</f>
        <v>0</v>
      </c>
      <c r="AF122" s="3">
        <f t="shared" si="34"/>
        <v>0</v>
      </c>
      <c r="AG122" s="3">
        <f t="shared" si="34"/>
        <v>0</v>
      </c>
      <c r="AH122" s="3">
        <f t="shared" si="34"/>
        <v>0</v>
      </c>
      <c r="AI122" s="3">
        <f t="shared" si="34"/>
        <v>0</v>
      </c>
      <c r="AJ122" s="3">
        <f t="shared" si="34"/>
        <v>0</v>
      </c>
      <c r="AK122" s="3">
        <f t="shared" si="34"/>
        <v>0</v>
      </c>
      <c r="AL122" s="3">
        <f t="shared" si="34"/>
        <v>0</v>
      </c>
      <c r="AM122" s="3">
        <f t="shared" si="34"/>
        <v>0</v>
      </c>
      <c r="AN122" s="3">
        <f t="shared" si="34"/>
        <v>0</v>
      </c>
      <c r="AO122" s="3">
        <f t="shared" si="34"/>
        <v>0</v>
      </c>
      <c r="AP122" s="3">
        <f t="shared" si="34"/>
        <v>0</v>
      </c>
      <c r="AQ122" s="3">
        <f t="shared" si="34"/>
        <v>0</v>
      </c>
      <c r="AR122" s="3">
        <f t="shared" si="34"/>
        <v>0</v>
      </c>
      <c r="AS122" s="3">
        <f t="shared" si="34"/>
        <v>0</v>
      </c>
      <c r="AT122" s="3">
        <f t="shared" si="34"/>
        <v>0</v>
      </c>
      <c r="AU122" s="3">
        <f t="shared" si="34"/>
        <v>0</v>
      </c>
      <c r="AV122" s="3">
        <f t="shared" si="34"/>
        <v>0</v>
      </c>
      <c r="AW122" s="3">
        <f t="shared" si="34"/>
        <v>0</v>
      </c>
    </row>
    <row r="123" spans="5:49" hidden="1">
      <c r="E123" s="3">
        <f t="shared" ref="E123:X123" si="35">E119+E122</f>
        <v>50</v>
      </c>
      <c r="F123" s="3">
        <f t="shared" si="35"/>
        <v>50</v>
      </c>
      <c r="G123" s="3">
        <f t="shared" si="35"/>
        <v>50</v>
      </c>
      <c r="H123" s="3">
        <f t="shared" si="35"/>
        <v>50</v>
      </c>
      <c r="I123" s="3">
        <f t="shared" si="35"/>
        <v>50</v>
      </c>
      <c r="J123" s="3">
        <f t="shared" si="35"/>
        <v>50</v>
      </c>
      <c r="K123" s="3">
        <f t="shared" si="35"/>
        <v>50</v>
      </c>
      <c r="L123" s="3">
        <f t="shared" si="35"/>
        <v>50</v>
      </c>
      <c r="M123" s="3">
        <f t="shared" si="35"/>
        <v>50</v>
      </c>
      <c r="N123" s="3">
        <f t="shared" si="35"/>
        <v>50</v>
      </c>
      <c r="O123" s="3">
        <f t="shared" si="35"/>
        <v>50</v>
      </c>
      <c r="P123" s="3">
        <f t="shared" si="35"/>
        <v>50</v>
      </c>
      <c r="Q123" s="3">
        <f t="shared" si="35"/>
        <v>50</v>
      </c>
      <c r="R123" s="3">
        <f t="shared" si="35"/>
        <v>50</v>
      </c>
      <c r="S123" s="3">
        <f t="shared" si="35"/>
        <v>50</v>
      </c>
      <c r="T123" s="3">
        <f t="shared" si="35"/>
        <v>50</v>
      </c>
      <c r="U123" s="3">
        <f t="shared" si="35"/>
        <v>50</v>
      </c>
      <c r="V123" s="3">
        <f t="shared" si="35"/>
        <v>50</v>
      </c>
      <c r="W123" s="3">
        <f t="shared" si="35"/>
        <v>50</v>
      </c>
      <c r="X123" s="3">
        <f t="shared" si="35"/>
        <v>50</v>
      </c>
      <c r="AD123" s="3">
        <f t="shared" ref="AD123:AW123" si="36">AD119+AD122</f>
        <v>50</v>
      </c>
      <c r="AE123" s="3">
        <f t="shared" si="36"/>
        <v>50</v>
      </c>
      <c r="AF123" s="3">
        <f t="shared" si="36"/>
        <v>50</v>
      </c>
      <c r="AG123" s="3">
        <f t="shared" si="36"/>
        <v>50</v>
      </c>
      <c r="AH123" s="3">
        <f t="shared" si="36"/>
        <v>50</v>
      </c>
      <c r="AI123" s="3">
        <f t="shared" si="36"/>
        <v>50</v>
      </c>
      <c r="AJ123" s="3">
        <f t="shared" si="36"/>
        <v>50</v>
      </c>
      <c r="AK123" s="3">
        <f t="shared" si="36"/>
        <v>50</v>
      </c>
      <c r="AL123" s="3">
        <f t="shared" si="36"/>
        <v>50</v>
      </c>
      <c r="AM123" s="3">
        <f t="shared" si="36"/>
        <v>50</v>
      </c>
      <c r="AN123" s="3">
        <f t="shared" si="36"/>
        <v>50</v>
      </c>
      <c r="AO123" s="3">
        <f t="shared" si="36"/>
        <v>50</v>
      </c>
      <c r="AP123" s="3">
        <f t="shared" si="36"/>
        <v>50</v>
      </c>
      <c r="AQ123" s="3">
        <f t="shared" si="36"/>
        <v>50</v>
      </c>
      <c r="AR123" s="3">
        <f t="shared" si="36"/>
        <v>50</v>
      </c>
      <c r="AS123" s="3">
        <f t="shared" si="36"/>
        <v>50</v>
      </c>
      <c r="AT123" s="3">
        <f t="shared" si="36"/>
        <v>50</v>
      </c>
      <c r="AU123" s="3">
        <f t="shared" si="36"/>
        <v>50</v>
      </c>
      <c r="AV123" s="3">
        <f t="shared" si="36"/>
        <v>50</v>
      </c>
      <c r="AW123" s="3">
        <f t="shared" si="36"/>
        <v>50</v>
      </c>
    </row>
    <row r="124" spans="5:49" hidden="1">
      <c r="E124" s="3">
        <f>COUNT(E62:E111)</f>
        <v>0</v>
      </c>
      <c r="F124" s="3">
        <f t="shared" ref="F124:X124" si="37">COUNT(F62:F111)</f>
        <v>0</v>
      </c>
      <c r="G124" s="3">
        <f t="shared" si="37"/>
        <v>0</v>
      </c>
      <c r="H124" s="3">
        <f t="shared" si="37"/>
        <v>0</v>
      </c>
      <c r="I124" s="3">
        <f t="shared" si="37"/>
        <v>0</v>
      </c>
      <c r="J124" s="3">
        <f t="shared" si="37"/>
        <v>0</v>
      </c>
      <c r="K124" s="3">
        <f t="shared" si="37"/>
        <v>0</v>
      </c>
      <c r="L124" s="3">
        <f t="shared" si="37"/>
        <v>0</v>
      </c>
      <c r="M124" s="3">
        <f t="shared" si="37"/>
        <v>0</v>
      </c>
      <c r="N124" s="3">
        <f t="shared" si="37"/>
        <v>0</v>
      </c>
      <c r="O124" s="3">
        <f t="shared" si="37"/>
        <v>0</v>
      </c>
      <c r="P124" s="3">
        <f t="shared" si="37"/>
        <v>0</v>
      </c>
      <c r="Q124" s="3">
        <f t="shared" si="37"/>
        <v>0</v>
      </c>
      <c r="R124" s="3">
        <f t="shared" si="37"/>
        <v>0</v>
      </c>
      <c r="S124" s="3">
        <f t="shared" si="37"/>
        <v>0</v>
      </c>
      <c r="T124" s="3">
        <f t="shared" si="37"/>
        <v>0</v>
      </c>
      <c r="U124" s="3">
        <f t="shared" si="37"/>
        <v>0</v>
      </c>
      <c r="V124" s="3">
        <f t="shared" si="37"/>
        <v>0</v>
      </c>
      <c r="W124" s="3">
        <f t="shared" si="37"/>
        <v>0</v>
      </c>
      <c r="X124" s="3">
        <f t="shared" si="37"/>
        <v>0</v>
      </c>
      <c r="AD124" s="3">
        <f>COUNT(AD62:AD111)</f>
        <v>0</v>
      </c>
      <c r="AE124" s="3">
        <f t="shared" ref="AE124:AW124" si="38">COUNT(AE62:AE111)</f>
        <v>0</v>
      </c>
      <c r="AF124" s="3">
        <f t="shared" si="38"/>
        <v>0</v>
      </c>
      <c r="AG124" s="3">
        <f t="shared" si="38"/>
        <v>0</v>
      </c>
      <c r="AH124" s="3">
        <f t="shared" si="38"/>
        <v>0</v>
      </c>
      <c r="AI124" s="3">
        <f t="shared" si="38"/>
        <v>0</v>
      </c>
      <c r="AJ124" s="3">
        <f t="shared" si="38"/>
        <v>0</v>
      </c>
      <c r="AK124" s="3">
        <f t="shared" si="38"/>
        <v>0</v>
      </c>
      <c r="AL124" s="3">
        <f t="shared" si="38"/>
        <v>0</v>
      </c>
      <c r="AM124" s="3">
        <f t="shared" si="38"/>
        <v>0</v>
      </c>
      <c r="AN124" s="3">
        <f t="shared" si="38"/>
        <v>0</v>
      </c>
      <c r="AO124" s="3">
        <f t="shared" si="38"/>
        <v>0</v>
      </c>
      <c r="AP124" s="3">
        <f t="shared" si="38"/>
        <v>0</v>
      </c>
      <c r="AQ124" s="3">
        <f t="shared" si="38"/>
        <v>0</v>
      </c>
      <c r="AR124" s="3">
        <f t="shared" si="38"/>
        <v>0</v>
      </c>
      <c r="AS124" s="3">
        <f t="shared" si="38"/>
        <v>0</v>
      </c>
      <c r="AT124" s="3">
        <f t="shared" si="38"/>
        <v>0</v>
      </c>
      <c r="AU124" s="3">
        <f t="shared" si="38"/>
        <v>0</v>
      </c>
      <c r="AV124" s="3">
        <f t="shared" si="38"/>
        <v>0</v>
      </c>
      <c r="AW124" s="3">
        <f t="shared" si="38"/>
        <v>0</v>
      </c>
    </row>
    <row r="125" spans="5:49" hidden="1">
      <c r="E125" s="3">
        <f>IF(E124=0,-1,E124-E123)</f>
        <v>-1</v>
      </c>
      <c r="F125" s="3">
        <f t="shared" ref="F125:X125" si="39">IF(F124=0,-1,F124-F123)</f>
        <v>-1</v>
      </c>
      <c r="G125" s="3">
        <f t="shared" si="39"/>
        <v>-1</v>
      </c>
      <c r="H125" s="3">
        <f t="shared" si="39"/>
        <v>-1</v>
      </c>
      <c r="I125" s="3">
        <f t="shared" si="39"/>
        <v>-1</v>
      </c>
      <c r="J125" s="3">
        <f t="shared" si="39"/>
        <v>-1</v>
      </c>
      <c r="K125" s="3">
        <f t="shared" si="39"/>
        <v>-1</v>
      </c>
      <c r="L125" s="3">
        <f t="shared" si="39"/>
        <v>-1</v>
      </c>
      <c r="M125" s="3">
        <f t="shared" si="39"/>
        <v>-1</v>
      </c>
      <c r="N125" s="3">
        <f t="shared" si="39"/>
        <v>-1</v>
      </c>
      <c r="O125" s="3">
        <f t="shared" si="39"/>
        <v>-1</v>
      </c>
      <c r="P125" s="3">
        <f t="shared" si="39"/>
        <v>-1</v>
      </c>
      <c r="Q125" s="3">
        <f t="shared" si="39"/>
        <v>-1</v>
      </c>
      <c r="R125" s="3">
        <f t="shared" si="39"/>
        <v>-1</v>
      </c>
      <c r="S125" s="3">
        <f t="shared" si="39"/>
        <v>-1</v>
      </c>
      <c r="T125" s="3">
        <f t="shared" si="39"/>
        <v>-1</v>
      </c>
      <c r="U125" s="3">
        <f t="shared" si="39"/>
        <v>-1</v>
      </c>
      <c r="V125" s="3">
        <f t="shared" si="39"/>
        <v>-1</v>
      </c>
      <c r="W125" s="3">
        <f t="shared" si="39"/>
        <v>-1</v>
      </c>
      <c r="X125" s="3">
        <f t="shared" si="39"/>
        <v>-1</v>
      </c>
      <c r="AD125" s="3">
        <f>IF(AD124=0,-1,AD124-AD123)</f>
        <v>-1</v>
      </c>
      <c r="AE125" s="3">
        <f t="shared" ref="AE125:AW125" si="40">IF(AE124=0,-1,AE124-AE123)</f>
        <v>-1</v>
      </c>
      <c r="AF125" s="3">
        <f t="shared" si="40"/>
        <v>-1</v>
      </c>
      <c r="AG125" s="3">
        <f t="shared" si="40"/>
        <v>-1</v>
      </c>
      <c r="AH125" s="3">
        <f t="shared" si="40"/>
        <v>-1</v>
      </c>
      <c r="AI125" s="3">
        <f t="shared" si="40"/>
        <v>-1</v>
      </c>
      <c r="AJ125" s="3">
        <f t="shared" si="40"/>
        <v>-1</v>
      </c>
      <c r="AK125" s="3">
        <f t="shared" si="40"/>
        <v>-1</v>
      </c>
      <c r="AL125" s="3">
        <f t="shared" si="40"/>
        <v>-1</v>
      </c>
      <c r="AM125" s="3">
        <f t="shared" si="40"/>
        <v>-1</v>
      </c>
      <c r="AN125" s="3">
        <f t="shared" si="40"/>
        <v>-1</v>
      </c>
      <c r="AO125" s="3">
        <f t="shared" si="40"/>
        <v>-1</v>
      </c>
      <c r="AP125" s="3">
        <f t="shared" si="40"/>
        <v>-1</v>
      </c>
      <c r="AQ125" s="3">
        <f t="shared" si="40"/>
        <v>-1</v>
      </c>
      <c r="AR125" s="3">
        <f t="shared" si="40"/>
        <v>-1</v>
      </c>
      <c r="AS125" s="3">
        <f t="shared" si="40"/>
        <v>-1</v>
      </c>
      <c r="AT125" s="3">
        <f t="shared" si="40"/>
        <v>-1</v>
      </c>
      <c r="AU125" s="3">
        <f t="shared" si="40"/>
        <v>-1</v>
      </c>
      <c r="AV125" s="3">
        <f t="shared" si="40"/>
        <v>-1</v>
      </c>
      <c r="AW125" s="3">
        <f t="shared" si="40"/>
        <v>-1</v>
      </c>
    </row>
  </sheetData>
  <sheetProtection sheet="1" objects="1" scenarios="1" selectLockedCells="1"/>
  <mergeCells count="16">
    <mergeCell ref="C2:D2"/>
    <mergeCell ref="AB2:AC2"/>
    <mergeCell ref="D3:E3"/>
    <mergeCell ref="F3:M3"/>
    <mergeCell ref="N3:P3"/>
    <mergeCell ref="Q3:U3"/>
    <mergeCell ref="AC3:AD3"/>
    <mergeCell ref="A5:B6"/>
    <mergeCell ref="Z5:AA6"/>
    <mergeCell ref="AE3:AL3"/>
    <mergeCell ref="AM3:AO3"/>
    <mergeCell ref="AP3:AT3"/>
    <mergeCell ref="N4:P4"/>
    <mergeCell ref="Q4:U4"/>
    <mergeCell ref="AM4:AO4"/>
    <mergeCell ref="AP4:AT4"/>
  </mergeCells>
  <phoneticPr fontId="6"/>
  <conditionalFormatting sqref="Q3 AP3">
    <cfRule type="cellIs" dxfId="171" priority="85" stopIfTrue="1" operator="equal">
      <formula>"ここに入力"</formula>
    </cfRule>
  </conditionalFormatting>
  <conditionalFormatting sqref="Q4 AP4">
    <cfRule type="cellIs" dxfId="170" priority="86" stopIfTrue="1" operator="equal">
      <formula>"ここに入力"</formula>
    </cfRule>
  </conditionalFormatting>
  <conditionalFormatting sqref="B8:B57 AA8:AA57">
    <cfRule type="cellIs" dxfId="169" priority="84" stopIfTrue="1" operator="greaterThan">
      <formula>10000</formula>
    </cfRule>
  </conditionalFormatting>
  <conditionalFormatting sqref="E7">
    <cfRule type="expression" dxfId="168" priority="82">
      <formula>E$60&gt;=1</formula>
    </cfRule>
    <cfRule type="expression" dxfId="167" priority="83">
      <formula>E$125&gt;0</formula>
    </cfRule>
  </conditionalFormatting>
  <conditionalFormatting sqref="O7">
    <cfRule type="expression" dxfId="166" priority="80">
      <formula>O$60&gt;=1</formula>
    </cfRule>
    <cfRule type="expression" dxfId="165" priority="81">
      <formula>O$125&gt;0</formula>
    </cfRule>
  </conditionalFormatting>
  <conditionalFormatting sqref="P7">
    <cfRule type="expression" dxfId="164" priority="78">
      <formula>P$60&gt;=1</formula>
    </cfRule>
    <cfRule type="expression" dxfId="163" priority="79">
      <formula>P$125&gt;0</formula>
    </cfRule>
  </conditionalFormatting>
  <conditionalFormatting sqref="Q7">
    <cfRule type="expression" dxfId="162" priority="76">
      <formula>Q$60&gt;=1</formula>
    </cfRule>
    <cfRule type="expression" dxfId="161" priority="77">
      <formula>Q$125&gt;0</formula>
    </cfRule>
  </conditionalFormatting>
  <conditionalFormatting sqref="R7">
    <cfRule type="expression" dxfId="160" priority="74">
      <formula>R$60&gt;=1</formula>
    </cfRule>
    <cfRule type="expression" dxfId="159" priority="75">
      <formula>R$125&gt;0</formula>
    </cfRule>
  </conditionalFormatting>
  <conditionalFormatting sqref="S7">
    <cfRule type="expression" dxfId="158" priority="72">
      <formula>S$60&gt;=1</formula>
    </cfRule>
    <cfRule type="expression" dxfId="157" priority="73">
      <formula>S$125&gt;0</formula>
    </cfRule>
  </conditionalFormatting>
  <conditionalFormatting sqref="T7">
    <cfRule type="expression" dxfId="156" priority="70">
      <formula>T$60&gt;=1</formula>
    </cfRule>
    <cfRule type="expression" dxfId="155" priority="71">
      <formula>T$125&gt;0</formula>
    </cfRule>
  </conditionalFormatting>
  <conditionalFormatting sqref="U7">
    <cfRule type="expression" dxfId="154" priority="68">
      <formula>U$60&gt;=1</formula>
    </cfRule>
    <cfRule type="expression" dxfId="153" priority="69">
      <formula>U$125&gt;0</formula>
    </cfRule>
  </conditionalFormatting>
  <conditionalFormatting sqref="V7">
    <cfRule type="expression" dxfId="152" priority="66">
      <formula>V$60&gt;=1</formula>
    </cfRule>
    <cfRule type="expression" dxfId="151" priority="67">
      <formula>V$125&gt;0</formula>
    </cfRule>
  </conditionalFormatting>
  <conditionalFormatting sqref="W7">
    <cfRule type="expression" dxfId="150" priority="64">
      <formula>W$60&gt;=1</formula>
    </cfRule>
    <cfRule type="expression" dxfId="149" priority="65">
      <formula>W$125&gt;0</formula>
    </cfRule>
  </conditionalFormatting>
  <conditionalFormatting sqref="X7">
    <cfRule type="expression" dxfId="148" priority="62">
      <formula>X$60&gt;=1</formula>
    </cfRule>
    <cfRule type="expression" dxfId="147" priority="63">
      <formula>X$125&gt;0</formula>
    </cfRule>
  </conditionalFormatting>
  <conditionalFormatting sqref="F7">
    <cfRule type="expression" dxfId="146" priority="60">
      <formula>F$60&gt;=1</formula>
    </cfRule>
    <cfRule type="expression" dxfId="145" priority="61">
      <formula>F$125&gt;0</formula>
    </cfRule>
  </conditionalFormatting>
  <conditionalFormatting sqref="G7">
    <cfRule type="expression" dxfId="144" priority="58">
      <formula>G$60&gt;=1</formula>
    </cfRule>
    <cfRule type="expression" dxfId="143" priority="59">
      <formula>G$125&gt;0</formula>
    </cfRule>
  </conditionalFormatting>
  <conditionalFormatting sqref="H7">
    <cfRule type="expression" dxfId="142" priority="56">
      <formula>H$60&gt;=1</formula>
    </cfRule>
    <cfRule type="expression" dxfId="141" priority="57">
      <formula>H$125&gt;0</formula>
    </cfRule>
  </conditionalFormatting>
  <conditionalFormatting sqref="I7">
    <cfRule type="expression" dxfId="140" priority="54">
      <formula>I$60&gt;=1</formula>
    </cfRule>
    <cfRule type="expression" dxfId="139" priority="55">
      <formula>I$125&gt;0</formula>
    </cfRule>
  </conditionalFormatting>
  <conditionalFormatting sqref="J7">
    <cfRule type="expression" dxfId="138" priority="52">
      <formula>J$60&gt;=1</formula>
    </cfRule>
    <cfRule type="expression" dxfId="137" priority="53">
      <formula>J$125&gt;0</formula>
    </cfRule>
  </conditionalFormatting>
  <conditionalFormatting sqref="K7">
    <cfRule type="expression" dxfId="136" priority="50">
      <formula>K$60&gt;=1</formula>
    </cfRule>
    <cfRule type="expression" dxfId="135" priority="51">
      <formula>K$125&gt;0</formula>
    </cfRule>
  </conditionalFormatting>
  <conditionalFormatting sqref="L7">
    <cfRule type="expression" dxfId="134" priority="48">
      <formula>L$60&gt;=1</formula>
    </cfRule>
    <cfRule type="expression" dxfId="133" priority="49">
      <formula>L$125&gt;0</formula>
    </cfRule>
  </conditionalFormatting>
  <conditionalFormatting sqref="M7">
    <cfRule type="expression" dxfId="132" priority="46">
      <formula>M$60&gt;=1</formula>
    </cfRule>
    <cfRule type="expression" dxfId="131" priority="47">
      <formula>M$125&gt;0</formula>
    </cfRule>
  </conditionalFormatting>
  <conditionalFormatting sqref="N7">
    <cfRule type="expression" dxfId="130" priority="44">
      <formula>N$60&gt;=1</formula>
    </cfRule>
    <cfRule type="expression" dxfId="129" priority="45">
      <formula>N$125&gt;0</formula>
    </cfRule>
  </conditionalFormatting>
  <conditionalFormatting sqref="AD7">
    <cfRule type="expression" dxfId="128" priority="42">
      <formula>AD$60&gt;=1</formula>
    </cfRule>
    <cfRule type="expression" dxfId="127" priority="43">
      <formula>AD$125&gt;0</formula>
    </cfRule>
  </conditionalFormatting>
  <conditionalFormatting sqref="AN7">
    <cfRule type="expression" dxfId="126" priority="40">
      <formula>AN$60&gt;=1</formula>
    </cfRule>
    <cfRule type="expression" dxfId="125" priority="41">
      <formula>AN$125&gt;0</formula>
    </cfRule>
  </conditionalFormatting>
  <conditionalFormatting sqref="AO7">
    <cfRule type="expression" dxfId="124" priority="38">
      <formula>AO$60&gt;=1</formula>
    </cfRule>
    <cfRule type="expression" dxfId="123" priority="39">
      <formula>AO$125&gt;0</formula>
    </cfRule>
  </conditionalFormatting>
  <conditionalFormatting sqref="AP7">
    <cfRule type="expression" dxfId="122" priority="36">
      <formula>AP$60&gt;=1</formula>
    </cfRule>
    <cfRule type="expression" dxfId="121" priority="37">
      <formula>AP$125&gt;0</formula>
    </cfRule>
  </conditionalFormatting>
  <conditionalFormatting sqref="AQ7">
    <cfRule type="expression" dxfId="120" priority="34">
      <formula>AQ$60&gt;=1</formula>
    </cfRule>
    <cfRule type="expression" dxfId="119" priority="35">
      <formula>AQ$125&gt;0</formula>
    </cfRule>
  </conditionalFormatting>
  <conditionalFormatting sqref="AR7">
    <cfRule type="expression" dxfId="118" priority="32">
      <formula>AR$60&gt;=1</formula>
    </cfRule>
    <cfRule type="expression" dxfId="117" priority="33">
      <formula>AR$125&gt;0</formula>
    </cfRule>
  </conditionalFormatting>
  <conditionalFormatting sqref="AS7">
    <cfRule type="expression" dxfId="116" priority="30">
      <formula>AS$60&gt;=1</formula>
    </cfRule>
    <cfRule type="expression" dxfId="115" priority="31">
      <formula>AS$125&gt;0</formula>
    </cfRule>
  </conditionalFormatting>
  <conditionalFormatting sqref="AT7">
    <cfRule type="expression" dxfId="114" priority="28">
      <formula>AT$60&gt;=1</formula>
    </cfRule>
    <cfRule type="expression" dxfId="113" priority="29">
      <formula>AT$125&gt;0</formula>
    </cfRule>
  </conditionalFormatting>
  <conditionalFormatting sqref="AU7">
    <cfRule type="expression" dxfId="112" priority="26">
      <formula>AU$60&gt;=1</formula>
    </cfRule>
    <cfRule type="expression" dxfId="111" priority="27">
      <formula>AU$125&gt;0</formula>
    </cfRule>
  </conditionalFormatting>
  <conditionalFormatting sqref="AV7">
    <cfRule type="expression" dxfId="110" priority="24">
      <formula>AV$60&gt;=1</formula>
    </cfRule>
    <cfRule type="expression" dxfId="109" priority="25">
      <formula>AV$125&gt;0</formula>
    </cfRule>
  </conditionalFormatting>
  <conditionalFormatting sqref="AW7">
    <cfRule type="expression" dxfId="108" priority="22">
      <formula>AW$60&gt;=1</formula>
    </cfRule>
    <cfRule type="expression" dxfId="107" priority="23">
      <formula>AW$125&gt;0</formula>
    </cfRule>
  </conditionalFormatting>
  <conditionalFormatting sqref="AE7">
    <cfRule type="expression" dxfId="106" priority="20">
      <formula>AE$60&gt;=1</formula>
    </cfRule>
    <cfRule type="expression" dxfId="105" priority="21">
      <formula>AE$125&gt;0</formula>
    </cfRule>
  </conditionalFormatting>
  <conditionalFormatting sqref="AF7">
    <cfRule type="expression" dxfId="104" priority="18">
      <formula>AF$60&gt;=1</formula>
    </cfRule>
    <cfRule type="expression" dxfId="103" priority="19">
      <formula>AF$125&gt;0</formula>
    </cfRule>
  </conditionalFormatting>
  <conditionalFormatting sqref="AG7">
    <cfRule type="expression" dxfId="102" priority="16">
      <formula>AG$60&gt;=1</formula>
    </cfRule>
    <cfRule type="expression" dxfId="101" priority="17">
      <formula>AG$125&gt;0</formula>
    </cfRule>
  </conditionalFormatting>
  <conditionalFormatting sqref="AH7">
    <cfRule type="expression" dxfId="100" priority="14">
      <formula>AH$60&gt;=1</formula>
    </cfRule>
    <cfRule type="expression" dxfId="99" priority="15">
      <formula>AH$125&gt;0</formula>
    </cfRule>
  </conditionalFormatting>
  <conditionalFormatting sqref="AI7">
    <cfRule type="expression" dxfId="98" priority="12">
      <formula>AI$60&gt;=1</formula>
    </cfRule>
    <cfRule type="expression" dxfId="97" priority="13">
      <formula>AI$125&gt;0</formula>
    </cfRule>
  </conditionalFormatting>
  <conditionalFormatting sqref="AJ7">
    <cfRule type="expression" dxfId="96" priority="10">
      <formula>AJ$60&gt;=1</formula>
    </cfRule>
    <cfRule type="expression" dxfId="95" priority="11">
      <formula>AJ$125&gt;0</formula>
    </cfRule>
  </conditionalFormatting>
  <conditionalFormatting sqref="AK7">
    <cfRule type="expression" dxfId="94" priority="8">
      <formula>AK$60&gt;=1</formula>
    </cfRule>
    <cfRule type="expression" dxfId="93" priority="9">
      <formula>AK$125&gt;0</formula>
    </cfRule>
  </conditionalFormatting>
  <conditionalFormatting sqref="AL7">
    <cfRule type="expression" dxfId="92" priority="6">
      <formula>AL$60&gt;=1</formula>
    </cfRule>
    <cfRule type="expression" dxfId="91" priority="7">
      <formula>AL$125&gt;0</formula>
    </cfRule>
  </conditionalFormatting>
  <conditionalFormatting sqref="AM7">
    <cfRule type="expression" dxfId="90" priority="4">
      <formula>AM$60&gt;=1</formula>
    </cfRule>
    <cfRule type="expression" dxfId="89" priority="5">
      <formula>AM$125&gt;0</formula>
    </cfRule>
  </conditionalFormatting>
  <conditionalFormatting sqref="AA62:AA111">
    <cfRule type="cellIs" dxfId="88" priority="2" stopIfTrue="1" operator="greaterThan">
      <formula>10000</formula>
    </cfRule>
  </conditionalFormatting>
  <conditionalFormatting sqref="E62:Y111">
    <cfRule type="expression" dxfId="87" priority="3">
      <formula>#REF!&gt;E$59</formula>
    </cfRule>
  </conditionalFormatting>
  <conditionalFormatting sqref="AD62:AW111">
    <cfRule type="expression" dxfId="86" priority="1">
      <formula>#REF!&gt;AD$59</formula>
    </cfRule>
  </conditionalFormatting>
  <pageMargins left="0.59" right="0.39000000000000007" top="0.39000000000000007" bottom="0.2" header="0.51" footer="0.51"/>
  <pageSetup paperSize="9" scale="75" orientation="portrait" verticalDpi="4294967292" r:id="rId1"/>
  <extLst>
    <ext xmlns:mx="http://schemas.microsoft.com/office/mac/excel/2008/main" uri="{64002731-A6B0-56B0-2670-7721B7C09600}">
      <mx:PLV Mode="1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5" tint="-0.499984740745262"/>
  </sheetPr>
  <dimension ref="A1:AW125"/>
  <sheetViews>
    <sheetView showGridLines="0" showZeros="0" view="pageLayout" topLeftCell="A2" zoomScaleNormal="125" workbookViewId="0">
      <selection activeCell="A2" sqref="A2"/>
    </sheetView>
  </sheetViews>
  <sheetFormatPr defaultColWidth="10.625" defaultRowHeight="14.25"/>
  <cols>
    <col min="1" max="1" width="3.625" style="3" customWidth="1"/>
    <col min="2" max="2" width="5.375" style="3" customWidth="1"/>
    <col min="3" max="3" width="9.375" style="3" customWidth="1"/>
    <col min="4" max="4" width="3.125" style="3" customWidth="1"/>
    <col min="5" max="25" width="3" style="3" customWidth="1"/>
    <col min="26" max="26" width="3.625" style="3" customWidth="1"/>
    <col min="27" max="27" width="5.375" style="3" customWidth="1"/>
    <col min="28" max="28" width="9.375" style="3" customWidth="1"/>
    <col min="29" max="29" width="3.125" style="3" customWidth="1"/>
    <col min="30" max="49" width="3" style="3" customWidth="1"/>
    <col min="50" max="16384" width="10.625" style="3"/>
  </cols>
  <sheetData>
    <row r="1" spans="1:49" ht="54" hidden="1" customHeight="1">
      <c r="A1" s="290" t="s">
        <v>233</v>
      </c>
      <c r="B1" s="291"/>
      <c r="C1" s="291"/>
      <c r="D1" s="292">
        <v>1</v>
      </c>
      <c r="E1" s="291"/>
      <c r="F1" s="291"/>
      <c r="G1" s="290" t="s">
        <v>0</v>
      </c>
      <c r="H1" s="290"/>
      <c r="I1" s="291"/>
      <c r="J1" s="291"/>
      <c r="K1" s="291"/>
      <c r="L1" s="291"/>
      <c r="M1" s="291"/>
      <c r="N1" s="291"/>
      <c r="O1" s="293" t="e">
        <f>#REF!</f>
        <v>#REF!</v>
      </c>
      <c r="P1" s="290"/>
      <c r="Q1" s="290"/>
      <c r="R1" s="290"/>
      <c r="S1" s="291"/>
      <c r="T1" s="292"/>
      <c r="U1" s="291"/>
      <c r="V1" s="291"/>
      <c r="W1" s="291"/>
      <c r="X1" s="291"/>
      <c r="Z1" s="290" t="s">
        <v>233</v>
      </c>
      <c r="AA1" s="291"/>
      <c r="AB1" s="291"/>
      <c r="AC1" s="292">
        <v>1</v>
      </c>
      <c r="AD1" s="291"/>
      <c r="AE1" s="291"/>
      <c r="AF1" s="290" t="s">
        <v>0</v>
      </c>
      <c r="AG1" s="290"/>
      <c r="AH1" s="291"/>
      <c r="AI1" s="291"/>
      <c r="AJ1" s="291"/>
      <c r="AK1" s="291"/>
      <c r="AL1" s="291"/>
      <c r="AM1" s="291"/>
      <c r="AN1" s="293" t="e">
        <f>#REF!</f>
        <v>#REF!</v>
      </c>
      <c r="AO1" s="290"/>
      <c r="AP1" s="290"/>
      <c r="AQ1" s="290"/>
      <c r="AR1" s="291"/>
      <c r="AS1" s="292"/>
      <c r="AT1" s="291"/>
      <c r="AU1" s="291"/>
      <c r="AV1" s="291"/>
      <c r="AW1" s="291"/>
    </row>
    <row r="2" spans="1:49" ht="27" customHeight="1">
      <c r="A2" s="345" t="str">
        <f>IF(AD7="","","No.1")</f>
        <v>No.1</v>
      </c>
      <c r="B2" s="295"/>
      <c r="C2" s="575" t="str">
        <f ca="1">学校名!F5</f>
        <v>平成３４年度</v>
      </c>
      <c r="D2" s="576"/>
      <c r="E2" s="334" t="str">
        <f>学校名!G3</f>
        <v>第77回福島県陸上競技選手権大会兼第75回福島県総合体育大会陸上競技大会県南地区予選会　競技者一覧表</v>
      </c>
      <c r="F2" s="296"/>
      <c r="G2" s="297"/>
      <c r="H2" s="297"/>
      <c r="I2" s="297"/>
      <c r="J2" s="297"/>
      <c r="K2" s="297"/>
      <c r="L2" s="297"/>
      <c r="M2" s="297"/>
      <c r="N2" s="297"/>
      <c r="O2" s="297"/>
      <c r="P2" s="298"/>
      <c r="Q2" s="298"/>
      <c r="R2" s="294"/>
      <c r="S2" s="294"/>
      <c r="T2" s="294"/>
      <c r="U2" s="294"/>
      <c r="Z2" s="345" t="str">
        <f>IF(AD7="","","No.2")</f>
        <v>No.2</v>
      </c>
      <c r="AA2" s="295"/>
      <c r="AB2" s="575" t="str">
        <f ca="1">IF(AD7="","",C2)</f>
        <v>平成３４年度</v>
      </c>
      <c r="AC2" s="576"/>
      <c r="AD2" s="334" t="str">
        <f>IF(AD7="","",E2)</f>
        <v>第77回福島県陸上競技選手権大会兼第75回福島県総合体育大会陸上競技大会県南地区予選会　競技者一覧表</v>
      </c>
      <c r="AE2" s="296"/>
      <c r="AF2" s="297"/>
      <c r="AG2" s="297"/>
      <c r="AH2" s="297"/>
      <c r="AI2" s="297"/>
      <c r="AJ2" s="297"/>
      <c r="AK2" s="297"/>
      <c r="AL2" s="297"/>
      <c r="AM2" s="297"/>
      <c r="AN2" s="297"/>
      <c r="AO2" s="298"/>
      <c r="AP2" s="298"/>
      <c r="AQ2" s="294"/>
      <c r="AR2" s="294"/>
      <c r="AS2" s="294"/>
      <c r="AT2" s="294"/>
    </row>
    <row r="3" spans="1:49" ht="30" customHeight="1">
      <c r="D3" s="577" t="s">
        <v>4</v>
      </c>
      <c r="E3" s="577"/>
      <c r="F3" s="578" t="str">
        <f>VLOOKUP(学校名!H2,学校名!A$2:D$51,2,FALSE)</f>
        <v>安積高等学校</v>
      </c>
      <c r="G3" s="578"/>
      <c r="H3" s="578"/>
      <c r="I3" s="578"/>
      <c r="J3" s="578"/>
      <c r="K3" s="578"/>
      <c r="L3" s="578"/>
      <c r="M3" s="578"/>
      <c r="N3" s="591" t="s">
        <v>328</v>
      </c>
      <c r="O3" s="591"/>
      <c r="P3" s="591"/>
      <c r="Q3" s="580">
        <f>'基本情報 '!D4</f>
        <v>0</v>
      </c>
      <c r="R3" s="616"/>
      <c r="S3" s="616"/>
      <c r="T3" s="616"/>
      <c r="U3" s="616"/>
      <c r="V3" s="372"/>
      <c r="W3" s="299" t="s">
        <v>235</v>
      </c>
      <c r="X3" s="338"/>
      <c r="AC3" s="577" t="s">
        <v>4</v>
      </c>
      <c r="AD3" s="577"/>
      <c r="AE3" s="578" t="str">
        <f>IF(AD7="","",F3)</f>
        <v>安積高等学校</v>
      </c>
      <c r="AF3" s="578"/>
      <c r="AG3" s="578"/>
      <c r="AH3" s="578"/>
      <c r="AI3" s="578"/>
      <c r="AJ3" s="578"/>
      <c r="AK3" s="578"/>
      <c r="AL3" s="578"/>
      <c r="AM3" s="591" t="s">
        <v>298</v>
      </c>
      <c r="AN3" s="591"/>
      <c r="AO3" s="591"/>
      <c r="AP3" s="580">
        <f>IF(AD7="","",Q3)</f>
        <v>0</v>
      </c>
      <c r="AQ3" s="586"/>
      <c r="AR3" s="586"/>
      <c r="AS3" s="586"/>
      <c r="AT3" s="586"/>
      <c r="AU3" s="375"/>
      <c r="AV3" s="299" t="s">
        <v>235</v>
      </c>
      <c r="AW3" s="338"/>
    </row>
    <row r="4" spans="1:49" ht="23.1" customHeight="1" thickBot="1">
      <c r="D4" s="4"/>
      <c r="E4" s="4"/>
      <c r="F4" s="4"/>
      <c r="G4" s="4"/>
      <c r="H4" s="4"/>
      <c r="I4" s="4"/>
      <c r="J4" s="4"/>
      <c r="K4" s="4"/>
      <c r="L4" s="4"/>
      <c r="M4" s="4"/>
      <c r="N4" s="590" t="s">
        <v>329</v>
      </c>
      <c r="O4" s="590"/>
      <c r="P4" s="590"/>
      <c r="Q4" s="581">
        <f>'基本情報 '!D6</f>
        <v>0</v>
      </c>
      <c r="R4" s="587"/>
      <c r="S4" s="587"/>
      <c r="T4" s="587"/>
      <c r="U4" s="587"/>
      <c r="V4" s="376"/>
      <c r="W4" s="373"/>
      <c r="AC4" s="4"/>
      <c r="AD4" s="4"/>
      <c r="AE4" s="4"/>
      <c r="AF4" s="4"/>
      <c r="AG4" s="4"/>
      <c r="AH4" s="4"/>
      <c r="AI4" s="4"/>
      <c r="AJ4" s="4"/>
      <c r="AK4" s="4"/>
      <c r="AL4" s="4"/>
      <c r="AM4" s="590" t="s">
        <v>299</v>
      </c>
      <c r="AN4" s="590"/>
      <c r="AO4" s="590"/>
      <c r="AP4" s="570">
        <f>IF(AD7="","",Q4)</f>
        <v>0</v>
      </c>
      <c r="AQ4" s="617"/>
      <c r="AR4" s="617"/>
      <c r="AS4" s="617"/>
      <c r="AT4" s="617"/>
      <c r="AU4" s="374"/>
      <c r="AV4" s="373"/>
    </row>
    <row r="5" spans="1:49" ht="3" customHeight="1">
      <c r="A5" s="612" t="s">
        <v>288</v>
      </c>
      <c r="B5" s="613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Z5" s="612" t="s">
        <v>288</v>
      </c>
      <c r="AA5" s="613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</row>
    <row r="6" spans="1:49" ht="15" customHeight="1" thickBot="1">
      <c r="A6" s="614"/>
      <c r="B6" s="615"/>
      <c r="C6" s="618" t="str">
        <f>IF($C58=0,""," ※ 種目名が黄色になっている場合は、エントリーできない学年の選手が含まれています。赤色になっている場合は、エントリーできる最大人数を超えています。")</f>
        <v/>
      </c>
      <c r="D6" s="593"/>
      <c r="E6" s="593"/>
      <c r="F6" s="593"/>
      <c r="G6" s="593"/>
      <c r="H6" s="593"/>
      <c r="I6" s="593"/>
      <c r="J6" s="593"/>
      <c r="K6" s="593"/>
      <c r="L6" s="593"/>
      <c r="M6" s="593"/>
      <c r="N6" s="593"/>
      <c r="O6" s="593"/>
      <c r="P6" s="593"/>
      <c r="Q6" s="593"/>
      <c r="R6" s="593"/>
      <c r="S6" s="593"/>
      <c r="T6" s="593"/>
      <c r="U6" s="593"/>
      <c r="V6" s="593"/>
      <c r="W6" s="593"/>
      <c r="X6" s="593"/>
      <c r="Z6" s="614"/>
      <c r="AA6" s="615"/>
      <c r="AB6" s="618" t="str">
        <f>IF($C58=0,""," ※ 種目名が黄色になっている場合は、エントリーできない学年の選手が含まれています。赤色になっている場合は、エントリーできる最大人数を超えています。")</f>
        <v/>
      </c>
      <c r="AC6" s="593"/>
      <c r="AD6" s="593"/>
      <c r="AE6" s="593"/>
      <c r="AF6" s="593"/>
      <c r="AG6" s="593"/>
      <c r="AH6" s="593"/>
      <c r="AI6" s="593"/>
      <c r="AJ6" s="593"/>
      <c r="AK6" s="593"/>
      <c r="AL6" s="593"/>
      <c r="AM6" s="593"/>
      <c r="AN6" s="593"/>
      <c r="AO6" s="593"/>
      <c r="AP6" s="593"/>
      <c r="AQ6" s="593"/>
      <c r="AR6" s="593"/>
      <c r="AS6" s="593"/>
      <c r="AT6" s="593"/>
      <c r="AU6" s="593"/>
      <c r="AV6" s="593"/>
      <c r="AW6" s="593"/>
    </row>
    <row r="7" spans="1:49" ht="108" customHeight="1" thickBot="1">
      <c r="A7" s="300" t="s">
        <v>1</v>
      </c>
      <c r="B7" s="301" t="s">
        <v>293</v>
      </c>
      <c r="C7" s="302" t="s">
        <v>3</v>
      </c>
      <c r="D7" s="303" t="s">
        <v>238</v>
      </c>
      <c r="E7" s="304" t="str">
        <f>競技設定!I4</f>
        <v>女子100m</v>
      </c>
      <c r="F7" s="304" t="str">
        <f>競技設定!I5</f>
        <v>女子200m</v>
      </c>
      <c r="G7" s="304" t="str">
        <f>競技設定!I6</f>
        <v>女子400m</v>
      </c>
      <c r="H7" s="304" t="str">
        <f>競技設定!I7</f>
        <v>女子800m</v>
      </c>
      <c r="I7" s="304" t="str">
        <f>競技設定!I8</f>
        <v>女子1500m</v>
      </c>
      <c r="J7" s="304" t="str">
        <f>競技設定!I9</f>
        <v>女子5000m</v>
      </c>
      <c r="K7" s="304" t="str">
        <f>競技設定!I10</f>
        <v>女子100MH</v>
      </c>
      <c r="L7" s="304" t="str">
        <f>競技設定!I11</f>
        <v>女子400mH</v>
      </c>
      <c r="M7" s="304" t="str">
        <f>競技設定!I12</f>
        <v>女子3000mSC</v>
      </c>
      <c r="N7" s="304" t="str">
        <f>競技設定!I13</f>
        <v>女子5000mW</v>
      </c>
      <c r="O7" s="304" t="str">
        <f>競技設定!I14</f>
        <v>女子4X100mR</v>
      </c>
      <c r="P7" s="304" t="str">
        <f>競技設定!I15</f>
        <v>女子4X400mR</v>
      </c>
      <c r="Q7" s="304" t="str">
        <f>競技設定!I16</f>
        <v>女子走高跳</v>
      </c>
      <c r="R7" s="304" t="str">
        <f>競技設定!I17</f>
        <v>女子棒高跳</v>
      </c>
      <c r="S7" s="304" t="str">
        <f>競技設定!I18</f>
        <v>女子走幅跳</v>
      </c>
      <c r="T7" s="304" t="str">
        <f>競技設定!I19</f>
        <v>女子三段跳</v>
      </c>
      <c r="U7" s="304" t="str">
        <f>競技設定!I20</f>
        <v>女子砲丸投(4.000kg)</v>
      </c>
      <c r="V7" s="304" t="str">
        <f>競技設定!I21</f>
        <v>女子円盤投(1.000kg)</v>
      </c>
      <c r="W7" s="304" t="str">
        <f>競技設定!I22</f>
        <v>女子ハンマー投(4.000kg)</v>
      </c>
      <c r="X7" s="305" t="str">
        <f>競技設定!I23</f>
        <v>女子やり投</v>
      </c>
      <c r="Z7" s="300" t="s">
        <v>1</v>
      </c>
      <c r="AA7" s="301" t="s">
        <v>293</v>
      </c>
      <c r="AB7" s="302" t="s">
        <v>3</v>
      </c>
      <c r="AC7" s="303" t="s">
        <v>238</v>
      </c>
      <c r="AD7" s="304" t="str">
        <f>競技設定!I24</f>
        <v>少年A女子3000m</v>
      </c>
      <c r="AE7" s="304" t="str">
        <f>競技設定!I25</f>
        <v>少年B女子100m</v>
      </c>
      <c r="AF7" s="304" t="str">
        <f>競技設定!I26</f>
        <v>少年B女子100mYH</v>
      </c>
      <c r="AG7" s="304" t="str">
        <f>競技設定!I27</f>
        <v>少年B女子円盤投(1.000kg)</v>
      </c>
      <c r="AH7" s="304" t="str">
        <f>競技設定!I28</f>
        <v/>
      </c>
      <c r="AI7" s="304" t="str">
        <f>競技設定!I29</f>
        <v/>
      </c>
      <c r="AJ7" s="304" t="str">
        <f>競技設定!I30</f>
        <v/>
      </c>
      <c r="AK7" s="304" t="str">
        <f>競技設定!I31</f>
        <v/>
      </c>
      <c r="AL7" s="304" t="str">
        <f>競技設定!I32</f>
        <v/>
      </c>
      <c r="AM7" s="304" t="str">
        <f>競技設定!I33</f>
        <v/>
      </c>
      <c r="AN7" s="304" t="str">
        <f>競技設定!I34</f>
        <v/>
      </c>
      <c r="AO7" s="304" t="str">
        <f>競技設定!I35</f>
        <v/>
      </c>
      <c r="AP7" s="304" t="str">
        <f>競技設定!I36</f>
        <v/>
      </c>
      <c r="AQ7" s="304" t="str">
        <f>競技設定!I37</f>
        <v/>
      </c>
      <c r="AR7" s="304" t="str">
        <f>競技設定!I38</f>
        <v/>
      </c>
      <c r="AS7" s="304" t="str">
        <f>競技設定!I39</f>
        <v/>
      </c>
      <c r="AT7" s="304" t="str">
        <f>競技設定!I40</f>
        <v/>
      </c>
      <c r="AU7" s="304" t="str">
        <f>競技設定!I41</f>
        <v/>
      </c>
      <c r="AV7" s="304" t="str">
        <f>競技設定!I42</f>
        <v/>
      </c>
      <c r="AW7" s="305" t="str">
        <f>競技設定!I43</f>
        <v/>
      </c>
    </row>
    <row r="8" spans="1:49" ht="12" customHeight="1" thickTop="1">
      <c r="A8" s="306">
        <v>1</v>
      </c>
      <c r="B8" s="307" t="str">
        <f>女子種目選択!B4</f>
        <v/>
      </c>
      <c r="C8" s="307" t="str">
        <f>女子種目選択!C4</f>
        <v/>
      </c>
      <c r="D8" s="308" t="str">
        <f>女子種目選択!D4</f>
        <v/>
      </c>
      <c r="E8" s="350" t="str">
        <f>IF('女子一覧表 '!E8=1,"○","")</f>
        <v/>
      </c>
      <c r="F8" s="307" t="str">
        <f>IF('女子一覧表 '!F8=1,"○","")</f>
        <v/>
      </c>
      <c r="G8" s="307" t="str">
        <f>IF('女子一覧表 '!G8=1,"○","")</f>
        <v/>
      </c>
      <c r="H8" s="307" t="str">
        <f>IF('女子一覧表 '!H8=1,"○","")</f>
        <v/>
      </c>
      <c r="I8" s="307" t="str">
        <f>IF('女子一覧表 '!I8=1,"○","")</f>
        <v/>
      </c>
      <c r="J8" s="307" t="str">
        <f>IF('女子一覧表 '!J8=1,"○","")</f>
        <v/>
      </c>
      <c r="K8" s="307" t="str">
        <f>IF('女子一覧表 '!K8=1,"○","")</f>
        <v/>
      </c>
      <c r="L8" s="307" t="str">
        <f>IF('女子一覧表 '!L8=1,"○","")</f>
        <v/>
      </c>
      <c r="M8" s="307" t="str">
        <f>IF('女子一覧表 '!M8=1,"○","")</f>
        <v/>
      </c>
      <c r="N8" s="307" t="str">
        <f>IF('女子一覧表 '!N8=1,"○","")</f>
        <v/>
      </c>
      <c r="O8" s="307" t="str">
        <f>IF('女子一覧表 '!O8=1,"○","")</f>
        <v/>
      </c>
      <c r="P8" s="307" t="str">
        <f>IF('女子一覧表 '!P8=1,"○","")</f>
        <v/>
      </c>
      <c r="Q8" s="307" t="str">
        <f>IF('女子一覧表 '!Q8=1,"○","")</f>
        <v/>
      </c>
      <c r="R8" s="307" t="str">
        <f>IF('女子一覧表 '!R8=1,"○","")</f>
        <v/>
      </c>
      <c r="S8" s="307" t="str">
        <f>IF('女子一覧表 '!S8=1,"○","")</f>
        <v/>
      </c>
      <c r="T8" s="307" t="str">
        <f>IF('女子一覧表 '!T8=1,"○","")</f>
        <v/>
      </c>
      <c r="U8" s="307" t="str">
        <f>IF('女子一覧表 '!U8=1,"○","")</f>
        <v/>
      </c>
      <c r="V8" s="307" t="str">
        <f>IF('女子一覧表 '!V8=1,"○","")</f>
        <v/>
      </c>
      <c r="W8" s="307" t="str">
        <f>IF('女子一覧表 '!W8=1,"○","")</f>
        <v/>
      </c>
      <c r="X8" s="351" t="str">
        <f>IF('女子一覧表 '!X8=1,"○","")</f>
        <v/>
      </c>
      <c r="Z8" s="306">
        <v>1</v>
      </c>
      <c r="AA8" s="307" t="str">
        <f>IF(AD$7="","",B8)</f>
        <v/>
      </c>
      <c r="AB8" s="307" t="str">
        <f>IF(AD$7="","",C8)</f>
        <v/>
      </c>
      <c r="AC8" s="308" t="str">
        <f>IF(AD$7="","",D8)</f>
        <v/>
      </c>
      <c r="AD8" s="350" t="str">
        <f>IF('女子一覧表 '!AD8=1,"○","")</f>
        <v/>
      </c>
      <c r="AE8" s="307" t="str">
        <f>IF('女子一覧表 '!AE8=1,"○","")</f>
        <v/>
      </c>
      <c r="AF8" s="307" t="str">
        <f>IF('女子一覧表 '!AF8=1,"○","")</f>
        <v/>
      </c>
      <c r="AG8" s="307" t="str">
        <f>IF('女子一覧表 '!AG8=1,"○","")</f>
        <v/>
      </c>
      <c r="AH8" s="307" t="str">
        <f>IF('女子一覧表 '!AH8=1,"○","")</f>
        <v/>
      </c>
      <c r="AI8" s="307" t="str">
        <f>IF('女子一覧表 '!AI8=1,"○","")</f>
        <v/>
      </c>
      <c r="AJ8" s="307" t="str">
        <f>IF('女子一覧表 '!AJ8=1,"○","")</f>
        <v/>
      </c>
      <c r="AK8" s="307" t="str">
        <f>IF('女子一覧表 '!AK8=1,"○","")</f>
        <v/>
      </c>
      <c r="AL8" s="307" t="str">
        <f>IF('女子一覧表 '!AL8=1,"○","")</f>
        <v/>
      </c>
      <c r="AM8" s="307" t="str">
        <f>IF('女子一覧表 '!AM8=1,"○","")</f>
        <v/>
      </c>
      <c r="AN8" s="307" t="str">
        <f>IF('女子一覧表 '!AN8=1,"○","")</f>
        <v/>
      </c>
      <c r="AO8" s="307" t="str">
        <f>IF('女子一覧表 '!AO8=1,"○","")</f>
        <v/>
      </c>
      <c r="AP8" s="307" t="str">
        <f>IF('女子一覧表 '!AP8=1,"○","")</f>
        <v/>
      </c>
      <c r="AQ8" s="307" t="str">
        <f>IF('女子一覧表 '!AQ8=1,"○","")</f>
        <v/>
      </c>
      <c r="AR8" s="307" t="str">
        <f>IF('女子一覧表 '!AR8=1,"○","")</f>
        <v/>
      </c>
      <c r="AS8" s="307" t="str">
        <f>IF('女子一覧表 '!AS8=1,"○","")</f>
        <v/>
      </c>
      <c r="AT8" s="307" t="str">
        <f>IF('女子一覧表 '!AT8=1,"○","")</f>
        <v/>
      </c>
      <c r="AU8" s="307" t="str">
        <f>IF('女子一覧表 '!AU8=1,"○","")</f>
        <v/>
      </c>
      <c r="AV8" s="307" t="str">
        <f>IF('女子一覧表 '!AV8=1,"○","")</f>
        <v/>
      </c>
      <c r="AW8" s="351" t="str">
        <f>IF('女子一覧表 '!AW8=1,"○","")</f>
        <v/>
      </c>
    </row>
    <row r="9" spans="1:49" ht="12" customHeight="1">
      <c r="A9" s="311">
        <v>2</v>
      </c>
      <c r="B9" s="312" t="str">
        <f>女子種目選択!B5</f>
        <v/>
      </c>
      <c r="C9" s="312" t="str">
        <f>女子種目選択!C5</f>
        <v/>
      </c>
      <c r="D9" s="324" t="str">
        <f>女子種目選択!D5</f>
        <v/>
      </c>
      <c r="E9" s="352" t="str">
        <f>IF('女子一覧表 '!E9=1,"○","")</f>
        <v/>
      </c>
      <c r="F9" s="312" t="str">
        <f>IF('女子一覧表 '!F9=1,"○","")</f>
        <v/>
      </c>
      <c r="G9" s="312" t="str">
        <f>IF('女子一覧表 '!G9=1,"○","")</f>
        <v/>
      </c>
      <c r="H9" s="312" t="str">
        <f>IF('女子一覧表 '!H9=1,"○","")</f>
        <v/>
      </c>
      <c r="I9" s="312" t="str">
        <f>IF('女子一覧表 '!I9=1,"○","")</f>
        <v/>
      </c>
      <c r="J9" s="312" t="str">
        <f>IF('女子一覧表 '!J9=1,"○","")</f>
        <v/>
      </c>
      <c r="K9" s="312" t="str">
        <f>IF('女子一覧表 '!K9=1,"○","")</f>
        <v/>
      </c>
      <c r="L9" s="312" t="str">
        <f>IF('女子一覧表 '!L9=1,"○","")</f>
        <v/>
      </c>
      <c r="M9" s="312" t="str">
        <f>IF('女子一覧表 '!M9=1,"○","")</f>
        <v/>
      </c>
      <c r="N9" s="312" t="str">
        <f>IF('女子一覧表 '!N9=1,"○","")</f>
        <v/>
      </c>
      <c r="O9" s="312" t="str">
        <f>IF('女子一覧表 '!O9=1,"○","")</f>
        <v/>
      </c>
      <c r="P9" s="312" t="str">
        <f>IF('女子一覧表 '!P9=1,"○","")</f>
        <v/>
      </c>
      <c r="Q9" s="312" t="str">
        <f>IF('女子一覧表 '!Q9=1,"○","")</f>
        <v/>
      </c>
      <c r="R9" s="312" t="str">
        <f>IF('女子一覧表 '!R9=1,"○","")</f>
        <v/>
      </c>
      <c r="S9" s="312" t="str">
        <f>IF('女子一覧表 '!S9=1,"○","")</f>
        <v/>
      </c>
      <c r="T9" s="312" t="str">
        <f>IF('女子一覧表 '!T9=1,"○","")</f>
        <v/>
      </c>
      <c r="U9" s="312" t="str">
        <f>IF('女子一覧表 '!U9=1,"○","")</f>
        <v/>
      </c>
      <c r="V9" s="312" t="str">
        <f>IF('女子一覧表 '!V9=1,"○","")</f>
        <v/>
      </c>
      <c r="W9" s="312" t="str">
        <f>IF('女子一覧表 '!W9=1,"○","")</f>
        <v/>
      </c>
      <c r="X9" s="353" t="str">
        <f>IF('女子一覧表 '!X9=1,"○","")</f>
        <v/>
      </c>
      <c r="Z9" s="311">
        <v>2</v>
      </c>
      <c r="AA9" s="312" t="str">
        <f t="shared" ref="AA9:AA57" si="0">IF(AD$7="","",B9)</f>
        <v/>
      </c>
      <c r="AB9" s="312" t="str">
        <f t="shared" ref="AB9:AB57" si="1">IF(AD$7="","",C9)</f>
        <v/>
      </c>
      <c r="AC9" s="324" t="str">
        <f t="shared" ref="AC9:AC57" si="2">IF(AD$7="","",D9)</f>
        <v/>
      </c>
      <c r="AD9" s="352" t="str">
        <f>IF('女子一覧表 '!AD9=1,"○","")</f>
        <v/>
      </c>
      <c r="AE9" s="312" t="str">
        <f>IF('女子一覧表 '!AE9=1,"○","")</f>
        <v/>
      </c>
      <c r="AF9" s="312" t="str">
        <f>IF('女子一覧表 '!AF9=1,"○","")</f>
        <v/>
      </c>
      <c r="AG9" s="312" t="str">
        <f>IF('女子一覧表 '!AG9=1,"○","")</f>
        <v/>
      </c>
      <c r="AH9" s="312" t="str">
        <f>IF('女子一覧表 '!AH9=1,"○","")</f>
        <v/>
      </c>
      <c r="AI9" s="312" t="str">
        <f>IF('女子一覧表 '!AI9=1,"○","")</f>
        <v/>
      </c>
      <c r="AJ9" s="312" t="str">
        <f>IF('女子一覧表 '!AJ9=1,"○","")</f>
        <v/>
      </c>
      <c r="AK9" s="312" t="str">
        <f>IF('女子一覧表 '!AK9=1,"○","")</f>
        <v/>
      </c>
      <c r="AL9" s="312" t="str">
        <f>IF('女子一覧表 '!AL9=1,"○","")</f>
        <v/>
      </c>
      <c r="AM9" s="312" t="str">
        <f>IF('女子一覧表 '!AM9=1,"○","")</f>
        <v/>
      </c>
      <c r="AN9" s="312" t="str">
        <f>IF('女子一覧表 '!AN9=1,"○","")</f>
        <v/>
      </c>
      <c r="AO9" s="312" t="str">
        <f>IF('女子一覧表 '!AO9=1,"○","")</f>
        <v/>
      </c>
      <c r="AP9" s="312" t="str">
        <f>IF('女子一覧表 '!AP9=1,"○","")</f>
        <v/>
      </c>
      <c r="AQ9" s="312" t="str">
        <f>IF('女子一覧表 '!AQ9=1,"○","")</f>
        <v/>
      </c>
      <c r="AR9" s="312" t="str">
        <f>IF('女子一覧表 '!AR9=1,"○","")</f>
        <v/>
      </c>
      <c r="AS9" s="312" t="str">
        <f>IF('女子一覧表 '!AS9=1,"○","")</f>
        <v/>
      </c>
      <c r="AT9" s="312" t="str">
        <f>IF('女子一覧表 '!AT9=1,"○","")</f>
        <v/>
      </c>
      <c r="AU9" s="312" t="str">
        <f>IF('女子一覧表 '!AU9=1,"○","")</f>
        <v/>
      </c>
      <c r="AV9" s="312" t="str">
        <f>IF('女子一覧表 '!AV9=1,"○","")</f>
        <v/>
      </c>
      <c r="AW9" s="353" t="str">
        <f>IF('女子一覧表 '!AW9=1,"○","")</f>
        <v/>
      </c>
    </row>
    <row r="10" spans="1:49" ht="12" customHeight="1">
      <c r="A10" s="311">
        <v>3</v>
      </c>
      <c r="B10" s="312" t="str">
        <f>女子種目選択!B6</f>
        <v/>
      </c>
      <c r="C10" s="312" t="str">
        <f>女子種目選択!C6</f>
        <v/>
      </c>
      <c r="D10" s="324" t="str">
        <f>女子種目選択!D6</f>
        <v/>
      </c>
      <c r="E10" s="352" t="str">
        <f>IF('女子一覧表 '!E10=1,"○","")</f>
        <v/>
      </c>
      <c r="F10" s="312" t="str">
        <f>IF('女子一覧表 '!F10=1,"○","")</f>
        <v/>
      </c>
      <c r="G10" s="312" t="str">
        <f>IF('女子一覧表 '!G10=1,"○","")</f>
        <v/>
      </c>
      <c r="H10" s="312" t="str">
        <f>IF('女子一覧表 '!H10=1,"○","")</f>
        <v/>
      </c>
      <c r="I10" s="312" t="str">
        <f>IF('女子一覧表 '!I10=1,"○","")</f>
        <v/>
      </c>
      <c r="J10" s="312" t="str">
        <f>IF('女子一覧表 '!J10=1,"○","")</f>
        <v/>
      </c>
      <c r="K10" s="312" t="str">
        <f>IF('女子一覧表 '!K10=1,"○","")</f>
        <v/>
      </c>
      <c r="L10" s="312" t="str">
        <f>IF('女子一覧表 '!L10=1,"○","")</f>
        <v/>
      </c>
      <c r="M10" s="312" t="str">
        <f>IF('女子一覧表 '!M10=1,"○","")</f>
        <v/>
      </c>
      <c r="N10" s="312" t="str">
        <f>IF('女子一覧表 '!N10=1,"○","")</f>
        <v/>
      </c>
      <c r="O10" s="312" t="str">
        <f>IF('女子一覧表 '!O10=1,"○","")</f>
        <v/>
      </c>
      <c r="P10" s="312" t="str">
        <f>IF('女子一覧表 '!P10=1,"○","")</f>
        <v/>
      </c>
      <c r="Q10" s="312" t="str">
        <f>IF('女子一覧表 '!Q10=1,"○","")</f>
        <v/>
      </c>
      <c r="R10" s="312" t="str">
        <f>IF('女子一覧表 '!R10=1,"○","")</f>
        <v/>
      </c>
      <c r="S10" s="312" t="str">
        <f>IF('女子一覧表 '!S10=1,"○","")</f>
        <v/>
      </c>
      <c r="T10" s="312" t="str">
        <f>IF('女子一覧表 '!T10=1,"○","")</f>
        <v/>
      </c>
      <c r="U10" s="312" t="str">
        <f>IF('女子一覧表 '!U10=1,"○","")</f>
        <v/>
      </c>
      <c r="V10" s="312" t="str">
        <f>IF('女子一覧表 '!V10=1,"○","")</f>
        <v/>
      </c>
      <c r="W10" s="312" t="str">
        <f>IF('女子一覧表 '!W10=1,"○","")</f>
        <v/>
      </c>
      <c r="X10" s="353" t="str">
        <f>IF('女子一覧表 '!X10=1,"○","")</f>
        <v/>
      </c>
      <c r="Z10" s="311">
        <v>3</v>
      </c>
      <c r="AA10" s="312" t="str">
        <f t="shared" si="0"/>
        <v/>
      </c>
      <c r="AB10" s="312" t="str">
        <f t="shared" si="1"/>
        <v/>
      </c>
      <c r="AC10" s="324" t="str">
        <f t="shared" si="2"/>
        <v/>
      </c>
      <c r="AD10" s="352" t="str">
        <f>IF('女子一覧表 '!AD10=1,"○","")</f>
        <v/>
      </c>
      <c r="AE10" s="312" t="str">
        <f>IF('女子一覧表 '!AE10=1,"○","")</f>
        <v/>
      </c>
      <c r="AF10" s="312" t="str">
        <f>IF('女子一覧表 '!AF10=1,"○","")</f>
        <v/>
      </c>
      <c r="AG10" s="312" t="str">
        <f>IF('女子一覧表 '!AG10=1,"○","")</f>
        <v/>
      </c>
      <c r="AH10" s="312" t="str">
        <f>IF('女子一覧表 '!AH10=1,"○","")</f>
        <v/>
      </c>
      <c r="AI10" s="312" t="str">
        <f>IF('女子一覧表 '!AI10=1,"○","")</f>
        <v/>
      </c>
      <c r="AJ10" s="312" t="str">
        <f>IF('女子一覧表 '!AJ10=1,"○","")</f>
        <v/>
      </c>
      <c r="AK10" s="312" t="str">
        <f>IF('女子一覧表 '!AK10=1,"○","")</f>
        <v/>
      </c>
      <c r="AL10" s="312" t="str">
        <f>IF('女子一覧表 '!AL10=1,"○","")</f>
        <v/>
      </c>
      <c r="AM10" s="312" t="str">
        <f>IF('女子一覧表 '!AM10=1,"○","")</f>
        <v/>
      </c>
      <c r="AN10" s="312" t="str">
        <f>IF('女子一覧表 '!AN10=1,"○","")</f>
        <v/>
      </c>
      <c r="AO10" s="312" t="str">
        <f>IF('女子一覧表 '!AO10=1,"○","")</f>
        <v/>
      </c>
      <c r="AP10" s="312" t="str">
        <f>IF('女子一覧表 '!AP10=1,"○","")</f>
        <v/>
      </c>
      <c r="AQ10" s="312" t="str">
        <f>IF('女子一覧表 '!AQ10=1,"○","")</f>
        <v/>
      </c>
      <c r="AR10" s="312" t="str">
        <f>IF('女子一覧表 '!AR10=1,"○","")</f>
        <v/>
      </c>
      <c r="AS10" s="312" t="str">
        <f>IF('女子一覧表 '!AS10=1,"○","")</f>
        <v/>
      </c>
      <c r="AT10" s="312" t="str">
        <f>IF('女子一覧表 '!AT10=1,"○","")</f>
        <v/>
      </c>
      <c r="AU10" s="312" t="str">
        <f>IF('女子一覧表 '!AU10=1,"○","")</f>
        <v/>
      </c>
      <c r="AV10" s="312" t="str">
        <f>IF('女子一覧表 '!AV10=1,"○","")</f>
        <v/>
      </c>
      <c r="AW10" s="353" t="str">
        <f>IF('女子一覧表 '!AW10=1,"○","")</f>
        <v/>
      </c>
    </row>
    <row r="11" spans="1:49" ht="12" customHeight="1">
      <c r="A11" s="311">
        <v>4</v>
      </c>
      <c r="B11" s="312" t="str">
        <f>女子種目選択!B7</f>
        <v/>
      </c>
      <c r="C11" s="312" t="str">
        <f>女子種目選択!C7</f>
        <v/>
      </c>
      <c r="D11" s="324" t="str">
        <f>女子種目選択!D7</f>
        <v/>
      </c>
      <c r="E11" s="352" t="str">
        <f>IF('女子一覧表 '!E11=1,"○","")</f>
        <v/>
      </c>
      <c r="F11" s="312" t="str">
        <f>IF('女子一覧表 '!F11=1,"○","")</f>
        <v/>
      </c>
      <c r="G11" s="312" t="str">
        <f>IF('女子一覧表 '!G11=1,"○","")</f>
        <v/>
      </c>
      <c r="H11" s="312" t="str">
        <f>IF('女子一覧表 '!H11=1,"○","")</f>
        <v/>
      </c>
      <c r="I11" s="312" t="str">
        <f>IF('女子一覧表 '!I11=1,"○","")</f>
        <v/>
      </c>
      <c r="J11" s="312" t="str">
        <f>IF('女子一覧表 '!J11=1,"○","")</f>
        <v/>
      </c>
      <c r="K11" s="312" t="str">
        <f>IF('女子一覧表 '!K11=1,"○","")</f>
        <v/>
      </c>
      <c r="L11" s="312" t="str">
        <f>IF('女子一覧表 '!L11=1,"○","")</f>
        <v/>
      </c>
      <c r="M11" s="312" t="str">
        <f>IF('女子一覧表 '!M11=1,"○","")</f>
        <v/>
      </c>
      <c r="N11" s="312" t="str">
        <f>IF('女子一覧表 '!N11=1,"○","")</f>
        <v/>
      </c>
      <c r="O11" s="312" t="str">
        <f>IF('女子一覧表 '!O11=1,"○","")</f>
        <v/>
      </c>
      <c r="P11" s="312" t="str">
        <f>IF('女子一覧表 '!P11=1,"○","")</f>
        <v/>
      </c>
      <c r="Q11" s="312" t="str">
        <f>IF('女子一覧表 '!Q11=1,"○","")</f>
        <v/>
      </c>
      <c r="R11" s="312" t="str">
        <f>IF('女子一覧表 '!R11=1,"○","")</f>
        <v/>
      </c>
      <c r="S11" s="312" t="str">
        <f>IF('女子一覧表 '!S11=1,"○","")</f>
        <v/>
      </c>
      <c r="T11" s="312" t="str">
        <f>IF('女子一覧表 '!T11=1,"○","")</f>
        <v/>
      </c>
      <c r="U11" s="312" t="str">
        <f>IF('女子一覧表 '!U11=1,"○","")</f>
        <v/>
      </c>
      <c r="V11" s="312" t="str">
        <f>IF('女子一覧表 '!V11=1,"○","")</f>
        <v/>
      </c>
      <c r="W11" s="312" t="str">
        <f>IF('女子一覧表 '!W11=1,"○","")</f>
        <v/>
      </c>
      <c r="X11" s="353" t="str">
        <f>IF('女子一覧表 '!X11=1,"○","")</f>
        <v/>
      </c>
      <c r="Z11" s="311">
        <v>4</v>
      </c>
      <c r="AA11" s="312" t="str">
        <f t="shared" si="0"/>
        <v/>
      </c>
      <c r="AB11" s="312" t="str">
        <f t="shared" si="1"/>
        <v/>
      </c>
      <c r="AC11" s="324" t="str">
        <f t="shared" si="2"/>
        <v/>
      </c>
      <c r="AD11" s="352" t="str">
        <f>IF('女子一覧表 '!AD11=1,"○","")</f>
        <v/>
      </c>
      <c r="AE11" s="312" t="str">
        <f>IF('女子一覧表 '!AE11=1,"○","")</f>
        <v/>
      </c>
      <c r="AF11" s="312" t="str">
        <f>IF('女子一覧表 '!AF11=1,"○","")</f>
        <v/>
      </c>
      <c r="AG11" s="312" t="str">
        <f>IF('女子一覧表 '!AG11=1,"○","")</f>
        <v/>
      </c>
      <c r="AH11" s="312" t="str">
        <f>IF('女子一覧表 '!AH11=1,"○","")</f>
        <v/>
      </c>
      <c r="AI11" s="312" t="str">
        <f>IF('女子一覧表 '!AI11=1,"○","")</f>
        <v/>
      </c>
      <c r="AJ11" s="312" t="str">
        <f>IF('女子一覧表 '!AJ11=1,"○","")</f>
        <v/>
      </c>
      <c r="AK11" s="312" t="str">
        <f>IF('女子一覧表 '!AK11=1,"○","")</f>
        <v/>
      </c>
      <c r="AL11" s="312" t="str">
        <f>IF('女子一覧表 '!AL11=1,"○","")</f>
        <v/>
      </c>
      <c r="AM11" s="312" t="str">
        <f>IF('女子一覧表 '!AM11=1,"○","")</f>
        <v/>
      </c>
      <c r="AN11" s="312" t="str">
        <f>IF('女子一覧表 '!AN11=1,"○","")</f>
        <v/>
      </c>
      <c r="AO11" s="312" t="str">
        <f>IF('女子一覧表 '!AO11=1,"○","")</f>
        <v/>
      </c>
      <c r="AP11" s="312" t="str">
        <f>IF('女子一覧表 '!AP11=1,"○","")</f>
        <v/>
      </c>
      <c r="AQ11" s="312" t="str">
        <f>IF('女子一覧表 '!AQ11=1,"○","")</f>
        <v/>
      </c>
      <c r="AR11" s="312" t="str">
        <f>IF('女子一覧表 '!AR11=1,"○","")</f>
        <v/>
      </c>
      <c r="AS11" s="312" t="str">
        <f>IF('女子一覧表 '!AS11=1,"○","")</f>
        <v/>
      </c>
      <c r="AT11" s="312" t="str">
        <f>IF('女子一覧表 '!AT11=1,"○","")</f>
        <v/>
      </c>
      <c r="AU11" s="312" t="str">
        <f>IF('女子一覧表 '!AU11=1,"○","")</f>
        <v/>
      </c>
      <c r="AV11" s="312" t="str">
        <f>IF('女子一覧表 '!AV11=1,"○","")</f>
        <v/>
      </c>
      <c r="AW11" s="353" t="str">
        <f>IF('女子一覧表 '!AW11=1,"○","")</f>
        <v/>
      </c>
    </row>
    <row r="12" spans="1:49" ht="12" customHeight="1">
      <c r="A12" s="311">
        <v>5</v>
      </c>
      <c r="B12" s="312" t="str">
        <f>女子種目選択!B8</f>
        <v/>
      </c>
      <c r="C12" s="312" t="str">
        <f>女子種目選択!C8</f>
        <v/>
      </c>
      <c r="D12" s="324" t="str">
        <f>女子種目選択!D8</f>
        <v/>
      </c>
      <c r="E12" s="352" t="str">
        <f>IF('女子一覧表 '!E12=1,"○","")</f>
        <v/>
      </c>
      <c r="F12" s="312" t="str">
        <f>IF('女子一覧表 '!F12=1,"○","")</f>
        <v/>
      </c>
      <c r="G12" s="312" t="str">
        <f>IF('女子一覧表 '!G12=1,"○","")</f>
        <v/>
      </c>
      <c r="H12" s="312" t="str">
        <f>IF('女子一覧表 '!H12=1,"○","")</f>
        <v/>
      </c>
      <c r="I12" s="312" t="str">
        <f>IF('女子一覧表 '!I12=1,"○","")</f>
        <v/>
      </c>
      <c r="J12" s="312" t="str">
        <f>IF('女子一覧表 '!J12=1,"○","")</f>
        <v/>
      </c>
      <c r="K12" s="312" t="str">
        <f>IF('女子一覧表 '!K12=1,"○","")</f>
        <v/>
      </c>
      <c r="L12" s="312" t="str">
        <f>IF('女子一覧表 '!L12=1,"○","")</f>
        <v/>
      </c>
      <c r="M12" s="312" t="str">
        <f>IF('女子一覧表 '!M12=1,"○","")</f>
        <v/>
      </c>
      <c r="N12" s="312" t="str">
        <f>IF('女子一覧表 '!N12=1,"○","")</f>
        <v/>
      </c>
      <c r="O12" s="312" t="str">
        <f>IF('女子一覧表 '!O12=1,"○","")</f>
        <v/>
      </c>
      <c r="P12" s="312" t="str">
        <f>IF('女子一覧表 '!P12=1,"○","")</f>
        <v/>
      </c>
      <c r="Q12" s="312" t="str">
        <f>IF('女子一覧表 '!Q12=1,"○","")</f>
        <v/>
      </c>
      <c r="R12" s="312" t="str">
        <f>IF('女子一覧表 '!R12=1,"○","")</f>
        <v/>
      </c>
      <c r="S12" s="312" t="str">
        <f>IF('女子一覧表 '!S12=1,"○","")</f>
        <v/>
      </c>
      <c r="T12" s="312" t="str">
        <f>IF('女子一覧表 '!T12=1,"○","")</f>
        <v/>
      </c>
      <c r="U12" s="312" t="str">
        <f>IF('女子一覧表 '!U12=1,"○","")</f>
        <v/>
      </c>
      <c r="V12" s="312" t="str">
        <f>IF('女子一覧表 '!V12=1,"○","")</f>
        <v/>
      </c>
      <c r="W12" s="312" t="str">
        <f>IF('女子一覧表 '!W12=1,"○","")</f>
        <v/>
      </c>
      <c r="X12" s="353" t="str">
        <f>IF('女子一覧表 '!X12=1,"○","")</f>
        <v/>
      </c>
      <c r="Z12" s="311">
        <v>5</v>
      </c>
      <c r="AA12" s="312" t="str">
        <f t="shared" si="0"/>
        <v/>
      </c>
      <c r="AB12" s="312" t="str">
        <f t="shared" si="1"/>
        <v/>
      </c>
      <c r="AC12" s="324" t="str">
        <f t="shared" si="2"/>
        <v/>
      </c>
      <c r="AD12" s="352" t="str">
        <f>IF('女子一覧表 '!AD12=1,"○","")</f>
        <v/>
      </c>
      <c r="AE12" s="312" t="str">
        <f>IF('女子一覧表 '!AE12=1,"○","")</f>
        <v/>
      </c>
      <c r="AF12" s="312" t="str">
        <f>IF('女子一覧表 '!AF12=1,"○","")</f>
        <v/>
      </c>
      <c r="AG12" s="312" t="str">
        <f>IF('女子一覧表 '!AG12=1,"○","")</f>
        <v/>
      </c>
      <c r="AH12" s="312" t="str">
        <f>IF('女子一覧表 '!AH12=1,"○","")</f>
        <v/>
      </c>
      <c r="AI12" s="312" t="str">
        <f>IF('女子一覧表 '!AI12=1,"○","")</f>
        <v/>
      </c>
      <c r="AJ12" s="312" t="str">
        <f>IF('女子一覧表 '!AJ12=1,"○","")</f>
        <v/>
      </c>
      <c r="AK12" s="312" t="str">
        <f>IF('女子一覧表 '!AK12=1,"○","")</f>
        <v/>
      </c>
      <c r="AL12" s="312" t="str">
        <f>IF('女子一覧表 '!AL12=1,"○","")</f>
        <v/>
      </c>
      <c r="AM12" s="312" t="str">
        <f>IF('女子一覧表 '!AM12=1,"○","")</f>
        <v/>
      </c>
      <c r="AN12" s="312" t="str">
        <f>IF('女子一覧表 '!AN12=1,"○","")</f>
        <v/>
      </c>
      <c r="AO12" s="312" t="str">
        <f>IF('女子一覧表 '!AO12=1,"○","")</f>
        <v/>
      </c>
      <c r="AP12" s="312" t="str">
        <f>IF('女子一覧表 '!AP12=1,"○","")</f>
        <v/>
      </c>
      <c r="AQ12" s="312" t="str">
        <f>IF('女子一覧表 '!AQ12=1,"○","")</f>
        <v/>
      </c>
      <c r="AR12" s="312" t="str">
        <f>IF('女子一覧表 '!AR12=1,"○","")</f>
        <v/>
      </c>
      <c r="AS12" s="312" t="str">
        <f>IF('女子一覧表 '!AS12=1,"○","")</f>
        <v/>
      </c>
      <c r="AT12" s="312" t="str">
        <f>IF('女子一覧表 '!AT12=1,"○","")</f>
        <v/>
      </c>
      <c r="AU12" s="312" t="str">
        <f>IF('女子一覧表 '!AU12=1,"○","")</f>
        <v/>
      </c>
      <c r="AV12" s="312" t="str">
        <f>IF('女子一覧表 '!AV12=1,"○","")</f>
        <v/>
      </c>
      <c r="AW12" s="353" t="str">
        <f>IF('女子一覧表 '!AW12=1,"○","")</f>
        <v/>
      </c>
    </row>
    <row r="13" spans="1:49" ht="12" customHeight="1">
      <c r="A13" s="311">
        <v>6</v>
      </c>
      <c r="B13" s="312" t="str">
        <f>女子種目選択!B9</f>
        <v/>
      </c>
      <c r="C13" s="312" t="str">
        <f>女子種目選択!C9</f>
        <v/>
      </c>
      <c r="D13" s="324" t="str">
        <f>女子種目選択!D9</f>
        <v/>
      </c>
      <c r="E13" s="352" t="str">
        <f>IF('女子一覧表 '!E13=1,"○","")</f>
        <v/>
      </c>
      <c r="F13" s="312" t="str">
        <f>IF('女子一覧表 '!F13=1,"○","")</f>
        <v/>
      </c>
      <c r="G13" s="312" t="str">
        <f>IF('女子一覧表 '!G13=1,"○","")</f>
        <v/>
      </c>
      <c r="H13" s="312" t="str">
        <f>IF('女子一覧表 '!H13=1,"○","")</f>
        <v/>
      </c>
      <c r="I13" s="312" t="str">
        <f>IF('女子一覧表 '!I13=1,"○","")</f>
        <v/>
      </c>
      <c r="J13" s="312" t="str">
        <f>IF('女子一覧表 '!J13=1,"○","")</f>
        <v/>
      </c>
      <c r="K13" s="312" t="str">
        <f>IF('女子一覧表 '!K13=1,"○","")</f>
        <v/>
      </c>
      <c r="L13" s="312" t="str">
        <f>IF('女子一覧表 '!L13=1,"○","")</f>
        <v/>
      </c>
      <c r="M13" s="312" t="str">
        <f>IF('女子一覧表 '!M13=1,"○","")</f>
        <v/>
      </c>
      <c r="N13" s="312" t="str">
        <f>IF('女子一覧表 '!N13=1,"○","")</f>
        <v/>
      </c>
      <c r="O13" s="312" t="str">
        <f>IF('女子一覧表 '!O13=1,"○","")</f>
        <v/>
      </c>
      <c r="P13" s="312" t="str">
        <f>IF('女子一覧表 '!P13=1,"○","")</f>
        <v/>
      </c>
      <c r="Q13" s="312" t="str">
        <f>IF('女子一覧表 '!Q13=1,"○","")</f>
        <v/>
      </c>
      <c r="R13" s="312" t="str">
        <f>IF('女子一覧表 '!R13=1,"○","")</f>
        <v/>
      </c>
      <c r="S13" s="312" t="str">
        <f>IF('女子一覧表 '!S13=1,"○","")</f>
        <v/>
      </c>
      <c r="T13" s="312" t="str">
        <f>IF('女子一覧表 '!T13=1,"○","")</f>
        <v/>
      </c>
      <c r="U13" s="312" t="str">
        <f>IF('女子一覧表 '!U13=1,"○","")</f>
        <v/>
      </c>
      <c r="V13" s="312" t="str">
        <f>IF('女子一覧表 '!V13=1,"○","")</f>
        <v/>
      </c>
      <c r="W13" s="312" t="str">
        <f>IF('女子一覧表 '!W13=1,"○","")</f>
        <v/>
      </c>
      <c r="X13" s="353" t="str">
        <f>IF('女子一覧表 '!X13=1,"○","")</f>
        <v/>
      </c>
      <c r="Z13" s="311">
        <v>6</v>
      </c>
      <c r="AA13" s="312" t="str">
        <f t="shared" si="0"/>
        <v/>
      </c>
      <c r="AB13" s="312" t="str">
        <f t="shared" si="1"/>
        <v/>
      </c>
      <c r="AC13" s="324" t="str">
        <f t="shared" si="2"/>
        <v/>
      </c>
      <c r="AD13" s="352" t="str">
        <f>IF('女子一覧表 '!AD13=1,"○","")</f>
        <v/>
      </c>
      <c r="AE13" s="312" t="str">
        <f>IF('女子一覧表 '!AE13=1,"○","")</f>
        <v/>
      </c>
      <c r="AF13" s="312" t="str">
        <f>IF('女子一覧表 '!AF13=1,"○","")</f>
        <v/>
      </c>
      <c r="AG13" s="312" t="str">
        <f>IF('女子一覧表 '!AG13=1,"○","")</f>
        <v/>
      </c>
      <c r="AH13" s="312" t="str">
        <f>IF('女子一覧表 '!AH13=1,"○","")</f>
        <v/>
      </c>
      <c r="AI13" s="312" t="str">
        <f>IF('女子一覧表 '!AI13=1,"○","")</f>
        <v/>
      </c>
      <c r="AJ13" s="312" t="str">
        <f>IF('女子一覧表 '!AJ13=1,"○","")</f>
        <v/>
      </c>
      <c r="AK13" s="312" t="str">
        <f>IF('女子一覧表 '!AK13=1,"○","")</f>
        <v/>
      </c>
      <c r="AL13" s="312" t="str">
        <f>IF('女子一覧表 '!AL13=1,"○","")</f>
        <v/>
      </c>
      <c r="AM13" s="312" t="str">
        <f>IF('女子一覧表 '!AM13=1,"○","")</f>
        <v/>
      </c>
      <c r="AN13" s="312" t="str">
        <f>IF('女子一覧表 '!AN13=1,"○","")</f>
        <v/>
      </c>
      <c r="AO13" s="312" t="str">
        <f>IF('女子一覧表 '!AO13=1,"○","")</f>
        <v/>
      </c>
      <c r="AP13" s="312" t="str">
        <f>IF('女子一覧表 '!AP13=1,"○","")</f>
        <v/>
      </c>
      <c r="AQ13" s="312" t="str">
        <f>IF('女子一覧表 '!AQ13=1,"○","")</f>
        <v/>
      </c>
      <c r="AR13" s="312" t="str">
        <f>IF('女子一覧表 '!AR13=1,"○","")</f>
        <v/>
      </c>
      <c r="AS13" s="312" t="str">
        <f>IF('女子一覧表 '!AS13=1,"○","")</f>
        <v/>
      </c>
      <c r="AT13" s="312" t="str">
        <f>IF('女子一覧表 '!AT13=1,"○","")</f>
        <v/>
      </c>
      <c r="AU13" s="312" t="str">
        <f>IF('女子一覧表 '!AU13=1,"○","")</f>
        <v/>
      </c>
      <c r="AV13" s="312" t="str">
        <f>IF('女子一覧表 '!AV13=1,"○","")</f>
        <v/>
      </c>
      <c r="AW13" s="353" t="str">
        <f>IF('女子一覧表 '!AW13=1,"○","")</f>
        <v/>
      </c>
    </row>
    <row r="14" spans="1:49" ht="12" customHeight="1">
      <c r="A14" s="311">
        <v>7</v>
      </c>
      <c r="B14" s="312" t="str">
        <f>女子種目選択!B10</f>
        <v/>
      </c>
      <c r="C14" s="312" t="str">
        <f>女子種目選択!C10</f>
        <v/>
      </c>
      <c r="D14" s="324" t="str">
        <f>女子種目選択!D10</f>
        <v/>
      </c>
      <c r="E14" s="352" t="str">
        <f>IF('女子一覧表 '!E14=1,"○","")</f>
        <v/>
      </c>
      <c r="F14" s="312" t="str">
        <f>IF('女子一覧表 '!F14=1,"○","")</f>
        <v/>
      </c>
      <c r="G14" s="312" t="str">
        <f>IF('女子一覧表 '!G14=1,"○","")</f>
        <v/>
      </c>
      <c r="H14" s="312" t="str">
        <f>IF('女子一覧表 '!H14=1,"○","")</f>
        <v/>
      </c>
      <c r="I14" s="312" t="str">
        <f>IF('女子一覧表 '!I14=1,"○","")</f>
        <v/>
      </c>
      <c r="J14" s="312" t="str">
        <f>IF('女子一覧表 '!J14=1,"○","")</f>
        <v/>
      </c>
      <c r="K14" s="312" t="str">
        <f>IF('女子一覧表 '!K14=1,"○","")</f>
        <v/>
      </c>
      <c r="L14" s="312" t="str">
        <f>IF('女子一覧表 '!L14=1,"○","")</f>
        <v/>
      </c>
      <c r="M14" s="312" t="str">
        <f>IF('女子一覧表 '!M14=1,"○","")</f>
        <v/>
      </c>
      <c r="N14" s="312" t="str">
        <f>IF('女子一覧表 '!N14=1,"○","")</f>
        <v/>
      </c>
      <c r="O14" s="312" t="str">
        <f>IF('女子一覧表 '!O14=1,"○","")</f>
        <v/>
      </c>
      <c r="P14" s="312" t="str">
        <f>IF('女子一覧表 '!P14=1,"○","")</f>
        <v/>
      </c>
      <c r="Q14" s="312" t="str">
        <f>IF('女子一覧表 '!Q14=1,"○","")</f>
        <v/>
      </c>
      <c r="R14" s="312" t="str">
        <f>IF('女子一覧表 '!R14=1,"○","")</f>
        <v/>
      </c>
      <c r="S14" s="312" t="str">
        <f>IF('女子一覧表 '!S14=1,"○","")</f>
        <v/>
      </c>
      <c r="T14" s="312" t="str">
        <f>IF('女子一覧表 '!T14=1,"○","")</f>
        <v/>
      </c>
      <c r="U14" s="312" t="str">
        <f>IF('女子一覧表 '!U14=1,"○","")</f>
        <v/>
      </c>
      <c r="V14" s="312" t="str">
        <f>IF('女子一覧表 '!V14=1,"○","")</f>
        <v/>
      </c>
      <c r="W14" s="312" t="str">
        <f>IF('女子一覧表 '!W14=1,"○","")</f>
        <v/>
      </c>
      <c r="X14" s="353" t="str">
        <f>IF('女子一覧表 '!X14=1,"○","")</f>
        <v/>
      </c>
      <c r="Z14" s="311">
        <v>7</v>
      </c>
      <c r="AA14" s="312" t="str">
        <f t="shared" si="0"/>
        <v/>
      </c>
      <c r="AB14" s="312" t="str">
        <f t="shared" si="1"/>
        <v/>
      </c>
      <c r="AC14" s="324" t="str">
        <f t="shared" si="2"/>
        <v/>
      </c>
      <c r="AD14" s="352" t="str">
        <f>IF('女子一覧表 '!AD14=1,"○","")</f>
        <v/>
      </c>
      <c r="AE14" s="312" t="str">
        <f>IF('女子一覧表 '!AE14=1,"○","")</f>
        <v/>
      </c>
      <c r="AF14" s="312" t="str">
        <f>IF('女子一覧表 '!AF14=1,"○","")</f>
        <v/>
      </c>
      <c r="AG14" s="312" t="str">
        <f>IF('女子一覧表 '!AG14=1,"○","")</f>
        <v/>
      </c>
      <c r="AH14" s="312" t="str">
        <f>IF('女子一覧表 '!AH14=1,"○","")</f>
        <v/>
      </c>
      <c r="AI14" s="312" t="str">
        <f>IF('女子一覧表 '!AI14=1,"○","")</f>
        <v/>
      </c>
      <c r="AJ14" s="312" t="str">
        <f>IF('女子一覧表 '!AJ14=1,"○","")</f>
        <v/>
      </c>
      <c r="AK14" s="312" t="str">
        <f>IF('女子一覧表 '!AK14=1,"○","")</f>
        <v/>
      </c>
      <c r="AL14" s="312" t="str">
        <f>IF('女子一覧表 '!AL14=1,"○","")</f>
        <v/>
      </c>
      <c r="AM14" s="312" t="str">
        <f>IF('女子一覧表 '!AM14=1,"○","")</f>
        <v/>
      </c>
      <c r="AN14" s="312" t="str">
        <f>IF('女子一覧表 '!AN14=1,"○","")</f>
        <v/>
      </c>
      <c r="AO14" s="312" t="str">
        <f>IF('女子一覧表 '!AO14=1,"○","")</f>
        <v/>
      </c>
      <c r="AP14" s="312" t="str">
        <f>IF('女子一覧表 '!AP14=1,"○","")</f>
        <v/>
      </c>
      <c r="AQ14" s="312" t="str">
        <f>IF('女子一覧表 '!AQ14=1,"○","")</f>
        <v/>
      </c>
      <c r="AR14" s="312" t="str">
        <f>IF('女子一覧表 '!AR14=1,"○","")</f>
        <v/>
      </c>
      <c r="AS14" s="312" t="str">
        <f>IF('女子一覧表 '!AS14=1,"○","")</f>
        <v/>
      </c>
      <c r="AT14" s="312" t="str">
        <f>IF('女子一覧表 '!AT14=1,"○","")</f>
        <v/>
      </c>
      <c r="AU14" s="312" t="str">
        <f>IF('女子一覧表 '!AU14=1,"○","")</f>
        <v/>
      </c>
      <c r="AV14" s="312" t="str">
        <f>IF('女子一覧表 '!AV14=1,"○","")</f>
        <v/>
      </c>
      <c r="AW14" s="353" t="str">
        <f>IF('女子一覧表 '!AW14=1,"○","")</f>
        <v/>
      </c>
    </row>
    <row r="15" spans="1:49" ht="12" customHeight="1">
      <c r="A15" s="311">
        <v>8</v>
      </c>
      <c r="B15" s="312" t="str">
        <f>女子種目選択!B11</f>
        <v/>
      </c>
      <c r="C15" s="312" t="str">
        <f>女子種目選択!C11</f>
        <v/>
      </c>
      <c r="D15" s="324" t="str">
        <f>女子種目選択!D11</f>
        <v/>
      </c>
      <c r="E15" s="352" t="str">
        <f>IF('女子一覧表 '!E15=1,"○","")</f>
        <v/>
      </c>
      <c r="F15" s="312" t="str">
        <f>IF('女子一覧表 '!F15=1,"○","")</f>
        <v/>
      </c>
      <c r="G15" s="312" t="str">
        <f>IF('女子一覧表 '!G15=1,"○","")</f>
        <v/>
      </c>
      <c r="H15" s="312" t="str">
        <f>IF('女子一覧表 '!H15=1,"○","")</f>
        <v/>
      </c>
      <c r="I15" s="312" t="str">
        <f>IF('女子一覧表 '!I15=1,"○","")</f>
        <v/>
      </c>
      <c r="J15" s="312" t="str">
        <f>IF('女子一覧表 '!J15=1,"○","")</f>
        <v/>
      </c>
      <c r="K15" s="312" t="str">
        <f>IF('女子一覧表 '!K15=1,"○","")</f>
        <v/>
      </c>
      <c r="L15" s="312" t="str">
        <f>IF('女子一覧表 '!L15=1,"○","")</f>
        <v/>
      </c>
      <c r="M15" s="312" t="str">
        <f>IF('女子一覧表 '!M15=1,"○","")</f>
        <v/>
      </c>
      <c r="N15" s="312" t="str">
        <f>IF('女子一覧表 '!N15=1,"○","")</f>
        <v/>
      </c>
      <c r="O15" s="312" t="str">
        <f>IF('女子一覧表 '!O15=1,"○","")</f>
        <v/>
      </c>
      <c r="P15" s="312" t="str">
        <f>IF('女子一覧表 '!P15=1,"○","")</f>
        <v/>
      </c>
      <c r="Q15" s="312" t="str">
        <f>IF('女子一覧表 '!Q15=1,"○","")</f>
        <v/>
      </c>
      <c r="R15" s="312" t="str">
        <f>IF('女子一覧表 '!R15=1,"○","")</f>
        <v/>
      </c>
      <c r="S15" s="312" t="str">
        <f>IF('女子一覧表 '!S15=1,"○","")</f>
        <v/>
      </c>
      <c r="T15" s="312" t="str">
        <f>IF('女子一覧表 '!T15=1,"○","")</f>
        <v/>
      </c>
      <c r="U15" s="312" t="str">
        <f>IF('女子一覧表 '!U15=1,"○","")</f>
        <v/>
      </c>
      <c r="V15" s="312" t="str">
        <f>IF('女子一覧表 '!V15=1,"○","")</f>
        <v/>
      </c>
      <c r="W15" s="312" t="str">
        <f>IF('女子一覧表 '!W15=1,"○","")</f>
        <v/>
      </c>
      <c r="X15" s="353" t="str">
        <f>IF('女子一覧表 '!X15=1,"○","")</f>
        <v/>
      </c>
      <c r="Z15" s="311">
        <v>8</v>
      </c>
      <c r="AA15" s="312" t="str">
        <f t="shared" si="0"/>
        <v/>
      </c>
      <c r="AB15" s="312" t="str">
        <f t="shared" si="1"/>
        <v/>
      </c>
      <c r="AC15" s="324" t="str">
        <f t="shared" si="2"/>
        <v/>
      </c>
      <c r="AD15" s="352" t="str">
        <f>IF('女子一覧表 '!AD15=1,"○","")</f>
        <v/>
      </c>
      <c r="AE15" s="312" t="str">
        <f>IF('女子一覧表 '!AE15=1,"○","")</f>
        <v/>
      </c>
      <c r="AF15" s="312" t="str">
        <f>IF('女子一覧表 '!AF15=1,"○","")</f>
        <v/>
      </c>
      <c r="AG15" s="312" t="str">
        <f>IF('女子一覧表 '!AG15=1,"○","")</f>
        <v/>
      </c>
      <c r="AH15" s="312" t="str">
        <f>IF('女子一覧表 '!AH15=1,"○","")</f>
        <v/>
      </c>
      <c r="AI15" s="312" t="str">
        <f>IF('女子一覧表 '!AI15=1,"○","")</f>
        <v/>
      </c>
      <c r="AJ15" s="312" t="str">
        <f>IF('女子一覧表 '!AJ15=1,"○","")</f>
        <v/>
      </c>
      <c r="AK15" s="312" t="str">
        <f>IF('女子一覧表 '!AK15=1,"○","")</f>
        <v/>
      </c>
      <c r="AL15" s="312" t="str">
        <f>IF('女子一覧表 '!AL15=1,"○","")</f>
        <v/>
      </c>
      <c r="AM15" s="312" t="str">
        <f>IF('女子一覧表 '!AM15=1,"○","")</f>
        <v/>
      </c>
      <c r="AN15" s="312" t="str">
        <f>IF('女子一覧表 '!AN15=1,"○","")</f>
        <v/>
      </c>
      <c r="AO15" s="312" t="str">
        <f>IF('女子一覧表 '!AO15=1,"○","")</f>
        <v/>
      </c>
      <c r="AP15" s="312" t="str">
        <f>IF('女子一覧表 '!AP15=1,"○","")</f>
        <v/>
      </c>
      <c r="AQ15" s="312" t="str">
        <f>IF('女子一覧表 '!AQ15=1,"○","")</f>
        <v/>
      </c>
      <c r="AR15" s="312" t="str">
        <f>IF('女子一覧表 '!AR15=1,"○","")</f>
        <v/>
      </c>
      <c r="AS15" s="312" t="str">
        <f>IF('女子一覧表 '!AS15=1,"○","")</f>
        <v/>
      </c>
      <c r="AT15" s="312" t="str">
        <f>IF('女子一覧表 '!AT15=1,"○","")</f>
        <v/>
      </c>
      <c r="AU15" s="312" t="str">
        <f>IF('女子一覧表 '!AU15=1,"○","")</f>
        <v/>
      </c>
      <c r="AV15" s="312" t="str">
        <f>IF('女子一覧表 '!AV15=1,"○","")</f>
        <v/>
      </c>
      <c r="AW15" s="353" t="str">
        <f>IF('女子一覧表 '!AW15=1,"○","")</f>
        <v/>
      </c>
    </row>
    <row r="16" spans="1:49" ht="12" customHeight="1">
      <c r="A16" s="311">
        <v>9</v>
      </c>
      <c r="B16" s="312" t="str">
        <f>女子種目選択!B12</f>
        <v/>
      </c>
      <c r="C16" s="312" t="str">
        <f>女子種目選択!C12</f>
        <v/>
      </c>
      <c r="D16" s="324" t="str">
        <f>女子種目選択!D12</f>
        <v/>
      </c>
      <c r="E16" s="352" t="str">
        <f>IF('女子一覧表 '!E16=1,"○","")</f>
        <v/>
      </c>
      <c r="F16" s="312" t="str">
        <f>IF('女子一覧表 '!F16=1,"○","")</f>
        <v/>
      </c>
      <c r="G16" s="312" t="str">
        <f>IF('女子一覧表 '!G16=1,"○","")</f>
        <v/>
      </c>
      <c r="H16" s="312" t="str">
        <f>IF('女子一覧表 '!H16=1,"○","")</f>
        <v/>
      </c>
      <c r="I16" s="312" t="str">
        <f>IF('女子一覧表 '!I16=1,"○","")</f>
        <v/>
      </c>
      <c r="J16" s="312" t="str">
        <f>IF('女子一覧表 '!J16=1,"○","")</f>
        <v/>
      </c>
      <c r="K16" s="312" t="str">
        <f>IF('女子一覧表 '!K16=1,"○","")</f>
        <v/>
      </c>
      <c r="L16" s="312" t="str">
        <f>IF('女子一覧表 '!L16=1,"○","")</f>
        <v/>
      </c>
      <c r="M16" s="312" t="str">
        <f>IF('女子一覧表 '!M16=1,"○","")</f>
        <v/>
      </c>
      <c r="N16" s="312" t="str">
        <f>IF('女子一覧表 '!N16=1,"○","")</f>
        <v/>
      </c>
      <c r="O16" s="312" t="str">
        <f>IF('女子一覧表 '!O16=1,"○","")</f>
        <v/>
      </c>
      <c r="P16" s="312" t="str">
        <f>IF('女子一覧表 '!P16=1,"○","")</f>
        <v/>
      </c>
      <c r="Q16" s="312" t="str">
        <f>IF('女子一覧表 '!Q16=1,"○","")</f>
        <v/>
      </c>
      <c r="R16" s="312" t="str">
        <f>IF('女子一覧表 '!R16=1,"○","")</f>
        <v/>
      </c>
      <c r="S16" s="312" t="str">
        <f>IF('女子一覧表 '!S16=1,"○","")</f>
        <v/>
      </c>
      <c r="T16" s="312" t="str">
        <f>IF('女子一覧表 '!T16=1,"○","")</f>
        <v/>
      </c>
      <c r="U16" s="312" t="str">
        <f>IF('女子一覧表 '!U16=1,"○","")</f>
        <v/>
      </c>
      <c r="V16" s="312" t="str">
        <f>IF('女子一覧表 '!V16=1,"○","")</f>
        <v/>
      </c>
      <c r="W16" s="312" t="str">
        <f>IF('女子一覧表 '!W16=1,"○","")</f>
        <v/>
      </c>
      <c r="X16" s="353" t="str">
        <f>IF('女子一覧表 '!X16=1,"○","")</f>
        <v/>
      </c>
      <c r="Z16" s="311">
        <v>9</v>
      </c>
      <c r="AA16" s="312" t="str">
        <f t="shared" si="0"/>
        <v/>
      </c>
      <c r="AB16" s="312" t="str">
        <f t="shared" si="1"/>
        <v/>
      </c>
      <c r="AC16" s="324" t="str">
        <f t="shared" si="2"/>
        <v/>
      </c>
      <c r="AD16" s="352" t="str">
        <f>IF('女子一覧表 '!AD16=1,"○","")</f>
        <v/>
      </c>
      <c r="AE16" s="312" t="str">
        <f>IF('女子一覧表 '!AE16=1,"○","")</f>
        <v/>
      </c>
      <c r="AF16" s="312" t="str">
        <f>IF('女子一覧表 '!AF16=1,"○","")</f>
        <v/>
      </c>
      <c r="AG16" s="312" t="str">
        <f>IF('女子一覧表 '!AG16=1,"○","")</f>
        <v/>
      </c>
      <c r="AH16" s="312" t="str">
        <f>IF('女子一覧表 '!AH16=1,"○","")</f>
        <v/>
      </c>
      <c r="AI16" s="312" t="str">
        <f>IF('女子一覧表 '!AI16=1,"○","")</f>
        <v/>
      </c>
      <c r="AJ16" s="312" t="str">
        <f>IF('女子一覧表 '!AJ16=1,"○","")</f>
        <v/>
      </c>
      <c r="AK16" s="312" t="str">
        <f>IF('女子一覧表 '!AK16=1,"○","")</f>
        <v/>
      </c>
      <c r="AL16" s="312" t="str">
        <f>IF('女子一覧表 '!AL16=1,"○","")</f>
        <v/>
      </c>
      <c r="AM16" s="312" t="str">
        <f>IF('女子一覧表 '!AM16=1,"○","")</f>
        <v/>
      </c>
      <c r="AN16" s="312" t="str">
        <f>IF('女子一覧表 '!AN16=1,"○","")</f>
        <v/>
      </c>
      <c r="AO16" s="312" t="str">
        <f>IF('女子一覧表 '!AO16=1,"○","")</f>
        <v/>
      </c>
      <c r="AP16" s="312" t="str">
        <f>IF('女子一覧表 '!AP16=1,"○","")</f>
        <v/>
      </c>
      <c r="AQ16" s="312" t="str">
        <f>IF('女子一覧表 '!AQ16=1,"○","")</f>
        <v/>
      </c>
      <c r="AR16" s="312" t="str">
        <f>IF('女子一覧表 '!AR16=1,"○","")</f>
        <v/>
      </c>
      <c r="AS16" s="312" t="str">
        <f>IF('女子一覧表 '!AS16=1,"○","")</f>
        <v/>
      </c>
      <c r="AT16" s="312" t="str">
        <f>IF('女子一覧表 '!AT16=1,"○","")</f>
        <v/>
      </c>
      <c r="AU16" s="312" t="str">
        <f>IF('女子一覧表 '!AU16=1,"○","")</f>
        <v/>
      </c>
      <c r="AV16" s="312" t="str">
        <f>IF('女子一覧表 '!AV16=1,"○","")</f>
        <v/>
      </c>
      <c r="AW16" s="353" t="str">
        <f>IF('女子一覧表 '!AW16=1,"○","")</f>
        <v/>
      </c>
    </row>
    <row r="17" spans="1:49" ht="12" customHeight="1">
      <c r="A17" s="311">
        <v>10</v>
      </c>
      <c r="B17" s="312" t="str">
        <f>女子種目選択!B13</f>
        <v/>
      </c>
      <c r="C17" s="312" t="str">
        <f>女子種目選択!C13</f>
        <v/>
      </c>
      <c r="D17" s="324" t="str">
        <f>女子種目選択!D13</f>
        <v/>
      </c>
      <c r="E17" s="352" t="str">
        <f>IF('女子一覧表 '!E17=1,"○","")</f>
        <v/>
      </c>
      <c r="F17" s="312" t="str">
        <f>IF('女子一覧表 '!F17=1,"○","")</f>
        <v/>
      </c>
      <c r="G17" s="312" t="str">
        <f>IF('女子一覧表 '!G17=1,"○","")</f>
        <v/>
      </c>
      <c r="H17" s="312" t="str">
        <f>IF('女子一覧表 '!H17=1,"○","")</f>
        <v/>
      </c>
      <c r="I17" s="312" t="str">
        <f>IF('女子一覧表 '!I17=1,"○","")</f>
        <v/>
      </c>
      <c r="J17" s="312" t="str">
        <f>IF('女子一覧表 '!J17=1,"○","")</f>
        <v/>
      </c>
      <c r="K17" s="312" t="str">
        <f>IF('女子一覧表 '!K17=1,"○","")</f>
        <v/>
      </c>
      <c r="L17" s="312" t="str">
        <f>IF('女子一覧表 '!L17=1,"○","")</f>
        <v/>
      </c>
      <c r="M17" s="312" t="str">
        <f>IF('女子一覧表 '!M17=1,"○","")</f>
        <v/>
      </c>
      <c r="N17" s="312" t="str">
        <f>IF('女子一覧表 '!N17=1,"○","")</f>
        <v/>
      </c>
      <c r="O17" s="312" t="str">
        <f>IF('女子一覧表 '!O17=1,"○","")</f>
        <v/>
      </c>
      <c r="P17" s="312" t="str">
        <f>IF('女子一覧表 '!P17=1,"○","")</f>
        <v/>
      </c>
      <c r="Q17" s="312" t="str">
        <f>IF('女子一覧表 '!Q17=1,"○","")</f>
        <v/>
      </c>
      <c r="R17" s="312" t="str">
        <f>IF('女子一覧表 '!R17=1,"○","")</f>
        <v/>
      </c>
      <c r="S17" s="312" t="str">
        <f>IF('女子一覧表 '!S17=1,"○","")</f>
        <v/>
      </c>
      <c r="T17" s="312" t="str">
        <f>IF('女子一覧表 '!T17=1,"○","")</f>
        <v/>
      </c>
      <c r="U17" s="312" t="str">
        <f>IF('女子一覧表 '!U17=1,"○","")</f>
        <v/>
      </c>
      <c r="V17" s="312" t="str">
        <f>IF('女子一覧表 '!V17=1,"○","")</f>
        <v/>
      </c>
      <c r="W17" s="312" t="str">
        <f>IF('女子一覧表 '!W17=1,"○","")</f>
        <v/>
      </c>
      <c r="X17" s="353" t="str">
        <f>IF('女子一覧表 '!X17=1,"○","")</f>
        <v/>
      </c>
      <c r="Z17" s="311">
        <v>10</v>
      </c>
      <c r="AA17" s="312" t="str">
        <f t="shared" si="0"/>
        <v/>
      </c>
      <c r="AB17" s="312" t="str">
        <f t="shared" si="1"/>
        <v/>
      </c>
      <c r="AC17" s="324" t="str">
        <f t="shared" si="2"/>
        <v/>
      </c>
      <c r="AD17" s="352" t="str">
        <f>IF('女子一覧表 '!AD17=1,"○","")</f>
        <v/>
      </c>
      <c r="AE17" s="312" t="str">
        <f>IF('女子一覧表 '!AE17=1,"○","")</f>
        <v/>
      </c>
      <c r="AF17" s="312" t="str">
        <f>IF('女子一覧表 '!AF17=1,"○","")</f>
        <v/>
      </c>
      <c r="AG17" s="312" t="str">
        <f>IF('女子一覧表 '!AG17=1,"○","")</f>
        <v/>
      </c>
      <c r="AH17" s="312" t="str">
        <f>IF('女子一覧表 '!AH17=1,"○","")</f>
        <v/>
      </c>
      <c r="AI17" s="312" t="str">
        <f>IF('女子一覧表 '!AI17=1,"○","")</f>
        <v/>
      </c>
      <c r="AJ17" s="312" t="str">
        <f>IF('女子一覧表 '!AJ17=1,"○","")</f>
        <v/>
      </c>
      <c r="AK17" s="312" t="str">
        <f>IF('女子一覧表 '!AK17=1,"○","")</f>
        <v/>
      </c>
      <c r="AL17" s="312" t="str">
        <f>IF('女子一覧表 '!AL17=1,"○","")</f>
        <v/>
      </c>
      <c r="AM17" s="312" t="str">
        <f>IF('女子一覧表 '!AM17=1,"○","")</f>
        <v/>
      </c>
      <c r="AN17" s="312" t="str">
        <f>IF('女子一覧表 '!AN17=1,"○","")</f>
        <v/>
      </c>
      <c r="AO17" s="312" t="str">
        <f>IF('女子一覧表 '!AO17=1,"○","")</f>
        <v/>
      </c>
      <c r="AP17" s="312" t="str">
        <f>IF('女子一覧表 '!AP17=1,"○","")</f>
        <v/>
      </c>
      <c r="AQ17" s="312" t="str">
        <f>IF('女子一覧表 '!AQ17=1,"○","")</f>
        <v/>
      </c>
      <c r="AR17" s="312" t="str">
        <f>IF('女子一覧表 '!AR17=1,"○","")</f>
        <v/>
      </c>
      <c r="AS17" s="312" t="str">
        <f>IF('女子一覧表 '!AS17=1,"○","")</f>
        <v/>
      </c>
      <c r="AT17" s="312" t="str">
        <f>IF('女子一覧表 '!AT17=1,"○","")</f>
        <v/>
      </c>
      <c r="AU17" s="312" t="str">
        <f>IF('女子一覧表 '!AU17=1,"○","")</f>
        <v/>
      </c>
      <c r="AV17" s="312" t="str">
        <f>IF('女子一覧表 '!AV17=1,"○","")</f>
        <v/>
      </c>
      <c r="AW17" s="353" t="str">
        <f>IF('女子一覧表 '!AW17=1,"○","")</f>
        <v/>
      </c>
    </row>
    <row r="18" spans="1:49" ht="12" customHeight="1">
      <c r="A18" s="311">
        <v>11</v>
      </c>
      <c r="B18" s="312" t="str">
        <f>女子種目選択!B14</f>
        <v/>
      </c>
      <c r="C18" s="312" t="str">
        <f>女子種目選択!C14</f>
        <v/>
      </c>
      <c r="D18" s="324" t="str">
        <f>女子種目選択!D14</f>
        <v/>
      </c>
      <c r="E18" s="352" t="str">
        <f>IF('女子一覧表 '!E18=1,"○","")</f>
        <v/>
      </c>
      <c r="F18" s="312" t="str">
        <f>IF('女子一覧表 '!F18=1,"○","")</f>
        <v/>
      </c>
      <c r="G18" s="312" t="str">
        <f>IF('女子一覧表 '!G18=1,"○","")</f>
        <v/>
      </c>
      <c r="H18" s="312" t="str">
        <f>IF('女子一覧表 '!H18=1,"○","")</f>
        <v/>
      </c>
      <c r="I18" s="312" t="str">
        <f>IF('女子一覧表 '!I18=1,"○","")</f>
        <v/>
      </c>
      <c r="J18" s="312" t="str">
        <f>IF('女子一覧表 '!J18=1,"○","")</f>
        <v/>
      </c>
      <c r="K18" s="312" t="str">
        <f>IF('女子一覧表 '!K18=1,"○","")</f>
        <v/>
      </c>
      <c r="L18" s="312" t="str">
        <f>IF('女子一覧表 '!L18=1,"○","")</f>
        <v/>
      </c>
      <c r="M18" s="312" t="str">
        <f>IF('女子一覧表 '!M18=1,"○","")</f>
        <v/>
      </c>
      <c r="N18" s="312" t="str">
        <f>IF('女子一覧表 '!N18=1,"○","")</f>
        <v/>
      </c>
      <c r="O18" s="312" t="str">
        <f>IF('女子一覧表 '!O18=1,"○","")</f>
        <v/>
      </c>
      <c r="P18" s="312" t="str">
        <f>IF('女子一覧表 '!P18=1,"○","")</f>
        <v/>
      </c>
      <c r="Q18" s="312" t="str">
        <f>IF('女子一覧表 '!Q18=1,"○","")</f>
        <v/>
      </c>
      <c r="R18" s="312" t="str">
        <f>IF('女子一覧表 '!R18=1,"○","")</f>
        <v/>
      </c>
      <c r="S18" s="312" t="str">
        <f>IF('女子一覧表 '!S18=1,"○","")</f>
        <v/>
      </c>
      <c r="T18" s="312" t="str">
        <f>IF('女子一覧表 '!T18=1,"○","")</f>
        <v/>
      </c>
      <c r="U18" s="312" t="str">
        <f>IF('女子一覧表 '!U18=1,"○","")</f>
        <v/>
      </c>
      <c r="V18" s="312" t="str">
        <f>IF('女子一覧表 '!V18=1,"○","")</f>
        <v/>
      </c>
      <c r="W18" s="312" t="str">
        <f>IF('女子一覧表 '!W18=1,"○","")</f>
        <v/>
      </c>
      <c r="X18" s="353" t="str">
        <f>IF('女子一覧表 '!X18=1,"○","")</f>
        <v/>
      </c>
      <c r="Z18" s="311">
        <v>11</v>
      </c>
      <c r="AA18" s="312" t="str">
        <f t="shared" si="0"/>
        <v/>
      </c>
      <c r="AB18" s="312" t="str">
        <f t="shared" si="1"/>
        <v/>
      </c>
      <c r="AC18" s="324" t="str">
        <f t="shared" si="2"/>
        <v/>
      </c>
      <c r="AD18" s="352" t="str">
        <f>IF('女子一覧表 '!AD18=1,"○","")</f>
        <v/>
      </c>
      <c r="AE18" s="312" t="str">
        <f>IF('女子一覧表 '!AE18=1,"○","")</f>
        <v/>
      </c>
      <c r="AF18" s="312" t="str">
        <f>IF('女子一覧表 '!AF18=1,"○","")</f>
        <v/>
      </c>
      <c r="AG18" s="312" t="str">
        <f>IF('女子一覧表 '!AG18=1,"○","")</f>
        <v/>
      </c>
      <c r="AH18" s="312" t="str">
        <f>IF('女子一覧表 '!AH18=1,"○","")</f>
        <v/>
      </c>
      <c r="AI18" s="312" t="str">
        <f>IF('女子一覧表 '!AI18=1,"○","")</f>
        <v/>
      </c>
      <c r="AJ18" s="312" t="str">
        <f>IF('女子一覧表 '!AJ18=1,"○","")</f>
        <v/>
      </c>
      <c r="AK18" s="312" t="str">
        <f>IF('女子一覧表 '!AK18=1,"○","")</f>
        <v/>
      </c>
      <c r="AL18" s="312" t="str">
        <f>IF('女子一覧表 '!AL18=1,"○","")</f>
        <v/>
      </c>
      <c r="AM18" s="312" t="str">
        <f>IF('女子一覧表 '!AM18=1,"○","")</f>
        <v/>
      </c>
      <c r="AN18" s="312" t="str">
        <f>IF('女子一覧表 '!AN18=1,"○","")</f>
        <v/>
      </c>
      <c r="AO18" s="312" t="str">
        <f>IF('女子一覧表 '!AO18=1,"○","")</f>
        <v/>
      </c>
      <c r="AP18" s="312" t="str">
        <f>IF('女子一覧表 '!AP18=1,"○","")</f>
        <v/>
      </c>
      <c r="AQ18" s="312" t="str">
        <f>IF('女子一覧表 '!AQ18=1,"○","")</f>
        <v/>
      </c>
      <c r="AR18" s="312" t="str">
        <f>IF('女子一覧表 '!AR18=1,"○","")</f>
        <v/>
      </c>
      <c r="AS18" s="312" t="str">
        <f>IF('女子一覧表 '!AS18=1,"○","")</f>
        <v/>
      </c>
      <c r="AT18" s="312" t="str">
        <f>IF('女子一覧表 '!AT18=1,"○","")</f>
        <v/>
      </c>
      <c r="AU18" s="312" t="str">
        <f>IF('女子一覧表 '!AU18=1,"○","")</f>
        <v/>
      </c>
      <c r="AV18" s="312" t="str">
        <f>IF('女子一覧表 '!AV18=1,"○","")</f>
        <v/>
      </c>
      <c r="AW18" s="353" t="str">
        <f>IF('女子一覧表 '!AW18=1,"○","")</f>
        <v/>
      </c>
    </row>
    <row r="19" spans="1:49" ht="12" customHeight="1">
      <c r="A19" s="311">
        <v>12</v>
      </c>
      <c r="B19" s="312" t="str">
        <f>女子種目選択!B15</f>
        <v/>
      </c>
      <c r="C19" s="312" t="str">
        <f>女子種目選択!C15</f>
        <v/>
      </c>
      <c r="D19" s="324" t="str">
        <f>女子種目選択!D15</f>
        <v/>
      </c>
      <c r="E19" s="352" t="str">
        <f>IF('女子一覧表 '!E19=1,"○","")</f>
        <v/>
      </c>
      <c r="F19" s="312" t="str">
        <f>IF('女子一覧表 '!F19=1,"○","")</f>
        <v/>
      </c>
      <c r="G19" s="312" t="str">
        <f>IF('女子一覧表 '!G19=1,"○","")</f>
        <v/>
      </c>
      <c r="H19" s="312" t="str">
        <f>IF('女子一覧表 '!H19=1,"○","")</f>
        <v/>
      </c>
      <c r="I19" s="312" t="str">
        <f>IF('女子一覧表 '!I19=1,"○","")</f>
        <v/>
      </c>
      <c r="J19" s="312" t="str">
        <f>IF('女子一覧表 '!J19=1,"○","")</f>
        <v/>
      </c>
      <c r="K19" s="312" t="str">
        <f>IF('女子一覧表 '!K19=1,"○","")</f>
        <v/>
      </c>
      <c r="L19" s="312" t="str">
        <f>IF('女子一覧表 '!L19=1,"○","")</f>
        <v/>
      </c>
      <c r="M19" s="312" t="str">
        <f>IF('女子一覧表 '!M19=1,"○","")</f>
        <v/>
      </c>
      <c r="N19" s="312" t="str">
        <f>IF('女子一覧表 '!N19=1,"○","")</f>
        <v/>
      </c>
      <c r="O19" s="312" t="str">
        <f>IF('女子一覧表 '!O19=1,"○","")</f>
        <v/>
      </c>
      <c r="P19" s="312" t="str">
        <f>IF('女子一覧表 '!P19=1,"○","")</f>
        <v/>
      </c>
      <c r="Q19" s="312" t="str">
        <f>IF('女子一覧表 '!Q19=1,"○","")</f>
        <v/>
      </c>
      <c r="R19" s="312" t="str">
        <f>IF('女子一覧表 '!R19=1,"○","")</f>
        <v/>
      </c>
      <c r="S19" s="312" t="str">
        <f>IF('女子一覧表 '!S19=1,"○","")</f>
        <v/>
      </c>
      <c r="T19" s="312" t="str">
        <f>IF('女子一覧表 '!T19=1,"○","")</f>
        <v/>
      </c>
      <c r="U19" s="312" t="str">
        <f>IF('女子一覧表 '!U19=1,"○","")</f>
        <v/>
      </c>
      <c r="V19" s="312" t="str">
        <f>IF('女子一覧表 '!V19=1,"○","")</f>
        <v/>
      </c>
      <c r="W19" s="312" t="str">
        <f>IF('女子一覧表 '!W19=1,"○","")</f>
        <v/>
      </c>
      <c r="X19" s="353" t="str">
        <f>IF('女子一覧表 '!X19=1,"○","")</f>
        <v/>
      </c>
      <c r="Z19" s="311">
        <v>12</v>
      </c>
      <c r="AA19" s="312" t="str">
        <f t="shared" si="0"/>
        <v/>
      </c>
      <c r="AB19" s="312" t="str">
        <f t="shared" si="1"/>
        <v/>
      </c>
      <c r="AC19" s="324" t="str">
        <f t="shared" si="2"/>
        <v/>
      </c>
      <c r="AD19" s="352" t="str">
        <f>IF('女子一覧表 '!AD19=1,"○","")</f>
        <v/>
      </c>
      <c r="AE19" s="312" t="str">
        <f>IF('女子一覧表 '!AE19=1,"○","")</f>
        <v/>
      </c>
      <c r="AF19" s="312" t="str">
        <f>IF('女子一覧表 '!AF19=1,"○","")</f>
        <v/>
      </c>
      <c r="AG19" s="312" t="str">
        <f>IF('女子一覧表 '!AG19=1,"○","")</f>
        <v/>
      </c>
      <c r="AH19" s="312" t="str">
        <f>IF('女子一覧表 '!AH19=1,"○","")</f>
        <v/>
      </c>
      <c r="AI19" s="312" t="str">
        <f>IF('女子一覧表 '!AI19=1,"○","")</f>
        <v/>
      </c>
      <c r="AJ19" s="312" t="str">
        <f>IF('女子一覧表 '!AJ19=1,"○","")</f>
        <v/>
      </c>
      <c r="AK19" s="312" t="str">
        <f>IF('女子一覧表 '!AK19=1,"○","")</f>
        <v/>
      </c>
      <c r="AL19" s="312" t="str">
        <f>IF('女子一覧表 '!AL19=1,"○","")</f>
        <v/>
      </c>
      <c r="AM19" s="312" t="str">
        <f>IF('女子一覧表 '!AM19=1,"○","")</f>
        <v/>
      </c>
      <c r="AN19" s="312" t="str">
        <f>IF('女子一覧表 '!AN19=1,"○","")</f>
        <v/>
      </c>
      <c r="AO19" s="312" t="str">
        <f>IF('女子一覧表 '!AO19=1,"○","")</f>
        <v/>
      </c>
      <c r="AP19" s="312" t="str">
        <f>IF('女子一覧表 '!AP19=1,"○","")</f>
        <v/>
      </c>
      <c r="AQ19" s="312" t="str">
        <f>IF('女子一覧表 '!AQ19=1,"○","")</f>
        <v/>
      </c>
      <c r="AR19" s="312" t="str">
        <f>IF('女子一覧表 '!AR19=1,"○","")</f>
        <v/>
      </c>
      <c r="AS19" s="312" t="str">
        <f>IF('女子一覧表 '!AS19=1,"○","")</f>
        <v/>
      </c>
      <c r="AT19" s="312" t="str">
        <f>IF('女子一覧表 '!AT19=1,"○","")</f>
        <v/>
      </c>
      <c r="AU19" s="312" t="str">
        <f>IF('女子一覧表 '!AU19=1,"○","")</f>
        <v/>
      </c>
      <c r="AV19" s="312" t="str">
        <f>IF('女子一覧表 '!AV19=1,"○","")</f>
        <v/>
      </c>
      <c r="AW19" s="353" t="str">
        <f>IF('女子一覧表 '!AW19=1,"○","")</f>
        <v/>
      </c>
    </row>
    <row r="20" spans="1:49" ht="12" customHeight="1">
      <c r="A20" s="311">
        <v>13</v>
      </c>
      <c r="B20" s="312" t="str">
        <f>女子種目選択!B16</f>
        <v/>
      </c>
      <c r="C20" s="312" t="str">
        <f>女子種目選択!C16</f>
        <v/>
      </c>
      <c r="D20" s="324" t="str">
        <f>女子種目選択!D16</f>
        <v/>
      </c>
      <c r="E20" s="352" t="str">
        <f>IF('女子一覧表 '!E20=1,"○","")</f>
        <v/>
      </c>
      <c r="F20" s="312" t="str">
        <f>IF('女子一覧表 '!F20=1,"○","")</f>
        <v/>
      </c>
      <c r="G20" s="312" t="str">
        <f>IF('女子一覧表 '!G20=1,"○","")</f>
        <v/>
      </c>
      <c r="H20" s="312" t="str">
        <f>IF('女子一覧表 '!H20=1,"○","")</f>
        <v/>
      </c>
      <c r="I20" s="312" t="str">
        <f>IF('女子一覧表 '!I20=1,"○","")</f>
        <v/>
      </c>
      <c r="J20" s="312" t="str">
        <f>IF('女子一覧表 '!J20=1,"○","")</f>
        <v/>
      </c>
      <c r="K20" s="312" t="str">
        <f>IF('女子一覧表 '!K20=1,"○","")</f>
        <v/>
      </c>
      <c r="L20" s="312" t="str">
        <f>IF('女子一覧表 '!L20=1,"○","")</f>
        <v/>
      </c>
      <c r="M20" s="312" t="str">
        <f>IF('女子一覧表 '!M20=1,"○","")</f>
        <v/>
      </c>
      <c r="N20" s="312" t="str">
        <f>IF('女子一覧表 '!N20=1,"○","")</f>
        <v/>
      </c>
      <c r="O20" s="312" t="str">
        <f>IF('女子一覧表 '!O20=1,"○","")</f>
        <v/>
      </c>
      <c r="P20" s="312" t="str">
        <f>IF('女子一覧表 '!P20=1,"○","")</f>
        <v/>
      </c>
      <c r="Q20" s="312" t="str">
        <f>IF('女子一覧表 '!Q20=1,"○","")</f>
        <v/>
      </c>
      <c r="R20" s="312" t="str">
        <f>IF('女子一覧表 '!R20=1,"○","")</f>
        <v/>
      </c>
      <c r="S20" s="312" t="str">
        <f>IF('女子一覧表 '!S20=1,"○","")</f>
        <v/>
      </c>
      <c r="T20" s="312" t="str">
        <f>IF('女子一覧表 '!T20=1,"○","")</f>
        <v/>
      </c>
      <c r="U20" s="312" t="str">
        <f>IF('女子一覧表 '!U20=1,"○","")</f>
        <v/>
      </c>
      <c r="V20" s="312" t="str">
        <f>IF('女子一覧表 '!V20=1,"○","")</f>
        <v/>
      </c>
      <c r="W20" s="312" t="str">
        <f>IF('女子一覧表 '!W20=1,"○","")</f>
        <v/>
      </c>
      <c r="X20" s="353" t="str">
        <f>IF('女子一覧表 '!X20=1,"○","")</f>
        <v/>
      </c>
      <c r="Z20" s="311">
        <v>13</v>
      </c>
      <c r="AA20" s="312" t="str">
        <f t="shared" si="0"/>
        <v/>
      </c>
      <c r="AB20" s="312" t="str">
        <f t="shared" si="1"/>
        <v/>
      </c>
      <c r="AC20" s="324" t="str">
        <f t="shared" si="2"/>
        <v/>
      </c>
      <c r="AD20" s="352" t="str">
        <f>IF('女子一覧表 '!AD20=1,"○","")</f>
        <v/>
      </c>
      <c r="AE20" s="312" t="str">
        <f>IF('女子一覧表 '!AE20=1,"○","")</f>
        <v/>
      </c>
      <c r="AF20" s="312" t="str">
        <f>IF('女子一覧表 '!AF20=1,"○","")</f>
        <v/>
      </c>
      <c r="AG20" s="312" t="str">
        <f>IF('女子一覧表 '!AG20=1,"○","")</f>
        <v/>
      </c>
      <c r="AH20" s="312" t="str">
        <f>IF('女子一覧表 '!AH20=1,"○","")</f>
        <v/>
      </c>
      <c r="AI20" s="312" t="str">
        <f>IF('女子一覧表 '!AI20=1,"○","")</f>
        <v/>
      </c>
      <c r="AJ20" s="312" t="str">
        <f>IF('女子一覧表 '!AJ20=1,"○","")</f>
        <v/>
      </c>
      <c r="AK20" s="312" t="str">
        <f>IF('女子一覧表 '!AK20=1,"○","")</f>
        <v/>
      </c>
      <c r="AL20" s="312" t="str">
        <f>IF('女子一覧表 '!AL20=1,"○","")</f>
        <v/>
      </c>
      <c r="AM20" s="312" t="str">
        <f>IF('女子一覧表 '!AM20=1,"○","")</f>
        <v/>
      </c>
      <c r="AN20" s="312" t="str">
        <f>IF('女子一覧表 '!AN20=1,"○","")</f>
        <v/>
      </c>
      <c r="AO20" s="312" t="str">
        <f>IF('女子一覧表 '!AO20=1,"○","")</f>
        <v/>
      </c>
      <c r="AP20" s="312" t="str">
        <f>IF('女子一覧表 '!AP20=1,"○","")</f>
        <v/>
      </c>
      <c r="AQ20" s="312" t="str">
        <f>IF('女子一覧表 '!AQ20=1,"○","")</f>
        <v/>
      </c>
      <c r="AR20" s="312" t="str">
        <f>IF('女子一覧表 '!AR20=1,"○","")</f>
        <v/>
      </c>
      <c r="AS20" s="312" t="str">
        <f>IF('女子一覧表 '!AS20=1,"○","")</f>
        <v/>
      </c>
      <c r="AT20" s="312" t="str">
        <f>IF('女子一覧表 '!AT20=1,"○","")</f>
        <v/>
      </c>
      <c r="AU20" s="312" t="str">
        <f>IF('女子一覧表 '!AU20=1,"○","")</f>
        <v/>
      </c>
      <c r="AV20" s="312" t="str">
        <f>IF('女子一覧表 '!AV20=1,"○","")</f>
        <v/>
      </c>
      <c r="AW20" s="353" t="str">
        <f>IF('女子一覧表 '!AW20=1,"○","")</f>
        <v/>
      </c>
    </row>
    <row r="21" spans="1:49" ht="12" customHeight="1">
      <c r="A21" s="311">
        <v>14</v>
      </c>
      <c r="B21" s="312" t="str">
        <f>女子種目選択!B17</f>
        <v/>
      </c>
      <c r="C21" s="312" t="str">
        <f>女子種目選択!C17</f>
        <v/>
      </c>
      <c r="D21" s="324" t="str">
        <f>女子種目選択!D17</f>
        <v/>
      </c>
      <c r="E21" s="352" t="str">
        <f>IF('女子一覧表 '!E21=1,"○","")</f>
        <v/>
      </c>
      <c r="F21" s="312" t="str">
        <f>IF('女子一覧表 '!F21=1,"○","")</f>
        <v/>
      </c>
      <c r="G21" s="312" t="str">
        <f>IF('女子一覧表 '!G21=1,"○","")</f>
        <v/>
      </c>
      <c r="H21" s="312" t="str">
        <f>IF('女子一覧表 '!H21=1,"○","")</f>
        <v/>
      </c>
      <c r="I21" s="312" t="str">
        <f>IF('女子一覧表 '!I21=1,"○","")</f>
        <v/>
      </c>
      <c r="J21" s="312" t="str">
        <f>IF('女子一覧表 '!J21=1,"○","")</f>
        <v/>
      </c>
      <c r="K21" s="312" t="str">
        <f>IF('女子一覧表 '!K21=1,"○","")</f>
        <v/>
      </c>
      <c r="L21" s="312" t="str">
        <f>IF('女子一覧表 '!L21=1,"○","")</f>
        <v/>
      </c>
      <c r="M21" s="312" t="str">
        <f>IF('女子一覧表 '!M21=1,"○","")</f>
        <v/>
      </c>
      <c r="N21" s="312" t="str">
        <f>IF('女子一覧表 '!N21=1,"○","")</f>
        <v/>
      </c>
      <c r="O21" s="312" t="str">
        <f>IF('女子一覧表 '!O21=1,"○","")</f>
        <v/>
      </c>
      <c r="P21" s="312" t="str">
        <f>IF('女子一覧表 '!P21=1,"○","")</f>
        <v/>
      </c>
      <c r="Q21" s="312" t="str">
        <f>IF('女子一覧表 '!Q21=1,"○","")</f>
        <v/>
      </c>
      <c r="R21" s="312" t="str">
        <f>IF('女子一覧表 '!R21=1,"○","")</f>
        <v/>
      </c>
      <c r="S21" s="312" t="str">
        <f>IF('女子一覧表 '!S21=1,"○","")</f>
        <v/>
      </c>
      <c r="T21" s="312" t="str">
        <f>IF('女子一覧表 '!T21=1,"○","")</f>
        <v/>
      </c>
      <c r="U21" s="312" t="str">
        <f>IF('女子一覧表 '!U21=1,"○","")</f>
        <v/>
      </c>
      <c r="V21" s="312" t="str">
        <f>IF('女子一覧表 '!V21=1,"○","")</f>
        <v/>
      </c>
      <c r="W21" s="312" t="str">
        <f>IF('女子一覧表 '!W21=1,"○","")</f>
        <v/>
      </c>
      <c r="X21" s="353" t="str">
        <f>IF('女子一覧表 '!X21=1,"○","")</f>
        <v/>
      </c>
      <c r="Z21" s="311">
        <v>14</v>
      </c>
      <c r="AA21" s="312" t="str">
        <f t="shared" si="0"/>
        <v/>
      </c>
      <c r="AB21" s="312" t="str">
        <f t="shared" si="1"/>
        <v/>
      </c>
      <c r="AC21" s="324" t="str">
        <f t="shared" si="2"/>
        <v/>
      </c>
      <c r="AD21" s="352" t="str">
        <f>IF('女子一覧表 '!AD21=1,"○","")</f>
        <v/>
      </c>
      <c r="AE21" s="312" t="str">
        <f>IF('女子一覧表 '!AE21=1,"○","")</f>
        <v/>
      </c>
      <c r="AF21" s="312" t="str">
        <f>IF('女子一覧表 '!AF21=1,"○","")</f>
        <v/>
      </c>
      <c r="AG21" s="312" t="str">
        <f>IF('女子一覧表 '!AG21=1,"○","")</f>
        <v/>
      </c>
      <c r="AH21" s="312" t="str">
        <f>IF('女子一覧表 '!AH21=1,"○","")</f>
        <v/>
      </c>
      <c r="AI21" s="312" t="str">
        <f>IF('女子一覧表 '!AI21=1,"○","")</f>
        <v/>
      </c>
      <c r="AJ21" s="312" t="str">
        <f>IF('女子一覧表 '!AJ21=1,"○","")</f>
        <v/>
      </c>
      <c r="AK21" s="312" t="str">
        <f>IF('女子一覧表 '!AK21=1,"○","")</f>
        <v/>
      </c>
      <c r="AL21" s="312" t="str">
        <f>IF('女子一覧表 '!AL21=1,"○","")</f>
        <v/>
      </c>
      <c r="AM21" s="312" t="str">
        <f>IF('女子一覧表 '!AM21=1,"○","")</f>
        <v/>
      </c>
      <c r="AN21" s="312" t="str">
        <f>IF('女子一覧表 '!AN21=1,"○","")</f>
        <v/>
      </c>
      <c r="AO21" s="312" t="str">
        <f>IF('女子一覧表 '!AO21=1,"○","")</f>
        <v/>
      </c>
      <c r="AP21" s="312" t="str">
        <f>IF('女子一覧表 '!AP21=1,"○","")</f>
        <v/>
      </c>
      <c r="AQ21" s="312" t="str">
        <f>IF('女子一覧表 '!AQ21=1,"○","")</f>
        <v/>
      </c>
      <c r="AR21" s="312" t="str">
        <f>IF('女子一覧表 '!AR21=1,"○","")</f>
        <v/>
      </c>
      <c r="AS21" s="312" t="str">
        <f>IF('女子一覧表 '!AS21=1,"○","")</f>
        <v/>
      </c>
      <c r="AT21" s="312" t="str">
        <f>IF('女子一覧表 '!AT21=1,"○","")</f>
        <v/>
      </c>
      <c r="AU21" s="312" t="str">
        <f>IF('女子一覧表 '!AU21=1,"○","")</f>
        <v/>
      </c>
      <c r="AV21" s="312" t="str">
        <f>IF('女子一覧表 '!AV21=1,"○","")</f>
        <v/>
      </c>
      <c r="AW21" s="353" t="str">
        <f>IF('女子一覧表 '!AW21=1,"○","")</f>
        <v/>
      </c>
    </row>
    <row r="22" spans="1:49" ht="12" customHeight="1">
      <c r="A22" s="311">
        <v>15</v>
      </c>
      <c r="B22" s="312" t="str">
        <f>女子種目選択!B18</f>
        <v/>
      </c>
      <c r="C22" s="312" t="str">
        <f>女子種目選択!C18</f>
        <v/>
      </c>
      <c r="D22" s="324" t="str">
        <f>女子種目選択!D18</f>
        <v/>
      </c>
      <c r="E22" s="352" t="str">
        <f>IF('女子一覧表 '!E22=1,"○","")</f>
        <v/>
      </c>
      <c r="F22" s="312" t="str">
        <f>IF('女子一覧表 '!F22=1,"○","")</f>
        <v/>
      </c>
      <c r="G22" s="312" t="str">
        <f>IF('女子一覧表 '!G22=1,"○","")</f>
        <v/>
      </c>
      <c r="H22" s="312" t="str">
        <f>IF('女子一覧表 '!H22=1,"○","")</f>
        <v/>
      </c>
      <c r="I22" s="312" t="str">
        <f>IF('女子一覧表 '!I22=1,"○","")</f>
        <v/>
      </c>
      <c r="J22" s="312" t="str">
        <f>IF('女子一覧表 '!J22=1,"○","")</f>
        <v/>
      </c>
      <c r="K22" s="312" t="str">
        <f>IF('女子一覧表 '!K22=1,"○","")</f>
        <v/>
      </c>
      <c r="L22" s="312" t="str">
        <f>IF('女子一覧表 '!L22=1,"○","")</f>
        <v/>
      </c>
      <c r="M22" s="312" t="str">
        <f>IF('女子一覧表 '!M22=1,"○","")</f>
        <v/>
      </c>
      <c r="N22" s="312" t="str">
        <f>IF('女子一覧表 '!N22=1,"○","")</f>
        <v/>
      </c>
      <c r="O22" s="312" t="str">
        <f>IF('女子一覧表 '!O22=1,"○","")</f>
        <v/>
      </c>
      <c r="P22" s="312" t="str">
        <f>IF('女子一覧表 '!P22=1,"○","")</f>
        <v/>
      </c>
      <c r="Q22" s="312" t="str">
        <f>IF('女子一覧表 '!Q22=1,"○","")</f>
        <v/>
      </c>
      <c r="R22" s="312" t="str">
        <f>IF('女子一覧表 '!R22=1,"○","")</f>
        <v/>
      </c>
      <c r="S22" s="312" t="str">
        <f>IF('女子一覧表 '!S22=1,"○","")</f>
        <v/>
      </c>
      <c r="T22" s="312" t="str">
        <f>IF('女子一覧表 '!T22=1,"○","")</f>
        <v/>
      </c>
      <c r="U22" s="312" t="str">
        <f>IF('女子一覧表 '!U22=1,"○","")</f>
        <v/>
      </c>
      <c r="V22" s="312" t="str">
        <f>IF('女子一覧表 '!V22=1,"○","")</f>
        <v/>
      </c>
      <c r="W22" s="312" t="str">
        <f>IF('女子一覧表 '!W22=1,"○","")</f>
        <v/>
      </c>
      <c r="X22" s="353" t="str">
        <f>IF('女子一覧表 '!X22=1,"○","")</f>
        <v/>
      </c>
      <c r="Z22" s="311">
        <v>15</v>
      </c>
      <c r="AA22" s="312" t="str">
        <f t="shared" si="0"/>
        <v/>
      </c>
      <c r="AB22" s="312" t="str">
        <f t="shared" si="1"/>
        <v/>
      </c>
      <c r="AC22" s="324" t="str">
        <f t="shared" si="2"/>
        <v/>
      </c>
      <c r="AD22" s="352" t="str">
        <f>IF('女子一覧表 '!AD22=1,"○","")</f>
        <v/>
      </c>
      <c r="AE22" s="312" t="str">
        <f>IF('女子一覧表 '!AE22=1,"○","")</f>
        <v/>
      </c>
      <c r="AF22" s="312" t="str">
        <f>IF('女子一覧表 '!AF22=1,"○","")</f>
        <v/>
      </c>
      <c r="AG22" s="312" t="str">
        <f>IF('女子一覧表 '!AG22=1,"○","")</f>
        <v/>
      </c>
      <c r="AH22" s="312" t="str">
        <f>IF('女子一覧表 '!AH22=1,"○","")</f>
        <v/>
      </c>
      <c r="AI22" s="312" t="str">
        <f>IF('女子一覧表 '!AI22=1,"○","")</f>
        <v/>
      </c>
      <c r="AJ22" s="312" t="str">
        <f>IF('女子一覧表 '!AJ22=1,"○","")</f>
        <v/>
      </c>
      <c r="AK22" s="312" t="str">
        <f>IF('女子一覧表 '!AK22=1,"○","")</f>
        <v/>
      </c>
      <c r="AL22" s="312" t="str">
        <f>IF('女子一覧表 '!AL22=1,"○","")</f>
        <v/>
      </c>
      <c r="AM22" s="312" t="str">
        <f>IF('女子一覧表 '!AM22=1,"○","")</f>
        <v/>
      </c>
      <c r="AN22" s="312" t="str">
        <f>IF('女子一覧表 '!AN22=1,"○","")</f>
        <v/>
      </c>
      <c r="AO22" s="312" t="str">
        <f>IF('女子一覧表 '!AO22=1,"○","")</f>
        <v/>
      </c>
      <c r="AP22" s="312" t="str">
        <f>IF('女子一覧表 '!AP22=1,"○","")</f>
        <v/>
      </c>
      <c r="AQ22" s="312" t="str">
        <f>IF('女子一覧表 '!AQ22=1,"○","")</f>
        <v/>
      </c>
      <c r="AR22" s="312" t="str">
        <f>IF('女子一覧表 '!AR22=1,"○","")</f>
        <v/>
      </c>
      <c r="AS22" s="312" t="str">
        <f>IF('女子一覧表 '!AS22=1,"○","")</f>
        <v/>
      </c>
      <c r="AT22" s="312" t="str">
        <f>IF('女子一覧表 '!AT22=1,"○","")</f>
        <v/>
      </c>
      <c r="AU22" s="312" t="str">
        <f>IF('女子一覧表 '!AU22=1,"○","")</f>
        <v/>
      </c>
      <c r="AV22" s="312" t="str">
        <f>IF('女子一覧表 '!AV22=1,"○","")</f>
        <v/>
      </c>
      <c r="AW22" s="353" t="str">
        <f>IF('女子一覧表 '!AW22=1,"○","")</f>
        <v/>
      </c>
    </row>
    <row r="23" spans="1:49" ht="12" customHeight="1">
      <c r="A23" s="311">
        <v>16</v>
      </c>
      <c r="B23" s="312" t="str">
        <f>女子種目選択!B19</f>
        <v/>
      </c>
      <c r="C23" s="312" t="str">
        <f>女子種目選択!C19</f>
        <v/>
      </c>
      <c r="D23" s="324" t="str">
        <f>女子種目選択!D19</f>
        <v/>
      </c>
      <c r="E23" s="352" t="str">
        <f>IF('女子一覧表 '!E23=1,"○","")</f>
        <v/>
      </c>
      <c r="F23" s="312" t="str">
        <f>IF('女子一覧表 '!F23=1,"○","")</f>
        <v/>
      </c>
      <c r="G23" s="312" t="str">
        <f>IF('女子一覧表 '!G23=1,"○","")</f>
        <v/>
      </c>
      <c r="H23" s="312" t="str">
        <f>IF('女子一覧表 '!H23=1,"○","")</f>
        <v/>
      </c>
      <c r="I23" s="312" t="str">
        <f>IF('女子一覧表 '!I23=1,"○","")</f>
        <v/>
      </c>
      <c r="J23" s="312" t="str">
        <f>IF('女子一覧表 '!J23=1,"○","")</f>
        <v/>
      </c>
      <c r="K23" s="312" t="str">
        <f>IF('女子一覧表 '!K23=1,"○","")</f>
        <v/>
      </c>
      <c r="L23" s="312" t="str">
        <f>IF('女子一覧表 '!L23=1,"○","")</f>
        <v/>
      </c>
      <c r="M23" s="312" t="str">
        <f>IF('女子一覧表 '!M23=1,"○","")</f>
        <v/>
      </c>
      <c r="N23" s="312" t="str">
        <f>IF('女子一覧表 '!N23=1,"○","")</f>
        <v/>
      </c>
      <c r="O23" s="312" t="str">
        <f>IF('女子一覧表 '!O23=1,"○","")</f>
        <v/>
      </c>
      <c r="P23" s="312" t="str">
        <f>IF('女子一覧表 '!P23=1,"○","")</f>
        <v/>
      </c>
      <c r="Q23" s="312" t="str">
        <f>IF('女子一覧表 '!Q23=1,"○","")</f>
        <v/>
      </c>
      <c r="R23" s="312" t="str">
        <f>IF('女子一覧表 '!R23=1,"○","")</f>
        <v/>
      </c>
      <c r="S23" s="312" t="str">
        <f>IF('女子一覧表 '!S23=1,"○","")</f>
        <v/>
      </c>
      <c r="T23" s="312" t="str">
        <f>IF('女子一覧表 '!T23=1,"○","")</f>
        <v/>
      </c>
      <c r="U23" s="312" t="str">
        <f>IF('女子一覧表 '!U23=1,"○","")</f>
        <v/>
      </c>
      <c r="V23" s="312" t="str">
        <f>IF('女子一覧表 '!V23=1,"○","")</f>
        <v/>
      </c>
      <c r="W23" s="312" t="str">
        <f>IF('女子一覧表 '!W23=1,"○","")</f>
        <v/>
      </c>
      <c r="X23" s="353" t="str">
        <f>IF('女子一覧表 '!X23=1,"○","")</f>
        <v/>
      </c>
      <c r="Z23" s="311">
        <v>16</v>
      </c>
      <c r="AA23" s="312" t="str">
        <f t="shared" si="0"/>
        <v/>
      </c>
      <c r="AB23" s="312" t="str">
        <f t="shared" si="1"/>
        <v/>
      </c>
      <c r="AC23" s="324" t="str">
        <f t="shared" si="2"/>
        <v/>
      </c>
      <c r="AD23" s="352" t="str">
        <f>IF('女子一覧表 '!AD23=1,"○","")</f>
        <v/>
      </c>
      <c r="AE23" s="312" t="str">
        <f>IF('女子一覧表 '!AE23=1,"○","")</f>
        <v/>
      </c>
      <c r="AF23" s="312" t="str">
        <f>IF('女子一覧表 '!AF23=1,"○","")</f>
        <v/>
      </c>
      <c r="AG23" s="312" t="str">
        <f>IF('女子一覧表 '!AG23=1,"○","")</f>
        <v/>
      </c>
      <c r="AH23" s="312" t="str">
        <f>IF('女子一覧表 '!AH23=1,"○","")</f>
        <v/>
      </c>
      <c r="AI23" s="312" t="str">
        <f>IF('女子一覧表 '!AI23=1,"○","")</f>
        <v/>
      </c>
      <c r="AJ23" s="312" t="str">
        <f>IF('女子一覧表 '!AJ23=1,"○","")</f>
        <v/>
      </c>
      <c r="AK23" s="312" t="str">
        <f>IF('女子一覧表 '!AK23=1,"○","")</f>
        <v/>
      </c>
      <c r="AL23" s="312" t="str">
        <f>IF('女子一覧表 '!AL23=1,"○","")</f>
        <v/>
      </c>
      <c r="AM23" s="312" t="str">
        <f>IF('女子一覧表 '!AM23=1,"○","")</f>
        <v/>
      </c>
      <c r="AN23" s="312" t="str">
        <f>IF('女子一覧表 '!AN23=1,"○","")</f>
        <v/>
      </c>
      <c r="AO23" s="312" t="str">
        <f>IF('女子一覧表 '!AO23=1,"○","")</f>
        <v/>
      </c>
      <c r="AP23" s="312" t="str">
        <f>IF('女子一覧表 '!AP23=1,"○","")</f>
        <v/>
      </c>
      <c r="AQ23" s="312" t="str">
        <f>IF('女子一覧表 '!AQ23=1,"○","")</f>
        <v/>
      </c>
      <c r="AR23" s="312" t="str">
        <f>IF('女子一覧表 '!AR23=1,"○","")</f>
        <v/>
      </c>
      <c r="AS23" s="312" t="str">
        <f>IF('女子一覧表 '!AS23=1,"○","")</f>
        <v/>
      </c>
      <c r="AT23" s="312" t="str">
        <f>IF('女子一覧表 '!AT23=1,"○","")</f>
        <v/>
      </c>
      <c r="AU23" s="312" t="str">
        <f>IF('女子一覧表 '!AU23=1,"○","")</f>
        <v/>
      </c>
      <c r="AV23" s="312" t="str">
        <f>IF('女子一覧表 '!AV23=1,"○","")</f>
        <v/>
      </c>
      <c r="AW23" s="353" t="str">
        <f>IF('女子一覧表 '!AW23=1,"○","")</f>
        <v/>
      </c>
    </row>
    <row r="24" spans="1:49" ht="12" customHeight="1">
      <c r="A24" s="311">
        <v>17</v>
      </c>
      <c r="B24" s="312" t="str">
        <f>女子種目選択!B20</f>
        <v/>
      </c>
      <c r="C24" s="312" t="str">
        <f>女子種目選択!C20</f>
        <v/>
      </c>
      <c r="D24" s="324" t="str">
        <f>女子種目選択!D20</f>
        <v/>
      </c>
      <c r="E24" s="352" t="str">
        <f>IF('女子一覧表 '!E24=1,"○","")</f>
        <v/>
      </c>
      <c r="F24" s="312" t="str">
        <f>IF('女子一覧表 '!F24=1,"○","")</f>
        <v/>
      </c>
      <c r="G24" s="312" t="str">
        <f>IF('女子一覧表 '!G24=1,"○","")</f>
        <v/>
      </c>
      <c r="H24" s="312" t="str">
        <f>IF('女子一覧表 '!H24=1,"○","")</f>
        <v/>
      </c>
      <c r="I24" s="312" t="str">
        <f>IF('女子一覧表 '!I24=1,"○","")</f>
        <v/>
      </c>
      <c r="J24" s="312" t="str">
        <f>IF('女子一覧表 '!J24=1,"○","")</f>
        <v/>
      </c>
      <c r="K24" s="312" t="str">
        <f>IF('女子一覧表 '!K24=1,"○","")</f>
        <v/>
      </c>
      <c r="L24" s="312" t="str">
        <f>IF('女子一覧表 '!L24=1,"○","")</f>
        <v/>
      </c>
      <c r="M24" s="312" t="str">
        <f>IF('女子一覧表 '!M24=1,"○","")</f>
        <v/>
      </c>
      <c r="N24" s="312" t="str">
        <f>IF('女子一覧表 '!N24=1,"○","")</f>
        <v/>
      </c>
      <c r="O24" s="312" t="str">
        <f>IF('女子一覧表 '!O24=1,"○","")</f>
        <v/>
      </c>
      <c r="P24" s="312" t="str">
        <f>IF('女子一覧表 '!P24=1,"○","")</f>
        <v/>
      </c>
      <c r="Q24" s="312" t="str">
        <f>IF('女子一覧表 '!Q24=1,"○","")</f>
        <v/>
      </c>
      <c r="R24" s="312" t="str">
        <f>IF('女子一覧表 '!R24=1,"○","")</f>
        <v/>
      </c>
      <c r="S24" s="312" t="str">
        <f>IF('女子一覧表 '!S24=1,"○","")</f>
        <v/>
      </c>
      <c r="T24" s="312" t="str">
        <f>IF('女子一覧表 '!T24=1,"○","")</f>
        <v/>
      </c>
      <c r="U24" s="312" t="str">
        <f>IF('女子一覧表 '!U24=1,"○","")</f>
        <v/>
      </c>
      <c r="V24" s="312" t="str">
        <f>IF('女子一覧表 '!V24=1,"○","")</f>
        <v/>
      </c>
      <c r="W24" s="312" t="str">
        <f>IF('女子一覧表 '!W24=1,"○","")</f>
        <v/>
      </c>
      <c r="X24" s="353" t="str">
        <f>IF('女子一覧表 '!X24=1,"○","")</f>
        <v/>
      </c>
      <c r="Z24" s="311">
        <v>17</v>
      </c>
      <c r="AA24" s="312" t="str">
        <f t="shared" si="0"/>
        <v/>
      </c>
      <c r="AB24" s="312" t="str">
        <f t="shared" si="1"/>
        <v/>
      </c>
      <c r="AC24" s="324" t="str">
        <f t="shared" si="2"/>
        <v/>
      </c>
      <c r="AD24" s="352" t="str">
        <f>IF('女子一覧表 '!AD24=1,"○","")</f>
        <v/>
      </c>
      <c r="AE24" s="312" t="str">
        <f>IF('女子一覧表 '!AE24=1,"○","")</f>
        <v/>
      </c>
      <c r="AF24" s="312" t="str">
        <f>IF('女子一覧表 '!AF24=1,"○","")</f>
        <v/>
      </c>
      <c r="AG24" s="312" t="str">
        <f>IF('女子一覧表 '!AG24=1,"○","")</f>
        <v/>
      </c>
      <c r="AH24" s="312" t="str">
        <f>IF('女子一覧表 '!AH24=1,"○","")</f>
        <v/>
      </c>
      <c r="AI24" s="312" t="str">
        <f>IF('女子一覧表 '!AI24=1,"○","")</f>
        <v/>
      </c>
      <c r="AJ24" s="312" t="str">
        <f>IF('女子一覧表 '!AJ24=1,"○","")</f>
        <v/>
      </c>
      <c r="AK24" s="312" t="str">
        <f>IF('女子一覧表 '!AK24=1,"○","")</f>
        <v/>
      </c>
      <c r="AL24" s="312" t="str">
        <f>IF('女子一覧表 '!AL24=1,"○","")</f>
        <v/>
      </c>
      <c r="AM24" s="312" t="str">
        <f>IF('女子一覧表 '!AM24=1,"○","")</f>
        <v/>
      </c>
      <c r="AN24" s="312" t="str">
        <f>IF('女子一覧表 '!AN24=1,"○","")</f>
        <v/>
      </c>
      <c r="AO24" s="312" t="str">
        <f>IF('女子一覧表 '!AO24=1,"○","")</f>
        <v/>
      </c>
      <c r="AP24" s="312" t="str">
        <f>IF('女子一覧表 '!AP24=1,"○","")</f>
        <v/>
      </c>
      <c r="AQ24" s="312" t="str">
        <f>IF('女子一覧表 '!AQ24=1,"○","")</f>
        <v/>
      </c>
      <c r="AR24" s="312" t="str">
        <f>IF('女子一覧表 '!AR24=1,"○","")</f>
        <v/>
      </c>
      <c r="AS24" s="312" t="str">
        <f>IF('女子一覧表 '!AS24=1,"○","")</f>
        <v/>
      </c>
      <c r="AT24" s="312" t="str">
        <f>IF('女子一覧表 '!AT24=1,"○","")</f>
        <v/>
      </c>
      <c r="AU24" s="312" t="str">
        <f>IF('女子一覧表 '!AU24=1,"○","")</f>
        <v/>
      </c>
      <c r="AV24" s="312" t="str">
        <f>IF('女子一覧表 '!AV24=1,"○","")</f>
        <v/>
      </c>
      <c r="AW24" s="353" t="str">
        <f>IF('女子一覧表 '!AW24=1,"○","")</f>
        <v/>
      </c>
    </row>
    <row r="25" spans="1:49" ht="12" customHeight="1">
      <c r="A25" s="311">
        <v>18</v>
      </c>
      <c r="B25" s="312" t="str">
        <f>女子種目選択!B21</f>
        <v/>
      </c>
      <c r="C25" s="312" t="str">
        <f>女子種目選択!C21</f>
        <v/>
      </c>
      <c r="D25" s="324" t="str">
        <f>女子種目選択!D21</f>
        <v/>
      </c>
      <c r="E25" s="352" t="str">
        <f>IF('女子一覧表 '!E25=1,"○","")</f>
        <v/>
      </c>
      <c r="F25" s="312" t="str">
        <f>IF('女子一覧表 '!F25=1,"○","")</f>
        <v/>
      </c>
      <c r="G25" s="312" t="str">
        <f>IF('女子一覧表 '!G25=1,"○","")</f>
        <v/>
      </c>
      <c r="H25" s="312" t="str">
        <f>IF('女子一覧表 '!H25=1,"○","")</f>
        <v/>
      </c>
      <c r="I25" s="312" t="str">
        <f>IF('女子一覧表 '!I25=1,"○","")</f>
        <v/>
      </c>
      <c r="J25" s="312" t="str">
        <f>IF('女子一覧表 '!J25=1,"○","")</f>
        <v/>
      </c>
      <c r="K25" s="312" t="str">
        <f>IF('女子一覧表 '!K25=1,"○","")</f>
        <v/>
      </c>
      <c r="L25" s="312" t="str">
        <f>IF('女子一覧表 '!L25=1,"○","")</f>
        <v/>
      </c>
      <c r="M25" s="312" t="str">
        <f>IF('女子一覧表 '!M25=1,"○","")</f>
        <v/>
      </c>
      <c r="N25" s="312" t="str">
        <f>IF('女子一覧表 '!N25=1,"○","")</f>
        <v/>
      </c>
      <c r="O25" s="312" t="str">
        <f>IF('女子一覧表 '!O25=1,"○","")</f>
        <v/>
      </c>
      <c r="P25" s="312" t="str">
        <f>IF('女子一覧表 '!P25=1,"○","")</f>
        <v/>
      </c>
      <c r="Q25" s="312" t="str">
        <f>IF('女子一覧表 '!Q25=1,"○","")</f>
        <v/>
      </c>
      <c r="R25" s="312" t="str">
        <f>IF('女子一覧表 '!R25=1,"○","")</f>
        <v/>
      </c>
      <c r="S25" s="312" t="str">
        <f>IF('女子一覧表 '!S25=1,"○","")</f>
        <v/>
      </c>
      <c r="T25" s="312" t="str">
        <f>IF('女子一覧表 '!T25=1,"○","")</f>
        <v/>
      </c>
      <c r="U25" s="312" t="str">
        <f>IF('女子一覧表 '!U25=1,"○","")</f>
        <v/>
      </c>
      <c r="V25" s="312" t="str">
        <f>IF('女子一覧表 '!V25=1,"○","")</f>
        <v/>
      </c>
      <c r="W25" s="312" t="str">
        <f>IF('女子一覧表 '!W25=1,"○","")</f>
        <v/>
      </c>
      <c r="X25" s="353" t="str">
        <f>IF('女子一覧表 '!X25=1,"○","")</f>
        <v/>
      </c>
      <c r="Z25" s="311">
        <v>18</v>
      </c>
      <c r="AA25" s="312" t="str">
        <f t="shared" si="0"/>
        <v/>
      </c>
      <c r="AB25" s="312" t="str">
        <f t="shared" si="1"/>
        <v/>
      </c>
      <c r="AC25" s="324" t="str">
        <f t="shared" si="2"/>
        <v/>
      </c>
      <c r="AD25" s="352" t="str">
        <f>IF('女子一覧表 '!AD25=1,"○","")</f>
        <v/>
      </c>
      <c r="AE25" s="312" t="str">
        <f>IF('女子一覧表 '!AE25=1,"○","")</f>
        <v/>
      </c>
      <c r="AF25" s="312" t="str">
        <f>IF('女子一覧表 '!AF25=1,"○","")</f>
        <v/>
      </c>
      <c r="AG25" s="312" t="str">
        <f>IF('女子一覧表 '!AG25=1,"○","")</f>
        <v/>
      </c>
      <c r="AH25" s="312" t="str">
        <f>IF('女子一覧表 '!AH25=1,"○","")</f>
        <v/>
      </c>
      <c r="AI25" s="312" t="str">
        <f>IF('女子一覧表 '!AI25=1,"○","")</f>
        <v/>
      </c>
      <c r="AJ25" s="312" t="str">
        <f>IF('女子一覧表 '!AJ25=1,"○","")</f>
        <v/>
      </c>
      <c r="AK25" s="312" t="str">
        <f>IF('女子一覧表 '!AK25=1,"○","")</f>
        <v/>
      </c>
      <c r="AL25" s="312" t="str">
        <f>IF('女子一覧表 '!AL25=1,"○","")</f>
        <v/>
      </c>
      <c r="AM25" s="312" t="str">
        <f>IF('女子一覧表 '!AM25=1,"○","")</f>
        <v/>
      </c>
      <c r="AN25" s="312" t="str">
        <f>IF('女子一覧表 '!AN25=1,"○","")</f>
        <v/>
      </c>
      <c r="AO25" s="312" t="str">
        <f>IF('女子一覧表 '!AO25=1,"○","")</f>
        <v/>
      </c>
      <c r="AP25" s="312" t="str">
        <f>IF('女子一覧表 '!AP25=1,"○","")</f>
        <v/>
      </c>
      <c r="AQ25" s="312" t="str">
        <f>IF('女子一覧表 '!AQ25=1,"○","")</f>
        <v/>
      </c>
      <c r="AR25" s="312" t="str">
        <f>IF('女子一覧表 '!AR25=1,"○","")</f>
        <v/>
      </c>
      <c r="AS25" s="312" t="str">
        <f>IF('女子一覧表 '!AS25=1,"○","")</f>
        <v/>
      </c>
      <c r="AT25" s="312" t="str">
        <f>IF('女子一覧表 '!AT25=1,"○","")</f>
        <v/>
      </c>
      <c r="AU25" s="312" t="str">
        <f>IF('女子一覧表 '!AU25=1,"○","")</f>
        <v/>
      </c>
      <c r="AV25" s="312" t="str">
        <f>IF('女子一覧表 '!AV25=1,"○","")</f>
        <v/>
      </c>
      <c r="AW25" s="353" t="str">
        <f>IF('女子一覧表 '!AW25=1,"○","")</f>
        <v/>
      </c>
    </row>
    <row r="26" spans="1:49" ht="12" customHeight="1">
      <c r="A26" s="311">
        <v>19</v>
      </c>
      <c r="B26" s="312" t="str">
        <f>女子種目選択!B22</f>
        <v/>
      </c>
      <c r="C26" s="312" t="str">
        <f>女子種目選択!C22</f>
        <v/>
      </c>
      <c r="D26" s="324" t="str">
        <f>女子種目選択!D22</f>
        <v/>
      </c>
      <c r="E26" s="352" t="str">
        <f>IF('女子一覧表 '!E26=1,"○","")</f>
        <v/>
      </c>
      <c r="F26" s="312" t="str">
        <f>IF('女子一覧表 '!F26=1,"○","")</f>
        <v/>
      </c>
      <c r="G26" s="312" t="str">
        <f>IF('女子一覧表 '!G26=1,"○","")</f>
        <v/>
      </c>
      <c r="H26" s="312" t="str">
        <f>IF('女子一覧表 '!H26=1,"○","")</f>
        <v/>
      </c>
      <c r="I26" s="312" t="str">
        <f>IF('女子一覧表 '!I26=1,"○","")</f>
        <v/>
      </c>
      <c r="J26" s="312" t="str">
        <f>IF('女子一覧表 '!J26=1,"○","")</f>
        <v/>
      </c>
      <c r="K26" s="312" t="str">
        <f>IF('女子一覧表 '!K26=1,"○","")</f>
        <v/>
      </c>
      <c r="L26" s="312" t="str">
        <f>IF('女子一覧表 '!L26=1,"○","")</f>
        <v/>
      </c>
      <c r="M26" s="312" t="str">
        <f>IF('女子一覧表 '!M26=1,"○","")</f>
        <v/>
      </c>
      <c r="N26" s="312" t="str">
        <f>IF('女子一覧表 '!N26=1,"○","")</f>
        <v/>
      </c>
      <c r="O26" s="312" t="str">
        <f>IF('女子一覧表 '!O26=1,"○","")</f>
        <v/>
      </c>
      <c r="P26" s="312" t="str">
        <f>IF('女子一覧表 '!P26=1,"○","")</f>
        <v/>
      </c>
      <c r="Q26" s="312" t="str">
        <f>IF('女子一覧表 '!Q26=1,"○","")</f>
        <v/>
      </c>
      <c r="R26" s="312" t="str">
        <f>IF('女子一覧表 '!R26=1,"○","")</f>
        <v/>
      </c>
      <c r="S26" s="312" t="str">
        <f>IF('女子一覧表 '!S26=1,"○","")</f>
        <v/>
      </c>
      <c r="T26" s="312" t="str">
        <f>IF('女子一覧表 '!T26=1,"○","")</f>
        <v/>
      </c>
      <c r="U26" s="312" t="str">
        <f>IF('女子一覧表 '!U26=1,"○","")</f>
        <v/>
      </c>
      <c r="V26" s="312" t="str">
        <f>IF('女子一覧表 '!V26=1,"○","")</f>
        <v/>
      </c>
      <c r="W26" s="312" t="str">
        <f>IF('女子一覧表 '!W26=1,"○","")</f>
        <v/>
      </c>
      <c r="X26" s="353" t="str">
        <f>IF('女子一覧表 '!X26=1,"○","")</f>
        <v/>
      </c>
      <c r="Z26" s="311">
        <v>19</v>
      </c>
      <c r="AA26" s="312" t="str">
        <f t="shared" si="0"/>
        <v/>
      </c>
      <c r="AB26" s="312" t="str">
        <f t="shared" si="1"/>
        <v/>
      </c>
      <c r="AC26" s="324" t="str">
        <f t="shared" si="2"/>
        <v/>
      </c>
      <c r="AD26" s="352" t="str">
        <f>IF('女子一覧表 '!AD26=1,"○","")</f>
        <v/>
      </c>
      <c r="AE26" s="312" t="str">
        <f>IF('女子一覧表 '!AE26=1,"○","")</f>
        <v/>
      </c>
      <c r="AF26" s="312" t="str">
        <f>IF('女子一覧表 '!AF26=1,"○","")</f>
        <v/>
      </c>
      <c r="AG26" s="312" t="str">
        <f>IF('女子一覧表 '!AG26=1,"○","")</f>
        <v/>
      </c>
      <c r="AH26" s="312" t="str">
        <f>IF('女子一覧表 '!AH26=1,"○","")</f>
        <v/>
      </c>
      <c r="AI26" s="312" t="str">
        <f>IF('女子一覧表 '!AI26=1,"○","")</f>
        <v/>
      </c>
      <c r="AJ26" s="312" t="str">
        <f>IF('女子一覧表 '!AJ26=1,"○","")</f>
        <v/>
      </c>
      <c r="AK26" s="312" t="str">
        <f>IF('女子一覧表 '!AK26=1,"○","")</f>
        <v/>
      </c>
      <c r="AL26" s="312" t="str">
        <f>IF('女子一覧表 '!AL26=1,"○","")</f>
        <v/>
      </c>
      <c r="AM26" s="312" t="str">
        <f>IF('女子一覧表 '!AM26=1,"○","")</f>
        <v/>
      </c>
      <c r="AN26" s="312" t="str">
        <f>IF('女子一覧表 '!AN26=1,"○","")</f>
        <v/>
      </c>
      <c r="AO26" s="312" t="str">
        <f>IF('女子一覧表 '!AO26=1,"○","")</f>
        <v/>
      </c>
      <c r="AP26" s="312" t="str">
        <f>IF('女子一覧表 '!AP26=1,"○","")</f>
        <v/>
      </c>
      <c r="AQ26" s="312" t="str">
        <f>IF('女子一覧表 '!AQ26=1,"○","")</f>
        <v/>
      </c>
      <c r="AR26" s="312" t="str">
        <f>IF('女子一覧表 '!AR26=1,"○","")</f>
        <v/>
      </c>
      <c r="AS26" s="312" t="str">
        <f>IF('女子一覧表 '!AS26=1,"○","")</f>
        <v/>
      </c>
      <c r="AT26" s="312" t="str">
        <f>IF('女子一覧表 '!AT26=1,"○","")</f>
        <v/>
      </c>
      <c r="AU26" s="312" t="str">
        <f>IF('女子一覧表 '!AU26=1,"○","")</f>
        <v/>
      </c>
      <c r="AV26" s="312" t="str">
        <f>IF('女子一覧表 '!AV26=1,"○","")</f>
        <v/>
      </c>
      <c r="AW26" s="353" t="str">
        <f>IF('女子一覧表 '!AW26=1,"○","")</f>
        <v/>
      </c>
    </row>
    <row r="27" spans="1:49" ht="12" customHeight="1">
      <c r="A27" s="311">
        <v>20</v>
      </c>
      <c r="B27" s="312" t="str">
        <f>女子種目選択!B23</f>
        <v/>
      </c>
      <c r="C27" s="312" t="str">
        <f>女子種目選択!C23</f>
        <v/>
      </c>
      <c r="D27" s="324" t="str">
        <f>女子種目選択!D23</f>
        <v/>
      </c>
      <c r="E27" s="352" t="str">
        <f>IF('女子一覧表 '!E27=1,"○","")</f>
        <v/>
      </c>
      <c r="F27" s="312" t="str">
        <f>IF('女子一覧表 '!F27=1,"○","")</f>
        <v/>
      </c>
      <c r="G27" s="312" t="str">
        <f>IF('女子一覧表 '!G27=1,"○","")</f>
        <v/>
      </c>
      <c r="H27" s="312" t="str">
        <f>IF('女子一覧表 '!H27=1,"○","")</f>
        <v/>
      </c>
      <c r="I27" s="312" t="str">
        <f>IF('女子一覧表 '!I27=1,"○","")</f>
        <v/>
      </c>
      <c r="J27" s="312" t="str">
        <f>IF('女子一覧表 '!J27=1,"○","")</f>
        <v/>
      </c>
      <c r="K27" s="312" t="str">
        <f>IF('女子一覧表 '!K27=1,"○","")</f>
        <v/>
      </c>
      <c r="L27" s="312" t="str">
        <f>IF('女子一覧表 '!L27=1,"○","")</f>
        <v/>
      </c>
      <c r="M27" s="312" t="str">
        <f>IF('女子一覧表 '!M27=1,"○","")</f>
        <v/>
      </c>
      <c r="N27" s="312" t="str">
        <f>IF('女子一覧表 '!N27=1,"○","")</f>
        <v/>
      </c>
      <c r="O27" s="312" t="str">
        <f>IF('女子一覧表 '!O27=1,"○","")</f>
        <v/>
      </c>
      <c r="P27" s="312" t="str">
        <f>IF('女子一覧表 '!P27=1,"○","")</f>
        <v/>
      </c>
      <c r="Q27" s="312" t="str">
        <f>IF('女子一覧表 '!Q27=1,"○","")</f>
        <v/>
      </c>
      <c r="R27" s="312" t="str">
        <f>IF('女子一覧表 '!R27=1,"○","")</f>
        <v/>
      </c>
      <c r="S27" s="312" t="str">
        <f>IF('女子一覧表 '!S27=1,"○","")</f>
        <v/>
      </c>
      <c r="T27" s="312" t="str">
        <f>IF('女子一覧表 '!T27=1,"○","")</f>
        <v/>
      </c>
      <c r="U27" s="312" t="str">
        <f>IF('女子一覧表 '!U27=1,"○","")</f>
        <v/>
      </c>
      <c r="V27" s="312" t="str">
        <f>IF('女子一覧表 '!V27=1,"○","")</f>
        <v/>
      </c>
      <c r="W27" s="312" t="str">
        <f>IF('女子一覧表 '!W27=1,"○","")</f>
        <v/>
      </c>
      <c r="X27" s="353" t="str">
        <f>IF('女子一覧表 '!X27=1,"○","")</f>
        <v/>
      </c>
      <c r="Z27" s="311">
        <v>20</v>
      </c>
      <c r="AA27" s="312" t="str">
        <f t="shared" si="0"/>
        <v/>
      </c>
      <c r="AB27" s="312" t="str">
        <f t="shared" si="1"/>
        <v/>
      </c>
      <c r="AC27" s="324" t="str">
        <f t="shared" si="2"/>
        <v/>
      </c>
      <c r="AD27" s="352" t="str">
        <f>IF('女子一覧表 '!AD27=1,"○","")</f>
        <v/>
      </c>
      <c r="AE27" s="312" t="str">
        <f>IF('女子一覧表 '!AE27=1,"○","")</f>
        <v/>
      </c>
      <c r="AF27" s="312" t="str">
        <f>IF('女子一覧表 '!AF27=1,"○","")</f>
        <v/>
      </c>
      <c r="AG27" s="312" t="str">
        <f>IF('女子一覧表 '!AG27=1,"○","")</f>
        <v/>
      </c>
      <c r="AH27" s="312" t="str">
        <f>IF('女子一覧表 '!AH27=1,"○","")</f>
        <v/>
      </c>
      <c r="AI27" s="312" t="str">
        <f>IF('女子一覧表 '!AI27=1,"○","")</f>
        <v/>
      </c>
      <c r="AJ27" s="312" t="str">
        <f>IF('女子一覧表 '!AJ27=1,"○","")</f>
        <v/>
      </c>
      <c r="AK27" s="312" t="str">
        <f>IF('女子一覧表 '!AK27=1,"○","")</f>
        <v/>
      </c>
      <c r="AL27" s="312" t="str">
        <f>IF('女子一覧表 '!AL27=1,"○","")</f>
        <v/>
      </c>
      <c r="AM27" s="312" t="str">
        <f>IF('女子一覧表 '!AM27=1,"○","")</f>
        <v/>
      </c>
      <c r="AN27" s="312" t="str">
        <f>IF('女子一覧表 '!AN27=1,"○","")</f>
        <v/>
      </c>
      <c r="AO27" s="312" t="str">
        <f>IF('女子一覧表 '!AO27=1,"○","")</f>
        <v/>
      </c>
      <c r="AP27" s="312" t="str">
        <f>IF('女子一覧表 '!AP27=1,"○","")</f>
        <v/>
      </c>
      <c r="AQ27" s="312" t="str">
        <f>IF('女子一覧表 '!AQ27=1,"○","")</f>
        <v/>
      </c>
      <c r="AR27" s="312" t="str">
        <f>IF('女子一覧表 '!AR27=1,"○","")</f>
        <v/>
      </c>
      <c r="AS27" s="312" t="str">
        <f>IF('女子一覧表 '!AS27=1,"○","")</f>
        <v/>
      </c>
      <c r="AT27" s="312" t="str">
        <f>IF('女子一覧表 '!AT27=1,"○","")</f>
        <v/>
      </c>
      <c r="AU27" s="312" t="str">
        <f>IF('女子一覧表 '!AU27=1,"○","")</f>
        <v/>
      </c>
      <c r="AV27" s="312" t="str">
        <f>IF('女子一覧表 '!AV27=1,"○","")</f>
        <v/>
      </c>
      <c r="AW27" s="353" t="str">
        <f>IF('女子一覧表 '!AW27=1,"○","")</f>
        <v/>
      </c>
    </row>
    <row r="28" spans="1:49" ht="12" customHeight="1">
      <c r="A28" s="311">
        <v>21</v>
      </c>
      <c r="B28" s="312" t="str">
        <f>女子種目選択!B24</f>
        <v/>
      </c>
      <c r="C28" s="312" t="str">
        <f>女子種目選択!C24</f>
        <v/>
      </c>
      <c r="D28" s="324" t="str">
        <f>女子種目選択!D24</f>
        <v/>
      </c>
      <c r="E28" s="352" t="str">
        <f>IF('女子一覧表 '!E28=1,"○","")</f>
        <v/>
      </c>
      <c r="F28" s="312" t="str">
        <f>IF('女子一覧表 '!F28=1,"○","")</f>
        <v/>
      </c>
      <c r="G28" s="312" t="str">
        <f>IF('女子一覧表 '!G28=1,"○","")</f>
        <v/>
      </c>
      <c r="H28" s="312" t="str">
        <f>IF('女子一覧表 '!H28=1,"○","")</f>
        <v/>
      </c>
      <c r="I28" s="312" t="str">
        <f>IF('女子一覧表 '!I28=1,"○","")</f>
        <v/>
      </c>
      <c r="J28" s="312" t="str">
        <f>IF('女子一覧表 '!J28=1,"○","")</f>
        <v/>
      </c>
      <c r="K28" s="312" t="str">
        <f>IF('女子一覧表 '!K28=1,"○","")</f>
        <v/>
      </c>
      <c r="L28" s="312" t="str">
        <f>IF('女子一覧表 '!L28=1,"○","")</f>
        <v/>
      </c>
      <c r="M28" s="312" t="str">
        <f>IF('女子一覧表 '!M28=1,"○","")</f>
        <v/>
      </c>
      <c r="N28" s="312" t="str">
        <f>IF('女子一覧表 '!N28=1,"○","")</f>
        <v/>
      </c>
      <c r="O28" s="312" t="str">
        <f>IF('女子一覧表 '!O28=1,"○","")</f>
        <v/>
      </c>
      <c r="P28" s="312" t="str">
        <f>IF('女子一覧表 '!P28=1,"○","")</f>
        <v/>
      </c>
      <c r="Q28" s="312" t="str">
        <f>IF('女子一覧表 '!Q28=1,"○","")</f>
        <v/>
      </c>
      <c r="R28" s="312" t="str">
        <f>IF('女子一覧表 '!R28=1,"○","")</f>
        <v/>
      </c>
      <c r="S28" s="312" t="str">
        <f>IF('女子一覧表 '!S28=1,"○","")</f>
        <v/>
      </c>
      <c r="T28" s="312" t="str">
        <f>IF('女子一覧表 '!T28=1,"○","")</f>
        <v/>
      </c>
      <c r="U28" s="312" t="str">
        <f>IF('女子一覧表 '!U28=1,"○","")</f>
        <v/>
      </c>
      <c r="V28" s="312" t="str">
        <f>IF('女子一覧表 '!V28=1,"○","")</f>
        <v/>
      </c>
      <c r="W28" s="312" t="str">
        <f>IF('女子一覧表 '!W28=1,"○","")</f>
        <v/>
      </c>
      <c r="X28" s="353" t="str">
        <f>IF('女子一覧表 '!X28=1,"○","")</f>
        <v/>
      </c>
      <c r="Z28" s="311">
        <v>21</v>
      </c>
      <c r="AA28" s="312" t="str">
        <f t="shared" si="0"/>
        <v/>
      </c>
      <c r="AB28" s="312" t="str">
        <f t="shared" si="1"/>
        <v/>
      </c>
      <c r="AC28" s="324" t="str">
        <f t="shared" si="2"/>
        <v/>
      </c>
      <c r="AD28" s="352" t="str">
        <f>IF('女子一覧表 '!AD28=1,"○","")</f>
        <v/>
      </c>
      <c r="AE28" s="312" t="str">
        <f>IF('女子一覧表 '!AE28=1,"○","")</f>
        <v/>
      </c>
      <c r="AF28" s="312" t="str">
        <f>IF('女子一覧表 '!AF28=1,"○","")</f>
        <v/>
      </c>
      <c r="AG28" s="312" t="str">
        <f>IF('女子一覧表 '!AG28=1,"○","")</f>
        <v/>
      </c>
      <c r="AH28" s="312" t="str">
        <f>IF('女子一覧表 '!AH28=1,"○","")</f>
        <v/>
      </c>
      <c r="AI28" s="312" t="str">
        <f>IF('女子一覧表 '!AI28=1,"○","")</f>
        <v/>
      </c>
      <c r="AJ28" s="312" t="str">
        <f>IF('女子一覧表 '!AJ28=1,"○","")</f>
        <v/>
      </c>
      <c r="AK28" s="312" t="str">
        <f>IF('女子一覧表 '!AK28=1,"○","")</f>
        <v/>
      </c>
      <c r="AL28" s="312" t="str">
        <f>IF('女子一覧表 '!AL28=1,"○","")</f>
        <v/>
      </c>
      <c r="AM28" s="312" t="str">
        <f>IF('女子一覧表 '!AM28=1,"○","")</f>
        <v/>
      </c>
      <c r="AN28" s="312" t="str">
        <f>IF('女子一覧表 '!AN28=1,"○","")</f>
        <v/>
      </c>
      <c r="AO28" s="312" t="str">
        <f>IF('女子一覧表 '!AO28=1,"○","")</f>
        <v/>
      </c>
      <c r="AP28" s="312" t="str">
        <f>IF('女子一覧表 '!AP28=1,"○","")</f>
        <v/>
      </c>
      <c r="AQ28" s="312" t="str">
        <f>IF('女子一覧表 '!AQ28=1,"○","")</f>
        <v/>
      </c>
      <c r="AR28" s="312" t="str">
        <f>IF('女子一覧表 '!AR28=1,"○","")</f>
        <v/>
      </c>
      <c r="AS28" s="312" t="str">
        <f>IF('女子一覧表 '!AS28=1,"○","")</f>
        <v/>
      </c>
      <c r="AT28" s="312" t="str">
        <f>IF('女子一覧表 '!AT28=1,"○","")</f>
        <v/>
      </c>
      <c r="AU28" s="312" t="str">
        <f>IF('女子一覧表 '!AU28=1,"○","")</f>
        <v/>
      </c>
      <c r="AV28" s="312" t="str">
        <f>IF('女子一覧表 '!AV28=1,"○","")</f>
        <v/>
      </c>
      <c r="AW28" s="353" t="str">
        <f>IF('女子一覧表 '!AW28=1,"○","")</f>
        <v/>
      </c>
    </row>
    <row r="29" spans="1:49" ht="12" customHeight="1">
      <c r="A29" s="311">
        <v>22</v>
      </c>
      <c r="B29" s="312" t="str">
        <f>女子種目選択!B25</f>
        <v/>
      </c>
      <c r="C29" s="312" t="str">
        <f>女子種目選択!C25</f>
        <v/>
      </c>
      <c r="D29" s="324" t="str">
        <f>女子種目選択!D25</f>
        <v/>
      </c>
      <c r="E29" s="352" t="str">
        <f>IF('女子一覧表 '!E29=1,"○","")</f>
        <v/>
      </c>
      <c r="F29" s="312" t="str">
        <f>IF('女子一覧表 '!F29=1,"○","")</f>
        <v/>
      </c>
      <c r="G29" s="312" t="str">
        <f>IF('女子一覧表 '!G29=1,"○","")</f>
        <v/>
      </c>
      <c r="H29" s="312" t="str">
        <f>IF('女子一覧表 '!H29=1,"○","")</f>
        <v/>
      </c>
      <c r="I29" s="312" t="str">
        <f>IF('女子一覧表 '!I29=1,"○","")</f>
        <v/>
      </c>
      <c r="J29" s="312" t="str">
        <f>IF('女子一覧表 '!J29=1,"○","")</f>
        <v/>
      </c>
      <c r="K29" s="312" t="str">
        <f>IF('女子一覧表 '!K29=1,"○","")</f>
        <v/>
      </c>
      <c r="L29" s="312" t="str">
        <f>IF('女子一覧表 '!L29=1,"○","")</f>
        <v/>
      </c>
      <c r="M29" s="312" t="str">
        <f>IF('女子一覧表 '!M29=1,"○","")</f>
        <v/>
      </c>
      <c r="N29" s="312" t="str">
        <f>IF('女子一覧表 '!N29=1,"○","")</f>
        <v/>
      </c>
      <c r="O29" s="312" t="str">
        <f>IF('女子一覧表 '!O29=1,"○","")</f>
        <v/>
      </c>
      <c r="P29" s="312" t="str">
        <f>IF('女子一覧表 '!P29=1,"○","")</f>
        <v/>
      </c>
      <c r="Q29" s="312" t="str">
        <f>IF('女子一覧表 '!Q29=1,"○","")</f>
        <v/>
      </c>
      <c r="R29" s="312" t="str">
        <f>IF('女子一覧表 '!R29=1,"○","")</f>
        <v/>
      </c>
      <c r="S29" s="312" t="str">
        <f>IF('女子一覧表 '!S29=1,"○","")</f>
        <v/>
      </c>
      <c r="T29" s="312" t="str">
        <f>IF('女子一覧表 '!T29=1,"○","")</f>
        <v/>
      </c>
      <c r="U29" s="312" t="str">
        <f>IF('女子一覧表 '!U29=1,"○","")</f>
        <v/>
      </c>
      <c r="V29" s="312" t="str">
        <f>IF('女子一覧表 '!V29=1,"○","")</f>
        <v/>
      </c>
      <c r="W29" s="312" t="str">
        <f>IF('女子一覧表 '!W29=1,"○","")</f>
        <v/>
      </c>
      <c r="X29" s="353" t="str">
        <f>IF('女子一覧表 '!X29=1,"○","")</f>
        <v/>
      </c>
      <c r="Z29" s="311">
        <v>22</v>
      </c>
      <c r="AA29" s="312" t="str">
        <f t="shared" si="0"/>
        <v/>
      </c>
      <c r="AB29" s="312" t="str">
        <f t="shared" si="1"/>
        <v/>
      </c>
      <c r="AC29" s="324" t="str">
        <f t="shared" si="2"/>
        <v/>
      </c>
      <c r="AD29" s="352" t="str">
        <f>IF('女子一覧表 '!AD29=1,"○","")</f>
        <v/>
      </c>
      <c r="AE29" s="312" t="str">
        <f>IF('女子一覧表 '!AE29=1,"○","")</f>
        <v/>
      </c>
      <c r="AF29" s="312" t="str">
        <f>IF('女子一覧表 '!AF29=1,"○","")</f>
        <v/>
      </c>
      <c r="AG29" s="312" t="str">
        <f>IF('女子一覧表 '!AG29=1,"○","")</f>
        <v/>
      </c>
      <c r="AH29" s="312" t="str">
        <f>IF('女子一覧表 '!AH29=1,"○","")</f>
        <v/>
      </c>
      <c r="AI29" s="312" t="str">
        <f>IF('女子一覧表 '!AI29=1,"○","")</f>
        <v/>
      </c>
      <c r="AJ29" s="312" t="str">
        <f>IF('女子一覧表 '!AJ29=1,"○","")</f>
        <v/>
      </c>
      <c r="AK29" s="312" t="str">
        <f>IF('女子一覧表 '!AK29=1,"○","")</f>
        <v/>
      </c>
      <c r="AL29" s="312" t="str">
        <f>IF('女子一覧表 '!AL29=1,"○","")</f>
        <v/>
      </c>
      <c r="AM29" s="312" t="str">
        <f>IF('女子一覧表 '!AM29=1,"○","")</f>
        <v/>
      </c>
      <c r="AN29" s="312" t="str">
        <f>IF('女子一覧表 '!AN29=1,"○","")</f>
        <v/>
      </c>
      <c r="AO29" s="312" t="str">
        <f>IF('女子一覧表 '!AO29=1,"○","")</f>
        <v/>
      </c>
      <c r="AP29" s="312" t="str">
        <f>IF('女子一覧表 '!AP29=1,"○","")</f>
        <v/>
      </c>
      <c r="AQ29" s="312" t="str">
        <f>IF('女子一覧表 '!AQ29=1,"○","")</f>
        <v/>
      </c>
      <c r="AR29" s="312" t="str">
        <f>IF('女子一覧表 '!AR29=1,"○","")</f>
        <v/>
      </c>
      <c r="AS29" s="312" t="str">
        <f>IF('女子一覧表 '!AS29=1,"○","")</f>
        <v/>
      </c>
      <c r="AT29" s="312" t="str">
        <f>IF('女子一覧表 '!AT29=1,"○","")</f>
        <v/>
      </c>
      <c r="AU29" s="312" t="str">
        <f>IF('女子一覧表 '!AU29=1,"○","")</f>
        <v/>
      </c>
      <c r="AV29" s="312" t="str">
        <f>IF('女子一覧表 '!AV29=1,"○","")</f>
        <v/>
      </c>
      <c r="AW29" s="353" t="str">
        <f>IF('女子一覧表 '!AW29=1,"○","")</f>
        <v/>
      </c>
    </row>
    <row r="30" spans="1:49" ht="12" customHeight="1">
      <c r="A30" s="311">
        <v>23</v>
      </c>
      <c r="B30" s="312" t="str">
        <f>女子種目選択!B26</f>
        <v/>
      </c>
      <c r="C30" s="312" t="str">
        <f>女子種目選択!C26</f>
        <v/>
      </c>
      <c r="D30" s="324" t="str">
        <f>女子種目選択!D26</f>
        <v/>
      </c>
      <c r="E30" s="352" t="str">
        <f>IF('女子一覧表 '!E30=1,"○","")</f>
        <v/>
      </c>
      <c r="F30" s="312" t="str">
        <f>IF('女子一覧表 '!F30=1,"○","")</f>
        <v/>
      </c>
      <c r="G30" s="312" t="str">
        <f>IF('女子一覧表 '!G30=1,"○","")</f>
        <v/>
      </c>
      <c r="H30" s="312" t="str">
        <f>IF('女子一覧表 '!H30=1,"○","")</f>
        <v/>
      </c>
      <c r="I30" s="312" t="str">
        <f>IF('女子一覧表 '!I30=1,"○","")</f>
        <v/>
      </c>
      <c r="J30" s="312" t="str">
        <f>IF('女子一覧表 '!J30=1,"○","")</f>
        <v/>
      </c>
      <c r="K30" s="312" t="str">
        <f>IF('女子一覧表 '!K30=1,"○","")</f>
        <v/>
      </c>
      <c r="L30" s="312" t="str">
        <f>IF('女子一覧表 '!L30=1,"○","")</f>
        <v/>
      </c>
      <c r="M30" s="312" t="str">
        <f>IF('女子一覧表 '!M30=1,"○","")</f>
        <v/>
      </c>
      <c r="N30" s="312" t="str">
        <f>IF('女子一覧表 '!N30=1,"○","")</f>
        <v/>
      </c>
      <c r="O30" s="312" t="str">
        <f>IF('女子一覧表 '!O30=1,"○","")</f>
        <v/>
      </c>
      <c r="P30" s="312" t="str">
        <f>IF('女子一覧表 '!P30=1,"○","")</f>
        <v/>
      </c>
      <c r="Q30" s="312" t="str">
        <f>IF('女子一覧表 '!Q30=1,"○","")</f>
        <v/>
      </c>
      <c r="R30" s="312" t="str">
        <f>IF('女子一覧表 '!R30=1,"○","")</f>
        <v/>
      </c>
      <c r="S30" s="312" t="str">
        <f>IF('女子一覧表 '!S30=1,"○","")</f>
        <v/>
      </c>
      <c r="T30" s="312" t="str">
        <f>IF('女子一覧表 '!T30=1,"○","")</f>
        <v/>
      </c>
      <c r="U30" s="312" t="str">
        <f>IF('女子一覧表 '!U30=1,"○","")</f>
        <v/>
      </c>
      <c r="V30" s="312" t="str">
        <f>IF('女子一覧表 '!V30=1,"○","")</f>
        <v/>
      </c>
      <c r="W30" s="312" t="str">
        <f>IF('女子一覧表 '!W30=1,"○","")</f>
        <v/>
      </c>
      <c r="X30" s="353" t="str">
        <f>IF('女子一覧表 '!X30=1,"○","")</f>
        <v/>
      </c>
      <c r="Z30" s="311">
        <v>23</v>
      </c>
      <c r="AA30" s="312" t="str">
        <f t="shared" si="0"/>
        <v/>
      </c>
      <c r="AB30" s="312" t="str">
        <f t="shared" si="1"/>
        <v/>
      </c>
      <c r="AC30" s="324" t="str">
        <f t="shared" si="2"/>
        <v/>
      </c>
      <c r="AD30" s="352" t="str">
        <f>IF('女子一覧表 '!AD30=1,"○","")</f>
        <v/>
      </c>
      <c r="AE30" s="312" t="str">
        <f>IF('女子一覧表 '!AE30=1,"○","")</f>
        <v/>
      </c>
      <c r="AF30" s="312" t="str">
        <f>IF('女子一覧表 '!AF30=1,"○","")</f>
        <v/>
      </c>
      <c r="AG30" s="312" t="str">
        <f>IF('女子一覧表 '!AG30=1,"○","")</f>
        <v/>
      </c>
      <c r="AH30" s="312" t="str">
        <f>IF('女子一覧表 '!AH30=1,"○","")</f>
        <v/>
      </c>
      <c r="AI30" s="312" t="str">
        <f>IF('女子一覧表 '!AI30=1,"○","")</f>
        <v/>
      </c>
      <c r="AJ30" s="312" t="str">
        <f>IF('女子一覧表 '!AJ30=1,"○","")</f>
        <v/>
      </c>
      <c r="AK30" s="312" t="str">
        <f>IF('女子一覧表 '!AK30=1,"○","")</f>
        <v/>
      </c>
      <c r="AL30" s="312" t="str">
        <f>IF('女子一覧表 '!AL30=1,"○","")</f>
        <v/>
      </c>
      <c r="AM30" s="312" t="str">
        <f>IF('女子一覧表 '!AM30=1,"○","")</f>
        <v/>
      </c>
      <c r="AN30" s="312" t="str">
        <f>IF('女子一覧表 '!AN30=1,"○","")</f>
        <v/>
      </c>
      <c r="AO30" s="312" t="str">
        <f>IF('女子一覧表 '!AO30=1,"○","")</f>
        <v/>
      </c>
      <c r="AP30" s="312" t="str">
        <f>IF('女子一覧表 '!AP30=1,"○","")</f>
        <v/>
      </c>
      <c r="AQ30" s="312" t="str">
        <f>IF('女子一覧表 '!AQ30=1,"○","")</f>
        <v/>
      </c>
      <c r="AR30" s="312" t="str">
        <f>IF('女子一覧表 '!AR30=1,"○","")</f>
        <v/>
      </c>
      <c r="AS30" s="312" t="str">
        <f>IF('女子一覧表 '!AS30=1,"○","")</f>
        <v/>
      </c>
      <c r="AT30" s="312" t="str">
        <f>IF('女子一覧表 '!AT30=1,"○","")</f>
        <v/>
      </c>
      <c r="AU30" s="312" t="str">
        <f>IF('女子一覧表 '!AU30=1,"○","")</f>
        <v/>
      </c>
      <c r="AV30" s="312" t="str">
        <f>IF('女子一覧表 '!AV30=1,"○","")</f>
        <v/>
      </c>
      <c r="AW30" s="353" t="str">
        <f>IF('女子一覧表 '!AW30=1,"○","")</f>
        <v/>
      </c>
    </row>
    <row r="31" spans="1:49" ht="12" customHeight="1">
      <c r="A31" s="311">
        <v>24</v>
      </c>
      <c r="B31" s="312" t="str">
        <f>女子種目選択!B27</f>
        <v/>
      </c>
      <c r="C31" s="312" t="str">
        <f>女子種目選択!C27</f>
        <v/>
      </c>
      <c r="D31" s="324" t="str">
        <f>女子種目選択!D27</f>
        <v/>
      </c>
      <c r="E31" s="352" t="str">
        <f>IF('女子一覧表 '!E31=1,"○","")</f>
        <v/>
      </c>
      <c r="F31" s="312" t="str">
        <f>IF('女子一覧表 '!F31=1,"○","")</f>
        <v/>
      </c>
      <c r="G31" s="312" t="str">
        <f>IF('女子一覧表 '!G31=1,"○","")</f>
        <v/>
      </c>
      <c r="H31" s="312" t="str">
        <f>IF('女子一覧表 '!H31=1,"○","")</f>
        <v/>
      </c>
      <c r="I31" s="312" t="str">
        <f>IF('女子一覧表 '!I31=1,"○","")</f>
        <v/>
      </c>
      <c r="J31" s="312" t="str">
        <f>IF('女子一覧表 '!J31=1,"○","")</f>
        <v/>
      </c>
      <c r="K31" s="312" t="str">
        <f>IF('女子一覧表 '!K31=1,"○","")</f>
        <v/>
      </c>
      <c r="L31" s="312" t="str">
        <f>IF('女子一覧表 '!L31=1,"○","")</f>
        <v/>
      </c>
      <c r="M31" s="312" t="str">
        <f>IF('女子一覧表 '!M31=1,"○","")</f>
        <v/>
      </c>
      <c r="N31" s="312" t="str">
        <f>IF('女子一覧表 '!N31=1,"○","")</f>
        <v/>
      </c>
      <c r="O31" s="312" t="str">
        <f>IF('女子一覧表 '!O31=1,"○","")</f>
        <v/>
      </c>
      <c r="P31" s="312" t="str">
        <f>IF('女子一覧表 '!P31=1,"○","")</f>
        <v/>
      </c>
      <c r="Q31" s="312" t="str">
        <f>IF('女子一覧表 '!Q31=1,"○","")</f>
        <v/>
      </c>
      <c r="R31" s="312" t="str">
        <f>IF('女子一覧表 '!R31=1,"○","")</f>
        <v/>
      </c>
      <c r="S31" s="312" t="str">
        <f>IF('女子一覧表 '!S31=1,"○","")</f>
        <v/>
      </c>
      <c r="T31" s="312" t="str">
        <f>IF('女子一覧表 '!T31=1,"○","")</f>
        <v/>
      </c>
      <c r="U31" s="312" t="str">
        <f>IF('女子一覧表 '!U31=1,"○","")</f>
        <v/>
      </c>
      <c r="V31" s="312" t="str">
        <f>IF('女子一覧表 '!V31=1,"○","")</f>
        <v/>
      </c>
      <c r="W31" s="312" t="str">
        <f>IF('女子一覧表 '!W31=1,"○","")</f>
        <v/>
      </c>
      <c r="X31" s="353" t="str">
        <f>IF('女子一覧表 '!X31=1,"○","")</f>
        <v/>
      </c>
      <c r="Z31" s="311">
        <v>24</v>
      </c>
      <c r="AA31" s="312" t="str">
        <f t="shared" si="0"/>
        <v/>
      </c>
      <c r="AB31" s="312" t="str">
        <f t="shared" si="1"/>
        <v/>
      </c>
      <c r="AC31" s="324" t="str">
        <f t="shared" si="2"/>
        <v/>
      </c>
      <c r="AD31" s="352" t="str">
        <f>IF('女子一覧表 '!AD31=1,"○","")</f>
        <v/>
      </c>
      <c r="AE31" s="312" t="str">
        <f>IF('女子一覧表 '!AE31=1,"○","")</f>
        <v/>
      </c>
      <c r="AF31" s="312" t="str">
        <f>IF('女子一覧表 '!AF31=1,"○","")</f>
        <v/>
      </c>
      <c r="AG31" s="312" t="str">
        <f>IF('女子一覧表 '!AG31=1,"○","")</f>
        <v/>
      </c>
      <c r="AH31" s="312" t="str">
        <f>IF('女子一覧表 '!AH31=1,"○","")</f>
        <v/>
      </c>
      <c r="AI31" s="312" t="str">
        <f>IF('女子一覧表 '!AI31=1,"○","")</f>
        <v/>
      </c>
      <c r="AJ31" s="312" t="str">
        <f>IF('女子一覧表 '!AJ31=1,"○","")</f>
        <v/>
      </c>
      <c r="AK31" s="312" t="str">
        <f>IF('女子一覧表 '!AK31=1,"○","")</f>
        <v/>
      </c>
      <c r="AL31" s="312" t="str">
        <f>IF('女子一覧表 '!AL31=1,"○","")</f>
        <v/>
      </c>
      <c r="AM31" s="312" t="str">
        <f>IF('女子一覧表 '!AM31=1,"○","")</f>
        <v/>
      </c>
      <c r="AN31" s="312" t="str">
        <f>IF('女子一覧表 '!AN31=1,"○","")</f>
        <v/>
      </c>
      <c r="AO31" s="312" t="str">
        <f>IF('女子一覧表 '!AO31=1,"○","")</f>
        <v/>
      </c>
      <c r="AP31" s="312" t="str">
        <f>IF('女子一覧表 '!AP31=1,"○","")</f>
        <v/>
      </c>
      <c r="AQ31" s="312" t="str">
        <f>IF('女子一覧表 '!AQ31=1,"○","")</f>
        <v/>
      </c>
      <c r="AR31" s="312" t="str">
        <f>IF('女子一覧表 '!AR31=1,"○","")</f>
        <v/>
      </c>
      <c r="AS31" s="312" t="str">
        <f>IF('女子一覧表 '!AS31=1,"○","")</f>
        <v/>
      </c>
      <c r="AT31" s="312" t="str">
        <f>IF('女子一覧表 '!AT31=1,"○","")</f>
        <v/>
      </c>
      <c r="AU31" s="312" t="str">
        <f>IF('女子一覧表 '!AU31=1,"○","")</f>
        <v/>
      </c>
      <c r="AV31" s="312" t="str">
        <f>IF('女子一覧表 '!AV31=1,"○","")</f>
        <v/>
      </c>
      <c r="AW31" s="353" t="str">
        <f>IF('女子一覧表 '!AW31=1,"○","")</f>
        <v/>
      </c>
    </row>
    <row r="32" spans="1:49" ht="12" customHeight="1">
      <c r="A32" s="311">
        <v>25</v>
      </c>
      <c r="B32" s="312" t="str">
        <f>女子種目選択!B28</f>
        <v/>
      </c>
      <c r="C32" s="312" t="str">
        <f>女子種目選択!C28</f>
        <v/>
      </c>
      <c r="D32" s="324" t="str">
        <f>女子種目選択!D28</f>
        <v/>
      </c>
      <c r="E32" s="352" t="str">
        <f>IF('女子一覧表 '!E32=1,"○","")</f>
        <v/>
      </c>
      <c r="F32" s="312" t="str">
        <f>IF('女子一覧表 '!F32=1,"○","")</f>
        <v/>
      </c>
      <c r="G32" s="312" t="str">
        <f>IF('女子一覧表 '!G32=1,"○","")</f>
        <v/>
      </c>
      <c r="H32" s="312" t="str">
        <f>IF('女子一覧表 '!H32=1,"○","")</f>
        <v/>
      </c>
      <c r="I32" s="312" t="str">
        <f>IF('女子一覧表 '!I32=1,"○","")</f>
        <v/>
      </c>
      <c r="J32" s="312" t="str">
        <f>IF('女子一覧表 '!J32=1,"○","")</f>
        <v/>
      </c>
      <c r="K32" s="312" t="str">
        <f>IF('女子一覧表 '!K32=1,"○","")</f>
        <v/>
      </c>
      <c r="L32" s="312" t="str">
        <f>IF('女子一覧表 '!L32=1,"○","")</f>
        <v/>
      </c>
      <c r="M32" s="312" t="str">
        <f>IF('女子一覧表 '!M32=1,"○","")</f>
        <v/>
      </c>
      <c r="N32" s="312" t="str">
        <f>IF('女子一覧表 '!N32=1,"○","")</f>
        <v/>
      </c>
      <c r="O32" s="312" t="str">
        <f>IF('女子一覧表 '!O32=1,"○","")</f>
        <v/>
      </c>
      <c r="P32" s="312" t="str">
        <f>IF('女子一覧表 '!P32=1,"○","")</f>
        <v/>
      </c>
      <c r="Q32" s="312" t="str">
        <f>IF('女子一覧表 '!Q32=1,"○","")</f>
        <v/>
      </c>
      <c r="R32" s="312" t="str">
        <f>IF('女子一覧表 '!R32=1,"○","")</f>
        <v/>
      </c>
      <c r="S32" s="312" t="str">
        <f>IF('女子一覧表 '!S32=1,"○","")</f>
        <v/>
      </c>
      <c r="T32" s="312" t="str">
        <f>IF('女子一覧表 '!T32=1,"○","")</f>
        <v/>
      </c>
      <c r="U32" s="312" t="str">
        <f>IF('女子一覧表 '!U32=1,"○","")</f>
        <v/>
      </c>
      <c r="V32" s="312" t="str">
        <f>IF('女子一覧表 '!V32=1,"○","")</f>
        <v/>
      </c>
      <c r="W32" s="312" t="str">
        <f>IF('女子一覧表 '!W32=1,"○","")</f>
        <v/>
      </c>
      <c r="X32" s="353" t="str">
        <f>IF('女子一覧表 '!X32=1,"○","")</f>
        <v/>
      </c>
      <c r="Z32" s="311">
        <v>25</v>
      </c>
      <c r="AA32" s="312" t="str">
        <f t="shared" si="0"/>
        <v/>
      </c>
      <c r="AB32" s="312" t="str">
        <f t="shared" si="1"/>
        <v/>
      </c>
      <c r="AC32" s="324" t="str">
        <f t="shared" si="2"/>
        <v/>
      </c>
      <c r="AD32" s="352" t="str">
        <f>IF('女子一覧表 '!AD32=1,"○","")</f>
        <v/>
      </c>
      <c r="AE32" s="312" t="str">
        <f>IF('女子一覧表 '!AE32=1,"○","")</f>
        <v/>
      </c>
      <c r="AF32" s="312" t="str">
        <f>IF('女子一覧表 '!AF32=1,"○","")</f>
        <v/>
      </c>
      <c r="AG32" s="312" t="str">
        <f>IF('女子一覧表 '!AG32=1,"○","")</f>
        <v/>
      </c>
      <c r="AH32" s="312" t="str">
        <f>IF('女子一覧表 '!AH32=1,"○","")</f>
        <v/>
      </c>
      <c r="AI32" s="312" t="str">
        <f>IF('女子一覧表 '!AI32=1,"○","")</f>
        <v/>
      </c>
      <c r="AJ32" s="312" t="str">
        <f>IF('女子一覧表 '!AJ32=1,"○","")</f>
        <v/>
      </c>
      <c r="AK32" s="312" t="str">
        <f>IF('女子一覧表 '!AK32=1,"○","")</f>
        <v/>
      </c>
      <c r="AL32" s="312" t="str">
        <f>IF('女子一覧表 '!AL32=1,"○","")</f>
        <v/>
      </c>
      <c r="AM32" s="312" t="str">
        <f>IF('女子一覧表 '!AM32=1,"○","")</f>
        <v/>
      </c>
      <c r="AN32" s="312" t="str">
        <f>IF('女子一覧表 '!AN32=1,"○","")</f>
        <v/>
      </c>
      <c r="AO32" s="312" t="str">
        <f>IF('女子一覧表 '!AO32=1,"○","")</f>
        <v/>
      </c>
      <c r="AP32" s="312" t="str">
        <f>IF('女子一覧表 '!AP32=1,"○","")</f>
        <v/>
      </c>
      <c r="AQ32" s="312" t="str">
        <f>IF('女子一覧表 '!AQ32=1,"○","")</f>
        <v/>
      </c>
      <c r="AR32" s="312" t="str">
        <f>IF('女子一覧表 '!AR32=1,"○","")</f>
        <v/>
      </c>
      <c r="AS32" s="312" t="str">
        <f>IF('女子一覧表 '!AS32=1,"○","")</f>
        <v/>
      </c>
      <c r="AT32" s="312" t="str">
        <f>IF('女子一覧表 '!AT32=1,"○","")</f>
        <v/>
      </c>
      <c r="AU32" s="312" t="str">
        <f>IF('女子一覧表 '!AU32=1,"○","")</f>
        <v/>
      </c>
      <c r="AV32" s="312" t="str">
        <f>IF('女子一覧表 '!AV32=1,"○","")</f>
        <v/>
      </c>
      <c r="AW32" s="353" t="str">
        <f>IF('女子一覧表 '!AW32=1,"○","")</f>
        <v/>
      </c>
    </row>
    <row r="33" spans="1:49" ht="12" customHeight="1">
      <c r="A33" s="311">
        <v>26</v>
      </c>
      <c r="B33" s="312" t="str">
        <f>女子種目選択!B29</f>
        <v/>
      </c>
      <c r="C33" s="312" t="str">
        <f>女子種目選択!C29</f>
        <v/>
      </c>
      <c r="D33" s="324" t="str">
        <f>女子種目選択!D29</f>
        <v/>
      </c>
      <c r="E33" s="352" t="str">
        <f>IF('女子一覧表 '!E33=1,"○","")</f>
        <v/>
      </c>
      <c r="F33" s="312" t="str">
        <f>IF('女子一覧表 '!F33=1,"○","")</f>
        <v/>
      </c>
      <c r="G33" s="312" t="str">
        <f>IF('女子一覧表 '!G33=1,"○","")</f>
        <v/>
      </c>
      <c r="H33" s="312" t="str">
        <f>IF('女子一覧表 '!H33=1,"○","")</f>
        <v/>
      </c>
      <c r="I33" s="312" t="str">
        <f>IF('女子一覧表 '!I33=1,"○","")</f>
        <v/>
      </c>
      <c r="J33" s="312" t="str">
        <f>IF('女子一覧表 '!J33=1,"○","")</f>
        <v/>
      </c>
      <c r="K33" s="312" t="str">
        <f>IF('女子一覧表 '!K33=1,"○","")</f>
        <v/>
      </c>
      <c r="L33" s="312" t="str">
        <f>IF('女子一覧表 '!L33=1,"○","")</f>
        <v/>
      </c>
      <c r="M33" s="312" t="str">
        <f>IF('女子一覧表 '!M33=1,"○","")</f>
        <v/>
      </c>
      <c r="N33" s="312" t="str">
        <f>IF('女子一覧表 '!N33=1,"○","")</f>
        <v/>
      </c>
      <c r="O33" s="312" t="str">
        <f>IF('女子一覧表 '!O33=1,"○","")</f>
        <v/>
      </c>
      <c r="P33" s="312" t="str">
        <f>IF('女子一覧表 '!P33=1,"○","")</f>
        <v/>
      </c>
      <c r="Q33" s="312" t="str">
        <f>IF('女子一覧表 '!Q33=1,"○","")</f>
        <v/>
      </c>
      <c r="R33" s="312" t="str">
        <f>IF('女子一覧表 '!R33=1,"○","")</f>
        <v/>
      </c>
      <c r="S33" s="312" t="str">
        <f>IF('女子一覧表 '!S33=1,"○","")</f>
        <v/>
      </c>
      <c r="T33" s="312" t="str">
        <f>IF('女子一覧表 '!T33=1,"○","")</f>
        <v/>
      </c>
      <c r="U33" s="312" t="str">
        <f>IF('女子一覧表 '!U33=1,"○","")</f>
        <v/>
      </c>
      <c r="V33" s="312" t="str">
        <f>IF('女子一覧表 '!V33=1,"○","")</f>
        <v/>
      </c>
      <c r="W33" s="312" t="str">
        <f>IF('女子一覧表 '!W33=1,"○","")</f>
        <v/>
      </c>
      <c r="X33" s="353" t="str">
        <f>IF('女子一覧表 '!X33=1,"○","")</f>
        <v/>
      </c>
      <c r="Z33" s="311">
        <v>26</v>
      </c>
      <c r="AA33" s="312" t="str">
        <f t="shared" si="0"/>
        <v/>
      </c>
      <c r="AB33" s="312" t="str">
        <f t="shared" si="1"/>
        <v/>
      </c>
      <c r="AC33" s="324" t="str">
        <f t="shared" si="2"/>
        <v/>
      </c>
      <c r="AD33" s="352" t="str">
        <f>IF('女子一覧表 '!AD33=1,"○","")</f>
        <v/>
      </c>
      <c r="AE33" s="312" t="str">
        <f>IF('女子一覧表 '!AE33=1,"○","")</f>
        <v/>
      </c>
      <c r="AF33" s="312" t="str">
        <f>IF('女子一覧表 '!AF33=1,"○","")</f>
        <v/>
      </c>
      <c r="AG33" s="312" t="str">
        <f>IF('女子一覧表 '!AG33=1,"○","")</f>
        <v/>
      </c>
      <c r="AH33" s="312" t="str">
        <f>IF('女子一覧表 '!AH33=1,"○","")</f>
        <v/>
      </c>
      <c r="AI33" s="312" t="str">
        <f>IF('女子一覧表 '!AI33=1,"○","")</f>
        <v/>
      </c>
      <c r="AJ33" s="312" t="str">
        <f>IF('女子一覧表 '!AJ33=1,"○","")</f>
        <v/>
      </c>
      <c r="AK33" s="312" t="str">
        <f>IF('女子一覧表 '!AK33=1,"○","")</f>
        <v/>
      </c>
      <c r="AL33" s="312" t="str">
        <f>IF('女子一覧表 '!AL33=1,"○","")</f>
        <v/>
      </c>
      <c r="AM33" s="312" t="str">
        <f>IF('女子一覧表 '!AM33=1,"○","")</f>
        <v/>
      </c>
      <c r="AN33" s="312" t="str">
        <f>IF('女子一覧表 '!AN33=1,"○","")</f>
        <v/>
      </c>
      <c r="AO33" s="312" t="str">
        <f>IF('女子一覧表 '!AO33=1,"○","")</f>
        <v/>
      </c>
      <c r="AP33" s="312" t="str">
        <f>IF('女子一覧表 '!AP33=1,"○","")</f>
        <v/>
      </c>
      <c r="AQ33" s="312" t="str">
        <f>IF('女子一覧表 '!AQ33=1,"○","")</f>
        <v/>
      </c>
      <c r="AR33" s="312" t="str">
        <f>IF('女子一覧表 '!AR33=1,"○","")</f>
        <v/>
      </c>
      <c r="AS33" s="312" t="str">
        <f>IF('女子一覧表 '!AS33=1,"○","")</f>
        <v/>
      </c>
      <c r="AT33" s="312" t="str">
        <f>IF('女子一覧表 '!AT33=1,"○","")</f>
        <v/>
      </c>
      <c r="AU33" s="312" t="str">
        <f>IF('女子一覧表 '!AU33=1,"○","")</f>
        <v/>
      </c>
      <c r="AV33" s="312" t="str">
        <f>IF('女子一覧表 '!AV33=1,"○","")</f>
        <v/>
      </c>
      <c r="AW33" s="353" t="str">
        <f>IF('女子一覧表 '!AW33=1,"○","")</f>
        <v/>
      </c>
    </row>
    <row r="34" spans="1:49" ht="12" customHeight="1">
      <c r="A34" s="311">
        <v>27</v>
      </c>
      <c r="B34" s="312" t="str">
        <f>女子種目選択!B30</f>
        <v/>
      </c>
      <c r="C34" s="312" t="str">
        <f>女子種目選択!C30</f>
        <v/>
      </c>
      <c r="D34" s="324" t="str">
        <f>女子種目選択!D30</f>
        <v/>
      </c>
      <c r="E34" s="352" t="str">
        <f>IF('女子一覧表 '!E34=1,"○","")</f>
        <v/>
      </c>
      <c r="F34" s="312" t="str">
        <f>IF('女子一覧表 '!F34=1,"○","")</f>
        <v/>
      </c>
      <c r="G34" s="312" t="str">
        <f>IF('女子一覧表 '!G34=1,"○","")</f>
        <v/>
      </c>
      <c r="H34" s="312" t="str">
        <f>IF('女子一覧表 '!H34=1,"○","")</f>
        <v/>
      </c>
      <c r="I34" s="312" t="str">
        <f>IF('女子一覧表 '!I34=1,"○","")</f>
        <v/>
      </c>
      <c r="J34" s="312" t="str">
        <f>IF('女子一覧表 '!J34=1,"○","")</f>
        <v/>
      </c>
      <c r="K34" s="312" t="str">
        <f>IF('女子一覧表 '!K34=1,"○","")</f>
        <v/>
      </c>
      <c r="L34" s="312" t="str">
        <f>IF('女子一覧表 '!L34=1,"○","")</f>
        <v/>
      </c>
      <c r="M34" s="312" t="str">
        <f>IF('女子一覧表 '!M34=1,"○","")</f>
        <v/>
      </c>
      <c r="N34" s="312" t="str">
        <f>IF('女子一覧表 '!N34=1,"○","")</f>
        <v/>
      </c>
      <c r="O34" s="312" t="str">
        <f>IF('女子一覧表 '!O34=1,"○","")</f>
        <v/>
      </c>
      <c r="P34" s="312" t="str">
        <f>IF('女子一覧表 '!P34=1,"○","")</f>
        <v/>
      </c>
      <c r="Q34" s="312" t="str">
        <f>IF('女子一覧表 '!Q34=1,"○","")</f>
        <v/>
      </c>
      <c r="R34" s="312" t="str">
        <f>IF('女子一覧表 '!R34=1,"○","")</f>
        <v/>
      </c>
      <c r="S34" s="312" t="str">
        <f>IF('女子一覧表 '!S34=1,"○","")</f>
        <v/>
      </c>
      <c r="T34" s="312" t="str">
        <f>IF('女子一覧表 '!T34=1,"○","")</f>
        <v/>
      </c>
      <c r="U34" s="312" t="str">
        <f>IF('女子一覧表 '!U34=1,"○","")</f>
        <v/>
      </c>
      <c r="V34" s="312" t="str">
        <f>IF('女子一覧表 '!V34=1,"○","")</f>
        <v/>
      </c>
      <c r="W34" s="312" t="str">
        <f>IF('女子一覧表 '!W34=1,"○","")</f>
        <v/>
      </c>
      <c r="X34" s="353" t="str">
        <f>IF('女子一覧表 '!X34=1,"○","")</f>
        <v/>
      </c>
      <c r="Z34" s="311">
        <v>27</v>
      </c>
      <c r="AA34" s="312" t="str">
        <f t="shared" si="0"/>
        <v/>
      </c>
      <c r="AB34" s="312" t="str">
        <f t="shared" si="1"/>
        <v/>
      </c>
      <c r="AC34" s="324" t="str">
        <f t="shared" si="2"/>
        <v/>
      </c>
      <c r="AD34" s="352" t="str">
        <f>IF('女子一覧表 '!AD34=1,"○","")</f>
        <v/>
      </c>
      <c r="AE34" s="312" t="str">
        <f>IF('女子一覧表 '!AE34=1,"○","")</f>
        <v/>
      </c>
      <c r="AF34" s="312" t="str">
        <f>IF('女子一覧表 '!AF34=1,"○","")</f>
        <v/>
      </c>
      <c r="AG34" s="312" t="str">
        <f>IF('女子一覧表 '!AG34=1,"○","")</f>
        <v/>
      </c>
      <c r="AH34" s="312" t="str">
        <f>IF('女子一覧表 '!AH34=1,"○","")</f>
        <v/>
      </c>
      <c r="AI34" s="312" t="str">
        <f>IF('女子一覧表 '!AI34=1,"○","")</f>
        <v/>
      </c>
      <c r="AJ34" s="312" t="str">
        <f>IF('女子一覧表 '!AJ34=1,"○","")</f>
        <v/>
      </c>
      <c r="AK34" s="312" t="str">
        <f>IF('女子一覧表 '!AK34=1,"○","")</f>
        <v/>
      </c>
      <c r="AL34" s="312" t="str">
        <f>IF('女子一覧表 '!AL34=1,"○","")</f>
        <v/>
      </c>
      <c r="AM34" s="312" t="str">
        <f>IF('女子一覧表 '!AM34=1,"○","")</f>
        <v/>
      </c>
      <c r="AN34" s="312" t="str">
        <f>IF('女子一覧表 '!AN34=1,"○","")</f>
        <v/>
      </c>
      <c r="AO34" s="312" t="str">
        <f>IF('女子一覧表 '!AO34=1,"○","")</f>
        <v/>
      </c>
      <c r="AP34" s="312" t="str">
        <f>IF('女子一覧表 '!AP34=1,"○","")</f>
        <v/>
      </c>
      <c r="AQ34" s="312" t="str">
        <f>IF('女子一覧表 '!AQ34=1,"○","")</f>
        <v/>
      </c>
      <c r="AR34" s="312" t="str">
        <f>IF('女子一覧表 '!AR34=1,"○","")</f>
        <v/>
      </c>
      <c r="AS34" s="312" t="str">
        <f>IF('女子一覧表 '!AS34=1,"○","")</f>
        <v/>
      </c>
      <c r="AT34" s="312" t="str">
        <f>IF('女子一覧表 '!AT34=1,"○","")</f>
        <v/>
      </c>
      <c r="AU34" s="312" t="str">
        <f>IF('女子一覧表 '!AU34=1,"○","")</f>
        <v/>
      </c>
      <c r="AV34" s="312" t="str">
        <f>IF('女子一覧表 '!AV34=1,"○","")</f>
        <v/>
      </c>
      <c r="AW34" s="353" t="str">
        <f>IF('女子一覧表 '!AW34=1,"○","")</f>
        <v/>
      </c>
    </row>
    <row r="35" spans="1:49" ht="12" customHeight="1">
      <c r="A35" s="311">
        <v>28</v>
      </c>
      <c r="B35" s="312" t="str">
        <f>女子種目選択!B31</f>
        <v/>
      </c>
      <c r="C35" s="312" t="str">
        <f>女子種目選択!C31</f>
        <v/>
      </c>
      <c r="D35" s="324" t="str">
        <f>女子種目選択!D31</f>
        <v/>
      </c>
      <c r="E35" s="352" t="str">
        <f>IF('女子一覧表 '!E35=1,"○","")</f>
        <v/>
      </c>
      <c r="F35" s="312" t="str">
        <f>IF('女子一覧表 '!F35=1,"○","")</f>
        <v/>
      </c>
      <c r="G35" s="312" t="str">
        <f>IF('女子一覧表 '!G35=1,"○","")</f>
        <v/>
      </c>
      <c r="H35" s="312" t="str">
        <f>IF('女子一覧表 '!H35=1,"○","")</f>
        <v/>
      </c>
      <c r="I35" s="312" t="str">
        <f>IF('女子一覧表 '!I35=1,"○","")</f>
        <v/>
      </c>
      <c r="J35" s="312" t="str">
        <f>IF('女子一覧表 '!J35=1,"○","")</f>
        <v/>
      </c>
      <c r="K35" s="312" t="str">
        <f>IF('女子一覧表 '!K35=1,"○","")</f>
        <v/>
      </c>
      <c r="L35" s="312" t="str">
        <f>IF('女子一覧表 '!L35=1,"○","")</f>
        <v/>
      </c>
      <c r="M35" s="312" t="str">
        <f>IF('女子一覧表 '!M35=1,"○","")</f>
        <v/>
      </c>
      <c r="N35" s="312" t="str">
        <f>IF('女子一覧表 '!N35=1,"○","")</f>
        <v/>
      </c>
      <c r="O35" s="312" t="str">
        <f>IF('女子一覧表 '!O35=1,"○","")</f>
        <v/>
      </c>
      <c r="P35" s="312" t="str">
        <f>IF('女子一覧表 '!P35=1,"○","")</f>
        <v/>
      </c>
      <c r="Q35" s="312" t="str">
        <f>IF('女子一覧表 '!Q35=1,"○","")</f>
        <v/>
      </c>
      <c r="R35" s="312" t="str">
        <f>IF('女子一覧表 '!R35=1,"○","")</f>
        <v/>
      </c>
      <c r="S35" s="312" t="str">
        <f>IF('女子一覧表 '!S35=1,"○","")</f>
        <v/>
      </c>
      <c r="T35" s="312" t="str">
        <f>IF('女子一覧表 '!T35=1,"○","")</f>
        <v/>
      </c>
      <c r="U35" s="312" t="str">
        <f>IF('女子一覧表 '!U35=1,"○","")</f>
        <v/>
      </c>
      <c r="V35" s="312" t="str">
        <f>IF('女子一覧表 '!V35=1,"○","")</f>
        <v/>
      </c>
      <c r="W35" s="312" t="str">
        <f>IF('女子一覧表 '!W35=1,"○","")</f>
        <v/>
      </c>
      <c r="X35" s="353" t="str">
        <f>IF('女子一覧表 '!X35=1,"○","")</f>
        <v/>
      </c>
      <c r="Z35" s="311">
        <v>28</v>
      </c>
      <c r="AA35" s="312" t="str">
        <f t="shared" si="0"/>
        <v/>
      </c>
      <c r="AB35" s="312" t="str">
        <f t="shared" si="1"/>
        <v/>
      </c>
      <c r="AC35" s="324" t="str">
        <f t="shared" si="2"/>
        <v/>
      </c>
      <c r="AD35" s="352" t="str">
        <f>IF('女子一覧表 '!AD35=1,"○","")</f>
        <v/>
      </c>
      <c r="AE35" s="312" t="str">
        <f>IF('女子一覧表 '!AE35=1,"○","")</f>
        <v/>
      </c>
      <c r="AF35" s="312" t="str">
        <f>IF('女子一覧表 '!AF35=1,"○","")</f>
        <v/>
      </c>
      <c r="AG35" s="312" t="str">
        <f>IF('女子一覧表 '!AG35=1,"○","")</f>
        <v/>
      </c>
      <c r="AH35" s="312" t="str">
        <f>IF('女子一覧表 '!AH35=1,"○","")</f>
        <v/>
      </c>
      <c r="AI35" s="312" t="str">
        <f>IF('女子一覧表 '!AI35=1,"○","")</f>
        <v/>
      </c>
      <c r="AJ35" s="312" t="str">
        <f>IF('女子一覧表 '!AJ35=1,"○","")</f>
        <v/>
      </c>
      <c r="AK35" s="312" t="str">
        <f>IF('女子一覧表 '!AK35=1,"○","")</f>
        <v/>
      </c>
      <c r="AL35" s="312" t="str">
        <f>IF('女子一覧表 '!AL35=1,"○","")</f>
        <v/>
      </c>
      <c r="AM35" s="312" t="str">
        <f>IF('女子一覧表 '!AM35=1,"○","")</f>
        <v/>
      </c>
      <c r="AN35" s="312" t="str">
        <f>IF('女子一覧表 '!AN35=1,"○","")</f>
        <v/>
      </c>
      <c r="AO35" s="312" t="str">
        <f>IF('女子一覧表 '!AO35=1,"○","")</f>
        <v/>
      </c>
      <c r="AP35" s="312" t="str">
        <f>IF('女子一覧表 '!AP35=1,"○","")</f>
        <v/>
      </c>
      <c r="AQ35" s="312" t="str">
        <f>IF('女子一覧表 '!AQ35=1,"○","")</f>
        <v/>
      </c>
      <c r="AR35" s="312" t="str">
        <f>IF('女子一覧表 '!AR35=1,"○","")</f>
        <v/>
      </c>
      <c r="AS35" s="312" t="str">
        <f>IF('女子一覧表 '!AS35=1,"○","")</f>
        <v/>
      </c>
      <c r="AT35" s="312" t="str">
        <f>IF('女子一覧表 '!AT35=1,"○","")</f>
        <v/>
      </c>
      <c r="AU35" s="312" t="str">
        <f>IF('女子一覧表 '!AU35=1,"○","")</f>
        <v/>
      </c>
      <c r="AV35" s="312" t="str">
        <f>IF('女子一覧表 '!AV35=1,"○","")</f>
        <v/>
      </c>
      <c r="AW35" s="353" t="str">
        <f>IF('女子一覧表 '!AW35=1,"○","")</f>
        <v/>
      </c>
    </row>
    <row r="36" spans="1:49" ht="12" customHeight="1">
      <c r="A36" s="311">
        <v>29</v>
      </c>
      <c r="B36" s="312" t="str">
        <f>女子種目選択!B32</f>
        <v/>
      </c>
      <c r="C36" s="312" t="str">
        <f>女子種目選択!C32</f>
        <v/>
      </c>
      <c r="D36" s="324" t="str">
        <f>女子種目選択!D32</f>
        <v/>
      </c>
      <c r="E36" s="352" t="str">
        <f>IF('女子一覧表 '!E36=1,"○","")</f>
        <v/>
      </c>
      <c r="F36" s="312" t="str">
        <f>IF('女子一覧表 '!F36=1,"○","")</f>
        <v/>
      </c>
      <c r="G36" s="312" t="str">
        <f>IF('女子一覧表 '!G36=1,"○","")</f>
        <v/>
      </c>
      <c r="H36" s="312" t="str">
        <f>IF('女子一覧表 '!H36=1,"○","")</f>
        <v/>
      </c>
      <c r="I36" s="312" t="str">
        <f>IF('女子一覧表 '!I36=1,"○","")</f>
        <v/>
      </c>
      <c r="J36" s="312" t="str">
        <f>IF('女子一覧表 '!J36=1,"○","")</f>
        <v/>
      </c>
      <c r="K36" s="312" t="str">
        <f>IF('女子一覧表 '!K36=1,"○","")</f>
        <v/>
      </c>
      <c r="L36" s="312" t="str">
        <f>IF('女子一覧表 '!L36=1,"○","")</f>
        <v/>
      </c>
      <c r="M36" s="312" t="str">
        <f>IF('女子一覧表 '!M36=1,"○","")</f>
        <v/>
      </c>
      <c r="N36" s="312" t="str">
        <f>IF('女子一覧表 '!N36=1,"○","")</f>
        <v/>
      </c>
      <c r="O36" s="312" t="str">
        <f>IF('女子一覧表 '!O36=1,"○","")</f>
        <v/>
      </c>
      <c r="P36" s="312" t="str">
        <f>IF('女子一覧表 '!P36=1,"○","")</f>
        <v/>
      </c>
      <c r="Q36" s="312" t="str">
        <f>IF('女子一覧表 '!Q36=1,"○","")</f>
        <v/>
      </c>
      <c r="R36" s="312" t="str">
        <f>IF('女子一覧表 '!R36=1,"○","")</f>
        <v/>
      </c>
      <c r="S36" s="312" t="str">
        <f>IF('女子一覧表 '!S36=1,"○","")</f>
        <v/>
      </c>
      <c r="T36" s="312" t="str">
        <f>IF('女子一覧表 '!T36=1,"○","")</f>
        <v/>
      </c>
      <c r="U36" s="312" t="str">
        <f>IF('女子一覧表 '!U36=1,"○","")</f>
        <v/>
      </c>
      <c r="V36" s="312" t="str">
        <f>IF('女子一覧表 '!V36=1,"○","")</f>
        <v/>
      </c>
      <c r="W36" s="312" t="str">
        <f>IF('女子一覧表 '!W36=1,"○","")</f>
        <v/>
      </c>
      <c r="X36" s="353" t="str">
        <f>IF('女子一覧表 '!X36=1,"○","")</f>
        <v/>
      </c>
      <c r="Z36" s="311">
        <v>29</v>
      </c>
      <c r="AA36" s="312" t="str">
        <f t="shared" si="0"/>
        <v/>
      </c>
      <c r="AB36" s="312" t="str">
        <f t="shared" si="1"/>
        <v/>
      </c>
      <c r="AC36" s="324" t="str">
        <f t="shared" si="2"/>
        <v/>
      </c>
      <c r="AD36" s="352" t="str">
        <f>IF('女子一覧表 '!AD36=1,"○","")</f>
        <v/>
      </c>
      <c r="AE36" s="312" t="str">
        <f>IF('女子一覧表 '!AE36=1,"○","")</f>
        <v/>
      </c>
      <c r="AF36" s="312" t="str">
        <f>IF('女子一覧表 '!AF36=1,"○","")</f>
        <v/>
      </c>
      <c r="AG36" s="312" t="str">
        <f>IF('女子一覧表 '!AG36=1,"○","")</f>
        <v/>
      </c>
      <c r="AH36" s="312" t="str">
        <f>IF('女子一覧表 '!AH36=1,"○","")</f>
        <v/>
      </c>
      <c r="AI36" s="312" t="str">
        <f>IF('女子一覧表 '!AI36=1,"○","")</f>
        <v/>
      </c>
      <c r="AJ36" s="312" t="str">
        <f>IF('女子一覧表 '!AJ36=1,"○","")</f>
        <v/>
      </c>
      <c r="AK36" s="312" t="str">
        <f>IF('女子一覧表 '!AK36=1,"○","")</f>
        <v/>
      </c>
      <c r="AL36" s="312" t="str">
        <f>IF('女子一覧表 '!AL36=1,"○","")</f>
        <v/>
      </c>
      <c r="AM36" s="312" t="str">
        <f>IF('女子一覧表 '!AM36=1,"○","")</f>
        <v/>
      </c>
      <c r="AN36" s="312" t="str">
        <f>IF('女子一覧表 '!AN36=1,"○","")</f>
        <v/>
      </c>
      <c r="AO36" s="312" t="str">
        <f>IF('女子一覧表 '!AO36=1,"○","")</f>
        <v/>
      </c>
      <c r="AP36" s="312" t="str">
        <f>IF('女子一覧表 '!AP36=1,"○","")</f>
        <v/>
      </c>
      <c r="AQ36" s="312" t="str">
        <f>IF('女子一覧表 '!AQ36=1,"○","")</f>
        <v/>
      </c>
      <c r="AR36" s="312" t="str">
        <f>IF('女子一覧表 '!AR36=1,"○","")</f>
        <v/>
      </c>
      <c r="AS36" s="312" t="str">
        <f>IF('女子一覧表 '!AS36=1,"○","")</f>
        <v/>
      </c>
      <c r="AT36" s="312" t="str">
        <f>IF('女子一覧表 '!AT36=1,"○","")</f>
        <v/>
      </c>
      <c r="AU36" s="312" t="str">
        <f>IF('女子一覧表 '!AU36=1,"○","")</f>
        <v/>
      </c>
      <c r="AV36" s="312" t="str">
        <f>IF('女子一覧表 '!AV36=1,"○","")</f>
        <v/>
      </c>
      <c r="AW36" s="353" t="str">
        <f>IF('女子一覧表 '!AW36=1,"○","")</f>
        <v/>
      </c>
    </row>
    <row r="37" spans="1:49" ht="12" customHeight="1">
      <c r="A37" s="311">
        <v>30</v>
      </c>
      <c r="B37" s="312" t="str">
        <f>女子種目選択!B33</f>
        <v/>
      </c>
      <c r="C37" s="312" t="str">
        <f>女子種目選択!C33</f>
        <v/>
      </c>
      <c r="D37" s="324" t="str">
        <f>女子種目選択!D33</f>
        <v/>
      </c>
      <c r="E37" s="352" t="str">
        <f>IF('女子一覧表 '!E37=1,"○","")</f>
        <v/>
      </c>
      <c r="F37" s="312" t="str">
        <f>IF('女子一覧表 '!F37=1,"○","")</f>
        <v/>
      </c>
      <c r="G37" s="312" t="str">
        <f>IF('女子一覧表 '!G37=1,"○","")</f>
        <v/>
      </c>
      <c r="H37" s="312" t="str">
        <f>IF('女子一覧表 '!H37=1,"○","")</f>
        <v/>
      </c>
      <c r="I37" s="312" t="str">
        <f>IF('女子一覧表 '!I37=1,"○","")</f>
        <v/>
      </c>
      <c r="J37" s="312" t="str">
        <f>IF('女子一覧表 '!J37=1,"○","")</f>
        <v/>
      </c>
      <c r="K37" s="312" t="str">
        <f>IF('女子一覧表 '!K37=1,"○","")</f>
        <v/>
      </c>
      <c r="L37" s="312" t="str">
        <f>IF('女子一覧表 '!L37=1,"○","")</f>
        <v/>
      </c>
      <c r="M37" s="312" t="str">
        <f>IF('女子一覧表 '!M37=1,"○","")</f>
        <v/>
      </c>
      <c r="N37" s="312" t="str">
        <f>IF('女子一覧表 '!N37=1,"○","")</f>
        <v/>
      </c>
      <c r="O37" s="312" t="str">
        <f>IF('女子一覧表 '!O37=1,"○","")</f>
        <v/>
      </c>
      <c r="P37" s="312" t="str">
        <f>IF('女子一覧表 '!P37=1,"○","")</f>
        <v/>
      </c>
      <c r="Q37" s="312" t="str">
        <f>IF('女子一覧表 '!Q37=1,"○","")</f>
        <v/>
      </c>
      <c r="R37" s="312" t="str">
        <f>IF('女子一覧表 '!R37=1,"○","")</f>
        <v/>
      </c>
      <c r="S37" s="312" t="str">
        <f>IF('女子一覧表 '!S37=1,"○","")</f>
        <v/>
      </c>
      <c r="T37" s="312" t="str">
        <f>IF('女子一覧表 '!T37=1,"○","")</f>
        <v/>
      </c>
      <c r="U37" s="312" t="str">
        <f>IF('女子一覧表 '!U37=1,"○","")</f>
        <v/>
      </c>
      <c r="V37" s="312" t="str">
        <f>IF('女子一覧表 '!V37=1,"○","")</f>
        <v/>
      </c>
      <c r="W37" s="312" t="str">
        <f>IF('女子一覧表 '!W37=1,"○","")</f>
        <v/>
      </c>
      <c r="X37" s="353" t="str">
        <f>IF('女子一覧表 '!X37=1,"○","")</f>
        <v/>
      </c>
      <c r="Z37" s="311">
        <v>30</v>
      </c>
      <c r="AA37" s="312" t="str">
        <f t="shared" si="0"/>
        <v/>
      </c>
      <c r="AB37" s="312" t="str">
        <f t="shared" si="1"/>
        <v/>
      </c>
      <c r="AC37" s="324" t="str">
        <f t="shared" si="2"/>
        <v/>
      </c>
      <c r="AD37" s="352" t="str">
        <f>IF('女子一覧表 '!AD37=1,"○","")</f>
        <v/>
      </c>
      <c r="AE37" s="312" t="str">
        <f>IF('女子一覧表 '!AE37=1,"○","")</f>
        <v/>
      </c>
      <c r="AF37" s="312" t="str">
        <f>IF('女子一覧表 '!AF37=1,"○","")</f>
        <v/>
      </c>
      <c r="AG37" s="312" t="str">
        <f>IF('女子一覧表 '!AG37=1,"○","")</f>
        <v/>
      </c>
      <c r="AH37" s="312" t="str">
        <f>IF('女子一覧表 '!AH37=1,"○","")</f>
        <v/>
      </c>
      <c r="AI37" s="312" t="str">
        <f>IF('女子一覧表 '!AI37=1,"○","")</f>
        <v/>
      </c>
      <c r="AJ37" s="312" t="str">
        <f>IF('女子一覧表 '!AJ37=1,"○","")</f>
        <v/>
      </c>
      <c r="AK37" s="312" t="str">
        <f>IF('女子一覧表 '!AK37=1,"○","")</f>
        <v/>
      </c>
      <c r="AL37" s="312" t="str">
        <f>IF('女子一覧表 '!AL37=1,"○","")</f>
        <v/>
      </c>
      <c r="AM37" s="312" t="str">
        <f>IF('女子一覧表 '!AM37=1,"○","")</f>
        <v/>
      </c>
      <c r="AN37" s="312" t="str">
        <f>IF('女子一覧表 '!AN37=1,"○","")</f>
        <v/>
      </c>
      <c r="AO37" s="312" t="str">
        <f>IF('女子一覧表 '!AO37=1,"○","")</f>
        <v/>
      </c>
      <c r="AP37" s="312" t="str">
        <f>IF('女子一覧表 '!AP37=1,"○","")</f>
        <v/>
      </c>
      <c r="AQ37" s="312" t="str">
        <f>IF('女子一覧表 '!AQ37=1,"○","")</f>
        <v/>
      </c>
      <c r="AR37" s="312" t="str">
        <f>IF('女子一覧表 '!AR37=1,"○","")</f>
        <v/>
      </c>
      <c r="AS37" s="312" t="str">
        <f>IF('女子一覧表 '!AS37=1,"○","")</f>
        <v/>
      </c>
      <c r="AT37" s="312" t="str">
        <f>IF('女子一覧表 '!AT37=1,"○","")</f>
        <v/>
      </c>
      <c r="AU37" s="312" t="str">
        <f>IF('女子一覧表 '!AU37=1,"○","")</f>
        <v/>
      </c>
      <c r="AV37" s="312" t="str">
        <f>IF('女子一覧表 '!AV37=1,"○","")</f>
        <v/>
      </c>
      <c r="AW37" s="353" t="str">
        <f>IF('女子一覧表 '!AW37=1,"○","")</f>
        <v/>
      </c>
    </row>
    <row r="38" spans="1:49" ht="12" customHeight="1">
      <c r="A38" s="311">
        <v>31</v>
      </c>
      <c r="B38" s="312" t="str">
        <f>女子種目選択!B34</f>
        <v/>
      </c>
      <c r="C38" s="312" t="str">
        <f>女子種目選択!C34</f>
        <v/>
      </c>
      <c r="D38" s="324" t="str">
        <f>女子種目選択!D34</f>
        <v/>
      </c>
      <c r="E38" s="352" t="str">
        <f>IF('女子一覧表 '!E38=1,"○","")</f>
        <v/>
      </c>
      <c r="F38" s="312" t="str">
        <f>IF('女子一覧表 '!F38=1,"○","")</f>
        <v/>
      </c>
      <c r="G38" s="312" t="str">
        <f>IF('女子一覧表 '!G38=1,"○","")</f>
        <v/>
      </c>
      <c r="H38" s="312" t="str">
        <f>IF('女子一覧表 '!H38=1,"○","")</f>
        <v/>
      </c>
      <c r="I38" s="312" t="str">
        <f>IF('女子一覧表 '!I38=1,"○","")</f>
        <v/>
      </c>
      <c r="J38" s="312" t="str">
        <f>IF('女子一覧表 '!J38=1,"○","")</f>
        <v/>
      </c>
      <c r="K38" s="312" t="str">
        <f>IF('女子一覧表 '!K38=1,"○","")</f>
        <v/>
      </c>
      <c r="L38" s="312" t="str">
        <f>IF('女子一覧表 '!L38=1,"○","")</f>
        <v/>
      </c>
      <c r="M38" s="312" t="str">
        <f>IF('女子一覧表 '!M38=1,"○","")</f>
        <v/>
      </c>
      <c r="N38" s="312" t="str">
        <f>IF('女子一覧表 '!N38=1,"○","")</f>
        <v/>
      </c>
      <c r="O38" s="312" t="str">
        <f>IF('女子一覧表 '!O38=1,"○","")</f>
        <v/>
      </c>
      <c r="P38" s="312" t="str">
        <f>IF('女子一覧表 '!P38=1,"○","")</f>
        <v/>
      </c>
      <c r="Q38" s="312" t="str">
        <f>IF('女子一覧表 '!Q38=1,"○","")</f>
        <v/>
      </c>
      <c r="R38" s="312" t="str">
        <f>IF('女子一覧表 '!R38=1,"○","")</f>
        <v/>
      </c>
      <c r="S38" s="312" t="str">
        <f>IF('女子一覧表 '!S38=1,"○","")</f>
        <v/>
      </c>
      <c r="T38" s="312" t="str">
        <f>IF('女子一覧表 '!T38=1,"○","")</f>
        <v/>
      </c>
      <c r="U38" s="312" t="str">
        <f>IF('女子一覧表 '!U38=1,"○","")</f>
        <v/>
      </c>
      <c r="V38" s="312" t="str">
        <f>IF('女子一覧表 '!V38=1,"○","")</f>
        <v/>
      </c>
      <c r="W38" s="312" t="str">
        <f>IF('女子一覧表 '!W38=1,"○","")</f>
        <v/>
      </c>
      <c r="X38" s="353" t="str">
        <f>IF('女子一覧表 '!X38=1,"○","")</f>
        <v/>
      </c>
      <c r="Z38" s="311">
        <v>31</v>
      </c>
      <c r="AA38" s="312" t="str">
        <f t="shared" si="0"/>
        <v/>
      </c>
      <c r="AB38" s="312" t="str">
        <f t="shared" si="1"/>
        <v/>
      </c>
      <c r="AC38" s="324" t="str">
        <f t="shared" si="2"/>
        <v/>
      </c>
      <c r="AD38" s="352" t="str">
        <f>IF('女子一覧表 '!AD38=1,"○","")</f>
        <v/>
      </c>
      <c r="AE38" s="312" t="str">
        <f>IF('女子一覧表 '!AE38=1,"○","")</f>
        <v/>
      </c>
      <c r="AF38" s="312" t="str">
        <f>IF('女子一覧表 '!AF38=1,"○","")</f>
        <v/>
      </c>
      <c r="AG38" s="312" t="str">
        <f>IF('女子一覧表 '!AG38=1,"○","")</f>
        <v/>
      </c>
      <c r="AH38" s="312" t="str">
        <f>IF('女子一覧表 '!AH38=1,"○","")</f>
        <v/>
      </c>
      <c r="AI38" s="312" t="str">
        <f>IF('女子一覧表 '!AI38=1,"○","")</f>
        <v/>
      </c>
      <c r="AJ38" s="312" t="str">
        <f>IF('女子一覧表 '!AJ38=1,"○","")</f>
        <v/>
      </c>
      <c r="AK38" s="312" t="str">
        <f>IF('女子一覧表 '!AK38=1,"○","")</f>
        <v/>
      </c>
      <c r="AL38" s="312" t="str">
        <f>IF('女子一覧表 '!AL38=1,"○","")</f>
        <v/>
      </c>
      <c r="AM38" s="312" t="str">
        <f>IF('女子一覧表 '!AM38=1,"○","")</f>
        <v/>
      </c>
      <c r="AN38" s="312" t="str">
        <f>IF('女子一覧表 '!AN38=1,"○","")</f>
        <v/>
      </c>
      <c r="AO38" s="312" t="str">
        <f>IF('女子一覧表 '!AO38=1,"○","")</f>
        <v/>
      </c>
      <c r="AP38" s="312" t="str">
        <f>IF('女子一覧表 '!AP38=1,"○","")</f>
        <v/>
      </c>
      <c r="AQ38" s="312" t="str">
        <f>IF('女子一覧表 '!AQ38=1,"○","")</f>
        <v/>
      </c>
      <c r="AR38" s="312" t="str">
        <f>IF('女子一覧表 '!AR38=1,"○","")</f>
        <v/>
      </c>
      <c r="AS38" s="312" t="str">
        <f>IF('女子一覧表 '!AS38=1,"○","")</f>
        <v/>
      </c>
      <c r="AT38" s="312" t="str">
        <f>IF('女子一覧表 '!AT38=1,"○","")</f>
        <v/>
      </c>
      <c r="AU38" s="312" t="str">
        <f>IF('女子一覧表 '!AU38=1,"○","")</f>
        <v/>
      </c>
      <c r="AV38" s="312" t="str">
        <f>IF('女子一覧表 '!AV38=1,"○","")</f>
        <v/>
      </c>
      <c r="AW38" s="353" t="str">
        <f>IF('女子一覧表 '!AW38=1,"○","")</f>
        <v/>
      </c>
    </row>
    <row r="39" spans="1:49" ht="12" customHeight="1">
      <c r="A39" s="311">
        <v>32</v>
      </c>
      <c r="B39" s="312" t="str">
        <f>女子種目選択!B35</f>
        <v/>
      </c>
      <c r="C39" s="312" t="str">
        <f>女子種目選択!C35</f>
        <v/>
      </c>
      <c r="D39" s="324" t="str">
        <f>女子種目選択!D35</f>
        <v/>
      </c>
      <c r="E39" s="352" t="str">
        <f>IF('女子一覧表 '!E39=1,"○","")</f>
        <v/>
      </c>
      <c r="F39" s="312" t="str">
        <f>IF('女子一覧表 '!F39=1,"○","")</f>
        <v/>
      </c>
      <c r="G39" s="312" t="str">
        <f>IF('女子一覧表 '!G39=1,"○","")</f>
        <v/>
      </c>
      <c r="H39" s="312" t="str">
        <f>IF('女子一覧表 '!H39=1,"○","")</f>
        <v/>
      </c>
      <c r="I39" s="312" t="str">
        <f>IF('女子一覧表 '!I39=1,"○","")</f>
        <v/>
      </c>
      <c r="J39" s="312" t="str">
        <f>IF('女子一覧表 '!J39=1,"○","")</f>
        <v/>
      </c>
      <c r="K39" s="312" t="str">
        <f>IF('女子一覧表 '!K39=1,"○","")</f>
        <v/>
      </c>
      <c r="L39" s="312" t="str">
        <f>IF('女子一覧表 '!L39=1,"○","")</f>
        <v/>
      </c>
      <c r="M39" s="312" t="str">
        <f>IF('女子一覧表 '!M39=1,"○","")</f>
        <v/>
      </c>
      <c r="N39" s="312" t="str">
        <f>IF('女子一覧表 '!N39=1,"○","")</f>
        <v/>
      </c>
      <c r="O39" s="312" t="str">
        <f>IF('女子一覧表 '!O39=1,"○","")</f>
        <v/>
      </c>
      <c r="P39" s="312" t="str">
        <f>IF('女子一覧表 '!P39=1,"○","")</f>
        <v/>
      </c>
      <c r="Q39" s="312" t="str">
        <f>IF('女子一覧表 '!Q39=1,"○","")</f>
        <v/>
      </c>
      <c r="R39" s="312" t="str">
        <f>IF('女子一覧表 '!R39=1,"○","")</f>
        <v/>
      </c>
      <c r="S39" s="312" t="str">
        <f>IF('女子一覧表 '!S39=1,"○","")</f>
        <v/>
      </c>
      <c r="T39" s="312" t="str">
        <f>IF('女子一覧表 '!T39=1,"○","")</f>
        <v/>
      </c>
      <c r="U39" s="312" t="str">
        <f>IF('女子一覧表 '!U39=1,"○","")</f>
        <v/>
      </c>
      <c r="V39" s="312" t="str">
        <f>IF('女子一覧表 '!V39=1,"○","")</f>
        <v/>
      </c>
      <c r="W39" s="312" t="str">
        <f>IF('女子一覧表 '!W39=1,"○","")</f>
        <v/>
      </c>
      <c r="X39" s="353" t="str">
        <f>IF('女子一覧表 '!X39=1,"○","")</f>
        <v/>
      </c>
      <c r="Z39" s="311">
        <v>32</v>
      </c>
      <c r="AA39" s="312" t="str">
        <f t="shared" si="0"/>
        <v/>
      </c>
      <c r="AB39" s="312" t="str">
        <f t="shared" si="1"/>
        <v/>
      </c>
      <c r="AC39" s="324" t="str">
        <f t="shared" si="2"/>
        <v/>
      </c>
      <c r="AD39" s="352" t="str">
        <f>IF('女子一覧表 '!AD39=1,"○","")</f>
        <v/>
      </c>
      <c r="AE39" s="312" t="str">
        <f>IF('女子一覧表 '!AE39=1,"○","")</f>
        <v/>
      </c>
      <c r="AF39" s="312" t="str">
        <f>IF('女子一覧表 '!AF39=1,"○","")</f>
        <v/>
      </c>
      <c r="AG39" s="312" t="str">
        <f>IF('女子一覧表 '!AG39=1,"○","")</f>
        <v/>
      </c>
      <c r="AH39" s="312" t="str">
        <f>IF('女子一覧表 '!AH39=1,"○","")</f>
        <v/>
      </c>
      <c r="AI39" s="312" t="str">
        <f>IF('女子一覧表 '!AI39=1,"○","")</f>
        <v/>
      </c>
      <c r="AJ39" s="312" t="str">
        <f>IF('女子一覧表 '!AJ39=1,"○","")</f>
        <v/>
      </c>
      <c r="AK39" s="312" t="str">
        <f>IF('女子一覧表 '!AK39=1,"○","")</f>
        <v/>
      </c>
      <c r="AL39" s="312" t="str">
        <f>IF('女子一覧表 '!AL39=1,"○","")</f>
        <v/>
      </c>
      <c r="AM39" s="312" t="str">
        <f>IF('女子一覧表 '!AM39=1,"○","")</f>
        <v/>
      </c>
      <c r="AN39" s="312" t="str">
        <f>IF('女子一覧表 '!AN39=1,"○","")</f>
        <v/>
      </c>
      <c r="AO39" s="312" t="str">
        <f>IF('女子一覧表 '!AO39=1,"○","")</f>
        <v/>
      </c>
      <c r="AP39" s="312" t="str">
        <f>IF('女子一覧表 '!AP39=1,"○","")</f>
        <v/>
      </c>
      <c r="AQ39" s="312" t="str">
        <f>IF('女子一覧表 '!AQ39=1,"○","")</f>
        <v/>
      </c>
      <c r="AR39" s="312" t="str">
        <f>IF('女子一覧表 '!AR39=1,"○","")</f>
        <v/>
      </c>
      <c r="AS39" s="312" t="str">
        <f>IF('女子一覧表 '!AS39=1,"○","")</f>
        <v/>
      </c>
      <c r="AT39" s="312" t="str">
        <f>IF('女子一覧表 '!AT39=1,"○","")</f>
        <v/>
      </c>
      <c r="AU39" s="312" t="str">
        <f>IF('女子一覧表 '!AU39=1,"○","")</f>
        <v/>
      </c>
      <c r="AV39" s="312" t="str">
        <f>IF('女子一覧表 '!AV39=1,"○","")</f>
        <v/>
      </c>
      <c r="AW39" s="353" t="str">
        <f>IF('女子一覧表 '!AW39=1,"○","")</f>
        <v/>
      </c>
    </row>
    <row r="40" spans="1:49" ht="12" customHeight="1">
      <c r="A40" s="311">
        <v>33</v>
      </c>
      <c r="B40" s="312" t="str">
        <f>女子種目選択!B36</f>
        <v/>
      </c>
      <c r="C40" s="312" t="str">
        <f>女子種目選択!C36</f>
        <v/>
      </c>
      <c r="D40" s="324" t="str">
        <f>女子種目選択!D36</f>
        <v/>
      </c>
      <c r="E40" s="352" t="str">
        <f>IF('女子一覧表 '!E40=1,"○","")</f>
        <v/>
      </c>
      <c r="F40" s="312" t="str">
        <f>IF('女子一覧表 '!F40=1,"○","")</f>
        <v/>
      </c>
      <c r="G40" s="312" t="str">
        <f>IF('女子一覧表 '!G40=1,"○","")</f>
        <v/>
      </c>
      <c r="H40" s="312" t="str">
        <f>IF('女子一覧表 '!H40=1,"○","")</f>
        <v/>
      </c>
      <c r="I40" s="312" t="str">
        <f>IF('女子一覧表 '!I40=1,"○","")</f>
        <v/>
      </c>
      <c r="J40" s="312" t="str">
        <f>IF('女子一覧表 '!J40=1,"○","")</f>
        <v/>
      </c>
      <c r="K40" s="312" t="str">
        <f>IF('女子一覧表 '!K40=1,"○","")</f>
        <v/>
      </c>
      <c r="L40" s="312" t="str">
        <f>IF('女子一覧表 '!L40=1,"○","")</f>
        <v/>
      </c>
      <c r="M40" s="312" t="str">
        <f>IF('女子一覧表 '!M40=1,"○","")</f>
        <v/>
      </c>
      <c r="N40" s="312" t="str">
        <f>IF('女子一覧表 '!N40=1,"○","")</f>
        <v/>
      </c>
      <c r="O40" s="312" t="str">
        <f>IF('女子一覧表 '!O40=1,"○","")</f>
        <v/>
      </c>
      <c r="P40" s="312" t="str">
        <f>IF('女子一覧表 '!P40=1,"○","")</f>
        <v/>
      </c>
      <c r="Q40" s="312" t="str">
        <f>IF('女子一覧表 '!Q40=1,"○","")</f>
        <v/>
      </c>
      <c r="R40" s="312" t="str">
        <f>IF('女子一覧表 '!R40=1,"○","")</f>
        <v/>
      </c>
      <c r="S40" s="312" t="str">
        <f>IF('女子一覧表 '!S40=1,"○","")</f>
        <v/>
      </c>
      <c r="T40" s="312" t="str">
        <f>IF('女子一覧表 '!T40=1,"○","")</f>
        <v/>
      </c>
      <c r="U40" s="312" t="str">
        <f>IF('女子一覧表 '!U40=1,"○","")</f>
        <v/>
      </c>
      <c r="V40" s="312" t="str">
        <f>IF('女子一覧表 '!V40=1,"○","")</f>
        <v/>
      </c>
      <c r="W40" s="312" t="str">
        <f>IF('女子一覧表 '!W40=1,"○","")</f>
        <v/>
      </c>
      <c r="X40" s="353" t="str">
        <f>IF('女子一覧表 '!X40=1,"○","")</f>
        <v/>
      </c>
      <c r="Z40" s="311">
        <v>33</v>
      </c>
      <c r="AA40" s="312" t="str">
        <f t="shared" si="0"/>
        <v/>
      </c>
      <c r="AB40" s="312" t="str">
        <f t="shared" si="1"/>
        <v/>
      </c>
      <c r="AC40" s="324" t="str">
        <f t="shared" si="2"/>
        <v/>
      </c>
      <c r="AD40" s="352" t="str">
        <f>IF('女子一覧表 '!AD40=1,"○","")</f>
        <v/>
      </c>
      <c r="AE40" s="312" t="str">
        <f>IF('女子一覧表 '!AE40=1,"○","")</f>
        <v/>
      </c>
      <c r="AF40" s="312" t="str">
        <f>IF('女子一覧表 '!AF40=1,"○","")</f>
        <v/>
      </c>
      <c r="AG40" s="312" t="str">
        <f>IF('女子一覧表 '!AG40=1,"○","")</f>
        <v/>
      </c>
      <c r="AH40" s="312" t="str">
        <f>IF('女子一覧表 '!AH40=1,"○","")</f>
        <v/>
      </c>
      <c r="AI40" s="312" t="str">
        <f>IF('女子一覧表 '!AI40=1,"○","")</f>
        <v/>
      </c>
      <c r="AJ40" s="312" t="str">
        <f>IF('女子一覧表 '!AJ40=1,"○","")</f>
        <v/>
      </c>
      <c r="AK40" s="312" t="str">
        <f>IF('女子一覧表 '!AK40=1,"○","")</f>
        <v/>
      </c>
      <c r="AL40" s="312" t="str">
        <f>IF('女子一覧表 '!AL40=1,"○","")</f>
        <v/>
      </c>
      <c r="AM40" s="312" t="str">
        <f>IF('女子一覧表 '!AM40=1,"○","")</f>
        <v/>
      </c>
      <c r="AN40" s="312" t="str">
        <f>IF('女子一覧表 '!AN40=1,"○","")</f>
        <v/>
      </c>
      <c r="AO40" s="312" t="str">
        <f>IF('女子一覧表 '!AO40=1,"○","")</f>
        <v/>
      </c>
      <c r="AP40" s="312" t="str">
        <f>IF('女子一覧表 '!AP40=1,"○","")</f>
        <v/>
      </c>
      <c r="AQ40" s="312" t="str">
        <f>IF('女子一覧表 '!AQ40=1,"○","")</f>
        <v/>
      </c>
      <c r="AR40" s="312" t="str">
        <f>IF('女子一覧表 '!AR40=1,"○","")</f>
        <v/>
      </c>
      <c r="AS40" s="312" t="str">
        <f>IF('女子一覧表 '!AS40=1,"○","")</f>
        <v/>
      </c>
      <c r="AT40" s="312" t="str">
        <f>IF('女子一覧表 '!AT40=1,"○","")</f>
        <v/>
      </c>
      <c r="AU40" s="312" t="str">
        <f>IF('女子一覧表 '!AU40=1,"○","")</f>
        <v/>
      </c>
      <c r="AV40" s="312" t="str">
        <f>IF('女子一覧表 '!AV40=1,"○","")</f>
        <v/>
      </c>
      <c r="AW40" s="353" t="str">
        <f>IF('女子一覧表 '!AW40=1,"○","")</f>
        <v/>
      </c>
    </row>
    <row r="41" spans="1:49" ht="12" customHeight="1">
      <c r="A41" s="311">
        <v>34</v>
      </c>
      <c r="B41" s="312" t="str">
        <f>女子種目選択!B37</f>
        <v/>
      </c>
      <c r="C41" s="312" t="str">
        <f>女子種目選択!C37</f>
        <v/>
      </c>
      <c r="D41" s="324" t="str">
        <f>女子種目選択!D37</f>
        <v/>
      </c>
      <c r="E41" s="352" t="str">
        <f>IF('女子一覧表 '!E41=1,"○","")</f>
        <v/>
      </c>
      <c r="F41" s="312" t="str">
        <f>IF('女子一覧表 '!F41=1,"○","")</f>
        <v/>
      </c>
      <c r="G41" s="312" t="str">
        <f>IF('女子一覧表 '!G41=1,"○","")</f>
        <v/>
      </c>
      <c r="H41" s="312" t="str">
        <f>IF('女子一覧表 '!H41=1,"○","")</f>
        <v/>
      </c>
      <c r="I41" s="312" t="str">
        <f>IF('女子一覧表 '!I41=1,"○","")</f>
        <v/>
      </c>
      <c r="J41" s="312" t="str">
        <f>IF('女子一覧表 '!J41=1,"○","")</f>
        <v/>
      </c>
      <c r="K41" s="312" t="str">
        <f>IF('女子一覧表 '!K41=1,"○","")</f>
        <v/>
      </c>
      <c r="L41" s="312" t="str">
        <f>IF('女子一覧表 '!L41=1,"○","")</f>
        <v/>
      </c>
      <c r="M41" s="312" t="str">
        <f>IF('女子一覧表 '!M41=1,"○","")</f>
        <v/>
      </c>
      <c r="N41" s="312" t="str">
        <f>IF('女子一覧表 '!N41=1,"○","")</f>
        <v/>
      </c>
      <c r="O41" s="312" t="str">
        <f>IF('女子一覧表 '!O41=1,"○","")</f>
        <v/>
      </c>
      <c r="P41" s="312" t="str">
        <f>IF('女子一覧表 '!P41=1,"○","")</f>
        <v/>
      </c>
      <c r="Q41" s="312" t="str">
        <f>IF('女子一覧表 '!Q41=1,"○","")</f>
        <v/>
      </c>
      <c r="R41" s="312" t="str">
        <f>IF('女子一覧表 '!R41=1,"○","")</f>
        <v/>
      </c>
      <c r="S41" s="312" t="str">
        <f>IF('女子一覧表 '!S41=1,"○","")</f>
        <v/>
      </c>
      <c r="T41" s="312" t="str">
        <f>IF('女子一覧表 '!T41=1,"○","")</f>
        <v/>
      </c>
      <c r="U41" s="312" t="str">
        <f>IF('女子一覧表 '!U41=1,"○","")</f>
        <v/>
      </c>
      <c r="V41" s="312" t="str">
        <f>IF('女子一覧表 '!V41=1,"○","")</f>
        <v/>
      </c>
      <c r="W41" s="312" t="str">
        <f>IF('女子一覧表 '!W41=1,"○","")</f>
        <v/>
      </c>
      <c r="X41" s="353" t="str">
        <f>IF('女子一覧表 '!X41=1,"○","")</f>
        <v/>
      </c>
      <c r="Z41" s="311">
        <v>34</v>
      </c>
      <c r="AA41" s="312" t="str">
        <f t="shared" si="0"/>
        <v/>
      </c>
      <c r="AB41" s="312" t="str">
        <f t="shared" si="1"/>
        <v/>
      </c>
      <c r="AC41" s="324" t="str">
        <f t="shared" si="2"/>
        <v/>
      </c>
      <c r="AD41" s="352" t="str">
        <f>IF('女子一覧表 '!AD41=1,"○","")</f>
        <v/>
      </c>
      <c r="AE41" s="312" t="str">
        <f>IF('女子一覧表 '!AE41=1,"○","")</f>
        <v/>
      </c>
      <c r="AF41" s="312" t="str">
        <f>IF('女子一覧表 '!AF41=1,"○","")</f>
        <v/>
      </c>
      <c r="AG41" s="312" t="str">
        <f>IF('女子一覧表 '!AG41=1,"○","")</f>
        <v/>
      </c>
      <c r="AH41" s="312" t="str">
        <f>IF('女子一覧表 '!AH41=1,"○","")</f>
        <v/>
      </c>
      <c r="AI41" s="312" t="str">
        <f>IF('女子一覧表 '!AI41=1,"○","")</f>
        <v/>
      </c>
      <c r="AJ41" s="312" t="str">
        <f>IF('女子一覧表 '!AJ41=1,"○","")</f>
        <v/>
      </c>
      <c r="AK41" s="312" t="str">
        <f>IF('女子一覧表 '!AK41=1,"○","")</f>
        <v/>
      </c>
      <c r="AL41" s="312" t="str">
        <f>IF('女子一覧表 '!AL41=1,"○","")</f>
        <v/>
      </c>
      <c r="AM41" s="312" t="str">
        <f>IF('女子一覧表 '!AM41=1,"○","")</f>
        <v/>
      </c>
      <c r="AN41" s="312" t="str">
        <f>IF('女子一覧表 '!AN41=1,"○","")</f>
        <v/>
      </c>
      <c r="AO41" s="312" t="str">
        <f>IF('女子一覧表 '!AO41=1,"○","")</f>
        <v/>
      </c>
      <c r="AP41" s="312" t="str">
        <f>IF('女子一覧表 '!AP41=1,"○","")</f>
        <v/>
      </c>
      <c r="AQ41" s="312" t="str">
        <f>IF('女子一覧表 '!AQ41=1,"○","")</f>
        <v/>
      </c>
      <c r="AR41" s="312" t="str">
        <f>IF('女子一覧表 '!AR41=1,"○","")</f>
        <v/>
      </c>
      <c r="AS41" s="312" t="str">
        <f>IF('女子一覧表 '!AS41=1,"○","")</f>
        <v/>
      </c>
      <c r="AT41" s="312" t="str">
        <f>IF('女子一覧表 '!AT41=1,"○","")</f>
        <v/>
      </c>
      <c r="AU41" s="312" t="str">
        <f>IF('女子一覧表 '!AU41=1,"○","")</f>
        <v/>
      </c>
      <c r="AV41" s="312" t="str">
        <f>IF('女子一覧表 '!AV41=1,"○","")</f>
        <v/>
      </c>
      <c r="AW41" s="353" t="str">
        <f>IF('女子一覧表 '!AW41=1,"○","")</f>
        <v/>
      </c>
    </row>
    <row r="42" spans="1:49" ht="12" customHeight="1">
      <c r="A42" s="311">
        <v>35</v>
      </c>
      <c r="B42" s="312" t="str">
        <f>女子種目選択!B38</f>
        <v/>
      </c>
      <c r="C42" s="312" t="str">
        <f>女子種目選択!C38</f>
        <v/>
      </c>
      <c r="D42" s="324" t="str">
        <f>女子種目選択!D38</f>
        <v/>
      </c>
      <c r="E42" s="352" t="str">
        <f>IF('女子一覧表 '!E42=1,"○","")</f>
        <v/>
      </c>
      <c r="F42" s="312" t="str">
        <f>IF('女子一覧表 '!F42=1,"○","")</f>
        <v/>
      </c>
      <c r="G42" s="312" t="str">
        <f>IF('女子一覧表 '!G42=1,"○","")</f>
        <v/>
      </c>
      <c r="H42" s="312" t="str">
        <f>IF('女子一覧表 '!H42=1,"○","")</f>
        <v/>
      </c>
      <c r="I42" s="312" t="str">
        <f>IF('女子一覧表 '!I42=1,"○","")</f>
        <v/>
      </c>
      <c r="J42" s="312" t="str">
        <f>IF('女子一覧表 '!J42=1,"○","")</f>
        <v/>
      </c>
      <c r="K42" s="312" t="str">
        <f>IF('女子一覧表 '!K42=1,"○","")</f>
        <v/>
      </c>
      <c r="L42" s="312" t="str">
        <f>IF('女子一覧表 '!L42=1,"○","")</f>
        <v/>
      </c>
      <c r="M42" s="312" t="str">
        <f>IF('女子一覧表 '!M42=1,"○","")</f>
        <v/>
      </c>
      <c r="N42" s="312" t="str">
        <f>IF('女子一覧表 '!N42=1,"○","")</f>
        <v/>
      </c>
      <c r="O42" s="312" t="str">
        <f>IF('女子一覧表 '!O42=1,"○","")</f>
        <v/>
      </c>
      <c r="P42" s="312" t="str">
        <f>IF('女子一覧表 '!P42=1,"○","")</f>
        <v/>
      </c>
      <c r="Q42" s="312" t="str">
        <f>IF('女子一覧表 '!Q42=1,"○","")</f>
        <v/>
      </c>
      <c r="R42" s="312" t="str">
        <f>IF('女子一覧表 '!R42=1,"○","")</f>
        <v/>
      </c>
      <c r="S42" s="312" t="str">
        <f>IF('女子一覧表 '!S42=1,"○","")</f>
        <v/>
      </c>
      <c r="T42" s="312" t="str">
        <f>IF('女子一覧表 '!T42=1,"○","")</f>
        <v/>
      </c>
      <c r="U42" s="312" t="str">
        <f>IF('女子一覧表 '!U42=1,"○","")</f>
        <v/>
      </c>
      <c r="V42" s="312" t="str">
        <f>IF('女子一覧表 '!V42=1,"○","")</f>
        <v/>
      </c>
      <c r="W42" s="312" t="str">
        <f>IF('女子一覧表 '!W42=1,"○","")</f>
        <v/>
      </c>
      <c r="X42" s="353" t="str">
        <f>IF('女子一覧表 '!X42=1,"○","")</f>
        <v/>
      </c>
      <c r="Z42" s="311">
        <v>35</v>
      </c>
      <c r="AA42" s="312" t="str">
        <f t="shared" si="0"/>
        <v/>
      </c>
      <c r="AB42" s="312" t="str">
        <f t="shared" si="1"/>
        <v/>
      </c>
      <c r="AC42" s="324" t="str">
        <f t="shared" si="2"/>
        <v/>
      </c>
      <c r="AD42" s="352" t="str">
        <f>IF('女子一覧表 '!AD42=1,"○","")</f>
        <v/>
      </c>
      <c r="AE42" s="312" t="str">
        <f>IF('女子一覧表 '!AE42=1,"○","")</f>
        <v/>
      </c>
      <c r="AF42" s="312" t="str">
        <f>IF('女子一覧表 '!AF42=1,"○","")</f>
        <v/>
      </c>
      <c r="AG42" s="312" t="str">
        <f>IF('女子一覧表 '!AG42=1,"○","")</f>
        <v/>
      </c>
      <c r="AH42" s="312" t="str">
        <f>IF('女子一覧表 '!AH42=1,"○","")</f>
        <v/>
      </c>
      <c r="AI42" s="312" t="str">
        <f>IF('女子一覧表 '!AI42=1,"○","")</f>
        <v/>
      </c>
      <c r="AJ42" s="312" t="str">
        <f>IF('女子一覧表 '!AJ42=1,"○","")</f>
        <v/>
      </c>
      <c r="AK42" s="312" t="str">
        <f>IF('女子一覧表 '!AK42=1,"○","")</f>
        <v/>
      </c>
      <c r="AL42" s="312" t="str">
        <f>IF('女子一覧表 '!AL42=1,"○","")</f>
        <v/>
      </c>
      <c r="AM42" s="312" t="str">
        <f>IF('女子一覧表 '!AM42=1,"○","")</f>
        <v/>
      </c>
      <c r="AN42" s="312" t="str">
        <f>IF('女子一覧表 '!AN42=1,"○","")</f>
        <v/>
      </c>
      <c r="AO42" s="312" t="str">
        <f>IF('女子一覧表 '!AO42=1,"○","")</f>
        <v/>
      </c>
      <c r="AP42" s="312" t="str">
        <f>IF('女子一覧表 '!AP42=1,"○","")</f>
        <v/>
      </c>
      <c r="AQ42" s="312" t="str">
        <f>IF('女子一覧表 '!AQ42=1,"○","")</f>
        <v/>
      </c>
      <c r="AR42" s="312" t="str">
        <f>IF('女子一覧表 '!AR42=1,"○","")</f>
        <v/>
      </c>
      <c r="AS42" s="312" t="str">
        <f>IF('女子一覧表 '!AS42=1,"○","")</f>
        <v/>
      </c>
      <c r="AT42" s="312" t="str">
        <f>IF('女子一覧表 '!AT42=1,"○","")</f>
        <v/>
      </c>
      <c r="AU42" s="312" t="str">
        <f>IF('女子一覧表 '!AU42=1,"○","")</f>
        <v/>
      </c>
      <c r="AV42" s="312" t="str">
        <f>IF('女子一覧表 '!AV42=1,"○","")</f>
        <v/>
      </c>
      <c r="AW42" s="353" t="str">
        <f>IF('女子一覧表 '!AW42=1,"○","")</f>
        <v/>
      </c>
    </row>
    <row r="43" spans="1:49" ht="12" customHeight="1">
      <c r="A43" s="311">
        <v>36</v>
      </c>
      <c r="B43" s="312" t="str">
        <f>女子種目選択!B39</f>
        <v/>
      </c>
      <c r="C43" s="312" t="str">
        <f>女子種目選択!C39</f>
        <v/>
      </c>
      <c r="D43" s="324" t="str">
        <f>女子種目選択!D39</f>
        <v/>
      </c>
      <c r="E43" s="352" t="str">
        <f>IF('女子一覧表 '!E43=1,"○","")</f>
        <v/>
      </c>
      <c r="F43" s="312" t="str">
        <f>IF('女子一覧表 '!F43=1,"○","")</f>
        <v/>
      </c>
      <c r="G43" s="312" t="str">
        <f>IF('女子一覧表 '!G43=1,"○","")</f>
        <v/>
      </c>
      <c r="H43" s="312" t="str">
        <f>IF('女子一覧表 '!H43=1,"○","")</f>
        <v/>
      </c>
      <c r="I43" s="312" t="str">
        <f>IF('女子一覧表 '!I43=1,"○","")</f>
        <v/>
      </c>
      <c r="J43" s="312" t="str">
        <f>IF('女子一覧表 '!J43=1,"○","")</f>
        <v/>
      </c>
      <c r="K43" s="312" t="str">
        <f>IF('女子一覧表 '!K43=1,"○","")</f>
        <v/>
      </c>
      <c r="L43" s="312" t="str">
        <f>IF('女子一覧表 '!L43=1,"○","")</f>
        <v/>
      </c>
      <c r="M43" s="312" t="str">
        <f>IF('女子一覧表 '!M43=1,"○","")</f>
        <v/>
      </c>
      <c r="N43" s="312" t="str">
        <f>IF('女子一覧表 '!N43=1,"○","")</f>
        <v/>
      </c>
      <c r="O43" s="312" t="str">
        <f>IF('女子一覧表 '!O43=1,"○","")</f>
        <v/>
      </c>
      <c r="P43" s="312" t="str">
        <f>IF('女子一覧表 '!P43=1,"○","")</f>
        <v/>
      </c>
      <c r="Q43" s="312" t="str">
        <f>IF('女子一覧表 '!Q43=1,"○","")</f>
        <v/>
      </c>
      <c r="R43" s="312" t="str">
        <f>IF('女子一覧表 '!R43=1,"○","")</f>
        <v/>
      </c>
      <c r="S43" s="312" t="str">
        <f>IF('女子一覧表 '!S43=1,"○","")</f>
        <v/>
      </c>
      <c r="T43" s="312" t="str">
        <f>IF('女子一覧表 '!T43=1,"○","")</f>
        <v/>
      </c>
      <c r="U43" s="312" t="str">
        <f>IF('女子一覧表 '!U43=1,"○","")</f>
        <v/>
      </c>
      <c r="V43" s="312" t="str">
        <f>IF('女子一覧表 '!V43=1,"○","")</f>
        <v/>
      </c>
      <c r="W43" s="312" t="str">
        <f>IF('女子一覧表 '!W43=1,"○","")</f>
        <v/>
      </c>
      <c r="X43" s="353" t="str">
        <f>IF('女子一覧表 '!X43=1,"○","")</f>
        <v/>
      </c>
      <c r="Z43" s="311">
        <v>36</v>
      </c>
      <c r="AA43" s="312" t="str">
        <f t="shared" si="0"/>
        <v/>
      </c>
      <c r="AB43" s="312" t="str">
        <f t="shared" si="1"/>
        <v/>
      </c>
      <c r="AC43" s="324" t="str">
        <f t="shared" si="2"/>
        <v/>
      </c>
      <c r="AD43" s="352" t="str">
        <f>IF('女子一覧表 '!AD43=1,"○","")</f>
        <v/>
      </c>
      <c r="AE43" s="312" t="str">
        <f>IF('女子一覧表 '!AE43=1,"○","")</f>
        <v/>
      </c>
      <c r="AF43" s="312" t="str">
        <f>IF('女子一覧表 '!AF43=1,"○","")</f>
        <v/>
      </c>
      <c r="AG43" s="312" t="str">
        <f>IF('女子一覧表 '!AG43=1,"○","")</f>
        <v/>
      </c>
      <c r="AH43" s="312" t="str">
        <f>IF('女子一覧表 '!AH43=1,"○","")</f>
        <v/>
      </c>
      <c r="AI43" s="312" t="str">
        <f>IF('女子一覧表 '!AI43=1,"○","")</f>
        <v/>
      </c>
      <c r="AJ43" s="312" t="str">
        <f>IF('女子一覧表 '!AJ43=1,"○","")</f>
        <v/>
      </c>
      <c r="AK43" s="312" t="str">
        <f>IF('女子一覧表 '!AK43=1,"○","")</f>
        <v/>
      </c>
      <c r="AL43" s="312" t="str">
        <f>IF('女子一覧表 '!AL43=1,"○","")</f>
        <v/>
      </c>
      <c r="AM43" s="312" t="str">
        <f>IF('女子一覧表 '!AM43=1,"○","")</f>
        <v/>
      </c>
      <c r="AN43" s="312" t="str">
        <f>IF('女子一覧表 '!AN43=1,"○","")</f>
        <v/>
      </c>
      <c r="AO43" s="312" t="str">
        <f>IF('女子一覧表 '!AO43=1,"○","")</f>
        <v/>
      </c>
      <c r="AP43" s="312" t="str">
        <f>IF('女子一覧表 '!AP43=1,"○","")</f>
        <v/>
      </c>
      <c r="AQ43" s="312" t="str">
        <f>IF('女子一覧表 '!AQ43=1,"○","")</f>
        <v/>
      </c>
      <c r="AR43" s="312" t="str">
        <f>IF('女子一覧表 '!AR43=1,"○","")</f>
        <v/>
      </c>
      <c r="AS43" s="312" t="str">
        <f>IF('女子一覧表 '!AS43=1,"○","")</f>
        <v/>
      </c>
      <c r="AT43" s="312" t="str">
        <f>IF('女子一覧表 '!AT43=1,"○","")</f>
        <v/>
      </c>
      <c r="AU43" s="312" t="str">
        <f>IF('女子一覧表 '!AU43=1,"○","")</f>
        <v/>
      </c>
      <c r="AV43" s="312" t="str">
        <f>IF('女子一覧表 '!AV43=1,"○","")</f>
        <v/>
      </c>
      <c r="AW43" s="353" t="str">
        <f>IF('女子一覧表 '!AW43=1,"○","")</f>
        <v/>
      </c>
    </row>
    <row r="44" spans="1:49" ht="12" customHeight="1">
      <c r="A44" s="311">
        <v>37</v>
      </c>
      <c r="B44" s="312" t="str">
        <f>女子種目選択!B40</f>
        <v/>
      </c>
      <c r="C44" s="312" t="str">
        <f>女子種目選択!C40</f>
        <v/>
      </c>
      <c r="D44" s="324" t="str">
        <f>女子種目選択!D40</f>
        <v/>
      </c>
      <c r="E44" s="352" t="str">
        <f>IF('女子一覧表 '!E44=1,"○","")</f>
        <v/>
      </c>
      <c r="F44" s="312" t="str">
        <f>IF('女子一覧表 '!F44=1,"○","")</f>
        <v/>
      </c>
      <c r="G44" s="312" t="str">
        <f>IF('女子一覧表 '!G44=1,"○","")</f>
        <v/>
      </c>
      <c r="H44" s="312" t="str">
        <f>IF('女子一覧表 '!H44=1,"○","")</f>
        <v/>
      </c>
      <c r="I44" s="312" t="str">
        <f>IF('女子一覧表 '!I44=1,"○","")</f>
        <v/>
      </c>
      <c r="J44" s="312" t="str">
        <f>IF('女子一覧表 '!J44=1,"○","")</f>
        <v/>
      </c>
      <c r="K44" s="312" t="str">
        <f>IF('女子一覧表 '!K44=1,"○","")</f>
        <v/>
      </c>
      <c r="L44" s="312" t="str">
        <f>IF('女子一覧表 '!L44=1,"○","")</f>
        <v/>
      </c>
      <c r="M44" s="312" t="str">
        <f>IF('女子一覧表 '!M44=1,"○","")</f>
        <v/>
      </c>
      <c r="N44" s="312" t="str">
        <f>IF('女子一覧表 '!N44=1,"○","")</f>
        <v/>
      </c>
      <c r="O44" s="312" t="str">
        <f>IF('女子一覧表 '!O44=1,"○","")</f>
        <v/>
      </c>
      <c r="P44" s="312" t="str">
        <f>IF('女子一覧表 '!P44=1,"○","")</f>
        <v/>
      </c>
      <c r="Q44" s="312" t="str">
        <f>IF('女子一覧表 '!Q44=1,"○","")</f>
        <v/>
      </c>
      <c r="R44" s="312" t="str">
        <f>IF('女子一覧表 '!R44=1,"○","")</f>
        <v/>
      </c>
      <c r="S44" s="312" t="str">
        <f>IF('女子一覧表 '!S44=1,"○","")</f>
        <v/>
      </c>
      <c r="T44" s="312" t="str">
        <f>IF('女子一覧表 '!T44=1,"○","")</f>
        <v/>
      </c>
      <c r="U44" s="312" t="str">
        <f>IF('女子一覧表 '!U44=1,"○","")</f>
        <v/>
      </c>
      <c r="V44" s="312" t="str">
        <f>IF('女子一覧表 '!V44=1,"○","")</f>
        <v/>
      </c>
      <c r="W44" s="312" t="str">
        <f>IF('女子一覧表 '!W44=1,"○","")</f>
        <v/>
      </c>
      <c r="X44" s="353" t="str">
        <f>IF('女子一覧表 '!X44=1,"○","")</f>
        <v/>
      </c>
      <c r="Z44" s="311">
        <v>37</v>
      </c>
      <c r="AA44" s="312" t="str">
        <f t="shared" si="0"/>
        <v/>
      </c>
      <c r="AB44" s="312" t="str">
        <f t="shared" si="1"/>
        <v/>
      </c>
      <c r="AC44" s="324" t="str">
        <f t="shared" si="2"/>
        <v/>
      </c>
      <c r="AD44" s="352" t="str">
        <f>IF('女子一覧表 '!AD44=1,"○","")</f>
        <v/>
      </c>
      <c r="AE44" s="312" t="str">
        <f>IF('女子一覧表 '!AE44=1,"○","")</f>
        <v/>
      </c>
      <c r="AF44" s="312" t="str">
        <f>IF('女子一覧表 '!AF44=1,"○","")</f>
        <v/>
      </c>
      <c r="AG44" s="312" t="str">
        <f>IF('女子一覧表 '!AG44=1,"○","")</f>
        <v/>
      </c>
      <c r="AH44" s="312" t="str">
        <f>IF('女子一覧表 '!AH44=1,"○","")</f>
        <v/>
      </c>
      <c r="AI44" s="312" t="str">
        <f>IF('女子一覧表 '!AI44=1,"○","")</f>
        <v/>
      </c>
      <c r="AJ44" s="312" t="str">
        <f>IF('女子一覧表 '!AJ44=1,"○","")</f>
        <v/>
      </c>
      <c r="AK44" s="312" t="str">
        <f>IF('女子一覧表 '!AK44=1,"○","")</f>
        <v/>
      </c>
      <c r="AL44" s="312" t="str">
        <f>IF('女子一覧表 '!AL44=1,"○","")</f>
        <v/>
      </c>
      <c r="AM44" s="312" t="str">
        <f>IF('女子一覧表 '!AM44=1,"○","")</f>
        <v/>
      </c>
      <c r="AN44" s="312" t="str">
        <f>IF('女子一覧表 '!AN44=1,"○","")</f>
        <v/>
      </c>
      <c r="AO44" s="312" t="str">
        <f>IF('女子一覧表 '!AO44=1,"○","")</f>
        <v/>
      </c>
      <c r="AP44" s="312" t="str">
        <f>IF('女子一覧表 '!AP44=1,"○","")</f>
        <v/>
      </c>
      <c r="AQ44" s="312" t="str">
        <f>IF('女子一覧表 '!AQ44=1,"○","")</f>
        <v/>
      </c>
      <c r="AR44" s="312" t="str">
        <f>IF('女子一覧表 '!AR44=1,"○","")</f>
        <v/>
      </c>
      <c r="AS44" s="312" t="str">
        <f>IF('女子一覧表 '!AS44=1,"○","")</f>
        <v/>
      </c>
      <c r="AT44" s="312" t="str">
        <f>IF('女子一覧表 '!AT44=1,"○","")</f>
        <v/>
      </c>
      <c r="AU44" s="312" t="str">
        <f>IF('女子一覧表 '!AU44=1,"○","")</f>
        <v/>
      </c>
      <c r="AV44" s="312" t="str">
        <f>IF('女子一覧表 '!AV44=1,"○","")</f>
        <v/>
      </c>
      <c r="AW44" s="353" t="str">
        <f>IF('女子一覧表 '!AW44=1,"○","")</f>
        <v/>
      </c>
    </row>
    <row r="45" spans="1:49" ht="12" customHeight="1">
      <c r="A45" s="311">
        <v>38</v>
      </c>
      <c r="B45" s="312" t="str">
        <f>女子種目選択!B41</f>
        <v/>
      </c>
      <c r="C45" s="312" t="str">
        <f>女子種目選択!C41</f>
        <v/>
      </c>
      <c r="D45" s="324" t="str">
        <f>女子種目選択!D41</f>
        <v/>
      </c>
      <c r="E45" s="352" t="str">
        <f>IF('女子一覧表 '!E45=1,"○","")</f>
        <v/>
      </c>
      <c r="F45" s="312" t="str">
        <f>IF('女子一覧表 '!F45=1,"○","")</f>
        <v/>
      </c>
      <c r="G45" s="312" t="str">
        <f>IF('女子一覧表 '!G45=1,"○","")</f>
        <v/>
      </c>
      <c r="H45" s="312" t="str">
        <f>IF('女子一覧表 '!H45=1,"○","")</f>
        <v/>
      </c>
      <c r="I45" s="312" t="str">
        <f>IF('女子一覧表 '!I45=1,"○","")</f>
        <v/>
      </c>
      <c r="J45" s="312" t="str">
        <f>IF('女子一覧表 '!J45=1,"○","")</f>
        <v/>
      </c>
      <c r="K45" s="312" t="str">
        <f>IF('女子一覧表 '!K45=1,"○","")</f>
        <v/>
      </c>
      <c r="L45" s="312" t="str">
        <f>IF('女子一覧表 '!L45=1,"○","")</f>
        <v/>
      </c>
      <c r="M45" s="312" t="str">
        <f>IF('女子一覧表 '!M45=1,"○","")</f>
        <v/>
      </c>
      <c r="N45" s="312" t="str">
        <f>IF('女子一覧表 '!N45=1,"○","")</f>
        <v/>
      </c>
      <c r="O45" s="312" t="str">
        <f>IF('女子一覧表 '!O45=1,"○","")</f>
        <v/>
      </c>
      <c r="P45" s="312" t="str">
        <f>IF('女子一覧表 '!P45=1,"○","")</f>
        <v/>
      </c>
      <c r="Q45" s="312" t="str">
        <f>IF('女子一覧表 '!Q45=1,"○","")</f>
        <v/>
      </c>
      <c r="R45" s="312" t="str">
        <f>IF('女子一覧表 '!R45=1,"○","")</f>
        <v/>
      </c>
      <c r="S45" s="312" t="str">
        <f>IF('女子一覧表 '!S45=1,"○","")</f>
        <v/>
      </c>
      <c r="T45" s="312" t="str">
        <f>IF('女子一覧表 '!T45=1,"○","")</f>
        <v/>
      </c>
      <c r="U45" s="312" t="str">
        <f>IF('女子一覧表 '!U45=1,"○","")</f>
        <v/>
      </c>
      <c r="V45" s="312" t="str">
        <f>IF('女子一覧表 '!V45=1,"○","")</f>
        <v/>
      </c>
      <c r="W45" s="312" t="str">
        <f>IF('女子一覧表 '!W45=1,"○","")</f>
        <v/>
      </c>
      <c r="X45" s="353" t="str">
        <f>IF('女子一覧表 '!X45=1,"○","")</f>
        <v/>
      </c>
      <c r="Z45" s="311">
        <v>38</v>
      </c>
      <c r="AA45" s="312" t="str">
        <f t="shared" si="0"/>
        <v/>
      </c>
      <c r="AB45" s="312" t="str">
        <f t="shared" si="1"/>
        <v/>
      </c>
      <c r="AC45" s="324" t="str">
        <f t="shared" si="2"/>
        <v/>
      </c>
      <c r="AD45" s="352" t="str">
        <f>IF('女子一覧表 '!AD45=1,"○","")</f>
        <v/>
      </c>
      <c r="AE45" s="312" t="str">
        <f>IF('女子一覧表 '!AE45=1,"○","")</f>
        <v/>
      </c>
      <c r="AF45" s="312" t="str">
        <f>IF('女子一覧表 '!AF45=1,"○","")</f>
        <v/>
      </c>
      <c r="AG45" s="312" t="str">
        <f>IF('女子一覧表 '!AG45=1,"○","")</f>
        <v/>
      </c>
      <c r="AH45" s="312" t="str">
        <f>IF('女子一覧表 '!AH45=1,"○","")</f>
        <v/>
      </c>
      <c r="AI45" s="312" t="str">
        <f>IF('女子一覧表 '!AI45=1,"○","")</f>
        <v/>
      </c>
      <c r="AJ45" s="312" t="str">
        <f>IF('女子一覧表 '!AJ45=1,"○","")</f>
        <v/>
      </c>
      <c r="AK45" s="312" t="str">
        <f>IF('女子一覧表 '!AK45=1,"○","")</f>
        <v/>
      </c>
      <c r="AL45" s="312" t="str">
        <f>IF('女子一覧表 '!AL45=1,"○","")</f>
        <v/>
      </c>
      <c r="AM45" s="312" t="str">
        <f>IF('女子一覧表 '!AM45=1,"○","")</f>
        <v/>
      </c>
      <c r="AN45" s="312" t="str">
        <f>IF('女子一覧表 '!AN45=1,"○","")</f>
        <v/>
      </c>
      <c r="AO45" s="312" t="str">
        <f>IF('女子一覧表 '!AO45=1,"○","")</f>
        <v/>
      </c>
      <c r="AP45" s="312" t="str">
        <f>IF('女子一覧表 '!AP45=1,"○","")</f>
        <v/>
      </c>
      <c r="AQ45" s="312" t="str">
        <f>IF('女子一覧表 '!AQ45=1,"○","")</f>
        <v/>
      </c>
      <c r="AR45" s="312" t="str">
        <f>IF('女子一覧表 '!AR45=1,"○","")</f>
        <v/>
      </c>
      <c r="AS45" s="312" t="str">
        <f>IF('女子一覧表 '!AS45=1,"○","")</f>
        <v/>
      </c>
      <c r="AT45" s="312" t="str">
        <f>IF('女子一覧表 '!AT45=1,"○","")</f>
        <v/>
      </c>
      <c r="AU45" s="312" t="str">
        <f>IF('女子一覧表 '!AU45=1,"○","")</f>
        <v/>
      </c>
      <c r="AV45" s="312" t="str">
        <f>IF('女子一覧表 '!AV45=1,"○","")</f>
        <v/>
      </c>
      <c r="AW45" s="353" t="str">
        <f>IF('女子一覧表 '!AW45=1,"○","")</f>
        <v/>
      </c>
    </row>
    <row r="46" spans="1:49" ht="12" customHeight="1">
      <c r="A46" s="311">
        <v>39</v>
      </c>
      <c r="B46" s="312" t="str">
        <f>女子種目選択!B42</f>
        <v/>
      </c>
      <c r="C46" s="312" t="str">
        <f>女子種目選択!C42</f>
        <v/>
      </c>
      <c r="D46" s="324" t="str">
        <f>女子種目選択!D42</f>
        <v/>
      </c>
      <c r="E46" s="352" t="str">
        <f>IF('女子一覧表 '!E46=1,"○","")</f>
        <v/>
      </c>
      <c r="F46" s="312" t="str">
        <f>IF('女子一覧表 '!F46=1,"○","")</f>
        <v/>
      </c>
      <c r="G46" s="312" t="str">
        <f>IF('女子一覧表 '!G46=1,"○","")</f>
        <v/>
      </c>
      <c r="H46" s="312" t="str">
        <f>IF('女子一覧表 '!H46=1,"○","")</f>
        <v/>
      </c>
      <c r="I46" s="312" t="str">
        <f>IF('女子一覧表 '!I46=1,"○","")</f>
        <v/>
      </c>
      <c r="J46" s="312" t="str">
        <f>IF('女子一覧表 '!J46=1,"○","")</f>
        <v/>
      </c>
      <c r="K46" s="312" t="str">
        <f>IF('女子一覧表 '!K46=1,"○","")</f>
        <v/>
      </c>
      <c r="L46" s="312" t="str">
        <f>IF('女子一覧表 '!L46=1,"○","")</f>
        <v/>
      </c>
      <c r="M46" s="312" t="str">
        <f>IF('女子一覧表 '!M46=1,"○","")</f>
        <v/>
      </c>
      <c r="N46" s="312" t="str">
        <f>IF('女子一覧表 '!N46=1,"○","")</f>
        <v/>
      </c>
      <c r="O46" s="312" t="str">
        <f>IF('女子一覧表 '!O46=1,"○","")</f>
        <v/>
      </c>
      <c r="P46" s="312" t="str">
        <f>IF('女子一覧表 '!P46=1,"○","")</f>
        <v/>
      </c>
      <c r="Q46" s="312" t="str">
        <f>IF('女子一覧表 '!Q46=1,"○","")</f>
        <v/>
      </c>
      <c r="R46" s="312" t="str">
        <f>IF('女子一覧表 '!R46=1,"○","")</f>
        <v/>
      </c>
      <c r="S46" s="312" t="str">
        <f>IF('女子一覧表 '!S46=1,"○","")</f>
        <v/>
      </c>
      <c r="T46" s="312" t="str">
        <f>IF('女子一覧表 '!T46=1,"○","")</f>
        <v/>
      </c>
      <c r="U46" s="312" t="str">
        <f>IF('女子一覧表 '!U46=1,"○","")</f>
        <v/>
      </c>
      <c r="V46" s="312" t="str">
        <f>IF('女子一覧表 '!V46=1,"○","")</f>
        <v/>
      </c>
      <c r="W46" s="312" t="str">
        <f>IF('女子一覧表 '!W46=1,"○","")</f>
        <v/>
      </c>
      <c r="X46" s="353" t="str">
        <f>IF('女子一覧表 '!X46=1,"○","")</f>
        <v/>
      </c>
      <c r="Z46" s="311">
        <v>39</v>
      </c>
      <c r="AA46" s="312" t="str">
        <f t="shared" si="0"/>
        <v/>
      </c>
      <c r="AB46" s="312" t="str">
        <f t="shared" si="1"/>
        <v/>
      </c>
      <c r="AC46" s="324" t="str">
        <f t="shared" si="2"/>
        <v/>
      </c>
      <c r="AD46" s="352" t="str">
        <f>IF('女子一覧表 '!AD46=1,"○","")</f>
        <v/>
      </c>
      <c r="AE46" s="312" t="str">
        <f>IF('女子一覧表 '!AE46=1,"○","")</f>
        <v/>
      </c>
      <c r="AF46" s="312" t="str">
        <f>IF('女子一覧表 '!AF46=1,"○","")</f>
        <v/>
      </c>
      <c r="AG46" s="312" t="str">
        <f>IF('女子一覧表 '!AG46=1,"○","")</f>
        <v/>
      </c>
      <c r="AH46" s="312" t="str">
        <f>IF('女子一覧表 '!AH46=1,"○","")</f>
        <v/>
      </c>
      <c r="AI46" s="312" t="str">
        <f>IF('女子一覧表 '!AI46=1,"○","")</f>
        <v/>
      </c>
      <c r="AJ46" s="312" t="str">
        <f>IF('女子一覧表 '!AJ46=1,"○","")</f>
        <v/>
      </c>
      <c r="AK46" s="312" t="str">
        <f>IF('女子一覧表 '!AK46=1,"○","")</f>
        <v/>
      </c>
      <c r="AL46" s="312" t="str">
        <f>IF('女子一覧表 '!AL46=1,"○","")</f>
        <v/>
      </c>
      <c r="AM46" s="312" t="str">
        <f>IF('女子一覧表 '!AM46=1,"○","")</f>
        <v/>
      </c>
      <c r="AN46" s="312" t="str">
        <f>IF('女子一覧表 '!AN46=1,"○","")</f>
        <v/>
      </c>
      <c r="AO46" s="312" t="str">
        <f>IF('女子一覧表 '!AO46=1,"○","")</f>
        <v/>
      </c>
      <c r="AP46" s="312" t="str">
        <f>IF('女子一覧表 '!AP46=1,"○","")</f>
        <v/>
      </c>
      <c r="AQ46" s="312" t="str">
        <f>IF('女子一覧表 '!AQ46=1,"○","")</f>
        <v/>
      </c>
      <c r="AR46" s="312" t="str">
        <f>IF('女子一覧表 '!AR46=1,"○","")</f>
        <v/>
      </c>
      <c r="AS46" s="312" t="str">
        <f>IF('女子一覧表 '!AS46=1,"○","")</f>
        <v/>
      </c>
      <c r="AT46" s="312" t="str">
        <f>IF('女子一覧表 '!AT46=1,"○","")</f>
        <v/>
      </c>
      <c r="AU46" s="312" t="str">
        <f>IF('女子一覧表 '!AU46=1,"○","")</f>
        <v/>
      </c>
      <c r="AV46" s="312" t="str">
        <f>IF('女子一覧表 '!AV46=1,"○","")</f>
        <v/>
      </c>
      <c r="AW46" s="353" t="str">
        <f>IF('女子一覧表 '!AW46=1,"○","")</f>
        <v/>
      </c>
    </row>
    <row r="47" spans="1:49" ht="12" customHeight="1">
      <c r="A47" s="311">
        <v>40</v>
      </c>
      <c r="B47" s="312" t="str">
        <f>女子種目選択!B43</f>
        <v/>
      </c>
      <c r="C47" s="312" t="str">
        <f>女子種目選択!C43</f>
        <v/>
      </c>
      <c r="D47" s="324" t="str">
        <f>女子種目選択!D43</f>
        <v/>
      </c>
      <c r="E47" s="352" t="str">
        <f>IF('女子一覧表 '!E47=1,"○","")</f>
        <v/>
      </c>
      <c r="F47" s="312" t="str">
        <f>IF('女子一覧表 '!F47=1,"○","")</f>
        <v/>
      </c>
      <c r="G47" s="312" t="str">
        <f>IF('女子一覧表 '!G47=1,"○","")</f>
        <v/>
      </c>
      <c r="H47" s="312" t="str">
        <f>IF('女子一覧表 '!H47=1,"○","")</f>
        <v/>
      </c>
      <c r="I47" s="312" t="str">
        <f>IF('女子一覧表 '!I47=1,"○","")</f>
        <v/>
      </c>
      <c r="J47" s="312" t="str">
        <f>IF('女子一覧表 '!J47=1,"○","")</f>
        <v/>
      </c>
      <c r="K47" s="312" t="str">
        <f>IF('女子一覧表 '!K47=1,"○","")</f>
        <v/>
      </c>
      <c r="L47" s="312" t="str">
        <f>IF('女子一覧表 '!L47=1,"○","")</f>
        <v/>
      </c>
      <c r="M47" s="312" t="str">
        <f>IF('女子一覧表 '!M47=1,"○","")</f>
        <v/>
      </c>
      <c r="N47" s="312" t="str">
        <f>IF('女子一覧表 '!N47=1,"○","")</f>
        <v/>
      </c>
      <c r="O47" s="312" t="str">
        <f>IF('女子一覧表 '!O47=1,"○","")</f>
        <v/>
      </c>
      <c r="P47" s="312" t="str">
        <f>IF('女子一覧表 '!P47=1,"○","")</f>
        <v/>
      </c>
      <c r="Q47" s="312" t="str">
        <f>IF('女子一覧表 '!Q47=1,"○","")</f>
        <v/>
      </c>
      <c r="R47" s="312" t="str">
        <f>IF('女子一覧表 '!R47=1,"○","")</f>
        <v/>
      </c>
      <c r="S47" s="312" t="str">
        <f>IF('女子一覧表 '!S47=1,"○","")</f>
        <v/>
      </c>
      <c r="T47" s="312" t="str">
        <f>IF('女子一覧表 '!T47=1,"○","")</f>
        <v/>
      </c>
      <c r="U47" s="312" t="str">
        <f>IF('女子一覧表 '!U47=1,"○","")</f>
        <v/>
      </c>
      <c r="V47" s="312" t="str">
        <f>IF('女子一覧表 '!V47=1,"○","")</f>
        <v/>
      </c>
      <c r="W47" s="312" t="str">
        <f>IF('女子一覧表 '!W47=1,"○","")</f>
        <v/>
      </c>
      <c r="X47" s="353" t="str">
        <f>IF('女子一覧表 '!X47=1,"○","")</f>
        <v/>
      </c>
      <c r="Z47" s="311">
        <v>40</v>
      </c>
      <c r="AA47" s="312" t="str">
        <f t="shared" si="0"/>
        <v/>
      </c>
      <c r="AB47" s="312" t="str">
        <f t="shared" si="1"/>
        <v/>
      </c>
      <c r="AC47" s="324" t="str">
        <f t="shared" si="2"/>
        <v/>
      </c>
      <c r="AD47" s="352" t="str">
        <f>IF('女子一覧表 '!AD47=1,"○","")</f>
        <v/>
      </c>
      <c r="AE47" s="312" t="str">
        <f>IF('女子一覧表 '!AE47=1,"○","")</f>
        <v/>
      </c>
      <c r="AF47" s="312" t="str">
        <f>IF('女子一覧表 '!AF47=1,"○","")</f>
        <v/>
      </c>
      <c r="AG47" s="312" t="str">
        <f>IF('女子一覧表 '!AG47=1,"○","")</f>
        <v/>
      </c>
      <c r="AH47" s="312" t="str">
        <f>IF('女子一覧表 '!AH47=1,"○","")</f>
        <v/>
      </c>
      <c r="AI47" s="312" t="str">
        <f>IF('女子一覧表 '!AI47=1,"○","")</f>
        <v/>
      </c>
      <c r="AJ47" s="312" t="str">
        <f>IF('女子一覧表 '!AJ47=1,"○","")</f>
        <v/>
      </c>
      <c r="AK47" s="312" t="str">
        <f>IF('女子一覧表 '!AK47=1,"○","")</f>
        <v/>
      </c>
      <c r="AL47" s="312" t="str">
        <f>IF('女子一覧表 '!AL47=1,"○","")</f>
        <v/>
      </c>
      <c r="AM47" s="312" t="str">
        <f>IF('女子一覧表 '!AM47=1,"○","")</f>
        <v/>
      </c>
      <c r="AN47" s="312" t="str">
        <f>IF('女子一覧表 '!AN47=1,"○","")</f>
        <v/>
      </c>
      <c r="AO47" s="312" t="str">
        <f>IF('女子一覧表 '!AO47=1,"○","")</f>
        <v/>
      </c>
      <c r="AP47" s="312" t="str">
        <f>IF('女子一覧表 '!AP47=1,"○","")</f>
        <v/>
      </c>
      <c r="AQ47" s="312" t="str">
        <f>IF('女子一覧表 '!AQ47=1,"○","")</f>
        <v/>
      </c>
      <c r="AR47" s="312" t="str">
        <f>IF('女子一覧表 '!AR47=1,"○","")</f>
        <v/>
      </c>
      <c r="AS47" s="312" t="str">
        <f>IF('女子一覧表 '!AS47=1,"○","")</f>
        <v/>
      </c>
      <c r="AT47" s="312" t="str">
        <f>IF('女子一覧表 '!AT47=1,"○","")</f>
        <v/>
      </c>
      <c r="AU47" s="312" t="str">
        <f>IF('女子一覧表 '!AU47=1,"○","")</f>
        <v/>
      </c>
      <c r="AV47" s="312" t="str">
        <f>IF('女子一覧表 '!AV47=1,"○","")</f>
        <v/>
      </c>
      <c r="AW47" s="353" t="str">
        <f>IF('女子一覧表 '!AW47=1,"○","")</f>
        <v/>
      </c>
    </row>
    <row r="48" spans="1:49" ht="12" customHeight="1">
      <c r="A48" s="311">
        <v>41</v>
      </c>
      <c r="B48" s="312" t="str">
        <f>女子種目選択!B44</f>
        <v/>
      </c>
      <c r="C48" s="312" t="str">
        <f>女子種目選択!C44</f>
        <v/>
      </c>
      <c r="D48" s="324" t="str">
        <f>女子種目選択!D44</f>
        <v/>
      </c>
      <c r="E48" s="352" t="str">
        <f>IF('女子一覧表 '!E48=1,"○","")</f>
        <v/>
      </c>
      <c r="F48" s="312" t="str">
        <f>IF('女子一覧表 '!F48=1,"○","")</f>
        <v/>
      </c>
      <c r="G48" s="312" t="str">
        <f>IF('女子一覧表 '!G48=1,"○","")</f>
        <v/>
      </c>
      <c r="H48" s="312" t="str">
        <f>IF('女子一覧表 '!H48=1,"○","")</f>
        <v/>
      </c>
      <c r="I48" s="312" t="str">
        <f>IF('女子一覧表 '!I48=1,"○","")</f>
        <v/>
      </c>
      <c r="J48" s="312" t="str">
        <f>IF('女子一覧表 '!J48=1,"○","")</f>
        <v/>
      </c>
      <c r="K48" s="312" t="str">
        <f>IF('女子一覧表 '!K48=1,"○","")</f>
        <v/>
      </c>
      <c r="L48" s="312" t="str">
        <f>IF('女子一覧表 '!L48=1,"○","")</f>
        <v/>
      </c>
      <c r="M48" s="312" t="str">
        <f>IF('女子一覧表 '!M48=1,"○","")</f>
        <v/>
      </c>
      <c r="N48" s="312" t="str">
        <f>IF('女子一覧表 '!N48=1,"○","")</f>
        <v/>
      </c>
      <c r="O48" s="312" t="str">
        <f>IF('女子一覧表 '!O48=1,"○","")</f>
        <v/>
      </c>
      <c r="P48" s="312" t="str">
        <f>IF('女子一覧表 '!P48=1,"○","")</f>
        <v/>
      </c>
      <c r="Q48" s="312" t="str">
        <f>IF('女子一覧表 '!Q48=1,"○","")</f>
        <v/>
      </c>
      <c r="R48" s="312" t="str">
        <f>IF('女子一覧表 '!R48=1,"○","")</f>
        <v/>
      </c>
      <c r="S48" s="312" t="str">
        <f>IF('女子一覧表 '!S48=1,"○","")</f>
        <v/>
      </c>
      <c r="T48" s="312" t="str">
        <f>IF('女子一覧表 '!T48=1,"○","")</f>
        <v/>
      </c>
      <c r="U48" s="312" t="str">
        <f>IF('女子一覧表 '!U48=1,"○","")</f>
        <v/>
      </c>
      <c r="V48" s="312" t="str">
        <f>IF('女子一覧表 '!V48=1,"○","")</f>
        <v/>
      </c>
      <c r="W48" s="312" t="str">
        <f>IF('女子一覧表 '!W48=1,"○","")</f>
        <v/>
      </c>
      <c r="X48" s="353" t="str">
        <f>IF('女子一覧表 '!X48=1,"○","")</f>
        <v/>
      </c>
      <c r="Z48" s="311">
        <v>41</v>
      </c>
      <c r="AA48" s="312" t="str">
        <f t="shared" si="0"/>
        <v/>
      </c>
      <c r="AB48" s="312" t="str">
        <f t="shared" si="1"/>
        <v/>
      </c>
      <c r="AC48" s="324" t="str">
        <f t="shared" si="2"/>
        <v/>
      </c>
      <c r="AD48" s="352" t="str">
        <f>IF('女子一覧表 '!AD48=1,"○","")</f>
        <v/>
      </c>
      <c r="AE48" s="312" t="str">
        <f>IF('女子一覧表 '!AE48=1,"○","")</f>
        <v/>
      </c>
      <c r="AF48" s="312" t="str">
        <f>IF('女子一覧表 '!AF48=1,"○","")</f>
        <v/>
      </c>
      <c r="AG48" s="312" t="str">
        <f>IF('女子一覧表 '!AG48=1,"○","")</f>
        <v/>
      </c>
      <c r="AH48" s="312" t="str">
        <f>IF('女子一覧表 '!AH48=1,"○","")</f>
        <v/>
      </c>
      <c r="AI48" s="312" t="str">
        <f>IF('女子一覧表 '!AI48=1,"○","")</f>
        <v/>
      </c>
      <c r="AJ48" s="312" t="str">
        <f>IF('女子一覧表 '!AJ48=1,"○","")</f>
        <v/>
      </c>
      <c r="AK48" s="312" t="str">
        <f>IF('女子一覧表 '!AK48=1,"○","")</f>
        <v/>
      </c>
      <c r="AL48" s="312" t="str">
        <f>IF('女子一覧表 '!AL48=1,"○","")</f>
        <v/>
      </c>
      <c r="AM48" s="312" t="str">
        <f>IF('女子一覧表 '!AM48=1,"○","")</f>
        <v/>
      </c>
      <c r="AN48" s="312" t="str">
        <f>IF('女子一覧表 '!AN48=1,"○","")</f>
        <v/>
      </c>
      <c r="AO48" s="312" t="str">
        <f>IF('女子一覧表 '!AO48=1,"○","")</f>
        <v/>
      </c>
      <c r="AP48" s="312" t="str">
        <f>IF('女子一覧表 '!AP48=1,"○","")</f>
        <v/>
      </c>
      <c r="AQ48" s="312" t="str">
        <f>IF('女子一覧表 '!AQ48=1,"○","")</f>
        <v/>
      </c>
      <c r="AR48" s="312" t="str">
        <f>IF('女子一覧表 '!AR48=1,"○","")</f>
        <v/>
      </c>
      <c r="AS48" s="312" t="str">
        <f>IF('女子一覧表 '!AS48=1,"○","")</f>
        <v/>
      </c>
      <c r="AT48" s="312" t="str">
        <f>IF('女子一覧表 '!AT48=1,"○","")</f>
        <v/>
      </c>
      <c r="AU48" s="312" t="str">
        <f>IF('女子一覧表 '!AU48=1,"○","")</f>
        <v/>
      </c>
      <c r="AV48" s="312" t="str">
        <f>IF('女子一覧表 '!AV48=1,"○","")</f>
        <v/>
      </c>
      <c r="AW48" s="353" t="str">
        <f>IF('女子一覧表 '!AW48=1,"○","")</f>
        <v/>
      </c>
    </row>
    <row r="49" spans="1:49" ht="12" customHeight="1">
      <c r="A49" s="311">
        <v>42</v>
      </c>
      <c r="B49" s="312" t="str">
        <f>女子種目選択!B45</f>
        <v/>
      </c>
      <c r="C49" s="312" t="str">
        <f>女子種目選択!C45</f>
        <v/>
      </c>
      <c r="D49" s="324" t="str">
        <f>女子種目選択!D45</f>
        <v/>
      </c>
      <c r="E49" s="352" t="str">
        <f>IF('女子一覧表 '!E49=1,"○","")</f>
        <v/>
      </c>
      <c r="F49" s="312" t="str">
        <f>IF('女子一覧表 '!F49=1,"○","")</f>
        <v/>
      </c>
      <c r="G49" s="312" t="str">
        <f>IF('女子一覧表 '!G49=1,"○","")</f>
        <v/>
      </c>
      <c r="H49" s="312" t="str">
        <f>IF('女子一覧表 '!H49=1,"○","")</f>
        <v/>
      </c>
      <c r="I49" s="312" t="str">
        <f>IF('女子一覧表 '!I49=1,"○","")</f>
        <v/>
      </c>
      <c r="J49" s="312" t="str">
        <f>IF('女子一覧表 '!J49=1,"○","")</f>
        <v/>
      </c>
      <c r="K49" s="312" t="str">
        <f>IF('女子一覧表 '!K49=1,"○","")</f>
        <v/>
      </c>
      <c r="L49" s="312" t="str">
        <f>IF('女子一覧表 '!L49=1,"○","")</f>
        <v/>
      </c>
      <c r="M49" s="312" t="str">
        <f>IF('女子一覧表 '!M49=1,"○","")</f>
        <v/>
      </c>
      <c r="N49" s="312" t="str">
        <f>IF('女子一覧表 '!N49=1,"○","")</f>
        <v/>
      </c>
      <c r="O49" s="312" t="str">
        <f>IF('女子一覧表 '!O49=1,"○","")</f>
        <v/>
      </c>
      <c r="P49" s="312" t="str">
        <f>IF('女子一覧表 '!P49=1,"○","")</f>
        <v/>
      </c>
      <c r="Q49" s="312" t="str">
        <f>IF('女子一覧表 '!Q49=1,"○","")</f>
        <v/>
      </c>
      <c r="R49" s="312" t="str">
        <f>IF('女子一覧表 '!R49=1,"○","")</f>
        <v/>
      </c>
      <c r="S49" s="312" t="str">
        <f>IF('女子一覧表 '!S49=1,"○","")</f>
        <v/>
      </c>
      <c r="T49" s="312" t="str">
        <f>IF('女子一覧表 '!T49=1,"○","")</f>
        <v/>
      </c>
      <c r="U49" s="312" t="str">
        <f>IF('女子一覧表 '!U49=1,"○","")</f>
        <v/>
      </c>
      <c r="V49" s="312" t="str">
        <f>IF('女子一覧表 '!V49=1,"○","")</f>
        <v/>
      </c>
      <c r="W49" s="312" t="str">
        <f>IF('女子一覧表 '!W49=1,"○","")</f>
        <v/>
      </c>
      <c r="X49" s="353" t="str">
        <f>IF('女子一覧表 '!X49=1,"○","")</f>
        <v/>
      </c>
      <c r="Z49" s="311">
        <v>42</v>
      </c>
      <c r="AA49" s="312" t="str">
        <f t="shared" si="0"/>
        <v/>
      </c>
      <c r="AB49" s="312" t="str">
        <f t="shared" si="1"/>
        <v/>
      </c>
      <c r="AC49" s="324" t="str">
        <f t="shared" si="2"/>
        <v/>
      </c>
      <c r="AD49" s="352" t="str">
        <f>IF('女子一覧表 '!AD49=1,"○","")</f>
        <v/>
      </c>
      <c r="AE49" s="312" t="str">
        <f>IF('女子一覧表 '!AE49=1,"○","")</f>
        <v/>
      </c>
      <c r="AF49" s="312" t="str">
        <f>IF('女子一覧表 '!AF49=1,"○","")</f>
        <v/>
      </c>
      <c r="AG49" s="312" t="str">
        <f>IF('女子一覧表 '!AG49=1,"○","")</f>
        <v/>
      </c>
      <c r="AH49" s="312" t="str">
        <f>IF('女子一覧表 '!AH49=1,"○","")</f>
        <v/>
      </c>
      <c r="AI49" s="312" t="str">
        <f>IF('女子一覧表 '!AI49=1,"○","")</f>
        <v/>
      </c>
      <c r="AJ49" s="312" t="str">
        <f>IF('女子一覧表 '!AJ49=1,"○","")</f>
        <v/>
      </c>
      <c r="AK49" s="312" t="str">
        <f>IF('女子一覧表 '!AK49=1,"○","")</f>
        <v/>
      </c>
      <c r="AL49" s="312" t="str">
        <f>IF('女子一覧表 '!AL49=1,"○","")</f>
        <v/>
      </c>
      <c r="AM49" s="312" t="str">
        <f>IF('女子一覧表 '!AM49=1,"○","")</f>
        <v/>
      </c>
      <c r="AN49" s="312" t="str">
        <f>IF('女子一覧表 '!AN49=1,"○","")</f>
        <v/>
      </c>
      <c r="AO49" s="312" t="str">
        <f>IF('女子一覧表 '!AO49=1,"○","")</f>
        <v/>
      </c>
      <c r="AP49" s="312" t="str">
        <f>IF('女子一覧表 '!AP49=1,"○","")</f>
        <v/>
      </c>
      <c r="AQ49" s="312" t="str">
        <f>IF('女子一覧表 '!AQ49=1,"○","")</f>
        <v/>
      </c>
      <c r="AR49" s="312" t="str">
        <f>IF('女子一覧表 '!AR49=1,"○","")</f>
        <v/>
      </c>
      <c r="AS49" s="312" t="str">
        <f>IF('女子一覧表 '!AS49=1,"○","")</f>
        <v/>
      </c>
      <c r="AT49" s="312" t="str">
        <f>IF('女子一覧表 '!AT49=1,"○","")</f>
        <v/>
      </c>
      <c r="AU49" s="312" t="str">
        <f>IF('女子一覧表 '!AU49=1,"○","")</f>
        <v/>
      </c>
      <c r="AV49" s="312" t="str">
        <f>IF('女子一覧表 '!AV49=1,"○","")</f>
        <v/>
      </c>
      <c r="AW49" s="353" t="str">
        <f>IF('女子一覧表 '!AW49=1,"○","")</f>
        <v/>
      </c>
    </row>
    <row r="50" spans="1:49" ht="12" customHeight="1">
      <c r="A50" s="311">
        <v>43</v>
      </c>
      <c r="B50" s="312" t="str">
        <f>女子種目選択!B46</f>
        <v/>
      </c>
      <c r="C50" s="312" t="str">
        <f>女子種目選択!C46</f>
        <v/>
      </c>
      <c r="D50" s="324" t="str">
        <f>女子種目選択!D46</f>
        <v/>
      </c>
      <c r="E50" s="352" t="str">
        <f>IF('女子一覧表 '!E50=1,"○","")</f>
        <v/>
      </c>
      <c r="F50" s="312" t="str">
        <f>IF('女子一覧表 '!F50=1,"○","")</f>
        <v/>
      </c>
      <c r="G50" s="312" t="str">
        <f>IF('女子一覧表 '!G50=1,"○","")</f>
        <v/>
      </c>
      <c r="H50" s="312" t="str">
        <f>IF('女子一覧表 '!H50=1,"○","")</f>
        <v/>
      </c>
      <c r="I50" s="312" t="str">
        <f>IF('女子一覧表 '!I50=1,"○","")</f>
        <v/>
      </c>
      <c r="J50" s="312" t="str">
        <f>IF('女子一覧表 '!J50=1,"○","")</f>
        <v/>
      </c>
      <c r="K50" s="312" t="str">
        <f>IF('女子一覧表 '!K50=1,"○","")</f>
        <v/>
      </c>
      <c r="L50" s="312" t="str">
        <f>IF('女子一覧表 '!L50=1,"○","")</f>
        <v/>
      </c>
      <c r="M50" s="312" t="str">
        <f>IF('女子一覧表 '!M50=1,"○","")</f>
        <v/>
      </c>
      <c r="N50" s="312" t="str">
        <f>IF('女子一覧表 '!N50=1,"○","")</f>
        <v/>
      </c>
      <c r="O50" s="312" t="str">
        <f>IF('女子一覧表 '!O50=1,"○","")</f>
        <v/>
      </c>
      <c r="P50" s="312" t="str">
        <f>IF('女子一覧表 '!P50=1,"○","")</f>
        <v/>
      </c>
      <c r="Q50" s="312" t="str">
        <f>IF('女子一覧表 '!Q50=1,"○","")</f>
        <v/>
      </c>
      <c r="R50" s="312" t="str">
        <f>IF('女子一覧表 '!R50=1,"○","")</f>
        <v/>
      </c>
      <c r="S50" s="312" t="str">
        <f>IF('女子一覧表 '!S50=1,"○","")</f>
        <v/>
      </c>
      <c r="T50" s="312" t="str">
        <f>IF('女子一覧表 '!T50=1,"○","")</f>
        <v/>
      </c>
      <c r="U50" s="312" t="str">
        <f>IF('女子一覧表 '!U50=1,"○","")</f>
        <v/>
      </c>
      <c r="V50" s="312" t="str">
        <f>IF('女子一覧表 '!V50=1,"○","")</f>
        <v/>
      </c>
      <c r="W50" s="312" t="str">
        <f>IF('女子一覧表 '!W50=1,"○","")</f>
        <v/>
      </c>
      <c r="X50" s="353" t="str">
        <f>IF('女子一覧表 '!X50=1,"○","")</f>
        <v/>
      </c>
      <c r="Z50" s="311">
        <v>43</v>
      </c>
      <c r="AA50" s="312" t="str">
        <f t="shared" si="0"/>
        <v/>
      </c>
      <c r="AB50" s="312" t="str">
        <f t="shared" si="1"/>
        <v/>
      </c>
      <c r="AC50" s="324" t="str">
        <f t="shared" si="2"/>
        <v/>
      </c>
      <c r="AD50" s="352" t="str">
        <f>IF('女子一覧表 '!AD50=1,"○","")</f>
        <v/>
      </c>
      <c r="AE50" s="312" t="str">
        <f>IF('女子一覧表 '!AE50=1,"○","")</f>
        <v/>
      </c>
      <c r="AF50" s="312" t="str">
        <f>IF('女子一覧表 '!AF50=1,"○","")</f>
        <v/>
      </c>
      <c r="AG50" s="312" t="str">
        <f>IF('女子一覧表 '!AG50=1,"○","")</f>
        <v/>
      </c>
      <c r="AH50" s="312" t="str">
        <f>IF('女子一覧表 '!AH50=1,"○","")</f>
        <v/>
      </c>
      <c r="AI50" s="312" t="str">
        <f>IF('女子一覧表 '!AI50=1,"○","")</f>
        <v/>
      </c>
      <c r="AJ50" s="312" t="str">
        <f>IF('女子一覧表 '!AJ50=1,"○","")</f>
        <v/>
      </c>
      <c r="AK50" s="312" t="str">
        <f>IF('女子一覧表 '!AK50=1,"○","")</f>
        <v/>
      </c>
      <c r="AL50" s="312" t="str">
        <f>IF('女子一覧表 '!AL50=1,"○","")</f>
        <v/>
      </c>
      <c r="AM50" s="312" t="str">
        <f>IF('女子一覧表 '!AM50=1,"○","")</f>
        <v/>
      </c>
      <c r="AN50" s="312" t="str">
        <f>IF('女子一覧表 '!AN50=1,"○","")</f>
        <v/>
      </c>
      <c r="AO50" s="312" t="str">
        <f>IF('女子一覧表 '!AO50=1,"○","")</f>
        <v/>
      </c>
      <c r="AP50" s="312" t="str">
        <f>IF('女子一覧表 '!AP50=1,"○","")</f>
        <v/>
      </c>
      <c r="AQ50" s="312" t="str">
        <f>IF('女子一覧表 '!AQ50=1,"○","")</f>
        <v/>
      </c>
      <c r="AR50" s="312" t="str">
        <f>IF('女子一覧表 '!AR50=1,"○","")</f>
        <v/>
      </c>
      <c r="AS50" s="312" t="str">
        <f>IF('女子一覧表 '!AS50=1,"○","")</f>
        <v/>
      </c>
      <c r="AT50" s="312" t="str">
        <f>IF('女子一覧表 '!AT50=1,"○","")</f>
        <v/>
      </c>
      <c r="AU50" s="312" t="str">
        <f>IF('女子一覧表 '!AU50=1,"○","")</f>
        <v/>
      </c>
      <c r="AV50" s="312" t="str">
        <f>IF('女子一覧表 '!AV50=1,"○","")</f>
        <v/>
      </c>
      <c r="AW50" s="353" t="str">
        <f>IF('女子一覧表 '!AW50=1,"○","")</f>
        <v/>
      </c>
    </row>
    <row r="51" spans="1:49" ht="12" customHeight="1">
      <c r="A51" s="311">
        <v>44</v>
      </c>
      <c r="B51" s="312" t="str">
        <f>女子種目選択!B47</f>
        <v/>
      </c>
      <c r="C51" s="312" t="str">
        <f>女子種目選択!C47</f>
        <v/>
      </c>
      <c r="D51" s="324" t="str">
        <f>女子種目選択!D47</f>
        <v/>
      </c>
      <c r="E51" s="352" t="str">
        <f>IF('女子一覧表 '!E51=1,"○","")</f>
        <v/>
      </c>
      <c r="F51" s="312" t="str">
        <f>IF('女子一覧表 '!F51=1,"○","")</f>
        <v/>
      </c>
      <c r="G51" s="312" t="str">
        <f>IF('女子一覧表 '!G51=1,"○","")</f>
        <v/>
      </c>
      <c r="H51" s="312" t="str">
        <f>IF('女子一覧表 '!H51=1,"○","")</f>
        <v/>
      </c>
      <c r="I51" s="312" t="str">
        <f>IF('女子一覧表 '!I51=1,"○","")</f>
        <v/>
      </c>
      <c r="J51" s="312" t="str">
        <f>IF('女子一覧表 '!J51=1,"○","")</f>
        <v/>
      </c>
      <c r="K51" s="312" t="str">
        <f>IF('女子一覧表 '!K51=1,"○","")</f>
        <v/>
      </c>
      <c r="L51" s="312" t="str">
        <f>IF('女子一覧表 '!L51=1,"○","")</f>
        <v/>
      </c>
      <c r="M51" s="312" t="str">
        <f>IF('女子一覧表 '!M51=1,"○","")</f>
        <v/>
      </c>
      <c r="N51" s="312" t="str">
        <f>IF('女子一覧表 '!N51=1,"○","")</f>
        <v/>
      </c>
      <c r="O51" s="312" t="str">
        <f>IF('女子一覧表 '!O51=1,"○","")</f>
        <v/>
      </c>
      <c r="P51" s="312" t="str">
        <f>IF('女子一覧表 '!P51=1,"○","")</f>
        <v/>
      </c>
      <c r="Q51" s="312" t="str">
        <f>IF('女子一覧表 '!Q51=1,"○","")</f>
        <v/>
      </c>
      <c r="R51" s="312" t="str">
        <f>IF('女子一覧表 '!R51=1,"○","")</f>
        <v/>
      </c>
      <c r="S51" s="312" t="str">
        <f>IF('女子一覧表 '!S51=1,"○","")</f>
        <v/>
      </c>
      <c r="T51" s="312" t="str">
        <f>IF('女子一覧表 '!T51=1,"○","")</f>
        <v/>
      </c>
      <c r="U51" s="312" t="str">
        <f>IF('女子一覧表 '!U51=1,"○","")</f>
        <v/>
      </c>
      <c r="V51" s="312" t="str">
        <f>IF('女子一覧表 '!V51=1,"○","")</f>
        <v/>
      </c>
      <c r="W51" s="312" t="str">
        <f>IF('女子一覧表 '!W51=1,"○","")</f>
        <v/>
      </c>
      <c r="X51" s="353" t="str">
        <f>IF('女子一覧表 '!X51=1,"○","")</f>
        <v/>
      </c>
      <c r="Z51" s="311">
        <v>44</v>
      </c>
      <c r="AA51" s="312" t="str">
        <f t="shared" si="0"/>
        <v/>
      </c>
      <c r="AB51" s="312" t="str">
        <f t="shared" si="1"/>
        <v/>
      </c>
      <c r="AC51" s="324" t="str">
        <f t="shared" si="2"/>
        <v/>
      </c>
      <c r="AD51" s="352" t="str">
        <f>IF('女子一覧表 '!AD51=1,"○","")</f>
        <v/>
      </c>
      <c r="AE51" s="312" t="str">
        <f>IF('女子一覧表 '!AE51=1,"○","")</f>
        <v/>
      </c>
      <c r="AF51" s="312" t="str">
        <f>IF('女子一覧表 '!AF51=1,"○","")</f>
        <v/>
      </c>
      <c r="AG51" s="312" t="str">
        <f>IF('女子一覧表 '!AG51=1,"○","")</f>
        <v/>
      </c>
      <c r="AH51" s="312" t="str">
        <f>IF('女子一覧表 '!AH51=1,"○","")</f>
        <v/>
      </c>
      <c r="AI51" s="312" t="str">
        <f>IF('女子一覧表 '!AI51=1,"○","")</f>
        <v/>
      </c>
      <c r="AJ51" s="312" t="str">
        <f>IF('女子一覧表 '!AJ51=1,"○","")</f>
        <v/>
      </c>
      <c r="AK51" s="312" t="str">
        <f>IF('女子一覧表 '!AK51=1,"○","")</f>
        <v/>
      </c>
      <c r="AL51" s="312" t="str">
        <f>IF('女子一覧表 '!AL51=1,"○","")</f>
        <v/>
      </c>
      <c r="AM51" s="312" t="str">
        <f>IF('女子一覧表 '!AM51=1,"○","")</f>
        <v/>
      </c>
      <c r="AN51" s="312" t="str">
        <f>IF('女子一覧表 '!AN51=1,"○","")</f>
        <v/>
      </c>
      <c r="AO51" s="312" t="str">
        <f>IF('女子一覧表 '!AO51=1,"○","")</f>
        <v/>
      </c>
      <c r="AP51" s="312" t="str">
        <f>IF('女子一覧表 '!AP51=1,"○","")</f>
        <v/>
      </c>
      <c r="AQ51" s="312" t="str">
        <f>IF('女子一覧表 '!AQ51=1,"○","")</f>
        <v/>
      </c>
      <c r="AR51" s="312" t="str">
        <f>IF('女子一覧表 '!AR51=1,"○","")</f>
        <v/>
      </c>
      <c r="AS51" s="312" t="str">
        <f>IF('女子一覧表 '!AS51=1,"○","")</f>
        <v/>
      </c>
      <c r="AT51" s="312" t="str">
        <f>IF('女子一覧表 '!AT51=1,"○","")</f>
        <v/>
      </c>
      <c r="AU51" s="312" t="str">
        <f>IF('女子一覧表 '!AU51=1,"○","")</f>
        <v/>
      </c>
      <c r="AV51" s="312" t="str">
        <f>IF('女子一覧表 '!AV51=1,"○","")</f>
        <v/>
      </c>
      <c r="AW51" s="353" t="str">
        <f>IF('女子一覧表 '!AW51=1,"○","")</f>
        <v/>
      </c>
    </row>
    <row r="52" spans="1:49" ht="12" customHeight="1">
      <c r="A52" s="311">
        <v>45</v>
      </c>
      <c r="B52" s="312" t="str">
        <f>女子種目選択!B48</f>
        <v/>
      </c>
      <c r="C52" s="312" t="str">
        <f>女子種目選択!C48</f>
        <v/>
      </c>
      <c r="D52" s="324" t="str">
        <f>女子種目選択!D48</f>
        <v/>
      </c>
      <c r="E52" s="352" t="str">
        <f>IF('女子一覧表 '!E52=1,"○","")</f>
        <v/>
      </c>
      <c r="F52" s="312" t="str">
        <f>IF('女子一覧表 '!F52=1,"○","")</f>
        <v/>
      </c>
      <c r="G52" s="312" t="str">
        <f>IF('女子一覧表 '!G52=1,"○","")</f>
        <v/>
      </c>
      <c r="H52" s="312" t="str">
        <f>IF('女子一覧表 '!H52=1,"○","")</f>
        <v/>
      </c>
      <c r="I52" s="312" t="str">
        <f>IF('女子一覧表 '!I52=1,"○","")</f>
        <v/>
      </c>
      <c r="J52" s="312" t="str">
        <f>IF('女子一覧表 '!J52=1,"○","")</f>
        <v/>
      </c>
      <c r="K52" s="312" t="str">
        <f>IF('女子一覧表 '!K52=1,"○","")</f>
        <v/>
      </c>
      <c r="L52" s="312" t="str">
        <f>IF('女子一覧表 '!L52=1,"○","")</f>
        <v/>
      </c>
      <c r="M52" s="312" t="str">
        <f>IF('女子一覧表 '!M52=1,"○","")</f>
        <v/>
      </c>
      <c r="N52" s="312" t="str">
        <f>IF('女子一覧表 '!N52=1,"○","")</f>
        <v/>
      </c>
      <c r="O52" s="312" t="str">
        <f>IF('女子一覧表 '!O52=1,"○","")</f>
        <v/>
      </c>
      <c r="P52" s="312" t="str">
        <f>IF('女子一覧表 '!P52=1,"○","")</f>
        <v/>
      </c>
      <c r="Q52" s="312" t="str">
        <f>IF('女子一覧表 '!Q52=1,"○","")</f>
        <v/>
      </c>
      <c r="R52" s="312" t="str">
        <f>IF('女子一覧表 '!R52=1,"○","")</f>
        <v/>
      </c>
      <c r="S52" s="312" t="str">
        <f>IF('女子一覧表 '!S52=1,"○","")</f>
        <v/>
      </c>
      <c r="T52" s="312" t="str">
        <f>IF('女子一覧表 '!T52=1,"○","")</f>
        <v/>
      </c>
      <c r="U52" s="312" t="str">
        <f>IF('女子一覧表 '!U52=1,"○","")</f>
        <v/>
      </c>
      <c r="V52" s="312" t="str">
        <f>IF('女子一覧表 '!V52=1,"○","")</f>
        <v/>
      </c>
      <c r="W52" s="312" t="str">
        <f>IF('女子一覧表 '!W52=1,"○","")</f>
        <v/>
      </c>
      <c r="X52" s="353" t="str">
        <f>IF('女子一覧表 '!X52=1,"○","")</f>
        <v/>
      </c>
      <c r="Z52" s="311">
        <v>45</v>
      </c>
      <c r="AA52" s="312" t="str">
        <f t="shared" si="0"/>
        <v/>
      </c>
      <c r="AB52" s="312" t="str">
        <f t="shared" si="1"/>
        <v/>
      </c>
      <c r="AC52" s="324" t="str">
        <f t="shared" si="2"/>
        <v/>
      </c>
      <c r="AD52" s="352" t="str">
        <f>IF('女子一覧表 '!AD52=1,"○","")</f>
        <v/>
      </c>
      <c r="AE52" s="312" t="str">
        <f>IF('女子一覧表 '!AE52=1,"○","")</f>
        <v/>
      </c>
      <c r="AF52" s="312" t="str">
        <f>IF('女子一覧表 '!AF52=1,"○","")</f>
        <v/>
      </c>
      <c r="AG52" s="312" t="str">
        <f>IF('女子一覧表 '!AG52=1,"○","")</f>
        <v/>
      </c>
      <c r="AH52" s="312" t="str">
        <f>IF('女子一覧表 '!AH52=1,"○","")</f>
        <v/>
      </c>
      <c r="AI52" s="312" t="str">
        <f>IF('女子一覧表 '!AI52=1,"○","")</f>
        <v/>
      </c>
      <c r="AJ52" s="312" t="str">
        <f>IF('女子一覧表 '!AJ52=1,"○","")</f>
        <v/>
      </c>
      <c r="AK52" s="312" t="str">
        <f>IF('女子一覧表 '!AK52=1,"○","")</f>
        <v/>
      </c>
      <c r="AL52" s="312" t="str">
        <f>IF('女子一覧表 '!AL52=1,"○","")</f>
        <v/>
      </c>
      <c r="AM52" s="312" t="str">
        <f>IF('女子一覧表 '!AM52=1,"○","")</f>
        <v/>
      </c>
      <c r="AN52" s="312" t="str">
        <f>IF('女子一覧表 '!AN52=1,"○","")</f>
        <v/>
      </c>
      <c r="AO52" s="312" t="str">
        <f>IF('女子一覧表 '!AO52=1,"○","")</f>
        <v/>
      </c>
      <c r="AP52" s="312" t="str">
        <f>IF('女子一覧表 '!AP52=1,"○","")</f>
        <v/>
      </c>
      <c r="AQ52" s="312" t="str">
        <f>IF('女子一覧表 '!AQ52=1,"○","")</f>
        <v/>
      </c>
      <c r="AR52" s="312" t="str">
        <f>IF('女子一覧表 '!AR52=1,"○","")</f>
        <v/>
      </c>
      <c r="AS52" s="312" t="str">
        <f>IF('女子一覧表 '!AS52=1,"○","")</f>
        <v/>
      </c>
      <c r="AT52" s="312" t="str">
        <f>IF('女子一覧表 '!AT52=1,"○","")</f>
        <v/>
      </c>
      <c r="AU52" s="312" t="str">
        <f>IF('女子一覧表 '!AU52=1,"○","")</f>
        <v/>
      </c>
      <c r="AV52" s="312" t="str">
        <f>IF('女子一覧表 '!AV52=1,"○","")</f>
        <v/>
      </c>
      <c r="AW52" s="353" t="str">
        <f>IF('女子一覧表 '!AW52=1,"○","")</f>
        <v/>
      </c>
    </row>
    <row r="53" spans="1:49" ht="12" customHeight="1">
      <c r="A53" s="311">
        <v>46</v>
      </c>
      <c r="B53" s="312" t="str">
        <f>女子種目選択!B49</f>
        <v/>
      </c>
      <c r="C53" s="312" t="str">
        <f>女子種目選択!C49</f>
        <v/>
      </c>
      <c r="D53" s="324" t="str">
        <f>女子種目選択!D49</f>
        <v/>
      </c>
      <c r="E53" s="352" t="str">
        <f>IF('女子一覧表 '!E53=1,"○","")</f>
        <v/>
      </c>
      <c r="F53" s="312" t="str">
        <f>IF('女子一覧表 '!F53=1,"○","")</f>
        <v/>
      </c>
      <c r="G53" s="312" t="str">
        <f>IF('女子一覧表 '!G53=1,"○","")</f>
        <v/>
      </c>
      <c r="H53" s="312" t="str">
        <f>IF('女子一覧表 '!H53=1,"○","")</f>
        <v/>
      </c>
      <c r="I53" s="312" t="str">
        <f>IF('女子一覧表 '!I53=1,"○","")</f>
        <v/>
      </c>
      <c r="J53" s="312" t="str">
        <f>IF('女子一覧表 '!J53=1,"○","")</f>
        <v/>
      </c>
      <c r="K53" s="312" t="str">
        <f>IF('女子一覧表 '!K53=1,"○","")</f>
        <v/>
      </c>
      <c r="L53" s="312" t="str">
        <f>IF('女子一覧表 '!L53=1,"○","")</f>
        <v/>
      </c>
      <c r="M53" s="312" t="str">
        <f>IF('女子一覧表 '!M53=1,"○","")</f>
        <v/>
      </c>
      <c r="N53" s="312" t="str">
        <f>IF('女子一覧表 '!N53=1,"○","")</f>
        <v/>
      </c>
      <c r="O53" s="312" t="str">
        <f>IF('女子一覧表 '!O53=1,"○","")</f>
        <v/>
      </c>
      <c r="P53" s="312" t="str">
        <f>IF('女子一覧表 '!P53=1,"○","")</f>
        <v/>
      </c>
      <c r="Q53" s="312" t="str">
        <f>IF('女子一覧表 '!Q53=1,"○","")</f>
        <v/>
      </c>
      <c r="R53" s="312" t="str">
        <f>IF('女子一覧表 '!R53=1,"○","")</f>
        <v/>
      </c>
      <c r="S53" s="312" t="str">
        <f>IF('女子一覧表 '!S53=1,"○","")</f>
        <v/>
      </c>
      <c r="T53" s="312" t="str">
        <f>IF('女子一覧表 '!T53=1,"○","")</f>
        <v/>
      </c>
      <c r="U53" s="312" t="str">
        <f>IF('女子一覧表 '!U53=1,"○","")</f>
        <v/>
      </c>
      <c r="V53" s="312" t="str">
        <f>IF('女子一覧表 '!V53=1,"○","")</f>
        <v/>
      </c>
      <c r="W53" s="312" t="str">
        <f>IF('女子一覧表 '!W53=1,"○","")</f>
        <v/>
      </c>
      <c r="X53" s="353" t="str">
        <f>IF('女子一覧表 '!X53=1,"○","")</f>
        <v/>
      </c>
      <c r="Z53" s="311">
        <v>46</v>
      </c>
      <c r="AA53" s="312" t="str">
        <f t="shared" si="0"/>
        <v/>
      </c>
      <c r="AB53" s="312" t="str">
        <f t="shared" si="1"/>
        <v/>
      </c>
      <c r="AC53" s="324" t="str">
        <f t="shared" si="2"/>
        <v/>
      </c>
      <c r="AD53" s="352" t="str">
        <f>IF('女子一覧表 '!AD53=1,"○","")</f>
        <v/>
      </c>
      <c r="AE53" s="312" t="str">
        <f>IF('女子一覧表 '!AE53=1,"○","")</f>
        <v/>
      </c>
      <c r="AF53" s="312" t="str">
        <f>IF('女子一覧表 '!AF53=1,"○","")</f>
        <v/>
      </c>
      <c r="AG53" s="312" t="str">
        <f>IF('女子一覧表 '!AG53=1,"○","")</f>
        <v/>
      </c>
      <c r="AH53" s="312" t="str">
        <f>IF('女子一覧表 '!AH53=1,"○","")</f>
        <v/>
      </c>
      <c r="AI53" s="312" t="str">
        <f>IF('女子一覧表 '!AI53=1,"○","")</f>
        <v/>
      </c>
      <c r="AJ53" s="312" t="str">
        <f>IF('女子一覧表 '!AJ53=1,"○","")</f>
        <v/>
      </c>
      <c r="AK53" s="312" t="str">
        <f>IF('女子一覧表 '!AK53=1,"○","")</f>
        <v/>
      </c>
      <c r="AL53" s="312" t="str">
        <f>IF('女子一覧表 '!AL53=1,"○","")</f>
        <v/>
      </c>
      <c r="AM53" s="312" t="str">
        <f>IF('女子一覧表 '!AM53=1,"○","")</f>
        <v/>
      </c>
      <c r="AN53" s="312" t="str">
        <f>IF('女子一覧表 '!AN53=1,"○","")</f>
        <v/>
      </c>
      <c r="AO53" s="312" t="str">
        <f>IF('女子一覧表 '!AO53=1,"○","")</f>
        <v/>
      </c>
      <c r="AP53" s="312" t="str">
        <f>IF('女子一覧表 '!AP53=1,"○","")</f>
        <v/>
      </c>
      <c r="AQ53" s="312" t="str">
        <f>IF('女子一覧表 '!AQ53=1,"○","")</f>
        <v/>
      </c>
      <c r="AR53" s="312" t="str">
        <f>IF('女子一覧表 '!AR53=1,"○","")</f>
        <v/>
      </c>
      <c r="AS53" s="312" t="str">
        <f>IF('女子一覧表 '!AS53=1,"○","")</f>
        <v/>
      </c>
      <c r="AT53" s="312" t="str">
        <f>IF('女子一覧表 '!AT53=1,"○","")</f>
        <v/>
      </c>
      <c r="AU53" s="312" t="str">
        <f>IF('女子一覧表 '!AU53=1,"○","")</f>
        <v/>
      </c>
      <c r="AV53" s="312" t="str">
        <f>IF('女子一覧表 '!AV53=1,"○","")</f>
        <v/>
      </c>
      <c r="AW53" s="353" t="str">
        <f>IF('女子一覧表 '!AW53=1,"○","")</f>
        <v/>
      </c>
    </row>
    <row r="54" spans="1:49" ht="12" customHeight="1">
      <c r="A54" s="311">
        <v>47</v>
      </c>
      <c r="B54" s="312" t="str">
        <f>女子種目選択!B50</f>
        <v/>
      </c>
      <c r="C54" s="312" t="str">
        <f>女子種目選択!C50</f>
        <v/>
      </c>
      <c r="D54" s="324" t="str">
        <f>女子種目選択!D50</f>
        <v/>
      </c>
      <c r="E54" s="352" t="str">
        <f>IF('女子一覧表 '!E54=1,"○","")</f>
        <v/>
      </c>
      <c r="F54" s="312" t="str">
        <f>IF('女子一覧表 '!F54=1,"○","")</f>
        <v/>
      </c>
      <c r="G54" s="312" t="str">
        <f>IF('女子一覧表 '!G54=1,"○","")</f>
        <v/>
      </c>
      <c r="H54" s="312" t="str">
        <f>IF('女子一覧表 '!H54=1,"○","")</f>
        <v/>
      </c>
      <c r="I54" s="312" t="str">
        <f>IF('女子一覧表 '!I54=1,"○","")</f>
        <v/>
      </c>
      <c r="J54" s="312" t="str">
        <f>IF('女子一覧表 '!J54=1,"○","")</f>
        <v/>
      </c>
      <c r="K54" s="312" t="str">
        <f>IF('女子一覧表 '!K54=1,"○","")</f>
        <v/>
      </c>
      <c r="L54" s="312" t="str">
        <f>IF('女子一覧表 '!L54=1,"○","")</f>
        <v/>
      </c>
      <c r="M54" s="312" t="str">
        <f>IF('女子一覧表 '!M54=1,"○","")</f>
        <v/>
      </c>
      <c r="N54" s="312" t="str">
        <f>IF('女子一覧表 '!N54=1,"○","")</f>
        <v/>
      </c>
      <c r="O54" s="312" t="str">
        <f>IF('女子一覧表 '!O54=1,"○","")</f>
        <v/>
      </c>
      <c r="P54" s="312" t="str">
        <f>IF('女子一覧表 '!P54=1,"○","")</f>
        <v/>
      </c>
      <c r="Q54" s="312" t="str">
        <f>IF('女子一覧表 '!Q54=1,"○","")</f>
        <v/>
      </c>
      <c r="R54" s="312" t="str">
        <f>IF('女子一覧表 '!R54=1,"○","")</f>
        <v/>
      </c>
      <c r="S54" s="312" t="str">
        <f>IF('女子一覧表 '!S54=1,"○","")</f>
        <v/>
      </c>
      <c r="T54" s="312" t="str">
        <f>IF('女子一覧表 '!T54=1,"○","")</f>
        <v/>
      </c>
      <c r="U54" s="312" t="str">
        <f>IF('女子一覧表 '!U54=1,"○","")</f>
        <v/>
      </c>
      <c r="V54" s="312" t="str">
        <f>IF('女子一覧表 '!V54=1,"○","")</f>
        <v/>
      </c>
      <c r="W54" s="312" t="str">
        <f>IF('女子一覧表 '!W54=1,"○","")</f>
        <v/>
      </c>
      <c r="X54" s="353" t="str">
        <f>IF('女子一覧表 '!X54=1,"○","")</f>
        <v/>
      </c>
      <c r="Z54" s="311">
        <v>47</v>
      </c>
      <c r="AA54" s="312" t="str">
        <f t="shared" si="0"/>
        <v/>
      </c>
      <c r="AB54" s="312" t="str">
        <f t="shared" si="1"/>
        <v/>
      </c>
      <c r="AC54" s="324" t="str">
        <f t="shared" si="2"/>
        <v/>
      </c>
      <c r="AD54" s="352" t="str">
        <f>IF('女子一覧表 '!AD54=1,"○","")</f>
        <v/>
      </c>
      <c r="AE54" s="312" t="str">
        <f>IF('女子一覧表 '!AE54=1,"○","")</f>
        <v/>
      </c>
      <c r="AF54" s="312" t="str">
        <f>IF('女子一覧表 '!AF54=1,"○","")</f>
        <v/>
      </c>
      <c r="AG54" s="312" t="str">
        <f>IF('女子一覧表 '!AG54=1,"○","")</f>
        <v/>
      </c>
      <c r="AH54" s="312" t="str">
        <f>IF('女子一覧表 '!AH54=1,"○","")</f>
        <v/>
      </c>
      <c r="AI54" s="312" t="str">
        <f>IF('女子一覧表 '!AI54=1,"○","")</f>
        <v/>
      </c>
      <c r="AJ54" s="312" t="str">
        <f>IF('女子一覧表 '!AJ54=1,"○","")</f>
        <v/>
      </c>
      <c r="AK54" s="312" t="str">
        <f>IF('女子一覧表 '!AK54=1,"○","")</f>
        <v/>
      </c>
      <c r="AL54" s="312" t="str">
        <f>IF('女子一覧表 '!AL54=1,"○","")</f>
        <v/>
      </c>
      <c r="AM54" s="312" t="str">
        <f>IF('女子一覧表 '!AM54=1,"○","")</f>
        <v/>
      </c>
      <c r="AN54" s="312" t="str">
        <f>IF('女子一覧表 '!AN54=1,"○","")</f>
        <v/>
      </c>
      <c r="AO54" s="312" t="str">
        <f>IF('女子一覧表 '!AO54=1,"○","")</f>
        <v/>
      </c>
      <c r="AP54" s="312" t="str">
        <f>IF('女子一覧表 '!AP54=1,"○","")</f>
        <v/>
      </c>
      <c r="AQ54" s="312" t="str">
        <f>IF('女子一覧表 '!AQ54=1,"○","")</f>
        <v/>
      </c>
      <c r="AR54" s="312" t="str">
        <f>IF('女子一覧表 '!AR54=1,"○","")</f>
        <v/>
      </c>
      <c r="AS54" s="312" t="str">
        <f>IF('女子一覧表 '!AS54=1,"○","")</f>
        <v/>
      </c>
      <c r="AT54" s="312" t="str">
        <f>IF('女子一覧表 '!AT54=1,"○","")</f>
        <v/>
      </c>
      <c r="AU54" s="312" t="str">
        <f>IF('女子一覧表 '!AU54=1,"○","")</f>
        <v/>
      </c>
      <c r="AV54" s="312" t="str">
        <f>IF('女子一覧表 '!AV54=1,"○","")</f>
        <v/>
      </c>
      <c r="AW54" s="353" t="str">
        <f>IF('女子一覧表 '!AW54=1,"○","")</f>
        <v/>
      </c>
    </row>
    <row r="55" spans="1:49" ht="12" customHeight="1">
      <c r="A55" s="311">
        <v>48</v>
      </c>
      <c r="B55" s="312" t="str">
        <f>女子種目選択!B51</f>
        <v/>
      </c>
      <c r="C55" s="312" t="str">
        <f>女子種目選択!C51</f>
        <v/>
      </c>
      <c r="D55" s="324" t="str">
        <f>女子種目選択!D51</f>
        <v/>
      </c>
      <c r="E55" s="352" t="str">
        <f>IF('女子一覧表 '!E55=1,"○","")</f>
        <v/>
      </c>
      <c r="F55" s="312" t="str">
        <f>IF('女子一覧表 '!F55=1,"○","")</f>
        <v/>
      </c>
      <c r="G55" s="312" t="str">
        <f>IF('女子一覧表 '!G55=1,"○","")</f>
        <v/>
      </c>
      <c r="H55" s="312" t="str">
        <f>IF('女子一覧表 '!H55=1,"○","")</f>
        <v/>
      </c>
      <c r="I55" s="312" t="str">
        <f>IF('女子一覧表 '!I55=1,"○","")</f>
        <v/>
      </c>
      <c r="J55" s="312" t="str">
        <f>IF('女子一覧表 '!J55=1,"○","")</f>
        <v/>
      </c>
      <c r="K55" s="312" t="str">
        <f>IF('女子一覧表 '!K55=1,"○","")</f>
        <v/>
      </c>
      <c r="L55" s="312" t="str">
        <f>IF('女子一覧表 '!L55=1,"○","")</f>
        <v/>
      </c>
      <c r="M55" s="312" t="str">
        <f>IF('女子一覧表 '!M55=1,"○","")</f>
        <v/>
      </c>
      <c r="N55" s="312" t="str">
        <f>IF('女子一覧表 '!N55=1,"○","")</f>
        <v/>
      </c>
      <c r="O55" s="312" t="str">
        <f>IF('女子一覧表 '!O55=1,"○","")</f>
        <v/>
      </c>
      <c r="P55" s="312" t="str">
        <f>IF('女子一覧表 '!P55=1,"○","")</f>
        <v/>
      </c>
      <c r="Q55" s="312" t="str">
        <f>IF('女子一覧表 '!Q55=1,"○","")</f>
        <v/>
      </c>
      <c r="R55" s="312" t="str">
        <f>IF('女子一覧表 '!R55=1,"○","")</f>
        <v/>
      </c>
      <c r="S55" s="312" t="str">
        <f>IF('女子一覧表 '!S55=1,"○","")</f>
        <v/>
      </c>
      <c r="T55" s="312" t="str">
        <f>IF('女子一覧表 '!T55=1,"○","")</f>
        <v/>
      </c>
      <c r="U55" s="312" t="str">
        <f>IF('女子一覧表 '!U55=1,"○","")</f>
        <v/>
      </c>
      <c r="V55" s="312" t="str">
        <f>IF('女子一覧表 '!V55=1,"○","")</f>
        <v/>
      </c>
      <c r="W55" s="312" t="str">
        <f>IF('女子一覧表 '!W55=1,"○","")</f>
        <v/>
      </c>
      <c r="X55" s="353" t="str">
        <f>IF('女子一覧表 '!X55=1,"○","")</f>
        <v/>
      </c>
      <c r="Z55" s="311">
        <v>48</v>
      </c>
      <c r="AA55" s="312" t="str">
        <f t="shared" si="0"/>
        <v/>
      </c>
      <c r="AB55" s="312" t="str">
        <f t="shared" si="1"/>
        <v/>
      </c>
      <c r="AC55" s="324" t="str">
        <f t="shared" si="2"/>
        <v/>
      </c>
      <c r="AD55" s="352" t="str">
        <f>IF('女子一覧表 '!AD55=1,"○","")</f>
        <v/>
      </c>
      <c r="AE55" s="312" t="str">
        <f>IF('女子一覧表 '!AE55=1,"○","")</f>
        <v/>
      </c>
      <c r="AF55" s="312" t="str">
        <f>IF('女子一覧表 '!AF55=1,"○","")</f>
        <v/>
      </c>
      <c r="AG55" s="312" t="str">
        <f>IF('女子一覧表 '!AG55=1,"○","")</f>
        <v/>
      </c>
      <c r="AH55" s="312" t="str">
        <f>IF('女子一覧表 '!AH55=1,"○","")</f>
        <v/>
      </c>
      <c r="AI55" s="312" t="str">
        <f>IF('女子一覧表 '!AI55=1,"○","")</f>
        <v/>
      </c>
      <c r="AJ55" s="312" t="str">
        <f>IF('女子一覧表 '!AJ55=1,"○","")</f>
        <v/>
      </c>
      <c r="AK55" s="312" t="str">
        <f>IF('女子一覧表 '!AK55=1,"○","")</f>
        <v/>
      </c>
      <c r="AL55" s="312" t="str">
        <f>IF('女子一覧表 '!AL55=1,"○","")</f>
        <v/>
      </c>
      <c r="AM55" s="312" t="str">
        <f>IF('女子一覧表 '!AM55=1,"○","")</f>
        <v/>
      </c>
      <c r="AN55" s="312" t="str">
        <f>IF('女子一覧表 '!AN55=1,"○","")</f>
        <v/>
      </c>
      <c r="AO55" s="312" t="str">
        <f>IF('女子一覧表 '!AO55=1,"○","")</f>
        <v/>
      </c>
      <c r="AP55" s="312" t="str">
        <f>IF('女子一覧表 '!AP55=1,"○","")</f>
        <v/>
      </c>
      <c r="AQ55" s="312" t="str">
        <f>IF('女子一覧表 '!AQ55=1,"○","")</f>
        <v/>
      </c>
      <c r="AR55" s="312" t="str">
        <f>IF('女子一覧表 '!AR55=1,"○","")</f>
        <v/>
      </c>
      <c r="AS55" s="312" t="str">
        <f>IF('女子一覧表 '!AS55=1,"○","")</f>
        <v/>
      </c>
      <c r="AT55" s="312" t="str">
        <f>IF('女子一覧表 '!AT55=1,"○","")</f>
        <v/>
      </c>
      <c r="AU55" s="312" t="str">
        <f>IF('女子一覧表 '!AU55=1,"○","")</f>
        <v/>
      </c>
      <c r="AV55" s="312" t="str">
        <f>IF('女子一覧表 '!AV55=1,"○","")</f>
        <v/>
      </c>
      <c r="AW55" s="353" t="str">
        <f>IF('女子一覧表 '!AW55=1,"○","")</f>
        <v/>
      </c>
    </row>
    <row r="56" spans="1:49" ht="12" customHeight="1">
      <c r="A56" s="311">
        <v>49</v>
      </c>
      <c r="B56" s="312" t="str">
        <f>女子種目選択!B52</f>
        <v/>
      </c>
      <c r="C56" s="312" t="str">
        <f>女子種目選択!C52</f>
        <v/>
      </c>
      <c r="D56" s="324" t="str">
        <f>女子種目選択!D52</f>
        <v/>
      </c>
      <c r="E56" s="352" t="str">
        <f>IF('女子一覧表 '!E56=1,"○","")</f>
        <v/>
      </c>
      <c r="F56" s="312" t="str">
        <f>IF('女子一覧表 '!F56=1,"○","")</f>
        <v/>
      </c>
      <c r="G56" s="312" t="str">
        <f>IF('女子一覧表 '!G56=1,"○","")</f>
        <v/>
      </c>
      <c r="H56" s="312" t="str">
        <f>IF('女子一覧表 '!H56=1,"○","")</f>
        <v/>
      </c>
      <c r="I56" s="312" t="str">
        <f>IF('女子一覧表 '!I56=1,"○","")</f>
        <v/>
      </c>
      <c r="J56" s="312" t="str">
        <f>IF('女子一覧表 '!J56=1,"○","")</f>
        <v/>
      </c>
      <c r="K56" s="312" t="str">
        <f>IF('女子一覧表 '!K56=1,"○","")</f>
        <v/>
      </c>
      <c r="L56" s="312" t="str">
        <f>IF('女子一覧表 '!L56=1,"○","")</f>
        <v/>
      </c>
      <c r="M56" s="312" t="str">
        <f>IF('女子一覧表 '!M56=1,"○","")</f>
        <v/>
      </c>
      <c r="N56" s="312" t="str">
        <f>IF('女子一覧表 '!N56=1,"○","")</f>
        <v/>
      </c>
      <c r="O56" s="312" t="str">
        <f>IF('女子一覧表 '!O56=1,"○","")</f>
        <v/>
      </c>
      <c r="P56" s="312" t="str">
        <f>IF('女子一覧表 '!P56=1,"○","")</f>
        <v/>
      </c>
      <c r="Q56" s="312" t="str">
        <f>IF('女子一覧表 '!Q56=1,"○","")</f>
        <v/>
      </c>
      <c r="R56" s="312" t="str">
        <f>IF('女子一覧表 '!R56=1,"○","")</f>
        <v/>
      </c>
      <c r="S56" s="312" t="str">
        <f>IF('女子一覧表 '!S56=1,"○","")</f>
        <v/>
      </c>
      <c r="T56" s="312" t="str">
        <f>IF('女子一覧表 '!T56=1,"○","")</f>
        <v/>
      </c>
      <c r="U56" s="312" t="str">
        <f>IF('女子一覧表 '!U56=1,"○","")</f>
        <v/>
      </c>
      <c r="V56" s="312" t="str">
        <f>IF('女子一覧表 '!V56=1,"○","")</f>
        <v/>
      </c>
      <c r="W56" s="312" t="str">
        <f>IF('女子一覧表 '!W56=1,"○","")</f>
        <v/>
      </c>
      <c r="X56" s="353" t="str">
        <f>IF('女子一覧表 '!X56=1,"○","")</f>
        <v/>
      </c>
      <c r="Z56" s="311">
        <v>49</v>
      </c>
      <c r="AA56" s="312" t="str">
        <f t="shared" si="0"/>
        <v/>
      </c>
      <c r="AB56" s="312" t="str">
        <f t="shared" si="1"/>
        <v/>
      </c>
      <c r="AC56" s="324" t="str">
        <f t="shared" si="2"/>
        <v/>
      </c>
      <c r="AD56" s="352" t="str">
        <f>IF('女子一覧表 '!AD56=1,"○","")</f>
        <v/>
      </c>
      <c r="AE56" s="312" t="str">
        <f>IF('女子一覧表 '!AE56=1,"○","")</f>
        <v/>
      </c>
      <c r="AF56" s="312" t="str">
        <f>IF('女子一覧表 '!AF56=1,"○","")</f>
        <v/>
      </c>
      <c r="AG56" s="312" t="str">
        <f>IF('女子一覧表 '!AG56=1,"○","")</f>
        <v/>
      </c>
      <c r="AH56" s="312" t="str">
        <f>IF('女子一覧表 '!AH56=1,"○","")</f>
        <v/>
      </c>
      <c r="AI56" s="312" t="str">
        <f>IF('女子一覧表 '!AI56=1,"○","")</f>
        <v/>
      </c>
      <c r="AJ56" s="312" t="str">
        <f>IF('女子一覧表 '!AJ56=1,"○","")</f>
        <v/>
      </c>
      <c r="AK56" s="312" t="str">
        <f>IF('女子一覧表 '!AK56=1,"○","")</f>
        <v/>
      </c>
      <c r="AL56" s="312" t="str">
        <f>IF('女子一覧表 '!AL56=1,"○","")</f>
        <v/>
      </c>
      <c r="AM56" s="312" t="str">
        <f>IF('女子一覧表 '!AM56=1,"○","")</f>
        <v/>
      </c>
      <c r="AN56" s="312" t="str">
        <f>IF('女子一覧表 '!AN56=1,"○","")</f>
        <v/>
      </c>
      <c r="AO56" s="312" t="str">
        <f>IF('女子一覧表 '!AO56=1,"○","")</f>
        <v/>
      </c>
      <c r="AP56" s="312" t="str">
        <f>IF('女子一覧表 '!AP56=1,"○","")</f>
        <v/>
      </c>
      <c r="AQ56" s="312" t="str">
        <f>IF('女子一覧表 '!AQ56=1,"○","")</f>
        <v/>
      </c>
      <c r="AR56" s="312" t="str">
        <f>IF('女子一覧表 '!AR56=1,"○","")</f>
        <v/>
      </c>
      <c r="AS56" s="312" t="str">
        <f>IF('女子一覧表 '!AS56=1,"○","")</f>
        <v/>
      </c>
      <c r="AT56" s="312" t="str">
        <f>IF('女子一覧表 '!AT56=1,"○","")</f>
        <v/>
      </c>
      <c r="AU56" s="312" t="str">
        <f>IF('女子一覧表 '!AU56=1,"○","")</f>
        <v/>
      </c>
      <c r="AV56" s="312" t="str">
        <f>IF('女子一覧表 '!AV56=1,"○","")</f>
        <v/>
      </c>
      <c r="AW56" s="353" t="str">
        <f>IF('女子一覧表 '!AW56=1,"○","")</f>
        <v/>
      </c>
    </row>
    <row r="57" spans="1:49" ht="12" customHeight="1" thickBot="1">
      <c r="A57" s="315">
        <v>50</v>
      </c>
      <c r="B57" s="316" t="str">
        <f>女子種目選択!B53</f>
        <v/>
      </c>
      <c r="C57" s="316" t="str">
        <f>女子種目選択!C53</f>
        <v/>
      </c>
      <c r="D57" s="317" t="str">
        <f>女子種目選択!D53</f>
        <v/>
      </c>
      <c r="E57" s="354" t="str">
        <f>IF('女子一覧表 '!E57=1,"○","")</f>
        <v/>
      </c>
      <c r="F57" s="316" t="str">
        <f>IF('女子一覧表 '!F57=1,"○","")</f>
        <v/>
      </c>
      <c r="G57" s="316" t="str">
        <f>IF('女子一覧表 '!G57=1,"○","")</f>
        <v/>
      </c>
      <c r="H57" s="316" t="str">
        <f>IF('女子一覧表 '!H57=1,"○","")</f>
        <v/>
      </c>
      <c r="I57" s="316" t="str">
        <f>IF('女子一覧表 '!I57=1,"○","")</f>
        <v/>
      </c>
      <c r="J57" s="316" t="str">
        <f>IF('女子一覧表 '!J57=1,"○","")</f>
        <v/>
      </c>
      <c r="K57" s="316" t="str">
        <f>IF('女子一覧表 '!K57=1,"○","")</f>
        <v/>
      </c>
      <c r="L57" s="316" t="str">
        <f>IF('女子一覧表 '!L57=1,"○","")</f>
        <v/>
      </c>
      <c r="M57" s="316" t="str">
        <f>IF('女子一覧表 '!M57=1,"○","")</f>
        <v/>
      </c>
      <c r="N57" s="316" t="str">
        <f>IF('女子一覧表 '!N57=1,"○","")</f>
        <v/>
      </c>
      <c r="O57" s="316" t="str">
        <f>IF('女子一覧表 '!O57=1,"○","")</f>
        <v/>
      </c>
      <c r="P57" s="316" t="str">
        <f>IF('女子一覧表 '!P57=1,"○","")</f>
        <v/>
      </c>
      <c r="Q57" s="316" t="str">
        <f>IF('女子一覧表 '!Q57=1,"○","")</f>
        <v/>
      </c>
      <c r="R57" s="316" t="str">
        <f>IF('女子一覧表 '!R57=1,"○","")</f>
        <v/>
      </c>
      <c r="S57" s="316" t="str">
        <f>IF('女子一覧表 '!S57=1,"○","")</f>
        <v/>
      </c>
      <c r="T57" s="316" t="str">
        <f>IF('女子一覧表 '!T57=1,"○","")</f>
        <v/>
      </c>
      <c r="U57" s="316" t="str">
        <f>IF('女子一覧表 '!U57=1,"○","")</f>
        <v/>
      </c>
      <c r="V57" s="316" t="str">
        <f>IF('女子一覧表 '!V57=1,"○","")</f>
        <v/>
      </c>
      <c r="W57" s="316" t="str">
        <f>IF('女子一覧表 '!W57=1,"○","")</f>
        <v/>
      </c>
      <c r="X57" s="355" t="str">
        <f>IF('女子一覧表 '!X57=1,"○","")</f>
        <v/>
      </c>
      <c r="Z57" s="315">
        <v>50</v>
      </c>
      <c r="AA57" s="316" t="str">
        <f t="shared" si="0"/>
        <v/>
      </c>
      <c r="AB57" s="316" t="str">
        <f t="shared" si="1"/>
        <v/>
      </c>
      <c r="AC57" s="317" t="str">
        <f t="shared" si="2"/>
        <v/>
      </c>
      <c r="AD57" s="354" t="str">
        <f>IF('女子一覧表 '!AD57=1,"○","")</f>
        <v/>
      </c>
      <c r="AE57" s="316" t="str">
        <f>IF('女子一覧表 '!AE57=1,"○","")</f>
        <v/>
      </c>
      <c r="AF57" s="316" t="str">
        <f>IF('女子一覧表 '!AF57=1,"○","")</f>
        <v/>
      </c>
      <c r="AG57" s="316" t="str">
        <f>IF('女子一覧表 '!AG57=1,"○","")</f>
        <v/>
      </c>
      <c r="AH57" s="316" t="str">
        <f>IF('女子一覧表 '!AH57=1,"○","")</f>
        <v/>
      </c>
      <c r="AI57" s="316" t="str">
        <f>IF('女子一覧表 '!AI57=1,"○","")</f>
        <v/>
      </c>
      <c r="AJ57" s="316" t="str">
        <f>IF('女子一覧表 '!AJ57=1,"○","")</f>
        <v/>
      </c>
      <c r="AK57" s="316" t="str">
        <f>IF('女子一覧表 '!AK57=1,"○","")</f>
        <v/>
      </c>
      <c r="AL57" s="316" t="str">
        <f>IF('女子一覧表 '!AL57=1,"○","")</f>
        <v/>
      </c>
      <c r="AM57" s="316" t="str">
        <f>IF('女子一覧表 '!AM57=1,"○","")</f>
        <v/>
      </c>
      <c r="AN57" s="316" t="str">
        <f>IF('女子一覧表 '!AN57=1,"○","")</f>
        <v/>
      </c>
      <c r="AO57" s="316" t="str">
        <f>IF('女子一覧表 '!AO57=1,"○","")</f>
        <v/>
      </c>
      <c r="AP57" s="316" t="str">
        <f>IF('女子一覧表 '!AP57=1,"○","")</f>
        <v/>
      </c>
      <c r="AQ57" s="316" t="str">
        <f>IF('女子一覧表 '!AQ57=1,"○","")</f>
        <v/>
      </c>
      <c r="AR57" s="316" t="str">
        <f>IF('女子一覧表 '!AR57=1,"○","")</f>
        <v/>
      </c>
      <c r="AS57" s="316" t="str">
        <f>IF('女子一覧表 '!AS57=1,"○","")</f>
        <v/>
      </c>
      <c r="AT57" s="316" t="str">
        <f>IF('女子一覧表 '!AT57=1,"○","")</f>
        <v/>
      </c>
      <c r="AU57" s="316" t="str">
        <f>IF('女子一覧表 '!AU57=1,"○","")</f>
        <v/>
      </c>
      <c r="AV57" s="316" t="str">
        <f>IF('女子一覧表 '!AV57=1,"○","")</f>
        <v/>
      </c>
      <c r="AW57" s="355" t="str">
        <f>IF('女子一覧表 '!AW57=1,"○","")</f>
        <v/>
      </c>
    </row>
    <row r="58" spans="1:49" hidden="1">
      <c r="C58" s="3">
        <f>C60+C125</f>
        <v>0</v>
      </c>
      <c r="E58" s="3">
        <f>COUNTIF(E8:E57,"○")</f>
        <v>0</v>
      </c>
      <c r="F58" s="3">
        <f t="shared" ref="F58:X58" si="3">COUNTIF(F8:F57,"○")</f>
        <v>0</v>
      </c>
      <c r="G58" s="3">
        <f t="shared" si="3"/>
        <v>0</v>
      </c>
      <c r="H58" s="3">
        <f t="shared" si="3"/>
        <v>0</v>
      </c>
      <c r="I58" s="3">
        <f t="shared" si="3"/>
        <v>0</v>
      </c>
      <c r="J58" s="3">
        <f t="shared" si="3"/>
        <v>0</v>
      </c>
      <c r="K58" s="3">
        <f t="shared" si="3"/>
        <v>0</v>
      </c>
      <c r="L58" s="3">
        <f t="shared" si="3"/>
        <v>0</v>
      </c>
      <c r="M58" s="3">
        <f t="shared" si="3"/>
        <v>0</v>
      </c>
      <c r="N58" s="3">
        <f t="shared" si="3"/>
        <v>0</v>
      </c>
      <c r="O58" s="3">
        <f t="shared" si="3"/>
        <v>0</v>
      </c>
      <c r="P58" s="3">
        <f t="shared" si="3"/>
        <v>0</v>
      </c>
      <c r="Q58" s="3">
        <f t="shared" si="3"/>
        <v>0</v>
      </c>
      <c r="R58" s="3">
        <f t="shared" si="3"/>
        <v>0</v>
      </c>
      <c r="S58" s="3">
        <f t="shared" si="3"/>
        <v>0</v>
      </c>
      <c r="T58" s="3">
        <f t="shared" si="3"/>
        <v>0</v>
      </c>
      <c r="U58" s="3">
        <f t="shared" si="3"/>
        <v>0</v>
      </c>
      <c r="V58" s="3">
        <f t="shared" si="3"/>
        <v>0</v>
      </c>
      <c r="W58" s="3">
        <f t="shared" si="3"/>
        <v>0</v>
      </c>
      <c r="X58" s="3">
        <f t="shared" si="3"/>
        <v>0</v>
      </c>
      <c r="AD58" s="3">
        <f>COUNTIF(AD8:AD57,"○")</f>
        <v>0</v>
      </c>
      <c r="AE58" s="3">
        <f t="shared" ref="AE58:AW58" si="4">COUNTIF(AE8:AE57,"○")</f>
        <v>0</v>
      </c>
      <c r="AF58" s="3">
        <f t="shared" si="4"/>
        <v>0</v>
      </c>
      <c r="AG58" s="3">
        <f t="shared" si="4"/>
        <v>0</v>
      </c>
      <c r="AH58" s="3">
        <f t="shared" si="4"/>
        <v>0</v>
      </c>
      <c r="AI58" s="3">
        <f t="shared" si="4"/>
        <v>0</v>
      </c>
      <c r="AJ58" s="3">
        <f t="shared" si="4"/>
        <v>0</v>
      </c>
      <c r="AK58" s="3">
        <f t="shared" si="4"/>
        <v>0</v>
      </c>
      <c r="AL58" s="3">
        <f t="shared" si="4"/>
        <v>0</v>
      </c>
      <c r="AM58" s="3">
        <f t="shared" si="4"/>
        <v>0</v>
      </c>
      <c r="AN58" s="3">
        <f t="shared" si="4"/>
        <v>0</v>
      </c>
      <c r="AO58" s="3">
        <f t="shared" si="4"/>
        <v>0</v>
      </c>
      <c r="AP58" s="3">
        <f t="shared" si="4"/>
        <v>0</v>
      </c>
      <c r="AQ58" s="3">
        <f t="shared" si="4"/>
        <v>0</v>
      </c>
      <c r="AR58" s="3">
        <f t="shared" si="4"/>
        <v>0</v>
      </c>
      <c r="AS58" s="3">
        <f t="shared" si="4"/>
        <v>0</v>
      </c>
      <c r="AT58" s="3">
        <f t="shared" si="4"/>
        <v>0</v>
      </c>
      <c r="AU58" s="3">
        <f t="shared" si="4"/>
        <v>0</v>
      </c>
      <c r="AV58" s="3">
        <f t="shared" si="4"/>
        <v>0</v>
      </c>
      <c r="AW58" s="3">
        <f t="shared" si="4"/>
        <v>0</v>
      </c>
    </row>
    <row r="59" spans="1:49" hidden="1">
      <c r="E59" s="3" t="str">
        <f>競技設定!K4</f>
        <v/>
      </c>
      <c r="F59" s="3" t="str">
        <f>競技設定!K5</f>
        <v/>
      </c>
      <c r="G59" s="3" t="str">
        <f>競技設定!K6</f>
        <v/>
      </c>
      <c r="H59" s="3" t="str">
        <f>競技設定!K7</f>
        <v/>
      </c>
      <c r="I59" s="3" t="str">
        <f>競技設定!K8</f>
        <v/>
      </c>
      <c r="J59" s="3" t="str">
        <f>競技設定!K9</f>
        <v/>
      </c>
      <c r="K59" s="3" t="str">
        <f>競技設定!K10</f>
        <v/>
      </c>
      <c r="L59" s="3" t="str">
        <f>競技設定!K11</f>
        <v/>
      </c>
      <c r="M59" s="3" t="str">
        <f>競技設定!K12</f>
        <v/>
      </c>
      <c r="N59" s="3" t="str">
        <f>競技設定!K13</f>
        <v/>
      </c>
      <c r="O59" s="3" t="str">
        <f>競技設定!K14</f>
        <v/>
      </c>
      <c r="P59" s="3" t="str">
        <f>競技設定!K15</f>
        <v/>
      </c>
      <c r="Q59" s="3" t="str">
        <f>競技設定!K16</f>
        <v/>
      </c>
      <c r="R59" s="3" t="str">
        <f>競技設定!K17</f>
        <v/>
      </c>
      <c r="S59" s="3" t="str">
        <f>競技設定!K18</f>
        <v/>
      </c>
      <c r="T59" s="3" t="str">
        <f>競技設定!K19</f>
        <v/>
      </c>
      <c r="U59" s="3" t="str">
        <f>競技設定!K20</f>
        <v/>
      </c>
      <c r="V59" s="3" t="str">
        <f>競技設定!K21</f>
        <v/>
      </c>
      <c r="W59" s="3" t="str">
        <f>競技設定!K22</f>
        <v/>
      </c>
      <c r="X59" s="3" t="str">
        <f>競技設定!K23</f>
        <v/>
      </c>
      <c r="AD59" s="3" t="str">
        <f>競技設定!K24</f>
        <v/>
      </c>
      <c r="AE59" s="3" t="str">
        <f>競技設定!K25</f>
        <v/>
      </c>
      <c r="AF59" s="3" t="str">
        <f>競技設定!K26</f>
        <v/>
      </c>
      <c r="AG59" s="3" t="str">
        <f>競技設定!K27</f>
        <v/>
      </c>
      <c r="AH59" s="3" t="str">
        <f>競技設定!K28</f>
        <v/>
      </c>
      <c r="AI59" s="3" t="str">
        <f>競技設定!K29</f>
        <v/>
      </c>
      <c r="AJ59" s="3" t="str">
        <f>競技設定!K30</f>
        <v/>
      </c>
      <c r="AK59" s="3" t="str">
        <f>競技設定!K31</f>
        <v/>
      </c>
      <c r="AL59" s="3" t="str">
        <f>競技設定!K32</f>
        <v/>
      </c>
      <c r="AM59" s="3" t="str">
        <f>競技設定!K33</f>
        <v/>
      </c>
      <c r="AN59" s="3" t="str">
        <f>競技設定!K34</f>
        <v/>
      </c>
      <c r="AO59" s="3" t="str">
        <f>競技設定!K35</f>
        <v/>
      </c>
      <c r="AP59" s="3" t="str">
        <f>競技設定!K36</f>
        <v/>
      </c>
      <c r="AQ59" s="3" t="str">
        <f>競技設定!K37</f>
        <v/>
      </c>
      <c r="AR59" s="3" t="str">
        <f>競技設定!K38</f>
        <v/>
      </c>
      <c r="AS59" s="3" t="str">
        <f>競技設定!K39</f>
        <v/>
      </c>
      <c r="AT59" s="3" t="str">
        <f>競技設定!K40</f>
        <v/>
      </c>
      <c r="AU59" s="3" t="str">
        <f>競技設定!K41</f>
        <v/>
      </c>
      <c r="AV59" s="3" t="str">
        <f>競技設定!K42</f>
        <v/>
      </c>
      <c r="AW59" s="3" t="str">
        <f>競技設定!K43</f>
        <v/>
      </c>
    </row>
    <row r="60" spans="1:49" hidden="1">
      <c r="C60" s="3">
        <f>COUNTIF(E60:AW60,"&gt;=1")</f>
        <v>0</v>
      </c>
      <c r="E60" s="3" t="e">
        <f>E58-E59</f>
        <v>#VALUE!</v>
      </c>
      <c r="F60" s="3" t="e">
        <f t="shared" ref="F60:X60" si="5">F58-F59</f>
        <v>#VALUE!</v>
      </c>
      <c r="G60" s="3" t="e">
        <f t="shared" si="5"/>
        <v>#VALUE!</v>
      </c>
      <c r="H60" s="3" t="e">
        <f t="shared" si="5"/>
        <v>#VALUE!</v>
      </c>
      <c r="I60" s="3" t="e">
        <f t="shared" si="5"/>
        <v>#VALUE!</v>
      </c>
      <c r="J60" s="3" t="e">
        <f t="shared" si="5"/>
        <v>#VALUE!</v>
      </c>
      <c r="K60" s="3" t="e">
        <f t="shared" si="5"/>
        <v>#VALUE!</v>
      </c>
      <c r="L60" s="3" t="e">
        <f t="shared" si="5"/>
        <v>#VALUE!</v>
      </c>
      <c r="M60" s="3" t="e">
        <f t="shared" si="5"/>
        <v>#VALUE!</v>
      </c>
      <c r="N60" s="3" t="e">
        <f t="shared" si="5"/>
        <v>#VALUE!</v>
      </c>
      <c r="O60" s="3" t="e">
        <f t="shared" si="5"/>
        <v>#VALUE!</v>
      </c>
      <c r="P60" s="3" t="e">
        <f t="shared" si="5"/>
        <v>#VALUE!</v>
      </c>
      <c r="Q60" s="3" t="e">
        <f t="shared" si="5"/>
        <v>#VALUE!</v>
      </c>
      <c r="R60" s="3" t="e">
        <f t="shared" si="5"/>
        <v>#VALUE!</v>
      </c>
      <c r="S60" s="3" t="e">
        <f t="shared" si="5"/>
        <v>#VALUE!</v>
      </c>
      <c r="T60" s="3" t="e">
        <f t="shared" si="5"/>
        <v>#VALUE!</v>
      </c>
      <c r="U60" s="3" t="e">
        <f t="shared" si="5"/>
        <v>#VALUE!</v>
      </c>
      <c r="V60" s="3" t="e">
        <f t="shared" si="5"/>
        <v>#VALUE!</v>
      </c>
      <c r="W60" s="3" t="e">
        <f t="shared" si="5"/>
        <v>#VALUE!</v>
      </c>
      <c r="X60" s="3" t="e">
        <f t="shared" si="5"/>
        <v>#VALUE!</v>
      </c>
      <c r="AD60" s="3" t="e">
        <f>AD58-AD59</f>
        <v>#VALUE!</v>
      </c>
      <c r="AE60" s="3" t="e">
        <f t="shared" ref="AE60:AW60" si="6">AE58-AE59</f>
        <v>#VALUE!</v>
      </c>
      <c r="AF60" s="3" t="e">
        <f t="shared" si="6"/>
        <v>#VALUE!</v>
      </c>
      <c r="AG60" s="3" t="e">
        <f t="shared" si="6"/>
        <v>#VALUE!</v>
      </c>
      <c r="AH60" s="3" t="e">
        <f t="shared" si="6"/>
        <v>#VALUE!</v>
      </c>
      <c r="AI60" s="3" t="e">
        <f t="shared" si="6"/>
        <v>#VALUE!</v>
      </c>
      <c r="AJ60" s="3" t="e">
        <f t="shared" si="6"/>
        <v>#VALUE!</v>
      </c>
      <c r="AK60" s="3" t="e">
        <f t="shared" si="6"/>
        <v>#VALUE!</v>
      </c>
      <c r="AL60" s="3" t="e">
        <f t="shared" si="6"/>
        <v>#VALUE!</v>
      </c>
      <c r="AM60" s="3" t="e">
        <f t="shared" si="6"/>
        <v>#VALUE!</v>
      </c>
      <c r="AN60" s="3" t="e">
        <f t="shared" si="6"/>
        <v>#VALUE!</v>
      </c>
      <c r="AO60" s="3" t="e">
        <f t="shared" si="6"/>
        <v>#VALUE!</v>
      </c>
      <c r="AP60" s="3" t="e">
        <f t="shared" si="6"/>
        <v>#VALUE!</v>
      </c>
      <c r="AQ60" s="3" t="e">
        <f t="shared" si="6"/>
        <v>#VALUE!</v>
      </c>
      <c r="AR60" s="3" t="e">
        <f t="shared" si="6"/>
        <v>#VALUE!</v>
      </c>
      <c r="AS60" s="3" t="e">
        <f t="shared" si="6"/>
        <v>#VALUE!</v>
      </c>
      <c r="AT60" s="3" t="e">
        <f t="shared" si="6"/>
        <v>#VALUE!</v>
      </c>
      <c r="AU60" s="3" t="e">
        <f t="shared" si="6"/>
        <v>#VALUE!</v>
      </c>
      <c r="AV60" s="3" t="e">
        <f t="shared" si="6"/>
        <v>#VALUE!</v>
      </c>
      <c r="AW60" s="3" t="e">
        <f t="shared" si="6"/>
        <v>#VALUE!</v>
      </c>
    </row>
    <row r="61" spans="1:49" ht="15" hidden="1" thickBot="1"/>
    <row r="62" spans="1:49" ht="15.95" hidden="1" customHeight="1" thickTop="1">
      <c r="A62" s="306">
        <v>1</v>
      </c>
      <c r="B62" s="307" t="str">
        <f t="shared" ref="B62:D77" si="7">B8</f>
        <v/>
      </c>
      <c r="C62" s="307" t="str">
        <f t="shared" si="7"/>
        <v/>
      </c>
      <c r="D62" s="368" t="str">
        <f t="shared" si="7"/>
        <v/>
      </c>
      <c r="E62" s="312" t="str">
        <f t="shared" ref="E62:Y74" si="8">IF(E8="○",$D62,"")</f>
        <v/>
      </c>
      <c r="F62" s="312" t="str">
        <f t="shared" si="8"/>
        <v/>
      </c>
      <c r="G62" s="312" t="str">
        <f t="shared" si="8"/>
        <v/>
      </c>
      <c r="H62" s="312" t="str">
        <f t="shared" si="8"/>
        <v/>
      </c>
      <c r="I62" s="312" t="str">
        <f t="shared" si="8"/>
        <v/>
      </c>
      <c r="J62" s="312" t="str">
        <f t="shared" si="8"/>
        <v/>
      </c>
      <c r="K62" s="312" t="str">
        <f t="shared" si="8"/>
        <v/>
      </c>
      <c r="L62" s="312" t="str">
        <f t="shared" si="8"/>
        <v/>
      </c>
      <c r="M62" s="312" t="str">
        <f t="shared" si="8"/>
        <v/>
      </c>
      <c r="N62" s="312" t="str">
        <f t="shared" si="8"/>
        <v/>
      </c>
      <c r="O62" s="312" t="str">
        <f t="shared" si="8"/>
        <v/>
      </c>
      <c r="P62" s="312" t="str">
        <f t="shared" si="8"/>
        <v/>
      </c>
      <c r="Q62" s="312" t="str">
        <f t="shared" si="8"/>
        <v/>
      </c>
      <c r="R62" s="312" t="str">
        <f t="shared" si="8"/>
        <v/>
      </c>
      <c r="S62" s="312" t="str">
        <f t="shared" si="8"/>
        <v/>
      </c>
      <c r="T62" s="312" t="str">
        <f t="shared" si="8"/>
        <v/>
      </c>
      <c r="U62" s="312" t="str">
        <f t="shared" si="8"/>
        <v/>
      </c>
      <c r="V62" s="312" t="str">
        <f t="shared" si="8"/>
        <v/>
      </c>
      <c r="W62" s="312" t="str">
        <f t="shared" si="8"/>
        <v/>
      </c>
      <c r="X62" s="312" t="str">
        <f t="shared" si="8"/>
        <v/>
      </c>
      <c r="Y62" s="370" t="str">
        <f t="shared" si="8"/>
        <v/>
      </c>
      <c r="Z62" s="306">
        <v>1</v>
      </c>
      <c r="AA62" s="307" t="str">
        <f>IF(AD$7="","",B62)</f>
        <v/>
      </c>
      <c r="AB62" s="307" t="str">
        <f>IF(AD$7="","",C62)</f>
        <v/>
      </c>
      <c r="AC62" s="308" t="str">
        <f>IF(AD$7="","",D62)</f>
        <v/>
      </c>
      <c r="AD62" s="312" t="str">
        <f t="shared" ref="AD62:AW74" si="9">IF(AD8="○",$D62,"")</f>
        <v/>
      </c>
      <c r="AE62" s="312" t="str">
        <f t="shared" si="9"/>
        <v/>
      </c>
      <c r="AF62" s="312" t="str">
        <f t="shared" si="9"/>
        <v/>
      </c>
      <c r="AG62" s="312" t="str">
        <f t="shared" si="9"/>
        <v/>
      </c>
      <c r="AH62" s="312" t="str">
        <f t="shared" si="9"/>
        <v/>
      </c>
      <c r="AI62" s="312" t="str">
        <f t="shared" si="9"/>
        <v/>
      </c>
      <c r="AJ62" s="312" t="str">
        <f t="shared" si="9"/>
        <v/>
      </c>
      <c r="AK62" s="312" t="str">
        <f t="shared" si="9"/>
        <v/>
      </c>
      <c r="AL62" s="312" t="str">
        <f t="shared" si="9"/>
        <v/>
      </c>
      <c r="AM62" s="312" t="str">
        <f t="shared" si="9"/>
        <v/>
      </c>
      <c r="AN62" s="312" t="str">
        <f t="shared" si="9"/>
        <v/>
      </c>
      <c r="AO62" s="312" t="str">
        <f t="shared" si="9"/>
        <v/>
      </c>
      <c r="AP62" s="312" t="str">
        <f t="shared" si="9"/>
        <v/>
      </c>
      <c r="AQ62" s="312" t="str">
        <f t="shared" si="9"/>
        <v/>
      </c>
      <c r="AR62" s="312" t="str">
        <f t="shared" si="9"/>
        <v/>
      </c>
      <c r="AS62" s="312" t="str">
        <f t="shared" si="9"/>
        <v/>
      </c>
      <c r="AT62" s="312" t="str">
        <f t="shared" si="9"/>
        <v/>
      </c>
      <c r="AU62" s="312" t="str">
        <f t="shared" si="9"/>
        <v/>
      </c>
      <c r="AV62" s="312" t="str">
        <f t="shared" si="9"/>
        <v/>
      </c>
      <c r="AW62" s="312" t="str">
        <f t="shared" si="9"/>
        <v/>
      </c>
    </row>
    <row r="63" spans="1:49" ht="15.95" hidden="1" customHeight="1">
      <c r="A63" s="311">
        <v>2</v>
      </c>
      <c r="B63" s="312" t="str">
        <f t="shared" si="7"/>
        <v/>
      </c>
      <c r="C63" s="312" t="str">
        <f t="shared" si="7"/>
        <v/>
      </c>
      <c r="D63" s="369" t="str">
        <f t="shared" si="7"/>
        <v/>
      </c>
      <c r="E63" s="312" t="str">
        <f t="shared" si="8"/>
        <v/>
      </c>
      <c r="F63" s="312" t="str">
        <f t="shared" si="8"/>
        <v/>
      </c>
      <c r="G63" s="312" t="str">
        <f t="shared" si="8"/>
        <v/>
      </c>
      <c r="H63" s="312" t="str">
        <f t="shared" si="8"/>
        <v/>
      </c>
      <c r="I63" s="312" t="str">
        <f t="shared" si="8"/>
        <v/>
      </c>
      <c r="J63" s="312" t="str">
        <f t="shared" si="8"/>
        <v/>
      </c>
      <c r="K63" s="312" t="str">
        <f t="shared" si="8"/>
        <v/>
      </c>
      <c r="L63" s="312" t="str">
        <f t="shared" si="8"/>
        <v/>
      </c>
      <c r="M63" s="312" t="str">
        <f t="shared" si="8"/>
        <v/>
      </c>
      <c r="N63" s="312" t="str">
        <f t="shared" si="8"/>
        <v/>
      </c>
      <c r="O63" s="312" t="str">
        <f t="shared" si="8"/>
        <v/>
      </c>
      <c r="P63" s="312" t="str">
        <f t="shared" si="8"/>
        <v/>
      </c>
      <c r="Q63" s="312" t="str">
        <f t="shared" si="8"/>
        <v/>
      </c>
      <c r="R63" s="312" t="str">
        <f t="shared" si="8"/>
        <v/>
      </c>
      <c r="S63" s="312" t="str">
        <f t="shared" si="8"/>
        <v/>
      </c>
      <c r="T63" s="312" t="str">
        <f t="shared" si="8"/>
        <v/>
      </c>
      <c r="U63" s="312" t="str">
        <f t="shared" si="8"/>
        <v/>
      </c>
      <c r="V63" s="312" t="str">
        <f t="shared" si="8"/>
        <v/>
      </c>
      <c r="W63" s="312" t="str">
        <f t="shared" si="8"/>
        <v/>
      </c>
      <c r="X63" s="312" t="str">
        <f t="shared" si="8"/>
        <v/>
      </c>
      <c r="Y63" s="371" t="str">
        <f t="shared" si="8"/>
        <v/>
      </c>
      <c r="Z63" s="311">
        <v>2</v>
      </c>
      <c r="AA63" s="312" t="str">
        <f t="shared" ref="AA63:AA111" si="10">IF(AD$7="","",B63)</f>
        <v/>
      </c>
      <c r="AB63" s="312" t="str">
        <f t="shared" ref="AB63:AB111" si="11">IF(AD$7="","",C63)</f>
        <v/>
      </c>
      <c r="AC63" s="324" t="str">
        <f t="shared" ref="AC63:AC111" si="12">IF(AD$7="","",D63)</f>
        <v/>
      </c>
      <c r="AD63" s="312" t="str">
        <f t="shared" si="9"/>
        <v/>
      </c>
      <c r="AE63" s="312" t="str">
        <f t="shared" si="9"/>
        <v/>
      </c>
      <c r="AF63" s="312" t="str">
        <f t="shared" si="9"/>
        <v/>
      </c>
      <c r="AG63" s="312" t="str">
        <f t="shared" si="9"/>
        <v/>
      </c>
      <c r="AH63" s="312" t="str">
        <f t="shared" si="9"/>
        <v/>
      </c>
      <c r="AI63" s="312" t="str">
        <f t="shared" si="9"/>
        <v/>
      </c>
      <c r="AJ63" s="312" t="str">
        <f t="shared" si="9"/>
        <v/>
      </c>
      <c r="AK63" s="312" t="str">
        <f t="shared" si="9"/>
        <v/>
      </c>
      <c r="AL63" s="312" t="str">
        <f t="shared" si="9"/>
        <v/>
      </c>
      <c r="AM63" s="312" t="str">
        <f t="shared" si="9"/>
        <v/>
      </c>
      <c r="AN63" s="312" t="str">
        <f t="shared" si="9"/>
        <v/>
      </c>
      <c r="AO63" s="312" t="str">
        <f t="shared" si="9"/>
        <v/>
      </c>
      <c r="AP63" s="312" t="str">
        <f t="shared" si="9"/>
        <v/>
      </c>
      <c r="AQ63" s="312" t="str">
        <f t="shared" si="9"/>
        <v/>
      </c>
      <c r="AR63" s="312" t="str">
        <f t="shared" si="9"/>
        <v/>
      </c>
      <c r="AS63" s="312" t="str">
        <f t="shared" si="9"/>
        <v/>
      </c>
      <c r="AT63" s="312" t="str">
        <f t="shared" si="9"/>
        <v/>
      </c>
      <c r="AU63" s="312" t="str">
        <f t="shared" si="9"/>
        <v/>
      </c>
      <c r="AV63" s="312" t="str">
        <f t="shared" si="9"/>
        <v/>
      </c>
      <c r="AW63" s="312" t="str">
        <f t="shared" si="9"/>
        <v/>
      </c>
    </row>
    <row r="64" spans="1:49" ht="15.95" hidden="1" customHeight="1">
      <c r="A64" s="311">
        <v>3</v>
      </c>
      <c r="B64" s="312" t="str">
        <f t="shared" si="7"/>
        <v/>
      </c>
      <c r="C64" s="312" t="str">
        <f t="shared" si="7"/>
        <v/>
      </c>
      <c r="D64" s="369" t="str">
        <f t="shared" si="7"/>
        <v/>
      </c>
      <c r="E64" s="312" t="str">
        <f t="shared" si="8"/>
        <v/>
      </c>
      <c r="F64" s="312" t="str">
        <f t="shared" si="8"/>
        <v/>
      </c>
      <c r="G64" s="312" t="str">
        <f t="shared" si="8"/>
        <v/>
      </c>
      <c r="H64" s="312" t="str">
        <f t="shared" si="8"/>
        <v/>
      </c>
      <c r="I64" s="312" t="str">
        <f t="shared" si="8"/>
        <v/>
      </c>
      <c r="J64" s="312" t="str">
        <f t="shared" si="8"/>
        <v/>
      </c>
      <c r="K64" s="312" t="str">
        <f t="shared" si="8"/>
        <v/>
      </c>
      <c r="L64" s="312" t="str">
        <f t="shared" si="8"/>
        <v/>
      </c>
      <c r="M64" s="312" t="str">
        <f t="shared" si="8"/>
        <v/>
      </c>
      <c r="N64" s="312" t="str">
        <f t="shared" si="8"/>
        <v/>
      </c>
      <c r="O64" s="312" t="str">
        <f t="shared" si="8"/>
        <v/>
      </c>
      <c r="P64" s="312" t="str">
        <f t="shared" si="8"/>
        <v/>
      </c>
      <c r="Q64" s="312" t="str">
        <f t="shared" si="8"/>
        <v/>
      </c>
      <c r="R64" s="312" t="str">
        <f t="shared" si="8"/>
        <v/>
      </c>
      <c r="S64" s="312" t="str">
        <f t="shared" si="8"/>
        <v/>
      </c>
      <c r="T64" s="312" t="str">
        <f t="shared" si="8"/>
        <v/>
      </c>
      <c r="U64" s="312" t="str">
        <f t="shared" si="8"/>
        <v/>
      </c>
      <c r="V64" s="312" t="str">
        <f t="shared" si="8"/>
        <v/>
      </c>
      <c r="W64" s="312" t="str">
        <f t="shared" si="8"/>
        <v/>
      </c>
      <c r="X64" s="312" t="str">
        <f t="shared" si="8"/>
        <v/>
      </c>
      <c r="Y64" s="371" t="str">
        <f t="shared" si="8"/>
        <v/>
      </c>
      <c r="Z64" s="311">
        <v>3</v>
      </c>
      <c r="AA64" s="312" t="str">
        <f t="shared" si="10"/>
        <v/>
      </c>
      <c r="AB64" s="312" t="str">
        <f t="shared" si="11"/>
        <v/>
      </c>
      <c r="AC64" s="324" t="str">
        <f t="shared" si="12"/>
        <v/>
      </c>
      <c r="AD64" s="312" t="str">
        <f t="shared" si="9"/>
        <v/>
      </c>
      <c r="AE64" s="312" t="str">
        <f t="shared" si="9"/>
        <v/>
      </c>
      <c r="AF64" s="312" t="str">
        <f t="shared" si="9"/>
        <v/>
      </c>
      <c r="AG64" s="312" t="str">
        <f t="shared" si="9"/>
        <v/>
      </c>
      <c r="AH64" s="312" t="str">
        <f t="shared" si="9"/>
        <v/>
      </c>
      <c r="AI64" s="312" t="str">
        <f t="shared" si="9"/>
        <v/>
      </c>
      <c r="AJ64" s="312" t="str">
        <f t="shared" si="9"/>
        <v/>
      </c>
      <c r="AK64" s="312" t="str">
        <f t="shared" si="9"/>
        <v/>
      </c>
      <c r="AL64" s="312" t="str">
        <f t="shared" si="9"/>
        <v/>
      </c>
      <c r="AM64" s="312" t="str">
        <f t="shared" si="9"/>
        <v/>
      </c>
      <c r="AN64" s="312" t="str">
        <f t="shared" si="9"/>
        <v/>
      </c>
      <c r="AO64" s="312" t="str">
        <f t="shared" si="9"/>
        <v/>
      </c>
      <c r="AP64" s="312" t="str">
        <f t="shared" si="9"/>
        <v/>
      </c>
      <c r="AQ64" s="312" t="str">
        <f t="shared" si="9"/>
        <v/>
      </c>
      <c r="AR64" s="312" t="str">
        <f t="shared" si="9"/>
        <v/>
      </c>
      <c r="AS64" s="312" t="str">
        <f t="shared" si="9"/>
        <v/>
      </c>
      <c r="AT64" s="312" t="str">
        <f t="shared" si="9"/>
        <v/>
      </c>
      <c r="AU64" s="312" t="str">
        <f t="shared" si="9"/>
        <v/>
      </c>
      <c r="AV64" s="312" t="str">
        <f t="shared" si="9"/>
        <v/>
      </c>
      <c r="AW64" s="312" t="str">
        <f t="shared" si="9"/>
        <v/>
      </c>
    </row>
    <row r="65" spans="1:49" ht="15.95" hidden="1" customHeight="1">
      <c r="A65" s="311">
        <v>4</v>
      </c>
      <c r="B65" s="312" t="str">
        <f t="shared" si="7"/>
        <v/>
      </c>
      <c r="C65" s="312" t="str">
        <f t="shared" si="7"/>
        <v/>
      </c>
      <c r="D65" s="369" t="str">
        <f t="shared" si="7"/>
        <v/>
      </c>
      <c r="E65" s="312" t="str">
        <f t="shared" si="8"/>
        <v/>
      </c>
      <c r="F65" s="312" t="str">
        <f t="shared" si="8"/>
        <v/>
      </c>
      <c r="G65" s="312" t="str">
        <f t="shared" si="8"/>
        <v/>
      </c>
      <c r="H65" s="312" t="str">
        <f t="shared" si="8"/>
        <v/>
      </c>
      <c r="I65" s="312" t="str">
        <f t="shared" si="8"/>
        <v/>
      </c>
      <c r="J65" s="312" t="str">
        <f t="shared" si="8"/>
        <v/>
      </c>
      <c r="K65" s="312" t="str">
        <f t="shared" si="8"/>
        <v/>
      </c>
      <c r="L65" s="312" t="str">
        <f t="shared" si="8"/>
        <v/>
      </c>
      <c r="M65" s="312" t="str">
        <f t="shared" si="8"/>
        <v/>
      </c>
      <c r="N65" s="312" t="str">
        <f t="shared" si="8"/>
        <v/>
      </c>
      <c r="O65" s="312" t="str">
        <f t="shared" si="8"/>
        <v/>
      </c>
      <c r="P65" s="312" t="str">
        <f t="shared" si="8"/>
        <v/>
      </c>
      <c r="Q65" s="312" t="str">
        <f t="shared" si="8"/>
        <v/>
      </c>
      <c r="R65" s="312" t="str">
        <f t="shared" si="8"/>
        <v/>
      </c>
      <c r="S65" s="312" t="str">
        <f t="shared" si="8"/>
        <v/>
      </c>
      <c r="T65" s="312" t="str">
        <f t="shared" si="8"/>
        <v/>
      </c>
      <c r="U65" s="312" t="str">
        <f t="shared" si="8"/>
        <v/>
      </c>
      <c r="V65" s="312" t="str">
        <f t="shared" si="8"/>
        <v/>
      </c>
      <c r="W65" s="312" t="str">
        <f t="shared" si="8"/>
        <v/>
      </c>
      <c r="X65" s="312" t="str">
        <f t="shared" si="8"/>
        <v/>
      </c>
      <c r="Y65" s="371" t="str">
        <f t="shared" si="8"/>
        <v/>
      </c>
      <c r="Z65" s="311">
        <v>4</v>
      </c>
      <c r="AA65" s="312" t="str">
        <f t="shared" si="10"/>
        <v/>
      </c>
      <c r="AB65" s="312" t="str">
        <f t="shared" si="11"/>
        <v/>
      </c>
      <c r="AC65" s="324" t="str">
        <f t="shared" si="12"/>
        <v/>
      </c>
      <c r="AD65" s="312" t="str">
        <f t="shared" si="9"/>
        <v/>
      </c>
      <c r="AE65" s="312" t="str">
        <f t="shared" si="9"/>
        <v/>
      </c>
      <c r="AF65" s="312" t="str">
        <f t="shared" si="9"/>
        <v/>
      </c>
      <c r="AG65" s="312" t="str">
        <f t="shared" si="9"/>
        <v/>
      </c>
      <c r="AH65" s="312" t="str">
        <f t="shared" si="9"/>
        <v/>
      </c>
      <c r="AI65" s="312" t="str">
        <f t="shared" si="9"/>
        <v/>
      </c>
      <c r="AJ65" s="312" t="str">
        <f t="shared" si="9"/>
        <v/>
      </c>
      <c r="AK65" s="312" t="str">
        <f t="shared" si="9"/>
        <v/>
      </c>
      <c r="AL65" s="312" t="str">
        <f t="shared" si="9"/>
        <v/>
      </c>
      <c r="AM65" s="312" t="str">
        <f t="shared" si="9"/>
        <v/>
      </c>
      <c r="AN65" s="312" t="str">
        <f t="shared" si="9"/>
        <v/>
      </c>
      <c r="AO65" s="312" t="str">
        <f t="shared" si="9"/>
        <v/>
      </c>
      <c r="AP65" s="312" t="str">
        <f t="shared" si="9"/>
        <v/>
      </c>
      <c r="AQ65" s="312" t="str">
        <f t="shared" si="9"/>
        <v/>
      </c>
      <c r="AR65" s="312" t="str">
        <f t="shared" si="9"/>
        <v/>
      </c>
      <c r="AS65" s="312" t="str">
        <f t="shared" si="9"/>
        <v/>
      </c>
      <c r="AT65" s="312" t="str">
        <f t="shared" si="9"/>
        <v/>
      </c>
      <c r="AU65" s="312" t="str">
        <f t="shared" si="9"/>
        <v/>
      </c>
      <c r="AV65" s="312" t="str">
        <f t="shared" si="9"/>
        <v/>
      </c>
      <c r="AW65" s="312" t="str">
        <f t="shared" si="9"/>
        <v/>
      </c>
    </row>
    <row r="66" spans="1:49" ht="15.95" hidden="1" customHeight="1">
      <c r="A66" s="311">
        <v>5</v>
      </c>
      <c r="B66" s="312" t="str">
        <f t="shared" si="7"/>
        <v/>
      </c>
      <c r="C66" s="312" t="str">
        <f t="shared" si="7"/>
        <v/>
      </c>
      <c r="D66" s="369" t="str">
        <f t="shared" si="7"/>
        <v/>
      </c>
      <c r="E66" s="312" t="str">
        <f t="shared" si="8"/>
        <v/>
      </c>
      <c r="F66" s="312" t="str">
        <f t="shared" si="8"/>
        <v/>
      </c>
      <c r="G66" s="312" t="str">
        <f t="shared" si="8"/>
        <v/>
      </c>
      <c r="H66" s="312" t="str">
        <f t="shared" si="8"/>
        <v/>
      </c>
      <c r="I66" s="312" t="str">
        <f t="shared" si="8"/>
        <v/>
      </c>
      <c r="J66" s="312" t="str">
        <f t="shared" si="8"/>
        <v/>
      </c>
      <c r="K66" s="312" t="str">
        <f t="shared" si="8"/>
        <v/>
      </c>
      <c r="L66" s="312" t="str">
        <f t="shared" si="8"/>
        <v/>
      </c>
      <c r="M66" s="312" t="str">
        <f t="shared" si="8"/>
        <v/>
      </c>
      <c r="N66" s="312" t="str">
        <f t="shared" si="8"/>
        <v/>
      </c>
      <c r="O66" s="312" t="str">
        <f t="shared" si="8"/>
        <v/>
      </c>
      <c r="P66" s="312" t="str">
        <f t="shared" si="8"/>
        <v/>
      </c>
      <c r="Q66" s="312" t="str">
        <f t="shared" si="8"/>
        <v/>
      </c>
      <c r="R66" s="312" t="str">
        <f t="shared" si="8"/>
        <v/>
      </c>
      <c r="S66" s="312" t="str">
        <f t="shared" si="8"/>
        <v/>
      </c>
      <c r="T66" s="312" t="str">
        <f t="shared" si="8"/>
        <v/>
      </c>
      <c r="U66" s="312" t="str">
        <f t="shared" si="8"/>
        <v/>
      </c>
      <c r="V66" s="312" t="str">
        <f t="shared" si="8"/>
        <v/>
      </c>
      <c r="W66" s="312" t="str">
        <f t="shared" si="8"/>
        <v/>
      </c>
      <c r="X66" s="312" t="str">
        <f t="shared" si="8"/>
        <v/>
      </c>
      <c r="Y66" s="371" t="str">
        <f t="shared" si="8"/>
        <v/>
      </c>
      <c r="Z66" s="311">
        <v>5</v>
      </c>
      <c r="AA66" s="312" t="str">
        <f t="shared" si="10"/>
        <v/>
      </c>
      <c r="AB66" s="312" t="str">
        <f t="shared" si="11"/>
        <v/>
      </c>
      <c r="AC66" s="324" t="str">
        <f t="shared" si="12"/>
        <v/>
      </c>
      <c r="AD66" s="312" t="str">
        <f t="shared" si="9"/>
        <v/>
      </c>
      <c r="AE66" s="312" t="str">
        <f t="shared" si="9"/>
        <v/>
      </c>
      <c r="AF66" s="312" t="str">
        <f t="shared" si="9"/>
        <v/>
      </c>
      <c r="AG66" s="312" t="str">
        <f t="shared" si="9"/>
        <v/>
      </c>
      <c r="AH66" s="312" t="str">
        <f t="shared" si="9"/>
        <v/>
      </c>
      <c r="AI66" s="312" t="str">
        <f t="shared" si="9"/>
        <v/>
      </c>
      <c r="AJ66" s="312" t="str">
        <f t="shared" si="9"/>
        <v/>
      </c>
      <c r="AK66" s="312" t="str">
        <f t="shared" si="9"/>
        <v/>
      </c>
      <c r="AL66" s="312" t="str">
        <f t="shared" si="9"/>
        <v/>
      </c>
      <c r="AM66" s="312" t="str">
        <f t="shared" si="9"/>
        <v/>
      </c>
      <c r="AN66" s="312" t="str">
        <f t="shared" si="9"/>
        <v/>
      </c>
      <c r="AO66" s="312" t="str">
        <f t="shared" si="9"/>
        <v/>
      </c>
      <c r="AP66" s="312" t="str">
        <f t="shared" si="9"/>
        <v/>
      </c>
      <c r="AQ66" s="312" t="str">
        <f t="shared" si="9"/>
        <v/>
      </c>
      <c r="AR66" s="312" t="str">
        <f t="shared" si="9"/>
        <v/>
      </c>
      <c r="AS66" s="312" t="str">
        <f t="shared" si="9"/>
        <v/>
      </c>
      <c r="AT66" s="312" t="str">
        <f t="shared" si="9"/>
        <v/>
      </c>
      <c r="AU66" s="312" t="str">
        <f t="shared" si="9"/>
        <v/>
      </c>
      <c r="AV66" s="312" t="str">
        <f t="shared" si="9"/>
        <v/>
      </c>
      <c r="AW66" s="312" t="str">
        <f t="shared" si="9"/>
        <v/>
      </c>
    </row>
    <row r="67" spans="1:49" ht="15.95" hidden="1" customHeight="1">
      <c r="A67" s="311">
        <v>6</v>
      </c>
      <c r="B67" s="312" t="str">
        <f t="shared" si="7"/>
        <v/>
      </c>
      <c r="C67" s="312" t="str">
        <f t="shared" si="7"/>
        <v/>
      </c>
      <c r="D67" s="369" t="str">
        <f t="shared" si="7"/>
        <v/>
      </c>
      <c r="E67" s="312" t="str">
        <f t="shared" si="8"/>
        <v/>
      </c>
      <c r="F67" s="312" t="str">
        <f t="shared" si="8"/>
        <v/>
      </c>
      <c r="G67" s="312" t="str">
        <f t="shared" si="8"/>
        <v/>
      </c>
      <c r="H67" s="312" t="str">
        <f t="shared" si="8"/>
        <v/>
      </c>
      <c r="I67" s="312" t="str">
        <f t="shared" si="8"/>
        <v/>
      </c>
      <c r="J67" s="312" t="str">
        <f t="shared" si="8"/>
        <v/>
      </c>
      <c r="K67" s="312" t="str">
        <f t="shared" si="8"/>
        <v/>
      </c>
      <c r="L67" s="312" t="str">
        <f t="shared" si="8"/>
        <v/>
      </c>
      <c r="M67" s="312" t="str">
        <f t="shared" si="8"/>
        <v/>
      </c>
      <c r="N67" s="312" t="str">
        <f t="shared" si="8"/>
        <v/>
      </c>
      <c r="O67" s="312" t="str">
        <f t="shared" si="8"/>
        <v/>
      </c>
      <c r="P67" s="312" t="str">
        <f t="shared" si="8"/>
        <v/>
      </c>
      <c r="Q67" s="312" t="str">
        <f t="shared" si="8"/>
        <v/>
      </c>
      <c r="R67" s="312" t="str">
        <f t="shared" si="8"/>
        <v/>
      </c>
      <c r="S67" s="312" t="str">
        <f t="shared" si="8"/>
        <v/>
      </c>
      <c r="T67" s="312" t="str">
        <f t="shared" si="8"/>
        <v/>
      </c>
      <c r="U67" s="312" t="str">
        <f t="shared" si="8"/>
        <v/>
      </c>
      <c r="V67" s="312" t="str">
        <f t="shared" si="8"/>
        <v/>
      </c>
      <c r="W67" s="312" t="str">
        <f t="shared" si="8"/>
        <v/>
      </c>
      <c r="X67" s="312" t="str">
        <f t="shared" si="8"/>
        <v/>
      </c>
      <c r="Y67" s="371" t="str">
        <f t="shared" si="8"/>
        <v/>
      </c>
      <c r="Z67" s="311">
        <v>6</v>
      </c>
      <c r="AA67" s="312" t="str">
        <f t="shared" si="10"/>
        <v/>
      </c>
      <c r="AB67" s="312" t="str">
        <f t="shared" si="11"/>
        <v/>
      </c>
      <c r="AC67" s="324" t="str">
        <f t="shared" si="12"/>
        <v/>
      </c>
      <c r="AD67" s="312" t="str">
        <f t="shared" si="9"/>
        <v/>
      </c>
      <c r="AE67" s="312" t="str">
        <f t="shared" si="9"/>
        <v/>
      </c>
      <c r="AF67" s="312" t="str">
        <f t="shared" si="9"/>
        <v/>
      </c>
      <c r="AG67" s="312" t="str">
        <f t="shared" si="9"/>
        <v/>
      </c>
      <c r="AH67" s="312" t="str">
        <f t="shared" si="9"/>
        <v/>
      </c>
      <c r="AI67" s="312" t="str">
        <f t="shared" si="9"/>
        <v/>
      </c>
      <c r="AJ67" s="312" t="str">
        <f t="shared" si="9"/>
        <v/>
      </c>
      <c r="AK67" s="312" t="str">
        <f t="shared" si="9"/>
        <v/>
      </c>
      <c r="AL67" s="312" t="str">
        <f t="shared" si="9"/>
        <v/>
      </c>
      <c r="AM67" s="312" t="str">
        <f t="shared" si="9"/>
        <v/>
      </c>
      <c r="AN67" s="312" t="str">
        <f t="shared" si="9"/>
        <v/>
      </c>
      <c r="AO67" s="312" t="str">
        <f t="shared" si="9"/>
        <v/>
      </c>
      <c r="AP67" s="312" t="str">
        <f t="shared" si="9"/>
        <v/>
      </c>
      <c r="AQ67" s="312" t="str">
        <f t="shared" si="9"/>
        <v/>
      </c>
      <c r="AR67" s="312" t="str">
        <f t="shared" si="9"/>
        <v/>
      </c>
      <c r="AS67" s="312" t="str">
        <f t="shared" si="9"/>
        <v/>
      </c>
      <c r="AT67" s="312" t="str">
        <f t="shared" si="9"/>
        <v/>
      </c>
      <c r="AU67" s="312" t="str">
        <f t="shared" si="9"/>
        <v/>
      </c>
      <c r="AV67" s="312" t="str">
        <f t="shared" si="9"/>
        <v/>
      </c>
      <c r="AW67" s="312" t="str">
        <f t="shared" si="9"/>
        <v/>
      </c>
    </row>
    <row r="68" spans="1:49" ht="15.95" hidden="1" customHeight="1">
      <c r="A68" s="311">
        <v>7</v>
      </c>
      <c r="B68" s="312" t="str">
        <f t="shared" si="7"/>
        <v/>
      </c>
      <c r="C68" s="312" t="str">
        <f t="shared" si="7"/>
        <v/>
      </c>
      <c r="D68" s="369" t="str">
        <f t="shared" si="7"/>
        <v/>
      </c>
      <c r="E68" s="312" t="str">
        <f t="shared" si="8"/>
        <v/>
      </c>
      <c r="F68" s="312" t="str">
        <f t="shared" si="8"/>
        <v/>
      </c>
      <c r="G68" s="312" t="str">
        <f t="shared" si="8"/>
        <v/>
      </c>
      <c r="H68" s="312" t="str">
        <f t="shared" si="8"/>
        <v/>
      </c>
      <c r="I68" s="312" t="str">
        <f t="shared" si="8"/>
        <v/>
      </c>
      <c r="J68" s="312" t="str">
        <f t="shared" si="8"/>
        <v/>
      </c>
      <c r="K68" s="312" t="str">
        <f t="shared" si="8"/>
        <v/>
      </c>
      <c r="L68" s="312" t="str">
        <f t="shared" si="8"/>
        <v/>
      </c>
      <c r="M68" s="312" t="str">
        <f t="shared" si="8"/>
        <v/>
      </c>
      <c r="N68" s="312" t="str">
        <f t="shared" si="8"/>
        <v/>
      </c>
      <c r="O68" s="312" t="str">
        <f t="shared" si="8"/>
        <v/>
      </c>
      <c r="P68" s="312" t="str">
        <f t="shared" si="8"/>
        <v/>
      </c>
      <c r="Q68" s="312" t="str">
        <f t="shared" si="8"/>
        <v/>
      </c>
      <c r="R68" s="312" t="str">
        <f t="shared" si="8"/>
        <v/>
      </c>
      <c r="S68" s="312" t="str">
        <f t="shared" si="8"/>
        <v/>
      </c>
      <c r="T68" s="312" t="str">
        <f t="shared" si="8"/>
        <v/>
      </c>
      <c r="U68" s="312" t="str">
        <f t="shared" si="8"/>
        <v/>
      </c>
      <c r="V68" s="312" t="str">
        <f t="shared" si="8"/>
        <v/>
      </c>
      <c r="W68" s="312" t="str">
        <f t="shared" si="8"/>
        <v/>
      </c>
      <c r="X68" s="312" t="str">
        <f t="shared" si="8"/>
        <v/>
      </c>
      <c r="Y68" s="371" t="str">
        <f t="shared" si="8"/>
        <v/>
      </c>
      <c r="Z68" s="311">
        <v>7</v>
      </c>
      <c r="AA68" s="312" t="str">
        <f t="shared" si="10"/>
        <v/>
      </c>
      <c r="AB68" s="312" t="str">
        <f t="shared" si="11"/>
        <v/>
      </c>
      <c r="AC68" s="324" t="str">
        <f t="shared" si="12"/>
        <v/>
      </c>
      <c r="AD68" s="312" t="str">
        <f t="shared" si="9"/>
        <v/>
      </c>
      <c r="AE68" s="312" t="str">
        <f t="shared" si="9"/>
        <v/>
      </c>
      <c r="AF68" s="312" t="str">
        <f t="shared" si="9"/>
        <v/>
      </c>
      <c r="AG68" s="312" t="str">
        <f t="shared" si="9"/>
        <v/>
      </c>
      <c r="AH68" s="312" t="str">
        <f t="shared" si="9"/>
        <v/>
      </c>
      <c r="AI68" s="312" t="str">
        <f t="shared" si="9"/>
        <v/>
      </c>
      <c r="AJ68" s="312" t="str">
        <f t="shared" si="9"/>
        <v/>
      </c>
      <c r="AK68" s="312" t="str">
        <f t="shared" si="9"/>
        <v/>
      </c>
      <c r="AL68" s="312" t="str">
        <f t="shared" si="9"/>
        <v/>
      </c>
      <c r="AM68" s="312" t="str">
        <f t="shared" si="9"/>
        <v/>
      </c>
      <c r="AN68" s="312" t="str">
        <f t="shared" si="9"/>
        <v/>
      </c>
      <c r="AO68" s="312" t="str">
        <f t="shared" si="9"/>
        <v/>
      </c>
      <c r="AP68" s="312" t="str">
        <f t="shared" si="9"/>
        <v/>
      </c>
      <c r="AQ68" s="312" t="str">
        <f t="shared" si="9"/>
        <v/>
      </c>
      <c r="AR68" s="312" t="str">
        <f t="shared" si="9"/>
        <v/>
      </c>
      <c r="AS68" s="312" t="str">
        <f t="shared" si="9"/>
        <v/>
      </c>
      <c r="AT68" s="312" t="str">
        <f t="shared" si="9"/>
        <v/>
      </c>
      <c r="AU68" s="312" t="str">
        <f t="shared" si="9"/>
        <v/>
      </c>
      <c r="AV68" s="312" t="str">
        <f t="shared" si="9"/>
        <v/>
      </c>
      <c r="AW68" s="312" t="str">
        <f t="shared" si="9"/>
        <v/>
      </c>
    </row>
    <row r="69" spans="1:49" ht="15.95" hidden="1" customHeight="1">
      <c r="A69" s="311">
        <v>8</v>
      </c>
      <c r="B69" s="312" t="str">
        <f t="shared" si="7"/>
        <v/>
      </c>
      <c r="C69" s="312" t="str">
        <f t="shared" si="7"/>
        <v/>
      </c>
      <c r="D69" s="369" t="str">
        <f t="shared" si="7"/>
        <v/>
      </c>
      <c r="E69" s="312" t="str">
        <f t="shared" si="8"/>
        <v/>
      </c>
      <c r="F69" s="312" t="str">
        <f t="shared" si="8"/>
        <v/>
      </c>
      <c r="G69" s="312" t="str">
        <f t="shared" si="8"/>
        <v/>
      </c>
      <c r="H69" s="312" t="str">
        <f t="shared" si="8"/>
        <v/>
      </c>
      <c r="I69" s="312" t="str">
        <f t="shared" si="8"/>
        <v/>
      </c>
      <c r="J69" s="312" t="str">
        <f t="shared" si="8"/>
        <v/>
      </c>
      <c r="K69" s="312" t="str">
        <f t="shared" si="8"/>
        <v/>
      </c>
      <c r="L69" s="312" t="str">
        <f t="shared" si="8"/>
        <v/>
      </c>
      <c r="M69" s="312" t="str">
        <f t="shared" si="8"/>
        <v/>
      </c>
      <c r="N69" s="312" t="str">
        <f t="shared" si="8"/>
        <v/>
      </c>
      <c r="O69" s="312" t="str">
        <f t="shared" si="8"/>
        <v/>
      </c>
      <c r="P69" s="312" t="str">
        <f t="shared" si="8"/>
        <v/>
      </c>
      <c r="Q69" s="312" t="str">
        <f t="shared" si="8"/>
        <v/>
      </c>
      <c r="R69" s="312" t="str">
        <f t="shared" si="8"/>
        <v/>
      </c>
      <c r="S69" s="312" t="str">
        <f t="shared" si="8"/>
        <v/>
      </c>
      <c r="T69" s="312" t="str">
        <f t="shared" si="8"/>
        <v/>
      </c>
      <c r="U69" s="312" t="str">
        <f t="shared" si="8"/>
        <v/>
      </c>
      <c r="V69" s="312" t="str">
        <f t="shared" si="8"/>
        <v/>
      </c>
      <c r="W69" s="312" t="str">
        <f t="shared" si="8"/>
        <v/>
      </c>
      <c r="X69" s="312" t="str">
        <f t="shared" si="8"/>
        <v/>
      </c>
      <c r="Y69" s="371" t="str">
        <f t="shared" si="8"/>
        <v/>
      </c>
      <c r="Z69" s="311">
        <v>8</v>
      </c>
      <c r="AA69" s="312" t="str">
        <f t="shared" si="10"/>
        <v/>
      </c>
      <c r="AB69" s="312" t="str">
        <f t="shared" si="11"/>
        <v/>
      </c>
      <c r="AC69" s="324" t="str">
        <f t="shared" si="12"/>
        <v/>
      </c>
      <c r="AD69" s="312" t="str">
        <f t="shared" si="9"/>
        <v/>
      </c>
      <c r="AE69" s="312" t="str">
        <f t="shared" si="9"/>
        <v/>
      </c>
      <c r="AF69" s="312" t="str">
        <f t="shared" si="9"/>
        <v/>
      </c>
      <c r="AG69" s="312" t="str">
        <f t="shared" si="9"/>
        <v/>
      </c>
      <c r="AH69" s="312" t="str">
        <f t="shared" si="9"/>
        <v/>
      </c>
      <c r="AI69" s="312" t="str">
        <f t="shared" si="9"/>
        <v/>
      </c>
      <c r="AJ69" s="312" t="str">
        <f t="shared" si="9"/>
        <v/>
      </c>
      <c r="AK69" s="312" t="str">
        <f t="shared" si="9"/>
        <v/>
      </c>
      <c r="AL69" s="312" t="str">
        <f t="shared" si="9"/>
        <v/>
      </c>
      <c r="AM69" s="312" t="str">
        <f t="shared" si="9"/>
        <v/>
      </c>
      <c r="AN69" s="312" t="str">
        <f t="shared" si="9"/>
        <v/>
      </c>
      <c r="AO69" s="312" t="str">
        <f t="shared" si="9"/>
        <v/>
      </c>
      <c r="AP69" s="312" t="str">
        <f t="shared" si="9"/>
        <v/>
      </c>
      <c r="AQ69" s="312" t="str">
        <f t="shared" si="9"/>
        <v/>
      </c>
      <c r="AR69" s="312" t="str">
        <f t="shared" si="9"/>
        <v/>
      </c>
      <c r="AS69" s="312" t="str">
        <f t="shared" si="9"/>
        <v/>
      </c>
      <c r="AT69" s="312" t="str">
        <f t="shared" si="9"/>
        <v/>
      </c>
      <c r="AU69" s="312" t="str">
        <f t="shared" si="9"/>
        <v/>
      </c>
      <c r="AV69" s="312" t="str">
        <f t="shared" si="9"/>
        <v/>
      </c>
      <c r="AW69" s="312" t="str">
        <f t="shared" si="9"/>
        <v/>
      </c>
    </row>
    <row r="70" spans="1:49" ht="15.95" hidden="1" customHeight="1">
      <c r="A70" s="311">
        <v>9</v>
      </c>
      <c r="B70" s="312" t="str">
        <f t="shared" si="7"/>
        <v/>
      </c>
      <c r="C70" s="312" t="str">
        <f t="shared" si="7"/>
        <v/>
      </c>
      <c r="D70" s="369" t="str">
        <f t="shared" si="7"/>
        <v/>
      </c>
      <c r="E70" s="312" t="str">
        <f t="shared" si="8"/>
        <v/>
      </c>
      <c r="F70" s="312" t="str">
        <f t="shared" si="8"/>
        <v/>
      </c>
      <c r="G70" s="312" t="str">
        <f t="shared" si="8"/>
        <v/>
      </c>
      <c r="H70" s="312" t="str">
        <f t="shared" si="8"/>
        <v/>
      </c>
      <c r="I70" s="312" t="str">
        <f t="shared" si="8"/>
        <v/>
      </c>
      <c r="J70" s="312" t="str">
        <f t="shared" si="8"/>
        <v/>
      </c>
      <c r="K70" s="312" t="str">
        <f t="shared" si="8"/>
        <v/>
      </c>
      <c r="L70" s="312" t="str">
        <f t="shared" si="8"/>
        <v/>
      </c>
      <c r="M70" s="312" t="str">
        <f t="shared" si="8"/>
        <v/>
      </c>
      <c r="N70" s="312" t="str">
        <f t="shared" si="8"/>
        <v/>
      </c>
      <c r="O70" s="312" t="str">
        <f t="shared" si="8"/>
        <v/>
      </c>
      <c r="P70" s="312" t="str">
        <f t="shared" si="8"/>
        <v/>
      </c>
      <c r="Q70" s="312" t="str">
        <f t="shared" si="8"/>
        <v/>
      </c>
      <c r="R70" s="312" t="str">
        <f t="shared" si="8"/>
        <v/>
      </c>
      <c r="S70" s="312" t="str">
        <f t="shared" si="8"/>
        <v/>
      </c>
      <c r="T70" s="312" t="str">
        <f t="shared" si="8"/>
        <v/>
      </c>
      <c r="U70" s="312" t="str">
        <f t="shared" si="8"/>
        <v/>
      </c>
      <c r="V70" s="312" t="str">
        <f t="shared" si="8"/>
        <v/>
      </c>
      <c r="W70" s="312" t="str">
        <f t="shared" si="8"/>
        <v/>
      </c>
      <c r="X70" s="312" t="str">
        <f t="shared" si="8"/>
        <v/>
      </c>
      <c r="Y70" s="371" t="str">
        <f t="shared" si="8"/>
        <v/>
      </c>
      <c r="Z70" s="311">
        <v>9</v>
      </c>
      <c r="AA70" s="312" t="str">
        <f t="shared" si="10"/>
        <v/>
      </c>
      <c r="AB70" s="312" t="str">
        <f t="shared" si="11"/>
        <v/>
      </c>
      <c r="AC70" s="324" t="str">
        <f t="shared" si="12"/>
        <v/>
      </c>
      <c r="AD70" s="312" t="str">
        <f t="shared" si="9"/>
        <v/>
      </c>
      <c r="AE70" s="312" t="str">
        <f t="shared" si="9"/>
        <v/>
      </c>
      <c r="AF70" s="312" t="str">
        <f t="shared" si="9"/>
        <v/>
      </c>
      <c r="AG70" s="312" t="str">
        <f t="shared" si="9"/>
        <v/>
      </c>
      <c r="AH70" s="312" t="str">
        <f t="shared" si="9"/>
        <v/>
      </c>
      <c r="AI70" s="312" t="str">
        <f t="shared" si="9"/>
        <v/>
      </c>
      <c r="AJ70" s="312" t="str">
        <f t="shared" si="9"/>
        <v/>
      </c>
      <c r="AK70" s="312" t="str">
        <f t="shared" si="9"/>
        <v/>
      </c>
      <c r="AL70" s="312" t="str">
        <f t="shared" si="9"/>
        <v/>
      </c>
      <c r="AM70" s="312" t="str">
        <f t="shared" si="9"/>
        <v/>
      </c>
      <c r="AN70" s="312" t="str">
        <f t="shared" si="9"/>
        <v/>
      </c>
      <c r="AO70" s="312" t="str">
        <f t="shared" si="9"/>
        <v/>
      </c>
      <c r="AP70" s="312" t="str">
        <f t="shared" si="9"/>
        <v/>
      </c>
      <c r="AQ70" s="312" t="str">
        <f t="shared" si="9"/>
        <v/>
      </c>
      <c r="AR70" s="312" t="str">
        <f t="shared" si="9"/>
        <v/>
      </c>
      <c r="AS70" s="312" t="str">
        <f t="shared" si="9"/>
        <v/>
      </c>
      <c r="AT70" s="312" t="str">
        <f t="shared" si="9"/>
        <v/>
      </c>
      <c r="AU70" s="312" t="str">
        <f t="shared" si="9"/>
        <v/>
      </c>
      <c r="AV70" s="312" t="str">
        <f t="shared" si="9"/>
        <v/>
      </c>
      <c r="AW70" s="312" t="str">
        <f t="shared" si="9"/>
        <v/>
      </c>
    </row>
    <row r="71" spans="1:49" ht="15.95" hidden="1" customHeight="1">
      <c r="A71" s="311">
        <v>10</v>
      </c>
      <c r="B71" s="312" t="str">
        <f t="shared" si="7"/>
        <v/>
      </c>
      <c r="C71" s="312" t="str">
        <f t="shared" si="7"/>
        <v/>
      </c>
      <c r="D71" s="369" t="str">
        <f t="shared" si="7"/>
        <v/>
      </c>
      <c r="E71" s="312" t="str">
        <f t="shared" si="8"/>
        <v/>
      </c>
      <c r="F71" s="312" t="str">
        <f t="shared" si="8"/>
        <v/>
      </c>
      <c r="G71" s="312" t="str">
        <f t="shared" si="8"/>
        <v/>
      </c>
      <c r="H71" s="312" t="str">
        <f t="shared" si="8"/>
        <v/>
      </c>
      <c r="I71" s="312" t="str">
        <f t="shared" si="8"/>
        <v/>
      </c>
      <c r="J71" s="312" t="str">
        <f t="shared" si="8"/>
        <v/>
      </c>
      <c r="K71" s="312" t="str">
        <f t="shared" si="8"/>
        <v/>
      </c>
      <c r="L71" s="312" t="str">
        <f t="shared" si="8"/>
        <v/>
      </c>
      <c r="M71" s="312" t="str">
        <f t="shared" si="8"/>
        <v/>
      </c>
      <c r="N71" s="312" t="str">
        <f t="shared" si="8"/>
        <v/>
      </c>
      <c r="O71" s="312" t="str">
        <f t="shared" si="8"/>
        <v/>
      </c>
      <c r="P71" s="312" t="str">
        <f t="shared" si="8"/>
        <v/>
      </c>
      <c r="Q71" s="312" t="str">
        <f t="shared" si="8"/>
        <v/>
      </c>
      <c r="R71" s="312" t="str">
        <f t="shared" si="8"/>
        <v/>
      </c>
      <c r="S71" s="312" t="str">
        <f t="shared" si="8"/>
        <v/>
      </c>
      <c r="T71" s="312" t="str">
        <f t="shared" si="8"/>
        <v/>
      </c>
      <c r="U71" s="312" t="str">
        <f t="shared" si="8"/>
        <v/>
      </c>
      <c r="V71" s="312" t="str">
        <f t="shared" si="8"/>
        <v/>
      </c>
      <c r="W71" s="312" t="str">
        <f t="shared" si="8"/>
        <v/>
      </c>
      <c r="X71" s="312" t="str">
        <f t="shared" si="8"/>
        <v/>
      </c>
      <c r="Y71" s="371" t="str">
        <f t="shared" si="8"/>
        <v/>
      </c>
      <c r="Z71" s="311">
        <v>10</v>
      </c>
      <c r="AA71" s="312" t="str">
        <f t="shared" si="10"/>
        <v/>
      </c>
      <c r="AB71" s="312" t="str">
        <f t="shared" si="11"/>
        <v/>
      </c>
      <c r="AC71" s="324" t="str">
        <f t="shared" si="12"/>
        <v/>
      </c>
      <c r="AD71" s="312" t="str">
        <f t="shared" si="9"/>
        <v/>
      </c>
      <c r="AE71" s="312" t="str">
        <f t="shared" si="9"/>
        <v/>
      </c>
      <c r="AF71" s="312" t="str">
        <f t="shared" si="9"/>
        <v/>
      </c>
      <c r="AG71" s="312" t="str">
        <f t="shared" si="9"/>
        <v/>
      </c>
      <c r="AH71" s="312" t="str">
        <f t="shared" si="9"/>
        <v/>
      </c>
      <c r="AI71" s="312" t="str">
        <f t="shared" si="9"/>
        <v/>
      </c>
      <c r="AJ71" s="312" t="str">
        <f t="shared" si="9"/>
        <v/>
      </c>
      <c r="AK71" s="312" t="str">
        <f t="shared" si="9"/>
        <v/>
      </c>
      <c r="AL71" s="312" t="str">
        <f t="shared" si="9"/>
        <v/>
      </c>
      <c r="AM71" s="312" t="str">
        <f t="shared" si="9"/>
        <v/>
      </c>
      <c r="AN71" s="312" t="str">
        <f t="shared" si="9"/>
        <v/>
      </c>
      <c r="AO71" s="312" t="str">
        <f t="shared" si="9"/>
        <v/>
      </c>
      <c r="AP71" s="312" t="str">
        <f t="shared" si="9"/>
        <v/>
      </c>
      <c r="AQ71" s="312" t="str">
        <f t="shared" si="9"/>
        <v/>
      </c>
      <c r="AR71" s="312" t="str">
        <f t="shared" si="9"/>
        <v/>
      </c>
      <c r="AS71" s="312" t="str">
        <f t="shared" si="9"/>
        <v/>
      </c>
      <c r="AT71" s="312" t="str">
        <f t="shared" si="9"/>
        <v/>
      </c>
      <c r="AU71" s="312" t="str">
        <f t="shared" si="9"/>
        <v/>
      </c>
      <c r="AV71" s="312" t="str">
        <f t="shared" si="9"/>
        <v/>
      </c>
      <c r="AW71" s="312" t="str">
        <f t="shared" si="9"/>
        <v/>
      </c>
    </row>
    <row r="72" spans="1:49" ht="15.95" hidden="1" customHeight="1">
      <c r="A72" s="311">
        <v>11</v>
      </c>
      <c r="B72" s="312" t="str">
        <f t="shared" si="7"/>
        <v/>
      </c>
      <c r="C72" s="312" t="str">
        <f t="shared" si="7"/>
        <v/>
      </c>
      <c r="D72" s="369" t="str">
        <f t="shared" si="7"/>
        <v/>
      </c>
      <c r="E72" s="312" t="str">
        <f t="shared" si="8"/>
        <v/>
      </c>
      <c r="F72" s="312" t="str">
        <f t="shared" si="8"/>
        <v/>
      </c>
      <c r="G72" s="312" t="str">
        <f t="shared" si="8"/>
        <v/>
      </c>
      <c r="H72" s="312" t="str">
        <f t="shared" si="8"/>
        <v/>
      </c>
      <c r="I72" s="312" t="str">
        <f t="shared" si="8"/>
        <v/>
      </c>
      <c r="J72" s="312" t="str">
        <f t="shared" si="8"/>
        <v/>
      </c>
      <c r="K72" s="312" t="str">
        <f t="shared" si="8"/>
        <v/>
      </c>
      <c r="L72" s="312" t="str">
        <f t="shared" si="8"/>
        <v/>
      </c>
      <c r="M72" s="312" t="str">
        <f t="shared" si="8"/>
        <v/>
      </c>
      <c r="N72" s="312" t="str">
        <f t="shared" si="8"/>
        <v/>
      </c>
      <c r="O72" s="312" t="str">
        <f t="shared" si="8"/>
        <v/>
      </c>
      <c r="P72" s="312" t="str">
        <f t="shared" si="8"/>
        <v/>
      </c>
      <c r="Q72" s="312" t="str">
        <f t="shared" si="8"/>
        <v/>
      </c>
      <c r="R72" s="312" t="str">
        <f t="shared" si="8"/>
        <v/>
      </c>
      <c r="S72" s="312" t="str">
        <f t="shared" si="8"/>
        <v/>
      </c>
      <c r="T72" s="312" t="str">
        <f t="shared" si="8"/>
        <v/>
      </c>
      <c r="U72" s="312" t="str">
        <f t="shared" si="8"/>
        <v/>
      </c>
      <c r="V72" s="312" t="str">
        <f t="shared" si="8"/>
        <v/>
      </c>
      <c r="W72" s="312" t="str">
        <f t="shared" si="8"/>
        <v/>
      </c>
      <c r="X72" s="312" t="str">
        <f t="shared" si="8"/>
        <v/>
      </c>
      <c r="Y72" s="371" t="str">
        <f t="shared" si="8"/>
        <v/>
      </c>
      <c r="Z72" s="311">
        <v>11</v>
      </c>
      <c r="AA72" s="312" t="str">
        <f t="shared" si="10"/>
        <v/>
      </c>
      <c r="AB72" s="312" t="str">
        <f t="shared" si="11"/>
        <v/>
      </c>
      <c r="AC72" s="324" t="str">
        <f t="shared" si="12"/>
        <v/>
      </c>
      <c r="AD72" s="312" t="str">
        <f t="shared" si="9"/>
        <v/>
      </c>
      <c r="AE72" s="312" t="str">
        <f t="shared" si="9"/>
        <v/>
      </c>
      <c r="AF72" s="312" t="str">
        <f t="shared" si="9"/>
        <v/>
      </c>
      <c r="AG72" s="312" t="str">
        <f t="shared" si="9"/>
        <v/>
      </c>
      <c r="AH72" s="312" t="str">
        <f t="shared" si="9"/>
        <v/>
      </c>
      <c r="AI72" s="312" t="str">
        <f t="shared" si="9"/>
        <v/>
      </c>
      <c r="AJ72" s="312" t="str">
        <f t="shared" si="9"/>
        <v/>
      </c>
      <c r="AK72" s="312" t="str">
        <f t="shared" si="9"/>
        <v/>
      </c>
      <c r="AL72" s="312" t="str">
        <f t="shared" si="9"/>
        <v/>
      </c>
      <c r="AM72" s="312" t="str">
        <f t="shared" si="9"/>
        <v/>
      </c>
      <c r="AN72" s="312" t="str">
        <f t="shared" si="9"/>
        <v/>
      </c>
      <c r="AO72" s="312" t="str">
        <f t="shared" si="9"/>
        <v/>
      </c>
      <c r="AP72" s="312" t="str">
        <f t="shared" si="9"/>
        <v/>
      </c>
      <c r="AQ72" s="312" t="str">
        <f t="shared" si="9"/>
        <v/>
      </c>
      <c r="AR72" s="312" t="str">
        <f t="shared" si="9"/>
        <v/>
      </c>
      <c r="AS72" s="312" t="str">
        <f t="shared" si="9"/>
        <v/>
      </c>
      <c r="AT72" s="312" t="str">
        <f t="shared" si="9"/>
        <v/>
      </c>
      <c r="AU72" s="312" t="str">
        <f t="shared" si="9"/>
        <v/>
      </c>
      <c r="AV72" s="312" t="str">
        <f t="shared" si="9"/>
        <v/>
      </c>
      <c r="AW72" s="312" t="str">
        <f t="shared" si="9"/>
        <v/>
      </c>
    </row>
    <row r="73" spans="1:49" ht="15.95" hidden="1" customHeight="1">
      <c r="A73" s="311">
        <v>12</v>
      </c>
      <c r="B73" s="312" t="str">
        <f t="shared" si="7"/>
        <v/>
      </c>
      <c r="C73" s="312" t="str">
        <f t="shared" si="7"/>
        <v/>
      </c>
      <c r="D73" s="369" t="str">
        <f t="shared" si="7"/>
        <v/>
      </c>
      <c r="E73" s="312" t="str">
        <f t="shared" si="8"/>
        <v/>
      </c>
      <c r="F73" s="312" t="str">
        <f t="shared" si="8"/>
        <v/>
      </c>
      <c r="G73" s="312" t="str">
        <f t="shared" si="8"/>
        <v/>
      </c>
      <c r="H73" s="312" t="str">
        <f t="shared" si="8"/>
        <v/>
      </c>
      <c r="I73" s="312" t="str">
        <f t="shared" si="8"/>
        <v/>
      </c>
      <c r="J73" s="312" t="str">
        <f t="shared" si="8"/>
        <v/>
      </c>
      <c r="K73" s="312" t="str">
        <f t="shared" si="8"/>
        <v/>
      </c>
      <c r="L73" s="312" t="str">
        <f t="shared" si="8"/>
        <v/>
      </c>
      <c r="M73" s="312" t="str">
        <f t="shared" si="8"/>
        <v/>
      </c>
      <c r="N73" s="312" t="str">
        <f t="shared" si="8"/>
        <v/>
      </c>
      <c r="O73" s="312" t="str">
        <f t="shared" si="8"/>
        <v/>
      </c>
      <c r="P73" s="312" t="str">
        <f t="shared" si="8"/>
        <v/>
      </c>
      <c r="Q73" s="312" t="str">
        <f t="shared" si="8"/>
        <v/>
      </c>
      <c r="R73" s="312" t="str">
        <f t="shared" si="8"/>
        <v/>
      </c>
      <c r="S73" s="312" t="str">
        <f t="shared" si="8"/>
        <v/>
      </c>
      <c r="T73" s="312" t="str">
        <f t="shared" si="8"/>
        <v/>
      </c>
      <c r="U73" s="312" t="str">
        <f t="shared" si="8"/>
        <v/>
      </c>
      <c r="V73" s="312" t="str">
        <f t="shared" si="8"/>
        <v/>
      </c>
      <c r="W73" s="312" t="str">
        <f t="shared" si="8"/>
        <v/>
      </c>
      <c r="X73" s="312" t="str">
        <f t="shared" si="8"/>
        <v/>
      </c>
      <c r="Y73" s="371" t="str">
        <f t="shared" si="8"/>
        <v/>
      </c>
      <c r="Z73" s="311">
        <v>12</v>
      </c>
      <c r="AA73" s="312" t="str">
        <f t="shared" si="10"/>
        <v/>
      </c>
      <c r="AB73" s="312" t="str">
        <f t="shared" si="11"/>
        <v/>
      </c>
      <c r="AC73" s="324" t="str">
        <f t="shared" si="12"/>
        <v/>
      </c>
      <c r="AD73" s="312" t="str">
        <f t="shared" si="9"/>
        <v/>
      </c>
      <c r="AE73" s="312" t="str">
        <f t="shared" si="9"/>
        <v/>
      </c>
      <c r="AF73" s="312" t="str">
        <f t="shared" si="9"/>
        <v/>
      </c>
      <c r="AG73" s="312" t="str">
        <f t="shared" si="9"/>
        <v/>
      </c>
      <c r="AH73" s="312" t="str">
        <f t="shared" si="9"/>
        <v/>
      </c>
      <c r="AI73" s="312" t="str">
        <f t="shared" si="9"/>
        <v/>
      </c>
      <c r="AJ73" s="312" t="str">
        <f t="shared" si="9"/>
        <v/>
      </c>
      <c r="AK73" s="312" t="str">
        <f t="shared" si="9"/>
        <v/>
      </c>
      <c r="AL73" s="312" t="str">
        <f t="shared" si="9"/>
        <v/>
      </c>
      <c r="AM73" s="312" t="str">
        <f t="shared" si="9"/>
        <v/>
      </c>
      <c r="AN73" s="312" t="str">
        <f t="shared" si="9"/>
        <v/>
      </c>
      <c r="AO73" s="312" t="str">
        <f t="shared" si="9"/>
        <v/>
      </c>
      <c r="AP73" s="312" t="str">
        <f t="shared" si="9"/>
        <v/>
      </c>
      <c r="AQ73" s="312" t="str">
        <f t="shared" si="9"/>
        <v/>
      </c>
      <c r="AR73" s="312" t="str">
        <f t="shared" si="9"/>
        <v/>
      </c>
      <c r="AS73" s="312" t="str">
        <f t="shared" si="9"/>
        <v/>
      </c>
      <c r="AT73" s="312" t="str">
        <f t="shared" si="9"/>
        <v/>
      </c>
      <c r="AU73" s="312" t="str">
        <f t="shared" si="9"/>
        <v/>
      </c>
      <c r="AV73" s="312" t="str">
        <f t="shared" si="9"/>
        <v/>
      </c>
      <c r="AW73" s="312" t="str">
        <f t="shared" si="9"/>
        <v/>
      </c>
    </row>
    <row r="74" spans="1:49" ht="15.95" hidden="1" customHeight="1">
      <c r="A74" s="311">
        <v>13</v>
      </c>
      <c r="B74" s="312" t="str">
        <f t="shared" si="7"/>
        <v/>
      </c>
      <c r="C74" s="312" t="str">
        <f t="shared" si="7"/>
        <v/>
      </c>
      <c r="D74" s="369" t="str">
        <f t="shared" si="7"/>
        <v/>
      </c>
      <c r="E74" s="312" t="str">
        <f t="shared" si="8"/>
        <v/>
      </c>
      <c r="F74" s="312" t="str">
        <f t="shared" si="8"/>
        <v/>
      </c>
      <c r="G74" s="312" t="str">
        <f t="shared" si="8"/>
        <v/>
      </c>
      <c r="H74" s="312" t="str">
        <f t="shared" ref="F74:Y86" si="13">IF(H20="○",$D74,"")</f>
        <v/>
      </c>
      <c r="I74" s="312" t="str">
        <f t="shared" si="13"/>
        <v/>
      </c>
      <c r="J74" s="312" t="str">
        <f t="shared" si="13"/>
        <v/>
      </c>
      <c r="K74" s="312" t="str">
        <f t="shared" si="13"/>
        <v/>
      </c>
      <c r="L74" s="312" t="str">
        <f t="shared" si="13"/>
        <v/>
      </c>
      <c r="M74" s="312" t="str">
        <f t="shared" si="13"/>
        <v/>
      </c>
      <c r="N74" s="312" t="str">
        <f t="shared" si="13"/>
        <v/>
      </c>
      <c r="O74" s="312" t="str">
        <f t="shared" si="13"/>
        <v/>
      </c>
      <c r="P74" s="312" t="str">
        <f t="shared" si="13"/>
        <v/>
      </c>
      <c r="Q74" s="312" t="str">
        <f t="shared" si="13"/>
        <v/>
      </c>
      <c r="R74" s="312" t="str">
        <f t="shared" si="13"/>
        <v/>
      </c>
      <c r="S74" s="312" t="str">
        <f t="shared" si="13"/>
        <v/>
      </c>
      <c r="T74" s="312" t="str">
        <f t="shared" si="13"/>
        <v/>
      </c>
      <c r="U74" s="312" t="str">
        <f t="shared" si="13"/>
        <v/>
      </c>
      <c r="V74" s="312" t="str">
        <f t="shared" si="13"/>
        <v/>
      </c>
      <c r="W74" s="312" t="str">
        <f t="shared" si="13"/>
        <v/>
      </c>
      <c r="X74" s="312" t="str">
        <f t="shared" si="13"/>
        <v/>
      </c>
      <c r="Y74" s="371" t="str">
        <f t="shared" si="13"/>
        <v/>
      </c>
      <c r="Z74" s="311">
        <v>13</v>
      </c>
      <c r="AA74" s="312" t="str">
        <f t="shared" si="10"/>
        <v/>
      </c>
      <c r="AB74" s="312" t="str">
        <f t="shared" si="11"/>
        <v/>
      </c>
      <c r="AC74" s="324" t="str">
        <f t="shared" si="12"/>
        <v/>
      </c>
      <c r="AD74" s="312" t="str">
        <f t="shared" si="9"/>
        <v/>
      </c>
      <c r="AE74" s="312" t="str">
        <f t="shared" si="9"/>
        <v/>
      </c>
      <c r="AF74" s="312" t="str">
        <f t="shared" si="9"/>
        <v/>
      </c>
      <c r="AG74" s="312" t="str">
        <f t="shared" si="9"/>
        <v/>
      </c>
      <c r="AH74" s="312" t="str">
        <f t="shared" si="9"/>
        <v/>
      </c>
      <c r="AI74" s="312" t="str">
        <f t="shared" si="9"/>
        <v/>
      </c>
      <c r="AJ74" s="312" t="str">
        <f t="shared" si="9"/>
        <v/>
      </c>
      <c r="AK74" s="312" t="str">
        <f t="shared" si="9"/>
        <v/>
      </c>
      <c r="AL74" s="312" t="str">
        <f t="shared" si="9"/>
        <v/>
      </c>
      <c r="AM74" s="312" t="str">
        <f t="shared" si="9"/>
        <v/>
      </c>
      <c r="AN74" s="312" t="str">
        <f t="shared" si="9"/>
        <v/>
      </c>
      <c r="AO74" s="312" t="str">
        <f t="shared" si="9"/>
        <v/>
      </c>
      <c r="AP74" s="312" t="str">
        <f t="shared" si="9"/>
        <v/>
      </c>
      <c r="AQ74" s="312" t="str">
        <f t="shared" si="9"/>
        <v/>
      </c>
      <c r="AR74" s="312" t="str">
        <f t="shared" si="9"/>
        <v/>
      </c>
      <c r="AS74" s="312" t="str">
        <f t="shared" ref="AE74:AW88" si="14">IF(AS20="○",$D74,"")</f>
        <v/>
      </c>
      <c r="AT74" s="312" t="str">
        <f t="shared" si="14"/>
        <v/>
      </c>
      <c r="AU74" s="312" t="str">
        <f t="shared" si="14"/>
        <v/>
      </c>
      <c r="AV74" s="312" t="str">
        <f t="shared" si="14"/>
        <v/>
      </c>
      <c r="AW74" s="312" t="str">
        <f t="shared" si="14"/>
        <v/>
      </c>
    </row>
    <row r="75" spans="1:49" ht="15.95" hidden="1" customHeight="1">
      <c r="A75" s="311">
        <v>14</v>
      </c>
      <c r="B75" s="312" t="str">
        <f t="shared" si="7"/>
        <v/>
      </c>
      <c r="C75" s="312" t="str">
        <f t="shared" si="7"/>
        <v/>
      </c>
      <c r="D75" s="369" t="str">
        <f t="shared" si="7"/>
        <v/>
      </c>
      <c r="E75" s="312" t="str">
        <f t="shared" ref="E75:E111" si="15">IF(E21="○",$D75,"")</f>
        <v/>
      </c>
      <c r="F75" s="312" t="str">
        <f t="shared" si="13"/>
        <v/>
      </c>
      <c r="G75" s="312" t="str">
        <f t="shared" si="13"/>
        <v/>
      </c>
      <c r="H75" s="312" t="str">
        <f t="shared" si="13"/>
        <v/>
      </c>
      <c r="I75" s="312" t="str">
        <f t="shared" si="13"/>
        <v/>
      </c>
      <c r="J75" s="312" t="str">
        <f t="shared" si="13"/>
        <v/>
      </c>
      <c r="K75" s="312" t="str">
        <f t="shared" si="13"/>
        <v/>
      </c>
      <c r="L75" s="312" t="str">
        <f t="shared" si="13"/>
        <v/>
      </c>
      <c r="M75" s="312" t="str">
        <f t="shared" si="13"/>
        <v/>
      </c>
      <c r="N75" s="312" t="str">
        <f t="shared" si="13"/>
        <v/>
      </c>
      <c r="O75" s="312" t="str">
        <f t="shared" si="13"/>
        <v/>
      </c>
      <c r="P75" s="312" t="str">
        <f t="shared" si="13"/>
        <v/>
      </c>
      <c r="Q75" s="312" t="str">
        <f t="shared" si="13"/>
        <v/>
      </c>
      <c r="R75" s="312" t="str">
        <f t="shared" si="13"/>
        <v/>
      </c>
      <c r="S75" s="312" t="str">
        <f t="shared" si="13"/>
        <v/>
      </c>
      <c r="T75" s="312" t="str">
        <f t="shared" si="13"/>
        <v/>
      </c>
      <c r="U75" s="312" t="str">
        <f t="shared" si="13"/>
        <v/>
      </c>
      <c r="V75" s="312" t="str">
        <f t="shared" si="13"/>
        <v/>
      </c>
      <c r="W75" s="312" t="str">
        <f t="shared" si="13"/>
        <v/>
      </c>
      <c r="X75" s="312" t="str">
        <f t="shared" si="13"/>
        <v/>
      </c>
      <c r="Y75" s="371" t="str">
        <f t="shared" si="13"/>
        <v/>
      </c>
      <c r="Z75" s="311">
        <v>14</v>
      </c>
      <c r="AA75" s="312" t="str">
        <f t="shared" si="10"/>
        <v/>
      </c>
      <c r="AB75" s="312" t="str">
        <f t="shared" si="11"/>
        <v/>
      </c>
      <c r="AC75" s="324" t="str">
        <f t="shared" si="12"/>
        <v/>
      </c>
      <c r="AD75" s="312" t="str">
        <f t="shared" ref="AD75:AS100" si="16">IF(AD21="○",$D75,"")</f>
        <v/>
      </c>
      <c r="AE75" s="312" t="str">
        <f t="shared" si="14"/>
        <v/>
      </c>
      <c r="AF75" s="312" t="str">
        <f t="shared" si="14"/>
        <v/>
      </c>
      <c r="AG75" s="312" t="str">
        <f t="shared" si="14"/>
        <v/>
      </c>
      <c r="AH75" s="312" t="str">
        <f t="shared" si="14"/>
        <v/>
      </c>
      <c r="AI75" s="312" t="str">
        <f t="shared" si="14"/>
        <v/>
      </c>
      <c r="AJ75" s="312" t="str">
        <f t="shared" si="14"/>
        <v/>
      </c>
      <c r="AK75" s="312" t="str">
        <f t="shared" si="14"/>
        <v/>
      </c>
      <c r="AL75" s="312" t="str">
        <f t="shared" si="14"/>
        <v/>
      </c>
      <c r="AM75" s="312" t="str">
        <f t="shared" si="14"/>
        <v/>
      </c>
      <c r="AN75" s="312" t="str">
        <f t="shared" si="14"/>
        <v/>
      </c>
      <c r="AO75" s="312" t="str">
        <f t="shared" si="14"/>
        <v/>
      </c>
      <c r="AP75" s="312" t="str">
        <f t="shared" si="14"/>
        <v/>
      </c>
      <c r="AQ75" s="312" t="str">
        <f t="shared" si="14"/>
        <v/>
      </c>
      <c r="AR75" s="312" t="str">
        <f t="shared" si="14"/>
        <v/>
      </c>
      <c r="AS75" s="312" t="str">
        <f t="shared" si="14"/>
        <v/>
      </c>
      <c r="AT75" s="312" t="str">
        <f t="shared" si="14"/>
        <v/>
      </c>
      <c r="AU75" s="312" t="str">
        <f t="shared" si="14"/>
        <v/>
      </c>
      <c r="AV75" s="312" t="str">
        <f t="shared" si="14"/>
        <v/>
      </c>
      <c r="AW75" s="312" t="str">
        <f t="shared" si="14"/>
        <v/>
      </c>
    </row>
    <row r="76" spans="1:49" ht="15.95" hidden="1" customHeight="1">
      <c r="A76" s="311">
        <v>15</v>
      </c>
      <c r="B76" s="312" t="str">
        <f t="shared" si="7"/>
        <v/>
      </c>
      <c r="C76" s="312" t="str">
        <f t="shared" si="7"/>
        <v/>
      </c>
      <c r="D76" s="369" t="str">
        <f t="shared" si="7"/>
        <v/>
      </c>
      <c r="E76" s="312" t="str">
        <f t="shared" si="15"/>
        <v/>
      </c>
      <c r="F76" s="312" t="str">
        <f t="shared" si="13"/>
        <v/>
      </c>
      <c r="G76" s="312" t="str">
        <f t="shared" si="13"/>
        <v/>
      </c>
      <c r="H76" s="312" t="str">
        <f t="shared" si="13"/>
        <v/>
      </c>
      <c r="I76" s="312" t="str">
        <f t="shared" si="13"/>
        <v/>
      </c>
      <c r="J76" s="312" t="str">
        <f t="shared" si="13"/>
        <v/>
      </c>
      <c r="K76" s="312" t="str">
        <f t="shared" si="13"/>
        <v/>
      </c>
      <c r="L76" s="312" t="str">
        <f t="shared" si="13"/>
        <v/>
      </c>
      <c r="M76" s="312" t="str">
        <f t="shared" si="13"/>
        <v/>
      </c>
      <c r="N76" s="312" t="str">
        <f t="shared" si="13"/>
        <v/>
      </c>
      <c r="O76" s="312" t="str">
        <f t="shared" si="13"/>
        <v/>
      </c>
      <c r="P76" s="312" t="str">
        <f t="shared" si="13"/>
        <v/>
      </c>
      <c r="Q76" s="312" t="str">
        <f t="shared" si="13"/>
        <v/>
      </c>
      <c r="R76" s="312" t="str">
        <f t="shared" si="13"/>
        <v/>
      </c>
      <c r="S76" s="312" t="str">
        <f t="shared" si="13"/>
        <v/>
      </c>
      <c r="T76" s="312" t="str">
        <f t="shared" si="13"/>
        <v/>
      </c>
      <c r="U76" s="312" t="str">
        <f t="shared" si="13"/>
        <v/>
      </c>
      <c r="V76" s="312" t="str">
        <f t="shared" si="13"/>
        <v/>
      </c>
      <c r="W76" s="312" t="str">
        <f t="shared" si="13"/>
        <v/>
      </c>
      <c r="X76" s="312" t="str">
        <f t="shared" si="13"/>
        <v/>
      </c>
      <c r="Y76" s="371" t="str">
        <f t="shared" si="13"/>
        <v/>
      </c>
      <c r="Z76" s="311">
        <v>15</v>
      </c>
      <c r="AA76" s="312" t="str">
        <f t="shared" si="10"/>
        <v/>
      </c>
      <c r="AB76" s="312" t="str">
        <f t="shared" si="11"/>
        <v/>
      </c>
      <c r="AC76" s="324" t="str">
        <f t="shared" si="12"/>
        <v/>
      </c>
      <c r="AD76" s="312" t="str">
        <f t="shared" si="16"/>
        <v/>
      </c>
      <c r="AE76" s="312" t="str">
        <f t="shared" si="14"/>
        <v/>
      </c>
      <c r="AF76" s="312" t="str">
        <f t="shared" si="14"/>
        <v/>
      </c>
      <c r="AG76" s="312" t="str">
        <f t="shared" si="14"/>
        <v/>
      </c>
      <c r="AH76" s="312" t="str">
        <f t="shared" si="14"/>
        <v/>
      </c>
      <c r="AI76" s="312" t="str">
        <f t="shared" si="14"/>
        <v/>
      </c>
      <c r="AJ76" s="312" t="str">
        <f t="shared" si="14"/>
        <v/>
      </c>
      <c r="AK76" s="312" t="str">
        <f t="shared" si="14"/>
        <v/>
      </c>
      <c r="AL76" s="312" t="str">
        <f t="shared" si="14"/>
        <v/>
      </c>
      <c r="AM76" s="312" t="str">
        <f t="shared" si="14"/>
        <v/>
      </c>
      <c r="AN76" s="312" t="str">
        <f t="shared" si="14"/>
        <v/>
      </c>
      <c r="AO76" s="312" t="str">
        <f t="shared" si="14"/>
        <v/>
      </c>
      <c r="AP76" s="312" t="str">
        <f t="shared" si="14"/>
        <v/>
      </c>
      <c r="AQ76" s="312" t="str">
        <f t="shared" si="14"/>
        <v/>
      </c>
      <c r="AR76" s="312" t="str">
        <f t="shared" si="14"/>
        <v/>
      </c>
      <c r="AS76" s="312" t="str">
        <f t="shared" si="14"/>
        <v/>
      </c>
      <c r="AT76" s="312" t="str">
        <f t="shared" si="14"/>
        <v/>
      </c>
      <c r="AU76" s="312" t="str">
        <f t="shared" si="14"/>
        <v/>
      </c>
      <c r="AV76" s="312" t="str">
        <f t="shared" si="14"/>
        <v/>
      </c>
      <c r="AW76" s="312" t="str">
        <f t="shared" si="14"/>
        <v/>
      </c>
    </row>
    <row r="77" spans="1:49" ht="15.95" hidden="1" customHeight="1">
      <c r="A77" s="311">
        <v>16</v>
      </c>
      <c r="B77" s="312" t="str">
        <f t="shared" si="7"/>
        <v/>
      </c>
      <c r="C77" s="312" t="str">
        <f t="shared" si="7"/>
        <v/>
      </c>
      <c r="D77" s="369" t="str">
        <f t="shared" si="7"/>
        <v/>
      </c>
      <c r="E77" s="312" t="str">
        <f t="shared" si="15"/>
        <v/>
      </c>
      <c r="F77" s="312" t="str">
        <f t="shared" si="13"/>
        <v/>
      </c>
      <c r="G77" s="312" t="str">
        <f t="shared" si="13"/>
        <v/>
      </c>
      <c r="H77" s="312" t="str">
        <f t="shared" si="13"/>
        <v/>
      </c>
      <c r="I77" s="312" t="str">
        <f t="shared" si="13"/>
        <v/>
      </c>
      <c r="J77" s="312" t="str">
        <f t="shared" si="13"/>
        <v/>
      </c>
      <c r="K77" s="312" t="str">
        <f t="shared" si="13"/>
        <v/>
      </c>
      <c r="L77" s="312" t="str">
        <f t="shared" si="13"/>
        <v/>
      </c>
      <c r="M77" s="312" t="str">
        <f t="shared" si="13"/>
        <v/>
      </c>
      <c r="N77" s="312" t="str">
        <f t="shared" si="13"/>
        <v/>
      </c>
      <c r="O77" s="312" t="str">
        <f t="shared" si="13"/>
        <v/>
      </c>
      <c r="P77" s="312" t="str">
        <f t="shared" si="13"/>
        <v/>
      </c>
      <c r="Q77" s="312" t="str">
        <f t="shared" si="13"/>
        <v/>
      </c>
      <c r="R77" s="312" t="str">
        <f t="shared" si="13"/>
        <v/>
      </c>
      <c r="S77" s="312" t="str">
        <f t="shared" si="13"/>
        <v/>
      </c>
      <c r="T77" s="312" t="str">
        <f t="shared" si="13"/>
        <v/>
      </c>
      <c r="U77" s="312" t="str">
        <f t="shared" si="13"/>
        <v/>
      </c>
      <c r="V77" s="312" t="str">
        <f t="shared" si="13"/>
        <v/>
      </c>
      <c r="W77" s="312" t="str">
        <f t="shared" si="13"/>
        <v/>
      </c>
      <c r="X77" s="312" t="str">
        <f t="shared" si="13"/>
        <v/>
      </c>
      <c r="Y77" s="371" t="str">
        <f t="shared" si="13"/>
        <v/>
      </c>
      <c r="Z77" s="311">
        <v>16</v>
      </c>
      <c r="AA77" s="312" t="str">
        <f t="shared" si="10"/>
        <v/>
      </c>
      <c r="AB77" s="312" t="str">
        <f t="shared" si="11"/>
        <v/>
      </c>
      <c r="AC77" s="324" t="str">
        <f t="shared" si="12"/>
        <v/>
      </c>
      <c r="AD77" s="312" t="str">
        <f t="shared" si="16"/>
        <v/>
      </c>
      <c r="AE77" s="312" t="str">
        <f t="shared" si="14"/>
        <v/>
      </c>
      <c r="AF77" s="312" t="str">
        <f t="shared" si="14"/>
        <v/>
      </c>
      <c r="AG77" s="312" t="str">
        <f t="shared" si="14"/>
        <v/>
      </c>
      <c r="AH77" s="312" t="str">
        <f t="shared" si="14"/>
        <v/>
      </c>
      <c r="AI77" s="312" t="str">
        <f t="shared" si="14"/>
        <v/>
      </c>
      <c r="AJ77" s="312" t="str">
        <f t="shared" si="14"/>
        <v/>
      </c>
      <c r="AK77" s="312" t="str">
        <f t="shared" si="14"/>
        <v/>
      </c>
      <c r="AL77" s="312" t="str">
        <f t="shared" si="14"/>
        <v/>
      </c>
      <c r="AM77" s="312" t="str">
        <f t="shared" si="14"/>
        <v/>
      </c>
      <c r="AN77" s="312" t="str">
        <f t="shared" si="14"/>
        <v/>
      </c>
      <c r="AO77" s="312" t="str">
        <f t="shared" si="14"/>
        <v/>
      </c>
      <c r="AP77" s="312" t="str">
        <f t="shared" si="14"/>
        <v/>
      </c>
      <c r="AQ77" s="312" t="str">
        <f t="shared" si="14"/>
        <v/>
      </c>
      <c r="AR77" s="312" t="str">
        <f t="shared" si="14"/>
        <v/>
      </c>
      <c r="AS77" s="312" t="str">
        <f t="shared" si="14"/>
        <v/>
      </c>
      <c r="AT77" s="312" t="str">
        <f t="shared" si="14"/>
        <v/>
      </c>
      <c r="AU77" s="312" t="str">
        <f t="shared" si="14"/>
        <v/>
      </c>
      <c r="AV77" s="312" t="str">
        <f t="shared" si="14"/>
        <v/>
      </c>
      <c r="AW77" s="312" t="str">
        <f t="shared" si="14"/>
        <v/>
      </c>
    </row>
    <row r="78" spans="1:49" ht="15.95" hidden="1" customHeight="1">
      <c r="A78" s="311">
        <v>17</v>
      </c>
      <c r="B78" s="312" t="str">
        <f t="shared" ref="B78:D93" si="17">B24</f>
        <v/>
      </c>
      <c r="C78" s="312" t="str">
        <f t="shared" si="17"/>
        <v/>
      </c>
      <c r="D78" s="369" t="str">
        <f t="shared" si="17"/>
        <v/>
      </c>
      <c r="E78" s="312" t="str">
        <f t="shared" si="15"/>
        <v/>
      </c>
      <c r="F78" s="312" t="str">
        <f t="shared" si="13"/>
        <v/>
      </c>
      <c r="G78" s="312" t="str">
        <f t="shared" si="13"/>
        <v/>
      </c>
      <c r="H78" s="312" t="str">
        <f t="shared" si="13"/>
        <v/>
      </c>
      <c r="I78" s="312" t="str">
        <f t="shared" si="13"/>
        <v/>
      </c>
      <c r="J78" s="312" t="str">
        <f t="shared" si="13"/>
        <v/>
      </c>
      <c r="K78" s="312" t="str">
        <f t="shared" si="13"/>
        <v/>
      </c>
      <c r="L78" s="312" t="str">
        <f t="shared" si="13"/>
        <v/>
      </c>
      <c r="M78" s="312" t="str">
        <f t="shared" si="13"/>
        <v/>
      </c>
      <c r="N78" s="312" t="str">
        <f t="shared" si="13"/>
        <v/>
      </c>
      <c r="O78" s="312" t="str">
        <f t="shared" si="13"/>
        <v/>
      </c>
      <c r="P78" s="312" t="str">
        <f t="shared" si="13"/>
        <v/>
      </c>
      <c r="Q78" s="312" t="str">
        <f t="shared" si="13"/>
        <v/>
      </c>
      <c r="R78" s="312" t="str">
        <f t="shared" si="13"/>
        <v/>
      </c>
      <c r="S78" s="312" t="str">
        <f t="shared" si="13"/>
        <v/>
      </c>
      <c r="T78" s="312" t="str">
        <f t="shared" si="13"/>
        <v/>
      </c>
      <c r="U78" s="312" t="str">
        <f t="shared" si="13"/>
        <v/>
      </c>
      <c r="V78" s="312" t="str">
        <f t="shared" si="13"/>
        <v/>
      </c>
      <c r="W78" s="312" t="str">
        <f t="shared" si="13"/>
        <v/>
      </c>
      <c r="X78" s="312" t="str">
        <f t="shared" si="13"/>
        <v/>
      </c>
      <c r="Y78" s="371" t="str">
        <f t="shared" si="13"/>
        <v/>
      </c>
      <c r="Z78" s="311">
        <v>17</v>
      </c>
      <c r="AA78" s="312" t="str">
        <f t="shared" si="10"/>
        <v/>
      </c>
      <c r="AB78" s="312" t="str">
        <f t="shared" si="11"/>
        <v/>
      </c>
      <c r="AC78" s="324" t="str">
        <f t="shared" si="12"/>
        <v/>
      </c>
      <c r="AD78" s="312" t="str">
        <f t="shared" si="16"/>
        <v/>
      </c>
      <c r="AE78" s="312" t="str">
        <f t="shared" si="14"/>
        <v/>
      </c>
      <c r="AF78" s="312" t="str">
        <f t="shared" si="14"/>
        <v/>
      </c>
      <c r="AG78" s="312" t="str">
        <f t="shared" si="14"/>
        <v/>
      </c>
      <c r="AH78" s="312" t="str">
        <f t="shared" si="14"/>
        <v/>
      </c>
      <c r="AI78" s="312" t="str">
        <f t="shared" si="14"/>
        <v/>
      </c>
      <c r="AJ78" s="312" t="str">
        <f t="shared" si="14"/>
        <v/>
      </c>
      <c r="AK78" s="312" t="str">
        <f t="shared" si="14"/>
        <v/>
      </c>
      <c r="AL78" s="312" t="str">
        <f t="shared" si="14"/>
        <v/>
      </c>
      <c r="AM78" s="312" t="str">
        <f t="shared" si="14"/>
        <v/>
      </c>
      <c r="AN78" s="312" t="str">
        <f t="shared" si="14"/>
        <v/>
      </c>
      <c r="AO78" s="312" t="str">
        <f t="shared" si="14"/>
        <v/>
      </c>
      <c r="AP78" s="312" t="str">
        <f t="shared" si="14"/>
        <v/>
      </c>
      <c r="AQ78" s="312" t="str">
        <f t="shared" si="14"/>
        <v/>
      </c>
      <c r="AR78" s="312" t="str">
        <f t="shared" si="14"/>
        <v/>
      </c>
      <c r="AS78" s="312" t="str">
        <f t="shared" si="14"/>
        <v/>
      </c>
      <c r="AT78" s="312" t="str">
        <f t="shared" si="14"/>
        <v/>
      </c>
      <c r="AU78" s="312" t="str">
        <f t="shared" si="14"/>
        <v/>
      </c>
      <c r="AV78" s="312" t="str">
        <f t="shared" si="14"/>
        <v/>
      </c>
      <c r="AW78" s="312" t="str">
        <f t="shared" si="14"/>
        <v/>
      </c>
    </row>
    <row r="79" spans="1:49" ht="15.95" hidden="1" customHeight="1">
      <c r="A79" s="311">
        <v>18</v>
      </c>
      <c r="B79" s="312" t="str">
        <f t="shared" si="17"/>
        <v/>
      </c>
      <c r="C79" s="312" t="str">
        <f t="shared" si="17"/>
        <v/>
      </c>
      <c r="D79" s="369" t="str">
        <f t="shared" si="17"/>
        <v/>
      </c>
      <c r="E79" s="312" t="str">
        <f t="shared" si="15"/>
        <v/>
      </c>
      <c r="F79" s="312" t="str">
        <f t="shared" si="13"/>
        <v/>
      </c>
      <c r="G79" s="312" t="str">
        <f t="shared" si="13"/>
        <v/>
      </c>
      <c r="H79" s="312" t="str">
        <f t="shared" si="13"/>
        <v/>
      </c>
      <c r="I79" s="312" t="str">
        <f t="shared" si="13"/>
        <v/>
      </c>
      <c r="J79" s="312" t="str">
        <f t="shared" si="13"/>
        <v/>
      </c>
      <c r="K79" s="312" t="str">
        <f t="shared" si="13"/>
        <v/>
      </c>
      <c r="L79" s="312" t="str">
        <f t="shared" si="13"/>
        <v/>
      </c>
      <c r="M79" s="312" t="str">
        <f t="shared" si="13"/>
        <v/>
      </c>
      <c r="N79" s="312" t="str">
        <f t="shared" si="13"/>
        <v/>
      </c>
      <c r="O79" s="312" t="str">
        <f t="shared" si="13"/>
        <v/>
      </c>
      <c r="P79" s="312" t="str">
        <f t="shared" si="13"/>
        <v/>
      </c>
      <c r="Q79" s="312" t="str">
        <f t="shared" si="13"/>
        <v/>
      </c>
      <c r="R79" s="312" t="str">
        <f t="shared" si="13"/>
        <v/>
      </c>
      <c r="S79" s="312" t="str">
        <f t="shared" si="13"/>
        <v/>
      </c>
      <c r="T79" s="312" t="str">
        <f t="shared" si="13"/>
        <v/>
      </c>
      <c r="U79" s="312" t="str">
        <f t="shared" si="13"/>
        <v/>
      </c>
      <c r="V79" s="312" t="str">
        <f t="shared" si="13"/>
        <v/>
      </c>
      <c r="W79" s="312" t="str">
        <f t="shared" si="13"/>
        <v/>
      </c>
      <c r="X79" s="312" t="str">
        <f t="shared" si="13"/>
        <v/>
      </c>
      <c r="Y79" s="371" t="str">
        <f t="shared" si="13"/>
        <v/>
      </c>
      <c r="Z79" s="311">
        <v>18</v>
      </c>
      <c r="AA79" s="312" t="str">
        <f t="shared" si="10"/>
        <v/>
      </c>
      <c r="AB79" s="312" t="str">
        <f t="shared" si="11"/>
        <v/>
      </c>
      <c r="AC79" s="324" t="str">
        <f t="shared" si="12"/>
        <v/>
      </c>
      <c r="AD79" s="312" t="str">
        <f t="shared" si="16"/>
        <v/>
      </c>
      <c r="AE79" s="312" t="str">
        <f t="shared" si="14"/>
        <v/>
      </c>
      <c r="AF79" s="312" t="str">
        <f t="shared" si="14"/>
        <v/>
      </c>
      <c r="AG79" s="312" t="str">
        <f t="shared" si="14"/>
        <v/>
      </c>
      <c r="AH79" s="312" t="str">
        <f t="shared" si="14"/>
        <v/>
      </c>
      <c r="AI79" s="312" t="str">
        <f t="shared" si="14"/>
        <v/>
      </c>
      <c r="AJ79" s="312" t="str">
        <f t="shared" si="14"/>
        <v/>
      </c>
      <c r="AK79" s="312" t="str">
        <f t="shared" si="14"/>
        <v/>
      </c>
      <c r="AL79" s="312" t="str">
        <f t="shared" si="14"/>
        <v/>
      </c>
      <c r="AM79" s="312" t="str">
        <f t="shared" si="14"/>
        <v/>
      </c>
      <c r="AN79" s="312" t="str">
        <f t="shared" si="14"/>
        <v/>
      </c>
      <c r="AO79" s="312" t="str">
        <f t="shared" si="14"/>
        <v/>
      </c>
      <c r="AP79" s="312" t="str">
        <f t="shared" si="14"/>
        <v/>
      </c>
      <c r="AQ79" s="312" t="str">
        <f t="shared" si="14"/>
        <v/>
      </c>
      <c r="AR79" s="312" t="str">
        <f t="shared" si="14"/>
        <v/>
      </c>
      <c r="AS79" s="312" t="str">
        <f t="shared" si="14"/>
        <v/>
      </c>
      <c r="AT79" s="312" t="str">
        <f t="shared" si="14"/>
        <v/>
      </c>
      <c r="AU79" s="312" t="str">
        <f t="shared" si="14"/>
        <v/>
      </c>
      <c r="AV79" s="312" t="str">
        <f t="shared" si="14"/>
        <v/>
      </c>
      <c r="AW79" s="312" t="str">
        <f t="shared" si="14"/>
        <v/>
      </c>
    </row>
    <row r="80" spans="1:49" ht="15.95" hidden="1" customHeight="1">
      <c r="A80" s="311">
        <v>19</v>
      </c>
      <c r="B80" s="312" t="str">
        <f t="shared" si="17"/>
        <v/>
      </c>
      <c r="C80" s="312" t="str">
        <f t="shared" si="17"/>
        <v/>
      </c>
      <c r="D80" s="369" t="str">
        <f t="shared" si="17"/>
        <v/>
      </c>
      <c r="E80" s="312" t="str">
        <f t="shared" si="15"/>
        <v/>
      </c>
      <c r="F80" s="312" t="str">
        <f t="shared" si="13"/>
        <v/>
      </c>
      <c r="G80" s="312" t="str">
        <f t="shared" si="13"/>
        <v/>
      </c>
      <c r="H80" s="312" t="str">
        <f t="shared" si="13"/>
        <v/>
      </c>
      <c r="I80" s="312" t="str">
        <f t="shared" si="13"/>
        <v/>
      </c>
      <c r="J80" s="312" t="str">
        <f t="shared" si="13"/>
        <v/>
      </c>
      <c r="K80" s="312" t="str">
        <f t="shared" si="13"/>
        <v/>
      </c>
      <c r="L80" s="312" t="str">
        <f t="shared" si="13"/>
        <v/>
      </c>
      <c r="M80" s="312" t="str">
        <f t="shared" si="13"/>
        <v/>
      </c>
      <c r="N80" s="312" t="str">
        <f t="shared" si="13"/>
        <v/>
      </c>
      <c r="O80" s="312" t="str">
        <f t="shared" si="13"/>
        <v/>
      </c>
      <c r="P80" s="312" t="str">
        <f t="shared" si="13"/>
        <v/>
      </c>
      <c r="Q80" s="312" t="str">
        <f t="shared" si="13"/>
        <v/>
      </c>
      <c r="R80" s="312" t="str">
        <f t="shared" si="13"/>
        <v/>
      </c>
      <c r="S80" s="312" t="str">
        <f t="shared" si="13"/>
        <v/>
      </c>
      <c r="T80" s="312" t="str">
        <f t="shared" si="13"/>
        <v/>
      </c>
      <c r="U80" s="312" t="str">
        <f t="shared" si="13"/>
        <v/>
      </c>
      <c r="V80" s="312" t="str">
        <f t="shared" si="13"/>
        <v/>
      </c>
      <c r="W80" s="312" t="str">
        <f t="shared" si="13"/>
        <v/>
      </c>
      <c r="X80" s="312" t="str">
        <f t="shared" si="13"/>
        <v/>
      </c>
      <c r="Y80" s="371" t="str">
        <f t="shared" si="13"/>
        <v/>
      </c>
      <c r="Z80" s="311">
        <v>19</v>
      </c>
      <c r="AA80" s="312" t="str">
        <f t="shared" si="10"/>
        <v/>
      </c>
      <c r="AB80" s="312" t="str">
        <f t="shared" si="11"/>
        <v/>
      </c>
      <c r="AC80" s="324" t="str">
        <f t="shared" si="12"/>
        <v/>
      </c>
      <c r="AD80" s="312" t="str">
        <f t="shared" si="16"/>
        <v/>
      </c>
      <c r="AE80" s="312" t="str">
        <f t="shared" si="14"/>
        <v/>
      </c>
      <c r="AF80" s="312" t="str">
        <f t="shared" si="14"/>
        <v/>
      </c>
      <c r="AG80" s="312" t="str">
        <f t="shared" si="14"/>
        <v/>
      </c>
      <c r="AH80" s="312" t="str">
        <f t="shared" si="14"/>
        <v/>
      </c>
      <c r="AI80" s="312" t="str">
        <f t="shared" si="14"/>
        <v/>
      </c>
      <c r="AJ80" s="312" t="str">
        <f t="shared" si="14"/>
        <v/>
      </c>
      <c r="AK80" s="312" t="str">
        <f t="shared" si="14"/>
        <v/>
      </c>
      <c r="AL80" s="312" t="str">
        <f t="shared" si="14"/>
        <v/>
      </c>
      <c r="AM80" s="312" t="str">
        <f t="shared" si="14"/>
        <v/>
      </c>
      <c r="AN80" s="312" t="str">
        <f t="shared" si="14"/>
        <v/>
      </c>
      <c r="AO80" s="312" t="str">
        <f t="shared" si="14"/>
        <v/>
      </c>
      <c r="AP80" s="312" t="str">
        <f t="shared" si="14"/>
        <v/>
      </c>
      <c r="AQ80" s="312" t="str">
        <f t="shared" si="14"/>
        <v/>
      </c>
      <c r="AR80" s="312" t="str">
        <f t="shared" si="14"/>
        <v/>
      </c>
      <c r="AS80" s="312" t="str">
        <f t="shared" si="14"/>
        <v/>
      </c>
      <c r="AT80" s="312" t="str">
        <f t="shared" si="14"/>
        <v/>
      </c>
      <c r="AU80" s="312" t="str">
        <f t="shared" si="14"/>
        <v/>
      </c>
      <c r="AV80" s="312" t="str">
        <f t="shared" si="14"/>
        <v/>
      </c>
      <c r="AW80" s="312" t="str">
        <f t="shared" si="14"/>
        <v/>
      </c>
    </row>
    <row r="81" spans="1:49" ht="15.95" hidden="1" customHeight="1">
      <c r="A81" s="311">
        <v>20</v>
      </c>
      <c r="B81" s="312" t="str">
        <f t="shared" si="17"/>
        <v/>
      </c>
      <c r="C81" s="312" t="str">
        <f t="shared" si="17"/>
        <v/>
      </c>
      <c r="D81" s="369" t="str">
        <f t="shared" si="17"/>
        <v/>
      </c>
      <c r="E81" s="312" t="str">
        <f t="shared" si="15"/>
        <v/>
      </c>
      <c r="F81" s="312" t="str">
        <f t="shared" si="13"/>
        <v/>
      </c>
      <c r="G81" s="312" t="str">
        <f t="shared" si="13"/>
        <v/>
      </c>
      <c r="H81" s="312" t="str">
        <f t="shared" si="13"/>
        <v/>
      </c>
      <c r="I81" s="312" t="str">
        <f t="shared" si="13"/>
        <v/>
      </c>
      <c r="J81" s="312" t="str">
        <f t="shared" si="13"/>
        <v/>
      </c>
      <c r="K81" s="312" t="str">
        <f t="shared" si="13"/>
        <v/>
      </c>
      <c r="L81" s="312" t="str">
        <f t="shared" si="13"/>
        <v/>
      </c>
      <c r="M81" s="312" t="str">
        <f t="shared" si="13"/>
        <v/>
      </c>
      <c r="N81" s="312" t="str">
        <f t="shared" si="13"/>
        <v/>
      </c>
      <c r="O81" s="312" t="str">
        <f t="shared" si="13"/>
        <v/>
      </c>
      <c r="P81" s="312" t="str">
        <f t="shared" si="13"/>
        <v/>
      </c>
      <c r="Q81" s="312" t="str">
        <f t="shared" si="13"/>
        <v/>
      </c>
      <c r="R81" s="312" t="str">
        <f t="shared" si="13"/>
        <v/>
      </c>
      <c r="S81" s="312" t="str">
        <f t="shared" si="13"/>
        <v/>
      </c>
      <c r="T81" s="312" t="str">
        <f t="shared" si="13"/>
        <v/>
      </c>
      <c r="U81" s="312" t="str">
        <f t="shared" si="13"/>
        <v/>
      </c>
      <c r="V81" s="312" t="str">
        <f t="shared" si="13"/>
        <v/>
      </c>
      <c r="W81" s="312" t="str">
        <f t="shared" si="13"/>
        <v/>
      </c>
      <c r="X81" s="312" t="str">
        <f t="shared" si="13"/>
        <v/>
      </c>
      <c r="Y81" s="371" t="str">
        <f t="shared" si="13"/>
        <v/>
      </c>
      <c r="Z81" s="311">
        <v>20</v>
      </c>
      <c r="AA81" s="312" t="str">
        <f t="shared" si="10"/>
        <v/>
      </c>
      <c r="AB81" s="312" t="str">
        <f t="shared" si="11"/>
        <v/>
      </c>
      <c r="AC81" s="324" t="str">
        <f t="shared" si="12"/>
        <v/>
      </c>
      <c r="AD81" s="312" t="str">
        <f t="shared" si="16"/>
        <v/>
      </c>
      <c r="AE81" s="312" t="str">
        <f t="shared" si="14"/>
        <v/>
      </c>
      <c r="AF81" s="312" t="str">
        <f t="shared" si="14"/>
        <v/>
      </c>
      <c r="AG81" s="312" t="str">
        <f t="shared" si="14"/>
        <v/>
      </c>
      <c r="AH81" s="312" t="str">
        <f t="shared" si="14"/>
        <v/>
      </c>
      <c r="AI81" s="312" t="str">
        <f t="shared" si="14"/>
        <v/>
      </c>
      <c r="AJ81" s="312" t="str">
        <f t="shared" si="14"/>
        <v/>
      </c>
      <c r="AK81" s="312" t="str">
        <f t="shared" si="14"/>
        <v/>
      </c>
      <c r="AL81" s="312" t="str">
        <f t="shared" si="14"/>
        <v/>
      </c>
      <c r="AM81" s="312" t="str">
        <f t="shared" si="14"/>
        <v/>
      </c>
      <c r="AN81" s="312" t="str">
        <f t="shared" si="14"/>
        <v/>
      </c>
      <c r="AO81" s="312" t="str">
        <f t="shared" si="14"/>
        <v/>
      </c>
      <c r="AP81" s="312" t="str">
        <f t="shared" si="14"/>
        <v/>
      </c>
      <c r="AQ81" s="312" t="str">
        <f t="shared" si="14"/>
        <v/>
      </c>
      <c r="AR81" s="312" t="str">
        <f t="shared" si="14"/>
        <v/>
      </c>
      <c r="AS81" s="312" t="str">
        <f t="shared" si="14"/>
        <v/>
      </c>
      <c r="AT81" s="312" t="str">
        <f t="shared" si="14"/>
        <v/>
      </c>
      <c r="AU81" s="312" t="str">
        <f t="shared" si="14"/>
        <v/>
      </c>
      <c r="AV81" s="312" t="str">
        <f t="shared" si="14"/>
        <v/>
      </c>
      <c r="AW81" s="312" t="str">
        <f t="shared" si="14"/>
        <v/>
      </c>
    </row>
    <row r="82" spans="1:49" ht="15.95" hidden="1" customHeight="1">
      <c r="A82" s="311">
        <v>21</v>
      </c>
      <c r="B82" s="312" t="str">
        <f t="shared" si="17"/>
        <v/>
      </c>
      <c r="C82" s="312" t="str">
        <f t="shared" si="17"/>
        <v/>
      </c>
      <c r="D82" s="369" t="str">
        <f t="shared" si="17"/>
        <v/>
      </c>
      <c r="E82" s="312" t="str">
        <f t="shared" si="15"/>
        <v/>
      </c>
      <c r="F82" s="312" t="str">
        <f t="shared" si="13"/>
        <v/>
      </c>
      <c r="G82" s="312" t="str">
        <f t="shared" si="13"/>
        <v/>
      </c>
      <c r="H82" s="312" t="str">
        <f t="shared" si="13"/>
        <v/>
      </c>
      <c r="I82" s="312" t="str">
        <f t="shared" si="13"/>
        <v/>
      </c>
      <c r="J82" s="312" t="str">
        <f t="shared" si="13"/>
        <v/>
      </c>
      <c r="K82" s="312" t="str">
        <f t="shared" si="13"/>
        <v/>
      </c>
      <c r="L82" s="312" t="str">
        <f t="shared" si="13"/>
        <v/>
      </c>
      <c r="M82" s="312" t="str">
        <f t="shared" si="13"/>
        <v/>
      </c>
      <c r="N82" s="312" t="str">
        <f t="shared" si="13"/>
        <v/>
      </c>
      <c r="O82" s="312" t="str">
        <f t="shared" si="13"/>
        <v/>
      </c>
      <c r="P82" s="312" t="str">
        <f t="shared" si="13"/>
        <v/>
      </c>
      <c r="Q82" s="312" t="str">
        <f t="shared" si="13"/>
        <v/>
      </c>
      <c r="R82" s="312" t="str">
        <f t="shared" si="13"/>
        <v/>
      </c>
      <c r="S82" s="312" t="str">
        <f t="shared" si="13"/>
        <v/>
      </c>
      <c r="T82" s="312" t="str">
        <f t="shared" si="13"/>
        <v/>
      </c>
      <c r="U82" s="312" t="str">
        <f t="shared" si="13"/>
        <v/>
      </c>
      <c r="V82" s="312" t="str">
        <f t="shared" si="13"/>
        <v/>
      </c>
      <c r="W82" s="312" t="str">
        <f t="shared" si="13"/>
        <v/>
      </c>
      <c r="X82" s="312" t="str">
        <f t="shared" si="13"/>
        <v/>
      </c>
      <c r="Y82" s="371" t="str">
        <f t="shared" si="13"/>
        <v/>
      </c>
      <c r="Z82" s="311">
        <v>21</v>
      </c>
      <c r="AA82" s="312" t="str">
        <f t="shared" si="10"/>
        <v/>
      </c>
      <c r="AB82" s="312" t="str">
        <f t="shared" si="11"/>
        <v/>
      </c>
      <c r="AC82" s="324" t="str">
        <f t="shared" si="12"/>
        <v/>
      </c>
      <c r="AD82" s="312" t="str">
        <f t="shared" si="16"/>
        <v/>
      </c>
      <c r="AE82" s="312" t="str">
        <f t="shared" si="14"/>
        <v/>
      </c>
      <c r="AF82" s="312" t="str">
        <f t="shared" si="14"/>
        <v/>
      </c>
      <c r="AG82" s="312" t="str">
        <f t="shared" si="14"/>
        <v/>
      </c>
      <c r="AH82" s="312" t="str">
        <f t="shared" si="14"/>
        <v/>
      </c>
      <c r="AI82" s="312" t="str">
        <f t="shared" si="14"/>
        <v/>
      </c>
      <c r="AJ82" s="312" t="str">
        <f t="shared" si="14"/>
        <v/>
      </c>
      <c r="AK82" s="312" t="str">
        <f t="shared" si="14"/>
        <v/>
      </c>
      <c r="AL82" s="312" t="str">
        <f t="shared" si="14"/>
        <v/>
      </c>
      <c r="AM82" s="312" t="str">
        <f t="shared" si="14"/>
        <v/>
      </c>
      <c r="AN82" s="312" t="str">
        <f t="shared" si="14"/>
        <v/>
      </c>
      <c r="AO82" s="312" t="str">
        <f t="shared" si="14"/>
        <v/>
      </c>
      <c r="AP82" s="312" t="str">
        <f t="shared" si="14"/>
        <v/>
      </c>
      <c r="AQ82" s="312" t="str">
        <f t="shared" si="14"/>
        <v/>
      </c>
      <c r="AR82" s="312" t="str">
        <f t="shared" si="14"/>
        <v/>
      </c>
      <c r="AS82" s="312" t="str">
        <f t="shared" si="14"/>
        <v/>
      </c>
      <c r="AT82" s="312" t="str">
        <f t="shared" si="14"/>
        <v/>
      </c>
      <c r="AU82" s="312" t="str">
        <f t="shared" si="14"/>
        <v/>
      </c>
      <c r="AV82" s="312" t="str">
        <f t="shared" si="14"/>
        <v/>
      </c>
      <c r="AW82" s="312" t="str">
        <f t="shared" si="14"/>
        <v/>
      </c>
    </row>
    <row r="83" spans="1:49" ht="15.95" hidden="1" customHeight="1">
      <c r="A83" s="311">
        <v>22</v>
      </c>
      <c r="B83" s="312" t="str">
        <f t="shared" si="17"/>
        <v/>
      </c>
      <c r="C83" s="312" t="str">
        <f t="shared" si="17"/>
        <v/>
      </c>
      <c r="D83" s="369" t="str">
        <f t="shared" si="17"/>
        <v/>
      </c>
      <c r="E83" s="312" t="str">
        <f t="shared" si="15"/>
        <v/>
      </c>
      <c r="F83" s="312" t="str">
        <f t="shared" si="13"/>
        <v/>
      </c>
      <c r="G83" s="312" t="str">
        <f t="shared" si="13"/>
        <v/>
      </c>
      <c r="H83" s="312" t="str">
        <f t="shared" si="13"/>
        <v/>
      </c>
      <c r="I83" s="312" t="str">
        <f t="shared" si="13"/>
        <v/>
      </c>
      <c r="J83" s="312" t="str">
        <f t="shared" si="13"/>
        <v/>
      </c>
      <c r="K83" s="312" t="str">
        <f t="shared" si="13"/>
        <v/>
      </c>
      <c r="L83" s="312" t="str">
        <f t="shared" si="13"/>
        <v/>
      </c>
      <c r="M83" s="312" t="str">
        <f t="shared" si="13"/>
        <v/>
      </c>
      <c r="N83" s="312" t="str">
        <f t="shared" si="13"/>
        <v/>
      </c>
      <c r="O83" s="312" t="str">
        <f t="shared" si="13"/>
        <v/>
      </c>
      <c r="P83" s="312" t="str">
        <f t="shared" si="13"/>
        <v/>
      </c>
      <c r="Q83" s="312" t="str">
        <f t="shared" si="13"/>
        <v/>
      </c>
      <c r="R83" s="312" t="str">
        <f t="shared" si="13"/>
        <v/>
      </c>
      <c r="S83" s="312" t="str">
        <f t="shared" si="13"/>
        <v/>
      </c>
      <c r="T83" s="312" t="str">
        <f t="shared" si="13"/>
        <v/>
      </c>
      <c r="U83" s="312" t="str">
        <f t="shared" si="13"/>
        <v/>
      </c>
      <c r="V83" s="312" t="str">
        <f t="shared" si="13"/>
        <v/>
      </c>
      <c r="W83" s="312" t="str">
        <f t="shared" si="13"/>
        <v/>
      </c>
      <c r="X83" s="312" t="str">
        <f t="shared" si="13"/>
        <v/>
      </c>
      <c r="Y83" s="371" t="str">
        <f t="shared" si="13"/>
        <v/>
      </c>
      <c r="Z83" s="311">
        <v>22</v>
      </c>
      <c r="AA83" s="312" t="str">
        <f t="shared" si="10"/>
        <v/>
      </c>
      <c r="AB83" s="312" t="str">
        <f t="shared" si="11"/>
        <v/>
      </c>
      <c r="AC83" s="324" t="str">
        <f t="shared" si="12"/>
        <v/>
      </c>
      <c r="AD83" s="312" t="str">
        <f t="shared" si="16"/>
        <v/>
      </c>
      <c r="AE83" s="312" t="str">
        <f t="shared" si="14"/>
        <v/>
      </c>
      <c r="AF83" s="312" t="str">
        <f t="shared" si="14"/>
        <v/>
      </c>
      <c r="AG83" s="312" t="str">
        <f t="shared" si="14"/>
        <v/>
      </c>
      <c r="AH83" s="312" t="str">
        <f t="shared" si="14"/>
        <v/>
      </c>
      <c r="AI83" s="312" t="str">
        <f t="shared" si="14"/>
        <v/>
      </c>
      <c r="AJ83" s="312" t="str">
        <f t="shared" si="14"/>
        <v/>
      </c>
      <c r="AK83" s="312" t="str">
        <f t="shared" si="14"/>
        <v/>
      </c>
      <c r="AL83" s="312" t="str">
        <f t="shared" si="14"/>
        <v/>
      </c>
      <c r="AM83" s="312" t="str">
        <f t="shared" si="14"/>
        <v/>
      </c>
      <c r="AN83" s="312" t="str">
        <f t="shared" si="14"/>
        <v/>
      </c>
      <c r="AO83" s="312" t="str">
        <f t="shared" si="14"/>
        <v/>
      </c>
      <c r="AP83" s="312" t="str">
        <f t="shared" si="14"/>
        <v/>
      </c>
      <c r="AQ83" s="312" t="str">
        <f t="shared" si="14"/>
        <v/>
      </c>
      <c r="AR83" s="312" t="str">
        <f t="shared" si="14"/>
        <v/>
      </c>
      <c r="AS83" s="312" t="str">
        <f t="shared" si="14"/>
        <v/>
      </c>
      <c r="AT83" s="312" t="str">
        <f t="shared" si="14"/>
        <v/>
      </c>
      <c r="AU83" s="312" t="str">
        <f t="shared" si="14"/>
        <v/>
      </c>
      <c r="AV83" s="312" t="str">
        <f t="shared" si="14"/>
        <v/>
      </c>
      <c r="AW83" s="312" t="str">
        <f t="shared" si="14"/>
        <v/>
      </c>
    </row>
    <row r="84" spans="1:49" ht="15.95" hidden="1" customHeight="1">
      <c r="A84" s="311">
        <v>23</v>
      </c>
      <c r="B84" s="312" t="str">
        <f t="shared" si="17"/>
        <v/>
      </c>
      <c r="C84" s="312" t="str">
        <f t="shared" si="17"/>
        <v/>
      </c>
      <c r="D84" s="369" t="str">
        <f t="shared" si="17"/>
        <v/>
      </c>
      <c r="E84" s="312" t="str">
        <f t="shared" si="15"/>
        <v/>
      </c>
      <c r="F84" s="312" t="str">
        <f t="shared" si="13"/>
        <v/>
      </c>
      <c r="G84" s="312" t="str">
        <f t="shared" si="13"/>
        <v/>
      </c>
      <c r="H84" s="312" t="str">
        <f t="shared" si="13"/>
        <v/>
      </c>
      <c r="I84" s="312" t="str">
        <f t="shared" si="13"/>
        <v/>
      </c>
      <c r="J84" s="312" t="str">
        <f t="shared" si="13"/>
        <v/>
      </c>
      <c r="K84" s="312" t="str">
        <f t="shared" si="13"/>
        <v/>
      </c>
      <c r="L84" s="312" t="str">
        <f t="shared" si="13"/>
        <v/>
      </c>
      <c r="M84" s="312" t="str">
        <f t="shared" si="13"/>
        <v/>
      </c>
      <c r="N84" s="312" t="str">
        <f t="shared" si="13"/>
        <v/>
      </c>
      <c r="O84" s="312" t="str">
        <f t="shared" si="13"/>
        <v/>
      </c>
      <c r="P84" s="312" t="str">
        <f t="shared" si="13"/>
        <v/>
      </c>
      <c r="Q84" s="312" t="str">
        <f t="shared" si="13"/>
        <v/>
      </c>
      <c r="R84" s="312" t="str">
        <f t="shared" si="13"/>
        <v/>
      </c>
      <c r="S84" s="312" t="str">
        <f t="shared" si="13"/>
        <v/>
      </c>
      <c r="T84" s="312" t="str">
        <f t="shared" si="13"/>
        <v/>
      </c>
      <c r="U84" s="312" t="str">
        <f t="shared" si="13"/>
        <v/>
      </c>
      <c r="V84" s="312" t="str">
        <f t="shared" si="13"/>
        <v/>
      </c>
      <c r="W84" s="312" t="str">
        <f t="shared" si="13"/>
        <v/>
      </c>
      <c r="X84" s="312" t="str">
        <f t="shared" si="13"/>
        <v/>
      </c>
      <c r="Y84" s="371" t="str">
        <f t="shared" si="13"/>
        <v/>
      </c>
      <c r="Z84" s="311">
        <v>23</v>
      </c>
      <c r="AA84" s="312" t="str">
        <f t="shared" si="10"/>
        <v/>
      </c>
      <c r="AB84" s="312" t="str">
        <f t="shared" si="11"/>
        <v/>
      </c>
      <c r="AC84" s="324" t="str">
        <f t="shared" si="12"/>
        <v/>
      </c>
      <c r="AD84" s="312" t="str">
        <f t="shared" si="16"/>
        <v/>
      </c>
      <c r="AE84" s="312" t="str">
        <f t="shared" si="14"/>
        <v/>
      </c>
      <c r="AF84" s="312" t="str">
        <f t="shared" si="14"/>
        <v/>
      </c>
      <c r="AG84" s="312" t="str">
        <f t="shared" si="14"/>
        <v/>
      </c>
      <c r="AH84" s="312" t="str">
        <f t="shared" si="14"/>
        <v/>
      </c>
      <c r="AI84" s="312" t="str">
        <f t="shared" si="14"/>
        <v/>
      </c>
      <c r="AJ84" s="312" t="str">
        <f t="shared" si="14"/>
        <v/>
      </c>
      <c r="AK84" s="312" t="str">
        <f t="shared" si="14"/>
        <v/>
      </c>
      <c r="AL84" s="312" t="str">
        <f t="shared" si="14"/>
        <v/>
      </c>
      <c r="AM84" s="312" t="str">
        <f t="shared" si="14"/>
        <v/>
      </c>
      <c r="AN84" s="312" t="str">
        <f t="shared" si="14"/>
        <v/>
      </c>
      <c r="AO84" s="312" t="str">
        <f t="shared" si="14"/>
        <v/>
      </c>
      <c r="AP84" s="312" t="str">
        <f t="shared" si="14"/>
        <v/>
      </c>
      <c r="AQ84" s="312" t="str">
        <f t="shared" si="14"/>
        <v/>
      </c>
      <c r="AR84" s="312" t="str">
        <f t="shared" si="14"/>
        <v/>
      </c>
      <c r="AS84" s="312" t="str">
        <f t="shared" si="14"/>
        <v/>
      </c>
      <c r="AT84" s="312" t="str">
        <f t="shared" si="14"/>
        <v/>
      </c>
      <c r="AU84" s="312" t="str">
        <f t="shared" si="14"/>
        <v/>
      </c>
      <c r="AV84" s="312" t="str">
        <f t="shared" si="14"/>
        <v/>
      </c>
      <c r="AW84" s="312" t="str">
        <f t="shared" si="14"/>
        <v/>
      </c>
    </row>
    <row r="85" spans="1:49" ht="15.95" hidden="1" customHeight="1">
      <c r="A85" s="311">
        <v>24</v>
      </c>
      <c r="B85" s="312" t="str">
        <f t="shared" si="17"/>
        <v/>
      </c>
      <c r="C85" s="312" t="str">
        <f t="shared" si="17"/>
        <v/>
      </c>
      <c r="D85" s="369" t="str">
        <f t="shared" si="17"/>
        <v/>
      </c>
      <c r="E85" s="312" t="str">
        <f t="shared" si="15"/>
        <v/>
      </c>
      <c r="F85" s="312" t="str">
        <f t="shared" si="13"/>
        <v/>
      </c>
      <c r="G85" s="312" t="str">
        <f t="shared" si="13"/>
        <v/>
      </c>
      <c r="H85" s="312" t="str">
        <f t="shared" si="13"/>
        <v/>
      </c>
      <c r="I85" s="312" t="str">
        <f t="shared" si="13"/>
        <v/>
      </c>
      <c r="J85" s="312" t="str">
        <f t="shared" si="13"/>
        <v/>
      </c>
      <c r="K85" s="312" t="str">
        <f t="shared" si="13"/>
        <v/>
      </c>
      <c r="L85" s="312" t="str">
        <f t="shared" si="13"/>
        <v/>
      </c>
      <c r="M85" s="312" t="str">
        <f t="shared" si="13"/>
        <v/>
      </c>
      <c r="N85" s="312" t="str">
        <f t="shared" si="13"/>
        <v/>
      </c>
      <c r="O85" s="312" t="str">
        <f t="shared" si="13"/>
        <v/>
      </c>
      <c r="P85" s="312" t="str">
        <f t="shared" si="13"/>
        <v/>
      </c>
      <c r="Q85" s="312" t="str">
        <f t="shared" si="13"/>
        <v/>
      </c>
      <c r="R85" s="312" t="str">
        <f t="shared" si="13"/>
        <v/>
      </c>
      <c r="S85" s="312" t="str">
        <f t="shared" si="13"/>
        <v/>
      </c>
      <c r="T85" s="312" t="str">
        <f t="shared" si="13"/>
        <v/>
      </c>
      <c r="U85" s="312" t="str">
        <f t="shared" si="13"/>
        <v/>
      </c>
      <c r="V85" s="312" t="str">
        <f t="shared" si="13"/>
        <v/>
      </c>
      <c r="W85" s="312" t="str">
        <f t="shared" si="13"/>
        <v/>
      </c>
      <c r="X85" s="312" t="str">
        <f t="shared" si="13"/>
        <v/>
      </c>
      <c r="Y85" s="371" t="str">
        <f t="shared" si="13"/>
        <v/>
      </c>
      <c r="Z85" s="311">
        <v>24</v>
      </c>
      <c r="AA85" s="312" t="str">
        <f t="shared" si="10"/>
        <v/>
      </c>
      <c r="AB85" s="312" t="str">
        <f t="shared" si="11"/>
        <v/>
      </c>
      <c r="AC85" s="324" t="str">
        <f t="shared" si="12"/>
        <v/>
      </c>
      <c r="AD85" s="312" t="str">
        <f t="shared" si="16"/>
        <v/>
      </c>
      <c r="AE85" s="312" t="str">
        <f t="shared" si="14"/>
        <v/>
      </c>
      <c r="AF85" s="312" t="str">
        <f t="shared" si="14"/>
        <v/>
      </c>
      <c r="AG85" s="312" t="str">
        <f t="shared" si="14"/>
        <v/>
      </c>
      <c r="AH85" s="312" t="str">
        <f t="shared" si="14"/>
        <v/>
      </c>
      <c r="AI85" s="312" t="str">
        <f t="shared" si="14"/>
        <v/>
      </c>
      <c r="AJ85" s="312" t="str">
        <f t="shared" si="14"/>
        <v/>
      </c>
      <c r="AK85" s="312" t="str">
        <f t="shared" si="14"/>
        <v/>
      </c>
      <c r="AL85" s="312" t="str">
        <f t="shared" si="14"/>
        <v/>
      </c>
      <c r="AM85" s="312" t="str">
        <f t="shared" si="14"/>
        <v/>
      </c>
      <c r="AN85" s="312" t="str">
        <f t="shared" si="14"/>
        <v/>
      </c>
      <c r="AO85" s="312" t="str">
        <f t="shared" si="14"/>
        <v/>
      </c>
      <c r="AP85" s="312" t="str">
        <f t="shared" si="14"/>
        <v/>
      </c>
      <c r="AQ85" s="312" t="str">
        <f t="shared" si="14"/>
        <v/>
      </c>
      <c r="AR85" s="312" t="str">
        <f t="shared" si="14"/>
        <v/>
      </c>
      <c r="AS85" s="312" t="str">
        <f t="shared" si="14"/>
        <v/>
      </c>
      <c r="AT85" s="312" t="str">
        <f t="shared" si="14"/>
        <v/>
      </c>
      <c r="AU85" s="312" t="str">
        <f t="shared" si="14"/>
        <v/>
      </c>
      <c r="AV85" s="312" t="str">
        <f t="shared" si="14"/>
        <v/>
      </c>
      <c r="AW85" s="312" t="str">
        <f t="shared" si="14"/>
        <v/>
      </c>
    </row>
    <row r="86" spans="1:49" ht="15.95" hidden="1" customHeight="1">
      <c r="A86" s="311">
        <v>25</v>
      </c>
      <c r="B86" s="312" t="str">
        <f t="shared" si="17"/>
        <v/>
      </c>
      <c r="C86" s="312" t="str">
        <f t="shared" si="17"/>
        <v/>
      </c>
      <c r="D86" s="369" t="str">
        <f t="shared" si="17"/>
        <v/>
      </c>
      <c r="E86" s="312" t="str">
        <f t="shared" si="15"/>
        <v/>
      </c>
      <c r="F86" s="312" t="str">
        <f t="shared" si="13"/>
        <v/>
      </c>
      <c r="G86" s="312" t="str">
        <f t="shared" si="13"/>
        <v/>
      </c>
      <c r="H86" s="312" t="str">
        <f t="shared" si="13"/>
        <v/>
      </c>
      <c r="I86" s="312" t="str">
        <f t="shared" si="13"/>
        <v/>
      </c>
      <c r="J86" s="312" t="str">
        <f t="shared" si="13"/>
        <v/>
      </c>
      <c r="K86" s="312" t="str">
        <f t="shared" si="13"/>
        <v/>
      </c>
      <c r="L86" s="312" t="str">
        <f t="shared" si="13"/>
        <v/>
      </c>
      <c r="M86" s="312" t="str">
        <f t="shared" si="13"/>
        <v/>
      </c>
      <c r="N86" s="312" t="str">
        <f t="shared" si="13"/>
        <v/>
      </c>
      <c r="O86" s="312" t="str">
        <f t="shared" si="13"/>
        <v/>
      </c>
      <c r="P86" s="312" t="str">
        <f t="shared" si="13"/>
        <v/>
      </c>
      <c r="Q86" s="312" t="str">
        <f t="shared" si="13"/>
        <v/>
      </c>
      <c r="R86" s="312" t="str">
        <f t="shared" si="13"/>
        <v/>
      </c>
      <c r="S86" s="312" t="str">
        <f t="shared" si="13"/>
        <v/>
      </c>
      <c r="T86" s="312" t="str">
        <f t="shared" si="13"/>
        <v/>
      </c>
      <c r="U86" s="312" t="str">
        <f t="shared" si="13"/>
        <v/>
      </c>
      <c r="V86" s="312" t="str">
        <f t="shared" si="13"/>
        <v/>
      </c>
      <c r="W86" s="312" t="str">
        <f t="shared" ref="F86:Y99" si="18">IF(W32="○",$D86,"")</f>
        <v/>
      </c>
      <c r="X86" s="312" t="str">
        <f t="shared" si="18"/>
        <v/>
      </c>
      <c r="Y86" s="371" t="str">
        <f t="shared" si="18"/>
        <v/>
      </c>
      <c r="Z86" s="311">
        <v>25</v>
      </c>
      <c r="AA86" s="312" t="str">
        <f t="shared" si="10"/>
        <v/>
      </c>
      <c r="AB86" s="312" t="str">
        <f t="shared" si="11"/>
        <v/>
      </c>
      <c r="AC86" s="324" t="str">
        <f t="shared" si="12"/>
        <v/>
      </c>
      <c r="AD86" s="312" t="str">
        <f t="shared" si="16"/>
        <v/>
      </c>
      <c r="AE86" s="312" t="str">
        <f t="shared" si="14"/>
        <v/>
      </c>
      <c r="AF86" s="312" t="str">
        <f t="shared" si="14"/>
        <v/>
      </c>
      <c r="AG86" s="312" t="str">
        <f t="shared" si="14"/>
        <v/>
      </c>
      <c r="AH86" s="312" t="str">
        <f t="shared" si="14"/>
        <v/>
      </c>
      <c r="AI86" s="312" t="str">
        <f t="shared" si="14"/>
        <v/>
      </c>
      <c r="AJ86" s="312" t="str">
        <f t="shared" si="14"/>
        <v/>
      </c>
      <c r="AK86" s="312" t="str">
        <f t="shared" si="14"/>
        <v/>
      </c>
      <c r="AL86" s="312" t="str">
        <f t="shared" si="14"/>
        <v/>
      </c>
      <c r="AM86" s="312" t="str">
        <f t="shared" si="14"/>
        <v/>
      </c>
      <c r="AN86" s="312" t="str">
        <f t="shared" si="14"/>
        <v/>
      </c>
      <c r="AO86" s="312" t="str">
        <f t="shared" si="14"/>
        <v/>
      </c>
      <c r="AP86" s="312" t="str">
        <f t="shared" si="14"/>
        <v/>
      </c>
      <c r="AQ86" s="312" t="str">
        <f t="shared" si="14"/>
        <v/>
      </c>
      <c r="AR86" s="312" t="str">
        <f t="shared" si="14"/>
        <v/>
      </c>
      <c r="AS86" s="312" t="str">
        <f t="shared" si="14"/>
        <v/>
      </c>
      <c r="AT86" s="312" t="str">
        <f t="shared" si="14"/>
        <v/>
      </c>
      <c r="AU86" s="312" t="str">
        <f t="shared" si="14"/>
        <v/>
      </c>
      <c r="AV86" s="312" t="str">
        <f t="shared" si="14"/>
        <v/>
      </c>
      <c r="AW86" s="312" t="str">
        <f t="shared" si="14"/>
        <v/>
      </c>
    </row>
    <row r="87" spans="1:49" ht="15.95" hidden="1" customHeight="1">
      <c r="A87" s="311">
        <v>26</v>
      </c>
      <c r="B87" s="312" t="str">
        <f t="shared" si="17"/>
        <v/>
      </c>
      <c r="C87" s="312" t="str">
        <f t="shared" si="17"/>
        <v/>
      </c>
      <c r="D87" s="369" t="str">
        <f t="shared" si="17"/>
        <v/>
      </c>
      <c r="E87" s="312" t="str">
        <f t="shared" si="15"/>
        <v/>
      </c>
      <c r="F87" s="312" t="str">
        <f t="shared" si="18"/>
        <v/>
      </c>
      <c r="G87" s="312" t="str">
        <f t="shared" si="18"/>
        <v/>
      </c>
      <c r="H87" s="312" t="str">
        <f t="shared" si="18"/>
        <v/>
      </c>
      <c r="I87" s="312" t="str">
        <f t="shared" si="18"/>
        <v/>
      </c>
      <c r="J87" s="312" t="str">
        <f t="shared" si="18"/>
        <v/>
      </c>
      <c r="K87" s="312" t="str">
        <f t="shared" si="18"/>
        <v/>
      </c>
      <c r="L87" s="312" t="str">
        <f t="shared" si="18"/>
        <v/>
      </c>
      <c r="M87" s="312" t="str">
        <f t="shared" si="18"/>
        <v/>
      </c>
      <c r="N87" s="312" t="str">
        <f t="shared" si="18"/>
        <v/>
      </c>
      <c r="O87" s="312" t="str">
        <f t="shared" si="18"/>
        <v/>
      </c>
      <c r="P87" s="312" t="str">
        <f t="shared" si="18"/>
        <v/>
      </c>
      <c r="Q87" s="312" t="str">
        <f t="shared" si="18"/>
        <v/>
      </c>
      <c r="R87" s="312" t="str">
        <f t="shared" si="18"/>
        <v/>
      </c>
      <c r="S87" s="312" t="str">
        <f t="shared" si="18"/>
        <v/>
      </c>
      <c r="T87" s="312" t="str">
        <f t="shared" si="18"/>
        <v/>
      </c>
      <c r="U87" s="312" t="str">
        <f t="shared" si="18"/>
        <v/>
      </c>
      <c r="V87" s="312" t="str">
        <f t="shared" si="18"/>
        <v/>
      </c>
      <c r="W87" s="312" t="str">
        <f t="shared" si="18"/>
        <v/>
      </c>
      <c r="X87" s="312" t="str">
        <f t="shared" si="18"/>
        <v/>
      </c>
      <c r="Y87" s="371" t="str">
        <f t="shared" si="18"/>
        <v/>
      </c>
      <c r="Z87" s="311">
        <v>26</v>
      </c>
      <c r="AA87" s="312" t="str">
        <f t="shared" si="10"/>
        <v/>
      </c>
      <c r="AB87" s="312" t="str">
        <f t="shared" si="11"/>
        <v/>
      </c>
      <c r="AC87" s="324" t="str">
        <f t="shared" si="12"/>
        <v/>
      </c>
      <c r="AD87" s="312" t="str">
        <f t="shared" si="16"/>
        <v/>
      </c>
      <c r="AE87" s="312" t="str">
        <f t="shared" si="14"/>
        <v/>
      </c>
      <c r="AF87" s="312" t="str">
        <f t="shared" si="14"/>
        <v/>
      </c>
      <c r="AG87" s="312" t="str">
        <f t="shared" si="14"/>
        <v/>
      </c>
      <c r="AH87" s="312" t="str">
        <f t="shared" si="14"/>
        <v/>
      </c>
      <c r="AI87" s="312" t="str">
        <f t="shared" si="14"/>
        <v/>
      </c>
      <c r="AJ87" s="312" t="str">
        <f t="shared" si="14"/>
        <v/>
      </c>
      <c r="AK87" s="312" t="str">
        <f t="shared" si="14"/>
        <v/>
      </c>
      <c r="AL87" s="312" t="str">
        <f t="shared" si="14"/>
        <v/>
      </c>
      <c r="AM87" s="312" t="str">
        <f t="shared" si="14"/>
        <v/>
      </c>
      <c r="AN87" s="312" t="str">
        <f t="shared" si="14"/>
        <v/>
      </c>
      <c r="AO87" s="312" t="str">
        <f t="shared" si="14"/>
        <v/>
      </c>
      <c r="AP87" s="312" t="str">
        <f t="shared" si="14"/>
        <v/>
      </c>
      <c r="AQ87" s="312" t="str">
        <f t="shared" si="14"/>
        <v/>
      </c>
      <c r="AR87" s="312" t="str">
        <f t="shared" si="14"/>
        <v/>
      </c>
      <c r="AS87" s="312" t="str">
        <f t="shared" si="14"/>
        <v/>
      </c>
      <c r="AT87" s="312" t="str">
        <f t="shared" si="14"/>
        <v/>
      </c>
      <c r="AU87" s="312" t="str">
        <f t="shared" si="14"/>
        <v/>
      </c>
      <c r="AV87" s="312" t="str">
        <f t="shared" si="14"/>
        <v/>
      </c>
      <c r="AW87" s="312" t="str">
        <f t="shared" si="14"/>
        <v/>
      </c>
    </row>
    <row r="88" spans="1:49" ht="15.95" hidden="1" customHeight="1">
      <c r="A88" s="311">
        <v>27</v>
      </c>
      <c r="B88" s="312" t="str">
        <f t="shared" si="17"/>
        <v/>
      </c>
      <c r="C88" s="312" t="str">
        <f t="shared" si="17"/>
        <v/>
      </c>
      <c r="D88" s="369" t="str">
        <f t="shared" si="17"/>
        <v/>
      </c>
      <c r="E88" s="312" t="str">
        <f t="shared" si="15"/>
        <v/>
      </c>
      <c r="F88" s="312" t="str">
        <f t="shared" si="18"/>
        <v/>
      </c>
      <c r="G88" s="312" t="str">
        <f t="shared" si="18"/>
        <v/>
      </c>
      <c r="H88" s="312" t="str">
        <f t="shared" si="18"/>
        <v/>
      </c>
      <c r="I88" s="312" t="str">
        <f t="shared" si="18"/>
        <v/>
      </c>
      <c r="J88" s="312" t="str">
        <f t="shared" si="18"/>
        <v/>
      </c>
      <c r="K88" s="312" t="str">
        <f t="shared" si="18"/>
        <v/>
      </c>
      <c r="L88" s="312" t="str">
        <f t="shared" si="18"/>
        <v/>
      </c>
      <c r="M88" s="312" t="str">
        <f t="shared" si="18"/>
        <v/>
      </c>
      <c r="N88" s="312" t="str">
        <f t="shared" si="18"/>
        <v/>
      </c>
      <c r="O88" s="312" t="str">
        <f t="shared" si="18"/>
        <v/>
      </c>
      <c r="P88" s="312" t="str">
        <f t="shared" si="18"/>
        <v/>
      </c>
      <c r="Q88" s="312" t="str">
        <f t="shared" si="18"/>
        <v/>
      </c>
      <c r="R88" s="312" t="str">
        <f t="shared" si="18"/>
        <v/>
      </c>
      <c r="S88" s="312" t="str">
        <f t="shared" si="18"/>
        <v/>
      </c>
      <c r="T88" s="312" t="str">
        <f t="shared" si="18"/>
        <v/>
      </c>
      <c r="U88" s="312" t="str">
        <f t="shared" si="18"/>
        <v/>
      </c>
      <c r="V88" s="312" t="str">
        <f t="shared" si="18"/>
        <v/>
      </c>
      <c r="W88" s="312" t="str">
        <f t="shared" si="18"/>
        <v/>
      </c>
      <c r="X88" s="312" t="str">
        <f t="shared" si="18"/>
        <v/>
      </c>
      <c r="Y88" s="371" t="str">
        <f t="shared" si="18"/>
        <v/>
      </c>
      <c r="Z88" s="311">
        <v>27</v>
      </c>
      <c r="AA88" s="312" t="str">
        <f t="shared" si="10"/>
        <v/>
      </c>
      <c r="AB88" s="312" t="str">
        <f t="shared" si="11"/>
        <v/>
      </c>
      <c r="AC88" s="324" t="str">
        <f t="shared" si="12"/>
        <v/>
      </c>
      <c r="AD88" s="312" t="str">
        <f t="shared" si="16"/>
        <v/>
      </c>
      <c r="AE88" s="312" t="str">
        <f t="shared" si="14"/>
        <v/>
      </c>
      <c r="AF88" s="312" t="str">
        <f t="shared" si="14"/>
        <v/>
      </c>
      <c r="AG88" s="312" t="str">
        <f t="shared" si="14"/>
        <v/>
      </c>
      <c r="AH88" s="312" t="str">
        <f t="shared" ref="AE88:AW99" si="19">IF(AH34="○",$D88,"")</f>
        <v/>
      </c>
      <c r="AI88" s="312" t="str">
        <f t="shared" si="19"/>
        <v/>
      </c>
      <c r="AJ88" s="312" t="str">
        <f t="shared" si="19"/>
        <v/>
      </c>
      <c r="AK88" s="312" t="str">
        <f t="shared" si="19"/>
        <v/>
      </c>
      <c r="AL88" s="312" t="str">
        <f t="shared" si="19"/>
        <v/>
      </c>
      <c r="AM88" s="312" t="str">
        <f t="shared" si="19"/>
        <v/>
      </c>
      <c r="AN88" s="312" t="str">
        <f t="shared" si="19"/>
        <v/>
      </c>
      <c r="AO88" s="312" t="str">
        <f t="shared" si="19"/>
        <v/>
      </c>
      <c r="AP88" s="312" t="str">
        <f t="shared" si="19"/>
        <v/>
      </c>
      <c r="AQ88" s="312" t="str">
        <f t="shared" si="19"/>
        <v/>
      </c>
      <c r="AR88" s="312" t="str">
        <f t="shared" si="19"/>
        <v/>
      </c>
      <c r="AS88" s="312" t="str">
        <f t="shared" si="19"/>
        <v/>
      </c>
      <c r="AT88" s="312" t="str">
        <f t="shared" si="19"/>
        <v/>
      </c>
      <c r="AU88" s="312" t="str">
        <f t="shared" si="19"/>
        <v/>
      </c>
      <c r="AV88" s="312" t="str">
        <f t="shared" si="19"/>
        <v/>
      </c>
      <c r="AW88" s="312" t="str">
        <f t="shared" si="19"/>
        <v/>
      </c>
    </row>
    <row r="89" spans="1:49" ht="15.95" hidden="1" customHeight="1">
      <c r="A89" s="311">
        <v>28</v>
      </c>
      <c r="B89" s="312" t="str">
        <f t="shared" si="17"/>
        <v/>
      </c>
      <c r="C89" s="312" t="str">
        <f t="shared" si="17"/>
        <v/>
      </c>
      <c r="D89" s="369" t="str">
        <f t="shared" si="17"/>
        <v/>
      </c>
      <c r="E89" s="312" t="str">
        <f t="shared" si="15"/>
        <v/>
      </c>
      <c r="F89" s="312" t="str">
        <f t="shared" si="18"/>
        <v/>
      </c>
      <c r="G89" s="312" t="str">
        <f t="shared" si="18"/>
        <v/>
      </c>
      <c r="H89" s="312" t="str">
        <f t="shared" si="18"/>
        <v/>
      </c>
      <c r="I89" s="312" t="str">
        <f t="shared" si="18"/>
        <v/>
      </c>
      <c r="J89" s="312" t="str">
        <f t="shared" si="18"/>
        <v/>
      </c>
      <c r="K89" s="312" t="str">
        <f t="shared" si="18"/>
        <v/>
      </c>
      <c r="L89" s="312" t="str">
        <f t="shared" si="18"/>
        <v/>
      </c>
      <c r="M89" s="312" t="str">
        <f t="shared" si="18"/>
        <v/>
      </c>
      <c r="N89" s="312" t="str">
        <f t="shared" si="18"/>
        <v/>
      </c>
      <c r="O89" s="312" t="str">
        <f t="shared" si="18"/>
        <v/>
      </c>
      <c r="P89" s="312" t="str">
        <f t="shared" si="18"/>
        <v/>
      </c>
      <c r="Q89" s="312" t="str">
        <f t="shared" si="18"/>
        <v/>
      </c>
      <c r="R89" s="312" t="str">
        <f t="shared" si="18"/>
        <v/>
      </c>
      <c r="S89" s="312" t="str">
        <f t="shared" si="18"/>
        <v/>
      </c>
      <c r="T89" s="312" t="str">
        <f t="shared" si="18"/>
        <v/>
      </c>
      <c r="U89" s="312" t="str">
        <f t="shared" si="18"/>
        <v/>
      </c>
      <c r="V89" s="312" t="str">
        <f t="shared" si="18"/>
        <v/>
      </c>
      <c r="W89" s="312" t="str">
        <f t="shared" si="18"/>
        <v/>
      </c>
      <c r="X89" s="312" t="str">
        <f t="shared" si="18"/>
        <v/>
      </c>
      <c r="Y89" s="371" t="str">
        <f t="shared" si="18"/>
        <v/>
      </c>
      <c r="Z89" s="311">
        <v>28</v>
      </c>
      <c r="AA89" s="312" t="str">
        <f t="shared" si="10"/>
        <v/>
      </c>
      <c r="AB89" s="312" t="str">
        <f t="shared" si="11"/>
        <v/>
      </c>
      <c r="AC89" s="324" t="str">
        <f t="shared" si="12"/>
        <v/>
      </c>
      <c r="AD89" s="312" t="str">
        <f t="shared" si="16"/>
        <v/>
      </c>
      <c r="AE89" s="312" t="str">
        <f t="shared" si="19"/>
        <v/>
      </c>
      <c r="AF89" s="312" t="str">
        <f t="shared" si="19"/>
        <v/>
      </c>
      <c r="AG89" s="312" t="str">
        <f t="shared" si="19"/>
        <v/>
      </c>
      <c r="AH89" s="312" t="str">
        <f t="shared" si="19"/>
        <v/>
      </c>
      <c r="AI89" s="312" t="str">
        <f t="shared" si="19"/>
        <v/>
      </c>
      <c r="AJ89" s="312" t="str">
        <f t="shared" si="19"/>
        <v/>
      </c>
      <c r="AK89" s="312" t="str">
        <f t="shared" si="19"/>
        <v/>
      </c>
      <c r="AL89" s="312" t="str">
        <f t="shared" si="19"/>
        <v/>
      </c>
      <c r="AM89" s="312" t="str">
        <f t="shared" si="19"/>
        <v/>
      </c>
      <c r="AN89" s="312" t="str">
        <f t="shared" si="19"/>
        <v/>
      </c>
      <c r="AO89" s="312" t="str">
        <f t="shared" si="19"/>
        <v/>
      </c>
      <c r="AP89" s="312" t="str">
        <f t="shared" si="19"/>
        <v/>
      </c>
      <c r="AQ89" s="312" t="str">
        <f t="shared" si="19"/>
        <v/>
      </c>
      <c r="AR89" s="312" t="str">
        <f t="shared" si="19"/>
        <v/>
      </c>
      <c r="AS89" s="312" t="str">
        <f t="shared" si="19"/>
        <v/>
      </c>
      <c r="AT89" s="312" t="str">
        <f t="shared" si="19"/>
        <v/>
      </c>
      <c r="AU89" s="312" t="str">
        <f t="shared" si="19"/>
        <v/>
      </c>
      <c r="AV89" s="312" t="str">
        <f t="shared" si="19"/>
        <v/>
      </c>
      <c r="AW89" s="312" t="str">
        <f t="shared" si="19"/>
        <v/>
      </c>
    </row>
    <row r="90" spans="1:49" ht="15.95" hidden="1" customHeight="1">
      <c r="A90" s="311">
        <v>29</v>
      </c>
      <c r="B90" s="312" t="str">
        <f t="shared" si="17"/>
        <v/>
      </c>
      <c r="C90" s="312" t="str">
        <f t="shared" si="17"/>
        <v/>
      </c>
      <c r="D90" s="369" t="str">
        <f t="shared" si="17"/>
        <v/>
      </c>
      <c r="E90" s="312" t="str">
        <f t="shared" si="15"/>
        <v/>
      </c>
      <c r="F90" s="312" t="str">
        <f t="shared" si="18"/>
        <v/>
      </c>
      <c r="G90" s="312" t="str">
        <f t="shared" si="18"/>
        <v/>
      </c>
      <c r="H90" s="312" t="str">
        <f t="shared" si="18"/>
        <v/>
      </c>
      <c r="I90" s="312" t="str">
        <f t="shared" si="18"/>
        <v/>
      </c>
      <c r="J90" s="312" t="str">
        <f t="shared" si="18"/>
        <v/>
      </c>
      <c r="K90" s="312" t="str">
        <f t="shared" si="18"/>
        <v/>
      </c>
      <c r="L90" s="312" t="str">
        <f t="shared" si="18"/>
        <v/>
      </c>
      <c r="M90" s="312" t="str">
        <f t="shared" si="18"/>
        <v/>
      </c>
      <c r="N90" s="312" t="str">
        <f t="shared" si="18"/>
        <v/>
      </c>
      <c r="O90" s="312" t="str">
        <f t="shared" si="18"/>
        <v/>
      </c>
      <c r="P90" s="312" t="str">
        <f t="shared" si="18"/>
        <v/>
      </c>
      <c r="Q90" s="312" t="str">
        <f t="shared" si="18"/>
        <v/>
      </c>
      <c r="R90" s="312" t="str">
        <f t="shared" si="18"/>
        <v/>
      </c>
      <c r="S90" s="312" t="str">
        <f t="shared" si="18"/>
        <v/>
      </c>
      <c r="T90" s="312" t="str">
        <f t="shared" si="18"/>
        <v/>
      </c>
      <c r="U90" s="312" t="str">
        <f t="shared" si="18"/>
        <v/>
      </c>
      <c r="V90" s="312" t="str">
        <f t="shared" si="18"/>
        <v/>
      </c>
      <c r="W90" s="312" t="str">
        <f t="shared" si="18"/>
        <v/>
      </c>
      <c r="X90" s="312" t="str">
        <f t="shared" si="18"/>
        <v/>
      </c>
      <c r="Y90" s="371" t="str">
        <f t="shared" si="18"/>
        <v/>
      </c>
      <c r="Z90" s="311">
        <v>29</v>
      </c>
      <c r="AA90" s="312" t="str">
        <f t="shared" si="10"/>
        <v/>
      </c>
      <c r="AB90" s="312" t="str">
        <f t="shared" si="11"/>
        <v/>
      </c>
      <c r="AC90" s="324" t="str">
        <f t="shared" si="12"/>
        <v/>
      </c>
      <c r="AD90" s="312" t="str">
        <f t="shared" si="16"/>
        <v/>
      </c>
      <c r="AE90" s="312" t="str">
        <f t="shared" si="19"/>
        <v/>
      </c>
      <c r="AF90" s="312" t="str">
        <f t="shared" si="19"/>
        <v/>
      </c>
      <c r="AG90" s="312" t="str">
        <f t="shared" si="19"/>
        <v/>
      </c>
      <c r="AH90" s="312" t="str">
        <f t="shared" si="19"/>
        <v/>
      </c>
      <c r="AI90" s="312" t="str">
        <f t="shared" si="19"/>
        <v/>
      </c>
      <c r="AJ90" s="312" t="str">
        <f t="shared" si="19"/>
        <v/>
      </c>
      <c r="AK90" s="312" t="str">
        <f t="shared" si="19"/>
        <v/>
      </c>
      <c r="AL90" s="312" t="str">
        <f t="shared" si="19"/>
        <v/>
      </c>
      <c r="AM90" s="312" t="str">
        <f t="shared" si="19"/>
        <v/>
      </c>
      <c r="AN90" s="312" t="str">
        <f t="shared" si="19"/>
        <v/>
      </c>
      <c r="AO90" s="312" t="str">
        <f t="shared" si="19"/>
        <v/>
      </c>
      <c r="AP90" s="312" t="str">
        <f t="shared" si="19"/>
        <v/>
      </c>
      <c r="AQ90" s="312" t="str">
        <f t="shared" si="19"/>
        <v/>
      </c>
      <c r="AR90" s="312" t="str">
        <f t="shared" si="19"/>
        <v/>
      </c>
      <c r="AS90" s="312" t="str">
        <f t="shared" si="19"/>
        <v/>
      </c>
      <c r="AT90" s="312" t="str">
        <f t="shared" si="19"/>
        <v/>
      </c>
      <c r="AU90" s="312" t="str">
        <f t="shared" si="19"/>
        <v/>
      </c>
      <c r="AV90" s="312" t="str">
        <f t="shared" si="19"/>
        <v/>
      </c>
      <c r="AW90" s="312" t="str">
        <f t="shared" si="19"/>
        <v/>
      </c>
    </row>
    <row r="91" spans="1:49" ht="15.95" hidden="1" customHeight="1">
      <c r="A91" s="311">
        <v>30</v>
      </c>
      <c r="B91" s="312" t="str">
        <f t="shared" si="17"/>
        <v/>
      </c>
      <c r="C91" s="312" t="str">
        <f t="shared" si="17"/>
        <v/>
      </c>
      <c r="D91" s="369" t="str">
        <f t="shared" si="17"/>
        <v/>
      </c>
      <c r="E91" s="312" t="str">
        <f t="shared" si="15"/>
        <v/>
      </c>
      <c r="F91" s="312" t="str">
        <f t="shared" si="18"/>
        <v/>
      </c>
      <c r="G91" s="312" t="str">
        <f t="shared" si="18"/>
        <v/>
      </c>
      <c r="H91" s="312" t="str">
        <f t="shared" si="18"/>
        <v/>
      </c>
      <c r="I91" s="312" t="str">
        <f t="shared" si="18"/>
        <v/>
      </c>
      <c r="J91" s="312" t="str">
        <f t="shared" si="18"/>
        <v/>
      </c>
      <c r="K91" s="312" t="str">
        <f t="shared" si="18"/>
        <v/>
      </c>
      <c r="L91" s="312" t="str">
        <f t="shared" si="18"/>
        <v/>
      </c>
      <c r="M91" s="312" t="str">
        <f t="shared" si="18"/>
        <v/>
      </c>
      <c r="N91" s="312" t="str">
        <f t="shared" si="18"/>
        <v/>
      </c>
      <c r="O91" s="312" t="str">
        <f t="shared" si="18"/>
        <v/>
      </c>
      <c r="P91" s="312" t="str">
        <f t="shared" si="18"/>
        <v/>
      </c>
      <c r="Q91" s="312" t="str">
        <f t="shared" si="18"/>
        <v/>
      </c>
      <c r="R91" s="312" t="str">
        <f t="shared" si="18"/>
        <v/>
      </c>
      <c r="S91" s="312" t="str">
        <f t="shared" si="18"/>
        <v/>
      </c>
      <c r="T91" s="312" t="str">
        <f t="shared" si="18"/>
        <v/>
      </c>
      <c r="U91" s="312" t="str">
        <f t="shared" si="18"/>
        <v/>
      </c>
      <c r="V91" s="312" t="str">
        <f t="shared" si="18"/>
        <v/>
      </c>
      <c r="W91" s="312" t="str">
        <f t="shared" si="18"/>
        <v/>
      </c>
      <c r="X91" s="312" t="str">
        <f t="shared" si="18"/>
        <v/>
      </c>
      <c r="Y91" s="371" t="str">
        <f t="shared" si="18"/>
        <v/>
      </c>
      <c r="Z91" s="311">
        <v>30</v>
      </c>
      <c r="AA91" s="312" t="str">
        <f t="shared" si="10"/>
        <v/>
      </c>
      <c r="AB91" s="312" t="str">
        <f t="shared" si="11"/>
        <v/>
      </c>
      <c r="AC91" s="324" t="str">
        <f t="shared" si="12"/>
        <v/>
      </c>
      <c r="AD91" s="312" t="str">
        <f t="shared" si="16"/>
        <v/>
      </c>
      <c r="AE91" s="312" t="str">
        <f t="shared" si="19"/>
        <v/>
      </c>
      <c r="AF91" s="312" t="str">
        <f t="shared" si="19"/>
        <v/>
      </c>
      <c r="AG91" s="312" t="str">
        <f t="shared" si="19"/>
        <v/>
      </c>
      <c r="AH91" s="312" t="str">
        <f t="shared" si="19"/>
        <v/>
      </c>
      <c r="AI91" s="312" t="str">
        <f t="shared" si="19"/>
        <v/>
      </c>
      <c r="AJ91" s="312" t="str">
        <f t="shared" si="19"/>
        <v/>
      </c>
      <c r="AK91" s="312" t="str">
        <f t="shared" si="19"/>
        <v/>
      </c>
      <c r="AL91" s="312" t="str">
        <f t="shared" si="19"/>
        <v/>
      </c>
      <c r="AM91" s="312" t="str">
        <f t="shared" si="19"/>
        <v/>
      </c>
      <c r="AN91" s="312" t="str">
        <f t="shared" si="19"/>
        <v/>
      </c>
      <c r="AO91" s="312" t="str">
        <f t="shared" si="19"/>
        <v/>
      </c>
      <c r="AP91" s="312" t="str">
        <f t="shared" si="19"/>
        <v/>
      </c>
      <c r="AQ91" s="312" t="str">
        <f t="shared" si="19"/>
        <v/>
      </c>
      <c r="AR91" s="312" t="str">
        <f t="shared" si="19"/>
        <v/>
      </c>
      <c r="AS91" s="312" t="str">
        <f t="shared" si="19"/>
        <v/>
      </c>
      <c r="AT91" s="312" t="str">
        <f t="shared" si="19"/>
        <v/>
      </c>
      <c r="AU91" s="312" t="str">
        <f t="shared" si="19"/>
        <v/>
      </c>
      <c r="AV91" s="312" t="str">
        <f t="shared" si="19"/>
        <v/>
      </c>
      <c r="AW91" s="312" t="str">
        <f t="shared" si="19"/>
        <v/>
      </c>
    </row>
    <row r="92" spans="1:49" ht="15.95" hidden="1" customHeight="1">
      <c r="A92" s="311">
        <v>31</v>
      </c>
      <c r="B92" s="312" t="str">
        <f t="shared" si="17"/>
        <v/>
      </c>
      <c r="C92" s="312" t="str">
        <f t="shared" si="17"/>
        <v/>
      </c>
      <c r="D92" s="369" t="str">
        <f t="shared" si="17"/>
        <v/>
      </c>
      <c r="E92" s="312" t="str">
        <f t="shared" si="15"/>
        <v/>
      </c>
      <c r="F92" s="312" t="str">
        <f t="shared" si="18"/>
        <v/>
      </c>
      <c r="G92" s="312" t="str">
        <f t="shared" si="18"/>
        <v/>
      </c>
      <c r="H92" s="312" t="str">
        <f t="shared" si="18"/>
        <v/>
      </c>
      <c r="I92" s="312" t="str">
        <f t="shared" si="18"/>
        <v/>
      </c>
      <c r="J92" s="312" t="str">
        <f t="shared" si="18"/>
        <v/>
      </c>
      <c r="K92" s="312" t="str">
        <f t="shared" si="18"/>
        <v/>
      </c>
      <c r="L92" s="312" t="str">
        <f t="shared" si="18"/>
        <v/>
      </c>
      <c r="M92" s="312" t="str">
        <f t="shared" si="18"/>
        <v/>
      </c>
      <c r="N92" s="312" t="str">
        <f t="shared" si="18"/>
        <v/>
      </c>
      <c r="O92" s="312" t="str">
        <f t="shared" si="18"/>
        <v/>
      </c>
      <c r="P92" s="312" t="str">
        <f t="shared" si="18"/>
        <v/>
      </c>
      <c r="Q92" s="312" t="str">
        <f t="shared" si="18"/>
        <v/>
      </c>
      <c r="R92" s="312" t="str">
        <f t="shared" si="18"/>
        <v/>
      </c>
      <c r="S92" s="312" t="str">
        <f t="shared" si="18"/>
        <v/>
      </c>
      <c r="T92" s="312" t="str">
        <f t="shared" si="18"/>
        <v/>
      </c>
      <c r="U92" s="312" t="str">
        <f t="shared" si="18"/>
        <v/>
      </c>
      <c r="V92" s="312" t="str">
        <f t="shared" si="18"/>
        <v/>
      </c>
      <c r="W92" s="312" t="str">
        <f t="shared" si="18"/>
        <v/>
      </c>
      <c r="X92" s="312" t="str">
        <f t="shared" si="18"/>
        <v/>
      </c>
      <c r="Y92" s="371" t="str">
        <f t="shared" si="18"/>
        <v/>
      </c>
      <c r="Z92" s="311">
        <v>31</v>
      </c>
      <c r="AA92" s="312" t="str">
        <f t="shared" si="10"/>
        <v/>
      </c>
      <c r="AB92" s="312" t="str">
        <f t="shared" si="11"/>
        <v/>
      </c>
      <c r="AC92" s="324" t="str">
        <f t="shared" si="12"/>
        <v/>
      </c>
      <c r="AD92" s="312" t="str">
        <f t="shared" si="16"/>
        <v/>
      </c>
      <c r="AE92" s="312" t="str">
        <f t="shared" si="19"/>
        <v/>
      </c>
      <c r="AF92" s="312" t="str">
        <f t="shared" si="19"/>
        <v/>
      </c>
      <c r="AG92" s="312" t="str">
        <f t="shared" si="19"/>
        <v/>
      </c>
      <c r="AH92" s="312" t="str">
        <f t="shared" si="19"/>
        <v/>
      </c>
      <c r="AI92" s="312" t="str">
        <f t="shared" si="19"/>
        <v/>
      </c>
      <c r="AJ92" s="312" t="str">
        <f t="shared" si="19"/>
        <v/>
      </c>
      <c r="AK92" s="312" t="str">
        <f t="shared" si="19"/>
        <v/>
      </c>
      <c r="AL92" s="312" t="str">
        <f t="shared" si="19"/>
        <v/>
      </c>
      <c r="AM92" s="312" t="str">
        <f t="shared" si="19"/>
        <v/>
      </c>
      <c r="AN92" s="312" t="str">
        <f t="shared" si="19"/>
        <v/>
      </c>
      <c r="AO92" s="312" t="str">
        <f t="shared" si="19"/>
        <v/>
      </c>
      <c r="AP92" s="312" t="str">
        <f t="shared" si="19"/>
        <v/>
      </c>
      <c r="AQ92" s="312" t="str">
        <f t="shared" si="19"/>
        <v/>
      </c>
      <c r="AR92" s="312" t="str">
        <f t="shared" si="19"/>
        <v/>
      </c>
      <c r="AS92" s="312" t="str">
        <f t="shared" si="19"/>
        <v/>
      </c>
      <c r="AT92" s="312" t="str">
        <f t="shared" si="19"/>
        <v/>
      </c>
      <c r="AU92" s="312" t="str">
        <f t="shared" si="19"/>
        <v/>
      </c>
      <c r="AV92" s="312" t="str">
        <f t="shared" si="19"/>
        <v/>
      </c>
      <c r="AW92" s="312" t="str">
        <f t="shared" si="19"/>
        <v/>
      </c>
    </row>
    <row r="93" spans="1:49" ht="15.95" hidden="1" customHeight="1">
      <c r="A93" s="311">
        <v>32</v>
      </c>
      <c r="B93" s="312" t="str">
        <f t="shared" si="17"/>
        <v/>
      </c>
      <c r="C93" s="312" t="str">
        <f t="shared" si="17"/>
        <v/>
      </c>
      <c r="D93" s="369" t="str">
        <f t="shared" si="17"/>
        <v/>
      </c>
      <c r="E93" s="312" t="str">
        <f t="shared" si="15"/>
        <v/>
      </c>
      <c r="F93" s="312" t="str">
        <f t="shared" si="18"/>
        <v/>
      </c>
      <c r="G93" s="312" t="str">
        <f t="shared" si="18"/>
        <v/>
      </c>
      <c r="H93" s="312" t="str">
        <f t="shared" si="18"/>
        <v/>
      </c>
      <c r="I93" s="312" t="str">
        <f t="shared" si="18"/>
        <v/>
      </c>
      <c r="J93" s="312" t="str">
        <f t="shared" si="18"/>
        <v/>
      </c>
      <c r="K93" s="312" t="str">
        <f t="shared" si="18"/>
        <v/>
      </c>
      <c r="L93" s="312" t="str">
        <f t="shared" si="18"/>
        <v/>
      </c>
      <c r="M93" s="312" t="str">
        <f t="shared" si="18"/>
        <v/>
      </c>
      <c r="N93" s="312" t="str">
        <f t="shared" si="18"/>
        <v/>
      </c>
      <c r="O93" s="312" t="str">
        <f t="shared" si="18"/>
        <v/>
      </c>
      <c r="P93" s="312" t="str">
        <f t="shared" si="18"/>
        <v/>
      </c>
      <c r="Q93" s="312" t="str">
        <f t="shared" si="18"/>
        <v/>
      </c>
      <c r="R93" s="312" t="str">
        <f t="shared" si="18"/>
        <v/>
      </c>
      <c r="S93" s="312" t="str">
        <f t="shared" si="18"/>
        <v/>
      </c>
      <c r="T93" s="312" t="str">
        <f t="shared" si="18"/>
        <v/>
      </c>
      <c r="U93" s="312" t="str">
        <f t="shared" si="18"/>
        <v/>
      </c>
      <c r="V93" s="312" t="str">
        <f t="shared" si="18"/>
        <v/>
      </c>
      <c r="W93" s="312" t="str">
        <f t="shared" si="18"/>
        <v/>
      </c>
      <c r="X93" s="312" t="str">
        <f t="shared" si="18"/>
        <v/>
      </c>
      <c r="Y93" s="371" t="str">
        <f t="shared" si="18"/>
        <v/>
      </c>
      <c r="Z93" s="311">
        <v>32</v>
      </c>
      <c r="AA93" s="312" t="str">
        <f t="shared" si="10"/>
        <v/>
      </c>
      <c r="AB93" s="312" t="str">
        <f t="shared" si="11"/>
        <v/>
      </c>
      <c r="AC93" s="324" t="str">
        <f t="shared" si="12"/>
        <v/>
      </c>
      <c r="AD93" s="312" t="str">
        <f t="shared" si="16"/>
        <v/>
      </c>
      <c r="AE93" s="312" t="str">
        <f t="shared" si="19"/>
        <v/>
      </c>
      <c r="AF93" s="312" t="str">
        <f t="shared" si="19"/>
        <v/>
      </c>
      <c r="AG93" s="312" t="str">
        <f t="shared" si="19"/>
        <v/>
      </c>
      <c r="AH93" s="312" t="str">
        <f t="shared" si="19"/>
        <v/>
      </c>
      <c r="AI93" s="312" t="str">
        <f t="shared" si="19"/>
        <v/>
      </c>
      <c r="AJ93" s="312" t="str">
        <f t="shared" si="19"/>
        <v/>
      </c>
      <c r="AK93" s="312" t="str">
        <f t="shared" si="19"/>
        <v/>
      </c>
      <c r="AL93" s="312" t="str">
        <f t="shared" si="19"/>
        <v/>
      </c>
      <c r="AM93" s="312" t="str">
        <f t="shared" si="19"/>
        <v/>
      </c>
      <c r="AN93" s="312" t="str">
        <f t="shared" si="19"/>
        <v/>
      </c>
      <c r="AO93" s="312" t="str">
        <f t="shared" si="19"/>
        <v/>
      </c>
      <c r="AP93" s="312" t="str">
        <f t="shared" si="19"/>
        <v/>
      </c>
      <c r="AQ93" s="312" t="str">
        <f t="shared" si="19"/>
        <v/>
      </c>
      <c r="AR93" s="312" t="str">
        <f t="shared" si="19"/>
        <v/>
      </c>
      <c r="AS93" s="312" t="str">
        <f t="shared" si="19"/>
        <v/>
      </c>
      <c r="AT93" s="312" t="str">
        <f t="shared" si="19"/>
        <v/>
      </c>
      <c r="AU93" s="312" t="str">
        <f t="shared" si="19"/>
        <v/>
      </c>
      <c r="AV93" s="312" t="str">
        <f t="shared" si="19"/>
        <v/>
      </c>
      <c r="AW93" s="312" t="str">
        <f t="shared" si="19"/>
        <v/>
      </c>
    </row>
    <row r="94" spans="1:49" ht="15.95" hidden="1" customHeight="1">
      <c r="A94" s="311">
        <v>33</v>
      </c>
      <c r="B94" s="312" t="str">
        <f t="shared" ref="B94:D109" si="20">B40</f>
        <v/>
      </c>
      <c r="C94" s="312" t="str">
        <f t="shared" si="20"/>
        <v/>
      </c>
      <c r="D94" s="369" t="str">
        <f t="shared" si="20"/>
        <v/>
      </c>
      <c r="E94" s="312" t="str">
        <f t="shared" si="15"/>
        <v/>
      </c>
      <c r="F94" s="312" t="str">
        <f t="shared" si="18"/>
        <v/>
      </c>
      <c r="G94" s="312" t="str">
        <f t="shared" si="18"/>
        <v/>
      </c>
      <c r="H94" s="312" t="str">
        <f t="shared" si="18"/>
        <v/>
      </c>
      <c r="I94" s="312" t="str">
        <f t="shared" si="18"/>
        <v/>
      </c>
      <c r="J94" s="312" t="str">
        <f t="shared" si="18"/>
        <v/>
      </c>
      <c r="K94" s="312" t="str">
        <f t="shared" si="18"/>
        <v/>
      </c>
      <c r="L94" s="312" t="str">
        <f t="shared" si="18"/>
        <v/>
      </c>
      <c r="M94" s="312" t="str">
        <f t="shared" si="18"/>
        <v/>
      </c>
      <c r="N94" s="312" t="str">
        <f t="shared" si="18"/>
        <v/>
      </c>
      <c r="O94" s="312" t="str">
        <f t="shared" si="18"/>
        <v/>
      </c>
      <c r="P94" s="312" t="str">
        <f t="shared" si="18"/>
        <v/>
      </c>
      <c r="Q94" s="312" t="str">
        <f t="shared" si="18"/>
        <v/>
      </c>
      <c r="R94" s="312" t="str">
        <f t="shared" si="18"/>
        <v/>
      </c>
      <c r="S94" s="312" t="str">
        <f t="shared" si="18"/>
        <v/>
      </c>
      <c r="T94" s="312" t="str">
        <f t="shared" si="18"/>
        <v/>
      </c>
      <c r="U94" s="312" t="str">
        <f t="shared" si="18"/>
        <v/>
      </c>
      <c r="V94" s="312" t="str">
        <f t="shared" si="18"/>
        <v/>
      </c>
      <c r="W94" s="312" t="str">
        <f t="shared" si="18"/>
        <v/>
      </c>
      <c r="X94" s="312" t="str">
        <f t="shared" si="18"/>
        <v/>
      </c>
      <c r="Y94" s="371" t="str">
        <f t="shared" si="18"/>
        <v/>
      </c>
      <c r="Z94" s="311">
        <v>33</v>
      </c>
      <c r="AA94" s="312" t="str">
        <f t="shared" si="10"/>
        <v/>
      </c>
      <c r="AB94" s="312" t="str">
        <f t="shared" si="11"/>
        <v/>
      </c>
      <c r="AC94" s="324" t="str">
        <f t="shared" si="12"/>
        <v/>
      </c>
      <c r="AD94" s="312" t="str">
        <f t="shared" si="16"/>
        <v/>
      </c>
      <c r="AE94" s="312" t="str">
        <f t="shared" si="19"/>
        <v/>
      </c>
      <c r="AF94" s="312" t="str">
        <f t="shared" si="19"/>
        <v/>
      </c>
      <c r="AG94" s="312" t="str">
        <f t="shared" si="19"/>
        <v/>
      </c>
      <c r="AH94" s="312" t="str">
        <f t="shared" si="19"/>
        <v/>
      </c>
      <c r="AI94" s="312" t="str">
        <f t="shared" si="19"/>
        <v/>
      </c>
      <c r="AJ94" s="312" t="str">
        <f t="shared" si="19"/>
        <v/>
      </c>
      <c r="AK94" s="312" t="str">
        <f t="shared" si="19"/>
        <v/>
      </c>
      <c r="AL94" s="312" t="str">
        <f t="shared" si="19"/>
        <v/>
      </c>
      <c r="AM94" s="312" t="str">
        <f t="shared" si="19"/>
        <v/>
      </c>
      <c r="AN94" s="312" t="str">
        <f t="shared" si="19"/>
        <v/>
      </c>
      <c r="AO94" s="312" t="str">
        <f t="shared" si="19"/>
        <v/>
      </c>
      <c r="AP94" s="312" t="str">
        <f t="shared" si="19"/>
        <v/>
      </c>
      <c r="AQ94" s="312" t="str">
        <f t="shared" si="19"/>
        <v/>
      </c>
      <c r="AR94" s="312" t="str">
        <f t="shared" si="19"/>
        <v/>
      </c>
      <c r="AS94" s="312" t="str">
        <f t="shared" si="19"/>
        <v/>
      </c>
      <c r="AT94" s="312" t="str">
        <f t="shared" si="19"/>
        <v/>
      </c>
      <c r="AU94" s="312" t="str">
        <f t="shared" si="19"/>
        <v/>
      </c>
      <c r="AV94" s="312" t="str">
        <f t="shared" si="19"/>
        <v/>
      </c>
      <c r="AW94" s="312" t="str">
        <f t="shared" si="19"/>
        <v/>
      </c>
    </row>
    <row r="95" spans="1:49" ht="15.95" hidden="1" customHeight="1">
      <c r="A95" s="311">
        <v>34</v>
      </c>
      <c r="B95" s="312" t="str">
        <f t="shared" si="20"/>
        <v/>
      </c>
      <c r="C95" s="312" t="str">
        <f t="shared" si="20"/>
        <v/>
      </c>
      <c r="D95" s="369" t="str">
        <f t="shared" si="20"/>
        <v/>
      </c>
      <c r="E95" s="312" t="str">
        <f t="shared" si="15"/>
        <v/>
      </c>
      <c r="F95" s="312" t="str">
        <f t="shared" si="18"/>
        <v/>
      </c>
      <c r="G95" s="312" t="str">
        <f t="shared" si="18"/>
        <v/>
      </c>
      <c r="H95" s="312" t="str">
        <f t="shared" si="18"/>
        <v/>
      </c>
      <c r="I95" s="312" t="str">
        <f t="shared" si="18"/>
        <v/>
      </c>
      <c r="J95" s="312" t="str">
        <f t="shared" si="18"/>
        <v/>
      </c>
      <c r="K95" s="312" t="str">
        <f t="shared" si="18"/>
        <v/>
      </c>
      <c r="L95" s="312" t="str">
        <f t="shared" si="18"/>
        <v/>
      </c>
      <c r="M95" s="312" t="str">
        <f t="shared" si="18"/>
        <v/>
      </c>
      <c r="N95" s="312" t="str">
        <f t="shared" si="18"/>
        <v/>
      </c>
      <c r="O95" s="312" t="str">
        <f t="shared" si="18"/>
        <v/>
      </c>
      <c r="P95" s="312" t="str">
        <f t="shared" si="18"/>
        <v/>
      </c>
      <c r="Q95" s="312" t="str">
        <f t="shared" si="18"/>
        <v/>
      </c>
      <c r="R95" s="312" t="str">
        <f t="shared" si="18"/>
        <v/>
      </c>
      <c r="S95" s="312" t="str">
        <f t="shared" si="18"/>
        <v/>
      </c>
      <c r="T95" s="312" t="str">
        <f t="shared" si="18"/>
        <v/>
      </c>
      <c r="U95" s="312" t="str">
        <f t="shared" si="18"/>
        <v/>
      </c>
      <c r="V95" s="312" t="str">
        <f t="shared" si="18"/>
        <v/>
      </c>
      <c r="W95" s="312" t="str">
        <f t="shared" si="18"/>
        <v/>
      </c>
      <c r="X95" s="312" t="str">
        <f t="shared" si="18"/>
        <v/>
      </c>
      <c r="Y95" s="371" t="str">
        <f t="shared" si="18"/>
        <v/>
      </c>
      <c r="Z95" s="311">
        <v>34</v>
      </c>
      <c r="AA95" s="312" t="str">
        <f t="shared" si="10"/>
        <v/>
      </c>
      <c r="AB95" s="312" t="str">
        <f t="shared" si="11"/>
        <v/>
      </c>
      <c r="AC95" s="324" t="str">
        <f t="shared" si="12"/>
        <v/>
      </c>
      <c r="AD95" s="312" t="str">
        <f t="shared" si="16"/>
        <v/>
      </c>
      <c r="AE95" s="312" t="str">
        <f t="shared" si="19"/>
        <v/>
      </c>
      <c r="AF95" s="312" t="str">
        <f t="shared" si="19"/>
        <v/>
      </c>
      <c r="AG95" s="312" t="str">
        <f t="shared" si="19"/>
        <v/>
      </c>
      <c r="AH95" s="312" t="str">
        <f t="shared" si="19"/>
        <v/>
      </c>
      <c r="AI95" s="312" t="str">
        <f t="shared" si="19"/>
        <v/>
      </c>
      <c r="AJ95" s="312" t="str">
        <f t="shared" si="19"/>
        <v/>
      </c>
      <c r="AK95" s="312" t="str">
        <f t="shared" si="19"/>
        <v/>
      </c>
      <c r="AL95" s="312" t="str">
        <f t="shared" si="19"/>
        <v/>
      </c>
      <c r="AM95" s="312" t="str">
        <f t="shared" si="19"/>
        <v/>
      </c>
      <c r="AN95" s="312" t="str">
        <f t="shared" si="19"/>
        <v/>
      </c>
      <c r="AO95" s="312" t="str">
        <f t="shared" si="19"/>
        <v/>
      </c>
      <c r="AP95" s="312" t="str">
        <f t="shared" si="19"/>
        <v/>
      </c>
      <c r="AQ95" s="312" t="str">
        <f t="shared" si="19"/>
        <v/>
      </c>
      <c r="AR95" s="312" t="str">
        <f t="shared" si="19"/>
        <v/>
      </c>
      <c r="AS95" s="312" t="str">
        <f t="shared" si="19"/>
        <v/>
      </c>
      <c r="AT95" s="312" t="str">
        <f t="shared" si="19"/>
        <v/>
      </c>
      <c r="AU95" s="312" t="str">
        <f t="shared" si="19"/>
        <v/>
      </c>
      <c r="AV95" s="312" t="str">
        <f t="shared" si="19"/>
        <v/>
      </c>
      <c r="AW95" s="312" t="str">
        <f t="shared" si="19"/>
        <v/>
      </c>
    </row>
    <row r="96" spans="1:49" ht="15.95" hidden="1" customHeight="1">
      <c r="A96" s="311">
        <v>35</v>
      </c>
      <c r="B96" s="312" t="str">
        <f t="shared" si="20"/>
        <v/>
      </c>
      <c r="C96" s="312" t="str">
        <f t="shared" si="20"/>
        <v/>
      </c>
      <c r="D96" s="369" t="str">
        <f t="shared" si="20"/>
        <v/>
      </c>
      <c r="E96" s="312" t="str">
        <f t="shared" si="15"/>
        <v/>
      </c>
      <c r="F96" s="312" t="str">
        <f t="shared" si="18"/>
        <v/>
      </c>
      <c r="G96" s="312" t="str">
        <f t="shared" si="18"/>
        <v/>
      </c>
      <c r="H96" s="312" t="str">
        <f t="shared" si="18"/>
        <v/>
      </c>
      <c r="I96" s="312" t="str">
        <f t="shared" si="18"/>
        <v/>
      </c>
      <c r="J96" s="312" t="str">
        <f t="shared" si="18"/>
        <v/>
      </c>
      <c r="K96" s="312" t="str">
        <f t="shared" si="18"/>
        <v/>
      </c>
      <c r="L96" s="312" t="str">
        <f t="shared" si="18"/>
        <v/>
      </c>
      <c r="M96" s="312" t="str">
        <f t="shared" si="18"/>
        <v/>
      </c>
      <c r="N96" s="312" t="str">
        <f t="shared" si="18"/>
        <v/>
      </c>
      <c r="O96" s="312" t="str">
        <f t="shared" si="18"/>
        <v/>
      </c>
      <c r="P96" s="312" t="str">
        <f t="shared" si="18"/>
        <v/>
      </c>
      <c r="Q96" s="312" t="str">
        <f t="shared" si="18"/>
        <v/>
      </c>
      <c r="R96" s="312" t="str">
        <f t="shared" si="18"/>
        <v/>
      </c>
      <c r="S96" s="312" t="str">
        <f t="shared" si="18"/>
        <v/>
      </c>
      <c r="T96" s="312" t="str">
        <f t="shared" si="18"/>
        <v/>
      </c>
      <c r="U96" s="312" t="str">
        <f t="shared" si="18"/>
        <v/>
      </c>
      <c r="V96" s="312" t="str">
        <f t="shared" si="18"/>
        <v/>
      </c>
      <c r="W96" s="312" t="str">
        <f t="shared" si="18"/>
        <v/>
      </c>
      <c r="X96" s="312" t="str">
        <f t="shared" si="18"/>
        <v/>
      </c>
      <c r="Y96" s="371" t="str">
        <f t="shared" si="18"/>
        <v/>
      </c>
      <c r="Z96" s="311">
        <v>35</v>
      </c>
      <c r="AA96" s="312" t="str">
        <f t="shared" si="10"/>
        <v/>
      </c>
      <c r="AB96" s="312" t="str">
        <f t="shared" si="11"/>
        <v/>
      </c>
      <c r="AC96" s="324" t="str">
        <f t="shared" si="12"/>
        <v/>
      </c>
      <c r="AD96" s="312" t="str">
        <f t="shared" si="16"/>
        <v/>
      </c>
      <c r="AE96" s="312" t="str">
        <f t="shared" si="19"/>
        <v/>
      </c>
      <c r="AF96" s="312" t="str">
        <f t="shared" si="19"/>
        <v/>
      </c>
      <c r="AG96" s="312" t="str">
        <f t="shared" si="19"/>
        <v/>
      </c>
      <c r="AH96" s="312" t="str">
        <f t="shared" si="19"/>
        <v/>
      </c>
      <c r="AI96" s="312" t="str">
        <f t="shared" si="19"/>
        <v/>
      </c>
      <c r="AJ96" s="312" t="str">
        <f t="shared" si="19"/>
        <v/>
      </c>
      <c r="AK96" s="312" t="str">
        <f t="shared" si="19"/>
        <v/>
      </c>
      <c r="AL96" s="312" t="str">
        <f t="shared" si="19"/>
        <v/>
      </c>
      <c r="AM96" s="312" t="str">
        <f t="shared" si="19"/>
        <v/>
      </c>
      <c r="AN96" s="312" t="str">
        <f t="shared" si="19"/>
        <v/>
      </c>
      <c r="AO96" s="312" t="str">
        <f t="shared" si="19"/>
        <v/>
      </c>
      <c r="AP96" s="312" t="str">
        <f t="shared" si="19"/>
        <v/>
      </c>
      <c r="AQ96" s="312" t="str">
        <f t="shared" si="19"/>
        <v/>
      </c>
      <c r="AR96" s="312" t="str">
        <f t="shared" si="19"/>
        <v/>
      </c>
      <c r="AS96" s="312" t="str">
        <f t="shared" si="19"/>
        <v/>
      </c>
      <c r="AT96" s="312" t="str">
        <f t="shared" si="19"/>
        <v/>
      </c>
      <c r="AU96" s="312" t="str">
        <f t="shared" si="19"/>
        <v/>
      </c>
      <c r="AV96" s="312" t="str">
        <f t="shared" si="19"/>
        <v/>
      </c>
      <c r="AW96" s="312" t="str">
        <f t="shared" si="19"/>
        <v/>
      </c>
    </row>
    <row r="97" spans="1:49" ht="15.95" hidden="1" customHeight="1">
      <c r="A97" s="311">
        <v>36</v>
      </c>
      <c r="B97" s="312" t="str">
        <f t="shared" si="20"/>
        <v/>
      </c>
      <c r="C97" s="312" t="str">
        <f t="shared" si="20"/>
        <v/>
      </c>
      <c r="D97" s="369" t="str">
        <f t="shared" si="20"/>
        <v/>
      </c>
      <c r="E97" s="312" t="str">
        <f t="shared" si="15"/>
        <v/>
      </c>
      <c r="F97" s="312" t="str">
        <f t="shared" si="18"/>
        <v/>
      </c>
      <c r="G97" s="312" t="str">
        <f t="shared" si="18"/>
        <v/>
      </c>
      <c r="H97" s="312" t="str">
        <f t="shared" si="18"/>
        <v/>
      </c>
      <c r="I97" s="312" t="str">
        <f t="shared" si="18"/>
        <v/>
      </c>
      <c r="J97" s="312" t="str">
        <f t="shared" si="18"/>
        <v/>
      </c>
      <c r="K97" s="312" t="str">
        <f t="shared" si="18"/>
        <v/>
      </c>
      <c r="L97" s="312" t="str">
        <f t="shared" si="18"/>
        <v/>
      </c>
      <c r="M97" s="312" t="str">
        <f t="shared" si="18"/>
        <v/>
      </c>
      <c r="N97" s="312" t="str">
        <f t="shared" si="18"/>
        <v/>
      </c>
      <c r="O97" s="312" t="str">
        <f t="shared" si="18"/>
        <v/>
      </c>
      <c r="P97" s="312" t="str">
        <f t="shared" si="18"/>
        <v/>
      </c>
      <c r="Q97" s="312" t="str">
        <f t="shared" si="18"/>
        <v/>
      </c>
      <c r="R97" s="312" t="str">
        <f t="shared" si="18"/>
        <v/>
      </c>
      <c r="S97" s="312" t="str">
        <f t="shared" si="18"/>
        <v/>
      </c>
      <c r="T97" s="312" t="str">
        <f t="shared" si="18"/>
        <v/>
      </c>
      <c r="U97" s="312" t="str">
        <f t="shared" si="18"/>
        <v/>
      </c>
      <c r="V97" s="312" t="str">
        <f t="shared" si="18"/>
        <v/>
      </c>
      <c r="W97" s="312" t="str">
        <f t="shared" si="18"/>
        <v/>
      </c>
      <c r="X97" s="312" t="str">
        <f t="shared" si="18"/>
        <v/>
      </c>
      <c r="Y97" s="371" t="str">
        <f t="shared" si="18"/>
        <v/>
      </c>
      <c r="Z97" s="311">
        <v>36</v>
      </c>
      <c r="AA97" s="312" t="str">
        <f t="shared" si="10"/>
        <v/>
      </c>
      <c r="AB97" s="312" t="str">
        <f t="shared" si="11"/>
        <v/>
      </c>
      <c r="AC97" s="324" t="str">
        <f t="shared" si="12"/>
        <v/>
      </c>
      <c r="AD97" s="312" t="str">
        <f t="shared" si="16"/>
        <v/>
      </c>
      <c r="AE97" s="312" t="str">
        <f t="shared" si="19"/>
        <v/>
      </c>
      <c r="AF97" s="312" t="str">
        <f t="shared" si="19"/>
        <v/>
      </c>
      <c r="AG97" s="312" t="str">
        <f t="shared" si="19"/>
        <v/>
      </c>
      <c r="AH97" s="312" t="str">
        <f t="shared" si="19"/>
        <v/>
      </c>
      <c r="AI97" s="312" t="str">
        <f t="shared" si="19"/>
        <v/>
      </c>
      <c r="AJ97" s="312" t="str">
        <f t="shared" si="19"/>
        <v/>
      </c>
      <c r="AK97" s="312" t="str">
        <f t="shared" si="19"/>
        <v/>
      </c>
      <c r="AL97" s="312" t="str">
        <f t="shared" si="19"/>
        <v/>
      </c>
      <c r="AM97" s="312" t="str">
        <f t="shared" si="19"/>
        <v/>
      </c>
      <c r="AN97" s="312" t="str">
        <f t="shared" si="19"/>
        <v/>
      </c>
      <c r="AO97" s="312" t="str">
        <f t="shared" si="19"/>
        <v/>
      </c>
      <c r="AP97" s="312" t="str">
        <f t="shared" si="19"/>
        <v/>
      </c>
      <c r="AQ97" s="312" t="str">
        <f t="shared" si="19"/>
        <v/>
      </c>
      <c r="AR97" s="312" t="str">
        <f t="shared" si="19"/>
        <v/>
      </c>
      <c r="AS97" s="312" t="str">
        <f t="shared" si="19"/>
        <v/>
      </c>
      <c r="AT97" s="312" t="str">
        <f t="shared" si="19"/>
        <v/>
      </c>
      <c r="AU97" s="312" t="str">
        <f t="shared" si="19"/>
        <v/>
      </c>
      <c r="AV97" s="312" t="str">
        <f t="shared" si="19"/>
        <v/>
      </c>
      <c r="AW97" s="312" t="str">
        <f t="shared" si="19"/>
        <v/>
      </c>
    </row>
    <row r="98" spans="1:49" ht="15.95" hidden="1" customHeight="1">
      <c r="A98" s="311">
        <v>37</v>
      </c>
      <c r="B98" s="312" t="str">
        <f t="shared" si="20"/>
        <v/>
      </c>
      <c r="C98" s="312" t="str">
        <f t="shared" si="20"/>
        <v/>
      </c>
      <c r="D98" s="369" t="str">
        <f t="shared" si="20"/>
        <v/>
      </c>
      <c r="E98" s="312" t="str">
        <f t="shared" si="15"/>
        <v/>
      </c>
      <c r="F98" s="312" t="str">
        <f t="shared" si="18"/>
        <v/>
      </c>
      <c r="G98" s="312" t="str">
        <f t="shared" si="18"/>
        <v/>
      </c>
      <c r="H98" s="312" t="str">
        <f t="shared" si="18"/>
        <v/>
      </c>
      <c r="I98" s="312" t="str">
        <f t="shared" si="18"/>
        <v/>
      </c>
      <c r="J98" s="312" t="str">
        <f t="shared" si="18"/>
        <v/>
      </c>
      <c r="K98" s="312" t="str">
        <f t="shared" si="18"/>
        <v/>
      </c>
      <c r="L98" s="312" t="str">
        <f t="shared" si="18"/>
        <v/>
      </c>
      <c r="M98" s="312" t="str">
        <f t="shared" si="18"/>
        <v/>
      </c>
      <c r="N98" s="312" t="str">
        <f t="shared" si="18"/>
        <v/>
      </c>
      <c r="O98" s="312" t="str">
        <f t="shared" si="18"/>
        <v/>
      </c>
      <c r="P98" s="312" t="str">
        <f t="shared" si="18"/>
        <v/>
      </c>
      <c r="Q98" s="312" t="str">
        <f t="shared" si="18"/>
        <v/>
      </c>
      <c r="R98" s="312" t="str">
        <f t="shared" si="18"/>
        <v/>
      </c>
      <c r="S98" s="312" t="str">
        <f t="shared" si="18"/>
        <v/>
      </c>
      <c r="T98" s="312" t="str">
        <f t="shared" si="18"/>
        <v/>
      </c>
      <c r="U98" s="312" t="str">
        <f t="shared" si="18"/>
        <v/>
      </c>
      <c r="V98" s="312" t="str">
        <f t="shared" si="18"/>
        <v/>
      </c>
      <c r="W98" s="312" t="str">
        <f t="shared" si="18"/>
        <v/>
      </c>
      <c r="X98" s="312" t="str">
        <f t="shared" si="18"/>
        <v/>
      </c>
      <c r="Y98" s="371" t="str">
        <f t="shared" si="18"/>
        <v/>
      </c>
      <c r="Z98" s="311">
        <v>37</v>
      </c>
      <c r="AA98" s="312" t="str">
        <f t="shared" si="10"/>
        <v/>
      </c>
      <c r="AB98" s="312" t="str">
        <f t="shared" si="11"/>
        <v/>
      </c>
      <c r="AC98" s="324" t="str">
        <f t="shared" si="12"/>
        <v/>
      </c>
      <c r="AD98" s="312" t="str">
        <f t="shared" si="16"/>
        <v/>
      </c>
      <c r="AE98" s="312" t="str">
        <f t="shared" si="19"/>
        <v/>
      </c>
      <c r="AF98" s="312" t="str">
        <f t="shared" si="19"/>
        <v/>
      </c>
      <c r="AG98" s="312" t="str">
        <f t="shared" si="19"/>
        <v/>
      </c>
      <c r="AH98" s="312" t="str">
        <f t="shared" si="19"/>
        <v/>
      </c>
      <c r="AI98" s="312" t="str">
        <f t="shared" si="19"/>
        <v/>
      </c>
      <c r="AJ98" s="312" t="str">
        <f t="shared" si="19"/>
        <v/>
      </c>
      <c r="AK98" s="312" t="str">
        <f t="shared" si="19"/>
        <v/>
      </c>
      <c r="AL98" s="312" t="str">
        <f t="shared" si="19"/>
        <v/>
      </c>
      <c r="AM98" s="312" t="str">
        <f t="shared" si="19"/>
        <v/>
      </c>
      <c r="AN98" s="312" t="str">
        <f t="shared" si="19"/>
        <v/>
      </c>
      <c r="AO98" s="312" t="str">
        <f t="shared" si="19"/>
        <v/>
      </c>
      <c r="AP98" s="312" t="str">
        <f t="shared" si="19"/>
        <v/>
      </c>
      <c r="AQ98" s="312" t="str">
        <f t="shared" si="19"/>
        <v/>
      </c>
      <c r="AR98" s="312" t="str">
        <f t="shared" si="19"/>
        <v/>
      </c>
      <c r="AS98" s="312" t="str">
        <f t="shared" si="19"/>
        <v/>
      </c>
      <c r="AT98" s="312" t="str">
        <f t="shared" si="19"/>
        <v/>
      </c>
      <c r="AU98" s="312" t="str">
        <f t="shared" si="19"/>
        <v/>
      </c>
      <c r="AV98" s="312" t="str">
        <f t="shared" si="19"/>
        <v/>
      </c>
      <c r="AW98" s="312" t="str">
        <f t="shared" si="19"/>
        <v/>
      </c>
    </row>
    <row r="99" spans="1:49" ht="15.95" hidden="1" customHeight="1">
      <c r="A99" s="311">
        <v>38</v>
      </c>
      <c r="B99" s="312" t="str">
        <f t="shared" si="20"/>
        <v/>
      </c>
      <c r="C99" s="312" t="str">
        <f t="shared" si="20"/>
        <v/>
      </c>
      <c r="D99" s="369" t="str">
        <f t="shared" si="20"/>
        <v/>
      </c>
      <c r="E99" s="312" t="str">
        <f t="shared" si="15"/>
        <v/>
      </c>
      <c r="F99" s="312" t="str">
        <f t="shared" si="18"/>
        <v/>
      </c>
      <c r="G99" s="312" t="str">
        <f t="shared" si="18"/>
        <v/>
      </c>
      <c r="H99" s="312" t="str">
        <f t="shared" si="18"/>
        <v/>
      </c>
      <c r="I99" s="312" t="str">
        <f t="shared" si="18"/>
        <v/>
      </c>
      <c r="J99" s="312" t="str">
        <f t="shared" si="18"/>
        <v/>
      </c>
      <c r="K99" s="312" t="str">
        <f t="shared" si="18"/>
        <v/>
      </c>
      <c r="L99" s="312" t="str">
        <f t="shared" si="18"/>
        <v/>
      </c>
      <c r="M99" s="312" t="str">
        <f t="shared" si="18"/>
        <v/>
      </c>
      <c r="N99" s="312" t="str">
        <f t="shared" si="18"/>
        <v/>
      </c>
      <c r="O99" s="312" t="str">
        <f t="shared" si="18"/>
        <v/>
      </c>
      <c r="P99" s="312" t="str">
        <f t="shared" si="18"/>
        <v/>
      </c>
      <c r="Q99" s="312" t="str">
        <f t="shared" si="18"/>
        <v/>
      </c>
      <c r="R99" s="312" t="str">
        <f t="shared" ref="F99:Y111" si="21">IF(R45="○",$D99,"")</f>
        <v/>
      </c>
      <c r="S99" s="312" t="str">
        <f t="shared" si="21"/>
        <v/>
      </c>
      <c r="T99" s="312" t="str">
        <f t="shared" si="21"/>
        <v/>
      </c>
      <c r="U99" s="312" t="str">
        <f t="shared" si="21"/>
        <v/>
      </c>
      <c r="V99" s="312" t="str">
        <f t="shared" si="21"/>
        <v/>
      </c>
      <c r="W99" s="312" t="str">
        <f t="shared" si="21"/>
        <v/>
      </c>
      <c r="X99" s="312" t="str">
        <f t="shared" si="21"/>
        <v/>
      </c>
      <c r="Y99" s="371" t="str">
        <f t="shared" si="21"/>
        <v/>
      </c>
      <c r="Z99" s="311">
        <v>38</v>
      </c>
      <c r="AA99" s="312" t="str">
        <f t="shared" si="10"/>
        <v/>
      </c>
      <c r="AB99" s="312" t="str">
        <f t="shared" si="11"/>
        <v/>
      </c>
      <c r="AC99" s="324" t="str">
        <f t="shared" si="12"/>
        <v/>
      </c>
      <c r="AD99" s="312" t="str">
        <f t="shared" si="16"/>
        <v/>
      </c>
      <c r="AE99" s="312" t="str">
        <f t="shared" si="19"/>
        <v/>
      </c>
      <c r="AF99" s="312" t="str">
        <f t="shared" si="19"/>
        <v/>
      </c>
      <c r="AG99" s="312" t="str">
        <f t="shared" si="19"/>
        <v/>
      </c>
      <c r="AH99" s="312" t="str">
        <f t="shared" si="19"/>
        <v/>
      </c>
      <c r="AI99" s="312" t="str">
        <f t="shared" si="19"/>
        <v/>
      </c>
      <c r="AJ99" s="312" t="str">
        <f t="shared" si="19"/>
        <v/>
      </c>
      <c r="AK99" s="312" t="str">
        <f t="shared" si="19"/>
        <v/>
      </c>
      <c r="AL99" s="312" t="str">
        <f t="shared" si="19"/>
        <v/>
      </c>
      <c r="AM99" s="312" t="str">
        <f t="shared" si="19"/>
        <v/>
      </c>
      <c r="AN99" s="312" t="str">
        <f t="shared" si="19"/>
        <v/>
      </c>
      <c r="AO99" s="312" t="str">
        <f t="shared" si="19"/>
        <v/>
      </c>
      <c r="AP99" s="312" t="str">
        <f t="shared" si="19"/>
        <v/>
      </c>
      <c r="AQ99" s="312" t="str">
        <f t="shared" si="19"/>
        <v/>
      </c>
      <c r="AR99" s="312" t="str">
        <f t="shared" si="19"/>
        <v/>
      </c>
      <c r="AS99" s="312" t="str">
        <f t="shared" si="19"/>
        <v/>
      </c>
      <c r="AT99" s="312" t="str">
        <f t="shared" si="19"/>
        <v/>
      </c>
      <c r="AU99" s="312" t="str">
        <f t="shared" si="19"/>
        <v/>
      </c>
      <c r="AV99" s="312" t="str">
        <f t="shared" si="19"/>
        <v/>
      </c>
      <c r="AW99" s="312" t="str">
        <f t="shared" si="19"/>
        <v/>
      </c>
    </row>
    <row r="100" spans="1:49" ht="15.95" hidden="1" customHeight="1">
      <c r="A100" s="311">
        <v>39</v>
      </c>
      <c r="B100" s="312" t="str">
        <f t="shared" si="20"/>
        <v/>
      </c>
      <c r="C100" s="312" t="str">
        <f t="shared" si="20"/>
        <v/>
      </c>
      <c r="D100" s="369" t="str">
        <f t="shared" si="20"/>
        <v/>
      </c>
      <c r="E100" s="312" t="str">
        <f t="shared" si="15"/>
        <v/>
      </c>
      <c r="F100" s="312" t="str">
        <f t="shared" si="21"/>
        <v/>
      </c>
      <c r="G100" s="312" t="str">
        <f t="shared" si="21"/>
        <v/>
      </c>
      <c r="H100" s="312" t="str">
        <f t="shared" si="21"/>
        <v/>
      </c>
      <c r="I100" s="312" t="str">
        <f t="shared" si="21"/>
        <v/>
      </c>
      <c r="J100" s="312" t="str">
        <f t="shared" si="21"/>
        <v/>
      </c>
      <c r="K100" s="312" t="str">
        <f t="shared" si="21"/>
        <v/>
      </c>
      <c r="L100" s="312" t="str">
        <f t="shared" si="21"/>
        <v/>
      </c>
      <c r="M100" s="312" t="str">
        <f t="shared" si="21"/>
        <v/>
      </c>
      <c r="N100" s="312" t="str">
        <f t="shared" si="21"/>
        <v/>
      </c>
      <c r="O100" s="312" t="str">
        <f t="shared" si="21"/>
        <v/>
      </c>
      <c r="P100" s="312" t="str">
        <f t="shared" si="21"/>
        <v/>
      </c>
      <c r="Q100" s="312" t="str">
        <f t="shared" si="21"/>
        <v/>
      </c>
      <c r="R100" s="312" t="str">
        <f t="shared" si="21"/>
        <v/>
      </c>
      <c r="S100" s="312" t="str">
        <f t="shared" si="21"/>
        <v/>
      </c>
      <c r="T100" s="312" t="str">
        <f t="shared" si="21"/>
        <v/>
      </c>
      <c r="U100" s="312" t="str">
        <f t="shared" si="21"/>
        <v/>
      </c>
      <c r="V100" s="312" t="str">
        <f t="shared" si="21"/>
        <v/>
      </c>
      <c r="W100" s="312" t="str">
        <f t="shared" si="21"/>
        <v/>
      </c>
      <c r="X100" s="312" t="str">
        <f t="shared" si="21"/>
        <v/>
      </c>
      <c r="Y100" s="371" t="str">
        <f t="shared" si="21"/>
        <v/>
      </c>
      <c r="Z100" s="311">
        <v>39</v>
      </c>
      <c r="AA100" s="312" t="str">
        <f t="shared" si="10"/>
        <v/>
      </c>
      <c r="AB100" s="312" t="str">
        <f t="shared" si="11"/>
        <v/>
      </c>
      <c r="AC100" s="324" t="str">
        <f t="shared" si="12"/>
        <v/>
      </c>
      <c r="AD100" s="312" t="str">
        <f t="shared" si="16"/>
        <v/>
      </c>
      <c r="AE100" s="312" t="str">
        <f t="shared" si="16"/>
        <v/>
      </c>
      <c r="AF100" s="312" t="str">
        <f t="shared" si="16"/>
        <v/>
      </c>
      <c r="AG100" s="312" t="str">
        <f t="shared" si="16"/>
        <v/>
      </c>
      <c r="AH100" s="312" t="str">
        <f t="shared" si="16"/>
        <v/>
      </c>
      <c r="AI100" s="312" t="str">
        <f t="shared" si="16"/>
        <v/>
      </c>
      <c r="AJ100" s="312" t="str">
        <f t="shared" si="16"/>
        <v/>
      </c>
      <c r="AK100" s="312" t="str">
        <f t="shared" si="16"/>
        <v/>
      </c>
      <c r="AL100" s="312" t="str">
        <f t="shared" si="16"/>
        <v/>
      </c>
      <c r="AM100" s="312" t="str">
        <f t="shared" si="16"/>
        <v/>
      </c>
      <c r="AN100" s="312" t="str">
        <f t="shared" si="16"/>
        <v/>
      </c>
      <c r="AO100" s="312" t="str">
        <f t="shared" si="16"/>
        <v/>
      </c>
      <c r="AP100" s="312" t="str">
        <f t="shared" si="16"/>
        <v/>
      </c>
      <c r="AQ100" s="312" t="str">
        <f t="shared" si="16"/>
        <v/>
      </c>
      <c r="AR100" s="312" t="str">
        <f t="shared" si="16"/>
        <v/>
      </c>
      <c r="AS100" s="312" t="str">
        <f t="shared" si="16"/>
        <v/>
      </c>
      <c r="AT100" s="312" t="str">
        <f t="shared" ref="AT100:AW100" si="22">IF(AT46="○",$D100,"")</f>
        <v/>
      </c>
      <c r="AU100" s="312" t="str">
        <f t="shared" si="22"/>
        <v/>
      </c>
      <c r="AV100" s="312" t="str">
        <f t="shared" si="22"/>
        <v/>
      </c>
      <c r="AW100" s="312" t="str">
        <f t="shared" si="22"/>
        <v/>
      </c>
    </row>
    <row r="101" spans="1:49" ht="15.95" hidden="1" customHeight="1">
      <c r="A101" s="311">
        <v>40</v>
      </c>
      <c r="B101" s="312" t="str">
        <f t="shared" si="20"/>
        <v/>
      </c>
      <c r="C101" s="312" t="str">
        <f t="shared" si="20"/>
        <v/>
      </c>
      <c r="D101" s="369" t="str">
        <f t="shared" si="20"/>
        <v/>
      </c>
      <c r="E101" s="312" t="str">
        <f t="shared" si="15"/>
        <v/>
      </c>
      <c r="F101" s="312" t="str">
        <f t="shared" si="21"/>
        <v/>
      </c>
      <c r="G101" s="312" t="str">
        <f t="shared" si="21"/>
        <v/>
      </c>
      <c r="H101" s="312" t="str">
        <f t="shared" si="21"/>
        <v/>
      </c>
      <c r="I101" s="312" t="str">
        <f t="shared" si="21"/>
        <v/>
      </c>
      <c r="J101" s="312" t="str">
        <f t="shared" si="21"/>
        <v/>
      </c>
      <c r="K101" s="312" t="str">
        <f t="shared" si="21"/>
        <v/>
      </c>
      <c r="L101" s="312" t="str">
        <f t="shared" si="21"/>
        <v/>
      </c>
      <c r="M101" s="312" t="str">
        <f t="shared" si="21"/>
        <v/>
      </c>
      <c r="N101" s="312" t="str">
        <f t="shared" si="21"/>
        <v/>
      </c>
      <c r="O101" s="312" t="str">
        <f t="shared" si="21"/>
        <v/>
      </c>
      <c r="P101" s="312" t="str">
        <f t="shared" si="21"/>
        <v/>
      </c>
      <c r="Q101" s="312" t="str">
        <f t="shared" si="21"/>
        <v/>
      </c>
      <c r="R101" s="312" t="str">
        <f t="shared" si="21"/>
        <v/>
      </c>
      <c r="S101" s="312" t="str">
        <f t="shared" si="21"/>
        <v/>
      </c>
      <c r="T101" s="312" t="str">
        <f t="shared" si="21"/>
        <v/>
      </c>
      <c r="U101" s="312" t="str">
        <f t="shared" si="21"/>
        <v/>
      </c>
      <c r="V101" s="312" t="str">
        <f t="shared" si="21"/>
        <v/>
      </c>
      <c r="W101" s="312" t="str">
        <f t="shared" si="21"/>
        <v/>
      </c>
      <c r="X101" s="312" t="str">
        <f t="shared" si="21"/>
        <v/>
      </c>
      <c r="Y101" s="371" t="str">
        <f t="shared" si="21"/>
        <v/>
      </c>
      <c r="Z101" s="311">
        <v>40</v>
      </c>
      <c r="AA101" s="312" t="str">
        <f t="shared" si="10"/>
        <v/>
      </c>
      <c r="AB101" s="312" t="str">
        <f t="shared" si="11"/>
        <v/>
      </c>
      <c r="AC101" s="324" t="str">
        <f t="shared" si="12"/>
        <v/>
      </c>
      <c r="AD101" s="312" t="str">
        <f t="shared" ref="AD101:AW111" si="23">IF(AD47="○",$D101,"")</f>
        <v/>
      </c>
      <c r="AE101" s="312" t="str">
        <f t="shared" si="23"/>
        <v/>
      </c>
      <c r="AF101" s="312" t="str">
        <f t="shared" si="23"/>
        <v/>
      </c>
      <c r="AG101" s="312" t="str">
        <f t="shared" si="23"/>
        <v/>
      </c>
      <c r="AH101" s="312" t="str">
        <f t="shared" si="23"/>
        <v/>
      </c>
      <c r="AI101" s="312" t="str">
        <f t="shared" si="23"/>
        <v/>
      </c>
      <c r="AJ101" s="312" t="str">
        <f t="shared" si="23"/>
        <v/>
      </c>
      <c r="AK101" s="312" t="str">
        <f t="shared" si="23"/>
        <v/>
      </c>
      <c r="AL101" s="312" t="str">
        <f t="shared" si="23"/>
        <v/>
      </c>
      <c r="AM101" s="312" t="str">
        <f t="shared" si="23"/>
        <v/>
      </c>
      <c r="AN101" s="312" t="str">
        <f t="shared" si="23"/>
        <v/>
      </c>
      <c r="AO101" s="312" t="str">
        <f t="shared" si="23"/>
        <v/>
      </c>
      <c r="AP101" s="312" t="str">
        <f t="shared" si="23"/>
        <v/>
      </c>
      <c r="AQ101" s="312" t="str">
        <f t="shared" si="23"/>
        <v/>
      </c>
      <c r="AR101" s="312" t="str">
        <f t="shared" si="23"/>
        <v/>
      </c>
      <c r="AS101" s="312" t="str">
        <f t="shared" si="23"/>
        <v/>
      </c>
      <c r="AT101" s="312" t="str">
        <f t="shared" si="23"/>
        <v/>
      </c>
      <c r="AU101" s="312" t="str">
        <f t="shared" si="23"/>
        <v/>
      </c>
      <c r="AV101" s="312" t="str">
        <f t="shared" si="23"/>
        <v/>
      </c>
      <c r="AW101" s="312" t="str">
        <f t="shared" si="23"/>
        <v/>
      </c>
    </row>
    <row r="102" spans="1:49" ht="15.95" hidden="1" customHeight="1">
      <c r="A102" s="311">
        <v>41</v>
      </c>
      <c r="B102" s="312" t="str">
        <f t="shared" si="20"/>
        <v/>
      </c>
      <c r="C102" s="312" t="str">
        <f t="shared" si="20"/>
        <v/>
      </c>
      <c r="D102" s="369" t="str">
        <f t="shared" si="20"/>
        <v/>
      </c>
      <c r="E102" s="312" t="str">
        <f t="shared" si="15"/>
        <v/>
      </c>
      <c r="F102" s="312" t="str">
        <f t="shared" si="21"/>
        <v/>
      </c>
      <c r="G102" s="312" t="str">
        <f t="shared" si="21"/>
        <v/>
      </c>
      <c r="H102" s="312" t="str">
        <f t="shared" si="21"/>
        <v/>
      </c>
      <c r="I102" s="312" t="str">
        <f t="shared" si="21"/>
        <v/>
      </c>
      <c r="J102" s="312" t="str">
        <f t="shared" si="21"/>
        <v/>
      </c>
      <c r="K102" s="312" t="str">
        <f t="shared" si="21"/>
        <v/>
      </c>
      <c r="L102" s="312" t="str">
        <f t="shared" si="21"/>
        <v/>
      </c>
      <c r="M102" s="312" t="str">
        <f t="shared" si="21"/>
        <v/>
      </c>
      <c r="N102" s="312" t="str">
        <f t="shared" si="21"/>
        <v/>
      </c>
      <c r="O102" s="312" t="str">
        <f t="shared" si="21"/>
        <v/>
      </c>
      <c r="P102" s="312" t="str">
        <f t="shared" si="21"/>
        <v/>
      </c>
      <c r="Q102" s="312" t="str">
        <f t="shared" si="21"/>
        <v/>
      </c>
      <c r="R102" s="312" t="str">
        <f t="shared" si="21"/>
        <v/>
      </c>
      <c r="S102" s="312" t="str">
        <f t="shared" si="21"/>
        <v/>
      </c>
      <c r="T102" s="312" t="str">
        <f t="shared" si="21"/>
        <v/>
      </c>
      <c r="U102" s="312" t="str">
        <f t="shared" si="21"/>
        <v/>
      </c>
      <c r="V102" s="312" t="str">
        <f t="shared" si="21"/>
        <v/>
      </c>
      <c r="W102" s="312" t="str">
        <f t="shared" si="21"/>
        <v/>
      </c>
      <c r="X102" s="312" t="str">
        <f t="shared" si="21"/>
        <v/>
      </c>
      <c r="Y102" s="371" t="str">
        <f t="shared" si="21"/>
        <v/>
      </c>
      <c r="Z102" s="311">
        <v>41</v>
      </c>
      <c r="AA102" s="312" t="str">
        <f t="shared" si="10"/>
        <v/>
      </c>
      <c r="AB102" s="312" t="str">
        <f t="shared" si="11"/>
        <v/>
      </c>
      <c r="AC102" s="324" t="str">
        <f t="shared" si="12"/>
        <v/>
      </c>
      <c r="AD102" s="312" t="str">
        <f t="shared" si="23"/>
        <v/>
      </c>
      <c r="AE102" s="312" t="str">
        <f t="shared" si="23"/>
        <v/>
      </c>
      <c r="AF102" s="312" t="str">
        <f t="shared" si="23"/>
        <v/>
      </c>
      <c r="AG102" s="312" t="str">
        <f t="shared" si="23"/>
        <v/>
      </c>
      <c r="AH102" s="312" t="str">
        <f t="shared" si="23"/>
        <v/>
      </c>
      <c r="AI102" s="312" t="str">
        <f t="shared" si="23"/>
        <v/>
      </c>
      <c r="AJ102" s="312" t="str">
        <f t="shared" si="23"/>
        <v/>
      </c>
      <c r="AK102" s="312" t="str">
        <f t="shared" si="23"/>
        <v/>
      </c>
      <c r="AL102" s="312" t="str">
        <f t="shared" si="23"/>
        <v/>
      </c>
      <c r="AM102" s="312" t="str">
        <f t="shared" si="23"/>
        <v/>
      </c>
      <c r="AN102" s="312" t="str">
        <f t="shared" si="23"/>
        <v/>
      </c>
      <c r="AO102" s="312" t="str">
        <f t="shared" si="23"/>
        <v/>
      </c>
      <c r="AP102" s="312" t="str">
        <f t="shared" si="23"/>
        <v/>
      </c>
      <c r="AQ102" s="312" t="str">
        <f t="shared" si="23"/>
        <v/>
      </c>
      <c r="AR102" s="312" t="str">
        <f t="shared" si="23"/>
        <v/>
      </c>
      <c r="AS102" s="312" t="str">
        <f t="shared" si="23"/>
        <v/>
      </c>
      <c r="AT102" s="312" t="str">
        <f t="shared" si="23"/>
        <v/>
      </c>
      <c r="AU102" s="312" t="str">
        <f t="shared" si="23"/>
        <v/>
      </c>
      <c r="AV102" s="312" t="str">
        <f t="shared" si="23"/>
        <v/>
      </c>
      <c r="AW102" s="312" t="str">
        <f t="shared" si="23"/>
        <v/>
      </c>
    </row>
    <row r="103" spans="1:49" ht="15.95" hidden="1" customHeight="1">
      <c r="A103" s="311">
        <v>42</v>
      </c>
      <c r="B103" s="312" t="str">
        <f t="shared" si="20"/>
        <v/>
      </c>
      <c r="C103" s="312" t="str">
        <f t="shared" si="20"/>
        <v/>
      </c>
      <c r="D103" s="369" t="str">
        <f t="shared" si="20"/>
        <v/>
      </c>
      <c r="E103" s="312" t="str">
        <f t="shared" si="15"/>
        <v/>
      </c>
      <c r="F103" s="312" t="str">
        <f t="shared" si="21"/>
        <v/>
      </c>
      <c r="G103" s="312" t="str">
        <f t="shared" si="21"/>
        <v/>
      </c>
      <c r="H103" s="312" t="str">
        <f t="shared" si="21"/>
        <v/>
      </c>
      <c r="I103" s="312" t="str">
        <f t="shared" si="21"/>
        <v/>
      </c>
      <c r="J103" s="312" t="str">
        <f t="shared" si="21"/>
        <v/>
      </c>
      <c r="K103" s="312" t="str">
        <f t="shared" si="21"/>
        <v/>
      </c>
      <c r="L103" s="312" t="str">
        <f t="shared" si="21"/>
        <v/>
      </c>
      <c r="M103" s="312" t="str">
        <f t="shared" si="21"/>
        <v/>
      </c>
      <c r="N103" s="312" t="str">
        <f t="shared" si="21"/>
        <v/>
      </c>
      <c r="O103" s="312" t="str">
        <f t="shared" si="21"/>
        <v/>
      </c>
      <c r="P103" s="312" t="str">
        <f t="shared" si="21"/>
        <v/>
      </c>
      <c r="Q103" s="312" t="str">
        <f t="shared" si="21"/>
        <v/>
      </c>
      <c r="R103" s="312" t="str">
        <f t="shared" si="21"/>
        <v/>
      </c>
      <c r="S103" s="312" t="str">
        <f t="shared" si="21"/>
        <v/>
      </c>
      <c r="T103" s="312" t="str">
        <f t="shared" si="21"/>
        <v/>
      </c>
      <c r="U103" s="312" t="str">
        <f t="shared" si="21"/>
        <v/>
      </c>
      <c r="V103" s="312" t="str">
        <f t="shared" si="21"/>
        <v/>
      </c>
      <c r="W103" s="312" t="str">
        <f t="shared" si="21"/>
        <v/>
      </c>
      <c r="X103" s="312" t="str">
        <f t="shared" si="21"/>
        <v/>
      </c>
      <c r="Y103" s="371" t="str">
        <f t="shared" si="21"/>
        <v/>
      </c>
      <c r="Z103" s="311">
        <v>42</v>
      </c>
      <c r="AA103" s="312" t="str">
        <f t="shared" si="10"/>
        <v/>
      </c>
      <c r="AB103" s="312" t="str">
        <f t="shared" si="11"/>
        <v/>
      </c>
      <c r="AC103" s="324" t="str">
        <f t="shared" si="12"/>
        <v/>
      </c>
      <c r="AD103" s="312" t="str">
        <f t="shared" si="23"/>
        <v/>
      </c>
      <c r="AE103" s="312" t="str">
        <f t="shared" si="23"/>
        <v/>
      </c>
      <c r="AF103" s="312" t="str">
        <f t="shared" si="23"/>
        <v/>
      </c>
      <c r="AG103" s="312" t="str">
        <f t="shared" si="23"/>
        <v/>
      </c>
      <c r="AH103" s="312" t="str">
        <f t="shared" si="23"/>
        <v/>
      </c>
      <c r="AI103" s="312" t="str">
        <f t="shared" si="23"/>
        <v/>
      </c>
      <c r="AJ103" s="312" t="str">
        <f t="shared" si="23"/>
        <v/>
      </c>
      <c r="AK103" s="312" t="str">
        <f t="shared" si="23"/>
        <v/>
      </c>
      <c r="AL103" s="312" t="str">
        <f t="shared" si="23"/>
        <v/>
      </c>
      <c r="AM103" s="312" t="str">
        <f t="shared" si="23"/>
        <v/>
      </c>
      <c r="AN103" s="312" t="str">
        <f t="shared" si="23"/>
        <v/>
      </c>
      <c r="AO103" s="312" t="str">
        <f t="shared" si="23"/>
        <v/>
      </c>
      <c r="AP103" s="312" t="str">
        <f t="shared" si="23"/>
        <v/>
      </c>
      <c r="AQ103" s="312" t="str">
        <f t="shared" si="23"/>
        <v/>
      </c>
      <c r="AR103" s="312" t="str">
        <f t="shared" si="23"/>
        <v/>
      </c>
      <c r="AS103" s="312" t="str">
        <f t="shared" si="23"/>
        <v/>
      </c>
      <c r="AT103" s="312" t="str">
        <f t="shared" si="23"/>
        <v/>
      </c>
      <c r="AU103" s="312" t="str">
        <f t="shared" si="23"/>
        <v/>
      </c>
      <c r="AV103" s="312" t="str">
        <f t="shared" si="23"/>
        <v/>
      </c>
      <c r="AW103" s="312" t="str">
        <f t="shared" si="23"/>
        <v/>
      </c>
    </row>
    <row r="104" spans="1:49" ht="15.95" hidden="1" customHeight="1">
      <c r="A104" s="311">
        <v>43</v>
      </c>
      <c r="B104" s="312" t="str">
        <f t="shared" si="20"/>
        <v/>
      </c>
      <c r="C104" s="312" t="str">
        <f t="shared" si="20"/>
        <v/>
      </c>
      <c r="D104" s="369" t="str">
        <f t="shared" si="20"/>
        <v/>
      </c>
      <c r="E104" s="312" t="str">
        <f t="shared" si="15"/>
        <v/>
      </c>
      <c r="F104" s="312" t="str">
        <f t="shared" si="21"/>
        <v/>
      </c>
      <c r="G104" s="312" t="str">
        <f t="shared" si="21"/>
        <v/>
      </c>
      <c r="H104" s="312" t="str">
        <f t="shared" si="21"/>
        <v/>
      </c>
      <c r="I104" s="312" t="str">
        <f t="shared" si="21"/>
        <v/>
      </c>
      <c r="J104" s="312" t="str">
        <f t="shared" si="21"/>
        <v/>
      </c>
      <c r="K104" s="312" t="str">
        <f t="shared" si="21"/>
        <v/>
      </c>
      <c r="L104" s="312" t="str">
        <f t="shared" si="21"/>
        <v/>
      </c>
      <c r="M104" s="312" t="str">
        <f t="shared" si="21"/>
        <v/>
      </c>
      <c r="N104" s="312" t="str">
        <f t="shared" si="21"/>
        <v/>
      </c>
      <c r="O104" s="312" t="str">
        <f t="shared" si="21"/>
        <v/>
      </c>
      <c r="P104" s="312" t="str">
        <f t="shared" si="21"/>
        <v/>
      </c>
      <c r="Q104" s="312" t="str">
        <f t="shared" si="21"/>
        <v/>
      </c>
      <c r="R104" s="312" t="str">
        <f t="shared" si="21"/>
        <v/>
      </c>
      <c r="S104" s="312" t="str">
        <f t="shared" si="21"/>
        <v/>
      </c>
      <c r="T104" s="312" t="str">
        <f t="shared" si="21"/>
        <v/>
      </c>
      <c r="U104" s="312" t="str">
        <f t="shared" si="21"/>
        <v/>
      </c>
      <c r="V104" s="312" t="str">
        <f t="shared" si="21"/>
        <v/>
      </c>
      <c r="W104" s="312" t="str">
        <f t="shared" si="21"/>
        <v/>
      </c>
      <c r="X104" s="312" t="str">
        <f t="shared" si="21"/>
        <v/>
      </c>
      <c r="Y104" s="371" t="str">
        <f t="shared" si="21"/>
        <v/>
      </c>
      <c r="Z104" s="311">
        <v>43</v>
      </c>
      <c r="AA104" s="312" t="str">
        <f t="shared" si="10"/>
        <v/>
      </c>
      <c r="AB104" s="312" t="str">
        <f t="shared" si="11"/>
        <v/>
      </c>
      <c r="AC104" s="324" t="str">
        <f t="shared" si="12"/>
        <v/>
      </c>
      <c r="AD104" s="312" t="str">
        <f t="shared" si="23"/>
        <v/>
      </c>
      <c r="AE104" s="312" t="str">
        <f t="shared" si="23"/>
        <v/>
      </c>
      <c r="AF104" s="312" t="str">
        <f t="shared" si="23"/>
        <v/>
      </c>
      <c r="AG104" s="312" t="str">
        <f t="shared" si="23"/>
        <v/>
      </c>
      <c r="AH104" s="312" t="str">
        <f t="shared" si="23"/>
        <v/>
      </c>
      <c r="AI104" s="312" t="str">
        <f t="shared" si="23"/>
        <v/>
      </c>
      <c r="AJ104" s="312" t="str">
        <f t="shared" si="23"/>
        <v/>
      </c>
      <c r="AK104" s="312" t="str">
        <f t="shared" si="23"/>
        <v/>
      </c>
      <c r="AL104" s="312" t="str">
        <f t="shared" si="23"/>
        <v/>
      </c>
      <c r="AM104" s="312" t="str">
        <f t="shared" si="23"/>
        <v/>
      </c>
      <c r="AN104" s="312" t="str">
        <f t="shared" si="23"/>
        <v/>
      </c>
      <c r="AO104" s="312" t="str">
        <f t="shared" si="23"/>
        <v/>
      </c>
      <c r="AP104" s="312" t="str">
        <f t="shared" si="23"/>
        <v/>
      </c>
      <c r="AQ104" s="312" t="str">
        <f t="shared" si="23"/>
        <v/>
      </c>
      <c r="AR104" s="312" t="str">
        <f t="shared" si="23"/>
        <v/>
      </c>
      <c r="AS104" s="312" t="str">
        <f t="shared" si="23"/>
        <v/>
      </c>
      <c r="AT104" s="312" t="str">
        <f t="shared" si="23"/>
        <v/>
      </c>
      <c r="AU104" s="312" t="str">
        <f t="shared" si="23"/>
        <v/>
      </c>
      <c r="AV104" s="312" t="str">
        <f t="shared" si="23"/>
        <v/>
      </c>
      <c r="AW104" s="312" t="str">
        <f t="shared" si="23"/>
        <v/>
      </c>
    </row>
    <row r="105" spans="1:49" ht="15.95" hidden="1" customHeight="1">
      <c r="A105" s="311">
        <v>44</v>
      </c>
      <c r="B105" s="312" t="str">
        <f t="shared" si="20"/>
        <v/>
      </c>
      <c r="C105" s="312" t="str">
        <f t="shared" si="20"/>
        <v/>
      </c>
      <c r="D105" s="369" t="str">
        <f t="shared" si="20"/>
        <v/>
      </c>
      <c r="E105" s="312" t="str">
        <f t="shared" si="15"/>
        <v/>
      </c>
      <c r="F105" s="312" t="str">
        <f t="shared" si="21"/>
        <v/>
      </c>
      <c r="G105" s="312" t="str">
        <f t="shared" si="21"/>
        <v/>
      </c>
      <c r="H105" s="312" t="str">
        <f t="shared" si="21"/>
        <v/>
      </c>
      <c r="I105" s="312" t="str">
        <f t="shared" si="21"/>
        <v/>
      </c>
      <c r="J105" s="312" t="str">
        <f t="shared" si="21"/>
        <v/>
      </c>
      <c r="K105" s="312" t="str">
        <f t="shared" si="21"/>
        <v/>
      </c>
      <c r="L105" s="312" t="str">
        <f t="shared" si="21"/>
        <v/>
      </c>
      <c r="M105" s="312" t="str">
        <f t="shared" si="21"/>
        <v/>
      </c>
      <c r="N105" s="312" t="str">
        <f t="shared" si="21"/>
        <v/>
      </c>
      <c r="O105" s="312" t="str">
        <f t="shared" si="21"/>
        <v/>
      </c>
      <c r="P105" s="312" t="str">
        <f t="shared" si="21"/>
        <v/>
      </c>
      <c r="Q105" s="312" t="str">
        <f t="shared" si="21"/>
        <v/>
      </c>
      <c r="R105" s="312" t="str">
        <f t="shared" si="21"/>
        <v/>
      </c>
      <c r="S105" s="312" t="str">
        <f t="shared" si="21"/>
        <v/>
      </c>
      <c r="T105" s="312" t="str">
        <f t="shared" si="21"/>
        <v/>
      </c>
      <c r="U105" s="312" t="str">
        <f t="shared" si="21"/>
        <v/>
      </c>
      <c r="V105" s="312" t="str">
        <f t="shared" si="21"/>
        <v/>
      </c>
      <c r="W105" s="312" t="str">
        <f t="shared" si="21"/>
        <v/>
      </c>
      <c r="X105" s="312" t="str">
        <f t="shared" si="21"/>
        <v/>
      </c>
      <c r="Y105" s="371" t="str">
        <f t="shared" si="21"/>
        <v/>
      </c>
      <c r="Z105" s="311">
        <v>44</v>
      </c>
      <c r="AA105" s="312" t="str">
        <f t="shared" si="10"/>
        <v/>
      </c>
      <c r="AB105" s="312" t="str">
        <f t="shared" si="11"/>
        <v/>
      </c>
      <c r="AC105" s="324" t="str">
        <f t="shared" si="12"/>
        <v/>
      </c>
      <c r="AD105" s="312" t="str">
        <f t="shared" si="23"/>
        <v/>
      </c>
      <c r="AE105" s="312" t="str">
        <f t="shared" si="23"/>
        <v/>
      </c>
      <c r="AF105" s="312" t="str">
        <f t="shared" si="23"/>
        <v/>
      </c>
      <c r="AG105" s="312" t="str">
        <f t="shared" si="23"/>
        <v/>
      </c>
      <c r="AH105" s="312" t="str">
        <f t="shared" si="23"/>
        <v/>
      </c>
      <c r="AI105" s="312" t="str">
        <f t="shared" si="23"/>
        <v/>
      </c>
      <c r="AJ105" s="312" t="str">
        <f t="shared" si="23"/>
        <v/>
      </c>
      <c r="AK105" s="312" t="str">
        <f t="shared" si="23"/>
        <v/>
      </c>
      <c r="AL105" s="312" t="str">
        <f t="shared" si="23"/>
        <v/>
      </c>
      <c r="AM105" s="312" t="str">
        <f t="shared" si="23"/>
        <v/>
      </c>
      <c r="AN105" s="312" t="str">
        <f t="shared" si="23"/>
        <v/>
      </c>
      <c r="AO105" s="312" t="str">
        <f t="shared" si="23"/>
        <v/>
      </c>
      <c r="AP105" s="312" t="str">
        <f t="shared" si="23"/>
        <v/>
      </c>
      <c r="AQ105" s="312" t="str">
        <f t="shared" si="23"/>
        <v/>
      </c>
      <c r="AR105" s="312" t="str">
        <f t="shared" si="23"/>
        <v/>
      </c>
      <c r="AS105" s="312" t="str">
        <f t="shared" si="23"/>
        <v/>
      </c>
      <c r="AT105" s="312" t="str">
        <f t="shared" si="23"/>
        <v/>
      </c>
      <c r="AU105" s="312" t="str">
        <f t="shared" si="23"/>
        <v/>
      </c>
      <c r="AV105" s="312" t="str">
        <f t="shared" si="23"/>
        <v/>
      </c>
      <c r="AW105" s="312" t="str">
        <f t="shared" si="23"/>
        <v/>
      </c>
    </row>
    <row r="106" spans="1:49" ht="15.95" hidden="1" customHeight="1">
      <c r="A106" s="311">
        <v>45</v>
      </c>
      <c r="B106" s="312" t="str">
        <f t="shared" si="20"/>
        <v/>
      </c>
      <c r="C106" s="312" t="str">
        <f t="shared" si="20"/>
        <v/>
      </c>
      <c r="D106" s="369" t="str">
        <f t="shared" si="20"/>
        <v/>
      </c>
      <c r="E106" s="312" t="str">
        <f t="shared" si="15"/>
        <v/>
      </c>
      <c r="F106" s="312" t="str">
        <f t="shared" si="21"/>
        <v/>
      </c>
      <c r="G106" s="312" t="str">
        <f t="shared" si="21"/>
        <v/>
      </c>
      <c r="H106" s="312" t="str">
        <f t="shared" si="21"/>
        <v/>
      </c>
      <c r="I106" s="312" t="str">
        <f t="shared" si="21"/>
        <v/>
      </c>
      <c r="J106" s="312" t="str">
        <f t="shared" si="21"/>
        <v/>
      </c>
      <c r="K106" s="312" t="str">
        <f t="shared" si="21"/>
        <v/>
      </c>
      <c r="L106" s="312" t="str">
        <f t="shared" si="21"/>
        <v/>
      </c>
      <c r="M106" s="312" t="str">
        <f t="shared" si="21"/>
        <v/>
      </c>
      <c r="N106" s="312" t="str">
        <f t="shared" si="21"/>
        <v/>
      </c>
      <c r="O106" s="312" t="str">
        <f t="shared" si="21"/>
        <v/>
      </c>
      <c r="P106" s="312" t="str">
        <f t="shared" si="21"/>
        <v/>
      </c>
      <c r="Q106" s="312" t="str">
        <f t="shared" si="21"/>
        <v/>
      </c>
      <c r="R106" s="312" t="str">
        <f t="shared" si="21"/>
        <v/>
      </c>
      <c r="S106" s="312" t="str">
        <f t="shared" si="21"/>
        <v/>
      </c>
      <c r="T106" s="312" t="str">
        <f t="shared" si="21"/>
        <v/>
      </c>
      <c r="U106" s="312" t="str">
        <f t="shared" si="21"/>
        <v/>
      </c>
      <c r="V106" s="312" t="str">
        <f t="shared" si="21"/>
        <v/>
      </c>
      <c r="W106" s="312" t="str">
        <f t="shared" si="21"/>
        <v/>
      </c>
      <c r="X106" s="312" t="str">
        <f t="shared" si="21"/>
        <v/>
      </c>
      <c r="Y106" s="371" t="str">
        <f t="shared" si="21"/>
        <v/>
      </c>
      <c r="Z106" s="311">
        <v>45</v>
      </c>
      <c r="AA106" s="312" t="str">
        <f t="shared" si="10"/>
        <v/>
      </c>
      <c r="AB106" s="312" t="str">
        <f t="shared" si="11"/>
        <v/>
      </c>
      <c r="AC106" s="324" t="str">
        <f t="shared" si="12"/>
        <v/>
      </c>
      <c r="AD106" s="312" t="str">
        <f t="shared" si="23"/>
        <v/>
      </c>
      <c r="AE106" s="312" t="str">
        <f t="shared" si="23"/>
        <v/>
      </c>
      <c r="AF106" s="312" t="str">
        <f t="shared" si="23"/>
        <v/>
      </c>
      <c r="AG106" s="312" t="str">
        <f t="shared" si="23"/>
        <v/>
      </c>
      <c r="AH106" s="312" t="str">
        <f t="shared" si="23"/>
        <v/>
      </c>
      <c r="AI106" s="312" t="str">
        <f t="shared" si="23"/>
        <v/>
      </c>
      <c r="AJ106" s="312" t="str">
        <f t="shared" si="23"/>
        <v/>
      </c>
      <c r="AK106" s="312" t="str">
        <f t="shared" si="23"/>
        <v/>
      </c>
      <c r="AL106" s="312" t="str">
        <f t="shared" si="23"/>
        <v/>
      </c>
      <c r="AM106" s="312" t="str">
        <f t="shared" si="23"/>
        <v/>
      </c>
      <c r="AN106" s="312" t="str">
        <f t="shared" si="23"/>
        <v/>
      </c>
      <c r="AO106" s="312" t="str">
        <f t="shared" si="23"/>
        <v/>
      </c>
      <c r="AP106" s="312" t="str">
        <f t="shared" si="23"/>
        <v/>
      </c>
      <c r="AQ106" s="312" t="str">
        <f t="shared" si="23"/>
        <v/>
      </c>
      <c r="AR106" s="312" t="str">
        <f t="shared" si="23"/>
        <v/>
      </c>
      <c r="AS106" s="312" t="str">
        <f t="shared" si="23"/>
        <v/>
      </c>
      <c r="AT106" s="312" t="str">
        <f t="shared" si="23"/>
        <v/>
      </c>
      <c r="AU106" s="312" t="str">
        <f t="shared" si="23"/>
        <v/>
      </c>
      <c r="AV106" s="312" t="str">
        <f t="shared" si="23"/>
        <v/>
      </c>
      <c r="AW106" s="312" t="str">
        <f t="shared" si="23"/>
        <v/>
      </c>
    </row>
    <row r="107" spans="1:49" ht="15.95" hidden="1" customHeight="1">
      <c r="A107" s="311">
        <v>46</v>
      </c>
      <c r="B107" s="312" t="str">
        <f t="shared" si="20"/>
        <v/>
      </c>
      <c r="C107" s="312" t="str">
        <f t="shared" si="20"/>
        <v/>
      </c>
      <c r="D107" s="369" t="str">
        <f t="shared" si="20"/>
        <v/>
      </c>
      <c r="E107" s="312" t="str">
        <f t="shared" si="15"/>
        <v/>
      </c>
      <c r="F107" s="312" t="str">
        <f t="shared" si="21"/>
        <v/>
      </c>
      <c r="G107" s="312" t="str">
        <f t="shared" si="21"/>
        <v/>
      </c>
      <c r="H107" s="312" t="str">
        <f t="shared" si="21"/>
        <v/>
      </c>
      <c r="I107" s="312" t="str">
        <f t="shared" si="21"/>
        <v/>
      </c>
      <c r="J107" s="312" t="str">
        <f t="shared" si="21"/>
        <v/>
      </c>
      <c r="K107" s="312" t="str">
        <f t="shared" si="21"/>
        <v/>
      </c>
      <c r="L107" s="312" t="str">
        <f t="shared" si="21"/>
        <v/>
      </c>
      <c r="M107" s="312" t="str">
        <f t="shared" si="21"/>
        <v/>
      </c>
      <c r="N107" s="312" t="str">
        <f t="shared" si="21"/>
        <v/>
      </c>
      <c r="O107" s="312" t="str">
        <f t="shared" si="21"/>
        <v/>
      </c>
      <c r="P107" s="312" t="str">
        <f t="shared" si="21"/>
        <v/>
      </c>
      <c r="Q107" s="312" t="str">
        <f t="shared" si="21"/>
        <v/>
      </c>
      <c r="R107" s="312" t="str">
        <f t="shared" si="21"/>
        <v/>
      </c>
      <c r="S107" s="312" t="str">
        <f t="shared" si="21"/>
        <v/>
      </c>
      <c r="T107" s="312" t="str">
        <f t="shared" si="21"/>
        <v/>
      </c>
      <c r="U107" s="312" t="str">
        <f t="shared" si="21"/>
        <v/>
      </c>
      <c r="V107" s="312" t="str">
        <f t="shared" si="21"/>
        <v/>
      </c>
      <c r="W107" s="312" t="str">
        <f t="shared" si="21"/>
        <v/>
      </c>
      <c r="X107" s="312" t="str">
        <f t="shared" si="21"/>
        <v/>
      </c>
      <c r="Y107" s="371" t="str">
        <f t="shared" si="21"/>
        <v/>
      </c>
      <c r="Z107" s="311">
        <v>46</v>
      </c>
      <c r="AA107" s="312" t="str">
        <f t="shared" si="10"/>
        <v/>
      </c>
      <c r="AB107" s="312" t="str">
        <f t="shared" si="11"/>
        <v/>
      </c>
      <c r="AC107" s="324" t="str">
        <f t="shared" si="12"/>
        <v/>
      </c>
      <c r="AD107" s="312" t="str">
        <f t="shared" si="23"/>
        <v/>
      </c>
      <c r="AE107" s="312" t="str">
        <f t="shared" si="23"/>
        <v/>
      </c>
      <c r="AF107" s="312" t="str">
        <f t="shared" si="23"/>
        <v/>
      </c>
      <c r="AG107" s="312" t="str">
        <f t="shared" si="23"/>
        <v/>
      </c>
      <c r="AH107" s="312" t="str">
        <f t="shared" si="23"/>
        <v/>
      </c>
      <c r="AI107" s="312" t="str">
        <f t="shared" si="23"/>
        <v/>
      </c>
      <c r="AJ107" s="312" t="str">
        <f t="shared" si="23"/>
        <v/>
      </c>
      <c r="AK107" s="312" t="str">
        <f t="shared" si="23"/>
        <v/>
      </c>
      <c r="AL107" s="312" t="str">
        <f t="shared" si="23"/>
        <v/>
      </c>
      <c r="AM107" s="312" t="str">
        <f t="shared" si="23"/>
        <v/>
      </c>
      <c r="AN107" s="312" t="str">
        <f t="shared" si="23"/>
        <v/>
      </c>
      <c r="AO107" s="312" t="str">
        <f t="shared" si="23"/>
        <v/>
      </c>
      <c r="AP107" s="312" t="str">
        <f t="shared" si="23"/>
        <v/>
      </c>
      <c r="AQ107" s="312" t="str">
        <f t="shared" si="23"/>
        <v/>
      </c>
      <c r="AR107" s="312" t="str">
        <f t="shared" si="23"/>
        <v/>
      </c>
      <c r="AS107" s="312" t="str">
        <f t="shared" si="23"/>
        <v/>
      </c>
      <c r="AT107" s="312" t="str">
        <f t="shared" si="23"/>
        <v/>
      </c>
      <c r="AU107" s="312" t="str">
        <f t="shared" si="23"/>
        <v/>
      </c>
      <c r="AV107" s="312" t="str">
        <f t="shared" si="23"/>
        <v/>
      </c>
      <c r="AW107" s="312" t="str">
        <f t="shared" si="23"/>
        <v/>
      </c>
    </row>
    <row r="108" spans="1:49" ht="15.95" hidden="1" customHeight="1">
      <c r="A108" s="311">
        <v>47</v>
      </c>
      <c r="B108" s="312" t="str">
        <f t="shared" si="20"/>
        <v/>
      </c>
      <c r="C108" s="312" t="str">
        <f t="shared" si="20"/>
        <v/>
      </c>
      <c r="D108" s="369" t="str">
        <f t="shared" si="20"/>
        <v/>
      </c>
      <c r="E108" s="312" t="str">
        <f t="shared" si="15"/>
        <v/>
      </c>
      <c r="F108" s="312" t="str">
        <f t="shared" si="21"/>
        <v/>
      </c>
      <c r="G108" s="312" t="str">
        <f t="shared" si="21"/>
        <v/>
      </c>
      <c r="H108" s="312" t="str">
        <f t="shared" si="21"/>
        <v/>
      </c>
      <c r="I108" s="312" t="str">
        <f t="shared" si="21"/>
        <v/>
      </c>
      <c r="J108" s="312" t="str">
        <f t="shared" si="21"/>
        <v/>
      </c>
      <c r="K108" s="312" t="str">
        <f t="shared" si="21"/>
        <v/>
      </c>
      <c r="L108" s="312" t="str">
        <f t="shared" si="21"/>
        <v/>
      </c>
      <c r="M108" s="312" t="str">
        <f t="shared" si="21"/>
        <v/>
      </c>
      <c r="N108" s="312" t="str">
        <f t="shared" si="21"/>
        <v/>
      </c>
      <c r="O108" s="312" t="str">
        <f t="shared" si="21"/>
        <v/>
      </c>
      <c r="P108" s="312" t="str">
        <f t="shared" si="21"/>
        <v/>
      </c>
      <c r="Q108" s="312" t="str">
        <f t="shared" si="21"/>
        <v/>
      </c>
      <c r="R108" s="312" t="str">
        <f t="shared" si="21"/>
        <v/>
      </c>
      <c r="S108" s="312" t="str">
        <f t="shared" si="21"/>
        <v/>
      </c>
      <c r="T108" s="312" t="str">
        <f t="shared" si="21"/>
        <v/>
      </c>
      <c r="U108" s="312" t="str">
        <f t="shared" si="21"/>
        <v/>
      </c>
      <c r="V108" s="312" t="str">
        <f t="shared" si="21"/>
        <v/>
      </c>
      <c r="W108" s="312" t="str">
        <f t="shared" si="21"/>
        <v/>
      </c>
      <c r="X108" s="312" t="str">
        <f t="shared" si="21"/>
        <v/>
      </c>
      <c r="Y108" s="371" t="str">
        <f t="shared" si="21"/>
        <v/>
      </c>
      <c r="Z108" s="311">
        <v>47</v>
      </c>
      <c r="AA108" s="312" t="str">
        <f t="shared" si="10"/>
        <v/>
      </c>
      <c r="AB108" s="312" t="str">
        <f t="shared" si="11"/>
        <v/>
      </c>
      <c r="AC108" s="324" t="str">
        <f t="shared" si="12"/>
        <v/>
      </c>
      <c r="AD108" s="312" t="str">
        <f t="shared" si="23"/>
        <v/>
      </c>
      <c r="AE108" s="312" t="str">
        <f t="shared" si="23"/>
        <v/>
      </c>
      <c r="AF108" s="312" t="str">
        <f t="shared" si="23"/>
        <v/>
      </c>
      <c r="AG108" s="312" t="str">
        <f t="shared" si="23"/>
        <v/>
      </c>
      <c r="AH108" s="312" t="str">
        <f t="shared" si="23"/>
        <v/>
      </c>
      <c r="AI108" s="312" t="str">
        <f t="shared" si="23"/>
        <v/>
      </c>
      <c r="AJ108" s="312" t="str">
        <f t="shared" si="23"/>
        <v/>
      </c>
      <c r="AK108" s="312" t="str">
        <f t="shared" si="23"/>
        <v/>
      </c>
      <c r="AL108" s="312" t="str">
        <f t="shared" si="23"/>
        <v/>
      </c>
      <c r="AM108" s="312" t="str">
        <f t="shared" si="23"/>
        <v/>
      </c>
      <c r="AN108" s="312" t="str">
        <f t="shared" si="23"/>
        <v/>
      </c>
      <c r="AO108" s="312" t="str">
        <f t="shared" si="23"/>
        <v/>
      </c>
      <c r="AP108" s="312" t="str">
        <f t="shared" si="23"/>
        <v/>
      </c>
      <c r="AQ108" s="312" t="str">
        <f t="shared" si="23"/>
        <v/>
      </c>
      <c r="AR108" s="312" t="str">
        <f t="shared" si="23"/>
        <v/>
      </c>
      <c r="AS108" s="312" t="str">
        <f t="shared" si="23"/>
        <v/>
      </c>
      <c r="AT108" s="312" t="str">
        <f t="shared" si="23"/>
        <v/>
      </c>
      <c r="AU108" s="312" t="str">
        <f t="shared" si="23"/>
        <v/>
      </c>
      <c r="AV108" s="312" t="str">
        <f t="shared" si="23"/>
        <v/>
      </c>
      <c r="AW108" s="312" t="str">
        <f t="shared" si="23"/>
        <v/>
      </c>
    </row>
    <row r="109" spans="1:49" ht="15.95" hidden="1" customHeight="1">
      <c r="A109" s="311">
        <v>48</v>
      </c>
      <c r="B109" s="312" t="str">
        <f t="shared" si="20"/>
        <v/>
      </c>
      <c r="C109" s="312" t="str">
        <f t="shared" si="20"/>
        <v/>
      </c>
      <c r="D109" s="369" t="str">
        <f t="shared" si="20"/>
        <v/>
      </c>
      <c r="E109" s="312" t="str">
        <f t="shared" si="15"/>
        <v/>
      </c>
      <c r="F109" s="312" t="str">
        <f t="shared" si="21"/>
        <v/>
      </c>
      <c r="G109" s="312" t="str">
        <f t="shared" si="21"/>
        <v/>
      </c>
      <c r="H109" s="312" t="str">
        <f t="shared" si="21"/>
        <v/>
      </c>
      <c r="I109" s="312" t="str">
        <f t="shared" si="21"/>
        <v/>
      </c>
      <c r="J109" s="312" t="str">
        <f t="shared" si="21"/>
        <v/>
      </c>
      <c r="K109" s="312" t="str">
        <f t="shared" si="21"/>
        <v/>
      </c>
      <c r="L109" s="312" t="str">
        <f t="shared" si="21"/>
        <v/>
      </c>
      <c r="M109" s="312" t="str">
        <f t="shared" si="21"/>
        <v/>
      </c>
      <c r="N109" s="312" t="str">
        <f t="shared" si="21"/>
        <v/>
      </c>
      <c r="O109" s="312" t="str">
        <f t="shared" si="21"/>
        <v/>
      </c>
      <c r="P109" s="312" t="str">
        <f t="shared" si="21"/>
        <v/>
      </c>
      <c r="Q109" s="312" t="str">
        <f t="shared" si="21"/>
        <v/>
      </c>
      <c r="R109" s="312" t="str">
        <f t="shared" si="21"/>
        <v/>
      </c>
      <c r="S109" s="312" t="str">
        <f t="shared" si="21"/>
        <v/>
      </c>
      <c r="T109" s="312" t="str">
        <f t="shared" si="21"/>
        <v/>
      </c>
      <c r="U109" s="312" t="str">
        <f t="shared" si="21"/>
        <v/>
      </c>
      <c r="V109" s="312" t="str">
        <f t="shared" si="21"/>
        <v/>
      </c>
      <c r="W109" s="312" t="str">
        <f t="shared" si="21"/>
        <v/>
      </c>
      <c r="X109" s="312" t="str">
        <f t="shared" si="21"/>
        <v/>
      </c>
      <c r="Y109" s="371" t="str">
        <f t="shared" si="21"/>
        <v/>
      </c>
      <c r="Z109" s="311">
        <v>48</v>
      </c>
      <c r="AA109" s="312" t="str">
        <f t="shared" si="10"/>
        <v/>
      </c>
      <c r="AB109" s="312" t="str">
        <f t="shared" si="11"/>
        <v/>
      </c>
      <c r="AC109" s="324" t="str">
        <f t="shared" si="12"/>
        <v/>
      </c>
      <c r="AD109" s="312" t="str">
        <f t="shared" si="23"/>
        <v/>
      </c>
      <c r="AE109" s="312" t="str">
        <f t="shared" si="23"/>
        <v/>
      </c>
      <c r="AF109" s="312" t="str">
        <f t="shared" si="23"/>
        <v/>
      </c>
      <c r="AG109" s="312" t="str">
        <f t="shared" si="23"/>
        <v/>
      </c>
      <c r="AH109" s="312" t="str">
        <f t="shared" si="23"/>
        <v/>
      </c>
      <c r="AI109" s="312" t="str">
        <f t="shared" si="23"/>
        <v/>
      </c>
      <c r="AJ109" s="312" t="str">
        <f t="shared" si="23"/>
        <v/>
      </c>
      <c r="AK109" s="312" t="str">
        <f t="shared" si="23"/>
        <v/>
      </c>
      <c r="AL109" s="312" t="str">
        <f t="shared" si="23"/>
        <v/>
      </c>
      <c r="AM109" s="312" t="str">
        <f t="shared" si="23"/>
        <v/>
      </c>
      <c r="AN109" s="312" t="str">
        <f t="shared" si="23"/>
        <v/>
      </c>
      <c r="AO109" s="312" t="str">
        <f t="shared" si="23"/>
        <v/>
      </c>
      <c r="AP109" s="312" t="str">
        <f t="shared" si="23"/>
        <v/>
      </c>
      <c r="AQ109" s="312" t="str">
        <f t="shared" si="23"/>
        <v/>
      </c>
      <c r="AR109" s="312" t="str">
        <f t="shared" si="23"/>
        <v/>
      </c>
      <c r="AS109" s="312" t="str">
        <f t="shared" si="23"/>
        <v/>
      </c>
      <c r="AT109" s="312" t="str">
        <f t="shared" si="23"/>
        <v/>
      </c>
      <c r="AU109" s="312" t="str">
        <f t="shared" si="23"/>
        <v/>
      </c>
      <c r="AV109" s="312" t="str">
        <f t="shared" si="23"/>
        <v/>
      </c>
      <c r="AW109" s="312" t="str">
        <f t="shared" si="23"/>
        <v/>
      </c>
    </row>
    <row r="110" spans="1:49" ht="15.95" hidden="1" customHeight="1">
      <c r="A110" s="311">
        <v>49</v>
      </c>
      <c r="B110" s="312" t="str">
        <f t="shared" ref="B110:D111" si="24">B56</f>
        <v/>
      </c>
      <c r="C110" s="312" t="str">
        <f t="shared" si="24"/>
        <v/>
      </c>
      <c r="D110" s="369" t="str">
        <f t="shared" si="24"/>
        <v/>
      </c>
      <c r="E110" s="312" t="str">
        <f t="shared" si="15"/>
        <v/>
      </c>
      <c r="F110" s="312" t="str">
        <f t="shared" si="21"/>
        <v/>
      </c>
      <c r="G110" s="312" t="str">
        <f t="shared" si="21"/>
        <v/>
      </c>
      <c r="H110" s="312" t="str">
        <f t="shared" si="21"/>
        <v/>
      </c>
      <c r="I110" s="312" t="str">
        <f t="shared" si="21"/>
        <v/>
      </c>
      <c r="J110" s="312" t="str">
        <f t="shared" si="21"/>
        <v/>
      </c>
      <c r="K110" s="312" t="str">
        <f t="shared" si="21"/>
        <v/>
      </c>
      <c r="L110" s="312" t="str">
        <f t="shared" si="21"/>
        <v/>
      </c>
      <c r="M110" s="312" t="str">
        <f t="shared" si="21"/>
        <v/>
      </c>
      <c r="N110" s="312" t="str">
        <f t="shared" si="21"/>
        <v/>
      </c>
      <c r="O110" s="312" t="str">
        <f t="shared" si="21"/>
        <v/>
      </c>
      <c r="P110" s="312" t="str">
        <f t="shared" si="21"/>
        <v/>
      </c>
      <c r="Q110" s="312" t="str">
        <f t="shared" si="21"/>
        <v/>
      </c>
      <c r="R110" s="312" t="str">
        <f t="shared" si="21"/>
        <v/>
      </c>
      <c r="S110" s="312" t="str">
        <f t="shared" si="21"/>
        <v/>
      </c>
      <c r="T110" s="312" t="str">
        <f t="shared" si="21"/>
        <v/>
      </c>
      <c r="U110" s="312" t="str">
        <f t="shared" si="21"/>
        <v/>
      </c>
      <c r="V110" s="312" t="str">
        <f t="shared" si="21"/>
        <v/>
      </c>
      <c r="W110" s="312" t="str">
        <f t="shared" si="21"/>
        <v/>
      </c>
      <c r="X110" s="312" t="str">
        <f t="shared" si="21"/>
        <v/>
      </c>
      <c r="Y110" s="371" t="str">
        <f t="shared" si="21"/>
        <v/>
      </c>
      <c r="Z110" s="311">
        <v>49</v>
      </c>
      <c r="AA110" s="312" t="str">
        <f t="shared" si="10"/>
        <v/>
      </c>
      <c r="AB110" s="312" t="str">
        <f t="shared" si="11"/>
        <v/>
      </c>
      <c r="AC110" s="324" t="str">
        <f t="shared" si="12"/>
        <v/>
      </c>
      <c r="AD110" s="312" t="str">
        <f t="shared" si="23"/>
        <v/>
      </c>
      <c r="AE110" s="312" t="str">
        <f t="shared" si="23"/>
        <v/>
      </c>
      <c r="AF110" s="312" t="str">
        <f t="shared" si="23"/>
        <v/>
      </c>
      <c r="AG110" s="312" t="str">
        <f t="shared" si="23"/>
        <v/>
      </c>
      <c r="AH110" s="312" t="str">
        <f t="shared" si="23"/>
        <v/>
      </c>
      <c r="AI110" s="312" t="str">
        <f t="shared" si="23"/>
        <v/>
      </c>
      <c r="AJ110" s="312" t="str">
        <f t="shared" si="23"/>
        <v/>
      </c>
      <c r="AK110" s="312" t="str">
        <f t="shared" si="23"/>
        <v/>
      </c>
      <c r="AL110" s="312" t="str">
        <f t="shared" si="23"/>
        <v/>
      </c>
      <c r="AM110" s="312" t="str">
        <f t="shared" si="23"/>
        <v/>
      </c>
      <c r="AN110" s="312" t="str">
        <f t="shared" si="23"/>
        <v/>
      </c>
      <c r="AO110" s="312" t="str">
        <f t="shared" si="23"/>
        <v/>
      </c>
      <c r="AP110" s="312" t="str">
        <f t="shared" si="23"/>
        <v/>
      </c>
      <c r="AQ110" s="312" t="str">
        <f t="shared" si="23"/>
        <v/>
      </c>
      <c r="AR110" s="312" t="str">
        <f t="shared" si="23"/>
        <v/>
      </c>
      <c r="AS110" s="312" t="str">
        <f t="shared" si="23"/>
        <v/>
      </c>
      <c r="AT110" s="312" t="str">
        <f t="shared" si="23"/>
        <v/>
      </c>
      <c r="AU110" s="312" t="str">
        <f t="shared" si="23"/>
        <v/>
      </c>
      <c r="AV110" s="312" t="str">
        <f t="shared" si="23"/>
        <v/>
      </c>
      <c r="AW110" s="312" t="str">
        <f t="shared" si="23"/>
        <v/>
      </c>
    </row>
    <row r="111" spans="1:49" ht="15.95" hidden="1" customHeight="1" thickBot="1">
      <c r="A111" s="315">
        <v>50</v>
      </c>
      <c r="B111" s="312" t="str">
        <f t="shared" si="24"/>
        <v/>
      </c>
      <c r="C111" s="312" t="str">
        <f t="shared" si="24"/>
        <v/>
      </c>
      <c r="D111" s="369" t="str">
        <f t="shared" si="24"/>
        <v/>
      </c>
      <c r="E111" s="312" t="str">
        <f t="shared" si="15"/>
        <v/>
      </c>
      <c r="F111" s="312" t="str">
        <f t="shared" si="21"/>
        <v/>
      </c>
      <c r="G111" s="312" t="str">
        <f t="shared" si="21"/>
        <v/>
      </c>
      <c r="H111" s="312" t="str">
        <f t="shared" si="21"/>
        <v/>
      </c>
      <c r="I111" s="312" t="str">
        <f t="shared" si="21"/>
        <v/>
      </c>
      <c r="J111" s="312" t="str">
        <f t="shared" si="21"/>
        <v/>
      </c>
      <c r="K111" s="312" t="str">
        <f t="shared" si="21"/>
        <v/>
      </c>
      <c r="L111" s="312" t="str">
        <f t="shared" si="21"/>
        <v/>
      </c>
      <c r="M111" s="312" t="str">
        <f t="shared" si="21"/>
        <v/>
      </c>
      <c r="N111" s="312" t="str">
        <f t="shared" si="21"/>
        <v/>
      </c>
      <c r="O111" s="312" t="str">
        <f t="shared" si="21"/>
        <v/>
      </c>
      <c r="P111" s="312" t="str">
        <f t="shared" si="21"/>
        <v/>
      </c>
      <c r="Q111" s="312" t="str">
        <f t="shared" si="21"/>
        <v/>
      </c>
      <c r="R111" s="312" t="str">
        <f t="shared" si="21"/>
        <v/>
      </c>
      <c r="S111" s="312" t="str">
        <f t="shared" si="21"/>
        <v/>
      </c>
      <c r="T111" s="312" t="str">
        <f t="shared" si="21"/>
        <v/>
      </c>
      <c r="U111" s="312" t="str">
        <f t="shared" si="21"/>
        <v/>
      </c>
      <c r="V111" s="312" t="str">
        <f t="shared" si="21"/>
        <v/>
      </c>
      <c r="W111" s="312" t="str">
        <f t="shared" si="21"/>
        <v/>
      </c>
      <c r="X111" s="312" t="str">
        <f t="shared" si="21"/>
        <v/>
      </c>
      <c r="Y111" s="371" t="str">
        <f t="shared" si="21"/>
        <v/>
      </c>
      <c r="Z111" s="315">
        <v>50</v>
      </c>
      <c r="AA111" s="316" t="str">
        <f t="shared" si="10"/>
        <v/>
      </c>
      <c r="AB111" s="316" t="str">
        <f t="shared" si="11"/>
        <v/>
      </c>
      <c r="AC111" s="317" t="str">
        <f t="shared" si="12"/>
        <v/>
      </c>
      <c r="AD111" s="312" t="str">
        <f t="shared" si="23"/>
        <v/>
      </c>
      <c r="AE111" s="312" t="str">
        <f t="shared" si="23"/>
        <v/>
      </c>
      <c r="AF111" s="312" t="str">
        <f t="shared" si="23"/>
        <v/>
      </c>
      <c r="AG111" s="312" t="str">
        <f t="shared" si="23"/>
        <v/>
      </c>
      <c r="AH111" s="312" t="str">
        <f t="shared" si="23"/>
        <v/>
      </c>
      <c r="AI111" s="312" t="str">
        <f t="shared" si="23"/>
        <v/>
      </c>
      <c r="AJ111" s="312" t="str">
        <f t="shared" si="23"/>
        <v/>
      </c>
      <c r="AK111" s="312" t="str">
        <f t="shared" si="23"/>
        <v/>
      </c>
      <c r="AL111" s="312" t="str">
        <f t="shared" si="23"/>
        <v/>
      </c>
      <c r="AM111" s="312" t="str">
        <f t="shared" si="23"/>
        <v/>
      </c>
      <c r="AN111" s="312" t="str">
        <f t="shared" si="23"/>
        <v/>
      </c>
      <c r="AO111" s="312" t="str">
        <f t="shared" si="23"/>
        <v/>
      </c>
      <c r="AP111" s="312" t="str">
        <f t="shared" si="23"/>
        <v/>
      </c>
      <c r="AQ111" s="312" t="str">
        <f t="shared" si="23"/>
        <v/>
      </c>
      <c r="AR111" s="312" t="str">
        <f t="shared" si="23"/>
        <v/>
      </c>
      <c r="AS111" s="312" t="str">
        <f t="shared" si="23"/>
        <v/>
      </c>
      <c r="AT111" s="312" t="str">
        <f t="shared" si="23"/>
        <v/>
      </c>
      <c r="AU111" s="312" t="str">
        <f t="shared" si="23"/>
        <v/>
      </c>
      <c r="AV111" s="312" t="str">
        <f t="shared" si="23"/>
        <v/>
      </c>
      <c r="AW111" s="312" t="str">
        <f t="shared" si="23"/>
        <v/>
      </c>
    </row>
    <row r="112" spans="1:49" hidden="1"/>
    <row r="113" spans="3:49" hidden="1"/>
    <row r="114" spans="3:49" hidden="1"/>
    <row r="115" spans="3:49" hidden="1"/>
    <row r="116" spans="3:49" hidden="1">
      <c r="Y116" s="3" t="str">
        <f>IF(Y7="２・３年　1500m",COUNTIF(Y62:Y111,1),"")</f>
        <v/>
      </c>
    </row>
    <row r="117" spans="3:49" hidden="1">
      <c r="E117" s="3" t="str">
        <f>競技設定!J4</f>
        <v/>
      </c>
      <c r="F117" s="3" t="str">
        <f>競技設定!J5</f>
        <v/>
      </c>
      <c r="G117" s="3" t="str">
        <f>競技設定!J6</f>
        <v/>
      </c>
      <c r="H117" s="3" t="str">
        <f>競技設定!J7</f>
        <v/>
      </c>
      <c r="I117" s="3" t="str">
        <f>競技設定!J8</f>
        <v/>
      </c>
      <c r="J117" s="3" t="str">
        <f>競技設定!J9</f>
        <v/>
      </c>
      <c r="K117" s="3" t="str">
        <f>競技設定!J10</f>
        <v/>
      </c>
      <c r="L117" s="3" t="str">
        <f>競技設定!J11</f>
        <v/>
      </c>
      <c r="M117" s="3" t="str">
        <f>競技設定!J12</f>
        <v/>
      </c>
      <c r="N117" s="3" t="str">
        <f>競技設定!J13</f>
        <v/>
      </c>
      <c r="O117" s="3" t="str">
        <f>競技設定!J14</f>
        <v/>
      </c>
      <c r="P117" s="3" t="str">
        <f>競技設定!J15</f>
        <v/>
      </c>
      <c r="Q117" s="3" t="str">
        <f>競技設定!J16</f>
        <v/>
      </c>
      <c r="R117" s="3" t="str">
        <f>競技設定!J17</f>
        <v/>
      </c>
      <c r="S117" s="3" t="str">
        <f>競技設定!J18</f>
        <v/>
      </c>
      <c r="T117" s="3" t="str">
        <f>競技設定!J19</f>
        <v/>
      </c>
      <c r="U117" s="3" t="str">
        <f>競技設定!J20</f>
        <v/>
      </c>
      <c r="V117" s="3" t="str">
        <f>競技設定!J21</f>
        <v/>
      </c>
      <c r="W117" s="3" t="str">
        <f>競技設定!J22</f>
        <v/>
      </c>
      <c r="X117" s="3" t="str">
        <f>競技設定!J23</f>
        <v/>
      </c>
      <c r="AD117" s="3" t="str">
        <f>競技設定!J24</f>
        <v/>
      </c>
      <c r="AE117" s="3" t="str">
        <f>競技設定!J25</f>
        <v/>
      </c>
      <c r="AF117" s="3" t="str">
        <f>競技設定!J26</f>
        <v/>
      </c>
      <c r="AG117" s="3" t="str">
        <f>競技設定!J27</f>
        <v/>
      </c>
      <c r="AH117" s="3" t="str">
        <f>競技設定!J28</f>
        <v/>
      </c>
      <c r="AI117" s="3" t="str">
        <f>競技設定!J29</f>
        <v/>
      </c>
      <c r="AJ117" s="3" t="str">
        <f>競技設定!J30</f>
        <v/>
      </c>
      <c r="AK117" s="3" t="str">
        <f>競技設定!J31</f>
        <v/>
      </c>
      <c r="AL117" s="3" t="str">
        <f>競技設定!J32</f>
        <v/>
      </c>
      <c r="AM117" s="3" t="str">
        <f>競技設定!J33</f>
        <v/>
      </c>
      <c r="AN117" s="3" t="str">
        <f>競技設定!J34</f>
        <v/>
      </c>
      <c r="AO117" s="3" t="str">
        <f>競技設定!J35</f>
        <v/>
      </c>
      <c r="AP117" s="3" t="str">
        <f>競技設定!J36</f>
        <v/>
      </c>
      <c r="AQ117" s="3" t="str">
        <f>競技設定!J37</f>
        <v/>
      </c>
      <c r="AR117" s="3" t="str">
        <f>競技設定!J38</f>
        <v/>
      </c>
      <c r="AS117" s="3" t="str">
        <f>競技設定!J39</f>
        <v/>
      </c>
      <c r="AT117" s="3" t="str">
        <f>競技設定!J40</f>
        <v/>
      </c>
      <c r="AU117" s="3" t="str">
        <f>競技設定!J41</f>
        <v/>
      </c>
      <c r="AV117" s="3" t="str">
        <f>競技設定!J42</f>
        <v/>
      </c>
      <c r="AW117" s="3" t="str">
        <f>競技設定!J43</f>
        <v/>
      </c>
    </row>
    <row r="118" spans="3:49" hidden="1">
      <c r="E118" s="3" t="str">
        <f t="shared" ref="E118:X118" si="25">LEFT(E117,1)</f>
        <v/>
      </c>
      <c r="F118" s="3" t="str">
        <f t="shared" si="25"/>
        <v/>
      </c>
      <c r="G118" s="3" t="str">
        <f t="shared" si="25"/>
        <v/>
      </c>
      <c r="H118" s="3" t="str">
        <f t="shared" si="25"/>
        <v/>
      </c>
      <c r="I118" s="3" t="str">
        <f t="shared" si="25"/>
        <v/>
      </c>
      <c r="J118" s="3" t="str">
        <f t="shared" si="25"/>
        <v/>
      </c>
      <c r="K118" s="3" t="str">
        <f t="shared" si="25"/>
        <v/>
      </c>
      <c r="L118" s="3" t="str">
        <f t="shared" si="25"/>
        <v/>
      </c>
      <c r="M118" s="3" t="str">
        <f t="shared" si="25"/>
        <v/>
      </c>
      <c r="N118" s="3" t="str">
        <f t="shared" si="25"/>
        <v/>
      </c>
      <c r="O118" s="3" t="str">
        <f t="shared" si="25"/>
        <v/>
      </c>
      <c r="P118" s="3" t="str">
        <f t="shared" si="25"/>
        <v/>
      </c>
      <c r="Q118" s="3" t="str">
        <f t="shared" si="25"/>
        <v/>
      </c>
      <c r="R118" s="3" t="str">
        <f t="shared" si="25"/>
        <v/>
      </c>
      <c r="S118" s="3" t="str">
        <f t="shared" si="25"/>
        <v/>
      </c>
      <c r="T118" s="3" t="str">
        <f t="shared" si="25"/>
        <v/>
      </c>
      <c r="U118" s="3" t="str">
        <f t="shared" si="25"/>
        <v/>
      </c>
      <c r="V118" s="3" t="str">
        <f t="shared" si="25"/>
        <v/>
      </c>
      <c r="W118" s="3" t="str">
        <f t="shared" si="25"/>
        <v/>
      </c>
      <c r="X118" s="3" t="str">
        <f t="shared" si="25"/>
        <v/>
      </c>
      <c r="AD118" s="3" t="str">
        <f t="shared" ref="AD118:AW118" si="26">LEFT(AD117,1)</f>
        <v/>
      </c>
      <c r="AE118" s="3" t="str">
        <f t="shared" si="26"/>
        <v/>
      </c>
      <c r="AF118" s="3" t="str">
        <f t="shared" si="26"/>
        <v/>
      </c>
      <c r="AG118" s="3" t="str">
        <f t="shared" si="26"/>
        <v/>
      </c>
      <c r="AH118" s="3" t="str">
        <f t="shared" si="26"/>
        <v/>
      </c>
      <c r="AI118" s="3" t="str">
        <f t="shared" si="26"/>
        <v/>
      </c>
      <c r="AJ118" s="3" t="str">
        <f t="shared" si="26"/>
        <v/>
      </c>
      <c r="AK118" s="3" t="str">
        <f t="shared" si="26"/>
        <v/>
      </c>
      <c r="AL118" s="3" t="str">
        <f t="shared" si="26"/>
        <v/>
      </c>
      <c r="AM118" s="3" t="str">
        <f t="shared" si="26"/>
        <v/>
      </c>
      <c r="AN118" s="3" t="str">
        <f t="shared" si="26"/>
        <v/>
      </c>
      <c r="AO118" s="3" t="str">
        <f t="shared" si="26"/>
        <v/>
      </c>
      <c r="AP118" s="3" t="str">
        <f t="shared" si="26"/>
        <v/>
      </c>
      <c r="AQ118" s="3" t="str">
        <f t="shared" si="26"/>
        <v/>
      </c>
      <c r="AR118" s="3" t="str">
        <f t="shared" si="26"/>
        <v/>
      </c>
      <c r="AS118" s="3" t="str">
        <f t="shared" si="26"/>
        <v/>
      </c>
      <c r="AT118" s="3" t="str">
        <f t="shared" si="26"/>
        <v/>
      </c>
      <c r="AU118" s="3" t="str">
        <f t="shared" si="26"/>
        <v/>
      </c>
      <c r="AV118" s="3" t="str">
        <f t="shared" si="26"/>
        <v/>
      </c>
      <c r="AW118" s="3" t="str">
        <f t="shared" si="26"/>
        <v/>
      </c>
    </row>
    <row r="119" spans="3:49" hidden="1">
      <c r="E119" s="3">
        <f t="shared" ref="E119:X119" si="27">COUNTIF(E62:E111,E118)</f>
        <v>50</v>
      </c>
      <c r="F119" s="3">
        <f t="shared" si="27"/>
        <v>50</v>
      </c>
      <c r="G119" s="3">
        <f t="shared" si="27"/>
        <v>50</v>
      </c>
      <c r="H119" s="3">
        <f t="shared" si="27"/>
        <v>50</v>
      </c>
      <c r="I119" s="3">
        <f t="shared" si="27"/>
        <v>50</v>
      </c>
      <c r="J119" s="3">
        <f t="shared" si="27"/>
        <v>50</v>
      </c>
      <c r="K119" s="3">
        <f t="shared" si="27"/>
        <v>50</v>
      </c>
      <c r="L119" s="3">
        <f t="shared" si="27"/>
        <v>50</v>
      </c>
      <c r="M119" s="3">
        <f t="shared" si="27"/>
        <v>50</v>
      </c>
      <c r="N119" s="3">
        <f t="shared" si="27"/>
        <v>50</v>
      </c>
      <c r="O119" s="3">
        <f t="shared" si="27"/>
        <v>50</v>
      </c>
      <c r="P119" s="3">
        <f t="shared" si="27"/>
        <v>50</v>
      </c>
      <c r="Q119" s="3">
        <f t="shared" si="27"/>
        <v>50</v>
      </c>
      <c r="R119" s="3">
        <f t="shared" si="27"/>
        <v>50</v>
      </c>
      <c r="S119" s="3">
        <f t="shared" si="27"/>
        <v>50</v>
      </c>
      <c r="T119" s="3">
        <f t="shared" si="27"/>
        <v>50</v>
      </c>
      <c r="U119" s="3">
        <f t="shared" si="27"/>
        <v>50</v>
      </c>
      <c r="V119" s="3">
        <f t="shared" si="27"/>
        <v>50</v>
      </c>
      <c r="W119" s="3">
        <f t="shared" si="27"/>
        <v>50</v>
      </c>
      <c r="X119" s="3">
        <f t="shared" si="27"/>
        <v>50</v>
      </c>
      <c r="AD119" s="3">
        <f t="shared" ref="AD119:AW119" si="28">COUNTIF(AD62:AD111,AD118)</f>
        <v>50</v>
      </c>
      <c r="AE119" s="3">
        <f t="shared" si="28"/>
        <v>50</v>
      </c>
      <c r="AF119" s="3">
        <f t="shared" si="28"/>
        <v>50</v>
      </c>
      <c r="AG119" s="3">
        <f t="shared" si="28"/>
        <v>50</v>
      </c>
      <c r="AH119" s="3">
        <f t="shared" si="28"/>
        <v>50</v>
      </c>
      <c r="AI119" s="3">
        <f t="shared" si="28"/>
        <v>50</v>
      </c>
      <c r="AJ119" s="3">
        <f t="shared" si="28"/>
        <v>50</v>
      </c>
      <c r="AK119" s="3">
        <f t="shared" si="28"/>
        <v>50</v>
      </c>
      <c r="AL119" s="3">
        <f t="shared" si="28"/>
        <v>50</v>
      </c>
      <c r="AM119" s="3">
        <f t="shared" si="28"/>
        <v>50</v>
      </c>
      <c r="AN119" s="3">
        <f t="shared" si="28"/>
        <v>50</v>
      </c>
      <c r="AO119" s="3">
        <f t="shared" si="28"/>
        <v>50</v>
      </c>
      <c r="AP119" s="3">
        <f t="shared" si="28"/>
        <v>50</v>
      </c>
      <c r="AQ119" s="3">
        <f t="shared" si="28"/>
        <v>50</v>
      </c>
      <c r="AR119" s="3">
        <f t="shared" si="28"/>
        <v>50</v>
      </c>
      <c r="AS119" s="3">
        <f t="shared" si="28"/>
        <v>50</v>
      </c>
      <c r="AT119" s="3">
        <f t="shared" si="28"/>
        <v>50</v>
      </c>
      <c r="AU119" s="3">
        <f t="shared" si="28"/>
        <v>50</v>
      </c>
      <c r="AV119" s="3">
        <f t="shared" si="28"/>
        <v>50</v>
      </c>
      <c r="AW119" s="3">
        <f t="shared" si="28"/>
        <v>50</v>
      </c>
    </row>
    <row r="120" spans="3:49" hidden="1">
      <c r="E120" s="3" t="str">
        <f>RIGHT(E117,1)</f>
        <v/>
      </c>
      <c r="F120" s="3" t="str">
        <f t="shared" ref="F120:X120" si="29">RIGHT(F117,1)</f>
        <v/>
      </c>
      <c r="G120" s="3" t="str">
        <f t="shared" si="29"/>
        <v/>
      </c>
      <c r="H120" s="3" t="str">
        <f t="shared" si="29"/>
        <v/>
      </c>
      <c r="I120" s="3" t="str">
        <f t="shared" si="29"/>
        <v/>
      </c>
      <c r="J120" s="3" t="str">
        <f t="shared" si="29"/>
        <v/>
      </c>
      <c r="K120" s="3" t="str">
        <f t="shared" si="29"/>
        <v/>
      </c>
      <c r="L120" s="3" t="str">
        <f t="shared" si="29"/>
        <v/>
      </c>
      <c r="M120" s="3" t="str">
        <f t="shared" si="29"/>
        <v/>
      </c>
      <c r="N120" s="3" t="str">
        <f t="shared" si="29"/>
        <v/>
      </c>
      <c r="O120" s="3" t="str">
        <f t="shared" si="29"/>
        <v/>
      </c>
      <c r="P120" s="3" t="str">
        <f t="shared" si="29"/>
        <v/>
      </c>
      <c r="Q120" s="3" t="str">
        <f t="shared" si="29"/>
        <v/>
      </c>
      <c r="R120" s="3" t="str">
        <f t="shared" si="29"/>
        <v/>
      </c>
      <c r="S120" s="3" t="str">
        <f t="shared" si="29"/>
        <v/>
      </c>
      <c r="T120" s="3" t="str">
        <f t="shared" si="29"/>
        <v/>
      </c>
      <c r="U120" s="3" t="str">
        <f t="shared" si="29"/>
        <v/>
      </c>
      <c r="V120" s="3" t="str">
        <f t="shared" si="29"/>
        <v/>
      </c>
      <c r="W120" s="3" t="str">
        <f t="shared" si="29"/>
        <v/>
      </c>
      <c r="X120" s="3" t="str">
        <f t="shared" si="29"/>
        <v/>
      </c>
      <c r="AD120" s="3" t="str">
        <f>RIGHT(AD117,1)</f>
        <v/>
      </c>
      <c r="AE120" s="3" t="str">
        <f t="shared" ref="AE120:AW120" si="30">RIGHT(AE117,1)</f>
        <v/>
      </c>
      <c r="AF120" s="3" t="str">
        <f t="shared" si="30"/>
        <v/>
      </c>
      <c r="AG120" s="3" t="str">
        <f t="shared" si="30"/>
        <v/>
      </c>
      <c r="AH120" s="3" t="str">
        <f t="shared" si="30"/>
        <v/>
      </c>
      <c r="AI120" s="3" t="str">
        <f t="shared" si="30"/>
        <v/>
      </c>
      <c r="AJ120" s="3" t="str">
        <f t="shared" si="30"/>
        <v/>
      </c>
      <c r="AK120" s="3" t="str">
        <f t="shared" si="30"/>
        <v/>
      </c>
      <c r="AL120" s="3" t="str">
        <f t="shared" si="30"/>
        <v/>
      </c>
      <c r="AM120" s="3" t="str">
        <f t="shared" si="30"/>
        <v/>
      </c>
      <c r="AN120" s="3" t="str">
        <f t="shared" si="30"/>
        <v/>
      </c>
      <c r="AO120" s="3" t="str">
        <f t="shared" si="30"/>
        <v/>
      </c>
      <c r="AP120" s="3" t="str">
        <f t="shared" si="30"/>
        <v/>
      </c>
      <c r="AQ120" s="3" t="str">
        <f t="shared" si="30"/>
        <v/>
      </c>
      <c r="AR120" s="3" t="str">
        <f t="shared" si="30"/>
        <v/>
      </c>
      <c r="AS120" s="3" t="str">
        <f t="shared" si="30"/>
        <v/>
      </c>
      <c r="AT120" s="3" t="str">
        <f t="shared" si="30"/>
        <v/>
      </c>
      <c r="AU120" s="3" t="str">
        <f t="shared" si="30"/>
        <v/>
      </c>
      <c r="AV120" s="3" t="str">
        <f t="shared" si="30"/>
        <v/>
      </c>
      <c r="AW120" s="3" t="str">
        <f t="shared" si="30"/>
        <v/>
      </c>
    </row>
    <row r="121" spans="3:49" hidden="1">
      <c r="E121" s="3">
        <f>IF(E118=E120,0,E120)</f>
        <v>0</v>
      </c>
      <c r="F121" s="3">
        <f t="shared" ref="F121:X121" si="31">IF(F118=F120,0,F120)</f>
        <v>0</v>
      </c>
      <c r="G121" s="3">
        <f t="shared" si="31"/>
        <v>0</v>
      </c>
      <c r="H121" s="3">
        <f t="shared" si="31"/>
        <v>0</v>
      </c>
      <c r="I121" s="3">
        <f t="shared" si="31"/>
        <v>0</v>
      </c>
      <c r="J121" s="3">
        <f t="shared" si="31"/>
        <v>0</v>
      </c>
      <c r="K121" s="3">
        <f t="shared" si="31"/>
        <v>0</v>
      </c>
      <c r="L121" s="3">
        <f t="shared" si="31"/>
        <v>0</v>
      </c>
      <c r="M121" s="3">
        <f t="shared" si="31"/>
        <v>0</v>
      </c>
      <c r="N121" s="3">
        <f t="shared" si="31"/>
        <v>0</v>
      </c>
      <c r="O121" s="3">
        <f t="shared" si="31"/>
        <v>0</v>
      </c>
      <c r="P121" s="3">
        <f t="shared" si="31"/>
        <v>0</v>
      </c>
      <c r="Q121" s="3">
        <f t="shared" si="31"/>
        <v>0</v>
      </c>
      <c r="R121" s="3">
        <f t="shared" si="31"/>
        <v>0</v>
      </c>
      <c r="S121" s="3">
        <f t="shared" si="31"/>
        <v>0</v>
      </c>
      <c r="T121" s="3">
        <f t="shared" si="31"/>
        <v>0</v>
      </c>
      <c r="U121" s="3">
        <f t="shared" si="31"/>
        <v>0</v>
      </c>
      <c r="V121" s="3">
        <f t="shared" si="31"/>
        <v>0</v>
      </c>
      <c r="W121" s="3">
        <f t="shared" si="31"/>
        <v>0</v>
      </c>
      <c r="X121" s="3">
        <f t="shared" si="31"/>
        <v>0</v>
      </c>
      <c r="AD121" s="3">
        <f>IF(AD118=AD120,0,AD120)</f>
        <v>0</v>
      </c>
      <c r="AE121" s="3">
        <f t="shared" ref="AE121:AW121" si="32">IF(AE118=AE120,0,AE120)</f>
        <v>0</v>
      </c>
      <c r="AF121" s="3">
        <f t="shared" si="32"/>
        <v>0</v>
      </c>
      <c r="AG121" s="3">
        <f t="shared" si="32"/>
        <v>0</v>
      </c>
      <c r="AH121" s="3">
        <f t="shared" si="32"/>
        <v>0</v>
      </c>
      <c r="AI121" s="3">
        <f t="shared" si="32"/>
        <v>0</v>
      </c>
      <c r="AJ121" s="3">
        <f t="shared" si="32"/>
        <v>0</v>
      </c>
      <c r="AK121" s="3">
        <f t="shared" si="32"/>
        <v>0</v>
      </c>
      <c r="AL121" s="3">
        <f t="shared" si="32"/>
        <v>0</v>
      </c>
      <c r="AM121" s="3">
        <f t="shared" si="32"/>
        <v>0</v>
      </c>
      <c r="AN121" s="3">
        <f t="shared" si="32"/>
        <v>0</v>
      </c>
      <c r="AO121" s="3">
        <f t="shared" si="32"/>
        <v>0</v>
      </c>
      <c r="AP121" s="3">
        <f t="shared" si="32"/>
        <v>0</v>
      </c>
      <c r="AQ121" s="3">
        <f t="shared" si="32"/>
        <v>0</v>
      </c>
      <c r="AR121" s="3">
        <f t="shared" si="32"/>
        <v>0</v>
      </c>
      <c r="AS121" s="3">
        <f t="shared" si="32"/>
        <v>0</v>
      </c>
      <c r="AT121" s="3">
        <f t="shared" si="32"/>
        <v>0</v>
      </c>
      <c r="AU121" s="3">
        <f t="shared" si="32"/>
        <v>0</v>
      </c>
      <c r="AV121" s="3">
        <f t="shared" si="32"/>
        <v>0</v>
      </c>
      <c r="AW121" s="3">
        <f t="shared" si="32"/>
        <v>0</v>
      </c>
    </row>
    <row r="122" spans="3:49" hidden="1">
      <c r="E122" s="3">
        <f>COUNTIF(E62:E111,E121)</f>
        <v>0</v>
      </c>
      <c r="F122" s="3">
        <f t="shared" ref="F122:X122" si="33">COUNTIF(F62:F111,F121)</f>
        <v>0</v>
      </c>
      <c r="G122" s="3">
        <f t="shared" si="33"/>
        <v>0</v>
      </c>
      <c r="H122" s="3">
        <f t="shared" si="33"/>
        <v>0</v>
      </c>
      <c r="I122" s="3">
        <f t="shared" si="33"/>
        <v>0</v>
      </c>
      <c r="J122" s="3">
        <f t="shared" si="33"/>
        <v>0</v>
      </c>
      <c r="K122" s="3">
        <f t="shared" si="33"/>
        <v>0</v>
      </c>
      <c r="L122" s="3">
        <f t="shared" si="33"/>
        <v>0</v>
      </c>
      <c r="M122" s="3">
        <f t="shared" si="33"/>
        <v>0</v>
      </c>
      <c r="N122" s="3">
        <f t="shared" si="33"/>
        <v>0</v>
      </c>
      <c r="O122" s="3">
        <f t="shared" si="33"/>
        <v>0</v>
      </c>
      <c r="P122" s="3">
        <f t="shared" si="33"/>
        <v>0</v>
      </c>
      <c r="Q122" s="3">
        <f t="shared" si="33"/>
        <v>0</v>
      </c>
      <c r="R122" s="3">
        <f t="shared" si="33"/>
        <v>0</v>
      </c>
      <c r="S122" s="3">
        <f t="shared" si="33"/>
        <v>0</v>
      </c>
      <c r="T122" s="3">
        <f t="shared" si="33"/>
        <v>0</v>
      </c>
      <c r="U122" s="3">
        <f t="shared" si="33"/>
        <v>0</v>
      </c>
      <c r="V122" s="3">
        <f t="shared" si="33"/>
        <v>0</v>
      </c>
      <c r="W122" s="3">
        <f t="shared" si="33"/>
        <v>0</v>
      </c>
      <c r="X122" s="3">
        <f t="shared" si="33"/>
        <v>0</v>
      </c>
      <c r="AD122" s="3">
        <f>COUNTIF(AD62:AD111,AD121)</f>
        <v>0</v>
      </c>
      <c r="AE122" s="3">
        <f t="shared" ref="AE122:AW122" si="34">COUNTIF(AE62:AE111,AE121)</f>
        <v>0</v>
      </c>
      <c r="AF122" s="3">
        <f t="shared" si="34"/>
        <v>0</v>
      </c>
      <c r="AG122" s="3">
        <f t="shared" si="34"/>
        <v>0</v>
      </c>
      <c r="AH122" s="3">
        <f t="shared" si="34"/>
        <v>0</v>
      </c>
      <c r="AI122" s="3">
        <f t="shared" si="34"/>
        <v>0</v>
      </c>
      <c r="AJ122" s="3">
        <f t="shared" si="34"/>
        <v>0</v>
      </c>
      <c r="AK122" s="3">
        <f t="shared" si="34"/>
        <v>0</v>
      </c>
      <c r="AL122" s="3">
        <f t="shared" si="34"/>
        <v>0</v>
      </c>
      <c r="AM122" s="3">
        <f t="shared" si="34"/>
        <v>0</v>
      </c>
      <c r="AN122" s="3">
        <f t="shared" si="34"/>
        <v>0</v>
      </c>
      <c r="AO122" s="3">
        <f t="shared" si="34"/>
        <v>0</v>
      </c>
      <c r="AP122" s="3">
        <f t="shared" si="34"/>
        <v>0</v>
      </c>
      <c r="AQ122" s="3">
        <f t="shared" si="34"/>
        <v>0</v>
      </c>
      <c r="AR122" s="3">
        <f t="shared" si="34"/>
        <v>0</v>
      </c>
      <c r="AS122" s="3">
        <f t="shared" si="34"/>
        <v>0</v>
      </c>
      <c r="AT122" s="3">
        <f t="shared" si="34"/>
        <v>0</v>
      </c>
      <c r="AU122" s="3">
        <f t="shared" si="34"/>
        <v>0</v>
      </c>
      <c r="AV122" s="3">
        <f t="shared" si="34"/>
        <v>0</v>
      </c>
      <c r="AW122" s="3">
        <f t="shared" si="34"/>
        <v>0</v>
      </c>
    </row>
    <row r="123" spans="3:49" hidden="1">
      <c r="E123" s="3">
        <f t="shared" ref="E123:X123" si="35">E119+E122</f>
        <v>50</v>
      </c>
      <c r="F123" s="3">
        <f t="shared" si="35"/>
        <v>50</v>
      </c>
      <c r="G123" s="3">
        <f t="shared" si="35"/>
        <v>50</v>
      </c>
      <c r="H123" s="3">
        <f t="shared" si="35"/>
        <v>50</v>
      </c>
      <c r="I123" s="3">
        <f t="shared" si="35"/>
        <v>50</v>
      </c>
      <c r="J123" s="3">
        <f t="shared" si="35"/>
        <v>50</v>
      </c>
      <c r="K123" s="3">
        <f t="shared" si="35"/>
        <v>50</v>
      </c>
      <c r="L123" s="3">
        <f t="shared" si="35"/>
        <v>50</v>
      </c>
      <c r="M123" s="3">
        <f t="shared" si="35"/>
        <v>50</v>
      </c>
      <c r="N123" s="3">
        <f t="shared" si="35"/>
        <v>50</v>
      </c>
      <c r="O123" s="3">
        <f t="shared" si="35"/>
        <v>50</v>
      </c>
      <c r="P123" s="3">
        <f t="shared" si="35"/>
        <v>50</v>
      </c>
      <c r="Q123" s="3">
        <f t="shared" si="35"/>
        <v>50</v>
      </c>
      <c r="R123" s="3">
        <f t="shared" si="35"/>
        <v>50</v>
      </c>
      <c r="S123" s="3">
        <f t="shared" si="35"/>
        <v>50</v>
      </c>
      <c r="T123" s="3">
        <f t="shared" si="35"/>
        <v>50</v>
      </c>
      <c r="U123" s="3">
        <f t="shared" si="35"/>
        <v>50</v>
      </c>
      <c r="V123" s="3">
        <f t="shared" si="35"/>
        <v>50</v>
      </c>
      <c r="W123" s="3">
        <f t="shared" si="35"/>
        <v>50</v>
      </c>
      <c r="X123" s="3">
        <f t="shared" si="35"/>
        <v>50</v>
      </c>
      <c r="AD123" s="3">
        <f t="shared" ref="AD123:AW123" si="36">AD119+AD122</f>
        <v>50</v>
      </c>
      <c r="AE123" s="3">
        <f t="shared" si="36"/>
        <v>50</v>
      </c>
      <c r="AF123" s="3">
        <f t="shared" si="36"/>
        <v>50</v>
      </c>
      <c r="AG123" s="3">
        <f t="shared" si="36"/>
        <v>50</v>
      </c>
      <c r="AH123" s="3">
        <f t="shared" si="36"/>
        <v>50</v>
      </c>
      <c r="AI123" s="3">
        <f t="shared" si="36"/>
        <v>50</v>
      </c>
      <c r="AJ123" s="3">
        <f t="shared" si="36"/>
        <v>50</v>
      </c>
      <c r="AK123" s="3">
        <f t="shared" si="36"/>
        <v>50</v>
      </c>
      <c r="AL123" s="3">
        <f t="shared" si="36"/>
        <v>50</v>
      </c>
      <c r="AM123" s="3">
        <f t="shared" si="36"/>
        <v>50</v>
      </c>
      <c r="AN123" s="3">
        <f t="shared" si="36"/>
        <v>50</v>
      </c>
      <c r="AO123" s="3">
        <f t="shared" si="36"/>
        <v>50</v>
      </c>
      <c r="AP123" s="3">
        <f t="shared" si="36"/>
        <v>50</v>
      </c>
      <c r="AQ123" s="3">
        <f t="shared" si="36"/>
        <v>50</v>
      </c>
      <c r="AR123" s="3">
        <f t="shared" si="36"/>
        <v>50</v>
      </c>
      <c r="AS123" s="3">
        <f t="shared" si="36"/>
        <v>50</v>
      </c>
      <c r="AT123" s="3">
        <f t="shared" si="36"/>
        <v>50</v>
      </c>
      <c r="AU123" s="3">
        <f t="shared" si="36"/>
        <v>50</v>
      </c>
      <c r="AV123" s="3">
        <f t="shared" si="36"/>
        <v>50</v>
      </c>
      <c r="AW123" s="3">
        <f t="shared" si="36"/>
        <v>50</v>
      </c>
    </row>
    <row r="124" spans="3:49" hidden="1">
      <c r="E124" s="3">
        <f>COUNT(E62:E111)</f>
        <v>0</v>
      </c>
      <c r="F124" s="3">
        <f t="shared" ref="F124:X124" si="37">COUNT(F62:F111)</f>
        <v>0</v>
      </c>
      <c r="G124" s="3">
        <f t="shared" si="37"/>
        <v>0</v>
      </c>
      <c r="H124" s="3">
        <f t="shared" si="37"/>
        <v>0</v>
      </c>
      <c r="I124" s="3">
        <f t="shared" si="37"/>
        <v>0</v>
      </c>
      <c r="J124" s="3">
        <f t="shared" si="37"/>
        <v>0</v>
      </c>
      <c r="K124" s="3">
        <f t="shared" si="37"/>
        <v>0</v>
      </c>
      <c r="L124" s="3">
        <f t="shared" si="37"/>
        <v>0</v>
      </c>
      <c r="M124" s="3">
        <f t="shared" si="37"/>
        <v>0</v>
      </c>
      <c r="N124" s="3">
        <f t="shared" si="37"/>
        <v>0</v>
      </c>
      <c r="O124" s="3">
        <f t="shared" si="37"/>
        <v>0</v>
      </c>
      <c r="P124" s="3">
        <f t="shared" si="37"/>
        <v>0</v>
      </c>
      <c r="Q124" s="3">
        <f t="shared" si="37"/>
        <v>0</v>
      </c>
      <c r="R124" s="3">
        <f t="shared" si="37"/>
        <v>0</v>
      </c>
      <c r="S124" s="3">
        <f t="shared" si="37"/>
        <v>0</v>
      </c>
      <c r="T124" s="3">
        <f t="shared" si="37"/>
        <v>0</v>
      </c>
      <c r="U124" s="3">
        <f t="shared" si="37"/>
        <v>0</v>
      </c>
      <c r="V124" s="3">
        <f t="shared" si="37"/>
        <v>0</v>
      </c>
      <c r="W124" s="3">
        <f t="shared" si="37"/>
        <v>0</v>
      </c>
      <c r="X124" s="3">
        <f t="shared" si="37"/>
        <v>0</v>
      </c>
      <c r="AD124" s="3">
        <f>COUNT(AD62:AD111)</f>
        <v>0</v>
      </c>
      <c r="AE124" s="3">
        <f t="shared" ref="AE124:AW124" si="38">COUNT(AE62:AE111)</f>
        <v>0</v>
      </c>
      <c r="AF124" s="3">
        <f t="shared" si="38"/>
        <v>0</v>
      </c>
      <c r="AG124" s="3">
        <f t="shared" si="38"/>
        <v>0</v>
      </c>
      <c r="AH124" s="3">
        <f t="shared" si="38"/>
        <v>0</v>
      </c>
      <c r="AI124" s="3">
        <f t="shared" si="38"/>
        <v>0</v>
      </c>
      <c r="AJ124" s="3">
        <f t="shared" si="38"/>
        <v>0</v>
      </c>
      <c r="AK124" s="3">
        <f t="shared" si="38"/>
        <v>0</v>
      </c>
      <c r="AL124" s="3">
        <f t="shared" si="38"/>
        <v>0</v>
      </c>
      <c r="AM124" s="3">
        <f t="shared" si="38"/>
        <v>0</v>
      </c>
      <c r="AN124" s="3">
        <f t="shared" si="38"/>
        <v>0</v>
      </c>
      <c r="AO124" s="3">
        <f t="shared" si="38"/>
        <v>0</v>
      </c>
      <c r="AP124" s="3">
        <f t="shared" si="38"/>
        <v>0</v>
      </c>
      <c r="AQ124" s="3">
        <f t="shared" si="38"/>
        <v>0</v>
      </c>
      <c r="AR124" s="3">
        <f t="shared" si="38"/>
        <v>0</v>
      </c>
      <c r="AS124" s="3">
        <f t="shared" si="38"/>
        <v>0</v>
      </c>
      <c r="AT124" s="3">
        <f t="shared" si="38"/>
        <v>0</v>
      </c>
      <c r="AU124" s="3">
        <f t="shared" si="38"/>
        <v>0</v>
      </c>
      <c r="AV124" s="3">
        <f t="shared" si="38"/>
        <v>0</v>
      </c>
      <c r="AW124" s="3">
        <f t="shared" si="38"/>
        <v>0</v>
      </c>
    </row>
    <row r="125" spans="3:49" hidden="1">
      <c r="C125" s="3">
        <f>COUNTIF(E125:AW125,"&gt;0")</f>
        <v>0</v>
      </c>
      <c r="E125" s="3">
        <f>IF(E124=0,-1,E124-E123)</f>
        <v>-1</v>
      </c>
      <c r="F125" s="3">
        <f t="shared" ref="F125:X125" si="39">IF(F124=0,-1,F124-F123)</f>
        <v>-1</v>
      </c>
      <c r="G125" s="3">
        <f t="shared" si="39"/>
        <v>-1</v>
      </c>
      <c r="H125" s="3">
        <f t="shared" si="39"/>
        <v>-1</v>
      </c>
      <c r="I125" s="3">
        <f t="shared" si="39"/>
        <v>-1</v>
      </c>
      <c r="J125" s="3">
        <f t="shared" si="39"/>
        <v>-1</v>
      </c>
      <c r="K125" s="3">
        <f t="shared" si="39"/>
        <v>-1</v>
      </c>
      <c r="L125" s="3">
        <f t="shared" si="39"/>
        <v>-1</v>
      </c>
      <c r="M125" s="3">
        <f t="shared" si="39"/>
        <v>-1</v>
      </c>
      <c r="N125" s="3">
        <f t="shared" si="39"/>
        <v>-1</v>
      </c>
      <c r="O125" s="3">
        <f t="shared" si="39"/>
        <v>-1</v>
      </c>
      <c r="P125" s="3">
        <f t="shared" si="39"/>
        <v>-1</v>
      </c>
      <c r="Q125" s="3">
        <f t="shared" si="39"/>
        <v>-1</v>
      </c>
      <c r="R125" s="3">
        <f t="shared" si="39"/>
        <v>-1</v>
      </c>
      <c r="S125" s="3">
        <f t="shared" si="39"/>
        <v>-1</v>
      </c>
      <c r="T125" s="3">
        <f t="shared" si="39"/>
        <v>-1</v>
      </c>
      <c r="U125" s="3">
        <f t="shared" si="39"/>
        <v>-1</v>
      </c>
      <c r="V125" s="3">
        <f t="shared" si="39"/>
        <v>-1</v>
      </c>
      <c r="W125" s="3">
        <f t="shared" si="39"/>
        <v>-1</v>
      </c>
      <c r="X125" s="3">
        <f t="shared" si="39"/>
        <v>-1</v>
      </c>
      <c r="AD125" s="3">
        <f>IF(AD124=0,-1,AD124-AD123)</f>
        <v>-1</v>
      </c>
      <c r="AE125" s="3">
        <f t="shared" ref="AE125:AW125" si="40">IF(AE124=0,-1,AE124-AE123)</f>
        <v>-1</v>
      </c>
      <c r="AF125" s="3">
        <f t="shared" si="40"/>
        <v>-1</v>
      </c>
      <c r="AG125" s="3">
        <f t="shared" si="40"/>
        <v>-1</v>
      </c>
      <c r="AH125" s="3">
        <f t="shared" si="40"/>
        <v>-1</v>
      </c>
      <c r="AI125" s="3">
        <f t="shared" si="40"/>
        <v>-1</v>
      </c>
      <c r="AJ125" s="3">
        <f t="shared" si="40"/>
        <v>-1</v>
      </c>
      <c r="AK125" s="3">
        <f t="shared" si="40"/>
        <v>-1</v>
      </c>
      <c r="AL125" s="3">
        <f t="shared" si="40"/>
        <v>-1</v>
      </c>
      <c r="AM125" s="3">
        <f t="shared" si="40"/>
        <v>-1</v>
      </c>
      <c r="AN125" s="3">
        <f t="shared" si="40"/>
        <v>-1</v>
      </c>
      <c r="AO125" s="3">
        <f t="shared" si="40"/>
        <v>-1</v>
      </c>
      <c r="AP125" s="3">
        <f t="shared" si="40"/>
        <v>-1</v>
      </c>
      <c r="AQ125" s="3">
        <f t="shared" si="40"/>
        <v>-1</v>
      </c>
      <c r="AR125" s="3">
        <f t="shared" si="40"/>
        <v>-1</v>
      </c>
      <c r="AS125" s="3">
        <f t="shared" si="40"/>
        <v>-1</v>
      </c>
      <c r="AT125" s="3">
        <f t="shared" si="40"/>
        <v>-1</v>
      </c>
      <c r="AU125" s="3">
        <f t="shared" si="40"/>
        <v>-1</v>
      </c>
      <c r="AV125" s="3">
        <f t="shared" si="40"/>
        <v>-1</v>
      </c>
      <c r="AW125" s="3">
        <f t="shared" si="40"/>
        <v>-1</v>
      </c>
    </row>
  </sheetData>
  <sheetProtection sheet="1" objects="1" scenarios="1" selectLockedCells="1"/>
  <mergeCells count="18">
    <mergeCell ref="C2:D2"/>
    <mergeCell ref="AB2:AC2"/>
    <mergeCell ref="D3:E3"/>
    <mergeCell ref="F3:M3"/>
    <mergeCell ref="N3:P3"/>
    <mergeCell ref="Q3:U3"/>
    <mergeCell ref="AC3:AD3"/>
    <mergeCell ref="A5:B6"/>
    <mergeCell ref="Z5:AA6"/>
    <mergeCell ref="AE3:AL3"/>
    <mergeCell ref="AM3:AO3"/>
    <mergeCell ref="AP3:AT3"/>
    <mergeCell ref="N4:P4"/>
    <mergeCell ref="Q4:U4"/>
    <mergeCell ref="AM4:AO4"/>
    <mergeCell ref="AP4:AT4"/>
    <mergeCell ref="C6:X6"/>
    <mergeCell ref="AB6:AW6"/>
  </mergeCells>
  <phoneticPr fontId="6"/>
  <conditionalFormatting sqref="Q3 AP3">
    <cfRule type="cellIs" dxfId="85" priority="85" stopIfTrue="1" operator="equal">
      <formula>"ここに入力"</formula>
    </cfRule>
  </conditionalFormatting>
  <conditionalFormatting sqref="Q4 AP4">
    <cfRule type="cellIs" dxfId="84" priority="86" stopIfTrue="1" operator="equal">
      <formula>"ここに入力"</formula>
    </cfRule>
  </conditionalFormatting>
  <conditionalFormatting sqref="B8:B57 AA8:AA57">
    <cfRule type="cellIs" dxfId="83" priority="84" stopIfTrue="1" operator="greaterThan">
      <formula>10000</formula>
    </cfRule>
  </conditionalFormatting>
  <conditionalFormatting sqref="E7">
    <cfRule type="expression" dxfId="82" priority="82">
      <formula>E$60&gt;=1</formula>
    </cfRule>
    <cfRule type="expression" dxfId="81" priority="83">
      <formula>E$125&gt;0</formula>
    </cfRule>
  </conditionalFormatting>
  <conditionalFormatting sqref="O7">
    <cfRule type="expression" dxfId="80" priority="80">
      <formula>O$60&gt;=1</formula>
    </cfRule>
    <cfRule type="expression" dxfId="79" priority="81">
      <formula>O$125&gt;0</formula>
    </cfRule>
  </conditionalFormatting>
  <conditionalFormatting sqref="P7">
    <cfRule type="expression" dxfId="78" priority="78">
      <formula>P$60&gt;=1</formula>
    </cfRule>
    <cfRule type="expression" dxfId="77" priority="79">
      <formula>P$125&gt;0</formula>
    </cfRule>
  </conditionalFormatting>
  <conditionalFormatting sqref="Q7">
    <cfRule type="expression" dxfId="76" priority="76">
      <formula>Q$60&gt;=1</formula>
    </cfRule>
    <cfRule type="expression" dxfId="75" priority="77">
      <formula>Q$125&gt;0</formula>
    </cfRule>
  </conditionalFormatting>
  <conditionalFormatting sqref="R7">
    <cfRule type="expression" dxfId="74" priority="74">
      <formula>R$60&gt;=1</formula>
    </cfRule>
    <cfRule type="expression" dxfId="73" priority="75">
      <formula>R$125&gt;0</formula>
    </cfRule>
  </conditionalFormatting>
  <conditionalFormatting sqref="S7">
    <cfRule type="expression" dxfId="72" priority="72">
      <formula>S$60&gt;=1</formula>
    </cfRule>
    <cfRule type="expression" dxfId="71" priority="73">
      <formula>S$125&gt;0</formula>
    </cfRule>
  </conditionalFormatting>
  <conditionalFormatting sqref="T7">
    <cfRule type="expression" dxfId="70" priority="70">
      <formula>T$60&gt;=1</formula>
    </cfRule>
    <cfRule type="expression" dxfId="69" priority="71">
      <formula>T$125&gt;0</formula>
    </cfRule>
  </conditionalFormatting>
  <conditionalFormatting sqref="U7">
    <cfRule type="expression" dxfId="68" priority="68">
      <formula>U$60&gt;=1</formula>
    </cfRule>
    <cfRule type="expression" dxfId="67" priority="69">
      <formula>U$125&gt;0</formula>
    </cfRule>
  </conditionalFormatting>
  <conditionalFormatting sqref="V7">
    <cfRule type="expression" dxfId="66" priority="66">
      <formula>V$60&gt;=1</formula>
    </cfRule>
    <cfRule type="expression" dxfId="65" priority="67">
      <formula>V$125&gt;0</formula>
    </cfRule>
  </conditionalFormatting>
  <conditionalFormatting sqref="W7">
    <cfRule type="expression" dxfId="64" priority="64">
      <formula>W$60&gt;=1</formula>
    </cfRule>
    <cfRule type="expression" dxfId="63" priority="65">
      <formula>W$125&gt;0</formula>
    </cfRule>
  </conditionalFormatting>
  <conditionalFormatting sqref="X7">
    <cfRule type="expression" dxfId="62" priority="62">
      <formula>X$60&gt;=1</formula>
    </cfRule>
    <cfRule type="expression" dxfId="61" priority="63">
      <formula>X$125&gt;0</formula>
    </cfRule>
  </conditionalFormatting>
  <conditionalFormatting sqref="F7">
    <cfRule type="expression" dxfId="60" priority="60">
      <formula>F$60&gt;=1</formula>
    </cfRule>
    <cfRule type="expression" dxfId="59" priority="61">
      <formula>F$125&gt;0</formula>
    </cfRule>
  </conditionalFormatting>
  <conditionalFormatting sqref="G7">
    <cfRule type="expression" dxfId="58" priority="58">
      <formula>G$60&gt;=1</formula>
    </cfRule>
    <cfRule type="expression" dxfId="57" priority="59">
      <formula>G$125&gt;0</formula>
    </cfRule>
  </conditionalFormatting>
  <conditionalFormatting sqref="H7">
    <cfRule type="expression" dxfId="56" priority="56">
      <formula>H$60&gt;=1</formula>
    </cfRule>
    <cfRule type="expression" dxfId="55" priority="57">
      <formula>H$125&gt;0</formula>
    </cfRule>
  </conditionalFormatting>
  <conditionalFormatting sqref="I7">
    <cfRule type="expression" dxfId="54" priority="54">
      <formula>I$60&gt;=1</formula>
    </cfRule>
    <cfRule type="expression" dxfId="53" priority="55">
      <formula>I$125&gt;0</formula>
    </cfRule>
  </conditionalFormatting>
  <conditionalFormatting sqref="J7">
    <cfRule type="expression" dxfId="52" priority="52">
      <formula>J$60&gt;=1</formula>
    </cfRule>
    <cfRule type="expression" dxfId="51" priority="53">
      <formula>J$125&gt;0</formula>
    </cfRule>
  </conditionalFormatting>
  <conditionalFormatting sqref="K7">
    <cfRule type="expression" dxfId="50" priority="50">
      <formula>K$60&gt;=1</formula>
    </cfRule>
    <cfRule type="expression" dxfId="49" priority="51">
      <formula>K$125&gt;0</formula>
    </cfRule>
  </conditionalFormatting>
  <conditionalFormatting sqref="L7">
    <cfRule type="expression" dxfId="48" priority="48">
      <formula>L$60&gt;=1</formula>
    </cfRule>
    <cfRule type="expression" dxfId="47" priority="49">
      <formula>L$125&gt;0</formula>
    </cfRule>
  </conditionalFormatting>
  <conditionalFormatting sqref="M7">
    <cfRule type="expression" dxfId="46" priority="46">
      <formula>M$60&gt;=1</formula>
    </cfRule>
    <cfRule type="expression" dxfId="45" priority="47">
      <formula>M$125&gt;0</formula>
    </cfRule>
  </conditionalFormatting>
  <conditionalFormatting sqref="N7">
    <cfRule type="expression" dxfId="44" priority="44">
      <formula>N$60&gt;=1</formula>
    </cfRule>
    <cfRule type="expression" dxfId="43" priority="45">
      <formula>N$125&gt;0</formula>
    </cfRule>
  </conditionalFormatting>
  <conditionalFormatting sqref="AD7">
    <cfRule type="expression" dxfId="42" priority="42">
      <formula>AD$60&gt;=1</formula>
    </cfRule>
    <cfRule type="expression" dxfId="41" priority="43">
      <formula>AD$125&gt;0</formula>
    </cfRule>
  </conditionalFormatting>
  <conditionalFormatting sqref="AN7">
    <cfRule type="expression" dxfId="40" priority="40">
      <formula>AN$60&gt;=1</formula>
    </cfRule>
    <cfRule type="expression" dxfId="39" priority="41">
      <formula>AN$125&gt;0</formula>
    </cfRule>
  </conditionalFormatting>
  <conditionalFormatting sqref="AO7">
    <cfRule type="expression" dxfId="38" priority="38">
      <formula>AO$60&gt;=1</formula>
    </cfRule>
    <cfRule type="expression" dxfId="37" priority="39">
      <formula>AO$125&gt;0</formula>
    </cfRule>
  </conditionalFormatting>
  <conditionalFormatting sqref="AP7">
    <cfRule type="expression" dxfId="36" priority="36">
      <formula>AP$60&gt;=1</formula>
    </cfRule>
    <cfRule type="expression" dxfId="35" priority="37">
      <formula>AP$125&gt;0</formula>
    </cfRule>
  </conditionalFormatting>
  <conditionalFormatting sqref="AQ7">
    <cfRule type="expression" dxfId="34" priority="34">
      <formula>AQ$60&gt;=1</formula>
    </cfRule>
    <cfRule type="expression" dxfId="33" priority="35">
      <formula>AQ$125&gt;0</formula>
    </cfRule>
  </conditionalFormatting>
  <conditionalFormatting sqref="AR7">
    <cfRule type="expression" dxfId="32" priority="32">
      <formula>AR$60&gt;=1</formula>
    </cfRule>
    <cfRule type="expression" dxfId="31" priority="33">
      <formula>AR$125&gt;0</formula>
    </cfRule>
  </conditionalFormatting>
  <conditionalFormatting sqref="AS7">
    <cfRule type="expression" dxfId="30" priority="30">
      <formula>AS$60&gt;=1</formula>
    </cfRule>
    <cfRule type="expression" dxfId="29" priority="31">
      <formula>AS$125&gt;0</formula>
    </cfRule>
  </conditionalFormatting>
  <conditionalFormatting sqref="AT7">
    <cfRule type="expression" dxfId="28" priority="28">
      <formula>AT$60&gt;=1</formula>
    </cfRule>
    <cfRule type="expression" dxfId="27" priority="29">
      <formula>AT$125&gt;0</formula>
    </cfRule>
  </conditionalFormatting>
  <conditionalFormatting sqref="AU7">
    <cfRule type="expression" dxfId="26" priority="26">
      <formula>AU$60&gt;=1</formula>
    </cfRule>
    <cfRule type="expression" dxfId="25" priority="27">
      <formula>AU$125&gt;0</formula>
    </cfRule>
  </conditionalFormatting>
  <conditionalFormatting sqref="AV7">
    <cfRule type="expression" dxfId="24" priority="24">
      <formula>AV$60&gt;=1</formula>
    </cfRule>
    <cfRule type="expression" dxfId="23" priority="25">
      <formula>AV$125&gt;0</formula>
    </cfRule>
  </conditionalFormatting>
  <conditionalFormatting sqref="AW7">
    <cfRule type="expression" dxfId="22" priority="22">
      <formula>AW$60&gt;=1</formula>
    </cfRule>
    <cfRule type="expression" dxfId="21" priority="23">
      <formula>AW$125&gt;0</formula>
    </cfRule>
  </conditionalFormatting>
  <conditionalFormatting sqref="AE7">
    <cfRule type="expression" dxfId="20" priority="20">
      <formula>AE$60&gt;=1</formula>
    </cfRule>
    <cfRule type="expression" dxfId="19" priority="21">
      <formula>AE$125&gt;0</formula>
    </cfRule>
  </conditionalFormatting>
  <conditionalFormatting sqref="AF7">
    <cfRule type="expression" dxfId="18" priority="18">
      <formula>AF$60&gt;=1</formula>
    </cfRule>
    <cfRule type="expression" dxfId="17" priority="19">
      <formula>AF$125&gt;0</formula>
    </cfRule>
  </conditionalFormatting>
  <conditionalFormatting sqref="AG7">
    <cfRule type="expression" dxfId="16" priority="16">
      <formula>AG$60&gt;=1</formula>
    </cfRule>
    <cfRule type="expression" dxfId="15" priority="17">
      <formula>AG$125&gt;0</formula>
    </cfRule>
  </conditionalFormatting>
  <conditionalFormatting sqref="AH7">
    <cfRule type="expression" dxfId="14" priority="14">
      <formula>AH$60&gt;=1</formula>
    </cfRule>
    <cfRule type="expression" dxfId="13" priority="15">
      <formula>AH$125&gt;0</formula>
    </cfRule>
  </conditionalFormatting>
  <conditionalFormatting sqref="AI7">
    <cfRule type="expression" dxfId="12" priority="12">
      <formula>AI$60&gt;=1</formula>
    </cfRule>
    <cfRule type="expression" dxfId="11" priority="13">
      <formula>AI$125&gt;0</formula>
    </cfRule>
  </conditionalFormatting>
  <conditionalFormatting sqref="AJ7">
    <cfRule type="expression" dxfId="10" priority="10">
      <formula>AJ$60&gt;=1</formula>
    </cfRule>
    <cfRule type="expression" dxfId="9" priority="11">
      <formula>AJ$125&gt;0</formula>
    </cfRule>
  </conditionalFormatting>
  <conditionalFormatting sqref="AK7">
    <cfRule type="expression" dxfId="8" priority="8">
      <formula>AK$60&gt;=1</formula>
    </cfRule>
    <cfRule type="expression" dxfId="7" priority="9">
      <formula>AK$125&gt;0</formula>
    </cfRule>
  </conditionalFormatting>
  <conditionalFormatting sqref="AL7">
    <cfRule type="expression" dxfId="6" priority="6">
      <formula>AL$60&gt;=1</formula>
    </cfRule>
    <cfRule type="expression" dxfId="5" priority="7">
      <formula>AL$125&gt;0</formula>
    </cfRule>
  </conditionalFormatting>
  <conditionalFormatting sqref="AM7">
    <cfRule type="expression" dxfId="4" priority="4">
      <formula>AM$60&gt;=1</formula>
    </cfRule>
    <cfRule type="expression" dxfId="3" priority="5">
      <formula>AM$125&gt;0</formula>
    </cfRule>
  </conditionalFormatting>
  <conditionalFormatting sqref="AA62:AA111">
    <cfRule type="cellIs" dxfId="2" priority="2" stopIfTrue="1" operator="greaterThan">
      <formula>10000</formula>
    </cfRule>
  </conditionalFormatting>
  <conditionalFormatting sqref="E62:Y111">
    <cfRule type="expression" dxfId="1" priority="3">
      <formula>#REF!&gt;E$59</formula>
    </cfRule>
  </conditionalFormatting>
  <conditionalFormatting sqref="AD62:AW111">
    <cfRule type="expression" dxfId="0" priority="1">
      <formula>#REF!&gt;AD$59</formula>
    </cfRule>
  </conditionalFormatting>
  <pageMargins left="0.59" right="0.39000000000000007" top="0.39000000000000007" bottom="0.2" header="0.51" footer="0.51"/>
  <pageSetup paperSize="9" orientation="portrait" verticalDpi="4294967292" r:id="rId1"/>
  <extLst>
    <ext xmlns:mx="http://schemas.microsoft.com/office/mac/excel/2008/main" uri="{64002731-A6B0-56B0-2670-7721B7C09600}">
      <mx:PLV Mode="1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3"/>
  <dimension ref="A1:AK401"/>
  <sheetViews>
    <sheetView workbookViewId="0">
      <selection activeCell="U11" sqref="U11"/>
    </sheetView>
  </sheetViews>
  <sheetFormatPr defaultColWidth="12.625" defaultRowHeight="14.25"/>
  <cols>
    <col min="1" max="1" width="7.625" style="18" customWidth="1"/>
    <col min="2" max="2" width="8.75" style="18" customWidth="1"/>
    <col min="3" max="5" width="5.375" style="18" customWidth="1"/>
    <col min="6" max="8" width="12.625" style="18"/>
    <col min="9" max="10" width="5.5" style="18" customWidth="1"/>
    <col min="11" max="36" width="4.5" style="18" customWidth="1"/>
    <col min="37" max="16384" width="12.625" style="18"/>
  </cols>
  <sheetData>
    <row r="1" spans="1:37">
      <c r="A1" s="18" t="s">
        <v>21</v>
      </c>
      <c r="B1" s="18" t="s">
        <v>22</v>
      </c>
      <c r="C1" s="18" t="s">
        <v>23</v>
      </c>
      <c r="D1" s="18" t="s">
        <v>18</v>
      </c>
      <c r="E1" s="18" t="s">
        <v>24</v>
      </c>
      <c r="F1" s="18" t="s">
        <v>25</v>
      </c>
      <c r="G1" s="18" t="s">
        <v>26</v>
      </c>
      <c r="H1" s="18" t="s">
        <v>27</v>
      </c>
      <c r="I1" s="18" t="s">
        <v>608</v>
      </c>
      <c r="J1" s="18" t="s">
        <v>609</v>
      </c>
      <c r="K1" s="18" t="s">
        <v>28</v>
      </c>
      <c r="L1" s="18" t="s">
        <v>29</v>
      </c>
      <c r="M1" s="18" t="s">
        <v>30</v>
      </c>
      <c r="N1" s="18" t="s">
        <v>31</v>
      </c>
      <c r="O1" s="18" t="s">
        <v>32</v>
      </c>
      <c r="P1" s="18" t="s">
        <v>33</v>
      </c>
      <c r="Q1" s="18" t="s">
        <v>34</v>
      </c>
      <c r="R1" s="18" t="s">
        <v>35</v>
      </c>
      <c r="S1" s="18" t="s">
        <v>36</v>
      </c>
      <c r="T1" s="18" t="s">
        <v>37</v>
      </c>
      <c r="U1" s="18" t="s">
        <v>38</v>
      </c>
      <c r="V1" s="18" t="s">
        <v>39</v>
      </c>
      <c r="W1" s="18" t="s">
        <v>40</v>
      </c>
      <c r="X1" s="18" t="s">
        <v>41</v>
      </c>
      <c r="Y1" s="18" t="s">
        <v>42</v>
      </c>
      <c r="Z1" s="18" t="s">
        <v>43</v>
      </c>
      <c r="AA1" s="18" t="s">
        <v>44</v>
      </c>
      <c r="AB1" s="18" t="s">
        <v>45</v>
      </c>
      <c r="AC1" s="18" t="s">
        <v>46</v>
      </c>
      <c r="AD1" s="18" t="s">
        <v>47</v>
      </c>
      <c r="AE1" s="18" t="s">
        <v>48</v>
      </c>
      <c r="AF1" s="18" t="s">
        <v>49</v>
      </c>
      <c r="AG1" s="18" t="s">
        <v>50</v>
      </c>
      <c r="AH1" s="18" t="s">
        <v>51</v>
      </c>
      <c r="AI1" s="18" t="s">
        <v>52</v>
      </c>
      <c r="AJ1" s="18" t="s">
        <v>53</v>
      </c>
    </row>
    <row r="2" spans="1:37">
      <c r="A2" s="216" t="str">
        <f>IF(csv!AJ2&lt;=csv!A$401,csv!AO2,"")</f>
        <v/>
      </c>
      <c r="B2" s="139" t="str">
        <f>IF($A2="","",IF(VLOOKUP(csv!A$402,範囲CSV,2,FALSE)="","",VLOOKUP(csv!A$402,範囲CSV,2,FALSE)))</f>
        <v/>
      </c>
      <c r="C2" s="139" t="str">
        <f>IF($A2="","",IF(VLOOKUP(csv!$AJ2,範囲CSV,3,FALSE)="","",VLOOKUP(csv!$AJ2,範囲CSV,3,FALSE)))</f>
        <v/>
      </c>
      <c r="D2" s="139" t="str">
        <f>IF($A2="","",IF(VLOOKUP(csv!$AJ2,範囲CSV,4,FALSE)="","",VLOOKUP(csv!$AJ2,範囲CSV,4,FALSE)))</f>
        <v/>
      </c>
      <c r="E2" s="139" t="str">
        <f>IF($A2="","",IF(VLOOKUP(csv!$AJ2,範囲CSV,5,FALSE)="","",IF(VLOOKUP(csv!$AJ2,範囲CSV,5,FALSE)&gt;10000,"",VLOOKUP(csv!$AJ2,範囲CSV,5,FALSE))))</f>
        <v/>
      </c>
      <c r="F2" s="139" t="str">
        <f>IF($A2="","",IF(VLOOKUP(csv!$AJ2,範囲CSV,6,FALSE)="","",VLOOKUP(csv!$AJ2,範囲CSV,6,FALSE)))</f>
        <v/>
      </c>
      <c r="G2" s="139" t="str">
        <f>IF(A2="","",IF(VLOOKUP(csv!$AJ2,範囲CSV,7,FALSE)="","",VLOOKUP(csv!$AJ2,範囲CSV,7,FALSE)))</f>
        <v/>
      </c>
      <c r="H2" s="139" t="str">
        <f>IF($A2="","",IF(VLOOKUP(csv!$AJ2,範囲CSV,8,FALSE)="","",VLOOKUP(csv!$AJ2,範囲CSV,8,FALSE)))</f>
        <v/>
      </c>
      <c r="I2" s="216"/>
      <c r="J2" s="216"/>
      <c r="K2" s="139" t="str">
        <f>IF(A2="","",IF(VLOOKUP(csv!$AJ2,範囲CSV,9,FALSE)="","",VLOOKUP(csv!$AJ2,範囲CSV,9,FALSE)))</f>
        <v/>
      </c>
      <c r="L2" s="139" t="str">
        <f>IF($A2="","",IF(VLOOKUP(csv!$AJ2,範囲CSV,10,FALSE)="","",VLOOKUP(csv!$AJ2,範囲CSV,10,FALSE)))</f>
        <v/>
      </c>
      <c r="M2" s="139" t="str">
        <f t="shared" ref="M2:M65" si="0">IF($A2="","",IF(VLOOKUP($A2,生年,21,FALSE)="","",VLOOKUP($A2,生年,21,FALSE)))</f>
        <v/>
      </c>
      <c r="N2" s="139" t="str">
        <f t="shared" ref="N2:N65" si="1">IF($A2="","",IF(VLOOKUP($A2,生年,22,FALSE)="","",VLOOKUP($A2,生年,22,FALSE)))</f>
        <v/>
      </c>
      <c r="O2" s="139" t="str">
        <f>IF($A2="","",IF(VLOOKUP(csv!$AJ2,範囲CSV,13,FALSE)="","",VLOOKUP(csv!$AJ2,範囲CSV,13,FALSE)))</f>
        <v/>
      </c>
      <c r="P2" s="139" t="str">
        <f>IF($A2="","",IF(VLOOKUP(csv!$AJ2,範囲CSV,14,FALSE)="","",VLOOKUP(csv!$AJ2,範囲CSV,14,FALSE)))</f>
        <v/>
      </c>
      <c r="Q2" s="139" t="str">
        <f>IF($A2="","",IF(VLOOKUP(csv!$AJ2,範囲CSV,15,FALSE)="","",VLOOKUP(csv!$AJ2,範囲CSV,15,FALSE)))</f>
        <v/>
      </c>
      <c r="R2" s="139" t="str">
        <f>IF($A2="","",IF(VLOOKUP(csv!$AJ2,範囲CSV,16,FALSE)="","",VLOOKUP(csv!$AJ2,範囲CSV,16,FALSE)))</f>
        <v/>
      </c>
      <c r="S2" s="139" t="str">
        <f>IF($A2="","",IF(VLOOKUP(csv!$AJ2,範囲CSV,17,FALSE)="","",VLOOKUP(csv!$AJ2,範囲CSV,17,FALSE)))</f>
        <v/>
      </c>
      <c r="T2" s="139" t="str">
        <f>IF($A2="","",IF(VLOOKUP(csv!$AJ2,範囲CSV,18,FALSE)="","",VLOOKUP(csv!$AJ2,範囲CSV,18,FALSE)))</f>
        <v/>
      </c>
      <c r="U2" s="139" t="str">
        <f>IF($A2="","",IF(VLOOKUP(csv!$AJ2,範囲CSV,19,FALSE)="","",VLOOKUP(csv!$AJ2,範囲CSV,19,FALSE)))</f>
        <v/>
      </c>
      <c r="V2" s="139" t="str">
        <f>IF($A2="","",IF(VLOOKUP(csv!$AJ2,範囲CSV,20,FALSE)="","",VLOOKUP(csv!$AJ2,範囲CSV,20,FALSE)))</f>
        <v/>
      </c>
      <c r="W2" s="139" t="str">
        <f>IF($A2="","",IF(VLOOKUP(csv!$AJ2,範囲CSV,21,FALSE)="","",VLOOKUP(csv!$AJ2,範囲CSV,21,FALSE)))</f>
        <v/>
      </c>
      <c r="X2" s="139" t="str">
        <f>IF($A2="","",IF(VLOOKUP(csv!$AJ2,範囲CSV,22,FALSE)="","",VLOOKUP(csv!$AJ2,範囲CSV,22,FALSE)))</f>
        <v/>
      </c>
      <c r="Y2" s="139" t="str">
        <f>IF($A2="","",IF(VLOOKUP(csv!$AJ2,範囲CSV,23,FALSE)="","",VLOOKUP(csv!$AJ2,範囲CSV,23,FALSE)))</f>
        <v/>
      </c>
      <c r="Z2" s="139" t="str">
        <f>IF($A2="","",IF(VLOOKUP(csv!$AJ2,範囲CSV,24,FALSE)="","",VLOOKUP(csv!$AJ2,範囲CSV,24,FALSE)))</f>
        <v/>
      </c>
      <c r="AA2" s="139" t="str">
        <f>IF($A2="","",IF(VLOOKUP(csv!$AJ2,範囲CSV,25,FALSE)="","",VLOOKUP(csv!$AJ2,範囲CSV,25,FALSE)))</f>
        <v/>
      </c>
      <c r="AB2" s="139" t="str">
        <f>IF($A2="","",IF(VLOOKUP(csv!$AJ2,範囲CSV,26,FALSE)="","",VLOOKUP(csv!$AJ2,範囲CSV,26,FALSE)))</f>
        <v/>
      </c>
      <c r="AC2" s="139" t="str">
        <f>IF($A2="","",IF(VLOOKUP(csv!$AJ2,範囲CSV,27,FALSE)="","",VLOOKUP(csv!$AJ2,範囲CSV,27,FALSE)))</f>
        <v/>
      </c>
      <c r="AD2" s="139" t="str">
        <f>IF($A2="","",IF(VLOOKUP(csv!$AJ2,範囲CSV,28,FALSE)="","",VLOOKUP(csv!$AJ2,範囲CSV,28,FALSE)))</f>
        <v/>
      </c>
      <c r="AE2" s="139" t="str">
        <f>IF($A2="","",IF(VLOOKUP(csv!$AJ2,範囲CSV,29,FALSE)="","",VLOOKUP(csv!$AJ2,範囲CSV,29,FALSE)))</f>
        <v/>
      </c>
      <c r="AF2" s="139" t="str">
        <f>IF($A2="","",IF(VLOOKUP(csv!$AJ2,範囲CSV,30,FALSE)="","",VLOOKUP(csv!$AJ2,範囲CSV,30,FALSE)))</f>
        <v/>
      </c>
      <c r="AG2" s="139" t="str">
        <f>IF($A2="","",IF(VLOOKUP(csv!$AJ2,範囲CSV,31,FALSE)="","",VLOOKUP(csv!$AJ2,範囲CSV,31,FALSE)))</f>
        <v/>
      </c>
      <c r="AH2" s="139" t="str">
        <f>IF($A2="","",IF(VLOOKUP(csv!$AJ2,範囲CSV,32,FALSE)="","",VLOOKUP(csv!$AJ2,範囲CSV,32,FALSE)))</f>
        <v/>
      </c>
      <c r="AI2" s="139" t="str">
        <f>IF($A2="","",IF(VLOOKUP(csv!$AJ2,範囲CSV,33,FALSE)="","",VLOOKUP(csv!$AJ2,範囲CSV,33,FALSE)))</f>
        <v/>
      </c>
      <c r="AJ2" s="139" t="str">
        <f>IF($A2="","",IF(VLOOKUP(csv!$AJ2,範囲CSV,34,FALSE)="","",VLOOKUP(csv!$AJ2,範囲CSV,34,FALSE)))</f>
        <v/>
      </c>
      <c r="AK2" s="139"/>
    </row>
    <row r="3" spans="1:37">
      <c r="A3" s="216" t="str">
        <f>IF(csv!AJ3&lt;=csv!A$401,csv!AO3,"")</f>
        <v/>
      </c>
      <c r="B3" s="216" t="str">
        <f>IF($A3="","",IF(VLOOKUP(csv!A$402,範囲CSV,2,FALSE)="","",VLOOKUP(csv!A$402,範囲CSV,2,FALSE)))</f>
        <v/>
      </c>
      <c r="C3" s="139" t="str">
        <f>IF($A3="","",IF(VLOOKUP(csv!$AJ3,範囲CSV,3,FALSE)="","",VLOOKUP(csv!$AJ3,範囲CSV,3,FALSE)))</f>
        <v/>
      </c>
      <c r="D3" s="139" t="str">
        <f>IF($A3="","",IF(VLOOKUP(csv!$AJ3,範囲CSV,4,FALSE)="","",VLOOKUP(csv!$AJ3,範囲CSV,4,FALSE)))</f>
        <v/>
      </c>
      <c r="E3" s="139" t="str">
        <f>IF($A3="","",IF(VLOOKUP(csv!$AJ3,範囲CSV,5,FALSE)="","",IF(VLOOKUP(csv!$AJ3,範囲CSV,5,FALSE)&gt;10000,"",VLOOKUP(csv!$AJ3,範囲CSV,5,FALSE))))</f>
        <v/>
      </c>
      <c r="F3" s="139" t="str">
        <f>IF($A3="","",IF(VLOOKUP(csv!$AJ3,範囲CSV,6,FALSE)="","",VLOOKUP(csv!$AJ3,範囲CSV,6,FALSE)))</f>
        <v/>
      </c>
      <c r="G3" s="139" t="str">
        <f>IF(A3="","",IF(VLOOKUP(csv!$AJ3,範囲CSV,7,FALSE)="","",VLOOKUP(csv!$AJ3,範囲CSV,7,FALSE)))</f>
        <v/>
      </c>
      <c r="H3" s="139" t="str">
        <f>IF($A3="","",IF(VLOOKUP(csv!$AJ3,範囲CSV,8,FALSE)="","",VLOOKUP(csv!$AJ3,範囲CSV,8,FALSE)))</f>
        <v/>
      </c>
      <c r="I3" s="216"/>
      <c r="J3" s="216"/>
      <c r="K3" s="139" t="str">
        <f>IF(A3="","",IF(VLOOKUP(csv!$AJ3,範囲CSV,9,FALSE)="","",VLOOKUP(csv!$AJ3,範囲CSV,9,FALSE)))</f>
        <v/>
      </c>
      <c r="L3" s="139" t="str">
        <f>IF($A3="","",IF(VLOOKUP(csv!$AJ3,範囲CSV,10,FALSE)="","",VLOOKUP(csv!$AJ3,範囲CSV,10,FALSE)))</f>
        <v/>
      </c>
      <c r="M3" s="216" t="str">
        <f t="shared" si="0"/>
        <v/>
      </c>
      <c r="N3" s="216" t="str">
        <f t="shared" si="1"/>
        <v/>
      </c>
      <c r="O3" s="139" t="str">
        <f>IF($A3="","",IF(VLOOKUP(csv!$AJ3,範囲CSV,13,FALSE)="","",VLOOKUP(csv!$AJ3,範囲CSV,13,FALSE)))</f>
        <v/>
      </c>
      <c r="P3" s="139" t="str">
        <f>IF($A3="","",IF(VLOOKUP(csv!$AJ3,範囲CSV,14,FALSE)="","",VLOOKUP(csv!$AJ3,範囲CSV,14,FALSE)))</f>
        <v/>
      </c>
      <c r="Q3" s="139" t="str">
        <f>IF($A3="","",IF(VLOOKUP(csv!$AJ3,範囲CSV,15,FALSE)="","",VLOOKUP(csv!$AJ3,範囲CSV,15,FALSE)))</f>
        <v/>
      </c>
      <c r="R3" s="139" t="str">
        <f>IF($A3="","",IF(VLOOKUP(csv!$AJ3,範囲CSV,16,FALSE)="","",VLOOKUP(csv!$AJ3,範囲CSV,16,FALSE)))</f>
        <v/>
      </c>
      <c r="S3" s="139" t="str">
        <f>IF($A3="","",IF(VLOOKUP(csv!$AJ3,範囲CSV,17,FALSE)="","",VLOOKUP(csv!$AJ3,範囲CSV,17,FALSE)))</f>
        <v/>
      </c>
      <c r="T3" s="139" t="str">
        <f>IF($A3="","",IF(VLOOKUP(csv!$AJ3,範囲CSV,18,FALSE)="","",VLOOKUP(csv!$AJ3,範囲CSV,18,FALSE)))</f>
        <v/>
      </c>
      <c r="U3" s="139" t="str">
        <f>IF($A3="","",IF(VLOOKUP(csv!$AJ3,範囲CSV,19,FALSE)="","",VLOOKUP(csv!$AJ3,範囲CSV,19,FALSE)))</f>
        <v/>
      </c>
      <c r="V3" s="139" t="str">
        <f>IF($A3="","",IF(VLOOKUP(csv!$AJ3,範囲CSV,20,FALSE)="","",VLOOKUP(csv!$AJ3,範囲CSV,20,FALSE)))</f>
        <v/>
      </c>
      <c r="W3" s="139" t="str">
        <f>IF($A3="","",IF(VLOOKUP(csv!$AJ3,範囲CSV,21,FALSE)="","",VLOOKUP(csv!$AJ3,範囲CSV,21,FALSE)))</f>
        <v/>
      </c>
      <c r="X3" s="139" t="str">
        <f>IF($A3="","",IF(VLOOKUP(csv!$AJ3,範囲CSV,22,FALSE)="","",VLOOKUP(csv!$AJ3,範囲CSV,22,FALSE)))</f>
        <v/>
      </c>
      <c r="Y3" s="139" t="str">
        <f>IF($A3="","",IF(VLOOKUP(csv!$AJ3,範囲CSV,23,FALSE)="","",VLOOKUP(csv!$AJ3,範囲CSV,23,FALSE)))</f>
        <v/>
      </c>
      <c r="Z3" s="139" t="str">
        <f>IF($A3="","",IF(VLOOKUP(csv!$AJ3,範囲CSV,24,FALSE)="","",VLOOKUP(csv!$AJ3,範囲CSV,24,FALSE)))</f>
        <v/>
      </c>
      <c r="AA3" s="139" t="str">
        <f>IF($A3="","",IF(VLOOKUP(csv!$AJ3,範囲CSV,25,FALSE)="","",VLOOKUP(csv!$AJ3,範囲CSV,25,FALSE)))</f>
        <v/>
      </c>
      <c r="AB3" s="139" t="str">
        <f>IF($A3="","",IF(VLOOKUP(csv!$AJ3,範囲CSV,26,FALSE)="","",VLOOKUP(csv!$AJ3,範囲CSV,26,FALSE)))</f>
        <v/>
      </c>
      <c r="AC3" s="139" t="str">
        <f>IF($A3="","",IF(VLOOKUP(csv!$AJ3,範囲CSV,27,FALSE)="","",VLOOKUP(csv!$AJ3,範囲CSV,27,FALSE)))</f>
        <v/>
      </c>
      <c r="AD3" s="139" t="str">
        <f>IF($A3="","",IF(VLOOKUP(csv!$AJ3,範囲CSV,28,FALSE)="","",VLOOKUP(csv!$AJ3,範囲CSV,28,FALSE)))</f>
        <v/>
      </c>
      <c r="AE3" s="139" t="str">
        <f>IF($A3="","",IF(VLOOKUP(csv!$AJ3,範囲CSV,29,FALSE)="","",VLOOKUP(csv!$AJ3,範囲CSV,29,FALSE)))</f>
        <v/>
      </c>
      <c r="AF3" s="139" t="str">
        <f>IF($A3="","",IF(VLOOKUP(csv!$AJ3,範囲CSV,30,FALSE)="","",VLOOKUP(csv!$AJ3,範囲CSV,30,FALSE)))</f>
        <v/>
      </c>
      <c r="AG3" s="139" t="str">
        <f>IF($A3="","",IF(VLOOKUP(csv!$AJ3,範囲CSV,31,FALSE)="","",VLOOKUP(csv!$AJ3,範囲CSV,31,FALSE)))</f>
        <v/>
      </c>
      <c r="AH3" s="139" t="str">
        <f>IF($A3="","",IF(VLOOKUP(csv!$AJ3,範囲CSV,32,FALSE)="","",VLOOKUP(csv!$AJ3,範囲CSV,32,FALSE)))</f>
        <v/>
      </c>
      <c r="AI3" s="139" t="str">
        <f>IF($A3="","",IF(VLOOKUP(csv!$AJ3,範囲CSV,33,FALSE)="","",VLOOKUP(csv!$AJ3,範囲CSV,33,FALSE)))</f>
        <v/>
      </c>
      <c r="AJ3" s="139" t="str">
        <f>IF($A3="","",IF(VLOOKUP(csv!$AJ3,範囲CSV,34,FALSE)="","",VLOOKUP(csv!$AJ3,範囲CSV,34,FALSE)))</f>
        <v/>
      </c>
      <c r="AK3" s="139"/>
    </row>
    <row r="4" spans="1:37">
      <c r="A4" s="216" t="str">
        <f>IF(csv!AJ4&lt;=csv!A$401,csv!AO4,"")</f>
        <v/>
      </c>
      <c r="B4" s="216" t="str">
        <f>IF($A4="","",IF(VLOOKUP(csv!A$402,範囲CSV,2,FALSE)="","",VLOOKUP(csv!A$402,範囲CSV,2,FALSE)))</f>
        <v/>
      </c>
      <c r="C4" s="139" t="str">
        <f>IF($A4="","",IF(VLOOKUP(csv!$AJ4,範囲CSV,3,FALSE)="","",VLOOKUP(csv!$AJ4,範囲CSV,3,FALSE)))</f>
        <v/>
      </c>
      <c r="D4" s="139" t="str">
        <f>IF($A4="","",IF(VLOOKUP(csv!$AJ4,範囲CSV,4,FALSE)="","",VLOOKUP(csv!$AJ4,範囲CSV,4,FALSE)))</f>
        <v/>
      </c>
      <c r="E4" s="139" t="str">
        <f>IF($A4="","",IF(VLOOKUP(csv!$AJ4,範囲CSV,5,FALSE)="","",IF(VLOOKUP(csv!$AJ4,範囲CSV,5,FALSE)&gt;10000,"",VLOOKUP(csv!$AJ4,範囲CSV,5,FALSE))))</f>
        <v/>
      </c>
      <c r="F4" s="139" t="str">
        <f>IF($A4="","",IF(VLOOKUP(csv!$AJ4,範囲CSV,6,FALSE)="","",VLOOKUP(csv!$AJ4,範囲CSV,6,FALSE)))</f>
        <v/>
      </c>
      <c r="G4" s="139" t="str">
        <f>IF(A4="","",IF(VLOOKUP(csv!$AJ4,範囲CSV,7,FALSE)="","",VLOOKUP(csv!$AJ4,範囲CSV,7,FALSE)))</f>
        <v/>
      </c>
      <c r="H4" s="139" t="str">
        <f>IF($A4="","",IF(VLOOKUP(csv!$AJ4,範囲CSV,8,FALSE)="","",VLOOKUP(csv!$AJ4,範囲CSV,8,FALSE)))</f>
        <v/>
      </c>
      <c r="I4" s="216"/>
      <c r="J4" s="216"/>
      <c r="K4" s="139" t="str">
        <f>IF(A4="","",IF(VLOOKUP(csv!$AJ4,範囲CSV,9,FALSE)="","",VLOOKUP(csv!$AJ4,範囲CSV,9,FALSE)))</f>
        <v/>
      </c>
      <c r="L4" s="139" t="str">
        <f>IF($A4="","",IF(VLOOKUP(csv!$AJ4,範囲CSV,10,FALSE)="","",VLOOKUP(csv!$AJ4,範囲CSV,10,FALSE)))</f>
        <v/>
      </c>
      <c r="M4" s="216" t="str">
        <f t="shared" si="0"/>
        <v/>
      </c>
      <c r="N4" s="216" t="str">
        <f t="shared" si="1"/>
        <v/>
      </c>
      <c r="O4" s="139" t="str">
        <f>IF($A4="","",IF(VLOOKUP(csv!$AJ4,範囲CSV,13,FALSE)="","",VLOOKUP(csv!$AJ4,範囲CSV,13,FALSE)))</f>
        <v/>
      </c>
      <c r="P4" s="139" t="str">
        <f>IF($A4="","",IF(VLOOKUP(csv!$AJ4,範囲CSV,14,FALSE)="","",VLOOKUP(csv!$AJ4,範囲CSV,14,FALSE)))</f>
        <v/>
      </c>
      <c r="Q4" s="139" t="str">
        <f>IF($A4="","",IF(VLOOKUP(csv!$AJ4,範囲CSV,15,FALSE)="","",VLOOKUP(csv!$AJ4,範囲CSV,15,FALSE)))</f>
        <v/>
      </c>
      <c r="R4" s="139" t="str">
        <f>IF($A4="","",IF(VLOOKUP(csv!$AJ4,範囲CSV,16,FALSE)="","",VLOOKUP(csv!$AJ4,範囲CSV,16,FALSE)))</f>
        <v/>
      </c>
      <c r="S4" s="139" t="str">
        <f>IF($A4="","",IF(VLOOKUP(csv!$AJ4,範囲CSV,17,FALSE)="","",VLOOKUP(csv!$AJ4,範囲CSV,17,FALSE)))</f>
        <v/>
      </c>
      <c r="T4" s="139" t="str">
        <f>IF($A4="","",IF(VLOOKUP(csv!$AJ4,範囲CSV,18,FALSE)="","",VLOOKUP(csv!$AJ4,範囲CSV,18,FALSE)))</f>
        <v/>
      </c>
      <c r="U4" s="139" t="str">
        <f>IF($A4="","",IF(VLOOKUP(csv!$AJ4,範囲CSV,19,FALSE)="","",VLOOKUP(csv!$AJ4,範囲CSV,19,FALSE)))</f>
        <v/>
      </c>
      <c r="V4" s="139" t="str">
        <f>IF($A4="","",IF(VLOOKUP(csv!$AJ4,範囲CSV,20,FALSE)="","",VLOOKUP(csv!$AJ4,範囲CSV,20,FALSE)))</f>
        <v/>
      </c>
      <c r="W4" s="139" t="str">
        <f>IF($A4="","",IF(VLOOKUP(csv!$AJ4,範囲CSV,21,FALSE)="","",VLOOKUP(csv!$AJ4,範囲CSV,21,FALSE)))</f>
        <v/>
      </c>
      <c r="X4" s="139" t="str">
        <f>IF($A4="","",IF(VLOOKUP(csv!$AJ4,範囲CSV,22,FALSE)="","",VLOOKUP(csv!$AJ4,範囲CSV,22,FALSE)))</f>
        <v/>
      </c>
      <c r="Y4" s="139" t="str">
        <f>IF($A4="","",IF(VLOOKUP(csv!$AJ4,範囲CSV,23,FALSE)="","",VLOOKUP(csv!$AJ4,範囲CSV,23,FALSE)))</f>
        <v/>
      </c>
      <c r="Z4" s="139" t="str">
        <f>IF($A4="","",IF(VLOOKUP(csv!$AJ4,範囲CSV,24,FALSE)="","",VLOOKUP(csv!$AJ4,範囲CSV,24,FALSE)))</f>
        <v/>
      </c>
      <c r="AA4" s="139" t="str">
        <f>IF($A4="","",IF(VLOOKUP(csv!$AJ4,範囲CSV,25,FALSE)="","",VLOOKUP(csv!$AJ4,範囲CSV,25,FALSE)))</f>
        <v/>
      </c>
      <c r="AB4" s="139" t="str">
        <f>IF($A4="","",IF(VLOOKUP(csv!$AJ4,範囲CSV,26,FALSE)="","",VLOOKUP(csv!$AJ4,範囲CSV,26,FALSE)))</f>
        <v/>
      </c>
      <c r="AC4" s="139" t="str">
        <f>IF($A4="","",IF(VLOOKUP(csv!$AJ4,範囲CSV,27,FALSE)="","",VLOOKUP(csv!$AJ4,範囲CSV,27,FALSE)))</f>
        <v/>
      </c>
      <c r="AD4" s="139" t="str">
        <f>IF($A4="","",IF(VLOOKUP(csv!$AJ4,範囲CSV,28,FALSE)="","",VLOOKUP(csv!$AJ4,範囲CSV,28,FALSE)))</f>
        <v/>
      </c>
      <c r="AE4" s="139" t="str">
        <f>IF($A4="","",IF(VLOOKUP(csv!$AJ4,範囲CSV,29,FALSE)="","",VLOOKUP(csv!$AJ4,範囲CSV,29,FALSE)))</f>
        <v/>
      </c>
      <c r="AF4" s="139" t="str">
        <f>IF($A4="","",IF(VLOOKUP(csv!$AJ4,範囲CSV,30,FALSE)="","",VLOOKUP(csv!$AJ4,範囲CSV,30,FALSE)))</f>
        <v/>
      </c>
      <c r="AG4" s="139" t="str">
        <f>IF($A4="","",IF(VLOOKUP(csv!$AJ4,範囲CSV,31,FALSE)="","",VLOOKUP(csv!$AJ4,範囲CSV,31,FALSE)))</f>
        <v/>
      </c>
      <c r="AH4" s="139" t="str">
        <f>IF($A4="","",IF(VLOOKUP(csv!$AJ4,範囲CSV,32,FALSE)="","",VLOOKUP(csv!$AJ4,範囲CSV,32,FALSE)))</f>
        <v/>
      </c>
      <c r="AI4" s="139" t="str">
        <f>IF($A4="","",IF(VLOOKUP(csv!$AJ4,範囲CSV,33,FALSE)="","",VLOOKUP(csv!$AJ4,範囲CSV,33,FALSE)))</f>
        <v/>
      </c>
      <c r="AJ4" s="139" t="str">
        <f>IF($A4="","",IF(VLOOKUP(csv!$AJ4,範囲CSV,34,FALSE)="","",VLOOKUP(csv!$AJ4,範囲CSV,34,FALSE)))</f>
        <v/>
      </c>
      <c r="AK4" s="139"/>
    </row>
    <row r="5" spans="1:37">
      <c r="A5" s="216" t="str">
        <f>IF(csv!AJ5&lt;=csv!A$401,csv!AO5,"")</f>
        <v/>
      </c>
      <c r="B5" s="216" t="str">
        <f>IF($A5="","",IF(VLOOKUP(csv!A$402,範囲CSV,2,FALSE)="","",VLOOKUP(csv!A$402,範囲CSV,2,FALSE)))</f>
        <v/>
      </c>
      <c r="C5" s="139" t="str">
        <f>IF($A5="","",IF(VLOOKUP(csv!$AJ5,範囲CSV,3,FALSE)="","",VLOOKUP(csv!$AJ5,範囲CSV,3,FALSE)))</f>
        <v/>
      </c>
      <c r="D5" s="139" t="str">
        <f>IF($A5="","",IF(VLOOKUP(csv!$AJ5,範囲CSV,4,FALSE)="","",VLOOKUP(csv!$AJ5,範囲CSV,4,FALSE)))</f>
        <v/>
      </c>
      <c r="E5" s="139" t="str">
        <f>IF($A5="","",IF(VLOOKUP(csv!$AJ5,範囲CSV,5,FALSE)="","",IF(VLOOKUP(csv!$AJ5,範囲CSV,5,FALSE)&gt;10000,"",VLOOKUP(csv!$AJ5,範囲CSV,5,FALSE))))</f>
        <v/>
      </c>
      <c r="F5" s="139" t="str">
        <f>IF($A5="","",IF(VLOOKUP(csv!$AJ5,範囲CSV,6,FALSE)="","",VLOOKUP(csv!$AJ5,範囲CSV,6,FALSE)))</f>
        <v/>
      </c>
      <c r="G5" s="139" t="str">
        <f>IF(A5="","",IF(VLOOKUP(csv!$AJ5,範囲CSV,7,FALSE)="","",VLOOKUP(csv!$AJ5,範囲CSV,7,FALSE)))</f>
        <v/>
      </c>
      <c r="H5" s="139" t="str">
        <f>IF($A5="","",IF(VLOOKUP(csv!$AJ5,範囲CSV,8,FALSE)="","",VLOOKUP(csv!$AJ5,範囲CSV,8,FALSE)))</f>
        <v/>
      </c>
      <c r="I5" s="216"/>
      <c r="J5" s="216"/>
      <c r="K5" s="139" t="str">
        <f>IF(A5="","",IF(VLOOKUP(csv!$AJ5,範囲CSV,9,FALSE)="","",VLOOKUP(csv!$AJ5,範囲CSV,9,FALSE)))</f>
        <v/>
      </c>
      <c r="L5" s="139" t="str">
        <f>IF($A5="","",IF(VLOOKUP(csv!$AJ5,範囲CSV,10,FALSE)="","",VLOOKUP(csv!$AJ5,範囲CSV,10,FALSE)))</f>
        <v/>
      </c>
      <c r="M5" s="216" t="str">
        <f t="shared" si="0"/>
        <v/>
      </c>
      <c r="N5" s="216" t="str">
        <f t="shared" si="1"/>
        <v/>
      </c>
      <c r="O5" s="139" t="str">
        <f>IF($A5="","",IF(VLOOKUP(csv!$AJ5,範囲CSV,13,FALSE)="","",VLOOKUP(csv!$AJ5,範囲CSV,13,FALSE)))</f>
        <v/>
      </c>
      <c r="P5" s="139" t="str">
        <f>IF($A5="","",IF(VLOOKUP(csv!$AJ5,範囲CSV,14,FALSE)="","",VLOOKUP(csv!$AJ5,範囲CSV,14,FALSE)))</f>
        <v/>
      </c>
      <c r="Q5" s="139" t="str">
        <f>IF($A5="","",IF(VLOOKUP(csv!$AJ5,範囲CSV,15,FALSE)="","",VLOOKUP(csv!$AJ5,範囲CSV,15,FALSE)))</f>
        <v/>
      </c>
      <c r="R5" s="139" t="str">
        <f>IF($A5="","",IF(VLOOKUP(csv!$AJ5,範囲CSV,16,FALSE)="","",VLOOKUP(csv!$AJ5,範囲CSV,16,FALSE)))</f>
        <v/>
      </c>
      <c r="S5" s="139" t="str">
        <f>IF($A5="","",IF(VLOOKUP(csv!$AJ5,範囲CSV,17,FALSE)="","",VLOOKUP(csv!$AJ5,範囲CSV,17,FALSE)))</f>
        <v/>
      </c>
      <c r="T5" s="139" t="str">
        <f>IF($A5="","",IF(VLOOKUP(csv!$AJ5,範囲CSV,18,FALSE)="","",VLOOKUP(csv!$AJ5,範囲CSV,18,FALSE)))</f>
        <v/>
      </c>
      <c r="U5" s="139" t="str">
        <f>IF($A5="","",IF(VLOOKUP(csv!$AJ5,範囲CSV,19,FALSE)="","",VLOOKUP(csv!$AJ5,範囲CSV,19,FALSE)))</f>
        <v/>
      </c>
      <c r="V5" s="139" t="str">
        <f>IF($A5="","",IF(VLOOKUP(csv!$AJ5,範囲CSV,20,FALSE)="","",VLOOKUP(csv!$AJ5,範囲CSV,20,FALSE)))</f>
        <v/>
      </c>
      <c r="W5" s="139" t="str">
        <f>IF($A5="","",IF(VLOOKUP(csv!$AJ5,範囲CSV,21,FALSE)="","",VLOOKUP(csv!$AJ5,範囲CSV,21,FALSE)))</f>
        <v/>
      </c>
      <c r="X5" s="139" t="str">
        <f>IF($A5="","",IF(VLOOKUP(csv!$AJ5,範囲CSV,22,FALSE)="","",VLOOKUP(csv!$AJ5,範囲CSV,22,FALSE)))</f>
        <v/>
      </c>
      <c r="Y5" s="139" t="str">
        <f>IF($A5="","",IF(VLOOKUP(csv!$AJ5,範囲CSV,23,FALSE)="","",VLOOKUP(csv!$AJ5,範囲CSV,23,FALSE)))</f>
        <v/>
      </c>
      <c r="Z5" s="139" t="str">
        <f>IF($A5="","",IF(VLOOKUP(csv!$AJ5,範囲CSV,24,FALSE)="","",VLOOKUP(csv!$AJ5,範囲CSV,24,FALSE)))</f>
        <v/>
      </c>
      <c r="AA5" s="139" t="str">
        <f>IF($A5="","",IF(VLOOKUP(csv!$AJ5,範囲CSV,25,FALSE)="","",VLOOKUP(csv!$AJ5,範囲CSV,25,FALSE)))</f>
        <v/>
      </c>
      <c r="AB5" s="139" t="str">
        <f>IF($A5="","",IF(VLOOKUP(csv!$AJ5,範囲CSV,26,FALSE)="","",VLOOKUP(csv!$AJ5,範囲CSV,26,FALSE)))</f>
        <v/>
      </c>
      <c r="AC5" s="139" t="str">
        <f>IF($A5="","",IF(VLOOKUP(csv!$AJ5,範囲CSV,27,FALSE)="","",VLOOKUP(csv!$AJ5,範囲CSV,27,FALSE)))</f>
        <v/>
      </c>
      <c r="AD5" s="139" t="str">
        <f>IF($A5="","",IF(VLOOKUP(csv!$AJ5,範囲CSV,28,FALSE)="","",VLOOKUP(csv!$AJ5,範囲CSV,28,FALSE)))</f>
        <v/>
      </c>
      <c r="AE5" s="139" t="str">
        <f>IF($A5="","",IF(VLOOKUP(csv!$AJ5,範囲CSV,29,FALSE)="","",VLOOKUP(csv!$AJ5,範囲CSV,29,FALSE)))</f>
        <v/>
      </c>
      <c r="AF5" s="139" t="str">
        <f>IF($A5="","",IF(VLOOKUP(csv!$AJ5,範囲CSV,30,FALSE)="","",VLOOKUP(csv!$AJ5,範囲CSV,30,FALSE)))</f>
        <v/>
      </c>
      <c r="AG5" s="139" t="str">
        <f>IF($A5="","",IF(VLOOKUP(csv!$AJ5,範囲CSV,31,FALSE)="","",VLOOKUP(csv!$AJ5,範囲CSV,31,FALSE)))</f>
        <v/>
      </c>
      <c r="AH5" s="139" t="str">
        <f>IF($A5="","",IF(VLOOKUP(csv!$AJ5,範囲CSV,32,FALSE)="","",VLOOKUP(csv!$AJ5,範囲CSV,32,FALSE)))</f>
        <v/>
      </c>
      <c r="AI5" s="139" t="str">
        <f>IF($A5="","",IF(VLOOKUP(csv!$AJ5,範囲CSV,33,FALSE)="","",VLOOKUP(csv!$AJ5,範囲CSV,33,FALSE)))</f>
        <v/>
      </c>
      <c r="AJ5" s="139" t="str">
        <f>IF($A5="","",IF(VLOOKUP(csv!$AJ5,範囲CSV,34,FALSE)="","",VLOOKUP(csv!$AJ5,範囲CSV,34,FALSE)))</f>
        <v/>
      </c>
      <c r="AK5" s="139"/>
    </row>
    <row r="6" spans="1:37">
      <c r="A6" s="216" t="str">
        <f>IF(csv!AJ6&lt;=csv!A$401,csv!AO6,"")</f>
        <v/>
      </c>
      <c r="B6" s="216" t="str">
        <f>IF($A6="","",IF(VLOOKUP(csv!A$402,範囲CSV,2,FALSE)="","",VLOOKUP(csv!A$402,範囲CSV,2,FALSE)))</f>
        <v/>
      </c>
      <c r="C6" s="139" t="str">
        <f>IF($A6="","",IF(VLOOKUP(csv!$AJ6,範囲CSV,3,FALSE)="","",VLOOKUP(csv!$AJ6,範囲CSV,3,FALSE)))</f>
        <v/>
      </c>
      <c r="D6" s="139" t="str">
        <f>IF($A6="","",IF(VLOOKUP(csv!$AJ6,範囲CSV,4,FALSE)="","",VLOOKUP(csv!$AJ6,範囲CSV,4,FALSE)))</f>
        <v/>
      </c>
      <c r="E6" s="139" t="str">
        <f>IF($A6="","",IF(VLOOKUP(csv!$AJ6,範囲CSV,5,FALSE)="","",IF(VLOOKUP(csv!$AJ6,範囲CSV,5,FALSE)&gt;10000,"",VLOOKUP(csv!$AJ6,範囲CSV,5,FALSE))))</f>
        <v/>
      </c>
      <c r="F6" s="139" t="str">
        <f>IF($A6="","",IF(VLOOKUP(csv!$AJ6,範囲CSV,6,FALSE)="","",VLOOKUP(csv!$AJ6,範囲CSV,6,FALSE)))</f>
        <v/>
      </c>
      <c r="G6" s="139" t="str">
        <f>IF(A6="","",IF(VLOOKUP(csv!$AJ6,範囲CSV,7,FALSE)="","",VLOOKUP(csv!$AJ6,範囲CSV,7,FALSE)))</f>
        <v/>
      </c>
      <c r="H6" s="139" t="str">
        <f>IF($A6="","",IF(VLOOKUP(csv!$AJ6,範囲CSV,8,FALSE)="","",VLOOKUP(csv!$AJ6,範囲CSV,8,FALSE)))</f>
        <v/>
      </c>
      <c r="I6" s="216"/>
      <c r="J6" s="216"/>
      <c r="K6" s="139" t="str">
        <f>IF(A6="","",IF(VLOOKUP(csv!$AJ6,範囲CSV,9,FALSE)="","",VLOOKUP(csv!$AJ6,範囲CSV,9,FALSE)))</f>
        <v/>
      </c>
      <c r="L6" s="139" t="str">
        <f>IF($A6="","",IF(VLOOKUP(csv!$AJ6,範囲CSV,10,FALSE)="","",VLOOKUP(csv!$AJ6,範囲CSV,10,FALSE)))</f>
        <v/>
      </c>
      <c r="M6" s="216" t="str">
        <f t="shared" si="0"/>
        <v/>
      </c>
      <c r="N6" s="216" t="str">
        <f t="shared" si="1"/>
        <v/>
      </c>
      <c r="O6" s="139" t="str">
        <f>IF($A6="","",IF(VLOOKUP(csv!$AJ6,範囲CSV,13,FALSE)="","",VLOOKUP(csv!$AJ6,範囲CSV,13,FALSE)))</f>
        <v/>
      </c>
      <c r="P6" s="139" t="str">
        <f>IF($A6="","",IF(VLOOKUP(csv!$AJ6,範囲CSV,14,FALSE)="","",VLOOKUP(csv!$AJ6,範囲CSV,14,FALSE)))</f>
        <v/>
      </c>
      <c r="Q6" s="139" t="str">
        <f>IF($A6="","",IF(VLOOKUP(csv!$AJ6,範囲CSV,15,FALSE)="","",VLOOKUP(csv!$AJ6,範囲CSV,15,FALSE)))</f>
        <v/>
      </c>
      <c r="R6" s="139" t="str">
        <f>IF($A6="","",IF(VLOOKUP(csv!$AJ6,範囲CSV,16,FALSE)="","",VLOOKUP(csv!$AJ6,範囲CSV,16,FALSE)))</f>
        <v/>
      </c>
      <c r="S6" s="139" t="str">
        <f>IF($A6="","",IF(VLOOKUP(csv!$AJ6,範囲CSV,17,FALSE)="","",VLOOKUP(csv!$AJ6,範囲CSV,17,FALSE)))</f>
        <v/>
      </c>
      <c r="T6" s="139" t="str">
        <f>IF($A6="","",IF(VLOOKUP(csv!$AJ6,範囲CSV,18,FALSE)="","",VLOOKUP(csv!$AJ6,範囲CSV,18,FALSE)))</f>
        <v/>
      </c>
      <c r="U6" s="139" t="str">
        <f>IF($A6="","",IF(VLOOKUP(csv!$AJ6,範囲CSV,19,FALSE)="","",VLOOKUP(csv!$AJ6,範囲CSV,19,FALSE)))</f>
        <v/>
      </c>
      <c r="V6" s="139" t="str">
        <f>IF($A6="","",IF(VLOOKUP(csv!$AJ6,範囲CSV,20,FALSE)="","",VLOOKUP(csv!$AJ6,範囲CSV,20,FALSE)))</f>
        <v/>
      </c>
      <c r="W6" s="139" t="str">
        <f>IF($A6="","",IF(VLOOKUP(csv!$AJ6,範囲CSV,21,FALSE)="","",VLOOKUP(csv!$AJ6,範囲CSV,21,FALSE)))</f>
        <v/>
      </c>
      <c r="X6" s="139" t="str">
        <f>IF($A6="","",IF(VLOOKUP(csv!$AJ6,範囲CSV,22,FALSE)="","",VLOOKUP(csv!$AJ6,範囲CSV,22,FALSE)))</f>
        <v/>
      </c>
      <c r="Y6" s="139" t="str">
        <f>IF($A6="","",IF(VLOOKUP(csv!$AJ6,範囲CSV,23,FALSE)="","",VLOOKUP(csv!$AJ6,範囲CSV,23,FALSE)))</f>
        <v/>
      </c>
      <c r="Z6" s="139" t="str">
        <f>IF($A6="","",IF(VLOOKUP(csv!$AJ6,範囲CSV,24,FALSE)="","",VLOOKUP(csv!$AJ6,範囲CSV,24,FALSE)))</f>
        <v/>
      </c>
      <c r="AA6" s="139" t="str">
        <f>IF($A6="","",IF(VLOOKUP(csv!$AJ6,範囲CSV,25,FALSE)="","",VLOOKUP(csv!$AJ6,範囲CSV,25,FALSE)))</f>
        <v/>
      </c>
      <c r="AB6" s="139" t="str">
        <f>IF($A6="","",IF(VLOOKUP(csv!$AJ6,範囲CSV,26,FALSE)="","",VLOOKUP(csv!$AJ6,範囲CSV,26,FALSE)))</f>
        <v/>
      </c>
      <c r="AC6" s="139" t="str">
        <f>IF($A6="","",IF(VLOOKUP(csv!$AJ6,範囲CSV,27,FALSE)="","",VLOOKUP(csv!$AJ6,範囲CSV,27,FALSE)))</f>
        <v/>
      </c>
      <c r="AD6" s="139" t="str">
        <f>IF($A6="","",IF(VLOOKUP(csv!$AJ6,範囲CSV,28,FALSE)="","",VLOOKUP(csv!$AJ6,範囲CSV,28,FALSE)))</f>
        <v/>
      </c>
      <c r="AE6" s="139" t="str">
        <f>IF($A6="","",IF(VLOOKUP(csv!$AJ6,範囲CSV,29,FALSE)="","",VLOOKUP(csv!$AJ6,範囲CSV,29,FALSE)))</f>
        <v/>
      </c>
      <c r="AF6" s="139" t="str">
        <f>IF($A6="","",IF(VLOOKUP(csv!$AJ6,範囲CSV,30,FALSE)="","",VLOOKUP(csv!$AJ6,範囲CSV,30,FALSE)))</f>
        <v/>
      </c>
      <c r="AG6" s="139" t="str">
        <f>IF($A6="","",IF(VLOOKUP(csv!$AJ6,範囲CSV,31,FALSE)="","",VLOOKUP(csv!$AJ6,範囲CSV,31,FALSE)))</f>
        <v/>
      </c>
      <c r="AH6" s="139" t="str">
        <f>IF($A6="","",IF(VLOOKUP(csv!$AJ6,範囲CSV,32,FALSE)="","",VLOOKUP(csv!$AJ6,範囲CSV,32,FALSE)))</f>
        <v/>
      </c>
      <c r="AI6" s="139" t="str">
        <f>IF($A6="","",IF(VLOOKUP(csv!$AJ6,範囲CSV,33,FALSE)="","",VLOOKUP(csv!$AJ6,範囲CSV,33,FALSE)))</f>
        <v/>
      </c>
      <c r="AJ6" s="139" t="str">
        <f>IF($A6="","",IF(VLOOKUP(csv!$AJ6,範囲CSV,34,FALSE)="","",VLOOKUP(csv!$AJ6,範囲CSV,34,FALSE)))</f>
        <v/>
      </c>
      <c r="AK6" s="139"/>
    </row>
    <row r="7" spans="1:37">
      <c r="A7" s="216" t="str">
        <f>IF(csv!AJ7&lt;=csv!A$401,csv!AO7,"")</f>
        <v/>
      </c>
      <c r="B7" s="216" t="str">
        <f>IF($A7="","",IF(VLOOKUP(csv!A$402,範囲CSV,2,FALSE)="","",VLOOKUP(csv!A$402,範囲CSV,2,FALSE)))</f>
        <v/>
      </c>
      <c r="C7" s="139" t="str">
        <f>IF($A7="","",IF(VLOOKUP(csv!$AJ7,範囲CSV,3,FALSE)="","",VLOOKUP(csv!$AJ7,範囲CSV,3,FALSE)))</f>
        <v/>
      </c>
      <c r="D7" s="139" t="str">
        <f>IF($A7="","",IF(VLOOKUP(csv!$AJ7,範囲CSV,4,FALSE)="","",VLOOKUP(csv!$AJ7,範囲CSV,4,FALSE)))</f>
        <v/>
      </c>
      <c r="E7" s="139" t="str">
        <f>IF($A7="","",IF(VLOOKUP(csv!$AJ7,範囲CSV,5,FALSE)="","",IF(VLOOKUP(csv!$AJ7,範囲CSV,5,FALSE)&gt;10000,"",VLOOKUP(csv!$AJ7,範囲CSV,5,FALSE))))</f>
        <v/>
      </c>
      <c r="F7" s="139" t="str">
        <f>IF($A7="","",IF(VLOOKUP(csv!$AJ7,範囲CSV,6,FALSE)="","",VLOOKUP(csv!$AJ7,範囲CSV,6,FALSE)))</f>
        <v/>
      </c>
      <c r="G7" s="139" t="str">
        <f>IF(A7="","",IF(VLOOKUP(csv!$AJ7,範囲CSV,7,FALSE)="","",VLOOKUP(csv!$AJ7,範囲CSV,7,FALSE)))</f>
        <v/>
      </c>
      <c r="H7" s="139" t="str">
        <f>IF($A7="","",IF(VLOOKUP(csv!$AJ7,範囲CSV,8,FALSE)="","",VLOOKUP(csv!$AJ7,範囲CSV,8,FALSE)))</f>
        <v/>
      </c>
      <c r="I7" s="216"/>
      <c r="J7" s="216"/>
      <c r="K7" s="139" t="str">
        <f>IF(A7="","",IF(VLOOKUP(csv!$AJ7,範囲CSV,9,FALSE)="","",VLOOKUP(csv!$AJ7,範囲CSV,9,FALSE)))</f>
        <v/>
      </c>
      <c r="L7" s="139" t="str">
        <f>IF($A7="","",IF(VLOOKUP(csv!$AJ7,範囲CSV,10,FALSE)="","",VLOOKUP(csv!$AJ7,範囲CSV,10,FALSE)))</f>
        <v/>
      </c>
      <c r="M7" s="216" t="str">
        <f t="shared" si="0"/>
        <v/>
      </c>
      <c r="N7" s="216" t="str">
        <f t="shared" si="1"/>
        <v/>
      </c>
      <c r="O7" s="139" t="str">
        <f>IF($A7="","",IF(VLOOKUP(csv!$AJ7,範囲CSV,13,FALSE)="","",VLOOKUP(csv!$AJ7,範囲CSV,13,FALSE)))</f>
        <v/>
      </c>
      <c r="P7" s="139" t="str">
        <f>IF($A7="","",IF(VLOOKUP(csv!$AJ7,範囲CSV,14,FALSE)="","",VLOOKUP(csv!$AJ7,範囲CSV,14,FALSE)))</f>
        <v/>
      </c>
      <c r="Q7" s="139" t="str">
        <f>IF($A7="","",IF(VLOOKUP(csv!$AJ7,範囲CSV,15,FALSE)="","",VLOOKUP(csv!$AJ7,範囲CSV,15,FALSE)))</f>
        <v/>
      </c>
      <c r="R7" s="139" t="str">
        <f>IF($A7="","",IF(VLOOKUP(csv!$AJ7,範囲CSV,16,FALSE)="","",VLOOKUP(csv!$AJ7,範囲CSV,16,FALSE)))</f>
        <v/>
      </c>
      <c r="S7" s="139" t="str">
        <f>IF($A7="","",IF(VLOOKUP(csv!$AJ7,範囲CSV,17,FALSE)="","",VLOOKUP(csv!$AJ7,範囲CSV,17,FALSE)))</f>
        <v/>
      </c>
      <c r="T7" s="139" t="str">
        <f>IF($A7="","",IF(VLOOKUP(csv!$AJ7,範囲CSV,18,FALSE)="","",VLOOKUP(csv!$AJ7,範囲CSV,18,FALSE)))</f>
        <v/>
      </c>
      <c r="U7" s="139" t="str">
        <f>IF($A7="","",IF(VLOOKUP(csv!$AJ7,範囲CSV,19,FALSE)="","",VLOOKUP(csv!$AJ7,範囲CSV,19,FALSE)))</f>
        <v/>
      </c>
      <c r="V7" s="139" t="str">
        <f>IF($A7="","",IF(VLOOKUP(csv!$AJ7,範囲CSV,20,FALSE)="","",VLOOKUP(csv!$AJ7,範囲CSV,20,FALSE)))</f>
        <v/>
      </c>
      <c r="W7" s="139" t="str">
        <f>IF($A7="","",IF(VLOOKUP(csv!$AJ7,範囲CSV,21,FALSE)="","",VLOOKUP(csv!$AJ7,範囲CSV,21,FALSE)))</f>
        <v/>
      </c>
      <c r="X7" s="139" t="str">
        <f>IF($A7="","",IF(VLOOKUP(csv!$AJ7,範囲CSV,22,FALSE)="","",VLOOKUP(csv!$AJ7,範囲CSV,22,FALSE)))</f>
        <v/>
      </c>
      <c r="Y7" s="139" t="str">
        <f>IF($A7="","",IF(VLOOKUP(csv!$AJ7,範囲CSV,23,FALSE)="","",VLOOKUP(csv!$AJ7,範囲CSV,23,FALSE)))</f>
        <v/>
      </c>
      <c r="Z7" s="139" t="str">
        <f>IF($A7="","",IF(VLOOKUP(csv!$AJ7,範囲CSV,24,FALSE)="","",VLOOKUP(csv!$AJ7,範囲CSV,24,FALSE)))</f>
        <v/>
      </c>
      <c r="AA7" s="139" t="str">
        <f>IF($A7="","",IF(VLOOKUP(csv!$AJ7,範囲CSV,25,FALSE)="","",VLOOKUP(csv!$AJ7,範囲CSV,25,FALSE)))</f>
        <v/>
      </c>
      <c r="AB7" s="139" t="str">
        <f>IF($A7="","",IF(VLOOKUP(csv!$AJ7,範囲CSV,26,FALSE)="","",VLOOKUP(csv!$AJ7,範囲CSV,26,FALSE)))</f>
        <v/>
      </c>
      <c r="AC7" s="139" t="str">
        <f>IF($A7="","",IF(VLOOKUP(csv!$AJ7,範囲CSV,27,FALSE)="","",VLOOKUP(csv!$AJ7,範囲CSV,27,FALSE)))</f>
        <v/>
      </c>
      <c r="AD7" s="139" t="str">
        <f>IF($A7="","",IF(VLOOKUP(csv!$AJ7,範囲CSV,28,FALSE)="","",VLOOKUP(csv!$AJ7,範囲CSV,28,FALSE)))</f>
        <v/>
      </c>
      <c r="AE7" s="139" t="str">
        <f>IF($A7="","",IF(VLOOKUP(csv!$AJ7,範囲CSV,29,FALSE)="","",VLOOKUP(csv!$AJ7,範囲CSV,29,FALSE)))</f>
        <v/>
      </c>
      <c r="AF7" s="139" t="str">
        <f>IF($A7="","",IF(VLOOKUP(csv!$AJ7,範囲CSV,30,FALSE)="","",VLOOKUP(csv!$AJ7,範囲CSV,30,FALSE)))</f>
        <v/>
      </c>
      <c r="AG7" s="139" t="str">
        <f>IF($A7="","",IF(VLOOKUP(csv!$AJ7,範囲CSV,31,FALSE)="","",VLOOKUP(csv!$AJ7,範囲CSV,31,FALSE)))</f>
        <v/>
      </c>
      <c r="AH7" s="139" t="str">
        <f>IF($A7="","",IF(VLOOKUP(csv!$AJ7,範囲CSV,32,FALSE)="","",VLOOKUP(csv!$AJ7,範囲CSV,32,FALSE)))</f>
        <v/>
      </c>
      <c r="AI7" s="139" t="str">
        <f>IF($A7="","",IF(VLOOKUP(csv!$AJ7,範囲CSV,33,FALSE)="","",VLOOKUP(csv!$AJ7,範囲CSV,33,FALSE)))</f>
        <v/>
      </c>
      <c r="AJ7" s="139" t="str">
        <f>IF($A7="","",IF(VLOOKUP(csv!$AJ7,範囲CSV,34,FALSE)="","",VLOOKUP(csv!$AJ7,範囲CSV,34,FALSE)))</f>
        <v/>
      </c>
      <c r="AK7" s="139"/>
    </row>
    <row r="8" spans="1:37">
      <c r="A8" s="216" t="str">
        <f>IF(csv!AJ8&lt;=csv!A$401,csv!AO8,"")</f>
        <v/>
      </c>
      <c r="B8" s="216" t="str">
        <f>IF($A8="","",IF(VLOOKUP(csv!A$402,範囲CSV,2,FALSE)="","",VLOOKUP(csv!A$402,範囲CSV,2,FALSE)))</f>
        <v/>
      </c>
      <c r="C8" s="139" t="str">
        <f>IF($A8="","",IF(VLOOKUP(csv!$AJ8,範囲CSV,3,FALSE)="","",VLOOKUP(csv!$AJ8,範囲CSV,3,FALSE)))</f>
        <v/>
      </c>
      <c r="D8" s="139" t="str">
        <f>IF($A8="","",IF(VLOOKUP(csv!$AJ8,範囲CSV,4,FALSE)="","",VLOOKUP(csv!$AJ8,範囲CSV,4,FALSE)))</f>
        <v/>
      </c>
      <c r="E8" s="139" t="str">
        <f>IF($A8="","",IF(VLOOKUP(csv!$AJ8,範囲CSV,5,FALSE)="","",IF(VLOOKUP(csv!$AJ8,範囲CSV,5,FALSE)&gt;10000,"",VLOOKUP(csv!$AJ8,範囲CSV,5,FALSE))))</f>
        <v/>
      </c>
      <c r="F8" s="139" t="str">
        <f>IF($A8="","",IF(VLOOKUP(csv!$AJ8,範囲CSV,6,FALSE)="","",VLOOKUP(csv!$AJ8,範囲CSV,6,FALSE)))</f>
        <v/>
      </c>
      <c r="G8" s="139" t="str">
        <f>IF(A8="","",IF(VLOOKUP(csv!$AJ8,範囲CSV,7,FALSE)="","",VLOOKUP(csv!$AJ8,範囲CSV,7,FALSE)))</f>
        <v/>
      </c>
      <c r="H8" s="139" t="str">
        <f>IF($A8="","",IF(VLOOKUP(csv!$AJ8,範囲CSV,8,FALSE)="","",VLOOKUP(csv!$AJ8,範囲CSV,8,FALSE)))</f>
        <v/>
      </c>
      <c r="I8" s="216"/>
      <c r="J8" s="216"/>
      <c r="K8" s="139" t="str">
        <f>IF(A8="","",IF(VLOOKUP(csv!$AJ8,範囲CSV,9,FALSE)="","",VLOOKUP(csv!$AJ8,範囲CSV,9,FALSE)))</f>
        <v/>
      </c>
      <c r="L8" s="139" t="str">
        <f>IF($A8="","",IF(VLOOKUP(csv!$AJ8,範囲CSV,10,FALSE)="","",VLOOKUP(csv!$AJ8,範囲CSV,10,FALSE)))</f>
        <v/>
      </c>
      <c r="M8" s="216" t="str">
        <f t="shared" si="0"/>
        <v/>
      </c>
      <c r="N8" s="216" t="str">
        <f t="shared" si="1"/>
        <v/>
      </c>
      <c r="O8" s="139" t="str">
        <f>IF($A8="","",IF(VLOOKUP(csv!$AJ8,範囲CSV,13,FALSE)="","",VLOOKUP(csv!$AJ8,範囲CSV,13,FALSE)))</f>
        <v/>
      </c>
      <c r="P8" s="139" t="str">
        <f>IF($A8="","",IF(VLOOKUP(csv!$AJ8,範囲CSV,14,FALSE)="","",VLOOKUP(csv!$AJ8,範囲CSV,14,FALSE)))</f>
        <v/>
      </c>
      <c r="Q8" s="139" t="str">
        <f>IF($A8="","",IF(VLOOKUP(csv!$AJ8,範囲CSV,15,FALSE)="","",VLOOKUP(csv!$AJ8,範囲CSV,15,FALSE)))</f>
        <v/>
      </c>
      <c r="R8" s="139" t="str">
        <f>IF($A8="","",IF(VLOOKUP(csv!$AJ8,範囲CSV,16,FALSE)="","",VLOOKUP(csv!$AJ8,範囲CSV,16,FALSE)))</f>
        <v/>
      </c>
      <c r="S8" s="139" t="str">
        <f>IF($A8="","",IF(VLOOKUP(csv!$AJ8,範囲CSV,17,FALSE)="","",VLOOKUP(csv!$AJ8,範囲CSV,17,FALSE)))</f>
        <v/>
      </c>
      <c r="T8" s="139" t="str">
        <f>IF($A8="","",IF(VLOOKUP(csv!$AJ8,範囲CSV,18,FALSE)="","",VLOOKUP(csv!$AJ8,範囲CSV,18,FALSE)))</f>
        <v/>
      </c>
      <c r="U8" s="139" t="str">
        <f>IF($A8="","",IF(VLOOKUP(csv!$AJ8,範囲CSV,19,FALSE)="","",VLOOKUP(csv!$AJ8,範囲CSV,19,FALSE)))</f>
        <v/>
      </c>
      <c r="V8" s="139" t="str">
        <f>IF($A8="","",IF(VLOOKUP(csv!$AJ8,範囲CSV,20,FALSE)="","",VLOOKUP(csv!$AJ8,範囲CSV,20,FALSE)))</f>
        <v/>
      </c>
      <c r="W8" s="139" t="str">
        <f>IF($A8="","",IF(VLOOKUP(csv!$AJ8,範囲CSV,21,FALSE)="","",VLOOKUP(csv!$AJ8,範囲CSV,21,FALSE)))</f>
        <v/>
      </c>
      <c r="X8" s="139" t="str">
        <f>IF($A8="","",IF(VLOOKUP(csv!$AJ8,範囲CSV,22,FALSE)="","",VLOOKUP(csv!$AJ8,範囲CSV,22,FALSE)))</f>
        <v/>
      </c>
      <c r="Y8" s="139" t="str">
        <f>IF($A8="","",IF(VLOOKUP(csv!$AJ8,範囲CSV,23,FALSE)="","",VLOOKUP(csv!$AJ8,範囲CSV,23,FALSE)))</f>
        <v/>
      </c>
      <c r="Z8" s="139" t="str">
        <f>IF($A8="","",IF(VLOOKUP(csv!$AJ8,範囲CSV,24,FALSE)="","",VLOOKUP(csv!$AJ8,範囲CSV,24,FALSE)))</f>
        <v/>
      </c>
      <c r="AA8" s="139" t="str">
        <f>IF($A8="","",IF(VLOOKUP(csv!$AJ8,範囲CSV,25,FALSE)="","",VLOOKUP(csv!$AJ8,範囲CSV,25,FALSE)))</f>
        <v/>
      </c>
      <c r="AB8" s="139" t="str">
        <f>IF($A8="","",IF(VLOOKUP(csv!$AJ8,範囲CSV,26,FALSE)="","",VLOOKUP(csv!$AJ8,範囲CSV,26,FALSE)))</f>
        <v/>
      </c>
      <c r="AC8" s="139" t="str">
        <f>IF($A8="","",IF(VLOOKUP(csv!$AJ8,範囲CSV,27,FALSE)="","",VLOOKUP(csv!$AJ8,範囲CSV,27,FALSE)))</f>
        <v/>
      </c>
      <c r="AD8" s="139" t="str">
        <f>IF($A8="","",IF(VLOOKUP(csv!$AJ8,範囲CSV,28,FALSE)="","",VLOOKUP(csv!$AJ8,範囲CSV,28,FALSE)))</f>
        <v/>
      </c>
      <c r="AE8" s="139" t="str">
        <f>IF($A8="","",IF(VLOOKUP(csv!$AJ8,範囲CSV,29,FALSE)="","",VLOOKUP(csv!$AJ8,範囲CSV,29,FALSE)))</f>
        <v/>
      </c>
      <c r="AF8" s="139" t="str">
        <f>IF($A8="","",IF(VLOOKUP(csv!$AJ8,範囲CSV,30,FALSE)="","",VLOOKUP(csv!$AJ8,範囲CSV,30,FALSE)))</f>
        <v/>
      </c>
      <c r="AG8" s="139" t="str">
        <f>IF($A8="","",IF(VLOOKUP(csv!$AJ8,範囲CSV,31,FALSE)="","",VLOOKUP(csv!$AJ8,範囲CSV,31,FALSE)))</f>
        <v/>
      </c>
      <c r="AH8" s="139" t="str">
        <f>IF($A8="","",IF(VLOOKUP(csv!$AJ8,範囲CSV,32,FALSE)="","",VLOOKUP(csv!$AJ8,範囲CSV,32,FALSE)))</f>
        <v/>
      </c>
      <c r="AI8" s="139" t="str">
        <f>IF($A8="","",IF(VLOOKUP(csv!$AJ8,範囲CSV,33,FALSE)="","",VLOOKUP(csv!$AJ8,範囲CSV,33,FALSE)))</f>
        <v/>
      </c>
      <c r="AJ8" s="139" t="str">
        <f>IF($A8="","",IF(VLOOKUP(csv!$AJ8,範囲CSV,34,FALSE)="","",VLOOKUP(csv!$AJ8,範囲CSV,34,FALSE)))</f>
        <v/>
      </c>
      <c r="AK8" s="139"/>
    </row>
    <row r="9" spans="1:37">
      <c r="A9" s="216" t="str">
        <f>IF(csv!AJ9&lt;=csv!A$401,csv!AO9,"")</f>
        <v/>
      </c>
      <c r="B9" s="216" t="str">
        <f>IF($A9="","",IF(VLOOKUP(csv!A$402,範囲CSV,2,FALSE)="","",VLOOKUP(csv!A$402,範囲CSV,2,FALSE)))</f>
        <v/>
      </c>
      <c r="C9" s="139" t="str">
        <f>IF($A9="","",IF(VLOOKUP(csv!$AJ9,範囲CSV,3,FALSE)="","",VLOOKUP(csv!$AJ9,範囲CSV,3,FALSE)))</f>
        <v/>
      </c>
      <c r="D9" s="139" t="str">
        <f>IF($A9="","",IF(VLOOKUP(csv!$AJ9,範囲CSV,4,FALSE)="","",VLOOKUP(csv!$AJ9,範囲CSV,4,FALSE)))</f>
        <v/>
      </c>
      <c r="E9" s="139" t="str">
        <f>IF($A9="","",IF(VLOOKUP(csv!$AJ9,範囲CSV,5,FALSE)="","",IF(VLOOKUP(csv!$AJ9,範囲CSV,5,FALSE)&gt;10000,"",VLOOKUP(csv!$AJ9,範囲CSV,5,FALSE))))</f>
        <v/>
      </c>
      <c r="F9" s="139" t="str">
        <f>IF($A9="","",IF(VLOOKUP(csv!$AJ9,範囲CSV,6,FALSE)="","",VLOOKUP(csv!$AJ9,範囲CSV,6,FALSE)))</f>
        <v/>
      </c>
      <c r="G9" s="139" t="str">
        <f>IF(A9="","",IF(VLOOKUP(csv!$AJ9,範囲CSV,7,FALSE)="","",VLOOKUP(csv!$AJ9,範囲CSV,7,FALSE)))</f>
        <v/>
      </c>
      <c r="H9" s="139" t="str">
        <f>IF($A9="","",IF(VLOOKUP(csv!$AJ9,範囲CSV,8,FALSE)="","",VLOOKUP(csv!$AJ9,範囲CSV,8,FALSE)))</f>
        <v/>
      </c>
      <c r="I9" s="216"/>
      <c r="J9" s="216"/>
      <c r="K9" s="139" t="str">
        <f>IF(A9="","",IF(VLOOKUP(csv!$AJ9,範囲CSV,9,FALSE)="","",VLOOKUP(csv!$AJ9,範囲CSV,9,FALSE)))</f>
        <v/>
      </c>
      <c r="L9" s="139" t="str">
        <f>IF($A9="","",IF(VLOOKUP(csv!$AJ9,範囲CSV,10,FALSE)="","",VLOOKUP(csv!$AJ9,範囲CSV,10,FALSE)))</f>
        <v/>
      </c>
      <c r="M9" s="216" t="str">
        <f t="shared" si="0"/>
        <v/>
      </c>
      <c r="N9" s="216" t="str">
        <f t="shared" si="1"/>
        <v/>
      </c>
      <c r="O9" s="139" t="str">
        <f>IF($A9="","",IF(VLOOKUP(csv!$AJ9,範囲CSV,13,FALSE)="","",VLOOKUP(csv!$AJ9,範囲CSV,13,FALSE)))</f>
        <v/>
      </c>
      <c r="P9" s="139" t="str">
        <f>IF($A9="","",IF(VLOOKUP(csv!$AJ9,範囲CSV,14,FALSE)="","",VLOOKUP(csv!$AJ9,範囲CSV,14,FALSE)))</f>
        <v/>
      </c>
      <c r="Q9" s="139" t="str">
        <f>IF($A9="","",IF(VLOOKUP(csv!$AJ9,範囲CSV,15,FALSE)="","",VLOOKUP(csv!$AJ9,範囲CSV,15,FALSE)))</f>
        <v/>
      </c>
      <c r="R9" s="139" t="str">
        <f>IF($A9="","",IF(VLOOKUP(csv!$AJ9,範囲CSV,16,FALSE)="","",VLOOKUP(csv!$AJ9,範囲CSV,16,FALSE)))</f>
        <v/>
      </c>
      <c r="S9" s="139" t="str">
        <f>IF($A9="","",IF(VLOOKUP(csv!$AJ9,範囲CSV,17,FALSE)="","",VLOOKUP(csv!$AJ9,範囲CSV,17,FALSE)))</f>
        <v/>
      </c>
      <c r="T9" s="139" t="str">
        <f>IF($A9="","",IF(VLOOKUP(csv!$AJ9,範囲CSV,18,FALSE)="","",VLOOKUP(csv!$AJ9,範囲CSV,18,FALSE)))</f>
        <v/>
      </c>
      <c r="U9" s="139" t="str">
        <f>IF($A9="","",IF(VLOOKUP(csv!$AJ9,範囲CSV,19,FALSE)="","",VLOOKUP(csv!$AJ9,範囲CSV,19,FALSE)))</f>
        <v/>
      </c>
      <c r="V9" s="139" t="str">
        <f>IF($A9="","",IF(VLOOKUP(csv!$AJ9,範囲CSV,20,FALSE)="","",VLOOKUP(csv!$AJ9,範囲CSV,20,FALSE)))</f>
        <v/>
      </c>
      <c r="W9" s="139" t="str">
        <f>IF($A9="","",IF(VLOOKUP(csv!$AJ9,範囲CSV,21,FALSE)="","",VLOOKUP(csv!$AJ9,範囲CSV,21,FALSE)))</f>
        <v/>
      </c>
      <c r="X9" s="139" t="str">
        <f>IF($A9="","",IF(VLOOKUP(csv!$AJ9,範囲CSV,22,FALSE)="","",VLOOKUP(csv!$AJ9,範囲CSV,22,FALSE)))</f>
        <v/>
      </c>
      <c r="Y9" s="139" t="str">
        <f>IF($A9="","",IF(VLOOKUP(csv!$AJ9,範囲CSV,23,FALSE)="","",VLOOKUP(csv!$AJ9,範囲CSV,23,FALSE)))</f>
        <v/>
      </c>
      <c r="Z9" s="139" t="str">
        <f>IF($A9="","",IF(VLOOKUP(csv!$AJ9,範囲CSV,24,FALSE)="","",VLOOKUP(csv!$AJ9,範囲CSV,24,FALSE)))</f>
        <v/>
      </c>
      <c r="AA9" s="139" t="str">
        <f>IF($A9="","",IF(VLOOKUP(csv!$AJ9,範囲CSV,25,FALSE)="","",VLOOKUP(csv!$AJ9,範囲CSV,25,FALSE)))</f>
        <v/>
      </c>
      <c r="AB9" s="139" t="str">
        <f>IF($A9="","",IF(VLOOKUP(csv!$AJ9,範囲CSV,26,FALSE)="","",VLOOKUP(csv!$AJ9,範囲CSV,26,FALSE)))</f>
        <v/>
      </c>
      <c r="AC9" s="139" t="str">
        <f>IF($A9="","",IF(VLOOKUP(csv!$AJ9,範囲CSV,27,FALSE)="","",VLOOKUP(csv!$AJ9,範囲CSV,27,FALSE)))</f>
        <v/>
      </c>
      <c r="AD9" s="139" t="str">
        <f>IF($A9="","",IF(VLOOKUP(csv!$AJ9,範囲CSV,28,FALSE)="","",VLOOKUP(csv!$AJ9,範囲CSV,28,FALSE)))</f>
        <v/>
      </c>
      <c r="AE9" s="139" t="str">
        <f>IF($A9="","",IF(VLOOKUP(csv!$AJ9,範囲CSV,29,FALSE)="","",VLOOKUP(csv!$AJ9,範囲CSV,29,FALSE)))</f>
        <v/>
      </c>
      <c r="AF9" s="139" t="str">
        <f>IF($A9="","",IF(VLOOKUP(csv!$AJ9,範囲CSV,30,FALSE)="","",VLOOKUP(csv!$AJ9,範囲CSV,30,FALSE)))</f>
        <v/>
      </c>
      <c r="AG9" s="139" t="str">
        <f>IF($A9="","",IF(VLOOKUP(csv!$AJ9,範囲CSV,31,FALSE)="","",VLOOKUP(csv!$AJ9,範囲CSV,31,FALSE)))</f>
        <v/>
      </c>
      <c r="AH9" s="139" t="str">
        <f>IF($A9="","",IF(VLOOKUP(csv!$AJ9,範囲CSV,32,FALSE)="","",VLOOKUP(csv!$AJ9,範囲CSV,32,FALSE)))</f>
        <v/>
      </c>
      <c r="AI9" s="139" t="str">
        <f>IF($A9="","",IF(VLOOKUP(csv!$AJ9,範囲CSV,33,FALSE)="","",VLOOKUP(csv!$AJ9,範囲CSV,33,FALSE)))</f>
        <v/>
      </c>
      <c r="AJ9" s="139" t="str">
        <f>IF($A9="","",IF(VLOOKUP(csv!$AJ9,範囲CSV,34,FALSE)="","",VLOOKUP(csv!$AJ9,範囲CSV,34,FALSE)))</f>
        <v/>
      </c>
      <c r="AK9" s="139"/>
    </row>
    <row r="10" spans="1:37">
      <c r="A10" s="216" t="str">
        <f>IF(csv!AJ10&lt;=csv!A$401,csv!AO10,"")</f>
        <v/>
      </c>
      <c r="B10" s="216" t="str">
        <f>IF($A10="","",IF(VLOOKUP(csv!A$402,範囲CSV,2,FALSE)="","",VLOOKUP(csv!A$402,範囲CSV,2,FALSE)))</f>
        <v/>
      </c>
      <c r="C10" s="139" t="str">
        <f>IF($A10="","",IF(VLOOKUP(csv!$AJ10,範囲CSV,3,FALSE)="","",VLOOKUP(csv!$AJ10,範囲CSV,3,FALSE)))</f>
        <v/>
      </c>
      <c r="D10" s="139" t="str">
        <f>IF($A10="","",IF(VLOOKUP(csv!$AJ10,範囲CSV,4,FALSE)="","",VLOOKUP(csv!$AJ10,範囲CSV,4,FALSE)))</f>
        <v/>
      </c>
      <c r="E10" s="139" t="str">
        <f>IF($A10="","",IF(VLOOKUP(csv!$AJ10,範囲CSV,5,FALSE)="","",IF(VLOOKUP(csv!$AJ10,範囲CSV,5,FALSE)&gt;10000,"",VLOOKUP(csv!$AJ10,範囲CSV,5,FALSE))))</f>
        <v/>
      </c>
      <c r="F10" s="139" t="str">
        <f>IF($A10="","",IF(VLOOKUP(csv!$AJ10,範囲CSV,6,FALSE)="","",VLOOKUP(csv!$AJ10,範囲CSV,6,FALSE)))</f>
        <v/>
      </c>
      <c r="G10" s="139" t="str">
        <f>IF(A10="","",IF(VLOOKUP(csv!$AJ10,範囲CSV,7,FALSE)="","",VLOOKUP(csv!$AJ10,範囲CSV,7,FALSE)))</f>
        <v/>
      </c>
      <c r="H10" s="139" t="str">
        <f>IF($A10="","",IF(VLOOKUP(csv!$AJ10,範囲CSV,8,FALSE)="","",VLOOKUP(csv!$AJ10,範囲CSV,8,FALSE)))</f>
        <v/>
      </c>
      <c r="I10" s="216"/>
      <c r="J10" s="216"/>
      <c r="K10" s="139" t="str">
        <f>IF(A10="","",IF(VLOOKUP(csv!$AJ10,範囲CSV,9,FALSE)="","",VLOOKUP(csv!$AJ10,範囲CSV,9,FALSE)))</f>
        <v/>
      </c>
      <c r="L10" s="139" t="str">
        <f>IF($A10="","",IF(VLOOKUP(csv!$AJ10,範囲CSV,10,FALSE)="","",VLOOKUP(csv!$AJ10,範囲CSV,10,FALSE)))</f>
        <v/>
      </c>
      <c r="M10" s="216" t="str">
        <f t="shared" si="0"/>
        <v/>
      </c>
      <c r="N10" s="216" t="str">
        <f t="shared" si="1"/>
        <v/>
      </c>
      <c r="O10" s="139" t="str">
        <f>IF($A10="","",IF(VLOOKUP(csv!$AJ10,範囲CSV,13,FALSE)="","",VLOOKUP(csv!$AJ10,範囲CSV,13,FALSE)))</f>
        <v/>
      </c>
      <c r="P10" s="139" t="str">
        <f>IF($A10="","",IF(VLOOKUP(csv!$AJ10,範囲CSV,14,FALSE)="","",VLOOKUP(csv!$AJ10,範囲CSV,14,FALSE)))</f>
        <v/>
      </c>
      <c r="Q10" s="139" t="str">
        <f>IF($A10="","",IF(VLOOKUP(csv!$AJ10,範囲CSV,15,FALSE)="","",VLOOKUP(csv!$AJ10,範囲CSV,15,FALSE)))</f>
        <v/>
      </c>
      <c r="R10" s="139" t="str">
        <f>IF($A10="","",IF(VLOOKUP(csv!$AJ10,範囲CSV,16,FALSE)="","",VLOOKUP(csv!$AJ10,範囲CSV,16,FALSE)))</f>
        <v/>
      </c>
      <c r="S10" s="139" t="str">
        <f>IF($A10="","",IF(VLOOKUP(csv!$AJ10,範囲CSV,17,FALSE)="","",VLOOKUP(csv!$AJ10,範囲CSV,17,FALSE)))</f>
        <v/>
      </c>
      <c r="T10" s="139" t="str">
        <f>IF($A10="","",IF(VLOOKUP(csv!$AJ10,範囲CSV,18,FALSE)="","",VLOOKUP(csv!$AJ10,範囲CSV,18,FALSE)))</f>
        <v/>
      </c>
      <c r="U10" s="139" t="str">
        <f>IF($A10="","",IF(VLOOKUP(csv!$AJ10,範囲CSV,19,FALSE)="","",VLOOKUP(csv!$AJ10,範囲CSV,19,FALSE)))</f>
        <v/>
      </c>
      <c r="V10" s="139" t="str">
        <f>IF($A10="","",IF(VLOOKUP(csv!$AJ10,範囲CSV,20,FALSE)="","",VLOOKUP(csv!$AJ10,範囲CSV,20,FALSE)))</f>
        <v/>
      </c>
      <c r="W10" s="139" t="str">
        <f>IF($A10="","",IF(VLOOKUP(csv!$AJ10,範囲CSV,21,FALSE)="","",VLOOKUP(csv!$AJ10,範囲CSV,21,FALSE)))</f>
        <v/>
      </c>
      <c r="X10" s="139" t="str">
        <f>IF($A10="","",IF(VLOOKUP(csv!$AJ10,範囲CSV,22,FALSE)="","",VLOOKUP(csv!$AJ10,範囲CSV,22,FALSE)))</f>
        <v/>
      </c>
      <c r="Y10" s="139" t="str">
        <f>IF($A10="","",IF(VLOOKUP(csv!$AJ10,範囲CSV,23,FALSE)="","",VLOOKUP(csv!$AJ10,範囲CSV,23,FALSE)))</f>
        <v/>
      </c>
      <c r="Z10" s="139" t="str">
        <f>IF($A10="","",IF(VLOOKUP(csv!$AJ10,範囲CSV,24,FALSE)="","",VLOOKUP(csv!$AJ10,範囲CSV,24,FALSE)))</f>
        <v/>
      </c>
      <c r="AA10" s="139" t="str">
        <f>IF($A10="","",IF(VLOOKUP(csv!$AJ10,範囲CSV,25,FALSE)="","",VLOOKUP(csv!$AJ10,範囲CSV,25,FALSE)))</f>
        <v/>
      </c>
      <c r="AB10" s="139" t="str">
        <f>IF($A10="","",IF(VLOOKUP(csv!$AJ10,範囲CSV,26,FALSE)="","",VLOOKUP(csv!$AJ10,範囲CSV,26,FALSE)))</f>
        <v/>
      </c>
      <c r="AC10" s="139" t="str">
        <f>IF($A10="","",IF(VLOOKUP(csv!$AJ10,範囲CSV,27,FALSE)="","",VLOOKUP(csv!$AJ10,範囲CSV,27,FALSE)))</f>
        <v/>
      </c>
      <c r="AD10" s="139" t="str">
        <f>IF($A10="","",IF(VLOOKUP(csv!$AJ10,範囲CSV,28,FALSE)="","",VLOOKUP(csv!$AJ10,範囲CSV,28,FALSE)))</f>
        <v/>
      </c>
      <c r="AE10" s="139" t="str">
        <f>IF($A10="","",IF(VLOOKUP(csv!$AJ10,範囲CSV,29,FALSE)="","",VLOOKUP(csv!$AJ10,範囲CSV,29,FALSE)))</f>
        <v/>
      </c>
      <c r="AF10" s="139" t="str">
        <f>IF($A10="","",IF(VLOOKUP(csv!$AJ10,範囲CSV,30,FALSE)="","",VLOOKUP(csv!$AJ10,範囲CSV,30,FALSE)))</f>
        <v/>
      </c>
      <c r="AG10" s="139" t="str">
        <f>IF($A10="","",IF(VLOOKUP(csv!$AJ10,範囲CSV,31,FALSE)="","",VLOOKUP(csv!$AJ10,範囲CSV,31,FALSE)))</f>
        <v/>
      </c>
      <c r="AH10" s="139" t="str">
        <f>IF($A10="","",IF(VLOOKUP(csv!$AJ10,範囲CSV,32,FALSE)="","",VLOOKUP(csv!$AJ10,範囲CSV,32,FALSE)))</f>
        <v/>
      </c>
      <c r="AI10" s="139" t="str">
        <f>IF($A10="","",IF(VLOOKUP(csv!$AJ10,範囲CSV,33,FALSE)="","",VLOOKUP(csv!$AJ10,範囲CSV,33,FALSE)))</f>
        <v/>
      </c>
      <c r="AJ10" s="139" t="str">
        <f>IF($A10="","",IF(VLOOKUP(csv!$AJ10,範囲CSV,34,FALSE)="","",VLOOKUP(csv!$AJ10,範囲CSV,34,FALSE)))</f>
        <v/>
      </c>
      <c r="AK10" s="139"/>
    </row>
    <row r="11" spans="1:37">
      <c r="A11" s="216" t="str">
        <f>IF(csv!AJ11&lt;=csv!A$401,csv!AO11,"")</f>
        <v/>
      </c>
      <c r="B11" s="216" t="str">
        <f>IF($A11="","",IF(VLOOKUP(csv!A$402,範囲CSV,2,FALSE)="","",VLOOKUP(csv!A$402,範囲CSV,2,FALSE)))</f>
        <v/>
      </c>
      <c r="C11" s="139" t="str">
        <f>IF($A11="","",IF(VLOOKUP(csv!$AJ11,範囲CSV,3,FALSE)="","",VLOOKUP(csv!$AJ11,範囲CSV,3,FALSE)))</f>
        <v/>
      </c>
      <c r="D11" s="139" t="str">
        <f>IF($A11="","",IF(VLOOKUP(csv!$AJ11,範囲CSV,4,FALSE)="","",VLOOKUP(csv!$AJ11,範囲CSV,4,FALSE)))</f>
        <v/>
      </c>
      <c r="E11" s="139" t="str">
        <f>IF($A11="","",IF(VLOOKUP(csv!$AJ11,範囲CSV,5,FALSE)="","",IF(VLOOKUP(csv!$AJ11,範囲CSV,5,FALSE)&gt;10000,"",VLOOKUP(csv!$AJ11,範囲CSV,5,FALSE))))</f>
        <v/>
      </c>
      <c r="F11" s="139" t="str">
        <f>IF($A11="","",IF(VLOOKUP(csv!$AJ11,範囲CSV,6,FALSE)="","",VLOOKUP(csv!$AJ11,範囲CSV,6,FALSE)))</f>
        <v/>
      </c>
      <c r="G11" s="139" t="str">
        <f>IF(A11="","",IF(VLOOKUP(csv!$AJ11,範囲CSV,7,FALSE)="","",VLOOKUP(csv!$AJ11,範囲CSV,7,FALSE)))</f>
        <v/>
      </c>
      <c r="H11" s="139" t="str">
        <f>IF($A11="","",IF(VLOOKUP(csv!$AJ11,範囲CSV,8,FALSE)="","",VLOOKUP(csv!$AJ11,範囲CSV,8,FALSE)))</f>
        <v/>
      </c>
      <c r="I11" s="216"/>
      <c r="J11" s="216"/>
      <c r="K11" s="139" t="str">
        <f>IF(A11="","",IF(VLOOKUP(csv!$AJ11,範囲CSV,9,FALSE)="","",VLOOKUP(csv!$AJ11,範囲CSV,9,FALSE)))</f>
        <v/>
      </c>
      <c r="L11" s="139" t="str">
        <f>IF($A11="","",IF(VLOOKUP(csv!$AJ11,範囲CSV,10,FALSE)="","",VLOOKUP(csv!$AJ11,範囲CSV,10,FALSE)))</f>
        <v/>
      </c>
      <c r="M11" s="216" t="str">
        <f t="shared" si="0"/>
        <v/>
      </c>
      <c r="N11" s="216" t="str">
        <f t="shared" si="1"/>
        <v/>
      </c>
      <c r="O11" s="139" t="str">
        <f>IF($A11="","",IF(VLOOKUP(csv!$AJ11,範囲CSV,13,FALSE)="","",VLOOKUP(csv!$AJ11,範囲CSV,13,FALSE)))</f>
        <v/>
      </c>
      <c r="P11" s="139" t="str">
        <f>IF($A11="","",IF(VLOOKUP(csv!$AJ11,範囲CSV,14,FALSE)="","",VLOOKUP(csv!$AJ11,範囲CSV,14,FALSE)))</f>
        <v/>
      </c>
      <c r="Q11" s="139" t="str">
        <f>IF($A11="","",IF(VLOOKUP(csv!$AJ11,範囲CSV,15,FALSE)="","",VLOOKUP(csv!$AJ11,範囲CSV,15,FALSE)))</f>
        <v/>
      </c>
      <c r="R11" s="139" t="str">
        <f>IF($A11="","",IF(VLOOKUP(csv!$AJ11,範囲CSV,16,FALSE)="","",VLOOKUP(csv!$AJ11,範囲CSV,16,FALSE)))</f>
        <v/>
      </c>
      <c r="S11" s="139" t="str">
        <f>IF($A11="","",IF(VLOOKUP(csv!$AJ11,範囲CSV,17,FALSE)="","",VLOOKUP(csv!$AJ11,範囲CSV,17,FALSE)))</f>
        <v/>
      </c>
      <c r="T11" s="139" t="str">
        <f>IF($A11="","",IF(VLOOKUP(csv!$AJ11,範囲CSV,18,FALSE)="","",VLOOKUP(csv!$AJ11,範囲CSV,18,FALSE)))</f>
        <v/>
      </c>
      <c r="U11" s="139" t="str">
        <f>IF($A11="","",IF(VLOOKUP(csv!$AJ11,範囲CSV,19,FALSE)="","",VLOOKUP(csv!$AJ11,範囲CSV,19,FALSE)))</f>
        <v/>
      </c>
      <c r="V11" s="139" t="str">
        <f>IF($A11="","",IF(VLOOKUP(csv!$AJ11,範囲CSV,20,FALSE)="","",VLOOKUP(csv!$AJ11,範囲CSV,20,FALSE)))</f>
        <v/>
      </c>
      <c r="W11" s="139" t="str">
        <f>IF($A11="","",IF(VLOOKUP(csv!$AJ11,範囲CSV,21,FALSE)="","",VLOOKUP(csv!$AJ11,範囲CSV,21,FALSE)))</f>
        <v/>
      </c>
      <c r="X11" s="139" t="str">
        <f>IF($A11="","",IF(VLOOKUP(csv!$AJ11,範囲CSV,22,FALSE)="","",VLOOKUP(csv!$AJ11,範囲CSV,22,FALSE)))</f>
        <v/>
      </c>
      <c r="Y11" s="139" t="str">
        <f>IF($A11="","",IF(VLOOKUP(csv!$AJ11,範囲CSV,23,FALSE)="","",VLOOKUP(csv!$AJ11,範囲CSV,23,FALSE)))</f>
        <v/>
      </c>
      <c r="Z11" s="139" t="str">
        <f>IF($A11="","",IF(VLOOKUP(csv!$AJ11,範囲CSV,24,FALSE)="","",VLOOKUP(csv!$AJ11,範囲CSV,24,FALSE)))</f>
        <v/>
      </c>
      <c r="AA11" s="139" t="str">
        <f>IF($A11="","",IF(VLOOKUP(csv!$AJ11,範囲CSV,25,FALSE)="","",VLOOKUP(csv!$AJ11,範囲CSV,25,FALSE)))</f>
        <v/>
      </c>
      <c r="AB11" s="139" t="str">
        <f>IF($A11="","",IF(VLOOKUP(csv!$AJ11,範囲CSV,26,FALSE)="","",VLOOKUP(csv!$AJ11,範囲CSV,26,FALSE)))</f>
        <v/>
      </c>
      <c r="AC11" s="139" t="str">
        <f>IF($A11="","",IF(VLOOKUP(csv!$AJ11,範囲CSV,27,FALSE)="","",VLOOKUP(csv!$AJ11,範囲CSV,27,FALSE)))</f>
        <v/>
      </c>
      <c r="AD11" s="139" t="str">
        <f>IF($A11="","",IF(VLOOKUP(csv!$AJ11,範囲CSV,28,FALSE)="","",VLOOKUP(csv!$AJ11,範囲CSV,28,FALSE)))</f>
        <v/>
      </c>
      <c r="AE11" s="139" t="str">
        <f>IF($A11="","",IF(VLOOKUP(csv!$AJ11,範囲CSV,29,FALSE)="","",VLOOKUP(csv!$AJ11,範囲CSV,29,FALSE)))</f>
        <v/>
      </c>
      <c r="AF11" s="139" t="str">
        <f>IF($A11="","",IF(VLOOKUP(csv!$AJ11,範囲CSV,30,FALSE)="","",VLOOKUP(csv!$AJ11,範囲CSV,30,FALSE)))</f>
        <v/>
      </c>
      <c r="AG11" s="139" t="str">
        <f>IF($A11="","",IF(VLOOKUP(csv!$AJ11,範囲CSV,31,FALSE)="","",VLOOKUP(csv!$AJ11,範囲CSV,31,FALSE)))</f>
        <v/>
      </c>
      <c r="AH11" s="139" t="str">
        <f>IF($A11="","",IF(VLOOKUP(csv!$AJ11,範囲CSV,32,FALSE)="","",VLOOKUP(csv!$AJ11,範囲CSV,32,FALSE)))</f>
        <v/>
      </c>
      <c r="AI11" s="139" t="str">
        <f>IF($A11="","",IF(VLOOKUP(csv!$AJ11,範囲CSV,33,FALSE)="","",VLOOKUP(csv!$AJ11,範囲CSV,33,FALSE)))</f>
        <v/>
      </c>
      <c r="AJ11" s="139" t="str">
        <f>IF($A11="","",IF(VLOOKUP(csv!$AJ11,範囲CSV,34,FALSE)="","",VLOOKUP(csv!$AJ11,範囲CSV,34,FALSE)))</f>
        <v/>
      </c>
      <c r="AK11" s="139"/>
    </row>
    <row r="12" spans="1:37">
      <c r="A12" s="216" t="str">
        <f>IF(csv!AJ12&lt;=csv!A$401,csv!AO12,"")</f>
        <v/>
      </c>
      <c r="B12" s="216" t="str">
        <f>IF($A12="","",IF(VLOOKUP(csv!A$402,範囲CSV,2,FALSE)="","",VLOOKUP(csv!A$402,範囲CSV,2,FALSE)))</f>
        <v/>
      </c>
      <c r="C12" s="139" t="str">
        <f>IF($A12="","",IF(VLOOKUP(csv!$AJ12,範囲CSV,3,FALSE)="","",VLOOKUP(csv!$AJ12,範囲CSV,3,FALSE)))</f>
        <v/>
      </c>
      <c r="D12" s="139" t="str">
        <f>IF($A12="","",IF(VLOOKUP(csv!$AJ12,範囲CSV,4,FALSE)="","",VLOOKUP(csv!$AJ12,範囲CSV,4,FALSE)))</f>
        <v/>
      </c>
      <c r="E12" s="139" t="str">
        <f>IF($A12="","",IF(VLOOKUP(csv!$AJ12,範囲CSV,5,FALSE)="","",IF(VLOOKUP(csv!$AJ12,範囲CSV,5,FALSE)&gt;10000,"",VLOOKUP(csv!$AJ12,範囲CSV,5,FALSE))))</f>
        <v/>
      </c>
      <c r="F12" s="139" t="str">
        <f>IF($A12="","",IF(VLOOKUP(csv!$AJ12,範囲CSV,6,FALSE)="","",VLOOKUP(csv!$AJ12,範囲CSV,6,FALSE)))</f>
        <v/>
      </c>
      <c r="G12" s="139" t="str">
        <f>IF(A12="","",IF(VLOOKUP(csv!$AJ12,範囲CSV,7,FALSE)="","",VLOOKUP(csv!$AJ12,範囲CSV,7,FALSE)))</f>
        <v/>
      </c>
      <c r="H12" s="139" t="str">
        <f>IF($A12="","",IF(VLOOKUP(csv!$AJ12,範囲CSV,8,FALSE)="","",VLOOKUP(csv!$AJ12,範囲CSV,8,FALSE)))</f>
        <v/>
      </c>
      <c r="I12" s="216"/>
      <c r="J12" s="216"/>
      <c r="K12" s="139" t="str">
        <f>IF(A12="","",IF(VLOOKUP(csv!$AJ12,範囲CSV,9,FALSE)="","",VLOOKUP(csv!$AJ12,範囲CSV,9,FALSE)))</f>
        <v/>
      </c>
      <c r="L12" s="139" t="str">
        <f>IF($A12="","",IF(VLOOKUP(csv!$AJ12,範囲CSV,10,FALSE)="","",VLOOKUP(csv!$AJ12,範囲CSV,10,FALSE)))</f>
        <v/>
      </c>
      <c r="M12" s="216" t="str">
        <f t="shared" si="0"/>
        <v/>
      </c>
      <c r="N12" s="216" t="str">
        <f t="shared" si="1"/>
        <v/>
      </c>
      <c r="O12" s="139" t="str">
        <f>IF($A12="","",IF(VLOOKUP(csv!$AJ12,範囲CSV,13,FALSE)="","",VLOOKUP(csv!$AJ12,範囲CSV,13,FALSE)))</f>
        <v/>
      </c>
      <c r="P12" s="139" t="str">
        <f>IF($A12="","",IF(VLOOKUP(csv!$AJ12,範囲CSV,14,FALSE)="","",VLOOKUP(csv!$AJ12,範囲CSV,14,FALSE)))</f>
        <v/>
      </c>
      <c r="Q12" s="139" t="str">
        <f>IF($A12="","",IF(VLOOKUP(csv!$AJ12,範囲CSV,15,FALSE)="","",VLOOKUP(csv!$AJ12,範囲CSV,15,FALSE)))</f>
        <v/>
      </c>
      <c r="R12" s="139" t="str">
        <f>IF($A12="","",IF(VLOOKUP(csv!$AJ12,範囲CSV,16,FALSE)="","",VLOOKUP(csv!$AJ12,範囲CSV,16,FALSE)))</f>
        <v/>
      </c>
      <c r="S12" s="139" t="str">
        <f>IF($A12="","",IF(VLOOKUP(csv!$AJ12,範囲CSV,17,FALSE)="","",VLOOKUP(csv!$AJ12,範囲CSV,17,FALSE)))</f>
        <v/>
      </c>
      <c r="T12" s="139" t="str">
        <f>IF($A12="","",IF(VLOOKUP(csv!$AJ12,範囲CSV,18,FALSE)="","",VLOOKUP(csv!$AJ12,範囲CSV,18,FALSE)))</f>
        <v/>
      </c>
      <c r="U12" s="139" t="str">
        <f>IF($A12="","",IF(VLOOKUP(csv!$AJ12,範囲CSV,19,FALSE)="","",VLOOKUP(csv!$AJ12,範囲CSV,19,FALSE)))</f>
        <v/>
      </c>
      <c r="V12" s="139" t="str">
        <f>IF($A12="","",IF(VLOOKUP(csv!$AJ12,範囲CSV,20,FALSE)="","",VLOOKUP(csv!$AJ12,範囲CSV,20,FALSE)))</f>
        <v/>
      </c>
      <c r="W12" s="139" t="str">
        <f>IF($A12="","",IF(VLOOKUP(csv!$AJ12,範囲CSV,21,FALSE)="","",VLOOKUP(csv!$AJ12,範囲CSV,21,FALSE)))</f>
        <v/>
      </c>
      <c r="X12" s="139" t="str">
        <f>IF($A12="","",IF(VLOOKUP(csv!$AJ12,範囲CSV,22,FALSE)="","",VLOOKUP(csv!$AJ12,範囲CSV,22,FALSE)))</f>
        <v/>
      </c>
      <c r="Y12" s="139" t="str">
        <f>IF($A12="","",IF(VLOOKUP(csv!$AJ12,範囲CSV,23,FALSE)="","",VLOOKUP(csv!$AJ12,範囲CSV,23,FALSE)))</f>
        <v/>
      </c>
      <c r="Z12" s="139" t="str">
        <f>IF($A12="","",IF(VLOOKUP(csv!$AJ12,範囲CSV,24,FALSE)="","",VLOOKUP(csv!$AJ12,範囲CSV,24,FALSE)))</f>
        <v/>
      </c>
      <c r="AA12" s="139" t="str">
        <f>IF($A12="","",IF(VLOOKUP(csv!$AJ12,範囲CSV,25,FALSE)="","",VLOOKUP(csv!$AJ12,範囲CSV,25,FALSE)))</f>
        <v/>
      </c>
      <c r="AB12" s="139" t="str">
        <f>IF($A12="","",IF(VLOOKUP(csv!$AJ12,範囲CSV,26,FALSE)="","",VLOOKUP(csv!$AJ12,範囲CSV,26,FALSE)))</f>
        <v/>
      </c>
      <c r="AC12" s="139" t="str">
        <f>IF($A12="","",IF(VLOOKUP(csv!$AJ12,範囲CSV,27,FALSE)="","",VLOOKUP(csv!$AJ12,範囲CSV,27,FALSE)))</f>
        <v/>
      </c>
      <c r="AD12" s="139" t="str">
        <f>IF($A12="","",IF(VLOOKUP(csv!$AJ12,範囲CSV,28,FALSE)="","",VLOOKUP(csv!$AJ12,範囲CSV,28,FALSE)))</f>
        <v/>
      </c>
      <c r="AE12" s="139" t="str">
        <f>IF($A12="","",IF(VLOOKUP(csv!$AJ12,範囲CSV,29,FALSE)="","",VLOOKUP(csv!$AJ12,範囲CSV,29,FALSE)))</f>
        <v/>
      </c>
      <c r="AF12" s="139" t="str">
        <f>IF($A12="","",IF(VLOOKUP(csv!$AJ12,範囲CSV,30,FALSE)="","",VLOOKUP(csv!$AJ12,範囲CSV,30,FALSE)))</f>
        <v/>
      </c>
      <c r="AG12" s="139" t="str">
        <f>IF($A12="","",IF(VLOOKUP(csv!$AJ12,範囲CSV,31,FALSE)="","",VLOOKUP(csv!$AJ12,範囲CSV,31,FALSE)))</f>
        <v/>
      </c>
      <c r="AH12" s="139" t="str">
        <f>IF($A12="","",IF(VLOOKUP(csv!$AJ12,範囲CSV,32,FALSE)="","",VLOOKUP(csv!$AJ12,範囲CSV,32,FALSE)))</f>
        <v/>
      </c>
      <c r="AI12" s="139" t="str">
        <f>IF($A12="","",IF(VLOOKUP(csv!$AJ12,範囲CSV,33,FALSE)="","",VLOOKUP(csv!$AJ12,範囲CSV,33,FALSE)))</f>
        <v/>
      </c>
      <c r="AJ12" s="139" t="str">
        <f>IF($A12="","",IF(VLOOKUP(csv!$AJ12,範囲CSV,34,FALSE)="","",VLOOKUP(csv!$AJ12,範囲CSV,34,FALSE)))</f>
        <v/>
      </c>
      <c r="AK12" s="139"/>
    </row>
    <row r="13" spans="1:37">
      <c r="A13" s="216" t="str">
        <f>IF(csv!AJ13&lt;=csv!A$401,csv!AO13,"")</f>
        <v/>
      </c>
      <c r="B13" s="216" t="str">
        <f>IF($A13="","",IF(VLOOKUP(csv!A$402,範囲CSV,2,FALSE)="","",VLOOKUP(csv!A$402,範囲CSV,2,FALSE)))</f>
        <v/>
      </c>
      <c r="C13" s="139" t="str">
        <f>IF($A13="","",IF(VLOOKUP(csv!$AJ13,範囲CSV,3,FALSE)="","",VLOOKUP(csv!$AJ13,範囲CSV,3,FALSE)))</f>
        <v/>
      </c>
      <c r="D13" s="139" t="str">
        <f>IF($A13="","",IF(VLOOKUP(csv!$AJ13,範囲CSV,4,FALSE)="","",VLOOKUP(csv!$AJ13,範囲CSV,4,FALSE)))</f>
        <v/>
      </c>
      <c r="E13" s="139" t="str">
        <f>IF($A13="","",IF(VLOOKUP(csv!$AJ13,範囲CSV,5,FALSE)="","",IF(VLOOKUP(csv!$AJ13,範囲CSV,5,FALSE)&gt;10000,"",VLOOKUP(csv!$AJ13,範囲CSV,5,FALSE))))</f>
        <v/>
      </c>
      <c r="F13" s="139" t="str">
        <f>IF($A13="","",IF(VLOOKUP(csv!$AJ13,範囲CSV,6,FALSE)="","",VLOOKUP(csv!$AJ13,範囲CSV,6,FALSE)))</f>
        <v/>
      </c>
      <c r="G13" s="139" t="str">
        <f>IF(A13="","",IF(VLOOKUP(csv!$AJ13,範囲CSV,7,FALSE)="","",VLOOKUP(csv!$AJ13,範囲CSV,7,FALSE)))</f>
        <v/>
      </c>
      <c r="H13" s="139" t="str">
        <f>IF($A13="","",IF(VLOOKUP(csv!$AJ13,範囲CSV,8,FALSE)="","",VLOOKUP(csv!$AJ13,範囲CSV,8,FALSE)))</f>
        <v/>
      </c>
      <c r="I13" s="216"/>
      <c r="J13" s="216"/>
      <c r="K13" s="139" t="str">
        <f>IF(A13="","",IF(VLOOKUP(csv!$AJ13,範囲CSV,9,FALSE)="","",VLOOKUP(csv!$AJ13,範囲CSV,9,FALSE)))</f>
        <v/>
      </c>
      <c r="L13" s="139" t="str">
        <f>IF($A13="","",IF(VLOOKUP(csv!$AJ13,範囲CSV,10,FALSE)="","",VLOOKUP(csv!$AJ13,範囲CSV,10,FALSE)))</f>
        <v/>
      </c>
      <c r="M13" s="216" t="str">
        <f t="shared" si="0"/>
        <v/>
      </c>
      <c r="N13" s="216" t="str">
        <f t="shared" si="1"/>
        <v/>
      </c>
      <c r="O13" s="139" t="str">
        <f>IF($A13="","",IF(VLOOKUP(csv!$AJ13,範囲CSV,13,FALSE)="","",VLOOKUP(csv!$AJ13,範囲CSV,13,FALSE)))</f>
        <v/>
      </c>
      <c r="P13" s="139" t="str">
        <f>IF($A13="","",IF(VLOOKUP(csv!$AJ13,範囲CSV,14,FALSE)="","",VLOOKUP(csv!$AJ13,範囲CSV,14,FALSE)))</f>
        <v/>
      </c>
      <c r="Q13" s="139" t="str">
        <f>IF($A13="","",IF(VLOOKUP(csv!$AJ13,範囲CSV,15,FALSE)="","",VLOOKUP(csv!$AJ13,範囲CSV,15,FALSE)))</f>
        <v/>
      </c>
      <c r="R13" s="139" t="str">
        <f>IF($A13="","",IF(VLOOKUP(csv!$AJ13,範囲CSV,16,FALSE)="","",VLOOKUP(csv!$AJ13,範囲CSV,16,FALSE)))</f>
        <v/>
      </c>
      <c r="S13" s="139" t="str">
        <f>IF($A13="","",IF(VLOOKUP(csv!$AJ13,範囲CSV,17,FALSE)="","",VLOOKUP(csv!$AJ13,範囲CSV,17,FALSE)))</f>
        <v/>
      </c>
      <c r="T13" s="139" t="str">
        <f>IF($A13="","",IF(VLOOKUP(csv!$AJ13,範囲CSV,18,FALSE)="","",VLOOKUP(csv!$AJ13,範囲CSV,18,FALSE)))</f>
        <v/>
      </c>
      <c r="U13" s="139" t="str">
        <f>IF($A13="","",IF(VLOOKUP(csv!$AJ13,範囲CSV,19,FALSE)="","",VLOOKUP(csv!$AJ13,範囲CSV,19,FALSE)))</f>
        <v/>
      </c>
      <c r="V13" s="139" t="str">
        <f>IF($A13="","",IF(VLOOKUP(csv!$AJ13,範囲CSV,20,FALSE)="","",VLOOKUP(csv!$AJ13,範囲CSV,20,FALSE)))</f>
        <v/>
      </c>
      <c r="W13" s="139" t="str">
        <f>IF($A13="","",IF(VLOOKUP(csv!$AJ13,範囲CSV,21,FALSE)="","",VLOOKUP(csv!$AJ13,範囲CSV,21,FALSE)))</f>
        <v/>
      </c>
      <c r="X13" s="139" t="str">
        <f>IF($A13="","",IF(VLOOKUP(csv!$AJ13,範囲CSV,22,FALSE)="","",VLOOKUP(csv!$AJ13,範囲CSV,22,FALSE)))</f>
        <v/>
      </c>
      <c r="Y13" s="139" t="str">
        <f>IF($A13="","",IF(VLOOKUP(csv!$AJ13,範囲CSV,23,FALSE)="","",VLOOKUP(csv!$AJ13,範囲CSV,23,FALSE)))</f>
        <v/>
      </c>
      <c r="Z13" s="139" t="str">
        <f>IF($A13="","",IF(VLOOKUP(csv!$AJ13,範囲CSV,24,FALSE)="","",VLOOKUP(csv!$AJ13,範囲CSV,24,FALSE)))</f>
        <v/>
      </c>
      <c r="AA13" s="139" t="str">
        <f>IF($A13="","",IF(VLOOKUP(csv!$AJ13,範囲CSV,25,FALSE)="","",VLOOKUP(csv!$AJ13,範囲CSV,25,FALSE)))</f>
        <v/>
      </c>
      <c r="AB13" s="139" t="str">
        <f>IF($A13="","",IF(VLOOKUP(csv!$AJ13,範囲CSV,26,FALSE)="","",VLOOKUP(csv!$AJ13,範囲CSV,26,FALSE)))</f>
        <v/>
      </c>
      <c r="AC13" s="139" t="str">
        <f>IF($A13="","",IF(VLOOKUP(csv!$AJ13,範囲CSV,27,FALSE)="","",VLOOKUP(csv!$AJ13,範囲CSV,27,FALSE)))</f>
        <v/>
      </c>
      <c r="AD13" s="139" t="str">
        <f>IF($A13="","",IF(VLOOKUP(csv!$AJ13,範囲CSV,28,FALSE)="","",VLOOKUP(csv!$AJ13,範囲CSV,28,FALSE)))</f>
        <v/>
      </c>
      <c r="AE13" s="139" t="str">
        <f>IF($A13="","",IF(VLOOKUP(csv!$AJ13,範囲CSV,29,FALSE)="","",VLOOKUP(csv!$AJ13,範囲CSV,29,FALSE)))</f>
        <v/>
      </c>
      <c r="AF13" s="139" t="str">
        <f>IF($A13="","",IF(VLOOKUP(csv!$AJ13,範囲CSV,30,FALSE)="","",VLOOKUP(csv!$AJ13,範囲CSV,30,FALSE)))</f>
        <v/>
      </c>
      <c r="AG13" s="139" t="str">
        <f>IF($A13="","",IF(VLOOKUP(csv!$AJ13,範囲CSV,31,FALSE)="","",VLOOKUP(csv!$AJ13,範囲CSV,31,FALSE)))</f>
        <v/>
      </c>
      <c r="AH13" s="139" t="str">
        <f>IF($A13="","",IF(VLOOKUP(csv!$AJ13,範囲CSV,32,FALSE)="","",VLOOKUP(csv!$AJ13,範囲CSV,32,FALSE)))</f>
        <v/>
      </c>
      <c r="AI13" s="139" t="str">
        <f>IF($A13="","",IF(VLOOKUP(csv!$AJ13,範囲CSV,33,FALSE)="","",VLOOKUP(csv!$AJ13,範囲CSV,33,FALSE)))</f>
        <v/>
      </c>
      <c r="AJ13" s="139" t="str">
        <f>IF($A13="","",IF(VLOOKUP(csv!$AJ13,範囲CSV,34,FALSE)="","",VLOOKUP(csv!$AJ13,範囲CSV,34,FALSE)))</f>
        <v/>
      </c>
      <c r="AK13" s="139"/>
    </row>
    <row r="14" spans="1:37">
      <c r="A14" s="216" t="str">
        <f>IF(csv!AJ14&lt;=csv!A$401,csv!AO14,"")</f>
        <v/>
      </c>
      <c r="B14" s="216" t="str">
        <f>IF($A14="","",IF(VLOOKUP(csv!A$402,範囲CSV,2,FALSE)="","",VLOOKUP(csv!A$402,範囲CSV,2,FALSE)))</f>
        <v/>
      </c>
      <c r="C14" s="139" t="str">
        <f>IF($A14="","",IF(VLOOKUP(csv!$AJ14,範囲CSV,3,FALSE)="","",VLOOKUP(csv!$AJ14,範囲CSV,3,FALSE)))</f>
        <v/>
      </c>
      <c r="D14" s="139" t="str">
        <f>IF($A14="","",IF(VLOOKUP(csv!$AJ14,範囲CSV,4,FALSE)="","",VLOOKUP(csv!$AJ14,範囲CSV,4,FALSE)))</f>
        <v/>
      </c>
      <c r="E14" s="139" t="str">
        <f>IF($A14="","",IF(VLOOKUP(csv!$AJ14,範囲CSV,5,FALSE)="","",IF(VLOOKUP(csv!$AJ14,範囲CSV,5,FALSE)&gt;10000,"",VLOOKUP(csv!$AJ14,範囲CSV,5,FALSE))))</f>
        <v/>
      </c>
      <c r="F14" s="139" t="str">
        <f>IF($A14="","",IF(VLOOKUP(csv!$AJ14,範囲CSV,6,FALSE)="","",VLOOKUP(csv!$AJ14,範囲CSV,6,FALSE)))</f>
        <v/>
      </c>
      <c r="G14" s="139" t="str">
        <f>IF(A14="","",IF(VLOOKUP(csv!$AJ14,範囲CSV,7,FALSE)="","",VLOOKUP(csv!$AJ14,範囲CSV,7,FALSE)))</f>
        <v/>
      </c>
      <c r="H14" s="139" t="str">
        <f>IF($A14="","",IF(VLOOKUP(csv!$AJ14,範囲CSV,8,FALSE)="","",VLOOKUP(csv!$AJ14,範囲CSV,8,FALSE)))</f>
        <v/>
      </c>
      <c r="I14" s="216"/>
      <c r="J14" s="216"/>
      <c r="K14" s="139" t="str">
        <f>IF(A14="","",IF(VLOOKUP(csv!$AJ14,範囲CSV,9,FALSE)="","",VLOOKUP(csv!$AJ14,範囲CSV,9,FALSE)))</f>
        <v/>
      </c>
      <c r="L14" s="139" t="str">
        <f>IF($A14="","",IF(VLOOKUP(csv!$AJ14,範囲CSV,10,FALSE)="","",VLOOKUP(csv!$AJ14,範囲CSV,10,FALSE)))</f>
        <v/>
      </c>
      <c r="M14" s="216" t="str">
        <f t="shared" si="0"/>
        <v/>
      </c>
      <c r="N14" s="216" t="str">
        <f t="shared" si="1"/>
        <v/>
      </c>
      <c r="O14" s="139" t="str">
        <f>IF($A14="","",IF(VLOOKUP(csv!$AJ14,範囲CSV,13,FALSE)="","",VLOOKUP(csv!$AJ14,範囲CSV,13,FALSE)))</f>
        <v/>
      </c>
      <c r="P14" s="139" t="str">
        <f>IF($A14="","",IF(VLOOKUP(csv!$AJ14,範囲CSV,14,FALSE)="","",VLOOKUP(csv!$AJ14,範囲CSV,14,FALSE)))</f>
        <v/>
      </c>
      <c r="Q14" s="139" t="str">
        <f>IF($A14="","",IF(VLOOKUP(csv!$AJ14,範囲CSV,15,FALSE)="","",VLOOKUP(csv!$AJ14,範囲CSV,15,FALSE)))</f>
        <v/>
      </c>
      <c r="R14" s="139" t="str">
        <f>IF($A14="","",IF(VLOOKUP(csv!$AJ14,範囲CSV,16,FALSE)="","",VLOOKUP(csv!$AJ14,範囲CSV,16,FALSE)))</f>
        <v/>
      </c>
      <c r="S14" s="139" t="str">
        <f>IF($A14="","",IF(VLOOKUP(csv!$AJ14,範囲CSV,17,FALSE)="","",VLOOKUP(csv!$AJ14,範囲CSV,17,FALSE)))</f>
        <v/>
      </c>
      <c r="T14" s="139" t="str">
        <f>IF($A14="","",IF(VLOOKUP(csv!$AJ14,範囲CSV,18,FALSE)="","",VLOOKUP(csv!$AJ14,範囲CSV,18,FALSE)))</f>
        <v/>
      </c>
      <c r="U14" s="139" t="str">
        <f>IF($A14="","",IF(VLOOKUP(csv!$AJ14,範囲CSV,19,FALSE)="","",VLOOKUP(csv!$AJ14,範囲CSV,19,FALSE)))</f>
        <v/>
      </c>
      <c r="V14" s="139" t="str">
        <f>IF($A14="","",IF(VLOOKUP(csv!$AJ14,範囲CSV,20,FALSE)="","",VLOOKUP(csv!$AJ14,範囲CSV,20,FALSE)))</f>
        <v/>
      </c>
      <c r="W14" s="139" t="str">
        <f>IF($A14="","",IF(VLOOKUP(csv!$AJ14,範囲CSV,21,FALSE)="","",VLOOKUP(csv!$AJ14,範囲CSV,21,FALSE)))</f>
        <v/>
      </c>
      <c r="X14" s="139" t="str">
        <f>IF($A14="","",IF(VLOOKUP(csv!$AJ14,範囲CSV,22,FALSE)="","",VLOOKUP(csv!$AJ14,範囲CSV,22,FALSE)))</f>
        <v/>
      </c>
      <c r="Y14" s="139" t="str">
        <f>IF($A14="","",IF(VLOOKUP(csv!$AJ14,範囲CSV,23,FALSE)="","",VLOOKUP(csv!$AJ14,範囲CSV,23,FALSE)))</f>
        <v/>
      </c>
      <c r="Z14" s="139" t="str">
        <f>IF($A14="","",IF(VLOOKUP(csv!$AJ14,範囲CSV,24,FALSE)="","",VLOOKUP(csv!$AJ14,範囲CSV,24,FALSE)))</f>
        <v/>
      </c>
      <c r="AA14" s="139" t="str">
        <f>IF($A14="","",IF(VLOOKUP(csv!$AJ14,範囲CSV,25,FALSE)="","",VLOOKUP(csv!$AJ14,範囲CSV,25,FALSE)))</f>
        <v/>
      </c>
      <c r="AB14" s="139" t="str">
        <f>IF($A14="","",IF(VLOOKUP(csv!$AJ14,範囲CSV,26,FALSE)="","",VLOOKUP(csv!$AJ14,範囲CSV,26,FALSE)))</f>
        <v/>
      </c>
      <c r="AC14" s="139" t="str">
        <f>IF($A14="","",IF(VLOOKUP(csv!$AJ14,範囲CSV,27,FALSE)="","",VLOOKUP(csv!$AJ14,範囲CSV,27,FALSE)))</f>
        <v/>
      </c>
      <c r="AD14" s="139" t="str">
        <f>IF($A14="","",IF(VLOOKUP(csv!$AJ14,範囲CSV,28,FALSE)="","",VLOOKUP(csv!$AJ14,範囲CSV,28,FALSE)))</f>
        <v/>
      </c>
      <c r="AE14" s="139" t="str">
        <f>IF($A14="","",IF(VLOOKUP(csv!$AJ14,範囲CSV,29,FALSE)="","",VLOOKUP(csv!$AJ14,範囲CSV,29,FALSE)))</f>
        <v/>
      </c>
      <c r="AF14" s="139" t="str">
        <f>IF($A14="","",IF(VLOOKUP(csv!$AJ14,範囲CSV,30,FALSE)="","",VLOOKUP(csv!$AJ14,範囲CSV,30,FALSE)))</f>
        <v/>
      </c>
      <c r="AG14" s="139" t="str">
        <f>IF($A14="","",IF(VLOOKUP(csv!$AJ14,範囲CSV,31,FALSE)="","",VLOOKUP(csv!$AJ14,範囲CSV,31,FALSE)))</f>
        <v/>
      </c>
      <c r="AH14" s="139" t="str">
        <f>IF($A14="","",IF(VLOOKUP(csv!$AJ14,範囲CSV,32,FALSE)="","",VLOOKUP(csv!$AJ14,範囲CSV,32,FALSE)))</f>
        <v/>
      </c>
      <c r="AI14" s="139" t="str">
        <f>IF($A14="","",IF(VLOOKUP(csv!$AJ14,範囲CSV,33,FALSE)="","",VLOOKUP(csv!$AJ14,範囲CSV,33,FALSE)))</f>
        <v/>
      </c>
      <c r="AJ14" s="139" t="str">
        <f>IF($A14="","",IF(VLOOKUP(csv!$AJ14,範囲CSV,34,FALSE)="","",VLOOKUP(csv!$AJ14,範囲CSV,34,FALSE)))</f>
        <v/>
      </c>
      <c r="AK14" s="139"/>
    </row>
    <row r="15" spans="1:37">
      <c r="A15" s="216" t="str">
        <f>IF(csv!AJ15&lt;=csv!A$401,csv!AO15,"")</f>
        <v/>
      </c>
      <c r="B15" s="216" t="str">
        <f>IF($A15="","",IF(VLOOKUP(csv!A$402,範囲CSV,2,FALSE)="","",VLOOKUP(csv!A$402,範囲CSV,2,FALSE)))</f>
        <v/>
      </c>
      <c r="C15" s="139" t="str">
        <f>IF($A15="","",IF(VLOOKUP(csv!$AJ15,範囲CSV,3,FALSE)="","",VLOOKUP(csv!$AJ15,範囲CSV,3,FALSE)))</f>
        <v/>
      </c>
      <c r="D15" s="139" t="str">
        <f>IF($A15="","",IF(VLOOKUP(csv!$AJ15,範囲CSV,4,FALSE)="","",VLOOKUP(csv!$AJ15,範囲CSV,4,FALSE)))</f>
        <v/>
      </c>
      <c r="E15" s="139" t="str">
        <f>IF($A15="","",IF(VLOOKUP(csv!$AJ15,範囲CSV,5,FALSE)="","",IF(VLOOKUP(csv!$AJ15,範囲CSV,5,FALSE)&gt;10000,"",VLOOKUP(csv!$AJ15,範囲CSV,5,FALSE))))</f>
        <v/>
      </c>
      <c r="F15" s="139" t="str">
        <f>IF($A15="","",IF(VLOOKUP(csv!$AJ15,範囲CSV,6,FALSE)="","",VLOOKUP(csv!$AJ15,範囲CSV,6,FALSE)))</f>
        <v/>
      </c>
      <c r="G15" s="139" t="str">
        <f>IF(A15="","",IF(VLOOKUP(csv!$AJ15,範囲CSV,7,FALSE)="","",VLOOKUP(csv!$AJ15,範囲CSV,7,FALSE)))</f>
        <v/>
      </c>
      <c r="H15" s="139" t="str">
        <f>IF($A15="","",IF(VLOOKUP(csv!$AJ15,範囲CSV,8,FALSE)="","",VLOOKUP(csv!$AJ15,範囲CSV,8,FALSE)))</f>
        <v/>
      </c>
      <c r="I15" s="216"/>
      <c r="J15" s="216"/>
      <c r="K15" s="139" t="str">
        <f>IF(A15="","",IF(VLOOKUP(csv!$AJ15,範囲CSV,9,FALSE)="","",VLOOKUP(csv!$AJ15,範囲CSV,9,FALSE)))</f>
        <v/>
      </c>
      <c r="L15" s="139" t="str">
        <f>IF($A15="","",IF(VLOOKUP(csv!$AJ15,範囲CSV,10,FALSE)="","",VLOOKUP(csv!$AJ15,範囲CSV,10,FALSE)))</f>
        <v/>
      </c>
      <c r="M15" s="216" t="str">
        <f t="shared" si="0"/>
        <v/>
      </c>
      <c r="N15" s="216" t="str">
        <f t="shared" si="1"/>
        <v/>
      </c>
      <c r="O15" s="139" t="str">
        <f>IF($A15="","",IF(VLOOKUP(csv!$AJ15,範囲CSV,13,FALSE)="","",VLOOKUP(csv!$AJ15,範囲CSV,13,FALSE)))</f>
        <v/>
      </c>
      <c r="P15" s="139" t="str">
        <f>IF($A15="","",IF(VLOOKUP(csv!$AJ15,範囲CSV,14,FALSE)="","",VLOOKUP(csv!$AJ15,範囲CSV,14,FALSE)))</f>
        <v/>
      </c>
      <c r="Q15" s="139" t="str">
        <f>IF($A15="","",IF(VLOOKUP(csv!$AJ15,範囲CSV,15,FALSE)="","",VLOOKUP(csv!$AJ15,範囲CSV,15,FALSE)))</f>
        <v/>
      </c>
      <c r="R15" s="139" t="str">
        <f>IF($A15="","",IF(VLOOKUP(csv!$AJ15,範囲CSV,16,FALSE)="","",VLOOKUP(csv!$AJ15,範囲CSV,16,FALSE)))</f>
        <v/>
      </c>
      <c r="S15" s="139" t="str">
        <f>IF($A15="","",IF(VLOOKUP(csv!$AJ15,範囲CSV,17,FALSE)="","",VLOOKUP(csv!$AJ15,範囲CSV,17,FALSE)))</f>
        <v/>
      </c>
      <c r="T15" s="139" t="str">
        <f>IF($A15="","",IF(VLOOKUP(csv!$AJ15,範囲CSV,18,FALSE)="","",VLOOKUP(csv!$AJ15,範囲CSV,18,FALSE)))</f>
        <v/>
      </c>
      <c r="U15" s="139" t="str">
        <f>IF($A15="","",IF(VLOOKUP(csv!$AJ15,範囲CSV,19,FALSE)="","",VLOOKUP(csv!$AJ15,範囲CSV,19,FALSE)))</f>
        <v/>
      </c>
      <c r="V15" s="139" t="str">
        <f>IF($A15="","",IF(VLOOKUP(csv!$AJ15,範囲CSV,20,FALSE)="","",VLOOKUP(csv!$AJ15,範囲CSV,20,FALSE)))</f>
        <v/>
      </c>
      <c r="W15" s="139" t="str">
        <f>IF($A15="","",IF(VLOOKUP(csv!$AJ15,範囲CSV,21,FALSE)="","",VLOOKUP(csv!$AJ15,範囲CSV,21,FALSE)))</f>
        <v/>
      </c>
      <c r="X15" s="139" t="str">
        <f>IF($A15="","",IF(VLOOKUP(csv!$AJ15,範囲CSV,22,FALSE)="","",VLOOKUP(csv!$AJ15,範囲CSV,22,FALSE)))</f>
        <v/>
      </c>
      <c r="Y15" s="139" t="str">
        <f>IF($A15="","",IF(VLOOKUP(csv!$AJ15,範囲CSV,23,FALSE)="","",VLOOKUP(csv!$AJ15,範囲CSV,23,FALSE)))</f>
        <v/>
      </c>
      <c r="Z15" s="139" t="str">
        <f>IF($A15="","",IF(VLOOKUP(csv!$AJ15,範囲CSV,24,FALSE)="","",VLOOKUP(csv!$AJ15,範囲CSV,24,FALSE)))</f>
        <v/>
      </c>
      <c r="AA15" s="139" t="str">
        <f>IF($A15="","",IF(VLOOKUP(csv!$AJ15,範囲CSV,25,FALSE)="","",VLOOKUP(csv!$AJ15,範囲CSV,25,FALSE)))</f>
        <v/>
      </c>
      <c r="AB15" s="139" t="str">
        <f>IF($A15="","",IF(VLOOKUP(csv!$AJ15,範囲CSV,26,FALSE)="","",VLOOKUP(csv!$AJ15,範囲CSV,26,FALSE)))</f>
        <v/>
      </c>
      <c r="AC15" s="139" t="str">
        <f>IF($A15="","",IF(VLOOKUP(csv!$AJ15,範囲CSV,27,FALSE)="","",VLOOKUP(csv!$AJ15,範囲CSV,27,FALSE)))</f>
        <v/>
      </c>
      <c r="AD15" s="139" t="str">
        <f>IF($A15="","",IF(VLOOKUP(csv!$AJ15,範囲CSV,28,FALSE)="","",VLOOKUP(csv!$AJ15,範囲CSV,28,FALSE)))</f>
        <v/>
      </c>
      <c r="AE15" s="139" t="str">
        <f>IF($A15="","",IF(VLOOKUP(csv!$AJ15,範囲CSV,29,FALSE)="","",VLOOKUP(csv!$AJ15,範囲CSV,29,FALSE)))</f>
        <v/>
      </c>
      <c r="AF15" s="139" t="str">
        <f>IF($A15="","",IF(VLOOKUP(csv!$AJ15,範囲CSV,30,FALSE)="","",VLOOKUP(csv!$AJ15,範囲CSV,30,FALSE)))</f>
        <v/>
      </c>
      <c r="AG15" s="139" t="str">
        <f>IF($A15="","",IF(VLOOKUP(csv!$AJ15,範囲CSV,31,FALSE)="","",VLOOKUP(csv!$AJ15,範囲CSV,31,FALSE)))</f>
        <v/>
      </c>
      <c r="AH15" s="139" t="str">
        <f>IF($A15="","",IF(VLOOKUP(csv!$AJ15,範囲CSV,32,FALSE)="","",VLOOKUP(csv!$AJ15,範囲CSV,32,FALSE)))</f>
        <v/>
      </c>
      <c r="AI15" s="139" t="str">
        <f>IF($A15="","",IF(VLOOKUP(csv!$AJ15,範囲CSV,33,FALSE)="","",VLOOKUP(csv!$AJ15,範囲CSV,33,FALSE)))</f>
        <v/>
      </c>
      <c r="AJ15" s="139" t="str">
        <f>IF($A15="","",IF(VLOOKUP(csv!$AJ15,範囲CSV,34,FALSE)="","",VLOOKUP(csv!$AJ15,範囲CSV,34,FALSE)))</f>
        <v/>
      </c>
      <c r="AK15" s="139"/>
    </row>
    <row r="16" spans="1:37">
      <c r="A16" s="216" t="str">
        <f>IF(csv!AJ16&lt;=csv!A$401,csv!AO16,"")</f>
        <v/>
      </c>
      <c r="B16" s="216" t="str">
        <f>IF($A16="","",IF(VLOOKUP(csv!A$402,範囲CSV,2,FALSE)="","",VLOOKUP(csv!A$402,範囲CSV,2,FALSE)))</f>
        <v/>
      </c>
      <c r="C16" s="139" t="str">
        <f>IF($A16="","",IF(VLOOKUP(csv!$AJ16,範囲CSV,3,FALSE)="","",VLOOKUP(csv!$AJ16,範囲CSV,3,FALSE)))</f>
        <v/>
      </c>
      <c r="D16" s="139" t="str">
        <f>IF($A16="","",IF(VLOOKUP(csv!$AJ16,範囲CSV,4,FALSE)="","",VLOOKUP(csv!$AJ16,範囲CSV,4,FALSE)))</f>
        <v/>
      </c>
      <c r="E16" s="139" t="str">
        <f>IF($A16="","",IF(VLOOKUP(csv!$AJ16,範囲CSV,5,FALSE)="","",IF(VLOOKUP(csv!$AJ16,範囲CSV,5,FALSE)&gt;10000,"",VLOOKUP(csv!$AJ16,範囲CSV,5,FALSE))))</f>
        <v/>
      </c>
      <c r="F16" s="139" t="str">
        <f>IF($A16="","",IF(VLOOKUP(csv!$AJ16,範囲CSV,6,FALSE)="","",VLOOKUP(csv!$AJ16,範囲CSV,6,FALSE)))</f>
        <v/>
      </c>
      <c r="G16" s="139" t="str">
        <f>IF(A16="","",IF(VLOOKUP(csv!$AJ16,範囲CSV,7,FALSE)="","",VLOOKUP(csv!$AJ16,範囲CSV,7,FALSE)))</f>
        <v/>
      </c>
      <c r="H16" s="139" t="str">
        <f>IF($A16="","",IF(VLOOKUP(csv!$AJ16,範囲CSV,8,FALSE)="","",VLOOKUP(csv!$AJ16,範囲CSV,8,FALSE)))</f>
        <v/>
      </c>
      <c r="I16" s="216"/>
      <c r="J16" s="216"/>
      <c r="K16" s="139" t="str">
        <f>IF(A16="","",IF(VLOOKUP(csv!$AJ16,範囲CSV,9,FALSE)="","",VLOOKUP(csv!$AJ16,範囲CSV,9,FALSE)))</f>
        <v/>
      </c>
      <c r="L16" s="139" t="str">
        <f>IF($A16="","",IF(VLOOKUP(csv!$AJ16,範囲CSV,10,FALSE)="","",VLOOKUP(csv!$AJ16,範囲CSV,10,FALSE)))</f>
        <v/>
      </c>
      <c r="M16" s="216" t="str">
        <f t="shared" si="0"/>
        <v/>
      </c>
      <c r="N16" s="216" t="str">
        <f t="shared" si="1"/>
        <v/>
      </c>
      <c r="O16" s="139" t="str">
        <f>IF($A16="","",IF(VLOOKUP(csv!$AJ16,範囲CSV,13,FALSE)="","",VLOOKUP(csv!$AJ16,範囲CSV,13,FALSE)))</f>
        <v/>
      </c>
      <c r="P16" s="139" t="str">
        <f>IF($A16="","",IF(VLOOKUP(csv!$AJ16,範囲CSV,14,FALSE)="","",VLOOKUP(csv!$AJ16,範囲CSV,14,FALSE)))</f>
        <v/>
      </c>
      <c r="Q16" s="139" t="str">
        <f>IF($A16="","",IF(VLOOKUP(csv!$AJ16,範囲CSV,15,FALSE)="","",VLOOKUP(csv!$AJ16,範囲CSV,15,FALSE)))</f>
        <v/>
      </c>
      <c r="R16" s="139" t="str">
        <f>IF($A16="","",IF(VLOOKUP(csv!$AJ16,範囲CSV,16,FALSE)="","",VLOOKUP(csv!$AJ16,範囲CSV,16,FALSE)))</f>
        <v/>
      </c>
      <c r="S16" s="139" t="str">
        <f>IF($A16="","",IF(VLOOKUP(csv!$AJ16,範囲CSV,17,FALSE)="","",VLOOKUP(csv!$AJ16,範囲CSV,17,FALSE)))</f>
        <v/>
      </c>
      <c r="T16" s="139" t="str">
        <f>IF($A16="","",IF(VLOOKUP(csv!$AJ16,範囲CSV,18,FALSE)="","",VLOOKUP(csv!$AJ16,範囲CSV,18,FALSE)))</f>
        <v/>
      </c>
      <c r="U16" s="139" t="str">
        <f>IF($A16="","",IF(VLOOKUP(csv!$AJ16,範囲CSV,19,FALSE)="","",VLOOKUP(csv!$AJ16,範囲CSV,19,FALSE)))</f>
        <v/>
      </c>
      <c r="V16" s="139" t="str">
        <f>IF($A16="","",IF(VLOOKUP(csv!$AJ16,範囲CSV,20,FALSE)="","",VLOOKUP(csv!$AJ16,範囲CSV,20,FALSE)))</f>
        <v/>
      </c>
      <c r="W16" s="139" t="str">
        <f>IF($A16="","",IF(VLOOKUP(csv!$AJ16,範囲CSV,21,FALSE)="","",VLOOKUP(csv!$AJ16,範囲CSV,21,FALSE)))</f>
        <v/>
      </c>
      <c r="X16" s="139" t="str">
        <f>IF($A16="","",IF(VLOOKUP(csv!$AJ16,範囲CSV,22,FALSE)="","",VLOOKUP(csv!$AJ16,範囲CSV,22,FALSE)))</f>
        <v/>
      </c>
      <c r="Y16" s="139" t="str">
        <f>IF($A16="","",IF(VLOOKUP(csv!$AJ16,範囲CSV,23,FALSE)="","",VLOOKUP(csv!$AJ16,範囲CSV,23,FALSE)))</f>
        <v/>
      </c>
      <c r="Z16" s="139" t="str">
        <f>IF($A16="","",IF(VLOOKUP(csv!$AJ16,範囲CSV,24,FALSE)="","",VLOOKUP(csv!$AJ16,範囲CSV,24,FALSE)))</f>
        <v/>
      </c>
      <c r="AA16" s="139" t="str">
        <f>IF($A16="","",IF(VLOOKUP(csv!$AJ16,範囲CSV,25,FALSE)="","",VLOOKUP(csv!$AJ16,範囲CSV,25,FALSE)))</f>
        <v/>
      </c>
      <c r="AB16" s="139" t="str">
        <f>IF($A16="","",IF(VLOOKUP(csv!$AJ16,範囲CSV,26,FALSE)="","",VLOOKUP(csv!$AJ16,範囲CSV,26,FALSE)))</f>
        <v/>
      </c>
      <c r="AC16" s="139" t="str">
        <f>IF($A16="","",IF(VLOOKUP(csv!$AJ16,範囲CSV,27,FALSE)="","",VLOOKUP(csv!$AJ16,範囲CSV,27,FALSE)))</f>
        <v/>
      </c>
      <c r="AD16" s="139" t="str">
        <f>IF($A16="","",IF(VLOOKUP(csv!$AJ16,範囲CSV,28,FALSE)="","",VLOOKUP(csv!$AJ16,範囲CSV,28,FALSE)))</f>
        <v/>
      </c>
      <c r="AE16" s="139" t="str">
        <f>IF($A16="","",IF(VLOOKUP(csv!$AJ16,範囲CSV,29,FALSE)="","",VLOOKUP(csv!$AJ16,範囲CSV,29,FALSE)))</f>
        <v/>
      </c>
      <c r="AF16" s="139" t="str">
        <f>IF($A16="","",IF(VLOOKUP(csv!$AJ16,範囲CSV,30,FALSE)="","",VLOOKUP(csv!$AJ16,範囲CSV,30,FALSE)))</f>
        <v/>
      </c>
      <c r="AG16" s="139" t="str">
        <f>IF($A16="","",IF(VLOOKUP(csv!$AJ16,範囲CSV,31,FALSE)="","",VLOOKUP(csv!$AJ16,範囲CSV,31,FALSE)))</f>
        <v/>
      </c>
      <c r="AH16" s="139" t="str">
        <f>IF($A16="","",IF(VLOOKUP(csv!$AJ16,範囲CSV,32,FALSE)="","",VLOOKUP(csv!$AJ16,範囲CSV,32,FALSE)))</f>
        <v/>
      </c>
      <c r="AI16" s="139" t="str">
        <f>IF($A16="","",IF(VLOOKUP(csv!$AJ16,範囲CSV,33,FALSE)="","",VLOOKUP(csv!$AJ16,範囲CSV,33,FALSE)))</f>
        <v/>
      </c>
      <c r="AJ16" s="139" t="str">
        <f>IF($A16="","",IF(VLOOKUP(csv!$AJ16,範囲CSV,34,FALSE)="","",VLOOKUP(csv!$AJ16,範囲CSV,34,FALSE)))</f>
        <v/>
      </c>
      <c r="AK16" s="139"/>
    </row>
    <row r="17" spans="1:37">
      <c r="A17" s="216" t="str">
        <f>IF(csv!AJ17&lt;=csv!A$401,csv!AO17,"")</f>
        <v/>
      </c>
      <c r="B17" s="216" t="str">
        <f>IF($A17="","",IF(VLOOKUP(csv!A$402,範囲CSV,2,FALSE)="","",VLOOKUP(csv!A$402,範囲CSV,2,FALSE)))</f>
        <v/>
      </c>
      <c r="C17" s="139" t="str">
        <f>IF($A17="","",IF(VLOOKUP(csv!$AJ17,範囲CSV,3,FALSE)="","",VLOOKUP(csv!$AJ17,範囲CSV,3,FALSE)))</f>
        <v/>
      </c>
      <c r="D17" s="139" t="str">
        <f>IF($A17="","",IF(VLOOKUP(csv!$AJ17,範囲CSV,4,FALSE)="","",VLOOKUP(csv!$AJ17,範囲CSV,4,FALSE)))</f>
        <v/>
      </c>
      <c r="E17" s="139" t="str">
        <f>IF($A17="","",IF(VLOOKUP(csv!$AJ17,範囲CSV,5,FALSE)="","",IF(VLOOKUP(csv!$AJ17,範囲CSV,5,FALSE)&gt;10000,"",VLOOKUP(csv!$AJ17,範囲CSV,5,FALSE))))</f>
        <v/>
      </c>
      <c r="F17" s="139" t="str">
        <f>IF($A17="","",IF(VLOOKUP(csv!$AJ17,範囲CSV,6,FALSE)="","",VLOOKUP(csv!$AJ17,範囲CSV,6,FALSE)))</f>
        <v/>
      </c>
      <c r="G17" s="139" t="str">
        <f>IF(A17="","",IF(VLOOKUP(csv!$AJ17,範囲CSV,7,FALSE)="","",VLOOKUP(csv!$AJ17,範囲CSV,7,FALSE)))</f>
        <v/>
      </c>
      <c r="H17" s="139" t="str">
        <f>IF($A17="","",IF(VLOOKUP(csv!$AJ17,範囲CSV,8,FALSE)="","",VLOOKUP(csv!$AJ17,範囲CSV,8,FALSE)))</f>
        <v/>
      </c>
      <c r="I17" s="216"/>
      <c r="J17" s="216"/>
      <c r="K17" s="139" t="str">
        <f>IF(A17="","",IF(VLOOKUP(csv!$AJ17,範囲CSV,9,FALSE)="","",VLOOKUP(csv!$AJ17,範囲CSV,9,FALSE)))</f>
        <v/>
      </c>
      <c r="L17" s="139" t="str">
        <f>IF($A17="","",IF(VLOOKUP(csv!$AJ17,範囲CSV,10,FALSE)="","",VLOOKUP(csv!$AJ17,範囲CSV,10,FALSE)))</f>
        <v/>
      </c>
      <c r="M17" s="216" t="str">
        <f t="shared" si="0"/>
        <v/>
      </c>
      <c r="N17" s="216" t="str">
        <f t="shared" si="1"/>
        <v/>
      </c>
      <c r="O17" s="139" t="str">
        <f>IF($A17="","",IF(VLOOKUP(csv!$AJ17,範囲CSV,13,FALSE)="","",VLOOKUP(csv!$AJ17,範囲CSV,13,FALSE)))</f>
        <v/>
      </c>
      <c r="P17" s="139" t="str">
        <f>IF($A17="","",IF(VLOOKUP(csv!$AJ17,範囲CSV,14,FALSE)="","",VLOOKUP(csv!$AJ17,範囲CSV,14,FALSE)))</f>
        <v/>
      </c>
      <c r="Q17" s="139" t="str">
        <f>IF($A17="","",IF(VLOOKUP(csv!$AJ17,範囲CSV,15,FALSE)="","",VLOOKUP(csv!$AJ17,範囲CSV,15,FALSE)))</f>
        <v/>
      </c>
      <c r="R17" s="139" t="str">
        <f>IF($A17="","",IF(VLOOKUP(csv!$AJ17,範囲CSV,16,FALSE)="","",VLOOKUP(csv!$AJ17,範囲CSV,16,FALSE)))</f>
        <v/>
      </c>
      <c r="S17" s="139" t="str">
        <f>IF($A17="","",IF(VLOOKUP(csv!$AJ17,範囲CSV,17,FALSE)="","",VLOOKUP(csv!$AJ17,範囲CSV,17,FALSE)))</f>
        <v/>
      </c>
      <c r="T17" s="139" t="str">
        <f>IF($A17="","",IF(VLOOKUP(csv!$AJ17,範囲CSV,18,FALSE)="","",VLOOKUP(csv!$AJ17,範囲CSV,18,FALSE)))</f>
        <v/>
      </c>
      <c r="U17" s="139" t="str">
        <f>IF($A17="","",IF(VLOOKUP(csv!$AJ17,範囲CSV,19,FALSE)="","",VLOOKUP(csv!$AJ17,範囲CSV,19,FALSE)))</f>
        <v/>
      </c>
      <c r="V17" s="139" t="str">
        <f>IF($A17="","",IF(VLOOKUP(csv!$AJ17,範囲CSV,20,FALSE)="","",VLOOKUP(csv!$AJ17,範囲CSV,20,FALSE)))</f>
        <v/>
      </c>
      <c r="W17" s="139" t="str">
        <f>IF($A17="","",IF(VLOOKUP(csv!$AJ17,範囲CSV,21,FALSE)="","",VLOOKUP(csv!$AJ17,範囲CSV,21,FALSE)))</f>
        <v/>
      </c>
      <c r="X17" s="139" t="str">
        <f>IF($A17="","",IF(VLOOKUP(csv!$AJ17,範囲CSV,22,FALSE)="","",VLOOKUP(csv!$AJ17,範囲CSV,22,FALSE)))</f>
        <v/>
      </c>
      <c r="Y17" s="139" t="str">
        <f>IF($A17="","",IF(VLOOKUP(csv!$AJ17,範囲CSV,23,FALSE)="","",VLOOKUP(csv!$AJ17,範囲CSV,23,FALSE)))</f>
        <v/>
      </c>
      <c r="Z17" s="139" t="str">
        <f>IF($A17="","",IF(VLOOKUP(csv!$AJ17,範囲CSV,24,FALSE)="","",VLOOKUP(csv!$AJ17,範囲CSV,24,FALSE)))</f>
        <v/>
      </c>
      <c r="AA17" s="139" t="str">
        <f>IF($A17="","",IF(VLOOKUP(csv!$AJ17,範囲CSV,25,FALSE)="","",VLOOKUP(csv!$AJ17,範囲CSV,25,FALSE)))</f>
        <v/>
      </c>
      <c r="AB17" s="139" t="str">
        <f>IF($A17="","",IF(VLOOKUP(csv!$AJ17,範囲CSV,26,FALSE)="","",VLOOKUP(csv!$AJ17,範囲CSV,26,FALSE)))</f>
        <v/>
      </c>
      <c r="AC17" s="139" t="str">
        <f>IF($A17="","",IF(VLOOKUP(csv!$AJ17,範囲CSV,27,FALSE)="","",VLOOKUP(csv!$AJ17,範囲CSV,27,FALSE)))</f>
        <v/>
      </c>
      <c r="AD17" s="139" t="str">
        <f>IF($A17="","",IF(VLOOKUP(csv!$AJ17,範囲CSV,28,FALSE)="","",VLOOKUP(csv!$AJ17,範囲CSV,28,FALSE)))</f>
        <v/>
      </c>
      <c r="AE17" s="139" t="str">
        <f>IF($A17="","",IF(VLOOKUP(csv!$AJ17,範囲CSV,29,FALSE)="","",VLOOKUP(csv!$AJ17,範囲CSV,29,FALSE)))</f>
        <v/>
      </c>
      <c r="AF17" s="139" t="str">
        <f>IF($A17="","",IF(VLOOKUP(csv!$AJ17,範囲CSV,30,FALSE)="","",VLOOKUP(csv!$AJ17,範囲CSV,30,FALSE)))</f>
        <v/>
      </c>
      <c r="AG17" s="139" t="str">
        <f>IF($A17="","",IF(VLOOKUP(csv!$AJ17,範囲CSV,31,FALSE)="","",VLOOKUP(csv!$AJ17,範囲CSV,31,FALSE)))</f>
        <v/>
      </c>
      <c r="AH17" s="139" t="str">
        <f>IF($A17="","",IF(VLOOKUP(csv!$AJ17,範囲CSV,32,FALSE)="","",VLOOKUP(csv!$AJ17,範囲CSV,32,FALSE)))</f>
        <v/>
      </c>
      <c r="AI17" s="139" t="str">
        <f>IF($A17="","",IF(VLOOKUP(csv!$AJ17,範囲CSV,33,FALSE)="","",VLOOKUP(csv!$AJ17,範囲CSV,33,FALSE)))</f>
        <v/>
      </c>
      <c r="AJ17" s="139" t="str">
        <f>IF($A17="","",IF(VLOOKUP(csv!$AJ17,範囲CSV,34,FALSE)="","",VLOOKUP(csv!$AJ17,範囲CSV,34,FALSE)))</f>
        <v/>
      </c>
      <c r="AK17" s="139"/>
    </row>
    <row r="18" spans="1:37">
      <c r="A18" s="216" t="str">
        <f>IF(csv!AJ18&lt;=csv!A$401,csv!AO18,"")</f>
        <v/>
      </c>
      <c r="B18" s="216" t="str">
        <f>IF($A18="","",IF(VLOOKUP(csv!A$402,範囲CSV,2,FALSE)="","",VLOOKUP(csv!A$402,範囲CSV,2,FALSE)))</f>
        <v/>
      </c>
      <c r="C18" s="139" t="str">
        <f>IF($A18="","",IF(VLOOKUP(csv!$AJ18,範囲CSV,3,FALSE)="","",VLOOKUP(csv!$AJ18,範囲CSV,3,FALSE)))</f>
        <v/>
      </c>
      <c r="D18" s="139" t="str">
        <f>IF($A18="","",IF(VLOOKUP(csv!$AJ18,範囲CSV,4,FALSE)="","",VLOOKUP(csv!$AJ18,範囲CSV,4,FALSE)))</f>
        <v/>
      </c>
      <c r="E18" s="139" t="str">
        <f>IF($A18="","",IF(VLOOKUP(csv!$AJ18,範囲CSV,5,FALSE)="","",IF(VLOOKUP(csv!$AJ18,範囲CSV,5,FALSE)&gt;10000,"",VLOOKUP(csv!$AJ18,範囲CSV,5,FALSE))))</f>
        <v/>
      </c>
      <c r="F18" s="139" t="str">
        <f>IF($A18="","",IF(VLOOKUP(csv!$AJ18,範囲CSV,6,FALSE)="","",VLOOKUP(csv!$AJ18,範囲CSV,6,FALSE)))</f>
        <v/>
      </c>
      <c r="G18" s="139" t="str">
        <f>IF(A18="","",IF(VLOOKUP(csv!$AJ18,範囲CSV,7,FALSE)="","",VLOOKUP(csv!$AJ18,範囲CSV,7,FALSE)))</f>
        <v/>
      </c>
      <c r="H18" s="139" t="str">
        <f>IF($A18="","",IF(VLOOKUP(csv!$AJ18,範囲CSV,8,FALSE)="","",VLOOKUP(csv!$AJ18,範囲CSV,8,FALSE)))</f>
        <v/>
      </c>
      <c r="I18" s="216"/>
      <c r="J18" s="216"/>
      <c r="K18" s="139" t="str">
        <f>IF(A18="","",IF(VLOOKUP(csv!$AJ18,範囲CSV,9,FALSE)="","",VLOOKUP(csv!$AJ18,範囲CSV,9,FALSE)))</f>
        <v/>
      </c>
      <c r="L18" s="139" t="str">
        <f>IF($A18="","",IF(VLOOKUP(csv!$AJ18,範囲CSV,10,FALSE)="","",VLOOKUP(csv!$AJ18,範囲CSV,10,FALSE)))</f>
        <v/>
      </c>
      <c r="M18" s="216" t="str">
        <f t="shared" si="0"/>
        <v/>
      </c>
      <c r="N18" s="216" t="str">
        <f t="shared" si="1"/>
        <v/>
      </c>
      <c r="O18" s="139" t="str">
        <f>IF($A18="","",IF(VLOOKUP(csv!$AJ18,範囲CSV,13,FALSE)="","",VLOOKUP(csv!$AJ18,範囲CSV,13,FALSE)))</f>
        <v/>
      </c>
      <c r="P18" s="139" t="str">
        <f>IF($A18="","",IF(VLOOKUP(csv!$AJ18,範囲CSV,14,FALSE)="","",VLOOKUP(csv!$AJ18,範囲CSV,14,FALSE)))</f>
        <v/>
      </c>
      <c r="Q18" s="139" t="str">
        <f>IF($A18="","",IF(VLOOKUP(csv!$AJ18,範囲CSV,15,FALSE)="","",VLOOKUP(csv!$AJ18,範囲CSV,15,FALSE)))</f>
        <v/>
      </c>
      <c r="R18" s="139" t="str">
        <f>IF($A18="","",IF(VLOOKUP(csv!$AJ18,範囲CSV,16,FALSE)="","",VLOOKUP(csv!$AJ18,範囲CSV,16,FALSE)))</f>
        <v/>
      </c>
      <c r="S18" s="139" t="str">
        <f>IF($A18="","",IF(VLOOKUP(csv!$AJ18,範囲CSV,17,FALSE)="","",VLOOKUP(csv!$AJ18,範囲CSV,17,FALSE)))</f>
        <v/>
      </c>
      <c r="T18" s="139" t="str">
        <f>IF($A18="","",IF(VLOOKUP(csv!$AJ18,範囲CSV,18,FALSE)="","",VLOOKUP(csv!$AJ18,範囲CSV,18,FALSE)))</f>
        <v/>
      </c>
      <c r="U18" s="139" t="str">
        <f>IF($A18="","",IF(VLOOKUP(csv!$AJ18,範囲CSV,19,FALSE)="","",VLOOKUP(csv!$AJ18,範囲CSV,19,FALSE)))</f>
        <v/>
      </c>
      <c r="V18" s="139" t="str">
        <f>IF($A18="","",IF(VLOOKUP(csv!$AJ18,範囲CSV,20,FALSE)="","",VLOOKUP(csv!$AJ18,範囲CSV,20,FALSE)))</f>
        <v/>
      </c>
      <c r="W18" s="139" t="str">
        <f>IF($A18="","",IF(VLOOKUP(csv!$AJ18,範囲CSV,21,FALSE)="","",VLOOKUP(csv!$AJ18,範囲CSV,21,FALSE)))</f>
        <v/>
      </c>
      <c r="X18" s="139" t="str">
        <f>IF($A18="","",IF(VLOOKUP(csv!$AJ18,範囲CSV,22,FALSE)="","",VLOOKUP(csv!$AJ18,範囲CSV,22,FALSE)))</f>
        <v/>
      </c>
      <c r="Y18" s="139" t="str">
        <f>IF($A18="","",IF(VLOOKUP(csv!$AJ18,範囲CSV,23,FALSE)="","",VLOOKUP(csv!$AJ18,範囲CSV,23,FALSE)))</f>
        <v/>
      </c>
      <c r="Z18" s="139" t="str">
        <f>IF($A18="","",IF(VLOOKUP(csv!$AJ18,範囲CSV,24,FALSE)="","",VLOOKUP(csv!$AJ18,範囲CSV,24,FALSE)))</f>
        <v/>
      </c>
      <c r="AA18" s="139" t="str">
        <f>IF($A18="","",IF(VLOOKUP(csv!$AJ18,範囲CSV,25,FALSE)="","",VLOOKUP(csv!$AJ18,範囲CSV,25,FALSE)))</f>
        <v/>
      </c>
      <c r="AB18" s="139" t="str">
        <f>IF($A18="","",IF(VLOOKUP(csv!$AJ18,範囲CSV,26,FALSE)="","",VLOOKUP(csv!$AJ18,範囲CSV,26,FALSE)))</f>
        <v/>
      </c>
      <c r="AC18" s="139" t="str">
        <f>IF($A18="","",IF(VLOOKUP(csv!$AJ18,範囲CSV,27,FALSE)="","",VLOOKUP(csv!$AJ18,範囲CSV,27,FALSE)))</f>
        <v/>
      </c>
      <c r="AD18" s="139" t="str">
        <f>IF($A18="","",IF(VLOOKUP(csv!$AJ18,範囲CSV,28,FALSE)="","",VLOOKUP(csv!$AJ18,範囲CSV,28,FALSE)))</f>
        <v/>
      </c>
      <c r="AE18" s="139" t="str">
        <f>IF($A18="","",IF(VLOOKUP(csv!$AJ18,範囲CSV,29,FALSE)="","",VLOOKUP(csv!$AJ18,範囲CSV,29,FALSE)))</f>
        <v/>
      </c>
      <c r="AF18" s="139" t="str">
        <f>IF($A18="","",IF(VLOOKUP(csv!$AJ18,範囲CSV,30,FALSE)="","",VLOOKUP(csv!$AJ18,範囲CSV,30,FALSE)))</f>
        <v/>
      </c>
      <c r="AG18" s="139" t="str">
        <f>IF($A18="","",IF(VLOOKUP(csv!$AJ18,範囲CSV,31,FALSE)="","",VLOOKUP(csv!$AJ18,範囲CSV,31,FALSE)))</f>
        <v/>
      </c>
      <c r="AH18" s="139" t="str">
        <f>IF($A18="","",IF(VLOOKUP(csv!$AJ18,範囲CSV,32,FALSE)="","",VLOOKUP(csv!$AJ18,範囲CSV,32,FALSE)))</f>
        <v/>
      </c>
      <c r="AI18" s="139" t="str">
        <f>IF($A18="","",IF(VLOOKUP(csv!$AJ18,範囲CSV,33,FALSE)="","",VLOOKUP(csv!$AJ18,範囲CSV,33,FALSE)))</f>
        <v/>
      </c>
      <c r="AJ18" s="139" t="str">
        <f>IF($A18="","",IF(VLOOKUP(csv!$AJ18,範囲CSV,34,FALSE)="","",VLOOKUP(csv!$AJ18,範囲CSV,34,FALSE)))</f>
        <v/>
      </c>
      <c r="AK18" s="139"/>
    </row>
    <row r="19" spans="1:37">
      <c r="A19" s="216" t="str">
        <f>IF(csv!AJ19&lt;=csv!A$401,csv!AO19,"")</f>
        <v/>
      </c>
      <c r="B19" s="216" t="str">
        <f>IF($A19="","",IF(VLOOKUP(csv!A$402,範囲CSV,2,FALSE)="","",VLOOKUP(csv!A$402,範囲CSV,2,FALSE)))</f>
        <v/>
      </c>
      <c r="C19" s="139" t="str">
        <f>IF($A19="","",IF(VLOOKUP(csv!$AJ19,範囲CSV,3,FALSE)="","",VLOOKUP(csv!$AJ19,範囲CSV,3,FALSE)))</f>
        <v/>
      </c>
      <c r="D19" s="139" t="str">
        <f>IF($A19="","",IF(VLOOKUP(csv!$AJ19,範囲CSV,4,FALSE)="","",VLOOKUP(csv!$AJ19,範囲CSV,4,FALSE)))</f>
        <v/>
      </c>
      <c r="E19" s="139" t="str">
        <f>IF($A19="","",IF(VLOOKUP(csv!$AJ19,範囲CSV,5,FALSE)="","",IF(VLOOKUP(csv!$AJ19,範囲CSV,5,FALSE)&gt;10000,"",VLOOKUP(csv!$AJ19,範囲CSV,5,FALSE))))</f>
        <v/>
      </c>
      <c r="F19" s="139" t="str">
        <f>IF($A19="","",IF(VLOOKUP(csv!$AJ19,範囲CSV,6,FALSE)="","",VLOOKUP(csv!$AJ19,範囲CSV,6,FALSE)))</f>
        <v/>
      </c>
      <c r="G19" s="139" t="str">
        <f>IF(A19="","",IF(VLOOKUP(csv!$AJ19,範囲CSV,7,FALSE)="","",VLOOKUP(csv!$AJ19,範囲CSV,7,FALSE)))</f>
        <v/>
      </c>
      <c r="H19" s="139" t="str">
        <f>IF($A19="","",IF(VLOOKUP(csv!$AJ19,範囲CSV,8,FALSE)="","",VLOOKUP(csv!$AJ19,範囲CSV,8,FALSE)))</f>
        <v/>
      </c>
      <c r="I19" s="216"/>
      <c r="J19" s="216"/>
      <c r="K19" s="139" t="str">
        <f>IF(A19="","",IF(VLOOKUP(csv!$AJ19,範囲CSV,9,FALSE)="","",VLOOKUP(csv!$AJ19,範囲CSV,9,FALSE)))</f>
        <v/>
      </c>
      <c r="L19" s="139" t="str">
        <f>IF($A19="","",IF(VLOOKUP(csv!$AJ19,範囲CSV,10,FALSE)="","",VLOOKUP(csv!$AJ19,範囲CSV,10,FALSE)))</f>
        <v/>
      </c>
      <c r="M19" s="216" t="str">
        <f t="shared" si="0"/>
        <v/>
      </c>
      <c r="N19" s="216" t="str">
        <f t="shared" si="1"/>
        <v/>
      </c>
      <c r="O19" s="139" t="str">
        <f>IF($A19="","",IF(VLOOKUP(csv!$AJ19,範囲CSV,13,FALSE)="","",VLOOKUP(csv!$AJ19,範囲CSV,13,FALSE)))</f>
        <v/>
      </c>
      <c r="P19" s="139" t="str">
        <f>IF($A19="","",IF(VLOOKUP(csv!$AJ19,範囲CSV,14,FALSE)="","",VLOOKUP(csv!$AJ19,範囲CSV,14,FALSE)))</f>
        <v/>
      </c>
      <c r="Q19" s="139" t="str">
        <f>IF($A19="","",IF(VLOOKUP(csv!$AJ19,範囲CSV,15,FALSE)="","",VLOOKUP(csv!$AJ19,範囲CSV,15,FALSE)))</f>
        <v/>
      </c>
      <c r="R19" s="139" t="str">
        <f>IF($A19="","",IF(VLOOKUP(csv!$AJ19,範囲CSV,16,FALSE)="","",VLOOKUP(csv!$AJ19,範囲CSV,16,FALSE)))</f>
        <v/>
      </c>
      <c r="S19" s="139" t="str">
        <f>IF($A19="","",IF(VLOOKUP(csv!$AJ19,範囲CSV,17,FALSE)="","",VLOOKUP(csv!$AJ19,範囲CSV,17,FALSE)))</f>
        <v/>
      </c>
      <c r="T19" s="139" t="str">
        <f>IF($A19="","",IF(VLOOKUP(csv!$AJ19,範囲CSV,18,FALSE)="","",VLOOKUP(csv!$AJ19,範囲CSV,18,FALSE)))</f>
        <v/>
      </c>
      <c r="U19" s="139" t="str">
        <f>IF($A19="","",IF(VLOOKUP(csv!$AJ19,範囲CSV,19,FALSE)="","",VLOOKUP(csv!$AJ19,範囲CSV,19,FALSE)))</f>
        <v/>
      </c>
      <c r="V19" s="139" t="str">
        <f>IF($A19="","",IF(VLOOKUP(csv!$AJ19,範囲CSV,20,FALSE)="","",VLOOKUP(csv!$AJ19,範囲CSV,20,FALSE)))</f>
        <v/>
      </c>
      <c r="W19" s="139" t="str">
        <f>IF($A19="","",IF(VLOOKUP(csv!$AJ19,範囲CSV,21,FALSE)="","",VLOOKUP(csv!$AJ19,範囲CSV,21,FALSE)))</f>
        <v/>
      </c>
      <c r="X19" s="139" t="str">
        <f>IF($A19="","",IF(VLOOKUP(csv!$AJ19,範囲CSV,22,FALSE)="","",VLOOKUP(csv!$AJ19,範囲CSV,22,FALSE)))</f>
        <v/>
      </c>
      <c r="Y19" s="139" t="str">
        <f>IF($A19="","",IF(VLOOKUP(csv!$AJ19,範囲CSV,23,FALSE)="","",VLOOKUP(csv!$AJ19,範囲CSV,23,FALSE)))</f>
        <v/>
      </c>
      <c r="Z19" s="139" t="str">
        <f>IF($A19="","",IF(VLOOKUP(csv!$AJ19,範囲CSV,24,FALSE)="","",VLOOKUP(csv!$AJ19,範囲CSV,24,FALSE)))</f>
        <v/>
      </c>
      <c r="AA19" s="139" t="str">
        <f>IF($A19="","",IF(VLOOKUP(csv!$AJ19,範囲CSV,25,FALSE)="","",VLOOKUP(csv!$AJ19,範囲CSV,25,FALSE)))</f>
        <v/>
      </c>
      <c r="AB19" s="139" t="str">
        <f>IF($A19="","",IF(VLOOKUP(csv!$AJ19,範囲CSV,26,FALSE)="","",VLOOKUP(csv!$AJ19,範囲CSV,26,FALSE)))</f>
        <v/>
      </c>
      <c r="AC19" s="139" t="str">
        <f>IF($A19="","",IF(VLOOKUP(csv!$AJ19,範囲CSV,27,FALSE)="","",VLOOKUP(csv!$AJ19,範囲CSV,27,FALSE)))</f>
        <v/>
      </c>
      <c r="AD19" s="139" t="str">
        <f>IF($A19="","",IF(VLOOKUP(csv!$AJ19,範囲CSV,28,FALSE)="","",VLOOKUP(csv!$AJ19,範囲CSV,28,FALSE)))</f>
        <v/>
      </c>
      <c r="AE19" s="139" t="str">
        <f>IF($A19="","",IF(VLOOKUP(csv!$AJ19,範囲CSV,29,FALSE)="","",VLOOKUP(csv!$AJ19,範囲CSV,29,FALSE)))</f>
        <v/>
      </c>
      <c r="AF19" s="139" t="str">
        <f>IF($A19="","",IF(VLOOKUP(csv!$AJ19,範囲CSV,30,FALSE)="","",VLOOKUP(csv!$AJ19,範囲CSV,30,FALSE)))</f>
        <v/>
      </c>
      <c r="AG19" s="139" t="str">
        <f>IF($A19="","",IF(VLOOKUP(csv!$AJ19,範囲CSV,31,FALSE)="","",VLOOKUP(csv!$AJ19,範囲CSV,31,FALSE)))</f>
        <v/>
      </c>
      <c r="AH19" s="139" t="str">
        <f>IF($A19="","",IF(VLOOKUP(csv!$AJ19,範囲CSV,32,FALSE)="","",VLOOKUP(csv!$AJ19,範囲CSV,32,FALSE)))</f>
        <v/>
      </c>
      <c r="AI19" s="139" t="str">
        <f>IF($A19="","",IF(VLOOKUP(csv!$AJ19,範囲CSV,33,FALSE)="","",VLOOKUP(csv!$AJ19,範囲CSV,33,FALSE)))</f>
        <v/>
      </c>
      <c r="AJ19" s="139" t="str">
        <f>IF($A19="","",IF(VLOOKUP(csv!$AJ19,範囲CSV,34,FALSE)="","",VLOOKUP(csv!$AJ19,範囲CSV,34,FALSE)))</f>
        <v/>
      </c>
      <c r="AK19" s="139"/>
    </row>
    <row r="20" spans="1:37">
      <c r="A20" s="216" t="str">
        <f>IF(csv!AJ20&lt;=csv!A$401,csv!AO20,"")</f>
        <v/>
      </c>
      <c r="B20" s="216" t="str">
        <f>IF($A20="","",IF(VLOOKUP(csv!A$402,範囲CSV,2,FALSE)="","",VLOOKUP(csv!A$402,範囲CSV,2,FALSE)))</f>
        <v/>
      </c>
      <c r="C20" s="139" t="str">
        <f>IF($A20="","",IF(VLOOKUP(csv!$AJ20,範囲CSV,3,FALSE)="","",VLOOKUP(csv!$AJ20,範囲CSV,3,FALSE)))</f>
        <v/>
      </c>
      <c r="D20" s="139" t="str">
        <f>IF($A20="","",IF(VLOOKUP(csv!$AJ20,範囲CSV,4,FALSE)="","",VLOOKUP(csv!$AJ20,範囲CSV,4,FALSE)))</f>
        <v/>
      </c>
      <c r="E20" s="139" t="str">
        <f>IF($A20="","",IF(VLOOKUP(csv!$AJ20,範囲CSV,5,FALSE)="","",IF(VLOOKUP(csv!$AJ20,範囲CSV,5,FALSE)&gt;10000,"",VLOOKUP(csv!$AJ20,範囲CSV,5,FALSE))))</f>
        <v/>
      </c>
      <c r="F20" s="139" t="str">
        <f>IF($A20="","",IF(VLOOKUP(csv!$AJ20,範囲CSV,6,FALSE)="","",VLOOKUP(csv!$AJ20,範囲CSV,6,FALSE)))</f>
        <v/>
      </c>
      <c r="G20" s="139" t="str">
        <f>IF(A20="","",IF(VLOOKUP(csv!$AJ20,範囲CSV,7,FALSE)="","",VLOOKUP(csv!$AJ20,範囲CSV,7,FALSE)))</f>
        <v/>
      </c>
      <c r="H20" s="139" t="str">
        <f>IF($A20="","",IF(VLOOKUP(csv!$AJ20,範囲CSV,8,FALSE)="","",VLOOKUP(csv!$AJ20,範囲CSV,8,FALSE)))</f>
        <v/>
      </c>
      <c r="I20" s="216"/>
      <c r="J20" s="216"/>
      <c r="K20" s="139" t="str">
        <f>IF(A20="","",IF(VLOOKUP(csv!$AJ20,範囲CSV,9,FALSE)="","",VLOOKUP(csv!$AJ20,範囲CSV,9,FALSE)))</f>
        <v/>
      </c>
      <c r="L20" s="139" t="str">
        <f>IF($A20="","",IF(VLOOKUP(csv!$AJ20,範囲CSV,10,FALSE)="","",VLOOKUP(csv!$AJ20,範囲CSV,10,FALSE)))</f>
        <v/>
      </c>
      <c r="M20" s="216" t="str">
        <f t="shared" si="0"/>
        <v/>
      </c>
      <c r="N20" s="216" t="str">
        <f t="shared" si="1"/>
        <v/>
      </c>
      <c r="O20" s="139" t="str">
        <f>IF($A20="","",IF(VLOOKUP(csv!$AJ20,範囲CSV,13,FALSE)="","",VLOOKUP(csv!$AJ20,範囲CSV,13,FALSE)))</f>
        <v/>
      </c>
      <c r="P20" s="139" t="str">
        <f>IF($A20="","",IF(VLOOKUP(csv!$AJ20,範囲CSV,14,FALSE)="","",VLOOKUP(csv!$AJ20,範囲CSV,14,FALSE)))</f>
        <v/>
      </c>
      <c r="Q20" s="139" t="str">
        <f>IF($A20="","",IF(VLOOKUP(csv!$AJ20,範囲CSV,15,FALSE)="","",VLOOKUP(csv!$AJ20,範囲CSV,15,FALSE)))</f>
        <v/>
      </c>
      <c r="R20" s="139" t="str">
        <f>IF($A20="","",IF(VLOOKUP(csv!$AJ20,範囲CSV,16,FALSE)="","",VLOOKUP(csv!$AJ20,範囲CSV,16,FALSE)))</f>
        <v/>
      </c>
      <c r="S20" s="139" t="str">
        <f>IF($A20="","",IF(VLOOKUP(csv!$AJ20,範囲CSV,17,FALSE)="","",VLOOKUP(csv!$AJ20,範囲CSV,17,FALSE)))</f>
        <v/>
      </c>
      <c r="T20" s="139" t="str">
        <f>IF($A20="","",IF(VLOOKUP(csv!$AJ20,範囲CSV,18,FALSE)="","",VLOOKUP(csv!$AJ20,範囲CSV,18,FALSE)))</f>
        <v/>
      </c>
      <c r="U20" s="139" t="str">
        <f>IF($A20="","",IF(VLOOKUP(csv!$AJ20,範囲CSV,19,FALSE)="","",VLOOKUP(csv!$AJ20,範囲CSV,19,FALSE)))</f>
        <v/>
      </c>
      <c r="V20" s="139" t="str">
        <f>IF($A20="","",IF(VLOOKUP(csv!$AJ20,範囲CSV,20,FALSE)="","",VLOOKUP(csv!$AJ20,範囲CSV,20,FALSE)))</f>
        <v/>
      </c>
      <c r="W20" s="139" t="str">
        <f>IF($A20="","",IF(VLOOKUP(csv!$AJ20,範囲CSV,21,FALSE)="","",VLOOKUP(csv!$AJ20,範囲CSV,21,FALSE)))</f>
        <v/>
      </c>
      <c r="X20" s="139" t="str">
        <f>IF($A20="","",IF(VLOOKUP(csv!$AJ20,範囲CSV,22,FALSE)="","",VLOOKUP(csv!$AJ20,範囲CSV,22,FALSE)))</f>
        <v/>
      </c>
      <c r="Y20" s="139" t="str">
        <f>IF($A20="","",IF(VLOOKUP(csv!$AJ20,範囲CSV,23,FALSE)="","",VLOOKUP(csv!$AJ20,範囲CSV,23,FALSE)))</f>
        <v/>
      </c>
      <c r="Z20" s="139" t="str">
        <f>IF($A20="","",IF(VLOOKUP(csv!$AJ20,範囲CSV,24,FALSE)="","",VLOOKUP(csv!$AJ20,範囲CSV,24,FALSE)))</f>
        <v/>
      </c>
      <c r="AA20" s="139" t="str">
        <f>IF($A20="","",IF(VLOOKUP(csv!$AJ20,範囲CSV,25,FALSE)="","",VLOOKUP(csv!$AJ20,範囲CSV,25,FALSE)))</f>
        <v/>
      </c>
      <c r="AB20" s="139" t="str">
        <f>IF($A20="","",IF(VLOOKUP(csv!$AJ20,範囲CSV,26,FALSE)="","",VLOOKUP(csv!$AJ20,範囲CSV,26,FALSE)))</f>
        <v/>
      </c>
      <c r="AC20" s="139" t="str">
        <f>IF($A20="","",IF(VLOOKUP(csv!$AJ20,範囲CSV,27,FALSE)="","",VLOOKUP(csv!$AJ20,範囲CSV,27,FALSE)))</f>
        <v/>
      </c>
      <c r="AD20" s="139" t="str">
        <f>IF($A20="","",IF(VLOOKUP(csv!$AJ20,範囲CSV,28,FALSE)="","",VLOOKUP(csv!$AJ20,範囲CSV,28,FALSE)))</f>
        <v/>
      </c>
      <c r="AE20" s="139" t="str">
        <f>IF($A20="","",IF(VLOOKUP(csv!$AJ20,範囲CSV,29,FALSE)="","",VLOOKUP(csv!$AJ20,範囲CSV,29,FALSE)))</f>
        <v/>
      </c>
      <c r="AF20" s="139" t="str">
        <f>IF($A20="","",IF(VLOOKUP(csv!$AJ20,範囲CSV,30,FALSE)="","",VLOOKUP(csv!$AJ20,範囲CSV,30,FALSE)))</f>
        <v/>
      </c>
      <c r="AG20" s="139" t="str">
        <f>IF($A20="","",IF(VLOOKUP(csv!$AJ20,範囲CSV,31,FALSE)="","",VLOOKUP(csv!$AJ20,範囲CSV,31,FALSE)))</f>
        <v/>
      </c>
      <c r="AH20" s="139" t="str">
        <f>IF($A20="","",IF(VLOOKUP(csv!$AJ20,範囲CSV,32,FALSE)="","",VLOOKUP(csv!$AJ20,範囲CSV,32,FALSE)))</f>
        <v/>
      </c>
      <c r="AI20" s="139" t="str">
        <f>IF($A20="","",IF(VLOOKUP(csv!$AJ20,範囲CSV,33,FALSE)="","",VLOOKUP(csv!$AJ20,範囲CSV,33,FALSE)))</f>
        <v/>
      </c>
      <c r="AJ20" s="139" t="str">
        <f>IF($A20="","",IF(VLOOKUP(csv!$AJ20,範囲CSV,34,FALSE)="","",VLOOKUP(csv!$AJ20,範囲CSV,34,FALSE)))</f>
        <v/>
      </c>
      <c r="AK20" s="139"/>
    </row>
    <row r="21" spans="1:37">
      <c r="A21" s="216" t="str">
        <f>IF(csv!AJ21&lt;=csv!A$401,csv!AO21,"")</f>
        <v/>
      </c>
      <c r="B21" s="216" t="str">
        <f>IF($A21="","",IF(VLOOKUP(csv!A$402,範囲CSV,2,FALSE)="","",VLOOKUP(csv!A$402,範囲CSV,2,FALSE)))</f>
        <v/>
      </c>
      <c r="C21" s="139" t="str">
        <f>IF($A21="","",IF(VLOOKUP(csv!$AJ21,範囲CSV,3,FALSE)="","",VLOOKUP(csv!$AJ21,範囲CSV,3,FALSE)))</f>
        <v/>
      </c>
      <c r="D21" s="139" t="str">
        <f>IF($A21="","",IF(VLOOKUP(csv!$AJ21,範囲CSV,4,FALSE)="","",VLOOKUP(csv!$AJ21,範囲CSV,4,FALSE)))</f>
        <v/>
      </c>
      <c r="E21" s="139" t="str">
        <f>IF($A21="","",IF(VLOOKUP(csv!$AJ21,範囲CSV,5,FALSE)="","",IF(VLOOKUP(csv!$AJ21,範囲CSV,5,FALSE)&gt;10000,"",VLOOKUP(csv!$AJ21,範囲CSV,5,FALSE))))</f>
        <v/>
      </c>
      <c r="F21" s="139" t="str">
        <f>IF($A21="","",IF(VLOOKUP(csv!$AJ21,範囲CSV,6,FALSE)="","",VLOOKUP(csv!$AJ21,範囲CSV,6,FALSE)))</f>
        <v/>
      </c>
      <c r="G21" s="139" t="str">
        <f>IF(A21="","",IF(VLOOKUP(csv!$AJ21,範囲CSV,7,FALSE)="","",VLOOKUP(csv!$AJ21,範囲CSV,7,FALSE)))</f>
        <v/>
      </c>
      <c r="H21" s="139" t="str">
        <f>IF($A21="","",IF(VLOOKUP(csv!$AJ21,範囲CSV,8,FALSE)="","",VLOOKUP(csv!$AJ21,範囲CSV,8,FALSE)))</f>
        <v/>
      </c>
      <c r="I21" s="216"/>
      <c r="J21" s="216"/>
      <c r="K21" s="139" t="str">
        <f>IF(A21="","",IF(VLOOKUP(csv!$AJ21,範囲CSV,9,FALSE)="","",VLOOKUP(csv!$AJ21,範囲CSV,9,FALSE)))</f>
        <v/>
      </c>
      <c r="L21" s="139" t="str">
        <f>IF($A21="","",IF(VLOOKUP(csv!$AJ21,範囲CSV,10,FALSE)="","",VLOOKUP(csv!$AJ21,範囲CSV,10,FALSE)))</f>
        <v/>
      </c>
      <c r="M21" s="216" t="str">
        <f t="shared" si="0"/>
        <v/>
      </c>
      <c r="N21" s="216" t="str">
        <f t="shared" si="1"/>
        <v/>
      </c>
      <c r="O21" s="139" t="str">
        <f>IF($A21="","",IF(VLOOKUP(csv!$AJ21,範囲CSV,13,FALSE)="","",VLOOKUP(csv!$AJ21,範囲CSV,13,FALSE)))</f>
        <v/>
      </c>
      <c r="P21" s="139" t="str">
        <f>IF($A21="","",IF(VLOOKUP(csv!$AJ21,範囲CSV,14,FALSE)="","",VLOOKUP(csv!$AJ21,範囲CSV,14,FALSE)))</f>
        <v/>
      </c>
      <c r="Q21" s="139" t="str">
        <f>IF($A21="","",IF(VLOOKUP(csv!$AJ21,範囲CSV,15,FALSE)="","",VLOOKUP(csv!$AJ21,範囲CSV,15,FALSE)))</f>
        <v/>
      </c>
      <c r="R21" s="139" t="str">
        <f>IF($A21="","",IF(VLOOKUP(csv!$AJ21,範囲CSV,16,FALSE)="","",VLOOKUP(csv!$AJ21,範囲CSV,16,FALSE)))</f>
        <v/>
      </c>
      <c r="S21" s="139" t="str">
        <f>IF($A21="","",IF(VLOOKUP(csv!$AJ21,範囲CSV,17,FALSE)="","",VLOOKUP(csv!$AJ21,範囲CSV,17,FALSE)))</f>
        <v/>
      </c>
      <c r="T21" s="139" t="str">
        <f>IF($A21="","",IF(VLOOKUP(csv!$AJ21,範囲CSV,18,FALSE)="","",VLOOKUP(csv!$AJ21,範囲CSV,18,FALSE)))</f>
        <v/>
      </c>
      <c r="U21" s="139" t="str">
        <f>IF($A21="","",IF(VLOOKUP(csv!$AJ21,範囲CSV,19,FALSE)="","",VLOOKUP(csv!$AJ21,範囲CSV,19,FALSE)))</f>
        <v/>
      </c>
      <c r="V21" s="139" t="str">
        <f>IF($A21="","",IF(VLOOKUP(csv!$AJ21,範囲CSV,20,FALSE)="","",VLOOKUP(csv!$AJ21,範囲CSV,20,FALSE)))</f>
        <v/>
      </c>
      <c r="W21" s="139" t="str">
        <f>IF($A21="","",IF(VLOOKUP(csv!$AJ21,範囲CSV,21,FALSE)="","",VLOOKUP(csv!$AJ21,範囲CSV,21,FALSE)))</f>
        <v/>
      </c>
      <c r="X21" s="139" t="str">
        <f>IF($A21="","",IF(VLOOKUP(csv!$AJ21,範囲CSV,22,FALSE)="","",VLOOKUP(csv!$AJ21,範囲CSV,22,FALSE)))</f>
        <v/>
      </c>
      <c r="Y21" s="139" t="str">
        <f>IF($A21="","",IF(VLOOKUP(csv!$AJ21,範囲CSV,23,FALSE)="","",VLOOKUP(csv!$AJ21,範囲CSV,23,FALSE)))</f>
        <v/>
      </c>
      <c r="Z21" s="139" t="str">
        <f>IF($A21="","",IF(VLOOKUP(csv!$AJ21,範囲CSV,24,FALSE)="","",VLOOKUP(csv!$AJ21,範囲CSV,24,FALSE)))</f>
        <v/>
      </c>
      <c r="AA21" s="139" t="str">
        <f>IF($A21="","",IF(VLOOKUP(csv!$AJ21,範囲CSV,25,FALSE)="","",VLOOKUP(csv!$AJ21,範囲CSV,25,FALSE)))</f>
        <v/>
      </c>
      <c r="AB21" s="139" t="str">
        <f>IF($A21="","",IF(VLOOKUP(csv!$AJ21,範囲CSV,26,FALSE)="","",VLOOKUP(csv!$AJ21,範囲CSV,26,FALSE)))</f>
        <v/>
      </c>
      <c r="AC21" s="139" t="str">
        <f>IF($A21="","",IF(VLOOKUP(csv!$AJ21,範囲CSV,27,FALSE)="","",VLOOKUP(csv!$AJ21,範囲CSV,27,FALSE)))</f>
        <v/>
      </c>
      <c r="AD21" s="139" t="str">
        <f>IF($A21="","",IF(VLOOKUP(csv!$AJ21,範囲CSV,28,FALSE)="","",VLOOKUP(csv!$AJ21,範囲CSV,28,FALSE)))</f>
        <v/>
      </c>
      <c r="AE21" s="139" t="str">
        <f>IF($A21="","",IF(VLOOKUP(csv!$AJ21,範囲CSV,29,FALSE)="","",VLOOKUP(csv!$AJ21,範囲CSV,29,FALSE)))</f>
        <v/>
      </c>
      <c r="AF21" s="139" t="str">
        <f>IF($A21="","",IF(VLOOKUP(csv!$AJ21,範囲CSV,30,FALSE)="","",VLOOKUP(csv!$AJ21,範囲CSV,30,FALSE)))</f>
        <v/>
      </c>
      <c r="AG21" s="139" t="str">
        <f>IF($A21="","",IF(VLOOKUP(csv!$AJ21,範囲CSV,31,FALSE)="","",VLOOKUP(csv!$AJ21,範囲CSV,31,FALSE)))</f>
        <v/>
      </c>
      <c r="AH21" s="139" t="str">
        <f>IF($A21="","",IF(VLOOKUP(csv!$AJ21,範囲CSV,32,FALSE)="","",VLOOKUP(csv!$AJ21,範囲CSV,32,FALSE)))</f>
        <v/>
      </c>
      <c r="AI21" s="139" t="str">
        <f>IF($A21="","",IF(VLOOKUP(csv!$AJ21,範囲CSV,33,FALSE)="","",VLOOKUP(csv!$AJ21,範囲CSV,33,FALSE)))</f>
        <v/>
      </c>
      <c r="AJ21" s="139" t="str">
        <f>IF($A21="","",IF(VLOOKUP(csv!$AJ21,範囲CSV,34,FALSE)="","",VLOOKUP(csv!$AJ21,範囲CSV,34,FALSE)))</f>
        <v/>
      </c>
      <c r="AK21" s="139"/>
    </row>
    <row r="22" spans="1:37">
      <c r="A22" s="216" t="str">
        <f>IF(csv!AJ22&lt;=csv!A$401,csv!AO22,"")</f>
        <v/>
      </c>
      <c r="B22" s="216" t="str">
        <f>IF($A22="","",IF(VLOOKUP(csv!A$402,範囲CSV,2,FALSE)="","",VLOOKUP(csv!A$402,範囲CSV,2,FALSE)))</f>
        <v/>
      </c>
      <c r="C22" s="139" t="str">
        <f>IF($A22="","",IF(VLOOKUP(csv!$AJ22,範囲CSV,3,FALSE)="","",VLOOKUP(csv!$AJ22,範囲CSV,3,FALSE)))</f>
        <v/>
      </c>
      <c r="D22" s="139" t="str">
        <f>IF($A22="","",IF(VLOOKUP(csv!$AJ22,範囲CSV,4,FALSE)="","",VLOOKUP(csv!$AJ22,範囲CSV,4,FALSE)))</f>
        <v/>
      </c>
      <c r="E22" s="139" t="str">
        <f>IF($A22="","",IF(VLOOKUP(csv!$AJ22,範囲CSV,5,FALSE)="","",IF(VLOOKUP(csv!$AJ22,範囲CSV,5,FALSE)&gt;10000,"",VLOOKUP(csv!$AJ22,範囲CSV,5,FALSE))))</f>
        <v/>
      </c>
      <c r="F22" s="139" t="str">
        <f>IF($A22="","",IF(VLOOKUP(csv!$AJ22,範囲CSV,6,FALSE)="","",VLOOKUP(csv!$AJ22,範囲CSV,6,FALSE)))</f>
        <v/>
      </c>
      <c r="G22" s="139" t="str">
        <f>IF(A22="","",IF(VLOOKUP(csv!$AJ22,範囲CSV,7,FALSE)="","",VLOOKUP(csv!$AJ22,範囲CSV,7,FALSE)))</f>
        <v/>
      </c>
      <c r="H22" s="139" t="str">
        <f>IF($A22="","",IF(VLOOKUP(csv!$AJ22,範囲CSV,8,FALSE)="","",VLOOKUP(csv!$AJ22,範囲CSV,8,FALSE)))</f>
        <v/>
      </c>
      <c r="I22" s="216"/>
      <c r="J22" s="216"/>
      <c r="K22" s="139" t="str">
        <f>IF(A22="","",IF(VLOOKUP(csv!$AJ22,範囲CSV,9,FALSE)="","",VLOOKUP(csv!$AJ22,範囲CSV,9,FALSE)))</f>
        <v/>
      </c>
      <c r="L22" s="139" t="str">
        <f>IF($A22="","",IF(VLOOKUP(csv!$AJ22,範囲CSV,10,FALSE)="","",VLOOKUP(csv!$AJ22,範囲CSV,10,FALSE)))</f>
        <v/>
      </c>
      <c r="M22" s="216" t="str">
        <f t="shared" si="0"/>
        <v/>
      </c>
      <c r="N22" s="216" t="str">
        <f t="shared" si="1"/>
        <v/>
      </c>
      <c r="O22" s="139" t="str">
        <f>IF($A22="","",IF(VLOOKUP(csv!$AJ22,範囲CSV,13,FALSE)="","",VLOOKUP(csv!$AJ22,範囲CSV,13,FALSE)))</f>
        <v/>
      </c>
      <c r="P22" s="139" t="str">
        <f>IF($A22="","",IF(VLOOKUP(csv!$AJ22,範囲CSV,14,FALSE)="","",VLOOKUP(csv!$AJ22,範囲CSV,14,FALSE)))</f>
        <v/>
      </c>
      <c r="Q22" s="139" t="str">
        <f>IF($A22="","",IF(VLOOKUP(csv!$AJ22,範囲CSV,15,FALSE)="","",VLOOKUP(csv!$AJ22,範囲CSV,15,FALSE)))</f>
        <v/>
      </c>
      <c r="R22" s="139" t="str">
        <f>IF($A22="","",IF(VLOOKUP(csv!$AJ22,範囲CSV,16,FALSE)="","",VLOOKUP(csv!$AJ22,範囲CSV,16,FALSE)))</f>
        <v/>
      </c>
      <c r="S22" s="139" t="str">
        <f>IF($A22="","",IF(VLOOKUP(csv!$AJ22,範囲CSV,17,FALSE)="","",VLOOKUP(csv!$AJ22,範囲CSV,17,FALSE)))</f>
        <v/>
      </c>
      <c r="T22" s="139" t="str">
        <f>IF($A22="","",IF(VLOOKUP(csv!$AJ22,範囲CSV,18,FALSE)="","",VLOOKUP(csv!$AJ22,範囲CSV,18,FALSE)))</f>
        <v/>
      </c>
      <c r="U22" s="139" t="str">
        <f>IF($A22="","",IF(VLOOKUP(csv!$AJ22,範囲CSV,19,FALSE)="","",VLOOKUP(csv!$AJ22,範囲CSV,19,FALSE)))</f>
        <v/>
      </c>
      <c r="V22" s="139" t="str">
        <f>IF($A22="","",IF(VLOOKUP(csv!$AJ22,範囲CSV,20,FALSE)="","",VLOOKUP(csv!$AJ22,範囲CSV,20,FALSE)))</f>
        <v/>
      </c>
      <c r="W22" s="139" t="str">
        <f>IF($A22="","",IF(VLOOKUP(csv!$AJ22,範囲CSV,21,FALSE)="","",VLOOKUP(csv!$AJ22,範囲CSV,21,FALSE)))</f>
        <v/>
      </c>
      <c r="X22" s="139" t="str">
        <f>IF($A22="","",IF(VLOOKUP(csv!$AJ22,範囲CSV,22,FALSE)="","",VLOOKUP(csv!$AJ22,範囲CSV,22,FALSE)))</f>
        <v/>
      </c>
      <c r="Y22" s="139" t="str">
        <f>IF($A22="","",IF(VLOOKUP(csv!$AJ22,範囲CSV,23,FALSE)="","",VLOOKUP(csv!$AJ22,範囲CSV,23,FALSE)))</f>
        <v/>
      </c>
      <c r="Z22" s="139" t="str">
        <f>IF($A22="","",IF(VLOOKUP(csv!$AJ22,範囲CSV,24,FALSE)="","",VLOOKUP(csv!$AJ22,範囲CSV,24,FALSE)))</f>
        <v/>
      </c>
      <c r="AA22" s="139" t="str">
        <f>IF($A22="","",IF(VLOOKUP(csv!$AJ22,範囲CSV,25,FALSE)="","",VLOOKUP(csv!$AJ22,範囲CSV,25,FALSE)))</f>
        <v/>
      </c>
      <c r="AB22" s="139" t="str">
        <f>IF($A22="","",IF(VLOOKUP(csv!$AJ22,範囲CSV,26,FALSE)="","",VLOOKUP(csv!$AJ22,範囲CSV,26,FALSE)))</f>
        <v/>
      </c>
      <c r="AC22" s="139" t="str">
        <f>IF($A22="","",IF(VLOOKUP(csv!$AJ22,範囲CSV,27,FALSE)="","",VLOOKUP(csv!$AJ22,範囲CSV,27,FALSE)))</f>
        <v/>
      </c>
      <c r="AD22" s="139" t="str">
        <f>IF($A22="","",IF(VLOOKUP(csv!$AJ22,範囲CSV,28,FALSE)="","",VLOOKUP(csv!$AJ22,範囲CSV,28,FALSE)))</f>
        <v/>
      </c>
      <c r="AE22" s="139" t="str">
        <f>IF($A22="","",IF(VLOOKUP(csv!$AJ22,範囲CSV,29,FALSE)="","",VLOOKUP(csv!$AJ22,範囲CSV,29,FALSE)))</f>
        <v/>
      </c>
      <c r="AF22" s="139" t="str">
        <f>IF($A22="","",IF(VLOOKUP(csv!$AJ22,範囲CSV,30,FALSE)="","",VLOOKUP(csv!$AJ22,範囲CSV,30,FALSE)))</f>
        <v/>
      </c>
      <c r="AG22" s="139" t="str">
        <f>IF($A22="","",IF(VLOOKUP(csv!$AJ22,範囲CSV,31,FALSE)="","",VLOOKUP(csv!$AJ22,範囲CSV,31,FALSE)))</f>
        <v/>
      </c>
      <c r="AH22" s="139" t="str">
        <f>IF($A22="","",IF(VLOOKUP(csv!$AJ22,範囲CSV,32,FALSE)="","",VLOOKUP(csv!$AJ22,範囲CSV,32,FALSE)))</f>
        <v/>
      </c>
      <c r="AI22" s="139" t="str">
        <f>IF($A22="","",IF(VLOOKUP(csv!$AJ22,範囲CSV,33,FALSE)="","",VLOOKUP(csv!$AJ22,範囲CSV,33,FALSE)))</f>
        <v/>
      </c>
      <c r="AJ22" s="139" t="str">
        <f>IF($A22="","",IF(VLOOKUP(csv!$AJ22,範囲CSV,34,FALSE)="","",VLOOKUP(csv!$AJ22,範囲CSV,34,FALSE)))</f>
        <v/>
      </c>
      <c r="AK22" s="139"/>
    </row>
    <row r="23" spans="1:37">
      <c r="A23" s="216" t="str">
        <f>IF(csv!AJ23&lt;=csv!A$401,csv!AO23,"")</f>
        <v/>
      </c>
      <c r="B23" s="216" t="str">
        <f>IF($A23="","",IF(VLOOKUP(csv!A$402,範囲CSV,2,FALSE)="","",VLOOKUP(csv!A$402,範囲CSV,2,FALSE)))</f>
        <v/>
      </c>
      <c r="C23" s="139" t="str">
        <f>IF($A23="","",IF(VLOOKUP(csv!$AJ23,範囲CSV,3,FALSE)="","",VLOOKUP(csv!$AJ23,範囲CSV,3,FALSE)))</f>
        <v/>
      </c>
      <c r="D23" s="139" t="str">
        <f>IF($A23="","",IF(VLOOKUP(csv!$AJ23,範囲CSV,4,FALSE)="","",VLOOKUP(csv!$AJ23,範囲CSV,4,FALSE)))</f>
        <v/>
      </c>
      <c r="E23" s="139" t="str">
        <f>IF($A23="","",IF(VLOOKUP(csv!$AJ23,範囲CSV,5,FALSE)="","",IF(VLOOKUP(csv!$AJ23,範囲CSV,5,FALSE)&gt;10000,"",VLOOKUP(csv!$AJ23,範囲CSV,5,FALSE))))</f>
        <v/>
      </c>
      <c r="F23" s="139" t="str">
        <f>IF($A23="","",IF(VLOOKUP(csv!$AJ23,範囲CSV,6,FALSE)="","",VLOOKUP(csv!$AJ23,範囲CSV,6,FALSE)))</f>
        <v/>
      </c>
      <c r="G23" s="139" t="str">
        <f>IF(A23="","",IF(VLOOKUP(csv!$AJ23,範囲CSV,7,FALSE)="","",VLOOKUP(csv!$AJ23,範囲CSV,7,FALSE)))</f>
        <v/>
      </c>
      <c r="H23" s="139" t="str">
        <f>IF($A23="","",IF(VLOOKUP(csv!$AJ23,範囲CSV,8,FALSE)="","",VLOOKUP(csv!$AJ23,範囲CSV,8,FALSE)))</f>
        <v/>
      </c>
      <c r="I23" s="216"/>
      <c r="J23" s="216"/>
      <c r="K23" s="139" t="str">
        <f>IF(A23="","",IF(VLOOKUP(csv!$AJ23,範囲CSV,9,FALSE)="","",VLOOKUP(csv!$AJ23,範囲CSV,9,FALSE)))</f>
        <v/>
      </c>
      <c r="L23" s="139" t="str">
        <f>IF($A23="","",IF(VLOOKUP(csv!$AJ23,範囲CSV,10,FALSE)="","",VLOOKUP(csv!$AJ23,範囲CSV,10,FALSE)))</f>
        <v/>
      </c>
      <c r="M23" s="216" t="str">
        <f t="shared" si="0"/>
        <v/>
      </c>
      <c r="N23" s="216" t="str">
        <f t="shared" si="1"/>
        <v/>
      </c>
      <c r="O23" s="139" t="str">
        <f>IF($A23="","",IF(VLOOKUP(csv!$AJ23,範囲CSV,13,FALSE)="","",VLOOKUP(csv!$AJ23,範囲CSV,13,FALSE)))</f>
        <v/>
      </c>
      <c r="P23" s="139" t="str">
        <f>IF($A23="","",IF(VLOOKUP(csv!$AJ23,範囲CSV,14,FALSE)="","",VLOOKUP(csv!$AJ23,範囲CSV,14,FALSE)))</f>
        <v/>
      </c>
      <c r="Q23" s="139" t="str">
        <f>IF($A23="","",IF(VLOOKUP(csv!$AJ23,範囲CSV,15,FALSE)="","",VLOOKUP(csv!$AJ23,範囲CSV,15,FALSE)))</f>
        <v/>
      </c>
      <c r="R23" s="139" t="str">
        <f>IF($A23="","",IF(VLOOKUP(csv!$AJ23,範囲CSV,16,FALSE)="","",VLOOKUP(csv!$AJ23,範囲CSV,16,FALSE)))</f>
        <v/>
      </c>
      <c r="S23" s="139" t="str">
        <f>IF($A23="","",IF(VLOOKUP(csv!$AJ23,範囲CSV,17,FALSE)="","",VLOOKUP(csv!$AJ23,範囲CSV,17,FALSE)))</f>
        <v/>
      </c>
      <c r="T23" s="139" t="str">
        <f>IF($A23="","",IF(VLOOKUP(csv!$AJ23,範囲CSV,18,FALSE)="","",VLOOKUP(csv!$AJ23,範囲CSV,18,FALSE)))</f>
        <v/>
      </c>
      <c r="U23" s="139" t="str">
        <f>IF($A23="","",IF(VLOOKUP(csv!$AJ23,範囲CSV,19,FALSE)="","",VLOOKUP(csv!$AJ23,範囲CSV,19,FALSE)))</f>
        <v/>
      </c>
      <c r="V23" s="139" t="str">
        <f>IF($A23="","",IF(VLOOKUP(csv!$AJ23,範囲CSV,20,FALSE)="","",VLOOKUP(csv!$AJ23,範囲CSV,20,FALSE)))</f>
        <v/>
      </c>
      <c r="W23" s="139" t="str">
        <f>IF($A23="","",IF(VLOOKUP(csv!$AJ23,範囲CSV,21,FALSE)="","",VLOOKUP(csv!$AJ23,範囲CSV,21,FALSE)))</f>
        <v/>
      </c>
      <c r="X23" s="139" t="str">
        <f>IF($A23="","",IF(VLOOKUP(csv!$AJ23,範囲CSV,22,FALSE)="","",VLOOKUP(csv!$AJ23,範囲CSV,22,FALSE)))</f>
        <v/>
      </c>
      <c r="Y23" s="139" t="str">
        <f>IF($A23="","",IF(VLOOKUP(csv!$AJ23,範囲CSV,23,FALSE)="","",VLOOKUP(csv!$AJ23,範囲CSV,23,FALSE)))</f>
        <v/>
      </c>
      <c r="Z23" s="139" t="str">
        <f>IF($A23="","",IF(VLOOKUP(csv!$AJ23,範囲CSV,24,FALSE)="","",VLOOKUP(csv!$AJ23,範囲CSV,24,FALSE)))</f>
        <v/>
      </c>
      <c r="AA23" s="139" t="str">
        <f>IF($A23="","",IF(VLOOKUP(csv!$AJ23,範囲CSV,25,FALSE)="","",VLOOKUP(csv!$AJ23,範囲CSV,25,FALSE)))</f>
        <v/>
      </c>
      <c r="AB23" s="139" t="str">
        <f>IF($A23="","",IF(VLOOKUP(csv!$AJ23,範囲CSV,26,FALSE)="","",VLOOKUP(csv!$AJ23,範囲CSV,26,FALSE)))</f>
        <v/>
      </c>
      <c r="AC23" s="139" t="str">
        <f>IF($A23="","",IF(VLOOKUP(csv!$AJ23,範囲CSV,27,FALSE)="","",VLOOKUP(csv!$AJ23,範囲CSV,27,FALSE)))</f>
        <v/>
      </c>
      <c r="AD23" s="139" t="str">
        <f>IF($A23="","",IF(VLOOKUP(csv!$AJ23,範囲CSV,28,FALSE)="","",VLOOKUP(csv!$AJ23,範囲CSV,28,FALSE)))</f>
        <v/>
      </c>
      <c r="AE23" s="139" t="str">
        <f>IF($A23="","",IF(VLOOKUP(csv!$AJ23,範囲CSV,29,FALSE)="","",VLOOKUP(csv!$AJ23,範囲CSV,29,FALSE)))</f>
        <v/>
      </c>
      <c r="AF23" s="139" t="str">
        <f>IF($A23="","",IF(VLOOKUP(csv!$AJ23,範囲CSV,30,FALSE)="","",VLOOKUP(csv!$AJ23,範囲CSV,30,FALSE)))</f>
        <v/>
      </c>
      <c r="AG23" s="139" t="str">
        <f>IF($A23="","",IF(VLOOKUP(csv!$AJ23,範囲CSV,31,FALSE)="","",VLOOKUP(csv!$AJ23,範囲CSV,31,FALSE)))</f>
        <v/>
      </c>
      <c r="AH23" s="139" t="str">
        <f>IF($A23="","",IF(VLOOKUP(csv!$AJ23,範囲CSV,32,FALSE)="","",VLOOKUP(csv!$AJ23,範囲CSV,32,FALSE)))</f>
        <v/>
      </c>
      <c r="AI23" s="139" t="str">
        <f>IF($A23="","",IF(VLOOKUP(csv!$AJ23,範囲CSV,33,FALSE)="","",VLOOKUP(csv!$AJ23,範囲CSV,33,FALSE)))</f>
        <v/>
      </c>
      <c r="AJ23" s="139" t="str">
        <f>IF($A23="","",IF(VLOOKUP(csv!$AJ23,範囲CSV,34,FALSE)="","",VLOOKUP(csv!$AJ23,範囲CSV,34,FALSE)))</f>
        <v/>
      </c>
      <c r="AK23" s="139"/>
    </row>
    <row r="24" spans="1:37">
      <c r="A24" s="216" t="str">
        <f>IF(csv!AJ24&lt;=csv!A$401,csv!AO24,"")</f>
        <v/>
      </c>
      <c r="B24" s="216" t="str">
        <f>IF($A24="","",IF(VLOOKUP(csv!A$402,範囲CSV,2,FALSE)="","",VLOOKUP(csv!A$402,範囲CSV,2,FALSE)))</f>
        <v/>
      </c>
      <c r="C24" s="139" t="str">
        <f>IF($A24="","",IF(VLOOKUP(csv!$AJ24,範囲CSV,3,FALSE)="","",VLOOKUP(csv!$AJ24,範囲CSV,3,FALSE)))</f>
        <v/>
      </c>
      <c r="D24" s="139" t="str">
        <f>IF($A24="","",IF(VLOOKUP(csv!$AJ24,範囲CSV,4,FALSE)="","",VLOOKUP(csv!$AJ24,範囲CSV,4,FALSE)))</f>
        <v/>
      </c>
      <c r="E24" s="139" t="str">
        <f>IF($A24="","",IF(VLOOKUP(csv!$AJ24,範囲CSV,5,FALSE)="","",IF(VLOOKUP(csv!$AJ24,範囲CSV,5,FALSE)&gt;10000,"",VLOOKUP(csv!$AJ24,範囲CSV,5,FALSE))))</f>
        <v/>
      </c>
      <c r="F24" s="139" t="str">
        <f>IF($A24="","",IF(VLOOKUP(csv!$AJ24,範囲CSV,6,FALSE)="","",VLOOKUP(csv!$AJ24,範囲CSV,6,FALSE)))</f>
        <v/>
      </c>
      <c r="G24" s="139" t="str">
        <f>IF(A24="","",IF(VLOOKUP(csv!$AJ24,範囲CSV,7,FALSE)="","",VLOOKUP(csv!$AJ24,範囲CSV,7,FALSE)))</f>
        <v/>
      </c>
      <c r="H24" s="139" t="str">
        <f>IF($A24="","",IF(VLOOKUP(csv!$AJ24,範囲CSV,8,FALSE)="","",VLOOKUP(csv!$AJ24,範囲CSV,8,FALSE)))</f>
        <v/>
      </c>
      <c r="I24" s="216"/>
      <c r="J24" s="216"/>
      <c r="K24" s="139" t="str">
        <f>IF(A24="","",IF(VLOOKUP(csv!$AJ24,範囲CSV,9,FALSE)="","",VLOOKUP(csv!$AJ24,範囲CSV,9,FALSE)))</f>
        <v/>
      </c>
      <c r="L24" s="139" t="str">
        <f>IF($A24="","",IF(VLOOKUP(csv!$AJ24,範囲CSV,10,FALSE)="","",VLOOKUP(csv!$AJ24,範囲CSV,10,FALSE)))</f>
        <v/>
      </c>
      <c r="M24" s="216" t="str">
        <f t="shared" si="0"/>
        <v/>
      </c>
      <c r="N24" s="216" t="str">
        <f t="shared" si="1"/>
        <v/>
      </c>
      <c r="O24" s="139" t="str">
        <f>IF($A24="","",IF(VLOOKUP(csv!$AJ24,範囲CSV,13,FALSE)="","",VLOOKUP(csv!$AJ24,範囲CSV,13,FALSE)))</f>
        <v/>
      </c>
      <c r="P24" s="139" t="str">
        <f>IF($A24="","",IF(VLOOKUP(csv!$AJ24,範囲CSV,14,FALSE)="","",VLOOKUP(csv!$AJ24,範囲CSV,14,FALSE)))</f>
        <v/>
      </c>
      <c r="Q24" s="139" t="str">
        <f>IF($A24="","",IF(VLOOKUP(csv!$AJ24,範囲CSV,15,FALSE)="","",VLOOKUP(csv!$AJ24,範囲CSV,15,FALSE)))</f>
        <v/>
      </c>
      <c r="R24" s="139" t="str">
        <f>IF($A24="","",IF(VLOOKUP(csv!$AJ24,範囲CSV,16,FALSE)="","",VLOOKUP(csv!$AJ24,範囲CSV,16,FALSE)))</f>
        <v/>
      </c>
      <c r="S24" s="139" t="str">
        <f>IF($A24="","",IF(VLOOKUP(csv!$AJ24,範囲CSV,17,FALSE)="","",VLOOKUP(csv!$AJ24,範囲CSV,17,FALSE)))</f>
        <v/>
      </c>
      <c r="T24" s="139" t="str">
        <f>IF($A24="","",IF(VLOOKUP(csv!$AJ24,範囲CSV,18,FALSE)="","",VLOOKUP(csv!$AJ24,範囲CSV,18,FALSE)))</f>
        <v/>
      </c>
      <c r="U24" s="139" t="str">
        <f>IF($A24="","",IF(VLOOKUP(csv!$AJ24,範囲CSV,19,FALSE)="","",VLOOKUP(csv!$AJ24,範囲CSV,19,FALSE)))</f>
        <v/>
      </c>
      <c r="V24" s="139" t="str">
        <f>IF($A24="","",IF(VLOOKUP(csv!$AJ24,範囲CSV,20,FALSE)="","",VLOOKUP(csv!$AJ24,範囲CSV,20,FALSE)))</f>
        <v/>
      </c>
      <c r="W24" s="139" t="str">
        <f>IF($A24="","",IF(VLOOKUP(csv!$AJ24,範囲CSV,21,FALSE)="","",VLOOKUP(csv!$AJ24,範囲CSV,21,FALSE)))</f>
        <v/>
      </c>
      <c r="X24" s="139" t="str">
        <f>IF($A24="","",IF(VLOOKUP(csv!$AJ24,範囲CSV,22,FALSE)="","",VLOOKUP(csv!$AJ24,範囲CSV,22,FALSE)))</f>
        <v/>
      </c>
      <c r="Y24" s="139" t="str">
        <f>IF($A24="","",IF(VLOOKUP(csv!$AJ24,範囲CSV,23,FALSE)="","",VLOOKUP(csv!$AJ24,範囲CSV,23,FALSE)))</f>
        <v/>
      </c>
      <c r="Z24" s="139" t="str">
        <f>IF($A24="","",IF(VLOOKUP(csv!$AJ24,範囲CSV,24,FALSE)="","",VLOOKUP(csv!$AJ24,範囲CSV,24,FALSE)))</f>
        <v/>
      </c>
      <c r="AA24" s="139" t="str">
        <f>IF($A24="","",IF(VLOOKUP(csv!$AJ24,範囲CSV,25,FALSE)="","",VLOOKUP(csv!$AJ24,範囲CSV,25,FALSE)))</f>
        <v/>
      </c>
      <c r="AB24" s="139" t="str">
        <f>IF($A24="","",IF(VLOOKUP(csv!$AJ24,範囲CSV,26,FALSE)="","",VLOOKUP(csv!$AJ24,範囲CSV,26,FALSE)))</f>
        <v/>
      </c>
      <c r="AC24" s="139" t="str">
        <f>IF($A24="","",IF(VLOOKUP(csv!$AJ24,範囲CSV,27,FALSE)="","",VLOOKUP(csv!$AJ24,範囲CSV,27,FALSE)))</f>
        <v/>
      </c>
      <c r="AD24" s="139" t="str">
        <f>IF($A24="","",IF(VLOOKUP(csv!$AJ24,範囲CSV,28,FALSE)="","",VLOOKUP(csv!$AJ24,範囲CSV,28,FALSE)))</f>
        <v/>
      </c>
      <c r="AE24" s="139" t="str">
        <f>IF($A24="","",IF(VLOOKUP(csv!$AJ24,範囲CSV,29,FALSE)="","",VLOOKUP(csv!$AJ24,範囲CSV,29,FALSE)))</f>
        <v/>
      </c>
      <c r="AF24" s="139" t="str">
        <f>IF($A24="","",IF(VLOOKUP(csv!$AJ24,範囲CSV,30,FALSE)="","",VLOOKUP(csv!$AJ24,範囲CSV,30,FALSE)))</f>
        <v/>
      </c>
      <c r="AG24" s="139" t="str">
        <f>IF($A24="","",IF(VLOOKUP(csv!$AJ24,範囲CSV,31,FALSE)="","",VLOOKUP(csv!$AJ24,範囲CSV,31,FALSE)))</f>
        <v/>
      </c>
      <c r="AH24" s="139" t="str">
        <f>IF($A24="","",IF(VLOOKUP(csv!$AJ24,範囲CSV,32,FALSE)="","",VLOOKUP(csv!$AJ24,範囲CSV,32,FALSE)))</f>
        <v/>
      </c>
      <c r="AI24" s="139" t="str">
        <f>IF($A24="","",IF(VLOOKUP(csv!$AJ24,範囲CSV,33,FALSE)="","",VLOOKUP(csv!$AJ24,範囲CSV,33,FALSE)))</f>
        <v/>
      </c>
      <c r="AJ24" s="139" t="str">
        <f>IF($A24="","",IF(VLOOKUP(csv!$AJ24,範囲CSV,34,FALSE)="","",VLOOKUP(csv!$AJ24,範囲CSV,34,FALSE)))</f>
        <v/>
      </c>
      <c r="AK24" s="139"/>
    </row>
    <row r="25" spans="1:37">
      <c r="A25" s="216" t="str">
        <f>IF(csv!AJ25&lt;=csv!A$401,csv!AO25,"")</f>
        <v/>
      </c>
      <c r="B25" s="216" t="str">
        <f>IF($A25="","",IF(VLOOKUP(csv!A$402,範囲CSV,2,FALSE)="","",VLOOKUP(csv!A$402,範囲CSV,2,FALSE)))</f>
        <v/>
      </c>
      <c r="C25" s="139" t="str">
        <f>IF($A25="","",IF(VLOOKUP(csv!$AJ25,範囲CSV,3,FALSE)="","",VLOOKUP(csv!$AJ25,範囲CSV,3,FALSE)))</f>
        <v/>
      </c>
      <c r="D25" s="139" t="str">
        <f>IF($A25="","",IF(VLOOKUP(csv!$AJ25,範囲CSV,4,FALSE)="","",VLOOKUP(csv!$AJ25,範囲CSV,4,FALSE)))</f>
        <v/>
      </c>
      <c r="E25" s="139" t="str">
        <f>IF($A25="","",IF(VLOOKUP(csv!$AJ25,範囲CSV,5,FALSE)="","",IF(VLOOKUP(csv!$AJ25,範囲CSV,5,FALSE)&gt;10000,"",VLOOKUP(csv!$AJ25,範囲CSV,5,FALSE))))</f>
        <v/>
      </c>
      <c r="F25" s="139" t="str">
        <f>IF($A25="","",IF(VLOOKUP(csv!$AJ25,範囲CSV,6,FALSE)="","",VLOOKUP(csv!$AJ25,範囲CSV,6,FALSE)))</f>
        <v/>
      </c>
      <c r="G25" s="139" t="str">
        <f>IF(A25="","",IF(VLOOKUP(csv!$AJ25,範囲CSV,7,FALSE)="","",VLOOKUP(csv!$AJ25,範囲CSV,7,FALSE)))</f>
        <v/>
      </c>
      <c r="H25" s="139" t="str">
        <f>IF($A25="","",IF(VLOOKUP(csv!$AJ25,範囲CSV,8,FALSE)="","",VLOOKUP(csv!$AJ25,範囲CSV,8,FALSE)))</f>
        <v/>
      </c>
      <c r="I25" s="216"/>
      <c r="J25" s="216"/>
      <c r="K25" s="139" t="str">
        <f>IF(A25="","",IF(VLOOKUP(csv!$AJ25,範囲CSV,9,FALSE)="","",VLOOKUP(csv!$AJ25,範囲CSV,9,FALSE)))</f>
        <v/>
      </c>
      <c r="L25" s="139" t="str">
        <f>IF($A25="","",IF(VLOOKUP(csv!$AJ25,範囲CSV,10,FALSE)="","",VLOOKUP(csv!$AJ25,範囲CSV,10,FALSE)))</f>
        <v/>
      </c>
      <c r="M25" s="216" t="str">
        <f t="shared" si="0"/>
        <v/>
      </c>
      <c r="N25" s="216" t="str">
        <f t="shared" si="1"/>
        <v/>
      </c>
      <c r="O25" s="139" t="str">
        <f>IF($A25="","",IF(VLOOKUP(csv!$AJ25,範囲CSV,13,FALSE)="","",VLOOKUP(csv!$AJ25,範囲CSV,13,FALSE)))</f>
        <v/>
      </c>
      <c r="P25" s="139" t="str">
        <f>IF($A25="","",IF(VLOOKUP(csv!$AJ25,範囲CSV,14,FALSE)="","",VLOOKUP(csv!$AJ25,範囲CSV,14,FALSE)))</f>
        <v/>
      </c>
      <c r="Q25" s="139" t="str">
        <f>IF($A25="","",IF(VLOOKUP(csv!$AJ25,範囲CSV,15,FALSE)="","",VLOOKUP(csv!$AJ25,範囲CSV,15,FALSE)))</f>
        <v/>
      </c>
      <c r="R25" s="139" t="str">
        <f>IF($A25="","",IF(VLOOKUP(csv!$AJ25,範囲CSV,16,FALSE)="","",VLOOKUP(csv!$AJ25,範囲CSV,16,FALSE)))</f>
        <v/>
      </c>
      <c r="S25" s="139" t="str">
        <f>IF($A25="","",IF(VLOOKUP(csv!$AJ25,範囲CSV,17,FALSE)="","",VLOOKUP(csv!$AJ25,範囲CSV,17,FALSE)))</f>
        <v/>
      </c>
      <c r="T25" s="139" t="str">
        <f>IF($A25="","",IF(VLOOKUP(csv!$AJ25,範囲CSV,18,FALSE)="","",VLOOKUP(csv!$AJ25,範囲CSV,18,FALSE)))</f>
        <v/>
      </c>
      <c r="U25" s="139" t="str">
        <f>IF($A25="","",IF(VLOOKUP(csv!$AJ25,範囲CSV,19,FALSE)="","",VLOOKUP(csv!$AJ25,範囲CSV,19,FALSE)))</f>
        <v/>
      </c>
      <c r="V25" s="139" t="str">
        <f>IF($A25="","",IF(VLOOKUP(csv!$AJ25,範囲CSV,20,FALSE)="","",VLOOKUP(csv!$AJ25,範囲CSV,20,FALSE)))</f>
        <v/>
      </c>
      <c r="W25" s="139" t="str">
        <f>IF($A25="","",IF(VLOOKUP(csv!$AJ25,範囲CSV,21,FALSE)="","",VLOOKUP(csv!$AJ25,範囲CSV,21,FALSE)))</f>
        <v/>
      </c>
      <c r="X25" s="139" t="str">
        <f>IF($A25="","",IF(VLOOKUP(csv!$AJ25,範囲CSV,22,FALSE)="","",VLOOKUP(csv!$AJ25,範囲CSV,22,FALSE)))</f>
        <v/>
      </c>
      <c r="Y25" s="139" t="str">
        <f>IF($A25="","",IF(VLOOKUP(csv!$AJ25,範囲CSV,23,FALSE)="","",VLOOKUP(csv!$AJ25,範囲CSV,23,FALSE)))</f>
        <v/>
      </c>
      <c r="Z25" s="139" t="str">
        <f>IF($A25="","",IF(VLOOKUP(csv!$AJ25,範囲CSV,24,FALSE)="","",VLOOKUP(csv!$AJ25,範囲CSV,24,FALSE)))</f>
        <v/>
      </c>
      <c r="AA25" s="139" t="str">
        <f>IF($A25="","",IF(VLOOKUP(csv!$AJ25,範囲CSV,25,FALSE)="","",VLOOKUP(csv!$AJ25,範囲CSV,25,FALSE)))</f>
        <v/>
      </c>
      <c r="AB25" s="139" t="str">
        <f>IF($A25="","",IF(VLOOKUP(csv!$AJ25,範囲CSV,26,FALSE)="","",VLOOKUP(csv!$AJ25,範囲CSV,26,FALSE)))</f>
        <v/>
      </c>
      <c r="AC25" s="139" t="str">
        <f>IF($A25="","",IF(VLOOKUP(csv!$AJ25,範囲CSV,27,FALSE)="","",VLOOKUP(csv!$AJ25,範囲CSV,27,FALSE)))</f>
        <v/>
      </c>
      <c r="AD25" s="139" t="str">
        <f>IF($A25="","",IF(VLOOKUP(csv!$AJ25,範囲CSV,28,FALSE)="","",VLOOKUP(csv!$AJ25,範囲CSV,28,FALSE)))</f>
        <v/>
      </c>
      <c r="AE25" s="139" t="str">
        <f>IF($A25="","",IF(VLOOKUP(csv!$AJ25,範囲CSV,29,FALSE)="","",VLOOKUP(csv!$AJ25,範囲CSV,29,FALSE)))</f>
        <v/>
      </c>
      <c r="AF25" s="139" t="str">
        <f>IF($A25="","",IF(VLOOKUP(csv!$AJ25,範囲CSV,30,FALSE)="","",VLOOKUP(csv!$AJ25,範囲CSV,30,FALSE)))</f>
        <v/>
      </c>
      <c r="AG25" s="139" t="str">
        <f>IF($A25="","",IF(VLOOKUP(csv!$AJ25,範囲CSV,31,FALSE)="","",VLOOKUP(csv!$AJ25,範囲CSV,31,FALSE)))</f>
        <v/>
      </c>
      <c r="AH25" s="139" t="str">
        <f>IF($A25="","",IF(VLOOKUP(csv!$AJ25,範囲CSV,32,FALSE)="","",VLOOKUP(csv!$AJ25,範囲CSV,32,FALSE)))</f>
        <v/>
      </c>
      <c r="AI25" s="139" t="str">
        <f>IF($A25="","",IF(VLOOKUP(csv!$AJ25,範囲CSV,33,FALSE)="","",VLOOKUP(csv!$AJ25,範囲CSV,33,FALSE)))</f>
        <v/>
      </c>
      <c r="AJ25" s="139" t="str">
        <f>IF($A25="","",IF(VLOOKUP(csv!$AJ25,範囲CSV,34,FALSE)="","",VLOOKUP(csv!$AJ25,範囲CSV,34,FALSE)))</f>
        <v/>
      </c>
      <c r="AK25" s="139"/>
    </row>
    <row r="26" spans="1:37">
      <c r="A26" s="216" t="str">
        <f>IF(csv!AJ26&lt;=csv!A$401,csv!AO26,"")</f>
        <v/>
      </c>
      <c r="B26" s="216" t="str">
        <f>IF($A26="","",IF(VLOOKUP(csv!A$402,範囲CSV,2,FALSE)="","",VLOOKUP(csv!A$402,範囲CSV,2,FALSE)))</f>
        <v/>
      </c>
      <c r="C26" s="139" t="str">
        <f>IF($A26="","",IF(VLOOKUP(csv!$AJ26,範囲CSV,3,FALSE)="","",VLOOKUP(csv!$AJ26,範囲CSV,3,FALSE)))</f>
        <v/>
      </c>
      <c r="D26" s="139" t="str">
        <f>IF($A26="","",IF(VLOOKUP(csv!$AJ26,範囲CSV,4,FALSE)="","",VLOOKUP(csv!$AJ26,範囲CSV,4,FALSE)))</f>
        <v/>
      </c>
      <c r="E26" s="139" t="str">
        <f>IF($A26="","",IF(VLOOKUP(csv!$AJ26,範囲CSV,5,FALSE)="","",IF(VLOOKUP(csv!$AJ26,範囲CSV,5,FALSE)&gt;10000,"",VLOOKUP(csv!$AJ26,範囲CSV,5,FALSE))))</f>
        <v/>
      </c>
      <c r="F26" s="139" t="str">
        <f>IF($A26="","",IF(VLOOKUP(csv!$AJ26,範囲CSV,6,FALSE)="","",VLOOKUP(csv!$AJ26,範囲CSV,6,FALSE)))</f>
        <v/>
      </c>
      <c r="G26" s="139" t="str">
        <f>IF(A26="","",IF(VLOOKUP(csv!$AJ26,範囲CSV,7,FALSE)="","",VLOOKUP(csv!$AJ26,範囲CSV,7,FALSE)))</f>
        <v/>
      </c>
      <c r="H26" s="139" t="str">
        <f>IF($A26="","",IF(VLOOKUP(csv!$AJ26,範囲CSV,8,FALSE)="","",VLOOKUP(csv!$AJ26,範囲CSV,8,FALSE)))</f>
        <v/>
      </c>
      <c r="I26" s="216"/>
      <c r="J26" s="216"/>
      <c r="K26" s="139" t="str">
        <f>IF(A26="","",IF(VLOOKUP(csv!$AJ26,範囲CSV,9,FALSE)="","",VLOOKUP(csv!$AJ26,範囲CSV,9,FALSE)))</f>
        <v/>
      </c>
      <c r="L26" s="139" t="str">
        <f>IF($A26="","",IF(VLOOKUP(csv!$AJ26,範囲CSV,10,FALSE)="","",VLOOKUP(csv!$AJ26,範囲CSV,10,FALSE)))</f>
        <v/>
      </c>
      <c r="M26" s="216" t="str">
        <f t="shared" si="0"/>
        <v/>
      </c>
      <c r="N26" s="216" t="str">
        <f t="shared" si="1"/>
        <v/>
      </c>
      <c r="O26" s="139" t="str">
        <f>IF($A26="","",IF(VLOOKUP(csv!$AJ26,範囲CSV,13,FALSE)="","",VLOOKUP(csv!$AJ26,範囲CSV,13,FALSE)))</f>
        <v/>
      </c>
      <c r="P26" s="139" t="str">
        <f>IF($A26="","",IF(VLOOKUP(csv!$AJ26,範囲CSV,14,FALSE)="","",VLOOKUP(csv!$AJ26,範囲CSV,14,FALSE)))</f>
        <v/>
      </c>
      <c r="Q26" s="139" t="str">
        <f>IF($A26="","",IF(VLOOKUP(csv!$AJ26,範囲CSV,15,FALSE)="","",VLOOKUP(csv!$AJ26,範囲CSV,15,FALSE)))</f>
        <v/>
      </c>
      <c r="R26" s="139" t="str">
        <f>IF($A26="","",IF(VLOOKUP(csv!$AJ26,範囲CSV,16,FALSE)="","",VLOOKUP(csv!$AJ26,範囲CSV,16,FALSE)))</f>
        <v/>
      </c>
      <c r="S26" s="139" t="str">
        <f>IF($A26="","",IF(VLOOKUP(csv!$AJ26,範囲CSV,17,FALSE)="","",VLOOKUP(csv!$AJ26,範囲CSV,17,FALSE)))</f>
        <v/>
      </c>
      <c r="T26" s="139" t="str">
        <f>IF($A26="","",IF(VLOOKUP(csv!$AJ26,範囲CSV,18,FALSE)="","",VLOOKUP(csv!$AJ26,範囲CSV,18,FALSE)))</f>
        <v/>
      </c>
      <c r="U26" s="139" t="str">
        <f>IF($A26="","",IF(VLOOKUP(csv!$AJ26,範囲CSV,19,FALSE)="","",VLOOKUP(csv!$AJ26,範囲CSV,19,FALSE)))</f>
        <v/>
      </c>
      <c r="V26" s="139" t="str">
        <f>IF($A26="","",IF(VLOOKUP(csv!$AJ26,範囲CSV,20,FALSE)="","",VLOOKUP(csv!$AJ26,範囲CSV,20,FALSE)))</f>
        <v/>
      </c>
      <c r="W26" s="139" t="str">
        <f>IF($A26="","",IF(VLOOKUP(csv!$AJ26,範囲CSV,21,FALSE)="","",VLOOKUP(csv!$AJ26,範囲CSV,21,FALSE)))</f>
        <v/>
      </c>
      <c r="X26" s="139" t="str">
        <f>IF($A26="","",IF(VLOOKUP(csv!$AJ26,範囲CSV,22,FALSE)="","",VLOOKUP(csv!$AJ26,範囲CSV,22,FALSE)))</f>
        <v/>
      </c>
      <c r="Y26" s="139" t="str">
        <f>IF($A26="","",IF(VLOOKUP(csv!$AJ26,範囲CSV,23,FALSE)="","",VLOOKUP(csv!$AJ26,範囲CSV,23,FALSE)))</f>
        <v/>
      </c>
      <c r="Z26" s="139" t="str">
        <f>IF($A26="","",IF(VLOOKUP(csv!$AJ26,範囲CSV,24,FALSE)="","",VLOOKUP(csv!$AJ26,範囲CSV,24,FALSE)))</f>
        <v/>
      </c>
      <c r="AA26" s="139" t="str">
        <f>IF($A26="","",IF(VLOOKUP(csv!$AJ26,範囲CSV,25,FALSE)="","",VLOOKUP(csv!$AJ26,範囲CSV,25,FALSE)))</f>
        <v/>
      </c>
      <c r="AB26" s="139" t="str">
        <f>IF($A26="","",IF(VLOOKUP(csv!$AJ26,範囲CSV,26,FALSE)="","",VLOOKUP(csv!$AJ26,範囲CSV,26,FALSE)))</f>
        <v/>
      </c>
      <c r="AC26" s="139" t="str">
        <f>IF($A26="","",IF(VLOOKUP(csv!$AJ26,範囲CSV,27,FALSE)="","",VLOOKUP(csv!$AJ26,範囲CSV,27,FALSE)))</f>
        <v/>
      </c>
      <c r="AD26" s="139" t="str">
        <f>IF($A26="","",IF(VLOOKUP(csv!$AJ26,範囲CSV,28,FALSE)="","",VLOOKUP(csv!$AJ26,範囲CSV,28,FALSE)))</f>
        <v/>
      </c>
      <c r="AE26" s="139" t="str">
        <f>IF($A26="","",IF(VLOOKUP(csv!$AJ26,範囲CSV,29,FALSE)="","",VLOOKUP(csv!$AJ26,範囲CSV,29,FALSE)))</f>
        <v/>
      </c>
      <c r="AF26" s="139" t="str">
        <f>IF($A26="","",IF(VLOOKUP(csv!$AJ26,範囲CSV,30,FALSE)="","",VLOOKUP(csv!$AJ26,範囲CSV,30,FALSE)))</f>
        <v/>
      </c>
      <c r="AG26" s="139" t="str">
        <f>IF($A26="","",IF(VLOOKUP(csv!$AJ26,範囲CSV,31,FALSE)="","",VLOOKUP(csv!$AJ26,範囲CSV,31,FALSE)))</f>
        <v/>
      </c>
      <c r="AH26" s="139" t="str">
        <f>IF($A26="","",IF(VLOOKUP(csv!$AJ26,範囲CSV,32,FALSE)="","",VLOOKUP(csv!$AJ26,範囲CSV,32,FALSE)))</f>
        <v/>
      </c>
      <c r="AI26" s="139" t="str">
        <f>IF($A26="","",IF(VLOOKUP(csv!$AJ26,範囲CSV,33,FALSE)="","",VLOOKUP(csv!$AJ26,範囲CSV,33,FALSE)))</f>
        <v/>
      </c>
      <c r="AJ26" s="139" t="str">
        <f>IF($A26="","",IF(VLOOKUP(csv!$AJ26,範囲CSV,34,FALSE)="","",VLOOKUP(csv!$AJ26,範囲CSV,34,FALSE)))</f>
        <v/>
      </c>
      <c r="AK26" s="139"/>
    </row>
    <row r="27" spans="1:37">
      <c r="A27" s="216" t="str">
        <f>IF(csv!AJ27&lt;=csv!A$401,csv!AO27,"")</f>
        <v/>
      </c>
      <c r="B27" s="216" t="str">
        <f>IF($A27="","",IF(VLOOKUP(csv!A$402,範囲CSV,2,FALSE)="","",VLOOKUP(csv!A$402,範囲CSV,2,FALSE)))</f>
        <v/>
      </c>
      <c r="C27" s="139" t="str">
        <f>IF($A27="","",IF(VLOOKUP(csv!$AJ27,範囲CSV,3,FALSE)="","",VLOOKUP(csv!$AJ27,範囲CSV,3,FALSE)))</f>
        <v/>
      </c>
      <c r="D27" s="139" t="str">
        <f>IF($A27="","",IF(VLOOKUP(csv!$AJ27,範囲CSV,4,FALSE)="","",VLOOKUP(csv!$AJ27,範囲CSV,4,FALSE)))</f>
        <v/>
      </c>
      <c r="E27" s="139" t="str">
        <f>IF($A27="","",IF(VLOOKUP(csv!$AJ27,範囲CSV,5,FALSE)="","",IF(VLOOKUP(csv!$AJ27,範囲CSV,5,FALSE)&gt;10000,"",VLOOKUP(csv!$AJ27,範囲CSV,5,FALSE))))</f>
        <v/>
      </c>
      <c r="F27" s="139" t="str">
        <f>IF($A27="","",IF(VLOOKUP(csv!$AJ27,範囲CSV,6,FALSE)="","",VLOOKUP(csv!$AJ27,範囲CSV,6,FALSE)))</f>
        <v/>
      </c>
      <c r="G27" s="139" t="str">
        <f>IF(A27="","",IF(VLOOKUP(csv!$AJ27,範囲CSV,7,FALSE)="","",VLOOKUP(csv!$AJ27,範囲CSV,7,FALSE)))</f>
        <v/>
      </c>
      <c r="H27" s="139" t="str">
        <f>IF($A27="","",IF(VLOOKUP(csv!$AJ27,範囲CSV,8,FALSE)="","",VLOOKUP(csv!$AJ27,範囲CSV,8,FALSE)))</f>
        <v/>
      </c>
      <c r="I27" s="216"/>
      <c r="J27" s="216"/>
      <c r="K27" s="139" t="str">
        <f>IF(A27="","",IF(VLOOKUP(csv!$AJ27,範囲CSV,9,FALSE)="","",VLOOKUP(csv!$AJ27,範囲CSV,9,FALSE)))</f>
        <v/>
      </c>
      <c r="L27" s="139" t="str">
        <f>IF($A27="","",IF(VLOOKUP(csv!$AJ27,範囲CSV,10,FALSE)="","",VLOOKUP(csv!$AJ27,範囲CSV,10,FALSE)))</f>
        <v/>
      </c>
      <c r="M27" s="216" t="str">
        <f t="shared" si="0"/>
        <v/>
      </c>
      <c r="N27" s="216" t="str">
        <f t="shared" si="1"/>
        <v/>
      </c>
      <c r="O27" s="139" t="str">
        <f>IF($A27="","",IF(VLOOKUP(csv!$AJ27,範囲CSV,13,FALSE)="","",VLOOKUP(csv!$AJ27,範囲CSV,13,FALSE)))</f>
        <v/>
      </c>
      <c r="P27" s="139" t="str">
        <f>IF($A27="","",IF(VLOOKUP(csv!$AJ27,範囲CSV,14,FALSE)="","",VLOOKUP(csv!$AJ27,範囲CSV,14,FALSE)))</f>
        <v/>
      </c>
      <c r="Q27" s="139" t="str">
        <f>IF($A27="","",IF(VLOOKUP(csv!$AJ27,範囲CSV,15,FALSE)="","",VLOOKUP(csv!$AJ27,範囲CSV,15,FALSE)))</f>
        <v/>
      </c>
      <c r="R27" s="139" t="str">
        <f>IF($A27="","",IF(VLOOKUP(csv!$AJ27,範囲CSV,16,FALSE)="","",VLOOKUP(csv!$AJ27,範囲CSV,16,FALSE)))</f>
        <v/>
      </c>
      <c r="S27" s="139" t="str">
        <f>IF($A27="","",IF(VLOOKUP(csv!$AJ27,範囲CSV,17,FALSE)="","",VLOOKUP(csv!$AJ27,範囲CSV,17,FALSE)))</f>
        <v/>
      </c>
      <c r="T27" s="139" t="str">
        <f>IF($A27="","",IF(VLOOKUP(csv!$AJ27,範囲CSV,18,FALSE)="","",VLOOKUP(csv!$AJ27,範囲CSV,18,FALSE)))</f>
        <v/>
      </c>
      <c r="U27" s="139" t="str">
        <f>IF($A27="","",IF(VLOOKUP(csv!$AJ27,範囲CSV,19,FALSE)="","",VLOOKUP(csv!$AJ27,範囲CSV,19,FALSE)))</f>
        <v/>
      </c>
      <c r="V27" s="139" t="str">
        <f>IF($A27="","",IF(VLOOKUP(csv!$AJ27,範囲CSV,20,FALSE)="","",VLOOKUP(csv!$AJ27,範囲CSV,20,FALSE)))</f>
        <v/>
      </c>
      <c r="W27" s="139" t="str">
        <f>IF($A27="","",IF(VLOOKUP(csv!$AJ27,範囲CSV,21,FALSE)="","",VLOOKUP(csv!$AJ27,範囲CSV,21,FALSE)))</f>
        <v/>
      </c>
      <c r="X27" s="139" t="str">
        <f>IF($A27="","",IF(VLOOKUP(csv!$AJ27,範囲CSV,22,FALSE)="","",VLOOKUP(csv!$AJ27,範囲CSV,22,FALSE)))</f>
        <v/>
      </c>
      <c r="Y27" s="139" t="str">
        <f>IF($A27="","",IF(VLOOKUP(csv!$AJ27,範囲CSV,23,FALSE)="","",VLOOKUP(csv!$AJ27,範囲CSV,23,FALSE)))</f>
        <v/>
      </c>
      <c r="Z27" s="139" t="str">
        <f>IF($A27="","",IF(VLOOKUP(csv!$AJ27,範囲CSV,24,FALSE)="","",VLOOKUP(csv!$AJ27,範囲CSV,24,FALSE)))</f>
        <v/>
      </c>
      <c r="AA27" s="139" t="str">
        <f>IF($A27="","",IF(VLOOKUP(csv!$AJ27,範囲CSV,25,FALSE)="","",VLOOKUP(csv!$AJ27,範囲CSV,25,FALSE)))</f>
        <v/>
      </c>
      <c r="AB27" s="139" t="str">
        <f>IF($A27="","",IF(VLOOKUP(csv!$AJ27,範囲CSV,26,FALSE)="","",VLOOKUP(csv!$AJ27,範囲CSV,26,FALSE)))</f>
        <v/>
      </c>
      <c r="AC27" s="139" t="str">
        <f>IF($A27="","",IF(VLOOKUP(csv!$AJ27,範囲CSV,27,FALSE)="","",VLOOKUP(csv!$AJ27,範囲CSV,27,FALSE)))</f>
        <v/>
      </c>
      <c r="AD27" s="139" t="str">
        <f>IF($A27="","",IF(VLOOKUP(csv!$AJ27,範囲CSV,28,FALSE)="","",VLOOKUP(csv!$AJ27,範囲CSV,28,FALSE)))</f>
        <v/>
      </c>
      <c r="AE27" s="139" t="str">
        <f>IF($A27="","",IF(VLOOKUP(csv!$AJ27,範囲CSV,29,FALSE)="","",VLOOKUP(csv!$AJ27,範囲CSV,29,FALSE)))</f>
        <v/>
      </c>
      <c r="AF27" s="139" t="str">
        <f>IF($A27="","",IF(VLOOKUP(csv!$AJ27,範囲CSV,30,FALSE)="","",VLOOKUP(csv!$AJ27,範囲CSV,30,FALSE)))</f>
        <v/>
      </c>
      <c r="AG27" s="139" t="str">
        <f>IF($A27="","",IF(VLOOKUP(csv!$AJ27,範囲CSV,31,FALSE)="","",VLOOKUP(csv!$AJ27,範囲CSV,31,FALSE)))</f>
        <v/>
      </c>
      <c r="AH27" s="139" t="str">
        <f>IF($A27="","",IF(VLOOKUP(csv!$AJ27,範囲CSV,32,FALSE)="","",VLOOKUP(csv!$AJ27,範囲CSV,32,FALSE)))</f>
        <v/>
      </c>
      <c r="AI27" s="139" t="str">
        <f>IF($A27="","",IF(VLOOKUP(csv!$AJ27,範囲CSV,33,FALSE)="","",VLOOKUP(csv!$AJ27,範囲CSV,33,FALSE)))</f>
        <v/>
      </c>
      <c r="AJ27" s="139" t="str">
        <f>IF($A27="","",IF(VLOOKUP(csv!$AJ27,範囲CSV,34,FALSE)="","",VLOOKUP(csv!$AJ27,範囲CSV,34,FALSE)))</f>
        <v/>
      </c>
      <c r="AK27" s="139"/>
    </row>
    <row r="28" spans="1:37">
      <c r="A28" s="216" t="str">
        <f>IF(csv!AJ28&lt;=csv!A$401,csv!AO28,"")</f>
        <v/>
      </c>
      <c r="B28" s="216" t="str">
        <f>IF($A28="","",IF(VLOOKUP(csv!A$402,範囲CSV,2,FALSE)="","",VLOOKUP(csv!A$402,範囲CSV,2,FALSE)))</f>
        <v/>
      </c>
      <c r="C28" s="139" t="str">
        <f>IF($A28="","",IF(VLOOKUP(csv!$AJ28,範囲CSV,3,FALSE)="","",VLOOKUP(csv!$AJ28,範囲CSV,3,FALSE)))</f>
        <v/>
      </c>
      <c r="D28" s="139" t="str">
        <f>IF($A28="","",IF(VLOOKUP(csv!$AJ28,範囲CSV,4,FALSE)="","",VLOOKUP(csv!$AJ28,範囲CSV,4,FALSE)))</f>
        <v/>
      </c>
      <c r="E28" s="139" t="str">
        <f>IF($A28="","",IF(VLOOKUP(csv!$AJ28,範囲CSV,5,FALSE)="","",IF(VLOOKUP(csv!$AJ28,範囲CSV,5,FALSE)&gt;10000,"",VLOOKUP(csv!$AJ28,範囲CSV,5,FALSE))))</f>
        <v/>
      </c>
      <c r="F28" s="139" t="str">
        <f>IF($A28="","",IF(VLOOKUP(csv!$AJ28,範囲CSV,6,FALSE)="","",VLOOKUP(csv!$AJ28,範囲CSV,6,FALSE)))</f>
        <v/>
      </c>
      <c r="G28" s="139" t="str">
        <f>IF(A28="","",IF(VLOOKUP(csv!$AJ28,範囲CSV,7,FALSE)="","",VLOOKUP(csv!$AJ28,範囲CSV,7,FALSE)))</f>
        <v/>
      </c>
      <c r="H28" s="139" t="str">
        <f>IF($A28="","",IF(VLOOKUP(csv!$AJ28,範囲CSV,8,FALSE)="","",VLOOKUP(csv!$AJ28,範囲CSV,8,FALSE)))</f>
        <v/>
      </c>
      <c r="I28" s="216"/>
      <c r="J28" s="216"/>
      <c r="K28" s="139" t="str">
        <f>IF(A28="","",IF(VLOOKUP(csv!$AJ28,範囲CSV,9,FALSE)="","",VLOOKUP(csv!$AJ28,範囲CSV,9,FALSE)))</f>
        <v/>
      </c>
      <c r="L28" s="139" t="str">
        <f>IF($A28="","",IF(VLOOKUP(csv!$AJ28,範囲CSV,10,FALSE)="","",VLOOKUP(csv!$AJ28,範囲CSV,10,FALSE)))</f>
        <v/>
      </c>
      <c r="M28" s="216" t="str">
        <f t="shared" si="0"/>
        <v/>
      </c>
      <c r="N28" s="216" t="str">
        <f t="shared" si="1"/>
        <v/>
      </c>
      <c r="O28" s="139" t="str">
        <f>IF($A28="","",IF(VLOOKUP(csv!$AJ28,範囲CSV,13,FALSE)="","",VLOOKUP(csv!$AJ28,範囲CSV,13,FALSE)))</f>
        <v/>
      </c>
      <c r="P28" s="139" t="str">
        <f>IF($A28="","",IF(VLOOKUP(csv!$AJ28,範囲CSV,14,FALSE)="","",VLOOKUP(csv!$AJ28,範囲CSV,14,FALSE)))</f>
        <v/>
      </c>
      <c r="Q28" s="139" t="str">
        <f>IF($A28="","",IF(VLOOKUP(csv!$AJ28,範囲CSV,15,FALSE)="","",VLOOKUP(csv!$AJ28,範囲CSV,15,FALSE)))</f>
        <v/>
      </c>
      <c r="R28" s="139" t="str">
        <f>IF($A28="","",IF(VLOOKUP(csv!$AJ28,範囲CSV,16,FALSE)="","",VLOOKUP(csv!$AJ28,範囲CSV,16,FALSE)))</f>
        <v/>
      </c>
      <c r="S28" s="139" t="str">
        <f>IF($A28="","",IF(VLOOKUP(csv!$AJ28,範囲CSV,17,FALSE)="","",VLOOKUP(csv!$AJ28,範囲CSV,17,FALSE)))</f>
        <v/>
      </c>
      <c r="T28" s="139" t="str">
        <f>IF($A28="","",IF(VLOOKUP(csv!$AJ28,範囲CSV,18,FALSE)="","",VLOOKUP(csv!$AJ28,範囲CSV,18,FALSE)))</f>
        <v/>
      </c>
      <c r="U28" s="139" t="str">
        <f>IF($A28="","",IF(VLOOKUP(csv!$AJ28,範囲CSV,19,FALSE)="","",VLOOKUP(csv!$AJ28,範囲CSV,19,FALSE)))</f>
        <v/>
      </c>
      <c r="V28" s="139" t="str">
        <f>IF($A28="","",IF(VLOOKUP(csv!$AJ28,範囲CSV,20,FALSE)="","",VLOOKUP(csv!$AJ28,範囲CSV,20,FALSE)))</f>
        <v/>
      </c>
      <c r="W28" s="139" t="str">
        <f>IF($A28="","",IF(VLOOKUP(csv!$AJ28,範囲CSV,21,FALSE)="","",VLOOKUP(csv!$AJ28,範囲CSV,21,FALSE)))</f>
        <v/>
      </c>
      <c r="X28" s="139" t="str">
        <f>IF($A28="","",IF(VLOOKUP(csv!$AJ28,範囲CSV,22,FALSE)="","",VLOOKUP(csv!$AJ28,範囲CSV,22,FALSE)))</f>
        <v/>
      </c>
      <c r="Y28" s="139" t="str">
        <f>IF($A28="","",IF(VLOOKUP(csv!$AJ28,範囲CSV,23,FALSE)="","",VLOOKUP(csv!$AJ28,範囲CSV,23,FALSE)))</f>
        <v/>
      </c>
      <c r="Z28" s="139" t="str">
        <f>IF($A28="","",IF(VLOOKUP(csv!$AJ28,範囲CSV,24,FALSE)="","",VLOOKUP(csv!$AJ28,範囲CSV,24,FALSE)))</f>
        <v/>
      </c>
      <c r="AA28" s="139" t="str">
        <f>IF($A28="","",IF(VLOOKUP(csv!$AJ28,範囲CSV,25,FALSE)="","",VLOOKUP(csv!$AJ28,範囲CSV,25,FALSE)))</f>
        <v/>
      </c>
      <c r="AB28" s="139" t="str">
        <f>IF($A28="","",IF(VLOOKUP(csv!$AJ28,範囲CSV,26,FALSE)="","",VLOOKUP(csv!$AJ28,範囲CSV,26,FALSE)))</f>
        <v/>
      </c>
      <c r="AC28" s="139" t="str">
        <f>IF($A28="","",IF(VLOOKUP(csv!$AJ28,範囲CSV,27,FALSE)="","",VLOOKUP(csv!$AJ28,範囲CSV,27,FALSE)))</f>
        <v/>
      </c>
      <c r="AD28" s="139" t="str">
        <f>IF($A28="","",IF(VLOOKUP(csv!$AJ28,範囲CSV,28,FALSE)="","",VLOOKUP(csv!$AJ28,範囲CSV,28,FALSE)))</f>
        <v/>
      </c>
      <c r="AE28" s="139" t="str">
        <f>IF($A28="","",IF(VLOOKUP(csv!$AJ28,範囲CSV,29,FALSE)="","",VLOOKUP(csv!$AJ28,範囲CSV,29,FALSE)))</f>
        <v/>
      </c>
      <c r="AF28" s="139" t="str">
        <f>IF($A28="","",IF(VLOOKUP(csv!$AJ28,範囲CSV,30,FALSE)="","",VLOOKUP(csv!$AJ28,範囲CSV,30,FALSE)))</f>
        <v/>
      </c>
      <c r="AG28" s="139" t="str">
        <f>IF($A28="","",IF(VLOOKUP(csv!$AJ28,範囲CSV,31,FALSE)="","",VLOOKUP(csv!$AJ28,範囲CSV,31,FALSE)))</f>
        <v/>
      </c>
      <c r="AH28" s="139" t="str">
        <f>IF($A28="","",IF(VLOOKUP(csv!$AJ28,範囲CSV,32,FALSE)="","",VLOOKUP(csv!$AJ28,範囲CSV,32,FALSE)))</f>
        <v/>
      </c>
      <c r="AI28" s="139" t="str">
        <f>IF($A28="","",IF(VLOOKUP(csv!$AJ28,範囲CSV,33,FALSE)="","",VLOOKUP(csv!$AJ28,範囲CSV,33,FALSE)))</f>
        <v/>
      </c>
      <c r="AJ28" s="139" t="str">
        <f>IF($A28="","",IF(VLOOKUP(csv!$AJ28,範囲CSV,34,FALSE)="","",VLOOKUP(csv!$AJ28,範囲CSV,34,FALSE)))</f>
        <v/>
      </c>
      <c r="AK28" s="139"/>
    </row>
    <row r="29" spans="1:37">
      <c r="A29" s="216" t="str">
        <f>IF(csv!AJ29&lt;=csv!A$401,csv!AO29,"")</f>
        <v/>
      </c>
      <c r="B29" s="216" t="str">
        <f>IF($A29="","",IF(VLOOKUP(csv!A$402,範囲CSV,2,FALSE)="","",VLOOKUP(csv!A$402,範囲CSV,2,FALSE)))</f>
        <v/>
      </c>
      <c r="C29" s="139" t="str">
        <f>IF($A29="","",IF(VLOOKUP(csv!$AJ29,範囲CSV,3,FALSE)="","",VLOOKUP(csv!$AJ29,範囲CSV,3,FALSE)))</f>
        <v/>
      </c>
      <c r="D29" s="139" t="str">
        <f>IF($A29="","",IF(VLOOKUP(csv!$AJ29,範囲CSV,4,FALSE)="","",VLOOKUP(csv!$AJ29,範囲CSV,4,FALSE)))</f>
        <v/>
      </c>
      <c r="E29" s="139" t="str">
        <f>IF($A29="","",IF(VLOOKUP(csv!$AJ29,範囲CSV,5,FALSE)="","",IF(VLOOKUP(csv!$AJ29,範囲CSV,5,FALSE)&gt;10000,"",VLOOKUP(csv!$AJ29,範囲CSV,5,FALSE))))</f>
        <v/>
      </c>
      <c r="F29" s="139" t="str">
        <f>IF($A29="","",IF(VLOOKUP(csv!$AJ29,範囲CSV,6,FALSE)="","",VLOOKUP(csv!$AJ29,範囲CSV,6,FALSE)))</f>
        <v/>
      </c>
      <c r="G29" s="139" t="str">
        <f>IF(A29="","",IF(VLOOKUP(csv!$AJ29,範囲CSV,7,FALSE)="","",VLOOKUP(csv!$AJ29,範囲CSV,7,FALSE)))</f>
        <v/>
      </c>
      <c r="H29" s="139" t="str">
        <f>IF($A29="","",IF(VLOOKUP(csv!$AJ29,範囲CSV,8,FALSE)="","",VLOOKUP(csv!$AJ29,範囲CSV,8,FALSE)))</f>
        <v/>
      </c>
      <c r="I29" s="216"/>
      <c r="J29" s="216"/>
      <c r="K29" s="139" t="str">
        <f>IF(A29="","",IF(VLOOKUP(csv!$AJ29,範囲CSV,9,FALSE)="","",VLOOKUP(csv!$AJ29,範囲CSV,9,FALSE)))</f>
        <v/>
      </c>
      <c r="L29" s="139" t="str">
        <f>IF($A29="","",IF(VLOOKUP(csv!$AJ29,範囲CSV,10,FALSE)="","",VLOOKUP(csv!$AJ29,範囲CSV,10,FALSE)))</f>
        <v/>
      </c>
      <c r="M29" s="216" t="str">
        <f t="shared" si="0"/>
        <v/>
      </c>
      <c r="N29" s="216" t="str">
        <f t="shared" si="1"/>
        <v/>
      </c>
      <c r="O29" s="139" t="str">
        <f>IF($A29="","",IF(VLOOKUP(csv!$AJ29,範囲CSV,13,FALSE)="","",VLOOKUP(csv!$AJ29,範囲CSV,13,FALSE)))</f>
        <v/>
      </c>
      <c r="P29" s="139" t="str">
        <f>IF($A29="","",IF(VLOOKUP(csv!$AJ29,範囲CSV,14,FALSE)="","",VLOOKUP(csv!$AJ29,範囲CSV,14,FALSE)))</f>
        <v/>
      </c>
      <c r="Q29" s="139" t="str">
        <f>IF($A29="","",IF(VLOOKUP(csv!$AJ29,範囲CSV,15,FALSE)="","",VLOOKUP(csv!$AJ29,範囲CSV,15,FALSE)))</f>
        <v/>
      </c>
      <c r="R29" s="139" t="str">
        <f>IF($A29="","",IF(VLOOKUP(csv!$AJ29,範囲CSV,16,FALSE)="","",VLOOKUP(csv!$AJ29,範囲CSV,16,FALSE)))</f>
        <v/>
      </c>
      <c r="S29" s="139" t="str">
        <f>IF($A29="","",IF(VLOOKUP(csv!$AJ29,範囲CSV,17,FALSE)="","",VLOOKUP(csv!$AJ29,範囲CSV,17,FALSE)))</f>
        <v/>
      </c>
      <c r="T29" s="139" t="str">
        <f>IF($A29="","",IF(VLOOKUP(csv!$AJ29,範囲CSV,18,FALSE)="","",VLOOKUP(csv!$AJ29,範囲CSV,18,FALSE)))</f>
        <v/>
      </c>
      <c r="U29" s="139" t="str">
        <f>IF($A29="","",IF(VLOOKUP(csv!$AJ29,範囲CSV,19,FALSE)="","",VLOOKUP(csv!$AJ29,範囲CSV,19,FALSE)))</f>
        <v/>
      </c>
      <c r="V29" s="139" t="str">
        <f>IF($A29="","",IF(VLOOKUP(csv!$AJ29,範囲CSV,20,FALSE)="","",VLOOKUP(csv!$AJ29,範囲CSV,20,FALSE)))</f>
        <v/>
      </c>
      <c r="W29" s="139" t="str">
        <f>IF($A29="","",IF(VLOOKUP(csv!$AJ29,範囲CSV,21,FALSE)="","",VLOOKUP(csv!$AJ29,範囲CSV,21,FALSE)))</f>
        <v/>
      </c>
      <c r="X29" s="139" t="str">
        <f>IF($A29="","",IF(VLOOKUP(csv!$AJ29,範囲CSV,22,FALSE)="","",VLOOKUP(csv!$AJ29,範囲CSV,22,FALSE)))</f>
        <v/>
      </c>
      <c r="Y29" s="139" t="str">
        <f>IF($A29="","",IF(VLOOKUP(csv!$AJ29,範囲CSV,23,FALSE)="","",VLOOKUP(csv!$AJ29,範囲CSV,23,FALSE)))</f>
        <v/>
      </c>
      <c r="Z29" s="139" t="str">
        <f>IF($A29="","",IF(VLOOKUP(csv!$AJ29,範囲CSV,24,FALSE)="","",VLOOKUP(csv!$AJ29,範囲CSV,24,FALSE)))</f>
        <v/>
      </c>
      <c r="AA29" s="139" t="str">
        <f>IF($A29="","",IF(VLOOKUP(csv!$AJ29,範囲CSV,25,FALSE)="","",VLOOKUP(csv!$AJ29,範囲CSV,25,FALSE)))</f>
        <v/>
      </c>
      <c r="AB29" s="139" t="str">
        <f>IF($A29="","",IF(VLOOKUP(csv!$AJ29,範囲CSV,26,FALSE)="","",VLOOKUP(csv!$AJ29,範囲CSV,26,FALSE)))</f>
        <v/>
      </c>
      <c r="AC29" s="139" t="str">
        <f>IF($A29="","",IF(VLOOKUP(csv!$AJ29,範囲CSV,27,FALSE)="","",VLOOKUP(csv!$AJ29,範囲CSV,27,FALSE)))</f>
        <v/>
      </c>
      <c r="AD29" s="139" t="str">
        <f>IF($A29="","",IF(VLOOKUP(csv!$AJ29,範囲CSV,28,FALSE)="","",VLOOKUP(csv!$AJ29,範囲CSV,28,FALSE)))</f>
        <v/>
      </c>
      <c r="AE29" s="139" t="str">
        <f>IF($A29="","",IF(VLOOKUP(csv!$AJ29,範囲CSV,29,FALSE)="","",VLOOKUP(csv!$AJ29,範囲CSV,29,FALSE)))</f>
        <v/>
      </c>
      <c r="AF29" s="139" t="str">
        <f>IF($A29="","",IF(VLOOKUP(csv!$AJ29,範囲CSV,30,FALSE)="","",VLOOKUP(csv!$AJ29,範囲CSV,30,FALSE)))</f>
        <v/>
      </c>
      <c r="AG29" s="139" t="str">
        <f>IF($A29="","",IF(VLOOKUP(csv!$AJ29,範囲CSV,31,FALSE)="","",VLOOKUP(csv!$AJ29,範囲CSV,31,FALSE)))</f>
        <v/>
      </c>
      <c r="AH29" s="139" t="str">
        <f>IF($A29="","",IF(VLOOKUP(csv!$AJ29,範囲CSV,32,FALSE)="","",VLOOKUP(csv!$AJ29,範囲CSV,32,FALSE)))</f>
        <v/>
      </c>
      <c r="AI29" s="139" t="str">
        <f>IF($A29="","",IF(VLOOKUP(csv!$AJ29,範囲CSV,33,FALSE)="","",VLOOKUP(csv!$AJ29,範囲CSV,33,FALSE)))</f>
        <v/>
      </c>
      <c r="AJ29" s="139" t="str">
        <f>IF($A29="","",IF(VLOOKUP(csv!$AJ29,範囲CSV,34,FALSE)="","",VLOOKUP(csv!$AJ29,範囲CSV,34,FALSE)))</f>
        <v/>
      </c>
      <c r="AK29" s="139"/>
    </row>
    <row r="30" spans="1:37">
      <c r="A30" s="216" t="str">
        <f>IF(csv!AJ30&lt;=csv!A$401,csv!AO30,"")</f>
        <v/>
      </c>
      <c r="B30" s="216" t="str">
        <f>IF($A30="","",IF(VLOOKUP(csv!A$402,範囲CSV,2,FALSE)="","",VLOOKUP(csv!A$402,範囲CSV,2,FALSE)))</f>
        <v/>
      </c>
      <c r="C30" s="139" t="str">
        <f>IF($A30="","",IF(VLOOKUP(csv!$AJ30,範囲CSV,3,FALSE)="","",VLOOKUP(csv!$AJ30,範囲CSV,3,FALSE)))</f>
        <v/>
      </c>
      <c r="D30" s="139" t="str">
        <f>IF($A30="","",IF(VLOOKUP(csv!$AJ30,範囲CSV,4,FALSE)="","",VLOOKUP(csv!$AJ30,範囲CSV,4,FALSE)))</f>
        <v/>
      </c>
      <c r="E30" s="139" t="str">
        <f>IF($A30="","",IF(VLOOKUP(csv!$AJ30,範囲CSV,5,FALSE)="","",IF(VLOOKUP(csv!$AJ30,範囲CSV,5,FALSE)&gt;10000,"",VLOOKUP(csv!$AJ30,範囲CSV,5,FALSE))))</f>
        <v/>
      </c>
      <c r="F30" s="139" t="str">
        <f>IF($A30="","",IF(VLOOKUP(csv!$AJ30,範囲CSV,6,FALSE)="","",VLOOKUP(csv!$AJ30,範囲CSV,6,FALSE)))</f>
        <v/>
      </c>
      <c r="G30" s="139" t="str">
        <f>IF(A30="","",IF(VLOOKUP(csv!$AJ30,範囲CSV,7,FALSE)="","",VLOOKUP(csv!$AJ30,範囲CSV,7,FALSE)))</f>
        <v/>
      </c>
      <c r="H30" s="139" t="str">
        <f>IF($A30="","",IF(VLOOKUP(csv!$AJ30,範囲CSV,8,FALSE)="","",VLOOKUP(csv!$AJ30,範囲CSV,8,FALSE)))</f>
        <v/>
      </c>
      <c r="I30" s="216"/>
      <c r="J30" s="216"/>
      <c r="K30" s="139" t="str">
        <f>IF(A30="","",IF(VLOOKUP(csv!$AJ30,範囲CSV,9,FALSE)="","",VLOOKUP(csv!$AJ30,範囲CSV,9,FALSE)))</f>
        <v/>
      </c>
      <c r="L30" s="139" t="str">
        <f>IF($A30="","",IF(VLOOKUP(csv!$AJ30,範囲CSV,10,FALSE)="","",VLOOKUP(csv!$AJ30,範囲CSV,10,FALSE)))</f>
        <v/>
      </c>
      <c r="M30" s="216" t="str">
        <f t="shared" si="0"/>
        <v/>
      </c>
      <c r="N30" s="216" t="str">
        <f t="shared" si="1"/>
        <v/>
      </c>
      <c r="O30" s="139" t="str">
        <f>IF($A30="","",IF(VLOOKUP(csv!$AJ30,範囲CSV,13,FALSE)="","",VLOOKUP(csv!$AJ30,範囲CSV,13,FALSE)))</f>
        <v/>
      </c>
      <c r="P30" s="139" t="str">
        <f>IF($A30="","",IF(VLOOKUP(csv!$AJ30,範囲CSV,14,FALSE)="","",VLOOKUP(csv!$AJ30,範囲CSV,14,FALSE)))</f>
        <v/>
      </c>
      <c r="Q30" s="139" t="str">
        <f>IF($A30="","",IF(VLOOKUP(csv!$AJ30,範囲CSV,15,FALSE)="","",VLOOKUP(csv!$AJ30,範囲CSV,15,FALSE)))</f>
        <v/>
      </c>
      <c r="R30" s="139" t="str">
        <f>IF($A30="","",IF(VLOOKUP(csv!$AJ30,範囲CSV,16,FALSE)="","",VLOOKUP(csv!$AJ30,範囲CSV,16,FALSE)))</f>
        <v/>
      </c>
      <c r="S30" s="139" t="str">
        <f>IF($A30="","",IF(VLOOKUP(csv!$AJ30,範囲CSV,17,FALSE)="","",VLOOKUP(csv!$AJ30,範囲CSV,17,FALSE)))</f>
        <v/>
      </c>
      <c r="T30" s="139" t="str">
        <f>IF($A30="","",IF(VLOOKUP(csv!$AJ30,範囲CSV,18,FALSE)="","",VLOOKUP(csv!$AJ30,範囲CSV,18,FALSE)))</f>
        <v/>
      </c>
      <c r="U30" s="139" t="str">
        <f>IF($A30="","",IF(VLOOKUP(csv!$AJ30,範囲CSV,19,FALSE)="","",VLOOKUP(csv!$AJ30,範囲CSV,19,FALSE)))</f>
        <v/>
      </c>
      <c r="V30" s="139" t="str">
        <f>IF($A30="","",IF(VLOOKUP(csv!$AJ30,範囲CSV,20,FALSE)="","",VLOOKUP(csv!$AJ30,範囲CSV,20,FALSE)))</f>
        <v/>
      </c>
      <c r="W30" s="139" t="str">
        <f>IF($A30="","",IF(VLOOKUP(csv!$AJ30,範囲CSV,21,FALSE)="","",VLOOKUP(csv!$AJ30,範囲CSV,21,FALSE)))</f>
        <v/>
      </c>
      <c r="X30" s="139" t="str">
        <f>IF($A30="","",IF(VLOOKUP(csv!$AJ30,範囲CSV,22,FALSE)="","",VLOOKUP(csv!$AJ30,範囲CSV,22,FALSE)))</f>
        <v/>
      </c>
      <c r="Y30" s="139" t="str">
        <f>IF($A30="","",IF(VLOOKUP(csv!$AJ30,範囲CSV,23,FALSE)="","",VLOOKUP(csv!$AJ30,範囲CSV,23,FALSE)))</f>
        <v/>
      </c>
      <c r="Z30" s="139" t="str">
        <f>IF($A30="","",IF(VLOOKUP(csv!$AJ30,範囲CSV,24,FALSE)="","",VLOOKUP(csv!$AJ30,範囲CSV,24,FALSE)))</f>
        <v/>
      </c>
      <c r="AA30" s="139" t="str">
        <f>IF($A30="","",IF(VLOOKUP(csv!$AJ30,範囲CSV,25,FALSE)="","",VLOOKUP(csv!$AJ30,範囲CSV,25,FALSE)))</f>
        <v/>
      </c>
      <c r="AB30" s="139" t="str">
        <f>IF($A30="","",IF(VLOOKUP(csv!$AJ30,範囲CSV,26,FALSE)="","",VLOOKUP(csv!$AJ30,範囲CSV,26,FALSE)))</f>
        <v/>
      </c>
      <c r="AC30" s="139" t="str">
        <f>IF($A30="","",IF(VLOOKUP(csv!$AJ30,範囲CSV,27,FALSE)="","",VLOOKUP(csv!$AJ30,範囲CSV,27,FALSE)))</f>
        <v/>
      </c>
      <c r="AD30" s="139" t="str">
        <f>IF($A30="","",IF(VLOOKUP(csv!$AJ30,範囲CSV,28,FALSE)="","",VLOOKUP(csv!$AJ30,範囲CSV,28,FALSE)))</f>
        <v/>
      </c>
      <c r="AE30" s="139" t="str">
        <f>IF($A30="","",IF(VLOOKUP(csv!$AJ30,範囲CSV,29,FALSE)="","",VLOOKUP(csv!$AJ30,範囲CSV,29,FALSE)))</f>
        <v/>
      </c>
      <c r="AF30" s="139" t="str">
        <f>IF($A30="","",IF(VLOOKUP(csv!$AJ30,範囲CSV,30,FALSE)="","",VLOOKUP(csv!$AJ30,範囲CSV,30,FALSE)))</f>
        <v/>
      </c>
      <c r="AG30" s="139" t="str">
        <f>IF($A30="","",IF(VLOOKUP(csv!$AJ30,範囲CSV,31,FALSE)="","",VLOOKUP(csv!$AJ30,範囲CSV,31,FALSE)))</f>
        <v/>
      </c>
      <c r="AH30" s="139" t="str">
        <f>IF($A30="","",IF(VLOOKUP(csv!$AJ30,範囲CSV,32,FALSE)="","",VLOOKUP(csv!$AJ30,範囲CSV,32,FALSE)))</f>
        <v/>
      </c>
      <c r="AI30" s="139" t="str">
        <f>IF($A30="","",IF(VLOOKUP(csv!$AJ30,範囲CSV,33,FALSE)="","",VLOOKUP(csv!$AJ30,範囲CSV,33,FALSE)))</f>
        <v/>
      </c>
      <c r="AJ30" s="139" t="str">
        <f>IF($A30="","",IF(VLOOKUP(csv!$AJ30,範囲CSV,34,FALSE)="","",VLOOKUP(csv!$AJ30,範囲CSV,34,FALSE)))</f>
        <v/>
      </c>
      <c r="AK30" s="139"/>
    </row>
    <row r="31" spans="1:37">
      <c r="A31" s="216" t="str">
        <f>IF(csv!AJ31&lt;=csv!A$401,csv!AO31,"")</f>
        <v/>
      </c>
      <c r="B31" s="216" t="str">
        <f>IF($A31="","",IF(VLOOKUP(csv!A$402,範囲CSV,2,FALSE)="","",VLOOKUP(csv!A$402,範囲CSV,2,FALSE)))</f>
        <v/>
      </c>
      <c r="C31" s="139" t="str">
        <f>IF($A31="","",IF(VLOOKUP(csv!$AJ31,範囲CSV,3,FALSE)="","",VLOOKUP(csv!$AJ31,範囲CSV,3,FALSE)))</f>
        <v/>
      </c>
      <c r="D31" s="139" t="str">
        <f>IF($A31="","",IF(VLOOKUP(csv!$AJ31,範囲CSV,4,FALSE)="","",VLOOKUP(csv!$AJ31,範囲CSV,4,FALSE)))</f>
        <v/>
      </c>
      <c r="E31" s="139" t="str">
        <f>IF($A31="","",IF(VLOOKUP(csv!$AJ31,範囲CSV,5,FALSE)="","",IF(VLOOKUP(csv!$AJ31,範囲CSV,5,FALSE)&gt;10000,"",VLOOKUP(csv!$AJ31,範囲CSV,5,FALSE))))</f>
        <v/>
      </c>
      <c r="F31" s="139" t="str">
        <f>IF($A31="","",IF(VLOOKUP(csv!$AJ31,範囲CSV,6,FALSE)="","",VLOOKUP(csv!$AJ31,範囲CSV,6,FALSE)))</f>
        <v/>
      </c>
      <c r="G31" s="139" t="str">
        <f>IF(A31="","",IF(VLOOKUP(csv!$AJ31,範囲CSV,7,FALSE)="","",VLOOKUP(csv!$AJ31,範囲CSV,7,FALSE)))</f>
        <v/>
      </c>
      <c r="H31" s="139" t="str">
        <f>IF($A31="","",IF(VLOOKUP(csv!$AJ31,範囲CSV,8,FALSE)="","",VLOOKUP(csv!$AJ31,範囲CSV,8,FALSE)))</f>
        <v/>
      </c>
      <c r="I31" s="216"/>
      <c r="J31" s="216"/>
      <c r="K31" s="139" t="str">
        <f>IF(A31="","",IF(VLOOKUP(csv!$AJ31,範囲CSV,9,FALSE)="","",VLOOKUP(csv!$AJ31,範囲CSV,9,FALSE)))</f>
        <v/>
      </c>
      <c r="L31" s="139" t="str">
        <f>IF($A31="","",IF(VLOOKUP(csv!$AJ31,範囲CSV,10,FALSE)="","",VLOOKUP(csv!$AJ31,範囲CSV,10,FALSE)))</f>
        <v/>
      </c>
      <c r="M31" s="216" t="str">
        <f t="shared" si="0"/>
        <v/>
      </c>
      <c r="N31" s="216" t="str">
        <f t="shared" si="1"/>
        <v/>
      </c>
      <c r="O31" s="139" t="str">
        <f>IF($A31="","",IF(VLOOKUP(csv!$AJ31,範囲CSV,13,FALSE)="","",VLOOKUP(csv!$AJ31,範囲CSV,13,FALSE)))</f>
        <v/>
      </c>
      <c r="P31" s="139" t="str">
        <f>IF($A31="","",IF(VLOOKUP(csv!$AJ31,範囲CSV,14,FALSE)="","",VLOOKUP(csv!$AJ31,範囲CSV,14,FALSE)))</f>
        <v/>
      </c>
      <c r="Q31" s="139" t="str">
        <f>IF($A31="","",IF(VLOOKUP(csv!$AJ31,範囲CSV,15,FALSE)="","",VLOOKUP(csv!$AJ31,範囲CSV,15,FALSE)))</f>
        <v/>
      </c>
      <c r="R31" s="139" t="str">
        <f>IF($A31="","",IF(VLOOKUP(csv!$AJ31,範囲CSV,16,FALSE)="","",VLOOKUP(csv!$AJ31,範囲CSV,16,FALSE)))</f>
        <v/>
      </c>
      <c r="S31" s="139" t="str">
        <f>IF($A31="","",IF(VLOOKUP(csv!$AJ31,範囲CSV,17,FALSE)="","",VLOOKUP(csv!$AJ31,範囲CSV,17,FALSE)))</f>
        <v/>
      </c>
      <c r="T31" s="139" t="str">
        <f>IF($A31="","",IF(VLOOKUP(csv!$AJ31,範囲CSV,18,FALSE)="","",VLOOKUP(csv!$AJ31,範囲CSV,18,FALSE)))</f>
        <v/>
      </c>
      <c r="U31" s="139" t="str">
        <f>IF($A31="","",IF(VLOOKUP(csv!$AJ31,範囲CSV,19,FALSE)="","",VLOOKUP(csv!$AJ31,範囲CSV,19,FALSE)))</f>
        <v/>
      </c>
      <c r="V31" s="139" t="str">
        <f>IF($A31="","",IF(VLOOKUP(csv!$AJ31,範囲CSV,20,FALSE)="","",VLOOKUP(csv!$AJ31,範囲CSV,20,FALSE)))</f>
        <v/>
      </c>
      <c r="W31" s="139" t="str">
        <f>IF($A31="","",IF(VLOOKUP(csv!$AJ31,範囲CSV,21,FALSE)="","",VLOOKUP(csv!$AJ31,範囲CSV,21,FALSE)))</f>
        <v/>
      </c>
      <c r="X31" s="139" t="str">
        <f>IF($A31="","",IF(VLOOKUP(csv!$AJ31,範囲CSV,22,FALSE)="","",VLOOKUP(csv!$AJ31,範囲CSV,22,FALSE)))</f>
        <v/>
      </c>
      <c r="Y31" s="139" t="str">
        <f>IF($A31="","",IF(VLOOKUP(csv!$AJ31,範囲CSV,23,FALSE)="","",VLOOKUP(csv!$AJ31,範囲CSV,23,FALSE)))</f>
        <v/>
      </c>
      <c r="Z31" s="139" t="str">
        <f>IF($A31="","",IF(VLOOKUP(csv!$AJ31,範囲CSV,24,FALSE)="","",VLOOKUP(csv!$AJ31,範囲CSV,24,FALSE)))</f>
        <v/>
      </c>
      <c r="AA31" s="139" t="str">
        <f>IF($A31="","",IF(VLOOKUP(csv!$AJ31,範囲CSV,25,FALSE)="","",VLOOKUP(csv!$AJ31,範囲CSV,25,FALSE)))</f>
        <v/>
      </c>
      <c r="AB31" s="139" t="str">
        <f>IF($A31="","",IF(VLOOKUP(csv!$AJ31,範囲CSV,26,FALSE)="","",VLOOKUP(csv!$AJ31,範囲CSV,26,FALSE)))</f>
        <v/>
      </c>
      <c r="AC31" s="139" t="str">
        <f>IF($A31="","",IF(VLOOKUP(csv!$AJ31,範囲CSV,27,FALSE)="","",VLOOKUP(csv!$AJ31,範囲CSV,27,FALSE)))</f>
        <v/>
      </c>
      <c r="AD31" s="139" t="str">
        <f>IF($A31="","",IF(VLOOKUP(csv!$AJ31,範囲CSV,28,FALSE)="","",VLOOKUP(csv!$AJ31,範囲CSV,28,FALSE)))</f>
        <v/>
      </c>
      <c r="AE31" s="139" t="str">
        <f>IF($A31="","",IF(VLOOKUP(csv!$AJ31,範囲CSV,29,FALSE)="","",VLOOKUP(csv!$AJ31,範囲CSV,29,FALSE)))</f>
        <v/>
      </c>
      <c r="AF31" s="139" t="str">
        <f>IF($A31="","",IF(VLOOKUP(csv!$AJ31,範囲CSV,30,FALSE)="","",VLOOKUP(csv!$AJ31,範囲CSV,30,FALSE)))</f>
        <v/>
      </c>
      <c r="AG31" s="139" t="str">
        <f>IF($A31="","",IF(VLOOKUP(csv!$AJ31,範囲CSV,31,FALSE)="","",VLOOKUP(csv!$AJ31,範囲CSV,31,FALSE)))</f>
        <v/>
      </c>
      <c r="AH31" s="139" t="str">
        <f>IF($A31="","",IF(VLOOKUP(csv!$AJ31,範囲CSV,32,FALSE)="","",VLOOKUP(csv!$AJ31,範囲CSV,32,FALSE)))</f>
        <v/>
      </c>
      <c r="AI31" s="139" t="str">
        <f>IF($A31="","",IF(VLOOKUP(csv!$AJ31,範囲CSV,33,FALSE)="","",VLOOKUP(csv!$AJ31,範囲CSV,33,FALSE)))</f>
        <v/>
      </c>
      <c r="AJ31" s="139" t="str">
        <f>IF($A31="","",IF(VLOOKUP(csv!$AJ31,範囲CSV,34,FALSE)="","",VLOOKUP(csv!$AJ31,範囲CSV,34,FALSE)))</f>
        <v/>
      </c>
      <c r="AK31" s="139"/>
    </row>
    <row r="32" spans="1:37">
      <c r="A32" s="216" t="str">
        <f>IF(csv!AJ32&lt;=csv!A$401,csv!AO32,"")</f>
        <v/>
      </c>
      <c r="B32" s="216" t="str">
        <f>IF($A32="","",IF(VLOOKUP(csv!A$402,範囲CSV,2,FALSE)="","",VLOOKUP(csv!A$402,範囲CSV,2,FALSE)))</f>
        <v/>
      </c>
      <c r="C32" s="139" t="str">
        <f>IF($A32="","",IF(VLOOKUP(csv!$AJ32,範囲CSV,3,FALSE)="","",VLOOKUP(csv!$AJ32,範囲CSV,3,FALSE)))</f>
        <v/>
      </c>
      <c r="D32" s="139" t="str">
        <f>IF($A32="","",IF(VLOOKUP(csv!$AJ32,範囲CSV,4,FALSE)="","",VLOOKUP(csv!$AJ32,範囲CSV,4,FALSE)))</f>
        <v/>
      </c>
      <c r="E32" s="139" t="str">
        <f>IF($A32="","",IF(VLOOKUP(csv!$AJ32,範囲CSV,5,FALSE)="","",IF(VLOOKUP(csv!$AJ32,範囲CSV,5,FALSE)&gt;10000,"",VLOOKUP(csv!$AJ32,範囲CSV,5,FALSE))))</f>
        <v/>
      </c>
      <c r="F32" s="139" t="str">
        <f>IF($A32="","",IF(VLOOKUP(csv!$AJ32,範囲CSV,6,FALSE)="","",VLOOKUP(csv!$AJ32,範囲CSV,6,FALSE)))</f>
        <v/>
      </c>
      <c r="G32" s="139" t="str">
        <f>IF(A32="","",IF(VLOOKUP(csv!$AJ32,範囲CSV,7,FALSE)="","",VLOOKUP(csv!$AJ32,範囲CSV,7,FALSE)))</f>
        <v/>
      </c>
      <c r="H32" s="139" t="str">
        <f>IF($A32="","",IF(VLOOKUP(csv!$AJ32,範囲CSV,8,FALSE)="","",VLOOKUP(csv!$AJ32,範囲CSV,8,FALSE)))</f>
        <v/>
      </c>
      <c r="I32" s="216"/>
      <c r="J32" s="216"/>
      <c r="K32" s="139" t="str">
        <f>IF(A32="","",IF(VLOOKUP(csv!$AJ32,範囲CSV,9,FALSE)="","",VLOOKUP(csv!$AJ32,範囲CSV,9,FALSE)))</f>
        <v/>
      </c>
      <c r="L32" s="139" t="str">
        <f>IF($A32="","",IF(VLOOKUP(csv!$AJ32,範囲CSV,10,FALSE)="","",VLOOKUP(csv!$AJ32,範囲CSV,10,FALSE)))</f>
        <v/>
      </c>
      <c r="M32" s="216" t="str">
        <f t="shared" si="0"/>
        <v/>
      </c>
      <c r="N32" s="216" t="str">
        <f t="shared" si="1"/>
        <v/>
      </c>
      <c r="O32" s="139" t="str">
        <f>IF($A32="","",IF(VLOOKUP(csv!$AJ32,範囲CSV,13,FALSE)="","",VLOOKUP(csv!$AJ32,範囲CSV,13,FALSE)))</f>
        <v/>
      </c>
      <c r="P32" s="139" t="str">
        <f>IF($A32="","",IF(VLOOKUP(csv!$AJ32,範囲CSV,14,FALSE)="","",VLOOKUP(csv!$AJ32,範囲CSV,14,FALSE)))</f>
        <v/>
      </c>
      <c r="Q32" s="139" t="str">
        <f>IF($A32="","",IF(VLOOKUP(csv!$AJ32,範囲CSV,15,FALSE)="","",VLOOKUP(csv!$AJ32,範囲CSV,15,FALSE)))</f>
        <v/>
      </c>
      <c r="R32" s="139" t="str">
        <f>IF($A32="","",IF(VLOOKUP(csv!$AJ32,範囲CSV,16,FALSE)="","",VLOOKUP(csv!$AJ32,範囲CSV,16,FALSE)))</f>
        <v/>
      </c>
      <c r="S32" s="139" t="str">
        <f>IF($A32="","",IF(VLOOKUP(csv!$AJ32,範囲CSV,17,FALSE)="","",VLOOKUP(csv!$AJ32,範囲CSV,17,FALSE)))</f>
        <v/>
      </c>
      <c r="T32" s="139" t="str">
        <f>IF($A32="","",IF(VLOOKUP(csv!$AJ32,範囲CSV,18,FALSE)="","",VLOOKUP(csv!$AJ32,範囲CSV,18,FALSE)))</f>
        <v/>
      </c>
      <c r="U32" s="139" t="str">
        <f>IF($A32="","",IF(VLOOKUP(csv!$AJ32,範囲CSV,19,FALSE)="","",VLOOKUP(csv!$AJ32,範囲CSV,19,FALSE)))</f>
        <v/>
      </c>
      <c r="V32" s="139" t="str">
        <f>IF($A32="","",IF(VLOOKUP(csv!$AJ32,範囲CSV,20,FALSE)="","",VLOOKUP(csv!$AJ32,範囲CSV,20,FALSE)))</f>
        <v/>
      </c>
      <c r="W32" s="139" t="str">
        <f>IF($A32="","",IF(VLOOKUP(csv!$AJ32,範囲CSV,21,FALSE)="","",VLOOKUP(csv!$AJ32,範囲CSV,21,FALSE)))</f>
        <v/>
      </c>
      <c r="X32" s="139" t="str">
        <f>IF($A32="","",IF(VLOOKUP(csv!$AJ32,範囲CSV,22,FALSE)="","",VLOOKUP(csv!$AJ32,範囲CSV,22,FALSE)))</f>
        <v/>
      </c>
      <c r="Y32" s="139" t="str">
        <f>IF($A32="","",IF(VLOOKUP(csv!$AJ32,範囲CSV,23,FALSE)="","",VLOOKUP(csv!$AJ32,範囲CSV,23,FALSE)))</f>
        <v/>
      </c>
      <c r="Z32" s="139" t="str">
        <f>IF($A32="","",IF(VLOOKUP(csv!$AJ32,範囲CSV,24,FALSE)="","",VLOOKUP(csv!$AJ32,範囲CSV,24,FALSE)))</f>
        <v/>
      </c>
      <c r="AA32" s="139" t="str">
        <f>IF($A32="","",IF(VLOOKUP(csv!$AJ32,範囲CSV,25,FALSE)="","",VLOOKUP(csv!$AJ32,範囲CSV,25,FALSE)))</f>
        <v/>
      </c>
      <c r="AB32" s="139" t="str">
        <f>IF($A32="","",IF(VLOOKUP(csv!$AJ32,範囲CSV,26,FALSE)="","",VLOOKUP(csv!$AJ32,範囲CSV,26,FALSE)))</f>
        <v/>
      </c>
      <c r="AC32" s="139" t="str">
        <f>IF($A32="","",IF(VLOOKUP(csv!$AJ32,範囲CSV,27,FALSE)="","",VLOOKUP(csv!$AJ32,範囲CSV,27,FALSE)))</f>
        <v/>
      </c>
      <c r="AD32" s="139" t="str">
        <f>IF($A32="","",IF(VLOOKUP(csv!$AJ32,範囲CSV,28,FALSE)="","",VLOOKUP(csv!$AJ32,範囲CSV,28,FALSE)))</f>
        <v/>
      </c>
      <c r="AE32" s="139" t="str">
        <f>IF($A32="","",IF(VLOOKUP(csv!$AJ32,範囲CSV,29,FALSE)="","",VLOOKUP(csv!$AJ32,範囲CSV,29,FALSE)))</f>
        <v/>
      </c>
      <c r="AF32" s="139" t="str">
        <f>IF($A32="","",IF(VLOOKUP(csv!$AJ32,範囲CSV,30,FALSE)="","",VLOOKUP(csv!$AJ32,範囲CSV,30,FALSE)))</f>
        <v/>
      </c>
      <c r="AG32" s="139" t="str">
        <f>IF($A32="","",IF(VLOOKUP(csv!$AJ32,範囲CSV,31,FALSE)="","",VLOOKUP(csv!$AJ32,範囲CSV,31,FALSE)))</f>
        <v/>
      </c>
      <c r="AH32" s="139" t="str">
        <f>IF($A32="","",IF(VLOOKUP(csv!$AJ32,範囲CSV,32,FALSE)="","",VLOOKUP(csv!$AJ32,範囲CSV,32,FALSE)))</f>
        <v/>
      </c>
      <c r="AI32" s="139" t="str">
        <f>IF($A32="","",IF(VLOOKUP(csv!$AJ32,範囲CSV,33,FALSE)="","",VLOOKUP(csv!$AJ32,範囲CSV,33,FALSE)))</f>
        <v/>
      </c>
      <c r="AJ32" s="139" t="str">
        <f>IF($A32="","",IF(VLOOKUP(csv!$AJ32,範囲CSV,34,FALSE)="","",VLOOKUP(csv!$AJ32,範囲CSV,34,FALSE)))</f>
        <v/>
      </c>
      <c r="AK32" s="139"/>
    </row>
    <row r="33" spans="1:37">
      <c r="A33" s="216" t="str">
        <f>IF(csv!AJ33&lt;=csv!A$401,csv!AO33,"")</f>
        <v/>
      </c>
      <c r="B33" s="216" t="str">
        <f>IF($A33="","",IF(VLOOKUP(csv!A$402,範囲CSV,2,FALSE)="","",VLOOKUP(csv!A$402,範囲CSV,2,FALSE)))</f>
        <v/>
      </c>
      <c r="C33" s="139" t="str">
        <f>IF($A33="","",IF(VLOOKUP(csv!$AJ33,範囲CSV,3,FALSE)="","",VLOOKUP(csv!$AJ33,範囲CSV,3,FALSE)))</f>
        <v/>
      </c>
      <c r="D33" s="139" t="str">
        <f>IF($A33="","",IF(VLOOKUP(csv!$AJ33,範囲CSV,4,FALSE)="","",VLOOKUP(csv!$AJ33,範囲CSV,4,FALSE)))</f>
        <v/>
      </c>
      <c r="E33" s="139" t="str">
        <f>IF($A33="","",IF(VLOOKUP(csv!$AJ33,範囲CSV,5,FALSE)="","",IF(VLOOKUP(csv!$AJ33,範囲CSV,5,FALSE)&gt;10000,"",VLOOKUP(csv!$AJ33,範囲CSV,5,FALSE))))</f>
        <v/>
      </c>
      <c r="F33" s="139" t="str">
        <f>IF($A33="","",IF(VLOOKUP(csv!$AJ33,範囲CSV,6,FALSE)="","",VLOOKUP(csv!$AJ33,範囲CSV,6,FALSE)))</f>
        <v/>
      </c>
      <c r="G33" s="139" t="str">
        <f>IF(A33="","",IF(VLOOKUP(csv!$AJ33,範囲CSV,7,FALSE)="","",VLOOKUP(csv!$AJ33,範囲CSV,7,FALSE)))</f>
        <v/>
      </c>
      <c r="H33" s="139" t="str">
        <f>IF($A33="","",IF(VLOOKUP(csv!$AJ33,範囲CSV,8,FALSE)="","",VLOOKUP(csv!$AJ33,範囲CSV,8,FALSE)))</f>
        <v/>
      </c>
      <c r="I33" s="216"/>
      <c r="J33" s="216"/>
      <c r="K33" s="139" t="str">
        <f>IF(A33="","",IF(VLOOKUP(csv!$AJ33,範囲CSV,9,FALSE)="","",VLOOKUP(csv!$AJ33,範囲CSV,9,FALSE)))</f>
        <v/>
      </c>
      <c r="L33" s="139" t="str">
        <f>IF($A33="","",IF(VLOOKUP(csv!$AJ33,範囲CSV,10,FALSE)="","",VLOOKUP(csv!$AJ33,範囲CSV,10,FALSE)))</f>
        <v/>
      </c>
      <c r="M33" s="216" t="str">
        <f t="shared" si="0"/>
        <v/>
      </c>
      <c r="N33" s="216" t="str">
        <f t="shared" si="1"/>
        <v/>
      </c>
      <c r="O33" s="139" t="str">
        <f>IF($A33="","",IF(VLOOKUP(csv!$AJ33,範囲CSV,13,FALSE)="","",VLOOKUP(csv!$AJ33,範囲CSV,13,FALSE)))</f>
        <v/>
      </c>
      <c r="P33" s="139" t="str">
        <f>IF($A33="","",IF(VLOOKUP(csv!$AJ33,範囲CSV,14,FALSE)="","",VLOOKUP(csv!$AJ33,範囲CSV,14,FALSE)))</f>
        <v/>
      </c>
      <c r="Q33" s="139" t="str">
        <f>IF($A33="","",IF(VLOOKUP(csv!$AJ33,範囲CSV,15,FALSE)="","",VLOOKUP(csv!$AJ33,範囲CSV,15,FALSE)))</f>
        <v/>
      </c>
      <c r="R33" s="139" t="str">
        <f>IF($A33="","",IF(VLOOKUP(csv!$AJ33,範囲CSV,16,FALSE)="","",VLOOKUP(csv!$AJ33,範囲CSV,16,FALSE)))</f>
        <v/>
      </c>
      <c r="S33" s="139" t="str">
        <f>IF($A33="","",IF(VLOOKUP(csv!$AJ33,範囲CSV,17,FALSE)="","",VLOOKUP(csv!$AJ33,範囲CSV,17,FALSE)))</f>
        <v/>
      </c>
      <c r="T33" s="139" t="str">
        <f>IF($A33="","",IF(VLOOKUP(csv!$AJ33,範囲CSV,18,FALSE)="","",VLOOKUP(csv!$AJ33,範囲CSV,18,FALSE)))</f>
        <v/>
      </c>
      <c r="U33" s="139" t="str">
        <f>IF($A33="","",IF(VLOOKUP(csv!$AJ33,範囲CSV,19,FALSE)="","",VLOOKUP(csv!$AJ33,範囲CSV,19,FALSE)))</f>
        <v/>
      </c>
      <c r="V33" s="139" t="str">
        <f>IF($A33="","",IF(VLOOKUP(csv!$AJ33,範囲CSV,20,FALSE)="","",VLOOKUP(csv!$AJ33,範囲CSV,20,FALSE)))</f>
        <v/>
      </c>
      <c r="W33" s="139" t="str">
        <f>IF($A33="","",IF(VLOOKUP(csv!$AJ33,範囲CSV,21,FALSE)="","",VLOOKUP(csv!$AJ33,範囲CSV,21,FALSE)))</f>
        <v/>
      </c>
      <c r="X33" s="139" t="str">
        <f>IF($A33="","",IF(VLOOKUP(csv!$AJ33,範囲CSV,22,FALSE)="","",VLOOKUP(csv!$AJ33,範囲CSV,22,FALSE)))</f>
        <v/>
      </c>
      <c r="Y33" s="139" t="str">
        <f>IF($A33="","",IF(VLOOKUP(csv!$AJ33,範囲CSV,23,FALSE)="","",VLOOKUP(csv!$AJ33,範囲CSV,23,FALSE)))</f>
        <v/>
      </c>
      <c r="Z33" s="139" t="str">
        <f>IF($A33="","",IF(VLOOKUP(csv!$AJ33,範囲CSV,24,FALSE)="","",VLOOKUP(csv!$AJ33,範囲CSV,24,FALSE)))</f>
        <v/>
      </c>
      <c r="AA33" s="139" t="str">
        <f>IF($A33="","",IF(VLOOKUP(csv!$AJ33,範囲CSV,25,FALSE)="","",VLOOKUP(csv!$AJ33,範囲CSV,25,FALSE)))</f>
        <v/>
      </c>
      <c r="AB33" s="139" t="str">
        <f>IF($A33="","",IF(VLOOKUP(csv!$AJ33,範囲CSV,26,FALSE)="","",VLOOKUP(csv!$AJ33,範囲CSV,26,FALSE)))</f>
        <v/>
      </c>
      <c r="AC33" s="139" t="str">
        <f>IF($A33="","",IF(VLOOKUP(csv!$AJ33,範囲CSV,27,FALSE)="","",VLOOKUP(csv!$AJ33,範囲CSV,27,FALSE)))</f>
        <v/>
      </c>
      <c r="AD33" s="139" t="str">
        <f>IF($A33="","",IF(VLOOKUP(csv!$AJ33,範囲CSV,28,FALSE)="","",VLOOKUP(csv!$AJ33,範囲CSV,28,FALSE)))</f>
        <v/>
      </c>
      <c r="AE33" s="139" t="str">
        <f>IF($A33="","",IF(VLOOKUP(csv!$AJ33,範囲CSV,29,FALSE)="","",VLOOKUP(csv!$AJ33,範囲CSV,29,FALSE)))</f>
        <v/>
      </c>
      <c r="AF33" s="139" t="str">
        <f>IF($A33="","",IF(VLOOKUP(csv!$AJ33,範囲CSV,30,FALSE)="","",VLOOKUP(csv!$AJ33,範囲CSV,30,FALSE)))</f>
        <v/>
      </c>
      <c r="AG33" s="139" t="str">
        <f>IF($A33="","",IF(VLOOKUP(csv!$AJ33,範囲CSV,31,FALSE)="","",VLOOKUP(csv!$AJ33,範囲CSV,31,FALSE)))</f>
        <v/>
      </c>
      <c r="AH33" s="139" t="str">
        <f>IF($A33="","",IF(VLOOKUP(csv!$AJ33,範囲CSV,32,FALSE)="","",VLOOKUP(csv!$AJ33,範囲CSV,32,FALSE)))</f>
        <v/>
      </c>
      <c r="AI33" s="139" t="str">
        <f>IF($A33="","",IF(VLOOKUP(csv!$AJ33,範囲CSV,33,FALSE)="","",VLOOKUP(csv!$AJ33,範囲CSV,33,FALSE)))</f>
        <v/>
      </c>
      <c r="AJ33" s="139" t="str">
        <f>IF($A33="","",IF(VLOOKUP(csv!$AJ33,範囲CSV,34,FALSE)="","",VLOOKUP(csv!$AJ33,範囲CSV,34,FALSE)))</f>
        <v/>
      </c>
      <c r="AK33" s="139"/>
    </row>
    <row r="34" spans="1:37">
      <c r="A34" s="216" t="str">
        <f>IF(csv!AJ34&lt;=csv!A$401,csv!AO34,"")</f>
        <v/>
      </c>
      <c r="B34" s="216" t="str">
        <f>IF($A34="","",IF(VLOOKUP(csv!A$402,範囲CSV,2,FALSE)="","",VLOOKUP(csv!A$402,範囲CSV,2,FALSE)))</f>
        <v/>
      </c>
      <c r="C34" s="139" t="str">
        <f>IF($A34="","",IF(VLOOKUP(csv!$AJ34,範囲CSV,3,FALSE)="","",VLOOKUP(csv!$AJ34,範囲CSV,3,FALSE)))</f>
        <v/>
      </c>
      <c r="D34" s="139" t="str">
        <f>IF($A34="","",IF(VLOOKUP(csv!$AJ34,範囲CSV,4,FALSE)="","",VLOOKUP(csv!$AJ34,範囲CSV,4,FALSE)))</f>
        <v/>
      </c>
      <c r="E34" s="139" t="str">
        <f>IF($A34="","",IF(VLOOKUP(csv!$AJ34,範囲CSV,5,FALSE)="","",IF(VLOOKUP(csv!$AJ34,範囲CSV,5,FALSE)&gt;10000,"",VLOOKUP(csv!$AJ34,範囲CSV,5,FALSE))))</f>
        <v/>
      </c>
      <c r="F34" s="139" t="str">
        <f>IF($A34="","",IF(VLOOKUP(csv!$AJ34,範囲CSV,6,FALSE)="","",VLOOKUP(csv!$AJ34,範囲CSV,6,FALSE)))</f>
        <v/>
      </c>
      <c r="G34" s="139" t="str">
        <f>IF(A34="","",IF(VLOOKUP(csv!$AJ34,範囲CSV,7,FALSE)="","",VLOOKUP(csv!$AJ34,範囲CSV,7,FALSE)))</f>
        <v/>
      </c>
      <c r="H34" s="139" t="str">
        <f>IF($A34="","",IF(VLOOKUP(csv!$AJ34,範囲CSV,8,FALSE)="","",VLOOKUP(csv!$AJ34,範囲CSV,8,FALSE)))</f>
        <v/>
      </c>
      <c r="I34" s="216"/>
      <c r="J34" s="216"/>
      <c r="K34" s="139" t="str">
        <f>IF(A34="","",IF(VLOOKUP(csv!$AJ34,範囲CSV,9,FALSE)="","",VLOOKUP(csv!$AJ34,範囲CSV,9,FALSE)))</f>
        <v/>
      </c>
      <c r="L34" s="139" t="str">
        <f>IF($A34="","",IF(VLOOKUP(csv!$AJ34,範囲CSV,10,FALSE)="","",VLOOKUP(csv!$AJ34,範囲CSV,10,FALSE)))</f>
        <v/>
      </c>
      <c r="M34" s="216" t="str">
        <f t="shared" si="0"/>
        <v/>
      </c>
      <c r="N34" s="216" t="str">
        <f t="shared" si="1"/>
        <v/>
      </c>
      <c r="O34" s="139" t="str">
        <f>IF($A34="","",IF(VLOOKUP(csv!$AJ34,範囲CSV,13,FALSE)="","",VLOOKUP(csv!$AJ34,範囲CSV,13,FALSE)))</f>
        <v/>
      </c>
      <c r="P34" s="139" t="str">
        <f>IF($A34="","",IF(VLOOKUP(csv!$AJ34,範囲CSV,14,FALSE)="","",VLOOKUP(csv!$AJ34,範囲CSV,14,FALSE)))</f>
        <v/>
      </c>
      <c r="Q34" s="139" t="str">
        <f>IF($A34="","",IF(VLOOKUP(csv!$AJ34,範囲CSV,15,FALSE)="","",VLOOKUP(csv!$AJ34,範囲CSV,15,FALSE)))</f>
        <v/>
      </c>
      <c r="R34" s="139" t="str">
        <f>IF($A34="","",IF(VLOOKUP(csv!$AJ34,範囲CSV,16,FALSE)="","",VLOOKUP(csv!$AJ34,範囲CSV,16,FALSE)))</f>
        <v/>
      </c>
      <c r="S34" s="139" t="str">
        <f>IF($A34="","",IF(VLOOKUP(csv!$AJ34,範囲CSV,17,FALSE)="","",VLOOKUP(csv!$AJ34,範囲CSV,17,FALSE)))</f>
        <v/>
      </c>
      <c r="T34" s="139" t="str">
        <f>IF($A34="","",IF(VLOOKUP(csv!$AJ34,範囲CSV,18,FALSE)="","",VLOOKUP(csv!$AJ34,範囲CSV,18,FALSE)))</f>
        <v/>
      </c>
      <c r="U34" s="139" t="str">
        <f>IF($A34="","",IF(VLOOKUP(csv!$AJ34,範囲CSV,19,FALSE)="","",VLOOKUP(csv!$AJ34,範囲CSV,19,FALSE)))</f>
        <v/>
      </c>
      <c r="V34" s="139" t="str">
        <f>IF($A34="","",IF(VLOOKUP(csv!$AJ34,範囲CSV,20,FALSE)="","",VLOOKUP(csv!$AJ34,範囲CSV,20,FALSE)))</f>
        <v/>
      </c>
      <c r="W34" s="139" t="str">
        <f>IF($A34="","",IF(VLOOKUP(csv!$AJ34,範囲CSV,21,FALSE)="","",VLOOKUP(csv!$AJ34,範囲CSV,21,FALSE)))</f>
        <v/>
      </c>
      <c r="X34" s="139" t="str">
        <f>IF($A34="","",IF(VLOOKUP(csv!$AJ34,範囲CSV,22,FALSE)="","",VLOOKUP(csv!$AJ34,範囲CSV,22,FALSE)))</f>
        <v/>
      </c>
      <c r="Y34" s="139" t="str">
        <f>IF($A34="","",IF(VLOOKUP(csv!$AJ34,範囲CSV,23,FALSE)="","",VLOOKUP(csv!$AJ34,範囲CSV,23,FALSE)))</f>
        <v/>
      </c>
      <c r="Z34" s="139" t="str">
        <f>IF($A34="","",IF(VLOOKUP(csv!$AJ34,範囲CSV,24,FALSE)="","",VLOOKUP(csv!$AJ34,範囲CSV,24,FALSE)))</f>
        <v/>
      </c>
      <c r="AA34" s="139" t="str">
        <f>IF($A34="","",IF(VLOOKUP(csv!$AJ34,範囲CSV,25,FALSE)="","",VLOOKUP(csv!$AJ34,範囲CSV,25,FALSE)))</f>
        <v/>
      </c>
      <c r="AB34" s="139" t="str">
        <f>IF($A34="","",IF(VLOOKUP(csv!$AJ34,範囲CSV,26,FALSE)="","",VLOOKUP(csv!$AJ34,範囲CSV,26,FALSE)))</f>
        <v/>
      </c>
      <c r="AC34" s="139" t="str">
        <f>IF($A34="","",IF(VLOOKUP(csv!$AJ34,範囲CSV,27,FALSE)="","",VLOOKUP(csv!$AJ34,範囲CSV,27,FALSE)))</f>
        <v/>
      </c>
      <c r="AD34" s="139" t="str">
        <f>IF($A34="","",IF(VLOOKUP(csv!$AJ34,範囲CSV,28,FALSE)="","",VLOOKUP(csv!$AJ34,範囲CSV,28,FALSE)))</f>
        <v/>
      </c>
      <c r="AE34" s="139" t="str">
        <f>IF($A34="","",IF(VLOOKUP(csv!$AJ34,範囲CSV,29,FALSE)="","",VLOOKUP(csv!$AJ34,範囲CSV,29,FALSE)))</f>
        <v/>
      </c>
      <c r="AF34" s="139" t="str">
        <f>IF($A34="","",IF(VLOOKUP(csv!$AJ34,範囲CSV,30,FALSE)="","",VLOOKUP(csv!$AJ34,範囲CSV,30,FALSE)))</f>
        <v/>
      </c>
      <c r="AG34" s="139" t="str">
        <f>IF($A34="","",IF(VLOOKUP(csv!$AJ34,範囲CSV,31,FALSE)="","",VLOOKUP(csv!$AJ34,範囲CSV,31,FALSE)))</f>
        <v/>
      </c>
      <c r="AH34" s="139" t="str">
        <f>IF($A34="","",IF(VLOOKUP(csv!$AJ34,範囲CSV,32,FALSE)="","",VLOOKUP(csv!$AJ34,範囲CSV,32,FALSE)))</f>
        <v/>
      </c>
      <c r="AI34" s="139" t="str">
        <f>IF($A34="","",IF(VLOOKUP(csv!$AJ34,範囲CSV,33,FALSE)="","",VLOOKUP(csv!$AJ34,範囲CSV,33,FALSE)))</f>
        <v/>
      </c>
      <c r="AJ34" s="139" t="str">
        <f>IF($A34="","",IF(VLOOKUP(csv!$AJ34,範囲CSV,34,FALSE)="","",VLOOKUP(csv!$AJ34,範囲CSV,34,FALSE)))</f>
        <v/>
      </c>
      <c r="AK34" s="139"/>
    </row>
    <row r="35" spans="1:37">
      <c r="A35" s="216" t="str">
        <f>IF(csv!AJ35&lt;=csv!A$401,csv!AO35,"")</f>
        <v/>
      </c>
      <c r="B35" s="216" t="str">
        <f>IF($A35="","",IF(VLOOKUP(csv!A$402,範囲CSV,2,FALSE)="","",VLOOKUP(csv!A$402,範囲CSV,2,FALSE)))</f>
        <v/>
      </c>
      <c r="C35" s="139" t="str">
        <f>IF($A35="","",IF(VLOOKUP(csv!$AJ35,範囲CSV,3,FALSE)="","",VLOOKUP(csv!$AJ35,範囲CSV,3,FALSE)))</f>
        <v/>
      </c>
      <c r="D35" s="139" t="str">
        <f>IF($A35="","",IF(VLOOKUP(csv!$AJ35,範囲CSV,4,FALSE)="","",VLOOKUP(csv!$AJ35,範囲CSV,4,FALSE)))</f>
        <v/>
      </c>
      <c r="E35" s="139" t="str">
        <f>IF($A35="","",IF(VLOOKUP(csv!$AJ35,範囲CSV,5,FALSE)="","",IF(VLOOKUP(csv!$AJ35,範囲CSV,5,FALSE)&gt;10000,"",VLOOKUP(csv!$AJ35,範囲CSV,5,FALSE))))</f>
        <v/>
      </c>
      <c r="F35" s="139" t="str">
        <f>IF($A35="","",IF(VLOOKUP(csv!$AJ35,範囲CSV,6,FALSE)="","",VLOOKUP(csv!$AJ35,範囲CSV,6,FALSE)))</f>
        <v/>
      </c>
      <c r="G35" s="139" t="str">
        <f>IF(A35="","",IF(VLOOKUP(csv!$AJ35,範囲CSV,7,FALSE)="","",VLOOKUP(csv!$AJ35,範囲CSV,7,FALSE)))</f>
        <v/>
      </c>
      <c r="H35" s="139" t="str">
        <f>IF($A35="","",IF(VLOOKUP(csv!$AJ35,範囲CSV,8,FALSE)="","",VLOOKUP(csv!$AJ35,範囲CSV,8,FALSE)))</f>
        <v/>
      </c>
      <c r="I35" s="216"/>
      <c r="J35" s="216"/>
      <c r="K35" s="139" t="str">
        <f>IF(A35="","",IF(VLOOKUP(csv!$AJ35,範囲CSV,9,FALSE)="","",VLOOKUP(csv!$AJ35,範囲CSV,9,FALSE)))</f>
        <v/>
      </c>
      <c r="L35" s="139" t="str">
        <f>IF($A35="","",IF(VLOOKUP(csv!$AJ35,範囲CSV,10,FALSE)="","",VLOOKUP(csv!$AJ35,範囲CSV,10,FALSE)))</f>
        <v/>
      </c>
      <c r="M35" s="216" t="str">
        <f t="shared" si="0"/>
        <v/>
      </c>
      <c r="N35" s="216" t="str">
        <f t="shared" si="1"/>
        <v/>
      </c>
      <c r="O35" s="139" t="str">
        <f>IF($A35="","",IF(VLOOKUP(csv!$AJ35,範囲CSV,13,FALSE)="","",VLOOKUP(csv!$AJ35,範囲CSV,13,FALSE)))</f>
        <v/>
      </c>
      <c r="P35" s="139" t="str">
        <f>IF($A35="","",IF(VLOOKUP(csv!$AJ35,範囲CSV,14,FALSE)="","",VLOOKUP(csv!$AJ35,範囲CSV,14,FALSE)))</f>
        <v/>
      </c>
      <c r="Q35" s="139" t="str">
        <f>IF($A35="","",IF(VLOOKUP(csv!$AJ35,範囲CSV,15,FALSE)="","",VLOOKUP(csv!$AJ35,範囲CSV,15,FALSE)))</f>
        <v/>
      </c>
      <c r="R35" s="139" t="str">
        <f>IF($A35="","",IF(VLOOKUP(csv!$AJ35,範囲CSV,16,FALSE)="","",VLOOKUP(csv!$AJ35,範囲CSV,16,FALSE)))</f>
        <v/>
      </c>
      <c r="S35" s="139" t="str">
        <f>IF($A35="","",IF(VLOOKUP(csv!$AJ35,範囲CSV,17,FALSE)="","",VLOOKUP(csv!$AJ35,範囲CSV,17,FALSE)))</f>
        <v/>
      </c>
      <c r="T35" s="139" t="str">
        <f>IF($A35="","",IF(VLOOKUP(csv!$AJ35,範囲CSV,18,FALSE)="","",VLOOKUP(csv!$AJ35,範囲CSV,18,FALSE)))</f>
        <v/>
      </c>
      <c r="U35" s="139" t="str">
        <f>IF($A35="","",IF(VLOOKUP(csv!$AJ35,範囲CSV,19,FALSE)="","",VLOOKUP(csv!$AJ35,範囲CSV,19,FALSE)))</f>
        <v/>
      </c>
      <c r="V35" s="139" t="str">
        <f>IF($A35="","",IF(VLOOKUP(csv!$AJ35,範囲CSV,20,FALSE)="","",VLOOKUP(csv!$AJ35,範囲CSV,20,FALSE)))</f>
        <v/>
      </c>
      <c r="W35" s="139" t="str">
        <f>IF($A35="","",IF(VLOOKUP(csv!$AJ35,範囲CSV,21,FALSE)="","",VLOOKUP(csv!$AJ35,範囲CSV,21,FALSE)))</f>
        <v/>
      </c>
      <c r="X35" s="139" t="str">
        <f>IF($A35="","",IF(VLOOKUP(csv!$AJ35,範囲CSV,22,FALSE)="","",VLOOKUP(csv!$AJ35,範囲CSV,22,FALSE)))</f>
        <v/>
      </c>
      <c r="Y35" s="139" t="str">
        <f>IF($A35="","",IF(VLOOKUP(csv!$AJ35,範囲CSV,23,FALSE)="","",VLOOKUP(csv!$AJ35,範囲CSV,23,FALSE)))</f>
        <v/>
      </c>
      <c r="Z35" s="139" t="str">
        <f>IF($A35="","",IF(VLOOKUP(csv!$AJ35,範囲CSV,24,FALSE)="","",VLOOKUP(csv!$AJ35,範囲CSV,24,FALSE)))</f>
        <v/>
      </c>
      <c r="AA35" s="139" t="str">
        <f>IF($A35="","",IF(VLOOKUP(csv!$AJ35,範囲CSV,25,FALSE)="","",VLOOKUP(csv!$AJ35,範囲CSV,25,FALSE)))</f>
        <v/>
      </c>
      <c r="AB35" s="139" t="str">
        <f>IF($A35="","",IF(VLOOKUP(csv!$AJ35,範囲CSV,26,FALSE)="","",VLOOKUP(csv!$AJ35,範囲CSV,26,FALSE)))</f>
        <v/>
      </c>
      <c r="AC35" s="139" t="str">
        <f>IF($A35="","",IF(VLOOKUP(csv!$AJ35,範囲CSV,27,FALSE)="","",VLOOKUP(csv!$AJ35,範囲CSV,27,FALSE)))</f>
        <v/>
      </c>
      <c r="AD35" s="139" t="str">
        <f>IF($A35="","",IF(VLOOKUP(csv!$AJ35,範囲CSV,28,FALSE)="","",VLOOKUP(csv!$AJ35,範囲CSV,28,FALSE)))</f>
        <v/>
      </c>
      <c r="AE35" s="139" t="str">
        <f>IF($A35="","",IF(VLOOKUP(csv!$AJ35,範囲CSV,29,FALSE)="","",VLOOKUP(csv!$AJ35,範囲CSV,29,FALSE)))</f>
        <v/>
      </c>
      <c r="AF35" s="139" t="str">
        <f>IF($A35="","",IF(VLOOKUP(csv!$AJ35,範囲CSV,30,FALSE)="","",VLOOKUP(csv!$AJ35,範囲CSV,30,FALSE)))</f>
        <v/>
      </c>
      <c r="AG35" s="139" t="str">
        <f>IF($A35="","",IF(VLOOKUP(csv!$AJ35,範囲CSV,31,FALSE)="","",VLOOKUP(csv!$AJ35,範囲CSV,31,FALSE)))</f>
        <v/>
      </c>
      <c r="AH35" s="139" t="str">
        <f>IF($A35="","",IF(VLOOKUP(csv!$AJ35,範囲CSV,32,FALSE)="","",VLOOKUP(csv!$AJ35,範囲CSV,32,FALSE)))</f>
        <v/>
      </c>
      <c r="AI35" s="139" t="str">
        <f>IF($A35="","",IF(VLOOKUP(csv!$AJ35,範囲CSV,33,FALSE)="","",VLOOKUP(csv!$AJ35,範囲CSV,33,FALSE)))</f>
        <v/>
      </c>
      <c r="AJ35" s="139" t="str">
        <f>IF($A35="","",IF(VLOOKUP(csv!$AJ35,範囲CSV,34,FALSE)="","",VLOOKUP(csv!$AJ35,範囲CSV,34,FALSE)))</f>
        <v/>
      </c>
      <c r="AK35" s="139"/>
    </row>
    <row r="36" spans="1:37">
      <c r="A36" s="216" t="str">
        <f>IF(csv!AJ36&lt;=csv!A$401,csv!AO36,"")</f>
        <v/>
      </c>
      <c r="B36" s="216" t="str">
        <f>IF($A36="","",IF(VLOOKUP(csv!A$402,範囲CSV,2,FALSE)="","",VLOOKUP(csv!A$402,範囲CSV,2,FALSE)))</f>
        <v/>
      </c>
      <c r="C36" s="139" t="str">
        <f>IF($A36="","",IF(VLOOKUP(csv!$AJ36,範囲CSV,3,FALSE)="","",VLOOKUP(csv!$AJ36,範囲CSV,3,FALSE)))</f>
        <v/>
      </c>
      <c r="D36" s="139" t="str">
        <f>IF($A36="","",IF(VLOOKUP(csv!$AJ36,範囲CSV,4,FALSE)="","",VLOOKUP(csv!$AJ36,範囲CSV,4,FALSE)))</f>
        <v/>
      </c>
      <c r="E36" s="139" t="str">
        <f>IF($A36="","",IF(VLOOKUP(csv!$AJ36,範囲CSV,5,FALSE)="","",IF(VLOOKUP(csv!$AJ36,範囲CSV,5,FALSE)&gt;10000,"",VLOOKUP(csv!$AJ36,範囲CSV,5,FALSE))))</f>
        <v/>
      </c>
      <c r="F36" s="139" t="str">
        <f>IF($A36="","",IF(VLOOKUP(csv!$AJ36,範囲CSV,6,FALSE)="","",VLOOKUP(csv!$AJ36,範囲CSV,6,FALSE)))</f>
        <v/>
      </c>
      <c r="G36" s="139" t="str">
        <f>IF(A36="","",IF(VLOOKUP(csv!$AJ36,範囲CSV,7,FALSE)="","",VLOOKUP(csv!$AJ36,範囲CSV,7,FALSE)))</f>
        <v/>
      </c>
      <c r="H36" s="139" t="str">
        <f>IF($A36="","",IF(VLOOKUP(csv!$AJ36,範囲CSV,8,FALSE)="","",VLOOKUP(csv!$AJ36,範囲CSV,8,FALSE)))</f>
        <v/>
      </c>
      <c r="I36" s="216"/>
      <c r="J36" s="216"/>
      <c r="K36" s="139" t="str">
        <f>IF(A36="","",IF(VLOOKUP(csv!$AJ36,範囲CSV,9,FALSE)="","",VLOOKUP(csv!$AJ36,範囲CSV,9,FALSE)))</f>
        <v/>
      </c>
      <c r="L36" s="139" t="str">
        <f>IF($A36="","",IF(VLOOKUP(csv!$AJ36,範囲CSV,10,FALSE)="","",VLOOKUP(csv!$AJ36,範囲CSV,10,FALSE)))</f>
        <v/>
      </c>
      <c r="M36" s="216" t="str">
        <f t="shared" si="0"/>
        <v/>
      </c>
      <c r="N36" s="216" t="str">
        <f t="shared" si="1"/>
        <v/>
      </c>
      <c r="O36" s="139" t="str">
        <f>IF($A36="","",IF(VLOOKUP(csv!$AJ36,範囲CSV,13,FALSE)="","",VLOOKUP(csv!$AJ36,範囲CSV,13,FALSE)))</f>
        <v/>
      </c>
      <c r="P36" s="139" t="str">
        <f>IF($A36="","",IF(VLOOKUP(csv!$AJ36,範囲CSV,14,FALSE)="","",VLOOKUP(csv!$AJ36,範囲CSV,14,FALSE)))</f>
        <v/>
      </c>
      <c r="Q36" s="139" t="str">
        <f>IF($A36="","",IF(VLOOKUP(csv!$AJ36,範囲CSV,15,FALSE)="","",VLOOKUP(csv!$AJ36,範囲CSV,15,FALSE)))</f>
        <v/>
      </c>
      <c r="R36" s="139" t="str">
        <f>IF($A36="","",IF(VLOOKUP(csv!$AJ36,範囲CSV,16,FALSE)="","",VLOOKUP(csv!$AJ36,範囲CSV,16,FALSE)))</f>
        <v/>
      </c>
      <c r="S36" s="139" t="str">
        <f>IF($A36="","",IF(VLOOKUP(csv!$AJ36,範囲CSV,17,FALSE)="","",VLOOKUP(csv!$AJ36,範囲CSV,17,FALSE)))</f>
        <v/>
      </c>
      <c r="T36" s="139" t="str">
        <f>IF($A36="","",IF(VLOOKUP(csv!$AJ36,範囲CSV,18,FALSE)="","",VLOOKUP(csv!$AJ36,範囲CSV,18,FALSE)))</f>
        <v/>
      </c>
      <c r="U36" s="139" t="str">
        <f>IF($A36="","",IF(VLOOKUP(csv!$AJ36,範囲CSV,19,FALSE)="","",VLOOKUP(csv!$AJ36,範囲CSV,19,FALSE)))</f>
        <v/>
      </c>
      <c r="V36" s="139" t="str">
        <f>IF($A36="","",IF(VLOOKUP(csv!$AJ36,範囲CSV,20,FALSE)="","",VLOOKUP(csv!$AJ36,範囲CSV,20,FALSE)))</f>
        <v/>
      </c>
      <c r="W36" s="139" t="str">
        <f>IF($A36="","",IF(VLOOKUP(csv!$AJ36,範囲CSV,21,FALSE)="","",VLOOKUP(csv!$AJ36,範囲CSV,21,FALSE)))</f>
        <v/>
      </c>
      <c r="X36" s="139" t="str">
        <f>IF($A36="","",IF(VLOOKUP(csv!$AJ36,範囲CSV,22,FALSE)="","",VLOOKUP(csv!$AJ36,範囲CSV,22,FALSE)))</f>
        <v/>
      </c>
      <c r="Y36" s="139" t="str">
        <f>IF($A36="","",IF(VLOOKUP(csv!$AJ36,範囲CSV,23,FALSE)="","",VLOOKUP(csv!$AJ36,範囲CSV,23,FALSE)))</f>
        <v/>
      </c>
      <c r="Z36" s="139" t="str">
        <f>IF($A36="","",IF(VLOOKUP(csv!$AJ36,範囲CSV,24,FALSE)="","",VLOOKUP(csv!$AJ36,範囲CSV,24,FALSE)))</f>
        <v/>
      </c>
      <c r="AA36" s="139" t="str">
        <f>IF($A36="","",IF(VLOOKUP(csv!$AJ36,範囲CSV,25,FALSE)="","",VLOOKUP(csv!$AJ36,範囲CSV,25,FALSE)))</f>
        <v/>
      </c>
      <c r="AB36" s="139" t="str">
        <f>IF($A36="","",IF(VLOOKUP(csv!$AJ36,範囲CSV,26,FALSE)="","",VLOOKUP(csv!$AJ36,範囲CSV,26,FALSE)))</f>
        <v/>
      </c>
      <c r="AC36" s="139" t="str">
        <f>IF($A36="","",IF(VLOOKUP(csv!$AJ36,範囲CSV,27,FALSE)="","",VLOOKUP(csv!$AJ36,範囲CSV,27,FALSE)))</f>
        <v/>
      </c>
      <c r="AD36" s="139" t="str">
        <f>IF($A36="","",IF(VLOOKUP(csv!$AJ36,範囲CSV,28,FALSE)="","",VLOOKUP(csv!$AJ36,範囲CSV,28,FALSE)))</f>
        <v/>
      </c>
      <c r="AE36" s="139" t="str">
        <f>IF($A36="","",IF(VLOOKUP(csv!$AJ36,範囲CSV,29,FALSE)="","",VLOOKUP(csv!$AJ36,範囲CSV,29,FALSE)))</f>
        <v/>
      </c>
      <c r="AF36" s="139" t="str">
        <f>IF($A36="","",IF(VLOOKUP(csv!$AJ36,範囲CSV,30,FALSE)="","",VLOOKUP(csv!$AJ36,範囲CSV,30,FALSE)))</f>
        <v/>
      </c>
      <c r="AG36" s="139" t="str">
        <f>IF($A36="","",IF(VLOOKUP(csv!$AJ36,範囲CSV,31,FALSE)="","",VLOOKUP(csv!$AJ36,範囲CSV,31,FALSE)))</f>
        <v/>
      </c>
      <c r="AH36" s="139" t="str">
        <f>IF($A36="","",IF(VLOOKUP(csv!$AJ36,範囲CSV,32,FALSE)="","",VLOOKUP(csv!$AJ36,範囲CSV,32,FALSE)))</f>
        <v/>
      </c>
      <c r="AI36" s="139" t="str">
        <f>IF($A36="","",IF(VLOOKUP(csv!$AJ36,範囲CSV,33,FALSE)="","",VLOOKUP(csv!$AJ36,範囲CSV,33,FALSE)))</f>
        <v/>
      </c>
      <c r="AJ36" s="139" t="str">
        <f>IF($A36="","",IF(VLOOKUP(csv!$AJ36,範囲CSV,34,FALSE)="","",VLOOKUP(csv!$AJ36,範囲CSV,34,FALSE)))</f>
        <v/>
      </c>
      <c r="AK36" s="139"/>
    </row>
    <row r="37" spans="1:37">
      <c r="A37" s="216" t="str">
        <f>IF(csv!AJ37&lt;=csv!A$401,csv!AO37,"")</f>
        <v/>
      </c>
      <c r="B37" s="216" t="str">
        <f>IF($A37="","",IF(VLOOKUP(csv!A$402,範囲CSV,2,FALSE)="","",VLOOKUP(csv!A$402,範囲CSV,2,FALSE)))</f>
        <v/>
      </c>
      <c r="C37" s="139" t="str">
        <f>IF($A37="","",IF(VLOOKUP(csv!$AJ37,範囲CSV,3,FALSE)="","",VLOOKUP(csv!$AJ37,範囲CSV,3,FALSE)))</f>
        <v/>
      </c>
      <c r="D37" s="139" t="str">
        <f>IF($A37="","",IF(VLOOKUP(csv!$AJ37,範囲CSV,4,FALSE)="","",VLOOKUP(csv!$AJ37,範囲CSV,4,FALSE)))</f>
        <v/>
      </c>
      <c r="E37" s="139" t="str">
        <f>IF($A37="","",IF(VLOOKUP(csv!$AJ37,範囲CSV,5,FALSE)="","",IF(VLOOKUP(csv!$AJ37,範囲CSV,5,FALSE)&gt;10000,"",VLOOKUP(csv!$AJ37,範囲CSV,5,FALSE))))</f>
        <v/>
      </c>
      <c r="F37" s="139" t="str">
        <f>IF($A37="","",IF(VLOOKUP(csv!$AJ37,範囲CSV,6,FALSE)="","",VLOOKUP(csv!$AJ37,範囲CSV,6,FALSE)))</f>
        <v/>
      </c>
      <c r="G37" s="139" t="str">
        <f>IF(A37="","",IF(VLOOKUP(csv!$AJ37,範囲CSV,7,FALSE)="","",VLOOKUP(csv!$AJ37,範囲CSV,7,FALSE)))</f>
        <v/>
      </c>
      <c r="H37" s="139" t="str">
        <f>IF($A37="","",IF(VLOOKUP(csv!$AJ37,範囲CSV,8,FALSE)="","",VLOOKUP(csv!$AJ37,範囲CSV,8,FALSE)))</f>
        <v/>
      </c>
      <c r="I37" s="216"/>
      <c r="J37" s="216"/>
      <c r="K37" s="139" t="str">
        <f>IF(A37="","",IF(VLOOKUP(csv!$AJ37,範囲CSV,9,FALSE)="","",VLOOKUP(csv!$AJ37,範囲CSV,9,FALSE)))</f>
        <v/>
      </c>
      <c r="L37" s="139" t="str">
        <f>IF($A37="","",IF(VLOOKUP(csv!$AJ37,範囲CSV,10,FALSE)="","",VLOOKUP(csv!$AJ37,範囲CSV,10,FALSE)))</f>
        <v/>
      </c>
      <c r="M37" s="216" t="str">
        <f t="shared" si="0"/>
        <v/>
      </c>
      <c r="N37" s="216" t="str">
        <f t="shared" si="1"/>
        <v/>
      </c>
      <c r="O37" s="139" t="str">
        <f>IF($A37="","",IF(VLOOKUP(csv!$AJ37,範囲CSV,13,FALSE)="","",VLOOKUP(csv!$AJ37,範囲CSV,13,FALSE)))</f>
        <v/>
      </c>
      <c r="P37" s="139" t="str">
        <f>IF($A37="","",IF(VLOOKUP(csv!$AJ37,範囲CSV,14,FALSE)="","",VLOOKUP(csv!$AJ37,範囲CSV,14,FALSE)))</f>
        <v/>
      </c>
      <c r="Q37" s="139" t="str">
        <f>IF($A37="","",IF(VLOOKUP(csv!$AJ37,範囲CSV,15,FALSE)="","",VLOOKUP(csv!$AJ37,範囲CSV,15,FALSE)))</f>
        <v/>
      </c>
      <c r="R37" s="139" t="str">
        <f>IF($A37="","",IF(VLOOKUP(csv!$AJ37,範囲CSV,16,FALSE)="","",VLOOKUP(csv!$AJ37,範囲CSV,16,FALSE)))</f>
        <v/>
      </c>
      <c r="S37" s="139" t="str">
        <f>IF($A37="","",IF(VLOOKUP(csv!$AJ37,範囲CSV,17,FALSE)="","",VLOOKUP(csv!$AJ37,範囲CSV,17,FALSE)))</f>
        <v/>
      </c>
      <c r="T37" s="139" t="str">
        <f>IF($A37="","",IF(VLOOKUP(csv!$AJ37,範囲CSV,18,FALSE)="","",VLOOKUP(csv!$AJ37,範囲CSV,18,FALSE)))</f>
        <v/>
      </c>
      <c r="U37" s="139" t="str">
        <f>IF($A37="","",IF(VLOOKUP(csv!$AJ37,範囲CSV,19,FALSE)="","",VLOOKUP(csv!$AJ37,範囲CSV,19,FALSE)))</f>
        <v/>
      </c>
      <c r="V37" s="139" t="str">
        <f>IF($A37="","",IF(VLOOKUP(csv!$AJ37,範囲CSV,20,FALSE)="","",VLOOKUP(csv!$AJ37,範囲CSV,20,FALSE)))</f>
        <v/>
      </c>
      <c r="W37" s="139" t="str">
        <f>IF($A37="","",IF(VLOOKUP(csv!$AJ37,範囲CSV,21,FALSE)="","",VLOOKUP(csv!$AJ37,範囲CSV,21,FALSE)))</f>
        <v/>
      </c>
      <c r="X37" s="139" t="str">
        <f>IF($A37="","",IF(VLOOKUP(csv!$AJ37,範囲CSV,22,FALSE)="","",VLOOKUP(csv!$AJ37,範囲CSV,22,FALSE)))</f>
        <v/>
      </c>
      <c r="Y37" s="139" t="str">
        <f>IF($A37="","",IF(VLOOKUP(csv!$AJ37,範囲CSV,23,FALSE)="","",VLOOKUP(csv!$AJ37,範囲CSV,23,FALSE)))</f>
        <v/>
      </c>
      <c r="Z37" s="139" t="str">
        <f>IF($A37="","",IF(VLOOKUP(csv!$AJ37,範囲CSV,24,FALSE)="","",VLOOKUP(csv!$AJ37,範囲CSV,24,FALSE)))</f>
        <v/>
      </c>
      <c r="AA37" s="139" t="str">
        <f>IF($A37="","",IF(VLOOKUP(csv!$AJ37,範囲CSV,25,FALSE)="","",VLOOKUP(csv!$AJ37,範囲CSV,25,FALSE)))</f>
        <v/>
      </c>
      <c r="AB37" s="139" t="str">
        <f>IF($A37="","",IF(VLOOKUP(csv!$AJ37,範囲CSV,26,FALSE)="","",VLOOKUP(csv!$AJ37,範囲CSV,26,FALSE)))</f>
        <v/>
      </c>
      <c r="AC37" s="139" t="str">
        <f>IF($A37="","",IF(VLOOKUP(csv!$AJ37,範囲CSV,27,FALSE)="","",VLOOKUP(csv!$AJ37,範囲CSV,27,FALSE)))</f>
        <v/>
      </c>
      <c r="AD37" s="139" t="str">
        <f>IF($A37="","",IF(VLOOKUP(csv!$AJ37,範囲CSV,28,FALSE)="","",VLOOKUP(csv!$AJ37,範囲CSV,28,FALSE)))</f>
        <v/>
      </c>
      <c r="AE37" s="139" t="str">
        <f>IF($A37="","",IF(VLOOKUP(csv!$AJ37,範囲CSV,29,FALSE)="","",VLOOKUP(csv!$AJ37,範囲CSV,29,FALSE)))</f>
        <v/>
      </c>
      <c r="AF37" s="139" t="str">
        <f>IF($A37="","",IF(VLOOKUP(csv!$AJ37,範囲CSV,30,FALSE)="","",VLOOKUP(csv!$AJ37,範囲CSV,30,FALSE)))</f>
        <v/>
      </c>
      <c r="AG37" s="139" t="str">
        <f>IF($A37="","",IF(VLOOKUP(csv!$AJ37,範囲CSV,31,FALSE)="","",VLOOKUP(csv!$AJ37,範囲CSV,31,FALSE)))</f>
        <v/>
      </c>
      <c r="AH37" s="139" t="str">
        <f>IF($A37="","",IF(VLOOKUP(csv!$AJ37,範囲CSV,32,FALSE)="","",VLOOKUP(csv!$AJ37,範囲CSV,32,FALSE)))</f>
        <v/>
      </c>
      <c r="AI37" s="139" t="str">
        <f>IF($A37="","",IF(VLOOKUP(csv!$AJ37,範囲CSV,33,FALSE)="","",VLOOKUP(csv!$AJ37,範囲CSV,33,FALSE)))</f>
        <v/>
      </c>
      <c r="AJ37" s="139" t="str">
        <f>IF($A37="","",IF(VLOOKUP(csv!$AJ37,範囲CSV,34,FALSE)="","",VLOOKUP(csv!$AJ37,範囲CSV,34,FALSE)))</f>
        <v/>
      </c>
      <c r="AK37" s="139"/>
    </row>
    <row r="38" spans="1:37">
      <c r="A38" s="216" t="str">
        <f>IF(csv!AJ38&lt;=csv!A$401,csv!AO38,"")</f>
        <v/>
      </c>
      <c r="B38" s="216" t="str">
        <f>IF($A38="","",IF(VLOOKUP(csv!A$402,範囲CSV,2,FALSE)="","",VLOOKUP(csv!A$402,範囲CSV,2,FALSE)))</f>
        <v/>
      </c>
      <c r="C38" s="139" t="str">
        <f>IF($A38="","",IF(VLOOKUP(csv!$AJ38,範囲CSV,3,FALSE)="","",VLOOKUP(csv!$AJ38,範囲CSV,3,FALSE)))</f>
        <v/>
      </c>
      <c r="D38" s="139" t="str">
        <f>IF($A38="","",IF(VLOOKUP(csv!$AJ38,範囲CSV,4,FALSE)="","",VLOOKUP(csv!$AJ38,範囲CSV,4,FALSE)))</f>
        <v/>
      </c>
      <c r="E38" s="139" t="str">
        <f>IF($A38="","",IF(VLOOKUP(csv!$AJ38,範囲CSV,5,FALSE)="","",IF(VLOOKUP(csv!$AJ38,範囲CSV,5,FALSE)&gt;10000,"",VLOOKUP(csv!$AJ38,範囲CSV,5,FALSE))))</f>
        <v/>
      </c>
      <c r="F38" s="139" t="str">
        <f>IF($A38="","",IF(VLOOKUP(csv!$AJ38,範囲CSV,6,FALSE)="","",VLOOKUP(csv!$AJ38,範囲CSV,6,FALSE)))</f>
        <v/>
      </c>
      <c r="G38" s="139" t="str">
        <f>IF(A38="","",IF(VLOOKUP(csv!$AJ38,範囲CSV,7,FALSE)="","",VLOOKUP(csv!$AJ38,範囲CSV,7,FALSE)))</f>
        <v/>
      </c>
      <c r="H38" s="139" t="str">
        <f>IF($A38="","",IF(VLOOKUP(csv!$AJ38,範囲CSV,8,FALSE)="","",VLOOKUP(csv!$AJ38,範囲CSV,8,FALSE)))</f>
        <v/>
      </c>
      <c r="I38" s="216"/>
      <c r="J38" s="216"/>
      <c r="K38" s="139" t="str">
        <f>IF(A38="","",IF(VLOOKUP(csv!$AJ38,範囲CSV,9,FALSE)="","",VLOOKUP(csv!$AJ38,範囲CSV,9,FALSE)))</f>
        <v/>
      </c>
      <c r="L38" s="139" t="str">
        <f>IF($A38="","",IF(VLOOKUP(csv!$AJ38,範囲CSV,10,FALSE)="","",VLOOKUP(csv!$AJ38,範囲CSV,10,FALSE)))</f>
        <v/>
      </c>
      <c r="M38" s="216" t="str">
        <f t="shared" si="0"/>
        <v/>
      </c>
      <c r="N38" s="216" t="str">
        <f t="shared" si="1"/>
        <v/>
      </c>
      <c r="O38" s="139" t="str">
        <f>IF($A38="","",IF(VLOOKUP(csv!$AJ38,範囲CSV,13,FALSE)="","",VLOOKUP(csv!$AJ38,範囲CSV,13,FALSE)))</f>
        <v/>
      </c>
      <c r="P38" s="139" t="str">
        <f>IF($A38="","",IF(VLOOKUP(csv!$AJ38,範囲CSV,14,FALSE)="","",VLOOKUP(csv!$AJ38,範囲CSV,14,FALSE)))</f>
        <v/>
      </c>
      <c r="Q38" s="139" t="str">
        <f>IF($A38="","",IF(VLOOKUP(csv!$AJ38,範囲CSV,15,FALSE)="","",VLOOKUP(csv!$AJ38,範囲CSV,15,FALSE)))</f>
        <v/>
      </c>
      <c r="R38" s="139" t="str">
        <f>IF($A38="","",IF(VLOOKUP(csv!$AJ38,範囲CSV,16,FALSE)="","",VLOOKUP(csv!$AJ38,範囲CSV,16,FALSE)))</f>
        <v/>
      </c>
      <c r="S38" s="139" t="str">
        <f>IF($A38="","",IF(VLOOKUP(csv!$AJ38,範囲CSV,17,FALSE)="","",VLOOKUP(csv!$AJ38,範囲CSV,17,FALSE)))</f>
        <v/>
      </c>
      <c r="T38" s="139" t="str">
        <f>IF($A38="","",IF(VLOOKUP(csv!$AJ38,範囲CSV,18,FALSE)="","",VLOOKUP(csv!$AJ38,範囲CSV,18,FALSE)))</f>
        <v/>
      </c>
      <c r="U38" s="139" t="str">
        <f>IF($A38="","",IF(VLOOKUP(csv!$AJ38,範囲CSV,19,FALSE)="","",VLOOKUP(csv!$AJ38,範囲CSV,19,FALSE)))</f>
        <v/>
      </c>
      <c r="V38" s="139" t="str">
        <f>IF($A38="","",IF(VLOOKUP(csv!$AJ38,範囲CSV,20,FALSE)="","",VLOOKUP(csv!$AJ38,範囲CSV,20,FALSE)))</f>
        <v/>
      </c>
      <c r="W38" s="139" t="str">
        <f>IF($A38="","",IF(VLOOKUP(csv!$AJ38,範囲CSV,21,FALSE)="","",VLOOKUP(csv!$AJ38,範囲CSV,21,FALSE)))</f>
        <v/>
      </c>
      <c r="X38" s="139" t="str">
        <f>IF($A38="","",IF(VLOOKUP(csv!$AJ38,範囲CSV,22,FALSE)="","",VLOOKUP(csv!$AJ38,範囲CSV,22,FALSE)))</f>
        <v/>
      </c>
      <c r="Y38" s="139" t="str">
        <f>IF($A38="","",IF(VLOOKUP(csv!$AJ38,範囲CSV,23,FALSE)="","",VLOOKUP(csv!$AJ38,範囲CSV,23,FALSE)))</f>
        <v/>
      </c>
      <c r="Z38" s="139" t="str">
        <f>IF($A38="","",IF(VLOOKUP(csv!$AJ38,範囲CSV,24,FALSE)="","",VLOOKUP(csv!$AJ38,範囲CSV,24,FALSE)))</f>
        <v/>
      </c>
      <c r="AA38" s="139" t="str">
        <f>IF($A38="","",IF(VLOOKUP(csv!$AJ38,範囲CSV,25,FALSE)="","",VLOOKUP(csv!$AJ38,範囲CSV,25,FALSE)))</f>
        <v/>
      </c>
      <c r="AB38" s="139" t="str">
        <f>IF($A38="","",IF(VLOOKUP(csv!$AJ38,範囲CSV,26,FALSE)="","",VLOOKUP(csv!$AJ38,範囲CSV,26,FALSE)))</f>
        <v/>
      </c>
      <c r="AC38" s="139" t="str">
        <f>IF($A38="","",IF(VLOOKUP(csv!$AJ38,範囲CSV,27,FALSE)="","",VLOOKUP(csv!$AJ38,範囲CSV,27,FALSE)))</f>
        <v/>
      </c>
      <c r="AD38" s="139" t="str">
        <f>IF($A38="","",IF(VLOOKUP(csv!$AJ38,範囲CSV,28,FALSE)="","",VLOOKUP(csv!$AJ38,範囲CSV,28,FALSE)))</f>
        <v/>
      </c>
      <c r="AE38" s="139" t="str">
        <f>IF($A38="","",IF(VLOOKUP(csv!$AJ38,範囲CSV,29,FALSE)="","",VLOOKUP(csv!$AJ38,範囲CSV,29,FALSE)))</f>
        <v/>
      </c>
      <c r="AF38" s="139" t="str">
        <f>IF($A38="","",IF(VLOOKUP(csv!$AJ38,範囲CSV,30,FALSE)="","",VLOOKUP(csv!$AJ38,範囲CSV,30,FALSE)))</f>
        <v/>
      </c>
      <c r="AG38" s="139" t="str">
        <f>IF($A38="","",IF(VLOOKUP(csv!$AJ38,範囲CSV,31,FALSE)="","",VLOOKUP(csv!$AJ38,範囲CSV,31,FALSE)))</f>
        <v/>
      </c>
      <c r="AH38" s="139" t="str">
        <f>IF($A38="","",IF(VLOOKUP(csv!$AJ38,範囲CSV,32,FALSE)="","",VLOOKUP(csv!$AJ38,範囲CSV,32,FALSE)))</f>
        <v/>
      </c>
      <c r="AI38" s="139" t="str">
        <f>IF($A38="","",IF(VLOOKUP(csv!$AJ38,範囲CSV,33,FALSE)="","",VLOOKUP(csv!$AJ38,範囲CSV,33,FALSE)))</f>
        <v/>
      </c>
      <c r="AJ38" s="139" t="str">
        <f>IF($A38="","",IF(VLOOKUP(csv!$AJ38,範囲CSV,34,FALSE)="","",VLOOKUP(csv!$AJ38,範囲CSV,34,FALSE)))</f>
        <v/>
      </c>
      <c r="AK38" s="139"/>
    </row>
    <row r="39" spans="1:37">
      <c r="A39" s="216" t="str">
        <f>IF(csv!AJ39&lt;=csv!A$401,csv!AO39,"")</f>
        <v/>
      </c>
      <c r="B39" s="216" t="str">
        <f>IF($A39="","",IF(VLOOKUP(csv!A$402,範囲CSV,2,FALSE)="","",VLOOKUP(csv!A$402,範囲CSV,2,FALSE)))</f>
        <v/>
      </c>
      <c r="C39" s="139" t="str">
        <f>IF($A39="","",IF(VLOOKUP(csv!$AJ39,範囲CSV,3,FALSE)="","",VLOOKUP(csv!$AJ39,範囲CSV,3,FALSE)))</f>
        <v/>
      </c>
      <c r="D39" s="139" t="str">
        <f>IF($A39="","",IF(VLOOKUP(csv!$AJ39,範囲CSV,4,FALSE)="","",VLOOKUP(csv!$AJ39,範囲CSV,4,FALSE)))</f>
        <v/>
      </c>
      <c r="E39" s="139" t="str">
        <f>IF($A39="","",IF(VLOOKUP(csv!$AJ39,範囲CSV,5,FALSE)="","",IF(VLOOKUP(csv!$AJ39,範囲CSV,5,FALSE)&gt;10000,"",VLOOKUP(csv!$AJ39,範囲CSV,5,FALSE))))</f>
        <v/>
      </c>
      <c r="F39" s="139" t="str">
        <f>IF($A39="","",IF(VLOOKUP(csv!$AJ39,範囲CSV,6,FALSE)="","",VLOOKUP(csv!$AJ39,範囲CSV,6,FALSE)))</f>
        <v/>
      </c>
      <c r="G39" s="139" t="str">
        <f>IF(A39="","",IF(VLOOKUP(csv!$AJ39,範囲CSV,7,FALSE)="","",VLOOKUP(csv!$AJ39,範囲CSV,7,FALSE)))</f>
        <v/>
      </c>
      <c r="H39" s="139" t="str">
        <f>IF($A39="","",IF(VLOOKUP(csv!$AJ39,範囲CSV,8,FALSE)="","",VLOOKUP(csv!$AJ39,範囲CSV,8,FALSE)))</f>
        <v/>
      </c>
      <c r="I39" s="216"/>
      <c r="J39" s="216"/>
      <c r="K39" s="139" t="str">
        <f>IF(A39="","",IF(VLOOKUP(csv!$AJ39,範囲CSV,9,FALSE)="","",VLOOKUP(csv!$AJ39,範囲CSV,9,FALSE)))</f>
        <v/>
      </c>
      <c r="L39" s="139" t="str">
        <f>IF($A39="","",IF(VLOOKUP(csv!$AJ39,範囲CSV,10,FALSE)="","",VLOOKUP(csv!$AJ39,範囲CSV,10,FALSE)))</f>
        <v/>
      </c>
      <c r="M39" s="216" t="str">
        <f t="shared" si="0"/>
        <v/>
      </c>
      <c r="N39" s="216" t="str">
        <f t="shared" si="1"/>
        <v/>
      </c>
      <c r="O39" s="139" t="str">
        <f>IF($A39="","",IF(VLOOKUP(csv!$AJ39,範囲CSV,13,FALSE)="","",VLOOKUP(csv!$AJ39,範囲CSV,13,FALSE)))</f>
        <v/>
      </c>
      <c r="P39" s="139" t="str">
        <f>IF($A39="","",IF(VLOOKUP(csv!$AJ39,範囲CSV,14,FALSE)="","",VLOOKUP(csv!$AJ39,範囲CSV,14,FALSE)))</f>
        <v/>
      </c>
      <c r="Q39" s="139" t="str">
        <f>IF($A39="","",IF(VLOOKUP(csv!$AJ39,範囲CSV,15,FALSE)="","",VLOOKUP(csv!$AJ39,範囲CSV,15,FALSE)))</f>
        <v/>
      </c>
      <c r="R39" s="139" t="str">
        <f>IF($A39="","",IF(VLOOKUP(csv!$AJ39,範囲CSV,16,FALSE)="","",VLOOKUP(csv!$AJ39,範囲CSV,16,FALSE)))</f>
        <v/>
      </c>
      <c r="S39" s="139" t="str">
        <f>IF($A39="","",IF(VLOOKUP(csv!$AJ39,範囲CSV,17,FALSE)="","",VLOOKUP(csv!$AJ39,範囲CSV,17,FALSE)))</f>
        <v/>
      </c>
      <c r="T39" s="139" t="str">
        <f>IF($A39="","",IF(VLOOKUP(csv!$AJ39,範囲CSV,18,FALSE)="","",VLOOKUP(csv!$AJ39,範囲CSV,18,FALSE)))</f>
        <v/>
      </c>
      <c r="U39" s="139" t="str">
        <f>IF($A39="","",IF(VLOOKUP(csv!$AJ39,範囲CSV,19,FALSE)="","",VLOOKUP(csv!$AJ39,範囲CSV,19,FALSE)))</f>
        <v/>
      </c>
      <c r="V39" s="139" t="str">
        <f>IF($A39="","",IF(VLOOKUP(csv!$AJ39,範囲CSV,20,FALSE)="","",VLOOKUP(csv!$AJ39,範囲CSV,20,FALSE)))</f>
        <v/>
      </c>
      <c r="W39" s="139" t="str">
        <f>IF($A39="","",IF(VLOOKUP(csv!$AJ39,範囲CSV,21,FALSE)="","",VLOOKUP(csv!$AJ39,範囲CSV,21,FALSE)))</f>
        <v/>
      </c>
      <c r="X39" s="139" t="str">
        <f>IF($A39="","",IF(VLOOKUP(csv!$AJ39,範囲CSV,22,FALSE)="","",VLOOKUP(csv!$AJ39,範囲CSV,22,FALSE)))</f>
        <v/>
      </c>
      <c r="Y39" s="139" t="str">
        <f>IF($A39="","",IF(VLOOKUP(csv!$AJ39,範囲CSV,23,FALSE)="","",VLOOKUP(csv!$AJ39,範囲CSV,23,FALSE)))</f>
        <v/>
      </c>
      <c r="Z39" s="139" t="str">
        <f>IF($A39="","",IF(VLOOKUP(csv!$AJ39,範囲CSV,24,FALSE)="","",VLOOKUP(csv!$AJ39,範囲CSV,24,FALSE)))</f>
        <v/>
      </c>
      <c r="AA39" s="139" t="str">
        <f>IF($A39="","",IF(VLOOKUP(csv!$AJ39,範囲CSV,25,FALSE)="","",VLOOKUP(csv!$AJ39,範囲CSV,25,FALSE)))</f>
        <v/>
      </c>
      <c r="AB39" s="139" t="str">
        <f>IF($A39="","",IF(VLOOKUP(csv!$AJ39,範囲CSV,26,FALSE)="","",VLOOKUP(csv!$AJ39,範囲CSV,26,FALSE)))</f>
        <v/>
      </c>
      <c r="AC39" s="139" t="str">
        <f>IF($A39="","",IF(VLOOKUP(csv!$AJ39,範囲CSV,27,FALSE)="","",VLOOKUP(csv!$AJ39,範囲CSV,27,FALSE)))</f>
        <v/>
      </c>
      <c r="AD39" s="139" t="str">
        <f>IF($A39="","",IF(VLOOKUP(csv!$AJ39,範囲CSV,28,FALSE)="","",VLOOKUP(csv!$AJ39,範囲CSV,28,FALSE)))</f>
        <v/>
      </c>
      <c r="AE39" s="139" t="str">
        <f>IF($A39="","",IF(VLOOKUP(csv!$AJ39,範囲CSV,29,FALSE)="","",VLOOKUP(csv!$AJ39,範囲CSV,29,FALSE)))</f>
        <v/>
      </c>
      <c r="AF39" s="139" t="str">
        <f>IF($A39="","",IF(VLOOKUP(csv!$AJ39,範囲CSV,30,FALSE)="","",VLOOKUP(csv!$AJ39,範囲CSV,30,FALSE)))</f>
        <v/>
      </c>
      <c r="AG39" s="139" t="str">
        <f>IF($A39="","",IF(VLOOKUP(csv!$AJ39,範囲CSV,31,FALSE)="","",VLOOKUP(csv!$AJ39,範囲CSV,31,FALSE)))</f>
        <v/>
      </c>
      <c r="AH39" s="139" t="str">
        <f>IF($A39="","",IF(VLOOKUP(csv!$AJ39,範囲CSV,32,FALSE)="","",VLOOKUP(csv!$AJ39,範囲CSV,32,FALSE)))</f>
        <v/>
      </c>
      <c r="AI39" s="139" t="str">
        <f>IF($A39="","",IF(VLOOKUP(csv!$AJ39,範囲CSV,33,FALSE)="","",VLOOKUP(csv!$AJ39,範囲CSV,33,FALSE)))</f>
        <v/>
      </c>
      <c r="AJ39" s="139" t="str">
        <f>IF($A39="","",IF(VLOOKUP(csv!$AJ39,範囲CSV,34,FALSE)="","",VLOOKUP(csv!$AJ39,範囲CSV,34,FALSE)))</f>
        <v/>
      </c>
      <c r="AK39" s="139"/>
    </row>
    <row r="40" spans="1:37">
      <c r="A40" s="216" t="str">
        <f>IF(csv!AJ40&lt;=csv!A$401,csv!AO40,"")</f>
        <v/>
      </c>
      <c r="B40" s="216" t="str">
        <f>IF($A40="","",IF(VLOOKUP(csv!A$402,範囲CSV,2,FALSE)="","",VLOOKUP(csv!A$402,範囲CSV,2,FALSE)))</f>
        <v/>
      </c>
      <c r="C40" s="139" t="str">
        <f>IF($A40="","",IF(VLOOKUP(csv!$AJ40,範囲CSV,3,FALSE)="","",VLOOKUP(csv!$AJ40,範囲CSV,3,FALSE)))</f>
        <v/>
      </c>
      <c r="D40" s="139" t="str">
        <f>IF($A40="","",IF(VLOOKUP(csv!$AJ40,範囲CSV,4,FALSE)="","",VLOOKUP(csv!$AJ40,範囲CSV,4,FALSE)))</f>
        <v/>
      </c>
      <c r="E40" s="139" t="str">
        <f>IF($A40="","",IF(VLOOKUP(csv!$AJ40,範囲CSV,5,FALSE)="","",IF(VLOOKUP(csv!$AJ40,範囲CSV,5,FALSE)&gt;10000,"",VLOOKUP(csv!$AJ40,範囲CSV,5,FALSE))))</f>
        <v/>
      </c>
      <c r="F40" s="139" t="str">
        <f>IF($A40="","",IF(VLOOKUP(csv!$AJ40,範囲CSV,6,FALSE)="","",VLOOKUP(csv!$AJ40,範囲CSV,6,FALSE)))</f>
        <v/>
      </c>
      <c r="G40" s="139" t="str">
        <f>IF(A40="","",IF(VLOOKUP(csv!$AJ40,範囲CSV,7,FALSE)="","",VLOOKUP(csv!$AJ40,範囲CSV,7,FALSE)))</f>
        <v/>
      </c>
      <c r="H40" s="139" t="str">
        <f>IF($A40="","",IF(VLOOKUP(csv!$AJ40,範囲CSV,8,FALSE)="","",VLOOKUP(csv!$AJ40,範囲CSV,8,FALSE)))</f>
        <v/>
      </c>
      <c r="I40" s="216"/>
      <c r="J40" s="216"/>
      <c r="K40" s="139" t="str">
        <f>IF(A40="","",IF(VLOOKUP(csv!$AJ40,範囲CSV,9,FALSE)="","",VLOOKUP(csv!$AJ40,範囲CSV,9,FALSE)))</f>
        <v/>
      </c>
      <c r="L40" s="139" t="str">
        <f>IF($A40="","",IF(VLOOKUP(csv!$AJ40,範囲CSV,10,FALSE)="","",VLOOKUP(csv!$AJ40,範囲CSV,10,FALSE)))</f>
        <v/>
      </c>
      <c r="M40" s="216" t="str">
        <f t="shared" si="0"/>
        <v/>
      </c>
      <c r="N40" s="216" t="str">
        <f t="shared" si="1"/>
        <v/>
      </c>
      <c r="O40" s="139" t="str">
        <f>IF($A40="","",IF(VLOOKUP(csv!$AJ40,範囲CSV,13,FALSE)="","",VLOOKUP(csv!$AJ40,範囲CSV,13,FALSE)))</f>
        <v/>
      </c>
      <c r="P40" s="139" t="str">
        <f>IF($A40="","",IF(VLOOKUP(csv!$AJ40,範囲CSV,14,FALSE)="","",VLOOKUP(csv!$AJ40,範囲CSV,14,FALSE)))</f>
        <v/>
      </c>
      <c r="Q40" s="139" t="str">
        <f>IF($A40="","",IF(VLOOKUP(csv!$AJ40,範囲CSV,15,FALSE)="","",VLOOKUP(csv!$AJ40,範囲CSV,15,FALSE)))</f>
        <v/>
      </c>
      <c r="R40" s="139" t="str">
        <f>IF($A40="","",IF(VLOOKUP(csv!$AJ40,範囲CSV,16,FALSE)="","",VLOOKUP(csv!$AJ40,範囲CSV,16,FALSE)))</f>
        <v/>
      </c>
      <c r="S40" s="139" t="str">
        <f>IF($A40="","",IF(VLOOKUP(csv!$AJ40,範囲CSV,17,FALSE)="","",VLOOKUP(csv!$AJ40,範囲CSV,17,FALSE)))</f>
        <v/>
      </c>
      <c r="T40" s="139" t="str">
        <f>IF($A40="","",IF(VLOOKUP(csv!$AJ40,範囲CSV,18,FALSE)="","",VLOOKUP(csv!$AJ40,範囲CSV,18,FALSE)))</f>
        <v/>
      </c>
      <c r="U40" s="139" t="str">
        <f>IF($A40="","",IF(VLOOKUP(csv!$AJ40,範囲CSV,19,FALSE)="","",VLOOKUP(csv!$AJ40,範囲CSV,19,FALSE)))</f>
        <v/>
      </c>
      <c r="V40" s="139" t="str">
        <f>IF($A40="","",IF(VLOOKUP(csv!$AJ40,範囲CSV,20,FALSE)="","",VLOOKUP(csv!$AJ40,範囲CSV,20,FALSE)))</f>
        <v/>
      </c>
      <c r="W40" s="139" t="str">
        <f>IF($A40="","",IF(VLOOKUP(csv!$AJ40,範囲CSV,21,FALSE)="","",VLOOKUP(csv!$AJ40,範囲CSV,21,FALSE)))</f>
        <v/>
      </c>
      <c r="X40" s="139" t="str">
        <f>IF($A40="","",IF(VLOOKUP(csv!$AJ40,範囲CSV,22,FALSE)="","",VLOOKUP(csv!$AJ40,範囲CSV,22,FALSE)))</f>
        <v/>
      </c>
      <c r="Y40" s="139" t="str">
        <f>IF($A40="","",IF(VLOOKUP(csv!$AJ40,範囲CSV,23,FALSE)="","",VLOOKUP(csv!$AJ40,範囲CSV,23,FALSE)))</f>
        <v/>
      </c>
      <c r="Z40" s="139" t="str">
        <f>IF($A40="","",IF(VLOOKUP(csv!$AJ40,範囲CSV,24,FALSE)="","",VLOOKUP(csv!$AJ40,範囲CSV,24,FALSE)))</f>
        <v/>
      </c>
      <c r="AA40" s="139" t="str">
        <f>IF($A40="","",IF(VLOOKUP(csv!$AJ40,範囲CSV,25,FALSE)="","",VLOOKUP(csv!$AJ40,範囲CSV,25,FALSE)))</f>
        <v/>
      </c>
      <c r="AB40" s="139" t="str">
        <f>IF($A40="","",IF(VLOOKUP(csv!$AJ40,範囲CSV,26,FALSE)="","",VLOOKUP(csv!$AJ40,範囲CSV,26,FALSE)))</f>
        <v/>
      </c>
      <c r="AC40" s="139" t="str">
        <f>IF($A40="","",IF(VLOOKUP(csv!$AJ40,範囲CSV,27,FALSE)="","",VLOOKUP(csv!$AJ40,範囲CSV,27,FALSE)))</f>
        <v/>
      </c>
      <c r="AD40" s="139" t="str">
        <f>IF($A40="","",IF(VLOOKUP(csv!$AJ40,範囲CSV,28,FALSE)="","",VLOOKUP(csv!$AJ40,範囲CSV,28,FALSE)))</f>
        <v/>
      </c>
      <c r="AE40" s="139" t="str">
        <f>IF($A40="","",IF(VLOOKUP(csv!$AJ40,範囲CSV,29,FALSE)="","",VLOOKUP(csv!$AJ40,範囲CSV,29,FALSE)))</f>
        <v/>
      </c>
      <c r="AF40" s="139" t="str">
        <f>IF($A40="","",IF(VLOOKUP(csv!$AJ40,範囲CSV,30,FALSE)="","",VLOOKUP(csv!$AJ40,範囲CSV,30,FALSE)))</f>
        <v/>
      </c>
      <c r="AG40" s="139" t="str">
        <f>IF($A40="","",IF(VLOOKUP(csv!$AJ40,範囲CSV,31,FALSE)="","",VLOOKUP(csv!$AJ40,範囲CSV,31,FALSE)))</f>
        <v/>
      </c>
      <c r="AH40" s="139" t="str">
        <f>IF($A40="","",IF(VLOOKUP(csv!$AJ40,範囲CSV,32,FALSE)="","",VLOOKUP(csv!$AJ40,範囲CSV,32,FALSE)))</f>
        <v/>
      </c>
      <c r="AI40" s="139" t="str">
        <f>IF($A40="","",IF(VLOOKUP(csv!$AJ40,範囲CSV,33,FALSE)="","",VLOOKUP(csv!$AJ40,範囲CSV,33,FALSE)))</f>
        <v/>
      </c>
      <c r="AJ40" s="139" t="str">
        <f>IF($A40="","",IF(VLOOKUP(csv!$AJ40,範囲CSV,34,FALSE)="","",VLOOKUP(csv!$AJ40,範囲CSV,34,FALSE)))</f>
        <v/>
      </c>
      <c r="AK40" s="139"/>
    </row>
    <row r="41" spans="1:37">
      <c r="A41" s="216" t="str">
        <f>IF(csv!AJ41&lt;=csv!A$401,csv!AO41,"")</f>
        <v/>
      </c>
      <c r="B41" s="216" t="str">
        <f>IF($A41="","",IF(VLOOKUP(csv!A$402,範囲CSV,2,FALSE)="","",VLOOKUP(csv!A$402,範囲CSV,2,FALSE)))</f>
        <v/>
      </c>
      <c r="C41" s="139" t="str">
        <f>IF($A41="","",IF(VLOOKUP(csv!$AJ41,範囲CSV,3,FALSE)="","",VLOOKUP(csv!$AJ41,範囲CSV,3,FALSE)))</f>
        <v/>
      </c>
      <c r="D41" s="139" t="str">
        <f>IF($A41="","",IF(VLOOKUP(csv!$AJ41,範囲CSV,4,FALSE)="","",VLOOKUP(csv!$AJ41,範囲CSV,4,FALSE)))</f>
        <v/>
      </c>
      <c r="E41" s="139" t="str">
        <f>IF($A41="","",IF(VLOOKUP(csv!$AJ41,範囲CSV,5,FALSE)="","",IF(VLOOKUP(csv!$AJ41,範囲CSV,5,FALSE)&gt;10000,"",VLOOKUP(csv!$AJ41,範囲CSV,5,FALSE))))</f>
        <v/>
      </c>
      <c r="F41" s="139" t="str">
        <f>IF($A41="","",IF(VLOOKUP(csv!$AJ41,範囲CSV,6,FALSE)="","",VLOOKUP(csv!$AJ41,範囲CSV,6,FALSE)))</f>
        <v/>
      </c>
      <c r="G41" s="139" t="str">
        <f>IF(A41="","",IF(VLOOKUP(csv!$AJ41,範囲CSV,7,FALSE)="","",VLOOKUP(csv!$AJ41,範囲CSV,7,FALSE)))</f>
        <v/>
      </c>
      <c r="H41" s="139" t="str">
        <f>IF($A41="","",IF(VLOOKUP(csv!$AJ41,範囲CSV,8,FALSE)="","",VLOOKUP(csv!$AJ41,範囲CSV,8,FALSE)))</f>
        <v/>
      </c>
      <c r="I41" s="216"/>
      <c r="J41" s="216"/>
      <c r="K41" s="139" t="str">
        <f>IF(A41="","",IF(VLOOKUP(csv!$AJ41,範囲CSV,9,FALSE)="","",VLOOKUP(csv!$AJ41,範囲CSV,9,FALSE)))</f>
        <v/>
      </c>
      <c r="L41" s="139" t="str">
        <f>IF($A41="","",IF(VLOOKUP(csv!$AJ41,範囲CSV,10,FALSE)="","",VLOOKUP(csv!$AJ41,範囲CSV,10,FALSE)))</f>
        <v/>
      </c>
      <c r="M41" s="216" t="str">
        <f t="shared" si="0"/>
        <v/>
      </c>
      <c r="N41" s="216" t="str">
        <f t="shared" si="1"/>
        <v/>
      </c>
      <c r="O41" s="139" t="str">
        <f>IF($A41="","",IF(VLOOKUP(csv!$AJ41,範囲CSV,13,FALSE)="","",VLOOKUP(csv!$AJ41,範囲CSV,13,FALSE)))</f>
        <v/>
      </c>
      <c r="P41" s="139" t="str">
        <f>IF($A41="","",IF(VLOOKUP(csv!$AJ41,範囲CSV,14,FALSE)="","",VLOOKUP(csv!$AJ41,範囲CSV,14,FALSE)))</f>
        <v/>
      </c>
      <c r="Q41" s="139" t="str">
        <f>IF($A41="","",IF(VLOOKUP(csv!$AJ41,範囲CSV,15,FALSE)="","",VLOOKUP(csv!$AJ41,範囲CSV,15,FALSE)))</f>
        <v/>
      </c>
      <c r="R41" s="139" t="str">
        <f>IF($A41="","",IF(VLOOKUP(csv!$AJ41,範囲CSV,16,FALSE)="","",VLOOKUP(csv!$AJ41,範囲CSV,16,FALSE)))</f>
        <v/>
      </c>
      <c r="S41" s="139" t="str">
        <f>IF($A41="","",IF(VLOOKUP(csv!$AJ41,範囲CSV,17,FALSE)="","",VLOOKUP(csv!$AJ41,範囲CSV,17,FALSE)))</f>
        <v/>
      </c>
      <c r="T41" s="139" t="str">
        <f>IF($A41="","",IF(VLOOKUP(csv!$AJ41,範囲CSV,18,FALSE)="","",VLOOKUP(csv!$AJ41,範囲CSV,18,FALSE)))</f>
        <v/>
      </c>
      <c r="U41" s="139" t="str">
        <f>IF($A41="","",IF(VLOOKUP(csv!$AJ41,範囲CSV,19,FALSE)="","",VLOOKUP(csv!$AJ41,範囲CSV,19,FALSE)))</f>
        <v/>
      </c>
      <c r="V41" s="139" t="str">
        <f>IF($A41="","",IF(VLOOKUP(csv!$AJ41,範囲CSV,20,FALSE)="","",VLOOKUP(csv!$AJ41,範囲CSV,20,FALSE)))</f>
        <v/>
      </c>
      <c r="W41" s="139" t="str">
        <f>IF($A41="","",IF(VLOOKUP(csv!$AJ41,範囲CSV,21,FALSE)="","",VLOOKUP(csv!$AJ41,範囲CSV,21,FALSE)))</f>
        <v/>
      </c>
      <c r="X41" s="139" t="str">
        <f>IF($A41="","",IF(VLOOKUP(csv!$AJ41,範囲CSV,22,FALSE)="","",VLOOKUP(csv!$AJ41,範囲CSV,22,FALSE)))</f>
        <v/>
      </c>
      <c r="Y41" s="139" t="str">
        <f>IF($A41="","",IF(VLOOKUP(csv!$AJ41,範囲CSV,23,FALSE)="","",VLOOKUP(csv!$AJ41,範囲CSV,23,FALSE)))</f>
        <v/>
      </c>
      <c r="Z41" s="139" t="str">
        <f>IF($A41="","",IF(VLOOKUP(csv!$AJ41,範囲CSV,24,FALSE)="","",VLOOKUP(csv!$AJ41,範囲CSV,24,FALSE)))</f>
        <v/>
      </c>
      <c r="AA41" s="139" t="str">
        <f>IF($A41="","",IF(VLOOKUP(csv!$AJ41,範囲CSV,25,FALSE)="","",VLOOKUP(csv!$AJ41,範囲CSV,25,FALSE)))</f>
        <v/>
      </c>
      <c r="AB41" s="139" t="str">
        <f>IF($A41="","",IF(VLOOKUP(csv!$AJ41,範囲CSV,26,FALSE)="","",VLOOKUP(csv!$AJ41,範囲CSV,26,FALSE)))</f>
        <v/>
      </c>
      <c r="AC41" s="139" t="str">
        <f>IF($A41="","",IF(VLOOKUP(csv!$AJ41,範囲CSV,27,FALSE)="","",VLOOKUP(csv!$AJ41,範囲CSV,27,FALSE)))</f>
        <v/>
      </c>
      <c r="AD41" s="139" t="str">
        <f>IF($A41="","",IF(VLOOKUP(csv!$AJ41,範囲CSV,28,FALSE)="","",VLOOKUP(csv!$AJ41,範囲CSV,28,FALSE)))</f>
        <v/>
      </c>
      <c r="AE41" s="139" t="str">
        <f>IF($A41="","",IF(VLOOKUP(csv!$AJ41,範囲CSV,29,FALSE)="","",VLOOKUP(csv!$AJ41,範囲CSV,29,FALSE)))</f>
        <v/>
      </c>
      <c r="AF41" s="139" t="str">
        <f>IF($A41="","",IF(VLOOKUP(csv!$AJ41,範囲CSV,30,FALSE)="","",VLOOKUP(csv!$AJ41,範囲CSV,30,FALSE)))</f>
        <v/>
      </c>
      <c r="AG41" s="139" t="str">
        <f>IF($A41="","",IF(VLOOKUP(csv!$AJ41,範囲CSV,31,FALSE)="","",VLOOKUP(csv!$AJ41,範囲CSV,31,FALSE)))</f>
        <v/>
      </c>
      <c r="AH41" s="139" t="str">
        <f>IF($A41="","",IF(VLOOKUP(csv!$AJ41,範囲CSV,32,FALSE)="","",VLOOKUP(csv!$AJ41,範囲CSV,32,FALSE)))</f>
        <v/>
      </c>
      <c r="AI41" s="139" t="str">
        <f>IF($A41="","",IF(VLOOKUP(csv!$AJ41,範囲CSV,33,FALSE)="","",VLOOKUP(csv!$AJ41,範囲CSV,33,FALSE)))</f>
        <v/>
      </c>
      <c r="AJ41" s="139" t="str">
        <f>IF($A41="","",IF(VLOOKUP(csv!$AJ41,範囲CSV,34,FALSE)="","",VLOOKUP(csv!$AJ41,範囲CSV,34,FALSE)))</f>
        <v/>
      </c>
      <c r="AK41" s="139"/>
    </row>
    <row r="42" spans="1:37">
      <c r="A42" s="216" t="str">
        <f>IF(csv!AJ42&lt;=csv!A$401,csv!AO42,"")</f>
        <v/>
      </c>
      <c r="B42" s="216" t="str">
        <f>IF($A42="","",IF(VLOOKUP(csv!A$402,範囲CSV,2,FALSE)="","",VLOOKUP(csv!A$402,範囲CSV,2,FALSE)))</f>
        <v/>
      </c>
      <c r="C42" s="139" t="str">
        <f>IF($A42="","",IF(VLOOKUP(csv!$AJ42,範囲CSV,3,FALSE)="","",VLOOKUP(csv!$AJ42,範囲CSV,3,FALSE)))</f>
        <v/>
      </c>
      <c r="D42" s="139" t="str">
        <f>IF($A42="","",IF(VLOOKUP(csv!$AJ42,範囲CSV,4,FALSE)="","",VLOOKUP(csv!$AJ42,範囲CSV,4,FALSE)))</f>
        <v/>
      </c>
      <c r="E42" s="139" t="str">
        <f>IF($A42="","",IF(VLOOKUP(csv!$AJ42,範囲CSV,5,FALSE)="","",IF(VLOOKUP(csv!$AJ42,範囲CSV,5,FALSE)&gt;10000,"",VLOOKUP(csv!$AJ42,範囲CSV,5,FALSE))))</f>
        <v/>
      </c>
      <c r="F42" s="139" t="str">
        <f>IF($A42="","",IF(VLOOKUP(csv!$AJ42,範囲CSV,6,FALSE)="","",VLOOKUP(csv!$AJ42,範囲CSV,6,FALSE)))</f>
        <v/>
      </c>
      <c r="G42" s="139" t="str">
        <f>IF(A42="","",IF(VLOOKUP(csv!$AJ42,範囲CSV,7,FALSE)="","",VLOOKUP(csv!$AJ42,範囲CSV,7,FALSE)))</f>
        <v/>
      </c>
      <c r="H42" s="139" t="str">
        <f>IF($A42="","",IF(VLOOKUP(csv!$AJ42,範囲CSV,8,FALSE)="","",VLOOKUP(csv!$AJ42,範囲CSV,8,FALSE)))</f>
        <v/>
      </c>
      <c r="I42" s="216"/>
      <c r="J42" s="216"/>
      <c r="K42" s="139" t="str">
        <f>IF(A42="","",IF(VLOOKUP(csv!$AJ42,範囲CSV,9,FALSE)="","",VLOOKUP(csv!$AJ42,範囲CSV,9,FALSE)))</f>
        <v/>
      </c>
      <c r="L42" s="139" t="str">
        <f>IF($A42="","",IF(VLOOKUP(csv!$AJ42,範囲CSV,10,FALSE)="","",VLOOKUP(csv!$AJ42,範囲CSV,10,FALSE)))</f>
        <v/>
      </c>
      <c r="M42" s="216" t="str">
        <f t="shared" si="0"/>
        <v/>
      </c>
      <c r="N42" s="216" t="str">
        <f t="shared" si="1"/>
        <v/>
      </c>
      <c r="O42" s="139" t="str">
        <f>IF($A42="","",IF(VLOOKUP(csv!$AJ42,範囲CSV,13,FALSE)="","",VLOOKUP(csv!$AJ42,範囲CSV,13,FALSE)))</f>
        <v/>
      </c>
      <c r="P42" s="139" t="str">
        <f>IF($A42="","",IF(VLOOKUP(csv!$AJ42,範囲CSV,14,FALSE)="","",VLOOKUP(csv!$AJ42,範囲CSV,14,FALSE)))</f>
        <v/>
      </c>
      <c r="Q42" s="139" t="str">
        <f>IF($A42="","",IF(VLOOKUP(csv!$AJ42,範囲CSV,15,FALSE)="","",VLOOKUP(csv!$AJ42,範囲CSV,15,FALSE)))</f>
        <v/>
      </c>
      <c r="R42" s="139" t="str">
        <f>IF($A42="","",IF(VLOOKUP(csv!$AJ42,範囲CSV,16,FALSE)="","",VLOOKUP(csv!$AJ42,範囲CSV,16,FALSE)))</f>
        <v/>
      </c>
      <c r="S42" s="139" t="str">
        <f>IF($A42="","",IF(VLOOKUP(csv!$AJ42,範囲CSV,17,FALSE)="","",VLOOKUP(csv!$AJ42,範囲CSV,17,FALSE)))</f>
        <v/>
      </c>
      <c r="T42" s="139" t="str">
        <f>IF($A42="","",IF(VLOOKUP(csv!$AJ42,範囲CSV,18,FALSE)="","",VLOOKUP(csv!$AJ42,範囲CSV,18,FALSE)))</f>
        <v/>
      </c>
      <c r="U42" s="139" t="str">
        <f>IF($A42="","",IF(VLOOKUP(csv!$AJ42,範囲CSV,19,FALSE)="","",VLOOKUP(csv!$AJ42,範囲CSV,19,FALSE)))</f>
        <v/>
      </c>
      <c r="V42" s="139" t="str">
        <f>IF($A42="","",IF(VLOOKUP(csv!$AJ42,範囲CSV,20,FALSE)="","",VLOOKUP(csv!$AJ42,範囲CSV,20,FALSE)))</f>
        <v/>
      </c>
      <c r="W42" s="139" t="str">
        <f>IF($A42="","",IF(VLOOKUP(csv!$AJ42,範囲CSV,21,FALSE)="","",VLOOKUP(csv!$AJ42,範囲CSV,21,FALSE)))</f>
        <v/>
      </c>
      <c r="X42" s="139" t="str">
        <f>IF($A42="","",IF(VLOOKUP(csv!$AJ42,範囲CSV,22,FALSE)="","",VLOOKUP(csv!$AJ42,範囲CSV,22,FALSE)))</f>
        <v/>
      </c>
      <c r="Y42" s="139" t="str">
        <f>IF($A42="","",IF(VLOOKUP(csv!$AJ42,範囲CSV,23,FALSE)="","",VLOOKUP(csv!$AJ42,範囲CSV,23,FALSE)))</f>
        <v/>
      </c>
      <c r="Z42" s="139" t="str">
        <f>IF($A42="","",IF(VLOOKUP(csv!$AJ42,範囲CSV,24,FALSE)="","",VLOOKUP(csv!$AJ42,範囲CSV,24,FALSE)))</f>
        <v/>
      </c>
      <c r="AA42" s="139" t="str">
        <f>IF($A42="","",IF(VLOOKUP(csv!$AJ42,範囲CSV,25,FALSE)="","",VLOOKUP(csv!$AJ42,範囲CSV,25,FALSE)))</f>
        <v/>
      </c>
      <c r="AB42" s="139" t="str">
        <f>IF($A42="","",IF(VLOOKUP(csv!$AJ42,範囲CSV,26,FALSE)="","",VLOOKUP(csv!$AJ42,範囲CSV,26,FALSE)))</f>
        <v/>
      </c>
      <c r="AC42" s="139" t="str">
        <f>IF($A42="","",IF(VLOOKUP(csv!$AJ42,範囲CSV,27,FALSE)="","",VLOOKUP(csv!$AJ42,範囲CSV,27,FALSE)))</f>
        <v/>
      </c>
      <c r="AD42" s="139" t="str">
        <f>IF($A42="","",IF(VLOOKUP(csv!$AJ42,範囲CSV,28,FALSE)="","",VLOOKUP(csv!$AJ42,範囲CSV,28,FALSE)))</f>
        <v/>
      </c>
      <c r="AE42" s="139" t="str">
        <f>IF($A42="","",IF(VLOOKUP(csv!$AJ42,範囲CSV,29,FALSE)="","",VLOOKUP(csv!$AJ42,範囲CSV,29,FALSE)))</f>
        <v/>
      </c>
      <c r="AF42" s="139" t="str">
        <f>IF($A42="","",IF(VLOOKUP(csv!$AJ42,範囲CSV,30,FALSE)="","",VLOOKUP(csv!$AJ42,範囲CSV,30,FALSE)))</f>
        <v/>
      </c>
      <c r="AG42" s="139" t="str">
        <f>IF($A42="","",IF(VLOOKUP(csv!$AJ42,範囲CSV,31,FALSE)="","",VLOOKUP(csv!$AJ42,範囲CSV,31,FALSE)))</f>
        <v/>
      </c>
      <c r="AH42" s="139" t="str">
        <f>IF($A42="","",IF(VLOOKUP(csv!$AJ42,範囲CSV,32,FALSE)="","",VLOOKUP(csv!$AJ42,範囲CSV,32,FALSE)))</f>
        <v/>
      </c>
      <c r="AI42" s="139" t="str">
        <f>IF($A42="","",IF(VLOOKUP(csv!$AJ42,範囲CSV,33,FALSE)="","",VLOOKUP(csv!$AJ42,範囲CSV,33,FALSE)))</f>
        <v/>
      </c>
      <c r="AJ42" s="139" t="str">
        <f>IF($A42="","",IF(VLOOKUP(csv!$AJ42,範囲CSV,34,FALSE)="","",VLOOKUP(csv!$AJ42,範囲CSV,34,FALSE)))</f>
        <v/>
      </c>
      <c r="AK42" s="139"/>
    </row>
    <row r="43" spans="1:37">
      <c r="A43" s="216" t="str">
        <f>IF(csv!AJ43&lt;=csv!A$401,csv!AO43,"")</f>
        <v/>
      </c>
      <c r="B43" s="216" t="str">
        <f>IF($A43="","",IF(VLOOKUP(csv!A$402,範囲CSV,2,FALSE)="","",VLOOKUP(csv!A$402,範囲CSV,2,FALSE)))</f>
        <v/>
      </c>
      <c r="C43" s="139" t="str">
        <f>IF($A43="","",IF(VLOOKUP(csv!$AJ43,範囲CSV,3,FALSE)="","",VLOOKUP(csv!$AJ43,範囲CSV,3,FALSE)))</f>
        <v/>
      </c>
      <c r="D43" s="139" t="str">
        <f>IF($A43="","",IF(VLOOKUP(csv!$AJ43,範囲CSV,4,FALSE)="","",VLOOKUP(csv!$AJ43,範囲CSV,4,FALSE)))</f>
        <v/>
      </c>
      <c r="E43" s="139" t="str">
        <f>IF($A43="","",IF(VLOOKUP(csv!$AJ43,範囲CSV,5,FALSE)="","",IF(VLOOKUP(csv!$AJ43,範囲CSV,5,FALSE)&gt;10000,"",VLOOKUP(csv!$AJ43,範囲CSV,5,FALSE))))</f>
        <v/>
      </c>
      <c r="F43" s="139" t="str">
        <f>IF($A43="","",IF(VLOOKUP(csv!$AJ43,範囲CSV,6,FALSE)="","",VLOOKUP(csv!$AJ43,範囲CSV,6,FALSE)))</f>
        <v/>
      </c>
      <c r="G43" s="139" t="str">
        <f>IF(A43="","",IF(VLOOKUP(csv!$AJ43,範囲CSV,7,FALSE)="","",VLOOKUP(csv!$AJ43,範囲CSV,7,FALSE)))</f>
        <v/>
      </c>
      <c r="H43" s="139" t="str">
        <f>IF($A43="","",IF(VLOOKUP(csv!$AJ43,範囲CSV,8,FALSE)="","",VLOOKUP(csv!$AJ43,範囲CSV,8,FALSE)))</f>
        <v/>
      </c>
      <c r="I43" s="216"/>
      <c r="J43" s="216"/>
      <c r="K43" s="139" t="str">
        <f>IF(A43="","",IF(VLOOKUP(csv!$AJ43,範囲CSV,9,FALSE)="","",VLOOKUP(csv!$AJ43,範囲CSV,9,FALSE)))</f>
        <v/>
      </c>
      <c r="L43" s="139" t="str">
        <f>IF($A43="","",IF(VLOOKUP(csv!$AJ43,範囲CSV,10,FALSE)="","",VLOOKUP(csv!$AJ43,範囲CSV,10,FALSE)))</f>
        <v/>
      </c>
      <c r="M43" s="216" t="str">
        <f t="shared" si="0"/>
        <v/>
      </c>
      <c r="N43" s="216" t="str">
        <f t="shared" si="1"/>
        <v/>
      </c>
      <c r="O43" s="139" t="str">
        <f>IF($A43="","",IF(VLOOKUP(csv!$AJ43,範囲CSV,13,FALSE)="","",VLOOKUP(csv!$AJ43,範囲CSV,13,FALSE)))</f>
        <v/>
      </c>
      <c r="P43" s="139" t="str">
        <f>IF($A43="","",IF(VLOOKUP(csv!$AJ43,範囲CSV,14,FALSE)="","",VLOOKUP(csv!$AJ43,範囲CSV,14,FALSE)))</f>
        <v/>
      </c>
      <c r="Q43" s="139" t="str">
        <f>IF($A43="","",IF(VLOOKUP(csv!$AJ43,範囲CSV,15,FALSE)="","",VLOOKUP(csv!$AJ43,範囲CSV,15,FALSE)))</f>
        <v/>
      </c>
      <c r="R43" s="139" t="str">
        <f>IF($A43="","",IF(VLOOKUP(csv!$AJ43,範囲CSV,16,FALSE)="","",VLOOKUP(csv!$AJ43,範囲CSV,16,FALSE)))</f>
        <v/>
      </c>
      <c r="S43" s="139" t="str">
        <f>IF($A43="","",IF(VLOOKUP(csv!$AJ43,範囲CSV,17,FALSE)="","",VLOOKUP(csv!$AJ43,範囲CSV,17,FALSE)))</f>
        <v/>
      </c>
      <c r="T43" s="139" t="str">
        <f>IF($A43="","",IF(VLOOKUP(csv!$AJ43,範囲CSV,18,FALSE)="","",VLOOKUP(csv!$AJ43,範囲CSV,18,FALSE)))</f>
        <v/>
      </c>
      <c r="U43" s="139" t="str">
        <f>IF($A43="","",IF(VLOOKUP(csv!$AJ43,範囲CSV,19,FALSE)="","",VLOOKUP(csv!$AJ43,範囲CSV,19,FALSE)))</f>
        <v/>
      </c>
      <c r="V43" s="139" t="str">
        <f>IF($A43="","",IF(VLOOKUP(csv!$AJ43,範囲CSV,20,FALSE)="","",VLOOKUP(csv!$AJ43,範囲CSV,20,FALSE)))</f>
        <v/>
      </c>
      <c r="W43" s="139" t="str">
        <f>IF($A43="","",IF(VLOOKUP(csv!$AJ43,範囲CSV,21,FALSE)="","",VLOOKUP(csv!$AJ43,範囲CSV,21,FALSE)))</f>
        <v/>
      </c>
      <c r="X43" s="139" t="str">
        <f>IF($A43="","",IF(VLOOKUP(csv!$AJ43,範囲CSV,22,FALSE)="","",VLOOKUP(csv!$AJ43,範囲CSV,22,FALSE)))</f>
        <v/>
      </c>
      <c r="Y43" s="139" t="str">
        <f>IF($A43="","",IF(VLOOKUP(csv!$AJ43,範囲CSV,23,FALSE)="","",VLOOKUP(csv!$AJ43,範囲CSV,23,FALSE)))</f>
        <v/>
      </c>
      <c r="Z43" s="139" t="str">
        <f>IF($A43="","",IF(VLOOKUP(csv!$AJ43,範囲CSV,24,FALSE)="","",VLOOKUP(csv!$AJ43,範囲CSV,24,FALSE)))</f>
        <v/>
      </c>
      <c r="AA43" s="139" t="str">
        <f>IF($A43="","",IF(VLOOKUP(csv!$AJ43,範囲CSV,25,FALSE)="","",VLOOKUP(csv!$AJ43,範囲CSV,25,FALSE)))</f>
        <v/>
      </c>
      <c r="AB43" s="139" t="str">
        <f>IF($A43="","",IF(VLOOKUP(csv!$AJ43,範囲CSV,26,FALSE)="","",VLOOKUP(csv!$AJ43,範囲CSV,26,FALSE)))</f>
        <v/>
      </c>
      <c r="AC43" s="139" t="str">
        <f>IF($A43="","",IF(VLOOKUP(csv!$AJ43,範囲CSV,27,FALSE)="","",VLOOKUP(csv!$AJ43,範囲CSV,27,FALSE)))</f>
        <v/>
      </c>
      <c r="AD43" s="139" t="str">
        <f>IF($A43="","",IF(VLOOKUP(csv!$AJ43,範囲CSV,28,FALSE)="","",VLOOKUP(csv!$AJ43,範囲CSV,28,FALSE)))</f>
        <v/>
      </c>
      <c r="AE43" s="139" t="str">
        <f>IF($A43="","",IF(VLOOKUP(csv!$AJ43,範囲CSV,29,FALSE)="","",VLOOKUP(csv!$AJ43,範囲CSV,29,FALSE)))</f>
        <v/>
      </c>
      <c r="AF43" s="139" t="str">
        <f>IF($A43="","",IF(VLOOKUP(csv!$AJ43,範囲CSV,30,FALSE)="","",VLOOKUP(csv!$AJ43,範囲CSV,30,FALSE)))</f>
        <v/>
      </c>
      <c r="AG43" s="139" t="str">
        <f>IF($A43="","",IF(VLOOKUP(csv!$AJ43,範囲CSV,31,FALSE)="","",VLOOKUP(csv!$AJ43,範囲CSV,31,FALSE)))</f>
        <v/>
      </c>
      <c r="AH43" s="139" t="str">
        <f>IF($A43="","",IF(VLOOKUP(csv!$AJ43,範囲CSV,32,FALSE)="","",VLOOKUP(csv!$AJ43,範囲CSV,32,FALSE)))</f>
        <v/>
      </c>
      <c r="AI43" s="139" t="str">
        <f>IF($A43="","",IF(VLOOKUP(csv!$AJ43,範囲CSV,33,FALSE)="","",VLOOKUP(csv!$AJ43,範囲CSV,33,FALSE)))</f>
        <v/>
      </c>
      <c r="AJ43" s="139" t="str">
        <f>IF($A43="","",IF(VLOOKUP(csv!$AJ43,範囲CSV,34,FALSE)="","",VLOOKUP(csv!$AJ43,範囲CSV,34,FALSE)))</f>
        <v/>
      </c>
      <c r="AK43" s="139"/>
    </row>
    <row r="44" spans="1:37">
      <c r="A44" s="216" t="str">
        <f>IF(csv!AJ44&lt;=csv!A$401,csv!AO44,"")</f>
        <v/>
      </c>
      <c r="B44" s="216" t="str">
        <f>IF($A44="","",IF(VLOOKUP(csv!A$402,範囲CSV,2,FALSE)="","",VLOOKUP(csv!A$402,範囲CSV,2,FALSE)))</f>
        <v/>
      </c>
      <c r="C44" s="139" t="str">
        <f>IF($A44="","",IF(VLOOKUP(csv!$AJ44,範囲CSV,3,FALSE)="","",VLOOKUP(csv!$AJ44,範囲CSV,3,FALSE)))</f>
        <v/>
      </c>
      <c r="D44" s="139" t="str">
        <f>IF($A44="","",IF(VLOOKUP(csv!$AJ44,範囲CSV,4,FALSE)="","",VLOOKUP(csv!$AJ44,範囲CSV,4,FALSE)))</f>
        <v/>
      </c>
      <c r="E44" s="139" t="str">
        <f>IF($A44="","",IF(VLOOKUP(csv!$AJ44,範囲CSV,5,FALSE)="","",IF(VLOOKUP(csv!$AJ44,範囲CSV,5,FALSE)&gt;10000,"",VLOOKUP(csv!$AJ44,範囲CSV,5,FALSE))))</f>
        <v/>
      </c>
      <c r="F44" s="139" t="str">
        <f>IF($A44="","",IF(VLOOKUP(csv!$AJ44,範囲CSV,6,FALSE)="","",VLOOKUP(csv!$AJ44,範囲CSV,6,FALSE)))</f>
        <v/>
      </c>
      <c r="G44" s="139" t="str">
        <f>IF(A44="","",IF(VLOOKUP(csv!$AJ44,範囲CSV,7,FALSE)="","",VLOOKUP(csv!$AJ44,範囲CSV,7,FALSE)))</f>
        <v/>
      </c>
      <c r="H44" s="139" t="str">
        <f>IF($A44="","",IF(VLOOKUP(csv!$AJ44,範囲CSV,8,FALSE)="","",VLOOKUP(csv!$AJ44,範囲CSV,8,FALSE)))</f>
        <v/>
      </c>
      <c r="I44" s="216"/>
      <c r="J44" s="216"/>
      <c r="K44" s="139" t="str">
        <f>IF(A44="","",IF(VLOOKUP(csv!$AJ44,範囲CSV,9,FALSE)="","",VLOOKUP(csv!$AJ44,範囲CSV,9,FALSE)))</f>
        <v/>
      </c>
      <c r="L44" s="139" t="str">
        <f>IF($A44="","",IF(VLOOKUP(csv!$AJ44,範囲CSV,10,FALSE)="","",VLOOKUP(csv!$AJ44,範囲CSV,10,FALSE)))</f>
        <v/>
      </c>
      <c r="M44" s="216" t="str">
        <f t="shared" si="0"/>
        <v/>
      </c>
      <c r="N44" s="216" t="str">
        <f t="shared" si="1"/>
        <v/>
      </c>
      <c r="O44" s="139" t="str">
        <f>IF($A44="","",IF(VLOOKUP(csv!$AJ44,範囲CSV,13,FALSE)="","",VLOOKUP(csv!$AJ44,範囲CSV,13,FALSE)))</f>
        <v/>
      </c>
      <c r="P44" s="139" t="str">
        <f>IF($A44="","",IF(VLOOKUP(csv!$AJ44,範囲CSV,14,FALSE)="","",VLOOKUP(csv!$AJ44,範囲CSV,14,FALSE)))</f>
        <v/>
      </c>
      <c r="Q44" s="139" t="str">
        <f>IF($A44="","",IF(VLOOKUP(csv!$AJ44,範囲CSV,15,FALSE)="","",VLOOKUP(csv!$AJ44,範囲CSV,15,FALSE)))</f>
        <v/>
      </c>
      <c r="R44" s="139" t="str">
        <f>IF($A44="","",IF(VLOOKUP(csv!$AJ44,範囲CSV,16,FALSE)="","",VLOOKUP(csv!$AJ44,範囲CSV,16,FALSE)))</f>
        <v/>
      </c>
      <c r="S44" s="139" t="str">
        <f>IF($A44="","",IF(VLOOKUP(csv!$AJ44,範囲CSV,17,FALSE)="","",VLOOKUP(csv!$AJ44,範囲CSV,17,FALSE)))</f>
        <v/>
      </c>
      <c r="T44" s="139" t="str">
        <f>IF($A44="","",IF(VLOOKUP(csv!$AJ44,範囲CSV,18,FALSE)="","",VLOOKUP(csv!$AJ44,範囲CSV,18,FALSE)))</f>
        <v/>
      </c>
      <c r="U44" s="139" t="str">
        <f>IF($A44="","",IF(VLOOKUP(csv!$AJ44,範囲CSV,19,FALSE)="","",VLOOKUP(csv!$AJ44,範囲CSV,19,FALSE)))</f>
        <v/>
      </c>
      <c r="V44" s="139" t="str">
        <f>IF($A44="","",IF(VLOOKUP(csv!$AJ44,範囲CSV,20,FALSE)="","",VLOOKUP(csv!$AJ44,範囲CSV,20,FALSE)))</f>
        <v/>
      </c>
      <c r="W44" s="139" t="str">
        <f>IF($A44="","",IF(VLOOKUP(csv!$AJ44,範囲CSV,21,FALSE)="","",VLOOKUP(csv!$AJ44,範囲CSV,21,FALSE)))</f>
        <v/>
      </c>
      <c r="X44" s="139" t="str">
        <f>IF($A44="","",IF(VLOOKUP(csv!$AJ44,範囲CSV,22,FALSE)="","",VLOOKUP(csv!$AJ44,範囲CSV,22,FALSE)))</f>
        <v/>
      </c>
      <c r="Y44" s="139" t="str">
        <f>IF($A44="","",IF(VLOOKUP(csv!$AJ44,範囲CSV,23,FALSE)="","",VLOOKUP(csv!$AJ44,範囲CSV,23,FALSE)))</f>
        <v/>
      </c>
      <c r="Z44" s="139" t="str">
        <f>IF($A44="","",IF(VLOOKUP(csv!$AJ44,範囲CSV,24,FALSE)="","",VLOOKUP(csv!$AJ44,範囲CSV,24,FALSE)))</f>
        <v/>
      </c>
      <c r="AA44" s="139" t="str">
        <f>IF($A44="","",IF(VLOOKUP(csv!$AJ44,範囲CSV,25,FALSE)="","",VLOOKUP(csv!$AJ44,範囲CSV,25,FALSE)))</f>
        <v/>
      </c>
      <c r="AB44" s="139" t="str">
        <f>IF($A44="","",IF(VLOOKUP(csv!$AJ44,範囲CSV,26,FALSE)="","",VLOOKUP(csv!$AJ44,範囲CSV,26,FALSE)))</f>
        <v/>
      </c>
      <c r="AC44" s="139" t="str">
        <f>IF($A44="","",IF(VLOOKUP(csv!$AJ44,範囲CSV,27,FALSE)="","",VLOOKUP(csv!$AJ44,範囲CSV,27,FALSE)))</f>
        <v/>
      </c>
      <c r="AD44" s="139" t="str">
        <f>IF($A44="","",IF(VLOOKUP(csv!$AJ44,範囲CSV,28,FALSE)="","",VLOOKUP(csv!$AJ44,範囲CSV,28,FALSE)))</f>
        <v/>
      </c>
      <c r="AE44" s="139" t="str">
        <f>IF($A44="","",IF(VLOOKUP(csv!$AJ44,範囲CSV,29,FALSE)="","",VLOOKUP(csv!$AJ44,範囲CSV,29,FALSE)))</f>
        <v/>
      </c>
      <c r="AF44" s="139" t="str">
        <f>IF($A44="","",IF(VLOOKUP(csv!$AJ44,範囲CSV,30,FALSE)="","",VLOOKUP(csv!$AJ44,範囲CSV,30,FALSE)))</f>
        <v/>
      </c>
      <c r="AG44" s="139" t="str">
        <f>IF($A44="","",IF(VLOOKUP(csv!$AJ44,範囲CSV,31,FALSE)="","",VLOOKUP(csv!$AJ44,範囲CSV,31,FALSE)))</f>
        <v/>
      </c>
      <c r="AH44" s="139" t="str">
        <f>IF($A44="","",IF(VLOOKUP(csv!$AJ44,範囲CSV,32,FALSE)="","",VLOOKUP(csv!$AJ44,範囲CSV,32,FALSE)))</f>
        <v/>
      </c>
      <c r="AI44" s="139" t="str">
        <f>IF($A44="","",IF(VLOOKUP(csv!$AJ44,範囲CSV,33,FALSE)="","",VLOOKUP(csv!$AJ44,範囲CSV,33,FALSE)))</f>
        <v/>
      </c>
      <c r="AJ44" s="139" t="str">
        <f>IF($A44="","",IF(VLOOKUP(csv!$AJ44,範囲CSV,34,FALSE)="","",VLOOKUP(csv!$AJ44,範囲CSV,34,FALSE)))</f>
        <v/>
      </c>
      <c r="AK44" s="139"/>
    </row>
    <row r="45" spans="1:37">
      <c r="A45" s="216" t="str">
        <f>IF(csv!AJ45&lt;=csv!A$401,csv!AO45,"")</f>
        <v/>
      </c>
      <c r="B45" s="216" t="str">
        <f>IF($A45="","",IF(VLOOKUP(csv!A$402,範囲CSV,2,FALSE)="","",VLOOKUP(csv!A$402,範囲CSV,2,FALSE)))</f>
        <v/>
      </c>
      <c r="C45" s="139" t="str">
        <f>IF($A45="","",IF(VLOOKUP(csv!$AJ45,範囲CSV,3,FALSE)="","",VLOOKUP(csv!$AJ45,範囲CSV,3,FALSE)))</f>
        <v/>
      </c>
      <c r="D45" s="139" t="str">
        <f>IF($A45="","",IF(VLOOKUP(csv!$AJ45,範囲CSV,4,FALSE)="","",VLOOKUP(csv!$AJ45,範囲CSV,4,FALSE)))</f>
        <v/>
      </c>
      <c r="E45" s="139" t="str">
        <f>IF($A45="","",IF(VLOOKUP(csv!$AJ45,範囲CSV,5,FALSE)="","",IF(VLOOKUP(csv!$AJ45,範囲CSV,5,FALSE)&gt;10000,"",VLOOKUP(csv!$AJ45,範囲CSV,5,FALSE))))</f>
        <v/>
      </c>
      <c r="F45" s="139" t="str">
        <f>IF($A45="","",IF(VLOOKUP(csv!$AJ45,範囲CSV,6,FALSE)="","",VLOOKUP(csv!$AJ45,範囲CSV,6,FALSE)))</f>
        <v/>
      </c>
      <c r="G45" s="139" t="str">
        <f>IF(A45="","",IF(VLOOKUP(csv!$AJ45,範囲CSV,7,FALSE)="","",VLOOKUP(csv!$AJ45,範囲CSV,7,FALSE)))</f>
        <v/>
      </c>
      <c r="H45" s="139" t="str">
        <f>IF($A45="","",IF(VLOOKUP(csv!$AJ45,範囲CSV,8,FALSE)="","",VLOOKUP(csv!$AJ45,範囲CSV,8,FALSE)))</f>
        <v/>
      </c>
      <c r="I45" s="216"/>
      <c r="J45" s="216"/>
      <c r="K45" s="139" t="str">
        <f>IF(A45="","",IF(VLOOKUP(csv!$AJ45,範囲CSV,9,FALSE)="","",VLOOKUP(csv!$AJ45,範囲CSV,9,FALSE)))</f>
        <v/>
      </c>
      <c r="L45" s="139" t="str">
        <f>IF($A45="","",IF(VLOOKUP(csv!$AJ45,範囲CSV,10,FALSE)="","",VLOOKUP(csv!$AJ45,範囲CSV,10,FALSE)))</f>
        <v/>
      </c>
      <c r="M45" s="216" t="str">
        <f t="shared" si="0"/>
        <v/>
      </c>
      <c r="N45" s="216" t="str">
        <f t="shared" si="1"/>
        <v/>
      </c>
      <c r="O45" s="139" t="str">
        <f>IF($A45="","",IF(VLOOKUP(csv!$AJ45,範囲CSV,13,FALSE)="","",VLOOKUP(csv!$AJ45,範囲CSV,13,FALSE)))</f>
        <v/>
      </c>
      <c r="P45" s="139" t="str">
        <f>IF($A45="","",IF(VLOOKUP(csv!$AJ45,範囲CSV,14,FALSE)="","",VLOOKUP(csv!$AJ45,範囲CSV,14,FALSE)))</f>
        <v/>
      </c>
      <c r="Q45" s="139" t="str">
        <f>IF($A45="","",IF(VLOOKUP(csv!$AJ45,範囲CSV,15,FALSE)="","",VLOOKUP(csv!$AJ45,範囲CSV,15,FALSE)))</f>
        <v/>
      </c>
      <c r="R45" s="139" t="str">
        <f>IF($A45="","",IF(VLOOKUP(csv!$AJ45,範囲CSV,16,FALSE)="","",VLOOKUP(csv!$AJ45,範囲CSV,16,FALSE)))</f>
        <v/>
      </c>
      <c r="S45" s="139" t="str">
        <f>IF($A45="","",IF(VLOOKUP(csv!$AJ45,範囲CSV,17,FALSE)="","",VLOOKUP(csv!$AJ45,範囲CSV,17,FALSE)))</f>
        <v/>
      </c>
      <c r="T45" s="139" t="str">
        <f>IF($A45="","",IF(VLOOKUP(csv!$AJ45,範囲CSV,18,FALSE)="","",VLOOKUP(csv!$AJ45,範囲CSV,18,FALSE)))</f>
        <v/>
      </c>
      <c r="U45" s="139" t="str">
        <f>IF($A45="","",IF(VLOOKUP(csv!$AJ45,範囲CSV,19,FALSE)="","",VLOOKUP(csv!$AJ45,範囲CSV,19,FALSE)))</f>
        <v/>
      </c>
      <c r="V45" s="139" t="str">
        <f>IF($A45="","",IF(VLOOKUP(csv!$AJ45,範囲CSV,20,FALSE)="","",VLOOKUP(csv!$AJ45,範囲CSV,20,FALSE)))</f>
        <v/>
      </c>
      <c r="W45" s="139" t="str">
        <f>IF($A45="","",IF(VLOOKUP(csv!$AJ45,範囲CSV,21,FALSE)="","",VLOOKUP(csv!$AJ45,範囲CSV,21,FALSE)))</f>
        <v/>
      </c>
      <c r="X45" s="139" t="str">
        <f>IF($A45="","",IF(VLOOKUP(csv!$AJ45,範囲CSV,22,FALSE)="","",VLOOKUP(csv!$AJ45,範囲CSV,22,FALSE)))</f>
        <v/>
      </c>
      <c r="Y45" s="139" t="str">
        <f>IF($A45="","",IF(VLOOKUP(csv!$AJ45,範囲CSV,23,FALSE)="","",VLOOKUP(csv!$AJ45,範囲CSV,23,FALSE)))</f>
        <v/>
      </c>
      <c r="Z45" s="139" t="str">
        <f>IF($A45="","",IF(VLOOKUP(csv!$AJ45,範囲CSV,24,FALSE)="","",VLOOKUP(csv!$AJ45,範囲CSV,24,FALSE)))</f>
        <v/>
      </c>
      <c r="AA45" s="139" t="str">
        <f>IF($A45="","",IF(VLOOKUP(csv!$AJ45,範囲CSV,25,FALSE)="","",VLOOKUP(csv!$AJ45,範囲CSV,25,FALSE)))</f>
        <v/>
      </c>
      <c r="AB45" s="139" t="str">
        <f>IF($A45="","",IF(VLOOKUP(csv!$AJ45,範囲CSV,26,FALSE)="","",VLOOKUP(csv!$AJ45,範囲CSV,26,FALSE)))</f>
        <v/>
      </c>
      <c r="AC45" s="139" t="str">
        <f>IF($A45="","",IF(VLOOKUP(csv!$AJ45,範囲CSV,27,FALSE)="","",VLOOKUP(csv!$AJ45,範囲CSV,27,FALSE)))</f>
        <v/>
      </c>
      <c r="AD45" s="139" t="str">
        <f>IF($A45="","",IF(VLOOKUP(csv!$AJ45,範囲CSV,28,FALSE)="","",VLOOKUP(csv!$AJ45,範囲CSV,28,FALSE)))</f>
        <v/>
      </c>
      <c r="AE45" s="139" t="str">
        <f>IF($A45="","",IF(VLOOKUP(csv!$AJ45,範囲CSV,29,FALSE)="","",VLOOKUP(csv!$AJ45,範囲CSV,29,FALSE)))</f>
        <v/>
      </c>
      <c r="AF45" s="139" t="str">
        <f>IF($A45="","",IF(VLOOKUP(csv!$AJ45,範囲CSV,30,FALSE)="","",VLOOKUP(csv!$AJ45,範囲CSV,30,FALSE)))</f>
        <v/>
      </c>
      <c r="AG45" s="139" t="str">
        <f>IF($A45="","",IF(VLOOKUP(csv!$AJ45,範囲CSV,31,FALSE)="","",VLOOKUP(csv!$AJ45,範囲CSV,31,FALSE)))</f>
        <v/>
      </c>
      <c r="AH45" s="139" t="str">
        <f>IF($A45="","",IF(VLOOKUP(csv!$AJ45,範囲CSV,32,FALSE)="","",VLOOKUP(csv!$AJ45,範囲CSV,32,FALSE)))</f>
        <v/>
      </c>
      <c r="AI45" s="139" t="str">
        <f>IF($A45="","",IF(VLOOKUP(csv!$AJ45,範囲CSV,33,FALSE)="","",VLOOKUP(csv!$AJ45,範囲CSV,33,FALSE)))</f>
        <v/>
      </c>
      <c r="AJ45" s="139" t="str">
        <f>IF($A45="","",IF(VLOOKUP(csv!$AJ45,範囲CSV,34,FALSE)="","",VLOOKUP(csv!$AJ45,範囲CSV,34,FALSE)))</f>
        <v/>
      </c>
      <c r="AK45" s="139"/>
    </row>
    <row r="46" spans="1:37">
      <c r="A46" s="216" t="str">
        <f>IF(csv!AJ46&lt;=csv!A$401,csv!AO46,"")</f>
        <v/>
      </c>
      <c r="B46" s="216" t="str">
        <f>IF($A46="","",IF(VLOOKUP(csv!A$402,範囲CSV,2,FALSE)="","",VLOOKUP(csv!A$402,範囲CSV,2,FALSE)))</f>
        <v/>
      </c>
      <c r="C46" s="139" t="str">
        <f>IF($A46="","",IF(VLOOKUP(csv!$AJ46,範囲CSV,3,FALSE)="","",VLOOKUP(csv!$AJ46,範囲CSV,3,FALSE)))</f>
        <v/>
      </c>
      <c r="D46" s="139" t="str">
        <f>IF($A46="","",IF(VLOOKUP(csv!$AJ46,範囲CSV,4,FALSE)="","",VLOOKUP(csv!$AJ46,範囲CSV,4,FALSE)))</f>
        <v/>
      </c>
      <c r="E46" s="139" t="str">
        <f>IF($A46="","",IF(VLOOKUP(csv!$AJ46,範囲CSV,5,FALSE)="","",IF(VLOOKUP(csv!$AJ46,範囲CSV,5,FALSE)&gt;10000,"",VLOOKUP(csv!$AJ46,範囲CSV,5,FALSE))))</f>
        <v/>
      </c>
      <c r="F46" s="139" t="str">
        <f>IF($A46="","",IF(VLOOKUP(csv!$AJ46,範囲CSV,6,FALSE)="","",VLOOKUP(csv!$AJ46,範囲CSV,6,FALSE)))</f>
        <v/>
      </c>
      <c r="G46" s="139" t="str">
        <f>IF(A46="","",IF(VLOOKUP(csv!$AJ46,範囲CSV,7,FALSE)="","",VLOOKUP(csv!$AJ46,範囲CSV,7,FALSE)))</f>
        <v/>
      </c>
      <c r="H46" s="139" t="str">
        <f>IF($A46="","",IF(VLOOKUP(csv!$AJ46,範囲CSV,8,FALSE)="","",VLOOKUP(csv!$AJ46,範囲CSV,8,FALSE)))</f>
        <v/>
      </c>
      <c r="I46" s="216"/>
      <c r="J46" s="216"/>
      <c r="K46" s="139" t="str">
        <f>IF(A46="","",IF(VLOOKUP(csv!$AJ46,範囲CSV,9,FALSE)="","",VLOOKUP(csv!$AJ46,範囲CSV,9,FALSE)))</f>
        <v/>
      </c>
      <c r="L46" s="139" t="str">
        <f>IF($A46="","",IF(VLOOKUP(csv!$AJ46,範囲CSV,10,FALSE)="","",VLOOKUP(csv!$AJ46,範囲CSV,10,FALSE)))</f>
        <v/>
      </c>
      <c r="M46" s="216" t="str">
        <f t="shared" si="0"/>
        <v/>
      </c>
      <c r="N46" s="216" t="str">
        <f t="shared" si="1"/>
        <v/>
      </c>
      <c r="O46" s="139" t="str">
        <f>IF($A46="","",IF(VLOOKUP(csv!$AJ46,範囲CSV,13,FALSE)="","",VLOOKUP(csv!$AJ46,範囲CSV,13,FALSE)))</f>
        <v/>
      </c>
      <c r="P46" s="139" t="str">
        <f>IF($A46="","",IF(VLOOKUP(csv!$AJ46,範囲CSV,14,FALSE)="","",VLOOKUP(csv!$AJ46,範囲CSV,14,FALSE)))</f>
        <v/>
      </c>
      <c r="Q46" s="139" t="str">
        <f>IF($A46="","",IF(VLOOKUP(csv!$AJ46,範囲CSV,15,FALSE)="","",VLOOKUP(csv!$AJ46,範囲CSV,15,FALSE)))</f>
        <v/>
      </c>
      <c r="R46" s="139" t="str">
        <f>IF($A46="","",IF(VLOOKUP(csv!$AJ46,範囲CSV,16,FALSE)="","",VLOOKUP(csv!$AJ46,範囲CSV,16,FALSE)))</f>
        <v/>
      </c>
      <c r="S46" s="139" t="str">
        <f>IF($A46="","",IF(VLOOKUP(csv!$AJ46,範囲CSV,17,FALSE)="","",VLOOKUP(csv!$AJ46,範囲CSV,17,FALSE)))</f>
        <v/>
      </c>
      <c r="T46" s="139" t="str">
        <f>IF($A46="","",IF(VLOOKUP(csv!$AJ46,範囲CSV,18,FALSE)="","",VLOOKUP(csv!$AJ46,範囲CSV,18,FALSE)))</f>
        <v/>
      </c>
      <c r="U46" s="139" t="str">
        <f>IF($A46="","",IF(VLOOKUP(csv!$AJ46,範囲CSV,19,FALSE)="","",VLOOKUP(csv!$AJ46,範囲CSV,19,FALSE)))</f>
        <v/>
      </c>
      <c r="V46" s="139" t="str">
        <f>IF($A46="","",IF(VLOOKUP(csv!$AJ46,範囲CSV,20,FALSE)="","",VLOOKUP(csv!$AJ46,範囲CSV,20,FALSE)))</f>
        <v/>
      </c>
      <c r="W46" s="139" t="str">
        <f>IF($A46="","",IF(VLOOKUP(csv!$AJ46,範囲CSV,21,FALSE)="","",VLOOKUP(csv!$AJ46,範囲CSV,21,FALSE)))</f>
        <v/>
      </c>
      <c r="X46" s="139" t="str">
        <f>IF($A46="","",IF(VLOOKUP(csv!$AJ46,範囲CSV,22,FALSE)="","",VLOOKUP(csv!$AJ46,範囲CSV,22,FALSE)))</f>
        <v/>
      </c>
      <c r="Y46" s="139" t="str">
        <f>IF($A46="","",IF(VLOOKUP(csv!$AJ46,範囲CSV,23,FALSE)="","",VLOOKUP(csv!$AJ46,範囲CSV,23,FALSE)))</f>
        <v/>
      </c>
      <c r="Z46" s="139" t="str">
        <f>IF($A46="","",IF(VLOOKUP(csv!$AJ46,範囲CSV,24,FALSE)="","",VLOOKUP(csv!$AJ46,範囲CSV,24,FALSE)))</f>
        <v/>
      </c>
      <c r="AA46" s="139" t="str">
        <f>IF($A46="","",IF(VLOOKUP(csv!$AJ46,範囲CSV,25,FALSE)="","",VLOOKUP(csv!$AJ46,範囲CSV,25,FALSE)))</f>
        <v/>
      </c>
      <c r="AB46" s="139" t="str">
        <f>IF($A46="","",IF(VLOOKUP(csv!$AJ46,範囲CSV,26,FALSE)="","",VLOOKUP(csv!$AJ46,範囲CSV,26,FALSE)))</f>
        <v/>
      </c>
      <c r="AC46" s="139" t="str">
        <f>IF($A46="","",IF(VLOOKUP(csv!$AJ46,範囲CSV,27,FALSE)="","",VLOOKUP(csv!$AJ46,範囲CSV,27,FALSE)))</f>
        <v/>
      </c>
      <c r="AD46" s="139" t="str">
        <f>IF($A46="","",IF(VLOOKUP(csv!$AJ46,範囲CSV,28,FALSE)="","",VLOOKUP(csv!$AJ46,範囲CSV,28,FALSE)))</f>
        <v/>
      </c>
      <c r="AE46" s="139" t="str">
        <f>IF($A46="","",IF(VLOOKUP(csv!$AJ46,範囲CSV,29,FALSE)="","",VLOOKUP(csv!$AJ46,範囲CSV,29,FALSE)))</f>
        <v/>
      </c>
      <c r="AF46" s="139" t="str">
        <f>IF($A46="","",IF(VLOOKUP(csv!$AJ46,範囲CSV,30,FALSE)="","",VLOOKUP(csv!$AJ46,範囲CSV,30,FALSE)))</f>
        <v/>
      </c>
      <c r="AG46" s="139" t="str">
        <f>IF($A46="","",IF(VLOOKUP(csv!$AJ46,範囲CSV,31,FALSE)="","",VLOOKUP(csv!$AJ46,範囲CSV,31,FALSE)))</f>
        <v/>
      </c>
      <c r="AH46" s="139" t="str">
        <f>IF($A46="","",IF(VLOOKUP(csv!$AJ46,範囲CSV,32,FALSE)="","",VLOOKUP(csv!$AJ46,範囲CSV,32,FALSE)))</f>
        <v/>
      </c>
      <c r="AI46" s="139" t="str">
        <f>IF($A46="","",IF(VLOOKUP(csv!$AJ46,範囲CSV,33,FALSE)="","",VLOOKUP(csv!$AJ46,範囲CSV,33,FALSE)))</f>
        <v/>
      </c>
      <c r="AJ46" s="139" t="str">
        <f>IF($A46="","",IF(VLOOKUP(csv!$AJ46,範囲CSV,34,FALSE)="","",VLOOKUP(csv!$AJ46,範囲CSV,34,FALSE)))</f>
        <v/>
      </c>
      <c r="AK46" s="139"/>
    </row>
    <row r="47" spans="1:37">
      <c r="A47" s="216" t="str">
        <f>IF(csv!AJ47&lt;=csv!A$401,csv!AO47,"")</f>
        <v/>
      </c>
      <c r="B47" s="216" t="str">
        <f>IF($A47="","",IF(VLOOKUP(csv!A$402,範囲CSV,2,FALSE)="","",VLOOKUP(csv!A$402,範囲CSV,2,FALSE)))</f>
        <v/>
      </c>
      <c r="C47" s="139" t="str">
        <f>IF($A47="","",IF(VLOOKUP(csv!$AJ47,範囲CSV,3,FALSE)="","",VLOOKUP(csv!$AJ47,範囲CSV,3,FALSE)))</f>
        <v/>
      </c>
      <c r="D47" s="139" t="str">
        <f>IF($A47="","",IF(VLOOKUP(csv!$AJ47,範囲CSV,4,FALSE)="","",VLOOKUP(csv!$AJ47,範囲CSV,4,FALSE)))</f>
        <v/>
      </c>
      <c r="E47" s="139" t="str">
        <f>IF($A47="","",IF(VLOOKUP(csv!$AJ47,範囲CSV,5,FALSE)="","",IF(VLOOKUP(csv!$AJ47,範囲CSV,5,FALSE)&gt;10000,"",VLOOKUP(csv!$AJ47,範囲CSV,5,FALSE))))</f>
        <v/>
      </c>
      <c r="F47" s="139" t="str">
        <f>IF($A47="","",IF(VLOOKUP(csv!$AJ47,範囲CSV,6,FALSE)="","",VLOOKUP(csv!$AJ47,範囲CSV,6,FALSE)))</f>
        <v/>
      </c>
      <c r="G47" s="139" t="str">
        <f>IF(A47="","",IF(VLOOKUP(csv!$AJ47,範囲CSV,7,FALSE)="","",VLOOKUP(csv!$AJ47,範囲CSV,7,FALSE)))</f>
        <v/>
      </c>
      <c r="H47" s="139" t="str">
        <f>IF($A47="","",IF(VLOOKUP(csv!$AJ47,範囲CSV,8,FALSE)="","",VLOOKUP(csv!$AJ47,範囲CSV,8,FALSE)))</f>
        <v/>
      </c>
      <c r="I47" s="216"/>
      <c r="J47" s="216"/>
      <c r="K47" s="139" t="str">
        <f>IF(A47="","",IF(VLOOKUP(csv!$AJ47,範囲CSV,9,FALSE)="","",VLOOKUP(csv!$AJ47,範囲CSV,9,FALSE)))</f>
        <v/>
      </c>
      <c r="L47" s="139" t="str">
        <f>IF($A47="","",IF(VLOOKUP(csv!$AJ47,範囲CSV,10,FALSE)="","",VLOOKUP(csv!$AJ47,範囲CSV,10,FALSE)))</f>
        <v/>
      </c>
      <c r="M47" s="216" t="str">
        <f t="shared" si="0"/>
        <v/>
      </c>
      <c r="N47" s="216" t="str">
        <f t="shared" si="1"/>
        <v/>
      </c>
      <c r="O47" s="139" t="str">
        <f>IF($A47="","",IF(VLOOKUP(csv!$AJ47,範囲CSV,13,FALSE)="","",VLOOKUP(csv!$AJ47,範囲CSV,13,FALSE)))</f>
        <v/>
      </c>
      <c r="P47" s="139" t="str">
        <f>IF($A47="","",IF(VLOOKUP(csv!$AJ47,範囲CSV,14,FALSE)="","",VLOOKUP(csv!$AJ47,範囲CSV,14,FALSE)))</f>
        <v/>
      </c>
      <c r="Q47" s="139" t="str">
        <f>IF($A47="","",IF(VLOOKUP(csv!$AJ47,範囲CSV,15,FALSE)="","",VLOOKUP(csv!$AJ47,範囲CSV,15,FALSE)))</f>
        <v/>
      </c>
      <c r="R47" s="139" t="str">
        <f>IF($A47="","",IF(VLOOKUP(csv!$AJ47,範囲CSV,16,FALSE)="","",VLOOKUP(csv!$AJ47,範囲CSV,16,FALSE)))</f>
        <v/>
      </c>
      <c r="S47" s="139" t="str">
        <f>IF($A47="","",IF(VLOOKUP(csv!$AJ47,範囲CSV,17,FALSE)="","",VLOOKUP(csv!$AJ47,範囲CSV,17,FALSE)))</f>
        <v/>
      </c>
      <c r="T47" s="139" t="str">
        <f>IF($A47="","",IF(VLOOKUP(csv!$AJ47,範囲CSV,18,FALSE)="","",VLOOKUP(csv!$AJ47,範囲CSV,18,FALSE)))</f>
        <v/>
      </c>
      <c r="U47" s="139" t="str">
        <f>IF($A47="","",IF(VLOOKUP(csv!$AJ47,範囲CSV,19,FALSE)="","",VLOOKUP(csv!$AJ47,範囲CSV,19,FALSE)))</f>
        <v/>
      </c>
      <c r="V47" s="139" t="str">
        <f>IF($A47="","",IF(VLOOKUP(csv!$AJ47,範囲CSV,20,FALSE)="","",VLOOKUP(csv!$AJ47,範囲CSV,20,FALSE)))</f>
        <v/>
      </c>
      <c r="W47" s="139" t="str">
        <f>IF($A47="","",IF(VLOOKUP(csv!$AJ47,範囲CSV,21,FALSE)="","",VLOOKUP(csv!$AJ47,範囲CSV,21,FALSE)))</f>
        <v/>
      </c>
      <c r="X47" s="139" t="str">
        <f>IF($A47="","",IF(VLOOKUP(csv!$AJ47,範囲CSV,22,FALSE)="","",VLOOKUP(csv!$AJ47,範囲CSV,22,FALSE)))</f>
        <v/>
      </c>
      <c r="Y47" s="139" t="str">
        <f>IF($A47="","",IF(VLOOKUP(csv!$AJ47,範囲CSV,23,FALSE)="","",VLOOKUP(csv!$AJ47,範囲CSV,23,FALSE)))</f>
        <v/>
      </c>
      <c r="Z47" s="139" t="str">
        <f>IF($A47="","",IF(VLOOKUP(csv!$AJ47,範囲CSV,24,FALSE)="","",VLOOKUP(csv!$AJ47,範囲CSV,24,FALSE)))</f>
        <v/>
      </c>
      <c r="AA47" s="139" t="str">
        <f>IF($A47="","",IF(VLOOKUP(csv!$AJ47,範囲CSV,25,FALSE)="","",VLOOKUP(csv!$AJ47,範囲CSV,25,FALSE)))</f>
        <v/>
      </c>
      <c r="AB47" s="139" t="str">
        <f>IF($A47="","",IF(VLOOKUP(csv!$AJ47,範囲CSV,26,FALSE)="","",VLOOKUP(csv!$AJ47,範囲CSV,26,FALSE)))</f>
        <v/>
      </c>
      <c r="AC47" s="139" t="str">
        <f>IF($A47="","",IF(VLOOKUP(csv!$AJ47,範囲CSV,27,FALSE)="","",VLOOKUP(csv!$AJ47,範囲CSV,27,FALSE)))</f>
        <v/>
      </c>
      <c r="AD47" s="139" t="str">
        <f>IF($A47="","",IF(VLOOKUP(csv!$AJ47,範囲CSV,28,FALSE)="","",VLOOKUP(csv!$AJ47,範囲CSV,28,FALSE)))</f>
        <v/>
      </c>
      <c r="AE47" s="139" t="str">
        <f>IF($A47="","",IF(VLOOKUP(csv!$AJ47,範囲CSV,29,FALSE)="","",VLOOKUP(csv!$AJ47,範囲CSV,29,FALSE)))</f>
        <v/>
      </c>
      <c r="AF47" s="139" t="str">
        <f>IF($A47="","",IF(VLOOKUP(csv!$AJ47,範囲CSV,30,FALSE)="","",VLOOKUP(csv!$AJ47,範囲CSV,30,FALSE)))</f>
        <v/>
      </c>
      <c r="AG47" s="139" t="str">
        <f>IF($A47="","",IF(VLOOKUP(csv!$AJ47,範囲CSV,31,FALSE)="","",VLOOKUP(csv!$AJ47,範囲CSV,31,FALSE)))</f>
        <v/>
      </c>
      <c r="AH47" s="139" t="str">
        <f>IF($A47="","",IF(VLOOKUP(csv!$AJ47,範囲CSV,32,FALSE)="","",VLOOKUP(csv!$AJ47,範囲CSV,32,FALSE)))</f>
        <v/>
      </c>
      <c r="AI47" s="139" t="str">
        <f>IF($A47="","",IF(VLOOKUP(csv!$AJ47,範囲CSV,33,FALSE)="","",VLOOKUP(csv!$AJ47,範囲CSV,33,FALSE)))</f>
        <v/>
      </c>
      <c r="AJ47" s="139" t="str">
        <f>IF($A47="","",IF(VLOOKUP(csv!$AJ47,範囲CSV,34,FALSE)="","",VLOOKUP(csv!$AJ47,範囲CSV,34,FALSE)))</f>
        <v/>
      </c>
      <c r="AK47" s="139"/>
    </row>
    <row r="48" spans="1:37">
      <c r="A48" s="216" t="str">
        <f>IF(csv!AJ48&lt;=csv!A$401,csv!AO48,"")</f>
        <v/>
      </c>
      <c r="B48" s="216" t="str">
        <f>IF($A48="","",IF(VLOOKUP(csv!A$402,範囲CSV,2,FALSE)="","",VLOOKUP(csv!A$402,範囲CSV,2,FALSE)))</f>
        <v/>
      </c>
      <c r="C48" s="139" t="str">
        <f>IF($A48="","",IF(VLOOKUP(csv!$AJ48,範囲CSV,3,FALSE)="","",VLOOKUP(csv!$AJ48,範囲CSV,3,FALSE)))</f>
        <v/>
      </c>
      <c r="D48" s="139" t="str">
        <f>IF($A48="","",IF(VLOOKUP(csv!$AJ48,範囲CSV,4,FALSE)="","",VLOOKUP(csv!$AJ48,範囲CSV,4,FALSE)))</f>
        <v/>
      </c>
      <c r="E48" s="139" t="str">
        <f>IF($A48="","",IF(VLOOKUP(csv!$AJ48,範囲CSV,5,FALSE)="","",IF(VLOOKUP(csv!$AJ48,範囲CSV,5,FALSE)&gt;10000,"",VLOOKUP(csv!$AJ48,範囲CSV,5,FALSE))))</f>
        <v/>
      </c>
      <c r="F48" s="139" t="str">
        <f>IF($A48="","",IF(VLOOKUP(csv!$AJ48,範囲CSV,6,FALSE)="","",VLOOKUP(csv!$AJ48,範囲CSV,6,FALSE)))</f>
        <v/>
      </c>
      <c r="G48" s="139" t="str">
        <f>IF(A48="","",IF(VLOOKUP(csv!$AJ48,範囲CSV,7,FALSE)="","",VLOOKUP(csv!$AJ48,範囲CSV,7,FALSE)))</f>
        <v/>
      </c>
      <c r="H48" s="139" t="str">
        <f>IF($A48="","",IF(VLOOKUP(csv!$AJ48,範囲CSV,8,FALSE)="","",VLOOKUP(csv!$AJ48,範囲CSV,8,FALSE)))</f>
        <v/>
      </c>
      <c r="I48" s="216"/>
      <c r="J48" s="216"/>
      <c r="K48" s="139" t="str">
        <f>IF(A48="","",IF(VLOOKUP(csv!$AJ48,範囲CSV,9,FALSE)="","",VLOOKUP(csv!$AJ48,範囲CSV,9,FALSE)))</f>
        <v/>
      </c>
      <c r="L48" s="139" t="str">
        <f>IF($A48="","",IF(VLOOKUP(csv!$AJ48,範囲CSV,10,FALSE)="","",VLOOKUP(csv!$AJ48,範囲CSV,10,FALSE)))</f>
        <v/>
      </c>
      <c r="M48" s="216" t="str">
        <f t="shared" si="0"/>
        <v/>
      </c>
      <c r="N48" s="216" t="str">
        <f t="shared" si="1"/>
        <v/>
      </c>
      <c r="O48" s="139" t="str">
        <f>IF($A48="","",IF(VLOOKUP(csv!$AJ48,範囲CSV,13,FALSE)="","",VLOOKUP(csv!$AJ48,範囲CSV,13,FALSE)))</f>
        <v/>
      </c>
      <c r="P48" s="139" t="str">
        <f>IF($A48="","",IF(VLOOKUP(csv!$AJ48,範囲CSV,14,FALSE)="","",VLOOKUP(csv!$AJ48,範囲CSV,14,FALSE)))</f>
        <v/>
      </c>
      <c r="Q48" s="139" t="str">
        <f>IF($A48="","",IF(VLOOKUP(csv!$AJ48,範囲CSV,15,FALSE)="","",VLOOKUP(csv!$AJ48,範囲CSV,15,FALSE)))</f>
        <v/>
      </c>
      <c r="R48" s="139" t="str">
        <f>IF($A48="","",IF(VLOOKUP(csv!$AJ48,範囲CSV,16,FALSE)="","",VLOOKUP(csv!$AJ48,範囲CSV,16,FALSE)))</f>
        <v/>
      </c>
      <c r="S48" s="139" t="str">
        <f>IF($A48="","",IF(VLOOKUP(csv!$AJ48,範囲CSV,17,FALSE)="","",VLOOKUP(csv!$AJ48,範囲CSV,17,FALSE)))</f>
        <v/>
      </c>
      <c r="T48" s="139" t="str">
        <f>IF($A48="","",IF(VLOOKUP(csv!$AJ48,範囲CSV,18,FALSE)="","",VLOOKUP(csv!$AJ48,範囲CSV,18,FALSE)))</f>
        <v/>
      </c>
      <c r="U48" s="139" t="str">
        <f>IF($A48="","",IF(VLOOKUP(csv!$AJ48,範囲CSV,19,FALSE)="","",VLOOKUP(csv!$AJ48,範囲CSV,19,FALSE)))</f>
        <v/>
      </c>
      <c r="V48" s="139" t="str">
        <f>IF($A48="","",IF(VLOOKUP(csv!$AJ48,範囲CSV,20,FALSE)="","",VLOOKUP(csv!$AJ48,範囲CSV,20,FALSE)))</f>
        <v/>
      </c>
      <c r="W48" s="139" t="str">
        <f>IF($A48="","",IF(VLOOKUP(csv!$AJ48,範囲CSV,21,FALSE)="","",VLOOKUP(csv!$AJ48,範囲CSV,21,FALSE)))</f>
        <v/>
      </c>
      <c r="X48" s="139" t="str">
        <f>IF($A48="","",IF(VLOOKUP(csv!$AJ48,範囲CSV,22,FALSE)="","",VLOOKUP(csv!$AJ48,範囲CSV,22,FALSE)))</f>
        <v/>
      </c>
      <c r="Y48" s="139" t="str">
        <f>IF($A48="","",IF(VLOOKUP(csv!$AJ48,範囲CSV,23,FALSE)="","",VLOOKUP(csv!$AJ48,範囲CSV,23,FALSE)))</f>
        <v/>
      </c>
      <c r="Z48" s="139" t="str">
        <f>IF($A48="","",IF(VLOOKUP(csv!$AJ48,範囲CSV,24,FALSE)="","",VLOOKUP(csv!$AJ48,範囲CSV,24,FALSE)))</f>
        <v/>
      </c>
      <c r="AA48" s="139" t="str">
        <f>IF($A48="","",IF(VLOOKUP(csv!$AJ48,範囲CSV,25,FALSE)="","",VLOOKUP(csv!$AJ48,範囲CSV,25,FALSE)))</f>
        <v/>
      </c>
      <c r="AB48" s="139" t="str">
        <f>IF($A48="","",IF(VLOOKUP(csv!$AJ48,範囲CSV,26,FALSE)="","",VLOOKUP(csv!$AJ48,範囲CSV,26,FALSE)))</f>
        <v/>
      </c>
      <c r="AC48" s="139" t="str">
        <f>IF($A48="","",IF(VLOOKUP(csv!$AJ48,範囲CSV,27,FALSE)="","",VLOOKUP(csv!$AJ48,範囲CSV,27,FALSE)))</f>
        <v/>
      </c>
      <c r="AD48" s="139" t="str">
        <f>IF($A48="","",IF(VLOOKUP(csv!$AJ48,範囲CSV,28,FALSE)="","",VLOOKUP(csv!$AJ48,範囲CSV,28,FALSE)))</f>
        <v/>
      </c>
      <c r="AE48" s="139" t="str">
        <f>IF($A48="","",IF(VLOOKUP(csv!$AJ48,範囲CSV,29,FALSE)="","",VLOOKUP(csv!$AJ48,範囲CSV,29,FALSE)))</f>
        <v/>
      </c>
      <c r="AF48" s="139" t="str">
        <f>IF($A48="","",IF(VLOOKUP(csv!$AJ48,範囲CSV,30,FALSE)="","",VLOOKUP(csv!$AJ48,範囲CSV,30,FALSE)))</f>
        <v/>
      </c>
      <c r="AG48" s="139" t="str">
        <f>IF($A48="","",IF(VLOOKUP(csv!$AJ48,範囲CSV,31,FALSE)="","",VLOOKUP(csv!$AJ48,範囲CSV,31,FALSE)))</f>
        <v/>
      </c>
      <c r="AH48" s="139" t="str">
        <f>IF($A48="","",IF(VLOOKUP(csv!$AJ48,範囲CSV,32,FALSE)="","",VLOOKUP(csv!$AJ48,範囲CSV,32,FALSE)))</f>
        <v/>
      </c>
      <c r="AI48" s="139" t="str">
        <f>IF($A48="","",IF(VLOOKUP(csv!$AJ48,範囲CSV,33,FALSE)="","",VLOOKUP(csv!$AJ48,範囲CSV,33,FALSE)))</f>
        <v/>
      </c>
      <c r="AJ48" s="139" t="str">
        <f>IF($A48="","",IF(VLOOKUP(csv!$AJ48,範囲CSV,34,FALSE)="","",VLOOKUP(csv!$AJ48,範囲CSV,34,FALSE)))</f>
        <v/>
      </c>
      <c r="AK48" s="139"/>
    </row>
    <row r="49" spans="1:37">
      <c r="A49" s="216" t="str">
        <f>IF(csv!AJ49&lt;=csv!A$401,csv!AO49,"")</f>
        <v/>
      </c>
      <c r="B49" s="216" t="str">
        <f>IF($A49="","",IF(VLOOKUP(csv!A$402,範囲CSV,2,FALSE)="","",VLOOKUP(csv!A$402,範囲CSV,2,FALSE)))</f>
        <v/>
      </c>
      <c r="C49" s="139" t="str">
        <f>IF($A49="","",IF(VLOOKUP(csv!$AJ49,範囲CSV,3,FALSE)="","",VLOOKUP(csv!$AJ49,範囲CSV,3,FALSE)))</f>
        <v/>
      </c>
      <c r="D49" s="139" t="str">
        <f>IF($A49="","",IF(VLOOKUP(csv!$AJ49,範囲CSV,4,FALSE)="","",VLOOKUP(csv!$AJ49,範囲CSV,4,FALSE)))</f>
        <v/>
      </c>
      <c r="E49" s="139" t="str">
        <f>IF($A49="","",IF(VLOOKUP(csv!$AJ49,範囲CSV,5,FALSE)="","",IF(VLOOKUP(csv!$AJ49,範囲CSV,5,FALSE)&gt;10000,"",VLOOKUP(csv!$AJ49,範囲CSV,5,FALSE))))</f>
        <v/>
      </c>
      <c r="F49" s="139" t="str">
        <f>IF($A49="","",IF(VLOOKUP(csv!$AJ49,範囲CSV,6,FALSE)="","",VLOOKUP(csv!$AJ49,範囲CSV,6,FALSE)))</f>
        <v/>
      </c>
      <c r="G49" s="139" t="str">
        <f>IF(A49="","",IF(VLOOKUP(csv!$AJ49,範囲CSV,7,FALSE)="","",VLOOKUP(csv!$AJ49,範囲CSV,7,FALSE)))</f>
        <v/>
      </c>
      <c r="H49" s="139" t="str">
        <f>IF($A49="","",IF(VLOOKUP(csv!$AJ49,範囲CSV,8,FALSE)="","",VLOOKUP(csv!$AJ49,範囲CSV,8,FALSE)))</f>
        <v/>
      </c>
      <c r="I49" s="216"/>
      <c r="J49" s="216"/>
      <c r="K49" s="139" t="str">
        <f>IF(A49="","",IF(VLOOKUP(csv!$AJ49,範囲CSV,9,FALSE)="","",VLOOKUP(csv!$AJ49,範囲CSV,9,FALSE)))</f>
        <v/>
      </c>
      <c r="L49" s="139" t="str">
        <f>IF($A49="","",IF(VLOOKUP(csv!$AJ49,範囲CSV,10,FALSE)="","",VLOOKUP(csv!$AJ49,範囲CSV,10,FALSE)))</f>
        <v/>
      </c>
      <c r="M49" s="216" t="str">
        <f t="shared" si="0"/>
        <v/>
      </c>
      <c r="N49" s="216" t="str">
        <f t="shared" si="1"/>
        <v/>
      </c>
      <c r="O49" s="139" t="str">
        <f>IF($A49="","",IF(VLOOKUP(csv!$AJ49,範囲CSV,13,FALSE)="","",VLOOKUP(csv!$AJ49,範囲CSV,13,FALSE)))</f>
        <v/>
      </c>
      <c r="P49" s="139" t="str">
        <f>IF($A49="","",IF(VLOOKUP(csv!$AJ49,範囲CSV,14,FALSE)="","",VLOOKUP(csv!$AJ49,範囲CSV,14,FALSE)))</f>
        <v/>
      </c>
      <c r="Q49" s="139" t="str">
        <f>IF($A49="","",IF(VLOOKUP(csv!$AJ49,範囲CSV,15,FALSE)="","",VLOOKUP(csv!$AJ49,範囲CSV,15,FALSE)))</f>
        <v/>
      </c>
      <c r="R49" s="139" t="str">
        <f>IF($A49="","",IF(VLOOKUP(csv!$AJ49,範囲CSV,16,FALSE)="","",VLOOKUP(csv!$AJ49,範囲CSV,16,FALSE)))</f>
        <v/>
      </c>
      <c r="S49" s="139" t="str">
        <f>IF($A49="","",IF(VLOOKUP(csv!$AJ49,範囲CSV,17,FALSE)="","",VLOOKUP(csv!$AJ49,範囲CSV,17,FALSE)))</f>
        <v/>
      </c>
      <c r="T49" s="139" t="str">
        <f>IF($A49="","",IF(VLOOKUP(csv!$AJ49,範囲CSV,18,FALSE)="","",VLOOKUP(csv!$AJ49,範囲CSV,18,FALSE)))</f>
        <v/>
      </c>
      <c r="U49" s="139" t="str">
        <f>IF($A49="","",IF(VLOOKUP(csv!$AJ49,範囲CSV,19,FALSE)="","",VLOOKUP(csv!$AJ49,範囲CSV,19,FALSE)))</f>
        <v/>
      </c>
      <c r="V49" s="139" t="str">
        <f>IF($A49="","",IF(VLOOKUP(csv!$AJ49,範囲CSV,20,FALSE)="","",VLOOKUP(csv!$AJ49,範囲CSV,20,FALSE)))</f>
        <v/>
      </c>
      <c r="W49" s="139" t="str">
        <f>IF($A49="","",IF(VLOOKUP(csv!$AJ49,範囲CSV,21,FALSE)="","",VLOOKUP(csv!$AJ49,範囲CSV,21,FALSE)))</f>
        <v/>
      </c>
      <c r="X49" s="139" t="str">
        <f>IF($A49="","",IF(VLOOKUP(csv!$AJ49,範囲CSV,22,FALSE)="","",VLOOKUP(csv!$AJ49,範囲CSV,22,FALSE)))</f>
        <v/>
      </c>
      <c r="Y49" s="139" t="str">
        <f>IF($A49="","",IF(VLOOKUP(csv!$AJ49,範囲CSV,23,FALSE)="","",VLOOKUP(csv!$AJ49,範囲CSV,23,FALSE)))</f>
        <v/>
      </c>
      <c r="Z49" s="139" t="str">
        <f>IF($A49="","",IF(VLOOKUP(csv!$AJ49,範囲CSV,24,FALSE)="","",VLOOKUP(csv!$AJ49,範囲CSV,24,FALSE)))</f>
        <v/>
      </c>
      <c r="AA49" s="139" t="str">
        <f>IF($A49="","",IF(VLOOKUP(csv!$AJ49,範囲CSV,25,FALSE)="","",VLOOKUP(csv!$AJ49,範囲CSV,25,FALSE)))</f>
        <v/>
      </c>
      <c r="AB49" s="139" t="str">
        <f>IF($A49="","",IF(VLOOKUP(csv!$AJ49,範囲CSV,26,FALSE)="","",VLOOKUP(csv!$AJ49,範囲CSV,26,FALSE)))</f>
        <v/>
      </c>
      <c r="AC49" s="139" t="str">
        <f>IF($A49="","",IF(VLOOKUP(csv!$AJ49,範囲CSV,27,FALSE)="","",VLOOKUP(csv!$AJ49,範囲CSV,27,FALSE)))</f>
        <v/>
      </c>
      <c r="AD49" s="139" t="str">
        <f>IF($A49="","",IF(VLOOKUP(csv!$AJ49,範囲CSV,28,FALSE)="","",VLOOKUP(csv!$AJ49,範囲CSV,28,FALSE)))</f>
        <v/>
      </c>
      <c r="AE49" s="139" t="str">
        <f>IF($A49="","",IF(VLOOKUP(csv!$AJ49,範囲CSV,29,FALSE)="","",VLOOKUP(csv!$AJ49,範囲CSV,29,FALSE)))</f>
        <v/>
      </c>
      <c r="AF49" s="139" t="str">
        <f>IF($A49="","",IF(VLOOKUP(csv!$AJ49,範囲CSV,30,FALSE)="","",VLOOKUP(csv!$AJ49,範囲CSV,30,FALSE)))</f>
        <v/>
      </c>
      <c r="AG49" s="139" t="str">
        <f>IF($A49="","",IF(VLOOKUP(csv!$AJ49,範囲CSV,31,FALSE)="","",VLOOKUP(csv!$AJ49,範囲CSV,31,FALSE)))</f>
        <v/>
      </c>
      <c r="AH49" s="139" t="str">
        <f>IF($A49="","",IF(VLOOKUP(csv!$AJ49,範囲CSV,32,FALSE)="","",VLOOKUP(csv!$AJ49,範囲CSV,32,FALSE)))</f>
        <v/>
      </c>
      <c r="AI49" s="139" t="str">
        <f>IF($A49="","",IF(VLOOKUP(csv!$AJ49,範囲CSV,33,FALSE)="","",VLOOKUP(csv!$AJ49,範囲CSV,33,FALSE)))</f>
        <v/>
      </c>
      <c r="AJ49" s="139" t="str">
        <f>IF($A49="","",IF(VLOOKUP(csv!$AJ49,範囲CSV,34,FALSE)="","",VLOOKUP(csv!$AJ49,範囲CSV,34,FALSE)))</f>
        <v/>
      </c>
      <c r="AK49" s="139"/>
    </row>
    <row r="50" spans="1:37">
      <c r="A50" s="216" t="str">
        <f>IF(csv!AJ50&lt;=csv!A$401,csv!AO50,"")</f>
        <v/>
      </c>
      <c r="B50" s="216" t="str">
        <f>IF($A50="","",IF(VLOOKUP(csv!A$402,範囲CSV,2,FALSE)="","",VLOOKUP(csv!A$402,範囲CSV,2,FALSE)))</f>
        <v/>
      </c>
      <c r="C50" s="139" t="str">
        <f>IF($A50="","",IF(VLOOKUP(csv!$AJ50,範囲CSV,3,FALSE)="","",VLOOKUP(csv!$AJ50,範囲CSV,3,FALSE)))</f>
        <v/>
      </c>
      <c r="D50" s="139" t="str">
        <f>IF($A50="","",IF(VLOOKUP(csv!$AJ50,範囲CSV,4,FALSE)="","",VLOOKUP(csv!$AJ50,範囲CSV,4,FALSE)))</f>
        <v/>
      </c>
      <c r="E50" s="139" t="str">
        <f>IF($A50="","",IF(VLOOKUP(csv!$AJ50,範囲CSV,5,FALSE)="","",IF(VLOOKUP(csv!$AJ50,範囲CSV,5,FALSE)&gt;10000,"",VLOOKUP(csv!$AJ50,範囲CSV,5,FALSE))))</f>
        <v/>
      </c>
      <c r="F50" s="139" t="str">
        <f>IF($A50="","",IF(VLOOKUP(csv!$AJ50,範囲CSV,6,FALSE)="","",VLOOKUP(csv!$AJ50,範囲CSV,6,FALSE)))</f>
        <v/>
      </c>
      <c r="G50" s="139" t="str">
        <f>IF(A50="","",IF(VLOOKUP(csv!$AJ50,範囲CSV,7,FALSE)="","",VLOOKUP(csv!$AJ50,範囲CSV,7,FALSE)))</f>
        <v/>
      </c>
      <c r="H50" s="139" t="str">
        <f>IF($A50="","",IF(VLOOKUP(csv!$AJ50,範囲CSV,8,FALSE)="","",VLOOKUP(csv!$AJ50,範囲CSV,8,FALSE)))</f>
        <v/>
      </c>
      <c r="I50" s="216"/>
      <c r="J50" s="216"/>
      <c r="K50" s="139" t="str">
        <f>IF(A50="","",IF(VLOOKUP(csv!$AJ50,範囲CSV,9,FALSE)="","",VLOOKUP(csv!$AJ50,範囲CSV,9,FALSE)))</f>
        <v/>
      </c>
      <c r="L50" s="139" t="str">
        <f>IF($A50="","",IF(VLOOKUP(csv!$AJ50,範囲CSV,10,FALSE)="","",VLOOKUP(csv!$AJ50,範囲CSV,10,FALSE)))</f>
        <v/>
      </c>
      <c r="M50" s="216" t="str">
        <f t="shared" si="0"/>
        <v/>
      </c>
      <c r="N50" s="216" t="str">
        <f t="shared" si="1"/>
        <v/>
      </c>
      <c r="O50" s="139" t="str">
        <f>IF($A50="","",IF(VLOOKUP(csv!$AJ50,範囲CSV,13,FALSE)="","",VLOOKUP(csv!$AJ50,範囲CSV,13,FALSE)))</f>
        <v/>
      </c>
      <c r="P50" s="139" t="str">
        <f>IF($A50="","",IF(VLOOKUP(csv!$AJ50,範囲CSV,14,FALSE)="","",VLOOKUP(csv!$AJ50,範囲CSV,14,FALSE)))</f>
        <v/>
      </c>
      <c r="Q50" s="139" t="str">
        <f>IF($A50="","",IF(VLOOKUP(csv!$AJ50,範囲CSV,15,FALSE)="","",VLOOKUP(csv!$AJ50,範囲CSV,15,FALSE)))</f>
        <v/>
      </c>
      <c r="R50" s="139" t="str">
        <f>IF($A50="","",IF(VLOOKUP(csv!$AJ50,範囲CSV,16,FALSE)="","",VLOOKUP(csv!$AJ50,範囲CSV,16,FALSE)))</f>
        <v/>
      </c>
      <c r="S50" s="139" t="str">
        <f>IF($A50="","",IF(VLOOKUP(csv!$AJ50,範囲CSV,17,FALSE)="","",VLOOKUP(csv!$AJ50,範囲CSV,17,FALSE)))</f>
        <v/>
      </c>
      <c r="T50" s="139" t="str">
        <f>IF($A50="","",IF(VLOOKUP(csv!$AJ50,範囲CSV,18,FALSE)="","",VLOOKUP(csv!$AJ50,範囲CSV,18,FALSE)))</f>
        <v/>
      </c>
      <c r="U50" s="139" t="str">
        <f>IF($A50="","",IF(VLOOKUP(csv!$AJ50,範囲CSV,19,FALSE)="","",VLOOKUP(csv!$AJ50,範囲CSV,19,FALSE)))</f>
        <v/>
      </c>
      <c r="V50" s="139" t="str">
        <f>IF($A50="","",IF(VLOOKUP(csv!$AJ50,範囲CSV,20,FALSE)="","",VLOOKUP(csv!$AJ50,範囲CSV,20,FALSE)))</f>
        <v/>
      </c>
      <c r="W50" s="139" t="str">
        <f>IF($A50="","",IF(VLOOKUP(csv!$AJ50,範囲CSV,21,FALSE)="","",VLOOKUP(csv!$AJ50,範囲CSV,21,FALSE)))</f>
        <v/>
      </c>
      <c r="X50" s="139" t="str">
        <f>IF($A50="","",IF(VLOOKUP(csv!$AJ50,範囲CSV,22,FALSE)="","",VLOOKUP(csv!$AJ50,範囲CSV,22,FALSE)))</f>
        <v/>
      </c>
      <c r="Y50" s="139" t="str">
        <f>IF($A50="","",IF(VLOOKUP(csv!$AJ50,範囲CSV,23,FALSE)="","",VLOOKUP(csv!$AJ50,範囲CSV,23,FALSE)))</f>
        <v/>
      </c>
      <c r="Z50" s="139" t="str">
        <f>IF($A50="","",IF(VLOOKUP(csv!$AJ50,範囲CSV,24,FALSE)="","",VLOOKUP(csv!$AJ50,範囲CSV,24,FALSE)))</f>
        <v/>
      </c>
      <c r="AA50" s="139" t="str">
        <f>IF($A50="","",IF(VLOOKUP(csv!$AJ50,範囲CSV,25,FALSE)="","",VLOOKUP(csv!$AJ50,範囲CSV,25,FALSE)))</f>
        <v/>
      </c>
      <c r="AB50" s="139" t="str">
        <f>IF($A50="","",IF(VLOOKUP(csv!$AJ50,範囲CSV,26,FALSE)="","",VLOOKUP(csv!$AJ50,範囲CSV,26,FALSE)))</f>
        <v/>
      </c>
      <c r="AC50" s="139" t="str">
        <f>IF($A50="","",IF(VLOOKUP(csv!$AJ50,範囲CSV,27,FALSE)="","",VLOOKUP(csv!$AJ50,範囲CSV,27,FALSE)))</f>
        <v/>
      </c>
      <c r="AD50" s="139" t="str">
        <f>IF($A50="","",IF(VLOOKUP(csv!$AJ50,範囲CSV,28,FALSE)="","",VLOOKUP(csv!$AJ50,範囲CSV,28,FALSE)))</f>
        <v/>
      </c>
      <c r="AE50" s="139" t="str">
        <f>IF($A50="","",IF(VLOOKUP(csv!$AJ50,範囲CSV,29,FALSE)="","",VLOOKUP(csv!$AJ50,範囲CSV,29,FALSE)))</f>
        <v/>
      </c>
      <c r="AF50" s="139" t="str">
        <f>IF($A50="","",IF(VLOOKUP(csv!$AJ50,範囲CSV,30,FALSE)="","",VLOOKUP(csv!$AJ50,範囲CSV,30,FALSE)))</f>
        <v/>
      </c>
      <c r="AG50" s="139" t="str">
        <f>IF($A50="","",IF(VLOOKUP(csv!$AJ50,範囲CSV,31,FALSE)="","",VLOOKUP(csv!$AJ50,範囲CSV,31,FALSE)))</f>
        <v/>
      </c>
      <c r="AH50" s="139" t="str">
        <f>IF($A50="","",IF(VLOOKUP(csv!$AJ50,範囲CSV,32,FALSE)="","",VLOOKUP(csv!$AJ50,範囲CSV,32,FALSE)))</f>
        <v/>
      </c>
      <c r="AI50" s="139" t="str">
        <f>IF($A50="","",IF(VLOOKUP(csv!$AJ50,範囲CSV,33,FALSE)="","",VLOOKUP(csv!$AJ50,範囲CSV,33,FALSE)))</f>
        <v/>
      </c>
      <c r="AJ50" s="139" t="str">
        <f>IF($A50="","",IF(VLOOKUP(csv!$AJ50,範囲CSV,34,FALSE)="","",VLOOKUP(csv!$AJ50,範囲CSV,34,FALSE)))</f>
        <v/>
      </c>
      <c r="AK50" s="139"/>
    </row>
    <row r="51" spans="1:37">
      <c r="A51" s="216" t="str">
        <f>IF(csv!AJ51&lt;=csv!A$401,csv!AO51,"")</f>
        <v/>
      </c>
      <c r="B51" s="216" t="str">
        <f>IF($A51="","",IF(VLOOKUP(csv!A$402,範囲CSV,2,FALSE)="","",VLOOKUP(csv!A$402,範囲CSV,2,FALSE)))</f>
        <v/>
      </c>
      <c r="C51" s="139" t="str">
        <f>IF($A51="","",IF(VLOOKUP(csv!$AJ51,範囲CSV,3,FALSE)="","",VLOOKUP(csv!$AJ51,範囲CSV,3,FALSE)))</f>
        <v/>
      </c>
      <c r="D51" s="139" t="str">
        <f>IF($A51="","",IF(VLOOKUP(csv!$AJ51,範囲CSV,4,FALSE)="","",VLOOKUP(csv!$AJ51,範囲CSV,4,FALSE)))</f>
        <v/>
      </c>
      <c r="E51" s="139" t="str">
        <f>IF($A51="","",IF(VLOOKUP(csv!$AJ51,範囲CSV,5,FALSE)="","",IF(VLOOKUP(csv!$AJ51,範囲CSV,5,FALSE)&gt;10000,"",VLOOKUP(csv!$AJ51,範囲CSV,5,FALSE))))</f>
        <v/>
      </c>
      <c r="F51" s="139" t="str">
        <f>IF($A51="","",IF(VLOOKUP(csv!$AJ51,範囲CSV,6,FALSE)="","",VLOOKUP(csv!$AJ51,範囲CSV,6,FALSE)))</f>
        <v/>
      </c>
      <c r="G51" s="139" t="str">
        <f>IF(A51="","",IF(VLOOKUP(csv!$AJ51,範囲CSV,7,FALSE)="","",VLOOKUP(csv!$AJ51,範囲CSV,7,FALSE)))</f>
        <v/>
      </c>
      <c r="H51" s="139" t="str">
        <f>IF($A51="","",IF(VLOOKUP(csv!$AJ51,範囲CSV,8,FALSE)="","",VLOOKUP(csv!$AJ51,範囲CSV,8,FALSE)))</f>
        <v/>
      </c>
      <c r="I51" s="216"/>
      <c r="J51" s="216"/>
      <c r="K51" s="139" t="str">
        <f>IF(A51="","",IF(VLOOKUP(csv!$AJ51,範囲CSV,9,FALSE)="","",VLOOKUP(csv!$AJ51,範囲CSV,9,FALSE)))</f>
        <v/>
      </c>
      <c r="L51" s="139" t="str">
        <f>IF($A51="","",IF(VLOOKUP(csv!$AJ51,範囲CSV,10,FALSE)="","",VLOOKUP(csv!$AJ51,範囲CSV,10,FALSE)))</f>
        <v/>
      </c>
      <c r="M51" s="216" t="str">
        <f t="shared" si="0"/>
        <v/>
      </c>
      <c r="N51" s="216" t="str">
        <f t="shared" si="1"/>
        <v/>
      </c>
      <c r="O51" s="139" t="str">
        <f>IF($A51="","",IF(VLOOKUP(csv!$AJ51,範囲CSV,13,FALSE)="","",VLOOKUP(csv!$AJ51,範囲CSV,13,FALSE)))</f>
        <v/>
      </c>
      <c r="P51" s="139" t="str">
        <f>IF($A51="","",IF(VLOOKUP(csv!$AJ51,範囲CSV,14,FALSE)="","",VLOOKUP(csv!$AJ51,範囲CSV,14,FALSE)))</f>
        <v/>
      </c>
      <c r="Q51" s="139" t="str">
        <f>IF($A51="","",IF(VLOOKUP(csv!$AJ51,範囲CSV,15,FALSE)="","",VLOOKUP(csv!$AJ51,範囲CSV,15,FALSE)))</f>
        <v/>
      </c>
      <c r="R51" s="139" t="str">
        <f>IF($A51="","",IF(VLOOKUP(csv!$AJ51,範囲CSV,16,FALSE)="","",VLOOKUP(csv!$AJ51,範囲CSV,16,FALSE)))</f>
        <v/>
      </c>
      <c r="S51" s="139" t="str">
        <f>IF($A51="","",IF(VLOOKUP(csv!$AJ51,範囲CSV,17,FALSE)="","",VLOOKUP(csv!$AJ51,範囲CSV,17,FALSE)))</f>
        <v/>
      </c>
      <c r="T51" s="139" t="str">
        <f>IF($A51="","",IF(VLOOKUP(csv!$AJ51,範囲CSV,18,FALSE)="","",VLOOKUP(csv!$AJ51,範囲CSV,18,FALSE)))</f>
        <v/>
      </c>
      <c r="U51" s="139" t="str">
        <f>IF($A51="","",IF(VLOOKUP(csv!$AJ51,範囲CSV,19,FALSE)="","",VLOOKUP(csv!$AJ51,範囲CSV,19,FALSE)))</f>
        <v/>
      </c>
      <c r="V51" s="139" t="str">
        <f>IF($A51="","",IF(VLOOKUP(csv!$AJ51,範囲CSV,20,FALSE)="","",VLOOKUP(csv!$AJ51,範囲CSV,20,FALSE)))</f>
        <v/>
      </c>
      <c r="W51" s="139" t="str">
        <f>IF($A51="","",IF(VLOOKUP(csv!$AJ51,範囲CSV,21,FALSE)="","",VLOOKUP(csv!$AJ51,範囲CSV,21,FALSE)))</f>
        <v/>
      </c>
      <c r="X51" s="139" t="str">
        <f>IF($A51="","",IF(VLOOKUP(csv!$AJ51,範囲CSV,22,FALSE)="","",VLOOKUP(csv!$AJ51,範囲CSV,22,FALSE)))</f>
        <v/>
      </c>
      <c r="Y51" s="139" t="str">
        <f>IF($A51="","",IF(VLOOKUP(csv!$AJ51,範囲CSV,23,FALSE)="","",VLOOKUP(csv!$AJ51,範囲CSV,23,FALSE)))</f>
        <v/>
      </c>
      <c r="Z51" s="139" t="str">
        <f>IF($A51="","",IF(VLOOKUP(csv!$AJ51,範囲CSV,24,FALSE)="","",VLOOKUP(csv!$AJ51,範囲CSV,24,FALSE)))</f>
        <v/>
      </c>
      <c r="AA51" s="139" t="str">
        <f>IF($A51="","",IF(VLOOKUP(csv!$AJ51,範囲CSV,25,FALSE)="","",VLOOKUP(csv!$AJ51,範囲CSV,25,FALSE)))</f>
        <v/>
      </c>
      <c r="AB51" s="139" t="str">
        <f>IF($A51="","",IF(VLOOKUP(csv!$AJ51,範囲CSV,26,FALSE)="","",VLOOKUP(csv!$AJ51,範囲CSV,26,FALSE)))</f>
        <v/>
      </c>
      <c r="AC51" s="139" t="str">
        <f>IF($A51="","",IF(VLOOKUP(csv!$AJ51,範囲CSV,27,FALSE)="","",VLOOKUP(csv!$AJ51,範囲CSV,27,FALSE)))</f>
        <v/>
      </c>
      <c r="AD51" s="139" t="str">
        <f>IF($A51="","",IF(VLOOKUP(csv!$AJ51,範囲CSV,28,FALSE)="","",VLOOKUP(csv!$AJ51,範囲CSV,28,FALSE)))</f>
        <v/>
      </c>
      <c r="AE51" s="139" t="str">
        <f>IF($A51="","",IF(VLOOKUP(csv!$AJ51,範囲CSV,29,FALSE)="","",VLOOKUP(csv!$AJ51,範囲CSV,29,FALSE)))</f>
        <v/>
      </c>
      <c r="AF51" s="139" t="str">
        <f>IF($A51="","",IF(VLOOKUP(csv!$AJ51,範囲CSV,30,FALSE)="","",VLOOKUP(csv!$AJ51,範囲CSV,30,FALSE)))</f>
        <v/>
      </c>
      <c r="AG51" s="139" t="str">
        <f>IF($A51="","",IF(VLOOKUP(csv!$AJ51,範囲CSV,31,FALSE)="","",VLOOKUP(csv!$AJ51,範囲CSV,31,FALSE)))</f>
        <v/>
      </c>
      <c r="AH51" s="139" t="str">
        <f>IF($A51="","",IF(VLOOKUP(csv!$AJ51,範囲CSV,32,FALSE)="","",VLOOKUP(csv!$AJ51,範囲CSV,32,FALSE)))</f>
        <v/>
      </c>
      <c r="AI51" s="139" t="str">
        <f>IF($A51="","",IF(VLOOKUP(csv!$AJ51,範囲CSV,33,FALSE)="","",VLOOKUP(csv!$AJ51,範囲CSV,33,FALSE)))</f>
        <v/>
      </c>
      <c r="AJ51" s="139" t="str">
        <f>IF($A51="","",IF(VLOOKUP(csv!$AJ51,範囲CSV,34,FALSE)="","",VLOOKUP(csv!$AJ51,範囲CSV,34,FALSE)))</f>
        <v/>
      </c>
      <c r="AK51" s="139"/>
    </row>
    <row r="52" spans="1:37">
      <c r="A52" s="216" t="str">
        <f>IF(csv!AJ52&lt;=csv!A$401,csv!AO52,"")</f>
        <v/>
      </c>
      <c r="B52" s="216" t="str">
        <f>IF($A52="","",IF(VLOOKUP(csv!A$402,範囲CSV,2,FALSE)="","",VLOOKUP(csv!A$402,範囲CSV,2,FALSE)))</f>
        <v/>
      </c>
      <c r="C52" s="139" t="str">
        <f>IF($A52="","",IF(VLOOKUP(csv!$AJ52,範囲CSV,3,FALSE)="","",VLOOKUP(csv!$AJ52,範囲CSV,3,FALSE)))</f>
        <v/>
      </c>
      <c r="D52" s="139" t="str">
        <f>IF($A52="","",IF(VLOOKUP(csv!$AJ52,範囲CSV,4,FALSE)="","",VLOOKUP(csv!$AJ52,範囲CSV,4,FALSE)))</f>
        <v/>
      </c>
      <c r="E52" s="139" t="str">
        <f>IF($A52="","",IF(VLOOKUP(csv!$AJ52,範囲CSV,5,FALSE)="","",IF(VLOOKUP(csv!$AJ52,範囲CSV,5,FALSE)&gt;10000,"",VLOOKUP(csv!$AJ52,範囲CSV,5,FALSE))))</f>
        <v/>
      </c>
      <c r="F52" s="139" t="str">
        <f>IF($A52="","",IF(VLOOKUP(csv!$AJ52,範囲CSV,6,FALSE)="","",VLOOKUP(csv!$AJ52,範囲CSV,6,FALSE)))</f>
        <v/>
      </c>
      <c r="G52" s="139" t="str">
        <f>IF(A52="","",IF(VLOOKUP(csv!$AJ52,範囲CSV,7,FALSE)="","",VLOOKUP(csv!$AJ52,範囲CSV,7,FALSE)))</f>
        <v/>
      </c>
      <c r="H52" s="139" t="str">
        <f>IF($A52="","",IF(VLOOKUP(csv!$AJ52,範囲CSV,8,FALSE)="","",VLOOKUP(csv!$AJ52,範囲CSV,8,FALSE)))</f>
        <v/>
      </c>
      <c r="I52" s="216"/>
      <c r="J52" s="216"/>
      <c r="K52" s="139" t="str">
        <f>IF(A52="","",IF(VLOOKUP(csv!$AJ52,範囲CSV,9,FALSE)="","",VLOOKUP(csv!$AJ52,範囲CSV,9,FALSE)))</f>
        <v/>
      </c>
      <c r="L52" s="139" t="str">
        <f>IF($A52="","",IF(VLOOKUP(csv!$AJ52,範囲CSV,10,FALSE)="","",VLOOKUP(csv!$AJ52,範囲CSV,10,FALSE)))</f>
        <v/>
      </c>
      <c r="M52" s="216" t="str">
        <f t="shared" si="0"/>
        <v/>
      </c>
      <c r="N52" s="216" t="str">
        <f t="shared" si="1"/>
        <v/>
      </c>
      <c r="O52" s="139" t="str">
        <f>IF($A52="","",IF(VLOOKUP(csv!$AJ52,範囲CSV,13,FALSE)="","",VLOOKUP(csv!$AJ52,範囲CSV,13,FALSE)))</f>
        <v/>
      </c>
      <c r="P52" s="139" t="str">
        <f>IF($A52="","",IF(VLOOKUP(csv!$AJ52,範囲CSV,14,FALSE)="","",VLOOKUP(csv!$AJ52,範囲CSV,14,FALSE)))</f>
        <v/>
      </c>
      <c r="Q52" s="139" t="str">
        <f>IF($A52="","",IF(VLOOKUP(csv!$AJ52,範囲CSV,15,FALSE)="","",VLOOKUP(csv!$AJ52,範囲CSV,15,FALSE)))</f>
        <v/>
      </c>
      <c r="R52" s="139" t="str">
        <f>IF($A52="","",IF(VLOOKUP(csv!$AJ52,範囲CSV,16,FALSE)="","",VLOOKUP(csv!$AJ52,範囲CSV,16,FALSE)))</f>
        <v/>
      </c>
      <c r="S52" s="139" t="str">
        <f>IF($A52="","",IF(VLOOKUP(csv!$AJ52,範囲CSV,17,FALSE)="","",VLOOKUP(csv!$AJ52,範囲CSV,17,FALSE)))</f>
        <v/>
      </c>
      <c r="T52" s="139" t="str">
        <f>IF($A52="","",IF(VLOOKUP(csv!$AJ52,範囲CSV,18,FALSE)="","",VLOOKUP(csv!$AJ52,範囲CSV,18,FALSE)))</f>
        <v/>
      </c>
      <c r="U52" s="139" t="str">
        <f>IF($A52="","",IF(VLOOKUP(csv!$AJ52,範囲CSV,19,FALSE)="","",VLOOKUP(csv!$AJ52,範囲CSV,19,FALSE)))</f>
        <v/>
      </c>
      <c r="V52" s="139" t="str">
        <f>IF($A52="","",IF(VLOOKUP(csv!$AJ52,範囲CSV,20,FALSE)="","",VLOOKUP(csv!$AJ52,範囲CSV,20,FALSE)))</f>
        <v/>
      </c>
      <c r="W52" s="139" t="str">
        <f>IF($A52="","",IF(VLOOKUP(csv!$AJ52,範囲CSV,21,FALSE)="","",VLOOKUP(csv!$AJ52,範囲CSV,21,FALSE)))</f>
        <v/>
      </c>
      <c r="X52" s="139" t="str">
        <f>IF($A52="","",IF(VLOOKUP(csv!$AJ52,範囲CSV,22,FALSE)="","",VLOOKUP(csv!$AJ52,範囲CSV,22,FALSE)))</f>
        <v/>
      </c>
      <c r="Y52" s="139" t="str">
        <f>IF($A52="","",IF(VLOOKUP(csv!$AJ52,範囲CSV,23,FALSE)="","",VLOOKUP(csv!$AJ52,範囲CSV,23,FALSE)))</f>
        <v/>
      </c>
      <c r="Z52" s="139" t="str">
        <f>IF($A52="","",IF(VLOOKUP(csv!$AJ52,範囲CSV,24,FALSE)="","",VLOOKUP(csv!$AJ52,範囲CSV,24,FALSE)))</f>
        <v/>
      </c>
      <c r="AA52" s="139" t="str">
        <f>IF($A52="","",IF(VLOOKUP(csv!$AJ52,範囲CSV,25,FALSE)="","",VLOOKUP(csv!$AJ52,範囲CSV,25,FALSE)))</f>
        <v/>
      </c>
      <c r="AB52" s="139" t="str">
        <f>IF($A52="","",IF(VLOOKUP(csv!$AJ52,範囲CSV,26,FALSE)="","",VLOOKUP(csv!$AJ52,範囲CSV,26,FALSE)))</f>
        <v/>
      </c>
      <c r="AC52" s="139" t="str">
        <f>IF($A52="","",IF(VLOOKUP(csv!$AJ52,範囲CSV,27,FALSE)="","",VLOOKUP(csv!$AJ52,範囲CSV,27,FALSE)))</f>
        <v/>
      </c>
      <c r="AD52" s="139" t="str">
        <f>IF($A52="","",IF(VLOOKUP(csv!$AJ52,範囲CSV,28,FALSE)="","",VLOOKUP(csv!$AJ52,範囲CSV,28,FALSE)))</f>
        <v/>
      </c>
      <c r="AE52" s="139" t="str">
        <f>IF($A52="","",IF(VLOOKUP(csv!$AJ52,範囲CSV,29,FALSE)="","",VLOOKUP(csv!$AJ52,範囲CSV,29,FALSE)))</f>
        <v/>
      </c>
      <c r="AF52" s="139" t="str">
        <f>IF($A52="","",IF(VLOOKUP(csv!$AJ52,範囲CSV,30,FALSE)="","",VLOOKUP(csv!$AJ52,範囲CSV,30,FALSE)))</f>
        <v/>
      </c>
      <c r="AG52" s="139" t="str">
        <f>IF($A52="","",IF(VLOOKUP(csv!$AJ52,範囲CSV,31,FALSE)="","",VLOOKUP(csv!$AJ52,範囲CSV,31,FALSE)))</f>
        <v/>
      </c>
      <c r="AH52" s="139" t="str">
        <f>IF($A52="","",IF(VLOOKUP(csv!$AJ52,範囲CSV,32,FALSE)="","",VLOOKUP(csv!$AJ52,範囲CSV,32,FALSE)))</f>
        <v/>
      </c>
      <c r="AI52" s="139" t="str">
        <f>IF($A52="","",IF(VLOOKUP(csv!$AJ52,範囲CSV,33,FALSE)="","",VLOOKUP(csv!$AJ52,範囲CSV,33,FALSE)))</f>
        <v/>
      </c>
      <c r="AJ52" s="139" t="str">
        <f>IF($A52="","",IF(VLOOKUP(csv!$AJ52,範囲CSV,34,FALSE)="","",VLOOKUP(csv!$AJ52,範囲CSV,34,FALSE)))</f>
        <v/>
      </c>
      <c r="AK52" s="139"/>
    </row>
    <row r="53" spans="1:37">
      <c r="A53" s="216" t="str">
        <f>IF(csv!AJ53&lt;=csv!A$401,csv!AO53,"")</f>
        <v/>
      </c>
      <c r="B53" s="216" t="str">
        <f>IF($A53="","",IF(VLOOKUP(csv!A$402,範囲CSV,2,FALSE)="","",VLOOKUP(csv!A$402,範囲CSV,2,FALSE)))</f>
        <v/>
      </c>
      <c r="C53" s="139" t="str">
        <f>IF($A53="","",IF(VLOOKUP(csv!$AJ53,範囲CSV,3,FALSE)="","",VLOOKUP(csv!$AJ53,範囲CSV,3,FALSE)))</f>
        <v/>
      </c>
      <c r="D53" s="139" t="str">
        <f>IF($A53="","",IF(VLOOKUP(csv!$AJ53,範囲CSV,4,FALSE)="","",VLOOKUP(csv!$AJ53,範囲CSV,4,FALSE)))</f>
        <v/>
      </c>
      <c r="E53" s="139" t="str">
        <f>IF($A53="","",IF(VLOOKUP(csv!$AJ53,範囲CSV,5,FALSE)="","",IF(VLOOKUP(csv!$AJ53,範囲CSV,5,FALSE)&gt;10000,"",VLOOKUP(csv!$AJ53,範囲CSV,5,FALSE))))</f>
        <v/>
      </c>
      <c r="F53" s="139" t="str">
        <f>IF($A53="","",IF(VLOOKUP(csv!$AJ53,範囲CSV,6,FALSE)="","",VLOOKUP(csv!$AJ53,範囲CSV,6,FALSE)))</f>
        <v/>
      </c>
      <c r="G53" s="139" t="str">
        <f>IF(A53="","",IF(VLOOKUP(csv!$AJ53,範囲CSV,7,FALSE)="","",VLOOKUP(csv!$AJ53,範囲CSV,7,FALSE)))</f>
        <v/>
      </c>
      <c r="H53" s="139" t="str">
        <f>IF($A53="","",IF(VLOOKUP(csv!$AJ53,範囲CSV,8,FALSE)="","",VLOOKUP(csv!$AJ53,範囲CSV,8,FALSE)))</f>
        <v/>
      </c>
      <c r="I53" s="216"/>
      <c r="J53" s="216"/>
      <c r="K53" s="139" t="str">
        <f>IF(A53="","",IF(VLOOKUP(csv!$AJ53,範囲CSV,9,FALSE)="","",VLOOKUP(csv!$AJ53,範囲CSV,9,FALSE)))</f>
        <v/>
      </c>
      <c r="L53" s="139" t="str">
        <f>IF($A53="","",IF(VLOOKUP(csv!$AJ53,範囲CSV,10,FALSE)="","",VLOOKUP(csv!$AJ53,範囲CSV,10,FALSE)))</f>
        <v/>
      </c>
      <c r="M53" s="216" t="str">
        <f t="shared" si="0"/>
        <v/>
      </c>
      <c r="N53" s="216" t="str">
        <f t="shared" si="1"/>
        <v/>
      </c>
      <c r="O53" s="139" t="str">
        <f>IF($A53="","",IF(VLOOKUP(csv!$AJ53,範囲CSV,13,FALSE)="","",VLOOKUP(csv!$AJ53,範囲CSV,13,FALSE)))</f>
        <v/>
      </c>
      <c r="P53" s="139" t="str">
        <f>IF($A53="","",IF(VLOOKUP(csv!$AJ53,範囲CSV,14,FALSE)="","",VLOOKUP(csv!$AJ53,範囲CSV,14,FALSE)))</f>
        <v/>
      </c>
      <c r="Q53" s="139" t="str">
        <f>IF($A53="","",IF(VLOOKUP(csv!$AJ53,範囲CSV,15,FALSE)="","",VLOOKUP(csv!$AJ53,範囲CSV,15,FALSE)))</f>
        <v/>
      </c>
      <c r="R53" s="139" t="str">
        <f>IF($A53="","",IF(VLOOKUP(csv!$AJ53,範囲CSV,16,FALSE)="","",VLOOKUP(csv!$AJ53,範囲CSV,16,FALSE)))</f>
        <v/>
      </c>
      <c r="S53" s="139" t="str">
        <f>IF($A53="","",IF(VLOOKUP(csv!$AJ53,範囲CSV,17,FALSE)="","",VLOOKUP(csv!$AJ53,範囲CSV,17,FALSE)))</f>
        <v/>
      </c>
      <c r="T53" s="139" t="str">
        <f>IF($A53="","",IF(VLOOKUP(csv!$AJ53,範囲CSV,18,FALSE)="","",VLOOKUP(csv!$AJ53,範囲CSV,18,FALSE)))</f>
        <v/>
      </c>
      <c r="U53" s="139" t="str">
        <f>IF($A53="","",IF(VLOOKUP(csv!$AJ53,範囲CSV,19,FALSE)="","",VLOOKUP(csv!$AJ53,範囲CSV,19,FALSE)))</f>
        <v/>
      </c>
      <c r="V53" s="139" t="str">
        <f>IF($A53="","",IF(VLOOKUP(csv!$AJ53,範囲CSV,20,FALSE)="","",VLOOKUP(csv!$AJ53,範囲CSV,20,FALSE)))</f>
        <v/>
      </c>
      <c r="W53" s="139" t="str">
        <f>IF($A53="","",IF(VLOOKUP(csv!$AJ53,範囲CSV,21,FALSE)="","",VLOOKUP(csv!$AJ53,範囲CSV,21,FALSE)))</f>
        <v/>
      </c>
      <c r="X53" s="139" t="str">
        <f>IF($A53="","",IF(VLOOKUP(csv!$AJ53,範囲CSV,22,FALSE)="","",VLOOKUP(csv!$AJ53,範囲CSV,22,FALSE)))</f>
        <v/>
      </c>
      <c r="Y53" s="139" t="str">
        <f>IF($A53="","",IF(VLOOKUP(csv!$AJ53,範囲CSV,23,FALSE)="","",VLOOKUP(csv!$AJ53,範囲CSV,23,FALSE)))</f>
        <v/>
      </c>
      <c r="Z53" s="139" t="str">
        <f>IF($A53="","",IF(VLOOKUP(csv!$AJ53,範囲CSV,24,FALSE)="","",VLOOKUP(csv!$AJ53,範囲CSV,24,FALSE)))</f>
        <v/>
      </c>
      <c r="AA53" s="139" t="str">
        <f>IF($A53="","",IF(VLOOKUP(csv!$AJ53,範囲CSV,25,FALSE)="","",VLOOKUP(csv!$AJ53,範囲CSV,25,FALSE)))</f>
        <v/>
      </c>
      <c r="AB53" s="139" t="str">
        <f>IF($A53="","",IF(VLOOKUP(csv!$AJ53,範囲CSV,26,FALSE)="","",VLOOKUP(csv!$AJ53,範囲CSV,26,FALSE)))</f>
        <v/>
      </c>
      <c r="AC53" s="139" t="str">
        <f>IF($A53="","",IF(VLOOKUP(csv!$AJ53,範囲CSV,27,FALSE)="","",VLOOKUP(csv!$AJ53,範囲CSV,27,FALSE)))</f>
        <v/>
      </c>
      <c r="AD53" s="139" t="str">
        <f>IF($A53="","",IF(VLOOKUP(csv!$AJ53,範囲CSV,28,FALSE)="","",VLOOKUP(csv!$AJ53,範囲CSV,28,FALSE)))</f>
        <v/>
      </c>
      <c r="AE53" s="139" t="str">
        <f>IF($A53="","",IF(VLOOKUP(csv!$AJ53,範囲CSV,29,FALSE)="","",VLOOKUP(csv!$AJ53,範囲CSV,29,FALSE)))</f>
        <v/>
      </c>
      <c r="AF53" s="139" t="str">
        <f>IF($A53="","",IF(VLOOKUP(csv!$AJ53,範囲CSV,30,FALSE)="","",VLOOKUP(csv!$AJ53,範囲CSV,30,FALSE)))</f>
        <v/>
      </c>
      <c r="AG53" s="139" t="str">
        <f>IF($A53="","",IF(VLOOKUP(csv!$AJ53,範囲CSV,31,FALSE)="","",VLOOKUP(csv!$AJ53,範囲CSV,31,FALSE)))</f>
        <v/>
      </c>
      <c r="AH53" s="139" t="str">
        <f>IF($A53="","",IF(VLOOKUP(csv!$AJ53,範囲CSV,32,FALSE)="","",VLOOKUP(csv!$AJ53,範囲CSV,32,FALSE)))</f>
        <v/>
      </c>
      <c r="AI53" s="139" t="str">
        <f>IF($A53="","",IF(VLOOKUP(csv!$AJ53,範囲CSV,33,FALSE)="","",VLOOKUP(csv!$AJ53,範囲CSV,33,FALSE)))</f>
        <v/>
      </c>
      <c r="AJ53" s="139" t="str">
        <f>IF($A53="","",IF(VLOOKUP(csv!$AJ53,範囲CSV,34,FALSE)="","",VLOOKUP(csv!$AJ53,範囲CSV,34,FALSE)))</f>
        <v/>
      </c>
      <c r="AK53" s="139"/>
    </row>
    <row r="54" spans="1:37">
      <c r="A54" s="216" t="str">
        <f>IF(csv!AJ54&lt;=csv!A$401,csv!AO54,"")</f>
        <v/>
      </c>
      <c r="B54" s="216" t="str">
        <f>IF($A54="","",IF(VLOOKUP(csv!A$402,範囲CSV,2,FALSE)="","",VLOOKUP(csv!A$402,範囲CSV,2,FALSE)))</f>
        <v/>
      </c>
      <c r="C54" s="139" t="str">
        <f>IF($A54="","",IF(VLOOKUP(csv!$AJ54,範囲CSV,3,FALSE)="","",VLOOKUP(csv!$AJ54,範囲CSV,3,FALSE)))</f>
        <v/>
      </c>
      <c r="D54" s="139" t="str">
        <f>IF($A54="","",IF(VLOOKUP(csv!$AJ54,範囲CSV,4,FALSE)="","",VLOOKUP(csv!$AJ54,範囲CSV,4,FALSE)))</f>
        <v/>
      </c>
      <c r="E54" s="139" t="str">
        <f>IF($A54="","",IF(VLOOKUP(csv!$AJ54,範囲CSV,5,FALSE)="","",IF(VLOOKUP(csv!$AJ54,範囲CSV,5,FALSE)&gt;10000,"",VLOOKUP(csv!$AJ54,範囲CSV,5,FALSE))))</f>
        <v/>
      </c>
      <c r="F54" s="139" t="str">
        <f>IF($A54="","",IF(VLOOKUP(csv!$AJ54,範囲CSV,6,FALSE)="","",VLOOKUP(csv!$AJ54,範囲CSV,6,FALSE)))</f>
        <v/>
      </c>
      <c r="G54" s="139" t="str">
        <f>IF(A54="","",IF(VLOOKUP(csv!$AJ54,範囲CSV,7,FALSE)="","",VLOOKUP(csv!$AJ54,範囲CSV,7,FALSE)))</f>
        <v/>
      </c>
      <c r="H54" s="139" t="str">
        <f>IF($A54="","",IF(VLOOKUP(csv!$AJ54,範囲CSV,8,FALSE)="","",VLOOKUP(csv!$AJ54,範囲CSV,8,FALSE)))</f>
        <v/>
      </c>
      <c r="I54" s="216"/>
      <c r="J54" s="216"/>
      <c r="K54" s="139" t="str">
        <f>IF(A54="","",IF(VLOOKUP(csv!$AJ54,範囲CSV,9,FALSE)="","",VLOOKUP(csv!$AJ54,範囲CSV,9,FALSE)))</f>
        <v/>
      </c>
      <c r="L54" s="139" t="str">
        <f>IF($A54="","",IF(VLOOKUP(csv!$AJ54,範囲CSV,10,FALSE)="","",VLOOKUP(csv!$AJ54,範囲CSV,10,FALSE)))</f>
        <v/>
      </c>
      <c r="M54" s="216" t="str">
        <f t="shared" si="0"/>
        <v/>
      </c>
      <c r="N54" s="216" t="str">
        <f t="shared" si="1"/>
        <v/>
      </c>
      <c r="O54" s="139" t="str">
        <f>IF($A54="","",IF(VLOOKUP(csv!$AJ54,範囲CSV,13,FALSE)="","",VLOOKUP(csv!$AJ54,範囲CSV,13,FALSE)))</f>
        <v/>
      </c>
      <c r="P54" s="139" t="str">
        <f>IF($A54="","",IF(VLOOKUP(csv!$AJ54,範囲CSV,14,FALSE)="","",VLOOKUP(csv!$AJ54,範囲CSV,14,FALSE)))</f>
        <v/>
      </c>
      <c r="Q54" s="139" t="str">
        <f>IF($A54="","",IF(VLOOKUP(csv!$AJ54,範囲CSV,15,FALSE)="","",VLOOKUP(csv!$AJ54,範囲CSV,15,FALSE)))</f>
        <v/>
      </c>
      <c r="R54" s="139" t="str">
        <f>IF($A54="","",IF(VLOOKUP(csv!$AJ54,範囲CSV,16,FALSE)="","",VLOOKUP(csv!$AJ54,範囲CSV,16,FALSE)))</f>
        <v/>
      </c>
      <c r="S54" s="139" t="str">
        <f>IF($A54="","",IF(VLOOKUP(csv!$AJ54,範囲CSV,17,FALSE)="","",VLOOKUP(csv!$AJ54,範囲CSV,17,FALSE)))</f>
        <v/>
      </c>
      <c r="T54" s="139" t="str">
        <f>IF($A54="","",IF(VLOOKUP(csv!$AJ54,範囲CSV,18,FALSE)="","",VLOOKUP(csv!$AJ54,範囲CSV,18,FALSE)))</f>
        <v/>
      </c>
      <c r="U54" s="139" t="str">
        <f>IF($A54="","",IF(VLOOKUP(csv!$AJ54,範囲CSV,19,FALSE)="","",VLOOKUP(csv!$AJ54,範囲CSV,19,FALSE)))</f>
        <v/>
      </c>
      <c r="V54" s="139" t="str">
        <f>IF($A54="","",IF(VLOOKUP(csv!$AJ54,範囲CSV,20,FALSE)="","",VLOOKUP(csv!$AJ54,範囲CSV,20,FALSE)))</f>
        <v/>
      </c>
      <c r="W54" s="139" t="str">
        <f>IF($A54="","",IF(VLOOKUP(csv!$AJ54,範囲CSV,21,FALSE)="","",VLOOKUP(csv!$AJ54,範囲CSV,21,FALSE)))</f>
        <v/>
      </c>
      <c r="X54" s="139" t="str">
        <f>IF($A54="","",IF(VLOOKUP(csv!$AJ54,範囲CSV,22,FALSE)="","",VLOOKUP(csv!$AJ54,範囲CSV,22,FALSE)))</f>
        <v/>
      </c>
      <c r="Y54" s="139" t="str">
        <f>IF($A54="","",IF(VLOOKUP(csv!$AJ54,範囲CSV,23,FALSE)="","",VLOOKUP(csv!$AJ54,範囲CSV,23,FALSE)))</f>
        <v/>
      </c>
      <c r="Z54" s="139" t="str">
        <f>IF($A54="","",IF(VLOOKUP(csv!$AJ54,範囲CSV,24,FALSE)="","",VLOOKUP(csv!$AJ54,範囲CSV,24,FALSE)))</f>
        <v/>
      </c>
      <c r="AA54" s="139" t="str">
        <f>IF($A54="","",IF(VLOOKUP(csv!$AJ54,範囲CSV,25,FALSE)="","",VLOOKUP(csv!$AJ54,範囲CSV,25,FALSE)))</f>
        <v/>
      </c>
      <c r="AB54" s="139" t="str">
        <f>IF($A54="","",IF(VLOOKUP(csv!$AJ54,範囲CSV,26,FALSE)="","",VLOOKUP(csv!$AJ54,範囲CSV,26,FALSE)))</f>
        <v/>
      </c>
      <c r="AC54" s="139" t="str">
        <f>IF($A54="","",IF(VLOOKUP(csv!$AJ54,範囲CSV,27,FALSE)="","",VLOOKUP(csv!$AJ54,範囲CSV,27,FALSE)))</f>
        <v/>
      </c>
      <c r="AD54" s="139" t="str">
        <f>IF($A54="","",IF(VLOOKUP(csv!$AJ54,範囲CSV,28,FALSE)="","",VLOOKUP(csv!$AJ54,範囲CSV,28,FALSE)))</f>
        <v/>
      </c>
      <c r="AE54" s="139" t="str">
        <f>IF($A54="","",IF(VLOOKUP(csv!$AJ54,範囲CSV,29,FALSE)="","",VLOOKUP(csv!$AJ54,範囲CSV,29,FALSE)))</f>
        <v/>
      </c>
      <c r="AF54" s="139" t="str">
        <f>IF($A54="","",IF(VLOOKUP(csv!$AJ54,範囲CSV,30,FALSE)="","",VLOOKUP(csv!$AJ54,範囲CSV,30,FALSE)))</f>
        <v/>
      </c>
      <c r="AG54" s="139" t="str">
        <f>IF($A54="","",IF(VLOOKUP(csv!$AJ54,範囲CSV,31,FALSE)="","",VLOOKUP(csv!$AJ54,範囲CSV,31,FALSE)))</f>
        <v/>
      </c>
      <c r="AH54" s="139" t="str">
        <f>IF($A54="","",IF(VLOOKUP(csv!$AJ54,範囲CSV,32,FALSE)="","",VLOOKUP(csv!$AJ54,範囲CSV,32,FALSE)))</f>
        <v/>
      </c>
      <c r="AI54" s="139" t="str">
        <f>IF($A54="","",IF(VLOOKUP(csv!$AJ54,範囲CSV,33,FALSE)="","",VLOOKUP(csv!$AJ54,範囲CSV,33,FALSE)))</f>
        <v/>
      </c>
      <c r="AJ54" s="139" t="str">
        <f>IF($A54="","",IF(VLOOKUP(csv!$AJ54,範囲CSV,34,FALSE)="","",VLOOKUP(csv!$AJ54,範囲CSV,34,FALSE)))</f>
        <v/>
      </c>
      <c r="AK54" s="139"/>
    </row>
    <row r="55" spans="1:37">
      <c r="A55" s="216" t="str">
        <f>IF(csv!AJ55&lt;=csv!A$401,csv!AO55,"")</f>
        <v/>
      </c>
      <c r="B55" s="216" t="str">
        <f>IF($A55="","",IF(VLOOKUP(csv!A$402,範囲CSV,2,FALSE)="","",VLOOKUP(csv!A$402,範囲CSV,2,FALSE)))</f>
        <v/>
      </c>
      <c r="C55" s="139" t="str">
        <f>IF($A55="","",IF(VLOOKUP(csv!$AJ55,範囲CSV,3,FALSE)="","",VLOOKUP(csv!$AJ55,範囲CSV,3,FALSE)))</f>
        <v/>
      </c>
      <c r="D55" s="139" t="str">
        <f>IF($A55="","",IF(VLOOKUP(csv!$AJ55,範囲CSV,4,FALSE)="","",VLOOKUP(csv!$AJ55,範囲CSV,4,FALSE)))</f>
        <v/>
      </c>
      <c r="E55" s="139" t="str">
        <f>IF($A55="","",IF(VLOOKUP(csv!$AJ55,範囲CSV,5,FALSE)="","",IF(VLOOKUP(csv!$AJ55,範囲CSV,5,FALSE)&gt;10000,"",VLOOKUP(csv!$AJ55,範囲CSV,5,FALSE))))</f>
        <v/>
      </c>
      <c r="F55" s="139" t="str">
        <f>IF($A55="","",IF(VLOOKUP(csv!$AJ55,範囲CSV,6,FALSE)="","",VLOOKUP(csv!$AJ55,範囲CSV,6,FALSE)))</f>
        <v/>
      </c>
      <c r="G55" s="139" t="str">
        <f>IF(A55="","",IF(VLOOKUP(csv!$AJ55,範囲CSV,7,FALSE)="","",VLOOKUP(csv!$AJ55,範囲CSV,7,FALSE)))</f>
        <v/>
      </c>
      <c r="H55" s="139" t="str">
        <f>IF($A55="","",IF(VLOOKUP(csv!$AJ55,範囲CSV,8,FALSE)="","",VLOOKUP(csv!$AJ55,範囲CSV,8,FALSE)))</f>
        <v/>
      </c>
      <c r="I55" s="216"/>
      <c r="J55" s="216"/>
      <c r="K55" s="139" t="str">
        <f>IF(A55="","",IF(VLOOKUP(csv!$AJ55,範囲CSV,9,FALSE)="","",VLOOKUP(csv!$AJ55,範囲CSV,9,FALSE)))</f>
        <v/>
      </c>
      <c r="L55" s="139" t="str">
        <f>IF($A55="","",IF(VLOOKUP(csv!$AJ55,範囲CSV,10,FALSE)="","",VLOOKUP(csv!$AJ55,範囲CSV,10,FALSE)))</f>
        <v/>
      </c>
      <c r="M55" s="216" t="str">
        <f t="shared" si="0"/>
        <v/>
      </c>
      <c r="N55" s="216" t="str">
        <f t="shared" si="1"/>
        <v/>
      </c>
      <c r="O55" s="139" t="str">
        <f>IF($A55="","",IF(VLOOKUP(csv!$AJ55,範囲CSV,13,FALSE)="","",VLOOKUP(csv!$AJ55,範囲CSV,13,FALSE)))</f>
        <v/>
      </c>
      <c r="P55" s="139" t="str">
        <f>IF($A55="","",IF(VLOOKUP(csv!$AJ55,範囲CSV,14,FALSE)="","",VLOOKUP(csv!$AJ55,範囲CSV,14,FALSE)))</f>
        <v/>
      </c>
      <c r="Q55" s="139" t="str">
        <f>IF($A55="","",IF(VLOOKUP(csv!$AJ55,範囲CSV,15,FALSE)="","",VLOOKUP(csv!$AJ55,範囲CSV,15,FALSE)))</f>
        <v/>
      </c>
      <c r="R55" s="139" t="str">
        <f>IF($A55="","",IF(VLOOKUP(csv!$AJ55,範囲CSV,16,FALSE)="","",VLOOKUP(csv!$AJ55,範囲CSV,16,FALSE)))</f>
        <v/>
      </c>
      <c r="S55" s="139" t="str">
        <f>IF($A55="","",IF(VLOOKUP(csv!$AJ55,範囲CSV,17,FALSE)="","",VLOOKUP(csv!$AJ55,範囲CSV,17,FALSE)))</f>
        <v/>
      </c>
      <c r="T55" s="139" t="str">
        <f>IF($A55="","",IF(VLOOKUP(csv!$AJ55,範囲CSV,18,FALSE)="","",VLOOKUP(csv!$AJ55,範囲CSV,18,FALSE)))</f>
        <v/>
      </c>
      <c r="U55" s="139" t="str">
        <f>IF($A55="","",IF(VLOOKUP(csv!$AJ55,範囲CSV,19,FALSE)="","",VLOOKUP(csv!$AJ55,範囲CSV,19,FALSE)))</f>
        <v/>
      </c>
      <c r="V55" s="139" t="str">
        <f>IF($A55="","",IF(VLOOKUP(csv!$AJ55,範囲CSV,20,FALSE)="","",VLOOKUP(csv!$AJ55,範囲CSV,20,FALSE)))</f>
        <v/>
      </c>
      <c r="W55" s="139" t="str">
        <f>IF($A55="","",IF(VLOOKUP(csv!$AJ55,範囲CSV,21,FALSE)="","",VLOOKUP(csv!$AJ55,範囲CSV,21,FALSE)))</f>
        <v/>
      </c>
      <c r="X55" s="139" t="str">
        <f>IF($A55="","",IF(VLOOKUP(csv!$AJ55,範囲CSV,22,FALSE)="","",VLOOKUP(csv!$AJ55,範囲CSV,22,FALSE)))</f>
        <v/>
      </c>
      <c r="Y55" s="139" t="str">
        <f>IF($A55="","",IF(VLOOKUP(csv!$AJ55,範囲CSV,23,FALSE)="","",VLOOKUP(csv!$AJ55,範囲CSV,23,FALSE)))</f>
        <v/>
      </c>
      <c r="Z55" s="139" t="str">
        <f>IF($A55="","",IF(VLOOKUP(csv!$AJ55,範囲CSV,24,FALSE)="","",VLOOKUP(csv!$AJ55,範囲CSV,24,FALSE)))</f>
        <v/>
      </c>
      <c r="AA55" s="139" t="str">
        <f>IF($A55="","",IF(VLOOKUP(csv!$AJ55,範囲CSV,25,FALSE)="","",VLOOKUP(csv!$AJ55,範囲CSV,25,FALSE)))</f>
        <v/>
      </c>
      <c r="AB55" s="139" t="str">
        <f>IF($A55="","",IF(VLOOKUP(csv!$AJ55,範囲CSV,26,FALSE)="","",VLOOKUP(csv!$AJ55,範囲CSV,26,FALSE)))</f>
        <v/>
      </c>
      <c r="AC55" s="139" t="str">
        <f>IF($A55="","",IF(VLOOKUP(csv!$AJ55,範囲CSV,27,FALSE)="","",VLOOKUP(csv!$AJ55,範囲CSV,27,FALSE)))</f>
        <v/>
      </c>
      <c r="AD55" s="139" t="str">
        <f>IF($A55="","",IF(VLOOKUP(csv!$AJ55,範囲CSV,28,FALSE)="","",VLOOKUP(csv!$AJ55,範囲CSV,28,FALSE)))</f>
        <v/>
      </c>
      <c r="AE55" s="139" t="str">
        <f>IF($A55="","",IF(VLOOKUP(csv!$AJ55,範囲CSV,29,FALSE)="","",VLOOKUP(csv!$AJ55,範囲CSV,29,FALSE)))</f>
        <v/>
      </c>
      <c r="AF55" s="139" t="str">
        <f>IF($A55="","",IF(VLOOKUP(csv!$AJ55,範囲CSV,30,FALSE)="","",VLOOKUP(csv!$AJ55,範囲CSV,30,FALSE)))</f>
        <v/>
      </c>
      <c r="AG55" s="139" t="str">
        <f>IF($A55="","",IF(VLOOKUP(csv!$AJ55,範囲CSV,31,FALSE)="","",VLOOKUP(csv!$AJ55,範囲CSV,31,FALSE)))</f>
        <v/>
      </c>
      <c r="AH55" s="139" t="str">
        <f>IF($A55="","",IF(VLOOKUP(csv!$AJ55,範囲CSV,32,FALSE)="","",VLOOKUP(csv!$AJ55,範囲CSV,32,FALSE)))</f>
        <v/>
      </c>
      <c r="AI55" s="139" t="str">
        <f>IF($A55="","",IF(VLOOKUP(csv!$AJ55,範囲CSV,33,FALSE)="","",VLOOKUP(csv!$AJ55,範囲CSV,33,FALSE)))</f>
        <v/>
      </c>
      <c r="AJ55" s="139" t="str">
        <f>IF($A55="","",IF(VLOOKUP(csv!$AJ55,範囲CSV,34,FALSE)="","",VLOOKUP(csv!$AJ55,範囲CSV,34,FALSE)))</f>
        <v/>
      </c>
      <c r="AK55" s="139"/>
    </row>
    <row r="56" spans="1:37">
      <c r="A56" s="216" t="str">
        <f>IF(csv!AJ56&lt;=csv!A$401,csv!AO56,"")</f>
        <v/>
      </c>
      <c r="B56" s="216" t="str">
        <f>IF($A56="","",IF(VLOOKUP(csv!A$402,範囲CSV,2,FALSE)="","",VLOOKUP(csv!A$402,範囲CSV,2,FALSE)))</f>
        <v/>
      </c>
      <c r="C56" s="139" t="str">
        <f>IF($A56="","",IF(VLOOKUP(csv!$AJ56,範囲CSV,3,FALSE)="","",VLOOKUP(csv!$AJ56,範囲CSV,3,FALSE)))</f>
        <v/>
      </c>
      <c r="D56" s="139" t="str">
        <f>IF($A56="","",IF(VLOOKUP(csv!$AJ56,範囲CSV,4,FALSE)="","",VLOOKUP(csv!$AJ56,範囲CSV,4,FALSE)))</f>
        <v/>
      </c>
      <c r="E56" s="139" t="str">
        <f>IF($A56="","",IF(VLOOKUP(csv!$AJ56,範囲CSV,5,FALSE)="","",IF(VLOOKUP(csv!$AJ56,範囲CSV,5,FALSE)&gt;10000,"",VLOOKUP(csv!$AJ56,範囲CSV,5,FALSE))))</f>
        <v/>
      </c>
      <c r="F56" s="139" t="str">
        <f>IF($A56="","",IF(VLOOKUP(csv!$AJ56,範囲CSV,6,FALSE)="","",VLOOKUP(csv!$AJ56,範囲CSV,6,FALSE)))</f>
        <v/>
      </c>
      <c r="G56" s="139" t="str">
        <f>IF(A56="","",IF(VLOOKUP(csv!$AJ56,範囲CSV,7,FALSE)="","",VLOOKUP(csv!$AJ56,範囲CSV,7,FALSE)))</f>
        <v/>
      </c>
      <c r="H56" s="139" t="str">
        <f>IF($A56="","",IF(VLOOKUP(csv!$AJ56,範囲CSV,8,FALSE)="","",VLOOKUP(csv!$AJ56,範囲CSV,8,FALSE)))</f>
        <v/>
      </c>
      <c r="I56" s="216"/>
      <c r="J56" s="216"/>
      <c r="K56" s="139" t="str">
        <f>IF(A56="","",IF(VLOOKUP(csv!$AJ56,範囲CSV,9,FALSE)="","",VLOOKUP(csv!$AJ56,範囲CSV,9,FALSE)))</f>
        <v/>
      </c>
      <c r="L56" s="139" t="str">
        <f>IF($A56="","",IF(VLOOKUP(csv!$AJ56,範囲CSV,10,FALSE)="","",VLOOKUP(csv!$AJ56,範囲CSV,10,FALSE)))</f>
        <v/>
      </c>
      <c r="M56" s="216" t="str">
        <f t="shared" si="0"/>
        <v/>
      </c>
      <c r="N56" s="216" t="str">
        <f t="shared" si="1"/>
        <v/>
      </c>
      <c r="O56" s="139" t="str">
        <f>IF($A56="","",IF(VLOOKUP(csv!$AJ56,範囲CSV,13,FALSE)="","",VLOOKUP(csv!$AJ56,範囲CSV,13,FALSE)))</f>
        <v/>
      </c>
      <c r="P56" s="139" t="str">
        <f>IF($A56="","",IF(VLOOKUP(csv!$AJ56,範囲CSV,14,FALSE)="","",VLOOKUP(csv!$AJ56,範囲CSV,14,FALSE)))</f>
        <v/>
      </c>
      <c r="Q56" s="139" t="str">
        <f>IF($A56="","",IF(VLOOKUP(csv!$AJ56,範囲CSV,15,FALSE)="","",VLOOKUP(csv!$AJ56,範囲CSV,15,FALSE)))</f>
        <v/>
      </c>
      <c r="R56" s="139" t="str">
        <f>IF($A56="","",IF(VLOOKUP(csv!$AJ56,範囲CSV,16,FALSE)="","",VLOOKUP(csv!$AJ56,範囲CSV,16,FALSE)))</f>
        <v/>
      </c>
      <c r="S56" s="139" t="str">
        <f>IF($A56="","",IF(VLOOKUP(csv!$AJ56,範囲CSV,17,FALSE)="","",VLOOKUP(csv!$AJ56,範囲CSV,17,FALSE)))</f>
        <v/>
      </c>
      <c r="T56" s="139" t="str">
        <f>IF($A56="","",IF(VLOOKUP(csv!$AJ56,範囲CSV,18,FALSE)="","",VLOOKUP(csv!$AJ56,範囲CSV,18,FALSE)))</f>
        <v/>
      </c>
      <c r="U56" s="139" t="str">
        <f>IF($A56="","",IF(VLOOKUP(csv!$AJ56,範囲CSV,19,FALSE)="","",VLOOKUP(csv!$AJ56,範囲CSV,19,FALSE)))</f>
        <v/>
      </c>
      <c r="V56" s="139" t="str">
        <f>IF($A56="","",IF(VLOOKUP(csv!$AJ56,範囲CSV,20,FALSE)="","",VLOOKUP(csv!$AJ56,範囲CSV,20,FALSE)))</f>
        <v/>
      </c>
      <c r="W56" s="139" t="str">
        <f>IF($A56="","",IF(VLOOKUP(csv!$AJ56,範囲CSV,21,FALSE)="","",VLOOKUP(csv!$AJ56,範囲CSV,21,FALSE)))</f>
        <v/>
      </c>
      <c r="X56" s="139" t="str">
        <f>IF($A56="","",IF(VLOOKUP(csv!$AJ56,範囲CSV,22,FALSE)="","",VLOOKUP(csv!$AJ56,範囲CSV,22,FALSE)))</f>
        <v/>
      </c>
      <c r="Y56" s="139" t="str">
        <f>IF($A56="","",IF(VLOOKUP(csv!$AJ56,範囲CSV,23,FALSE)="","",VLOOKUP(csv!$AJ56,範囲CSV,23,FALSE)))</f>
        <v/>
      </c>
      <c r="Z56" s="139" t="str">
        <f>IF($A56="","",IF(VLOOKUP(csv!$AJ56,範囲CSV,24,FALSE)="","",VLOOKUP(csv!$AJ56,範囲CSV,24,FALSE)))</f>
        <v/>
      </c>
      <c r="AA56" s="139" t="str">
        <f>IF($A56="","",IF(VLOOKUP(csv!$AJ56,範囲CSV,25,FALSE)="","",VLOOKUP(csv!$AJ56,範囲CSV,25,FALSE)))</f>
        <v/>
      </c>
      <c r="AB56" s="139" t="str">
        <f>IF($A56="","",IF(VLOOKUP(csv!$AJ56,範囲CSV,26,FALSE)="","",VLOOKUP(csv!$AJ56,範囲CSV,26,FALSE)))</f>
        <v/>
      </c>
      <c r="AC56" s="139" t="str">
        <f>IF($A56="","",IF(VLOOKUP(csv!$AJ56,範囲CSV,27,FALSE)="","",VLOOKUP(csv!$AJ56,範囲CSV,27,FALSE)))</f>
        <v/>
      </c>
      <c r="AD56" s="139" t="str">
        <f>IF($A56="","",IF(VLOOKUP(csv!$AJ56,範囲CSV,28,FALSE)="","",VLOOKUP(csv!$AJ56,範囲CSV,28,FALSE)))</f>
        <v/>
      </c>
      <c r="AE56" s="139" t="str">
        <f>IF($A56="","",IF(VLOOKUP(csv!$AJ56,範囲CSV,29,FALSE)="","",VLOOKUP(csv!$AJ56,範囲CSV,29,FALSE)))</f>
        <v/>
      </c>
      <c r="AF56" s="139" t="str">
        <f>IF($A56="","",IF(VLOOKUP(csv!$AJ56,範囲CSV,30,FALSE)="","",VLOOKUP(csv!$AJ56,範囲CSV,30,FALSE)))</f>
        <v/>
      </c>
      <c r="AG56" s="139" t="str">
        <f>IF($A56="","",IF(VLOOKUP(csv!$AJ56,範囲CSV,31,FALSE)="","",VLOOKUP(csv!$AJ56,範囲CSV,31,FALSE)))</f>
        <v/>
      </c>
      <c r="AH56" s="139" t="str">
        <f>IF($A56="","",IF(VLOOKUP(csv!$AJ56,範囲CSV,32,FALSE)="","",VLOOKUP(csv!$AJ56,範囲CSV,32,FALSE)))</f>
        <v/>
      </c>
      <c r="AI56" s="139" t="str">
        <f>IF($A56="","",IF(VLOOKUP(csv!$AJ56,範囲CSV,33,FALSE)="","",VLOOKUP(csv!$AJ56,範囲CSV,33,FALSE)))</f>
        <v/>
      </c>
      <c r="AJ56" s="139" t="str">
        <f>IF($A56="","",IF(VLOOKUP(csv!$AJ56,範囲CSV,34,FALSE)="","",VLOOKUP(csv!$AJ56,範囲CSV,34,FALSE)))</f>
        <v/>
      </c>
      <c r="AK56" s="139"/>
    </row>
    <row r="57" spans="1:37">
      <c r="A57" s="216" t="str">
        <f>IF(csv!AJ57&lt;=csv!A$401,csv!AO57,"")</f>
        <v/>
      </c>
      <c r="B57" s="216" t="str">
        <f>IF($A57="","",IF(VLOOKUP(csv!A$402,範囲CSV,2,FALSE)="","",VLOOKUP(csv!A$402,範囲CSV,2,FALSE)))</f>
        <v/>
      </c>
      <c r="C57" s="139" t="str">
        <f>IF($A57="","",IF(VLOOKUP(csv!$AJ57,範囲CSV,3,FALSE)="","",VLOOKUP(csv!$AJ57,範囲CSV,3,FALSE)))</f>
        <v/>
      </c>
      <c r="D57" s="139" t="str">
        <f>IF($A57="","",IF(VLOOKUP(csv!$AJ57,範囲CSV,4,FALSE)="","",VLOOKUP(csv!$AJ57,範囲CSV,4,FALSE)))</f>
        <v/>
      </c>
      <c r="E57" s="139" t="str">
        <f>IF($A57="","",IF(VLOOKUP(csv!$AJ57,範囲CSV,5,FALSE)="","",IF(VLOOKUP(csv!$AJ57,範囲CSV,5,FALSE)&gt;10000,"",VLOOKUP(csv!$AJ57,範囲CSV,5,FALSE))))</f>
        <v/>
      </c>
      <c r="F57" s="139" t="str">
        <f>IF($A57="","",IF(VLOOKUP(csv!$AJ57,範囲CSV,6,FALSE)="","",VLOOKUP(csv!$AJ57,範囲CSV,6,FALSE)))</f>
        <v/>
      </c>
      <c r="G57" s="139" t="str">
        <f>IF(A57="","",IF(VLOOKUP(csv!$AJ57,範囲CSV,7,FALSE)="","",VLOOKUP(csv!$AJ57,範囲CSV,7,FALSE)))</f>
        <v/>
      </c>
      <c r="H57" s="139" t="str">
        <f>IF($A57="","",IF(VLOOKUP(csv!$AJ57,範囲CSV,8,FALSE)="","",VLOOKUP(csv!$AJ57,範囲CSV,8,FALSE)))</f>
        <v/>
      </c>
      <c r="I57" s="216"/>
      <c r="J57" s="216"/>
      <c r="K57" s="139" t="str">
        <f>IF(A57="","",IF(VLOOKUP(csv!$AJ57,範囲CSV,9,FALSE)="","",VLOOKUP(csv!$AJ57,範囲CSV,9,FALSE)))</f>
        <v/>
      </c>
      <c r="L57" s="139" t="str">
        <f>IF($A57="","",IF(VLOOKUP(csv!$AJ57,範囲CSV,10,FALSE)="","",VLOOKUP(csv!$AJ57,範囲CSV,10,FALSE)))</f>
        <v/>
      </c>
      <c r="M57" s="216" t="str">
        <f t="shared" si="0"/>
        <v/>
      </c>
      <c r="N57" s="216" t="str">
        <f t="shared" si="1"/>
        <v/>
      </c>
      <c r="O57" s="139" t="str">
        <f>IF($A57="","",IF(VLOOKUP(csv!$AJ57,範囲CSV,13,FALSE)="","",VLOOKUP(csv!$AJ57,範囲CSV,13,FALSE)))</f>
        <v/>
      </c>
      <c r="P57" s="139" t="str">
        <f>IF($A57="","",IF(VLOOKUP(csv!$AJ57,範囲CSV,14,FALSE)="","",VLOOKUP(csv!$AJ57,範囲CSV,14,FALSE)))</f>
        <v/>
      </c>
      <c r="Q57" s="139" t="str">
        <f>IF($A57="","",IF(VLOOKUP(csv!$AJ57,範囲CSV,15,FALSE)="","",VLOOKUP(csv!$AJ57,範囲CSV,15,FALSE)))</f>
        <v/>
      </c>
      <c r="R57" s="139" t="str">
        <f>IF($A57="","",IF(VLOOKUP(csv!$AJ57,範囲CSV,16,FALSE)="","",VLOOKUP(csv!$AJ57,範囲CSV,16,FALSE)))</f>
        <v/>
      </c>
      <c r="S57" s="139" t="str">
        <f>IF($A57="","",IF(VLOOKUP(csv!$AJ57,範囲CSV,17,FALSE)="","",VLOOKUP(csv!$AJ57,範囲CSV,17,FALSE)))</f>
        <v/>
      </c>
      <c r="T57" s="139" t="str">
        <f>IF($A57="","",IF(VLOOKUP(csv!$AJ57,範囲CSV,18,FALSE)="","",VLOOKUP(csv!$AJ57,範囲CSV,18,FALSE)))</f>
        <v/>
      </c>
      <c r="U57" s="139" t="str">
        <f>IF($A57="","",IF(VLOOKUP(csv!$AJ57,範囲CSV,19,FALSE)="","",VLOOKUP(csv!$AJ57,範囲CSV,19,FALSE)))</f>
        <v/>
      </c>
      <c r="V57" s="139" t="str">
        <f>IF($A57="","",IF(VLOOKUP(csv!$AJ57,範囲CSV,20,FALSE)="","",VLOOKUP(csv!$AJ57,範囲CSV,20,FALSE)))</f>
        <v/>
      </c>
      <c r="W57" s="139" t="str">
        <f>IF($A57="","",IF(VLOOKUP(csv!$AJ57,範囲CSV,21,FALSE)="","",VLOOKUP(csv!$AJ57,範囲CSV,21,FALSE)))</f>
        <v/>
      </c>
      <c r="X57" s="139" t="str">
        <f>IF($A57="","",IF(VLOOKUP(csv!$AJ57,範囲CSV,22,FALSE)="","",VLOOKUP(csv!$AJ57,範囲CSV,22,FALSE)))</f>
        <v/>
      </c>
      <c r="Y57" s="139" t="str">
        <f>IF($A57="","",IF(VLOOKUP(csv!$AJ57,範囲CSV,23,FALSE)="","",VLOOKUP(csv!$AJ57,範囲CSV,23,FALSE)))</f>
        <v/>
      </c>
      <c r="Z57" s="139" t="str">
        <f>IF($A57="","",IF(VLOOKUP(csv!$AJ57,範囲CSV,24,FALSE)="","",VLOOKUP(csv!$AJ57,範囲CSV,24,FALSE)))</f>
        <v/>
      </c>
      <c r="AA57" s="139" t="str">
        <f>IF($A57="","",IF(VLOOKUP(csv!$AJ57,範囲CSV,25,FALSE)="","",VLOOKUP(csv!$AJ57,範囲CSV,25,FALSE)))</f>
        <v/>
      </c>
      <c r="AB57" s="139" t="str">
        <f>IF($A57="","",IF(VLOOKUP(csv!$AJ57,範囲CSV,26,FALSE)="","",VLOOKUP(csv!$AJ57,範囲CSV,26,FALSE)))</f>
        <v/>
      </c>
      <c r="AC57" s="139" t="str">
        <f>IF($A57="","",IF(VLOOKUP(csv!$AJ57,範囲CSV,27,FALSE)="","",VLOOKUP(csv!$AJ57,範囲CSV,27,FALSE)))</f>
        <v/>
      </c>
      <c r="AD57" s="139" t="str">
        <f>IF($A57="","",IF(VLOOKUP(csv!$AJ57,範囲CSV,28,FALSE)="","",VLOOKUP(csv!$AJ57,範囲CSV,28,FALSE)))</f>
        <v/>
      </c>
      <c r="AE57" s="139" t="str">
        <f>IF($A57="","",IF(VLOOKUP(csv!$AJ57,範囲CSV,29,FALSE)="","",VLOOKUP(csv!$AJ57,範囲CSV,29,FALSE)))</f>
        <v/>
      </c>
      <c r="AF57" s="139" t="str">
        <f>IF($A57="","",IF(VLOOKUP(csv!$AJ57,範囲CSV,30,FALSE)="","",VLOOKUP(csv!$AJ57,範囲CSV,30,FALSE)))</f>
        <v/>
      </c>
      <c r="AG57" s="139" t="str">
        <f>IF($A57="","",IF(VLOOKUP(csv!$AJ57,範囲CSV,31,FALSE)="","",VLOOKUP(csv!$AJ57,範囲CSV,31,FALSE)))</f>
        <v/>
      </c>
      <c r="AH57" s="139" t="str">
        <f>IF($A57="","",IF(VLOOKUP(csv!$AJ57,範囲CSV,32,FALSE)="","",VLOOKUP(csv!$AJ57,範囲CSV,32,FALSE)))</f>
        <v/>
      </c>
      <c r="AI57" s="139" t="str">
        <f>IF($A57="","",IF(VLOOKUP(csv!$AJ57,範囲CSV,33,FALSE)="","",VLOOKUP(csv!$AJ57,範囲CSV,33,FALSE)))</f>
        <v/>
      </c>
      <c r="AJ57" s="139" t="str">
        <f>IF($A57="","",IF(VLOOKUP(csv!$AJ57,範囲CSV,34,FALSE)="","",VLOOKUP(csv!$AJ57,範囲CSV,34,FALSE)))</f>
        <v/>
      </c>
      <c r="AK57" s="139"/>
    </row>
    <row r="58" spans="1:37">
      <c r="A58" s="216" t="str">
        <f>IF(csv!AJ58&lt;=csv!A$401,csv!AO58,"")</f>
        <v/>
      </c>
      <c r="B58" s="216" t="str">
        <f>IF($A58="","",IF(VLOOKUP(csv!A$402,範囲CSV,2,FALSE)="","",VLOOKUP(csv!A$402,範囲CSV,2,FALSE)))</f>
        <v/>
      </c>
      <c r="C58" s="139" t="str">
        <f>IF($A58="","",IF(VLOOKUP(csv!$AJ58,範囲CSV,3,FALSE)="","",VLOOKUP(csv!$AJ58,範囲CSV,3,FALSE)))</f>
        <v/>
      </c>
      <c r="D58" s="139" t="str">
        <f>IF($A58="","",IF(VLOOKUP(csv!$AJ58,範囲CSV,4,FALSE)="","",VLOOKUP(csv!$AJ58,範囲CSV,4,FALSE)))</f>
        <v/>
      </c>
      <c r="E58" s="139" t="str">
        <f>IF($A58="","",IF(VLOOKUP(csv!$AJ58,範囲CSV,5,FALSE)="","",IF(VLOOKUP(csv!$AJ58,範囲CSV,5,FALSE)&gt;10000,"",VLOOKUP(csv!$AJ58,範囲CSV,5,FALSE))))</f>
        <v/>
      </c>
      <c r="F58" s="139" t="str">
        <f>IF($A58="","",IF(VLOOKUP(csv!$AJ58,範囲CSV,6,FALSE)="","",VLOOKUP(csv!$AJ58,範囲CSV,6,FALSE)))</f>
        <v/>
      </c>
      <c r="G58" s="139" t="str">
        <f>IF(A58="","",IF(VLOOKUP(csv!$AJ58,範囲CSV,7,FALSE)="","",VLOOKUP(csv!$AJ58,範囲CSV,7,FALSE)))</f>
        <v/>
      </c>
      <c r="H58" s="139" t="str">
        <f>IF($A58="","",IF(VLOOKUP(csv!$AJ58,範囲CSV,8,FALSE)="","",VLOOKUP(csv!$AJ58,範囲CSV,8,FALSE)))</f>
        <v/>
      </c>
      <c r="I58" s="216"/>
      <c r="J58" s="216"/>
      <c r="K58" s="139" t="str">
        <f>IF(A58="","",IF(VLOOKUP(csv!$AJ58,範囲CSV,9,FALSE)="","",VLOOKUP(csv!$AJ58,範囲CSV,9,FALSE)))</f>
        <v/>
      </c>
      <c r="L58" s="139" t="str">
        <f>IF($A58="","",IF(VLOOKUP(csv!$AJ58,範囲CSV,10,FALSE)="","",VLOOKUP(csv!$AJ58,範囲CSV,10,FALSE)))</f>
        <v/>
      </c>
      <c r="M58" s="216" t="str">
        <f t="shared" si="0"/>
        <v/>
      </c>
      <c r="N58" s="216" t="str">
        <f t="shared" si="1"/>
        <v/>
      </c>
      <c r="O58" s="139" t="str">
        <f>IF($A58="","",IF(VLOOKUP(csv!$AJ58,範囲CSV,13,FALSE)="","",VLOOKUP(csv!$AJ58,範囲CSV,13,FALSE)))</f>
        <v/>
      </c>
      <c r="P58" s="139" t="str">
        <f>IF($A58="","",IF(VLOOKUP(csv!$AJ58,範囲CSV,14,FALSE)="","",VLOOKUP(csv!$AJ58,範囲CSV,14,FALSE)))</f>
        <v/>
      </c>
      <c r="Q58" s="139" t="str">
        <f>IF($A58="","",IF(VLOOKUP(csv!$AJ58,範囲CSV,15,FALSE)="","",VLOOKUP(csv!$AJ58,範囲CSV,15,FALSE)))</f>
        <v/>
      </c>
      <c r="R58" s="139" t="str">
        <f>IF($A58="","",IF(VLOOKUP(csv!$AJ58,範囲CSV,16,FALSE)="","",VLOOKUP(csv!$AJ58,範囲CSV,16,FALSE)))</f>
        <v/>
      </c>
      <c r="S58" s="139" t="str">
        <f>IF($A58="","",IF(VLOOKUP(csv!$AJ58,範囲CSV,17,FALSE)="","",VLOOKUP(csv!$AJ58,範囲CSV,17,FALSE)))</f>
        <v/>
      </c>
      <c r="T58" s="139" t="str">
        <f>IF($A58="","",IF(VLOOKUP(csv!$AJ58,範囲CSV,18,FALSE)="","",VLOOKUP(csv!$AJ58,範囲CSV,18,FALSE)))</f>
        <v/>
      </c>
      <c r="U58" s="139" t="str">
        <f>IF($A58="","",IF(VLOOKUP(csv!$AJ58,範囲CSV,19,FALSE)="","",VLOOKUP(csv!$AJ58,範囲CSV,19,FALSE)))</f>
        <v/>
      </c>
      <c r="V58" s="139" t="str">
        <f>IF($A58="","",IF(VLOOKUP(csv!$AJ58,範囲CSV,20,FALSE)="","",VLOOKUP(csv!$AJ58,範囲CSV,20,FALSE)))</f>
        <v/>
      </c>
      <c r="W58" s="139" t="str">
        <f>IF($A58="","",IF(VLOOKUP(csv!$AJ58,範囲CSV,21,FALSE)="","",VLOOKUP(csv!$AJ58,範囲CSV,21,FALSE)))</f>
        <v/>
      </c>
      <c r="X58" s="139" t="str">
        <f>IF($A58="","",IF(VLOOKUP(csv!$AJ58,範囲CSV,22,FALSE)="","",VLOOKUP(csv!$AJ58,範囲CSV,22,FALSE)))</f>
        <v/>
      </c>
      <c r="Y58" s="139" t="str">
        <f>IF($A58="","",IF(VLOOKUP(csv!$AJ58,範囲CSV,23,FALSE)="","",VLOOKUP(csv!$AJ58,範囲CSV,23,FALSE)))</f>
        <v/>
      </c>
      <c r="Z58" s="139" t="str">
        <f>IF($A58="","",IF(VLOOKUP(csv!$AJ58,範囲CSV,24,FALSE)="","",VLOOKUP(csv!$AJ58,範囲CSV,24,FALSE)))</f>
        <v/>
      </c>
      <c r="AA58" s="139" t="str">
        <f>IF($A58="","",IF(VLOOKUP(csv!$AJ58,範囲CSV,25,FALSE)="","",VLOOKUP(csv!$AJ58,範囲CSV,25,FALSE)))</f>
        <v/>
      </c>
      <c r="AB58" s="139" t="str">
        <f>IF($A58="","",IF(VLOOKUP(csv!$AJ58,範囲CSV,26,FALSE)="","",VLOOKUP(csv!$AJ58,範囲CSV,26,FALSE)))</f>
        <v/>
      </c>
      <c r="AC58" s="139" t="str">
        <f>IF($A58="","",IF(VLOOKUP(csv!$AJ58,範囲CSV,27,FALSE)="","",VLOOKUP(csv!$AJ58,範囲CSV,27,FALSE)))</f>
        <v/>
      </c>
      <c r="AD58" s="139" t="str">
        <f>IF($A58="","",IF(VLOOKUP(csv!$AJ58,範囲CSV,28,FALSE)="","",VLOOKUP(csv!$AJ58,範囲CSV,28,FALSE)))</f>
        <v/>
      </c>
      <c r="AE58" s="139" t="str">
        <f>IF($A58="","",IF(VLOOKUP(csv!$AJ58,範囲CSV,29,FALSE)="","",VLOOKUP(csv!$AJ58,範囲CSV,29,FALSE)))</f>
        <v/>
      </c>
      <c r="AF58" s="139" t="str">
        <f>IF($A58="","",IF(VLOOKUP(csv!$AJ58,範囲CSV,30,FALSE)="","",VLOOKUP(csv!$AJ58,範囲CSV,30,FALSE)))</f>
        <v/>
      </c>
      <c r="AG58" s="139" t="str">
        <f>IF($A58="","",IF(VLOOKUP(csv!$AJ58,範囲CSV,31,FALSE)="","",VLOOKUP(csv!$AJ58,範囲CSV,31,FALSE)))</f>
        <v/>
      </c>
      <c r="AH58" s="139" t="str">
        <f>IF($A58="","",IF(VLOOKUP(csv!$AJ58,範囲CSV,32,FALSE)="","",VLOOKUP(csv!$AJ58,範囲CSV,32,FALSE)))</f>
        <v/>
      </c>
      <c r="AI58" s="139" t="str">
        <f>IF($A58="","",IF(VLOOKUP(csv!$AJ58,範囲CSV,33,FALSE)="","",VLOOKUP(csv!$AJ58,範囲CSV,33,FALSE)))</f>
        <v/>
      </c>
      <c r="AJ58" s="139" t="str">
        <f>IF($A58="","",IF(VLOOKUP(csv!$AJ58,範囲CSV,34,FALSE)="","",VLOOKUP(csv!$AJ58,範囲CSV,34,FALSE)))</f>
        <v/>
      </c>
      <c r="AK58" s="139"/>
    </row>
    <row r="59" spans="1:37">
      <c r="A59" s="216" t="str">
        <f>IF(csv!AJ59&lt;=csv!A$401,csv!AO59,"")</f>
        <v/>
      </c>
      <c r="B59" s="216" t="str">
        <f>IF($A59="","",IF(VLOOKUP(csv!A$402,範囲CSV,2,FALSE)="","",VLOOKUP(csv!A$402,範囲CSV,2,FALSE)))</f>
        <v/>
      </c>
      <c r="C59" s="139" t="str">
        <f>IF($A59="","",IF(VLOOKUP(csv!$AJ59,範囲CSV,3,FALSE)="","",VLOOKUP(csv!$AJ59,範囲CSV,3,FALSE)))</f>
        <v/>
      </c>
      <c r="D59" s="139" t="str">
        <f>IF($A59="","",IF(VLOOKUP(csv!$AJ59,範囲CSV,4,FALSE)="","",VLOOKUP(csv!$AJ59,範囲CSV,4,FALSE)))</f>
        <v/>
      </c>
      <c r="E59" s="139" t="str">
        <f>IF($A59="","",IF(VLOOKUP(csv!$AJ59,範囲CSV,5,FALSE)="","",IF(VLOOKUP(csv!$AJ59,範囲CSV,5,FALSE)&gt;10000,"",VLOOKUP(csv!$AJ59,範囲CSV,5,FALSE))))</f>
        <v/>
      </c>
      <c r="F59" s="139" t="str">
        <f>IF($A59="","",IF(VLOOKUP(csv!$AJ59,範囲CSV,6,FALSE)="","",VLOOKUP(csv!$AJ59,範囲CSV,6,FALSE)))</f>
        <v/>
      </c>
      <c r="G59" s="139" t="str">
        <f>IF(A59="","",IF(VLOOKUP(csv!$AJ59,範囲CSV,7,FALSE)="","",VLOOKUP(csv!$AJ59,範囲CSV,7,FALSE)))</f>
        <v/>
      </c>
      <c r="H59" s="139" t="str">
        <f>IF($A59="","",IF(VLOOKUP(csv!$AJ59,範囲CSV,8,FALSE)="","",VLOOKUP(csv!$AJ59,範囲CSV,8,FALSE)))</f>
        <v/>
      </c>
      <c r="I59" s="216"/>
      <c r="J59" s="216"/>
      <c r="K59" s="139" t="str">
        <f>IF(A59="","",IF(VLOOKUP(csv!$AJ59,範囲CSV,9,FALSE)="","",VLOOKUP(csv!$AJ59,範囲CSV,9,FALSE)))</f>
        <v/>
      </c>
      <c r="L59" s="139" t="str">
        <f>IF($A59="","",IF(VLOOKUP(csv!$AJ59,範囲CSV,10,FALSE)="","",VLOOKUP(csv!$AJ59,範囲CSV,10,FALSE)))</f>
        <v/>
      </c>
      <c r="M59" s="216" t="str">
        <f t="shared" si="0"/>
        <v/>
      </c>
      <c r="N59" s="216" t="str">
        <f t="shared" si="1"/>
        <v/>
      </c>
      <c r="O59" s="139" t="str">
        <f>IF($A59="","",IF(VLOOKUP(csv!$AJ59,範囲CSV,13,FALSE)="","",VLOOKUP(csv!$AJ59,範囲CSV,13,FALSE)))</f>
        <v/>
      </c>
      <c r="P59" s="139" t="str">
        <f>IF($A59="","",IF(VLOOKUP(csv!$AJ59,範囲CSV,14,FALSE)="","",VLOOKUP(csv!$AJ59,範囲CSV,14,FALSE)))</f>
        <v/>
      </c>
      <c r="Q59" s="139" t="str">
        <f>IF($A59="","",IF(VLOOKUP(csv!$AJ59,範囲CSV,15,FALSE)="","",VLOOKUP(csv!$AJ59,範囲CSV,15,FALSE)))</f>
        <v/>
      </c>
      <c r="R59" s="139" t="str">
        <f>IF($A59="","",IF(VLOOKUP(csv!$AJ59,範囲CSV,16,FALSE)="","",VLOOKUP(csv!$AJ59,範囲CSV,16,FALSE)))</f>
        <v/>
      </c>
      <c r="S59" s="139" t="str">
        <f>IF($A59="","",IF(VLOOKUP(csv!$AJ59,範囲CSV,17,FALSE)="","",VLOOKUP(csv!$AJ59,範囲CSV,17,FALSE)))</f>
        <v/>
      </c>
      <c r="T59" s="139" t="str">
        <f>IF($A59="","",IF(VLOOKUP(csv!$AJ59,範囲CSV,18,FALSE)="","",VLOOKUP(csv!$AJ59,範囲CSV,18,FALSE)))</f>
        <v/>
      </c>
      <c r="U59" s="139" t="str">
        <f>IF($A59="","",IF(VLOOKUP(csv!$AJ59,範囲CSV,19,FALSE)="","",VLOOKUP(csv!$AJ59,範囲CSV,19,FALSE)))</f>
        <v/>
      </c>
      <c r="V59" s="139" t="str">
        <f>IF($A59="","",IF(VLOOKUP(csv!$AJ59,範囲CSV,20,FALSE)="","",VLOOKUP(csv!$AJ59,範囲CSV,20,FALSE)))</f>
        <v/>
      </c>
      <c r="W59" s="139" t="str">
        <f>IF($A59="","",IF(VLOOKUP(csv!$AJ59,範囲CSV,21,FALSE)="","",VLOOKUP(csv!$AJ59,範囲CSV,21,FALSE)))</f>
        <v/>
      </c>
      <c r="X59" s="139" t="str">
        <f>IF($A59="","",IF(VLOOKUP(csv!$AJ59,範囲CSV,22,FALSE)="","",VLOOKUP(csv!$AJ59,範囲CSV,22,FALSE)))</f>
        <v/>
      </c>
      <c r="Y59" s="139" t="str">
        <f>IF($A59="","",IF(VLOOKUP(csv!$AJ59,範囲CSV,23,FALSE)="","",VLOOKUP(csv!$AJ59,範囲CSV,23,FALSE)))</f>
        <v/>
      </c>
      <c r="Z59" s="139" t="str">
        <f>IF($A59="","",IF(VLOOKUP(csv!$AJ59,範囲CSV,24,FALSE)="","",VLOOKUP(csv!$AJ59,範囲CSV,24,FALSE)))</f>
        <v/>
      </c>
      <c r="AA59" s="139" t="str">
        <f>IF($A59="","",IF(VLOOKUP(csv!$AJ59,範囲CSV,25,FALSE)="","",VLOOKUP(csv!$AJ59,範囲CSV,25,FALSE)))</f>
        <v/>
      </c>
      <c r="AB59" s="139" t="str">
        <f>IF($A59="","",IF(VLOOKUP(csv!$AJ59,範囲CSV,26,FALSE)="","",VLOOKUP(csv!$AJ59,範囲CSV,26,FALSE)))</f>
        <v/>
      </c>
      <c r="AC59" s="139" t="str">
        <f>IF($A59="","",IF(VLOOKUP(csv!$AJ59,範囲CSV,27,FALSE)="","",VLOOKUP(csv!$AJ59,範囲CSV,27,FALSE)))</f>
        <v/>
      </c>
      <c r="AD59" s="139" t="str">
        <f>IF($A59="","",IF(VLOOKUP(csv!$AJ59,範囲CSV,28,FALSE)="","",VLOOKUP(csv!$AJ59,範囲CSV,28,FALSE)))</f>
        <v/>
      </c>
      <c r="AE59" s="139" t="str">
        <f>IF($A59="","",IF(VLOOKUP(csv!$AJ59,範囲CSV,29,FALSE)="","",VLOOKUP(csv!$AJ59,範囲CSV,29,FALSE)))</f>
        <v/>
      </c>
      <c r="AF59" s="139" t="str">
        <f>IF($A59="","",IF(VLOOKUP(csv!$AJ59,範囲CSV,30,FALSE)="","",VLOOKUP(csv!$AJ59,範囲CSV,30,FALSE)))</f>
        <v/>
      </c>
      <c r="AG59" s="139" t="str">
        <f>IF($A59="","",IF(VLOOKUP(csv!$AJ59,範囲CSV,31,FALSE)="","",VLOOKUP(csv!$AJ59,範囲CSV,31,FALSE)))</f>
        <v/>
      </c>
      <c r="AH59" s="139" t="str">
        <f>IF($A59="","",IF(VLOOKUP(csv!$AJ59,範囲CSV,32,FALSE)="","",VLOOKUP(csv!$AJ59,範囲CSV,32,FALSE)))</f>
        <v/>
      </c>
      <c r="AI59" s="139" t="str">
        <f>IF($A59="","",IF(VLOOKUP(csv!$AJ59,範囲CSV,33,FALSE)="","",VLOOKUP(csv!$AJ59,範囲CSV,33,FALSE)))</f>
        <v/>
      </c>
      <c r="AJ59" s="139" t="str">
        <f>IF($A59="","",IF(VLOOKUP(csv!$AJ59,範囲CSV,34,FALSE)="","",VLOOKUP(csv!$AJ59,範囲CSV,34,FALSE)))</f>
        <v/>
      </c>
      <c r="AK59" s="139"/>
    </row>
    <row r="60" spans="1:37">
      <c r="A60" s="216" t="str">
        <f>IF(csv!AJ60&lt;=csv!A$401,csv!AO60,"")</f>
        <v/>
      </c>
      <c r="B60" s="216" t="str">
        <f>IF($A60="","",IF(VLOOKUP(csv!A$402,範囲CSV,2,FALSE)="","",VLOOKUP(csv!A$402,範囲CSV,2,FALSE)))</f>
        <v/>
      </c>
      <c r="C60" s="139" t="str">
        <f>IF($A60="","",IF(VLOOKUP(csv!$AJ60,範囲CSV,3,FALSE)="","",VLOOKUP(csv!$AJ60,範囲CSV,3,FALSE)))</f>
        <v/>
      </c>
      <c r="D60" s="139" t="str">
        <f>IF($A60="","",IF(VLOOKUP(csv!$AJ60,範囲CSV,4,FALSE)="","",VLOOKUP(csv!$AJ60,範囲CSV,4,FALSE)))</f>
        <v/>
      </c>
      <c r="E60" s="139" t="str">
        <f>IF($A60="","",IF(VLOOKUP(csv!$AJ60,範囲CSV,5,FALSE)="","",IF(VLOOKUP(csv!$AJ60,範囲CSV,5,FALSE)&gt;10000,"",VLOOKUP(csv!$AJ60,範囲CSV,5,FALSE))))</f>
        <v/>
      </c>
      <c r="F60" s="139" t="str">
        <f>IF($A60="","",IF(VLOOKUP(csv!$AJ60,範囲CSV,6,FALSE)="","",VLOOKUP(csv!$AJ60,範囲CSV,6,FALSE)))</f>
        <v/>
      </c>
      <c r="G60" s="139" t="str">
        <f>IF(A60="","",IF(VLOOKUP(csv!$AJ60,範囲CSV,7,FALSE)="","",VLOOKUP(csv!$AJ60,範囲CSV,7,FALSE)))</f>
        <v/>
      </c>
      <c r="H60" s="139" t="str">
        <f>IF($A60="","",IF(VLOOKUP(csv!$AJ60,範囲CSV,8,FALSE)="","",VLOOKUP(csv!$AJ60,範囲CSV,8,FALSE)))</f>
        <v/>
      </c>
      <c r="I60" s="216"/>
      <c r="J60" s="216"/>
      <c r="K60" s="139" t="str">
        <f>IF(A60="","",IF(VLOOKUP(csv!$AJ60,範囲CSV,9,FALSE)="","",VLOOKUP(csv!$AJ60,範囲CSV,9,FALSE)))</f>
        <v/>
      </c>
      <c r="L60" s="139" t="str">
        <f>IF($A60="","",IF(VLOOKUP(csv!$AJ60,範囲CSV,10,FALSE)="","",VLOOKUP(csv!$AJ60,範囲CSV,10,FALSE)))</f>
        <v/>
      </c>
      <c r="M60" s="216" t="str">
        <f t="shared" si="0"/>
        <v/>
      </c>
      <c r="N60" s="216" t="str">
        <f t="shared" si="1"/>
        <v/>
      </c>
      <c r="O60" s="139" t="str">
        <f>IF($A60="","",IF(VLOOKUP(csv!$AJ60,範囲CSV,13,FALSE)="","",VLOOKUP(csv!$AJ60,範囲CSV,13,FALSE)))</f>
        <v/>
      </c>
      <c r="P60" s="139" t="str">
        <f>IF($A60="","",IF(VLOOKUP(csv!$AJ60,範囲CSV,14,FALSE)="","",VLOOKUP(csv!$AJ60,範囲CSV,14,FALSE)))</f>
        <v/>
      </c>
      <c r="Q60" s="139" t="str">
        <f>IF($A60="","",IF(VLOOKUP(csv!$AJ60,範囲CSV,15,FALSE)="","",VLOOKUP(csv!$AJ60,範囲CSV,15,FALSE)))</f>
        <v/>
      </c>
      <c r="R60" s="139" t="str">
        <f>IF($A60="","",IF(VLOOKUP(csv!$AJ60,範囲CSV,16,FALSE)="","",VLOOKUP(csv!$AJ60,範囲CSV,16,FALSE)))</f>
        <v/>
      </c>
      <c r="S60" s="139" t="str">
        <f>IF($A60="","",IF(VLOOKUP(csv!$AJ60,範囲CSV,17,FALSE)="","",VLOOKUP(csv!$AJ60,範囲CSV,17,FALSE)))</f>
        <v/>
      </c>
      <c r="T60" s="139" t="str">
        <f>IF($A60="","",IF(VLOOKUP(csv!$AJ60,範囲CSV,18,FALSE)="","",VLOOKUP(csv!$AJ60,範囲CSV,18,FALSE)))</f>
        <v/>
      </c>
      <c r="U60" s="139" t="str">
        <f>IF($A60="","",IF(VLOOKUP(csv!$AJ60,範囲CSV,19,FALSE)="","",VLOOKUP(csv!$AJ60,範囲CSV,19,FALSE)))</f>
        <v/>
      </c>
      <c r="V60" s="139" t="str">
        <f>IF($A60="","",IF(VLOOKUP(csv!$AJ60,範囲CSV,20,FALSE)="","",VLOOKUP(csv!$AJ60,範囲CSV,20,FALSE)))</f>
        <v/>
      </c>
      <c r="W60" s="139" t="str">
        <f>IF($A60="","",IF(VLOOKUP(csv!$AJ60,範囲CSV,21,FALSE)="","",VLOOKUP(csv!$AJ60,範囲CSV,21,FALSE)))</f>
        <v/>
      </c>
      <c r="X60" s="139" t="str">
        <f>IF($A60="","",IF(VLOOKUP(csv!$AJ60,範囲CSV,22,FALSE)="","",VLOOKUP(csv!$AJ60,範囲CSV,22,FALSE)))</f>
        <v/>
      </c>
      <c r="Y60" s="139" t="str">
        <f>IF($A60="","",IF(VLOOKUP(csv!$AJ60,範囲CSV,23,FALSE)="","",VLOOKUP(csv!$AJ60,範囲CSV,23,FALSE)))</f>
        <v/>
      </c>
      <c r="Z60" s="139" t="str">
        <f>IF($A60="","",IF(VLOOKUP(csv!$AJ60,範囲CSV,24,FALSE)="","",VLOOKUP(csv!$AJ60,範囲CSV,24,FALSE)))</f>
        <v/>
      </c>
      <c r="AA60" s="139" t="str">
        <f>IF($A60="","",IF(VLOOKUP(csv!$AJ60,範囲CSV,25,FALSE)="","",VLOOKUP(csv!$AJ60,範囲CSV,25,FALSE)))</f>
        <v/>
      </c>
      <c r="AB60" s="139" t="str">
        <f>IF($A60="","",IF(VLOOKUP(csv!$AJ60,範囲CSV,26,FALSE)="","",VLOOKUP(csv!$AJ60,範囲CSV,26,FALSE)))</f>
        <v/>
      </c>
      <c r="AC60" s="139" t="str">
        <f>IF($A60="","",IF(VLOOKUP(csv!$AJ60,範囲CSV,27,FALSE)="","",VLOOKUP(csv!$AJ60,範囲CSV,27,FALSE)))</f>
        <v/>
      </c>
      <c r="AD60" s="139" t="str">
        <f>IF($A60="","",IF(VLOOKUP(csv!$AJ60,範囲CSV,28,FALSE)="","",VLOOKUP(csv!$AJ60,範囲CSV,28,FALSE)))</f>
        <v/>
      </c>
      <c r="AE60" s="139" t="str">
        <f>IF($A60="","",IF(VLOOKUP(csv!$AJ60,範囲CSV,29,FALSE)="","",VLOOKUP(csv!$AJ60,範囲CSV,29,FALSE)))</f>
        <v/>
      </c>
      <c r="AF60" s="139" t="str">
        <f>IF($A60="","",IF(VLOOKUP(csv!$AJ60,範囲CSV,30,FALSE)="","",VLOOKUP(csv!$AJ60,範囲CSV,30,FALSE)))</f>
        <v/>
      </c>
      <c r="AG60" s="139" t="str">
        <f>IF($A60="","",IF(VLOOKUP(csv!$AJ60,範囲CSV,31,FALSE)="","",VLOOKUP(csv!$AJ60,範囲CSV,31,FALSE)))</f>
        <v/>
      </c>
      <c r="AH60" s="139" t="str">
        <f>IF($A60="","",IF(VLOOKUP(csv!$AJ60,範囲CSV,32,FALSE)="","",VLOOKUP(csv!$AJ60,範囲CSV,32,FALSE)))</f>
        <v/>
      </c>
      <c r="AI60" s="139" t="str">
        <f>IF($A60="","",IF(VLOOKUP(csv!$AJ60,範囲CSV,33,FALSE)="","",VLOOKUP(csv!$AJ60,範囲CSV,33,FALSE)))</f>
        <v/>
      </c>
      <c r="AJ60" s="139" t="str">
        <f>IF($A60="","",IF(VLOOKUP(csv!$AJ60,範囲CSV,34,FALSE)="","",VLOOKUP(csv!$AJ60,範囲CSV,34,FALSE)))</f>
        <v/>
      </c>
      <c r="AK60" s="139"/>
    </row>
    <row r="61" spans="1:37">
      <c r="A61" s="216" t="str">
        <f>IF(csv!AJ61&lt;=csv!A$401,csv!AO61,"")</f>
        <v/>
      </c>
      <c r="B61" s="216" t="str">
        <f>IF($A61="","",IF(VLOOKUP(csv!A$402,範囲CSV,2,FALSE)="","",VLOOKUP(csv!A$402,範囲CSV,2,FALSE)))</f>
        <v/>
      </c>
      <c r="C61" s="139" t="str">
        <f>IF($A61="","",IF(VLOOKUP(csv!$AJ61,範囲CSV,3,FALSE)="","",VLOOKUP(csv!$AJ61,範囲CSV,3,FALSE)))</f>
        <v/>
      </c>
      <c r="D61" s="139" t="str">
        <f>IF($A61="","",IF(VLOOKUP(csv!$AJ61,範囲CSV,4,FALSE)="","",VLOOKUP(csv!$AJ61,範囲CSV,4,FALSE)))</f>
        <v/>
      </c>
      <c r="E61" s="139" t="str">
        <f>IF($A61="","",IF(VLOOKUP(csv!$AJ61,範囲CSV,5,FALSE)="","",IF(VLOOKUP(csv!$AJ61,範囲CSV,5,FALSE)&gt;10000,"",VLOOKUP(csv!$AJ61,範囲CSV,5,FALSE))))</f>
        <v/>
      </c>
      <c r="F61" s="139" t="str">
        <f>IF($A61="","",IF(VLOOKUP(csv!$AJ61,範囲CSV,6,FALSE)="","",VLOOKUP(csv!$AJ61,範囲CSV,6,FALSE)))</f>
        <v/>
      </c>
      <c r="G61" s="139" t="str">
        <f>IF(A61="","",IF(VLOOKUP(csv!$AJ61,範囲CSV,7,FALSE)="","",VLOOKUP(csv!$AJ61,範囲CSV,7,FALSE)))</f>
        <v/>
      </c>
      <c r="H61" s="139" t="str">
        <f>IF($A61="","",IF(VLOOKUP(csv!$AJ61,範囲CSV,8,FALSE)="","",VLOOKUP(csv!$AJ61,範囲CSV,8,FALSE)))</f>
        <v/>
      </c>
      <c r="I61" s="216"/>
      <c r="J61" s="216"/>
      <c r="K61" s="139" t="str">
        <f>IF(A61="","",IF(VLOOKUP(csv!$AJ61,範囲CSV,9,FALSE)="","",VLOOKUP(csv!$AJ61,範囲CSV,9,FALSE)))</f>
        <v/>
      </c>
      <c r="L61" s="139" t="str">
        <f>IF($A61="","",IF(VLOOKUP(csv!$AJ61,範囲CSV,10,FALSE)="","",VLOOKUP(csv!$AJ61,範囲CSV,10,FALSE)))</f>
        <v/>
      </c>
      <c r="M61" s="216" t="str">
        <f t="shared" si="0"/>
        <v/>
      </c>
      <c r="N61" s="216" t="str">
        <f t="shared" si="1"/>
        <v/>
      </c>
      <c r="O61" s="139" t="str">
        <f>IF($A61="","",IF(VLOOKUP(csv!$AJ61,範囲CSV,13,FALSE)="","",VLOOKUP(csv!$AJ61,範囲CSV,13,FALSE)))</f>
        <v/>
      </c>
      <c r="P61" s="139" t="str">
        <f>IF($A61="","",IF(VLOOKUP(csv!$AJ61,範囲CSV,14,FALSE)="","",VLOOKUP(csv!$AJ61,範囲CSV,14,FALSE)))</f>
        <v/>
      </c>
      <c r="Q61" s="139" t="str">
        <f>IF($A61="","",IF(VLOOKUP(csv!$AJ61,範囲CSV,15,FALSE)="","",VLOOKUP(csv!$AJ61,範囲CSV,15,FALSE)))</f>
        <v/>
      </c>
      <c r="R61" s="139" t="str">
        <f>IF($A61="","",IF(VLOOKUP(csv!$AJ61,範囲CSV,16,FALSE)="","",VLOOKUP(csv!$AJ61,範囲CSV,16,FALSE)))</f>
        <v/>
      </c>
      <c r="S61" s="139" t="str">
        <f>IF($A61="","",IF(VLOOKUP(csv!$AJ61,範囲CSV,17,FALSE)="","",VLOOKUP(csv!$AJ61,範囲CSV,17,FALSE)))</f>
        <v/>
      </c>
      <c r="T61" s="139" t="str">
        <f>IF($A61="","",IF(VLOOKUP(csv!$AJ61,範囲CSV,18,FALSE)="","",VLOOKUP(csv!$AJ61,範囲CSV,18,FALSE)))</f>
        <v/>
      </c>
      <c r="U61" s="139" t="str">
        <f>IF($A61="","",IF(VLOOKUP(csv!$AJ61,範囲CSV,19,FALSE)="","",VLOOKUP(csv!$AJ61,範囲CSV,19,FALSE)))</f>
        <v/>
      </c>
      <c r="V61" s="139" t="str">
        <f>IF($A61="","",IF(VLOOKUP(csv!$AJ61,範囲CSV,20,FALSE)="","",VLOOKUP(csv!$AJ61,範囲CSV,20,FALSE)))</f>
        <v/>
      </c>
      <c r="W61" s="139" t="str">
        <f>IF($A61="","",IF(VLOOKUP(csv!$AJ61,範囲CSV,21,FALSE)="","",VLOOKUP(csv!$AJ61,範囲CSV,21,FALSE)))</f>
        <v/>
      </c>
      <c r="X61" s="139" t="str">
        <f>IF($A61="","",IF(VLOOKUP(csv!$AJ61,範囲CSV,22,FALSE)="","",VLOOKUP(csv!$AJ61,範囲CSV,22,FALSE)))</f>
        <v/>
      </c>
      <c r="Y61" s="139" t="str">
        <f>IF($A61="","",IF(VLOOKUP(csv!$AJ61,範囲CSV,23,FALSE)="","",VLOOKUP(csv!$AJ61,範囲CSV,23,FALSE)))</f>
        <v/>
      </c>
      <c r="Z61" s="139" t="str">
        <f>IF($A61="","",IF(VLOOKUP(csv!$AJ61,範囲CSV,24,FALSE)="","",VLOOKUP(csv!$AJ61,範囲CSV,24,FALSE)))</f>
        <v/>
      </c>
      <c r="AA61" s="139" t="str">
        <f>IF($A61="","",IF(VLOOKUP(csv!$AJ61,範囲CSV,25,FALSE)="","",VLOOKUP(csv!$AJ61,範囲CSV,25,FALSE)))</f>
        <v/>
      </c>
      <c r="AB61" s="139" t="str">
        <f>IF($A61="","",IF(VLOOKUP(csv!$AJ61,範囲CSV,26,FALSE)="","",VLOOKUP(csv!$AJ61,範囲CSV,26,FALSE)))</f>
        <v/>
      </c>
      <c r="AC61" s="139" t="str">
        <f>IF($A61="","",IF(VLOOKUP(csv!$AJ61,範囲CSV,27,FALSE)="","",VLOOKUP(csv!$AJ61,範囲CSV,27,FALSE)))</f>
        <v/>
      </c>
      <c r="AD61" s="139" t="str">
        <f>IF($A61="","",IF(VLOOKUP(csv!$AJ61,範囲CSV,28,FALSE)="","",VLOOKUP(csv!$AJ61,範囲CSV,28,FALSE)))</f>
        <v/>
      </c>
      <c r="AE61" s="139" t="str">
        <f>IF($A61="","",IF(VLOOKUP(csv!$AJ61,範囲CSV,29,FALSE)="","",VLOOKUP(csv!$AJ61,範囲CSV,29,FALSE)))</f>
        <v/>
      </c>
      <c r="AF61" s="139" t="str">
        <f>IF($A61="","",IF(VLOOKUP(csv!$AJ61,範囲CSV,30,FALSE)="","",VLOOKUP(csv!$AJ61,範囲CSV,30,FALSE)))</f>
        <v/>
      </c>
      <c r="AG61" s="139" t="str">
        <f>IF($A61="","",IF(VLOOKUP(csv!$AJ61,範囲CSV,31,FALSE)="","",VLOOKUP(csv!$AJ61,範囲CSV,31,FALSE)))</f>
        <v/>
      </c>
      <c r="AH61" s="139" t="str">
        <f>IF($A61="","",IF(VLOOKUP(csv!$AJ61,範囲CSV,32,FALSE)="","",VLOOKUP(csv!$AJ61,範囲CSV,32,FALSE)))</f>
        <v/>
      </c>
      <c r="AI61" s="139" t="str">
        <f>IF($A61="","",IF(VLOOKUP(csv!$AJ61,範囲CSV,33,FALSE)="","",VLOOKUP(csv!$AJ61,範囲CSV,33,FALSE)))</f>
        <v/>
      </c>
      <c r="AJ61" s="139" t="str">
        <f>IF($A61="","",IF(VLOOKUP(csv!$AJ61,範囲CSV,34,FALSE)="","",VLOOKUP(csv!$AJ61,範囲CSV,34,FALSE)))</f>
        <v/>
      </c>
      <c r="AK61" s="139"/>
    </row>
    <row r="62" spans="1:37">
      <c r="A62" s="216" t="str">
        <f>IF(csv!AJ62&lt;=csv!A$401,csv!AO62,"")</f>
        <v/>
      </c>
      <c r="B62" s="216" t="str">
        <f>IF($A62="","",IF(VLOOKUP(csv!A$402,範囲CSV,2,FALSE)="","",VLOOKUP(csv!A$402,範囲CSV,2,FALSE)))</f>
        <v/>
      </c>
      <c r="C62" s="139" t="str">
        <f>IF($A62="","",IF(VLOOKUP(csv!$AJ62,範囲CSV,3,FALSE)="","",VLOOKUP(csv!$AJ62,範囲CSV,3,FALSE)))</f>
        <v/>
      </c>
      <c r="D62" s="139" t="str">
        <f>IF($A62="","",IF(VLOOKUP(csv!$AJ62,範囲CSV,4,FALSE)="","",VLOOKUP(csv!$AJ62,範囲CSV,4,FALSE)))</f>
        <v/>
      </c>
      <c r="E62" s="139" t="str">
        <f>IF($A62="","",IF(VLOOKUP(csv!$AJ62,範囲CSV,5,FALSE)="","",IF(VLOOKUP(csv!$AJ62,範囲CSV,5,FALSE)&gt;10000,"",VLOOKUP(csv!$AJ62,範囲CSV,5,FALSE))))</f>
        <v/>
      </c>
      <c r="F62" s="139" t="str">
        <f>IF($A62="","",IF(VLOOKUP(csv!$AJ62,範囲CSV,6,FALSE)="","",VLOOKUP(csv!$AJ62,範囲CSV,6,FALSE)))</f>
        <v/>
      </c>
      <c r="G62" s="139" t="str">
        <f>IF(A62="","",IF(VLOOKUP(csv!$AJ62,範囲CSV,7,FALSE)="","",VLOOKUP(csv!$AJ62,範囲CSV,7,FALSE)))</f>
        <v/>
      </c>
      <c r="H62" s="139" t="str">
        <f>IF($A62="","",IF(VLOOKUP(csv!$AJ62,範囲CSV,8,FALSE)="","",VLOOKUP(csv!$AJ62,範囲CSV,8,FALSE)))</f>
        <v/>
      </c>
      <c r="I62" s="216"/>
      <c r="J62" s="216"/>
      <c r="K62" s="139" t="str">
        <f>IF(A62="","",IF(VLOOKUP(csv!$AJ62,範囲CSV,9,FALSE)="","",VLOOKUP(csv!$AJ62,範囲CSV,9,FALSE)))</f>
        <v/>
      </c>
      <c r="L62" s="139" t="str">
        <f>IF($A62="","",IF(VLOOKUP(csv!$AJ62,範囲CSV,10,FALSE)="","",VLOOKUP(csv!$AJ62,範囲CSV,10,FALSE)))</f>
        <v/>
      </c>
      <c r="M62" s="216" t="str">
        <f t="shared" si="0"/>
        <v/>
      </c>
      <c r="N62" s="216" t="str">
        <f t="shared" si="1"/>
        <v/>
      </c>
      <c r="O62" s="139" t="str">
        <f>IF($A62="","",IF(VLOOKUP(csv!$AJ62,範囲CSV,13,FALSE)="","",VLOOKUP(csv!$AJ62,範囲CSV,13,FALSE)))</f>
        <v/>
      </c>
      <c r="P62" s="139" t="str">
        <f>IF($A62="","",IF(VLOOKUP(csv!$AJ62,範囲CSV,14,FALSE)="","",VLOOKUP(csv!$AJ62,範囲CSV,14,FALSE)))</f>
        <v/>
      </c>
      <c r="Q62" s="139" t="str">
        <f>IF($A62="","",IF(VLOOKUP(csv!$AJ62,範囲CSV,15,FALSE)="","",VLOOKUP(csv!$AJ62,範囲CSV,15,FALSE)))</f>
        <v/>
      </c>
      <c r="R62" s="139" t="str">
        <f>IF($A62="","",IF(VLOOKUP(csv!$AJ62,範囲CSV,16,FALSE)="","",VLOOKUP(csv!$AJ62,範囲CSV,16,FALSE)))</f>
        <v/>
      </c>
      <c r="S62" s="139" t="str">
        <f>IF($A62="","",IF(VLOOKUP(csv!$AJ62,範囲CSV,17,FALSE)="","",VLOOKUP(csv!$AJ62,範囲CSV,17,FALSE)))</f>
        <v/>
      </c>
      <c r="T62" s="139" t="str">
        <f>IF($A62="","",IF(VLOOKUP(csv!$AJ62,範囲CSV,18,FALSE)="","",VLOOKUP(csv!$AJ62,範囲CSV,18,FALSE)))</f>
        <v/>
      </c>
      <c r="U62" s="139" t="str">
        <f>IF($A62="","",IF(VLOOKUP(csv!$AJ62,範囲CSV,19,FALSE)="","",VLOOKUP(csv!$AJ62,範囲CSV,19,FALSE)))</f>
        <v/>
      </c>
      <c r="V62" s="139" t="str">
        <f>IF($A62="","",IF(VLOOKUP(csv!$AJ62,範囲CSV,20,FALSE)="","",VLOOKUP(csv!$AJ62,範囲CSV,20,FALSE)))</f>
        <v/>
      </c>
      <c r="W62" s="139" t="str">
        <f>IF($A62="","",IF(VLOOKUP(csv!$AJ62,範囲CSV,21,FALSE)="","",VLOOKUP(csv!$AJ62,範囲CSV,21,FALSE)))</f>
        <v/>
      </c>
      <c r="X62" s="139" t="str">
        <f>IF($A62="","",IF(VLOOKUP(csv!$AJ62,範囲CSV,22,FALSE)="","",VLOOKUP(csv!$AJ62,範囲CSV,22,FALSE)))</f>
        <v/>
      </c>
      <c r="Y62" s="139" t="str">
        <f>IF($A62="","",IF(VLOOKUP(csv!$AJ62,範囲CSV,23,FALSE)="","",VLOOKUP(csv!$AJ62,範囲CSV,23,FALSE)))</f>
        <v/>
      </c>
      <c r="Z62" s="139" t="str">
        <f>IF($A62="","",IF(VLOOKUP(csv!$AJ62,範囲CSV,24,FALSE)="","",VLOOKUP(csv!$AJ62,範囲CSV,24,FALSE)))</f>
        <v/>
      </c>
      <c r="AA62" s="139" t="str">
        <f>IF($A62="","",IF(VLOOKUP(csv!$AJ62,範囲CSV,25,FALSE)="","",VLOOKUP(csv!$AJ62,範囲CSV,25,FALSE)))</f>
        <v/>
      </c>
      <c r="AB62" s="139" t="str">
        <f>IF($A62="","",IF(VLOOKUP(csv!$AJ62,範囲CSV,26,FALSE)="","",VLOOKUP(csv!$AJ62,範囲CSV,26,FALSE)))</f>
        <v/>
      </c>
      <c r="AC62" s="139" t="str">
        <f>IF($A62="","",IF(VLOOKUP(csv!$AJ62,範囲CSV,27,FALSE)="","",VLOOKUP(csv!$AJ62,範囲CSV,27,FALSE)))</f>
        <v/>
      </c>
      <c r="AD62" s="139" t="str">
        <f>IF($A62="","",IF(VLOOKUP(csv!$AJ62,範囲CSV,28,FALSE)="","",VLOOKUP(csv!$AJ62,範囲CSV,28,FALSE)))</f>
        <v/>
      </c>
      <c r="AE62" s="139" t="str">
        <f>IF($A62="","",IF(VLOOKUP(csv!$AJ62,範囲CSV,29,FALSE)="","",VLOOKUP(csv!$AJ62,範囲CSV,29,FALSE)))</f>
        <v/>
      </c>
      <c r="AF62" s="139" t="str">
        <f>IF($A62="","",IF(VLOOKUP(csv!$AJ62,範囲CSV,30,FALSE)="","",VLOOKUP(csv!$AJ62,範囲CSV,30,FALSE)))</f>
        <v/>
      </c>
      <c r="AG62" s="139" t="str">
        <f>IF($A62="","",IF(VLOOKUP(csv!$AJ62,範囲CSV,31,FALSE)="","",VLOOKUP(csv!$AJ62,範囲CSV,31,FALSE)))</f>
        <v/>
      </c>
      <c r="AH62" s="139" t="str">
        <f>IF($A62="","",IF(VLOOKUP(csv!$AJ62,範囲CSV,32,FALSE)="","",VLOOKUP(csv!$AJ62,範囲CSV,32,FALSE)))</f>
        <v/>
      </c>
      <c r="AI62" s="139" t="str">
        <f>IF($A62="","",IF(VLOOKUP(csv!$AJ62,範囲CSV,33,FALSE)="","",VLOOKUP(csv!$AJ62,範囲CSV,33,FALSE)))</f>
        <v/>
      </c>
      <c r="AJ62" s="139" t="str">
        <f>IF($A62="","",IF(VLOOKUP(csv!$AJ62,範囲CSV,34,FALSE)="","",VLOOKUP(csv!$AJ62,範囲CSV,34,FALSE)))</f>
        <v/>
      </c>
      <c r="AK62" s="139"/>
    </row>
    <row r="63" spans="1:37">
      <c r="A63" s="216" t="str">
        <f>IF(csv!AJ63&lt;=csv!A$401,csv!AO63,"")</f>
        <v/>
      </c>
      <c r="B63" s="216" t="str">
        <f>IF($A63="","",IF(VLOOKUP(csv!A$402,範囲CSV,2,FALSE)="","",VLOOKUP(csv!A$402,範囲CSV,2,FALSE)))</f>
        <v/>
      </c>
      <c r="C63" s="139" t="str">
        <f>IF($A63="","",IF(VLOOKUP(csv!$AJ63,範囲CSV,3,FALSE)="","",VLOOKUP(csv!$AJ63,範囲CSV,3,FALSE)))</f>
        <v/>
      </c>
      <c r="D63" s="139" t="str">
        <f>IF($A63="","",IF(VLOOKUP(csv!$AJ63,範囲CSV,4,FALSE)="","",VLOOKUP(csv!$AJ63,範囲CSV,4,FALSE)))</f>
        <v/>
      </c>
      <c r="E63" s="139" t="str">
        <f>IF($A63="","",IF(VLOOKUP(csv!$AJ63,範囲CSV,5,FALSE)="","",IF(VLOOKUP(csv!$AJ63,範囲CSV,5,FALSE)&gt;10000,"",VLOOKUP(csv!$AJ63,範囲CSV,5,FALSE))))</f>
        <v/>
      </c>
      <c r="F63" s="139" t="str">
        <f>IF($A63="","",IF(VLOOKUP(csv!$AJ63,範囲CSV,6,FALSE)="","",VLOOKUP(csv!$AJ63,範囲CSV,6,FALSE)))</f>
        <v/>
      </c>
      <c r="G63" s="139" t="str">
        <f>IF(A63="","",IF(VLOOKUP(csv!$AJ63,範囲CSV,7,FALSE)="","",VLOOKUP(csv!$AJ63,範囲CSV,7,FALSE)))</f>
        <v/>
      </c>
      <c r="H63" s="139" t="str">
        <f>IF($A63="","",IF(VLOOKUP(csv!$AJ63,範囲CSV,8,FALSE)="","",VLOOKUP(csv!$AJ63,範囲CSV,8,FALSE)))</f>
        <v/>
      </c>
      <c r="I63" s="216"/>
      <c r="J63" s="216"/>
      <c r="K63" s="139" t="str">
        <f>IF(A63="","",IF(VLOOKUP(csv!$AJ63,範囲CSV,9,FALSE)="","",VLOOKUP(csv!$AJ63,範囲CSV,9,FALSE)))</f>
        <v/>
      </c>
      <c r="L63" s="139" t="str">
        <f>IF($A63="","",IF(VLOOKUP(csv!$AJ63,範囲CSV,10,FALSE)="","",VLOOKUP(csv!$AJ63,範囲CSV,10,FALSE)))</f>
        <v/>
      </c>
      <c r="M63" s="216" t="str">
        <f t="shared" si="0"/>
        <v/>
      </c>
      <c r="N63" s="216" t="str">
        <f t="shared" si="1"/>
        <v/>
      </c>
      <c r="O63" s="139" t="str">
        <f>IF($A63="","",IF(VLOOKUP(csv!$AJ63,範囲CSV,13,FALSE)="","",VLOOKUP(csv!$AJ63,範囲CSV,13,FALSE)))</f>
        <v/>
      </c>
      <c r="P63" s="139" t="str">
        <f>IF($A63="","",IF(VLOOKUP(csv!$AJ63,範囲CSV,14,FALSE)="","",VLOOKUP(csv!$AJ63,範囲CSV,14,FALSE)))</f>
        <v/>
      </c>
      <c r="Q63" s="139" t="str">
        <f>IF($A63="","",IF(VLOOKUP(csv!$AJ63,範囲CSV,15,FALSE)="","",VLOOKUP(csv!$AJ63,範囲CSV,15,FALSE)))</f>
        <v/>
      </c>
      <c r="R63" s="139" t="str">
        <f>IF($A63="","",IF(VLOOKUP(csv!$AJ63,範囲CSV,16,FALSE)="","",VLOOKUP(csv!$AJ63,範囲CSV,16,FALSE)))</f>
        <v/>
      </c>
      <c r="S63" s="139" t="str">
        <f>IF($A63="","",IF(VLOOKUP(csv!$AJ63,範囲CSV,17,FALSE)="","",VLOOKUP(csv!$AJ63,範囲CSV,17,FALSE)))</f>
        <v/>
      </c>
      <c r="T63" s="139" t="str">
        <f>IF($A63="","",IF(VLOOKUP(csv!$AJ63,範囲CSV,18,FALSE)="","",VLOOKUP(csv!$AJ63,範囲CSV,18,FALSE)))</f>
        <v/>
      </c>
      <c r="U63" s="139" t="str">
        <f>IF($A63="","",IF(VLOOKUP(csv!$AJ63,範囲CSV,19,FALSE)="","",VLOOKUP(csv!$AJ63,範囲CSV,19,FALSE)))</f>
        <v/>
      </c>
      <c r="V63" s="139" t="str">
        <f>IF($A63="","",IF(VLOOKUP(csv!$AJ63,範囲CSV,20,FALSE)="","",VLOOKUP(csv!$AJ63,範囲CSV,20,FALSE)))</f>
        <v/>
      </c>
      <c r="W63" s="139" t="str">
        <f>IF($A63="","",IF(VLOOKUP(csv!$AJ63,範囲CSV,21,FALSE)="","",VLOOKUP(csv!$AJ63,範囲CSV,21,FALSE)))</f>
        <v/>
      </c>
      <c r="X63" s="139" t="str">
        <f>IF($A63="","",IF(VLOOKUP(csv!$AJ63,範囲CSV,22,FALSE)="","",VLOOKUP(csv!$AJ63,範囲CSV,22,FALSE)))</f>
        <v/>
      </c>
      <c r="Y63" s="139" t="str">
        <f>IF($A63="","",IF(VLOOKUP(csv!$AJ63,範囲CSV,23,FALSE)="","",VLOOKUP(csv!$AJ63,範囲CSV,23,FALSE)))</f>
        <v/>
      </c>
      <c r="Z63" s="139" t="str">
        <f>IF($A63="","",IF(VLOOKUP(csv!$AJ63,範囲CSV,24,FALSE)="","",VLOOKUP(csv!$AJ63,範囲CSV,24,FALSE)))</f>
        <v/>
      </c>
      <c r="AA63" s="139" t="str">
        <f>IF($A63="","",IF(VLOOKUP(csv!$AJ63,範囲CSV,25,FALSE)="","",VLOOKUP(csv!$AJ63,範囲CSV,25,FALSE)))</f>
        <v/>
      </c>
      <c r="AB63" s="139" t="str">
        <f>IF($A63="","",IF(VLOOKUP(csv!$AJ63,範囲CSV,26,FALSE)="","",VLOOKUP(csv!$AJ63,範囲CSV,26,FALSE)))</f>
        <v/>
      </c>
      <c r="AC63" s="139" t="str">
        <f>IF($A63="","",IF(VLOOKUP(csv!$AJ63,範囲CSV,27,FALSE)="","",VLOOKUP(csv!$AJ63,範囲CSV,27,FALSE)))</f>
        <v/>
      </c>
      <c r="AD63" s="139" t="str">
        <f>IF($A63="","",IF(VLOOKUP(csv!$AJ63,範囲CSV,28,FALSE)="","",VLOOKUP(csv!$AJ63,範囲CSV,28,FALSE)))</f>
        <v/>
      </c>
      <c r="AE63" s="139" t="str">
        <f>IF($A63="","",IF(VLOOKUP(csv!$AJ63,範囲CSV,29,FALSE)="","",VLOOKUP(csv!$AJ63,範囲CSV,29,FALSE)))</f>
        <v/>
      </c>
      <c r="AF63" s="139" t="str">
        <f>IF($A63="","",IF(VLOOKUP(csv!$AJ63,範囲CSV,30,FALSE)="","",VLOOKUP(csv!$AJ63,範囲CSV,30,FALSE)))</f>
        <v/>
      </c>
      <c r="AG63" s="139" t="str">
        <f>IF($A63="","",IF(VLOOKUP(csv!$AJ63,範囲CSV,31,FALSE)="","",VLOOKUP(csv!$AJ63,範囲CSV,31,FALSE)))</f>
        <v/>
      </c>
      <c r="AH63" s="139" t="str">
        <f>IF($A63="","",IF(VLOOKUP(csv!$AJ63,範囲CSV,32,FALSE)="","",VLOOKUP(csv!$AJ63,範囲CSV,32,FALSE)))</f>
        <v/>
      </c>
      <c r="AI63" s="139" t="str">
        <f>IF($A63="","",IF(VLOOKUP(csv!$AJ63,範囲CSV,33,FALSE)="","",VLOOKUP(csv!$AJ63,範囲CSV,33,FALSE)))</f>
        <v/>
      </c>
      <c r="AJ63" s="139" t="str">
        <f>IF($A63="","",IF(VLOOKUP(csv!$AJ63,範囲CSV,34,FALSE)="","",VLOOKUP(csv!$AJ63,範囲CSV,34,FALSE)))</f>
        <v/>
      </c>
      <c r="AK63" s="139"/>
    </row>
    <row r="64" spans="1:37">
      <c r="A64" s="216" t="str">
        <f>IF(csv!AJ64&lt;=csv!A$401,csv!AO64,"")</f>
        <v/>
      </c>
      <c r="B64" s="216" t="str">
        <f>IF($A64="","",IF(VLOOKUP(csv!A$402,範囲CSV,2,FALSE)="","",VLOOKUP(csv!A$402,範囲CSV,2,FALSE)))</f>
        <v/>
      </c>
      <c r="C64" s="139" t="str">
        <f>IF($A64="","",IF(VLOOKUP(csv!$AJ64,範囲CSV,3,FALSE)="","",VLOOKUP(csv!$AJ64,範囲CSV,3,FALSE)))</f>
        <v/>
      </c>
      <c r="D64" s="139" t="str">
        <f>IF($A64="","",IF(VLOOKUP(csv!$AJ64,範囲CSV,4,FALSE)="","",VLOOKUP(csv!$AJ64,範囲CSV,4,FALSE)))</f>
        <v/>
      </c>
      <c r="E64" s="139" t="str">
        <f>IF($A64="","",IF(VLOOKUP(csv!$AJ64,範囲CSV,5,FALSE)="","",IF(VLOOKUP(csv!$AJ64,範囲CSV,5,FALSE)&gt;10000,"",VLOOKUP(csv!$AJ64,範囲CSV,5,FALSE))))</f>
        <v/>
      </c>
      <c r="F64" s="139" t="str">
        <f>IF($A64="","",IF(VLOOKUP(csv!$AJ64,範囲CSV,6,FALSE)="","",VLOOKUP(csv!$AJ64,範囲CSV,6,FALSE)))</f>
        <v/>
      </c>
      <c r="G64" s="139" t="str">
        <f>IF(A64="","",IF(VLOOKUP(csv!$AJ64,範囲CSV,7,FALSE)="","",VLOOKUP(csv!$AJ64,範囲CSV,7,FALSE)))</f>
        <v/>
      </c>
      <c r="H64" s="139" t="str">
        <f>IF($A64="","",IF(VLOOKUP(csv!$AJ64,範囲CSV,8,FALSE)="","",VLOOKUP(csv!$AJ64,範囲CSV,8,FALSE)))</f>
        <v/>
      </c>
      <c r="I64" s="216"/>
      <c r="J64" s="216"/>
      <c r="K64" s="139" t="str">
        <f>IF(A64="","",IF(VLOOKUP(csv!$AJ64,範囲CSV,9,FALSE)="","",VLOOKUP(csv!$AJ64,範囲CSV,9,FALSE)))</f>
        <v/>
      </c>
      <c r="L64" s="139" t="str">
        <f>IF($A64="","",IF(VLOOKUP(csv!$AJ64,範囲CSV,10,FALSE)="","",VLOOKUP(csv!$AJ64,範囲CSV,10,FALSE)))</f>
        <v/>
      </c>
      <c r="M64" s="216" t="str">
        <f t="shared" si="0"/>
        <v/>
      </c>
      <c r="N64" s="216" t="str">
        <f t="shared" si="1"/>
        <v/>
      </c>
      <c r="O64" s="139" t="str">
        <f>IF($A64="","",IF(VLOOKUP(csv!$AJ64,範囲CSV,13,FALSE)="","",VLOOKUP(csv!$AJ64,範囲CSV,13,FALSE)))</f>
        <v/>
      </c>
      <c r="P64" s="139" t="str">
        <f>IF($A64="","",IF(VLOOKUP(csv!$AJ64,範囲CSV,14,FALSE)="","",VLOOKUP(csv!$AJ64,範囲CSV,14,FALSE)))</f>
        <v/>
      </c>
      <c r="Q64" s="139" t="str">
        <f>IF($A64="","",IF(VLOOKUP(csv!$AJ64,範囲CSV,15,FALSE)="","",VLOOKUP(csv!$AJ64,範囲CSV,15,FALSE)))</f>
        <v/>
      </c>
      <c r="R64" s="139" t="str">
        <f>IF($A64="","",IF(VLOOKUP(csv!$AJ64,範囲CSV,16,FALSE)="","",VLOOKUP(csv!$AJ64,範囲CSV,16,FALSE)))</f>
        <v/>
      </c>
      <c r="S64" s="139" t="str">
        <f>IF($A64="","",IF(VLOOKUP(csv!$AJ64,範囲CSV,17,FALSE)="","",VLOOKUP(csv!$AJ64,範囲CSV,17,FALSE)))</f>
        <v/>
      </c>
      <c r="T64" s="139" t="str">
        <f>IF($A64="","",IF(VLOOKUP(csv!$AJ64,範囲CSV,18,FALSE)="","",VLOOKUP(csv!$AJ64,範囲CSV,18,FALSE)))</f>
        <v/>
      </c>
      <c r="U64" s="139" t="str">
        <f>IF($A64="","",IF(VLOOKUP(csv!$AJ64,範囲CSV,19,FALSE)="","",VLOOKUP(csv!$AJ64,範囲CSV,19,FALSE)))</f>
        <v/>
      </c>
      <c r="V64" s="139" t="str">
        <f>IF($A64="","",IF(VLOOKUP(csv!$AJ64,範囲CSV,20,FALSE)="","",VLOOKUP(csv!$AJ64,範囲CSV,20,FALSE)))</f>
        <v/>
      </c>
      <c r="W64" s="139" t="str">
        <f>IF($A64="","",IF(VLOOKUP(csv!$AJ64,範囲CSV,21,FALSE)="","",VLOOKUP(csv!$AJ64,範囲CSV,21,FALSE)))</f>
        <v/>
      </c>
      <c r="X64" s="139" t="str">
        <f>IF($A64="","",IF(VLOOKUP(csv!$AJ64,範囲CSV,22,FALSE)="","",VLOOKUP(csv!$AJ64,範囲CSV,22,FALSE)))</f>
        <v/>
      </c>
      <c r="Y64" s="139" t="str">
        <f>IF($A64="","",IF(VLOOKUP(csv!$AJ64,範囲CSV,23,FALSE)="","",VLOOKUP(csv!$AJ64,範囲CSV,23,FALSE)))</f>
        <v/>
      </c>
      <c r="Z64" s="139" t="str">
        <f>IF($A64="","",IF(VLOOKUP(csv!$AJ64,範囲CSV,24,FALSE)="","",VLOOKUP(csv!$AJ64,範囲CSV,24,FALSE)))</f>
        <v/>
      </c>
      <c r="AA64" s="139" t="str">
        <f>IF($A64="","",IF(VLOOKUP(csv!$AJ64,範囲CSV,25,FALSE)="","",VLOOKUP(csv!$AJ64,範囲CSV,25,FALSE)))</f>
        <v/>
      </c>
      <c r="AB64" s="139" t="str">
        <f>IF($A64="","",IF(VLOOKUP(csv!$AJ64,範囲CSV,26,FALSE)="","",VLOOKUP(csv!$AJ64,範囲CSV,26,FALSE)))</f>
        <v/>
      </c>
      <c r="AC64" s="139" t="str">
        <f>IF($A64="","",IF(VLOOKUP(csv!$AJ64,範囲CSV,27,FALSE)="","",VLOOKUP(csv!$AJ64,範囲CSV,27,FALSE)))</f>
        <v/>
      </c>
      <c r="AD64" s="139" t="str">
        <f>IF($A64="","",IF(VLOOKUP(csv!$AJ64,範囲CSV,28,FALSE)="","",VLOOKUP(csv!$AJ64,範囲CSV,28,FALSE)))</f>
        <v/>
      </c>
      <c r="AE64" s="139" t="str">
        <f>IF($A64="","",IF(VLOOKUP(csv!$AJ64,範囲CSV,29,FALSE)="","",VLOOKUP(csv!$AJ64,範囲CSV,29,FALSE)))</f>
        <v/>
      </c>
      <c r="AF64" s="139" t="str">
        <f>IF($A64="","",IF(VLOOKUP(csv!$AJ64,範囲CSV,30,FALSE)="","",VLOOKUP(csv!$AJ64,範囲CSV,30,FALSE)))</f>
        <v/>
      </c>
      <c r="AG64" s="139" t="str">
        <f>IF($A64="","",IF(VLOOKUP(csv!$AJ64,範囲CSV,31,FALSE)="","",VLOOKUP(csv!$AJ64,範囲CSV,31,FALSE)))</f>
        <v/>
      </c>
      <c r="AH64" s="139" t="str">
        <f>IF($A64="","",IF(VLOOKUP(csv!$AJ64,範囲CSV,32,FALSE)="","",VLOOKUP(csv!$AJ64,範囲CSV,32,FALSE)))</f>
        <v/>
      </c>
      <c r="AI64" s="139" t="str">
        <f>IF($A64="","",IF(VLOOKUP(csv!$AJ64,範囲CSV,33,FALSE)="","",VLOOKUP(csv!$AJ64,範囲CSV,33,FALSE)))</f>
        <v/>
      </c>
      <c r="AJ64" s="139" t="str">
        <f>IF($A64="","",IF(VLOOKUP(csv!$AJ64,範囲CSV,34,FALSE)="","",VLOOKUP(csv!$AJ64,範囲CSV,34,FALSE)))</f>
        <v/>
      </c>
      <c r="AK64" s="139"/>
    </row>
    <row r="65" spans="1:37">
      <c r="A65" s="216" t="str">
        <f>IF(csv!AJ65&lt;=csv!A$401,csv!AO65,"")</f>
        <v/>
      </c>
      <c r="B65" s="216" t="str">
        <f>IF($A65="","",IF(VLOOKUP(csv!A$402,範囲CSV,2,FALSE)="","",VLOOKUP(csv!A$402,範囲CSV,2,FALSE)))</f>
        <v/>
      </c>
      <c r="C65" s="139" t="str">
        <f>IF($A65="","",IF(VLOOKUP(csv!$AJ65,範囲CSV,3,FALSE)="","",VLOOKUP(csv!$AJ65,範囲CSV,3,FALSE)))</f>
        <v/>
      </c>
      <c r="D65" s="139" t="str">
        <f>IF($A65="","",IF(VLOOKUP(csv!$AJ65,範囲CSV,4,FALSE)="","",VLOOKUP(csv!$AJ65,範囲CSV,4,FALSE)))</f>
        <v/>
      </c>
      <c r="E65" s="139" t="str">
        <f>IF($A65="","",IF(VLOOKUP(csv!$AJ65,範囲CSV,5,FALSE)="","",IF(VLOOKUP(csv!$AJ65,範囲CSV,5,FALSE)&gt;10000,"",VLOOKUP(csv!$AJ65,範囲CSV,5,FALSE))))</f>
        <v/>
      </c>
      <c r="F65" s="139" t="str">
        <f>IF($A65="","",IF(VLOOKUP(csv!$AJ65,範囲CSV,6,FALSE)="","",VLOOKUP(csv!$AJ65,範囲CSV,6,FALSE)))</f>
        <v/>
      </c>
      <c r="G65" s="139" t="str">
        <f>IF(A65="","",IF(VLOOKUP(csv!$AJ65,範囲CSV,7,FALSE)="","",VLOOKUP(csv!$AJ65,範囲CSV,7,FALSE)))</f>
        <v/>
      </c>
      <c r="H65" s="139" t="str">
        <f>IF($A65="","",IF(VLOOKUP(csv!$AJ65,範囲CSV,8,FALSE)="","",VLOOKUP(csv!$AJ65,範囲CSV,8,FALSE)))</f>
        <v/>
      </c>
      <c r="I65" s="216"/>
      <c r="J65" s="216"/>
      <c r="K65" s="139" t="str">
        <f>IF(A65="","",IF(VLOOKUP(csv!$AJ65,範囲CSV,9,FALSE)="","",VLOOKUP(csv!$AJ65,範囲CSV,9,FALSE)))</f>
        <v/>
      </c>
      <c r="L65" s="139" t="str">
        <f>IF($A65="","",IF(VLOOKUP(csv!$AJ65,範囲CSV,10,FALSE)="","",VLOOKUP(csv!$AJ65,範囲CSV,10,FALSE)))</f>
        <v/>
      </c>
      <c r="M65" s="216" t="str">
        <f t="shared" si="0"/>
        <v/>
      </c>
      <c r="N65" s="216" t="str">
        <f t="shared" si="1"/>
        <v/>
      </c>
      <c r="O65" s="139" t="str">
        <f>IF($A65="","",IF(VLOOKUP(csv!$AJ65,範囲CSV,13,FALSE)="","",VLOOKUP(csv!$AJ65,範囲CSV,13,FALSE)))</f>
        <v/>
      </c>
      <c r="P65" s="139" t="str">
        <f>IF($A65="","",IF(VLOOKUP(csv!$AJ65,範囲CSV,14,FALSE)="","",VLOOKUP(csv!$AJ65,範囲CSV,14,FALSE)))</f>
        <v/>
      </c>
      <c r="Q65" s="139" t="str">
        <f>IF($A65="","",IF(VLOOKUP(csv!$AJ65,範囲CSV,15,FALSE)="","",VLOOKUP(csv!$AJ65,範囲CSV,15,FALSE)))</f>
        <v/>
      </c>
      <c r="R65" s="139" t="str">
        <f>IF($A65="","",IF(VLOOKUP(csv!$AJ65,範囲CSV,16,FALSE)="","",VLOOKUP(csv!$AJ65,範囲CSV,16,FALSE)))</f>
        <v/>
      </c>
      <c r="S65" s="139" t="str">
        <f>IF($A65="","",IF(VLOOKUP(csv!$AJ65,範囲CSV,17,FALSE)="","",VLOOKUP(csv!$AJ65,範囲CSV,17,FALSE)))</f>
        <v/>
      </c>
      <c r="T65" s="139" t="str">
        <f>IF($A65="","",IF(VLOOKUP(csv!$AJ65,範囲CSV,18,FALSE)="","",VLOOKUP(csv!$AJ65,範囲CSV,18,FALSE)))</f>
        <v/>
      </c>
      <c r="U65" s="139" t="str">
        <f>IF($A65="","",IF(VLOOKUP(csv!$AJ65,範囲CSV,19,FALSE)="","",VLOOKUP(csv!$AJ65,範囲CSV,19,FALSE)))</f>
        <v/>
      </c>
      <c r="V65" s="139" t="str">
        <f>IF($A65="","",IF(VLOOKUP(csv!$AJ65,範囲CSV,20,FALSE)="","",VLOOKUP(csv!$AJ65,範囲CSV,20,FALSE)))</f>
        <v/>
      </c>
      <c r="W65" s="139" t="str">
        <f>IF($A65="","",IF(VLOOKUP(csv!$AJ65,範囲CSV,21,FALSE)="","",VLOOKUP(csv!$AJ65,範囲CSV,21,FALSE)))</f>
        <v/>
      </c>
      <c r="X65" s="139" t="str">
        <f>IF($A65="","",IF(VLOOKUP(csv!$AJ65,範囲CSV,22,FALSE)="","",VLOOKUP(csv!$AJ65,範囲CSV,22,FALSE)))</f>
        <v/>
      </c>
      <c r="Y65" s="139" t="str">
        <f>IF($A65="","",IF(VLOOKUP(csv!$AJ65,範囲CSV,23,FALSE)="","",VLOOKUP(csv!$AJ65,範囲CSV,23,FALSE)))</f>
        <v/>
      </c>
      <c r="Z65" s="139" t="str">
        <f>IF($A65="","",IF(VLOOKUP(csv!$AJ65,範囲CSV,24,FALSE)="","",VLOOKUP(csv!$AJ65,範囲CSV,24,FALSE)))</f>
        <v/>
      </c>
      <c r="AA65" s="139" t="str">
        <f>IF($A65="","",IF(VLOOKUP(csv!$AJ65,範囲CSV,25,FALSE)="","",VLOOKUP(csv!$AJ65,範囲CSV,25,FALSE)))</f>
        <v/>
      </c>
      <c r="AB65" s="139" t="str">
        <f>IF($A65="","",IF(VLOOKUP(csv!$AJ65,範囲CSV,26,FALSE)="","",VLOOKUP(csv!$AJ65,範囲CSV,26,FALSE)))</f>
        <v/>
      </c>
      <c r="AC65" s="139" t="str">
        <f>IF($A65="","",IF(VLOOKUP(csv!$AJ65,範囲CSV,27,FALSE)="","",VLOOKUP(csv!$AJ65,範囲CSV,27,FALSE)))</f>
        <v/>
      </c>
      <c r="AD65" s="139" t="str">
        <f>IF($A65="","",IF(VLOOKUP(csv!$AJ65,範囲CSV,28,FALSE)="","",VLOOKUP(csv!$AJ65,範囲CSV,28,FALSE)))</f>
        <v/>
      </c>
      <c r="AE65" s="139" t="str">
        <f>IF($A65="","",IF(VLOOKUP(csv!$AJ65,範囲CSV,29,FALSE)="","",VLOOKUP(csv!$AJ65,範囲CSV,29,FALSE)))</f>
        <v/>
      </c>
      <c r="AF65" s="139" t="str">
        <f>IF($A65="","",IF(VLOOKUP(csv!$AJ65,範囲CSV,30,FALSE)="","",VLOOKUP(csv!$AJ65,範囲CSV,30,FALSE)))</f>
        <v/>
      </c>
      <c r="AG65" s="139" t="str">
        <f>IF($A65="","",IF(VLOOKUP(csv!$AJ65,範囲CSV,31,FALSE)="","",VLOOKUP(csv!$AJ65,範囲CSV,31,FALSE)))</f>
        <v/>
      </c>
      <c r="AH65" s="139" t="str">
        <f>IF($A65="","",IF(VLOOKUP(csv!$AJ65,範囲CSV,32,FALSE)="","",VLOOKUP(csv!$AJ65,範囲CSV,32,FALSE)))</f>
        <v/>
      </c>
      <c r="AI65" s="139" t="str">
        <f>IF($A65="","",IF(VLOOKUP(csv!$AJ65,範囲CSV,33,FALSE)="","",VLOOKUP(csv!$AJ65,範囲CSV,33,FALSE)))</f>
        <v/>
      </c>
      <c r="AJ65" s="139" t="str">
        <f>IF($A65="","",IF(VLOOKUP(csv!$AJ65,範囲CSV,34,FALSE)="","",VLOOKUP(csv!$AJ65,範囲CSV,34,FALSE)))</f>
        <v/>
      </c>
      <c r="AK65" s="139"/>
    </row>
    <row r="66" spans="1:37">
      <c r="A66" s="216" t="str">
        <f>IF(csv!AJ66&lt;=csv!A$401,csv!AO66,"")</f>
        <v/>
      </c>
      <c r="B66" s="216" t="str">
        <f>IF($A66="","",IF(VLOOKUP(csv!A$402,範囲CSV,2,FALSE)="","",VLOOKUP(csv!A$402,範囲CSV,2,FALSE)))</f>
        <v/>
      </c>
      <c r="C66" s="139" t="str">
        <f>IF($A66="","",IF(VLOOKUP(csv!$AJ66,範囲CSV,3,FALSE)="","",VLOOKUP(csv!$AJ66,範囲CSV,3,FALSE)))</f>
        <v/>
      </c>
      <c r="D66" s="139" t="str">
        <f>IF($A66="","",IF(VLOOKUP(csv!$AJ66,範囲CSV,4,FALSE)="","",VLOOKUP(csv!$AJ66,範囲CSV,4,FALSE)))</f>
        <v/>
      </c>
      <c r="E66" s="139" t="str">
        <f>IF($A66="","",IF(VLOOKUP(csv!$AJ66,範囲CSV,5,FALSE)="","",IF(VLOOKUP(csv!$AJ66,範囲CSV,5,FALSE)&gt;10000,"",VLOOKUP(csv!$AJ66,範囲CSV,5,FALSE))))</f>
        <v/>
      </c>
      <c r="F66" s="139" t="str">
        <f>IF($A66="","",IF(VLOOKUP(csv!$AJ66,範囲CSV,6,FALSE)="","",VLOOKUP(csv!$AJ66,範囲CSV,6,FALSE)))</f>
        <v/>
      </c>
      <c r="G66" s="139" t="str">
        <f>IF(A66="","",IF(VLOOKUP(csv!$AJ66,範囲CSV,7,FALSE)="","",VLOOKUP(csv!$AJ66,範囲CSV,7,FALSE)))</f>
        <v/>
      </c>
      <c r="H66" s="139" t="str">
        <f>IF($A66="","",IF(VLOOKUP(csv!$AJ66,範囲CSV,8,FALSE)="","",VLOOKUP(csv!$AJ66,範囲CSV,8,FALSE)))</f>
        <v/>
      </c>
      <c r="I66" s="216"/>
      <c r="J66" s="216"/>
      <c r="K66" s="139" t="str">
        <f>IF(A66="","",IF(VLOOKUP(csv!$AJ66,範囲CSV,9,FALSE)="","",VLOOKUP(csv!$AJ66,範囲CSV,9,FALSE)))</f>
        <v/>
      </c>
      <c r="L66" s="139" t="str">
        <f>IF($A66="","",IF(VLOOKUP(csv!$AJ66,範囲CSV,10,FALSE)="","",VLOOKUP(csv!$AJ66,範囲CSV,10,FALSE)))</f>
        <v/>
      </c>
      <c r="M66" s="216" t="str">
        <f t="shared" ref="M66:M129" si="2">IF($A66="","",IF(VLOOKUP($A66,生年,21,FALSE)="","",VLOOKUP($A66,生年,21,FALSE)))</f>
        <v/>
      </c>
      <c r="N66" s="216" t="str">
        <f t="shared" ref="N66:N129" si="3">IF($A66="","",IF(VLOOKUP($A66,生年,22,FALSE)="","",VLOOKUP($A66,生年,22,FALSE)))</f>
        <v/>
      </c>
      <c r="O66" s="139" t="str">
        <f>IF($A66="","",IF(VLOOKUP(csv!$AJ66,範囲CSV,13,FALSE)="","",VLOOKUP(csv!$AJ66,範囲CSV,13,FALSE)))</f>
        <v/>
      </c>
      <c r="P66" s="139" t="str">
        <f>IF($A66="","",IF(VLOOKUP(csv!$AJ66,範囲CSV,14,FALSE)="","",VLOOKUP(csv!$AJ66,範囲CSV,14,FALSE)))</f>
        <v/>
      </c>
      <c r="Q66" s="139" t="str">
        <f>IF($A66="","",IF(VLOOKUP(csv!$AJ66,範囲CSV,15,FALSE)="","",VLOOKUP(csv!$AJ66,範囲CSV,15,FALSE)))</f>
        <v/>
      </c>
      <c r="R66" s="139" t="str">
        <f>IF($A66="","",IF(VLOOKUP(csv!$AJ66,範囲CSV,16,FALSE)="","",VLOOKUP(csv!$AJ66,範囲CSV,16,FALSE)))</f>
        <v/>
      </c>
      <c r="S66" s="139" t="str">
        <f>IF($A66="","",IF(VLOOKUP(csv!$AJ66,範囲CSV,17,FALSE)="","",VLOOKUP(csv!$AJ66,範囲CSV,17,FALSE)))</f>
        <v/>
      </c>
      <c r="T66" s="139" t="str">
        <f>IF($A66="","",IF(VLOOKUP(csv!$AJ66,範囲CSV,18,FALSE)="","",VLOOKUP(csv!$AJ66,範囲CSV,18,FALSE)))</f>
        <v/>
      </c>
      <c r="U66" s="139" t="str">
        <f>IF($A66="","",IF(VLOOKUP(csv!$AJ66,範囲CSV,19,FALSE)="","",VLOOKUP(csv!$AJ66,範囲CSV,19,FALSE)))</f>
        <v/>
      </c>
      <c r="V66" s="139" t="str">
        <f>IF($A66="","",IF(VLOOKUP(csv!$AJ66,範囲CSV,20,FALSE)="","",VLOOKUP(csv!$AJ66,範囲CSV,20,FALSE)))</f>
        <v/>
      </c>
      <c r="W66" s="139" t="str">
        <f>IF($A66="","",IF(VLOOKUP(csv!$AJ66,範囲CSV,21,FALSE)="","",VLOOKUP(csv!$AJ66,範囲CSV,21,FALSE)))</f>
        <v/>
      </c>
      <c r="X66" s="139" t="str">
        <f>IF($A66="","",IF(VLOOKUP(csv!$AJ66,範囲CSV,22,FALSE)="","",VLOOKUP(csv!$AJ66,範囲CSV,22,FALSE)))</f>
        <v/>
      </c>
      <c r="Y66" s="139" t="str">
        <f>IF($A66="","",IF(VLOOKUP(csv!$AJ66,範囲CSV,23,FALSE)="","",VLOOKUP(csv!$AJ66,範囲CSV,23,FALSE)))</f>
        <v/>
      </c>
      <c r="Z66" s="139" t="str">
        <f>IF($A66="","",IF(VLOOKUP(csv!$AJ66,範囲CSV,24,FALSE)="","",VLOOKUP(csv!$AJ66,範囲CSV,24,FALSE)))</f>
        <v/>
      </c>
      <c r="AA66" s="139" t="str">
        <f>IF($A66="","",IF(VLOOKUP(csv!$AJ66,範囲CSV,25,FALSE)="","",VLOOKUP(csv!$AJ66,範囲CSV,25,FALSE)))</f>
        <v/>
      </c>
      <c r="AB66" s="139" t="str">
        <f>IF($A66="","",IF(VLOOKUP(csv!$AJ66,範囲CSV,26,FALSE)="","",VLOOKUP(csv!$AJ66,範囲CSV,26,FALSE)))</f>
        <v/>
      </c>
      <c r="AC66" s="139" t="str">
        <f>IF($A66="","",IF(VLOOKUP(csv!$AJ66,範囲CSV,27,FALSE)="","",VLOOKUP(csv!$AJ66,範囲CSV,27,FALSE)))</f>
        <v/>
      </c>
      <c r="AD66" s="139" t="str">
        <f>IF($A66="","",IF(VLOOKUP(csv!$AJ66,範囲CSV,28,FALSE)="","",VLOOKUP(csv!$AJ66,範囲CSV,28,FALSE)))</f>
        <v/>
      </c>
      <c r="AE66" s="139" t="str">
        <f>IF($A66="","",IF(VLOOKUP(csv!$AJ66,範囲CSV,29,FALSE)="","",VLOOKUP(csv!$AJ66,範囲CSV,29,FALSE)))</f>
        <v/>
      </c>
      <c r="AF66" s="139" t="str">
        <f>IF($A66="","",IF(VLOOKUP(csv!$AJ66,範囲CSV,30,FALSE)="","",VLOOKUP(csv!$AJ66,範囲CSV,30,FALSE)))</f>
        <v/>
      </c>
      <c r="AG66" s="139" t="str">
        <f>IF($A66="","",IF(VLOOKUP(csv!$AJ66,範囲CSV,31,FALSE)="","",VLOOKUP(csv!$AJ66,範囲CSV,31,FALSE)))</f>
        <v/>
      </c>
      <c r="AH66" s="139" t="str">
        <f>IF($A66="","",IF(VLOOKUP(csv!$AJ66,範囲CSV,32,FALSE)="","",VLOOKUP(csv!$AJ66,範囲CSV,32,FALSE)))</f>
        <v/>
      </c>
      <c r="AI66" s="139" t="str">
        <f>IF($A66="","",IF(VLOOKUP(csv!$AJ66,範囲CSV,33,FALSE)="","",VLOOKUP(csv!$AJ66,範囲CSV,33,FALSE)))</f>
        <v/>
      </c>
      <c r="AJ66" s="139" t="str">
        <f>IF($A66="","",IF(VLOOKUP(csv!$AJ66,範囲CSV,34,FALSE)="","",VLOOKUP(csv!$AJ66,範囲CSV,34,FALSE)))</f>
        <v/>
      </c>
      <c r="AK66" s="139"/>
    </row>
    <row r="67" spans="1:37">
      <c r="A67" s="216" t="str">
        <f>IF(csv!AJ67&lt;=csv!A$401,csv!AO67,"")</f>
        <v/>
      </c>
      <c r="B67" s="216" t="str">
        <f>IF($A67="","",IF(VLOOKUP(csv!A$402,範囲CSV,2,FALSE)="","",VLOOKUP(csv!A$402,範囲CSV,2,FALSE)))</f>
        <v/>
      </c>
      <c r="C67" s="139" t="str">
        <f>IF($A67="","",IF(VLOOKUP(csv!$AJ67,範囲CSV,3,FALSE)="","",VLOOKUP(csv!$AJ67,範囲CSV,3,FALSE)))</f>
        <v/>
      </c>
      <c r="D67" s="139" t="str">
        <f>IF($A67="","",IF(VLOOKUP(csv!$AJ67,範囲CSV,4,FALSE)="","",VLOOKUP(csv!$AJ67,範囲CSV,4,FALSE)))</f>
        <v/>
      </c>
      <c r="E67" s="139" t="str">
        <f>IF($A67="","",IF(VLOOKUP(csv!$AJ67,範囲CSV,5,FALSE)="","",IF(VLOOKUP(csv!$AJ67,範囲CSV,5,FALSE)&gt;10000,"",VLOOKUP(csv!$AJ67,範囲CSV,5,FALSE))))</f>
        <v/>
      </c>
      <c r="F67" s="139" t="str">
        <f>IF($A67="","",IF(VLOOKUP(csv!$AJ67,範囲CSV,6,FALSE)="","",VLOOKUP(csv!$AJ67,範囲CSV,6,FALSE)))</f>
        <v/>
      </c>
      <c r="G67" s="139" t="str">
        <f>IF(A67="","",IF(VLOOKUP(csv!$AJ67,範囲CSV,7,FALSE)="","",VLOOKUP(csv!$AJ67,範囲CSV,7,FALSE)))</f>
        <v/>
      </c>
      <c r="H67" s="139" t="str">
        <f>IF($A67="","",IF(VLOOKUP(csv!$AJ67,範囲CSV,8,FALSE)="","",VLOOKUP(csv!$AJ67,範囲CSV,8,FALSE)))</f>
        <v/>
      </c>
      <c r="I67" s="216"/>
      <c r="J67" s="216"/>
      <c r="K67" s="139" t="str">
        <f>IF(A67="","",IF(VLOOKUP(csv!$AJ67,範囲CSV,9,FALSE)="","",VLOOKUP(csv!$AJ67,範囲CSV,9,FALSE)))</f>
        <v/>
      </c>
      <c r="L67" s="139" t="str">
        <f>IF($A67="","",IF(VLOOKUP(csv!$AJ67,範囲CSV,10,FALSE)="","",VLOOKUP(csv!$AJ67,範囲CSV,10,FALSE)))</f>
        <v/>
      </c>
      <c r="M67" s="216" t="str">
        <f t="shared" si="2"/>
        <v/>
      </c>
      <c r="N67" s="216" t="str">
        <f t="shared" si="3"/>
        <v/>
      </c>
      <c r="O67" s="139" t="str">
        <f>IF($A67="","",IF(VLOOKUP(csv!$AJ67,範囲CSV,13,FALSE)="","",VLOOKUP(csv!$AJ67,範囲CSV,13,FALSE)))</f>
        <v/>
      </c>
      <c r="P67" s="139" t="str">
        <f>IF($A67="","",IF(VLOOKUP(csv!$AJ67,範囲CSV,14,FALSE)="","",VLOOKUP(csv!$AJ67,範囲CSV,14,FALSE)))</f>
        <v/>
      </c>
      <c r="Q67" s="139" t="str">
        <f>IF($A67="","",IF(VLOOKUP(csv!$AJ67,範囲CSV,15,FALSE)="","",VLOOKUP(csv!$AJ67,範囲CSV,15,FALSE)))</f>
        <v/>
      </c>
      <c r="R67" s="139" t="str">
        <f>IF($A67="","",IF(VLOOKUP(csv!$AJ67,範囲CSV,16,FALSE)="","",VLOOKUP(csv!$AJ67,範囲CSV,16,FALSE)))</f>
        <v/>
      </c>
      <c r="S67" s="139" t="str">
        <f>IF($A67="","",IF(VLOOKUP(csv!$AJ67,範囲CSV,17,FALSE)="","",VLOOKUP(csv!$AJ67,範囲CSV,17,FALSE)))</f>
        <v/>
      </c>
      <c r="T67" s="139" t="str">
        <f>IF($A67="","",IF(VLOOKUP(csv!$AJ67,範囲CSV,18,FALSE)="","",VLOOKUP(csv!$AJ67,範囲CSV,18,FALSE)))</f>
        <v/>
      </c>
      <c r="U67" s="139" t="str">
        <f>IF($A67="","",IF(VLOOKUP(csv!$AJ67,範囲CSV,19,FALSE)="","",VLOOKUP(csv!$AJ67,範囲CSV,19,FALSE)))</f>
        <v/>
      </c>
      <c r="V67" s="139" t="str">
        <f>IF($A67="","",IF(VLOOKUP(csv!$AJ67,範囲CSV,20,FALSE)="","",VLOOKUP(csv!$AJ67,範囲CSV,20,FALSE)))</f>
        <v/>
      </c>
      <c r="W67" s="139" t="str">
        <f>IF($A67="","",IF(VLOOKUP(csv!$AJ67,範囲CSV,21,FALSE)="","",VLOOKUP(csv!$AJ67,範囲CSV,21,FALSE)))</f>
        <v/>
      </c>
      <c r="X67" s="139" t="str">
        <f>IF($A67="","",IF(VLOOKUP(csv!$AJ67,範囲CSV,22,FALSE)="","",VLOOKUP(csv!$AJ67,範囲CSV,22,FALSE)))</f>
        <v/>
      </c>
      <c r="Y67" s="139" t="str">
        <f>IF($A67="","",IF(VLOOKUP(csv!$AJ67,範囲CSV,23,FALSE)="","",VLOOKUP(csv!$AJ67,範囲CSV,23,FALSE)))</f>
        <v/>
      </c>
      <c r="Z67" s="139" t="str">
        <f>IF($A67="","",IF(VLOOKUP(csv!$AJ67,範囲CSV,24,FALSE)="","",VLOOKUP(csv!$AJ67,範囲CSV,24,FALSE)))</f>
        <v/>
      </c>
      <c r="AA67" s="139" t="str">
        <f>IF($A67="","",IF(VLOOKUP(csv!$AJ67,範囲CSV,25,FALSE)="","",VLOOKUP(csv!$AJ67,範囲CSV,25,FALSE)))</f>
        <v/>
      </c>
      <c r="AB67" s="139" t="str">
        <f>IF($A67="","",IF(VLOOKUP(csv!$AJ67,範囲CSV,26,FALSE)="","",VLOOKUP(csv!$AJ67,範囲CSV,26,FALSE)))</f>
        <v/>
      </c>
      <c r="AC67" s="139" t="str">
        <f>IF($A67="","",IF(VLOOKUP(csv!$AJ67,範囲CSV,27,FALSE)="","",VLOOKUP(csv!$AJ67,範囲CSV,27,FALSE)))</f>
        <v/>
      </c>
      <c r="AD67" s="139" t="str">
        <f>IF($A67="","",IF(VLOOKUP(csv!$AJ67,範囲CSV,28,FALSE)="","",VLOOKUP(csv!$AJ67,範囲CSV,28,FALSE)))</f>
        <v/>
      </c>
      <c r="AE67" s="139" t="str">
        <f>IF($A67="","",IF(VLOOKUP(csv!$AJ67,範囲CSV,29,FALSE)="","",VLOOKUP(csv!$AJ67,範囲CSV,29,FALSE)))</f>
        <v/>
      </c>
      <c r="AF67" s="139" t="str">
        <f>IF($A67="","",IF(VLOOKUP(csv!$AJ67,範囲CSV,30,FALSE)="","",VLOOKUP(csv!$AJ67,範囲CSV,30,FALSE)))</f>
        <v/>
      </c>
      <c r="AG67" s="139" t="str">
        <f>IF($A67="","",IF(VLOOKUP(csv!$AJ67,範囲CSV,31,FALSE)="","",VLOOKUP(csv!$AJ67,範囲CSV,31,FALSE)))</f>
        <v/>
      </c>
      <c r="AH67" s="139" t="str">
        <f>IF($A67="","",IF(VLOOKUP(csv!$AJ67,範囲CSV,32,FALSE)="","",VLOOKUP(csv!$AJ67,範囲CSV,32,FALSE)))</f>
        <v/>
      </c>
      <c r="AI67" s="139" t="str">
        <f>IF($A67="","",IF(VLOOKUP(csv!$AJ67,範囲CSV,33,FALSE)="","",VLOOKUP(csv!$AJ67,範囲CSV,33,FALSE)))</f>
        <v/>
      </c>
      <c r="AJ67" s="139" t="str">
        <f>IF($A67="","",IF(VLOOKUP(csv!$AJ67,範囲CSV,34,FALSE)="","",VLOOKUP(csv!$AJ67,範囲CSV,34,FALSE)))</f>
        <v/>
      </c>
      <c r="AK67" s="139"/>
    </row>
    <row r="68" spans="1:37">
      <c r="A68" s="216" t="str">
        <f>IF(csv!AJ68&lt;=csv!A$401,csv!AO68,"")</f>
        <v/>
      </c>
      <c r="B68" s="216" t="str">
        <f>IF($A68="","",IF(VLOOKUP(csv!A$402,範囲CSV,2,FALSE)="","",VLOOKUP(csv!A$402,範囲CSV,2,FALSE)))</f>
        <v/>
      </c>
      <c r="C68" s="139" t="str">
        <f>IF($A68="","",IF(VLOOKUP(csv!$AJ68,範囲CSV,3,FALSE)="","",VLOOKUP(csv!$AJ68,範囲CSV,3,FALSE)))</f>
        <v/>
      </c>
      <c r="D68" s="139" t="str">
        <f>IF($A68="","",IF(VLOOKUP(csv!$AJ68,範囲CSV,4,FALSE)="","",VLOOKUP(csv!$AJ68,範囲CSV,4,FALSE)))</f>
        <v/>
      </c>
      <c r="E68" s="139" t="str">
        <f>IF($A68="","",IF(VLOOKUP(csv!$AJ68,範囲CSV,5,FALSE)="","",IF(VLOOKUP(csv!$AJ68,範囲CSV,5,FALSE)&gt;10000,"",VLOOKUP(csv!$AJ68,範囲CSV,5,FALSE))))</f>
        <v/>
      </c>
      <c r="F68" s="139" t="str">
        <f>IF($A68="","",IF(VLOOKUP(csv!$AJ68,範囲CSV,6,FALSE)="","",VLOOKUP(csv!$AJ68,範囲CSV,6,FALSE)))</f>
        <v/>
      </c>
      <c r="G68" s="139" t="str">
        <f>IF(A68="","",IF(VLOOKUP(csv!$AJ68,範囲CSV,7,FALSE)="","",VLOOKUP(csv!$AJ68,範囲CSV,7,FALSE)))</f>
        <v/>
      </c>
      <c r="H68" s="139" t="str">
        <f>IF($A68="","",IF(VLOOKUP(csv!$AJ68,範囲CSV,8,FALSE)="","",VLOOKUP(csv!$AJ68,範囲CSV,8,FALSE)))</f>
        <v/>
      </c>
      <c r="I68" s="216"/>
      <c r="J68" s="216"/>
      <c r="K68" s="139" t="str">
        <f>IF(A68="","",IF(VLOOKUP(csv!$AJ68,範囲CSV,9,FALSE)="","",VLOOKUP(csv!$AJ68,範囲CSV,9,FALSE)))</f>
        <v/>
      </c>
      <c r="L68" s="139" t="str">
        <f>IF($A68="","",IF(VLOOKUP(csv!$AJ68,範囲CSV,10,FALSE)="","",VLOOKUP(csv!$AJ68,範囲CSV,10,FALSE)))</f>
        <v/>
      </c>
      <c r="M68" s="216" t="str">
        <f t="shared" si="2"/>
        <v/>
      </c>
      <c r="N68" s="216" t="str">
        <f t="shared" si="3"/>
        <v/>
      </c>
      <c r="O68" s="139" t="str">
        <f>IF($A68="","",IF(VLOOKUP(csv!$AJ68,範囲CSV,13,FALSE)="","",VLOOKUP(csv!$AJ68,範囲CSV,13,FALSE)))</f>
        <v/>
      </c>
      <c r="P68" s="139" t="str">
        <f>IF($A68="","",IF(VLOOKUP(csv!$AJ68,範囲CSV,14,FALSE)="","",VLOOKUP(csv!$AJ68,範囲CSV,14,FALSE)))</f>
        <v/>
      </c>
      <c r="Q68" s="139" t="str">
        <f>IF($A68="","",IF(VLOOKUP(csv!$AJ68,範囲CSV,15,FALSE)="","",VLOOKUP(csv!$AJ68,範囲CSV,15,FALSE)))</f>
        <v/>
      </c>
      <c r="R68" s="139" t="str">
        <f>IF($A68="","",IF(VLOOKUP(csv!$AJ68,範囲CSV,16,FALSE)="","",VLOOKUP(csv!$AJ68,範囲CSV,16,FALSE)))</f>
        <v/>
      </c>
      <c r="S68" s="139" t="str">
        <f>IF($A68="","",IF(VLOOKUP(csv!$AJ68,範囲CSV,17,FALSE)="","",VLOOKUP(csv!$AJ68,範囲CSV,17,FALSE)))</f>
        <v/>
      </c>
      <c r="T68" s="139" t="str">
        <f>IF($A68="","",IF(VLOOKUP(csv!$AJ68,範囲CSV,18,FALSE)="","",VLOOKUP(csv!$AJ68,範囲CSV,18,FALSE)))</f>
        <v/>
      </c>
      <c r="U68" s="139" t="str">
        <f>IF($A68="","",IF(VLOOKUP(csv!$AJ68,範囲CSV,19,FALSE)="","",VLOOKUP(csv!$AJ68,範囲CSV,19,FALSE)))</f>
        <v/>
      </c>
      <c r="V68" s="139" t="str">
        <f>IF($A68="","",IF(VLOOKUP(csv!$AJ68,範囲CSV,20,FALSE)="","",VLOOKUP(csv!$AJ68,範囲CSV,20,FALSE)))</f>
        <v/>
      </c>
      <c r="W68" s="139" t="str">
        <f>IF($A68="","",IF(VLOOKUP(csv!$AJ68,範囲CSV,21,FALSE)="","",VLOOKUP(csv!$AJ68,範囲CSV,21,FALSE)))</f>
        <v/>
      </c>
      <c r="X68" s="139" t="str">
        <f>IF($A68="","",IF(VLOOKUP(csv!$AJ68,範囲CSV,22,FALSE)="","",VLOOKUP(csv!$AJ68,範囲CSV,22,FALSE)))</f>
        <v/>
      </c>
      <c r="Y68" s="139" t="str">
        <f>IF($A68="","",IF(VLOOKUP(csv!$AJ68,範囲CSV,23,FALSE)="","",VLOOKUP(csv!$AJ68,範囲CSV,23,FALSE)))</f>
        <v/>
      </c>
      <c r="Z68" s="139" t="str">
        <f>IF($A68="","",IF(VLOOKUP(csv!$AJ68,範囲CSV,24,FALSE)="","",VLOOKUP(csv!$AJ68,範囲CSV,24,FALSE)))</f>
        <v/>
      </c>
      <c r="AA68" s="139" t="str">
        <f>IF($A68="","",IF(VLOOKUP(csv!$AJ68,範囲CSV,25,FALSE)="","",VLOOKUP(csv!$AJ68,範囲CSV,25,FALSE)))</f>
        <v/>
      </c>
      <c r="AB68" s="139" t="str">
        <f>IF($A68="","",IF(VLOOKUP(csv!$AJ68,範囲CSV,26,FALSE)="","",VLOOKUP(csv!$AJ68,範囲CSV,26,FALSE)))</f>
        <v/>
      </c>
      <c r="AC68" s="139" t="str">
        <f>IF($A68="","",IF(VLOOKUP(csv!$AJ68,範囲CSV,27,FALSE)="","",VLOOKUP(csv!$AJ68,範囲CSV,27,FALSE)))</f>
        <v/>
      </c>
      <c r="AD68" s="139" t="str">
        <f>IF($A68="","",IF(VLOOKUP(csv!$AJ68,範囲CSV,28,FALSE)="","",VLOOKUP(csv!$AJ68,範囲CSV,28,FALSE)))</f>
        <v/>
      </c>
      <c r="AE68" s="139" t="str">
        <f>IF($A68="","",IF(VLOOKUP(csv!$AJ68,範囲CSV,29,FALSE)="","",VLOOKUP(csv!$AJ68,範囲CSV,29,FALSE)))</f>
        <v/>
      </c>
      <c r="AF68" s="139" t="str">
        <f>IF($A68="","",IF(VLOOKUP(csv!$AJ68,範囲CSV,30,FALSE)="","",VLOOKUP(csv!$AJ68,範囲CSV,30,FALSE)))</f>
        <v/>
      </c>
      <c r="AG68" s="139" t="str">
        <f>IF($A68="","",IF(VLOOKUP(csv!$AJ68,範囲CSV,31,FALSE)="","",VLOOKUP(csv!$AJ68,範囲CSV,31,FALSE)))</f>
        <v/>
      </c>
      <c r="AH68" s="139" t="str">
        <f>IF($A68="","",IF(VLOOKUP(csv!$AJ68,範囲CSV,32,FALSE)="","",VLOOKUP(csv!$AJ68,範囲CSV,32,FALSE)))</f>
        <v/>
      </c>
      <c r="AI68" s="139" t="str">
        <f>IF($A68="","",IF(VLOOKUP(csv!$AJ68,範囲CSV,33,FALSE)="","",VLOOKUP(csv!$AJ68,範囲CSV,33,FALSE)))</f>
        <v/>
      </c>
      <c r="AJ68" s="139" t="str">
        <f>IF($A68="","",IF(VLOOKUP(csv!$AJ68,範囲CSV,34,FALSE)="","",VLOOKUP(csv!$AJ68,範囲CSV,34,FALSE)))</f>
        <v/>
      </c>
      <c r="AK68" s="139"/>
    </row>
    <row r="69" spans="1:37">
      <c r="A69" s="216" t="str">
        <f>IF(csv!AJ69&lt;=csv!A$401,csv!AO69,"")</f>
        <v/>
      </c>
      <c r="B69" s="216" t="str">
        <f>IF($A69="","",IF(VLOOKUP(csv!A$402,範囲CSV,2,FALSE)="","",VLOOKUP(csv!A$402,範囲CSV,2,FALSE)))</f>
        <v/>
      </c>
      <c r="C69" s="139" t="str">
        <f>IF($A69="","",IF(VLOOKUP(csv!$AJ69,範囲CSV,3,FALSE)="","",VLOOKUP(csv!$AJ69,範囲CSV,3,FALSE)))</f>
        <v/>
      </c>
      <c r="D69" s="139" t="str">
        <f>IF($A69="","",IF(VLOOKUP(csv!$AJ69,範囲CSV,4,FALSE)="","",VLOOKUP(csv!$AJ69,範囲CSV,4,FALSE)))</f>
        <v/>
      </c>
      <c r="E69" s="139" t="str">
        <f>IF($A69="","",IF(VLOOKUP(csv!$AJ69,範囲CSV,5,FALSE)="","",IF(VLOOKUP(csv!$AJ69,範囲CSV,5,FALSE)&gt;10000,"",VLOOKUP(csv!$AJ69,範囲CSV,5,FALSE))))</f>
        <v/>
      </c>
      <c r="F69" s="139" t="str">
        <f>IF($A69="","",IF(VLOOKUP(csv!$AJ69,範囲CSV,6,FALSE)="","",VLOOKUP(csv!$AJ69,範囲CSV,6,FALSE)))</f>
        <v/>
      </c>
      <c r="G69" s="139" t="str">
        <f>IF(A69="","",IF(VLOOKUP(csv!$AJ69,範囲CSV,7,FALSE)="","",VLOOKUP(csv!$AJ69,範囲CSV,7,FALSE)))</f>
        <v/>
      </c>
      <c r="H69" s="139" t="str">
        <f>IF($A69="","",IF(VLOOKUP(csv!$AJ69,範囲CSV,8,FALSE)="","",VLOOKUP(csv!$AJ69,範囲CSV,8,FALSE)))</f>
        <v/>
      </c>
      <c r="I69" s="216"/>
      <c r="J69" s="216"/>
      <c r="K69" s="139" t="str">
        <f>IF(A69="","",IF(VLOOKUP(csv!$AJ69,範囲CSV,9,FALSE)="","",VLOOKUP(csv!$AJ69,範囲CSV,9,FALSE)))</f>
        <v/>
      </c>
      <c r="L69" s="139" t="str">
        <f>IF($A69="","",IF(VLOOKUP(csv!$AJ69,範囲CSV,10,FALSE)="","",VLOOKUP(csv!$AJ69,範囲CSV,10,FALSE)))</f>
        <v/>
      </c>
      <c r="M69" s="216" t="str">
        <f t="shared" si="2"/>
        <v/>
      </c>
      <c r="N69" s="216" t="str">
        <f t="shared" si="3"/>
        <v/>
      </c>
      <c r="O69" s="139" t="str">
        <f>IF($A69="","",IF(VLOOKUP(csv!$AJ69,範囲CSV,13,FALSE)="","",VLOOKUP(csv!$AJ69,範囲CSV,13,FALSE)))</f>
        <v/>
      </c>
      <c r="P69" s="139" t="str">
        <f>IF($A69="","",IF(VLOOKUP(csv!$AJ69,範囲CSV,14,FALSE)="","",VLOOKUP(csv!$AJ69,範囲CSV,14,FALSE)))</f>
        <v/>
      </c>
      <c r="Q69" s="139" t="str">
        <f>IF($A69="","",IF(VLOOKUP(csv!$AJ69,範囲CSV,15,FALSE)="","",VLOOKUP(csv!$AJ69,範囲CSV,15,FALSE)))</f>
        <v/>
      </c>
      <c r="R69" s="139" t="str">
        <f>IF($A69="","",IF(VLOOKUP(csv!$AJ69,範囲CSV,16,FALSE)="","",VLOOKUP(csv!$AJ69,範囲CSV,16,FALSE)))</f>
        <v/>
      </c>
      <c r="S69" s="139" t="str">
        <f>IF($A69="","",IF(VLOOKUP(csv!$AJ69,範囲CSV,17,FALSE)="","",VLOOKUP(csv!$AJ69,範囲CSV,17,FALSE)))</f>
        <v/>
      </c>
      <c r="T69" s="139" t="str">
        <f>IF($A69="","",IF(VLOOKUP(csv!$AJ69,範囲CSV,18,FALSE)="","",VLOOKUP(csv!$AJ69,範囲CSV,18,FALSE)))</f>
        <v/>
      </c>
      <c r="U69" s="139" t="str">
        <f>IF($A69="","",IF(VLOOKUP(csv!$AJ69,範囲CSV,19,FALSE)="","",VLOOKUP(csv!$AJ69,範囲CSV,19,FALSE)))</f>
        <v/>
      </c>
      <c r="V69" s="139" t="str">
        <f>IF($A69="","",IF(VLOOKUP(csv!$AJ69,範囲CSV,20,FALSE)="","",VLOOKUP(csv!$AJ69,範囲CSV,20,FALSE)))</f>
        <v/>
      </c>
      <c r="W69" s="139" t="str">
        <f>IF($A69="","",IF(VLOOKUP(csv!$AJ69,範囲CSV,21,FALSE)="","",VLOOKUP(csv!$AJ69,範囲CSV,21,FALSE)))</f>
        <v/>
      </c>
      <c r="X69" s="139" t="str">
        <f>IF($A69="","",IF(VLOOKUP(csv!$AJ69,範囲CSV,22,FALSE)="","",VLOOKUP(csv!$AJ69,範囲CSV,22,FALSE)))</f>
        <v/>
      </c>
      <c r="Y69" s="139" t="str">
        <f>IF($A69="","",IF(VLOOKUP(csv!$AJ69,範囲CSV,23,FALSE)="","",VLOOKUP(csv!$AJ69,範囲CSV,23,FALSE)))</f>
        <v/>
      </c>
      <c r="Z69" s="139" t="str">
        <f>IF($A69="","",IF(VLOOKUP(csv!$AJ69,範囲CSV,24,FALSE)="","",VLOOKUP(csv!$AJ69,範囲CSV,24,FALSE)))</f>
        <v/>
      </c>
      <c r="AA69" s="139" t="str">
        <f>IF($A69="","",IF(VLOOKUP(csv!$AJ69,範囲CSV,25,FALSE)="","",VLOOKUP(csv!$AJ69,範囲CSV,25,FALSE)))</f>
        <v/>
      </c>
      <c r="AB69" s="139" t="str">
        <f>IF($A69="","",IF(VLOOKUP(csv!$AJ69,範囲CSV,26,FALSE)="","",VLOOKUP(csv!$AJ69,範囲CSV,26,FALSE)))</f>
        <v/>
      </c>
      <c r="AC69" s="139" t="str">
        <f>IF($A69="","",IF(VLOOKUP(csv!$AJ69,範囲CSV,27,FALSE)="","",VLOOKUP(csv!$AJ69,範囲CSV,27,FALSE)))</f>
        <v/>
      </c>
      <c r="AD69" s="139" t="str">
        <f>IF($A69="","",IF(VLOOKUP(csv!$AJ69,範囲CSV,28,FALSE)="","",VLOOKUP(csv!$AJ69,範囲CSV,28,FALSE)))</f>
        <v/>
      </c>
      <c r="AE69" s="139" t="str">
        <f>IF($A69="","",IF(VLOOKUP(csv!$AJ69,範囲CSV,29,FALSE)="","",VLOOKUP(csv!$AJ69,範囲CSV,29,FALSE)))</f>
        <v/>
      </c>
      <c r="AF69" s="139" t="str">
        <f>IF($A69="","",IF(VLOOKUP(csv!$AJ69,範囲CSV,30,FALSE)="","",VLOOKUP(csv!$AJ69,範囲CSV,30,FALSE)))</f>
        <v/>
      </c>
      <c r="AG69" s="139" t="str">
        <f>IF($A69="","",IF(VLOOKUP(csv!$AJ69,範囲CSV,31,FALSE)="","",VLOOKUP(csv!$AJ69,範囲CSV,31,FALSE)))</f>
        <v/>
      </c>
      <c r="AH69" s="139" t="str">
        <f>IF($A69="","",IF(VLOOKUP(csv!$AJ69,範囲CSV,32,FALSE)="","",VLOOKUP(csv!$AJ69,範囲CSV,32,FALSE)))</f>
        <v/>
      </c>
      <c r="AI69" s="139" t="str">
        <f>IF($A69="","",IF(VLOOKUP(csv!$AJ69,範囲CSV,33,FALSE)="","",VLOOKUP(csv!$AJ69,範囲CSV,33,FALSE)))</f>
        <v/>
      </c>
      <c r="AJ69" s="139" t="str">
        <f>IF($A69="","",IF(VLOOKUP(csv!$AJ69,範囲CSV,34,FALSE)="","",VLOOKUP(csv!$AJ69,範囲CSV,34,FALSE)))</f>
        <v/>
      </c>
      <c r="AK69" s="139"/>
    </row>
    <row r="70" spans="1:37">
      <c r="A70" s="216" t="str">
        <f>IF(csv!AJ70&lt;=csv!A$401,csv!AO70,"")</f>
        <v/>
      </c>
      <c r="B70" s="216" t="str">
        <f>IF($A70="","",IF(VLOOKUP(csv!A$402,範囲CSV,2,FALSE)="","",VLOOKUP(csv!A$402,範囲CSV,2,FALSE)))</f>
        <v/>
      </c>
      <c r="C70" s="139" t="str">
        <f>IF($A70="","",IF(VLOOKUP(csv!$AJ70,範囲CSV,3,FALSE)="","",VLOOKUP(csv!$AJ70,範囲CSV,3,FALSE)))</f>
        <v/>
      </c>
      <c r="D70" s="139" t="str">
        <f>IF($A70="","",IF(VLOOKUP(csv!$AJ70,範囲CSV,4,FALSE)="","",VLOOKUP(csv!$AJ70,範囲CSV,4,FALSE)))</f>
        <v/>
      </c>
      <c r="E70" s="139" t="str">
        <f>IF($A70="","",IF(VLOOKUP(csv!$AJ70,範囲CSV,5,FALSE)="","",IF(VLOOKUP(csv!$AJ70,範囲CSV,5,FALSE)&gt;10000,"",VLOOKUP(csv!$AJ70,範囲CSV,5,FALSE))))</f>
        <v/>
      </c>
      <c r="F70" s="139" t="str">
        <f>IF($A70="","",IF(VLOOKUP(csv!$AJ70,範囲CSV,6,FALSE)="","",VLOOKUP(csv!$AJ70,範囲CSV,6,FALSE)))</f>
        <v/>
      </c>
      <c r="G70" s="139" t="str">
        <f>IF(A70="","",IF(VLOOKUP(csv!$AJ70,範囲CSV,7,FALSE)="","",VLOOKUP(csv!$AJ70,範囲CSV,7,FALSE)))</f>
        <v/>
      </c>
      <c r="H70" s="139" t="str">
        <f>IF($A70="","",IF(VLOOKUP(csv!$AJ70,範囲CSV,8,FALSE)="","",VLOOKUP(csv!$AJ70,範囲CSV,8,FALSE)))</f>
        <v/>
      </c>
      <c r="I70" s="216"/>
      <c r="J70" s="216"/>
      <c r="K70" s="139" t="str">
        <f>IF(A70="","",IF(VLOOKUP(csv!$AJ70,範囲CSV,9,FALSE)="","",VLOOKUP(csv!$AJ70,範囲CSV,9,FALSE)))</f>
        <v/>
      </c>
      <c r="L70" s="139" t="str">
        <f>IF($A70="","",IF(VLOOKUP(csv!$AJ70,範囲CSV,10,FALSE)="","",VLOOKUP(csv!$AJ70,範囲CSV,10,FALSE)))</f>
        <v/>
      </c>
      <c r="M70" s="216" t="str">
        <f t="shared" si="2"/>
        <v/>
      </c>
      <c r="N70" s="216" t="str">
        <f t="shared" si="3"/>
        <v/>
      </c>
      <c r="O70" s="139" t="str">
        <f>IF($A70="","",IF(VLOOKUP(csv!$AJ70,範囲CSV,13,FALSE)="","",VLOOKUP(csv!$AJ70,範囲CSV,13,FALSE)))</f>
        <v/>
      </c>
      <c r="P70" s="139" t="str">
        <f>IF($A70="","",IF(VLOOKUP(csv!$AJ70,範囲CSV,14,FALSE)="","",VLOOKUP(csv!$AJ70,範囲CSV,14,FALSE)))</f>
        <v/>
      </c>
      <c r="Q70" s="139" t="str">
        <f>IF($A70="","",IF(VLOOKUP(csv!$AJ70,範囲CSV,15,FALSE)="","",VLOOKUP(csv!$AJ70,範囲CSV,15,FALSE)))</f>
        <v/>
      </c>
      <c r="R70" s="139" t="str">
        <f>IF($A70="","",IF(VLOOKUP(csv!$AJ70,範囲CSV,16,FALSE)="","",VLOOKUP(csv!$AJ70,範囲CSV,16,FALSE)))</f>
        <v/>
      </c>
      <c r="S70" s="139" t="str">
        <f>IF($A70="","",IF(VLOOKUP(csv!$AJ70,範囲CSV,17,FALSE)="","",VLOOKUP(csv!$AJ70,範囲CSV,17,FALSE)))</f>
        <v/>
      </c>
      <c r="T70" s="139" t="str">
        <f>IF($A70="","",IF(VLOOKUP(csv!$AJ70,範囲CSV,18,FALSE)="","",VLOOKUP(csv!$AJ70,範囲CSV,18,FALSE)))</f>
        <v/>
      </c>
      <c r="U70" s="139" t="str">
        <f>IF($A70="","",IF(VLOOKUP(csv!$AJ70,範囲CSV,19,FALSE)="","",VLOOKUP(csv!$AJ70,範囲CSV,19,FALSE)))</f>
        <v/>
      </c>
      <c r="V70" s="139" t="str">
        <f>IF($A70="","",IF(VLOOKUP(csv!$AJ70,範囲CSV,20,FALSE)="","",VLOOKUP(csv!$AJ70,範囲CSV,20,FALSE)))</f>
        <v/>
      </c>
      <c r="W70" s="139" t="str">
        <f>IF($A70="","",IF(VLOOKUP(csv!$AJ70,範囲CSV,21,FALSE)="","",VLOOKUP(csv!$AJ70,範囲CSV,21,FALSE)))</f>
        <v/>
      </c>
      <c r="X70" s="139" t="str">
        <f>IF($A70="","",IF(VLOOKUP(csv!$AJ70,範囲CSV,22,FALSE)="","",VLOOKUP(csv!$AJ70,範囲CSV,22,FALSE)))</f>
        <v/>
      </c>
      <c r="Y70" s="139" t="str">
        <f>IF($A70="","",IF(VLOOKUP(csv!$AJ70,範囲CSV,23,FALSE)="","",VLOOKUP(csv!$AJ70,範囲CSV,23,FALSE)))</f>
        <v/>
      </c>
      <c r="Z70" s="139" t="str">
        <f>IF($A70="","",IF(VLOOKUP(csv!$AJ70,範囲CSV,24,FALSE)="","",VLOOKUP(csv!$AJ70,範囲CSV,24,FALSE)))</f>
        <v/>
      </c>
      <c r="AA70" s="139" t="str">
        <f>IF($A70="","",IF(VLOOKUP(csv!$AJ70,範囲CSV,25,FALSE)="","",VLOOKUP(csv!$AJ70,範囲CSV,25,FALSE)))</f>
        <v/>
      </c>
      <c r="AB70" s="139" t="str">
        <f>IF($A70="","",IF(VLOOKUP(csv!$AJ70,範囲CSV,26,FALSE)="","",VLOOKUP(csv!$AJ70,範囲CSV,26,FALSE)))</f>
        <v/>
      </c>
      <c r="AC70" s="139" t="str">
        <f>IF($A70="","",IF(VLOOKUP(csv!$AJ70,範囲CSV,27,FALSE)="","",VLOOKUP(csv!$AJ70,範囲CSV,27,FALSE)))</f>
        <v/>
      </c>
      <c r="AD70" s="139" t="str">
        <f>IF($A70="","",IF(VLOOKUP(csv!$AJ70,範囲CSV,28,FALSE)="","",VLOOKUP(csv!$AJ70,範囲CSV,28,FALSE)))</f>
        <v/>
      </c>
      <c r="AE70" s="139" t="str">
        <f>IF($A70="","",IF(VLOOKUP(csv!$AJ70,範囲CSV,29,FALSE)="","",VLOOKUP(csv!$AJ70,範囲CSV,29,FALSE)))</f>
        <v/>
      </c>
      <c r="AF70" s="139" t="str">
        <f>IF($A70="","",IF(VLOOKUP(csv!$AJ70,範囲CSV,30,FALSE)="","",VLOOKUP(csv!$AJ70,範囲CSV,30,FALSE)))</f>
        <v/>
      </c>
      <c r="AG70" s="139" t="str">
        <f>IF($A70="","",IF(VLOOKUP(csv!$AJ70,範囲CSV,31,FALSE)="","",VLOOKUP(csv!$AJ70,範囲CSV,31,FALSE)))</f>
        <v/>
      </c>
      <c r="AH70" s="139" t="str">
        <f>IF($A70="","",IF(VLOOKUP(csv!$AJ70,範囲CSV,32,FALSE)="","",VLOOKUP(csv!$AJ70,範囲CSV,32,FALSE)))</f>
        <v/>
      </c>
      <c r="AI70" s="139" t="str">
        <f>IF($A70="","",IF(VLOOKUP(csv!$AJ70,範囲CSV,33,FALSE)="","",VLOOKUP(csv!$AJ70,範囲CSV,33,FALSE)))</f>
        <v/>
      </c>
      <c r="AJ70" s="139" t="str">
        <f>IF($A70="","",IF(VLOOKUP(csv!$AJ70,範囲CSV,34,FALSE)="","",VLOOKUP(csv!$AJ70,範囲CSV,34,FALSE)))</f>
        <v/>
      </c>
      <c r="AK70" s="139"/>
    </row>
    <row r="71" spans="1:37">
      <c r="A71" s="216" t="str">
        <f>IF(csv!AJ71&lt;=csv!A$401,csv!AO71,"")</f>
        <v/>
      </c>
      <c r="B71" s="216" t="str">
        <f>IF($A71="","",IF(VLOOKUP(csv!A$402,範囲CSV,2,FALSE)="","",VLOOKUP(csv!A$402,範囲CSV,2,FALSE)))</f>
        <v/>
      </c>
      <c r="C71" s="139" t="str">
        <f>IF($A71="","",IF(VLOOKUP(csv!$AJ71,範囲CSV,3,FALSE)="","",VLOOKUP(csv!$AJ71,範囲CSV,3,FALSE)))</f>
        <v/>
      </c>
      <c r="D71" s="139" t="str">
        <f>IF($A71="","",IF(VLOOKUP(csv!$AJ71,範囲CSV,4,FALSE)="","",VLOOKUP(csv!$AJ71,範囲CSV,4,FALSE)))</f>
        <v/>
      </c>
      <c r="E71" s="139" t="str">
        <f>IF($A71="","",IF(VLOOKUP(csv!$AJ71,範囲CSV,5,FALSE)="","",IF(VLOOKUP(csv!$AJ71,範囲CSV,5,FALSE)&gt;10000,"",VLOOKUP(csv!$AJ71,範囲CSV,5,FALSE))))</f>
        <v/>
      </c>
      <c r="F71" s="139" t="str">
        <f>IF($A71="","",IF(VLOOKUP(csv!$AJ71,範囲CSV,6,FALSE)="","",VLOOKUP(csv!$AJ71,範囲CSV,6,FALSE)))</f>
        <v/>
      </c>
      <c r="G71" s="139" t="str">
        <f>IF(A71="","",IF(VLOOKUP(csv!$AJ71,範囲CSV,7,FALSE)="","",VLOOKUP(csv!$AJ71,範囲CSV,7,FALSE)))</f>
        <v/>
      </c>
      <c r="H71" s="139" t="str">
        <f>IF($A71="","",IF(VLOOKUP(csv!$AJ71,範囲CSV,8,FALSE)="","",VLOOKUP(csv!$AJ71,範囲CSV,8,FALSE)))</f>
        <v/>
      </c>
      <c r="I71" s="216"/>
      <c r="J71" s="216"/>
      <c r="K71" s="139" t="str">
        <f>IF(A71="","",IF(VLOOKUP(csv!$AJ71,範囲CSV,9,FALSE)="","",VLOOKUP(csv!$AJ71,範囲CSV,9,FALSE)))</f>
        <v/>
      </c>
      <c r="L71" s="139" t="str">
        <f>IF($A71="","",IF(VLOOKUP(csv!$AJ71,範囲CSV,10,FALSE)="","",VLOOKUP(csv!$AJ71,範囲CSV,10,FALSE)))</f>
        <v/>
      </c>
      <c r="M71" s="216" t="str">
        <f t="shared" si="2"/>
        <v/>
      </c>
      <c r="N71" s="216" t="str">
        <f t="shared" si="3"/>
        <v/>
      </c>
      <c r="O71" s="139" t="str">
        <f>IF($A71="","",IF(VLOOKUP(csv!$AJ71,範囲CSV,13,FALSE)="","",VLOOKUP(csv!$AJ71,範囲CSV,13,FALSE)))</f>
        <v/>
      </c>
      <c r="P71" s="139" t="str">
        <f>IF($A71="","",IF(VLOOKUP(csv!$AJ71,範囲CSV,14,FALSE)="","",VLOOKUP(csv!$AJ71,範囲CSV,14,FALSE)))</f>
        <v/>
      </c>
      <c r="Q71" s="139" t="str">
        <f>IF($A71="","",IF(VLOOKUP(csv!$AJ71,範囲CSV,15,FALSE)="","",VLOOKUP(csv!$AJ71,範囲CSV,15,FALSE)))</f>
        <v/>
      </c>
      <c r="R71" s="139" t="str">
        <f>IF($A71="","",IF(VLOOKUP(csv!$AJ71,範囲CSV,16,FALSE)="","",VLOOKUP(csv!$AJ71,範囲CSV,16,FALSE)))</f>
        <v/>
      </c>
      <c r="S71" s="139" t="str">
        <f>IF($A71="","",IF(VLOOKUP(csv!$AJ71,範囲CSV,17,FALSE)="","",VLOOKUP(csv!$AJ71,範囲CSV,17,FALSE)))</f>
        <v/>
      </c>
      <c r="T71" s="139" t="str">
        <f>IF($A71="","",IF(VLOOKUP(csv!$AJ71,範囲CSV,18,FALSE)="","",VLOOKUP(csv!$AJ71,範囲CSV,18,FALSE)))</f>
        <v/>
      </c>
      <c r="U71" s="139" t="str">
        <f>IF($A71="","",IF(VLOOKUP(csv!$AJ71,範囲CSV,19,FALSE)="","",VLOOKUP(csv!$AJ71,範囲CSV,19,FALSE)))</f>
        <v/>
      </c>
      <c r="V71" s="139" t="str">
        <f>IF($A71="","",IF(VLOOKUP(csv!$AJ71,範囲CSV,20,FALSE)="","",VLOOKUP(csv!$AJ71,範囲CSV,20,FALSE)))</f>
        <v/>
      </c>
      <c r="W71" s="139" t="str">
        <f>IF($A71="","",IF(VLOOKUP(csv!$AJ71,範囲CSV,21,FALSE)="","",VLOOKUP(csv!$AJ71,範囲CSV,21,FALSE)))</f>
        <v/>
      </c>
      <c r="X71" s="139" t="str">
        <f>IF($A71="","",IF(VLOOKUP(csv!$AJ71,範囲CSV,22,FALSE)="","",VLOOKUP(csv!$AJ71,範囲CSV,22,FALSE)))</f>
        <v/>
      </c>
      <c r="Y71" s="139" t="str">
        <f>IF($A71="","",IF(VLOOKUP(csv!$AJ71,範囲CSV,23,FALSE)="","",VLOOKUP(csv!$AJ71,範囲CSV,23,FALSE)))</f>
        <v/>
      </c>
      <c r="Z71" s="139" t="str">
        <f>IF($A71="","",IF(VLOOKUP(csv!$AJ71,範囲CSV,24,FALSE)="","",VLOOKUP(csv!$AJ71,範囲CSV,24,FALSE)))</f>
        <v/>
      </c>
      <c r="AA71" s="139" t="str">
        <f>IF($A71="","",IF(VLOOKUP(csv!$AJ71,範囲CSV,25,FALSE)="","",VLOOKUP(csv!$AJ71,範囲CSV,25,FALSE)))</f>
        <v/>
      </c>
      <c r="AB71" s="139" t="str">
        <f>IF($A71="","",IF(VLOOKUP(csv!$AJ71,範囲CSV,26,FALSE)="","",VLOOKUP(csv!$AJ71,範囲CSV,26,FALSE)))</f>
        <v/>
      </c>
      <c r="AC71" s="139" t="str">
        <f>IF($A71="","",IF(VLOOKUP(csv!$AJ71,範囲CSV,27,FALSE)="","",VLOOKUP(csv!$AJ71,範囲CSV,27,FALSE)))</f>
        <v/>
      </c>
      <c r="AD71" s="139" t="str">
        <f>IF($A71="","",IF(VLOOKUP(csv!$AJ71,範囲CSV,28,FALSE)="","",VLOOKUP(csv!$AJ71,範囲CSV,28,FALSE)))</f>
        <v/>
      </c>
      <c r="AE71" s="139" t="str">
        <f>IF($A71="","",IF(VLOOKUP(csv!$AJ71,範囲CSV,29,FALSE)="","",VLOOKUP(csv!$AJ71,範囲CSV,29,FALSE)))</f>
        <v/>
      </c>
      <c r="AF71" s="139" t="str">
        <f>IF($A71="","",IF(VLOOKUP(csv!$AJ71,範囲CSV,30,FALSE)="","",VLOOKUP(csv!$AJ71,範囲CSV,30,FALSE)))</f>
        <v/>
      </c>
      <c r="AG71" s="139" t="str">
        <f>IF($A71="","",IF(VLOOKUP(csv!$AJ71,範囲CSV,31,FALSE)="","",VLOOKUP(csv!$AJ71,範囲CSV,31,FALSE)))</f>
        <v/>
      </c>
      <c r="AH71" s="139" t="str">
        <f>IF($A71="","",IF(VLOOKUP(csv!$AJ71,範囲CSV,32,FALSE)="","",VLOOKUP(csv!$AJ71,範囲CSV,32,FALSE)))</f>
        <v/>
      </c>
      <c r="AI71" s="139" t="str">
        <f>IF($A71="","",IF(VLOOKUP(csv!$AJ71,範囲CSV,33,FALSE)="","",VLOOKUP(csv!$AJ71,範囲CSV,33,FALSE)))</f>
        <v/>
      </c>
      <c r="AJ71" s="139" t="str">
        <f>IF($A71="","",IF(VLOOKUP(csv!$AJ71,範囲CSV,34,FALSE)="","",VLOOKUP(csv!$AJ71,範囲CSV,34,FALSE)))</f>
        <v/>
      </c>
      <c r="AK71" s="139"/>
    </row>
    <row r="72" spans="1:37">
      <c r="A72" s="216" t="str">
        <f>IF(csv!AJ72&lt;=csv!A$401,csv!AO72,"")</f>
        <v/>
      </c>
      <c r="B72" s="216" t="str">
        <f>IF($A72="","",IF(VLOOKUP(csv!A$402,範囲CSV,2,FALSE)="","",VLOOKUP(csv!A$402,範囲CSV,2,FALSE)))</f>
        <v/>
      </c>
      <c r="C72" s="139" t="str">
        <f>IF($A72="","",IF(VLOOKUP(csv!$AJ72,範囲CSV,3,FALSE)="","",VLOOKUP(csv!$AJ72,範囲CSV,3,FALSE)))</f>
        <v/>
      </c>
      <c r="D72" s="139" t="str">
        <f>IF($A72="","",IF(VLOOKUP(csv!$AJ72,範囲CSV,4,FALSE)="","",VLOOKUP(csv!$AJ72,範囲CSV,4,FALSE)))</f>
        <v/>
      </c>
      <c r="E72" s="139" t="str">
        <f>IF($A72="","",IF(VLOOKUP(csv!$AJ72,範囲CSV,5,FALSE)="","",IF(VLOOKUP(csv!$AJ72,範囲CSV,5,FALSE)&gt;10000,"",VLOOKUP(csv!$AJ72,範囲CSV,5,FALSE))))</f>
        <v/>
      </c>
      <c r="F72" s="139" t="str">
        <f>IF($A72="","",IF(VLOOKUP(csv!$AJ72,範囲CSV,6,FALSE)="","",VLOOKUP(csv!$AJ72,範囲CSV,6,FALSE)))</f>
        <v/>
      </c>
      <c r="G72" s="139" t="str">
        <f>IF(A72="","",IF(VLOOKUP(csv!$AJ72,範囲CSV,7,FALSE)="","",VLOOKUP(csv!$AJ72,範囲CSV,7,FALSE)))</f>
        <v/>
      </c>
      <c r="H72" s="139" t="str">
        <f>IF($A72="","",IF(VLOOKUP(csv!$AJ72,範囲CSV,8,FALSE)="","",VLOOKUP(csv!$AJ72,範囲CSV,8,FALSE)))</f>
        <v/>
      </c>
      <c r="I72" s="216"/>
      <c r="J72" s="216"/>
      <c r="K72" s="139" t="str">
        <f>IF(A72="","",IF(VLOOKUP(csv!$AJ72,範囲CSV,9,FALSE)="","",VLOOKUP(csv!$AJ72,範囲CSV,9,FALSE)))</f>
        <v/>
      </c>
      <c r="L72" s="139" t="str">
        <f>IF($A72="","",IF(VLOOKUP(csv!$AJ72,範囲CSV,10,FALSE)="","",VLOOKUP(csv!$AJ72,範囲CSV,10,FALSE)))</f>
        <v/>
      </c>
      <c r="M72" s="216" t="str">
        <f t="shared" si="2"/>
        <v/>
      </c>
      <c r="N72" s="216" t="str">
        <f t="shared" si="3"/>
        <v/>
      </c>
      <c r="O72" s="139" t="str">
        <f>IF($A72="","",IF(VLOOKUP(csv!$AJ72,範囲CSV,13,FALSE)="","",VLOOKUP(csv!$AJ72,範囲CSV,13,FALSE)))</f>
        <v/>
      </c>
      <c r="P72" s="139" t="str">
        <f>IF($A72="","",IF(VLOOKUP(csv!$AJ72,範囲CSV,14,FALSE)="","",VLOOKUP(csv!$AJ72,範囲CSV,14,FALSE)))</f>
        <v/>
      </c>
      <c r="Q72" s="139" t="str">
        <f>IF($A72="","",IF(VLOOKUP(csv!$AJ72,範囲CSV,15,FALSE)="","",VLOOKUP(csv!$AJ72,範囲CSV,15,FALSE)))</f>
        <v/>
      </c>
      <c r="R72" s="139" t="str">
        <f>IF($A72="","",IF(VLOOKUP(csv!$AJ72,範囲CSV,16,FALSE)="","",VLOOKUP(csv!$AJ72,範囲CSV,16,FALSE)))</f>
        <v/>
      </c>
      <c r="S72" s="139" t="str">
        <f>IF($A72="","",IF(VLOOKUP(csv!$AJ72,範囲CSV,17,FALSE)="","",VLOOKUP(csv!$AJ72,範囲CSV,17,FALSE)))</f>
        <v/>
      </c>
      <c r="T72" s="139" t="str">
        <f>IF($A72="","",IF(VLOOKUP(csv!$AJ72,範囲CSV,18,FALSE)="","",VLOOKUP(csv!$AJ72,範囲CSV,18,FALSE)))</f>
        <v/>
      </c>
      <c r="U72" s="139" t="str">
        <f>IF($A72="","",IF(VLOOKUP(csv!$AJ72,範囲CSV,19,FALSE)="","",VLOOKUP(csv!$AJ72,範囲CSV,19,FALSE)))</f>
        <v/>
      </c>
      <c r="V72" s="139" t="str">
        <f>IF($A72="","",IF(VLOOKUP(csv!$AJ72,範囲CSV,20,FALSE)="","",VLOOKUP(csv!$AJ72,範囲CSV,20,FALSE)))</f>
        <v/>
      </c>
      <c r="W72" s="139" t="str">
        <f>IF($A72="","",IF(VLOOKUP(csv!$AJ72,範囲CSV,21,FALSE)="","",VLOOKUP(csv!$AJ72,範囲CSV,21,FALSE)))</f>
        <v/>
      </c>
      <c r="X72" s="139" t="str">
        <f>IF($A72="","",IF(VLOOKUP(csv!$AJ72,範囲CSV,22,FALSE)="","",VLOOKUP(csv!$AJ72,範囲CSV,22,FALSE)))</f>
        <v/>
      </c>
      <c r="Y72" s="139" t="str">
        <f>IF($A72="","",IF(VLOOKUP(csv!$AJ72,範囲CSV,23,FALSE)="","",VLOOKUP(csv!$AJ72,範囲CSV,23,FALSE)))</f>
        <v/>
      </c>
      <c r="Z72" s="139" t="str">
        <f>IF($A72="","",IF(VLOOKUP(csv!$AJ72,範囲CSV,24,FALSE)="","",VLOOKUP(csv!$AJ72,範囲CSV,24,FALSE)))</f>
        <v/>
      </c>
      <c r="AA72" s="139" t="str">
        <f>IF($A72="","",IF(VLOOKUP(csv!$AJ72,範囲CSV,25,FALSE)="","",VLOOKUP(csv!$AJ72,範囲CSV,25,FALSE)))</f>
        <v/>
      </c>
      <c r="AB72" s="139" t="str">
        <f>IF($A72="","",IF(VLOOKUP(csv!$AJ72,範囲CSV,26,FALSE)="","",VLOOKUP(csv!$AJ72,範囲CSV,26,FALSE)))</f>
        <v/>
      </c>
      <c r="AC72" s="139" t="str">
        <f>IF($A72="","",IF(VLOOKUP(csv!$AJ72,範囲CSV,27,FALSE)="","",VLOOKUP(csv!$AJ72,範囲CSV,27,FALSE)))</f>
        <v/>
      </c>
      <c r="AD72" s="139" t="str">
        <f>IF($A72="","",IF(VLOOKUP(csv!$AJ72,範囲CSV,28,FALSE)="","",VLOOKUP(csv!$AJ72,範囲CSV,28,FALSE)))</f>
        <v/>
      </c>
      <c r="AE72" s="139" t="str">
        <f>IF($A72="","",IF(VLOOKUP(csv!$AJ72,範囲CSV,29,FALSE)="","",VLOOKUP(csv!$AJ72,範囲CSV,29,FALSE)))</f>
        <v/>
      </c>
      <c r="AF72" s="139" t="str">
        <f>IF($A72="","",IF(VLOOKUP(csv!$AJ72,範囲CSV,30,FALSE)="","",VLOOKUP(csv!$AJ72,範囲CSV,30,FALSE)))</f>
        <v/>
      </c>
      <c r="AG72" s="139" t="str">
        <f>IF($A72="","",IF(VLOOKUP(csv!$AJ72,範囲CSV,31,FALSE)="","",VLOOKUP(csv!$AJ72,範囲CSV,31,FALSE)))</f>
        <v/>
      </c>
      <c r="AH72" s="139" t="str">
        <f>IF($A72="","",IF(VLOOKUP(csv!$AJ72,範囲CSV,32,FALSE)="","",VLOOKUP(csv!$AJ72,範囲CSV,32,FALSE)))</f>
        <v/>
      </c>
      <c r="AI72" s="139" t="str">
        <f>IF($A72="","",IF(VLOOKUP(csv!$AJ72,範囲CSV,33,FALSE)="","",VLOOKUP(csv!$AJ72,範囲CSV,33,FALSE)))</f>
        <v/>
      </c>
      <c r="AJ72" s="139" t="str">
        <f>IF($A72="","",IF(VLOOKUP(csv!$AJ72,範囲CSV,34,FALSE)="","",VLOOKUP(csv!$AJ72,範囲CSV,34,FALSE)))</f>
        <v/>
      </c>
      <c r="AK72" s="139"/>
    </row>
    <row r="73" spans="1:37">
      <c r="A73" s="216" t="str">
        <f>IF(csv!AJ73&lt;=csv!A$401,csv!AO73,"")</f>
        <v/>
      </c>
      <c r="B73" s="216" t="str">
        <f>IF($A73="","",IF(VLOOKUP(csv!A$402,範囲CSV,2,FALSE)="","",VLOOKUP(csv!A$402,範囲CSV,2,FALSE)))</f>
        <v/>
      </c>
      <c r="C73" s="139" t="str">
        <f>IF($A73="","",IF(VLOOKUP(csv!$AJ73,範囲CSV,3,FALSE)="","",VLOOKUP(csv!$AJ73,範囲CSV,3,FALSE)))</f>
        <v/>
      </c>
      <c r="D73" s="139" t="str">
        <f>IF($A73="","",IF(VLOOKUP(csv!$AJ73,範囲CSV,4,FALSE)="","",VLOOKUP(csv!$AJ73,範囲CSV,4,FALSE)))</f>
        <v/>
      </c>
      <c r="E73" s="139" t="str">
        <f>IF($A73="","",IF(VLOOKUP(csv!$AJ73,範囲CSV,5,FALSE)="","",IF(VLOOKUP(csv!$AJ73,範囲CSV,5,FALSE)&gt;10000,"",VLOOKUP(csv!$AJ73,範囲CSV,5,FALSE))))</f>
        <v/>
      </c>
      <c r="F73" s="139" t="str">
        <f>IF($A73="","",IF(VLOOKUP(csv!$AJ73,範囲CSV,6,FALSE)="","",VLOOKUP(csv!$AJ73,範囲CSV,6,FALSE)))</f>
        <v/>
      </c>
      <c r="G73" s="139" t="str">
        <f>IF(A73="","",IF(VLOOKUP(csv!$AJ73,範囲CSV,7,FALSE)="","",VLOOKUP(csv!$AJ73,範囲CSV,7,FALSE)))</f>
        <v/>
      </c>
      <c r="H73" s="139" t="str">
        <f>IF($A73="","",IF(VLOOKUP(csv!$AJ73,範囲CSV,8,FALSE)="","",VLOOKUP(csv!$AJ73,範囲CSV,8,FALSE)))</f>
        <v/>
      </c>
      <c r="I73" s="216"/>
      <c r="J73" s="216"/>
      <c r="K73" s="139" t="str">
        <f>IF(A73="","",IF(VLOOKUP(csv!$AJ73,範囲CSV,9,FALSE)="","",VLOOKUP(csv!$AJ73,範囲CSV,9,FALSE)))</f>
        <v/>
      </c>
      <c r="L73" s="139" t="str">
        <f>IF($A73="","",IF(VLOOKUP(csv!$AJ73,範囲CSV,10,FALSE)="","",VLOOKUP(csv!$AJ73,範囲CSV,10,FALSE)))</f>
        <v/>
      </c>
      <c r="M73" s="216" t="str">
        <f t="shared" si="2"/>
        <v/>
      </c>
      <c r="N73" s="216" t="str">
        <f t="shared" si="3"/>
        <v/>
      </c>
      <c r="O73" s="139" t="str">
        <f>IF($A73="","",IF(VLOOKUP(csv!$AJ73,範囲CSV,13,FALSE)="","",VLOOKUP(csv!$AJ73,範囲CSV,13,FALSE)))</f>
        <v/>
      </c>
      <c r="P73" s="139" t="str">
        <f>IF($A73="","",IF(VLOOKUP(csv!$AJ73,範囲CSV,14,FALSE)="","",VLOOKUP(csv!$AJ73,範囲CSV,14,FALSE)))</f>
        <v/>
      </c>
      <c r="Q73" s="139" t="str">
        <f>IF($A73="","",IF(VLOOKUP(csv!$AJ73,範囲CSV,15,FALSE)="","",VLOOKUP(csv!$AJ73,範囲CSV,15,FALSE)))</f>
        <v/>
      </c>
      <c r="R73" s="139" t="str">
        <f>IF($A73="","",IF(VLOOKUP(csv!$AJ73,範囲CSV,16,FALSE)="","",VLOOKUP(csv!$AJ73,範囲CSV,16,FALSE)))</f>
        <v/>
      </c>
      <c r="S73" s="139" t="str">
        <f>IF($A73="","",IF(VLOOKUP(csv!$AJ73,範囲CSV,17,FALSE)="","",VLOOKUP(csv!$AJ73,範囲CSV,17,FALSE)))</f>
        <v/>
      </c>
      <c r="T73" s="139" t="str">
        <f>IF($A73="","",IF(VLOOKUP(csv!$AJ73,範囲CSV,18,FALSE)="","",VLOOKUP(csv!$AJ73,範囲CSV,18,FALSE)))</f>
        <v/>
      </c>
      <c r="U73" s="139" t="str">
        <f>IF($A73="","",IF(VLOOKUP(csv!$AJ73,範囲CSV,19,FALSE)="","",VLOOKUP(csv!$AJ73,範囲CSV,19,FALSE)))</f>
        <v/>
      </c>
      <c r="V73" s="139" t="str">
        <f>IF($A73="","",IF(VLOOKUP(csv!$AJ73,範囲CSV,20,FALSE)="","",VLOOKUP(csv!$AJ73,範囲CSV,20,FALSE)))</f>
        <v/>
      </c>
      <c r="W73" s="139" t="str">
        <f>IF($A73="","",IF(VLOOKUP(csv!$AJ73,範囲CSV,21,FALSE)="","",VLOOKUP(csv!$AJ73,範囲CSV,21,FALSE)))</f>
        <v/>
      </c>
      <c r="X73" s="139" t="str">
        <f>IF($A73="","",IF(VLOOKUP(csv!$AJ73,範囲CSV,22,FALSE)="","",VLOOKUP(csv!$AJ73,範囲CSV,22,FALSE)))</f>
        <v/>
      </c>
      <c r="Y73" s="139" t="str">
        <f>IF($A73="","",IF(VLOOKUP(csv!$AJ73,範囲CSV,23,FALSE)="","",VLOOKUP(csv!$AJ73,範囲CSV,23,FALSE)))</f>
        <v/>
      </c>
      <c r="Z73" s="139" t="str">
        <f>IF($A73="","",IF(VLOOKUP(csv!$AJ73,範囲CSV,24,FALSE)="","",VLOOKUP(csv!$AJ73,範囲CSV,24,FALSE)))</f>
        <v/>
      </c>
      <c r="AA73" s="139" t="str">
        <f>IF($A73="","",IF(VLOOKUP(csv!$AJ73,範囲CSV,25,FALSE)="","",VLOOKUP(csv!$AJ73,範囲CSV,25,FALSE)))</f>
        <v/>
      </c>
      <c r="AB73" s="139" t="str">
        <f>IF($A73="","",IF(VLOOKUP(csv!$AJ73,範囲CSV,26,FALSE)="","",VLOOKUP(csv!$AJ73,範囲CSV,26,FALSE)))</f>
        <v/>
      </c>
      <c r="AC73" s="139" t="str">
        <f>IF($A73="","",IF(VLOOKUP(csv!$AJ73,範囲CSV,27,FALSE)="","",VLOOKUP(csv!$AJ73,範囲CSV,27,FALSE)))</f>
        <v/>
      </c>
      <c r="AD73" s="139" t="str">
        <f>IF($A73="","",IF(VLOOKUP(csv!$AJ73,範囲CSV,28,FALSE)="","",VLOOKUP(csv!$AJ73,範囲CSV,28,FALSE)))</f>
        <v/>
      </c>
      <c r="AE73" s="139" t="str">
        <f>IF($A73="","",IF(VLOOKUP(csv!$AJ73,範囲CSV,29,FALSE)="","",VLOOKUP(csv!$AJ73,範囲CSV,29,FALSE)))</f>
        <v/>
      </c>
      <c r="AF73" s="139" t="str">
        <f>IF($A73="","",IF(VLOOKUP(csv!$AJ73,範囲CSV,30,FALSE)="","",VLOOKUP(csv!$AJ73,範囲CSV,30,FALSE)))</f>
        <v/>
      </c>
      <c r="AG73" s="139" t="str">
        <f>IF($A73="","",IF(VLOOKUP(csv!$AJ73,範囲CSV,31,FALSE)="","",VLOOKUP(csv!$AJ73,範囲CSV,31,FALSE)))</f>
        <v/>
      </c>
      <c r="AH73" s="139" t="str">
        <f>IF($A73="","",IF(VLOOKUP(csv!$AJ73,範囲CSV,32,FALSE)="","",VLOOKUP(csv!$AJ73,範囲CSV,32,FALSE)))</f>
        <v/>
      </c>
      <c r="AI73" s="139" t="str">
        <f>IF($A73="","",IF(VLOOKUP(csv!$AJ73,範囲CSV,33,FALSE)="","",VLOOKUP(csv!$AJ73,範囲CSV,33,FALSE)))</f>
        <v/>
      </c>
      <c r="AJ73" s="139" t="str">
        <f>IF($A73="","",IF(VLOOKUP(csv!$AJ73,範囲CSV,34,FALSE)="","",VLOOKUP(csv!$AJ73,範囲CSV,34,FALSE)))</f>
        <v/>
      </c>
      <c r="AK73" s="139"/>
    </row>
    <row r="74" spans="1:37">
      <c r="A74" s="216" t="str">
        <f>IF(csv!AJ74&lt;=csv!A$401,csv!AO74,"")</f>
        <v/>
      </c>
      <c r="B74" s="216" t="str">
        <f>IF($A74="","",IF(VLOOKUP(csv!A$402,範囲CSV,2,FALSE)="","",VLOOKUP(csv!A$402,範囲CSV,2,FALSE)))</f>
        <v/>
      </c>
      <c r="C74" s="139" t="str">
        <f>IF($A74="","",IF(VLOOKUP(csv!$AJ74,範囲CSV,3,FALSE)="","",VLOOKUP(csv!$AJ74,範囲CSV,3,FALSE)))</f>
        <v/>
      </c>
      <c r="D74" s="139" t="str">
        <f>IF($A74="","",IF(VLOOKUP(csv!$AJ74,範囲CSV,4,FALSE)="","",VLOOKUP(csv!$AJ74,範囲CSV,4,FALSE)))</f>
        <v/>
      </c>
      <c r="E74" s="139" t="str">
        <f>IF($A74="","",IF(VLOOKUP(csv!$AJ74,範囲CSV,5,FALSE)="","",IF(VLOOKUP(csv!$AJ74,範囲CSV,5,FALSE)&gt;10000,"",VLOOKUP(csv!$AJ74,範囲CSV,5,FALSE))))</f>
        <v/>
      </c>
      <c r="F74" s="139" t="str">
        <f>IF($A74="","",IF(VLOOKUP(csv!$AJ74,範囲CSV,6,FALSE)="","",VLOOKUP(csv!$AJ74,範囲CSV,6,FALSE)))</f>
        <v/>
      </c>
      <c r="G74" s="139" t="str">
        <f>IF(A74="","",IF(VLOOKUP(csv!$AJ74,範囲CSV,7,FALSE)="","",VLOOKUP(csv!$AJ74,範囲CSV,7,FALSE)))</f>
        <v/>
      </c>
      <c r="H74" s="139" t="str">
        <f>IF($A74="","",IF(VLOOKUP(csv!$AJ74,範囲CSV,8,FALSE)="","",VLOOKUP(csv!$AJ74,範囲CSV,8,FALSE)))</f>
        <v/>
      </c>
      <c r="I74" s="216"/>
      <c r="J74" s="216"/>
      <c r="K74" s="139" t="str">
        <f>IF(A74="","",IF(VLOOKUP(csv!$AJ74,範囲CSV,9,FALSE)="","",VLOOKUP(csv!$AJ74,範囲CSV,9,FALSE)))</f>
        <v/>
      </c>
      <c r="L74" s="139" t="str">
        <f>IF($A74="","",IF(VLOOKUP(csv!$AJ74,範囲CSV,10,FALSE)="","",VLOOKUP(csv!$AJ74,範囲CSV,10,FALSE)))</f>
        <v/>
      </c>
      <c r="M74" s="216" t="str">
        <f t="shared" si="2"/>
        <v/>
      </c>
      <c r="N74" s="216" t="str">
        <f t="shared" si="3"/>
        <v/>
      </c>
      <c r="O74" s="139" t="str">
        <f>IF($A74="","",IF(VLOOKUP(csv!$AJ74,範囲CSV,13,FALSE)="","",VLOOKUP(csv!$AJ74,範囲CSV,13,FALSE)))</f>
        <v/>
      </c>
      <c r="P74" s="139" t="str">
        <f>IF($A74="","",IF(VLOOKUP(csv!$AJ74,範囲CSV,14,FALSE)="","",VLOOKUP(csv!$AJ74,範囲CSV,14,FALSE)))</f>
        <v/>
      </c>
      <c r="Q74" s="139" t="str">
        <f>IF($A74="","",IF(VLOOKUP(csv!$AJ74,範囲CSV,15,FALSE)="","",VLOOKUP(csv!$AJ74,範囲CSV,15,FALSE)))</f>
        <v/>
      </c>
      <c r="R74" s="139" t="str">
        <f>IF($A74="","",IF(VLOOKUP(csv!$AJ74,範囲CSV,16,FALSE)="","",VLOOKUP(csv!$AJ74,範囲CSV,16,FALSE)))</f>
        <v/>
      </c>
      <c r="S74" s="139" t="str">
        <f>IF($A74="","",IF(VLOOKUP(csv!$AJ74,範囲CSV,17,FALSE)="","",VLOOKUP(csv!$AJ74,範囲CSV,17,FALSE)))</f>
        <v/>
      </c>
      <c r="T74" s="139" t="str">
        <f>IF($A74="","",IF(VLOOKUP(csv!$AJ74,範囲CSV,18,FALSE)="","",VLOOKUP(csv!$AJ74,範囲CSV,18,FALSE)))</f>
        <v/>
      </c>
      <c r="U74" s="139" t="str">
        <f>IF($A74="","",IF(VLOOKUP(csv!$AJ74,範囲CSV,19,FALSE)="","",VLOOKUP(csv!$AJ74,範囲CSV,19,FALSE)))</f>
        <v/>
      </c>
      <c r="V74" s="139" t="str">
        <f>IF($A74="","",IF(VLOOKUP(csv!$AJ74,範囲CSV,20,FALSE)="","",VLOOKUP(csv!$AJ74,範囲CSV,20,FALSE)))</f>
        <v/>
      </c>
      <c r="W74" s="139" t="str">
        <f>IF($A74="","",IF(VLOOKUP(csv!$AJ74,範囲CSV,21,FALSE)="","",VLOOKUP(csv!$AJ74,範囲CSV,21,FALSE)))</f>
        <v/>
      </c>
      <c r="X74" s="139" t="str">
        <f>IF($A74="","",IF(VLOOKUP(csv!$AJ74,範囲CSV,22,FALSE)="","",VLOOKUP(csv!$AJ74,範囲CSV,22,FALSE)))</f>
        <v/>
      </c>
      <c r="Y74" s="139" t="str">
        <f>IF($A74="","",IF(VLOOKUP(csv!$AJ74,範囲CSV,23,FALSE)="","",VLOOKUP(csv!$AJ74,範囲CSV,23,FALSE)))</f>
        <v/>
      </c>
      <c r="Z74" s="139" t="str">
        <f>IF($A74="","",IF(VLOOKUP(csv!$AJ74,範囲CSV,24,FALSE)="","",VLOOKUP(csv!$AJ74,範囲CSV,24,FALSE)))</f>
        <v/>
      </c>
      <c r="AA74" s="139" t="str">
        <f>IF($A74="","",IF(VLOOKUP(csv!$AJ74,範囲CSV,25,FALSE)="","",VLOOKUP(csv!$AJ74,範囲CSV,25,FALSE)))</f>
        <v/>
      </c>
      <c r="AB74" s="139" t="str">
        <f>IF($A74="","",IF(VLOOKUP(csv!$AJ74,範囲CSV,26,FALSE)="","",VLOOKUP(csv!$AJ74,範囲CSV,26,FALSE)))</f>
        <v/>
      </c>
      <c r="AC74" s="139" t="str">
        <f>IF($A74="","",IF(VLOOKUP(csv!$AJ74,範囲CSV,27,FALSE)="","",VLOOKUP(csv!$AJ74,範囲CSV,27,FALSE)))</f>
        <v/>
      </c>
      <c r="AD74" s="139" t="str">
        <f>IF($A74="","",IF(VLOOKUP(csv!$AJ74,範囲CSV,28,FALSE)="","",VLOOKUP(csv!$AJ74,範囲CSV,28,FALSE)))</f>
        <v/>
      </c>
      <c r="AE74" s="139" t="str">
        <f>IF($A74="","",IF(VLOOKUP(csv!$AJ74,範囲CSV,29,FALSE)="","",VLOOKUP(csv!$AJ74,範囲CSV,29,FALSE)))</f>
        <v/>
      </c>
      <c r="AF74" s="139" t="str">
        <f>IF($A74="","",IF(VLOOKUP(csv!$AJ74,範囲CSV,30,FALSE)="","",VLOOKUP(csv!$AJ74,範囲CSV,30,FALSE)))</f>
        <v/>
      </c>
      <c r="AG74" s="139" t="str">
        <f>IF($A74="","",IF(VLOOKUP(csv!$AJ74,範囲CSV,31,FALSE)="","",VLOOKUP(csv!$AJ74,範囲CSV,31,FALSE)))</f>
        <v/>
      </c>
      <c r="AH74" s="139" t="str">
        <f>IF($A74="","",IF(VLOOKUP(csv!$AJ74,範囲CSV,32,FALSE)="","",VLOOKUP(csv!$AJ74,範囲CSV,32,FALSE)))</f>
        <v/>
      </c>
      <c r="AI74" s="139" t="str">
        <f>IF($A74="","",IF(VLOOKUP(csv!$AJ74,範囲CSV,33,FALSE)="","",VLOOKUP(csv!$AJ74,範囲CSV,33,FALSE)))</f>
        <v/>
      </c>
      <c r="AJ74" s="139" t="str">
        <f>IF($A74="","",IF(VLOOKUP(csv!$AJ74,範囲CSV,34,FALSE)="","",VLOOKUP(csv!$AJ74,範囲CSV,34,FALSE)))</f>
        <v/>
      </c>
      <c r="AK74" s="139"/>
    </row>
    <row r="75" spans="1:37">
      <c r="A75" s="216" t="str">
        <f>IF(csv!AJ75&lt;=csv!A$401,csv!AO75,"")</f>
        <v/>
      </c>
      <c r="B75" s="216" t="str">
        <f>IF($A75="","",IF(VLOOKUP(csv!A$402,範囲CSV,2,FALSE)="","",VLOOKUP(csv!A$402,範囲CSV,2,FALSE)))</f>
        <v/>
      </c>
      <c r="C75" s="139" t="str">
        <f>IF($A75="","",IF(VLOOKUP(csv!$AJ75,範囲CSV,3,FALSE)="","",VLOOKUP(csv!$AJ75,範囲CSV,3,FALSE)))</f>
        <v/>
      </c>
      <c r="D75" s="139" t="str">
        <f>IF($A75="","",IF(VLOOKUP(csv!$AJ75,範囲CSV,4,FALSE)="","",VLOOKUP(csv!$AJ75,範囲CSV,4,FALSE)))</f>
        <v/>
      </c>
      <c r="E75" s="139" t="str">
        <f>IF($A75="","",IF(VLOOKUP(csv!$AJ75,範囲CSV,5,FALSE)="","",IF(VLOOKUP(csv!$AJ75,範囲CSV,5,FALSE)&gt;10000,"",VLOOKUP(csv!$AJ75,範囲CSV,5,FALSE))))</f>
        <v/>
      </c>
      <c r="F75" s="139" t="str">
        <f>IF($A75="","",IF(VLOOKUP(csv!$AJ75,範囲CSV,6,FALSE)="","",VLOOKUP(csv!$AJ75,範囲CSV,6,FALSE)))</f>
        <v/>
      </c>
      <c r="G75" s="139" t="str">
        <f>IF(A75="","",IF(VLOOKUP(csv!$AJ75,範囲CSV,7,FALSE)="","",VLOOKUP(csv!$AJ75,範囲CSV,7,FALSE)))</f>
        <v/>
      </c>
      <c r="H75" s="139" t="str">
        <f>IF($A75="","",IF(VLOOKUP(csv!$AJ75,範囲CSV,8,FALSE)="","",VLOOKUP(csv!$AJ75,範囲CSV,8,FALSE)))</f>
        <v/>
      </c>
      <c r="I75" s="216"/>
      <c r="J75" s="216"/>
      <c r="K75" s="139" t="str">
        <f>IF(A75="","",IF(VLOOKUP(csv!$AJ75,範囲CSV,9,FALSE)="","",VLOOKUP(csv!$AJ75,範囲CSV,9,FALSE)))</f>
        <v/>
      </c>
      <c r="L75" s="139" t="str">
        <f>IF($A75="","",IF(VLOOKUP(csv!$AJ75,範囲CSV,10,FALSE)="","",VLOOKUP(csv!$AJ75,範囲CSV,10,FALSE)))</f>
        <v/>
      </c>
      <c r="M75" s="216" t="str">
        <f t="shared" si="2"/>
        <v/>
      </c>
      <c r="N75" s="216" t="str">
        <f t="shared" si="3"/>
        <v/>
      </c>
      <c r="O75" s="139" t="str">
        <f>IF($A75="","",IF(VLOOKUP(csv!$AJ75,範囲CSV,13,FALSE)="","",VLOOKUP(csv!$AJ75,範囲CSV,13,FALSE)))</f>
        <v/>
      </c>
      <c r="P75" s="139" t="str">
        <f>IF($A75="","",IF(VLOOKUP(csv!$AJ75,範囲CSV,14,FALSE)="","",VLOOKUP(csv!$AJ75,範囲CSV,14,FALSE)))</f>
        <v/>
      </c>
      <c r="Q75" s="139" t="str">
        <f>IF($A75="","",IF(VLOOKUP(csv!$AJ75,範囲CSV,15,FALSE)="","",VLOOKUP(csv!$AJ75,範囲CSV,15,FALSE)))</f>
        <v/>
      </c>
      <c r="R75" s="139" t="str">
        <f>IF($A75="","",IF(VLOOKUP(csv!$AJ75,範囲CSV,16,FALSE)="","",VLOOKUP(csv!$AJ75,範囲CSV,16,FALSE)))</f>
        <v/>
      </c>
      <c r="S75" s="139" t="str">
        <f>IF($A75="","",IF(VLOOKUP(csv!$AJ75,範囲CSV,17,FALSE)="","",VLOOKUP(csv!$AJ75,範囲CSV,17,FALSE)))</f>
        <v/>
      </c>
      <c r="T75" s="139" t="str">
        <f>IF($A75="","",IF(VLOOKUP(csv!$AJ75,範囲CSV,18,FALSE)="","",VLOOKUP(csv!$AJ75,範囲CSV,18,FALSE)))</f>
        <v/>
      </c>
      <c r="U75" s="139" t="str">
        <f>IF($A75="","",IF(VLOOKUP(csv!$AJ75,範囲CSV,19,FALSE)="","",VLOOKUP(csv!$AJ75,範囲CSV,19,FALSE)))</f>
        <v/>
      </c>
      <c r="V75" s="139" t="str">
        <f>IF($A75="","",IF(VLOOKUP(csv!$AJ75,範囲CSV,20,FALSE)="","",VLOOKUP(csv!$AJ75,範囲CSV,20,FALSE)))</f>
        <v/>
      </c>
      <c r="W75" s="139" t="str">
        <f>IF($A75="","",IF(VLOOKUP(csv!$AJ75,範囲CSV,21,FALSE)="","",VLOOKUP(csv!$AJ75,範囲CSV,21,FALSE)))</f>
        <v/>
      </c>
      <c r="X75" s="139" t="str">
        <f>IF($A75="","",IF(VLOOKUP(csv!$AJ75,範囲CSV,22,FALSE)="","",VLOOKUP(csv!$AJ75,範囲CSV,22,FALSE)))</f>
        <v/>
      </c>
      <c r="Y75" s="139" t="str">
        <f>IF($A75="","",IF(VLOOKUP(csv!$AJ75,範囲CSV,23,FALSE)="","",VLOOKUP(csv!$AJ75,範囲CSV,23,FALSE)))</f>
        <v/>
      </c>
      <c r="Z75" s="139" t="str">
        <f>IF($A75="","",IF(VLOOKUP(csv!$AJ75,範囲CSV,24,FALSE)="","",VLOOKUP(csv!$AJ75,範囲CSV,24,FALSE)))</f>
        <v/>
      </c>
      <c r="AA75" s="139" t="str">
        <f>IF($A75="","",IF(VLOOKUP(csv!$AJ75,範囲CSV,25,FALSE)="","",VLOOKUP(csv!$AJ75,範囲CSV,25,FALSE)))</f>
        <v/>
      </c>
      <c r="AB75" s="139" t="str">
        <f>IF($A75="","",IF(VLOOKUP(csv!$AJ75,範囲CSV,26,FALSE)="","",VLOOKUP(csv!$AJ75,範囲CSV,26,FALSE)))</f>
        <v/>
      </c>
      <c r="AC75" s="139" t="str">
        <f>IF($A75="","",IF(VLOOKUP(csv!$AJ75,範囲CSV,27,FALSE)="","",VLOOKUP(csv!$AJ75,範囲CSV,27,FALSE)))</f>
        <v/>
      </c>
      <c r="AD75" s="139" t="str">
        <f>IF($A75="","",IF(VLOOKUP(csv!$AJ75,範囲CSV,28,FALSE)="","",VLOOKUP(csv!$AJ75,範囲CSV,28,FALSE)))</f>
        <v/>
      </c>
      <c r="AE75" s="139" t="str">
        <f>IF($A75="","",IF(VLOOKUP(csv!$AJ75,範囲CSV,29,FALSE)="","",VLOOKUP(csv!$AJ75,範囲CSV,29,FALSE)))</f>
        <v/>
      </c>
      <c r="AF75" s="139" t="str">
        <f>IF($A75="","",IF(VLOOKUP(csv!$AJ75,範囲CSV,30,FALSE)="","",VLOOKUP(csv!$AJ75,範囲CSV,30,FALSE)))</f>
        <v/>
      </c>
      <c r="AG75" s="139" t="str">
        <f>IF($A75="","",IF(VLOOKUP(csv!$AJ75,範囲CSV,31,FALSE)="","",VLOOKUP(csv!$AJ75,範囲CSV,31,FALSE)))</f>
        <v/>
      </c>
      <c r="AH75" s="139" t="str">
        <f>IF($A75="","",IF(VLOOKUP(csv!$AJ75,範囲CSV,32,FALSE)="","",VLOOKUP(csv!$AJ75,範囲CSV,32,FALSE)))</f>
        <v/>
      </c>
      <c r="AI75" s="139" t="str">
        <f>IF($A75="","",IF(VLOOKUP(csv!$AJ75,範囲CSV,33,FALSE)="","",VLOOKUP(csv!$AJ75,範囲CSV,33,FALSE)))</f>
        <v/>
      </c>
      <c r="AJ75" s="139" t="str">
        <f>IF($A75="","",IF(VLOOKUP(csv!$AJ75,範囲CSV,34,FALSE)="","",VLOOKUP(csv!$AJ75,範囲CSV,34,FALSE)))</f>
        <v/>
      </c>
      <c r="AK75" s="139"/>
    </row>
    <row r="76" spans="1:37">
      <c r="A76" s="216" t="str">
        <f>IF(csv!AJ76&lt;=csv!A$401,csv!AO76,"")</f>
        <v/>
      </c>
      <c r="B76" s="216" t="str">
        <f>IF($A76="","",IF(VLOOKUP(csv!A$402,範囲CSV,2,FALSE)="","",VLOOKUP(csv!A$402,範囲CSV,2,FALSE)))</f>
        <v/>
      </c>
      <c r="C76" s="139" t="str">
        <f>IF($A76="","",IF(VLOOKUP(csv!$AJ76,範囲CSV,3,FALSE)="","",VLOOKUP(csv!$AJ76,範囲CSV,3,FALSE)))</f>
        <v/>
      </c>
      <c r="D76" s="139" t="str">
        <f>IF($A76="","",IF(VLOOKUP(csv!$AJ76,範囲CSV,4,FALSE)="","",VLOOKUP(csv!$AJ76,範囲CSV,4,FALSE)))</f>
        <v/>
      </c>
      <c r="E76" s="139" t="str">
        <f>IF($A76="","",IF(VLOOKUP(csv!$AJ76,範囲CSV,5,FALSE)="","",IF(VLOOKUP(csv!$AJ76,範囲CSV,5,FALSE)&gt;10000,"",VLOOKUP(csv!$AJ76,範囲CSV,5,FALSE))))</f>
        <v/>
      </c>
      <c r="F76" s="139" t="str">
        <f>IF($A76="","",IF(VLOOKUP(csv!$AJ76,範囲CSV,6,FALSE)="","",VLOOKUP(csv!$AJ76,範囲CSV,6,FALSE)))</f>
        <v/>
      </c>
      <c r="G76" s="139" t="str">
        <f>IF(A76="","",IF(VLOOKUP(csv!$AJ76,範囲CSV,7,FALSE)="","",VLOOKUP(csv!$AJ76,範囲CSV,7,FALSE)))</f>
        <v/>
      </c>
      <c r="H76" s="139" t="str">
        <f>IF($A76="","",IF(VLOOKUP(csv!$AJ76,範囲CSV,8,FALSE)="","",VLOOKUP(csv!$AJ76,範囲CSV,8,FALSE)))</f>
        <v/>
      </c>
      <c r="I76" s="216"/>
      <c r="J76" s="216"/>
      <c r="K76" s="139" t="str">
        <f>IF(A76="","",IF(VLOOKUP(csv!$AJ76,範囲CSV,9,FALSE)="","",VLOOKUP(csv!$AJ76,範囲CSV,9,FALSE)))</f>
        <v/>
      </c>
      <c r="L76" s="139" t="str">
        <f>IF($A76="","",IF(VLOOKUP(csv!$AJ76,範囲CSV,10,FALSE)="","",VLOOKUP(csv!$AJ76,範囲CSV,10,FALSE)))</f>
        <v/>
      </c>
      <c r="M76" s="216" t="str">
        <f t="shared" si="2"/>
        <v/>
      </c>
      <c r="N76" s="216" t="str">
        <f t="shared" si="3"/>
        <v/>
      </c>
      <c r="O76" s="139" t="str">
        <f>IF($A76="","",IF(VLOOKUP(csv!$AJ76,範囲CSV,13,FALSE)="","",VLOOKUP(csv!$AJ76,範囲CSV,13,FALSE)))</f>
        <v/>
      </c>
      <c r="P76" s="139" t="str">
        <f>IF($A76="","",IF(VLOOKUP(csv!$AJ76,範囲CSV,14,FALSE)="","",VLOOKUP(csv!$AJ76,範囲CSV,14,FALSE)))</f>
        <v/>
      </c>
      <c r="Q76" s="139" t="str">
        <f>IF($A76="","",IF(VLOOKUP(csv!$AJ76,範囲CSV,15,FALSE)="","",VLOOKUP(csv!$AJ76,範囲CSV,15,FALSE)))</f>
        <v/>
      </c>
      <c r="R76" s="139" t="str">
        <f>IF($A76="","",IF(VLOOKUP(csv!$AJ76,範囲CSV,16,FALSE)="","",VLOOKUP(csv!$AJ76,範囲CSV,16,FALSE)))</f>
        <v/>
      </c>
      <c r="S76" s="139" t="str">
        <f>IF($A76="","",IF(VLOOKUP(csv!$AJ76,範囲CSV,17,FALSE)="","",VLOOKUP(csv!$AJ76,範囲CSV,17,FALSE)))</f>
        <v/>
      </c>
      <c r="T76" s="139" t="str">
        <f>IF($A76="","",IF(VLOOKUP(csv!$AJ76,範囲CSV,18,FALSE)="","",VLOOKUP(csv!$AJ76,範囲CSV,18,FALSE)))</f>
        <v/>
      </c>
      <c r="U76" s="139" t="str">
        <f>IF($A76="","",IF(VLOOKUP(csv!$AJ76,範囲CSV,19,FALSE)="","",VLOOKUP(csv!$AJ76,範囲CSV,19,FALSE)))</f>
        <v/>
      </c>
      <c r="V76" s="139" t="str">
        <f>IF($A76="","",IF(VLOOKUP(csv!$AJ76,範囲CSV,20,FALSE)="","",VLOOKUP(csv!$AJ76,範囲CSV,20,FALSE)))</f>
        <v/>
      </c>
      <c r="W76" s="139" t="str">
        <f>IF($A76="","",IF(VLOOKUP(csv!$AJ76,範囲CSV,21,FALSE)="","",VLOOKUP(csv!$AJ76,範囲CSV,21,FALSE)))</f>
        <v/>
      </c>
      <c r="X76" s="139" t="str">
        <f>IF($A76="","",IF(VLOOKUP(csv!$AJ76,範囲CSV,22,FALSE)="","",VLOOKUP(csv!$AJ76,範囲CSV,22,FALSE)))</f>
        <v/>
      </c>
      <c r="Y76" s="139" t="str">
        <f>IF($A76="","",IF(VLOOKUP(csv!$AJ76,範囲CSV,23,FALSE)="","",VLOOKUP(csv!$AJ76,範囲CSV,23,FALSE)))</f>
        <v/>
      </c>
      <c r="Z76" s="139" t="str">
        <f>IF($A76="","",IF(VLOOKUP(csv!$AJ76,範囲CSV,24,FALSE)="","",VLOOKUP(csv!$AJ76,範囲CSV,24,FALSE)))</f>
        <v/>
      </c>
      <c r="AA76" s="139" t="str">
        <f>IF($A76="","",IF(VLOOKUP(csv!$AJ76,範囲CSV,25,FALSE)="","",VLOOKUP(csv!$AJ76,範囲CSV,25,FALSE)))</f>
        <v/>
      </c>
      <c r="AB76" s="139" t="str">
        <f>IF($A76="","",IF(VLOOKUP(csv!$AJ76,範囲CSV,26,FALSE)="","",VLOOKUP(csv!$AJ76,範囲CSV,26,FALSE)))</f>
        <v/>
      </c>
      <c r="AC76" s="139" t="str">
        <f>IF($A76="","",IF(VLOOKUP(csv!$AJ76,範囲CSV,27,FALSE)="","",VLOOKUP(csv!$AJ76,範囲CSV,27,FALSE)))</f>
        <v/>
      </c>
      <c r="AD76" s="139" t="str">
        <f>IF($A76="","",IF(VLOOKUP(csv!$AJ76,範囲CSV,28,FALSE)="","",VLOOKUP(csv!$AJ76,範囲CSV,28,FALSE)))</f>
        <v/>
      </c>
      <c r="AE76" s="139" t="str">
        <f>IF($A76="","",IF(VLOOKUP(csv!$AJ76,範囲CSV,29,FALSE)="","",VLOOKUP(csv!$AJ76,範囲CSV,29,FALSE)))</f>
        <v/>
      </c>
      <c r="AF76" s="139" t="str">
        <f>IF($A76="","",IF(VLOOKUP(csv!$AJ76,範囲CSV,30,FALSE)="","",VLOOKUP(csv!$AJ76,範囲CSV,30,FALSE)))</f>
        <v/>
      </c>
      <c r="AG76" s="139" t="str">
        <f>IF($A76="","",IF(VLOOKUP(csv!$AJ76,範囲CSV,31,FALSE)="","",VLOOKUP(csv!$AJ76,範囲CSV,31,FALSE)))</f>
        <v/>
      </c>
      <c r="AH76" s="139" t="str">
        <f>IF($A76="","",IF(VLOOKUP(csv!$AJ76,範囲CSV,32,FALSE)="","",VLOOKUP(csv!$AJ76,範囲CSV,32,FALSE)))</f>
        <v/>
      </c>
      <c r="AI76" s="139" t="str">
        <f>IF($A76="","",IF(VLOOKUP(csv!$AJ76,範囲CSV,33,FALSE)="","",VLOOKUP(csv!$AJ76,範囲CSV,33,FALSE)))</f>
        <v/>
      </c>
      <c r="AJ76" s="139" t="str">
        <f>IF($A76="","",IF(VLOOKUP(csv!$AJ76,範囲CSV,34,FALSE)="","",VLOOKUP(csv!$AJ76,範囲CSV,34,FALSE)))</f>
        <v/>
      </c>
      <c r="AK76" s="139"/>
    </row>
    <row r="77" spans="1:37">
      <c r="A77" s="216" t="str">
        <f>IF(csv!AJ77&lt;=csv!A$401,csv!AO77,"")</f>
        <v/>
      </c>
      <c r="B77" s="216" t="str">
        <f>IF($A77="","",IF(VLOOKUP(csv!A$402,範囲CSV,2,FALSE)="","",VLOOKUP(csv!A$402,範囲CSV,2,FALSE)))</f>
        <v/>
      </c>
      <c r="C77" s="139" t="str">
        <f>IF($A77="","",IF(VLOOKUP(csv!$AJ77,範囲CSV,3,FALSE)="","",VLOOKUP(csv!$AJ77,範囲CSV,3,FALSE)))</f>
        <v/>
      </c>
      <c r="D77" s="139" t="str">
        <f>IF($A77="","",IF(VLOOKUP(csv!$AJ77,範囲CSV,4,FALSE)="","",VLOOKUP(csv!$AJ77,範囲CSV,4,FALSE)))</f>
        <v/>
      </c>
      <c r="E77" s="139" t="str">
        <f>IF($A77="","",IF(VLOOKUP(csv!$AJ77,範囲CSV,5,FALSE)="","",IF(VLOOKUP(csv!$AJ77,範囲CSV,5,FALSE)&gt;10000,"",VLOOKUP(csv!$AJ77,範囲CSV,5,FALSE))))</f>
        <v/>
      </c>
      <c r="F77" s="139" t="str">
        <f>IF($A77="","",IF(VLOOKUP(csv!$AJ77,範囲CSV,6,FALSE)="","",VLOOKUP(csv!$AJ77,範囲CSV,6,FALSE)))</f>
        <v/>
      </c>
      <c r="G77" s="139" t="str">
        <f>IF(A77="","",IF(VLOOKUP(csv!$AJ77,範囲CSV,7,FALSE)="","",VLOOKUP(csv!$AJ77,範囲CSV,7,FALSE)))</f>
        <v/>
      </c>
      <c r="H77" s="139" t="str">
        <f>IF($A77="","",IF(VLOOKUP(csv!$AJ77,範囲CSV,8,FALSE)="","",VLOOKUP(csv!$AJ77,範囲CSV,8,FALSE)))</f>
        <v/>
      </c>
      <c r="I77" s="216"/>
      <c r="J77" s="216"/>
      <c r="K77" s="139" t="str">
        <f>IF(A77="","",IF(VLOOKUP(csv!$AJ77,範囲CSV,9,FALSE)="","",VLOOKUP(csv!$AJ77,範囲CSV,9,FALSE)))</f>
        <v/>
      </c>
      <c r="L77" s="139" t="str">
        <f>IF($A77="","",IF(VLOOKUP(csv!$AJ77,範囲CSV,10,FALSE)="","",VLOOKUP(csv!$AJ77,範囲CSV,10,FALSE)))</f>
        <v/>
      </c>
      <c r="M77" s="216" t="str">
        <f t="shared" si="2"/>
        <v/>
      </c>
      <c r="N77" s="216" t="str">
        <f t="shared" si="3"/>
        <v/>
      </c>
      <c r="O77" s="139" t="str">
        <f>IF($A77="","",IF(VLOOKUP(csv!$AJ77,範囲CSV,13,FALSE)="","",VLOOKUP(csv!$AJ77,範囲CSV,13,FALSE)))</f>
        <v/>
      </c>
      <c r="P77" s="139" t="str">
        <f>IF($A77="","",IF(VLOOKUP(csv!$AJ77,範囲CSV,14,FALSE)="","",VLOOKUP(csv!$AJ77,範囲CSV,14,FALSE)))</f>
        <v/>
      </c>
      <c r="Q77" s="139" t="str">
        <f>IF($A77="","",IF(VLOOKUP(csv!$AJ77,範囲CSV,15,FALSE)="","",VLOOKUP(csv!$AJ77,範囲CSV,15,FALSE)))</f>
        <v/>
      </c>
      <c r="R77" s="139" t="str">
        <f>IF($A77="","",IF(VLOOKUP(csv!$AJ77,範囲CSV,16,FALSE)="","",VLOOKUP(csv!$AJ77,範囲CSV,16,FALSE)))</f>
        <v/>
      </c>
      <c r="S77" s="139" t="str">
        <f>IF($A77="","",IF(VLOOKUP(csv!$AJ77,範囲CSV,17,FALSE)="","",VLOOKUP(csv!$AJ77,範囲CSV,17,FALSE)))</f>
        <v/>
      </c>
      <c r="T77" s="139" t="str">
        <f>IF($A77="","",IF(VLOOKUP(csv!$AJ77,範囲CSV,18,FALSE)="","",VLOOKUP(csv!$AJ77,範囲CSV,18,FALSE)))</f>
        <v/>
      </c>
      <c r="U77" s="139" t="str">
        <f>IF($A77="","",IF(VLOOKUP(csv!$AJ77,範囲CSV,19,FALSE)="","",VLOOKUP(csv!$AJ77,範囲CSV,19,FALSE)))</f>
        <v/>
      </c>
      <c r="V77" s="139" t="str">
        <f>IF($A77="","",IF(VLOOKUP(csv!$AJ77,範囲CSV,20,FALSE)="","",VLOOKUP(csv!$AJ77,範囲CSV,20,FALSE)))</f>
        <v/>
      </c>
      <c r="W77" s="139" t="str">
        <f>IF($A77="","",IF(VLOOKUP(csv!$AJ77,範囲CSV,21,FALSE)="","",VLOOKUP(csv!$AJ77,範囲CSV,21,FALSE)))</f>
        <v/>
      </c>
      <c r="X77" s="139" t="str">
        <f>IF($A77="","",IF(VLOOKUP(csv!$AJ77,範囲CSV,22,FALSE)="","",VLOOKUP(csv!$AJ77,範囲CSV,22,FALSE)))</f>
        <v/>
      </c>
      <c r="Y77" s="139" t="str">
        <f>IF($A77="","",IF(VLOOKUP(csv!$AJ77,範囲CSV,23,FALSE)="","",VLOOKUP(csv!$AJ77,範囲CSV,23,FALSE)))</f>
        <v/>
      </c>
      <c r="Z77" s="139" t="str">
        <f>IF($A77="","",IF(VLOOKUP(csv!$AJ77,範囲CSV,24,FALSE)="","",VLOOKUP(csv!$AJ77,範囲CSV,24,FALSE)))</f>
        <v/>
      </c>
      <c r="AA77" s="139" t="str">
        <f>IF($A77="","",IF(VLOOKUP(csv!$AJ77,範囲CSV,25,FALSE)="","",VLOOKUP(csv!$AJ77,範囲CSV,25,FALSE)))</f>
        <v/>
      </c>
      <c r="AB77" s="139" t="str">
        <f>IF($A77="","",IF(VLOOKUP(csv!$AJ77,範囲CSV,26,FALSE)="","",VLOOKUP(csv!$AJ77,範囲CSV,26,FALSE)))</f>
        <v/>
      </c>
      <c r="AC77" s="139" t="str">
        <f>IF($A77="","",IF(VLOOKUP(csv!$AJ77,範囲CSV,27,FALSE)="","",VLOOKUP(csv!$AJ77,範囲CSV,27,FALSE)))</f>
        <v/>
      </c>
      <c r="AD77" s="139" t="str">
        <f>IF($A77="","",IF(VLOOKUP(csv!$AJ77,範囲CSV,28,FALSE)="","",VLOOKUP(csv!$AJ77,範囲CSV,28,FALSE)))</f>
        <v/>
      </c>
      <c r="AE77" s="139" t="str">
        <f>IF($A77="","",IF(VLOOKUP(csv!$AJ77,範囲CSV,29,FALSE)="","",VLOOKUP(csv!$AJ77,範囲CSV,29,FALSE)))</f>
        <v/>
      </c>
      <c r="AF77" s="139" t="str">
        <f>IF($A77="","",IF(VLOOKUP(csv!$AJ77,範囲CSV,30,FALSE)="","",VLOOKUP(csv!$AJ77,範囲CSV,30,FALSE)))</f>
        <v/>
      </c>
      <c r="AG77" s="139" t="str">
        <f>IF($A77="","",IF(VLOOKUP(csv!$AJ77,範囲CSV,31,FALSE)="","",VLOOKUP(csv!$AJ77,範囲CSV,31,FALSE)))</f>
        <v/>
      </c>
      <c r="AH77" s="139" t="str">
        <f>IF($A77="","",IF(VLOOKUP(csv!$AJ77,範囲CSV,32,FALSE)="","",VLOOKUP(csv!$AJ77,範囲CSV,32,FALSE)))</f>
        <v/>
      </c>
      <c r="AI77" s="139" t="str">
        <f>IF($A77="","",IF(VLOOKUP(csv!$AJ77,範囲CSV,33,FALSE)="","",VLOOKUP(csv!$AJ77,範囲CSV,33,FALSE)))</f>
        <v/>
      </c>
      <c r="AJ77" s="139" t="str">
        <f>IF($A77="","",IF(VLOOKUP(csv!$AJ77,範囲CSV,34,FALSE)="","",VLOOKUP(csv!$AJ77,範囲CSV,34,FALSE)))</f>
        <v/>
      </c>
      <c r="AK77" s="139"/>
    </row>
    <row r="78" spans="1:37">
      <c r="A78" s="216" t="str">
        <f>IF(csv!AJ78&lt;=csv!A$401,csv!AO78,"")</f>
        <v/>
      </c>
      <c r="B78" s="216" t="str">
        <f>IF($A78="","",IF(VLOOKUP(csv!A$402,範囲CSV,2,FALSE)="","",VLOOKUP(csv!A$402,範囲CSV,2,FALSE)))</f>
        <v/>
      </c>
      <c r="C78" s="139" t="str">
        <f>IF($A78="","",IF(VLOOKUP(csv!$AJ78,範囲CSV,3,FALSE)="","",VLOOKUP(csv!$AJ78,範囲CSV,3,FALSE)))</f>
        <v/>
      </c>
      <c r="D78" s="139" t="str">
        <f>IF($A78="","",IF(VLOOKUP(csv!$AJ78,範囲CSV,4,FALSE)="","",VLOOKUP(csv!$AJ78,範囲CSV,4,FALSE)))</f>
        <v/>
      </c>
      <c r="E78" s="139" t="str">
        <f>IF($A78="","",IF(VLOOKUP(csv!$AJ78,範囲CSV,5,FALSE)="","",IF(VLOOKUP(csv!$AJ78,範囲CSV,5,FALSE)&gt;10000,"",VLOOKUP(csv!$AJ78,範囲CSV,5,FALSE))))</f>
        <v/>
      </c>
      <c r="F78" s="139" t="str">
        <f>IF($A78="","",IF(VLOOKUP(csv!$AJ78,範囲CSV,6,FALSE)="","",VLOOKUP(csv!$AJ78,範囲CSV,6,FALSE)))</f>
        <v/>
      </c>
      <c r="G78" s="139" t="str">
        <f>IF(A78="","",IF(VLOOKUP(csv!$AJ78,範囲CSV,7,FALSE)="","",VLOOKUP(csv!$AJ78,範囲CSV,7,FALSE)))</f>
        <v/>
      </c>
      <c r="H78" s="139" t="str">
        <f>IF($A78="","",IF(VLOOKUP(csv!$AJ78,範囲CSV,8,FALSE)="","",VLOOKUP(csv!$AJ78,範囲CSV,8,FALSE)))</f>
        <v/>
      </c>
      <c r="I78" s="216"/>
      <c r="J78" s="216"/>
      <c r="K78" s="139" t="str">
        <f>IF(A78="","",IF(VLOOKUP(csv!$AJ78,範囲CSV,9,FALSE)="","",VLOOKUP(csv!$AJ78,範囲CSV,9,FALSE)))</f>
        <v/>
      </c>
      <c r="L78" s="139" t="str">
        <f>IF($A78="","",IF(VLOOKUP(csv!$AJ78,範囲CSV,10,FALSE)="","",VLOOKUP(csv!$AJ78,範囲CSV,10,FALSE)))</f>
        <v/>
      </c>
      <c r="M78" s="216" t="str">
        <f t="shared" si="2"/>
        <v/>
      </c>
      <c r="N78" s="216" t="str">
        <f t="shared" si="3"/>
        <v/>
      </c>
      <c r="O78" s="139" t="str">
        <f>IF($A78="","",IF(VLOOKUP(csv!$AJ78,範囲CSV,13,FALSE)="","",VLOOKUP(csv!$AJ78,範囲CSV,13,FALSE)))</f>
        <v/>
      </c>
      <c r="P78" s="139" t="str">
        <f>IF($A78="","",IF(VLOOKUP(csv!$AJ78,範囲CSV,14,FALSE)="","",VLOOKUP(csv!$AJ78,範囲CSV,14,FALSE)))</f>
        <v/>
      </c>
      <c r="Q78" s="139" t="str">
        <f>IF($A78="","",IF(VLOOKUP(csv!$AJ78,範囲CSV,15,FALSE)="","",VLOOKUP(csv!$AJ78,範囲CSV,15,FALSE)))</f>
        <v/>
      </c>
      <c r="R78" s="139" t="str">
        <f>IF($A78="","",IF(VLOOKUP(csv!$AJ78,範囲CSV,16,FALSE)="","",VLOOKUP(csv!$AJ78,範囲CSV,16,FALSE)))</f>
        <v/>
      </c>
      <c r="S78" s="139" t="str">
        <f>IF($A78="","",IF(VLOOKUP(csv!$AJ78,範囲CSV,17,FALSE)="","",VLOOKUP(csv!$AJ78,範囲CSV,17,FALSE)))</f>
        <v/>
      </c>
      <c r="T78" s="139" t="str">
        <f>IF($A78="","",IF(VLOOKUP(csv!$AJ78,範囲CSV,18,FALSE)="","",VLOOKUP(csv!$AJ78,範囲CSV,18,FALSE)))</f>
        <v/>
      </c>
      <c r="U78" s="139" t="str">
        <f>IF($A78="","",IF(VLOOKUP(csv!$AJ78,範囲CSV,19,FALSE)="","",VLOOKUP(csv!$AJ78,範囲CSV,19,FALSE)))</f>
        <v/>
      </c>
      <c r="V78" s="139" t="str">
        <f>IF($A78="","",IF(VLOOKUP(csv!$AJ78,範囲CSV,20,FALSE)="","",VLOOKUP(csv!$AJ78,範囲CSV,20,FALSE)))</f>
        <v/>
      </c>
      <c r="W78" s="139" t="str">
        <f>IF($A78="","",IF(VLOOKUP(csv!$AJ78,範囲CSV,21,FALSE)="","",VLOOKUP(csv!$AJ78,範囲CSV,21,FALSE)))</f>
        <v/>
      </c>
      <c r="X78" s="139" t="str">
        <f>IF($A78="","",IF(VLOOKUP(csv!$AJ78,範囲CSV,22,FALSE)="","",VLOOKUP(csv!$AJ78,範囲CSV,22,FALSE)))</f>
        <v/>
      </c>
      <c r="Y78" s="139" t="str">
        <f>IF($A78="","",IF(VLOOKUP(csv!$AJ78,範囲CSV,23,FALSE)="","",VLOOKUP(csv!$AJ78,範囲CSV,23,FALSE)))</f>
        <v/>
      </c>
      <c r="Z78" s="139" t="str">
        <f>IF($A78="","",IF(VLOOKUP(csv!$AJ78,範囲CSV,24,FALSE)="","",VLOOKUP(csv!$AJ78,範囲CSV,24,FALSE)))</f>
        <v/>
      </c>
      <c r="AA78" s="139" t="str">
        <f>IF($A78="","",IF(VLOOKUP(csv!$AJ78,範囲CSV,25,FALSE)="","",VLOOKUP(csv!$AJ78,範囲CSV,25,FALSE)))</f>
        <v/>
      </c>
      <c r="AB78" s="139" t="str">
        <f>IF($A78="","",IF(VLOOKUP(csv!$AJ78,範囲CSV,26,FALSE)="","",VLOOKUP(csv!$AJ78,範囲CSV,26,FALSE)))</f>
        <v/>
      </c>
      <c r="AC78" s="139" t="str">
        <f>IF($A78="","",IF(VLOOKUP(csv!$AJ78,範囲CSV,27,FALSE)="","",VLOOKUP(csv!$AJ78,範囲CSV,27,FALSE)))</f>
        <v/>
      </c>
      <c r="AD78" s="139" t="str">
        <f>IF($A78="","",IF(VLOOKUP(csv!$AJ78,範囲CSV,28,FALSE)="","",VLOOKUP(csv!$AJ78,範囲CSV,28,FALSE)))</f>
        <v/>
      </c>
      <c r="AE78" s="139" t="str">
        <f>IF($A78="","",IF(VLOOKUP(csv!$AJ78,範囲CSV,29,FALSE)="","",VLOOKUP(csv!$AJ78,範囲CSV,29,FALSE)))</f>
        <v/>
      </c>
      <c r="AF78" s="139" t="str">
        <f>IF($A78="","",IF(VLOOKUP(csv!$AJ78,範囲CSV,30,FALSE)="","",VLOOKUP(csv!$AJ78,範囲CSV,30,FALSE)))</f>
        <v/>
      </c>
      <c r="AG78" s="139" t="str">
        <f>IF($A78="","",IF(VLOOKUP(csv!$AJ78,範囲CSV,31,FALSE)="","",VLOOKUP(csv!$AJ78,範囲CSV,31,FALSE)))</f>
        <v/>
      </c>
      <c r="AH78" s="139" t="str">
        <f>IF($A78="","",IF(VLOOKUP(csv!$AJ78,範囲CSV,32,FALSE)="","",VLOOKUP(csv!$AJ78,範囲CSV,32,FALSE)))</f>
        <v/>
      </c>
      <c r="AI78" s="139" t="str">
        <f>IF($A78="","",IF(VLOOKUP(csv!$AJ78,範囲CSV,33,FALSE)="","",VLOOKUP(csv!$AJ78,範囲CSV,33,FALSE)))</f>
        <v/>
      </c>
      <c r="AJ78" s="139" t="str">
        <f>IF($A78="","",IF(VLOOKUP(csv!$AJ78,範囲CSV,34,FALSE)="","",VLOOKUP(csv!$AJ78,範囲CSV,34,FALSE)))</f>
        <v/>
      </c>
      <c r="AK78" s="139"/>
    </row>
    <row r="79" spans="1:37">
      <c r="A79" s="216" t="str">
        <f>IF(csv!AJ79&lt;=csv!A$401,csv!AO79,"")</f>
        <v/>
      </c>
      <c r="B79" s="216" t="str">
        <f>IF($A79="","",IF(VLOOKUP(csv!A$402,範囲CSV,2,FALSE)="","",VLOOKUP(csv!A$402,範囲CSV,2,FALSE)))</f>
        <v/>
      </c>
      <c r="C79" s="139" t="str">
        <f>IF($A79="","",IF(VLOOKUP(csv!$AJ79,範囲CSV,3,FALSE)="","",VLOOKUP(csv!$AJ79,範囲CSV,3,FALSE)))</f>
        <v/>
      </c>
      <c r="D79" s="139" t="str">
        <f>IF($A79="","",IF(VLOOKUP(csv!$AJ79,範囲CSV,4,FALSE)="","",VLOOKUP(csv!$AJ79,範囲CSV,4,FALSE)))</f>
        <v/>
      </c>
      <c r="E79" s="139" t="str">
        <f>IF($A79="","",IF(VLOOKUP(csv!$AJ79,範囲CSV,5,FALSE)="","",IF(VLOOKUP(csv!$AJ79,範囲CSV,5,FALSE)&gt;10000,"",VLOOKUP(csv!$AJ79,範囲CSV,5,FALSE))))</f>
        <v/>
      </c>
      <c r="F79" s="139" t="str">
        <f>IF($A79="","",IF(VLOOKUP(csv!$AJ79,範囲CSV,6,FALSE)="","",VLOOKUP(csv!$AJ79,範囲CSV,6,FALSE)))</f>
        <v/>
      </c>
      <c r="G79" s="139" t="str">
        <f>IF(A79="","",IF(VLOOKUP(csv!$AJ79,範囲CSV,7,FALSE)="","",VLOOKUP(csv!$AJ79,範囲CSV,7,FALSE)))</f>
        <v/>
      </c>
      <c r="H79" s="139" t="str">
        <f>IF($A79="","",IF(VLOOKUP(csv!$AJ79,範囲CSV,8,FALSE)="","",VLOOKUP(csv!$AJ79,範囲CSV,8,FALSE)))</f>
        <v/>
      </c>
      <c r="I79" s="216"/>
      <c r="J79" s="216"/>
      <c r="K79" s="139" t="str">
        <f>IF(A79="","",IF(VLOOKUP(csv!$AJ79,範囲CSV,9,FALSE)="","",VLOOKUP(csv!$AJ79,範囲CSV,9,FALSE)))</f>
        <v/>
      </c>
      <c r="L79" s="139" t="str">
        <f>IF($A79="","",IF(VLOOKUP(csv!$AJ79,範囲CSV,10,FALSE)="","",VLOOKUP(csv!$AJ79,範囲CSV,10,FALSE)))</f>
        <v/>
      </c>
      <c r="M79" s="216" t="str">
        <f t="shared" si="2"/>
        <v/>
      </c>
      <c r="N79" s="216" t="str">
        <f t="shared" si="3"/>
        <v/>
      </c>
      <c r="O79" s="139" t="str">
        <f>IF($A79="","",IF(VLOOKUP(csv!$AJ79,範囲CSV,13,FALSE)="","",VLOOKUP(csv!$AJ79,範囲CSV,13,FALSE)))</f>
        <v/>
      </c>
      <c r="P79" s="139" t="str">
        <f>IF($A79="","",IF(VLOOKUP(csv!$AJ79,範囲CSV,14,FALSE)="","",VLOOKUP(csv!$AJ79,範囲CSV,14,FALSE)))</f>
        <v/>
      </c>
      <c r="Q79" s="139" t="str">
        <f>IF($A79="","",IF(VLOOKUP(csv!$AJ79,範囲CSV,15,FALSE)="","",VLOOKUP(csv!$AJ79,範囲CSV,15,FALSE)))</f>
        <v/>
      </c>
      <c r="R79" s="139" t="str">
        <f>IF($A79="","",IF(VLOOKUP(csv!$AJ79,範囲CSV,16,FALSE)="","",VLOOKUP(csv!$AJ79,範囲CSV,16,FALSE)))</f>
        <v/>
      </c>
      <c r="S79" s="139" t="str">
        <f>IF($A79="","",IF(VLOOKUP(csv!$AJ79,範囲CSV,17,FALSE)="","",VLOOKUP(csv!$AJ79,範囲CSV,17,FALSE)))</f>
        <v/>
      </c>
      <c r="T79" s="139" t="str">
        <f>IF($A79="","",IF(VLOOKUP(csv!$AJ79,範囲CSV,18,FALSE)="","",VLOOKUP(csv!$AJ79,範囲CSV,18,FALSE)))</f>
        <v/>
      </c>
      <c r="U79" s="139" t="str">
        <f>IF($A79="","",IF(VLOOKUP(csv!$AJ79,範囲CSV,19,FALSE)="","",VLOOKUP(csv!$AJ79,範囲CSV,19,FALSE)))</f>
        <v/>
      </c>
      <c r="V79" s="139" t="str">
        <f>IF($A79="","",IF(VLOOKUP(csv!$AJ79,範囲CSV,20,FALSE)="","",VLOOKUP(csv!$AJ79,範囲CSV,20,FALSE)))</f>
        <v/>
      </c>
      <c r="W79" s="139" t="str">
        <f>IF($A79="","",IF(VLOOKUP(csv!$AJ79,範囲CSV,21,FALSE)="","",VLOOKUP(csv!$AJ79,範囲CSV,21,FALSE)))</f>
        <v/>
      </c>
      <c r="X79" s="139" t="str">
        <f>IF($A79="","",IF(VLOOKUP(csv!$AJ79,範囲CSV,22,FALSE)="","",VLOOKUP(csv!$AJ79,範囲CSV,22,FALSE)))</f>
        <v/>
      </c>
      <c r="Y79" s="139" t="str">
        <f>IF($A79="","",IF(VLOOKUP(csv!$AJ79,範囲CSV,23,FALSE)="","",VLOOKUP(csv!$AJ79,範囲CSV,23,FALSE)))</f>
        <v/>
      </c>
      <c r="Z79" s="139" t="str">
        <f>IF($A79="","",IF(VLOOKUP(csv!$AJ79,範囲CSV,24,FALSE)="","",VLOOKUP(csv!$AJ79,範囲CSV,24,FALSE)))</f>
        <v/>
      </c>
      <c r="AA79" s="139" t="str">
        <f>IF($A79="","",IF(VLOOKUP(csv!$AJ79,範囲CSV,25,FALSE)="","",VLOOKUP(csv!$AJ79,範囲CSV,25,FALSE)))</f>
        <v/>
      </c>
      <c r="AB79" s="139" t="str">
        <f>IF($A79="","",IF(VLOOKUP(csv!$AJ79,範囲CSV,26,FALSE)="","",VLOOKUP(csv!$AJ79,範囲CSV,26,FALSE)))</f>
        <v/>
      </c>
      <c r="AC79" s="139" t="str">
        <f>IF($A79="","",IF(VLOOKUP(csv!$AJ79,範囲CSV,27,FALSE)="","",VLOOKUP(csv!$AJ79,範囲CSV,27,FALSE)))</f>
        <v/>
      </c>
      <c r="AD79" s="139" t="str">
        <f>IF($A79="","",IF(VLOOKUP(csv!$AJ79,範囲CSV,28,FALSE)="","",VLOOKUP(csv!$AJ79,範囲CSV,28,FALSE)))</f>
        <v/>
      </c>
      <c r="AE79" s="139" t="str">
        <f>IF($A79="","",IF(VLOOKUP(csv!$AJ79,範囲CSV,29,FALSE)="","",VLOOKUP(csv!$AJ79,範囲CSV,29,FALSE)))</f>
        <v/>
      </c>
      <c r="AF79" s="139" t="str">
        <f>IF($A79="","",IF(VLOOKUP(csv!$AJ79,範囲CSV,30,FALSE)="","",VLOOKUP(csv!$AJ79,範囲CSV,30,FALSE)))</f>
        <v/>
      </c>
      <c r="AG79" s="139" t="str">
        <f>IF($A79="","",IF(VLOOKUP(csv!$AJ79,範囲CSV,31,FALSE)="","",VLOOKUP(csv!$AJ79,範囲CSV,31,FALSE)))</f>
        <v/>
      </c>
      <c r="AH79" s="139" t="str">
        <f>IF($A79="","",IF(VLOOKUP(csv!$AJ79,範囲CSV,32,FALSE)="","",VLOOKUP(csv!$AJ79,範囲CSV,32,FALSE)))</f>
        <v/>
      </c>
      <c r="AI79" s="139" t="str">
        <f>IF($A79="","",IF(VLOOKUP(csv!$AJ79,範囲CSV,33,FALSE)="","",VLOOKUP(csv!$AJ79,範囲CSV,33,FALSE)))</f>
        <v/>
      </c>
      <c r="AJ79" s="139" t="str">
        <f>IF($A79="","",IF(VLOOKUP(csv!$AJ79,範囲CSV,34,FALSE)="","",VLOOKUP(csv!$AJ79,範囲CSV,34,FALSE)))</f>
        <v/>
      </c>
      <c r="AK79" s="139"/>
    </row>
    <row r="80" spans="1:37">
      <c r="A80" s="216" t="str">
        <f>IF(csv!AJ80&lt;=csv!A$401,csv!AO80,"")</f>
        <v/>
      </c>
      <c r="B80" s="216" t="str">
        <f>IF($A80="","",IF(VLOOKUP(csv!A$402,範囲CSV,2,FALSE)="","",VLOOKUP(csv!A$402,範囲CSV,2,FALSE)))</f>
        <v/>
      </c>
      <c r="C80" s="139" t="str">
        <f>IF($A80="","",IF(VLOOKUP(csv!$AJ80,範囲CSV,3,FALSE)="","",VLOOKUP(csv!$AJ80,範囲CSV,3,FALSE)))</f>
        <v/>
      </c>
      <c r="D80" s="139" t="str">
        <f>IF($A80="","",IF(VLOOKUP(csv!$AJ80,範囲CSV,4,FALSE)="","",VLOOKUP(csv!$AJ80,範囲CSV,4,FALSE)))</f>
        <v/>
      </c>
      <c r="E80" s="139" t="str">
        <f>IF($A80="","",IF(VLOOKUP(csv!$AJ80,範囲CSV,5,FALSE)="","",IF(VLOOKUP(csv!$AJ80,範囲CSV,5,FALSE)&gt;10000,"",VLOOKUP(csv!$AJ80,範囲CSV,5,FALSE))))</f>
        <v/>
      </c>
      <c r="F80" s="139" t="str">
        <f>IF($A80="","",IF(VLOOKUP(csv!$AJ80,範囲CSV,6,FALSE)="","",VLOOKUP(csv!$AJ80,範囲CSV,6,FALSE)))</f>
        <v/>
      </c>
      <c r="G80" s="139" t="str">
        <f>IF(A80="","",IF(VLOOKUP(csv!$AJ80,範囲CSV,7,FALSE)="","",VLOOKUP(csv!$AJ80,範囲CSV,7,FALSE)))</f>
        <v/>
      </c>
      <c r="H80" s="139" t="str">
        <f>IF($A80="","",IF(VLOOKUP(csv!$AJ80,範囲CSV,8,FALSE)="","",VLOOKUP(csv!$AJ80,範囲CSV,8,FALSE)))</f>
        <v/>
      </c>
      <c r="I80" s="216"/>
      <c r="J80" s="216"/>
      <c r="K80" s="139" t="str">
        <f>IF(A80="","",IF(VLOOKUP(csv!$AJ80,範囲CSV,9,FALSE)="","",VLOOKUP(csv!$AJ80,範囲CSV,9,FALSE)))</f>
        <v/>
      </c>
      <c r="L80" s="139" t="str">
        <f>IF($A80="","",IF(VLOOKUP(csv!$AJ80,範囲CSV,10,FALSE)="","",VLOOKUP(csv!$AJ80,範囲CSV,10,FALSE)))</f>
        <v/>
      </c>
      <c r="M80" s="216" t="str">
        <f t="shared" si="2"/>
        <v/>
      </c>
      <c r="N80" s="216" t="str">
        <f t="shared" si="3"/>
        <v/>
      </c>
      <c r="O80" s="139" t="str">
        <f>IF($A80="","",IF(VLOOKUP(csv!$AJ80,範囲CSV,13,FALSE)="","",VLOOKUP(csv!$AJ80,範囲CSV,13,FALSE)))</f>
        <v/>
      </c>
      <c r="P80" s="139" t="str">
        <f>IF($A80="","",IF(VLOOKUP(csv!$AJ80,範囲CSV,14,FALSE)="","",VLOOKUP(csv!$AJ80,範囲CSV,14,FALSE)))</f>
        <v/>
      </c>
      <c r="Q80" s="139" t="str">
        <f>IF($A80="","",IF(VLOOKUP(csv!$AJ80,範囲CSV,15,FALSE)="","",VLOOKUP(csv!$AJ80,範囲CSV,15,FALSE)))</f>
        <v/>
      </c>
      <c r="R80" s="139" t="str">
        <f>IF($A80="","",IF(VLOOKUP(csv!$AJ80,範囲CSV,16,FALSE)="","",VLOOKUP(csv!$AJ80,範囲CSV,16,FALSE)))</f>
        <v/>
      </c>
      <c r="S80" s="139" t="str">
        <f>IF($A80="","",IF(VLOOKUP(csv!$AJ80,範囲CSV,17,FALSE)="","",VLOOKUP(csv!$AJ80,範囲CSV,17,FALSE)))</f>
        <v/>
      </c>
      <c r="T80" s="139" t="str">
        <f>IF($A80="","",IF(VLOOKUP(csv!$AJ80,範囲CSV,18,FALSE)="","",VLOOKUP(csv!$AJ80,範囲CSV,18,FALSE)))</f>
        <v/>
      </c>
      <c r="U80" s="139" t="str">
        <f>IF($A80="","",IF(VLOOKUP(csv!$AJ80,範囲CSV,19,FALSE)="","",VLOOKUP(csv!$AJ80,範囲CSV,19,FALSE)))</f>
        <v/>
      </c>
      <c r="V80" s="139" t="str">
        <f>IF($A80="","",IF(VLOOKUP(csv!$AJ80,範囲CSV,20,FALSE)="","",VLOOKUP(csv!$AJ80,範囲CSV,20,FALSE)))</f>
        <v/>
      </c>
      <c r="W80" s="139" t="str">
        <f>IF($A80="","",IF(VLOOKUP(csv!$AJ80,範囲CSV,21,FALSE)="","",VLOOKUP(csv!$AJ80,範囲CSV,21,FALSE)))</f>
        <v/>
      </c>
      <c r="X80" s="139" t="str">
        <f>IF($A80="","",IF(VLOOKUP(csv!$AJ80,範囲CSV,22,FALSE)="","",VLOOKUP(csv!$AJ80,範囲CSV,22,FALSE)))</f>
        <v/>
      </c>
      <c r="Y80" s="139" t="str">
        <f>IF($A80="","",IF(VLOOKUP(csv!$AJ80,範囲CSV,23,FALSE)="","",VLOOKUP(csv!$AJ80,範囲CSV,23,FALSE)))</f>
        <v/>
      </c>
      <c r="Z80" s="139" t="str">
        <f>IF($A80="","",IF(VLOOKUP(csv!$AJ80,範囲CSV,24,FALSE)="","",VLOOKUP(csv!$AJ80,範囲CSV,24,FALSE)))</f>
        <v/>
      </c>
      <c r="AA80" s="139" t="str">
        <f>IF($A80="","",IF(VLOOKUP(csv!$AJ80,範囲CSV,25,FALSE)="","",VLOOKUP(csv!$AJ80,範囲CSV,25,FALSE)))</f>
        <v/>
      </c>
      <c r="AB80" s="139" t="str">
        <f>IF($A80="","",IF(VLOOKUP(csv!$AJ80,範囲CSV,26,FALSE)="","",VLOOKUP(csv!$AJ80,範囲CSV,26,FALSE)))</f>
        <v/>
      </c>
      <c r="AC80" s="139" t="str">
        <f>IF($A80="","",IF(VLOOKUP(csv!$AJ80,範囲CSV,27,FALSE)="","",VLOOKUP(csv!$AJ80,範囲CSV,27,FALSE)))</f>
        <v/>
      </c>
      <c r="AD80" s="139" t="str">
        <f>IF($A80="","",IF(VLOOKUP(csv!$AJ80,範囲CSV,28,FALSE)="","",VLOOKUP(csv!$AJ80,範囲CSV,28,FALSE)))</f>
        <v/>
      </c>
      <c r="AE80" s="139" t="str">
        <f>IF($A80="","",IF(VLOOKUP(csv!$AJ80,範囲CSV,29,FALSE)="","",VLOOKUP(csv!$AJ80,範囲CSV,29,FALSE)))</f>
        <v/>
      </c>
      <c r="AF80" s="139" t="str">
        <f>IF($A80="","",IF(VLOOKUP(csv!$AJ80,範囲CSV,30,FALSE)="","",VLOOKUP(csv!$AJ80,範囲CSV,30,FALSE)))</f>
        <v/>
      </c>
      <c r="AG80" s="139" t="str">
        <f>IF($A80="","",IF(VLOOKUP(csv!$AJ80,範囲CSV,31,FALSE)="","",VLOOKUP(csv!$AJ80,範囲CSV,31,FALSE)))</f>
        <v/>
      </c>
      <c r="AH80" s="139" t="str">
        <f>IF($A80="","",IF(VLOOKUP(csv!$AJ80,範囲CSV,32,FALSE)="","",VLOOKUP(csv!$AJ80,範囲CSV,32,FALSE)))</f>
        <v/>
      </c>
      <c r="AI80" s="139" t="str">
        <f>IF($A80="","",IF(VLOOKUP(csv!$AJ80,範囲CSV,33,FALSE)="","",VLOOKUP(csv!$AJ80,範囲CSV,33,FALSE)))</f>
        <v/>
      </c>
      <c r="AJ80" s="139" t="str">
        <f>IF($A80="","",IF(VLOOKUP(csv!$AJ80,範囲CSV,34,FALSE)="","",VLOOKUP(csv!$AJ80,範囲CSV,34,FALSE)))</f>
        <v/>
      </c>
      <c r="AK80" s="139"/>
    </row>
    <row r="81" spans="1:37">
      <c r="A81" s="216" t="str">
        <f>IF(csv!AJ81&lt;=csv!A$401,csv!AO81,"")</f>
        <v/>
      </c>
      <c r="B81" s="216" t="str">
        <f>IF($A81="","",IF(VLOOKUP(csv!A$402,範囲CSV,2,FALSE)="","",VLOOKUP(csv!A$402,範囲CSV,2,FALSE)))</f>
        <v/>
      </c>
      <c r="C81" s="139" t="str">
        <f>IF($A81="","",IF(VLOOKUP(csv!$AJ81,範囲CSV,3,FALSE)="","",VLOOKUP(csv!$AJ81,範囲CSV,3,FALSE)))</f>
        <v/>
      </c>
      <c r="D81" s="139" t="str">
        <f>IF($A81="","",IF(VLOOKUP(csv!$AJ81,範囲CSV,4,FALSE)="","",VLOOKUP(csv!$AJ81,範囲CSV,4,FALSE)))</f>
        <v/>
      </c>
      <c r="E81" s="139" t="str">
        <f>IF($A81="","",IF(VLOOKUP(csv!$AJ81,範囲CSV,5,FALSE)="","",IF(VLOOKUP(csv!$AJ81,範囲CSV,5,FALSE)&gt;10000,"",VLOOKUP(csv!$AJ81,範囲CSV,5,FALSE))))</f>
        <v/>
      </c>
      <c r="F81" s="139" t="str">
        <f>IF($A81="","",IF(VLOOKUP(csv!$AJ81,範囲CSV,6,FALSE)="","",VLOOKUP(csv!$AJ81,範囲CSV,6,FALSE)))</f>
        <v/>
      </c>
      <c r="G81" s="139" t="str">
        <f>IF(A81="","",IF(VLOOKUP(csv!$AJ81,範囲CSV,7,FALSE)="","",VLOOKUP(csv!$AJ81,範囲CSV,7,FALSE)))</f>
        <v/>
      </c>
      <c r="H81" s="139" t="str">
        <f>IF($A81="","",IF(VLOOKUP(csv!$AJ81,範囲CSV,8,FALSE)="","",VLOOKUP(csv!$AJ81,範囲CSV,8,FALSE)))</f>
        <v/>
      </c>
      <c r="I81" s="216"/>
      <c r="J81" s="216"/>
      <c r="K81" s="139" t="str">
        <f>IF(A81="","",IF(VLOOKUP(csv!$AJ81,範囲CSV,9,FALSE)="","",VLOOKUP(csv!$AJ81,範囲CSV,9,FALSE)))</f>
        <v/>
      </c>
      <c r="L81" s="139" t="str">
        <f>IF($A81="","",IF(VLOOKUP(csv!$AJ81,範囲CSV,10,FALSE)="","",VLOOKUP(csv!$AJ81,範囲CSV,10,FALSE)))</f>
        <v/>
      </c>
      <c r="M81" s="216" t="str">
        <f t="shared" si="2"/>
        <v/>
      </c>
      <c r="N81" s="216" t="str">
        <f t="shared" si="3"/>
        <v/>
      </c>
      <c r="O81" s="139" t="str">
        <f>IF($A81="","",IF(VLOOKUP(csv!$AJ81,範囲CSV,13,FALSE)="","",VLOOKUP(csv!$AJ81,範囲CSV,13,FALSE)))</f>
        <v/>
      </c>
      <c r="P81" s="139" t="str">
        <f>IF($A81="","",IF(VLOOKUP(csv!$AJ81,範囲CSV,14,FALSE)="","",VLOOKUP(csv!$AJ81,範囲CSV,14,FALSE)))</f>
        <v/>
      </c>
      <c r="Q81" s="139" t="str">
        <f>IF($A81="","",IF(VLOOKUP(csv!$AJ81,範囲CSV,15,FALSE)="","",VLOOKUP(csv!$AJ81,範囲CSV,15,FALSE)))</f>
        <v/>
      </c>
      <c r="R81" s="139" t="str">
        <f>IF($A81="","",IF(VLOOKUP(csv!$AJ81,範囲CSV,16,FALSE)="","",VLOOKUP(csv!$AJ81,範囲CSV,16,FALSE)))</f>
        <v/>
      </c>
      <c r="S81" s="139" t="str">
        <f>IF($A81="","",IF(VLOOKUP(csv!$AJ81,範囲CSV,17,FALSE)="","",VLOOKUP(csv!$AJ81,範囲CSV,17,FALSE)))</f>
        <v/>
      </c>
      <c r="T81" s="139" t="str">
        <f>IF($A81="","",IF(VLOOKUP(csv!$AJ81,範囲CSV,18,FALSE)="","",VLOOKUP(csv!$AJ81,範囲CSV,18,FALSE)))</f>
        <v/>
      </c>
      <c r="U81" s="139" t="str">
        <f>IF($A81="","",IF(VLOOKUP(csv!$AJ81,範囲CSV,19,FALSE)="","",VLOOKUP(csv!$AJ81,範囲CSV,19,FALSE)))</f>
        <v/>
      </c>
      <c r="V81" s="139" t="str">
        <f>IF($A81="","",IF(VLOOKUP(csv!$AJ81,範囲CSV,20,FALSE)="","",VLOOKUP(csv!$AJ81,範囲CSV,20,FALSE)))</f>
        <v/>
      </c>
      <c r="W81" s="139" t="str">
        <f>IF($A81="","",IF(VLOOKUP(csv!$AJ81,範囲CSV,21,FALSE)="","",VLOOKUP(csv!$AJ81,範囲CSV,21,FALSE)))</f>
        <v/>
      </c>
      <c r="X81" s="139" t="str">
        <f>IF($A81="","",IF(VLOOKUP(csv!$AJ81,範囲CSV,22,FALSE)="","",VLOOKUP(csv!$AJ81,範囲CSV,22,FALSE)))</f>
        <v/>
      </c>
      <c r="Y81" s="139" t="str">
        <f>IF($A81="","",IF(VLOOKUP(csv!$AJ81,範囲CSV,23,FALSE)="","",VLOOKUP(csv!$AJ81,範囲CSV,23,FALSE)))</f>
        <v/>
      </c>
      <c r="Z81" s="139" t="str">
        <f>IF($A81="","",IF(VLOOKUP(csv!$AJ81,範囲CSV,24,FALSE)="","",VLOOKUP(csv!$AJ81,範囲CSV,24,FALSE)))</f>
        <v/>
      </c>
      <c r="AA81" s="139" t="str">
        <f>IF($A81="","",IF(VLOOKUP(csv!$AJ81,範囲CSV,25,FALSE)="","",VLOOKUP(csv!$AJ81,範囲CSV,25,FALSE)))</f>
        <v/>
      </c>
      <c r="AB81" s="139" t="str">
        <f>IF($A81="","",IF(VLOOKUP(csv!$AJ81,範囲CSV,26,FALSE)="","",VLOOKUP(csv!$AJ81,範囲CSV,26,FALSE)))</f>
        <v/>
      </c>
      <c r="AC81" s="139" t="str">
        <f>IF($A81="","",IF(VLOOKUP(csv!$AJ81,範囲CSV,27,FALSE)="","",VLOOKUP(csv!$AJ81,範囲CSV,27,FALSE)))</f>
        <v/>
      </c>
      <c r="AD81" s="139" t="str">
        <f>IF($A81="","",IF(VLOOKUP(csv!$AJ81,範囲CSV,28,FALSE)="","",VLOOKUP(csv!$AJ81,範囲CSV,28,FALSE)))</f>
        <v/>
      </c>
      <c r="AE81" s="139" t="str">
        <f>IF($A81="","",IF(VLOOKUP(csv!$AJ81,範囲CSV,29,FALSE)="","",VLOOKUP(csv!$AJ81,範囲CSV,29,FALSE)))</f>
        <v/>
      </c>
      <c r="AF81" s="139" t="str">
        <f>IF($A81="","",IF(VLOOKUP(csv!$AJ81,範囲CSV,30,FALSE)="","",VLOOKUP(csv!$AJ81,範囲CSV,30,FALSE)))</f>
        <v/>
      </c>
      <c r="AG81" s="139" t="str">
        <f>IF($A81="","",IF(VLOOKUP(csv!$AJ81,範囲CSV,31,FALSE)="","",VLOOKUP(csv!$AJ81,範囲CSV,31,FALSE)))</f>
        <v/>
      </c>
      <c r="AH81" s="139" t="str">
        <f>IF($A81="","",IF(VLOOKUP(csv!$AJ81,範囲CSV,32,FALSE)="","",VLOOKUP(csv!$AJ81,範囲CSV,32,FALSE)))</f>
        <v/>
      </c>
      <c r="AI81" s="139" t="str">
        <f>IF($A81="","",IF(VLOOKUP(csv!$AJ81,範囲CSV,33,FALSE)="","",VLOOKUP(csv!$AJ81,範囲CSV,33,FALSE)))</f>
        <v/>
      </c>
      <c r="AJ81" s="139" t="str">
        <f>IF($A81="","",IF(VLOOKUP(csv!$AJ81,範囲CSV,34,FALSE)="","",VLOOKUP(csv!$AJ81,範囲CSV,34,FALSE)))</f>
        <v/>
      </c>
      <c r="AK81" s="139"/>
    </row>
    <row r="82" spans="1:37">
      <c r="A82" s="216" t="str">
        <f>IF(csv!AJ82&lt;=csv!A$401,csv!AO82,"")</f>
        <v/>
      </c>
      <c r="B82" s="216" t="str">
        <f>IF($A82="","",IF(VLOOKUP(csv!A$402,範囲CSV,2,FALSE)="","",VLOOKUP(csv!A$402,範囲CSV,2,FALSE)))</f>
        <v/>
      </c>
      <c r="C82" s="139" t="str">
        <f>IF($A82="","",IF(VLOOKUP(csv!$AJ82,範囲CSV,3,FALSE)="","",VLOOKUP(csv!$AJ82,範囲CSV,3,FALSE)))</f>
        <v/>
      </c>
      <c r="D82" s="139" t="str">
        <f>IF($A82="","",IF(VLOOKUP(csv!$AJ82,範囲CSV,4,FALSE)="","",VLOOKUP(csv!$AJ82,範囲CSV,4,FALSE)))</f>
        <v/>
      </c>
      <c r="E82" s="139" t="str">
        <f>IF($A82="","",IF(VLOOKUP(csv!$AJ82,範囲CSV,5,FALSE)="","",IF(VLOOKUP(csv!$AJ82,範囲CSV,5,FALSE)&gt;10000,"",VLOOKUP(csv!$AJ82,範囲CSV,5,FALSE))))</f>
        <v/>
      </c>
      <c r="F82" s="139" t="str">
        <f>IF($A82="","",IF(VLOOKUP(csv!$AJ82,範囲CSV,6,FALSE)="","",VLOOKUP(csv!$AJ82,範囲CSV,6,FALSE)))</f>
        <v/>
      </c>
      <c r="G82" s="139" t="str">
        <f>IF(A82="","",IF(VLOOKUP(csv!$AJ82,範囲CSV,7,FALSE)="","",VLOOKUP(csv!$AJ82,範囲CSV,7,FALSE)))</f>
        <v/>
      </c>
      <c r="H82" s="139" t="str">
        <f>IF($A82="","",IF(VLOOKUP(csv!$AJ82,範囲CSV,8,FALSE)="","",VLOOKUP(csv!$AJ82,範囲CSV,8,FALSE)))</f>
        <v/>
      </c>
      <c r="I82" s="216"/>
      <c r="J82" s="216"/>
      <c r="K82" s="139" t="str">
        <f>IF(A82="","",IF(VLOOKUP(csv!$AJ82,範囲CSV,9,FALSE)="","",VLOOKUP(csv!$AJ82,範囲CSV,9,FALSE)))</f>
        <v/>
      </c>
      <c r="L82" s="139" t="str">
        <f>IF($A82="","",IF(VLOOKUP(csv!$AJ82,範囲CSV,10,FALSE)="","",VLOOKUP(csv!$AJ82,範囲CSV,10,FALSE)))</f>
        <v/>
      </c>
      <c r="M82" s="216" t="str">
        <f t="shared" si="2"/>
        <v/>
      </c>
      <c r="N82" s="216" t="str">
        <f t="shared" si="3"/>
        <v/>
      </c>
      <c r="O82" s="139" t="str">
        <f>IF($A82="","",IF(VLOOKUP(csv!$AJ82,範囲CSV,13,FALSE)="","",VLOOKUP(csv!$AJ82,範囲CSV,13,FALSE)))</f>
        <v/>
      </c>
      <c r="P82" s="139" t="str">
        <f>IF($A82="","",IF(VLOOKUP(csv!$AJ82,範囲CSV,14,FALSE)="","",VLOOKUP(csv!$AJ82,範囲CSV,14,FALSE)))</f>
        <v/>
      </c>
      <c r="Q82" s="139" t="str">
        <f>IF($A82="","",IF(VLOOKUP(csv!$AJ82,範囲CSV,15,FALSE)="","",VLOOKUP(csv!$AJ82,範囲CSV,15,FALSE)))</f>
        <v/>
      </c>
      <c r="R82" s="139" t="str">
        <f>IF($A82="","",IF(VLOOKUP(csv!$AJ82,範囲CSV,16,FALSE)="","",VLOOKUP(csv!$AJ82,範囲CSV,16,FALSE)))</f>
        <v/>
      </c>
      <c r="S82" s="139" t="str">
        <f>IF($A82="","",IF(VLOOKUP(csv!$AJ82,範囲CSV,17,FALSE)="","",VLOOKUP(csv!$AJ82,範囲CSV,17,FALSE)))</f>
        <v/>
      </c>
      <c r="T82" s="139" t="str">
        <f>IF($A82="","",IF(VLOOKUP(csv!$AJ82,範囲CSV,18,FALSE)="","",VLOOKUP(csv!$AJ82,範囲CSV,18,FALSE)))</f>
        <v/>
      </c>
      <c r="U82" s="139" t="str">
        <f>IF($A82="","",IF(VLOOKUP(csv!$AJ82,範囲CSV,19,FALSE)="","",VLOOKUP(csv!$AJ82,範囲CSV,19,FALSE)))</f>
        <v/>
      </c>
      <c r="V82" s="139" t="str">
        <f>IF($A82="","",IF(VLOOKUP(csv!$AJ82,範囲CSV,20,FALSE)="","",VLOOKUP(csv!$AJ82,範囲CSV,20,FALSE)))</f>
        <v/>
      </c>
      <c r="W82" s="139" t="str">
        <f>IF($A82="","",IF(VLOOKUP(csv!$AJ82,範囲CSV,21,FALSE)="","",VLOOKUP(csv!$AJ82,範囲CSV,21,FALSE)))</f>
        <v/>
      </c>
      <c r="X82" s="139" t="str">
        <f>IF($A82="","",IF(VLOOKUP(csv!$AJ82,範囲CSV,22,FALSE)="","",VLOOKUP(csv!$AJ82,範囲CSV,22,FALSE)))</f>
        <v/>
      </c>
      <c r="Y82" s="139" t="str">
        <f>IF($A82="","",IF(VLOOKUP(csv!$AJ82,範囲CSV,23,FALSE)="","",VLOOKUP(csv!$AJ82,範囲CSV,23,FALSE)))</f>
        <v/>
      </c>
      <c r="Z82" s="139" t="str">
        <f>IF($A82="","",IF(VLOOKUP(csv!$AJ82,範囲CSV,24,FALSE)="","",VLOOKUP(csv!$AJ82,範囲CSV,24,FALSE)))</f>
        <v/>
      </c>
      <c r="AA82" s="139" t="str">
        <f>IF($A82="","",IF(VLOOKUP(csv!$AJ82,範囲CSV,25,FALSE)="","",VLOOKUP(csv!$AJ82,範囲CSV,25,FALSE)))</f>
        <v/>
      </c>
      <c r="AB82" s="139" t="str">
        <f>IF($A82="","",IF(VLOOKUP(csv!$AJ82,範囲CSV,26,FALSE)="","",VLOOKUP(csv!$AJ82,範囲CSV,26,FALSE)))</f>
        <v/>
      </c>
      <c r="AC82" s="139" t="str">
        <f>IF($A82="","",IF(VLOOKUP(csv!$AJ82,範囲CSV,27,FALSE)="","",VLOOKUP(csv!$AJ82,範囲CSV,27,FALSE)))</f>
        <v/>
      </c>
      <c r="AD82" s="139" t="str">
        <f>IF($A82="","",IF(VLOOKUP(csv!$AJ82,範囲CSV,28,FALSE)="","",VLOOKUP(csv!$AJ82,範囲CSV,28,FALSE)))</f>
        <v/>
      </c>
      <c r="AE82" s="139" t="str">
        <f>IF($A82="","",IF(VLOOKUP(csv!$AJ82,範囲CSV,29,FALSE)="","",VLOOKUP(csv!$AJ82,範囲CSV,29,FALSE)))</f>
        <v/>
      </c>
      <c r="AF82" s="139" t="str">
        <f>IF($A82="","",IF(VLOOKUP(csv!$AJ82,範囲CSV,30,FALSE)="","",VLOOKUP(csv!$AJ82,範囲CSV,30,FALSE)))</f>
        <v/>
      </c>
      <c r="AG82" s="139" t="str">
        <f>IF($A82="","",IF(VLOOKUP(csv!$AJ82,範囲CSV,31,FALSE)="","",VLOOKUP(csv!$AJ82,範囲CSV,31,FALSE)))</f>
        <v/>
      </c>
      <c r="AH82" s="139" t="str">
        <f>IF($A82="","",IF(VLOOKUP(csv!$AJ82,範囲CSV,32,FALSE)="","",VLOOKUP(csv!$AJ82,範囲CSV,32,FALSE)))</f>
        <v/>
      </c>
      <c r="AI82" s="139" t="str">
        <f>IF($A82="","",IF(VLOOKUP(csv!$AJ82,範囲CSV,33,FALSE)="","",VLOOKUP(csv!$AJ82,範囲CSV,33,FALSE)))</f>
        <v/>
      </c>
      <c r="AJ82" s="139" t="str">
        <f>IF($A82="","",IF(VLOOKUP(csv!$AJ82,範囲CSV,34,FALSE)="","",VLOOKUP(csv!$AJ82,範囲CSV,34,FALSE)))</f>
        <v/>
      </c>
      <c r="AK82" s="139"/>
    </row>
    <row r="83" spans="1:37">
      <c r="A83" s="216" t="str">
        <f>IF(csv!AJ83&lt;=csv!A$401,csv!AO83,"")</f>
        <v/>
      </c>
      <c r="B83" s="216" t="str">
        <f>IF($A83="","",IF(VLOOKUP(csv!A$402,範囲CSV,2,FALSE)="","",VLOOKUP(csv!A$402,範囲CSV,2,FALSE)))</f>
        <v/>
      </c>
      <c r="C83" s="139" t="str">
        <f>IF($A83="","",IF(VLOOKUP(csv!$AJ83,範囲CSV,3,FALSE)="","",VLOOKUP(csv!$AJ83,範囲CSV,3,FALSE)))</f>
        <v/>
      </c>
      <c r="D83" s="139" t="str">
        <f>IF($A83="","",IF(VLOOKUP(csv!$AJ83,範囲CSV,4,FALSE)="","",VLOOKUP(csv!$AJ83,範囲CSV,4,FALSE)))</f>
        <v/>
      </c>
      <c r="E83" s="139" t="str">
        <f>IF($A83="","",IF(VLOOKUP(csv!$AJ83,範囲CSV,5,FALSE)="","",IF(VLOOKUP(csv!$AJ83,範囲CSV,5,FALSE)&gt;10000,"",VLOOKUP(csv!$AJ83,範囲CSV,5,FALSE))))</f>
        <v/>
      </c>
      <c r="F83" s="139" t="str">
        <f>IF($A83="","",IF(VLOOKUP(csv!$AJ83,範囲CSV,6,FALSE)="","",VLOOKUP(csv!$AJ83,範囲CSV,6,FALSE)))</f>
        <v/>
      </c>
      <c r="G83" s="139" t="str">
        <f>IF(A83="","",IF(VLOOKUP(csv!$AJ83,範囲CSV,7,FALSE)="","",VLOOKUP(csv!$AJ83,範囲CSV,7,FALSE)))</f>
        <v/>
      </c>
      <c r="H83" s="139" t="str">
        <f>IF($A83="","",IF(VLOOKUP(csv!$AJ83,範囲CSV,8,FALSE)="","",VLOOKUP(csv!$AJ83,範囲CSV,8,FALSE)))</f>
        <v/>
      </c>
      <c r="I83" s="216"/>
      <c r="J83" s="216"/>
      <c r="K83" s="139" t="str">
        <f>IF(A83="","",IF(VLOOKUP(csv!$AJ83,範囲CSV,9,FALSE)="","",VLOOKUP(csv!$AJ83,範囲CSV,9,FALSE)))</f>
        <v/>
      </c>
      <c r="L83" s="139" t="str">
        <f>IF($A83="","",IF(VLOOKUP(csv!$AJ83,範囲CSV,10,FALSE)="","",VLOOKUP(csv!$AJ83,範囲CSV,10,FALSE)))</f>
        <v/>
      </c>
      <c r="M83" s="216" t="str">
        <f t="shared" si="2"/>
        <v/>
      </c>
      <c r="N83" s="216" t="str">
        <f t="shared" si="3"/>
        <v/>
      </c>
      <c r="O83" s="139" t="str">
        <f>IF($A83="","",IF(VLOOKUP(csv!$AJ83,範囲CSV,13,FALSE)="","",VLOOKUP(csv!$AJ83,範囲CSV,13,FALSE)))</f>
        <v/>
      </c>
      <c r="P83" s="139" t="str">
        <f>IF($A83="","",IF(VLOOKUP(csv!$AJ83,範囲CSV,14,FALSE)="","",VLOOKUP(csv!$AJ83,範囲CSV,14,FALSE)))</f>
        <v/>
      </c>
      <c r="Q83" s="139" t="str">
        <f>IF($A83="","",IF(VLOOKUP(csv!$AJ83,範囲CSV,15,FALSE)="","",VLOOKUP(csv!$AJ83,範囲CSV,15,FALSE)))</f>
        <v/>
      </c>
      <c r="R83" s="139" t="str">
        <f>IF($A83="","",IF(VLOOKUP(csv!$AJ83,範囲CSV,16,FALSE)="","",VLOOKUP(csv!$AJ83,範囲CSV,16,FALSE)))</f>
        <v/>
      </c>
      <c r="S83" s="139" t="str">
        <f>IF($A83="","",IF(VLOOKUP(csv!$AJ83,範囲CSV,17,FALSE)="","",VLOOKUP(csv!$AJ83,範囲CSV,17,FALSE)))</f>
        <v/>
      </c>
      <c r="T83" s="139" t="str">
        <f>IF($A83="","",IF(VLOOKUP(csv!$AJ83,範囲CSV,18,FALSE)="","",VLOOKUP(csv!$AJ83,範囲CSV,18,FALSE)))</f>
        <v/>
      </c>
      <c r="U83" s="139" t="str">
        <f>IF($A83="","",IF(VLOOKUP(csv!$AJ83,範囲CSV,19,FALSE)="","",VLOOKUP(csv!$AJ83,範囲CSV,19,FALSE)))</f>
        <v/>
      </c>
      <c r="V83" s="139" t="str">
        <f>IF($A83="","",IF(VLOOKUP(csv!$AJ83,範囲CSV,20,FALSE)="","",VLOOKUP(csv!$AJ83,範囲CSV,20,FALSE)))</f>
        <v/>
      </c>
      <c r="W83" s="139" t="str">
        <f>IF($A83="","",IF(VLOOKUP(csv!$AJ83,範囲CSV,21,FALSE)="","",VLOOKUP(csv!$AJ83,範囲CSV,21,FALSE)))</f>
        <v/>
      </c>
      <c r="X83" s="139" t="str">
        <f>IF($A83="","",IF(VLOOKUP(csv!$AJ83,範囲CSV,22,FALSE)="","",VLOOKUP(csv!$AJ83,範囲CSV,22,FALSE)))</f>
        <v/>
      </c>
      <c r="Y83" s="139" t="str">
        <f>IF($A83="","",IF(VLOOKUP(csv!$AJ83,範囲CSV,23,FALSE)="","",VLOOKUP(csv!$AJ83,範囲CSV,23,FALSE)))</f>
        <v/>
      </c>
      <c r="Z83" s="139" t="str">
        <f>IF($A83="","",IF(VLOOKUP(csv!$AJ83,範囲CSV,24,FALSE)="","",VLOOKUP(csv!$AJ83,範囲CSV,24,FALSE)))</f>
        <v/>
      </c>
      <c r="AA83" s="139" t="str">
        <f>IF($A83="","",IF(VLOOKUP(csv!$AJ83,範囲CSV,25,FALSE)="","",VLOOKUP(csv!$AJ83,範囲CSV,25,FALSE)))</f>
        <v/>
      </c>
      <c r="AB83" s="139" t="str">
        <f>IF($A83="","",IF(VLOOKUP(csv!$AJ83,範囲CSV,26,FALSE)="","",VLOOKUP(csv!$AJ83,範囲CSV,26,FALSE)))</f>
        <v/>
      </c>
      <c r="AC83" s="139" t="str">
        <f>IF($A83="","",IF(VLOOKUP(csv!$AJ83,範囲CSV,27,FALSE)="","",VLOOKUP(csv!$AJ83,範囲CSV,27,FALSE)))</f>
        <v/>
      </c>
      <c r="AD83" s="139" t="str">
        <f>IF($A83="","",IF(VLOOKUP(csv!$AJ83,範囲CSV,28,FALSE)="","",VLOOKUP(csv!$AJ83,範囲CSV,28,FALSE)))</f>
        <v/>
      </c>
      <c r="AE83" s="139" t="str">
        <f>IF($A83="","",IF(VLOOKUP(csv!$AJ83,範囲CSV,29,FALSE)="","",VLOOKUP(csv!$AJ83,範囲CSV,29,FALSE)))</f>
        <v/>
      </c>
      <c r="AF83" s="139" t="str">
        <f>IF($A83="","",IF(VLOOKUP(csv!$AJ83,範囲CSV,30,FALSE)="","",VLOOKUP(csv!$AJ83,範囲CSV,30,FALSE)))</f>
        <v/>
      </c>
      <c r="AG83" s="139" t="str">
        <f>IF($A83="","",IF(VLOOKUP(csv!$AJ83,範囲CSV,31,FALSE)="","",VLOOKUP(csv!$AJ83,範囲CSV,31,FALSE)))</f>
        <v/>
      </c>
      <c r="AH83" s="139" t="str">
        <f>IF($A83="","",IF(VLOOKUP(csv!$AJ83,範囲CSV,32,FALSE)="","",VLOOKUP(csv!$AJ83,範囲CSV,32,FALSE)))</f>
        <v/>
      </c>
      <c r="AI83" s="139" t="str">
        <f>IF($A83="","",IF(VLOOKUP(csv!$AJ83,範囲CSV,33,FALSE)="","",VLOOKUP(csv!$AJ83,範囲CSV,33,FALSE)))</f>
        <v/>
      </c>
      <c r="AJ83" s="139" t="str">
        <f>IF($A83="","",IF(VLOOKUP(csv!$AJ83,範囲CSV,34,FALSE)="","",VLOOKUP(csv!$AJ83,範囲CSV,34,FALSE)))</f>
        <v/>
      </c>
      <c r="AK83" s="139"/>
    </row>
    <row r="84" spans="1:37">
      <c r="A84" s="216" t="str">
        <f>IF(csv!AJ84&lt;=csv!A$401,csv!AO84,"")</f>
        <v/>
      </c>
      <c r="B84" s="216" t="str">
        <f>IF($A84="","",IF(VLOOKUP(csv!A$402,範囲CSV,2,FALSE)="","",VLOOKUP(csv!A$402,範囲CSV,2,FALSE)))</f>
        <v/>
      </c>
      <c r="C84" s="139" t="str">
        <f>IF($A84="","",IF(VLOOKUP(csv!$AJ84,範囲CSV,3,FALSE)="","",VLOOKUP(csv!$AJ84,範囲CSV,3,FALSE)))</f>
        <v/>
      </c>
      <c r="D84" s="139" t="str">
        <f>IF($A84="","",IF(VLOOKUP(csv!$AJ84,範囲CSV,4,FALSE)="","",VLOOKUP(csv!$AJ84,範囲CSV,4,FALSE)))</f>
        <v/>
      </c>
      <c r="E84" s="139" t="str">
        <f>IF($A84="","",IF(VLOOKUP(csv!$AJ84,範囲CSV,5,FALSE)="","",IF(VLOOKUP(csv!$AJ84,範囲CSV,5,FALSE)&gt;10000,"",VLOOKUP(csv!$AJ84,範囲CSV,5,FALSE))))</f>
        <v/>
      </c>
      <c r="F84" s="139" t="str">
        <f>IF($A84="","",IF(VLOOKUP(csv!$AJ84,範囲CSV,6,FALSE)="","",VLOOKUP(csv!$AJ84,範囲CSV,6,FALSE)))</f>
        <v/>
      </c>
      <c r="G84" s="139" t="str">
        <f>IF(A84="","",IF(VLOOKUP(csv!$AJ84,範囲CSV,7,FALSE)="","",VLOOKUP(csv!$AJ84,範囲CSV,7,FALSE)))</f>
        <v/>
      </c>
      <c r="H84" s="139" t="str">
        <f>IF($A84="","",IF(VLOOKUP(csv!$AJ84,範囲CSV,8,FALSE)="","",VLOOKUP(csv!$AJ84,範囲CSV,8,FALSE)))</f>
        <v/>
      </c>
      <c r="I84" s="216"/>
      <c r="J84" s="216"/>
      <c r="K84" s="139" t="str">
        <f>IF(A84="","",IF(VLOOKUP(csv!$AJ84,範囲CSV,9,FALSE)="","",VLOOKUP(csv!$AJ84,範囲CSV,9,FALSE)))</f>
        <v/>
      </c>
      <c r="L84" s="139" t="str">
        <f>IF($A84="","",IF(VLOOKUP(csv!$AJ84,範囲CSV,10,FALSE)="","",VLOOKUP(csv!$AJ84,範囲CSV,10,FALSE)))</f>
        <v/>
      </c>
      <c r="M84" s="216" t="str">
        <f t="shared" si="2"/>
        <v/>
      </c>
      <c r="N84" s="216" t="str">
        <f t="shared" si="3"/>
        <v/>
      </c>
      <c r="O84" s="139" t="str">
        <f>IF($A84="","",IF(VLOOKUP(csv!$AJ84,範囲CSV,13,FALSE)="","",VLOOKUP(csv!$AJ84,範囲CSV,13,FALSE)))</f>
        <v/>
      </c>
      <c r="P84" s="139" t="str">
        <f>IF($A84="","",IF(VLOOKUP(csv!$AJ84,範囲CSV,14,FALSE)="","",VLOOKUP(csv!$AJ84,範囲CSV,14,FALSE)))</f>
        <v/>
      </c>
      <c r="Q84" s="139" t="str">
        <f>IF($A84="","",IF(VLOOKUP(csv!$AJ84,範囲CSV,15,FALSE)="","",VLOOKUP(csv!$AJ84,範囲CSV,15,FALSE)))</f>
        <v/>
      </c>
      <c r="R84" s="139" t="str">
        <f>IF($A84="","",IF(VLOOKUP(csv!$AJ84,範囲CSV,16,FALSE)="","",VLOOKUP(csv!$AJ84,範囲CSV,16,FALSE)))</f>
        <v/>
      </c>
      <c r="S84" s="139" t="str">
        <f>IF($A84="","",IF(VLOOKUP(csv!$AJ84,範囲CSV,17,FALSE)="","",VLOOKUP(csv!$AJ84,範囲CSV,17,FALSE)))</f>
        <v/>
      </c>
      <c r="T84" s="139" t="str">
        <f>IF($A84="","",IF(VLOOKUP(csv!$AJ84,範囲CSV,18,FALSE)="","",VLOOKUP(csv!$AJ84,範囲CSV,18,FALSE)))</f>
        <v/>
      </c>
      <c r="U84" s="139" t="str">
        <f>IF($A84="","",IF(VLOOKUP(csv!$AJ84,範囲CSV,19,FALSE)="","",VLOOKUP(csv!$AJ84,範囲CSV,19,FALSE)))</f>
        <v/>
      </c>
      <c r="V84" s="139" t="str">
        <f>IF($A84="","",IF(VLOOKUP(csv!$AJ84,範囲CSV,20,FALSE)="","",VLOOKUP(csv!$AJ84,範囲CSV,20,FALSE)))</f>
        <v/>
      </c>
      <c r="W84" s="139" t="str">
        <f>IF($A84="","",IF(VLOOKUP(csv!$AJ84,範囲CSV,21,FALSE)="","",VLOOKUP(csv!$AJ84,範囲CSV,21,FALSE)))</f>
        <v/>
      </c>
      <c r="X84" s="139" t="str">
        <f>IF($A84="","",IF(VLOOKUP(csv!$AJ84,範囲CSV,22,FALSE)="","",VLOOKUP(csv!$AJ84,範囲CSV,22,FALSE)))</f>
        <v/>
      </c>
      <c r="Y84" s="139" t="str">
        <f>IF($A84="","",IF(VLOOKUP(csv!$AJ84,範囲CSV,23,FALSE)="","",VLOOKUP(csv!$AJ84,範囲CSV,23,FALSE)))</f>
        <v/>
      </c>
      <c r="Z84" s="139" t="str">
        <f>IF($A84="","",IF(VLOOKUP(csv!$AJ84,範囲CSV,24,FALSE)="","",VLOOKUP(csv!$AJ84,範囲CSV,24,FALSE)))</f>
        <v/>
      </c>
      <c r="AA84" s="139" t="str">
        <f>IF($A84="","",IF(VLOOKUP(csv!$AJ84,範囲CSV,25,FALSE)="","",VLOOKUP(csv!$AJ84,範囲CSV,25,FALSE)))</f>
        <v/>
      </c>
      <c r="AB84" s="139" t="str">
        <f>IF($A84="","",IF(VLOOKUP(csv!$AJ84,範囲CSV,26,FALSE)="","",VLOOKUP(csv!$AJ84,範囲CSV,26,FALSE)))</f>
        <v/>
      </c>
      <c r="AC84" s="139" t="str">
        <f>IF($A84="","",IF(VLOOKUP(csv!$AJ84,範囲CSV,27,FALSE)="","",VLOOKUP(csv!$AJ84,範囲CSV,27,FALSE)))</f>
        <v/>
      </c>
      <c r="AD84" s="139" t="str">
        <f>IF($A84="","",IF(VLOOKUP(csv!$AJ84,範囲CSV,28,FALSE)="","",VLOOKUP(csv!$AJ84,範囲CSV,28,FALSE)))</f>
        <v/>
      </c>
      <c r="AE84" s="139" t="str">
        <f>IF($A84="","",IF(VLOOKUP(csv!$AJ84,範囲CSV,29,FALSE)="","",VLOOKUP(csv!$AJ84,範囲CSV,29,FALSE)))</f>
        <v/>
      </c>
      <c r="AF84" s="139" t="str">
        <f>IF($A84="","",IF(VLOOKUP(csv!$AJ84,範囲CSV,30,FALSE)="","",VLOOKUP(csv!$AJ84,範囲CSV,30,FALSE)))</f>
        <v/>
      </c>
      <c r="AG84" s="139" t="str">
        <f>IF($A84="","",IF(VLOOKUP(csv!$AJ84,範囲CSV,31,FALSE)="","",VLOOKUP(csv!$AJ84,範囲CSV,31,FALSE)))</f>
        <v/>
      </c>
      <c r="AH84" s="139" t="str">
        <f>IF($A84="","",IF(VLOOKUP(csv!$AJ84,範囲CSV,32,FALSE)="","",VLOOKUP(csv!$AJ84,範囲CSV,32,FALSE)))</f>
        <v/>
      </c>
      <c r="AI84" s="139" t="str">
        <f>IF($A84="","",IF(VLOOKUP(csv!$AJ84,範囲CSV,33,FALSE)="","",VLOOKUP(csv!$AJ84,範囲CSV,33,FALSE)))</f>
        <v/>
      </c>
      <c r="AJ84" s="139" t="str">
        <f>IF($A84="","",IF(VLOOKUP(csv!$AJ84,範囲CSV,34,FALSE)="","",VLOOKUP(csv!$AJ84,範囲CSV,34,FALSE)))</f>
        <v/>
      </c>
      <c r="AK84" s="139"/>
    </row>
    <row r="85" spans="1:37">
      <c r="A85" s="216" t="str">
        <f>IF(csv!AJ85&lt;=csv!A$401,csv!AO85,"")</f>
        <v/>
      </c>
      <c r="B85" s="216" t="str">
        <f>IF($A85="","",IF(VLOOKUP(csv!A$402,範囲CSV,2,FALSE)="","",VLOOKUP(csv!A$402,範囲CSV,2,FALSE)))</f>
        <v/>
      </c>
      <c r="C85" s="139" t="str">
        <f>IF($A85="","",IF(VLOOKUP(csv!$AJ85,範囲CSV,3,FALSE)="","",VLOOKUP(csv!$AJ85,範囲CSV,3,FALSE)))</f>
        <v/>
      </c>
      <c r="D85" s="139" t="str">
        <f>IF($A85="","",IF(VLOOKUP(csv!$AJ85,範囲CSV,4,FALSE)="","",VLOOKUP(csv!$AJ85,範囲CSV,4,FALSE)))</f>
        <v/>
      </c>
      <c r="E85" s="139" t="str">
        <f>IF($A85="","",IF(VLOOKUP(csv!$AJ85,範囲CSV,5,FALSE)="","",IF(VLOOKUP(csv!$AJ85,範囲CSV,5,FALSE)&gt;10000,"",VLOOKUP(csv!$AJ85,範囲CSV,5,FALSE))))</f>
        <v/>
      </c>
      <c r="F85" s="139" t="str">
        <f>IF($A85="","",IF(VLOOKUP(csv!$AJ85,範囲CSV,6,FALSE)="","",VLOOKUP(csv!$AJ85,範囲CSV,6,FALSE)))</f>
        <v/>
      </c>
      <c r="G85" s="139" t="str">
        <f>IF(A85="","",IF(VLOOKUP(csv!$AJ85,範囲CSV,7,FALSE)="","",VLOOKUP(csv!$AJ85,範囲CSV,7,FALSE)))</f>
        <v/>
      </c>
      <c r="H85" s="139" t="str">
        <f>IF($A85="","",IF(VLOOKUP(csv!$AJ85,範囲CSV,8,FALSE)="","",VLOOKUP(csv!$AJ85,範囲CSV,8,FALSE)))</f>
        <v/>
      </c>
      <c r="I85" s="216"/>
      <c r="J85" s="216"/>
      <c r="K85" s="139" t="str">
        <f>IF(A85="","",IF(VLOOKUP(csv!$AJ85,範囲CSV,9,FALSE)="","",VLOOKUP(csv!$AJ85,範囲CSV,9,FALSE)))</f>
        <v/>
      </c>
      <c r="L85" s="139" t="str">
        <f>IF($A85="","",IF(VLOOKUP(csv!$AJ85,範囲CSV,10,FALSE)="","",VLOOKUP(csv!$AJ85,範囲CSV,10,FALSE)))</f>
        <v/>
      </c>
      <c r="M85" s="216" t="str">
        <f t="shared" si="2"/>
        <v/>
      </c>
      <c r="N85" s="216" t="str">
        <f t="shared" si="3"/>
        <v/>
      </c>
      <c r="O85" s="139" t="str">
        <f>IF($A85="","",IF(VLOOKUP(csv!$AJ85,範囲CSV,13,FALSE)="","",VLOOKUP(csv!$AJ85,範囲CSV,13,FALSE)))</f>
        <v/>
      </c>
      <c r="P85" s="139" t="str">
        <f>IF($A85="","",IF(VLOOKUP(csv!$AJ85,範囲CSV,14,FALSE)="","",VLOOKUP(csv!$AJ85,範囲CSV,14,FALSE)))</f>
        <v/>
      </c>
      <c r="Q85" s="139" t="str">
        <f>IF($A85="","",IF(VLOOKUP(csv!$AJ85,範囲CSV,15,FALSE)="","",VLOOKUP(csv!$AJ85,範囲CSV,15,FALSE)))</f>
        <v/>
      </c>
      <c r="R85" s="139" t="str">
        <f>IF($A85="","",IF(VLOOKUP(csv!$AJ85,範囲CSV,16,FALSE)="","",VLOOKUP(csv!$AJ85,範囲CSV,16,FALSE)))</f>
        <v/>
      </c>
      <c r="S85" s="139" t="str">
        <f>IF($A85="","",IF(VLOOKUP(csv!$AJ85,範囲CSV,17,FALSE)="","",VLOOKUP(csv!$AJ85,範囲CSV,17,FALSE)))</f>
        <v/>
      </c>
      <c r="T85" s="139" t="str">
        <f>IF($A85="","",IF(VLOOKUP(csv!$AJ85,範囲CSV,18,FALSE)="","",VLOOKUP(csv!$AJ85,範囲CSV,18,FALSE)))</f>
        <v/>
      </c>
      <c r="U85" s="139" t="str">
        <f>IF($A85="","",IF(VLOOKUP(csv!$AJ85,範囲CSV,19,FALSE)="","",VLOOKUP(csv!$AJ85,範囲CSV,19,FALSE)))</f>
        <v/>
      </c>
      <c r="V85" s="139" t="str">
        <f>IF($A85="","",IF(VLOOKUP(csv!$AJ85,範囲CSV,20,FALSE)="","",VLOOKUP(csv!$AJ85,範囲CSV,20,FALSE)))</f>
        <v/>
      </c>
      <c r="W85" s="139" t="str">
        <f>IF($A85="","",IF(VLOOKUP(csv!$AJ85,範囲CSV,21,FALSE)="","",VLOOKUP(csv!$AJ85,範囲CSV,21,FALSE)))</f>
        <v/>
      </c>
      <c r="X85" s="139" t="str">
        <f>IF($A85="","",IF(VLOOKUP(csv!$AJ85,範囲CSV,22,FALSE)="","",VLOOKUP(csv!$AJ85,範囲CSV,22,FALSE)))</f>
        <v/>
      </c>
      <c r="Y85" s="139" t="str">
        <f>IF($A85="","",IF(VLOOKUP(csv!$AJ85,範囲CSV,23,FALSE)="","",VLOOKUP(csv!$AJ85,範囲CSV,23,FALSE)))</f>
        <v/>
      </c>
      <c r="Z85" s="139" t="str">
        <f>IF($A85="","",IF(VLOOKUP(csv!$AJ85,範囲CSV,24,FALSE)="","",VLOOKUP(csv!$AJ85,範囲CSV,24,FALSE)))</f>
        <v/>
      </c>
      <c r="AA85" s="139" t="str">
        <f>IF($A85="","",IF(VLOOKUP(csv!$AJ85,範囲CSV,25,FALSE)="","",VLOOKUP(csv!$AJ85,範囲CSV,25,FALSE)))</f>
        <v/>
      </c>
      <c r="AB85" s="139" t="str">
        <f>IF($A85="","",IF(VLOOKUP(csv!$AJ85,範囲CSV,26,FALSE)="","",VLOOKUP(csv!$AJ85,範囲CSV,26,FALSE)))</f>
        <v/>
      </c>
      <c r="AC85" s="139" t="str">
        <f>IF($A85="","",IF(VLOOKUP(csv!$AJ85,範囲CSV,27,FALSE)="","",VLOOKUP(csv!$AJ85,範囲CSV,27,FALSE)))</f>
        <v/>
      </c>
      <c r="AD85" s="139" t="str">
        <f>IF($A85="","",IF(VLOOKUP(csv!$AJ85,範囲CSV,28,FALSE)="","",VLOOKUP(csv!$AJ85,範囲CSV,28,FALSE)))</f>
        <v/>
      </c>
      <c r="AE85" s="139" t="str">
        <f>IF($A85="","",IF(VLOOKUP(csv!$AJ85,範囲CSV,29,FALSE)="","",VLOOKUP(csv!$AJ85,範囲CSV,29,FALSE)))</f>
        <v/>
      </c>
      <c r="AF85" s="139" t="str">
        <f>IF($A85="","",IF(VLOOKUP(csv!$AJ85,範囲CSV,30,FALSE)="","",VLOOKUP(csv!$AJ85,範囲CSV,30,FALSE)))</f>
        <v/>
      </c>
      <c r="AG85" s="139" t="str">
        <f>IF($A85="","",IF(VLOOKUP(csv!$AJ85,範囲CSV,31,FALSE)="","",VLOOKUP(csv!$AJ85,範囲CSV,31,FALSE)))</f>
        <v/>
      </c>
      <c r="AH85" s="139" t="str">
        <f>IF($A85="","",IF(VLOOKUP(csv!$AJ85,範囲CSV,32,FALSE)="","",VLOOKUP(csv!$AJ85,範囲CSV,32,FALSE)))</f>
        <v/>
      </c>
      <c r="AI85" s="139" t="str">
        <f>IF($A85="","",IF(VLOOKUP(csv!$AJ85,範囲CSV,33,FALSE)="","",VLOOKUP(csv!$AJ85,範囲CSV,33,FALSE)))</f>
        <v/>
      </c>
      <c r="AJ85" s="139" t="str">
        <f>IF($A85="","",IF(VLOOKUP(csv!$AJ85,範囲CSV,34,FALSE)="","",VLOOKUP(csv!$AJ85,範囲CSV,34,FALSE)))</f>
        <v/>
      </c>
      <c r="AK85" s="139"/>
    </row>
    <row r="86" spans="1:37">
      <c r="A86" s="216" t="str">
        <f>IF(csv!AJ86&lt;=csv!A$401,csv!AO86,"")</f>
        <v/>
      </c>
      <c r="B86" s="216" t="str">
        <f>IF($A86="","",IF(VLOOKUP(csv!A$402,範囲CSV,2,FALSE)="","",VLOOKUP(csv!A$402,範囲CSV,2,FALSE)))</f>
        <v/>
      </c>
      <c r="C86" s="139" t="str">
        <f>IF($A86="","",IF(VLOOKUP(csv!$AJ86,範囲CSV,3,FALSE)="","",VLOOKUP(csv!$AJ86,範囲CSV,3,FALSE)))</f>
        <v/>
      </c>
      <c r="D86" s="139" t="str">
        <f>IF($A86="","",IF(VLOOKUP(csv!$AJ86,範囲CSV,4,FALSE)="","",VLOOKUP(csv!$AJ86,範囲CSV,4,FALSE)))</f>
        <v/>
      </c>
      <c r="E86" s="139" t="str">
        <f>IF($A86="","",IF(VLOOKUP(csv!$AJ86,範囲CSV,5,FALSE)="","",IF(VLOOKUP(csv!$AJ86,範囲CSV,5,FALSE)&gt;10000,"",VLOOKUP(csv!$AJ86,範囲CSV,5,FALSE))))</f>
        <v/>
      </c>
      <c r="F86" s="139" t="str">
        <f>IF($A86="","",IF(VLOOKUP(csv!$AJ86,範囲CSV,6,FALSE)="","",VLOOKUP(csv!$AJ86,範囲CSV,6,FALSE)))</f>
        <v/>
      </c>
      <c r="G86" s="139" t="str">
        <f>IF(A86="","",IF(VLOOKUP(csv!$AJ86,範囲CSV,7,FALSE)="","",VLOOKUP(csv!$AJ86,範囲CSV,7,FALSE)))</f>
        <v/>
      </c>
      <c r="H86" s="139" t="str">
        <f>IF($A86="","",IF(VLOOKUP(csv!$AJ86,範囲CSV,8,FALSE)="","",VLOOKUP(csv!$AJ86,範囲CSV,8,FALSE)))</f>
        <v/>
      </c>
      <c r="I86" s="216"/>
      <c r="J86" s="216"/>
      <c r="K86" s="139" t="str">
        <f>IF(A86="","",IF(VLOOKUP(csv!$AJ86,範囲CSV,9,FALSE)="","",VLOOKUP(csv!$AJ86,範囲CSV,9,FALSE)))</f>
        <v/>
      </c>
      <c r="L86" s="139" t="str">
        <f>IF($A86="","",IF(VLOOKUP(csv!$AJ86,範囲CSV,10,FALSE)="","",VLOOKUP(csv!$AJ86,範囲CSV,10,FALSE)))</f>
        <v/>
      </c>
      <c r="M86" s="216" t="str">
        <f t="shared" si="2"/>
        <v/>
      </c>
      <c r="N86" s="216" t="str">
        <f t="shared" si="3"/>
        <v/>
      </c>
      <c r="O86" s="139" t="str">
        <f>IF($A86="","",IF(VLOOKUP(csv!$AJ86,範囲CSV,13,FALSE)="","",VLOOKUP(csv!$AJ86,範囲CSV,13,FALSE)))</f>
        <v/>
      </c>
      <c r="P86" s="139" t="str">
        <f>IF($A86="","",IF(VLOOKUP(csv!$AJ86,範囲CSV,14,FALSE)="","",VLOOKUP(csv!$AJ86,範囲CSV,14,FALSE)))</f>
        <v/>
      </c>
      <c r="Q86" s="139" t="str">
        <f>IF($A86="","",IF(VLOOKUP(csv!$AJ86,範囲CSV,15,FALSE)="","",VLOOKUP(csv!$AJ86,範囲CSV,15,FALSE)))</f>
        <v/>
      </c>
      <c r="R86" s="139" t="str">
        <f>IF($A86="","",IF(VLOOKUP(csv!$AJ86,範囲CSV,16,FALSE)="","",VLOOKUP(csv!$AJ86,範囲CSV,16,FALSE)))</f>
        <v/>
      </c>
      <c r="S86" s="139" t="str">
        <f>IF($A86="","",IF(VLOOKUP(csv!$AJ86,範囲CSV,17,FALSE)="","",VLOOKUP(csv!$AJ86,範囲CSV,17,FALSE)))</f>
        <v/>
      </c>
      <c r="T86" s="139" t="str">
        <f>IF($A86="","",IF(VLOOKUP(csv!$AJ86,範囲CSV,18,FALSE)="","",VLOOKUP(csv!$AJ86,範囲CSV,18,FALSE)))</f>
        <v/>
      </c>
      <c r="U86" s="139" t="str">
        <f>IF($A86="","",IF(VLOOKUP(csv!$AJ86,範囲CSV,19,FALSE)="","",VLOOKUP(csv!$AJ86,範囲CSV,19,FALSE)))</f>
        <v/>
      </c>
      <c r="V86" s="139" t="str">
        <f>IF($A86="","",IF(VLOOKUP(csv!$AJ86,範囲CSV,20,FALSE)="","",VLOOKUP(csv!$AJ86,範囲CSV,20,FALSE)))</f>
        <v/>
      </c>
      <c r="W86" s="139" t="str">
        <f>IF($A86="","",IF(VLOOKUP(csv!$AJ86,範囲CSV,21,FALSE)="","",VLOOKUP(csv!$AJ86,範囲CSV,21,FALSE)))</f>
        <v/>
      </c>
      <c r="X86" s="139" t="str">
        <f>IF($A86="","",IF(VLOOKUP(csv!$AJ86,範囲CSV,22,FALSE)="","",VLOOKUP(csv!$AJ86,範囲CSV,22,FALSE)))</f>
        <v/>
      </c>
      <c r="Y86" s="139" t="str">
        <f>IF($A86="","",IF(VLOOKUP(csv!$AJ86,範囲CSV,23,FALSE)="","",VLOOKUP(csv!$AJ86,範囲CSV,23,FALSE)))</f>
        <v/>
      </c>
      <c r="Z86" s="139" t="str">
        <f>IF($A86="","",IF(VLOOKUP(csv!$AJ86,範囲CSV,24,FALSE)="","",VLOOKUP(csv!$AJ86,範囲CSV,24,FALSE)))</f>
        <v/>
      </c>
      <c r="AA86" s="139" t="str">
        <f>IF($A86="","",IF(VLOOKUP(csv!$AJ86,範囲CSV,25,FALSE)="","",VLOOKUP(csv!$AJ86,範囲CSV,25,FALSE)))</f>
        <v/>
      </c>
      <c r="AB86" s="139" t="str">
        <f>IF($A86="","",IF(VLOOKUP(csv!$AJ86,範囲CSV,26,FALSE)="","",VLOOKUP(csv!$AJ86,範囲CSV,26,FALSE)))</f>
        <v/>
      </c>
      <c r="AC86" s="139" t="str">
        <f>IF($A86="","",IF(VLOOKUP(csv!$AJ86,範囲CSV,27,FALSE)="","",VLOOKUP(csv!$AJ86,範囲CSV,27,FALSE)))</f>
        <v/>
      </c>
      <c r="AD86" s="139" t="str">
        <f>IF($A86="","",IF(VLOOKUP(csv!$AJ86,範囲CSV,28,FALSE)="","",VLOOKUP(csv!$AJ86,範囲CSV,28,FALSE)))</f>
        <v/>
      </c>
      <c r="AE86" s="139" t="str">
        <f>IF($A86="","",IF(VLOOKUP(csv!$AJ86,範囲CSV,29,FALSE)="","",VLOOKUP(csv!$AJ86,範囲CSV,29,FALSE)))</f>
        <v/>
      </c>
      <c r="AF86" s="139" t="str">
        <f>IF($A86="","",IF(VLOOKUP(csv!$AJ86,範囲CSV,30,FALSE)="","",VLOOKUP(csv!$AJ86,範囲CSV,30,FALSE)))</f>
        <v/>
      </c>
      <c r="AG86" s="139" t="str">
        <f>IF($A86="","",IF(VLOOKUP(csv!$AJ86,範囲CSV,31,FALSE)="","",VLOOKUP(csv!$AJ86,範囲CSV,31,FALSE)))</f>
        <v/>
      </c>
      <c r="AH86" s="139" t="str">
        <f>IF($A86="","",IF(VLOOKUP(csv!$AJ86,範囲CSV,32,FALSE)="","",VLOOKUP(csv!$AJ86,範囲CSV,32,FALSE)))</f>
        <v/>
      </c>
      <c r="AI86" s="139" t="str">
        <f>IF($A86="","",IF(VLOOKUP(csv!$AJ86,範囲CSV,33,FALSE)="","",VLOOKUP(csv!$AJ86,範囲CSV,33,FALSE)))</f>
        <v/>
      </c>
      <c r="AJ86" s="139" t="str">
        <f>IF($A86="","",IF(VLOOKUP(csv!$AJ86,範囲CSV,34,FALSE)="","",VLOOKUP(csv!$AJ86,範囲CSV,34,FALSE)))</f>
        <v/>
      </c>
      <c r="AK86" s="139"/>
    </row>
    <row r="87" spans="1:37">
      <c r="A87" s="216" t="str">
        <f>IF(csv!AJ87&lt;=csv!A$401,csv!AO87,"")</f>
        <v/>
      </c>
      <c r="B87" s="216" t="str">
        <f>IF($A87="","",IF(VLOOKUP(csv!A$402,範囲CSV,2,FALSE)="","",VLOOKUP(csv!A$402,範囲CSV,2,FALSE)))</f>
        <v/>
      </c>
      <c r="C87" s="139" t="str">
        <f>IF($A87="","",IF(VLOOKUP(csv!$AJ87,範囲CSV,3,FALSE)="","",VLOOKUP(csv!$AJ87,範囲CSV,3,FALSE)))</f>
        <v/>
      </c>
      <c r="D87" s="139" t="str">
        <f>IF($A87="","",IF(VLOOKUP(csv!$AJ87,範囲CSV,4,FALSE)="","",VLOOKUP(csv!$AJ87,範囲CSV,4,FALSE)))</f>
        <v/>
      </c>
      <c r="E87" s="139" t="str">
        <f>IF($A87="","",IF(VLOOKUP(csv!$AJ87,範囲CSV,5,FALSE)="","",IF(VLOOKUP(csv!$AJ87,範囲CSV,5,FALSE)&gt;10000,"",VLOOKUP(csv!$AJ87,範囲CSV,5,FALSE))))</f>
        <v/>
      </c>
      <c r="F87" s="139" t="str">
        <f>IF($A87="","",IF(VLOOKUP(csv!$AJ87,範囲CSV,6,FALSE)="","",VLOOKUP(csv!$AJ87,範囲CSV,6,FALSE)))</f>
        <v/>
      </c>
      <c r="G87" s="139" t="str">
        <f>IF(A87="","",IF(VLOOKUP(csv!$AJ87,範囲CSV,7,FALSE)="","",VLOOKUP(csv!$AJ87,範囲CSV,7,FALSE)))</f>
        <v/>
      </c>
      <c r="H87" s="139" t="str">
        <f>IF($A87="","",IF(VLOOKUP(csv!$AJ87,範囲CSV,8,FALSE)="","",VLOOKUP(csv!$AJ87,範囲CSV,8,FALSE)))</f>
        <v/>
      </c>
      <c r="I87" s="216"/>
      <c r="J87" s="216"/>
      <c r="K87" s="139" t="str">
        <f>IF(A87="","",IF(VLOOKUP(csv!$AJ87,範囲CSV,9,FALSE)="","",VLOOKUP(csv!$AJ87,範囲CSV,9,FALSE)))</f>
        <v/>
      </c>
      <c r="L87" s="139" t="str">
        <f>IF($A87="","",IF(VLOOKUP(csv!$AJ87,範囲CSV,10,FALSE)="","",VLOOKUP(csv!$AJ87,範囲CSV,10,FALSE)))</f>
        <v/>
      </c>
      <c r="M87" s="216" t="str">
        <f t="shared" si="2"/>
        <v/>
      </c>
      <c r="N87" s="216" t="str">
        <f t="shared" si="3"/>
        <v/>
      </c>
      <c r="O87" s="139" t="str">
        <f>IF($A87="","",IF(VLOOKUP(csv!$AJ87,範囲CSV,13,FALSE)="","",VLOOKUP(csv!$AJ87,範囲CSV,13,FALSE)))</f>
        <v/>
      </c>
      <c r="P87" s="139" t="str">
        <f>IF($A87="","",IF(VLOOKUP(csv!$AJ87,範囲CSV,14,FALSE)="","",VLOOKUP(csv!$AJ87,範囲CSV,14,FALSE)))</f>
        <v/>
      </c>
      <c r="Q87" s="139" t="str">
        <f>IF($A87="","",IF(VLOOKUP(csv!$AJ87,範囲CSV,15,FALSE)="","",VLOOKUP(csv!$AJ87,範囲CSV,15,FALSE)))</f>
        <v/>
      </c>
      <c r="R87" s="139" t="str">
        <f>IF($A87="","",IF(VLOOKUP(csv!$AJ87,範囲CSV,16,FALSE)="","",VLOOKUP(csv!$AJ87,範囲CSV,16,FALSE)))</f>
        <v/>
      </c>
      <c r="S87" s="139" t="str">
        <f>IF($A87="","",IF(VLOOKUP(csv!$AJ87,範囲CSV,17,FALSE)="","",VLOOKUP(csv!$AJ87,範囲CSV,17,FALSE)))</f>
        <v/>
      </c>
      <c r="T87" s="139" t="str">
        <f>IF($A87="","",IF(VLOOKUP(csv!$AJ87,範囲CSV,18,FALSE)="","",VLOOKUP(csv!$AJ87,範囲CSV,18,FALSE)))</f>
        <v/>
      </c>
      <c r="U87" s="139" t="str">
        <f>IF($A87="","",IF(VLOOKUP(csv!$AJ87,範囲CSV,19,FALSE)="","",VLOOKUP(csv!$AJ87,範囲CSV,19,FALSE)))</f>
        <v/>
      </c>
      <c r="V87" s="139" t="str">
        <f>IF($A87="","",IF(VLOOKUP(csv!$AJ87,範囲CSV,20,FALSE)="","",VLOOKUP(csv!$AJ87,範囲CSV,20,FALSE)))</f>
        <v/>
      </c>
      <c r="W87" s="139" t="str">
        <f>IF($A87="","",IF(VLOOKUP(csv!$AJ87,範囲CSV,21,FALSE)="","",VLOOKUP(csv!$AJ87,範囲CSV,21,FALSE)))</f>
        <v/>
      </c>
      <c r="X87" s="139" t="str">
        <f>IF($A87="","",IF(VLOOKUP(csv!$AJ87,範囲CSV,22,FALSE)="","",VLOOKUP(csv!$AJ87,範囲CSV,22,FALSE)))</f>
        <v/>
      </c>
      <c r="Y87" s="139" t="str">
        <f>IF($A87="","",IF(VLOOKUP(csv!$AJ87,範囲CSV,23,FALSE)="","",VLOOKUP(csv!$AJ87,範囲CSV,23,FALSE)))</f>
        <v/>
      </c>
      <c r="Z87" s="139" t="str">
        <f>IF($A87="","",IF(VLOOKUP(csv!$AJ87,範囲CSV,24,FALSE)="","",VLOOKUP(csv!$AJ87,範囲CSV,24,FALSE)))</f>
        <v/>
      </c>
      <c r="AA87" s="139" t="str">
        <f>IF($A87="","",IF(VLOOKUP(csv!$AJ87,範囲CSV,25,FALSE)="","",VLOOKUP(csv!$AJ87,範囲CSV,25,FALSE)))</f>
        <v/>
      </c>
      <c r="AB87" s="139" t="str">
        <f>IF($A87="","",IF(VLOOKUP(csv!$AJ87,範囲CSV,26,FALSE)="","",VLOOKUP(csv!$AJ87,範囲CSV,26,FALSE)))</f>
        <v/>
      </c>
      <c r="AC87" s="139" t="str">
        <f>IF($A87="","",IF(VLOOKUP(csv!$AJ87,範囲CSV,27,FALSE)="","",VLOOKUP(csv!$AJ87,範囲CSV,27,FALSE)))</f>
        <v/>
      </c>
      <c r="AD87" s="139" t="str">
        <f>IF($A87="","",IF(VLOOKUP(csv!$AJ87,範囲CSV,28,FALSE)="","",VLOOKUP(csv!$AJ87,範囲CSV,28,FALSE)))</f>
        <v/>
      </c>
      <c r="AE87" s="139" t="str">
        <f>IF($A87="","",IF(VLOOKUP(csv!$AJ87,範囲CSV,29,FALSE)="","",VLOOKUP(csv!$AJ87,範囲CSV,29,FALSE)))</f>
        <v/>
      </c>
      <c r="AF87" s="139" t="str">
        <f>IF($A87="","",IF(VLOOKUP(csv!$AJ87,範囲CSV,30,FALSE)="","",VLOOKUP(csv!$AJ87,範囲CSV,30,FALSE)))</f>
        <v/>
      </c>
      <c r="AG87" s="139" t="str">
        <f>IF($A87="","",IF(VLOOKUP(csv!$AJ87,範囲CSV,31,FALSE)="","",VLOOKUP(csv!$AJ87,範囲CSV,31,FALSE)))</f>
        <v/>
      </c>
      <c r="AH87" s="139" t="str">
        <f>IF($A87="","",IF(VLOOKUP(csv!$AJ87,範囲CSV,32,FALSE)="","",VLOOKUP(csv!$AJ87,範囲CSV,32,FALSE)))</f>
        <v/>
      </c>
      <c r="AI87" s="139" t="str">
        <f>IF($A87="","",IF(VLOOKUP(csv!$AJ87,範囲CSV,33,FALSE)="","",VLOOKUP(csv!$AJ87,範囲CSV,33,FALSE)))</f>
        <v/>
      </c>
      <c r="AJ87" s="139" t="str">
        <f>IF($A87="","",IF(VLOOKUP(csv!$AJ87,範囲CSV,34,FALSE)="","",VLOOKUP(csv!$AJ87,範囲CSV,34,FALSE)))</f>
        <v/>
      </c>
      <c r="AK87" s="139"/>
    </row>
    <row r="88" spans="1:37">
      <c r="A88" s="216" t="str">
        <f>IF(csv!AJ88&lt;=csv!A$401,csv!AO88,"")</f>
        <v/>
      </c>
      <c r="B88" s="216" t="str">
        <f>IF($A88="","",IF(VLOOKUP(csv!A$402,範囲CSV,2,FALSE)="","",VLOOKUP(csv!A$402,範囲CSV,2,FALSE)))</f>
        <v/>
      </c>
      <c r="C88" s="139" t="str">
        <f>IF($A88="","",IF(VLOOKUP(csv!$AJ88,範囲CSV,3,FALSE)="","",VLOOKUP(csv!$AJ88,範囲CSV,3,FALSE)))</f>
        <v/>
      </c>
      <c r="D88" s="139" t="str">
        <f>IF($A88="","",IF(VLOOKUP(csv!$AJ88,範囲CSV,4,FALSE)="","",VLOOKUP(csv!$AJ88,範囲CSV,4,FALSE)))</f>
        <v/>
      </c>
      <c r="E88" s="139" t="str">
        <f>IF($A88="","",IF(VLOOKUP(csv!$AJ88,範囲CSV,5,FALSE)="","",IF(VLOOKUP(csv!$AJ88,範囲CSV,5,FALSE)&gt;10000,"",VLOOKUP(csv!$AJ88,範囲CSV,5,FALSE))))</f>
        <v/>
      </c>
      <c r="F88" s="139" t="str">
        <f>IF($A88="","",IF(VLOOKUP(csv!$AJ88,範囲CSV,6,FALSE)="","",VLOOKUP(csv!$AJ88,範囲CSV,6,FALSE)))</f>
        <v/>
      </c>
      <c r="G88" s="139" t="str">
        <f>IF(A88="","",IF(VLOOKUP(csv!$AJ88,範囲CSV,7,FALSE)="","",VLOOKUP(csv!$AJ88,範囲CSV,7,FALSE)))</f>
        <v/>
      </c>
      <c r="H88" s="139" t="str">
        <f>IF($A88="","",IF(VLOOKUP(csv!$AJ88,範囲CSV,8,FALSE)="","",VLOOKUP(csv!$AJ88,範囲CSV,8,FALSE)))</f>
        <v/>
      </c>
      <c r="I88" s="216"/>
      <c r="J88" s="216"/>
      <c r="K88" s="139" t="str">
        <f>IF(A88="","",IF(VLOOKUP(csv!$AJ88,範囲CSV,9,FALSE)="","",VLOOKUP(csv!$AJ88,範囲CSV,9,FALSE)))</f>
        <v/>
      </c>
      <c r="L88" s="139" t="str">
        <f>IF($A88="","",IF(VLOOKUP(csv!$AJ88,範囲CSV,10,FALSE)="","",VLOOKUP(csv!$AJ88,範囲CSV,10,FALSE)))</f>
        <v/>
      </c>
      <c r="M88" s="216" t="str">
        <f t="shared" si="2"/>
        <v/>
      </c>
      <c r="N88" s="216" t="str">
        <f t="shared" si="3"/>
        <v/>
      </c>
      <c r="O88" s="139" t="str">
        <f>IF($A88="","",IF(VLOOKUP(csv!$AJ88,範囲CSV,13,FALSE)="","",VLOOKUP(csv!$AJ88,範囲CSV,13,FALSE)))</f>
        <v/>
      </c>
      <c r="P88" s="139" t="str">
        <f>IF($A88="","",IF(VLOOKUP(csv!$AJ88,範囲CSV,14,FALSE)="","",VLOOKUP(csv!$AJ88,範囲CSV,14,FALSE)))</f>
        <v/>
      </c>
      <c r="Q88" s="139" t="str">
        <f>IF($A88="","",IF(VLOOKUP(csv!$AJ88,範囲CSV,15,FALSE)="","",VLOOKUP(csv!$AJ88,範囲CSV,15,FALSE)))</f>
        <v/>
      </c>
      <c r="R88" s="139" t="str">
        <f>IF($A88="","",IF(VLOOKUP(csv!$AJ88,範囲CSV,16,FALSE)="","",VLOOKUP(csv!$AJ88,範囲CSV,16,FALSE)))</f>
        <v/>
      </c>
      <c r="S88" s="139" t="str">
        <f>IF($A88="","",IF(VLOOKUP(csv!$AJ88,範囲CSV,17,FALSE)="","",VLOOKUP(csv!$AJ88,範囲CSV,17,FALSE)))</f>
        <v/>
      </c>
      <c r="T88" s="139" t="str">
        <f>IF($A88="","",IF(VLOOKUP(csv!$AJ88,範囲CSV,18,FALSE)="","",VLOOKUP(csv!$AJ88,範囲CSV,18,FALSE)))</f>
        <v/>
      </c>
      <c r="U88" s="139" t="str">
        <f>IF($A88="","",IF(VLOOKUP(csv!$AJ88,範囲CSV,19,FALSE)="","",VLOOKUP(csv!$AJ88,範囲CSV,19,FALSE)))</f>
        <v/>
      </c>
      <c r="V88" s="139" t="str">
        <f>IF($A88="","",IF(VLOOKUP(csv!$AJ88,範囲CSV,20,FALSE)="","",VLOOKUP(csv!$AJ88,範囲CSV,20,FALSE)))</f>
        <v/>
      </c>
      <c r="W88" s="139" t="str">
        <f>IF($A88="","",IF(VLOOKUP(csv!$AJ88,範囲CSV,21,FALSE)="","",VLOOKUP(csv!$AJ88,範囲CSV,21,FALSE)))</f>
        <v/>
      </c>
      <c r="X88" s="139" t="str">
        <f>IF($A88="","",IF(VLOOKUP(csv!$AJ88,範囲CSV,22,FALSE)="","",VLOOKUP(csv!$AJ88,範囲CSV,22,FALSE)))</f>
        <v/>
      </c>
      <c r="Y88" s="139" t="str">
        <f>IF($A88="","",IF(VLOOKUP(csv!$AJ88,範囲CSV,23,FALSE)="","",VLOOKUP(csv!$AJ88,範囲CSV,23,FALSE)))</f>
        <v/>
      </c>
      <c r="Z88" s="139" t="str">
        <f>IF($A88="","",IF(VLOOKUP(csv!$AJ88,範囲CSV,24,FALSE)="","",VLOOKUP(csv!$AJ88,範囲CSV,24,FALSE)))</f>
        <v/>
      </c>
      <c r="AA88" s="139" t="str">
        <f>IF($A88="","",IF(VLOOKUP(csv!$AJ88,範囲CSV,25,FALSE)="","",VLOOKUP(csv!$AJ88,範囲CSV,25,FALSE)))</f>
        <v/>
      </c>
      <c r="AB88" s="139" t="str">
        <f>IF($A88="","",IF(VLOOKUP(csv!$AJ88,範囲CSV,26,FALSE)="","",VLOOKUP(csv!$AJ88,範囲CSV,26,FALSE)))</f>
        <v/>
      </c>
      <c r="AC88" s="139" t="str">
        <f>IF($A88="","",IF(VLOOKUP(csv!$AJ88,範囲CSV,27,FALSE)="","",VLOOKUP(csv!$AJ88,範囲CSV,27,FALSE)))</f>
        <v/>
      </c>
      <c r="AD88" s="139" t="str">
        <f>IF($A88="","",IF(VLOOKUP(csv!$AJ88,範囲CSV,28,FALSE)="","",VLOOKUP(csv!$AJ88,範囲CSV,28,FALSE)))</f>
        <v/>
      </c>
      <c r="AE88" s="139" t="str">
        <f>IF($A88="","",IF(VLOOKUP(csv!$AJ88,範囲CSV,29,FALSE)="","",VLOOKUP(csv!$AJ88,範囲CSV,29,FALSE)))</f>
        <v/>
      </c>
      <c r="AF88" s="139" t="str">
        <f>IF($A88="","",IF(VLOOKUP(csv!$AJ88,範囲CSV,30,FALSE)="","",VLOOKUP(csv!$AJ88,範囲CSV,30,FALSE)))</f>
        <v/>
      </c>
      <c r="AG88" s="139" t="str">
        <f>IF($A88="","",IF(VLOOKUP(csv!$AJ88,範囲CSV,31,FALSE)="","",VLOOKUP(csv!$AJ88,範囲CSV,31,FALSE)))</f>
        <v/>
      </c>
      <c r="AH88" s="139" t="str">
        <f>IF($A88="","",IF(VLOOKUP(csv!$AJ88,範囲CSV,32,FALSE)="","",VLOOKUP(csv!$AJ88,範囲CSV,32,FALSE)))</f>
        <v/>
      </c>
      <c r="AI88" s="139" t="str">
        <f>IF($A88="","",IF(VLOOKUP(csv!$AJ88,範囲CSV,33,FALSE)="","",VLOOKUP(csv!$AJ88,範囲CSV,33,FALSE)))</f>
        <v/>
      </c>
      <c r="AJ88" s="139" t="str">
        <f>IF($A88="","",IF(VLOOKUP(csv!$AJ88,範囲CSV,34,FALSE)="","",VLOOKUP(csv!$AJ88,範囲CSV,34,FALSE)))</f>
        <v/>
      </c>
      <c r="AK88" s="139"/>
    </row>
    <row r="89" spans="1:37">
      <c r="A89" s="216" t="str">
        <f>IF(csv!AJ89&lt;=csv!A$401,csv!AO89,"")</f>
        <v/>
      </c>
      <c r="B89" s="216" t="str">
        <f>IF($A89="","",IF(VLOOKUP(csv!A$402,範囲CSV,2,FALSE)="","",VLOOKUP(csv!A$402,範囲CSV,2,FALSE)))</f>
        <v/>
      </c>
      <c r="C89" s="139" t="str">
        <f>IF($A89="","",IF(VLOOKUP(csv!$AJ89,範囲CSV,3,FALSE)="","",VLOOKUP(csv!$AJ89,範囲CSV,3,FALSE)))</f>
        <v/>
      </c>
      <c r="D89" s="139" t="str">
        <f>IF($A89="","",IF(VLOOKUP(csv!$AJ89,範囲CSV,4,FALSE)="","",VLOOKUP(csv!$AJ89,範囲CSV,4,FALSE)))</f>
        <v/>
      </c>
      <c r="E89" s="139" t="str">
        <f>IF($A89="","",IF(VLOOKUP(csv!$AJ89,範囲CSV,5,FALSE)="","",IF(VLOOKUP(csv!$AJ89,範囲CSV,5,FALSE)&gt;10000,"",VLOOKUP(csv!$AJ89,範囲CSV,5,FALSE))))</f>
        <v/>
      </c>
      <c r="F89" s="139" t="str">
        <f>IF($A89="","",IF(VLOOKUP(csv!$AJ89,範囲CSV,6,FALSE)="","",VLOOKUP(csv!$AJ89,範囲CSV,6,FALSE)))</f>
        <v/>
      </c>
      <c r="G89" s="139" t="str">
        <f>IF(A89="","",IF(VLOOKUP(csv!$AJ89,範囲CSV,7,FALSE)="","",VLOOKUP(csv!$AJ89,範囲CSV,7,FALSE)))</f>
        <v/>
      </c>
      <c r="H89" s="139" t="str">
        <f>IF($A89="","",IF(VLOOKUP(csv!$AJ89,範囲CSV,8,FALSE)="","",VLOOKUP(csv!$AJ89,範囲CSV,8,FALSE)))</f>
        <v/>
      </c>
      <c r="I89" s="216"/>
      <c r="J89" s="216"/>
      <c r="K89" s="139" t="str">
        <f>IF(A89="","",IF(VLOOKUP(csv!$AJ89,範囲CSV,9,FALSE)="","",VLOOKUP(csv!$AJ89,範囲CSV,9,FALSE)))</f>
        <v/>
      </c>
      <c r="L89" s="139" t="str">
        <f>IF($A89="","",IF(VLOOKUP(csv!$AJ89,範囲CSV,10,FALSE)="","",VLOOKUP(csv!$AJ89,範囲CSV,10,FALSE)))</f>
        <v/>
      </c>
      <c r="M89" s="216" t="str">
        <f t="shared" si="2"/>
        <v/>
      </c>
      <c r="N89" s="216" t="str">
        <f t="shared" si="3"/>
        <v/>
      </c>
      <c r="O89" s="139" t="str">
        <f>IF($A89="","",IF(VLOOKUP(csv!$AJ89,範囲CSV,13,FALSE)="","",VLOOKUP(csv!$AJ89,範囲CSV,13,FALSE)))</f>
        <v/>
      </c>
      <c r="P89" s="139" t="str">
        <f>IF($A89="","",IF(VLOOKUP(csv!$AJ89,範囲CSV,14,FALSE)="","",VLOOKUP(csv!$AJ89,範囲CSV,14,FALSE)))</f>
        <v/>
      </c>
      <c r="Q89" s="139" t="str">
        <f>IF($A89="","",IF(VLOOKUP(csv!$AJ89,範囲CSV,15,FALSE)="","",VLOOKUP(csv!$AJ89,範囲CSV,15,FALSE)))</f>
        <v/>
      </c>
      <c r="R89" s="139" t="str">
        <f>IF($A89="","",IF(VLOOKUP(csv!$AJ89,範囲CSV,16,FALSE)="","",VLOOKUP(csv!$AJ89,範囲CSV,16,FALSE)))</f>
        <v/>
      </c>
      <c r="S89" s="139" t="str">
        <f>IF($A89="","",IF(VLOOKUP(csv!$AJ89,範囲CSV,17,FALSE)="","",VLOOKUP(csv!$AJ89,範囲CSV,17,FALSE)))</f>
        <v/>
      </c>
      <c r="T89" s="139" t="str">
        <f>IF($A89="","",IF(VLOOKUP(csv!$AJ89,範囲CSV,18,FALSE)="","",VLOOKUP(csv!$AJ89,範囲CSV,18,FALSE)))</f>
        <v/>
      </c>
      <c r="U89" s="139" t="str">
        <f>IF($A89="","",IF(VLOOKUP(csv!$AJ89,範囲CSV,19,FALSE)="","",VLOOKUP(csv!$AJ89,範囲CSV,19,FALSE)))</f>
        <v/>
      </c>
      <c r="V89" s="139" t="str">
        <f>IF($A89="","",IF(VLOOKUP(csv!$AJ89,範囲CSV,20,FALSE)="","",VLOOKUP(csv!$AJ89,範囲CSV,20,FALSE)))</f>
        <v/>
      </c>
      <c r="W89" s="139" t="str">
        <f>IF($A89="","",IF(VLOOKUP(csv!$AJ89,範囲CSV,21,FALSE)="","",VLOOKUP(csv!$AJ89,範囲CSV,21,FALSE)))</f>
        <v/>
      </c>
      <c r="X89" s="139" t="str">
        <f>IF($A89="","",IF(VLOOKUP(csv!$AJ89,範囲CSV,22,FALSE)="","",VLOOKUP(csv!$AJ89,範囲CSV,22,FALSE)))</f>
        <v/>
      </c>
      <c r="Y89" s="139" t="str">
        <f>IF($A89="","",IF(VLOOKUP(csv!$AJ89,範囲CSV,23,FALSE)="","",VLOOKUP(csv!$AJ89,範囲CSV,23,FALSE)))</f>
        <v/>
      </c>
      <c r="Z89" s="139" t="str">
        <f>IF($A89="","",IF(VLOOKUP(csv!$AJ89,範囲CSV,24,FALSE)="","",VLOOKUP(csv!$AJ89,範囲CSV,24,FALSE)))</f>
        <v/>
      </c>
      <c r="AA89" s="139" t="str">
        <f>IF($A89="","",IF(VLOOKUP(csv!$AJ89,範囲CSV,25,FALSE)="","",VLOOKUP(csv!$AJ89,範囲CSV,25,FALSE)))</f>
        <v/>
      </c>
      <c r="AB89" s="139" t="str">
        <f>IF($A89="","",IF(VLOOKUP(csv!$AJ89,範囲CSV,26,FALSE)="","",VLOOKUP(csv!$AJ89,範囲CSV,26,FALSE)))</f>
        <v/>
      </c>
      <c r="AC89" s="139" t="str">
        <f>IF($A89="","",IF(VLOOKUP(csv!$AJ89,範囲CSV,27,FALSE)="","",VLOOKUP(csv!$AJ89,範囲CSV,27,FALSE)))</f>
        <v/>
      </c>
      <c r="AD89" s="139" t="str">
        <f>IF($A89="","",IF(VLOOKUP(csv!$AJ89,範囲CSV,28,FALSE)="","",VLOOKUP(csv!$AJ89,範囲CSV,28,FALSE)))</f>
        <v/>
      </c>
      <c r="AE89" s="139" t="str">
        <f>IF($A89="","",IF(VLOOKUP(csv!$AJ89,範囲CSV,29,FALSE)="","",VLOOKUP(csv!$AJ89,範囲CSV,29,FALSE)))</f>
        <v/>
      </c>
      <c r="AF89" s="139" t="str">
        <f>IF($A89="","",IF(VLOOKUP(csv!$AJ89,範囲CSV,30,FALSE)="","",VLOOKUP(csv!$AJ89,範囲CSV,30,FALSE)))</f>
        <v/>
      </c>
      <c r="AG89" s="139" t="str">
        <f>IF($A89="","",IF(VLOOKUP(csv!$AJ89,範囲CSV,31,FALSE)="","",VLOOKUP(csv!$AJ89,範囲CSV,31,FALSE)))</f>
        <v/>
      </c>
      <c r="AH89" s="139" t="str">
        <f>IF($A89="","",IF(VLOOKUP(csv!$AJ89,範囲CSV,32,FALSE)="","",VLOOKUP(csv!$AJ89,範囲CSV,32,FALSE)))</f>
        <v/>
      </c>
      <c r="AI89" s="139" t="str">
        <f>IF($A89="","",IF(VLOOKUP(csv!$AJ89,範囲CSV,33,FALSE)="","",VLOOKUP(csv!$AJ89,範囲CSV,33,FALSE)))</f>
        <v/>
      </c>
      <c r="AJ89" s="139" t="str">
        <f>IF($A89="","",IF(VLOOKUP(csv!$AJ89,範囲CSV,34,FALSE)="","",VLOOKUP(csv!$AJ89,範囲CSV,34,FALSE)))</f>
        <v/>
      </c>
      <c r="AK89" s="139"/>
    </row>
    <row r="90" spans="1:37">
      <c r="A90" s="216" t="str">
        <f>IF(csv!AJ90&lt;=csv!A$401,csv!AO90,"")</f>
        <v/>
      </c>
      <c r="B90" s="216" t="str">
        <f>IF($A90="","",IF(VLOOKUP(csv!A$402,範囲CSV,2,FALSE)="","",VLOOKUP(csv!A$402,範囲CSV,2,FALSE)))</f>
        <v/>
      </c>
      <c r="C90" s="139" t="str">
        <f>IF($A90="","",IF(VLOOKUP(csv!$AJ90,範囲CSV,3,FALSE)="","",VLOOKUP(csv!$AJ90,範囲CSV,3,FALSE)))</f>
        <v/>
      </c>
      <c r="D90" s="139" t="str">
        <f>IF($A90="","",IF(VLOOKUP(csv!$AJ90,範囲CSV,4,FALSE)="","",VLOOKUP(csv!$AJ90,範囲CSV,4,FALSE)))</f>
        <v/>
      </c>
      <c r="E90" s="139" t="str">
        <f>IF($A90="","",IF(VLOOKUP(csv!$AJ90,範囲CSV,5,FALSE)="","",IF(VLOOKUP(csv!$AJ90,範囲CSV,5,FALSE)&gt;10000,"",VLOOKUP(csv!$AJ90,範囲CSV,5,FALSE))))</f>
        <v/>
      </c>
      <c r="F90" s="139" t="str">
        <f>IF($A90="","",IF(VLOOKUP(csv!$AJ90,範囲CSV,6,FALSE)="","",VLOOKUP(csv!$AJ90,範囲CSV,6,FALSE)))</f>
        <v/>
      </c>
      <c r="G90" s="139" t="str">
        <f>IF(A90="","",IF(VLOOKUP(csv!$AJ90,範囲CSV,7,FALSE)="","",VLOOKUP(csv!$AJ90,範囲CSV,7,FALSE)))</f>
        <v/>
      </c>
      <c r="H90" s="139" t="str">
        <f>IF($A90="","",IF(VLOOKUP(csv!$AJ90,範囲CSV,8,FALSE)="","",VLOOKUP(csv!$AJ90,範囲CSV,8,FALSE)))</f>
        <v/>
      </c>
      <c r="I90" s="216"/>
      <c r="J90" s="216"/>
      <c r="K90" s="139" t="str">
        <f>IF(A90="","",IF(VLOOKUP(csv!$AJ90,範囲CSV,9,FALSE)="","",VLOOKUP(csv!$AJ90,範囲CSV,9,FALSE)))</f>
        <v/>
      </c>
      <c r="L90" s="139" t="str">
        <f>IF($A90="","",IF(VLOOKUP(csv!$AJ90,範囲CSV,10,FALSE)="","",VLOOKUP(csv!$AJ90,範囲CSV,10,FALSE)))</f>
        <v/>
      </c>
      <c r="M90" s="216" t="str">
        <f t="shared" si="2"/>
        <v/>
      </c>
      <c r="N90" s="216" t="str">
        <f t="shared" si="3"/>
        <v/>
      </c>
      <c r="O90" s="139" t="str">
        <f>IF($A90="","",IF(VLOOKUP(csv!$AJ90,範囲CSV,13,FALSE)="","",VLOOKUP(csv!$AJ90,範囲CSV,13,FALSE)))</f>
        <v/>
      </c>
      <c r="P90" s="139" t="str">
        <f>IF($A90="","",IF(VLOOKUP(csv!$AJ90,範囲CSV,14,FALSE)="","",VLOOKUP(csv!$AJ90,範囲CSV,14,FALSE)))</f>
        <v/>
      </c>
      <c r="Q90" s="139" t="str">
        <f>IF($A90="","",IF(VLOOKUP(csv!$AJ90,範囲CSV,15,FALSE)="","",VLOOKUP(csv!$AJ90,範囲CSV,15,FALSE)))</f>
        <v/>
      </c>
      <c r="R90" s="139" t="str">
        <f>IF($A90="","",IF(VLOOKUP(csv!$AJ90,範囲CSV,16,FALSE)="","",VLOOKUP(csv!$AJ90,範囲CSV,16,FALSE)))</f>
        <v/>
      </c>
      <c r="S90" s="139" t="str">
        <f>IF($A90="","",IF(VLOOKUP(csv!$AJ90,範囲CSV,17,FALSE)="","",VLOOKUP(csv!$AJ90,範囲CSV,17,FALSE)))</f>
        <v/>
      </c>
      <c r="T90" s="139" t="str">
        <f>IF($A90="","",IF(VLOOKUP(csv!$AJ90,範囲CSV,18,FALSE)="","",VLOOKUP(csv!$AJ90,範囲CSV,18,FALSE)))</f>
        <v/>
      </c>
      <c r="U90" s="139" t="str">
        <f>IF($A90="","",IF(VLOOKUP(csv!$AJ90,範囲CSV,19,FALSE)="","",VLOOKUP(csv!$AJ90,範囲CSV,19,FALSE)))</f>
        <v/>
      </c>
      <c r="V90" s="139" t="str">
        <f>IF($A90="","",IF(VLOOKUP(csv!$AJ90,範囲CSV,20,FALSE)="","",VLOOKUP(csv!$AJ90,範囲CSV,20,FALSE)))</f>
        <v/>
      </c>
      <c r="W90" s="139" t="str">
        <f>IF($A90="","",IF(VLOOKUP(csv!$AJ90,範囲CSV,21,FALSE)="","",VLOOKUP(csv!$AJ90,範囲CSV,21,FALSE)))</f>
        <v/>
      </c>
      <c r="X90" s="139" t="str">
        <f>IF($A90="","",IF(VLOOKUP(csv!$AJ90,範囲CSV,22,FALSE)="","",VLOOKUP(csv!$AJ90,範囲CSV,22,FALSE)))</f>
        <v/>
      </c>
      <c r="Y90" s="139" t="str">
        <f>IF($A90="","",IF(VLOOKUP(csv!$AJ90,範囲CSV,23,FALSE)="","",VLOOKUP(csv!$AJ90,範囲CSV,23,FALSE)))</f>
        <v/>
      </c>
      <c r="Z90" s="139" t="str">
        <f>IF($A90="","",IF(VLOOKUP(csv!$AJ90,範囲CSV,24,FALSE)="","",VLOOKUP(csv!$AJ90,範囲CSV,24,FALSE)))</f>
        <v/>
      </c>
      <c r="AA90" s="139" t="str">
        <f>IF($A90="","",IF(VLOOKUP(csv!$AJ90,範囲CSV,25,FALSE)="","",VLOOKUP(csv!$AJ90,範囲CSV,25,FALSE)))</f>
        <v/>
      </c>
      <c r="AB90" s="139" t="str">
        <f>IF($A90="","",IF(VLOOKUP(csv!$AJ90,範囲CSV,26,FALSE)="","",VLOOKUP(csv!$AJ90,範囲CSV,26,FALSE)))</f>
        <v/>
      </c>
      <c r="AC90" s="139" t="str">
        <f>IF($A90="","",IF(VLOOKUP(csv!$AJ90,範囲CSV,27,FALSE)="","",VLOOKUP(csv!$AJ90,範囲CSV,27,FALSE)))</f>
        <v/>
      </c>
      <c r="AD90" s="139" t="str">
        <f>IF($A90="","",IF(VLOOKUP(csv!$AJ90,範囲CSV,28,FALSE)="","",VLOOKUP(csv!$AJ90,範囲CSV,28,FALSE)))</f>
        <v/>
      </c>
      <c r="AE90" s="139" t="str">
        <f>IF($A90="","",IF(VLOOKUP(csv!$AJ90,範囲CSV,29,FALSE)="","",VLOOKUP(csv!$AJ90,範囲CSV,29,FALSE)))</f>
        <v/>
      </c>
      <c r="AF90" s="139" t="str">
        <f>IF($A90="","",IF(VLOOKUP(csv!$AJ90,範囲CSV,30,FALSE)="","",VLOOKUP(csv!$AJ90,範囲CSV,30,FALSE)))</f>
        <v/>
      </c>
      <c r="AG90" s="139" t="str">
        <f>IF($A90="","",IF(VLOOKUP(csv!$AJ90,範囲CSV,31,FALSE)="","",VLOOKUP(csv!$AJ90,範囲CSV,31,FALSE)))</f>
        <v/>
      </c>
      <c r="AH90" s="139" t="str">
        <f>IF($A90="","",IF(VLOOKUP(csv!$AJ90,範囲CSV,32,FALSE)="","",VLOOKUP(csv!$AJ90,範囲CSV,32,FALSE)))</f>
        <v/>
      </c>
      <c r="AI90" s="139" t="str">
        <f>IF($A90="","",IF(VLOOKUP(csv!$AJ90,範囲CSV,33,FALSE)="","",VLOOKUP(csv!$AJ90,範囲CSV,33,FALSE)))</f>
        <v/>
      </c>
      <c r="AJ90" s="139" t="str">
        <f>IF($A90="","",IF(VLOOKUP(csv!$AJ90,範囲CSV,34,FALSE)="","",VLOOKUP(csv!$AJ90,範囲CSV,34,FALSE)))</f>
        <v/>
      </c>
      <c r="AK90" s="139"/>
    </row>
    <row r="91" spans="1:37">
      <c r="A91" s="216" t="str">
        <f>IF(csv!AJ91&lt;=csv!A$401,csv!AO91,"")</f>
        <v/>
      </c>
      <c r="B91" s="216" t="str">
        <f>IF($A91="","",IF(VLOOKUP(csv!A$402,範囲CSV,2,FALSE)="","",VLOOKUP(csv!A$402,範囲CSV,2,FALSE)))</f>
        <v/>
      </c>
      <c r="C91" s="139" t="str">
        <f>IF($A91="","",IF(VLOOKUP(csv!$AJ91,範囲CSV,3,FALSE)="","",VLOOKUP(csv!$AJ91,範囲CSV,3,FALSE)))</f>
        <v/>
      </c>
      <c r="D91" s="139" t="str">
        <f>IF($A91="","",IF(VLOOKUP(csv!$AJ91,範囲CSV,4,FALSE)="","",VLOOKUP(csv!$AJ91,範囲CSV,4,FALSE)))</f>
        <v/>
      </c>
      <c r="E91" s="139" t="str">
        <f>IF($A91="","",IF(VLOOKUP(csv!$AJ91,範囲CSV,5,FALSE)="","",IF(VLOOKUP(csv!$AJ91,範囲CSV,5,FALSE)&gt;10000,"",VLOOKUP(csv!$AJ91,範囲CSV,5,FALSE))))</f>
        <v/>
      </c>
      <c r="F91" s="139" t="str">
        <f>IF($A91="","",IF(VLOOKUP(csv!$AJ91,範囲CSV,6,FALSE)="","",VLOOKUP(csv!$AJ91,範囲CSV,6,FALSE)))</f>
        <v/>
      </c>
      <c r="G91" s="139" t="str">
        <f>IF(A91="","",IF(VLOOKUP(csv!$AJ91,範囲CSV,7,FALSE)="","",VLOOKUP(csv!$AJ91,範囲CSV,7,FALSE)))</f>
        <v/>
      </c>
      <c r="H91" s="139" t="str">
        <f>IF($A91="","",IF(VLOOKUP(csv!$AJ91,範囲CSV,8,FALSE)="","",VLOOKUP(csv!$AJ91,範囲CSV,8,FALSE)))</f>
        <v/>
      </c>
      <c r="I91" s="216"/>
      <c r="J91" s="216"/>
      <c r="K91" s="139" t="str">
        <f>IF(A91="","",IF(VLOOKUP(csv!$AJ91,範囲CSV,9,FALSE)="","",VLOOKUP(csv!$AJ91,範囲CSV,9,FALSE)))</f>
        <v/>
      </c>
      <c r="L91" s="139" t="str">
        <f>IF($A91="","",IF(VLOOKUP(csv!$AJ91,範囲CSV,10,FALSE)="","",VLOOKUP(csv!$AJ91,範囲CSV,10,FALSE)))</f>
        <v/>
      </c>
      <c r="M91" s="216" t="str">
        <f t="shared" si="2"/>
        <v/>
      </c>
      <c r="N91" s="216" t="str">
        <f t="shared" si="3"/>
        <v/>
      </c>
      <c r="O91" s="139" t="str">
        <f>IF($A91="","",IF(VLOOKUP(csv!$AJ91,範囲CSV,13,FALSE)="","",VLOOKUP(csv!$AJ91,範囲CSV,13,FALSE)))</f>
        <v/>
      </c>
      <c r="P91" s="139" t="str">
        <f>IF($A91="","",IF(VLOOKUP(csv!$AJ91,範囲CSV,14,FALSE)="","",VLOOKUP(csv!$AJ91,範囲CSV,14,FALSE)))</f>
        <v/>
      </c>
      <c r="Q91" s="139" t="str">
        <f>IF($A91="","",IF(VLOOKUP(csv!$AJ91,範囲CSV,15,FALSE)="","",VLOOKUP(csv!$AJ91,範囲CSV,15,FALSE)))</f>
        <v/>
      </c>
      <c r="R91" s="139" t="str">
        <f>IF($A91="","",IF(VLOOKUP(csv!$AJ91,範囲CSV,16,FALSE)="","",VLOOKUP(csv!$AJ91,範囲CSV,16,FALSE)))</f>
        <v/>
      </c>
      <c r="S91" s="139" t="str">
        <f>IF($A91="","",IF(VLOOKUP(csv!$AJ91,範囲CSV,17,FALSE)="","",VLOOKUP(csv!$AJ91,範囲CSV,17,FALSE)))</f>
        <v/>
      </c>
      <c r="T91" s="139" t="str">
        <f>IF($A91="","",IF(VLOOKUP(csv!$AJ91,範囲CSV,18,FALSE)="","",VLOOKUP(csv!$AJ91,範囲CSV,18,FALSE)))</f>
        <v/>
      </c>
      <c r="U91" s="139" t="str">
        <f>IF($A91="","",IF(VLOOKUP(csv!$AJ91,範囲CSV,19,FALSE)="","",VLOOKUP(csv!$AJ91,範囲CSV,19,FALSE)))</f>
        <v/>
      </c>
      <c r="V91" s="139" t="str">
        <f>IF($A91="","",IF(VLOOKUP(csv!$AJ91,範囲CSV,20,FALSE)="","",VLOOKUP(csv!$AJ91,範囲CSV,20,FALSE)))</f>
        <v/>
      </c>
      <c r="W91" s="139" t="str">
        <f>IF($A91="","",IF(VLOOKUP(csv!$AJ91,範囲CSV,21,FALSE)="","",VLOOKUP(csv!$AJ91,範囲CSV,21,FALSE)))</f>
        <v/>
      </c>
      <c r="X91" s="139" t="str">
        <f>IF($A91="","",IF(VLOOKUP(csv!$AJ91,範囲CSV,22,FALSE)="","",VLOOKUP(csv!$AJ91,範囲CSV,22,FALSE)))</f>
        <v/>
      </c>
      <c r="Y91" s="139" t="str">
        <f>IF($A91="","",IF(VLOOKUP(csv!$AJ91,範囲CSV,23,FALSE)="","",VLOOKUP(csv!$AJ91,範囲CSV,23,FALSE)))</f>
        <v/>
      </c>
      <c r="Z91" s="139" t="str">
        <f>IF($A91="","",IF(VLOOKUP(csv!$AJ91,範囲CSV,24,FALSE)="","",VLOOKUP(csv!$AJ91,範囲CSV,24,FALSE)))</f>
        <v/>
      </c>
      <c r="AA91" s="139" t="str">
        <f>IF($A91="","",IF(VLOOKUP(csv!$AJ91,範囲CSV,25,FALSE)="","",VLOOKUP(csv!$AJ91,範囲CSV,25,FALSE)))</f>
        <v/>
      </c>
      <c r="AB91" s="139" t="str">
        <f>IF($A91="","",IF(VLOOKUP(csv!$AJ91,範囲CSV,26,FALSE)="","",VLOOKUP(csv!$AJ91,範囲CSV,26,FALSE)))</f>
        <v/>
      </c>
      <c r="AC91" s="139" t="str">
        <f>IF($A91="","",IF(VLOOKUP(csv!$AJ91,範囲CSV,27,FALSE)="","",VLOOKUP(csv!$AJ91,範囲CSV,27,FALSE)))</f>
        <v/>
      </c>
      <c r="AD91" s="139" t="str">
        <f>IF($A91="","",IF(VLOOKUP(csv!$AJ91,範囲CSV,28,FALSE)="","",VLOOKUP(csv!$AJ91,範囲CSV,28,FALSE)))</f>
        <v/>
      </c>
      <c r="AE91" s="139" t="str">
        <f>IF($A91="","",IF(VLOOKUP(csv!$AJ91,範囲CSV,29,FALSE)="","",VLOOKUP(csv!$AJ91,範囲CSV,29,FALSE)))</f>
        <v/>
      </c>
      <c r="AF91" s="139" t="str">
        <f>IF($A91="","",IF(VLOOKUP(csv!$AJ91,範囲CSV,30,FALSE)="","",VLOOKUP(csv!$AJ91,範囲CSV,30,FALSE)))</f>
        <v/>
      </c>
      <c r="AG91" s="139" t="str">
        <f>IF($A91="","",IF(VLOOKUP(csv!$AJ91,範囲CSV,31,FALSE)="","",VLOOKUP(csv!$AJ91,範囲CSV,31,FALSE)))</f>
        <v/>
      </c>
      <c r="AH91" s="139" t="str">
        <f>IF($A91="","",IF(VLOOKUP(csv!$AJ91,範囲CSV,32,FALSE)="","",VLOOKUP(csv!$AJ91,範囲CSV,32,FALSE)))</f>
        <v/>
      </c>
      <c r="AI91" s="139" t="str">
        <f>IF($A91="","",IF(VLOOKUP(csv!$AJ91,範囲CSV,33,FALSE)="","",VLOOKUP(csv!$AJ91,範囲CSV,33,FALSE)))</f>
        <v/>
      </c>
      <c r="AJ91" s="139" t="str">
        <f>IF($A91="","",IF(VLOOKUP(csv!$AJ91,範囲CSV,34,FALSE)="","",VLOOKUP(csv!$AJ91,範囲CSV,34,FALSE)))</f>
        <v/>
      </c>
      <c r="AK91" s="139"/>
    </row>
    <row r="92" spans="1:37">
      <c r="A92" s="216" t="str">
        <f>IF(csv!AJ92&lt;=csv!A$401,csv!AO92,"")</f>
        <v/>
      </c>
      <c r="B92" s="216" t="str">
        <f>IF($A92="","",IF(VLOOKUP(csv!A$402,範囲CSV,2,FALSE)="","",VLOOKUP(csv!A$402,範囲CSV,2,FALSE)))</f>
        <v/>
      </c>
      <c r="C92" s="139" t="str">
        <f>IF($A92="","",IF(VLOOKUP(csv!$AJ92,範囲CSV,3,FALSE)="","",VLOOKUP(csv!$AJ92,範囲CSV,3,FALSE)))</f>
        <v/>
      </c>
      <c r="D92" s="139" t="str">
        <f>IF($A92="","",IF(VLOOKUP(csv!$AJ92,範囲CSV,4,FALSE)="","",VLOOKUP(csv!$AJ92,範囲CSV,4,FALSE)))</f>
        <v/>
      </c>
      <c r="E92" s="139" t="str">
        <f>IF($A92="","",IF(VLOOKUP(csv!$AJ92,範囲CSV,5,FALSE)="","",IF(VLOOKUP(csv!$AJ92,範囲CSV,5,FALSE)&gt;10000,"",VLOOKUP(csv!$AJ92,範囲CSV,5,FALSE))))</f>
        <v/>
      </c>
      <c r="F92" s="139" t="str">
        <f>IF($A92="","",IF(VLOOKUP(csv!$AJ92,範囲CSV,6,FALSE)="","",VLOOKUP(csv!$AJ92,範囲CSV,6,FALSE)))</f>
        <v/>
      </c>
      <c r="G92" s="139" t="str">
        <f>IF(A92="","",IF(VLOOKUP(csv!$AJ92,範囲CSV,7,FALSE)="","",VLOOKUP(csv!$AJ92,範囲CSV,7,FALSE)))</f>
        <v/>
      </c>
      <c r="H92" s="139" t="str">
        <f>IF($A92="","",IF(VLOOKUP(csv!$AJ92,範囲CSV,8,FALSE)="","",VLOOKUP(csv!$AJ92,範囲CSV,8,FALSE)))</f>
        <v/>
      </c>
      <c r="I92" s="216"/>
      <c r="J92" s="216"/>
      <c r="K92" s="139" t="str">
        <f>IF(A92="","",IF(VLOOKUP(csv!$AJ92,範囲CSV,9,FALSE)="","",VLOOKUP(csv!$AJ92,範囲CSV,9,FALSE)))</f>
        <v/>
      </c>
      <c r="L92" s="139" t="str">
        <f>IF($A92="","",IF(VLOOKUP(csv!$AJ92,範囲CSV,10,FALSE)="","",VLOOKUP(csv!$AJ92,範囲CSV,10,FALSE)))</f>
        <v/>
      </c>
      <c r="M92" s="216" t="str">
        <f t="shared" si="2"/>
        <v/>
      </c>
      <c r="N92" s="216" t="str">
        <f t="shared" si="3"/>
        <v/>
      </c>
      <c r="O92" s="139" t="str">
        <f>IF($A92="","",IF(VLOOKUP(csv!$AJ92,範囲CSV,13,FALSE)="","",VLOOKUP(csv!$AJ92,範囲CSV,13,FALSE)))</f>
        <v/>
      </c>
      <c r="P92" s="139" t="str">
        <f>IF($A92="","",IF(VLOOKUP(csv!$AJ92,範囲CSV,14,FALSE)="","",VLOOKUP(csv!$AJ92,範囲CSV,14,FALSE)))</f>
        <v/>
      </c>
      <c r="Q92" s="139" t="str">
        <f>IF($A92="","",IF(VLOOKUP(csv!$AJ92,範囲CSV,15,FALSE)="","",VLOOKUP(csv!$AJ92,範囲CSV,15,FALSE)))</f>
        <v/>
      </c>
      <c r="R92" s="139" t="str">
        <f>IF($A92="","",IF(VLOOKUP(csv!$AJ92,範囲CSV,16,FALSE)="","",VLOOKUP(csv!$AJ92,範囲CSV,16,FALSE)))</f>
        <v/>
      </c>
      <c r="S92" s="139" t="str">
        <f>IF($A92="","",IF(VLOOKUP(csv!$AJ92,範囲CSV,17,FALSE)="","",VLOOKUP(csv!$AJ92,範囲CSV,17,FALSE)))</f>
        <v/>
      </c>
      <c r="T92" s="139" t="str">
        <f>IF($A92="","",IF(VLOOKUP(csv!$AJ92,範囲CSV,18,FALSE)="","",VLOOKUP(csv!$AJ92,範囲CSV,18,FALSE)))</f>
        <v/>
      </c>
      <c r="U92" s="139" t="str">
        <f>IF($A92="","",IF(VLOOKUP(csv!$AJ92,範囲CSV,19,FALSE)="","",VLOOKUP(csv!$AJ92,範囲CSV,19,FALSE)))</f>
        <v/>
      </c>
      <c r="V92" s="139" t="str">
        <f>IF($A92="","",IF(VLOOKUP(csv!$AJ92,範囲CSV,20,FALSE)="","",VLOOKUP(csv!$AJ92,範囲CSV,20,FALSE)))</f>
        <v/>
      </c>
      <c r="W92" s="139" t="str">
        <f>IF($A92="","",IF(VLOOKUP(csv!$AJ92,範囲CSV,21,FALSE)="","",VLOOKUP(csv!$AJ92,範囲CSV,21,FALSE)))</f>
        <v/>
      </c>
      <c r="X92" s="139" t="str">
        <f>IF($A92="","",IF(VLOOKUP(csv!$AJ92,範囲CSV,22,FALSE)="","",VLOOKUP(csv!$AJ92,範囲CSV,22,FALSE)))</f>
        <v/>
      </c>
      <c r="Y92" s="139" t="str">
        <f>IF($A92="","",IF(VLOOKUP(csv!$AJ92,範囲CSV,23,FALSE)="","",VLOOKUP(csv!$AJ92,範囲CSV,23,FALSE)))</f>
        <v/>
      </c>
      <c r="Z92" s="139" t="str">
        <f>IF($A92="","",IF(VLOOKUP(csv!$AJ92,範囲CSV,24,FALSE)="","",VLOOKUP(csv!$AJ92,範囲CSV,24,FALSE)))</f>
        <v/>
      </c>
      <c r="AA92" s="139" t="str">
        <f>IF($A92="","",IF(VLOOKUP(csv!$AJ92,範囲CSV,25,FALSE)="","",VLOOKUP(csv!$AJ92,範囲CSV,25,FALSE)))</f>
        <v/>
      </c>
      <c r="AB92" s="139" t="str">
        <f>IF($A92="","",IF(VLOOKUP(csv!$AJ92,範囲CSV,26,FALSE)="","",VLOOKUP(csv!$AJ92,範囲CSV,26,FALSE)))</f>
        <v/>
      </c>
      <c r="AC92" s="139" t="str">
        <f>IF($A92="","",IF(VLOOKUP(csv!$AJ92,範囲CSV,27,FALSE)="","",VLOOKUP(csv!$AJ92,範囲CSV,27,FALSE)))</f>
        <v/>
      </c>
      <c r="AD92" s="139" t="str">
        <f>IF($A92="","",IF(VLOOKUP(csv!$AJ92,範囲CSV,28,FALSE)="","",VLOOKUP(csv!$AJ92,範囲CSV,28,FALSE)))</f>
        <v/>
      </c>
      <c r="AE92" s="139" t="str">
        <f>IF($A92="","",IF(VLOOKUP(csv!$AJ92,範囲CSV,29,FALSE)="","",VLOOKUP(csv!$AJ92,範囲CSV,29,FALSE)))</f>
        <v/>
      </c>
      <c r="AF92" s="139" t="str">
        <f>IF($A92="","",IF(VLOOKUP(csv!$AJ92,範囲CSV,30,FALSE)="","",VLOOKUP(csv!$AJ92,範囲CSV,30,FALSE)))</f>
        <v/>
      </c>
      <c r="AG92" s="139" t="str">
        <f>IF($A92="","",IF(VLOOKUP(csv!$AJ92,範囲CSV,31,FALSE)="","",VLOOKUP(csv!$AJ92,範囲CSV,31,FALSE)))</f>
        <v/>
      </c>
      <c r="AH92" s="139" t="str">
        <f>IF($A92="","",IF(VLOOKUP(csv!$AJ92,範囲CSV,32,FALSE)="","",VLOOKUP(csv!$AJ92,範囲CSV,32,FALSE)))</f>
        <v/>
      </c>
      <c r="AI92" s="139" t="str">
        <f>IF($A92="","",IF(VLOOKUP(csv!$AJ92,範囲CSV,33,FALSE)="","",VLOOKUP(csv!$AJ92,範囲CSV,33,FALSE)))</f>
        <v/>
      </c>
      <c r="AJ92" s="139" t="str">
        <f>IF($A92="","",IF(VLOOKUP(csv!$AJ92,範囲CSV,34,FALSE)="","",VLOOKUP(csv!$AJ92,範囲CSV,34,FALSE)))</f>
        <v/>
      </c>
      <c r="AK92" s="139"/>
    </row>
    <row r="93" spans="1:37">
      <c r="A93" s="216" t="str">
        <f>IF(csv!AJ93&lt;=csv!A$401,csv!AO93,"")</f>
        <v/>
      </c>
      <c r="B93" s="216" t="str">
        <f>IF($A93="","",IF(VLOOKUP(csv!A$402,範囲CSV,2,FALSE)="","",VLOOKUP(csv!A$402,範囲CSV,2,FALSE)))</f>
        <v/>
      </c>
      <c r="C93" s="139" t="str">
        <f>IF($A93="","",IF(VLOOKUP(csv!$AJ93,範囲CSV,3,FALSE)="","",VLOOKUP(csv!$AJ93,範囲CSV,3,FALSE)))</f>
        <v/>
      </c>
      <c r="D93" s="139" t="str">
        <f>IF($A93="","",IF(VLOOKUP(csv!$AJ93,範囲CSV,4,FALSE)="","",VLOOKUP(csv!$AJ93,範囲CSV,4,FALSE)))</f>
        <v/>
      </c>
      <c r="E93" s="139" t="str">
        <f>IF($A93="","",IF(VLOOKUP(csv!$AJ93,範囲CSV,5,FALSE)="","",IF(VLOOKUP(csv!$AJ93,範囲CSV,5,FALSE)&gt;10000,"",VLOOKUP(csv!$AJ93,範囲CSV,5,FALSE))))</f>
        <v/>
      </c>
      <c r="F93" s="139" t="str">
        <f>IF($A93="","",IF(VLOOKUP(csv!$AJ93,範囲CSV,6,FALSE)="","",VLOOKUP(csv!$AJ93,範囲CSV,6,FALSE)))</f>
        <v/>
      </c>
      <c r="G93" s="139" t="str">
        <f>IF(A93="","",IF(VLOOKUP(csv!$AJ93,範囲CSV,7,FALSE)="","",VLOOKUP(csv!$AJ93,範囲CSV,7,FALSE)))</f>
        <v/>
      </c>
      <c r="H93" s="139" t="str">
        <f>IF($A93="","",IF(VLOOKUP(csv!$AJ93,範囲CSV,8,FALSE)="","",VLOOKUP(csv!$AJ93,範囲CSV,8,FALSE)))</f>
        <v/>
      </c>
      <c r="I93" s="216"/>
      <c r="J93" s="216"/>
      <c r="K93" s="139" t="str">
        <f>IF(A93="","",IF(VLOOKUP(csv!$AJ93,範囲CSV,9,FALSE)="","",VLOOKUP(csv!$AJ93,範囲CSV,9,FALSE)))</f>
        <v/>
      </c>
      <c r="L93" s="139" t="str">
        <f>IF($A93="","",IF(VLOOKUP(csv!$AJ93,範囲CSV,10,FALSE)="","",VLOOKUP(csv!$AJ93,範囲CSV,10,FALSE)))</f>
        <v/>
      </c>
      <c r="M93" s="216" t="str">
        <f t="shared" si="2"/>
        <v/>
      </c>
      <c r="N93" s="216" t="str">
        <f t="shared" si="3"/>
        <v/>
      </c>
      <c r="O93" s="139" t="str">
        <f>IF($A93="","",IF(VLOOKUP(csv!$AJ93,範囲CSV,13,FALSE)="","",VLOOKUP(csv!$AJ93,範囲CSV,13,FALSE)))</f>
        <v/>
      </c>
      <c r="P93" s="139" t="str">
        <f>IF($A93="","",IF(VLOOKUP(csv!$AJ93,範囲CSV,14,FALSE)="","",VLOOKUP(csv!$AJ93,範囲CSV,14,FALSE)))</f>
        <v/>
      </c>
      <c r="Q93" s="139" t="str">
        <f>IF($A93="","",IF(VLOOKUP(csv!$AJ93,範囲CSV,15,FALSE)="","",VLOOKUP(csv!$AJ93,範囲CSV,15,FALSE)))</f>
        <v/>
      </c>
      <c r="R93" s="139" t="str">
        <f>IF($A93="","",IF(VLOOKUP(csv!$AJ93,範囲CSV,16,FALSE)="","",VLOOKUP(csv!$AJ93,範囲CSV,16,FALSE)))</f>
        <v/>
      </c>
      <c r="S93" s="139" t="str">
        <f>IF($A93="","",IF(VLOOKUP(csv!$AJ93,範囲CSV,17,FALSE)="","",VLOOKUP(csv!$AJ93,範囲CSV,17,FALSE)))</f>
        <v/>
      </c>
      <c r="T93" s="139" t="str">
        <f>IF($A93="","",IF(VLOOKUP(csv!$AJ93,範囲CSV,18,FALSE)="","",VLOOKUP(csv!$AJ93,範囲CSV,18,FALSE)))</f>
        <v/>
      </c>
      <c r="U93" s="139" t="str">
        <f>IF($A93="","",IF(VLOOKUP(csv!$AJ93,範囲CSV,19,FALSE)="","",VLOOKUP(csv!$AJ93,範囲CSV,19,FALSE)))</f>
        <v/>
      </c>
      <c r="V93" s="139" t="str">
        <f>IF($A93="","",IF(VLOOKUP(csv!$AJ93,範囲CSV,20,FALSE)="","",VLOOKUP(csv!$AJ93,範囲CSV,20,FALSE)))</f>
        <v/>
      </c>
      <c r="W93" s="139" t="str">
        <f>IF($A93="","",IF(VLOOKUP(csv!$AJ93,範囲CSV,21,FALSE)="","",VLOOKUP(csv!$AJ93,範囲CSV,21,FALSE)))</f>
        <v/>
      </c>
      <c r="X93" s="139" t="str">
        <f>IF($A93="","",IF(VLOOKUP(csv!$AJ93,範囲CSV,22,FALSE)="","",VLOOKUP(csv!$AJ93,範囲CSV,22,FALSE)))</f>
        <v/>
      </c>
      <c r="Y93" s="139" t="str">
        <f>IF($A93="","",IF(VLOOKUP(csv!$AJ93,範囲CSV,23,FALSE)="","",VLOOKUP(csv!$AJ93,範囲CSV,23,FALSE)))</f>
        <v/>
      </c>
      <c r="Z93" s="139" t="str">
        <f>IF($A93="","",IF(VLOOKUP(csv!$AJ93,範囲CSV,24,FALSE)="","",VLOOKUP(csv!$AJ93,範囲CSV,24,FALSE)))</f>
        <v/>
      </c>
      <c r="AA93" s="139" t="str">
        <f>IF($A93="","",IF(VLOOKUP(csv!$AJ93,範囲CSV,25,FALSE)="","",VLOOKUP(csv!$AJ93,範囲CSV,25,FALSE)))</f>
        <v/>
      </c>
      <c r="AB93" s="139" t="str">
        <f>IF($A93="","",IF(VLOOKUP(csv!$AJ93,範囲CSV,26,FALSE)="","",VLOOKUP(csv!$AJ93,範囲CSV,26,FALSE)))</f>
        <v/>
      </c>
      <c r="AC93" s="139" t="str">
        <f>IF($A93="","",IF(VLOOKUP(csv!$AJ93,範囲CSV,27,FALSE)="","",VLOOKUP(csv!$AJ93,範囲CSV,27,FALSE)))</f>
        <v/>
      </c>
      <c r="AD93" s="139" t="str">
        <f>IF($A93="","",IF(VLOOKUP(csv!$AJ93,範囲CSV,28,FALSE)="","",VLOOKUP(csv!$AJ93,範囲CSV,28,FALSE)))</f>
        <v/>
      </c>
      <c r="AE93" s="139" t="str">
        <f>IF($A93="","",IF(VLOOKUP(csv!$AJ93,範囲CSV,29,FALSE)="","",VLOOKUP(csv!$AJ93,範囲CSV,29,FALSE)))</f>
        <v/>
      </c>
      <c r="AF93" s="139" t="str">
        <f>IF($A93="","",IF(VLOOKUP(csv!$AJ93,範囲CSV,30,FALSE)="","",VLOOKUP(csv!$AJ93,範囲CSV,30,FALSE)))</f>
        <v/>
      </c>
      <c r="AG93" s="139" t="str">
        <f>IF($A93="","",IF(VLOOKUP(csv!$AJ93,範囲CSV,31,FALSE)="","",VLOOKUP(csv!$AJ93,範囲CSV,31,FALSE)))</f>
        <v/>
      </c>
      <c r="AH93" s="139" t="str">
        <f>IF($A93="","",IF(VLOOKUP(csv!$AJ93,範囲CSV,32,FALSE)="","",VLOOKUP(csv!$AJ93,範囲CSV,32,FALSE)))</f>
        <v/>
      </c>
      <c r="AI93" s="139" t="str">
        <f>IF($A93="","",IF(VLOOKUP(csv!$AJ93,範囲CSV,33,FALSE)="","",VLOOKUP(csv!$AJ93,範囲CSV,33,FALSE)))</f>
        <v/>
      </c>
      <c r="AJ93" s="139" t="str">
        <f>IF($A93="","",IF(VLOOKUP(csv!$AJ93,範囲CSV,34,FALSE)="","",VLOOKUP(csv!$AJ93,範囲CSV,34,FALSE)))</f>
        <v/>
      </c>
      <c r="AK93" s="139"/>
    </row>
    <row r="94" spans="1:37">
      <c r="A94" s="216" t="str">
        <f>IF(csv!AJ94&lt;=csv!A$401,csv!AO94,"")</f>
        <v/>
      </c>
      <c r="B94" s="216" t="str">
        <f>IF($A94="","",IF(VLOOKUP(csv!A$402,範囲CSV,2,FALSE)="","",VLOOKUP(csv!A$402,範囲CSV,2,FALSE)))</f>
        <v/>
      </c>
      <c r="C94" s="139" t="str">
        <f>IF($A94="","",IF(VLOOKUP(csv!$AJ94,範囲CSV,3,FALSE)="","",VLOOKUP(csv!$AJ94,範囲CSV,3,FALSE)))</f>
        <v/>
      </c>
      <c r="D94" s="139" t="str">
        <f>IF($A94="","",IF(VLOOKUP(csv!$AJ94,範囲CSV,4,FALSE)="","",VLOOKUP(csv!$AJ94,範囲CSV,4,FALSE)))</f>
        <v/>
      </c>
      <c r="E94" s="139" t="str">
        <f>IF($A94="","",IF(VLOOKUP(csv!$AJ94,範囲CSV,5,FALSE)="","",IF(VLOOKUP(csv!$AJ94,範囲CSV,5,FALSE)&gt;10000,"",VLOOKUP(csv!$AJ94,範囲CSV,5,FALSE))))</f>
        <v/>
      </c>
      <c r="F94" s="139" t="str">
        <f>IF($A94="","",IF(VLOOKUP(csv!$AJ94,範囲CSV,6,FALSE)="","",VLOOKUP(csv!$AJ94,範囲CSV,6,FALSE)))</f>
        <v/>
      </c>
      <c r="G94" s="139" t="str">
        <f>IF(A94="","",IF(VLOOKUP(csv!$AJ94,範囲CSV,7,FALSE)="","",VLOOKUP(csv!$AJ94,範囲CSV,7,FALSE)))</f>
        <v/>
      </c>
      <c r="H94" s="139" t="str">
        <f>IF($A94="","",IF(VLOOKUP(csv!$AJ94,範囲CSV,8,FALSE)="","",VLOOKUP(csv!$AJ94,範囲CSV,8,FALSE)))</f>
        <v/>
      </c>
      <c r="I94" s="216"/>
      <c r="J94" s="216"/>
      <c r="K94" s="139" t="str">
        <f>IF(A94="","",IF(VLOOKUP(csv!$AJ94,範囲CSV,9,FALSE)="","",VLOOKUP(csv!$AJ94,範囲CSV,9,FALSE)))</f>
        <v/>
      </c>
      <c r="L94" s="139" t="str">
        <f>IF($A94="","",IF(VLOOKUP(csv!$AJ94,範囲CSV,10,FALSE)="","",VLOOKUP(csv!$AJ94,範囲CSV,10,FALSE)))</f>
        <v/>
      </c>
      <c r="M94" s="216" t="str">
        <f t="shared" si="2"/>
        <v/>
      </c>
      <c r="N94" s="216" t="str">
        <f t="shared" si="3"/>
        <v/>
      </c>
      <c r="O94" s="139" t="str">
        <f>IF($A94="","",IF(VLOOKUP(csv!$AJ94,範囲CSV,13,FALSE)="","",VLOOKUP(csv!$AJ94,範囲CSV,13,FALSE)))</f>
        <v/>
      </c>
      <c r="P94" s="139" t="str">
        <f>IF($A94="","",IF(VLOOKUP(csv!$AJ94,範囲CSV,14,FALSE)="","",VLOOKUP(csv!$AJ94,範囲CSV,14,FALSE)))</f>
        <v/>
      </c>
      <c r="Q94" s="139" t="str">
        <f>IF($A94="","",IF(VLOOKUP(csv!$AJ94,範囲CSV,15,FALSE)="","",VLOOKUP(csv!$AJ94,範囲CSV,15,FALSE)))</f>
        <v/>
      </c>
      <c r="R94" s="139" t="str">
        <f>IF($A94="","",IF(VLOOKUP(csv!$AJ94,範囲CSV,16,FALSE)="","",VLOOKUP(csv!$AJ94,範囲CSV,16,FALSE)))</f>
        <v/>
      </c>
      <c r="S94" s="139" t="str">
        <f>IF($A94="","",IF(VLOOKUP(csv!$AJ94,範囲CSV,17,FALSE)="","",VLOOKUP(csv!$AJ94,範囲CSV,17,FALSE)))</f>
        <v/>
      </c>
      <c r="T94" s="139" t="str">
        <f>IF($A94="","",IF(VLOOKUP(csv!$AJ94,範囲CSV,18,FALSE)="","",VLOOKUP(csv!$AJ94,範囲CSV,18,FALSE)))</f>
        <v/>
      </c>
      <c r="U94" s="139" t="str">
        <f>IF($A94="","",IF(VLOOKUP(csv!$AJ94,範囲CSV,19,FALSE)="","",VLOOKUP(csv!$AJ94,範囲CSV,19,FALSE)))</f>
        <v/>
      </c>
      <c r="V94" s="139" t="str">
        <f>IF($A94="","",IF(VLOOKUP(csv!$AJ94,範囲CSV,20,FALSE)="","",VLOOKUP(csv!$AJ94,範囲CSV,20,FALSE)))</f>
        <v/>
      </c>
      <c r="W94" s="139" t="str">
        <f>IF($A94="","",IF(VLOOKUP(csv!$AJ94,範囲CSV,21,FALSE)="","",VLOOKUP(csv!$AJ94,範囲CSV,21,FALSE)))</f>
        <v/>
      </c>
      <c r="X94" s="139" t="str">
        <f>IF($A94="","",IF(VLOOKUP(csv!$AJ94,範囲CSV,22,FALSE)="","",VLOOKUP(csv!$AJ94,範囲CSV,22,FALSE)))</f>
        <v/>
      </c>
      <c r="Y94" s="139" t="str">
        <f>IF($A94="","",IF(VLOOKUP(csv!$AJ94,範囲CSV,23,FALSE)="","",VLOOKUP(csv!$AJ94,範囲CSV,23,FALSE)))</f>
        <v/>
      </c>
      <c r="Z94" s="139" t="str">
        <f>IF($A94="","",IF(VLOOKUP(csv!$AJ94,範囲CSV,24,FALSE)="","",VLOOKUP(csv!$AJ94,範囲CSV,24,FALSE)))</f>
        <v/>
      </c>
      <c r="AA94" s="139" t="str">
        <f>IF($A94="","",IF(VLOOKUP(csv!$AJ94,範囲CSV,25,FALSE)="","",VLOOKUP(csv!$AJ94,範囲CSV,25,FALSE)))</f>
        <v/>
      </c>
      <c r="AB94" s="139" t="str">
        <f>IF($A94="","",IF(VLOOKUP(csv!$AJ94,範囲CSV,26,FALSE)="","",VLOOKUP(csv!$AJ94,範囲CSV,26,FALSE)))</f>
        <v/>
      </c>
      <c r="AC94" s="139" t="str">
        <f>IF($A94="","",IF(VLOOKUP(csv!$AJ94,範囲CSV,27,FALSE)="","",VLOOKUP(csv!$AJ94,範囲CSV,27,FALSE)))</f>
        <v/>
      </c>
      <c r="AD94" s="139" t="str">
        <f>IF($A94="","",IF(VLOOKUP(csv!$AJ94,範囲CSV,28,FALSE)="","",VLOOKUP(csv!$AJ94,範囲CSV,28,FALSE)))</f>
        <v/>
      </c>
      <c r="AE94" s="139" t="str">
        <f>IF($A94="","",IF(VLOOKUP(csv!$AJ94,範囲CSV,29,FALSE)="","",VLOOKUP(csv!$AJ94,範囲CSV,29,FALSE)))</f>
        <v/>
      </c>
      <c r="AF94" s="139" t="str">
        <f>IF($A94="","",IF(VLOOKUP(csv!$AJ94,範囲CSV,30,FALSE)="","",VLOOKUP(csv!$AJ94,範囲CSV,30,FALSE)))</f>
        <v/>
      </c>
      <c r="AG94" s="139" t="str">
        <f>IF($A94="","",IF(VLOOKUP(csv!$AJ94,範囲CSV,31,FALSE)="","",VLOOKUP(csv!$AJ94,範囲CSV,31,FALSE)))</f>
        <v/>
      </c>
      <c r="AH94" s="139" t="str">
        <f>IF($A94="","",IF(VLOOKUP(csv!$AJ94,範囲CSV,32,FALSE)="","",VLOOKUP(csv!$AJ94,範囲CSV,32,FALSE)))</f>
        <v/>
      </c>
      <c r="AI94" s="139" t="str">
        <f>IF($A94="","",IF(VLOOKUP(csv!$AJ94,範囲CSV,33,FALSE)="","",VLOOKUP(csv!$AJ94,範囲CSV,33,FALSE)))</f>
        <v/>
      </c>
      <c r="AJ94" s="139" t="str">
        <f>IF($A94="","",IF(VLOOKUP(csv!$AJ94,範囲CSV,34,FALSE)="","",VLOOKUP(csv!$AJ94,範囲CSV,34,FALSE)))</f>
        <v/>
      </c>
      <c r="AK94" s="139"/>
    </row>
    <row r="95" spans="1:37">
      <c r="A95" s="216" t="str">
        <f>IF(csv!AJ95&lt;=csv!A$401,csv!AO95,"")</f>
        <v/>
      </c>
      <c r="B95" s="216" t="str">
        <f>IF($A95="","",IF(VLOOKUP(csv!A$402,範囲CSV,2,FALSE)="","",VLOOKUP(csv!A$402,範囲CSV,2,FALSE)))</f>
        <v/>
      </c>
      <c r="C95" s="139" t="str">
        <f>IF($A95="","",IF(VLOOKUP(csv!$AJ95,範囲CSV,3,FALSE)="","",VLOOKUP(csv!$AJ95,範囲CSV,3,FALSE)))</f>
        <v/>
      </c>
      <c r="D95" s="139" t="str">
        <f>IF($A95="","",IF(VLOOKUP(csv!$AJ95,範囲CSV,4,FALSE)="","",VLOOKUP(csv!$AJ95,範囲CSV,4,FALSE)))</f>
        <v/>
      </c>
      <c r="E95" s="139" t="str">
        <f>IF($A95="","",IF(VLOOKUP(csv!$AJ95,範囲CSV,5,FALSE)="","",IF(VLOOKUP(csv!$AJ95,範囲CSV,5,FALSE)&gt;10000,"",VLOOKUP(csv!$AJ95,範囲CSV,5,FALSE))))</f>
        <v/>
      </c>
      <c r="F95" s="139" t="str">
        <f>IF($A95="","",IF(VLOOKUP(csv!$AJ95,範囲CSV,6,FALSE)="","",VLOOKUP(csv!$AJ95,範囲CSV,6,FALSE)))</f>
        <v/>
      </c>
      <c r="G95" s="139" t="str">
        <f>IF(A95="","",IF(VLOOKUP(csv!$AJ95,範囲CSV,7,FALSE)="","",VLOOKUP(csv!$AJ95,範囲CSV,7,FALSE)))</f>
        <v/>
      </c>
      <c r="H95" s="139" t="str">
        <f>IF($A95="","",IF(VLOOKUP(csv!$AJ95,範囲CSV,8,FALSE)="","",VLOOKUP(csv!$AJ95,範囲CSV,8,FALSE)))</f>
        <v/>
      </c>
      <c r="I95" s="216"/>
      <c r="J95" s="216"/>
      <c r="K95" s="139" t="str">
        <f>IF(A95="","",IF(VLOOKUP(csv!$AJ95,範囲CSV,9,FALSE)="","",VLOOKUP(csv!$AJ95,範囲CSV,9,FALSE)))</f>
        <v/>
      </c>
      <c r="L95" s="139" t="str">
        <f>IF($A95="","",IF(VLOOKUP(csv!$AJ95,範囲CSV,10,FALSE)="","",VLOOKUP(csv!$AJ95,範囲CSV,10,FALSE)))</f>
        <v/>
      </c>
      <c r="M95" s="216" t="str">
        <f t="shared" si="2"/>
        <v/>
      </c>
      <c r="N95" s="216" t="str">
        <f t="shared" si="3"/>
        <v/>
      </c>
      <c r="O95" s="139" t="str">
        <f>IF($A95="","",IF(VLOOKUP(csv!$AJ95,範囲CSV,13,FALSE)="","",VLOOKUP(csv!$AJ95,範囲CSV,13,FALSE)))</f>
        <v/>
      </c>
      <c r="P95" s="139" t="str">
        <f>IF($A95="","",IF(VLOOKUP(csv!$AJ95,範囲CSV,14,FALSE)="","",VLOOKUP(csv!$AJ95,範囲CSV,14,FALSE)))</f>
        <v/>
      </c>
      <c r="Q95" s="139" t="str">
        <f>IF($A95="","",IF(VLOOKUP(csv!$AJ95,範囲CSV,15,FALSE)="","",VLOOKUP(csv!$AJ95,範囲CSV,15,FALSE)))</f>
        <v/>
      </c>
      <c r="R95" s="139" t="str">
        <f>IF($A95="","",IF(VLOOKUP(csv!$AJ95,範囲CSV,16,FALSE)="","",VLOOKUP(csv!$AJ95,範囲CSV,16,FALSE)))</f>
        <v/>
      </c>
      <c r="S95" s="139" t="str">
        <f>IF($A95="","",IF(VLOOKUP(csv!$AJ95,範囲CSV,17,FALSE)="","",VLOOKUP(csv!$AJ95,範囲CSV,17,FALSE)))</f>
        <v/>
      </c>
      <c r="T95" s="139" t="str">
        <f>IF($A95="","",IF(VLOOKUP(csv!$AJ95,範囲CSV,18,FALSE)="","",VLOOKUP(csv!$AJ95,範囲CSV,18,FALSE)))</f>
        <v/>
      </c>
      <c r="U95" s="139" t="str">
        <f>IF($A95="","",IF(VLOOKUP(csv!$AJ95,範囲CSV,19,FALSE)="","",VLOOKUP(csv!$AJ95,範囲CSV,19,FALSE)))</f>
        <v/>
      </c>
      <c r="V95" s="139" t="str">
        <f>IF($A95="","",IF(VLOOKUP(csv!$AJ95,範囲CSV,20,FALSE)="","",VLOOKUP(csv!$AJ95,範囲CSV,20,FALSE)))</f>
        <v/>
      </c>
      <c r="W95" s="139" t="str">
        <f>IF($A95="","",IF(VLOOKUP(csv!$AJ95,範囲CSV,21,FALSE)="","",VLOOKUP(csv!$AJ95,範囲CSV,21,FALSE)))</f>
        <v/>
      </c>
      <c r="X95" s="139" t="str">
        <f>IF($A95="","",IF(VLOOKUP(csv!$AJ95,範囲CSV,22,FALSE)="","",VLOOKUP(csv!$AJ95,範囲CSV,22,FALSE)))</f>
        <v/>
      </c>
      <c r="Y95" s="139" t="str">
        <f>IF($A95="","",IF(VLOOKUP(csv!$AJ95,範囲CSV,23,FALSE)="","",VLOOKUP(csv!$AJ95,範囲CSV,23,FALSE)))</f>
        <v/>
      </c>
      <c r="Z95" s="139" t="str">
        <f>IF($A95="","",IF(VLOOKUP(csv!$AJ95,範囲CSV,24,FALSE)="","",VLOOKUP(csv!$AJ95,範囲CSV,24,FALSE)))</f>
        <v/>
      </c>
      <c r="AA95" s="139" t="str">
        <f>IF($A95="","",IF(VLOOKUP(csv!$AJ95,範囲CSV,25,FALSE)="","",VLOOKUP(csv!$AJ95,範囲CSV,25,FALSE)))</f>
        <v/>
      </c>
      <c r="AB95" s="139" t="str">
        <f>IF($A95="","",IF(VLOOKUP(csv!$AJ95,範囲CSV,26,FALSE)="","",VLOOKUP(csv!$AJ95,範囲CSV,26,FALSE)))</f>
        <v/>
      </c>
      <c r="AC95" s="139" t="str">
        <f>IF($A95="","",IF(VLOOKUP(csv!$AJ95,範囲CSV,27,FALSE)="","",VLOOKUP(csv!$AJ95,範囲CSV,27,FALSE)))</f>
        <v/>
      </c>
      <c r="AD95" s="139" t="str">
        <f>IF($A95="","",IF(VLOOKUP(csv!$AJ95,範囲CSV,28,FALSE)="","",VLOOKUP(csv!$AJ95,範囲CSV,28,FALSE)))</f>
        <v/>
      </c>
      <c r="AE95" s="139" t="str">
        <f>IF($A95="","",IF(VLOOKUP(csv!$AJ95,範囲CSV,29,FALSE)="","",VLOOKUP(csv!$AJ95,範囲CSV,29,FALSE)))</f>
        <v/>
      </c>
      <c r="AF95" s="139" t="str">
        <f>IF($A95="","",IF(VLOOKUP(csv!$AJ95,範囲CSV,30,FALSE)="","",VLOOKUP(csv!$AJ95,範囲CSV,30,FALSE)))</f>
        <v/>
      </c>
      <c r="AG95" s="139" t="str">
        <f>IF($A95="","",IF(VLOOKUP(csv!$AJ95,範囲CSV,31,FALSE)="","",VLOOKUP(csv!$AJ95,範囲CSV,31,FALSE)))</f>
        <v/>
      </c>
      <c r="AH95" s="139" t="str">
        <f>IF($A95="","",IF(VLOOKUP(csv!$AJ95,範囲CSV,32,FALSE)="","",VLOOKUP(csv!$AJ95,範囲CSV,32,FALSE)))</f>
        <v/>
      </c>
      <c r="AI95" s="139" t="str">
        <f>IF($A95="","",IF(VLOOKUP(csv!$AJ95,範囲CSV,33,FALSE)="","",VLOOKUP(csv!$AJ95,範囲CSV,33,FALSE)))</f>
        <v/>
      </c>
      <c r="AJ95" s="139" t="str">
        <f>IF($A95="","",IF(VLOOKUP(csv!$AJ95,範囲CSV,34,FALSE)="","",VLOOKUP(csv!$AJ95,範囲CSV,34,FALSE)))</f>
        <v/>
      </c>
      <c r="AK95" s="139"/>
    </row>
    <row r="96" spans="1:37">
      <c r="A96" s="216" t="str">
        <f>IF(csv!AJ96&lt;=csv!A$401,csv!AO96,"")</f>
        <v/>
      </c>
      <c r="B96" s="216" t="str">
        <f>IF($A96="","",IF(VLOOKUP(csv!A$402,範囲CSV,2,FALSE)="","",VLOOKUP(csv!A$402,範囲CSV,2,FALSE)))</f>
        <v/>
      </c>
      <c r="C96" s="139" t="str">
        <f>IF($A96="","",IF(VLOOKUP(csv!$AJ96,範囲CSV,3,FALSE)="","",VLOOKUP(csv!$AJ96,範囲CSV,3,FALSE)))</f>
        <v/>
      </c>
      <c r="D96" s="139" t="str">
        <f>IF($A96="","",IF(VLOOKUP(csv!$AJ96,範囲CSV,4,FALSE)="","",VLOOKUP(csv!$AJ96,範囲CSV,4,FALSE)))</f>
        <v/>
      </c>
      <c r="E96" s="139" t="str">
        <f>IF($A96="","",IF(VLOOKUP(csv!$AJ96,範囲CSV,5,FALSE)="","",IF(VLOOKUP(csv!$AJ96,範囲CSV,5,FALSE)&gt;10000,"",VLOOKUP(csv!$AJ96,範囲CSV,5,FALSE))))</f>
        <v/>
      </c>
      <c r="F96" s="139" t="str">
        <f>IF($A96="","",IF(VLOOKUP(csv!$AJ96,範囲CSV,6,FALSE)="","",VLOOKUP(csv!$AJ96,範囲CSV,6,FALSE)))</f>
        <v/>
      </c>
      <c r="G96" s="139" t="str">
        <f>IF(A96="","",IF(VLOOKUP(csv!$AJ96,範囲CSV,7,FALSE)="","",VLOOKUP(csv!$AJ96,範囲CSV,7,FALSE)))</f>
        <v/>
      </c>
      <c r="H96" s="139" t="str">
        <f>IF($A96="","",IF(VLOOKUP(csv!$AJ96,範囲CSV,8,FALSE)="","",VLOOKUP(csv!$AJ96,範囲CSV,8,FALSE)))</f>
        <v/>
      </c>
      <c r="I96" s="216"/>
      <c r="J96" s="216"/>
      <c r="K96" s="139" t="str">
        <f>IF(A96="","",IF(VLOOKUP(csv!$AJ96,範囲CSV,9,FALSE)="","",VLOOKUP(csv!$AJ96,範囲CSV,9,FALSE)))</f>
        <v/>
      </c>
      <c r="L96" s="139" t="str">
        <f>IF($A96="","",IF(VLOOKUP(csv!$AJ96,範囲CSV,10,FALSE)="","",VLOOKUP(csv!$AJ96,範囲CSV,10,FALSE)))</f>
        <v/>
      </c>
      <c r="M96" s="216" t="str">
        <f t="shared" si="2"/>
        <v/>
      </c>
      <c r="N96" s="216" t="str">
        <f t="shared" si="3"/>
        <v/>
      </c>
      <c r="O96" s="139" t="str">
        <f>IF($A96="","",IF(VLOOKUP(csv!$AJ96,範囲CSV,13,FALSE)="","",VLOOKUP(csv!$AJ96,範囲CSV,13,FALSE)))</f>
        <v/>
      </c>
      <c r="P96" s="139" t="str">
        <f>IF($A96="","",IF(VLOOKUP(csv!$AJ96,範囲CSV,14,FALSE)="","",VLOOKUP(csv!$AJ96,範囲CSV,14,FALSE)))</f>
        <v/>
      </c>
      <c r="Q96" s="139" t="str">
        <f>IF($A96="","",IF(VLOOKUP(csv!$AJ96,範囲CSV,15,FALSE)="","",VLOOKUP(csv!$AJ96,範囲CSV,15,FALSE)))</f>
        <v/>
      </c>
      <c r="R96" s="139" t="str">
        <f>IF($A96="","",IF(VLOOKUP(csv!$AJ96,範囲CSV,16,FALSE)="","",VLOOKUP(csv!$AJ96,範囲CSV,16,FALSE)))</f>
        <v/>
      </c>
      <c r="S96" s="139" t="str">
        <f>IF($A96="","",IF(VLOOKUP(csv!$AJ96,範囲CSV,17,FALSE)="","",VLOOKUP(csv!$AJ96,範囲CSV,17,FALSE)))</f>
        <v/>
      </c>
      <c r="T96" s="139" t="str">
        <f>IF($A96="","",IF(VLOOKUP(csv!$AJ96,範囲CSV,18,FALSE)="","",VLOOKUP(csv!$AJ96,範囲CSV,18,FALSE)))</f>
        <v/>
      </c>
      <c r="U96" s="139" t="str">
        <f>IF($A96="","",IF(VLOOKUP(csv!$AJ96,範囲CSV,19,FALSE)="","",VLOOKUP(csv!$AJ96,範囲CSV,19,FALSE)))</f>
        <v/>
      </c>
      <c r="V96" s="139" t="str">
        <f>IF($A96="","",IF(VLOOKUP(csv!$AJ96,範囲CSV,20,FALSE)="","",VLOOKUP(csv!$AJ96,範囲CSV,20,FALSE)))</f>
        <v/>
      </c>
      <c r="W96" s="139" t="str">
        <f>IF($A96="","",IF(VLOOKUP(csv!$AJ96,範囲CSV,21,FALSE)="","",VLOOKUP(csv!$AJ96,範囲CSV,21,FALSE)))</f>
        <v/>
      </c>
      <c r="X96" s="139" t="str">
        <f>IF($A96="","",IF(VLOOKUP(csv!$AJ96,範囲CSV,22,FALSE)="","",VLOOKUP(csv!$AJ96,範囲CSV,22,FALSE)))</f>
        <v/>
      </c>
      <c r="Y96" s="139" t="str">
        <f>IF($A96="","",IF(VLOOKUP(csv!$AJ96,範囲CSV,23,FALSE)="","",VLOOKUP(csv!$AJ96,範囲CSV,23,FALSE)))</f>
        <v/>
      </c>
      <c r="Z96" s="139" t="str">
        <f>IF($A96="","",IF(VLOOKUP(csv!$AJ96,範囲CSV,24,FALSE)="","",VLOOKUP(csv!$AJ96,範囲CSV,24,FALSE)))</f>
        <v/>
      </c>
      <c r="AA96" s="139" t="str">
        <f>IF($A96="","",IF(VLOOKUP(csv!$AJ96,範囲CSV,25,FALSE)="","",VLOOKUP(csv!$AJ96,範囲CSV,25,FALSE)))</f>
        <v/>
      </c>
      <c r="AB96" s="139" t="str">
        <f>IF($A96="","",IF(VLOOKUP(csv!$AJ96,範囲CSV,26,FALSE)="","",VLOOKUP(csv!$AJ96,範囲CSV,26,FALSE)))</f>
        <v/>
      </c>
      <c r="AC96" s="139" t="str">
        <f>IF($A96="","",IF(VLOOKUP(csv!$AJ96,範囲CSV,27,FALSE)="","",VLOOKUP(csv!$AJ96,範囲CSV,27,FALSE)))</f>
        <v/>
      </c>
      <c r="AD96" s="139" t="str">
        <f>IF($A96="","",IF(VLOOKUP(csv!$AJ96,範囲CSV,28,FALSE)="","",VLOOKUP(csv!$AJ96,範囲CSV,28,FALSE)))</f>
        <v/>
      </c>
      <c r="AE96" s="139" t="str">
        <f>IF($A96="","",IF(VLOOKUP(csv!$AJ96,範囲CSV,29,FALSE)="","",VLOOKUP(csv!$AJ96,範囲CSV,29,FALSE)))</f>
        <v/>
      </c>
      <c r="AF96" s="139" t="str">
        <f>IF($A96="","",IF(VLOOKUP(csv!$AJ96,範囲CSV,30,FALSE)="","",VLOOKUP(csv!$AJ96,範囲CSV,30,FALSE)))</f>
        <v/>
      </c>
      <c r="AG96" s="139" t="str">
        <f>IF($A96="","",IF(VLOOKUP(csv!$AJ96,範囲CSV,31,FALSE)="","",VLOOKUP(csv!$AJ96,範囲CSV,31,FALSE)))</f>
        <v/>
      </c>
      <c r="AH96" s="139" t="str">
        <f>IF($A96="","",IF(VLOOKUP(csv!$AJ96,範囲CSV,32,FALSE)="","",VLOOKUP(csv!$AJ96,範囲CSV,32,FALSE)))</f>
        <v/>
      </c>
      <c r="AI96" s="139" t="str">
        <f>IF($A96="","",IF(VLOOKUP(csv!$AJ96,範囲CSV,33,FALSE)="","",VLOOKUP(csv!$AJ96,範囲CSV,33,FALSE)))</f>
        <v/>
      </c>
      <c r="AJ96" s="139" t="str">
        <f>IF($A96="","",IF(VLOOKUP(csv!$AJ96,範囲CSV,34,FALSE)="","",VLOOKUP(csv!$AJ96,範囲CSV,34,FALSE)))</f>
        <v/>
      </c>
      <c r="AK96" s="139"/>
    </row>
    <row r="97" spans="1:37">
      <c r="A97" s="216" t="str">
        <f>IF(csv!AJ97&lt;=csv!A$401,csv!AO97,"")</f>
        <v/>
      </c>
      <c r="B97" s="216" t="str">
        <f>IF($A97="","",IF(VLOOKUP(csv!A$402,範囲CSV,2,FALSE)="","",VLOOKUP(csv!A$402,範囲CSV,2,FALSE)))</f>
        <v/>
      </c>
      <c r="C97" s="139" t="str">
        <f>IF($A97="","",IF(VLOOKUP(csv!$AJ97,範囲CSV,3,FALSE)="","",VLOOKUP(csv!$AJ97,範囲CSV,3,FALSE)))</f>
        <v/>
      </c>
      <c r="D97" s="139" t="str">
        <f>IF($A97="","",IF(VLOOKUP(csv!$AJ97,範囲CSV,4,FALSE)="","",VLOOKUP(csv!$AJ97,範囲CSV,4,FALSE)))</f>
        <v/>
      </c>
      <c r="E97" s="139" t="str">
        <f>IF($A97="","",IF(VLOOKUP(csv!$AJ97,範囲CSV,5,FALSE)="","",IF(VLOOKUP(csv!$AJ97,範囲CSV,5,FALSE)&gt;10000,"",VLOOKUP(csv!$AJ97,範囲CSV,5,FALSE))))</f>
        <v/>
      </c>
      <c r="F97" s="139" t="str">
        <f>IF($A97="","",IF(VLOOKUP(csv!$AJ97,範囲CSV,6,FALSE)="","",VLOOKUP(csv!$AJ97,範囲CSV,6,FALSE)))</f>
        <v/>
      </c>
      <c r="G97" s="139" t="str">
        <f>IF(A97="","",IF(VLOOKUP(csv!$AJ97,範囲CSV,7,FALSE)="","",VLOOKUP(csv!$AJ97,範囲CSV,7,FALSE)))</f>
        <v/>
      </c>
      <c r="H97" s="139" t="str">
        <f>IF($A97="","",IF(VLOOKUP(csv!$AJ97,範囲CSV,8,FALSE)="","",VLOOKUP(csv!$AJ97,範囲CSV,8,FALSE)))</f>
        <v/>
      </c>
      <c r="I97" s="216"/>
      <c r="J97" s="216"/>
      <c r="K97" s="139" t="str">
        <f>IF(A97="","",IF(VLOOKUP(csv!$AJ97,範囲CSV,9,FALSE)="","",VLOOKUP(csv!$AJ97,範囲CSV,9,FALSE)))</f>
        <v/>
      </c>
      <c r="L97" s="139" t="str">
        <f>IF($A97="","",IF(VLOOKUP(csv!$AJ97,範囲CSV,10,FALSE)="","",VLOOKUP(csv!$AJ97,範囲CSV,10,FALSE)))</f>
        <v/>
      </c>
      <c r="M97" s="216" t="str">
        <f t="shared" si="2"/>
        <v/>
      </c>
      <c r="N97" s="216" t="str">
        <f t="shared" si="3"/>
        <v/>
      </c>
      <c r="O97" s="139" t="str">
        <f>IF($A97="","",IF(VLOOKUP(csv!$AJ97,範囲CSV,13,FALSE)="","",VLOOKUP(csv!$AJ97,範囲CSV,13,FALSE)))</f>
        <v/>
      </c>
      <c r="P97" s="139" t="str">
        <f>IF($A97="","",IF(VLOOKUP(csv!$AJ97,範囲CSV,14,FALSE)="","",VLOOKUP(csv!$AJ97,範囲CSV,14,FALSE)))</f>
        <v/>
      </c>
      <c r="Q97" s="139" t="str">
        <f>IF($A97="","",IF(VLOOKUP(csv!$AJ97,範囲CSV,15,FALSE)="","",VLOOKUP(csv!$AJ97,範囲CSV,15,FALSE)))</f>
        <v/>
      </c>
      <c r="R97" s="139" t="str">
        <f>IF($A97="","",IF(VLOOKUP(csv!$AJ97,範囲CSV,16,FALSE)="","",VLOOKUP(csv!$AJ97,範囲CSV,16,FALSE)))</f>
        <v/>
      </c>
      <c r="S97" s="139" t="str">
        <f>IF($A97="","",IF(VLOOKUP(csv!$AJ97,範囲CSV,17,FALSE)="","",VLOOKUP(csv!$AJ97,範囲CSV,17,FALSE)))</f>
        <v/>
      </c>
      <c r="T97" s="139" t="str">
        <f>IF($A97="","",IF(VLOOKUP(csv!$AJ97,範囲CSV,18,FALSE)="","",VLOOKUP(csv!$AJ97,範囲CSV,18,FALSE)))</f>
        <v/>
      </c>
      <c r="U97" s="139" t="str">
        <f>IF($A97="","",IF(VLOOKUP(csv!$AJ97,範囲CSV,19,FALSE)="","",VLOOKUP(csv!$AJ97,範囲CSV,19,FALSE)))</f>
        <v/>
      </c>
      <c r="V97" s="139" t="str">
        <f>IF($A97="","",IF(VLOOKUP(csv!$AJ97,範囲CSV,20,FALSE)="","",VLOOKUP(csv!$AJ97,範囲CSV,20,FALSE)))</f>
        <v/>
      </c>
      <c r="W97" s="139" t="str">
        <f>IF($A97="","",IF(VLOOKUP(csv!$AJ97,範囲CSV,21,FALSE)="","",VLOOKUP(csv!$AJ97,範囲CSV,21,FALSE)))</f>
        <v/>
      </c>
      <c r="X97" s="139" t="str">
        <f>IF($A97="","",IF(VLOOKUP(csv!$AJ97,範囲CSV,22,FALSE)="","",VLOOKUP(csv!$AJ97,範囲CSV,22,FALSE)))</f>
        <v/>
      </c>
      <c r="Y97" s="139" t="str">
        <f>IF($A97="","",IF(VLOOKUP(csv!$AJ97,範囲CSV,23,FALSE)="","",VLOOKUP(csv!$AJ97,範囲CSV,23,FALSE)))</f>
        <v/>
      </c>
      <c r="Z97" s="139" t="str">
        <f>IF($A97="","",IF(VLOOKUP(csv!$AJ97,範囲CSV,24,FALSE)="","",VLOOKUP(csv!$AJ97,範囲CSV,24,FALSE)))</f>
        <v/>
      </c>
      <c r="AA97" s="139" t="str">
        <f>IF($A97="","",IF(VLOOKUP(csv!$AJ97,範囲CSV,25,FALSE)="","",VLOOKUP(csv!$AJ97,範囲CSV,25,FALSE)))</f>
        <v/>
      </c>
      <c r="AB97" s="139" t="str">
        <f>IF($A97="","",IF(VLOOKUP(csv!$AJ97,範囲CSV,26,FALSE)="","",VLOOKUP(csv!$AJ97,範囲CSV,26,FALSE)))</f>
        <v/>
      </c>
      <c r="AC97" s="139" t="str">
        <f>IF($A97="","",IF(VLOOKUP(csv!$AJ97,範囲CSV,27,FALSE)="","",VLOOKUP(csv!$AJ97,範囲CSV,27,FALSE)))</f>
        <v/>
      </c>
      <c r="AD97" s="139" t="str">
        <f>IF($A97="","",IF(VLOOKUP(csv!$AJ97,範囲CSV,28,FALSE)="","",VLOOKUP(csv!$AJ97,範囲CSV,28,FALSE)))</f>
        <v/>
      </c>
      <c r="AE97" s="139" t="str">
        <f>IF($A97="","",IF(VLOOKUP(csv!$AJ97,範囲CSV,29,FALSE)="","",VLOOKUP(csv!$AJ97,範囲CSV,29,FALSE)))</f>
        <v/>
      </c>
      <c r="AF97" s="139" t="str">
        <f>IF($A97="","",IF(VLOOKUP(csv!$AJ97,範囲CSV,30,FALSE)="","",VLOOKUP(csv!$AJ97,範囲CSV,30,FALSE)))</f>
        <v/>
      </c>
      <c r="AG97" s="139" t="str">
        <f>IF($A97="","",IF(VLOOKUP(csv!$AJ97,範囲CSV,31,FALSE)="","",VLOOKUP(csv!$AJ97,範囲CSV,31,FALSE)))</f>
        <v/>
      </c>
      <c r="AH97" s="139" t="str">
        <f>IF($A97="","",IF(VLOOKUP(csv!$AJ97,範囲CSV,32,FALSE)="","",VLOOKUP(csv!$AJ97,範囲CSV,32,FALSE)))</f>
        <v/>
      </c>
      <c r="AI97" s="139" t="str">
        <f>IF($A97="","",IF(VLOOKUP(csv!$AJ97,範囲CSV,33,FALSE)="","",VLOOKUP(csv!$AJ97,範囲CSV,33,FALSE)))</f>
        <v/>
      </c>
      <c r="AJ97" s="139" t="str">
        <f>IF($A97="","",IF(VLOOKUP(csv!$AJ97,範囲CSV,34,FALSE)="","",VLOOKUP(csv!$AJ97,範囲CSV,34,FALSE)))</f>
        <v/>
      </c>
      <c r="AK97" s="139"/>
    </row>
    <row r="98" spans="1:37">
      <c r="A98" s="216" t="str">
        <f>IF(csv!AJ98&lt;=csv!A$401,csv!AO98,"")</f>
        <v/>
      </c>
      <c r="B98" s="216" t="str">
        <f>IF($A98="","",IF(VLOOKUP(csv!A$402,範囲CSV,2,FALSE)="","",VLOOKUP(csv!A$402,範囲CSV,2,FALSE)))</f>
        <v/>
      </c>
      <c r="C98" s="139" t="str">
        <f>IF($A98="","",IF(VLOOKUP(csv!$AJ98,範囲CSV,3,FALSE)="","",VLOOKUP(csv!$AJ98,範囲CSV,3,FALSE)))</f>
        <v/>
      </c>
      <c r="D98" s="139" t="str">
        <f>IF($A98="","",IF(VLOOKUP(csv!$AJ98,範囲CSV,4,FALSE)="","",VLOOKUP(csv!$AJ98,範囲CSV,4,FALSE)))</f>
        <v/>
      </c>
      <c r="E98" s="139" t="str">
        <f>IF($A98="","",IF(VLOOKUP(csv!$AJ98,範囲CSV,5,FALSE)="","",IF(VLOOKUP(csv!$AJ98,範囲CSV,5,FALSE)&gt;10000,"",VLOOKUP(csv!$AJ98,範囲CSV,5,FALSE))))</f>
        <v/>
      </c>
      <c r="F98" s="139" t="str">
        <f>IF($A98="","",IF(VLOOKUP(csv!$AJ98,範囲CSV,6,FALSE)="","",VLOOKUP(csv!$AJ98,範囲CSV,6,FALSE)))</f>
        <v/>
      </c>
      <c r="G98" s="139" t="str">
        <f>IF(A98="","",IF(VLOOKUP(csv!$AJ98,範囲CSV,7,FALSE)="","",VLOOKUP(csv!$AJ98,範囲CSV,7,FALSE)))</f>
        <v/>
      </c>
      <c r="H98" s="139" t="str">
        <f>IF($A98="","",IF(VLOOKUP(csv!$AJ98,範囲CSV,8,FALSE)="","",VLOOKUP(csv!$AJ98,範囲CSV,8,FALSE)))</f>
        <v/>
      </c>
      <c r="I98" s="216"/>
      <c r="J98" s="216"/>
      <c r="K98" s="139" t="str">
        <f>IF(A98="","",IF(VLOOKUP(csv!$AJ98,範囲CSV,9,FALSE)="","",VLOOKUP(csv!$AJ98,範囲CSV,9,FALSE)))</f>
        <v/>
      </c>
      <c r="L98" s="139" t="str">
        <f>IF($A98="","",IF(VLOOKUP(csv!$AJ98,範囲CSV,10,FALSE)="","",VLOOKUP(csv!$AJ98,範囲CSV,10,FALSE)))</f>
        <v/>
      </c>
      <c r="M98" s="216" t="str">
        <f t="shared" si="2"/>
        <v/>
      </c>
      <c r="N98" s="216" t="str">
        <f t="shared" si="3"/>
        <v/>
      </c>
      <c r="O98" s="139" t="str">
        <f>IF($A98="","",IF(VLOOKUP(csv!$AJ98,範囲CSV,13,FALSE)="","",VLOOKUP(csv!$AJ98,範囲CSV,13,FALSE)))</f>
        <v/>
      </c>
      <c r="P98" s="139" t="str">
        <f>IF($A98="","",IF(VLOOKUP(csv!$AJ98,範囲CSV,14,FALSE)="","",VLOOKUP(csv!$AJ98,範囲CSV,14,FALSE)))</f>
        <v/>
      </c>
      <c r="Q98" s="139" t="str">
        <f>IF($A98="","",IF(VLOOKUP(csv!$AJ98,範囲CSV,15,FALSE)="","",VLOOKUP(csv!$AJ98,範囲CSV,15,FALSE)))</f>
        <v/>
      </c>
      <c r="R98" s="139" t="str">
        <f>IF($A98="","",IF(VLOOKUP(csv!$AJ98,範囲CSV,16,FALSE)="","",VLOOKUP(csv!$AJ98,範囲CSV,16,FALSE)))</f>
        <v/>
      </c>
      <c r="S98" s="139" t="str">
        <f>IF($A98="","",IF(VLOOKUP(csv!$AJ98,範囲CSV,17,FALSE)="","",VLOOKUP(csv!$AJ98,範囲CSV,17,FALSE)))</f>
        <v/>
      </c>
      <c r="T98" s="139" t="str">
        <f>IF($A98="","",IF(VLOOKUP(csv!$AJ98,範囲CSV,18,FALSE)="","",VLOOKUP(csv!$AJ98,範囲CSV,18,FALSE)))</f>
        <v/>
      </c>
      <c r="U98" s="139" t="str">
        <f>IF($A98="","",IF(VLOOKUP(csv!$AJ98,範囲CSV,19,FALSE)="","",VLOOKUP(csv!$AJ98,範囲CSV,19,FALSE)))</f>
        <v/>
      </c>
      <c r="V98" s="139" t="str">
        <f>IF($A98="","",IF(VLOOKUP(csv!$AJ98,範囲CSV,20,FALSE)="","",VLOOKUP(csv!$AJ98,範囲CSV,20,FALSE)))</f>
        <v/>
      </c>
      <c r="W98" s="139" t="str">
        <f>IF($A98="","",IF(VLOOKUP(csv!$AJ98,範囲CSV,21,FALSE)="","",VLOOKUP(csv!$AJ98,範囲CSV,21,FALSE)))</f>
        <v/>
      </c>
      <c r="X98" s="139" t="str">
        <f>IF($A98="","",IF(VLOOKUP(csv!$AJ98,範囲CSV,22,FALSE)="","",VLOOKUP(csv!$AJ98,範囲CSV,22,FALSE)))</f>
        <v/>
      </c>
      <c r="Y98" s="139" t="str">
        <f>IF($A98="","",IF(VLOOKUP(csv!$AJ98,範囲CSV,23,FALSE)="","",VLOOKUP(csv!$AJ98,範囲CSV,23,FALSE)))</f>
        <v/>
      </c>
      <c r="Z98" s="139" t="str">
        <f>IF($A98="","",IF(VLOOKUP(csv!$AJ98,範囲CSV,24,FALSE)="","",VLOOKUP(csv!$AJ98,範囲CSV,24,FALSE)))</f>
        <v/>
      </c>
      <c r="AA98" s="139" t="str">
        <f>IF($A98="","",IF(VLOOKUP(csv!$AJ98,範囲CSV,25,FALSE)="","",VLOOKUP(csv!$AJ98,範囲CSV,25,FALSE)))</f>
        <v/>
      </c>
      <c r="AB98" s="139" t="str">
        <f>IF($A98="","",IF(VLOOKUP(csv!$AJ98,範囲CSV,26,FALSE)="","",VLOOKUP(csv!$AJ98,範囲CSV,26,FALSE)))</f>
        <v/>
      </c>
      <c r="AC98" s="139" t="str">
        <f>IF($A98="","",IF(VLOOKUP(csv!$AJ98,範囲CSV,27,FALSE)="","",VLOOKUP(csv!$AJ98,範囲CSV,27,FALSE)))</f>
        <v/>
      </c>
      <c r="AD98" s="139" t="str">
        <f>IF($A98="","",IF(VLOOKUP(csv!$AJ98,範囲CSV,28,FALSE)="","",VLOOKUP(csv!$AJ98,範囲CSV,28,FALSE)))</f>
        <v/>
      </c>
      <c r="AE98" s="139" t="str">
        <f>IF($A98="","",IF(VLOOKUP(csv!$AJ98,範囲CSV,29,FALSE)="","",VLOOKUP(csv!$AJ98,範囲CSV,29,FALSE)))</f>
        <v/>
      </c>
      <c r="AF98" s="139" t="str">
        <f>IF($A98="","",IF(VLOOKUP(csv!$AJ98,範囲CSV,30,FALSE)="","",VLOOKUP(csv!$AJ98,範囲CSV,30,FALSE)))</f>
        <v/>
      </c>
      <c r="AG98" s="139" t="str">
        <f>IF($A98="","",IF(VLOOKUP(csv!$AJ98,範囲CSV,31,FALSE)="","",VLOOKUP(csv!$AJ98,範囲CSV,31,FALSE)))</f>
        <v/>
      </c>
      <c r="AH98" s="139" t="str">
        <f>IF($A98="","",IF(VLOOKUP(csv!$AJ98,範囲CSV,32,FALSE)="","",VLOOKUP(csv!$AJ98,範囲CSV,32,FALSE)))</f>
        <v/>
      </c>
      <c r="AI98" s="139" t="str">
        <f>IF($A98="","",IF(VLOOKUP(csv!$AJ98,範囲CSV,33,FALSE)="","",VLOOKUP(csv!$AJ98,範囲CSV,33,FALSE)))</f>
        <v/>
      </c>
      <c r="AJ98" s="139" t="str">
        <f>IF($A98="","",IF(VLOOKUP(csv!$AJ98,範囲CSV,34,FALSE)="","",VLOOKUP(csv!$AJ98,範囲CSV,34,FALSE)))</f>
        <v/>
      </c>
      <c r="AK98" s="139"/>
    </row>
    <row r="99" spans="1:37">
      <c r="A99" s="216" t="str">
        <f>IF(csv!AJ99&lt;=csv!A$401,csv!AO99,"")</f>
        <v/>
      </c>
      <c r="B99" s="216" t="str">
        <f>IF($A99="","",IF(VLOOKUP(csv!A$402,範囲CSV,2,FALSE)="","",VLOOKUP(csv!A$402,範囲CSV,2,FALSE)))</f>
        <v/>
      </c>
      <c r="C99" s="139" t="str">
        <f>IF($A99="","",IF(VLOOKUP(csv!$AJ99,範囲CSV,3,FALSE)="","",VLOOKUP(csv!$AJ99,範囲CSV,3,FALSE)))</f>
        <v/>
      </c>
      <c r="D99" s="139" t="str">
        <f>IF($A99="","",IF(VLOOKUP(csv!$AJ99,範囲CSV,4,FALSE)="","",VLOOKUP(csv!$AJ99,範囲CSV,4,FALSE)))</f>
        <v/>
      </c>
      <c r="E99" s="139" t="str">
        <f>IF($A99="","",IF(VLOOKUP(csv!$AJ99,範囲CSV,5,FALSE)="","",IF(VLOOKUP(csv!$AJ99,範囲CSV,5,FALSE)&gt;10000,"",VLOOKUP(csv!$AJ99,範囲CSV,5,FALSE))))</f>
        <v/>
      </c>
      <c r="F99" s="139" t="str">
        <f>IF($A99="","",IF(VLOOKUP(csv!$AJ99,範囲CSV,6,FALSE)="","",VLOOKUP(csv!$AJ99,範囲CSV,6,FALSE)))</f>
        <v/>
      </c>
      <c r="G99" s="139" t="str">
        <f>IF(A99="","",IF(VLOOKUP(csv!$AJ99,範囲CSV,7,FALSE)="","",VLOOKUP(csv!$AJ99,範囲CSV,7,FALSE)))</f>
        <v/>
      </c>
      <c r="H99" s="139" t="str">
        <f>IF($A99="","",IF(VLOOKUP(csv!$AJ99,範囲CSV,8,FALSE)="","",VLOOKUP(csv!$AJ99,範囲CSV,8,FALSE)))</f>
        <v/>
      </c>
      <c r="I99" s="216"/>
      <c r="J99" s="216"/>
      <c r="K99" s="139" t="str">
        <f>IF(A99="","",IF(VLOOKUP(csv!$AJ99,範囲CSV,9,FALSE)="","",VLOOKUP(csv!$AJ99,範囲CSV,9,FALSE)))</f>
        <v/>
      </c>
      <c r="L99" s="139" t="str">
        <f>IF($A99="","",IF(VLOOKUP(csv!$AJ99,範囲CSV,10,FALSE)="","",VLOOKUP(csv!$AJ99,範囲CSV,10,FALSE)))</f>
        <v/>
      </c>
      <c r="M99" s="216" t="str">
        <f t="shared" si="2"/>
        <v/>
      </c>
      <c r="N99" s="216" t="str">
        <f t="shared" si="3"/>
        <v/>
      </c>
      <c r="O99" s="139" t="str">
        <f>IF($A99="","",IF(VLOOKUP(csv!$AJ99,範囲CSV,13,FALSE)="","",VLOOKUP(csv!$AJ99,範囲CSV,13,FALSE)))</f>
        <v/>
      </c>
      <c r="P99" s="139" t="str">
        <f>IF($A99="","",IF(VLOOKUP(csv!$AJ99,範囲CSV,14,FALSE)="","",VLOOKUP(csv!$AJ99,範囲CSV,14,FALSE)))</f>
        <v/>
      </c>
      <c r="Q99" s="139" t="str">
        <f>IF($A99="","",IF(VLOOKUP(csv!$AJ99,範囲CSV,15,FALSE)="","",VLOOKUP(csv!$AJ99,範囲CSV,15,FALSE)))</f>
        <v/>
      </c>
      <c r="R99" s="139" t="str">
        <f>IF($A99="","",IF(VLOOKUP(csv!$AJ99,範囲CSV,16,FALSE)="","",VLOOKUP(csv!$AJ99,範囲CSV,16,FALSE)))</f>
        <v/>
      </c>
      <c r="S99" s="139" t="str">
        <f>IF($A99="","",IF(VLOOKUP(csv!$AJ99,範囲CSV,17,FALSE)="","",VLOOKUP(csv!$AJ99,範囲CSV,17,FALSE)))</f>
        <v/>
      </c>
      <c r="T99" s="139" t="str">
        <f>IF($A99="","",IF(VLOOKUP(csv!$AJ99,範囲CSV,18,FALSE)="","",VLOOKUP(csv!$AJ99,範囲CSV,18,FALSE)))</f>
        <v/>
      </c>
      <c r="U99" s="139" t="str">
        <f>IF($A99="","",IF(VLOOKUP(csv!$AJ99,範囲CSV,19,FALSE)="","",VLOOKUP(csv!$AJ99,範囲CSV,19,FALSE)))</f>
        <v/>
      </c>
      <c r="V99" s="139" t="str">
        <f>IF($A99="","",IF(VLOOKUP(csv!$AJ99,範囲CSV,20,FALSE)="","",VLOOKUP(csv!$AJ99,範囲CSV,20,FALSE)))</f>
        <v/>
      </c>
      <c r="W99" s="139" t="str">
        <f>IF($A99="","",IF(VLOOKUP(csv!$AJ99,範囲CSV,21,FALSE)="","",VLOOKUP(csv!$AJ99,範囲CSV,21,FALSE)))</f>
        <v/>
      </c>
      <c r="X99" s="139" t="str">
        <f>IF($A99="","",IF(VLOOKUP(csv!$AJ99,範囲CSV,22,FALSE)="","",VLOOKUP(csv!$AJ99,範囲CSV,22,FALSE)))</f>
        <v/>
      </c>
      <c r="Y99" s="139" t="str">
        <f>IF($A99="","",IF(VLOOKUP(csv!$AJ99,範囲CSV,23,FALSE)="","",VLOOKUP(csv!$AJ99,範囲CSV,23,FALSE)))</f>
        <v/>
      </c>
      <c r="Z99" s="139" t="str">
        <f>IF($A99="","",IF(VLOOKUP(csv!$AJ99,範囲CSV,24,FALSE)="","",VLOOKUP(csv!$AJ99,範囲CSV,24,FALSE)))</f>
        <v/>
      </c>
      <c r="AA99" s="139" t="str">
        <f>IF($A99="","",IF(VLOOKUP(csv!$AJ99,範囲CSV,25,FALSE)="","",VLOOKUP(csv!$AJ99,範囲CSV,25,FALSE)))</f>
        <v/>
      </c>
      <c r="AB99" s="139" t="str">
        <f>IF($A99="","",IF(VLOOKUP(csv!$AJ99,範囲CSV,26,FALSE)="","",VLOOKUP(csv!$AJ99,範囲CSV,26,FALSE)))</f>
        <v/>
      </c>
      <c r="AC99" s="139" t="str">
        <f>IF($A99="","",IF(VLOOKUP(csv!$AJ99,範囲CSV,27,FALSE)="","",VLOOKUP(csv!$AJ99,範囲CSV,27,FALSE)))</f>
        <v/>
      </c>
      <c r="AD99" s="139" t="str">
        <f>IF($A99="","",IF(VLOOKUP(csv!$AJ99,範囲CSV,28,FALSE)="","",VLOOKUP(csv!$AJ99,範囲CSV,28,FALSE)))</f>
        <v/>
      </c>
      <c r="AE99" s="139" t="str">
        <f>IF($A99="","",IF(VLOOKUP(csv!$AJ99,範囲CSV,29,FALSE)="","",VLOOKUP(csv!$AJ99,範囲CSV,29,FALSE)))</f>
        <v/>
      </c>
      <c r="AF99" s="139" t="str">
        <f>IF($A99="","",IF(VLOOKUP(csv!$AJ99,範囲CSV,30,FALSE)="","",VLOOKUP(csv!$AJ99,範囲CSV,30,FALSE)))</f>
        <v/>
      </c>
      <c r="AG99" s="139" t="str">
        <f>IF($A99="","",IF(VLOOKUP(csv!$AJ99,範囲CSV,31,FALSE)="","",VLOOKUP(csv!$AJ99,範囲CSV,31,FALSE)))</f>
        <v/>
      </c>
      <c r="AH99" s="139" t="str">
        <f>IF($A99="","",IF(VLOOKUP(csv!$AJ99,範囲CSV,32,FALSE)="","",VLOOKUP(csv!$AJ99,範囲CSV,32,FALSE)))</f>
        <v/>
      </c>
      <c r="AI99" s="139" t="str">
        <f>IF($A99="","",IF(VLOOKUP(csv!$AJ99,範囲CSV,33,FALSE)="","",VLOOKUP(csv!$AJ99,範囲CSV,33,FALSE)))</f>
        <v/>
      </c>
      <c r="AJ99" s="139" t="str">
        <f>IF($A99="","",IF(VLOOKUP(csv!$AJ99,範囲CSV,34,FALSE)="","",VLOOKUP(csv!$AJ99,範囲CSV,34,FALSE)))</f>
        <v/>
      </c>
      <c r="AK99" s="139"/>
    </row>
    <row r="100" spans="1:37">
      <c r="A100" s="216" t="str">
        <f>IF(csv!AJ100&lt;=csv!A$401,csv!AO100,"")</f>
        <v/>
      </c>
      <c r="B100" s="216" t="str">
        <f>IF($A100="","",IF(VLOOKUP(csv!A$402,範囲CSV,2,FALSE)="","",VLOOKUP(csv!A$402,範囲CSV,2,FALSE)))</f>
        <v/>
      </c>
      <c r="C100" s="139" t="str">
        <f>IF($A100="","",IF(VLOOKUP(csv!$AJ100,範囲CSV,3,FALSE)="","",VLOOKUP(csv!$AJ100,範囲CSV,3,FALSE)))</f>
        <v/>
      </c>
      <c r="D100" s="139" t="str">
        <f>IF($A100="","",IF(VLOOKUP(csv!$AJ100,範囲CSV,4,FALSE)="","",VLOOKUP(csv!$AJ100,範囲CSV,4,FALSE)))</f>
        <v/>
      </c>
      <c r="E100" s="139" t="str">
        <f>IF($A100="","",IF(VLOOKUP(csv!$AJ100,範囲CSV,5,FALSE)="","",IF(VLOOKUP(csv!$AJ100,範囲CSV,5,FALSE)&gt;10000,"",VLOOKUP(csv!$AJ100,範囲CSV,5,FALSE))))</f>
        <v/>
      </c>
      <c r="F100" s="139" t="str">
        <f>IF($A100="","",IF(VLOOKUP(csv!$AJ100,範囲CSV,6,FALSE)="","",VLOOKUP(csv!$AJ100,範囲CSV,6,FALSE)))</f>
        <v/>
      </c>
      <c r="G100" s="139" t="str">
        <f>IF(A100="","",IF(VLOOKUP(csv!$AJ100,範囲CSV,7,FALSE)="","",VLOOKUP(csv!$AJ100,範囲CSV,7,FALSE)))</f>
        <v/>
      </c>
      <c r="H100" s="139" t="str">
        <f>IF($A100="","",IF(VLOOKUP(csv!$AJ100,範囲CSV,8,FALSE)="","",VLOOKUP(csv!$AJ100,範囲CSV,8,FALSE)))</f>
        <v/>
      </c>
      <c r="I100" s="216"/>
      <c r="J100" s="216"/>
      <c r="K100" s="139" t="str">
        <f>IF(A100="","",IF(VLOOKUP(csv!$AJ100,範囲CSV,9,FALSE)="","",VLOOKUP(csv!$AJ100,範囲CSV,9,FALSE)))</f>
        <v/>
      </c>
      <c r="L100" s="139" t="str">
        <f>IF($A100="","",IF(VLOOKUP(csv!$AJ100,範囲CSV,10,FALSE)="","",VLOOKUP(csv!$AJ100,範囲CSV,10,FALSE)))</f>
        <v/>
      </c>
      <c r="M100" s="216" t="str">
        <f t="shared" si="2"/>
        <v/>
      </c>
      <c r="N100" s="216" t="str">
        <f t="shared" si="3"/>
        <v/>
      </c>
      <c r="O100" s="139" t="str">
        <f>IF($A100="","",IF(VLOOKUP(csv!$AJ100,範囲CSV,13,FALSE)="","",VLOOKUP(csv!$AJ100,範囲CSV,13,FALSE)))</f>
        <v/>
      </c>
      <c r="P100" s="139" t="str">
        <f>IF($A100="","",IF(VLOOKUP(csv!$AJ100,範囲CSV,14,FALSE)="","",VLOOKUP(csv!$AJ100,範囲CSV,14,FALSE)))</f>
        <v/>
      </c>
      <c r="Q100" s="139" t="str">
        <f>IF($A100="","",IF(VLOOKUP(csv!$AJ100,範囲CSV,15,FALSE)="","",VLOOKUP(csv!$AJ100,範囲CSV,15,FALSE)))</f>
        <v/>
      </c>
      <c r="R100" s="139" t="str">
        <f>IF($A100="","",IF(VLOOKUP(csv!$AJ100,範囲CSV,16,FALSE)="","",VLOOKUP(csv!$AJ100,範囲CSV,16,FALSE)))</f>
        <v/>
      </c>
      <c r="S100" s="139" t="str">
        <f>IF($A100="","",IF(VLOOKUP(csv!$AJ100,範囲CSV,17,FALSE)="","",VLOOKUP(csv!$AJ100,範囲CSV,17,FALSE)))</f>
        <v/>
      </c>
      <c r="T100" s="139" t="str">
        <f>IF($A100="","",IF(VLOOKUP(csv!$AJ100,範囲CSV,18,FALSE)="","",VLOOKUP(csv!$AJ100,範囲CSV,18,FALSE)))</f>
        <v/>
      </c>
      <c r="U100" s="139" t="str">
        <f>IF($A100="","",IF(VLOOKUP(csv!$AJ100,範囲CSV,19,FALSE)="","",VLOOKUP(csv!$AJ100,範囲CSV,19,FALSE)))</f>
        <v/>
      </c>
      <c r="V100" s="139" t="str">
        <f>IF($A100="","",IF(VLOOKUP(csv!$AJ100,範囲CSV,20,FALSE)="","",VLOOKUP(csv!$AJ100,範囲CSV,20,FALSE)))</f>
        <v/>
      </c>
      <c r="W100" s="139" t="str">
        <f>IF($A100="","",IF(VLOOKUP(csv!$AJ100,範囲CSV,21,FALSE)="","",VLOOKUP(csv!$AJ100,範囲CSV,21,FALSE)))</f>
        <v/>
      </c>
      <c r="X100" s="139" t="str">
        <f>IF($A100="","",IF(VLOOKUP(csv!$AJ100,範囲CSV,22,FALSE)="","",VLOOKUP(csv!$AJ100,範囲CSV,22,FALSE)))</f>
        <v/>
      </c>
      <c r="Y100" s="139" t="str">
        <f>IF($A100="","",IF(VLOOKUP(csv!$AJ100,範囲CSV,23,FALSE)="","",VLOOKUP(csv!$AJ100,範囲CSV,23,FALSE)))</f>
        <v/>
      </c>
      <c r="Z100" s="139" t="str">
        <f>IF($A100="","",IF(VLOOKUP(csv!$AJ100,範囲CSV,24,FALSE)="","",VLOOKUP(csv!$AJ100,範囲CSV,24,FALSE)))</f>
        <v/>
      </c>
      <c r="AA100" s="139" t="str">
        <f>IF($A100="","",IF(VLOOKUP(csv!$AJ100,範囲CSV,25,FALSE)="","",VLOOKUP(csv!$AJ100,範囲CSV,25,FALSE)))</f>
        <v/>
      </c>
      <c r="AB100" s="139" t="str">
        <f>IF($A100="","",IF(VLOOKUP(csv!$AJ100,範囲CSV,26,FALSE)="","",VLOOKUP(csv!$AJ100,範囲CSV,26,FALSE)))</f>
        <v/>
      </c>
      <c r="AC100" s="139" t="str">
        <f>IF($A100="","",IF(VLOOKUP(csv!$AJ100,範囲CSV,27,FALSE)="","",VLOOKUP(csv!$AJ100,範囲CSV,27,FALSE)))</f>
        <v/>
      </c>
      <c r="AD100" s="139" t="str">
        <f>IF($A100="","",IF(VLOOKUP(csv!$AJ100,範囲CSV,28,FALSE)="","",VLOOKUP(csv!$AJ100,範囲CSV,28,FALSE)))</f>
        <v/>
      </c>
      <c r="AE100" s="139" t="str">
        <f>IF($A100="","",IF(VLOOKUP(csv!$AJ100,範囲CSV,29,FALSE)="","",VLOOKUP(csv!$AJ100,範囲CSV,29,FALSE)))</f>
        <v/>
      </c>
      <c r="AF100" s="139" t="str">
        <f>IF($A100="","",IF(VLOOKUP(csv!$AJ100,範囲CSV,30,FALSE)="","",VLOOKUP(csv!$AJ100,範囲CSV,30,FALSE)))</f>
        <v/>
      </c>
      <c r="AG100" s="139" t="str">
        <f>IF($A100="","",IF(VLOOKUP(csv!$AJ100,範囲CSV,31,FALSE)="","",VLOOKUP(csv!$AJ100,範囲CSV,31,FALSE)))</f>
        <v/>
      </c>
      <c r="AH100" s="139" t="str">
        <f>IF($A100="","",IF(VLOOKUP(csv!$AJ100,範囲CSV,32,FALSE)="","",VLOOKUP(csv!$AJ100,範囲CSV,32,FALSE)))</f>
        <v/>
      </c>
      <c r="AI100" s="139" t="str">
        <f>IF($A100="","",IF(VLOOKUP(csv!$AJ100,範囲CSV,33,FALSE)="","",VLOOKUP(csv!$AJ100,範囲CSV,33,FALSE)))</f>
        <v/>
      </c>
      <c r="AJ100" s="139" t="str">
        <f>IF($A100="","",IF(VLOOKUP(csv!$AJ100,範囲CSV,34,FALSE)="","",VLOOKUP(csv!$AJ100,範囲CSV,34,FALSE)))</f>
        <v/>
      </c>
      <c r="AK100" s="139"/>
    </row>
    <row r="101" spans="1:37">
      <c r="A101" s="216" t="str">
        <f>IF(csv!AJ101&lt;=csv!A$401,csv!AO101,"")</f>
        <v/>
      </c>
      <c r="B101" s="216" t="str">
        <f>IF($A101="","",IF(VLOOKUP(csv!A$402,範囲CSV,2,FALSE)="","",VLOOKUP(csv!A$402,範囲CSV,2,FALSE)))</f>
        <v/>
      </c>
      <c r="C101" s="139" t="str">
        <f>IF($A101="","",IF(VLOOKUP(csv!$AJ101,範囲CSV,3,FALSE)="","",VLOOKUP(csv!$AJ101,範囲CSV,3,FALSE)))</f>
        <v/>
      </c>
      <c r="D101" s="139" t="str">
        <f>IF($A101="","",IF(VLOOKUP(csv!$AJ101,範囲CSV,4,FALSE)="","",VLOOKUP(csv!$AJ101,範囲CSV,4,FALSE)))</f>
        <v/>
      </c>
      <c r="E101" s="139" t="str">
        <f>IF($A101="","",IF(VLOOKUP(csv!$AJ101,範囲CSV,5,FALSE)="","",IF(VLOOKUP(csv!$AJ101,範囲CSV,5,FALSE)&gt;10000,"",VLOOKUP(csv!$AJ101,範囲CSV,5,FALSE))))</f>
        <v/>
      </c>
      <c r="F101" s="139" t="str">
        <f>IF($A101="","",IF(VLOOKUP(csv!$AJ101,範囲CSV,6,FALSE)="","",VLOOKUP(csv!$AJ101,範囲CSV,6,FALSE)))</f>
        <v/>
      </c>
      <c r="G101" s="139" t="str">
        <f>IF(A101="","",IF(VLOOKUP(csv!$AJ101,範囲CSV,7,FALSE)="","",VLOOKUP(csv!$AJ101,範囲CSV,7,FALSE)))</f>
        <v/>
      </c>
      <c r="H101" s="139" t="str">
        <f>IF($A101="","",IF(VLOOKUP(csv!$AJ101,範囲CSV,8,FALSE)="","",VLOOKUP(csv!$AJ101,範囲CSV,8,FALSE)))</f>
        <v/>
      </c>
      <c r="I101" s="216"/>
      <c r="J101" s="216"/>
      <c r="K101" s="139" t="str">
        <f>IF(A101="","",IF(VLOOKUP(csv!$AJ101,範囲CSV,9,FALSE)="","",VLOOKUP(csv!$AJ101,範囲CSV,9,FALSE)))</f>
        <v/>
      </c>
      <c r="L101" s="139" t="str">
        <f>IF($A101="","",IF(VLOOKUP(csv!$AJ101,範囲CSV,10,FALSE)="","",VLOOKUP(csv!$AJ101,範囲CSV,10,FALSE)))</f>
        <v/>
      </c>
      <c r="M101" s="216" t="str">
        <f t="shared" si="2"/>
        <v/>
      </c>
      <c r="N101" s="216" t="str">
        <f t="shared" si="3"/>
        <v/>
      </c>
      <c r="O101" s="139" t="str">
        <f>IF($A101="","",IF(VLOOKUP(csv!$AJ101,範囲CSV,13,FALSE)="","",VLOOKUP(csv!$AJ101,範囲CSV,13,FALSE)))</f>
        <v/>
      </c>
      <c r="P101" s="139" t="str">
        <f>IF($A101="","",IF(VLOOKUP(csv!$AJ101,範囲CSV,14,FALSE)="","",VLOOKUP(csv!$AJ101,範囲CSV,14,FALSE)))</f>
        <v/>
      </c>
      <c r="Q101" s="139" t="str">
        <f>IF($A101="","",IF(VLOOKUP(csv!$AJ101,範囲CSV,15,FALSE)="","",VLOOKUP(csv!$AJ101,範囲CSV,15,FALSE)))</f>
        <v/>
      </c>
      <c r="R101" s="139" t="str">
        <f>IF($A101="","",IF(VLOOKUP(csv!$AJ101,範囲CSV,16,FALSE)="","",VLOOKUP(csv!$AJ101,範囲CSV,16,FALSE)))</f>
        <v/>
      </c>
      <c r="S101" s="139" t="str">
        <f>IF($A101="","",IF(VLOOKUP(csv!$AJ101,範囲CSV,17,FALSE)="","",VLOOKUP(csv!$AJ101,範囲CSV,17,FALSE)))</f>
        <v/>
      </c>
      <c r="T101" s="139" t="str">
        <f>IF($A101="","",IF(VLOOKUP(csv!$AJ101,範囲CSV,18,FALSE)="","",VLOOKUP(csv!$AJ101,範囲CSV,18,FALSE)))</f>
        <v/>
      </c>
      <c r="U101" s="139" t="str">
        <f>IF($A101="","",IF(VLOOKUP(csv!$AJ101,範囲CSV,19,FALSE)="","",VLOOKUP(csv!$AJ101,範囲CSV,19,FALSE)))</f>
        <v/>
      </c>
      <c r="V101" s="139" t="str">
        <f>IF($A101="","",IF(VLOOKUP(csv!$AJ101,範囲CSV,20,FALSE)="","",VLOOKUP(csv!$AJ101,範囲CSV,20,FALSE)))</f>
        <v/>
      </c>
      <c r="W101" s="139" t="str">
        <f>IF($A101="","",IF(VLOOKUP(csv!$AJ101,範囲CSV,21,FALSE)="","",VLOOKUP(csv!$AJ101,範囲CSV,21,FALSE)))</f>
        <v/>
      </c>
      <c r="X101" s="139" t="str">
        <f>IF($A101="","",IF(VLOOKUP(csv!$AJ101,範囲CSV,22,FALSE)="","",VLOOKUP(csv!$AJ101,範囲CSV,22,FALSE)))</f>
        <v/>
      </c>
      <c r="Y101" s="139" t="str">
        <f>IF($A101="","",IF(VLOOKUP(csv!$AJ101,範囲CSV,23,FALSE)="","",VLOOKUP(csv!$AJ101,範囲CSV,23,FALSE)))</f>
        <v/>
      </c>
      <c r="Z101" s="139" t="str">
        <f>IF($A101="","",IF(VLOOKUP(csv!$AJ101,範囲CSV,24,FALSE)="","",VLOOKUP(csv!$AJ101,範囲CSV,24,FALSE)))</f>
        <v/>
      </c>
      <c r="AA101" s="139" t="str">
        <f>IF($A101="","",IF(VLOOKUP(csv!$AJ101,範囲CSV,25,FALSE)="","",VLOOKUP(csv!$AJ101,範囲CSV,25,FALSE)))</f>
        <v/>
      </c>
      <c r="AB101" s="139" t="str">
        <f>IF($A101="","",IF(VLOOKUP(csv!$AJ101,範囲CSV,26,FALSE)="","",VLOOKUP(csv!$AJ101,範囲CSV,26,FALSE)))</f>
        <v/>
      </c>
      <c r="AC101" s="139" t="str">
        <f>IF($A101="","",IF(VLOOKUP(csv!$AJ101,範囲CSV,27,FALSE)="","",VLOOKUP(csv!$AJ101,範囲CSV,27,FALSE)))</f>
        <v/>
      </c>
      <c r="AD101" s="139" t="str">
        <f>IF($A101="","",IF(VLOOKUP(csv!$AJ101,範囲CSV,28,FALSE)="","",VLOOKUP(csv!$AJ101,範囲CSV,28,FALSE)))</f>
        <v/>
      </c>
      <c r="AE101" s="139" t="str">
        <f>IF($A101="","",IF(VLOOKUP(csv!$AJ101,範囲CSV,29,FALSE)="","",VLOOKUP(csv!$AJ101,範囲CSV,29,FALSE)))</f>
        <v/>
      </c>
      <c r="AF101" s="139" t="str">
        <f>IF($A101="","",IF(VLOOKUP(csv!$AJ101,範囲CSV,30,FALSE)="","",VLOOKUP(csv!$AJ101,範囲CSV,30,FALSE)))</f>
        <v/>
      </c>
      <c r="AG101" s="139" t="str">
        <f>IF($A101="","",IF(VLOOKUP(csv!$AJ101,範囲CSV,31,FALSE)="","",VLOOKUP(csv!$AJ101,範囲CSV,31,FALSE)))</f>
        <v/>
      </c>
      <c r="AH101" s="139" t="str">
        <f>IF($A101="","",IF(VLOOKUP(csv!$AJ101,範囲CSV,32,FALSE)="","",VLOOKUP(csv!$AJ101,範囲CSV,32,FALSE)))</f>
        <v/>
      </c>
      <c r="AI101" s="139" t="str">
        <f>IF($A101="","",IF(VLOOKUP(csv!$AJ101,範囲CSV,33,FALSE)="","",VLOOKUP(csv!$AJ101,範囲CSV,33,FALSE)))</f>
        <v/>
      </c>
      <c r="AJ101" s="139" t="str">
        <f>IF($A101="","",IF(VLOOKUP(csv!$AJ101,範囲CSV,34,FALSE)="","",VLOOKUP(csv!$AJ101,範囲CSV,34,FALSE)))</f>
        <v/>
      </c>
      <c r="AK101" s="139"/>
    </row>
    <row r="102" spans="1:37">
      <c r="A102" s="216" t="str">
        <f>IF(csv!AJ102&lt;=csv!A$401,csv!AO102,"")</f>
        <v/>
      </c>
      <c r="B102" s="216" t="str">
        <f>IF($A102="","",IF(VLOOKUP(csv!A$402,範囲CSV,2,FALSE)="","",VLOOKUP(csv!A$402,範囲CSV,2,FALSE)))</f>
        <v/>
      </c>
      <c r="C102" s="139" t="str">
        <f>IF($A102="","",IF(VLOOKUP(csv!$AJ102,範囲CSV,3,FALSE)="","",VLOOKUP(csv!$AJ102,範囲CSV,3,FALSE)))</f>
        <v/>
      </c>
      <c r="D102" s="139" t="str">
        <f>IF($A102="","",IF(VLOOKUP(csv!$AJ102,範囲CSV,4,FALSE)="","",VLOOKUP(csv!$AJ102,範囲CSV,4,FALSE)))</f>
        <v/>
      </c>
      <c r="E102" s="139" t="str">
        <f>IF($A102="","",IF(VLOOKUP(csv!$AJ102,範囲CSV,5,FALSE)="","",IF(VLOOKUP(csv!$AJ102,範囲CSV,5,FALSE)&gt;10000,"",VLOOKUP(csv!$AJ102,範囲CSV,5,FALSE))))</f>
        <v/>
      </c>
      <c r="F102" s="139" t="str">
        <f>IF($A102="","",IF(VLOOKUP(csv!$AJ102,範囲CSV,6,FALSE)="","",VLOOKUP(csv!$AJ102,範囲CSV,6,FALSE)))</f>
        <v/>
      </c>
      <c r="G102" s="139" t="str">
        <f>IF(A102="","",IF(VLOOKUP(csv!$AJ102,範囲CSV,7,FALSE)="","",VLOOKUP(csv!$AJ102,範囲CSV,7,FALSE)))</f>
        <v/>
      </c>
      <c r="H102" s="139" t="str">
        <f>IF($A102="","",IF(VLOOKUP(csv!$AJ102,範囲CSV,8,FALSE)="","",VLOOKUP(csv!$AJ102,範囲CSV,8,FALSE)))</f>
        <v/>
      </c>
      <c r="I102" s="216"/>
      <c r="J102" s="216"/>
      <c r="K102" s="139" t="str">
        <f>IF(A102="","",IF(VLOOKUP(csv!$AJ102,範囲CSV,9,FALSE)="","",VLOOKUP(csv!$AJ102,範囲CSV,9,FALSE)))</f>
        <v/>
      </c>
      <c r="L102" s="139" t="str">
        <f>IF($A102="","",IF(VLOOKUP(csv!$AJ102,範囲CSV,10,FALSE)="","",VLOOKUP(csv!$AJ102,範囲CSV,10,FALSE)))</f>
        <v/>
      </c>
      <c r="M102" s="216" t="str">
        <f t="shared" si="2"/>
        <v/>
      </c>
      <c r="N102" s="216" t="str">
        <f t="shared" si="3"/>
        <v/>
      </c>
      <c r="O102" s="139" t="str">
        <f>IF($A102="","",IF(VLOOKUP(csv!$AJ102,範囲CSV,13,FALSE)="","",VLOOKUP(csv!$AJ102,範囲CSV,13,FALSE)))</f>
        <v/>
      </c>
      <c r="P102" s="139" t="str">
        <f>IF($A102="","",IF(VLOOKUP(csv!$AJ102,範囲CSV,14,FALSE)="","",VLOOKUP(csv!$AJ102,範囲CSV,14,FALSE)))</f>
        <v/>
      </c>
      <c r="Q102" s="139" t="str">
        <f>IF($A102="","",IF(VLOOKUP(csv!$AJ102,範囲CSV,15,FALSE)="","",VLOOKUP(csv!$AJ102,範囲CSV,15,FALSE)))</f>
        <v/>
      </c>
      <c r="R102" s="139" t="str">
        <f>IF($A102="","",IF(VLOOKUP(csv!$AJ102,範囲CSV,16,FALSE)="","",VLOOKUP(csv!$AJ102,範囲CSV,16,FALSE)))</f>
        <v/>
      </c>
      <c r="S102" s="139" t="str">
        <f>IF($A102="","",IF(VLOOKUP(csv!$AJ102,範囲CSV,17,FALSE)="","",VLOOKUP(csv!$AJ102,範囲CSV,17,FALSE)))</f>
        <v/>
      </c>
      <c r="T102" s="139" t="str">
        <f>IF($A102="","",IF(VLOOKUP(csv!$AJ102,範囲CSV,18,FALSE)="","",VLOOKUP(csv!$AJ102,範囲CSV,18,FALSE)))</f>
        <v/>
      </c>
      <c r="U102" s="139" t="str">
        <f>IF($A102="","",IF(VLOOKUP(csv!$AJ102,範囲CSV,19,FALSE)="","",VLOOKUP(csv!$AJ102,範囲CSV,19,FALSE)))</f>
        <v/>
      </c>
      <c r="V102" s="139" t="str">
        <f>IF($A102="","",IF(VLOOKUP(csv!$AJ102,範囲CSV,20,FALSE)="","",VLOOKUP(csv!$AJ102,範囲CSV,20,FALSE)))</f>
        <v/>
      </c>
      <c r="W102" s="139" t="str">
        <f>IF($A102="","",IF(VLOOKUP(csv!$AJ102,範囲CSV,21,FALSE)="","",VLOOKUP(csv!$AJ102,範囲CSV,21,FALSE)))</f>
        <v/>
      </c>
      <c r="X102" s="139" t="str">
        <f>IF($A102="","",IF(VLOOKUP(csv!$AJ102,範囲CSV,22,FALSE)="","",VLOOKUP(csv!$AJ102,範囲CSV,22,FALSE)))</f>
        <v/>
      </c>
      <c r="Y102" s="139" t="str">
        <f>IF($A102="","",IF(VLOOKUP(csv!$AJ102,範囲CSV,23,FALSE)="","",VLOOKUP(csv!$AJ102,範囲CSV,23,FALSE)))</f>
        <v/>
      </c>
      <c r="Z102" s="139" t="str">
        <f>IF($A102="","",IF(VLOOKUP(csv!$AJ102,範囲CSV,24,FALSE)="","",VLOOKUP(csv!$AJ102,範囲CSV,24,FALSE)))</f>
        <v/>
      </c>
      <c r="AA102" s="139" t="str">
        <f>IF($A102="","",IF(VLOOKUP(csv!$AJ102,範囲CSV,25,FALSE)="","",VLOOKUP(csv!$AJ102,範囲CSV,25,FALSE)))</f>
        <v/>
      </c>
      <c r="AB102" s="139" t="str">
        <f>IF($A102="","",IF(VLOOKUP(csv!$AJ102,範囲CSV,26,FALSE)="","",VLOOKUP(csv!$AJ102,範囲CSV,26,FALSE)))</f>
        <v/>
      </c>
      <c r="AC102" s="139" t="str">
        <f>IF($A102="","",IF(VLOOKUP(csv!$AJ102,範囲CSV,27,FALSE)="","",VLOOKUP(csv!$AJ102,範囲CSV,27,FALSE)))</f>
        <v/>
      </c>
      <c r="AD102" s="139" t="str">
        <f>IF($A102="","",IF(VLOOKUP(csv!$AJ102,範囲CSV,28,FALSE)="","",VLOOKUP(csv!$AJ102,範囲CSV,28,FALSE)))</f>
        <v/>
      </c>
      <c r="AE102" s="139" t="str">
        <f>IF($A102="","",IF(VLOOKUP(csv!$AJ102,範囲CSV,29,FALSE)="","",VLOOKUP(csv!$AJ102,範囲CSV,29,FALSE)))</f>
        <v/>
      </c>
      <c r="AF102" s="139" t="str">
        <f>IF($A102="","",IF(VLOOKUP(csv!$AJ102,範囲CSV,30,FALSE)="","",VLOOKUP(csv!$AJ102,範囲CSV,30,FALSE)))</f>
        <v/>
      </c>
      <c r="AG102" s="139" t="str">
        <f>IF($A102="","",IF(VLOOKUP(csv!$AJ102,範囲CSV,31,FALSE)="","",VLOOKUP(csv!$AJ102,範囲CSV,31,FALSE)))</f>
        <v/>
      </c>
      <c r="AH102" s="139" t="str">
        <f>IF($A102="","",IF(VLOOKUP(csv!$AJ102,範囲CSV,32,FALSE)="","",VLOOKUP(csv!$AJ102,範囲CSV,32,FALSE)))</f>
        <v/>
      </c>
      <c r="AI102" s="139" t="str">
        <f>IF($A102="","",IF(VLOOKUP(csv!$AJ102,範囲CSV,33,FALSE)="","",VLOOKUP(csv!$AJ102,範囲CSV,33,FALSE)))</f>
        <v/>
      </c>
      <c r="AJ102" s="139" t="str">
        <f>IF($A102="","",IF(VLOOKUP(csv!$AJ102,範囲CSV,34,FALSE)="","",VLOOKUP(csv!$AJ102,範囲CSV,34,FALSE)))</f>
        <v/>
      </c>
      <c r="AK102" s="139"/>
    </row>
    <row r="103" spans="1:37">
      <c r="A103" s="216" t="str">
        <f>IF(csv!AJ103&lt;=csv!A$401,csv!AO103,"")</f>
        <v/>
      </c>
      <c r="B103" s="216" t="str">
        <f>IF($A103="","",IF(VLOOKUP(csv!A$402,範囲CSV,2,FALSE)="","",VLOOKUP(csv!A$402,範囲CSV,2,FALSE)))</f>
        <v/>
      </c>
      <c r="C103" s="139" t="str">
        <f>IF($A103="","",IF(VLOOKUP(csv!$AJ103,範囲CSV,3,FALSE)="","",VLOOKUP(csv!$AJ103,範囲CSV,3,FALSE)))</f>
        <v/>
      </c>
      <c r="D103" s="139" t="str">
        <f>IF($A103="","",IF(VLOOKUP(csv!$AJ103,範囲CSV,4,FALSE)="","",VLOOKUP(csv!$AJ103,範囲CSV,4,FALSE)))</f>
        <v/>
      </c>
      <c r="E103" s="139" t="str">
        <f>IF($A103="","",IF(VLOOKUP(csv!$AJ103,範囲CSV,5,FALSE)="","",IF(VLOOKUP(csv!$AJ103,範囲CSV,5,FALSE)&gt;10000,"",VLOOKUP(csv!$AJ103,範囲CSV,5,FALSE))))</f>
        <v/>
      </c>
      <c r="F103" s="139" t="str">
        <f>IF($A103="","",IF(VLOOKUP(csv!$AJ103,範囲CSV,6,FALSE)="","",VLOOKUP(csv!$AJ103,範囲CSV,6,FALSE)))</f>
        <v/>
      </c>
      <c r="G103" s="139" t="str">
        <f>IF(A103="","",IF(VLOOKUP(csv!$AJ103,範囲CSV,7,FALSE)="","",VLOOKUP(csv!$AJ103,範囲CSV,7,FALSE)))</f>
        <v/>
      </c>
      <c r="H103" s="139" t="str">
        <f>IF($A103="","",IF(VLOOKUP(csv!$AJ103,範囲CSV,8,FALSE)="","",VLOOKUP(csv!$AJ103,範囲CSV,8,FALSE)))</f>
        <v/>
      </c>
      <c r="I103" s="216"/>
      <c r="J103" s="216"/>
      <c r="K103" s="139" t="str">
        <f>IF(A103="","",IF(VLOOKUP(csv!$AJ103,範囲CSV,9,FALSE)="","",VLOOKUP(csv!$AJ103,範囲CSV,9,FALSE)))</f>
        <v/>
      </c>
      <c r="L103" s="139" t="str">
        <f>IF($A103="","",IF(VLOOKUP(csv!$AJ103,範囲CSV,10,FALSE)="","",VLOOKUP(csv!$AJ103,範囲CSV,10,FALSE)))</f>
        <v/>
      </c>
      <c r="M103" s="216" t="str">
        <f t="shared" si="2"/>
        <v/>
      </c>
      <c r="N103" s="216" t="str">
        <f t="shared" si="3"/>
        <v/>
      </c>
      <c r="O103" s="139" t="str">
        <f>IF($A103="","",IF(VLOOKUP(csv!$AJ103,範囲CSV,13,FALSE)="","",VLOOKUP(csv!$AJ103,範囲CSV,13,FALSE)))</f>
        <v/>
      </c>
      <c r="P103" s="139" t="str">
        <f>IF($A103="","",IF(VLOOKUP(csv!$AJ103,範囲CSV,14,FALSE)="","",VLOOKUP(csv!$AJ103,範囲CSV,14,FALSE)))</f>
        <v/>
      </c>
      <c r="Q103" s="139" t="str">
        <f>IF($A103="","",IF(VLOOKUP(csv!$AJ103,範囲CSV,15,FALSE)="","",VLOOKUP(csv!$AJ103,範囲CSV,15,FALSE)))</f>
        <v/>
      </c>
      <c r="R103" s="139" t="str">
        <f>IF($A103="","",IF(VLOOKUP(csv!$AJ103,範囲CSV,16,FALSE)="","",VLOOKUP(csv!$AJ103,範囲CSV,16,FALSE)))</f>
        <v/>
      </c>
      <c r="S103" s="139" t="str">
        <f>IF($A103="","",IF(VLOOKUP(csv!$AJ103,範囲CSV,17,FALSE)="","",VLOOKUP(csv!$AJ103,範囲CSV,17,FALSE)))</f>
        <v/>
      </c>
      <c r="T103" s="139" t="str">
        <f>IF($A103="","",IF(VLOOKUP(csv!$AJ103,範囲CSV,18,FALSE)="","",VLOOKUP(csv!$AJ103,範囲CSV,18,FALSE)))</f>
        <v/>
      </c>
      <c r="U103" s="139" t="str">
        <f>IF($A103="","",IF(VLOOKUP(csv!$AJ103,範囲CSV,19,FALSE)="","",VLOOKUP(csv!$AJ103,範囲CSV,19,FALSE)))</f>
        <v/>
      </c>
      <c r="V103" s="139" t="str">
        <f>IF($A103="","",IF(VLOOKUP(csv!$AJ103,範囲CSV,20,FALSE)="","",VLOOKUP(csv!$AJ103,範囲CSV,20,FALSE)))</f>
        <v/>
      </c>
      <c r="W103" s="139" t="str">
        <f>IF($A103="","",IF(VLOOKUP(csv!$AJ103,範囲CSV,21,FALSE)="","",VLOOKUP(csv!$AJ103,範囲CSV,21,FALSE)))</f>
        <v/>
      </c>
      <c r="X103" s="139" t="str">
        <f>IF($A103="","",IF(VLOOKUP(csv!$AJ103,範囲CSV,22,FALSE)="","",VLOOKUP(csv!$AJ103,範囲CSV,22,FALSE)))</f>
        <v/>
      </c>
      <c r="Y103" s="139" t="str">
        <f>IF($A103="","",IF(VLOOKUP(csv!$AJ103,範囲CSV,23,FALSE)="","",VLOOKUP(csv!$AJ103,範囲CSV,23,FALSE)))</f>
        <v/>
      </c>
      <c r="Z103" s="139" t="str">
        <f>IF($A103="","",IF(VLOOKUP(csv!$AJ103,範囲CSV,24,FALSE)="","",VLOOKUP(csv!$AJ103,範囲CSV,24,FALSE)))</f>
        <v/>
      </c>
      <c r="AA103" s="139" t="str">
        <f>IF($A103="","",IF(VLOOKUP(csv!$AJ103,範囲CSV,25,FALSE)="","",VLOOKUP(csv!$AJ103,範囲CSV,25,FALSE)))</f>
        <v/>
      </c>
      <c r="AB103" s="139" t="str">
        <f>IF($A103="","",IF(VLOOKUP(csv!$AJ103,範囲CSV,26,FALSE)="","",VLOOKUP(csv!$AJ103,範囲CSV,26,FALSE)))</f>
        <v/>
      </c>
      <c r="AC103" s="139" t="str">
        <f>IF($A103="","",IF(VLOOKUP(csv!$AJ103,範囲CSV,27,FALSE)="","",VLOOKUP(csv!$AJ103,範囲CSV,27,FALSE)))</f>
        <v/>
      </c>
      <c r="AD103" s="139" t="str">
        <f>IF($A103="","",IF(VLOOKUP(csv!$AJ103,範囲CSV,28,FALSE)="","",VLOOKUP(csv!$AJ103,範囲CSV,28,FALSE)))</f>
        <v/>
      </c>
      <c r="AE103" s="139" t="str">
        <f>IF($A103="","",IF(VLOOKUP(csv!$AJ103,範囲CSV,29,FALSE)="","",VLOOKUP(csv!$AJ103,範囲CSV,29,FALSE)))</f>
        <v/>
      </c>
      <c r="AF103" s="139" t="str">
        <f>IF($A103="","",IF(VLOOKUP(csv!$AJ103,範囲CSV,30,FALSE)="","",VLOOKUP(csv!$AJ103,範囲CSV,30,FALSE)))</f>
        <v/>
      </c>
      <c r="AG103" s="139" t="str">
        <f>IF($A103="","",IF(VLOOKUP(csv!$AJ103,範囲CSV,31,FALSE)="","",VLOOKUP(csv!$AJ103,範囲CSV,31,FALSE)))</f>
        <v/>
      </c>
      <c r="AH103" s="139" t="str">
        <f>IF($A103="","",IF(VLOOKUP(csv!$AJ103,範囲CSV,32,FALSE)="","",VLOOKUP(csv!$AJ103,範囲CSV,32,FALSE)))</f>
        <v/>
      </c>
      <c r="AI103" s="139" t="str">
        <f>IF($A103="","",IF(VLOOKUP(csv!$AJ103,範囲CSV,33,FALSE)="","",VLOOKUP(csv!$AJ103,範囲CSV,33,FALSE)))</f>
        <v/>
      </c>
      <c r="AJ103" s="139" t="str">
        <f>IF($A103="","",IF(VLOOKUP(csv!$AJ103,範囲CSV,34,FALSE)="","",VLOOKUP(csv!$AJ103,範囲CSV,34,FALSE)))</f>
        <v/>
      </c>
      <c r="AK103" s="139"/>
    </row>
    <row r="104" spans="1:37">
      <c r="A104" s="216" t="str">
        <f>IF(csv!AJ104&lt;=csv!A$401,csv!AO104,"")</f>
        <v/>
      </c>
      <c r="B104" s="216" t="str">
        <f>IF($A104="","",IF(VLOOKUP(csv!A$402,範囲CSV,2,FALSE)="","",VLOOKUP(csv!A$402,範囲CSV,2,FALSE)))</f>
        <v/>
      </c>
      <c r="C104" s="139" t="str">
        <f>IF($A104="","",IF(VLOOKUP(csv!$AJ104,範囲CSV,3,FALSE)="","",VLOOKUP(csv!$AJ104,範囲CSV,3,FALSE)))</f>
        <v/>
      </c>
      <c r="D104" s="139" t="str">
        <f>IF($A104="","",IF(VLOOKUP(csv!$AJ104,範囲CSV,4,FALSE)="","",VLOOKUP(csv!$AJ104,範囲CSV,4,FALSE)))</f>
        <v/>
      </c>
      <c r="E104" s="139" t="str">
        <f>IF($A104="","",IF(VLOOKUP(csv!$AJ104,範囲CSV,5,FALSE)="","",IF(VLOOKUP(csv!$AJ104,範囲CSV,5,FALSE)&gt;10000,"",VLOOKUP(csv!$AJ104,範囲CSV,5,FALSE))))</f>
        <v/>
      </c>
      <c r="F104" s="139" t="str">
        <f>IF($A104="","",IF(VLOOKUP(csv!$AJ104,範囲CSV,6,FALSE)="","",VLOOKUP(csv!$AJ104,範囲CSV,6,FALSE)))</f>
        <v/>
      </c>
      <c r="G104" s="139" t="str">
        <f>IF(A104="","",IF(VLOOKUP(csv!$AJ104,範囲CSV,7,FALSE)="","",VLOOKUP(csv!$AJ104,範囲CSV,7,FALSE)))</f>
        <v/>
      </c>
      <c r="H104" s="139" t="str">
        <f>IF($A104="","",IF(VLOOKUP(csv!$AJ104,範囲CSV,8,FALSE)="","",VLOOKUP(csv!$AJ104,範囲CSV,8,FALSE)))</f>
        <v/>
      </c>
      <c r="I104" s="216"/>
      <c r="J104" s="216"/>
      <c r="K104" s="139" t="str">
        <f>IF(A104="","",IF(VLOOKUP(csv!$AJ104,範囲CSV,9,FALSE)="","",VLOOKUP(csv!$AJ104,範囲CSV,9,FALSE)))</f>
        <v/>
      </c>
      <c r="L104" s="139" t="str">
        <f>IF($A104="","",IF(VLOOKUP(csv!$AJ104,範囲CSV,10,FALSE)="","",VLOOKUP(csv!$AJ104,範囲CSV,10,FALSE)))</f>
        <v/>
      </c>
      <c r="M104" s="216" t="str">
        <f t="shared" si="2"/>
        <v/>
      </c>
      <c r="N104" s="216" t="str">
        <f t="shared" si="3"/>
        <v/>
      </c>
      <c r="O104" s="139" t="str">
        <f>IF($A104="","",IF(VLOOKUP(csv!$AJ104,範囲CSV,13,FALSE)="","",VLOOKUP(csv!$AJ104,範囲CSV,13,FALSE)))</f>
        <v/>
      </c>
      <c r="P104" s="139" t="str">
        <f>IF($A104="","",IF(VLOOKUP(csv!$AJ104,範囲CSV,14,FALSE)="","",VLOOKUP(csv!$AJ104,範囲CSV,14,FALSE)))</f>
        <v/>
      </c>
      <c r="Q104" s="139" t="str">
        <f>IF($A104="","",IF(VLOOKUP(csv!$AJ104,範囲CSV,15,FALSE)="","",VLOOKUP(csv!$AJ104,範囲CSV,15,FALSE)))</f>
        <v/>
      </c>
      <c r="R104" s="139" t="str">
        <f>IF($A104="","",IF(VLOOKUP(csv!$AJ104,範囲CSV,16,FALSE)="","",VLOOKUP(csv!$AJ104,範囲CSV,16,FALSE)))</f>
        <v/>
      </c>
      <c r="S104" s="139" t="str">
        <f>IF($A104="","",IF(VLOOKUP(csv!$AJ104,範囲CSV,17,FALSE)="","",VLOOKUP(csv!$AJ104,範囲CSV,17,FALSE)))</f>
        <v/>
      </c>
      <c r="T104" s="139" t="str">
        <f>IF($A104="","",IF(VLOOKUP(csv!$AJ104,範囲CSV,18,FALSE)="","",VLOOKUP(csv!$AJ104,範囲CSV,18,FALSE)))</f>
        <v/>
      </c>
      <c r="U104" s="139" t="str">
        <f>IF($A104="","",IF(VLOOKUP(csv!$AJ104,範囲CSV,19,FALSE)="","",VLOOKUP(csv!$AJ104,範囲CSV,19,FALSE)))</f>
        <v/>
      </c>
      <c r="V104" s="139" t="str">
        <f>IF($A104="","",IF(VLOOKUP(csv!$AJ104,範囲CSV,20,FALSE)="","",VLOOKUP(csv!$AJ104,範囲CSV,20,FALSE)))</f>
        <v/>
      </c>
      <c r="W104" s="139" t="str">
        <f>IF($A104="","",IF(VLOOKUP(csv!$AJ104,範囲CSV,21,FALSE)="","",VLOOKUP(csv!$AJ104,範囲CSV,21,FALSE)))</f>
        <v/>
      </c>
      <c r="X104" s="139" t="str">
        <f>IF($A104="","",IF(VLOOKUP(csv!$AJ104,範囲CSV,22,FALSE)="","",VLOOKUP(csv!$AJ104,範囲CSV,22,FALSE)))</f>
        <v/>
      </c>
      <c r="Y104" s="139" t="str">
        <f>IF($A104="","",IF(VLOOKUP(csv!$AJ104,範囲CSV,23,FALSE)="","",VLOOKUP(csv!$AJ104,範囲CSV,23,FALSE)))</f>
        <v/>
      </c>
      <c r="Z104" s="139" t="str">
        <f>IF($A104="","",IF(VLOOKUP(csv!$AJ104,範囲CSV,24,FALSE)="","",VLOOKUP(csv!$AJ104,範囲CSV,24,FALSE)))</f>
        <v/>
      </c>
      <c r="AA104" s="139" t="str">
        <f>IF($A104="","",IF(VLOOKUP(csv!$AJ104,範囲CSV,25,FALSE)="","",VLOOKUP(csv!$AJ104,範囲CSV,25,FALSE)))</f>
        <v/>
      </c>
      <c r="AB104" s="139" t="str">
        <f>IF($A104="","",IF(VLOOKUP(csv!$AJ104,範囲CSV,26,FALSE)="","",VLOOKUP(csv!$AJ104,範囲CSV,26,FALSE)))</f>
        <v/>
      </c>
      <c r="AC104" s="139" t="str">
        <f>IF($A104="","",IF(VLOOKUP(csv!$AJ104,範囲CSV,27,FALSE)="","",VLOOKUP(csv!$AJ104,範囲CSV,27,FALSE)))</f>
        <v/>
      </c>
      <c r="AD104" s="139" t="str">
        <f>IF($A104="","",IF(VLOOKUP(csv!$AJ104,範囲CSV,28,FALSE)="","",VLOOKUP(csv!$AJ104,範囲CSV,28,FALSE)))</f>
        <v/>
      </c>
      <c r="AE104" s="139" t="str">
        <f>IF($A104="","",IF(VLOOKUP(csv!$AJ104,範囲CSV,29,FALSE)="","",VLOOKUP(csv!$AJ104,範囲CSV,29,FALSE)))</f>
        <v/>
      </c>
      <c r="AF104" s="139" t="str">
        <f>IF($A104="","",IF(VLOOKUP(csv!$AJ104,範囲CSV,30,FALSE)="","",VLOOKUP(csv!$AJ104,範囲CSV,30,FALSE)))</f>
        <v/>
      </c>
      <c r="AG104" s="139" t="str">
        <f>IF($A104="","",IF(VLOOKUP(csv!$AJ104,範囲CSV,31,FALSE)="","",VLOOKUP(csv!$AJ104,範囲CSV,31,FALSE)))</f>
        <v/>
      </c>
      <c r="AH104" s="139" t="str">
        <f>IF($A104="","",IF(VLOOKUP(csv!$AJ104,範囲CSV,32,FALSE)="","",VLOOKUP(csv!$AJ104,範囲CSV,32,FALSE)))</f>
        <v/>
      </c>
      <c r="AI104" s="139" t="str">
        <f>IF($A104="","",IF(VLOOKUP(csv!$AJ104,範囲CSV,33,FALSE)="","",VLOOKUP(csv!$AJ104,範囲CSV,33,FALSE)))</f>
        <v/>
      </c>
      <c r="AJ104" s="139" t="str">
        <f>IF($A104="","",IF(VLOOKUP(csv!$AJ104,範囲CSV,34,FALSE)="","",VLOOKUP(csv!$AJ104,範囲CSV,34,FALSE)))</f>
        <v/>
      </c>
      <c r="AK104" s="139"/>
    </row>
    <row r="105" spans="1:37">
      <c r="A105" s="216" t="str">
        <f>IF(csv!AJ105&lt;=csv!A$401,csv!AO105,"")</f>
        <v/>
      </c>
      <c r="B105" s="216" t="str">
        <f>IF($A105="","",IF(VLOOKUP(csv!A$402,範囲CSV,2,FALSE)="","",VLOOKUP(csv!A$402,範囲CSV,2,FALSE)))</f>
        <v/>
      </c>
      <c r="C105" s="139" t="str">
        <f>IF($A105="","",IF(VLOOKUP(csv!$AJ105,範囲CSV,3,FALSE)="","",VLOOKUP(csv!$AJ105,範囲CSV,3,FALSE)))</f>
        <v/>
      </c>
      <c r="D105" s="139" t="str">
        <f>IF($A105="","",IF(VLOOKUP(csv!$AJ105,範囲CSV,4,FALSE)="","",VLOOKUP(csv!$AJ105,範囲CSV,4,FALSE)))</f>
        <v/>
      </c>
      <c r="E105" s="139" t="str">
        <f>IF($A105="","",IF(VLOOKUP(csv!$AJ105,範囲CSV,5,FALSE)="","",IF(VLOOKUP(csv!$AJ105,範囲CSV,5,FALSE)&gt;10000,"",VLOOKUP(csv!$AJ105,範囲CSV,5,FALSE))))</f>
        <v/>
      </c>
      <c r="F105" s="139" t="str">
        <f>IF($A105="","",IF(VLOOKUP(csv!$AJ105,範囲CSV,6,FALSE)="","",VLOOKUP(csv!$AJ105,範囲CSV,6,FALSE)))</f>
        <v/>
      </c>
      <c r="G105" s="139" t="str">
        <f>IF(A105="","",IF(VLOOKUP(csv!$AJ105,範囲CSV,7,FALSE)="","",VLOOKUP(csv!$AJ105,範囲CSV,7,FALSE)))</f>
        <v/>
      </c>
      <c r="H105" s="139" t="str">
        <f>IF($A105="","",IF(VLOOKUP(csv!$AJ105,範囲CSV,8,FALSE)="","",VLOOKUP(csv!$AJ105,範囲CSV,8,FALSE)))</f>
        <v/>
      </c>
      <c r="I105" s="216"/>
      <c r="J105" s="216"/>
      <c r="K105" s="139" t="str">
        <f>IF(A105="","",IF(VLOOKUP(csv!$AJ105,範囲CSV,9,FALSE)="","",VLOOKUP(csv!$AJ105,範囲CSV,9,FALSE)))</f>
        <v/>
      </c>
      <c r="L105" s="139" t="str">
        <f>IF($A105="","",IF(VLOOKUP(csv!$AJ105,範囲CSV,10,FALSE)="","",VLOOKUP(csv!$AJ105,範囲CSV,10,FALSE)))</f>
        <v/>
      </c>
      <c r="M105" s="216" t="str">
        <f t="shared" si="2"/>
        <v/>
      </c>
      <c r="N105" s="216" t="str">
        <f t="shared" si="3"/>
        <v/>
      </c>
      <c r="O105" s="139" t="str">
        <f>IF($A105="","",IF(VLOOKUP(csv!$AJ105,範囲CSV,13,FALSE)="","",VLOOKUP(csv!$AJ105,範囲CSV,13,FALSE)))</f>
        <v/>
      </c>
      <c r="P105" s="139" t="str">
        <f>IF($A105="","",IF(VLOOKUP(csv!$AJ105,範囲CSV,14,FALSE)="","",VLOOKUP(csv!$AJ105,範囲CSV,14,FALSE)))</f>
        <v/>
      </c>
      <c r="Q105" s="139" t="str">
        <f>IF($A105="","",IF(VLOOKUP(csv!$AJ105,範囲CSV,15,FALSE)="","",VLOOKUP(csv!$AJ105,範囲CSV,15,FALSE)))</f>
        <v/>
      </c>
      <c r="R105" s="139" t="str">
        <f>IF($A105="","",IF(VLOOKUP(csv!$AJ105,範囲CSV,16,FALSE)="","",VLOOKUP(csv!$AJ105,範囲CSV,16,FALSE)))</f>
        <v/>
      </c>
      <c r="S105" s="139" t="str">
        <f>IF($A105="","",IF(VLOOKUP(csv!$AJ105,範囲CSV,17,FALSE)="","",VLOOKUP(csv!$AJ105,範囲CSV,17,FALSE)))</f>
        <v/>
      </c>
      <c r="T105" s="139" t="str">
        <f>IF($A105="","",IF(VLOOKUP(csv!$AJ105,範囲CSV,18,FALSE)="","",VLOOKUP(csv!$AJ105,範囲CSV,18,FALSE)))</f>
        <v/>
      </c>
      <c r="U105" s="139" t="str">
        <f>IF($A105="","",IF(VLOOKUP(csv!$AJ105,範囲CSV,19,FALSE)="","",VLOOKUP(csv!$AJ105,範囲CSV,19,FALSE)))</f>
        <v/>
      </c>
      <c r="V105" s="139" t="str">
        <f>IF($A105="","",IF(VLOOKUP(csv!$AJ105,範囲CSV,20,FALSE)="","",VLOOKUP(csv!$AJ105,範囲CSV,20,FALSE)))</f>
        <v/>
      </c>
      <c r="W105" s="139" t="str">
        <f>IF($A105="","",IF(VLOOKUP(csv!$AJ105,範囲CSV,21,FALSE)="","",VLOOKUP(csv!$AJ105,範囲CSV,21,FALSE)))</f>
        <v/>
      </c>
      <c r="X105" s="139" t="str">
        <f>IF($A105="","",IF(VLOOKUP(csv!$AJ105,範囲CSV,22,FALSE)="","",VLOOKUP(csv!$AJ105,範囲CSV,22,FALSE)))</f>
        <v/>
      </c>
      <c r="Y105" s="139" t="str">
        <f>IF($A105="","",IF(VLOOKUP(csv!$AJ105,範囲CSV,23,FALSE)="","",VLOOKUP(csv!$AJ105,範囲CSV,23,FALSE)))</f>
        <v/>
      </c>
      <c r="Z105" s="139" t="str">
        <f>IF($A105="","",IF(VLOOKUP(csv!$AJ105,範囲CSV,24,FALSE)="","",VLOOKUP(csv!$AJ105,範囲CSV,24,FALSE)))</f>
        <v/>
      </c>
      <c r="AA105" s="139" t="str">
        <f>IF($A105="","",IF(VLOOKUP(csv!$AJ105,範囲CSV,25,FALSE)="","",VLOOKUP(csv!$AJ105,範囲CSV,25,FALSE)))</f>
        <v/>
      </c>
      <c r="AB105" s="139" t="str">
        <f>IF($A105="","",IF(VLOOKUP(csv!$AJ105,範囲CSV,26,FALSE)="","",VLOOKUP(csv!$AJ105,範囲CSV,26,FALSE)))</f>
        <v/>
      </c>
      <c r="AC105" s="139" t="str">
        <f>IF($A105="","",IF(VLOOKUP(csv!$AJ105,範囲CSV,27,FALSE)="","",VLOOKUP(csv!$AJ105,範囲CSV,27,FALSE)))</f>
        <v/>
      </c>
      <c r="AD105" s="139" t="str">
        <f>IF($A105="","",IF(VLOOKUP(csv!$AJ105,範囲CSV,28,FALSE)="","",VLOOKUP(csv!$AJ105,範囲CSV,28,FALSE)))</f>
        <v/>
      </c>
      <c r="AE105" s="139" t="str">
        <f>IF($A105="","",IF(VLOOKUP(csv!$AJ105,範囲CSV,29,FALSE)="","",VLOOKUP(csv!$AJ105,範囲CSV,29,FALSE)))</f>
        <v/>
      </c>
      <c r="AF105" s="139" t="str">
        <f>IF($A105="","",IF(VLOOKUP(csv!$AJ105,範囲CSV,30,FALSE)="","",VLOOKUP(csv!$AJ105,範囲CSV,30,FALSE)))</f>
        <v/>
      </c>
      <c r="AG105" s="139" t="str">
        <f>IF($A105="","",IF(VLOOKUP(csv!$AJ105,範囲CSV,31,FALSE)="","",VLOOKUP(csv!$AJ105,範囲CSV,31,FALSE)))</f>
        <v/>
      </c>
      <c r="AH105" s="139" t="str">
        <f>IF($A105="","",IF(VLOOKUP(csv!$AJ105,範囲CSV,32,FALSE)="","",VLOOKUP(csv!$AJ105,範囲CSV,32,FALSE)))</f>
        <v/>
      </c>
      <c r="AI105" s="139" t="str">
        <f>IF($A105="","",IF(VLOOKUP(csv!$AJ105,範囲CSV,33,FALSE)="","",VLOOKUP(csv!$AJ105,範囲CSV,33,FALSE)))</f>
        <v/>
      </c>
      <c r="AJ105" s="139" t="str">
        <f>IF($A105="","",IF(VLOOKUP(csv!$AJ105,範囲CSV,34,FALSE)="","",VLOOKUP(csv!$AJ105,範囲CSV,34,FALSE)))</f>
        <v/>
      </c>
      <c r="AK105" s="139"/>
    </row>
    <row r="106" spans="1:37">
      <c r="A106" s="216" t="str">
        <f>IF(csv!AJ106&lt;=csv!A$401,csv!AO106,"")</f>
        <v/>
      </c>
      <c r="B106" s="216" t="str">
        <f>IF($A106="","",IF(VLOOKUP(csv!A$402,範囲CSV,2,FALSE)="","",VLOOKUP(csv!A$402,範囲CSV,2,FALSE)))</f>
        <v/>
      </c>
      <c r="C106" s="139" t="str">
        <f>IF($A106="","",IF(VLOOKUP(csv!$AJ106,範囲CSV,3,FALSE)="","",VLOOKUP(csv!$AJ106,範囲CSV,3,FALSE)))</f>
        <v/>
      </c>
      <c r="D106" s="139" t="str">
        <f>IF($A106="","",IF(VLOOKUP(csv!$AJ106,範囲CSV,4,FALSE)="","",VLOOKUP(csv!$AJ106,範囲CSV,4,FALSE)))</f>
        <v/>
      </c>
      <c r="E106" s="139" t="str">
        <f>IF($A106="","",IF(VLOOKUP(csv!$AJ106,範囲CSV,5,FALSE)="","",IF(VLOOKUP(csv!$AJ106,範囲CSV,5,FALSE)&gt;10000,"",VLOOKUP(csv!$AJ106,範囲CSV,5,FALSE))))</f>
        <v/>
      </c>
      <c r="F106" s="139" t="str">
        <f>IF($A106="","",IF(VLOOKUP(csv!$AJ106,範囲CSV,6,FALSE)="","",VLOOKUP(csv!$AJ106,範囲CSV,6,FALSE)))</f>
        <v/>
      </c>
      <c r="G106" s="139" t="str">
        <f>IF(A106="","",IF(VLOOKUP(csv!$AJ106,範囲CSV,7,FALSE)="","",VLOOKUP(csv!$AJ106,範囲CSV,7,FALSE)))</f>
        <v/>
      </c>
      <c r="H106" s="139" t="str">
        <f>IF($A106="","",IF(VLOOKUP(csv!$AJ106,範囲CSV,8,FALSE)="","",VLOOKUP(csv!$AJ106,範囲CSV,8,FALSE)))</f>
        <v/>
      </c>
      <c r="I106" s="216"/>
      <c r="J106" s="216"/>
      <c r="K106" s="139" t="str">
        <f>IF(A106="","",IF(VLOOKUP(csv!$AJ106,範囲CSV,9,FALSE)="","",VLOOKUP(csv!$AJ106,範囲CSV,9,FALSE)))</f>
        <v/>
      </c>
      <c r="L106" s="139" t="str">
        <f>IF($A106="","",IF(VLOOKUP(csv!$AJ106,範囲CSV,10,FALSE)="","",VLOOKUP(csv!$AJ106,範囲CSV,10,FALSE)))</f>
        <v/>
      </c>
      <c r="M106" s="216" t="str">
        <f t="shared" si="2"/>
        <v/>
      </c>
      <c r="N106" s="216" t="str">
        <f t="shared" si="3"/>
        <v/>
      </c>
      <c r="O106" s="139" t="str">
        <f>IF($A106="","",IF(VLOOKUP(csv!$AJ106,範囲CSV,13,FALSE)="","",VLOOKUP(csv!$AJ106,範囲CSV,13,FALSE)))</f>
        <v/>
      </c>
      <c r="P106" s="139" t="str">
        <f>IF($A106="","",IF(VLOOKUP(csv!$AJ106,範囲CSV,14,FALSE)="","",VLOOKUP(csv!$AJ106,範囲CSV,14,FALSE)))</f>
        <v/>
      </c>
      <c r="Q106" s="139" t="str">
        <f>IF($A106="","",IF(VLOOKUP(csv!$AJ106,範囲CSV,15,FALSE)="","",VLOOKUP(csv!$AJ106,範囲CSV,15,FALSE)))</f>
        <v/>
      </c>
      <c r="R106" s="139" t="str">
        <f>IF($A106="","",IF(VLOOKUP(csv!$AJ106,範囲CSV,16,FALSE)="","",VLOOKUP(csv!$AJ106,範囲CSV,16,FALSE)))</f>
        <v/>
      </c>
      <c r="S106" s="139" t="str">
        <f>IF($A106="","",IF(VLOOKUP(csv!$AJ106,範囲CSV,17,FALSE)="","",VLOOKUP(csv!$AJ106,範囲CSV,17,FALSE)))</f>
        <v/>
      </c>
      <c r="T106" s="139" t="str">
        <f>IF($A106="","",IF(VLOOKUP(csv!$AJ106,範囲CSV,18,FALSE)="","",VLOOKUP(csv!$AJ106,範囲CSV,18,FALSE)))</f>
        <v/>
      </c>
      <c r="U106" s="139" t="str">
        <f>IF($A106="","",IF(VLOOKUP(csv!$AJ106,範囲CSV,19,FALSE)="","",VLOOKUP(csv!$AJ106,範囲CSV,19,FALSE)))</f>
        <v/>
      </c>
      <c r="V106" s="139" t="str">
        <f>IF($A106="","",IF(VLOOKUP(csv!$AJ106,範囲CSV,20,FALSE)="","",VLOOKUP(csv!$AJ106,範囲CSV,20,FALSE)))</f>
        <v/>
      </c>
      <c r="W106" s="139" t="str">
        <f>IF($A106="","",IF(VLOOKUP(csv!$AJ106,範囲CSV,21,FALSE)="","",VLOOKUP(csv!$AJ106,範囲CSV,21,FALSE)))</f>
        <v/>
      </c>
      <c r="X106" s="139" t="str">
        <f>IF($A106="","",IF(VLOOKUP(csv!$AJ106,範囲CSV,22,FALSE)="","",VLOOKUP(csv!$AJ106,範囲CSV,22,FALSE)))</f>
        <v/>
      </c>
      <c r="Y106" s="139" t="str">
        <f>IF($A106="","",IF(VLOOKUP(csv!$AJ106,範囲CSV,23,FALSE)="","",VLOOKUP(csv!$AJ106,範囲CSV,23,FALSE)))</f>
        <v/>
      </c>
      <c r="Z106" s="139" t="str">
        <f>IF($A106="","",IF(VLOOKUP(csv!$AJ106,範囲CSV,24,FALSE)="","",VLOOKUP(csv!$AJ106,範囲CSV,24,FALSE)))</f>
        <v/>
      </c>
      <c r="AA106" s="139" t="str">
        <f>IF($A106="","",IF(VLOOKUP(csv!$AJ106,範囲CSV,25,FALSE)="","",VLOOKUP(csv!$AJ106,範囲CSV,25,FALSE)))</f>
        <v/>
      </c>
      <c r="AB106" s="139" t="str">
        <f>IF($A106="","",IF(VLOOKUP(csv!$AJ106,範囲CSV,26,FALSE)="","",VLOOKUP(csv!$AJ106,範囲CSV,26,FALSE)))</f>
        <v/>
      </c>
      <c r="AC106" s="139" t="str">
        <f>IF($A106="","",IF(VLOOKUP(csv!$AJ106,範囲CSV,27,FALSE)="","",VLOOKUP(csv!$AJ106,範囲CSV,27,FALSE)))</f>
        <v/>
      </c>
      <c r="AD106" s="139" t="str">
        <f>IF($A106="","",IF(VLOOKUP(csv!$AJ106,範囲CSV,28,FALSE)="","",VLOOKUP(csv!$AJ106,範囲CSV,28,FALSE)))</f>
        <v/>
      </c>
      <c r="AE106" s="139" t="str">
        <f>IF($A106="","",IF(VLOOKUP(csv!$AJ106,範囲CSV,29,FALSE)="","",VLOOKUP(csv!$AJ106,範囲CSV,29,FALSE)))</f>
        <v/>
      </c>
      <c r="AF106" s="139" t="str">
        <f>IF($A106="","",IF(VLOOKUP(csv!$AJ106,範囲CSV,30,FALSE)="","",VLOOKUP(csv!$AJ106,範囲CSV,30,FALSE)))</f>
        <v/>
      </c>
      <c r="AG106" s="139" t="str">
        <f>IF($A106="","",IF(VLOOKUP(csv!$AJ106,範囲CSV,31,FALSE)="","",VLOOKUP(csv!$AJ106,範囲CSV,31,FALSE)))</f>
        <v/>
      </c>
      <c r="AH106" s="139" t="str">
        <f>IF($A106="","",IF(VLOOKUP(csv!$AJ106,範囲CSV,32,FALSE)="","",VLOOKUP(csv!$AJ106,範囲CSV,32,FALSE)))</f>
        <v/>
      </c>
      <c r="AI106" s="139" t="str">
        <f>IF($A106="","",IF(VLOOKUP(csv!$AJ106,範囲CSV,33,FALSE)="","",VLOOKUP(csv!$AJ106,範囲CSV,33,FALSE)))</f>
        <v/>
      </c>
      <c r="AJ106" s="139" t="str">
        <f>IF($A106="","",IF(VLOOKUP(csv!$AJ106,範囲CSV,34,FALSE)="","",VLOOKUP(csv!$AJ106,範囲CSV,34,FALSE)))</f>
        <v/>
      </c>
      <c r="AK106" s="139"/>
    </row>
    <row r="107" spans="1:37">
      <c r="A107" s="216" t="str">
        <f>IF(csv!AJ107&lt;=csv!A$401,csv!AO107,"")</f>
        <v/>
      </c>
      <c r="B107" s="216" t="str">
        <f>IF($A107="","",IF(VLOOKUP(csv!A$402,範囲CSV,2,FALSE)="","",VLOOKUP(csv!A$402,範囲CSV,2,FALSE)))</f>
        <v/>
      </c>
      <c r="C107" s="139" t="str">
        <f>IF($A107="","",IF(VLOOKUP(csv!$AJ107,範囲CSV,3,FALSE)="","",VLOOKUP(csv!$AJ107,範囲CSV,3,FALSE)))</f>
        <v/>
      </c>
      <c r="D107" s="139" t="str">
        <f>IF($A107="","",IF(VLOOKUP(csv!$AJ107,範囲CSV,4,FALSE)="","",VLOOKUP(csv!$AJ107,範囲CSV,4,FALSE)))</f>
        <v/>
      </c>
      <c r="E107" s="139" t="str">
        <f>IF($A107="","",IF(VLOOKUP(csv!$AJ107,範囲CSV,5,FALSE)="","",IF(VLOOKUP(csv!$AJ107,範囲CSV,5,FALSE)&gt;10000,"",VLOOKUP(csv!$AJ107,範囲CSV,5,FALSE))))</f>
        <v/>
      </c>
      <c r="F107" s="139" t="str">
        <f>IF($A107="","",IF(VLOOKUP(csv!$AJ107,範囲CSV,6,FALSE)="","",VLOOKUP(csv!$AJ107,範囲CSV,6,FALSE)))</f>
        <v/>
      </c>
      <c r="G107" s="139" t="str">
        <f>IF(A107="","",IF(VLOOKUP(csv!$AJ107,範囲CSV,7,FALSE)="","",VLOOKUP(csv!$AJ107,範囲CSV,7,FALSE)))</f>
        <v/>
      </c>
      <c r="H107" s="139" t="str">
        <f>IF($A107="","",IF(VLOOKUP(csv!$AJ107,範囲CSV,8,FALSE)="","",VLOOKUP(csv!$AJ107,範囲CSV,8,FALSE)))</f>
        <v/>
      </c>
      <c r="I107" s="216"/>
      <c r="J107" s="216"/>
      <c r="K107" s="139" t="str">
        <f>IF(A107="","",IF(VLOOKUP(csv!$AJ107,範囲CSV,9,FALSE)="","",VLOOKUP(csv!$AJ107,範囲CSV,9,FALSE)))</f>
        <v/>
      </c>
      <c r="L107" s="139" t="str">
        <f>IF($A107="","",IF(VLOOKUP(csv!$AJ107,範囲CSV,10,FALSE)="","",VLOOKUP(csv!$AJ107,範囲CSV,10,FALSE)))</f>
        <v/>
      </c>
      <c r="M107" s="216" t="str">
        <f t="shared" si="2"/>
        <v/>
      </c>
      <c r="N107" s="216" t="str">
        <f t="shared" si="3"/>
        <v/>
      </c>
      <c r="O107" s="139" t="str">
        <f>IF($A107="","",IF(VLOOKUP(csv!$AJ107,範囲CSV,13,FALSE)="","",VLOOKUP(csv!$AJ107,範囲CSV,13,FALSE)))</f>
        <v/>
      </c>
      <c r="P107" s="139" t="str">
        <f>IF($A107="","",IF(VLOOKUP(csv!$AJ107,範囲CSV,14,FALSE)="","",VLOOKUP(csv!$AJ107,範囲CSV,14,FALSE)))</f>
        <v/>
      </c>
      <c r="Q107" s="139" t="str">
        <f>IF($A107="","",IF(VLOOKUP(csv!$AJ107,範囲CSV,15,FALSE)="","",VLOOKUP(csv!$AJ107,範囲CSV,15,FALSE)))</f>
        <v/>
      </c>
      <c r="R107" s="139" t="str">
        <f>IF($A107="","",IF(VLOOKUP(csv!$AJ107,範囲CSV,16,FALSE)="","",VLOOKUP(csv!$AJ107,範囲CSV,16,FALSE)))</f>
        <v/>
      </c>
      <c r="S107" s="139" t="str">
        <f>IF($A107="","",IF(VLOOKUP(csv!$AJ107,範囲CSV,17,FALSE)="","",VLOOKUP(csv!$AJ107,範囲CSV,17,FALSE)))</f>
        <v/>
      </c>
      <c r="T107" s="139" t="str">
        <f>IF($A107="","",IF(VLOOKUP(csv!$AJ107,範囲CSV,18,FALSE)="","",VLOOKUP(csv!$AJ107,範囲CSV,18,FALSE)))</f>
        <v/>
      </c>
      <c r="U107" s="139" t="str">
        <f>IF($A107="","",IF(VLOOKUP(csv!$AJ107,範囲CSV,19,FALSE)="","",VLOOKUP(csv!$AJ107,範囲CSV,19,FALSE)))</f>
        <v/>
      </c>
      <c r="V107" s="139" t="str">
        <f>IF($A107="","",IF(VLOOKUP(csv!$AJ107,範囲CSV,20,FALSE)="","",VLOOKUP(csv!$AJ107,範囲CSV,20,FALSE)))</f>
        <v/>
      </c>
      <c r="W107" s="139" t="str">
        <f>IF($A107="","",IF(VLOOKUP(csv!$AJ107,範囲CSV,21,FALSE)="","",VLOOKUP(csv!$AJ107,範囲CSV,21,FALSE)))</f>
        <v/>
      </c>
      <c r="X107" s="139" t="str">
        <f>IF($A107="","",IF(VLOOKUP(csv!$AJ107,範囲CSV,22,FALSE)="","",VLOOKUP(csv!$AJ107,範囲CSV,22,FALSE)))</f>
        <v/>
      </c>
      <c r="Y107" s="139" t="str">
        <f>IF($A107="","",IF(VLOOKUP(csv!$AJ107,範囲CSV,23,FALSE)="","",VLOOKUP(csv!$AJ107,範囲CSV,23,FALSE)))</f>
        <v/>
      </c>
      <c r="Z107" s="139" t="str">
        <f>IF($A107="","",IF(VLOOKUP(csv!$AJ107,範囲CSV,24,FALSE)="","",VLOOKUP(csv!$AJ107,範囲CSV,24,FALSE)))</f>
        <v/>
      </c>
      <c r="AA107" s="139" t="str">
        <f>IF($A107="","",IF(VLOOKUP(csv!$AJ107,範囲CSV,25,FALSE)="","",VLOOKUP(csv!$AJ107,範囲CSV,25,FALSE)))</f>
        <v/>
      </c>
      <c r="AB107" s="139" t="str">
        <f>IF($A107="","",IF(VLOOKUP(csv!$AJ107,範囲CSV,26,FALSE)="","",VLOOKUP(csv!$AJ107,範囲CSV,26,FALSE)))</f>
        <v/>
      </c>
      <c r="AC107" s="139" t="str">
        <f>IF($A107="","",IF(VLOOKUP(csv!$AJ107,範囲CSV,27,FALSE)="","",VLOOKUP(csv!$AJ107,範囲CSV,27,FALSE)))</f>
        <v/>
      </c>
      <c r="AD107" s="139" t="str">
        <f>IF($A107="","",IF(VLOOKUP(csv!$AJ107,範囲CSV,28,FALSE)="","",VLOOKUP(csv!$AJ107,範囲CSV,28,FALSE)))</f>
        <v/>
      </c>
      <c r="AE107" s="139" t="str">
        <f>IF($A107="","",IF(VLOOKUP(csv!$AJ107,範囲CSV,29,FALSE)="","",VLOOKUP(csv!$AJ107,範囲CSV,29,FALSE)))</f>
        <v/>
      </c>
      <c r="AF107" s="139" t="str">
        <f>IF($A107="","",IF(VLOOKUP(csv!$AJ107,範囲CSV,30,FALSE)="","",VLOOKUP(csv!$AJ107,範囲CSV,30,FALSE)))</f>
        <v/>
      </c>
      <c r="AG107" s="139" t="str">
        <f>IF($A107="","",IF(VLOOKUP(csv!$AJ107,範囲CSV,31,FALSE)="","",VLOOKUP(csv!$AJ107,範囲CSV,31,FALSE)))</f>
        <v/>
      </c>
      <c r="AH107" s="139" t="str">
        <f>IF($A107="","",IF(VLOOKUP(csv!$AJ107,範囲CSV,32,FALSE)="","",VLOOKUP(csv!$AJ107,範囲CSV,32,FALSE)))</f>
        <v/>
      </c>
      <c r="AI107" s="139" t="str">
        <f>IF($A107="","",IF(VLOOKUP(csv!$AJ107,範囲CSV,33,FALSE)="","",VLOOKUP(csv!$AJ107,範囲CSV,33,FALSE)))</f>
        <v/>
      </c>
      <c r="AJ107" s="139" t="str">
        <f>IF($A107="","",IF(VLOOKUP(csv!$AJ107,範囲CSV,34,FALSE)="","",VLOOKUP(csv!$AJ107,範囲CSV,34,FALSE)))</f>
        <v/>
      </c>
      <c r="AK107" s="139"/>
    </row>
    <row r="108" spans="1:37">
      <c r="A108" s="216" t="str">
        <f>IF(csv!AJ108&lt;=csv!A$401,csv!AO108,"")</f>
        <v/>
      </c>
      <c r="B108" s="216" t="str">
        <f>IF($A108="","",IF(VLOOKUP(csv!A$402,範囲CSV,2,FALSE)="","",VLOOKUP(csv!A$402,範囲CSV,2,FALSE)))</f>
        <v/>
      </c>
      <c r="C108" s="139" t="str">
        <f>IF($A108="","",IF(VLOOKUP(csv!$AJ108,範囲CSV,3,FALSE)="","",VLOOKUP(csv!$AJ108,範囲CSV,3,FALSE)))</f>
        <v/>
      </c>
      <c r="D108" s="139" t="str">
        <f>IF($A108="","",IF(VLOOKUP(csv!$AJ108,範囲CSV,4,FALSE)="","",VLOOKUP(csv!$AJ108,範囲CSV,4,FALSE)))</f>
        <v/>
      </c>
      <c r="E108" s="139" t="str">
        <f>IF($A108="","",IF(VLOOKUP(csv!$AJ108,範囲CSV,5,FALSE)="","",IF(VLOOKUP(csv!$AJ108,範囲CSV,5,FALSE)&gt;10000,"",VLOOKUP(csv!$AJ108,範囲CSV,5,FALSE))))</f>
        <v/>
      </c>
      <c r="F108" s="139" t="str">
        <f>IF($A108="","",IF(VLOOKUP(csv!$AJ108,範囲CSV,6,FALSE)="","",VLOOKUP(csv!$AJ108,範囲CSV,6,FALSE)))</f>
        <v/>
      </c>
      <c r="G108" s="139" t="str">
        <f>IF(A108="","",IF(VLOOKUP(csv!$AJ108,範囲CSV,7,FALSE)="","",VLOOKUP(csv!$AJ108,範囲CSV,7,FALSE)))</f>
        <v/>
      </c>
      <c r="H108" s="139" t="str">
        <f>IF($A108="","",IF(VLOOKUP(csv!$AJ108,範囲CSV,8,FALSE)="","",VLOOKUP(csv!$AJ108,範囲CSV,8,FALSE)))</f>
        <v/>
      </c>
      <c r="I108" s="216"/>
      <c r="J108" s="216"/>
      <c r="K108" s="139" t="str">
        <f>IF(A108="","",IF(VLOOKUP(csv!$AJ108,範囲CSV,9,FALSE)="","",VLOOKUP(csv!$AJ108,範囲CSV,9,FALSE)))</f>
        <v/>
      </c>
      <c r="L108" s="139" t="str">
        <f>IF($A108="","",IF(VLOOKUP(csv!$AJ108,範囲CSV,10,FALSE)="","",VLOOKUP(csv!$AJ108,範囲CSV,10,FALSE)))</f>
        <v/>
      </c>
      <c r="M108" s="216" t="str">
        <f t="shared" si="2"/>
        <v/>
      </c>
      <c r="N108" s="216" t="str">
        <f t="shared" si="3"/>
        <v/>
      </c>
      <c r="O108" s="139" t="str">
        <f>IF($A108="","",IF(VLOOKUP(csv!$AJ108,範囲CSV,13,FALSE)="","",VLOOKUP(csv!$AJ108,範囲CSV,13,FALSE)))</f>
        <v/>
      </c>
      <c r="P108" s="139" t="str">
        <f>IF($A108="","",IF(VLOOKUP(csv!$AJ108,範囲CSV,14,FALSE)="","",VLOOKUP(csv!$AJ108,範囲CSV,14,FALSE)))</f>
        <v/>
      </c>
      <c r="Q108" s="139" t="str">
        <f>IF($A108="","",IF(VLOOKUP(csv!$AJ108,範囲CSV,15,FALSE)="","",VLOOKUP(csv!$AJ108,範囲CSV,15,FALSE)))</f>
        <v/>
      </c>
      <c r="R108" s="139" t="str">
        <f>IF($A108="","",IF(VLOOKUP(csv!$AJ108,範囲CSV,16,FALSE)="","",VLOOKUP(csv!$AJ108,範囲CSV,16,FALSE)))</f>
        <v/>
      </c>
      <c r="S108" s="139" t="str">
        <f>IF($A108="","",IF(VLOOKUP(csv!$AJ108,範囲CSV,17,FALSE)="","",VLOOKUP(csv!$AJ108,範囲CSV,17,FALSE)))</f>
        <v/>
      </c>
      <c r="T108" s="139" t="str">
        <f>IF($A108="","",IF(VLOOKUP(csv!$AJ108,範囲CSV,18,FALSE)="","",VLOOKUP(csv!$AJ108,範囲CSV,18,FALSE)))</f>
        <v/>
      </c>
      <c r="U108" s="139" t="str">
        <f>IF($A108="","",IF(VLOOKUP(csv!$AJ108,範囲CSV,19,FALSE)="","",VLOOKUP(csv!$AJ108,範囲CSV,19,FALSE)))</f>
        <v/>
      </c>
      <c r="V108" s="139" t="str">
        <f>IF($A108="","",IF(VLOOKUP(csv!$AJ108,範囲CSV,20,FALSE)="","",VLOOKUP(csv!$AJ108,範囲CSV,20,FALSE)))</f>
        <v/>
      </c>
      <c r="W108" s="139" t="str">
        <f>IF($A108="","",IF(VLOOKUP(csv!$AJ108,範囲CSV,21,FALSE)="","",VLOOKUP(csv!$AJ108,範囲CSV,21,FALSE)))</f>
        <v/>
      </c>
      <c r="X108" s="139" t="str">
        <f>IF($A108="","",IF(VLOOKUP(csv!$AJ108,範囲CSV,22,FALSE)="","",VLOOKUP(csv!$AJ108,範囲CSV,22,FALSE)))</f>
        <v/>
      </c>
      <c r="Y108" s="139" t="str">
        <f>IF($A108="","",IF(VLOOKUP(csv!$AJ108,範囲CSV,23,FALSE)="","",VLOOKUP(csv!$AJ108,範囲CSV,23,FALSE)))</f>
        <v/>
      </c>
      <c r="Z108" s="139" t="str">
        <f>IF($A108="","",IF(VLOOKUP(csv!$AJ108,範囲CSV,24,FALSE)="","",VLOOKUP(csv!$AJ108,範囲CSV,24,FALSE)))</f>
        <v/>
      </c>
      <c r="AA108" s="139" t="str">
        <f>IF($A108="","",IF(VLOOKUP(csv!$AJ108,範囲CSV,25,FALSE)="","",VLOOKUP(csv!$AJ108,範囲CSV,25,FALSE)))</f>
        <v/>
      </c>
      <c r="AB108" s="139" t="str">
        <f>IF($A108="","",IF(VLOOKUP(csv!$AJ108,範囲CSV,26,FALSE)="","",VLOOKUP(csv!$AJ108,範囲CSV,26,FALSE)))</f>
        <v/>
      </c>
      <c r="AC108" s="139" t="str">
        <f>IF($A108="","",IF(VLOOKUP(csv!$AJ108,範囲CSV,27,FALSE)="","",VLOOKUP(csv!$AJ108,範囲CSV,27,FALSE)))</f>
        <v/>
      </c>
      <c r="AD108" s="139" t="str">
        <f>IF($A108="","",IF(VLOOKUP(csv!$AJ108,範囲CSV,28,FALSE)="","",VLOOKUP(csv!$AJ108,範囲CSV,28,FALSE)))</f>
        <v/>
      </c>
      <c r="AE108" s="139" t="str">
        <f>IF($A108="","",IF(VLOOKUP(csv!$AJ108,範囲CSV,29,FALSE)="","",VLOOKUP(csv!$AJ108,範囲CSV,29,FALSE)))</f>
        <v/>
      </c>
      <c r="AF108" s="139" t="str">
        <f>IF($A108="","",IF(VLOOKUP(csv!$AJ108,範囲CSV,30,FALSE)="","",VLOOKUP(csv!$AJ108,範囲CSV,30,FALSE)))</f>
        <v/>
      </c>
      <c r="AG108" s="139" t="str">
        <f>IF($A108="","",IF(VLOOKUP(csv!$AJ108,範囲CSV,31,FALSE)="","",VLOOKUP(csv!$AJ108,範囲CSV,31,FALSE)))</f>
        <v/>
      </c>
      <c r="AH108" s="139" t="str">
        <f>IF($A108="","",IF(VLOOKUP(csv!$AJ108,範囲CSV,32,FALSE)="","",VLOOKUP(csv!$AJ108,範囲CSV,32,FALSE)))</f>
        <v/>
      </c>
      <c r="AI108" s="139" t="str">
        <f>IF($A108="","",IF(VLOOKUP(csv!$AJ108,範囲CSV,33,FALSE)="","",VLOOKUP(csv!$AJ108,範囲CSV,33,FALSE)))</f>
        <v/>
      </c>
      <c r="AJ108" s="139" t="str">
        <f>IF($A108="","",IF(VLOOKUP(csv!$AJ108,範囲CSV,34,FALSE)="","",VLOOKUP(csv!$AJ108,範囲CSV,34,FALSE)))</f>
        <v/>
      </c>
      <c r="AK108" s="139"/>
    </row>
    <row r="109" spans="1:37">
      <c r="A109" s="216" t="str">
        <f>IF(csv!AJ109&lt;=csv!A$401,csv!AO109,"")</f>
        <v/>
      </c>
      <c r="B109" s="216" t="str">
        <f>IF($A109="","",IF(VLOOKUP(csv!A$402,範囲CSV,2,FALSE)="","",VLOOKUP(csv!A$402,範囲CSV,2,FALSE)))</f>
        <v/>
      </c>
      <c r="C109" s="139" t="str">
        <f>IF($A109="","",IF(VLOOKUP(csv!$AJ109,範囲CSV,3,FALSE)="","",VLOOKUP(csv!$AJ109,範囲CSV,3,FALSE)))</f>
        <v/>
      </c>
      <c r="D109" s="139" t="str">
        <f>IF($A109="","",IF(VLOOKUP(csv!$AJ109,範囲CSV,4,FALSE)="","",VLOOKUP(csv!$AJ109,範囲CSV,4,FALSE)))</f>
        <v/>
      </c>
      <c r="E109" s="139" t="str">
        <f>IF($A109="","",IF(VLOOKUP(csv!$AJ109,範囲CSV,5,FALSE)="","",IF(VLOOKUP(csv!$AJ109,範囲CSV,5,FALSE)&gt;10000,"",VLOOKUP(csv!$AJ109,範囲CSV,5,FALSE))))</f>
        <v/>
      </c>
      <c r="F109" s="139" t="str">
        <f>IF($A109="","",IF(VLOOKUP(csv!$AJ109,範囲CSV,6,FALSE)="","",VLOOKUP(csv!$AJ109,範囲CSV,6,FALSE)))</f>
        <v/>
      </c>
      <c r="G109" s="139" t="str">
        <f>IF(A109="","",IF(VLOOKUP(csv!$AJ109,範囲CSV,7,FALSE)="","",VLOOKUP(csv!$AJ109,範囲CSV,7,FALSE)))</f>
        <v/>
      </c>
      <c r="H109" s="139" t="str">
        <f>IF($A109="","",IF(VLOOKUP(csv!$AJ109,範囲CSV,8,FALSE)="","",VLOOKUP(csv!$AJ109,範囲CSV,8,FALSE)))</f>
        <v/>
      </c>
      <c r="I109" s="216"/>
      <c r="J109" s="216"/>
      <c r="K109" s="139" t="str">
        <f>IF(A109="","",IF(VLOOKUP(csv!$AJ109,範囲CSV,9,FALSE)="","",VLOOKUP(csv!$AJ109,範囲CSV,9,FALSE)))</f>
        <v/>
      </c>
      <c r="L109" s="139" t="str">
        <f>IF($A109="","",IF(VLOOKUP(csv!$AJ109,範囲CSV,10,FALSE)="","",VLOOKUP(csv!$AJ109,範囲CSV,10,FALSE)))</f>
        <v/>
      </c>
      <c r="M109" s="216" t="str">
        <f t="shared" si="2"/>
        <v/>
      </c>
      <c r="N109" s="216" t="str">
        <f t="shared" si="3"/>
        <v/>
      </c>
      <c r="O109" s="139" t="str">
        <f>IF($A109="","",IF(VLOOKUP(csv!$AJ109,範囲CSV,13,FALSE)="","",VLOOKUP(csv!$AJ109,範囲CSV,13,FALSE)))</f>
        <v/>
      </c>
      <c r="P109" s="139" t="str">
        <f>IF($A109="","",IF(VLOOKUP(csv!$AJ109,範囲CSV,14,FALSE)="","",VLOOKUP(csv!$AJ109,範囲CSV,14,FALSE)))</f>
        <v/>
      </c>
      <c r="Q109" s="139" t="str">
        <f>IF($A109="","",IF(VLOOKUP(csv!$AJ109,範囲CSV,15,FALSE)="","",VLOOKUP(csv!$AJ109,範囲CSV,15,FALSE)))</f>
        <v/>
      </c>
      <c r="R109" s="139" t="str">
        <f>IF($A109="","",IF(VLOOKUP(csv!$AJ109,範囲CSV,16,FALSE)="","",VLOOKUP(csv!$AJ109,範囲CSV,16,FALSE)))</f>
        <v/>
      </c>
      <c r="S109" s="139" t="str">
        <f>IF($A109="","",IF(VLOOKUP(csv!$AJ109,範囲CSV,17,FALSE)="","",VLOOKUP(csv!$AJ109,範囲CSV,17,FALSE)))</f>
        <v/>
      </c>
      <c r="T109" s="139" t="str">
        <f>IF($A109="","",IF(VLOOKUP(csv!$AJ109,範囲CSV,18,FALSE)="","",VLOOKUP(csv!$AJ109,範囲CSV,18,FALSE)))</f>
        <v/>
      </c>
      <c r="U109" s="139" t="str">
        <f>IF($A109="","",IF(VLOOKUP(csv!$AJ109,範囲CSV,19,FALSE)="","",VLOOKUP(csv!$AJ109,範囲CSV,19,FALSE)))</f>
        <v/>
      </c>
      <c r="V109" s="139" t="str">
        <f>IF($A109="","",IF(VLOOKUP(csv!$AJ109,範囲CSV,20,FALSE)="","",VLOOKUP(csv!$AJ109,範囲CSV,20,FALSE)))</f>
        <v/>
      </c>
      <c r="W109" s="139" t="str">
        <f>IF($A109="","",IF(VLOOKUP(csv!$AJ109,範囲CSV,21,FALSE)="","",VLOOKUP(csv!$AJ109,範囲CSV,21,FALSE)))</f>
        <v/>
      </c>
      <c r="X109" s="139" t="str">
        <f>IF($A109="","",IF(VLOOKUP(csv!$AJ109,範囲CSV,22,FALSE)="","",VLOOKUP(csv!$AJ109,範囲CSV,22,FALSE)))</f>
        <v/>
      </c>
      <c r="Y109" s="139" t="str">
        <f>IF($A109="","",IF(VLOOKUP(csv!$AJ109,範囲CSV,23,FALSE)="","",VLOOKUP(csv!$AJ109,範囲CSV,23,FALSE)))</f>
        <v/>
      </c>
      <c r="Z109" s="139" t="str">
        <f>IF($A109="","",IF(VLOOKUP(csv!$AJ109,範囲CSV,24,FALSE)="","",VLOOKUP(csv!$AJ109,範囲CSV,24,FALSE)))</f>
        <v/>
      </c>
      <c r="AA109" s="139" t="str">
        <f>IF($A109="","",IF(VLOOKUP(csv!$AJ109,範囲CSV,25,FALSE)="","",VLOOKUP(csv!$AJ109,範囲CSV,25,FALSE)))</f>
        <v/>
      </c>
      <c r="AB109" s="139" t="str">
        <f>IF($A109="","",IF(VLOOKUP(csv!$AJ109,範囲CSV,26,FALSE)="","",VLOOKUP(csv!$AJ109,範囲CSV,26,FALSE)))</f>
        <v/>
      </c>
      <c r="AC109" s="139" t="str">
        <f>IF($A109="","",IF(VLOOKUP(csv!$AJ109,範囲CSV,27,FALSE)="","",VLOOKUP(csv!$AJ109,範囲CSV,27,FALSE)))</f>
        <v/>
      </c>
      <c r="AD109" s="139" t="str">
        <f>IF($A109="","",IF(VLOOKUP(csv!$AJ109,範囲CSV,28,FALSE)="","",VLOOKUP(csv!$AJ109,範囲CSV,28,FALSE)))</f>
        <v/>
      </c>
      <c r="AE109" s="139" t="str">
        <f>IF($A109="","",IF(VLOOKUP(csv!$AJ109,範囲CSV,29,FALSE)="","",VLOOKUP(csv!$AJ109,範囲CSV,29,FALSE)))</f>
        <v/>
      </c>
      <c r="AF109" s="139" t="str">
        <f>IF($A109="","",IF(VLOOKUP(csv!$AJ109,範囲CSV,30,FALSE)="","",VLOOKUP(csv!$AJ109,範囲CSV,30,FALSE)))</f>
        <v/>
      </c>
      <c r="AG109" s="139" t="str">
        <f>IF($A109="","",IF(VLOOKUP(csv!$AJ109,範囲CSV,31,FALSE)="","",VLOOKUP(csv!$AJ109,範囲CSV,31,FALSE)))</f>
        <v/>
      </c>
      <c r="AH109" s="139" t="str">
        <f>IF($A109="","",IF(VLOOKUP(csv!$AJ109,範囲CSV,32,FALSE)="","",VLOOKUP(csv!$AJ109,範囲CSV,32,FALSE)))</f>
        <v/>
      </c>
      <c r="AI109" s="139" t="str">
        <f>IF($A109="","",IF(VLOOKUP(csv!$AJ109,範囲CSV,33,FALSE)="","",VLOOKUP(csv!$AJ109,範囲CSV,33,FALSE)))</f>
        <v/>
      </c>
      <c r="AJ109" s="139" t="str">
        <f>IF($A109="","",IF(VLOOKUP(csv!$AJ109,範囲CSV,34,FALSE)="","",VLOOKUP(csv!$AJ109,範囲CSV,34,FALSE)))</f>
        <v/>
      </c>
      <c r="AK109" s="139"/>
    </row>
    <row r="110" spans="1:37">
      <c r="A110" s="216" t="str">
        <f>IF(csv!AJ110&lt;=csv!A$401,csv!AO110,"")</f>
        <v/>
      </c>
      <c r="B110" s="216" t="str">
        <f>IF($A110="","",IF(VLOOKUP(csv!A$402,範囲CSV,2,FALSE)="","",VLOOKUP(csv!A$402,範囲CSV,2,FALSE)))</f>
        <v/>
      </c>
      <c r="C110" s="139" t="str">
        <f>IF($A110="","",IF(VLOOKUP(csv!$AJ110,範囲CSV,3,FALSE)="","",VLOOKUP(csv!$AJ110,範囲CSV,3,FALSE)))</f>
        <v/>
      </c>
      <c r="D110" s="139" t="str">
        <f>IF($A110="","",IF(VLOOKUP(csv!$AJ110,範囲CSV,4,FALSE)="","",VLOOKUP(csv!$AJ110,範囲CSV,4,FALSE)))</f>
        <v/>
      </c>
      <c r="E110" s="139" t="str">
        <f>IF($A110="","",IF(VLOOKUP(csv!$AJ110,範囲CSV,5,FALSE)="","",IF(VLOOKUP(csv!$AJ110,範囲CSV,5,FALSE)&gt;10000,"",VLOOKUP(csv!$AJ110,範囲CSV,5,FALSE))))</f>
        <v/>
      </c>
      <c r="F110" s="139" t="str">
        <f>IF($A110="","",IF(VLOOKUP(csv!$AJ110,範囲CSV,6,FALSE)="","",VLOOKUP(csv!$AJ110,範囲CSV,6,FALSE)))</f>
        <v/>
      </c>
      <c r="G110" s="139" t="str">
        <f>IF(A110="","",IF(VLOOKUP(csv!$AJ110,範囲CSV,7,FALSE)="","",VLOOKUP(csv!$AJ110,範囲CSV,7,FALSE)))</f>
        <v/>
      </c>
      <c r="H110" s="139" t="str">
        <f>IF($A110="","",IF(VLOOKUP(csv!$AJ110,範囲CSV,8,FALSE)="","",VLOOKUP(csv!$AJ110,範囲CSV,8,FALSE)))</f>
        <v/>
      </c>
      <c r="I110" s="216"/>
      <c r="J110" s="216"/>
      <c r="K110" s="139" t="str">
        <f>IF(A110="","",IF(VLOOKUP(csv!$AJ110,範囲CSV,9,FALSE)="","",VLOOKUP(csv!$AJ110,範囲CSV,9,FALSE)))</f>
        <v/>
      </c>
      <c r="L110" s="139" t="str">
        <f>IF($A110="","",IF(VLOOKUP(csv!$AJ110,範囲CSV,10,FALSE)="","",VLOOKUP(csv!$AJ110,範囲CSV,10,FALSE)))</f>
        <v/>
      </c>
      <c r="M110" s="216" t="str">
        <f t="shared" si="2"/>
        <v/>
      </c>
      <c r="N110" s="216" t="str">
        <f t="shared" si="3"/>
        <v/>
      </c>
      <c r="O110" s="139" t="str">
        <f>IF($A110="","",IF(VLOOKUP(csv!$AJ110,範囲CSV,13,FALSE)="","",VLOOKUP(csv!$AJ110,範囲CSV,13,FALSE)))</f>
        <v/>
      </c>
      <c r="P110" s="139" t="str">
        <f>IF($A110="","",IF(VLOOKUP(csv!$AJ110,範囲CSV,14,FALSE)="","",VLOOKUP(csv!$AJ110,範囲CSV,14,FALSE)))</f>
        <v/>
      </c>
      <c r="Q110" s="139" t="str">
        <f>IF($A110="","",IF(VLOOKUP(csv!$AJ110,範囲CSV,15,FALSE)="","",VLOOKUP(csv!$AJ110,範囲CSV,15,FALSE)))</f>
        <v/>
      </c>
      <c r="R110" s="139" t="str">
        <f>IF($A110="","",IF(VLOOKUP(csv!$AJ110,範囲CSV,16,FALSE)="","",VLOOKUP(csv!$AJ110,範囲CSV,16,FALSE)))</f>
        <v/>
      </c>
      <c r="S110" s="139" t="str">
        <f>IF($A110="","",IF(VLOOKUP(csv!$AJ110,範囲CSV,17,FALSE)="","",VLOOKUP(csv!$AJ110,範囲CSV,17,FALSE)))</f>
        <v/>
      </c>
      <c r="T110" s="139" t="str">
        <f>IF($A110="","",IF(VLOOKUP(csv!$AJ110,範囲CSV,18,FALSE)="","",VLOOKUP(csv!$AJ110,範囲CSV,18,FALSE)))</f>
        <v/>
      </c>
      <c r="U110" s="139" t="str">
        <f>IF($A110="","",IF(VLOOKUP(csv!$AJ110,範囲CSV,19,FALSE)="","",VLOOKUP(csv!$AJ110,範囲CSV,19,FALSE)))</f>
        <v/>
      </c>
      <c r="V110" s="139" t="str">
        <f>IF($A110="","",IF(VLOOKUP(csv!$AJ110,範囲CSV,20,FALSE)="","",VLOOKUP(csv!$AJ110,範囲CSV,20,FALSE)))</f>
        <v/>
      </c>
      <c r="W110" s="139" t="str">
        <f>IF($A110="","",IF(VLOOKUP(csv!$AJ110,範囲CSV,21,FALSE)="","",VLOOKUP(csv!$AJ110,範囲CSV,21,FALSE)))</f>
        <v/>
      </c>
      <c r="X110" s="139" t="str">
        <f>IF($A110="","",IF(VLOOKUP(csv!$AJ110,範囲CSV,22,FALSE)="","",VLOOKUP(csv!$AJ110,範囲CSV,22,FALSE)))</f>
        <v/>
      </c>
      <c r="Y110" s="139" t="str">
        <f>IF($A110="","",IF(VLOOKUP(csv!$AJ110,範囲CSV,23,FALSE)="","",VLOOKUP(csv!$AJ110,範囲CSV,23,FALSE)))</f>
        <v/>
      </c>
      <c r="Z110" s="139" t="str">
        <f>IF($A110="","",IF(VLOOKUP(csv!$AJ110,範囲CSV,24,FALSE)="","",VLOOKUP(csv!$AJ110,範囲CSV,24,FALSE)))</f>
        <v/>
      </c>
      <c r="AA110" s="139" t="str">
        <f>IF($A110="","",IF(VLOOKUP(csv!$AJ110,範囲CSV,25,FALSE)="","",VLOOKUP(csv!$AJ110,範囲CSV,25,FALSE)))</f>
        <v/>
      </c>
      <c r="AB110" s="139" t="str">
        <f>IF($A110="","",IF(VLOOKUP(csv!$AJ110,範囲CSV,26,FALSE)="","",VLOOKUP(csv!$AJ110,範囲CSV,26,FALSE)))</f>
        <v/>
      </c>
      <c r="AC110" s="139" t="str">
        <f>IF($A110="","",IF(VLOOKUP(csv!$AJ110,範囲CSV,27,FALSE)="","",VLOOKUP(csv!$AJ110,範囲CSV,27,FALSE)))</f>
        <v/>
      </c>
      <c r="AD110" s="139" t="str">
        <f>IF($A110="","",IF(VLOOKUP(csv!$AJ110,範囲CSV,28,FALSE)="","",VLOOKUP(csv!$AJ110,範囲CSV,28,FALSE)))</f>
        <v/>
      </c>
      <c r="AE110" s="139" t="str">
        <f>IF($A110="","",IF(VLOOKUP(csv!$AJ110,範囲CSV,29,FALSE)="","",VLOOKUP(csv!$AJ110,範囲CSV,29,FALSE)))</f>
        <v/>
      </c>
      <c r="AF110" s="139" t="str">
        <f>IF($A110="","",IF(VLOOKUP(csv!$AJ110,範囲CSV,30,FALSE)="","",VLOOKUP(csv!$AJ110,範囲CSV,30,FALSE)))</f>
        <v/>
      </c>
      <c r="AG110" s="139" t="str">
        <f>IF($A110="","",IF(VLOOKUP(csv!$AJ110,範囲CSV,31,FALSE)="","",VLOOKUP(csv!$AJ110,範囲CSV,31,FALSE)))</f>
        <v/>
      </c>
      <c r="AH110" s="139" t="str">
        <f>IF($A110="","",IF(VLOOKUP(csv!$AJ110,範囲CSV,32,FALSE)="","",VLOOKUP(csv!$AJ110,範囲CSV,32,FALSE)))</f>
        <v/>
      </c>
      <c r="AI110" s="139" t="str">
        <f>IF($A110="","",IF(VLOOKUP(csv!$AJ110,範囲CSV,33,FALSE)="","",VLOOKUP(csv!$AJ110,範囲CSV,33,FALSE)))</f>
        <v/>
      </c>
      <c r="AJ110" s="139" t="str">
        <f>IF($A110="","",IF(VLOOKUP(csv!$AJ110,範囲CSV,34,FALSE)="","",VLOOKUP(csv!$AJ110,範囲CSV,34,FALSE)))</f>
        <v/>
      </c>
      <c r="AK110" s="139"/>
    </row>
    <row r="111" spans="1:37">
      <c r="A111" s="216" t="str">
        <f>IF(csv!AJ111&lt;=csv!A$401,csv!AO111,"")</f>
        <v/>
      </c>
      <c r="B111" s="216" t="str">
        <f>IF($A111="","",IF(VLOOKUP(csv!A$402,範囲CSV,2,FALSE)="","",VLOOKUP(csv!A$402,範囲CSV,2,FALSE)))</f>
        <v/>
      </c>
      <c r="C111" s="139" t="str">
        <f>IF($A111="","",IF(VLOOKUP(csv!$AJ111,範囲CSV,3,FALSE)="","",VLOOKUP(csv!$AJ111,範囲CSV,3,FALSE)))</f>
        <v/>
      </c>
      <c r="D111" s="139" t="str">
        <f>IF($A111="","",IF(VLOOKUP(csv!$AJ111,範囲CSV,4,FALSE)="","",VLOOKUP(csv!$AJ111,範囲CSV,4,FALSE)))</f>
        <v/>
      </c>
      <c r="E111" s="139" t="str">
        <f>IF($A111="","",IF(VLOOKUP(csv!$AJ111,範囲CSV,5,FALSE)="","",IF(VLOOKUP(csv!$AJ111,範囲CSV,5,FALSE)&gt;10000,"",VLOOKUP(csv!$AJ111,範囲CSV,5,FALSE))))</f>
        <v/>
      </c>
      <c r="F111" s="139" t="str">
        <f>IF($A111="","",IF(VLOOKUP(csv!$AJ111,範囲CSV,6,FALSE)="","",VLOOKUP(csv!$AJ111,範囲CSV,6,FALSE)))</f>
        <v/>
      </c>
      <c r="G111" s="139" t="str">
        <f>IF(A111="","",IF(VLOOKUP(csv!$AJ111,範囲CSV,7,FALSE)="","",VLOOKUP(csv!$AJ111,範囲CSV,7,FALSE)))</f>
        <v/>
      </c>
      <c r="H111" s="139" t="str">
        <f>IF($A111="","",IF(VLOOKUP(csv!$AJ111,範囲CSV,8,FALSE)="","",VLOOKUP(csv!$AJ111,範囲CSV,8,FALSE)))</f>
        <v/>
      </c>
      <c r="I111" s="216"/>
      <c r="J111" s="216"/>
      <c r="K111" s="139" t="str">
        <f>IF(A111="","",IF(VLOOKUP(csv!$AJ111,範囲CSV,9,FALSE)="","",VLOOKUP(csv!$AJ111,範囲CSV,9,FALSE)))</f>
        <v/>
      </c>
      <c r="L111" s="139" t="str">
        <f>IF($A111="","",IF(VLOOKUP(csv!$AJ111,範囲CSV,10,FALSE)="","",VLOOKUP(csv!$AJ111,範囲CSV,10,FALSE)))</f>
        <v/>
      </c>
      <c r="M111" s="216" t="str">
        <f t="shared" si="2"/>
        <v/>
      </c>
      <c r="N111" s="216" t="str">
        <f t="shared" si="3"/>
        <v/>
      </c>
      <c r="O111" s="139" t="str">
        <f>IF($A111="","",IF(VLOOKUP(csv!$AJ111,範囲CSV,13,FALSE)="","",VLOOKUP(csv!$AJ111,範囲CSV,13,FALSE)))</f>
        <v/>
      </c>
      <c r="P111" s="139" t="str">
        <f>IF($A111="","",IF(VLOOKUP(csv!$AJ111,範囲CSV,14,FALSE)="","",VLOOKUP(csv!$AJ111,範囲CSV,14,FALSE)))</f>
        <v/>
      </c>
      <c r="Q111" s="139" t="str">
        <f>IF($A111="","",IF(VLOOKUP(csv!$AJ111,範囲CSV,15,FALSE)="","",VLOOKUP(csv!$AJ111,範囲CSV,15,FALSE)))</f>
        <v/>
      </c>
      <c r="R111" s="139" t="str">
        <f>IF($A111="","",IF(VLOOKUP(csv!$AJ111,範囲CSV,16,FALSE)="","",VLOOKUP(csv!$AJ111,範囲CSV,16,FALSE)))</f>
        <v/>
      </c>
      <c r="S111" s="139" t="str">
        <f>IF($A111="","",IF(VLOOKUP(csv!$AJ111,範囲CSV,17,FALSE)="","",VLOOKUP(csv!$AJ111,範囲CSV,17,FALSE)))</f>
        <v/>
      </c>
      <c r="T111" s="139" t="str">
        <f>IF($A111="","",IF(VLOOKUP(csv!$AJ111,範囲CSV,18,FALSE)="","",VLOOKUP(csv!$AJ111,範囲CSV,18,FALSE)))</f>
        <v/>
      </c>
      <c r="U111" s="139" t="str">
        <f>IF($A111="","",IF(VLOOKUP(csv!$AJ111,範囲CSV,19,FALSE)="","",VLOOKUP(csv!$AJ111,範囲CSV,19,FALSE)))</f>
        <v/>
      </c>
      <c r="V111" s="139" t="str">
        <f>IF($A111="","",IF(VLOOKUP(csv!$AJ111,範囲CSV,20,FALSE)="","",VLOOKUP(csv!$AJ111,範囲CSV,20,FALSE)))</f>
        <v/>
      </c>
      <c r="W111" s="139" t="str">
        <f>IF($A111="","",IF(VLOOKUP(csv!$AJ111,範囲CSV,21,FALSE)="","",VLOOKUP(csv!$AJ111,範囲CSV,21,FALSE)))</f>
        <v/>
      </c>
      <c r="X111" s="139" t="str">
        <f>IF($A111="","",IF(VLOOKUP(csv!$AJ111,範囲CSV,22,FALSE)="","",VLOOKUP(csv!$AJ111,範囲CSV,22,FALSE)))</f>
        <v/>
      </c>
      <c r="Y111" s="139" t="str">
        <f>IF($A111="","",IF(VLOOKUP(csv!$AJ111,範囲CSV,23,FALSE)="","",VLOOKUP(csv!$AJ111,範囲CSV,23,FALSE)))</f>
        <v/>
      </c>
      <c r="Z111" s="139" t="str">
        <f>IF($A111="","",IF(VLOOKUP(csv!$AJ111,範囲CSV,24,FALSE)="","",VLOOKUP(csv!$AJ111,範囲CSV,24,FALSE)))</f>
        <v/>
      </c>
      <c r="AA111" s="139" t="str">
        <f>IF($A111="","",IF(VLOOKUP(csv!$AJ111,範囲CSV,25,FALSE)="","",VLOOKUP(csv!$AJ111,範囲CSV,25,FALSE)))</f>
        <v/>
      </c>
      <c r="AB111" s="139" t="str">
        <f>IF($A111="","",IF(VLOOKUP(csv!$AJ111,範囲CSV,26,FALSE)="","",VLOOKUP(csv!$AJ111,範囲CSV,26,FALSE)))</f>
        <v/>
      </c>
      <c r="AC111" s="139" t="str">
        <f>IF($A111="","",IF(VLOOKUP(csv!$AJ111,範囲CSV,27,FALSE)="","",VLOOKUP(csv!$AJ111,範囲CSV,27,FALSE)))</f>
        <v/>
      </c>
      <c r="AD111" s="139" t="str">
        <f>IF($A111="","",IF(VLOOKUP(csv!$AJ111,範囲CSV,28,FALSE)="","",VLOOKUP(csv!$AJ111,範囲CSV,28,FALSE)))</f>
        <v/>
      </c>
      <c r="AE111" s="139" t="str">
        <f>IF($A111="","",IF(VLOOKUP(csv!$AJ111,範囲CSV,29,FALSE)="","",VLOOKUP(csv!$AJ111,範囲CSV,29,FALSE)))</f>
        <v/>
      </c>
      <c r="AF111" s="139" t="str">
        <f>IF($A111="","",IF(VLOOKUP(csv!$AJ111,範囲CSV,30,FALSE)="","",VLOOKUP(csv!$AJ111,範囲CSV,30,FALSE)))</f>
        <v/>
      </c>
      <c r="AG111" s="139" t="str">
        <f>IF($A111="","",IF(VLOOKUP(csv!$AJ111,範囲CSV,31,FALSE)="","",VLOOKUP(csv!$AJ111,範囲CSV,31,FALSE)))</f>
        <v/>
      </c>
      <c r="AH111" s="139" t="str">
        <f>IF($A111="","",IF(VLOOKUP(csv!$AJ111,範囲CSV,32,FALSE)="","",VLOOKUP(csv!$AJ111,範囲CSV,32,FALSE)))</f>
        <v/>
      </c>
      <c r="AI111" s="139" t="str">
        <f>IF($A111="","",IF(VLOOKUP(csv!$AJ111,範囲CSV,33,FALSE)="","",VLOOKUP(csv!$AJ111,範囲CSV,33,FALSE)))</f>
        <v/>
      </c>
      <c r="AJ111" s="139" t="str">
        <f>IF($A111="","",IF(VLOOKUP(csv!$AJ111,範囲CSV,34,FALSE)="","",VLOOKUP(csv!$AJ111,範囲CSV,34,FALSE)))</f>
        <v/>
      </c>
      <c r="AK111" s="139"/>
    </row>
    <row r="112" spans="1:37">
      <c r="A112" s="216" t="str">
        <f>IF(csv!AJ112&lt;=csv!A$401,csv!AO112,"")</f>
        <v/>
      </c>
      <c r="B112" s="216" t="str">
        <f>IF($A112="","",IF(VLOOKUP(csv!A$402,範囲CSV,2,FALSE)="","",VLOOKUP(csv!A$402,範囲CSV,2,FALSE)))</f>
        <v/>
      </c>
      <c r="C112" s="139" t="str">
        <f>IF($A112="","",IF(VLOOKUP(csv!$AJ112,範囲CSV,3,FALSE)="","",VLOOKUP(csv!$AJ112,範囲CSV,3,FALSE)))</f>
        <v/>
      </c>
      <c r="D112" s="139" t="str">
        <f>IF($A112="","",IF(VLOOKUP(csv!$AJ112,範囲CSV,4,FALSE)="","",VLOOKUP(csv!$AJ112,範囲CSV,4,FALSE)))</f>
        <v/>
      </c>
      <c r="E112" s="139" t="str">
        <f>IF($A112="","",IF(VLOOKUP(csv!$AJ112,範囲CSV,5,FALSE)="","",IF(VLOOKUP(csv!$AJ112,範囲CSV,5,FALSE)&gt;10000,"",VLOOKUP(csv!$AJ112,範囲CSV,5,FALSE))))</f>
        <v/>
      </c>
      <c r="F112" s="139" t="str">
        <f>IF($A112="","",IF(VLOOKUP(csv!$AJ112,範囲CSV,6,FALSE)="","",VLOOKUP(csv!$AJ112,範囲CSV,6,FALSE)))</f>
        <v/>
      </c>
      <c r="G112" s="139" t="str">
        <f>IF(A112="","",IF(VLOOKUP(csv!$AJ112,範囲CSV,7,FALSE)="","",VLOOKUP(csv!$AJ112,範囲CSV,7,FALSE)))</f>
        <v/>
      </c>
      <c r="H112" s="139" t="str">
        <f>IF($A112="","",IF(VLOOKUP(csv!$AJ112,範囲CSV,8,FALSE)="","",VLOOKUP(csv!$AJ112,範囲CSV,8,FALSE)))</f>
        <v/>
      </c>
      <c r="I112" s="216"/>
      <c r="J112" s="216"/>
      <c r="K112" s="139" t="str">
        <f>IF(A112="","",IF(VLOOKUP(csv!$AJ112,範囲CSV,9,FALSE)="","",VLOOKUP(csv!$AJ112,範囲CSV,9,FALSE)))</f>
        <v/>
      </c>
      <c r="L112" s="139" t="str">
        <f>IF($A112="","",IF(VLOOKUP(csv!$AJ112,範囲CSV,10,FALSE)="","",VLOOKUP(csv!$AJ112,範囲CSV,10,FALSE)))</f>
        <v/>
      </c>
      <c r="M112" s="216" t="str">
        <f t="shared" si="2"/>
        <v/>
      </c>
      <c r="N112" s="216" t="str">
        <f t="shared" si="3"/>
        <v/>
      </c>
      <c r="O112" s="139" t="str">
        <f>IF($A112="","",IF(VLOOKUP(csv!$AJ112,範囲CSV,13,FALSE)="","",VLOOKUP(csv!$AJ112,範囲CSV,13,FALSE)))</f>
        <v/>
      </c>
      <c r="P112" s="139" t="str">
        <f>IF($A112="","",IF(VLOOKUP(csv!$AJ112,範囲CSV,14,FALSE)="","",VLOOKUP(csv!$AJ112,範囲CSV,14,FALSE)))</f>
        <v/>
      </c>
      <c r="Q112" s="139" t="str">
        <f>IF($A112="","",IF(VLOOKUP(csv!$AJ112,範囲CSV,15,FALSE)="","",VLOOKUP(csv!$AJ112,範囲CSV,15,FALSE)))</f>
        <v/>
      </c>
      <c r="R112" s="139" t="str">
        <f>IF($A112="","",IF(VLOOKUP(csv!$AJ112,範囲CSV,16,FALSE)="","",VLOOKUP(csv!$AJ112,範囲CSV,16,FALSE)))</f>
        <v/>
      </c>
      <c r="S112" s="139" t="str">
        <f>IF($A112="","",IF(VLOOKUP(csv!$AJ112,範囲CSV,17,FALSE)="","",VLOOKUP(csv!$AJ112,範囲CSV,17,FALSE)))</f>
        <v/>
      </c>
      <c r="T112" s="139" t="str">
        <f>IF($A112="","",IF(VLOOKUP(csv!$AJ112,範囲CSV,18,FALSE)="","",VLOOKUP(csv!$AJ112,範囲CSV,18,FALSE)))</f>
        <v/>
      </c>
      <c r="U112" s="139" t="str">
        <f>IF($A112="","",IF(VLOOKUP(csv!$AJ112,範囲CSV,19,FALSE)="","",VLOOKUP(csv!$AJ112,範囲CSV,19,FALSE)))</f>
        <v/>
      </c>
      <c r="V112" s="139" t="str">
        <f>IF($A112="","",IF(VLOOKUP(csv!$AJ112,範囲CSV,20,FALSE)="","",VLOOKUP(csv!$AJ112,範囲CSV,20,FALSE)))</f>
        <v/>
      </c>
      <c r="W112" s="139" t="str">
        <f>IF($A112="","",IF(VLOOKUP(csv!$AJ112,範囲CSV,21,FALSE)="","",VLOOKUP(csv!$AJ112,範囲CSV,21,FALSE)))</f>
        <v/>
      </c>
      <c r="X112" s="139" t="str">
        <f>IF($A112="","",IF(VLOOKUP(csv!$AJ112,範囲CSV,22,FALSE)="","",VLOOKUP(csv!$AJ112,範囲CSV,22,FALSE)))</f>
        <v/>
      </c>
      <c r="Y112" s="139" t="str">
        <f>IF($A112="","",IF(VLOOKUP(csv!$AJ112,範囲CSV,23,FALSE)="","",VLOOKUP(csv!$AJ112,範囲CSV,23,FALSE)))</f>
        <v/>
      </c>
      <c r="Z112" s="139" t="str">
        <f>IF($A112="","",IF(VLOOKUP(csv!$AJ112,範囲CSV,24,FALSE)="","",VLOOKUP(csv!$AJ112,範囲CSV,24,FALSE)))</f>
        <v/>
      </c>
      <c r="AA112" s="139" t="str">
        <f>IF($A112="","",IF(VLOOKUP(csv!$AJ112,範囲CSV,25,FALSE)="","",VLOOKUP(csv!$AJ112,範囲CSV,25,FALSE)))</f>
        <v/>
      </c>
      <c r="AB112" s="139" t="str">
        <f>IF($A112="","",IF(VLOOKUP(csv!$AJ112,範囲CSV,26,FALSE)="","",VLOOKUP(csv!$AJ112,範囲CSV,26,FALSE)))</f>
        <v/>
      </c>
      <c r="AC112" s="139" t="str">
        <f>IF($A112="","",IF(VLOOKUP(csv!$AJ112,範囲CSV,27,FALSE)="","",VLOOKUP(csv!$AJ112,範囲CSV,27,FALSE)))</f>
        <v/>
      </c>
      <c r="AD112" s="139" t="str">
        <f>IF($A112="","",IF(VLOOKUP(csv!$AJ112,範囲CSV,28,FALSE)="","",VLOOKUP(csv!$AJ112,範囲CSV,28,FALSE)))</f>
        <v/>
      </c>
      <c r="AE112" s="139" t="str">
        <f>IF($A112="","",IF(VLOOKUP(csv!$AJ112,範囲CSV,29,FALSE)="","",VLOOKUP(csv!$AJ112,範囲CSV,29,FALSE)))</f>
        <v/>
      </c>
      <c r="AF112" s="139" t="str">
        <f>IF($A112="","",IF(VLOOKUP(csv!$AJ112,範囲CSV,30,FALSE)="","",VLOOKUP(csv!$AJ112,範囲CSV,30,FALSE)))</f>
        <v/>
      </c>
      <c r="AG112" s="139" t="str">
        <f>IF($A112="","",IF(VLOOKUP(csv!$AJ112,範囲CSV,31,FALSE)="","",VLOOKUP(csv!$AJ112,範囲CSV,31,FALSE)))</f>
        <v/>
      </c>
      <c r="AH112" s="139" t="str">
        <f>IF($A112="","",IF(VLOOKUP(csv!$AJ112,範囲CSV,32,FALSE)="","",VLOOKUP(csv!$AJ112,範囲CSV,32,FALSE)))</f>
        <v/>
      </c>
      <c r="AI112" s="139" t="str">
        <f>IF($A112="","",IF(VLOOKUP(csv!$AJ112,範囲CSV,33,FALSE)="","",VLOOKUP(csv!$AJ112,範囲CSV,33,FALSE)))</f>
        <v/>
      </c>
      <c r="AJ112" s="139" t="str">
        <f>IF($A112="","",IF(VLOOKUP(csv!$AJ112,範囲CSV,34,FALSE)="","",VLOOKUP(csv!$AJ112,範囲CSV,34,FALSE)))</f>
        <v/>
      </c>
      <c r="AK112" s="139"/>
    </row>
    <row r="113" spans="1:37">
      <c r="A113" s="216" t="str">
        <f>IF(csv!AJ113&lt;=csv!A$401,csv!AO113,"")</f>
        <v/>
      </c>
      <c r="B113" s="216" t="str">
        <f>IF($A113="","",IF(VLOOKUP(csv!A$402,範囲CSV,2,FALSE)="","",VLOOKUP(csv!A$402,範囲CSV,2,FALSE)))</f>
        <v/>
      </c>
      <c r="C113" s="139" t="str">
        <f>IF($A113="","",IF(VLOOKUP(csv!$AJ113,範囲CSV,3,FALSE)="","",VLOOKUP(csv!$AJ113,範囲CSV,3,FALSE)))</f>
        <v/>
      </c>
      <c r="D113" s="139" t="str">
        <f>IF($A113="","",IF(VLOOKUP(csv!$AJ113,範囲CSV,4,FALSE)="","",VLOOKUP(csv!$AJ113,範囲CSV,4,FALSE)))</f>
        <v/>
      </c>
      <c r="E113" s="139" t="str">
        <f>IF($A113="","",IF(VLOOKUP(csv!$AJ113,範囲CSV,5,FALSE)="","",IF(VLOOKUP(csv!$AJ113,範囲CSV,5,FALSE)&gt;10000,"",VLOOKUP(csv!$AJ113,範囲CSV,5,FALSE))))</f>
        <v/>
      </c>
      <c r="F113" s="139" t="str">
        <f>IF($A113="","",IF(VLOOKUP(csv!$AJ113,範囲CSV,6,FALSE)="","",VLOOKUP(csv!$AJ113,範囲CSV,6,FALSE)))</f>
        <v/>
      </c>
      <c r="G113" s="139" t="str">
        <f>IF(A113="","",IF(VLOOKUP(csv!$AJ113,範囲CSV,7,FALSE)="","",VLOOKUP(csv!$AJ113,範囲CSV,7,FALSE)))</f>
        <v/>
      </c>
      <c r="H113" s="139" t="str">
        <f>IF($A113="","",IF(VLOOKUP(csv!$AJ113,範囲CSV,8,FALSE)="","",VLOOKUP(csv!$AJ113,範囲CSV,8,FALSE)))</f>
        <v/>
      </c>
      <c r="I113" s="216"/>
      <c r="J113" s="216"/>
      <c r="K113" s="139" t="str">
        <f>IF(A113="","",IF(VLOOKUP(csv!$AJ113,範囲CSV,9,FALSE)="","",VLOOKUP(csv!$AJ113,範囲CSV,9,FALSE)))</f>
        <v/>
      </c>
      <c r="L113" s="139" t="str">
        <f>IF($A113="","",IF(VLOOKUP(csv!$AJ113,範囲CSV,10,FALSE)="","",VLOOKUP(csv!$AJ113,範囲CSV,10,FALSE)))</f>
        <v/>
      </c>
      <c r="M113" s="216" t="str">
        <f t="shared" si="2"/>
        <v/>
      </c>
      <c r="N113" s="216" t="str">
        <f t="shared" si="3"/>
        <v/>
      </c>
      <c r="O113" s="139" t="str">
        <f>IF($A113="","",IF(VLOOKUP(csv!$AJ113,範囲CSV,13,FALSE)="","",VLOOKUP(csv!$AJ113,範囲CSV,13,FALSE)))</f>
        <v/>
      </c>
      <c r="P113" s="139" t="str">
        <f>IF($A113="","",IF(VLOOKUP(csv!$AJ113,範囲CSV,14,FALSE)="","",VLOOKUP(csv!$AJ113,範囲CSV,14,FALSE)))</f>
        <v/>
      </c>
      <c r="Q113" s="139" t="str">
        <f>IF($A113="","",IF(VLOOKUP(csv!$AJ113,範囲CSV,15,FALSE)="","",VLOOKUP(csv!$AJ113,範囲CSV,15,FALSE)))</f>
        <v/>
      </c>
      <c r="R113" s="139" t="str">
        <f>IF($A113="","",IF(VLOOKUP(csv!$AJ113,範囲CSV,16,FALSE)="","",VLOOKUP(csv!$AJ113,範囲CSV,16,FALSE)))</f>
        <v/>
      </c>
      <c r="S113" s="139" t="str">
        <f>IF($A113="","",IF(VLOOKUP(csv!$AJ113,範囲CSV,17,FALSE)="","",VLOOKUP(csv!$AJ113,範囲CSV,17,FALSE)))</f>
        <v/>
      </c>
      <c r="T113" s="139" t="str">
        <f>IF($A113="","",IF(VLOOKUP(csv!$AJ113,範囲CSV,18,FALSE)="","",VLOOKUP(csv!$AJ113,範囲CSV,18,FALSE)))</f>
        <v/>
      </c>
      <c r="U113" s="139" t="str">
        <f>IF($A113="","",IF(VLOOKUP(csv!$AJ113,範囲CSV,19,FALSE)="","",VLOOKUP(csv!$AJ113,範囲CSV,19,FALSE)))</f>
        <v/>
      </c>
      <c r="V113" s="139" t="str">
        <f>IF($A113="","",IF(VLOOKUP(csv!$AJ113,範囲CSV,20,FALSE)="","",VLOOKUP(csv!$AJ113,範囲CSV,20,FALSE)))</f>
        <v/>
      </c>
      <c r="W113" s="139" t="str">
        <f>IF($A113="","",IF(VLOOKUP(csv!$AJ113,範囲CSV,21,FALSE)="","",VLOOKUP(csv!$AJ113,範囲CSV,21,FALSE)))</f>
        <v/>
      </c>
      <c r="X113" s="139" t="str">
        <f>IF($A113="","",IF(VLOOKUP(csv!$AJ113,範囲CSV,22,FALSE)="","",VLOOKUP(csv!$AJ113,範囲CSV,22,FALSE)))</f>
        <v/>
      </c>
      <c r="Y113" s="139" t="str">
        <f>IF($A113="","",IF(VLOOKUP(csv!$AJ113,範囲CSV,23,FALSE)="","",VLOOKUP(csv!$AJ113,範囲CSV,23,FALSE)))</f>
        <v/>
      </c>
      <c r="Z113" s="139" t="str">
        <f>IF($A113="","",IF(VLOOKUP(csv!$AJ113,範囲CSV,24,FALSE)="","",VLOOKUP(csv!$AJ113,範囲CSV,24,FALSE)))</f>
        <v/>
      </c>
      <c r="AA113" s="139" t="str">
        <f>IF($A113="","",IF(VLOOKUP(csv!$AJ113,範囲CSV,25,FALSE)="","",VLOOKUP(csv!$AJ113,範囲CSV,25,FALSE)))</f>
        <v/>
      </c>
      <c r="AB113" s="139" t="str">
        <f>IF($A113="","",IF(VLOOKUP(csv!$AJ113,範囲CSV,26,FALSE)="","",VLOOKUP(csv!$AJ113,範囲CSV,26,FALSE)))</f>
        <v/>
      </c>
      <c r="AC113" s="139" t="str">
        <f>IF($A113="","",IF(VLOOKUP(csv!$AJ113,範囲CSV,27,FALSE)="","",VLOOKUP(csv!$AJ113,範囲CSV,27,FALSE)))</f>
        <v/>
      </c>
      <c r="AD113" s="139" t="str">
        <f>IF($A113="","",IF(VLOOKUP(csv!$AJ113,範囲CSV,28,FALSE)="","",VLOOKUP(csv!$AJ113,範囲CSV,28,FALSE)))</f>
        <v/>
      </c>
      <c r="AE113" s="139" t="str">
        <f>IF($A113="","",IF(VLOOKUP(csv!$AJ113,範囲CSV,29,FALSE)="","",VLOOKUP(csv!$AJ113,範囲CSV,29,FALSE)))</f>
        <v/>
      </c>
      <c r="AF113" s="139" t="str">
        <f>IF($A113="","",IF(VLOOKUP(csv!$AJ113,範囲CSV,30,FALSE)="","",VLOOKUP(csv!$AJ113,範囲CSV,30,FALSE)))</f>
        <v/>
      </c>
      <c r="AG113" s="139" t="str">
        <f>IF($A113="","",IF(VLOOKUP(csv!$AJ113,範囲CSV,31,FALSE)="","",VLOOKUP(csv!$AJ113,範囲CSV,31,FALSE)))</f>
        <v/>
      </c>
      <c r="AH113" s="139" t="str">
        <f>IF($A113="","",IF(VLOOKUP(csv!$AJ113,範囲CSV,32,FALSE)="","",VLOOKUP(csv!$AJ113,範囲CSV,32,FALSE)))</f>
        <v/>
      </c>
      <c r="AI113" s="139" t="str">
        <f>IF($A113="","",IF(VLOOKUP(csv!$AJ113,範囲CSV,33,FALSE)="","",VLOOKUP(csv!$AJ113,範囲CSV,33,FALSE)))</f>
        <v/>
      </c>
      <c r="AJ113" s="139" t="str">
        <f>IF($A113="","",IF(VLOOKUP(csv!$AJ113,範囲CSV,34,FALSE)="","",VLOOKUP(csv!$AJ113,範囲CSV,34,FALSE)))</f>
        <v/>
      </c>
      <c r="AK113" s="139"/>
    </row>
    <row r="114" spans="1:37">
      <c r="A114" s="216" t="str">
        <f>IF(csv!AJ114&lt;=csv!A$401,csv!AO114,"")</f>
        <v/>
      </c>
      <c r="B114" s="216" t="str">
        <f>IF($A114="","",IF(VLOOKUP(csv!A$402,範囲CSV,2,FALSE)="","",VLOOKUP(csv!A$402,範囲CSV,2,FALSE)))</f>
        <v/>
      </c>
      <c r="C114" s="139" t="str">
        <f>IF($A114="","",IF(VLOOKUP(csv!$AJ114,範囲CSV,3,FALSE)="","",VLOOKUP(csv!$AJ114,範囲CSV,3,FALSE)))</f>
        <v/>
      </c>
      <c r="D114" s="139" t="str">
        <f>IF($A114="","",IF(VLOOKUP(csv!$AJ114,範囲CSV,4,FALSE)="","",VLOOKUP(csv!$AJ114,範囲CSV,4,FALSE)))</f>
        <v/>
      </c>
      <c r="E114" s="139" t="str">
        <f>IF($A114="","",IF(VLOOKUP(csv!$AJ114,範囲CSV,5,FALSE)="","",IF(VLOOKUP(csv!$AJ114,範囲CSV,5,FALSE)&gt;10000,"",VLOOKUP(csv!$AJ114,範囲CSV,5,FALSE))))</f>
        <v/>
      </c>
      <c r="F114" s="139" t="str">
        <f>IF($A114="","",IF(VLOOKUP(csv!$AJ114,範囲CSV,6,FALSE)="","",VLOOKUP(csv!$AJ114,範囲CSV,6,FALSE)))</f>
        <v/>
      </c>
      <c r="G114" s="139" t="str">
        <f>IF(A114="","",IF(VLOOKUP(csv!$AJ114,範囲CSV,7,FALSE)="","",VLOOKUP(csv!$AJ114,範囲CSV,7,FALSE)))</f>
        <v/>
      </c>
      <c r="H114" s="139" t="str">
        <f>IF($A114="","",IF(VLOOKUP(csv!$AJ114,範囲CSV,8,FALSE)="","",VLOOKUP(csv!$AJ114,範囲CSV,8,FALSE)))</f>
        <v/>
      </c>
      <c r="I114" s="216"/>
      <c r="J114" s="216"/>
      <c r="K114" s="139" t="str">
        <f>IF(A114="","",IF(VLOOKUP(csv!$AJ114,範囲CSV,9,FALSE)="","",VLOOKUP(csv!$AJ114,範囲CSV,9,FALSE)))</f>
        <v/>
      </c>
      <c r="L114" s="139" t="str">
        <f>IF($A114="","",IF(VLOOKUP(csv!$AJ114,範囲CSV,10,FALSE)="","",VLOOKUP(csv!$AJ114,範囲CSV,10,FALSE)))</f>
        <v/>
      </c>
      <c r="M114" s="216" t="str">
        <f t="shared" si="2"/>
        <v/>
      </c>
      <c r="N114" s="216" t="str">
        <f t="shared" si="3"/>
        <v/>
      </c>
      <c r="O114" s="139" t="str">
        <f>IF($A114="","",IF(VLOOKUP(csv!$AJ114,範囲CSV,13,FALSE)="","",VLOOKUP(csv!$AJ114,範囲CSV,13,FALSE)))</f>
        <v/>
      </c>
      <c r="P114" s="139" t="str">
        <f>IF($A114="","",IF(VLOOKUP(csv!$AJ114,範囲CSV,14,FALSE)="","",VLOOKUP(csv!$AJ114,範囲CSV,14,FALSE)))</f>
        <v/>
      </c>
      <c r="Q114" s="139" t="str">
        <f>IF($A114="","",IF(VLOOKUP(csv!$AJ114,範囲CSV,15,FALSE)="","",VLOOKUP(csv!$AJ114,範囲CSV,15,FALSE)))</f>
        <v/>
      </c>
      <c r="R114" s="139" t="str">
        <f>IF($A114="","",IF(VLOOKUP(csv!$AJ114,範囲CSV,16,FALSE)="","",VLOOKUP(csv!$AJ114,範囲CSV,16,FALSE)))</f>
        <v/>
      </c>
      <c r="S114" s="139" t="str">
        <f>IF($A114="","",IF(VLOOKUP(csv!$AJ114,範囲CSV,17,FALSE)="","",VLOOKUP(csv!$AJ114,範囲CSV,17,FALSE)))</f>
        <v/>
      </c>
      <c r="T114" s="139" t="str">
        <f>IF($A114="","",IF(VLOOKUP(csv!$AJ114,範囲CSV,18,FALSE)="","",VLOOKUP(csv!$AJ114,範囲CSV,18,FALSE)))</f>
        <v/>
      </c>
      <c r="U114" s="139" t="str">
        <f>IF($A114="","",IF(VLOOKUP(csv!$AJ114,範囲CSV,19,FALSE)="","",VLOOKUP(csv!$AJ114,範囲CSV,19,FALSE)))</f>
        <v/>
      </c>
      <c r="V114" s="139" t="str">
        <f>IF($A114="","",IF(VLOOKUP(csv!$AJ114,範囲CSV,20,FALSE)="","",VLOOKUP(csv!$AJ114,範囲CSV,20,FALSE)))</f>
        <v/>
      </c>
      <c r="W114" s="139" t="str">
        <f>IF($A114="","",IF(VLOOKUP(csv!$AJ114,範囲CSV,21,FALSE)="","",VLOOKUP(csv!$AJ114,範囲CSV,21,FALSE)))</f>
        <v/>
      </c>
      <c r="X114" s="139" t="str">
        <f>IF($A114="","",IF(VLOOKUP(csv!$AJ114,範囲CSV,22,FALSE)="","",VLOOKUP(csv!$AJ114,範囲CSV,22,FALSE)))</f>
        <v/>
      </c>
      <c r="Y114" s="139" t="str">
        <f>IF($A114="","",IF(VLOOKUP(csv!$AJ114,範囲CSV,23,FALSE)="","",VLOOKUP(csv!$AJ114,範囲CSV,23,FALSE)))</f>
        <v/>
      </c>
      <c r="Z114" s="139" t="str">
        <f>IF($A114="","",IF(VLOOKUP(csv!$AJ114,範囲CSV,24,FALSE)="","",VLOOKUP(csv!$AJ114,範囲CSV,24,FALSE)))</f>
        <v/>
      </c>
      <c r="AA114" s="139" t="str">
        <f>IF($A114="","",IF(VLOOKUP(csv!$AJ114,範囲CSV,25,FALSE)="","",VLOOKUP(csv!$AJ114,範囲CSV,25,FALSE)))</f>
        <v/>
      </c>
      <c r="AB114" s="139" t="str">
        <f>IF($A114="","",IF(VLOOKUP(csv!$AJ114,範囲CSV,26,FALSE)="","",VLOOKUP(csv!$AJ114,範囲CSV,26,FALSE)))</f>
        <v/>
      </c>
      <c r="AC114" s="139" t="str">
        <f>IF($A114="","",IF(VLOOKUP(csv!$AJ114,範囲CSV,27,FALSE)="","",VLOOKUP(csv!$AJ114,範囲CSV,27,FALSE)))</f>
        <v/>
      </c>
      <c r="AD114" s="139" t="str">
        <f>IF($A114="","",IF(VLOOKUP(csv!$AJ114,範囲CSV,28,FALSE)="","",VLOOKUP(csv!$AJ114,範囲CSV,28,FALSE)))</f>
        <v/>
      </c>
      <c r="AE114" s="139" t="str">
        <f>IF($A114="","",IF(VLOOKUP(csv!$AJ114,範囲CSV,29,FALSE)="","",VLOOKUP(csv!$AJ114,範囲CSV,29,FALSE)))</f>
        <v/>
      </c>
      <c r="AF114" s="139" t="str">
        <f>IF($A114="","",IF(VLOOKUP(csv!$AJ114,範囲CSV,30,FALSE)="","",VLOOKUP(csv!$AJ114,範囲CSV,30,FALSE)))</f>
        <v/>
      </c>
      <c r="AG114" s="139" t="str">
        <f>IF($A114="","",IF(VLOOKUP(csv!$AJ114,範囲CSV,31,FALSE)="","",VLOOKUP(csv!$AJ114,範囲CSV,31,FALSE)))</f>
        <v/>
      </c>
      <c r="AH114" s="139" t="str">
        <f>IF($A114="","",IF(VLOOKUP(csv!$AJ114,範囲CSV,32,FALSE)="","",VLOOKUP(csv!$AJ114,範囲CSV,32,FALSE)))</f>
        <v/>
      </c>
      <c r="AI114" s="139" t="str">
        <f>IF($A114="","",IF(VLOOKUP(csv!$AJ114,範囲CSV,33,FALSE)="","",VLOOKUP(csv!$AJ114,範囲CSV,33,FALSE)))</f>
        <v/>
      </c>
      <c r="AJ114" s="139" t="str">
        <f>IF($A114="","",IF(VLOOKUP(csv!$AJ114,範囲CSV,34,FALSE)="","",VLOOKUP(csv!$AJ114,範囲CSV,34,FALSE)))</f>
        <v/>
      </c>
      <c r="AK114" s="139"/>
    </row>
    <row r="115" spans="1:37">
      <c r="A115" s="216" t="str">
        <f>IF(csv!AJ115&lt;=csv!A$401,csv!AO115,"")</f>
        <v/>
      </c>
      <c r="B115" s="216" t="str">
        <f>IF($A115="","",IF(VLOOKUP(csv!A$402,範囲CSV,2,FALSE)="","",VLOOKUP(csv!A$402,範囲CSV,2,FALSE)))</f>
        <v/>
      </c>
      <c r="C115" s="139" t="str">
        <f>IF($A115="","",IF(VLOOKUP(csv!$AJ115,範囲CSV,3,FALSE)="","",VLOOKUP(csv!$AJ115,範囲CSV,3,FALSE)))</f>
        <v/>
      </c>
      <c r="D115" s="139" t="str">
        <f>IF($A115="","",IF(VLOOKUP(csv!$AJ115,範囲CSV,4,FALSE)="","",VLOOKUP(csv!$AJ115,範囲CSV,4,FALSE)))</f>
        <v/>
      </c>
      <c r="E115" s="139" t="str">
        <f>IF($A115="","",IF(VLOOKUP(csv!$AJ115,範囲CSV,5,FALSE)="","",IF(VLOOKUP(csv!$AJ115,範囲CSV,5,FALSE)&gt;10000,"",VLOOKUP(csv!$AJ115,範囲CSV,5,FALSE))))</f>
        <v/>
      </c>
      <c r="F115" s="139" t="str">
        <f>IF($A115="","",IF(VLOOKUP(csv!$AJ115,範囲CSV,6,FALSE)="","",VLOOKUP(csv!$AJ115,範囲CSV,6,FALSE)))</f>
        <v/>
      </c>
      <c r="G115" s="139" t="str">
        <f>IF(A115="","",IF(VLOOKUP(csv!$AJ115,範囲CSV,7,FALSE)="","",VLOOKUP(csv!$AJ115,範囲CSV,7,FALSE)))</f>
        <v/>
      </c>
      <c r="H115" s="139" t="str">
        <f>IF($A115="","",IF(VLOOKUP(csv!$AJ115,範囲CSV,8,FALSE)="","",VLOOKUP(csv!$AJ115,範囲CSV,8,FALSE)))</f>
        <v/>
      </c>
      <c r="I115" s="216"/>
      <c r="J115" s="216"/>
      <c r="K115" s="139" t="str">
        <f>IF(A115="","",IF(VLOOKUP(csv!$AJ115,範囲CSV,9,FALSE)="","",VLOOKUP(csv!$AJ115,範囲CSV,9,FALSE)))</f>
        <v/>
      </c>
      <c r="L115" s="139" t="str">
        <f>IF($A115="","",IF(VLOOKUP(csv!$AJ115,範囲CSV,10,FALSE)="","",VLOOKUP(csv!$AJ115,範囲CSV,10,FALSE)))</f>
        <v/>
      </c>
      <c r="M115" s="216" t="str">
        <f t="shared" si="2"/>
        <v/>
      </c>
      <c r="N115" s="216" t="str">
        <f t="shared" si="3"/>
        <v/>
      </c>
      <c r="O115" s="139" t="str">
        <f>IF($A115="","",IF(VLOOKUP(csv!$AJ115,範囲CSV,13,FALSE)="","",VLOOKUP(csv!$AJ115,範囲CSV,13,FALSE)))</f>
        <v/>
      </c>
      <c r="P115" s="139" t="str">
        <f>IF($A115="","",IF(VLOOKUP(csv!$AJ115,範囲CSV,14,FALSE)="","",VLOOKUP(csv!$AJ115,範囲CSV,14,FALSE)))</f>
        <v/>
      </c>
      <c r="Q115" s="139" t="str">
        <f>IF($A115="","",IF(VLOOKUP(csv!$AJ115,範囲CSV,15,FALSE)="","",VLOOKUP(csv!$AJ115,範囲CSV,15,FALSE)))</f>
        <v/>
      </c>
      <c r="R115" s="139" t="str">
        <f>IF($A115="","",IF(VLOOKUP(csv!$AJ115,範囲CSV,16,FALSE)="","",VLOOKUP(csv!$AJ115,範囲CSV,16,FALSE)))</f>
        <v/>
      </c>
      <c r="S115" s="139" t="str">
        <f>IF($A115="","",IF(VLOOKUP(csv!$AJ115,範囲CSV,17,FALSE)="","",VLOOKUP(csv!$AJ115,範囲CSV,17,FALSE)))</f>
        <v/>
      </c>
      <c r="T115" s="139" t="str">
        <f>IF($A115="","",IF(VLOOKUP(csv!$AJ115,範囲CSV,18,FALSE)="","",VLOOKUP(csv!$AJ115,範囲CSV,18,FALSE)))</f>
        <v/>
      </c>
      <c r="U115" s="139" t="str">
        <f>IF($A115="","",IF(VLOOKUP(csv!$AJ115,範囲CSV,19,FALSE)="","",VLOOKUP(csv!$AJ115,範囲CSV,19,FALSE)))</f>
        <v/>
      </c>
      <c r="V115" s="139" t="str">
        <f>IF($A115="","",IF(VLOOKUP(csv!$AJ115,範囲CSV,20,FALSE)="","",VLOOKUP(csv!$AJ115,範囲CSV,20,FALSE)))</f>
        <v/>
      </c>
      <c r="W115" s="139" t="str">
        <f>IF($A115="","",IF(VLOOKUP(csv!$AJ115,範囲CSV,21,FALSE)="","",VLOOKUP(csv!$AJ115,範囲CSV,21,FALSE)))</f>
        <v/>
      </c>
      <c r="X115" s="139" t="str">
        <f>IF($A115="","",IF(VLOOKUP(csv!$AJ115,範囲CSV,22,FALSE)="","",VLOOKUP(csv!$AJ115,範囲CSV,22,FALSE)))</f>
        <v/>
      </c>
      <c r="Y115" s="139" t="str">
        <f>IF($A115="","",IF(VLOOKUP(csv!$AJ115,範囲CSV,23,FALSE)="","",VLOOKUP(csv!$AJ115,範囲CSV,23,FALSE)))</f>
        <v/>
      </c>
      <c r="Z115" s="139" t="str">
        <f>IF($A115="","",IF(VLOOKUP(csv!$AJ115,範囲CSV,24,FALSE)="","",VLOOKUP(csv!$AJ115,範囲CSV,24,FALSE)))</f>
        <v/>
      </c>
      <c r="AA115" s="139" t="str">
        <f>IF($A115="","",IF(VLOOKUP(csv!$AJ115,範囲CSV,25,FALSE)="","",VLOOKUP(csv!$AJ115,範囲CSV,25,FALSE)))</f>
        <v/>
      </c>
      <c r="AB115" s="139" t="str">
        <f>IF($A115="","",IF(VLOOKUP(csv!$AJ115,範囲CSV,26,FALSE)="","",VLOOKUP(csv!$AJ115,範囲CSV,26,FALSE)))</f>
        <v/>
      </c>
      <c r="AC115" s="139" t="str">
        <f>IF($A115="","",IF(VLOOKUP(csv!$AJ115,範囲CSV,27,FALSE)="","",VLOOKUP(csv!$AJ115,範囲CSV,27,FALSE)))</f>
        <v/>
      </c>
      <c r="AD115" s="139" t="str">
        <f>IF($A115="","",IF(VLOOKUP(csv!$AJ115,範囲CSV,28,FALSE)="","",VLOOKUP(csv!$AJ115,範囲CSV,28,FALSE)))</f>
        <v/>
      </c>
      <c r="AE115" s="139" t="str">
        <f>IF($A115="","",IF(VLOOKUP(csv!$AJ115,範囲CSV,29,FALSE)="","",VLOOKUP(csv!$AJ115,範囲CSV,29,FALSE)))</f>
        <v/>
      </c>
      <c r="AF115" s="139" t="str">
        <f>IF($A115="","",IF(VLOOKUP(csv!$AJ115,範囲CSV,30,FALSE)="","",VLOOKUP(csv!$AJ115,範囲CSV,30,FALSE)))</f>
        <v/>
      </c>
      <c r="AG115" s="139" t="str">
        <f>IF($A115="","",IF(VLOOKUP(csv!$AJ115,範囲CSV,31,FALSE)="","",VLOOKUP(csv!$AJ115,範囲CSV,31,FALSE)))</f>
        <v/>
      </c>
      <c r="AH115" s="139" t="str">
        <f>IF($A115="","",IF(VLOOKUP(csv!$AJ115,範囲CSV,32,FALSE)="","",VLOOKUP(csv!$AJ115,範囲CSV,32,FALSE)))</f>
        <v/>
      </c>
      <c r="AI115" s="139" t="str">
        <f>IF($A115="","",IF(VLOOKUP(csv!$AJ115,範囲CSV,33,FALSE)="","",VLOOKUP(csv!$AJ115,範囲CSV,33,FALSE)))</f>
        <v/>
      </c>
      <c r="AJ115" s="139" t="str">
        <f>IF($A115="","",IF(VLOOKUP(csv!$AJ115,範囲CSV,34,FALSE)="","",VLOOKUP(csv!$AJ115,範囲CSV,34,FALSE)))</f>
        <v/>
      </c>
      <c r="AK115" s="139"/>
    </row>
    <row r="116" spans="1:37">
      <c r="A116" s="216" t="str">
        <f>IF(csv!AJ116&lt;=csv!A$401,csv!AO116,"")</f>
        <v/>
      </c>
      <c r="B116" s="216" t="str">
        <f>IF($A116="","",IF(VLOOKUP(csv!A$402,範囲CSV,2,FALSE)="","",VLOOKUP(csv!A$402,範囲CSV,2,FALSE)))</f>
        <v/>
      </c>
      <c r="C116" s="139" t="str">
        <f>IF($A116="","",IF(VLOOKUP(csv!$AJ116,範囲CSV,3,FALSE)="","",VLOOKUP(csv!$AJ116,範囲CSV,3,FALSE)))</f>
        <v/>
      </c>
      <c r="D116" s="139" t="str">
        <f>IF($A116="","",IF(VLOOKUP(csv!$AJ116,範囲CSV,4,FALSE)="","",VLOOKUP(csv!$AJ116,範囲CSV,4,FALSE)))</f>
        <v/>
      </c>
      <c r="E116" s="139" t="str">
        <f>IF($A116="","",IF(VLOOKUP(csv!$AJ116,範囲CSV,5,FALSE)="","",IF(VLOOKUP(csv!$AJ116,範囲CSV,5,FALSE)&gt;10000,"",VLOOKUP(csv!$AJ116,範囲CSV,5,FALSE))))</f>
        <v/>
      </c>
      <c r="F116" s="139" t="str">
        <f>IF($A116="","",IF(VLOOKUP(csv!$AJ116,範囲CSV,6,FALSE)="","",VLOOKUP(csv!$AJ116,範囲CSV,6,FALSE)))</f>
        <v/>
      </c>
      <c r="G116" s="139" t="str">
        <f>IF(A116="","",IF(VLOOKUP(csv!$AJ116,範囲CSV,7,FALSE)="","",VLOOKUP(csv!$AJ116,範囲CSV,7,FALSE)))</f>
        <v/>
      </c>
      <c r="H116" s="139" t="str">
        <f>IF($A116="","",IF(VLOOKUP(csv!$AJ116,範囲CSV,8,FALSE)="","",VLOOKUP(csv!$AJ116,範囲CSV,8,FALSE)))</f>
        <v/>
      </c>
      <c r="I116" s="216"/>
      <c r="J116" s="216"/>
      <c r="K116" s="139" t="str">
        <f>IF(A116="","",IF(VLOOKUP(csv!$AJ116,範囲CSV,9,FALSE)="","",VLOOKUP(csv!$AJ116,範囲CSV,9,FALSE)))</f>
        <v/>
      </c>
      <c r="L116" s="139" t="str">
        <f>IF($A116="","",IF(VLOOKUP(csv!$AJ116,範囲CSV,10,FALSE)="","",VLOOKUP(csv!$AJ116,範囲CSV,10,FALSE)))</f>
        <v/>
      </c>
      <c r="M116" s="216" t="str">
        <f t="shared" si="2"/>
        <v/>
      </c>
      <c r="N116" s="216" t="str">
        <f t="shared" si="3"/>
        <v/>
      </c>
      <c r="O116" s="139" t="str">
        <f>IF($A116="","",IF(VLOOKUP(csv!$AJ116,範囲CSV,13,FALSE)="","",VLOOKUP(csv!$AJ116,範囲CSV,13,FALSE)))</f>
        <v/>
      </c>
      <c r="P116" s="139" t="str">
        <f>IF($A116="","",IF(VLOOKUP(csv!$AJ116,範囲CSV,14,FALSE)="","",VLOOKUP(csv!$AJ116,範囲CSV,14,FALSE)))</f>
        <v/>
      </c>
      <c r="Q116" s="139" t="str">
        <f>IF($A116="","",IF(VLOOKUP(csv!$AJ116,範囲CSV,15,FALSE)="","",VLOOKUP(csv!$AJ116,範囲CSV,15,FALSE)))</f>
        <v/>
      </c>
      <c r="R116" s="139" t="str">
        <f>IF($A116="","",IF(VLOOKUP(csv!$AJ116,範囲CSV,16,FALSE)="","",VLOOKUP(csv!$AJ116,範囲CSV,16,FALSE)))</f>
        <v/>
      </c>
      <c r="S116" s="139" t="str">
        <f>IF($A116="","",IF(VLOOKUP(csv!$AJ116,範囲CSV,17,FALSE)="","",VLOOKUP(csv!$AJ116,範囲CSV,17,FALSE)))</f>
        <v/>
      </c>
      <c r="T116" s="139" t="str">
        <f>IF($A116="","",IF(VLOOKUP(csv!$AJ116,範囲CSV,18,FALSE)="","",VLOOKUP(csv!$AJ116,範囲CSV,18,FALSE)))</f>
        <v/>
      </c>
      <c r="U116" s="139" t="str">
        <f>IF($A116="","",IF(VLOOKUP(csv!$AJ116,範囲CSV,19,FALSE)="","",VLOOKUP(csv!$AJ116,範囲CSV,19,FALSE)))</f>
        <v/>
      </c>
      <c r="V116" s="139" t="str">
        <f>IF($A116="","",IF(VLOOKUP(csv!$AJ116,範囲CSV,20,FALSE)="","",VLOOKUP(csv!$AJ116,範囲CSV,20,FALSE)))</f>
        <v/>
      </c>
      <c r="W116" s="139" t="str">
        <f>IF($A116="","",IF(VLOOKUP(csv!$AJ116,範囲CSV,21,FALSE)="","",VLOOKUP(csv!$AJ116,範囲CSV,21,FALSE)))</f>
        <v/>
      </c>
      <c r="X116" s="139" t="str">
        <f>IF($A116="","",IF(VLOOKUP(csv!$AJ116,範囲CSV,22,FALSE)="","",VLOOKUP(csv!$AJ116,範囲CSV,22,FALSE)))</f>
        <v/>
      </c>
      <c r="Y116" s="139" t="str">
        <f>IF($A116="","",IF(VLOOKUP(csv!$AJ116,範囲CSV,23,FALSE)="","",VLOOKUP(csv!$AJ116,範囲CSV,23,FALSE)))</f>
        <v/>
      </c>
      <c r="Z116" s="139" t="str">
        <f>IF($A116="","",IF(VLOOKUP(csv!$AJ116,範囲CSV,24,FALSE)="","",VLOOKUP(csv!$AJ116,範囲CSV,24,FALSE)))</f>
        <v/>
      </c>
      <c r="AA116" s="139" t="str">
        <f>IF($A116="","",IF(VLOOKUP(csv!$AJ116,範囲CSV,25,FALSE)="","",VLOOKUP(csv!$AJ116,範囲CSV,25,FALSE)))</f>
        <v/>
      </c>
      <c r="AB116" s="139" t="str">
        <f>IF($A116="","",IF(VLOOKUP(csv!$AJ116,範囲CSV,26,FALSE)="","",VLOOKUP(csv!$AJ116,範囲CSV,26,FALSE)))</f>
        <v/>
      </c>
      <c r="AC116" s="139" t="str">
        <f>IF($A116="","",IF(VLOOKUP(csv!$AJ116,範囲CSV,27,FALSE)="","",VLOOKUP(csv!$AJ116,範囲CSV,27,FALSE)))</f>
        <v/>
      </c>
      <c r="AD116" s="139" t="str">
        <f>IF($A116="","",IF(VLOOKUP(csv!$AJ116,範囲CSV,28,FALSE)="","",VLOOKUP(csv!$AJ116,範囲CSV,28,FALSE)))</f>
        <v/>
      </c>
      <c r="AE116" s="139" t="str">
        <f>IF($A116="","",IF(VLOOKUP(csv!$AJ116,範囲CSV,29,FALSE)="","",VLOOKUP(csv!$AJ116,範囲CSV,29,FALSE)))</f>
        <v/>
      </c>
      <c r="AF116" s="139" t="str">
        <f>IF($A116="","",IF(VLOOKUP(csv!$AJ116,範囲CSV,30,FALSE)="","",VLOOKUP(csv!$AJ116,範囲CSV,30,FALSE)))</f>
        <v/>
      </c>
      <c r="AG116" s="139" t="str">
        <f>IF($A116="","",IF(VLOOKUP(csv!$AJ116,範囲CSV,31,FALSE)="","",VLOOKUP(csv!$AJ116,範囲CSV,31,FALSE)))</f>
        <v/>
      </c>
      <c r="AH116" s="139" t="str">
        <f>IF($A116="","",IF(VLOOKUP(csv!$AJ116,範囲CSV,32,FALSE)="","",VLOOKUP(csv!$AJ116,範囲CSV,32,FALSE)))</f>
        <v/>
      </c>
      <c r="AI116" s="139" t="str">
        <f>IF($A116="","",IF(VLOOKUP(csv!$AJ116,範囲CSV,33,FALSE)="","",VLOOKUP(csv!$AJ116,範囲CSV,33,FALSE)))</f>
        <v/>
      </c>
      <c r="AJ116" s="139" t="str">
        <f>IF($A116="","",IF(VLOOKUP(csv!$AJ116,範囲CSV,34,FALSE)="","",VLOOKUP(csv!$AJ116,範囲CSV,34,FALSE)))</f>
        <v/>
      </c>
      <c r="AK116" s="139"/>
    </row>
    <row r="117" spans="1:37">
      <c r="A117" s="216" t="str">
        <f>IF(csv!AJ117&lt;=csv!A$401,csv!AO117,"")</f>
        <v/>
      </c>
      <c r="B117" s="216" t="str">
        <f>IF($A117="","",IF(VLOOKUP(csv!A$402,範囲CSV,2,FALSE)="","",VLOOKUP(csv!A$402,範囲CSV,2,FALSE)))</f>
        <v/>
      </c>
      <c r="C117" s="139" t="str">
        <f>IF($A117="","",IF(VLOOKUP(csv!$AJ117,範囲CSV,3,FALSE)="","",VLOOKUP(csv!$AJ117,範囲CSV,3,FALSE)))</f>
        <v/>
      </c>
      <c r="D117" s="139" t="str">
        <f>IF($A117="","",IF(VLOOKUP(csv!$AJ117,範囲CSV,4,FALSE)="","",VLOOKUP(csv!$AJ117,範囲CSV,4,FALSE)))</f>
        <v/>
      </c>
      <c r="E117" s="139" t="str">
        <f>IF($A117="","",IF(VLOOKUP(csv!$AJ117,範囲CSV,5,FALSE)="","",IF(VLOOKUP(csv!$AJ117,範囲CSV,5,FALSE)&gt;10000,"",VLOOKUP(csv!$AJ117,範囲CSV,5,FALSE))))</f>
        <v/>
      </c>
      <c r="F117" s="139" t="str">
        <f>IF($A117="","",IF(VLOOKUP(csv!$AJ117,範囲CSV,6,FALSE)="","",VLOOKUP(csv!$AJ117,範囲CSV,6,FALSE)))</f>
        <v/>
      </c>
      <c r="G117" s="139" t="str">
        <f>IF(A117="","",IF(VLOOKUP(csv!$AJ117,範囲CSV,7,FALSE)="","",VLOOKUP(csv!$AJ117,範囲CSV,7,FALSE)))</f>
        <v/>
      </c>
      <c r="H117" s="139" t="str">
        <f>IF($A117="","",IF(VLOOKUP(csv!$AJ117,範囲CSV,8,FALSE)="","",VLOOKUP(csv!$AJ117,範囲CSV,8,FALSE)))</f>
        <v/>
      </c>
      <c r="I117" s="216"/>
      <c r="J117" s="216"/>
      <c r="K117" s="139" t="str">
        <f>IF(A117="","",IF(VLOOKUP(csv!$AJ117,範囲CSV,9,FALSE)="","",VLOOKUP(csv!$AJ117,範囲CSV,9,FALSE)))</f>
        <v/>
      </c>
      <c r="L117" s="139" t="str">
        <f>IF($A117="","",IF(VLOOKUP(csv!$AJ117,範囲CSV,10,FALSE)="","",VLOOKUP(csv!$AJ117,範囲CSV,10,FALSE)))</f>
        <v/>
      </c>
      <c r="M117" s="216" t="str">
        <f t="shared" si="2"/>
        <v/>
      </c>
      <c r="N117" s="216" t="str">
        <f t="shared" si="3"/>
        <v/>
      </c>
      <c r="O117" s="139" t="str">
        <f>IF($A117="","",IF(VLOOKUP(csv!$AJ117,範囲CSV,13,FALSE)="","",VLOOKUP(csv!$AJ117,範囲CSV,13,FALSE)))</f>
        <v/>
      </c>
      <c r="P117" s="139" t="str">
        <f>IF($A117="","",IF(VLOOKUP(csv!$AJ117,範囲CSV,14,FALSE)="","",VLOOKUP(csv!$AJ117,範囲CSV,14,FALSE)))</f>
        <v/>
      </c>
      <c r="Q117" s="139" t="str">
        <f>IF($A117="","",IF(VLOOKUP(csv!$AJ117,範囲CSV,15,FALSE)="","",VLOOKUP(csv!$AJ117,範囲CSV,15,FALSE)))</f>
        <v/>
      </c>
      <c r="R117" s="139" t="str">
        <f>IF($A117="","",IF(VLOOKUP(csv!$AJ117,範囲CSV,16,FALSE)="","",VLOOKUP(csv!$AJ117,範囲CSV,16,FALSE)))</f>
        <v/>
      </c>
      <c r="S117" s="139" t="str">
        <f>IF($A117="","",IF(VLOOKUP(csv!$AJ117,範囲CSV,17,FALSE)="","",VLOOKUP(csv!$AJ117,範囲CSV,17,FALSE)))</f>
        <v/>
      </c>
      <c r="T117" s="139" t="str">
        <f>IF($A117="","",IF(VLOOKUP(csv!$AJ117,範囲CSV,18,FALSE)="","",VLOOKUP(csv!$AJ117,範囲CSV,18,FALSE)))</f>
        <v/>
      </c>
      <c r="U117" s="139" t="str">
        <f>IF($A117="","",IF(VLOOKUP(csv!$AJ117,範囲CSV,19,FALSE)="","",VLOOKUP(csv!$AJ117,範囲CSV,19,FALSE)))</f>
        <v/>
      </c>
      <c r="V117" s="139" t="str">
        <f>IF($A117="","",IF(VLOOKUP(csv!$AJ117,範囲CSV,20,FALSE)="","",VLOOKUP(csv!$AJ117,範囲CSV,20,FALSE)))</f>
        <v/>
      </c>
      <c r="W117" s="139" t="str">
        <f>IF($A117="","",IF(VLOOKUP(csv!$AJ117,範囲CSV,21,FALSE)="","",VLOOKUP(csv!$AJ117,範囲CSV,21,FALSE)))</f>
        <v/>
      </c>
      <c r="X117" s="139" t="str">
        <f>IF($A117="","",IF(VLOOKUP(csv!$AJ117,範囲CSV,22,FALSE)="","",VLOOKUP(csv!$AJ117,範囲CSV,22,FALSE)))</f>
        <v/>
      </c>
      <c r="Y117" s="139" t="str">
        <f>IF($A117="","",IF(VLOOKUP(csv!$AJ117,範囲CSV,23,FALSE)="","",VLOOKUP(csv!$AJ117,範囲CSV,23,FALSE)))</f>
        <v/>
      </c>
      <c r="Z117" s="139" t="str">
        <f>IF($A117="","",IF(VLOOKUP(csv!$AJ117,範囲CSV,24,FALSE)="","",VLOOKUP(csv!$AJ117,範囲CSV,24,FALSE)))</f>
        <v/>
      </c>
      <c r="AA117" s="139" t="str">
        <f>IF($A117="","",IF(VLOOKUP(csv!$AJ117,範囲CSV,25,FALSE)="","",VLOOKUP(csv!$AJ117,範囲CSV,25,FALSE)))</f>
        <v/>
      </c>
      <c r="AB117" s="139" t="str">
        <f>IF($A117="","",IF(VLOOKUP(csv!$AJ117,範囲CSV,26,FALSE)="","",VLOOKUP(csv!$AJ117,範囲CSV,26,FALSE)))</f>
        <v/>
      </c>
      <c r="AC117" s="139" t="str">
        <f>IF($A117="","",IF(VLOOKUP(csv!$AJ117,範囲CSV,27,FALSE)="","",VLOOKUP(csv!$AJ117,範囲CSV,27,FALSE)))</f>
        <v/>
      </c>
      <c r="AD117" s="139" t="str">
        <f>IF($A117="","",IF(VLOOKUP(csv!$AJ117,範囲CSV,28,FALSE)="","",VLOOKUP(csv!$AJ117,範囲CSV,28,FALSE)))</f>
        <v/>
      </c>
      <c r="AE117" s="139" t="str">
        <f>IF($A117="","",IF(VLOOKUP(csv!$AJ117,範囲CSV,29,FALSE)="","",VLOOKUP(csv!$AJ117,範囲CSV,29,FALSE)))</f>
        <v/>
      </c>
      <c r="AF117" s="139" t="str">
        <f>IF($A117="","",IF(VLOOKUP(csv!$AJ117,範囲CSV,30,FALSE)="","",VLOOKUP(csv!$AJ117,範囲CSV,30,FALSE)))</f>
        <v/>
      </c>
      <c r="AG117" s="139" t="str">
        <f>IF($A117="","",IF(VLOOKUP(csv!$AJ117,範囲CSV,31,FALSE)="","",VLOOKUP(csv!$AJ117,範囲CSV,31,FALSE)))</f>
        <v/>
      </c>
      <c r="AH117" s="139" t="str">
        <f>IF($A117="","",IF(VLOOKUP(csv!$AJ117,範囲CSV,32,FALSE)="","",VLOOKUP(csv!$AJ117,範囲CSV,32,FALSE)))</f>
        <v/>
      </c>
      <c r="AI117" s="139" t="str">
        <f>IF($A117="","",IF(VLOOKUP(csv!$AJ117,範囲CSV,33,FALSE)="","",VLOOKUP(csv!$AJ117,範囲CSV,33,FALSE)))</f>
        <v/>
      </c>
      <c r="AJ117" s="139" t="str">
        <f>IF($A117="","",IF(VLOOKUP(csv!$AJ117,範囲CSV,34,FALSE)="","",VLOOKUP(csv!$AJ117,範囲CSV,34,FALSE)))</f>
        <v/>
      </c>
      <c r="AK117" s="139"/>
    </row>
    <row r="118" spans="1:37">
      <c r="A118" s="216" t="str">
        <f>IF(csv!AJ118&lt;=csv!A$401,csv!AO118,"")</f>
        <v/>
      </c>
      <c r="B118" s="216" t="str">
        <f>IF($A118="","",IF(VLOOKUP(csv!A$402,範囲CSV,2,FALSE)="","",VLOOKUP(csv!A$402,範囲CSV,2,FALSE)))</f>
        <v/>
      </c>
      <c r="C118" s="139" t="str">
        <f>IF($A118="","",IF(VLOOKUP(csv!$AJ118,範囲CSV,3,FALSE)="","",VLOOKUP(csv!$AJ118,範囲CSV,3,FALSE)))</f>
        <v/>
      </c>
      <c r="D118" s="139" t="str">
        <f>IF($A118="","",IF(VLOOKUP(csv!$AJ118,範囲CSV,4,FALSE)="","",VLOOKUP(csv!$AJ118,範囲CSV,4,FALSE)))</f>
        <v/>
      </c>
      <c r="E118" s="139" t="str">
        <f>IF($A118="","",IF(VLOOKUP(csv!$AJ118,範囲CSV,5,FALSE)="","",IF(VLOOKUP(csv!$AJ118,範囲CSV,5,FALSE)&gt;10000,"",VLOOKUP(csv!$AJ118,範囲CSV,5,FALSE))))</f>
        <v/>
      </c>
      <c r="F118" s="139" t="str">
        <f>IF($A118="","",IF(VLOOKUP(csv!$AJ118,範囲CSV,6,FALSE)="","",VLOOKUP(csv!$AJ118,範囲CSV,6,FALSE)))</f>
        <v/>
      </c>
      <c r="G118" s="139" t="str">
        <f>IF(A118="","",IF(VLOOKUP(csv!$AJ118,範囲CSV,7,FALSE)="","",VLOOKUP(csv!$AJ118,範囲CSV,7,FALSE)))</f>
        <v/>
      </c>
      <c r="H118" s="139" t="str">
        <f>IF($A118="","",IF(VLOOKUP(csv!$AJ118,範囲CSV,8,FALSE)="","",VLOOKUP(csv!$AJ118,範囲CSV,8,FALSE)))</f>
        <v/>
      </c>
      <c r="I118" s="216"/>
      <c r="J118" s="216"/>
      <c r="K118" s="139" t="str">
        <f>IF(A118="","",IF(VLOOKUP(csv!$AJ118,範囲CSV,9,FALSE)="","",VLOOKUP(csv!$AJ118,範囲CSV,9,FALSE)))</f>
        <v/>
      </c>
      <c r="L118" s="139" t="str">
        <f>IF($A118="","",IF(VLOOKUP(csv!$AJ118,範囲CSV,10,FALSE)="","",VLOOKUP(csv!$AJ118,範囲CSV,10,FALSE)))</f>
        <v/>
      </c>
      <c r="M118" s="216" t="str">
        <f t="shared" si="2"/>
        <v/>
      </c>
      <c r="N118" s="216" t="str">
        <f t="shared" si="3"/>
        <v/>
      </c>
      <c r="O118" s="139" t="str">
        <f>IF($A118="","",IF(VLOOKUP(csv!$AJ118,範囲CSV,13,FALSE)="","",VLOOKUP(csv!$AJ118,範囲CSV,13,FALSE)))</f>
        <v/>
      </c>
      <c r="P118" s="139" t="str">
        <f>IF($A118="","",IF(VLOOKUP(csv!$AJ118,範囲CSV,14,FALSE)="","",VLOOKUP(csv!$AJ118,範囲CSV,14,FALSE)))</f>
        <v/>
      </c>
      <c r="Q118" s="139" t="str">
        <f>IF($A118="","",IF(VLOOKUP(csv!$AJ118,範囲CSV,15,FALSE)="","",VLOOKUP(csv!$AJ118,範囲CSV,15,FALSE)))</f>
        <v/>
      </c>
      <c r="R118" s="139" t="str">
        <f>IF($A118="","",IF(VLOOKUP(csv!$AJ118,範囲CSV,16,FALSE)="","",VLOOKUP(csv!$AJ118,範囲CSV,16,FALSE)))</f>
        <v/>
      </c>
      <c r="S118" s="139" t="str">
        <f>IF($A118="","",IF(VLOOKUP(csv!$AJ118,範囲CSV,17,FALSE)="","",VLOOKUP(csv!$AJ118,範囲CSV,17,FALSE)))</f>
        <v/>
      </c>
      <c r="T118" s="139" t="str">
        <f>IF($A118="","",IF(VLOOKUP(csv!$AJ118,範囲CSV,18,FALSE)="","",VLOOKUP(csv!$AJ118,範囲CSV,18,FALSE)))</f>
        <v/>
      </c>
      <c r="U118" s="139" t="str">
        <f>IF($A118="","",IF(VLOOKUP(csv!$AJ118,範囲CSV,19,FALSE)="","",VLOOKUP(csv!$AJ118,範囲CSV,19,FALSE)))</f>
        <v/>
      </c>
      <c r="V118" s="139" t="str">
        <f>IF($A118="","",IF(VLOOKUP(csv!$AJ118,範囲CSV,20,FALSE)="","",VLOOKUP(csv!$AJ118,範囲CSV,20,FALSE)))</f>
        <v/>
      </c>
      <c r="W118" s="139" t="str">
        <f>IF($A118="","",IF(VLOOKUP(csv!$AJ118,範囲CSV,21,FALSE)="","",VLOOKUP(csv!$AJ118,範囲CSV,21,FALSE)))</f>
        <v/>
      </c>
      <c r="X118" s="139" t="str">
        <f>IF($A118="","",IF(VLOOKUP(csv!$AJ118,範囲CSV,22,FALSE)="","",VLOOKUP(csv!$AJ118,範囲CSV,22,FALSE)))</f>
        <v/>
      </c>
      <c r="Y118" s="139" t="str">
        <f>IF($A118="","",IF(VLOOKUP(csv!$AJ118,範囲CSV,23,FALSE)="","",VLOOKUP(csv!$AJ118,範囲CSV,23,FALSE)))</f>
        <v/>
      </c>
      <c r="Z118" s="139" t="str">
        <f>IF($A118="","",IF(VLOOKUP(csv!$AJ118,範囲CSV,24,FALSE)="","",VLOOKUP(csv!$AJ118,範囲CSV,24,FALSE)))</f>
        <v/>
      </c>
      <c r="AA118" s="139" t="str">
        <f>IF($A118="","",IF(VLOOKUP(csv!$AJ118,範囲CSV,25,FALSE)="","",VLOOKUP(csv!$AJ118,範囲CSV,25,FALSE)))</f>
        <v/>
      </c>
      <c r="AB118" s="139" t="str">
        <f>IF($A118="","",IF(VLOOKUP(csv!$AJ118,範囲CSV,26,FALSE)="","",VLOOKUP(csv!$AJ118,範囲CSV,26,FALSE)))</f>
        <v/>
      </c>
      <c r="AC118" s="139" t="str">
        <f>IF($A118="","",IF(VLOOKUP(csv!$AJ118,範囲CSV,27,FALSE)="","",VLOOKUP(csv!$AJ118,範囲CSV,27,FALSE)))</f>
        <v/>
      </c>
      <c r="AD118" s="139" t="str">
        <f>IF($A118="","",IF(VLOOKUP(csv!$AJ118,範囲CSV,28,FALSE)="","",VLOOKUP(csv!$AJ118,範囲CSV,28,FALSE)))</f>
        <v/>
      </c>
      <c r="AE118" s="139" t="str">
        <f>IF($A118="","",IF(VLOOKUP(csv!$AJ118,範囲CSV,29,FALSE)="","",VLOOKUP(csv!$AJ118,範囲CSV,29,FALSE)))</f>
        <v/>
      </c>
      <c r="AF118" s="139" t="str">
        <f>IF($A118="","",IF(VLOOKUP(csv!$AJ118,範囲CSV,30,FALSE)="","",VLOOKUP(csv!$AJ118,範囲CSV,30,FALSE)))</f>
        <v/>
      </c>
      <c r="AG118" s="139" t="str">
        <f>IF($A118="","",IF(VLOOKUP(csv!$AJ118,範囲CSV,31,FALSE)="","",VLOOKUP(csv!$AJ118,範囲CSV,31,FALSE)))</f>
        <v/>
      </c>
      <c r="AH118" s="139" t="str">
        <f>IF($A118="","",IF(VLOOKUP(csv!$AJ118,範囲CSV,32,FALSE)="","",VLOOKUP(csv!$AJ118,範囲CSV,32,FALSE)))</f>
        <v/>
      </c>
      <c r="AI118" s="139" t="str">
        <f>IF($A118="","",IF(VLOOKUP(csv!$AJ118,範囲CSV,33,FALSE)="","",VLOOKUP(csv!$AJ118,範囲CSV,33,FALSE)))</f>
        <v/>
      </c>
      <c r="AJ118" s="139" t="str">
        <f>IF($A118="","",IF(VLOOKUP(csv!$AJ118,範囲CSV,34,FALSE)="","",VLOOKUP(csv!$AJ118,範囲CSV,34,FALSE)))</f>
        <v/>
      </c>
      <c r="AK118" s="139"/>
    </row>
    <row r="119" spans="1:37">
      <c r="A119" s="216" t="str">
        <f>IF(csv!AJ119&lt;=csv!A$401,csv!AO119,"")</f>
        <v/>
      </c>
      <c r="B119" s="216" t="str">
        <f>IF($A119="","",IF(VLOOKUP(csv!A$402,範囲CSV,2,FALSE)="","",VLOOKUP(csv!A$402,範囲CSV,2,FALSE)))</f>
        <v/>
      </c>
      <c r="C119" s="139" t="str">
        <f>IF($A119="","",IF(VLOOKUP(csv!$AJ119,範囲CSV,3,FALSE)="","",VLOOKUP(csv!$AJ119,範囲CSV,3,FALSE)))</f>
        <v/>
      </c>
      <c r="D119" s="139" t="str">
        <f>IF($A119="","",IF(VLOOKUP(csv!$AJ119,範囲CSV,4,FALSE)="","",VLOOKUP(csv!$AJ119,範囲CSV,4,FALSE)))</f>
        <v/>
      </c>
      <c r="E119" s="139" t="str">
        <f>IF($A119="","",IF(VLOOKUP(csv!$AJ119,範囲CSV,5,FALSE)="","",IF(VLOOKUP(csv!$AJ119,範囲CSV,5,FALSE)&gt;10000,"",VLOOKUP(csv!$AJ119,範囲CSV,5,FALSE))))</f>
        <v/>
      </c>
      <c r="F119" s="139" t="str">
        <f>IF($A119="","",IF(VLOOKUP(csv!$AJ119,範囲CSV,6,FALSE)="","",VLOOKUP(csv!$AJ119,範囲CSV,6,FALSE)))</f>
        <v/>
      </c>
      <c r="G119" s="139" t="str">
        <f>IF(A119="","",IF(VLOOKUP(csv!$AJ119,範囲CSV,7,FALSE)="","",VLOOKUP(csv!$AJ119,範囲CSV,7,FALSE)))</f>
        <v/>
      </c>
      <c r="H119" s="139" t="str">
        <f>IF($A119="","",IF(VLOOKUP(csv!$AJ119,範囲CSV,8,FALSE)="","",VLOOKUP(csv!$AJ119,範囲CSV,8,FALSE)))</f>
        <v/>
      </c>
      <c r="I119" s="216"/>
      <c r="J119" s="216"/>
      <c r="K119" s="139" t="str">
        <f>IF(A119="","",IF(VLOOKUP(csv!$AJ119,範囲CSV,9,FALSE)="","",VLOOKUP(csv!$AJ119,範囲CSV,9,FALSE)))</f>
        <v/>
      </c>
      <c r="L119" s="139" t="str">
        <f>IF($A119="","",IF(VLOOKUP(csv!$AJ119,範囲CSV,10,FALSE)="","",VLOOKUP(csv!$AJ119,範囲CSV,10,FALSE)))</f>
        <v/>
      </c>
      <c r="M119" s="216" t="str">
        <f t="shared" si="2"/>
        <v/>
      </c>
      <c r="N119" s="216" t="str">
        <f t="shared" si="3"/>
        <v/>
      </c>
      <c r="O119" s="139" t="str">
        <f>IF($A119="","",IF(VLOOKUP(csv!$AJ119,範囲CSV,13,FALSE)="","",VLOOKUP(csv!$AJ119,範囲CSV,13,FALSE)))</f>
        <v/>
      </c>
      <c r="P119" s="139" t="str">
        <f>IF($A119="","",IF(VLOOKUP(csv!$AJ119,範囲CSV,14,FALSE)="","",VLOOKUP(csv!$AJ119,範囲CSV,14,FALSE)))</f>
        <v/>
      </c>
      <c r="Q119" s="139" t="str">
        <f>IF($A119="","",IF(VLOOKUP(csv!$AJ119,範囲CSV,15,FALSE)="","",VLOOKUP(csv!$AJ119,範囲CSV,15,FALSE)))</f>
        <v/>
      </c>
      <c r="R119" s="139" t="str">
        <f>IF($A119="","",IF(VLOOKUP(csv!$AJ119,範囲CSV,16,FALSE)="","",VLOOKUP(csv!$AJ119,範囲CSV,16,FALSE)))</f>
        <v/>
      </c>
      <c r="S119" s="139" t="str">
        <f>IF($A119="","",IF(VLOOKUP(csv!$AJ119,範囲CSV,17,FALSE)="","",VLOOKUP(csv!$AJ119,範囲CSV,17,FALSE)))</f>
        <v/>
      </c>
      <c r="T119" s="139" t="str">
        <f>IF($A119="","",IF(VLOOKUP(csv!$AJ119,範囲CSV,18,FALSE)="","",VLOOKUP(csv!$AJ119,範囲CSV,18,FALSE)))</f>
        <v/>
      </c>
      <c r="U119" s="139" t="str">
        <f>IF($A119="","",IF(VLOOKUP(csv!$AJ119,範囲CSV,19,FALSE)="","",VLOOKUP(csv!$AJ119,範囲CSV,19,FALSE)))</f>
        <v/>
      </c>
      <c r="V119" s="139" t="str">
        <f>IF($A119="","",IF(VLOOKUP(csv!$AJ119,範囲CSV,20,FALSE)="","",VLOOKUP(csv!$AJ119,範囲CSV,20,FALSE)))</f>
        <v/>
      </c>
      <c r="W119" s="139" t="str">
        <f>IF($A119="","",IF(VLOOKUP(csv!$AJ119,範囲CSV,21,FALSE)="","",VLOOKUP(csv!$AJ119,範囲CSV,21,FALSE)))</f>
        <v/>
      </c>
      <c r="X119" s="139" t="str">
        <f>IF($A119="","",IF(VLOOKUP(csv!$AJ119,範囲CSV,22,FALSE)="","",VLOOKUP(csv!$AJ119,範囲CSV,22,FALSE)))</f>
        <v/>
      </c>
      <c r="Y119" s="139" t="str">
        <f>IF($A119="","",IF(VLOOKUP(csv!$AJ119,範囲CSV,23,FALSE)="","",VLOOKUP(csv!$AJ119,範囲CSV,23,FALSE)))</f>
        <v/>
      </c>
      <c r="Z119" s="139" t="str">
        <f>IF($A119="","",IF(VLOOKUP(csv!$AJ119,範囲CSV,24,FALSE)="","",VLOOKUP(csv!$AJ119,範囲CSV,24,FALSE)))</f>
        <v/>
      </c>
      <c r="AA119" s="139" t="str">
        <f>IF($A119="","",IF(VLOOKUP(csv!$AJ119,範囲CSV,25,FALSE)="","",VLOOKUP(csv!$AJ119,範囲CSV,25,FALSE)))</f>
        <v/>
      </c>
      <c r="AB119" s="139" t="str">
        <f>IF($A119="","",IF(VLOOKUP(csv!$AJ119,範囲CSV,26,FALSE)="","",VLOOKUP(csv!$AJ119,範囲CSV,26,FALSE)))</f>
        <v/>
      </c>
      <c r="AC119" s="139" t="str">
        <f>IF($A119="","",IF(VLOOKUP(csv!$AJ119,範囲CSV,27,FALSE)="","",VLOOKUP(csv!$AJ119,範囲CSV,27,FALSE)))</f>
        <v/>
      </c>
      <c r="AD119" s="139" t="str">
        <f>IF($A119="","",IF(VLOOKUP(csv!$AJ119,範囲CSV,28,FALSE)="","",VLOOKUP(csv!$AJ119,範囲CSV,28,FALSE)))</f>
        <v/>
      </c>
      <c r="AE119" s="139" t="str">
        <f>IF($A119="","",IF(VLOOKUP(csv!$AJ119,範囲CSV,29,FALSE)="","",VLOOKUP(csv!$AJ119,範囲CSV,29,FALSE)))</f>
        <v/>
      </c>
      <c r="AF119" s="139" t="str">
        <f>IF($A119="","",IF(VLOOKUP(csv!$AJ119,範囲CSV,30,FALSE)="","",VLOOKUP(csv!$AJ119,範囲CSV,30,FALSE)))</f>
        <v/>
      </c>
      <c r="AG119" s="139" t="str">
        <f>IF($A119="","",IF(VLOOKUP(csv!$AJ119,範囲CSV,31,FALSE)="","",VLOOKUP(csv!$AJ119,範囲CSV,31,FALSE)))</f>
        <v/>
      </c>
      <c r="AH119" s="139" t="str">
        <f>IF($A119="","",IF(VLOOKUP(csv!$AJ119,範囲CSV,32,FALSE)="","",VLOOKUP(csv!$AJ119,範囲CSV,32,FALSE)))</f>
        <v/>
      </c>
      <c r="AI119" s="139" t="str">
        <f>IF($A119="","",IF(VLOOKUP(csv!$AJ119,範囲CSV,33,FALSE)="","",VLOOKUP(csv!$AJ119,範囲CSV,33,FALSE)))</f>
        <v/>
      </c>
      <c r="AJ119" s="139" t="str">
        <f>IF($A119="","",IF(VLOOKUP(csv!$AJ119,範囲CSV,34,FALSE)="","",VLOOKUP(csv!$AJ119,範囲CSV,34,FALSE)))</f>
        <v/>
      </c>
      <c r="AK119" s="139"/>
    </row>
    <row r="120" spans="1:37">
      <c r="A120" s="216" t="str">
        <f>IF(csv!AJ120&lt;=csv!A$401,csv!AO120,"")</f>
        <v/>
      </c>
      <c r="B120" s="216" t="str">
        <f>IF($A120="","",IF(VLOOKUP(csv!A$402,範囲CSV,2,FALSE)="","",VLOOKUP(csv!A$402,範囲CSV,2,FALSE)))</f>
        <v/>
      </c>
      <c r="C120" s="139" t="str">
        <f>IF($A120="","",IF(VLOOKUP(csv!$AJ120,範囲CSV,3,FALSE)="","",VLOOKUP(csv!$AJ120,範囲CSV,3,FALSE)))</f>
        <v/>
      </c>
      <c r="D120" s="139" t="str">
        <f>IF($A120="","",IF(VLOOKUP(csv!$AJ120,範囲CSV,4,FALSE)="","",VLOOKUP(csv!$AJ120,範囲CSV,4,FALSE)))</f>
        <v/>
      </c>
      <c r="E120" s="139" t="str">
        <f>IF($A120="","",IF(VLOOKUP(csv!$AJ120,範囲CSV,5,FALSE)="","",IF(VLOOKUP(csv!$AJ120,範囲CSV,5,FALSE)&gt;10000,"",VLOOKUP(csv!$AJ120,範囲CSV,5,FALSE))))</f>
        <v/>
      </c>
      <c r="F120" s="139" t="str">
        <f>IF($A120="","",IF(VLOOKUP(csv!$AJ120,範囲CSV,6,FALSE)="","",VLOOKUP(csv!$AJ120,範囲CSV,6,FALSE)))</f>
        <v/>
      </c>
      <c r="G120" s="139" t="str">
        <f>IF(A120="","",IF(VLOOKUP(csv!$AJ120,範囲CSV,7,FALSE)="","",VLOOKUP(csv!$AJ120,範囲CSV,7,FALSE)))</f>
        <v/>
      </c>
      <c r="H120" s="139" t="str">
        <f>IF($A120="","",IF(VLOOKUP(csv!$AJ120,範囲CSV,8,FALSE)="","",VLOOKUP(csv!$AJ120,範囲CSV,8,FALSE)))</f>
        <v/>
      </c>
      <c r="I120" s="216"/>
      <c r="J120" s="216"/>
      <c r="K120" s="139" t="str">
        <f>IF(A120="","",IF(VLOOKUP(csv!$AJ120,範囲CSV,9,FALSE)="","",VLOOKUP(csv!$AJ120,範囲CSV,9,FALSE)))</f>
        <v/>
      </c>
      <c r="L120" s="139" t="str">
        <f>IF($A120="","",IF(VLOOKUP(csv!$AJ120,範囲CSV,10,FALSE)="","",VLOOKUP(csv!$AJ120,範囲CSV,10,FALSE)))</f>
        <v/>
      </c>
      <c r="M120" s="216" t="str">
        <f t="shared" si="2"/>
        <v/>
      </c>
      <c r="N120" s="216" t="str">
        <f t="shared" si="3"/>
        <v/>
      </c>
      <c r="O120" s="139" t="str">
        <f>IF($A120="","",IF(VLOOKUP(csv!$AJ120,範囲CSV,13,FALSE)="","",VLOOKUP(csv!$AJ120,範囲CSV,13,FALSE)))</f>
        <v/>
      </c>
      <c r="P120" s="139" t="str">
        <f>IF($A120="","",IF(VLOOKUP(csv!$AJ120,範囲CSV,14,FALSE)="","",VLOOKUP(csv!$AJ120,範囲CSV,14,FALSE)))</f>
        <v/>
      </c>
      <c r="Q120" s="139" t="str">
        <f>IF($A120="","",IF(VLOOKUP(csv!$AJ120,範囲CSV,15,FALSE)="","",VLOOKUP(csv!$AJ120,範囲CSV,15,FALSE)))</f>
        <v/>
      </c>
      <c r="R120" s="139" t="str">
        <f>IF($A120="","",IF(VLOOKUP(csv!$AJ120,範囲CSV,16,FALSE)="","",VLOOKUP(csv!$AJ120,範囲CSV,16,FALSE)))</f>
        <v/>
      </c>
      <c r="S120" s="139" t="str">
        <f>IF($A120="","",IF(VLOOKUP(csv!$AJ120,範囲CSV,17,FALSE)="","",VLOOKUP(csv!$AJ120,範囲CSV,17,FALSE)))</f>
        <v/>
      </c>
      <c r="T120" s="139" t="str">
        <f>IF($A120="","",IF(VLOOKUP(csv!$AJ120,範囲CSV,18,FALSE)="","",VLOOKUP(csv!$AJ120,範囲CSV,18,FALSE)))</f>
        <v/>
      </c>
      <c r="U120" s="139" t="str">
        <f>IF($A120="","",IF(VLOOKUP(csv!$AJ120,範囲CSV,19,FALSE)="","",VLOOKUP(csv!$AJ120,範囲CSV,19,FALSE)))</f>
        <v/>
      </c>
      <c r="V120" s="139" t="str">
        <f>IF($A120="","",IF(VLOOKUP(csv!$AJ120,範囲CSV,20,FALSE)="","",VLOOKUP(csv!$AJ120,範囲CSV,20,FALSE)))</f>
        <v/>
      </c>
      <c r="W120" s="139" t="str">
        <f>IF($A120="","",IF(VLOOKUP(csv!$AJ120,範囲CSV,21,FALSE)="","",VLOOKUP(csv!$AJ120,範囲CSV,21,FALSE)))</f>
        <v/>
      </c>
      <c r="X120" s="139" t="str">
        <f>IF($A120="","",IF(VLOOKUP(csv!$AJ120,範囲CSV,22,FALSE)="","",VLOOKUP(csv!$AJ120,範囲CSV,22,FALSE)))</f>
        <v/>
      </c>
      <c r="Y120" s="139" t="str">
        <f>IF($A120="","",IF(VLOOKUP(csv!$AJ120,範囲CSV,23,FALSE)="","",VLOOKUP(csv!$AJ120,範囲CSV,23,FALSE)))</f>
        <v/>
      </c>
      <c r="Z120" s="139" t="str">
        <f>IF($A120="","",IF(VLOOKUP(csv!$AJ120,範囲CSV,24,FALSE)="","",VLOOKUP(csv!$AJ120,範囲CSV,24,FALSE)))</f>
        <v/>
      </c>
      <c r="AA120" s="139" t="str">
        <f>IF($A120="","",IF(VLOOKUP(csv!$AJ120,範囲CSV,25,FALSE)="","",VLOOKUP(csv!$AJ120,範囲CSV,25,FALSE)))</f>
        <v/>
      </c>
      <c r="AB120" s="139" t="str">
        <f>IF($A120="","",IF(VLOOKUP(csv!$AJ120,範囲CSV,26,FALSE)="","",VLOOKUP(csv!$AJ120,範囲CSV,26,FALSE)))</f>
        <v/>
      </c>
      <c r="AC120" s="139" t="str">
        <f>IF($A120="","",IF(VLOOKUP(csv!$AJ120,範囲CSV,27,FALSE)="","",VLOOKUP(csv!$AJ120,範囲CSV,27,FALSE)))</f>
        <v/>
      </c>
      <c r="AD120" s="139" t="str">
        <f>IF($A120="","",IF(VLOOKUP(csv!$AJ120,範囲CSV,28,FALSE)="","",VLOOKUP(csv!$AJ120,範囲CSV,28,FALSE)))</f>
        <v/>
      </c>
      <c r="AE120" s="139" t="str">
        <f>IF($A120="","",IF(VLOOKUP(csv!$AJ120,範囲CSV,29,FALSE)="","",VLOOKUP(csv!$AJ120,範囲CSV,29,FALSE)))</f>
        <v/>
      </c>
      <c r="AF120" s="139" t="str">
        <f>IF($A120="","",IF(VLOOKUP(csv!$AJ120,範囲CSV,30,FALSE)="","",VLOOKUP(csv!$AJ120,範囲CSV,30,FALSE)))</f>
        <v/>
      </c>
      <c r="AG120" s="139" t="str">
        <f>IF($A120="","",IF(VLOOKUP(csv!$AJ120,範囲CSV,31,FALSE)="","",VLOOKUP(csv!$AJ120,範囲CSV,31,FALSE)))</f>
        <v/>
      </c>
      <c r="AH120" s="139" t="str">
        <f>IF($A120="","",IF(VLOOKUP(csv!$AJ120,範囲CSV,32,FALSE)="","",VLOOKUP(csv!$AJ120,範囲CSV,32,FALSE)))</f>
        <v/>
      </c>
      <c r="AI120" s="139" t="str">
        <f>IF($A120="","",IF(VLOOKUP(csv!$AJ120,範囲CSV,33,FALSE)="","",VLOOKUP(csv!$AJ120,範囲CSV,33,FALSE)))</f>
        <v/>
      </c>
      <c r="AJ120" s="139" t="str">
        <f>IF($A120="","",IF(VLOOKUP(csv!$AJ120,範囲CSV,34,FALSE)="","",VLOOKUP(csv!$AJ120,範囲CSV,34,FALSE)))</f>
        <v/>
      </c>
      <c r="AK120" s="139"/>
    </row>
    <row r="121" spans="1:37">
      <c r="A121" s="216" t="str">
        <f>IF(csv!AJ121&lt;=csv!A$401,csv!AO121,"")</f>
        <v/>
      </c>
      <c r="B121" s="216" t="str">
        <f>IF($A121="","",IF(VLOOKUP(csv!A$402,範囲CSV,2,FALSE)="","",VLOOKUP(csv!A$402,範囲CSV,2,FALSE)))</f>
        <v/>
      </c>
      <c r="C121" s="139" t="str">
        <f>IF($A121="","",IF(VLOOKUP(csv!$AJ121,範囲CSV,3,FALSE)="","",VLOOKUP(csv!$AJ121,範囲CSV,3,FALSE)))</f>
        <v/>
      </c>
      <c r="D121" s="139" t="str">
        <f>IF($A121="","",IF(VLOOKUP(csv!$AJ121,範囲CSV,4,FALSE)="","",VLOOKUP(csv!$AJ121,範囲CSV,4,FALSE)))</f>
        <v/>
      </c>
      <c r="E121" s="139" t="str">
        <f>IF($A121="","",IF(VLOOKUP(csv!$AJ121,範囲CSV,5,FALSE)="","",IF(VLOOKUP(csv!$AJ121,範囲CSV,5,FALSE)&gt;10000,"",VLOOKUP(csv!$AJ121,範囲CSV,5,FALSE))))</f>
        <v/>
      </c>
      <c r="F121" s="139" t="str">
        <f>IF($A121="","",IF(VLOOKUP(csv!$AJ121,範囲CSV,6,FALSE)="","",VLOOKUP(csv!$AJ121,範囲CSV,6,FALSE)))</f>
        <v/>
      </c>
      <c r="G121" s="139" t="str">
        <f>IF(A121="","",IF(VLOOKUP(csv!$AJ121,範囲CSV,7,FALSE)="","",VLOOKUP(csv!$AJ121,範囲CSV,7,FALSE)))</f>
        <v/>
      </c>
      <c r="H121" s="139" t="str">
        <f>IF($A121="","",IF(VLOOKUP(csv!$AJ121,範囲CSV,8,FALSE)="","",VLOOKUP(csv!$AJ121,範囲CSV,8,FALSE)))</f>
        <v/>
      </c>
      <c r="I121" s="216"/>
      <c r="J121" s="216"/>
      <c r="K121" s="139" t="str">
        <f>IF(A121="","",IF(VLOOKUP(csv!$AJ121,範囲CSV,9,FALSE)="","",VLOOKUP(csv!$AJ121,範囲CSV,9,FALSE)))</f>
        <v/>
      </c>
      <c r="L121" s="139" t="str">
        <f>IF($A121="","",IF(VLOOKUP(csv!$AJ121,範囲CSV,10,FALSE)="","",VLOOKUP(csv!$AJ121,範囲CSV,10,FALSE)))</f>
        <v/>
      </c>
      <c r="M121" s="216" t="str">
        <f t="shared" si="2"/>
        <v/>
      </c>
      <c r="N121" s="216" t="str">
        <f t="shared" si="3"/>
        <v/>
      </c>
      <c r="O121" s="139" t="str">
        <f>IF($A121="","",IF(VLOOKUP(csv!$AJ121,範囲CSV,13,FALSE)="","",VLOOKUP(csv!$AJ121,範囲CSV,13,FALSE)))</f>
        <v/>
      </c>
      <c r="P121" s="139" t="str">
        <f>IF($A121="","",IF(VLOOKUP(csv!$AJ121,範囲CSV,14,FALSE)="","",VLOOKUP(csv!$AJ121,範囲CSV,14,FALSE)))</f>
        <v/>
      </c>
      <c r="Q121" s="139" t="str">
        <f>IF($A121="","",IF(VLOOKUP(csv!$AJ121,範囲CSV,15,FALSE)="","",VLOOKUP(csv!$AJ121,範囲CSV,15,FALSE)))</f>
        <v/>
      </c>
      <c r="R121" s="139" t="str">
        <f>IF($A121="","",IF(VLOOKUP(csv!$AJ121,範囲CSV,16,FALSE)="","",VLOOKUP(csv!$AJ121,範囲CSV,16,FALSE)))</f>
        <v/>
      </c>
      <c r="S121" s="139" t="str">
        <f>IF($A121="","",IF(VLOOKUP(csv!$AJ121,範囲CSV,17,FALSE)="","",VLOOKUP(csv!$AJ121,範囲CSV,17,FALSE)))</f>
        <v/>
      </c>
      <c r="T121" s="139" t="str">
        <f>IF($A121="","",IF(VLOOKUP(csv!$AJ121,範囲CSV,18,FALSE)="","",VLOOKUP(csv!$AJ121,範囲CSV,18,FALSE)))</f>
        <v/>
      </c>
      <c r="U121" s="139" t="str">
        <f>IF($A121="","",IF(VLOOKUP(csv!$AJ121,範囲CSV,19,FALSE)="","",VLOOKUP(csv!$AJ121,範囲CSV,19,FALSE)))</f>
        <v/>
      </c>
      <c r="V121" s="139" t="str">
        <f>IF($A121="","",IF(VLOOKUP(csv!$AJ121,範囲CSV,20,FALSE)="","",VLOOKUP(csv!$AJ121,範囲CSV,20,FALSE)))</f>
        <v/>
      </c>
      <c r="W121" s="139" t="str">
        <f>IF($A121="","",IF(VLOOKUP(csv!$AJ121,範囲CSV,21,FALSE)="","",VLOOKUP(csv!$AJ121,範囲CSV,21,FALSE)))</f>
        <v/>
      </c>
      <c r="X121" s="139" t="str">
        <f>IF($A121="","",IF(VLOOKUP(csv!$AJ121,範囲CSV,22,FALSE)="","",VLOOKUP(csv!$AJ121,範囲CSV,22,FALSE)))</f>
        <v/>
      </c>
      <c r="Y121" s="139" t="str">
        <f>IF($A121="","",IF(VLOOKUP(csv!$AJ121,範囲CSV,23,FALSE)="","",VLOOKUP(csv!$AJ121,範囲CSV,23,FALSE)))</f>
        <v/>
      </c>
      <c r="Z121" s="139" t="str">
        <f>IF($A121="","",IF(VLOOKUP(csv!$AJ121,範囲CSV,24,FALSE)="","",VLOOKUP(csv!$AJ121,範囲CSV,24,FALSE)))</f>
        <v/>
      </c>
      <c r="AA121" s="139" t="str">
        <f>IF($A121="","",IF(VLOOKUP(csv!$AJ121,範囲CSV,25,FALSE)="","",VLOOKUP(csv!$AJ121,範囲CSV,25,FALSE)))</f>
        <v/>
      </c>
      <c r="AB121" s="139" t="str">
        <f>IF($A121="","",IF(VLOOKUP(csv!$AJ121,範囲CSV,26,FALSE)="","",VLOOKUP(csv!$AJ121,範囲CSV,26,FALSE)))</f>
        <v/>
      </c>
      <c r="AC121" s="139" t="str">
        <f>IF($A121="","",IF(VLOOKUP(csv!$AJ121,範囲CSV,27,FALSE)="","",VLOOKUP(csv!$AJ121,範囲CSV,27,FALSE)))</f>
        <v/>
      </c>
      <c r="AD121" s="139" t="str">
        <f>IF($A121="","",IF(VLOOKUP(csv!$AJ121,範囲CSV,28,FALSE)="","",VLOOKUP(csv!$AJ121,範囲CSV,28,FALSE)))</f>
        <v/>
      </c>
      <c r="AE121" s="139" t="str">
        <f>IF($A121="","",IF(VLOOKUP(csv!$AJ121,範囲CSV,29,FALSE)="","",VLOOKUP(csv!$AJ121,範囲CSV,29,FALSE)))</f>
        <v/>
      </c>
      <c r="AF121" s="139" t="str">
        <f>IF($A121="","",IF(VLOOKUP(csv!$AJ121,範囲CSV,30,FALSE)="","",VLOOKUP(csv!$AJ121,範囲CSV,30,FALSE)))</f>
        <v/>
      </c>
      <c r="AG121" s="139" t="str">
        <f>IF($A121="","",IF(VLOOKUP(csv!$AJ121,範囲CSV,31,FALSE)="","",VLOOKUP(csv!$AJ121,範囲CSV,31,FALSE)))</f>
        <v/>
      </c>
      <c r="AH121" s="139" t="str">
        <f>IF($A121="","",IF(VLOOKUP(csv!$AJ121,範囲CSV,32,FALSE)="","",VLOOKUP(csv!$AJ121,範囲CSV,32,FALSE)))</f>
        <v/>
      </c>
      <c r="AI121" s="139" t="str">
        <f>IF($A121="","",IF(VLOOKUP(csv!$AJ121,範囲CSV,33,FALSE)="","",VLOOKUP(csv!$AJ121,範囲CSV,33,FALSE)))</f>
        <v/>
      </c>
      <c r="AJ121" s="139" t="str">
        <f>IF($A121="","",IF(VLOOKUP(csv!$AJ121,範囲CSV,34,FALSE)="","",VLOOKUP(csv!$AJ121,範囲CSV,34,FALSE)))</f>
        <v/>
      </c>
      <c r="AK121" s="139"/>
    </row>
    <row r="122" spans="1:37">
      <c r="A122" s="216" t="str">
        <f>IF(csv!AJ122&lt;=csv!A$401,csv!AO122,"")</f>
        <v/>
      </c>
      <c r="B122" s="216" t="str">
        <f>IF($A122="","",IF(VLOOKUP(csv!A$402,範囲CSV,2,FALSE)="","",VLOOKUP(csv!A$402,範囲CSV,2,FALSE)))</f>
        <v/>
      </c>
      <c r="C122" s="139" t="str">
        <f>IF($A122="","",IF(VLOOKUP(csv!$AJ122,範囲CSV,3,FALSE)="","",VLOOKUP(csv!$AJ122,範囲CSV,3,FALSE)))</f>
        <v/>
      </c>
      <c r="D122" s="139" t="str">
        <f>IF($A122="","",IF(VLOOKUP(csv!$AJ122,範囲CSV,4,FALSE)="","",VLOOKUP(csv!$AJ122,範囲CSV,4,FALSE)))</f>
        <v/>
      </c>
      <c r="E122" s="139" t="str">
        <f>IF($A122="","",IF(VLOOKUP(csv!$AJ122,範囲CSV,5,FALSE)="","",IF(VLOOKUP(csv!$AJ122,範囲CSV,5,FALSE)&gt;10000,"",VLOOKUP(csv!$AJ122,範囲CSV,5,FALSE))))</f>
        <v/>
      </c>
      <c r="F122" s="139" t="str">
        <f>IF($A122="","",IF(VLOOKUP(csv!$AJ122,範囲CSV,6,FALSE)="","",VLOOKUP(csv!$AJ122,範囲CSV,6,FALSE)))</f>
        <v/>
      </c>
      <c r="G122" s="139" t="str">
        <f>IF(A122="","",IF(VLOOKUP(csv!$AJ122,範囲CSV,7,FALSE)="","",VLOOKUP(csv!$AJ122,範囲CSV,7,FALSE)))</f>
        <v/>
      </c>
      <c r="H122" s="139" t="str">
        <f>IF($A122="","",IF(VLOOKUP(csv!$AJ122,範囲CSV,8,FALSE)="","",VLOOKUP(csv!$AJ122,範囲CSV,8,FALSE)))</f>
        <v/>
      </c>
      <c r="I122" s="216"/>
      <c r="J122" s="216"/>
      <c r="K122" s="139" t="str">
        <f>IF(A122="","",IF(VLOOKUP(csv!$AJ122,範囲CSV,9,FALSE)="","",VLOOKUP(csv!$AJ122,範囲CSV,9,FALSE)))</f>
        <v/>
      </c>
      <c r="L122" s="139" t="str">
        <f>IF($A122="","",IF(VLOOKUP(csv!$AJ122,範囲CSV,10,FALSE)="","",VLOOKUP(csv!$AJ122,範囲CSV,10,FALSE)))</f>
        <v/>
      </c>
      <c r="M122" s="216" t="str">
        <f t="shared" si="2"/>
        <v/>
      </c>
      <c r="N122" s="216" t="str">
        <f t="shared" si="3"/>
        <v/>
      </c>
      <c r="O122" s="139" t="str">
        <f>IF($A122="","",IF(VLOOKUP(csv!$AJ122,範囲CSV,13,FALSE)="","",VLOOKUP(csv!$AJ122,範囲CSV,13,FALSE)))</f>
        <v/>
      </c>
      <c r="P122" s="139" t="str">
        <f>IF($A122="","",IF(VLOOKUP(csv!$AJ122,範囲CSV,14,FALSE)="","",VLOOKUP(csv!$AJ122,範囲CSV,14,FALSE)))</f>
        <v/>
      </c>
      <c r="Q122" s="139" t="str">
        <f>IF($A122="","",IF(VLOOKUP(csv!$AJ122,範囲CSV,15,FALSE)="","",VLOOKUP(csv!$AJ122,範囲CSV,15,FALSE)))</f>
        <v/>
      </c>
      <c r="R122" s="139" t="str">
        <f>IF($A122="","",IF(VLOOKUP(csv!$AJ122,範囲CSV,16,FALSE)="","",VLOOKUP(csv!$AJ122,範囲CSV,16,FALSE)))</f>
        <v/>
      </c>
      <c r="S122" s="139" t="str">
        <f>IF($A122="","",IF(VLOOKUP(csv!$AJ122,範囲CSV,17,FALSE)="","",VLOOKUP(csv!$AJ122,範囲CSV,17,FALSE)))</f>
        <v/>
      </c>
      <c r="T122" s="139" t="str">
        <f>IF($A122="","",IF(VLOOKUP(csv!$AJ122,範囲CSV,18,FALSE)="","",VLOOKUP(csv!$AJ122,範囲CSV,18,FALSE)))</f>
        <v/>
      </c>
      <c r="U122" s="139" t="str">
        <f>IF($A122="","",IF(VLOOKUP(csv!$AJ122,範囲CSV,19,FALSE)="","",VLOOKUP(csv!$AJ122,範囲CSV,19,FALSE)))</f>
        <v/>
      </c>
      <c r="V122" s="139" t="str">
        <f>IF($A122="","",IF(VLOOKUP(csv!$AJ122,範囲CSV,20,FALSE)="","",VLOOKUP(csv!$AJ122,範囲CSV,20,FALSE)))</f>
        <v/>
      </c>
      <c r="W122" s="139" t="str">
        <f>IF($A122="","",IF(VLOOKUP(csv!$AJ122,範囲CSV,21,FALSE)="","",VLOOKUP(csv!$AJ122,範囲CSV,21,FALSE)))</f>
        <v/>
      </c>
      <c r="X122" s="139" t="str">
        <f>IF($A122="","",IF(VLOOKUP(csv!$AJ122,範囲CSV,22,FALSE)="","",VLOOKUP(csv!$AJ122,範囲CSV,22,FALSE)))</f>
        <v/>
      </c>
      <c r="Y122" s="139" t="str">
        <f>IF($A122="","",IF(VLOOKUP(csv!$AJ122,範囲CSV,23,FALSE)="","",VLOOKUP(csv!$AJ122,範囲CSV,23,FALSE)))</f>
        <v/>
      </c>
      <c r="Z122" s="139" t="str">
        <f>IF($A122="","",IF(VLOOKUP(csv!$AJ122,範囲CSV,24,FALSE)="","",VLOOKUP(csv!$AJ122,範囲CSV,24,FALSE)))</f>
        <v/>
      </c>
      <c r="AA122" s="139" t="str">
        <f>IF($A122="","",IF(VLOOKUP(csv!$AJ122,範囲CSV,25,FALSE)="","",VLOOKUP(csv!$AJ122,範囲CSV,25,FALSE)))</f>
        <v/>
      </c>
      <c r="AB122" s="139" t="str">
        <f>IF($A122="","",IF(VLOOKUP(csv!$AJ122,範囲CSV,26,FALSE)="","",VLOOKUP(csv!$AJ122,範囲CSV,26,FALSE)))</f>
        <v/>
      </c>
      <c r="AC122" s="139" t="str">
        <f>IF($A122="","",IF(VLOOKUP(csv!$AJ122,範囲CSV,27,FALSE)="","",VLOOKUP(csv!$AJ122,範囲CSV,27,FALSE)))</f>
        <v/>
      </c>
      <c r="AD122" s="139" t="str">
        <f>IF($A122="","",IF(VLOOKUP(csv!$AJ122,範囲CSV,28,FALSE)="","",VLOOKUP(csv!$AJ122,範囲CSV,28,FALSE)))</f>
        <v/>
      </c>
      <c r="AE122" s="139" t="str">
        <f>IF($A122="","",IF(VLOOKUP(csv!$AJ122,範囲CSV,29,FALSE)="","",VLOOKUP(csv!$AJ122,範囲CSV,29,FALSE)))</f>
        <v/>
      </c>
      <c r="AF122" s="139" t="str">
        <f>IF($A122="","",IF(VLOOKUP(csv!$AJ122,範囲CSV,30,FALSE)="","",VLOOKUP(csv!$AJ122,範囲CSV,30,FALSE)))</f>
        <v/>
      </c>
      <c r="AG122" s="139" t="str">
        <f>IF($A122="","",IF(VLOOKUP(csv!$AJ122,範囲CSV,31,FALSE)="","",VLOOKUP(csv!$AJ122,範囲CSV,31,FALSE)))</f>
        <v/>
      </c>
      <c r="AH122" s="139" t="str">
        <f>IF($A122="","",IF(VLOOKUP(csv!$AJ122,範囲CSV,32,FALSE)="","",VLOOKUP(csv!$AJ122,範囲CSV,32,FALSE)))</f>
        <v/>
      </c>
      <c r="AI122" s="139" t="str">
        <f>IF($A122="","",IF(VLOOKUP(csv!$AJ122,範囲CSV,33,FALSE)="","",VLOOKUP(csv!$AJ122,範囲CSV,33,FALSE)))</f>
        <v/>
      </c>
      <c r="AJ122" s="139" t="str">
        <f>IF($A122="","",IF(VLOOKUP(csv!$AJ122,範囲CSV,34,FALSE)="","",VLOOKUP(csv!$AJ122,範囲CSV,34,FALSE)))</f>
        <v/>
      </c>
      <c r="AK122" s="139"/>
    </row>
    <row r="123" spans="1:37">
      <c r="A123" s="216" t="str">
        <f>IF(csv!AJ123&lt;=csv!A$401,csv!AO123,"")</f>
        <v/>
      </c>
      <c r="B123" s="216" t="str">
        <f>IF($A123="","",IF(VLOOKUP(csv!A$402,範囲CSV,2,FALSE)="","",VLOOKUP(csv!A$402,範囲CSV,2,FALSE)))</f>
        <v/>
      </c>
      <c r="C123" s="139" t="str">
        <f>IF($A123="","",IF(VLOOKUP(csv!$AJ123,範囲CSV,3,FALSE)="","",VLOOKUP(csv!$AJ123,範囲CSV,3,FALSE)))</f>
        <v/>
      </c>
      <c r="D123" s="139" t="str">
        <f>IF($A123="","",IF(VLOOKUP(csv!$AJ123,範囲CSV,4,FALSE)="","",VLOOKUP(csv!$AJ123,範囲CSV,4,FALSE)))</f>
        <v/>
      </c>
      <c r="E123" s="139" t="str">
        <f>IF($A123="","",IF(VLOOKUP(csv!$AJ123,範囲CSV,5,FALSE)="","",IF(VLOOKUP(csv!$AJ123,範囲CSV,5,FALSE)&gt;10000,"",VLOOKUP(csv!$AJ123,範囲CSV,5,FALSE))))</f>
        <v/>
      </c>
      <c r="F123" s="139" t="str">
        <f>IF($A123="","",IF(VLOOKUP(csv!$AJ123,範囲CSV,6,FALSE)="","",VLOOKUP(csv!$AJ123,範囲CSV,6,FALSE)))</f>
        <v/>
      </c>
      <c r="G123" s="139" t="str">
        <f>IF(A123="","",IF(VLOOKUP(csv!$AJ123,範囲CSV,7,FALSE)="","",VLOOKUP(csv!$AJ123,範囲CSV,7,FALSE)))</f>
        <v/>
      </c>
      <c r="H123" s="139" t="str">
        <f>IF($A123="","",IF(VLOOKUP(csv!$AJ123,範囲CSV,8,FALSE)="","",VLOOKUP(csv!$AJ123,範囲CSV,8,FALSE)))</f>
        <v/>
      </c>
      <c r="I123" s="216"/>
      <c r="J123" s="216"/>
      <c r="K123" s="139" t="str">
        <f>IF(A123="","",IF(VLOOKUP(csv!$AJ123,範囲CSV,9,FALSE)="","",VLOOKUP(csv!$AJ123,範囲CSV,9,FALSE)))</f>
        <v/>
      </c>
      <c r="L123" s="139" t="str">
        <f>IF($A123="","",IF(VLOOKUP(csv!$AJ123,範囲CSV,10,FALSE)="","",VLOOKUP(csv!$AJ123,範囲CSV,10,FALSE)))</f>
        <v/>
      </c>
      <c r="M123" s="216" t="str">
        <f t="shared" si="2"/>
        <v/>
      </c>
      <c r="N123" s="216" t="str">
        <f t="shared" si="3"/>
        <v/>
      </c>
      <c r="O123" s="139" t="str">
        <f>IF($A123="","",IF(VLOOKUP(csv!$AJ123,範囲CSV,13,FALSE)="","",VLOOKUP(csv!$AJ123,範囲CSV,13,FALSE)))</f>
        <v/>
      </c>
      <c r="P123" s="139" t="str">
        <f>IF($A123="","",IF(VLOOKUP(csv!$AJ123,範囲CSV,14,FALSE)="","",VLOOKUP(csv!$AJ123,範囲CSV,14,FALSE)))</f>
        <v/>
      </c>
      <c r="Q123" s="139" t="str">
        <f>IF($A123="","",IF(VLOOKUP(csv!$AJ123,範囲CSV,15,FALSE)="","",VLOOKUP(csv!$AJ123,範囲CSV,15,FALSE)))</f>
        <v/>
      </c>
      <c r="R123" s="139" t="str">
        <f>IF($A123="","",IF(VLOOKUP(csv!$AJ123,範囲CSV,16,FALSE)="","",VLOOKUP(csv!$AJ123,範囲CSV,16,FALSE)))</f>
        <v/>
      </c>
      <c r="S123" s="139" t="str">
        <f>IF($A123="","",IF(VLOOKUP(csv!$AJ123,範囲CSV,17,FALSE)="","",VLOOKUP(csv!$AJ123,範囲CSV,17,FALSE)))</f>
        <v/>
      </c>
      <c r="T123" s="139" t="str">
        <f>IF($A123="","",IF(VLOOKUP(csv!$AJ123,範囲CSV,18,FALSE)="","",VLOOKUP(csv!$AJ123,範囲CSV,18,FALSE)))</f>
        <v/>
      </c>
      <c r="U123" s="139" t="str">
        <f>IF($A123="","",IF(VLOOKUP(csv!$AJ123,範囲CSV,19,FALSE)="","",VLOOKUP(csv!$AJ123,範囲CSV,19,FALSE)))</f>
        <v/>
      </c>
      <c r="V123" s="139" t="str">
        <f>IF($A123="","",IF(VLOOKUP(csv!$AJ123,範囲CSV,20,FALSE)="","",VLOOKUP(csv!$AJ123,範囲CSV,20,FALSE)))</f>
        <v/>
      </c>
      <c r="W123" s="139" t="str">
        <f>IF($A123="","",IF(VLOOKUP(csv!$AJ123,範囲CSV,21,FALSE)="","",VLOOKUP(csv!$AJ123,範囲CSV,21,FALSE)))</f>
        <v/>
      </c>
      <c r="X123" s="139" t="str">
        <f>IF($A123="","",IF(VLOOKUP(csv!$AJ123,範囲CSV,22,FALSE)="","",VLOOKUP(csv!$AJ123,範囲CSV,22,FALSE)))</f>
        <v/>
      </c>
      <c r="Y123" s="139" t="str">
        <f>IF($A123="","",IF(VLOOKUP(csv!$AJ123,範囲CSV,23,FALSE)="","",VLOOKUP(csv!$AJ123,範囲CSV,23,FALSE)))</f>
        <v/>
      </c>
      <c r="Z123" s="139" t="str">
        <f>IF($A123="","",IF(VLOOKUP(csv!$AJ123,範囲CSV,24,FALSE)="","",VLOOKUP(csv!$AJ123,範囲CSV,24,FALSE)))</f>
        <v/>
      </c>
      <c r="AA123" s="139" t="str">
        <f>IF($A123="","",IF(VLOOKUP(csv!$AJ123,範囲CSV,25,FALSE)="","",VLOOKUP(csv!$AJ123,範囲CSV,25,FALSE)))</f>
        <v/>
      </c>
      <c r="AB123" s="139" t="str">
        <f>IF($A123="","",IF(VLOOKUP(csv!$AJ123,範囲CSV,26,FALSE)="","",VLOOKUP(csv!$AJ123,範囲CSV,26,FALSE)))</f>
        <v/>
      </c>
      <c r="AC123" s="139" t="str">
        <f>IF($A123="","",IF(VLOOKUP(csv!$AJ123,範囲CSV,27,FALSE)="","",VLOOKUP(csv!$AJ123,範囲CSV,27,FALSE)))</f>
        <v/>
      </c>
      <c r="AD123" s="139" t="str">
        <f>IF($A123="","",IF(VLOOKUP(csv!$AJ123,範囲CSV,28,FALSE)="","",VLOOKUP(csv!$AJ123,範囲CSV,28,FALSE)))</f>
        <v/>
      </c>
      <c r="AE123" s="139" t="str">
        <f>IF($A123="","",IF(VLOOKUP(csv!$AJ123,範囲CSV,29,FALSE)="","",VLOOKUP(csv!$AJ123,範囲CSV,29,FALSE)))</f>
        <v/>
      </c>
      <c r="AF123" s="139" t="str">
        <f>IF($A123="","",IF(VLOOKUP(csv!$AJ123,範囲CSV,30,FALSE)="","",VLOOKUP(csv!$AJ123,範囲CSV,30,FALSE)))</f>
        <v/>
      </c>
      <c r="AG123" s="139" t="str">
        <f>IF($A123="","",IF(VLOOKUP(csv!$AJ123,範囲CSV,31,FALSE)="","",VLOOKUP(csv!$AJ123,範囲CSV,31,FALSE)))</f>
        <v/>
      </c>
      <c r="AH123" s="139" t="str">
        <f>IF($A123="","",IF(VLOOKUP(csv!$AJ123,範囲CSV,32,FALSE)="","",VLOOKUP(csv!$AJ123,範囲CSV,32,FALSE)))</f>
        <v/>
      </c>
      <c r="AI123" s="139" t="str">
        <f>IF($A123="","",IF(VLOOKUP(csv!$AJ123,範囲CSV,33,FALSE)="","",VLOOKUP(csv!$AJ123,範囲CSV,33,FALSE)))</f>
        <v/>
      </c>
      <c r="AJ123" s="139" t="str">
        <f>IF($A123="","",IF(VLOOKUP(csv!$AJ123,範囲CSV,34,FALSE)="","",VLOOKUP(csv!$AJ123,範囲CSV,34,FALSE)))</f>
        <v/>
      </c>
      <c r="AK123" s="139"/>
    </row>
    <row r="124" spans="1:37">
      <c r="A124" s="216" t="str">
        <f>IF(csv!AJ124&lt;=csv!A$401,csv!AO124,"")</f>
        <v/>
      </c>
      <c r="B124" s="216" t="str">
        <f>IF($A124="","",IF(VLOOKUP(csv!A$402,範囲CSV,2,FALSE)="","",VLOOKUP(csv!A$402,範囲CSV,2,FALSE)))</f>
        <v/>
      </c>
      <c r="C124" s="139" t="str">
        <f>IF($A124="","",IF(VLOOKUP(csv!$AJ124,範囲CSV,3,FALSE)="","",VLOOKUP(csv!$AJ124,範囲CSV,3,FALSE)))</f>
        <v/>
      </c>
      <c r="D124" s="139" t="str">
        <f>IF($A124="","",IF(VLOOKUP(csv!$AJ124,範囲CSV,4,FALSE)="","",VLOOKUP(csv!$AJ124,範囲CSV,4,FALSE)))</f>
        <v/>
      </c>
      <c r="E124" s="139" t="str">
        <f>IF($A124="","",IF(VLOOKUP(csv!$AJ124,範囲CSV,5,FALSE)="","",IF(VLOOKUP(csv!$AJ124,範囲CSV,5,FALSE)&gt;10000,"",VLOOKUP(csv!$AJ124,範囲CSV,5,FALSE))))</f>
        <v/>
      </c>
      <c r="F124" s="139" t="str">
        <f>IF($A124="","",IF(VLOOKUP(csv!$AJ124,範囲CSV,6,FALSE)="","",VLOOKUP(csv!$AJ124,範囲CSV,6,FALSE)))</f>
        <v/>
      </c>
      <c r="G124" s="139" t="str">
        <f>IF(A124="","",IF(VLOOKUP(csv!$AJ124,範囲CSV,7,FALSE)="","",VLOOKUP(csv!$AJ124,範囲CSV,7,FALSE)))</f>
        <v/>
      </c>
      <c r="H124" s="139" t="str">
        <f>IF($A124="","",IF(VLOOKUP(csv!$AJ124,範囲CSV,8,FALSE)="","",VLOOKUP(csv!$AJ124,範囲CSV,8,FALSE)))</f>
        <v/>
      </c>
      <c r="I124" s="216"/>
      <c r="J124" s="216"/>
      <c r="K124" s="139" t="str">
        <f>IF(A124="","",IF(VLOOKUP(csv!$AJ124,範囲CSV,9,FALSE)="","",VLOOKUP(csv!$AJ124,範囲CSV,9,FALSE)))</f>
        <v/>
      </c>
      <c r="L124" s="139" t="str">
        <f>IF($A124="","",IF(VLOOKUP(csv!$AJ124,範囲CSV,10,FALSE)="","",VLOOKUP(csv!$AJ124,範囲CSV,10,FALSE)))</f>
        <v/>
      </c>
      <c r="M124" s="216" t="str">
        <f t="shared" si="2"/>
        <v/>
      </c>
      <c r="N124" s="216" t="str">
        <f t="shared" si="3"/>
        <v/>
      </c>
      <c r="O124" s="139" t="str">
        <f>IF($A124="","",IF(VLOOKUP(csv!$AJ124,範囲CSV,13,FALSE)="","",VLOOKUP(csv!$AJ124,範囲CSV,13,FALSE)))</f>
        <v/>
      </c>
      <c r="P124" s="139" t="str">
        <f>IF($A124="","",IF(VLOOKUP(csv!$AJ124,範囲CSV,14,FALSE)="","",VLOOKUP(csv!$AJ124,範囲CSV,14,FALSE)))</f>
        <v/>
      </c>
      <c r="Q124" s="139" t="str">
        <f>IF($A124="","",IF(VLOOKUP(csv!$AJ124,範囲CSV,15,FALSE)="","",VLOOKUP(csv!$AJ124,範囲CSV,15,FALSE)))</f>
        <v/>
      </c>
      <c r="R124" s="139" t="str">
        <f>IF($A124="","",IF(VLOOKUP(csv!$AJ124,範囲CSV,16,FALSE)="","",VLOOKUP(csv!$AJ124,範囲CSV,16,FALSE)))</f>
        <v/>
      </c>
      <c r="S124" s="139" t="str">
        <f>IF($A124="","",IF(VLOOKUP(csv!$AJ124,範囲CSV,17,FALSE)="","",VLOOKUP(csv!$AJ124,範囲CSV,17,FALSE)))</f>
        <v/>
      </c>
      <c r="T124" s="139" t="str">
        <f>IF($A124="","",IF(VLOOKUP(csv!$AJ124,範囲CSV,18,FALSE)="","",VLOOKUP(csv!$AJ124,範囲CSV,18,FALSE)))</f>
        <v/>
      </c>
      <c r="U124" s="139" t="str">
        <f>IF($A124="","",IF(VLOOKUP(csv!$AJ124,範囲CSV,19,FALSE)="","",VLOOKUP(csv!$AJ124,範囲CSV,19,FALSE)))</f>
        <v/>
      </c>
      <c r="V124" s="139" t="str">
        <f>IF($A124="","",IF(VLOOKUP(csv!$AJ124,範囲CSV,20,FALSE)="","",VLOOKUP(csv!$AJ124,範囲CSV,20,FALSE)))</f>
        <v/>
      </c>
      <c r="W124" s="139" t="str">
        <f>IF($A124="","",IF(VLOOKUP(csv!$AJ124,範囲CSV,21,FALSE)="","",VLOOKUP(csv!$AJ124,範囲CSV,21,FALSE)))</f>
        <v/>
      </c>
      <c r="X124" s="139" t="str">
        <f>IF($A124="","",IF(VLOOKUP(csv!$AJ124,範囲CSV,22,FALSE)="","",VLOOKUP(csv!$AJ124,範囲CSV,22,FALSE)))</f>
        <v/>
      </c>
      <c r="Y124" s="139" t="str">
        <f>IF($A124="","",IF(VLOOKUP(csv!$AJ124,範囲CSV,23,FALSE)="","",VLOOKUP(csv!$AJ124,範囲CSV,23,FALSE)))</f>
        <v/>
      </c>
      <c r="Z124" s="139" t="str">
        <f>IF($A124="","",IF(VLOOKUP(csv!$AJ124,範囲CSV,24,FALSE)="","",VLOOKUP(csv!$AJ124,範囲CSV,24,FALSE)))</f>
        <v/>
      </c>
      <c r="AA124" s="139" t="str">
        <f>IF($A124="","",IF(VLOOKUP(csv!$AJ124,範囲CSV,25,FALSE)="","",VLOOKUP(csv!$AJ124,範囲CSV,25,FALSE)))</f>
        <v/>
      </c>
      <c r="AB124" s="139" t="str">
        <f>IF($A124="","",IF(VLOOKUP(csv!$AJ124,範囲CSV,26,FALSE)="","",VLOOKUP(csv!$AJ124,範囲CSV,26,FALSE)))</f>
        <v/>
      </c>
      <c r="AC124" s="139" t="str">
        <f>IF($A124="","",IF(VLOOKUP(csv!$AJ124,範囲CSV,27,FALSE)="","",VLOOKUP(csv!$AJ124,範囲CSV,27,FALSE)))</f>
        <v/>
      </c>
      <c r="AD124" s="139" t="str">
        <f>IF($A124="","",IF(VLOOKUP(csv!$AJ124,範囲CSV,28,FALSE)="","",VLOOKUP(csv!$AJ124,範囲CSV,28,FALSE)))</f>
        <v/>
      </c>
      <c r="AE124" s="139" t="str">
        <f>IF($A124="","",IF(VLOOKUP(csv!$AJ124,範囲CSV,29,FALSE)="","",VLOOKUP(csv!$AJ124,範囲CSV,29,FALSE)))</f>
        <v/>
      </c>
      <c r="AF124" s="139" t="str">
        <f>IF($A124="","",IF(VLOOKUP(csv!$AJ124,範囲CSV,30,FALSE)="","",VLOOKUP(csv!$AJ124,範囲CSV,30,FALSE)))</f>
        <v/>
      </c>
      <c r="AG124" s="139" t="str">
        <f>IF($A124="","",IF(VLOOKUP(csv!$AJ124,範囲CSV,31,FALSE)="","",VLOOKUP(csv!$AJ124,範囲CSV,31,FALSE)))</f>
        <v/>
      </c>
      <c r="AH124" s="139" t="str">
        <f>IF($A124="","",IF(VLOOKUP(csv!$AJ124,範囲CSV,32,FALSE)="","",VLOOKUP(csv!$AJ124,範囲CSV,32,FALSE)))</f>
        <v/>
      </c>
      <c r="AI124" s="139" t="str">
        <f>IF($A124="","",IF(VLOOKUP(csv!$AJ124,範囲CSV,33,FALSE)="","",VLOOKUP(csv!$AJ124,範囲CSV,33,FALSE)))</f>
        <v/>
      </c>
      <c r="AJ124" s="139" t="str">
        <f>IF($A124="","",IF(VLOOKUP(csv!$AJ124,範囲CSV,34,FALSE)="","",VLOOKUP(csv!$AJ124,範囲CSV,34,FALSE)))</f>
        <v/>
      </c>
      <c r="AK124" s="139"/>
    </row>
    <row r="125" spans="1:37">
      <c r="A125" s="216" t="str">
        <f>IF(csv!AJ125&lt;=csv!A$401,csv!AO125,"")</f>
        <v/>
      </c>
      <c r="B125" s="216" t="str">
        <f>IF($A125="","",IF(VLOOKUP(csv!A$402,範囲CSV,2,FALSE)="","",VLOOKUP(csv!A$402,範囲CSV,2,FALSE)))</f>
        <v/>
      </c>
      <c r="C125" s="139" t="str">
        <f>IF($A125="","",IF(VLOOKUP(csv!$AJ125,範囲CSV,3,FALSE)="","",VLOOKUP(csv!$AJ125,範囲CSV,3,FALSE)))</f>
        <v/>
      </c>
      <c r="D125" s="139" t="str">
        <f>IF($A125="","",IF(VLOOKUP(csv!$AJ125,範囲CSV,4,FALSE)="","",VLOOKUP(csv!$AJ125,範囲CSV,4,FALSE)))</f>
        <v/>
      </c>
      <c r="E125" s="139" t="str">
        <f>IF($A125="","",IF(VLOOKUP(csv!$AJ125,範囲CSV,5,FALSE)="","",IF(VLOOKUP(csv!$AJ125,範囲CSV,5,FALSE)&gt;10000,"",VLOOKUP(csv!$AJ125,範囲CSV,5,FALSE))))</f>
        <v/>
      </c>
      <c r="F125" s="139" t="str">
        <f>IF($A125="","",IF(VLOOKUP(csv!$AJ125,範囲CSV,6,FALSE)="","",VLOOKUP(csv!$AJ125,範囲CSV,6,FALSE)))</f>
        <v/>
      </c>
      <c r="G125" s="139" t="str">
        <f>IF(A125="","",IF(VLOOKUP(csv!$AJ125,範囲CSV,7,FALSE)="","",VLOOKUP(csv!$AJ125,範囲CSV,7,FALSE)))</f>
        <v/>
      </c>
      <c r="H125" s="139" t="str">
        <f>IF($A125="","",IF(VLOOKUP(csv!$AJ125,範囲CSV,8,FALSE)="","",VLOOKUP(csv!$AJ125,範囲CSV,8,FALSE)))</f>
        <v/>
      </c>
      <c r="I125" s="216"/>
      <c r="J125" s="216"/>
      <c r="K125" s="139" t="str">
        <f>IF(A125="","",IF(VLOOKUP(csv!$AJ125,範囲CSV,9,FALSE)="","",VLOOKUP(csv!$AJ125,範囲CSV,9,FALSE)))</f>
        <v/>
      </c>
      <c r="L125" s="139" t="str">
        <f>IF($A125="","",IF(VLOOKUP(csv!$AJ125,範囲CSV,10,FALSE)="","",VLOOKUP(csv!$AJ125,範囲CSV,10,FALSE)))</f>
        <v/>
      </c>
      <c r="M125" s="216" t="str">
        <f t="shared" si="2"/>
        <v/>
      </c>
      <c r="N125" s="216" t="str">
        <f t="shared" si="3"/>
        <v/>
      </c>
      <c r="O125" s="139" t="str">
        <f>IF($A125="","",IF(VLOOKUP(csv!$AJ125,範囲CSV,13,FALSE)="","",VLOOKUP(csv!$AJ125,範囲CSV,13,FALSE)))</f>
        <v/>
      </c>
      <c r="P125" s="139" t="str">
        <f>IF($A125="","",IF(VLOOKUP(csv!$AJ125,範囲CSV,14,FALSE)="","",VLOOKUP(csv!$AJ125,範囲CSV,14,FALSE)))</f>
        <v/>
      </c>
      <c r="Q125" s="139" t="str">
        <f>IF($A125="","",IF(VLOOKUP(csv!$AJ125,範囲CSV,15,FALSE)="","",VLOOKUP(csv!$AJ125,範囲CSV,15,FALSE)))</f>
        <v/>
      </c>
      <c r="R125" s="139" t="str">
        <f>IF($A125="","",IF(VLOOKUP(csv!$AJ125,範囲CSV,16,FALSE)="","",VLOOKUP(csv!$AJ125,範囲CSV,16,FALSE)))</f>
        <v/>
      </c>
      <c r="S125" s="139" t="str">
        <f>IF($A125="","",IF(VLOOKUP(csv!$AJ125,範囲CSV,17,FALSE)="","",VLOOKUP(csv!$AJ125,範囲CSV,17,FALSE)))</f>
        <v/>
      </c>
      <c r="T125" s="139" t="str">
        <f>IF($A125="","",IF(VLOOKUP(csv!$AJ125,範囲CSV,18,FALSE)="","",VLOOKUP(csv!$AJ125,範囲CSV,18,FALSE)))</f>
        <v/>
      </c>
      <c r="U125" s="139" t="str">
        <f>IF($A125="","",IF(VLOOKUP(csv!$AJ125,範囲CSV,19,FALSE)="","",VLOOKUP(csv!$AJ125,範囲CSV,19,FALSE)))</f>
        <v/>
      </c>
      <c r="V125" s="139" t="str">
        <f>IF($A125="","",IF(VLOOKUP(csv!$AJ125,範囲CSV,20,FALSE)="","",VLOOKUP(csv!$AJ125,範囲CSV,20,FALSE)))</f>
        <v/>
      </c>
      <c r="W125" s="139" t="str">
        <f>IF($A125="","",IF(VLOOKUP(csv!$AJ125,範囲CSV,21,FALSE)="","",VLOOKUP(csv!$AJ125,範囲CSV,21,FALSE)))</f>
        <v/>
      </c>
      <c r="X125" s="139" t="str">
        <f>IF($A125="","",IF(VLOOKUP(csv!$AJ125,範囲CSV,22,FALSE)="","",VLOOKUP(csv!$AJ125,範囲CSV,22,FALSE)))</f>
        <v/>
      </c>
      <c r="Y125" s="139" t="str">
        <f>IF($A125="","",IF(VLOOKUP(csv!$AJ125,範囲CSV,23,FALSE)="","",VLOOKUP(csv!$AJ125,範囲CSV,23,FALSE)))</f>
        <v/>
      </c>
      <c r="Z125" s="139" t="str">
        <f>IF($A125="","",IF(VLOOKUP(csv!$AJ125,範囲CSV,24,FALSE)="","",VLOOKUP(csv!$AJ125,範囲CSV,24,FALSE)))</f>
        <v/>
      </c>
      <c r="AA125" s="139" t="str">
        <f>IF($A125="","",IF(VLOOKUP(csv!$AJ125,範囲CSV,25,FALSE)="","",VLOOKUP(csv!$AJ125,範囲CSV,25,FALSE)))</f>
        <v/>
      </c>
      <c r="AB125" s="139" t="str">
        <f>IF($A125="","",IF(VLOOKUP(csv!$AJ125,範囲CSV,26,FALSE)="","",VLOOKUP(csv!$AJ125,範囲CSV,26,FALSE)))</f>
        <v/>
      </c>
      <c r="AC125" s="139" t="str">
        <f>IF($A125="","",IF(VLOOKUP(csv!$AJ125,範囲CSV,27,FALSE)="","",VLOOKUP(csv!$AJ125,範囲CSV,27,FALSE)))</f>
        <v/>
      </c>
      <c r="AD125" s="139" t="str">
        <f>IF($A125="","",IF(VLOOKUP(csv!$AJ125,範囲CSV,28,FALSE)="","",VLOOKUP(csv!$AJ125,範囲CSV,28,FALSE)))</f>
        <v/>
      </c>
      <c r="AE125" s="139" t="str">
        <f>IF($A125="","",IF(VLOOKUP(csv!$AJ125,範囲CSV,29,FALSE)="","",VLOOKUP(csv!$AJ125,範囲CSV,29,FALSE)))</f>
        <v/>
      </c>
      <c r="AF125" s="139" t="str">
        <f>IF($A125="","",IF(VLOOKUP(csv!$AJ125,範囲CSV,30,FALSE)="","",VLOOKUP(csv!$AJ125,範囲CSV,30,FALSE)))</f>
        <v/>
      </c>
      <c r="AG125" s="139" t="str">
        <f>IF($A125="","",IF(VLOOKUP(csv!$AJ125,範囲CSV,31,FALSE)="","",VLOOKUP(csv!$AJ125,範囲CSV,31,FALSE)))</f>
        <v/>
      </c>
      <c r="AH125" s="139" t="str">
        <f>IF($A125="","",IF(VLOOKUP(csv!$AJ125,範囲CSV,32,FALSE)="","",VLOOKUP(csv!$AJ125,範囲CSV,32,FALSE)))</f>
        <v/>
      </c>
      <c r="AI125" s="139" t="str">
        <f>IF($A125="","",IF(VLOOKUP(csv!$AJ125,範囲CSV,33,FALSE)="","",VLOOKUP(csv!$AJ125,範囲CSV,33,FALSE)))</f>
        <v/>
      </c>
      <c r="AJ125" s="139" t="str">
        <f>IF($A125="","",IF(VLOOKUP(csv!$AJ125,範囲CSV,34,FALSE)="","",VLOOKUP(csv!$AJ125,範囲CSV,34,FALSE)))</f>
        <v/>
      </c>
      <c r="AK125" s="139"/>
    </row>
    <row r="126" spans="1:37">
      <c r="A126" s="216" t="str">
        <f>IF(csv!AJ126&lt;=csv!A$401,csv!AO126,"")</f>
        <v/>
      </c>
      <c r="B126" s="216" t="str">
        <f>IF($A126="","",IF(VLOOKUP(csv!A$402,範囲CSV,2,FALSE)="","",VLOOKUP(csv!A$402,範囲CSV,2,FALSE)))</f>
        <v/>
      </c>
      <c r="C126" s="139" t="str">
        <f>IF($A126="","",IF(VLOOKUP(csv!$AJ126,範囲CSV,3,FALSE)="","",VLOOKUP(csv!$AJ126,範囲CSV,3,FALSE)))</f>
        <v/>
      </c>
      <c r="D126" s="139" t="str">
        <f>IF($A126="","",IF(VLOOKUP(csv!$AJ126,範囲CSV,4,FALSE)="","",VLOOKUP(csv!$AJ126,範囲CSV,4,FALSE)))</f>
        <v/>
      </c>
      <c r="E126" s="139" t="str">
        <f>IF($A126="","",IF(VLOOKUP(csv!$AJ126,範囲CSV,5,FALSE)="","",IF(VLOOKUP(csv!$AJ126,範囲CSV,5,FALSE)&gt;10000,"",VLOOKUP(csv!$AJ126,範囲CSV,5,FALSE))))</f>
        <v/>
      </c>
      <c r="F126" s="139" t="str">
        <f>IF($A126="","",IF(VLOOKUP(csv!$AJ126,範囲CSV,6,FALSE)="","",VLOOKUP(csv!$AJ126,範囲CSV,6,FALSE)))</f>
        <v/>
      </c>
      <c r="G126" s="139" t="str">
        <f>IF(A126="","",IF(VLOOKUP(csv!$AJ126,範囲CSV,7,FALSE)="","",VLOOKUP(csv!$AJ126,範囲CSV,7,FALSE)))</f>
        <v/>
      </c>
      <c r="H126" s="139" t="str">
        <f>IF($A126="","",IF(VLOOKUP(csv!$AJ126,範囲CSV,8,FALSE)="","",VLOOKUP(csv!$AJ126,範囲CSV,8,FALSE)))</f>
        <v/>
      </c>
      <c r="I126" s="216"/>
      <c r="J126" s="216"/>
      <c r="K126" s="139" t="str">
        <f>IF(A126="","",IF(VLOOKUP(csv!$AJ126,範囲CSV,9,FALSE)="","",VLOOKUP(csv!$AJ126,範囲CSV,9,FALSE)))</f>
        <v/>
      </c>
      <c r="L126" s="139" t="str">
        <f>IF($A126="","",IF(VLOOKUP(csv!$AJ126,範囲CSV,10,FALSE)="","",VLOOKUP(csv!$AJ126,範囲CSV,10,FALSE)))</f>
        <v/>
      </c>
      <c r="M126" s="216" t="str">
        <f t="shared" si="2"/>
        <v/>
      </c>
      <c r="N126" s="216" t="str">
        <f t="shared" si="3"/>
        <v/>
      </c>
      <c r="O126" s="139" t="str">
        <f>IF($A126="","",IF(VLOOKUP(csv!$AJ126,範囲CSV,13,FALSE)="","",VLOOKUP(csv!$AJ126,範囲CSV,13,FALSE)))</f>
        <v/>
      </c>
      <c r="P126" s="139" t="str">
        <f>IF($A126="","",IF(VLOOKUP(csv!$AJ126,範囲CSV,14,FALSE)="","",VLOOKUP(csv!$AJ126,範囲CSV,14,FALSE)))</f>
        <v/>
      </c>
      <c r="Q126" s="139" t="str">
        <f>IF($A126="","",IF(VLOOKUP(csv!$AJ126,範囲CSV,15,FALSE)="","",VLOOKUP(csv!$AJ126,範囲CSV,15,FALSE)))</f>
        <v/>
      </c>
      <c r="R126" s="139" t="str">
        <f>IF($A126="","",IF(VLOOKUP(csv!$AJ126,範囲CSV,16,FALSE)="","",VLOOKUP(csv!$AJ126,範囲CSV,16,FALSE)))</f>
        <v/>
      </c>
      <c r="S126" s="139" t="str">
        <f>IF($A126="","",IF(VLOOKUP(csv!$AJ126,範囲CSV,17,FALSE)="","",VLOOKUP(csv!$AJ126,範囲CSV,17,FALSE)))</f>
        <v/>
      </c>
      <c r="T126" s="139" t="str">
        <f>IF($A126="","",IF(VLOOKUP(csv!$AJ126,範囲CSV,18,FALSE)="","",VLOOKUP(csv!$AJ126,範囲CSV,18,FALSE)))</f>
        <v/>
      </c>
      <c r="U126" s="139" t="str">
        <f>IF($A126="","",IF(VLOOKUP(csv!$AJ126,範囲CSV,19,FALSE)="","",VLOOKUP(csv!$AJ126,範囲CSV,19,FALSE)))</f>
        <v/>
      </c>
      <c r="V126" s="139" t="str">
        <f>IF($A126="","",IF(VLOOKUP(csv!$AJ126,範囲CSV,20,FALSE)="","",VLOOKUP(csv!$AJ126,範囲CSV,20,FALSE)))</f>
        <v/>
      </c>
      <c r="W126" s="139" t="str">
        <f>IF($A126="","",IF(VLOOKUP(csv!$AJ126,範囲CSV,21,FALSE)="","",VLOOKUP(csv!$AJ126,範囲CSV,21,FALSE)))</f>
        <v/>
      </c>
      <c r="X126" s="139" t="str">
        <f>IF($A126="","",IF(VLOOKUP(csv!$AJ126,範囲CSV,22,FALSE)="","",VLOOKUP(csv!$AJ126,範囲CSV,22,FALSE)))</f>
        <v/>
      </c>
      <c r="Y126" s="139" t="str">
        <f>IF($A126="","",IF(VLOOKUP(csv!$AJ126,範囲CSV,23,FALSE)="","",VLOOKUP(csv!$AJ126,範囲CSV,23,FALSE)))</f>
        <v/>
      </c>
      <c r="Z126" s="139" t="str">
        <f>IF($A126="","",IF(VLOOKUP(csv!$AJ126,範囲CSV,24,FALSE)="","",VLOOKUP(csv!$AJ126,範囲CSV,24,FALSE)))</f>
        <v/>
      </c>
      <c r="AA126" s="139" t="str">
        <f>IF($A126="","",IF(VLOOKUP(csv!$AJ126,範囲CSV,25,FALSE)="","",VLOOKUP(csv!$AJ126,範囲CSV,25,FALSE)))</f>
        <v/>
      </c>
      <c r="AB126" s="139" t="str">
        <f>IF($A126="","",IF(VLOOKUP(csv!$AJ126,範囲CSV,26,FALSE)="","",VLOOKUP(csv!$AJ126,範囲CSV,26,FALSE)))</f>
        <v/>
      </c>
      <c r="AC126" s="139" t="str">
        <f>IF($A126="","",IF(VLOOKUP(csv!$AJ126,範囲CSV,27,FALSE)="","",VLOOKUP(csv!$AJ126,範囲CSV,27,FALSE)))</f>
        <v/>
      </c>
      <c r="AD126" s="139" t="str">
        <f>IF($A126="","",IF(VLOOKUP(csv!$AJ126,範囲CSV,28,FALSE)="","",VLOOKUP(csv!$AJ126,範囲CSV,28,FALSE)))</f>
        <v/>
      </c>
      <c r="AE126" s="139" t="str">
        <f>IF($A126="","",IF(VLOOKUP(csv!$AJ126,範囲CSV,29,FALSE)="","",VLOOKUP(csv!$AJ126,範囲CSV,29,FALSE)))</f>
        <v/>
      </c>
      <c r="AF126" s="139" t="str">
        <f>IF($A126="","",IF(VLOOKUP(csv!$AJ126,範囲CSV,30,FALSE)="","",VLOOKUP(csv!$AJ126,範囲CSV,30,FALSE)))</f>
        <v/>
      </c>
      <c r="AG126" s="139" t="str">
        <f>IF($A126="","",IF(VLOOKUP(csv!$AJ126,範囲CSV,31,FALSE)="","",VLOOKUP(csv!$AJ126,範囲CSV,31,FALSE)))</f>
        <v/>
      </c>
      <c r="AH126" s="139" t="str">
        <f>IF($A126="","",IF(VLOOKUP(csv!$AJ126,範囲CSV,32,FALSE)="","",VLOOKUP(csv!$AJ126,範囲CSV,32,FALSE)))</f>
        <v/>
      </c>
      <c r="AI126" s="139" t="str">
        <f>IF($A126="","",IF(VLOOKUP(csv!$AJ126,範囲CSV,33,FALSE)="","",VLOOKUP(csv!$AJ126,範囲CSV,33,FALSE)))</f>
        <v/>
      </c>
      <c r="AJ126" s="139" t="str">
        <f>IF($A126="","",IF(VLOOKUP(csv!$AJ126,範囲CSV,34,FALSE)="","",VLOOKUP(csv!$AJ126,範囲CSV,34,FALSE)))</f>
        <v/>
      </c>
      <c r="AK126" s="139"/>
    </row>
    <row r="127" spans="1:37">
      <c r="A127" s="216" t="str">
        <f>IF(csv!AJ127&lt;=csv!A$401,csv!AO127,"")</f>
        <v/>
      </c>
      <c r="B127" s="216" t="str">
        <f>IF($A127="","",IF(VLOOKUP(csv!A$402,範囲CSV,2,FALSE)="","",VLOOKUP(csv!A$402,範囲CSV,2,FALSE)))</f>
        <v/>
      </c>
      <c r="C127" s="139" t="str">
        <f>IF($A127="","",IF(VLOOKUP(csv!$AJ127,範囲CSV,3,FALSE)="","",VLOOKUP(csv!$AJ127,範囲CSV,3,FALSE)))</f>
        <v/>
      </c>
      <c r="D127" s="139" t="str">
        <f>IF($A127="","",IF(VLOOKUP(csv!$AJ127,範囲CSV,4,FALSE)="","",VLOOKUP(csv!$AJ127,範囲CSV,4,FALSE)))</f>
        <v/>
      </c>
      <c r="E127" s="139" t="str">
        <f>IF($A127="","",IF(VLOOKUP(csv!$AJ127,範囲CSV,5,FALSE)="","",IF(VLOOKUP(csv!$AJ127,範囲CSV,5,FALSE)&gt;10000,"",VLOOKUP(csv!$AJ127,範囲CSV,5,FALSE))))</f>
        <v/>
      </c>
      <c r="F127" s="139" t="str">
        <f>IF($A127="","",IF(VLOOKUP(csv!$AJ127,範囲CSV,6,FALSE)="","",VLOOKUP(csv!$AJ127,範囲CSV,6,FALSE)))</f>
        <v/>
      </c>
      <c r="G127" s="139" t="str">
        <f>IF(A127="","",IF(VLOOKUP(csv!$AJ127,範囲CSV,7,FALSE)="","",VLOOKUP(csv!$AJ127,範囲CSV,7,FALSE)))</f>
        <v/>
      </c>
      <c r="H127" s="139" t="str">
        <f>IF($A127="","",IF(VLOOKUP(csv!$AJ127,範囲CSV,8,FALSE)="","",VLOOKUP(csv!$AJ127,範囲CSV,8,FALSE)))</f>
        <v/>
      </c>
      <c r="I127" s="216"/>
      <c r="J127" s="216"/>
      <c r="K127" s="139" t="str">
        <f>IF(A127="","",IF(VLOOKUP(csv!$AJ127,範囲CSV,9,FALSE)="","",VLOOKUP(csv!$AJ127,範囲CSV,9,FALSE)))</f>
        <v/>
      </c>
      <c r="L127" s="139" t="str">
        <f>IF($A127="","",IF(VLOOKUP(csv!$AJ127,範囲CSV,10,FALSE)="","",VLOOKUP(csv!$AJ127,範囲CSV,10,FALSE)))</f>
        <v/>
      </c>
      <c r="M127" s="216" t="str">
        <f t="shared" si="2"/>
        <v/>
      </c>
      <c r="N127" s="216" t="str">
        <f t="shared" si="3"/>
        <v/>
      </c>
      <c r="O127" s="139" t="str">
        <f>IF($A127="","",IF(VLOOKUP(csv!$AJ127,範囲CSV,13,FALSE)="","",VLOOKUP(csv!$AJ127,範囲CSV,13,FALSE)))</f>
        <v/>
      </c>
      <c r="P127" s="139" t="str">
        <f>IF($A127="","",IF(VLOOKUP(csv!$AJ127,範囲CSV,14,FALSE)="","",VLOOKUP(csv!$AJ127,範囲CSV,14,FALSE)))</f>
        <v/>
      </c>
      <c r="Q127" s="139" t="str">
        <f>IF($A127="","",IF(VLOOKUP(csv!$AJ127,範囲CSV,15,FALSE)="","",VLOOKUP(csv!$AJ127,範囲CSV,15,FALSE)))</f>
        <v/>
      </c>
      <c r="R127" s="139" t="str">
        <f>IF($A127="","",IF(VLOOKUP(csv!$AJ127,範囲CSV,16,FALSE)="","",VLOOKUP(csv!$AJ127,範囲CSV,16,FALSE)))</f>
        <v/>
      </c>
      <c r="S127" s="139" t="str">
        <f>IF($A127="","",IF(VLOOKUP(csv!$AJ127,範囲CSV,17,FALSE)="","",VLOOKUP(csv!$AJ127,範囲CSV,17,FALSE)))</f>
        <v/>
      </c>
      <c r="T127" s="139" t="str">
        <f>IF($A127="","",IF(VLOOKUP(csv!$AJ127,範囲CSV,18,FALSE)="","",VLOOKUP(csv!$AJ127,範囲CSV,18,FALSE)))</f>
        <v/>
      </c>
      <c r="U127" s="139" t="str">
        <f>IF($A127="","",IF(VLOOKUP(csv!$AJ127,範囲CSV,19,FALSE)="","",VLOOKUP(csv!$AJ127,範囲CSV,19,FALSE)))</f>
        <v/>
      </c>
      <c r="V127" s="139" t="str">
        <f>IF($A127="","",IF(VLOOKUP(csv!$AJ127,範囲CSV,20,FALSE)="","",VLOOKUP(csv!$AJ127,範囲CSV,20,FALSE)))</f>
        <v/>
      </c>
      <c r="W127" s="139" t="str">
        <f>IF($A127="","",IF(VLOOKUP(csv!$AJ127,範囲CSV,21,FALSE)="","",VLOOKUP(csv!$AJ127,範囲CSV,21,FALSE)))</f>
        <v/>
      </c>
      <c r="X127" s="139" t="str">
        <f>IF($A127="","",IF(VLOOKUP(csv!$AJ127,範囲CSV,22,FALSE)="","",VLOOKUP(csv!$AJ127,範囲CSV,22,FALSE)))</f>
        <v/>
      </c>
      <c r="Y127" s="139" t="str">
        <f>IF($A127="","",IF(VLOOKUP(csv!$AJ127,範囲CSV,23,FALSE)="","",VLOOKUP(csv!$AJ127,範囲CSV,23,FALSE)))</f>
        <v/>
      </c>
      <c r="Z127" s="139" t="str">
        <f>IF($A127="","",IF(VLOOKUP(csv!$AJ127,範囲CSV,24,FALSE)="","",VLOOKUP(csv!$AJ127,範囲CSV,24,FALSE)))</f>
        <v/>
      </c>
      <c r="AA127" s="139" t="str">
        <f>IF($A127="","",IF(VLOOKUP(csv!$AJ127,範囲CSV,25,FALSE)="","",VLOOKUP(csv!$AJ127,範囲CSV,25,FALSE)))</f>
        <v/>
      </c>
      <c r="AB127" s="139" t="str">
        <f>IF($A127="","",IF(VLOOKUP(csv!$AJ127,範囲CSV,26,FALSE)="","",VLOOKUP(csv!$AJ127,範囲CSV,26,FALSE)))</f>
        <v/>
      </c>
      <c r="AC127" s="139" t="str">
        <f>IF($A127="","",IF(VLOOKUP(csv!$AJ127,範囲CSV,27,FALSE)="","",VLOOKUP(csv!$AJ127,範囲CSV,27,FALSE)))</f>
        <v/>
      </c>
      <c r="AD127" s="139" t="str">
        <f>IF($A127="","",IF(VLOOKUP(csv!$AJ127,範囲CSV,28,FALSE)="","",VLOOKUP(csv!$AJ127,範囲CSV,28,FALSE)))</f>
        <v/>
      </c>
      <c r="AE127" s="139" t="str">
        <f>IF($A127="","",IF(VLOOKUP(csv!$AJ127,範囲CSV,29,FALSE)="","",VLOOKUP(csv!$AJ127,範囲CSV,29,FALSE)))</f>
        <v/>
      </c>
      <c r="AF127" s="139" t="str">
        <f>IF($A127="","",IF(VLOOKUP(csv!$AJ127,範囲CSV,30,FALSE)="","",VLOOKUP(csv!$AJ127,範囲CSV,30,FALSE)))</f>
        <v/>
      </c>
      <c r="AG127" s="139" t="str">
        <f>IF($A127="","",IF(VLOOKUP(csv!$AJ127,範囲CSV,31,FALSE)="","",VLOOKUP(csv!$AJ127,範囲CSV,31,FALSE)))</f>
        <v/>
      </c>
      <c r="AH127" s="139" t="str">
        <f>IF($A127="","",IF(VLOOKUP(csv!$AJ127,範囲CSV,32,FALSE)="","",VLOOKUP(csv!$AJ127,範囲CSV,32,FALSE)))</f>
        <v/>
      </c>
      <c r="AI127" s="139" t="str">
        <f>IF($A127="","",IF(VLOOKUP(csv!$AJ127,範囲CSV,33,FALSE)="","",VLOOKUP(csv!$AJ127,範囲CSV,33,FALSE)))</f>
        <v/>
      </c>
      <c r="AJ127" s="139" t="str">
        <f>IF($A127="","",IF(VLOOKUP(csv!$AJ127,範囲CSV,34,FALSE)="","",VLOOKUP(csv!$AJ127,範囲CSV,34,FALSE)))</f>
        <v/>
      </c>
      <c r="AK127" s="139"/>
    </row>
    <row r="128" spans="1:37">
      <c r="A128" s="216" t="str">
        <f>IF(csv!AJ128&lt;=csv!A$401,csv!AO128,"")</f>
        <v/>
      </c>
      <c r="B128" s="216" t="str">
        <f>IF($A128="","",IF(VLOOKUP(csv!A$402,範囲CSV,2,FALSE)="","",VLOOKUP(csv!A$402,範囲CSV,2,FALSE)))</f>
        <v/>
      </c>
      <c r="C128" s="139" t="str">
        <f>IF($A128="","",IF(VLOOKUP(csv!$AJ128,範囲CSV,3,FALSE)="","",VLOOKUP(csv!$AJ128,範囲CSV,3,FALSE)))</f>
        <v/>
      </c>
      <c r="D128" s="139" t="str">
        <f>IF($A128="","",IF(VLOOKUP(csv!$AJ128,範囲CSV,4,FALSE)="","",VLOOKUP(csv!$AJ128,範囲CSV,4,FALSE)))</f>
        <v/>
      </c>
      <c r="E128" s="139" t="str">
        <f>IF($A128="","",IF(VLOOKUP(csv!$AJ128,範囲CSV,5,FALSE)="","",IF(VLOOKUP(csv!$AJ128,範囲CSV,5,FALSE)&gt;10000,"",VLOOKUP(csv!$AJ128,範囲CSV,5,FALSE))))</f>
        <v/>
      </c>
      <c r="F128" s="139" t="str">
        <f>IF($A128="","",IF(VLOOKUP(csv!$AJ128,範囲CSV,6,FALSE)="","",VLOOKUP(csv!$AJ128,範囲CSV,6,FALSE)))</f>
        <v/>
      </c>
      <c r="G128" s="139" t="str">
        <f>IF(A128="","",IF(VLOOKUP(csv!$AJ128,範囲CSV,7,FALSE)="","",VLOOKUP(csv!$AJ128,範囲CSV,7,FALSE)))</f>
        <v/>
      </c>
      <c r="H128" s="139" t="str">
        <f>IF($A128="","",IF(VLOOKUP(csv!$AJ128,範囲CSV,8,FALSE)="","",VLOOKUP(csv!$AJ128,範囲CSV,8,FALSE)))</f>
        <v/>
      </c>
      <c r="I128" s="216"/>
      <c r="J128" s="216"/>
      <c r="K128" s="139" t="str">
        <f>IF(A128="","",IF(VLOOKUP(csv!$AJ128,範囲CSV,9,FALSE)="","",VLOOKUP(csv!$AJ128,範囲CSV,9,FALSE)))</f>
        <v/>
      </c>
      <c r="L128" s="139" t="str">
        <f>IF($A128="","",IF(VLOOKUP(csv!$AJ128,範囲CSV,10,FALSE)="","",VLOOKUP(csv!$AJ128,範囲CSV,10,FALSE)))</f>
        <v/>
      </c>
      <c r="M128" s="216" t="str">
        <f t="shared" si="2"/>
        <v/>
      </c>
      <c r="N128" s="216" t="str">
        <f t="shared" si="3"/>
        <v/>
      </c>
      <c r="O128" s="139" t="str">
        <f>IF($A128="","",IF(VLOOKUP(csv!$AJ128,範囲CSV,13,FALSE)="","",VLOOKUP(csv!$AJ128,範囲CSV,13,FALSE)))</f>
        <v/>
      </c>
      <c r="P128" s="139" t="str">
        <f>IF($A128="","",IF(VLOOKUP(csv!$AJ128,範囲CSV,14,FALSE)="","",VLOOKUP(csv!$AJ128,範囲CSV,14,FALSE)))</f>
        <v/>
      </c>
      <c r="Q128" s="139" t="str">
        <f>IF($A128="","",IF(VLOOKUP(csv!$AJ128,範囲CSV,15,FALSE)="","",VLOOKUP(csv!$AJ128,範囲CSV,15,FALSE)))</f>
        <v/>
      </c>
      <c r="R128" s="139" t="str">
        <f>IF($A128="","",IF(VLOOKUP(csv!$AJ128,範囲CSV,16,FALSE)="","",VLOOKUP(csv!$AJ128,範囲CSV,16,FALSE)))</f>
        <v/>
      </c>
      <c r="S128" s="139" t="str">
        <f>IF($A128="","",IF(VLOOKUP(csv!$AJ128,範囲CSV,17,FALSE)="","",VLOOKUP(csv!$AJ128,範囲CSV,17,FALSE)))</f>
        <v/>
      </c>
      <c r="T128" s="139" t="str">
        <f>IF($A128="","",IF(VLOOKUP(csv!$AJ128,範囲CSV,18,FALSE)="","",VLOOKUP(csv!$AJ128,範囲CSV,18,FALSE)))</f>
        <v/>
      </c>
      <c r="U128" s="139" t="str">
        <f>IF($A128="","",IF(VLOOKUP(csv!$AJ128,範囲CSV,19,FALSE)="","",VLOOKUP(csv!$AJ128,範囲CSV,19,FALSE)))</f>
        <v/>
      </c>
      <c r="V128" s="139" t="str">
        <f>IF($A128="","",IF(VLOOKUP(csv!$AJ128,範囲CSV,20,FALSE)="","",VLOOKUP(csv!$AJ128,範囲CSV,20,FALSE)))</f>
        <v/>
      </c>
      <c r="W128" s="139" t="str">
        <f>IF($A128="","",IF(VLOOKUP(csv!$AJ128,範囲CSV,21,FALSE)="","",VLOOKUP(csv!$AJ128,範囲CSV,21,FALSE)))</f>
        <v/>
      </c>
      <c r="X128" s="139" t="str">
        <f>IF($A128="","",IF(VLOOKUP(csv!$AJ128,範囲CSV,22,FALSE)="","",VLOOKUP(csv!$AJ128,範囲CSV,22,FALSE)))</f>
        <v/>
      </c>
      <c r="Y128" s="139" t="str">
        <f>IF($A128="","",IF(VLOOKUP(csv!$AJ128,範囲CSV,23,FALSE)="","",VLOOKUP(csv!$AJ128,範囲CSV,23,FALSE)))</f>
        <v/>
      </c>
      <c r="Z128" s="139" t="str">
        <f>IF($A128="","",IF(VLOOKUP(csv!$AJ128,範囲CSV,24,FALSE)="","",VLOOKUP(csv!$AJ128,範囲CSV,24,FALSE)))</f>
        <v/>
      </c>
      <c r="AA128" s="139" t="str">
        <f>IF($A128="","",IF(VLOOKUP(csv!$AJ128,範囲CSV,25,FALSE)="","",VLOOKUP(csv!$AJ128,範囲CSV,25,FALSE)))</f>
        <v/>
      </c>
      <c r="AB128" s="139" t="str">
        <f>IF($A128="","",IF(VLOOKUP(csv!$AJ128,範囲CSV,26,FALSE)="","",VLOOKUP(csv!$AJ128,範囲CSV,26,FALSE)))</f>
        <v/>
      </c>
      <c r="AC128" s="139" t="str">
        <f>IF($A128="","",IF(VLOOKUP(csv!$AJ128,範囲CSV,27,FALSE)="","",VLOOKUP(csv!$AJ128,範囲CSV,27,FALSE)))</f>
        <v/>
      </c>
      <c r="AD128" s="139" t="str">
        <f>IF($A128="","",IF(VLOOKUP(csv!$AJ128,範囲CSV,28,FALSE)="","",VLOOKUP(csv!$AJ128,範囲CSV,28,FALSE)))</f>
        <v/>
      </c>
      <c r="AE128" s="139" t="str">
        <f>IF($A128="","",IF(VLOOKUP(csv!$AJ128,範囲CSV,29,FALSE)="","",VLOOKUP(csv!$AJ128,範囲CSV,29,FALSE)))</f>
        <v/>
      </c>
      <c r="AF128" s="139" t="str">
        <f>IF($A128="","",IF(VLOOKUP(csv!$AJ128,範囲CSV,30,FALSE)="","",VLOOKUP(csv!$AJ128,範囲CSV,30,FALSE)))</f>
        <v/>
      </c>
      <c r="AG128" s="139" t="str">
        <f>IF($A128="","",IF(VLOOKUP(csv!$AJ128,範囲CSV,31,FALSE)="","",VLOOKUP(csv!$AJ128,範囲CSV,31,FALSE)))</f>
        <v/>
      </c>
      <c r="AH128" s="139" t="str">
        <f>IF($A128="","",IF(VLOOKUP(csv!$AJ128,範囲CSV,32,FALSE)="","",VLOOKUP(csv!$AJ128,範囲CSV,32,FALSE)))</f>
        <v/>
      </c>
      <c r="AI128" s="139" t="str">
        <f>IF($A128="","",IF(VLOOKUP(csv!$AJ128,範囲CSV,33,FALSE)="","",VLOOKUP(csv!$AJ128,範囲CSV,33,FALSE)))</f>
        <v/>
      </c>
      <c r="AJ128" s="139" t="str">
        <f>IF($A128="","",IF(VLOOKUP(csv!$AJ128,範囲CSV,34,FALSE)="","",VLOOKUP(csv!$AJ128,範囲CSV,34,FALSE)))</f>
        <v/>
      </c>
      <c r="AK128" s="139"/>
    </row>
    <row r="129" spans="1:37">
      <c r="A129" s="216" t="str">
        <f>IF(csv!AJ129&lt;=csv!A$401,csv!AO129,"")</f>
        <v/>
      </c>
      <c r="B129" s="216" t="str">
        <f>IF($A129="","",IF(VLOOKUP(csv!A$402,範囲CSV,2,FALSE)="","",VLOOKUP(csv!A$402,範囲CSV,2,FALSE)))</f>
        <v/>
      </c>
      <c r="C129" s="139" t="str">
        <f>IF($A129="","",IF(VLOOKUP(csv!$AJ129,範囲CSV,3,FALSE)="","",VLOOKUP(csv!$AJ129,範囲CSV,3,FALSE)))</f>
        <v/>
      </c>
      <c r="D129" s="139" t="str">
        <f>IF($A129="","",IF(VLOOKUP(csv!$AJ129,範囲CSV,4,FALSE)="","",VLOOKUP(csv!$AJ129,範囲CSV,4,FALSE)))</f>
        <v/>
      </c>
      <c r="E129" s="139" t="str">
        <f>IF($A129="","",IF(VLOOKUP(csv!$AJ129,範囲CSV,5,FALSE)="","",IF(VLOOKUP(csv!$AJ129,範囲CSV,5,FALSE)&gt;10000,"",VLOOKUP(csv!$AJ129,範囲CSV,5,FALSE))))</f>
        <v/>
      </c>
      <c r="F129" s="139" t="str">
        <f>IF($A129="","",IF(VLOOKUP(csv!$AJ129,範囲CSV,6,FALSE)="","",VLOOKUP(csv!$AJ129,範囲CSV,6,FALSE)))</f>
        <v/>
      </c>
      <c r="G129" s="139" t="str">
        <f>IF(A129="","",IF(VLOOKUP(csv!$AJ129,範囲CSV,7,FALSE)="","",VLOOKUP(csv!$AJ129,範囲CSV,7,FALSE)))</f>
        <v/>
      </c>
      <c r="H129" s="139" t="str">
        <f>IF($A129="","",IF(VLOOKUP(csv!$AJ129,範囲CSV,8,FALSE)="","",VLOOKUP(csv!$AJ129,範囲CSV,8,FALSE)))</f>
        <v/>
      </c>
      <c r="I129" s="216"/>
      <c r="J129" s="216"/>
      <c r="K129" s="139" t="str">
        <f>IF(A129="","",IF(VLOOKUP(csv!$AJ129,範囲CSV,9,FALSE)="","",VLOOKUP(csv!$AJ129,範囲CSV,9,FALSE)))</f>
        <v/>
      </c>
      <c r="L129" s="139" t="str">
        <f>IF($A129="","",IF(VLOOKUP(csv!$AJ129,範囲CSV,10,FALSE)="","",VLOOKUP(csv!$AJ129,範囲CSV,10,FALSE)))</f>
        <v/>
      </c>
      <c r="M129" s="216" t="str">
        <f t="shared" si="2"/>
        <v/>
      </c>
      <c r="N129" s="216" t="str">
        <f t="shared" si="3"/>
        <v/>
      </c>
      <c r="O129" s="139" t="str">
        <f>IF($A129="","",IF(VLOOKUP(csv!$AJ129,範囲CSV,13,FALSE)="","",VLOOKUP(csv!$AJ129,範囲CSV,13,FALSE)))</f>
        <v/>
      </c>
      <c r="P129" s="139" t="str">
        <f>IF($A129="","",IF(VLOOKUP(csv!$AJ129,範囲CSV,14,FALSE)="","",VLOOKUP(csv!$AJ129,範囲CSV,14,FALSE)))</f>
        <v/>
      </c>
      <c r="Q129" s="139" t="str">
        <f>IF($A129="","",IF(VLOOKUP(csv!$AJ129,範囲CSV,15,FALSE)="","",VLOOKUP(csv!$AJ129,範囲CSV,15,FALSE)))</f>
        <v/>
      </c>
      <c r="R129" s="139" t="str">
        <f>IF($A129="","",IF(VLOOKUP(csv!$AJ129,範囲CSV,16,FALSE)="","",VLOOKUP(csv!$AJ129,範囲CSV,16,FALSE)))</f>
        <v/>
      </c>
      <c r="S129" s="139" t="str">
        <f>IF($A129="","",IF(VLOOKUP(csv!$AJ129,範囲CSV,17,FALSE)="","",VLOOKUP(csv!$AJ129,範囲CSV,17,FALSE)))</f>
        <v/>
      </c>
      <c r="T129" s="139" t="str">
        <f>IF($A129="","",IF(VLOOKUP(csv!$AJ129,範囲CSV,18,FALSE)="","",VLOOKUP(csv!$AJ129,範囲CSV,18,FALSE)))</f>
        <v/>
      </c>
      <c r="U129" s="139" t="str">
        <f>IF($A129="","",IF(VLOOKUP(csv!$AJ129,範囲CSV,19,FALSE)="","",VLOOKUP(csv!$AJ129,範囲CSV,19,FALSE)))</f>
        <v/>
      </c>
      <c r="V129" s="139" t="str">
        <f>IF($A129="","",IF(VLOOKUP(csv!$AJ129,範囲CSV,20,FALSE)="","",VLOOKUP(csv!$AJ129,範囲CSV,20,FALSE)))</f>
        <v/>
      </c>
      <c r="W129" s="139" t="str">
        <f>IF($A129="","",IF(VLOOKUP(csv!$AJ129,範囲CSV,21,FALSE)="","",VLOOKUP(csv!$AJ129,範囲CSV,21,FALSE)))</f>
        <v/>
      </c>
      <c r="X129" s="139" t="str">
        <f>IF($A129="","",IF(VLOOKUP(csv!$AJ129,範囲CSV,22,FALSE)="","",VLOOKUP(csv!$AJ129,範囲CSV,22,FALSE)))</f>
        <v/>
      </c>
      <c r="Y129" s="139" t="str">
        <f>IF($A129="","",IF(VLOOKUP(csv!$AJ129,範囲CSV,23,FALSE)="","",VLOOKUP(csv!$AJ129,範囲CSV,23,FALSE)))</f>
        <v/>
      </c>
      <c r="Z129" s="139" t="str">
        <f>IF($A129="","",IF(VLOOKUP(csv!$AJ129,範囲CSV,24,FALSE)="","",VLOOKUP(csv!$AJ129,範囲CSV,24,FALSE)))</f>
        <v/>
      </c>
      <c r="AA129" s="139" t="str">
        <f>IF($A129="","",IF(VLOOKUP(csv!$AJ129,範囲CSV,25,FALSE)="","",VLOOKUP(csv!$AJ129,範囲CSV,25,FALSE)))</f>
        <v/>
      </c>
      <c r="AB129" s="139" t="str">
        <f>IF($A129="","",IF(VLOOKUP(csv!$AJ129,範囲CSV,26,FALSE)="","",VLOOKUP(csv!$AJ129,範囲CSV,26,FALSE)))</f>
        <v/>
      </c>
      <c r="AC129" s="139" t="str">
        <f>IF($A129="","",IF(VLOOKUP(csv!$AJ129,範囲CSV,27,FALSE)="","",VLOOKUP(csv!$AJ129,範囲CSV,27,FALSE)))</f>
        <v/>
      </c>
      <c r="AD129" s="139" t="str">
        <f>IF($A129="","",IF(VLOOKUP(csv!$AJ129,範囲CSV,28,FALSE)="","",VLOOKUP(csv!$AJ129,範囲CSV,28,FALSE)))</f>
        <v/>
      </c>
      <c r="AE129" s="139" t="str">
        <f>IF($A129="","",IF(VLOOKUP(csv!$AJ129,範囲CSV,29,FALSE)="","",VLOOKUP(csv!$AJ129,範囲CSV,29,FALSE)))</f>
        <v/>
      </c>
      <c r="AF129" s="139" t="str">
        <f>IF($A129="","",IF(VLOOKUP(csv!$AJ129,範囲CSV,30,FALSE)="","",VLOOKUP(csv!$AJ129,範囲CSV,30,FALSE)))</f>
        <v/>
      </c>
      <c r="AG129" s="139" t="str">
        <f>IF($A129="","",IF(VLOOKUP(csv!$AJ129,範囲CSV,31,FALSE)="","",VLOOKUP(csv!$AJ129,範囲CSV,31,FALSE)))</f>
        <v/>
      </c>
      <c r="AH129" s="139" t="str">
        <f>IF($A129="","",IF(VLOOKUP(csv!$AJ129,範囲CSV,32,FALSE)="","",VLOOKUP(csv!$AJ129,範囲CSV,32,FALSE)))</f>
        <v/>
      </c>
      <c r="AI129" s="139" t="str">
        <f>IF($A129="","",IF(VLOOKUP(csv!$AJ129,範囲CSV,33,FALSE)="","",VLOOKUP(csv!$AJ129,範囲CSV,33,FALSE)))</f>
        <v/>
      </c>
      <c r="AJ129" s="139" t="str">
        <f>IF($A129="","",IF(VLOOKUP(csv!$AJ129,範囲CSV,34,FALSE)="","",VLOOKUP(csv!$AJ129,範囲CSV,34,FALSE)))</f>
        <v/>
      </c>
      <c r="AK129" s="139"/>
    </row>
    <row r="130" spans="1:37">
      <c r="A130" s="216" t="str">
        <f>IF(csv!AJ130&lt;=csv!A$401,csv!AO130,"")</f>
        <v/>
      </c>
      <c r="B130" s="216" t="str">
        <f>IF($A130="","",IF(VLOOKUP(csv!A$402,範囲CSV,2,FALSE)="","",VLOOKUP(csv!A$402,範囲CSV,2,FALSE)))</f>
        <v/>
      </c>
      <c r="C130" s="139" t="str">
        <f>IF($A130="","",IF(VLOOKUP(csv!$AJ130,範囲CSV,3,FALSE)="","",VLOOKUP(csv!$AJ130,範囲CSV,3,FALSE)))</f>
        <v/>
      </c>
      <c r="D130" s="139" t="str">
        <f>IF($A130="","",IF(VLOOKUP(csv!$AJ130,範囲CSV,4,FALSE)="","",VLOOKUP(csv!$AJ130,範囲CSV,4,FALSE)))</f>
        <v/>
      </c>
      <c r="E130" s="139" t="str">
        <f>IF($A130="","",IF(VLOOKUP(csv!$AJ130,範囲CSV,5,FALSE)="","",IF(VLOOKUP(csv!$AJ130,範囲CSV,5,FALSE)&gt;10000,"",VLOOKUP(csv!$AJ130,範囲CSV,5,FALSE))))</f>
        <v/>
      </c>
      <c r="F130" s="139" t="str">
        <f>IF($A130="","",IF(VLOOKUP(csv!$AJ130,範囲CSV,6,FALSE)="","",VLOOKUP(csv!$AJ130,範囲CSV,6,FALSE)))</f>
        <v/>
      </c>
      <c r="G130" s="139" t="str">
        <f>IF(A130="","",IF(VLOOKUP(csv!$AJ130,範囲CSV,7,FALSE)="","",VLOOKUP(csv!$AJ130,範囲CSV,7,FALSE)))</f>
        <v/>
      </c>
      <c r="H130" s="139" t="str">
        <f>IF($A130="","",IF(VLOOKUP(csv!$AJ130,範囲CSV,8,FALSE)="","",VLOOKUP(csv!$AJ130,範囲CSV,8,FALSE)))</f>
        <v/>
      </c>
      <c r="I130" s="216"/>
      <c r="J130" s="216"/>
      <c r="K130" s="139" t="str">
        <f>IF(A130="","",IF(VLOOKUP(csv!$AJ130,範囲CSV,9,FALSE)="","",VLOOKUP(csv!$AJ130,範囲CSV,9,FALSE)))</f>
        <v/>
      </c>
      <c r="L130" s="139" t="str">
        <f>IF($A130="","",IF(VLOOKUP(csv!$AJ130,範囲CSV,10,FALSE)="","",VLOOKUP(csv!$AJ130,範囲CSV,10,FALSE)))</f>
        <v/>
      </c>
      <c r="M130" s="216" t="str">
        <f t="shared" ref="M130:M193" si="4">IF($A130="","",IF(VLOOKUP($A130,生年,21,FALSE)="","",VLOOKUP($A130,生年,21,FALSE)))</f>
        <v/>
      </c>
      <c r="N130" s="216" t="str">
        <f t="shared" ref="N130:N193" si="5">IF($A130="","",IF(VLOOKUP($A130,生年,22,FALSE)="","",VLOOKUP($A130,生年,22,FALSE)))</f>
        <v/>
      </c>
      <c r="O130" s="139" t="str">
        <f>IF($A130="","",IF(VLOOKUP(csv!$AJ130,範囲CSV,13,FALSE)="","",VLOOKUP(csv!$AJ130,範囲CSV,13,FALSE)))</f>
        <v/>
      </c>
      <c r="P130" s="139" t="str">
        <f>IF($A130="","",IF(VLOOKUP(csv!$AJ130,範囲CSV,14,FALSE)="","",VLOOKUP(csv!$AJ130,範囲CSV,14,FALSE)))</f>
        <v/>
      </c>
      <c r="Q130" s="139" t="str">
        <f>IF($A130="","",IF(VLOOKUP(csv!$AJ130,範囲CSV,15,FALSE)="","",VLOOKUP(csv!$AJ130,範囲CSV,15,FALSE)))</f>
        <v/>
      </c>
      <c r="R130" s="139" t="str">
        <f>IF($A130="","",IF(VLOOKUP(csv!$AJ130,範囲CSV,16,FALSE)="","",VLOOKUP(csv!$AJ130,範囲CSV,16,FALSE)))</f>
        <v/>
      </c>
      <c r="S130" s="139" t="str">
        <f>IF($A130="","",IF(VLOOKUP(csv!$AJ130,範囲CSV,17,FALSE)="","",VLOOKUP(csv!$AJ130,範囲CSV,17,FALSE)))</f>
        <v/>
      </c>
      <c r="T130" s="139" t="str">
        <f>IF($A130="","",IF(VLOOKUP(csv!$AJ130,範囲CSV,18,FALSE)="","",VLOOKUP(csv!$AJ130,範囲CSV,18,FALSE)))</f>
        <v/>
      </c>
      <c r="U130" s="139" t="str">
        <f>IF($A130="","",IF(VLOOKUP(csv!$AJ130,範囲CSV,19,FALSE)="","",VLOOKUP(csv!$AJ130,範囲CSV,19,FALSE)))</f>
        <v/>
      </c>
      <c r="V130" s="139" t="str">
        <f>IF($A130="","",IF(VLOOKUP(csv!$AJ130,範囲CSV,20,FALSE)="","",VLOOKUP(csv!$AJ130,範囲CSV,20,FALSE)))</f>
        <v/>
      </c>
      <c r="W130" s="139" t="str">
        <f>IF($A130="","",IF(VLOOKUP(csv!$AJ130,範囲CSV,21,FALSE)="","",VLOOKUP(csv!$AJ130,範囲CSV,21,FALSE)))</f>
        <v/>
      </c>
      <c r="X130" s="139" t="str">
        <f>IF($A130="","",IF(VLOOKUP(csv!$AJ130,範囲CSV,22,FALSE)="","",VLOOKUP(csv!$AJ130,範囲CSV,22,FALSE)))</f>
        <v/>
      </c>
      <c r="Y130" s="139" t="str">
        <f>IF($A130="","",IF(VLOOKUP(csv!$AJ130,範囲CSV,23,FALSE)="","",VLOOKUP(csv!$AJ130,範囲CSV,23,FALSE)))</f>
        <v/>
      </c>
      <c r="Z130" s="139" t="str">
        <f>IF($A130="","",IF(VLOOKUP(csv!$AJ130,範囲CSV,24,FALSE)="","",VLOOKUP(csv!$AJ130,範囲CSV,24,FALSE)))</f>
        <v/>
      </c>
      <c r="AA130" s="139" t="str">
        <f>IF($A130="","",IF(VLOOKUP(csv!$AJ130,範囲CSV,25,FALSE)="","",VLOOKUP(csv!$AJ130,範囲CSV,25,FALSE)))</f>
        <v/>
      </c>
      <c r="AB130" s="139" t="str">
        <f>IF($A130="","",IF(VLOOKUP(csv!$AJ130,範囲CSV,26,FALSE)="","",VLOOKUP(csv!$AJ130,範囲CSV,26,FALSE)))</f>
        <v/>
      </c>
      <c r="AC130" s="139" t="str">
        <f>IF($A130="","",IF(VLOOKUP(csv!$AJ130,範囲CSV,27,FALSE)="","",VLOOKUP(csv!$AJ130,範囲CSV,27,FALSE)))</f>
        <v/>
      </c>
      <c r="AD130" s="139" t="str">
        <f>IF($A130="","",IF(VLOOKUP(csv!$AJ130,範囲CSV,28,FALSE)="","",VLOOKUP(csv!$AJ130,範囲CSV,28,FALSE)))</f>
        <v/>
      </c>
      <c r="AE130" s="139" t="str">
        <f>IF($A130="","",IF(VLOOKUP(csv!$AJ130,範囲CSV,29,FALSE)="","",VLOOKUP(csv!$AJ130,範囲CSV,29,FALSE)))</f>
        <v/>
      </c>
      <c r="AF130" s="139" t="str">
        <f>IF($A130="","",IF(VLOOKUP(csv!$AJ130,範囲CSV,30,FALSE)="","",VLOOKUP(csv!$AJ130,範囲CSV,30,FALSE)))</f>
        <v/>
      </c>
      <c r="AG130" s="139" t="str">
        <f>IF($A130="","",IF(VLOOKUP(csv!$AJ130,範囲CSV,31,FALSE)="","",VLOOKUP(csv!$AJ130,範囲CSV,31,FALSE)))</f>
        <v/>
      </c>
      <c r="AH130" s="139" t="str">
        <f>IF($A130="","",IF(VLOOKUP(csv!$AJ130,範囲CSV,32,FALSE)="","",VLOOKUP(csv!$AJ130,範囲CSV,32,FALSE)))</f>
        <v/>
      </c>
      <c r="AI130" s="139" t="str">
        <f>IF($A130="","",IF(VLOOKUP(csv!$AJ130,範囲CSV,33,FALSE)="","",VLOOKUP(csv!$AJ130,範囲CSV,33,FALSE)))</f>
        <v/>
      </c>
      <c r="AJ130" s="139" t="str">
        <f>IF($A130="","",IF(VLOOKUP(csv!$AJ130,範囲CSV,34,FALSE)="","",VLOOKUP(csv!$AJ130,範囲CSV,34,FALSE)))</f>
        <v/>
      </c>
      <c r="AK130" s="139"/>
    </row>
    <row r="131" spans="1:37">
      <c r="A131" s="216" t="str">
        <f>IF(csv!AJ131&lt;=csv!A$401,csv!AO131,"")</f>
        <v/>
      </c>
      <c r="B131" s="216" t="str">
        <f>IF($A131="","",IF(VLOOKUP(csv!A$402,範囲CSV,2,FALSE)="","",VLOOKUP(csv!A$402,範囲CSV,2,FALSE)))</f>
        <v/>
      </c>
      <c r="C131" s="139" t="str">
        <f>IF($A131="","",IF(VLOOKUP(csv!$AJ131,範囲CSV,3,FALSE)="","",VLOOKUP(csv!$AJ131,範囲CSV,3,FALSE)))</f>
        <v/>
      </c>
      <c r="D131" s="139" t="str">
        <f>IF($A131="","",IF(VLOOKUP(csv!$AJ131,範囲CSV,4,FALSE)="","",VLOOKUP(csv!$AJ131,範囲CSV,4,FALSE)))</f>
        <v/>
      </c>
      <c r="E131" s="139" t="str">
        <f>IF($A131="","",IF(VLOOKUP(csv!$AJ131,範囲CSV,5,FALSE)="","",IF(VLOOKUP(csv!$AJ131,範囲CSV,5,FALSE)&gt;10000,"",VLOOKUP(csv!$AJ131,範囲CSV,5,FALSE))))</f>
        <v/>
      </c>
      <c r="F131" s="139" t="str">
        <f>IF($A131="","",IF(VLOOKUP(csv!$AJ131,範囲CSV,6,FALSE)="","",VLOOKUP(csv!$AJ131,範囲CSV,6,FALSE)))</f>
        <v/>
      </c>
      <c r="G131" s="139" t="str">
        <f>IF(A131="","",IF(VLOOKUP(csv!$AJ131,範囲CSV,7,FALSE)="","",VLOOKUP(csv!$AJ131,範囲CSV,7,FALSE)))</f>
        <v/>
      </c>
      <c r="H131" s="139" t="str">
        <f>IF($A131="","",IF(VLOOKUP(csv!$AJ131,範囲CSV,8,FALSE)="","",VLOOKUP(csv!$AJ131,範囲CSV,8,FALSE)))</f>
        <v/>
      </c>
      <c r="I131" s="216"/>
      <c r="J131" s="216"/>
      <c r="K131" s="139" t="str">
        <f>IF(A131="","",IF(VLOOKUP(csv!$AJ131,範囲CSV,9,FALSE)="","",VLOOKUP(csv!$AJ131,範囲CSV,9,FALSE)))</f>
        <v/>
      </c>
      <c r="L131" s="139" t="str">
        <f>IF($A131="","",IF(VLOOKUP(csv!$AJ131,範囲CSV,10,FALSE)="","",VLOOKUP(csv!$AJ131,範囲CSV,10,FALSE)))</f>
        <v/>
      </c>
      <c r="M131" s="216" t="str">
        <f t="shared" si="4"/>
        <v/>
      </c>
      <c r="N131" s="216" t="str">
        <f t="shared" si="5"/>
        <v/>
      </c>
      <c r="O131" s="139" t="str">
        <f>IF($A131="","",IF(VLOOKUP(csv!$AJ131,範囲CSV,13,FALSE)="","",VLOOKUP(csv!$AJ131,範囲CSV,13,FALSE)))</f>
        <v/>
      </c>
      <c r="P131" s="139" t="str">
        <f>IF($A131="","",IF(VLOOKUP(csv!$AJ131,範囲CSV,14,FALSE)="","",VLOOKUP(csv!$AJ131,範囲CSV,14,FALSE)))</f>
        <v/>
      </c>
      <c r="Q131" s="139" t="str">
        <f>IF($A131="","",IF(VLOOKUP(csv!$AJ131,範囲CSV,15,FALSE)="","",VLOOKUP(csv!$AJ131,範囲CSV,15,FALSE)))</f>
        <v/>
      </c>
      <c r="R131" s="139" t="str">
        <f>IF($A131="","",IF(VLOOKUP(csv!$AJ131,範囲CSV,16,FALSE)="","",VLOOKUP(csv!$AJ131,範囲CSV,16,FALSE)))</f>
        <v/>
      </c>
      <c r="S131" s="139" t="str">
        <f>IF($A131="","",IF(VLOOKUP(csv!$AJ131,範囲CSV,17,FALSE)="","",VLOOKUP(csv!$AJ131,範囲CSV,17,FALSE)))</f>
        <v/>
      </c>
      <c r="T131" s="139" t="str">
        <f>IF($A131="","",IF(VLOOKUP(csv!$AJ131,範囲CSV,18,FALSE)="","",VLOOKUP(csv!$AJ131,範囲CSV,18,FALSE)))</f>
        <v/>
      </c>
      <c r="U131" s="139" t="str">
        <f>IF($A131="","",IF(VLOOKUP(csv!$AJ131,範囲CSV,19,FALSE)="","",VLOOKUP(csv!$AJ131,範囲CSV,19,FALSE)))</f>
        <v/>
      </c>
      <c r="V131" s="139" t="str">
        <f>IF($A131="","",IF(VLOOKUP(csv!$AJ131,範囲CSV,20,FALSE)="","",VLOOKUP(csv!$AJ131,範囲CSV,20,FALSE)))</f>
        <v/>
      </c>
      <c r="W131" s="139" t="str">
        <f>IF($A131="","",IF(VLOOKUP(csv!$AJ131,範囲CSV,21,FALSE)="","",VLOOKUP(csv!$AJ131,範囲CSV,21,FALSE)))</f>
        <v/>
      </c>
      <c r="X131" s="139" t="str">
        <f>IF($A131="","",IF(VLOOKUP(csv!$AJ131,範囲CSV,22,FALSE)="","",VLOOKUP(csv!$AJ131,範囲CSV,22,FALSE)))</f>
        <v/>
      </c>
      <c r="Y131" s="139" t="str">
        <f>IF($A131="","",IF(VLOOKUP(csv!$AJ131,範囲CSV,23,FALSE)="","",VLOOKUP(csv!$AJ131,範囲CSV,23,FALSE)))</f>
        <v/>
      </c>
      <c r="Z131" s="139" t="str">
        <f>IF($A131="","",IF(VLOOKUP(csv!$AJ131,範囲CSV,24,FALSE)="","",VLOOKUP(csv!$AJ131,範囲CSV,24,FALSE)))</f>
        <v/>
      </c>
      <c r="AA131" s="139" t="str">
        <f>IF($A131="","",IF(VLOOKUP(csv!$AJ131,範囲CSV,25,FALSE)="","",VLOOKUP(csv!$AJ131,範囲CSV,25,FALSE)))</f>
        <v/>
      </c>
      <c r="AB131" s="139" t="str">
        <f>IF($A131="","",IF(VLOOKUP(csv!$AJ131,範囲CSV,26,FALSE)="","",VLOOKUP(csv!$AJ131,範囲CSV,26,FALSE)))</f>
        <v/>
      </c>
      <c r="AC131" s="139" t="str">
        <f>IF($A131="","",IF(VLOOKUP(csv!$AJ131,範囲CSV,27,FALSE)="","",VLOOKUP(csv!$AJ131,範囲CSV,27,FALSE)))</f>
        <v/>
      </c>
      <c r="AD131" s="139" t="str">
        <f>IF($A131="","",IF(VLOOKUP(csv!$AJ131,範囲CSV,28,FALSE)="","",VLOOKUP(csv!$AJ131,範囲CSV,28,FALSE)))</f>
        <v/>
      </c>
      <c r="AE131" s="139" t="str">
        <f>IF($A131="","",IF(VLOOKUP(csv!$AJ131,範囲CSV,29,FALSE)="","",VLOOKUP(csv!$AJ131,範囲CSV,29,FALSE)))</f>
        <v/>
      </c>
      <c r="AF131" s="139" t="str">
        <f>IF($A131="","",IF(VLOOKUP(csv!$AJ131,範囲CSV,30,FALSE)="","",VLOOKUP(csv!$AJ131,範囲CSV,30,FALSE)))</f>
        <v/>
      </c>
      <c r="AG131" s="139" t="str">
        <f>IF($A131="","",IF(VLOOKUP(csv!$AJ131,範囲CSV,31,FALSE)="","",VLOOKUP(csv!$AJ131,範囲CSV,31,FALSE)))</f>
        <v/>
      </c>
      <c r="AH131" s="139" t="str">
        <f>IF($A131="","",IF(VLOOKUP(csv!$AJ131,範囲CSV,32,FALSE)="","",VLOOKUP(csv!$AJ131,範囲CSV,32,FALSE)))</f>
        <v/>
      </c>
      <c r="AI131" s="139" t="str">
        <f>IF($A131="","",IF(VLOOKUP(csv!$AJ131,範囲CSV,33,FALSE)="","",VLOOKUP(csv!$AJ131,範囲CSV,33,FALSE)))</f>
        <v/>
      </c>
      <c r="AJ131" s="139" t="str">
        <f>IF($A131="","",IF(VLOOKUP(csv!$AJ131,範囲CSV,34,FALSE)="","",VLOOKUP(csv!$AJ131,範囲CSV,34,FALSE)))</f>
        <v/>
      </c>
      <c r="AK131" s="139"/>
    </row>
    <row r="132" spans="1:37">
      <c r="A132" s="216" t="str">
        <f>IF(csv!AJ132&lt;=csv!A$401,csv!AO132,"")</f>
        <v/>
      </c>
      <c r="B132" s="216" t="str">
        <f>IF($A132="","",IF(VLOOKUP(csv!A$402,範囲CSV,2,FALSE)="","",VLOOKUP(csv!A$402,範囲CSV,2,FALSE)))</f>
        <v/>
      </c>
      <c r="C132" s="139" t="str">
        <f>IF($A132="","",IF(VLOOKUP(csv!$AJ132,範囲CSV,3,FALSE)="","",VLOOKUP(csv!$AJ132,範囲CSV,3,FALSE)))</f>
        <v/>
      </c>
      <c r="D132" s="139" t="str">
        <f>IF($A132="","",IF(VLOOKUP(csv!$AJ132,範囲CSV,4,FALSE)="","",VLOOKUP(csv!$AJ132,範囲CSV,4,FALSE)))</f>
        <v/>
      </c>
      <c r="E132" s="139" t="str">
        <f>IF($A132="","",IF(VLOOKUP(csv!$AJ132,範囲CSV,5,FALSE)="","",IF(VLOOKUP(csv!$AJ132,範囲CSV,5,FALSE)&gt;10000,"",VLOOKUP(csv!$AJ132,範囲CSV,5,FALSE))))</f>
        <v/>
      </c>
      <c r="F132" s="139" t="str">
        <f>IF($A132="","",IF(VLOOKUP(csv!$AJ132,範囲CSV,6,FALSE)="","",VLOOKUP(csv!$AJ132,範囲CSV,6,FALSE)))</f>
        <v/>
      </c>
      <c r="G132" s="139" t="str">
        <f>IF(A132="","",IF(VLOOKUP(csv!$AJ132,範囲CSV,7,FALSE)="","",VLOOKUP(csv!$AJ132,範囲CSV,7,FALSE)))</f>
        <v/>
      </c>
      <c r="H132" s="139" t="str">
        <f>IF($A132="","",IF(VLOOKUP(csv!$AJ132,範囲CSV,8,FALSE)="","",VLOOKUP(csv!$AJ132,範囲CSV,8,FALSE)))</f>
        <v/>
      </c>
      <c r="I132" s="216"/>
      <c r="J132" s="216"/>
      <c r="K132" s="139" t="str">
        <f>IF(A132="","",IF(VLOOKUP(csv!$AJ132,範囲CSV,9,FALSE)="","",VLOOKUP(csv!$AJ132,範囲CSV,9,FALSE)))</f>
        <v/>
      </c>
      <c r="L132" s="139" t="str">
        <f>IF($A132="","",IF(VLOOKUP(csv!$AJ132,範囲CSV,10,FALSE)="","",VLOOKUP(csv!$AJ132,範囲CSV,10,FALSE)))</f>
        <v/>
      </c>
      <c r="M132" s="216" t="str">
        <f t="shared" si="4"/>
        <v/>
      </c>
      <c r="N132" s="216" t="str">
        <f t="shared" si="5"/>
        <v/>
      </c>
      <c r="O132" s="139" t="str">
        <f>IF($A132="","",IF(VLOOKUP(csv!$AJ132,範囲CSV,13,FALSE)="","",VLOOKUP(csv!$AJ132,範囲CSV,13,FALSE)))</f>
        <v/>
      </c>
      <c r="P132" s="139" t="str">
        <f>IF($A132="","",IF(VLOOKUP(csv!$AJ132,範囲CSV,14,FALSE)="","",VLOOKUP(csv!$AJ132,範囲CSV,14,FALSE)))</f>
        <v/>
      </c>
      <c r="Q132" s="139" t="str">
        <f>IF($A132="","",IF(VLOOKUP(csv!$AJ132,範囲CSV,15,FALSE)="","",VLOOKUP(csv!$AJ132,範囲CSV,15,FALSE)))</f>
        <v/>
      </c>
      <c r="R132" s="139" t="str">
        <f>IF($A132="","",IF(VLOOKUP(csv!$AJ132,範囲CSV,16,FALSE)="","",VLOOKUP(csv!$AJ132,範囲CSV,16,FALSE)))</f>
        <v/>
      </c>
      <c r="S132" s="139" t="str">
        <f>IF($A132="","",IF(VLOOKUP(csv!$AJ132,範囲CSV,17,FALSE)="","",VLOOKUP(csv!$AJ132,範囲CSV,17,FALSE)))</f>
        <v/>
      </c>
      <c r="T132" s="139" t="str">
        <f>IF($A132="","",IF(VLOOKUP(csv!$AJ132,範囲CSV,18,FALSE)="","",VLOOKUP(csv!$AJ132,範囲CSV,18,FALSE)))</f>
        <v/>
      </c>
      <c r="U132" s="139" t="str">
        <f>IF($A132="","",IF(VLOOKUP(csv!$AJ132,範囲CSV,19,FALSE)="","",VLOOKUP(csv!$AJ132,範囲CSV,19,FALSE)))</f>
        <v/>
      </c>
      <c r="V132" s="139" t="str">
        <f>IF($A132="","",IF(VLOOKUP(csv!$AJ132,範囲CSV,20,FALSE)="","",VLOOKUP(csv!$AJ132,範囲CSV,20,FALSE)))</f>
        <v/>
      </c>
      <c r="W132" s="139" t="str">
        <f>IF($A132="","",IF(VLOOKUP(csv!$AJ132,範囲CSV,21,FALSE)="","",VLOOKUP(csv!$AJ132,範囲CSV,21,FALSE)))</f>
        <v/>
      </c>
      <c r="X132" s="139" t="str">
        <f>IF($A132="","",IF(VLOOKUP(csv!$AJ132,範囲CSV,22,FALSE)="","",VLOOKUP(csv!$AJ132,範囲CSV,22,FALSE)))</f>
        <v/>
      </c>
      <c r="Y132" s="139" t="str">
        <f>IF($A132="","",IF(VLOOKUP(csv!$AJ132,範囲CSV,23,FALSE)="","",VLOOKUP(csv!$AJ132,範囲CSV,23,FALSE)))</f>
        <v/>
      </c>
      <c r="Z132" s="139" t="str">
        <f>IF($A132="","",IF(VLOOKUP(csv!$AJ132,範囲CSV,24,FALSE)="","",VLOOKUP(csv!$AJ132,範囲CSV,24,FALSE)))</f>
        <v/>
      </c>
      <c r="AA132" s="139" t="str">
        <f>IF($A132="","",IF(VLOOKUP(csv!$AJ132,範囲CSV,25,FALSE)="","",VLOOKUP(csv!$AJ132,範囲CSV,25,FALSE)))</f>
        <v/>
      </c>
      <c r="AB132" s="139" t="str">
        <f>IF($A132="","",IF(VLOOKUP(csv!$AJ132,範囲CSV,26,FALSE)="","",VLOOKUP(csv!$AJ132,範囲CSV,26,FALSE)))</f>
        <v/>
      </c>
      <c r="AC132" s="139" t="str">
        <f>IF($A132="","",IF(VLOOKUP(csv!$AJ132,範囲CSV,27,FALSE)="","",VLOOKUP(csv!$AJ132,範囲CSV,27,FALSE)))</f>
        <v/>
      </c>
      <c r="AD132" s="139" t="str">
        <f>IF($A132="","",IF(VLOOKUP(csv!$AJ132,範囲CSV,28,FALSE)="","",VLOOKUP(csv!$AJ132,範囲CSV,28,FALSE)))</f>
        <v/>
      </c>
      <c r="AE132" s="139" t="str">
        <f>IF($A132="","",IF(VLOOKUP(csv!$AJ132,範囲CSV,29,FALSE)="","",VLOOKUP(csv!$AJ132,範囲CSV,29,FALSE)))</f>
        <v/>
      </c>
      <c r="AF132" s="139" t="str">
        <f>IF($A132="","",IF(VLOOKUP(csv!$AJ132,範囲CSV,30,FALSE)="","",VLOOKUP(csv!$AJ132,範囲CSV,30,FALSE)))</f>
        <v/>
      </c>
      <c r="AG132" s="139" t="str">
        <f>IF($A132="","",IF(VLOOKUP(csv!$AJ132,範囲CSV,31,FALSE)="","",VLOOKUP(csv!$AJ132,範囲CSV,31,FALSE)))</f>
        <v/>
      </c>
      <c r="AH132" s="139" t="str">
        <f>IF($A132="","",IF(VLOOKUP(csv!$AJ132,範囲CSV,32,FALSE)="","",VLOOKUP(csv!$AJ132,範囲CSV,32,FALSE)))</f>
        <v/>
      </c>
      <c r="AI132" s="139" t="str">
        <f>IF($A132="","",IF(VLOOKUP(csv!$AJ132,範囲CSV,33,FALSE)="","",VLOOKUP(csv!$AJ132,範囲CSV,33,FALSE)))</f>
        <v/>
      </c>
      <c r="AJ132" s="139" t="str">
        <f>IF($A132="","",IF(VLOOKUP(csv!$AJ132,範囲CSV,34,FALSE)="","",VLOOKUP(csv!$AJ132,範囲CSV,34,FALSE)))</f>
        <v/>
      </c>
      <c r="AK132" s="139"/>
    </row>
    <row r="133" spans="1:37">
      <c r="A133" s="216" t="str">
        <f>IF(csv!AJ133&lt;=csv!A$401,csv!AO133,"")</f>
        <v/>
      </c>
      <c r="B133" s="216" t="str">
        <f>IF($A133="","",IF(VLOOKUP(csv!A$402,範囲CSV,2,FALSE)="","",VLOOKUP(csv!A$402,範囲CSV,2,FALSE)))</f>
        <v/>
      </c>
      <c r="C133" s="139" t="str">
        <f>IF($A133="","",IF(VLOOKUP(csv!$AJ133,範囲CSV,3,FALSE)="","",VLOOKUP(csv!$AJ133,範囲CSV,3,FALSE)))</f>
        <v/>
      </c>
      <c r="D133" s="139" t="str">
        <f>IF($A133="","",IF(VLOOKUP(csv!$AJ133,範囲CSV,4,FALSE)="","",VLOOKUP(csv!$AJ133,範囲CSV,4,FALSE)))</f>
        <v/>
      </c>
      <c r="E133" s="139" t="str">
        <f>IF($A133="","",IF(VLOOKUP(csv!$AJ133,範囲CSV,5,FALSE)="","",IF(VLOOKUP(csv!$AJ133,範囲CSV,5,FALSE)&gt;10000,"",VLOOKUP(csv!$AJ133,範囲CSV,5,FALSE))))</f>
        <v/>
      </c>
      <c r="F133" s="139" t="str">
        <f>IF($A133="","",IF(VLOOKUP(csv!$AJ133,範囲CSV,6,FALSE)="","",VLOOKUP(csv!$AJ133,範囲CSV,6,FALSE)))</f>
        <v/>
      </c>
      <c r="G133" s="139" t="str">
        <f>IF(A133="","",IF(VLOOKUP(csv!$AJ133,範囲CSV,7,FALSE)="","",VLOOKUP(csv!$AJ133,範囲CSV,7,FALSE)))</f>
        <v/>
      </c>
      <c r="H133" s="139" t="str">
        <f>IF($A133="","",IF(VLOOKUP(csv!$AJ133,範囲CSV,8,FALSE)="","",VLOOKUP(csv!$AJ133,範囲CSV,8,FALSE)))</f>
        <v/>
      </c>
      <c r="I133" s="216"/>
      <c r="J133" s="216"/>
      <c r="K133" s="139" t="str">
        <f>IF(A133="","",IF(VLOOKUP(csv!$AJ133,範囲CSV,9,FALSE)="","",VLOOKUP(csv!$AJ133,範囲CSV,9,FALSE)))</f>
        <v/>
      </c>
      <c r="L133" s="139" t="str">
        <f>IF($A133="","",IF(VLOOKUP(csv!$AJ133,範囲CSV,10,FALSE)="","",VLOOKUP(csv!$AJ133,範囲CSV,10,FALSE)))</f>
        <v/>
      </c>
      <c r="M133" s="216" t="str">
        <f t="shared" si="4"/>
        <v/>
      </c>
      <c r="N133" s="216" t="str">
        <f t="shared" si="5"/>
        <v/>
      </c>
      <c r="O133" s="139" t="str">
        <f>IF($A133="","",IF(VLOOKUP(csv!$AJ133,範囲CSV,13,FALSE)="","",VLOOKUP(csv!$AJ133,範囲CSV,13,FALSE)))</f>
        <v/>
      </c>
      <c r="P133" s="139" t="str">
        <f>IF($A133="","",IF(VLOOKUP(csv!$AJ133,範囲CSV,14,FALSE)="","",VLOOKUP(csv!$AJ133,範囲CSV,14,FALSE)))</f>
        <v/>
      </c>
      <c r="Q133" s="139" t="str">
        <f>IF($A133="","",IF(VLOOKUP(csv!$AJ133,範囲CSV,15,FALSE)="","",VLOOKUP(csv!$AJ133,範囲CSV,15,FALSE)))</f>
        <v/>
      </c>
      <c r="R133" s="139" t="str">
        <f>IF($A133="","",IF(VLOOKUP(csv!$AJ133,範囲CSV,16,FALSE)="","",VLOOKUP(csv!$AJ133,範囲CSV,16,FALSE)))</f>
        <v/>
      </c>
      <c r="S133" s="139" t="str">
        <f>IF($A133="","",IF(VLOOKUP(csv!$AJ133,範囲CSV,17,FALSE)="","",VLOOKUP(csv!$AJ133,範囲CSV,17,FALSE)))</f>
        <v/>
      </c>
      <c r="T133" s="139" t="str">
        <f>IF($A133="","",IF(VLOOKUP(csv!$AJ133,範囲CSV,18,FALSE)="","",VLOOKUP(csv!$AJ133,範囲CSV,18,FALSE)))</f>
        <v/>
      </c>
      <c r="U133" s="139" t="str">
        <f>IF($A133="","",IF(VLOOKUP(csv!$AJ133,範囲CSV,19,FALSE)="","",VLOOKUP(csv!$AJ133,範囲CSV,19,FALSE)))</f>
        <v/>
      </c>
      <c r="V133" s="139" t="str">
        <f>IF($A133="","",IF(VLOOKUP(csv!$AJ133,範囲CSV,20,FALSE)="","",VLOOKUP(csv!$AJ133,範囲CSV,20,FALSE)))</f>
        <v/>
      </c>
      <c r="W133" s="139" t="str">
        <f>IF($A133="","",IF(VLOOKUP(csv!$AJ133,範囲CSV,21,FALSE)="","",VLOOKUP(csv!$AJ133,範囲CSV,21,FALSE)))</f>
        <v/>
      </c>
      <c r="X133" s="139" t="str">
        <f>IF($A133="","",IF(VLOOKUP(csv!$AJ133,範囲CSV,22,FALSE)="","",VLOOKUP(csv!$AJ133,範囲CSV,22,FALSE)))</f>
        <v/>
      </c>
      <c r="Y133" s="139" t="str">
        <f>IF($A133="","",IF(VLOOKUP(csv!$AJ133,範囲CSV,23,FALSE)="","",VLOOKUP(csv!$AJ133,範囲CSV,23,FALSE)))</f>
        <v/>
      </c>
      <c r="Z133" s="139" t="str">
        <f>IF($A133="","",IF(VLOOKUP(csv!$AJ133,範囲CSV,24,FALSE)="","",VLOOKUP(csv!$AJ133,範囲CSV,24,FALSE)))</f>
        <v/>
      </c>
      <c r="AA133" s="139" t="str">
        <f>IF($A133="","",IF(VLOOKUP(csv!$AJ133,範囲CSV,25,FALSE)="","",VLOOKUP(csv!$AJ133,範囲CSV,25,FALSE)))</f>
        <v/>
      </c>
      <c r="AB133" s="139" t="str">
        <f>IF($A133="","",IF(VLOOKUP(csv!$AJ133,範囲CSV,26,FALSE)="","",VLOOKUP(csv!$AJ133,範囲CSV,26,FALSE)))</f>
        <v/>
      </c>
      <c r="AC133" s="139" t="str">
        <f>IF($A133="","",IF(VLOOKUP(csv!$AJ133,範囲CSV,27,FALSE)="","",VLOOKUP(csv!$AJ133,範囲CSV,27,FALSE)))</f>
        <v/>
      </c>
      <c r="AD133" s="139" t="str">
        <f>IF($A133="","",IF(VLOOKUP(csv!$AJ133,範囲CSV,28,FALSE)="","",VLOOKUP(csv!$AJ133,範囲CSV,28,FALSE)))</f>
        <v/>
      </c>
      <c r="AE133" s="139" t="str">
        <f>IF($A133="","",IF(VLOOKUP(csv!$AJ133,範囲CSV,29,FALSE)="","",VLOOKUP(csv!$AJ133,範囲CSV,29,FALSE)))</f>
        <v/>
      </c>
      <c r="AF133" s="139" t="str">
        <f>IF($A133="","",IF(VLOOKUP(csv!$AJ133,範囲CSV,30,FALSE)="","",VLOOKUP(csv!$AJ133,範囲CSV,30,FALSE)))</f>
        <v/>
      </c>
      <c r="AG133" s="139" t="str">
        <f>IF($A133="","",IF(VLOOKUP(csv!$AJ133,範囲CSV,31,FALSE)="","",VLOOKUP(csv!$AJ133,範囲CSV,31,FALSE)))</f>
        <v/>
      </c>
      <c r="AH133" s="139" t="str">
        <f>IF($A133="","",IF(VLOOKUP(csv!$AJ133,範囲CSV,32,FALSE)="","",VLOOKUP(csv!$AJ133,範囲CSV,32,FALSE)))</f>
        <v/>
      </c>
      <c r="AI133" s="139" t="str">
        <f>IF($A133="","",IF(VLOOKUP(csv!$AJ133,範囲CSV,33,FALSE)="","",VLOOKUP(csv!$AJ133,範囲CSV,33,FALSE)))</f>
        <v/>
      </c>
      <c r="AJ133" s="139" t="str">
        <f>IF($A133="","",IF(VLOOKUP(csv!$AJ133,範囲CSV,34,FALSE)="","",VLOOKUP(csv!$AJ133,範囲CSV,34,FALSE)))</f>
        <v/>
      </c>
      <c r="AK133" s="139"/>
    </row>
    <row r="134" spans="1:37">
      <c r="A134" s="216" t="str">
        <f>IF(csv!AJ134&lt;=csv!A$401,csv!AO134,"")</f>
        <v/>
      </c>
      <c r="B134" s="216" t="str">
        <f>IF($A134="","",IF(VLOOKUP(csv!A$402,範囲CSV,2,FALSE)="","",VLOOKUP(csv!A$402,範囲CSV,2,FALSE)))</f>
        <v/>
      </c>
      <c r="C134" s="139" t="str">
        <f>IF($A134="","",IF(VLOOKUP(csv!$AJ134,範囲CSV,3,FALSE)="","",VLOOKUP(csv!$AJ134,範囲CSV,3,FALSE)))</f>
        <v/>
      </c>
      <c r="D134" s="139" t="str">
        <f>IF($A134="","",IF(VLOOKUP(csv!$AJ134,範囲CSV,4,FALSE)="","",VLOOKUP(csv!$AJ134,範囲CSV,4,FALSE)))</f>
        <v/>
      </c>
      <c r="E134" s="139" t="str">
        <f>IF($A134="","",IF(VLOOKUP(csv!$AJ134,範囲CSV,5,FALSE)="","",IF(VLOOKUP(csv!$AJ134,範囲CSV,5,FALSE)&gt;10000,"",VLOOKUP(csv!$AJ134,範囲CSV,5,FALSE))))</f>
        <v/>
      </c>
      <c r="F134" s="139" t="str">
        <f>IF($A134="","",IF(VLOOKUP(csv!$AJ134,範囲CSV,6,FALSE)="","",VLOOKUP(csv!$AJ134,範囲CSV,6,FALSE)))</f>
        <v/>
      </c>
      <c r="G134" s="139" t="str">
        <f>IF(A134="","",IF(VLOOKUP(csv!$AJ134,範囲CSV,7,FALSE)="","",VLOOKUP(csv!$AJ134,範囲CSV,7,FALSE)))</f>
        <v/>
      </c>
      <c r="H134" s="139" t="str">
        <f>IF($A134="","",IF(VLOOKUP(csv!$AJ134,範囲CSV,8,FALSE)="","",VLOOKUP(csv!$AJ134,範囲CSV,8,FALSE)))</f>
        <v/>
      </c>
      <c r="I134" s="216"/>
      <c r="J134" s="216"/>
      <c r="K134" s="139" t="str">
        <f>IF(A134="","",IF(VLOOKUP(csv!$AJ134,範囲CSV,9,FALSE)="","",VLOOKUP(csv!$AJ134,範囲CSV,9,FALSE)))</f>
        <v/>
      </c>
      <c r="L134" s="139" t="str">
        <f>IF($A134="","",IF(VLOOKUP(csv!$AJ134,範囲CSV,10,FALSE)="","",VLOOKUP(csv!$AJ134,範囲CSV,10,FALSE)))</f>
        <v/>
      </c>
      <c r="M134" s="216" t="str">
        <f t="shared" si="4"/>
        <v/>
      </c>
      <c r="N134" s="216" t="str">
        <f t="shared" si="5"/>
        <v/>
      </c>
      <c r="O134" s="139" t="str">
        <f>IF($A134="","",IF(VLOOKUP(csv!$AJ134,範囲CSV,13,FALSE)="","",VLOOKUP(csv!$AJ134,範囲CSV,13,FALSE)))</f>
        <v/>
      </c>
      <c r="P134" s="139" t="str">
        <f>IF($A134="","",IF(VLOOKUP(csv!$AJ134,範囲CSV,14,FALSE)="","",VLOOKUP(csv!$AJ134,範囲CSV,14,FALSE)))</f>
        <v/>
      </c>
      <c r="Q134" s="139" t="str">
        <f>IF($A134="","",IF(VLOOKUP(csv!$AJ134,範囲CSV,15,FALSE)="","",VLOOKUP(csv!$AJ134,範囲CSV,15,FALSE)))</f>
        <v/>
      </c>
      <c r="R134" s="139" t="str">
        <f>IF($A134="","",IF(VLOOKUP(csv!$AJ134,範囲CSV,16,FALSE)="","",VLOOKUP(csv!$AJ134,範囲CSV,16,FALSE)))</f>
        <v/>
      </c>
      <c r="S134" s="139" t="str">
        <f>IF($A134="","",IF(VLOOKUP(csv!$AJ134,範囲CSV,17,FALSE)="","",VLOOKUP(csv!$AJ134,範囲CSV,17,FALSE)))</f>
        <v/>
      </c>
      <c r="T134" s="139" t="str">
        <f>IF($A134="","",IF(VLOOKUP(csv!$AJ134,範囲CSV,18,FALSE)="","",VLOOKUP(csv!$AJ134,範囲CSV,18,FALSE)))</f>
        <v/>
      </c>
      <c r="U134" s="139" t="str">
        <f>IF($A134="","",IF(VLOOKUP(csv!$AJ134,範囲CSV,19,FALSE)="","",VLOOKUP(csv!$AJ134,範囲CSV,19,FALSE)))</f>
        <v/>
      </c>
      <c r="V134" s="139" t="str">
        <f>IF($A134="","",IF(VLOOKUP(csv!$AJ134,範囲CSV,20,FALSE)="","",VLOOKUP(csv!$AJ134,範囲CSV,20,FALSE)))</f>
        <v/>
      </c>
      <c r="W134" s="139" t="str">
        <f>IF($A134="","",IF(VLOOKUP(csv!$AJ134,範囲CSV,21,FALSE)="","",VLOOKUP(csv!$AJ134,範囲CSV,21,FALSE)))</f>
        <v/>
      </c>
      <c r="X134" s="139" t="str">
        <f>IF($A134="","",IF(VLOOKUP(csv!$AJ134,範囲CSV,22,FALSE)="","",VLOOKUP(csv!$AJ134,範囲CSV,22,FALSE)))</f>
        <v/>
      </c>
      <c r="Y134" s="139" t="str">
        <f>IF($A134="","",IF(VLOOKUP(csv!$AJ134,範囲CSV,23,FALSE)="","",VLOOKUP(csv!$AJ134,範囲CSV,23,FALSE)))</f>
        <v/>
      </c>
      <c r="Z134" s="139" t="str">
        <f>IF($A134="","",IF(VLOOKUP(csv!$AJ134,範囲CSV,24,FALSE)="","",VLOOKUP(csv!$AJ134,範囲CSV,24,FALSE)))</f>
        <v/>
      </c>
      <c r="AA134" s="139" t="str">
        <f>IF($A134="","",IF(VLOOKUP(csv!$AJ134,範囲CSV,25,FALSE)="","",VLOOKUP(csv!$AJ134,範囲CSV,25,FALSE)))</f>
        <v/>
      </c>
      <c r="AB134" s="139" t="str">
        <f>IF($A134="","",IF(VLOOKUP(csv!$AJ134,範囲CSV,26,FALSE)="","",VLOOKUP(csv!$AJ134,範囲CSV,26,FALSE)))</f>
        <v/>
      </c>
      <c r="AC134" s="139" t="str">
        <f>IF($A134="","",IF(VLOOKUP(csv!$AJ134,範囲CSV,27,FALSE)="","",VLOOKUP(csv!$AJ134,範囲CSV,27,FALSE)))</f>
        <v/>
      </c>
      <c r="AD134" s="139" t="str">
        <f>IF($A134="","",IF(VLOOKUP(csv!$AJ134,範囲CSV,28,FALSE)="","",VLOOKUP(csv!$AJ134,範囲CSV,28,FALSE)))</f>
        <v/>
      </c>
      <c r="AE134" s="139" t="str">
        <f>IF($A134="","",IF(VLOOKUP(csv!$AJ134,範囲CSV,29,FALSE)="","",VLOOKUP(csv!$AJ134,範囲CSV,29,FALSE)))</f>
        <v/>
      </c>
      <c r="AF134" s="139" t="str">
        <f>IF($A134="","",IF(VLOOKUP(csv!$AJ134,範囲CSV,30,FALSE)="","",VLOOKUP(csv!$AJ134,範囲CSV,30,FALSE)))</f>
        <v/>
      </c>
      <c r="AG134" s="139" t="str">
        <f>IF($A134="","",IF(VLOOKUP(csv!$AJ134,範囲CSV,31,FALSE)="","",VLOOKUP(csv!$AJ134,範囲CSV,31,FALSE)))</f>
        <v/>
      </c>
      <c r="AH134" s="139" t="str">
        <f>IF($A134="","",IF(VLOOKUP(csv!$AJ134,範囲CSV,32,FALSE)="","",VLOOKUP(csv!$AJ134,範囲CSV,32,FALSE)))</f>
        <v/>
      </c>
      <c r="AI134" s="139" t="str">
        <f>IF($A134="","",IF(VLOOKUP(csv!$AJ134,範囲CSV,33,FALSE)="","",VLOOKUP(csv!$AJ134,範囲CSV,33,FALSE)))</f>
        <v/>
      </c>
      <c r="AJ134" s="139" t="str">
        <f>IF($A134="","",IF(VLOOKUP(csv!$AJ134,範囲CSV,34,FALSE)="","",VLOOKUP(csv!$AJ134,範囲CSV,34,FALSE)))</f>
        <v/>
      </c>
      <c r="AK134" s="139"/>
    </row>
    <row r="135" spans="1:37">
      <c r="A135" s="216" t="str">
        <f>IF(csv!AJ135&lt;=csv!A$401,csv!AO135,"")</f>
        <v/>
      </c>
      <c r="B135" s="216" t="str">
        <f>IF($A135="","",IF(VLOOKUP(csv!A$402,範囲CSV,2,FALSE)="","",VLOOKUP(csv!A$402,範囲CSV,2,FALSE)))</f>
        <v/>
      </c>
      <c r="C135" s="139" t="str">
        <f>IF($A135="","",IF(VLOOKUP(csv!$AJ135,範囲CSV,3,FALSE)="","",VLOOKUP(csv!$AJ135,範囲CSV,3,FALSE)))</f>
        <v/>
      </c>
      <c r="D135" s="139" t="str">
        <f>IF($A135="","",IF(VLOOKUP(csv!$AJ135,範囲CSV,4,FALSE)="","",VLOOKUP(csv!$AJ135,範囲CSV,4,FALSE)))</f>
        <v/>
      </c>
      <c r="E135" s="139" t="str">
        <f>IF($A135="","",IF(VLOOKUP(csv!$AJ135,範囲CSV,5,FALSE)="","",IF(VLOOKUP(csv!$AJ135,範囲CSV,5,FALSE)&gt;10000,"",VLOOKUP(csv!$AJ135,範囲CSV,5,FALSE))))</f>
        <v/>
      </c>
      <c r="F135" s="139" t="str">
        <f>IF($A135="","",IF(VLOOKUP(csv!$AJ135,範囲CSV,6,FALSE)="","",VLOOKUP(csv!$AJ135,範囲CSV,6,FALSE)))</f>
        <v/>
      </c>
      <c r="G135" s="139" t="str">
        <f>IF(A135="","",IF(VLOOKUP(csv!$AJ135,範囲CSV,7,FALSE)="","",VLOOKUP(csv!$AJ135,範囲CSV,7,FALSE)))</f>
        <v/>
      </c>
      <c r="H135" s="139" t="str">
        <f>IF($A135="","",IF(VLOOKUP(csv!$AJ135,範囲CSV,8,FALSE)="","",VLOOKUP(csv!$AJ135,範囲CSV,8,FALSE)))</f>
        <v/>
      </c>
      <c r="I135" s="216"/>
      <c r="J135" s="216"/>
      <c r="K135" s="139" t="str">
        <f>IF(A135="","",IF(VLOOKUP(csv!$AJ135,範囲CSV,9,FALSE)="","",VLOOKUP(csv!$AJ135,範囲CSV,9,FALSE)))</f>
        <v/>
      </c>
      <c r="L135" s="139" t="str">
        <f>IF($A135="","",IF(VLOOKUP(csv!$AJ135,範囲CSV,10,FALSE)="","",VLOOKUP(csv!$AJ135,範囲CSV,10,FALSE)))</f>
        <v/>
      </c>
      <c r="M135" s="216" t="str">
        <f t="shared" si="4"/>
        <v/>
      </c>
      <c r="N135" s="216" t="str">
        <f t="shared" si="5"/>
        <v/>
      </c>
      <c r="O135" s="139" t="str">
        <f>IF($A135="","",IF(VLOOKUP(csv!$AJ135,範囲CSV,13,FALSE)="","",VLOOKUP(csv!$AJ135,範囲CSV,13,FALSE)))</f>
        <v/>
      </c>
      <c r="P135" s="139" t="str">
        <f>IF($A135="","",IF(VLOOKUP(csv!$AJ135,範囲CSV,14,FALSE)="","",VLOOKUP(csv!$AJ135,範囲CSV,14,FALSE)))</f>
        <v/>
      </c>
      <c r="Q135" s="139" t="str">
        <f>IF($A135="","",IF(VLOOKUP(csv!$AJ135,範囲CSV,15,FALSE)="","",VLOOKUP(csv!$AJ135,範囲CSV,15,FALSE)))</f>
        <v/>
      </c>
      <c r="R135" s="139" t="str">
        <f>IF($A135="","",IF(VLOOKUP(csv!$AJ135,範囲CSV,16,FALSE)="","",VLOOKUP(csv!$AJ135,範囲CSV,16,FALSE)))</f>
        <v/>
      </c>
      <c r="S135" s="139" t="str">
        <f>IF($A135="","",IF(VLOOKUP(csv!$AJ135,範囲CSV,17,FALSE)="","",VLOOKUP(csv!$AJ135,範囲CSV,17,FALSE)))</f>
        <v/>
      </c>
      <c r="T135" s="139" t="str">
        <f>IF($A135="","",IF(VLOOKUP(csv!$AJ135,範囲CSV,18,FALSE)="","",VLOOKUP(csv!$AJ135,範囲CSV,18,FALSE)))</f>
        <v/>
      </c>
      <c r="U135" s="139" t="str">
        <f>IF($A135="","",IF(VLOOKUP(csv!$AJ135,範囲CSV,19,FALSE)="","",VLOOKUP(csv!$AJ135,範囲CSV,19,FALSE)))</f>
        <v/>
      </c>
      <c r="V135" s="139" t="str">
        <f>IF($A135="","",IF(VLOOKUP(csv!$AJ135,範囲CSV,20,FALSE)="","",VLOOKUP(csv!$AJ135,範囲CSV,20,FALSE)))</f>
        <v/>
      </c>
      <c r="W135" s="139" t="str">
        <f>IF($A135="","",IF(VLOOKUP(csv!$AJ135,範囲CSV,21,FALSE)="","",VLOOKUP(csv!$AJ135,範囲CSV,21,FALSE)))</f>
        <v/>
      </c>
      <c r="X135" s="139" t="str">
        <f>IF($A135="","",IF(VLOOKUP(csv!$AJ135,範囲CSV,22,FALSE)="","",VLOOKUP(csv!$AJ135,範囲CSV,22,FALSE)))</f>
        <v/>
      </c>
      <c r="Y135" s="139" t="str">
        <f>IF($A135="","",IF(VLOOKUP(csv!$AJ135,範囲CSV,23,FALSE)="","",VLOOKUP(csv!$AJ135,範囲CSV,23,FALSE)))</f>
        <v/>
      </c>
      <c r="Z135" s="139" t="str">
        <f>IF($A135="","",IF(VLOOKUP(csv!$AJ135,範囲CSV,24,FALSE)="","",VLOOKUP(csv!$AJ135,範囲CSV,24,FALSE)))</f>
        <v/>
      </c>
      <c r="AA135" s="139" t="str">
        <f>IF($A135="","",IF(VLOOKUP(csv!$AJ135,範囲CSV,25,FALSE)="","",VLOOKUP(csv!$AJ135,範囲CSV,25,FALSE)))</f>
        <v/>
      </c>
      <c r="AB135" s="139" t="str">
        <f>IF($A135="","",IF(VLOOKUP(csv!$AJ135,範囲CSV,26,FALSE)="","",VLOOKUP(csv!$AJ135,範囲CSV,26,FALSE)))</f>
        <v/>
      </c>
      <c r="AC135" s="139" t="str">
        <f>IF($A135="","",IF(VLOOKUP(csv!$AJ135,範囲CSV,27,FALSE)="","",VLOOKUP(csv!$AJ135,範囲CSV,27,FALSE)))</f>
        <v/>
      </c>
      <c r="AD135" s="139" t="str">
        <f>IF($A135="","",IF(VLOOKUP(csv!$AJ135,範囲CSV,28,FALSE)="","",VLOOKUP(csv!$AJ135,範囲CSV,28,FALSE)))</f>
        <v/>
      </c>
      <c r="AE135" s="139" t="str">
        <f>IF($A135="","",IF(VLOOKUP(csv!$AJ135,範囲CSV,29,FALSE)="","",VLOOKUP(csv!$AJ135,範囲CSV,29,FALSE)))</f>
        <v/>
      </c>
      <c r="AF135" s="139" t="str">
        <f>IF($A135="","",IF(VLOOKUP(csv!$AJ135,範囲CSV,30,FALSE)="","",VLOOKUP(csv!$AJ135,範囲CSV,30,FALSE)))</f>
        <v/>
      </c>
      <c r="AG135" s="139" t="str">
        <f>IF($A135="","",IF(VLOOKUP(csv!$AJ135,範囲CSV,31,FALSE)="","",VLOOKUP(csv!$AJ135,範囲CSV,31,FALSE)))</f>
        <v/>
      </c>
      <c r="AH135" s="139" t="str">
        <f>IF($A135="","",IF(VLOOKUP(csv!$AJ135,範囲CSV,32,FALSE)="","",VLOOKUP(csv!$AJ135,範囲CSV,32,FALSE)))</f>
        <v/>
      </c>
      <c r="AI135" s="139" t="str">
        <f>IF($A135="","",IF(VLOOKUP(csv!$AJ135,範囲CSV,33,FALSE)="","",VLOOKUP(csv!$AJ135,範囲CSV,33,FALSE)))</f>
        <v/>
      </c>
      <c r="AJ135" s="139" t="str">
        <f>IF($A135="","",IF(VLOOKUP(csv!$AJ135,範囲CSV,34,FALSE)="","",VLOOKUP(csv!$AJ135,範囲CSV,34,FALSE)))</f>
        <v/>
      </c>
      <c r="AK135" s="139"/>
    </row>
    <row r="136" spans="1:37">
      <c r="A136" s="216" t="str">
        <f>IF(csv!AJ136&lt;=csv!A$401,csv!AO136,"")</f>
        <v/>
      </c>
      <c r="B136" s="216" t="str">
        <f>IF($A136="","",IF(VLOOKUP(csv!A$402,範囲CSV,2,FALSE)="","",VLOOKUP(csv!A$402,範囲CSV,2,FALSE)))</f>
        <v/>
      </c>
      <c r="C136" s="139" t="str">
        <f>IF($A136="","",IF(VLOOKUP(csv!$AJ136,範囲CSV,3,FALSE)="","",VLOOKUP(csv!$AJ136,範囲CSV,3,FALSE)))</f>
        <v/>
      </c>
      <c r="D136" s="139" t="str">
        <f>IF($A136="","",IF(VLOOKUP(csv!$AJ136,範囲CSV,4,FALSE)="","",VLOOKUP(csv!$AJ136,範囲CSV,4,FALSE)))</f>
        <v/>
      </c>
      <c r="E136" s="139" t="str">
        <f>IF($A136="","",IF(VLOOKUP(csv!$AJ136,範囲CSV,5,FALSE)="","",IF(VLOOKUP(csv!$AJ136,範囲CSV,5,FALSE)&gt;10000,"",VLOOKUP(csv!$AJ136,範囲CSV,5,FALSE))))</f>
        <v/>
      </c>
      <c r="F136" s="139" t="str">
        <f>IF($A136="","",IF(VLOOKUP(csv!$AJ136,範囲CSV,6,FALSE)="","",VLOOKUP(csv!$AJ136,範囲CSV,6,FALSE)))</f>
        <v/>
      </c>
      <c r="G136" s="139" t="str">
        <f>IF(A136="","",IF(VLOOKUP(csv!$AJ136,範囲CSV,7,FALSE)="","",VLOOKUP(csv!$AJ136,範囲CSV,7,FALSE)))</f>
        <v/>
      </c>
      <c r="H136" s="139" t="str">
        <f>IF($A136="","",IF(VLOOKUP(csv!$AJ136,範囲CSV,8,FALSE)="","",VLOOKUP(csv!$AJ136,範囲CSV,8,FALSE)))</f>
        <v/>
      </c>
      <c r="I136" s="216"/>
      <c r="J136" s="216"/>
      <c r="K136" s="139" t="str">
        <f>IF(A136="","",IF(VLOOKUP(csv!$AJ136,範囲CSV,9,FALSE)="","",VLOOKUP(csv!$AJ136,範囲CSV,9,FALSE)))</f>
        <v/>
      </c>
      <c r="L136" s="139" t="str">
        <f>IF($A136="","",IF(VLOOKUP(csv!$AJ136,範囲CSV,10,FALSE)="","",VLOOKUP(csv!$AJ136,範囲CSV,10,FALSE)))</f>
        <v/>
      </c>
      <c r="M136" s="216" t="str">
        <f t="shared" si="4"/>
        <v/>
      </c>
      <c r="N136" s="216" t="str">
        <f t="shared" si="5"/>
        <v/>
      </c>
      <c r="O136" s="139" t="str">
        <f>IF($A136="","",IF(VLOOKUP(csv!$AJ136,範囲CSV,13,FALSE)="","",VLOOKUP(csv!$AJ136,範囲CSV,13,FALSE)))</f>
        <v/>
      </c>
      <c r="P136" s="139" t="str">
        <f>IF($A136="","",IF(VLOOKUP(csv!$AJ136,範囲CSV,14,FALSE)="","",VLOOKUP(csv!$AJ136,範囲CSV,14,FALSE)))</f>
        <v/>
      </c>
      <c r="Q136" s="139" t="str">
        <f>IF($A136="","",IF(VLOOKUP(csv!$AJ136,範囲CSV,15,FALSE)="","",VLOOKUP(csv!$AJ136,範囲CSV,15,FALSE)))</f>
        <v/>
      </c>
      <c r="R136" s="139" t="str">
        <f>IF($A136="","",IF(VLOOKUP(csv!$AJ136,範囲CSV,16,FALSE)="","",VLOOKUP(csv!$AJ136,範囲CSV,16,FALSE)))</f>
        <v/>
      </c>
      <c r="S136" s="139" t="str">
        <f>IF($A136="","",IF(VLOOKUP(csv!$AJ136,範囲CSV,17,FALSE)="","",VLOOKUP(csv!$AJ136,範囲CSV,17,FALSE)))</f>
        <v/>
      </c>
      <c r="T136" s="139" t="str">
        <f>IF($A136="","",IF(VLOOKUP(csv!$AJ136,範囲CSV,18,FALSE)="","",VLOOKUP(csv!$AJ136,範囲CSV,18,FALSE)))</f>
        <v/>
      </c>
      <c r="U136" s="139" t="str">
        <f>IF($A136="","",IF(VLOOKUP(csv!$AJ136,範囲CSV,19,FALSE)="","",VLOOKUP(csv!$AJ136,範囲CSV,19,FALSE)))</f>
        <v/>
      </c>
      <c r="V136" s="139" t="str">
        <f>IF($A136="","",IF(VLOOKUP(csv!$AJ136,範囲CSV,20,FALSE)="","",VLOOKUP(csv!$AJ136,範囲CSV,20,FALSE)))</f>
        <v/>
      </c>
      <c r="W136" s="139" t="str">
        <f>IF($A136="","",IF(VLOOKUP(csv!$AJ136,範囲CSV,21,FALSE)="","",VLOOKUP(csv!$AJ136,範囲CSV,21,FALSE)))</f>
        <v/>
      </c>
      <c r="X136" s="139" t="str">
        <f>IF($A136="","",IF(VLOOKUP(csv!$AJ136,範囲CSV,22,FALSE)="","",VLOOKUP(csv!$AJ136,範囲CSV,22,FALSE)))</f>
        <v/>
      </c>
      <c r="Y136" s="139" t="str">
        <f>IF($A136="","",IF(VLOOKUP(csv!$AJ136,範囲CSV,23,FALSE)="","",VLOOKUP(csv!$AJ136,範囲CSV,23,FALSE)))</f>
        <v/>
      </c>
      <c r="Z136" s="139" t="str">
        <f>IF($A136="","",IF(VLOOKUP(csv!$AJ136,範囲CSV,24,FALSE)="","",VLOOKUP(csv!$AJ136,範囲CSV,24,FALSE)))</f>
        <v/>
      </c>
      <c r="AA136" s="139" t="str">
        <f>IF($A136="","",IF(VLOOKUP(csv!$AJ136,範囲CSV,25,FALSE)="","",VLOOKUP(csv!$AJ136,範囲CSV,25,FALSE)))</f>
        <v/>
      </c>
      <c r="AB136" s="139" t="str">
        <f>IF($A136="","",IF(VLOOKUP(csv!$AJ136,範囲CSV,26,FALSE)="","",VLOOKUP(csv!$AJ136,範囲CSV,26,FALSE)))</f>
        <v/>
      </c>
      <c r="AC136" s="139" t="str">
        <f>IF($A136="","",IF(VLOOKUP(csv!$AJ136,範囲CSV,27,FALSE)="","",VLOOKUP(csv!$AJ136,範囲CSV,27,FALSE)))</f>
        <v/>
      </c>
      <c r="AD136" s="139" t="str">
        <f>IF($A136="","",IF(VLOOKUP(csv!$AJ136,範囲CSV,28,FALSE)="","",VLOOKUP(csv!$AJ136,範囲CSV,28,FALSE)))</f>
        <v/>
      </c>
      <c r="AE136" s="139" t="str">
        <f>IF($A136="","",IF(VLOOKUP(csv!$AJ136,範囲CSV,29,FALSE)="","",VLOOKUP(csv!$AJ136,範囲CSV,29,FALSE)))</f>
        <v/>
      </c>
      <c r="AF136" s="139" t="str">
        <f>IF($A136="","",IF(VLOOKUP(csv!$AJ136,範囲CSV,30,FALSE)="","",VLOOKUP(csv!$AJ136,範囲CSV,30,FALSE)))</f>
        <v/>
      </c>
      <c r="AG136" s="139" t="str">
        <f>IF($A136="","",IF(VLOOKUP(csv!$AJ136,範囲CSV,31,FALSE)="","",VLOOKUP(csv!$AJ136,範囲CSV,31,FALSE)))</f>
        <v/>
      </c>
      <c r="AH136" s="139" t="str">
        <f>IF($A136="","",IF(VLOOKUP(csv!$AJ136,範囲CSV,32,FALSE)="","",VLOOKUP(csv!$AJ136,範囲CSV,32,FALSE)))</f>
        <v/>
      </c>
      <c r="AI136" s="139" t="str">
        <f>IF($A136="","",IF(VLOOKUP(csv!$AJ136,範囲CSV,33,FALSE)="","",VLOOKUP(csv!$AJ136,範囲CSV,33,FALSE)))</f>
        <v/>
      </c>
      <c r="AJ136" s="139" t="str">
        <f>IF($A136="","",IF(VLOOKUP(csv!$AJ136,範囲CSV,34,FALSE)="","",VLOOKUP(csv!$AJ136,範囲CSV,34,FALSE)))</f>
        <v/>
      </c>
      <c r="AK136" s="139"/>
    </row>
    <row r="137" spans="1:37">
      <c r="A137" s="216" t="str">
        <f>IF(csv!AJ137&lt;=csv!A$401,csv!AO137,"")</f>
        <v/>
      </c>
      <c r="B137" s="216" t="str">
        <f>IF($A137="","",IF(VLOOKUP(csv!A$402,範囲CSV,2,FALSE)="","",VLOOKUP(csv!A$402,範囲CSV,2,FALSE)))</f>
        <v/>
      </c>
      <c r="C137" s="139" t="str">
        <f>IF($A137="","",IF(VLOOKUP(csv!$AJ137,範囲CSV,3,FALSE)="","",VLOOKUP(csv!$AJ137,範囲CSV,3,FALSE)))</f>
        <v/>
      </c>
      <c r="D137" s="139" t="str">
        <f>IF($A137="","",IF(VLOOKUP(csv!$AJ137,範囲CSV,4,FALSE)="","",VLOOKUP(csv!$AJ137,範囲CSV,4,FALSE)))</f>
        <v/>
      </c>
      <c r="E137" s="139" t="str">
        <f>IF($A137="","",IF(VLOOKUP(csv!$AJ137,範囲CSV,5,FALSE)="","",IF(VLOOKUP(csv!$AJ137,範囲CSV,5,FALSE)&gt;10000,"",VLOOKUP(csv!$AJ137,範囲CSV,5,FALSE))))</f>
        <v/>
      </c>
      <c r="F137" s="139" t="str">
        <f>IF($A137="","",IF(VLOOKUP(csv!$AJ137,範囲CSV,6,FALSE)="","",VLOOKUP(csv!$AJ137,範囲CSV,6,FALSE)))</f>
        <v/>
      </c>
      <c r="G137" s="139" t="str">
        <f>IF(A137="","",IF(VLOOKUP(csv!$AJ137,範囲CSV,7,FALSE)="","",VLOOKUP(csv!$AJ137,範囲CSV,7,FALSE)))</f>
        <v/>
      </c>
      <c r="H137" s="139" t="str">
        <f>IF($A137="","",IF(VLOOKUP(csv!$AJ137,範囲CSV,8,FALSE)="","",VLOOKUP(csv!$AJ137,範囲CSV,8,FALSE)))</f>
        <v/>
      </c>
      <c r="I137" s="216"/>
      <c r="J137" s="216"/>
      <c r="K137" s="139" t="str">
        <f>IF(A137="","",IF(VLOOKUP(csv!$AJ137,範囲CSV,9,FALSE)="","",VLOOKUP(csv!$AJ137,範囲CSV,9,FALSE)))</f>
        <v/>
      </c>
      <c r="L137" s="139" t="str">
        <f>IF($A137="","",IF(VLOOKUP(csv!$AJ137,範囲CSV,10,FALSE)="","",VLOOKUP(csv!$AJ137,範囲CSV,10,FALSE)))</f>
        <v/>
      </c>
      <c r="M137" s="216" t="str">
        <f t="shared" si="4"/>
        <v/>
      </c>
      <c r="N137" s="216" t="str">
        <f t="shared" si="5"/>
        <v/>
      </c>
      <c r="O137" s="139" t="str">
        <f>IF($A137="","",IF(VLOOKUP(csv!$AJ137,範囲CSV,13,FALSE)="","",VLOOKUP(csv!$AJ137,範囲CSV,13,FALSE)))</f>
        <v/>
      </c>
      <c r="P137" s="139" t="str">
        <f>IF($A137="","",IF(VLOOKUP(csv!$AJ137,範囲CSV,14,FALSE)="","",VLOOKUP(csv!$AJ137,範囲CSV,14,FALSE)))</f>
        <v/>
      </c>
      <c r="Q137" s="139" t="str">
        <f>IF($A137="","",IF(VLOOKUP(csv!$AJ137,範囲CSV,15,FALSE)="","",VLOOKUP(csv!$AJ137,範囲CSV,15,FALSE)))</f>
        <v/>
      </c>
      <c r="R137" s="139" t="str">
        <f>IF($A137="","",IF(VLOOKUP(csv!$AJ137,範囲CSV,16,FALSE)="","",VLOOKUP(csv!$AJ137,範囲CSV,16,FALSE)))</f>
        <v/>
      </c>
      <c r="S137" s="139" t="str">
        <f>IF($A137="","",IF(VLOOKUP(csv!$AJ137,範囲CSV,17,FALSE)="","",VLOOKUP(csv!$AJ137,範囲CSV,17,FALSE)))</f>
        <v/>
      </c>
      <c r="T137" s="139" t="str">
        <f>IF($A137="","",IF(VLOOKUP(csv!$AJ137,範囲CSV,18,FALSE)="","",VLOOKUP(csv!$AJ137,範囲CSV,18,FALSE)))</f>
        <v/>
      </c>
      <c r="U137" s="139" t="str">
        <f>IF($A137="","",IF(VLOOKUP(csv!$AJ137,範囲CSV,19,FALSE)="","",VLOOKUP(csv!$AJ137,範囲CSV,19,FALSE)))</f>
        <v/>
      </c>
      <c r="V137" s="139" t="str">
        <f>IF($A137="","",IF(VLOOKUP(csv!$AJ137,範囲CSV,20,FALSE)="","",VLOOKUP(csv!$AJ137,範囲CSV,20,FALSE)))</f>
        <v/>
      </c>
      <c r="W137" s="139" t="str">
        <f>IF($A137="","",IF(VLOOKUP(csv!$AJ137,範囲CSV,21,FALSE)="","",VLOOKUP(csv!$AJ137,範囲CSV,21,FALSE)))</f>
        <v/>
      </c>
      <c r="X137" s="139" t="str">
        <f>IF($A137="","",IF(VLOOKUP(csv!$AJ137,範囲CSV,22,FALSE)="","",VLOOKUP(csv!$AJ137,範囲CSV,22,FALSE)))</f>
        <v/>
      </c>
      <c r="Y137" s="139" t="str">
        <f>IF($A137="","",IF(VLOOKUP(csv!$AJ137,範囲CSV,23,FALSE)="","",VLOOKUP(csv!$AJ137,範囲CSV,23,FALSE)))</f>
        <v/>
      </c>
      <c r="Z137" s="139" t="str">
        <f>IF($A137="","",IF(VLOOKUP(csv!$AJ137,範囲CSV,24,FALSE)="","",VLOOKUP(csv!$AJ137,範囲CSV,24,FALSE)))</f>
        <v/>
      </c>
      <c r="AA137" s="139" t="str">
        <f>IF($A137="","",IF(VLOOKUP(csv!$AJ137,範囲CSV,25,FALSE)="","",VLOOKUP(csv!$AJ137,範囲CSV,25,FALSE)))</f>
        <v/>
      </c>
      <c r="AB137" s="139" t="str">
        <f>IF($A137="","",IF(VLOOKUP(csv!$AJ137,範囲CSV,26,FALSE)="","",VLOOKUP(csv!$AJ137,範囲CSV,26,FALSE)))</f>
        <v/>
      </c>
      <c r="AC137" s="139" t="str">
        <f>IF($A137="","",IF(VLOOKUP(csv!$AJ137,範囲CSV,27,FALSE)="","",VLOOKUP(csv!$AJ137,範囲CSV,27,FALSE)))</f>
        <v/>
      </c>
      <c r="AD137" s="139" t="str">
        <f>IF($A137="","",IF(VLOOKUP(csv!$AJ137,範囲CSV,28,FALSE)="","",VLOOKUP(csv!$AJ137,範囲CSV,28,FALSE)))</f>
        <v/>
      </c>
      <c r="AE137" s="139" t="str">
        <f>IF($A137="","",IF(VLOOKUP(csv!$AJ137,範囲CSV,29,FALSE)="","",VLOOKUP(csv!$AJ137,範囲CSV,29,FALSE)))</f>
        <v/>
      </c>
      <c r="AF137" s="139" t="str">
        <f>IF($A137="","",IF(VLOOKUP(csv!$AJ137,範囲CSV,30,FALSE)="","",VLOOKUP(csv!$AJ137,範囲CSV,30,FALSE)))</f>
        <v/>
      </c>
      <c r="AG137" s="139" t="str">
        <f>IF($A137="","",IF(VLOOKUP(csv!$AJ137,範囲CSV,31,FALSE)="","",VLOOKUP(csv!$AJ137,範囲CSV,31,FALSE)))</f>
        <v/>
      </c>
      <c r="AH137" s="139" t="str">
        <f>IF($A137="","",IF(VLOOKUP(csv!$AJ137,範囲CSV,32,FALSE)="","",VLOOKUP(csv!$AJ137,範囲CSV,32,FALSE)))</f>
        <v/>
      </c>
      <c r="AI137" s="139" t="str">
        <f>IF($A137="","",IF(VLOOKUP(csv!$AJ137,範囲CSV,33,FALSE)="","",VLOOKUP(csv!$AJ137,範囲CSV,33,FALSE)))</f>
        <v/>
      </c>
      <c r="AJ137" s="139" t="str">
        <f>IF($A137="","",IF(VLOOKUP(csv!$AJ137,範囲CSV,34,FALSE)="","",VLOOKUP(csv!$AJ137,範囲CSV,34,FALSE)))</f>
        <v/>
      </c>
      <c r="AK137" s="139"/>
    </row>
    <row r="138" spans="1:37">
      <c r="A138" s="216" t="str">
        <f>IF(csv!AJ138&lt;=csv!A$401,csv!AO138,"")</f>
        <v/>
      </c>
      <c r="B138" s="216" t="str">
        <f>IF($A138="","",IF(VLOOKUP(csv!A$402,範囲CSV,2,FALSE)="","",VLOOKUP(csv!A$402,範囲CSV,2,FALSE)))</f>
        <v/>
      </c>
      <c r="C138" s="139" t="str">
        <f>IF($A138="","",IF(VLOOKUP(csv!$AJ138,範囲CSV,3,FALSE)="","",VLOOKUP(csv!$AJ138,範囲CSV,3,FALSE)))</f>
        <v/>
      </c>
      <c r="D138" s="139" t="str">
        <f>IF($A138="","",IF(VLOOKUP(csv!$AJ138,範囲CSV,4,FALSE)="","",VLOOKUP(csv!$AJ138,範囲CSV,4,FALSE)))</f>
        <v/>
      </c>
      <c r="E138" s="139" t="str">
        <f>IF($A138="","",IF(VLOOKUP(csv!$AJ138,範囲CSV,5,FALSE)="","",IF(VLOOKUP(csv!$AJ138,範囲CSV,5,FALSE)&gt;10000,"",VLOOKUP(csv!$AJ138,範囲CSV,5,FALSE))))</f>
        <v/>
      </c>
      <c r="F138" s="139" t="str">
        <f>IF($A138="","",IF(VLOOKUP(csv!$AJ138,範囲CSV,6,FALSE)="","",VLOOKUP(csv!$AJ138,範囲CSV,6,FALSE)))</f>
        <v/>
      </c>
      <c r="G138" s="139" t="str">
        <f>IF(A138="","",IF(VLOOKUP(csv!$AJ138,範囲CSV,7,FALSE)="","",VLOOKUP(csv!$AJ138,範囲CSV,7,FALSE)))</f>
        <v/>
      </c>
      <c r="H138" s="139" t="str">
        <f>IF($A138="","",IF(VLOOKUP(csv!$AJ138,範囲CSV,8,FALSE)="","",VLOOKUP(csv!$AJ138,範囲CSV,8,FALSE)))</f>
        <v/>
      </c>
      <c r="I138" s="216"/>
      <c r="J138" s="216"/>
      <c r="K138" s="139" t="str">
        <f>IF(A138="","",IF(VLOOKUP(csv!$AJ138,範囲CSV,9,FALSE)="","",VLOOKUP(csv!$AJ138,範囲CSV,9,FALSE)))</f>
        <v/>
      </c>
      <c r="L138" s="139" t="str">
        <f>IF($A138="","",IF(VLOOKUP(csv!$AJ138,範囲CSV,10,FALSE)="","",VLOOKUP(csv!$AJ138,範囲CSV,10,FALSE)))</f>
        <v/>
      </c>
      <c r="M138" s="216" t="str">
        <f t="shared" si="4"/>
        <v/>
      </c>
      <c r="N138" s="216" t="str">
        <f t="shared" si="5"/>
        <v/>
      </c>
      <c r="O138" s="139" t="str">
        <f>IF($A138="","",IF(VLOOKUP(csv!$AJ138,範囲CSV,13,FALSE)="","",VLOOKUP(csv!$AJ138,範囲CSV,13,FALSE)))</f>
        <v/>
      </c>
      <c r="P138" s="139" t="str">
        <f>IF($A138="","",IF(VLOOKUP(csv!$AJ138,範囲CSV,14,FALSE)="","",VLOOKUP(csv!$AJ138,範囲CSV,14,FALSE)))</f>
        <v/>
      </c>
      <c r="Q138" s="139" t="str">
        <f>IF($A138="","",IF(VLOOKUP(csv!$AJ138,範囲CSV,15,FALSE)="","",VLOOKUP(csv!$AJ138,範囲CSV,15,FALSE)))</f>
        <v/>
      </c>
      <c r="R138" s="139" t="str">
        <f>IF($A138="","",IF(VLOOKUP(csv!$AJ138,範囲CSV,16,FALSE)="","",VLOOKUP(csv!$AJ138,範囲CSV,16,FALSE)))</f>
        <v/>
      </c>
      <c r="S138" s="139" t="str">
        <f>IF($A138="","",IF(VLOOKUP(csv!$AJ138,範囲CSV,17,FALSE)="","",VLOOKUP(csv!$AJ138,範囲CSV,17,FALSE)))</f>
        <v/>
      </c>
      <c r="T138" s="139" t="str">
        <f>IF($A138="","",IF(VLOOKUP(csv!$AJ138,範囲CSV,18,FALSE)="","",VLOOKUP(csv!$AJ138,範囲CSV,18,FALSE)))</f>
        <v/>
      </c>
      <c r="U138" s="139" t="str">
        <f>IF($A138="","",IF(VLOOKUP(csv!$AJ138,範囲CSV,19,FALSE)="","",VLOOKUP(csv!$AJ138,範囲CSV,19,FALSE)))</f>
        <v/>
      </c>
      <c r="V138" s="139" t="str">
        <f>IF($A138="","",IF(VLOOKUP(csv!$AJ138,範囲CSV,20,FALSE)="","",VLOOKUP(csv!$AJ138,範囲CSV,20,FALSE)))</f>
        <v/>
      </c>
      <c r="W138" s="139" t="str">
        <f>IF($A138="","",IF(VLOOKUP(csv!$AJ138,範囲CSV,21,FALSE)="","",VLOOKUP(csv!$AJ138,範囲CSV,21,FALSE)))</f>
        <v/>
      </c>
      <c r="X138" s="139" t="str">
        <f>IF($A138="","",IF(VLOOKUP(csv!$AJ138,範囲CSV,22,FALSE)="","",VLOOKUP(csv!$AJ138,範囲CSV,22,FALSE)))</f>
        <v/>
      </c>
      <c r="Y138" s="139" t="str">
        <f>IF($A138="","",IF(VLOOKUP(csv!$AJ138,範囲CSV,23,FALSE)="","",VLOOKUP(csv!$AJ138,範囲CSV,23,FALSE)))</f>
        <v/>
      </c>
      <c r="Z138" s="139" t="str">
        <f>IF($A138="","",IF(VLOOKUP(csv!$AJ138,範囲CSV,24,FALSE)="","",VLOOKUP(csv!$AJ138,範囲CSV,24,FALSE)))</f>
        <v/>
      </c>
      <c r="AA138" s="139" t="str">
        <f>IF($A138="","",IF(VLOOKUP(csv!$AJ138,範囲CSV,25,FALSE)="","",VLOOKUP(csv!$AJ138,範囲CSV,25,FALSE)))</f>
        <v/>
      </c>
      <c r="AB138" s="139" t="str">
        <f>IF($A138="","",IF(VLOOKUP(csv!$AJ138,範囲CSV,26,FALSE)="","",VLOOKUP(csv!$AJ138,範囲CSV,26,FALSE)))</f>
        <v/>
      </c>
      <c r="AC138" s="139" t="str">
        <f>IF($A138="","",IF(VLOOKUP(csv!$AJ138,範囲CSV,27,FALSE)="","",VLOOKUP(csv!$AJ138,範囲CSV,27,FALSE)))</f>
        <v/>
      </c>
      <c r="AD138" s="139" t="str">
        <f>IF($A138="","",IF(VLOOKUP(csv!$AJ138,範囲CSV,28,FALSE)="","",VLOOKUP(csv!$AJ138,範囲CSV,28,FALSE)))</f>
        <v/>
      </c>
      <c r="AE138" s="139" t="str">
        <f>IF($A138="","",IF(VLOOKUP(csv!$AJ138,範囲CSV,29,FALSE)="","",VLOOKUP(csv!$AJ138,範囲CSV,29,FALSE)))</f>
        <v/>
      </c>
      <c r="AF138" s="139" t="str">
        <f>IF($A138="","",IF(VLOOKUP(csv!$AJ138,範囲CSV,30,FALSE)="","",VLOOKUP(csv!$AJ138,範囲CSV,30,FALSE)))</f>
        <v/>
      </c>
      <c r="AG138" s="139" t="str">
        <f>IF($A138="","",IF(VLOOKUP(csv!$AJ138,範囲CSV,31,FALSE)="","",VLOOKUP(csv!$AJ138,範囲CSV,31,FALSE)))</f>
        <v/>
      </c>
      <c r="AH138" s="139" t="str">
        <f>IF($A138="","",IF(VLOOKUP(csv!$AJ138,範囲CSV,32,FALSE)="","",VLOOKUP(csv!$AJ138,範囲CSV,32,FALSE)))</f>
        <v/>
      </c>
      <c r="AI138" s="139" t="str">
        <f>IF($A138="","",IF(VLOOKUP(csv!$AJ138,範囲CSV,33,FALSE)="","",VLOOKUP(csv!$AJ138,範囲CSV,33,FALSE)))</f>
        <v/>
      </c>
      <c r="AJ138" s="139" t="str">
        <f>IF($A138="","",IF(VLOOKUP(csv!$AJ138,範囲CSV,34,FALSE)="","",VLOOKUP(csv!$AJ138,範囲CSV,34,FALSE)))</f>
        <v/>
      </c>
      <c r="AK138" s="139"/>
    </row>
    <row r="139" spans="1:37">
      <c r="A139" s="216" t="str">
        <f>IF(csv!AJ139&lt;=csv!A$401,csv!AO139,"")</f>
        <v/>
      </c>
      <c r="B139" s="216" t="str">
        <f>IF($A139="","",IF(VLOOKUP(csv!A$402,範囲CSV,2,FALSE)="","",VLOOKUP(csv!A$402,範囲CSV,2,FALSE)))</f>
        <v/>
      </c>
      <c r="C139" s="139" t="str">
        <f>IF($A139="","",IF(VLOOKUP(csv!$AJ139,範囲CSV,3,FALSE)="","",VLOOKUP(csv!$AJ139,範囲CSV,3,FALSE)))</f>
        <v/>
      </c>
      <c r="D139" s="139" t="str">
        <f>IF($A139="","",IF(VLOOKUP(csv!$AJ139,範囲CSV,4,FALSE)="","",VLOOKUP(csv!$AJ139,範囲CSV,4,FALSE)))</f>
        <v/>
      </c>
      <c r="E139" s="139" t="str">
        <f>IF($A139="","",IF(VLOOKUP(csv!$AJ139,範囲CSV,5,FALSE)="","",IF(VLOOKUP(csv!$AJ139,範囲CSV,5,FALSE)&gt;10000,"",VLOOKUP(csv!$AJ139,範囲CSV,5,FALSE))))</f>
        <v/>
      </c>
      <c r="F139" s="139" t="str">
        <f>IF($A139="","",IF(VLOOKUP(csv!$AJ139,範囲CSV,6,FALSE)="","",VLOOKUP(csv!$AJ139,範囲CSV,6,FALSE)))</f>
        <v/>
      </c>
      <c r="G139" s="139" t="str">
        <f>IF(A139="","",IF(VLOOKUP(csv!$AJ139,範囲CSV,7,FALSE)="","",VLOOKUP(csv!$AJ139,範囲CSV,7,FALSE)))</f>
        <v/>
      </c>
      <c r="H139" s="139" t="str">
        <f>IF($A139="","",IF(VLOOKUP(csv!$AJ139,範囲CSV,8,FALSE)="","",VLOOKUP(csv!$AJ139,範囲CSV,8,FALSE)))</f>
        <v/>
      </c>
      <c r="I139" s="216"/>
      <c r="J139" s="216"/>
      <c r="K139" s="139" t="str">
        <f>IF(A139="","",IF(VLOOKUP(csv!$AJ139,範囲CSV,9,FALSE)="","",VLOOKUP(csv!$AJ139,範囲CSV,9,FALSE)))</f>
        <v/>
      </c>
      <c r="L139" s="139" t="str">
        <f>IF($A139="","",IF(VLOOKUP(csv!$AJ139,範囲CSV,10,FALSE)="","",VLOOKUP(csv!$AJ139,範囲CSV,10,FALSE)))</f>
        <v/>
      </c>
      <c r="M139" s="216" t="str">
        <f t="shared" si="4"/>
        <v/>
      </c>
      <c r="N139" s="216" t="str">
        <f t="shared" si="5"/>
        <v/>
      </c>
      <c r="O139" s="139" t="str">
        <f>IF($A139="","",IF(VLOOKUP(csv!$AJ139,範囲CSV,13,FALSE)="","",VLOOKUP(csv!$AJ139,範囲CSV,13,FALSE)))</f>
        <v/>
      </c>
      <c r="P139" s="139" t="str">
        <f>IF($A139="","",IF(VLOOKUP(csv!$AJ139,範囲CSV,14,FALSE)="","",VLOOKUP(csv!$AJ139,範囲CSV,14,FALSE)))</f>
        <v/>
      </c>
      <c r="Q139" s="139" t="str">
        <f>IF($A139="","",IF(VLOOKUP(csv!$AJ139,範囲CSV,15,FALSE)="","",VLOOKUP(csv!$AJ139,範囲CSV,15,FALSE)))</f>
        <v/>
      </c>
      <c r="R139" s="139" t="str">
        <f>IF($A139="","",IF(VLOOKUP(csv!$AJ139,範囲CSV,16,FALSE)="","",VLOOKUP(csv!$AJ139,範囲CSV,16,FALSE)))</f>
        <v/>
      </c>
      <c r="S139" s="139" t="str">
        <f>IF($A139="","",IF(VLOOKUP(csv!$AJ139,範囲CSV,17,FALSE)="","",VLOOKUP(csv!$AJ139,範囲CSV,17,FALSE)))</f>
        <v/>
      </c>
      <c r="T139" s="139" t="str">
        <f>IF($A139="","",IF(VLOOKUP(csv!$AJ139,範囲CSV,18,FALSE)="","",VLOOKUP(csv!$AJ139,範囲CSV,18,FALSE)))</f>
        <v/>
      </c>
      <c r="U139" s="139" t="str">
        <f>IF($A139="","",IF(VLOOKUP(csv!$AJ139,範囲CSV,19,FALSE)="","",VLOOKUP(csv!$AJ139,範囲CSV,19,FALSE)))</f>
        <v/>
      </c>
      <c r="V139" s="139" t="str">
        <f>IF($A139="","",IF(VLOOKUP(csv!$AJ139,範囲CSV,20,FALSE)="","",VLOOKUP(csv!$AJ139,範囲CSV,20,FALSE)))</f>
        <v/>
      </c>
      <c r="W139" s="139" t="str">
        <f>IF($A139="","",IF(VLOOKUP(csv!$AJ139,範囲CSV,21,FALSE)="","",VLOOKUP(csv!$AJ139,範囲CSV,21,FALSE)))</f>
        <v/>
      </c>
      <c r="X139" s="139" t="str">
        <f>IF($A139="","",IF(VLOOKUP(csv!$AJ139,範囲CSV,22,FALSE)="","",VLOOKUP(csv!$AJ139,範囲CSV,22,FALSE)))</f>
        <v/>
      </c>
      <c r="Y139" s="139" t="str">
        <f>IF($A139="","",IF(VLOOKUP(csv!$AJ139,範囲CSV,23,FALSE)="","",VLOOKUP(csv!$AJ139,範囲CSV,23,FALSE)))</f>
        <v/>
      </c>
      <c r="Z139" s="139" t="str">
        <f>IF($A139="","",IF(VLOOKUP(csv!$AJ139,範囲CSV,24,FALSE)="","",VLOOKUP(csv!$AJ139,範囲CSV,24,FALSE)))</f>
        <v/>
      </c>
      <c r="AA139" s="139" t="str">
        <f>IF($A139="","",IF(VLOOKUP(csv!$AJ139,範囲CSV,25,FALSE)="","",VLOOKUP(csv!$AJ139,範囲CSV,25,FALSE)))</f>
        <v/>
      </c>
      <c r="AB139" s="139" t="str">
        <f>IF($A139="","",IF(VLOOKUP(csv!$AJ139,範囲CSV,26,FALSE)="","",VLOOKUP(csv!$AJ139,範囲CSV,26,FALSE)))</f>
        <v/>
      </c>
      <c r="AC139" s="139" t="str">
        <f>IF($A139="","",IF(VLOOKUP(csv!$AJ139,範囲CSV,27,FALSE)="","",VLOOKUP(csv!$AJ139,範囲CSV,27,FALSE)))</f>
        <v/>
      </c>
      <c r="AD139" s="139" t="str">
        <f>IF($A139="","",IF(VLOOKUP(csv!$AJ139,範囲CSV,28,FALSE)="","",VLOOKUP(csv!$AJ139,範囲CSV,28,FALSE)))</f>
        <v/>
      </c>
      <c r="AE139" s="139" t="str">
        <f>IF($A139="","",IF(VLOOKUP(csv!$AJ139,範囲CSV,29,FALSE)="","",VLOOKUP(csv!$AJ139,範囲CSV,29,FALSE)))</f>
        <v/>
      </c>
      <c r="AF139" s="139" t="str">
        <f>IF($A139="","",IF(VLOOKUP(csv!$AJ139,範囲CSV,30,FALSE)="","",VLOOKUP(csv!$AJ139,範囲CSV,30,FALSE)))</f>
        <v/>
      </c>
      <c r="AG139" s="139" t="str">
        <f>IF($A139="","",IF(VLOOKUP(csv!$AJ139,範囲CSV,31,FALSE)="","",VLOOKUP(csv!$AJ139,範囲CSV,31,FALSE)))</f>
        <v/>
      </c>
      <c r="AH139" s="139" t="str">
        <f>IF($A139="","",IF(VLOOKUP(csv!$AJ139,範囲CSV,32,FALSE)="","",VLOOKUP(csv!$AJ139,範囲CSV,32,FALSE)))</f>
        <v/>
      </c>
      <c r="AI139" s="139" t="str">
        <f>IF($A139="","",IF(VLOOKUP(csv!$AJ139,範囲CSV,33,FALSE)="","",VLOOKUP(csv!$AJ139,範囲CSV,33,FALSE)))</f>
        <v/>
      </c>
      <c r="AJ139" s="139" t="str">
        <f>IF($A139="","",IF(VLOOKUP(csv!$AJ139,範囲CSV,34,FALSE)="","",VLOOKUP(csv!$AJ139,範囲CSV,34,FALSE)))</f>
        <v/>
      </c>
      <c r="AK139" s="139"/>
    </row>
    <row r="140" spans="1:37">
      <c r="A140" s="216" t="str">
        <f>IF(csv!AJ140&lt;=csv!A$401,csv!AO140,"")</f>
        <v/>
      </c>
      <c r="B140" s="216" t="str">
        <f>IF($A140="","",IF(VLOOKUP(csv!A$402,範囲CSV,2,FALSE)="","",VLOOKUP(csv!A$402,範囲CSV,2,FALSE)))</f>
        <v/>
      </c>
      <c r="C140" s="139" t="str">
        <f>IF($A140="","",IF(VLOOKUP(csv!$AJ140,範囲CSV,3,FALSE)="","",VLOOKUP(csv!$AJ140,範囲CSV,3,FALSE)))</f>
        <v/>
      </c>
      <c r="D140" s="139" t="str">
        <f>IF($A140="","",IF(VLOOKUP(csv!$AJ140,範囲CSV,4,FALSE)="","",VLOOKUP(csv!$AJ140,範囲CSV,4,FALSE)))</f>
        <v/>
      </c>
      <c r="E140" s="139" t="str">
        <f>IF($A140="","",IF(VLOOKUP(csv!$AJ140,範囲CSV,5,FALSE)="","",IF(VLOOKUP(csv!$AJ140,範囲CSV,5,FALSE)&gt;10000,"",VLOOKUP(csv!$AJ140,範囲CSV,5,FALSE))))</f>
        <v/>
      </c>
      <c r="F140" s="139" t="str">
        <f>IF($A140="","",IF(VLOOKUP(csv!$AJ140,範囲CSV,6,FALSE)="","",VLOOKUP(csv!$AJ140,範囲CSV,6,FALSE)))</f>
        <v/>
      </c>
      <c r="G140" s="139" t="str">
        <f>IF(A140="","",IF(VLOOKUP(csv!$AJ140,範囲CSV,7,FALSE)="","",VLOOKUP(csv!$AJ140,範囲CSV,7,FALSE)))</f>
        <v/>
      </c>
      <c r="H140" s="139" t="str">
        <f>IF($A140="","",IF(VLOOKUP(csv!$AJ140,範囲CSV,8,FALSE)="","",VLOOKUP(csv!$AJ140,範囲CSV,8,FALSE)))</f>
        <v/>
      </c>
      <c r="I140" s="216"/>
      <c r="J140" s="216"/>
      <c r="K140" s="139" t="str">
        <f>IF(A140="","",IF(VLOOKUP(csv!$AJ140,範囲CSV,9,FALSE)="","",VLOOKUP(csv!$AJ140,範囲CSV,9,FALSE)))</f>
        <v/>
      </c>
      <c r="L140" s="139" t="str">
        <f>IF($A140="","",IF(VLOOKUP(csv!$AJ140,範囲CSV,10,FALSE)="","",VLOOKUP(csv!$AJ140,範囲CSV,10,FALSE)))</f>
        <v/>
      </c>
      <c r="M140" s="216" t="str">
        <f t="shared" si="4"/>
        <v/>
      </c>
      <c r="N140" s="216" t="str">
        <f t="shared" si="5"/>
        <v/>
      </c>
      <c r="O140" s="139" t="str">
        <f>IF($A140="","",IF(VLOOKUP(csv!$AJ140,範囲CSV,13,FALSE)="","",VLOOKUP(csv!$AJ140,範囲CSV,13,FALSE)))</f>
        <v/>
      </c>
      <c r="P140" s="139" t="str">
        <f>IF($A140="","",IF(VLOOKUP(csv!$AJ140,範囲CSV,14,FALSE)="","",VLOOKUP(csv!$AJ140,範囲CSV,14,FALSE)))</f>
        <v/>
      </c>
      <c r="Q140" s="139" t="str">
        <f>IF($A140="","",IF(VLOOKUP(csv!$AJ140,範囲CSV,15,FALSE)="","",VLOOKUP(csv!$AJ140,範囲CSV,15,FALSE)))</f>
        <v/>
      </c>
      <c r="R140" s="139" t="str">
        <f>IF($A140="","",IF(VLOOKUP(csv!$AJ140,範囲CSV,16,FALSE)="","",VLOOKUP(csv!$AJ140,範囲CSV,16,FALSE)))</f>
        <v/>
      </c>
      <c r="S140" s="139" t="str">
        <f>IF($A140="","",IF(VLOOKUP(csv!$AJ140,範囲CSV,17,FALSE)="","",VLOOKUP(csv!$AJ140,範囲CSV,17,FALSE)))</f>
        <v/>
      </c>
      <c r="T140" s="139" t="str">
        <f>IF($A140="","",IF(VLOOKUP(csv!$AJ140,範囲CSV,18,FALSE)="","",VLOOKUP(csv!$AJ140,範囲CSV,18,FALSE)))</f>
        <v/>
      </c>
      <c r="U140" s="139" t="str">
        <f>IF($A140="","",IF(VLOOKUP(csv!$AJ140,範囲CSV,19,FALSE)="","",VLOOKUP(csv!$AJ140,範囲CSV,19,FALSE)))</f>
        <v/>
      </c>
      <c r="V140" s="139" t="str">
        <f>IF($A140="","",IF(VLOOKUP(csv!$AJ140,範囲CSV,20,FALSE)="","",VLOOKUP(csv!$AJ140,範囲CSV,20,FALSE)))</f>
        <v/>
      </c>
      <c r="W140" s="139" t="str">
        <f>IF($A140="","",IF(VLOOKUP(csv!$AJ140,範囲CSV,21,FALSE)="","",VLOOKUP(csv!$AJ140,範囲CSV,21,FALSE)))</f>
        <v/>
      </c>
      <c r="X140" s="139" t="str">
        <f>IF($A140="","",IF(VLOOKUP(csv!$AJ140,範囲CSV,22,FALSE)="","",VLOOKUP(csv!$AJ140,範囲CSV,22,FALSE)))</f>
        <v/>
      </c>
      <c r="Y140" s="139" t="str">
        <f>IF($A140="","",IF(VLOOKUP(csv!$AJ140,範囲CSV,23,FALSE)="","",VLOOKUP(csv!$AJ140,範囲CSV,23,FALSE)))</f>
        <v/>
      </c>
      <c r="Z140" s="139" t="str">
        <f>IF($A140="","",IF(VLOOKUP(csv!$AJ140,範囲CSV,24,FALSE)="","",VLOOKUP(csv!$AJ140,範囲CSV,24,FALSE)))</f>
        <v/>
      </c>
      <c r="AA140" s="139" t="str">
        <f>IF($A140="","",IF(VLOOKUP(csv!$AJ140,範囲CSV,25,FALSE)="","",VLOOKUP(csv!$AJ140,範囲CSV,25,FALSE)))</f>
        <v/>
      </c>
      <c r="AB140" s="139" t="str">
        <f>IF($A140="","",IF(VLOOKUP(csv!$AJ140,範囲CSV,26,FALSE)="","",VLOOKUP(csv!$AJ140,範囲CSV,26,FALSE)))</f>
        <v/>
      </c>
      <c r="AC140" s="139" t="str">
        <f>IF($A140="","",IF(VLOOKUP(csv!$AJ140,範囲CSV,27,FALSE)="","",VLOOKUP(csv!$AJ140,範囲CSV,27,FALSE)))</f>
        <v/>
      </c>
      <c r="AD140" s="139" t="str">
        <f>IF($A140="","",IF(VLOOKUP(csv!$AJ140,範囲CSV,28,FALSE)="","",VLOOKUP(csv!$AJ140,範囲CSV,28,FALSE)))</f>
        <v/>
      </c>
      <c r="AE140" s="139" t="str">
        <f>IF($A140="","",IF(VLOOKUP(csv!$AJ140,範囲CSV,29,FALSE)="","",VLOOKUP(csv!$AJ140,範囲CSV,29,FALSE)))</f>
        <v/>
      </c>
      <c r="AF140" s="139" t="str">
        <f>IF($A140="","",IF(VLOOKUP(csv!$AJ140,範囲CSV,30,FALSE)="","",VLOOKUP(csv!$AJ140,範囲CSV,30,FALSE)))</f>
        <v/>
      </c>
      <c r="AG140" s="139" t="str">
        <f>IF($A140="","",IF(VLOOKUP(csv!$AJ140,範囲CSV,31,FALSE)="","",VLOOKUP(csv!$AJ140,範囲CSV,31,FALSE)))</f>
        <v/>
      </c>
      <c r="AH140" s="139" t="str">
        <f>IF($A140="","",IF(VLOOKUP(csv!$AJ140,範囲CSV,32,FALSE)="","",VLOOKUP(csv!$AJ140,範囲CSV,32,FALSE)))</f>
        <v/>
      </c>
      <c r="AI140" s="139" t="str">
        <f>IF($A140="","",IF(VLOOKUP(csv!$AJ140,範囲CSV,33,FALSE)="","",VLOOKUP(csv!$AJ140,範囲CSV,33,FALSE)))</f>
        <v/>
      </c>
      <c r="AJ140" s="139" t="str">
        <f>IF($A140="","",IF(VLOOKUP(csv!$AJ140,範囲CSV,34,FALSE)="","",VLOOKUP(csv!$AJ140,範囲CSV,34,FALSE)))</f>
        <v/>
      </c>
      <c r="AK140" s="139"/>
    </row>
    <row r="141" spans="1:37">
      <c r="A141" s="216" t="str">
        <f>IF(csv!AJ141&lt;=csv!A$401,csv!AO141,"")</f>
        <v/>
      </c>
      <c r="B141" s="216" t="str">
        <f>IF($A141="","",IF(VLOOKUP(csv!A$402,範囲CSV,2,FALSE)="","",VLOOKUP(csv!A$402,範囲CSV,2,FALSE)))</f>
        <v/>
      </c>
      <c r="C141" s="139" t="str">
        <f>IF($A141="","",IF(VLOOKUP(csv!$AJ141,範囲CSV,3,FALSE)="","",VLOOKUP(csv!$AJ141,範囲CSV,3,FALSE)))</f>
        <v/>
      </c>
      <c r="D141" s="139" t="str">
        <f>IF($A141="","",IF(VLOOKUP(csv!$AJ141,範囲CSV,4,FALSE)="","",VLOOKUP(csv!$AJ141,範囲CSV,4,FALSE)))</f>
        <v/>
      </c>
      <c r="E141" s="139" t="str">
        <f>IF($A141="","",IF(VLOOKUP(csv!$AJ141,範囲CSV,5,FALSE)="","",IF(VLOOKUP(csv!$AJ141,範囲CSV,5,FALSE)&gt;10000,"",VLOOKUP(csv!$AJ141,範囲CSV,5,FALSE))))</f>
        <v/>
      </c>
      <c r="F141" s="139" t="str">
        <f>IF($A141="","",IF(VLOOKUP(csv!$AJ141,範囲CSV,6,FALSE)="","",VLOOKUP(csv!$AJ141,範囲CSV,6,FALSE)))</f>
        <v/>
      </c>
      <c r="G141" s="139" t="str">
        <f>IF(A141="","",IF(VLOOKUP(csv!$AJ141,範囲CSV,7,FALSE)="","",VLOOKUP(csv!$AJ141,範囲CSV,7,FALSE)))</f>
        <v/>
      </c>
      <c r="H141" s="139" t="str">
        <f>IF($A141="","",IF(VLOOKUP(csv!$AJ141,範囲CSV,8,FALSE)="","",VLOOKUP(csv!$AJ141,範囲CSV,8,FALSE)))</f>
        <v/>
      </c>
      <c r="I141" s="216"/>
      <c r="J141" s="216"/>
      <c r="K141" s="139" t="str">
        <f>IF(A141="","",IF(VLOOKUP(csv!$AJ141,範囲CSV,9,FALSE)="","",VLOOKUP(csv!$AJ141,範囲CSV,9,FALSE)))</f>
        <v/>
      </c>
      <c r="L141" s="139" t="str">
        <f>IF($A141="","",IF(VLOOKUP(csv!$AJ141,範囲CSV,10,FALSE)="","",VLOOKUP(csv!$AJ141,範囲CSV,10,FALSE)))</f>
        <v/>
      </c>
      <c r="M141" s="216" t="str">
        <f t="shared" si="4"/>
        <v/>
      </c>
      <c r="N141" s="216" t="str">
        <f t="shared" si="5"/>
        <v/>
      </c>
      <c r="O141" s="139" t="str">
        <f>IF($A141="","",IF(VLOOKUP(csv!$AJ141,範囲CSV,13,FALSE)="","",VLOOKUP(csv!$AJ141,範囲CSV,13,FALSE)))</f>
        <v/>
      </c>
      <c r="P141" s="139" t="str">
        <f>IF($A141="","",IF(VLOOKUP(csv!$AJ141,範囲CSV,14,FALSE)="","",VLOOKUP(csv!$AJ141,範囲CSV,14,FALSE)))</f>
        <v/>
      </c>
      <c r="Q141" s="139" t="str">
        <f>IF($A141="","",IF(VLOOKUP(csv!$AJ141,範囲CSV,15,FALSE)="","",VLOOKUP(csv!$AJ141,範囲CSV,15,FALSE)))</f>
        <v/>
      </c>
      <c r="R141" s="139" t="str">
        <f>IF($A141="","",IF(VLOOKUP(csv!$AJ141,範囲CSV,16,FALSE)="","",VLOOKUP(csv!$AJ141,範囲CSV,16,FALSE)))</f>
        <v/>
      </c>
      <c r="S141" s="139" t="str">
        <f>IF($A141="","",IF(VLOOKUP(csv!$AJ141,範囲CSV,17,FALSE)="","",VLOOKUP(csv!$AJ141,範囲CSV,17,FALSE)))</f>
        <v/>
      </c>
      <c r="T141" s="139" t="str">
        <f>IF($A141="","",IF(VLOOKUP(csv!$AJ141,範囲CSV,18,FALSE)="","",VLOOKUP(csv!$AJ141,範囲CSV,18,FALSE)))</f>
        <v/>
      </c>
      <c r="U141" s="139" t="str">
        <f>IF($A141="","",IF(VLOOKUP(csv!$AJ141,範囲CSV,19,FALSE)="","",VLOOKUP(csv!$AJ141,範囲CSV,19,FALSE)))</f>
        <v/>
      </c>
      <c r="V141" s="139" t="str">
        <f>IF($A141="","",IF(VLOOKUP(csv!$AJ141,範囲CSV,20,FALSE)="","",VLOOKUP(csv!$AJ141,範囲CSV,20,FALSE)))</f>
        <v/>
      </c>
      <c r="W141" s="139" t="str">
        <f>IF($A141="","",IF(VLOOKUP(csv!$AJ141,範囲CSV,21,FALSE)="","",VLOOKUP(csv!$AJ141,範囲CSV,21,FALSE)))</f>
        <v/>
      </c>
      <c r="X141" s="139" t="str">
        <f>IF($A141="","",IF(VLOOKUP(csv!$AJ141,範囲CSV,22,FALSE)="","",VLOOKUP(csv!$AJ141,範囲CSV,22,FALSE)))</f>
        <v/>
      </c>
      <c r="Y141" s="139" t="str">
        <f>IF($A141="","",IF(VLOOKUP(csv!$AJ141,範囲CSV,23,FALSE)="","",VLOOKUP(csv!$AJ141,範囲CSV,23,FALSE)))</f>
        <v/>
      </c>
      <c r="Z141" s="139" t="str">
        <f>IF($A141="","",IF(VLOOKUP(csv!$AJ141,範囲CSV,24,FALSE)="","",VLOOKUP(csv!$AJ141,範囲CSV,24,FALSE)))</f>
        <v/>
      </c>
      <c r="AA141" s="139" t="str">
        <f>IF($A141="","",IF(VLOOKUP(csv!$AJ141,範囲CSV,25,FALSE)="","",VLOOKUP(csv!$AJ141,範囲CSV,25,FALSE)))</f>
        <v/>
      </c>
      <c r="AB141" s="139" t="str">
        <f>IF($A141="","",IF(VLOOKUP(csv!$AJ141,範囲CSV,26,FALSE)="","",VLOOKUP(csv!$AJ141,範囲CSV,26,FALSE)))</f>
        <v/>
      </c>
      <c r="AC141" s="139" t="str">
        <f>IF($A141="","",IF(VLOOKUP(csv!$AJ141,範囲CSV,27,FALSE)="","",VLOOKUP(csv!$AJ141,範囲CSV,27,FALSE)))</f>
        <v/>
      </c>
      <c r="AD141" s="139" t="str">
        <f>IF($A141="","",IF(VLOOKUP(csv!$AJ141,範囲CSV,28,FALSE)="","",VLOOKUP(csv!$AJ141,範囲CSV,28,FALSE)))</f>
        <v/>
      </c>
      <c r="AE141" s="139" t="str">
        <f>IF($A141="","",IF(VLOOKUP(csv!$AJ141,範囲CSV,29,FALSE)="","",VLOOKUP(csv!$AJ141,範囲CSV,29,FALSE)))</f>
        <v/>
      </c>
      <c r="AF141" s="139" t="str">
        <f>IF($A141="","",IF(VLOOKUP(csv!$AJ141,範囲CSV,30,FALSE)="","",VLOOKUP(csv!$AJ141,範囲CSV,30,FALSE)))</f>
        <v/>
      </c>
      <c r="AG141" s="139" t="str">
        <f>IF($A141="","",IF(VLOOKUP(csv!$AJ141,範囲CSV,31,FALSE)="","",VLOOKUP(csv!$AJ141,範囲CSV,31,FALSE)))</f>
        <v/>
      </c>
      <c r="AH141" s="139" t="str">
        <f>IF($A141="","",IF(VLOOKUP(csv!$AJ141,範囲CSV,32,FALSE)="","",VLOOKUP(csv!$AJ141,範囲CSV,32,FALSE)))</f>
        <v/>
      </c>
      <c r="AI141" s="139" t="str">
        <f>IF($A141="","",IF(VLOOKUP(csv!$AJ141,範囲CSV,33,FALSE)="","",VLOOKUP(csv!$AJ141,範囲CSV,33,FALSE)))</f>
        <v/>
      </c>
      <c r="AJ141" s="139" t="str">
        <f>IF($A141="","",IF(VLOOKUP(csv!$AJ141,範囲CSV,34,FALSE)="","",VLOOKUP(csv!$AJ141,範囲CSV,34,FALSE)))</f>
        <v/>
      </c>
      <c r="AK141" s="139"/>
    </row>
    <row r="142" spans="1:37">
      <c r="A142" s="216" t="str">
        <f>IF(csv!AJ142&lt;=csv!A$401,csv!AO142,"")</f>
        <v/>
      </c>
      <c r="B142" s="216" t="str">
        <f>IF($A142="","",IF(VLOOKUP(csv!A$402,範囲CSV,2,FALSE)="","",VLOOKUP(csv!A$402,範囲CSV,2,FALSE)))</f>
        <v/>
      </c>
      <c r="C142" s="139" t="str">
        <f>IF($A142="","",IF(VLOOKUP(csv!$AJ142,範囲CSV,3,FALSE)="","",VLOOKUP(csv!$AJ142,範囲CSV,3,FALSE)))</f>
        <v/>
      </c>
      <c r="D142" s="139" t="str">
        <f>IF($A142="","",IF(VLOOKUP(csv!$AJ142,範囲CSV,4,FALSE)="","",VLOOKUP(csv!$AJ142,範囲CSV,4,FALSE)))</f>
        <v/>
      </c>
      <c r="E142" s="139" t="str">
        <f>IF($A142="","",IF(VLOOKUP(csv!$AJ142,範囲CSV,5,FALSE)="","",IF(VLOOKUP(csv!$AJ142,範囲CSV,5,FALSE)&gt;10000,"",VLOOKUP(csv!$AJ142,範囲CSV,5,FALSE))))</f>
        <v/>
      </c>
      <c r="F142" s="139" t="str">
        <f>IF($A142="","",IF(VLOOKUP(csv!$AJ142,範囲CSV,6,FALSE)="","",VLOOKUP(csv!$AJ142,範囲CSV,6,FALSE)))</f>
        <v/>
      </c>
      <c r="G142" s="139" t="str">
        <f>IF(A142="","",IF(VLOOKUP(csv!$AJ142,範囲CSV,7,FALSE)="","",VLOOKUP(csv!$AJ142,範囲CSV,7,FALSE)))</f>
        <v/>
      </c>
      <c r="H142" s="139" t="str">
        <f>IF($A142="","",IF(VLOOKUP(csv!$AJ142,範囲CSV,8,FALSE)="","",VLOOKUP(csv!$AJ142,範囲CSV,8,FALSE)))</f>
        <v/>
      </c>
      <c r="I142" s="216"/>
      <c r="J142" s="216"/>
      <c r="K142" s="139" t="str">
        <f>IF(A142="","",IF(VLOOKUP(csv!$AJ142,範囲CSV,9,FALSE)="","",VLOOKUP(csv!$AJ142,範囲CSV,9,FALSE)))</f>
        <v/>
      </c>
      <c r="L142" s="139" t="str">
        <f>IF($A142="","",IF(VLOOKUP(csv!$AJ142,範囲CSV,10,FALSE)="","",VLOOKUP(csv!$AJ142,範囲CSV,10,FALSE)))</f>
        <v/>
      </c>
      <c r="M142" s="216" t="str">
        <f t="shared" si="4"/>
        <v/>
      </c>
      <c r="N142" s="216" t="str">
        <f t="shared" si="5"/>
        <v/>
      </c>
      <c r="O142" s="139" t="str">
        <f>IF($A142="","",IF(VLOOKUP(csv!$AJ142,範囲CSV,13,FALSE)="","",VLOOKUP(csv!$AJ142,範囲CSV,13,FALSE)))</f>
        <v/>
      </c>
      <c r="P142" s="139" t="str">
        <f>IF($A142="","",IF(VLOOKUP(csv!$AJ142,範囲CSV,14,FALSE)="","",VLOOKUP(csv!$AJ142,範囲CSV,14,FALSE)))</f>
        <v/>
      </c>
      <c r="Q142" s="139" t="str">
        <f>IF($A142="","",IF(VLOOKUP(csv!$AJ142,範囲CSV,15,FALSE)="","",VLOOKUP(csv!$AJ142,範囲CSV,15,FALSE)))</f>
        <v/>
      </c>
      <c r="R142" s="139" t="str">
        <f>IF($A142="","",IF(VLOOKUP(csv!$AJ142,範囲CSV,16,FALSE)="","",VLOOKUP(csv!$AJ142,範囲CSV,16,FALSE)))</f>
        <v/>
      </c>
      <c r="S142" s="139" t="str">
        <f>IF($A142="","",IF(VLOOKUP(csv!$AJ142,範囲CSV,17,FALSE)="","",VLOOKUP(csv!$AJ142,範囲CSV,17,FALSE)))</f>
        <v/>
      </c>
      <c r="T142" s="139" t="str">
        <f>IF($A142="","",IF(VLOOKUP(csv!$AJ142,範囲CSV,18,FALSE)="","",VLOOKUP(csv!$AJ142,範囲CSV,18,FALSE)))</f>
        <v/>
      </c>
      <c r="U142" s="139" t="str">
        <f>IF($A142="","",IF(VLOOKUP(csv!$AJ142,範囲CSV,19,FALSE)="","",VLOOKUP(csv!$AJ142,範囲CSV,19,FALSE)))</f>
        <v/>
      </c>
      <c r="V142" s="139" t="str">
        <f>IF($A142="","",IF(VLOOKUP(csv!$AJ142,範囲CSV,20,FALSE)="","",VLOOKUP(csv!$AJ142,範囲CSV,20,FALSE)))</f>
        <v/>
      </c>
      <c r="W142" s="139" t="str">
        <f>IF($A142="","",IF(VLOOKUP(csv!$AJ142,範囲CSV,21,FALSE)="","",VLOOKUP(csv!$AJ142,範囲CSV,21,FALSE)))</f>
        <v/>
      </c>
      <c r="X142" s="139" t="str">
        <f>IF($A142="","",IF(VLOOKUP(csv!$AJ142,範囲CSV,22,FALSE)="","",VLOOKUP(csv!$AJ142,範囲CSV,22,FALSE)))</f>
        <v/>
      </c>
      <c r="Y142" s="139" t="str">
        <f>IF($A142="","",IF(VLOOKUP(csv!$AJ142,範囲CSV,23,FALSE)="","",VLOOKUP(csv!$AJ142,範囲CSV,23,FALSE)))</f>
        <v/>
      </c>
      <c r="Z142" s="139" t="str">
        <f>IF($A142="","",IF(VLOOKUP(csv!$AJ142,範囲CSV,24,FALSE)="","",VLOOKUP(csv!$AJ142,範囲CSV,24,FALSE)))</f>
        <v/>
      </c>
      <c r="AA142" s="139" t="str">
        <f>IF($A142="","",IF(VLOOKUP(csv!$AJ142,範囲CSV,25,FALSE)="","",VLOOKUP(csv!$AJ142,範囲CSV,25,FALSE)))</f>
        <v/>
      </c>
      <c r="AB142" s="139" t="str">
        <f>IF($A142="","",IF(VLOOKUP(csv!$AJ142,範囲CSV,26,FALSE)="","",VLOOKUP(csv!$AJ142,範囲CSV,26,FALSE)))</f>
        <v/>
      </c>
      <c r="AC142" s="139" t="str">
        <f>IF($A142="","",IF(VLOOKUP(csv!$AJ142,範囲CSV,27,FALSE)="","",VLOOKUP(csv!$AJ142,範囲CSV,27,FALSE)))</f>
        <v/>
      </c>
      <c r="AD142" s="139" t="str">
        <f>IF($A142="","",IF(VLOOKUP(csv!$AJ142,範囲CSV,28,FALSE)="","",VLOOKUP(csv!$AJ142,範囲CSV,28,FALSE)))</f>
        <v/>
      </c>
      <c r="AE142" s="139" t="str">
        <f>IF($A142="","",IF(VLOOKUP(csv!$AJ142,範囲CSV,29,FALSE)="","",VLOOKUP(csv!$AJ142,範囲CSV,29,FALSE)))</f>
        <v/>
      </c>
      <c r="AF142" s="139" t="str">
        <f>IF($A142="","",IF(VLOOKUP(csv!$AJ142,範囲CSV,30,FALSE)="","",VLOOKUP(csv!$AJ142,範囲CSV,30,FALSE)))</f>
        <v/>
      </c>
      <c r="AG142" s="139" t="str">
        <f>IF($A142="","",IF(VLOOKUP(csv!$AJ142,範囲CSV,31,FALSE)="","",VLOOKUP(csv!$AJ142,範囲CSV,31,FALSE)))</f>
        <v/>
      </c>
      <c r="AH142" s="139" t="str">
        <f>IF($A142="","",IF(VLOOKUP(csv!$AJ142,範囲CSV,32,FALSE)="","",VLOOKUP(csv!$AJ142,範囲CSV,32,FALSE)))</f>
        <v/>
      </c>
      <c r="AI142" s="139" t="str">
        <f>IF($A142="","",IF(VLOOKUP(csv!$AJ142,範囲CSV,33,FALSE)="","",VLOOKUP(csv!$AJ142,範囲CSV,33,FALSE)))</f>
        <v/>
      </c>
      <c r="AJ142" s="139" t="str">
        <f>IF($A142="","",IF(VLOOKUP(csv!$AJ142,範囲CSV,34,FALSE)="","",VLOOKUP(csv!$AJ142,範囲CSV,34,FALSE)))</f>
        <v/>
      </c>
      <c r="AK142" s="139"/>
    </row>
    <row r="143" spans="1:37">
      <c r="A143" s="216" t="str">
        <f>IF(csv!AJ143&lt;=csv!A$401,csv!AO143,"")</f>
        <v/>
      </c>
      <c r="B143" s="216" t="str">
        <f>IF($A143="","",IF(VLOOKUP(csv!A$402,範囲CSV,2,FALSE)="","",VLOOKUP(csv!A$402,範囲CSV,2,FALSE)))</f>
        <v/>
      </c>
      <c r="C143" s="139" t="str">
        <f>IF($A143="","",IF(VLOOKUP(csv!$AJ143,範囲CSV,3,FALSE)="","",VLOOKUP(csv!$AJ143,範囲CSV,3,FALSE)))</f>
        <v/>
      </c>
      <c r="D143" s="139" t="str">
        <f>IF($A143="","",IF(VLOOKUP(csv!$AJ143,範囲CSV,4,FALSE)="","",VLOOKUP(csv!$AJ143,範囲CSV,4,FALSE)))</f>
        <v/>
      </c>
      <c r="E143" s="139" t="str">
        <f>IF($A143="","",IF(VLOOKUP(csv!$AJ143,範囲CSV,5,FALSE)="","",IF(VLOOKUP(csv!$AJ143,範囲CSV,5,FALSE)&gt;10000,"",VLOOKUP(csv!$AJ143,範囲CSV,5,FALSE))))</f>
        <v/>
      </c>
      <c r="F143" s="139" t="str">
        <f>IF($A143="","",IF(VLOOKUP(csv!$AJ143,範囲CSV,6,FALSE)="","",VLOOKUP(csv!$AJ143,範囲CSV,6,FALSE)))</f>
        <v/>
      </c>
      <c r="G143" s="139" t="str">
        <f>IF(A143="","",IF(VLOOKUP(csv!$AJ143,範囲CSV,7,FALSE)="","",VLOOKUP(csv!$AJ143,範囲CSV,7,FALSE)))</f>
        <v/>
      </c>
      <c r="H143" s="139" t="str">
        <f>IF($A143="","",IF(VLOOKUP(csv!$AJ143,範囲CSV,8,FALSE)="","",VLOOKUP(csv!$AJ143,範囲CSV,8,FALSE)))</f>
        <v/>
      </c>
      <c r="I143" s="216"/>
      <c r="J143" s="216"/>
      <c r="K143" s="139" t="str">
        <f>IF(A143="","",IF(VLOOKUP(csv!$AJ143,範囲CSV,9,FALSE)="","",VLOOKUP(csv!$AJ143,範囲CSV,9,FALSE)))</f>
        <v/>
      </c>
      <c r="L143" s="139" t="str">
        <f>IF($A143="","",IF(VLOOKUP(csv!$AJ143,範囲CSV,10,FALSE)="","",VLOOKUP(csv!$AJ143,範囲CSV,10,FALSE)))</f>
        <v/>
      </c>
      <c r="M143" s="216" t="str">
        <f t="shared" si="4"/>
        <v/>
      </c>
      <c r="N143" s="216" t="str">
        <f t="shared" si="5"/>
        <v/>
      </c>
      <c r="O143" s="139" t="str">
        <f>IF($A143="","",IF(VLOOKUP(csv!$AJ143,範囲CSV,13,FALSE)="","",VLOOKUP(csv!$AJ143,範囲CSV,13,FALSE)))</f>
        <v/>
      </c>
      <c r="P143" s="139" t="str">
        <f>IF($A143="","",IF(VLOOKUP(csv!$AJ143,範囲CSV,14,FALSE)="","",VLOOKUP(csv!$AJ143,範囲CSV,14,FALSE)))</f>
        <v/>
      </c>
      <c r="Q143" s="139" t="str">
        <f>IF($A143="","",IF(VLOOKUP(csv!$AJ143,範囲CSV,15,FALSE)="","",VLOOKUP(csv!$AJ143,範囲CSV,15,FALSE)))</f>
        <v/>
      </c>
      <c r="R143" s="139" t="str">
        <f>IF($A143="","",IF(VLOOKUP(csv!$AJ143,範囲CSV,16,FALSE)="","",VLOOKUP(csv!$AJ143,範囲CSV,16,FALSE)))</f>
        <v/>
      </c>
      <c r="S143" s="139" t="str">
        <f>IF($A143="","",IF(VLOOKUP(csv!$AJ143,範囲CSV,17,FALSE)="","",VLOOKUP(csv!$AJ143,範囲CSV,17,FALSE)))</f>
        <v/>
      </c>
      <c r="T143" s="139" t="str">
        <f>IF($A143="","",IF(VLOOKUP(csv!$AJ143,範囲CSV,18,FALSE)="","",VLOOKUP(csv!$AJ143,範囲CSV,18,FALSE)))</f>
        <v/>
      </c>
      <c r="U143" s="139" t="str">
        <f>IF($A143="","",IF(VLOOKUP(csv!$AJ143,範囲CSV,19,FALSE)="","",VLOOKUP(csv!$AJ143,範囲CSV,19,FALSE)))</f>
        <v/>
      </c>
      <c r="V143" s="139" t="str">
        <f>IF($A143="","",IF(VLOOKUP(csv!$AJ143,範囲CSV,20,FALSE)="","",VLOOKUP(csv!$AJ143,範囲CSV,20,FALSE)))</f>
        <v/>
      </c>
      <c r="W143" s="139" t="str">
        <f>IF($A143="","",IF(VLOOKUP(csv!$AJ143,範囲CSV,21,FALSE)="","",VLOOKUP(csv!$AJ143,範囲CSV,21,FALSE)))</f>
        <v/>
      </c>
      <c r="X143" s="139" t="str">
        <f>IF($A143="","",IF(VLOOKUP(csv!$AJ143,範囲CSV,22,FALSE)="","",VLOOKUP(csv!$AJ143,範囲CSV,22,FALSE)))</f>
        <v/>
      </c>
      <c r="Y143" s="139" t="str">
        <f>IF($A143="","",IF(VLOOKUP(csv!$AJ143,範囲CSV,23,FALSE)="","",VLOOKUP(csv!$AJ143,範囲CSV,23,FALSE)))</f>
        <v/>
      </c>
      <c r="Z143" s="139" t="str">
        <f>IF($A143="","",IF(VLOOKUP(csv!$AJ143,範囲CSV,24,FALSE)="","",VLOOKUP(csv!$AJ143,範囲CSV,24,FALSE)))</f>
        <v/>
      </c>
      <c r="AA143" s="139" t="str">
        <f>IF($A143="","",IF(VLOOKUP(csv!$AJ143,範囲CSV,25,FALSE)="","",VLOOKUP(csv!$AJ143,範囲CSV,25,FALSE)))</f>
        <v/>
      </c>
      <c r="AB143" s="139" t="str">
        <f>IF($A143="","",IF(VLOOKUP(csv!$AJ143,範囲CSV,26,FALSE)="","",VLOOKUP(csv!$AJ143,範囲CSV,26,FALSE)))</f>
        <v/>
      </c>
      <c r="AC143" s="139" t="str">
        <f>IF($A143="","",IF(VLOOKUP(csv!$AJ143,範囲CSV,27,FALSE)="","",VLOOKUP(csv!$AJ143,範囲CSV,27,FALSE)))</f>
        <v/>
      </c>
      <c r="AD143" s="139" t="str">
        <f>IF($A143="","",IF(VLOOKUP(csv!$AJ143,範囲CSV,28,FALSE)="","",VLOOKUP(csv!$AJ143,範囲CSV,28,FALSE)))</f>
        <v/>
      </c>
      <c r="AE143" s="139" t="str">
        <f>IF($A143="","",IF(VLOOKUP(csv!$AJ143,範囲CSV,29,FALSE)="","",VLOOKUP(csv!$AJ143,範囲CSV,29,FALSE)))</f>
        <v/>
      </c>
      <c r="AF143" s="139" t="str">
        <f>IF($A143="","",IF(VLOOKUP(csv!$AJ143,範囲CSV,30,FALSE)="","",VLOOKUP(csv!$AJ143,範囲CSV,30,FALSE)))</f>
        <v/>
      </c>
      <c r="AG143" s="139" t="str">
        <f>IF($A143="","",IF(VLOOKUP(csv!$AJ143,範囲CSV,31,FALSE)="","",VLOOKUP(csv!$AJ143,範囲CSV,31,FALSE)))</f>
        <v/>
      </c>
      <c r="AH143" s="139" t="str">
        <f>IF($A143="","",IF(VLOOKUP(csv!$AJ143,範囲CSV,32,FALSE)="","",VLOOKUP(csv!$AJ143,範囲CSV,32,FALSE)))</f>
        <v/>
      </c>
      <c r="AI143" s="139" t="str">
        <f>IF($A143="","",IF(VLOOKUP(csv!$AJ143,範囲CSV,33,FALSE)="","",VLOOKUP(csv!$AJ143,範囲CSV,33,FALSE)))</f>
        <v/>
      </c>
      <c r="AJ143" s="139" t="str">
        <f>IF($A143="","",IF(VLOOKUP(csv!$AJ143,範囲CSV,34,FALSE)="","",VLOOKUP(csv!$AJ143,範囲CSV,34,FALSE)))</f>
        <v/>
      </c>
      <c r="AK143" s="139"/>
    </row>
    <row r="144" spans="1:37">
      <c r="A144" s="216" t="str">
        <f>IF(csv!AJ144&lt;=csv!A$401,csv!AO144,"")</f>
        <v/>
      </c>
      <c r="B144" s="216" t="str">
        <f>IF($A144="","",IF(VLOOKUP(csv!A$402,範囲CSV,2,FALSE)="","",VLOOKUP(csv!A$402,範囲CSV,2,FALSE)))</f>
        <v/>
      </c>
      <c r="C144" s="139" t="str">
        <f>IF($A144="","",IF(VLOOKUP(csv!$AJ144,範囲CSV,3,FALSE)="","",VLOOKUP(csv!$AJ144,範囲CSV,3,FALSE)))</f>
        <v/>
      </c>
      <c r="D144" s="139" t="str">
        <f>IF($A144="","",IF(VLOOKUP(csv!$AJ144,範囲CSV,4,FALSE)="","",VLOOKUP(csv!$AJ144,範囲CSV,4,FALSE)))</f>
        <v/>
      </c>
      <c r="E144" s="139" t="str">
        <f>IF($A144="","",IF(VLOOKUP(csv!$AJ144,範囲CSV,5,FALSE)="","",IF(VLOOKUP(csv!$AJ144,範囲CSV,5,FALSE)&gt;10000,"",VLOOKUP(csv!$AJ144,範囲CSV,5,FALSE))))</f>
        <v/>
      </c>
      <c r="F144" s="139" t="str">
        <f>IF($A144="","",IF(VLOOKUP(csv!$AJ144,範囲CSV,6,FALSE)="","",VLOOKUP(csv!$AJ144,範囲CSV,6,FALSE)))</f>
        <v/>
      </c>
      <c r="G144" s="139" t="str">
        <f>IF(A144="","",IF(VLOOKUP(csv!$AJ144,範囲CSV,7,FALSE)="","",VLOOKUP(csv!$AJ144,範囲CSV,7,FALSE)))</f>
        <v/>
      </c>
      <c r="H144" s="139" t="str">
        <f>IF($A144="","",IF(VLOOKUP(csv!$AJ144,範囲CSV,8,FALSE)="","",VLOOKUP(csv!$AJ144,範囲CSV,8,FALSE)))</f>
        <v/>
      </c>
      <c r="I144" s="216"/>
      <c r="J144" s="216"/>
      <c r="K144" s="139" t="str">
        <f>IF(A144="","",IF(VLOOKUP(csv!$AJ144,範囲CSV,9,FALSE)="","",VLOOKUP(csv!$AJ144,範囲CSV,9,FALSE)))</f>
        <v/>
      </c>
      <c r="L144" s="139" t="str">
        <f>IF($A144="","",IF(VLOOKUP(csv!$AJ144,範囲CSV,10,FALSE)="","",VLOOKUP(csv!$AJ144,範囲CSV,10,FALSE)))</f>
        <v/>
      </c>
      <c r="M144" s="216" t="str">
        <f t="shared" si="4"/>
        <v/>
      </c>
      <c r="N144" s="216" t="str">
        <f t="shared" si="5"/>
        <v/>
      </c>
      <c r="O144" s="139" t="str">
        <f>IF($A144="","",IF(VLOOKUP(csv!$AJ144,範囲CSV,13,FALSE)="","",VLOOKUP(csv!$AJ144,範囲CSV,13,FALSE)))</f>
        <v/>
      </c>
      <c r="P144" s="139" t="str">
        <f>IF($A144="","",IF(VLOOKUP(csv!$AJ144,範囲CSV,14,FALSE)="","",VLOOKUP(csv!$AJ144,範囲CSV,14,FALSE)))</f>
        <v/>
      </c>
      <c r="Q144" s="139" t="str">
        <f>IF($A144="","",IF(VLOOKUP(csv!$AJ144,範囲CSV,15,FALSE)="","",VLOOKUP(csv!$AJ144,範囲CSV,15,FALSE)))</f>
        <v/>
      </c>
      <c r="R144" s="139" t="str">
        <f>IF($A144="","",IF(VLOOKUP(csv!$AJ144,範囲CSV,16,FALSE)="","",VLOOKUP(csv!$AJ144,範囲CSV,16,FALSE)))</f>
        <v/>
      </c>
      <c r="S144" s="139" t="str">
        <f>IF($A144="","",IF(VLOOKUP(csv!$AJ144,範囲CSV,17,FALSE)="","",VLOOKUP(csv!$AJ144,範囲CSV,17,FALSE)))</f>
        <v/>
      </c>
      <c r="T144" s="139" t="str">
        <f>IF($A144="","",IF(VLOOKUP(csv!$AJ144,範囲CSV,18,FALSE)="","",VLOOKUP(csv!$AJ144,範囲CSV,18,FALSE)))</f>
        <v/>
      </c>
      <c r="U144" s="139" t="str">
        <f>IF($A144="","",IF(VLOOKUP(csv!$AJ144,範囲CSV,19,FALSE)="","",VLOOKUP(csv!$AJ144,範囲CSV,19,FALSE)))</f>
        <v/>
      </c>
      <c r="V144" s="139" t="str">
        <f>IF($A144="","",IF(VLOOKUP(csv!$AJ144,範囲CSV,20,FALSE)="","",VLOOKUP(csv!$AJ144,範囲CSV,20,FALSE)))</f>
        <v/>
      </c>
      <c r="W144" s="139" t="str">
        <f>IF($A144="","",IF(VLOOKUP(csv!$AJ144,範囲CSV,21,FALSE)="","",VLOOKUP(csv!$AJ144,範囲CSV,21,FALSE)))</f>
        <v/>
      </c>
      <c r="X144" s="139" t="str">
        <f>IF($A144="","",IF(VLOOKUP(csv!$AJ144,範囲CSV,22,FALSE)="","",VLOOKUP(csv!$AJ144,範囲CSV,22,FALSE)))</f>
        <v/>
      </c>
      <c r="Y144" s="139" t="str">
        <f>IF($A144="","",IF(VLOOKUP(csv!$AJ144,範囲CSV,23,FALSE)="","",VLOOKUP(csv!$AJ144,範囲CSV,23,FALSE)))</f>
        <v/>
      </c>
      <c r="Z144" s="139" t="str">
        <f>IF($A144="","",IF(VLOOKUP(csv!$AJ144,範囲CSV,24,FALSE)="","",VLOOKUP(csv!$AJ144,範囲CSV,24,FALSE)))</f>
        <v/>
      </c>
      <c r="AA144" s="139" t="str">
        <f>IF($A144="","",IF(VLOOKUP(csv!$AJ144,範囲CSV,25,FALSE)="","",VLOOKUP(csv!$AJ144,範囲CSV,25,FALSE)))</f>
        <v/>
      </c>
      <c r="AB144" s="139" t="str">
        <f>IF($A144="","",IF(VLOOKUP(csv!$AJ144,範囲CSV,26,FALSE)="","",VLOOKUP(csv!$AJ144,範囲CSV,26,FALSE)))</f>
        <v/>
      </c>
      <c r="AC144" s="139" t="str">
        <f>IF($A144="","",IF(VLOOKUP(csv!$AJ144,範囲CSV,27,FALSE)="","",VLOOKUP(csv!$AJ144,範囲CSV,27,FALSE)))</f>
        <v/>
      </c>
      <c r="AD144" s="139" t="str">
        <f>IF($A144="","",IF(VLOOKUP(csv!$AJ144,範囲CSV,28,FALSE)="","",VLOOKUP(csv!$AJ144,範囲CSV,28,FALSE)))</f>
        <v/>
      </c>
      <c r="AE144" s="139" t="str">
        <f>IF($A144="","",IF(VLOOKUP(csv!$AJ144,範囲CSV,29,FALSE)="","",VLOOKUP(csv!$AJ144,範囲CSV,29,FALSE)))</f>
        <v/>
      </c>
      <c r="AF144" s="139" t="str">
        <f>IF($A144="","",IF(VLOOKUP(csv!$AJ144,範囲CSV,30,FALSE)="","",VLOOKUP(csv!$AJ144,範囲CSV,30,FALSE)))</f>
        <v/>
      </c>
      <c r="AG144" s="139" t="str">
        <f>IF($A144="","",IF(VLOOKUP(csv!$AJ144,範囲CSV,31,FALSE)="","",VLOOKUP(csv!$AJ144,範囲CSV,31,FALSE)))</f>
        <v/>
      </c>
      <c r="AH144" s="139" t="str">
        <f>IF($A144="","",IF(VLOOKUP(csv!$AJ144,範囲CSV,32,FALSE)="","",VLOOKUP(csv!$AJ144,範囲CSV,32,FALSE)))</f>
        <v/>
      </c>
      <c r="AI144" s="139" t="str">
        <f>IF($A144="","",IF(VLOOKUP(csv!$AJ144,範囲CSV,33,FALSE)="","",VLOOKUP(csv!$AJ144,範囲CSV,33,FALSE)))</f>
        <v/>
      </c>
      <c r="AJ144" s="139" t="str">
        <f>IF($A144="","",IF(VLOOKUP(csv!$AJ144,範囲CSV,34,FALSE)="","",VLOOKUP(csv!$AJ144,範囲CSV,34,FALSE)))</f>
        <v/>
      </c>
      <c r="AK144" s="139"/>
    </row>
    <row r="145" spans="1:37">
      <c r="A145" s="216" t="str">
        <f>IF(csv!AJ145&lt;=csv!A$401,csv!AO145,"")</f>
        <v/>
      </c>
      <c r="B145" s="216" t="str">
        <f>IF($A145="","",IF(VLOOKUP(csv!A$402,範囲CSV,2,FALSE)="","",VLOOKUP(csv!A$402,範囲CSV,2,FALSE)))</f>
        <v/>
      </c>
      <c r="C145" s="139" t="str">
        <f>IF($A145="","",IF(VLOOKUP(csv!$AJ145,範囲CSV,3,FALSE)="","",VLOOKUP(csv!$AJ145,範囲CSV,3,FALSE)))</f>
        <v/>
      </c>
      <c r="D145" s="139" t="str">
        <f>IF($A145="","",IF(VLOOKUP(csv!$AJ145,範囲CSV,4,FALSE)="","",VLOOKUP(csv!$AJ145,範囲CSV,4,FALSE)))</f>
        <v/>
      </c>
      <c r="E145" s="139" t="str">
        <f>IF($A145="","",IF(VLOOKUP(csv!$AJ145,範囲CSV,5,FALSE)="","",IF(VLOOKUP(csv!$AJ145,範囲CSV,5,FALSE)&gt;10000,"",VLOOKUP(csv!$AJ145,範囲CSV,5,FALSE))))</f>
        <v/>
      </c>
      <c r="F145" s="139" t="str">
        <f>IF($A145="","",IF(VLOOKUP(csv!$AJ145,範囲CSV,6,FALSE)="","",VLOOKUP(csv!$AJ145,範囲CSV,6,FALSE)))</f>
        <v/>
      </c>
      <c r="G145" s="139" t="str">
        <f>IF(A145="","",IF(VLOOKUP(csv!$AJ145,範囲CSV,7,FALSE)="","",VLOOKUP(csv!$AJ145,範囲CSV,7,FALSE)))</f>
        <v/>
      </c>
      <c r="H145" s="139" t="str">
        <f>IF($A145="","",IF(VLOOKUP(csv!$AJ145,範囲CSV,8,FALSE)="","",VLOOKUP(csv!$AJ145,範囲CSV,8,FALSE)))</f>
        <v/>
      </c>
      <c r="I145" s="216"/>
      <c r="J145" s="216"/>
      <c r="K145" s="139" t="str">
        <f>IF(A145="","",IF(VLOOKUP(csv!$AJ145,範囲CSV,9,FALSE)="","",VLOOKUP(csv!$AJ145,範囲CSV,9,FALSE)))</f>
        <v/>
      </c>
      <c r="L145" s="139" t="str">
        <f>IF($A145="","",IF(VLOOKUP(csv!$AJ145,範囲CSV,10,FALSE)="","",VLOOKUP(csv!$AJ145,範囲CSV,10,FALSE)))</f>
        <v/>
      </c>
      <c r="M145" s="216" t="str">
        <f t="shared" si="4"/>
        <v/>
      </c>
      <c r="N145" s="216" t="str">
        <f t="shared" si="5"/>
        <v/>
      </c>
      <c r="O145" s="139" t="str">
        <f>IF($A145="","",IF(VLOOKUP(csv!$AJ145,範囲CSV,13,FALSE)="","",VLOOKUP(csv!$AJ145,範囲CSV,13,FALSE)))</f>
        <v/>
      </c>
      <c r="P145" s="139" t="str">
        <f>IF($A145="","",IF(VLOOKUP(csv!$AJ145,範囲CSV,14,FALSE)="","",VLOOKUP(csv!$AJ145,範囲CSV,14,FALSE)))</f>
        <v/>
      </c>
      <c r="Q145" s="139" t="str">
        <f>IF($A145="","",IF(VLOOKUP(csv!$AJ145,範囲CSV,15,FALSE)="","",VLOOKUP(csv!$AJ145,範囲CSV,15,FALSE)))</f>
        <v/>
      </c>
      <c r="R145" s="139" t="str">
        <f>IF($A145="","",IF(VLOOKUP(csv!$AJ145,範囲CSV,16,FALSE)="","",VLOOKUP(csv!$AJ145,範囲CSV,16,FALSE)))</f>
        <v/>
      </c>
      <c r="S145" s="139" t="str">
        <f>IF($A145="","",IF(VLOOKUP(csv!$AJ145,範囲CSV,17,FALSE)="","",VLOOKUP(csv!$AJ145,範囲CSV,17,FALSE)))</f>
        <v/>
      </c>
      <c r="T145" s="139" t="str">
        <f>IF($A145="","",IF(VLOOKUP(csv!$AJ145,範囲CSV,18,FALSE)="","",VLOOKUP(csv!$AJ145,範囲CSV,18,FALSE)))</f>
        <v/>
      </c>
      <c r="U145" s="139" t="str">
        <f>IF($A145="","",IF(VLOOKUP(csv!$AJ145,範囲CSV,19,FALSE)="","",VLOOKUP(csv!$AJ145,範囲CSV,19,FALSE)))</f>
        <v/>
      </c>
      <c r="V145" s="139" t="str">
        <f>IF($A145="","",IF(VLOOKUP(csv!$AJ145,範囲CSV,20,FALSE)="","",VLOOKUP(csv!$AJ145,範囲CSV,20,FALSE)))</f>
        <v/>
      </c>
      <c r="W145" s="139" t="str">
        <f>IF($A145="","",IF(VLOOKUP(csv!$AJ145,範囲CSV,21,FALSE)="","",VLOOKUP(csv!$AJ145,範囲CSV,21,FALSE)))</f>
        <v/>
      </c>
      <c r="X145" s="139" t="str">
        <f>IF($A145="","",IF(VLOOKUP(csv!$AJ145,範囲CSV,22,FALSE)="","",VLOOKUP(csv!$AJ145,範囲CSV,22,FALSE)))</f>
        <v/>
      </c>
      <c r="Y145" s="139" t="str">
        <f>IF($A145="","",IF(VLOOKUP(csv!$AJ145,範囲CSV,23,FALSE)="","",VLOOKUP(csv!$AJ145,範囲CSV,23,FALSE)))</f>
        <v/>
      </c>
      <c r="Z145" s="139" t="str">
        <f>IF($A145="","",IF(VLOOKUP(csv!$AJ145,範囲CSV,24,FALSE)="","",VLOOKUP(csv!$AJ145,範囲CSV,24,FALSE)))</f>
        <v/>
      </c>
      <c r="AA145" s="139" t="str">
        <f>IF($A145="","",IF(VLOOKUP(csv!$AJ145,範囲CSV,25,FALSE)="","",VLOOKUP(csv!$AJ145,範囲CSV,25,FALSE)))</f>
        <v/>
      </c>
      <c r="AB145" s="139" t="str">
        <f>IF($A145="","",IF(VLOOKUP(csv!$AJ145,範囲CSV,26,FALSE)="","",VLOOKUP(csv!$AJ145,範囲CSV,26,FALSE)))</f>
        <v/>
      </c>
      <c r="AC145" s="139" t="str">
        <f>IF($A145="","",IF(VLOOKUP(csv!$AJ145,範囲CSV,27,FALSE)="","",VLOOKUP(csv!$AJ145,範囲CSV,27,FALSE)))</f>
        <v/>
      </c>
      <c r="AD145" s="139" t="str">
        <f>IF($A145="","",IF(VLOOKUP(csv!$AJ145,範囲CSV,28,FALSE)="","",VLOOKUP(csv!$AJ145,範囲CSV,28,FALSE)))</f>
        <v/>
      </c>
      <c r="AE145" s="139" t="str">
        <f>IF($A145="","",IF(VLOOKUP(csv!$AJ145,範囲CSV,29,FALSE)="","",VLOOKUP(csv!$AJ145,範囲CSV,29,FALSE)))</f>
        <v/>
      </c>
      <c r="AF145" s="139" t="str">
        <f>IF($A145="","",IF(VLOOKUP(csv!$AJ145,範囲CSV,30,FALSE)="","",VLOOKUP(csv!$AJ145,範囲CSV,30,FALSE)))</f>
        <v/>
      </c>
      <c r="AG145" s="139" t="str">
        <f>IF($A145="","",IF(VLOOKUP(csv!$AJ145,範囲CSV,31,FALSE)="","",VLOOKUP(csv!$AJ145,範囲CSV,31,FALSE)))</f>
        <v/>
      </c>
      <c r="AH145" s="139" t="str">
        <f>IF($A145="","",IF(VLOOKUP(csv!$AJ145,範囲CSV,32,FALSE)="","",VLOOKUP(csv!$AJ145,範囲CSV,32,FALSE)))</f>
        <v/>
      </c>
      <c r="AI145" s="139" t="str">
        <f>IF($A145="","",IF(VLOOKUP(csv!$AJ145,範囲CSV,33,FALSE)="","",VLOOKUP(csv!$AJ145,範囲CSV,33,FALSE)))</f>
        <v/>
      </c>
      <c r="AJ145" s="139" t="str">
        <f>IF($A145="","",IF(VLOOKUP(csv!$AJ145,範囲CSV,34,FALSE)="","",VLOOKUP(csv!$AJ145,範囲CSV,34,FALSE)))</f>
        <v/>
      </c>
      <c r="AK145" s="139"/>
    </row>
    <row r="146" spans="1:37">
      <c r="A146" s="216" t="str">
        <f>IF(csv!AJ146&lt;=csv!A$401,csv!AO146,"")</f>
        <v/>
      </c>
      <c r="B146" s="216" t="str">
        <f>IF($A146="","",IF(VLOOKUP(csv!A$402,範囲CSV,2,FALSE)="","",VLOOKUP(csv!A$402,範囲CSV,2,FALSE)))</f>
        <v/>
      </c>
      <c r="C146" s="139" t="str">
        <f>IF($A146="","",IF(VLOOKUP(csv!$AJ146,範囲CSV,3,FALSE)="","",VLOOKUP(csv!$AJ146,範囲CSV,3,FALSE)))</f>
        <v/>
      </c>
      <c r="D146" s="139" t="str">
        <f>IF($A146="","",IF(VLOOKUP(csv!$AJ146,範囲CSV,4,FALSE)="","",VLOOKUP(csv!$AJ146,範囲CSV,4,FALSE)))</f>
        <v/>
      </c>
      <c r="E146" s="139" t="str">
        <f>IF($A146="","",IF(VLOOKUP(csv!$AJ146,範囲CSV,5,FALSE)="","",IF(VLOOKUP(csv!$AJ146,範囲CSV,5,FALSE)&gt;10000,"",VLOOKUP(csv!$AJ146,範囲CSV,5,FALSE))))</f>
        <v/>
      </c>
      <c r="F146" s="139" t="str">
        <f>IF($A146="","",IF(VLOOKUP(csv!$AJ146,範囲CSV,6,FALSE)="","",VLOOKUP(csv!$AJ146,範囲CSV,6,FALSE)))</f>
        <v/>
      </c>
      <c r="G146" s="139" t="str">
        <f>IF(A146="","",IF(VLOOKUP(csv!$AJ146,範囲CSV,7,FALSE)="","",VLOOKUP(csv!$AJ146,範囲CSV,7,FALSE)))</f>
        <v/>
      </c>
      <c r="H146" s="139" t="str">
        <f>IF($A146="","",IF(VLOOKUP(csv!$AJ146,範囲CSV,8,FALSE)="","",VLOOKUP(csv!$AJ146,範囲CSV,8,FALSE)))</f>
        <v/>
      </c>
      <c r="I146" s="216"/>
      <c r="J146" s="216"/>
      <c r="K146" s="139" t="str">
        <f>IF(A146="","",IF(VLOOKUP(csv!$AJ146,範囲CSV,9,FALSE)="","",VLOOKUP(csv!$AJ146,範囲CSV,9,FALSE)))</f>
        <v/>
      </c>
      <c r="L146" s="139" t="str">
        <f>IF($A146="","",IF(VLOOKUP(csv!$AJ146,範囲CSV,10,FALSE)="","",VLOOKUP(csv!$AJ146,範囲CSV,10,FALSE)))</f>
        <v/>
      </c>
      <c r="M146" s="216" t="str">
        <f t="shared" si="4"/>
        <v/>
      </c>
      <c r="N146" s="216" t="str">
        <f t="shared" si="5"/>
        <v/>
      </c>
      <c r="O146" s="139" t="str">
        <f>IF($A146="","",IF(VLOOKUP(csv!$AJ146,範囲CSV,13,FALSE)="","",VLOOKUP(csv!$AJ146,範囲CSV,13,FALSE)))</f>
        <v/>
      </c>
      <c r="P146" s="139" t="str">
        <f>IF($A146="","",IF(VLOOKUP(csv!$AJ146,範囲CSV,14,FALSE)="","",VLOOKUP(csv!$AJ146,範囲CSV,14,FALSE)))</f>
        <v/>
      </c>
      <c r="Q146" s="139" t="str">
        <f>IF($A146="","",IF(VLOOKUP(csv!$AJ146,範囲CSV,15,FALSE)="","",VLOOKUP(csv!$AJ146,範囲CSV,15,FALSE)))</f>
        <v/>
      </c>
      <c r="R146" s="139" t="str">
        <f>IF($A146="","",IF(VLOOKUP(csv!$AJ146,範囲CSV,16,FALSE)="","",VLOOKUP(csv!$AJ146,範囲CSV,16,FALSE)))</f>
        <v/>
      </c>
      <c r="S146" s="139" t="str">
        <f>IF($A146="","",IF(VLOOKUP(csv!$AJ146,範囲CSV,17,FALSE)="","",VLOOKUP(csv!$AJ146,範囲CSV,17,FALSE)))</f>
        <v/>
      </c>
      <c r="T146" s="139" t="str">
        <f>IF($A146="","",IF(VLOOKUP(csv!$AJ146,範囲CSV,18,FALSE)="","",VLOOKUP(csv!$AJ146,範囲CSV,18,FALSE)))</f>
        <v/>
      </c>
      <c r="U146" s="139" t="str">
        <f>IF($A146="","",IF(VLOOKUP(csv!$AJ146,範囲CSV,19,FALSE)="","",VLOOKUP(csv!$AJ146,範囲CSV,19,FALSE)))</f>
        <v/>
      </c>
      <c r="V146" s="139" t="str">
        <f>IF($A146="","",IF(VLOOKUP(csv!$AJ146,範囲CSV,20,FALSE)="","",VLOOKUP(csv!$AJ146,範囲CSV,20,FALSE)))</f>
        <v/>
      </c>
      <c r="W146" s="139" t="str">
        <f>IF($A146="","",IF(VLOOKUP(csv!$AJ146,範囲CSV,21,FALSE)="","",VLOOKUP(csv!$AJ146,範囲CSV,21,FALSE)))</f>
        <v/>
      </c>
      <c r="X146" s="139" t="str">
        <f>IF($A146="","",IF(VLOOKUP(csv!$AJ146,範囲CSV,22,FALSE)="","",VLOOKUP(csv!$AJ146,範囲CSV,22,FALSE)))</f>
        <v/>
      </c>
      <c r="Y146" s="139" t="str">
        <f>IF($A146="","",IF(VLOOKUP(csv!$AJ146,範囲CSV,23,FALSE)="","",VLOOKUP(csv!$AJ146,範囲CSV,23,FALSE)))</f>
        <v/>
      </c>
      <c r="Z146" s="139" t="str">
        <f>IF($A146="","",IF(VLOOKUP(csv!$AJ146,範囲CSV,24,FALSE)="","",VLOOKUP(csv!$AJ146,範囲CSV,24,FALSE)))</f>
        <v/>
      </c>
      <c r="AA146" s="139" t="str">
        <f>IF($A146="","",IF(VLOOKUP(csv!$AJ146,範囲CSV,25,FALSE)="","",VLOOKUP(csv!$AJ146,範囲CSV,25,FALSE)))</f>
        <v/>
      </c>
      <c r="AB146" s="139" t="str">
        <f>IF($A146="","",IF(VLOOKUP(csv!$AJ146,範囲CSV,26,FALSE)="","",VLOOKUP(csv!$AJ146,範囲CSV,26,FALSE)))</f>
        <v/>
      </c>
      <c r="AC146" s="139" t="str">
        <f>IF($A146="","",IF(VLOOKUP(csv!$AJ146,範囲CSV,27,FALSE)="","",VLOOKUP(csv!$AJ146,範囲CSV,27,FALSE)))</f>
        <v/>
      </c>
      <c r="AD146" s="139" t="str">
        <f>IF($A146="","",IF(VLOOKUP(csv!$AJ146,範囲CSV,28,FALSE)="","",VLOOKUP(csv!$AJ146,範囲CSV,28,FALSE)))</f>
        <v/>
      </c>
      <c r="AE146" s="139" t="str">
        <f>IF($A146="","",IF(VLOOKUP(csv!$AJ146,範囲CSV,29,FALSE)="","",VLOOKUP(csv!$AJ146,範囲CSV,29,FALSE)))</f>
        <v/>
      </c>
      <c r="AF146" s="139" t="str">
        <f>IF($A146="","",IF(VLOOKUP(csv!$AJ146,範囲CSV,30,FALSE)="","",VLOOKUP(csv!$AJ146,範囲CSV,30,FALSE)))</f>
        <v/>
      </c>
      <c r="AG146" s="139" t="str">
        <f>IF($A146="","",IF(VLOOKUP(csv!$AJ146,範囲CSV,31,FALSE)="","",VLOOKUP(csv!$AJ146,範囲CSV,31,FALSE)))</f>
        <v/>
      </c>
      <c r="AH146" s="139" t="str">
        <f>IF($A146="","",IF(VLOOKUP(csv!$AJ146,範囲CSV,32,FALSE)="","",VLOOKUP(csv!$AJ146,範囲CSV,32,FALSE)))</f>
        <v/>
      </c>
      <c r="AI146" s="139" t="str">
        <f>IF($A146="","",IF(VLOOKUP(csv!$AJ146,範囲CSV,33,FALSE)="","",VLOOKUP(csv!$AJ146,範囲CSV,33,FALSE)))</f>
        <v/>
      </c>
      <c r="AJ146" s="139" t="str">
        <f>IF($A146="","",IF(VLOOKUP(csv!$AJ146,範囲CSV,34,FALSE)="","",VLOOKUP(csv!$AJ146,範囲CSV,34,FALSE)))</f>
        <v/>
      </c>
      <c r="AK146" s="139"/>
    </row>
    <row r="147" spans="1:37">
      <c r="A147" s="216" t="str">
        <f>IF(csv!AJ147&lt;=csv!A$401,csv!AO147,"")</f>
        <v/>
      </c>
      <c r="B147" s="216" t="str">
        <f>IF($A147="","",IF(VLOOKUP(csv!A$402,範囲CSV,2,FALSE)="","",VLOOKUP(csv!A$402,範囲CSV,2,FALSE)))</f>
        <v/>
      </c>
      <c r="C147" s="139" t="str">
        <f>IF($A147="","",IF(VLOOKUP(csv!$AJ147,範囲CSV,3,FALSE)="","",VLOOKUP(csv!$AJ147,範囲CSV,3,FALSE)))</f>
        <v/>
      </c>
      <c r="D147" s="139" t="str">
        <f>IF($A147="","",IF(VLOOKUP(csv!$AJ147,範囲CSV,4,FALSE)="","",VLOOKUP(csv!$AJ147,範囲CSV,4,FALSE)))</f>
        <v/>
      </c>
      <c r="E147" s="139" t="str">
        <f>IF($A147="","",IF(VLOOKUP(csv!$AJ147,範囲CSV,5,FALSE)="","",IF(VLOOKUP(csv!$AJ147,範囲CSV,5,FALSE)&gt;10000,"",VLOOKUP(csv!$AJ147,範囲CSV,5,FALSE))))</f>
        <v/>
      </c>
      <c r="F147" s="139" t="str">
        <f>IF($A147="","",IF(VLOOKUP(csv!$AJ147,範囲CSV,6,FALSE)="","",VLOOKUP(csv!$AJ147,範囲CSV,6,FALSE)))</f>
        <v/>
      </c>
      <c r="G147" s="139" t="str">
        <f>IF(A147="","",IF(VLOOKUP(csv!$AJ147,範囲CSV,7,FALSE)="","",VLOOKUP(csv!$AJ147,範囲CSV,7,FALSE)))</f>
        <v/>
      </c>
      <c r="H147" s="139" t="str">
        <f>IF($A147="","",IF(VLOOKUP(csv!$AJ147,範囲CSV,8,FALSE)="","",VLOOKUP(csv!$AJ147,範囲CSV,8,FALSE)))</f>
        <v/>
      </c>
      <c r="I147" s="216"/>
      <c r="J147" s="216"/>
      <c r="K147" s="139" t="str">
        <f>IF(A147="","",IF(VLOOKUP(csv!$AJ147,範囲CSV,9,FALSE)="","",VLOOKUP(csv!$AJ147,範囲CSV,9,FALSE)))</f>
        <v/>
      </c>
      <c r="L147" s="139" t="str">
        <f>IF($A147="","",IF(VLOOKUP(csv!$AJ147,範囲CSV,10,FALSE)="","",VLOOKUP(csv!$AJ147,範囲CSV,10,FALSE)))</f>
        <v/>
      </c>
      <c r="M147" s="216" t="str">
        <f t="shared" si="4"/>
        <v/>
      </c>
      <c r="N147" s="216" t="str">
        <f t="shared" si="5"/>
        <v/>
      </c>
      <c r="O147" s="139" t="str">
        <f>IF($A147="","",IF(VLOOKUP(csv!$AJ147,範囲CSV,13,FALSE)="","",VLOOKUP(csv!$AJ147,範囲CSV,13,FALSE)))</f>
        <v/>
      </c>
      <c r="P147" s="139" t="str">
        <f>IF($A147="","",IF(VLOOKUP(csv!$AJ147,範囲CSV,14,FALSE)="","",VLOOKUP(csv!$AJ147,範囲CSV,14,FALSE)))</f>
        <v/>
      </c>
      <c r="Q147" s="139" t="str">
        <f>IF($A147="","",IF(VLOOKUP(csv!$AJ147,範囲CSV,15,FALSE)="","",VLOOKUP(csv!$AJ147,範囲CSV,15,FALSE)))</f>
        <v/>
      </c>
      <c r="R147" s="139" t="str">
        <f>IF($A147="","",IF(VLOOKUP(csv!$AJ147,範囲CSV,16,FALSE)="","",VLOOKUP(csv!$AJ147,範囲CSV,16,FALSE)))</f>
        <v/>
      </c>
      <c r="S147" s="139" t="str">
        <f>IF($A147="","",IF(VLOOKUP(csv!$AJ147,範囲CSV,17,FALSE)="","",VLOOKUP(csv!$AJ147,範囲CSV,17,FALSE)))</f>
        <v/>
      </c>
      <c r="T147" s="139" t="str">
        <f>IF($A147="","",IF(VLOOKUP(csv!$AJ147,範囲CSV,18,FALSE)="","",VLOOKUP(csv!$AJ147,範囲CSV,18,FALSE)))</f>
        <v/>
      </c>
      <c r="U147" s="139" t="str">
        <f>IF($A147="","",IF(VLOOKUP(csv!$AJ147,範囲CSV,19,FALSE)="","",VLOOKUP(csv!$AJ147,範囲CSV,19,FALSE)))</f>
        <v/>
      </c>
      <c r="V147" s="139" t="str">
        <f>IF($A147="","",IF(VLOOKUP(csv!$AJ147,範囲CSV,20,FALSE)="","",VLOOKUP(csv!$AJ147,範囲CSV,20,FALSE)))</f>
        <v/>
      </c>
      <c r="W147" s="139" t="str">
        <f>IF($A147="","",IF(VLOOKUP(csv!$AJ147,範囲CSV,21,FALSE)="","",VLOOKUP(csv!$AJ147,範囲CSV,21,FALSE)))</f>
        <v/>
      </c>
      <c r="X147" s="139" t="str">
        <f>IF($A147="","",IF(VLOOKUP(csv!$AJ147,範囲CSV,22,FALSE)="","",VLOOKUP(csv!$AJ147,範囲CSV,22,FALSE)))</f>
        <v/>
      </c>
      <c r="Y147" s="139" t="str">
        <f>IF($A147="","",IF(VLOOKUP(csv!$AJ147,範囲CSV,23,FALSE)="","",VLOOKUP(csv!$AJ147,範囲CSV,23,FALSE)))</f>
        <v/>
      </c>
      <c r="Z147" s="139" t="str">
        <f>IF($A147="","",IF(VLOOKUP(csv!$AJ147,範囲CSV,24,FALSE)="","",VLOOKUP(csv!$AJ147,範囲CSV,24,FALSE)))</f>
        <v/>
      </c>
      <c r="AA147" s="139" t="str">
        <f>IF($A147="","",IF(VLOOKUP(csv!$AJ147,範囲CSV,25,FALSE)="","",VLOOKUP(csv!$AJ147,範囲CSV,25,FALSE)))</f>
        <v/>
      </c>
      <c r="AB147" s="139" t="str">
        <f>IF($A147="","",IF(VLOOKUP(csv!$AJ147,範囲CSV,26,FALSE)="","",VLOOKUP(csv!$AJ147,範囲CSV,26,FALSE)))</f>
        <v/>
      </c>
      <c r="AC147" s="139" t="str">
        <f>IF($A147="","",IF(VLOOKUP(csv!$AJ147,範囲CSV,27,FALSE)="","",VLOOKUP(csv!$AJ147,範囲CSV,27,FALSE)))</f>
        <v/>
      </c>
      <c r="AD147" s="139" t="str">
        <f>IF($A147="","",IF(VLOOKUP(csv!$AJ147,範囲CSV,28,FALSE)="","",VLOOKUP(csv!$AJ147,範囲CSV,28,FALSE)))</f>
        <v/>
      </c>
      <c r="AE147" s="139" t="str">
        <f>IF($A147="","",IF(VLOOKUP(csv!$AJ147,範囲CSV,29,FALSE)="","",VLOOKUP(csv!$AJ147,範囲CSV,29,FALSE)))</f>
        <v/>
      </c>
      <c r="AF147" s="139" t="str">
        <f>IF($A147="","",IF(VLOOKUP(csv!$AJ147,範囲CSV,30,FALSE)="","",VLOOKUP(csv!$AJ147,範囲CSV,30,FALSE)))</f>
        <v/>
      </c>
      <c r="AG147" s="139" t="str">
        <f>IF($A147="","",IF(VLOOKUP(csv!$AJ147,範囲CSV,31,FALSE)="","",VLOOKUP(csv!$AJ147,範囲CSV,31,FALSE)))</f>
        <v/>
      </c>
      <c r="AH147" s="139" t="str">
        <f>IF($A147="","",IF(VLOOKUP(csv!$AJ147,範囲CSV,32,FALSE)="","",VLOOKUP(csv!$AJ147,範囲CSV,32,FALSE)))</f>
        <v/>
      </c>
      <c r="AI147" s="139" t="str">
        <f>IF($A147="","",IF(VLOOKUP(csv!$AJ147,範囲CSV,33,FALSE)="","",VLOOKUP(csv!$AJ147,範囲CSV,33,FALSE)))</f>
        <v/>
      </c>
      <c r="AJ147" s="139" t="str">
        <f>IF($A147="","",IF(VLOOKUP(csv!$AJ147,範囲CSV,34,FALSE)="","",VLOOKUP(csv!$AJ147,範囲CSV,34,FALSE)))</f>
        <v/>
      </c>
      <c r="AK147" s="139"/>
    </row>
    <row r="148" spans="1:37">
      <c r="A148" s="216" t="str">
        <f>IF(csv!AJ148&lt;=csv!A$401,csv!AO148,"")</f>
        <v/>
      </c>
      <c r="B148" s="216" t="str">
        <f>IF($A148="","",IF(VLOOKUP(csv!A$402,範囲CSV,2,FALSE)="","",VLOOKUP(csv!A$402,範囲CSV,2,FALSE)))</f>
        <v/>
      </c>
      <c r="C148" s="139" t="str">
        <f>IF($A148="","",IF(VLOOKUP(csv!$AJ148,範囲CSV,3,FALSE)="","",VLOOKUP(csv!$AJ148,範囲CSV,3,FALSE)))</f>
        <v/>
      </c>
      <c r="D148" s="139" t="str">
        <f>IF($A148="","",IF(VLOOKUP(csv!$AJ148,範囲CSV,4,FALSE)="","",VLOOKUP(csv!$AJ148,範囲CSV,4,FALSE)))</f>
        <v/>
      </c>
      <c r="E148" s="139" t="str">
        <f>IF($A148="","",IF(VLOOKUP(csv!$AJ148,範囲CSV,5,FALSE)="","",IF(VLOOKUP(csv!$AJ148,範囲CSV,5,FALSE)&gt;10000,"",VLOOKUP(csv!$AJ148,範囲CSV,5,FALSE))))</f>
        <v/>
      </c>
      <c r="F148" s="139" t="str">
        <f>IF($A148="","",IF(VLOOKUP(csv!$AJ148,範囲CSV,6,FALSE)="","",VLOOKUP(csv!$AJ148,範囲CSV,6,FALSE)))</f>
        <v/>
      </c>
      <c r="G148" s="139" t="str">
        <f>IF(A148="","",IF(VLOOKUP(csv!$AJ148,範囲CSV,7,FALSE)="","",VLOOKUP(csv!$AJ148,範囲CSV,7,FALSE)))</f>
        <v/>
      </c>
      <c r="H148" s="139" t="str">
        <f>IF($A148="","",IF(VLOOKUP(csv!$AJ148,範囲CSV,8,FALSE)="","",VLOOKUP(csv!$AJ148,範囲CSV,8,FALSE)))</f>
        <v/>
      </c>
      <c r="I148" s="216"/>
      <c r="J148" s="216"/>
      <c r="K148" s="139" t="str">
        <f>IF(A148="","",IF(VLOOKUP(csv!$AJ148,範囲CSV,9,FALSE)="","",VLOOKUP(csv!$AJ148,範囲CSV,9,FALSE)))</f>
        <v/>
      </c>
      <c r="L148" s="139" t="str">
        <f>IF($A148="","",IF(VLOOKUP(csv!$AJ148,範囲CSV,10,FALSE)="","",VLOOKUP(csv!$AJ148,範囲CSV,10,FALSE)))</f>
        <v/>
      </c>
      <c r="M148" s="216" t="str">
        <f t="shared" si="4"/>
        <v/>
      </c>
      <c r="N148" s="216" t="str">
        <f t="shared" si="5"/>
        <v/>
      </c>
      <c r="O148" s="139" t="str">
        <f>IF($A148="","",IF(VLOOKUP(csv!$AJ148,範囲CSV,13,FALSE)="","",VLOOKUP(csv!$AJ148,範囲CSV,13,FALSE)))</f>
        <v/>
      </c>
      <c r="P148" s="139" t="str">
        <f>IF($A148="","",IF(VLOOKUP(csv!$AJ148,範囲CSV,14,FALSE)="","",VLOOKUP(csv!$AJ148,範囲CSV,14,FALSE)))</f>
        <v/>
      </c>
      <c r="Q148" s="139" t="str">
        <f>IF($A148="","",IF(VLOOKUP(csv!$AJ148,範囲CSV,15,FALSE)="","",VLOOKUP(csv!$AJ148,範囲CSV,15,FALSE)))</f>
        <v/>
      </c>
      <c r="R148" s="139" t="str">
        <f>IF($A148="","",IF(VLOOKUP(csv!$AJ148,範囲CSV,16,FALSE)="","",VLOOKUP(csv!$AJ148,範囲CSV,16,FALSE)))</f>
        <v/>
      </c>
      <c r="S148" s="139" t="str">
        <f>IF($A148="","",IF(VLOOKUP(csv!$AJ148,範囲CSV,17,FALSE)="","",VLOOKUP(csv!$AJ148,範囲CSV,17,FALSE)))</f>
        <v/>
      </c>
      <c r="T148" s="139" t="str">
        <f>IF($A148="","",IF(VLOOKUP(csv!$AJ148,範囲CSV,18,FALSE)="","",VLOOKUP(csv!$AJ148,範囲CSV,18,FALSE)))</f>
        <v/>
      </c>
      <c r="U148" s="139" t="str">
        <f>IF($A148="","",IF(VLOOKUP(csv!$AJ148,範囲CSV,19,FALSE)="","",VLOOKUP(csv!$AJ148,範囲CSV,19,FALSE)))</f>
        <v/>
      </c>
      <c r="V148" s="139" t="str">
        <f>IF($A148="","",IF(VLOOKUP(csv!$AJ148,範囲CSV,20,FALSE)="","",VLOOKUP(csv!$AJ148,範囲CSV,20,FALSE)))</f>
        <v/>
      </c>
      <c r="W148" s="139" t="str">
        <f>IF($A148="","",IF(VLOOKUP(csv!$AJ148,範囲CSV,21,FALSE)="","",VLOOKUP(csv!$AJ148,範囲CSV,21,FALSE)))</f>
        <v/>
      </c>
      <c r="X148" s="139" t="str">
        <f>IF($A148="","",IF(VLOOKUP(csv!$AJ148,範囲CSV,22,FALSE)="","",VLOOKUP(csv!$AJ148,範囲CSV,22,FALSE)))</f>
        <v/>
      </c>
      <c r="Y148" s="139" t="str">
        <f>IF($A148="","",IF(VLOOKUP(csv!$AJ148,範囲CSV,23,FALSE)="","",VLOOKUP(csv!$AJ148,範囲CSV,23,FALSE)))</f>
        <v/>
      </c>
      <c r="Z148" s="139" t="str">
        <f>IF($A148="","",IF(VLOOKUP(csv!$AJ148,範囲CSV,24,FALSE)="","",VLOOKUP(csv!$AJ148,範囲CSV,24,FALSE)))</f>
        <v/>
      </c>
      <c r="AA148" s="139" t="str">
        <f>IF($A148="","",IF(VLOOKUP(csv!$AJ148,範囲CSV,25,FALSE)="","",VLOOKUP(csv!$AJ148,範囲CSV,25,FALSE)))</f>
        <v/>
      </c>
      <c r="AB148" s="139" t="str">
        <f>IF($A148="","",IF(VLOOKUP(csv!$AJ148,範囲CSV,26,FALSE)="","",VLOOKUP(csv!$AJ148,範囲CSV,26,FALSE)))</f>
        <v/>
      </c>
      <c r="AC148" s="139" t="str">
        <f>IF($A148="","",IF(VLOOKUP(csv!$AJ148,範囲CSV,27,FALSE)="","",VLOOKUP(csv!$AJ148,範囲CSV,27,FALSE)))</f>
        <v/>
      </c>
      <c r="AD148" s="139" t="str">
        <f>IF($A148="","",IF(VLOOKUP(csv!$AJ148,範囲CSV,28,FALSE)="","",VLOOKUP(csv!$AJ148,範囲CSV,28,FALSE)))</f>
        <v/>
      </c>
      <c r="AE148" s="139" t="str">
        <f>IF($A148="","",IF(VLOOKUP(csv!$AJ148,範囲CSV,29,FALSE)="","",VLOOKUP(csv!$AJ148,範囲CSV,29,FALSE)))</f>
        <v/>
      </c>
      <c r="AF148" s="139" t="str">
        <f>IF($A148="","",IF(VLOOKUP(csv!$AJ148,範囲CSV,30,FALSE)="","",VLOOKUP(csv!$AJ148,範囲CSV,30,FALSE)))</f>
        <v/>
      </c>
      <c r="AG148" s="139" t="str">
        <f>IF($A148="","",IF(VLOOKUP(csv!$AJ148,範囲CSV,31,FALSE)="","",VLOOKUP(csv!$AJ148,範囲CSV,31,FALSE)))</f>
        <v/>
      </c>
      <c r="AH148" s="139" t="str">
        <f>IF($A148="","",IF(VLOOKUP(csv!$AJ148,範囲CSV,32,FALSE)="","",VLOOKUP(csv!$AJ148,範囲CSV,32,FALSE)))</f>
        <v/>
      </c>
      <c r="AI148" s="139" t="str">
        <f>IF($A148="","",IF(VLOOKUP(csv!$AJ148,範囲CSV,33,FALSE)="","",VLOOKUP(csv!$AJ148,範囲CSV,33,FALSE)))</f>
        <v/>
      </c>
      <c r="AJ148" s="139" t="str">
        <f>IF($A148="","",IF(VLOOKUP(csv!$AJ148,範囲CSV,34,FALSE)="","",VLOOKUP(csv!$AJ148,範囲CSV,34,FALSE)))</f>
        <v/>
      </c>
      <c r="AK148" s="139"/>
    </row>
    <row r="149" spans="1:37">
      <c r="A149" s="216" t="str">
        <f>IF(csv!AJ149&lt;=csv!A$401,csv!AO149,"")</f>
        <v/>
      </c>
      <c r="B149" s="216" t="str">
        <f>IF($A149="","",IF(VLOOKUP(csv!A$402,範囲CSV,2,FALSE)="","",VLOOKUP(csv!A$402,範囲CSV,2,FALSE)))</f>
        <v/>
      </c>
      <c r="C149" s="139" t="str">
        <f>IF($A149="","",IF(VLOOKUP(csv!$AJ149,範囲CSV,3,FALSE)="","",VLOOKUP(csv!$AJ149,範囲CSV,3,FALSE)))</f>
        <v/>
      </c>
      <c r="D149" s="139" t="str">
        <f>IF($A149="","",IF(VLOOKUP(csv!$AJ149,範囲CSV,4,FALSE)="","",VLOOKUP(csv!$AJ149,範囲CSV,4,FALSE)))</f>
        <v/>
      </c>
      <c r="E149" s="139" t="str">
        <f>IF($A149="","",IF(VLOOKUP(csv!$AJ149,範囲CSV,5,FALSE)="","",IF(VLOOKUP(csv!$AJ149,範囲CSV,5,FALSE)&gt;10000,"",VLOOKUP(csv!$AJ149,範囲CSV,5,FALSE))))</f>
        <v/>
      </c>
      <c r="F149" s="139" t="str">
        <f>IF($A149="","",IF(VLOOKUP(csv!$AJ149,範囲CSV,6,FALSE)="","",VLOOKUP(csv!$AJ149,範囲CSV,6,FALSE)))</f>
        <v/>
      </c>
      <c r="G149" s="139" t="str">
        <f>IF(A149="","",IF(VLOOKUP(csv!$AJ149,範囲CSV,7,FALSE)="","",VLOOKUP(csv!$AJ149,範囲CSV,7,FALSE)))</f>
        <v/>
      </c>
      <c r="H149" s="139" t="str">
        <f>IF($A149="","",IF(VLOOKUP(csv!$AJ149,範囲CSV,8,FALSE)="","",VLOOKUP(csv!$AJ149,範囲CSV,8,FALSE)))</f>
        <v/>
      </c>
      <c r="I149" s="216"/>
      <c r="J149" s="216"/>
      <c r="K149" s="139" t="str">
        <f>IF(A149="","",IF(VLOOKUP(csv!$AJ149,範囲CSV,9,FALSE)="","",VLOOKUP(csv!$AJ149,範囲CSV,9,FALSE)))</f>
        <v/>
      </c>
      <c r="L149" s="139" t="str">
        <f>IF($A149="","",IF(VLOOKUP(csv!$AJ149,範囲CSV,10,FALSE)="","",VLOOKUP(csv!$AJ149,範囲CSV,10,FALSE)))</f>
        <v/>
      </c>
      <c r="M149" s="216" t="str">
        <f t="shared" si="4"/>
        <v/>
      </c>
      <c r="N149" s="216" t="str">
        <f t="shared" si="5"/>
        <v/>
      </c>
      <c r="O149" s="139" t="str">
        <f>IF($A149="","",IF(VLOOKUP(csv!$AJ149,範囲CSV,13,FALSE)="","",VLOOKUP(csv!$AJ149,範囲CSV,13,FALSE)))</f>
        <v/>
      </c>
      <c r="P149" s="139" t="str">
        <f>IF($A149="","",IF(VLOOKUP(csv!$AJ149,範囲CSV,14,FALSE)="","",VLOOKUP(csv!$AJ149,範囲CSV,14,FALSE)))</f>
        <v/>
      </c>
      <c r="Q149" s="139" t="str">
        <f>IF($A149="","",IF(VLOOKUP(csv!$AJ149,範囲CSV,15,FALSE)="","",VLOOKUP(csv!$AJ149,範囲CSV,15,FALSE)))</f>
        <v/>
      </c>
      <c r="R149" s="139" t="str">
        <f>IF($A149="","",IF(VLOOKUP(csv!$AJ149,範囲CSV,16,FALSE)="","",VLOOKUP(csv!$AJ149,範囲CSV,16,FALSE)))</f>
        <v/>
      </c>
      <c r="S149" s="139" t="str">
        <f>IF($A149="","",IF(VLOOKUP(csv!$AJ149,範囲CSV,17,FALSE)="","",VLOOKUP(csv!$AJ149,範囲CSV,17,FALSE)))</f>
        <v/>
      </c>
      <c r="T149" s="139" t="str">
        <f>IF($A149="","",IF(VLOOKUP(csv!$AJ149,範囲CSV,18,FALSE)="","",VLOOKUP(csv!$AJ149,範囲CSV,18,FALSE)))</f>
        <v/>
      </c>
      <c r="U149" s="139" t="str">
        <f>IF($A149="","",IF(VLOOKUP(csv!$AJ149,範囲CSV,19,FALSE)="","",VLOOKUP(csv!$AJ149,範囲CSV,19,FALSE)))</f>
        <v/>
      </c>
      <c r="V149" s="139" t="str">
        <f>IF($A149="","",IF(VLOOKUP(csv!$AJ149,範囲CSV,20,FALSE)="","",VLOOKUP(csv!$AJ149,範囲CSV,20,FALSE)))</f>
        <v/>
      </c>
      <c r="W149" s="139" t="str">
        <f>IF($A149="","",IF(VLOOKUP(csv!$AJ149,範囲CSV,21,FALSE)="","",VLOOKUP(csv!$AJ149,範囲CSV,21,FALSE)))</f>
        <v/>
      </c>
      <c r="X149" s="139" t="str">
        <f>IF($A149="","",IF(VLOOKUP(csv!$AJ149,範囲CSV,22,FALSE)="","",VLOOKUP(csv!$AJ149,範囲CSV,22,FALSE)))</f>
        <v/>
      </c>
      <c r="Y149" s="139" t="str">
        <f>IF($A149="","",IF(VLOOKUP(csv!$AJ149,範囲CSV,23,FALSE)="","",VLOOKUP(csv!$AJ149,範囲CSV,23,FALSE)))</f>
        <v/>
      </c>
      <c r="Z149" s="139" t="str">
        <f>IF($A149="","",IF(VLOOKUP(csv!$AJ149,範囲CSV,24,FALSE)="","",VLOOKUP(csv!$AJ149,範囲CSV,24,FALSE)))</f>
        <v/>
      </c>
      <c r="AA149" s="139" t="str">
        <f>IF($A149="","",IF(VLOOKUP(csv!$AJ149,範囲CSV,25,FALSE)="","",VLOOKUP(csv!$AJ149,範囲CSV,25,FALSE)))</f>
        <v/>
      </c>
      <c r="AB149" s="139" t="str">
        <f>IF($A149="","",IF(VLOOKUP(csv!$AJ149,範囲CSV,26,FALSE)="","",VLOOKUP(csv!$AJ149,範囲CSV,26,FALSE)))</f>
        <v/>
      </c>
      <c r="AC149" s="139" t="str">
        <f>IF($A149="","",IF(VLOOKUP(csv!$AJ149,範囲CSV,27,FALSE)="","",VLOOKUP(csv!$AJ149,範囲CSV,27,FALSE)))</f>
        <v/>
      </c>
      <c r="AD149" s="139" t="str">
        <f>IF($A149="","",IF(VLOOKUP(csv!$AJ149,範囲CSV,28,FALSE)="","",VLOOKUP(csv!$AJ149,範囲CSV,28,FALSE)))</f>
        <v/>
      </c>
      <c r="AE149" s="139" t="str">
        <f>IF($A149="","",IF(VLOOKUP(csv!$AJ149,範囲CSV,29,FALSE)="","",VLOOKUP(csv!$AJ149,範囲CSV,29,FALSE)))</f>
        <v/>
      </c>
      <c r="AF149" s="139" t="str">
        <f>IF($A149="","",IF(VLOOKUP(csv!$AJ149,範囲CSV,30,FALSE)="","",VLOOKUP(csv!$AJ149,範囲CSV,30,FALSE)))</f>
        <v/>
      </c>
      <c r="AG149" s="139" t="str">
        <f>IF($A149="","",IF(VLOOKUP(csv!$AJ149,範囲CSV,31,FALSE)="","",VLOOKUP(csv!$AJ149,範囲CSV,31,FALSE)))</f>
        <v/>
      </c>
      <c r="AH149" s="139" t="str">
        <f>IF($A149="","",IF(VLOOKUP(csv!$AJ149,範囲CSV,32,FALSE)="","",VLOOKUP(csv!$AJ149,範囲CSV,32,FALSE)))</f>
        <v/>
      </c>
      <c r="AI149" s="139" t="str">
        <f>IF($A149="","",IF(VLOOKUP(csv!$AJ149,範囲CSV,33,FALSE)="","",VLOOKUP(csv!$AJ149,範囲CSV,33,FALSE)))</f>
        <v/>
      </c>
      <c r="AJ149" s="139" t="str">
        <f>IF($A149="","",IF(VLOOKUP(csv!$AJ149,範囲CSV,34,FALSE)="","",VLOOKUP(csv!$AJ149,範囲CSV,34,FALSE)))</f>
        <v/>
      </c>
      <c r="AK149" s="139"/>
    </row>
    <row r="150" spans="1:37">
      <c r="A150" s="216" t="str">
        <f>IF(csv!AJ150&lt;=csv!A$401,csv!AO150,"")</f>
        <v/>
      </c>
      <c r="B150" s="216" t="str">
        <f>IF($A150="","",IF(VLOOKUP(csv!A$402,範囲CSV,2,FALSE)="","",VLOOKUP(csv!A$402,範囲CSV,2,FALSE)))</f>
        <v/>
      </c>
      <c r="C150" s="139" t="str">
        <f>IF($A150="","",IF(VLOOKUP(csv!$AJ150,範囲CSV,3,FALSE)="","",VLOOKUP(csv!$AJ150,範囲CSV,3,FALSE)))</f>
        <v/>
      </c>
      <c r="D150" s="139" t="str">
        <f>IF($A150="","",IF(VLOOKUP(csv!$AJ150,範囲CSV,4,FALSE)="","",VLOOKUP(csv!$AJ150,範囲CSV,4,FALSE)))</f>
        <v/>
      </c>
      <c r="E150" s="139" t="str">
        <f>IF($A150="","",IF(VLOOKUP(csv!$AJ150,範囲CSV,5,FALSE)="","",IF(VLOOKUP(csv!$AJ150,範囲CSV,5,FALSE)&gt;10000,"",VLOOKUP(csv!$AJ150,範囲CSV,5,FALSE))))</f>
        <v/>
      </c>
      <c r="F150" s="139" t="str">
        <f>IF($A150="","",IF(VLOOKUP(csv!$AJ150,範囲CSV,6,FALSE)="","",VLOOKUP(csv!$AJ150,範囲CSV,6,FALSE)))</f>
        <v/>
      </c>
      <c r="G150" s="139" t="str">
        <f>IF(A150="","",IF(VLOOKUP(csv!$AJ150,範囲CSV,7,FALSE)="","",VLOOKUP(csv!$AJ150,範囲CSV,7,FALSE)))</f>
        <v/>
      </c>
      <c r="H150" s="139" t="str">
        <f>IF($A150="","",IF(VLOOKUP(csv!$AJ150,範囲CSV,8,FALSE)="","",VLOOKUP(csv!$AJ150,範囲CSV,8,FALSE)))</f>
        <v/>
      </c>
      <c r="I150" s="216"/>
      <c r="J150" s="216"/>
      <c r="K150" s="139" t="str">
        <f>IF(A150="","",IF(VLOOKUP(csv!$AJ150,範囲CSV,9,FALSE)="","",VLOOKUP(csv!$AJ150,範囲CSV,9,FALSE)))</f>
        <v/>
      </c>
      <c r="L150" s="139" t="str">
        <f>IF($A150="","",IF(VLOOKUP(csv!$AJ150,範囲CSV,10,FALSE)="","",VLOOKUP(csv!$AJ150,範囲CSV,10,FALSE)))</f>
        <v/>
      </c>
      <c r="M150" s="216" t="str">
        <f t="shared" si="4"/>
        <v/>
      </c>
      <c r="N150" s="216" t="str">
        <f t="shared" si="5"/>
        <v/>
      </c>
      <c r="O150" s="139" t="str">
        <f>IF($A150="","",IF(VLOOKUP(csv!$AJ150,範囲CSV,13,FALSE)="","",VLOOKUP(csv!$AJ150,範囲CSV,13,FALSE)))</f>
        <v/>
      </c>
      <c r="P150" s="139" t="str">
        <f>IF($A150="","",IF(VLOOKUP(csv!$AJ150,範囲CSV,14,FALSE)="","",VLOOKUP(csv!$AJ150,範囲CSV,14,FALSE)))</f>
        <v/>
      </c>
      <c r="Q150" s="139" t="str">
        <f>IF($A150="","",IF(VLOOKUP(csv!$AJ150,範囲CSV,15,FALSE)="","",VLOOKUP(csv!$AJ150,範囲CSV,15,FALSE)))</f>
        <v/>
      </c>
      <c r="R150" s="139" t="str">
        <f>IF($A150="","",IF(VLOOKUP(csv!$AJ150,範囲CSV,16,FALSE)="","",VLOOKUP(csv!$AJ150,範囲CSV,16,FALSE)))</f>
        <v/>
      </c>
      <c r="S150" s="139" t="str">
        <f>IF($A150="","",IF(VLOOKUP(csv!$AJ150,範囲CSV,17,FALSE)="","",VLOOKUP(csv!$AJ150,範囲CSV,17,FALSE)))</f>
        <v/>
      </c>
      <c r="T150" s="139" t="str">
        <f>IF($A150="","",IF(VLOOKUP(csv!$AJ150,範囲CSV,18,FALSE)="","",VLOOKUP(csv!$AJ150,範囲CSV,18,FALSE)))</f>
        <v/>
      </c>
      <c r="U150" s="139" t="str">
        <f>IF($A150="","",IF(VLOOKUP(csv!$AJ150,範囲CSV,19,FALSE)="","",VLOOKUP(csv!$AJ150,範囲CSV,19,FALSE)))</f>
        <v/>
      </c>
      <c r="V150" s="139" t="str">
        <f>IF($A150="","",IF(VLOOKUP(csv!$AJ150,範囲CSV,20,FALSE)="","",VLOOKUP(csv!$AJ150,範囲CSV,20,FALSE)))</f>
        <v/>
      </c>
      <c r="W150" s="139" t="str">
        <f>IF($A150="","",IF(VLOOKUP(csv!$AJ150,範囲CSV,21,FALSE)="","",VLOOKUP(csv!$AJ150,範囲CSV,21,FALSE)))</f>
        <v/>
      </c>
      <c r="X150" s="139" t="str">
        <f>IF($A150="","",IF(VLOOKUP(csv!$AJ150,範囲CSV,22,FALSE)="","",VLOOKUP(csv!$AJ150,範囲CSV,22,FALSE)))</f>
        <v/>
      </c>
      <c r="Y150" s="139" t="str">
        <f>IF($A150="","",IF(VLOOKUP(csv!$AJ150,範囲CSV,23,FALSE)="","",VLOOKUP(csv!$AJ150,範囲CSV,23,FALSE)))</f>
        <v/>
      </c>
      <c r="Z150" s="139" t="str">
        <f>IF($A150="","",IF(VLOOKUP(csv!$AJ150,範囲CSV,24,FALSE)="","",VLOOKUP(csv!$AJ150,範囲CSV,24,FALSE)))</f>
        <v/>
      </c>
      <c r="AA150" s="139" t="str">
        <f>IF($A150="","",IF(VLOOKUP(csv!$AJ150,範囲CSV,25,FALSE)="","",VLOOKUP(csv!$AJ150,範囲CSV,25,FALSE)))</f>
        <v/>
      </c>
      <c r="AB150" s="139" t="str">
        <f>IF($A150="","",IF(VLOOKUP(csv!$AJ150,範囲CSV,26,FALSE)="","",VLOOKUP(csv!$AJ150,範囲CSV,26,FALSE)))</f>
        <v/>
      </c>
      <c r="AC150" s="139" t="str">
        <f>IF($A150="","",IF(VLOOKUP(csv!$AJ150,範囲CSV,27,FALSE)="","",VLOOKUP(csv!$AJ150,範囲CSV,27,FALSE)))</f>
        <v/>
      </c>
      <c r="AD150" s="139" t="str">
        <f>IF($A150="","",IF(VLOOKUP(csv!$AJ150,範囲CSV,28,FALSE)="","",VLOOKUP(csv!$AJ150,範囲CSV,28,FALSE)))</f>
        <v/>
      </c>
      <c r="AE150" s="139" t="str">
        <f>IF($A150="","",IF(VLOOKUP(csv!$AJ150,範囲CSV,29,FALSE)="","",VLOOKUP(csv!$AJ150,範囲CSV,29,FALSE)))</f>
        <v/>
      </c>
      <c r="AF150" s="139" t="str">
        <f>IF($A150="","",IF(VLOOKUP(csv!$AJ150,範囲CSV,30,FALSE)="","",VLOOKUP(csv!$AJ150,範囲CSV,30,FALSE)))</f>
        <v/>
      </c>
      <c r="AG150" s="139" t="str">
        <f>IF($A150="","",IF(VLOOKUP(csv!$AJ150,範囲CSV,31,FALSE)="","",VLOOKUP(csv!$AJ150,範囲CSV,31,FALSE)))</f>
        <v/>
      </c>
      <c r="AH150" s="139" t="str">
        <f>IF($A150="","",IF(VLOOKUP(csv!$AJ150,範囲CSV,32,FALSE)="","",VLOOKUP(csv!$AJ150,範囲CSV,32,FALSE)))</f>
        <v/>
      </c>
      <c r="AI150" s="139" t="str">
        <f>IF($A150="","",IF(VLOOKUP(csv!$AJ150,範囲CSV,33,FALSE)="","",VLOOKUP(csv!$AJ150,範囲CSV,33,FALSE)))</f>
        <v/>
      </c>
      <c r="AJ150" s="139" t="str">
        <f>IF($A150="","",IF(VLOOKUP(csv!$AJ150,範囲CSV,34,FALSE)="","",VLOOKUP(csv!$AJ150,範囲CSV,34,FALSE)))</f>
        <v/>
      </c>
      <c r="AK150" s="139"/>
    </row>
    <row r="151" spans="1:37">
      <c r="A151" s="216" t="str">
        <f>IF(csv!AJ151&lt;=csv!A$401,csv!AO151,"")</f>
        <v/>
      </c>
      <c r="B151" s="216" t="str">
        <f>IF($A151="","",IF(VLOOKUP(csv!A$402,範囲CSV,2,FALSE)="","",VLOOKUP(csv!A$402,範囲CSV,2,FALSE)))</f>
        <v/>
      </c>
      <c r="C151" s="139" t="str">
        <f>IF($A151="","",IF(VLOOKUP(csv!$AJ151,範囲CSV,3,FALSE)="","",VLOOKUP(csv!$AJ151,範囲CSV,3,FALSE)))</f>
        <v/>
      </c>
      <c r="D151" s="139" t="str">
        <f>IF($A151="","",IF(VLOOKUP(csv!$AJ151,範囲CSV,4,FALSE)="","",VLOOKUP(csv!$AJ151,範囲CSV,4,FALSE)))</f>
        <v/>
      </c>
      <c r="E151" s="139" t="str">
        <f>IF($A151="","",IF(VLOOKUP(csv!$AJ151,範囲CSV,5,FALSE)="","",IF(VLOOKUP(csv!$AJ151,範囲CSV,5,FALSE)&gt;10000,"",VLOOKUP(csv!$AJ151,範囲CSV,5,FALSE))))</f>
        <v/>
      </c>
      <c r="F151" s="139" t="str">
        <f>IF($A151="","",IF(VLOOKUP(csv!$AJ151,範囲CSV,6,FALSE)="","",VLOOKUP(csv!$AJ151,範囲CSV,6,FALSE)))</f>
        <v/>
      </c>
      <c r="G151" s="139" t="str">
        <f>IF(A151="","",IF(VLOOKUP(csv!$AJ151,範囲CSV,7,FALSE)="","",VLOOKUP(csv!$AJ151,範囲CSV,7,FALSE)))</f>
        <v/>
      </c>
      <c r="H151" s="139" t="str">
        <f>IF($A151="","",IF(VLOOKUP(csv!$AJ151,範囲CSV,8,FALSE)="","",VLOOKUP(csv!$AJ151,範囲CSV,8,FALSE)))</f>
        <v/>
      </c>
      <c r="I151" s="216"/>
      <c r="J151" s="216"/>
      <c r="K151" s="139" t="str">
        <f>IF(A151="","",IF(VLOOKUP(csv!$AJ151,範囲CSV,9,FALSE)="","",VLOOKUP(csv!$AJ151,範囲CSV,9,FALSE)))</f>
        <v/>
      </c>
      <c r="L151" s="139" t="str">
        <f>IF($A151="","",IF(VLOOKUP(csv!$AJ151,範囲CSV,10,FALSE)="","",VLOOKUP(csv!$AJ151,範囲CSV,10,FALSE)))</f>
        <v/>
      </c>
      <c r="M151" s="216" t="str">
        <f t="shared" si="4"/>
        <v/>
      </c>
      <c r="N151" s="216" t="str">
        <f t="shared" si="5"/>
        <v/>
      </c>
      <c r="O151" s="139" t="str">
        <f>IF($A151="","",IF(VLOOKUP(csv!$AJ151,範囲CSV,13,FALSE)="","",VLOOKUP(csv!$AJ151,範囲CSV,13,FALSE)))</f>
        <v/>
      </c>
      <c r="P151" s="139" t="str">
        <f>IF($A151="","",IF(VLOOKUP(csv!$AJ151,範囲CSV,14,FALSE)="","",VLOOKUP(csv!$AJ151,範囲CSV,14,FALSE)))</f>
        <v/>
      </c>
      <c r="Q151" s="139" t="str">
        <f>IF($A151="","",IF(VLOOKUP(csv!$AJ151,範囲CSV,15,FALSE)="","",VLOOKUP(csv!$AJ151,範囲CSV,15,FALSE)))</f>
        <v/>
      </c>
      <c r="R151" s="139" t="str">
        <f>IF($A151="","",IF(VLOOKUP(csv!$AJ151,範囲CSV,16,FALSE)="","",VLOOKUP(csv!$AJ151,範囲CSV,16,FALSE)))</f>
        <v/>
      </c>
      <c r="S151" s="139" t="str">
        <f>IF($A151="","",IF(VLOOKUP(csv!$AJ151,範囲CSV,17,FALSE)="","",VLOOKUP(csv!$AJ151,範囲CSV,17,FALSE)))</f>
        <v/>
      </c>
      <c r="T151" s="139" t="str">
        <f>IF($A151="","",IF(VLOOKUP(csv!$AJ151,範囲CSV,18,FALSE)="","",VLOOKUP(csv!$AJ151,範囲CSV,18,FALSE)))</f>
        <v/>
      </c>
      <c r="U151" s="139" t="str">
        <f>IF($A151="","",IF(VLOOKUP(csv!$AJ151,範囲CSV,19,FALSE)="","",VLOOKUP(csv!$AJ151,範囲CSV,19,FALSE)))</f>
        <v/>
      </c>
      <c r="V151" s="139" t="str">
        <f>IF($A151="","",IF(VLOOKUP(csv!$AJ151,範囲CSV,20,FALSE)="","",VLOOKUP(csv!$AJ151,範囲CSV,20,FALSE)))</f>
        <v/>
      </c>
      <c r="W151" s="139" t="str">
        <f>IF($A151="","",IF(VLOOKUP(csv!$AJ151,範囲CSV,21,FALSE)="","",VLOOKUP(csv!$AJ151,範囲CSV,21,FALSE)))</f>
        <v/>
      </c>
      <c r="X151" s="139" t="str">
        <f>IF($A151="","",IF(VLOOKUP(csv!$AJ151,範囲CSV,22,FALSE)="","",VLOOKUP(csv!$AJ151,範囲CSV,22,FALSE)))</f>
        <v/>
      </c>
      <c r="Y151" s="139" t="str">
        <f>IF($A151="","",IF(VLOOKUP(csv!$AJ151,範囲CSV,23,FALSE)="","",VLOOKUP(csv!$AJ151,範囲CSV,23,FALSE)))</f>
        <v/>
      </c>
      <c r="Z151" s="139" t="str">
        <f>IF($A151="","",IF(VLOOKUP(csv!$AJ151,範囲CSV,24,FALSE)="","",VLOOKUP(csv!$AJ151,範囲CSV,24,FALSE)))</f>
        <v/>
      </c>
      <c r="AA151" s="139" t="str">
        <f>IF($A151="","",IF(VLOOKUP(csv!$AJ151,範囲CSV,25,FALSE)="","",VLOOKUP(csv!$AJ151,範囲CSV,25,FALSE)))</f>
        <v/>
      </c>
      <c r="AB151" s="139" t="str">
        <f>IF($A151="","",IF(VLOOKUP(csv!$AJ151,範囲CSV,26,FALSE)="","",VLOOKUP(csv!$AJ151,範囲CSV,26,FALSE)))</f>
        <v/>
      </c>
      <c r="AC151" s="139" t="str">
        <f>IF($A151="","",IF(VLOOKUP(csv!$AJ151,範囲CSV,27,FALSE)="","",VLOOKUP(csv!$AJ151,範囲CSV,27,FALSE)))</f>
        <v/>
      </c>
      <c r="AD151" s="139" t="str">
        <f>IF($A151="","",IF(VLOOKUP(csv!$AJ151,範囲CSV,28,FALSE)="","",VLOOKUP(csv!$AJ151,範囲CSV,28,FALSE)))</f>
        <v/>
      </c>
      <c r="AE151" s="139" t="str">
        <f>IF($A151="","",IF(VLOOKUP(csv!$AJ151,範囲CSV,29,FALSE)="","",VLOOKUP(csv!$AJ151,範囲CSV,29,FALSE)))</f>
        <v/>
      </c>
      <c r="AF151" s="139" t="str">
        <f>IF($A151="","",IF(VLOOKUP(csv!$AJ151,範囲CSV,30,FALSE)="","",VLOOKUP(csv!$AJ151,範囲CSV,30,FALSE)))</f>
        <v/>
      </c>
      <c r="AG151" s="139" t="str">
        <f>IF($A151="","",IF(VLOOKUP(csv!$AJ151,範囲CSV,31,FALSE)="","",VLOOKUP(csv!$AJ151,範囲CSV,31,FALSE)))</f>
        <v/>
      </c>
      <c r="AH151" s="139" t="str">
        <f>IF($A151="","",IF(VLOOKUP(csv!$AJ151,範囲CSV,32,FALSE)="","",VLOOKUP(csv!$AJ151,範囲CSV,32,FALSE)))</f>
        <v/>
      </c>
      <c r="AI151" s="139" t="str">
        <f>IF($A151="","",IF(VLOOKUP(csv!$AJ151,範囲CSV,33,FALSE)="","",VLOOKUP(csv!$AJ151,範囲CSV,33,FALSE)))</f>
        <v/>
      </c>
      <c r="AJ151" s="139" t="str">
        <f>IF($A151="","",IF(VLOOKUP(csv!$AJ151,範囲CSV,34,FALSE)="","",VLOOKUP(csv!$AJ151,範囲CSV,34,FALSE)))</f>
        <v/>
      </c>
      <c r="AK151" s="139"/>
    </row>
    <row r="152" spans="1:37">
      <c r="A152" s="216" t="str">
        <f>IF(csv!AJ152&lt;=csv!A$401,csv!AO152,"")</f>
        <v/>
      </c>
      <c r="B152" s="216" t="str">
        <f>IF($A152="","",IF(VLOOKUP(csv!A$402,範囲CSV,2,FALSE)="","",VLOOKUP(csv!A$402,範囲CSV,2,FALSE)))</f>
        <v/>
      </c>
      <c r="C152" s="139" t="str">
        <f>IF($A152="","",IF(VLOOKUP(csv!$AJ152,範囲CSV,3,FALSE)="","",VLOOKUP(csv!$AJ152,範囲CSV,3,FALSE)))</f>
        <v/>
      </c>
      <c r="D152" s="139" t="str">
        <f>IF($A152="","",IF(VLOOKUP(csv!$AJ152,範囲CSV,4,FALSE)="","",VLOOKUP(csv!$AJ152,範囲CSV,4,FALSE)))</f>
        <v/>
      </c>
      <c r="E152" s="139" t="str">
        <f>IF($A152="","",IF(VLOOKUP(csv!$AJ152,範囲CSV,5,FALSE)="","",IF(VLOOKUP(csv!$AJ152,範囲CSV,5,FALSE)&gt;10000,"",VLOOKUP(csv!$AJ152,範囲CSV,5,FALSE))))</f>
        <v/>
      </c>
      <c r="F152" s="139" t="str">
        <f>IF($A152="","",IF(VLOOKUP(csv!$AJ152,範囲CSV,6,FALSE)="","",VLOOKUP(csv!$AJ152,範囲CSV,6,FALSE)))</f>
        <v/>
      </c>
      <c r="G152" s="139" t="str">
        <f>IF(A152="","",IF(VLOOKUP(csv!$AJ152,範囲CSV,7,FALSE)="","",VLOOKUP(csv!$AJ152,範囲CSV,7,FALSE)))</f>
        <v/>
      </c>
      <c r="H152" s="139" t="str">
        <f>IF($A152="","",IF(VLOOKUP(csv!$AJ152,範囲CSV,8,FALSE)="","",VLOOKUP(csv!$AJ152,範囲CSV,8,FALSE)))</f>
        <v/>
      </c>
      <c r="I152" s="216"/>
      <c r="J152" s="216"/>
      <c r="K152" s="139" t="str">
        <f>IF(A152="","",IF(VLOOKUP(csv!$AJ152,範囲CSV,9,FALSE)="","",VLOOKUP(csv!$AJ152,範囲CSV,9,FALSE)))</f>
        <v/>
      </c>
      <c r="L152" s="139" t="str">
        <f>IF($A152="","",IF(VLOOKUP(csv!$AJ152,範囲CSV,10,FALSE)="","",VLOOKUP(csv!$AJ152,範囲CSV,10,FALSE)))</f>
        <v/>
      </c>
      <c r="M152" s="216" t="str">
        <f t="shared" si="4"/>
        <v/>
      </c>
      <c r="N152" s="216" t="str">
        <f t="shared" si="5"/>
        <v/>
      </c>
      <c r="O152" s="139" t="str">
        <f>IF($A152="","",IF(VLOOKUP(csv!$AJ152,範囲CSV,13,FALSE)="","",VLOOKUP(csv!$AJ152,範囲CSV,13,FALSE)))</f>
        <v/>
      </c>
      <c r="P152" s="139" t="str">
        <f>IF($A152="","",IF(VLOOKUP(csv!$AJ152,範囲CSV,14,FALSE)="","",VLOOKUP(csv!$AJ152,範囲CSV,14,FALSE)))</f>
        <v/>
      </c>
      <c r="Q152" s="139" t="str">
        <f>IF($A152="","",IF(VLOOKUP(csv!$AJ152,範囲CSV,15,FALSE)="","",VLOOKUP(csv!$AJ152,範囲CSV,15,FALSE)))</f>
        <v/>
      </c>
      <c r="R152" s="139" t="str">
        <f>IF($A152="","",IF(VLOOKUP(csv!$AJ152,範囲CSV,16,FALSE)="","",VLOOKUP(csv!$AJ152,範囲CSV,16,FALSE)))</f>
        <v/>
      </c>
      <c r="S152" s="139" t="str">
        <f>IF($A152="","",IF(VLOOKUP(csv!$AJ152,範囲CSV,17,FALSE)="","",VLOOKUP(csv!$AJ152,範囲CSV,17,FALSE)))</f>
        <v/>
      </c>
      <c r="T152" s="139" t="str">
        <f>IF($A152="","",IF(VLOOKUP(csv!$AJ152,範囲CSV,18,FALSE)="","",VLOOKUP(csv!$AJ152,範囲CSV,18,FALSE)))</f>
        <v/>
      </c>
      <c r="U152" s="139" t="str">
        <f>IF($A152="","",IF(VLOOKUP(csv!$AJ152,範囲CSV,19,FALSE)="","",VLOOKUP(csv!$AJ152,範囲CSV,19,FALSE)))</f>
        <v/>
      </c>
      <c r="V152" s="139" t="str">
        <f>IF($A152="","",IF(VLOOKUP(csv!$AJ152,範囲CSV,20,FALSE)="","",VLOOKUP(csv!$AJ152,範囲CSV,20,FALSE)))</f>
        <v/>
      </c>
      <c r="W152" s="139" t="str">
        <f>IF($A152="","",IF(VLOOKUP(csv!$AJ152,範囲CSV,21,FALSE)="","",VLOOKUP(csv!$AJ152,範囲CSV,21,FALSE)))</f>
        <v/>
      </c>
      <c r="X152" s="139" t="str">
        <f>IF($A152="","",IF(VLOOKUP(csv!$AJ152,範囲CSV,22,FALSE)="","",VLOOKUP(csv!$AJ152,範囲CSV,22,FALSE)))</f>
        <v/>
      </c>
      <c r="Y152" s="139" t="str">
        <f>IF($A152="","",IF(VLOOKUP(csv!$AJ152,範囲CSV,23,FALSE)="","",VLOOKUP(csv!$AJ152,範囲CSV,23,FALSE)))</f>
        <v/>
      </c>
      <c r="Z152" s="139" t="str">
        <f>IF($A152="","",IF(VLOOKUP(csv!$AJ152,範囲CSV,24,FALSE)="","",VLOOKUP(csv!$AJ152,範囲CSV,24,FALSE)))</f>
        <v/>
      </c>
      <c r="AA152" s="139" t="str">
        <f>IF($A152="","",IF(VLOOKUP(csv!$AJ152,範囲CSV,25,FALSE)="","",VLOOKUP(csv!$AJ152,範囲CSV,25,FALSE)))</f>
        <v/>
      </c>
      <c r="AB152" s="139" t="str">
        <f>IF($A152="","",IF(VLOOKUP(csv!$AJ152,範囲CSV,26,FALSE)="","",VLOOKUP(csv!$AJ152,範囲CSV,26,FALSE)))</f>
        <v/>
      </c>
      <c r="AC152" s="139" t="str">
        <f>IF($A152="","",IF(VLOOKUP(csv!$AJ152,範囲CSV,27,FALSE)="","",VLOOKUP(csv!$AJ152,範囲CSV,27,FALSE)))</f>
        <v/>
      </c>
      <c r="AD152" s="139" t="str">
        <f>IF($A152="","",IF(VLOOKUP(csv!$AJ152,範囲CSV,28,FALSE)="","",VLOOKUP(csv!$AJ152,範囲CSV,28,FALSE)))</f>
        <v/>
      </c>
      <c r="AE152" s="139" t="str">
        <f>IF($A152="","",IF(VLOOKUP(csv!$AJ152,範囲CSV,29,FALSE)="","",VLOOKUP(csv!$AJ152,範囲CSV,29,FALSE)))</f>
        <v/>
      </c>
      <c r="AF152" s="139" t="str">
        <f>IF($A152="","",IF(VLOOKUP(csv!$AJ152,範囲CSV,30,FALSE)="","",VLOOKUP(csv!$AJ152,範囲CSV,30,FALSE)))</f>
        <v/>
      </c>
      <c r="AG152" s="139" t="str">
        <f>IF($A152="","",IF(VLOOKUP(csv!$AJ152,範囲CSV,31,FALSE)="","",VLOOKUP(csv!$AJ152,範囲CSV,31,FALSE)))</f>
        <v/>
      </c>
      <c r="AH152" s="139" t="str">
        <f>IF($A152="","",IF(VLOOKUP(csv!$AJ152,範囲CSV,32,FALSE)="","",VLOOKUP(csv!$AJ152,範囲CSV,32,FALSE)))</f>
        <v/>
      </c>
      <c r="AI152" s="139" t="str">
        <f>IF($A152="","",IF(VLOOKUP(csv!$AJ152,範囲CSV,33,FALSE)="","",VLOOKUP(csv!$AJ152,範囲CSV,33,FALSE)))</f>
        <v/>
      </c>
      <c r="AJ152" s="139" t="str">
        <f>IF($A152="","",IF(VLOOKUP(csv!$AJ152,範囲CSV,34,FALSE)="","",VLOOKUP(csv!$AJ152,範囲CSV,34,FALSE)))</f>
        <v/>
      </c>
      <c r="AK152" s="139"/>
    </row>
    <row r="153" spans="1:37">
      <c r="A153" s="216" t="str">
        <f>IF(csv!AJ153&lt;=csv!A$401,csv!AO153,"")</f>
        <v/>
      </c>
      <c r="B153" s="216" t="str">
        <f>IF($A153="","",IF(VLOOKUP(csv!A$402,範囲CSV,2,FALSE)="","",VLOOKUP(csv!A$402,範囲CSV,2,FALSE)))</f>
        <v/>
      </c>
      <c r="C153" s="139" t="str">
        <f>IF($A153="","",IF(VLOOKUP(csv!$AJ153,範囲CSV,3,FALSE)="","",VLOOKUP(csv!$AJ153,範囲CSV,3,FALSE)))</f>
        <v/>
      </c>
      <c r="D153" s="139" t="str">
        <f>IF($A153="","",IF(VLOOKUP(csv!$AJ153,範囲CSV,4,FALSE)="","",VLOOKUP(csv!$AJ153,範囲CSV,4,FALSE)))</f>
        <v/>
      </c>
      <c r="E153" s="139" t="str">
        <f>IF($A153="","",IF(VLOOKUP(csv!$AJ153,範囲CSV,5,FALSE)="","",IF(VLOOKUP(csv!$AJ153,範囲CSV,5,FALSE)&gt;10000,"",VLOOKUP(csv!$AJ153,範囲CSV,5,FALSE))))</f>
        <v/>
      </c>
      <c r="F153" s="139" t="str">
        <f>IF($A153="","",IF(VLOOKUP(csv!$AJ153,範囲CSV,6,FALSE)="","",VLOOKUP(csv!$AJ153,範囲CSV,6,FALSE)))</f>
        <v/>
      </c>
      <c r="G153" s="139" t="str">
        <f>IF(A153="","",IF(VLOOKUP(csv!$AJ153,範囲CSV,7,FALSE)="","",VLOOKUP(csv!$AJ153,範囲CSV,7,FALSE)))</f>
        <v/>
      </c>
      <c r="H153" s="139" t="str">
        <f>IF($A153="","",IF(VLOOKUP(csv!$AJ153,範囲CSV,8,FALSE)="","",VLOOKUP(csv!$AJ153,範囲CSV,8,FALSE)))</f>
        <v/>
      </c>
      <c r="I153" s="216"/>
      <c r="J153" s="216"/>
      <c r="K153" s="139" t="str">
        <f>IF(A153="","",IF(VLOOKUP(csv!$AJ153,範囲CSV,9,FALSE)="","",VLOOKUP(csv!$AJ153,範囲CSV,9,FALSE)))</f>
        <v/>
      </c>
      <c r="L153" s="139" t="str">
        <f>IF($A153="","",IF(VLOOKUP(csv!$AJ153,範囲CSV,10,FALSE)="","",VLOOKUP(csv!$AJ153,範囲CSV,10,FALSE)))</f>
        <v/>
      </c>
      <c r="M153" s="216" t="str">
        <f t="shared" si="4"/>
        <v/>
      </c>
      <c r="N153" s="216" t="str">
        <f t="shared" si="5"/>
        <v/>
      </c>
      <c r="O153" s="139" t="str">
        <f>IF($A153="","",IF(VLOOKUP(csv!$AJ153,範囲CSV,13,FALSE)="","",VLOOKUP(csv!$AJ153,範囲CSV,13,FALSE)))</f>
        <v/>
      </c>
      <c r="P153" s="139" t="str">
        <f>IF($A153="","",IF(VLOOKUP(csv!$AJ153,範囲CSV,14,FALSE)="","",VLOOKUP(csv!$AJ153,範囲CSV,14,FALSE)))</f>
        <v/>
      </c>
      <c r="Q153" s="139" t="str">
        <f>IF($A153="","",IF(VLOOKUP(csv!$AJ153,範囲CSV,15,FALSE)="","",VLOOKUP(csv!$AJ153,範囲CSV,15,FALSE)))</f>
        <v/>
      </c>
      <c r="R153" s="139" t="str">
        <f>IF($A153="","",IF(VLOOKUP(csv!$AJ153,範囲CSV,16,FALSE)="","",VLOOKUP(csv!$AJ153,範囲CSV,16,FALSE)))</f>
        <v/>
      </c>
      <c r="S153" s="139" t="str">
        <f>IF($A153="","",IF(VLOOKUP(csv!$AJ153,範囲CSV,17,FALSE)="","",VLOOKUP(csv!$AJ153,範囲CSV,17,FALSE)))</f>
        <v/>
      </c>
      <c r="T153" s="139" t="str">
        <f>IF($A153="","",IF(VLOOKUP(csv!$AJ153,範囲CSV,18,FALSE)="","",VLOOKUP(csv!$AJ153,範囲CSV,18,FALSE)))</f>
        <v/>
      </c>
      <c r="U153" s="139" t="str">
        <f>IF($A153="","",IF(VLOOKUP(csv!$AJ153,範囲CSV,19,FALSE)="","",VLOOKUP(csv!$AJ153,範囲CSV,19,FALSE)))</f>
        <v/>
      </c>
      <c r="V153" s="139" t="str">
        <f>IF($A153="","",IF(VLOOKUP(csv!$AJ153,範囲CSV,20,FALSE)="","",VLOOKUP(csv!$AJ153,範囲CSV,20,FALSE)))</f>
        <v/>
      </c>
      <c r="W153" s="139" t="str">
        <f>IF($A153="","",IF(VLOOKUP(csv!$AJ153,範囲CSV,21,FALSE)="","",VLOOKUP(csv!$AJ153,範囲CSV,21,FALSE)))</f>
        <v/>
      </c>
      <c r="X153" s="139" t="str">
        <f>IF($A153="","",IF(VLOOKUP(csv!$AJ153,範囲CSV,22,FALSE)="","",VLOOKUP(csv!$AJ153,範囲CSV,22,FALSE)))</f>
        <v/>
      </c>
      <c r="Y153" s="139" t="str">
        <f>IF($A153="","",IF(VLOOKUP(csv!$AJ153,範囲CSV,23,FALSE)="","",VLOOKUP(csv!$AJ153,範囲CSV,23,FALSE)))</f>
        <v/>
      </c>
      <c r="Z153" s="139" t="str">
        <f>IF($A153="","",IF(VLOOKUP(csv!$AJ153,範囲CSV,24,FALSE)="","",VLOOKUP(csv!$AJ153,範囲CSV,24,FALSE)))</f>
        <v/>
      </c>
      <c r="AA153" s="139" t="str">
        <f>IF($A153="","",IF(VLOOKUP(csv!$AJ153,範囲CSV,25,FALSE)="","",VLOOKUP(csv!$AJ153,範囲CSV,25,FALSE)))</f>
        <v/>
      </c>
      <c r="AB153" s="139" t="str">
        <f>IF($A153="","",IF(VLOOKUP(csv!$AJ153,範囲CSV,26,FALSE)="","",VLOOKUP(csv!$AJ153,範囲CSV,26,FALSE)))</f>
        <v/>
      </c>
      <c r="AC153" s="139" t="str">
        <f>IF($A153="","",IF(VLOOKUP(csv!$AJ153,範囲CSV,27,FALSE)="","",VLOOKUP(csv!$AJ153,範囲CSV,27,FALSE)))</f>
        <v/>
      </c>
      <c r="AD153" s="139" t="str">
        <f>IF($A153="","",IF(VLOOKUP(csv!$AJ153,範囲CSV,28,FALSE)="","",VLOOKUP(csv!$AJ153,範囲CSV,28,FALSE)))</f>
        <v/>
      </c>
      <c r="AE153" s="139" t="str">
        <f>IF($A153="","",IF(VLOOKUP(csv!$AJ153,範囲CSV,29,FALSE)="","",VLOOKUP(csv!$AJ153,範囲CSV,29,FALSE)))</f>
        <v/>
      </c>
      <c r="AF153" s="139" t="str">
        <f>IF($A153="","",IF(VLOOKUP(csv!$AJ153,範囲CSV,30,FALSE)="","",VLOOKUP(csv!$AJ153,範囲CSV,30,FALSE)))</f>
        <v/>
      </c>
      <c r="AG153" s="139" t="str">
        <f>IF($A153="","",IF(VLOOKUP(csv!$AJ153,範囲CSV,31,FALSE)="","",VLOOKUP(csv!$AJ153,範囲CSV,31,FALSE)))</f>
        <v/>
      </c>
      <c r="AH153" s="139" t="str">
        <f>IF($A153="","",IF(VLOOKUP(csv!$AJ153,範囲CSV,32,FALSE)="","",VLOOKUP(csv!$AJ153,範囲CSV,32,FALSE)))</f>
        <v/>
      </c>
      <c r="AI153" s="139" t="str">
        <f>IF($A153="","",IF(VLOOKUP(csv!$AJ153,範囲CSV,33,FALSE)="","",VLOOKUP(csv!$AJ153,範囲CSV,33,FALSE)))</f>
        <v/>
      </c>
      <c r="AJ153" s="139" t="str">
        <f>IF($A153="","",IF(VLOOKUP(csv!$AJ153,範囲CSV,34,FALSE)="","",VLOOKUP(csv!$AJ153,範囲CSV,34,FALSE)))</f>
        <v/>
      </c>
      <c r="AK153" s="139"/>
    </row>
    <row r="154" spans="1:37">
      <c r="A154" s="216" t="str">
        <f>IF(csv!AJ154&lt;=csv!A$401,csv!AO154,"")</f>
        <v/>
      </c>
      <c r="B154" s="216" t="str">
        <f>IF($A154="","",IF(VLOOKUP(csv!A$402,範囲CSV,2,FALSE)="","",VLOOKUP(csv!A$402,範囲CSV,2,FALSE)))</f>
        <v/>
      </c>
      <c r="C154" s="139" t="str">
        <f>IF($A154="","",IF(VLOOKUP(csv!$AJ154,範囲CSV,3,FALSE)="","",VLOOKUP(csv!$AJ154,範囲CSV,3,FALSE)))</f>
        <v/>
      </c>
      <c r="D154" s="139" t="str">
        <f>IF($A154="","",IF(VLOOKUP(csv!$AJ154,範囲CSV,4,FALSE)="","",VLOOKUP(csv!$AJ154,範囲CSV,4,FALSE)))</f>
        <v/>
      </c>
      <c r="E154" s="139" t="str">
        <f>IF($A154="","",IF(VLOOKUP(csv!$AJ154,範囲CSV,5,FALSE)="","",IF(VLOOKUP(csv!$AJ154,範囲CSV,5,FALSE)&gt;10000,"",VLOOKUP(csv!$AJ154,範囲CSV,5,FALSE))))</f>
        <v/>
      </c>
      <c r="F154" s="139" t="str">
        <f>IF($A154="","",IF(VLOOKUP(csv!$AJ154,範囲CSV,6,FALSE)="","",VLOOKUP(csv!$AJ154,範囲CSV,6,FALSE)))</f>
        <v/>
      </c>
      <c r="G154" s="139" t="str">
        <f>IF(A154="","",IF(VLOOKUP(csv!$AJ154,範囲CSV,7,FALSE)="","",VLOOKUP(csv!$AJ154,範囲CSV,7,FALSE)))</f>
        <v/>
      </c>
      <c r="H154" s="139" t="str">
        <f>IF($A154="","",IF(VLOOKUP(csv!$AJ154,範囲CSV,8,FALSE)="","",VLOOKUP(csv!$AJ154,範囲CSV,8,FALSE)))</f>
        <v/>
      </c>
      <c r="I154" s="216"/>
      <c r="J154" s="216"/>
      <c r="K154" s="139" t="str">
        <f>IF(A154="","",IF(VLOOKUP(csv!$AJ154,範囲CSV,9,FALSE)="","",VLOOKUP(csv!$AJ154,範囲CSV,9,FALSE)))</f>
        <v/>
      </c>
      <c r="L154" s="139" t="str">
        <f>IF($A154="","",IF(VLOOKUP(csv!$AJ154,範囲CSV,10,FALSE)="","",VLOOKUP(csv!$AJ154,範囲CSV,10,FALSE)))</f>
        <v/>
      </c>
      <c r="M154" s="216" t="str">
        <f t="shared" si="4"/>
        <v/>
      </c>
      <c r="N154" s="216" t="str">
        <f t="shared" si="5"/>
        <v/>
      </c>
      <c r="O154" s="139" t="str">
        <f>IF($A154="","",IF(VLOOKUP(csv!$AJ154,範囲CSV,13,FALSE)="","",VLOOKUP(csv!$AJ154,範囲CSV,13,FALSE)))</f>
        <v/>
      </c>
      <c r="P154" s="139" t="str">
        <f>IF($A154="","",IF(VLOOKUP(csv!$AJ154,範囲CSV,14,FALSE)="","",VLOOKUP(csv!$AJ154,範囲CSV,14,FALSE)))</f>
        <v/>
      </c>
      <c r="Q154" s="139" t="str">
        <f>IF($A154="","",IF(VLOOKUP(csv!$AJ154,範囲CSV,15,FALSE)="","",VLOOKUP(csv!$AJ154,範囲CSV,15,FALSE)))</f>
        <v/>
      </c>
      <c r="R154" s="139" t="str">
        <f>IF($A154="","",IF(VLOOKUP(csv!$AJ154,範囲CSV,16,FALSE)="","",VLOOKUP(csv!$AJ154,範囲CSV,16,FALSE)))</f>
        <v/>
      </c>
      <c r="S154" s="139" t="str">
        <f>IF($A154="","",IF(VLOOKUP(csv!$AJ154,範囲CSV,17,FALSE)="","",VLOOKUP(csv!$AJ154,範囲CSV,17,FALSE)))</f>
        <v/>
      </c>
      <c r="T154" s="139" t="str">
        <f>IF($A154="","",IF(VLOOKUP(csv!$AJ154,範囲CSV,18,FALSE)="","",VLOOKUP(csv!$AJ154,範囲CSV,18,FALSE)))</f>
        <v/>
      </c>
      <c r="U154" s="139" t="str">
        <f>IF($A154="","",IF(VLOOKUP(csv!$AJ154,範囲CSV,19,FALSE)="","",VLOOKUP(csv!$AJ154,範囲CSV,19,FALSE)))</f>
        <v/>
      </c>
      <c r="V154" s="139" t="str">
        <f>IF($A154="","",IF(VLOOKUP(csv!$AJ154,範囲CSV,20,FALSE)="","",VLOOKUP(csv!$AJ154,範囲CSV,20,FALSE)))</f>
        <v/>
      </c>
      <c r="W154" s="139" t="str">
        <f>IF($A154="","",IF(VLOOKUP(csv!$AJ154,範囲CSV,21,FALSE)="","",VLOOKUP(csv!$AJ154,範囲CSV,21,FALSE)))</f>
        <v/>
      </c>
      <c r="X154" s="139" t="str">
        <f>IF($A154="","",IF(VLOOKUP(csv!$AJ154,範囲CSV,22,FALSE)="","",VLOOKUP(csv!$AJ154,範囲CSV,22,FALSE)))</f>
        <v/>
      </c>
      <c r="Y154" s="139" t="str">
        <f>IF($A154="","",IF(VLOOKUP(csv!$AJ154,範囲CSV,23,FALSE)="","",VLOOKUP(csv!$AJ154,範囲CSV,23,FALSE)))</f>
        <v/>
      </c>
      <c r="Z154" s="139" t="str">
        <f>IF($A154="","",IF(VLOOKUP(csv!$AJ154,範囲CSV,24,FALSE)="","",VLOOKUP(csv!$AJ154,範囲CSV,24,FALSE)))</f>
        <v/>
      </c>
      <c r="AA154" s="139" t="str">
        <f>IF($A154="","",IF(VLOOKUP(csv!$AJ154,範囲CSV,25,FALSE)="","",VLOOKUP(csv!$AJ154,範囲CSV,25,FALSE)))</f>
        <v/>
      </c>
      <c r="AB154" s="139" t="str">
        <f>IF($A154="","",IF(VLOOKUP(csv!$AJ154,範囲CSV,26,FALSE)="","",VLOOKUP(csv!$AJ154,範囲CSV,26,FALSE)))</f>
        <v/>
      </c>
      <c r="AC154" s="139" t="str">
        <f>IF($A154="","",IF(VLOOKUP(csv!$AJ154,範囲CSV,27,FALSE)="","",VLOOKUP(csv!$AJ154,範囲CSV,27,FALSE)))</f>
        <v/>
      </c>
      <c r="AD154" s="139" t="str">
        <f>IF($A154="","",IF(VLOOKUP(csv!$AJ154,範囲CSV,28,FALSE)="","",VLOOKUP(csv!$AJ154,範囲CSV,28,FALSE)))</f>
        <v/>
      </c>
      <c r="AE154" s="139" t="str">
        <f>IF($A154="","",IF(VLOOKUP(csv!$AJ154,範囲CSV,29,FALSE)="","",VLOOKUP(csv!$AJ154,範囲CSV,29,FALSE)))</f>
        <v/>
      </c>
      <c r="AF154" s="139" t="str">
        <f>IF($A154="","",IF(VLOOKUP(csv!$AJ154,範囲CSV,30,FALSE)="","",VLOOKUP(csv!$AJ154,範囲CSV,30,FALSE)))</f>
        <v/>
      </c>
      <c r="AG154" s="139" t="str">
        <f>IF($A154="","",IF(VLOOKUP(csv!$AJ154,範囲CSV,31,FALSE)="","",VLOOKUP(csv!$AJ154,範囲CSV,31,FALSE)))</f>
        <v/>
      </c>
      <c r="AH154" s="139" t="str">
        <f>IF($A154="","",IF(VLOOKUP(csv!$AJ154,範囲CSV,32,FALSE)="","",VLOOKUP(csv!$AJ154,範囲CSV,32,FALSE)))</f>
        <v/>
      </c>
      <c r="AI154" s="139" t="str">
        <f>IF($A154="","",IF(VLOOKUP(csv!$AJ154,範囲CSV,33,FALSE)="","",VLOOKUP(csv!$AJ154,範囲CSV,33,FALSE)))</f>
        <v/>
      </c>
      <c r="AJ154" s="139" t="str">
        <f>IF($A154="","",IF(VLOOKUP(csv!$AJ154,範囲CSV,34,FALSE)="","",VLOOKUP(csv!$AJ154,範囲CSV,34,FALSE)))</f>
        <v/>
      </c>
      <c r="AK154" s="139"/>
    </row>
    <row r="155" spans="1:37">
      <c r="A155" s="216" t="str">
        <f>IF(csv!AJ155&lt;=csv!A$401,csv!AO155,"")</f>
        <v/>
      </c>
      <c r="B155" s="216" t="str">
        <f>IF($A155="","",IF(VLOOKUP(csv!A$402,範囲CSV,2,FALSE)="","",VLOOKUP(csv!A$402,範囲CSV,2,FALSE)))</f>
        <v/>
      </c>
      <c r="C155" s="139" t="str">
        <f>IF($A155="","",IF(VLOOKUP(csv!$AJ155,範囲CSV,3,FALSE)="","",VLOOKUP(csv!$AJ155,範囲CSV,3,FALSE)))</f>
        <v/>
      </c>
      <c r="D155" s="139" t="str">
        <f>IF($A155="","",IF(VLOOKUP(csv!$AJ155,範囲CSV,4,FALSE)="","",VLOOKUP(csv!$AJ155,範囲CSV,4,FALSE)))</f>
        <v/>
      </c>
      <c r="E155" s="139" t="str">
        <f>IF($A155="","",IF(VLOOKUP(csv!$AJ155,範囲CSV,5,FALSE)="","",IF(VLOOKUP(csv!$AJ155,範囲CSV,5,FALSE)&gt;10000,"",VLOOKUP(csv!$AJ155,範囲CSV,5,FALSE))))</f>
        <v/>
      </c>
      <c r="F155" s="139" t="str">
        <f>IF($A155="","",IF(VLOOKUP(csv!$AJ155,範囲CSV,6,FALSE)="","",VLOOKUP(csv!$AJ155,範囲CSV,6,FALSE)))</f>
        <v/>
      </c>
      <c r="G155" s="139" t="str">
        <f>IF(A155="","",IF(VLOOKUP(csv!$AJ155,範囲CSV,7,FALSE)="","",VLOOKUP(csv!$AJ155,範囲CSV,7,FALSE)))</f>
        <v/>
      </c>
      <c r="H155" s="139" t="str">
        <f>IF($A155="","",IF(VLOOKUP(csv!$AJ155,範囲CSV,8,FALSE)="","",VLOOKUP(csv!$AJ155,範囲CSV,8,FALSE)))</f>
        <v/>
      </c>
      <c r="I155" s="216"/>
      <c r="J155" s="216"/>
      <c r="K155" s="139" t="str">
        <f>IF(A155="","",IF(VLOOKUP(csv!$AJ155,範囲CSV,9,FALSE)="","",VLOOKUP(csv!$AJ155,範囲CSV,9,FALSE)))</f>
        <v/>
      </c>
      <c r="L155" s="139" t="str">
        <f>IF($A155="","",IF(VLOOKUP(csv!$AJ155,範囲CSV,10,FALSE)="","",VLOOKUP(csv!$AJ155,範囲CSV,10,FALSE)))</f>
        <v/>
      </c>
      <c r="M155" s="216" t="str">
        <f t="shared" si="4"/>
        <v/>
      </c>
      <c r="N155" s="216" t="str">
        <f t="shared" si="5"/>
        <v/>
      </c>
      <c r="O155" s="139" t="str">
        <f>IF($A155="","",IF(VLOOKUP(csv!$AJ155,範囲CSV,13,FALSE)="","",VLOOKUP(csv!$AJ155,範囲CSV,13,FALSE)))</f>
        <v/>
      </c>
      <c r="P155" s="139" t="str">
        <f>IF($A155="","",IF(VLOOKUP(csv!$AJ155,範囲CSV,14,FALSE)="","",VLOOKUP(csv!$AJ155,範囲CSV,14,FALSE)))</f>
        <v/>
      </c>
      <c r="Q155" s="139" t="str">
        <f>IF($A155="","",IF(VLOOKUP(csv!$AJ155,範囲CSV,15,FALSE)="","",VLOOKUP(csv!$AJ155,範囲CSV,15,FALSE)))</f>
        <v/>
      </c>
      <c r="R155" s="139" t="str">
        <f>IF($A155="","",IF(VLOOKUP(csv!$AJ155,範囲CSV,16,FALSE)="","",VLOOKUP(csv!$AJ155,範囲CSV,16,FALSE)))</f>
        <v/>
      </c>
      <c r="S155" s="139" t="str">
        <f>IF($A155="","",IF(VLOOKUP(csv!$AJ155,範囲CSV,17,FALSE)="","",VLOOKUP(csv!$AJ155,範囲CSV,17,FALSE)))</f>
        <v/>
      </c>
      <c r="T155" s="139" t="str">
        <f>IF($A155="","",IF(VLOOKUP(csv!$AJ155,範囲CSV,18,FALSE)="","",VLOOKUP(csv!$AJ155,範囲CSV,18,FALSE)))</f>
        <v/>
      </c>
      <c r="U155" s="139" t="str">
        <f>IF($A155="","",IF(VLOOKUP(csv!$AJ155,範囲CSV,19,FALSE)="","",VLOOKUP(csv!$AJ155,範囲CSV,19,FALSE)))</f>
        <v/>
      </c>
      <c r="V155" s="139" t="str">
        <f>IF($A155="","",IF(VLOOKUP(csv!$AJ155,範囲CSV,20,FALSE)="","",VLOOKUP(csv!$AJ155,範囲CSV,20,FALSE)))</f>
        <v/>
      </c>
      <c r="W155" s="139" t="str">
        <f>IF($A155="","",IF(VLOOKUP(csv!$AJ155,範囲CSV,21,FALSE)="","",VLOOKUP(csv!$AJ155,範囲CSV,21,FALSE)))</f>
        <v/>
      </c>
      <c r="X155" s="139" t="str">
        <f>IF($A155="","",IF(VLOOKUP(csv!$AJ155,範囲CSV,22,FALSE)="","",VLOOKUP(csv!$AJ155,範囲CSV,22,FALSE)))</f>
        <v/>
      </c>
      <c r="Y155" s="139" t="str">
        <f>IF($A155="","",IF(VLOOKUP(csv!$AJ155,範囲CSV,23,FALSE)="","",VLOOKUP(csv!$AJ155,範囲CSV,23,FALSE)))</f>
        <v/>
      </c>
      <c r="Z155" s="139" t="str">
        <f>IF($A155="","",IF(VLOOKUP(csv!$AJ155,範囲CSV,24,FALSE)="","",VLOOKUP(csv!$AJ155,範囲CSV,24,FALSE)))</f>
        <v/>
      </c>
      <c r="AA155" s="139" t="str">
        <f>IF($A155="","",IF(VLOOKUP(csv!$AJ155,範囲CSV,25,FALSE)="","",VLOOKUP(csv!$AJ155,範囲CSV,25,FALSE)))</f>
        <v/>
      </c>
      <c r="AB155" s="139" t="str">
        <f>IF($A155="","",IF(VLOOKUP(csv!$AJ155,範囲CSV,26,FALSE)="","",VLOOKUP(csv!$AJ155,範囲CSV,26,FALSE)))</f>
        <v/>
      </c>
      <c r="AC155" s="139" t="str">
        <f>IF($A155="","",IF(VLOOKUP(csv!$AJ155,範囲CSV,27,FALSE)="","",VLOOKUP(csv!$AJ155,範囲CSV,27,FALSE)))</f>
        <v/>
      </c>
      <c r="AD155" s="139" t="str">
        <f>IF($A155="","",IF(VLOOKUP(csv!$AJ155,範囲CSV,28,FALSE)="","",VLOOKUP(csv!$AJ155,範囲CSV,28,FALSE)))</f>
        <v/>
      </c>
      <c r="AE155" s="139" t="str">
        <f>IF($A155="","",IF(VLOOKUP(csv!$AJ155,範囲CSV,29,FALSE)="","",VLOOKUP(csv!$AJ155,範囲CSV,29,FALSE)))</f>
        <v/>
      </c>
      <c r="AF155" s="139" t="str">
        <f>IF($A155="","",IF(VLOOKUP(csv!$AJ155,範囲CSV,30,FALSE)="","",VLOOKUP(csv!$AJ155,範囲CSV,30,FALSE)))</f>
        <v/>
      </c>
      <c r="AG155" s="139" t="str">
        <f>IF($A155="","",IF(VLOOKUP(csv!$AJ155,範囲CSV,31,FALSE)="","",VLOOKUP(csv!$AJ155,範囲CSV,31,FALSE)))</f>
        <v/>
      </c>
      <c r="AH155" s="139" t="str">
        <f>IF($A155="","",IF(VLOOKUP(csv!$AJ155,範囲CSV,32,FALSE)="","",VLOOKUP(csv!$AJ155,範囲CSV,32,FALSE)))</f>
        <v/>
      </c>
      <c r="AI155" s="139" t="str">
        <f>IF($A155="","",IF(VLOOKUP(csv!$AJ155,範囲CSV,33,FALSE)="","",VLOOKUP(csv!$AJ155,範囲CSV,33,FALSE)))</f>
        <v/>
      </c>
      <c r="AJ155" s="139" t="str">
        <f>IF($A155="","",IF(VLOOKUP(csv!$AJ155,範囲CSV,34,FALSE)="","",VLOOKUP(csv!$AJ155,範囲CSV,34,FALSE)))</f>
        <v/>
      </c>
      <c r="AK155" s="139"/>
    </row>
    <row r="156" spans="1:37">
      <c r="A156" s="216" t="str">
        <f>IF(csv!AJ156&lt;=csv!A$401,csv!AO156,"")</f>
        <v/>
      </c>
      <c r="B156" s="216" t="str">
        <f>IF($A156="","",IF(VLOOKUP(csv!A$402,範囲CSV,2,FALSE)="","",VLOOKUP(csv!A$402,範囲CSV,2,FALSE)))</f>
        <v/>
      </c>
      <c r="C156" s="139" t="str">
        <f>IF($A156="","",IF(VLOOKUP(csv!$AJ156,範囲CSV,3,FALSE)="","",VLOOKUP(csv!$AJ156,範囲CSV,3,FALSE)))</f>
        <v/>
      </c>
      <c r="D156" s="139" t="str">
        <f>IF($A156="","",IF(VLOOKUP(csv!$AJ156,範囲CSV,4,FALSE)="","",VLOOKUP(csv!$AJ156,範囲CSV,4,FALSE)))</f>
        <v/>
      </c>
      <c r="E156" s="139" t="str">
        <f>IF($A156="","",IF(VLOOKUP(csv!$AJ156,範囲CSV,5,FALSE)="","",IF(VLOOKUP(csv!$AJ156,範囲CSV,5,FALSE)&gt;10000,"",VLOOKUP(csv!$AJ156,範囲CSV,5,FALSE))))</f>
        <v/>
      </c>
      <c r="F156" s="139" t="str">
        <f>IF($A156="","",IF(VLOOKUP(csv!$AJ156,範囲CSV,6,FALSE)="","",VLOOKUP(csv!$AJ156,範囲CSV,6,FALSE)))</f>
        <v/>
      </c>
      <c r="G156" s="139" t="str">
        <f>IF(A156="","",IF(VLOOKUP(csv!$AJ156,範囲CSV,7,FALSE)="","",VLOOKUP(csv!$AJ156,範囲CSV,7,FALSE)))</f>
        <v/>
      </c>
      <c r="H156" s="139" t="str">
        <f>IF($A156="","",IF(VLOOKUP(csv!$AJ156,範囲CSV,8,FALSE)="","",VLOOKUP(csv!$AJ156,範囲CSV,8,FALSE)))</f>
        <v/>
      </c>
      <c r="I156" s="216"/>
      <c r="J156" s="216"/>
      <c r="K156" s="139" t="str">
        <f>IF(A156="","",IF(VLOOKUP(csv!$AJ156,範囲CSV,9,FALSE)="","",VLOOKUP(csv!$AJ156,範囲CSV,9,FALSE)))</f>
        <v/>
      </c>
      <c r="L156" s="139" t="str">
        <f>IF($A156="","",IF(VLOOKUP(csv!$AJ156,範囲CSV,10,FALSE)="","",VLOOKUP(csv!$AJ156,範囲CSV,10,FALSE)))</f>
        <v/>
      </c>
      <c r="M156" s="216" t="str">
        <f t="shared" si="4"/>
        <v/>
      </c>
      <c r="N156" s="216" t="str">
        <f t="shared" si="5"/>
        <v/>
      </c>
      <c r="O156" s="139" t="str">
        <f>IF($A156="","",IF(VLOOKUP(csv!$AJ156,範囲CSV,13,FALSE)="","",VLOOKUP(csv!$AJ156,範囲CSV,13,FALSE)))</f>
        <v/>
      </c>
      <c r="P156" s="139" t="str">
        <f>IF($A156="","",IF(VLOOKUP(csv!$AJ156,範囲CSV,14,FALSE)="","",VLOOKUP(csv!$AJ156,範囲CSV,14,FALSE)))</f>
        <v/>
      </c>
      <c r="Q156" s="139" t="str">
        <f>IF($A156="","",IF(VLOOKUP(csv!$AJ156,範囲CSV,15,FALSE)="","",VLOOKUP(csv!$AJ156,範囲CSV,15,FALSE)))</f>
        <v/>
      </c>
      <c r="R156" s="139" t="str">
        <f>IF($A156="","",IF(VLOOKUP(csv!$AJ156,範囲CSV,16,FALSE)="","",VLOOKUP(csv!$AJ156,範囲CSV,16,FALSE)))</f>
        <v/>
      </c>
      <c r="S156" s="139" t="str">
        <f>IF($A156="","",IF(VLOOKUP(csv!$AJ156,範囲CSV,17,FALSE)="","",VLOOKUP(csv!$AJ156,範囲CSV,17,FALSE)))</f>
        <v/>
      </c>
      <c r="T156" s="139" t="str">
        <f>IF($A156="","",IF(VLOOKUP(csv!$AJ156,範囲CSV,18,FALSE)="","",VLOOKUP(csv!$AJ156,範囲CSV,18,FALSE)))</f>
        <v/>
      </c>
      <c r="U156" s="139" t="str">
        <f>IF($A156="","",IF(VLOOKUP(csv!$AJ156,範囲CSV,19,FALSE)="","",VLOOKUP(csv!$AJ156,範囲CSV,19,FALSE)))</f>
        <v/>
      </c>
      <c r="V156" s="139" t="str">
        <f>IF($A156="","",IF(VLOOKUP(csv!$AJ156,範囲CSV,20,FALSE)="","",VLOOKUP(csv!$AJ156,範囲CSV,20,FALSE)))</f>
        <v/>
      </c>
      <c r="W156" s="139" t="str">
        <f>IF($A156="","",IF(VLOOKUP(csv!$AJ156,範囲CSV,21,FALSE)="","",VLOOKUP(csv!$AJ156,範囲CSV,21,FALSE)))</f>
        <v/>
      </c>
      <c r="X156" s="139" t="str">
        <f>IF($A156="","",IF(VLOOKUP(csv!$AJ156,範囲CSV,22,FALSE)="","",VLOOKUP(csv!$AJ156,範囲CSV,22,FALSE)))</f>
        <v/>
      </c>
      <c r="Y156" s="139" t="str">
        <f>IF($A156="","",IF(VLOOKUP(csv!$AJ156,範囲CSV,23,FALSE)="","",VLOOKUP(csv!$AJ156,範囲CSV,23,FALSE)))</f>
        <v/>
      </c>
      <c r="Z156" s="139" t="str">
        <f>IF($A156="","",IF(VLOOKUP(csv!$AJ156,範囲CSV,24,FALSE)="","",VLOOKUP(csv!$AJ156,範囲CSV,24,FALSE)))</f>
        <v/>
      </c>
      <c r="AA156" s="139" t="str">
        <f>IF($A156="","",IF(VLOOKUP(csv!$AJ156,範囲CSV,25,FALSE)="","",VLOOKUP(csv!$AJ156,範囲CSV,25,FALSE)))</f>
        <v/>
      </c>
      <c r="AB156" s="139" t="str">
        <f>IF($A156="","",IF(VLOOKUP(csv!$AJ156,範囲CSV,26,FALSE)="","",VLOOKUP(csv!$AJ156,範囲CSV,26,FALSE)))</f>
        <v/>
      </c>
      <c r="AC156" s="139" t="str">
        <f>IF($A156="","",IF(VLOOKUP(csv!$AJ156,範囲CSV,27,FALSE)="","",VLOOKUP(csv!$AJ156,範囲CSV,27,FALSE)))</f>
        <v/>
      </c>
      <c r="AD156" s="139" t="str">
        <f>IF($A156="","",IF(VLOOKUP(csv!$AJ156,範囲CSV,28,FALSE)="","",VLOOKUP(csv!$AJ156,範囲CSV,28,FALSE)))</f>
        <v/>
      </c>
      <c r="AE156" s="139" t="str">
        <f>IF($A156="","",IF(VLOOKUP(csv!$AJ156,範囲CSV,29,FALSE)="","",VLOOKUP(csv!$AJ156,範囲CSV,29,FALSE)))</f>
        <v/>
      </c>
      <c r="AF156" s="139" t="str">
        <f>IF($A156="","",IF(VLOOKUP(csv!$AJ156,範囲CSV,30,FALSE)="","",VLOOKUP(csv!$AJ156,範囲CSV,30,FALSE)))</f>
        <v/>
      </c>
      <c r="AG156" s="139" t="str">
        <f>IF($A156="","",IF(VLOOKUP(csv!$AJ156,範囲CSV,31,FALSE)="","",VLOOKUP(csv!$AJ156,範囲CSV,31,FALSE)))</f>
        <v/>
      </c>
      <c r="AH156" s="139" t="str">
        <f>IF($A156="","",IF(VLOOKUP(csv!$AJ156,範囲CSV,32,FALSE)="","",VLOOKUP(csv!$AJ156,範囲CSV,32,FALSE)))</f>
        <v/>
      </c>
      <c r="AI156" s="139" t="str">
        <f>IF($A156="","",IF(VLOOKUP(csv!$AJ156,範囲CSV,33,FALSE)="","",VLOOKUP(csv!$AJ156,範囲CSV,33,FALSE)))</f>
        <v/>
      </c>
      <c r="AJ156" s="139" t="str">
        <f>IF($A156="","",IF(VLOOKUP(csv!$AJ156,範囲CSV,34,FALSE)="","",VLOOKUP(csv!$AJ156,範囲CSV,34,FALSE)))</f>
        <v/>
      </c>
      <c r="AK156" s="139"/>
    </row>
    <row r="157" spans="1:37">
      <c r="A157" s="216" t="str">
        <f>IF(csv!AJ157&lt;=csv!A$401,csv!AO157,"")</f>
        <v/>
      </c>
      <c r="B157" s="216" t="str">
        <f>IF($A157="","",IF(VLOOKUP(csv!A$402,範囲CSV,2,FALSE)="","",VLOOKUP(csv!A$402,範囲CSV,2,FALSE)))</f>
        <v/>
      </c>
      <c r="C157" s="139" t="str">
        <f>IF($A157="","",IF(VLOOKUP(csv!$AJ157,範囲CSV,3,FALSE)="","",VLOOKUP(csv!$AJ157,範囲CSV,3,FALSE)))</f>
        <v/>
      </c>
      <c r="D157" s="139" t="str">
        <f>IF($A157="","",IF(VLOOKUP(csv!$AJ157,範囲CSV,4,FALSE)="","",VLOOKUP(csv!$AJ157,範囲CSV,4,FALSE)))</f>
        <v/>
      </c>
      <c r="E157" s="139" t="str">
        <f>IF($A157="","",IF(VLOOKUP(csv!$AJ157,範囲CSV,5,FALSE)="","",IF(VLOOKUP(csv!$AJ157,範囲CSV,5,FALSE)&gt;10000,"",VLOOKUP(csv!$AJ157,範囲CSV,5,FALSE))))</f>
        <v/>
      </c>
      <c r="F157" s="139" t="str">
        <f>IF($A157="","",IF(VLOOKUP(csv!$AJ157,範囲CSV,6,FALSE)="","",VLOOKUP(csv!$AJ157,範囲CSV,6,FALSE)))</f>
        <v/>
      </c>
      <c r="G157" s="139" t="str">
        <f>IF(A157="","",IF(VLOOKUP(csv!$AJ157,範囲CSV,7,FALSE)="","",VLOOKUP(csv!$AJ157,範囲CSV,7,FALSE)))</f>
        <v/>
      </c>
      <c r="H157" s="139" t="str">
        <f>IF($A157="","",IF(VLOOKUP(csv!$AJ157,範囲CSV,8,FALSE)="","",VLOOKUP(csv!$AJ157,範囲CSV,8,FALSE)))</f>
        <v/>
      </c>
      <c r="I157" s="216"/>
      <c r="J157" s="216"/>
      <c r="K157" s="139" t="str">
        <f>IF(A157="","",IF(VLOOKUP(csv!$AJ157,範囲CSV,9,FALSE)="","",VLOOKUP(csv!$AJ157,範囲CSV,9,FALSE)))</f>
        <v/>
      </c>
      <c r="L157" s="139" t="str">
        <f>IF($A157="","",IF(VLOOKUP(csv!$AJ157,範囲CSV,10,FALSE)="","",VLOOKUP(csv!$AJ157,範囲CSV,10,FALSE)))</f>
        <v/>
      </c>
      <c r="M157" s="216" t="str">
        <f t="shared" si="4"/>
        <v/>
      </c>
      <c r="N157" s="216" t="str">
        <f t="shared" si="5"/>
        <v/>
      </c>
      <c r="O157" s="139" t="str">
        <f>IF($A157="","",IF(VLOOKUP(csv!$AJ157,範囲CSV,13,FALSE)="","",VLOOKUP(csv!$AJ157,範囲CSV,13,FALSE)))</f>
        <v/>
      </c>
      <c r="P157" s="139" t="str">
        <f>IF($A157="","",IF(VLOOKUP(csv!$AJ157,範囲CSV,14,FALSE)="","",VLOOKUP(csv!$AJ157,範囲CSV,14,FALSE)))</f>
        <v/>
      </c>
      <c r="Q157" s="139" t="str">
        <f>IF($A157="","",IF(VLOOKUP(csv!$AJ157,範囲CSV,15,FALSE)="","",VLOOKUP(csv!$AJ157,範囲CSV,15,FALSE)))</f>
        <v/>
      </c>
      <c r="R157" s="139" t="str">
        <f>IF($A157="","",IF(VLOOKUP(csv!$AJ157,範囲CSV,16,FALSE)="","",VLOOKUP(csv!$AJ157,範囲CSV,16,FALSE)))</f>
        <v/>
      </c>
      <c r="S157" s="139" t="str">
        <f>IF($A157="","",IF(VLOOKUP(csv!$AJ157,範囲CSV,17,FALSE)="","",VLOOKUP(csv!$AJ157,範囲CSV,17,FALSE)))</f>
        <v/>
      </c>
      <c r="T157" s="139" t="str">
        <f>IF($A157="","",IF(VLOOKUP(csv!$AJ157,範囲CSV,18,FALSE)="","",VLOOKUP(csv!$AJ157,範囲CSV,18,FALSE)))</f>
        <v/>
      </c>
      <c r="U157" s="139" t="str">
        <f>IF($A157="","",IF(VLOOKUP(csv!$AJ157,範囲CSV,19,FALSE)="","",VLOOKUP(csv!$AJ157,範囲CSV,19,FALSE)))</f>
        <v/>
      </c>
      <c r="V157" s="139" t="str">
        <f>IF($A157="","",IF(VLOOKUP(csv!$AJ157,範囲CSV,20,FALSE)="","",VLOOKUP(csv!$AJ157,範囲CSV,20,FALSE)))</f>
        <v/>
      </c>
      <c r="W157" s="139" t="str">
        <f>IF($A157="","",IF(VLOOKUP(csv!$AJ157,範囲CSV,21,FALSE)="","",VLOOKUP(csv!$AJ157,範囲CSV,21,FALSE)))</f>
        <v/>
      </c>
      <c r="X157" s="139" t="str">
        <f>IF($A157="","",IF(VLOOKUP(csv!$AJ157,範囲CSV,22,FALSE)="","",VLOOKUP(csv!$AJ157,範囲CSV,22,FALSE)))</f>
        <v/>
      </c>
      <c r="Y157" s="139" t="str">
        <f>IF($A157="","",IF(VLOOKUP(csv!$AJ157,範囲CSV,23,FALSE)="","",VLOOKUP(csv!$AJ157,範囲CSV,23,FALSE)))</f>
        <v/>
      </c>
      <c r="Z157" s="139" t="str">
        <f>IF($A157="","",IF(VLOOKUP(csv!$AJ157,範囲CSV,24,FALSE)="","",VLOOKUP(csv!$AJ157,範囲CSV,24,FALSE)))</f>
        <v/>
      </c>
      <c r="AA157" s="139" t="str">
        <f>IF($A157="","",IF(VLOOKUP(csv!$AJ157,範囲CSV,25,FALSE)="","",VLOOKUP(csv!$AJ157,範囲CSV,25,FALSE)))</f>
        <v/>
      </c>
      <c r="AB157" s="139" t="str">
        <f>IF($A157="","",IF(VLOOKUP(csv!$AJ157,範囲CSV,26,FALSE)="","",VLOOKUP(csv!$AJ157,範囲CSV,26,FALSE)))</f>
        <v/>
      </c>
      <c r="AC157" s="139" t="str">
        <f>IF($A157="","",IF(VLOOKUP(csv!$AJ157,範囲CSV,27,FALSE)="","",VLOOKUP(csv!$AJ157,範囲CSV,27,FALSE)))</f>
        <v/>
      </c>
      <c r="AD157" s="139" t="str">
        <f>IF($A157="","",IF(VLOOKUP(csv!$AJ157,範囲CSV,28,FALSE)="","",VLOOKUP(csv!$AJ157,範囲CSV,28,FALSE)))</f>
        <v/>
      </c>
      <c r="AE157" s="139" t="str">
        <f>IF($A157="","",IF(VLOOKUP(csv!$AJ157,範囲CSV,29,FALSE)="","",VLOOKUP(csv!$AJ157,範囲CSV,29,FALSE)))</f>
        <v/>
      </c>
      <c r="AF157" s="139" t="str">
        <f>IF($A157="","",IF(VLOOKUP(csv!$AJ157,範囲CSV,30,FALSE)="","",VLOOKUP(csv!$AJ157,範囲CSV,30,FALSE)))</f>
        <v/>
      </c>
      <c r="AG157" s="139" t="str">
        <f>IF($A157="","",IF(VLOOKUP(csv!$AJ157,範囲CSV,31,FALSE)="","",VLOOKUP(csv!$AJ157,範囲CSV,31,FALSE)))</f>
        <v/>
      </c>
      <c r="AH157" s="139" t="str">
        <f>IF($A157="","",IF(VLOOKUP(csv!$AJ157,範囲CSV,32,FALSE)="","",VLOOKUP(csv!$AJ157,範囲CSV,32,FALSE)))</f>
        <v/>
      </c>
      <c r="AI157" s="139" t="str">
        <f>IF($A157="","",IF(VLOOKUP(csv!$AJ157,範囲CSV,33,FALSE)="","",VLOOKUP(csv!$AJ157,範囲CSV,33,FALSE)))</f>
        <v/>
      </c>
      <c r="AJ157" s="139" t="str">
        <f>IF($A157="","",IF(VLOOKUP(csv!$AJ157,範囲CSV,34,FALSE)="","",VLOOKUP(csv!$AJ157,範囲CSV,34,FALSE)))</f>
        <v/>
      </c>
      <c r="AK157" s="139"/>
    </row>
    <row r="158" spans="1:37">
      <c r="A158" s="216" t="str">
        <f>IF(csv!AJ158&lt;=csv!A$401,csv!AO158,"")</f>
        <v/>
      </c>
      <c r="B158" s="216" t="str">
        <f>IF($A158="","",IF(VLOOKUP(csv!A$402,範囲CSV,2,FALSE)="","",VLOOKUP(csv!A$402,範囲CSV,2,FALSE)))</f>
        <v/>
      </c>
      <c r="C158" s="139" t="str">
        <f>IF($A158="","",IF(VLOOKUP(csv!$AJ158,範囲CSV,3,FALSE)="","",VLOOKUP(csv!$AJ158,範囲CSV,3,FALSE)))</f>
        <v/>
      </c>
      <c r="D158" s="139" t="str">
        <f>IF($A158="","",IF(VLOOKUP(csv!$AJ158,範囲CSV,4,FALSE)="","",VLOOKUP(csv!$AJ158,範囲CSV,4,FALSE)))</f>
        <v/>
      </c>
      <c r="E158" s="139" t="str">
        <f>IF($A158="","",IF(VLOOKUP(csv!$AJ158,範囲CSV,5,FALSE)="","",IF(VLOOKUP(csv!$AJ158,範囲CSV,5,FALSE)&gt;10000,"",VLOOKUP(csv!$AJ158,範囲CSV,5,FALSE))))</f>
        <v/>
      </c>
      <c r="F158" s="139" t="str">
        <f>IF($A158="","",IF(VLOOKUP(csv!$AJ158,範囲CSV,6,FALSE)="","",VLOOKUP(csv!$AJ158,範囲CSV,6,FALSE)))</f>
        <v/>
      </c>
      <c r="G158" s="139" t="str">
        <f>IF(A158="","",IF(VLOOKUP(csv!$AJ158,範囲CSV,7,FALSE)="","",VLOOKUP(csv!$AJ158,範囲CSV,7,FALSE)))</f>
        <v/>
      </c>
      <c r="H158" s="139" t="str">
        <f>IF($A158="","",IF(VLOOKUP(csv!$AJ158,範囲CSV,8,FALSE)="","",VLOOKUP(csv!$AJ158,範囲CSV,8,FALSE)))</f>
        <v/>
      </c>
      <c r="I158" s="216"/>
      <c r="J158" s="216"/>
      <c r="K158" s="139" t="str">
        <f>IF(A158="","",IF(VLOOKUP(csv!$AJ158,範囲CSV,9,FALSE)="","",VLOOKUP(csv!$AJ158,範囲CSV,9,FALSE)))</f>
        <v/>
      </c>
      <c r="L158" s="139" t="str">
        <f>IF($A158="","",IF(VLOOKUP(csv!$AJ158,範囲CSV,10,FALSE)="","",VLOOKUP(csv!$AJ158,範囲CSV,10,FALSE)))</f>
        <v/>
      </c>
      <c r="M158" s="216" t="str">
        <f t="shared" si="4"/>
        <v/>
      </c>
      <c r="N158" s="216" t="str">
        <f t="shared" si="5"/>
        <v/>
      </c>
      <c r="O158" s="139" t="str">
        <f>IF($A158="","",IF(VLOOKUP(csv!$AJ158,範囲CSV,13,FALSE)="","",VLOOKUP(csv!$AJ158,範囲CSV,13,FALSE)))</f>
        <v/>
      </c>
      <c r="P158" s="139" t="str">
        <f>IF($A158="","",IF(VLOOKUP(csv!$AJ158,範囲CSV,14,FALSE)="","",VLOOKUP(csv!$AJ158,範囲CSV,14,FALSE)))</f>
        <v/>
      </c>
      <c r="Q158" s="139" t="str">
        <f>IF($A158="","",IF(VLOOKUP(csv!$AJ158,範囲CSV,15,FALSE)="","",VLOOKUP(csv!$AJ158,範囲CSV,15,FALSE)))</f>
        <v/>
      </c>
      <c r="R158" s="139" t="str">
        <f>IF($A158="","",IF(VLOOKUP(csv!$AJ158,範囲CSV,16,FALSE)="","",VLOOKUP(csv!$AJ158,範囲CSV,16,FALSE)))</f>
        <v/>
      </c>
      <c r="S158" s="139" t="str">
        <f>IF($A158="","",IF(VLOOKUP(csv!$AJ158,範囲CSV,17,FALSE)="","",VLOOKUP(csv!$AJ158,範囲CSV,17,FALSE)))</f>
        <v/>
      </c>
      <c r="T158" s="139" t="str">
        <f>IF($A158="","",IF(VLOOKUP(csv!$AJ158,範囲CSV,18,FALSE)="","",VLOOKUP(csv!$AJ158,範囲CSV,18,FALSE)))</f>
        <v/>
      </c>
      <c r="U158" s="139" t="str">
        <f>IF($A158="","",IF(VLOOKUP(csv!$AJ158,範囲CSV,19,FALSE)="","",VLOOKUP(csv!$AJ158,範囲CSV,19,FALSE)))</f>
        <v/>
      </c>
      <c r="V158" s="139" t="str">
        <f>IF($A158="","",IF(VLOOKUP(csv!$AJ158,範囲CSV,20,FALSE)="","",VLOOKUP(csv!$AJ158,範囲CSV,20,FALSE)))</f>
        <v/>
      </c>
      <c r="W158" s="139" t="str">
        <f>IF($A158="","",IF(VLOOKUP(csv!$AJ158,範囲CSV,21,FALSE)="","",VLOOKUP(csv!$AJ158,範囲CSV,21,FALSE)))</f>
        <v/>
      </c>
      <c r="X158" s="139" t="str">
        <f>IF($A158="","",IF(VLOOKUP(csv!$AJ158,範囲CSV,22,FALSE)="","",VLOOKUP(csv!$AJ158,範囲CSV,22,FALSE)))</f>
        <v/>
      </c>
      <c r="Y158" s="139" t="str">
        <f>IF($A158="","",IF(VLOOKUP(csv!$AJ158,範囲CSV,23,FALSE)="","",VLOOKUP(csv!$AJ158,範囲CSV,23,FALSE)))</f>
        <v/>
      </c>
      <c r="Z158" s="139" t="str">
        <f>IF($A158="","",IF(VLOOKUP(csv!$AJ158,範囲CSV,24,FALSE)="","",VLOOKUP(csv!$AJ158,範囲CSV,24,FALSE)))</f>
        <v/>
      </c>
      <c r="AA158" s="139" t="str">
        <f>IF($A158="","",IF(VLOOKUP(csv!$AJ158,範囲CSV,25,FALSE)="","",VLOOKUP(csv!$AJ158,範囲CSV,25,FALSE)))</f>
        <v/>
      </c>
      <c r="AB158" s="139" t="str">
        <f>IF($A158="","",IF(VLOOKUP(csv!$AJ158,範囲CSV,26,FALSE)="","",VLOOKUP(csv!$AJ158,範囲CSV,26,FALSE)))</f>
        <v/>
      </c>
      <c r="AC158" s="139" t="str">
        <f>IF($A158="","",IF(VLOOKUP(csv!$AJ158,範囲CSV,27,FALSE)="","",VLOOKUP(csv!$AJ158,範囲CSV,27,FALSE)))</f>
        <v/>
      </c>
      <c r="AD158" s="139" t="str">
        <f>IF($A158="","",IF(VLOOKUP(csv!$AJ158,範囲CSV,28,FALSE)="","",VLOOKUP(csv!$AJ158,範囲CSV,28,FALSE)))</f>
        <v/>
      </c>
      <c r="AE158" s="139" t="str">
        <f>IF($A158="","",IF(VLOOKUP(csv!$AJ158,範囲CSV,29,FALSE)="","",VLOOKUP(csv!$AJ158,範囲CSV,29,FALSE)))</f>
        <v/>
      </c>
      <c r="AF158" s="139" t="str">
        <f>IF($A158="","",IF(VLOOKUP(csv!$AJ158,範囲CSV,30,FALSE)="","",VLOOKUP(csv!$AJ158,範囲CSV,30,FALSE)))</f>
        <v/>
      </c>
      <c r="AG158" s="139" t="str">
        <f>IF($A158="","",IF(VLOOKUP(csv!$AJ158,範囲CSV,31,FALSE)="","",VLOOKUP(csv!$AJ158,範囲CSV,31,FALSE)))</f>
        <v/>
      </c>
      <c r="AH158" s="139" t="str">
        <f>IF($A158="","",IF(VLOOKUP(csv!$AJ158,範囲CSV,32,FALSE)="","",VLOOKUP(csv!$AJ158,範囲CSV,32,FALSE)))</f>
        <v/>
      </c>
      <c r="AI158" s="139" t="str">
        <f>IF($A158="","",IF(VLOOKUP(csv!$AJ158,範囲CSV,33,FALSE)="","",VLOOKUP(csv!$AJ158,範囲CSV,33,FALSE)))</f>
        <v/>
      </c>
      <c r="AJ158" s="139" t="str">
        <f>IF($A158="","",IF(VLOOKUP(csv!$AJ158,範囲CSV,34,FALSE)="","",VLOOKUP(csv!$AJ158,範囲CSV,34,FALSE)))</f>
        <v/>
      </c>
      <c r="AK158" s="139"/>
    </row>
    <row r="159" spans="1:37">
      <c r="A159" s="216" t="str">
        <f>IF(csv!AJ159&lt;=csv!A$401,csv!AO159,"")</f>
        <v/>
      </c>
      <c r="B159" s="216" t="str">
        <f>IF($A159="","",IF(VLOOKUP(csv!A$402,範囲CSV,2,FALSE)="","",VLOOKUP(csv!A$402,範囲CSV,2,FALSE)))</f>
        <v/>
      </c>
      <c r="C159" s="139" t="str">
        <f>IF($A159="","",IF(VLOOKUP(csv!$AJ159,範囲CSV,3,FALSE)="","",VLOOKUP(csv!$AJ159,範囲CSV,3,FALSE)))</f>
        <v/>
      </c>
      <c r="D159" s="139" t="str">
        <f>IF($A159="","",IF(VLOOKUP(csv!$AJ159,範囲CSV,4,FALSE)="","",VLOOKUP(csv!$AJ159,範囲CSV,4,FALSE)))</f>
        <v/>
      </c>
      <c r="E159" s="139" t="str">
        <f>IF($A159="","",IF(VLOOKUP(csv!$AJ159,範囲CSV,5,FALSE)="","",IF(VLOOKUP(csv!$AJ159,範囲CSV,5,FALSE)&gt;10000,"",VLOOKUP(csv!$AJ159,範囲CSV,5,FALSE))))</f>
        <v/>
      </c>
      <c r="F159" s="139" t="str">
        <f>IF($A159="","",IF(VLOOKUP(csv!$AJ159,範囲CSV,6,FALSE)="","",VLOOKUP(csv!$AJ159,範囲CSV,6,FALSE)))</f>
        <v/>
      </c>
      <c r="G159" s="139" t="str">
        <f>IF(A159="","",IF(VLOOKUP(csv!$AJ159,範囲CSV,7,FALSE)="","",VLOOKUP(csv!$AJ159,範囲CSV,7,FALSE)))</f>
        <v/>
      </c>
      <c r="H159" s="139" t="str">
        <f>IF($A159="","",IF(VLOOKUP(csv!$AJ159,範囲CSV,8,FALSE)="","",VLOOKUP(csv!$AJ159,範囲CSV,8,FALSE)))</f>
        <v/>
      </c>
      <c r="I159" s="216"/>
      <c r="J159" s="216"/>
      <c r="K159" s="139" t="str">
        <f>IF(A159="","",IF(VLOOKUP(csv!$AJ159,範囲CSV,9,FALSE)="","",VLOOKUP(csv!$AJ159,範囲CSV,9,FALSE)))</f>
        <v/>
      </c>
      <c r="L159" s="139" t="str">
        <f>IF($A159="","",IF(VLOOKUP(csv!$AJ159,範囲CSV,10,FALSE)="","",VLOOKUP(csv!$AJ159,範囲CSV,10,FALSE)))</f>
        <v/>
      </c>
      <c r="M159" s="216" t="str">
        <f t="shared" si="4"/>
        <v/>
      </c>
      <c r="N159" s="216" t="str">
        <f t="shared" si="5"/>
        <v/>
      </c>
      <c r="O159" s="139" t="str">
        <f>IF($A159="","",IF(VLOOKUP(csv!$AJ159,範囲CSV,13,FALSE)="","",VLOOKUP(csv!$AJ159,範囲CSV,13,FALSE)))</f>
        <v/>
      </c>
      <c r="P159" s="139" t="str">
        <f>IF($A159="","",IF(VLOOKUP(csv!$AJ159,範囲CSV,14,FALSE)="","",VLOOKUP(csv!$AJ159,範囲CSV,14,FALSE)))</f>
        <v/>
      </c>
      <c r="Q159" s="139" t="str">
        <f>IF($A159="","",IF(VLOOKUP(csv!$AJ159,範囲CSV,15,FALSE)="","",VLOOKUP(csv!$AJ159,範囲CSV,15,FALSE)))</f>
        <v/>
      </c>
      <c r="R159" s="139" t="str">
        <f>IF($A159="","",IF(VLOOKUP(csv!$AJ159,範囲CSV,16,FALSE)="","",VLOOKUP(csv!$AJ159,範囲CSV,16,FALSE)))</f>
        <v/>
      </c>
      <c r="S159" s="139" t="str">
        <f>IF($A159="","",IF(VLOOKUP(csv!$AJ159,範囲CSV,17,FALSE)="","",VLOOKUP(csv!$AJ159,範囲CSV,17,FALSE)))</f>
        <v/>
      </c>
      <c r="T159" s="139" t="str">
        <f>IF($A159="","",IF(VLOOKUP(csv!$AJ159,範囲CSV,18,FALSE)="","",VLOOKUP(csv!$AJ159,範囲CSV,18,FALSE)))</f>
        <v/>
      </c>
      <c r="U159" s="139" t="str">
        <f>IF($A159="","",IF(VLOOKUP(csv!$AJ159,範囲CSV,19,FALSE)="","",VLOOKUP(csv!$AJ159,範囲CSV,19,FALSE)))</f>
        <v/>
      </c>
      <c r="V159" s="139" t="str">
        <f>IF($A159="","",IF(VLOOKUP(csv!$AJ159,範囲CSV,20,FALSE)="","",VLOOKUP(csv!$AJ159,範囲CSV,20,FALSE)))</f>
        <v/>
      </c>
      <c r="W159" s="139" t="str">
        <f>IF($A159="","",IF(VLOOKUP(csv!$AJ159,範囲CSV,21,FALSE)="","",VLOOKUP(csv!$AJ159,範囲CSV,21,FALSE)))</f>
        <v/>
      </c>
      <c r="X159" s="139" t="str">
        <f>IF($A159="","",IF(VLOOKUP(csv!$AJ159,範囲CSV,22,FALSE)="","",VLOOKUP(csv!$AJ159,範囲CSV,22,FALSE)))</f>
        <v/>
      </c>
      <c r="Y159" s="139" t="str">
        <f>IF($A159="","",IF(VLOOKUP(csv!$AJ159,範囲CSV,23,FALSE)="","",VLOOKUP(csv!$AJ159,範囲CSV,23,FALSE)))</f>
        <v/>
      </c>
      <c r="Z159" s="139" t="str">
        <f>IF($A159="","",IF(VLOOKUP(csv!$AJ159,範囲CSV,24,FALSE)="","",VLOOKUP(csv!$AJ159,範囲CSV,24,FALSE)))</f>
        <v/>
      </c>
      <c r="AA159" s="139" t="str">
        <f>IF($A159="","",IF(VLOOKUP(csv!$AJ159,範囲CSV,25,FALSE)="","",VLOOKUP(csv!$AJ159,範囲CSV,25,FALSE)))</f>
        <v/>
      </c>
      <c r="AB159" s="139" t="str">
        <f>IF($A159="","",IF(VLOOKUP(csv!$AJ159,範囲CSV,26,FALSE)="","",VLOOKUP(csv!$AJ159,範囲CSV,26,FALSE)))</f>
        <v/>
      </c>
      <c r="AC159" s="139" t="str">
        <f>IF($A159="","",IF(VLOOKUP(csv!$AJ159,範囲CSV,27,FALSE)="","",VLOOKUP(csv!$AJ159,範囲CSV,27,FALSE)))</f>
        <v/>
      </c>
      <c r="AD159" s="139" t="str">
        <f>IF($A159="","",IF(VLOOKUP(csv!$AJ159,範囲CSV,28,FALSE)="","",VLOOKUP(csv!$AJ159,範囲CSV,28,FALSE)))</f>
        <v/>
      </c>
      <c r="AE159" s="139" t="str">
        <f>IF($A159="","",IF(VLOOKUP(csv!$AJ159,範囲CSV,29,FALSE)="","",VLOOKUP(csv!$AJ159,範囲CSV,29,FALSE)))</f>
        <v/>
      </c>
      <c r="AF159" s="139" t="str">
        <f>IF($A159="","",IF(VLOOKUP(csv!$AJ159,範囲CSV,30,FALSE)="","",VLOOKUP(csv!$AJ159,範囲CSV,30,FALSE)))</f>
        <v/>
      </c>
      <c r="AG159" s="139" t="str">
        <f>IF($A159="","",IF(VLOOKUP(csv!$AJ159,範囲CSV,31,FALSE)="","",VLOOKUP(csv!$AJ159,範囲CSV,31,FALSE)))</f>
        <v/>
      </c>
      <c r="AH159" s="139" t="str">
        <f>IF($A159="","",IF(VLOOKUP(csv!$AJ159,範囲CSV,32,FALSE)="","",VLOOKUP(csv!$AJ159,範囲CSV,32,FALSE)))</f>
        <v/>
      </c>
      <c r="AI159" s="139" t="str">
        <f>IF($A159="","",IF(VLOOKUP(csv!$AJ159,範囲CSV,33,FALSE)="","",VLOOKUP(csv!$AJ159,範囲CSV,33,FALSE)))</f>
        <v/>
      </c>
      <c r="AJ159" s="139" t="str">
        <f>IF($A159="","",IF(VLOOKUP(csv!$AJ159,範囲CSV,34,FALSE)="","",VLOOKUP(csv!$AJ159,範囲CSV,34,FALSE)))</f>
        <v/>
      </c>
      <c r="AK159" s="139"/>
    </row>
    <row r="160" spans="1:37">
      <c r="A160" s="216" t="str">
        <f>IF(csv!AJ160&lt;=csv!A$401,csv!AO160,"")</f>
        <v/>
      </c>
      <c r="B160" s="216" t="str">
        <f>IF($A160="","",IF(VLOOKUP(csv!A$402,範囲CSV,2,FALSE)="","",VLOOKUP(csv!A$402,範囲CSV,2,FALSE)))</f>
        <v/>
      </c>
      <c r="C160" s="139" t="str">
        <f>IF($A160="","",IF(VLOOKUP(csv!$AJ160,範囲CSV,3,FALSE)="","",VLOOKUP(csv!$AJ160,範囲CSV,3,FALSE)))</f>
        <v/>
      </c>
      <c r="D160" s="139" t="str">
        <f>IF($A160="","",IF(VLOOKUP(csv!$AJ160,範囲CSV,4,FALSE)="","",VLOOKUP(csv!$AJ160,範囲CSV,4,FALSE)))</f>
        <v/>
      </c>
      <c r="E160" s="139" t="str">
        <f>IF($A160="","",IF(VLOOKUP(csv!$AJ160,範囲CSV,5,FALSE)="","",IF(VLOOKUP(csv!$AJ160,範囲CSV,5,FALSE)&gt;10000,"",VLOOKUP(csv!$AJ160,範囲CSV,5,FALSE))))</f>
        <v/>
      </c>
      <c r="F160" s="139" t="str">
        <f>IF($A160="","",IF(VLOOKUP(csv!$AJ160,範囲CSV,6,FALSE)="","",VLOOKUP(csv!$AJ160,範囲CSV,6,FALSE)))</f>
        <v/>
      </c>
      <c r="G160" s="139" t="str">
        <f>IF(A160="","",IF(VLOOKUP(csv!$AJ160,範囲CSV,7,FALSE)="","",VLOOKUP(csv!$AJ160,範囲CSV,7,FALSE)))</f>
        <v/>
      </c>
      <c r="H160" s="139" t="str">
        <f>IF($A160="","",IF(VLOOKUP(csv!$AJ160,範囲CSV,8,FALSE)="","",VLOOKUP(csv!$AJ160,範囲CSV,8,FALSE)))</f>
        <v/>
      </c>
      <c r="I160" s="216"/>
      <c r="J160" s="216"/>
      <c r="K160" s="139" t="str">
        <f>IF(A160="","",IF(VLOOKUP(csv!$AJ160,範囲CSV,9,FALSE)="","",VLOOKUP(csv!$AJ160,範囲CSV,9,FALSE)))</f>
        <v/>
      </c>
      <c r="L160" s="139" t="str">
        <f>IF($A160="","",IF(VLOOKUP(csv!$AJ160,範囲CSV,10,FALSE)="","",VLOOKUP(csv!$AJ160,範囲CSV,10,FALSE)))</f>
        <v/>
      </c>
      <c r="M160" s="216" t="str">
        <f t="shared" si="4"/>
        <v/>
      </c>
      <c r="N160" s="216" t="str">
        <f t="shared" si="5"/>
        <v/>
      </c>
      <c r="O160" s="139" t="str">
        <f>IF($A160="","",IF(VLOOKUP(csv!$AJ160,範囲CSV,13,FALSE)="","",VLOOKUP(csv!$AJ160,範囲CSV,13,FALSE)))</f>
        <v/>
      </c>
      <c r="P160" s="139" t="str">
        <f>IF($A160="","",IF(VLOOKUP(csv!$AJ160,範囲CSV,14,FALSE)="","",VLOOKUP(csv!$AJ160,範囲CSV,14,FALSE)))</f>
        <v/>
      </c>
      <c r="Q160" s="139" t="str">
        <f>IF($A160="","",IF(VLOOKUP(csv!$AJ160,範囲CSV,15,FALSE)="","",VLOOKUP(csv!$AJ160,範囲CSV,15,FALSE)))</f>
        <v/>
      </c>
      <c r="R160" s="139" t="str">
        <f>IF($A160="","",IF(VLOOKUP(csv!$AJ160,範囲CSV,16,FALSE)="","",VLOOKUP(csv!$AJ160,範囲CSV,16,FALSE)))</f>
        <v/>
      </c>
      <c r="S160" s="139" t="str">
        <f>IF($A160="","",IF(VLOOKUP(csv!$AJ160,範囲CSV,17,FALSE)="","",VLOOKUP(csv!$AJ160,範囲CSV,17,FALSE)))</f>
        <v/>
      </c>
      <c r="T160" s="139" t="str">
        <f>IF($A160="","",IF(VLOOKUP(csv!$AJ160,範囲CSV,18,FALSE)="","",VLOOKUP(csv!$AJ160,範囲CSV,18,FALSE)))</f>
        <v/>
      </c>
      <c r="U160" s="139" t="str">
        <f>IF($A160="","",IF(VLOOKUP(csv!$AJ160,範囲CSV,19,FALSE)="","",VLOOKUP(csv!$AJ160,範囲CSV,19,FALSE)))</f>
        <v/>
      </c>
      <c r="V160" s="139" t="str">
        <f>IF($A160="","",IF(VLOOKUP(csv!$AJ160,範囲CSV,20,FALSE)="","",VLOOKUP(csv!$AJ160,範囲CSV,20,FALSE)))</f>
        <v/>
      </c>
      <c r="W160" s="139" t="str">
        <f>IF($A160="","",IF(VLOOKUP(csv!$AJ160,範囲CSV,21,FALSE)="","",VLOOKUP(csv!$AJ160,範囲CSV,21,FALSE)))</f>
        <v/>
      </c>
      <c r="X160" s="139" t="str">
        <f>IF($A160="","",IF(VLOOKUP(csv!$AJ160,範囲CSV,22,FALSE)="","",VLOOKUP(csv!$AJ160,範囲CSV,22,FALSE)))</f>
        <v/>
      </c>
      <c r="Y160" s="139" t="str">
        <f>IF($A160="","",IF(VLOOKUP(csv!$AJ160,範囲CSV,23,FALSE)="","",VLOOKUP(csv!$AJ160,範囲CSV,23,FALSE)))</f>
        <v/>
      </c>
      <c r="Z160" s="139" t="str">
        <f>IF($A160="","",IF(VLOOKUP(csv!$AJ160,範囲CSV,24,FALSE)="","",VLOOKUP(csv!$AJ160,範囲CSV,24,FALSE)))</f>
        <v/>
      </c>
      <c r="AA160" s="139" t="str">
        <f>IF($A160="","",IF(VLOOKUP(csv!$AJ160,範囲CSV,25,FALSE)="","",VLOOKUP(csv!$AJ160,範囲CSV,25,FALSE)))</f>
        <v/>
      </c>
      <c r="AB160" s="139" t="str">
        <f>IF($A160="","",IF(VLOOKUP(csv!$AJ160,範囲CSV,26,FALSE)="","",VLOOKUP(csv!$AJ160,範囲CSV,26,FALSE)))</f>
        <v/>
      </c>
      <c r="AC160" s="139" t="str">
        <f>IF($A160="","",IF(VLOOKUP(csv!$AJ160,範囲CSV,27,FALSE)="","",VLOOKUP(csv!$AJ160,範囲CSV,27,FALSE)))</f>
        <v/>
      </c>
      <c r="AD160" s="139" t="str">
        <f>IF($A160="","",IF(VLOOKUP(csv!$AJ160,範囲CSV,28,FALSE)="","",VLOOKUP(csv!$AJ160,範囲CSV,28,FALSE)))</f>
        <v/>
      </c>
      <c r="AE160" s="139" t="str">
        <f>IF($A160="","",IF(VLOOKUP(csv!$AJ160,範囲CSV,29,FALSE)="","",VLOOKUP(csv!$AJ160,範囲CSV,29,FALSE)))</f>
        <v/>
      </c>
      <c r="AF160" s="139" t="str">
        <f>IF($A160="","",IF(VLOOKUP(csv!$AJ160,範囲CSV,30,FALSE)="","",VLOOKUP(csv!$AJ160,範囲CSV,30,FALSE)))</f>
        <v/>
      </c>
      <c r="AG160" s="139" t="str">
        <f>IF($A160="","",IF(VLOOKUP(csv!$AJ160,範囲CSV,31,FALSE)="","",VLOOKUP(csv!$AJ160,範囲CSV,31,FALSE)))</f>
        <v/>
      </c>
      <c r="AH160" s="139" t="str">
        <f>IF($A160="","",IF(VLOOKUP(csv!$AJ160,範囲CSV,32,FALSE)="","",VLOOKUP(csv!$AJ160,範囲CSV,32,FALSE)))</f>
        <v/>
      </c>
      <c r="AI160" s="139" t="str">
        <f>IF($A160="","",IF(VLOOKUP(csv!$AJ160,範囲CSV,33,FALSE)="","",VLOOKUP(csv!$AJ160,範囲CSV,33,FALSE)))</f>
        <v/>
      </c>
      <c r="AJ160" s="139" t="str">
        <f>IF($A160="","",IF(VLOOKUP(csv!$AJ160,範囲CSV,34,FALSE)="","",VLOOKUP(csv!$AJ160,範囲CSV,34,FALSE)))</f>
        <v/>
      </c>
      <c r="AK160" s="139"/>
    </row>
    <row r="161" spans="1:37">
      <c r="A161" s="216" t="str">
        <f>IF(csv!AJ161&lt;=csv!A$401,csv!AO161,"")</f>
        <v/>
      </c>
      <c r="B161" s="216" t="str">
        <f>IF($A161="","",IF(VLOOKUP(csv!A$402,範囲CSV,2,FALSE)="","",VLOOKUP(csv!A$402,範囲CSV,2,FALSE)))</f>
        <v/>
      </c>
      <c r="C161" s="139" t="str">
        <f>IF($A161="","",IF(VLOOKUP(csv!$AJ161,範囲CSV,3,FALSE)="","",VLOOKUP(csv!$AJ161,範囲CSV,3,FALSE)))</f>
        <v/>
      </c>
      <c r="D161" s="139" t="str">
        <f>IF($A161="","",IF(VLOOKUP(csv!$AJ161,範囲CSV,4,FALSE)="","",VLOOKUP(csv!$AJ161,範囲CSV,4,FALSE)))</f>
        <v/>
      </c>
      <c r="E161" s="139" t="str">
        <f>IF($A161="","",IF(VLOOKUP(csv!$AJ161,範囲CSV,5,FALSE)="","",IF(VLOOKUP(csv!$AJ161,範囲CSV,5,FALSE)&gt;10000,"",VLOOKUP(csv!$AJ161,範囲CSV,5,FALSE))))</f>
        <v/>
      </c>
      <c r="F161" s="139" t="str">
        <f>IF($A161="","",IF(VLOOKUP(csv!$AJ161,範囲CSV,6,FALSE)="","",VLOOKUP(csv!$AJ161,範囲CSV,6,FALSE)))</f>
        <v/>
      </c>
      <c r="G161" s="139" t="str">
        <f>IF(A161="","",IF(VLOOKUP(csv!$AJ161,範囲CSV,7,FALSE)="","",VLOOKUP(csv!$AJ161,範囲CSV,7,FALSE)))</f>
        <v/>
      </c>
      <c r="H161" s="139" t="str">
        <f>IF($A161="","",IF(VLOOKUP(csv!$AJ161,範囲CSV,8,FALSE)="","",VLOOKUP(csv!$AJ161,範囲CSV,8,FALSE)))</f>
        <v/>
      </c>
      <c r="I161" s="216"/>
      <c r="J161" s="216"/>
      <c r="K161" s="139" t="str">
        <f>IF(A161="","",IF(VLOOKUP(csv!$AJ161,範囲CSV,9,FALSE)="","",VLOOKUP(csv!$AJ161,範囲CSV,9,FALSE)))</f>
        <v/>
      </c>
      <c r="L161" s="139" t="str">
        <f>IF($A161="","",IF(VLOOKUP(csv!$AJ161,範囲CSV,10,FALSE)="","",VLOOKUP(csv!$AJ161,範囲CSV,10,FALSE)))</f>
        <v/>
      </c>
      <c r="M161" s="216" t="str">
        <f t="shared" si="4"/>
        <v/>
      </c>
      <c r="N161" s="216" t="str">
        <f t="shared" si="5"/>
        <v/>
      </c>
      <c r="O161" s="139" t="str">
        <f>IF($A161="","",IF(VLOOKUP(csv!$AJ161,範囲CSV,13,FALSE)="","",VLOOKUP(csv!$AJ161,範囲CSV,13,FALSE)))</f>
        <v/>
      </c>
      <c r="P161" s="139" t="str">
        <f>IF($A161="","",IF(VLOOKUP(csv!$AJ161,範囲CSV,14,FALSE)="","",VLOOKUP(csv!$AJ161,範囲CSV,14,FALSE)))</f>
        <v/>
      </c>
      <c r="Q161" s="139" t="str">
        <f>IF($A161="","",IF(VLOOKUP(csv!$AJ161,範囲CSV,15,FALSE)="","",VLOOKUP(csv!$AJ161,範囲CSV,15,FALSE)))</f>
        <v/>
      </c>
      <c r="R161" s="139" t="str">
        <f>IF($A161="","",IF(VLOOKUP(csv!$AJ161,範囲CSV,16,FALSE)="","",VLOOKUP(csv!$AJ161,範囲CSV,16,FALSE)))</f>
        <v/>
      </c>
      <c r="S161" s="139" t="str">
        <f>IF($A161="","",IF(VLOOKUP(csv!$AJ161,範囲CSV,17,FALSE)="","",VLOOKUP(csv!$AJ161,範囲CSV,17,FALSE)))</f>
        <v/>
      </c>
      <c r="T161" s="139" t="str">
        <f>IF($A161="","",IF(VLOOKUP(csv!$AJ161,範囲CSV,18,FALSE)="","",VLOOKUP(csv!$AJ161,範囲CSV,18,FALSE)))</f>
        <v/>
      </c>
      <c r="U161" s="139" t="str">
        <f>IF($A161="","",IF(VLOOKUP(csv!$AJ161,範囲CSV,19,FALSE)="","",VLOOKUP(csv!$AJ161,範囲CSV,19,FALSE)))</f>
        <v/>
      </c>
      <c r="V161" s="139" t="str">
        <f>IF($A161="","",IF(VLOOKUP(csv!$AJ161,範囲CSV,20,FALSE)="","",VLOOKUP(csv!$AJ161,範囲CSV,20,FALSE)))</f>
        <v/>
      </c>
      <c r="W161" s="139" t="str">
        <f>IF($A161="","",IF(VLOOKUP(csv!$AJ161,範囲CSV,21,FALSE)="","",VLOOKUP(csv!$AJ161,範囲CSV,21,FALSE)))</f>
        <v/>
      </c>
      <c r="X161" s="139" t="str">
        <f>IF($A161="","",IF(VLOOKUP(csv!$AJ161,範囲CSV,22,FALSE)="","",VLOOKUP(csv!$AJ161,範囲CSV,22,FALSE)))</f>
        <v/>
      </c>
      <c r="Y161" s="139" t="str">
        <f>IF($A161="","",IF(VLOOKUP(csv!$AJ161,範囲CSV,23,FALSE)="","",VLOOKUP(csv!$AJ161,範囲CSV,23,FALSE)))</f>
        <v/>
      </c>
      <c r="Z161" s="139" t="str">
        <f>IF($A161="","",IF(VLOOKUP(csv!$AJ161,範囲CSV,24,FALSE)="","",VLOOKUP(csv!$AJ161,範囲CSV,24,FALSE)))</f>
        <v/>
      </c>
      <c r="AA161" s="139" t="str">
        <f>IF($A161="","",IF(VLOOKUP(csv!$AJ161,範囲CSV,25,FALSE)="","",VLOOKUP(csv!$AJ161,範囲CSV,25,FALSE)))</f>
        <v/>
      </c>
      <c r="AB161" s="139" t="str">
        <f>IF($A161="","",IF(VLOOKUP(csv!$AJ161,範囲CSV,26,FALSE)="","",VLOOKUP(csv!$AJ161,範囲CSV,26,FALSE)))</f>
        <v/>
      </c>
      <c r="AC161" s="139" t="str">
        <f>IF($A161="","",IF(VLOOKUP(csv!$AJ161,範囲CSV,27,FALSE)="","",VLOOKUP(csv!$AJ161,範囲CSV,27,FALSE)))</f>
        <v/>
      </c>
      <c r="AD161" s="139" t="str">
        <f>IF($A161="","",IF(VLOOKUP(csv!$AJ161,範囲CSV,28,FALSE)="","",VLOOKUP(csv!$AJ161,範囲CSV,28,FALSE)))</f>
        <v/>
      </c>
      <c r="AE161" s="139" t="str">
        <f>IF($A161="","",IF(VLOOKUP(csv!$AJ161,範囲CSV,29,FALSE)="","",VLOOKUP(csv!$AJ161,範囲CSV,29,FALSE)))</f>
        <v/>
      </c>
      <c r="AF161" s="139" t="str">
        <f>IF($A161="","",IF(VLOOKUP(csv!$AJ161,範囲CSV,30,FALSE)="","",VLOOKUP(csv!$AJ161,範囲CSV,30,FALSE)))</f>
        <v/>
      </c>
      <c r="AG161" s="139" t="str">
        <f>IF($A161="","",IF(VLOOKUP(csv!$AJ161,範囲CSV,31,FALSE)="","",VLOOKUP(csv!$AJ161,範囲CSV,31,FALSE)))</f>
        <v/>
      </c>
      <c r="AH161" s="139" t="str">
        <f>IF($A161="","",IF(VLOOKUP(csv!$AJ161,範囲CSV,32,FALSE)="","",VLOOKUP(csv!$AJ161,範囲CSV,32,FALSE)))</f>
        <v/>
      </c>
      <c r="AI161" s="139" t="str">
        <f>IF($A161="","",IF(VLOOKUP(csv!$AJ161,範囲CSV,33,FALSE)="","",VLOOKUP(csv!$AJ161,範囲CSV,33,FALSE)))</f>
        <v/>
      </c>
      <c r="AJ161" s="139" t="str">
        <f>IF($A161="","",IF(VLOOKUP(csv!$AJ161,範囲CSV,34,FALSE)="","",VLOOKUP(csv!$AJ161,範囲CSV,34,FALSE)))</f>
        <v/>
      </c>
      <c r="AK161" s="139"/>
    </row>
    <row r="162" spans="1:37">
      <c r="A162" s="216" t="str">
        <f>IF(csv!AJ162&lt;=csv!A$401,csv!AO162,"")</f>
        <v/>
      </c>
      <c r="B162" s="216" t="str">
        <f>IF($A162="","",IF(VLOOKUP(csv!A$402,範囲CSV,2,FALSE)="","",VLOOKUP(csv!A$402,範囲CSV,2,FALSE)))</f>
        <v/>
      </c>
      <c r="C162" s="139" t="str">
        <f>IF($A162="","",IF(VLOOKUP(csv!$AJ162,範囲CSV,3,FALSE)="","",VLOOKUP(csv!$AJ162,範囲CSV,3,FALSE)))</f>
        <v/>
      </c>
      <c r="D162" s="139" t="str">
        <f>IF($A162="","",IF(VLOOKUP(csv!$AJ162,範囲CSV,4,FALSE)="","",VLOOKUP(csv!$AJ162,範囲CSV,4,FALSE)))</f>
        <v/>
      </c>
      <c r="E162" s="139" t="str">
        <f>IF($A162="","",IF(VLOOKUP(csv!$AJ162,範囲CSV,5,FALSE)="","",IF(VLOOKUP(csv!$AJ162,範囲CSV,5,FALSE)&gt;10000,"",VLOOKUP(csv!$AJ162,範囲CSV,5,FALSE))))</f>
        <v/>
      </c>
      <c r="F162" s="139" t="str">
        <f>IF($A162="","",IF(VLOOKUP(csv!$AJ162,範囲CSV,6,FALSE)="","",VLOOKUP(csv!$AJ162,範囲CSV,6,FALSE)))</f>
        <v/>
      </c>
      <c r="G162" s="139" t="str">
        <f>IF(A162="","",IF(VLOOKUP(csv!$AJ162,範囲CSV,7,FALSE)="","",VLOOKUP(csv!$AJ162,範囲CSV,7,FALSE)))</f>
        <v/>
      </c>
      <c r="H162" s="139" t="str">
        <f>IF($A162="","",IF(VLOOKUP(csv!$AJ162,範囲CSV,8,FALSE)="","",VLOOKUP(csv!$AJ162,範囲CSV,8,FALSE)))</f>
        <v/>
      </c>
      <c r="I162" s="216"/>
      <c r="J162" s="216"/>
      <c r="K162" s="139" t="str">
        <f>IF(A162="","",IF(VLOOKUP(csv!$AJ162,範囲CSV,9,FALSE)="","",VLOOKUP(csv!$AJ162,範囲CSV,9,FALSE)))</f>
        <v/>
      </c>
      <c r="L162" s="139" t="str">
        <f>IF($A162="","",IF(VLOOKUP(csv!$AJ162,範囲CSV,10,FALSE)="","",VLOOKUP(csv!$AJ162,範囲CSV,10,FALSE)))</f>
        <v/>
      </c>
      <c r="M162" s="216" t="str">
        <f t="shared" si="4"/>
        <v/>
      </c>
      <c r="N162" s="216" t="str">
        <f t="shared" si="5"/>
        <v/>
      </c>
      <c r="O162" s="139" t="str">
        <f>IF($A162="","",IF(VLOOKUP(csv!$AJ162,範囲CSV,13,FALSE)="","",VLOOKUP(csv!$AJ162,範囲CSV,13,FALSE)))</f>
        <v/>
      </c>
      <c r="P162" s="139" t="str">
        <f>IF($A162="","",IF(VLOOKUP(csv!$AJ162,範囲CSV,14,FALSE)="","",VLOOKUP(csv!$AJ162,範囲CSV,14,FALSE)))</f>
        <v/>
      </c>
      <c r="Q162" s="139" t="str">
        <f>IF($A162="","",IF(VLOOKUP(csv!$AJ162,範囲CSV,15,FALSE)="","",VLOOKUP(csv!$AJ162,範囲CSV,15,FALSE)))</f>
        <v/>
      </c>
      <c r="R162" s="139" t="str">
        <f>IF($A162="","",IF(VLOOKUP(csv!$AJ162,範囲CSV,16,FALSE)="","",VLOOKUP(csv!$AJ162,範囲CSV,16,FALSE)))</f>
        <v/>
      </c>
      <c r="S162" s="139" t="str">
        <f>IF($A162="","",IF(VLOOKUP(csv!$AJ162,範囲CSV,17,FALSE)="","",VLOOKUP(csv!$AJ162,範囲CSV,17,FALSE)))</f>
        <v/>
      </c>
      <c r="T162" s="139" t="str">
        <f>IF($A162="","",IF(VLOOKUP(csv!$AJ162,範囲CSV,18,FALSE)="","",VLOOKUP(csv!$AJ162,範囲CSV,18,FALSE)))</f>
        <v/>
      </c>
      <c r="U162" s="139" t="str">
        <f>IF($A162="","",IF(VLOOKUP(csv!$AJ162,範囲CSV,19,FALSE)="","",VLOOKUP(csv!$AJ162,範囲CSV,19,FALSE)))</f>
        <v/>
      </c>
      <c r="V162" s="139" t="str">
        <f>IF($A162="","",IF(VLOOKUP(csv!$AJ162,範囲CSV,20,FALSE)="","",VLOOKUP(csv!$AJ162,範囲CSV,20,FALSE)))</f>
        <v/>
      </c>
      <c r="W162" s="139" t="str">
        <f>IF($A162="","",IF(VLOOKUP(csv!$AJ162,範囲CSV,21,FALSE)="","",VLOOKUP(csv!$AJ162,範囲CSV,21,FALSE)))</f>
        <v/>
      </c>
      <c r="X162" s="139" t="str">
        <f>IF($A162="","",IF(VLOOKUP(csv!$AJ162,範囲CSV,22,FALSE)="","",VLOOKUP(csv!$AJ162,範囲CSV,22,FALSE)))</f>
        <v/>
      </c>
      <c r="Y162" s="139" t="str">
        <f>IF($A162="","",IF(VLOOKUP(csv!$AJ162,範囲CSV,23,FALSE)="","",VLOOKUP(csv!$AJ162,範囲CSV,23,FALSE)))</f>
        <v/>
      </c>
      <c r="Z162" s="139" t="str">
        <f>IF($A162="","",IF(VLOOKUP(csv!$AJ162,範囲CSV,24,FALSE)="","",VLOOKUP(csv!$AJ162,範囲CSV,24,FALSE)))</f>
        <v/>
      </c>
      <c r="AA162" s="139" t="str">
        <f>IF($A162="","",IF(VLOOKUP(csv!$AJ162,範囲CSV,25,FALSE)="","",VLOOKUP(csv!$AJ162,範囲CSV,25,FALSE)))</f>
        <v/>
      </c>
      <c r="AB162" s="139" t="str">
        <f>IF($A162="","",IF(VLOOKUP(csv!$AJ162,範囲CSV,26,FALSE)="","",VLOOKUP(csv!$AJ162,範囲CSV,26,FALSE)))</f>
        <v/>
      </c>
      <c r="AC162" s="139" t="str">
        <f>IF($A162="","",IF(VLOOKUP(csv!$AJ162,範囲CSV,27,FALSE)="","",VLOOKUP(csv!$AJ162,範囲CSV,27,FALSE)))</f>
        <v/>
      </c>
      <c r="AD162" s="139" t="str">
        <f>IF($A162="","",IF(VLOOKUP(csv!$AJ162,範囲CSV,28,FALSE)="","",VLOOKUP(csv!$AJ162,範囲CSV,28,FALSE)))</f>
        <v/>
      </c>
      <c r="AE162" s="139" t="str">
        <f>IF($A162="","",IF(VLOOKUP(csv!$AJ162,範囲CSV,29,FALSE)="","",VLOOKUP(csv!$AJ162,範囲CSV,29,FALSE)))</f>
        <v/>
      </c>
      <c r="AF162" s="139" t="str">
        <f>IF($A162="","",IF(VLOOKUP(csv!$AJ162,範囲CSV,30,FALSE)="","",VLOOKUP(csv!$AJ162,範囲CSV,30,FALSE)))</f>
        <v/>
      </c>
      <c r="AG162" s="139" t="str">
        <f>IF($A162="","",IF(VLOOKUP(csv!$AJ162,範囲CSV,31,FALSE)="","",VLOOKUP(csv!$AJ162,範囲CSV,31,FALSE)))</f>
        <v/>
      </c>
      <c r="AH162" s="139" t="str">
        <f>IF($A162="","",IF(VLOOKUP(csv!$AJ162,範囲CSV,32,FALSE)="","",VLOOKUP(csv!$AJ162,範囲CSV,32,FALSE)))</f>
        <v/>
      </c>
      <c r="AI162" s="139" t="str">
        <f>IF($A162="","",IF(VLOOKUP(csv!$AJ162,範囲CSV,33,FALSE)="","",VLOOKUP(csv!$AJ162,範囲CSV,33,FALSE)))</f>
        <v/>
      </c>
      <c r="AJ162" s="139" t="str">
        <f>IF($A162="","",IF(VLOOKUP(csv!$AJ162,範囲CSV,34,FALSE)="","",VLOOKUP(csv!$AJ162,範囲CSV,34,FALSE)))</f>
        <v/>
      </c>
      <c r="AK162" s="139"/>
    </row>
    <row r="163" spans="1:37">
      <c r="A163" s="216" t="str">
        <f>IF(csv!AJ163&lt;=csv!A$401,csv!AO163,"")</f>
        <v/>
      </c>
      <c r="B163" s="216" t="str">
        <f>IF($A163="","",IF(VLOOKUP(csv!A$402,範囲CSV,2,FALSE)="","",VLOOKUP(csv!A$402,範囲CSV,2,FALSE)))</f>
        <v/>
      </c>
      <c r="C163" s="139" t="str">
        <f>IF($A163="","",IF(VLOOKUP(csv!$AJ163,範囲CSV,3,FALSE)="","",VLOOKUP(csv!$AJ163,範囲CSV,3,FALSE)))</f>
        <v/>
      </c>
      <c r="D163" s="139" t="str">
        <f>IF($A163="","",IF(VLOOKUP(csv!$AJ163,範囲CSV,4,FALSE)="","",VLOOKUP(csv!$AJ163,範囲CSV,4,FALSE)))</f>
        <v/>
      </c>
      <c r="E163" s="139" t="str">
        <f>IF($A163="","",IF(VLOOKUP(csv!$AJ163,範囲CSV,5,FALSE)="","",IF(VLOOKUP(csv!$AJ163,範囲CSV,5,FALSE)&gt;10000,"",VLOOKUP(csv!$AJ163,範囲CSV,5,FALSE))))</f>
        <v/>
      </c>
      <c r="F163" s="139" t="str">
        <f>IF($A163="","",IF(VLOOKUP(csv!$AJ163,範囲CSV,6,FALSE)="","",VLOOKUP(csv!$AJ163,範囲CSV,6,FALSE)))</f>
        <v/>
      </c>
      <c r="G163" s="139" t="str">
        <f>IF(A163="","",IF(VLOOKUP(csv!$AJ163,範囲CSV,7,FALSE)="","",VLOOKUP(csv!$AJ163,範囲CSV,7,FALSE)))</f>
        <v/>
      </c>
      <c r="H163" s="139" t="str">
        <f>IF($A163="","",IF(VLOOKUP(csv!$AJ163,範囲CSV,8,FALSE)="","",VLOOKUP(csv!$AJ163,範囲CSV,8,FALSE)))</f>
        <v/>
      </c>
      <c r="I163" s="216"/>
      <c r="J163" s="216"/>
      <c r="K163" s="139" t="str">
        <f>IF(A163="","",IF(VLOOKUP(csv!$AJ163,範囲CSV,9,FALSE)="","",VLOOKUP(csv!$AJ163,範囲CSV,9,FALSE)))</f>
        <v/>
      </c>
      <c r="L163" s="139" t="str">
        <f>IF($A163="","",IF(VLOOKUP(csv!$AJ163,範囲CSV,10,FALSE)="","",VLOOKUP(csv!$AJ163,範囲CSV,10,FALSE)))</f>
        <v/>
      </c>
      <c r="M163" s="216" t="str">
        <f t="shared" si="4"/>
        <v/>
      </c>
      <c r="N163" s="216" t="str">
        <f t="shared" si="5"/>
        <v/>
      </c>
      <c r="O163" s="139" t="str">
        <f>IF($A163="","",IF(VLOOKUP(csv!$AJ163,範囲CSV,13,FALSE)="","",VLOOKUP(csv!$AJ163,範囲CSV,13,FALSE)))</f>
        <v/>
      </c>
      <c r="P163" s="139" t="str">
        <f>IF($A163="","",IF(VLOOKUP(csv!$AJ163,範囲CSV,14,FALSE)="","",VLOOKUP(csv!$AJ163,範囲CSV,14,FALSE)))</f>
        <v/>
      </c>
      <c r="Q163" s="139" t="str">
        <f>IF($A163="","",IF(VLOOKUP(csv!$AJ163,範囲CSV,15,FALSE)="","",VLOOKUP(csv!$AJ163,範囲CSV,15,FALSE)))</f>
        <v/>
      </c>
      <c r="R163" s="139" t="str">
        <f>IF($A163="","",IF(VLOOKUP(csv!$AJ163,範囲CSV,16,FALSE)="","",VLOOKUP(csv!$AJ163,範囲CSV,16,FALSE)))</f>
        <v/>
      </c>
      <c r="S163" s="139" t="str">
        <f>IF($A163="","",IF(VLOOKUP(csv!$AJ163,範囲CSV,17,FALSE)="","",VLOOKUP(csv!$AJ163,範囲CSV,17,FALSE)))</f>
        <v/>
      </c>
      <c r="T163" s="139" t="str">
        <f>IF($A163="","",IF(VLOOKUP(csv!$AJ163,範囲CSV,18,FALSE)="","",VLOOKUP(csv!$AJ163,範囲CSV,18,FALSE)))</f>
        <v/>
      </c>
      <c r="U163" s="139" t="str">
        <f>IF($A163="","",IF(VLOOKUP(csv!$AJ163,範囲CSV,19,FALSE)="","",VLOOKUP(csv!$AJ163,範囲CSV,19,FALSE)))</f>
        <v/>
      </c>
      <c r="V163" s="139" t="str">
        <f>IF($A163="","",IF(VLOOKUP(csv!$AJ163,範囲CSV,20,FALSE)="","",VLOOKUP(csv!$AJ163,範囲CSV,20,FALSE)))</f>
        <v/>
      </c>
      <c r="W163" s="139" t="str">
        <f>IF($A163="","",IF(VLOOKUP(csv!$AJ163,範囲CSV,21,FALSE)="","",VLOOKUP(csv!$AJ163,範囲CSV,21,FALSE)))</f>
        <v/>
      </c>
      <c r="X163" s="139" t="str">
        <f>IF($A163="","",IF(VLOOKUP(csv!$AJ163,範囲CSV,22,FALSE)="","",VLOOKUP(csv!$AJ163,範囲CSV,22,FALSE)))</f>
        <v/>
      </c>
      <c r="Y163" s="139" t="str">
        <f>IF($A163="","",IF(VLOOKUP(csv!$AJ163,範囲CSV,23,FALSE)="","",VLOOKUP(csv!$AJ163,範囲CSV,23,FALSE)))</f>
        <v/>
      </c>
      <c r="Z163" s="139" t="str">
        <f>IF($A163="","",IF(VLOOKUP(csv!$AJ163,範囲CSV,24,FALSE)="","",VLOOKUP(csv!$AJ163,範囲CSV,24,FALSE)))</f>
        <v/>
      </c>
      <c r="AA163" s="139" t="str">
        <f>IF($A163="","",IF(VLOOKUP(csv!$AJ163,範囲CSV,25,FALSE)="","",VLOOKUP(csv!$AJ163,範囲CSV,25,FALSE)))</f>
        <v/>
      </c>
      <c r="AB163" s="139" t="str">
        <f>IF($A163="","",IF(VLOOKUP(csv!$AJ163,範囲CSV,26,FALSE)="","",VLOOKUP(csv!$AJ163,範囲CSV,26,FALSE)))</f>
        <v/>
      </c>
      <c r="AC163" s="139" t="str">
        <f>IF($A163="","",IF(VLOOKUP(csv!$AJ163,範囲CSV,27,FALSE)="","",VLOOKUP(csv!$AJ163,範囲CSV,27,FALSE)))</f>
        <v/>
      </c>
      <c r="AD163" s="139" t="str">
        <f>IF($A163="","",IF(VLOOKUP(csv!$AJ163,範囲CSV,28,FALSE)="","",VLOOKUP(csv!$AJ163,範囲CSV,28,FALSE)))</f>
        <v/>
      </c>
      <c r="AE163" s="139" t="str">
        <f>IF($A163="","",IF(VLOOKUP(csv!$AJ163,範囲CSV,29,FALSE)="","",VLOOKUP(csv!$AJ163,範囲CSV,29,FALSE)))</f>
        <v/>
      </c>
      <c r="AF163" s="139" t="str">
        <f>IF($A163="","",IF(VLOOKUP(csv!$AJ163,範囲CSV,30,FALSE)="","",VLOOKUP(csv!$AJ163,範囲CSV,30,FALSE)))</f>
        <v/>
      </c>
      <c r="AG163" s="139" t="str">
        <f>IF($A163="","",IF(VLOOKUP(csv!$AJ163,範囲CSV,31,FALSE)="","",VLOOKUP(csv!$AJ163,範囲CSV,31,FALSE)))</f>
        <v/>
      </c>
      <c r="AH163" s="139" t="str">
        <f>IF($A163="","",IF(VLOOKUP(csv!$AJ163,範囲CSV,32,FALSE)="","",VLOOKUP(csv!$AJ163,範囲CSV,32,FALSE)))</f>
        <v/>
      </c>
      <c r="AI163" s="139" t="str">
        <f>IF($A163="","",IF(VLOOKUP(csv!$AJ163,範囲CSV,33,FALSE)="","",VLOOKUP(csv!$AJ163,範囲CSV,33,FALSE)))</f>
        <v/>
      </c>
      <c r="AJ163" s="139" t="str">
        <f>IF($A163="","",IF(VLOOKUP(csv!$AJ163,範囲CSV,34,FALSE)="","",VLOOKUP(csv!$AJ163,範囲CSV,34,FALSE)))</f>
        <v/>
      </c>
      <c r="AK163" s="139"/>
    </row>
    <row r="164" spans="1:37">
      <c r="A164" s="216" t="str">
        <f>IF(csv!AJ164&lt;=csv!A$401,csv!AO164,"")</f>
        <v/>
      </c>
      <c r="B164" s="216" t="str">
        <f>IF($A164="","",IF(VLOOKUP(csv!A$402,範囲CSV,2,FALSE)="","",VLOOKUP(csv!A$402,範囲CSV,2,FALSE)))</f>
        <v/>
      </c>
      <c r="C164" s="139" t="str">
        <f>IF($A164="","",IF(VLOOKUP(csv!$AJ164,範囲CSV,3,FALSE)="","",VLOOKUP(csv!$AJ164,範囲CSV,3,FALSE)))</f>
        <v/>
      </c>
      <c r="D164" s="139" t="str">
        <f>IF($A164="","",IF(VLOOKUP(csv!$AJ164,範囲CSV,4,FALSE)="","",VLOOKUP(csv!$AJ164,範囲CSV,4,FALSE)))</f>
        <v/>
      </c>
      <c r="E164" s="139" t="str">
        <f>IF($A164="","",IF(VLOOKUP(csv!$AJ164,範囲CSV,5,FALSE)="","",IF(VLOOKUP(csv!$AJ164,範囲CSV,5,FALSE)&gt;10000,"",VLOOKUP(csv!$AJ164,範囲CSV,5,FALSE))))</f>
        <v/>
      </c>
      <c r="F164" s="139" t="str">
        <f>IF($A164="","",IF(VLOOKUP(csv!$AJ164,範囲CSV,6,FALSE)="","",VLOOKUP(csv!$AJ164,範囲CSV,6,FALSE)))</f>
        <v/>
      </c>
      <c r="G164" s="139" t="str">
        <f>IF(A164="","",IF(VLOOKUP(csv!$AJ164,範囲CSV,7,FALSE)="","",VLOOKUP(csv!$AJ164,範囲CSV,7,FALSE)))</f>
        <v/>
      </c>
      <c r="H164" s="139" t="str">
        <f>IF($A164="","",IF(VLOOKUP(csv!$AJ164,範囲CSV,8,FALSE)="","",VLOOKUP(csv!$AJ164,範囲CSV,8,FALSE)))</f>
        <v/>
      </c>
      <c r="I164" s="216"/>
      <c r="J164" s="216"/>
      <c r="K164" s="139" t="str">
        <f>IF(A164="","",IF(VLOOKUP(csv!$AJ164,範囲CSV,9,FALSE)="","",VLOOKUP(csv!$AJ164,範囲CSV,9,FALSE)))</f>
        <v/>
      </c>
      <c r="L164" s="139" t="str">
        <f>IF($A164="","",IF(VLOOKUP(csv!$AJ164,範囲CSV,10,FALSE)="","",VLOOKUP(csv!$AJ164,範囲CSV,10,FALSE)))</f>
        <v/>
      </c>
      <c r="M164" s="216" t="str">
        <f t="shared" si="4"/>
        <v/>
      </c>
      <c r="N164" s="216" t="str">
        <f t="shared" si="5"/>
        <v/>
      </c>
      <c r="O164" s="139" t="str">
        <f>IF($A164="","",IF(VLOOKUP(csv!$AJ164,範囲CSV,13,FALSE)="","",VLOOKUP(csv!$AJ164,範囲CSV,13,FALSE)))</f>
        <v/>
      </c>
      <c r="P164" s="139" t="str">
        <f>IF($A164="","",IF(VLOOKUP(csv!$AJ164,範囲CSV,14,FALSE)="","",VLOOKUP(csv!$AJ164,範囲CSV,14,FALSE)))</f>
        <v/>
      </c>
      <c r="Q164" s="139" t="str">
        <f>IF($A164="","",IF(VLOOKUP(csv!$AJ164,範囲CSV,15,FALSE)="","",VLOOKUP(csv!$AJ164,範囲CSV,15,FALSE)))</f>
        <v/>
      </c>
      <c r="R164" s="139" t="str">
        <f>IF($A164="","",IF(VLOOKUP(csv!$AJ164,範囲CSV,16,FALSE)="","",VLOOKUP(csv!$AJ164,範囲CSV,16,FALSE)))</f>
        <v/>
      </c>
      <c r="S164" s="139" t="str">
        <f>IF($A164="","",IF(VLOOKUP(csv!$AJ164,範囲CSV,17,FALSE)="","",VLOOKUP(csv!$AJ164,範囲CSV,17,FALSE)))</f>
        <v/>
      </c>
      <c r="T164" s="139" t="str">
        <f>IF($A164="","",IF(VLOOKUP(csv!$AJ164,範囲CSV,18,FALSE)="","",VLOOKUP(csv!$AJ164,範囲CSV,18,FALSE)))</f>
        <v/>
      </c>
      <c r="U164" s="139" t="str">
        <f>IF($A164="","",IF(VLOOKUP(csv!$AJ164,範囲CSV,19,FALSE)="","",VLOOKUP(csv!$AJ164,範囲CSV,19,FALSE)))</f>
        <v/>
      </c>
      <c r="V164" s="139" t="str">
        <f>IF($A164="","",IF(VLOOKUP(csv!$AJ164,範囲CSV,20,FALSE)="","",VLOOKUP(csv!$AJ164,範囲CSV,20,FALSE)))</f>
        <v/>
      </c>
      <c r="W164" s="139" t="str">
        <f>IF($A164="","",IF(VLOOKUP(csv!$AJ164,範囲CSV,21,FALSE)="","",VLOOKUP(csv!$AJ164,範囲CSV,21,FALSE)))</f>
        <v/>
      </c>
      <c r="X164" s="139" t="str">
        <f>IF($A164="","",IF(VLOOKUP(csv!$AJ164,範囲CSV,22,FALSE)="","",VLOOKUP(csv!$AJ164,範囲CSV,22,FALSE)))</f>
        <v/>
      </c>
      <c r="Y164" s="139" t="str">
        <f>IF($A164="","",IF(VLOOKUP(csv!$AJ164,範囲CSV,23,FALSE)="","",VLOOKUP(csv!$AJ164,範囲CSV,23,FALSE)))</f>
        <v/>
      </c>
      <c r="Z164" s="139" t="str">
        <f>IF($A164="","",IF(VLOOKUP(csv!$AJ164,範囲CSV,24,FALSE)="","",VLOOKUP(csv!$AJ164,範囲CSV,24,FALSE)))</f>
        <v/>
      </c>
      <c r="AA164" s="139" t="str">
        <f>IF($A164="","",IF(VLOOKUP(csv!$AJ164,範囲CSV,25,FALSE)="","",VLOOKUP(csv!$AJ164,範囲CSV,25,FALSE)))</f>
        <v/>
      </c>
      <c r="AB164" s="139" t="str">
        <f>IF($A164="","",IF(VLOOKUP(csv!$AJ164,範囲CSV,26,FALSE)="","",VLOOKUP(csv!$AJ164,範囲CSV,26,FALSE)))</f>
        <v/>
      </c>
      <c r="AC164" s="139" t="str">
        <f>IF($A164="","",IF(VLOOKUP(csv!$AJ164,範囲CSV,27,FALSE)="","",VLOOKUP(csv!$AJ164,範囲CSV,27,FALSE)))</f>
        <v/>
      </c>
      <c r="AD164" s="139" t="str">
        <f>IF($A164="","",IF(VLOOKUP(csv!$AJ164,範囲CSV,28,FALSE)="","",VLOOKUP(csv!$AJ164,範囲CSV,28,FALSE)))</f>
        <v/>
      </c>
      <c r="AE164" s="139" t="str">
        <f>IF($A164="","",IF(VLOOKUP(csv!$AJ164,範囲CSV,29,FALSE)="","",VLOOKUP(csv!$AJ164,範囲CSV,29,FALSE)))</f>
        <v/>
      </c>
      <c r="AF164" s="139" t="str">
        <f>IF($A164="","",IF(VLOOKUP(csv!$AJ164,範囲CSV,30,FALSE)="","",VLOOKUP(csv!$AJ164,範囲CSV,30,FALSE)))</f>
        <v/>
      </c>
      <c r="AG164" s="139" t="str">
        <f>IF($A164="","",IF(VLOOKUP(csv!$AJ164,範囲CSV,31,FALSE)="","",VLOOKUP(csv!$AJ164,範囲CSV,31,FALSE)))</f>
        <v/>
      </c>
      <c r="AH164" s="139" t="str">
        <f>IF($A164="","",IF(VLOOKUP(csv!$AJ164,範囲CSV,32,FALSE)="","",VLOOKUP(csv!$AJ164,範囲CSV,32,FALSE)))</f>
        <v/>
      </c>
      <c r="AI164" s="139" t="str">
        <f>IF($A164="","",IF(VLOOKUP(csv!$AJ164,範囲CSV,33,FALSE)="","",VLOOKUP(csv!$AJ164,範囲CSV,33,FALSE)))</f>
        <v/>
      </c>
      <c r="AJ164" s="139" t="str">
        <f>IF($A164="","",IF(VLOOKUP(csv!$AJ164,範囲CSV,34,FALSE)="","",VLOOKUP(csv!$AJ164,範囲CSV,34,FALSE)))</f>
        <v/>
      </c>
      <c r="AK164" s="139"/>
    </row>
    <row r="165" spans="1:37">
      <c r="A165" s="216" t="str">
        <f>IF(csv!AJ165&lt;=csv!A$401,csv!AO165,"")</f>
        <v/>
      </c>
      <c r="B165" s="216" t="str">
        <f>IF($A165="","",IF(VLOOKUP(csv!A$402,範囲CSV,2,FALSE)="","",VLOOKUP(csv!A$402,範囲CSV,2,FALSE)))</f>
        <v/>
      </c>
      <c r="C165" s="139" t="str">
        <f>IF($A165="","",IF(VLOOKUP(csv!$AJ165,範囲CSV,3,FALSE)="","",VLOOKUP(csv!$AJ165,範囲CSV,3,FALSE)))</f>
        <v/>
      </c>
      <c r="D165" s="139" t="str">
        <f>IF($A165="","",IF(VLOOKUP(csv!$AJ165,範囲CSV,4,FALSE)="","",VLOOKUP(csv!$AJ165,範囲CSV,4,FALSE)))</f>
        <v/>
      </c>
      <c r="E165" s="139" t="str">
        <f>IF($A165="","",IF(VLOOKUP(csv!$AJ165,範囲CSV,5,FALSE)="","",IF(VLOOKUP(csv!$AJ165,範囲CSV,5,FALSE)&gt;10000,"",VLOOKUP(csv!$AJ165,範囲CSV,5,FALSE))))</f>
        <v/>
      </c>
      <c r="F165" s="139" t="str">
        <f>IF($A165="","",IF(VLOOKUP(csv!$AJ165,範囲CSV,6,FALSE)="","",VLOOKUP(csv!$AJ165,範囲CSV,6,FALSE)))</f>
        <v/>
      </c>
      <c r="G165" s="139" t="str">
        <f>IF(A165="","",IF(VLOOKUP(csv!$AJ165,範囲CSV,7,FALSE)="","",VLOOKUP(csv!$AJ165,範囲CSV,7,FALSE)))</f>
        <v/>
      </c>
      <c r="H165" s="139" t="str">
        <f>IF($A165="","",IF(VLOOKUP(csv!$AJ165,範囲CSV,8,FALSE)="","",VLOOKUP(csv!$AJ165,範囲CSV,8,FALSE)))</f>
        <v/>
      </c>
      <c r="I165" s="216"/>
      <c r="J165" s="216"/>
      <c r="K165" s="139" t="str">
        <f>IF(A165="","",IF(VLOOKUP(csv!$AJ165,範囲CSV,9,FALSE)="","",VLOOKUP(csv!$AJ165,範囲CSV,9,FALSE)))</f>
        <v/>
      </c>
      <c r="L165" s="139" t="str">
        <f>IF($A165="","",IF(VLOOKUP(csv!$AJ165,範囲CSV,10,FALSE)="","",VLOOKUP(csv!$AJ165,範囲CSV,10,FALSE)))</f>
        <v/>
      </c>
      <c r="M165" s="216" t="str">
        <f t="shared" si="4"/>
        <v/>
      </c>
      <c r="N165" s="216" t="str">
        <f t="shared" si="5"/>
        <v/>
      </c>
      <c r="O165" s="139" t="str">
        <f>IF($A165="","",IF(VLOOKUP(csv!$AJ165,範囲CSV,13,FALSE)="","",VLOOKUP(csv!$AJ165,範囲CSV,13,FALSE)))</f>
        <v/>
      </c>
      <c r="P165" s="139" t="str">
        <f>IF($A165="","",IF(VLOOKUP(csv!$AJ165,範囲CSV,14,FALSE)="","",VLOOKUP(csv!$AJ165,範囲CSV,14,FALSE)))</f>
        <v/>
      </c>
      <c r="Q165" s="139" t="str">
        <f>IF($A165="","",IF(VLOOKUP(csv!$AJ165,範囲CSV,15,FALSE)="","",VLOOKUP(csv!$AJ165,範囲CSV,15,FALSE)))</f>
        <v/>
      </c>
      <c r="R165" s="139" t="str">
        <f>IF($A165="","",IF(VLOOKUP(csv!$AJ165,範囲CSV,16,FALSE)="","",VLOOKUP(csv!$AJ165,範囲CSV,16,FALSE)))</f>
        <v/>
      </c>
      <c r="S165" s="139" t="str">
        <f>IF($A165="","",IF(VLOOKUP(csv!$AJ165,範囲CSV,17,FALSE)="","",VLOOKUP(csv!$AJ165,範囲CSV,17,FALSE)))</f>
        <v/>
      </c>
      <c r="T165" s="139" t="str">
        <f>IF($A165="","",IF(VLOOKUP(csv!$AJ165,範囲CSV,18,FALSE)="","",VLOOKUP(csv!$AJ165,範囲CSV,18,FALSE)))</f>
        <v/>
      </c>
      <c r="U165" s="139" t="str">
        <f>IF($A165="","",IF(VLOOKUP(csv!$AJ165,範囲CSV,19,FALSE)="","",VLOOKUP(csv!$AJ165,範囲CSV,19,FALSE)))</f>
        <v/>
      </c>
      <c r="V165" s="139" t="str">
        <f>IF($A165="","",IF(VLOOKUP(csv!$AJ165,範囲CSV,20,FALSE)="","",VLOOKUP(csv!$AJ165,範囲CSV,20,FALSE)))</f>
        <v/>
      </c>
      <c r="W165" s="139" t="str">
        <f>IF($A165="","",IF(VLOOKUP(csv!$AJ165,範囲CSV,21,FALSE)="","",VLOOKUP(csv!$AJ165,範囲CSV,21,FALSE)))</f>
        <v/>
      </c>
      <c r="X165" s="139" t="str">
        <f>IF($A165="","",IF(VLOOKUP(csv!$AJ165,範囲CSV,22,FALSE)="","",VLOOKUP(csv!$AJ165,範囲CSV,22,FALSE)))</f>
        <v/>
      </c>
      <c r="Y165" s="139" t="str">
        <f>IF($A165="","",IF(VLOOKUP(csv!$AJ165,範囲CSV,23,FALSE)="","",VLOOKUP(csv!$AJ165,範囲CSV,23,FALSE)))</f>
        <v/>
      </c>
      <c r="Z165" s="139" t="str">
        <f>IF($A165="","",IF(VLOOKUP(csv!$AJ165,範囲CSV,24,FALSE)="","",VLOOKUP(csv!$AJ165,範囲CSV,24,FALSE)))</f>
        <v/>
      </c>
      <c r="AA165" s="139" t="str">
        <f>IF($A165="","",IF(VLOOKUP(csv!$AJ165,範囲CSV,25,FALSE)="","",VLOOKUP(csv!$AJ165,範囲CSV,25,FALSE)))</f>
        <v/>
      </c>
      <c r="AB165" s="139" t="str">
        <f>IF($A165="","",IF(VLOOKUP(csv!$AJ165,範囲CSV,26,FALSE)="","",VLOOKUP(csv!$AJ165,範囲CSV,26,FALSE)))</f>
        <v/>
      </c>
      <c r="AC165" s="139" t="str">
        <f>IF($A165="","",IF(VLOOKUP(csv!$AJ165,範囲CSV,27,FALSE)="","",VLOOKUP(csv!$AJ165,範囲CSV,27,FALSE)))</f>
        <v/>
      </c>
      <c r="AD165" s="139" t="str">
        <f>IF($A165="","",IF(VLOOKUP(csv!$AJ165,範囲CSV,28,FALSE)="","",VLOOKUP(csv!$AJ165,範囲CSV,28,FALSE)))</f>
        <v/>
      </c>
      <c r="AE165" s="139" t="str">
        <f>IF($A165="","",IF(VLOOKUP(csv!$AJ165,範囲CSV,29,FALSE)="","",VLOOKUP(csv!$AJ165,範囲CSV,29,FALSE)))</f>
        <v/>
      </c>
      <c r="AF165" s="139" t="str">
        <f>IF($A165="","",IF(VLOOKUP(csv!$AJ165,範囲CSV,30,FALSE)="","",VLOOKUP(csv!$AJ165,範囲CSV,30,FALSE)))</f>
        <v/>
      </c>
      <c r="AG165" s="139" t="str">
        <f>IF($A165="","",IF(VLOOKUP(csv!$AJ165,範囲CSV,31,FALSE)="","",VLOOKUP(csv!$AJ165,範囲CSV,31,FALSE)))</f>
        <v/>
      </c>
      <c r="AH165" s="139" t="str">
        <f>IF($A165="","",IF(VLOOKUP(csv!$AJ165,範囲CSV,32,FALSE)="","",VLOOKUP(csv!$AJ165,範囲CSV,32,FALSE)))</f>
        <v/>
      </c>
      <c r="AI165" s="139" t="str">
        <f>IF($A165="","",IF(VLOOKUP(csv!$AJ165,範囲CSV,33,FALSE)="","",VLOOKUP(csv!$AJ165,範囲CSV,33,FALSE)))</f>
        <v/>
      </c>
      <c r="AJ165" s="139" t="str">
        <f>IF($A165="","",IF(VLOOKUP(csv!$AJ165,範囲CSV,34,FALSE)="","",VLOOKUP(csv!$AJ165,範囲CSV,34,FALSE)))</f>
        <v/>
      </c>
      <c r="AK165" s="139"/>
    </row>
    <row r="166" spans="1:37">
      <c r="A166" s="216" t="str">
        <f>IF(csv!AJ166&lt;=csv!A$401,csv!AO166,"")</f>
        <v/>
      </c>
      <c r="B166" s="216" t="str">
        <f>IF($A166="","",IF(VLOOKUP(csv!A$402,範囲CSV,2,FALSE)="","",VLOOKUP(csv!A$402,範囲CSV,2,FALSE)))</f>
        <v/>
      </c>
      <c r="C166" s="139" t="str">
        <f>IF($A166="","",IF(VLOOKUP(csv!$AJ166,範囲CSV,3,FALSE)="","",VLOOKUP(csv!$AJ166,範囲CSV,3,FALSE)))</f>
        <v/>
      </c>
      <c r="D166" s="139" t="str">
        <f>IF($A166="","",IF(VLOOKUP(csv!$AJ166,範囲CSV,4,FALSE)="","",VLOOKUP(csv!$AJ166,範囲CSV,4,FALSE)))</f>
        <v/>
      </c>
      <c r="E166" s="139" t="str">
        <f>IF($A166="","",IF(VLOOKUP(csv!$AJ166,範囲CSV,5,FALSE)="","",IF(VLOOKUP(csv!$AJ166,範囲CSV,5,FALSE)&gt;10000,"",VLOOKUP(csv!$AJ166,範囲CSV,5,FALSE))))</f>
        <v/>
      </c>
      <c r="F166" s="139" t="str">
        <f>IF($A166="","",IF(VLOOKUP(csv!$AJ166,範囲CSV,6,FALSE)="","",VLOOKUP(csv!$AJ166,範囲CSV,6,FALSE)))</f>
        <v/>
      </c>
      <c r="G166" s="139" t="str">
        <f>IF(A166="","",IF(VLOOKUP(csv!$AJ166,範囲CSV,7,FALSE)="","",VLOOKUP(csv!$AJ166,範囲CSV,7,FALSE)))</f>
        <v/>
      </c>
      <c r="H166" s="139" t="str">
        <f>IF($A166="","",IF(VLOOKUP(csv!$AJ166,範囲CSV,8,FALSE)="","",VLOOKUP(csv!$AJ166,範囲CSV,8,FALSE)))</f>
        <v/>
      </c>
      <c r="I166" s="216"/>
      <c r="J166" s="216"/>
      <c r="K166" s="139" t="str">
        <f>IF(A166="","",IF(VLOOKUP(csv!$AJ166,範囲CSV,9,FALSE)="","",VLOOKUP(csv!$AJ166,範囲CSV,9,FALSE)))</f>
        <v/>
      </c>
      <c r="L166" s="139" t="str">
        <f>IF($A166="","",IF(VLOOKUP(csv!$AJ166,範囲CSV,10,FALSE)="","",VLOOKUP(csv!$AJ166,範囲CSV,10,FALSE)))</f>
        <v/>
      </c>
      <c r="M166" s="216" t="str">
        <f t="shared" si="4"/>
        <v/>
      </c>
      <c r="N166" s="216" t="str">
        <f t="shared" si="5"/>
        <v/>
      </c>
      <c r="O166" s="139" t="str">
        <f>IF($A166="","",IF(VLOOKUP(csv!$AJ166,範囲CSV,13,FALSE)="","",VLOOKUP(csv!$AJ166,範囲CSV,13,FALSE)))</f>
        <v/>
      </c>
      <c r="P166" s="139" t="str">
        <f>IF($A166="","",IF(VLOOKUP(csv!$AJ166,範囲CSV,14,FALSE)="","",VLOOKUP(csv!$AJ166,範囲CSV,14,FALSE)))</f>
        <v/>
      </c>
      <c r="Q166" s="139" t="str">
        <f>IF($A166="","",IF(VLOOKUP(csv!$AJ166,範囲CSV,15,FALSE)="","",VLOOKUP(csv!$AJ166,範囲CSV,15,FALSE)))</f>
        <v/>
      </c>
      <c r="R166" s="139" t="str">
        <f>IF($A166="","",IF(VLOOKUP(csv!$AJ166,範囲CSV,16,FALSE)="","",VLOOKUP(csv!$AJ166,範囲CSV,16,FALSE)))</f>
        <v/>
      </c>
      <c r="S166" s="139" t="str">
        <f>IF($A166="","",IF(VLOOKUP(csv!$AJ166,範囲CSV,17,FALSE)="","",VLOOKUP(csv!$AJ166,範囲CSV,17,FALSE)))</f>
        <v/>
      </c>
      <c r="T166" s="139" t="str">
        <f>IF($A166="","",IF(VLOOKUP(csv!$AJ166,範囲CSV,18,FALSE)="","",VLOOKUP(csv!$AJ166,範囲CSV,18,FALSE)))</f>
        <v/>
      </c>
      <c r="U166" s="139" t="str">
        <f>IF($A166="","",IF(VLOOKUP(csv!$AJ166,範囲CSV,19,FALSE)="","",VLOOKUP(csv!$AJ166,範囲CSV,19,FALSE)))</f>
        <v/>
      </c>
      <c r="V166" s="139" t="str">
        <f>IF($A166="","",IF(VLOOKUP(csv!$AJ166,範囲CSV,20,FALSE)="","",VLOOKUP(csv!$AJ166,範囲CSV,20,FALSE)))</f>
        <v/>
      </c>
      <c r="W166" s="139" t="str">
        <f>IF($A166="","",IF(VLOOKUP(csv!$AJ166,範囲CSV,21,FALSE)="","",VLOOKUP(csv!$AJ166,範囲CSV,21,FALSE)))</f>
        <v/>
      </c>
      <c r="X166" s="139" t="str">
        <f>IF($A166="","",IF(VLOOKUP(csv!$AJ166,範囲CSV,22,FALSE)="","",VLOOKUP(csv!$AJ166,範囲CSV,22,FALSE)))</f>
        <v/>
      </c>
      <c r="Y166" s="139" t="str">
        <f>IF($A166="","",IF(VLOOKUP(csv!$AJ166,範囲CSV,23,FALSE)="","",VLOOKUP(csv!$AJ166,範囲CSV,23,FALSE)))</f>
        <v/>
      </c>
      <c r="Z166" s="139" t="str">
        <f>IF($A166="","",IF(VLOOKUP(csv!$AJ166,範囲CSV,24,FALSE)="","",VLOOKUP(csv!$AJ166,範囲CSV,24,FALSE)))</f>
        <v/>
      </c>
      <c r="AA166" s="139" t="str">
        <f>IF($A166="","",IF(VLOOKUP(csv!$AJ166,範囲CSV,25,FALSE)="","",VLOOKUP(csv!$AJ166,範囲CSV,25,FALSE)))</f>
        <v/>
      </c>
      <c r="AB166" s="139" t="str">
        <f>IF($A166="","",IF(VLOOKUP(csv!$AJ166,範囲CSV,26,FALSE)="","",VLOOKUP(csv!$AJ166,範囲CSV,26,FALSE)))</f>
        <v/>
      </c>
      <c r="AC166" s="139" t="str">
        <f>IF($A166="","",IF(VLOOKUP(csv!$AJ166,範囲CSV,27,FALSE)="","",VLOOKUP(csv!$AJ166,範囲CSV,27,FALSE)))</f>
        <v/>
      </c>
      <c r="AD166" s="139" t="str">
        <f>IF($A166="","",IF(VLOOKUP(csv!$AJ166,範囲CSV,28,FALSE)="","",VLOOKUP(csv!$AJ166,範囲CSV,28,FALSE)))</f>
        <v/>
      </c>
      <c r="AE166" s="139" t="str">
        <f>IF($A166="","",IF(VLOOKUP(csv!$AJ166,範囲CSV,29,FALSE)="","",VLOOKUP(csv!$AJ166,範囲CSV,29,FALSE)))</f>
        <v/>
      </c>
      <c r="AF166" s="139" t="str">
        <f>IF($A166="","",IF(VLOOKUP(csv!$AJ166,範囲CSV,30,FALSE)="","",VLOOKUP(csv!$AJ166,範囲CSV,30,FALSE)))</f>
        <v/>
      </c>
      <c r="AG166" s="139" t="str">
        <f>IF($A166="","",IF(VLOOKUP(csv!$AJ166,範囲CSV,31,FALSE)="","",VLOOKUP(csv!$AJ166,範囲CSV,31,FALSE)))</f>
        <v/>
      </c>
      <c r="AH166" s="139" t="str">
        <f>IF($A166="","",IF(VLOOKUP(csv!$AJ166,範囲CSV,32,FALSE)="","",VLOOKUP(csv!$AJ166,範囲CSV,32,FALSE)))</f>
        <v/>
      </c>
      <c r="AI166" s="139" t="str">
        <f>IF($A166="","",IF(VLOOKUP(csv!$AJ166,範囲CSV,33,FALSE)="","",VLOOKUP(csv!$AJ166,範囲CSV,33,FALSE)))</f>
        <v/>
      </c>
      <c r="AJ166" s="139" t="str">
        <f>IF($A166="","",IF(VLOOKUP(csv!$AJ166,範囲CSV,34,FALSE)="","",VLOOKUP(csv!$AJ166,範囲CSV,34,FALSE)))</f>
        <v/>
      </c>
      <c r="AK166" s="139"/>
    </row>
    <row r="167" spans="1:37">
      <c r="A167" s="216" t="str">
        <f>IF(csv!AJ167&lt;=csv!A$401,csv!AO167,"")</f>
        <v/>
      </c>
      <c r="B167" s="216" t="str">
        <f>IF($A167="","",IF(VLOOKUP(csv!A$402,範囲CSV,2,FALSE)="","",VLOOKUP(csv!A$402,範囲CSV,2,FALSE)))</f>
        <v/>
      </c>
      <c r="C167" s="139" t="str">
        <f>IF($A167="","",IF(VLOOKUP(csv!$AJ167,範囲CSV,3,FALSE)="","",VLOOKUP(csv!$AJ167,範囲CSV,3,FALSE)))</f>
        <v/>
      </c>
      <c r="D167" s="139" t="str">
        <f>IF($A167="","",IF(VLOOKUP(csv!$AJ167,範囲CSV,4,FALSE)="","",VLOOKUP(csv!$AJ167,範囲CSV,4,FALSE)))</f>
        <v/>
      </c>
      <c r="E167" s="139" t="str">
        <f>IF($A167="","",IF(VLOOKUP(csv!$AJ167,範囲CSV,5,FALSE)="","",IF(VLOOKUP(csv!$AJ167,範囲CSV,5,FALSE)&gt;10000,"",VLOOKUP(csv!$AJ167,範囲CSV,5,FALSE))))</f>
        <v/>
      </c>
      <c r="F167" s="139" t="str">
        <f>IF($A167="","",IF(VLOOKUP(csv!$AJ167,範囲CSV,6,FALSE)="","",VLOOKUP(csv!$AJ167,範囲CSV,6,FALSE)))</f>
        <v/>
      </c>
      <c r="G167" s="139" t="str">
        <f>IF(A167="","",IF(VLOOKUP(csv!$AJ167,範囲CSV,7,FALSE)="","",VLOOKUP(csv!$AJ167,範囲CSV,7,FALSE)))</f>
        <v/>
      </c>
      <c r="H167" s="139" t="str">
        <f>IF($A167="","",IF(VLOOKUP(csv!$AJ167,範囲CSV,8,FALSE)="","",VLOOKUP(csv!$AJ167,範囲CSV,8,FALSE)))</f>
        <v/>
      </c>
      <c r="I167" s="216"/>
      <c r="J167" s="216"/>
      <c r="K167" s="139" t="str">
        <f>IF(A167="","",IF(VLOOKUP(csv!$AJ167,範囲CSV,9,FALSE)="","",VLOOKUP(csv!$AJ167,範囲CSV,9,FALSE)))</f>
        <v/>
      </c>
      <c r="L167" s="139" t="str">
        <f>IF($A167="","",IF(VLOOKUP(csv!$AJ167,範囲CSV,10,FALSE)="","",VLOOKUP(csv!$AJ167,範囲CSV,10,FALSE)))</f>
        <v/>
      </c>
      <c r="M167" s="216" t="str">
        <f t="shared" si="4"/>
        <v/>
      </c>
      <c r="N167" s="216" t="str">
        <f t="shared" si="5"/>
        <v/>
      </c>
      <c r="O167" s="139" t="str">
        <f>IF($A167="","",IF(VLOOKUP(csv!$AJ167,範囲CSV,13,FALSE)="","",VLOOKUP(csv!$AJ167,範囲CSV,13,FALSE)))</f>
        <v/>
      </c>
      <c r="P167" s="139" t="str">
        <f>IF($A167="","",IF(VLOOKUP(csv!$AJ167,範囲CSV,14,FALSE)="","",VLOOKUP(csv!$AJ167,範囲CSV,14,FALSE)))</f>
        <v/>
      </c>
      <c r="Q167" s="139" t="str">
        <f>IF($A167="","",IF(VLOOKUP(csv!$AJ167,範囲CSV,15,FALSE)="","",VLOOKUP(csv!$AJ167,範囲CSV,15,FALSE)))</f>
        <v/>
      </c>
      <c r="R167" s="139" t="str">
        <f>IF($A167="","",IF(VLOOKUP(csv!$AJ167,範囲CSV,16,FALSE)="","",VLOOKUP(csv!$AJ167,範囲CSV,16,FALSE)))</f>
        <v/>
      </c>
      <c r="S167" s="139" t="str">
        <f>IF($A167="","",IF(VLOOKUP(csv!$AJ167,範囲CSV,17,FALSE)="","",VLOOKUP(csv!$AJ167,範囲CSV,17,FALSE)))</f>
        <v/>
      </c>
      <c r="T167" s="139" t="str">
        <f>IF($A167="","",IF(VLOOKUP(csv!$AJ167,範囲CSV,18,FALSE)="","",VLOOKUP(csv!$AJ167,範囲CSV,18,FALSE)))</f>
        <v/>
      </c>
      <c r="U167" s="139" t="str">
        <f>IF($A167="","",IF(VLOOKUP(csv!$AJ167,範囲CSV,19,FALSE)="","",VLOOKUP(csv!$AJ167,範囲CSV,19,FALSE)))</f>
        <v/>
      </c>
      <c r="V167" s="139" t="str">
        <f>IF($A167="","",IF(VLOOKUP(csv!$AJ167,範囲CSV,20,FALSE)="","",VLOOKUP(csv!$AJ167,範囲CSV,20,FALSE)))</f>
        <v/>
      </c>
      <c r="W167" s="139" t="str">
        <f>IF($A167="","",IF(VLOOKUP(csv!$AJ167,範囲CSV,21,FALSE)="","",VLOOKUP(csv!$AJ167,範囲CSV,21,FALSE)))</f>
        <v/>
      </c>
      <c r="X167" s="139" t="str">
        <f>IF($A167="","",IF(VLOOKUP(csv!$AJ167,範囲CSV,22,FALSE)="","",VLOOKUP(csv!$AJ167,範囲CSV,22,FALSE)))</f>
        <v/>
      </c>
      <c r="Y167" s="139" t="str">
        <f>IF($A167="","",IF(VLOOKUP(csv!$AJ167,範囲CSV,23,FALSE)="","",VLOOKUP(csv!$AJ167,範囲CSV,23,FALSE)))</f>
        <v/>
      </c>
      <c r="Z167" s="139" t="str">
        <f>IF($A167="","",IF(VLOOKUP(csv!$AJ167,範囲CSV,24,FALSE)="","",VLOOKUP(csv!$AJ167,範囲CSV,24,FALSE)))</f>
        <v/>
      </c>
      <c r="AA167" s="139" t="str">
        <f>IF($A167="","",IF(VLOOKUP(csv!$AJ167,範囲CSV,25,FALSE)="","",VLOOKUP(csv!$AJ167,範囲CSV,25,FALSE)))</f>
        <v/>
      </c>
      <c r="AB167" s="139" t="str">
        <f>IF($A167="","",IF(VLOOKUP(csv!$AJ167,範囲CSV,26,FALSE)="","",VLOOKUP(csv!$AJ167,範囲CSV,26,FALSE)))</f>
        <v/>
      </c>
      <c r="AC167" s="139" t="str">
        <f>IF($A167="","",IF(VLOOKUP(csv!$AJ167,範囲CSV,27,FALSE)="","",VLOOKUP(csv!$AJ167,範囲CSV,27,FALSE)))</f>
        <v/>
      </c>
      <c r="AD167" s="139" t="str">
        <f>IF($A167="","",IF(VLOOKUP(csv!$AJ167,範囲CSV,28,FALSE)="","",VLOOKUP(csv!$AJ167,範囲CSV,28,FALSE)))</f>
        <v/>
      </c>
      <c r="AE167" s="139" t="str">
        <f>IF($A167="","",IF(VLOOKUP(csv!$AJ167,範囲CSV,29,FALSE)="","",VLOOKUP(csv!$AJ167,範囲CSV,29,FALSE)))</f>
        <v/>
      </c>
      <c r="AF167" s="139" t="str">
        <f>IF($A167="","",IF(VLOOKUP(csv!$AJ167,範囲CSV,30,FALSE)="","",VLOOKUP(csv!$AJ167,範囲CSV,30,FALSE)))</f>
        <v/>
      </c>
      <c r="AG167" s="139" t="str">
        <f>IF($A167="","",IF(VLOOKUP(csv!$AJ167,範囲CSV,31,FALSE)="","",VLOOKUP(csv!$AJ167,範囲CSV,31,FALSE)))</f>
        <v/>
      </c>
      <c r="AH167" s="139" t="str">
        <f>IF($A167="","",IF(VLOOKUP(csv!$AJ167,範囲CSV,32,FALSE)="","",VLOOKUP(csv!$AJ167,範囲CSV,32,FALSE)))</f>
        <v/>
      </c>
      <c r="AI167" s="139" t="str">
        <f>IF($A167="","",IF(VLOOKUP(csv!$AJ167,範囲CSV,33,FALSE)="","",VLOOKUP(csv!$AJ167,範囲CSV,33,FALSE)))</f>
        <v/>
      </c>
      <c r="AJ167" s="139" t="str">
        <f>IF($A167="","",IF(VLOOKUP(csv!$AJ167,範囲CSV,34,FALSE)="","",VLOOKUP(csv!$AJ167,範囲CSV,34,FALSE)))</f>
        <v/>
      </c>
      <c r="AK167" s="139"/>
    </row>
    <row r="168" spans="1:37">
      <c r="A168" s="216" t="str">
        <f>IF(csv!AJ168&lt;=csv!A$401,csv!AO168,"")</f>
        <v/>
      </c>
      <c r="B168" s="216" t="str">
        <f>IF($A168="","",IF(VLOOKUP(csv!A$402,範囲CSV,2,FALSE)="","",VLOOKUP(csv!A$402,範囲CSV,2,FALSE)))</f>
        <v/>
      </c>
      <c r="C168" s="139" t="str">
        <f>IF($A168="","",IF(VLOOKUP(csv!$AJ168,範囲CSV,3,FALSE)="","",VLOOKUP(csv!$AJ168,範囲CSV,3,FALSE)))</f>
        <v/>
      </c>
      <c r="D168" s="139" t="str">
        <f>IF($A168="","",IF(VLOOKUP(csv!$AJ168,範囲CSV,4,FALSE)="","",VLOOKUP(csv!$AJ168,範囲CSV,4,FALSE)))</f>
        <v/>
      </c>
      <c r="E168" s="139" t="str">
        <f>IF($A168="","",IF(VLOOKUP(csv!$AJ168,範囲CSV,5,FALSE)="","",IF(VLOOKUP(csv!$AJ168,範囲CSV,5,FALSE)&gt;10000,"",VLOOKUP(csv!$AJ168,範囲CSV,5,FALSE))))</f>
        <v/>
      </c>
      <c r="F168" s="139" t="str">
        <f>IF($A168="","",IF(VLOOKUP(csv!$AJ168,範囲CSV,6,FALSE)="","",VLOOKUP(csv!$AJ168,範囲CSV,6,FALSE)))</f>
        <v/>
      </c>
      <c r="G168" s="139" t="str">
        <f>IF(A168="","",IF(VLOOKUP(csv!$AJ168,範囲CSV,7,FALSE)="","",VLOOKUP(csv!$AJ168,範囲CSV,7,FALSE)))</f>
        <v/>
      </c>
      <c r="H168" s="139" t="str">
        <f>IF($A168="","",IF(VLOOKUP(csv!$AJ168,範囲CSV,8,FALSE)="","",VLOOKUP(csv!$AJ168,範囲CSV,8,FALSE)))</f>
        <v/>
      </c>
      <c r="I168" s="216"/>
      <c r="J168" s="216"/>
      <c r="K168" s="139" t="str">
        <f>IF(A168="","",IF(VLOOKUP(csv!$AJ168,範囲CSV,9,FALSE)="","",VLOOKUP(csv!$AJ168,範囲CSV,9,FALSE)))</f>
        <v/>
      </c>
      <c r="L168" s="139" t="str">
        <f>IF($A168="","",IF(VLOOKUP(csv!$AJ168,範囲CSV,10,FALSE)="","",VLOOKUP(csv!$AJ168,範囲CSV,10,FALSE)))</f>
        <v/>
      </c>
      <c r="M168" s="216" t="str">
        <f t="shared" si="4"/>
        <v/>
      </c>
      <c r="N168" s="216" t="str">
        <f t="shared" si="5"/>
        <v/>
      </c>
      <c r="O168" s="139" t="str">
        <f>IF($A168="","",IF(VLOOKUP(csv!$AJ168,範囲CSV,13,FALSE)="","",VLOOKUP(csv!$AJ168,範囲CSV,13,FALSE)))</f>
        <v/>
      </c>
      <c r="P168" s="139" t="str">
        <f>IF($A168="","",IF(VLOOKUP(csv!$AJ168,範囲CSV,14,FALSE)="","",VLOOKUP(csv!$AJ168,範囲CSV,14,FALSE)))</f>
        <v/>
      </c>
      <c r="Q168" s="139" t="str">
        <f>IF($A168="","",IF(VLOOKUP(csv!$AJ168,範囲CSV,15,FALSE)="","",VLOOKUP(csv!$AJ168,範囲CSV,15,FALSE)))</f>
        <v/>
      </c>
      <c r="R168" s="139" t="str">
        <f>IF($A168="","",IF(VLOOKUP(csv!$AJ168,範囲CSV,16,FALSE)="","",VLOOKUP(csv!$AJ168,範囲CSV,16,FALSE)))</f>
        <v/>
      </c>
      <c r="S168" s="139" t="str">
        <f>IF($A168="","",IF(VLOOKUP(csv!$AJ168,範囲CSV,17,FALSE)="","",VLOOKUP(csv!$AJ168,範囲CSV,17,FALSE)))</f>
        <v/>
      </c>
      <c r="T168" s="139" t="str">
        <f>IF($A168="","",IF(VLOOKUP(csv!$AJ168,範囲CSV,18,FALSE)="","",VLOOKUP(csv!$AJ168,範囲CSV,18,FALSE)))</f>
        <v/>
      </c>
      <c r="U168" s="139" t="str">
        <f>IF($A168="","",IF(VLOOKUP(csv!$AJ168,範囲CSV,19,FALSE)="","",VLOOKUP(csv!$AJ168,範囲CSV,19,FALSE)))</f>
        <v/>
      </c>
      <c r="V168" s="139" t="str">
        <f>IF($A168="","",IF(VLOOKUP(csv!$AJ168,範囲CSV,20,FALSE)="","",VLOOKUP(csv!$AJ168,範囲CSV,20,FALSE)))</f>
        <v/>
      </c>
      <c r="W168" s="139" t="str">
        <f>IF($A168="","",IF(VLOOKUP(csv!$AJ168,範囲CSV,21,FALSE)="","",VLOOKUP(csv!$AJ168,範囲CSV,21,FALSE)))</f>
        <v/>
      </c>
      <c r="X168" s="139" t="str">
        <f>IF($A168="","",IF(VLOOKUP(csv!$AJ168,範囲CSV,22,FALSE)="","",VLOOKUP(csv!$AJ168,範囲CSV,22,FALSE)))</f>
        <v/>
      </c>
      <c r="Y168" s="139" t="str">
        <f>IF($A168="","",IF(VLOOKUP(csv!$AJ168,範囲CSV,23,FALSE)="","",VLOOKUP(csv!$AJ168,範囲CSV,23,FALSE)))</f>
        <v/>
      </c>
      <c r="Z168" s="139" t="str">
        <f>IF($A168="","",IF(VLOOKUP(csv!$AJ168,範囲CSV,24,FALSE)="","",VLOOKUP(csv!$AJ168,範囲CSV,24,FALSE)))</f>
        <v/>
      </c>
      <c r="AA168" s="139" t="str">
        <f>IF($A168="","",IF(VLOOKUP(csv!$AJ168,範囲CSV,25,FALSE)="","",VLOOKUP(csv!$AJ168,範囲CSV,25,FALSE)))</f>
        <v/>
      </c>
      <c r="AB168" s="139" t="str">
        <f>IF($A168="","",IF(VLOOKUP(csv!$AJ168,範囲CSV,26,FALSE)="","",VLOOKUP(csv!$AJ168,範囲CSV,26,FALSE)))</f>
        <v/>
      </c>
      <c r="AC168" s="139" t="str">
        <f>IF($A168="","",IF(VLOOKUP(csv!$AJ168,範囲CSV,27,FALSE)="","",VLOOKUP(csv!$AJ168,範囲CSV,27,FALSE)))</f>
        <v/>
      </c>
      <c r="AD168" s="139" t="str">
        <f>IF($A168="","",IF(VLOOKUP(csv!$AJ168,範囲CSV,28,FALSE)="","",VLOOKUP(csv!$AJ168,範囲CSV,28,FALSE)))</f>
        <v/>
      </c>
      <c r="AE168" s="139" t="str">
        <f>IF($A168="","",IF(VLOOKUP(csv!$AJ168,範囲CSV,29,FALSE)="","",VLOOKUP(csv!$AJ168,範囲CSV,29,FALSE)))</f>
        <v/>
      </c>
      <c r="AF168" s="139" t="str">
        <f>IF($A168="","",IF(VLOOKUP(csv!$AJ168,範囲CSV,30,FALSE)="","",VLOOKUP(csv!$AJ168,範囲CSV,30,FALSE)))</f>
        <v/>
      </c>
      <c r="AG168" s="139" t="str">
        <f>IF($A168="","",IF(VLOOKUP(csv!$AJ168,範囲CSV,31,FALSE)="","",VLOOKUP(csv!$AJ168,範囲CSV,31,FALSE)))</f>
        <v/>
      </c>
      <c r="AH168" s="139" t="str">
        <f>IF($A168="","",IF(VLOOKUP(csv!$AJ168,範囲CSV,32,FALSE)="","",VLOOKUP(csv!$AJ168,範囲CSV,32,FALSE)))</f>
        <v/>
      </c>
      <c r="AI168" s="139" t="str">
        <f>IF($A168="","",IF(VLOOKUP(csv!$AJ168,範囲CSV,33,FALSE)="","",VLOOKUP(csv!$AJ168,範囲CSV,33,FALSE)))</f>
        <v/>
      </c>
      <c r="AJ168" s="139" t="str">
        <f>IF($A168="","",IF(VLOOKUP(csv!$AJ168,範囲CSV,34,FALSE)="","",VLOOKUP(csv!$AJ168,範囲CSV,34,FALSE)))</f>
        <v/>
      </c>
      <c r="AK168" s="139"/>
    </row>
    <row r="169" spans="1:37">
      <c r="A169" s="216" t="str">
        <f>IF(csv!AJ169&lt;=csv!A$401,csv!AO169,"")</f>
        <v/>
      </c>
      <c r="B169" s="216" t="str">
        <f>IF($A169="","",IF(VLOOKUP(csv!A$402,範囲CSV,2,FALSE)="","",VLOOKUP(csv!A$402,範囲CSV,2,FALSE)))</f>
        <v/>
      </c>
      <c r="C169" s="139" t="str">
        <f>IF($A169="","",IF(VLOOKUP(csv!$AJ169,範囲CSV,3,FALSE)="","",VLOOKUP(csv!$AJ169,範囲CSV,3,FALSE)))</f>
        <v/>
      </c>
      <c r="D169" s="139" t="str">
        <f>IF($A169="","",IF(VLOOKUP(csv!$AJ169,範囲CSV,4,FALSE)="","",VLOOKUP(csv!$AJ169,範囲CSV,4,FALSE)))</f>
        <v/>
      </c>
      <c r="E169" s="139" t="str">
        <f>IF($A169="","",IF(VLOOKUP(csv!$AJ169,範囲CSV,5,FALSE)="","",IF(VLOOKUP(csv!$AJ169,範囲CSV,5,FALSE)&gt;10000,"",VLOOKUP(csv!$AJ169,範囲CSV,5,FALSE))))</f>
        <v/>
      </c>
      <c r="F169" s="139" t="str">
        <f>IF($A169="","",IF(VLOOKUP(csv!$AJ169,範囲CSV,6,FALSE)="","",VLOOKUP(csv!$AJ169,範囲CSV,6,FALSE)))</f>
        <v/>
      </c>
      <c r="G169" s="139" t="str">
        <f>IF(A169="","",IF(VLOOKUP(csv!$AJ169,範囲CSV,7,FALSE)="","",VLOOKUP(csv!$AJ169,範囲CSV,7,FALSE)))</f>
        <v/>
      </c>
      <c r="H169" s="139" t="str">
        <f>IF($A169="","",IF(VLOOKUP(csv!$AJ169,範囲CSV,8,FALSE)="","",VLOOKUP(csv!$AJ169,範囲CSV,8,FALSE)))</f>
        <v/>
      </c>
      <c r="I169" s="216"/>
      <c r="J169" s="216"/>
      <c r="K169" s="139" t="str">
        <f>IF(A169="","",IF(VLOOKUP(csv!$AJ169,範囲CSV,9,FALSE)="","",VLOOKUP(csv!$AJ169,範囲CSV,9,FALSE)))</f>
        <v/>
      </c>
      <c r="L169" s="139" t="str">
        <f>IF($A169="","",IF(VLOOKUP(csv!$AJ169,範囲CSV,10,FALSE)="","",VLOOKUP(csv!$AJ169,範囲CSV,10,FALSE)))</f>
        <v/>
      </c>
      <c r="M169" s="216" t="str">
        <f t="shared" si="4"/>
        <v/>
      </c>
      <c r="N169" s="216" t="str">
        <f t="shared" si="5"/>
        <v/>
      </c>
      <c r="O169" s="139" t="str">
        <f>IF($A169="","",IF(VLOOKUP(csv!$AJ169,範囲CSV,13,FALSE)="","",VLOOKUP(csv!$AJ169,範囲CSV,13,FALSE)))</f>
        <v/>
      </c>
      <c r="P169" s="139" t="str">
        <f>IF($A169="","",IF(VLOOKUP(csv!$AJ169,範囲CSV,14,FALSE)="","",VLOOKUP(csv!$AJ169,範囲CSV,14,FALSE)))</f>
        <v/>
      </c>
      <c r="Q169" s="139" t="str">
        <f>IF($A169="","",IF(VLOOKUP(csv!$AJ169,範囲CSV,15,FALSE)="","",VLOOKUP(csv!$AJ169,範囲CSV,15,FALSE)))</f>
        <v/>
      </c>
      <c r="R169" s="139" t="str">
        <f>IF($A169="","",IF(VLOOKUP(csv!$AJ169,範囲CSV,16,FALSE)="","",VLOOKUP(csv!$AJ169,範囲CSV,16,FALSE)))</f>
        <v/>
      </c>
      <c r="S169" s="139" t="str">
        <f>IF($A169="","",IF(VLOOKUP(csv!$AJ169,範囲CSV,17,FALSE)="","",VLOOKUP(csv!$AJ169,範囲CSV,17,FALSE)))</f>
        <v/>
      </c>
      <c r="T169" s="139" t="str">
        <f>IF($A169="","",IF(VLOOKUP(csv!$AJ169,範囲CSV,18,FALSE)="","",VLOOKUP(csv!$AJ169,範囲CSV,18,FALSE)))</f>
        <v/>
      </c>
      <c r="U169" s="139" t="str">
        <f>IF($A169="","",IF(VLOOKUP(csv!$AJ169,範囲CSV,19,FALSE)="","",VLOOKUP(csv!$AJ169,範囲CSV,19,FALSE)))</f>
        <v/>
      </c>
      <c r="V169" s="139" t="str">
        <f>IF($A169="","",IF(VLOOKUP(csv!$AJ169,範囲CSV,20,FALSE)="","",VLOOKUP(csv!$AJ169,範囲CSV,20,FALSE)))</f>
        <v/>
      </c>
      <c r="W169" s="139" t="str">
        <f>IF($A169="","",IF(VLOOKUP(csv!$AJ169,範囲CSV,21,FALSE)="","",VLOOKUP(csv!$AJ169,範囲CSV,21,FALSE)))</f>
        <v/>
      </c>
      <c r="X169" s="139" t="str">
        <f>IF($A169="","",IF(VLOOKUP(csv!$AJ169,範囲CSV,22,FALSE)="","",VLOOKUP(csv!$AJ169,範囲CSV,22,FALSE)))</f>
        <v/>
      </c>
      <c r="Y169" s="139" t="str">
        <f>IF($A169="","",IF(VLOOKUP(csv!$AJ169,範囲CSV,23,FALSE)="","",VLOOKUP(csv!$AJ169,範囲CSV,23,FALSE)))</f>
        <v/>
      </c>
      <c r="Z169" s="139" t="str">
        <f>IF($A169="","",IF(VLOOKUP(csv!$AJ169,範囲CSV,24,FALSE)="","",VLOOKUP(csv!$AJ169,範囲CSV,24,FALSE)))</f>
        <v/>
      </c>
      <c r="AA169" s="139" t="str">
        <f>IF($A169="","",IF(VLOOKUP(csv!$AJ169,範囲CSV,25,FALSE)="","",VLOOKUP(csv!$AJ169,範囲CSV,25,FALSE)))</f>
        <v/>
      </c>
      <c r="AB169" s="139" t="str">
        <f>IF($A169="","",IF(VLOOKUP(csv!$AJ169,範囲CSV,26,FALSE)="","",VLOOKUP(csv!$AJ169,範囲CSV,26,FALSE)))</f>
        <v/>
      </c>
      <c r="AC169" s="139" t="str">
        <f>IF($A169="","",IF(VLOOKUP(csv!$AJ169,範囲CSV,27,FALSE)="","",VLOOKUP(csv!$AJ169,範囲CSV,27,FALSE)))</f>
        <v/>
      </c>
      <c r="AD169" s="139" t="str">
        <f>IF($A169="","",IF(VLOOKUP(csv!$AJ169,範囲CSV,28,FALSE)="","",VLOOKUP(csv!$AJ169,範囲CSV,28,FALSE)))</f>
        <v/>
      </c>
      <c r="AE169" s="139" t="str">
        <f>IF($A169="","",IF(VLOOKUP(csv!$AJ169,範囲CSV,29,FALSE)="","",VLOOKUP(csv!$AJ169,範囲CSV,29,FALSE)))</f>
        <v/>
      </c>
      <c r="AF169" s="139" t="str">
        <f>IF($A169="","",IF(VLOOKUP(csv!$AJ169,範囲CSV,30,FALSE)="","",VLOOKUP(csv!$AJ169,範囲CSV,30,FALSE)))</f>
        <v/>
      </c>
      <c r="AG169" s="139" t="str">
        <f>IF($A169="","",IF(VLOOKUP(csv!$AJ169,範囲CSV,31,FALSE)="","",VLOOKUP(csv!$AJ169,範囲CSV,31,FALSE)))</f>
        <v/>
      </c>
      <c r="AH169" s="139" t="str">
        <f>IF($A169="","",IF(VLOOKUP(csv!$AJ169,範囲CSV,32,FALSE)="","",VLOOKUP(csv!$AJ169,範囲CSV,32,FALSE)))</f>
        <v/>
      </c>
      <c r="AI169" s="139" t="str">
        <f>IF($A169="","",IF(VLOOKUP(csv!$AJ169,範囲CSV,33,FALSE)="","",VLOOKUP(csv!$AJ169,範囲CSV,33,FALSE)))</f>
        <v/>
      </c>
      <c r="AJ169" s="139" t="str">
        <f>IF($A169="","",IF(VLOOKUP(csv!$AJ169,範囲CSV,34,FALSE)="","",VLOOKUP(csv!$AJ169,範囲CSV,34,FALSE)))</f>
        <v/>
      </c>
      <c r="AK169" s="139"/>
    </row>
    <row r="170" spans="1:37">
      <c r="A170" s="216" t="str">
        <f>IF(csv!AJ170&lt;=csv!A$401,csv!AO170,"")</f>
        <v/>
      </c>
      <c r="B170" s="216" t="str">
        <f>IF($A170="","",IF(VLOOKUP(csv!A$402,範囲CSV,2,FALSE)="","",VLOOKUP(csv!A$402,範囲CSV,2,FALSE)))</f>
        <v/>
      </c>
      <c r="C170" s="139" t="str">
        <f>IF($A170="","",IF(VLOOKUP(csv!$AJ170,範囲CSV,3,FALSE)="","",VLOOKUP(csv!$AJ170,範囲CSV,3,FALSE)))</f>
        <v/>
      </c>
      <c r="D170" s="139" t="str">
        <f>IF($A170="","",IF(VLOOKUP(csv!$AJ170,範囲CSV,4,FALSE)="","",VLOOKUP(csv!$AJ170,範囲CSV,4,FALSE)))</f>
        <v/>
      </c>
      <c r="E170" s="139" t="str">
        <f>IF($A170="","",IF(VLOOKUP(csv!$AJ170,範囲CSV,5,FALSE)="","",IF(VLOOKUP(csv!$AJ170,範囲CSV,5,FALSE)&gt;10000,"",VLOOKUP(csv!$AJ170,範囲CSV,5,FALSE))))</f>
        <v/>
      </c>
      <c r="F170" s="139" t="str">
        <f>IF($A170="","",IF(VLOOKUP(csv!$AJ170,範囲CSV,6,FALSE)="","",VLOOKUP(csv!$AJ170,範囲CSV,6,FALSE)))</f>
        <v/>
      </c>
      <c r="G170" s="139" t="str">
        <f>IF(A170="","",IF(VLOOKUP(csv!$AJ170,範囲CSV,7,FALSE)="","",VLOOKUP(csv!$AJ170,範囲CSV,7,FALSE)))</f>
        <v/>
      </c>
      <c r="H170" s="139" t="str">
        <f>IF($A170="","",IF(VLOOKUP(csv!$AJ170,範囲CSV,8,FALSE)="","",VLOOKUP(csv!$AJ170,範囲CSV,8,FALSE)))</f>
        <v/>
      </c>
      <c r="I170" s="216"/>
      <c r="J170" s="216"/>
      <c r="K170" s="139" t="str">
        <f>IF(A170="","",IF(VLOOKUP(csv!$AJ170,範囲CSV,9,FALSE)="","",VLOOKUP(csv!$AJ170,範囲CSV,9,FALSE)))</f>
        <v/>
      </c>
      <c r="L170" s="139" t="str">
        <f>IF($A170="","",IF(VLOOKUP(csv!$AJ170,範囲CSV,10,FALSE)="","",VLOOKUP(csv!$AJ170,範囲CSV,10,FALSE)))</f>
        <v/>
      </c>
      <c r="M170" s="216" t="str">
        <f t="shared" si="4"/>
        <v/>
      </c>
      <c r="N170" s="216" t="str">
        <f t="shared" si="5"/>
        <v/>
      </c>
      <c r="O170" s="139" t="str">
        <f>IF($A170="","",IF(VLOOKUP(csv!$AJ170,範囲CSV,13,FALSE)="","",VLOOKUP(csv!$AJ170,範囲CSV,13,FALSE)))</f>
        <v/>
      </c>
      <c r="P170" s="139" t="str">
        <f>IF($A170="","",IF(VLOOKUP(csv!$AJ170,範囲CSV,14,FALSE)="","",VLOOKUP(csv!$AJ170,範囲CSV,14,FALSE)))</f>
        <v/>
      </c>
      <c r="Q170" s="139" t="str">
        <f>IF($A170="","",IF(VLOOKUP(csv!$AJ170,範囲CSV,15,FALSE)="","",VLOOKUP(csv!$AJ170,範囲CSV,15,FALSE)))</f>
        <v/>
      </c>
      <c r="R170" s="139" t="str">
        <f>IF($A170="","",IF(VLOOKUP(csv!$AJ170,範囲CSV,16,FALSE)="","",VLOOKUP(csv!$AJ170,範囲CSV,16,FALSE)))</f>
        <v/>
      </c>
      <c r="S170" s="139" t="str">
        <f>IF($A170="","",IF(VLOOKUP(csv!$AJ170,範囲CSV,17,FALSE)="","",VLOOKUP(csv!$AJ170,範囲CSV,17,FALSE)))</f>
        <v/>
      </c>
      <c r="T170" s="139" t="str">
        <f>IF($A170="","",IF(VLOOKUP(csv!$AJ170,範囲CSV,18,FALSE)="","",VLOOKUP(csv!$AJ170,範囲CSV,18,FALSE)))</f>
        <v/>
      </c>
      <c r="U170" s="139" t="str">
        <f>IF($A170="","",IF(VLOOKUP(csv!$AJ170,範囲CSV,19,FALSE)="","",VLOOKUP(csv!$AJ170,範囲CSV,19,FALSE)))</f>
        <v/>
      </c>
      <c r="V170" s="139" t="str">
        <f>IF($A170="","",IF(VLOOKUP(csv!$AJ170,範囲CSV,20,FALSE)="","",VLOOKUP(csv!$AJ170,範囲CSV,20,FALSE)))</f>
        <v/>
      </c>
      <c r="W170" s="139" t="str">
        <f>IF($A170="","",IF(VLOOKUP(csv!$AJ170,範囲CSV,21,FALSE)="","",VLOOKUP(csv!$AJ170,範囲CSV,21,FALSE)))</f>
        <v/>
      </c>
      <c r="X170" s="139" t="str">
        <f>IF($A170="","",IF(VLOOKUP(csv!$AJ170,範囲CSV,22,FALSE)="","",VLOOKUP(csv!$AJ170,範囲CSV,22,FALSE)))</f>
        <v/>
      </c>
      <c r="Y170" s="139" t="str">
        <f>IF($A170="","",IF(VLOOKUP(csv!$AJ170,範囲CSV,23,FALSE)="","",VLOOKUP(csv!$AJ170,範囲CSV,23,FALSE)))</f>
        <v/>
      </c>
      <c r="Z170" s="139" t="str">
        <f>IF($A170="","",IF(VLOOKUP(csv!$AJ170,範囲CSV,24,FALSE)="","",VLOOKUP(csv!$AJ170,範囲CSV,24,FALSE)))</f>
        <v/>
      </c>
      <c r="AA170" s="139" t="str">
        <f>IF($A170="","",IF(VLOOKUP(csv!$AJ170,範囲CSV,25,FALSE)="","",VLOOKUP(csv!$AJ170,範囲CSV,25,FALSE)))</f>
        <v/>
      </c>
      <c r="AB170" s="139" t="str">
        <f>IF($A170="","",IF(VLOOKUP(csv!$AJ170,範囲CSV,26,FALSE)="","",VLOOKUP(csv!$AJ170,範囲CSV,26,FALSE)))</f>
        <v/>
      </c>
      <c r="AC170" s="139" t="str">
        <f>IF($A170="","",IF(VLOOKUP(csv!$AJ170,範囲CSV,27,FALSE)="","",VLOOKUP(csv!$AJ170,範囲CSV,27,FALSE)))</f>
        <v/>
      </c>
      <c r="AD170" s="139" t="str">
        <f>IF($A170="","",IF(VLOOKUP(csv!$AJ170,範囲CSV,28,FALSE)="","",VLOOKUP(csv!$AJ170,範囲CSV,28,FALSE)))</f>
        <v/>
      </c>
      <c r="AE170" s="139" t="str">
        <f>IF($A170="","",IF(VLOOKUP(csv!$AJ170,範囲CSV,29,FALSE)="","",VLOOKUP(csv!$AJ170,範囲CSV,29,FALSE)))</f>
        <v/>
      </c>
      <c r="AF170" s="139" t="str">
        <f>IF($A170="","",IF(VLOOKUP(csv!$AJ170,範囲CSV,30,FALSE)="","",VLOOKUP(csv!$AJ170,範囲CSV,30,FALSE)))</f>
        <v/>
      </c>
      <c r="AG170" s="139" t="str">
        <f>IF($A170="","",IF(VLOOKUP(csv!$AJ170,範囲CSV,31,FALSE)="","",VLOOKUP(csv!$AJ170,範囲CSV,31,FALSE)))</f>
        <v/>
      </c>
      <c r="AH170" s="139" t="str">
        <f>IF($A170="","",IF(VLOOKUP(csv!$AJ170,範囲CSV,32,FALSE)="","",VLOOKUP(csv!$AJ170,範囲CSV,32,FALSE)))</f>
        <v/>
      </c>
      <c r="AI170" s="139" t="str">
        <f>IF($A170="","",IF(VLOOKUP(csv!$AJ170,範囲CSV,33,FALSE)="","",VLOOKUP(csv!$AJ170,範囲CSV,33,FALSE)))</f>
        <v/>
      </c>
      <c r="AJ170" s="139" t="str">
        <f>IF($A170="","",IF(VLOOKUP(csv!$AJ170,範囲CSV,34,FALSE)="","",VLOOKUP(csv!$AJ170,範囲CSV,34,FALSE)))</f>
        <v/>
      </c>
      <c r="AK170" s="139"/>
    </row>
    <row r="171" spans="1:37">
      <c r="A171" s="216" t="str">
        <f>IF(csv!AJ171&lt;=csv!A$401,csv!AO171,"")</f>
        <v/>
      </c>
      <c r="B171" s="216" t="str">
        <f>IF($A171="","",IF(VLOOKUP(csv!A$402,範囲CSV,2,FALSE)="","",VLOOKUP(csv!A$402,範囲CSV,2,FALSE)))</f>
        <v/>
      </c>
      <c r="C171" s="139" t="str">
        <f>IF($A171="","",IF(VLOOKUP(csv!$AJ171,範囲CSV,3,FALSE)="","",VLOOKUP(csv!$AJ171,範囲CSV,3,FALSE)))</f>
        <v/>
      </c>
      <c r="D171" s="139" t="str">
        <f>IF($A171="","",IF(VLOOKUP(csv!$AJ171,範囲CSV,4,FALSE)="","",VLOOKUP(csv!$AJ171,範囲CSV,4,FALSE)))</f>
        <v/>
      </c>
      <c r="E171" s="139" t="str">
        <f>IF($A171="","",IF(VLOOKUP(csv!$AJ171,範囲CSV,5,FALSE)="","",IF(VLOOKUP(csv!$AJ171,範囲CSV,5,FALSE)&gt;10000,"",VLOOKUP(csv!$AJ171,範囲CSV,5,FALSE))))</f>
        <v/>
      </c>
      <c r="F171" s="139" t="str">
        <f>IF($A171="","",IF(VLOOKUP(csv!$AJ171,範囲CSV,6,FALSE)="","",VLOOKUP(csv!$AJ171,範囲CSV,6,FALSE)))</f>
        <v/>
      </c>
      <c r="G171" s="139" t="str">
        <f>IF(A171="","",IF(VLOOKUP(csv!$AJ171,範囲CSV,7,FALSE)="","",VLOOKUP(csv!$AJ171,範囲CSV,7,FALSE)))</f>
        <v/>
      </c>
      <c r="H171" s="139" t="str">
        <f>IF($A171="","",IF(VLOOKUP(csv!$AJ171,範囲CSV,8,FALSE)="","",VLOOKUP(csv!$AJ171,範囲CSV,8,FALSE)))</f>
        <v/>
      </c>
      <c r="I171" s="216"/>
      <c r="J171" s="216"/>
      <c r="K171" s="139" t="str">
        <f>IF(A171="","",IF(VLOOKUP(csv!$AJ171,範囲CSV,9,FALSE)="","",VLOOKUP(csv!$AJ171,範囲CSV,9,FALSE)))</f>
        <v/>
      </c>
      <c r="L171" s="139" t="str">
        <f>IF($A171="","",IF(VLOOKUP(csv!$AJ171,範囲CSV,10,FALSE)="","",VLOOKUP(csv!$AJ171,範囲CSV,10,FALSE)))</f>
        <v/>
      </c>
      <c r="M171" s="216" t="str">
        <f t="shared" si="4"/>
        <v/>
      </c>
      <c r="N171" s="216" t="str">
        <f t="shared" si="5"/>
        <v/>
      </c>
      <c r="O171" s="139" t="str">
        <f>IF($A171="","",IF(VLOOKUP(csv!$AJ171,範囲CSV,13,FALSE)="","",VLOOKUP(csv!$AJ171,範囲CSV,13,FALSE)))</f>
        <v/>
      </c>
      <c r="P171" s="139" t="str">
        <f>IF($A171="","",IF(VLOOKUP(csv!$AJ171,範囲CSV,14,FALSE)="","",VLOOKUP(csv!$AJ171,範囲CSV,14,FALSE)))</f>
        <v/>
      </c>
      <c r="Q171" s="139" t="str">
        <f>IF($A171="","",IF(VLOOKUP(csv!$AJ171,範囲CSV,15,FALSE)="","",VLOOKUP(csv!$AJ171,範囲CSV,15,FALSE)))</f>
        <v/>
      </c>
      <c r="R171" s="139" t="str">
        <f>IF($A171="","",IF(VLOOKUP(csv!$AJ171,範囲CSV,16,FALSE)="","",VLOOKUP(csv!$AJ171,範囲CSV,16,FALSE)))</f>
        <v/>
      </c>
      <c r="S171" s="139" t="str">
        <f>IF($A171="","",IF(VLOOKUP(csv!$AJ171,範囲CSV,17,FALSE)="","",VLOOKUP(csv!$AJ171,範囲CSV,17,FALSE)))</f>
        <v/>
      </c>
      <c r="T171" s="139" t="str">
        <f>IF($A171="","",IF(VLOOKUP(csv!$AJ171,範囲CSV,18,FALSE)="","",VLOOKUP(csv!$AJ171,範囲CSV,18,FALSE)))</f>
        <v/>
      </c>
      <c r="U171" s="139" t="str">
        <f>IF($A171="","",IF(VLOOKUP(csv!$AJ171,範囲CSV,19,FALSE)="","",VLOOKUP(csv!$AJ171,範囲CSV,19,FALSE)))</f>
        <v/>
      </c>
      <c r="V171" s="139" t="str">
        <f>IF($A171="","",IF(VLOOKUP(csv!$AJ171,範囲CSV,20,FALSE)="","",VLOOKUP(csv!$AJ171,範囲CSV,20,FALSE)))</f>
        <v/>
      </c>
      <c r="W171" s="139" t="str">
        <f>IF($A171="","",IF(VLOOKUP(csv!$AJ171,範囲CSV,21,FALSE)="","",VLOOKUP(csv!$AJ171,範囲CSV,21,FALSE)))</f>
        <v/>
      </c>
      <c r="X171" s="139" t="str">
        <f>IF($A171="","",IF(VLOOKUP(csv!$AJ171,範囲CSV,22,FALSE)="","",VLOOKUP(csv!$AJ171,範囲CSV,22,FALSE)))</f>
        <v/>
      </c>
      <c r="Y171" s="139" t="str">
        <f>IF($A171="","",IF(VLOOKUP(csv!$AJ171,範囲CSV,23,FALSE)="","",VLOOKUP(csv!$AJ171,範囲CSV,23,FALSE)))</f>
        <v/>
      </c>
      <c r="Z171" s="139" t="str">
        <f>IF($A171="","",IF(VLOOKUP(csv!$AJ171,範囲CSV,24,FALSE)="","",VLOOKUP(csv!$AJ171,範囲CSV,24,FALSE)))</f>
        <v/>
      </c>
      <c r="AA171" s="139" t="str">
        <f>IF($A171="","",IF(VLOOKUP(csv!$AJ171,範囲CSV,25,FALSE)="","",VLOOKUP(csv!$AJ171,範囲CSV,25,FALSE)))</f>
        <v/>
      </c>
      <c r="AB171" s="139" t="str">
        <f>IF($A171="","",IF(VLOOKUP(csv!$AJ171,範囲CSV,26,FALSE)="","",VLOOKUP(csv!$AJ171,範囲CSV,26,FALSE)))</f>
        <v/>
      </c>
      <c r="AC171" s="139" t="str">
        <f>IF($A171="","",IF(VLOOKUP(csv!$AJ171,範囲CSV,27,FALSE)="","",VLOOKUP(csv!$AJ171,範囲CSV,27,FALSE)))</f>
        <v/>
      </c>
      <c r="AD171" s="139" t="str">
        <f>IF($A171="","",IF(VLOOKUP(csv!$AJ171,範囲CSV,28,FALSE)="","",VLOOKUP(csv!$AJ171,範囲CSV,28,FALSE)))</f>
        <v/>
      </c>
      <c r="AE171" s="139" t="str">
        <f>IF($A171="","",IF(VLOOKUP(csv!$AJ171,範囲CSV,29,FALSE)="","",VLOOKUP(csv!$AJ171,範囲CSV,29,FALSE)))</f>
        <v/>
      </c>
      <c r="AF171" s="139" t="str">
        <f>IF($A171="","",IF(VLOOKUP(csv!$AJ171,範囲CSV,30,FALSE)="","",VLOOKUP(csv!$AJ171,範囲CSV,30,FALSE)))</f>
        <v/>
      </c>
      <c r="AG171" s="139" t="str">
        <f>IF($A171="","",IF(VLOOKUP(csv!$AJ171,範囲CSV,31,FALSE)="","",VLOOKUP(csv!$AJ171,範囲CSV,31,FALSE)))</f>
        <v/>
      </c>
      <c r="AH171" s="139" t="str">
        <f>IF($A171="","",IF(VLOOKUP(csv!$AJ171,範囲CSV,32,FALSE)="","",VLOOKUP(csv!$AJ171,範囲CSV,32,FALSE)))</f>
        <v/>
      </c>
      <c r="AI171" s="139" t="str">
        <f>IF($A171="","",IF(VLOOKUP(csv!$AJ171,範囲CSV,33,FALSE)="","",VLOOKUP(csv!$AJ171,範囲CSV,33,FALSE)))</f>
        <v/>
      </c>
      <c r="AJ171" s="139" t="str">
        <f>IF($A171="","",IF(VLOOKUP(csv!$AJ171,範囲CSV,34,FALSE)="","",VLOOKUP(csv!$AJ171,範囲CSV,34,FALSE)))</f>
        <v/>
      </c>
      <c r="AK171" s="139"/>
    </row>
    <row r="172" spans="1:37">
      <c r="A172" s="216" t="str">
        <f>IF(csv!AJ172&lt;=csv!A$401,csv!AO172,"")</f>
        <v/>
      </c>
      <c r="B172" s="216" t="str">
        <f>IF($A172="","",IF(VLOOKUP(csv!A$402,範囲CSV,2,FALSE)="","",VLOOKUP(csv!A$402,範囲CSV,2,FALSE)))</f>
        <v/>
      </c>
      <c r="C172" s="139" t="str">
        <f>IF($A172="","",IF(VLOOKUP(csv!$AJ172,範囲CSV,3,FALSE)="","",VLOOKUP(csv!$AJ172,範囲CSV,3,FALSE)))</f>
        <v/>
      </c>
      <c r="D172" s="139" t="str">
        <f>IF($A172="","",IF(VLOOKUP(csv!$AJ172,範囲CSV,4,FALSE)="","",VLOOKUP(csv!$AJ172,範囲CSV,4,FALSE)))</f>
        <v/>
      </c>
      <c r="E172" s="139" t="str">
        <f>IF($A172="","",IF(VLOOKUP(csv!$AJ172,範囲CSV,5,FALSE)="","",IF(VLOOKUP(csv!$AJ172,範囲CSV,5,FALSE)&gt;10000,"",VLOOKUP(csv!$AJ172,範囲CSV,5,FALSE))))</f>
        <v/>
      </c>
      <c r="F172" s="139" t="str">
        <f>IF($A172="","",IF(VLOOKUP(csv!$AJ172,範囲CSV,6,FALSE)="","",VLOOKUP(csv!$AJ172,範囲CSV,6,FALSE)))</f>
        <v/>
      </c>
      <c r="G172" s="139" t="str">
        <f>IF(A172="","",IF(VLOOKUP(csv!$AJ172,範囲CSV,7,FALSE)="","",VLOOKUP(csv!$AJ172,範囲CSV,7,FALSE)))</f>
        <v/>
      </c>
      <c r="H172" s="139" t="str">
        <f>IF($A172="","",IF(VLOOKUP(csv!$AJ172,範囲CSV,8,FALSE)="","",VLOOKUP(csv!$AJ172,範囲CSV,8,FALSE)))</f>
        <v/>
      </c>
      <c r="I172" s="216"/>
      <c r="J172" s="216"/>
      <c r="K172" s="139" t="str">
        <f>IF(A172="","",IF(VLOOKUP(csv!$AJ172,範囲CSV,9,FALSE)="","",VLOOKUP(csv!$AJ172,範囲CSV,9,FALSE)))</f>
        <v/>
      </c>
      <c r="L172" s="139" t="str">
        <f>IF($A172="","",IF(VLOOKUP(csv!$AJ172,範囲CSV,10,FALSE)="","",VLOOKUP(csv!$AJ172,範囲CSV,10,FALSE)))</f>
        <v/>
      </c>
      <c r="M172" s="216" t="str">
        <f t="shared" si="4"/>
        <v/>
      </c>
      <c r="N172" s="216" t="str">
        <f t="shared" si="5"/>
        <v/>
      </c>
      <c r="O172" s="139" t="str">
        <f>IF($A172="","",IF(VLOOKUP(csv!$AJ172,範囲CSV,13,FALSE)="","",VLOOKUP(csv!$AJ172,範囲CSV,13,FALSE)))</f>
        <v/>
      </c>
      <c r="P172" s="139" t="str">
        <f>IF($A172="","",IF(VLOOKUP(csv!$AJ172,範囲CSV,14,FALSE)="","",VLOOKUP(csv!$AJ172,範囲CSV,14,FALSE)))</f>
        <v/>
      </c>
      <c r="Q172" s="139" t="str">
        <f>IF($A172="","",IF(VLOOKUP(csv!$AJ172,範囲CSV,15,FALSE)="","",VLOOKUP(csv!$AJ172,範囲CSV,15,FALSE)))</f>
        <v/>
      </c>
      <c r="R172" s="139" t="str">
        <f>IF($A172="","",IF(VLOOKUP(csv!$AJ172,範囲CSV,16,FALSE)="","",VLOOKUP(csv!$AJ172,範囲CSV,16,FALSE)))</f>
        <v/>
      </c>
      <c r="S172" s="139" t="str">
        <f>IF($A172="","",IF(VLOOKUP(csv!$AJ172,範囲CSV,17,FALSE)="","",VLOOKUP(csv!$AJ172,範囲CSV,17,FALSE)))</f>
        <v/>
      </c>
      <c r="T172" s="139" t="str">
        <f>IF($A172="","",IF(VLOOKUP(csv!$AJ172,範囲CSV,18,FALSE)="","",VLOOKUP(csv!$AJ172,範囲CSV,18,FALSE)))</f>
        <v/>
      </c>
      <c r="U172" s="139" t="str">
        <f>IF($A172="","",IF(VLOOKUP(csv!$AJ172,範囲CSV,19,FALSE)="","",VLOOKUP(csv!$AJ172,範囲CSV,19,FALSE)))</f>
        <v/>
      </c>
      <c r="V172" s="139" t="str">
        <f>IF($A172="","",IF(VLOOKUP(csv!$AJ172,範囲CSV,20,FALSE)="","",VLOOKUP(csv!$AJ172,範囲CSV,20,FALSE)))</f>
        <v/>
      </c>
      <c r="W172" s="139" t="str">
        <f>IF($A172="","",IF(VLOOKUP(csv!$AJ172,範囲CSV,21,FALSE)="","",VLOOKUP(csv!$AJ172,範囲CSV,21,FALSE)))</f>
        <v/>
      </c>
      <c r="X172" s="139" t="str">
        <f>IF($A172="","",IF(VLOOKUP(csv!$AJ172,範囲CSV,22,FALSE)="","",VLOOKUP(csv!$AJ172,範囲CSV,22,FALSE)))</f>
        <v/>
      </c>
      <c r="Y172" s="139" t="str">
        <f>IF($A172="","",IF(VLOOKUP(csv!$AJ172,範囲CSV,23,FALSE)="","",VLOOKUP(csv!$AJ172,範囲CSV,23,FALSE)))</f>
        <v/>
      </c>
      <c r="Z172" s="139" t="str">
        <f>IF($A172="","",IF(VLOOKUP(csv!$AJ172,範囲CSV,24,FALSE)="","",VLOOKUP(csv!$AJ172,範囲CSV,24,FALSE)))</f>
        <v/>
      </c>
      <c r="AA172" s="139" t="str">
        <f>IF($A172="","",IF(VLOOKUP(csv!$AJ172,範囲CSV,25,FALSE)="","",VLOOKUP(csv!$AJ172,範囲CSV,25,FALSE)))</f>
        <v/>
      </c>
      <c r="AB172" s="139" t="str">
        <f>IF($A172="","",IF(VLOOKUP(csv!$AJ172,範囲CSV,26,FALSE)="","",VLOOKUP(csv!$AJ172,範囲CSV,26,FALSE)))</f>
        <v/>
      </c>
      <c r="AC172" s="139" t="str">
        <f>IF($A172="","",IF(VLOOKUP(csv!$AJ172,範囲CSV,27,FALSE)="","",VLOOKUP(csv!$AJ172,範囲CSV,27,FALSE)))</f>
        <v/>
      </c>
      <c r="AD172" s="139" t="str">
        <f>IF($A172="","",IF(VLOOKUP(csv!$AJ172,範囲CSV,28,FALSE)="","",VLOOKUP(csv!$AJ172,範囲CSV,28,FALSE)))</f>
        <v/>
      </c>
      <c r="AE172" s="139" t="str">
        <f>IF($A172="","",IF(VLOOKUP(csv!$AJ172,範囲CSV,29,FALSE)="","",VLOOKUP(csv!$AJ172,範囲CSV,29,FALSE)))</f>
        <v/>
      </c>
      <c r="AF172" s="139" t="str">
        <f>IF($A172="","",IF(VLOOKUP(csv!$AJ172,範囲CSV,30,FALSE)="","",VLOOKUP(csv!$AJ172,範囲CSV,30,FALSE)))</f>
        <v/>
      </c>
      <c r="AG172" s="139" t="str">
        <f>IF($A172="","",IF(VLOOKUP(csv!$AJ172,範囲CSV,31,FALSE)="","",VLOOKUP(csv!$AJ172,範囲CSV,31,FALSE)))</f>
        <v/>
      </c>
      <c r="AH172" s="139" t="str">
        <f>IF($A172="","",IF(VLOOKUP(csv!$AJ172,範囲CSV,32,FALSE)="","",VLOOKUP(csv!$AJ172,範囲CSV,32,FALSE)))</f>
        <v/>
      </c>
      <c r="AI172" s="139" t="str">
        <f>IF($A172="","",IF(VLOOKUP(csv!$AJ172,範囲CSV,33,FALSE)="","",VLOOKUP(csv!$AJ172,範囲CSV,33,FALSE)))</f>
        <v/>
      </c>
      <c r="AJ172" s="139" t="str">
        <f>IF($A172="","",IF(VLOOKUP(csv!$AJ172,範囲CSV,34,FALSE)="","",VLOOKUP(csv!$AJ172,範囲CSV,34,FALSE)))</f>
        <v/>
      </c>
      <c r="AK172" s="139"/>
    </row>
    <row r="173" spans="1:37">
      <c r="A173" s="216" t="str">
        <f>IF(csv!AJ173&lt;=csv!A$401,csv!AO173,"")</f>
        <v/>
      </c>
      <c r="B173" s="216" t="str">
        <f>IF($A173="","",IF(VLOOKUP(csv!A$402,範囲CSV,2,FALSE)="","",VLOOKUP(csv!A$402,範囲CSV,2,FALSE)))</f>
        <v/>
      </c>
      <c r="C173" s="139" t="str">
        <f>IF($A173="","",IF(VLOOKUP(csv!$AJ173,範囲CSV,3,FALSE)="","",VLOOKUP(csv!$AJ173,範囲CSV,3,FALSE)))</f>
        <v/>
      </c>
      <c r="D173" s="139" t="str">
        <f>IF($A173="","",IF(VLOOKUP(csv!$AJ173,範囲CSV,4,FALSE)="","",VLOOKUP(csv!$AJ173,範囲CSV,4,FALSE)))</f>
        <v/>
      </c>
      <c r="E173" s="139" t="str">
        <f>IF($A173="","",IF(VLOOKUP(csv!$AJ173,範囲CSV,5,FALSE)="","",IF(VLOOKUP(csv!$AJ173,範囲CSV,5,FALSE)&gt;10000,"",VLOOKUP(csv!$AJ173,範囲CSV,5,FALSE))))</f>
        <v/>
      </c>
      <c r="F173" s="139" t="str">
        <f>IF($A173="","",IF(VLOOKUP(csv!$AJ173,範囲CSV,6,FALSE)="","",VLOOKUP(csv!$AJ173,範囲CSV,6,FALSE)))</f>
        <v/>
      </c>
      <c r="G173" s="139" t="str">
        <f>IF(A173="","",IF(VLOOKUP(csv!$AJ173,範囲CSV,7,FALSE)="","",VLOOKUP(csv!$AJ173,範囲CSV,7,FALSE)))</f>
        <v/>
      </c>
      <c r="H173" s="139" t="str">
        <f>IF($A173="","",IF(VLOOKUP(csv!$AJ173,範囲CSV,8,FALSE)="","",VLOOKUP(csv!$AJ173,範囲CSV,8,FALSE)))</f>
        <v/>
      </c>
      <c r="I173" s="216"/>
      <c r="J173" s="216"/>
      <c r="K173" s="139" t="str">
        <f>IF(A173="","",IF(VLOOKUP(csv!$AJ173,範囲CSV,9,FALSE)="","",VLOOKUP(csv!$AJ173,範囲CSV,9,FALSE)))</f>
        <v/>
      </c>
      <c r="L173" s="139" t="str">
        <f>IF($A173="","",IF(VLOOKUP(csv!$AJ173,範囲CSV,10,FALSE)="","",VLOOKUP(csv!$AJ173,範囲CSV,10,FALSE)))</f>
        <v/>
      </c>
      <c r="M173" s="216" t="str">
        <f t="shared" si="4"/>
        <v/>
      </c>
      <c r="N173" s="216" t="str">
        <f t="shared" si="5"/>
        <v/>
      </c>
      <c r="O173" s="139" t="str">
        <f>IF($A173="","",IF(VLOOKUP(csv!$AJ173,範囲CSV,13,FALSE)="","",VLOOKUP(csv!$AJ173,範囲CSV,13,FALSE)))</f>
        <v/>
      </c>
      <c r="P173" s="139" t="str">
        <f>IF($A173="","",IF(VLOOKUP(csv!$AJ173,範囲CSV,14,FALSE)="","",VLOOKUP(csv!$AJ173,範囲CSV,14,FALSE)))</f>
        <v/>
      </c>
      <c r="Q173" s="139" t="str">
        <f>IF($A173="","",IF(VLOOKUP(csv!$AJ173,範囲CSV,15,FALSE)="","",VLOOKUP(csv!$AJ173,範囲CSV,15,FALSE)))</f>
        <v/>
      </c>
      <c r="R173" s="139" t="str">
        <f>IF($A173="","",IF(VLOOKUP(csv!$AJ173,範囲CSV,16,FALSE)="","",VLOOKUP(csv!$AJ173,範囲CSV,16,FALSE)))</f>
        <v/>
      </c>
      <c r="S173" s="139" t="str">
        <f>IF($A173="","",IF(VLOOKUP(csv!$AJ173,範囲CSV,17,FALSE)="","",VLOOKUP(csv!$AJ173,範囲CSV,17,FALSE)))</f>
        <v/>
      </c>
      <c r="T173" s="139" t="str">
        <f>IF($A173="","",IF(VLOOKUP(csv!$AJ173,範囲CSV,18,FALSE)="","",VLOOKUP(csv!$AJ173,範囲CSV,18,FALSE)))</f>
        <v/>
      </c>
      <c r="U173" s="139" t="str">
        <f>IF($A173="","",IF(VLOOKUP(csv!$AJ173,範囲CSV,19,FALSE)="","",VLOOKUP(csv!$AJ173,範囲CSV,19,FALSE)))</f>
        <v/>
      </c>
      <c r="V173" s="139" t="str">
        <f>IF($A173="","",IF(VLOOKUP(csv!$AJ173,範囲CSV,20,FALSE)="","",VLOOKUP(csv!$AJ173,範囲CSV,20,FALSE)))</f>
        <v/>
      </c>
      <c r="W173" s="139" t="str">
        <f>IF($A173="","",IF(VLOOKUP(csv!$AJ173,範囲CSV,21,FALSE)="","",VLOOKUP(csv!$AJ173,範囲CSV,21,FALSE)))</f>
        <v/>
      </c>
      <c r="X173" s="139" t="str">
        <f>IF($A173="","",IF(VLOOKUP(csv!$AJ173,範囲CSV,22,FALSE)="","",VLOOKUP(csv!$AJ173,範囲CSV,22,FALSE)))</f>
        <v/>
      </c>
      <c r="Y173" s="139" t="str">
        <f>IF($A173="","",IF(VLOOKUP(csv!$AJ173,範囲CSV,23,FALSE)="","",VLOOKUP(csv!$AJ173,範囲CSV,23,FALSE)))</f>
        <v/>
      </c>
      <c r="Z173" s="139" t="str">
        <f>IF($A173="","",IF(VLOOKUP(csv!$AJ173,範囲CSV,24,FALSE)="","",VLOOKUP(csv!$AJ173,範囲CSV,24,FALSE)))</f>
        <v/>
      </c>
      <c r="AA173" s="139" t="str">
        <f>IF($A173="","",IF(VLOOKUP(csv!$AJ173,範囲CSV,25,FALSE)="","",VLOOKUP(csv!$AJ173,範囲CSV,25,FALSE)))</f>
        <v/>
      </c>
      <c r="AB173" s="139" t="str">
        <f>IF($A173="","",IF(VLOOKUP(csv!$AJ173,範囲CSV,26,FALSE)="","",VLOOKUP(csv!$AJ173,範囲CSV,26,FALSE)))</f>
        <v/>
      </c>
      <c r="AC173" s="139" t="str">
        <f>IF($A173="","",IF(VLOOKUP(csv!$AJ173,範囲CSV,27,FALSE)="","",VLOOKUP(csv!$AJ173,範囲CSV,27,FALSE)))</f>
        <v/>
      </c>
      <c r="AD173" s="139" t="str">
        <f>IF($A173="","",IF(VLOOKUP(csv!$AJ173,範囲CSV,28,FALSE)="","",VLOOKUP(csv!$AJ173,範囲CSV,28,FALSE)))</f>
        <v/>
      </c>
      <c r="AE173" s="139" t="str">
        <f>IF($A173="","",IF(VLOOKUP(csv!$AJ173,範囲CSV,29,FALSE)="","",VLOOKUP(csv!$AJ173,範囲CSV,29,FALSE)))</f>
        <v/>
      </c>
      <c r="AF173" s="139" t="str">
        <f>IF($A173="","",IF(VLOOKUP(csv!$AJ173,範囲CSV,30,FALSE)="","",VLOOKUP(csv!$AJ173,範囲CSV,30,FALSE)))</f>
        <v/>
      </c>
      <c r="AG173" s="139" t="str">
        <f>IF($A173="","",IF(VLOOKUP(csv!$AJ173,範囲CSV,31,FALSE)="","",VLOOKUP(csv!$AJ173,範囲CSV,31,FALSE)))</f>
        <v/>
      </c>
      <c r="AH173" s="139" t="str">
        <f>IF($A173="","",IF(VLOOKUP(csv!$AJ173,範囲CSV,32,FALSE)="","",VLOOKUP(csv!$AJ173,範囲CSV,32,FALSE)))</f>
        <v/>
      </c>
      <c r="AI173" s="139" t="str">
        <f>IF($A173="","",IF(VLOOKUP(csv!$AJ173,範囲CSV,33,FALSE)="","",VLOOKUP(csv!$AJ173,範囲CSV,33,FALSE)))</f>
        <v/>
      </c>
      <c r="AJ173" s="139" t="str">
        <f>IF($A173="","",IF(VLOOKUP(csv!$AJ173,範囲CSV,34,FALSE)="","",VLOOKUP(csv!$AJ173,範囲CSV,34,FALSE)))</f>
        <v/>
      </c>
      <c r="AK173" s="139"/>
    </row>
    <row r="174" spans="1:37">
      <c r="A174" s="216" t="str">
        <f>IF(csv!AJ174&lt;=csv!A$401,csv!AO174,"")</f>
        <v/>
      </c>
      <c r="B174" s="216" t="str">
        <f>IF($A174="","",IF(VLOOKUP(csv!A$402,範囲CSV,2,FALSE)="","",VLOOKUP(csv!A$402,範囲CSV,2,FALSE)))</f>
        <v/>
      </c>
      <c r="C174" s="139" t="str">
        <f>IF($A174="","",IF(VLOOKUP(csv!$AJ174,範囲CSV,3,FALSE)="","",VLOOKUP(csv!$AJ174,範囲CSV,3,FALSE)))</f>
        <v/>
      </c>
      <c r="D174" s="139" t="str">
        <f>IF($A174="","",IF(VLOOKUP(csv!$AJ174,範囲CSV,4,FALSE)="","",VLOOKUP(csv!$AJ174,範囲CSV,4,FALSE)))</f>
        <v/>
      </c>
      <c r="E174" s="139" t="str">
        <f>IF($A174="","",IF(VLOOKUP(csv!$AJ174,範囲CSV,5,FALSE)="","",IF(VLOOKUP(csv!$AJ174,範囲CSV,5,FALSE)&gt;10000,"",VLOOKUP(csv!$AJ174,範囲CSV,5,FALSE))))</f>
        <v/>
      </c>
      <c r="F174" s="139" t="str">
        <f>IF($A174="","",IF(VLOOKUP(csv!$AJ174,範囲CSV,6,FALSE)="","",VLOOKUP(csv!$AJ174,範囲CSV,6,FALSE)))</f>
        <v/>
      </c>
      <c r="G174" s="139" t="str">
        <f>IF(A174="","",IF(VLOOKUP(csv!$AJ174,範囲CSV,7,FALSE)="","",VLOOKUP(csv!$AJ174,範囲CSV,7,FALSE)))</f>
        <v/>
      </c>
      <c r="H174" s="139" t="str">
        <f>IF($A174="","",IF(VLOOKUP(csv!$AJ174,範囲CSV,8,FALSE)="","",VLOOKUP(csv!$AJ174,範囲CSV,8,FALSE)))</f>
        <v/>
      </c>
      <c r="I174" s="216"/>
      <c r="J174" s="216"/>
      <c r="K174" s="139" t="str">
        <f>IF(A174="","",IF(VLOOKUP(csv!$AJ174,範囲CSV,9,FALSE)="","",VLOOKUP(csv!$AJ174,範囲CSV,9,FALSE)))</f>
        <v/>
      </c>
      <c r="L174" s="139" t="str">
        <f>IF($A174="","",IF(VLOOKUP(csv!$AJ174,範囲CSV,10,FALSE)="","",VLOOKUP(csv!$AJ174,範囲CSV,10,FALSE)))</f>
        <v/>
      </c>
      <c r="M174" s="216" t="str">
        <f t="shared" si="4"/>
        <v/>
      </c>
      <c r="N174" s="216" t="str">
        <f t="shared" si="5"/>
        <v/>
      </c>
      <c r="O174" s="139" t="str">
        <f>IF($A174="","",IF(VLOOKUP(csv!$AJ174,範囲CSV,13,FALSE)="","",VLOOKUP(csv!$AJ174,範囲CSV,13,FALSE)))</f>
        <v/>
      </c>
      <c r="P174" s="139" t="str">
        <f>IF($A174="","",IF(VLOOKUP(csv!$AJ174,範囲CSV,14,FALSE)="","",VLOOKUP(csv!$AJ174,範囲CSV,14,FALSE)))</f>
        <v/>
      </c>
      <c r="Q174" s="139" t="str">
        <f>IF($A174="","",IF(VLOOKUP(csv!$AJ174,範囲CSV,15,FALSE)="","",VLOOKUP(csv!$AJ174,範囲CSV,15,FALSE)))</f>
        <v/>
      </c>
      <c r="R174" s="139" t="str">
        <f>IF($A174="","",IF(VLOOKUP(csv!$AJ174,範囲CSV,16,FALSE)="","",VLOOKUP(csv!$AJ174,範囲CSV,16,FALSE)))</f>
        <v/>
      </c>
      <c r="S174" s="139" t="str">
        <f>IF($A174="","",IF(VLOOKUP(csv!$AJ174,範囲CSV,17,FALSE)="","",VLOOKUP(csv!$AJ174,範囲CSV,17,FALSE)))</f>
        <v/>
      </c>
      <c r="T174" s="139" t="str">
        <f>IF($A174="","",IF(VLOOKUP(csv!$AJ174,範囲CSV,18,FALSE)="","",VLOOKUP(csv!$AJ174,範囲CSV,18,FALSE)))</f>
        <v/>
      </c>
      <c r="U174" s="139" t="str">
        <f>IF($A174="","",IF(VLOOKUP(csv!$AJ174,範囲CSV,19,FALSE)="","",VLOOKUP(csv!$AJ174,範囲CSV,19,FALSE)))</f>
        <v/>
      </c>
      <c r="V174" s="139" t="str">
        <f>IF($A174="","",IF(VLOOKUP(csv!$AJ174,範囲CSV,20,FALSE)="","",VLOOKUP(csv!$AJ174,範囲CSV,20,FALSE)))</f>
        <v/>
      </c>
      <c r="W174" s="139" t="str">
        <f>IF($A174="","",IF(VLOOKUP(csv!$AJ174,範囲CSV,21,FALSE)="","",VLOOKUP(csv!$AJ174,範囲CSV,21,FALSE)))</f>
        <v/>
      </c>
      <c r="X174" s="139" t="str">
        <f>IF($A174="","",IF(VLOOKUP(csv!$AJ174,範囲CSV,22,FALSE)="","",VLOOKUP(csv!$AJ174,範囲CSV,22,FALSE)))</f>
        <v/>
      </c>
      <c r="Y174" s="139" t="str">
        <f>IF($A174="","",IF(VLOOKUP(csv!$AJ174,範囲CSV,23,FALSE)="","",VLOOKUP(csv!$AJ174,範囲CSV,23,FALSE)))</f>
        <v/>
      </c>
      <c r="Z174" s="139" t="str">
        <f>IF($A174="","",IF(VLOOKUP(csv!$AJ174,範囲CSV,24,FALSE)="","",VLOOKUP(csv!$AJ174,範囲CSV,24,FALSE)))</f>
        <v/>
      </c>
      <c r="AA174" s="139" t="str">
        <f>IF($A174="","",IF(VLOOKUP(csv!$AJ174,範囲CSV,25,FALSE)="","",VLOOKUP(csv!$AJ174,範囲CSV,25,FALSE)))</f>
        <v/>
      </c>
      <c r="AB174" s="139" t="str">
        <f>IF($A174="","",IF(VLOOKUP(csv!$AJ174,範囲CSV,26,FALSE)="","",VLOOKUP(csv!$AJ174,範囲CSV,26,FALSE)))</f>
        <v/>
      </c>
      <c r="AC174" s="139" t="str">
        <f>IF($A174="","",IF(VLOOKUP(csv!$AJ174,範囲CSV,27,FALSE)="","",VLOOKUP(csv!$AJ174,範囲CSV,27,FALSE)))</f>
        <v/>
      </c>
      <c r="AD174" s="139" t="str">
        <f>IF($A174="","",IF(VLOOKUP(csv!$AJ174,範囲CSV,28,FALSE)="","",VLOOKUP(csv!$AJ174,範囲CSV,28,FALSE)))</f>
        <v/>
      </c>
      <c r="AE174" s="139" t="str">
        <f>IF($A174="","",IF(VLOOKUP(csv!$AJ174,範囲CSV,29,FALSE)="","",VLOOKUP(csv!$AJ174,範囲CSV,29,FALSE)))</f>
        <v/>
      </c>
      <c r="AF174" s="139" t="str">
        <f>IF($A174="","",IF(VLOOKUP(csv!$AJ174,範囲CSV,30,FALSE)="","",VLOOKUP(csv!$AJ174,範囲CSV,30,FALSE)))</f>
        <v/>
      </c>
      <c r="AG174" s="139" t="str">
        <f>IF($A174="","",IF(VLOOKUP(csv!$AJ174,範囲CSV,31,FALSE)="","",VLOOKUP(csv!$AJ174,範囲CSV,31,FALSE)))</f>
        <v/>
      </c>
      <c r="AH174" s="139" t="str">
        <f>IF($A174="","",IF(VLOOKUP(csv!$AJ174,範囲CSV,32,FALSE)="","",VLOOKUP(csv!$AJ174,範囲CSV,32,FALSE)))</f>
        <v/>
      </c>
      <c r="AI174" s="139" t="str">
        <f>IF($A174="","",IF(VLOOKUP(csv!$AJ174,範囲CSV,33,FALSE)="","",VLOOKUP(csv!$AJ174,範囲CSV,33,FALSE)))</f>
        <v/>
      </c>
      <c r="AJ174" s="139" t="str">
        <f>IF($A174="","",IF(VLOOKUP(csv!$AJ174,範囲CSV,34,FALSE)="","",VLOOKUP(csv!$AJ174,範囲CSV,34,FALSE)))</f>
        <v/>
      </c>
      <c r="AK174" s="139"/>
    </row>
    <row r="175" spans="1:37">
      <c r="A175" s="216" t="str">
        <f>IF(csv!AJ175&lt;=csv!A$401,csv!AO175,"")</f>
        <v/>
      </c>
      <c r="B175" s="216" t="str">
        <f>IF($A175="","",IF(VLOOKUP(csv!A$402,範囲CSV,2,FALSE)="","",VLOOKUP(csv!A$402,範囲CSV,2,FALSE)))</f>
        <v/>
      </c>
      <c r="C175" s="139" t="str">
        <f>IF($A175="","",IF(VLOOKUP(csv!$AJ175,範囲CSV,3,FALSE)="","",VLOOKUP(csv!$AJ175,範囲CSV,3,FALSE)))</f>
        <v/>
      </c>
      <c r="D175" s="139" t="str">
        <f>IF($A175="","",IF(VLOOKUP(csv!$AJ175,範囲CSV,4,FALSE)="","",VLOOKUP(csv!$AJ175,範囲CSV,4,FALSE)))</f>
        <v/>
      </c>
      <c r="E175" s="139" t="str">
        <f>IF($A175="","",IF(VLOOKUP(csv!$AJ175,範囲CSV,5,FALSE)="","",IF(VLOOKUP(csv!$AJ175,範囲CSV,5,FALSE)&gt;10000,"",VLOOKUP(csv!$AJ175,範囲CSV,5,FALSE))))</f>
        <v/>
      </c>
      <c r="F175" s="139" t="str">
        <f>IF($A175="","",IF(VLOOKUP(csv!$AJ175,範囲CSV,6,FALSE)="","",VLOOKUP(csv!$AJ175,範囲CSV,6,FALSE)))</f>
        <v/>
      </c>
      <c r="G175" s="139" t="str">
        <f>IF(A175="","",IF(VLOOKUP(csv!$AJ175,範囲CSV,7,FALSE)="","",VLOOKUP(csv!$AJ175,範囲CSV,7,FALSE)))</f>
        <v/>
      </c>
      <c r="H175" s="139" t="str">
        <f>IF($A175="","",IF(VLOOKUP(csv!$AJ175,範囲CSV,8,FALSE)="","",VLOOKUP(csv!$AJ175,範囲CSV,8,FALSE)))</f>
        <v/>
      </c>
      <c r="I175" s="216"/>
      <c r="J175" s="216"/>
      <c r="K175" s="139" t="str">
        <f>IF(A175="","",IF(VLOOKUP(csv!$AJ175,範囲CSV,9,FALSE)="","",VLOOKUP(csv!$AJ175,範囲CSV,9,FALSE)))</f>
        <v/>
      </c>
      <c r="L175" s="139" t="str">
        <f>IF($A175="","",IF(VLOOKUP(csv!$AJ175,範囲CSV,10,FALSE)="","",VLOOKUP(csv!$AJ175,範囲CSV,10,FALSE)))</f>
        <v/>
      </c>
      <c r="M175" s="216" t="str">
        <f t="shared" si="4"/>
        <v/>
      </c>
      <c r="N175" s="216" t="str">
        <f t="shared" si="5"/>
        <v/>
      </c>
      <c r="O175" s="139" t="str">
        <f>IF($A175="","",IF(VLOOKUP(csv!$AJ175,範囲CSV,13,FALSE)="","",VLOOKUP(csv!$AJ175,範囲CSV,13,FALSE)))</f>
        <v/>
      </c>
      <c r="P175" s="139" t="str">
        <f>IF($A175="","",IF(VLOOKUP(csv!$AJ175,範囲CSV,14,FALSE)="","",VLOOKUP(csv!$AJ175,範囲CSV,14,FALSE)))</f>
        <v/>
      </c>
      <c r="Q175" s="139" t="str">
        <f>IF($A175="","",IF(VLOOKUP(csv!$AJ175,範囲CSV,15,FALSE)="","",VLOOKUP(csv!$AJ175,範囲CSV,15,FALSE)))</f>
        <v/>
      </c>
      <c r="R175" s="139" t="str">
        <f>IF($A175="","",IF(VLOOKUP(csv!$AJ175,範囲CSV,16,FALSE)="","",VLOOKUP(csv!$AJ175,範囲CSV,16,FALSE)))</f>
        <v/>
      </c>
      <c r="S175" s="139" t="str">
        <f>IF($A175="","",IF(VLOOKUP(csv!$AJ175,範囲CSV,17,FALSE)="","",VLOOKUP(csv!$AJ175,範囲CSV,17,FALSE)))</f>
        <v/>
      </c>
      <c r="T175" s="139" t="str">
        <f>IF($A175="","",IF(VLOOKUP(csv!$AJ175,範囲CSV,18,FALSE)="","",VLOOKUP(csv!$AJ175,範囲CSV,18,FALSE)))</f>
        <v/>
      </c>
      <c r="U175" s="139" t="str">
        <f>IF($A175="","",IF(VLOOKUP(csv!$AJ175,範囲CSV,19,FALSE)="","",VLOOKUP(csv!$AJ175,範囲CSV,19,FALSE)))</f>
        <v/>
      </c>
      <c r="V175" s="139" t="str">
        <f>IF($A175="","",IF(VLOOKUP(csv!$AJ175,範囲CSV,20,FALSE)="","",VLOOKUP(csv!$AJ175,範囲CSV,20,FALSE)))</f>
        <v/>
      </c>
      <c r="W175" s="139" t="str">
        <f>IF($A175="","",IF(VLOOKUP(csv!$AJ175,範囲CSV,21,FALSE)="","",VLOOKUP(csv!$AJ175,範囲CSV,21,FALSE)))</f>
        <v/>
      </c>
      <c r="X175" s="139" t="str">
        <f>IF($A175="","",IF(VLOOKUP(csv!$AJ175,範囲CSV,22,FALSE)="","",VLOOKUP(csv!$AJ175,範囲CSV,22,FALSE)))</f>
        <v/>
      </c>
      <c r="Y175" s="139" t="str">
        <f>IF($A175="","",IF(VLOOKUP(csv!$AJ175,範囲CSV,23,FALSE)="","",VLOOKUP(csv!$AJ175,範囲CSV,23,FALSE)))</f>
        <v/>
      </c>
      <c r="Z175" s="139" t="str">
        <f>IF($A175="","",IF(VLOOKUP(csv!$AJ175,範囲CSV,24,FALSE)="","",VLOOKUP(csv!$AJ175,範囲CSV,24,FALSE)))</f>
        <v/>
      </c>
      <c r="AA175" s="139" t="str">
        <f>IF($A175="","",IF(VLOOKUP(csv!$AJ175,範囲CSV,25,FALSE)="","",VLOOKUP(csv!$AJ175,範囲CSV,25,FALSE)))</f>
        <v/>
      </c>
      <c r="AB175" s="139" t="str">
        <f>IF($A175="","",IF(VLOOKUP(csv!$AJ175,範囲CSV,26,FALSE)="","",VLOOKUP(csv!$AJ175,範囲CSV,26,FALSE)))</f>
        <v/>
      </c>
      <c r="AC175" s="139" t="str">
        <f>IF($A175="","",IF(VLOOKUP(csv!$AJ175,範囲CSV,27,FALSE)="","",VLOOKUP(csv!$AJ175,範囲CSV,27,FALSE)))</f>
        <v/>
      </c>
      <c r="AD175" s="139" t="str">
        <f>IF($A175="","",IF(VLOOKUP(csv!$AJ175,範囲CSV,28,FALSE)="","",VLOOKUP(csv!$AJ175,範囲CSV,28,FALSE)))</f>
        <v/>
      </c>
      <c r="AE175" s="139" t="str">
        <f>IF($A175="","",IF(VLOOKUP(csv!$AJ175,範囲CSV,29,FALSE)="","",VLOOKUP(csv!$AJ175,範囲CSV,29,FALSE)))</f>
        <v/>
      </c>
      <c r="AF175" s="139" t="str">
        <f>IF($A175="","",IF(VLOOKUP(csv!$AJ175,範囲CSV,30,FALSE)="","",VLOOKUP(csv!$AJ175,範囲CSV,30,FALSE)))</f>
        <v/>
      </c>
      <c r="AG175" s="139" t="str">
        <f>IF($A175="","",IF(VLOOKUP(csv!$AJ175,範囲CSV,31,FALSE)="","",VLOOKUP(csv!$AJ175,範囲CSV,31,FALSE)))</f>
        <v/>
      </c>
      <c r="AH175" s="139" t="str">
        <f>IF($A175="","",IF(VLOOKUP(csv!$AJ175,範囲CSV,32,FALSE)="","",VLOOKUP(csv!$AJ175,範囲CSV,32,FALSE)))</f>
        <v/>
      </c>
      <c r="AI175" s="139" t="str">
        <f>IF($A175="","",IF(VLOOKUP(csv!$AJ175,範囲CSV,33,FALSE)="","",VLOOKUP(csv!$AJ175,範囲CSV,33,FALSE)))</f>
        <v/>
      </c>
      <c r="AJ175" s="139" t="str">
        <f>IF($A175="","",IF(VLOOKUP(csv!$AJ175,範囲CSV,34,FALSE)="","",VLOOKUP(csv!$AJ175,範囲CSV,34,FALSE)))</f>
        <v/>
      </c>
      <c r="AK175" s="139"/>
    </row>
    <row r="176" spans="1:37">
      <c r="A176" s="216" t="str">
        <f>IF(csv!AJ176&lt;=csv!A$401,csv!AO176,"")</f>
        <v/>
      </c>
      <c r="B176" s="216" t="str">
        <f>IF($A176="","",IF(VLOOKUP(csv!A$402,範囲CSV,2,FALSE)="","",VLOOKUP(csv!A$402,範囲CSV,2,FALSE)))</f>
        <v/>
      </c>
      <c r="C176" s="139" t="str">
        <f>IF($A176="","",IF(VLOOKUP(csv!$AJ176,範囲CSV,3,FALSE)="","",VLOOKUP(csv!$AJ176,範囲CSV,3,FALSE)))</f>
        <v/>
      </c>
      <c r="D176" s="139" t="str">
        <f>IF($A176="","",IF(VLOOKUP(csv!$AJ176,範囲CSV,4,FALSE)="","",VLOOKUP(csv!$AJ176,範囲CSV,4,FALSE)))</f>
        <v/>
      </c>
      <c r="E176" s="139" t="str">
        <f>IF($A176="","",IF(VLOOKUP(csv!$AJ176,範囲CSV,5,FALSE)="","",IF(VLOOKUP(csv!$AJ176,範囲CSV,5,FALSE)&gt;10000,"",VLOOKUP(csv!$AJ176,範囲CSV,5,FALSE))))</f>
        <v/>
      </c>
      <c r="F176" s="139" t="str">
        <f>IF($A176="","",IF(VLOOKUP(csv!$AJ176,範囲CSV,6,FALSE)="","",VLOOKUP(csv!$AJ176,範囲CSV,6,FALSE)))</f>
        <v/>
      </c>
      <c r="G176" s="139" t="str">
        <f>IF(A176="","",IF(VLOOKUP(csv!$AJ176,範囲CSV,7,FALSE)="","",VLOOKUP(csv!$AJ176,範囲CSV,7,FALSE)))</f>
        <v/>
      </c>
      <c r="H176" s="139" t="str">
        <f>IF($A176="","",IF(VLOOKUP(csv!$AJ176,範囲CSV,8,FALSE)="","",VLOOKUP(csv!$AJ176,範囲CSV,8,FALSE)))</f>
        <v/>
      </c>
      <c r="I176" s="216"/>
      <c r="J176" s="216"/>
      <c r="K176" s="139" t="str">
        <f>IF(A176="","",IF(VLOOKUP(csv!$AJ176,範囲CSV,9,FALSE)="","",VLOOKUP(csv!$AJ176,範囲CSV,9,FALSE)))</f>
        <v/>
      </c>
      <c r="L176" s="139" t="str">
        <f>IF($A176="","",IF(VLOOKUP(csv!$AJ176,範囲CSV,10,FALSE)="","",VLOOKUP(csv!$AJ176,範囲CSV,10,FALSE)))</f>
        <v/>
      </c>
      <c r="M176" s="216" t="str">
        <f t="shared" si="4"/>
        <v/>
      </c>
      <c r="N176" s="216" t="str">
        <f t="shared" si="5"/>
        <v/>
      </c>
      <c r="O176" s="139" t="str">
        <f>IF($A176="","",IF(VLOOKUP(csv!$AJ176,範囲CSV,13,FALSE)="","",VLOOKUP(csv!$AJ176,範囲CSV,13,FALSE)))</f>
        <v/>
      </c>
      <c r="P176" s="139" t="str">
        <f>IF($A176="","",IF(VLOOKUP(csv!$AJ176,範囲CSV,14,FALSE)="","",VLOOKUP(csv!$AJ176,範囲CSV,14,FALSE)))</f>
        <v/>
      </c>
      <c r="Q176" s="139" t="str">
        <f>IF($A176="","",IF(VLOOKUP(csv!$AJ176,範囲CSV,15,FALSE)="","",VLOOKUP(csv!$AJ176,範囲CSV,15,FALSE)))</f>
        <v/>
      </c>
      <c r="R176" s="139" t="str">
        <f>IF($A176="","",IF(VLOOKUP(csv!$AJ176,範囲CSV,16,FALSE)="","",VLOOKUP(csv!$AJ176,範囲CSV,16,FALSE)))</f>
        <v/>
      </c>
      <c r="S176" s="139" t="str">
        <f>IF($A176="","",IF(VLOOKUP(csv!$AJ176,範囲CSV,17,FALSE)="","",VLOOKUP(csv!$AJ176,範囲CSV,17,FALSE)))</f>
        <v/>
      </c>
      <c r="T176" s="139" t="str">
        <f>IF($A176="","",IF(VLOOKUP(csv!$AJ176,範囲CSV,18,FALSE)="","",VLOOKUP(csv!$AJ176,範囲CSV,18,FALSE)))</f>
        <v/>
      </c>
      <c r="U176" s="139" t="str">
        <f>IF($A176="","",IF(VLOOKUP(csv!$AJ176,範囲CSV,19,FALSE)="","",VLOOKUP(csv!$AJ176,範囲CSV,19,FALSE)))</f>
        <v/>
      </c>
      <c r="V176" s="139" t="str">
        <f>IF($A176="","",IF(VLOOKUP(csv!$AJ176,範囲CSV,20,FALSE)="","",VLOOKUP(csv!$AJ176,範囲CSV,20,FALSE)))</f>
        <v/>
      </c>
      <c r="W176" s="139" t="str">
        <f>IF($A176="","",IF(VLOOKUP(csv!$AJ176,範囲CSV,21,FALSE)="","",VLOOKUP(csv!$AJ176,範囲CSV,21,FALSE)))</f>
        <v/>
      </c>
      <c r="X176" s="139" t="str">
        <f>IF($A176="","",IF(VLOOKUP(csv!$AJ176,範囲CSV,22,FALSE)="","",VLOOKUP(csv!$AJ176,範囲CSV,22,FALSE)))</f>
        <v/>
      </c>
      <c r="Y176" s="139" t="str">
        <f>IF($A176="","",IF(VLOOKUP(csv!$AJ176,範囲CSV,23,FALSE)="","",VLOOKUP(csv!$AJ176,範囲CSV,23,FALSE)))</f>
        <v/>
      </c>
      <c r="Z176" s="139" t="str">
        <f>IF($A176="","",IF(VLOOKUP(csv!$AJ176,範囲CSV,24,FALSE)="","",VLOOKUP(csv!$AJ176,範囲CSV,24,FALSE)))</f>
        <v/>
      </c>
      <c r="AA176" s="139" t="str">
        <f>IF($A176="","",IF(VLOOKUP(csv!$AJ176,範囲CSV,25,FALSE)="","",VLOOKUP(csv!$AJ176,範囲CSV,25,FALSE)))</f>
        <v/>
      </c>
      <c r="AB176" s="139" t="str">
        <f>IF($A176="","",IF(VLOOKUP(csv!$AJ176,範囲CSV,26,FALSE)="","",VLOOKUP(csv!$AJ176,範囲CSV,26,FALSE)))</f>
        <v/>
      </c>
      <c r="AC176" s="139" t="str">
        <f>IF($A176="","",IF(VLOOKUP(csv!$AJ176,範囲CSV,27,FALSE)="","",VLOOKUP(csv!$AJ176,範囲CSV,27,FALSE)))</f>
        <v/>
      </c>
      <c r="AD176" s="139" t="str">
        <f>IF($A176="","",IF(VLOOKUP(csv!$AJ176,範囲CSV,28,FALSE)="","",VLOOKUP(csv!$AJ176,範囲CSV,28,FALSE)))</f>
        <v/>
      </c>
      <c r="AE176" s="139" t="str">
        <f>IF($A176="","",IF(VLOOKUP(csv!$AJ176,範囲CSV,29,FALSE)="","",VLOOKUP(csv!$AJ176,範囲CSV,29,FALSE)))</f>
        <v/>
      </c>
      <c r="AF176" s="139" t="str">
        <f>IF($A176="","",IF(VLOOKUP(csv!$AJ176,範囲CSV,30,FALSE)="","",VLOOKUP(csv!$AJ176,範囲CSV,30,FALSE)))</f>
        <v/>
      </c>
      <c r="AG176" s="139" t="str">
        <f>IF($A176="","",IF(VLOOKUP(csv!$AJ176,範囲CSV,31,FALSE)="","",VLOOKUP(csv!$AJ176,範囲CSV,31,FALSE)))</f>
        <v/>
      </c>
      <c r="AH176" s="139" t="str">
        <f>IF($A176="","",IF(VLOOKUP(csv!$AJ176,範囲CSV,32,FALSE)="","",VLOOKUP(csv!$AJ176,範囲CSV,32,FALSE)))</f>
        <v/>
      </c>
      <c r="AI176" s="139" t="str">
        <f>IF($A176="","",IF(VLOOKUP(csv!$AJ176,範囲CSV,33,FALSE)="","",VLOOKUP(csv!$AJ176,範囲CSV,33,FALSE)))</f>
        <v/>
      </c>
      <c r="AJ176" s="139" t="str">
        <f>IF($A176="","",IF(VLOOKUP(csv!$AJ176,範囲CSV,34,FALSE)="","",VLOOKUP(csv!$AJ176,範囲CSV,34,FALSE)))</f>
        <v/>
      </c>
      <c r="AK176" s="139"/>
    </row>
    <row r="177" spans="1:37">
      <c r="A177" s="216" t="str">
        <f>IF(csv!AJ177&lt;=csv!A$401,csv!AO177,"")</f>
        <v/>
      </c>
      <c r="B177" s="216" t="str">
        <f>IF($A177="","",IF(VLOOKUP(csv!A$402,範囲CSV,2,FALSE)="","",VLOOKUP(csv!A$402,範囲CSV,2,FALSE)))</f>
        <v/>
      </c>
      <c r="C177" s="139" t="str">
        <f>IF($A177="","",IF(VLOOKUP(csv!$AJ177,範囲CSV,3,FALSE)="","",VLOOKUP(csv!$AJ177,範囲CSV,3,FALSE)))</f>
        <v/>
      </c>
      <c r="D177" s="139" t="str">
        <f>IF($A177="","",IF(VLOOKUP(csv!$AJ177,範囲CSV,4,FALSE)="","",VLOOKUP(csv!$AJ177,範囲CSV,4,FALSE)))</f>
        <v/>
      </c>
      <c r="E177" s="139" t="str">
        <f>IF($A177="","",IF(VLOOKUP(csv!$AJ177,範囲CSV,5,FALSE)="","",IF(VLOOKUP(csv!$AJ177,範囲CSV,5,FALSE)&gt;10000,"",VLOOKUP(csv!$AJ177,範囲CSV,5,FALSE))))</f>
        <v/>
      </c>
      <c r="F177" s="139" t="str">
        <f>IF($A177="","",IF(VLOOKUP(csv!$AJ177,範囲CSV,6,FALSE)="","",VLOOKUP(csv!$AJ177,範囲CSV,6,FALSE)))</f>
        <v/>
      </c>
      <c r="G177" s="139" t="str">
        <f>IF(A177="","",IF(VLOOKUP(csv!$AJ177,範囲CSV,7,FALSE)="","",VLOOKUP(csv!$AJ177,範囲CSV,7,FALSE)))</f>
        <v/>
      </c>
      <c r="H177" s="139" t="str">
        <f>IF($A177="","",IF(VLOOKUP(csv!$AJ177,範囲CSV,8,FALSE)="","",VLOOKUP(csv!$AJ177,範囲CSV,8,FALSE)))</f>
        <v/>
      </c>
      <c r="I177" s="216"/>
      <c r="J177" s="216"/>
      <c r="K177" s="139" t="str">
        <f>IF(A177="","",IF(VLOOKUP(csv!$AJ177,範囲CSV,9,FALSE)="","",VLOOKUP(csv!$AJ177,範囲CSV,9,FALSE)))</f>
        <v/>
      </c>
      <c r="L177" s="139" t="str">
        <f>IF($A177="","",IF(VLOOKUP(csv!$AJ177,範囲CSV,10,FALSE)="","",VLOOKUP(csv!$AJ177,範囲CSV,10,FALSE)))</f>
        <v/>
      </c>
      <c r="M177" s="216" t="str">
        <f t="shared" si="4"/>
        <v/>
      </c>
      <c r="N177" s="216" t="str">
        <f t="shared" si="5"/>
        <v/>
      </c>
      <c r="O177" s="139" t="str">
        <f>IF($A177="","",IF(VLOOKUP(csv!$AJ177,範囲CSV,13,FALSE)="","",VLOOKUP(csv!$AJ177,範囲CSV,13,FALSE)))</f>
        <v/>
      </c>
      <c r="P177" s="139" t="str">
        <f>IF($A177="","",IF(VLOOKUP(csv!$AJ177,範囲CSV,14,FALSE)="","",VLOOKUP(csv!$AJ177,範囲CSV,14,FALSE)))</f>
        <v/>
      </c>
      <c r="Q177" s="139" t="str">
        <f>IF($A177="","",IF(VLOOKUP(csv!$AJ177,範囲CSV,15,FALSE)="","",VLOOKUP(csv!$AJ177,範囲CSV,15,FALSE)))</f>
        <v/>
      </c>
      <c r="R177" s="139" t="str">
        <f>IF($A177="","",IF(VLOOKUP(csv!$AJ177,範囲CSV,16,FALSE)="","",VLOOKUP(csv!$AJ177,範囲CSV,16,FALSE)))</f>
        <v/>
      </c>
      <c r="S177" s="139" t="str">
        <f>IF($A177="","",IF(VLOOKUP(csv!$AJ177,範囲CSV,17,FALSE)="","",VLOOKUP(csv!$AJ177,範囲CSV,17,FALSE)))</f>
        <v/>
      </c>
      <c r="T177" s="139" t="str">
        <f>IF($A177="","",IF(VLOOKUP(csv!$AJ177,範囲CSV,18,FALSE)="","",VLOOKUP(csv!$AJ177,範囲CSV,18,FALSE)))</f>
        <v/>
      </c>
      <c r="U177" s="139" t="str">
        <f>IF($A177="","",IF(VLOOKUP(csv!$AJ177,範囲CSV,19,FALSE)="","",VLOOKUP(csv!$AJ177,範囲CSV,19,FALSE)))</f>
        <v/>
      </c>
      <c r="V177" s="139" t="str">
        <f>IF($A177="","",IF(VLOOKUP(csv!$AJ177,範囲CSV,20,FALSE)="","",VLOOKUP(csv!$AJ177,範囲CSV,20,FALSE)))</f>
        <v/>
      </c>
      <c r="W177" s="139" t="str">
        <f>IF($A177="","",IF(VLOOKUP(csv!$AJ177,範囲CSV,21,FALSE)="","",VLOOKUP(csv!$AJ177,範囲CSV,21,FALSE)))</f>
        <v/>
      </c>
      <c r="X177" s="139" t="str">
        <f>IF($A177="","",IF(VLOOKUP(csv!$AJ177,範囲CSV,22,FALSE)="","",VLOOKUP(csv!$AJ177,範囲CSV,22,FALSE)))</f>
        <v/>
      </c>
      <c r="Y177" s="139" t="str">
        <f>IF($A177="","",IF(VLOOKUP(csv!$AJ177,範囲CSV,23,FALSE)="","",VLOOKUP(csv!$AJ177,範囲CSV,23,FALSE)))</f>
        <v/>
      </c>
      <c r="Z177" s="139" t="str">
        <f>IF($A177="","",IF(VLOOKUP(csv!$AJ177,範囲CSV,24,FALSE)="","",VLOOKUP(csv!$AJ177,範囲CSV,24,FALSE)))</f>
        <v/>
      </c>
      <c r="AA177" s="139" t="str">
        <f>IF($A177="","",IF(VLOOKUP(csv!$AJ177,範囲CSV,25,FALSE)="","",VLOOKUP(csv!$AJ177,範囲CSV,25,FALSE)))</f>
        <v/>
      </c>
      <c r="AB177" s="139" t="str">
        <f>IF($A177="","",IF(VLOOKUP(csv!$AJ177,範囲CSV,26,FALSE)="","",VLOOKUP(csv!$AJ177,範囲CSV,26,FALSE)))</f>
        <v/>
      </c>
      <c r="AC177" s="139" t="str">
        <f>IF($A177="","",IF(VLOOKUP(csv!$AJ177,範囲CSV,27,FALSE)="","",VLOOKUP(csv!$AJ177,範囲CSV,27,FALSE)))</f>
        <v/>
      </c>
      <c r="AD177" s="139" t="str">
        <f>IF($A177="","",IF(VLOOKUP(csv!$AJ177,範囲CSV,28,FALSE)="","",VLOOKUP(csv!$AJ177,範囲CSV,28,FALSE)))</f>
        <v/>
      </c>
      <c r="AE177" s="139" t="str">
        <f>IF($A177="","",IF(VLOOKUP(csv!$AJ177,範囲CSV,29,FALSE)="","",VLOOKUP(csv!$AJ177,範囲CSV,29,FALSE)))</f>
        <v/>
      </c>
      <c r="AF177" s="139" t="str">
        <f>IF($A177="","",IF(VLOOKUP(csv!$AJ177,範囲CSV,30,FALSE)="","",VLOOKUP(csv!$AJ177,範囲CSV,30,FALSE)))</f>
        <v/>
      </c>
      <c r="AG177" s="139" t="str">
        <f>IF($A177="","",IF(VLOOKUP(csv!$AJ177,範囲CSV,31,FALSE)="","",VLOOKUP(csv!$AJ177,範囲CSV,31,FALSE)))</f>
        <v/>
      </c>
      <c r="AH177" s="139" t="str">
        <f>IF($A177="","",IF(VLOOKUP(csv!$AJ177,範囲CSV,32,FALSE)="","",VLOOKUP(csv!$AJ177,範囲CSV,32,FALSE)))</f>
        <v/>
      </c>
      <c r="AI177" s="139" t="str">
        <f>IF($A177="","",IF(VLOOKUP(csv!$AJ177,範囲CSV,33,FALSE)="","",VLOOKUP(csv!$AJ177,範囲CSV,33,FALSE)))</f>
        <v/>
      </c>
      <c r="AJ177" s="139" t="str">
        <f>IF($A177="","",IF(VLOOKUP(csv!$AJ177,範囲CSV,34,FALSE)="","",VLOOKUP(csv!$AJ177,範囲CSV,34,FALSE)))</f>
        <v/>
      </c>
      <c r="AK177" s="139"/>
    </row>
    <row r="178" spans="1:37">
      <c r="A178" s="216" t="str">
        <f>IF(csv!AJ178&lt;=csv!A$401,csv!AO178,"")</f>
        <v/>
      </c>
      <c r="B178" s="216" t="str">
        <f>IF($A178="","",IF(VLOOKUP(csv!A$402,範囲CSV,2,FALSE)="","",VLOOKUP(csv!A$402,範囲CSV,2,FALSE)))</f>
        <v/>
      </c>
      <c r="C178" s="139" t="str">
        <f>IF($A178="","",IF(VLOOKUP(csv!$AJ178,範囲CSV,3,FALSE)="","",VLOOKUP(csv!$AJ178,範囲CSV,3,FALSE)))</f>
        <v/>
      </c>
      <c r="D178" s="139" t="str">
        <f>IF($A178="","",IF(VLOOKUP(csv!$AJ178,範囲CSV,4,FALSE)="","",VLOOKUP(csv!$AJ178,範囲CSV,4,FALSE)))</f>
        <v/>
      </c>
      <c r="E178" s="139" t="str">
        <f>IF($A178="","",IF(VLOOKUP(csv!$AJ178,範囲CSV,5,FALSE)="","",IF(VLOOKUP(csv!$AJ178,範囲CSV,5,FALSE)&gt;10000,"",VLOOKUP(csv!$AJ178,範囲CSV,5,FALSE))))</f>
        <v/>
      </c>
      <c r="F178" s="139" t="str">
        <f>IF($A178="","",IF(VLOOKUP(csv!$AJ178,範囲CSV,6,FALSE)="","",VLOOKUP(csv!$AJ178,範囲CSV,6,FALSE)))</f>
        <v/>
      </c>
      <c r="G178" s="139" t="str">
        <f>IF(A178="","",IF(VLOOKUP(csv!$AJ178,範囲CSV,7,FALSE)="","",VLOOKUP(csv!$AJ178,範囲CSV,7,FALSE)))</f>
        <v/>
      </c>
      <c r="H178" s="139" t="str">
        <f>IF($A178="","",IF(VLOOKUP(csv!$AJ178,範囲CSV,8,FALSE)="","",VLOOKUP(csv!$AJ178,範囲CSV,8,FALSE)))</f>
        <v/>
      </c>
      <c r="I178" s="216"/>
      <c r="J178" s="216"/>
      <c r="K178" s="139" t="str">
        <f>IF(A178="","",IF(VLOOKUP(csv!$AJ178,範囲CSV,9,FALSE)="","",VLOOKUP(csv!$AJ178,範囲CSV,9,FALSE)))</f>
        <v/>
      </c>
      <c r="L178" s="139" t="str">
        <f>IF($A178="","",IF(VLOOKUP(csv!$AJ178,範囲CSV,10,FALSE)="","",VLOOKUP(csv!$AJ178,範囲CSV,10,FALSE)))</f>
        <v/>
      </c>
      <c r="M178" s="216" t="str">
        <f t="shared" si="4"/>
        <v/>
      </c>
      <c r="N178" s="216" t="str">
        <f t="shared" si="5"/>
        <v/>
      </c>
      <c r="O178" s="139" t="str">
        <f>IF($A178="","",IF(VLOOKUP(csv!$AJ178,範囲CSV,13,FALSE)="","",VLOOKUP(csv!$AJ178,範囲CSV,13,FALSE)))</f>
        <v/>
      </c>
      <c r="P178" s="139" t="str">
        <f>IF($A178="","",IF(VLOOKUP(csv!$AJ178,範囲CSV,14,FALSE)="","",VLOOKUP(csv!$AJ178,範囲CSV,14,FALSE)))</f>
        <v/>
      </c>
      <c r="Q178" s="139" t="str">
        <f>IF($A178="","",IF(VLOOKUP(csv!$AJ178,範囲CSV,15,FALSE)="","",VLOOKUP(csv!$AJ178,範囲CSV,15,FALSE)))</f>
        <v/>
      </c>
      <c r="R178" s="139" t="str">
        <f>IF($A178="","",IF(VLOOKUP(csv!$AJ178,範囲CSV,16,FALSE)="","",VLOOKUP(csv!$AJ178,範囲CSV,16,FALSE)))</f>
        <v/>
      </c>
      <c r="S178" s="139" t="str">
        <f>IF($A178="","",IF(VLOOKUP(csv!$AJ178,範囲CSV,17,FALSE)="","",VLOOKUP(csv!$AJ178,範囲CSV,17,FALSE)))</f>
        <v/>
      </c>
      <c r="T178" s="139" t="str">
        <f>IF($A178="","",IF(VLOOKUP(csv!$AJ178,範囲CSV,18,FALSE)="","",VLOOKUP(csv!$AJ178,範囲CSV,18,FALSE)))</f>
        <v/>
      </c>
      <c r="U178" s="139" t="str">
        <f>IF($A178="","",IF(VLOOKUP(csv!$AJ178,範囲CSV,19,FALSE)="","",VLOOKUP(csv!$AJ178,範囲CSV,19,FALSE)))</f>
        <v/>
      </c>
      <c r="V178" s="139" t="str">
        <f>IF($A178="","",IF(VLOOKUP(csv!$AJ178,範囲CSV,20,FALSE)="","",VLOOKUP(csv!$AJ178,範囲CSV,20,FALSE)))</f>
        <v/>
      </c>
      <c r="W178" s="139" t="str">
        <f>IF($A178="","",IF(VLOOKUP(csv!$AJ178,範囲CSV,21,FALSE)="","",VLOOKUP(csv!$AJ178,範囲CSV,21,FALSE)))</f>
        <v/>
      </c>
      <c r="X178" s="139" t="str">
        <f>IF($A178="","",IF(VLOOKUP(csv!$AJ178,範囲CSV,22,FALSE)="","",VLOOKUP(csv!$AJ178,範囲CSV,22,FALSE)))</f>
        <v/>
      </c>
      <c r="Y178" s="139" t="str">
        <f>IF($A178="","",IF(VLOOKUP(csv!$AJ178,範囲CSV,23,FALSE)="","",VLOOKUP(csv!$AJ178,範囲CSV,23,FALSE)))</f>
        <v/>
      </c>
      <c r="Z178" s="139" t="str">
        <f>IF($A178="","",IF(VLOOKUP(csv!$AJ178,範囲CSV,24,FALSE)="","",VLOOKUP(csv!$AJ178,範囲CSV,24,FALSE)))</f>
        <v/>
      </c>
      <c r="AA178" s="139" t="str">
        <f>IF($A178="","",IF(VLOOKUP(csv!$AJ178,範囲CSV,25,FALSE)="","",VLOOKUP(csv!$AJ178,範囲CSV,25,FALSE)))</f>
        <v/>
      </c>
      <c r="AB178" s="139" t="str">
        <f>IF($A178="","",IF(VLOOKUP(csv!$AJ178,範囲CSV,26,FALSE)="","",VLOOKUP(csv!$AJ178,範囲CSV,26,FALSE)))</f>
        <v/>
      </c>
      <c r="AC178" s="139" t="str">
        <f>IF($A178="","",IF(VLOOKUP(csv!$AJ178,範囲CSV,27,FALSE)="","",VLOOKUP(csv!$AJ178,範囲CSV,27,FALSE)))</f>
        <v/>
      </c>
      <c r="AD178" s="139" t="str">
        <f>IF($A178="","",IF(VLOOKUP(csv!$AJ178,範囲CSV,28,FALSE)="","",VLOOKUP(csv!$AJ178,範囲CSV,28,FALSE)))</f>
        <v/>
      </c>
      <c r="AE178" s="139" t="str">
        <f>IF($A178="","",IF(VLOOKUP(csv!$AJ178,範囲CSV,29,FALSE)="","",VLOOKUP(csv!$AJ178,範囲CSV,29,FALSE)))</f>
        <v/>
      </c>
      <c r="AF178" s="139" t="str">
        <f>IF($A178="","",IF(VLOOKUP(csv!$AJ178,範囲CSV,30,FALSE)="","",VLOOKUP(csv!$AJ178,範囲CSV,30,FALSE)))</f>
        <v/>
      </c>
      <c r="AG178" s="139" t="str">
        <f>IF($A178="","",IF(VLOOKUP(csv!$AJ178,範囲CSV,31,FALSE)="","",VLOOKUP(csv!$AJ178,範囲CSV,31,FALSE)))</f>
        <v/>
      </c>
      <c r="AH178" s="139" t="str">
        <f>IF($A178="","",IF(VLOOKUP(csv!$AJ178,範囲CSV,32,FALSE)="","",VLOOKUP(csv!$AJ178,範囲CSV,32,FALSE)))</f>
        <v/>
      </c>
      <c r="AI178" s="139" t="str">
        <f>IF($A178="","",IF(VLOOKUP(csv!$AJ178,範囲CSV,33,FALSE)="","",VLOOKUP(csv!$AJ178,範囲CSV,33,FALSE)))</f>
        <v/>
      </c>
      <c r="AJ178" s="139" t="str">
        <f>IF($A178="","",IF(VLOOKUP(csv!$AJ178,範囲CSV,34,FALSE)="","",VLOOKUP(csv!$AJ178,範囲CSV,34,FALSE)))</f>
        <v/>
      </c>
      <c r="AK178" s="139"/>
    </row>
    <row r="179" spans="1:37">
      <c r="A179" s="216" t="str">
        <f>IF(csv!AJ179&lt;=csv!A$401,csv!AO179,"")</f>
        <v/>
      </c>
      <c r="B179" s="216" t="str">
        <f>IF($A179="","",IF(VLOOKUP(csv!A$402,範囲CSV,2,FALSE)="","",VLOOKUP(csv!A$402,範囲CSV,2,FALSE)))</f>
        <v/>
      </c>
      <c r="C179" s="139" t="str">
        <f>IF($A179="","",IF(VLOOKUP(csv!$AJ179,範囲CSV,3,FALSE)="","",VLOOKUP(csv!$AJ179,範囲CSV,3,FALSE)))</f>
        <v/>
      </c>
      <c r="D179" s="139" t="str">
        <f>IF($A179="","",IF(VLOOKUP(csv!$AJ179,範囲CSV,4,FALSE)="","",VLOOKUP(csv!$AJ179,範囲CSV,4,FALSE)))</f>
        <v/>
      </c>
      <c r="E179" s="139" t="str">
        <f>IF($A179="","",IF(VLOOKUP(csv!$AJ179,範囲CSV,5,FALSE)="","",IF(VLOOKUP(csv!$AJ179,範囲CSV,5,FALSE)&gt;10000,"",VLOOKUP(csv!$AJ179,範囲CSV,5,FALSE))))</f>
        <v/>
      </c>
      <c r="F179" s="139" t="str">
        <f>IF($A179="","",IF(VLOOKUP(csv!$AJ179,範囲CSV,6,FALSE)="","",VLOOKUP(csv!$AJ179,範囲CSV,6,FALSE)))</f>
        <v/>
      </c>
      <c r="G179" s="139" t="str">
        <f>IF(A179="","",IF(VLOOKUP(csv!$AJ179,範囲CSV,7,FALSE)="","",VLOOKUP(csv!$AJ179,範囲CSV,7,FALSE)))</f>
        <v/>
      </c>
      <c r="H179" s="139" t="str">
        <f>IF($A179="","",IF(VLOOKUP(csv!$AJ179,範囲CSV,8,FALSE)="","",VLOOKUP(csv!$AJ179,範囲CSV,8,FALSE)))</f>
        <v/>
      </c>
      <c r="I179" s="216"/>
      <c r="J179" s="216"/>
      <c r="K179" s="139" t="str">
        <f>IF(A179="","",IF(VLOOKUP(csv!$AJ179,範囲CSV,9,FALSE)="","",VLOOKUP(csv!$AJ179,範囲CSV,9,FALSE)))</f>
        <v/>
      </c>
      <c r="L179" s="139" t="str">
        <f>IF($A179="","",IF(VLOOKUP(csv!$AJ179,範囲CSV,10,FALSE)="","",VLOOKUP(csv!$AJ179,範囲CSV,10,FALSE)))</f>
        <v/>
      </c>
      <c r="M179" s="216" t="str">
        <f t="shared" si="4"/>
        <v/>
      </c>
      <c r="N179" s="216" t="str">
        <f t="shared" si="5"/>
        <v/>
      </c>
      <c r="O179" s="139" t="str">
        <f>IF($A179="","",IF(VLOOKUP(csv!$AJ179,範囲CSV,13,FALSE)="","",VLOOKUP(csv!$AJ179,範囲CSV,13,FALSE)))</f>
        <v/>
      </c>
      <c r="P179" s="139" t="str">
        <f>IF($A179="","",IF(VLOOKUP(csv!$AJ179,範囲CSV,14,FALSE)="","",VLOOKUP(csv!$AJ179,範囲CSV,14,FALSE)))</f>
        <v/>
      </c>
      <c r="Q179" s="139" t="str">
        <f>IF($A179="","",IF(VLOOKUP(csv!$AJ179,範囲CSV,15,FALSE)="","",VLOOKUP(csv!$AJ179,範囲CSV,15,FALSE)))</f>
        <v/>
      </c>
      <c r="R179" s="139" t="str">
        <f>IF($A179="","",IF(VLOOKUP(csv!$AJ179,範囲CSV,16,FALSE)="","",VLOOKUP(csv!$AJ179,範囲CSV,16,FALSE)))</f>
        <v/>
      </c>
      <c r="S179" s="139" t="str">
        <f>IF($A179="","",IF(VLOOKUP(csv!$AJ179,範囲CSV,17,FALSE)="","",VLOOKUP(csv!$AJ179,範囲CSV,17,FALSE)))</f>
        <v/>
      </c>
      <c r="T179" s="139" t="str">
        <f>IF($A179="","",IF(VLOOKUP(csv!$AJ179,範囲CSV,18,FALSE)="","",VLOOKUP(csv!$AJ179,範囲CSV,18,FALSE)))</f>
        <v/>
      </c>
      <c r="U179" s="139" t="str">
        <f>IF($A179="","",IF(VLOOKUP(csv!$AJ179,範囲CSV,19,FALSE)="","",VLOOKUP(csv!$AJ179,範囲CSV,19,FALSE)))</f>
        <v/>
      </c>
      <c r="V179" s="139" t="str">
        <f>IF($A179="","",IF(VLOOKUP(csv!$AJ179,範囲CSV,20,FALSE)="","",VLOOKUP(csv!$AJ179,範囲CSV,20,FALSE)))</f>
        <v/>
      </c>
      <c r="W179" s="139" t="str">
        <f>IF($A179="","",IF(VLOOKUP(csv!$AJ179,範囲CSV,21,FALSE)="","",VLOOKUP(csv!$AJ179,範囲CSV,21,FALSE)))</f>
        <v/>
      </c>
      <c r="X179" s="139" t="str">
        <f>IF($A179="","",IF(VLOOKUP(csv!$AJ179,範囲CSV,22,FALSE)="","",VLOOKUP(csv!$AJ179,範囲CSV,22,FALSE)))</f>
        <v/>
      </c>
      <c r="Y179" s="139" t="str">
        <f>IF($A179="","",IF(VLOOKUP(csv!$AJ179,範囲CSV,23,FALSE)="","",VLOOKUP(csv!$AJ179,範囲CSV,23,FALSE)))</f>
        <v/>
      </c>
      <c r="Z179" s="139" t="str">
        <f>IF($A179="","",IF(VLOOKUP(csv!$AJ179,範囲CSV,24,FALSE)="","",VLOOKUP(csv!$AJ179,範囲CSV,24,FALSE)))</f>
        <v/>
      </c>
      <c r="AA179" s="139" t="str">
        <f>IF($A179="","",IF(VLOOKUP(csv!$AJ179,範囲CSV,25,FALSE)="","",VLOOKUP(csv!$AJ179,範囲CSV,25,FALSE)))</f>
        <v/>
      </c>
      <c r="AB179" s="139" t="str">
        <f>IF($A179="","",IF(VLOOKUP(csv!$AJ179,範囲CSV,26,FALSE)="","",VLOOKUP(csv!$AJ179,範囲CSV,26,FALSE)))</f>
        <v/>
      </c>
      <c r="AC179" s="139" t="str">
        <f>IF($A179="","",IF(VLOOKUP(csv!$AJ179,範囲CSV,27,FALSE)="","",VLOOKUP(csv!$AJ179,範囲CSV,27,FALSE)))</f>
        <v/>
      </c>
      <c r="AD179" s="139" t="str">
        <f>IF($A179="","",IF(VLOOKUP(csv!$AJ179,範囲CSV,28,FALSE)="","",VLOOKUP(csv!$AJ179,範囲CSV,28,FALSE)))</f>
        <v/>
      </c>
      <c r="AE179" s="139" t="str">
        <f>IF($A179="","",IF(VLOOKUP(csv!$AJ179,範囲CSV,29,FALSE)="","",VLOOKUP(csv!$AJ179,範囲CSV,29,FALSE)))</f>
        <v/>
      </c>
      <c r="AF179" s="139" t="str">
        <f>IF($A179="","",IF(VLOOKUP(csv!$AJ179,範囲CSV,30,FALSE)="","",VLOOKUP(csv!$AJ179,範囲CSV,30,FALSE)))</f>
        <v/>
      </c>
      <c r="AG179" s="139" t="str">
        <f>IF($A179="","",IF(VLOOKUP(csv!$AJ179,範囲CSV,31,FALSE)="","",VLOOKUP(csv!$AJ179,範囲CSV,31,FALSE)))</f>
        <v/>
      </c>
      <c r="AH179" s="139" t="str">
        <f>IF($A179="","",IF(VLOOKUP(csv!$AJ179,範囲CSV,32,FALSE)="","",VLOOKUP(csv!$AJ179,範囲CSV,32,FALSE)))</f>
        <v/>
      </c>
      <c r="AI179" s="139" t="str">
        <f>IF($A179="","",IF(VLOOKUP(csv!$AJ179,範囲CSV,33,FALSE)="","",VLOOKUP(csv!$AJ179,範囲CSV,33,FALSE)))</f>
        <v/>
      </c>
      <c r="AJ179" s="139" t="str">
        <f>IF($A179="","",IF(VLOOKUP(csv!$AJ179,範囲CSV,34,FALSE)="","",VLOOKUP(csv!$AJ179,範囲CSV,34,FALSE)))</f>
        <v/>
      </c>
      <c r="AK179" s="139"/>
    </row>
    <row r="180" spans="1:37">
      <c r="A180" s="216" t="str">
        <f>IF(csv!AJ180&lt;=csv!A$401,csv!AO180,"")</f>
        <v/>
      </c>
      <c r="B180" s="216" t="str">
        <f>IF($A180="","",IF(VLOOKUP(csv!A$402,範囲CSV,2,FALSE)="","",VLOOKUP(csv!A$402,範囲CSV,2,FALSE)))</f>
        <v/>
      </c>
      <c r="C180" s="139" t="str">
        <f>IF($A180="","",IF(VLOOKUP(csv!$AJ180,範囲CSV,3,FALSE)="","",VLOOKUP(csv!$AJ180,範囲CSV,3,FALSE)))</f>
        <v/>
      </c>
      <c r="D180" s="139" t="str">
        <f>IF($A180="","",IF(VLOOKUP(csv!$AJ180,範囲CSV,4,FALSE)="","",VLOOKUP(csv!$AJ180,範囲CSV,4,FALSE)))</f>
        <v/>
      </c>
      <c r="E180" s="139" t="str">
        <f>IF($A180="","",IF(VLOOKUP(csv!$AJ180,範囲CSV,5,FALSE)="","",IF(VLOOKUP(csv!$AJ180,範囲CSV,5,FALSE)&gt;10000,"",VLOOKUP(csv!$AJ180,範囲CSV,5,FALSE))))</f>
        <v/>
      </c>
      <c r="F180" s="139" t="str">
        <f>IF($A180="","",IF(VLOOKUP(csv!$AJ180,範囲CSV,6,FALSE)="","",VLOOKUP(csv!$AJ180,範囲CSV,6,FALSE)))</f>
        <v/>
      </c>
      <c r="G180" s="139" t="str">
        <f>IF(A180="","",IF(VLOOKUP(csv!$AJ180,範囲CSV,7,FALSE)="","",VLOOKUP(csv!$AJ180,範囲CSV,7,FALSE)))</f>
        <v/>
      </c>
      <c r="H180" s="139" t="str">
        <f>IF($A180="","",IF(VLOOKUP(csv!$AJ180,範囲CSV,8,FALSE)="","",VLOOKUP(csv!$AJ180,範囲CSV,8,FALSE)))</f>
        <v/>
      </c>
      <c r="I180" s="216"/>
      <c r="J180" s="216"/>
      <c r="K180" s="139" t="str">
        <f>IF(A180="","",IF(VLOOKUP(csv!$AJ180,範囲CSV,9,FALSE)="","",VLOOKUP(csv!$AJ180,範囲CSV,9,FALSE)))</f>
        <v/>
      </c>
      <c r="L180" s="139" t="str">
        <f>IF($A180="","",IF(VLOOKUP(csv!$AJ180,範囲CSV,10,FALSE)="","",VLOOKUP(csv!$AJ180,範囲CSV,10,FALSE)))</f>
        <v/>
      </c>
      <c r="M180" s="216" t="str">
        <f t="shared" si="4"/>
        <v/>
      </c>
      <c r="N180" s="216" t="str">
        <f t="shared" si="5"/>
        <v/>
      </c>
      <c r="O180" s="139" t="str">
        <f>IF($A180="","",IF(VLOOKUP(csv!$AJ180,範囲CSV,13,FALSE)="","",VLOOKUP(csv!$AJ180,範囲CSV,13,FALSE)))</f>
        <v/>
      </c>
      <c r="P180" s="139" t="str">
        <f>IF($A180="","",IF(VLOOKUP(csv!$AJ180,範囲CSV,14,FALSE)="","",VLOOKUP(csv!$AJ180,範囲CSV,14,FALSE)))</f>
        <v/>
      </c>
      <c r="Q180" s="139" t="str">
        <f>IF($A180="","",IF(VLOOKUP(csv!$AJ180,範囲CSV,15,FALSE)="","",VLOOKUP(csv!$AJ180,範囲CSV,15,FALSE)))</f>
        <v/>
      </c>
      <c r="R180" s="139" t="str">
        <f>IF($A180="","",IF(VLOOKUP(csv!$AJ180,範囲CSV,16,FALSE)="","",VLOOKUP(csv!$AJ180,範囲CSV,16,FALSE)))</f>
        <v/>
      </c>
      <c r="S180" s="139" t="str">
        <f>IF($A180="","",IF(VLOOKUP(csv!$AJ180,範囲CSV,17,FALSE)="","",VLOOKUP(csv!$AJ180,範囲CSV,17,FALSE)))</f>
        <v/>
      </c>
      <c r="T180" s="139" t="str">
        <f>IF($A180="","",IF(VLOOKUP(csv!$AJ180,範囲CSV,18,FALSE)="","",VLOOKUP(csv!$AJ180,範囲CSV,18,FALSE)))</f>
        <v/>
      </c>
      <c r="U180" s="139" t="str">
        <f>IF($A180="","",IF(VLOOKUP(csv!$AJ180,範囲CSV,19,FALSE)="","",VLOOKUP(csv!$AJ180,範囲CSV,19,FALSE)))</f>
        <v/>
      </c>
      <c r="V180" s="139" t="str">
        <f>IF($A180="","",IF(VLOOKUP(csv!$AJ180,範囲CSV,20,FALSE)="","",VLOOKUP(csv!$AJ180,範囲CSV,20,FALSE)))</f>
        <v/>
      </c>
      <c r="W180" s="139" t="str">
        <f>IF($A180="","",IF(VLOOKUP(csv!$AJ180,範囲CSV,21,FALSE)="","",VLOOKUP(csv!$AJ180,範囲CSV,21,FALSE)))</f>
        <v/>
      </c>
      <c r="X180" s="139" t="str">
        <f>IF($A180="","",IF(VLOOKUP(csv!$AJ180,範囲CSV,22,FALSE)="","",VLOOKUP(csv!$AJ180,範囲CSV,22,FALSE)))</f>
        <v/>
      </c>
      <c r="Y180" s="139" t="str">
        <f>IF($A180="","",IF(VLOOKUP(csv!$AJ180,範囲CSV,23,FALSE)="","",VLOOKUP(csv!$AJ180,範囲CSV,23,FALSE)))</f>
        <v/>
      </c>
      <c r="Z180" s="139" t="str">
        <f>IF($A180="","",IF(VLOOKUP(csv!$AJ180,範囲CSV,24,FALSE)="","",VLOOKUP(csv!$AJ180,範囲CSV,24,FALSE)))</f>
        <v/>
      </c>
      <c r="AA180" s="139" t="str">
        <f>IF($A180="","",IF(VLOOKUP(csv!$AJ180,範囲CSV,25,FALSE)="","",VLOOKUP(csv!$AJ180,範囲CSV,25,FALSE)))</f>
        <v/>
      </c>
      <c r="AB180" s="139" t="str">
        <f>IF($A180="","",IF(VLOOKUP(csv!$AJ180,範囲CSV,26,FALSE)="","",VLOOKUP(csv!$AJ180,範囲CSV,26,FALSE)))</f>
        <v/>
      </c>
      <c r="AC180" s="139" t="str">
        <f>IF($A180="","",IF(VLOOKUP(csv!$AJ180,範囲CSV,27,FALSE)="","",VLOOKUP(csv!$AJ180,範囲CSV,27,FALSE)))</f>
        <v/>
      </c>
      <c r="AD180" s="139" t="str">
        <f>IF($A180="","",IF(VLOOKUP(csv!$AJ180,範囲CSV,28,FALSE)="","",VLOOKUP(csv!$AJ180,範囲CSV,28,FALSE)))</f>
        <v/>
      </c>
      <c r="AE180" s="139" t="str">
        <f>IF($A180="","",IF(VLOOKUP(csv!$AJ180,範囲CSV,29,FALSE)="","",VLOOKUP(csv!$AJ180,範囲CSV,29,FALSE)))</f>
        <v/>
      </c>
      <c r="AF180" s="139" t="str">
        <f>IF($A180="","",IF(VLOOKUP(csv!$AJ180,範囲CSV,30,FALSE)="","",VLOOKUP(csv!$AJ180,範囲CSV,30,FALSE)))</f>
        <v/>
      </c>
      <c r="AG180" s="139" t="str">
        <f>IF($A180="","",IF(VLOOKUP(csv!$AJ180,範囲CSV,31,FALSE)="","",VLOOKUP(csv!$AJ180,範囲CSV,31,FALSE)))</f>
        <v/>
      </c>
      <c r="AH180" s="139" t="str">
        <f>IF($A180="","",IF(VLOOKUP(csv!$AJ180,範囲CSV,32,FALSE)="","",VLOOKUP(csv!$AJ180,範囲CSV,32,FALSE)))</f>
        <v/>
      </c>
      <c r="AI180" s="139" t="str">
        <f>IF($A180="","",IF(VLOOKUP(csv!$AJ180,範囲CSV,33,FALSE)="","",VLOOKUP(csv!$AJ180,範囲CSV,33,FALSE)))</f>
        <v/>
      </c>
      <c r="AJ180" s="139" t="str">
        <f>IF($A180="","",IF(VLOOKUP(csv!$AJ180,範囲CSV,34,FALSE)="","",VLOOKUP(csv!$AJ180,範囲CSV,34,FALSE)))</f>
        <v/>
      </c>
      <c r="AK180" s="139"/>
    </row>
    <row r="181" spans="1:37">
      <c r="A181" s="216" t="str">
        <f>IF(csv!AJ181&lt;=csv!A$401,csv!AO181,"")</f>
        <v/>
      </c>
      <c r="B181" s="216" t="str">
        <f>IF($A181="","",IF(VLOOKUP(csv!A$402,範囲CSV,2,FALSE)="","",VLOOKUP(csv!A$402,範囲CSV,2,FALSE)))</f>
        <v/>
      </c>
      <c r="C181" s="139" t="str">
        <f>IF($A181="","",IF(VLOOKUP(csv!$AJ181,範囲CSV,3,FALSE)="","",VLOOKUP(csv!$AJ181,範囲CSV,3,FALSE)))</f>
        <v/>
      </c>
      <c r="D181" s="139" t="str">
        <f>IF($A181="","",IF(VLOOKUP(csv!$AJ181,範囲CSV,4,FALSE)="","",VLOOKUP(csv!$AJ181,範囲CSV,4,FALSE)))</f>
        <v/>
      </c>
      <c r="E181" s="139" t="str">
        <f>IF($A181="","",IF(VLOOKUP(csv!$AJ181,範囲CSV,5,FALSE)="","",IF(VLOOKUP(csv!$AJ181,範囲CSV,5,FALSE)&gt;10000,"",VLOOKUP(csv!$AJ181,範囲CSV,5,FALSE))))</f>
        <v/>
      </c>
      <c r="F181" s="139" t="str">
        <f>IF($A181="","",IF(VLOOKUP(csv!$AJ181,範囲CSV,6,FALSE)="","",VLOOKUP(csv!$AJ181,範囲CSV,6,FALSE)))</f>
        <v/>
      </c>
      <c r="G181" s="139" t="str">
        <f>IF(A181="","",IF(VLOOKUP(csv!$AJ181,範囲CSV,7,FALSE)="","",VLOOKUP(csv!$AJ181,範囲CSV,7,FALSE)))</f>
        <v/>
      </c>
      <c r="H181" s="139" t="str">
        <f>IF($A181="","",IF(VLOOKUP(csv!$AJ181,範囲CSV,8,FALSE)="","",VLOOKUP(csv!$AJ181,範囲CSV,8,FALSE)))</f>
        <v/>
      </c>
      <c r="I181" s="216"/>
      <c r="J181" s="216"/>
      <c r="K181" s="139" t="str">
        <f>IF(A181="","",IF(VLOOKUP(csv!$AJ181,範囲CSV,9,FALSE)="","",VLOOKUP(csv!$AJ181,範囲CSV,9,FALSE)))</f>
        <v/>
      </c>
      <c r="L181" s="139" t="str">
        <f>IF($A181="","",IF(VLOOKUP(csv!$AJ181,範囲CSV,10,FALSE)="","",VLOOKUP(csv!$AJ181,範囲CSV,10,FALSE)))</f>
        <v/>
      </c>
      <c r="M181" s="216" t="str">
        <f t="shared" si="4"/>
        <v/>
      </c>
      <c r="N181" s="216" t="str">
        <f t="shared" si="5"/>
        <v/>
      </c>
      <c r="O181" s="139" t="str">
        <f>IF($A181="","",IF(VLOOKUP(csv!$AJ181,範囲CSV,13,FALSE)="","",VLOOKUP(csv!$AJ181,範囲CSV,13,FALSE)))</f>
        <v/>
      </c>
      <c r="P181" s="139" t="str">
        <f>IF($A181="","",IF(VLOOKUP(csv!$AJ181,範囲CSV,14,FALSE)="","",VLOOKUP(csv!$AJ181,範囲CSV,14,FALSE)))</f>
        <v/>
      </c>
      <c r="Q181" s="139" t="str">
        <f>IF($A181="","",IF(VLOOKUP(csv!$AJ181,範囲CSV,15,FALSE)="","",VLOOKUP(csv!$AJ181,範囲CSV,15,FALSE)))</f>
        <v/>
      </c>
      <c r="R181" s="139" t="str">
        <f>IF($A181="","",IF(VLOOKUP(csv!$AJ181,範囲CSV,16,FALSE)="","",VLOOKUP(csv!$AJ181,範囲CSV,16,FALSE)))</f>
        <v/>
      </c>
      <c r="S181" s="139" t="str">
        <f>IF($A181="","",IF(VLOOKUP(csv!$AJ181,範囲CSV,17,FALSE)="","",VLOOKUP(csv!$AJ181,範囲CSV,17,FALSE)))</f>
        <v/>
      </c>
      <c r="T181" s="139" t="str">
        <f>IF($A181="","",IF(VLOOKUP(csv!$AJ181,範囲CSV,18,FALSE)="","",VLOOKUP(csv!$AJ181,範囲CSV,18,FALSE)))</f>
        <v/>
      </c>
      <c r="U181" s="139" t="str">
        <f>IF($A181="","",IF(VLOOKUP(csv!$AJ181,範囲CSV,19,FALSE)="","",VLOOKUP(csv!$AJ181,範囲CSV,19,FALSE)))</f>
        <v/>
      </c>
      <c r="V181" s="139" t="str">
        <f>IF($A181="","",IF(VLOOKUP(csv!$AJ181,範囲CSV,20,FALSE)="","",VLOOKUP(csv!$AJ181,範囲CSV,20,FALSE)))</f>
        <v/>
      </c>
      <c r="W181" s="139" t="str">
        <f>IF($A181="","",IF(VLOOKUP(csv!$AJ181,範囲CSV,21,FALSE)="","",VLOOKUP(csv!$AJ181,範囲CSV,21,FALSE)))</f>
        <v/>
      </c>
      <c r="X181" s="139" t="str">
        <f>IF($A181="","",IF(VLOOKUP(csv!$AJ181,範囲CSV,22,FALSE)="","",VLOOKUP(csv!$AJ181,範囲CSV,22,FALSE)))</f>
        <v/>
      </c>
      <c r="Y181" s="139" t="str">
        <f>IF($A181="","",IF(VLOOKUP(csv!$AJ181,範囲CSV,23,FALSE)="","",VLOOKUP(csv!$AJ181,範囲CSV,23,FALSE)))</f>
        <v/>
      </c>
      <c r="Z181" s="139" t="str">
        <f>IF($A181="","",IF(VLOOKUP(csv!$AJ181,範囲CSV,24,FALSE)="","",VLOOKUP(csv!$AJ181,範囲CSV,24,FALSE)))</f>
        <v/>
      </c>
      <c r="AA181" s="139" t="str">
        <f>IF($A181="","",IF(VLOOKUP(csv!$AJ181,範囲CSV,25,FALSE)="","",VLOOKUP(csv!$AJ181,範囲CSV,25,FALSE)))</f>
        <v/>
      </c>
      <c r="AB181" s="139" t="str">
        <f>IF($A181="","",IF(VLOOKUP(csv!$AJ181,範囲CSV,26,FALSE)="","",VLOOKUP(csv!$AJ181,範囲CSV,26,FALSE)))</f>
        <v/>
      </c>
      <c r="AC181" s="139" t="str">
        <f>IF($A181="","",IF(VLOOKUP(csv!$AJ181,範囲CSV,27,FALSE)="","",VLOOKUP(csv!$AJ181,範囲CSV,27,FALSE)))</f>
        <v/>
      </c>
      <c r="AD181" s="139" t="str">
        <f>IF($A181="","",IF(VLOOKUP(csv!$AJ181,範囲CSV,28,FALSE)="","",VLOOKUP(csv!$AJ181,範囲CSV,28,FALSE)))</f>
        <v/>
      </c>
      <c r="AE181" s="139" t="str">
        <f>IF($A181="","",IF(VLOOKUP(csv!$AJ181,範囲CSV,29,FALSE)="","",VLOOKUP(csv!$AJ181,範囲CSV,29,FALSE)))</f>
        <v/>
      </c>
      <c r="AF181" s="139" t="str">
        <f>IF($A181="","",IF(VLOOKUP(csv!$AJ181,範囲CSV,30,FALSE)="","",VLOOKUP(csv!$AJ181,範囲CSV,30,FALSE)))</f>
        <v/>
      </c>
      <c r="AG181" s="139" t="str">
        <f>IF($A181="","",IF(VLOOKUP(csv!$AJ181,範囲CSV,31,FALSE)="","",VLOOKUP(csv!$AJ181,範囲CSV,31,FALSE)))</f>
        <v/>
      </c>
      <c r="AH181" s="139" t="str">
        <f>IF($A181="","",IF(VLOOKUP(csv!$AJ181,範囲CSV,32,FALSE)="","",VLOOKUP(csv!$AJ181,範囲CSV,32,FALSE)))</f>
        <v/>
      </c>
      <c r="AI181" s="139" t="str">
        <f>IF($A181="","",IF(VLOOKUP(csv!$AJ181,範囲CSV,33,FALSE)="","",VLOOKUP(csv!$AJ181,範囲CSV,33,FALSE)))</f>
        <v/>
      </c>
      <c r="AJ181" s="139" t="str">
        <f>IF($A181="","",IF(VLOOKUP(csv!$AJ181,範囲CSV,34,FALSE)="","",VLOOKUP(csv!$AJ181,範囲CSV,34,FALSE)))</f>
        <v/>
      </c>
      <c r="AK181" s="139"/>
    </row>
    <row r="182" spans="1:37">
      <c r="A182" s="216" t="str">
        <f>IF(csv!AJ182&lt;=csv!A$401,csv!AO182,"")</f>
        <v/>
      </c>
      <c r="B182" s="216" t="str">
        <f>IF($A182="","",IF(VLOOKUP(csv!A$402,範囲CSV,2,FALSE)="","",VLOOKUP(csv!A$402,範囲CSV,2,FALSE)))</f>
        <v/>
      </c>
      <c r="C182" s="139" t="str">
        <f>IF($A182="","",IF(VLOOKUP(csv!$AJ182,範囲CSV,3,FALSE)="","",VLOOKUP(csv!$AJ182,範囲CSV,3,FALSE)))</f>
        <v/>
      </c>
      <c r="D182" s="139" t="str">
        <f>IF($A182="","",IF(VLOOKUP(csv!$AJ182,範囲CSV,4,FALSE)="","",VLOOKUP(csv!$AJ182,範囲CSV,4,FALSE)))</f>
        <v/>
      </c>
      <c r="E182" s="139" t="str">
        <f>IF($A182="","",IF(VLOOKUP(csv!$AJ182,範囲CSV,5,FALSE)="","",IF(VLOOKUP(csv!$AJ182,範囲CSV,5,FALSE)&gt;10000,"",VLOOKUP(csv!$AJ182,範囲CSV,5,FALSE))))</f>
        <v/>
      </c>
      <c r="F182" s="139" t="str">
        <f>IF($A182="","",IF(VLOOKUP(csv!$AJ182,範囲CSV,6,FALSE)="","",VLOOKUP(csv!$AJ182,範囲CSV,6,FALSE)))</f>
        <v/>
      </c>
      <c r="G182" s="139" t="str">
        <f>IF(A182="","",IF(VLOOKUP(csv!$AJ182,範囲CSV,7,FALSE)="","",VLOOKUP(csv!$AJ182,範囲CSV,7,FALSE)))</f>
        <v/>
      </c>
      <c r="H182" s="139" t="str">
        <f>IF($A182="","",IF(VLOOKUP(csv!$AJ182,範囲CSV,8,FALSE)="","",VLOOKUP(csv!$AJ182,範囲CSV,8,FALSE)))</f>
        <v/>
      </c>
      <c r="I182" s="216"/>
      <c r="J182" s="216"/>
      <c r="K182" s="139" t="str">
        <f>IF(A182="","",IF(VLOOKUP(csv!$AJ182,範囲CSV,9,FALSE)="","",VLOOKUP(csv!$AJ182,範囲CSV,9,FALSE)))</f>
        <v/>
      </c>
      <c r="L182" s="139" t="str">
        <f>IF($A182="","",IF(VLOOKUP(csv!$AJ182,範囲CSV,10,FALSE)="","",VLOOKUP(csv!$AJ182,範囲CSV,10,FALSE)))</f>
        <v/>
      </c>
      <c r="M182" s="216" t="str">
        <f t="shared" si="4"/>
        <v/>
      </c>
      <c r="N182" s="216" t="str">
        <f t="shared" si="5"/>
        <v/>
      </c>
      <c r="O182" s="139" t="str">
        <f>IF($A182="","",IF(VLOOKUP(csv!$AJ182,範囲CSV,13,FALSE)="","",VLOOKUP(csv!$AJ182,範囲CSV,13,FALSE)))</f>
        <v/>
      </c>
      <c r="P182" s="139" t="str">
        <f>IF($A182="","",IF(VLOOKUP(csv!$AJ182,範囲CSV,14,FALSE)="","",VLOOKUP(csv!$AJ182,範囲CSV,14,FALSE)))</f>
        <v/>
      </c>
      <c r="Q182" s="139" t="str">
        <f>IF($A182="","",IF(VLOOKUP(csv!$AJ182,範囲CSV,15,FALSE)="","",VLOOKUP(csv!$AJ182,範囲CSV,15,FALSE)))</f>
        <v/>
      </c>
      <c r="R182" s="139" t="str">
        <f>IF($A182="","",IF(VLOOKUP(csv!$AJ182,範囲CSV,16,FALSE)="","",VLOOKUP(csv!$AJ182,範囲CSV,16,FALSE)))</f>
        <v/>
      </c>
      <c r="S182" s="139" t="str">
        <f>IF($A182="","",IF(VLOOKUP(csv!$AJ182,範囲CSV,17,FALSE)="","",VLOOKUP(csv!$AJ182,範囲CSV,17,FALSE)))</f>
        <v/>
      </c>
      <c r="T182" s="139" t="str">
        <f>IF($A182="","",IF(VLOOKUP(csv!$AJ182,範囲CSV,18,FALSE)="","",VLOOKUP(csv!$AJ182,範囲CSV,18,FALSE)))</f>
        <v/>
      </c>
      <c r="U182" s="139" t="str">
        <f>IF($A182="","",IF(VLOOKUP(csv!$AJ182,範囲CSV,19,FALSE)="","",VLOOKUP(csv!$AJ182,範囲CSV,19,FALSE)))</f>
        <v/>
      </c>
      <c r="V182" s="139" t="str">
        <f>IF($A182="","",IF(VLOOKUP(csv!$AJ182,範囲CSV,20,FALSE)="","",VLOOKUP(csv!$AJ182,範囲CSV,20,FALSE)))</f>
        <v/>
      </c>
      <c r="W182" s="139" t="str">
        <f>IF($A182="","",IF(VLOOKUP(csv!$AJ182,範囲CSV,21,FALSE)="","",VLOOKUP(csv!$AJ182,範囲CSV,21,FALSE)))</f>
        <v/>
      </c>
      <c r="X182" s="139" t="str">
        <f>IF($A182="","",IF(VLOOKUP(csv!$AJ182,範囲CSV,22,FALSE)="","",VLOOKUP(csv!$AJ182,範囲CSV,22,FALSE)))</f>
        <v/>
      </c>
      <c r="Y182" s="139" t="str">
        <f>IF($A182="","",IF(VLOOKUP(csv!$AJ182,範囲CSV,23,FALSE)="","",VLOOKUP(csv!$AJ182,範囲CSV,23,FALSE)))</f>
        <v/>
      </c>
      <c r="Z182" s="139" t="str">
        <f>IF($A182="","",IF(VLOOKUP(csv!$AJ182,範囲CSV,24,FALSE)="","",VLOOKUP(csv!$AJ182,範囲CSV,24,FALSE)))</f>
        <v/>
      </c>
      <c r="AA182" s="139" t="str">
        <f>IF($A182="","",IF(VLOOKUP(csv!$AJ182,範囲CSV,25,FALSE)="","",VLOOKUP(csv!$AJ182,範囲CSV,25,FALSE)))</f>
        <v/>
      </c>
      <c r="AB182" s="139" t="str">
        <f>IF($A182="","",IF(VLOOKUP(csv!$AJ182,範囲CSV,26,FALSE)="","",VLOOKUP(csv!$AJ182,範囲CSV,26,FALSE)))</f>
        <v/>
      </c>
      <c r="AC182" s="139" t="str">
        <f>IF($A182="","",IF(VLOOKUP(csv!$AJ182,範囲CSV,27,FALSE)="","",VLOOKUP(csv!$AJ182,範囲CSV,27,FALSE)))</f>
        <v/>
      </c>
      <c r="AD182" s="139" t="str">
        <f>IF($A182="","",IF(VLOOKUP(csv!$AJ182,範囲CSV,28,FALSE)="","",VLOOKUP(csv!$AJ182,範囲CSV,28,FALSE)))</f>
        <v/>
      </c>
      <c r="AE182" s="139" t="str">
        <f>IF($A182="","",IF(VLOOKUP(csv!$AJ182,範囲CSV,29,FALSE)="","",VLOOKUP(csv!$AJ182,範囲CSV,29,FALSE)))</f>
        <v/>
      </c>
      <c r="AF182" s="139" t="str">
        <f>IF($A182="","",IF(VLOOKUP(csv!$AJ182,範囲CSV,30,FALSE)="","",VLOOKUP(csv!$AJ182,範囲CSV,30,FALSE)))</f>
        <v/>
      </c>
      <c r="AG182" s="139" t="str">
        <f>IF($A182="","",IF(VLOOKUP(csv!$AJ182,範囲CSV,31,FALSE)="","",VLOOKUP(csv!$AJ182,範囲CSV,31,FALSE)))</f>
        <v/>
      </c>
      <c r="AH182" s="139" t="str">
        <f>IF($A182="","",IF(VLOOKUP(csv!$AJ182,範囲CSV,32,FALSE)="","",VLOOKUP(csv!$AJ182,範囲CSV,32,FALSE)))</f>
        <v/>
      </c>
      <c r="AI182" s="139" t="str">
        <f>IF($A182="","",IF(VLOOKUP(csv!$AJ182,範囲CSV,33,FALSE)="","",VLOOKUP(csv!$AJ182,範囲CSV,33,FALSE)))</f>
        <v/>
      </c>
      <c r="AJ182" s="139" t="str">
        <f>IF($A182="","",IF(VLOOKUP(csv!$AJ182,範囲CSV,34,FALSE)="","",VLOOKUP(csv!$AJ182,範囲CSV,34,FALSE)))</f>
        <v/>
      </c>
      <c r="AK182" s="139"/>
    </row>
    <row r="183" spans="1:37">
      <c r="A183" s="216" t="str">
        <f>IF(csv!AJ183&lt;=csv!A$401,csv!AO183,"")</f>
        <v/>
      </c>
      <c r="B183" s="216" t="str">
        <f>IF($A183="","",IF(VLOOKUP(csv!A$402,範囲CSV,2,FALSE)="","",VLOOKUP(csv!A$402,範囲CSV,2,FALSE)))</f>
        <v/>
      </c>
      <c r="C183" s="139" t="str">
        <f>IF($A183="","",IF(VLOOKUP(csv!$AJ183,範囲CSV,3,FALSE)="","",VLOOKUP(csv!$AJ183,範囲CSV,3,FALSE)))</f>
        <v/>
      </c>
      <c r="D183" s="139" t="str">
        <f>IF($A183="","",IF(VLOOKUP(csv!$AJ183,範囲CSV,4,FALSE)="","",VLOOKUP(csv!$AJ183,範囲CSV,4,FALSE)))</f>
        <v/>
      </c>
      <c r="E183" s="139" t="str">
        <f>IF($A183="","",IF(VLOOKUP(csv!$AJ183,範囲CSV,5,FALSE)="","",IF(VLOOKUP(csv!$AJ183,範囲CSV,5,FALSE)&gt;10000,"",VLOOKUP(csv!$AJ183,範囲CSV,5,FALSE))))</f>
        <v/>
      </c>
      <c r="F183" s="139" t="str">
        <f>IF($A183="","",IF(VLOOKUP(csv!$AJ183,範囲CSV,6,FALSE)="","",VLOOKUP(csv!$AJ183,範囲CSV,6,FALSE)))</f>
        <v/>
      </c>
      <c r="G183" s="139" t="str">
        <f>IF(A183="","",IF(VLOOKUP(csv!$AJ183,範囲CSV,7,FALSE)="","",VLOOKUP(csv!$AJ183,範囲CSV,7,FALSE)))</f>
        <v/>
      </c>
      <c r="H183" s="139" t="str">
        <f>IF($A183="","",IF(VLOOKUP(csv!$AJ183,範囲CSV,8,FALSE)="","",VLOOKUP(csv!$AJ183,範囲CSV,8,FALSE)))</f>
        <v/>
      </c>
      <c r="I183" s="216"/>
      <c r="J183" s="216"/>
      <c r="K183" s="139" t="str">
        <f>IF(A183="","",IF(VLOOKUP(csv!$AJ183,範囲CSV,9,FALSE)="","",VLOOKUP(csv!$AJ183,範囲CSV,9,FALSE)))</f>
        <v/>
      </c>
      <c r="L183" s="139" t="str">
        <f>IF($A183="","",IF(VLOOKUP(csv!$AJ183,範囲CSV,10,FALSE)="","",VLOOKUP(csv!$AJ183,範囲CSV,10,FALSE)))</f>
        <v/>
      </c>
      <c r="M183" s="216" t="str">
        <f t="shared" si="4"/>
        <v/>
      </c>
      <c r="N183" s="216" t="str">
        <f t="shared" si="5"/>
        <v/>
      </c>
      <c r="O183" s="139" t="str">
        <f>IF($A183="","",IF(VLOOKUP(csv!$AJ183,範囲CSV,13,FALSE)="","",VLOOKUP(csv!$AJ183,範囲CSV,13,FALSE)))</f>
        <v/>
      </c>
      <c r="P183" s="139" t="str">
        <f>IF($A183="","",IF(VLOOKUP(csv!$AJ183,範囲CSV,14,FALSE)="","",VLOOKUP(csv!$AJ183,範囲CSV,14,FALSE)))</f>
        <v/>
      </c>
      <c r="Q183" s="139" t="str">
        <f>IF($A183="","",IF(VLOOKUP(csv!$AJ183,範囲CSV,15,FALSE)="","",VLOOKUP(csv!$AJ183,範囲CSV,15,FALSE)))</f>
        <v/>
      </c>
      <c r="R183" s="139" t="str">
        <f>IF($A183="","",IF(VLOOKUP(csv!$AJ183,範囲CSV,16,FALSE)="","",VLOOKUP(csv!$AJ183,範囲CSV,16,FALSE)))</f>
        <v/>
      </c>
      <c r="S183" s="139" t="str">
        <f>IF($A183="","",IF(VLOOKUP(csv!$AJ183,範囲CSV,17,FALSE)="","",VLOOKUP(csv!$AJ183,範囲CSV,17,FALSE)))</f>
        <v/>
      </c>
      <c r="T183" s="139" t="str">
        <f>IF($A183="","",IF(VLOOKUP(csv!$AJ183,範囲CSV,18,FALSE)="","",VLOOKUP(csv!$AJ183,範囲CSV,18,FALSE)))</f>
        <v/>
      </c>
      <c r="U183" s="139" t="str">
        <f>IF($A183="","",IF(VLOOKUP(csv!$AJ183,範囲CSV,19,FALSE)="","",VLOOKUP(csv!$AJ183,範囲CSV,19,FALSE)))</f>
        <v/>
      </c>
      <c r="V183" s="139" t="str">
        <f>IF($A183="","",IF(VLOOKUP(csv!$AJ183,範囲CSV,20,FALSE)="","",VLOOKUP(csv!$AJ183,範囲CSV,20,FALSE)))</f>
        <v/>
      </c>
      <c r="W183" s="139" t="str">
        <f>IF($A183="","",IF(VLOOKUP(csv!$AJ183,範囲CSV,21,FALSE)="","",VLOOKUP(csv!$AJ183,範囲CSV,21,FALSE)))</f>
        <v/>
      </c>
      <c r="X183" s="139" t="str">
        <f>IF($A183="","",IF(VLOOKUP(csv!$AJ183,範囲CSV,22,FALSE)="","",VLOOKUP(csv!$AJ183,範囲CSV,22,FALSE)))</f>
        <v/>
      </c>
      <c r="Y183" s="139" t="str">
        <f>IF($A183="","",IF(VLOOKUP(csv!$AJ183,範囲CSV,23,FALSE)="","",VLOOKUP(csv!$AJ183,範囲CSV,23,FALSE)))</f>
        <v/>
      </c>
      <c r="Z183" s="139" t="str">
        <f>IF($A183="","",IF(VLOOKUP(csv!$AJ183,範囲CSV,24,FALSE)="","",VLOOKUP(csv!$AJ183,範囲CSV,24,FALSE)))</f>
        <v/>
      </c>
      <c r="AA183" s="139" t="str">
        <f>IF($A183="","",IF(VLOOKUP(csv!$AJ183,範囲CSV,25,FALSE)="","",VLOOKUP(csv!$AJ183,範囲CSV,25,FALSE)))</f>
        <v/>
      </c>
      <c r="AB183" s="139" t="str">
        <f>IF($A183="","",IF(VLOOKUP(csv!$AJ183,範囲CSV,26,FALSE)="","",VLOOKUP(csv!$AJ183,範囲CSV,26,FALSE)))</f>
        <v/>
      </c>
      <c r="AC183" s="139" t="str">
        <f>IF($A183="","",IF(VLOOKUP(csv!$AJ183,範囲CSV,27,FALSE)="","",VLOOKUP(csv!$AJ183,範囲CSV,27,FALSE)))</f>
        <v/>
      </c>
      <c r="AD183" s="139" t="str">
        <f>IF($A183="","",IF(VLOOKUP(csv!$AJ183,範囲CSV,28,FALSE)="","",VLOOKUP(csv!$AJ183,範囲CSV,28,FALSE)))</f>
        <v/>
      </c>
      <c r="AE183" s="139" t="str">
        <f>IF($A183="","",IF(VLOOKUP(csv!$AJ183,範囲CSV,29,FALSE)="","",VLOOKUP(csv!$AJ183,範囲CSV,29,FALSE)))</f>
        <v/>
      </c>
      <c r="AF183" s="139" t="str">
        <f>IF($A183="","",IF(VLOOKUP(csv!$AJ183,範囲CSV,30,FALSE)="","",VLOOKUP(csv!$AJ183,範囲CSV,30,FALSE)))</f>
        <v/>
      </c>
      <c r="AG183" s="139" t="str">
        <f>IF($A183="","",IF(VLOOKUP(csv!$AJ183,範囲CSV,31,FALSE)="","",VLOOKUP(csv!$AJ183,範囲CSV,31,FALSE)))</f>
        <v/>
      </c>
      <c r="AH183" s="139" t="str">
        <f>IF($A183="","",IF(VLOOKUP(csv!$AJ183,範囲CSV,32,FALSE)="","",VLOOKUP(csv!$AJ183,範囲CSV,32,FALSE)))</f>
        <v/>
      </c>
      <c r="AI183" s="139" t="str">
        <f>IF($A183="","",IF(VLOOKUP(csv!$AJ183,範囲CSV,33,FALSE)="","",VLOOKUP(csv!$AJ183,範囲CSV,33,FALSE)))</f>
        <v/>
      </c>
      <c r="AJ183" s="139" t="str">
        <f>IF($A183="","",IF(VLOOKUP(csv!$AJ183,範囲CSV,34,FALSE)="","",VLOOKUP(csv!$AJ183,範囲CSV,34,FALSE)))</f>
        <v/>
      </c>
      <c r="AK183" s="139"/>
    </row>
    <row r="184" spans="1:37">
      <c r="A184" s="216" t="str">
        <f>IF(csv!AJ184&lt;=csv!A$401,csv!AO184,"")</f>
        <v/>
      </c>
      <c r="B184" s="216" t="str">
        <f>IF($A184="","",IF(VLOOKUP(csv!A$402,範囲CSV,2,FALSE)="","",VLOOKUP(csv!A$402,範囲CSV,2,FALSE)))</f>
        <v/>
      </c>
      <c r="C184" s="139" t="str">
        <f>IF($A184="","",IF(VLOOKUP(csv!$AJ184,範囲CSV,3,FALSE)="","",VLOOKUP(csv!$AJ184,範囲CSV,3,FALSE)))</f>
        <v/>
      </c>
      <c r="D184" s="139" t="str">
        <f>IF($A184="","",IF(VLOOKUP(csv!$AJ184,範囲CSV,4,FALSE)="","",VLOOKUP(csv!$AJ184,範囲CSV,4,FALSE)))</f>
        <v/>
      </c>
      <c r="E184" s="139" t="str">
        <f>IF($A184="","",IF(VLOOKUP(csv!$AJ184,範囲CSV,5,FALSE)="","",IF(VLOOKUP(csv!$AJ184,範囲CSV,5,FALSE)&gt;10000,"",VLOOKUP(csv!$AJ184,範囲CSV,5,FALSE))))</f>
        <v/>
      </c>
      <c r="F184" s="139" t="str">
        <f>IF($A184="","",IF(VLOOKUP(csv!$AJ184,範囲CSV,6,FALSE)="","",VLOOKUP(csv!$AJ184,範囲CSV,6,FALSE)))</f>
        <v/>
      </c>
      <c r="G184" s="139" t="str">
        <f>IF(A184="","",IF(VLOOKUP(csv!$AJ184,範囲CSV,7,FALSE)="","",VLOOKUP(csv!$AJ184,範囲CSV,7,FALSE)))</f>
        <v/>
      </c>
      <c r="H184" s="139" t="str">
        <f>IF($A184="","",IF(VLOOKUP(csv!$AJ184,範囲CSV,8,FALSE)="","",VLOOKUP(csv!$AJ184,範囲CSV,8,FALSE)))</f>
        <v/>
      </c>
      <c r="I184" s="216"/>
      <c r="J184" s="216"/>
      <c r="K184" s="139" t="str">
        <f>IF(A184="","",IF(VLOOKUP(csv!$AJ184,範囲CSV,9,FALSE)="","",VLOOKUP(csv!$AJ184,範囲CSV,9,FALSE)))</f>
        <v/>
      </c>
      <c r="L184" s="139" t="str">
        <f>IF($A184="","",IF(VLOOKUP(csv!$AJ184,範囲CSV,10,FALSE)="","",VLOOKUP(csv!$AJ184,範囲CSV,10,FALSE)))</f>
        <v/>
      </c>
      <c r="M184" s="216" t="str">
        <f t="shared" si="4"/>
        <v/>
      </c>
      <c r="N184" s="216" t="str">
        <f t="shared" si="5"/>
        <v/>
      </c>
      <c r="O184" s="139" t="str">
        <f>IF($A184="","",IF(VLOOKUP(csv!$AJ184,範囲CSV,13,FALSE)="","",VLOOKUP(csv!$AJ184,範囲CSV,13,FALSE)))</f>
        <v/>
      </c>
      <c r="P184" s="139" t="str">
        <f>IF($A184="","",IF(VLOOKUP(csv!$AJ184,範囲CSV,14,FALSE)="","",VLOOKUP(csv!$AJ184,範囲CSV,14,FALSE)))</f>
        <v/>
      </c>
      <c r="Q184" s="139" t="str">
        <f>IF($A184="","",IF(VLOOKUP(csv!$AJ184,範囲CSV,15,FALSE)="","",VLOOKUP(csv!$AJ184,範囲CSV,15,FALSE)))</f>
        <v/>
      </c>
      <c r="R184" s="139" t="str">
        <f>IF($A184="","",IF(VLOOKUP(csv!$AJ184,範囲CSV,16,FALSE)="","",VLOOKUP(csv!$AJ184,範囲CSV,16,FALSE)))</f>
        <v/>
      </c>
      <c r="S184" s="139" t="str">
        <f>IF($A184="","",IF(VLOOKUP(csv!$AJ184,範囲CSV,17,FALSE)="","",VLOOKUP(csv!$AJ184,範囲CSV,17,FALSE)))</f>
        <v/>
      </c>
      <c r="T184" s="139" t="str">
        <f>IF($A184="","",IF(VLOOKUP(csv!$AJ184,範囲CSV,18,FALSE)="","",VLOOKUP(csv!$AJ184,範囲CSV,18,FALSE)))</f>
        <v/>
      </c>
      <c r="U184" s="139" t="str">
        <f>IF($A184="","",IF(VLOOKUP(csv!$AJ184,範囲CSV,19,FALSE)="","",VLOOKUP(csv!$AJ184,範囲CSV,19,FALSE)))</f>
        <v/>
      </c>
      <c r="V184" s="139" t="str">
        <f>IF($A184="","",IF(VLOOKUP(csv!$AJ184,範囲CSV,20,FALSE)="","",VLOOKUP(csv!$AJ184,範囲CSV,20,FALSE)))</f>
        <v/>
      </c>
      <c r="W184" s="139" t="str">
        <f>IF($A184="","",IF(VLOOKUP(csv!$AJ184,範囲CSV,21,FALSE)="","",VLOOKUP(csv!$AJ184,範囲CSV,21,FALSE)))</f>
        <v/>
      </c>
      <c r="X184" s="139" t="str">
        <f>IF($A184="","",IF(VLOOKUP(csv!$AJ184,範囲CSV,22,FALSE)="","",VLOOKUP(csv!$AJ184,範囲CSV,22,FALSE)))</f>
        <v/>
      </c>
      <c r="Y184" s="139" t="str">
        <f>IF($A184="","",IF(VLOOKUP(csv!$AJ184,範囲CSV,23,FALSE)="","",VLOOKUP(csv!$AJ184,範囲CSV,23,FALSE)))</f>
        <v/>
      </c>
      <c r="Z184" s="139" t="str">
        <f>IF($A184="","",IF(VLOOKUP(csv!$AJ184,範囲CSV,24,FALSE)="","",VLOOKUP(csv!$AJ184,範囲CSV,24,FALSE)))</f>
        <v/>
      </c>
      <c r="AA184" s="139" t="str">
        <f>IF($A184="","",IF(VLOOKUP(csv!$AJ184,範囲CSV,25,FALSE)="","",VLOOKUP(csv!$AJ184,範囲CSV,25,FALSE)))</f>
        <v/>
      </c>
      <c r="AB184" s="139" t="str">
        <f>IF($A184="","",IF(VLOOKUP(csv!$AJ184,範囲CSV,26,FALSE)="","",VLOOKUP(csv!$AJ184,範囲CSV,26,FALSE)))</f>
        <v/>
      </c>
      <c r="AC184" s="139" t="str">
        <f>IF($A184="","",IF(VLOOKUP(csv!$AJ184,範囲CSV,27,FALSE)="","",VLOOKUP(csv!$AJ184,範囲CSV,27,FALSE)))</f>
        <v/>
      </c>
      <c r="AD184" s="139" t="str">
        <f>IF($A184="","",IF(VLOOKUP(csv!$AJ184,範囲CSV,28,FALSE)="","",VLOOKUP(csv!$AJ184,範囲CSV,28,FALSE)))</f>
        <v/>
      </c>
      <c r="AE184" s="139" t="str">
        <f>IF($A184="","",IF(VLOOKUP(csv!$AJ184,範囲CSV,29,FALSE)="","",VLOOKUP(csv!$AJ184,範囲CSV,29,FALSE)))</f>
        <v/>
      </c>
      <c r="AF184" s="139" t="str">
        <f>IF($A184="","",IF(VLOOKUP(csv!$AJ184,範囲CSV,30,FALSE)="","",VLOOKUP(csv!$AJ184,範囲CSV,30,FALSE)))</f>
        <v/>
      </c>
      <c r="AG184" s="139" t="str">
        <f>IF($A184="","",IF(VLOOKUP(csv!$AJ184,範囲CSV,31,FALSE)="","",VLOOKUP(csv!$AJ184,範囲CSV,31,FALSE)))</f>
        <v/>
      </c>
      <c r="AH184" s="139" t="str">
        <f>IF($A184="","",IF(VLOOKUP(csv!$AJ184,範囲CSV,32,FALSE)="","",VLOOKUP(csv!$AJ184,範囲CSV,32,FALSE)))</f>
        <v/>
      </c>
      <c r="AI184" s="139" t="str">
        <f>IF($A184="","",IF(VLOOKUP(csv!$AJ184,範囲CSV,33,FALSE)="","",VLOOKUP(csv!$AJ184,範囲CSV,33,FALSE)))</f>
        <v/>
      </c>
      <c r="AJ184" s="139" t="str">
        <f>IF($A184="","",IF(VLOOKUP(csv!$AJ184,範囲CSV,34,FALSE)="","",VLOOKUP(csv!$AJ184,範囲CSV,34,FALSE)))</f>
        <v/>
      </c>
      <c r="AK184" s="139"/>
    </row>
    <row r="185" spans="1:37">
      <c r="A185" s="216" t="str">
        <f>IF(csv!AJ185&lt;=csv!A$401,csv!AO185,"")</f>
        <v/>
      </c>
      <c r="B185" s="216" t="str">
        <f>IF($A185="","",IF(VLOOKUP(csv!A$402,範囲CSV,2,FALSE)="","",VLOOKUP(csv!A$402,範囲CSV,2,FALSE)))</f>
        <v/>
      </c>
      <c r="C185" s="139" t="str">
        <f>IF($A185="","",IF(VLOOKUP(csv!$AJ185,範囲CSV,3,FALSE)="","",VLOOKUP(csv!$AJ185,範囲CSV,3,FALSE)))</f>
        <v/>
      </c>
      <c r="D185" s="139" t="str">
        <f>IF($A185="","",IF(VLOOKUP(csv!$AJ185,範囲CSV,4,FALSE)="","",VLOOKUP(csv!$AJ185,範囲CSV,4,FALSE)))</f>
        <v/>
      </c>
      <c r="E185" s="139" t="str">
        <f>IF($A185="","",IF(VLOOKUP(csv!$AJ185,範囲CSV,5,FALSE)="","",IF(VLOOKUP(csv!$AJ185,範囲CSV,5,FALSE)&gt;10000,"",VLOOKUP(csv!$AJ185,範囲CSV,5,FALSE))))</f>
        <v/>
      </c>
      <c r="F185" s="139" t="str">
        <f>IF($A185="","",IF(VLOOKUP(csv!$AJ185,範囲CSV,6,FALSE)="","",VLOOKUP(csv!$AJ185,範囲CSV,6,FALSE)))</f>
        <v/>
      </c>
      <c r="G185" s="139" t="str">
        <f>IF(A185="","",IF(VLOOKUP(csv!$AJ185,範囲CSV,7,FALSE)="","",VLOOKUP(csv!$AJ185,範囲CSV,7,FALSE)))</f>
        <v/>
      </c>
      <c r="H185" s="139" t="str">
        <f>IF($A185="","",IF(VLOOKUP(csv!$AJ185,範囲CSV,8,FALSE)="","",VLOOKUP(csv!$AJ185,範囲CSV,8,FALSE)))</f>
        <v/>
      </c>
      <c r="I185" s="216"/>
      <c r="J185" s="216"/>
      <c r="K185" s="139" t="str">
        <f>IF(A185="","",IF(VLOOKUP(csv!$AJ185,範囲CSV,9,FALSE)="","",VLOOKUP(csv!$AJ185,範囲CSV,9,FALSE)))</f>
        <v/>
      </c>
      <c r="L185" s="139" t="str">
        <f>IF($A185="","",IF(VLOOKUP(csv!$AJ185,範囲CSV,10,FALSE)="","",VLOOKUP(csv!$AJ185,範囲CSV,10,FALSE)))</f>
        <v/>
      </c>
      <c r="M185" s="216" t="str">
        <f t="shared" si="4"/>
        <v/>
      </c>
      <c r="N185" s="216" t="str">
        <f t="shared" si="5"/>
        <v/>
      </c>
      <c r="O185" s="139" t="str">
        <f>IF($A185="","",IF(VLOOKUP(csv!$AJ185,範囲CSV,13,FALSE)="","",VLOOKUP(csv!$AJ185,範囲CSV,13,FALSE)))</f>
        <v/>
      </c>
      <c r="P185" s="139" t="str">
        <f>IF($A185="","",IF(VLOOKUP(csv!$AJ185,範囲CSV,14,FALSE)="","",VLOOKUP(csv!$AJ185,範囲CSV,14,FALSE)))</f>
        <v/>
      </c>
      <c r="Q185" s="139" t="str">
        <f>IF($A185="","",IF(VLOOKUP(csv!$AJ185,範囲CSV,15,FALSE)="","",VLOOKUP(csv!$AJ185,範囲CSV,15,FALSE)))</f>
        <v/>
      </c>
      <c r="R185" s="139" t="str">
        <f>IF($A185="","",IF(VLOOKUP(csv!$AJ185,範囲CSV,16,FALSE)="","",VLOOKUP(csv!$AJ185,範囲CSV,16,FALSE)))</f>
        <v/>
      </c>
      <c r="S185" s="139" t="str">
        <f>IF($A185="","",IF(VLOOKUP(csv!$AJ185,範囲CSV,17,FALSE)="","",VLOOKUP(csv!$AJ185,範囲CSV,17,FALSE)))</f>
        <v/>
      </c>
      <c r="T185" s="139" t="str">
        <f>IF($A185="","",IF(VLOOKUP(csv!$AJ185,範囲CSV,18,FALSE)="","",VLOOKUP(csv!$AJ185,範囲CSV,18,FALSE)))</f>
        <v/>
      </c>
      <c r="U185" s="139" t="str">
        <f>IF($A185="","",IF(VLOOKUP(csv!$AJ185,範囲CSV,19,FALSE)="","",VLOOKUP(csv!$AJ185,範囲CSV,19,FALSE)))</f>
        <v/>
      </c>
      <c r="V185" s="139" t="str">
        <f>IF($A185="","",IF(VLOOKUP(csv!$AJ185,範囲CSV,20,FALSE)="","",VLOOKUP(csv!$AJ185,範囲CSV,20,FALSE)))</f>
        <v/>
      </c>
      <c r="W185" s="139" t="str">
        <f>IF($A185="","",IF(VLOOKUP(csv!$AJ185,範囲CSV,21,FALSE)="","",VLOOKUP(csv!$AJ185,範囲CSV,21,FALSE)))</f>
        <v/>
      </c>
      <c r="X185" s="139" t="str">
        <f>IF($A185="","",IF(VLOOKUP(csv!$AJ185,範囲CSV,22,FALSE)="","",VLOOKUP(csv!$AJ185,範囲CSV,22,FALSE)))</f>
        <v/>
      </c>
      <c r="Y185" s="139" t="str">
        <f>IF($A185="","",IF(VLOOKUP(csv!$AJ185,範囲CSV,23,FALSE)="","",VLOOKUP(csv!$AJ185,範囲CSV,23,FALSE)))</f>
        <v/>
      </c>
      <c r="Z185" s="139" t="str">
        <f>IF($A185="","",IF(VLOOKUP(csv!$AJ185,範囲CSV,24,FALSE)="","",VLOOKUP(csv!$AJ185,範囲CSV,24,FALSE)))</f>
        <v/>
      </c>
      <c r="AA185" s="139" t="str">
        <f>IF($A185="","",IF(VLOOKUP(csv!$AJ185,範囲CSV,25,FALSE)="","",VLOOKUP(csv!$AJ185,範囲CSV,25,FALSE)))</f>
        <v/>
      </c>
      <c r="AB185" s="139" t="str">
        <f>IF($A185="","",IF(VLOOKUP(csv!$AJ185,範囲CSV,26,FALSE)="","",VLOOKUP(csv!$AJ185,範囲CSV,26,FALSE)))</f>
        <v/>
      </c>
      <c r="AC185" s="139" t="str">
        <f>IF($A185="","",IF(VLOOKUP(csv!$AJ185,範囲CSV,27,FALSE)="","",VLOOKUP(csv!$AJ185,範囲CSV,27,FALSE)))</f>
        <v/>
      </c>
      <c r="AD185" s="139" t="str">
        <f>IF($A185="","",IF(VLOOKUP(csv!$AJ185,範囲CSV,28,FALSE)="","",VLOOKUP(csv!$AJ185,範囲CSV,28,FALSE)))</f>
        <v/>
      </c>
      <c r="AE185" s="139" t="str">
        <f>IF($A185="","",IF(VLOOKUP(csv!$AJ185,範囲CSV,29,FALSE)="","",VLOOKUP(csv!$AJ185,範囲CSV,29,FALSE)))</f>
        <v/>
      </c>
      <c r="AF185" s="139" t="str">
        <f>IF($A185="","",IF(VLOOKUP(csv!$AJ185,範囲CSV,30,FALSE)="","",VLOOKUP(csv!$AJ185,範囲CSV,30,FALSE)))</f>
        <v/>
      </c>
      <c r="AG185" s="139" t="str">
        <f>IF($A185="","",IF(VLOOKUP(csv!$AJ185,範囲CSV,31,FALSE)="","",VLOOKUP(csv!$AJ185,範囲CSV,31,FALSE)))</f>
        <v/>
      </c>
      <c r="AH185" s="139" t="str">
        <f>IF($A185="","",IF(VLOOKUP(csv!$AJ185,範囲CSV,32,FALSE)="","",VLOOKUP(csv!$AJ185,範囲CSV,32,FALSE)))</f>
        <v/>
      </c>
      <c r="AI185" s="139" t="str">
        <f>IF($A185="","",IF(VLOOKUP(csv!$AJ185,範囲CSV,33,FALSE)="","",VLOOKUP(csv!$AJ185,範囲CSV,33,FALSE)))</f>
        <v/>
      </c>
      <c r="AJ185" s="139" t="str">
        <f>IF($A185="","",IF(VLOOKUP(csv!$AJ185,範囲CSV,34,FALSE)="","",VLOOKUP(csv!$AJ185,範囲CSV,34,FALSE)))</f>
        <v/>
      </c>
      <c r="AK185" s="139"/>
    </row>
    <row r="186" spans="1:37">
      <c r="A186" s="216" t="str">
        <f>IF(csv!AJ186&lt;=csv!A$401,csv!AO186,"")</f>
        <v/>
      </c>
      <c r="B186" s="216" t="str">
        <f>IF($A186="","",IF(VLOOKUP(csv!A$402,範囲CSV,2,FALSE)="","",VLOOKUP(csv!A$402,範囲CSV,2,FALSE)))</f>
        <v/>
      </c>
      <c r="C186" s="139" t="str">
        <f>IF($A186="","",IF(VLOOKUP(csv!$AJ186,範囲CSV,3,FALSE)="","",VLOOKUP(csv!$AJ186,範囲CSV,3,FALSE)))</f>
        <v/>
      </c>
      <c r="D186" s="139" t="str">
        <f>IF($A186="","",IF(VLOOKUP(csv!$AJ186,範囲CSV,4,FALSE)="","",VLOOKUP(csv!$AJ186,範囲CSV,4,FALSE)))</f>
        <v/>
      </c>
      <c r="E186" s="139" t="str">
        <f>IF($A186="","",IF(VLOOKUP(csv!$AJ186,範囲CSV,5,FALSE)="","",IF(VLOOKUP(csv!$AJ186,範囲CSV,5,FALSE)&gt;10000,"",VLOOKUP(csv!$AJ186,範囲CSV,5,FALSE))))</f>
        <v/>
      </c>
      <c r="F186" s="139" t="str">
        <f>IF($A186="","",IF(VLOOKUP(csv!$AJ186,範囲CSV,6,FALSE)="","",VLOOKUP(csv!$AJ186,範囲CSV,6,FALSE)))</f>
        <v/>
      </c>
      <c r="G186" s="139" t="str">
        <f>IF(A186="","",IF(VLOOKUP(csv!$AJ186,範囲CSV,7,FALSE)="","",VLOOKUP(csv!$AJ186,範囲CSV,7,FALSE)))</f>
        <v/>
      </c>
      <c r="H186" s="139" t="str">
        <f>IF($A186="","",IF(VLOOKUP(csv!$AJ186,範囲CSV,8,FALSE)="","",VLOOKUP(csv!$AJ186,範囲CSV,8,FALSE)))</f>
        <v/>
      </c>
      <c r="I186" s="216"/>
      <c r="J186" s="216"/>
      <c r="K186" s="139" t="str">
        <f>IF(A186="","",IF(VLOOKUP(csv!$AJ186,範囲CSV,9,FALSE)="","",VLOOKUP(csv!$AJ186,範囲CSV,9,FALSE)))</f>
        <v/>
      </c>
      <c r="L186" s="139" t="str">
        <f>IF($A186="","",IF(VLOOKUP(csv!$AJ186,範囲CSV,10,FALSE)="","",VLOOKUP(csv!$AJ186,範囲CSV,10,FALSE)))</f>
        <v/>
      </c>
      <c r="M186" s="216" t="str">
        <f t="shared" si="4"/>
        <v/>
      </c>
      <c r="N186" s="216" t="str">
        <f t="shared" si="5"/>
        <v/>
      </c>
      <c r="O186" s="139" t="str">
        <f>IF($A186="","",IF(VLOOKUP(csv!$AJ186,範囲CSV,13,FALSE)="","",VLOOKUP(csv!$AJ186,範囲CSV,13,FALSE)))</f>
        <v/>
      </c>
      <c r="P186" s="139" t="str">
        <f>IF($A186="","",IF(VLOOKUP(csv!$AJ186,範囲CSV,14,FALSE)="","",VLOOKUP(csv!$AJ186,範囲CSV,14,FALSE)))</f>
        <v/>
      </c>
      <c r="Q186" s="139" t="str">
        <f>IF($A186="","",IF(VLOOKUP(csv!$AJ186,範囲CSV,15,FALSE)="","",VLOOKUP(csv!$AJ186,範囲CSV,15,FALSE)))</f>
        <v/>
      </c>
      <c r="R186" s="139" t="str">
        <f>IF($A186="","",IF(VLOOKUP(csv!$AJ186,範囲CSV,16,FALSE)="","",VLOOKUP(csv!$AJ186,範囲CSV,16,FALSE)))</f>
        <v/>
      </c>
      <c r="S186" s="139" t="str">
        <f>IF($A186="","",IF(VLOOKUP(csv!$AJ186,範囲CSV,17,FALSE)="","",VLOOKUP(csv!$AJ186,範囲CSV,17,FALSE)))</f>
        <v/>
      </c>
      <c r="T186" s="139" t="str">
        <f>IF($A186="","",IF(VLOOKUP(csv!$AJ186,範囲CSV,18,FALSE)="","",VLOOKUP(csv!$AJ186,範囲CSV,18,FALSE)))</f>
        <v/>
      </c>
      <c r="U186" s="139" t="str">
        <f>IF($A186="","",IF(VLOOKUP(csv!$AJ186,範囲CSV,19,FALSE)="","",VLOOKUP(csv!$AJ186,範囲CSV,19,FALSE)))</f>
        <v/>
      </c>
      <c r="V186" s="139" t="str">
        <f>IF($A186="","",IF(VLOOKUP(csv!$AJ186,範囲CSV,20,FALSE)="","",VLOOKUP(csv!$AJ186,範囲CSV,20,FALSE)))</f>
        <v/>
      </c>
      <c r="W186" s="139" t="str">
        <f>IF($A186="","",IF(VLOOKUP(csv!$AJ186,範囲CSV,21,FALSE)="","",VLOOKUP(csv!$AJ186,範囲CSV,21,FALSE)))</f>
        <v/>
      </c>
      <c r="X186" s="139" t="str">
        <f>IF($A186="","",IF(VLOOKUP(csv!$AJ186,範囲CSV,22,FALSE)="","",VLOOKUP(csv!$AJ186,範囲CSV,22,FALSE)))</f>
        <v/>
      </c>
      <c r="Y186" s="139" t="str">
        <f>IF($A186="","",IF(VLOOKUP(csv!$AJ186,範囲CSV,23,FALSE)="","",VLOOKUP(csv!$AJ186,範囲CSV,23,FALSE)))</f>
        <v/>
      </c>
      <c r="Z186" s="139" t="str">
        <f>IF($A186="","",IF(VLOOKUP(csv!$AJ186,範囲CSV,24,FALSE)="","",VLOOKUP(csv!$AJ186,範囲CSV,24,FALSE)))</f>
        <v/>
      </c>
      <c r="AA186" s="139" t="str">
        <f>IF($A186="","",IF(VLOOKUP(csv!$AJ186,範囲CSV,25,FALSE)="","",VLOOKUP(csv!$AJ186,範囲CSV,25,FALSE)))</f>
        <v/>
      </c>
      <c r="AB186" s="139" t="str">
        <f>IF($A186="","",IF(VLOOKUP(csv!$AJ186,範囲CSV,26,FALSE)="","",VLOOKUP(csv!$AJ186,範囲CSV,26,FALSE)))</f>
        <v/>
      </c>
      <c r="AC186" s="139" t="str">
        <f>IF($A186="","",IF(VLOOKUP(csv!$AJ186,範囲CSV,27,FALSE)="","",VLOOKUP(csv!$AJ186,範囲CSV,27,FALSE)))</f>
        <v/>
      </c>
      <c r="AD186" s="139" t="str">
        <f>IF($A186="","",IF(VLOOKUP(csv!$AJ186,範囲CSV,28,FALSE)="","",VLOOKUP(csv!$AJ186,範囲CSV,28,FALSE)))</f>
        <v/>
      </c>
      <c r="AE186" s="139" t="str">
        <f>IF($A186="","",IF(VLOOKUP(csv!$AJ186,範囲CSV,29,FALSE)="","",VLOOKUP(csv!$AJ186,範囲CSV,29,FALSE)))</f>
        <v/>
      </c>
      <c r="AF186" s="139" t="str">
        <f>IF($A186="","",IF(VLOOKUP(csv!$AJ186,範囲CSV,30,FALSE)="","",VLOOKUP(csv!$AJ186,範囲CSV,30,FALSE)))</f>
        <v/>
      </c>
      <c r="AG186" s="139" t="str">
        <f>IF($A186="","",IF(VLOOKUP(csv!$AJ186,範囲CSV,31,FALSE)="","",VLOOKUP(csv!$AJ186,範囲CSV,31,FALSE)))</f>
        <v/>
      </c>
      <c r="AH186" s="139" t="str">
        <f>IF($A186="","",IF(VLOOKUP(csv!$AJ186,範囲CSV,32,FALSE)="","",VLOOKUP(csv!$AJ186,範囲CSV,32,FALSE)))</f>
        <v/>
      </c>
      <c r="AI186" s="139" t="str">
        <f>IF($A186="","",IF(VLOOKUP(csv!$AJ186,範囲CSV,33,FALSE)="","",VLOOKUP(csv!$AJ186,範囲CSV,33,FALSE)))</f>
        <v/>
      </c>
      <c r="AJ186" s="139" t="str">
        <f>IF($A186="","",IF(VLOOKUP(csv!$AJ186,範囲CSV,34,FALSE)="","",VLOOKUP(csv!$AJ186,範囲CSV,34,FALSE)))</f>
        <v/>
      </c>
      <c r="AK186" s="139"/>
    </row>
    <row r="187" spans="1:37">
      <c r="A187" s="216" t="str">
        <f>IF(csv!AJ187&lt;=csv!A$401,csv!AO187,"")</f>
        <v/>
      </c>
      <c r="B187" s="216" t="str">
        <f>IF($A187="","",IF(VLOOKUP(csv!A$402,範囲CSV,2,FALSE)="","",VLOOKUP(csv!A$402,範囲CSV,2,FALSE)))</f>
        <v/>
      </c>
      <c r="C187" s="139" t="str">
        <f>IF($A187="","",IF(VLOOKUP(csv!$AJ187,範囲CSV,3,FALSE)="","",VLOOKUP(csv!$AJ187,範囲CSV,3,FALSE)))</f>
        <v/>
      </c>
      <c r="D187" s="139" t="str">
        <f>IF($A187="","",IF(VLOOKUP(csv!$AJ187,範囲CSV,4,FALSE)="","",VLOOKUP(csv!$AJ187,範囲CSV,4,FALSE)))</f>
        <v/>
      </c>
      <c r="E187" s="139" t="str">
        <f>IF($A187="","",IF(VLOOKUP(csv!$AJ187,範囲CSV,5,FALSE)="","",IF(VLOOKUP(csv!$AJ187,範囲CSV,5,FALSE)&gt;10000,"",VLOOKUP(csv!$AJ187,範囲CSV,5,FALSE))))</f>
        <v/>
      </c>
      <c r="F187" s="139" t="str">
        <f>IF($A187="","",IF(VLOOKUP(csv!$AJ187,範囲CSV,6,FALSE)="","",VLOOKUP(csv!$AJ187,範囲CSV,6,FALSE)))</f>
        <v/>
      </c>
      <c r="G187" s="139" t="str">
        <f>IF(A187="","",IF(VLOOKUP(csv!$AJ187,範囲CSV,7,FALSE)="","",VLOOKUP(csv!$AJ187,範囲CSV,7,FALSE)))</f>
        <v/>
      </c>
      <c r="H187" s="139" t="str">
        <f>IF($A187="","",IF(VLOOKUP(csv!$AJ187,範囲CSV,8,FALSE)="","",VLOOKUP(csv!$AJ187,範囲CSV,8,FALSE)))</f>
        <v/>
      </c>
      <c r="I187" s="216"/>
      <c r="J187" s="216"/>
      <c r="K187" s="139" t="str">
        <f>IF(A187="","",IF(VLOOKUP(csv!$AJ187,範囲CSV,9,FALSE)="","",VLOOKUP(csv!$AJ187,範囲CSV,9,FALSE)))</f>
        <v/>
      </c>
      <c r="L187" s="139" t="str">
        <f>IF($A187="","",IF(VLOOKUP(csv!$AJ187,範囲CSV,10,FALSE)="","",VLOOKUP(csv!$AJ187,範囲CSV,10,FALSE)))</f>
        <v/>
      </c>
      <c r="M187" s="216" t="str">
        <f t="shared" si="4"/>
        <v/>
      </c>
      <c r="N187" s="216" t="str">
        <f t="shared" si="5"/>
        <v/>
      </c>
      <c r="O187" s="139" t="str">
        <f>IF($A187="","",IF(VLOOKUP(csv!$AJ187,範囲CSV,13,FALSE)="","",VLOOKUP(csv!$AJ187,範囲CSV,13,FALSE)))</f>
        <v/>
      </c>
      <c r="P187" s="139" t="str">
        <f>IF($A187="","",IF(VLOOKUP(csv!$AJ187,範囲CSV,14,FALSE)="","",VLOOKUP(csv!$AJ187,範囲CSV,14,FALSE)))</f>
        <v/>
      </c>
      <c r="Q187" s="139" t="str">
        <f>IF($A187="","",IF(VLOOKUP(csv!$AJ187,範囲CSV,15,FALSE)="","",VLOOKUP(csv!$AJ187,範囲CSV,15,FALSE)))</f>
        <v/>
      </c>
      <c r="R187" s="139" t="str">
        <f>IF($A187="","",IF(VLOOKUP(csv!$AJ187,範囲CSV,16,FALSE)="","",VLOOKUP(csv!$AJ187,範囲CSV,16,FALSE)))</f>
        <v/>
      </c>
      <c r="S187" s="139" t="str">
        <f>IF($A187="","",IF(VLOOKUP(csv!$AJ187,範囲CSV,17,FALSE)="","",VLOOKUP(csv!$AJ187,範囲CSV,17,FALSE)))</f>
        <v/>
      </c>
      <c r="T187" s="139" t="str">
        <f>IF($A187="","",IF(VLOOKUP(csv!$AJ187,範囲CSV,18,FALSE)="","",VLOOKUP(csv!$AJ187,範囲CSV,18,FALSE)))</f>
        <v/>
      </c>
      <c r="U187" s="139" t="str">
        <f>IF($A187="","",IF(VLOOKUP(csv!$AJ187,範囲CSV,19,FALSE)="","",VLOOKUP(csv!$AJ187,範囲CSV,19,FALSE)))</f>
        <v/>
      </c>
      <c r="V187" s="139" t="str">
        <f>IF($A187="","",IF(VLOOKUP(csv!$AJ187,範囲CSV,20,FALSE)="","",VLOOKUP(csv!$AJ187,範囲CSV,20,FALSE)))</f>
        <v/>
      </c>
      <c r="W187" s="139" t="str">
        <f>IF($A187="","",IF(VLOOKUP(csv!$AJ187,範囲CSV,21,FALSE)="","",VLOOKUP(csv!$AJ187,範囲CSV,21,FALSE)))</f>
        <v/>
      </c>
      <c r="X187" s="139" t="str">
        <f>IF($A187="","",IF(VLOOKUP(csv!$AJ187,範囲CSV,22,FALSE)="","",VLOOKUP(csv!$AJ187,範囲CSV,22,FALSE)))</f>
        <v/>
      </c>
      <c r="Y187" s="139" t="str">
        <f>IF($A187="","",IF(VLOOKUP(csv!$AJ187,範囲CSV,23,FALSE)="","",VLOOKUP(csv!$AJ187,範囲CSV,23,FALSE)))</f>
        <v/>
      </c>
      <c r="Z187" s="139" t="str">
        <f>IF($A187="","",IF(VLOOKUP(csv!$AJ187,範囲CSV,24,FALSE)="","",VLOOKUP(csv!$AJ187,範囲CSV,24,FALSE)))</f>
        <v/>
      </c>
      <c r="AA187" s="139" t="str">
        <f>IF($A187="","",IF(VLOOKUP(csv!$AJ187,範囲CSV,25,FALSE)="","",VLOOKUP(csv!$AJ187,範囲CSV,25,FALSE)))</f>
        <v/>
      </c>
      <c r="AB187" s="139" t="str">
        <f>IF($A187="","",IF(VLOOKUP(csv!$AJ187,範囲CSV,26,FALSE)="","",VLOOKUP(csv!$AJ187,範囲CSV,26,FALSE)))</f>
        <v/>
      </c>
      <c r="AC187" s="139" t="str">
        <f>IF($A187="","",IF(VLOOKUP(csv!$AJ187,範囲CSV,27,FALSE)="","",VLOOKUP(csv!$AJ187,範囲CSV,27,FALSE)))</f>
        <v/>
      </c>
      <c r="AD187" s="139" t="str">
        <f>IF($A187="","",IF(VLOOKUP(csv!$AJ187,範囲CSV,28,FALSE)="","",VLOOKUP(csv!$AJ187,範囲CSV,28,FALSE)))</f>
        <v/>
      </c>
      <c r="AE187" s="139" t="str">
        <f>IF($A187="","",IF(VLOOKUP(csv!$AJ187,範囲CSV,29,FALSE)="","",VLOOKUP(csv!$AJ187,範囲CSV,29,FALSE)))</f>
        <v/>
      </c>
      <c r="AF187" s="139" t="str">
        <f>IF($A187="","",IF(VLOOKUP(csv!$AJ187,範囲CSV,30,FALSE)="","",VLOOKUP(csv!$AJ187,範囲CSV,30,FALSE)))</f>
        <v/>
      </c>
      <c r="AG187" s="139" t="str">
        <f>IF($A187="","",IF(VLOOKUP(csv!$AJ187,範囲CSV,31,FALSE)="","",VLOOKUP(csv!$AJ187,範囲CSV,31,FALSE)))</f>
        <v/>
      </c>
      <c r="AH187" s="139" t="str">
        <f>IF($A187="","",IF(VLOOKUP(csv!$AJ187,範囲CSV,32,FALSE)="","",VLOOKUP(csv!$AJ187,範囲CSV,32,FALSE)))</f>
        <v/>
      </c>
      <c r="AI187" s="139" t="str">
        <f>IF($A187="","",IF(VLOOKUP(csv!$AJ187,範囲CSV,33,FALSE)="","",VLOOKUP(csv!$AJ187,範囲CSV,33,FALSE)))</f>
        <v/>
      </c>
      <c r="AJ187" s="139" t="str">
        <f>IF($A187="","",IF(VLOOKUP(csv!$AJ187,範囲CSV,34,FALSE)="","",VLOOKUP(csv!$AJ187,範囲CSV,34,FALSE)))</f>
        <v/>
      </c>
      <c r="AK187" s="139"/>
    </row>
    <row r="188" spans="1:37">
      <c r="A188" s="216" t="str">
        <f>IF(csv!AJ188&lt;=csv!A$401,csv!AO188,"")</f>
        <v/>
      </c>
      <c r="B188" s="216" t="str">
        <f>IF($A188="","",IF(VLOOKUP(csv!A$402,範囲CSV,2,FALSE)="","",VLOOKUP(csv!A$402,範囲CSV,2,FALSE)))</f>
        <v/>
      </c>
      <c r="C188" s="139" t="str">
        <f>IF($A188="","",IF(VLOOKUP(csv!$AJ188,範囲CSV,3,FALSE)="","",VLOOKUP(csv!$AJ188,範囲CSV,3,FALSE)))</f>
        <v/>
      </c>
      <c r="D188" s="139" t="str">
        <f>IF($A188="","",IF(VLOOKUP(csv!$AJ188,範囲CSV,4,FALSE)="","",VLOOKUP(csv!$AJ188,範囲CSV,4,FALSE)))</f>
        <v/>
      </c>
      <c r="E188" s="139" t="str">
        <f>IF($A188="","",IF(VLOOKUP(csv!$AJ188,範囲CSV,5,FALSE)="","",IF(VLOOKUP(csv!$AJ188,範囲CSV,5,FALSE)&gt;10000,"",VLOOKUP(csv!$AJ188,範囲CSV,5,FALSE))))</f>
        <v/>
      </c>
      <c r="F188" s="139" t="str">
        <f>IF($A188="","",IF(VLOOKUP(csv!$AJ188,範囲CSV,6,FALSE)="","",VLOOKUP(csv!$AJ188,範囲CSV,6,FALSE)))</f>
        <v/>
      </c>
      <c r="G188" s="139" t="str">
        <f>IF(A188="","",IF(VLOOKUP(csv!$AJ188,範囲CSV,7,FALSE)="","",VLOOKUP(csv!$AJ188,範囲CSV,7,FALSE)))</f>
        <v/>
      </c>
      <c r="H188" s="139" t="str">
        <f>IF($A188="","",IF(VLOOKUP(csv!$AJ188,範囲CSV,8,FALSE)="","",VLOOKUP(csv!$AJ188,範囲CSV,8,FALSE)))</f>
        <v/>
      </c>
      <c r="I188" s="216"/>
      <c r="J188" s="216"/>
      <c r="K188" s="139" t="str">
        <f>IF(A188="","",IF(VLOOKUP(csv!$AJ188,範囲CSV,9,FALSE)="","",VLOOKUP(csv!$AJ188,範囲CSV,9,FALSE)))</f>
        <v/>
      </c>
      <c r="L188" s="139" t="str">
        <f>IF($A188="","",IF(VLOOKUP(csv!$AJ188,範囲CSV,10,FALSE)="","",VLOOKUP(csv!$AJ188,範囲CSV,10,FALSE)))</f>
        <v/>
      </c>
      <c r="M188" s="216" t="str">
        <f t="shared" si="4"/>
        <v/>
      </c>
      <c r="N188" s="216" t="str">
        <f t="shared" si="5"/>
        <v/>
      </c>
      <c r="O188" s="139" t="str">
        <f>IF($A188="","",IF(VLOOKUP(csv!$AJ188,範囲CSV,13,FALSE)="","",VLOOKUP(csv!$AJ188,範囲CSV,13,FALSE)))</f>
        <v/>
      </c>
      <c r="P188" s="139" t="str">
        <f>IF($A188="","",IF(VLOOKUP(csv!$AJ188,範囲CSV,14,FALSE)="","",VLOOKUP(csv!$AJ188,範囲CSV,14,FALSE)))</f>
        <v/>
      </c>
      <c r="Q188" s="139" t="str">
        <f>IF($A188="","",IF(VLOOKUP(csv!$AJ188,範囲CSV,15,FALSE)="","",VLOOKUP(csv!$AJ188,範囲CSV,15,FALSE)))</f>
        <v/>
      </c>
      <c r="R188" s="139" t="str">
        <f>IF($A188="","",IF(VLOOKUP(csv!$AJ188,範囲CSV,16,FALSE)="","",VLOOKUP(csv!$AJ188,範囲CSV,16,FALSE)))</f>
        <v/>
      </c>
      <c r="S188" s="139" t="str">
        <f>IF($A188="","",IF(VLOOKUP(csv!$AJ188,範囲CSV,17,FALSE)="","",VLOOKUP(csv!$AJ188,範囲CSV,17,FALSE)))</f>
        <v/>
      </c>
      <c r="T188" s="139" t="str">
        <f>IF($A188="","",IF(VLOOKUP(csv!$AJ188,範囲CSV,18,FALSE)="","",VLOOKUP(csv!$AJ188,範囲CSV,18,FALSE)))</f>
        <v/>
      </c>
      <c r="U188" s="139" t="str">
        <f>IF($A188="","",IF(VLOOKUP(csv!$AJ188,範囲CSV,19,FALSE)="","",VLOOKUP(csv!$AJ188,範囲CSV,19,FALSE)))</f>
        <v/>
      </c>
      <c r="V188" s="139" t="str">
        <f>IF($A188="","",IF(VLOOKUP(csv!$AJ188,範囲CSV,20,FALSE)="","",VLOOKUP(csv!$AJ188,範囲CSV,20,FALSE)))</f>
        <v/>
      </c>
      <c r="W188" s="139" t="str">
        <f>IF($A188="","",IF(VLOOKUP(csv!$AJ188,範囲CSV,21,FALSE)="","",VLOOKUP(csv!$AJ188,範囲CSV,21,FALSE)))</f>
        <v/>
      </c>
      <c r="X188" s="139" t="str">
        <f>IF($A188="","",IF(VLOOKUP(csv!$AJ188,範囲CSV,22,FALSE)="","",VLOOKUP(csv!$AJ188,範囲CSV,22,FALSE)))</f>
        <v/>
      </c>
      <c r="Y188" s="139" t="str">
        <f>IF($A188="","",IF(VLOOKUP(csv!$AJ188,範囲CSV,23,FALSE)="","",VLOOKUP(csv!$AJ188,範囲CSV,23,FALSE)))</f>
        <v/>
      </c>
      <c r="Z188" s="139" t="str">
        <f>IF($A188="","",IF(VLOOKUP(csv!$AJ188,範囲CSV,24,FALSE)="","",VLOOKUP(csv!$AJ188,範囲CSV,24,FALSE)))</f>
        <v/>
      </c>
      <c r="AA188" s="139" t="str">
        <f>IF($A188="","",IF(VLOOKUP(csv!$AJ188,範囲CSV,25,FALSE)="","",VLOOKUP(csv!$AJ188,範囲CSV,25,FALSE)))</f>
        <v/>
      </c>
      <c r="AB188" s="139" t="str">
        <f>IF($A188="","",IF(VLOOKUP(csv!$AJ188,範囲CSV,26,FALSE)="","",VLOOKUP(csv!$AJ188,範囲CSV,26,FALSE)))</f>
        <v/>
      </c>
      <c r="AC188" s="139" t="str">
        <f>IF($A188="","",IF(VLOOKUP(csv!$AJ188,範囲CSV,27,FALSE)="","",VLOOKUP(csv!$AJ188,範囲CSV,27,FALSE)))</f>
        <v/>
      </c>
      <c r="AD188" s="139" t="str">
        <f>IF($A188="","",IF(VLOOKUP(csv!$AJ188,範囲CSV,28,FALSE)="","",VLOOKUP(csv!$AJ188,範囲CSV,28,FALSE)))</f>
        <v/>
      </c>
      <c r="AE188" s="139" t="str">
        <f>IF($A188="","",IF(VLOOKUP(csv!$AJ188,範囲CSV,29,FALSE)="","",VLOOKUP(csv!$AJ188,範囲CSV,29,FALSE)))</f>
        <v/>
      </c>
      <c r="AF188" s="139" t="str">
        <f>IF($A188="","",IF(VLOOKUP(csv!$AJ188,範囲CSV,30,FALSE)="","",VLOOKUP(csv!$AJ188,範囲CSV,30,FALSE)))</f>
        <v/>
      </c>
      <c r="AG188" s="139" t="str">
        <f>IF($A188="","",IF(VLOOKUP(csv!$AJ188,範囲CSV,31,FALSE)="","",VLOOKUP(csv!$AJ188,範囲CSV,31,FALSE)))</f>
        <v/>
      </c>
      <c r="AH188" s="139" t="str">
        <f>IF($A188="","",IF(VLOOKUP(csv!$AJ188,範囲CSV,32,FALSE)="","",VLOOKUP(csv!$AJ188,範囲CSV,32,FALSE)))</f>
        <v/>
      </c>
      <c r="AI188" s="139" t="str">
        <f>IF($A188="","",IF(VLOOKUP(csv!$AJ188,範囲CSV,33,FALSE)="","",VLOOKUP(csv!$AJ188,範囲CSV,33,FALSE)))</f>
        <v/>
      </c>
      <c r="AJ188" s="139" t="str">
        <f>IF($A188="","",IF(VLOOKUP(csv!$AJ188,範囲CSV,34,FALSE)="","",VLOOKUP(csv!$AJ188,範囲CSV,34,FALSE)))</f>
        <v/>
      </c>
      <c r="AK188" s="139"/>
    </row>
    <row r="189" spans="1:37">
      <c r="A189" s="216" t="str">
        <f>IF(csv!AJ189&lt;=csv!A$401,csv!AO189,"")</f>
        <v/>
      </c>
      <c r="B189" s="216" t="str">
        <f>IF($A189="","",IF(VLOOKUP(csv!A$402,範囲CSV,2,FALSE)="","",VLOOKUP(csv!A$402,範囲CSV,2,FALSE)))</f>
        <v/>
      </c>
      <c r="C189" s="139" t="str">
        <f>IF($A189="","",IF(VLOOKUP(csv!$AJ189,範囲CSV,3,FALSE)="","",VLOOKUP(csv!$AJ189,範囲CSV,3,FALSE)))</f>
        <v/>
      </c>
      <c r="D189" s="139" t="str">
        <f>IF($A189="","",IF(VLOOKUP(csv!$AJ189,範囲CSV,4,FALSE)="","",VLOOKUP(csv!$AJ189,範囲CSV,4,FALSE)))</f>
        <v/>
      </c>
      <c r="E189" s="139" t="str">
        <f>IF($A189="","",IF(VLOOKUP(csv!$AJ189,範囲CSV,5,FALSE)="","",IF(VLOOKUP(csv!$AJ189,範囲CSV,5,FALSE)&gt;10000,"",VLOOKUP(csv!$AJ189,範囲CSV,5,FALSE))))</f>
        <v/>
      </c>
      <c r="F189" s="139" t="str">
        <f>IF($A189="","",IF(VLOOKUP(csv!$AJ189,範囲CSV,6,FALSE)="","",VLOOKUP(csv!$AJ189,範囲CSV,6,FALSE)))</f>
        <v/>
      </c>
      <c r="G189" s="139" t="str">
        <f>IF(A189="","",IF(VLOOKUP(csv!$AJ189,範囲CSV,7,FALSE)="","",VLOOKUP(csv!$AJ189,範囲CSV,7,FALSE)))</f>
        <v/>
      </c>
      <c r="H189" s="139" t="str">
        <f>IF($A189="","",IF(VLOOKUP(csv!$AJ189,範囲CSV,8,FALSE)="","",VLOOKUP(csv!$AJ189,範囲CSV,8,FALSE)))</f>
        <v/>
      </c>
      <c r="I189" s="216"/>
      <c r="J189" s="216"/>
      <c r="K189" s="139" t="str">
        <f>IF(A189="","",IF(VLOOKUP(csv!$AJ189,範囲CSV,9,FALSE)="","",VLOOKUP(csv!$AJ189,範囲CSV,9,FALSE)))</f>
        <v/>
      </c>
      <c r="L189" s="139" t="str">
        <f>IF($A189="","",IF(VLOOKUP(csv!$AJ189,範囲CSV,10,FALSE)="","",VLOOKUP(csv!$AJ189,範囲CSV,10,FALSE)))</f>
        <v/>
      </c>
      <c r="M189" s="216" t="str">
        <f t="shared" si="4"/>
        <v/>
      </c>
      <c r="N189" s="216" t="str">
        <f t="shared" si="5"/>
        <v/>
      </c>
      <c r="O189" s="139" t="str">
        <f>IF($A189="","",IF(VLOOKUP(csv!$AJ189,範囲CSV,13,FALSE)="","",VLOOKUP(csv!$AJ189,範囲CSV,13,FALSE)))</f>
        <v/>
      </c>
      <c r="P189" s="139" t="str">
        <f>IF($A189="","",IF(VLOOKUP(csv!$AJ189,範囲CSV,14,FALSE)="","",VLOOKUP(csv!$AJ189,範囲CSV,14,FALSE)))</f>
        <v/>
      </c>
      <c r="Q189" s="139" t="str">
        <f>IF($A189="","",IF(VLOOKUP(csv!$AJ189,範囲CSV,15,FALSE)="","",VLOOKUP(csv!$AJ189,範囲CSV,15,FALSE)))</f>
        <v/>
      </c>
      <c r="R189" s="139" t="str">
        <f>IF($A189="","",IF(VLOOKUP(csv!$AJ189,範囲CSV,16,FALSE)="","",VLOOKUP(csv!$AJ189,範囲CSV,16,FALSE)))</f>
        <v/>
      </c>
      <c r="S189" s="139" t="str">
        <f>IF($A189="","",IF(VLOOKUP(csv!$AJ189,範囲CSV,17,FALSE)="","",VLOOKUP(csv!$AJ189,範囲CSV,17,FALSE)))</f>
        <v/>
      </c>
      <c r="T189" s="139" t="str">
        <f>IF($A189="","",IF(VLOOKUP(csv!$AJ189,範囲CSV,18,FALSE)="","",VLOOKUP(csv!$AJ189,範囲CSV,18,FALSE)))</f>
        <v/>
      </c>
      <c r="U189" s="139" t="str">
        <f>IF($A189="","",IF(VLOOKUP(csv!$AJ189,範囲CSV,19,FALSE)="","",VLOOKUP(csv!$AJ189,範囲CSV,19,FALSE)))</f>
        <v/>
      </c>
      <c r="V189" s="139" t="str">
        <f>IF($A189="","",IF(VLOOKUP(csv!$AJ189,範囲CSV,20,FALSE)="","",VLOOKUP(csv!$AJ189,範囲CSV,20,FALSE)))</f>
        <v/>
      </c>
      <c r="W189" s="139" t="str">
        <f>IF($A189="","",IF(VLOOKUP(csv!$AJ189,範囲CSV,21,FALSE)="","",VLOOKUP(csv!$AJ189,範囲CSV,21,FALSE)))</f>
        <v/>
      </c>
      <c r="X189" s="139" t="str">
        <f>IF($A189="","",IF(VLOOKUP(csv!$AJ189,範囲CSV,22,FALSE)="","",VLOOKUP(csv!$AJ189,範囲CSV,22,FALSE)))</f>
        <v/>
      </c>
      <c r="Y189" s="139" t="str">
        <f>IF($A189="","",IF(VLOOKUP(csv!$AJ189,範囲CSV,23,FALSE)="","",VLOOKUP(csv!$AJ189,範囲CSV,23,FALSE)))</f>
        <v/>
      </c>
      <c r="Z189" s="139" t="str">
        <f>IF($A189="","",IF(VLOOKUP(csv!$AJ189,範囲CSV,24,FALSE)="","",VLOOKUP(csv!$AJ189,範囲CSV,24,FALSE)))</f>
        <v/>
      </c>
      <c r="AA189" s="139" t="str">
        <f>IF($A189="","",IF(VLOOKUP(csv!$AJ189,範囲CSV,25,FALSE)="","",VLOOKUP(csv!$AJ189,範囲CSV,25,FALSE)))</f>
        <v/>
      </c>
      <c r="AB189" s="139" t="str">
        <f>IF($A189="","",IF(VLOOKUP(csv!$AJ189,範囲CSV,26,FALSE)="","",VLOOKUP(csv!$AJ189,範囲CSV,26,FALSE)))</f>
        <v/>
      </c>
      <c r="AC189" s="139" t="str">
        <f>IF($A189="","",IF(VLOOKUP(csv!$AJ189,範囲CSV,27,FALSE)="","",VLOOKUP(csv!$AJ189,範囲CSV,27,FALSE)))</f>
        <v/>
      </c>
      <c r="AD189" s="139" t="str">
        <f>IF($A189="","",IF(VLOOKUP(csv!$AJ189,範囲CSV,28,FALSE)="","",VLOOKUP(csv!$AJ189,範囲CSV,28,FALSE)))</f>
        <v/>
      </c>
      <c r="AE189" s="139" t="str">
        <f>IF($A189="","",IF(VLOOKUP(csv!$AJ189,範囲CSV,29,FALSE)="","",VLOOKUP(csv!$AJ189,範囲CSV,29,FALSE)))</f>
        <v/>
      </c>
      <c r="AF189" s="139" t="str">
        <f>IF($A189="","",IF(VLOOKUP(csv!$AJ189,範囲CSV,30,FALSE)="","",VLOOKUP(csv!$AJ189,範囲CSV,30,FALSE)))</f>
        <v/>
      </c>
      <c r="AG189" s="139" t="str">
        <f>IF($A189="","",IF(VLOOKUP(csv!$AJ189,範囲CSV,31,FALSE)="","",VLOOKUP(csv!$AJ189,範囲CSV,31,FALSE)))</f>
        <v/>
      </c>
      <c r="AH189" s="139" t="str">
        <f>IF($A189="","",IF(VLOOKUP(csv!$AJ189,範囲CSV,32,FALSE)="","",VLOOKUP(csv!$AJ189,範囲CSV,32,FALSE)))</f>
        <v/>
      </c>
      <c r="AI189" s="139" t="str">
        <f>IF($A189="","",IF(VLOOKUP(csv!$AJ189,範囲CSV,33,FALSE)="","",VLOOKUP(csv!$AJ189,範囲CSV,33,FALSE)))</f>
        <v/>
      </c>
      <c r="AJ189" s="139" t="str">
        <f>IF($A189="","",IF(VLOOKUP(csv!$AJ189,範囲CSV,34,FALSE)="","",VLOOKUP(csv!$AJ189,範囲CSV,34,FALSE)))</f>
        <v/>
      </c>
      <c r="AK189" s="139"/>
    </row>
    <row r="190" spans="1:37">
      <c r="A190" s="216" t="str">
        <f>IF(csv!AJ190&lt;=csv!A$401,csv!AO190,"")</f>
        <v/>
      </c>
      <c r="B190" s="216" t="str">
        <f>IF($A190="","",IF(VLOOKUP(csv!A$402,範囲CSV,2,FALSE)="","",VLOOKUP(csv!A$402,範囲CSV,2,FALSE)))</f>
        <v/>
      </c>
      <c r="C190" s="139" t="str">
        <f>IF($A190="","",IF(VLOOKUP(csv!$AJ190,範囲CSV,3,FALSE)="","",VLOOKUP(csv!$AJ190,範囲CSV,3,FALSE)))</f>
        <v/>
      </c>
      <c r="D190" s="139" t="str">
        <f>IF($A190="","",IF(VLOOKUP(csv!$AJ190,範囲CSV,4,FALSE)="","",VLOOKUP(csv!$AJ190,範囲CSV,4,FALSE)))</f>
        <v/>
      </c>
      <c r="E190" s="139" t="str">
        <f>IF($A190="","",IF(VLOOKUP(csv!$AJ190,範囲CSV,5,FALSE)="","",IF(VLOOKUP(csv!$AJ190,範囲CSV,5,FALSE)&gt;10000,"",VLOOKUP(csv!$AJ190,範囲CSV,5,FALSE))))</f>
        <v/>
      </c>
      <c r="F190" s="139" t="str">
        <f>IF($A190="","",IF(VLOOKUP(csv!$AJ190,範囲CSV,6,FALSE)="","",VLOOKUP(csv!$AJ190,範囲CSV,6,FALSE)))</f>
        <v/>
      </c>
      <c r="G190" s="139" t="str">
        <f>IF(A190="","",IF(VLOOKUP(csv!$AJ190,範囲CSV,7,FALSE)="","",VLOOKUP(csv!$AJ190,範囲CSV,7,FALSE)))</f>
        <v/>
      </c>
      <c r="H190" s="139" t="str">
        <f>IF($A190="","",IF(VLOOKUP(csv!$AJ190,範囲CSV,8,FALSE)="","",VLOOKUP(csv!$AJ190,範囲CSV,8,FALSE)))</f>
        <v/>
      </c>
      <c r="I190" s="216"/>
      <c r="J190" s="216"/>
      <c r="K190" s="139" t="str">
        <f>IF(A190="","",IF(VLOOKUP(csv!$AJ190,範囲CSV,9,FALSE)="","",VLOOKUP(csv!$AJ190,範囲CSV,9,FALSE)))</f>
        <v/>
      </c>
      <c r="L190" s="139" t="str">
        <f>IF($A190="","",IF(VLOOKUP(csv!$AJ190,範囲CSV,10,FALSE)="","",VLOOKUP(csv!$AJ190,範囲CSV,10,FALSE)))</f>
        <v/>
      </c>
      <c r="M190" s="216" t="str">
        <f t="shared" si="4"/>
        <v/>
      </c>
      <c r="N190" s="216" t="str">
        <f t="shared" si="5"/>
        <v/>
      </c>
      <c r="O190" s="139" t="str">
        <f>IF($A190="","",IF(VLOOKUP(csv!$AJ190,範囲CSV,13,FALSE)="","",VLOOKUP(csv!$AJ190,範囲CSV,13,FALSE)))</f>
        <v/>
      </c>
      <c r="P190" s="139" t="str">
        <f>IF($A190="","",IF(VLOOKUP(csv!$AJ190,範囲CSV,14,FALSE)="","",VLOOKUP(csv!$AJ190,範囲CSV,14,FALSE)))</f>
        <v/>
      </c>
      <c r="Q190" s="139" t="str">
        <f>IF($A190="","",IF(VLOOKUP(csv!$AJ190,範囲CSV,15,FALSE)="","",VLOOKUP(csv!$AJ190,範囲CSV,15,FALSE)))</f>
        <v/>
      </c>
      <c r="R190" s="139" t="str">
        <f>IF($A190="","",IF(VLOOKUP(csv!$AJ190,範囲CSV,16,FALSE)="","",VLOOKUP(csv!$AJ190,範囲CSV,16,FALSE)))</f>
        <v/>
      </c>
      <c r="S190" s="139" t="str">
        <f>IF($A190="","",IF(VLOOKUP(csv!$AJ190,範囲CSV,17,FALSE)="","",VLOOKUP(csv!$AJ190,範囲CSV,17,FALSE)))</f>
        <v/>
      </c>
      <c r="T190" s="139" t="str">
        <f>IF($A190="","",IF(VLOOKUP(csv!$AJ190,範囲CSV,18,FALSE)="","",VLOOKUP(csv!$AJ190,範囲CSV,18,FALSE)))</f>
        <v/>
      </c>
      <c r="U190" s="139" t="str">
        <f>IF($A190="","",IF(VLOOKUP(csv!$AJ190,範囲CSV,19,FALSE)="","",VLOOKUP(csv!$AJ190,範囲CSV,19,FALSE)))</f>
        <v/>
      </c>
      <c r="V190" s="139" t="str">
        <f>IF($A190="","",IF(VLOOKUP(csv!$AJ190,範囲CSV,20,FALSE)="","",VLOOKUP(csv!$AJ190,範囲CSV,20,FALSE)))</f>
        <v/>
      </c>
      <c r="W190" s="139" t="str">
        <f>IF($A190="","",IF(VLOOKUP(csv!$AJ190,範囲CSV,21,FALSE)="","",VLOOKUP(csv!$AJ190,範囲CSV,21,FALSE)))</f>
        <v/>
      </c>
      <c r="X190" s="139" t="str">
        <f>IF($A190="","",IF(VLOOKUP(csv!$AJ190,範囲CSV,22,FALSE)="","",VLOOKUP(csv!$AJ190,範囲CSV,22,FALSE)))</f>
        <v/>
      </c>
      <c r="Y190" s="139" t="str">
        <f>IF($A190="","",IF(VLOOKUP(csv!$AJ190,範囲CSV,23,FALSE)="","",VLOOKUP(csv!$AJ190,範囲CSV,23,FALSE)))</f>
        <v/>
      </c>
      <c r="Z190" s="139" t="str">
        <f>IF($A190="","",IF(VLOOKUP(csv!$AJ190,範囲CSV,24,FALSE)="","",VLOOKUP(csv!$AJ190,範囲CSV,24,FALSE)))</f>
        <v/>
      </c>
      <c r="AA190" s="139" t="str">
        <f>IF($A190="","",IF(VLOOKUP(csv!$AJ190,範囲CSV,25,FALSE)="","",VLOOKUP(csv!$AJ190,範囲CSV,25,FALSE)))</f>
        <v/>
      </c>
      <c r="AB190" s="139" t="str">
        <f>IF($A190="","",IF(VLOOKUP(csv!$AJ190,範囲CSV,26,FALSE)="","",VLOOKUP(csv!$AJ190,範囲CSV,26,FALSE)))</f>
        <v/>
      </c>
      <c r="AC190" s="139" t="str">
        <f>IF($A190="","",IF(VLOOKUP(csv!$AJ190,範囲CSV,27,FALSE)="","",VLOOKUP(csv!$AJ190,範囲CSV,27,FALSE)))</f>
        <v/>
      </c>
      <c r="AD190" s="139" t="str">
        <f>IF($A190="","",IF(VLOOKUP(csv!$AJ190,範囲CSV,28,FALSE)="","",VLOOKUP(csv!$AJ190,範囲CSV,28,FALSE)))</f>
        <v/>
      </c>
      <c r="AE190" s="139" t="str">
        <f>IF($A190="","",IF(VLOOKUP(csv!$AJ190,範囲CSV,29,FALSE)="","",VLOOKUP(csv!$AJ190,範囲CSV,29,FALSE)))</f>
        <v/>
      </c>
      <c r="AF190" s="139" t="str">
        <f>IF($A190="","",IF(VLOOKUP(csv!$AJ190,範囲CSV,30,FALSE)="","",VLOOKUP(csv!$AJ190,範囲CSV,30,FALSE)))</f>
        <v/>
      </c>
      <c r="AG190" s="139" t="str">
        <f>IF($A190="","",IF(VLOOKUP(csv!$AJ190,範囲CSV,31,FALSE)="","",VLOOKUP(csv!$AJ190,範囲CSV,31,FALSE)))</f>
        <v/>
      </c>
      <c r="AH190" s="139" t="str">
        <f>IF($A190="","",IF(VLOOKUP(csv!$AJ190,範囲CSV,32,FALSE)="","",VLOOKUP(csv!$AJ190,範囲CSV,32,FALSE)))</f>
        <v/>
      </c>
      <c r="AI190" s="139" t="str">
        <f>IF($A190="","",IF(VLOOKUP(csv!$AJ190,範囲CSV,33,FALSE)="","",VLOOKUP(csv!$AJ190,範囲CSV,33,FALSE)))</f>
        <v/>
      </c>
      <c r="AJ190" s="139" t="str">
        <f>IF($A190="","",IF(VLOOKUP(csv!$AJ190,範囲CSV,34,FALSE)="","",VLOOKUP(csv!$AJ190,範囲CSV,34,FALSE)))</f>
        <v/>
      </c>
      <c r="AK190" s="139"/>
    </row>
    <row r="191" spans="1:37">
      <c r="A191" s="216" t="str">
        <f>IF(csv!AJ191&lt;=csv!A$401,csv!AO191,"")</f>
        <v/>
      </c>
      <c r="B191" s="216" t="str">
        <f>IF($A191="","",IF(VLOOKUP(csv!A$402,範囲CSV,2,FALSE)="","",VLOOKUP(csv!A$402,範囲CSV,2,FALSE)))</f>
        <v/>
      </c>
      <c r="C191" s="139" t="str">
        <f>IF($A191="","",IF(VLOOKUP(csv!$AJ191,範囲CSV,3,FALSE)="","",VLOOKUP(csv!$AJ191,範囲CSV,3,FALSE)))</f>
        <v/>
      </c>
      <c r="D191" s="139" t="str">
        <f>IF($A191="","",IF(VLOOKUP(csv!$AJ191,範囲CSV,4,FALSE)="","",VLOOKUP(csv!$AJ191,範囲CSV,4,FALSE)))</f>
        <v/>
      </c>
      <c r="E191" s="139" t="str">
        <f>IF($A191="","",IF(VLOOKUP(csv!$AJ191,範囲CSV,5,FALSE)="","",IF(VLOOKUP(csv!$AJ191,範囲CSV,5,FALSE)&gt;10000,"",VLOOKUP(csv!$AJ191,範囲CSV,5,FALSE))))</f>
        <v/>
      </c>
      <c r="F191" s="139" t="str">
        <f>IF($A191="","",IF(VLOOKUP(csv!$AJ191,範囲CSV,6,FALSE)="","",VLOOKUP(csv!$AJ191,範囲CSV,6,FALSE)))</f>
        <v/>
      </c>
      <c r="G191" s="139" t="str">
        <f>IF(A191="","",IF(VLOOKUP(csv!$AJ191,範囲CSV,7,FALSE)="","",VLOOKUP(csv!$AJ191,範囲CSV,7,FALSE)))</f>
        <v/>
      </c>
      <c r="H191" s="139" t="str">
        <f>IF($A191="","",IF(VLOOKUP(csv!$AJ191,範囲CSV,8,FALSE)="","",VLOOKUP(csv!$AJ191,範囲CSV,8,FALSE)))</f>
        <v/>
      </c>
      <c r="I191" s="216"/>
      <c r="J191" s="216"/>
      <c r="K191" s="139" t="str">
        <f>IF(A191="","",IF(VLOOKUP(csv!$AJ191,範囲CSV,9,FALSE)="","",VLOOKUP(csv!$AJ191,範囲CSV,9,FALSE)))</f>
        <v/>
      </c>
      <c r="L191" s="139" t="str">
        <f>IF($A191="","",IF(VLOOKUP(csv!$AJ191,範囲CSV,10,FALSE)="","",VLOOKUP(csv!$AJ191,範囲CSV,10,FALSE)))</f>
        <v/>
      </c>
      <c r="M191" s="216" t="str">
        <f t="shared" si="4"/>
        <v/>
      </c>
      <c r="N191" s="216" t="str">
        <f t="shared" si="5"/>
        <v/>
      </c>
      <c r="O191" s="139" t="str">
        <f>IF($A191="","",IF(VLOOKUP(csv!$AJ191,範囲CSV,13,FALSE)="","",VLOOKUP(csv!$AJ191,範囲CSV,13,FALSE)))</f>
        <v/>
      </c>
      <c r="P191" s="139" t="str">
        <f>IF($A191="","",IF(VLOOKUP(csv!$AJ191,範囲CSV,14,FALSE)="","",VLOOKUP(csv!$AJ191,範囲CSV,14,FALSE)))</f>
        <v/>
      </c>
      <c r="Q191" s="139" t="str">
        <f>IF($A191="","",IF(VLOOKUP(csv!$AJ191,範囲CSV,15,FALSE)="","",VLOOKUP(csv!$AJ191,範囲CSV,15,FALSE)))</f>
        <v/>
      </c>
      <c r="R191" s="139" t="str">
        <f>IF($A191="","",IF(VLOOKUP(csv!$AJ191,範囲CSV,16,FALSE)="","",VLOOKUP(csv!$AJ191,範囲CSV,16,FALSE)))</f>
        <v/>
      </c>
      <c r="S191" s="139" t="str">
        <f>IF($A191="","",IF(VLOOKUP(csv!$AJ191,範囲CSV,17,FALSE)="","",VLOOKUP(csv!$AJ191,範囲CSV,17,FALSE)))</f>
        <v/>
      </c>
      <c r="T191" s="139" t="str">
        <f>IF($A191="","",IF(VLOOKUP(csv!$AJ191,範囲CSV,18,FALSE)="","",VLOOKUP(csv!$AJ191,範囲CSV,18,FALSE)))</f>
        <v/>
      </c>
      <c r="U191" s="139" t="str">
        <f>IF($A191="","",IF(VLOOKUP(csv!$AJ191,範囲CSV,19,FALSE)="","",VLOOKUP(csv!$AJ191,範囲CSV,19,FALSE)))</f>
        <v/>
      </c>
      <c r="V191" s="139" t="str">
        <f>IF($A191="","",IF(VLOOKUP(csv!$AJ191,範囲CSV,20,FALSE)="","",VLOOKUP(csv!$AJ191,範囲CSV,20,FALSE)))</f>
        <v/>
      </c>
      <c r="W191" s="139" t="str">
        <f>IF($A191="","",IF(VLOOKUP(csv!$AJ191,範囲CSV,21,FALSE)="","",VLOOKUP(csv!$AJ191,範囲CSV,21,FALSE)))</f>
        <v/>
      </c>
      <c r="X191" s="139" t="str">
        <f>IF($A191="","",IF(VLOOKUP(csv!$AJ191,範囲CSV,22,FALSE)="","",VLOOKUP(csv!$AJ191,範囲CSV,22,FALSE)))</f>
        <v/>
      </c>
      <c r="Y191" s="139" t="str">
        <f>IF($A191="","",IF(VLOOKUP(csv!$AJ191,範囲CSV,23,FALSE)="","",VLOOKUP(csv!$AJ191,範囲CSV,23,FALSE)))</f>
        <v/>
      </c>
      <c r="Z191" s="139" t="str">
        <f>IF($A191="","",IF(VLOOKUP(csv!$AJ191,範囲CSV,24,FALSE)="","",VLOOKUP(csv!$AJ191,範囲CSV,24,FALSE)))</f>
        <v/>
      </c>
      <c r="AA191" s="139" t="str">
        <f>IF($A191="","",IF(VLOOKUP(csv!$AJ191,範囲CSV,25,FALSE)="","",VLOOKUP(csv!$AJ191,範囲CSV,25,FALSE)))</f>
        <v/>
      </c>
      <c r="AB191" s="139" t="str">
        <f>IF($A191="","",IF(VLOOKUP(csv!$AJ191,範囲CSV,26,FALSE)="","",VLOOKUP(csv!$AJ191,範囲CSV,26,FALSE)))</f>
        <v/>
      </c>
      <c r="AC191" s="139" t="str">
        <f>IF($A191="","",IF(VLOOKUP(csv!$AJ191,範囲CSV,27,FALSE)="","",VLOOKUP(csv!$AJ191,範囲CSV,27,FALSE)))</f>
        <v/>
      </c>
      <c r="AD191" s="139" t="str">
        <f>IF($A191="","",IF(VLOOKUP(csv!$AJ191,範囲CSV,28,FALSE)="","",VLOOKUP(csv!$AJ191,範囲CSV,28,FALSE)))</f>
        <v/>
      </c>
      <c r="AE191" s="139" t="str">
        <f>IF($A191="","",IF(VLOOKUP(csv!$AJ191,範囲CSV,29,FALSE)="","",VLOOKUP(csv!$AJ191,範囲CSV,29,FALSE)))</f>
        <v/>
      </c>
      <c r="AF191" s="139" t="str">
        <f>IF($A191="","",IF(VLOOKUP(csv!$AJ191,範囲CSV,30,FALSE)="","",VLOOKUP(csv!$AJ191,範囲CSV,30,FALSE)))</f>
        <v/>
      </c>
      <c r="AG191" s="139" t="str">
        <f>IF($A191="","",IF(VLOOKUP(csv!$AJ191,範囲CSV,31,FALSE)="","",VLOOKUP(csv!$AJ191,範囲CSV,31,FALSE)))</f>
        <v/>
      </c>
      <c r="AH191" s="139" t="str">
        <f>IF($A191="","",IF(VLOOKUP(csv!$AJ191,範囲CSV,32,FALSE)="","",VLOOKUP(csv!$AJ191,範囲CSV,32,FALSE)))</f>
        <v/>
      </c>
      <c r="AI191" s="139" t="str">
        <f>IF($A191="","",IF(VLOOKUP(csv!$AJ191,範囲CSV,33,FALSE)="","",VLOOKUP(csv!$AJ191,範囲CSV,33,FALSE)))</f>
        <v/>
      </c>
      <c r="AJ191" s="139" t="str">
        <f>IF($A191="","",IF(VLOOKUP(csv!$AJ191,範囲CSV,34,FALSE)="","",VLOOKUP(csv!$AJ191,範囲CSV,34,FALSE)))</f>
        <v/>
      </c>
      <c r="AK191" s="139"/>
    </row>
    <row r="192" spans="1:37">
      <c r="A192" s="216" t="str">
        <f>IF(csv!AJ192&lt;=csv!A$401,csv!AO192,"")</f>
        <v/>
      </c>
      <c r="B192" s="216" t="str">
        <f>IF($A192="","",IF(VLOOKUP(csv!A$402,範囲CSV,2,FALSE)="","",VLOOKUP(csv!A$402,範囲CSV,2,FALSE)))</f>
        <v/>
      </c>
      <c r="C192" s="139" t="str">
        <f>IF($A192="","",IF(VLOOKUP(csv!$AJ192,範囲CSV,3,FALSE)="","",VLOOKUP(csv!$AJ192,範囲CSV,3,FALSE)))</f>
        <v/>
      </c>
      <c r="D192" s="139" t="str">
        <f>IF($A192="","",IF(VLOOKUP(csv!$AJ192,範囲CSV,4,FALSE)="","",VLOOKUP(csv!$AJ192,範囲CSV,4,FALSE)))</f>
        <v/>
      </c>
      <c r="E192" s="139" t="str">
        <f>IF($A192="","",IF(VLOOKUP(csv!$AJ192,範囲CSV,5,FALSE)="","",IF(VLOOKUP(csv!$AJ192,範囲CSV,5,FALSE)&gt;10000,"",VLOOKUP(csv!$AJ192,範囲CSV,5,FALSE))))</f>
        <v/>
      </c>
      <c r="F192" s="139" t="str">
        <f>IF($A192="","",IF(VLOOKUP(csv!$AJ192,範囲CSV,6,FALSE)="","",VLOOKUP(csv!$AJ192,範囲CSV,6,FALSE)))</f>
        <v/>
      </c>
      <c r="G192" s="139" t="str">
        <f>IF(A192="","",IF(VLOOKUP(csv!$AJ192,範囲CSV,7,FALSE)="","",VLOOKUP(csv!$AJ192,範囲CSV,7,FALSE)))</f>
        <v/>
      </c>
      <c r="H192" s="139" t="str">
        <f>IF($A192="","",IF(VLOOKUP(csv!$AJ192,範囲CSV,8,FALSE)="","",VLOOKUP(csv!$AJ192,範囲CSV,8,FALSE)))</f>
        <v/>
      </c>
      <c r="I192" s="216"/>
      <c r="J192" s="216"/>
      <c r="K192" s="139" t="str">
        <f>IF(A192="","",IF(VLOOKUP(csv!$AJ192,範囲CSV,9,FALSE)="","",VLOOKUP(csv!$AJ192,範囲CSV,9,FALSE)))</f>
        <v/>
      </c>
      <c r="L192" s="139" t="str">
        <f>IF($A192="","",IF(VLOOKUP(csv!$AJ192,範囲CSV,10,FALSE)="","",VLOOKUP(csv!$AJ192,範囲CSV,10,FALSE)))</f>
        <v/>
      </c>
      <c r="M192" s="216" t="str">
        <f t="shared" si="4"/>
        <v/>
      </c>
      <c r="N192" s="216" t="str">
        <f t="shared" si="5"/>
        <v/>
      </c>
      <c r="O192" s="139" t="str">
        <f>IF($A192="","",IF(VLOOKUP(csv!$AJ192,範囲CSV,13,FALSE)="","",VLOOKUP(csv!$AJ192,範囲CSV,13,FALSE)))</f>
        <v/>
      </c>
      <c r="P192" s="139" t="str">
        <f>IF($A192="","",IF(VLOOKUP(csv!$AJ192,範囲CSV,14,FALSE)="","",VLOOKUP(csv!$AJ192,範囲CSV,14,FALSE)))</f>
        <v/>
      </c>
      <c r="Q192" s="139" t="str">
        <f>IF($A192="","",IF(VLOOKUP(csv!$AJ192,範囲CSV,15,FALSE)="","",VLOOKUP(csv!$AJ192,範囲CSV,15,FALSE)))</f>
        <v/>
      </c>
      <c r="R192" s="139" t="str">
        <f>IF($A192="","",IF(VLOOKUP(csv!$AJ192,範囲CSV,16,FALSE)="","",VLOOKUP(csv!$AJ192,範囲CSV,16,FALSE)))</f>
        <v/>
      </c>
      <c r="S192" s="139" t="str">
        <f>IF($A192="","",IF(VLOOKUP(csv!$AJ192,範囲CSV,17,FALSE)="","",VLOOKUP(csv!$AJ192,範囲CSV,17,FALSE)))</f>
        <v/>
      </c>
      <c r="T192" s="139" t="str">
        <f>IF($A192="","",IF(VLOOKUP(csv!$AJ192,範囲CSV,18,FALSE)="","",VLOOKUP(csv!$AJ192,範囲CSV,18,FALSE)))</f>
        <v/>
      </c>
      <c r="U192" s="139" t="str">
        <f>IF($A192="","",IF(VLOOKUP(csv!$AJ192,範囲CSV,19,FALSE)="","",VLOOKUP(csv!$AJ192,範囲CSV,19,FALSE)))</f>
        <v/>
      </c>
      <c r="V192" s="139" t="str">
        <f>IF($A192="","",IF(VLOOKUP(csv!$AJ192,範囲CSV,20,FALSE)="","",VLOOKUP(csv!$AJ192,範囲CSV,20,FALSE)))</f>
        <v/>
      </c>
      <c r="W192" s="139" t="str">
        <f>IF($A192="","",IF(VLOOKUP(csv!$AJ192,範囲CSV,21,FALSE)="","",VLOOKUP(csv!$AJ192,範囲CSV,21,FALSE)))</f>
        <v/>
      </c>
      <c r="X192" s="139" t="str">
        <f>IF($A192="","",IF(VLOOKUP(csv!$AJ192,範囲CSV,22,FALSE)="","",VLOOKUP(csv!$AJ192,範囲CSV,22,FALSE)))</f>
        <v/>
      </c>
      <c r="Y192" s="139" t="str">
        <f>IF($A192="","",IF(VLOOKUP(csv!$AJ192,範囲CSV,23,FALSE)="","",VLOOKUP(csv!$AJ192,範囲CSV,23,FALSE)))</f>
        <v/>
      </c>
      <c r="Z192" s="139" t="str">
        <f>IF($A192="","",IF(VLOOKUP(csv!$AJ192,範囲CSV,24,FALSE)="","",VLOOKUP(csv!$AJ192,範囲CSV,24,FALSE)))</f>
        <v/>
      </c>
      <c r="AA192" s="139" t="str">
        <f>IF($A192="","",IF(VLOOKUP(csv!$AJ192,範囲CSV,25,FALSE)="","",VLOOKUP(csv!$AJ192,範囲CSV,25,FALSE)))</f>
        <v/>
      </c>
      <c r="AB192" s="139" t="str">
        <f>IF($A192="","",IF(VLOOKUP(csv!$AJ192,範囲CSV,26,FALSE)="","",VLOOKUP(csv!$AJ192,範囲CSV,26,FALSE)))</f>
        <v/>
      </c>
      <c r="AC192" s="139" t="str">
        <f>IF($A192="","",IF(VLOOKUP(csv!$AJ192,範囲CSV,27,FALSE)="","",VLOOKUP(csv!$AJ192,範囲CSV,27,FALSE)))</f>
        <v/>
      </c>
      <c r="AD192" s="139" t="str">
        <f>IF($A192="","",IF(VLOOKUP(csv!$AJ192,範囲CSV,28,FALSE)="","",VLOOKUP(csv!$AJ192,範囲CSV,28,FALSE)))</f>
        <v/>
      </c>
      <c r="AE192" s="139" t="str">
        <f>IF($A192="","",IF(VLOOKUP(csv!$AJ192,範囲CSV,29,FALSE)="","",VLOOKUP(csv!$AJ192,範囲CSV,29,FALSE)))</f>
        <v/>
      </c>
      <c r="AF192" s="139" t="str">
        <f>IF($A192="","",IF(VLOOKUP(csv!$AJ192,範囲CSV,30,FALSE)="","",VLOOKUP(csv!$AJ192,範囲CSV,30,FALSE)))</f>
        <v/>
      </c>
      <c r="AG192" s="139" t="str">
        <f>IF($A192="","",IF(VLOOKUP(csv!$AJ192,範囲CSV,31,FALSE)="","",VLOOKUP(csv!$AJ192,範囲CSV,31,FALSE)))</f>
        <v/>
      </c>
      <c r="AH192" s="139" t="str">
        <f>IF($A192="","",IF(VLOOKUP(csv!$AJ192,範囲CSV,32,FALSE)="","",VLOOKUP(csv!$AJ192,範囲CSV,32,FALSE)))</f>
        <v/>
      </c>
      <c r="AI192" s="139" t="str">
        <f>IF($A192="","",IF(VLOOKUP(csv!$AJ192,範囲CSV,33,FALSE)="","",VLOOKUP(csv!$AJ192,範囲CSV,33,FALSE)))</f>
        <v/>
      </c>
      <c r="AJ192" s="139" t="str">
        <f>IF($A192="","",IF(VLOOKUP(csv!$AJ192,範囲CSV,34,FALSE)="","",VLOOKUP(csv!$AJ192,範囲CSV,34,FALSE)))</f>
        <v/>
      </c>
      <c r="AK192" s="139"/>
    </row>
    <row r="193" spans="1:37">
      <c r="A193" s="216" t="str">
        <f>IF(csv!AJ193&lt;=csv!A$401,csv!AO193,"")</f>
        <v/>
      </c>
      <c r="B193" s="216" t="str">
        <f>IF($A193="","",IF(VLOOKUP(csv!A$402,範囲CSV,2,FALSE)="","",VLOOKUP(csv!A$402,範囲CSV,2,FALSE)))</f>
        <v/>
      </c>
      <c r="C193" s="139" t="str">
        <f>IF($A193="","",IF(VLOOKUP(csv!$AJ193,範囲CSV,3,FALSE)="","",VLOOKUP(csv!$AJ193,範囲CSV,3,FALSE)))</f>
        <v/>
      </c>
      <c r="D193" s="139" t="str">
        <f>IF($A193="","",IF(VLOOKUP(csv!$AJ193,範囲CSV,4,FALSE)="","",VLOOKUP(csv!$AJ193,範囲CSV,4,FALSE)))</f>
        <v/>
      </c>
      <c r="E193" s="139" t="str">
        <f>IF($A193="","",IF(VLOOKUP(csv!$AJ193,範囲CSV,5,FALSE)="","",IF(VLOOKUP(csv!$AJ193,範囲CSV,5,FALSE)&gt;10000,"",VLOOKUP(csv!$AJ193,範囲CSV,5,FALSE))))</f>
        <v/>
      </c>
      <c r="F193" s="139" t="str">
        <f>IF($A193="","",IF(VLOOKUP(csv!$AJ193,範囲CSV,6,FALSE)="","",VLOOKUP(csv!$AJ193,範囲CSV,6,FALSE)))</f>
        <v/>
      </c>
      <c r="G193" s="139" t="str">
        <f>IF(A193="","",IF(VLOOKUP(csv!$AJ193,範囲CSV,7,FALSE)="","",VLOOKUP(csv!$AJ193,範囲CSV,7,FALSE)))</f>
        <v/>
      </c>
      <c r="H193" s="139" t="str">
        <f>IF($A193="","",IF(VLOOKUP(csv!$AJ193,範囲CSV,8,FALSE)="","",VLOOKUP(csv!$AJ193,範囲CSV,8,FALSE)))</f>
        <v/>
      </c>
      <c r="I193" s="216"/>
      <c r="J193" s="216"/>
      <c r="K193" s="139" t="str">
        <f>IF(A193="","",IF(VLOOKUP(csv!$AJ193,範囲CSV,9,FALSE)="","",VLOOKUP(csv!$AJ193,範囲CSV,9,FALSE)))</f>
        <v/>
      </c>
      <c r="L193" s="139" t="str">
        <f>IF($A193="","",IF(VLOOKUP(csv!$AJ193,範囲CSV,10,FALSE)="","",VLOOKUP(csv!$AJ193,範囲CSV,10,FALSE)))</f>
        <v/>
      </c>
      <c r="M193" s="216" t="str">
        <f t="shared" si="4"/>
        <v/>
      </c>
      <c r="N193" s="216" t="str">
        <f t="shared" si="5"/>
        <v/>
      </c>
      <c r="O193" s="139" t="str">
        <f>IF($A193="","",IF(VLOOKUP(csv!$AJ193,範囲CSV,13,FALSE)="","",VLOOKUP(csv!$AJ193,範囲CSV,13,FALSE)))</f>
        <v/>
      </c>
      <c r="P193" s="139" t="str">
        <f>IF($A193="","",IF(VLOOKUP(csv!$AJ193,範囲CSV,14,FALSE)="","",VLOOKUP(csv!$AJ193,範囲CSV,14,FALSE)))</f>
        <v/>
      </c>
      <c r="Q193" s="139" t="str">
        <f>IF($A193="","",IF(VLOOKUP(csv!$AJ193,範囲CSV,15,FALSE)="","",VLOOKUP(csv!$AJ193,範囲CSV,15,FALSE)))</f>
        <v/>
      </c>
      <c r="R193" s="139" t="str">
        <f>IF($A193="","",IF(VLOOKUP(csv!$AJ193,範囲CSV,16,FALSE)="","",VLOOKUP(csv!$AJ193,範囲CSV,16,FALSE)))</f>
        <v/>
      </c>
      <c r="S193" s="139" t="str">
        <f>IF($A193="","",IF(VLOOKUP(csv!$AJ193,範囲CSV,17,FALSE)="","",VLOOKUP(csv!$AJ193,範囲CSV,17,FALSE)))</f>
        <v/>
      </c>
      <c r="T193" s="139" t="str">
        <f>IF($A193="","",IF(VLOOKUP(csv!$AJ193,範囲CSV,18,FALSE)="","",VLOOKUP(csv!$AJ193,範囲CSV,18,FALSE)))</f>
        <v/>
      </c>
      <c r="U193" s="139" t="str">
        <f>IF($A193="","",IF(VLOOKUP(csv!$AJ193,範囲CSV,19,FALSE)="","",VLOOKUP(csv!$AJ193,範囲CSV,19,FALSE)))</f>
        <v/>
      </c>
      <c r="V193" s="139" t="str">
        <f>IF($A193="","",IF(VLOOKUP(csv!$AJ193,範囲CSV,20,FALSE)="","",VLOOKUP(csv!$AJ193,範囲CSV,20,FALSE)))</f>
        <v/>
      </c>
      <c r="W193" s="139" t="str">
        <f>IF($A193="","",IF(VLOOKUP(csv!$AJ193,範囲CSV,21,FALSE)="","",VLOOKUP(csv!$AJ193,範囲CSV,21,FALSE)))</f>
        <v/>
      </c>
      <c r="X193" s="139" t="str">
        <f>IF($A193="","",IF(VLOOKUP(csv!$AJ193,範囲CSV,22,FALSE)="","",VLOOKUP(csv!$AJ193,範囲CSV,22,FALSE)))</f>
        <v/>
      </c>
      <c r="Y193" s="139" t="str">
        <f>IF($A193="","",IF(VLOOKUP(csv!$AJ193,範囲CSV,23,FALSE)="","",VLOOKUP(csv!$AJ193,範囲CSV,23,FALSE)))</f>
        <v/>
      </c>
      <c r="Z193" s="139" t="str">
        <f>IF($A193="","",IF(VLOOKUP(csv!$AJ193,範囲CSV,24,FALSE)="","",VLOOKUP(csv!$AJ193,範囲CSV,24,FALSE)))</f>
        <v/>
      </c>
      <c r="AA193" s="139" t="str">
        <f>IF($A193="","",IF(VLOOKUP(csv!$AJ193,範囲CSV,25,FALSE)="","",VLOOKUP(csv!$AJ193,範囲CSV,25,FALSE)))</f>
        <v/>
      </c>
      <c r="AB193" s="139" t="str">
        <f>IF($A193="","",IF(VLOOKUP(csv!$AJ193,範囲CSV,26,FALSE)="","",VLOOKUP(csv!$AJ193,範囲CSV,26,FALSE)))</f>
        <v/>
      </c>
      <c r="AC193" s="139" t="str">
        <f>IF($A193="","",IF(VLOOKUP(csv!$AJ193,範囲CSV,27,FALSE)="","",VLOOKUP(csv!$AJ193,範囲CSV,27,FALSE)))</f>
        <v/>
      </c>
      <c r="AD193" s="139" t="str">
        <f>IF($A193="","",IF(VLOOKUP(csv!$AJ193,範囲CSV,28,FALSE)="","",VLOOKUP(csv!$AJ193,範囲CSV,28,FALSE)))</f>
        <v/>
      </c>
      <c r="AE193" s="139" t="str">
        <f>IF($A193="","",IF(VLOOKUP(csv!$AJ193,範囲CSV,29,FALSE)="","",VLOOKUP(csv!$AJ193,範囲CSV,29,FALSE)))</f>
        <v/>
      </c>
      <c r="AF193" s="139" t="str">
        <f>IF($A193="","",IF(VLOOKUP(csv!$AJ193,範囲CSV,30,FALSE)="","",VLOOKUP(csv!$AJ193,範囲CSV,30,FALSE)))</f>
        <v/>
      </c>
      <c r="AG193" s="139" t="str">
        <f>IF($A193="","",IF(VLOOKUP(csv!$AJ193,範囲CSV,31,FALSE)="","",VLOOKUP(csv!$AJ193,範囲CSV,31,FALSE)))</f>
        <v/>
      </c>
      <c r="AH193" s="139" t="str">
        <f>IF($A193="","",IF(VLOOKUP(csv!$AJ193,範囲CSV,32,FALSE)="","",VLOOKUP(csv!$AJ193,範囲CSV,32,FALSE)))</f>
        <v/>
      </c>
      <c r="AI193" s="139" t="str">
        <f>IF($A193="","",IF(VLOOKUP(csv!$AJ193,範囲CSV,33,FALSE)="","",VLOOKUP(csv!$AJ193,範囲CSV,33,FALSE)))</f>
        <v/>
      </c>
      <c r="AJ193" s="139" t="str">
        <f>IF($A193="","",IF(VLOOKUP(csv!$AJ193,範囲CSV,34,FALSE)="","",VLOOKUP(csv!$AJ193,範囲CSV,34,FALSE)))</f>
        <v/>
      </c>
      <c r="AK193" s="139"/>
    </row>
    <row r="194" spans="1:37">
      <c r="A194" s="216" t="str">
        <f>IF(csv!AJ194&lt;=csv!A$401,csv!AO194,"")</f>
        <v/>
      </c>
      <c r="B194" s="216" t="str">
        <f>IF($A194="","",IF(VLOOKUP(csv!A$402,範囲CSV,2,FALSE)="","",VLOOKUP(csv!A$402,範囲CSV,2,FALSE)))</f>
        <v/>
      </c>
      <c r="C194" s="139" t="str">
        <f>IF($A194="","",IF(VLOOKUP(csv!$AJ194,範囲CSV,3,FALSE)="","",VLOOKUP(csv!$AJ194,範囲CSV,3,FALSE)))</f>
        <v/>
      </c>
      <c r="D194" s="139" t="str">
        <f>IF($A194="","",IF(VLOOKUP(csv!$AJ194,範囲CSV,4,FALSE)="","",VLOOKUP(csv!$AJ194,範囲CSV,4,FALSE)))</f>
        <v/>
      </c>
      <c r="E194" s="139" t="str">
        <f>IF($A194="","",IF(VLOOKUP(csv!$AJ194,範囲CSV,5,FALSE)="","",IF(VLOOKUP(csv!$AJ194,範囲CSV,5,FALSE)&gt;10000,"",VLOOKUP(csv!$AJ194,範囲CSV,5,FALSE))))</f>
        <v/>
      </c>
      <c r="F194" s="139" t="str">
        <f>IF($A194="","",IF(VLOOKUP(csv!$AJ194,範囲CSV,6,FALSE)="","",VLOOKUP(csv!$AJ194,範囲CSV,6,FALSE)))</f>
        <v/>
      </c>
      <c r="G194" s="139" t="str">
        <f>IF(A194="","",IF(VLOOKUP(csv!$AJ194,範囲CSV,7,FALSE)="","",VLOOKUP(csv!$AJ194,範囲CSV,7,FALSE)))</f>
        <v/>
      </c>
      <c r="H194" s="139" t="str">
        <f>IF($A194="","",IF(VLOOKUP(csv!$AJ194,範囲CSV,8,FALSE)="","",VLOOKUP(csv!$AJ194,範囲CSV,8,FALSE)))</f>
        <v/>
      </c>
      <c r="I194" s="216"/>
      <c r="J194" s="216"/>
      <c r="K194" s="139" t="str">
        <f>IF(A194="","",IF(VLOOKUP(csv!$AJ194,範囲CSV,9,FALSE)="","",VLOOKUP(csv!$AJ194,範囲CSV,9,FALSE)))</f>
        <v/>
      </c>
      <c r="L194" s="139" t="str">
        <f>IF($A194="","",IF(VLOOKUP(csv!$AJ194,範囲CSV,10,FALSE)="","",VLOOKUP(csv!$AJ194,範囲CSV,10,FALSE)))</f>
        <v/>
      </c>
      <c r="M194" s="216" t="str">
        <f t="shared" ref="M194:M257" si="6">IF($A194="","",IF(VLOOKUP($A194,生年,21,FALSE)="","",VLOOKUP($A194,生年,21,FALSE)))</f>
        <v/>
      </c>
      <c r="N194" s="216" t="str">
        <f t="shared" ref="N194:N257" si="7">IF($A194="","",IF(VLOOKUP($A194,生年,22,FALSE)="","",VLOOKUP($A194,生年,22,FALSE)))</f>
        <v/>
      </c>
      <c r="O194" s="139" t="str">
        <f>IF($A194="","",IF(VLOOKUP(csv!$AJ194,範囲CSV,13,FALSE)="","",VLOOKUP(csv!$AJ194,範囲CSV,13,FALSE)))</f>
        <v/>
      </c>
      <c r="P194" s="139" t="str">
        <f>IF($A194="","",IF(VLOOKUP(csv!$AJ194,範囲CSV,14,FALSE)="","",VLOOKUP(csv!$AJ194,範囲CSV,14,FALSE)))</f>
        <v/>
      </c>
      <c r="Q194" s="139" t="str">
        <f>IF($A194="","",IF(VLOOKUP(csv!$AJ194,範囲CSV,15,FALSE)="","",VLOOKUP(csv!$AJ194,範囲CSV,15,FALSE)))</f>
        <v/>
      </c>
      <c r="R194" s="139" t="str">
        <f>IF($A194="","",IF(VLOOKUP(csv!$AJ194,範囲CSV,16,FALSE)="","",VLOOKUP(csv!$AJ194,範囲CSV,16,FALSE)))</f>
        <v/>
      </c>
      <c r="S194" s="139" t="str">
        <f>IF($A194="","",IF(VLOOKUP(csv!$AJ194,範囲CSV,17,FALSE)="","",VLOOKUP(csv!$AJ194,範囲CSV,17,FALSE)))</f>
        <v/>
      </c>
      <c r="T194" s="139" t="str">
        <f>IF($A194="","",IF(VLOOKUP(csv!$AJ194,範囲CSV,18,FALSE)="","",VLOOKUP(csv!$AJ194,範囲CSV,18,FALSE)))</f>
        <v/>
      </c>
      <c r="U194" s="139" t="str">
        <f>IF($A194="","",IF(VLOOKUP(csv!$AJ194,範囲CSV,19,FALSE)="","",VLOOKUP(csv!$AJ194,範囲CSV,19,FALSE)))</f>
        <v/>
      </c>
      <c r="V194" s="139" t="str">
        <f>IF($A194="","",IF(VLOOKUP(csv!$AJ194,範囲CSV,20,FALSE)="","",VLOOKUP(csv!$AJ194,範囲CSV,20,FALSE)))</f>
        <v/>
      </c>
      <c r="W194" s="139" t="str">
        <f>IF($A194="","",IF(VLOOKUP(csv!$AJ194,範囲CSV,21,FALSE)="","",VLOOKUP(csv!$AJ194,範囲CSV,21,FALSE)))</f>
        <v/>
      </c>
      <c r="X194" s="139" t="str">
        <f>IF($A194="","",IF(VLOOKUP(csv!$AJ194,範囲CSV,22,FALSE)="","",VLOOKUP(csv!$AJ194,範囲CSV,22,FALSE)))</f>
        <v/>
      </c>
      <c r="Y194" s="139" t="str">
        <f>IF($A194="","",IF(VLOOKUP(csv!$AJ194,範囲CSV,23,FALSE)="","",VLOOKUP(csv!$AJ194,範囲CSV,23,FALSE)))</f>
        <v/>
      </c>
      <c r="Z194" s="139" t="str">
        <f>IF($A194="","",IF(VLOOKUP(csv!$AJ194,範囲CSV,24,FALSE)="","",VLOOKUP(csv!$AJ194,範囲CSV,24,FALSE)))</f>
        <v/>
      </c>
      <c r="AA194" s="139" t="str">
        <f>IF($A194="","",IF(VLOOKUP(csv!$AJ194,範囲CSV,25,FALSE)="","",VLOOKUP(csv!$AJ194,範囲CSV,25,FALSE)))</f>
        <v/>
      </c>
      <c r="AB194" s="139" t="str">
        <f>IF($A194="","",IF(VLOOKUP(csv!$AJ194,範囲CSV,26,FALSE)="","",VLOOKUP(csv!$AJ194,範囲CSV,26,FALSE)))</f>
        <v/>
      </c>
      <c r="AC194" s="139" t="str">
        <f>IF($A194="","",IF(VLOOKUP(csv!$AJ194,範囲CSV,27,FALSE)="","",VLOOKUP(csv!$AJ194,範囲CSV,27,FALSE)))</f>
        <v/>
      </c>
      <c r="AD194" s="139" t="str">
        <f>IF($A194="","",IF(VLOOKUP(csv!$AJ194,範囲CSV,28,FALSE)="","",VLOOKUP(csv!$AJ194,範囲CSV,28,FALSE)))</f>
        <v/>
      </c>
      <c r="AE194" s="139" t="str">
        <f>IF($A194="","",IF(VLOOKUP(csv!$AJ194,範囲CSV,29,FALSE)="","",VLOOKUP(csv!$AJ194,範囲CSV,29,FALSE)))</f>
        <v/>
      </c>
      <c r="AF194" s="139" t="str">
        <f>IF($A194="","",IF(VLOOKUP(csv!$AJ194,範囲CSV,30,FALSE)="","",VLOOKUP(csv!$AJ194,範囲CSV,30,FALSE)))</f>
        <v/>
      </c>
      <c r="AG194" s="139" t="str">
        <f>IF($A194="","",IF(VLOOKUP(csv!$AJ194,範囲CSV,31,FALSE)="","",VLOOKUP(csv!$AJ194,範囲CSV,31,FALSE)))</f>
        <v/>
      </c>
      <c r="AH194" s="139" t="str">
        <f>IF($A194="","",IF(VLOOKUP(csv!$AJ194,範囲CSV,32,FALSE)="","",VLOOKUP(csv!$AJ194,範囲CSV,32,FALSE)))</f>
        <v/>
      </c>
      <c r="AI194" s="139" t="str">
        <f>IF($A194="","",IF(VLOOKUP(csv!$AJ194,範囲CSV,33,FALSE)="","",VLOOKUP(csv!$AJ194,範囲CSV,33,FALSE)))</f>
        <v/>
      </c>
      <c r="AJ194" s="139" t="str">
        <f>IF($A194="","",IF(VLOOKUP(csv!$AJ194,範囲CSV,34,FALSE)="","",VLOOKUP(csv!$AJ194,範囲CSV,34,FALSE)))</f>
        <v/>
      </c>
      <c r="AK194" s="139"/>
    </row>
    <row r="195" spans="1:37">
      <c r="A195" s="216" t="str">
        <f>IF(csv!AJ195&lt;=csv!A$401,csv!AO195,"")</f>
        <v/>
      </c>
      <c r="B195" s="216" t="str">
        <f>IF($A195="","",IF(VLOOKUP(csv!A$402,範囲CSV,2,FALSE)="","",VLOOKUP(csv!A$402,範囲CSV,2,FALSE)))</f>
        <v/>
      </c>
      <c r="C195" s="139" t="str">
        <f>IF($A195="","",IF(VLOOKUP(csv!$AJ195,範囲CSV,3,FALSE)="","",VLOOKUP(csv!$AJ195,範囲CSV,3,FALSE)))</f>
        <v/>
      </c>
      <c r="D195" s="139" t="str">
        <f>IF($A195="","",IF(VLOOKUP(csv!$AJ195,範囲CSV,4,FALSE)="","",VLOOKUP(csv!$AJ195,範囲CSV,4,FALSE)))</f>
        <v/>
      </c>
      <c r="E195" s="139" t="str">
        <f>IF($A195="","",IF(VLOOKUP(csv!$AJ195,範囲CSV,5,FALSE)="","",IF(VLOOKUP(csv!$AJ195,範囲CSV,5,FALSE)&gt;10000,"",VLOOKUP(csv!$AJ195,範囲CSV,5,FALSE))))</f>
        <v/>
      </c>
      <c r="F195" s="139" t="str">
        <f>IF($A195="","",IF(VLOOKUP(csv!$AJ195,範囲CSV,6,FALSE)="","",VLOOKUP(csv!$AJ195,範囲CSV,6,FALSE)))</f>
        <v/>
      </c>
      <c r="G195" s="139" t="str">
        <f>IF(A195="","",IF(VLOOKUP(csv!$AJ195,範囲CSV,7,FALSE)="","",VLOOKUP(csv!$AJ195,範囲CSV,7,FALSE)))</f>
        <v/>
      </c>
      <c r="H195" s="139" t="str">
        <f>IF($A195="","",IF(VLOOKUP(csv!$AJ195,範囲CSV,8,FALSE)="","",VLOOKUP(csv!$AJ195,範囲CSV,8,FALSE)))</f>
        <v/>
      </c>
      <c r="I195" s="216"/>
      <c r="J195" s="216"/>
      <c r="K195" s="139" t="str">
        <f>IF(A195="","",IF(VLOOKUP(csv!$AJ195,範囲CSV,9,FALSE)="","",VLOOKUP(csv!$AJ195,範囲CSV,9,FALSE)))</f>
        <v/>
      </c>
      <c r="L195" s="139" t="str">
        <f>IF($A195="","",IF(VLOOKUP(csv!$AJ195,範囲CSV,10,FALSE)="","",VLOOKUP(csv!$AJ195,範囲CSV,10,FALSE)))</f>
        <v/>
      </c>
      <c r="M195" s="216" t="str">
        <f t="shared" si="6"/>
        <v/>
      </c>
      <c r="N195" s="216" t="str">
        <f t="shared" si="7"/>
        <v/>
      </c>
      <c r="O195" s="139" t="str">
        <f>IF($A195="","",IF(VLOOKUP(csv!$AJ195,範囲CSV,13,FALSE)="","",VLOOKUP(csv!$AJ195,範囲CSV,13,FALSE)))</f>
        <v/>
      </c>
      <c r="P195" s="139" t="str">
        <f>IF($A195="","",IF(VLOOKUP(csv!$AJ195,範囲CSV,14,FALSE)="","",VLOOKUP(csv!$AJ195,範囲CSV,14,FALSE)))</f>
        <v/>
      </c>
      <c r="Q195" s="139" t="str">
        <f>IF($A195="","",IF(VLOOKUP(csv!$AJ195,範囲CSV,15,FALSE)="","",VLOOKUP(csv!$AJ195,範囲CSV,15,FALSE)))</f>
        <v/>
      </c>
      <c r="R195" s="139" t="str">
        <f>IF($A195="","",IF(VLOOKUP(csv!$AJ195,範囲CSV,16,FALSE)="","",VLOOKUP(csv!$AJ195,範囲CSV,16,FALSE)))</f>
        <v/>
      </c>
      <c r="S195" s="139" t="str">
        <f>IF($A195="","",IF(VLOOKUP(csv!$AJ195,範囲CSV,17,FALSE)="","",VLOOKUP(csv!$AJ195,範囲CSV,17,FALSE)))</f>
        <v/>
      </c>
      <c r="T195" s="139" t="str">
        <f>IF($A195="","",IF(VLOOKUP(csv!$AJ195,範囲CSV,18,FALSE)="","",VLOOKUP(csv!$AJ195,範囲CSV,18,FALSE)))</f>
        <v/>
      </c>
      <c r="U195" s="139" t="str">
        <f>IF($A195="","",IF(VLOOKUP(csv!$AJ195,範囲CSV,19,FALSE)="","",VLOOKUP(csv!$AJ195,範囲CSV,19,FALSE)))</f>
        <v/>
      </c>
      <c r="V195" s="139" t="str">
        <f>IF($A195="","",IF(VLOOKUP(csv!$AJ195,範囲CSV,20,FALSE)="","",VLOOKUP(csv!$AJ195,範囲CSV,20,FALSE)))</f>
        <v/>
      </c>
      <c r="W195" s="139" t="str">
        <f>IF($A195="","",IF(VLOOKUP(csv!$AJ195,範囲CSV,21,FALSE)="","",VLOOKUP(csv!$AJ195,範囲CSV,21,FALSE)))</f>
        <v/>
      </c>
      <c r="X195" s="139" t="str">
        <f>IF($A195="","",IF(VLOOKUP(csv!$AJ195,範囲CSV,22,FALSE)="","",VLOOKUP(csv!$AJ195,範囲CSV,22,FALSE)))</f>
        <v/>
      </c>
      <c r="Y195" s="139" t="str">
        <f>IF($A195="","",IF(VLOOKUP(csv!$AJ195,範囲CSV,23,FALSE)="","",VLOOKUP(csv!$AJ195,範囲CSV,23,FALSE)))</f>
        <v/>
      </c>
      <c r="Z195" s="139" t="str">
        <f>IF($A195="","",IF(VLOOKUP(csv!$AJ195,範囲CSV,24,FALSE)="","",VLOOKUP(csv!$AJ195,範囲CSV,24,FALSE)))</f>
        <v/>
      </c>
      <c r="AA195" s="139" t="str">
        <f>IF($A195="","",IF(VLOOKUP(csv!$AJ195,範囲CSV,25,FALSE)="","",VLOOKUP(csv!$AJ195,範囲CSV,25,FALSE)))</f>
        <v/>
      </c>
      <c r="AB195" s="139" t="str">
        <f>IF($A195="","",IF(VLOOKUP(csv!$AJ195,範囲CSV,26,FALSE)="","",VLOOKUP(csv!$AJ195,範囲CSV,26,FALSE)))</f>
        <v/>
      </c>
      <c r="AC195" s="139" t="str">
        <f>IF($A195="","",IF(VLOOKUP(csv!$AJ195,範囲CSV,27,FALSE)="","",VLOOKUP(csv!$AJ195,範囲CSV,27,FALSE)))</f>
        <v/>
      </c>
      <c r="AD195" s="139" t="str">
        <f>IF($A195="","",IF(VLOOKUP(csv!$AJ195,範囲CSV,28,FALSE)="","",VLOOKUP(csv!$AJ195,範囲CSV,28,FALSE)))</f>
        <v/>
      </c>
      <c r="AE195" s="139" t="str">
        <f>IF($A195="","",IF(VLOOKUP(csv!$AJ195,範囲CSV,29,FALSE)="","",VLOOKUP(csv!$AJ195,範囲CSV,29,FALSE)))</f>
        <v/>
      </c>
      <c r="AF195" s="139" t="str">
        <f>IF($A195="","",IF(VLOOKUP(csv!$AJ195,範囲CSV,30,FALSE)="","",VLOOKUP(csv!$AJ195,範囲CSV,30,FALSE)))</f>
        <v/>
      </c>
      <c r="AG195" s="139" t="str">
        <f>IF($A195="","",IF(VLOOKUP(csv!$AJ195,範囲CSV,31,FALSE)="","",VLOOKUP(csv!$AJ195,範囲CSV,31,FALSE)))</f>
        <v/>
      </c>
      <c r="AH195" s="139" t="str">
        <f>IF($A195="","",IF(VLOOKUP(csv!$AJ195,範囲CSV,32,FALSE)="","",VLOOKUP(csv!$AJ195,範囲CSV,32,FALSE)))</f>
        <v/>
      </c>
      <c r="AI195" s="139" t="str">
        <f>IF($A195="","",IF(VLOOKUP(csv!$AJ195,範囲CSV,33,FALSE)="","",VLOOKUP(csv!$AJ195,範囲CSV,33,FALSE)))</f>
        <v/>
      </c>
      <c r="AJ195" s="139" t="str">
        <f>IF($A195="","",IF(VLOOKUP(csv!$AJ195,範囲CSV,34,FALSE)="","",VLOOKUP(csv!$AJ195,範囲CSV,34,FALSE)))</f>
        <v/>
      </c>
      <c r="AK195" s="139"/>
    </row>
    <row r="196" spans="1:37">
      <c r="A196" s="216" t="str">
        <f>IF(csv!AJ196&lt;=csv!A$401,csv!AO196,"")</f>
        <v/>
      </c>
      <c r="B196" s="216" t="str">
        <f>IF($A196="","",IF(VLOOKUP(csv!A$402,範囲CSV,2,FALSE)="","",VLOOKUP(csv!A$402,範囲CSV,2,FALSE)))</f>
        <v/>
      </c>
      <c r="C196" s="139" t="str">
        <f>IF($A196="","",IF(VLOOKUP(csv!$AJ196,範囲CSV,3,FALSE)="","",VLOOKUP(csv!$AJ196,範囲CSV,3,FALSE)))</f>
        <v/>
      </c>
      <c r="D196" s="139" t="str">
        <f>IF($A196="","",IF(VLOOKUP(csv!$AJ196,範囲CSV,4,FALSE)="","",VLOOKUP(csv!$AJ196,範囲CSV,4,FALSE)))</f>
        <v/>
      </c>
      <c r="E196" s="139" t="str">
        <f>IF($A196="","",IF(VLOOKUP(csv!$AJ196,範囲CSV,5,FALSE)="","",IF(VLOOKUP(csv!$AJ196,範囲CSV,5,FALSE)&gt;10000,"",VLOOKUP(csv!$AJ196,範囲CSV,5,FALSE))))</f>
        <v/>
      </c>
      <c r="F196" s="139" t="str">
        <f>IF($A196="","",IF(VLOOKUP(csv!$AJ196,範囲CSV,6,FALSE)="","",VLOOKUP(csv!$AJ196,範囲CSV,6,FALSE)))</f>
        <v/>
      </c>
      <c r="G196" s="139" t="str">
        <f>IF(A196="","",IF(VLOOKUP(csv!$AJ196,範囲CSV,7,FALSE)="","",VLOOKUP(csv!$AJ196,範囲CSV,7,FALSE)))</f>
        <v/>
      </c>
      <c r="H196" s="139" t="str">
        <f>IF($A196="","",IF(VLOOKUP(csv!$AJ196,範囲CSV,8,FALSE)="","",VLOOKUP(csv!$AJ196,範囲CSV,8,FALSE)))</f>
        <v/>
      </c>
      <c r="I196" s="216"/>
      <c r="J196" s="216"/>
      <c r="K196" s="139" t="str">
        <f>IF(A196="","",IF(VLOOKUP(csv!$AJ196,範囲CSV,9,FALSE)="","",VLOOKUP(csv!$AJ196,範囲CSV,9,FALSE)))</f>
        <v/>
      </c>
      <c r="L196" s="139" t="str">
        <f>IF($A196="","",IF(VLOOKUP(csv!$AJ196,範囲CSV,10,FALSE)="","",VLOOKUP(csv!$AJ196,範囲CSV,10,FALSE)))</f>
        <v/>
      </c>
      <c r="M196" s="216" t="str">
        <f t="shared" si="6"/>
        <v/>
      </c>
      <c r="N196" s="216" t="str">
        <f t="shared" si="7"/>
        <v/>
      </c>
      <c r="O196" s="139" t="str">
        <f>IF($A196="","",IF(VLOOKUP(csv!$AJ196,範囲CSV,13,FALSE)="","",VLOOKUP(csv!$AJ196,範囲CSV,13,FALSE)))</f>
        <v/>
      </c>
      <c r="P196" s="139" t="str">
        <f>IF($A196="","",IF(VLOOKUP(csv!$AJ196,範囲CSV,14,FALSE)="","",VLOOKUP(csv!$AJ196,範囲CSV,14,FALSE)))</f>
        <v/>
      </c>
      <c r="Q196" s="139" t="str">
        <f>IF($A196="","",IF(VLOOKUP(csv!$AJ196,範囲CSV,15,FALSE)="","",VLOOKUP(csv!$AJ196,範囲CSV,15,FALSE)))</f>
        <v/>
      </c>
      <c r="R196" s="139" t="str">
        <f>IF($A196="","",IF(VLOOKUP(csv!$AJ196,範囲CSV,16,FALSE)="","",VLOOKUP(csv!$AJ196,範囲CSV,16,FALSE)))</f>
        <v/>
      </c>
      <c r="S196" s="139" t="str">
        <f>IF($A196="","",IF(VLOOKUP(csv!$AJ196,範囲CSV,17,FALSE)="","",VLOOKUP(csv!$AJ196,範囲CSV,17,FALSE)))</f>
        <v/>
      </c>
      <c r="T196" s="139" t="str">
        <f>IF($A196="","",IF(VLOOKUP(csv!$AJ196,範囲CSV,18,FALSE)="","",VLOOKUP(csv!$AJ196,範囲CSV,18,FALSE)))</f>
        <v/>
      </c>
      <c r="U196" s="139" t="str">
        <f>IF($A196="","",IF(VLOOKUP(csv!$AJ196,範囲CSV,19,FALSE)="","",VLOOKUP(csv!$AJ196,範囲CSV,19,FALSE)))</f>
        <v/>
      </c>
      <c r="V196" s="139" t="str">
        <f>IF($A196="","",IF(VLOOKUP(csv!$AJ196,範囲CSV,20,FALSE)="","",VLOOKUP(csv!$AJ196,範囲CSV,20,FALSE)))</f>
        <v/>
      </c>
      <c r="W196" s="139" t="str">
        <f>IF($A196="","",IF(VLOOKUP(csv!$AJ196,範囲CSV,21,FALSE)="","",VLOOKUP(csv!$AJ196,範囲CSV,21,FALSE)))</f>
        <v/>
      </c>
      <c r="X196" s="139" t="str">
        <f>IF($A196="","",IF(VLOOKUP(csv!$AJ196,範囲CSV,22,FALSE)="","",VLOOKUP(csv!$AJ196,範囲CSV,22,FALSE)))</f>
        <v/>
      </c>
      <c r="Y196" s="139" t="str">
        <f>IF($A196="","",IF(VLOOKUP(csv!$AJ196,範囲CSV,23,FALSE)="","",VLOOKUP(csv!$AJ196,範囲CSV,23,FALSE)))</f>
        <v/>
      </c>
      <c r="Z196" s="139" t="str">
        <f>IF($A196="","",IF(VLOOKUP(csv!$AJ196,範囲CSV,24,FALSE)="","",VLOOKUP(csv!$AJ196,範囲CSV,24,FALSE)))</f>
        <v/>
      </c>
      <c r="AA196" s="139" t="str">
        <f>IF($A196="","",IF(VLOOKUP(csv!$AJ196,範囲CSV,25,FALSE)="","",VLOOKUP(csv!$AJ196,範囲CSV,25,FALSE)))</f>
        <v/>
      </c>
      <c r="AB196" s="139" t="str">
        <f>IF($A196="","",IF(VLOOKUP(csv!$AJ196,範囲CSV,26,FALSE)="","",VLOOKUP(csv!$AJ196,範囲CSV,26,FALSE)))</f>
        <v/>
      </c>
      <c r="AC196" s="139" t="str">
        <f>IF($A196="","",IF(VLOOKUP(csv!$AJ196,範囲CSV,27,FALSE)="","",VLOOKUP(csv!$AJ196,範囲CSV,27,FALSE)))</f>
        <v/>
      </c>
      <c r="AD196" s="139" t="str">
        <f>IF($A196="","",IF(VLOOKUP(csv!$AJ196,範囲CSV,28,FALSE)="","",VLOOKUP(csv!$AJ196,範囲CSV,28,FALSE)))</f>
        <v/>
      </c>
      <c r="AE196" s="139" t="str">
        <f>IF($A196="","",IF(VLOOKUP(csv!$AJ196,範囲CSV,29,FALSE)="","",VLOOKUP(csv!$AJ196,範囲CSV,29,FALSE)))</f>
        <v/>
      </c>
      <c r="AF196" s="139" t="str">
        <f>IF($A196="","",IF(VLOOKUP(csv!$AJ196,範囲CSV,30,FALSE)="","",VLOOKUP(csv!$AJ196,範囲CSV,30,FALSE)))</f>
        <v/>
      </c>
      <c r="AG196" s="139" t="str">
        <f>IF($A196="","",IF(VLOOKUP(csv!$AJ196,範囲CSV,31,FALSE)="","",VLOOKUP(csv!$AJ196,範囲CSV,31,FALSE)))</f>
        <v/>
      </c>
      <c r="AH196" s="139" t="str">
        <f>IF($A196="","",IF(VLOOKUP(csv!$AJ196,範囲CSV,32,FALSE)="","",VLOOKUP(csv!$AJ196,範囲CSV,32,FALSE)))</f>
        <v/>
      </c>
      <c r="AI196" s="139" t="str">
        <f>IF($A196="","",IF(VLOOKUP(csv!$AJ196,範囲CSV,33,FALSE)="","",VLOOKUP(csv!$AJ196,範囲CSV,33,FALSE)))</f>
        <v/>
      </c>
      <c r="AJ196" s="139" t="str">
        <f>IF($A196="","",IF(VLOOKUP(csv!$AJ196,範囲CSV,34,FALSE)="","",VLOOKUP(csv!$AJ196,範囲CSV,34,FALSE)))</f>
        <v/>
      </c>
      <c r="AK196" s="139"/>
    </row>
    <row r="197" spans="1:37">
      <c r="A197" s="216" t="str">
        <f>IF(csv!AJ197&lt;=csv!A$401,csv!AO197,"")</f>
        <v/>
      </c>
      <c r="B197" s="216" t="str">
        <f>IF($A197="","",IF(VLOOKUP(csv!A$402,範囲CSV,2,FALSE)="","",VLOOKUP(csv!A$402,範囲CSV,2,FALSE)))</f>
        <v/>
      </c>
      <c r="C197" s="139" t="str">
        <f>IF($A197="","",IF(VLOOKUP(csv!$AJ197,範囲CSV,3,FALSE)="","",VLOOKUP(csv!$AJ197,範囲CSV,3,FALSE)))</f>
        <v/>
      </c>
      <c r="D197" s="139" t="str">
        <f>IF($A197="","",IF(VLOOKUP(csv!$AJ197,範囲CSV,4,FALSE)="","",VLOOKUP(csv!$AJ197,範囲CSV,4,FALSE)))</f>
        <v/>
      </c>
      <c r="E197" s="139" t="str">
        <f>IF($A197="","",IF(VLOOKUP(csv!$AJ197,範囲CSV,5,FALSE)="","",IF(VLOOKUP(csv!$AJ197,範囲CSV,5,FALSE)&gt;10000,"",VLOOKUP(csv!$AJ197,範囲CSV,5,FALSE))))</f>
        <v/>
      </c>
      <c r="F197" s="139" t="str">
        <f>IF($A197="","",IF(VLOOKUP(csv!$AJ197,範囲CSV,6,FALSE)="","",VLOOKUP(csv!$AJ197,範囲CSV,6,FALSE)))</f>
        <v/>
      </c>
      <c r="G197" s="139" t="str">
        <f>IF(A197="","",IF(VLOOKUP(csv!$AJ197,範囲CSV,7,FALSE)="","",VLOOKUP(csv!$AJ197,範囲CSV,7,FALSE)))</f>
        <v/>
      </c>
      <c r="H197" s="139" t="str">
        <f>IF($A197="","",IF(VLOOKUP(csv!$AJ197,範囲CSV,8,FALSE)="","",VLOOKUP(csv!$AJ197,範囲CSV,8,FALSE)))</f>
        <v/>
      </c>
      <c r="I197" s="216"/>
      <c r="J197" s="216"/>
      <c r="K197" s="139" t="str">
        <f>IF(A197="","",IF(VLOOKUP(csv!$AJ197,範囲CSV,9,FALSE)="","",VLOOKUP(csv!$AJ197,範囲CSV,9,FALSE)))</f>
        <v/>
      </c>
      <c r="L197" s="139" t="str">
        <f>IF($A197="","",IF(VLOOKUP(csv!$AJ197,範囲CSV,10,FALSE)="","",VLOOKUP(csv!$AJ197,範囲CSV,10,FALSE)))</f>
        <v/>
      </c>
      <c r="M197" s="216" t="str">
        <f t="shared" si="6"/>
        <v/>
      </c>
      <c r="N197" s="216" t="str">
        <f t="shared" si="7"/>
        <v/>
      </c>
      <c r="O197" s="139" t="str">
        <f>IF($A197="","",IF(VLOOKUP(csv!$AJ197,範囲CSV,13,FALSE)="","",VLOOKUP(csv!$AJ197,範囲CSV,13,FALSE)))</f>
        <v/>
      </c>
      <c r="P197" s="139" t="str">
        <f>IF($A197="","",IF(VLOOKUP(csv!$AJ197,範囲CSV,14,FALSE)="","",VLOOKUP(csv!$AJ197,範囲CSV,14,FALSE)))</f>
        <v/>
      </c>
      <c r="Q197" s="139" t="str">
        <f>IF($A197="","",IF(VLOOKUP(csv!$AJ197,範囲CSV,15,FALSE)="","",VLOOKUP(csv!$AJ197,範囲CSV,15,FALSE)))</f>
        <v/>
      </c>
      <c r="R197" s="139" t="str">
        <f>IF($A197="","",IF(VLOOKUP(csv!$AJ197,範囲CSV,16,FALSE)="","",VLOOKUP(csv!$AJ197,範囲CSV,16,FALSE)))</f>
        <v/>
      </c>
      <c r="S197" s="139" t="str">
        <f>IF($A197="","",IF(VLOOKUP(csv!$AJ197,範囲CSV,17,FALSE)="","",VLOOKUP(csv!$AJ197,範囲CSV,17,FALSE)))</f>
        <v/>
      </c>
      <c r="T197" s="139" t="str">
        <f>IF($A197="","",IF(VLOOKUP(csv!$AJ197,範囲CSV,18,FALSE)="","",VLOOKUP(csv!$AJ197,範囲CSV,18,FALSE)))</f>
        <v/>
      </c>
      <c r="U197" s="139" t="str">
        <f>IF($A197="","",IF(VLOOKUP(csv!$AJ197,範囲CSV,19,FALSE)="","",VLOOKUP(csv!$AJ197,範囲CSV,19,FALSE)))</f>
        <v/>
      </c>
      <c r="V197" s="139" t="str">
        <f>IF($A197="","",IF(VLOOKUP(csv!$AJ197,範囲CSV,20,FALSE)="","",VLOOKUP(csv!$AJ197,範囲CSV,20,FALSE)))</f>
        <v/>
      </c>
      <c r="W197" s="139" t="str">
        <f>IF($A197="","",IF(VLOOKUP(csv!$AJ197,範囲CSV,21,FALSE)="","",VLOOKUP(csv!$AJ197,範囲CSV,21,FALSE)))</f>
        <v/>
      </c>
      <c r="X197" s="139" t="str">
        <f>IF($A197="","",IF(VLOOKUP(csv!$AJ197,範囲CSV,22,FALSE)="","",VLOOKUP(csv!$AJ197,範囲CSV,22,FALSE)))</f>
        <v/>
      </c>
      <c r="Y197" s="139" t="str">
        <f>IF($A197="","",IF(VLOOKUP(csv!$AJ197,範囲CSV,23,FALSE)="","",VLOOKUP(csv!$AJ197,範囲CSV,23,FALSE)))</f>
        <v/>
      </c>
      <c r="Z197" s="139" t="str">
        <f>IF($A197="","",IF(VLOOKUP(csv!$AJ197,範囲CSV,24,FALSE)="","",VLOOKUP(csv!$AJ197,範囲CSV,24,FALSE)))</f>
        <v/>
      </c>
      <c r="AA197" s="139" t="str">
        <f>IF($A197="","",IF(VLOOKUP(csv!$AJ197,範囲CSV,25,FALSE)="","",VLOOKUP(csv!$AJ197,範囲CSV,25,FALSE)))</f>
        <v/>
      </c>
      <c r="AB197" s="139" t="str">
        <f>IF($A197="","",IF(VLOOKUP(csv!$AJ197,範囲CSV,26,FALSE)="","",VLOOKUP(csv!$AJ197,範囲CSV,26,FALSE)))</f>
        <v/>
      </c>
      <c r="AC197" s="139" t="str">
        <f>IF($A197="","",IF(VLOOKUP(csv!$AJ197,範囲CSV,27,FALSE)="","",VLOOKUP(csv!$AJ197,範囲CSV,27,FALSE)))</f>
        <v/>
      </c>
      <c r="AD197" s="139" t="str">
        <f>IF($A197="","",IF(VLOOKUP(csv!$AJ197,範囲CSV,28,FALSE)="","",VLOOKUP(csv!$AJ197,範囲CSV,28,FALSE)))</f>
        <v/>
      </c>
      <c r="AE197" s="139" t="str">
        <f>IF($A197="","",IF(VLOOKUP(csv!$AJ197,範囲CSV,29,FALSE)="","",VLOOKUP(csv!$AJ197,範囲CSV,29,FALSE)))</f>
        <v/>
      </c>
      <c r="AF197" s="139" t="str">
        <f>IF($A197="","",IF(VLOOKUP(csv!$AJ197,範囲CSV,30,FALSE)="","",VLOOKUP(csv!$AJ197,範囲CSV,30,FALSE)))</f>
        <v/>
      </c>
      <c r="AG197" s="139" t="str">
        <f>IF($A197="","",IF(VLOOKUP(csv!$AJ197,範囲CSV,31,FALSE)="","",VLOOKUP(csv!$AJ197,範囲CSV,31,FALSE)))</f>
        <v/>
      </c>
      <c r="AH197" s="139" t="str">
        <f>IF($A197="","",IF(VLOOKUP(csv!$AJ197,範囲CSV,32,FALSE)="","",VLOOKUP(csv!$AJ197,範囲CSV,32,FALSE)))</f>
        <v/>
      </c>
      <c r="AI197" s="139" t="str">
        <f>IF($A197="","",IF(VLOOKUP(csv!$AJ197,範囲CSV,33,FALSE)="","",VLOOKUP(csv!$AJ197,範囲CSV,33,FALSE)))</f>
        <v/>
      </c>
      <c r="AJ197" s="139" t="str">
        <f>IF($A197="","",IF(VLOOKUP(csv!$AJ197,範囲CSV,34,FALSE)="","",VLOOKUP(csv!$AJ197,範囲CSV,34,FALSE)))</f>
        <v/>
      </c>
      <c r="AK197" s="139"/>
    </row>
    <row r="198" spans="1:37">
      <c r="A198" s="216" t="str">
        <f>IF(csv!AJ198&lt;=csv!A$401,csv!AO198,"")</f>
        <v/>
      </c>
      <c r="B198" s="216" t="str">
        <f>IF($A198="","",IF(VLOOKUP(csv!A$402,範囲CSV,2,FALSE)="","",VLOOKUP(csv!A$402,範囲CSV,2,FALSE)))</f>
        <v/>
      </c>
      <c r="C198" s="139" t="str">
        <f>IF($A198="","",IF(VLOOKUP(csv!$AJ198,範囲CSV,3,FALSE)="","",VLOOKUP(csv!$AJ198,範囲CSV,3,FALSE)))</f>
        <v/>
      </c>
      <c r="D198" s="139" t="str">
        <f>IF($A198="","",IF(VLOOKUP(csv!$AJ198,範囲CSV,4,FALSE)="","",VLOOKUP(csv!$AJ198,範囲CSV,4,FALSE)))</f>
        <v/>
      </c>
      <c r="E198" s="139" t="str">
        <f>IF($A198="","",IF(VLOOKUP(csv!$AJ198,範囲CSV,5,FALSE)="","",IF(VLOOKUP(csv!$AJ198,範囲CSV,5,FALSE)&gt;10000,"",VLOOKUP(csv!$AJ198,範囲CSV,5,FALSE))))</f>
        <v/>
      </c>
      <c r="F198" s="139" t="str">
        <f>IF($A198="","",IF(VLOOKUP(csv!$AJ198,範囲CSV,6,FALSE)="","",VLOOKUP(csv!$AJ198,範囲CSV,6,FALSE)))</f>
        <v/>
      </c>
      <c r="G198" s="139" t="str">
        <f>IF(A198="","",IF(VLOOKUP(csv!$AJ198,範囲CSV,7,FALSE)="","",VLOOKUP(csv!$AJ198,範囲CSV,7,FALSE)))</f>
        <v/>
      </c>
      <c r="H198" s="139" t="str">
        <f>IF($A198="","",IF(VLOOKUP(csv!$AJ198,範囲CSV,8,FALSE)="","",VLOOKUP(csv!$AJ198,範囲CSV,8,FALSE)))</f>
        <v/>
      </c>
      <c r="I198" s="216"/>
      <c r="J198" s="216"/>
      <c r="K198" s="139" t="str">
        <f>IF(A198="","",IF(VLOOKUP(csv!$AJ198,範囲CSV,9,FALSE)="","",VLOOKUP(csv!$AJ198,範囲CSV,9,FALSE)))</f>
        <v/>
      </c>
      <c r="L198" s="139" t="str">
        <f>IF($A198="","",IF(VLOOKUP(csv!$AJ198,範囲CSV,10,FALSE)="","",VLOOKUP(csv!$AJ198,範囲CSV,10,FALSE)))</f>
        <v/>
      </c>
      <c r="M198" s="216" t="str">
        <f t="shared" si="6"/>
        <v/>
      </c>
      <c r="N198" s="216" t="str">
        <f t="shared" si="7"/>
        <v/>
      </c>
      <c r="O198" s="139" t="str">
        <f>IF($A198="","",IF(VLOOKUP(csv!$AJ198,範囲CSV,13,FALSE)="","",VLOOKUP(csv!$AJ198,範囲CSV,13,FALSE)))</f>
        <v/>
      </c>
      <c r="P198" s="139" t="str">
        <f>IF($A198="","",IF(VLOOKUP(csv!$AJ198,範囲CSV,14,FALSE)="","",VLOOKUP(csv!$AJ198,範囲CSV,14,FALSE)))</f>
        <v/>
      </c>
      <c r="Q198" s="139" t="str">
        <f>IF($A198="","",IF(VLOOKUP(csv!$AJ198,範囲CSV,15,FALSE)="","",VLOOKUP(csv!$AJ198,範囲CSV,15,FALSE)))</f>
        <v/>
      </c>
      <c r="R198" s="139" t="str">
        <f>IF($A198="","",IF(VLOOKUP(csv!$AJ198,範囲CSV,16,FALSE)="","",VLOOKUP(csv!$AJ198,範囲CSV,16,FALSE)))</f>
        <v/>
      </c>
      <c r="S198" s="139" t="str">
        <f>IF($A198="","",IF(VLOOKUP(csv!$AJ198,範囲CSV,17,FALSE)="","",VLOOKUP(csv!$AJ198,範囲CSV,17,FALSE)))</f>
        <v/>
      </c>
      <c r="T198" s="139" t="str">
        <f>IF($A198="","",IF(VLOOKUP(csv!$AJ198,範囲CSV,18,FALSE)="","",VLOOKUP(csv!$AJ198,範囲CSV,18,FALSE)))</f>
        <v/>
      </c>
      <c r="U198" s="139" t="str">
        <f>IF($A198="","",IF(VLOOKUP(csv!$AJ198,範囲CSV,19,FALSE)="","",VLOOKUP(csv!$AJ198,範囲CSV,19,FALSE)))</f>
        <v/>
      </c>
      <c r="V198" s="139" t="str">
        <f>IF($A198="","",IF(VLOOKUP(csv!$AJ198,範囲CSV,20,FALSE)="","",VLOOKUP(csv!$AJ198,範囲CSV,20,FALSE)))</f>
        <v/>
      </c>
      <c r="W198" s="139" t="str">
        <f>IF($A198="","",IF(VLOOKUP(csv!$AJ198,範囲CSV,21,FALSE)="","",VLOOKUP(csv!$AJ198,範囲CSV,21,FALSE)))</f>
        <v/>
      </c>
      <c r="X198" s="139" t="str">
        <f>IF($A198="","",IF(VLOOKUP(csv!$AJ198,範囲CSV,22,FALSE)="","",VLOOKUP(csv!$AJ198,範囲CSV,22,FALSE)))</f>
        <v/>
      </c>
      <c r="Y198" s="139" t="str">
        <f>IF($A198="","",IF(VLOOKUP(csv!$AJ198,範囲CSV,23,FALSE)="","",VLOOKUP(csv!$AJ198,範囲CSV,23,FALSE)))</f>
        <v/>
      </c>
      <c r="Z198" s="139" t="str">
        <f>IF($A198="","",IF(VLOOKUP(csv!$AJ198,範囲CSV,24,FALSE)="","",VLOOKUP(csv!$AJ198,範囲CSV,24,FALSE)))</f>
        <v/>
      </c>
      <c r="AA198" s="139" t="str">
        <f>IF($A198="","",IF(VLOOKUP(csv!$AJ198,範囲CSV,25,FALSE)="","",VLOOKUP(csv!$AJ198,範囲CSV,25,FALSE)))</f>
        <v/>
      </c>
      <c r="AB198" s="139" t="str">
        <f>IF($A198="","",IF(VLOOKUP(csv!$AJ198,範囲CSV,26,FALSE)="","",VLOOKUP(csv!$AJ198,範囲CSV,26,FALSE)))</f>
        <v/>
      </c>
      <c r="AC198" s="139" t="str">
        <f>IF($A198="","",IF(VLOOKUP(csv!$AJ198,範囲CSV,27,FALSE)="","",VLOOKUP(csv!$AJ198,範囲CSV,27,FALSE)))</f>
        <v/>
      </c>
      <c r="AD198" s="139" t="str">
        <f>IF($A198="","",IF(VLOOKUP(csv!$AJ198,範囲CSV,28,FALSE)="","",VLOOKUP(csv!$AJ198,範囲CSV,28,FALSE)))</f>
        <v/>
      </c>
      <c r="AE198" s="139" t="str">
        <f>IF($A198="","",IF(VLOOKUP(csv!$AJ198,範囲CSV,29,FALSE)="","",VLOOKUP(csv!$AJ198,範囲CSV,29,FALSE)))</f>
        <v/>
      </c>
      <c r="AF198" s="139" t="str">
        <f>IF($A198="","",IF(VLOOKUP(csv!$AJ198,範囲CSV,30,FALSE)="","",VLOOKUP(csv!$AJ198,範囲CSV,30,FALSE)))</f>
        <v/>
      </c>
      <c r="AG198" s="139" t="str">
        <f>IF($A198="","",IF(VLOOKUP(csv!$AJ198,範囲CSV,31,FALSE)="","",VLOOKUP(csv!$AJ198,範囲CSV,31,FALSE)))</f>
        <v/>
      </c>
      <c r="AH198" s="139" t="str">
        <f>IF($A198="","",IF(VLOOKUP(csv!$AJ198,範囲CSV,32,FALSE)="","",VLOOKUP(csv!$AJ198,範囲CSV,32,FALSE)))</f>
        <v/>
      </c>
      <c r="AI198" s="139" t="str">
        <f>IF($A198="","",IF(VLOOKUP(csv!$AJ198,範囲CSV,33,FALSE)="","",VLOOKUP(csv!$AJ198,範囲CSV,33,FALSE)))</f>
        <v/>
      </c>
      <c r="AJ198" s="139" t="str">
        <f>IF($A198="","",IF(VLOOKUP(csv!$AJ198,範囲CSV,34,FALSE)="","",VLOOKUP(csv!$AJ198,範囲CSV,34,FALSE)))</f>
        <v/>
      </c>
      <c r="AK198" s="139"/>
    </row>
    <row r="199" spans="1:37">
      <c r="A199" s="216" t="str">
        <f>IF(csv!AJ199&lt;=csv!A$401,csv!AO199,"")</f>
        <v/>
      </c>
      <c r="B199" s="216" t="str">
        <f>IF($A199="","",IF(VLOOKUP(csv!A$402,範囲CSV,2,FALSE)="","",VLOOKUP(csv!A$402,範囲CSV,2,FALSE)))</f>
        <v/>
      </c>
      <c r="C199" s="139" t="str">
        <f>IF($A199="","",IF(VLOOKUP(csv!$AJ199,範囲CSV,3,FALSE)="","",VLOOKUP(csv!$AJ199,範囲CSV,3,FALSE)))</f>
        <v/>
      </c>
      <c r="D199" s="139" t="str">
        <f>IF($A199="","",IF(VLOOKUP(csv!$AJ199,範囲CSV,4,FALSE)="","",VLOOKUP(csv!$AJ199,範囲CSV,4,FALSE)))</f>
        <v/>
      </c>
      <c r="E199" s="139" t="str">
        <f>IF($A199="","",IF(VLOOKUP(csv!$AJ199,範囲CSV,5,FALSE)="","",IF(VLOOKUP(csv!$AJ199,範囲CSV,5,FALSE)&gt;10000,"",VLOOKUP(csv!$AJ199,範囲CSV,5,FALSE))))</f>
        <v/>
      </c>
      <c r="F199" s="139" t="str">
        <f>IF($A199="","",IF(VLOOKUP(csv!$AJ199,範囲CSV,6,FALSE)="","",VLOOKUP(csv!$AJ199,範囲CSV,6,FALSE)))</f>
        <v/>
      </c>
      <c r="G199" s="139" t="str">
        <f>IF(A199="","",IF(VLOOKUP(csv!$AJ199,範囲CSV,7,FALSE)="","",VLOOKUP(csv!$AJ199,範囲CSV,7,FALSE)))</f>
        <v/>
      </c>
      <c r="H199" s="139" t="str">
        <f>IF($A199="","",IF(VLOOKUP(csv!$AJ199,範囲CSV,8,FALSE)="","",VLOOKUP(csv!$AJ199,範囲CSV,8,FALSE)))</f>
        <v/>
      </c>
      <c r="I199" s="216"/>
      <c r="J199" s="216"/>
      <c r="K199" s="139" t="str">
        <f>IF(A199="","",IF(VLOOKUP(csv!$AJ199,範囲CSV,9,FALSE)="","",VLOOKUP(csv!$AJ199,範囲CSV,9,FALSE)))</f>
        <v/>
      </c>
      <c r="L199" s="139" t="str">
        <f>IF($A199="","",IF(VLOOKUP(csv!$AJ199,範囲CSV,10,FALSE)="","",VLOOKUP(csv!$AJ199,範囲CSV,10,FALSE)))</f>
        <v/>
      </c>
      <c r="M199" s="216" t="str">
        <f t="shared" si="6"/>
        <v/>
      </c>
      <c r="N199" s="216" t="str">
        <f t="shared" si="7"/>
        <v/>
      </c>
      <c r="O199" s="139" t="str">
        <f>IF($A199="","",IF(VLOOKUP(csv!$AJ199,範囲CSV,13,FALSE)="","",VLOOKUP(csv!$AJ199,範囲CSV,13,FALSE)))</f>
        <v/>
      </c>
      <c r="P199" s="139" t="str">
        <f>IF($A199="","",IF(VLOOKUP(csv!$AJ199,範囲CSV,14,FALSE)="","",VLOOKUP(csv!$AJ199,範囲CSV,14,FALSE)))</f>
        <v/>
      </c>
      <c r="Q199" s="139" t="str">
        <f>IF($A199="","",IF(VLOOKUP(csv!$AJ199,範囲CSV,15,FALSE)="","",VLOOKUP(csv!$AJ199,範囲CSV,15,FALSE)))</f>
        <v/>
      </c>
      <c r="R199" s="139" t="str">
        <f>IF($A199="","",IF(VLOOKUP(csv!$AJ199,範囲CSV,16,FALSE)="","",VLOOKUP(csv!$AJ199,範囲CSV,16,FALSE)))</f>
        <v/>
      </c>
      <c r="S199" s="139" t="str">
        <f>IF($A199="","",IF(VLOOKUP(csv!$AJ199,範囲CSV,17,FALSE)="","",VLOOKUP(csv!$AJ199,範囲CSV,17,FALSE)))</f>
        <v/>
      </c>
      <c r="T199" s="139" t="str">
        <f>IF($A199="","",IF(VLOOKUP(csv!$AJ199,範囲CSV,18,FALSE)="","",VLOOKUP(csv!$AJ199,範囲CSV,18,FALSE)))</f>
        <v/>
      </c>
      <c r="U199" s="139" t="str">
        <f>IF($A199="","",IF(VLOOKUP(csv!$AJ199,範囲CSV,19,FALSE)="","",VLOOKUP(csv!$AJ199,範囲CSV,19,FALSE)))</f>
        <v/>
      </c>
      <c r="V199" s="139" t="str">
        <f>IF($A199="","",IF(VLOOKUP(csv!$AJ199,範囲CSV,20,FALSE)="","",VLOOKUP(csv!$AJ199,範囲CSV,20,FALSE)))</f>
        <v/>
      </c>
      <c r="W199" s="139" t="str">
        <f>IF($A199="","",IF(VLOOKUP(csv!$AJ199,範囲CSV,21,FALSE)="","",VLOOKUP(csv!$AJ199,範囲CSV,21,FALSE)))</f>
        <v/>
      </c>
      <c r="X199" s="139" t="str">
        <f>IF($A199="","",IF(VLOOKUP(csv!$AJ199,範囲CSV,22,FALSE)="","",VLOOKUP(csv!$AJ199,範囲CSV,22,FALSE)))</f>
        <v/>
      </c>
      <c r="Y199" s="139" t="str">
        <f>IF($A199="","",IF(VLOOKUP(csv!$AJ199,範囲CSV,23,FALSE)="","",VLOOKUP(csv!$AJ199,範囲CSV,23,FALSE)))</f>
        <v/>
      </c>
      <c r="Z199" s="139" t="str">
        <f>IF($A199="","",IF(VLOOKUP(csv!$AJ199,範囲CSV,24,FALSE)="","",VLOOKUP(csv!$AJ199,範囲CSV,24,FALSE)))</f>
        <v/>
      </c>
      <c r="AA199" s="139" t="str">
        <f>IF($A199="","",IF(VLOOKUP(csv!$AJ199,範囲CSV,25,FALSE)="","",VLOOKUP(csv!$AJ199,範囲CSV,25,FALSE)))</f>
        <v/>
      </c>
      <c r="AB199" s="139" t="str">
        <f>IF($A199="","",IF(VLOOKUP(csv!$AJ199,範囲CSV,26,FALSE)="","",VLOOKUP(csv!$AJ199,範囲CSV,26,FALSE)))</f>
        <v/>
      </c>
      <c r="AC199" s="139" t="str">
        <f>IF($A199="","",IF(VLOOKUP(csv!$AJ199,範囲CSV,27,FALSE)="","",VLOOKUP(csv!$AJ199,範囲CSV,27,FALSE)))</f>
        <v/>
      </c>
      <c r="AD199" s="139" t="str">
        <f>IF($A199="","",IF(VLOOKUP(csv!$AJ199,範囲CSV,28,FALSE)="","",VLOOKUP(csv!$AJ199,範囲CSV,28,FALSE)))</f>
        <v/>
      </c>
      <c r="AE199" s="139" t="str">
        <f>IF($A199="","",IF(VLOOKUP(csv!$AJ199,範囲CSV,29,FALSE)="","",VLOOKUP(csv!$AJ199,範囲CSV,29,FALSE)))</f>
        <v/>
      </c>
      <c r="AF199" s="139" t="str">
        <f>IF($A199="","",IF(VLOOKUP(csv!$AJ199,範囲CSV,30,FALSE)="","",VLOOKUP(csv!$AJ199,範囲CSV,30,FALSE)))</f>
        <v/>
      </c>
      <c r="AG199" s="139" t="str">
        <f>IF($A199="","",IF(VLOOKUP(csv!$AJ199,範囲CSV,31,FALSE)="","",VLOOKUP(csv!$AJ199,範囲CSV,31,FALSE)))</f>
        <v/>
      </c>
      <c r="AH199" s="139" t="str">
        <f>IF($A199="","",IF(VLOOKUP(csv!$AJ199,範囲CSV,32,FALSE)="","",VLOOKUP(csv!$AJ199,範囲CSV,32,FALSE)))</f>
        <v/>
      </c>
      <c r="AI199" s="139" t="str">
        <f>IF($A199="","",IF(VLOOKUP(csv!$AJ199,範囲CSV,33,FALSE)="","",VLOOKUP(csv!$AJ199,範囲CSV,33,FALSE)))</f>
        <v/>
      </c>
      <c r="AJ199" s="139" t="str">
        <f>IF($A199="","",IF(VLOOKUP(csv!$AJ199,範囲CSV,34,FALSE)="","",VLOOKUP(csv!$AJ199,範囲CSV,34,FALSE)))</f>
        <v/>
      </c>
      <c r="AK199" s="139"/>
    </row>
    <row r="200" spans="1:37">
      <c r="A200" s="216" t="str">
        <f>IF(csv!AJ200&lt;=csv!A$401,csv!AO200,"")</f>
        <v/>
      </c>
      <c r="B200" s="216" t="str">
        <f>IF($A200="","",IF(VLOOKUP(csv!A$402,範囲CSV,2,FALSE)="","",VLOOKUP(csv!A$402,範囲CSV,2,FALSE)))</f>
        <v/>
      </c>
      <c r="C200" s="139" t="str">
        <f>IF($A200="","",IF(VLOOKUP(csv!$AJ200,範囲CSV,3,FALSE)="","",VLOOKUP(csv!$AJ200,範囲CSV,3,FALSE)))</f>
        <v/>
      </c>
      <c r="D200" s="139" t="str">
        <f>IF($A200="","",IF(VLOOKUP(csv!$AJ200,範囲CSV,4,FALSE)="","",VLOOKUP(csv!$AJ200,範囲CSV,4,FALSE)))</f>
        <v/>
      </c>
      <c r="E200" s="139" t="str">
        <f>IF($A200="","",IF(VLOOKUP(csv!$AJ200,範囲CSV,5,FALSE)="","",IF(VLOOKUP(csv!$AJ200,範囲CSV,5,FALSE)&gt;10000,"",VLOOKUP(csv!$AJ200,範囲CSV,5,FALSE))))</f>
        <v/>
      </c>
      <c r="F200" s="139" t="str">
        <f>IF($A200="","",IF(VLOOKUP(csv!$AJ200,範囲CSV,6,FALSE)="","",VLOOKUP(csv!$AJ200,範囲CSV,6,FALSE)))</f>
        <v/>
      </c>
      <c r="G200" s="139" t="str">
        <f>IF(A200="","",IF(VLOOKUP(csv!$AJ200,範囲CSV,7,FALSE)="","",VLOOKUP(csv!$AJ200,範囲CSV,7,FALSE)))</f>
        <v/>
      </c>
      <c r="H200" s="139" t="str">
        <f>IF($A200="","",IF(VLOOKUP(csv!$AJ200,範囲CSV,8,FALSE)="","",VLOOKUP(csv!$AJ200,範囲CSV,8,FALSE)))</f>
        <v/>
      </c>
      <c r="I200" s="216"/>
      <c r="J200" s="216"/>
      <c r="K200" s="139" t="str">
        <f>IF(A200="","",IF(VLOOKUP(csv!$AJ200,範囲CSV,9,FALSE)="","",VLOOKUP(csv!$AJ200,範囲CSV,9,FALSE)))</f>
        <v/>
      </c>
      <c r="L200" s="139" t="str">
        <f>IF($A200="","",IF(VLOOKUP(csv!$AJ200,範囲CSV,10,FALSE)="","",VLOOKUP(csv!$AJ200,範囲CSV,10,FALSE)))</f>
        <v/>
      </c>
      <c r="M200" s="216" t="str">
        <f t="shared" si="6"/>
        <v/>
      </c>
      <c r="N200" s="216" t="str">
        <f t="shared" si="7"/>
        <v/>
      </c>
      <c r="O200" s="139" t="str">
        <f>IF($A200="","",IF(VLOOKUP(csv!$AJ200,範囲CSV,13,FALSE)="","",VLOOKUP(csv!$AJ200,範囲CSV,13,FALSE)))</f>
        <v/>
      </c>
      <c r="P200" s="139" t="str">
        <f>IF($A200="","",IF(VLOOKUP(csv!$AJ200,範囲CSV,14,FALSE)="","",VLOOKUP(csv!$AJ200,範囲CSV,14,FALSE)))</f>
        <v/>
      </c>
      <c r="Q200" s="139" t="str">
        <f>IF($A200="","",IF(VLOOKUP(csv!$AJ200,範囲CSV,15,FALSE)="","",VLOOKUP(csv!$AJ200,範囲CSV,15,FALSE)))</f>
        <v/>
      </c>
      <c r="R200" s="139" t="str">
        <f>IF($A200="","",IF(VLOOKUP(csv!$AJ200,範囲CSV,16,FALSE)="","",VLOOKUP(csv!$AJ200,範囲CSV,16,FALSE)))</f>
        <v/>
      </c>
      <c r="S200" s="139" t="str">
        <f>IF($A200="","",IF(VLOOKUP(csv!$AJ200,範囲CSV,17,FALSE)="","",VLOOKUP(csv!$AJ200,範囲CSV,17,FALSE)))</f>
        <v/>
      </c>
      <c r="T200" s="139" t="str">
        <f>IF($A200="","",IF(VLOOKUP(csv!$AJ200,範囲CSV,18,FALSE)="","",VLOOKUP(csv!$AJ200,範囲CSV,18,FALSE)))</f>
        <v/>
      </c>
      <c r="U200" s="139" t="str">
        <f>IF($A200="","",IF(VLOOKUP(csv!$AJ200,範囲CSV,19,FALSE)="","",VLOOKUP(csv!$AJ200,範囲CSV,19,FALSE)))</f>
        <v/>
      </c>
      <c r="V200" s="139" t="str">
        <f>IF($A200="","",IF(VLOOKUP(csv!$AJ200,範囲CSV,20,FALSE)="","",VLOOKUP(csv!$AJ200,範囲CSV,20,FALSE)))</f>
        <v/>
      </c>
      <c r="W200" s="139" t="str">
        <f>IF($A200="","",IF(VLOOKUP(csv!$AJ200,範囲CSV,21,FALSE)="","",VLOOKUP(csv!$AJ200,範囲CSV,21,FALSE)))</f>
        <v/>
      </c>
      <c r="X200" s="139" t="str">
        <f>IF($A200="","",IF(VLOOKUP(csv!$AJ200,範囲CSV,22,FALSE)="","",VLOOKUP(csv!$AJ200,範囲CSV,22,FALSE)))</f>
        <v/>
      </c>
      <c r="Y200" s="139" t="str">
        <f>IF($A200="","",IF(VLOOKUP(csv!$AJ200,範囲CSV,23,FALSE)="","",VLOOKUP(csv!$AJ200,範囲CSV,23,FALSE)))</f>
        <v/>
      </c>
      <c r="Z200" s="139" t="str">
        <f>IF($A200="","",IF(VLOOKUP(csv!$AJ200,範囲CSV,24,FALSE)="","",VLOOKUP(csv!$AJ200,範囲CSV,24,FALSE)))</f>
        <v/>
      </c>
      <c r="AA200" s="139" t="str">
        <f>IF($A200="","",IF(VLOOKUP(csv!$AJ200,範囲CSV,25,FALSE)="","",VLOOKUP(csv!$AJ200,範囲CSV,25,FALSE)))</f>
        <v/>
      </c>
      <c r="AB200" s="139" t="str">
        <f>IF($A200="","",IF(VLOOKUP(csv!$AJ200,範囲CSV,26,FALSE)="","",VLOOKUP(csv!$AJ200,範囲CSV,26,FALSE)))</f>
        <v/>
      </c>
      <c r="AC200" s="139" t="str">
        <f>IF($A200="","",IF(VLOOKUP(csv!$AJ200,範囲CSV,27,FALSE)="","",VLOOKUP(csv!$AJ200,範囲CSV,27,FALSE)))</f>
        <v/>
      </c>
      <c r="AD200" s="139" t="str">
        <f>IF($A200="","",IF(VLOOKUP(csv!$AJ200,範囲CSV,28,FALSE)="","",VLOOKUP(csv!$AJ200,範囲CSV,28,FALSE)))</f>
        <v/>
      </c>
      <c r="AE200" s="139" t="str">
        <f>IF($A200="","",IF(VLOOKUP(csv!$AJ200,範囲CSV,29,FALSE)="","",VLOOKUP(csv!$AJ200,範囲CSV,29,FALSE)))</f>
        <v/>
      </c>
      <c r="AF200" s="139" t="str">
        <f>IF($A200="","",IF(VLOOKUP(csv!$AJ200,範囲CSV,30,FALSE)="","",VLOOKUP(csv!$AJ200,範囲CSV,30,FALSE)))</f>
        <v/>
      </c>
      <c r="AG200" s="139" t="str">
        <f>IF($A200="","",IF(VLOOKUP(csv!$AJ200,範囲CSV,31,FALSE)="","",VLOOKUP(csv!$AJ200,範囲CSV,31,FALSE)))</f>
        <v/>
      </c>
      <c r="AH200" s="139" t="str">
        <f>IF($A200="","",IF(VLOOKUP(csv!$AJ200,範囲CSV,32,FALSE)="","",VLOOKUP(csv!$AJ200,範囲CSV,32,FALSE)))</f>
        <v/>
      </c>
      <c r="AI200" s="139" t="str">
        <f>IF($A200="","",IF(VLOOKUP(csv!$AJ200,範囲CSV,33,FALSE)="","",VLOOKUP(csv!$AJ200,範囲CSV,33,FALSE)))</f>
        <v/>
      </c>
      <c r="AJ200" s="139" t="str">
        <f>IF($A200="","",IF(VLOOKUP(csv!$AJ200,範囲CSV,34,FALSE)="","",VLOOKUP(csv!$AJ200,範囲CSV,34,FALSE)))</f>
        <v/>
      </c>
      <c r="AK200" s="139"/>
    </row>
    <row r="201" spans="1:37">
      <c r="A201" s="216" t="str">
        <f>IF(csv!AJ201&lt;=csv!A$401,csv!AO201,"")</f>
        <v/>
      </c>
      <c r="B201" s="216" t="str">
        <f>IF($A201="","",IF(VLOOKUP(csv!A$402,範囲CSV,2,FALSE)="","",VLOOKUP(csv!A$402,範囲CSV,2,FALSE)))</f>
        <v/>
      </c>
      <c r="C201" s="139" t="str">
        <f>IF($A201="","",IF(VLOOKUP(csv!$AJ201,範囲CSV,3,FALSE)="","",VLOOKUP(csv!$AJ201,範囲CSV,3,FALSE)))</f>
        <v/>
      </c>
      <c r="D201" s="139" t="str">
        <f>IF($A201="","",IF(VLOOKUP(csv!$AJ201,範囲CSV,4,FALSE)="","",VLOOKUP(csv!$AJ201,範囲CSV,4,FALSE)))</f>
        <v/>
      </c>
      <c r="E201" s="139" t="str">
        <f>IF($A201="","",IF(VLOOKUP(csv!$AJ201,範囲CSV,5,FALSE)="","",IF(VLOOKUP(csv!$AJ201,範囲CSV,5,FALSE)&gt;10000,"",VLOOKUP(csv!$AJ201,範囲CSV,5,FALSE))))</f>
        <v/>
      </c>
      <c r="F201" s="139" t="str">
        <f>IF($A201="","",IF(VLOOKUP(csv!$AJ201,範囲CSV,6,FALSE)="","",VLOOKUP(csv!$AJ201,範囲CSV,6,FALSE)))</f>
        <v/>
      </c>
      <c r="G201" s="139" t="str">
        <f>IF(A201="","",IF(VLOOKUP(csv!$AJ201,範囲CSV,7,FALSE)="","",VLOOKUP(csv!$AJ201,範囲CSV,7,FALSE)))</f>
        <v/>
      </c>
      <c r="H201" s="139" t="str">
        <f>IF($A201="","",IF(VLOOKUP(csv!$AJ201,範囲CSV,8,FALSE)="","",VLOOKUP(csv!$AJ201,範囲CSV,8,FALSE)))</f>
        <v/>
      </c>
      <c r="I201" s="216"/>
      <c r="J201" s="216"/>
      <c r="K201" s="139" t="str">
        <f>IF(A201="","",IF(VLOOKUP(csv!$AJ201,範囲CSV,9,FALSE)="","",VLOOKUP(csv!$AJ201,範囲CSV,9,FALSE)))</f>
        <v/>
      </c>
      <c r="L201" s="139" t="str">
        <f>IF($A201="","",IF(VLOOKUP(csv!$AJ201,範囲CSV,10,FALSE)="","",VLOOKUP(csv!$AJ201,範囲CSV,10,FALSE)))</f>
        <v/>
      </c>
      <c r="M201" s="216" t="str">
        <f t="shared" si="6"/>
        <v/>
      </c>
      <c r="N201" s="216" t="str">
        <f t="shared" si="7"/>
        <v/>
      </c>
      <c r="O201" s="139" t="str">
        <f>IF($A201="","",IF(VLOOKUP(csv!$AJ201,範囲CSV,13,FALSE)="","",VLOOKUP(csv!$AJ201,範囲CSV,13,FALSE)))</f>
        <v/>
      </c>
      <c r="P201" s="139" t="str">
        <f>IF($A201="","",IF(VLOOKUP(csv!$AJ201,範囲CSV,14,FALSE)="","",VLOOKUP(csv!$AJ201,範囲CSV,14,FALSE)))</f>
        <v/>
      </c>
      <c r="Q201" s="139" t="str">
        <f>IF($A201="","",IF(VLOOKUP(csv!$AJ201,範囲CSV,15,FALSE)="","",VLOOKUP(csv!$AJ201,範囲CSV,15,FALSE)))</f>
        <v/>
      </c>
      <c r="R201" s="139" t="str">
        <f>IF($A201="","",IF(VLOOKUP(csv!$AJ201,範囲CSV,16,FALSE)="","",VLOOKUP(csv!$AJ201,範囲CSV,16,FALSE)))</f>
        <v/>
      </c>
      <c r="S201" s="139" t="str">
        <f>IF($A201="","",IF(VLOOKUP(csv!$AJ201,範囲CSV,17,FALSE)="","",VLOOKUP(csv!$AJ201,範囲CSV,17,FALSE)))</f>
        <v/>
      </c>
      <c r="T201" s="139" t="str">
        <f>IF($A201="","",IF(VLOOKUP(csv!$AJ201,範囲CSV,18,FALSE)="","",VLOOKUP(csv!$AJ201,範囲CSV,18,FALSE)))</f>
        <v/>
      </c>
      <c r="U201" s="139" t="str">
        <f>IF($A201="","",IF(VLOOKUP(csv!$AJ201,範囲CSV,19,FALSE)="","",VLOOKUP(csv!$AJ201,範囲CSV,19,FALSE)))</f>
        <v/>
      </c>
      <c r="V201" s="139" t="str">
        <f>IF($A201="","",IF(VLOOKUP(csv!$AJ201,範囲CSV,20,FALSE)="","",VLOOKUP(csv!$AJ201,範囲CSV,20,FALSE)))</f>
        <v/>
      </c>
      <c r="W201" s="139" t="str">
        <f>IF($A201="","",IF(VLOOKUP(csv!$AJ201,範囲CSV,21,FALSE)="","",VLOOKUP(csv!$AJ201,範囲CSV,21,FALSE)))</f>
        <v/>
      </c>
      <c r="X201" s="139" t="str">
        <f>IF($A201="","",IF(VLOOKUP(csv!$AJ201,範囲CSV,22,FALSE)="","",VLOOKUP(csv!$AJ201,範囲CSV,22,FALSE)))</f>
        <v/>
      </c>
      <c r="Y201" s="139" t="str">
        <f>IF($A201="","",IF(VLOOKUP(csv!$AJ201,範囲CSV,23,FALSE)="","",VLOOKUP(csv!$AJ201,範囲CSV,23,FALSE)))</f>
        <v/>
      </c>
      <c r="Z201" s="139" t="str">
        <f>IF($A201="","",IF(VLOOKUP(csv!$AJ201,範囲CSV,24,FALSE)="","",VLOOKUP(csv!$AJ201,範囲CSV,24,FALSE)))</f>
        <v/>
      </c>
      <c r="AA201" s="139" t="str">
        <f>IF($A201="","",IF(VLOOKUP(csv!$AJ201,範囲CSV,25,FALSE)="","",VLOOKUP(csv!$AJ201,範囲CSV,25,FALSE)))</f>
        <v/>
      </c>
      <c r="AB201" s="139" t="str">
        <f>IF($A201="","",IF(VLOOKUP(csv!$AJ201,範囲CSV,26,FALSE)="","",VLOOKUP(csv!$AJ201,範囲CSV,26,FALSE)))</f>
        <v/>
      </c>
      <c r="AC201" s="139" t="str">
        <f>IF($A201="","",IF(VLOOKUP(csv!$AJ201,範囲CSV,27,FALSE)="","",VLOOKUP(csv!$AJ201,範囲CSV,27,FALSE)))</f>
        <v/>
      </c>
      <c r="AD201" s="139" t="str">
        <f>IF($A201="","",IF(VLOOKUP(csv!$AJ201,範囲CSV,28,FALSE)="","",VLOOKUP(csv!$AJ201,範囲CSV,28,FALSE)))</f>
        <v/>
      </c>
      <c r="AE201" s="139" t="str">
        <f>IF($A201="","",IF(VLOOKUP(csv!$AJ201,範囲CSV,29,FALSE)="","",VLOOKUP(csv!$AJ201,範囲CSV,29,FALSE)))</f>
        <v/>
      </c>
      <c r="AF201" s="139" t="str">
        <f>IF($A201="","",IF(VLOOKUP(csv!$AJ201,範囲CSV,30,FALSE)="","",VLOOKUP(csv!$AJ201,範囲CSV,30,FALSE)))</f>
        <v/>
      </c>
      <c r="AG201" s="139" t="str">
        <f>IF($A201="","",IF(VLOOKUP(csv!$AJ201,範囲CSV,31,FALSE)="","",VLOOKUP(csv!$AJ201,範囲CSV,31,FALSE)))</f>
        <v/>
      </c>
      <c r="AH201" s="139" t="str">
        <f>IF($A201="","",IF(VLOOKUP(csv!$AJ201,範囲CSV,32,FALSE)="","",VLOOKUP(csv!$AJ201,範囲CSV,32,FALSE)))</f>
        <v/>
      </c>
      <c r="AI201" s="139" t="str">
        <f>IF($A201="","",IF(VLOOKUP(csv!$AJ201,範囲CSV,33,FALSE)="","",VLOOKUP(csv!$AJ201,範囲CSV,33,FALSE)))</f>
        <v/>
      </c>
      <c r="AJ201" s="139" t="str">
        <f>IF($A201="","",IF(VLOOKUP(csv!$AJ201,範囲CSV,34,FALSE)="","",VLOOKUP(csv!$AJ201,範囲CSV,34,FALSE)))</f>
        <v/>
      </c>
      <c r="AK201" s="139"/>
    </row>
    <row r="202" spans="1:37">
      <c r="A202" s="216" t="str">
        <f>IF(csv!AJ202&lt;=csv!A$401,csv!AO202,"")</f>
        <v/>
      </c>
      <c r="B202" s="216" t="str">
        <f>IF($A202="","",IF(VLOOKUP(csv!A$402,範囲CSV,2,FALSE)="","",VLOOKUP(csv!A$402,範囲CSV,2,FALSE)))</f>
        <v/>
      </c>
      <c r="C202" s="139" t="str">
        <f>IF($A202="","",IF(VLOOKUP(csv!$AJ202,範囲CSV,3,FALSE)="","",VLOOKUP(csv!$AJ202,範囲CSV,3,FALSE)))</f>
        <v/>
      </c>
      <c r="D202" s="139" t="str">
        <f>IF($A202="","",IF(VLOOKUP(csv!$AJ202,範囲CSV,4,FALSE)="","",VLOOKUP(csv!$AJ202,範囲CSV,4,FALSE)))</f>
        <v/>
      </c>
      <c r="E202" s="139" t="str">
        <f>IF($A202="","",IF(VLOOKUP(csv!$AJ202,範囲CSV,5,FALSE)="","",IF(VLOOKUP(csv!$AJ202,範囲CSV,5,FALSE)&gt;10000,"",VLOOKUP(csv!$AJ202,範囲CSV,5,FALSE))))</f>
        <v/>
      </c>
      <c r="F202" s="139" t="str">
        <f>IF($A202="","",IF(VLOOKUP(csv!$AJ202,範囲CSV,6,FALSE)="","",VLOOKUP(csv!$AJ202,範囲CSV,6,FALSE)))</f>
        <v/>
      </c>
      <c r="G202" s="139" t="str">
        <f>IF(A202="","",IF(VLOOKUP(csv!$AJ202,範囲CSV,7,FALSE)="","",VLOOKUP(csv!$AJ202,範囲CSV,7,FALSE)))</f>
        <v/>
      </c>
      <c r="H202" s="139" t="str">
        <f>IF($A202="","",IF(VLOOKUP(csv!$AJ202,範囲CSV,8,FALSE)="","",VLOOKUP(csv!$AJ202,範囲CSV,8,FALSE)))</f>
        <v/>
      </c>
      <c r="I202" s="216"/>
      <c r="J202" s="216"/>
      <c r="K202" s="139" t="str">
        <f>IF(A202="","",IF(VLOOKUP(csv!$AJ202,範囲CSV,9,FALSE)="","",VLOOKUP(csv!$AJ202,範囲CSV,9,FALSE)))</f>
        <v/>
      </c>
      <c r="L202" s="139" t="str">
        <f>IF($A202="","",IF(VLOOKUP(csv!$AJ202,範囲CSV,10,FALSE)="","",VLOOKUP(csv!$AJ202,範囲CSV,10,FALSE)))</f>
        <v/>
      </c>
      <c r="M202" s="216" t="str">
        <f t="shared" si="6"/>
        <v/>
      </c>
      <c r="N202" s="216" t="str">
        <f t="shared" si="7"/>
        <v/>
      </c>
      <c r="O202" s="139" t="str">
        <f>IF($A202="","",IF(VLOOKUP(csv!$AJ202,範囲CSV,13,FALSE)="","",VLOOKUP(csv!$AJ202,範囲CSV,13,FALSE)))</f>
        <v/>
      </c>
      <c r="P202" s="139" t="str">
        <f>IF($A202="","",IF(VLOOKUP(csv!$AJ202,範囲CSV,14,FALSE)="","",VLOOKUP(csv!$AJ202,範囲CSV,14,FALSE)))</f>
        <v/>
      </c>
      <c r="Q202" s="139" t="str">
        <f>IF($A202="","",IF(VLOOKUP(csv!$AJ202,範囲CSV,15,FALSE)="","",VLOOKUP(csv!$AJ202,範囲CSV,15,FALSE)))</f>
        <v/>
      </c>
      <c r="R202" s="139" t="str">
        <f>IF($A202="","",IF(VLOOKUP(csv!$AJ202,範囲CSV,16,FALSE)="","",VLOOKUP(csv!$AJ202,範囲CSV,16,FALSE)))</f>
        <v/>
      </c>
      <c r="S202" s="139" t="str">
        <f>IF($A202="","",IF(VLOOKUP(csv!$AJ202,範囲CSV,17,FALSE)="","",VLOOKUP(csv!$AJ202,範囲CSV,17,FALSE)))</f>
        <v/>
      </c>
      <c r="T202" s="139" t="str">
        <f>IF($A202="","",IF(VLOOKUP(csv!$AJ202,範囲CSV,18,FALSE)="","",VLOOKUP(csv!$AJ202,範囲CSV,18,FALSE)))</f>
        <v/>
      </c>
      <c r="U202" s="139" t="str">
        <f>IF($A202="","",IF(VLOOKUP(csv!$AJ202,範囲CSV,19,FALSE)="","",VLOOKUP(csv!$AJ202,範囲CSV,19,FALSE)))</f>
        <v/>
      </c>
      <c r="V202" s="139" t="str">
        <f>IF($A202="","",IF(VLOOKUP(csv!$AJ202,範囲CSV,20,FALSE)="","",VLOOKUP(csv!$AJ202,範囲CSV,20,FALSE)))</f>
        <v/>
      </c>
      <c r="W202" s="139" t="str">
        <f>IF($A202="","",IF(VLOOKUP(csv!$AJ202,範囲CSV,21,FALSE)="","",VLOOKUP(csv!$AJ202,範囲CSV,21,FALSE)))</f>
        <v/>
      </c>
      <c r="X202" s="139" t="str">
        <f>IF($A202="","",IF(VLOOKUP(csv!$AJ202,範囲CSV,22,FALSE)="","",VLOOKUP(csv!$AJ202,範囲CSV,22,FALSE)))</f>
        <v/>
      </c>
      <c r="Y202" s="139" t="str">
        <f>IF($A202="","",IF(VLOOKUP(csv!$AJ202,範囲CSV,23,FALSE)="","",VLOOKUP(csv!$AJ202,範囲CSV,23,FALSE)))</f>
        <v/>
      </c>
      <c r="Z202" s="139" t="str">
        <f>IF($A202="","",IF(VLOOKUP(csv!$AJ202,範囲CSV,24,FALSE)="","",VLOOKUP(csv!$AJ202,範囲CSV,24,FALSE)))</f>
        <v/>
      </c>
      <c r="AA202" s="139" t="str">
        <f>IF($A202="","",IF(VLOOKUP(csv!$AJ202,範囲CSV,25,FALSE)="","",VLOOKUP(csv!$AJ202,範囲CSV,25,FALSE)))</f>
        <v/>
      </c>
      <c r="AB202" s="139" t="str">
        <f>IF($A202="","",IF(VLOOKUP(csv!$AJ202,範囲CSV,26,FALSE)="","",VLOOKUP(csv!$AJ202,範囲CSV,26,FALSE)))</f>
        <v/>
      </c>
      <c r="AC202" s="139" t="str">
        <f>IF($A202="","",IF(VLOOKUP(csv!$AJ202,範囲CSV,27,FALSE)="","",VLOOKUP(csv!$AJ202,範囲CSV,27,FALSE)))</f>
        <v/>
      </c>
      <c r="AD202" s="139" t="str">
        <f>IF($A202="","",IF(VLOOKUP(csv!$AJ202,範囲CSV,28,FALSE)="","",VLOOKUP(csv!$AJ202,範囲CSV,28,FALSE)))</f>
        <v/>
      </c>
      <c r="AE202" s="139" t="str">
        <f>IF($A202="","",IF(VLOOKUP(csv!$AJ202,範囲CSV,29,FALSE)="","",VLOOKUP(csv!$AJ202,範囲CSV,29,FALSE)))</f>
        <v/>
      </c>
      <c r="AF202" s="139" t="str">
        <f>IF($A202="","",IF(VLOOKUP(csv!$AJ202,範囲CSV,30,FALSE)="","",VLOOKUP(csv!$AJ202,範囲CSV,30,FALSE)))</f>
        <v/>
      </c>
      <c r="AG202" s="139" t="str">
        <f>IF($A202="","",IF(VLOOKUP(csv!$AJ202,範囲CSV,31,FALSE)="","",VLOOKUP(csv!$AJ202,範囲CSV,31,FALSE)))</f>
        <v/>
      </c>
      <c r="AH202" s="139" t="str">
        <f>IF($A202="","",IF(VLOOKUP(csv!$AJ202,範囲CSV,32,FALSE)="","",VLOOKUP(csv!$AJ202,範囲CSV,32,FALSE)))</f>
        <v/>
      </c>
      <c r="AI202" s="139" t="str">
        <f>IF($A202="","",IF(VLOOKUP(csv!$AJ202,範囲CSV,33,FALSE)="","",VLOOKUP(csv!$AJ202,範囲CSV,33,FALSE)))</f>
        <v/>
      </c>
      <c r="AJ202" s="139" t="str">
        <f>IF($A202="","",IF(VLOOKUP(csv!$AJ202,範囲CSV,34,FALSE)="","",VLOOKUP(csv!$AJ202,範囲CSV,34,FALSE)))</f>
        <v/>
      </c>
      <c r="AK202" s="139"/>
    </row>
    <row r="203" spans="1:37">
      <c r="A203" s="216" t="str">
        <f>IF(csv!AJ203&lt;=csv!A$401,csv!AO203,"")</f>
        <v/>
      </c>
      <c r="B203" s="216" t="str">
        <f>IF($A203="","",IF(VLOOKUP(csv!A$402,範囲CSV,2,FALSE)="","",VLOOKUP(csv!A$402,範囲CSV,2,FALSE)))</f>
        <v/>
      </c>
      <c r="C203" s="139" t="str">
        <f>IF($A203="","",IF(VLOOKUP(csv!$AJ203,範囲CSV,3,FALSE)="","",VLOOKUP(csv!$AJ203,範囲CSV,3,FALSE)))</f>
        <v/>
      </c>
      <c r="D203" s="139" t="str">
        <f>IF($A203="","",IF(VLOOKUP(csv!$AJ203,範囲CSV,4,FALSE)="","",VLOOKUP(csv!$AJ203,範囲CSV,4,FALSE)))</f>
        <v/>
      </c>
      <c r="E203" s="139" t="str">
        <f>IF($A203="","",IF(VLOOKUP(csv!$AJ203,範囲CSV,5,FALSE)="","",IF(VLOOKUP(csv!$AJ203,範囲CSV,5,FALSE)&gt;10000,"",VLOOKUP(csv!$AJ203,範囲CSV,5,FALSE))))</f>
        <v/>
      </c>
      <c r="F203" s="139" t="str">
        <f>IF($A203="","",IF(VLOOKUP(csv!$AJ203,範囲CSV,6,FALSE)="","",VLOOKUP(csv!$AJ203,範囲CSV,6,FALSE)))</f>
        <v/>
      </c>
      <c r="G203" s="139" t="str">
        <f>IF(A203="","",IF(VLOOKUP(csv!$AJ203,範囲CSV,7,FALSE)="","",VLOOKUP(csv!$AJ203,範囲CSV,7,FALSE)))</f>
        <v/>
      </c>
      <c r="H203" s="139" t="str">
        <f>IF($A203="","",IF(VLOOKUP(csv!$AJ203,範囲CSV,8,FALSE)="","",VLOOKUP(csv!$AJ203,範囲CSV,8,FALSE)))</f>
        <v/>
      </c>
      <c r="I203" s="216"/>
      <c r="J203" s="216"/>
      <c r="K203" s="139" t="str">
        <f>IF(A203="","",IF(VLOOKUP(csv!$AJ203,範囲CSV,9,FALSE)="","",VLOOKUP(csv!$AJ203,範囲CSV,9,FALSE)))</f>
        <v/>
      </c>
      <c r="L203" s="139" t="str">
        <f>IF($A203="","",IF(VLOOKUP(csv!$AJ203,範囲CSV,10,FALSE)="","",VLOOKUP(csv!$AJ203,範囲CSV,10,FALSE)))</f>
        <v/>
      </c>
      <c r="M203" s="216" t="str">
        <f t="shared" si="6"/>
        <v/>
      </c>
      <c r="N203" s="216" t="str">
        <f t="shared" si="7"/>
        <v/>
      </c>
      <c r="O203" s="139" t="str">
        <f>IF($A203="","",IF(VLOOKUP(csv!$AJ203,範囲CSV,13,FALSE)="","",VLOOKUP(csv!$AJ203,範囲CSV,13,FALSE)))</f>
        <v/>
      </c>
      <c r="P203" s="139" t="str">
        <f>IF($A203="","",IF(VLOOKUP(csv!$AJ203,範囲CSV,14,FALSE)="","",VLOOKUP(csv!$AJ203,範囲CSV,14,FALSE)))</f>
        <v/>
      </c>
      <c r="Q203" s="139" t="str">
        <f>IF($A203="","",IF(VLOOKUP(csv!$AJ203,範囲CSV,15,FALSE)="","",VLOOKUP(csv!$AJ203,範囲CSV,15,FALSE)))</f>
        <v/>
      </c>
      <c r="R203" s="139" t="str">
        <f>IF($A203="","",IF(VLOOKUP(csv!$AJ203,範囲CSV,16,FALSE)="","",VLOOKUP(csv!$AJ203,範囲CSV,16,FALSE)))</f>
        <v/>
      </c>
      <c r="S203" s="139" t="str">
        <f>IF($A203="","",IF(VLOOKUP(csv!$AJ203,範囲CSV,17,FALSE)="","",VLOOKUP(csv!$AJ203,範囲CSV,17,FALSE)))</f>
        <v/>
      </c>
      <c r="T203" s="139" t="str">
        <f>IF($A203="","",IF(VLOOKUP(csv!$AJ203,範囲CSV,18,FALSE)="","",VLOOKUP(csv!$AJ203,範囲CSV,18,FALSE)))</f>
        <v/>
      </c>
      <c r="U203" s="139" t="str">
        <f>IF($A203="","",IF(VLOOKUP(csv!$AJ203,範囲CSV,19,FALSE)="","",VLOOKUP(csv!$AJ203,範囲CSV,19,FALSE)))</f>
        <v/>
      </c>
      <c r="V203" s="139" t="str">
        <f>IF($A203="","",IF(VLOOKUP(csv!$AJ203,範囲CSV,20,FALSE)="","",VLOOKUP(csv!$AJ203,範囲CSV,20,FALSE)))</f>
        <v/>
      </c>
      <c r="W203" s="139" t="str">
        <f>IF($A203="","",IF(VLOOKUP(csv!$AJ203,範囲CSV,21,FALSE)="","",VLOOKUP(csv!$AJ203,範囲CSV,21,FALSE)))</f>
        <v/>
      </c>
      <c r="X203" s="139" t="str">
        <f>IF($A203="","",IF(VLOOKUP(csv!$AJ203,範囲CSV,22,FALSE)="","",VLOOKUP(csv!$AJ203,範囲CSV,22,FALSE)))</f>
        <v/>
      </c>
      <c r="Y203" s="139" t="str">
        <f>IF($A203="","",IF(VLOOKUP(csv!$AJ203,範囲CSV,23,FALSE)="","",VLOOKUP(csv!$AJ203,範囲CSV,23,FALSE)))</f>
        <v/>
      </c>
      <c r="Z203" s="139" t="str">
        <f>IF($A203="","",IF(VLOOKUP(csv!$AJ203,範囲CSV,24,FALSE)="","",VLOOKUP(csv!$AJ203,範囲CSV,24,FALSE)))</f>
        <v/>
      </c>
      <c r="AA203" s="139" t="str">
        <f>IF($A203="","",IF(VLOOKUP(csv!$AJ203,範囲CSV,25,FALSE)="","",VLOOKUP(csv!$AJ203,範囲CSV,25,FALSE)))</f>
        <v/>
      </c>
      <c r="AB203" s="139" t="str">
        <f>IF($A203="","",IF(VLOOKUP(csv!$AJ203,範囲CSV,26,FALSE)="","",VLOOKUP(csv!$AJ203,範囲CSV,26,FALSE)))</f>
        <v/>
      </c>
      <c r="AC203" s="139" t="str">
        <f>IF($A203="","",IF(VLOOKUP(csv!$AJ203,範囲CSV,27,FALSE)="","",VLOOKUP(csv!$AJ203,範囲CSV,27,FALSE)))</f>
        <v/>
      </c>
      <c r="AD203" s="139" t="str">
        <f>IF($A203="","",IF(VLOOKUP(csv!$AJ203,範囲CSV,28,FALSE)="","",VLOOKUP(csv!$AJ203,範囲CSV,28,FALSE)))</f>
        <v/>
      </c>
      <c r="AE203" s="139" t="str">
        <f>IF($A203="","",IF(VLOOKUP(csv!$AJ203,範囲CSV,29,FALSE)="","",VLOOKUP(csv!$AJ203,範囲CSV,29,FALSE)))</f>
        <v/>
      </c>
      <c r="AF203" s="139" t="str">
        <f>IF($A203="","",IF(VLOOKUP(csv!$AJ203,範囲CSV,30,FALSE)="","",VLOOKUP(csv!$AJ203,範囲CSV,30,FALSE)))</f>
        <v/>
      </c>
      <c r="AG203" s="139" t="str">
        <f>IF($A203="","",IF(VLOOKUP(csv!$AJ203,範囲CSV,31,FALSE)="","",VLOOKUP(csv!$AJ203,範囲CSV,31,FALSE)))</f>
        <v/>
      </c>
      <c r="AH203" s="139" t="str">
        <f>IF($A203="","",IF(VLOOKUP(csv!$AJ203,範囲CSV,32,FALSE)="","",VLOOKUP(csv!$AJ203,範囲CSV,32,FALSE)))</f>
        <v/>
      </c>
      <c r="AI203" s="139" t="str">
        <f>IF($A203="","",IF(VLOOKUP(csv!$AJ203,範囲CSV,33,FALSE)="","",VLOOKUP(csv!$AJ203,範囲CSV,33,FALSE)))</f>
        <v/>
      </c>
      <c r="AJ203" s="139" t="str">
        <f>IF($A203="","",IF(VLOOKUP(csv!$AJ203,範囲CSV,34,FALSE)="","",VLOOKUP(csv!$AJ203,範囲CSV,34,FALSE)))</f>
        <v/>
      </c>
      <c r="AK203" s="139"/>
    </row>
    <row r="204" spans="1:37">
      <c r="A204" s="216" t="str">
        <f>IF(csv!AJ204&lt;=csv!A$401,csv!AO204,"")</f>
        <v/>
      </c>
      <c r="B204" s="216" t="str">
        <f>IF($A204="","",IF(VLOOKUP(csv!A$402,範囲CSV,2,FALSE)="","",VLOOKUP(csv!A$402,範囲CSV,2,FALSE)))</f>
        <v/>
      </c>
      <c r="C204" s="139" t="str">
        <f>IF($A204="","",IF(VLOOKUP(csv!$AJ204,範囲CSV,3,FALSE)="","",VLOOKUP(csv!$AJ204,範囲CSV,3,FALSE)))</f>
        <v/>
      </c>
      <c r="D204" s="139" t="str">
        <f>IF($A204="","",IF(VLOOKUP(csv!$AJ204,範囲CSV,4,FALSE)="","",VLOOKUP(csv!$AJ204,範囲CSV,4,FALSE)))</f>
        <v/>
      </c>
      <c r="E204" s="139" t="str">
        <f>IF($A204="","",IF(VLOOKUP(csv!$AJ204,範囲CSV,5,FALSE)="","",IF(VLOOKUP(csv!$AJ204,範囲CSV,5,FALSE)&gt;10000,"",VLOOKUP(csv!$AJ204,範囲CSV,5,FALSE))))</f>
        <v/>
      </c>
      <c r="F204" s="139" t="str">
        <f>IF($A204="","",IF(VLOOKUP(csv!$AJ204,範囲CSV,6,FALSE)="","",VLOOKUP(csv!$AJ204,範囲CSV,6,FALSE)))</f>
        <v/>
      </c>
      <c r="G204" s="139" t="str">
        <f>IF(A204="","",IF(VLOOKUP(csv!$AJ204,範囲CSV,7,FALSE)="","",VLOOKUP(csv!$AJ204,範囲CSV,7,FALSE)))</f>
        <v/>
      </c>
      <c r="H204" s="139" t="str">
        <f>IF($A204="","",IF(VLOOKUP(csv!$AJ204,範囲CSV,8,FALSE)="","",VLOOKUP(csv!$AJ204,範囲CSV,8,FALSE)))</f>
        <v/>
      </c>
      <c r="I204" s="216"/>
      <c r="J204" s="216"/>
      <c r="K204" s="139" t="str">
        <f>IF(A204="","",IF(VLOOKUP(csv!$AJ204,範囲CSV,9,FALSE)="","",VLOOKUP(csv!$AJ204,範囲CSV,9,FALSE)))</f>
        <v/>
      </c>
      <c r="L204" s="139" t="str">
        <f>IF($A204="","",IF(VLOOKUP(csv!$AJ204,範囲CSV,10,FALSE)="","",VLOOKUP(csv!$AJ204,範囲CSV,10,FALSE)))</f>
        <v/>
      </c>
      <c r="M204" s="216" t="str">
        <f t="shared" si="6"/>
        <v/>
      </c>
      <c r="N204" s="216" t="str">
        <f t="shared" si="7"/>
        <v/>
      </c>
      <c r="O204" s="139" t="str">
        <f>IF($A204="","",IF(VLOOKUP(csv!$AJ204,範囲CSV,13,FALSE)="","",VLOOKUP(csv!$AJ204,範囲CSV,13,FALSE)))</f>
        <v/>
      </c>
      <c r="P204" s="139" t="str">
        <f>IF($A204="","",IF(VLOOKUP(csv!$AJ204,範囲CSV,14,FALSE)="","",VLOOKUP(csv!$AJ204,範囲CSV,14,FALSE)))</f>
        <v/>
      </c>
      <c r="Q204" s="139" t="str">
        <f>IF($A204="","",IF(VLOOKUP(csv!$AJ204,範囲CSV,15,FALSE)="","",VLOOKUP(csv!$AJ204,範囲CSV,15,FALSE)))</f>
        <v/>
      </c>
      <c r="R204" s="139" t="str">
        <f>IF($A204="","",IF(VLOOKUP(csv!$AJ204,範囲CSV,16,FALSE)="","",VLOOKUP(csv!$AJ204,範囲CSV,16,FALSE)))</f>
        <v/>
      </c>
      <c r="S204" s="139" t="str">
        <f>IF($A204="","",IF(VLOOKUP(csv!$AJ204,範囲CSV,17,FALSE)="","",VLOOKUP(csv!$AJ204,範囲CSV,17,FALSE)))</f>
        <v/>
      </c>
      <c r="T204" s="139" t="str">
        <f>IF($A204="","",IF(VLOOKUP(csv!$AJ204,範囲CSV,18,FALSE)="","",VLOOKUP(csv!$AJ204,範囲CSV,18,FALSE)))</f>
        <v/>
      </c>
      <c r="U204" s="139" t="str">
        <f>IF($A204="","",IF(VLOOKUP(csv!$AJ204,範囲CSV,19,FALSE)="","",VLOOKUP(csv!$AJ204,範囲CSV,19,FALSE)))</f>
        <v/>
      </c>
      <c r="V204" s="139" t="str">
        <f>IF($A204="","",IF(VLOOKUP(csv!$AJ204,範囲CSV,20,FALSE)="","",VLOOKUP(csv!$AJ204,範囲CSV,20,FALSE)))</f>
        <v/>
      </c>
      <c r="W204" s="139" t="str">
        <f>IF($A204="","",IF(VLOOKUP(csv!$AJ204,範囲CSV,21,FALSE)="","",VLOOKUP(csv!$AJ204,範囲CSV,21,FALSE)))</f>
        <v/>
      </c>
      <c r="X204" s="139" t="str">
        <f>IF($A204="","",IF(VLOOKUP(csv!$AJ204,範囲CSV,22,FALSE)="","",VLOOKUP(csv!$AJ204,範囲CSV,22,FALSE)))</f>
        <v/>
      </c>
      <c r="Y204" s="139" t="str">
        <f>IF($A204="","",IF(VLOOKUP(csv!$AJ204,範囲CSV,23,FALSE)="","",VLOOKUP(csv!$AJ204,範囲CSV,23,FALSE)))</f>
        <v/>
      </c>
      <c r="Z204" s="139" t="str">
        <f>IF($A204="","",IF(VLOOKUP(csv!$AJ204,範囲CSV,24,FALSE)="","",VLOOKUP(csv!$AJ204,範囲CSV,24,FALSE)))</f>
        <v/>
      </c>
      <c r="AA204" s="139" t="str">
        <f>IF($A204="","",IF(VLOOKUP(csv!$AJ204,範囲CSV,25,FALSE)="","",VLOOKUP(csv!$AJ204,範囲CSV,25,FALSE)))</f>
        <v/>
      </c>
      <c r="AB204" s="139" t="str">
        <f>IF($A204="","",IF(VLOOKUP(csv!$AJ204,範囲CSV,26,FALSE)="","",VLOOKUP(csv!$AJ204,範囲CSV,26,FALSE)))</f>
        <v/>
      </c>
      <c r="AC204" s="139" t="str">
        <f>IF($A204="","",IF(VLOOKUP(csv!$AJ204,範囲CSV,27,FALSE)="","",VLOOKUP(csv!$AJ204,範囲CSV,27,FALSE)))</f>
        <v/>
      </c>
      <c r="AD204" s="139" t="str">
        <f>IF($A204="","",IF(VLOOKUP(csv!$AJ204,範囲CSV,28,FALSE)="","",VLOOKUP(csv!$AJ204,範囲CSV,28,FALSE)))</f>
        <v/>
      </c>
      <c r="AE204" s="139" t="str">
        <f>IF($A204="","",IF(VLOOKUP(csv!$AJ204,範囲CSV,29,FALSE)="","",VLOOKUP(csv!$AJ204,範囲CSV,29,FALSE)))</f>
        <v/>
      </c>
      <c r="AF204" s="139" t="str">
        <f>IF($A204="","",IF(VLOOKUP(csv!$AJ204,範囲CSV,30,FALSE)="","",VLOOKUP(csv!$AJ204,範囲CSV,30,FALSE)))</f>
        <v/>
      </c>
      <c r="AG204" s="139" t="str">
        <f>IF($A204="","",IF(VLOOKUP(csv!$AJ204,範囲CSV,31,FALSE)="","",VLOOKUP(csv!$AJ204,範囲CSV,31,FALSE)))</f>
        <v/>
      </c>
      <c r="AH204" s="139" t="str">
        <f>IF($A204="","",IF(VLOOKUP(csv!$AJ204,範囲CSV,32,FALSE)="","",VLOOKUP(csv!$AJ204,範囲CSV,32,FALSE)))</f>
        <v/>
      </c>
      <c r="AI204" s="139" t="str">
        <f>IF($A204="","",IF(VLOOKUP(csv!$AJ204,範囲CSV,33,FALSE)="","",VLOOKUP(csv!$AJ204,範囲CSV,33,FALSE)))</f>
        <v/>
      </c>
      <c r="AJ204" s="139" t="str">
        <f>IF($A204="","",IF(VLOOKUP(csv!$AJ204,範囲CSV,34,FALSE)="","",VLOOKUP(csv!$AJ204,範囲CSV,34,FALSE)))</f>
        <v/>
      </c>
      <c r="AK204" s="139"/>
    </row>
    <row r="205" spans="1:37">
      <c r="A205" s="216" t="str">
        <f>IF(csv!AJ205&lt;=csv!A$401,csv!AO205,"")</f>
        <v/>
      </c>
      <c r="B205" s="216" t="str">
        <f>IF($A205="","",IF(VLOOKUP(csv!A$402,範囲CSV,2,FALSE)="","",VLOOKUP(csv!A$402,範囲CSV,2,FALSE)))</f>
        <v/>
      </c>
      <c r="C205" s="139" t="str">
        <f>IF($A205="","",IF(VLOOKUP(csv!$AJ205,範囲CSV,3,FALSE)="","",VLOOKUP(csv!$AJ205,範囲CSV,3,FALSE)))</f>
        <v/>
      </c>
      <c r="D205" s="139" t="str">
        <f>IF($A205="","",IF(VLOOKUP(csv!$AJ205,範囲CSV,4,FALSE)="","",VLOOKUP(csv!$AJ205,範囲CSV,4,FALSE)))</f>
        <v/>
      </c>
      <c r="E205" s="139" t="str">
        <f>IF($A205="","",IF(VLOOKUP(csv!$AJ205,範囲CSV,5,FALSE)="","",IF(VLOOKUP(csv!$AJ205,範囲CSV,5,FALSE)&gt;10000,"",VLOOKUP(csv!$AJ205,範囲CSV,5,FALSE))))</f>
        <v/>
      </c>
      <c r="F205" s="139" t="str">
        <f>IF($A205="","",IF(VLOOKUP(csv!$AJ205,範囲CSV,6,FALSE)="","",VLOOKUP(csv!$AJ205,範囲CSV,6,FALSE)))</f>
        <v/>
      </c>
      <c r="G205" s="139" t="str">
        <f>IF(A205="","",IF(VLOOKUP(csv!$AJ205,範囲CSV,7,FALSE)="","",VLOOKUP(csv!$AJ205,範囲CSV,7,FALSE)))</f>
        <v/>
      </c>
      <c r="H205" s="139" t="str">
        <f>IF($A205="","",IF(VLOOKUP(csv!$AJ205,範囲CSV,8,FALSE)="","",VLOOKUP(csv!$AJ205,範囲CSV,8,FALSE)))</f>
        <v/>
      </c>
      <c r="I205" s="216"/>
      <c r="J205" s="216"/>
      <c r="K205" s="139" t="str">
        <f>IF(A205="","",IF(VLOOKUP(csv!$AJ205,範囲CSV,9,FALSE)="","",VLOOKUP(csv!$AJ205,範囲CSV,9,FALSE)))</f>
        <v/>
      </c>
      <c r="L205" s="139" t="str">
        <f>IF($A205="","",IF(VLOOKUP(csv!$AJ205,範囲CSV,10,FALSE)="","",VLOOKUP(csv!$AJ205,範囲CSV,10,FALSE)))</f>
        <v/>
      </c>
      <c r="M205" s="216" t="str">
        <f t="shared" si="6"/>
        <v/>
      </c>
      <c r="N205" s="216" t="str">
        <f t="shared" si="7"/>
        <v/>
      </c>
      <c r="O205" s="139" t="str">
        <f>IF($A205="","",IF(VLOOKUP(csv!$AJ205,範囲CSV,13,FALSE)="","",VLOOKUP(csv!$AJ205,範囲CSV,13,FALSE)))</f>
        <v/>
      </c>
      <c r="P205" s="139" t="str">
        <f>IF($A205="","",IF(VLOOKUP(csv!$AJ205,範囲CSV,14,FALSE)="","",VLOOKUP(csv!$AJ205,範囲CSV,14,FALSE)))</f>
        <v/>
      </c>
      <c r="Q205" s="139" t="str">
        <f>IF($A205="","",IF(VLOOKUP(csv!$AJ205,範囲CSV,15,FALSE)="","",VLOOKUP(csv!$AJ205,範囲CSV,15,FALSE)))</f>
        <v/>
      </c>
      <c r="R205" s="139" t="str">
        <f>IF($A205="","",IF(VLOOKUP(csv!$AJ205,範囲CSV,16,FALSE)="","",VLOOKUP(csv!$AJ205,範囲CSV,16,FALSE)))</f>
        <v/>
      </c>
      <c r="S205" s="139" t="str">
        <f>IF($A205="","",IF(VLOOKUP(csv!$AJ205,範囲CSV,17,FALSE)="","",VLOOKUP(csv!$AJ205,範囲CSV,17,FALSE)))</f>
        <v/>
      </c>
      <c r="T205" s="139" t="str">
        <f>IF($A205="","",IF(VLOOKUP(csv!$AJ205,範囲CSV,18,FALSE)="","",VLOOKUP(csv!$AJ205,範囲CSV,18,FALSE)))</f>
        <v/>
      </c>
      <c r="U205" s="139" t="str">
        <f>IF($A205="","",IF(VLOOKUP(csv!$AJ205,範囲CSV,19,FALSE)="","",VLOOKUP(csv!$AJ205,範囲CSV,19,FALSE)))</f>
        <v/>
      </c>
      <c r="V205" s="139" t="str">
        <f>IF($A205="","",IF(VLOOKUP(csv!$AJ205,範囲CSV,20,FALSE)="","",VLOOKUP(csv!$AJ205,範囲CSV,20,FALSE)))</f>
        <v/>
      </c>
      <c r="W205" s="139" t="str">
        <f>IF($A205="","",IF(VLOOKUP(csv!$AJ205,範囲CSV,21,FALSE)="","",VLOOKUP(csv!$AJ205,範囲CSV,21,FALSE)))</f>
        <v/>
      </c>
      <c r="X205" s="139" t="str">
        <f>IF($A205="","",IF(VLOOKUP(csv!$AJ205,範囲CSV,22,FALSE)="","",VLOOKUP(csv!$AJ205,範囲CSV,22,FALSE)))</f>
        <v/>
      </c>
      <c r="Y205" s="139" t="str">
        <f>IF($A205="","",IF(VLOOKUP(csv!$AJ205,範囲CSV,23,FALSE)="","",VLOOKUP(csv!$AJ205,範囲CSV,23,FALSE)))</f>
        <v/>
      </c>
      <c r="Z205" s="139" t="str">
        <f>IF($A205="","",IF(VLOOKUP(csv!$AJ205,範囲CSV,24,FALSE)="","",VLOOKUP(csv!$AJ205,範囲CSV,24,FALSE)))</f>
        <v/>
      </c>
      <c r="AA205" s="139" t="str">
        <f>IF($A205="","",IF(VLOOKUP(csv!$AJ205,範囲CSV,25,FALSE)="","",VLOOKUP(csv!$AJ205,範囲CSV,25,FALSE)))</f>
        <v/>
      </c>
      <c r="AB205" s="139" t="str">
        <f>IF($A205="","",IF(VLOOKUP(csv!$AJ205,範囲CSV,26,FALSE)="","",VLOOKUP(csv!$AJ205,範囲CSV,26,FALSE)))</f>
        <v/>
      </c>
      <c r="AC205" s="139" t="str">
        <f>IF($A205="","",IF(VLOOKUP(csv!$AJ205,範囲CSV,27,FALSE)="","",VLOOKUP(csv!$AJ205,範囲CSV,27,FALSE)))</f>
        <v/>
      </c>
      <c r="AD205" s="139" t="str">
        <f>IF($A205="","",IF(VLOOKUP(csv!$AJ205,範囲CSV,28,FALSE)="","",VLOOKUP(csv!$AJ205,範囲CSV,28,FALSE)))</f>
        <v/>
      </c>
      <c r="AE205" s="139" t="str">
        <f>IF($A205="","",IF(VLOOKUP(csv!$AJ205,範囲CSV,29,FALSE)="","",VLOOKUP(csv!$AJ205,範囲CSV,29,FALSE)))</f>
        <v/>
      </c>
      <c r="AF205" s="139" t="str">
        <f>IF($A205="","",IF(VLOOKUP(csv!$AJ205,範囲CSV,30,FALSE)="","",VLOOKUP(csv!$AJ205,範囲CSV,30,FALSE)))</f>
        <v/>
      </c>
      <c r="AG205" s="139" t="str">
        <f>IF($A205="","",IF(VLOOKUP(csv!$AJ205,範囲CSV,31,FALSE)="","",VLOOKUP(csv!$AJ205,範囲CSV,31,FALSE)))</f>
        <v/>
      </c>
      <c r="AH205" s="139" t="str">
        <f>IF($A205="","",IF(VLOOKUP(csv!$AJ205,範囲CSV,32,FALSE)="","",VLOOKUP(csv!$AJ205,範囲CSV,32,FALSE)))</f>
        <v/>
      </c>
      <c r="AI205" s="139" t="str">
        <f>IF($A205="","",IF(VLOOKUP(csv!$AJ205,範囲CSV,33,FALSE)="","",VLOOKUP(csv!$AJ205,範囲CSV,33,FALSE)))</f>
        <v/>
      </c>
      <c r="AJ205" s="139" t="str">
        <f>IF($A205="","",IF(VLOOKUP(csv!$AJ205,範囲CSV,34,FALSE)="","",VLOOKUP(csv!$AJ205,範囲CSV,34,FALSE)))</f>
        <v/>
      </c>
      <c r="AK205" s="139"/>
    </row>
    <row r="206" spans="1:37">
      <c r="A206" s="216" t="str">
        <f>IF(csv!AJ206&lt;=csv!A$401,csv!AO206,"")</f>
        <v/>
      </c>
      <c r="B206" s="216" t="str">
        <f>IF($A206="","",IF(VLOOKUP(csv!A$402,範囲CSV,2,FALSE)="","",VLOOKUP(csv!A$402,範囲CSV,2,FALSE)))</f>
        <v/>
      </c>
      <c r="C206" s="139" t="str">
        <f>IF($A206="","",IF(VLOOKUP(csv!$AJ206,範囲CSV,3,FALSE)="","",VLOOKUP(csv!$AJ206,範囲CSV,3,FALSE)))</f>
        <v/>
      </c>
      <c r="D206" s="139" t="str">
        <f>IF($A206="","",IF(VLOOKUP(csv!$AJ206,範囲CSV,4,FALSE)="","",VLOOKUP(csv!$AJ206,範囲CSV,4,FALSE)))</f>
        <v/>
      </c>
      <c r="E206" s="139" t="str">
        <f>IF($A206="","",IF(VLOOKUP(csv!$AJ206,範囲CSV,5,FALSE)="","",IF(VLOOKUP(csv!$AJ206,範囲CSV,5,FALSE)&gt;10000,"",VLOOKUP(csv!$AJ206,範囲CSV,5,FALSE))))</f>
        <v/>
      </c>
      <c r="F206" s="139" t="str">
        <f>IF($A206="","",IF(VLOOKUP(csv!$AJ206,範囲CSV,6,FALSE)="","",VLOOKUP(csv!$AJ206,範囲CSV,6,FALSE)))</f>
        <v/>
      </c>
      <c r="G206" s="139" t="str">
        <f>IF(A206="","",IF(VLOOKUP(csv!$AJ206,範囲CSV,7,FALSE)="","",VLOOKUP(csv!$AJ206,範囲CSV,7,FALSE)))</f>
        <v/>
      </c>
      <c r="H206" s="139" t="str">
        <f>IF($A206="","",IF(VLOOKUP(csv!$AJ206,範囲CSV,8,FALSE)="","",VLOOKUP(csv!$AJ206,範囲CSV,8,FALSE)))</f>
        <v/>
      </c>
      <c r="I206" s="216"/>
      <c r="J206" s="216"/>
      <c r="K206" s="139" t="str">
        <f>IF(A206="","",IF(VLOOKUP(csv!$AJ206,範囲CSV,9,FALSE)="","",VLOOKUP(csv!$AJ206,範囲CSV,9,FALSE)))</f>
        <v/>
      </c>
      <c r="L206" s="139" t="str">
        <f>IF($A206="","",IF(VLOOKUP(csv!$AJ206,範囲CSV,10,FALSE)="","",VLOOKUP(csv!$AJ206,範囲CSV,10,FALSE)))</f>
        <v/>
      </c>
      <c r="M206" s="216" t="str">
        <f t="shared" si="6"/>
        <v/>
      </c>
      <c r="N206" s="216" t="str">
        <f t="shared" si="7"/>
        <v/>
      </c>
      <c r="O206" s="139" t="str">
        <f>IF($A206="","",IF(VLOOKUP(csv!$AJ206,範囲CSV,13,FALSE)="","",VLOOKUP(csv!$AJ206,範囲CSV,13,FALSE)))</f>
        <v/>
      </c>
      <c r="P206" s="139" t="str">
        <f>IF($A206="","",IF(VLOOKUP(csv!$AJ206,範囲CSV,14,FALSE)="","",VLOOKUP(csv!$AJ206,範囲CSV,14,FALSE)))</f>
        <v/>
      </c>
      <c r="Q206" s="139" t="str">
        <f>IF($A206="","",IF(VLOOKUP(csv!$AJ206,範囲CSV,15,FALSE)="","",VLOOKUP(csv!$AJ206,範囲CSV,15,FALSE)))</f>
        <v/>
      </c>
      <c r="R206" s="139" t="str">
        <f>IF($A206="","",IF(VLOOKUP(csv!$AJ206,範囲CSV,16,FALSE)="","",VLOOKUP(csv!$AJ206,範囲CSV,16,FALSE)))</f>
        <v/>
      </c>
      <c r="S206" s="139" t="str">
        <f>IF($A206="","",IF(VLOOKUP(csv!$AJ206,範囲CSV,17,FALSE)="","",VLOOKUP(csv!$AJ206,範囲CSV,17,FALSE)))</f>
        <v/>
      </c>
      <c r="T206" s="139" t="str">
        <f>IF($A206="","",IF(VLOOKUP(csv!$AJ206,範囲CSV,18,FALSE)="","",VLOOKUP(csv!$AJ206,範囲CSV,18,FALSE)))</f>
        <v/>
      </c>
      <c r="U206" s="139" t="str">
        <f>IF($A206="","",IF(VLOOKUP(csv!$AJ206,範囲CSV,19,FALSE)="","",VLOOKUP(csv!$AJ206,範囲CSV,19,FALSE)))</f>
        <v/>
      </c>
      <c r="V206" s="139" t="str">
        <f>IF($A206="","",IF(VLOOKUP(csv!$AJ206,範囲CSV,20,FALSE)="","",VLOOKUP(csv!$AJ206,範囲CSV,20,FALSE)))</f>
        <v/>
      </c>
      <c r="W206" s="139" t="str">
        <f>IF($A206="","",IF(VLOOKUP(csv!$AJ206,範囲CSV,21,FALSE)="","",VLOOKUP(csv!$AJ206,範囲CSV,21,FALSE)))</f>
        <v/>
      </c>
      <c r="X206" s="139" t="str">
        <f>IF($A206="","",IF(VLOOKUP(csv!$AJ206,範囲CSV,22,FALSE)="","",VLOOKUP(csv!$AJ206,範囲CSV,22,FALSE)))</f>
        <v/>
      </c>
      <c r="Y206" s="139" t="str">
        <f>IF($A206="","",IF(VLOOKUP(csv!$AJ206,範囲CSV,23,FALSE)="","",VLOOKUP(csv!$AJ206,範囲CSV,23,FALSE)))</f>
        <v/>
      </c>
      <c r="Z206" s="139" t="str">
        <f>IF($A206="","",IF(VLOOKUP(csv!$AJ206,範囲CSV,24,FALSE)="","",VLOOKUP(csv!$AJ206,範囲CSV,24,FALSE)))</f>
        <v/>
      </c>
      <c r="AA206" s="139" t="str">
        <f>IF($A206="","",IF(VLOOKUP(csv!$AJ206,範囲CSV,25,FALSE)="","",VLOOKUP(csv!$AJ206,範囲CSV,25,FALSE)))</f>
        <v/>
      </c>
      <c r="AB206" s="139" t="str">
        <f>IF($A206="","",IF(VLOOKUP(csv!$AJ206,範囲CSV,26,FALSE)="","",VLOOKUP(csv!$AJ206,範囲CSV,26,FALSE)))</f>
        <v/>
      </c>
      <c r="AC206" s="139" t="str">
        <f>IF($A206="","",IF(VLOOKUP(csv!$AJ206,範囲CSV,27,FALSE)="","",VLOOKUP(csv!$AJ206,範囲CSV,27,FALSE)))</f>
        <v/>
      </c>
      <c r="AD206" s="139" t="str">
        <f>IF($A206="","",IF(VLOOKUP(csv!$AJ206,範囲CSV,28,FALSE)="","",VLOOKUP(csv!$AJ206,範囲CSV,28,FALSE)))</f>
        <v/>
      </c>
      <c r="AE206" s="139" t="str">
        <f>IF($A206="","",IF(VLOOKUP(csv!$AJ206,範囲CSV,29,FALSE)="","",VLOOKUP(csv!$AJ206,範囲CSV,29,FALSE)))</f>
        <v/>
      </c>
      <c r="AF206" s="139" t="str">
        <f>IF($A206="","",IF(VLOOKUP(csv!$AJ206,範囲CSV,30,FALSE)="","",VLOOKUP(csv!$AJ206,範囲CSV,30,FALSE)))</f>
        <v/>
      </c>
      <c r="AG206" s="139" t="str">
        <f>IF($A206="","",IF(VLOOKUP(csv!$AJ206,範囲CSV,31,FALSE)="","",VLOOKUP(csv!$AJ206,範囲CSV,31,FALSE)))</f>
        <v/>
      </c>
      <c r="AH206" s="139" t="str">
        <f>IF($A206="","",IF(VLOOKUP(csv!$AJ206,範囲CSV,32,FALSE)="","",VLOOKUP(csv!$AJ206,範囲CSV,32,FALSE)))</f>
        <v/>
      </c>
      <c r="AI206" s="139" t="str">
        <f>IF($A206="","",IF(VLOOKUP(csv!$AJ206,範囲CSV,33,FALSE)="","",VLOOKUP(csv!$AJ206,範囲CSV,33,FALSE)))</f>
        <v/>
      </c>
      <c r="AJ206" s="139" t="str">
        <f>IF($A206="","",IF(VLOOKUP(csv!$AJ206,範囲CSV,34,FALSE)="","",VLOOKUP(csv!$AJ206,範囲CSV,34,FALSE)))</f>
        <v/>
      </c>
      <c r="AK206" s="139"/>
    </row>
    <row r="207" spans="1:37">
      <c r="A207" s="216" t="str">
        <f>IF(csv!AJ207&lt;=csv!A$401,csv!AO207,"")</f>
        <v/>
      </c>
      <c r="B207" s="216" t="str">
        <f>IF($A207="","",IF(VLOOKUP(csv!A$402,範囲CSV,2,FALSE)="","",VLOOKUP(csv!A$402,範囲CSV,2,FALSE)))</f>
        <v/>
      </c>
      <c r="C207" s="139" t="str">
        <f>IF($A207="","",IF(VLOOKUP(csv!$AJ207,範囲CSV,3,FALSE)="","",VLOOKUP(csv!$AJ207,範囲CSV,3,FALSE)))</f>
        <v/>
      </c>
      <c r="D207" s="139" t="str">
        <f>IF($A207="","",IF(VLOOKUP(csv!$AJ207,範囲CSV,4,FALSE)="","",VLOOKUP(csv!$AJ207,範囲CSV,4,FALSE)))</f>
        <v/>
      </c>
      <c r="E207" s="139" t="str">
        <f>IF($A207="","",IF(VLOOKUP(csv!$AJ207,範囲CSV,5,FALSE)="","",IF(VLOOKUP(csv!$AJ207,範囲CSV,5,FALSE)&gt;10000,"",VLOOKUP(csv!$AJ207,範囲CSV,5,FALSE))))</f>
        <v/>
      </c>
      <c r="F207" s="139" t="str">
        <f>IF($A207="","",IF(VLOOKUP(csv!$AJ207,範囲CSV,6,FALSE)="","",VLOOKUP(csv!$AJ207,範囲CSV,6,FALSE)))</f>
        <v/>
      </c>
      <c r="G207" s="139" t="str">
        <f>IF(A207="","",IF(VLOOKUP(csv!$AJ207,範囲CSV,7,FALSE)="","",VLOOKUP(csv!$AJ207,範囲CSV,7,FALSE)))</f>
        <v/>
      </c>
      <c r="H207" s="139" t="str">
        <f>IF($A207="","",IF(VLOOKUP(csv!$AJ207,範囲CSV,8,FALSE)="","",VLOOKUP(csv!$AJ207,範囲CSV,8,FALSE)))</f>
        <v/>
      </c>
      <c r="I207" s="216"/>
      <c r="J207" s="216"/>
      <c r="K207" s="139" t="str">
        <f>IF(A207="","",IF(VLOOKUP(csv!$AJ207,範囲CSV,9,FALSE)="","",VLOOKUP(csv!$AJ207,範囲CSV,9,FALSE)))</f>
        <v/>
      </c>
      <c r="L207" s="139" t="str">
        <f>IF($A207="","",IF(VLOOKUP(csv!$AJ207,範囲CSV,10,FALSE)="","",VLOOKUP(csv!$AJ207,範囲CSV,10,FALSE)))</f>
        <v/>
      </c>
      <c r="M207" s="216" t="str">
        <f t="shared" si="6"/>
        <v/>
      </c>
      <c r="N207" s="216" t="str">
        <f t="shared" si="7"/>
        <v/>
      </c>
      <c r="O207" s="139" t="str">
        <f>IF($A207="","",IF(VLOOKUP(csv!$AJ207,範囲CSV,13,FALSE)="","",VLOOKUP(csv!$AJ207,範囲CSV,13,FALSE)))</f>
        <v/>
      </c>
      <c r="P207" s="139" t="str">
        <f>IF($A207="","",IF(VLOOKUP(csv!$AJ207,範囲CSV,14,FALSE)="","",VLOOKUP(csv!$AJ207,範囲CSV,14,FALSE)))</f>
        <v/>
      </c>
      <c r="Q207" s="139" t="str">
        <f>IF($A207="","",IF(VLOOKUP(csv!$AJ207,範囲CSV,15,FALSE)="","",VLOOKUP(csv!$AJ207,範囲CSV,15,FALSE)))</f>
        <v/>
      </c>
      <c r="R207" s="139" t="str">
        <f>IF($A207="","",IF(VLOOKUP(csv!$AJ207,範囲CSV,16,FALSE)="","",VLOOKUP(csv!$AJ207,範囲CSV,16,FALSE)))</f>
        <v/>
      </c>
      <c r="S207" s="139" t="str">
        <f>IF($A207="","",IF(VLOOKUP(csv!$AJ207,範囲CSV,17,FALSE)="","",VLOOKUP(csv!$AJ207,範囲CSV,17,FALSE)))</f>
        <v/>
      </c>
      <c r="T207" s="139" t="str">
        <f>IF($A207="","",IF(VLOOKUP(csv!$AJ207,範囲CSV,18,FALSE)="","",VLOOKUP(csv!$AJ207,範囲CSV,18,FALSE)))</f>
        <v/>
      </c>
      <c r="U207" s="139" t="str">
        <f>IF($A207="","",IF(VLOOKUP(csv!$AJ207,範囲CSV,19,FALSE)="","",VLOOKUP(csv!$AJ207,範囲CSV,19,FALSE)))</f>
        <v/>
      </c>
      <c r="V207" s="139" t="str">
        <f>IF($A207="","",IF(VLOOKUP(csv!$AJ207,範囲CSV,20,FALSE)="","",VLOOKUP(csv!$AJ207,範囲CSV,20,FALSE)))</f>
        <v/>
      </c>
      <c r="W207" s="139" t="str">
        <f>IF($A207="","",IF(VLOOKUP(csv!$AJ207,範囲CSV,21,FALSE)="","",VLOOKUP(csv!$AJ207,範囲CSV,21,FALSE)))</f>
        <v/>
      </c>
      <c r="X207" s="139" t="str">
        <f>IF($A207="","",IF(VLOOKUP(csv!$AJ207,範囲CSV,22,FALSE)="","",VLOOKUP(csv!$AJ207,範囲CSV,22,FALSE)))</f>
        <v/>
      </c>
      <c r="Y207" s="139" t="str">
        <f>IF($A207="","",IF(VLOOKUP(csv!$AJ207,範囲CSV,23,FALSE)="","",VLOOKUP(csv!$AJ207,範囲CSV,23,FALSE)))</f>
        <v/>
      </c>
      <c r="Z207" s="139" t="str">
        <f>IF($A207="","",IF(VLOOKUP(csv!$AJ207,範囲CSV,24,FALSE)="","",VLOOKUP(csv!$AJ207,範囲CSV,24,FALSE)))</f>
        <v/>
      </c>
      <c r="AA207" s="139" t="str">
        <f>IF($A207="","",IF(VLOOKUP(csv!$AJ207,範囲CSV,25,FALSE)="","",VLOOKUP(csv!$AJ207,範囲CSV,25,FALSE)))</f>
        <v/>
      </c>
      <c r="AB207" s="139" t="str">
        <f>IF($A207="","",IF(VLOOKUP(csv!$AJ207,範囲CSV,26,FALSE)="","",VLOOKUP(csv!$AJ207,範囲CSV,26,FALSE)))</f>
        <v/>
      </c>
      <c r="AC207" s="139" t="str">
        <f>IF($A207="","",IF(VLOOKUP(csv!$AJ207,範囲CSV,27,FALSE)="","",VLOOKUP(csv!$AJ207,範囲CSV,27,FALSE)))</f>
        <v/>
      </c>
      <c r="AD207" s="139" t="str">
        <f>IF($A207="","",IF(VLOOKUP(csv!$AJ207,範囲CSV,28,FALSE)="","",VLOOKUP(csv!$AJ207,範囲CSV,28,FALSE)))</f>
        <v/>
      </c>
      <c r="AE207" s="139" t="str">
        <f>IF($A207="","",IF(VLOOKUP(csv!$AJ207,範囲CSV,29,FALSE)="","",VLOOKUP(csv!$AJ207,範囲CSV,29,FALSE)))</f>
        <v/>
      </c>
      <c r="AF207" s="139" t="str">
        <f>IF($A207="","",IF(VLOOKUP(csv!$AJ207,範囲CSV,30,FALSE)="","",VLOOKUP(csv!$AJ207,範囲CSV,30,FALSE)))</f>
        <v/>
      </c>
      <c r="AG207" s="139" t="str">
        <f>IF($A207="","",IF(VLOOKUP(csv!$AJ207,範囲CSV,31,FALSE)="","",VLOOKUP(csv!$AJ207,範囲CSV,31,FALSE)))</f>
        <v/>
      </c>
      <c r="AH207" s="139" t="str">
        <f>IF($A207="","",IF(VLOOKUP(csv!$AJ207,範囲CSV,32,FALSE)="","",VLOOKUP(csv!$AJ207,範囲CSV,32,FALSE)))</f>
        <v/>
      </c>
      <c r="AI207" s="139" t="str">
        <f>IF($A207="","",IF(VLOOKUP(csv!$AJ207,範囲CSV,33,FALSE)="","",VLOOKUP(csv!$AJ207,範囲CSV,33,FALSE)))</f>
        <v/>
      </c>
      <c r="AJ207" s="139" t="str">
        <f>IF($A207="","",IF(VLOOKUP(csv!$AJ207,範囲CSV,34,FALSE)="","",VLOOKUP(csv!$AJ207,範囲CSV,34,FALSE)))</f>
        <v/>
      </c>
      <c r="AK207" s="139"/>
    </row>
    <row r="208" spans="1:37">
      <c r="A208" s="216" t="str">
        <f>IF(csv!AJ208&lt;=csv!A$401,csv!AO208,"")</f>
        <v/>
      </c>
      <c r="B208" s="216" t="str">
        <f>IF($A208="","",IF(VLOOKUP(csv!A$402,範囲CSV,2,FALSE)="","",VLOOKUP(csv!A$402,範囲CSV,2,FALSE)))</f>
        <v/>
      </c>
      <c r="C208" s="139" t="str">
        <f>IF($A208="","",IF(VLOOKUP(csv!$AJ208,範囲CSV,3,FALSE)="","",VLOOKUP(csv!$AJ208,範囲CSV,3,FALSE)))</f>
        <v/>
      </c>
      <c r="D208" s="139" t="str">
        <f>IF($A208="","",IF(VLOOKUP(csv!$AJ208,範囲CSV,4,FALSE)="","",VLOOKUP(csv!$AJ208,範囲CSV,4,FALSE)))</f>
        <v/>
      </c>
      <c r="E208" s="139" t="str">
        <f>IF($A208="","",IF(VLOOKUP(csv!$AJ208,範囲CSV,5,FALSE)="","",IF(VLOOKUP(csv!$AJ208,範囲CSV,5,FALSE)&gt;10000,"",VLOOKUP(csv!$AJ208,範囲CSV,5,FALSE))))</f>
        <v/>
      </c>
      <c r="F208" s="139" t="str">
        <f>IF($A208="","",IF(VLOOKUP(csv!$AJ208,範囲CSV,6,FALSE)="","",VLOOKUP(csv!$AJ208,範囲CSV,6,FALSE)))</f>
        <v/>
      </c>
      <c r="G208" s="139" t="str">
        <f>IF(A208="","",IF(VLOOKUP(csv!$AJ208,範囲CSV,7,FALSE)="","",VLOOKUP(csv!$AJ208,範囲CSV,7,FALSE)))</f>
        <v/>
      </c>
      <c r="H208" s="139" t="str">
        <f>IF($A208="","",IF(VLOOKUP(csv!$AJ208,範囲CSV,8,FALSE)="","",VLOOKUP(csv!$AJ208,範囲CSV,8,FALSE)))</f>
        <v/>
      </c>
      <c r="I208" s="216"/>
      <c r="J208" s="216"/>
      <c r="K208" s="139" t="str">
        <f>IF(A208="","",IF(VLOOKUP(csv!$AJ208,範囲CSV,9,FALSE)="","",VLOOKUP(csv!$AJ208,範囲CSV,9,FALSE)))</f>
        <v/>
      </c>
      <c r="L208" s="139" t="str">
        <f>IF($A208="","",IF(VLOOKUP(csv!$AJ208,範囲CSV,10,FALSE)="","",VLOOKUP(csv!$AJ208,範囲CSV,10,FALSE)))</f>
        <v/>
      </c>
      <c r="M208" s="216" t="str">
        <f t="shared" si="6"/>
        <v/>
      </c>
      <c r="N208" s="216" t="str">
        <f t="shared" si="7"/>
        <v/>
      </c>
      <c r="O208" s="139" t="str">
        <f>IF($A208="","",IF(VLOOKUP(csv!$AJ208,範囲CSV,13,FALSE)="","",VLOOKUP(csv!$AJ208,範囲CSV,13,FALSE)))</f>
        <v/>
      </c>
      <c r="P208" s="139" t="str">
        <f>IF($A208="","",IF(VLOOKUP(csv!$AJ208,範囲CSV,14,FALSE)="","",VLOOKUP(csv!$AJ208,範囲CSV,14,FALSE)))</f>
        <v/>
      </c>
      <c r="Q208" s="139" t="str">
        <f>IF($A208="","",IF(VLOOKUP(csv!$AJ208,範囲CSV,15,FALSE)="","",VLOOKUP(csv!$AJ208,範囲CSV,15,FALSE)))</f>
        <v/>
      </c>
      <c r="R208" s="139" t="str">
        <f>IF($A208="","",IF(VLOOKUP(csv!$AJ208,範囲CSV,16,FALSE)="","",VLOOKUP(csv!$AJ208,範囲CSV,16,FALSE)))</f>
        <v/>
      </c>
      <c r="S208" s="139" t="str">
        <f>IF($A208="","",IF(VLOOKUP(csv!$AJ208,範囲CSV,17,FALSE)="","",VLOOKUP(csv!$AJ208,範囲CSV,17,FALSE)))</f>
        <v/>
      </c>
      <c r="T208" s="139" t="str">
        <f>IF($A208="","",IF(VLOOKUP(csv!$AJ208,範囲CSV,18,FALSE)="","",VLOOKUP(csv!$AJ208,範囲CSV,18,FALSE)))</f>
        <v/>
      </c>
      <c r="U208" s="139" t="str">
        <f>IF($A208="","",IF(VLOOKUP(csv!$AJ208,範囲CSV,19,FALSE)="","",VLOOKUP(csv!$AJ208,範囲CSV,19,FALSE)))</f>
        <v/>
      </c>
      <c r="V208" s="139" t="str">
        <f>IF($A208="","",IF(VLOOKUP(csv!$AJ208,範囲CSV,20,FALSE)="","",VLOOKUP(csv!$AJ208,範囲CSV,20,FALSE)))</f>
        <v/>
      </c>
      <c r="W208" s="139" t="str">
        <f>IF($A208="","",IF(VLOOKUP(csv!$AJ208,範囲CSV,21,FALSE)="","",VLOOKUP(csv!$AJ208,範囲CSV,21,FALSE)))</f>
        <v/>
      </c>
      <c r="X208" s="139" t="str">
        <f>IF($A208="","",IF(VLOOKUP(csv!$AJ208,範囲CSV,22,FALSE)="","",VLOOKUP(csv!$AJ208,範囲CSV,22,FALSE)))</f>
        <v/>
      </c>
      <c r="Y208" s="139" t="str">
        <f>IF($A208="","",IF(VLOOKUP(csv!$AJ208,範囲CSV,23,FALSE)="","",VLOOKUP(csv!$AJ208,範囲CSV,23,FALSE)))</f>
        <v/>
      </c>
      <c r="Z208" s="139" t="str">
        <f>IF($A208="","",IF(VLOOKUP(csv!$AJ208,範囲CSV,24,FALSE)="","",VLOOKUP(csv!$AJ208,範囲CSV,24,FALSE)))</f>
        <v/>
      </c>
      <c r="AA208" s="139" t="str">
        <f>IF($A208="","",IF(VLOOKUP(csv!$AJ208,範囲CSV,25,FALSE)="","",VLOOKUP(csv!$AJ208,範囲CSV,25,FALSE)))</f>
        <v/>
      </c>
      <c r="AB208" s="139" t="str">
        <f>IF($A208="","",IF(VLOOKUP(csv!$AJ208,範囲CSV,26,FALSE)="","",VLOOKUP(csv!$AJ208,範囲CSV,26,FALSE)))</f>
        <v/>
      </c>
      <c r="AC208" s="139" t="str">
        <f>IF($A208="","",IF(VLOOKUP(csv!$AJ208,範囲CSV,27,FALSE)="","",VLOOKUP(csv!$AJ208,範囲CSV,27,FALSE)))</f>
        <v/>
      </c>
      <c r="AD208" s="139" t="str">
        <f>IF($A208="","",IF(VLOOKUP(csv!$AJ208,範囲CSV,28,FALSE)="","",VLOOKUP(csv!$AJ208,範囲CSV,28,FALSE)))</f>
        <v/>
      </c>
      <c r="AE208" s="139" t="str">
        <f>IF($A208="","",IF(VLOOKUP(csv!$AJ208,範囲CSV,29,FALSE)="","",VLOOKUP(csv!$AJ208,範囲CSV,29,FALSE)))</f>
        <v/>
      </c>
      <c r="AF208" s="139" t="str">
        <f>IF($A208="","",IF(VLOOKUP(csv!$AJ208,範囲CSV,30,FALSE)="","",VLOOKUP(csv!$AJ208,範囲CSV,30,FALSE)))</f>
        <v/>
      </c>
      <c r="AG208" s="139" t="str">
        <f>IF($A208="","",IF(VLOOKUP(csv!$AJ208,範囲CSV,31,FALSE)="","",VLOOKUP(csv!$AJ208,範囲CSV,31,FALSE)))</f>
        <v/>
      </c>
      <c r="AH208" s="139" t="str">
        <f>IF($A208="","",IF(VLOOKUP(csv!$AJ208,範囲CSV,32,FALSE)="","",VLOOKUP(csv!$AJ208,範囲CSV,32,FALSE)))</f>
        <v/>
      </c>
      <c r="AI208" s="139" t="str">
        <f>IF($A208="","",IF(VLOOKUP(csv!$AJ208,範囲CSV,33,FALSE)="","",VLOOKUP(csv!$AJ208,範囲CSV,33,FALSE)))</f>
        <v/>
      </c>
      <c r="AJ208" s="139" t="str">
        <f>IF($A208="","",IF(VLOOKUP(csv!$AJ208,範囲CSV,34,FALSE)="","",VLOOKUP(csv!$AJ208,範囲CSV,34,FALSE)))</f>
        <v/>
      </c>
      <c r="AK208" s="139"/>
    </row>
    <row r="209" spans="1:37">
      <c r="A209" s="216" t="str">
        <f>IF(csv!AJ209&lt;=csv!A$401,csv!AO209,"")</f>
        <v/>
      </c>
      <c r="B209" s="216" t="str">
        <f>IF($A209="","",IF(VLOOKUP(csv!A$402,範囲CSV,2,FALSE)="","",VLOOKUP(csv!A$402,範囲CSV,2,FALSE)))</f>
        <v/>
      </c>
      <c r="C209" s="139" t="str">
        <f>IF($A209="","",IF(VLOOKUP(csv!$AJ209,範囲CSV,3,FALSE)="","",VLOOKUP(csv!$AJ209,範囲CSV,3,FALSE)))</f>
        <v/>
      </c>
      <c r="D209" s="139" t="str">
        <f>IF($A209="","",IF(VLOOKUP(csv!$AJ209,範囲CSV,4,FALSE)="","",VLOOKUP(csv!$AJ209,範囲CSV,4,FALSE)))</f>
        <v/>
      </c>
      <c r="E209" s="139" t="str">
        <f>IF($A209="","",IF(VLOOKUP(csv!$AJ209,範囲CSV,5,FALSE)="","",IF(VLOOKUP(csv!$AJ209,範囲CSV,5,FALSE)&gt;10000,"",VLOOKUP(csv!$AJ209,範囲CSV,5,FALSE))))</f>
        <v/>
      </c>
      <c r="F209" s="139" t="str">
        <f>IF($A209="","",IF(VLOOKUP(csv!$AJ209,範囲CSV,6,FALSE)="","",VLOOKUP(csv!$AJ209,範囲CSV,6,FALSE)))</f>
        <v/>
      </c>
      <c r="G209" s="139" t="str">
        <f>IF(A209="","",IF(VLOOKUP(csv!$AJ209,範囲CSV,7,FALSE)="","",VLOOKUP(csv!$AJ209,範囲CSV,7,FALSE)))</f>
        <v/>
      </c>
      <c r="H209" s="139" t="str">
        <f>IF($A209="","",IF(VLOOKUP(csv!$AJ209,範囲CSV,8,FALSE)="","",VLOOKUP(csv!$AJ209,範囲CSV,8,FALSE)))</f>
        <v/>
      </c>
      <c r="I209" s="216"/>
      <c r="J209" s="216"/>
      <c r="K209" s="139" t="str">
        <f>IF(A209="","",IF(VLOOKUP(csv!$AJ209,範囲CSV,9,FALSE)="","",VLOOKUP(csv!$AJ209,範囲CSV,9,FALSE)))</f>
        <v/>
      </c>
      <c r="L209" s="139" t="str">
        <f>IF($A209="","",IF(VLOOKUP(csv!$AJ209,範囲CSV,10,FALSE)="","",VLOOKUP(csv!$AJ209,範囲CSV,10,FALSE)))</f>
        <v/>
      </c>
      <c r="M209" s="216" t="str">
        <f t="shared" si="6"/>
        <v/>
      </c>
      <c r="N209" s="216" t="str">
        <f t="shared" si="7"/>
        <v/>
      </c>
      <c r="O209" s="139" t="str">
        <f>IF($A209="","",IF(VLOOKUP(csv!$AJ209,範囲CSV,13,FALSE)="","",VLOOKUP(csv!$AJ209,範囲CSV,13,FALSE)))</f>
        <v/>
      </c>
      <c r="P209" s="139" t="str">
        <f>IF($A209="","",IF(VLOOKUP(csv!$AJ209,範囲CSV,14,FALSE)="","",VLOOKUP(csv!$AJ209,範囲CSV,14,FALSE)))</f>
        <v/>
      </c>
      <c r="Q209" s="139" t="str">
        <f>IF($A209="","",IF(VLOOKUP(csv!$AJ209,範囲CSV,15,FALSE)="","",VLOOKUP(csv!$AJ209,範囲CSV,15,FALSE)))</f>
        <v/>
      </c>
      <c r="R209" s="139" t="str">
        <f>IF($A209="","",IF(VLOOKUP(csv!$AJ209,範囲CSV,16,FALSE)="","",VLOOKUP(csv!$AJ209,範囲CSV,16,FALSE)))</f>
        <v/>
      </c>
      <c r="S209" s="139" t="str">
        <f>IF($A209="","",IF(VLOOKUP(csv!$AJ209,範囲CSV,17,FALSE)="","",VLOOKUP(csv!$AJ209,範囲CSV,17,FALSE)))</f>
        <v/>
      </c>
      <c r="T209" s="139" t="str">
        <f>IF($A209="","",IF(VLOOKUP(csv!$AJ209,範囲CSV,18,FALSE)="","",VLOOKUP(csv!$AJ209,範囲CSV,18,FALSE)))</f>
        <v/>
      </c>
      <c r="U209" s="139" t="str">
        <f>IF($A209="","",IF(VLOOKUP(csv!$AJ209,範囲CSV,19,FALSE)="","",VLOOKUP(csv!$AJ209,範囲CSV,19,FALSE)))</f>
        <v/>
      </c>
      <c r="V209" s="139" t="str">
        <f>IF($A209="","",IF(VLOOKUP(csv!$AJ209,範囲CSV,20,FALSE)="","",VLOOKUP(csv!$AJ209,範囲CSV,20,FALSE)))</f>
        <v/>
      </c>
      <c r="W209" s="139" t="str">
        <f>IF($A209="","",IF(VLOOKUP(csv!$AJ209,範囲CSV,21,FALSE)="","",VLOOKUP(csv!$AJ209,範囲CSV,21,FALSE)))</f>
        <v/>
      </c>
      <c r="X209" s="139" t="str">
        <f>IF($A209="","",IF(VLOOKUP(csv!$AJ209,範囲CSV,22,FALSE)="","",VLOOKUP(csv!$AJ209,範囲CSV,22,FALSE)))</f>
        <v/>
      </c>
      <c r="Y209" s="139" t="str">
        <f>IF($A209="","",IF(VLOOKUP(csv!$AJ209,範囲CSV,23,FALSE)="","",VLOOKUP(csv!$AJ209,範囲CSV,23,FALSE)))</f>
        <v/>
      </c>
      <c r="Z209" s="139" t="str">
        <f>IF($A209="","",IF(VLOOKUP(csv!$AJ209,範囲CSV,24,FALSE)="","",VLOOKUP(csv!$AJ209,範囲CSV,24,FALSE)))</f>
        <v/>
      </c>
      <c r="AA209" s="139" t="str">
        <f>IF($A209="","",IF(VLOOKUP(csv!$AJ209,範囲CSV,25,FALSE)="","",VLOOKUP(csv!$AJ209,範囲CSV,25,FALSE)))</f>
        <v/>
      </c>
      <c r="AB209" s="139" t="str">
        <f>IF($A209="","",IF(VLOOKUP(csv!$AJ209,範囲CSV,26,FALSE)="","",VLOOKUP(csv!$AJ209,範囲CSV,26,FALSE)))</f>
        <v/>
      </c>
      <c r="AC209" s="139" t="str">
        <f>IF($A209="","",IF(VLOOKUP(csv!$AJ209,範囲CSV,27,FALSE)="","",VLOOKUP(csv!$AJ209,範囲CSV,27,FALSE)))</f>
        <v/>
      </c>
      <c r="AD209" s="139" t="str">
        <f>IF($A209="","",IF(VLOOKUP(csv!$AJ209,範囲CSV,28,FALSE)="","",VLOOKUP(csv!$AJ209,範囲CSV,28,FALSE)))</f>
        <v/>
      </c>
      <c r="AE209" s="139" t="str">
        <f>IF($A209="","",IF(VLOOKUP(csv!$AJ209,範囲CSV,29,FALSE)="","",VLOOKUP(csv!$AJ209,範囲CSV,29,FALSE)))</f>
        <v/>
      </c>
      <c r="AF209" s="139" t="str">
        <f>IF($A209="","",IF(VLOOKUP(csv!$AJ209,範囲CSV,30,FALSE)="","",VLOOKUP(csv!$AJ209,範囲CSV,30,FALSE)))</f>
        <v/>
      </c>
      <c r="AG209" s="139" t="str">
        <f>IF($A209="","",IF(VLOOKUP(csv!$AJ209,範囲CSV,31,FALSE)="","",VLOOKUP(csv!$AJ209,範囲CSV,31,FALSE)))</f>
        <v/>
      </c>
      <c r="AH209" s="139" t="str">
        <f>IF($A209="","",IF(VLOOKUP(csv!$AJ209,範囲CSV,32,FALSE)="","",VLOOKUP(csv!$AJ209,範囲CSV,32,FALSE)))</f>
        <v/>
      </c>
      <c r="AI209" s="139" t="str">
        <f>IF($A209="","",IF(VLOOKUP(csv!$AJ209,範囲CSV,33,FALSE)="","",VLOOKUP(csv!$AJ209,範囲CSV,33,FALSE)))</f>
        <v/>
      </c>
      <c r="AJ209" s="139" t="str">
        <f>IF($A209="","",IF(VLOOKUP(csv!$AJ209,範囲CSV,34,FALSE)="","",VLOOKUP(csv!$AJ209,範囲CSV,34,FALSE)))</f>
        <v/>
      </c>
      <c r="AK209" s="139"/>
    </row>
    <row r="210" spans="1:37">
      <c r="A210" s="216" t="str">
        <f>IF(csv!AJ210&lt;=csv!A$401,csv!AO210,"")</f>
        <v/>
      </c>
      <c r="B210" s="216" t="str">
        <f>IF($A210="","",IF(VLOOKUP(csv!A$402,範囲CSV,2,FALSE)="","",VLOOKUP(csv!A$402,範囲CSV,2,FALSE)))</f>
        <v/>
      </c>
      <c r="C210" s="139" t="str">
        <f>IF($A210="","",IF(VLOOKUP(csv!$AJ210,範囲CSV,3,FALSE)="","",VLOOKUP(csv!$AJ210,範囲CSV,3,FALSE)))</f>
        <v/>
      </c>
      <c r="D210" s="139" t="str">
        <f>IF($A210="","",IF(VLOOKUP(csv!$AJ210,範囲CSV,4,FALSE)="","",VLOOKUP(csv!$AJ210,範囲CSV,4,FALSE)))</f>
        <v/>
      </c>
      <c r="E210" s="139" t="str">
        <f>IF($A210="","",IF(VLOOKUP(csv!$AJ210,範囲CSV,5,FALSE)="","",IF(VLOOKUP(csv!$AJ210,範囲CSV,5,FALSE)&gt;10000,"",VLOOKUP(csv!$AJ210,範囲CSV,5,FALSE))))</f>
        <v/>
      </c>
      <c r="F210" s="139" t="str">
        <f>IF($A210="","",IF(VLOOKUP(csv!$AJ210,範囲CSV,6,FALSE)="","",VLOOKUP(csv!$AJ210,範囲CSV,6,FALSE)))</f>
        <v/>
      </c>
      <c r="G210" s="139" t="str">
        <f>IF(A210="","",IF(VLOOKUP(csv!$AJ210,範囲CSV,7,FALSE)="","",VLOOKUP(csv!$AJ210,範囲CSV,7,FALSE)))</f>
        <v/>
      </c>
      <c r="H210" s="139" t="str">
        <f>IF($A210="","",IF(VLOOKUP(csv!$AJ210,範囲CSV,8,FALSE)="","",VLOOKUP(csv!$AJ210,範囲CSV,8,FALSE)))</f>
        <v/>
      </c>
      <c r="I210" s="216"/>
      <c r="J210" s="216"/>
      <c r="K210" s="139" t="str">
        <f>IF(A210="","",IF(VLOOKUP(csv!$AJ210,範囲CSV,9,FALSE)="","",VLOOKUP(csv!$AJ210,範囲CSV,9,FALSE)))</f>
        <v/>
      </c>
      <c r="L210" s="139" t="str">
        <f>IF($A210="","",IF(VLOOKUP(csv!$AJ210,範囲CSV,10,FALSE)="","",VLOOKUP(csv!$AJ210,範囲CSV,10,FALSE)))</f>
        <v/>
      </c>
      <c r="M210" s="216" t="str">
        <f t="shared" si="6"/>
        <v/>
      </c>
      <c r="N210" s="216" t="str">
        <f t="shared" si="7"/>
        <v/>
      </c>
      <c r="O210" s="139" t="str">
        <f>IF($A210="","",IF(VLOOKUP(csv!$AJ210,範囲CSV,13,FALSE)="","",VLOOKUP(csv!$AJ210,範囲CSV,13,FALSE)))</f>
        <v/>
      </c>
      <c r="P210" s="139" t="str">
        <f>IF($A210="","",IF(VLOOKUP(csv!$AJ210,範囲CSV,14,FALSE)="","",VLOOKUP(csv!$AJ210,範囲CSV,14,FALSE)))</f>
        <v/>
      </c>
      <c r="Q210" s="139" t="str">
        <f>IF($A210="","",IF(VLOOKUP(csv!$AJ210,範囲CSV,15,FALSE)="","",VLOOKUP(csv!$AJ210,範囲CSV,15,FALSE)))</f>
        <v/>
      </c>
      <c r="R210" s="139" t="str">
        <f>IF($A210="","",IF(VLOOKUP(csv!$AJ210,範囲CSV,16,FALSE)="","",VLOOKUP(csv!$AJ210,範囲CSV,16,FALSE)))</f>
        <v/>
      </c>
      <c r="S210" s="139" t="str">
        <f>IF($A210="","",IF(VLOOKUP(csv!$AJ210,範囲CSV,17,FALSE)="","",VLOOKUP(csv!$AJ210,範囲CSV,17,FALSE)))</f>
        <v/>
      </c>
      <c r="T210" s="139" t="str">
        <f>IF($A210="","",IF(VLOOKUP(csv!$AJ210,範囲CSV,18,FALSE)="","",VLOOKUP(csv!$AJ210,範囲CSV,18,FALSE)))</f>
        <v/>
      </c>
      <c r="U210" s="139" t="str">
        <f>IF($A210="","",IF(VLOOKUP(csv!$AJ210,範囲CSV,19,FALSE)="","",VLOOKUP(csv!$AJ210,範囲CSV,19,FALSE)))</f>
        <v/>
      </c>
      <c r="V210" s="139" t="str">
        <f>IF($A210="","",IF(VLOOKUP(csv!$AJ210,範囲CSV,20,FALSE)="","",VLOOKUP(csv!$AJ210,範囲CSV,20,FALSE)))</f>
        <v/>
      </c>
      <c r="W210" s="139" t="str">
        <f>IF($A210="","",IF(VLOOKUP(csv!$AJ210,範囲CSV,21,FALSE)="","",VLOOKUP(csv!$AJ210,範囲CSV,21,FALSE)))</f>
        <v/>
      </c>
      <c r="X210" s="139" t="str">
        <f>IF($A210="","",IF(VLOOKUP(csv!$AJ210,範囲CSV,22,FALSE)="","",VLOOKUP(csv!$AJ210,範囲CSV,22,FALSE)))</f>
        <v/>
      </c>
      <c r="Y210" s="139" t="str">
        <f>IF($A210="","",IF(VLOOKUP(csv!$AJ210,範囲CSV,23,FALSE)="","",VLOOKUP(csv!$AJ210,範囲CSV,23,FALSE)))</f>
        <v/>
      </c>
      <c r="Z210" s="139" t="str">
        <f>IF($A210="","",IF(VLOOKUP(csv!$AJ210,範囲CSV,24,FALSE)="","",VLOOKUP(csv!$AJ210,範囲CSV,24,FALSE)))</f>
        <v/>
      </c>
      <c r="AA210" s="139" t="str">
        <f>IF($A210="","",IF(VLOOKUP(csv!$AJ210,範囲CSV,25,FALSE)="","",VLOOKUP(csv!$AJ210,範囲CSV,25,FALSE)))</f>
        <v/>
      </c>
      <c r="AB210" s="139" t="str">
        <f>IF($A210="","",IF(VLOOKUP(csv!$AJ210,範囲CSV,26,FALSE)="","",VLOOKUP(csv!$AJ210,範囲CSV,26,FALSE)))</f>
        <v/>
      </c>
      <c r="AC210" s="139" t="str">
        <f>IF($A210="","",IF(VLOOKUP(csv!$AJ210,範囲CSV,27,FALSE)="","",VLOOKUP(csv!$AJ210,範囲CSV,27,FALSE)))</f>
        <v/>
      </c>
      <c r="AD210" s="139" t="str">
        <f>IF($A210="","",IF(VLOOKUP(csv!$AJ210,範囲CSV,28,FALSE)="","",VLOOKUP(csv!$AJ210,範囲CSV,28,FALSE)))</f>
        <v/>
      </c>
      <c r="AE210" s="139" t="str">
        <f>IF($A210="","",IF(VLOOKUP(csv!$AJ210,範囲CSV,29,FALSE)="","",VLOOKUP(csv!$AJ210,範囲CSV,29,FALSE)))</f>
        <v/>
      </c>
      <c r="AF210" s="139" t="str">
        <f>IF($A210="","",IF(VLOOKUP(csv!$AJ210,範囲CSV,30,FALSE)="","",VLOOKUP(csv!$AJ210,範囲CSV,30,FALSE)))</f>
        <v/>
      </c>
      <c r="AG210" s="139" t="str">
        <f>IF($A210="","",IF(VLOOKUP(csv!$AJ210,範囲CSV,31,FALSE)="","",VLOOKUP(csv!$AJ210,範囲CSV,31,FALSE)))</f>
        <v/>
      </c>
      <c r="AH210" s="139" t="str">
        <f>IF($A210="","",IF(VLOOKUP(csv!$AJ210,範囲CSV,32,FALSE)="","",VLOOKUP(csv!$AJ210,範囲CSV,32,FALSE)))</f>
        <v/>
      </c>
      <c r="AI210" s="139" t="str">
        <f>IF($A210="","",IF(VLOOKUP(csv!$AJ210,範囲CSV,33,FALSE)="","",VLOOKUP(csv!$AJ210,範囲CSV,33,FALSE)))</f>
        <v/>
      </c>
      <c r="AJ210" s="139" t="str">
        <f>IF($A210="","",IF(VLOOKUP(csv!$AJ210,範囲CSV,34,FALSE)="","",VLOOKUP(csv!$AJ210,範囲CSV,34,FALSE)))</f>
        <v/>
      </c>
      <c r="AK210" s="139"/>
    </row>
    <row r="211" spans="1:37">
      <c r="A211" s="216" t="str">
        <f>IF(csv!AJ211&lt;=csv!A$401,csv!AO211,"")</f>
        <v/>
      </c>
      <c r="B211" s="216" t="str">
        <f>IF($A211="","",IF(VLOOKUP(csv!A$402,範囲CSV,2,FALSE)="","",VLOOKUP(csv!A$402,範囲CSV,2,FALSE)))</f>
        <v/>
      </c>
      <c r="C211" s="139" t="str">
        <f>IF($A211="","",IF(VLOOKUP(csv!$AJ211,範囲CSV,3,FALSE)="","",VLOOKUP(csv!$AJ211,範囲CSV,3,FALSE)))</f>
        <v/>
      </c>
      <c r="D211" s="139" t="str">
        <f>IF($A211="","",IF(VLOOKUP(csv!$AJ211,範囲CSV,4,FALSE)="","",VLOOKUP(csv!$AJ211,範囲CSV,4,FALSE)))</f>
        <v/>
      </c>
      <c r="E211" s="139" t="str">
        <f>IF($A211="","",IF(VLOOKUP(csv!$AJ211,範囲CSV,5,FALSE)="","",IF(VLOOKUP(csv!$AJ211,範囲CSV,5,FALSE)&gt;10000,"",VLOOKUP(csv!$AJ211,範囲CSV,5,FALSE))))</f>
        <v/>
      </c>
      <c r="F211" s="139" t="str">
        <f>IF($A211="","",IF(VLOOKUP(csv!$AJ211,範囲CSV,6,FALSE)="","",VLOOKUP(csv!$AJ211,範囲CSV,6,FALSE)))</f>
        <v/>
      </c>
      <c r="G211" s="139" t="str">
        <f>IF(A211="","",IF(VLOOKUP(csv!$AJ211,範囲CSV,7,FALSE)="","",VLOOKUP(csv!$AJ211,範囲CSV,7,FALSE)))</f>
        <v/>
      </c>
      <c r="H211" s="139" t="str">
        <f>IF($A211="","",IF(VLOOKUP(csv!$AJ211,範囲CSV,8,FALSE)="","",VLOOKUP(csv!$AJ211,範囲CSV,8,FALSE)))</f>
        <v/>
      </c>
      <c r="I211" s="216"/>
      <c r="J211" s="216"/>
      <c r="K211" s="139" t="str">
        <f>IF(A211="","",IF(VLOOKUP(csv!$AJ211,範囲CSV,9,FALSE)="","",VLOOKUP(csv!$AJ211,範囲CSV,9,FALSE)))</f>
        <v/>
      </c>
      <c r="L211" s="139" t="str">
        <f>IF($A211="","",IF(VLOOKUP(csv!$AJ211,範囲CSV,10,FALSE)="","",VLOOKUP(csv!$AJ211,範囲CSV,10,FALSE)))</f>
        <v/>
      </c>
      <c r="M211" s="216" t="str">
        <f t="shared" si="6"/>
        <v/>
      </c>
      <c r="N211" s="216" t="str">
        <f t="shared" si="7"/>
        <v/>
      </c>
      <c r="O211" s="139" t="str">
        <f>IF($A211="","",IF(VLOOKUP(csv!$AJ211,範囲CSV,13,FALSE)="","",VLOOKUP(csv!$AJ211,範囲CSV,13,FALSE)))</f>
        <v/>
      </c>
      <c r="P211" s="139" t="str">
        <f>IF($A211="","",IF(VLOOKUP(csv!$AJ211,範囲CSV,14,FALSE)="","",VLOOKUP(csv!$AJ211,範囲CSV,14,FALSE)))</f>
        <v/>
      </c>
      <c r="Q211" s="139" t="str">
        <f>IF($A211="","",IF(VLOOKUP(csv!$AJ211,範囲CSV,15,FALSE)="","",VLOOKUP(csv!$AJ211,範囲CSV,15,FALSE)))</f>
        <v/>
      </c>
      <c r="R211" s="139" t="str">
        <f>IF($A211="","",IF(VLOOKUP(csv!$AJ211,範囲CSV,16,FALSE)="","",VLOOKUP(csv!$AJ211,範囲CSV,16,FALSE)))</f>
        <v/>
      </c>
      <c r="S211" s="139" t="str">
        <f>IF($A211="","",IF(VLOOKUP(csv!$AJ211,範囲CSV,17,FALSE)="","",VLOOKUP(csv!$AJ211,範囲CSV,17,FALSE)))</f>
        <v/>
      </c>
      <c r="T211" s="139" t="str">
        <f>IF($A211="","",IF(VLOOKUP(csv!$AJ211,範囲CSV,18,FALSE)="","",VLOOKUP(csv!$AJ211,範囲CSV,18,FALSE)))</f>
        <v/>
      </c>
      <c r="U211" s="139" t="str">
        <f>IF($A211="","",IF(VLOOKUP(csv!$AJ211,範囲CSV,19,FALSE)="","",VLOOKUP(csv!$AJ211,範囲CSV,19,FALSE)))</f>
        <v/>
      </c>
      <c r="V211" s="139" t="str">
        <f>IF($A211="","",IF(VLOOKUP(csv!$AJ211,範囲CSV,20,FALSE)="","",VLOOKUP(csv!$AJ211,範囲CSV,20,FALSE)))</f>
        <v/>
      </c>
      <c r="W211" s="139" t="str">
        <f>IF($A211="","",IF(VLOOKUP(csv!$AJ211,範囲CSV,21,FALSE)="","",VLOOKUP(csv!$AJ211,範囲CSV,21,FALSE)))</f>
        <v/>
      </c>
      <c r="X211" s="139" t="str">
        <f>IF($A211="","",IF(VLOOKUP(csv!$AJ211,範囲CSV,22,FALSE)="","",VLOOKUP(csv!$AJ211,範囲CSV,22,FALSE)))</f>
        <v/>
      </c>
      <c r="Y211" s="139" t="str">
        <f>IF($A211="","",IF(VLOOKUP(csv!$AJ211,範囲CSV,23,FALSE)="","",VLOOKUP(csv!$AJ211,範囲CSV,23,FALSE)))</f>
        <v/>
      </c>
      <c r="Z211" s="139" t="str">
        <f>IF($A211="","",IF(VLOOKUP(csv!$AJ211,範囲CSV,24,FALSE)="","",VLOOKUP(csv!$AJ211,範囲CSV,24,FALSE)))</f>
        <v/>
      </c>
      <c r="AA211" s="139" t="str">
        <f>IF($A211="","",IF(VLOOKUP(csv!$AJ211,範囲CSV,25,FALSE)="","",VLOOKUP(csv!$AJ211,範囲CSV,25,FALSE)))</f>
        <v/>
      </c>
      <c r="AB211" s="139" t="str">
        <f>IF($A211="","",IF(VLOOKUP(csv!$AJ211,範囲CSV,26,FALSE)="","",VLOOKUP(csv!$AJ211,範囲CSV,26,FALSE)))</f>
        <v/>
      </c>
      <c r="AC211" s="139" t="str">
        <f>IF($A211="","",IF(VLOOKUP(csv!$AJ211,範囲CSV,27,FALSE)="","",VLOOKUP(csv!$AJ211,範囲CSV,27,FALSE)))</f>
        <v/>
      </c>
      <c r="AD211" s="139" t="str">
        <f>IF($A211="","",IF(VLOOKUP(csv!$AJ211,範囲CSV,28,FALSE)="","",VLOOKUP(csv!$AJ211,範囲CSV,28,FALSE)))</f>
        <v/>
      </c>
      <c r="AE211" s="139" t="str">
        <f>IF($A211="","",IF(VLOOKUP(csv!$AJ211,範囲CSV,29,FALSE)="","",VLOOKUP(csv!$AJ211,範囲CSV,29,FALSE)))</f>
        <v/>
      </c>
      <c r="AF211" s="139" t="str">
        <f>IF($A211="","",IF(VLOOKUP(csv!$AJ211,範囲CSV,30,FALSE)="","",VLOOKUP(csv!$AJ211,範囲CSV,30,FALSE)))</f>
        <v/>
      </c>
      <c r="AG211" s="139" t="str">
        <f>IF($A211="","",IF(VLOOKUP(csv!$AJ211,範囲CSV,31,FALSE)="","",VLOOKUP(csv!$AJ211,範囲CSV,31,FALSE)))</f>
        <v/>
      </c>
      <c r="AH211" s="139" t="str">
        <f>IF($A211="","",IF(VLOOKUP(csv!$AJ211,範囲CSV,32,FALSE)="","",VLOOKUP(csv!$AJ211,範囲CSV,32,FALSE)))</f>
        <v/>
      </c>
      <c r="AI211" s="139" t="str">
        <f>IF($A211="","",IF(VLOOKUP(csv!$AJ211,範囲CSV,33,FALSE)="","",VLOOKUP(csv!$AJ211,範囲CSV,33,FALSE)))</f>
        <v/>
      </c>
      <c r="AJ211" s="139" t="str">
        <f>IF($A211="","",IF(VLOOKUP(csv!$AJ211,範囲CSV,34,FALSE)="","",VLOOKUP(csv!$AJ211,範囲CSV,34,FALSE)))</f>
        <v/>
      </c>
      <c r="AK211" s="139"/>
    </row>
    <row r="212" spans="1:37">
      <c r="A212" s="216" t="str">
        <f>IF(csv!AJ212&lt;=csv!A$401,csv!AO212,"")</f>
        <v/>
      </c>
      <c r="B212" s="216" t="str">
        <f>IF($A212="","",IF(VLOOKUP(csv!A$402,範囲CSV,2,FALSE)="","",VLOOKUP(csv!A$402,範囲CSV,2,FALSE)))</f>
        <v/>
      </c>
      <c r="C212" s="139" t="str">
        <f>IF($A212="","",IF(VLOOKUP(csv!$AJ212,範囲CSV,3,FALSE)="","",VLOOKUP(csv!$AJ212,範囲CSV,3,FALSE)))</f>
        <v/>
      </c>
      <c r="D212" s="139" t="str">
        <f>IF($A212="","",IF(VLOOKUP(csv!$AJ212,範囲CSV,4,FALSE)="","",VLOOKUP(csv!$AJ212,範囲CSV,4,FALSE)))</f>
        <v/>
      </c>
      <c r="E212" s="139" t="str">
        <f>IF($A212="","",IF(VLOOKUP(csv!$AJ212,範囲CSV,5,FALSE)="","",IF(VLOOKUP(csv!$AJ212,範囲CSV,5,FALSE)&gt;10000,"",VLOOKUP(csv!$AJ212,範囲CSV,5,FALSE))))</f>
        <v/>
      </c>
      <c r="F212" s="139" t="str">
        <f>IF($A212="","",IF(VLOOKUP(csv!$AJ212,範囲CSV,6,FALSE)="","",VLOOKUP(csv!$AJ212,範囲CSV,6,FALSE)))</f>
        <v/>
      </c>
      <c r="G212" s="139" t="str">
        <f>IF(A212="","",IF(VLOOKUP(csv!$AJ212,範囲CSV,7,FALSE)="","",VLOOKUP(csv!$AJ212,範囲CSV,7,FALSE)))</f>
        <v/>
      </c>
      <c r="H212" s="139" t="str">
        <f>IF($A212="","",IF(VLOOKUP(csv!$AJ212,範囲CSV,8,FALSE)="","",VLOOKUP(csv!$AJ212,範囲CSV,8,FALSE)))</f>
        <v/>
      </c>
      <c r="I212" s="216"/>
      <c r="J212" s="216"/>
      <c r="K212" s="139" t="str">
        <f>IF(A212="","",IF(VLOOKUP(csv!$AJ212,範囲CSV,9,FALSE)="","",VLOOKUP(csv!$AJ212,範囲CSV,9,FALSE)))</f>
        <v/>
      </c>
      <c r="L212" s="139" t="str">
        <f>IF($A212="","",IF(VLOOKUP(csv!$AJ212,範囲CSV,10,FALSE)="","",VLOOKUP(csv!$AJ212,範囲CSV,10,FALSE)))</f>
        <v/>
      </c>
      <c r="M212" s="216" t="str">
        <f t="shared" si="6"/>
        <v/>
      </c>
      <c r="N212" s="216" t="str">
        <f t="shared" si="7"/>
        <v/>
      </c>
      <c r="O212" s="139" t="str">
        <f>IF($A212="","",IF(VLOOKUP(csv!$AJ212,範囲CSV,13,FALSE)="","",VLOOKUP(csv!$AJ212,範囲CSV,13,FALSE)))</f>
        <v/>
      </c>
      <c r="P212" s="139" t="str">
        <f>IF($A212="","",IF(VLOOKUP(csv!$AJ212,範囲CSV,14,FALSE)="","",VLOOKUP(csv!$AJ212,範囲CSV,14,FALSE)))</f>
        <v/>
      </c>
      <c r="Q212" s="139" t="str">
        <f>IF($A212="","",IF(VLOOKUP(csv!$AJ212,範囲CSV,15,FALSE)="","",VLOOKUP(csv!$AJ212,範囲CSV,15,FALSE)))</f>
        <v/>
      </c>
      <c r="R212" s="139" t="str">
        <f>IF($A212="","",IF(VLOOKUP(csv!$AJ212,範囲CSV,16,FALSE)="","",VLOOKUP(csv!$AJ212,範囲CSV,16,FALSE)))</f>
        <v/>
      </c>
      <c r="S212" s="139" t="str">
        <f>IF($A212="","",IF(VLOOKUP(csv!$AJ212,範囲CSV,17,FALSE)="","",VLOOKUP(csv!$AJ212,範囲CSV,17,FALSE)))</f>
        <v/>
      </c>
      <c r="T212" s="139" t="str">
        <f>IF($A212="","",IF(VLOOKUP(csv!$AJ212,範囲CSV,18,FALSE)="","",VLOOKUP(csv!$AJ212,範囲CSV,18,FALSE)))</f>
        <v/>
      </c>
      <c r="U212" s="139" t="str">
        <f>IF($A212="","",IF(VLOOKUP(csv!$AJ212,範囲CSV,19,FALSE)="","",VLOOKUP(csv!$AJ212,範囲CSV,19,FALSE)))</f>
        <v/>
      </c>
      <c r="V212" s="139" t="str">
        <f>IF($A212="","",IF(VLOOKUP(csv!$AJ212,範囲CSV,20,FALSE)="","",VLOOKUP(csv!$AJ212,範囲CSV,20,FALSE)))</f>
        <v/>
      </c>
      <c r="W212" s="139" t="str">
        <f>IF($A212="","",IF(VLOOKUP(csv!$AJ212,範囲CSV,21,FALSE)="","",VLOOKUP(csv!$AJ212,範囲CSV,21,FALSE)))</f>
        <v/>
      </c>
      <c r="X212" s="139" t="str">
        <f>IF($A212="","",IF(VLOOKUP(csv!$AJ212,範囲CSV,22,FALSE)="","",VLOOKUP(csv!$AJ212,範囲CSV,22,FALSE)))</f>
        <v/>
      </c>
      <c r="Y212" s="139" t="str">
        <f>IF($A212="","",IF(VLOOKUP(csv!$AJ212,範囲CSV,23,FALSE)="","",VLOOKUP(csv!$AJ212,範囲CSV,23,FALSE)))</f>
        <v/>
      </c>
      <c r="Z212" s="139" t="str">
        <f>IF($A212="","",IF(VLOOKUP(csv!$AJ212,範囲CSV,24,FALSE)="","",VLOOKUP(csv!$AJ212,範囲CSV,24,FALSE)))</f>
        <v/>
      </c>
      <c r="AA212" s="139" t="str">
        <f>IF($A212="","",IF(VLOOKUP(csv!$AJ212,範囲CSV,25,FALSE)="","",VLOOKUP(csv!$AJ212,範囲CSV,25,FALSE)))</f>
        <v/>
      </c>
      <c r="AB212" s="139" t="str">
        <f>IF($A212="","",IF(VLOOKUP(csv!$AJ212,範囲CSV,26,FALSE)="","",VLOOKUP(csv!$AJ212,範囲CSV,26,FALSE)))</f>
        <v/>
      </c>
      <c r="AC212" s="139" t="str">
        <f>IF($A212="","",IF(VLOOKUP(csv!$AJ212,範囲CSV,27,FALSE)="","",VLOOKUP(csv!$AJ212,範囲CSV,27,FALSE)))</f>
        <v/>
      </c>
      <c r="AD212" s="139" t="str">
        <f>IF($A212="","",IF(VLOOKUP(csv!$AJ212,範囲CSV,28,FALSE)="","",VLOOKUP(csv!$AJ212,範囲CSV,28,FALSE)))</f>
        <v/>
      </c>
      <c r="AE212" s="139" t="str">
        <f>IF($A212="","",IF(VLOOKUP(csv!$AJ212,範囲CSV,29,FALSE)="","",VLOOKUP(csv!$AJ212,範囲CSV,29,FALSE)))</f>
        <v/>
      </c>
      <c r="AF212" s="139" t="str">
        <f>IF($A212="","",IF(VLOOKUP(csv!$AJ212,範囲CSV,30,FALSE)="","",VLOOKUP(csv!$AJ212,範囲CSV,30,FALSE)))</f>
        <v/>
      </c>
      <c r="AG212" s="139" t="str">
        <f>IF($A212="","",IF(VLOOKUP(csv!$AJ212,範囲CSV,31,FALSE)="","",VLOOKUP(csv!$AJ212,範囲CSV,31,FALSE)))</f>
        <v/>
      </c>
      <c r="AH212" s="139" t="str">
        <f>IF($A212="","",IF(VLOOKUP(csv!$AJ212,範囲CSV,32,FALSE)="","",VLOOKUP(csv!$AJ212,範囲CSV,32,FALSE)))</f>
        <v/>
      </c>
      <c r="AI212" s="139" t="str">
        <f>IF($A212="","",IF(VLOOKUP(csv!$AJ212,範囲CSV,33,FALSE)="","",VLOOKUP(csv!$AJ212,範囲CSV,33,FALSE)))</f>
        <v/>
      </c>
      <c r="AJ212" s="139" t="str">
        <f>IF($A212="","",IF(VLOOKUP(csv!$AJ212,範囲CSV,34,FALSE)="","",VLOOKUP(csv!$AJ212,範囲CSV,34,FALSE)))</f>
        <v/>
      </c>
      <c r="AK212" s="139"/>
    </row>
    <row r="213" spans="1:37">
      <c r="A213" s="216" t="str">
        <f>IF(csv!AJ213&lt;=csv!A$401,csv!AO213,"")</f>
        <v/>
      </c>
      <c r="B213" s="216" t="str">
        <f>IF($A213="","",IF(VLOOKUP(csv!A$402,範囲CSV,2,FALSE)="","",VLOOKUP(csv!A$402,範囲CSV,2,FALSE)))</f>
        <v/>
      </c>
      <c r="C213" s="139" t="str">
        <f>IF($A213="","",IF(VLOOKUP(csv!$AJ213,範囲CSV,3,FALSE)="","",VLOOKUP(csv!$AJ213,範囲CSV,3,FALSE)))</f>
        <v/>
      </c>
      <c r="D213" s="139" t="str">
        <f>IF($A213="","",IF(VLOOKUP(csv!$AJ213,範囲CSV,4,FALSE)="","",VLOOKUP(csv!$AJ213,範囲CSV,4,FALSE)))</f>
        <v/>
      </c>
      <c r="E213" s="139" t="str">
        <f>IF($A213="","",IF(VLOOKUP(csv!$AJ213,範囲CSV,5,FALSE)="","",IF(VLOOKUP(csv!$AJ213,範囲CSV,5,FALSE)&gt;10000,"",VLOOKUP(csv!$AJ213,範囲CSV,5,FALSE))))</f>
        <v/>
      </c>
      <c r="F213" s="139" t="str">
        <f>IF($A213="","",IF(VLOOKUP(csv!$AJ213,範囲CSV,6,FALSE)="","",VLOOKUP(csv!$AJ213,範囲CSV,6,FALSE)))</f>
        <v/>
      </c>
      <c r="G213" s="139" t="str">
        <f>IF(A213="","",IF(VLOOKUP(csv!$AJ213,範囲CSV,7,FALSE)="","",VLOOKUP(csv!$AJ213,範囲CSV,7,FALSE)))</f>
        <v/>
      </c>
      <c r="H213" s="139" t="str">
        <f>IF($A213="","",IF(VLOOKUP(csv!$AJ213,範囲CSV,8,FALSE)="","",VLOOKUP(csv!$AJ213,範囲CSV,8,FALSE)))</f>
        <v/>
      </c>
      <c r="I213" s="216"/>
      <c r="J213" s="216"/>
      <c r="K213" s="139" t="str">
        <f>IF(A213="","",IF(VLOOKUP(csv!$AJ213,範囲CSV,9,FALSE)="","",VLOOKUP(csv!$AJ213,範囲CSV,9,FALSE)))</f>
        <v/>
      </c>
      <c r="L213" s="139" t="str">
        <f>IF($A213="","",IF(VLOOKUP(csv!$AJ213,範囲CSV,10,FALSE)="","",VLOOKUP(csv!$AJ213,範囲CSV,10,FALSE)))</f>
        <v/>
      </c>
      <c r="M213" s="216" t="str">
        <f t="shared" si="6"/>
        <v/>
      </c>
      <c r="N213" s="216" t="str">
        <f t="shared" si="7"/>
        <v/>
      </c>
      <c r="O213" s="139" t="str">
        <f>IF($A213="","",IF(VLOOKUP(csv!$AJ213,範囲CSV,13,FALSE)="","",VLOOKUP(csv!$AJ213,範囲CSV,13,FALSE)))</f>
        <v/>
      </c>
      <c r="P213" s="139" t="str">
        <f>IF($A213="","",IF(VLOOKUP(csv!$AJ213,範囲CSV,14,FALSE)="","",VLOOKUP(csv!$AJ213,範囲CSV,14,FALSE)))</f>
        <v/>
      </c>
      <c r="Q213" s="139" t="str">
        <f>IF($A213="","",IF(VLOOKUP(csv!$AJ213,範囲CSV,15,FALSE)="","",VLOOKUP(csv!$AJ213,範囲CSV,15,FALSE)))</f>
        <v/>
      </c>
      <c r="R213" s="139" t="str">
        <f>IF($A213="","",IF(VLOOKUP(csv!$AJ213,範囲CSV,16,FALSE)="","",VLOOKUP(csv!$AJ213,範囲CSV,16,FALSE)))</f>
        <v/>
      </c>
      <c r="S213" s="139" t="str">
        <f>IF($A213="","",IF(VLOOKUP(csv!$AJ213,範囲CSV,17,FALSE)="","",VLOOKUP(csv!$AJ213,範囲CSV,17,FALSE)))</f>
        <v/>
      </c>
      <c r="T213" s="139" t="str">
        <f>IF($A213="","",IF(VLOOKUP(csv!$AJ213,範囲CSV,18,FALSE)="","",VLOOKUP(csv!$AJ213,範囲CSV,18,FALSE)))</f>
        <v/>
      </c>
      <c r="U213" s="139" t="str">
        <f>IF($A213="","",IF(VLOOKUP(csv!$AJ213,範囲CSV,19,FALSE)="","",VLOOKUP(csv!$AJ213,範囲CSV,19,FALSE)))</f>
        <v/>
      </c>
      <c r="V213" s="139" t="str">
        <f>IF($A213="","",IF(VLOOKUP(csv!$AJ213,範囲CSV,20,FALSE)="","",VLOOKUP(csv!$AJ213,範囲CSV,20,FALSE)))</f>
        <v/>
      </c>
      <c r="W213" s="139" t="str">
        <f>IF($A213="","",IF(VLOOKUP(csv!$AJ213,範囲CSV,21,FALSE)="","",VLOOKUP(csv!$AJ213,範囲CSV,21,FALSE)))</f>
        <v/>
      </c>
      <c r="X213" s="139" t="str">
        <f>IF($A213="","",IF(VLOOKUP(csv!$AJ213,範囲CSV,22,FALSE)="","",VLOOKUP(csv!$AJ213,範囲CSV,22,FALSE)))</f>
        <v/>
      </c>
      <c r="Y213" s="139" t="str">
        <f>IF($A213="","",IF(VLOOKUP(csv!$AJ213,範囲CSV,23,FALSE)="","",VLOOKUP(csv!$AJ213,範囲CSV,23,FALSE)))</f>
        <v/>
      </c>
      <c r="Z213" s="139" t="str">
        <f>IF($A213="","",IF(VLOOKUP(csv!$AJ213,範囲CSV,24,FALSE)="","",VLOOKUP(csv!$AJ213,範囲CSV,24,FALSE)))</f>
        <v/>
      </c>
      <c r="AA213" s="139" t="str">
        <f>IF($A213="","",IF(VLOOKUP(csv!$AJ213,範囲CSV,25,FALSE)="","",VLOOKUP(csv!$AJ213,範囲CSV,25,FALSE)))</f>
        <v/>
      </c>
      <c r="AB213" s="139" t="str">
        <f>IF($A213="","",IF(VLOOKUP(csv!$AJ213,範囲CSV,26,FALSE)="","",VLOOKUP(csv!$AJ213,範囲CSV,26,FALSE)))</f>
        <v/>
      </c>
      <c r="AC213" s="139" t="str">
        <f>IF($A213="","",IF(VLOOKUP(csv!$AJ213,範囲CSV,27,FALSE)="","",VLOOKUP(csv!$AJ213,範囲CSV,27,FALSE)))</f>
        <v/>
      </c>
      <c r="AD213" s="139" t="str">
        <f>IF($A213="","",IF(VLOOKUP(csv!$AJ213,範囲CSV,28,FALSE)="","",VLOOKUP(csv!$AJ213,範囲CSV,28,FALSE)))</f>
        <v/>
      </c>
      <c r="AE213" s="139" t="str">
        <f>IF($A213="","",IF(VLOOKUP(csv!$AJ213,範囲CSV,29,FALSE)="","",VLOOKUP(csv!$AJ213,範囲CSV,29,FALSE)))</f>
        <v/>
      </c>
      <c r="AF213" s="139" t="str">
        <f>IF($A213="","",IF(VLOOKUP(csv!$AJ213,範囲CSV,30,FALSE)="","",VLOOKUP(csv!$AJ213,範囲CSV,30,FALSE)))</f>
        <v/>
      </c>
      <c r="AG213" s="139" t="str">
        <f>IF($A213="","",IF(VLOOKUP(csv!$AJ213,範囲CSV,31,FALSE)="","",VLOOKUP(csv!$AJ213,範囲CSV,31,FALSE)))</f>
        <v/>
      </c>
      <c r="AH213" s="139" t="str">
        <f>IF($A213="","",IF(VLOOKUP(csv!$AJ213,範囲CSV,32,FALSE)="","",VLOOKUP(csv!$AJ213,範囲CSV,32,FALSE)))</f>
        <v/>
      </c>
      <c r="AI213" s="139" t="str">
        <f>IF($A213="","",IF(VLOOKUP(csv!$AJ213,範囲CSV,33,FALSE)="","",VLOOKUP(csv!$AJ213,範囲CSV,33,FALSE)))</f>
        <v/>
      </c>
      <c r="AJ213" s="139" t="str">
        <f>IF($A213="","",IF(VLOOKUP(csv!$AJ213,範囲CSV,34,FALSE)="","",VLOOKUP(csv!$AJ213,範囲CSV,34,FALSE)))</f>
        <v/>
      </c>
      <c r="AK213" s="139"/>
    </row>
    <row r="214" spans="1:37">
      <c r="A214" s="216" t="str">
        <f>IF(csv!AJ214&lt;=csv!A$401,csv!AO214,"")</f>
        <v/>
      </c>
      <c r="B214" s="216" t="str">
        <f>IF($A214="","",IF(VLOOKUP(csv!A$402,範囲CSV,2,FALSE)="","",VLOOKUP(csv!A$402,範囲CSV,2,FALSE)))</f>
        <v/>
      </c>
      <c r="C214" s="139" t="str">
        <f>IF($A214="","",IF(VLOOKUP(csv!$AJ214,範囲CSV,3,FALSE)="","",VLOOKUP(csv!$AJ214,範囲CSV,3,FALSE)))</f>
        <v/>
      </c>
      <c r="D214" s="139" t="str">
        <f>IF($A214="","",IF(VLOOKUP(csv!$AJ214,範囲CSV,4,FALSE)="","",VLOOKUP(csv!$AJ214,範囲CSV,4,FALSE)))</f>
        <v/>
      </c>
      <c r="E214" s="139" t="str">
        <f>IF($A214="","",IF(VLOOKUP(csv!$AJ214,範囲CSV,5,FALSE)="","",IF(VLOOKUP(csv!$AJ214,範囲CSV,5,FALSE)&gt;10000,"",VLOOKUP(csv!$AJ214,範囲CSV,5,FALSE))))</f>
        <v/>
      </c>
      <c r="F214" s="139" t="str">
        <f>IF($A214="","",IF(VLOOKUP(csv!$AJ214,範囲CSV,6,FALSE)="","",VLOOKUP(csv!$AJ214,範囲CSV,6,FALSE)))</f>
        <v/>
      </c>
      <c r="G214" s="139" t="str">
        <f>IF(A214="","",IF(VLOOKUP(csv!$AJ214,範囲CSV,7,FALSE)="","",VLOOKUP(csv!$AJ214,範囲CSV,7,FALSE)))</f>
        <v/>
      </c>
      <c r="H214" s="139" t="str">
        <f>IF($A214="","",IF(VLOOKUP(csv!$AJ214,範囲CSV,8,FALSE)="","",VLOOKUP(csv!$AJ214,範囲CSV,8,FALSE)))</f>
        <v/>
      </c>
      <c r="I214" s="216"/>
      <c r="J214" s="216"/>
      <c r="K214" s="139" t="str">
        <f>IF(A214="","",IF(VLOOKUP(csv!$AJ214,範囲CSV,9,FALSE)="","",VLOOKUP(csv!$AJ214,範囲CSV,9,FALSE)))</f>
        <v/>
      </c>
      <c r="L214" s="139" t="str">
        <f>IF($A214="","",IF(VLOOKUP(csv!$AJ214,範囲CSV,10,FALSE)="","",VLOOKUP(csv!$AJ214,範囲CSV,10,FALSE)))</f>
        <v/>
      </c>
      <c r="M214" s="216" t="str">
        <f t="shared" si="6"/>
        <v/>
      </c>
      <c r="N214" s="216" t="str">
        <f t="shared" si="7"/>
        <v/>
      </c>
      <c r="O214" s="139" t="str">
        <f>IF($A214="","",IF(VLOOKUP(csv!$AJ214,範囲CSV,13,FALSE)="","",VLOOKUP(csv!$AJ214,範囲CSV,13,FALSE)))</f>
        <v/>
      </c>
      <c r="P214" s="139" t="str">
        <f>IF($A214="","",IF(VLOOKUP(csv!$AJ214,範囲CSV,14,FALSE)="","",VLOOKUP(csv!$AJ214,範囲CSV,14,FALSE)))</f>
        <v/>
      </c>
      <c r="Q214" s="139" t="str">
        <f>IF($A214="","",IF(VLOOKUP(csv!$AJ214,範囲CSV,15,FALSE)="","",VLOOKUP(csv!$AJ214,範囲CSV,15,FALSE)))</f>
        <v/>
      </c>
      <c r="R214" s="139" t="str">
        <f>IF($A214="","",IF(VLOOKUP(csv!$AJ214,範囲CSV,16,FALSE)="","",VLOOKUP(csv!$AJ214,範囲CSV,16,FALSE)))</f>
        <v/>
      </c>
      <c r="S214" s="139" t="str">
        <f>IF($A214="","",IF(VLOOKUP(csv!$AJ214,範囲CSV,17,FALSE)="","",VLOOKUP(csv!$AJ214,範囲CSV,17,FALSE)))</f>
        <v/>
      </c>
      <c r="T214" s="139" t="str">
        <f>IF($A214="","",IF(VLOOKUP(csv!$AJ214,範囲CSV,18,FALSE)="","",VLOOKUP(csv!$AJ214,範囲CSV,18,FALSE)))</f>
        <v/>
      </c>
      <c r="U214" s="139" t="str">
        <f>IF($A214="","",IF(VLOOKUP(csv!$AJ214,範囲CSV,19,FALSE)="","",VLOOKUP(csv!$AJ214,範囲CSV,19,FALSE)))</f>
        <v/>
      </c>
      <c r="V214" s="139" t="str">
        <f>IF($A214="","",IF(VLOOKUP(csv!$AJ214,範囲CSV,20,FALSE)="","",VLOOKUP(csv!$AJ214,範囲CSV,20,FALSE)))</f>
        <v/>
      </c>
      <c r="W214" s="139" t="str">
        <f>IF($A214="","",IF(VLOOKUP(csv!$AJ214,範囲CSV,21,FALSE)="","",VLOOKUP(csv!$AJ214,範囲CSV,21,FALSE)))</f>
        <v/>
      </c>
      <c r="X214" s="139" t="str">
        <f>IF($A214="","",IF(VLOOKUP(csv!$AJ214,範囲CSV,22,FALSE)="","",VLOOKUP(csv!$AJ214,範囲CSV,22,FALSE)))</f>
        <v/>
      </c>
      <c r="Y214" s="139" t="str">
        <f>IF($A214="","",IF(VLOOKUP(csv!$AJ214,範囲CSV,23,FALSE)="","",VLOOKUP(csv!$AJ214,範囲CSV,23,FALSE)))</f>
        <v/>
      </c>
      <c r="Z214" s="139" t="str">
        <f>IF($A214="","",IF(VLOOKUP(csv!$AJ214,範囲CSV,24,FALSE)="","",VLOOKUP(csv!$AJ214,範囲CSV,24,FALSE)))</f>
        <v/>
      </c>
      <c r="AA214" s="139" t="str">
        <f>IF($A214="","",IF(VLOOKUP(csv!$AJ214,範囲CSV,25,FALSE)="","",VLOOKUP(csv!$AJ214,範囲CSV,25,FALSE)))</f>
        <v/>
      </c>
      <c r="AB214" s="139" t="str">
        <f>IF($A214="","",IF(VLOOKUP(csv!$AJ214,範囲CSV,26,FALSE)="","",VLOOKUP(csv!$AJ214,範囲CSV,26,FALSE)))</f>
        <v/>
      </c>
      <c r="AC214" s="139" t="str">
        <f>IF($A214="","",IF(VLOOKUP(csv!$AJ214,範囲CSV,27,FALSE)="","",VLOOKUP(csv!$AJ214,範囲CSV,27,FALSE)))</f>
        <v/>
      </c>
      <c r="AD214" s="139" t="str">
        <f>IF($A214="","",IF(VLOOKUP(csv!$AJ214,範囲CSV,28,FALSE)="","",VLOOKUP(csv!$AJ214,範囲CSV,28,FALSE)))</f>
        <v/>
      </c>
      <c r="AE214" s="139" t="str">
        <f>IF($A214="","",IF(VLOOKUP(csv!$AJ214,範囲CSV,29,FALSE)="","",VLOOKUP(csv!$AJ214,範囲CSV,29,FALSE)))</f>
        <v/>
      </c>
      <c r="AF214" s="139" t="str">
        <f>IF($A214="","",IF(VLOOKUP(csv!$AJ214,範囲CSV,30,FALSE)="","",VLOOKUP(csv!$AJ214,範囲CSV,30,FALSE)))</f>
        <v/>
      </c>
      <c r="AG214" s="139" t="str">
        <f>IF($A214="","",IF(VLOOKUP(csv!$AJ214,範囲CSV,31,FALSE)="","",VLOOKUP(csv!$AJ214,範囲CSV,31,FALSE)))</f>
        <v/>
      </c>
      <c r="AH214" s="139" t="str">
        <f>IF($A214="","",IF(VLOOKUP(csv!$AJ214,範囲CSV,32,FALSE)="","",VLOOKUP(csv!$AJ214,範囲CSV,32,FALSE)))</f>
        <v/>
      </c>
      <c r="AI214" s="139" t="str">
        <f>IF($A214="","",IF(VLOOKUP(csv!$AJ214,範囲CSV,33,FALSE)="","",VLOOKUP(csv!$AJ214,範囲CSV,33,FALSE)))</f>
        <v/>
      </c>
      <c r="AJ214" s="139" t="str">
        <f>IF($A214="","",IF(VLOOKUP(csv!$AJ214,範囲CSV,34,FALSE)="","",VLOOKUP(csv!$AJ214,範囲CSV,34,FALSE)))</f>
        <v/>
      </c>
      <c r="AK214" s="139"/>
    </row>
    <row r="215" spans="1:37">
      <c r="A215" s="216" t="str">
        <f>IF(csv!AJ215&lt;=csv!A$401,csv!AO215,"")</f>
        <v/>
      </c>
      <c r="B215" s="216" t="str">
        <f>IF($A215="","",IF(VLOOKUP(csv!A$402,範囲CSV,2,FALSE)="","",VLOOKUP(csv!A$402,範囲CSV,2,FALSE)))</f>
        <v/>
      </c>
      <c r="C215" s="139" t="str">
        <f>IF($A215="","",IF(VLOOKUP(csv!$AJ215,範囲CSV,3,FALSE)="","",VLOOKUP(csv!$AJ215,範囲CSV,3,FALSE)))</f>
        <v/>
      </c>
      <c r="D215" s="139" t="str">
        <f>IF($A215="","",IF(VLOOKUP(csv!$AJ215,範囲CSV,4,FALSE)="","",VLOOKUP(csv!$AJ215,範囲CSV,4,FALSE)))</f>
        <v/>
      </c>
      <c r="E215" s="139" t="str">
        <f>IF($A215="","",IF(VLOOKUP(csv!$AJ215,範囲CSV,5,FALSE)="","",IF(VLOOKUP(csv!$AJ215,範囲CSV,5,FALSE)&gt;10000,"",VLOOKUP(csv!$AJ215,範囲CSV,5,FALSE))))</f>
        <v/>
      </c>
      <c r="F215" s="139" t="str">
        <f>IF($A215="","",IF(VLOOKUP(csv!$AJ215,範囲CSV,6,FALSE)="","",VLOOKUP(csv!$AJ215,範囲CSV,6,FALSE)))</f>
        <v/>
      </c>
      <c r="G215" s="139" t="str">
        <f>IF(A215="","",IF(VLOOKUP(csv!$AJ215,範囲CSV,7,FALSE)="","",VLOOKUP(csv!$AJ215,範囲CSV,7,FALSE)))</f>
        <v/>
      </c>
      <c r="H215" s="139" t="str">
        <f>IF($A215="","",IF(VLOOKUP(csv!$AJ215,範囲CSV,8,FALSE)="","",VLOOKUP(csv!$AJ215,範囲CSV,8,FALSE)))</f>
        <v/>
      </c>
      <c r="I215" s="216"/>
      <c r="J215" s="216"/>
      <c r="K215" s="139" t="str">
        <f>IF(A215="","",IF(VLOOKUP(csv!$AJ215,範囲CSV,9,FALSE)="","",VLOOKUP(csv!$AJ215,範囲CSV,9,FALSE)))</f>
        <v/>
      </c>
      <c r="L215" s="139" t="str">
        <f>IF($A215="","",IF(VLOOKUP(csv!$AJ215,範囲CSV,10,FALSE)="","",VLOOKUP(csv!$AJ215,範囲CSV,10,FALSE)))</f>
        <v/>
      </c>
      <c r="M215" s="216" t="str">
        <f t="shared" si="6"/>
        <v/>
      </c>
      <c r="N215" s="216" t="str">
        <f t="shared" si="7"/>
        <v/>
      </c>
      <c r="O215" s="139" t="str">
        <f>IF($A215="","",IF(VLOOKUP(csv!$AJ215,範囲CSV,13,FALSE)="","",VLOOKUP(csv!$AJ215,範囲CSV,13,FALSE)))</f>
        <v/>
      </c>
      <c r="P215" s="139" t="str">
        <f>IF($A215="","",IF(VLOOKUP(csv!$AJ215,範囲CSV,14,FALSE)="","",VLOOKUP(csv!$AJ215,範囲CSV,14,FALSE)))</f>
        <v/>
      </c>
      <c r="Q215" s="139" t="str">
        <f>IF($A215="","",IF(VLOOKUP(csv!$AJ215,範囲CSV,15,FALSE)="","",VLOOKUP(csv!$AJ215,範囲CSV,15,FALSE)))</f>
        <v/>
      </c>
      <c r="R215" s="139" t="str">
        <f>IF($A215="","",IF(VLOOKUP(csv!$AJ215,範囲CSV,16,FALSE)="","",VLOOKUP(csv!$AJ215,範囲CSV,16,FALSE)))</f>
        <v/>
      </c>
      <c r="S215" s="139" t="str">
        <f>IF($A215="","",IF(VLOOKUP(csv!$AJ215,範囲CSV,17,FALSE)="","",VLOOKUP(csv!$AJ215,範囲CSV,17,FALSE)))</f>
        <v/>
      </c>
      <c r="T215" s="139" t="str">
        <f>IF($A215="","",IF(VLOOKUP(csv!$AJ215,範囲CSV,18,FALSE)="","",VLOOKUP(csv!$AJ215,範囲CSV,18,FALSE)))</f>
        <v/>
      </c>
      <c r="U215" s="139" t="str">
        <f>IF($A215="","",IF(VLOOKUP(csv!$AJ215,範囲CSV,19,FALSE)="","",VLOOKUP(csv!$AJ215,範囲CSV,19,FALSE)))</f>
        <v/>
      </c>
      <c r="V215" s="139" t="str">
        <f>IF($A215="","",IF(VLOOKUP(csv!$AJ215,範囲CSV,20,FALSE)="","",VLOOKUP(csv!$AJ215,範囲CSV,20,FALSE)))</f>
        <v/>
      </c>
      <c r="W215" s="139" t="str">
        <f>IF($A215="","",IF(VLOOKUP(csv!$AJ215,範囲CSV,21,FALSE)="","",VLOOKUP(csv!$AJ215,範囲CSV,21,FALSE)))</f>
        <v/>
      </c>
      <c r="X215" s="139" t="str">
        <f>IF($A215="","",IF(VLOOKUP(csv!$AJ215,範囲CSV,22,FALSE)="","",VLOOKUP(csv!$AJ215,範囲CSV,22,FALSE)))</f>
        <v/>
      </c>
      <c r="Y215" s="139" t="str">
        <f>IF($A215="","",IF(VLOOKUP(csv!$AJ215,範囲CSV,23,FALSE)="","",VLOOKUP(csv!$AJ215,範囲CSV,23,FALSE)))</f>
        <v/>
      </c>
      <c r="Z215" s="139" t="str">
        <f>IF($A215="","",IF(VLOOKUP(csv!$AJ215,範囲CSV,24,FALSE)="","",VLOOKUP(csv!$AJ215,範囲CSV,24,FALSE)))</f>
        <v/>
      </c>
      <c r="AA215" s="139" t="str">
        <f>IF($A215="","",IF(VLOOKUP(csv!$AJ215,範囲CSV,25,FALSE)="","",VLOOKUP(csv!$AJ215,範囲CSV,25,FALSE)))</f>
        <v/>
      </c>
      <c r="AB215" s="139" t="str">
        <f>IF($A215="","",IF(VLOOKUP(csv!$AJ215,範囲CSV,26,FALSE)="","",VLOOKUP(csv!$AJ215,範囲CSV,26,FALSE)))</f>
        <v/>
      </c>
      <c r="AC215" s="139" t="str">
        <f>IF($A215="","",IF(VLOOKUP(csv!$AJ215,範囲CSV,27,FALSE)="","",VLOOKUP(csv!$AJ215,範囲CSV,27,FALSE)))</f>
        <v/>
      </c>
      <c r="AD215" s="139" t="str">
        <f>IF($A215="","",IF(VLOOKUP(csv!$AJ215,範囲CSV,28,FALSE)="","",VLOOKUP(csv!$AJ215,範囲CSV,28,FALSE)))</f>
        <v/>
      </c>
      <c r="AE215" s="139" t="str">
        <f>IF($A215="","",IF(VLOOKUP(csv!$AJ215,範囲CSV,29,FALSE)="","",VLOOKUP(csv!$AJ215,範囲CSV,29,FALSE)))</f>
        <v/>
      </c>
      <c r="AF215" s="139" t="str">
        <f>IF($A215="","",IF(VLOOKUP(csv!$AJ215,範囲CSV,30,FALSE)="","",VLOOKUP(csv!$AJ215,範囲CSV,30,FALSE)))</f>
        <v/>
      </c>
      <c r="AG215" s="139" t="str">
        <f>IF($A215="","",IF(VLOOKUP(csv!$AJ215,範囲CSV,31,FALSE)="","",VLOOKUP(csv!$AJ215,範囲CSV,31,FALSE)))</f>
        <v/>
      </c>
      <c r="AH215" s="139" t="str">
        <f>IF($A215="","",IF(VLOOKUP(csv!$AJ215,範囲CSV,32,FALSE)="","",VLOOKUP(csv!$AJ215,範囲CSV,32,FALSE)))</f>
        <v/>
      </c>
      <c r="AI215" s="139" t="str">
        <f>IF($A215="","",IF(VLOOKUP(csv!$AJ215,範囲CSV,33,FALSE)="","",VLOOKUP(csv!$AJ215,範囲CSV,33,FALSE)))</f>
        <v/>
      </c>
      <c r="AJ215" s="139" t="str">
        <f>IF($A215="","",IF(VLOOKUP(csv!$AJ215,範囲CSV,34,FALSE)="","",VLOOKUP(csv!$AJ215,範囲CSV,34,FALSE)))</f>
        <v/>
      </c>
      <c r="AK215" s="139"/>
    </row>
    <row r="216" spans="1:37">
      <c r="A216" s="216" t="str">
        <f>IF(csv!AJ216&lt;=csv!A$401,csv!AO216,"")</f>
        <v/>
      </c>
      <c r="B216" s="216" t="str">
        <f>IF($A216="","",IF(VLOOKUP(csv!A$402,範囲CSV,2,FALSE)="","",VLOOKUP(csv!A$402,範囲CSV,2,FALSE)))</f>
        <v/>
      </c>
      <c r="C216" s="139" t="str">
        <f>IF($A216="","",IF(VLOOKUP(csv!$AJ216,範囲CSV,3,FALSE)="","",VLOOKUP(csv!$AJ216,範囲CSV,3,FALSE)))</f>
        <v/>
      </c>
      <c r="D216" s="139" t="str">
        <f>IF($A216="","",IF(VLOOKUP(csv!$AJ216,範囲CSV,4,FALSE)="","",VLOOKUP(csv!$AJ216,範囲CSV,4,FALSE)))</f>
        <v/>
      </c>
      <c r="E216" s="139" t="str">
        <f>IF($A216="","",IF(VLOOKUP(csv!$AJ216,範囲CSV,5,FALSE)="","",IF(VLOOKUP(csv!$AJ216,範囲CSV,5,FALSE)&gt;10000,"",VLOOKUP(csv!$AJ216,範囲CSV,5,FALSE))))</f>
        <v/>
      </c>
      <c r="F216" s="139" t="str">
        <f>IF($A216="","",IF(VLOOKUP(csv!$AJ216,範囲CSV,6,FALSE)="","",VLOOKUP(csv!$AJ216,範囲CSV,6,FALSE)))</f>
        <v/>
      </c>
      <c r="G216" s="139" t="str">
        <f>IF(A216="","",IF(VLOOKUP(csv!$AJ216,範囲CSV,7,FALSE)="","",VLOOKUP(csv!$AJ216,範囲CSV,7,FALSE)))</f>
        <v/>
      </c>
      <c r="H216" s="139" t="str">
        <f>IF($A216="","",IF(VLOOKUP(csv!$AJ216,範囲CSV,8,FALSE)="","",VLOOKUP(csv!$AJ216,範囲CSV,8,FALSE)))</f>
        <v/>
      </c>
      <c r="I216" s="216"/>
      <c r="J216" s="216"/>
      <c r="K216" s="139" t="str">
        <f>IF(A216="","",IF(VLOOKUP(csv!$AJ216,範囲CSV,9,FALSE)="","",VLOOKUP(csv!$AJ216,範囲CSV,9,FALSE)))</f>
        <v/>
      </c>
      <c r="L216" s="139" t="str">
        <f>IF($A216="","",IF(VLOOKUP(csv!$AJ216,範囲CSV,10,FALSE)="","",VLOOKUP(csv!$AJ216,範囲CSV,10,FALSE)))</f>
        <v/>
      </c>
      <c r="M216" s="216" t="str">
        <f t="shared" si="6"/>
        <v/>
      </c>
      <c r="N216" s="216" t="str">
        <f t="shared" si="7"/>
        <v/>
      </c>
      <c r="O216" s="139" t="str">
        <f>IF($A216="","",IF(VLOOKUP(csv!$AJ216,範囲CSV,13,FALSE)="","",VLOOKUP(csv!$AJ216,範囲CSV,13,FALSE)))</f>
        <v/>
      </c>
      <c r="P216" s="139" t="str">
        <f>IF($A216="","",IF(VLOOKUP(csv!$AJ216,範囲CSV,14,FALSE)="","",VLOOKUP(csv!$AJ216,範囲CSV,14,FALSE)))</f>
        <v/>
      </c>
      <c r="Q216" s="139" t="str">
        <f>IF($A216="","",IF(VLOOKUP(csv!$AJ216,範囲CSV,15,FALSE)="","",VLOOKUP(csv!$AJ216,範囲CSV,15,FALSE)))</f>
        <v/>
      </c>
      <c r="R216" s="139" t="str">
        <f>IF($A216="","",IF(VLOOKUP(csv!$AJ216,範囲CSV,16,FALSE)="","",VLOOKUP(csv!$AJ216,範囲CSV,16,FALSE)))</f>
        <v/>
      </c>
      <c r="S216" s="139" t="str">
        <f>IF($A216="","",IF(VLOOKUP(csv!$AJ216,範囲CSV,17,FALSE)="","",VLOOKUP(csv!$AJ216,範囲CSV,17,FALSE)))</f>
        <v/>
      </c>
      <c r="T216" s="139" t="str">
        <f>IF($A216="","",IF(VLOOKUP(csv!$AJ216,範囲CSV,18,FALSE)="","",VLOOKUP(csv!$AJ216,範囲CSV,18,FALSE)))</f>
        <v/>
      </c>
      <c r="U216" s="139" t="str">
        <f>IF($A216="","",IF(VLOOKUP(csv!$AJ216,範囲CSV,19,FALSE)="","",VLOOKUP(csv!$AJ216,範囲CSV,19,FALSE)))</f>
        <v/>
      </c>
      <c r="V216" s="139" t="str">
        <f>IF($A216="","",IF(VLOOKUP(csv!$AJ216,範囲CSV,20,FALSE)="","",VLOOKUP(csv!$AJ216,範囲CSV,20,FALSE)))</f>
        <v/>
      </c>
      <c r="W216" s="139" t="str">
        <f>IF($A216="","",IF(VLOOKUP(csv!$AJ216,範囲CSV,21,FALSE)="","",VLOOKUP(csv!$AJ216,範囲CSV,21,FALSE)))</f>
        <v/>
      </c>
      <c r="X216" s="139" t="str">
        <f>IF($A216="","",IF(VLOOKUP(csv!$AJ216,範囲CSV,22,FALSE)="","",VLOOKUP(csv!$AJ216,範囲CSV,22,FALSE)))</f>
        <v/>
      </c>
      <c r="Y216" s="139" t="str">
        <f>IF($A216="","",IF(VLOOKUP(csv!$AJ216,範囲CSV,23,FALSE)="","",VLOOKUP(csv!$AJ216,範囲CSV,23,FALSE)))</f>
        <v/>
      </c>
      <c r="Z216" s="139" t="str">
        <f>IF($A216="","",IF(VLOOKUP(csv!$AJ216,範囲CSV,24,FALSE)="","",VLOOKUP(csv!$AJ216,範囲CSV,24,FALSE)))</f>
        <v/>
      </c>
      <c r="AA216" s="139" t="str">
        <f>IF($A216="","",IF(VLOOKUP(csv!$AJ216,範囲CSV,25,FALSE)="","",VLOOKUP(csv!$AJ216,範囲CSV,25,FALSE)))</f>
        <v/>
      </c>
      <c r="AB216" s="139" t="str">
        <f>IF($A216="","",IF(VLOOKUP(csv!$AJ216,範囲CSV,26,FALSE)="","",VLOOKUP(csv!$AJ216,範囲CSV,26,FALSE)))</f>
        <v/>
      </c>
      <c r="AC216" s="139" t="str">
        <f>IF($A216="","",IF(VLOOKUP(csv!$AJ216,範囲CSV,27,FALSE)="","",VLOOKUP(csv!$AJ216,範囲CSV,27,FALSE)))</f>
        <v/>
      </c>
      <c r="AD216" s="139" t="str">
        <f>IF($A216="","",IF(VLOOKUP(csv!$AJ216,範囲CSV,28,FALSE)="","",VLOOKUP(csv!$AJ216,範囲CSV,28,FALSE)))</f>
        <v/>
      </c>
      <c r="AE216" s="139" t="str">
        <f>IF($A216="","",IF(VLOOKUP(csv!$AJ216,範囲CSV,29,FALSE)="","",VLOOKUP(csv!$AJ216,範囲CSV,29,FALSE)))</f>
        <v/>
      </c>
      <c r="AF216" s="139" t="str">
        <f>IF($A216="","",IF(VLOOKUP(csv!$AJ216,範囲CSV,30,FALSE)="","",VLOOKUP(csv!$AJ216,範囲CSV,30,FALSE)))</f>
        <v/>
      </c>
      <c r="AG216" s="139" t="str">
        <f>IF($A216="","",IF(VLOOKUP(csv!$AJ216,範囲CSV,31,FALSE)="","",VLOOKUP(csv!$AJ216,範囲CSV,31,FALSE)))</f>
        <v/>
      </c>
      <c r="AH216" s="139" t="str">
        <f>IF($A216="","",IF(VLOOKUP(csv!$AJ216,範囲CSV,32,FALSE)="","",VLOOKUP(csv!$AJ216,範囲CSV,32,FALSE)))</f>
        <v/>
      </c>
      <c r="AI216" s="139" t="str">
        <f>IF($A216="","",IF(VLOOKUP(csv!$AJ216,範囲CSV,33,FALSE)="","",VLOOKUP(csv!$AJ216,範囲CSV,33,FALSE)))</f>
        <v/>
      </c>
      <c r="AJ216" s="139" t="str">
        <f>IF($A216="","",IF(VLOOKUP(csv!$AJ216,範囲CSV,34,FALSE)="","",VLOOKUP(csv!$AJ216,範囲CSV,34,FALSE)))</f>
        <v/>
      </c>
      <c r="AK216" s="139"/>
    </row>
    <row r="217" spans="1:37">
      <c r="A217" s="216" t="str">
        <f>IF(csv!AJ217&lt;=csv!A$401,csv!AO217,"")</f>
        <v/>
      </c>
      <c r="B217" s="216" t="str">
        <f>IF($A217="","",IF(VLOOKUP(csv!A$402,範囲CSV,2,FALSE)="","",VLOOKUP(csv!A$402,範囲CSV,2,FALSE)))</f>
        <v/>
      </c>
      <c r="C217" s="139" t="str">
        <f>IF($A217="","",IF(VLOOKUP(csv!$AJ217,範囲CSV,3,FALSE)="","",VLOOKUP(csv!$AJ217,範囲CSV,3,FALSE)))</f>
        <v/>
      </c>
      <c r="D217" s="139" t="str">
        <f>IF($A217="","",IF(VLOOKUP(csv!$AJ217,範囲CSV,4,FALSE)="","",VLOOKUP(csv!$AJ217,範囲CSV,4,FALSE)))</f>
        <v/>
      </c>
      <c r="E217" s="139" t="str">
        <f>IF($A217="","",IF(VLOOKUP(csv!$AJ217,範囲CSV,5,FALSE)="","",IF(VLOOKUP(csv!$AJ217,範囲CSV,5,FALSE)&gt;10000,"",VLOOKUP(csv!$AJ217,範囲CSV,5,FALSE))))</f>
        <v/>
      </c>
      <c r="F217" s="139" t="str">
        <f>IF($A217="","",IF(VLOOKUP(csv!$AJ217,範囲CSV,6,FALSE)="","",VLOOKUP(csv!$AJ217,範囲CSV,6,FALSE)))</f>
        <v/>
      </c>
      <c r="G217" s="139" t="str">
        <f>IF(A217="","",IF(VLOOKUP(csv!$AJ217,範囲CSV,7,FALSE)="","",VLOOKUP(csv!$AJ217,範囲CSV,7,FALSE)))</f>
        <v/>
      </c>
      <c r="H217" s="139" t="str">
        <f>IF($A217="","",IF(VLOOKUP(csv!$AJ217,範囲CSV,8,FALSE)="","",VLOOKUP(csv!$AJ217,範囲CSV,8,FALSE)))</f>
        <v/>
      </c>
      <c r="I217" s="216"/>
      <c r="J217" s="216"/>
      <c r="K217" s="139" t="str">
        <f>IF(A217="","",IF(VLOOKUP(csv!$AJ217,範囲CSV,9,FALSE)="","",VLOOKUP(csv!$AJ217,範囲CSV,9,FALSE)))</f>
        <v/>
      </c>
      <c r="L217" s="139" t="str">
        <f>IF($A217="","",IF(VLOOKUP(csv!$AJ217,範囲CSV,10,FALSE)="","",VLOOKUP(csv!$AJ217,範囲CSV,10,FALSE)))</f>
        <v/>
      </c>
      <c r="M217" s="216" t="str">
        <f t="shared" si="6"/>
        <v/>
      </c>
      <c r="N217" s="216" t="str">
        <f t="shared" si="7"/>
        <v/>
      </c>
      <c r="O217" s="139" t="str">
        <f>IF($A217="","",IF(VLOOKUP(csv!$AJ217,範囲CSV,13,FALSE)="","",VLOOKUP(csv!$AJ217,範囲CSV,13,FALSE)))</f>
        <v/>
      </c>
      <c r="P217" s="139" t="str">
        <f>IF($A217="","",IF(VLOOKUP(csv!$AJ217,範囲CSV,14,FALSE)="","",VLOOKUP(csv!$AJ217,範囲CSV,14,FALSE)))</f>
        <v/>
      </c>
      <c r="Q217" s="139" t="str">
        <f>IF($A217="","",IF(VLOOKUP(csv!$AJ217,範囲CSV,15,FALSE)="","",VLOOKUP(csv!$AJ217,範囲CSV,15,FALSE)))</f>
        <v/>
      </c>
      <c r="R217" s="139" t="str">
        <f>IF($A217="","",IF(VLOOKUP(csv!$AJ217,範囲CSV,16,FALSE)="","",VLOOKUP(csv!$AJ217,範囲CSV,16,FALSE)))</f>
        <v/>
      </c>
      <c r="S217" s="139" t="str">
        <f>IF($A217="","",IF(VLOOKUP(csv!$AJ217,範囲CSV,17,FALSE)="","",VLOOKUP(csv!$AJ217,範囲CSV,17,FALSE)))</f>
        <v/>
      </c>
      <c r="T217" s="139" t="str">
        <f>IF($A217="","",IF(VLOOKUP(csv!$AJ217,範囲CSV,18,FALSE)="","",VLOOKUP(csv!$AJ217,範囲CSV,18,FALSE)))</f>
        <v/>
      </c>
      <c r="U217" s="139" t="str">
        <f>IF($A217="","",IF(VLOOKUP(csv!$AJ217,範囲CSV,19,FALSE)="","",VLOOKUP(csv!$AJ217,範囲CSV,19,FALSE)))</f>
        <v/>
      </c>
      <c r="V217" s="139" t="str">
        <f>IF($A217="","",IF(VLOOKUP(csv!$AJ217,範囲CSV,20,FALSE)="","",VLOOKUP(csv!$AJ217,範囲CSV,20,FALSE)))</f>
        <v/>
      </c>
      <c r="W217" s="139" t="str">
        <f>IF($A217="","",IF(VLOOKUP(csv!$AJ217,範囲CSV,21,FALSE)="","",VLOOKUP(csv!$AJ217,範囲CSV,21,FALSE)))</f>
        <v/>
      </c>
      <c r="X217" s="139" t="str">
        <f>IF($A217="","",IF(VLOOKUP(csv!$AJ217,範囲CSV,22,FALSE)="","",VLOOKUP(csv!$AJ217,範囲CSV,22,FALSE)))</f>
        <v/>
      </c>
      <c r="Y217" s="139" t="str">
        <f>IF($A217="","",IF(VLOOKUP(csv!$AJ217,範囲CSV,23,FALSE)="","",VLOOKUP(csv!$AJ217,範囲CSV,23,FALSE)))</f>
        <v/>
      </c>
      <c r="Z217" s="139" t="str">
        <f>IF($A217="","",IF(VLOOKUP(csv!$AJ217,範囲CSV,24,FALSE)="","",VLOOKUP(csv!$AJ217,範囲CSV,24,FALSE)))</f>
        <v/>
      </c>
      <c r="AA217" s="139" t="str">
        <f>IF($A217="","",IF(VLOOKUP(csv!$AJ217,範囲CSV,25,FALSE)="","",VLOOKUP(csv!$AJ217,範囲CSV,25,FALSE)))</f>
        <v/>
      </c>
      <c r="AB217" s="139" t="str">
        <f>IF($A217="","",IF(VLOOKUP(csv!$AJ217,範囲CSV,26,FALSE)="","",VLOOKUP(csv!$AJ217,範囲CSV,26,FALSE)))</f>
        <v/>
      </c>
      <c r="AC217" s="139" t="str">
        <f>IF($A217="","",IF(VLOOKUP(csv!$AJ217,範囲CSV,27,FALSE)="","",VLOOKUP(csv!$AJ217,範囲CSV,27,FALSE)))</f>
        <v/>
      </c>
      <c r="AD217" s="139" t="str">
        <f>IF($A217="","",IF(VLOOKUP(csv!$AJ217,範囲CSV,28,FALSE)="","",VLOOKUP(csv!$AJ217,範囲CSV,28,FALSE)))</f>
        <v/>
      </c>
      <c r="AE217" s="139" t="str">
        <f>IF($A217="","",IF(VLOOKUP(csv!$AJ217,範囲CSV,29,FALSE)="","",VLOOKUP(csv!$AJ217,範囲CSV,29,FALSE)))</f>
        <v/>
      </c>
      <c r="AF217" s="139" t="str">
        <f>IF($A217="","",IF(VLOOKUP(csv!$AJ217,範囲CSV,30,FALSE)="","",VLOOKUP(csv!$AJ217,範囲CSV,30,FALSE)))</f>
        <v/>
      </c>
      <c r="AG217" s="139" t="str">
        <f>IF($A217="","",IF(VLOOKUP(csv!$AJ217,範囲CSV,31,FALSE)="","",VLOOKUP(csv!$AJ217,範囲CSV,31,FALSE)))</f>
        <v/>
      </c>
      <c r="AH217" s="139" t="str">
        <f>IF($A217="","",IF(VLOOKUP(csv!$AJ217,範囲CSV,32,FALSE)="","",VLOOKUP(csv!$AJ217,範囲CSV,32,FALSE)))</f>
        <v/>
      </c>
      <c r="AI217" s="139" t="str">
        <f>IF($A217="","",IF(VLOOKUP(csv!$AJ217,範囲CSV,33,FALSE)="","",VLOOKUP(csv!$AJ217,範囲CSV,33,FALSE)))</f>
        <v/>
      </c>
      <c r="AJ217" s="139" t="str">
        <f>IF($A217="","",IF(VLOOKUP(csv!$AJ217,範囲CSV,34,FALSE)="","",VLOOKUP(csv!$AJ217,範囲CSV,34,FALSE)))</f>
        <v/>
      </c>
      <c r="AK217" s="139"/>
    </row>
    <row r="218" spans="1:37">
      <c r="A218" s="216" t="str">
        <f>IF(csv!AJ218&lt;=csv!A$401,csv!AO218,"")</f>
        <v/>
      </c>
      <c r="B218" s="216" t="str">
        <f>IF($A218="","",IF(VLOOKUP(csv!A$402,範囲CSV,2,FALSE)="","",VLOOKUP(csv!A$402,範囲CSV,2,FALSE)))</f>
        <v/>
      </c>
      <c r="C218" s="139" t="str">
        <f>IF($A218="","",IF(VLOOKUP(csv!$AJ218,範囲CSV,3,FALSE)="","",VLOOKUP(csv!$AJ218,範囲CSV,3,FALSE)))</f>
        <v/>
      </c>
      <c r="D218" s="139" t="str">
        <f>IF($A218="","",IF(VLOOKUP(csv!$AJ218,範囲CSV,4,FALSE)="","",VLOOKUP(csv!$AJ218,範囲CSV,4,FALSE)))</f>
        <v/>
      </c>
      <c r="E218" s="139" t="str">
        <f>IF($A218="","",IF(VLOOKUP(csv!$AJ218,範囲CSV,5,FALSE)="","",IF(VLOOKUP(csv!$AJ218,範囲CSV,5,FALSE)&gt;10000,"",VLOOKUP(csv!$AJ218,範囲CSV,5,FALSE))))</f>
        <v/>
      </c>
      <c r="F218" s="139" t="str">
        <f>IF($A218="","",IF(VLOOKUP(csv!$AJ218,範囲CSV,6,FALSE)="","",VLOOKUP(csv!$AJ218,範囲CSV,6,FALSE)))</f>
        <v/>
      </c>
      <c r="G218" s="139" t="str">
        <f>IF(A218="","",IF(VLOOKUP(csv!$AJ218,範囲CSV,7,FALSE)="","",VLOOKUP(csv!$AJ218,範囲CSV,7,FALSE)))</f>
        <v/>
      </c>
      <c r="H218" s="139" t="str">
        <f>IF($A218="","",IF(VLOOKUP(csv!$AJ218,範囲CSV,8,FALSE)="","",VLOOKUP(csv!$AJ218,範囲CSV,8,FALSE)))</f>
        <v/>
      </c>
      <c r="I218" s="216"/>
      <c r="J218" s="216"/>
      <c r="K218" s="139" t="str">
        <f>IF(A218="","",IF(VLOOKUP(csv!$AJ218,範囲CSV,9,FALSE)="","",VLOOKUP(csv!$AJ218,範囲CSV,9,FALSE)))</f>
        <v/>
      </c>
      <c r="L218" s="139" t="str">
        <f>IF($A218="","",IF(VLOOKUP(csv!$AJ218,範囲CSV,10,FALSE)="","",VLOOKUP(csv!$AJ218,範囲CSV,10,FALSE)))</f>
        <v/>
      </c>
      <c r="M218" s="216" t="str">
        <f t="shared" si="6"/>
        <v/>
      </c>
      <c r="N218" s="216" t="str">
        <f t="shared" si="7"/>
        <v/>
      </c>
      <c r="O218" s="139" t="str">
        <f>IF($A218="","",IF(VLOOKUP(csv!$AJ218,範囲CSV,13,FALSE)="","",VLOOKUP(csv!$AJ218,範囲CSV,13,FALSE)))</f>
        <v/>
      </c>
      <c r="P218" s="139" t="str">
        <f>IF($A218="","",IF(VLOOKUP(csv!$AJ218,範囲CSV,14,FALSE)="","",VLOOKUP(csv!$AJ218,範囲CSV,14,FALSE)))</f>
        <v/>
      </c>
      <c r="Q218" s="139" t="str">
        <f>IF($A218="","",IF(VLOOKUP(csv!$AJ218,範囲CSV,15,FALSE)="","",VLOOKUP(csv!$AJ218,範囲CSV,15,FALSE)))</f>
        <v/>
      </c>
      <c r="R218" s="139" t="str">
        <f>IF($A218="","",IF(VLOOKUP(csv!$AJ218,範囲CSV,16,FALSE)="","",VLOOKUP(csv!$AJ218,範囲CSV,16,FALSE)))</f>
        <v/>
      </c>
      <c r="S218" s="139" t="str">
        <f>IF($A218="","",IF(VLOOKUP(csv!$AJ218,範囲CSV,17,FALSE)="","",VLOOKUP(csv!$AJ218,範囲CSV,17,FALSE)))</f>
        <v/>
      </c>
      <c r="T218" s="139" t="str">
        <f>IF($A218="","",IF(VLOOKUP(csv!$AJ218,範囲CSV,18,FALSE)="","",VLOOKUP(csv!$AJ218,範囲CSV,18,FALSE)))</f>
        <v/>
      </c>
      <c r="U218" s="139" t="str">
        <f>IF($A218="","",IF(VLOOKUP(csv!$AJ218,範囲CSV,19,FALSE)="","",VLOOKUP(csv!$AJ218,範囲CSV,19,FALSE)))</f>
        <v/>
      </c>
      <c r="V218" s="139" t="str">
        <f>IF($A218="","",IF(VLOOKUP(csv!$AJ218,範囲CSV,20,FALSE)="","",VLOOKUP(csv!$AJ218,範囲CSV,20,FALSE)))</f>
        <v/>
      </c>
      <c r="W218" s="139" t="str">
        <f>IF($A218="","",IF(VLOOKUP(csv!$AJ218,範囲CSV,21,FALSE)="","",VLOOKUP(csv!$AJ218,範囲CSV,21,FALSE)))</f>
        <v/>
      </c>
      <c r="X218" s="139" t="str">
        <f>IF($A218="","",IF(VLOOKUP(csv!$AJ218,範囲CSV,22,FALSE)="","",VLOOKUP(csv!$AJ218,範囲CSV,22,FALSE)))</f>
        <v/>
      </c>
      <c r="Y218" s="139" t="str">
        <f>IF($A218="","",IF(VLOOKUP(csv!$AJ218,範囲CSV,23,FALSE)="","",VLOOKUP(csv!$AJ218,範囲CSV,23,FALSE)))</f>
        <v/>
      </c>
      <c r="Z218" s="139" t="str">
        <f>IF($A218="","",IF(VLOOKUP(csv!$AJ218,範囲CSV,24,FALSE)="","",VLOOKUP(csv!$AJ218,範囲CSV,24,FALSE)))</f>
        <v/>
      </c>
      <c r="AA218" s="139" t="str">
        <f>IF($A218="","",IF(VLOOKUP(csv!$AJ218,範囲CSV,25,FALSE)="","",VLOOKUP(csv!$AJ218,範囲CSV,25,FALSE)))</f>
        <v/>
      </c>
      <c r="AB218" s="139" t="str">
        <f>IF($A218="","",IF(VLOOKUP(csv!$AJ218,範囲CSV,26,FALSE)="","",VLOOKUP(csv!$AJ218,範囲CSV,26,FALSE)))</f>
        <v/>
      </c>
      <c r="AC218" s="139" t="str">
        <f>IF($A218="","",IF(VLOOKUP(csv!$AJ218,範囲CSV,27,FALSE)="","",VLOOKUP(csv!$AJ218,範囲CSV,27,FALSE)))</f>
        <v/>
      </c>
      <c r="AD218" s="139" t="str">
        <f>IF($A218="","",IF(VLOOKUP(csv!$AJ218,範囲CSV,28,FALSE)="","",VLOOKUP(csv!$AJ218,範囲CSV,28,FALSE)))</f>
        <v/>
      </c>
      <c r="AE218" s="139" t="str">
        <f>IF($A218="","",IF(VLOOKUP(csv!$AJ218,範囲CSV,29,FALSE)="","",VLOOKUP(csv!$AJ218,範囲CSV,29,FALSE)))</f>
        <v/>
      </c>
      <c r="AF218" s="139" t="str">
        <f>IF($A218="","",IF(VLOOKUP(csv!$AJ218,範囲CSV,30,FALSE)="","",VLOOKUP(csv!$AJ218,範囲CSV,30,FALSE)))</f>
        <v/>
      </c>
      <c r="AG218" s="139" t="str">
        <f>IF($A218="","",IF(VLOOKUP(csv!$AJ218,範囲CSV,31,FALSE)="","",VLOOKUP(csv!$AJ218,範囲CSV,31,FALSE)))</f>
        <v/>
      </c>
      <c r="AH218" s="139" t="str">
        <f>IF($A218="","",IF(VLOOKUP(csv!$AJ218,範囲CSV,32,FALSE)="","",VLOOKUP(csv!$AJ218,範囲CSV,32,FALSE)))</f>
        <v/>
      </c>
      <c r="AI218" s="139" t="str">
        <f>IF($A218="","",IF(VLOOKUP(csv!$AJ218,範囲CSV,33,FALSE)="","",VLOOKUP(csv!$AJ218,範囲CSV,33,FALSE)))</f>
        <v/>
      </c>
      <c r="AJ218" s="139" t="str">
        <f>IF($A218="","",IF(VLOOKUP(csv!$AJ218,範囲CSV,34,FALSE)="","",VLOOKUP(csv!$AJ218,範囲CSV,34,FALSE)))</f>
        <v/>
      </c>
      <c r="AK218" s="139"/>
    </row>
    <row r="219" spans="1:37">
      <c r="A219" s="216" t="str">
        <f>IF(csv!AJ219&lt;=csv!A$401,csv!AO219,"")</f>
        <v/>
      </c>
      <c r="B219" s="216" t="str">
        <f>IF($A219="","",IF(VLOOKUP(csv!A$402,範囲CSV,2,FALSE)="","",VLOOKUP(csv!A$402,範囲CSV,2,FALSE)))</f>
        <v/>
      </c>
      <c r="C219" s="139" t="str">
        <f>IF($A219="","",IF(VLOOKUP(csv!$AJ219,範囲CSV,3,FALSE)="","",VLOOKUP(csv!$AJ219,範囲CSV,3,FALSE)))</f>
        <v/>
      </c>
      <c r="D219" s="139" t="str">
        <f>IF($A219="","",IF(VLOOKUP(csv!$AJ219,範囲CSV,4,FALSE)="","",VLOOKUP(csv!$AJ219,範囲CSV,4,FALSE)))</f>
        <v/>
      </c>
      <c r="E219" s="139" t="str">
        <f>IF($A219="","",IF(VLOOKUP(csv!$AJ219,範囲CSV,5,FALSE)="","",IF(VLOOKUP(csv!$AJ219,範囲CSV,5,FALSE)&gt;10000,"",VLOOKUP(csv!$AJ219,範囲CSV,5,FALSE))))</f>
        <v/>
      </c>
      <c r="F219" s="139" t="str">
        <f>IF($A219="","",IF(VLOOKUP(csv!$AJ219,範囲CSV,6,FALSE)="","",VLOOKUP(csv!$AJ219,範囲CSV,6,FALSE)))</f>
        <v/>
      </c>
      <c r="G219" s="139" t="str">
        <f>IF(A219="","",IF(VLOOKUP(csv!$AJ219,範囲CSV,7,FALSE)="","",VLOOKUP(csv!$AJ219,範囲CSV,7,FALSE)))</f>
        <v/>
      </c>
      <c r="H219" s="139" t="str">
        <f>IF($A219="","",IF(VLOOKUP(csv!$AJ219,範囲CSV,8,FALSE)="","",VLOOKUP(csv!$AJ219,範囲CSV,8,FALSE)))</f>
        <v/>
      </c>
      <c r="I219" s="216"/>
      <c r="J219" s="216"/>
      <c r="K219" s="139" t="str">
        <f>IF(A219="","",IF(VLOOKUP(csv!$AJ219,範囲CSV,9,FALSE)="","",VLOOKUP(csv!$AJ219,範囲CSV,9,FALSE)))</f>
        <v/>
      </c>
      <c r="L219" s="139" t="str">
        <f>IF($A219="","",IF(VLOOKUP(csv!$AJ219,範囲CSV,10,FALSE)="","",VLOOKUP(csv!$AJ219,範囲CSV,10,FALSE)))</f>
        <v/>
      </c>
      <c r="M219" s="216" t="str">
        <f t="shared" si="6"/>
        <v/>
      </c>
      <c r="N219" s="216" t="str">
        <f t="shared" si="7"/>
        <v/>
      </c>
      <c r="O219" s="139" t="str">
        <f>IF($A219="","",IF(VLOOKUP(csv!$AJ219,範囲CSV,13,FALSE)="","",VLOOKUP(csv!$AJ219,範囲CSV,13,FALSE)))</f>
        <v/>
      </c>
      <c r="P219" s="139" t="str">
        <f>IF($A219="","",IF(VLOOKUP(csv!$AJ219,範囲CSV,14,FALSE)="","",VLOOKUP(csv!$AJ219,範囲CSV,14,FALSE)))</f>
        <v/>
      </c>
      <c r="Q219" s="139" t="str">
        <f>IF($A219="","",IF(VLOOKUP(csv!$AJ219,範囲CSV,15,FALSE)="","",VLOOKUP(csv!$AJ219,範囲CSV,15,FALSE)))</f>
        <v/>
      </c>
      <c r="R219" s="139" t="str">
        <f>IF($A219="","",IF(VLOOKUP(csv!$AJ219,範囲CSV,16,FALSE)="","",VLOOKUP(csv!$AJ219,範囲CSV,16,FALSE)))</f>
        <v/>
      </c>
      <c r="S219" s="139" t="str">
        <f>IF($A219="","",IF(VLOOKUP(csv!$AJ219,範囲CSV,17,FALSE)="","",VLOOKUP(csv!$AJ219,範囲CSV,17,FALSE)))</f>
        <v/>
      </c>
      <c r="T219" s="139" t="str">
        <f>IF($A219="","",IF(VLOOKUP(csv!$AJ219,範囲CSV,18,FALSE)="","",VLOOKUP(csv!$AJ219,範囲CSV,18,FALSE)))</f>
        <v/>
      </c>
      <c r="U219" s="139" t="str">
        <f>IF($A219="","",IF(VLOOKUP(csv!$AJ219,範囲CSV,19,FALSE)="","",VLOOKUP(csv!$AJ219,範囲CSV,19,FALSE)))</f>
        <v/>
      </c>
      <c r="V219" s="139" t="str">
        <f>IF($A219="","",IF(VLOOKUP(csv!$AJ219,範囲CSV,20,FALSE)="","",VLOOKUP(csv!$AJ219,範囲CSV,20,FALSE)))</f>
        <v/>
      </c>
      <c r="W219" s="139" t="str">
        <f>IF($A219="","",IF(VLOOKUP(csv!$AJ219,範囲CSV,21,FALSE)="","",VLOOKUP(csv!$AJ219,範囲CSV,21,FALSE)))</f>
        <v/>
      </c>
      <c r="X219" s="139" t="str">
        <f>IF($A219="","",IF(VLOOKUP(csv!$AJ219,範囲CSV,22,FALSE)="","",VLOOKUP(csv!$AJ219,範囲CSV,22,FALSE)))</f>
        <v/>
      </c>
      <c r="Y219" s="139" t="str">
        <f>IF($A219="","",IF(VLOOKUP(csv!$AJ219,範囲CSV,23,FALSE)="","",VLOOKUP(csv!$AJ219,範囲CSV,23,FALSE)))</f>
        <v/>
      </c>
      <c r="Z219" s="139" t="str">
        <f>IF($A219="","",IF(VLOOKUP(csv!$AJ219,範囲CSV,24,FALSE)="","",VLOOKUP(csv!$AJ219,範囲CSV,24,FALSE)))</f>
        <v/>
      </c>
      <c r="AA219" s="139" t="str">
        <f>IF($A219="","",IF(VLOOKUP(csv!$AJ219,範囲CSV,25,FALSE)="","",VLOOKUP(csv!$AJ219,範囲CSV,25,FALSE)))</f>
        <v/>
      </c>
      <c r="AB219" s="139" t="str">
        <f>IF($A219="","",IF(VLOOKUP(csv!$AJ219,範囲CSV,26,FALSE)="","",VLOOKUP(csv!$AJ219,範囲CSV,26,FALSE)))</f>
        <v/>
      </c>
      <c r="AC219" s="139" t="str">
        <f>IF($A219="","",IF(VLOOKUP(csv!$AJ219,範囲CSV,27,FALSE)="","",VLOOKUP(csv!$AJ219,範囲CSV,27,FALSE)))</f>
        <v/>
      </c>
      <c r="AD219" s="139" t="str">
        <f>IF($A219="","",IF(VLOOKUP(csv!$AJ219,範囲CSV,28,FALSE)="","",VLOOKUP(csv!$AJ219,範囲CSV,28,FALSE)))</f>
        <v/>
      </c>
      <c r="AE219" s="139" t="str">
        <f>IF($A219="","",IF(VLOOKUP(csv!$AJ219,範囲CSV,29,FALSE)="","",VLOOKUP(csv!$AJ219,範囲CSV,29,FALSE)))</f>
        <v/>
      </c>
      <c r="AF219" s="139" t="str">
        <f>IF($A219="","",IF(VLOOKUP(csv!$AJ219,範囲CSV,30,FALSE)="","",VLOOKUP(csv!$AJ219,範囲CSV,30,FALSE)))</f>
        <v/>
      </c>
      <c r="AG219" s="139" t="str">
        <f>IF($A219="","",IF(VLOOKUP(csv!$AJ219,範囲CSV,31,FALSE)="","",VLOOKUP(csv!$AJ219,範囲CSV,31,FALSE)))</f>
        <v/>
      </c>
      <c r="AH219" s="139" t="str">
        <f>IF($A219="","",IF(VLOOKUP(csv!$AJ219,範囲CSV,32,FALSE)="","",VLOOKUP(csv!$AJ219,範囲CSV,32,FALSE)))</f>
        <v/>
      </c>
      <c r="AI219" s="139" t="str">
        <f>IF($A219="","",IF(VLOOKUP(csv!$AJ219,範囲CSV,33,FALSE)="","",VLOOKUP(csv!$AJ219,範囲CSV,33,FALSE)))</f>
        <v/>
      </c>
      <c r="AJ219" s="139" t="str">
        <f>IF($A219="","",IF(VLOOKUP(csv!$AJ219,範囲CSV,34,FALSE)="","",VLOOKUP(csv!$AJ219,範囲CSV,34,FALSE)))</f>
        <v/>
      </c>
      <c r="AK219" s="139"/>
    </row>
    <row r="220" spans="1:37">
      <c r="A220" s="216" t="str">
        <f>IF(csv!AJ220&lt;=csv!A$401,csv!AO220,"")</f>
        <v/>
      </c>
      <c r="B220" s="216" t="str">
        <f>IF($A220="","",IF(VLOOKUP(csv!A$402,範囲CSV,2,FALSE)="","",VLOOKUP(csv!A$402,範囲CSV,2,FALSE)))</f>
        <v/>
      </c>
      <c r="C220" s="139" t="str">
        <f>IF($A220="","",IF(VLOOKUP(csv!$AJ220,範囲CSV,3,FALSE)="","",VLOOKUP(csv!$AJ220,範囲CSV,3,FALSE)))</f>
        <v/>
      </c>
      <c r="D220" s="139" t="str">
        <f>IF($A220="","",IF(VLOOKUP(csv!$AJ220,範囲CSV,4,FALSE)="","",VLOOKUP(csv!$AJ220,範囲CSV,4,FALSE)))</f>
        <v/>
      </c>
      <c r="E220" s="139" t="str">
        <f>IF($A220="","",IF(VLOOKUP(csv!$AJ220,範囲CSV,5,FALSE)="","",IF(VLOOKUP(csv!$AJ220,範囲CSV,5,FALSE)&gt;10000,"",VLOOKUP(csv!$AJ220,範囲CSV,5,FALSE))))</f>
        <v/>
      </c>
      <c r="F220" s="139" t="str">
        <f>IF($A220="","",IF(VLOOKUP(csv!$AJ220,範囲CSV,6,FALSE)="","",VLOOKUP(csv!$AJ220,範囲CSV,6,FALSE)))</f>
        <v/>
      </c>
      <c r="G220" s="139" t="str">
        <f>IF(A220="","",IF(VLOOKUP(csv!$AJ220,範囲CSV,7,FALSE)="","",VLOOKUP(csv!$AJ220,範囲CSV,7,FALSE)))</f>
        <v/>
      </c>
      <c r="H220" s="139" t="str">
        <f>IF($A220="","",IF(VLOOKUP(csv!$AJ220,範囲CSV,8,FALSE)="","",VLOOKUP(csv!$AJ220,範囲CSV,8,FALSE)))</f>
        <v/>
      </c>
      <c r="I220" s="216"/>
      <c r="J220" s="216"/>
      <c r="K220" s="139" t="str">
        <f>IF(A220="","",IF(VLOOKUP(csv!$AJ220,範囲CSV,9,FALSE)="","",VLOOKUP(csv!$AJ220,範囲CSV,9,FALSE)))</f>
        <v/>
      </c>
      <c r="L220" s="139" t="str">
        <f>IF($A220="","",IF(VLOOKUP(csv!$AJ220,範囲CSV,10,FALSE)="","",VLOOKUP(csv!$AJ220,範囲CSV,10,FALSE)))</f>
        <v/>
      </c>
      <c r="M220" s="216" t="str">
        <f t="shared" si="6"/>
        <v/>
      </c>
      <c r="N220" s="216" t="str">
        <f t="shared" si="7"/>
        <v/>
      </c>
      <c r="O220" s="139" t="str">
        <f>IF($A220="","",IF(VLOOKUP(csv!$AJ220,範囲CSV,13,FALSE)="","",VLOOKUP(csv!$AJ220,範囲CSV,13,FALSE)))</f>
        <v/>
      </c>
      <c r="P220" s="139" t="str">
        <f>IF($A220="","",IF(VLOOKUP(csv!$AJ220,範囲CSV,14,FALSE)="","",VLOOKUP(csv!$AJ220,範囲CSV,14,FALSE)))</f>
        <v/>
      </c>
      <c r="Q220" s="139" t="str">
        <f>IF($A220="","",IF(VLOOKUP(csv!$AJ220,範囲CSV,15,FALSE)="","",VLOOKUP(csv!$AJ220,範囲CSV,15,FALSE)))</f>
        <v/>
      </c>
      <c r="R220" s="139" t="str">
        <f>IF($A220="","",IF(VLOOKUP(csv!$AJ220,範囲CSV,16,FALSE)="","",VLOOKUP(csv!$AJ220,範囲CSV,16,FALSE)))</f>
        <v/>
      </c>
      <c r="S220" s="139" t="str">
        <f>IF($A220="","",IF(VLOOKUP(csv!$AJ220,範囲CSV,17,FALSE)="","",VLOOKUP(csv!$AJ220,範囲CSV,17,FALSE)))</f>
        <v/>
      </c>
      <c r="T220" s="139" t="str">
        <f>IF($A220="","",IF(VLOOKUP(csv!$AJ220,範囲CSV,18,FALSE)="","",VLOOKUP(csv!$AJ220,範囲CSV,18,FALSE)))</f>
        <v/>
      </c>
      <c r="U220" s="139" t="str">
        <f>IF($A220="","",IF(VLOOKUP(csv!$AJ220,範囲CSV,19,FALSE)="","",VLOOKUP(csv!$AJ220,範囲CSV,19,FALSE)))</f>
        <v/>
      </c>
      <c r="V220" s="139" t="str">
        <f>IF($A220="","",IF(VLOOKUP(csv!$AJ220,範囲CSV,20,FALSE)="","",VLOOKUP(csv!$AJ220,範囲CSV,20,FALSE)))</f>
        <v/>
      </c>
      <c r="W220" s="139" t="str">
        <f>IF($A220="","",IF(VLOOKUP(csv!$AJ220,範囲CSV,21,FALSE)="","",VLOOKUP(csv!$AJ220,範囲CSV,21,FALSE)))</f>
        <v/>
      </c>
      <c r="X220" s="139" t="str">
        <f>IF($A220="","",IF(VLOOKUP(csv!$AJ220,範囲CSV,22,FALSE)="","",VLOOKUP(csv!$AJ220,範囲CSV,22,FALSE)))</f>
        <v/>
      </c>
      <c r="Y220" s="139" t="str">
        <f>IF($A220="","",IF(VLOOKUP(csv!$AJ220,範囲CSV,23,FALSE)="","",VLOOKUP(csv!$AJ220,範囲CSV,23,FALSE)))</f>
        <v/>
      </c>
      <c r="Z220" s="139" t="str">
        <f>IF($A220="","",IF(VLOOKUP(csv!$AJ220,範囲CSV,24,FALSE)="","",VLOOKUP(csv!$AJ220,範囲CSV,24,FALSE)))</f>
        <v/>
      </c>
      <c r="AA220" s="139" t="str">
        <f>IF($A220="","",IF(VLOOKUP(csv!$AJ220,範囲CSV,25,FALSE)="","",VLOOKUP(csv!$AJ220,範囲CSV,25,FALSE)))</f>
        <v/>
      </c>
      <c r="AB220" s="139" t="str">
        <f>IF($A220="","",IF(VLOOKUP(csv!$AJ220,範囲CSV,26,FALSE)="","",VLOOKUP(csv!$AJ220,範囲CSV,26,FALSE)))</f>
        <v/>
      </c>
      <c r="AC220" s="139" t="str">
        <f>IF($A220="","",IF(VLOOKUP(csv!$AJ220,範囲CSV,27,FALSE)="","",VLOOKUP(csv!$AJ220,範囲CSV,27,FALSE)))</f>
        <v/>
      </c>
      <c r="AD220" s="139" t="str">
        <f>IF($A220="","",IF(VLOOKUP(csv!$AJ220,範囲CSV,28,FALSE)="","",VLOOKUP(csv!$AJ220,範囲CSV,28,FALSE)))</f>
        <v/>
      </c>
      <c r="AE220" s="139" t="str">
        <f>IF($A220="","",IF(VLOOKUP(csv!$AJ220,範囲CSV,29,FALSE)="","",VLOOKUP(csv!$AJ220,範囲CSV,29,FALSE)))</f>
        <v/>
      </c>
      <c r="AF220" s="139" t="str">
        <f>IF($A220="","",IF(VLOOKUP(csv!$AJ220,範囲CSV,30,FALSE)="","",VLOOKUP(csv!$AJ220,範囲CSV,30,FALSE)))</f>
        <v/>
      </c>
      <c r="AG220" s="139" t="str">
        <f>IF($A220="","",IF(VLOOKUP(csv!$AJ220,範囲CSV,31,FALSE)="","",VLOOKUP(csv!$AJ220,範囲CSV,31,FALSE)))</f>
        <v/>
      </c>
      <c r="AH220" s="139" t="str">
        <f>IF($A220="","",IF(VLOOKUP(csv!$AJ220,範囲CSV,32,FALSE)="","",VLOOKUP(csv!$AJ220,範囲CSV,32,FALSE)))</f>
        <v/>
      </c>
      <c r="AI220" s="139" t="str">
        <f>IF($A220="","",IF(VLOOKUP(csv!$AJ220,範囲CSV,33,FALSE)="","",VLOOKUP(csv!$AJ220,範囲CSV,33,FALSE)))</f>
        <v/>
      </c>
      <c r="AJ220" s="139" t="str">
        <f>IF($A220="","",IF(VLOOKUP(csv!$AJ220,範囲CSV,34,FALSE)="","",VLOOKUP(csv!$AJ220,範囲CSV,34,FALSE)))</f>
        <v/>
      </c>
      <c r="AK220" s="139"/>
    </row>
    <row r="221" spans="1:37">
      <c r="A221" s="216" t="str">
        <f>IF(csv!AJ221&lt;=csv!A$401,csv!AO221,"")</f>
        <v/>
      </c>
      <c r="B221" s="216" t="str">
        <f>IF($A221="","",IF(VLOOKUP(csv!A$402,範囲CSV,2,FALSE)="","",VLOOKUP(csv!A$402,範囲CSV,2,FALSE)))</f>
        <v/>
      </c>
      <c r="C221" s="139" t="str">
        <f>IF($A221="","",IF(VLOOKUP(csv!$AJ221,範囲CSV,3,FALSE)="","",VLOOKUP(csv!$AJ221,範囲CSV,3,FALSE)))</f>
        <v/>
      </c>
      <c r="D221" s="139" t="str">
        <f>IF($A221="","",IF(VLOOKUP(csv!$AJ221,範囲CSV,4,FALSE)="","",VLOOKUP(csv!$AJ221,範囲CSV,4,FALSE)))</f>
        <v/>
      </c>
      <c r="E221" s="139" t="str">
        <f>IF($A221="","",IF(VLOOKUP(csv!$AJ221,範囲CSV,5,FALSE)="","",IF(VLOOKUP(csv!$AJ221,範囲CSV,5,FALSE)&gt;10000,"",VLOOKUP(csv!$AJ221,範囲CSV,5,FALSE))))</f>
        <v/>
      </c>
      <c r="F221" s="139" t="str">
        <f>IF($A221="","",IF(VLOOKUP(csv!$AJ221,範囲CSV,6,FALSE)="","",VLOOKUP(csv!$AJ221,範囲CSV,6,FALSE)))</f>
        <v/>
      </c>
      <c r="G221" s="139" t="str">
        <f>IF(A221="","",IF(VLOOKUP(csv!$AJ221,範囲CSV,7,FALSE)="","",VLOOKUP(csv!$AJ221,範囲CSV,7,FALSE)))</f>
        <v/>
      </c>
      <c r="H221" s="139" t="str">
        <f>IF($A221="","",IF(VLOOKUP(csv!$AJ221,範囲CSV,8,FALSE)="","",VLOOKUP(csv!$AJ221,範囲CSV,8,FALSE)))</f>
        <v/>
      </c>
      <c r="I221" s="216"/>
      <c r="J221" s="216"/>
      <c r="K221" s="139" t="str">
        <f>IF(A221="","",IF(VLOOKUP(csv!$AJ221,範囲CSV,9,FALSE)="","",VLOOKUP(csv!$AJ221,範囲CSV,9,FALSE)))</f>
        <v/>
      </c>
      <c r="L221" s="139" t="str">
        <f>IF($A221="","",IF(VLOOKUP(csv!$AJ221,範囲CSV,10,FALSE)="","",VLOOKUP(csv!$AJ221,範囲CSV,10,FALSE)))</f>
        <v/>
      </c>
      <c r="M221" s="216" t="str">
        <f t="shared" si="6"/>
        <v/>
      </c>
      <c r="N221" s="216" t="str">
        <f t="shared" si="7"/>
        <v/>
      </c>
      <c r="O221" s="139" t="str">
        <f>IF($A221="","",IF(VLOOKUP(csv!$AJ221,範囲CSV,13,FALSE)="","",VLOOKUP(csv!$AJ221,範囲CSV,13,FALSE)))</f>
        <v/>
      </c>
      <c r="P221" s="139" t="str">
        <f>IF($A221="","",IF(VLOOKUP(csv!$AJ221,範囲CSV,14,FALSE)="","",VLOOKUP(csv!$AJ221,範囲CSV,14,FALSE)))</f>
        <v/>
      </c>
      <c r="Q221" s="139" t="str">
        <f>IF($A221="","",IF(VLOOKUP(csv!$AJ221,範囲CSV,15,FALSE)="","",VLOOKUP(csv!$AJ221,範囲CSV,15,FALSE)))</f>
        <v/>
      </c>
      <c r="R221" s="139" t="str">
        <f>IF($A221="","",IF(VLOOKUP(csv!$AJ221,範囲CSV,16,FALSE)="","",VLOOKUP(csv!$AJ221,範囲CSV,16,FALSE)))</f>
        <v/>
      </c>
      <c r="S221" s="139" t="str">
        <f>IF($A221="","",IF(VLOOKUP(csv!$AJ221,範囲CSV,17,FALSE)="","",VLOOKUP(csv!$AJ221,範囲CSV,17,FALSE)))</f>
        <v/>
      </c>
      <c r="T221" s="139" t="str">
        <f>IF($A221="","",IF(VLOOKUP(csv!$AJ221,範囲CSV,18,FALSE)="","",VLOOKUP(csv!$AJ221,範囲CSV,18,FALSE)))</f>
        <v/>
      </c>
      <c r="U221" s="139" t="str">
        <f>IF($A221="","",IF(VLOOKUP(csv!$AJ221,範囲CSV,19,FALSE)="","",VLOOKUP(csv!$AJ221,範囲CSV,19,FALSE)))</f>
        <v/>
      </c>
      <c r="V221" s="139" t="str">
        <f>IF($A221="","",IF(VLOOKUP(csv!$AJ221,範囲CSV,20,FALSE)="","",VLOOKUP(csv!$AJ221,範囲CSV,20,FALSE)))</f>
        <v/>
      </c>
      <c r="W221" s="139" t="str">
        <f>IF($A221="","",IF(VLOOKUP(csv!$AJ221,範囲CSV,21,FALSE)="","",VLOOKUP(csv!$AJ221,範囲CSV,21,FALSE)))</f>
        <v/>
      </c>
      <c r="X221" s="139" t="str">
        <f>IF($A221="","",IF(VLOOKUP(csv!$AJ221,範囲CSV,22,FALSE)="","",VLOOKUP(csv!$AJ221,範囲CSV,22,FALSE)))</f>
        <v/>
      </c>
      <c r="Y221" s="139" t="str">
        <f>IF($A221="","",IF(VLOOKUP(csv!$AJ221,範囲CSV,23,FALSE)="","",VLOOKUP(csv!$AJ221,範囲CSV,23,FALSE)))</f>
        <v/>
      </c>
      <c r="Z221" s="139" t="str">
        <f>IF($A221="","",IF(VLOOKUP(csv!$AJ221,範囲CSV,24,FALSE)="","",VLOOKUP(csv!$AJ221,範囲CSV,24,FALSE)))</f>
        <v/>
      </c>
      <c r="AA221" s="139" t="str">
        <f>IF($A221="","",IF(VLOOKUP(csv!$AJ221,範囲CSV,25,FALSE)="","",VLOOKUP(csv!$AJ221,範囲CSV,25,FALSE)))</f>
        <v/>
      </c>
      <c r="AB221" s="139" t="str">
        <f>IF($A221="","",IF(VLOOKUP(csv!$AJ221,範囲CSV,26,FALSE)="","",VLOOKUP(csv!$AJ221,範囲CSV,26,FALSE)))</f>
        <v/>
      </c>
      <c r="AC221" s="139" t="str">
        <f>IF($A221="","",IF(VLOOKUP(csv!$AJ221,範囲CSV,27,FALSE)="","",VLOOKUP(csv!$AJ221,範囲CSV,27,FALSE)))</f>
        <v/>
      </c>
      <c r="AD221" s="139" t="str">
        <f>IF($A221="","",IF(VLOOKUP(csv!$AJ221,範囲CSV,28,FALSE)="","",VLOOKUP(csv!$AJ221,範囲CSV,28,FALSE)))</f>
        <v/>
      </c>
      <c r="AE221" s="139" t="str">
        <f>IF($A221="","",IF(VLOOKUP(csv!$AJ221,範囲CSV,29,FALSE)="","",VLOOKUP(csv!$AJ221,範囲CSV,29,FALSE)))</f>
        <v/>
      </c>
      <c r="AF221" s="139" t="str">
        <f>IF($A221="","",IF(VLOOKUP(csv!$AJ221,範囲CSV,30,FALSE)="","",VLOOKUP(csv!$AJ221,範囲CSV,30,FALSE)))</f>
        <v/>
      </c>
      <c r="AG221" s="139" t="str">
        <f>IF($A221="","",IF(VLOOKUP(csv!$AJ221,範囲CSV,31,FALSE)="","",VLOOKUP(csv!$AJ221,範囲CSV,31,FALSE)))</f>
        <v/>
      </c>
      <c r="AH221" s="139" t="str">
        <f>IF($A221="","",IF(VLOOKUP(csv!$AJ221,範囲CSV,32,FALSE)="","",VLOOKUP(csv!$AJ221,範囲CSV,32,FALSE)))</f>
        <v/>
      </c>
      <c r="AI221" s="139" t="str">
        <f>IF($A221="","",IF(VLOOKUP(csv!$AJ221,範囲CSV,33,FALSE)="","",VLOOKUP(csv!$AJ221,範囲CSV,33,FALSE)))</f>
        <v/>
      </c>
      <c r="AJ221" s="139" t="str">
        <f>IF($A221="","",IF(VLOOKUP(csv!$AJ221,範囲CSV,34,FALSE)="","",VLOOKUP(csv!$AJ221,範囲CSV,34,FALSE)))</f>
        <v/>
      </c>
      <c r="AK221" s="139"/>
    </row>
    <row r="222" spans="1:37">
      <c r="A222" s="216" t="str">
        <f>IF(csv!AJ222&lt;=csv!A$401,csv!AO222,"")</f>
        <v/>
      </c>
      <c r="B222" s="216" t="str">
        <f>IF($A222="","",IF(VLOOKUP(csv!A$402,範囲CSV,2,FALSE)="","",VLOOKUP(csv!A$402,範囲CSV,2,FALSE)))</f>
        <v/>
      </c>
      <c r="C222" s="139" t="str">
        <f>IF($A222="","",IF(VLOOKUP(csv!$AJ222,範囲CSV,3,FALSE)="","",VLOOKUP(csv!$AJ222,範囲CSV,3,FALSE)))</f>
        <v/>
      </c>
      <c r="D222" s="139" t="str">
        <f>IF($A222="","",IF(VLOOKUP(csv!$AJ222,範囲CSV,4,FALSE)="","",VLOOKUP(csv!$AJ222,範囲CSV,4,FALSE)))</f>
        <v/>
      </c>
      <c r="E222" s="139" t="str">
        <f>IF($A222="","",IF(VLOOKUP(csv!$AJ222,範囲CSV,5,FALSE)="","",IF(VLOOKUP(csv!$AJ222,範囲CSV,5,FALSE)&gt;10000,"",VLOOKUP(csv!$AJ222,範囲CSV,5,FALSE))))</f>
        <v/>
      </c>
      <c r="F222" s="139" t="str">
        <f>IF($A222="","",IF(VLOOKUP(csv!$AJ222,範囲CSV,6,FALSE)="","",VLOOKUP(csv!$AJ222,範囲CSV,6,FALSE)))</f>
        <v/>
      </c>
      <c r="G222" s="139" t="str">
        <f>IF(A222="","",IF(VLOOKUP(csv!$AJ222,範囲CSV,7,FALSE)="","",VLOOKUP(csv!$AJ222,範囲CSV,7,FALSE)))</f>
        <v/>
      </c>
      <c r="H222" s="139" t="str">
        <f>IF($A222="","",IF(VLOOKUP(csv!$AJ222,範囲CSV,8,FALSE)="","",VLOOKUP(csv!$AJ222,範囲CSV,8,FALSE)))</f>
        <v/>
      </c>
      <c r="I222" s="216"/>
      <c r="J222" s="216"/>
      <c r="K222" s="139" t="str">
        <f>IF(A222="","",IF(VLOOKUP(csv!$AJ222,範囲CSV,9,FALSE)="","",VLOOKUP(csv!$AJ222,範囲CSV,9,FALSE)))</f>
        <v/>
      </c>
      <c r="L222" s="139" t="str">
        <f>IF($A222="","",IF(VLOOKUP(csv!$AJ222,範囲CSV,10,FALSE)="","",VLOOKUP(csv!$AJ222,範囲CSV,10,FALSE)))</f>
        <v/>
      </c>
      <c r="M222" s="216" t="str">
        <f t="shared" si="6"/>
        <v/>
      </c>
      <c r="N222" s="216" t="str">
        <f t="shared" si="7"/>
        <v/>
      </c>
      <c r="O222" s="139" t="str">
        <f>IF($A222="","",IF(VLOOKUP(csv!$AJ222,範囲CSV,13,FALSE)="","",VLOOKUP(csv!$AJ222,範囲CSV,13,FALSE)))</f>
        <v/>
      </c>
      <c r="P222" s="139" t="str">
        <f>IF($A222="","",IF(VLOOKUP(csv!$AJ222,範囲CSV,14,FALSE)="","",VLOOKUP(csv!$AJ222,範囲CSV,14,FALSE)))</f>
        <v/>
      </c>
      <c r="Q222" s="139" t="str">
        <f>IF($A222="","",IF(VLOOKUP(csv!$AJ222,範囲CSV,15,FALSE)="","",VLOOKUP(csv!$AJ222,範囲CSV,15,FALSE)))</f>
        <v/>
      </c>
      <c r="R222" s="139" t="str">
        <f>IF($A222="","",IF(VLOOKUP(csv!$AJ222,範囲CSV,16,FALSE)="","",VLOOKUP(csv!$AJ222,範囲CSV,16,FALSE)))</f>
        <v/>
      </c>
      <c r="S222" s="139" t="str">
        <f>IF($A222="","",IF(VLOOKUP(csv!$AJ222,範囲CSV,17,FALSE)="","",VLOOKUP(csv!$AJ222,範囲CSV,17,FALSE)))</f>
        <v/>
      </c>
      <c r="T222" s="139" t="str">
        <f>IF($A222="","",IF(VLOOKUP(csv!$AJ222,範囲CSV,18,FALSE)="","",VLOOKUP(csv!$AJ222,範囲CSV,18,FALSE)))</f>
        <v/>
      </c>
      <c r="U222" s="139" t="str">
        <f>IF($A222="","",IF(VLOOKUP(csv!$AJ222,範囲CSV,19,FALSE)="","",VLOOKUP(csv!$AJ222,範囲CSV,19,FALSE)))</f>
        <v/>
      </c>
      <c r="V222" s="139" t="str">
        <f>IF($A222="","",IF(VLOOKUP(csv!$AJ222,範囲CSV,20,FALSE)="","",VLOOKUP(csv!$AJ222,範囲CSV,20,FALSE)))</f>
        <v/>
      </c>
      <c r="W222" s="139" t="str">
        <f>IF($A222="","",IF(VLOOKUP(csv!$AJ222,範囲CSV,21,FALSE)="","",VLOOKUP(csv!$AJ222,範囲CSV,21,FALSE)))</f>
        <v/>
      </c>
      <c r="X222" s="139" t="str">
        <f>IF($A222="","",IF(VLOOKUP(csv!$AJ222,範囲CSV,22,FALSE)="","",VLOOKUP(csv!$AJ222,範囲CSV,22,FALSE)))</f>
        <v/>
      </c>
      <c r="Y222" s="139" t="str">
        <f>IF($A222="","",IF(VLOOKUP(csv!$AJ222,範囲CSV,23,FALSE)="","",VLOOKUP(csv!$AJ222,範囲CSV,23,FALSE)))</f>
        <v/>
      </c>
      <c r="Z222" s="139" t="str">
        <f>IF($A222="","",IF(VLOOKUP(csv!$AJ222,範囲CSV,24,FALSE)="","",VLOOKUP(csv!$AJ222,範囲CSV,24,FALSE)))</f>
        <v/>
      </c>
      <c r="AA222" s="139" t="str">
        <f>IF($A222="","",IF(VLOOKUP(csv!$AJ222,範囲CSV,25,FALSE)="","",VLOOKUP(csv!$AJ222,範囲CSV,25,FALSE)))</f>
        <v/>
      </c>
      <c r="AB222" s="139" t="str">
        <f>IF($A222="","",IF(VLOOKUP(csv!$AJ222,範囲CSV,26,FALSE)="","",VLOOKUP(csv!$AJ222,範囲CSV,26,FALSE)))</f>
        <v/>
      </c>
      <c r="AC222" s="139" t="str">
        <f>IF($A222="","",IF(VLOOKUP(csv!$AJ222,範囲CSV,27,FALSE)="","",VLOOKUP(csv!$AJ222,範囲CSV,27,FALSE)))</f>
        <v/>
      </c>
      <c r="AD222" s="139" t="str">
        <f>IF($A222="","",IF(VLOOKUP(csv!$AJ222,範囲CSV,28,FALSE)="","",VLOOKUP(csv!$AJ222,範囲CSV,28,FALSE)))</f>
        <v/>
      </c>
      <c r="AE222" s="139" t="str">
        <f>IF($A222="","",IF(VLOOKUP(csv!$AJ222,範囲CSV,29,FALSE)="","",VLOOKUP(csv!$AJ222,範囲CSV,29,FALSE)))</f>
        <v/>
      </c>
      <c r="AF222" s="139" t="str">
        <f>IF($A222="","",IF(VLOOKUP(csv!$AJ222,範囲CSV,30,FALSE)="","",VLOOKUP(csv!$AJ222,範囲CSV,30,FALSE)))</f>
        <v/>
      </c>
      <c r="AG222" s="139" t="str">
        <f>IF($A222="","",IF(VLOOKUP(csv!$AJ222,範囲CSV,31,FALSE)="","",VLOOKUP(csv!$AJ222,範囲CSV,31,FALSE)))</f>
        <v/>
      </c>
      <c r="AH222" s="139" t="str">
        <f>IF($A222="","",IF(VLOOKUP(csv!$AJ222,範囲CSV,32,FALSE)="","",VLOOKUP(csv!$AJ222,範囲CSV,32,FALSE)))</f>
        <v/>
      </c>
      <c r="AI222" s="139" t="str">
        <f>IF($A222="","",IF(VLOOKUP(csv!$AJ222,範囲CSV,33,FALSE)="","",VLOOKUP(csv!$AJ222,範囲CSV,33,FALSE)))</f>
        <v/>
      </c>
      <c r="AJ222" s="139" t="str">
        <f>IF($A222="","",IF(VLOOKUP(csv!$AJ222,範囲CSV,34,FALSE)="","",VLOOKUP(csv!$AJ222,範囲CSV,34,FALSE)))</f>
        <v/>
      </c>
      <c r="AK222" s="139"/>
    </row>
    <row r="223" spans="1:37">
      <c r="A223" s="216" t="str">
        <f>IF(csv!AJ223&lt;=csv!A$401,csv!AO223,"")</f>
        <v/>
      </c>
      <c r="B223" s="216" t="str">
        <f>IF($A223="","",IF(VLOOKUP(csv!A$402,範囲CSV,2,FALSE)="","",VLOOKUP(csv!A$402,範囲CSV,2,FALSE)))</f>
        <v/>
      </c>
      <c r="C223" s="139" t="str">
        <f>IF($A223="","",IF(VLOOKUP(csv!$AJ223,範囲CSV,3,FALSE)="","",VLOOKUP(csv!$AJ223,範囲CSV,3,FALSE)))</f>
        <v/>
      </c>
      <c r="D223" s="139" t="str">
        <f>IF($A223="","",IF(VLOOKUP(csv!$AJ223,範囲CSV,4,FALSE)="","",VLOOKUP(csv!$AJ223,範囲CSV,4,FALSE)))</f>
        <v/>
      </c>
      <c r="E223" s="139" t="str">
        <f>IF($A223="","",IF(VLOOKUP(csv!$AJ223,範囲CSV,5,FALSE)="","",IF(VLOOKUP(csv!$AJ223,範囲CSV,5,FALSE)&gt;10000,"",VLOOKUP(csv!$AJ223,範囲CSV,5,FALSE))))</f>
        <v/>
      </c>
      <c r="F223" s="139" t="str">
        <f>IF($A223="","",IF(VLOOKUP(csv!$AJ223,範囲CSV,6,FALSE)="","",VLOOKUP(csv!$AJ223,範囲CSV,6,FALSE)))</f>
        <v/>
      </c>
      <c r="G223" s="139" t="str">
        <f>IF(A223="","",IF(VLOOKUP(csv!$AJ223,範囲CSV,7,FALSE)="","",VLOOKUP(csv!$AJ223,範囲CSV,7,FALSE)))</f>
        <v/>
      </c>
      <c r="H223" s="139" t="str">
        <f>IF($A223="","",IF(VLOOKUP(csv!$AJ223,範囲CSV,8,FALSE)="","",VLOOKUP(csv!$AJ223,範囲CSV,8,FALSE)))</f>
        <v/>
      </c>
      <c r="I223" s="216"/>
      <c r="J223" s="216"/>
      <c r="K223" s="139" t="str">
        <f>IF(A223="","",IF(VLOOKUP(csv!$AJ223,範囲CSV,9,FALSE)="","",VLOOKUP(csv!$AJ223,範囲CSV,9,FALSE)))</f>
        <v/>
      </c>
      <c r="L223" s="139" t="str">
        <f>IF($A223="","",IF(VLOOKUP(csv!$AJ223,範囲CSV,10,FALSE)="","",VLOOKUP(csv!$AJ223,範囲CSV,10,FALSE)))</f>
        <v/>
      </c>
      <c r="M223" s="216" t="str">
        <f t="shared" si="6"/>
        <v/>
      </c>
      <c r="N223" s="216" t="str">
        <f t="shared" si="7"/>
        <v/>
      </c>
      <c r="O223" s="139" t="str">
        <f>IF($A223="","",IF(VLOOKUP(csv!$AJ223,範囲CSV,13,FALSE)="","",VLOOKUP(csv!$AJ223,範囲CSV,13,FALSE)))</f>
        <v/>
      </c>
      <c r="P223" s="139" t="str">
        <f>IF($A223="","",IF(VLOOKUP(csv!$AJ223,範囲CSV,14,FALSE)="","",VLOOKUP(csv!$AJ223,範囲CSV,14,FALSE)))</f>
        <v/>
      </c>
      <c r="Q223" s="139" t="str">
        <f>IF($A223="","",IF(VLOOKUP(csv!$AJ223,範囲CSV,15,FALSE)="","",VLOOKUP(csv!$AJ223,範囲CSV,15,FALSE)))</f>
        <v/>
      </c>
      <c r="R223" s="139" t="str">
        <f>IF($A223="","",IF(VLOOKUP(csv!$AJ223,範囲CSV,16,FALSE)="","",VLOOKUP(csv!$AJ223,範囲CSV,16,FALSE)))</f>
        <v/>
      </c>
      <c r="S223" s="139" t="str">
        <f>IF($A223="","",IF(VLOOKUP(csv!$AJ223,範囲CSV,17,FALSE)="","",VLOOKUP(csv!$AJ223,範囲CSV,17,FALSE)))</f>
        <v/>
      </c>
      <c r="T223" s="139" t="str">
        <f>IF($A223="","",IF(VLOOKUP(csv!$AJ223,範囲CSV,18,FALSE)="","",VLOOKUP(csv!$AJ223,範囲CSV,18,FALSE)))</f>
        <v/>
      </c>
      <c r="U223" s="139" t="str">
        <f>IF($A223="","",IF(VLOOKUP(csv!$AJ223,範囲CSV,19,FALSE)="","",VLOOKUP(csv!$AJ223,範囲CSV,19,FALSE)))</f>
        <v/>
      </c>
      <c r="V223" s="139" t="str">
        <f>IF($A223="","",IF(VLOOKUP(csv!$AJ223,範囲CSV,20,FALSE)="","",VLOOKUP(csv!$AJ223,範囲CSV,20,FALSE)))</f>
        <v/>
      </c>
      <c r="W223" s="139" t="str">
        <f>IF($A223="","",IF(VLOOKUP(csv!$AJ223,範囲CSV,21,FALSE)="","",VLOOKUP(csv!$AJ223,範囲CSV,21,FALSE)))</f>
        <v/>
      </c>
      <c r="X223" s="139" t="str">
        <f>IF($A223="","",IF(VLOOKUP(csv!$AJ223,範囲CSV,22,FALSE)="","",VLOOKUP(csv!$AJ223,範囲CSV,22,FALSE)))</f>
        <v/>
      </c>
      <c r="Y223" s="139" t="str">
        <f>IF($A223="","",IF(VLOOKUP(csv!$AJ223,範囲CSV,23,FALSE)="","",VLOOKUP(csv!$AJ223,範囲CSV,23,FALSE)))</f>
        <v/>
      </c>
      <c r="Z223" s="139" t="str">
        <f>IF($A223="","",IF(VLOOKUP(csv!$AJ223,範囲CSV,24,FALSE)="","",VLOOKUP(csv!$AJ223,範囲CSV,24,FALSE)))</f>
        <v/>
      </c>
      <c r="AA223" s="139" t="str">
        <f>IF($A223="","",IF(VLOOKUP(csv!$AJ223,範囲CSV,25,FALSE)="","",VLOOKUP(csv!$AJ223,範囲CSV,25,FALSE)))</f>
        <v/>
      </c>
      <c r="AB223" s="139" t="str">
        <f>IF($A223="","",IF(VLOOKUP(csv!$AJ223,範囲CSV,26,FALSE)="","",VLOOKUP(csv!$AJ223,範囲CSV,26,FALSE)))</f>
        <v/>
      </c>
      <c r="AC223" s="139" t="str">
        <f>IF($A223="","",IF(VLOOKUP(csv!$AJ223,範囲CSV,27,FALSE)="","",VLOOKUP(csv!$AJ223,範囲CSV,27,FALSE)))</f>
        <v/>
      </c>
      <c r="AD223" s="139" t="str">
        <f>IF($A223="","",IF(VLOOKUP(csv!$AJ223,範囲CSV,28,FALSE)="","",VLOOKUP(csv!$AJ223,範囲CSV,28,FALSE)))</f>
        <v/>
      </c>
      <c r="AE223" s="139" t="str">
        <f>IF($A223="","",IF(VLOOKUP(csv!$AJ223,範囲CSV,29,FALSE)="","",VLOOKUP(csv!$AJ223,範囲CSV,29,FALSE)))</f>
        <v/>
      </c>
      <c r="AF223" s="139" t="str">
        <f>IF($A223="","",IF(VLOOKUP(csv!$AJ223,範囲CSV,30,FALSE)="","",VLOOKUP(csv!$AJ223,範囲CSV,30,FALSE)))</f>
        <v/>
      </c>
      <c r="AG223" s="139" t="str">
        <f>IF($A223="","",IF(VLOOKUP(csv!$AJ223,範囲CSV,31,FALSE)="","",VLOOKUP(csv!$AJ223,範囲CSV,31,FALSE)))</f>
        <v/>
      </c>
      <c r="AH223" s="139" t="str">
        <f>IF($A223="","",IF(VLOOKUP(csv!$AJ223,範囲CSV,32,FALSE)="","",VLOOKUP(csv!$AJ223,範囲CSV,32,FALSE)))</f>
        <v/>
      </c>
      <c r="AI223" s="139" t="str">
        <f>IF($A223="","",IF(VLOOKUP(csv!$AJ223,範囲CSV,33,FALSE)="","",VLOOKUP(csv!$AJ223,範囲CSV,33,FALSE)))</f>
        <v/>
      </c>
      <c r="AJ223" s="139" t="str">
        <f>IF($A223="","",IF(VLOOKUP(csv!$AJ223,範囲CSV,34,FALSE)="","",VLOOKUP(csv!$AJ223,範囲CSV,34,FALSE)))</f>
        <v/>
      </c>
      <c r="AK223" s="139"/>
    </row>
    <row r="224" spans="1:37">
      <c r="A224" s="216" t="str">
        <f>IF(csv!AJ224&lt;=csv!A$401,csv!AO224,"")</f>
        <v/>
      </c>
      <c r="B224" s="216" t="str">
        <f>IF($A224="","",IF(VLOOKUP(csv!A$402,範囲CSV,2,FALSE)="","",VLOOKUP(csv!A$402,範囲CSV,2,FALSE)))</f>
        <v/>
      </c>
      <c r="C224" s="139" t="str">
        <f>IF($A224="","",IF(VLOOKUP(csv!$AJ224,範囲CSV,3,FALSE)="","",VLOOKUP(csv!$AJ224,範囲CSV,3,FALSE)))</f>
        <v/>
      </c>
      <c r="D224" s="139" t="str">
        <f>IF($A224="","",IF(VLOOKUP(csv!$AJ224,範囲CSV,4,FALSE)="","",VLOOKUP(csv!$AJ224,範囲CSV,4,FALSE)))</f>
        <v/>
      </c>
      <c r="E224" s="139" t="str">
        <f>IF($A224="","",IF(VLOOKUP(csv!$AJ224,範囲CSV,5,FALSE)="","",IF(VLOOKUP(csv!$AJ224,範囲CSV,5,FALSE)&gt;10000,"",VLOOKUP(csv!$AJ224,範囲CSV,5,FALSE))))</f>
        <v/>
      </c>
      <c r="F224" s="139" t="str">
        <f>IF($A224="","",IF(VLOOKUP(csv!$AJ224,範囲CSV,6,FALSE)="","",VLOOKUP(csv!$AJ224,範囲CSV,6,FALSE)))</f>
        <v/>
      </c>
      <c r="G224" s="139" t="str">
        <f>IF(A224="","",IF(VLOOKUP(csv!$AJ224,範囲CSV,7,FALSE)="","",VLOOKUP(csv!$AJ224,範囲CSV,7,FALSE)))</f>
        <v/>
      </c>
      <c r="H224" s="139" t="str">
        <f>IF($A224="","",IF(VLOOKUP(csv!$AJ224,範囲CSV,8,FALSE)="","",VLOOKUP(csv!$AJ224,範囲CSV,8,FALSE)))</f>
        <v/>
      </c>
      <c r="I224" s="216"/>
      <c r="J224" s="216"/>
      <c r="K224" s="139" t="str">
        <f>IF(A224="","",IF(VLOOKUP(csv!$AJ224,範囲CSV,9,FALSE)="","",VLOOKUP(csv!$AJ224,範囲CSV,9,FALSE)))</f>
        <v/>
      </c>
      <c r="L224" s="139" t="str">
        <f>IF($A224="","",IF(VLOOKUP(csv!$AJ224,範囲CSV,10,FALSE)="","",VLOOKUP(csv!$AJ224,範囲CSV,10,FALSE)))</f>
        <v/>
      </c>
      <c r="M224" s="216" t="str">
        <f t="shared" si="6"/>
        <v/>
      </c>
      <c r="N224" s="216" t="str">
        <f t="shared" si="7"/>
        <v/>
      </c>
      <c r="O224" s="139" t="str">
        <f>IF($A224="","",IF(VLOOKUP(csv!$AJ224,範囲CSV,13,FALSE)="","",VLOOKUP(csv!$AJ224,範囲CSV,13,FALSE)))</f>
        <v/>
      </c>
      <c r="P224" s="139" t="str">
        <f>IF($A224="","",IF(VLOOKUP(csv!$AJ224,範囲CSV,14,FALSE)="","",VLOOKUP(csv!$AJ224,範囲CSV,14,FALSE)))</f>
        <v/>
      </c>
      <c r="Q224" s="139" t="str">
        <f>IF($A224="","",IF(VLOOKUP(csv!$AJ224,範囲CSV,15,FALSE)="","",VLOOKUP(csv!$AJ224,範囲CSV,15,FALSE)))</f>
        <v/>
      </c>
      <c r="R224" s="139" t="str">
        <f>IF($A224="","",IF(VLOOKUP(csv!$AJ224,範囲CSV,16,FALSE)="","",VLOOKUP(csv!$AJ224,範囲CSV,16,FALSE)))</f>
        <v/>
      </c>
      <c r="S224" s="139" t="str">
        <f>IF($A224="","",IF(VLOOKUP(csv!$AJ224,範囲CSV,17,FALSE)="","",VLOOKUP(csv!$AJ224,範囲CSV,17,FALSE)))</f>
        <v/>
      </c>
      <c r="T224" s="139" t="str">
        <f>IF($A224="","",IF(VLOOKUP(csv!$AJ224,範囲CSV,18,FALSE)="","",VLOOKUP(csv!$AJ224,範囲CSV,18,FALSE)))</f>
        <v/>
      </c>
      <c r="U224" s="139" t="str">
        <f>IF($A224="","",IF(VLOOKUP(csv!$AJ224,範囲CSV,19,FALSE)="","",VLOOKUP(csv!$AJ224,範囲CSV,19,FALSE)))</f>
        <v/>
      </c>
      <c r="V224" s="139" t="str">
        <f>IF($A224="","",IF(VLOOKUP(csv!$AJ224,範囲CSV,20,FALSE)="","",VLOOKUP(csv!$AJ224,範囲CSV,20,FALSE)))</f>
        <v/>
      </c>
      <c r="W224" s="139" t="str">
        <f>IF($A224="","",IF(VLOOKUP(csv!$AJ224,範囲CSV,21,FALSE)="","",VLOOKUP(csv!$AJ224,範囲CSV,21,FALSE)))</f>
        <v/>
      </c>
      <c r="X224" s="139" t="str">
        <f>IF($A224="","",IF(VLOOKUP(csv!$AJ224,範囲CSV,22,FALSE)="","",VLOOKUP(csv!$AJ224,範囲CSV,22,FALSE)))</f>
        <v/>
      </c>
      <c r="Y224" s="139" t="str">
        <f>IF($A224="","",IF(VLOOKUP(csv!$AJ224,範囲CSV,23,FALSE)="","",VLOOKUP(csv!$AJ224,範囲CSV,23,FALSE)))</f>
        <v/>
      </c>
      <c r="Z224" s="139" t="str">
        <f>IF($A224="","",IF(VLOOKUP(csv!$AJ224,範囲CSV,24,FALSE)="","",VLOOKUP(csv!$AJ224,範囲CSV,24,FALSE)))</f>
        <v/>
      </c>
      <c r="AA224" s="139" t="str">
        <f>IF($A224="","",IF(VLOOKUP(csv!$AJ224,範囲CSV,25,FALSE)="","",VLOOKUP(csv!$AJ224,範囲CSV,25,FALSE)))</f>
        <v/>
      </c>
      <c r="AB224" s="139" t="str">
        <f>IF($A224="","",IF(VLOOKUP(csv!$AJ224,範囲CSV,26,FALSE)="","",VLOOKUP(csv!$AJ224,範囲CSV,26,FALSE)))</f>
        <v/>
      </c>
      <c r="AC224" s="139" t="str">
        <f>IF($A224="","",IF(VLOOKUP(csv!$AJ224,範囲CSV,27,FALSE)="","",VLOOKUP(csv!$AJ224,範囲CSV,27,FALSE)))</f>
        <v/>
      </c>
      <c r="AD224" s="139" t="str">
        <f>IF($A224="","",IF(VLOOKUP(csv!$AJ224,範囲CSV,28,FALSE)="","",VLOOKUP(csv!$AJ224,範囲CSV,28,FALSE)))</f>
        <v/>
      </c>
      <c r="AE224" s="139" t="str">
        <f>IF($A224="","",IF(VLOOKUP(csv!$AJ224,範囲CSV,29,FALSE)="","",VLOOKUP(csv!$AJ224,範囲CSV,29,FALSE)))</f>
        <v/>
      </c>
      <c r="AF224" s="139" t="str">
        <f>IF($A224="","",IF(VLOOKUP(csv!$AJ224,範囲CSV,30,FALSE)="","",VLOOKUP(csv!$AJ224,範囲CSV,30,FALSE)))</f>
        <v/>
      </c>
      <c r="AG224" s="139" t="str">
        <f>IF($A224="","",IF(VLOOKUP(csv!$AJ224,範囲CSV,31,FALSE)="","",VLOOKUP(csv!$AJ224,範囲CSV,31,FALSE)))</f>
        <v/>
      </c>
      <c r="AH224" s="139" t="str">
        <f>IF($A224="","",IF(VLOOKUP(csv!$AJ224,範囲CSV,32,FALSE)="","",VLOOKUP(csv!$AJ224,範囲CSV,32,FALSE)))</f>
        <v/>
      </c>
      <c r="AI224" s="139" t="str">
        <f>IF($A224="","",IF(VLOOKUP(csv!$AJ224,範囲CSV,33,FALSE)="","",VLOOKUP(csv!$AJ224,範囲CSV,33,FALSE)))</f>
        <v/>
      </c>
      <c r="AJ224" s="139" t="str">
        <f>IF($A224="","",IF(VLOOKUP(csv!$AJ224,範囲CSV,34,FALSE)="","",VLOOKUP(csv!$AJ224,範囲CSV,34,FALSE)))</f>
        <v/>
      </c>
      <c r="AK224" s="139"/>
    </row>
    <row r="225" spans="1:37">
      <c r="A225" s="216" t="str">
        <f>IF(csv!AJ225&lt;=csv!A$401,csv!AO225,"")</f>
        <v/>
      </c>
      <c r="B225" s="216" t="str">
        <f>IF($A225="","",IF(VLOOKUP(csv!A$402,範囲CSV,2,FALSE)="","",VLOOKUP(csv!A$402,範囲CSV,2,FALSE)))</f>
        <v/>
      </c>
      <c r="C225" s="139" t="str">
        <f>IF($A225="","",IF(VLOOKUP(csv!$AJ225,範囲CSV,3,FALSE)="","",VLOOKUP(csv!$AJ225,範囲CSV,3,FALSE)))</f>
        <v/>
      </c>
      <c r="D225" s="139" t="str">
        <f>IF($A225="","",IF(VLOOKUP(csv!$AJ225,範囲CSV,4,FALSE)="","",VLOOKUP(csv!$AJ225,範囲CSV,4,FALSE)))</f>
        <v/>
      </c>
      <c r="E225" s="139" t="str">
        <f>IF($A225="","",IF(VLOOKUP(csv!$AJ225,範囲CSV,5,FALSE)="","",IF(VLOOKUP(csv!$AJ225,範囲CSV,5,FALSE)&gt;10000,"",VLOOKUP(csv!$AJ225,範囲CSV,5,FALSE))))</f>
        <v/>
      </c>
      <c r="F225" s="139" t="str">
        <f>IF($A225="","",IF(VLOOKUP(csv!$AJ225,範囲CSV,6,FALSE)="","",VLOOKUP(csv!$AJ225,範囲CSV,6,FALSE)))</f>
        <v/>
      </c>
      <c r="G225" s="139" t="str">
        <f>IF(A225="","",IF(VLOOKUP(csv!$AJ225,範囲CSV,7,FALSE)="","",VLOOKUP(csv!$AJ225,範囲CSV,7,FALSE)))</f>
        <v/>
      </c>
      <c r="H225" s="139" t="str">
        <f>IF($A225="","",IF(VLOOKUP(csv!$AJ225,範囲CSV,8,FALSE)="","",VLOOKUP(csv!$AJ225,範囲CSV,8,FALSE)))</f>
        <v/>
      </c>
      <c r="I225" s="216"/>
      <c r="J225" s="216"/>
      <c r="K225" s="139" t="str">
        <f>IF(A225="","",IF(VLOOKUP(csv!$AJ225,範囲CSV,9,FALSE)="","",VLOOKUP(csv!$AJ225,範囲CSV,9,FALSE)))</f>
        <v/>
      </c>
      <c r="L225" s="139" t="str">
        <f>IF($A225="","",IF(VLOOKUP(csv!$AJ225,範囲CSV,10,FALSE)="","",VLOOKUP(csv!$AJ225,範囲CSV,10,FALSE)))</f>
        <v/>
      </c>
      <c r="M225" s="216" t="str">
        <f t="shared" si="6"/>
        <v/>
      </c>
      <c r="N225" s="216" t="str">
        <f t="shared" si="7"/>
        <v/>
      </c>
      <c r="O225" s="139" t="str">
        <f>IF($A225="","",IF(VLOOKUP(csv!$AJ225,範囲CSV,13,FALSE)="","",VLOOKUP(csv!$AJ225,範囲CSV,13,FALSE)))</f>
        <v/>
      </c>
      <c r="P225" s="139" t="str">
        <f>IF($A225="","",IF(VLOOKUP(csv!$AJ225,範囲CSV,14,FALSE)="","",VLOOKUP(csv!$AJ225,範囲CSV,14,FALSE)))</f>
        <v/>
      </c>
      <c r="Q225" s="139" t="str">
        <f>IF($A225="","",IF(VLOOKUP(csv!$AJ225,範囲CSV,15,FALSE)="","",VLOOKUP(csv!$AJ225,範囲CSV,15,FALSE)))</f>
        <v/>
      </c>
      <c r="R225" s="139" t="str">
        <f>IF($A225="","",IF(VLOOKUP(csv!$AJ225,範囲CSV,16,FALSE)="","",VLOOKUP(csv!$AJ225,範囲CSV,16,FALSE)))</f>
        <v/>
      </c>
      <c r="S225" s="139" t="str">
        <f>IF($A225="","",IF(VLOOKUP(csv!$AJ225,範囲CSV,17,FALSE)="","",VLOOKUP(csv!$AJ225,範囲CSV,17,FALSE)))</f>
        <v/>
      </c>
      <c r="T225" s="139" t="str">
        <f>IF($A225="","",IF(VLOOKUP(csv!$AJ225,範囲CSV,18,FALSE)="","",VLOOKUP(csv!$AJ225,範囲CSV,18,FALSE)))</f>
        <v/>
      </c>
      <c r="U225" s="139" t="str">
        <f>IF($A225="","",IF(VLOOKUP(csv!$AJ225,範囲CSV,19,FALSE)="","",VLOOKUP(csv!$AJ225,範囲CSV,19,FALSE)))</f>
        <v/>
      </c>
      <c r="V225" s="139" t="str">
        <f>IF($A225="","",IF(VLOOKUP(csv!$AJ225,範囲CSV,20,FALSE)="","",VLOOKUP(csv!$AJ225,範囲CSV,20,FALSE)))</f>
        <v/>
      </c>
      <c r="W225" s="139" t="str">
        <f>IF($A225="","",IF(VLOOKUP(csv!$AJ225,範囲CSV,21,FALSE)="","",VLOOKUP(csv!$AJ225,範囲CSV,21,FALSE)))</f>
        <v/>
      </c>
      <c r="X225" s="139" t="str">
        <f>IF($A225="","",IF(VLOOKUP(csv!$AJ225,範囲CSV,22,FALSE)="","",VLOOKUP(csv!$AJ225,範囲CSV,22,FALSE)))</f>
        <v/>
      </c>
      <c r="Y225" s="139" t="str">
        <f>IF($A225="","",IF(VLOOKUP(csv!$AJ225,範囲CSV,23,FALSE)="","",VLOOKUP(csv!$AJ225,範囲CSV,23,FALSE)))</f>
        <v/>
      </c>
      <c r="Z225" s="139" t="str">
        <f>IF($A225="","",IF(VLOOKUP(csv!$AJ225,範囲CSV,24,FALSE)="","",VLOOKUP(csv!$AJ225,範囲CSV,24,FALSE)))</f>
        <v/>
      </c>
      <c r="AA225" s="139" t="str">
        <f>IF($A225="","",IF(VLOOKUP(csv!$AJ225,範囲CSV,25,FALSE)="","",VLOOKUP(csv!$AJ225,範囲CSV,25,FALSE)))</f>
        <v/>
      </c>
      <c r="AB225" s="139" t="str">
        <f>IF($A225="","",IF(VLOOKUP(csv!$AJ225,範囲CSV,26,FALSE)="","",VLOOKUP(csv!$AJ225,範囲CSV,26,FALSE)))</f>
        <v/>
      </c>
      <c r="AC225" s="139" t="str">
        <f>IF($A225="","",IF(VLOOKUP(csv!$AJ225,範囲CSV,27,FALSE)="","",VLOOKUP(csv!$AJ225,範囲CSV,27,FALSE)))</f>
        <v/>
      </c>
      <c r="AD225" s="139" t="str">
        <f>IF($A225="","",IF(VLOOKUP(csv!$AJ225,範囲CSV,28,FALSE)="","",VLOOKUP(csv!$AJ225,範囲CSV,28,FALSE)))</f>
        <v/>
      </c>
      <c r="AE225" s="139" t="str">
        <f>IF($A225="","",IF(VLOOKUP(csv!$AJ225,範囲CSV,29,FALSE)="","",VLOOKUP(csv!$AJ225,範囲CSV,29,FALSE)))</f>
        <v/>
      </c>
      <c r="AF225" s="139" t="str">
        <f>IF($A225="","",IF(VLOOKUP(csv!$AJ225,範囲CSV,30,FALSE)="","",VLOOKUP(csv!$AJ225,範囲CSV,30,FALSE)))</f>
        <v/>
      </c>
      <c r="AG225" s="139" t="str">
        <f>IF($A225="","",IF(VLOOKUP(csv!$AJ225,範囲CSV,31,FALSE)="","",VLOOKUP(csv!$AJ225,範囲CSV,31,FALSE)))</f>
        <v/>
      </c>
      <c r="AH225" s="139" t="str">
        <f>IF($A225="","",IF(VLOOKUP(csv!$AJ225,範囲CSV,32,FALSE)="","",VLOOKUP(csv!$AJ225,範囲CSV,32,FALSE)))</f>
        <v/>
      </c>
      <c r="AI225" s="139" t="str">
        <f>IF($A225="","",IF(VLOOKUP(csv!$AJ225,範囲CSV,33,FALSE)="","",VLOOKUP(csv!$AJ225,範囲CSV,33,FALSE)))</f>
        <v/>
      </c>
      <c r="AJ225" s="139" t="str">
        <f>IF($A225="","",IF(VLOOKUP(csv!$AJ225,範囲CSV,34,FALSE)="","",VLOOKUP(csv!$AJ225,範囲CSV,34,FALSE)))</f>
        <v/>
      </c>
      <c r="AK225" s="139"/>
    </row>
    <row r="226" spans="1:37">
      <c r="A226" s="216" t="str">
        <f>IF(csv!AJ226&lt;=csv!A$401,csv!AO226,"")</f>
        <v/>
      </c>
      <c r="B226" s="216" t="str">
        <f>IF($A226="","",IF(VLOOKUP(csv!A$402,範囲CSV,2,FALSE)="","",VLOOKUP(csv!A$402,範囲CSV,2,FALSE)))</f>
        <v/>
      </c>
      <c r="C226" s="139" t="str">
        <f>IF($A226="","",IF(VLOOKUP(csv!$AJ226,範囲CSV,3,FALSE)="","",VLOOKUP(csv!$AJ226,範囲CSV,3,FALSE)))</f>
        <v/>
      </c>
      <c r="D226" s="139" t="str">
        <f>IF($A226="","",IF(VLOOKUP(csv!$AJ226,範囲CSV,4,FALSE)="","",VLOOKUP(csv!$AJ226,範囲CSV,4,FALSE)))</f>
        <v/>
      </c>
      <c r="E226" s="139" t="str">
        <f>IF($A226="","",IF(VLOOKUP(csv!$AJ226,範囲CSV,5,FALSE)="","",IF(VLOOKUP(csv!$AJ226,範囲CSV,5,FALSE)&gt;10000,"",VLOOKUP(csv!$AJ226,範囲CSV,5,FALSE))))</f>
        <v/>
      </c>
      <c r="F226" s="139" t="str">
        <f>IF($A226="","",IF(VLOOKUP(csv!$AJ226,範囲CSV,6,FALSE)="","",VLOOKUP(csv!$AJ226,範囲CSV,6,FALSE)))</f>
        <v/>
      </c>
      <c r="G226" s="139" t="str">
        <f>IF(A226="","",IF(VLOOKUP(csv!$AJ226,範囲CSV,7,FALSE)="","",VLOOKUP(csv!$AJ226,範囲CSV,7,FALSE)))</f>
        <v/>
      </c>
      <c r="H226" s="139" t="str">
        <f>IF($A226="","",IF(VLOOKUP(csv!$AJ226,範囲CSV,8,FALSE)="","",VLOOKUP(csv!$AJ226,範囲CSV,8,FALSE)))</f>
        <v/>
      </c>
      <c r="I226" s="216"/>
      <c r="J226" s="216"/>
      <c r="K226" s="139" t="str">
        <f>IF(A226="","",IF(VLOOKUP(csv!$AJ226,範囲CSV,9,FALSE)="","",VLOOKUP(csv!$AJ226,範囲CSV,9,FALSE)))</f>
        <v/>
      </c>
      <c r="L226" s="139" t="str">
        <f>IF($A226="","",IF(VLOOKUP(csv!$AJ226,範囲CSV,10,FALSE)="","",VLOOKUP(csv!$AJ226,範囲CSV,10,FALSE)))</f>
        <v/>
      </c>
      <c r="M226" s="216" t="str">
        <f t="shared" si="6"/>
        <v/>
      </c>
      <c r="N226" s="216" t="str">
        <f t="shared" si="7"/>
        <v/>
      </c>
      <c r="O226" s="139" t="str">
        <f>IF($A226="","",IF(VLOOKUP(csv!$AJ226,範囲CSV,13,FALSE)="","",VLOOKUP(csv!$AJ226,範囲CSV,13,FALSE)))</f>
        <v/>
      </c>
      <c r="P226" s="139" t="str">
        <f>IF($A226="","",IF(VLOOKUP(csv!$AJ226,範囲CSV,14,FALSE)="","",VLOOKUP(csv!$AJ226,範囲CSV,14,FALSE)))</f>
        <v/>
      </c>
      <c r="Q226" s="139" t="str">
        <f>IF($A226="","",IF(VLOOKUP(csv!$AJ226,範囲CSV,15,FALSE)="","",VLOOKUP(csv!$AJ226,範囲CSV,15,FALSE)))</f>
        <v/>
      </c>
      <c r="R226" s="139" t="str">
        <f>IF($A226="","",IF(VLOOKUP(csv!$AJ226,範囲CSV,16,FALSE)="","",VLOOKUP(csv!$AJ226,範囲CSV,16,FALSE)))</f>
        <v/>
      </c>
      <c r="S226" s="139" t="str">
        <f>IF($A226="","",IF(VLOOKUP(csv!$AJ226,範囲CSV,17,FALSE)="","",VLOOKUP(csv!$AJ226,範囲CSV,17,FALSE)))</f>
        <v/>
      </c>
      <c r="T226" s="139" t="str">
        <f>IF($A226="","",IF(VLOOKUP(csv!$AJ226,範囲CSV,18,FALSE)="","",VLOOKUP(csv!$AJ226,範囲CSV,18,FALSE)))</f>
        <v/>
      </c>
      <c r="U226" s="139" t="str">
        <f>IF($A226="","",IF(VLOOKUP(csv!$AJ226,範囲CSV,19,FALSE)="","",VLOOKUP(csv!$AJ226,範囲CSV,19,FALSE)))</f>
        <v/>
      </c>
      <c r="V226" s="139" t="str">
        <f>IF($A226="","",IF(VLOOKUP(csv!$AJ226,範囲CSV,20,FALSE)="","",VLOOKUP(csv!$AJ226,範囲CSV,20,FALSE)))</f>
        <v/>
      </c>
      <c r="W226" s="139" t="str">
        <f>IF($A226="","",IF(VLOOKUP(csv!$AJ226,範囲CSV,21,FALSE)="","",VLOOKUP(csv!$AJ226,範囲CSV,21,FALSE)))</f>
        <v/>
      </c>
      <c r="X226" s="139" t="str">
        <f>IF($A226="","",IF(VLOOKUP(csv!$AJ226,範囲CSV,22,FALSE)="","",VLOOKUP(csv!$AJ226,範囲CSV,22,FALSE)))</f>
        <v/>
      </c>
      <c r="Y226" s="139" t="str">
        <f>IF($A226="","",IF(VLOOKUP(csv!$AJ226,範囲CSV,23,FALSE)="","",VLOOKUP(csv!$AJ226,範囲CSV,23,FALSE)))</f>
        <v/>
      </c>
      <c r="Z226" s="139" t="str">
        <f>IF($A226="","",IF(VLOOKUP(csv!$AJ226,範囲CSV,24,FALSE)="","",VLOOKUP(csv!$AJ226,範囲CSV,24,FALSE)))</f>
        <v/>
      </c>
      <c r="AA226" s="139" t="str">
        <f>IF($A226="","",IF(VLOOKUP(csv!$AJ226,範囲CSV,25,FALSE)="","",VLOOKUP(csv!$AJ226,範囲CSV,25,FALSE)))</f>
        <v/>
      </c>
      <c r="AB226" s="139" t="str">
        <f>IF($A226="","",IF(VLOOKUP(csv!$AJ226,範囲CSV,26,FALSE)="","",VLOOKUP(csv!$AJ226,範囲CSV,26,FALSE)))</f>
        <v/>
      </c>
      <c r="AC226" s="139" t="str">
        <f>IF($A226="","",IF(VLOOKUP(csv!$AJ226,範囲CSV,27,FALSE)="","",VLOOKUP(csv!$AJ226,範囲CSV,27,FALSE)))</f>
        <v/>
      </c>
      <c r="AD226" s="139" t="str">
        <f>IF($A226="","",IF(VLOOKUP(csv!$AJ226,範囲CSV,28,FALSE)="","",VLOOKUP(csv!$AJ226,範囲CSV,28,FALSE)))</f>
        <v/>
      </c>
      <c r="AE226" s="139" t="str">
        <f>IF($A226="","",IF(VLOOKUP(csv!$AJ226,範囲CSV,29,FALSE)="","",VLOOKUP(csv!$AJ226,範囲CSV,29,FALSE)))</f>
        <v/>
      </c>
      <c r="AF226" s="139" t="str">
        <f>IF($A226="","",IF(VLOOKUP(csv!$AJ226,範囲CSV,30,FALSE)="","",VLOOKUP(csv!$AJ226,範囲CSV,30,FALSE)))</f>
        <v/>
      </c>
      <c r="AG226" s="139" t="str">
        <f>IF($A226="","",IF(VLOOKUP(csv!$AJ226,範囲CSV,31,FALSE)="","",VLOOKUP(csv!$AJ226,範囲CSV,31,FALSE)))</f>
        <v/>
      </c>
      <c r="AH226" s="139" t="str">
        <f>IF($A226="","",IF(VLOOKUP(csv!$AJ226,範囲CSV,32,FALSE)="","",VLOOKUP(csv!$AJ226,範囲CSV,32,FALSE)))</f>
        <v/>
      </c>
      <c r="AI226" s="139" t="str">
        <f>IF($A226="","",IF(VLOOKUP(csv!$AJ226,範囲CSV,33,FALSE)="","",VLOOKUP(csv!$AJ226,範囲CSV,33,FALSE)))</f>
        <v/>
      </c>
      <c r="AJ226" s="139" t="str">
        <f>IF($A226="","",IF(VLOOKUP(csv!$AJ226,範囲CSV,34,FALSE)="","",VLOOKUP(csv!$AJ226,範囲CSV,34,FALSE)))</f>
        <v/>
      </c>
      <c r="AK226" s="139"/>
    </row>
    <row r="227" spans="1:37">
      <c r="A227" s="216" t="str">
        <f>IF(csv!AJ227&lt;=csv!A$401,csv!AO227,"")</f>
        <v/>
      </c>
      <c r="B227" s="216" t="str">
        <f>IF($A227="","",IF(VLOOKUP(csv!A$402,範囲CSV,2,FALSE)="","",VLOOKUP(csv!A$402,範囲CSV,2,FALSE)))</f>
        <v/>
      </c>
      <c r="C227" s="139" t="str">
        <f>IF($A227="","",IF(VLOOKUP(csv!$AJ227,範囲CSV,3,FALSE)="","",VLOOKUP(csv!$AJ227,範囲CSV,3,FALSE)))</f>
        <v/>
      </c>
      <c r="D227" s="139" t="str">
        <f>IF($A227="","",IF(VLOOKUP(csv!$AJ227,範囲CSV,4,FALSE)="","",VLOOKUP(csv!$AJ227,範囲CSV,4,FALSE)))</f>
        <v/>
      </c>
      <c r="E227" s="139" t="str">
        <f>IF($A227="","",IF(VLOOKUP(csv!$AJ227,範囲CSV,5,FALSE)="","",IF(VLOOKUP(csv!$AJ227,範囲CSV,5,FALSE)&gt;10000,"",VLOOKUP(csv!$AJ227,範囲CSV,5,FALSE))))</f>
        <v/>
      </c>
      <c r="F227" s="139" t="str">
        <f>IF($A227="","",IF(VLOOKUP(csv!$AJ227,範囲CSV,6,FALSE)="","",VLOOKUP(csv!$AJ227,範囲CSV,6,FALSE)))</f>
        <v/>
      </c>
      <c r="G227" s="139" t="str">
        <f>IF(A227="","",IF(VLOOKUP(csv!$AJ227,範囲CSV,7,FALSE)="","",VLOOKUP(csv!$AJ227,範囲CSV,7,FALSE)))</f>
        <v/>
      </c>
      <c r="H227" s="139" t="str">
        <f>IF($A227="","",IF(VLOOKUP(csv!$AJ227,範囲CSV,8,FALSE)="","",VLOOKUP(csv!$AJ227,範囲CSV,8,FALSE)))</f>
        <v/>
      </c>
      <c r="I227" s="216"/>
      <c r="J227" s="216"/>
      <c r="K227" s="139" t="str">
        <f>IF(A227="","",IF(VLOOKUP(csv!$AJ227,範囲CSV,9,FALSE)="","",VLOOKUP(csv!$AJ227,範囲CSV,9,FALSE)))</f>
        <v/>
      </c>
      <c r="L227" s="139" t="str">
        <f>IF($A227="","",IF(VLOOKUP(csv!$AJ227,範囲CSV,10,FALSE)="","",VLOOKUP(csv!$AJ227,範囲CSV,10,FALSE)))</f>
        <v/>
      </c>
      <c r="M227" s="216" t="str">
        <f t="shared" si="6"/>
        <v/>
      </c>
      <c r="N227" s="216" t="str">
        <f t="shared" si="7"/>
        <v/>
      </c>
      <c r="O227" s="139" t="str">
        <f>IF($A227="","",IF(VLOOKUP(csv!$AJ227,範囲CSV,13,FALSE)="","",VLOOKUP(csv!$AJ227,範囲CSV,13,FALSE)))</f>
        <v/>
      </c>
      <c r="P227" s="139" t="str">
        <f>IF($A227="","",IF(VLOOKUP(csv!$AJ227,範囲CSV,14,FALSE)="","",VLOOKUP(csv!$AJ227,範囲CSV,14,FALSE)))</f>
        <v/>
      </c>
      <c r="Q227" s="139" t="str">
        <f>IF($A227="","",IF(VLOOKUP(csv!$AJ227,範囲CSV,15,FALSE)="","",VLOOKUP(csv!$AJ227,範囲CSV,15,FALSE)))</f>
        <v/>
      </c>
      <c r="R227" s="139" t="str">
        <f>IF($A227="","",IF(VLOOKUP(csv!$AJ227,範囲CSV,16,FALSE)="","",VLOOKUP(csv!$AJ227,範囲CSV,16,FALSE)))</f>
        <v/>
      </c>
      <c r="S227" s="139" t="str">
        <f>IF($A227="","",IF(VLOOKUP(csv!$AJ227,範囲CSV,17,FALSE)="","",VLOOKUP(csv!$AJ227,範囲CSV,17,FALSE)))</f>
        <v/>
      </c>
      <c r="T227" s="139" t="str">
        <f>IF($A227="","",IF(VLOOKUP(csv!$AJ227,範囲CSV,18,FALSE)="","",VLOOKUP(csv!$AJ227,範囲CSV,18,FALSE)))</f>
        <v/>
      </c>
      <c r="U227" s="139" t="str">
        <f>IF($A227="","",IF(VLOOKUP(csv!$AJ227,範囲CSV,19,FALSE)="","",VLOOKUP(csv!$AJ227,範囲CSV,19,FALSE)))</f>
        <v/>
      </c>
      <c r="V227" s="139" t="str">
        <f>IF($A227="","",IF(VLOOKUP(csv!$AJ227,範囲CSV,20,FALSE)="","",VLOOKUP(csv!$AJ227,範囲CSV,20,FALSE)))</f>
        <v/>
      </c>
      <c r="W227" s="139" t="str">
        <f>IF($A227="","",IF(VLOOKUP(csv!$AJ227,範囲CSV,21,FALSE)="","",VLOOKUP(csv!$AJ227,範囲CSV,21,FALSE)))</f>
        <v/>
      </c>
      <c r="X227" s="139" t="str">
        <f>IF($A227="","",IF(VLOOKUP(csv!$AJ227,範囲CSV,22,FALSE)="","",VLOOKUP(csv!$AJ227,範囲CSV,22,FALSE)))</f>
        <v/>
      </c>
      <c r="Y227" s="139" t="str">
        <f>IF($A227="","",IF(VLOOKUP(csv!$AJ227,範囲CSV,23,FALSE)="","",VLOOKUP(csv!$AJ227,範囲CSV,23,FALSE)))</f>
        <v/>
      </c>
      <c r="Z227" s="139" t="str">
        <f>IF($A227="","",IF(VLOOKUP(csv!$AJ227,範囲CSV,24,FALSE)="","",VLOOKUP(csv!$AJ227,範囲CSV,24,FALSE)))</f>
        <v/>
      </c>
      <c r="AA227" s="139" t="str">
        <f>IF($A227="","",IF(VLOOKUP(csv!$AJ227,範囲CSV,25,FALSE)="","",VLOOKUP(csv!$AJ227,範囲CSV,25,FALSE)))</f>
        <v/>
      </c>
      <c r="AB227" s="139" t="str">
        <f>IF($A227="","",IF(VLOOKUP(csv!$AJ227,範囲CSV,26,FALSE)="","",VLOOKUP(csv!$AJ227,範囲CSV,26,FALSE)))</f>
        <v/>
      </c>
      <c r="AC227" s="139" t="str">
        <f>IF($A227="","",IF(VLOOKUP(csv!$AJ227,範囲CSV,27,FALSE)="","",VLOOKUP(csv!$AJ227,範囲CSV,27,FALSE)))</f>
        <v/>
      </c>
      <c r="AD227" s="139" t="str">
        <f>IF($A227="","",IF(VLOOKUP(csv!$AJ227,範囲CSV,28,FALSE)="","",VLOOKUP(csv!$AJ227,範囲CSV,28,FALSE)))</f>
        <v/>
      </c>
      <c r="AE227" s="139" t="str">
        <f>IF($A227="","",IF(VLOOKUP(csv!$AJ227,範囲CSV,29,FALSE)="","",VLOOKUP(csv!$AJ227,範囲CSV,29,FALSE)))</f>
        <v/>
      </c>
      <c r="AF227" s="139" t="str">
        <f>IF($A227="","",IF(VLOOKUP(csv!$AJ227,範囲CSV,30,FALSE)="","",VLOOKUP(csv!$AJ227,範囲CSV,30,FALSE)))</f>
        <v/>
      </c>
      <c r="AG227" s="139" t="str">
        <f>IF($A227="","",IF(VLOOKUP(csv!$AJ227,範囲CSV,31,FALSE)="","",VLOOKUP(csv!$AJ227,範囲CSV,31,FALSE)))</f>
        <v/>
      </c>
      <c r="AH227" s="139" t="str">
        <f>IF($A227="","",IF(VLOOKUP(csv!$AJ227,範囲CSV,32,FALSE)="","",VLOOKUP(csv!$AJ227,範囲CSV,32,FALSE)))</f>
        <v/>
      </c>
      <c r="AI227" s="139" t="str">
        <f>IF($A227="","",IF(VLOOKUP(csv!$AJ227,範囲CSV,33,FALSE)="","",VLOOKUP(csv!$AJ227,範囲CSV,33,FALSE)))</f>
        <v/>
      </c>
      <c r="AJ227" s="139" t="str">
        <f>IF($A227="","",IF(VLOOKUP(csv!$AJ227,範囲CSV,34,FALSE)="","",VLOOKUP(csv!$AJ227,範囲CSV,34,FALSE)))</f>
        <v/>
      </c>
      <c r="AK227" s="139"/>
    </row>
    <row r="228" spans="1:37">
      <c r="A228" s="216" t="str">
        <f>IF(csv!AJ228&lt;=csv!A$401,csv!AO228,"")</f>
        <v/>
      </c>
      <c r="B228" s="216" t="str">
        <f>IF($A228="","",IF(VLOOKUP(csv!A$402,範囲CSV,2,FALSE)="","",VLOOKUP(csv!A$402,範囲CSV,2,FALSE)))</f>
        <v/>
      </c>
      <c r="C228" s="139" t="str">
        <f>IF($A228="","",IF(VLOOKUP(csv!$AJ228,範囲CSV,3,FALSE)="","",VLOOKUP(csv!$AJ228,範囲CSV,3,FALSE)))</f>
        <v/>
      </c>
      <c r="D228" s="139" t="str">
        <f>IF($A228="","",IF(VLOOKUP(csv!$AJ228,範囲CSV,4,FALSE)="","",VLOOKUP(csv!$AJ228,範囲CSV,4,FALSE)))</f>
        <v/>
      </c>
      <c r="E228" s="139" t="str">
        <f>IF($A228="","",IF(VLOOKUP(csv!$AJ228,範囲CSV,5,FALSE)="","",IF(VLOOKUP(csv!$AJ228,範囲CSV,5,FALSE)&gt;10000,"",VLOOKUP(csv!$AJ228,範囲CSV,5,FALSE))))</f>
        <v/>
      </c>
      <c r="F228" s="139" t="str">
        <f>IF($A228="","",IF(VLOOKUP(csv!$AJ228,範囲CSV,6,FALSE)="","",VLOOKUP(csv!$AJ228,範囲CSV,6,FALSE)))</f>
        <v/>
      </c>
      <c r="G228" s="139" t="str">
        <f>IF(A228="","",IF(VLOOKUP(csv!$AJ228,範囲CSV,7,FALSE)="","",VLOOKUP(csv!$AJ228,範囲CSV,7,FALSE)))</f>
        <v/>
      </c>
      <c r="H228" s="139" t="str">
        <f>IF($A228="","",IF(VLOOKUP(csv!$AJ228,範囲CSV,8,FALSE)="","",VLOOKUP(csv!$AJ228,範囲CSV,8,FALSE)))</f>
        <v/>
      </c>
      <c r="I228" s="216"/>
      <c r="J228" s="216"/>
      <c r="K228" s="139" t="str">
        <f>IF(A228="","",IF(VLOOKUP(csv!$AJ228,範囲CSV,9,FALSE)="","",VLOOKUP(csv!$AJ228,範囲CSV,9,FALSE)))</f>
        <v/>
      </c>
      <c r="L228" s="139" t="str">
        <f>IF($A228="","",IF(VLOOKUP(csv!$AJ228,範囲CSV,10,FALSE)="","",VLOOKUP(csv!$AJ228,範囲CSV,10,FALSE)))</f>
        <v/>
      </c>
      <c r="M228" s="216" t="str">
        <f t="shared" si="6"/>
        <v/>
      </c>
      <c r="N228" s="216" t="str">
        <f t="shared" si="7"/>
        <v/>
      </c>
      <c r="O228" s="139" t="str">
        <f>IF($A228="","",IF(VLOOKUP(csv!$AJ228,範囲CSV,13,FALSE)="","",VLOOKUP(csv!$AJ228,範囲CSV,13,FALSE)))</f>
        <v/>
      </c>
      <c r="P228" s="139" t="str">
        <f>IF($A228="","",IF(VLOOKUP(csv!$AJ228,範囲CSV,14,FALSE)="","",VLOOKUP(csv!$AJ228,範囲CSV,14,FALSE)))</f>
        <v/>
      </c>
      <c r="Q228" s="139" t="str">
        <f>IF($A228="","",IF(VLOOKUP(csv!$AJ228,範囲CSV,15,FALSE)="","",VLOOKUP(csv!$AJ228,範囲CSV,15,FALSE)))</f>
        <v/>
      </c>
      <c r="R228" s="139" t="str">
        <f>IF($A228="","",IF(VLOOKUP(csv!$AJ228,範囲CSV,16,FALSE)="","",VLOOKUP(csv!$AJ228,範囲CSV,16,FALSE)))</f>
        <v/>
      </c>
      <c r="S228" s="139" t="str">
        <f>IF($A228="","",IF(VLOOKUP(csv!$AJ228,範囲CSV,17,FALSE)="","",VLOOKUP(csv!$AJ228,範囲CSV,17,FALSE)))</f>
        <v/>
      </c>
      <c r="T228" s="139" t="str">
        <f>IF($A228="","",IF(VLOOKUP(csv!$AJ228,範囲CSV,18,FALSE)="","",VLOOKUP(csv!$AJ228,範囲CSV,18,FALSE)))</f>
        <v/>
      </c>
      <c r="U228" s="139" t="str">
        <f>IF($A228="","",IF(VLOOKUP(csv!$AJ228,範囲CSV,19,FALSE)="","",VLOOKUP(csv!$AJ228,範囲CSV,19,FALSE)))</f>
        <v/>
      </c>
      <c r="V228" s="139" t="str">
        <f>IF($A228="","",IF(VLOOKUP(csv!$AJ228,範囲CSV,20,FALSE)="","",VLOOKUP(csv!$AJ228,範囲CSV,20,FALSE)))</f>
        <v/>
      </c>
      <c r="W228" s="139" t="str">
        <f>IF($A228="","",IF(VLOOKUP(csv!$AJ228,範囲CSV,21,FALSE)="","",VLOOKUP(csv!$AJ228,範囲CSV,21,FALSE)))</f>
        <v/>
      </c>
      <c r="X228" s="139" t="str">
        <f>IF($A228="","",IF(VLOOKUP(csv!$AJ228,範囲CSV,22,FALSE)="","",VLOOKUP(csv!$AJ228,範囲CSV,22,FALSE)))</f>
        <v/>
      </c>
      <c r="Y228" s="139" t="str">
        <f>IF($A228="","",IF(VLOOKUP(csv!$AJ228,範囲CSV,23,FALSE)="","",VLOOKUP(csv!$AJ228,範囲CSV,23,FALSE)))</f>
        <v/>
      </c>
      <c r="Z228" s="139" t="str">
        <f>IF($A228="","",IF(VLOOKUP(csv!$AJ228,範囲CSV,24,FALSE)="","",VLOOKUP(csv!$AJ228,範囲CSV,24,FALSE)))</f>
        <v/>
      </c>
      <c r="AA228" s="139" t="str">
        <f>IF($A228="","",IF(VLOOKUP(csv!$AJ228,範囲CSV,25,FALSE)="","",VLOOKUP(csv!$AJ228,範囲CSV,25,FALSE)))</f>
        <v/>
      </c>
      <c r="AB228" s="139" t="str">
        <f>IF($A228="","",IF(VLOOKUP(csv!$AJ228,範囲CSV,26,FALSE)="","",VLOOKUP(csv!$AJ228,範囲CSV,26,FALSE)))</f>
        <v/>
      </c>
      <c r="AC228" s="139" t="str">
        <f>IF($A228="","",IF(VLOOKUP(csv!$AJ228,範囲CSV,27,FALSE)="","",VLOOKUP(csv!$AJ228,範囲CSV,27,FALSE)))</f>
        <v/>
      </c>
      <c r="AD228" s="139" t="str">
        <f>IF($A228="","",IF(VLOOKUP(csv!$AJ228,範囲CSV,28,FALSE)="","",VLOOKUP(csv!$AJ228,範囲CSV,28,FALSE)))</f>
        <v/>
      </c>
      <c r="AE228" s="139" t="str">
        <f>IF($A228="","",IF(VLOOKUP(csv!$AJ228,範囲CSV,29,FALSE)="","",VLOOKUP(csv!$AJ228,範囲CSV,29,FALSE)))</f>
        <v/>
      </c>
      <c r="AF228" s="139" t="str">
        <f>IF($A228="","",IF(VLOOKUP(csv!$AJ228,範囲CSV,30,FALSE)="","",VLOOKUP(csv!$AJ228,範囲CSV,30,FALSE)))</f>
        <v/>
      </c>
      <c r="AG228" s="139" t="str">
        <f>IF($A228="","",IF(VLOOKUP(csv!$AJ228,範囲CSV,31,FALSE)="","",VLOOKUP(csv!$AJ228,範囲CSV,31,FALSE)))</f>
        <v/>
      </c>
      <c r="AH228" s="139" t="str">
        <f>IF($A228="","",IF(VLOOKUP(csv!$AJ228,範囲CSV,32,FALSE)="","",VLOOKUP(csv!$AJ228,範囲CSV,32,FALSE)))</f>
        <v/>
      </c>
      <c r="AI228" s="139" t="str">
        <f>IF($A228="","",IF(VLOOKUP(csv!$AJ228,範囲CSV,33,FALSE)="","",VLOOKUP(csv!$AJ228,範囲CSV,33,FALSE)))</f>
        <v/>
      </c>
      <c r="AJ228" s="139" t="str">
        <f>IF($A228="","",IF(VLOOKUP(csv!$AJ228,範囲CSV,34,FALSE)="","",VLOOKUP(csv!$AJ228,範囲CSV,34,FALSE)))</f>
        <v/>
      </c>
      <c r="AK228" s="139"/>
    </row>
    <row r="229" spans="1:37">
      <c r="A229" s="216" t="str">
        <f>IF(csv!AJ229&lt;=csv!A$401,csv!AO229,"")</f>
        <v/>
      </c>
      <c r="B229" s="216" t="str">
        <f>IF($A229="","",IF(VLOOKUP(csv!A$402,範囲CSV,2,FALSE)="","",VLOOKUP(csv!A$402,範囲CSV,2,FALSE)))</f>
        <v/>
      </c>
      <c r="C229" s="139" t="str">
        <f>IF($A229="","",IF(VLOOKUP(csv!$AJ229,範囲CSV,3,FALSE)="","",VLOOKUP(csv!$AJ229,範囲CSV,3,FALSE)))</f>
        <v/>
      </c>
      <c r="D229" s="139" t="str">
        <f>IF($A229="","",IF(VLOOKUP(csv!$AJ229,範囲CSV,4,FALSE)="","",VLOOKUP(csv!$AJ229,範囲CSV,4,FALSE)))</f>
        <v/>
      </c>
      <c r="E229" s="139" t="str">
        <f>IF($A229="","",IF(VLOOKUP(csv!$AJ229,範囲CSV,5,FALSE)="","",IF(VLOOKUP(csv!$AJ229,範囲CSV,5,FALSE)&gt;10000,"",VLOOKUP(csv!$AJ229,範囲CSV,5,FALSE))))</f>
        <v/>
      </c>
      <c r="F229" s="139" t="str">
        <f>IF($A229="","",IF(VLOOKUP(csv!$AJ229,範囲CSV,6,FALSE)="","",VLOOKUP(csv!$AJ229,範囲CSV,6,FALSE)))</f>
        <v/>
      </c>
      <c r="G229" s="139" t="str">
        <f>IF(A229="","",IF(VLOOKUP(csv!$AJ229,範囲CSV,7,FALSE)="","",VLOOKUP(csv!$AJ229,範囲CSV,7,FALSE)))</f>
        <v/>
      </c>
      <c r="H229" s="139" t="str">
        <f>IF($A229="","",IF(VLOOKUP(csv!$AJ229,範囲CSV,8,FALSE)="","",VLOOKUP(csv!$AJ229,範囲CSV,8,FALSE)))</f>
        <v/>
      </c>
      <c r="I229" s="216"/>
      <c r="J229" s="216"/>
      <c r="K229" s="139" t="str">
        <f>IF(A229="","",IF(VLOOKUP(csv!$AJ229,範囲CSV,9,FALSE)="","",VLOOKUP(csv!$AJ229,範囲CSV,9,FALSE)))</f>
        <v/>
      </c>
      <c r="L229" s="139" t="str">
        <f>IF($A229="","",IF(VLOOKUP(csv!$AJ229,範囲CSV,10,FALSE)="","",VLOOKUP(csv!$AJ229,範囲CSV,10,FALSE)))</f>
        <v/>
      </c>
      <c r="M229" s="216" t="str">
        <f t="shared" si="6"/>
        <v/>
      </c>
      <c r="N229" s="216" t="str">
        <f t="shared" si="7"/>
        <v/>
      </c>
      <c r="O229" s="139" t="str">
        <f>IF($A229="","",IF(VLOOKUP(csv!$AJ229,範囲CSV,13,FALSE)="","",VLOOKUP(csv!$AJ229,範囲CSV,13,FALSE)))</f>
        <v/>
      </c>
      <c r="P229" s="139" t="str">
        <f>IF($A229="","",IF(VLOOKUP(csv!$AJ229,範囲CSV,14,FALSE)="","",VLOOKUP(csv!$AJ229,範囲CSV,14,FALSE)))</f>
        <v/>
      </c>
      <c r="Q229" s="139" t="str">
        <f>IF($A229="","",IF(VLOOKUP(csv!$AJ229,範囲CSV,15,FALSE)="","",VLOOKUP(csv!$AJ229,範囲CSV,15,FALSE)))</f>
        <v/>
      </c>
      <c r="R229" s="139" t="str">
        <f>IF($A229="","",IF(VLOOKUP(csv!$AJ229,範囲CSV,16,FALSE)="","",VLOOKUP(csv!$AJ229,範囲CSV,16,FALSE)))</f>
        <v/>
      </c>
      <c r="S229" s="139" t="str">
        <f>IF($A229="","",IF(VLOOKUP(csv!$AJ229,範囲CSV,17,FALSE)="","",VLOOKUP(csv!$AJ229,範囲CSV,17,FALSE)))</f>
        <v/>
      </c>
      <c r="T229" s="139" t="str">
        <f>IF($A229="","",IF(VLOOKUP(csv!$AJ229,範囲CSV,18,FALSE)="","",VLOOKUP(csv!$AJ229,範囲CSV,18,FALSE)))</f>
        <v/>
      </c>
      <c r="U229" s="139" t="str">
        <f>IF($A229="","",IF(VLOOKUP(csv!$AJ229,範囲CSV,19,FALSE)="","",VLOOKUP(csv!$AJ229,範囲CSV,19,FALSE)))</f>
        <v/>
      </c>
      <c r="V229" s="139" t="str">
        <f>IF($A229="","",IF(VLOOKUP(csv!$AJ229,範囲CSV,20,FALSE)="","",VLOOKUP(csv!$AJ229,範囲CSV,20,FALSE)))</f>
        <v/>
      </c>
      <c r="W229" s="139" t="str">
        <f>IF($A229="","",IF(VLOOKUP(csv!$AJ229,範囲CSV,21,FALSE)="","",VLOOKUP(csv!$AJ229,範囲CSV,21,FALSE)))</f>
        <v/>
      </c>
      <c r="X229" s="139" t="str">
        <f>IF($A229="","",IF(VLOOKUP(csv!$AJ229,範囲CSV,22,FALSE)="","",VLOOKUP(csv!$AJ229,範囲CSV,22,FALSE)))</f>
        <v/>
      </c>
      <c r="Y229" s="139" t="str">
        <f>IF($A229="","",IF(VLOOKUP(csv!$AJ229,範囲CSV,23,FALSE)="","",VLOOKUP(csv!$AJ229,範囲CSV,23,FALSE)))</f>
        <v/>
      </c>
      <c r="Z229" s="139" t="str">
        <f>IF($A229="","",IF(VLOOKUP(csv!$AJ229,範囲CSV,24,FALSE)="","",VLOOKUP(csv!$AJ229,範囲CSV,24,FALSE)))</f>
        <v/>
      </c>
      <c r="AA229" s="139" t="str">
        <f>IF($A229="","",IF(VLOOKUP(csv!$AJ229,範囲CSV,25,FALSE)="","",VLOOKUP(csv!$AJ229,範囲CSV,25,FALSE)))</f>
        <v/>
      </c>
      <c r="AB229" s="139" t="str">
        <f>IF($A229="","",IF(VLOOKUP(csv!$AJ229,範囲CSV,26,FALSE)="","",VLOOKUP(csv!$AJ229,範囲CSV,26,FALSE)))</f>
        <v/>
      </c>
      <c r="AC229" s="139" t="str">
        <f>IF($A229="","",IF(VLOOKUP(csv!$AJ229,範囲CSV,27,FALSE)="","",VLOOKUP(csv!$AJ229,範囲CSV,27,FALSE)))</f>
        <v/>
      </c>
      <c r="AD229" s="139" t="str">
        <f>IF($A229="","",IF(VLOOKUP(csv!$AJ229,範囲CSV,28,FALSE)="","",VLOOKUP(csv!$AJ229,範囲CSV,28,FALSE)))</f>
        <v/>
      </c>
      <c r="AE229" s="139" t="str">
        <f>IF($A229="","",IF(VLOOKUP(csv!$AJ229,範囲CSV,29,FALSE)="","",VLOOKUP(csv!$AJ229,範囲CSV,29,FALSE)))</f>
        <v/>
      </c>
      <c r="AF229" s="139" t="str">
        <f>IF($A229="","",IF(VLOOKUP(csv!$AJ229,範囲CSV,30,FALSE)="","",VLOOKUP(csv!$AJ229,範囲CSV,30,FALSE)))</f>
        <v/>
      </c>
      <c r="AG229" s="139" t="str">
        <f>IF($A229="","",IF(VLOOKUP(csv!$AJ229,範囲CSV,31,FALSE)="","",VLOOKUP(csv!$AJ229,範囲CSV,31,FALSE)))</f>
        <v/>
      </c>
      <c r="AH229" s="139" t="str">
        <f>IF($A229="","",IF(VLOOKUP(csv!$AJ229,範囲CSV,32,FALSE)="","",VLOOKUP(csv!$AJ229,範囲CSV,32,FALSE)))</f>
        <v/>
      </c>
      <c r="AI229" s="139" t="str">
        <f>IF($A229="","",IF(VLOOKUP(csv!$AJ229,範囲CSV,33,FALSE)="","",VLOOKUP(csv!$AJ229,範囲CSV,33,FALSE)))</f>
        <v/>
      </c>
      <c r="AJ229" s="139" t="str">
        <f>IF($A229="","",IF(VLOOKUP(csv!$AJ229,範囲CSV,34,FALSE)="","",VLOOKUP(csv!$AJ229,範囲CSV,34,FALSE)))</f>
        <v/>
      </c>
      <c r="AK229" s="139"/>
    </row>
    <row r="230" spans="1:37">
      <c r="A230" s="216" t="str">
        <f>IF(csv!AJ230&lt;=csv!A$401,csv!AO230,"")</f>
        <v/>
      </c>
      <c r="B230" s="216" t="str">
        <f>IF($A230="","",IF(VLOOKUP(csv!A$402,範囲CSV,2,FALSE)="","",VLOOKUP(csv!A$402,範囲CSV,2,FALSE)))</f>
        <v/>
      </c>
      <c r="C230" s="139" t="str">
        <f>IF($A230="","",IF(VLOOKUP(csv!$AJ230,範囲CSV,3,FALSE)="","",VLOOKUP(csv!$AJ230,範囲CSV,3,FALSE)))</f>
        <v/>
      </c>
      <c r="D230" s="139" t="str">
        <f>IF($A230="","",IF(VLOOKUP(csv!$AJ230,範囲CSV,4,FALSE)="","",VLOOKUP(csv!$AJ230,範囲CSV,4,FALSE)))</f>
        <v/>
      </c>
      <c r="E230" s="139" t="str">
        <f>IF($A230="","",IF(VLOOKUP(csv!$AJ230,範囲CSV,5,FALSE)="","",IF(VLOOKUP(csv!$AJ230,範囲CSV,5,FALSE)&gt;10000,"",VLOOKUP(csv!$AJ230,範囲CSV,5,FALSE))))</f>
        <v/>
      </c>
      <c r="F230" s="139" t="str">
        <f>IF($A230="","",IF(VLOOKUP(csv!$AJ230,範囲CSV,6,FALSE)="","",VLOOKUP(csv!$AJ230,範囲CSV,6,FALSE)))</f>
        <v/>
      </c>
      <c r="G230" s="139" t="str">
        <f>IF(A230="","",IF(VLOOKUP(csv!$AJ230,範囲CSV,7,FALSE)="","",VLOOKUP(csv!$AJ230,範囲CSV,7,FALSE)))</f>
        <v/>
      </c>
      <c r="H230" s="139" t="str">
        <f>IF($A230="","",IF(VLOOKUP(csv!$AJ230,範囲CSV,8,FALSE)="","",VLOOKUP(csv!$AJ230,範囲CSV,8,FALSE)))</f>
        <v/>
      </c>
      <c r="I230" s="216"/>
      <c r="J230" s="216"/>
      <c r="K230" s="139" t="str">
        <f>IF(A230="","",IF(VLOOKUP(csv!$AJ230,範囲CSV,9,FALSE)="","",VLOOKUP(csv!$AJ230,範囲CSV,9,FALSE)))</f>
        <v/>
      </c>
      <c r="L230" s="139" t="str">
        <f>IF($A230="","",IF(VLOOKUP(csv!$AJ230,範囲CSV,10,FALSE)="","",VLOOKUP(csv!$AJ230,範囲CSV,10,FALSE)))</f>
        <v/>
      </c>
      <c r="M230" s="216" t="str">
        <f t="shared" si="6"/>
        <v/>
      </c>
      <c r="N230" s="216" t="str">
        <f t="shared" si="7"/>
        <v/>
      </c>
      <c r="O230" s="139" t="str">
        <f>IF($A230="","",IF(VLOOKUP(csv!$AJ230,範囲CSV,13,FALSE)="","",VLOOKUP(csv!$AJ230,範囲CSV,13,FALSE)))</f>
        <v/>
      </c>
      <c r="P230" s="139" t="str">
        <f>IF($A230="","",IF(VLOOKUP(csv!$AJ230,範囲CSV,14,FALSE)="","",VLOOKUP(csv!$AJ230,範囲CSV,14,FALSE)))</f>
        <v/>
      </c>
      <c r="Q230" s="139" t="str">
        <f>IF($A230="","",IF(VLOOKUP(csv!$AJ230,範囲CSV,15,FALSE)="","",VLOOKUP(csv!$AJ230,範囲CSV,15,FALSE)))</f>
        <v/>
      </c>
      <c r="R230" s="139" t="str">
        <f>IF($A230="","",IF(VLOOKUP(csv!$AJ230,範囲CSV,16,FALSE)="","",VLOOKUP(csv!$AJ230,範囲CSV,16,FALSE)))</f>
        <v/>
      </c>
      <c r="S230" s="139" t="str">
        <f>IF($A230="","",IF(VLOOKUP(csv!$AJ230,範囲CSV,17,FALSE)="","",VLOOKUP(csv!$AJ230,範囲CSV,17,FALSE)))</f>
        <v/>
      </c>
      <c r="T230" s="139" t="str">
        <f>IF($A230="","",IF(VLOOKUP(csv!$AJ230,範囲CSV,18,FALSE)="","",VLOOKUP(csv!$AJ230,範囲CSV,18,FALSE)))</f>
        <v/>
      </c>
      <c r="U230" s="139" t="str">
        <f>IF($A230="","",IF(VLOOKUP(csv!$AJ230,範囲CSV,19,FALSE)="","",VLOOKUP(csv!$AJ230,範囲CSV,19,FALSE)))</f>
        <v/>
      </c>
      <c r="V230" s="139" t="str">
        <f>IF($A230="","",IF(VLOOKUP(csv!$AJ230,範囲CSV,20,FALSE)="","",VLOOKUP(csv!$AJ230,範囲CSV,20,FALSE)))</f>
        <v/>
      </c>
      <c r="W230" s="139" t="str">
        <f>IF($A230="","",IF(VLOOKUP(csv!$AJ230,範囲CSV,21,FALSE)="","",VLOOKUP(csv!$AJ230,範囲CSV,21,FALSE)))</f>
        <v/>
      </c>
      <c r="X230" s="139" t="str">
        <f>IF($A230="","",IF(VLOOKUP(csv!$AJ230,範囲CSV,22,FALSE)="","",VLOOKUP(csv!$AJ230,範囲CSV,22,FALSE)))</f>
        <v/>
      </c>
      <c r="Y230" s="139" t="str">
        <f>IF($A230="","",IF(VLOOKUP(csv!$AJ230,範囲CSV,23,FALSE)="","",VLOOKUP(csv!$AJ230,範囲CSV,23,FALSE)))</f>
        <v/>
      </c>
      <c r="Z230" s="139" t="str">
        <f>IF($A230="","",IF(VLOOKUP(csv!$AJ230,範囲CSV,24,FALSE)="","",VLOOKUP(csv!$AJ230,範囲CSV,24,FALSE)))</f>
        <v/>
      </c>
      <c r="AA230" s="139" t="str">
        <f>IF($A230="","",IF(VLOOKUP(csv!$AJ230,範囲CSV,25,FALSE)="","",VLOOKUP(csv!$AJ230,範囲CSV,25,FALSE)))</f>
        <v/>
      </c>
      <c r="AB230" s="139" t="str">
        <f>IF($A230="","",IF(VLOOKUP(csv!$AJ230,範囲CSV,26,FALSE)="","",VLOOKUP(csv!$AJ230,範囲CSV,26,FALSE)))</f>
        <v/>
      </c>
      <c r="AC230" s="139" t="str">
        <f>IF($A230="","",IF(VLOOKUP(csv!$AJ230,範囲CSV,27,FALSE)="","",VLOOKUP(csv!$AJ230,範囲CSV,27,FALSE)))</f>
        <v/>
      </c>
      <c r="AD230" s="139" t="str">
        <f>IF($A230="","",IF(VLOOKUP(csv!$AJ230,範囲CSV,28,FALSE)="","",VLOOKUP(csv!$AJ230,範囲CSV,28,FALSE)))</f>
        <v/>
      </c>
      <c r="AE230" s="139" t="str">
        <f>IF($A230="","",IF(VLOOKUP(csv!$AJ230,範囲CSV,29,FALSE)="","",VLOOKUP(csv!$AJ230,範囲CSV,29,FALSE)))</f>
        <v/>
      </c>
      <c r="AF230" s="139" t="str">
        <f>IF($A230="","",IF(VLOOKUP(csv!$AJ230,範囲CSV,30,FALSE)="","",VLOOKUP(csv!$AJ230,範囲CSV,30,FALSE)))</f>
        <v/>
      </c>
      <c r="AG230" s="139" t="str">
        <f>IF($A230="","",IF(VLOOKUP(csv!$AJ230,範囲CSV,31,FALSE)="","",VLOOKUP(csv!$AJ230,範囲CSV,31,FALSE)))</f>
        <v/>
      </c>
      <c r="AH230" s="139" t="str">
        <f>IF($A230="","",IF(VLOOKUP(csv!$AJ230,範囲CSV,32,FALSE)="","",VLOOKUP(csv!$AJ230,範囲CSV,32,FALSE)))</f>
        <v/>
      </c>
      <c r="AI230" s="139" t="str">
        <f>IF($A230="","",IF(VLOOKUP(csv!$AJ230,範囲CSV,33,FALSE)="","",VLOOKUP(csv!$AJ230,範囲CSV,33,FALSE)))</f>
        <v/>
      </c>
      <c r="AJ230" s="139" t="str">
        <f>IF($A230="","",IF(VLOOKUP(csv!$AJ230,範囲CSV,34,FALSE)="","",VLOOKUP(csv!$AJ230,範囲CSV,34,FALSE)))</f>
        <v/>
      </c>
      <c r="AK230" s="139"/>
    </row>
    <row r="231" spans="1:37">
      <c r="A231" s="216" t="str">
        <f>IF(csv!AJ231&lt;=csv!A$401,csv!AO231,"")</f>
        <v/>
      </c>
      <c r="B231" s="216" t="str">
        <f>IF($A231="","",IF(VLOOKUP(csv!A$402,範囲CSV,2,FALSE)="","",VLOOKUP(csv!A$402,範囲CSV,2,FALSE)))</f>
        <v/>
      </c>
      <c r="C231" s="139" t="str">
        <f>IF($A231="","",IF(VLOOKUP(csv!$AJ231,範囲CSV,3,FALSE)="","",VLOOKUP(csv!$AJ231,範囲CSV,3,FALSE)))</f>
        <v/>
      </c>
      <c r="D231" s="139" t="str">
        <f>IF($A231="","",IF(VLOOKUP(csv!$AJ231,範囲CSV,4,FALSE)="","",VLOOKUP(csv!$AJ231,範囲CSV,4,FALSE)))</f>
        <v/>
      </c>
      <c r="E231" s="139" t="str">
        <f>IF($A231="","",IF(VLOOKUP(csv!$AJ231,範囲CSV,5,FALSE)="","",IF(VLOOKUP(csv!$AJ231,範囲CSV,5,FALSE)&gt;10000,"",VLOOKUP(csv!$AJ231,範囲CSV,5,FALSE))))</f>
        <v/>
      </c>
      <c r="F231" s="139" t="str">
        <f>IF($A231="","",IF(VLOOKUP(csv!$AJ231,範囲CSV,6,FALSE)="","",VLOOKUP(csv!$AJ231,範囲CSV,6,FALSE)))</f>
        <v/>
      </c>
      <c r="G231" s="139" t="str">
        <f>IF(A231="","",IF(VLOOKUP(csv!$AJ231,範囲CSV,7,FALSE)="","",VLOOKUP(csv!$AJ231,範囲CSV,7,FALSE)))</f>
        <v/>
      </c>
      <c r="H231" s="139" t="str">
        <f>IF($A231="","",IF(VLOOKUP(csv!$AJ231,範囲CSV,8,FALSE)="","",VLOOKUP(csv!$AJ231,範囲CSV,8,FALSE)))</f>
        <v/>
      </c>
      <c r="I231" s="216"/>
      <c r="J231" s="216"/>
      <c r="K231" s="139" t="str">
        <f>IF(A231="","",IF(VLOOKUP(csv!$AJ231,範囲CSV,9,FALSE)="","",VLOOKUP(csv!$AJ231,範囲CSV,9,FALSE)))</f>
        <v/>
      </c>
      <c r="L231" s="139" t="str">
        <f>IF($A231="","",IF(VLOOKUP(csv!$AJ231,範囲CSV,10,FALSE)="","",VLOOKUP(csv!$AJ231,範囲CSV,10,FALSE)))</f>
        <v/>
      </c>
      <c r="M231" s="216" t="str">
        <f t="shared" si="6"/>
        <v/>
      </c>
      <c r="N231" s="216" t="str">
        <f t="shared" si="7"/>
        <v/>
      </c>
      <c r="O231" s="139" t="str">
        <f>IF($A231="","",IF(VLOOKUP(csv!$AJ231,範囲CSV,13,FALSE)="","",VLOOKUP(csv!$AJ231,範囲CSV,13,FALSE)))</f>
        <v/>
      </c>
      <c r="P231" s="139" t="str">
        <f>IF($A231="","",IF(VLOOKUP(csv!$AJ231,範囲CSV,14,FALSE)="","",VLOOKUP(csv!$AJ231,範囲CSV,14,FALSE)))</f>
        <v/>
      </c>
      <c r="Q231" s="139" t="str">
        <f>IF($A231="","",IF(VLOOKUP(csv!$AJ231,範囲CSV,15,FALSE)="","",VLOOKUP(csv!$AJ231,範囲CSV,15,FALSE)))</f>
        <v/>
      </c>
      <c r="R231" s="139" t="str">
        <f>IF($A231="","",IF(VLOOKUP(csv!$AJ231,範囲CSV,16,FALSE)="","",VLOOKUP(csv!$AJ231,範囲CSV,16,FALSE)))</f>
        <v/>
      </c>
      <c r="S231" s="139" t="str">
        <f>IF($A231="","",IF(VLOOKUP(csv!$AJ231,範囲CSV,17,FALSE)="","",VLOOKUP(csv!$AJ231,範囲CSV,17,FALSE)))</f>
        <v/>
      </c>
      <c r="T231" s="139" t="str">
        <f>IF($A231="","",IF(VLOOKUP(csv!$AJ231,範囲CSV,18,FALSE)="","",VLOOKUP(csv!$AJ231,範囲CSV,18,FALSE)))</f>
        <v/>
      </c>
      <c r="U231" s="139" t="str">
        <f>IF($A231="","",IF(VLOOKUP(csv!$AJ231,範囲CSV,19,FALSE)="","",VLOOKUP(csv!$AJ231,範囲CSV,19,FALSE)))</f>
        <v/>
      </c>
      <c r="V231" s="139" t="str">
        <f>IF($A231="","",IF(VLOOKUP(csv!$AJ231,範囲CSV,20,FALSE)="","",VLOOKUP(csv!$AJ231,範囲CSV,20,FALSE)))</f>
        <v/>
      </c>
      <c r="W231" s="139" t="str">
        <f>IF($A231="","",IF(VLOOKUP(csv!$AJ231,範囲CSV,21,FALSE)="","",VLOOKUP(csv!$AJ231,範囲CSV,21,FALSE)))</f>
        <v/>
      </c>
      <c r="X231" s="139" t="str">
        <f>IF($A231="","",IF(VLOOKUP(csv!$AJ231,範囲CSV,22,FALSE)="","",VLOOKUP(csv!$AJ231,範囲CSV,22,FALSE)))</f>
        <v/>
      </c>
      <c r="Y231" s="139" t="str">
        <f>IF($A231="","",IF(VLOOKUP(csv!$AJ231,範囲CSV,23,FALSE)="","",VLOOKUP(csv!$AJ231,範囲CSV,23,FALSE)))</f>
        <v/>
      </c>
      <c r="Z231" s="139" t="str">
        <f>IF($A231="","",IF(VLOOKUP(csv!$AJ231,範囲CSV,24,FALSE)="","",VLOOKUP(csv!$AJ231,範囲CSV,24,FALSE)))</f>
        <v/>
      </c>
      <c r="AA231" s="139" t="str">
        <f>IF($A231="","",IF(VLOOKUP(csv!$AJ231,範囲CSV,25,FALSE)="","",VLOOKUP(csv!$AJ231,範囲CSV,25,FALSE)))</f>
        <v/>
      </c>
      <c r="AB231" s="139" t="str">
        <f>IF($A231="","",IF(VLOOKUP(csv!$AJ231,範囲CSV,26,FALSE)="","",VLOOKUP(csv!$AJ231,範囲CSV,26,FALSE)))</f>
        <v/>
      </c>
      <c r="AC231" s="139" t="str">
        <f>IF($A231="","",IF(VLOOKUP(csv!$AJ231,範囲CSV,27,FALSE)="","",VLOOKUP(csv!$AJ231,範囲CSV,27,FALSE)))</f>
        <v/>
      </c>
      <c r="AD231" s="139" t="str">
        <f>IF($A231="","",IF(VLOOKUP(csv!$AJ231,範囲CSV,28,FALSE)="","",VLOOKUP(csv!$AJ231,範囲CSV,28,FALSE)))</f>
        <v/>
      </c>
      <c r="AE231" s="139" t="str">
        <f>IF($A231="","",IF(VLOOKUP(csv!$AJ231,範囲CSV,29,FALSE)="","",VLOOKUP(csv!$AJ231,範囲CSV,29,FALSE)))</f>
        <v/>
      </c>
      <c r="AF231" s="139" t="str">
        <f>IF($A231="","",IF(VLOOKUP(csv!$AJ231,範囲CSV,30,FALSE)="","",VLOOKUP(csv!$AJ231,範囲CSV,30,FALSE)))</f>
        <v/>
      </c>
      <c r="AG231" s="139" t="str">
        <f>IF($A231="","",IF(VLOOKUP(csv!$AJ231,範囲CSV,31,FALSE)="","",VLOOKUP(csv!$AJ231,範囲CSV,31,FALSE)))</f>
        <v/>
      </c>
      <c r="AH231" s="139" t="str">
        <f>IF($A231="","",IF(VLOOKUP(csv!$AJ231,範囲CSV,32,FALSE)="","",VLOOKUP(csv!$AJ231,範囲CSV,32,FALSE)))</f>
        <v/>
      </c>
      <c r="AI231" s="139" t="str">
        <f>IF($A231="","",IF(VLOOKUP(csv!$AJ231,範囲CSV,33,FALSE)="","",VLOOKUP(csv!$AJ231,範囲CSV,33,FALSE)))</f>
        <v/>
      </c>
      <c r="AJ231" s="139" t="str">
        <f>IF($A231="","",IF(VLOOKUP(csv!$AJ231,範囲CSV,34,FALSE)="","",VLOOKUP(csv!$AJ231,範囲CSV,34,FALSE)))</f>
        <v/>
      </c>
      <c r="AK231" s="139"/>
    </row>
    <row r="232" spans="1:37">
      <c r="A232" s="216" t="str">
        <f>IF(csv!AJ232&lt;=csv!A$401,csv!AO232,"")</f>
        <v/>
      </c>
      <c r="B232" s="216" t="str">
        <f>IF($A232="","",IF(VLOOKUP(csv!A$402,範囲CSV,2,FALSE)="","",VLOOKUP(csv!A$402,範囲CSV,2,FALSE)))</f>
        <v/>
      </c>
      <c r="C232" s="139" t="str">
        <f>IF($A232="","",IF(VLOOKUP(csv!$AJ232,範囲CSV,3,FALSE)="","",VLOOKUP(csv!$AJ232,範囲CSV,3,FALSE)))</f>
        <v/>
      </c>
      <c r="D232" s="139" t="str">
        <f>IF($A232="","",IF(VLOOKUP(csv!$AJ232,範囲CSV,4,FALSE)="","",VLOOKUP(csv!$AJ232,範囲CSV,4,FALSE)))</f>
        <v/>
      </c>
      <c r="E232" s="139" t="str">
        <f>IF($A232="","",IF(VLOOKUP(csv!$AJ232,範囲CSV,5,FALSE)="","",IF(VLOOKUP(csv!$AJ232,範囲CSV,5,FALSE)&gt;10000,"",VLOOKUP(csv!$AJ232,範囲CSV,5,FALSE))))</f>
        <v/>
      </c>
      <c r="F232" s="139" t="str">
        <f>IF($A232="","",IF(VLOOKUP(csv!$AJ232,範囲CSV,6,FALSE)="","",VLOOKUP(csv!$AJ232,範囲CSV,6,FALSE)))</f>
        <v/>
      </c>
      <c r="G232" s="139" t="str">
        <f>IF(A232="","",IF(VLOOKUP(csv!$AJ232,範囲CSV,7,FALSE)="","",VLOOKUP(csv!$AJ232,範囲CSV,7,FALSE)))</f>
        <v/>
      </c>
      <c r="H232" s="139" t="str">
        <f>IF($A232="","",IF(VLOOKUP(csv!$AJ232,範囲CSV,8,FALSE)="","",VLOOKUP(csv!$AJ232,範囲CSV,8,FALSE)))</f>
        <v/>
      </c>
      <c r="I232" s="216"/>
      <c r="J232" s="216"/>
      <c r="K232" s="139" t="str">
        <f>IF(A232="","",IF(VLOOKUP(csv!$AJ232,範囲CSV,9,FALSE)="","",VLOOKUP(csv!$AJ232,範囲CSV,9,FALSE)))</f>
        <v/>
      </c>
      <c r="L232" s="139" t="str">
        <f>IF($A232="","",IF(VLOOKUP(csv!$AJ232,範囲CSV,10,FALSE)="","",VLOOKUP(csv!$AJ232,範囲CSV,10,FALSE)))</f>
        <v/>
      </c>
      <c r="M232" s="216" t="str">
        <f t="shared" si="6"/>
        <v/>
      </c>
      <c r="N232" s="216" t="str">
        <f t="shared" si="7"/>
        <v/>
      </c>
      <c r="O232" s="139" t="str">
        <f>IF($A232="","",IF(VLOOKUP(csv!$AJ232,範囲CSV,13,FALSE)="","",VLOOKUP(csv!$AJ232,範囲CSV,13,FALSE)))</f>
        <v/>
      </c>
      <c r="P232" s="139" t="str">
        <f>IF($A232="","",IF(VLOOKUP(csv!$AJ232,範囲CSV,14,FALSE)="","",VLOOKUP(csv!$AJ232,範囲CSV,14,FALSE)))</f>
        <v/>
      </c>
      <c r="Q232" s="139" t="str">
        <f>IF($A232="","",IF(VLOOKUP(csv!$AJ232,範囲CSV,15,FALSE)="","",VLOOKUP(csv!$AJ232,範囲CSV,15,FALSE)))</f>
        <v/>
      </c>
      <c r="R232" s="139" t="str">
        <f>IF($A232="","",IF(VLOOKUP(csv!$AJ232,範囲CSV,16,FALSE)="","",VLOOKUP(csv!$AJ232,範囲CSV,16,FALSE)))</f>
        <v/>
      </c>
      <c r="S232" s="139" t="str">
        <f>IF($A232="","",IF(VLOOKUP(csv!$AJ232,範囲CSV,17,FALSE)="","",VLOOKUP(csv!$AJ232,範囲CSV,17,FALSE)))</f>
        <v/>
      </c>
      <c r="T232" s="139" t="str">
        <f>IF($A232="","",IF(VLOOKUP(csv!$AJ232,範囲CSV,18,FALSE)="","",VLOOKUP(csv!$AJ232,範囲CSV,18,FALSE)))</f>
        <v/>
      </c>
      <c r="U232" s="139" t="str">
        <f>IF($A232="","",IF(VLOOKUP(csv!$AJ232,範囲CSV,19,FALSE)="","",VLOOKUP(csv!$AJ232,範囲CSV,19,FALSE)))</f>
        <v/>
      </c>
      <c r="V232" s="139" t="str">
        <f>IF($A232="","",IF(VLOOKUP(csv!$AJ232,範囲CSV,20,FALSE)="","",VLOOKUP(csv!$AJ232,範囲CSV,20,FALSE)))</f>
        <v/>
      </c>
      <c r="W232" s="139" t="str">
        <f>IF($A232="","",IF(VLOOKUP(csv!$AJ232,範囲CSV,21,FALSE)="","",VLOOKUP(csv!$AJ232,範囲CSV,21,FALSE)))</f>
        <v/>
      </c>
      <c r="X232" s="139" t="str">
        <f>IF($A232="","",IF(VLOOKUP(csv!$AJ232,範囲CSV,22,FALSE)="","",VLOOKUP(csv!$AJ232,範囲CSV,22,FALSE)))</f>
        <v/>
      </c>
      <c r="Y232" s="139" t="str">
        <f>IF($A232="","",IF(VLOOKUP(csv!$AJ232,範囲CSV,23,FALSE)="","",VLOOKUP(csv!$AJ232,範囲CSV,23,FALSE)))</f>
        <v/>
      </c>
      <c r="Z232" s="139" t="str">
        <f>IF($A232="","",IF(VLOOKUP(csv!$AJ232,範囲CSV,24,FALSE)="","",VLOOKUP(csv!$AJ232,範囲CSV,24,FALSE)))</f>
        <v/>
      </c>
      <c r="AA232" s="139" t="str">
        <f>IF($A232="","",IF(VLOOKUP(csv!$AJ232,範囲CSV,25,FALSE)="","",VLOOKUP(csv!$AJ232,範囲CSV,25,FALSE)))</f>
        <v/>
      </c>
      <c r="AB232" s="139" t="str">
        <f>IF($A232="","",IF(VLOOKUP(csv!$AJ232,範囲CSV,26,FALSE)="","",VLOOKUP(csv!$AJ232,範囲CSV,26,FALSE)))</f>
        <v/>
      </c>
      <c r="AC232" s="139" t="str">
        <f>IF($A232="","",IF(VLOOKUP(csv!$AJ232,範囲CSV,27,FALSE)="","",VLOOKUP(csv!$AJ232,範囲CSV,27,FALSE)))</f>
        <v/>
      </c>
      <c r="AD232" s="139" t="str">
        <f>IF($A232="","",IF(VLOOKUP(csv!$AJ232,範囲CSV,28,FALSE)="","",VLOOKUP(csv!$AJ232,範囲CSV,28,FALSE)))</f>
        <v/>
      </c>
      <c r="AE232" s="139" t="str">
        <f>IF($A232="","",IF(VLOOKUP(csv!$AJ232,範囲CSV,29,FALSE)="","",VLOOKUP(csv!$AJ232,範囲CSV,29,FALSE)))</f>
        <v/>
      </c>
      <c r="AF232" s="139" t="str">
        <f>IF($A232="","",IF(VLOOKUP(csv!$AJ232,範囲CSV,30,FALSE)="","",VLOOKUP(csv!$AJ232,範囲CSV,30,FALSE)))</f>
        <v/>
      </c>
      <c r="AG232" s="139" t="str">
        <f>IF($A232="","",IF(VLOOKUP(csv!$AJ232,範囲CSV,31,FALSE)="","",VLOOKUP(csv!$AJ232,範囲CSV,31,FALSE)))</f>
        <v/>
      </c>
      <c r="AH232" s="139" t="str">
        <f>IF($A232="","",IF(VLOOKUP(csv!$AJ232,範囲CSV,32,FALSE)="","",VLOOKUP(csv!$AJ232,範囲CSV,32,FALSE)))</f>
        <v/>
      </c>
      <c r="AI232" s="139" t="str">
        <f>IF($A232="","",IF(VLOOKUP(csv!$AJ232,範囲CSV,33,FALSE)="","",VLOOKUP(csv!$AJ232,範囲CSV,33,FALSE)))</f>
        <v/>
      </c>
      <c r="AJ232" s="139" t="str">
        <f>IF($A232="","",IF(VLOOKUP(csv!$AJ232,範囲CSV,34,FALSE)="","",VLOOKUP(csv!$AJ232,範囲CSV,34,FALSE)))</f>
        <v/>
      </c>
      <c r="AK232" s="139"/>
    </row>
    <row r="233" spans="1:37">
      <c r="A233" s="216" t="str">
        <f>IF(csv!AJ233&lt;=csv!A$401,csv!AO233,"")</f>
        <v/>
      </c>
      <c r="B233" s="216" t="str">
        <f>IF($A233="","",IF(VLOOKUP(csv!A$402,範囲CSV,2,FALSE)="","",VLOOKUP(csv!A$402,範囲CSV,2,FALSE)))</f>
        <v/>
      </c>
      <c r="C233" s="139" t="str">
        <f>IF($A233="","",IF(VLOOKUP(csv!$AJ233,範囲CSV,3,FALSE)="","",VLOOKUP(csv!$AJ233,範囲CSV,3,FALSE)))</f>
        <v/>
      </c>
      <c r="D233" s="139" t="str">
        <f>IF($A233="","",IF(VLOOKUP(csv!$AJ233,範囲CSV,4,FALSE)="","",VLOOKUP(csv!$AJ233,範囲CSV,4,FALSE)))</f>
        <v/>
      </c>
      <c r="E233" s="139" t="str">
        <f>IF($A233="","",IF(VLOOKUP(csv!$AJ233,範囲CSV,5,FALSE)="","",IF(VLOOKUP(csv!$AJ233,範囲CSV,5,FALSE)&gt;10000,"",VLOOKUP(csv!$AJ233,範囲CSV,5,FALSE))))</f>
        <v/>
      </c>
      <c r="F233" s="139" t="str">
        <f>IF($A233="","",IF(VLOOKUP(csv!$AJ233,範囲CSV,6,FALSE)="","",VLOOKUP(csv!$AJ233,範囲CSV,6,FALSE)))</f>
        <v/>
      </c>
      <c r="G233" s="139" t="str">
        <f>IF(A233="","",IF(VLOOKUP(csv!$AJ233,範囲CSV,7,FALSE)="","",VLOOKUP(csv!$AJ233,範囲CSV,7,FALSE)))</f>
        <v/>
      </c>
      <c r="H233" s="139" t="str">
        <f>IF($A233="","",IF(VLOOKUP(csv!$AJ233,範囲CSV,8,FALSE)="","",VLOOKUP(csv!$AJ233,範囲CSV,8,FALSE)))</f>
        <v/>
      </c>
      <c r="I233" s="216"/>
      <c r="J233" s="216"/>
      <c r="K233" s="139" t="str">
        <f>IF(A233="","",IF(VLOOKUP(csv!$AJ233,範囲CSV,9,FALSE)="","",VLOOKUP(csv!$AJ233,範囲CSV,9,FALSE)))</f>
        <v/>
      </c>
      <c r="L233" s="139" t="str">
        <f>IF($A233="","",IF(VLOOKUP(csv!$AJ233,範囲CSV,10,FALSE)="","",VLOOKUP(csv!$AJ233,範囲CSV,10,FALSE)))</f>
        <v/>
      </c>
      <c r="M233" s="216" t="str">
        <f t="shared" si="6"/>
        <v/>
      </c>
      <c r="N233" s="216" t="str">
        <f t="shared" si="7"/>
        <v/>
      </c>
      <c r="O233" s="139" t="str">
        <f>IF($A233="","",IF(VLOOKUP(csv!$AJ233,範囲CSV,13,FALSE)="","",VLOOKUP(csv!$AJ233,範囲CSV,13,FALSE)))</f>
        <v/>
      </c>
      <c r="P233" s="139" t="str">
        <f>IF($A233="","",IF(VLOOKUP(csv!$AJ233,範囲CSV,14,FALSE)="","",VLOOKUP(csv!$AJ233,範囲CSV,14,FALSE)))</f>
        <v/>
      </c>
      <c r="Q233" s="139" t="str">
        <f>IF($A233="","",IF(VLOOKUP(csv!$AJ233,範囲CSV,15,FALSE)="","",VLOOKUP(csv!$AJ233,範囲CSV,15,FALSE)))</f>
        <v/>
      </c>
      <c r="R233" s="139" t="str">
        <f>IF($A233="","",IF(VLOOKUP(csv!$AJ233,範囲CSV,16,FALSE)="","",VLOOKUP(csv!$AJ233,範囲CSV,16,FALSE)))</f>
        <v/>
      </c>
      <c r="S233" s="139" t="str">
        <f>IF($A233="","",IF(VLOOKUP(csv!$AJ233,範囲CSV,17,FALSE)="","",VLOOKUP(csv!$AJ233,範囲CSV,17,FALSE)))</f>
        <v/>
      </c>
      <c r="T233" s="139" t="str">
        <f>IF($A233="","",IF(VLOOKUP(csv!$AJ233,範囲CSV,18,FALSE)="","",VLOOKUP(csv!$AJ233,範囲CSV,18,FALSE)))</f>
        <v/>
      </c>
      <c r="U233" s="139" t="str">
        <f>IF($A233="","",IF(VLOOKUP(csv!$AJ233,範囲CSV,19,FALSE)="","",VLOOKUP(csv!$AJ233,範囲CSV,19,FALSE)))</f>
        <v/>
      </c>
      <c r="V233" s="139" t="str">
        <f>IF($A233="","",IF(VLOOKUP(csv!$AJ233,範囲CSV,20,FALSE)="","",VLOOKUP(csv!$AJ233,範囲CSV,20,FALSE)))</f>
        <v/>
      </c>
      <c r="W233" s="139" t="str">
        <f>IF($A233="","",IF(VLOOKUP(csv!$AJ233,範囲CSV,21,FALSE)="","",VLOOKUP(csv!$AJ233,範囲CSV,21,FALSE)))</f>
        <v/>
      </c>
      <c r="X233" s="139" t="str">
        <f>IF($A233="","",IF(VLOOKUP(csv!$AJ233,範囲CSV,22,FALSE)="","",VLOOKUP(csv!$AJ233,範囲CSV,22,FALSE)))</f>
        <v/>
      </c>
      <c r="Y233" s="139" t="str">
        <f>IF($A233="","",IF(VLOOKUP(csv!$AJ233,範囲CSV,23,FALSE)="","",VLOOKUP(csv!$AJ233,範囲CSV,23,FALSE)))</f>
        <v/>
      </c>
      <c r="Z233" s="139" t="str">
        <f>IF($A233="","",IF(VLOOKUP(csv!$AJ233,範囲CSV,24,FALSE)="","",VLOOKUP(csv!$AJ233,範囲CSV,24,FALSE)))</f>
        <v/>
      </c>
      <c r="AA233" s="139" t="str">
        <f>IF($A233="","",IF(VLOOKUP(csv!$AJ233,範囲CSV,25,FALSE)="","",VLOOKUP(csv!$AJ233,範囲CSV,25,FALSE)))</f>
        <v/>
      </c>
      <c r="AB233" s="139" t="str">
        <f>IF($A233="","",IF(VLOOKUP(csv!$AJ233,範囲CSV,26,FALSE)="","",VLOOKUP(csv!$AJ233,範囲CSV,26,FALSE)))</f>
        <v/>
      </c>
      <c r="AC233" s="139" t="str">
        <f>IF($A233="","",IF(VLOOKUP(csv!$AJ233,範囲CSV,27,FALSE)="","",VLOOKUP(csv!$AJ233,範囲CSV,27,FALSE)))</f>
        <v/>
      </c>
      <c r="AD233" s="139" t="str">
        <f>IF($A233="","",IF(VLOOKUP(csv!$AJ233,範囲CSV,28,FALSE)="","",VLOOKUP(csv!$AJ233,範囲CSV,28,FALSE)))</f>
        <v/>
      </c>
      <c r="AE233" s="139" t="str">
        <f>IF($A233="","",IF(VLOOKUP(csv!$AJ233,範囲CSV,29,FALSE)="","",VLOOKUP(csv!$AJ233,範囲CSV,29,FALSE)))</f>
        <v/>
      </c>
      <c r="AF233" s="139" t="str">
        <f>IF($A233="","",IF(VLOOKUP(csv!$AJ233,範囲CSV,30,FALSE)="","",VLOOKUP(csv!$AJ233,範囲CSV,30,FALSE)))</f>
        <v/>
      </c>
      <c r="AG233" s="139" t="str">
        <f>IF($A233="","",IF(VLOOKUP(csv!$AJ233,範囲CSV,31,FALSE)="","",VLOOKUP(csv!$AJ233,範囲CSV,31,FALSE)))</f>
        <v/>
      </c>
      <c r="AH233" s="139" t="str">
        <f>IF($A233="","",IF(VLOOKUP(csv!$AJ233,範囲CSV,32,FALSE)="","",VLOOKUP(csv!$AJ233,範囲CSV,32,FALSE)))</f>
        <v/>
      </c>
      <c r="AI233" s="139" t="str">
        <f>IF($A233="","",IF(VLOOKUP(csv!$AJ233,範囲CSV,33,FALSE)="","",VLOOKUP(csv!$AJ233,範囲CSV,33,FALSE)))</f>
        <v/>
      </c>
      <c r="AJ233" s="139" t="str">
        <f>IF($A233="","",IF(VLOOKUP(csv!$AJ233,範囲CSV,34,FALSE)="","",VLOOKUP(csv!$AJ233,範囲CSV,34,FALSE)))</f>
        <v/>
      </c>
      <c r="AK233" s="139"/>
    </row>
    <row r="234" spans="1:37">
      <c r="A234" s="216" t="str">
        <f>IF(csv!AJ234&lt;=csv!A$401,csv!AO234,"")</f>
        <v/>
      </c>
      <c r="B234" s="216" t="str">
        <f>IF($A234="","",IF(VLOOKUP(csv!A$402,範囲CSV,2,FALSE)="","",VLOOKUP(csv!A$402,範囲CSV,2,FALSE)))</f>
        <v/>
      </c>
      <c r="C234" s="139" t="str">
        <f>IF($A234="","",IF(VLOOKUP(csv!$AJ234,範囲CSV,3,FALSE)="","",VLOOKUP(csv!$AJ234,範囲CSV,3,FALSE)))</f>
        <v/>
      </c>
      <c r="D234" s="139" t="str">
        <f>IF($A234="","",IF(VLOOKUP(csv!$AJ234,範囲CSV,4,FALSE)="","",VLOOKUP(csv!$AJ234,範囲CSV,4,FALSE)))</f>
        <v/>
      </c>
      <c r="E234" s="139" t="str">
        <f>IF($A234="","",IF(VLOOKUP(csv!$AJ234,範囲CSV,5,FALSE)="","",IF(VLOOKUP(csv!$AJ234,範囲CSV,5,FALSE)&gt;10000,"",VLOOKUP(csv!$AJ234,範囲CSV,5,FALSE))))</f>
        <v/>
      </c>
      <c r="F234" s="139" t="str">
        <f>IF($A234="","",IF(VLOOKUP(csv!$AJ234,範囲CSV,6,FALSE)="","",VLOOKUP(csv!$AJ234,範囲CSV,6,FALSE)))</f>
        <v/>
      </c>
      <c r="G234" s="139" t="str">
        <f>IF(A234="","",IF(VLOOKUP(csv!$AJ234,範囲CSV,7,FALSE)="","",VLOOKUP(csv!$AJ234,範囲CSV,7,FALSE)))</f>
        <v/>
      </c>
      <c r="H234" s="139" t="str">
        <f>IF($A234="","",IF(VLOOKUP(csv!$AJ234,範囲CSV,8,FALSE)="","",VLOOKUP(csv!$AJ234,範囲CSV,8,FALSE)))</f>
        <v/>
      </c>
      <c r="I234" s="216"/>
      <c r="J234" s="216"/>
      <c r="K234" s="139" t="str">
        <f>IF(A234="","",IF(VLOOKUP(csv!$AJ234,範囲CSV,9,FALSE)="","",VLOOKUP(csv!$AJ234,範囲CSV,9,FALSE)))</f>
        <v/>
      </c>
      <c r="L234" s="139" t="str">
        <f>IF($A234="","",IF(VLOOKUP(csv!$AJ234,範囲CSV,10,FALSE)="","",VLOOKUP(csv!$AJ234,範囲CSV,10,FALSE)))</f>
        <v/>
      </c>
      <c r="M234" s="216" t="str">
        <f t="shared" si="6"/>
        <v/>
      </c>
      <c r="N234" s="216" t="str">
        <f t="shared" si="7"/>
        <v/>
      </c>
      <c r="O234" s="139" t="str">
        <f>IF($A234="","",IF(VLOOKUP(csv!$AJ234,範囲CSV,13,FALSE)="","",VLOOKUP(csv!$AJ234,範囲CSV,13,FALSE)))</f>
        <v/>
      </c>
      <c r="P234" s="139" t="str">
        <f>IF($A234="","",IF(VLOOKUP(csv!$AJ234,範囲CSV,14,FALSE)="","",VLOOKUP(csv!$AJ234,範囲CSV,14,FALSE)))</f>
        <v/>
      </c>
      <c r="Q234" s="139" t="str">
        <f>IF($A234="","",IF(VLOOKUP(csv!$AJ234,範囲CSV,15,FALSE)="","",VLOOKUP(csv!$AJ234,範囲CSV,15,FALSE)))</f>
        <v/>
      </c>
      <c r="R234" s="139" t="str">
        <f>IF($A234="","",IF(VLOOKUP(csv!$AJ234,範囲CSV,16,FALSE)="","",VLOOKUP(csv!$AJ234,範囲CSV,16,FALSE)))</f>
        <v/>
      </c>
      <c r="S234" s="139" t="str">
        <f>IF($A234="","",IF(VLOOKUP(csv!$AJ234,範囲CSV,17,FALSE)="","",VLOOKUP(csv!$AJ234,範囲CSV,17,FALSE)))</f>
        <v/>
      </c>
      <c r="T234" s="139" t="str">
        <f>IF($A234="","",IF(VLOOKUP(csv!$AJ234,範囲CSV,18,FALSE)="","",VLOOKUP(csv!$AJ234,範囲CSV,18,FALSE)))</f>
        <v/>
      </c>
      <c r="U234" s="139" t="str">
        <f>IF($A234="","",IF(VLOOKUP(csv!$AJ234,範囲CSV,19,FALSE)="","",VLOOKUP(csv!$AJ234,範囲CSV,19,FALSE)))</f>
        <v/>
      </c>
      <c r="V234" s="139" t="str">
        <f>IF($A234="","",IF(VLOOKUP(csv!$AJ234,範囲CSV,20,FALSE)="","",VLOOKUP(csv!$AJ234,範囲CSV,20,FALSE)))</f>
        <v/>
      </c>
      <c r="W234" s="139" t="str">
        <f>IF($A234="","",IF(VLOOKUP(csv!$AJ234,範囲CSV,21,FALSE)="","",VLOOKUP(csv!$AJ234,範囲CSV,21,FALSE)))</f>
        <v/>
      </c>
      <c r="X234" s="139" t="str">
        <f>IF($A234="","",IF(VLOOKUP(csv!$AJ234,範囲CSV,22,FALSE)="","",VLOOKUP(csv!$AJ234,範囲CSV,22,FALSE)))</f>
        <v/>
      </c>
      <c r="Y234" s="139" t="str">
        <f>IF($A234="","",IF(VLOOKUP(csv!$AJ234,範囲CSV,23,FALSE)="","",VLOOKUP(csv!$AJ234,範囲CSV,23,FALSE)))</f>
        <v/>
      </c>
      <c r="Z234" s="139" t="str">
        <f>IF($A234="","",IF(VLOOKUP(csv!$AJ234,範囲CSV,24,FALSE)="","",VLOOKUP(csv!$AJ234,範囲CSV,24,FALSE)))</f>
        <v/>
      </c>
      <c r="AA234" s="139" t="str">
        <f>IF($A234="","",IF(VLOOKUP(csv!$AJ234,範囲CSV,25,FALSE)="","",VLOOKUP(csv!$AJ234,範囲CSV,25,FALSE)))</f>
        <v/>
      </c>
      <c r="AB234" s="139" t="str">
        <f>IF($A234="","",IF(VLOOKUP(csv!$AJ234,範囲CSV,26,FALSE)="","",VLOOKUP(csv!$AJ234,範囲CSV,26,FALSE)))</f>
        <v/>
      </c>
      <c r="AC234" s="139" t="str">
        <f>IF($A234="","",IF(VLOOKUP(csv!$AJ234,範囲CSV,27,FALSE)="","",VLOOKUP(csv!$AJ234,範囲CSV,27,FALSE)))</f>
        <v/>
      </c>
      <c r="AD234" s="139" t="str">
        <f>IF($A234="","",IF(VLOOKUP(csv!$AJ234,範囲CSV,28,FALSE)="","",VLOOKUP(csv!$AJ234,範囲CSV,28,FALSE)))</f>
        <v/>
      </c>
      <c r="AE234" s="139" t="str">
        <f>IF($A234="","",IF(VLOOKUP(csv!$AJ234,範囲CSV,29,FALSE)="","",VLOOKUP(csv!$AJ234,範囲CSV,29,FALSE)))</f>
        <v/>
      </c>
      <c r="AF234" s="139" t="str">
        <f>IF($A234="","",IF(VLOOKUP(csv!$AJ234,範囲CSV,30,FALSE)="","",VLOOKUP(csv!$AJ234,範囲CSV,30,FALSE)))</f>
        <v/>
      </c>
      <c r="AG234" s="139" t="str">
        <f>IF($A234="","",IF(VLOOKUP(csv!$AJ234,範囲CSV,31,FALSE)="","",VLOOKUP(csv!$AJ234,範囲CSV,31,FALSE)))</f>
        <v/>
      </c>
      <c r="AH234" s="139" t="str">
        <f>IF($A234="","",IF(VLOOKUP(csv!$AJ234,範囲CSV,32,FALSE)="","",VLOOKUP(csv!$AJ234,範囲CSV,32,FALSE)))</f>
        <v/>
      </c>
      <c r="AI234" s="139" t="str">
        <f>IF($A234="","",IF(VLOOKUP(csv!$AJ234,範囲CSV,33,FALSE)="","",VLOOKUP(csv!$AJ234,範囲CSV,33,FALSE)))</f>
        <v/>
      </c>
      <c r="AJ234" s="139" t="str">
        <f>IF($A234="","",IF(VLOOKUP(csv!$AJ234,範囲CSV,34,FALSE)="","",VLOOKUP(csv!$AJ234,範囲CSV,34,FALSE)))</f>
        <v/>
      </c>
      <c r="AK234" s="139"/>
    </row>
    <row r="235" spans="1:37">
      <c r="A235" s="216" t="str">
        <f>IF(csv!AJ235&lt;=csv!A$401,csv!AO235,"")</f>
        <v/>
      </c>
      <c r="B235" s="216" t="str">
        <f>IF($A235="","",IF(VLOOKUP(csv!A$402,範囲CSV,2,FALSE)="","",VLOOKUP(csv!A$402,範囲CSV,2,FALSE)))</f>
        <v/>
      </c>
      <c r="C235" s="139" t="str">
        <f>IF($A235="","",IF(VLOOKUP(csv!$AJ235,範囲CSV,3,FALSE)="","",VLOOKUP(csv!$AJ235,範囲CSV,3,FALSE)))</f>
        <v/>
      </c>
      <c r="D235" s="139" t="str">
        <f>IF($A235="","",IF(VLOOKUP(csv!$AJ235,範囲CSV,4,FALSE)="","",VLOOKUP(csv!$AJ235,範囲CSV,4,FALSE)))</f>
        <v/>
      </c>
      <c r="E235" s="139" t="str">
        <f>IF($A235="","",IF(VLOOKUP(csv!$AJ235,範囲CSV,5,FALSE)="","",IF(VLOOKUP(csv!$AJ235,範囲CSV,5,FALSE)&gt;10000,"",VLOOKUP(csv!$AJ235,範囲CSV,5,FALSE))))</f>
        <v/>
      </c>
      <c r="F235" s="139" t="str">
        <f>IF($A235="","",IF(VLOOKUP(csv!$AJ235,範囲CSV,6,FALSE)="","",VLOOKUP(csv!$AJ235,範囲CSV,6,FALSE)))</f>
        <v/>
      </c>
      <c r="G235" s="139" t="str">
        <f>IF(A235="","",IF(VLOOKUP(csv!$AJ235,範囲CSV,7,FALSE)="","",VLOOKUP(csv!$AJ235,範囲CSV,7,FALSE)))</f>
        <v/>
      </c>
      <c r="H235" s="139" t="str">
        <f>IF($A235="","",IF(VLOOKUP(csv!$AJ235,範囲CSV,8,FALSE)="","",VLOOKUP(csv!$AJ235,範囲CSV,8,FALSE)))</f>
        <v/>
      </c>
      <c r="I235" s="216"/>
      <c r="J235" s="216"/>
      <c r="K235" s="139" t="str">
        <f>IF(A235="","",IF(VLOOKUP(csv!$AJ235,範囲CSV,9,FALSE)="","",VLOOKUP(csv!$AJ235,範囲CSV,9,FALSE)))</f>
        <v/>
      </c>
      <c r="L235" s="139" t="str">
        <f>IF($A235="","",IF(VLOOKUP(csv!$AJ235,範囲CSV,10,FALSE)="","",VLOOKUP(csv!$AJ235,範囲CSV,10,FALSE)))</f>
        <v/>
      </c>
      <c r="M235" s="216" t="str">
        <f t="shared" si="6"/>
        <v/>
      </c>
      <c r="N235" s="216" t="str">
        <f t="shared" si="7"/>
        <v/>
      </c>
      <c r="O235" s="139" t="str">
        <f>IF($A235="","",IF(VLOOKUP(csv!$AJ235,範囲CSV,13,FALSE)="","",VLOOKUP(csv!$AJ235,範囲CSV,13,FALSE)))</f>
        <v/>
      </c>
      <c r="P235" s="139" t="str">
        <f>IF($A235="","",IF(VLOOKUP(csv!$AJ235,範囲CSV,14,FALSE)="","",VLOOKUP(csv!$AJ235,範囲CSV,14,FALSE)))</f>
        <v/>
      </c>
      <c r="Q235" s="139" t="str">
        <f>IF($A235="","",IF(VLOOKUP(csv!$AJ235,範囲CSV,15,FALSE)="","",VLOOKUP(csv!$AJ235,範囲CSV,15,FALSE)))</f>
        <v/>
      </c>
      <c r="R235" s="139" t="str">
        <f>IF($A235="","",IF(VLOOKUP(csv!$AJ235,範囲CSV,16,FALSE)="","",VLOOKUP(csv!$AJ235,範囲CSV,16,FALSE)))</f>
        <v/>
      </c>
      <c r="S235" s="139" t="str">
        <f>IF($A235="","",IF(VLOOKUP(csv!$AJ235,範囲CSV,17,FALSE)="","",VLOOKUP(csv!$AJ235,範囲CSV,17,FALSE)))</f>
        <v/>
      </c>
      <c r="T235" s="139" t="str">
        <f>IF($A235="","",IF(VLOOKUP(csv!$AJ235,範囲CSV,18,FALSE)="","",VLOOKUP(csv!$AJ235,範囲CSV,18,FALSE)))</f>
        <v/>
      </c>
      <c r="U235" s="139" t="str">
        <f>IF($A235="","",IF(VLOOKUP(csv!$AJ235,範囲CSV,19,FALSE)="","",VLOOKUP(csv!$AJ235,範囲CSV,19,FALSE)))</f>
        <v/>
      </c>
      <c r="V235" s="139" t="str">
        <f>IF($A235="","",IF(VLOOKUP(csv!$AJ235,範囲CSV,20,FALSE)="","",VLOOKUP(csv!$AJ235,範囲CSV,20,FALSE)))</f>
        <v/>
      </c>
      <c r="W235" s="139" t="str">
        <f>IF($A235="","",IF(VLOOKUP(csv!$AJ235,範囲CSV,21,FALSE)="","",VLOOKUP(csv!$AJ235,範囲CSV,21,FALSE)))</f>
        <v/>
      </c>
      <c r="X235" s="139" t="str">
        <f>IF($A235="","",IF(VLOOKUP(csv!$AJ235,範囲CSV,22,FALSE)="","",VLOOKUP(csv!$AJ235,範囲CSV,22,FALSE)))</f>
        <v/>
      </c>
      <c r="Y235" s="139" t="str">
        <f>IF($A235="","",IF(VLOOKUP(csv!$AJ235,範囲CSV,23,FALSE)="","",VLOOKUP(csv!$AJ235,範囲CSV,23,FALSE)))</f>
        <v/>
      </c>
      <c r="Z235" s="139" t="str">
        <f>IF($A235="","",IF(VLOOKUP(csv!$AJ235,範囲CSV,24,FALSE)="","",VLOOKUP(csv!$AJ235,範囲CSV,24,FALSE)))</f>
        <v/>
      </c>
      <c r="AA235" s="139" t="str">
        <f>IF($A235="","",IF(VLOOKUP(csv!$AJ235,範囲CSV,25,FALSE)="","",VLOOKUP(csv!$AJ235,範囲CSV,25,FALSE)))</f>
        <v/>
      </c>
      <c r="AB235" s="139" t="str">
        <f>IF($A235="","",IF(VLOOKUP(csv!$AJ235,範囲CSV,26,FALSE)="","",VLOOKUP(csv!$AJ235,範囲CSV,26,FALSE)))</f>
        <v/>
      </c>
      <c r="AC235" s="139" t="str">
        <f>IF($A235="","",IF(VLOOKUP(csv!$AJ235,範囲CSV,27,FALSE)="","",VLOOKUP(csv!$AJ235,範囲CSV,27,FALSE)))</f>
        <v/>
      </c>
      <c r="AD235" s="139" t="str">
        <f>IF($A235="","",IF(VLOOKUP(csv!$AJ235,範囲CSV,28,FALSE)="","",VLOOKUP(csv!$AJ235,範囲CSV,28,FALSE)))</f>
        <v/>
      </c>
      <c r="AE235" s="139" t="str">
        <f>IF($A235="","",IF(VLOOKUP(csv!$AJ235,範囲CSV,29,FALSE)="","",VLOOKUP(csv!$AJ235,範囲CSV,29,FALSE)))</f>
        <v/>
      </c>
      <c r="AF235" s="139" t="str">
        <f>IF($A235="","",IF(VLOOKUP(csv!$AJ235,範囲CSV,30,FALSE)="","",VLOOKUP(csv!$AJ235,範囲CSV,30,FALSE)))</f>
        <v/>
      </c>
      <c r="AG235" s="139" t="str">
        <f>IF($A235="","",IF(VLOOKUP(csv!$AJ235,範囲CSV,31,FALSE)="","",VLOOKUP(csv!$AJ235,範囲CSV,31,FALSE)))</f>
        <v/>
      </c>
      <c r="AH235" s="139" t="str">
        <f>IF($A235="","",IF(VLOOKUP(csv!$AJ235,範囲CSV,32,FALSE)="","",VLOOKUP(csv!$AJ235,範囲CSV,32,FALSE)))</f>
        <v/>
      </c>
      <c r="AI235" s="139" t="str">
        <f>IF($A235="","",IF(VLOOKUP(csv!$AJ235,範囲CSV,33,FALSE)="","",VLOOKUP(csv!$AJ235,範囲CSV,33,FALSE)))</f>
        <v/>
      </c>
      <c r="AJ235" s="139" t="str">
        <f>IF($A235="","",IF(VLOOKUP(csv!$AJ235,範囲CSV,34,FALSE)="","",VLOOKUP(csv!$AJ235,範囲CSV,34,FALSE)))</f>
        <v/>
      </c>
      <c r="AK235" s="139"/>
    </row>
    <row r="236" spans="1:37">
      <c r="A236" s="216" t="str">
        <f>IF(csv!AJ236&lt;=csv!A$401,csv!AO236,"")</f>
        <v/>
      </c>
      <c r="B236" s="216" t="str">
        <f>IF($A236="","",IF(VLOOKUP(csv!A$402,範囲CSV,2,FALSE)="","",VLOOKUP(csv!A$402,範囲CSV,2,FALSE)))</f>
        <v/>
      </c>
      <c r="C236" s="139" t="str">
        <f>IF($A236="","",IF(VLOOKUP(csv!$AJ236,範囲CSV,3,FALSE)="","",VLOOKUP(csv!$AJ236,範囲CSV,3,FALSE)))</f>
        <v/>
      </c>
      <c r="D236" s="139" t="str">
        <f>IF($A236="","",IF(VLOOKUP(csv!$AJ236,範囲CSV,4,FALSE)="","",VLOOKUP(csv!$AJ236,範囲CSV,4,FALSE)))</f>
        <v/>
      </c>
      <c r="E236" s="139" t="str">
        <f>IF($A236="","",IF(VLOOKUP(csv!$AJ236,範囲CSV,5,FALSE)="","",IF(VLOOKUP(csv!$AJ236,範囲CSV,5,FALSE)&gt;10000,"",VLOOKUP(csv!$AJ236,範囲CSV,5,FALSE))))</f>
        <v/>
      </c>
      <c r="F236" s="139" t="str">
        <f>IF($A236="","",IF(VLOOKUP(csv!$AJ236,範囲CSV,6,FALSE)="","",VLOOKUP(csv!$AJ236,範囲CSV,6,FALSE)))</f>
        <v/>
      </c>
      <c r="G236" s="139" t="str">
        <f>IF(A236="","",IF(VLOOKUP(csv!$AJ236,範囲CSV,7,FALSE)="","",VLOOKUP(csv!$AJ236,範囲CSV,7,FALSE)))</f>
        <v/>
      </c>
      <c r="H236" s="139" t="str">
        <f>IF($A236="","",IF(VLOOKUP(csv!$AJ236,範囲CSV,8,FALSE)="","",VLOOKUP(csv!$AJ236,範囲CSV,8,FALSE)))</f>
        <v/>
      </c>
      <c r="I236" s="216"/>
      <c r="J236" s="216"/>
      <c r="K236" s="139" t="str">
        <f>IF(A236="","",IF(VLOOKUP(csv!$AJ236,範囲CSV,9,FALSE)="","",VLOOKUP(csv!$AJ236,範囲CSV,9,FALSE)))</f>
        <v/>
      </c>
      <c r="L236" s="139" t="str">
        <f>IF($A236="","",IF(VLOOKUP(csv!$AJ236,範囲CSV,10,FALSE)="","",VLOOKUP(csv!$AJ236,範囲CSV,10,FALSE)))</f>
        <v/>
      </c>
      <c r="M236" s="216" t="str">
        <f t="shared" si="6"/>
        <v/>
      </c>
      <c r="N236" s="216" t="str">
        <f t="shared" si="7"/>
        <v/>
      </c>
      <c r="O236" s="139" t="str">
        <f>IF($A236="","",IF(VLOOKUP(csv!$AJ236,範囲CSV,13,FALSE)="","",VLOOKUP(csv!$AJ236,範囲CSV,13,FALSE)))</f>
        <v/>
      </c>
      <c r="P236" s="139" t="str">
        <f>IF($A236="","",IF(VLOOKUP(csv!$AJ236,範囲CSV,14,FALSE)="","",VLOOKUP(csv!$AJ236,範囲CSV,14,FALSE)))</f>
        <v/>
      </c>
      <c r="Q236" s="139" t="str">
        <f>IF($A236="","",IF(VLOOKUP(csv!$AJ236,範囲CSV,15,FALSE)="","",VLOOKUP(csv!$AJ236,範囲CSV,15,FALSE)))</f>
        <v/>
      </c>
      <c r="R236" s="139" t="str">
        <f>IF($A236="","",IF(VLOOKUP(csv!$AJ236,範囲CSV,16,FALSE)="","",VLOOKUP(csv!$AJ236,範囲CSV,16,FALSE)))</f>
        <v/>
      </c>
      <c r="S236" s="139" t="str">
        <f>IF($A236="","",IF(VLOOKUP(csv!$AJ236,範囲CSV,17,FALSE)="","",VLOOKUP(csv!$AJ236,範囲CSV,17,FALSE)))</f>
        <v/>
      </c>
      <c r="T236" s="139" t="str">
        <f>IF($A236="","",IF(VLOOKUP(csv!$AJ236,範囲CSV,18,FALSE)="","",VLOOKUP(csv!$AJ236,範囲CSV,18,FALSE)))</f>
        <v/>
      </c>
      <c r="U236" s="139" t="str">
        <f>IF($A236="","",IF(VLOOKUP(csv!$AJ236,範囲CSV,19,FALSE)="","",VLOOKUP(csv!$AJ236,範囲CSV,19,FALSE)))</f>
        <v/>
      </c>
      <c r="V236" s="139" t="str">
        <f>IF($A236="","",IF(VLOOKUP(csv!$AJ236,範囲CSV,20,FALSE)="","",VLOOKUP(csv!$AJ236,範囲CSV,20,FALSE)))</f>
        <v/>
      </c>
      <c r="W236" s="139" t="str">
        <f>IF($A236="","",IF(VLOOKUP(csv!$AJ236,範囲CSV,21,FALSE)="","",VLOOKUP(csv!$AJ236,範囲CSV,21,FALSE)))</f>
        <v/>
      </c>
      <c r="X236" s="139" t="str">
        <f>IF($A236="","",IF(VLOOKUP(csv!$AJ236,範囲CSV,22,FALSE)="","",VLOOKUP(csv!$AJ236,範囲CSV,22,FALSE)))</f>
        <v/>
      </c>
      <c r="Y236" s="139" t="str">
        <f>IF($A236="","",IF(VLOOKUP(csv!$AJ236,範囲CSV,23,FALSE)="","",VLOOKUP(csv!$AJ236,範囲CSV,23,FALSE)))</f>
        <v/>
      </c>
      <c r="Z236" s="139" t="str">
        <f>IF($A236="","",IF(VLOOKUP(csv!$AJ236,範囲CSV,24,FALSE)="","",VLOOKUP(csv!$AJ236,範囲CSV,24,FALSE)))</f>
        <v/>
      </c>
      <c r="AA236" s="139" t="str">
        <f>IF($A236="","",IF(VLOOKUP(csv!$AJ236,範囲CSV,25,FALSE)="","",VLOOKUP(csv!$AJ236,範囲CSV,25,FALSE)))</f>
        <v/>
      </c>
      <c r="AB236" s="139" t="str">
        <f>IF($A236="","",IF(VLOOKUP(csv!$AJ236,範囲CSV,26,FALSE)="","",VLOOKUP(csv!$AJ236,範囲CSV,26,FALSE)))</f>
        <v/>
      </c>
      <c r="AC236" s="139" t="str">
        <f>IF($A236="","",IF(VLOOKUP(csv!$AJ236,範囲CSV,27,FALSE)="","",VLOOKUP(csv!$AJ236,範囲CSV,27,FALSE)))</f>
        <v/>
      </c>
      <c r="AD236" s="139" t="str">
        <f>IF($A236="","",IF(VLOOKUP(csv!$AJ236,範囲CSV,28,FALSE)="","",VLOOKUP(csv!$AJ236,範囲CSV,28,FALSE)))</f>
        <v/>
      </c>
      <c r="AE236" s="139" t="str">
        <f>IF($A236="","",IF(VLOOKUP(csv!$AJ236,範囲CSV,29,FALSE)="","",VLOOKUP(csv!$AJ236,範囲CSV,29,FALSE)))</f>
        <v/>
      </c>
      <c r="AF236" s="139" t="str">
        <f>IF($A236="","",IF(VLOOKUP(csv!$AJ236,範囲CSV,30,FALSE)="","",VLOOKUP(csv!$AJ236,範囲CSV,30,FALSE)))</f>
        <v/>
      </c>
      <c r="AG236" s="139" t="str">
        <f>IF($A236="","",IF(VLOOKUP(csv!$AJ236,範囲CSV,31,FALSE)="","",VLOOKUP(csv!$AJ236,範囲CSV,31,FALSE)))</f>
        <v/>
      </c>
      <c r="AH236" s="139" t="str">
        <f>IF($A236="","",IF(VLOOKUP(csv!$AJ236,範囲CSV,32,FALSE)="","",VLOOKUP(csv!$AJ236,範囲CSV,32,FALSE)))</f>
        <v/>
      </c>
      <c r="AI236" s="139" t="str">
        <f>IF($A236="","",IF(VLOOKUP(csv!$AJ236,範囲CSV,33,FALSE)="","",VLOOKUP(csv!$AJ236,範囲CSV,33,FALSE)))</f>
        <v/>
      </c>
      <c r="AJ236" s="139" t="str">
        <f>IF($A236="","",IF(VLOOKUP(csv!$AJ236,範囲CSV,34,FALSE)="","",VLOOKUP(csv!$AJ236,範囲CSV,34,FALSE)))</f>
        <v/>
      </c>
      <c r="AK236" s="139"/>
    </row>
    <row r="237" spans="1:37">
      <c r="A237" s="216" t="str">
        <f>IF(csv!AJ237&lt;=csv!A$401,csv!AO237,"")</f>
        <v/>
      </c>
      <c r="B237" s="216" t="str">
        <f>IF($A237="","",IF(VLOOKUP(csv!A$402,範囲CSV,2,FALSE)="","",VLOOKUP(csv!A$402,範囲CSV,2,FALSE)))</f>
        <v/>
      </c>
      <c r="C237" s="139" t="str">
        <f>IF($A237="","",IF(VLOOKUP(csv!$AJ237,範囲CSV,3,FALSE)="","",VLOOKUP(csv!$AJ237,範囲CSV,3,FALSE)))</f>
        <v/>
      </c>
      <c r="D237" s="139" t="str">
        <f>IF($A237="","",IF(VLOOKUP(csv!$AJ237,範囲CSV,4,FALSE)="","",VLOOKUP(csv!$AJ237,範囲CSV,4,FALSE)))</f>
        <v/>
      </c>
      <c r="E237" s="139" t="str">
        <f>IF($A237="","",IF(VLOOKUP(csv!$AJ237,範囲CSV,5,FALSE)="","",IF(VLOOKUP(csv!$AJ237,範囲CSV,5,FALSE)&gt;10000,"",VLOOKUP(csv!$AJ237,範囲CSV,5,FALSE))))</f>
        <v/>
      </c>
      <c r="F237" s="139" t="str">
        <f>IF($A237="","",IF(VLOOKUP(csv!$AJ237,範囲CSV,6,FALSE)="","",VLOOKUP(csv!$AJ237,範囲CSV,6,FALSE)))</f>
        <v/>
      </c>
      <c r="G237" s="139" t="str">
        <f>IF(A237="","",IF(VLOOKUP(csv!$AJ237,範囲CSV,7,FALSE)="","",VLOOKUP(csv!$AJ237,範囲CSV,7,FALSE)))</f>
        <v/>
      </c>
      <c r="H237" s="139" t="str">
        <f>IF($A237="","",IF(VLOOKUP(csv!$AJ237,範囲CSV,8,FALSE)="","",VLOOKUP(csv!$AJ237,範囲CSV,8,FALSE)))</f>
        <v/>
      </c>
      <c r="I237" s="216"/>
      <c r="J237" s="216"/>
      <c r="K237" s="139" t="str">
        <f>IF(A237="","",IF(VLOOKUP(csv!$AJ237,範囲CSV,9,FALSE)="","",VLOOKUP(csv!$AJ237,範囲CSV,9,FALSE)))</f>
        <v/>
      </c>
      <c r="L237" s="139" t="str">
        <f>IF($A237="","",IF(VLOOKUP(csv!$AJ237,範囲CSV,10,FALSE)="","",VLOOKUP(csv!$AJ237,範囲CSV,10,FALSE)))</f>
        <v/>
      </c>
      <c r="M237" s="216" t="str">
        <f t="shared" si="6"/>
        <v/>
      </c>
      <c r="N237" s="216" t="str">
        <f t="shared" si="7"/>
        <v/>
      </c>
      <c r="O237" s="139" t="str">
        <f>IF($A237="","",IF(VLOOKUP(csv!$AJ237,範囲CSV,13,FALSE)="","",VLOOKUP(csv!$AJ237,範囲CSV,13,FALSE)))</f>
        <v/>
      </c>
      <c r="P237" s="139" t="str">
        <f>IF($A237="","",IF(VLOOKUP(csv!$AJ237,範囲CSV,14,FALSE)="","",VLOOKUP(csv!$AJ237,範囲CSV,14,FALSE)))</f>
        <v/>
      </c>
      <c r="Q237" s="139" t="str">
        <f>IF($A237="","",IF(VLOOKUP(csv!$AJ237,範囲CSV,15,FALSE)="","",VLOOKUP(csv!$AJ237,範囲CSV,15,FALSE)))</f>
        <v/>
      </c>
      <c r="R237" s="139" t="str">
        <f>IF($A237="","",IF(VLOOKUP(csv!$AJ237,範囲CSV,16,FALSE)="","",VLOOKUP(csv!$AJ237,範囲CSV,16,FALSE)))</f>
        <v/>
      </c>
      <c r="S237" s="139" t="str">
        <f>IF($A237="","",IF(VLOOKUP(csv!$AJ237,範囲CSV,17,FALSE)="","",VLOOKUP(csv!$AJ237,範囲CSV,17,FALSE)))</f>
        <v/>
      </c>
      <c r="T237" s="139" t="str">
        <f>IF($A237="","",IF(VLOOKUP(csv!$AJ237,範囲CSV,18,FALSE)="","",VLOOKUP(csv!$AJ237,範囲CSV,18,FALSE)))</f>
        <v/>
      </c>
      <c r="U237" s="139" t="str">
        <f>IF($A237="","",IF(VLOOKUP(csv!$AJ237,範囲CSV,19,FALSE)="","",VLOOKUP(csv!$AJ237,範囲CSV,19,FALSE)))</f>
        <v/>
      </c>
      <c r="V237" s="139" t="str">
        <f>IF($A237="","",IF(VLOOKUP(csv!$AJ237,範囲CSV,20,FALSE)="","",VLOOKUP(csv!$AJ237,範囲CSV,20,FALSE)))</f>
        <v/>
      </c>
      <c r="W237" s="139" t="str">
        <f>IF($A237="","",IF(VLOOKUP(csv!$AJ237,範囲CSV,21,FALSE)="","",VLOOKUP(csv!$AJ237,範囲CSV,21,FALSE)))</f>
        <v/>
      </c>
      <c r="X237" s="139" t="str">
        <f>IF($A237="","",IF(VLOOKUP(csv!$AJ237,範囲CSV,22,FALSE)="","",VLOOKUP(csv!$AJ237,範囲CSV,22,FALSE)))</f>
        <v/>
      </c>
      <c r="Y237" s="139" t="str">
        <f>IF($A237="","",IF(VLOOKUP(csv!$AJ237,範囲CSV,23,FALSE)="","",VLOOKUP(csv!$AJ237,範囲CSV,23,FALSE)))</f>
        <v/>
      </c>
      <c r="Z237" s="139" t="str">
        <f>IF($A237="","",IF(VLOOKUP(csv!$AJ237,範囲CSV,24,FALSE)="","",VLOOKUP(csv!$AJ237,範囲CSV,24,FALSE)))</f>
        <v/>
      </c>
      <c r="AA237" s="139" t="str">
        <f>IF($A237="","",IF(VLOOKUP(csv!$AJ237,範囲CSV,25,FALSE)="","",VLOOKUP(csv!$AJ237,範囲CSV,25,FALSE)))</f>
        <v/>
      </c>
      <c r="AB237" s="139" t="str">
        <f>IF($A237="","",IF(VLOOKUP(csv!$AJ237,範囲CSV,26,FALSE)="","",VLOOKUP(csv!$AJ237,範囲CSV,26,FALSE)))</f>
        <v/>
      </c>
      <c r="AC237" s="139" t="str">
        <f>IF($A237="","",IF(VLOOKUP(csv!$AJ237,範囲CSV,27,FALSE)="","",VLOOKUP(csv!$AJ237,範囲CSV,27,FALSE)))</f>
        <v/>
      </c>
      <c r="AD237" s="139" t="str">
        <f>IF($A237="","",IF(VLOOKUP(csv!$AJ237,範囲CSV,28,FALSE)="","",VLOOKUP(csv!$AJ237,範囲CSV,28,FALSE)))</f>
        <v/>
      </c>
      <c r="AE237" s="139" t="str">
        <f>IF($A237="","",IF(VLOOKUP(csv!$AJ237,範囲CSV,29,FALSE)="","",VLOOKUP(csv!$AJ237,範囲CSV,29,FALSE)))</f>
        <v/>
      </c>
      <c r="AF237" s="139" t="str">
        <f>IF($A237="","",IF(VLOOKUP(csv!$AJ237,範囲CSV,30,FALSE)="","",VLOOKUP(csv!$AJ237,範囲CSV,30,FALSE)))</f>
        <v/>
      </c>
      <c r="AG237" s="139" t="str">
        <f>IF($A237="","",IF(VLOOKUP(csv!$AJ237,範囲CSV,31,FALSE)="","",VLOOKUP(csv!$AJ237,範囲CSV,31,FALSE)))</f>
        <v/>
      </c>
      <c r="AH237" s="139" t="str">
        <f>IF($A237="","",IF(VLOOKUP(csv!$AJ237,範囲CSV,32,FALSE)="","",VLOOKUP(csv!$AJ237,範囲CSV,32,FALSE)))</f>
        <v/>
      </c>
      <c r="AI237" s="139" t="str">
        <f>IF($A237="","",IF(VLOOKUP(csv!$AJ237,範囲CSV,33,FALSE)="","",VLOOKUP(csv!$AJ237,範囲CSV,33,FALSE)))</f>
        <v/>
      </c>
      <c r="AJ237" s="139" t="str">
        <f>IF($A237="","",IF(VLOOKUP(csv!$AJ237,範囲CSV,34,FALSE)="","",VLOOKUP(csv!$AJ237,範囲CSV,34,FALSE)))</f>
        <v/>
      </c>
      <c r="AK237" s="139"/>
    </row>
    <row r="238" spans="1:37">
      <c r="A238" s="216" t="str">
        <f>IF(csv!AJ238&lt;=csv!A$401,csv!AO238,"")</f>
        <v/>
      </c>
      <c r="B238" s="216" t="str">
        <f>IF($A238="","",IF(VLOOKUP(csv!A$402,範囲CSV,2,FALSE)="","",VLOOKUP(csv!A$402,範囲CSV,2,FALSE)))</f>
        <v/>
      </c>
      <c r="C238" s="139" t="str">
        <f>IF($A238="","",IF(VLOOKUP(csv!$AJ238,範囲CSV,3,FALSE)="","",VLOOKUP(csv!$AJ238,範囲CSV,3,FALSE)))</f>
        <v/>
      </c>
      <c r="D238" s="139" t="str">
        <f>IF($A238="","",IF(VLOOKUP(csv!$AJ238,範囲CSV,4,FALSE)="","",VLOOKUP(csv!$AJ238,範囲CSV,4,FALSE)))</f>
        <v/>
      </c>
      <c r="E238" s="139" t="str">
        <f>IF($A238="","",IF(VLOOKUP(csv!$AJ238,範囲CSV,5,FALSE)="","",IF(VLOOKUP(csv!$AJ238,範囲CSV,5,FALSE)&gt;10000,"",VLOOKUP(csv!$AJ238,範囲CSV,5,FALSE))))</f>
        <v/>
      </c>
      <c r="F238" s="139" t="str">
        <f>IF($A238="","",IF(VLOOKUP(csv!$AJ238,範囲CSV,6,FALSE)="","",VLOOKUP(csv!$AJ238,範囲CSV,6,FALSE)))</f>
        <v/>
      </c>
      <c r="G238" s="139" t="str">
        <f>IF(A238="","",IF(VLOOKUP(csv!$AJ238,範囲CSV,7,FALSE)="","",VLOOKUP(csv!$AJ238,範囲CSV,7,FALSE)))</f>
        <v/>
      </c>
      <c r="H238" s="139" t="str">
        <f>IF($A238="","",IF(VLOOKUP(csv!$AJ238,範囲CSV,8,FALSE)="","",VLOOKUP(csv!$AJ238,範囲CSV,8,FALSE)))</f>
        <v/>
      </c>
      <c r="I238" s="216"/>
      <c r="J238" s="216"/>
      <c r="K238" s="139" t="str">
        <f>IF(A238="","",IF(VLOOKUP(csv!$AJ238,範囲CSV,9,FALSE)="","",VLOOKUP(csv!$AJ238,範囲CSV,9,FALSE)))</f>
        <v/>
      </c>
      <c r="L238" s="139" t="str">
        <f>IF($A238="","",IF(VLOOKUP(csv!$AJ238,範囲CSV,10,FALSE)="","",VLOOKUP(csv!$AJ238,範囲CSV,10,FALSE)))</f>
        <v/>
      </c>
      <c r="M238" s="216" t="str">
        <f t="shared" si="6"/>
        <v/>
      </c>
      <c r="N238" s="216" t="str">
        <f t="shared" si="7"/>
        <v/>
      </c>
      <c r="O238" s="139" t="str">
        <f>IF($A238="","",IF(VLOOKUP(csv!$AJ238,範囲CSV,13,FALSE)="","",VLOOKUP(csv!$AJ238,範囲CSV,13,FALSE)))</f>
        <v/>
      </c>
      <c r="P238" s="139" t="str">
        <f>IF($A238="","",IF(VLOOKUP(csv!$AJ238,範囲CSV,14,FALSE)="","",VLOOKUP(csv!$AJ238,範囲CSV,14,FALSE)))</f>
        <v/>
      </c>
      <c r="Q238" s="139" t="str">
        <f>IF($A238="","",IF(VLOOKUP(csv!$AJ238,範囲CSV,15,FALSE)="","",VLOOKUP(csv!$AJ238,範囲CSV,15,FALSE)))</f>
        <v/>
      </c>
      <c r="R238" s="139" t="str">
        <f>IF($A238="","",IF(VLOOKUP(csv!$AJ238,範囲CSV,16,FALSE)="","",VLOOKUP(csv!$AJ238,範囲CSV,16,FALSE)))</f>
        <v/>
      </c>
      <c r="S238" s="139" t="str">
        <f>IF($A238="","",IF(VLOOKUP(csv!$AJ238,範囲CSV,17,FALSE)="","",VLOOKUP(csv!$AJ238,範囲CSV,17,FALSE)))</f>
        <v/>
      </c>
      <c r="T238" s="139" t="str">
        <f>IF($A238="","",IF(VLOOKUP(csv!$AJ238,範囲CSV,18,FALSE)="","",VLOOKUP(csv!$AJ238,範囲CSV,18,FALSE)))</f>
        <v/>
      </c>
      <c r="U238" s="139" t="str">
        <f>IF($A238="","",IF(VLOOKUP(csv!$AJ238,範囲CSV,19,FALSE)="","",VLOOKUP(csv!$AJ238,範囲CSV,19,FALSE)))</f>
        <v/>
      </c>
      <c r="V238" s="139" t="str">
        <f>IF($A238="","",IF(VLOOKUP(csv!$AJ238,範囲CSV,20,FALSE)="","",VLOOKUP(csv!$AJ238,範囲CSV,20,FALSE)))</f>
        <v/>
      </c>
      <c r="W238" s="139" t="str">
        <f>IF($A238="","",IF(VLOOKUP(csv!$AJ238,範囲CSV,21,FALSE)="","",VLOOKUP(csv!$AJ238,範囲CSV,21,FALSE)))</f>
        <v/>
      </c>
      <c r="X238" s="139" t="str">
        <f>IF($A238="","",IF(VLOOKUP(csv!$AJ238,範囲CSV,22,FALSE)="","",VLOOKUP(csv!$AJ238,範囲CSV,22,FALSE)))</f>
        <v/>
      </c>
      <c r="Y238" s="139" t="str">
        <f>IF($A238="","",IF(VLOOKUP(csv!$AJ238,範囲CSV,23,FALSE)="","",VLOOKUP(csv!$AJ238,範囲CSV,23,FALSE)))</f>
        <v/>
      </c>
      <c r="Z238" s="139" t="str">
        <f>IF($A238="","",IF(VLOOKUP(csv!$AJ238,範囲CSV,24,FALSE)="","",VLOOKUP(csv!$AJ238,範囲CSV,24,FALSE)))</f>
        <v/>
      </c>
      <c r="AA238" s="139" t="str">
        <f>IF($A238="","",IF(VLOOKUP(csv!$AJ238,範囲CSV,25,FALSE)="","",VLOOKUP(csv!$AJ238,範囲CSV,25,FALSE)))</f>
        <v/>
      </c>
      <c r="AB238" s="139" t="str">
        <f>IF($A238="","",IF(VLOOKUP(csv!$AJ238,範囲CSV,26,FALSE)="","",VLOOKUP(csv!$AJ238,範囲CSV,26,FALSE)))</f>
        <v/>
      </c>
      <c r="AC238" s="139" t="str">
        <f>IF($A238="","",IF(VLOOKUP(csv!$AJ238,範囲CSV,27,FALSE)="","",VLOOKUP(csv!$AJ238,範囲CSV,27,FALSE)))</f>
        <v/>
      </c>
      <c r="AD238" s="139" t="str">
        <f>IF($A238="","",IF(VLOOKUP(csv!$AJ238,範囲CSV,28,FALSE)="","",VLOOKUP(csv!$AJ238,範囲CSV,28,FALSE)))</f>
        <v/>
      </c>
      <c r="AE238" s="139" t="str">
        <f>IF($A238="","",IF(VLOOKUP(csv!$AJ238,範囲CSV,29,FALSE)="","",VLOOKUP(csv!$AJ238,範囲CSV,29,FALSE)))</f>
        <v/>
      </c>
      <c r="AF238" s="139" t="str">
        <f>IF($A238="","",IF(VLOOKUP(csv!$AJ238,範囲CSV,30,FALSE)="","",VLOOKUP(csv!$AJ238,範囲CSV,30,FALSE)))</f>
        <v/>
      </c>
      <c r="AG238" s="139" t="str">
        <f>IF($A238="","",IF(VLOOKUP(csv!$AJ238,範囲CSV,31,FALSE)="","",VLOOKUP(csv!$AJ238,範囲CSV,31,FALSE)))</f>
        <v/>
      </c>
      <c r="AH238" s="139" t="str">
        <f>IF($A238="","",IF(VLOOKUP(csv!$AJ238,範囲CSV,32,FALSE)="","",VLOOKUP(csv!$AJ238,範囲CSV,32,FALSE)))</f>
        <v/>
      </c>
      <c r="AI238" s="139" t="str">
        <f>IF($A238="","",IF(VLOOKUP(csv!$AJ238,範囲CSV,33,FALSE)="","",VLOOKUP(csv!$AJ238,範囲CSV,33,FALSE)))</f>
        <v/>
      </c>
      <c r="AJ238" s="139" t="str">
        <f>IF($A238="","",IF(VLOOKUP(csv!$AJ238,範囲CSV,34,FALSE)="","",VLOOKUP(csv!$AJ238,範囲CSV,34,FALSE)))</f>
        <v/>
      </c>
      <c r="AK238" s="139"/>
    </row>
    <row r="239" spans="1:37">
      <c r="A239" s="216" t="str">
        <f>IF(csv!AJ239&lt;=csv!A$401,csv!AO239,"")</f>
        <v/>
      </c>
      <c r="B239" s="216" t="str">
        <f>IF($A239="","",IF(VLOOKUP(csv!A$402,範囲CSV,2,FALSE)="","",VLOOKUP(csv!A$402,範囲CSV,2,FALSE)))</f>
        <v/>
      </c>
      <c r="C239" s="139" t="str">
        <f>IF($A239="","",IF(VLOOKUP(csv!$AJ239,範囲CSV,3,FALSE)="","",VLOOKUP(csv!$AJ239,範囲CSV,3,FALSE)))</f>
        <v/>
      </c>
      <c r="D239" s="139" t="str">
        <f>IF($A239="","",IF(VLOOKUP(csv!$AJ239,範囲CSV,4,FALSE)="","",VLOOKUP(csv!$AJ239,範囲CSV,4,FALSE)))</f>
        <v/>
      </c>
      <c r="E239" s="139" t="str">
        <f>IF($A239="","",IF(VLOOKUP(csv!$AJ239,範囲CSV,5,FALSE)="","",IF(VLOOKUP(csv!$AJ239,範囲CSV,5,FALSE)&gt;10000,"",VLOOKUP(csv!$AJ239,範囲CSV,5,FALSE))))</f>
        <v/>
      </c>
      <c r="F239" s="139" t="str">
        <f>IF($A239="","",IF(VLOOKUP(csv!$AJ239,範囲CSV,6,FALSE)="","",VLOOKUP(csv!$AJ239,範囲CSV,6,FALSE)))</f>
        <v/>
      </c>
      <c r="G239" s="139" t="str">
        <f>IF(A239="","",IF(VLOOKUP(csv!$AJ239,範囲CSV,7,FALSE)="","",VLOOKUP(csv!$AJ239,範囲CSV,7,FALSE)))</f>
        <v/>
      </c>
      <c r="H239" s="139" t="str">
        <f>IF($A239="","",IF(VLOOKUP(csv!$AJ239,範囲CSV,8,FALSE)="","",VLOOKUP(csv!$AJ239,範囲CSV,8,FALSE)))</f>
        <v/>
      </c>
      <c r="I239" s="216"/>
      <c r="J239" s="216"/>
      <c r="K239" s="139" t="str">
        <f>IF(A239="","",IF(VLOOKUP(csv!$AJ239,範囲CSV,9,FALSE)="","",VLOOKUP(csv!$AJ239,範囲CSV,9,FALSE)))</f>
        <v/>
      </c>
      <c r="L239" s="139" t="str">
        <f>IF($A239="","",IF(VLOOKUP(csv!$AJ239,範囲CSV,10,FALSE)="","",VLOOKUP(csv!$AJ239,範囲CSV,10,FALSE)))</f>
        <v/>
      </c>
      <c r="M239" s="216" t="str">
        <f t="shared" si="6"/>
        <v/>
      </c>
      <c r="N239" s="216" t="str">
        <f t="shared" si="7"/>
        <v/>
      </c>
      <c r="O239" s="139" t="str">
        <f>IF($A239="","",IF(VLOOKUP(csv!$AJ239,範囲CSV,13,FALSE)="","",VLOOKUP(csv!$AJ239,範囲CSV,13,FALSE)))</f>
        <v/>
      </c>
      <c r="P239" s="139" t="str">
        <f>IF($A239="","",IF(VLOOKUP(csv!$AJ239,範囲CSV,14,FALSE)="","",VLOOKUP(csv!$AJ239,範囲CSV,14,FALSE)))</f>
        <v/>
      </c>
      <c r="Q239" s="139" t="str">
        <f>IF($A239="","",IF(VLOOKUP(csv!$AJ239,範囲CSV,15,FALSE)="","",VLOOKUP(csv!$AJ239,範囲CSV,15,FALSE)))</f>
        <v/>
      </c>
      <c r="R239" s="139" t="str">
        <f>IF($A239="","",IF(VLOOKUP(csv!$AJ239,範囲CSV,16,FALSE)="","",VLOOKUP(csv!$AJ239,範囲CSV,16,FALSE)))</f>
        <v/>
      </c>
      <c r="S239" s="139" t="str">
        <f>IF($A239="","",IF(VLOOKUP(csv!$AJ239,範囲CSV,17,FALSE)="","",VLOOKUP(csv!$AJ239,範囲CSV,17,FALSE)))</f>
        <v/>
      </c>
      <c r="T239" s="139" t="str">
        <f>IF($A239="","",IF(VLOOKUP(csv!$AJ239,範囲CSV,18,FALSE)="","",VLOOKUP(csv!$AJ239,範囲CSV,18,FALSE)))</f>
        <v/>
      </c>
      <c r="U239" s="139" t="str">
        <f>IF($A239="","",IF(VLOOKUP(csv!$AJ239,範囲CSV,19,FALSE)="","",VLOOKUP(csv!$AJ239,範囲CSV,19,FALSE)))</f>
        <v/>
      </c>
      <c r="V239" s="139" t="str">
        <f>IF($A239="","",IF(VLOOKUP(csv!$AJ239,範囲CSV,20,FALSE)="","",VLOOKUP(csv!$AJ239,範囲CSV,20,FALSE)))</f>
        <v/>
      </c>
      <c r="W239" s="139" t="str">
        <f>IF($A239="","",IF(VLOOKUP(csv!$AJ239,範囲CSV,21,FALSE)="","",VLOOKUP(csv!$AJ239,範囲CSV,21,FALSE)))</f>
        <v/>
      </c>
      <c r="X239" s="139" t="str">
        <f>IF($A239="","",IF(VLOOKUP(csv!$AJ239,範囲CSV,22,FALSE)="","",VLOOKUP(csv!$AJ239,範囲CSV,22,FALSE)))</f>
        <v/>
      </c>
      <c r="Y239" s="139" t="str">
        <f>IF($A239="","",IF(VLOOKUP(csv!$AJ239,範囲CSV,23,FALSE)="","",VLOOKUP(csv!$AJ239,範囲CSV,23,FALSE)))</f>
        <v/>
      </c>
      <c r="Z239" s="139" t="str">
        <f>IF($A239="","",IF(VLOOKUP(csv!$AJ239,範囲CSV,24,FALSE)="","",VLOOKUP(csv!$AJ239,範囲CSV,24,FALSE)))</f>
        <v/>
      </c>
      <c r="AA239" s="139" t="str">
        <f>IF($A239="","",IF(VLOOKUP(csv!$AJ239,範囲CSV,25,FALSE)="","",VLOOKUP(csv!$AJ239,範囲CSV,25,FALSE)))</f>
        <v/>
      </c>
      <c r="AB239" s="139" t="str">
        <f>IF($A239="","",IF(VLOOKUP(csv!$AJ239,範囲CSV,26,FALSE)="","",VLOOKUP(csv!$AJ239,範囲CSV,26,FALSE)))</f>
        <v/>
      </c>
      <c r="AC239" s="139" t="str">
        <f>IF($A239="","",IF(VLOOKUP(csv!$AJ239,範囲CSV,27,FALSE)="","",VLOOKUP(csv!$AJ239,範囲CSV,27,FALSE)))</f>
        <v/>
      </c>
      <c r="AD239" s="139" t="str">
        <f>IF($A239="","",IF(VLOOKUP(csv!$AJ239,範囲CSV,28,FALSE)="","",VLOOKUP(csv!$AJ239,範囲CSV,28,FALSE)))</f>
        <v/>
      </c>
      <c r="AE239" s="139" t="str">
        <f>IF($A239="","",IF(VLOOKUP(csv!$AJ239,範囲CSV,29,FALSE)="","",VLOOKUP(csv!$AJ239,範囲CSV,29,FALSE)))</f>
        <v/>
      </c>
      <c r="AF239" s="139" t="str">
        <f>IF($A239="","",IF(VLOOKUP(csv!$AJ239,範囲CSV,30,FALSE)="","",VLOOKUP(csv!$AJ239,範囲CSV,30,FALSE)))</f>
        <v/>
      </c>
      <c r="AG239" s="139" t="str">
        <f>IF($A239="","",IF(VLOOKUP(csv!$AJ239,範囲CSV,31,FALSE)="","",VLOOKUP(csv!$AJ239,範囲CSV,31,FALSE)))</f>
        <v/>
      </c>
      <c r="AH239" s="139" t="str">
        <f>IF($A239="","",IF(VLOOKUP(csv!$AJ239,範囲CSV,32,FALSE)="","",VLOOKUP(csv!$AJ239,範囲CSV,32,FALSE)))</f>
        <v/>
      </c>
      <c r="AI239" s="139" t="str">
        <f>IF($A239="","",IF(VLOOKUP(csv!$AJ239,範囲CSV,33,FALSE)="","",VLOOKUP(csv!$AJ239,範囲CSV,33,FALSE)))</f>
        <v/>
      </c>
      <c r="AJ239" s="139" t="str">
        <f>IF($A239="","",IF(VLOOKUP(csv!$AJ239,範囲CSV,34,FALSE)="","",VLOOKUP(csv!$AJ239,範囲CSV,34,FALSE)))</f>
        <v/>
      </c>
      <c r="AK239" s="139"/>
    </row>
    <row r="240" spans="1:37">
      <c r="A240" s="216" t="str">
        <f>IF(csv!AJ240&lt;=csv!A$401,csv!AO240,"")</f>
        <v/>
      </c>
      <c r="B240" s="216" t="str">
        <f>IF($A240="","",IF(VLOOKUP(csv!A$402,範囲CSV,2,FALSE)="","",VLOOKUP(csv!A$402,範囲CSV,2,FALSE)))</f>
        <v/>
      </c>
      <c r="C240" s="139" t="str">
        <f>IF($A240="","",IF(VLOOKUP(csv!$AJ240,範囲CSV,3,FALSE)="","",VLOOKUP(csv!$AJ240,範囲CSV,3,FALSE)))</f>
        <v/>
      </c>
      <c r="D240" s="139" t="str">
        <f>IF($A240="","",IF(VLOOKUP(csv!$AJ240,範囲CSV,4,FALSE)="","",VLOOKUP(csv!$AJ240,範囲CSV,4,FALSE)))</f>
        <v/>
      </c>
      <c r="E240" s="139" t="str">
        <f>IF($A240="","",IF(VLOOKUP(csv!$AJ240,範囲CSV,5,FALSE)="","",IF(VLOOKUP(csv!$AJ240,範囲CSV,5,FALSE)&gt;10000,"",VLOOKUP(csv!$AJ240,範囲CSV,5,FALSE))))</f>
        <v/>
      </c>
      <c r="F240" s="139" t="str">
        <f>IF($A240="","",IF(VLOOKUP(csv!$AJ240,範囲CSV,6,FALSE)="","",VLOOKUP(csv!$AJ240,範囲CSV,6,FALSE)))</f>
        <v/>
      </c>
      <c r="G240" s="139" t="str">
        <f>IF(A240="","",IF(VLOOKUP(csv!$AJ240,範囲CSV,7,FALSE)="","",VLOOKUP(csv!$AJ240,範囲CSV,7,FALSE)))</f>
        <v/>
      </c>
      <c r="H240" s="139" t="str">
        <f>IF($A240="","",IF(VLOOKUP(csv!$AJ240,範囲CSV,8,FALSE)="","",VLOOKUP(csv!$AJ240,範囲CSV,8,FALSE)))</f>
        <v/>
      </c>
      <c r="I240" s="216"/>
      <c r="J240" s="216"/>
      <c r="K240" s="139" t="str">
        <f>IF(A240="","",IF(VLOOKUP(csv!$AJ240,範囲CSV,9,FALSE)="","",VLOOKUP(csv!$AJ240,範囲CSV,9,FALSE)))</f>
        <v/>
      </c>
      <c r="L240" s="139" t="str">
        <f>IF($A240="","",IF(VLOOKUP(csv!$AJ240,範囲CSV,10,FALSE)="","",VLOOKUP(csv!$AJ240,範囲CSV,10,FALSE)))</f>
        <v/>
      </c>
      <c r="M240" s="216" t="str">
        <f t="shared" si="6"/>
        <v/>
      </c>
      <c r="N240" s="216" t="str">
        <f t="shared" si="7"/>
        <v/>
      </c>
      <c r="O240" s="139" t="str">
        <f>IF($A240="","",IF(VLOOKUP(csv!$AJ240,範囲CSV,13,FALSE)="","",VLOOKUP(csv!$AJ240,範囲CSV,13,FALSE)))</f>
        <v/>
      </c>
      <c r="P240" s="139" t="str">
        <f>IF($A240="","",IF(VLOOKUP(csv!$AJ240,範囲CSV,14,FALSE)="","",VLOOKUP(csv!$AJ240,範囲CSV,14,FALSE)))</f>
        <v/>
      </c>
      <c r="Q240" s="139" t="str">
        <f>IF($A240="","",IF(VLOOKUP(csv!$AJ240,範囲CSV,15,FALSE)="","",VLOOKUP(csv!$AJ240,範囲CSV,15,FALSE)))</f>
        <v/>
      </c>
      <c r="R240" s="139" t="str">
        <f>IF($A240="","",IF(VLOOKUP(csv!$AJ240,範囲CSV,16,FALSE)="","",VLOOKUP(csv!$AJ240,範囲CSV,16,FALSE)))</f>
        <v/>
      </c>
      <c r="S240" s="139" t="str">
        <f>IF($A240="","",IF(VLOOKUP(csv!$AJ240,範囲CSV,17,FALSE)="","",VLOOKUP(csv!$AJ240,範囲CSV,17,FALSE)))</f>
        <v/>
      </c>
      <c r="T240" s="139" t="str">
        <f>IF($A240="","",IF(VLOOKUP(csv!$AJ240,範囲CSV,18,FALSE)="","",VLOOKUP(csv!$AJ240,範囲CSV,18,FALSE)))</f>
        <v/>
      </c>
      <c r="U240" s="139" t="str">
        <f>IF($A240="","",IF(VLOOKUP(csv!$AJ240,範囲CSV,19,FALSE)="","",VLOOKUP(csv!$AJ240,範囲CSV,19,FALSE)))</f>
        <v/>
      </c>
      <c r="V240" s="139" t="str">
        <f>IF($A240="","",IF(VLOOKUP(csv!$AJ240,範囲CSV,20,FALSE)="","",VLOOKUP(csv!$AJ240,範囲CSV,20,FALSE)))</f>
        <v/>
      </c>
      <c r="W240" s="139" t="str">
        <f>IF($A240="","",IF(VLOOKUP(csv!$AJ240,範囲CSV,21,FALSE)="","",VLOOKUP(csv!$AJ240,範囲CSV,21,FALSE)))</f>
        <v/>
      </c>
      <c r="X240" s="139" t="str">
        <f>IF($A240="","",IF(VLOOKUP(csv!$AJ240,範囲CSV,22,FALSE)="","",VLOOKUP(csv!$AJ240,範囲CSV,22,FALSE)))</f>
        <v/>
      </c>
      <c r="Y240" s="139" t="str">
        <f>IF($A240="","",IF(VLOOKUP(csv!$AJ240,範囲CSV,23,FALSE)="","",VLOOKUP(csv!$AJ240,範囲CSV,23,FALSE)))</f>
        <v/>
      </c>
      <c r="Z240" s="139" t="str">
        <f>IF($A240="","",IF(VLOOKUP(csv!$AJ240,範囲CSV,24,FALSE)="","",VLOOKUP(csv!$AJ240,範囲CSV,24,FALSE)))</f>
        <v/>
      </c>
      <c r="AA240" s="139" t="str">
        <f>IF($A240="","",IF(VLOOKUP(csv!$AJ240,範囲CSV,25,FALSE)="","",VLOOKUP(csv!$AJ240,範囲CSV,25,FALSE)))</f>
        <v/>
      </c>
      <c r="AB240" s="139" t="str">
        <f>IF($A240="","",IF(VLOOKUP(csv!$AJ240,範囲CSV,26,FALSE)="","",VLOOKUP(csv!$AJ240,範囲CSV,26,FALSE)))</f>
        <v/>
      </c>
      <c r="AC240" s="139" t="str">
        <f>IF($A240="","",IF(VLOOKUP(csv!$AJ240,範囲CSV,27,FALSE)="","",VLOOKUP(csv!$AJ240,範囲CSV,27,FALSE)))</f>
        <v/>
      </c>
      <c r="AD240" s="139" t="str">
        <f>IF($A240="","",IF(VLOOKUP(csv!$AJ240,範囲CSV,28,FALSE)="","",VLOOKUP(csv!$AJ240,範囲CSV,28,FALSE)))</f>
        <v/>
      </c>
      <c r="AE240" s="139" t="str">
        <f>IF($A240="","",IF(VLOOKUP(csv!$AJ240,範囲CSV,29,FALSE)="","",VLOOKUP(csv!$AJ240,範囲CSV,29,FALSE)))</f>
        <v/>
      </c>
      <c r="AF240" s="139" t="str">
        <f>IF($A240="","",IF(VLOOKUP(csv!$AJ240,範囲CSV,30,FALSE)="","",VLOOKUP(csv!$AJ240,範囲CSV,30,FALSE)))</f>
        <v/>
      </c>
      <c r="AG240" s="139" t="str">
        <f>IF($A240="","",IF(VLOOKUP(csv!$AJ240,範囲CSV,31,FALSE)="","",VLOOKUP(csv!$AJ240,範囲CSV,31,FALSE)))</f>
        <v/>
      </c>
      <c r="AH240" s="139" t="str">
        <f>IF($A240="","",IF(VLOOKUP(csv!$AJ240,範囲CSV,32,FALSE)="","",VLOOKUP(csv!$AJ240,範囲CSV,32,FALSE)))</f>
        <v/>
      </c>
      <c r="AI240" s="139" t="str">
        <f>IF($A240="","",IF(VLOOKUP(csv!$AJ240,範囲CSV,33,FALSE)="","",VLOOKUP(csv!$AJ240,範囲CSV,33,FALSE)))</f>
        <v/>
      </c>
      <c r="AJ240" s="139" t="str">
        <f>IF($A240="","",IF(VLOOKUP(csv!$AJ240,範囲CSV,34,FALSE)="","",VLOOKUP(csv!$AJ240,範囲CSV,34,FALSE)))</f>
        <v/>
      </c>
      <c r="AK240" s="139"/>
    </row>
    <row r="241" spans="1:37">
      <c r="A241" s="216" t="str">
        <f>IF(csv!AJ241&lt;=csv!A$401,csv!AO241,"")</f>
        <v/>
      </c>
      <c r="B241" s="216" t="str">
        <f>IF($A241="","",IF(VLOOKUP(csv!A$402,範囲CSV,2,FALSE)="","",VLOOKUP(csv!A$402,範囲CSV,2,FALSE)))</f>
        <v/>
      </c>
      <c r="C241" s="139" t="str">
        <f>IF($A241="","",IF(VLOOKUP(csv!$AJ241,範囲CSV,3,FALSE)="","",VLOOKUP(csv!$AJ241,範囲CSV,3,FALSE)))</f>
        <v/>
      </c>
      <c r="D241" s="139" t="str">
        <f>IF($A241="","",IF(VLOOKUP(csv!$AJ241,範囲CSV,4,FALSE)="","",VLOOKUP(csv!$AJ241,範囲CSV,4,FALSE)))</f>
        <v/>
      </c>
      <c r="E241" s="139" t="str">
        <f>IF($A241="","",IF(VLOOKUP(csv!$AJ241,範囲CSV,5,FALSE)="","",IF(VLOOKUP(csv!$AJ241,範囲CSV,5,FALSE)&gt;10000,"",VLOOKUP(csv!$AJ241,範囲CSV,5,FALSE))))</f>
        <v/>
      </c>
      <c r="F241" s="139" t="str">
        <f>IF($A241="","",IF(VLOOKUP(csv!$AJ241,範囲CSV,6,FALSE)="","",VLOOKUP(csv!$AJ241,範囲CSV,6,FALSE)))</f>
        <v/>
      </c>
      <c r="G241" s="139" t="str">
        <f>IF(A241="","",IF(VLOOKUP(csv!$AJ241,範囲CSV,7,FALSE)="","",VLOOKUP(csv!$AJ241,範囲CSV,7,FALSE)))</f>
        <v/>
      </c>
      <c r="H241" s="139" t="str">
        <f>IF($A241="","",IF(VLOOKUP(csv!$AJ241,範囲CSV,8,FALSE)="","",VLOOKUP(csv!$AJ241,範囲CSV,8,FALSE)))</f>
        <v/>
      </c>
      <c r="I241" s="216"/>
      <c r="J241" s="216"/>
      <c r="K241" s="139" t="str">
        <f>IF(A241="","",IF(VLOOKUP(csv!$AJ241,範囲CSV,9,FALSE)="","",VLOOKUP(csv!$AJ241,範囲CSV,9,FALSE)))</f>
        <v/>
      </c>
      <c r="L241" s="139" t="str">
        <f>IF($A241="","",IF(VLOOKUP(csv!$AJ241,範囲CSV,10,FALSE)="","",VLOOKUP(csv!$AJ241,範囲CSV,10,FALSE)))</f>
        <v/>
      </c>
      <c r="M241" s="216" t="str">
        <f t="shared" si="6"/>
        <v/>
      </c>
      <c r="N241" s="216" t="str">
        <f t="shared" si="7"/>
        <v/>
      </c>
      <c r="O241" s="139" t="str">
        <f>IF($A241="","",IF(VLOOKUP(csv!$AJ241,範囲CSV,13,FALSE)="","",VLOOKUP(csv!$AJ241,範囲CSV,13,FALSE)))</f>
        <v/>
      </c>
      <c r="P241" s="139" t="str">
        <f>IF($A241="","",IF(VLOOKUP(csv!$AJ241,範囲CSV,14,FALSE)="","",VLOOKUP(csv!$AJ241,範囲CSV,14,FALSE)))</f>
        <v/>
      </c>
      <c r="Q241" s="139" t="str">
        <f>IF($A241="","",IF(VLOOKUP(csv!$AJ241,範囲CSV,15,FALSE)="","",VLOOKUP(csv!$AJ241,範囲CSV,15,FALSE)))</f>
        <v/>
      </c>
      <c r="R241" s="139" t="str">
        <f>IF($A241="","",IF(VLOOKUP(csv!$AJ241,範囲CSV,16,FALSE)="","",VLOOKUP(csv!$AJ241,範囲CSV,16,FALSE)))</f>
        <v/>
      </c>
      <c r="S241" s="139" t="str">
        <f>IF($A241="","",IF(VLOOKUP(csv!$AJ241,範囲CSV,17,FALSE)="","",VLOOKUP(csv!$AJ241,範囲CSV,17,FALSE)))</f>
        <v/>
      </c>
      <c r="T241" s="139" t="str">
        <f>IF($A241="","",IF(VLOOKUP(csv!$AJ241,範囲CSV,18,FALSE)="","",VLOOKUP(csv!$AJ241,範囲CSV,18,FALSE)))</f>
        <v/>
      </c>
      <c r="U241" s="139" t="str">
        <f>IF($A241="","",IF(VLOOKUP(csv!$AJ241,範囲CSV,19,FALSE)="","",VLOOKUP(csv!$AJ241,範囲CSV,19,FALSE)))</f>
        <v/>
      </c>
      <c r="V241" s="139" t="str">
        <f>IF($A241="","",IF(VLOOKUP(csv!$AJ241,範囲CSV,20,FALSE)="","",VLOOKUP(csv!$AJ241,範囲CSV,20,FALSE)))</f>
        <v/>
      </c>
      <c r="W241" s="139" t="str">
        <f>IF($A241="","",IF(VLOOKUP(csv!$AJ241,範囲CSV,21,FALSE)="","",VLOOKUP(csv!$AJ241,範囲CSV,21,FALSE)))</f>
        <v/>
      </c>
      <c r="X241" s="139" t="str">
        <f>IF($A241="","",IF(VLOOKUP(csv!$AJ241,範囲CSV,22,FALSE)="","",VLOOKUP(csv!$AJ241,範囲CSV,22,FALSE)))</f>
        <v/>
      </c>
      <c r="Y241" s="139" t="str">
        <f>IF($A241="","",IF(VLOOKUP(csv!$AJ241,範囲CSV,23,FALSE)="","",VLOOKUP(csv!$AJ241,範囲CSV,23,FALSE)))</f>
        <v/>
      </c>
      <c r="Z241" s="139" t="str">
        <f>IF($A241="","",IF(VLOOKUP(csv!$AJ241,範囲CSV,24,FALSE)="","",VLOOKUP(csv!$AJ241,範囲CSV,24,FALSE)))</f>
        <v/>
      </c>
      <c r="AA241" s="139" t="str">
        <f>IF($A241="","",IF(VLOOKUP(csv!$AJ241,範囲CSV,25,FALSE)="","",VLOOKUP(csv!$AJ241,範囲CSV,25,FALSE)))</f>
        <v/>
      </c>
      <c r="AB241" s="139" t="str">
        <f>IF($A241="","",IF(VLOOKUP(csv!$AJ241,範囲CSV,26,FALSE)="","",VLOOKUP(csv!$AJ241,範囲CSV,26,FALSE)))</f>
        <v/>
      </c>
      <c r="AC241" s="139" t="str">
        <f>IF($A241="","",IF(VLOOKUP(csv!$AJ241,範囲CSV,27,FALSE)="","",VLOOKUP(csv!$AJ241,範囲CSV,27,FALSE)))</f>
        <v/>
      </c>
      <c r="AD241" s="139" t="str">
        <f>IF($A241="","",IF(VLOOKUP(csv!$AJ241,範囲CSV,28,FALSE)="","",VLOOKUP(csv!$AJ241,範囲CSV,28,FALSE)))</f>
        <v/>
      </c>
      <c r="AE241" s="139" t="str">
        <f>IF($A241="","",IF(VLOOKUP(csv!$AJ241,範囲CSV,29,FALSE)="","",VLOOKUP(csv!$AJ241,範囲CSV,29,FALSE)))</f>
        <v/>
      </c>
      <c r="AF241" s="139" t="str">
        <f>IF($A241="","",IF(VLOOKUP(csv!$AJ241,範囲CSV,30,FALSE)="","",VLOOKUP(csv!$AJ241,範囲CSV,30,FALSE)))</f>
        <v/>
      </c>
      <c r="AG241" s="139" t="str">
        <f>IF($A241="","",IF(VLOOKUP(csv!$AJ241,範囲CSV,31,FALSE)="","",VLOOKUP(csv!$AJ241,範囲CSV,31,FALSE)))</f>
        <v/>
      </c>
      <c r="AH241" s="139" t="str">
        <f>IF($A241="","",IF(VLOOKUP(csv!$AJ241,範囲CSV,32,FALSE)="","",VLOOKUP(csv!$AJ241,範囲CSV,32,FALSE)))</f>
        <v/>
      </c>
      <c r="AI241" s="139" t="str">
        <f>IF($A241="","",IF(VLOOKUP(csv!$AJ241,範囲CSV,33,FALSE)="","",VLOOKUP(csv!$AJ241,範囲CSV,33,FALSE)))</f>
        <v/>
      </c>
      <c r="AJ241" s="139" t="str">
        <f>IF($A241="","",IF(VLOOKUP(csv!$AJ241,範囲CSV,34,FALSE)="","",VLOOKUP(csv!$AJ241,範囲CSV,34,FALSE)))</f>
        <v/>
      </c>
      <c r="AK241" s="139"/>
    </row>
    <row r="242" spans="1:37">
      <c r="A242" s="216" t="str">
        <f>IF(csv!AJ242&lt;=csv!A$401,csv!AO242,"")</f>
        <v/>
      </c>
      <c r="B242" s="216" t="str">
        <f>IF($A242="","",IF(VLOOKUP(csv!A$402,範囲CSV,2,FALSE)="","",VLOOKUP(csv!A$402,範囲CSV,2,FALSE)))</f>
        <v/>
      </c>
      <c r="C242" s="139" t="str">
        <f>IF($A242="","",IF(VLOOKUP(csv!$AJ242,範囲CSV,3,FALSE)="","",VLOOKUP(csv!$AJ242,範囲CSV,3,FALSE)))</f>
        <v/>
      </c>
      <c r="D242" s="139" t="str">
        <f>IF($A242="","",IF(VLOOKUP(csv!$AJ242,範囲CSV,4,FALSE)="","",VLOOKUP(csv!$AJ242,範囲CSV,4,FALSE)))</f>
        <v/>
      </c>
      <c r="E242" s="139" t="str">
        <f>IF($A242="","",IF(VLOOKUP(csv!$AJ242,範囲CSV,5,FALSE)="","",IF(VLOOKUP(csv!$AJ242,範囲CSV,5,FALSE)&gt;10000,"",VLOOKUP(csv!$AJ242,範囲CSV,5,FALSE))))</f>
        <v/>
      </c>
      <c r="F242" s="139" t="str">
        <f>IF($A242="","",IF(VLOOKUP(csv!$AJ242,範囲CSV,6,FALSE)="","",VLOOKUP(csv!$AJ242,範囲CSV,6,FALSE)))</f>
        <v/>
      </c>
      <c r="G242" s="139" t="str">
        <f>IF(A242="","",IF(VLOOKUP(csv!$AJ242,範囲CSV,7,FALSE)="","",VLOOKUP(csv!$AJ242,範囲CSV,7,FALSE)))</f>
        <v/>
      </c>
      <c r="H242" s="139" t="str">
        <f>IF($A242="","",IF(VLOOKUP(csv!$AJ242,範囲CSV,8,FALSE)="","",VLOOKUP(csv!$AJ242,範囲CSV,8,FALSE)))</f>
        <v/>
      </c>
      <c r="I242" s="216"/>
      <c r="J242" s="216"/>
      <c r="K242" s="139" t="str">
        <f>IF(A242="","",IF(VLOOKUP(csv!$AJ242,範囲CSV,9,FALSE)="","",VLOOKUP(csv!$AJ242,範囲CSV,9,FALSE)))</f>
        <v/>
      </c>
      <c r="L242" s="139" t="str">
        <f>IF($A242="","",IF(VLOOKUP(csv!$AJ242,範囲CSV,10,FALSE)="","",VLOOKUP(csv!$AJ242,範囲CSV,10,FALSE)))</f>
        <v/>
      </c>
      <c r="M242" s="216" t="str">
        <f t="shared" si="6"/>
        <v/>
      </c>
      <c r="N242" s="216" t="str">
        <f t="shared" si="7"/>
        <v/>
      </c>
      <c r="O242" s="139" t="str">
        <f>IF($A242="","",IF(VLOOKUP(csv!$AJ242,範囲CSV,13,FALSE)="","",VLOOKUP(csv!$AJ242,範囲CSV,13,FALSE)))</f>
        <v/>
      </c>
      <c r="P242" s="139" t="str">
        <f>IF($A242="","",IF(VLOOKUP(csv!$AJ242,範囲CSV,14,FALSE)="","",VLOOKUP(csv!$AJ242,範囲CSV,14,FALSE)))</f>
        <v/>
      </c>
      <c r="Q242" s="139" t="str">
        <f>IF($A242="","",IF(VLOOKUP(csv!$AJ242,範囲CSV,15,FALSE)="","",VLOOKUP(csv!$AJ242,範囲CSV,15,FALSE)))</f>
        <v/>
      </c>
      <c r="R242" s="139" t="str">
        <f>IF($A242="","",IF(VLOOKUP(csv!$AJ242,範囲CSV,16,FALSE)="","",VLOOKUP(csv!$AJ242,範囲CSV,16,FALSE)))</f>
        <v/>
      </c>
      <c r="S242" s="139" t="str">
        <f>IF($A242="","",IF(VLOOKUP(csv!$AJ242,範囲CSV,17,FALSE)="","",VLOOKUP(csv!$AJ242,範囲CSV,17,FALSE)))</f>
        <v/>
      </c>
      <c r="T242" s="139" t="str">
        <f>IF($A242="","",IF(VLOOKUP(csv!$AJ242,範囲CSV,18,FALSE)="","",VLOOKUP(csv!$AJ242,範囲CSV,18,FALSE)))</f>
        <v/>
      </c>
      <c r="U242" s="139" t="str">
        <f>IF($A242="","",IF(VLOOKUP(csv!$AJ242,範囲CSV,19,FALSE)="","",VLOOKUP(csv!$AJ242,範囲CSV,19,FALSE)))</f>
        <v/>
      </c>
      <c r="V242" s="139" t="str">
        <f>IF($A242="","",IF(VLOOKUP(csv!$AJ242,範囲CSV,20,FALSE)="","",VLOOKUP(csv!$AJ242,範囲CSV,20,FALSE)))</f>
        <v/>
      </c>
      <c r="W242" s="139" t="str">
        <f>IF($A242="","",IF(VLOOKUP(csv!$AJ242,範囲CSV,21,FALSE)="","",VLOOKUP(csv!$AJ242,範囲CSV,21,FALSE)))</f>
        <v/>
      </c>
      <c r="X242" s="139" t="str">
        <f>IF($A242="","",IF(VLOOKUP(csv!$AJ242,範囲CSV,22,FALSE)="","",VLOOKUP(csv!$AJ242,範囲CSV,22,FALSE)))</f>
        <v/>
      </c>
      <c r="Y242" s="139" t="str">
        <f>IF($A242="","",IF(VLOOKUP(csv!$AJ242,範囲CSV,23,FALSE)="","",VLOOKUP(csv!$AJ242,範囲CSV,23,FALSE)))</f>
        <v/>
      </c>
      <c r="Z242" s="139" t="str">
        <f>IF($A242="","",IF(VLOOKUP(csv!$AJ242,範囲CSV,24,FALSE)="","",VLOOKUP(csv!$AJ242,範囲CSV,24,FALSE)))</f>
        <v/>
      </c>
      <c r="AA242" s="139" t="str">
        <f>IF($A242="","",IF(VLOOKUP(csv!$AJ242,範囲CSV,25,FALSE)="","",VLOOKUP(csv!$AJ242,範囲CSV,25,FALSE)))</f>
        <v/>
      </c>
      <c r="AB242" s="139" t="str">
        <f>IF($A242="","",IF(VLOOKUP(csv!$AJ242,範囲CSV,26,FALSE)="","",VLOOKUP(csv!$AJ242,範囲CSV,26,FALSE)))</f>
        <v/>
      </c>
      <c r="AC242" s="139" t="str">
        <f>IF($A242="","",IF(VLOOKUP(csv!$AJ242,範囲CSV,27,FALSE)="","",VLOOKUP(csv!$AJ242,範囲CSV,27,FALSE)))</f>
        <v/>
      </c>
      <c r="AD242" s="139" t="str">
        <f>IF($A242="","",IF(VLOOKUP(csv!$AJ242,範囲CSV,28,FALSE)="","",VLOOKUP(csv!$AJ242,範囲CSV,28,FALSE)))</f>
        <v/>
      </c>
      <c r="AE242" s="139" t="str">
        <f>IF($A242="","",IF(VLOOKUP(csv!$AJ242,範囲CSV,29,FALSE)="","",VLOOKUP(csv!$AJ242,範囲CSV,29,FALSE)))</f>
        <v/>
      </c>
      <c r="AF242" s="139" t="str">
        <f>IF($A242="","",IF(VLOOKUP(csv!$AJ242,範囲CSV,30,FALSE)="","",VLOOKUP(csv!$AJ242,範囲CSV,30,FALSE)))</f>
        <v/>
      </c>
      <c r="AG242" s="139" t="str">
        <f>IF($A242="","",IF(VLOOKUP(csv!$AJ242,範囲CSV,31,FALSE)="","",VLOOKUP(csv!$AJ242,範囲CSV,31,FALSE)))</f>
        <v/>
      </c>
      <c r="AH242" s="139" t="str">
        <f>IF($A242="","",IF(VLOOKUP(csv!$AJ242,範囲CSV,32,FALSE)="","",VLOOKUP(csv!$AJ242,範囲CSV,32,FALSE)))</f>
        <v/>
      </c>
      <c r="AI242" s="139" t="str">
        <f>IF($A242="","",IF(VLOOKUP(csv!$AJ242,範囲CSV,33,FALSE)="","",VLOOKUP(csv!$AJ242,範囲CSV,33,FALSE)))</f>
        <v/>
      </c>
      <c r="AJ242" s="139" t="str">
        <f>IF($A242="","",IF(VLOOKUP(csv!$AJ242,範囲CSV,34,FALSE)="","",VLOOKUP(csv!$AJ242,範囲CSV,34,FALSE)))</f>
        <v/>
      </c>
      <c r="AK242" s="139"/>
    </row>
    <row r="243" spans="1:37">
      <c r="A243" s="216" t="str">
        <f>IF(csv!AJ243&lt;=csv!A$401,csv!AO243,"")</f>
        <v/>
      </c>
      <c r="B243" s="216" t="str">
        <f>IF($A243="","",IF(VLOOKUP(csv!A$402,範囲CSV,2,FALSE)="","",VLOOKUP(csv!A$402,範囲CSV,2,FALSE)))</f>
        <v/>
      </c>
      <c r="C243" s="139" t="str">
        <f>IF($A243="","",IF(VLOOKUP(csv!$AJ243,範囲CSV,3,FALSE)="","",VLOOKUP(csv!$AJ243,範囲CSV,3,FALSE)))</f>
        <v/>
      </c>
      <c r="D243" s="139" t="str">
        <f>IF($A243="","",IF(VLOOKUP(csv!$AJ243,範囲CSV,4,FALSE)="","",VLOOKUP(csv!$AJ243,範囲CSV,4,FALSE)))</f>
        <v/>
      </c>
      <c r="E243" s="139" t="str">
        <f>IF($A243="","",IF(VLOOKUP(csv!$AJ243,範囲CSV,5,FALSE)="","",IF(VLOOKUP(csv!$AJ243,範囲CSV,5,FALSE)&gt;10000,"",VLOOKUP(csv!$AJ243,範囲CSV,5,FALSE))))</f>
        <v/>
      </c>
      <c r="F243" s="139" t="str">
        <f>IF($A243="","",IF(VLOOKUP(csv!$AJ243,範囲CSV,6,FALSE)="","",VLOOKUP(csv!$AJ243,範囲CSV,6,FALSE)))</f>
        <v/>
      </c>
      <c r="G243" s="139" t="str">
        <f>IF(A243="","",IF(VLOOKUP(csv!$AJ243,範囲CSV,7,FALSE)="","",VLOOKUP(csv!$AJ243,範囲CSV,7,FALSE)))</f>
        <v/>
      </c>
      <c r="H243" s="139" t="str">
        <f>IF($A243="","",IF(VLOOKUP(csv!$AJ243,範囲CSV,8,FALSE)="","",VLOOKUP(csv!$AJ243,範囲CSV,8,FALSE)))</f>
        <v/>
      </c>
      <c r="I243" s="216"/>
      <c r="J243" s="216"/>
      <c r="K243" s="139" t="str">
        <f>IF(A243="","",IF(VLOOKUP(csv!$AJ243,範囲CSV,9,FALSE)="","",VLOOKUP(csv!$AJ243,範囲CSV,9,FALSE)))</f>
        <v/>
      </c>
      <c r="L243" s="139" t="str">
        <f>IF($A243="","",IF(VLOOKUP(csv!$AJ243,範囲CSV,10,FALSE)="","",VLOOKUP(csv!$AJ243,範囲CSV,10,FALSE)))</f>
        <v/>
      </c>
      <c r="M243" s="216" t="str">
        <f t="shared" si="6"/>
        <v/>
      </c>
      <c r="N243" s="216" t="str">
        <f t="shared" si="7"/>
        <v/>
      </c>
      <c r="O243" s="139" t="str">
        <f>IF($A243="","",IF(VLOOKUP(csv!$AJ243,範囲CSV,13,FALSE)="","",VLOOKUP(csv!$AJ243,範囲CSV,13,FALSE)))</f>
        <v/>
      </c>
      <c r="P243" s="139" t="str">
        <f>IF($A243="","",IF(VLOOKUP(csv!$AJ243,範囲CSV,14,FALSE)="","",VLOOKUP(csv!$AJ243,範囲CSV,14,FALSE)))</f>
        <v/>
      </c>
      <c r="Q243" s="139" t="str">
        <f>IF($A243="","",IF(VLOOKUP(csv!$AJ243,範囲CSV,15,FALSE)="","",VLOOKUP(csv!$AJ243,範囲CSV,15,FALSE)))</f>
        <v/>
      </c>
      <c r="R243" s="139" t="str">
        <f>IF($A243="","",IF(VLOOKUP(csv!$AJ243,範囲CSV,16,FALSE)="","",VLOOKUP(csv!$AJ243,範囲CSV,16,FALSE)))</f>
        <v/>
      </c>
      <c r="S243" s="139" t="str">
        <f>IF($A243="","",IF(VLOOKUP(csv!$AJ243,範囲CSV,17,FALSE)="","",VLOOKUP(csv!$AJ243,範囲CSV,17,FALSE)))</f>
        <v/>
      </c>
      <c r="T243" s="139" t="str">
        <f>IF($A243="","",IF(VLOOKUP(csv!$AJ243,範囲CSV,18,FALSE)="","",VLOOKUP(csv!$AJ243,範囲CSV,18,FALSE)))</f>
        <v/>
      </c>
      <c r="U243" s="139" t="str">
        <f>IF($A243="","",IF(VLOOKUP(csv!$AJ243,範囲CSV,19,FALSE)="","",VLOOKUP(csv!$AJ243,範囲CSV,19,FALSE)))</f>
        <v/>
      </c>
      <c r="V243" s="139" t="str">
        <f>IF($A243="","",IF(VLOOKUP(csv!$AJ243,範囲CSV,20,FALSE)="","",VLOOKUP(csv!$AJ243,範囲CSV,20,FALSE)))</f>
        <v/>
      </c>
      <c r="W243" s="139" t="str">
        <f>IF($A243="","",IF(VLOOKUP(csv!$AJ243,範囲CSV,21,FALSE)="","",VLOOKUP(csv!$AJ243,範囲CSV,21,FALSE)))</f>
        <v/>
      </c>
      <c r="X243" s="139" t="str">
        <f>IF($A243="","",IF(VLOOKUP(csv!$AJ243,範囲CSV,22,FALSE)="","",VLOOKUP(csv!$AJ243,範囲CSV,22,FALSE)))</f>
        <v/>
      </c>
      <c r="Y243" s="139" t="str">
        <f>IF($A243="","",IF(VLOOKUP(csv!$AJ243,範囲CSV,23,FALSE)="","",VLOOKUP(csv!$AJ243,範囲CSV,23,FALSE)))</f>
        <v/>
      </c>
      <c r="Z243" s="139" t="str">
        <f>IF($A243="","",IF(VLOOKUP(csv!$AJ243,範囲CSV,24,FALSE)="","",VLOOKUP(csv!$AJ243,範囲CSV,24,FALSE)))</f>
        <v/>
      </c>
      <c r="AA243" s="139" t="str">
        <f>IF($A243="","",IF(VLOOKUP(csv!$AJ243,範囲CSV,25,FALSE)="","",VLOOKUP(csv!$AJ243,範囲CSV,25,FALSE)))</f>
        <v/>
      </c>
      <c r="AB243" s="139" t="str">
        <f>IF($A243="","",IF(VLOOKUP(csv!$AJ243,範囲CSV,26,FALSE)="","",VLOOKUP(csv!$AJ243,範囲CSV,26,FALSE)))</f>
        <v/>
      </c>
      <c r="AC243" s="139" t="str">
        <f>IF($A243="","",IF(VLOOKUP(csv!$AJ243,範囲CSV,27,FALSE)="","",VLOOKUP(csv!$AJ243,範囲CSV,27,FALSE)))</f>
        <v/>
      </c>
      <c r="AD243" s="139" t="str">
        <f>IF($A243="","",IF(VLOOKUP(csv!$AJ243,範囲CSV,28,FALSE)="","",VLOOKUP(csv!$AJ243,範囲CSV,28,FALSE)))</f>
        <v/>
      </c>
      <c r="AE243" s="139" t="str">
        <f>IF($A243="","",IF(VLOOKUP(csv!$AJ243,範囲CSV,29,FALSE)="","",VLOOKUP(csv!$AJ243,範囲CSV,29,FALSE)))</f>
        <v/>
      </c>
      <c r="AF243" s="139" t="str">
        <f>IF($A243="","",IF(VLOOKUP(csv!$AJ243,範囲CSV,30,FALSE)="","",VLOOKUP(csv!$AJ243,範囲CSV,30,FALSE)))</f>
        <v/>
      </c>
      <c r="AG243" s="139" t="str">
        <f>IF($A243="","",IF(VLOOKUP(csv!$AJ243,範囲CSV,31,FALSE)="","",VLOOKUP(csv!$AJ243,範囲CSV,31,FALSE)))</f>
        <v/>
      </c>
      <c r="AH243" s="139" t="str">
        <f>IF($A243="","",IF(VLOOKUP(csv!$AJ243,範囲CSV,32,FALSE)="","",VLOOKUP(csv!$AJ243,範囲CSV,32,FALSE)))</f>
        <v/>
      </c>
      <c r="AI243" s="139" t="str">
        <f>IF($A243="","",IF(VLOOKUP(csv!$AJ243,範囲CSV,33,FALSE)="","",VLOOKUP(csv!$AJ243,範囲CSV,33,FALSE)))</f>
        <v/>
      </c>
      <c r="AJ243" s="139" t="str">
        <f>IF($A243="","",IF(VLOOKUP(csv!$AJ243,範囲CSV,34,FALSE)="","",VLOOKUP(csv!$AJ243,範囲CSV,34,FALSE)))</f>
        <v/>
      </c>
      <c r="AK243" s="139"/>
    </row>
    <row r="244" spans="1:37">
      <c r="A244" s="216" t="str">
        <f>IF(csv!AJ244&lt;=csv!A$401,csv!AO244,"")</f>
        <v/>
      </c>
      <c r="B244" s="216" t="str">
        <f>IF($A244="","",IF(VLOOKUP(csv!A$402,範囲CSV,2,FALSE)="","",VLOOKUP(csv!A$402,範囲CSV,2,FALSE)))</f>
        <v/>
      </c>
      <c r="C244" s="139" t="str">
        <f>IF($A244="","",IF(VLOOKUP(csv!$AJ244,範囲CSV,3,FALSE)="","",VLOOKUP(csv!$AJ244,範囲CSV,3,FALSE)))</f>
        <v/>
      </c>
      <c r="D244" s="139" t="str">
        <f>IF($A244="","",IF(VLOOKUP(csv!$AJ244,範囲CSV,4,FALSE)="","",VLOOKUP(csv!$AJ244,範囲CSV,4,FALSE)))</f>
        <v/>
      </c>
      <c r="E244" s="139" t="str">
        <f>IF($A244="","",IF(VLOOKUP(csv!$AJ244,範囲CSV,5,FALSE)="","",IF(VLOOKUP(csv!$AJ244,範囲CSV,5,FALSE)&gt;10000,"",VLOOKUP(csv!$AJ244,範囲CSV,5,FALSE))))</f>
        <v/>
      </c>
      <c r="F244" s="139" t="str">
        <f>IF($A244="","",IF(VLOOKUP(csv!$AJ244,範囲CSV,6,FALSE)="","",VLOOKUP(csv!$AJ244,範囲CSV,6,FALSE)))</f>
        <v/>
      </c>
      <c r="G244" s="139" t="str">
        <f>IF(A244="","",IF(VLOOKUP(csv!$AJ244,範囲CSV,7,FALSE)="","",VLOOKUP(csv!$AJ244,範囲CSV,7,FALSE)))</f>
        <v/>
      </c>
      <c r="H244" s="139" t="str">
        <f>IF($A244="","",IF(VLOOKUP(csv!$AJ244,範囲CSV,8,FALSE)="","",VLOOKUP(csv!$AJ244,範囲CSV,8,FALSE)))</f>
        <v/>
      </c>
      <c r="I244" s="216"/>
      <c r="J244" s="216"/>
      <c r="K244" s="139" t="str">
        <f>IF(A244="","",IF(VLOOKUP(csv!$AJ244,範囲CSV,9,FALSE)="","",VLOOKUP(csv!$AJ244,範囲CSV,9,FALSE)))</f>
        <v/>
      </c>
      <c r="L244" s="139" t="str">
        <f>IF($A244="","",IF(VLOOKUP(csv!$AJ244,範囲CSV,10,FALSE)="","",VLOOKUP(csv!$AJ244,範囲CSV,10,FALSE)))</f>
        <v/>
      </c>
      <c r="M244" s="216" t="str">
        <f t="shared" si="6"/>
        <v/>
      </c>
      <c r="N244" s="216" t="str">
        <f t="shared" si="7"/>
        <v/>
      </c>
      <c r="O244" s="139" t="str">
        <f>IF($A244="","",IF(VLOOKUP(csv!$AJ244,範囲CSV,13,FALSE)="","",VLOOKUP(csv!$AJ244,範囲CSV,13,FALSE)))</f>
        <v/>
      </c>
      <c r="P244" s="139" t="str">
        <f>IF($A244="","",IF(VLOOKUP(csv!$AJ244,範囲CSV,14,FALSE)="","",VLOOKUP(csv!$AJ244,範囲CSV,14,FALSE)))</f>
        <v/>
      </c>
      <c r="Q244" s="139" t="str">
        <f>IF($A244="","",IF(VLOOKUP(csv!$AJ244,範囲CSV,15,FALSE)="","",VLOOKUP(csv!$AJ244,範囲CSV,15,FALSE)))</f>
        <v/>
      </c>
      <c r="R244" s="139" t="str">
        <f>IF($A244="","",IF(VLOOKUP(csv!$AJ244,範囲CSV,16,FALSE)="","",VLOOKUP(csv!$AJ244,範囲CSV,16,FALSE)))</f>
        <v/>
      </c>
      <c r="S244" s="139" t="str">
        <f>IF($A244="","",IF(VLOOKUP(csv!$AJ244,範囲CSV,17,FALSE)="","",VLOOKUP(csv!$AJ244,範囲CSV,17,FALSE)))</f>
        <v/>
      </c>
      <c r="T244" s="139" t="str">
        <f>IF($A244="","",IF(VLOOKUP(csv!$AJ244,範囲CSV,18,FALSE)="","",VLOOKUP(csv!$AJ244,範囲CSV,18,FALSE)))</f>
        <v/>
      </c>
      <c r="U244" s="139" t="str">
        <f>IF($A244="","",IF(VLOOKUP(csv!$AJ244,範囲CSV,19,FALSE)="","",VLOOKUP(csv!$AJ244,範囲CSV,19,FALSE)))</f>
        <v/>
      </c>
      <c r="V244" s="139" t="str">
        <f>IF($A244="","",IF(VLOOKUP(csv!$AJ244,範囲CSV,20,FALSE)="","",VLOOKUP(csv!$AJ244,範囲CSV,20,FALSE)))</f>
        <v/>
      </c>
      <c r="W244" s="139" t="str">
        <f>IF($A244="","",IF(VLOOKUP(csv!$AJ244,範囲CSV,21,FALSE)="","",VLOOKUP(csv!$AJ244,範囲CSV,21,FALSE)))</f>
        <v/>
      </c>
      <c r="X244" s="139" t="str">
        <f>IF($A244="","",IF(VLOOKUP(csv!$AJ244,範囲CSV,22,FALSE)="","",VLOOKUP(csv!$AJ244,範囲CSV,22,FALSE)))</f>
        <v/>
      </c>
      <c r="Y244" s="139" t="str">
        <f>IF($A244="","",IF(VLOOKUP(csv!$AJ244,範囲CSV,23,FALSE)="","",VLOOKUP(csv!$AJ244,範囲CSV,23,FALSE)))</f>
        <v/>
      </c>
      <c r="Z244" s="139" t="str">
        <f>IF($A244="","",IF(VLOOKUP(csv!$AJ244,範囲CSV,24,FALSE)="","",VLOOKUP(csv!$AJ244,範囲CSV,24,FALSE)))</f>
        <v/>
      </c>
      <c r="AA244" s="139" t="str">
        <f>IF($A244="","",IF(VLOOKUP(csv!$AJ244,範囲CSV,25,FALSE)="","",VLOOKUP(csv!$AJ244,範囲CSV,25,FALSE)))</f>
        <v/>
      </c>
      <c r="AB244" s="139" t="str">
        <f>IF($A244="","",IF(VLOOKUP(csv!$AJ244,範囲CSV,26,FALSE)="","",VLOOKUP(csv!$AJ244,範囲CSV,26,FALSE)))</f>
        <v/>
      </c>
      <c r="AC244" s="139" t="str">
        <f>IF($A244="","",IF(VLOOKUP(csv!$AJ244,範囲CSV,27,FALSE)="","",VLOOKUP(csv!$AJ244,範囲CSV,27,FALSE)))</f>
        <v/>
      </c>
      <c r="AD244" s="139" t="str">
        <f>IF($A244="","",IF(VLOOKUP(csv!$AJ244,範囲CSV,28,FALSE)="","",VLOOKUP(csv!$AJ244,範囲CSV,28,FALSE)))</f>
        <v/>
      </c>
      <c r="AE244" s="139" t="str">
        <f>IF($A244="","",IF(VLOOKUP(csv!$AJ244,範囲CSV,29,FALSE)="","",VLOOKUP(csv!$AJ244,範囲CSV,29,FALSE)))</f>
        <v/>
      </c>
      <c r="AF244" s="139" t="str">
        <f>IF($A244="","",IF(VLOOKUP(csv!$AJ244,範囲CSV,30,FALSE)="","",VLOOKUP(csv!$AJ244,範囲CSV,30,FALSE)))</f>
        <v/>
      </c>
      <c r="AG244" s="139" t="str">
        <f>IF($A244="","",IF(VLOOKUP(csv!$AJ244,範囲CSV,31,FALSE)="","",VLOOKUP(csv!$AJ244,範囲CSV,31,FALSE)))</f>
        <v/>
      </c>
      <c r="AH244" s="139" t="str">
        <f>IF($A244="","",IF(VLOOKUP(csv!$AJ244,範囲CSV,32,FALSE)="","",VLOOKUP(csv!$AJ244,範囲CSV,32,FALSE)))</f>
        <v/>
      </c>
      <c r="AI244" s="139" t="str">
        <f>IF($A244="","",IF(VLOOKUP(csv!$AJ244,範囲CSV,33,FALSE)="","",VLOOKUP(csv!$AJ244,範囲CSV,33,FALSE)))</f>
        <v/>
      </c>
      <c r="AJ244" s="139" t="str">
        <f>IF($A244="","",IF(VLOOKUP(csv!$AJ244,範囲CSV,34,FALSE)="","",VLOOKUP(csv!$AJ244,範囲CSV,34,FALSE)))</f>
        <v/>
      </c>
      <c r="AK244" s="139"/>
    </row>
    <row r="245" spans="1:37">
      <c r="A245" s="216" t="str">
        <f>IF(csv!AJ245&lt;=csv!A$401,csv!AO245,"")</f>
        <v/>
      </c>
      <c r="B245" s="216" t="str">
        <f>IF($A245="","",IF(VLOOKUP(csv!A$402,範囲CSV,2,FALSE)="","",VLOOKUP(csv!A$402,範囲CSV,2,FALSE)))</f>
        <v/>
      </c>
      <c r="C245" s="139" t="str">
        <f>IF($A245="","",IF(VLOOKUP(csv!$AJ245,範囲CSV,3,FALSE)="","",VLOOKUP(csv!$AJ245,範囲CSV,3,FALSE)))</f>
        <v/>
      </c>
      <c r="D245" s="139" t="str">
        <f>IF($A245="","",IF(VLOOKUP(csv!$AJ245,範囲CSV,4,FALSE)="","",VLOOKUP(csv!$AJ245,範囲CSV,4,FALSE)))</f>
        <v/>
      </c>
      <c r="E245" s="139" t="str">
        <f>IF($A245="","",IF(VLOOKUP(csv!$AJ245,範囲CSV,5,FALSE)="","",IF(VLOOKUP(csv!$AJ245,範囲CSV,5,FALSE)&gt;10000,"",VLOOKUP(csv!$AJ245,範囲CSV,5,FALSE))))</f>
        <v/>
      </c>
      <c r="F245" s="139" t="str">
        <f>IF($A245="","",IF(VLOOKUP(csv!$AJ245,範囲CSV,6,FALSE)="","",VLOOKUP(csv!$AJ245,範囲CSV,6,FALSE)))</f>
        <v/>
      </c>
      <c r="G245" s="139" t="str">
        <f>IF(A245="","",IF(VLOOKUP(csv!$AJ245,範囲CSV,7,FALSE)="","",VLOOKUP(csv!$AJ245,範囲CSV,7,FALSE)))</f>
        <v/>
      </c>
      <c r="H245" s="139" t="str">
        <f>IF($A245="","",IF(VLOOKUP(csv!$AJ245,範囲CSV,8,FALSE)="","",VLOOKUP(csv!$AJ245,範囲CSV,8,FALSE)))</f>
        <v/>
      </c>
      <c r="I245" s="216"/>
      <c r="J245" s="216"/>
      <c r="K245" s="139" t="str">
        <f>IF(A245="","",IF(VLOOKUP(csv!$AJ245,範囲CSV,9,FALSE)="","",VLOOKUP(csv!$AJ245,範囲CSV,9,FALSE)))</f>
        <v/>
      </c>
      <c r="L245" s="139" t="str">
        <f>IF($A245="","",IF(VLOOKUP(csv!$AJ245,範囲CSV,10,FALSE)="","",VLOOKUP(csv!$AJ245,範囲CSV,10,FALSE)))</f>
        <v/>
      </c>
      <c r="M245" s="216" t="str">
        <f t="shared" si="6"/>
        <v/>
      </c>
      <c r="N245" s="216" t="str">
        <f t="shared" si="7"/>
        <v/>
      </c>
      <c r="O245" s="139" t="str">
        <f>IF($A245="","",IF(VLOOKUP(csv!$AJ245,範囲CSV,13,FALSE)="","",VLOOKUP(csv!$AJ245,範囲CSV,13,FALSE)))</f>
        <v/>
      </c>
      <c r="P245" s="139" t="str">
        <f>IF($A245="","",IF(VLOOKUP(csv!$AJ245,範囲CSV,14,FALSE)="","",VLOOKUP(csv!$AJ245,範囲CSV,14,FALSE)))</f>
        <v/>
      </c>
      <c r="Q245" s="139" t="str">
        <f>IF($A245="","",IF(VLOOKUP(csv!$AJ245,範囲CSV,15,FALSE)="","",VLOOKUP(csv!$AJ245,範囲CSV,15,FALSE)))</f>
        <v/>
      </c>
      <c r="R245" s="139" t="str">
        <f>IF($A245="","",IF(VLOOKUP(csv!$AJ245,範囲CSV,16,FALSE)="","",VLOOKUP(csv!$AJ245,範囲CSV,16,FALSE)))</f>
        <v/>
      </c>
      <c r="S245" s="139" t="str">
        <f>IF($A245="","",IF(VLOOKUP(csv!$AJ245,範囲CSV,17,FALSE)="","",VLOOKUP(csv!$AJ245,範囲CSV,17,FALSE)))</f>
        <v/>
      </c>
      <c r="T245" s="139" t="str">
        <f>IF($A245="","",IF(VLOOKUP(csv!$AJ245,範囲CSV,18,FALSE)="","",VLOOKUP(csv!$AJ245,範囲CSV,18,FALSE)))</f>
        <v/>
      </c>
      <c r="U245" s="139" t="str">
        <f>IF($A245="","",IF(VLOOKUP(csv!$AJ245,範囲CSV,19,FALSE)="","",VLOOKUP(csv!$AJ245,範囲CSV,19,FALSE)))</f>
        <v/>
      </c>
      <c r="V245" s="139" t="str">
        <f>IF($A245="","",IF(VLOOKUP(csv!$AJ245,範囲CSV,20,FALSE)="","",VLOOKUP(csv!$AJ245,範囲CSV,20,FALSE)))</f>
        <v/>
      </c>
      <c r="W245" s="139" t="str">
        <f>IF($A245="","",IF(VLOOKUP(csv!$AJ245,範囲CSV,21,FALSE)="","",VLOOKUP(csv!$AJ245,範囲CSV,21,FALSE)))</f>
        <v/>
      </c>
      <c r="X245" s="139" t="str">
        <f>IF($A245="","",IF(VLOOKUP(csv!$AJ245,範囲CSV,22,FALSE)="","",VLOOKUP(csv!$AJ245,範囲CSV,22,FALSE)))</f>
        <v/>
      </c>
      <c r="Y245" s="139" t="str">
        <f>IF($A245="","",IF(VLOOKUP(csv!$AJ245,範囲CSV,23,FALSE)="","",VLOOKUP(csv!$AJ245,範囲CSV,23,FALSE)))</f>
        <v/>
      </c>
      <c r="Z245" s="139" t="str">
        <f>IF($A245="","",IF(VLOOKUP(csv!$AJ245,範囲CSV,24,FALSE)="","",VLOOKUP(csv!$AJ245,範囲CSV,24,FALSE)))</f>
        <v/>
      </c>
      <c r="AA245" s="139" t="str">
        <f>IF($A245="","",IF(VLOOKUP(csv!$AJ245,範囲CSV,25,FALSE)="","",VLOOKUP(csv!$AJ245,範囲CSV,25,FALSE)))</f>
        <v/>
      </c>
      <c r="AB245" s="139" t="str">
        <f>IF($A245="","",IF(VLOOKUP(csv!$AJ245,範囲CSV,26,FALSE)="","",VLOOKUP(csv!$AJ245,範囲CSV,26,FALSE)))</f>
        <v/>
      </c>
      <c r="AC245" s="139" t="str">
        <f>IF($A245="","",IF(VLOOKUP(csv!$AJ245,範囲CSV,27,FALSE)="","",VLOOKUP(csv!$AJ245,範囲CSV,27,FALSE)))</f>
        <v/>
      </c>
      <c r="AD245" s="139" t="str">
        <f>IF($A245="","",IF(VLOOKUP(csv!$AJ245,範囲CSV,28,FALSE)="","",VLOOKUP(csv!$AJ245,範囲CSV,28,FALSE)))</f>
        <v/>
      </c>
      <c r="AE245" s="139" t="str">
        <f>IF($A245="","",IF(VLOOKUP(csv!$AJ245,範囲CSV,29,FALSE)="","",VLOOKUP(csv!$AJ245,範囲CSV,29,FALSE)))</f>
        <v/>
      </c>
      <c r="AF245" s="139" t="str">
        <f>IF($A245="","",IF(VLOOKUP(csv!$AJ245,範囲CSV,30,FALSE)="","",VLOOKUP(csv!$AJ245,範囲CSV,30,FALSE)))</f>
        <v/>
      </c>
      <c r="AG245" s="139" t="str">
        <f>IF($A245="","",IF(VLOOKUP(csv!$AJ245,範囲CSV,31,FALSE)="","",VLOOKUP(csv!$AJ245,範囲CSV,31,FALSE)))</f>
        <v/>
      </c>
      <c r="AH245" s="139" t="str">
        <f>IF($A245="","",IF(VLOOKUP(csv!$AJ245,範囲CSV,32,FALSE)="","",VLOOKUP(csv!$AJ245,範囲CSV,32,FALSE)))</f>
        <v/>
      </c>
      <c r="AI245" s="139" t="str">
        <f>IF($A245="","",IF(VLOOKUP(csv!$AJ245,範囲CSV,33,FALSE)="","",VLOOKUP(csv!$AJ245,範囲CSV,33,FALSE)))</f>
        <v/>
      </c>
      <c r="AJ245" s="139" t="str">
        <f>IF($A245="","",IF(VLOOKUP(csv!$AJ245,範囲CSV,34,FALSE)="","",VLOOKUP(csv!$AJ245,範囲CSV,34,FALSE)))</f>
        <v/>
      </c>
      <c r="AK245" s="139"/>
    </row>
    <row r="246" spans="1:37">
      <c r="A246" s="216" t="str">
        <f>IF(csv!AJ246&lt;=csv!A$401,csv!AO246,"")</f>
        <v/>
      </c>
      <c r="B246" s="216" t="str">
        <f>IF($A246="","",IF(VLOOKUP(csv!A$402,範囲CSV,2,FALSE)="","",VLOOKUP(csv!A$402,範囲CSV,2,FALSE)))</f>
        <v/>
      </c>
      <c r="C246" s="139" t="str">
        <f>IF($A246="","",IF(VLOOKUP(csv!$AJ246,範囲CSV,3,FALSE)="","",VLOOKUP(csv!$AJ246,範囲CSV,3,FALSE)))</f>
        <v/>
      </c>
      <c r="D246" s="139" t="str">
        <f>IF($A246="","",IF(VLOOKUP(csv!$AJ246,範囲CSV,4,FALSE)="","",VLOOKUP(csv!$AJ246,範囲CSV,4,FALSE)))</f>
        <v/>
      </c>
      <c r="E246" s="139" t="str">
        <f>IF($A246="","",IF(VLOOKUP(csv!$AJ246,範囲CSV,5,FALSE)="","",IF(VLOOKUP(csv!$AJ246,範囲CSV,5,FALSE)&gt;10000,"",VLOOKUP(csv!$AJ246,範囲CSV,5,FALSE))))</f>
        <v/>
      </c>
      <c r="F246" s="139" t="str">
        <f>IF($A246="","",IF(VLOOKUP(csv!$AJ246,範囲CSV,6,FALSE)="","",VLOOKUP(csv!$AJ246,範囲CSV,6,FALSE)))</f>
        <v/>
      </c>
      <c r="G246" s="139" t="str">
        <f>IF(A246="","",IF(VLOOKUP(csv!$AJ246,範囲CSV,7,FALSE)="","",VLOOKUP(csv!$AJ246,範囲CSV,7,FALSE)))</f>
        <v/>
      </c>
      <c r="H246" s="139" t="str">
        <f>IF($A246="","",IF(VLOOKUP(csv!$AJ246,範囲CSV,8,FALSE)="","",VLOOKUP(csv!$AJ246,範囲CSV,8,FALSE)))</f>
        <v/>
      </c>
      <c r="I246" s="216"/>
      <c r="J246" s="216"/>
      <c r="K246" s="139" t="str">
        <f>IF(A246="","",IF(VLOOKUP(csv!$AJ246,範囲CSV,9,FALSE)="","",VLOOKUP(csv!$AJ246,範囲CSV,9,FALSE)))</f>
        <v/>
      </c>
      <c r="L246" s="139" t="str">
        <f>IF($A246="","",IF(VLOOKUP(csv!$AJ246,範囲CSV,10,FALSE)="","",VLOOKUP(csv!$AJ246,範囲CSV,10,FALSE)))</f>
        <v/>
      </c>
      <c r="M246" s="216" t="str">
        <f t="shared" si="6"/>
        <v/>
      </c>
      <c r="N246" s="216" t="str">
        <f t="shared" si="7"/>
        <v/>
      </c>
      <c r="O246" s="139" t="str">
        <f>IF($A246="","",IF(VLOOKUP(csv!$AJ246,範囲CSV,13,FALSE)="","",VLOOKUP(csv!$AJ246,範囲CSV,13,FALSE)))</f>
        <v/>
      </c>
      <c r="P246" s="139" t="str">
        <f>IF($A246="","",IF(VLOOKUP(csv!$AJ246,範囲CSV,14,FALSE)="","",VLOOKUP(csv!$AJ246,範囲CSV,14,FALSE)))</f>
        <v/>
      </c>
      <c r="Q246" s="139" t="str">
        <f>IF($A246="","",IF(VLOOKUP(csv!$AJ246,範囲CSV,15,FALSE)="","",VLOOKUP(csv!$AJ246,範囲CSV,15,FALSE)))</f>
        <v/>
      </c>
      <c r="R246" s="139" t="str">
        <f>IF($A246="","",IF(VLOOKUP(csv!$AJ246,範囲CSV,16,FALSE)="","",VLOOKUP(csv!$AJ246,範囲CSV,16,FALSE)))</f>
        <v/>
      </c>
      <c r="S246" s="139" t="str">
        <f>IF($A246="","",IF(VLOOKUP(csv!$AJ246,範囲CSV,17,FALSE)="","",VLOOKUP(csv!$AJ246,範囲CSV,17,FALSE)))</f>
        <v/>
      </c>
      <c r="T246" s="139" t="str">
        <f>IF($A246="","",IF(VLOOKUP(csv!$AJ246,範囲CSV,18,FALSE)="","",VLOOKUP(csv!$AJ246,範囲CSV,18,FALSE)))</f>
        <v/>
      </c>
      <c r="U246" s="139" t="str">
        <f>IF($A246="","",IF(VLOOKUP(csv!$AJ246,範囲CSV,19,FALSE)="","",VLOOKUP(csv!$AJ246,範囲CSV,19,FALSE)))</f>
        <v/>
      </c>
      <c r="V246" s="139" t="str">
        <f>IF($A246="","",IF(VLOOKUP(csv!$AJ246,範囲CSV,20,FALSE)="","",VLOOKUP(csv!$AJ246,範囲CSV,20,FALSE)))</f>
        <v/>
      </c>
      <c r="W246" s="139" t="str">
        <f>IF($A246="","",IF(VLOOKUP(csv!$AJ246,範囲CSV,21,FALSE)="","",VLOOKUP(csv!$AJ246,範囲CSV,21,FALSE)))</f>
        <v/>
      </c>
      <c r="X246" s="139" t="str">
        <f>IF($A246="","",IF(VLOOKUP(csv!$AJ246,範囲CSV,22,FALSE)="","",VLOOKUP(csv!$AJ246,範囲CSV,22,FALSE)))</f>
        <v/>
      </c>
      <c r="Y246" s="139" t="str">
        <f>IF($A246="","",IF(VLOOKUP(csv!$AJ246,範囲CSV,23,FALSE)="","",VLOOKUP(csv!$AJ246,範囲CSV,23,FALSE)))</f>
        <v/>
      </c>
      <c r="Z246" s="139" t="str">
        <f>IF($A246="","",IF(VLOOKUP(csv!$AJ246,範囲CSV,24,FALSE)="","",VLOOKUP(csv!$AJ246,範囲CSV,24,FALSE)))</f>
        <v/>
      </c>
      <c r="AA246" s="139" t="str">
        <f>IF($A246="","",IF(VLOOKUP(csv!$AJ246,範囲CSV,25,FALSE)="","",VLOOKUP(csv!$AJ246,範囲CSV,25,FALSE)))</f>
        <v/>
      </c>
      <c r="AB246" s="139" t="str">
        <f>IF($A246="","",IF(VLOOKUP(csv!$AJ246,範囲CSV,26,FALSE)="","",VLOOKUP(csv!$AJ246,範囲CSV,26,FALSE)))</f>
        <v/>
      </c>
      <c r="AC246" s="139" t="str">
        <f>IF($A246="","",IF(VLOOKUP(csv!$AJ246,範囲CSV,27,FALSE)="","",VLOOKUP(csv!$AJ246,範囲CSV,27,FALSE)))</f>
        <v/>
      </c>
      <c r="AD246" s="139" t="str">
        <f>IF($A246="","",IF(VLOOKUP(csv!$AJ246,範囲CSV,28,FALSE)="","",VLOOKUP(csv!$AJ246,範囲CSV,28,FALSE)))</f>
        <v/>
      </c>
      <c r="AE246" s="139" t="str">
        <f>IF($A246="","",IF(VLOOKUP(csv!$AJ246,範囲CSV,29,FALSE)="","",VLOOKUP(csv!$AJ246,範囲CSV,29,FALSE)))</f>
        <v/>
      </c>
      <c r="AF246" s="139" t="str">
        <f>IF($A246="","",IF(VLOOKUP(csv!$AJ246,範囲CSV,30,FALSE)="","",VLOOKUP(csv!$AJ246,範囲CSV,30,FALSE)))</f>
        <v/>
      </c>
      <c r="AG246" s="139" t="str">
        <f>IF($A246="","",IF(VLOOKUP(csv!$AJ246,範囲CSV,31,FALSE)="","",VLOOKUP(csv!$AJ246,範囲CSV,31,FALSE)))</f>
        <v/>
      </c>
      <c r="AH246" s="139" t="str">
        <f>IF($A246="","",IF(VLOOKUP(csv!$AJ246,範囲CSV,32,FALSE)="","",VLOOKUP(csv!$AJ246,範囲CSV,32,FALSE)))</f>
        <v/>
      </c>
      <c r="AI246" s="139" t="str">
        <f>IF($A246="","",IF(VLOOKUP(csv!$AJ246,範囲CSV,33,FALSE)="","",VLOOKUP(csv!$AJ246,範囲CSV,33,FALSE)))</f>
        <v/>
      </c>
      <c r="AJ246" s="139" t="str">
        <f>IF($A246="","",IF(VLOOKUP(csv!$AJ246,範囲CSV,34,FALSE)="","",VLOOKUP(csv!$AJ246,範囲CSV,34,FALSE)))</f>
        <v/>
      </c>
      <c r="AK246" s="139"/>
    </row>
    <row r="247" spans="1:37">
      <c r="A247" s="216" t="str">
        <f>IF(csv!AJ247&lt;=csv!A$401,csv!AO247,"")</f>
        <v/>
      </c>
      <c r="B247" s="216" t="str">
        <f>IF($A247="","",IF(VLOOKUP(csv!A$402,範囲CSV,2,FALSE)="","",VLOOKUP(csv!A$402,範囲CSV,2,FALSE)))</f>
        <v/>
      </c>
      <c r="C247" s="139" t="str">
        <f>IF($A247="","",IF(VLOOKUP(csv!$AJ247,範囲CSV,3,FALSE)="","",VLOOKUP(csv!$AJ247,範囲CSV,3,FALSE)))</f>
        <v/>
      </c>
      <c r="D247" s="139" t="str">
        <f>IF($A247="","",IF(VLOOKUP(csv!$AJ247,範囲CSV,4,FALSE)="","",VLOOKUP(csv!$AJ247,範囲CSV,4,FALSE)))</f>
        <v/>
      </c>
      <c r="E247" s="139" t="str">
        <f>IF($A247="","",IF(VLOOKUP(csv!$AJ247,範囲CSV,5,FALSE)="","",IF(VLOOKUP(csv!$AJ247,範囲CSV,5,FALSE)&gt;10000,"",VLOOKUP(csv!$AJ247,範囲CSV,5,FALSE))))</f>
        <v/>
      </c>
      <c r="F247" s="139" t="str">
        <f>IF($A247="","",IF(VLOOKUP(csv!$AJ247,範囲CSV,6,FALSE)="","",VLOOKUP(csv!$AJ247,範囲CSV,6,FALSE)))</f>
        <v/>
      </c>
      <c r="G247" s="139" t="str">
        <f>IF(A247="","",IF(VLOOKUP(csv!$AJ247,範囲CSV,7,FALSE)="","",VLOOKUP(csv!$AJ247,範囲CSV,7,FALSE)))</f>
        <v/>
      </c>
      <c r="H247" s="139" t="str">
        <f>IF($A247="","",IF(VLOOKUP(csv!$AJ247,範囲CSV,8,FALSE)="","",VLOOKUP(csv!$AJ247,範囲CSV,8,FALSE)))</f>
        <v/>
      </c>
      <c r="I247" s="216"/>
      <c r="J247" s="216"/>
      <c r="K247" s="139" t="str">
        <f>IF(A247="","",IF(VLOOKUP(csv!$AJ247,範囲CSV,9,FALSE)="","",VLOOKUP(csv!$AJ247,範囲CSV,9,FALSE)))</f>
        <v/>
      </c>
      <c r="L247" s="139" t="str">
        <f>IF($A247="","",IF(VLOOKUP(csv!$AJ247,範囲CSV,10,FALSE)="","",VLOOKUP(csv!$AJ247,範囲CSV,10,FALSE)))</f>
        <v/>
      </c>
      <c r="M247" s="216" t="str">
        <f t="shared" si="6"/>
        <v/>
      </c>
      <c r="N247" s="216" t="str">
        <f t="shared" si="7"/>
        <v/>
      </c>
      <c r="O247" s="139" t="str">
        <f>IF($A247="","",IF(VLOOKUP(csv!$AJ247,範囲CSV,13,FALSE)="","",VLOOKUP(csv!$AJ247,範囲CSV,13,FALSE)))</f>
        <v/>
      </c>
      <c r="P247" s="139" t="str">
        <f>IF($A247="","",IF(VLOOKUP(csv!$AJ247,範囲CSV,14,FALSE)="","",VLOOKUP(csv!$AJ247,範囲CSV,14,FALSE)))</f>
        <v/>
      </c>
      <c r="Q247" s="139" t="str">
        <f>IF($A247="","",IF(VLOOKUP(csv!$AJ247,範囲CSV,15,FALSE)="","",VLOOKUP(csv!$AJ247,範囲CSV,15,FALSE)))</f>
        <v/>
      </c>
      <c r="R247" s="139" t="str">
        <f>IF($A247="","",IF(VLOOKUP(csv!$AJ247,範囲CSV,16,FALSE)="","",VLOOKUP(csv!$AJ247,範囲CSV,16,FALSE)))</f>
        <v/>
      </c>
      <c r="S247" s="139" t="str">
        <f>IF($A247="","",IF(VLOOKUP(csv!$AJ247,範囲CSV,17,FALSE)="","",VLOOKUP(csv!$AJ247,範囲CSV,17,FALSE)))</f>
        <v/>
      </c>
      <c r="T247" s="139" t="str">
        <f>IF($A247="","",IF(VLOOKUP(csv!$AJ247,範囲CSV,18,FALSE)="","",VLOOKUP(csv!$AJ247,範囲CSV,18,FALSE)))</f>
        <v/>
      </c>
      <c r="U247" s="139" t="str">
        <f>IF($A247="","",IF(VLOOKUP(csv!$AJ247,範囲CSV,19,FALSE)="","",VLOOKUP(csv!$AJ247,範囲CSV,19,FALSE)))</f>
        <v/>
      </c>
      <c r="V247" s="139" t="str">
        <f>IF($A247="","",IF(VLOOKUP(csv!$AJ247,範囲CSV,20,FALSE)="","",VLOOKUP(csv!$AJ247,範囲CSV,20,FALSE)))</f>
        <v/>
      </c>
      <c r="W247" s="139" t="str">
        <f>IF($A247="","",IF(VLOOKUP(csv!$AJ247,範囲CSV,21,FALSE)="","",VLOOKUP(csv!$AJ247,範囲CSV,21,FALSE)))</f>
        <v/>
      </c>
      <c r="X247" s="139" t="str">
        <f>IF($A247="","",IF(VLOOKUP(csv!$AJ247,範囲CSV,22,FALSE)="","",VLOOKUP(csv!$AJ247,範囲CSV,22,FALSE)))</f>
        <v/>
      </c>
      <c r="Y247" s="139" t="str">
        <f>IF($A247="","",IF(VLOOKUP(csv!$AJ247,範囲CSV,23,FALSE)="","",VLOOKUP(csv!$AJ247,範囲CSV,23,FALSE)))</f>
        <v/>
      </c>
      <c r="Z247" s="139" t="str">
        <f>IF($A247="","",IF(VLOOKUP(csv!$AJ247,範囲CSV,24,FALSE)="","",VLOOKUP(csv!$AJ247,範囲CSV,24,FALSE)))</f>
        <v/>
      </c>
      <c r="AA247" s="139" t="str">
        <f>IF($A247="","",IF(VLOOKUP(csv!$AJ247,範囲CSV,25,FALSE)="","",VLOOKUP(csv!$AJ247,範囲CSV,25,FALSE)))</f>
        <v/>
      </c>
      <c r="AB247" s="139" t="str">
        <f>IF($A247="","",IF(VLOOKUP(csv!$AJ247,範囲CSV,26,FALSE)="","",VLOOKUP(csv!$AJ247,範囲CSV,26,FALSE)))</f>
        <v/>
      </c>
      <c r="AC247" s="139" t="str">
        <f>IF($A247="","",IF(VLOOKUP(csv!$AJ247,範囲CSV,27,FALSE)="","",VLOOKUP(csv!$AJ247,範囲CSV,27,FALSE)))</f>
        <v/>
      </c>
      <c r="AD247" s="139" t="str">
        <f>IF($A247="","",IF(VLOOKUP(csv!$AJ247,範囲CSV,28,FALSE)="","",VLOOKUP(csv!$AJ247,範囲CSV,28,FALSE)))</f>
        <v/>
      </c>
      <c r="AE247" s="139" t="str">
        <f>IF($A247="","",IF(VLOOKUP(csv!$AJ247,範囲CSV,29,FALSE)="","",VLOOKUP(csv!$AJ247,範囲CSV,29,FALSE)))</f>
        <v/>
      </c>
      <c r="AF247" s="139" t="str">
        <f>IF($A247="","",IF(VLOOKUP(csv!$AJ247,範囲CSV,30,FALSE)="","",VLOOKUP(csv!$AJ247,範囲CSV,30,FALSE)))</f>
        <v/>
      </c>
      <c r="AG247" s="139" t="str">
        <f>IF($A247="","",IF(VLOOKUP(csv!$AJ247,範囲CSV,31,FALSE)="","",VLOOKUP(csv!$AJ247,範囲CSV,31,FALSE)))</f>
        <v/>
      </c>
      <c r="AH247" s="139" t="str">
        <f>IF($A247="","",IF(VLOOKUP(csv!$AJ247,範囲CSV,32,FALSE)="","",VLOOKUP(csv!$AJ247,範囲CSV,32,FALSE)))</f>
        <v/>
      </c>
      <c r="AI247" s="139" t="str">
        <f>IF($A247="","",IF(VLOOKUP(csv!$AJ247,範囲CSV,33,FALSE)="","",VLOOKUP(csv!$AJ247,範囲CSV,33,FALSE)))</f>
        <v/>
      </c>
      <c r="AJ247" s="139" t="str">
        <f>IF($A247="","",IF(VLOOKUP(csv!$AJ247,範囲CSV,34,FALSE)="","",VLOOKUP(csv!$AJ247,範囲CSV,34,FALSE)))</f>
        <v/>
      </c>
      <c r="AK247" s="139"/>
    </row>
    <row r="248" spans="1:37">
      <c r="A248" s="216" t="str">
        <f>IF(csv!AJ248&lt;=csv!A$401,csv!AO248,"")</f>
        <v/>
      </c>
      <c r="B248" s="216" t="str">
        <f>IF($A248="","",IF(VLOOKUP(csv!A$402,範囲CSV,2,FALSE)="","",VLOOKUP(csv!A$402,範囲CSV,2,FALSE)))</f>
        <v/>
      </c>
      <c r="C248" s="139" t="str">
        <f>IF($A248="","",IF(VLOOKUP(csv!$AJ248,範囲CSV,3,FALSE)="","",VLOOKUP(csv!$AJ248,範囲CSV,3,FALSE)))</f>
        <v/>
      </c>
      <c r="D248" s="139" t="str">
        <f>IF($A248="","",IF(VLOOKUP(csv!$AJ248,範囲CSV,4,FALSE)="","",VLOOKUP(csv!$AJ248,範囲CSV,4,FALSE)))</f>
        <v/>
      </c>
      <c r="E248" s="139" t="str">
        <f>IF($A248="","",IF(VLOOKUP(csv!$AJ248,範囲CSV,5,FALSE)="","",IF(VLOOKUP(csv!$AJ248,範囲CSV,5,FALSE)&gt;10000,"",VLOOKUP(csv!$AJ248,範囲CSV,5,FALSE))))</f>
        <v/>
      </c>
      <c r="F248" s="139" t="str">
        <f>IF($A248="","",IF(VLOOKUP(csv!$AJ248,範囲CSV,6,FALSE)="","",VLOOKUP(csv!$AJ248,範囲CSV,6,FALSE)))</f>
        <v/>
      </c>
      <c r="G248" s="139" t="str">
        <f>IF(A248="","",IF(VLOOKUP(csv!$AJ248,範囲CSV,7,FALSE)="","",VLOOKUP(csv!$AJ248,範囲CSV,7,FALSE)))</f>
        <v/>
      </c>
      <c r="H248" s="139" t="str">
        <f>IF($A248="","",IF(VLOOKUP(csv!$AJ248,範囲CSV,8,FALSE)="","",VLOOKUP(csv!$AJ248,範囲CSV,8,FALSE)))</f>
        <v/>
      </c>
      <c r="I248" s="216"/>
      <c r="J248" s="216"/>
      <c r="K248" s="139" t="str">
        <f>IF(A248="","",IF(VLOOKUP(csv!$AJ248,範囲CSV,9,FALSE)="","",VLOOKUP(csv!$AJ248,範囲CSV,9,FALSE)))</f>
        <v/>
      </c>
      <c r="L248" s="139" t="str">
        <f>IF($A248="","",IF(VLOOKUP(csv!$AJ248,範囲CSV,10,FALSE)="","",VLOOKUP(csv!$AJ248,範囲CSV,10,FALSE)))</f>
        <v/>
      </c>
      <c r="M248" s="216" t="str">
        <f t="shared" si="6"/>
        <v/>
      </c>
      <c r="N248" s="216" t="str">
        <f t="shared" si="7"/>
        <v/>
      </c>
      <c r="O248" s="139" t="str">
        <f>IF($A248="","",IF(VLOOKUP(csv!$AJ248,範囲CSV,13,FALSE)="","",VLOOKUP(csv!$AJ248,範囲CSV,13,FALSE)))</f>
        <v/>
      </c>
      <c r="P248" s="139" t="str">
        <f>IF($A248="","",IF(VLOOKUP(csv!$AJ248,範囲CSV,14,FALSE)="","",VLOOKUP(csv!$AJ248,範囲CSV,14,FALSE)))</f>
        <v/>
      </c>
      <c r="Q248" s="139" t="str">
        <f>IF($A248="","",IF(VLOOKUP(csv!$AJ248,範囲CSV,15,FALSE)="","",VLOOKUP(csv!$AJ248,範囲CSV,15,FALSE)))</f>
        <v/>
      </c>
      <c r="R248" s="139" t="str">
        <f>IF($A248="","",IF(VLOOKUP(csv!$AJ248,範囲CSV,16,FALSE)="","",VLOOKUP(csv!$AJ248,範囲CSV,16,FALSE)))</f>
        <v/>
      </c>
      <c r="S248" s="139" t="str">
        <f>IF($A248="","",IF(VLOOKUP(csv!$AJ248,範囲CSV,17,FALSE)="","",VLOOKUP(csv!$AJ248,範囲CSV,17,FALSE)))</f>
        <v/>
      </c>
      <c r="T248" s="139" t="str">
        <f>IF($A248="","",IF(VLOOKUP(csv!$AJ248,範囲CSV,18,FALSE)="","",VLOOKUP(csv!$AJ248,範囲CSV,18,FALSE)))</f>
        <v/>
      </c>
      <c r="U248" s="139" t="str">
        <f>IF($A248="","",IF(VLOOKUP(csv!$AJ248,範囲CSV,19,FALSE)="","",VLOOKUP(csv!$AJ248,範囲CSV,19,FALSE)))</f>
        <v/>
      </c>
      <c r="V248" s="139" t="str">
        <f>IF($A248="","",IF(VLOOKUP(csv!$AJ248,範囲CSV,20,FALSE)="","",VLOOKUP(csv!$AJ248,範囲CSV,20,FALSE)))</f>
        <v/>
      </c>
      <c r="W248" s="139" t="str">
        <f>IF($A248="","",IF(VLOOKUP(csv!$AJ248,範囲CSV,21,FALSE)="","",VLOOKUP(csv!$AJ248,範囲CSV,21,FALSE)))</f>
        <v/>
      </c>
      <c r="X248" s="139" t="str">
        <f>IF($A248="","",IF(VLOOKUP(csv!$AJ248,範囲CSV,22,FALSE)="","",VLOOKUP(csv!$AJ248,範囲CSV,22,FALSE)))</f>
        <v/>
      </c>
      <c r="Y248" s="139" t="str">
        <f>IF($A248="","",IF(VLOOKUP(csv!$AJ248,範囲CSV,23,FALSE)="","",VLOOKUP(csv!$AJ248,範囲CSV,23,FALSE)))</f>
        <v/>
      </c>
      <c r="Z248" s="139" t="str">
        <f>IF($A248="","",IF(VLOOKUP(csv!$AJ248,範囲CSV,24,FALSE)="","",VLOOKUP(csv!$AJ248,範囲CSV,24,FALSE)))</f>
        <v/>
      </c>
      <c r="AA248" s="139" t="str">
        <f>IF($A248="","",IF(VLOOKUP(csv!$AJ248,範囲CSV,25,FALSE)="","",VLOOKUP(csv!$AJ248,範囲CSV,25,FALSE)))</f>
        <v/>
      </c>
      <c r="AB248" s="139" t="str">
        <f>IF($A248="","",IF(VLOOKUP(csv!$AJ248,範囲CSV,26,FALSE)="","",VLOOKUP(csv!$AJ248,範囲CSV,26,FALSE)))</f>
        <v/>
      </c>
      <c r="AC248" s="139" t="str">
        <f>IF($A248="","",IF(VLOOKUP(csv!$AJ248,範囲CSV,27,FALSE)="","",VLOOKUP(csv!$AJ248,範囲CSV,27,FALSE)))</f>
        <v/>
      </c>
      <c r="AD248" s="139" t="str">
        <f>IF($A248="","",IF(VLOOKUP(csv!$AJ248,範囲CSV,28,FALSE)="","",VLOOKUP(csv!$AJ248,範囲CSV,28,FALSE)))</f>
        <v/>
      </c>
      <c r="AE248" s="139" t="str">
        <f>IF($A248="","",IF(VLOOKUP(csv!$AJ248,範囲CSV,29,FALSE)="","",VLOOKUP(csv!$AJ248,範囲CSV,29,FALSE)))</f>
        <v/>
      </c>
      <c r="AF248" s="139" t="str">
        <f>IF($A248="","",IF(VLOOKUP(csv!$AJ248,範囲CSV,30,FALSE)="","",VLOOKUP(csv!$AJ248,範囲CSV,30,FALSE)))</f>
        <v/>
      </c>
      <c r="AG248" s="139" t="str">
        <f>IF($A248="","",IF(VLOOKUP(csv!$AJ248,範囲CSV,31,FALSE)="","",VLOOKUP(csv!$AJ248,範囲CSV,31,FALSE)))</f>
        <v/>
      </c>
      <c r="AH248" s="139" t="str">
        <f>IF($A248="","",IF(VLOOKUP(csv!$AJ248,範囲CSV,32,FALSE)="","",VLOOKUP(csv!$AJ248,範囲CSV,32,FALSE)))</f>
        <v/>
      </c>
      <c r="AI248" s="139" t="str">
        <f>IF($A248="","",IF(VLOOKUP(csv!$AJ248,範囲CSV,33,FALSE)="","",VLOOKUP(csv!$AJ248,範囲CSV,33,FALSE)))</f>
        <v/>
      </c>
      <c r="AJ248" s="139" t="str">
        <f>IF($A248="","",IF(VLOOKUP(csv!$AJ248,範囲CSV,34,FALSE)="","",VLOOKUP(csv!$AJ248,範囲CSV,34,FALSE)))</f>
        <v/>
      </c>
      <c r="AK248" s="139"/>
    </row>
    <row r="249" spans="1:37">
      <c r="A249" s="216" t="str">
        <f>IF(csv!AJ249&lt;=csv!A$401,csv!AO249,"")</f>
        <v/>
      </c>
      <c r="B249" s="216" t="str">
        <f>IF($A249="","",IF(VLOOKUP(csv!A$402,範囲CSV,2,FALSE)="","",VLOOKUP(csv!A$402,範囲CSV,2,FALSE)))</f>
        <v/>
      </c>
      <c r="C249" s="139" t="str">
        <f>IF($A249="","",IF(VLOOKUP(csv!$AJ249,範囲CSV,3,FALSE)="","",VLOOKUP(csv!$AJ249,範囲CSV,3,FALSE)))</f>
        <v/>
      </c>
      <c r="D249" s="139" t="str">
        <f>IF($A249="","",IF(VLOOKUP(csv!$AJ249,範囲CSV,4,FALSE)="","",VLOOKUP(csv!$AJ249,範囲CSV,4,FALSE)))</f>
        <v/>
      </c>
      <c r="E249" s="139" t="str">
        <f>IF($A249="","",IF(VLOOKUP(csv!$AJ249,範囲CSV,5,FALSE)="","",IF(VLOOKUP(csv!$AJ249,範囲CSV,5,FALSE)&gt;10000,"",VLOOKUP(csv!$AJ249,範囲CSV,5,FALSE))))</f>
        <v/>
      </c>
      <c r="F249" s="139" t="str">
        <f>IF($A249="","",IF(VLOOKUP(csv!$AJ249,範囲CSV,6,FALSE)="","",VLOOKUP(csv!$AJ249,範囲CSV,6,FALSE)))</f>
        <v/>
      </c>
      <c r="G249" s="139" t="str">
        <f>IF(A249="","",IF(VLOOKUP(csv!$AJ249,範囲CSV,7,FALSE)="","",VLOOKUP(csv!$AJ249,範囲CSV,7,FALSE)))</f>
        <v/>
      </c>
      <c r="H249" s="139" t="str">
        <f>IF($A249="","",IF(VLOOKUP(csv!$AJ249,範囲CSV,8,FALSE)="","",VLOOKUP(csv!$AJ249,範囲CSV,8,FALSE)))</f>
        <v/>
      </c>
      <c r="I249" s="216"/>
      <c r="J249" s="216"/>
      <c r="K249" s="139" t="str">
        <f>IF(A249="","",IF(VLOOKUP(csv!$AJ249,範囲CSV,9,FALSE)="","",VLOOKUP(csv!$AJ249,範囲CSV,9,FALSE)))</f>
        <v/>
      </c>
      <c r="L249" s="139" t="str">
        <f>IF($A249="","",IF(VLOOKUP(csv!$AJ249,範囲CSV,10,FALSE)="","",VLOOKUP(csv!$AJ249,範囲CSV,10,FALSE)))</f>
        <v/>
      </c>
      <c r="M249" s="216" t="str">
        <f t="shared" si="6"/>
        <v/>
      </c>
      <c r="N249" s="216" t="str">
        <f t="shared" si="7"/>
        <v/>
      </c>
      <c r="O249" s="139" t="str">
        <f>IF($A249="","",IF(VLOOKUP(csv!$AJ249,範囲CSV,13,FALSE)="","",VLOOKUP(csv!$AJ249,範囲CSV,13,FALSE)))</f>
        <v/>
      </c>
      <c r="P249" s="139" t="str">
        <f>IF($A249="","",IF(VLOOKUP(csv!$AJ249,範囲CSV,14,FALSE)="","",VLOOKUP(csv!$AJ249,範囲CSV,14,FALSE)))</f>
        <v/>
      </c>
      <c r="Q249" s="139" t="str">
        <f>IF($A249="","",IF(VLOOKUP(csv!$AJ249,範囲CSV,15,FALSE)="","",VLOOKUP(csv!$AJ249,範囲CSV,15,FALSE)))</f>
        <v/>
      </c>
      <c r="R249" s="139" t="str">
        <f>IF($A249="","",IF(VLOOKUP(csv!$AJ249,範囲CSV,16,FALSE)="","",VLOOKUP(csv!$AJ249,範囲CSV,16,FALSE)))</f>
        <v/>
      </c>
      <c r="S249" s="139" t="str">
        <f>IF($A249="","",IF(VLOOKUP(csv!$AJ249,範囲CSV,17,FALSE)="","",VLOOKUP(csv!$AJ249,範囲CSV,17,FALSE)))</f>
        <v/>
      </c>
      <c r="T249" s="139" t="str">
        <f>IF($A249="","",IF(VLOOKUP(csv!$AJ249,範囲CSV,18,FALSE)="","",VLOOKUP(csv!$AJ249,範囲CSV,18,FALSE)))</f>
        <v/>
      </c>
      <c r="U249" s="139" t="str">
        <f>IF($A249="","",IF(VLOOKUP(csv!$AJ249,範囲CSV,19,FALSE)="","",VLOOKUP(csv!$AJ249,範囲CSV,19,FALSE)))</f>
        <v/>
      </c>
      <c r="V249" s="139" t="str">
        <f>IF($A249="","",IF(VLOOKUP(csv!$AJ249,範囲CSV,20,FALSE)="","",VLOOKUP(csv!$AJ249,範囲CSV,20,FALSE)))</f>
        <v/>
      </c>
      <c r="W249" s="139" t="str">
        <f>IF($A249="","",IF(VLOOKUP(csv!$AJ249,範囲CSV,21,FALSE)="","",VLOOKUP(csv!$AJ249,範囲CSV,21,FALSE)))</f>
        <v/>
      </c>
      <c r="X249" s="139" t="str">
        <f>IF($A249="","",IF(VLOOKUP(csv!$AJ249,範囲CSV,22,FALSE)="","",VLOOKUP(csv!$AJ249,範囲CSV,22,FALSE)))</f>
        <v/>
      </c>
      <c r="Y249" s="139" t="str">
        <f>IF($A249="","",IF(VLOOKUP(csv!$AJ249,範囲CSV,23,FALSE)="","",VLOOKUP(csv!$AJ249,範囲CSV,23,FALSE)))</f>
        <v/>
      </c>
      <c r="Z249" s="139" t="str">
        <f>IF($A249="","",IF(VLOOKUP(csv!$AJ249,範囲CSV,24,FALSE)="","",VLOOKUP(csv!$AJ249,範囲CSV,24,FALSE)))</f>
        <v/>
      </c>
      <c r="AA249" s="139" t="str">
        <f>IF($A249="","",IF(VLOOKUP(csv!$AJ249,範囲CSV,25,FALSE)="","",VLOOKUP(csv!$AJ249,範囲CSV,25,FALSE)))</f>
        <v/>
      </c>
      <c r="AB249" s="139" t="str">
        <f>IF($A249="","",IF(VLOOKUP(csv!$AJ249,範囲CSV,26,FALSE)="","",VLOOKUP(csv!$AJ249,範囲CSV,26,FALSE)))</f>
        <v/>
      </c>
      <c r="AC249" s="139" t="str">
        <f>IF($A249="","",IF(VLOOKUP(csv!$AJ249,範囲CSV,27,FALSE)="","",VLOOKUP(csv!$AJ249,範囲CSV,27,FALSE)))</f>
        <v/>
      </c>
      <c r="AD249" s="139" t="str">
        <f>IF($A249="","",IF(VLOOKUP(csv!$AJ249,範囲CSV,28,FALSE)="","",VLOOKUP(csv!$AJ249,範囲CSV,28,FALSE)))</f>
        <v/>
      </c>
      <c r="AE249" s="139" t="str">
        <f>IF($A249="","",IF(VLOOKUP(csv!$AJ249,範囲CSV,29,FALSE)="","",VLOOKUP(csv!$AJ249,範囲CSV,29,FALSE)))</f>
        <v/>
      </c>
      <c r="AF249" s="139" t="str">
        <f>IF($A249="","",IF(VLOOKUP(csv!$AJ249,範囲CSV,30,FALSE)="","",VLOOKUP(csv!$AJ249,範囲CSV,30,FALSE)))</f>
        <v/>
      </c>
      <c r="AG249" s="139" t="str">
        <f>IF($A249="","",IF(VLOOKUP(csv!$AJ249,範囲CSV,31,FALSE)="","",VLOOKUP(csv!$AJ249,範囲CSV,31,FALSE)))</f>
        <v/>
      </c>
      <c r="AH249" s="139" t="str">
        <f>IF($A249="","",IF(VLOOKUP(csv!$AJ249,範囲CSV,32,FALSE)="","",VLOOKUP(csv!$AJ249,範囲CSV,32,FALSE)))</f>
        <v/>
      </c>
      <c r="AI249" s="139" t="str">
        <f>IF($A249="","",IF(VLOOKUP(csv!$AJ249,範囲CSV,33,FALSE)="","",VLOOKUP(csv!$AJ249,範囲CSV,33,FALSE)))</f>
        <v/>
      </c>
      <c r="AJ249" s="139" t="str">
        <f>IF($A249="","",IF(VLOOKUP(csv!$AJ249,範囲CSV,34,FALSE)="","",VLOOKUP(csv!$AJ249,範囲CSV,34,FALSE)))</f>
        <v/>
      </c>
      <c r="AK249" s="139"/>
    </row>
    <row r="250" spans="1:37">
      <c r="A250" s="216" t="str">
        <f>IF(csv!AJ250&lt;=csv!A$401,csv!AO250,"")</f>
        <v/>
      </c>
      <c r="B250" s="216" t="str">
        <f>IF($A250="","",IF(VLOOKUP(csv!A$402,範囲CSV,2,FALSE)="","",VLOOKUP(csv!A$402,範囲CSV,2,FALSE)))</f>
        <v/>
      </c>
      <c r="C250" s="139" t="str">
        <f>IF($A250="","",IF(VLOOKUP(csv!$AJ250,範囲CSV,3,FALSE)="","",VLOOKUP(csv!$AJ250,範囲CSV,3,FALSE)))</f>
        <v/>
      </c>
      <c r="D250" s="139" t="str">
        <f>IF($A250="","",IF(VLOOKUP(csv!$AJ250,範囲CSV,4,FALSE)="","",VLOOKUP(csv!$AJ250,範囲CSV,4,FALSE)))</f>
        <v/>
      </c>
      <c r="E250" s="139" t="str">
        <f>IF($A250="","",IF(VLOOKUP(csv!$AJ250,範囲CSV,5,FALSE)="","",IF(VLOOKUP(csv!$AJ250,範囲CSV,5,FALSE)&gt;10000,"",VLOOKUP(csv!$AJ250,範囲CSV,5,FALSE))))</f>
        <v/>
      </c>
      <c r="F250" s="139" t="str">
        <f>IF($A250="","",IF(VLOOKUP(csv!$AJ250,範囲CSV,6,FALSE)="","",VLOOKUP(csv!$AJ250,範囲CSV,6,FALSE)))</f>
        <v/>
      </c>
      <c r="G250" s="139" t="str">
        <f>IF(A250="","",IF(VLOOKUP(csv!$AJ250,範囲CSV,7,FALSE)="","",VLOOKUP(csv!$AJ250,範囲CSV,7,FALSE)))</f>
        <v/>
      </c>
      <c r="H250" s="139" t="str">
        <f>IF($A250="","",IF(VLOOKUP(csv!$AJ250,範囲CSV,8,FALSE)="","",VLOOKUP(csv!$AJ250,範囲CSV,8,FALSE)))</f>
        <v/>
      </c>
      <c r="I250" s="216"/>
      <c r="J250" s="216"/>
      <c r="K250" s="139" t="str">
        <f>IF(A250="","",IF(VLOOKUP(csv!$AJ250,範囲CSV,9,FALSE)="","",VLOOKUP(csv!$AJ250,範囲CSV,9,FALSE)))</f>
        <v/>
      </c>
      <c r="L250" s="139" t="str">
        <f>IF($A250="","",IF(VLOOKUP(csv!$AJ250,範囲CSV,10,FALSE)="","",VLOOKUP(csv!$AJ250,範囲CSV,10,FALSE)))</f>
        <v/>
      </c>
      <c r="M250" s="216" t="str">
        <f t="shared" si="6"/>
        <v/>
      </c>
      <c r="N250" s="216" t="str">
        <f t="shared" si="7"/>
        <v/>
      </c>
      <c r="O250" s="139" t="str">
        <f>IF($A250="","",IF(VLOOKUP(csv!$AJ250,範囲CSV,13,FALSE)="","",VLOOKUP(csv!$AJ250,範囲CSV,13,FALSE)))</f>
        <v/>
      </c>
      <c r="P250" s="139" t="str">
        <f>IF($A250="","",IF(VLOOKUP(csv!$AJ250,範囲CSV,14,FALSE)="","",VLOOKUP(csv!$AJ250,範囲CSV,14,FALSE)))</f>
        <v/>
      </c>
      <c r="Q250" s="139" t="str">
        <f>IF($A250="","",IF(VLOOKUP(csv!$AJ250,範囲CSV,15,FALSE)="","",VLOOKUP(csv!$AJ250,範囲CSV,15,FALSE)))</f>
        <v/>
      </c>
      <c r="R250" s="139" t="str">
        <f>IF($A250="","",IF(VLOOKUP(csv!$AJ250,範囲CSV,16,FALSE)="","",VLOOKUP(csv!$AJ250,範囲CSV,16,FALSE)))</f>
        <v/>
      </c>
      <c r="S250" s="139" t="str">
        <f>IF($A250="","",IF(VLOOKUP(csv!$AJ250,範囲CSV,17,FALSE)="","",VLOOKUP(csv!$AJ250,範囲CSV,17,FALSE)))</f>
        <v/>
      </c>
      <c r="T250" s="139" t="str">
        <f>IF($A250="","",IF(VLOOKUP(csv!$AJ250,範囲CSV,18,FALSE)="","",VLOOKUP(csv!$AJ250,範囲CSV,18,FALSE)))</f>
        <v/>
      </c>
      <c r="U250" s="139" t="str">
        <f>IF($A250="","",IF(VLOOKUP(csv!$AJ250,範囲CSV,19,FALSE)="","",VLOOKUP(csv!$AJ250,範囲CSV,19,FALSE)))</f>
        <v/>
      </c>
      <c r="V250" s="139" t="str">
        <f>IF($A250="","",IF(VLOOKUP(csv!$AJ250,範囲CSV,20,FALSE)="","",VLOOKUP(csv!$AJ250,範囲CSV,20,FALSE)))</f>
        <v/>
      </c>
      <c r="W250" s="139" t="str">
        <f>IF($A250="","",IF(VLOOKUP(csv!$AJ250,範囲CSV,21,FALSE)="","",VLOOKUP(csv!$AJ250,範囲CSV,21,FALSE)))</f>
        <v/>
      </c>
      <c r="X250" s="139" t="str">
        <f>IF($A250="","",IF(VLOOKUP(csv!$AJ250,範囲CSV,22,FALSE)="","",VLOOKUP(csv!$AJ250,範囲CSV,22,FALSE)))</f>
        <v/>
      </c>
      <c r="Y250" s="139" t="str">
        <f>IF($A250="","",IF(VLOOKUP(csv!$AJ250,範囲CSV,23,FALSE)="","",VLOOKUP(csv!$AJ250,範囲CSV,23,FALSE)))</f>
        <v/>
      </c>
      <c r="Z250" s="139" t="str">
        <f>IF($A250="","",IF(VLOOKUP(csv!$AJ250,範囲CSV,24,FALSE)="","",VLOOKUP(csv!$AJ250,範囲CSV,24,FALSE)))</f>
        <v/>
      </c>
      <c r="AA250" s="139" t="str">
        <f>IF($A250="","",IF(VLOOKUP(csv!$AJ250,範囲CSV,25,FALSE)="","",VLOOKUP(csv!$AJ250,範囲CSV,25,FALSE)))</f>
        <v/>
      </c>
      <c r="AB250" s="139" t="str">
        <f>IF($A250="","",IF(VLOOKUP(csv!$AJ250,範囲CSV,26,FALSE)="","",VLOOKUP(csv!$AJ250,範囲CSV,26,FALSE)))</f>
        <v/>
      </c>
      <c r="AC250" s="139" t="str">
        <f>IF($A250="","",IF(VLOOKUP(csv!$AJ250,範囲CSV,27,FALSE)="","",VLOOKUP(csv!$AJ250,範囲CSV,27,FALSE)))</f>
        <v/>
      </c>
      <c r="AD250" s="139" t="str">
        <f>IF($A250="","",IF(VLOOKUP(csv!$AJ250,範囲CSV,28,FALSE)="","",VLOOKUP(csv!$AJ250,範囲CSV,28,FALSE)))</f>
        <v/>
      </c>
      <c r="AE250" s="139" t="str">
        <f>IF($A250="","",IF(VLOOKUP(csv!$AJ250,範囲CSV,29,FALSE)="","",VLOOKUP(csv!$AJ250,範囲CSV,29,FALSE)))</f>
        <v/>
      </c>
      <c r="AF250" s="139" t="str">
        <f>IF($A250="","",IF(VLOOKUP(csv!$AJ250,範囲CSV,30,FALSE)="","",VLOOKUP(csv!$AJ250,範囲CSV,30,FALSE)))</f>
        <v/>
      </c>
      <c r="AG250" s="139" t="str">
        <f>IF($A250="","",IF(VLOOKUP(csv!$AJ250,範囲CSV,31,FALSE)="","",VLOOKUP(csv!$AJ250,範囲CSV,31,FALSE)))</f>
        <v/>
      </c>
      <c r="AH250" s="139" t="str">
        <f>IF($A250="","",IF(VLOOKUP(csv!$AJ250,範囲CSV,32,FALSE)="","",VLOOKUP(csv!$AJ250,範囲CSV,32,FALSE)))</f>
        <v/>
      </c>
      <c r="AI250" s="139" t="str">
        <f>IF($A250="","",IF(VLOOKUP(csv!$AJ250,範囲CSV,33,FALSE)="","",VLOOKUP(csv!$AJ250,範囲CSV,33,FALSE)))</f>
        <v/>
      </c>
      <c r="AJ250" s="139" t="str">
        <f>IF($A250="","",IF(VLOOKUP(csv!$AJ250,範囲CSV,34,FALSE)="","",VLOOKUP(csv!$AJ250,範囲CSV,34,FALSE)))</f>
        <v/>
      </c>
      <c r="AK250" s="139"/>
    </row>
    <row r="251" spans="1:37">
      <c r="A251" s="216" t="str">
        <f>IF(csv!AJ251&lt;=csv!A$401,csv!AO251,"")</f>
        <v/>
      </c>
      <c r="B251" s="216" t="str">
        <f>IF($A251="","",IF(VLOOKUP(csv!A$402,範囲CSV,2,FALSE)="","",VLOOKUP(csv!A$402,範囲CSV,2,FALSE)))</f>
        <v/>
      </c>
      <c r="C251" s="139" t="str">
        <f>IF($A251="","",IF(VLOOKUP(csv!$AJ251,範囲CSV,3,FALSE)="","",VLOOKUP(csv!$AJ251,範囲CSV,3,FALSE)))</f>
        <v/>
      </c>
      <c r="D251" s="139" t="str">
        <f>IF($A251="","",IF(VLOOKUP(csv!$AJ251,範囲CSV,4,FALSE)="","",VLOOKUP(csv!$AJ251,範囲CSV,4,FALSE)))</f>
        <v/>
      </c>
      <c r="E251" s="139" t="str">
        <f>IF($A251="","",IF(VLOOKUP(csv!$AJ251,範囲CSV,5,FALSE)="","",IF(VLOOKUP(csv!$AJ251,範囲CSV,5,FALSE)&gt;10000,"",VLOOKUP(csv!$AJ251,範囲CSV,5,FALSE))))</f>
        <v/>
      </c>
      <c r="F251" s="139" t="str">
        <f>IF($A251="","",IF(VLOOKUP(csv!$AJ251,範囲CSV,6,FALSE)="","",VLOOKUP(csv!$AJ251,範囲CSV,6,FALSE)))</f>
        <v/>
      </c>
      <c r="G251" s="139" t="str">
        <f>IF(A251="","",IF(VLOOKUP(csv!$AJ251,範囲CSV,7,FALSE)="","",VLOOKUP(csv!$AJ251,範囲CSV,7,FALSE)))</f>
        <v/>
      </c>
      <c r="H251" s="139" t="str">
        <f>IF($A251="","",IF(VLOOKUP(csv!$AJ251,範囲CSV,8,FALSE)="","",VLOOKUP(csv!$AJ251,範囲CSV,8,FALSE)))</f>
        <v/>
      </c>
      <c r="I251" s="216"/>
      <c r="J251" s="216"/>
      <c r="K251" s="139" t="str">
        <f>IF(A251="","",IF(VLOOKUP(csv!$AJ251,範囲CSV,9,FALSE)="","",VLOOKUP(csv!$AJ251,範囲CSV,9,FALSE)))</f>
        <v/>
      </c>
      <c r="L251" s="139" t="str">
        <f>IF($A251="","",IF(VLOOKUP(csv!$AJ251,範囲CSV,10,FALSE)="","",VLOOKUP(csv!$AJ251,範囲CSV,10,FALSE)))</f>
        <v/>
      </c>
      <c r="M251" s="216" t="str">
        <f t="shared" si="6"/>
        <v/>
      </c>
      <c r="N251" s="216" t="str">
        <f t="shared" si="7"/>
        <v/>
      </c>
      <c r="O251" s="139" t="str">
        <f>IF($A251="","",IF(VLOOKUP(csv!$AJ251,範囲CSV,13,FALSE)="","",VLOOKUP(csv!$AJ251,範囲CSV,13,FALSE)))</f>
        <v/>
      </c>
      <c r="P251" s="139" t="str">
        <f>IF($A251="","",IF(VLOOKUP(csv!$AJ251,範囲CSV,14,FALSE)="","",VLOOKUP(csv!$AJ251,範囲CSV,14,FALSE)))</f>
        <v/>
      </c>
      <c r="Q251" s="139" t="str">
        <f>IF($A251="","",IF(VLOOKUP(csv!$AJ251,範囲CSV,15,FALSE)="","",VLOOKUP(csv!$AJ251,範囲CSV,15,FALSE)))</f>
        <v/>
      </c>
      <c r="R251" s="139" t="str">
        <f>IF($A251="","",IF(VLOOKUP(csv!$AJ251,範囲CSV,16,FALSE)="","",VLOOKUP(csv!$AJ251,範囲CSV,16,FALSE)))</f>
        <v/>
      </c>
      <c r="S251" s="139" t="str">
        <f>IF($A251="","",IF(VLOOKUP(csv!$AJ251,範囲CSV,17,FALSE)="","",VLOOKUP(csv!$AJ251,範囲CSV,17,FALSE)))</f>
        <v/>
      </c>
      <c r="T251" s="139" t="str">
        <f>IF($A251="","",IF(VLOOKUP(csv!$AJ251,範囲CSV,18,FALSE)="","",VLOOKUP(csv!$AJ251,範囲CSV,18,FALSE)))</f>
        <v/>
      </c>
      <c r="U251" s="139" t="str">
        <f>IF($A251="","",IF(VLOOKUP(csv!$AJ251,範囲CSV,19,FALSE)="","",VLOOKUP(csv!$AJ251,範囲CSV,19,FALSE)))</f>
        <v/>
      </c>
      <c r="V251" s="139" t="str">
        <f>IF($A251="","",IF(VLOOKUP(csv!$AJ251,範囲CSV,20,FALSE)="","",VLOOKUP(csv!$AJ251,範囲CSV,20,FALSE)))</f>
        <v/>
      </c>
      <c r="W251" s="139" t="str">
        <f>IF($A251="","",IF(VLOOKUP(csv!$AJ251,範囲CSV,21,FALSE)="","",VLOOKUP(csv!$AJ251,範囲CSV,21,FALSE)))</f>
        <v/>
      </c>
      <c r="X251" s="139" t="str">
        <f>IF($A251="","",IF(VLOOKUP(csv!$AJ251,範囲CSV,22,FALSE)="","",VLOOKUP(csv!$AJ251,範囲CSV,22,FALSE)))</f>
        <v/>
      </c>
      <c r="Y251" s="139" t="str">
        <f>IF($A251="","",IF(VLOOKUP(csv!$AJ251,範囲CSV,23,FALSE)="","",VLOOKUP(csv!$AJ251,範囲CSV,23,FALSE)))</f>
        <v/>
      </c>
      <c r="Z251" s="139" t="str">
        <f>IF($A251="","",IF(VLOOKUP(csv!$AJ251,範囲CSV,24,FALSE)="","",VLOOKUP(csv!$AJ251,範囲CSV,24,FALSE)))</f>
        <v/>
      </c>
      <c r="AA251" s="139" t="str">
        <f>IF($A251="","",IF(VLOOKUP(csv!$AJ251,範囲CSV,25,FALSE)="","",VLOOKUP(csv!$AJ251,範囲CSV,25,FALSE)))</f>
        <v/>
      </c>
      <c r="AB251" s="139" t="str">
        <f>IF($A251="","",IF(VLOOKUP(csv!$AJ251,範囲CSV,26,FALSE)="","",VLOOKUP(csv!$AJ251,範囲CSV,26,FALSE)))</f>
        <v/>
      </c>
      <c r="AC251" s="139" t="str">
        <f>IF($A251="","",IF(VLOOKUP(csv!$AJ251,範囲CSV,27,FALSE)="","",VLOOKUP(csv!$AJ251,範囲CSV,27,FALSE)))</f>
        <v/>
      </c>
      <c r="AD251" s="139" t="str">
        <f>IF($A251="","",IF(VLOOKUP(csv!$AJ251,範囲CSV,28,FALSE)="","",VLOOKUP(csv!$AJ251,範囲CSV,28,FALSE)))</f>
        <v/>
      </c>
      <c r="AE251" s="139" t="str">
        <f>IF($A251="","",IF(VLOOKUP(csv!$AJ251,範囲CSV,29,FALSE)="","",VLOOKUP(csv!$AJ251,範囲CSV,29,FALSE)))</f>
        <v/>
      </c>
      <c r="AF251" s="139" t="str">
        <f>IF($A251="","",IF(VLOOKUP(csv!$AJ251,範囲CSV,30,FALSE)="","",VLOOKUP(csv!$AJ251,範囲CSV,30,FALSE)))</f>
        <v/>
      </c>
      <c r="AG251" s="139" t="str">
        <f>IF($A251="","",IF(VLOOKUP(csv!$AJ251,範囲CSV,31,FALSE)="","",VLOOKUP(csv!$AJ251,範囲CSV,31,FALSE)))</f>
        <v/>
      </c>
      <c r="AH251" s="139" t="str">
        <f>IF($A251="","",IF(VLOOKUP(csv!$AJ251,範囲CSV,32,FALSE)="","",VLOOKUP(csv!$AJ251,範囲CSV,32,FALSE)))</f>
        <v/>
      </c>
      <c r="AI251" s="139" t="str">
        <f>IF($A251="","",IF(VLOOKUP(csv!$AJ251,範囲CSV,33,FALSE)="","",VLOOKUP(csv!$AJ251,範囲CSV,33,FALSE)))</f>
        <v/>
      </c>
      <c r="AJ251" s="139" t="str">
        <f>IF($A251="","",IF(VLOOKUP(csv!$AJ251,範囲CSV,34,FALSE)="","",VLOOKUP(csv!$AJ251,範囲CSV,34,FALSE)))</f>
        <v/>
      </c>
      <c r="AK251" s="139"/>
    </row>
    <row r="252" spans="1:37">
      <c r="A252" s="216" t="str">
        <f>IF(csv!AJ252&lt;=csv!A$401,csv!AO252,"")</f>
        <v/>
      </c>
      <c r="B252" s="216" t="str">
        <f>IF($A252="","",IF(VLOOKUP(csv!A$402,範囲CSV,2,FALSE)="","",VLOOKUP(csv!A$402,範囲CSV,2,FALSE)))</f>
        <v/>
      </c>
      <c r="C252" s="139" t="str">
        <f>IF($A252="","",IF(VLOOKUP(csv!$AJ252,範囲CSV,3,FALSE)="","",VLOOKUP(csv!$AJ252,範囲CSV,3,FALSE)))</f>
        <v/>
      </c>
      <c r="D252" s="139" t="str">
        <f>IF($A252="","",IF(VLOOKUP(csv!$AJ252,範囲CSV,4,FALSE)="","",VLOOKUP(csv!$AJ252,範囲CSV,4,FALSE)))</f>
        <v/>
      </c>
      <c r="E252" s="139" t="str">
        <f>IF($A252="","",IF(VLOOKUP(csv!$AJ252,範囲CSV,5,FALSE)="","",IF(VLOOKUP(csv!$AJ252,範囲CSV,5,FALSE)&gt;10000,"",VLOOKUP(csv!$AJ252,範囲CSV,5,FALSE))))</f>
        <v/>
      </c>
      <c r="F252" s="139" t="str">
        <f>IF($A252="","",IF(VLOOKUP(csv!$AJ252,範囲CSV,6,FALSE)="","",VLOOKUP(csv!$AJ252,範囲CSV,6,FALSE)))</f>
        <v/>
      </c>
      <c r="G252" s="139" t="str">
        <f>IF(A252="","",IF(VLOOKUP(csv!$AJ252,範囲CSV,7,FALSE)="","",VLOOKUP(csv!$AJ252,範囲CSV,7,FALSE)))</f>
        <v/>
      </c>
      <c r="H252" s="139" t="str">
        <f>IF($A252="","",IF(VLOOKUP(csv!$AJ252,範囲CSV,8,FALSE)="","",VLOOKUP(csv!$AJ252,範囲CSV,8,FALSE)))</f>
        <v/>
      </c>
      <c r="I252" s="216"/>
      <c r="J252" s="216"/>
      <c r="K252" s="139" t="str">
        <f>IF(A252="","",IF(VLOOKUP(csv!$AJ252,範囲CSV,9,FALSE)="","",VLOOKUP(csv!$AJ252,範囲CSV,9,FALSE)))</f>
        <v/>
      </c>
      <c r="L252" s="139" t="str">
        <f>IF($A252="","",IF(VLOOKUP(csv!$AJ252,範囲CSV,10,FALSE)="","",VLOOKUP(csv!$AJ252,範囲CSV,10,FALSE)))</f>
        <v/>
      </c>
      <c r="M252" s="216" t="str">
        <f t="shared" si="6"/>
        <v/>
      </c>
      <c r="N252" s="216" t="str">
        <f t="shared" si="7"/>
        <v/>
      </c>
      <c r="O252" s="139" t="str">
        <f>IF($A252="","",IF(VLOOKUP(csv!$AJ252,範囲CSV,13,FALSE)="","",VLOOKUP(csv!$AJ252,範囲CSV,13,FALSE)))</f>
        <v/>
      </c>
      <c r="P252" s="139" t="str">
        <f>IF($A252="","",IF(VLOOKUP(csv!$AJ252,範囲CSV,14,FALSE)="","",VLOOKUP(csv!$AJ252,範囲CSV,14,FALSE)))</f>
        <v/>
      </c>
      <c r="Q252" s="139" t="str">
        <f>IF($A252="","",IF(VLOOKUP(csv!$AJ252,範囲CSV,15,FALSE)="","",VLOOKUP(csv!$AJ252,範囲CSV,15,FALSE)))</f>
        <v/>
      </c>
      <c r="R252" s="139" t="str">
        <f>IF($A252="","",IF(VLOOKUP(csv!$AJ252,範囲CSV,16,FALSE)="","",VLOOKUP(csv!$AJ252,範囲CSV,16,FALSE)))</f>
        <v/>
      </c>
      <c r="S252" s="139" t="str">
        <f>IF($A252="","",IF(VLOOKUP(csv!$AJ252,範囲CSV,17,FALSE)="","",VLOOKUP(csv!$AJ252,範囲CSV,17,FALSE)))</f>
        <v/>
      </c>
      <c r="T252" s="139" t="str">
        <f>IF($A252="","",IF(VLOOKUP(csv!$AJ252,範囲CSV,18,FALSE)="","",VLOOKUP(csv!$AJ252,範囲CSV,18,FALSE)))</f>
        <v/>
      </c>
      <c r="U252" s="139" t="str">
        <f>IF($A252="","",IF(VLOOKUP(csv!$AJ252,範囲CSV,19,FALSE)="","",VLOOKUP(csv!$AJ252,範囲CSV,19,FALSE)))</f>
        <v/>
      </c>
      <c r="V252" s="139" t="str">
        <f>IF($A252="","",IF(VLOOKUP(csv!$AJ252,範囲CSV,20,FALSE)="","",VLOOKUP(csv!$AJ252,範囲CSV,20,FALSE)))</f>
        <v/>
      </c>
      <c r="W252" s="139" t="str">
        <f>IF($A252="","",IF(VLOOKUP(csv!$AJ252,範囲CSV,21,FALSE)="","",VLOOKUP(csv!$AJ252,範囲CSV,21,FALSE)))</f>
        <v/>
      </c>
      <c r="X252" s="139" t="str">
        <f>IF($A252="","",IF(VLOOKUP(csv!$AJ252,範囲CSV,22,FALSE)="","",VLOOKUP(csv!$AJ252,範囲CSV,22,FALSE)))</f>
        <v/>
      </c>
      <c r="Y252" s="139" t="str">
        <f>IF($A252="","",IF(VLOOKUP(csv!$AJ252,範囲CSV,23,FALSE)="","",VLOOKUP(csv!$AJ252,範囲CSV,23,FALSE)))</f>
        <v/>
      </c>
      <c r="Z252" s="139" t="str">
        <f>IF($A252="","",IF(VLOOKUP(csv!$AJ252,範囲CSV,24,FALSE)="","",VLOOKUP(csv!$AJ252,範囲CSV,24,FALSE)))</f>
        <v/>
      </c>
      <c r="AA252" s="139" t="str">
        <f>IF($A252="","",IF(VLOOKUP(csv!$AJ252,範囲CSV,25,FALSE)="","",VLOOKUP(csv!$AJ252,範囲CSV,25,FALSE)))</f>
        <v/>
      </c>
      <c r="AB252" s="139" t="str">
        <f>IF($A252="","",IF(VLOOKUP(csv!$AJ252,範囲CSV,26,FALSE)="","",VLOOKUP(csv!$AJ252,範囲CSV,26,FALSE)))</f>
        <v/>
      </c>
      <c r="AC252" s="139" t="str">
        <f>IF($A252="","",IF(VLOOKUP(csv!$AJ252,範囲CSV,27,FALSE)="","",VLOOKUP(csv!$AJ252,範囲CSV,27,FALSE)))</f>
        <v/>
      </c>
      <c r="AD252" s="139" t="str">
        <f>IF($A252="","",IF(VLOOKUP(csv!$AJ252,範囲CSV,28,FALSE)="","",VLOOKUP(csv!$AJ252,範囲CSV,28,FALSE)))</f>
        <v/>
      </c>
      <c r="AE252" s="139" t="str">
        <f>IF($A252="","",IF(VLOOKUP(csv!$AJ252,範囲CSV,29,FALSE)="","",VLOOKUP(csv!$AJ252,範囲CSV,29,FALSE)))</f>
        <v/>
      </c>
      <c r="AF252" s="139" t="str">
        <f>IF($A252="","",IF(VLOOKUP(csv!$AJ252,範囲CSV,30,FALSE)="","",VLOOKUP(csv!$AJ252,範囲CSV,30,FALSE)))</f>
        <v/>
      </c>
      <c r="AG252" s="139" t="str">
        <f>IF($A252="","",IF(VLOOKUP(csv!$AJ252,範囲CSV,31,FALSE)="","",VLOOKUP(csv!$AJ252,範囲CSV,31,FALSE)))</f>
        <v/>
      </c>
      <c r="AH252" s="139" t="str">
        <f>IF($A252="","",IF(VLOOKUP(csv!$AJ252,範囲CSV,32,FALSE)="","",VLOOKUP(csv!$AJ252,範囲CSV,32,FALSE)))</f>
        <v/>
      </c>
      <c r="AI252" s="139" t="str">
        <f>IF($A252="","",IF(VLOOKUP(csv!$AJ252,範囲CSV,33,FALSE)="","",VLOOKUP(csv!$AJ252,範囲CSV,33,FALSE)))</f>
        <v/>
      </c>
      <c r="AJ252" s="139" t="str">
        <f>IF($A252="","",IF(VLOOKUP(csv!$AJ252,範囲CSV,34,FALSE)="","",VLOOKUP(csv!$AJ252,範囲CSV,34,FALSE)))</f>
        <v/>
      </c>
      <c r="AK252" s="139"/>
    </row>
    <row r="253" spans="1:37">
      <c r="A253" s="216" t="str">
        <f>IF(csv!AJ253&lt;=csv!A$401,csv!AO253,"")</f>
        <v/>
      </c>
      <c r="B253" s="216" t="str">
        <f>IF($A253="","",IF(VLOOKUP(csv!A$402,範囲CSV,2,FALSE)="","",VLOOKUP(csv!A$402,範囲CSV,2,FALSE)))</f>
        <v/>
      </c>
      <c r="C253" s="139" t="str">
        <f>IF($A253="","",IF(VLOOKUP(csv!$AJ253,範囲CSV,3,FALSE)="","",VLOOKUP(csv!$AJ253,範囲CSV,3,FALSE)))</f>
        <v/>
      </c>
      <c r="D253" s="139" t="str">
        <f>IF($A253="","",IF(VLOOKUP(csv!$AJ253,範囲CSV,4,FALSE)="","",VLOOKUP(csv!$AJ253,範囲CSV,4,FALSE)))</f>
        <v/>
      </c>
      <c r="E253" s="139" t="str">
        <f>IF($A253="","",IF(VLOOKUP(csv!$AJ253,範囲CSV,5,FALSE)="","",IF(VLOOKUP(csv!$AJ253,範囲CSV,5,FALSE)&gt;10000,"",VLOOKUP(csv!$AJ253,範囲CSV,5,FALSE))))</f>
        <v/>
      </c>
      <c r="F253" s="139" t="str">
        <f>IF($A253="","",IF(VLOOKUP(csv!$AJ253,範囲CSV,6,FALSE)="","",VLOOKUP(csv!$AJ253,範囲CSV,6,FALSE)))</f>
        <v/>
      </c>
      <c r="G253" s="139" t="str">
        <f>IF(A253="","",IF(VLOOKUP(csv!$AJ253,範囲CSV,7,FALSE)="","",VLOOKUP(csv!$AJ253,範囲CSV,7,FALSE)))</f>
        <v/>
      </c>
      <c r="H253" s="139" t="str">
        <f>IF($A253="","",IF(VLOOKUP(csv!$AJ253,範囲CSV,8,FALSE)="","",VLOOKUP(csv!$AJ253,範囲CSV,8,FALSE)))</f>
        <v/>
      </c>
      <c r="I253" s="216"/>
      <c r="J253" s="216"/>
      <c r="K253" s="139" t="str">
        <f>IF(A253="","",IF(VLOOKUP(csv!$AJ253,範囲CSV,9,FALSE)="","",VLOOKUP(csv!$AJ253,範囲CSV,9,FALSE)))</f>
        <v/>
      </c>
      <c r="L253" s="139" t="str">
        <f>IF($A253="","",IF(VLOOKUP(csv!$AJ253,範囲CSV,10,FALSE)="","",VLOOKUP(csv!$AJ253,範囲CSV,10,FALSE)))</f>
        <v/>
      </c>
      <c r="M253" s="216" t="str">
        <f t="shared" si="6"/>
        <v/>
      </c>
      <c r="N253" s="216" t="str">
        <f t="shared" si="7"/>
        <v/>
      </c>
      <c r="O253" s="139" t="str">
        <f>IF($A253="","",IF(VLOOKUP(csv!$AJ253,範囲CSV,13,FALSE)="","",VLOOKUP(csv!$AJ253,範囲CSV,13,FALSE)))</f>
        <v/>
      </c>
      <c r="P253" s="139" t="str">
        <f>IF($A253="","",IF(VLOOKUP(csv!$AJ253,範囲CSV,14,FALSE)="","",VLOOKUP(csv!$AJ253,範囲CSV,14,FALSE)))</f>
        <v/>
      </c>
      <c r="Q253" s="139" t="str">
        <f>IF($A253="","",IF(VLOOKUP(csv!$AJ253,範囲CSV,15,FALSE)="","",VLOOKUP(csv!$AJ253,範囲CSV,15,FALSE)))</f>
        <v/>
      </c>
      <c r="R253" s="139" t="str">
        <f>IF($A253="","",IF(VLOOKUP(csv!$AJ253,範囲CSV,16,FALSE)="","",VLOOKUP(csv!$AJ253,範囲CSV,16,FALSE)))</f>
        <v/>
      </c>
      <c r="S253" s="139" t="str">
        <f>IF($A253="","",IF(VLOOKUP(csv!$AJ253,範囲CSV,17,FALSE)="","",VLOOKUP(csv!$AJ253,範囲CSV,17,FALSE)))</f>
        <v/>
      </c>
      <c r="T253" s="139" t="str">
        <f>IF($A253="","",IF(VLOOKUP(csv!$AJ253,範囲CSV,18,FALSE)="","",VLOOKUP(csv!$AJ253,範囲CSV,18,FALSE)))</f>
        <v/>
      </c>
      <c r="U253" s="139" t="str">
        <f>IF($A253="","",IF(VLOOKUP(csv!$AJ253,範囲CSV,19,FALSE)="","",VLOOKUP(csv!$AJ253,範囲CSV,19,FALSE)))</f>
        <v/>
      </c>
      <c r="V253" s="139" t="str">
        <f>IF($A253="","",IF(VLOOKUP(csv!$AJ253,範囲CSV,20,FALSE)="","",VLOOKUP(csv!$AJ253,範囲CSV,20,FALSE)))</f>
        <v/>
      </c>
      <c r="W253" s="139" t="str">
        <f>IF($A253="","",IF(VLOOKUP(csv!$AJ253,範囲CSV,21,FALSE)="","",VLOOKUP(csv!$AJ253,範囲CSV,21,FALSE)))</f>
        <v/>
      </c>
      <c r="X253" s="139" t="str">
        <f>IF($A253="","",IF(VLOOKUP(csv!$AJ253,範囲CSV,22,FALSE)="","",VLOOKUP(csv!$AJ253,範囲CSV,22,FALSE)))</f>
        <v/>
      </c>
      <c r="Y253" s="139" t="str">
        <f>IF($A253="","",IF(VLOOKUP(csv!$AJ253,範囲CSV,23,FALSE)="","",VLOOKUP(csv!$AJ253,範囲CSV,23,FALSE)))</f>
        <v/>
      </c>
      <c r="Z253" s="139" t="str">
        <f>IF($A253="","",IF(VLOOKUP(csv!$AJ253,範囲CSV,24,FALSE)="","",VLOOKUP(csv!$AJ253,範囲CSV,24,FALSE)))</f>
        <v/>
      </c>
      <c r="AA253" s="139" t="str">
        <f>IF($A253="","",IF(VLOOKUP(csv!$AJ253,範囲CSV,25,FALSE)="","",VLOOKUP(csv!$AJ253,範囲CSV,25,FALSE)))</f>
        <v/>
      </c>
      <c r="AB253" s="139" t="str">
        <f>IF($A253="","",IF(VLOOKUP(csv!$AJ253,範囲CSV,26,FALSE)="","",VLOOKUP(csv!$AJ253,範囲CSV,26,FALSE)))</f>
        <v/>
      </c>
      <c r="AC253" s="139" t="str">
        <f>IF($A253="","",IF(VLOOKUP(csv!$AJ253,範囲CSV,27,FALSE)="","",VLOOKUP(csv!$AJ253,範囲CSV,27,FALSE)))</f>
        <v/>
      </c>
      <c r="AD253" s="139" t="str">
        <f>IF($A253="","",IF(VLOOKUP(csv!$AJ253,範囲CSV,28,FALSE)="","",VLOOKUP(csv!$AJ253,範囲CSV,28,FALSE)))</f>
        <v/>
      </c>
      <c r="AE253" s="139" t="str">
        <f>IF($A253="","",IF(VLOOKUP(csv!$AJ253,範囲CSV,29,FALSE)="","",VLOOKUP(csv!$AJ253,範囲CSV,29,FALSE)))</f>
        <v/>
      </c>
      <c r="AF253" s="139" t="str">
        <f>IF($A253="","",IF(VLOOKUP(csv!$AJ253,範囲CSV,30,FALSE)="","",VLOOKUP(csv!$AJ253,範囲CSV,30,FALSE)))</f>
        <v/>
      </c>
      <c r="AG253" s="139" t="str">
        <f>IF($A253="","",IF(VLOOKUP(csv!$AJ253,範囲CSV,31,FALSE)="","",VLOOKUP(csv!$AJ253,範囲CSV,31,FALSE)))</f>
        <v/>
      </c>
      <c r="AH253" s="139" t="str">
        <f>IF($A253="","",IF(VLOOKUP(csv!$AJ253,範囲CSV,32,FALSE)="","",VLOOKUP(csv!$AJ253,範囲CSV,32,FALSE)))</f>
        <v/>
      </c>
      <c r="AI253" s="139" t="str">
        <f>IF($A253="","",IF(VLOOKUP(csv!$AJ253,範囲CSV,33,FALSE)="","",VLOOKUP(csv!$AJ253,範囲CSV,33,FALSE)))</f>
        <v/>
      </c>
      <c r="AJ253" s="139" t="str">
        <f>IF($A253="","",IF(VLOOKUP(csv!$AJ253,範囲CSV,34,FALSE)="","",VLOOKUP(csv!$AJ253,範囲CSV,34,FALSE)))</f>
        <v/>
      </c>
      <c r="AK253" s="139"/>
    </row>
    <row r="254" spans="1:37">
      <c r="A254" s="216" t="str">
        <f>IF(csv!AJ254&lt;=csv!A$401,csv!AO254,"")</f>
        <v/>
      </c>
      <c r="B254" s="216" t="str">
        <f>IF($A254="","",IF(VLOOKUP(csv!A$402,範囲CSV,2,FALSE)="","",VLOOKUP(csv!A$402,範囲CSV,2,FALSE)))</f>
        <v/>
      </c>
      <c r="C254" s="139" t="str">
        <f>IF($A254="","",IF(VLOOKUP(csv!$AJ254,範囲CSV,3,FALSE)="","",VLOOKUP(csv!$AJ254,範囲CSV,3,FALSE)))</f>
        <v/>
      </c>
      <c r="D254" s="139" t="str">
        <f>IF($A254="","",IF(VLOOKUP(csv!$AJ254,範囲CSV,4,FALSE)="","",VLOOKUP(csv!$AJ254,範囲CSV,4,FALSE)))</f>
        <v/>
      </c>
      <c r="E254" s="139" t="str">
        <f>IF($A254="","",IF(VLOOKUP(csv!$AJ254,範囲CSV,5,FALSE)="","",IF(VLOOKUP(csv!$AJ254,範囲CSV,5,FALSE)&gt;10000,"",VLOOKUP(csv!$AJ254,範囲CSV,5,FALSE))))</f>
        <v/>
      </c>
      <c r="F254" s="139" t="str">
        <f>IF($A254="","",IF(VLOOKUP(csv!$AJ254,範囲CSV,6,FALSE)="","",VLOOKUP(csv!$AJ254,範囲CSV,6,FALSE)))</f>
        <v/>
      </c>
      <c r="G254" s="139" t="str">
        <f>IF(A254="","",IF(VLOOKUP(csv!$AJ254,範囲CSV,7,FALSE)="","",VLOOKUP(csv!$AJ254,範囲CSV,7,FALSE)))</f>
        <v/>
      </c>
      <c r="H254" s="139" t="str">
        <f>IF($A254="","",IF(VLOOKUP(csv!$AJ254,範囲CSV,8,FALSE)="","",VLOOKUP(csv!$AJ254,範囲CSV,8,FALSE)))</f>
        <v/>
      </c>
      <c r="I254" s="216"/>
      <c r="J254" s="216"/>
      <c r="K254" s="139" t="str">
        <f>IF(A254="","",IF(VLOOKUP(csv!$AJ254,範囲CSV,9,FALSE)="","",VLOOKUP(csv!$AJ254,範囲CSV,9,FALSE)))</f>
        <v/>
      </c>
      <c r="L254" s="139" t="str">
        <f>IF($A254="","",IF(VLOOKUP(csv!$AJ254,範囲CSV,10,FALSE)="","",VLOOKUP(csv!$AJ254,範囲CSV,10,FALSE)))</f>
        <v/>
      </c>
      <c r="M254" s="216" t="str">
        <f t="shared" si="6"/>
        <v/>
      </c>
      <c r="N254" s="216" t="str">
        <f t="shared" si="7"/>
        <v/>
      </c>
      <c r="O254" s="139" t="str">
        <f>IF($A254="","",IF(VLOOKUP(csv!$AJ254,範囲CSV,13,FALSE)="","",VLOOKUP(csv!$AJ254,範囲CSV,13,FALSE)))</f>
        <v/>
      </c>
      <c r="P254" s="139" t="str">
        <f>IF($A254="","",IF(VLOOKUP(csv!$AJ254,範囲CSV,14,FALSE)="","",VLOOKUP(csv!$AJ254,範囲CSV,14,FALSE)))</f>
        <v/>
      </c>
      <c r="Q254" s="139" t="str">
        <f>IF($A254="","",IF(VLOOKUP(csv!$AJ254,範囲CSV,15,FALSE)="","",VLOOKUP(csv!$AJ254,範囲CSV,15,FALSE)))</f>
        <v/>
      </c>
      <c r="R254" s="139" t="str">
        <f>IF($A254="","",IF(VLOOKUP(csv!$AJ254,範囲CSV,16,FALSE)="","",VLOOKUP(csv!$AJ254,範囲CSV,16,FALSE)))</f>
        <v/>
      </c>
      <c r="S254" s="139" t="str">
        <f>IF($A254="","",IF(VLOOKUP(csv!$AJ254,範囲CSV,17,FALSE)="","",VLOOKUP(csv!$AJ254,範囲CSV,17,FALSE)))</f>
        <v/>
      </c>
      <c r="T254" s="139" t="str">
        <f>IF($A254="","",IF(VLOOKUP(csv!$AJ254,範囲CSV,18,FALSE)="","",VLOOKUP(csv!$AJ254,範囲CSV,18,FALSE)))</f>
        <v/>
      </c>
      <c r="U254" s="139" t="str">
        <f>IF($A254="","",IF(VLOOKUP(csv!$AJ254,範囲CSV,19,FALSE)="","",VLOOKUP(csv!$AJ254,範囲CSV,19,FALSE)))</f>
        <v/>
      </c>
      <c r="V254" s="139" t="str">
        <f>IF($A254="","",IF(VLOOKUP(csv!$AJ254,範囲CSV,20,FALSE)="","",VLOOKUP(csv!$AJ254,範囲CSV,20,FALSE)))</f>
        <v/>
      </c>
      <c r="W254" s="139" t="str">
        <f>IF($A254="","",IF(VLOOKUP(csv!$AJ254,範囲CSV,21,FALSE)="","",VLOOKUP(csv!$AJ254,範囲CSV,21,FALSE)))</f>
        <v/>
      </c>
      <c r="X254" s="139" t="str">
        <f>IF($A254="","",IF(VLOOKUP(csv!$AJ254,範囲CSV,22,FALSE)="","",VLOOKUP(csv!$AJ254,範囲CSV,22,FALSE)))</f>
        <v/>
      </c>
      <c r="Y254" s="139" t="str">
        <f>IF($A254="","",IF(VLOOKUP(csv!$AJ254,範囲CSV,23,FALSE)="","",VLOOKUP(csv!$AJ254,範囲CSV,23,FALSE)))</f>
        <v/>
      </c>
      <c r="Z254" s="139" t="str">
        <f>IF($A254="","",IF(VLOOKUP(csv!$AJ254,範囲CSV,24,FALSE)="","",VLOOKUP(csv!$AJ254,範囲CSV,24,FALSE)))</f>
        <v/>
      </c>
      <c r="AA254" s="139" t="str">
        <f>IF($A254="","",IF(VLOOKUP(csv!$AJ254,範囲CSV,25,FALSE)="","",VLOOKUP(csv!$AJ254,範囲CSV,25,FALSE)))</f>
        <v/>
      </c>
      <c r="AB254" s="139" t="str">
        <f>IF($A254="","",IF(VLOOKUP(csv!$AJ254,範囲CSV,26,FALSE)="","",VLOOKUP(csv!$AJ254,範囲CSV,26,FALSE)))</f>
        <v/>
      </c>
      <c r="AC254" s="139" t="str">
        <f>IF($A254="","",IF(VLOOKUP(csv!$AJ254,範囲CSV,27,FALSE)="","",VLOOKUP(csv!$AJ254,範囲CSV,27,FALSE)))</f>
        <v/>
      </c>
      <c r="AD254" s="139" t="str">
        <f>IF($A254="","",IF(VLOOKUP(csv!$AJ254,範囲CSV,28,FALSE)="","",VLOOKUP(csv!$AJ254,範囲CSV,28,FALSE)))</f>
        <v/>
      </c>
      <c r="AE254" s="139" t="str">
        <f>IF($A254="","",IF(VLOOKUP(csv!$AJ254,範囲CSV,29,FALSE)="","",VLOOKUP(csv!$AJ254,範囲CSV,29,FALSE)))</f>
        <v/>
      </c>
      <c r="AF254" s="139" t="str">
        <f>IF($A254="","",IF(VLOOKUP(csv!$AJ254,範囲CSV,30,FALSE)="","",VLOOKUP(csv!$AJ254,範囲CSV,30,FALSE)))</f>
        <v/>
      </c>
      <c r="AG254" s="139" t="str">
        <f>IF($A254="","",IF(VLOOKUP(csv!$AJ254,範囲CSV,31,FALSE)="","",VLOOKUP(csv!$AJ254,範囲CSV,31,FALSE)))</f>
        <v/>
      </c>
      <c r="AH254" s="139" t="str">
        <f>IF($A254="","",IF(VLOOKUP(csv!$AJ254,範囲CSV,32,FALSE)="","",VLOOKUP(csv!$AJ254,範囲CSV,32,FALSE)))</f>
        <v/>
      </c>
      <c r="AI254" s="139" t="str">
        <f>IF($A254="","",IF(VLOOKUP(csv!$AJ254,範囲CSV,33,FALSE)="","",VLOOKUP(csv!$AJ254,範囲CSV,33,FALSE)))</f>
        <v/>
      </c>
      <c r="AJ254" s="139" t="str">
        <f>IF($A254="","",IF(VLOOKUP(csv!$AJ254,範囲CSV,34,FALSE)="","",VLOOKUP(csv!$AJ254,範囲CSV,34,FALSE)))</f>
        <v/>
      </c>
      <c r="AK254" s="139"/>
    </row>
    <row r="255" spans="1:37">
      <c r="A255" s="216" t="str">
        <f>IF(csv!AJ255&lt;=csv!A$401,csv!AO255,"")</f>
        <v/>
      </c>
      <c r="B255" s="216" t="str">
        <f>IF($A255="","",IF(VLOOKUP(csv!A$402,範囲CSV,2,FALSE)="","",VLOOKUP(csv!A$402,範囲CSV,2,FALSE)))</f>
        <v/>
      </c>
      <c r="C255" s="139" t="str">
        <f>IF($A255="","",IF(VLOOKUP(csv!$AJ255,範囲CSV,3,FALSE)="","",VLOOKUP(csv!$AJ255,範囲CSV,3,FALSE)))</f>
        <v/>
      </c>
      <c r="D255" s="139" t="str">
        <f>IF($A255="","",IF(VLOOKUP(csv!$AJ255,範囲CSV,4,FALSE)="","",VLOOKUP(csv!$AJ255,範囲CSV,4,FALSE)))</f>
        <v/>
      </c>
      <c r="E255" s="139" t="str">
        <f>IF($A255="","",IF(VLOOKUP(csv!$AJ255,範囲CSV,5,FALSE)="","",IF(VLOOKUP(csv!$AJ255,範囲CSV,5,FALSE)&gt;10000,"",VLOOKUP(csv!$AJ255,範囲CSV,5,FALSE))))</f>
        <v/>
      </c>
      <c r="F255" s="139" t="str">
        <f>IF($A255="","",IF(VLOOKUP(csv!$AJ255,範囲CSV,6,FALSE)="","",VLOOKUP(csv!$AJ255,範囲CSV,6,FALSE)))</f>
        <v/>
      </c>
      <c r="G255" s="139" t="str">
        <f>IF(A255="","",IF(VLOOKUP(csv!$AJ255,範囲CSV,7,FALSE)="","",VLOOKUP(csv!$AJ255,範囲CSV,7,FALSE)))</f>
        <v/>
      </c>
      <c r="H255" s="139" t="str">
        <f>IF($A255="","",IF(VLOOKUP(csv!$AJ255,範囲CSV,8,FALSE)="","",VLOOKUP(csv!$AJ255,範囲CSV,8,FALSE)))</f>
        <v/>
      </c>
      <c r="I255" s="216"/>
      <c r="J255" s="216"/>
      <c r="K255" s="139" t="str">
        <f>IF(A255="","",IF(VLOOKUP(csv!$AJ255,範囲CSV,9,FALSE)="","",VLOOKUP(csv!$AJ255,範囲CSV,9,FALSE)))</f>
        <v/>
      </c>
      <c r="L255" s="139" t="str">
        <f>IF($A255="","",IF(VLOOKUP(csv!$AJ255,範囲CSV,10,FALSE)="","",VLOOKUP(csv!$AJ255,範囲CSV,10,FALSE)))</f>
        <v/>
      </c>
      <c r="M255" s="216" t="str">
        <f t="shared" si="6"/>
        <v/>
      </c>
      <c r="N255" s="216" t="str">
        <f t="shared" si="7"/>
        <v/>
      </c>
      <c r="O255" s="139" t="str">
        <f>IF($A255="","",IF(VLOOKUP(csv!$AJ255,範囲CSV,13,FALSE)="","",VLOOKUP(csv!$AJ255,範囲CSV,13,FALSE)))</f>
        <v/>
      </c>
      <c r="P255" s="139" t="str">
        <f>IF($A255="","",IF(VLOOKUP(csv!$AJ255,範囲CSV,14,FALSE)="","",VLOOKUP(csv!$AJ255,範囲CSV,14,FALSE)))</f>
        <v/>
      </c>
      <c r="Q255" s="139" t="str">
        <f>IF($A255="","",IF(VLOOKUP(csv!$AJ255,範囲CSV,15,FALSE)="","",VLOOKUP(csv!$AJ255,範囲CSV,15,FALSE)))</f>
        <v/>
      </c>
      <c r="R255" s="139" t="str">
        <f>IF($A255="","",IF(VLOOKUP(csv!$AJ255,範囲CSV,16,FALSE)="","",VLOOKUP(csv!$AJ255,範囲CSV,16,FALSE)))</f>
        <v/>
      </c>
      <c r="S255" s="139" t="str">
        <f>IF($A255="","",IF(VLOOKUP(csv!$AJ255,範囲CSV,17,FALSE)="","",VLOOKUP(csv!$AJ255,範囲CSV,17,FALSE)))</f>
        <v/>
      </c>
      <c r="T255" s="139" t="str">
        <f>IF($A255="","",IF(VLOOKUP(csv!$AJ255,範囲CSV,18,FALSE)="","",VLOOKUP(csv!$AJ255,範囲CSV,18,FALSE)))</f>
        <v/>
      </c>
      <c r="U255" s="139" t="str">
        <f>IF($A255="","",IF(VLOOKUP(csv!$AJ255,範囲CSV,19,FALSE)="","",VLOOKUP(csv!$AJ255,範囲CSV,19,FALSE)))</f>
        <v/>
      </c>
      <c r="V255" s="139" t="str">
        <f>IF($A255="","",IF(VLOOKUP(csv!$AJ255,範囲CSV,20,FALSE)="","",VLOOKUP(csv!$AJ255,範囲CSV,20,FALSE)))</f>
        <v/>
      </c>
      <c r="W255" s="139" t="str">
        <f>IF($A255="","",IF(VLOOKUP(csv!$AJ255,範囲CSV,21,FALSE)="","",VLOOKUP(csv!$AJ255,範囲CSV,21,FALSE)))</f>
        <v/>
      </c>
      <c r="X255" s="139" t="str">
        <f>IF($A255="","",IF(VLOOKUP(csv!$AJ255,範囲CSV,22,FALSE)="","",VLOOKUP(csv!$AJ255,範囲CSV,22,FALSE)))</f>
        <v/>
      </c>
      <c r="Y255" s="139" t="str">
        <f>IF($A255="","",IF(VLOOKUP(csv!$AJ255,範囲CSV,23,FALSE)="","",VLOOKUP(csv!$AJ255,範囲CSV,23,FALSE)))</f>
        <v/>
      </c>
      <c r="Z255" s="139" t="str">
        <f>IF($A255="","",IF(VLOOKUP(csv!$AJ255,範囲CSV,24,FALSE)="","",VLOOKUP(csv!$AJ255,範囲CSV,24,FALSE)))</f>
        <v/>
      </c>
      <c r="AA255" s="139" t="str">
        <f>IF($A255="","",IF(VLOOKUP(csv!$AJ255,範囲CSV,25,FALSE)="","",VLOOKUP(csv!$AJ255,範囲CSV,25,FALSE)))</f>
        <v/>
      </c>
      <c r="AB255" s="139" t="str">
        <f>IF($A255="","",IF(VLOOKUP(csv!$AJ255,範囲CSV,26,FALSE)="","",VLOOKUP(csv!$AJ255,範囲CSV,26,FALSE)))</f>
        <v/>
      </c>
      <c r="AC255" s="139" t="str">
        <f>IF($A255="","",IF(VLOOKUP(csv!$AJ255,範囲CSV,27,FALSE)="","",VLOOKUP(csv!$AJ255,範囲CSV,27,FALSE)))</f>
        <v/>
      </c>
      <c r="AD255" s="139" t="str">
        <f>IF($A255="","",IF(VLOOKUP(csv!$AJ255,範囲CSV,28,FALSE)="","",VLOOKUP(csv!$AJ255,範囲CSV,28,FALSE)))</f>
        <v/>
      </c>
      <c r="AE255" s="139" t="str">
        <f>IF($A255="","",IF(VLOOKUP(csv!$AJ255,範囲CSV,29,FALSE)="","",VLOOKUP(csv!$AJ255,範囲CSV,29,FALSE)))</f>
        <v/>
      </c>
      <c r="AF255" s="139" t="str">
        <f>IF($A255="","",IF(VLOOKUP(csv!$AJ255,範囲CSV,30,FALSE)="","",VLOOKUP(csv!$AJ255,範囲CSV,30,FALSE)))</f>
        <v/>
      </c>
      <c r="AG255" s="139" t="str">
        <f>IF($A255="","",IF(VLOOKUP(csv!$AJ255,範囲CSV,31,FALSE)="","",VLOOKUP(csv!$AJ255,範囲CSV,31,FALSE)))</f>
        <v/>
      </c>
      <c r="AH255" s="139" t="str">
        <f>IF($A255="","",IF(VLOOKUP(csv!$AJ255,範囲CSV,32,FALSE)="","",VLOOKUP(csv!$AJ255,範囲CSV,32,FALSE)))</f>
        <v/>
      </c>
      <c r="AI255" s="139" t="str">
        <f>IF($A255="","",IF(VLOOKUP(csv!$AJ255,範囲CSV,33,FALSE)="","",VLOOKUP(csv!$AJ255,範囲CSV,33,FALSE)))</f>
        <v/>
      </c>
      <c r="AJ255" s="139" t="str">
        <f>IF($A255="","",IF(VLOOKUP(csv!$AJ255,範囲CSV,34,FALSE)="","",VLOOKUP(csv!$AJ255,範囲CSV,34,FALSE)))</f>
        <v/>
      </c>
      <c r="AK255" s="139"/>
    </row>
    <row r="256" spans="1:37">
      <c r="A256" s="216" t="str">
        <f>IF(csv!AJ256&lt;=csv!A$401,csv!AO256,"")</f>
        <v/>
      </c>
      <c r="B256" s="216" t="str">
        <f>IF($A256="","",IF(VLOOKUP(csv!A$402,範囲CSV,2,FALSE)="","",VLOOKUP(csv!A$402,範囲CSV,2,FALSE)))</f>
        <v/>
      </c>
      <c r="C256" s="139" t="str">
        <f>IF($A256="","",IF(VLOOKUP(csv!$AJ256,範囲CSV,3,FALSE)="","",VLOOKUP(csv!$AJ256,範囲CSV,3,FALSE)))</f>
        <v/>
      </c>
      <c r="D256" s="139" t="str">
        <f>IF($A256="","",IF(VLOOKUP(csv!$AJ256,範囲CSV,4,FALSE)="","",VLOOKUP(csv!$AJ256,範囲CSV,4,FALSE)))</f>
        <v/>
      </c>
      <c r="E256" s="139" t="str">
        <f>IF($A256="","",IF(VLOOKUP(csv!$AJ256,範囲CSV,5,FALSE)="","",IF(VLOOKUP(csv!$AJ256,範囲CSV,5,FALSE)&gt;10000,"",VLOOKUP(csv!$AJ256,範囲CSV,5,FALSE))))</f>
        <v/>
      </c>
      <c r="F256" s="139" t="str">
        <f>IF($A256="","",IF(VLOOKUP(csv!$AJ256,範囲CSV,6,FALSE)="","",VLOOKUP(csv!$AJ256,範囲CSV,6,FALSE)))</f>
        <v/>
      </c>
      <c r="G256" s="139" t="str">
        <f>IF(A256="","",IF(VLOOKUP(csv!$AJ256,範囲CSV,7,FALSE)="","",VLOOKUP(csv!$AJ256,範囲CSV,7,FALSE)))</f>
        <v/>
      </c>
      <c r="H256" s="139" t="str">
        <f>IF($A256="","",IF(VLOOKUP(csv!$AJ256,範囲CSV,8,FALSE)="","",VLOOKUP(csv!$AJ256,範囲CSV,8,FALSE)))</f>
        <v/>
      </c>
      <c r="I256" s="216"/>
      <c r="J256" s="216"/>
      <c r="K256" s="139" t="str">
        <f>IF(A256="","",IF(VLOOKUP(csv!$AJ256,範囲CSV,9,FALSE)="","",VLOOKUP(csv!$AJ256,範囲CSV,9,FALSE)))</f>
        <v/>
      </c>
      <c r="L256" s="139" t="str">
        <f>IF($A256="","",IF(VLOOKUP(csv!$AJ256,範囲CSV,10,FALSE)="","",VLOOKUP(csv!$AJ256,範囲CSV,10,FALSE)))</f>
        <v/>
      </c>
      <c r="M256" s="216" t="str">
        <f t="shared" si="6"/>
        <v/>
      </c>
      <c r="N256" s="216" t="str">
        <f t="shared" si="7"/>
        <v/>
      </c>
      <c r="O256" s="139" t="str">
        <f>IF($A256="","",IF(VLOOKUP(csv!$AJ256,範囲CSV,13,FALSE)="","",VLOOKUP(csv!$AJ256,範囲CSV,13,FALSE)))</f>
        <v/>
      </c>
      <c r="P256" s="139" t="str">
        <f>IF($A256="","",IF(VLOOKUP(csv!$AJ256,範囲CSV,14,FALSE)="","",VLOOKUP(csv!$AJ256,範囲CSV,14,FALSE)))</f>
        <v/>
      </c>
      <c r="Q256" s="139" t="str">
        <f>IF($A256="","",IF(VLOOKUP(csv!$AJ256,範囲CSV,15,FALSE)="","",VLOOKUP(csv!$AJ256,範囲CSV,15,FALSE)))</f>
        <v/>
      </c>
      <c r="R256" s="139" t="str">
        <f>IF($A256="","",IF(VLOOKUP(csv!$AJ256,範囲CSV,16,FALSE)="","",VLOOKUP(csv!$AJ256,範囲CSV,16,FALSE)))</f>
        <v/>
      </c>
      <c r="S256" s="139" t="str">
        <f>IF($A256="","",IF(VLOOKUP(csv!$AJ256,範囲CSV,17,FALSE)="","",VLOOKUP(csv!$AJ256,範囲CSV,17,FALSE)))</f>
        <v/>
      </c>
      <c r="T256" s="139" t="str">
        <f>IF($A256="","",IF(VLOOKUP(csv!$AJ256,範囲CSV,18,FALSE)="","",VLOOKUP(csv!$AJ256,範囲CSV,18,FALSE)))</f>
        <v/>
      </c>
      <c r="U256" s="139" t="str">
        <f>IF($A256="","",IF(VLOOKUP(csv!$AJ256,範囲CSV,19,FALSE)="","",VLOOKUP(csv!$AJ256,範囲CSV,19,FALSE)))</f>
        <v/>
      </c>
      <c r="V256" s="139" t="str">
        <f>IF($A256="","",IF(VLOOKUP(csv!$AJ256,範囲CSV,20,FALSE)="","",VLOOKUP(csv!$AJ256,範囲CSV,20,FALSE)))</f>
        <v/>
      </c>
      <c r="W256" s="139" t="str">
        <f>IF($A256="","",IF(VLOOKUP(csv!$AJ256,範囲CSV,21,FALSE)="","",VLOOKUP(csv!$AJ256,範囲CSV,21,FALSE)))</f>
        <v/>
      </c>
      <c r="X256" s="139" t="str">
        <f>IF($A256="","",IF(VLOOKUP(csv!$AJ256,範囲CSV,22,FALSE)="","",VLOOKUP(csv!$AJ256,範囲CSV,22,FALSE)))</f>
        <v/>
      </c>
      <c r="Y256" s="139" t="str">
        <f>IF($A256="","",IF(VLOOKUP(csv!$AJ256,範囲CSV,23,FALSE)="","",VLOOKUP(csv!$AJ256,範囲CSV,23,FALSE)))</f>
        <v/>
      </c>
      <c r="Z256" s="139" t="str">
        <f>IF($A256="","",IF(VLOOKUP(csv!$AJ256,範囲CSV,24,FALSE)="","",VLOOKUP(csv!$AJ256,範囲CSV,24,FALSE)))</f>
        <v/>
      </c>
      <c r="AA256" s="139" t="str">
        <f>IF($A256="","",IF(VLOOKUP(csv!$AJ256,範囲CSV,25,FALSE)="","",VLOOKUP(csv!$AJ256,範囲CSV,25,FALSE)))</f>
        <v/>
      </c>
      <c r="AB256" s="139" t="str">
        <f>IF($A256="","",IF(VLOOKUP(csv!$AJ256,範囲CSV,26,FALSE)="","",VLOOKUP(csv!$AJ256,範囲CSV,26,FALSE)))</f>
        <v/>
      </c>
      <c r="AC256" s="139" t="str">
        <f>IF($A256="","",IF(VLOOKUP(csv!$AJ256,範囲CSV,27,FALSE)="","",VLOOKUP(csv!$AJ256,範囲CSV,27,FALSE)))</f>
        <v/>
      </c>
      <c r="AD256" s="139" t="str">
        <f>IF($A256="","",IF(VLOOKUP(csv!$AJ256,範囲CSV,28,FALSE)="","",VLOOKUP(csv!$AJ256,範囲CSV,28,FALSE)))</f>
        <v/>
      </c>
      <c r="AE256" s="139" t="str">
        <f>IF($A256="","",IF(VLOOKUP(csv!$AJ256,範囲CSV,29,FALSE)="","",VLOOKUP(csv!$AJ256,範囲CSV,29,FALSE)))</f>
        <v/>
      </c>
      <c r="AF256" s="139" t="str">
        <f>IF($A256="","",IF(VLOOKUP(csv!$AJ256,範囲CSV,30,FALSE)="","",VLOOKUP(csv!$AJ256,範囲CSV,30,FALSE)))</f>
        <v/>
      </c>
      <c r="AG256" s="139" t="str">
        <f>IF($A256="","",IF(VLOOKUP(csv!$AJ256,範囲CSV,31,FALSE)="","",VLOOKUP(csv!$AJ256,範囲CSV,31,FALSE)))</f>
        <v/>
      </c>
      <c r="AH256" s="139" t="str">
        <f>IF($A256="","",IF(VLOOKUP(csv!$AJ256,範囲CSV,32,FALSE)="","",VLOOKUP(csv!$AJ256,範囲CSV,32,FALSE)))</f>
        <v/>
      </c>
      <c r="AI256" s="139" t="str">
        <f>IF($A256="","",IF(VLOOKUP(csv!$AJ256,範囲CSV,33,FALSE)="","",VLOOKUP(csv!$AJ256,範囲CSV,33,FALSE)))</f>
        <v/>
      </c>
      <c r="AJ256" s="139" t="str">
        <f>IF($A256="","",IF(VLOOKUP(csv!$AJ256,範囲CSV,34,FALSE)="","",VLOOKUP(csv!$AJ256,範囲CSV,34,FALSE)))</f>
        <v/>
      </c>
      <c r="AK256" s="139"/>
    </row>
    <row r="257" spans="1:37">
      <c r="A257" s="216" t="str">
        <f>IF(csv!AJ257&lt;=csv!A$401,csv!AO257,"")</f>
        <v/>
      </c>
      <c r="B257" s="216" t="str">
        <f>IF($A257="","",IF(VLOOKUP(csv!A$402,範囲CSV,2,FALSE)="","",VLOOKUP(csv!A$402,範囲CSV,2,FALSE)))</f>
        <v/>
      </c>
      <c r="C257" s="139" t="str">
        <f>IF($A257="","",IF(VLOOKUP(csv!$AJ257,範囲CSV,3,FALSE)="","",VLOOKUP(csv!$AJ257,範囲CSV,3,FALSE)))</f>
        <v/>
      </c>
      <c r="D257" s="139" t="str">
        <f>IF($A257="","",IF(VLOOKUP(csv!$AJ257,範囲CSV,4,FALSE)="","",VLOOKUP(csv!$AJ257,範囲CSV,4,FALSE)))</f>
        <v/>
      </c>
      <c r="E257" s="139" t="str">
        <f>IF($A257="","",IF(VLOOKUP(csv!$AJ257,範囲CSV,5,FALSE)="","",IF(VLOOKUP(csv!$AJ257,範囲CSV,5,FALSE)&gt;10000,"",VLOOKUP(csv!$AJ257,範囲CSV,5,FALSE))))</f>
        <v/>
      </c>
      <c r="F257" s="139" t="str">
        <f>IF($A257="","",IF(VLOOKUP(csv!$AJ257,範囲CSV,6,FALSE)="","",VLOOKUP(csv!$AJ257,範囲CSV,6,FALSE)))</f>
        <v/>
      </c>
      <c r="G257" s="139" t="str">
        <f>IF(A257="","",IF(VLOOKUP(csv!$AJ257,範囲CSV,7,FALSE)="","",VLOOKUP(csv!$AJ257,範囲CSV,7,FALSE)))</f>
        <v/>
      </c>
      <c r="H257" s="139" t="str">
        <f>IF($A257="","",IF(VLOOKUP(csv!$AJ257,範囲CSV,8,FALSE)="","",VLOOKUP(csv!$AJ257,範囲CSV,8,FALSE)))</f>
        <v/>
      </c>
      <c r="I257" s="216"/>
      <c r="J257" s="216"/>
      <c r="K257" s="139" t="str">
        <f>IF(A257="","",IF(VLOOKUP(csv!$AJ257,範囲CSV,9,FALSE)="","",VLOOKUP(csv!$AJ257,範囲CSV,9,FALSE)))</f>
        <v/>
      </c>
      <c r="L257" s="139" t="str">
        <f>IF($A257="","",IF(VLOOKUP(csv!$AJ257,範囲CSV,10,FALSE)="","",VLOOKUP(csv!$AJ257,範囲CSV,10,FALSE)))</f>
        <v/>
      </c>
      <c r="M257" s="216" t="str">
        <f t="shared" si="6"/>
        <v/>
      </c>
      <c r="N257" s="216" t="str">
        <f t="shared" si="7"/>
        <v/>
      </c>
      <c r="O257" s="139" t="str">
        <f>IF($A257="","",IF(VLOOKUP(csv!$AJ257,範囲CSV,13,FALSE)="","",VLOOKUP(csv!$AJ257,範囲CSV,13,FALSE)))</f>
        <v/>
      </c>
      <c r="P257" s="139" t="str">
        <f>IF($A257="","",IF(VLOOKUP(csv!$AJ257,範囲CSV,14,FALSE)="","",VLOOKUP(csv!$AJ257,範囲CSV,14,FALSE)))</f>
        <v/>
      </c>
      <c r="Q257" s="139" t="str">
        <f>IF($A257="","",IF(VLOOKUP(csv!$AJ257,範囲CSV,15,FALSE)="","",VLOOKUP(csv!$AJ257,範囲CSV,15,FALSE)))</f>
        <v/>
      </c>
      <c r="R257" s="139" t="str">
        <f>IF($A257="","",IF(VLOOKUP(csv!$AJ257,範囲CSV,16,FALSE)="","",VLOOKUP(csv!$AJ257,範囲CSV,16,FALSE)))</f>
        <v/>
      </c>
      <c r="S257" s="139" t="str">
        <f>IF($A257="","",IF(VLOOKUP(csv!$AJ257,範囲CSV,17,FALSE)="","",VLOOKUP(csv!$AJ257,範囲CSV,17,FALSE)))</f>
        <v/>
      </c>
      <c r="T257" s="139" t="str">
        <f>IF($A257="","",IF(VLOOKUP(csv!$AJ257,範囲CSV,18,FALSE)="","",VLOOKUP(csv!$AJ257,範囲CSV,18,FALSE)))</f>
        <v/>
      </c>
      <c r="U257" s="139" t="str">
        <f>IF($A257="","",IF(VLOOKUP(csv!$AJ257,範囲CSV,19,FALSE)="","",VLOOKUP(csv!$AJ257,範囲CSV,19,FALSE)))</f>
        <v/>
      </c>
      <c r="V257" s="139" t="str">
        <f>IF($A257="","",IF(VLOOKUP(csv!$AJ257,範囲CSV,20,FALSE)="","",VLOOKUP(csv!$AJ257,範囲CSV,20,FALSE)))</f>
        <v/>
      </c>
      <c r="W257" s="139" t="str">
        <f>IF($A257="","",IF(VLOOKUP(csv!$AJ257,範囲CSV,21,FALSE)="","",VLOOKUP(csv!$AJ257,範囲CSV,21,FALSE)))</f>
        <v/>
      </c>
      <c r="X257" s="139" t="str">
        <f>IF($A257="","",IF(VLOOKUP(csv!$AJ257,範囲CSV,22,FALSE)="","",VLOOKUP(csv!$AJ257,範囲CSV,22,FALSE)))</f>
        <v/>
      </c>
      <c r="Y257" s="139" t="str">
        <f>IF($A257="","",IF(VLOOKUP(csv!$AJ257,範囲CSV,23,FALSE)="","",VLOOKUP(csv!$AJ257,範囲CSV,23,FALSE)))</f>
        <v/>
      </c>
      <c r="Z257" s="139" t="str">
        <f>IF($A257="","",IF(VLOOKUP(csv!$AJ257,範囲CSV,24,FALSE)="","",VLOOKUP(csv!$AJ257,範囲CSV,24,FALSE)))</f>
        <v/>
      </c>
      <c r="AA257" s="139" t="str">
        <f>IF($A257="","",IF(VLOOKUP(csv!$AJ257,範囲CSV,25,FALSE)="","",VLOOKUP(csv!$AJ257,範囲CSV,25,FALSE)))</f>
        <v/>
      </c>
      <c r="AB257" s="139" t="str">
        <f>IF($A257="","",IF(VLOOKUP(csv!$AJ257,範囲CSV,26,FALSE)="","",VLOOKUP(csv!$AJ257,範囲CSV,26,FALSE)))</f>
        <v/>
      </c>
      <c r="AC257" s="139" t="str">
        <f>IF($A257="","",IF(VLOOKUP(csv!$AJ257,範囲CSV,27,FALSE)="","",VLOOKUP(csv!$AJ257,範囲CSV,27,FALSE)))</f>
        <v/>
      </c>
      <c r="AD257" s="139" t="str">
        <f>IF($A257="","",IF(VLOOKUP(csv!$AJ257,範囲CSV,28,FALSE)="","",VLOOKUP(csv!$AJ257,範囲CSV,28,FALSE)))</f>
        <v/>
      </c>
      <c r="AE257" s="139" t="str">
        <f>IF($A257="","",IF(VLOOKUP(csv!$AJ257,範囲CSV,29,FALSE)="","",VLOOKUP(csv!$AJ257,範囲CSV,29,FALSE)))</f>
        <v/>
      </c>
      <c r="AF257" s="139" t="str">
        <f>IF($A257="","",IF(VLOOKUP(csv!$AJ257,範囲CSV,30,FALSE)="","",VLOOKUP(csv!$AJ257,範囲CSV,30,FALSE)))</f>
        <v/>
      </c>
      <c r="AG257" s="139" t="str">
        <f>IF($A257="","",IF(VLOOKUP(csv!$AJ257,範囲CSV,31,FALSE)="","",VLOOKUP(csv!$AJ257,範囲CSV,31,FALSE)))</f>
        <v/>
      </c>
      <c r="AH257" s="139" t="str">
        <f>IF($A257="","",IF(VLOOKUP(csv!$AJ257,範囲CSV,32,FALSE)="","",VLOOKUP(csv!$AJ257,範囲CSV,32,FALSE)))</f>
        <v/>
      </c>
      <c r="AI257" s="139" t="str">
        <f>IF($A257="","",IF(VLOOKUP(csv!$AJ257,範囲CSV,33,FALSE)="","",VLOOKUP(csv!$AJ257,範囲CSV,33,FALSE)))</f>
        <v/>
      </c>
      <c r="AJ257" s="139" t="str">
        <f>IF($A257="","",IF(VLOOKUP(csv!$AJ257,範囲CSV,34,FALSE)="","",VLOOKUP(csv!$AJ257,範囲CSV,34,FALSE)))</f>
        <v/>
      </c>
      <c r="AK257" s="139"/>
    </row>
    <row r="258" spans="1:37">
      <c r="A258" s="216" t="str">
        <f>IF(csv!AJ258&lt;=csv!A$401,csv!AO258,"")</f>
        <v/>
      </c>
      <c r="B258" s="216" t="str">
        <f>IF($A258="","",IF(VLOOKUP(csv!A$402,範囲CSV,2,FALSE)="","",VLOOKUP(csv!A$402,範囲CSV,2,FALSE)))</f>
        <v/>
      </c>
      <c r="C258" s="139" t="str">
        <f>IF($A258="","",IF(VLOOKUP(csv!$AJ258,範囲CSV,3,FALSE)="","",VLOOKUP(csv!$AJ258,範囲CSV,3,FALSE)))</f>
        <v/>
      </c>
      <c r="D258" s="139" t="str">
        <f>IF($A258="","",IF(VLOOKUP(csv!$AJ258,範囲CSV,4,FALSE)="","",VLOOKUP(csv!$AJ258,範囲CSV,4,FALSE)))</f>
        <v/>
      </c>
      <c r="E258" s="139" t="str">
        <f>IF($A258="","",IF(VLOOKUP(csv!$AJ258,範囲CSV,5,FALSE)="","",IF(VLOOKUP(csv!$AJ258,範囲CSV,5,FALSE)&gt;10000,"",VLOOKUP(csv!$AJ258,範囲CSV,5,FALSE))))</f>
        <v/>
      </c>
      <c r="F258" s="139" t="str">
        <f>IF($A258="","",IF(VLOOKUP(csv!$AJ258,範囲CSV,6,FALSE)="","",VLOOKUP(csv!$AJ258,範囲CSV,6,FALSE)))</f>
        <v/>
      </c>
      <c r="G258" s="139" t="str">
        <f>IF(A258="","",IF(VLOOKUP(csv!$AJ258,範囲CSV,7,FALSE)="","",VLOOKUP(csv!$AJ258,範囲CSV,7,FALSE)))</f>
        <v/>
      </c>
      <c r="H258" s="139" t="str">
        <f>IF($A258="","",IF(VLOOKUP(csv!$AJ258,範囲CSV,8,FALSE)="","",VLOOKUP(csv!$AJ258,範囲CSV,8,FALSE)))</f>
        <v/>
      </c>
      <c r="I258" s="216"/>
      <c r="J258" s="216"/>
      <c r="K258" s="139" t="str">
        <f>IF(A258="","",IF(VLOOKUP(csv!$AJ258,範囲CSV,9,FALSE)="","",VLOOKUP(csv!$AJ258,範囲CSV,9,FALSE)))</f>
        <v/>
      </c>
      <c r="L258" s="139" t="str">
        <f>IF($A258="","",IF(VLOOKUP(csv!$AJ258,範囲CSV,10,FALSE)="","",VLOOKUP(csv!$AJ258,範囲CSV,10,FALSE)))</f>
        <v/>
      </c>
      <c r="M258" s="216" t="str">
        <f t="shared" ref="M258:M321" si="8">IF($A258="","",IF(VLOOKUP($A258,生年,21,FALSE)="","",VLOOKUP($A258,生年,21,FALSE)))</f>
        <v/>
      </c>
      <c r="N258" s="216" t="str">
        <f t="shared" ref="N258:N321" si="9">IF($A258="","",IF(VLOOKUP($A258,生年,22,FALSE)="","",VLOOKUP($A258,生年,22,FALSE)))</f>
        <v/>
      </c>
      <c r="O258" s="139" t="str">
        <f>IF($A258="","",IF(VLOOKUP(csv!$AJ258,範囲CSV,13,FALSE)="","",VLOOKUP(csv!$AJ258,範囲CSV,13,FALSE)))</f>
        <v/>
      </c>
      <c r="P258" s="139" t="str">
        <f>IF($A258="","",IF(VLOOKUP(csv!$AJ258,範囲CSV,14,FALSE)="","",VLOOKUP(csv!$AJ258,範囲CSV,14,FALSE)))</f>
        <v/>
      </c>
      <c r="Q258" s="139" t="str">
        <f>IF($A258="","",IF(VLOOKUP(csv!$AJ258,範囲CSV,15,FALSE)="","",VLOOKUP(csv!$AJ258,範囲CSV,15,FALSE)))</f>
        <v/>
      </c>
      <c r="R258" s="139" t="str">
        <f>IF($A258="","",IF(VLOOKUP(csv!$AJ258,範囲CSV,16,FALSE)="","",VLOOKUP(csv!$AJ258,範囲CSV,16,FALSE)))</f>
        <v/>
      </c>
      <c r="S258" s="139" t="str">
        <f>IF($A258="","",IF(VLOOKUP(csv!$AJ258,範囲CSV,17,FALSE)="","",VLOOKUP(csv!$AJ258,範囲CSV,17,FALSE)))</f>
        <v/>
      </c>
      <c r="T258" s="139" t="str">
        <f>IF($A258="","",IF(VLOOKUP(csv!$AJ258,範囲CSV,18,FALSE)="","",VLOOKUP(csv!$AJ258,範囲CSV,18,FALSE)))</f>
        <v/>
      </c>
      <c r="U258" s="139" t="str">
        <f>IF($A258="","",IF(VLOOKUP(csv!$AJ258,範囲CSV,19,FALSE)="","",VLOOKUP(csv!$AJ258,範囲CSV,19,FALSE)))</f>
        <v/>
      </c>
      <c r="V258" s="139" t="str">
        <f>IF($A258="","",IF(VLOOKUP(csv!$AJ258,範囲CSV,20,FALSE)="","",VLOOKUP(csv!$AJ258,範囲CSV,20,FALSE)))</f>
        <v/>
      </c>
      <c r="W258" s="139" t="str">
        <f>IF($A258="","",IF(VLOOKUP(csv!$AJ258,範囲CSV,21,FALSE)="","",VLOOKUP(csv!$AJ258,範囲CSV,21,FALSE)))</f>
        <v/>
      </c>
      <c r="X258" s="139" t="str">
        <f>IF($A258="","",IF(VLOOKUP(csv!$AJ258,範囲CSV,22,FALSE)="","",VLOOKUP(csv!$AJ258,範囲CSV,22,FALSE)))</f>
        <v/>
      </c>
      <c r="Y258" s="139" t="str">
        <f>IF($A258="","",IF(VLOOKUP(csv!$AJ258,範囲CSV,23,FALSE)="","",VLOOKUP(csv!$AJ258,範囲CSV,23,FALSE)))</f>
        <v/>
      </c>
      <c r="Z258" s="139" t="str">
        <f>IF($A258="","",IF(VLOOKUP(csv!$AJ258,範囲CSV,24,FALSE)="","",VLOOKUP(csv!$AJ258,範囲CSV,24,FALSE)))</f>
        <v/>
      </c>
      <c r="AA258" s="139" t="str">
        <f>IF($A258="","",IF(VLOOKUP(csv!$AJ258,範囲CSV,25,FALSE)="","",VLOOKUP(csv!$AJ258,範囲CSV,25,FALSE)))</f>
        <v/>
      </c>
      <c r="AB258" s="139" t="str">
        <f>IF($A258="","",IF(VLOOKUP(csv!$AJ258,範囲CSV,26,FALSE)="","",VLOOKUP(csv!$AJ258,範囲CSV,26,FALSE)))</f>
        <v/>
      </c>
      <c r="AC258" s="139" t="str">
        <f>IF($A258="","",IF(VLOOKUP(csv!$AJ258,範囲CSV,27,FALSE)="","",VLOOKUP(csv!$AJ258,範囲CSV,27,FALSE)))</f>
        <v/>
      </c>
      <c r="AD258" s="139" t="str">
        <f>IF($A258="","",IF(VLOOKUP(csv!$AJ258,範囲CSV,28,FALSE)="","",VLOOKUP(csv!$AJ258,範囲CSV,28,FALSE)))</f>
        <v/>
      </c>
      <c r="AE258" s="139" t="str">
        <f>IF($A258="","",IF(VLOOKUP(csv!$AJ258,範囲CSV,29,FALSE)="","",VLOOKUP(csv!$AJ258,範囲CSV,29,FALSE)))</f>
        <v/>
      </c>
      <c r="AF258" s="139" t="str">
        <f>IF($A258="","",IF(VLOOKUP(csv!$AJ258,範囲CSV,30,FALSE)="","",VLOOKUP(csv!$AJ258,範囲CSV,30,FALSE)))</f>
        <v/>
      </c>
      <c r="AG258" s="139" t="str">
        <f>IF($A258="","",IF(VLOOKUP(csv!$AJ258,範囲CSV,31,FALSE)="","",VLOOKUP(csv!$AJ258,範囲CSV,31,FALSE)))</f>
        <v/>
      </c>
      <c r="AH258" s="139" t="str">
        <f>IF($A258="","",IF(VLOOKUP(csv!$AJ258,範囲CSV,32,FALSE)="","",VLOOKUP(csv!$AJ258,範囲CSV,32,FALSE)))</f>
        <v/>
      </c>
      <c r="AI258" s="139" t="str">
        <f>IF($A258="","",IF(VLOOKUP(csv!$AJ258,範囲CSV,33,FALSE)="","",VLOOKUP(csv!$AJ258,範囲CSV,33,FALSE)))</f>
        <v/>
      </c>
      <c r="AJ258" s="139" t="str">
        <f>IF($A258="","",IF(VLOOKUP(csv!$AJ258,範囲CSV,34,FALSE)="","",VLOOKUP(csv!$AJ258,範囲CSV,34,FALSE)))</f>
        <v/>
      </c>
      <c r="AK258" s="139"/>
    </row>
    <row r="259" spans="1:37">
      <c r="A259" s="216" t="str">
        <f>IF(csv!AJ259&lt;=csv!A$401,csv!AO259,"")</f>
        <v/>
      </c>
      <c r="B259" s="216" t="str">
        <f>IF($A259="","",IF(VLOOKUP(csv!A$402,範囲CSV,2,FALSE)="","",VLOOKUP(csv!A$402,範囲CSV,2,FALSE)))</f>
        <v/>
      </c>
      <c r="C259" s="139" t="str">
        <f>IF($A259="","",IF(VLOOKUP(csv!$AJ259,範囲CSV,3,FALSE)="","",VLOOKUP(csv!$AJ259,範囲CSV,3,FALSE)))</f>
        <v/>
      </c>
      <c r="D259" s="139" t="str">
        <f>IF($A259="","",IF(VLOOKUP(csv!$AJ259,範囲CSV,4,FALSE)="","",VLOOKUP(csv!$AJ259,範囲CSV,4,FALSE)))</f>
        <v/>
      </c>
      <c r="E259" s="139" t="str">
        <f>IF($A259="","",IF(VLOOKUP(csv!$AJ259,範囲CSV,5,FALSE)="","",IF(VLOOKUP(csv!$AJ259,範囲CSV,5,FALSE)&gt;10000,"",VLOOKUP(csv!$AJ259,範囲CSV,5,FALSE))))</f>
        <v/>
      </c>
      <c r="F259" s="139" t="str">
        <f>IF($A259="","",IF(VLOOKUP(csv!$AJ259,範囲CSV,6,FALSE)="","",VLOOKUP(csv!$AJ259,範囲CSV,6,FALSE)))</f>
        <v/>
      </c>
      <c r="G259" s="139" t="str">
        <f>IF(A259="","",IF(VLOOKUP(csv!$AJ259,範囲CSV,7,FALSE)="","",VLOOKUP(csv!$AJ259,範囲CSV,7,FALSE)))</f>
        <v/>
      </c>
      <c r="H259" s="139" t="str">
        <f>IF($A259="","",IF(VLOOKUP(csv!$AJ259,範囲CSV,8,FALSE)="","",VLOOKUP(csv!$AJ259,範囲CSV,8,FALSE)))</f>
        <v/>
      </c>
      <c r="I259" s="216"/>
      <c r="J259" s="216"/>
      <c r="K259" s="139" t="str">
        <f>IF(A259="","",IF(VLOOKUP(csv!$AJ259,範囲CSV,9,FALSE)="","",VLOOKUP(csv!$AJ259,範囲CSV,9,FALSE)))</f>
        <v/>
      </c>
      <c r="L259" s="139" t="str">
        <f>IF($A259="","",IF(VLOOKUP(csv!$AJ259,範囲CSV,10,FALSE)="","",VLOOKUP(csv!$AJ259,範囲CSV,10,FALSE)))</f>
        <v/>
      </c>
      <c r="M259" s="216" t="str">
        <f t="shared" si="8"/>
        <v/>
      </c>
      <c r="N259" s="216" t="str">
        <f t="shared" si="9"/>
        <v/>
      </c>
      <c r="O259" s="139" t="str">
        <f>IF($A259="","",IF(VLOOKUP(csv!$AJ259,範囲CSV,13,FALSE)="","",VLOOKUP(csv!$AJ259,範囲CSV,13,FALSE)))</f>
        <v/>
      </c>
      <c r="P259" s="139" t="str">
        <f>IF($A259="","",IF(VLOOKUP(csv!$AJ259,範囲CSV,14,FALSE)="","",VLOOKUP(csv!$AJ259,範囲CSV,14,FALSE)))</f>
        <v/>
      </c>
      <c r="Q259" s="139" t="str">
        <f>IF($A259="","",IF(VLOOKUP(csv!$AJ259,範囲CSV,15,FALSE)="","",VLOOKUP(csv!$AJ259,範囲CSV,15,FALSE)))</f>
        <v/>
      </c>
      <c r="R259" s="139" t="str">
        <f>IF($A259="","",IF(VLOOKUP(csv!$AJ259,範囲CSV,16,FALSE)="","",VLOOKUP(csv!$AJ259,範囲CSV,16,FALSE)))</f>
        <v/>
      </c>
      <c r="S259" s="139" t="str">
        <f>IF($A259="","",IF(VLOOKUP(csv!$AJ259,範囲CSV,17,FALSE)="","",VLOOKUP(csv!$AJ259,範囲CSV,17,FALSE)))</f>
        <v/>
      </c>
      <c r="T259" s="139" t="str">
        <f>IF($A259="","",IF(VLOOKUP(csv!$AJ259,範囲CSV,18,FALSE)="","",VLOOKUP(csv!$AJ259,範囲CSV,18,FALSE)))</f>
        <v/>
      </c>
      <c r="U259" s="139" t="str">
        <f>IF($A259="","",IF(VLOOKUP(csv!$AJ259,範囲CSV,19,FALSE)="","",VLOOKUP(csv!$AJ259,範囲CSV,19,FALSE)))</f>
        <v/>
      </c>
      <c r="V259" s="139" t="str">
        <f>IF($A259="","",IF(VLOOKUP(csv!$AJ259,範囲CSV,20,FALSE)="","",VLOOKUP(csv!$AJ259,範囲CSV,20,FALSE)))</f>
        <v/>
      </c>
      <c r="W259" s="139" t="str">
        <f>IF($A259="","",IF(VLOOKUP(csv!$AJ259,範囲CSV,21,FALSE)="","",VLOOKUP(csv!$AJ259,範囲CSV,21,FALSE)))</f>
        <v/>
      </c>
      <c r="X259" s="139" t="str">
        <f>IF($A259="","",IF(VLOOKUP(csv!$AJ259,範囲CSV,22,FALSE)="","",VLOOKUP(csv!$AJ259,範囲CSV,22,FALSE)))</f>
        <v/>
      </c>
      <c r="Y259" s="139" t="str">
        <f>IF($A259="","",IF(VLOOKUP(csv!$AJ259,範囲CSV,23,FALSE)="","",VLOOKUP(csv!$AJ259,範囲CSV,23,FALSE)))</f>
        <v/>
      </c>
      <c r="Z259" s="139" t="str">
        <f>IF($A259="","",IF(VLOOKUP(csv!$AJ259,範囲CSV,24,FALSE)="","",VLOOKUP(csv!$AJ259,範囲CSV,24,FALSE)))</f>
        <v/>
      </c>
      <c r="AA259" s="139" t="str">
        <f>IF($A259="","",IF(VLOOKUP(csv!$AJ259,範囲CSV,25,FALSE)="","",VLOOKUP(csv!$AJ259,範囲CSV,25,FALSE)))</f>
        <v/>
      </c>
      <c r="AB259" s="139" t="str">
        <f>IF($A259="","",IF(VLOOKUP(csv!$AJ259,範囲CSV,26,FALSE)="","",VLOOKUP(csv!$AJ259,範囲CSV,26,FALSE)))</f>
        <v/>
      </c>
      <c r="AC259" s="139" t="str">
        <f>IF($A259="","",IF(VLOOKUP(csv!$AJ259,範囲CSV,27,FALSE)="","",VLOOKUP(csv!$AJ259,範囲CSV,27,FALSE)))</f>
        <v/>
      </c>
      <c r="AD259" s="139" t="str">
        <f>IF($A259="","",IF(VLOOKUP(csv!$AJ259,範囲CSV,28,FALSE)="","",VLOOKUP(csv!$AJ259,範囲CSV,28,FALSE)))</f>
        <v/>
      </c>
      <c r="AE259" s="139" t="str">
        <f>IF($A259="","",IF(VLOOKUP(csv!$AJ259,範囲CSV,29,FALSE)="","",VLOOKUP(csv!$AJ259,範囲CSV,29,FALSE)))</f>
        <v/>
      </c>
      <c r="AF259" s="139" t="str">
        <f>IF($A259="","",IF(VLOOKUP(csv!$AJ259,範囲CSV,30,FALSE)="","",VLOOKUP(csv!$AJ259,範囲CSV,30,FALSE)))</f>
        <v/>
      </c>
      <c r="AG259" s="139" t="str">
        <f>IF($A259="","",IF(VLOOKUP(csv!$AJ259,範囲CSV,31,FALSE)="","",VLOOKUP(csv!$AJ259,範囲CSV,31,FALSE)))</f>
        <v/>
      </c>
      <c r="AH259" s="139" t="str">
        <f>IF($A259="","",IF(VLOOKUP(csv!$AJ259,範囲CSV,32,FALSE)="","",VLOOKUP(csv!$AJ259,範囲CSV,32,FALSE)))</f>
        <v/>
      </c>
      <c r="AI259" s="139" t="str">
        <f>IF($A259="","",IF(VLOOKUP(csv!$AJ259,範囲CSV,33,FALSE)="","",VLOOKUP(csv!$AJ259,範囲CSV,33,FALSE)))</f>
        <v/>
      </c>
      <c r="AJ259" s="139" t="str">
        <f>IF($A259="","",IF(VLOOKUP(csv!$AJ259,範囲CSV,34,FALSE)="","",VLOOKUP(csv!$AJ259,範囲CSV,34,FALSE)))</f>
        <v/>
      </c>
      <c r="AK259" s="139"/>
    </row>
    <row r="260" spans="1:37">
      <c r="A260" s="216" t="str">
        <f>IF(csv!AJ260&lt;=csv!A$401,csv!AO260,"")</f>
        <v/>
      </c>
      <c r="B260" s="216" t="str">
        <f>IF($A260="","",IF(VLOOKUP(csv!A$402,範囲CSV,2,FALSE)="","",VLOOKUP(csv!A$402,範囲CSV,2,FALSE)))</f>
        <v/>
      </c>
      <c r="C260" s="139" t="str">
        <f>IF($A260="","",IF(VLOOKUP(csv!$AJ260,範囲CSV,3,FALSE)="","",VLOOKUP(csv!$AJ260,範囲CSV,3,FALSE)))</f>
        <v/>
      </c>
      <c r="D260" s="139" t="str">
        <f>IF($A260="","",IF(VLOOKUP(csv!$AJ260,範囲CSV,4,FALSE)="","",VLOOKUP(csv!$AJ260,範囲CSV,4,FALSE)))</f>
        <v/>
      </c>
      <c r="E260" s="139" t="str">
        <f>IF($A260="","",IF(VLOOKUP(csv!$AJ260,範囲CSV,5,FALSE)="","",IF(VLOOKUP(csv!$AJ260,範囲CSV,5,FALSE)&gt;10000,"",VLOOKUP(csv!$AJ260,範囲CSV,5,FALSE))))</f>
        <v/>
      </c>
      <c r="F260" s="139" t="str">
        <f>IF($A260="","",IF(VLOOKUP(csv!$AJ260,範囲CSV,6,FALSE)="","",VLOOKUP(csv!$AJ260,範囲CSV,6,FALSE)))</f>
        <v/>
      </c>
      <c r="G260" s="139" t="str">
        <f>IF(A260="","",IF(VLOOKUP(csv!$AJ260,範囲CSV,7,FALSE)="","",VLOOKUP(csv!$AJ260,範囲CSV,7,FALSE)))</f>
        <v/>
      </c>
      <c r="H260" s="139" t="str">
        <f>IF($A260="","",IF(VLOOKUP(csv!$AJ260,範囲CSV,8,FALSE)="","",VLOOKUP(csv!$AJ260,範囲CSV,8,FALSE)))</f>
        <v/>
      </c>
      <c r="I260" s="216"/>
      <c r="J260" s="216"/>
      <c r="K260" s="139" t="str">
        <f>IF(A260="","",IF(VLOOKUP(csv!$AJ260,範囲CSV,9,FALSE)="","",VLOOKUP(csv!$AJ260,範囲CSV,9,FALSE)))</f>
        <v/>
      </c>
      <c r="L260" s="139" t="str">
        <f>IF($A260="","",IF(VLOOKUP(csv!$AJ260,範囲CSV,10,FALSE)="","",VLOOKUP(csv!$AJ260,範囲CSV,10,FALSE)))</f>
        <v/>
      </c>
      <c r="M260" s="216" t="str">
        <f t="shared" si="8"/>
        <v/>
      </c>
      <c r="N260" s="216" t="str">
        <f t="shared" si="9"/>
        <v/>
      </c>
      <c r="O260" s="139" t="str">
        <f>IF($A260="","",IF(VLOOKUP(csv!$AJ260,範囲CSV,13,FALSE)="","",VLOOKUP(csv!$AJ260,範囲CSV,13,FALSE)))</f>
        <v/>
      </c>
      <c r="P260" s="139" t="str">
        <f>IF($A260="","",IF(VLOOKUP(csv!$AJ260,範囲CSV,14,FALSE)="","",VLOOKUP(csv!$AJ260,範囲CSV,14,FALSE)))</f>
        <v/>
      </c>
      <c r="Q260" s="139" t="str">
        <f>IF($A260="","",IF(VLOOKUP(csv!$AJ260,範囲CSV,15,FALSE)="","",VLOOKUP(csv!$AJ260,範囲CSV,15,FALSE)))</f>
        <v/>
      </c>
      <c r="R260" s="139" t="str">
        <f>IF($A260="","",IF(VLOOKUP(csv!$AJ260,範囲CSV,16,FALSE)="","",VLOOKUP(csv!$AJ260,範囲CSV,16,FALSE)))</f>
        <v/>
      </c>
      <c r="S260" s="139" t="str">
        <f>IF($A260="","",IF(VLOOKUP(csv!$AJ260,範囲CSV,17,FALSE)="","",VLOOKUP(csv!$AJ260,範囲CSV,17,FALSE)))</f>
        <v/>
      </c>
      <c r="T260" s="139" t="str">
        <f>IF($A260="","",IF(VLOOKUP(csv!$AJ260,範囲CSV,18,FALSE)="","",VLOOKUP(csv!$AJ260,範囲CSV,18,FALSE)))</f>
        <v/>
      </c>
      <c r="U260" s="139" t="str">
        <f>IF($A260="","",IF(VLOOKUP(csv!$AJ260,範囲CSV,19,FALSE)="","",VLOOKUP(csv!$AJ260,範囲CSV,19,FALSE)))</f>
        <v/>
      </c>
      <c r="V260" s="139" t="str">
        <f>IF($A260="","",IF(VLOOKUP(csv!$AJ260,範囲CSV,20,FALSE)="","",VLOOKUP(csv!$AJ260,範囲CSV,20,FALSE)))</f>
        <v/>
      </c>
      <c r="W260" s="139" t="str">
        <f>IF($A260="","",IF(VLOOKUP(csv!$AJ260,範囲CSV,21,FALSE)="","",VLOOKUP(csv!$AJ260,範囲CSV,21,FALSE)))</f>
        <v/>
      </c>
      <c r="X260" s="139" t="str">
        <f>IF($A260="","",IF(VLOOKUP(csv!$AJ260,範囲CSV,22,FALSE)="","",VLOOKUP(csv!$AJ260,範囲CSV,22,FALSE)))</f>
        <v/>
      </c>
      <c r="Y260" s="139" t="str">
        <f>IF($A260="","",IF(VLOOKUP(csv!$AJ260,範囲CSV,23,FALSE)="","",VLOOKUP(csv!$AJ260,範囲CSV,23,FALSE)))</f>
        <v/>
      </c>
      <c r="Z260" s="139" t="str">
        <f>IF($A260="","",IF(VLOOKUP(csv!$AJ260,範囲CSV,24,FALSE)="","",VLOOKUP(csv!$AJ260,範囲CSV,24,FALSE)))</f>
        <v/>
      </c>
      <c r="AA260" s="139" t="str">
        <f>IF($A260="","",IF(VLOOKUP(csv!$AJ260,範囲CSV,25,FALSE)="","",VLOOKUP(csv!$AJ260,範囲CSV,25,FALSE)))</f>
        <v/>
      </c>
      <c r="AB260" s="139" t="str">
        <f>IF($A260="","",IF(VLOOKUP(csv!$AJ260,範囲CSV,26,FALSE)="","",VLOOKUP(csv!$AJ260,範囲CSV,26,FALSE)))</f>
        <v/>
      </c>
      <c r="AC260" s="139" t="str">
        <f>IF($A260="","",IF(VLOOKUP(csv!$AJ260,範囲CSV,27,FALSE)="","",VLOOKUP(csv!$AJ260,範囲CSV,27,FALSE)))</f>
        <v/>
      </c>
      <c r="AD260" s="139" t="str">
        <f>IF($A260="","",IF(VLOOKUP(csv!$AJ260,範囲CSV,28,FALSE)="","",VLOOKUP(csv!$AJ260,範囲CSV,28,FALSE)))</f>
        <v/>
      </c>
      <c r="AE260" s="139" t="str">
        <f>IF($A260="","",IF(VLOOKUP(csv!$AJ260,範囲CSV,29,FALSE)="","",VLOOKUP(csv!$AJ260,範囲CSV,29,FALSE)))</f>
        <v/>
      </c>
      <c r="AF260" s="139" t="str">
        <f>IF($A260="","",IF(VLOOKUP(csv!$AJ260,範囲CSV,30,FALSE)="","",VLOOKUP(csv!$AJ260,範囲CSV,30,FALSE)))</f>
        <v/>
      </c>
      <c r="AG260" s="139" t="str">
        <f>IF($A260="","",IF(VLOOKUP(csv!$AJ260,範囲CSV,31,FALSE)="","",VLOOKUP(csv!$AJ260,範囲CSV,31,FALSE)))</f>
        <v/>
      </c>
      <c r="AH260" s="139" t="str">
        <f>IF($A260="","",IF(VLOOKUP(csv!$AJ260,範囲CSV,32,FALSE)="","",VLOOKUP(csv!$AJ260,範囲CSV,32,FALSE)))</f>
        <v/>
      </c>
      <c r="AI260" s="139" t="str">
        <f>IF($A260="","",IF(VLOOKUP(csv!$AJ260,範囲CSV,33,FALSE)="","",VLOOKUP(csv!$AJ260,範囲CSV,33,FALSE)))</f>
        <v/>
      </c>
      <c r="AJ260" s="139" t="str">
        <f>IF($A260="","",IF(VLOOKUP(csv!$AJ260,範囲CSV,34,FALSE)="","",VLOOKUP(csv!$AJ260,範囲CSV,34,FALSE)))</f>
        <v/>
      </c>
      <c r="AK260" s="139"/>
    </row>
    <row r="261" spans="1:37">
      <c r="A261" s="216" t="str">
        <f>IF(csv!AJ261&lt;=csv!A$401,csv!AO261,"")</f>
        <v/>
      </c>
      <c r="B261" s="216" t="str">
        <f>IF($A261="","",IF(VLOOKUP(csv!A$402,範囲CSV,2,FALSE)="","",VLOOKUP(csv!A$402,範囲CSV,2,FALSE)))</f>
        <v/>
      </c>
      <c r="C261" s="139" t="str">
        <f>IF($A261="","",IF(VLOOKUP(csv!$AJ261,範囲CSV,3,FALSE)="","",VLOOKUP(csv!$AJ261,範囲CSV,3,FALSE)))</f>
        <v/>
      </c>
      <c r="D261" s="139" t="str">
        <f>IF($A261="","",IF(VLOOKUP(csv!$AJ261,範囲CSV,4,FALSE)="","",VLOOKUP(csv!$AJ261,範囲CSV,4,FALSE)))</f>
        <v/>
      </c>
      <c r="E261" s="139" t="str">
        <f>IF($A261="","",IF(VLOOKUP(csv!$AJ261,範囲CSV,5,FALSE)="","",IF(VLOOKUP(csv!$AJ261,範囲CSV,5,FALSE)&gt;10000,"",VLOOKUP(csv!$AJ261,範囲CSV,5,FALSE))))</f>
        <v/>
      </c>
      <c r="F261" s="139" t="str">
        <f>IF($A261="","",IF(VLOOKUP(csv!$AJ261,範囲CSV,6,FALSE)="","",VLOOKUP(csv!$AJ261,範囲CSV,6,FALSE)))</f>
        <v/>
      </c>
      <c r="G261" s="139" t="str">
        <f>IF(A261="","",IF(VLOOKUP(csv!$AJ261,範囲CSV,7,FALSE)="","",VLOOKUP(csv!$AJ261,範囲CSV,7,FALSE)))</f>
        <v/>
      </c>
      <c r="H261" s="139" t="str">
        <f>IF($A261="","",IF(VLOOKUP(csv!$AJ261,範囲CSV,8,FALSE)="","",VLOOKUP(csv!$AJ261,範囲CSV,8,FALSE)))</f>
        <v/>
      </c>
      <c r="I261" s="216"/>
      <c r="J261" s="216"/>
      <c r="K261" s="139" t="str">
        <f>IF(A261="","",IF(VLOOKUP(csv!$AJ261,範囲CSV,9,FALSE)="","",VLOOKUP(csv!$AJ261,範囲CSV,9,FALSE)))</f>
        <v/>
      </c>
      <c r="L261" s="139" t="str">
        <f>IF($A261="","",IF(VLOOKUP(csv!$AJ261,範囲CSV,10,FALSE)="","",VLOOKUP(csv!$AJ261,範囲CSV,10,FALSE)))</f>
        <v/>
      </c>
      <c r="M261" s="216" t="str">
        <f t="shared" si="8"/>
        <v/>
      </c>
      <c r="N261" s="216" t="str">
        <f t="shared" si="9"/>
        <v/>
      </c>
      <c r="O261" s="139" t="str">
        <f>IF($A261="","",IF(VLOOKUP(csv!$AJ261,範囲CSV,13,FALSE)="","",VLOOKUP(csv!$AJ261,範囲CSV,13,FALSE)))</f>
        <v/>
      </c>
      <c r="P261" s="139" t="str">
        <f>IF($A261="","",IF(VLOOKUP(csv!$AJ261,範囲CSV,14,FALSE)="","",VLOOKUP(csv!$AJ261,範囲CSV,14,FALSE)))</f>
        <v/>
      </c>
      <c r="Q261" s="139" t="str">
        <f>IF($A261="","",IF(VLOOKUP(csv!$AJ261,範囲CSV,15,FALSE)="","",VLOOKUP(csv!$AJ261,範囲CSV,15,FALSE)))</f>
        <v/>
      </c>
      <c r="R261" s="139" t="str">
        <f>IF($A261="","",IF(VLOOKUP(csv!$AJ261,範囲CSV,16,FALSE)="","",VLOOKUP(csv!$AJ261,範囲CSV,16,FALSE)))</f>
        <v/>
      </c>
      <c r="S261" s="139" t="str">
        <f>IF($A261="","",IF(VLOOKUP(csv!$AJ261,範囲CSV,17,FALSE)="","",VLOOKUP(csv!$AJ261,範囲CSV,17,FALSE)))</f>
        <v/>
      </c>
      <c r="T261" s="139" t="str">
        <f>IF($A261="","",IF(VLOOKUP(csv!$AJ261,範囲CSV,18,FALSE)="","",VLOOKUP(csv!$AJ261,範囲CSV,18,FALSE)))</f>
        <v/>
      </c>
      <c r="U261" s="139" t="str">
        <f>IF($A261="","",IF(VLOOKUP(csv!$AJ261,範囲CSV,19,FALSE)="","",VLOOKUP(csv!$AJ261,範囲CSV,19,FALSE)))</f>
        <v/>
      </c>
      <c r="V261" s="139" t="str">
        <f>IF($A261="","",IF(VLOOKUP(csv!$AJ261,範囲CSV,20,FALSE)="","",VLOOKUP(csv!$AJ261,範囲CSV,20,FALSE)))</f>
        <v/>
      </c>
      <c r="W261" s="139" t="str">
        <f>IF($A261="","",IF(VLOOKUP(csv!$AJ261,範囲CSV,21,FALSE)="","",VLOOKUP(csv!$AJ261,範囲CSV,21,FALSE)))</f>
        <v/>
      </c>
      <c r="X261" s="139" t="str">
        <f>IF($A261="","",IF(VLOOKUP(csv!$AJ261,範囲CSV,22,FALSE)="","",VLOOKUP(csv!$AJ261,範囲CSV,22,FALSE)))</f>
        <v/>
      </c>
      <c r="Y261" s="139" t="str">
        <f>IF($A261="","",IF(VLOOKUP(csv!$AJ261,範囲CSV,23,FALSE)="","",VLOOKUP(csv!$AJ261,範囲CSV,23,FALSE)))</f>
        <v/>
      </c>
      <c r="Z261" s="139" t="str">
        <f>IF($A261="","",IF(VLOOKUP(csv!$AJ261,範囲CSV,24,FALSE)="","",VLOOKUP(csv!$AJ261,範囲CSV,24,FALSE)))</f>
        <v/>
      </c>
      <c r="AA261" s="139" t="str">
        <f>IF($A261="","",IF(VLOOKUP(csv!$AJ261,範囲CSV,25,FALSE)="","",VLOOKUP(csv!$AJ261,範囲CSV,25,FALSE)))</f>
        <v/>
      </c>
      <c r="AB261" s="139" t="str">
        <f>IF($A261="","",IF(VLOOKUP(csv!$AJ261,範囲CSV,26,FALSE)="","",VLOOKUP(csv!$AJ261,範囲CSV,26,FALSE)))</f>
        <v/>
      </c>
      <c r="AC261" s="139" t="str">
        <f>IF($A261="","",IF(VLOOKUP(csv!$AJ261,範囲CSV,27,FALSE)="","",VLOOKUP(csv!$AJ261,範囲CSV,27,FALSE)))</f>
        <v/>
      </c>
      <c r="AD261" s="139" t="str">
        <f>IF($A261="","",IF(VLOOKUP(csv!$AJ261,範囲CSV,28,FALSE)="","",VLOOKUP(csv!$AJ261,範囲CSV,28,FALSE)))</f>
        <v/>
      </c>
      <c r="AE261" s="139" t="str">
        <f>IF($A261="","",IF(VLOOKUP(csv!$AJ261,範囲CSV,29,FALSE)="","",VLOOKUP(csv!$AJ261,範囲CSV,29,FALSE)))</f>
        <v/>
      </c>
      <c r="AF261" s="139" t="str">
        <f>IF($A261="","",IF(VLOOKUP(csv!$AJ261,範囲CSV,30,FALSE)="","",VLOOKUP(csv!$AJ261,範囲CSV,30,FALSE)))</f>
        <v/>
      </c>
      <c r="AG261" s="139" t="str">
        <f>IF($A261="","",IF(VLOOKUP(csv!$AJ261,範囲CSV,31,FALSE)="","",VLOOKUP(csv!$AJ261,範囲CSV,31,FALSE)))</f>
        <v/>
      </c>
      <c r="AH261" s="139" t="str">
        <f>IF($A261="","",IF(VLOOKUP(csv!$AJ261,範囲CSV,32,FALSE)="","",VLOOKUP(csv!$AJ261,範囲CSV,32,FALSE)))</f>
        <v/>
      </c>
      <c r="AI261" s="139" t="str">
        <f>IF($A261="","",IF(VLOOKUP(csv!$AJ261,範囲CSV,33,FALSE)="","",VLOOKUP(csv!$AJ261,範囲CSV,33,FALSE)))</f>
        <v/>
      </c>
      <c r="AJ261" s="139" t="str">
        <f>IF($A261="","",IF(VLOOKUP(csv!$AJ261,範囲CSV,34,FALSE)="","",VLOOKUP(csv!$AJ261,範囲CSV,34,FALSE)))</f>
        <v/>
      </c>
      <c r="AK261" s="139"/>
    </row>
    <row r="262" spans="1:37">
      <c r="A262" s="216" t="str">
        <f>IF(csv!AJ262&lt;=csv!A$401,csv!AO262,"")</f>
        <v/>
      </c>
      <c r="B262" s="216" t="str">
        <f>IF($A262="","",IF(VLOOKUP(csv!A$402,範囲CSV,2,FALSE)="","",VLOOKUP(csv!A$402,範囲CSV,2,FALSE)))</f>
        <v/>
      </c>
      <c r="C262" s="139" t="str">
        <f>IF($A262="","",IF(VLOOKUP(csv!$AJ262,範囲CSV,3,FALSE)="","",VLOOKUP(csv!$AJ262,範囲CSV,3,FALSE)))</f>
        <v/>
      </c>
      <c r="D262" s="139" t="str">
        <f>IF($A262="","",IF(VLOOKUP(csv!$AJ262,範囲CSV,4,FALSE)="","",VLOOKUP(csv!$AJ262,範囲CSV,4,FALSE)))</f>
        <v/>
      </c>
      <c r="E262" s="139" t="str">
        <f>IF($A262="","",IF(VLOOKUP(csv!$AJ262,範囲CSV,5,FALSE)="","",IF(VLOOKUP(csv!$AJ262,範囲CSV,5,FALSE)&gt;10000,"",VLOOKUP(csv!$AJ262,範囲CSV,5,FALSE))))</f>
        <v/>
      </c>
      <c r="F262" s="139" t="str">
        <f>IF($A262="","",IF(VLOOKUP(csv!$AJ262,範囲CSV,6,FALSE)="","",VLOOKUP(csv!$AJ262,範囲CSV,6,FALSE)))</f>
        <v/>
      </c>
      <c r="G262" s="139" t="str">
        <f>IF(A262="","",IF(VLOOKUP(csv!$AJ262,範囲CSV,7,FALSE)="","",VLOOKUP(csv!$AJ262,範囲CSV,7,FALSE)))</f>
        <v/>
      </c>
      <c r="H262" s="139" t="str">
        <f>IF($A262="","",IF(VLOOKUP(csv!$AJ262,範囲CSV,8,FALSE)="","",VLOOKUP(csv!$AJ262,範囲CSV,8,FALSE)))</f>
        <v/>
      </c>
      <c r="I262" s="216"/>
      <c r="J262" s="216"/>
      <c r="K262" s="139" t="str">
        <f>IF(A262="","",IF(VLOOKUP(csv!$AJ262,範囲CSV,9,FALSE)="","",VLOOKUP(csv!$AJ262,範囲CSV,9,FALSE)))</f>
        <v/>
      </c>
      <c r="L262" s="139" t="str">
        <f>IF($A262="","",IF(VLOOKUP(csv!$AJ262,範囲CSV,10,FALSE)="","",VLOOKUP(csv!$AJ262,範囲CSV,10,FALSE)))</f>
        <v/>
      </c>
      <c r="M262" s="216" t="str">
        <f t="shared" si="8"/>
        <v/>
      </c>
      <c r="N262" s="216" t="str">
        <f t="shared" si="9"/>
        <v/>
      </c>
      <c r="O262" s="139" t="str">
        <f>IF($A262="","",IF(VLOOKUP(csv!$AJ262,範囲CSV,13,FALSE)="","",VLOOKUP(csv!$AJ262,範囲CSV,13,FALSE)))</f>
        <v/>
      </c>
      <c r="P262" s="139" t="str">
        <f>IF($A262="","",IF(VLOOKUP(csv!$AJ262,範囲CSV,14,FALSE)="","",VLOOKUP(csv!$AJ262,範囲CSV,14,FALSE)))</f>
        <v/>
      </c>
      <c r="Q262" s="139" t="str">
        <f>IF($A262="","",IF(VLOOKUP(csv!$AJ262,範囲CSV,15,FALSE)="","",VLOOKUP(csv!$AJ262,範囲CSV,15,FALSE)))</f>
        <v/>
      </c>
      <c r="R262" s="139" t="str">
        <f>IF($A262="","",IF(VLOOKUP(csv!$AJ262,範囲CSV,16,FALSE)="","",VLOOKUP(csv!$AJ262,範囲CSV,16,FALSE)))</f>
        <v/>
      </c>
      <c r="S262" s="139" t="str">
        <f>IF($A262="","",IF(VLOOKUP(csv!$AJ262,範囲CSV,17,FALSE)="","",VLOOKUP(csv!$AJ262,範囲CSV,17,FALSE)))</f>
        <v/>
      </c>
      <c r="T262" s="139" t="str">
        <f>IF($A262="","",IF(VLOOKUP(csv!$AJ262,範囲CSV,18,FALSE)="","",VLOOKUP(csv!$AJ262,範囲CSV,18,FALSE)))</f>
        <v/>
      </c>
      <c r="U262" s="139" t="str">
        <f>IF($A262="","",IF(VLOOKUP(csv!$AJ262,範囲CSV,19,FALSE)="","",VLOOKUP(csv!$AJ262,範囲CSV,19,FALSE)))</f>
        <v/>
      </c>
      <c r="V262" s="139" t="str">
        <f>IF($A262="","",IF(VLOOKUP(csv!$AJ262,範囲CSV,20,FALSE)="","",VLOOKUP(csv!$AJ262,範囲CSV,20,FALSE)))</f>
        <v/>
      </c>
      <c r="W262" s="139" t="str">
        <f>IF($A262="","",IF(VLOOKUP(csv!$AJ262,範囲CSV,21,FALSE)="","",VLOOKUP(csv!$AJ262,範囲CSV,21,FALSE)))</f>
        <v/>
      </c>
      <c r="X262" s="139" t="str">
        <f>IF($A262="","",IF(VLOOKUP(csv!$AJ262,範囲CSV,22,FALSE)="","",VLOOKUP(csv!$AJ262,範囲CSV,22,FALSE)))</f>
        <v/>
      </c>
      <c r="Y262" s="139" t="str">
        <f>IF($A262="","",IF(VLOOKUP(csv!$AJ262,範囲CSV,23,FALSE)="","",VLOOKUP(csv!$AJ262,範囲CSV,23,FALSE)))</f>
        <v/>
      </c>
      <c r="Z262" s="139" t="str">
        <f>IF($A262="","",IF(VLOOKUP(csv!$AJ262,範囲CSV,24,FALSE)="","",VLOOKUP(csv!$AJ262,範囲CSV,24,FALSE)))</f>
        <v/>
      </c>
      <c r="AA262" s="139" t="str">
        <f>IF($A262="","",IF(VLOOKUP(csv!$AJ262,範囲CSV,25,FALSE)="","",VLOOKUP(csv!$AJ262,範囲CSV,25,FALSE)))</f>
        <v/>
      </c>
      <c r="AB262" s="139" t="str">
        <f>IF($A262="","",IF(VLOOKUP(csv!$AJ262,範囲CSV,26,FALSE)="","",VLOOKUP(csv!$AJ262,範囲CSV,26,FALSE)))</f>
        <v/>
      </c>
      <c r="AC262" s="139" t="str">
        <f>IF($A262="","",IF(VLOOKUP(csv!$AJ262,範囲CSV,27,FALSE)="","",VLOOKUP(csv!$AJ262,範囲CSV,27,FALSE)))</f>
        <v/>
      </c>
      <c r="AD262" s="139" t="str">
        <f>IF($A262="","",IF(VLOOKUP(csv!$AJ262,範囲CSV,28,FALSE)="","",VLOOKUP(csv!$AJ262,範囲CSV,28,FALSE)))</f>
        <v/>
      </c>
      <c r="AE262" s="139" t="str">
        <f>IF($A262="","",IF(VLOOKUP(csv!$AJ262,範囲CSV,29,FALSE)="","",VLOOKUP(csv!$AJ262,範囲CSV,29,FALSE)))</f>
        <v/>
      </c>
      <c r="AF262" s="139" t="str">
        <f>IF($A262="","",IF(VLOOKUP(csv!$AJ262,範囲CSV,30,FALSE)="","",VLOOKUP(csv!$AJ262,範囲CSV,30,FALSE)))</f>
        <v/>
      </c>
      <c r="AG262" s="139" t="str">
        <f>IF($A262="","",IF(VLOOKUP(csv!$AJ262,範囲CSV,31,FALSE)="","",VLOOKUP(csv!$AJ262,範囲CSV,31,FALSE)))</f>
        <v/>
      </c>
      <c r="AH262" s="139" t="str">
        <f>IF($A262="","",IF(VLOOKUP(csv!$AJ262,範囲CSV,32,FALSE)="","",VLOOKUP(csv!$AJ262,範囲CSV,32,FALSE)))</f>
        <v/>
      </c>
      <c r="AI262" s="139" t="str">
        <f>IF($A262="","",IF(VLOOKUP(csv!$AJ262,範囲CSV,33,FALSE)="","",VLOOKUP(csv!$AJ262,範囲CSV,33,FALSE)))</f>
        <v/>
      </c>
      <c r="AJ262" s="139" t="str">
        <f>IF($A262="","",IF(VLOOKUP(csv!$AJ262,範囲CSV,34,FALSE)="","",VLOOKUP(csv!$AJ262,範囲CSV,34,FALSE)))</f>
        <v/>
      </c>
      <c r="AK262" s="139"/>
    </row>
    <row r="263" spans="1:37">
      <c r="A263" s="216" t="str">
        <f>IF(csv!AJ263&lt;=csv!A$401,csv!AO263,"")</f>
        <v/>
      </c>
      <c r="B263" s="216" t="str">
        <f>IF($A263="","",IF(VLOOKUP(csv!A$402,範囲CSV,2,FALSE)="","",VLOOKUP(csv!A$402,範囲CSV,2,FALSE)))</f>
        <v/>
      </c>
      <c r="C263" s="139" t="str">
        <f>IF($A263="","",IF(VLOOKUP(csv!$AJ263,範囲CSV,3,FALSE)="","",VLOOKUP(csv!$AJ263,範囲CSV,3,FALSE)))</f>
        <v/>
      </c>
      <c r="D263" s="139" t="str">
        <f>IF($A263="","",IF(VLOOKUP(csv!$AJ263,範囲CSV,4,FALSE)="","",VLOOKUP(csv!$AJ263,範囲CSV,4,FALSE)))</f>
        <v/>
      </c>
      <c r="E263" s="139" t="str">
        <f>IF($A263="","",IF(VLOOKUP(csv!$AJ263,範囲CSV,5,FALSE)="","",IF(VLOOKUP(csv!$AJ263,範囲CSV,5,FALSE)&gt;10000,"",VLOOKUP(csv!$AJ263,範囲CSV,5,FALSE))))</f>
        <v/>
      </c>
      <c r="F263" s="139" t="str">
        <f>IF($A263="","",IF(VLOOKUP(csv!$AJ263,範囲CSV,6,FALSE)="","",VLOOKUP(csv!$AJ263,範囲CSV,6,FALSE)))</f>
        <v/>
      </c>
      <c r="G263" s="139" t="str">
        <f>IF(A263="","",IF(VLOOKUP(csv!$AJ263,範囲CSV,7,FALSE)="","",VLOOKUP(csv!$AJ263,範囲CSV,7,FALSE)))</f>
        <v/>
      </c>
      <c r="H263" s="139" t="str">
        <f>IF($A263="","",IF(VLOOKUP(csv!$AJ263,範囲CSV,8,FALSE)="","",VLOOKUP(csv!$AJ263,範囲CSV,8,FALSE)))</f>
        <v/>
      </c>
      <c r="I263" s="216"/>
      <c r="J263" s="216"/>
      <c r="K263" s="139" t="str">
        <f>IF(A263="","",IF(VLOOKUP(csv!$AJ263,範囲CSV,9,FALSE)="","",VLOOKUP(csv!$AJ263,範囲CSV,9,FALSE)))</f>
        <v/>
      </c>
      <c r="L263" s="139" t="str">
        <f>IF($A263="","",IF(VLOOKUP(csv!$AJ263,範囲CSV,10,FALSE)="","",VLOOKUP(csv!$AJ263,範囲CSV,10,FALSE)))</f>
        <v/>
      </c>
      <c r="M263" s="216" t="str">
        <f t="shared" si="8"/>
        <v/>
      </c>
      <c r="N263" s="216" t="str">
        <f t="shared" si="9"/>
        <v/>
      </c>
      <c r="O263" s="139" t="str">
        <f>IF($A263="","",IF(VLOOKUP(csv!$AJ263,範囲CSV,13,FALSE)="","",VLOOKUP(csv!$AJ263,範囲CSV,13,FALSE)))</f>
        <v/>
      </c>
      <c r="P263" s="139" t="str">
        <f>IF($A263="","",IF(VLOOKUP(csv!$AJ263,範囲CSV,14,FALSE)="","",VLOOKUP(csv!$AJ263,範囲CSV,14,FALSE)))</f>
        <v/>
      </c>
      <c r="Q263" s="139" t="str">
        <f>IF($A263="","",IF(VLOOKUP(csv!$AJ263,範囲CSV,15,FALSE)="","",VLOOKUP(csv!$AJ263,範囲CSV,15,FALSE)))</f>
        <v/>
      </c>
      <c r="R263" s="139" t="str">
        <f>IF($A263="","",IF(VLOOKUP(csv!$AJ263,範囲CSV,16,FALSE)="","",VLOOKUP(csv!$AJ263,範囲CSV,16,FALSE)))</f>
        <v/>
      </c>
      <c r="S263" s="139" t="str">
        <f>IF($A263="","",IF(VLOOKUP(csv!$AJ263,範囲CSV,17,FALSE)="","",VLOOKUP(csv!$AJ263,範囲CSV,17,FALSE)))</f>
        <v/>
      </c>
      <c r="T263" s="139" t="str">
        <f>IF($A263="","",IF(VLOOKUP(csv!$AJ263,範囲CSV,18,FALSE)="","",VLOOKUP(csv!$AJ263,範囲CSV,18,FALSE)))</f>
        <v/>
      </c>
      <c r="U263" s="139" t="str">
        <f>IF($A263="","",IF(VLOOKUP(csv!$AJ263,範囲CSV,19,FALSE)="","",VLOOKUP(csv!$AJ263,範囲CSV,19,FALSE)))</f>
        <v/>
      </c>
      <c r="V263" s="139" t="str">
        <f>IF($A263="","",IF(VLOOKUP(csv!$AJ263,範囲CSV,20,FALSE)="","",VLOOKUP(csv!$AJ263,範囲CSV,20,FALSE)))</f>
        <v/>
      </c>
      <c r="W263" s="139" t="str">
        <f>IF($A263="","",IF(VLOOKUP(csv!$AJ263,範囲CSV,21,FALSE)="","",VLOOKUP(csv!$AJ263,範囲CSV,21,FALSE)))</f>
        <v/>
      </c>
      <c r="X263" s="139" t="str">
        <f>IF($A263="","",IF(VLOOKUP(csv!$AJ263,範囲CSV,22,FALSE)="","",VLOOKUP(csv!$AJ263,範囲CSV,22,FALSE)))</f>
        <v/>
      </c>
      <c r="Y263" s="139" t="str">
        <f>IF($A263="","",IF(VLOOKUP(csv!$AJ263,範囲CSV,23,FALSE)="","",VLOOKUP(csv!$AJ263,範囲CSV,23,FALSE)))</f>
        <v/>
      </c>
      <c r="Z263" s="139" t="str">
        <f>IF($A263="","",IF(VLOOKUP(csv!$AJ263,範囲CSV,24,FALSE)="","",VLOOKUP(csv!$AJ263,範囲CSV,24,FALSE)))</f>
        <v/>
      </c>
      <c r="AA263" s="139" t="str">
        <f>IF($A263="","",IF(VLOOKUP(csv!$AJ263,範囲CSV,25,FALSE)="","",VLOOKUP(csv!$AJ263,範囲CSV,25,FALSE)))</f>
        <v/>
      </c>
      <c r="AB263" s="139" t="str">
        <f>IF($A263="","",IF(VLOOKUP(csv!$AJ263,範囲CSV,26,FALSE)="","",VLOOKUP(csv!$AJ263,範囲CSV,26,FALSE)))</f>
        <v/>
      </c>
      <c r="AC263" s="139" t="str">
        <f>IF($A263="","",IF(VLOOKUP(csv!$AJ263,範囲CSV,27,FALSE)="","",VLOOKUP(csv!$AJ263,範囲CSV,27,FALSE)))</f>
        <v/>
      </c>
      <c r="AD263" s="139" t="str">
        <f>IF($A263="","",IF(VLOOKUP(csv!$AJ263,範囲CSV,28,FALSE)="","",VLOOKUP(csv!$AJ263,範囲CSV,28,FALSE)))</f>
        <v/>
      </c>
      <c r="AE263" s="139" t="str">
        <f>IF($A263="","",IF(VLOOKUP(csv!$AJ263,範囲CSV,29,FALSE)="","",VLOOKUP(csv!$AJ263,範囲CSV,29,FALSE)))</f>
        <v/>
      </c>
      <c r="AF263" s="139" t="str">
        <f>IF($A263="","",IF(VLOOKUP(csv!$AJ263,範囲CSV,30,FALSE)="","",VLOOKUP(csv!$AJ263,範囲CSV,30,FALSE)))</f>
        <v/>
      </c>
      <c r="AG263" s="139" t="str">
        <f>IF($A263="","",IF(VLOOKUP(csv!$AJ263,範囲CSV,31,FALSE)="","",VLOOKUP(csv!$AJ263,範囲CSV,31,FALSE)))</f>
        <v/>
      </c>
      <c r="AH263" s="139" t="str">
        <f>IF($A263="","",IF(VLOOKUP(csv!$AJ263,範囲CSV,32,FALSE)="","",VLOOKUP(csv!$AJ263,範囲CSV,32,FALSE)))</f>
        <v/>
      </c>
      <c r="AI263" s="139" t="str">
        <f>IF($A263="","",IF(VLOOKUP(csv!$AJ263,範囲CSV,33,FALSE)="","",VLOOKUP(csv!$AJ263,範囲CSV,33,FALSE)))</f>
        <v/>
      </c>
      <c r="AJ263" s="139" t="str">
        <f>IF($A263="","",IF(VLOOKUP(csv!$AJ263,範囲CSV,34,FALSE)="","",VLOOKUP(csv!$AJ263,範囲CSV,34,FALSE)))</f>
        <v/>
      </c>
      <c r="AK263" s="139"/>
    </row>
    <row r="264" spans="1:37">
      <c r="A264" s="216" t="str">
        <f>IF(csv!AJ264&lt;=csv!A$401,csv!AO264,"")</f>
        <v/>
      </c>
      <c r="B264" s="216" t="str">
        <f>IF($A264="","",IF(VLOOKUP(csv!A$402,範囲CSV,2,FALSE)="","",VLOOKUP(csv!A$402,範囲CSV,2,FALSE)))</f>
        <v/>
      </c>
      <c r="C264" s="139" t="str">
        <f>IF($A264="","",IF(VLOOKUP(csv!$AJ264,範囲CSV,3,FALSE)="","",VLOOKUP(csv!$AJ264,範囲CSV,3,FALSE)))</f>
        <v/>
      </c>
      <c r="D264" s="139" t="str">
        <f>IF($A264="","",IF(VLOOKUP(csv!$AJ264,範囲CSV,4,FALSE)="","",VLOOKUP(csv!$AJ264,範囲CSV,4,FALSE)))</f>
        <v/>
      </c>
      <c r="E264" s="139" t="str">
        <f>IF($A264="","",IF(VLOOKUP(csv!$AJ264,範囲CSV,5,FALSE)="","",IF(VLOOKUP(csv!$AJ264,範囲CSV,5,FALSE)&gt;10000,"",VLOOKUP(csv!$AJ264,範囲CSV,5,FALSE))))</f>
        <v/>
      </c>
      <c r="F264" s="139" t="str">
        <f>IF($A264="","",IF(VLOOKUP(csv!$AJ264,範囲CSV,6,FALSE)="","",VLOOKUP(csv!$AJ264,範囲CSV,6,FALSE)))</f>
        <v/>
      </c>
      <c r="G264" s="139" t="str">
        <f>IF(A264="","",IF(VLOOKUP(csv!$AJ264,範囲CSV,7,FALSE)="","",VLOOKUP(csv!$AJ264,範囲CSV,7,FALSE)))</f>
        <v/>
      </c>
      <c r="H264" s="139" t="str">
        <f>IF($A264="","",IF(VLOOKUP(csv!$AJ264,範囲CSV,8,FALSE)="","",VLOOKUP(csv!$AJ264,範囲CSV,8,FALSE)))</f>
        <v/>
      </c>
      <c r="I264" s="216"/>
      <c r="J264" s="216"/>
      <c r="K264" s="139" t="str">
        <f>IF(A264="","",IF(VLOOKUP(csv!$AJ264,範囲CSV,9,FALSE)="","",VLOOKUP(csv!$AJ264,範囲CSV,9,FALSE)))</f>
        <v/>
      </c>
      <c r="L264" s="139" t="str">
        <f>IF($A264="","",IF(VLOOKUP(csv!$AJ264,範囲CSV,10,FALSE)="","",VLOOKUP(csv!$AJ264,範囲CSV,10,FALSE)))</f>
        <v/>
      </c>
      <c r="M264" s="216" t="str">
        <f t="shared" si="8"/>
        <v/>
      </c>
      <c r="N264" s="216" t="str">
        <f t="shared" si="9"/>
        <v/>
      </c>
      <c r="O264" s="139" t="str">
        <f>IF($A264="","",IF(VLOOKUP(csv!$AJ264,範囲CSV,13,FALSE)="","",VLOOKUP(csv!$AJ264,範囲CSV,13,FALSE)))</f>
        <v/>
      </c>
      <c r="P264" s="139" t="str">
        <f>IF($A264="","",IF(VLOOKUP(csv!$AJ264,範囲CSV,14,FALSE)="","",VLOOKUP(csv!$AJ264,範囲CSV,14,FALSE)))</f>
        <v/>
      </c>
      <c r="Q264" s="139" t="str">
        <f>IF($A264="","",IF(VLOOKUP(csv!$AJ264,範囲CSV,15,FALSE)="","",VLOOKUP(csv!$AJ264,範囲CSV,15,FALSE)))</f>
        <v/>
      </c>
      <c r="R264" s="139" t="str">
        <f>IF($A264="","",IF(VLOOKUP(csv!$AJ264,範囲CSV,16,FALSE)="","",VLOOKUP(csv!$AJ264,範囲CSV,16,FALSE)))</f>
        <v/>
      </c>
      <c r="S264" s="139" t="str">
        <f>IF($A264="","",IF(VLOOKUP(csv!$AJ264,範囲CSV,17,FALSE)="","",VLOOKUP(csv!$AJ264,範囲CSV,17,FALSE)))</f>
        <v/>
      </c>
      <c r="T264" s="139" t="str">
        <f>IF($A264="","",IF(VLOOKUP(csv!$AJ264,範囲CSV,18,FALSE)="","",VLOOKUP(csv!$AJ264,範囲CSV,18,FALSE)))</f>
        <v/>
      </c>
      <c r="U264" s="139" t="str">
        <f>IF($A264="","",IF(VLOOKUP(csv!$AJ264,範囲CSV,19,FALSE)="","",VLOOKUP(csv!$AJ264,範囲CSV,19,FALSE)))</f>
        <v/>
      </c>
      <c r="V264" s="139" t="str">
        <f>IF($A264="","",IF(VLOOKUP(csv!$AJ264,範囲CSV,20,FALSE)="","",VLOOKUP(csv!$AJ264,範囲CSV,20,FALSE)))</f>
        <v/>
      </c>
      <c r="W264" s="139" t="str">
        <f>IF($A264="","",IF(VLOOKUP(csv!$AJ264,範囲CSV,21,FALSE)="","",VLOOKUP(csv!$AJ264,範囲CSV,21,FALSE)))</f>
        <v/>
      </c>
      <c r="X264" s="139" t="str">
        <f>IF($A264="","",IF(VLOOKUP(csv!$AJ264,範囲CSV,22,FALSE)="","",VLOOKUP(csv!$AJ264,範囲CSV,22,FALSE)))</f>
        <v/>
      </c>
      <c r="Y264" s="139" t="str">
        <f>IF($A264="","",IF(VLOOKUP(csv!$AJ264,範囲CSV,23,FALSE)="","",VLOOKUP(csv!$AJ264,範囲CSV,23,FALSE)))</f>
        <v/>
      </c>
      <c r="Z264" s="139" t="str">
        <f>IF($A264="","",IF(VLOOKUP(csv!$AJ264,範囲CSV,24,FALSE)="","",VLOOKUP(csv!$AJ264,範囲CSV,24,FALSE)))</f>
        <v/>
      </c>
      <c r="AA264" s="139" t="str">
        <f>IF($A264="","",IF(VLOOKUP(csv!$AJ264,範囲CSV,25,FALSE)="","",VLOOKUP(csv!$AJ264,範囲CSV,25,FALSE)))</f>
        <v/>
      </c>
      <c r="AB264" s="139" t="str">
        <f>IF($A264="","",IF(VLOOKUP(csv!$AJ264,範囲CSV,26,FALSE)="","",VLOOKUP(csv!$AJ264,範囲CSV,26,FALSE)))</f>
        <v/>
      </c>
      <c r="AC264" s="139" t="str">
        <f>IF($A264="","",IF(VLOOKUP(csv!$AJ264,範囲CSV,27,FALSE)="","",VLOOKUP(csv!$AJ264,範囲CSV,27,FALSE)))</f>
        <v/>
      </c>
      <c r="AD264" s="139" t="str">
        <f>IF($A264="","",IF(VLOOKUP(csv!$AJ264,範囲CSV,28,FALSE)="","",VLOOKUP(csv!$AJ264,範囲CSV,28,FALSE)))</f>
        <v/>
      </c>
      <c r="AE264" s="139" t="str">
        <f>IF($A264="","",IF(VLOOKUP(csv!$AJ264,範囲CSV,29,FALSE)="","",VLOOKUP(csv!$AJ264,範囲CSV,29,FALSE)))</f>
        <v/>
      </c>
      <c r="AF264" s="139" t="str">
        <f>IF($A264="","",IF(VLOOKUP(csv!$AJ264,範囲CSV,30,FALSE)="","",VLOOKUP(csv!$AJ264,範囲CSV,30,FALSE)))</f>
        <v/>
      </c>
      <c r="AG264" s="139" t="str">
        <f>IF($A264="","",IF(VLOOKUP(csv!$AJ264,範囲CSV,31,FALSE)="","",VLOOKUP(csv!$AJ264,範囲CSV,31,FALSE)))</f>
        <v/>
      </c>
      <c r="AH264" s="139" t="str">
        <f>IF($A264="","",IF(VLOOKUP(csv!$AJ264,範囲CSV,32,FALSE)="","",VLOOKUP(csv!$AJ264,範囲CSV,32,FALSE)))</f>
        <v/>
      </c>
      <c r="AI264" s="139" t="str">
        <f>IF($A264="","",IF(VLOOKUP(csv!$AJ264,範囲CSV,33,FALSE)="","",VLOOKUP(csv!$AJ264,範囲CSV,33,FALSE)))</f>
        <v/>
      </c>
      <c r="AJ264" s="139" t="str">
        <f>IF($A264="","",IF(VLOOKUP(csv!$AJ264,範囲CSV,34,FALSE)="","",VLOOKUP(csv!$AJ264,範囲CSV,34,FALSE)))</f>
        <v/>
      </c>
      <c r="AK264" s="139"/>
    </row>
    <row r="265" spans="1:37">
      <c r="A265" s="216" t="str">
        <f>IF(csv!AJ265&lt;=csv!A$401,csv!AO265,"")</f>
        <v/>
      </c>
      <c r="B265" s="216" t="str">
        <f>IF($A265="","",IF(VLOOKUP(csv!A$402,範囲CSV,2,FALSE)="","",VLOOKUP(csv!A$402,範囲CSV,2,FALSE)))</f>
        <v/>
      </c>
      <c r="C265" s="139" t="str">
        <f>IF($A265="","",IF(VLOOKUP(csv!$AJ265,範囲CSV,3,FALSE)="","",VLOOKUP(csv!$AJ265,範囲CSV,3,FALSE)))</f>
        <v/>
      </c>
      <c r="D265" s="139" t="str">
        <f>IF($A265="","",IF(VLOOKUP(csv!$AJ265,範囲CSV,4,FALSE)="","",VLOOKUP(csv!$AJ265,範囲CSV,4,FALSE)))</f>
        <v/>
      </c>
      <c r="E265" s="139" t="str">
        <f>IF($A265="","",IF(VLOOKUP(csv!$AJ265,範囲CSV,5,FALSE)="","",IF(VLOOKUP(csv!$AJ265,範囲CSV,5,FALSE)&gt;10000,"",VLOOKUP(csv!$AJ265,範囲CSV,5,FALSE))))</f>
        <v/>
      </c>
      <c r="F265" s="139" t="str">
        <f>IF($A265="","",IF(VLOOKUP(csv!$AJ265,範囲CSV,6,FALSE)="","",VLOOKUP(csv!$AJ265,範囲CSV,6,FALSE)))</f>
        <v/>
      </c>
      <c r="G265" s="139" t="str">
        <f>IF(A265="","",IF(VLOOKUP(csv!$AJ265,範囲CSV,7,FALSE)="","",VLOOKUP(csv!$AJ265,範囲CSV,7,FALSE)))</f>
        <v/>
      </c>
      <c r="H265" s="139" t="str">
        <f>IF($A265="","",IF(VLOOKUP(csv!$AJ265,範囲CSV,8,FALSE)="","",VLOOKUP(csv!$AJ265,範囲CSV,8,FALSE)))</f>
        <v/>
      </c>
      <c r="I265" s="216"/>
      <c r="J265" s="216"/>
      <c r="K265" s="139" t="str">
        <f>IF(A265="","",IF(VLOOKUP(csv!$AJ265,範囲CSV,9,FALSE)="","",VLOOKUP(csv!$AJ265,範囲CSV,9,FALSE)))</f>
        <v/>
      </c>
      <c r="L265" s="139" t="str">
        <f>IF($A265="","",IF(VLOOKUP(csv!$AJ265,範囲CSV,10,FALSE)="","",VLOOKUP(csv!$AJ265,範囲CSV,10,FALSE)))</f>
        <v/>
      </c>
      <c r="M265" s="216" t="str">
        <f t="shared" si="8"/>
        <v/>
      </c>
      <c r="N265" s="216" t="str">
        <f t="shared" si="9"/>
        <v/>
      </c>
      <c r="O265" s="139" t="str">
        <f>IF($A265="","",IF(VLOOKUP(csv!$AJ265,範囲CSV,13,FALSE)="","",VLOOKUP(csv!$AJ265,範囲CSV,13,FALSE)))</f>
        <v/>
      </c>
      <c r="P265" s="139" t="str">
        <f>IF($A265="","",IF(VLOOKUP(csv!$AJ265,範囲CSV,14,FALSE)="","",VLOOKUP(csv!$AJ265,範囲CSV,14,FALSE)))</f>
        <v/>
      </c>
      <c r="Q265" s="139" t="str">
        <f>IF($A265="","",IF(VLOOKUP(csv!$AJ265,範囲CSV,15,FALSE)="","",VLOOKUP(csv!$AJ265,範囲CSV,15,FALSE)))</f>
        <v/>
      </c>
      <c r="R265" s="139" t="str">
        <f>IF($A265="","",IF(VLOOKUP(csv!$AJ265,範囲CSV,16,FALSE)="","",VLOOKUP(csv!$AJ265,範囲CSV,16,FALSE)))</f>
        <v/>
      </c>
      <c r="S265" s="139" t="str">
        <f>IF($A265="","",IF(VLOOKUP(csv!$AJ265,範囲CSV,17,FALSE)="","",VLOOKUP(csv!$AJ265,範囲CSV,17,FALSE)))</f>
        <v/>
      </c>
      <c r="T265" s="139" t="str">
        <f>IF($A265="","",IF(VLOOKUP(csv!$AJ265,範囲CSV,18,FALSE)="","",VLOOKUP(csv!$AJ265,範囲CSV,18,FALSE)))</f>
        <v/>
      </c>
      <c r="U265" s="139" t="str">
        <f>IF($A265="","",IF(VLOOKUP(csv!$AJ265,範囲CSV,19,FALSE)="","",VLOOKUP(csv!$AJ265,範囲CSV,19,FALSE)))</f>
        <v/>
      </c>
      <c r="V265" s="139" t="str">
        <f>IF($A265="","",IF(VLOOKUP(csv!$AJ265,範囲CSV,20,FALSE)="","",VLOOKUP(csv!$AJ265,範囲CSV,20,FALSE)))</f>
        <v/>
      </c>
      <c r="W265" s="139" t="str">
        <f>IF($A265="","",IF(VLOOKUP(csv!$AJ265,範囲CSV,21,FALSE)="","",VLOOKUP(csv!$AJ265,範囲CSV,21,FALSE)))</f>
        <v/>
      </c>
      <c r="X265" s="139" t="str">
        <f>IF($A265="","",IF(VLOOKUP(csv!$AJ265,範囲CSV,22,FALSE)="","",VLOOKUP(csv!$AJ265,範囲CSV,22,FALSE)))</f>
        <v/>
      </c>
      <c r="Y265" s="139" t="str">
        <f>IF($A265="","",IF(VLOOKUP(csv!$AJ265,範囲CSV,23,FALSE)="","",VLOOKUP(csv!$AJ265,範囲CSV,23,FALSE)))</f>
        <v/>
      </c>
      <c r="Z265" s="139" t="str">
        <f>IF($A265="","",IF(VLOOKUP(csv!$AJ265,範囲CSV,24,FALSE)="","",VLOOKUP(csv!$AJ265,範囲CSV,24,FALSE)))</f>
        <v/>
      </c>
      <c r="AA265" s="139" t="str">
        <f>IF($A265="","",IF(VLOOKUP(csv!$AJ265,範囲CSV,25,FALSE)="","",VLOOKUP(csv!$AJ265,範囲CSV,25,FALSE)))</f>
        <v/>
      </c>
      <c r="AB265" s="139" t="str">
        <f>IF($A265="","",IF(VLOOKUP(csv!$AJ265,範囲CSV,26,FALSE)="","",VLOOKUP(csv!$AJ265,範囲CSV,26,FALSE)))</f>
        <v/>
      </c>
      <c r="AC265" s="139" t="str">
        <f>IF($A265="","",IF(VLOOKUP(csv!$AJ265,範囲CSV,27,FALSE)="","",VLOOKUP(csv!$AJ265,範囲CSV,27,FALSE)))</f>
        <v/>
      </c>
      <c r="AD265" s="139" t="str">
        <f>IF($A265="","",IF(VLOOKUP(csv!$AJ265,範囲CSV,28,FALSE)="","",VLOOKUP(csv!$AJ265,範囲CSV,28,FALSE)))</f>
        <v/>
      </c>
      <c r="AE265" s="139" t="str">
        <f>IF($A265="","",IF(VLOOKUP(csv!$AJ265,範囲CSV,29,FALSE)="","",VLOOKUP(csv!$AJ265,範囲CSV,29,FALSE)))</f>
        <v/>
      </c>
      <c r="AF265" s="139" t="str">
        <f>IF($A265="","",IF(VLOOKUP(csv!$AJ265,範囲CSV,30,FALSE)="","",VLOOKUP(csv!$AJ265,範囲CSV,30,FALSE)))</f>
        <v/>
      </c>
      <c r="AG265" s="139" t="str">
        <f>IF($A265="","",IF(VLOOKUP(csv!$AJ265,範囲CSV,31,FALSE)="","",VLOOKUP(csv!$AJ265,範囲CSV,31,FALSE)))</f>
        <v/>
      </c>
      <c r="AH265" s="139" t="str">
        <f>IF($A265="","",IF(VLOOKUP(csv!$AJ265,範囲CSV,32,FALSE)="","",VLOOKUP(csv!$AJ265,範囲CSV,32,FALSE)))</f>
        <v/>
      </c>
      <c r="AI265" s="139" t="str">
        <f>IF($A265="","",IF(VLOOKUP(csv!$AJ265,範囲CSV,33,FALSE)="","",VLOOKUP(csv!$AJ265,範囲CSV,33,FALSE)))</f>
        <v/>
      </c>
      <c r="AJ265" s="139" t="str">
        <f>IF($A265="","",IF(VLOOKUP(csv!$AJ265,範囲CSV,34,FALSE)="","",VLOOKUP(csv!$AJ265,範囲CSV,34,FALSE)))</f>
        <v/>
      </c>
      <c r="AK265" s="139"/>
    </row>
    <row r="266" spans="1:37">
      <c r="A266" s="216" t="str">
        <f>IF(csv!AJ266&lt;=csv!A$401,csv!AO266,"")</f>
        <v/>
      </c>
      <c r="B266" s="216" t="str">
        <f>IF($A266="","",IF(VLOOKUP(csv!A$402,範囲CSV,2,FALSE)="","",VLOOKUP(csv!A$402,範囲CSV,2,FALSE)))</f>
        <v/>
      </c>
      <c r="C266" s="139" t="str">
        <f>IF($A266="","",IF(VLOOKUP(csv!$AJ266,範囲CSV,3,FALSE)="","",VLOOKUP(csv!$AJ266,範囲CSV,3,FALSE)))</f>
        <v/>
      </c>
      <c r="D266" s="139" t="str">
        <f>IF($A266="","",IF(VLOOKUP(csv!$AJ266,範囲CSV,4,FALSE)="","",VLOOKUP(csv!$AJ266,範囲CSV,4,FALSE)))</f>
        <v/>
      </c>
      <c r="E266" s="139" t="str">
        <f>IF($A266="","",IF(VLOOKUP(csv!$AJ266,範囲CSV,5,FALSE)="","",IF(VLOOKUP(csv!$AJ266,範囲CSV,5,FALSE)&gt;10000,"",VLOOKUP(csv!$AJ266,範囲CSV,5,FALSE))))</f>
        <v/>
      </c>
      <c r="F266" s="139" t="str">
        <f>IF($A266="","",IF(VLOOKUP(csv!$AJ266,範囲CSV,6,FALSE)="","",VLOOKUP(csv!$AJ266,範囲CSV,6,FALSE)))</f>
        <v/>
      </c>
      <c r="G266" s="139" t="str">
        <f>IF(A266="","",IF(VLOOKUP(csv!$AJ266,範囲CSV,7,FALSE)="","",VLOOKUP(csv!$AJ266,範囲CSV,7,FALSE)))</f>
        <v/>
      </c>
      <c r="H266" s="139" t="str">
        <f>IF($A266="","",IF(VLOOKUP(csv!$AJ266,範囲CSV,8,FALSE)="","",VLOOKUP(csv!$AJ266,範囲CSV,8,FALSE)))</f>
        <v/>
      </c>
      <c r="I266" s="216"/>
      <c r="J266" s="216"/>
      <c r="K266" s="139" t="str">
        <f>IF(A266="","",IF(VLOOKUP(csv!$AJ266,範囲CSV,9,FALSE)="","",VLOOKUP(csv!$AJ266,範囲CSV,9,FALSE)))</f>
        <v/>
      </c>
      <c r="L266" s="139" t="str">
        <f>IF($A266="","",IF(VLOOKUP(csv!$AJ266,範囲CSV,10,FALSE)="","",VLOOKUP(csv!$AJ266,範囲CSV,10,FALSE)))</f>
        <v/>
      </c>
      <c r="M266" s="216" t="str">
        <f t="shared" si="8"/>
        <v/>
      </c>
      <c r="N266" s="216" t="str">
        <f t="shared" si="9"/>
        <v/>
      </c>
      <c r="O266" s="139" t="str">
        <f>IF($A266="","",IF(VLOOKUP(csv!$AJ266,範囲CSV,13,FALSE)="","",VLOOKUP(csv!$AJ266,範囲CSV,13,FALSE)))</f>
        <v/>
      </c>
      <c r="P266" s="139" t="str">
        <f>IF($A266="","",IF(VLOOKUP(csv!$AJ266,範囲CSV,14,FALSE)="","",VLOOKUP(csv!$AJ266,範囲CSV,14,FALSE)))</f>
        <v/>
      </c>
      <c r="Q266" s="139" t="str">
        <f>IF($A266="","",IF(VLOOKUP(csv!$AJ266,範囲CSV,15,FALSE)="","",VLOOKUP(csv!$AJ266,範囲CSV,15,FALSE)))</f>
        <v/>
      </c>
      <c r="R266" s="139" t="str">
        <f>IF($A266="","",IF(VLOOKUP(csv!$AJ266,範囲CSV,16,FALSE)="","",VLOOKUP(csv!$AJ266,範囲CSV,16,FALSE)))</f>
        <v/>
      </c>
      <c r="S266" s="139" t="str">
        <f>IF($A266="","",IF(VLOOKUP(csv!$AJ266,範囲CSV,17,FALSE)="","",VLOOKUP(csv!$AJ266,範囲CSV,17,FALSE)))</f>
        <v/>
      </c>
      <c r="T266" s="139" t="str">
        <f>IF($A266="","",IF(VLOOKUP(csv!$AJ266,範囲CSV,18,FALSE)="","",VLOOKUP(csv!$AJ266,範囲CSV,18,FALSE)))</f>
        <v/>
      </c>
      <c r="U266" s="139" t="str">
        <f>IF($A266="","",IF(VLOOKUP(csv!$AJ266,範囲CSV,19,FALSE)="","",VLOOKUP(csv!$AJ266,範囲CSV,19,FALSE)))</f>
        <v/>
      </c>
      <c r="V266" s="139" t="str">
        <f>IF($A266="","",IF(VLOOKUP(csv!$AJ266,範囲CSV,20,FALSE)="","",VLOOKUP(csv!$AJ266,範囲CSV,20,FALSE)))</f>
        <v/>
      </c>
      <c r="W266" s="139" t="str">
        <f>IF($A266="","",IF(VLOOKUP(csv!$AJ266,範囲CSV,21,FALSE)="","",VLOOKUP(csv!$AJ266,範囲CSV,21,FALSE)))</f>
        <v/>
      </c>
      <c r="X266" s="139" t="str">
        <f>IF($A266="","",IF(VLOOKUP(csv!$AJ266,範囲CSV,22,FALSE)="","",VLOOKUP(csv!$AJ266,範囲CSV,22,FALSE)))</f>
        <v/>
      </c>
      <c r="Y266" s="139" t="str">
        <f>IF($A266="","",IF(VLOOKUP(csv!$AJ266,範囲CSV,23,FALSE)="","",VLOOKUP(csv!$AJ266,範囲CSV,23,FALSE)))</f>
        <v/>
      </c>
      <c r="Z266" s="139" t="str">
        <f>IF($A266="","",IF(VLOOKUP(csv!$AJ266,範囲CSV,24,FALSE)="","",VLOOKUP(csv!$AJ266,範囲CSV,24,FALSE)))</f>
        <v/>
      </c>
      <c r="AA266" s="139" t="str">
        <f>IF($A266="","",IF(VLOOKUP(csv!$AJ266,範囲CSV,25,FALSE)="","",VLOOKUP(csv!$AJ266,範囲CSV,25,FALSE)))</f>
        <v/>
      </c>
      <c r="AB266" s="139" t="str">
        <f>IF($A266="","",IF(VLOOKUP(csv!$AJ266,範囲CSV,26,FALSE)="","",VLOOKUP(csv!$AJ266,範囲CSV,26,FALSE)))</f>
        <v/>
      </c>
      <c r="AC266" s="139" t="str">
        <f>IF($A266="","",IF(VLOOKUP(csv!$AJ266,範囲CSV,27,FALSE)="","",VLOOKUP(csv!$AJ266,範囲CSV,27,FALSE)))</f>
        <v/>
      </c>
      <c r="AD266" s="139" t="str">
        <f>IF($A266="","",IF(VLOOKUP(csv!$AJ266,範囲CSV,28,FALSE)="","",VLOOKUP(csv!$AJ266,範囲CSV,28,FALSE)))</f>
        <v/>
      </c>
      <c r="AE266" s="139" t="str">
        <f>IF($A266="","",IF(VLOOKUP(csv!$AJ266,範囲CSV,29,FALSE)="","",VLOOKUP(csv!$AJ266,範囲CSV,29,FALSE)))</f>
        <v/>
      </c>
      <c r="AF266" s="139" t="str">
        <f>IF($A266="","",IF(VLOOKUP(csv!$AJ266,範囲CSV,30,FALSE)="","",VLOOKUP(csv!$AJ266,範囲CSV,30,FALSE)))</f>
        <v/>
      </c>
      <c r="AG266" s="139" t="str">
        <f>IF($A266="","",IF(VLOOKUP(csv!$AJ266,範囲CSV,31,FALSE)="","",VLOOKUP(csv!$AJ266,範囲CSV,31,FALSE)))</f>
        <v/>
      </c>
      <c r="AH266" s="139" t="str">
        <f>IF($A266="","",IF(VLOOKUP(csv!$AJ266,範囲CSV,32,FALSE)="","",VLOOKUP(csv!$AJ266,範囲CSV,32,FALSE)))</f>
        <v/>
      </c>
      <c r="AI266" s="139" t="str">
        <f>IF($A266="","",IF(VLOOKUP(csv!$AJ266,範囲CSV,33,FALSE)="","",VLOOKUP(csv!$AJ266,範囲CSV,33,FALSE)))</f>
        <v/>
      </c>
      <c r="AJ266" s="139" t="str">
        <f>IF($A266="","",IF(VLOOKUP(csv!$AJ266,範囲CSV,34,FALSE)="","",VLOOKUP(csv!$AJ266,範囲CSV,34,FALSE)))</f>
        <v/>
      </c>
      <c r="AK266" s="139"/>
    </row>
    <row r="267" spans="1:37">
      <c r="A267" s="216" t="str">
        <f>IF(csv!AJ267&lt;=csv!A$401,csv!AO267,"")</f>
        <v/>
      </c>
      <c r="B267" s="216" t="str">
        <f>IF($A267="","",IF(VLOOKUP(csv!A$402,範囲CSV,2,FALSE)="","",VLOOKUP(csv!A$402,範囲CSV,2,FALSE)))</f>
        <v/>
      </c>
      <c r="C267" s="139" t="str">
        <f>IF($A267="","",IF(VLOOKUP(csv!$AJ267,範囲CSV,3,FALSE)="","",VLOOKUP(csv!$AJ267,範囲CSV,3,FALSE)))</f>
        <v/>
      </c>
      <c r="D267" s="139" t="str">
        <f>IF($A267="","",IF(VLOOKUP(csv!$AJ267,範囲CSV,4,FALSE)="","",VLOOKUP(csv!$AJ267,範囲CSV,4,FALSE)))</f>
        <v/>
      </c>
      <c r="E267" s="139" t="str">
        <f>IF($A267="","",IF(VLOOKUP(csv!$AJ267,範囲CSV,5,FALSE)="","",IF(VLOOKUP(csv!$AJ267,範囲CSV,5,FALSE)&gt;10000,"",VLOOKUP(csv!$AJ267,範囲CSV,5,FALSE))))</f>
        <v/>
      </c>
      <c r="F267" s="139" t="str">
        <f>IF($A267="","",IF(VLOOKUP(csv!$AJ267,範囲CSV,6,FALSE)="","",VLOOKUP(csv!$AJ267,範囲CSV,6,FALSE)))</f>
        <v/>
      </c>
      <c r="G267" s="139" t="str">
        <f>IF(A267="","",IF(VLOOKUP(csv!$AJ267,範囲CSV,7,FALSE)="","",VLOOKUP(csv!$AJ267,範囲CSV,7,FALSE)))</f>
        <v/>
      </c>
      <c r="H267" s="139" t="str">
        <f>IF($A267="","",IF(VLOOKUP(csv!$AJ267,範囲CSV,8,FALSE)="","",VLOOKUP(csv!$AJ267,範囲CSV,8,FALSE)))</f>
        <v/>
      </c>
      <c r="I267" s="216"/>
      <c r="J267" s="216"/>
      <c r="K267" s="139" t="str">
        <f>IF(A267="","",IF(VLOOKUP(csv!$AJ267,範囲CSV,9,FALSE)="","",VLOOKUP(csv!$AJ267,範囲CSV,9,FALSE)))</f>
        <v/>
      </c>
      <c r="L267" s="139" t="str">
        <f>IF($A267="","",IF(VLOOKUP(csv!$AJ267,範囲CSV,10,FALSE)="","",VLOOKUP(csv!$AJ267,範囲CSV,10,FALSE)))</f>
        <v/>
      </c>
      <c r="M267" s="216" t="str">
        <f t="shared" si="8"/>
        <v/>
      </c>
      <c r="N267" s="216" t="str">
        <f t="shared" si="9"/>
        <v/>
      </c>
      <c r="O267" s="139" t="str">
        <f>IF($A267="","",IF(VLOOKUP(csv!$AJ267,範囲CSV,13,FALSE)="","",VLOOKUP(csv!$AJ267,範囲CSV,13,FALSE)))</f>
        <v/>
      </c>
      <c r="P267" s="139" t="str">
        <f>IF($A267="","",IF(VLOOKUP(csv!$AJ267,範囲CSV,14,FALSE)="","",VLOOKUP(csv!$AJ267,範囲CSV,14,FALSE)))</f>
        <v/>
      </c>
      <c r="Q267" s="139" t="str">
        <f>IF($A267="","",IF(VLOOKUP(csv!$AJ267,範囲CSV,15,FALSE)="","",VLOOKUP(csv!$AJ267,範囲CSV,15,FALSE)))</f>
        <v/>
      </c>
      <c r="R267" s="139" t="str">
        <f>IF($A267="","",IF(VLOOKUP(csv!$AJ267,範囲CSV,16,FALSE)="","",VLOOKUP(csv!$AJ267,範囲CSV,16,FALSE)))</f>
        <v/>
      </c>
      <c r="S267" s="139" t="str">
        <f>IF($A267="","",IF(VLOOKUP(csv!$AJ267,範囲CSV,17,FALSE)="","",VLOOKUP(csv!$AJ267,範囲CSV,17,FALSE)))</f>
        <v/>
      </c>
      <c r="T267" s="139" t="str">
        <f>IF($A267="","",IF(VLOOKUP(csv!$AJ267,範囲CSV,18,FALSE)="","",VLOOKUP(csv!$AJ267,範囲CSV,18,FALSE)))</f>
        <v/>
      </c>
      <c r="U267" s="139" t="str">
        <f>IF($A267="","",IF(VLOOKUP(csv!$AJ267,範囲CSV,19,FALSE)="","",VLOOKUP(csv!$AJ267,範囲CSV,19,FALSE)))</f>
        <v/>
      </c>
      <c r="V267" s="139" t="str">
        <f>IF($A267="","",IF(VLOOKUP(csv!$AJ267,範囲CSV,20,FALSE)="","",VLOOKUP(csv!$AJ267,範囲CSV,20,FALSE)))</f>
        <v/>
      </c>
      <c r="W267" s="139" t="str">
        <f>IF($A267="","",IF(VLOOKUP(csv!$AJ267,範囲CSV,21,FALSE)="","",VLOOKUP(csv!$AJ267,範囲CSV,21,FALSE)))</f>
        <v/>
      </c>
      <c r="X267" s="139" t="str">
        <f>IF($A267="","",IF(VLOOKUP(csv!$AJ267,範囲CSV,22,FALSE)="","",VLOOKUP(csv!$AJ267,範囲CSV,22,FALSE)))</f>
        <v/>
      </c>
      <c r="Y267" s="139" t="str">
        <f>IF($A267="","",IF(VLOOKUP(csv!$AJ267,範囲CSV,23,FALSE)="","",VLOOKUP(csv!$AJ267,範囲CSV,23,FALSE)))</f>
        <v/>
      </c>
      <c r="Z267" s="139" t="str">
        <f>IF($A267="","",IF(VLOOKUP(csv!$AJ267,範囲CSV,24,FALSE)="","",VLOOKUP(csv!$AJ267,範囲CSV,24,FALSE)))</f>
        <v/>
      </c>
      <c r="AA267" s="139" t="str">
        <f>IF($A267="","",IF(VLOOKUP(csv!$AJ267,範囲CSV,25,FALSE)="","",VLOOKUP(csv!$AJ267,範囲CSV,25,FALSE)))</f>
        <v/>
      </c>
      <c r="AB267" s="139" t="str">
        <f>IF($A267="","",IF(VLOOKUP(csv!$AJ267,範囲CSV,26,FALSE)="","",VLOOKUP(csv!$AJ267,範囲CSV,26,FALSE)))</f>
        <v/>
      </c>
      <c r="AC267" s="139" t="str">
        <f>IF($A267="","",IF(VLOOKUP(csv!$AJ267,範囲CSV,27,FALSE)="","",VLOOKUP(csv!$AJ267,範囲CSV,27,FALSE)))</f>
        <v/>
      </c>
      <c r="AD267" s="139" t="str">
        <f>IF($A267="","",IF(VLOOKUP(csv!$AJ267,範囲CSV,28,FALSE)="","",VLOOKUP(csv!$AJ267,範囲CSV,28,FALSE)))</f>
        <v/>
      </c>
      <c r="AE267" s="139" t="str">
        <f>IF($A267="","",IF(VLOOKUP(csv!$AJ267,範囲CSV,29,FALSE)="","",VLOOKUP(csv!$AJ267,範囲CSV,29,FALSE)))</f>
        <v/>
      </c>
      <c r="AF267" s="139" t="str">
        <f>IF($A267="","",IF(VLOOKUP(csv!$AJ267,範囲CSV,30,FALSE)="","",VLOOKUP(csv!$AJ267,範囲CSV,30,FALSE)))</f>
        <v/>
      </c>
      <c r="AG267" s="139" t="str">
        <f>IF($A267="","",IF(VLOOKUP(csv!$AJ267,範囲CSV,31,FALSE)="","",VLOOKUP(csv!$AJ267,範囲CSV,31,FALSE)))</f>
        <v/>
      </c>
      <c r="AH267" s="139" t="str">
        <f>IF($A267="","",IF(VLOOKUP(csv!$AJ267,範囲CSV,32,FALSE)="","",VLOOKUP(csv!$AJ267,範囲CSV,32,FALSE)))</f>
        <v/>
      </c>
      <c r="AI267" s="139" t="str">
        <f>IF($A267="","",IF(VLOOKUP(csv!$AJ267,範囲CSV,33,FALSE)="","",VLOOKUP(csv!$AJ267,範囲CSV,33,FALSE)))</f>
        <v/>
      </c>
      <c r="AJ267" s="139" t="str">
        <f>IF($A267="","",IF(VLOOKUP(csv!$AJ267,範囲CSV,34,FALSE)="","",VLOOKUP(csv!$AJ267,範囲CSV,34,FALSE)))</f>
        <v/>
      </c>
      <c r="AK267" s="139"/>
    </row>
    <row r="268" spans="1:37">
      <c r="A268" s="216" t="str">
        <f>IF(csv!AJ268&lt;=csv!A$401,csv!AO268,"")</f>
        <v/>
      </c>
      <c r="B268" s="216" t="str">
        <f>IF($A268="","",IF(VLOOKUP(csv!A$402,範囲CSV,2,FALSE)="","",VLOOKUP(csv!A$402,範囲CSV,2,FALSE)))</f>
        <v/>
      </c>
      <c r="C268" s="139" t="str">
        <f>IF($A268="","",IF(VLOOKUP(csv!$AJ268,範囲CSV,3,FALSE)="","",VLOOKUP(csv!$AJ268,範囲CSV,3,FALSE)))</f>
        <v/>
      </c>
      <c r="D268" s="139" t="str">
        <f>IF($A268="","",IF(VLOOKUP(csv!$AJ268,範囲CSV,4,FALSE)="","",VLOOKUP(csv!$AJ268,範囲CSV,4,FALSE)))</f>
        <v/>
      </c>
      <c r="E268" s="139" t="str">
        <f>IF($A268="","",IF(VLOOKUP(csv!$AJ268,範囲CSV,5,FALSE)="","",IF(VLOOKUP(csv!$AJ268,範囲CSV,5,FALSE)&gt;10000,"",VLOOKUP(csv!$AJ268,範囲CSV,5,FALSE))))</f>
        <v/>
      </c>
      <c r="F268" s="139" t="str">
        <f>IF($A268="","",IF(VLOOKUP(csv!$AJ268,範囲CSV,6,FALSE)="","",VLOOKUP(csv!$AJ268,範囲CSV,6,FALSE)))</f>
        <v/>
      </c>
      <c r="G268" s="139" t="str">
        <f>IF(A268="","",IF(VLOOKUP(csv!$AJ268,範囲CSV,7,FALSE)="","",VLOOKUP(csv!$AJ268,範囲CSV,7,FALSE)))</f>
        <v/>
      </c>
      <c r="H268" s="139" t="str">
        <f>IF($A268="","",IF(VLOOKUP(csv!$AJ268,範囲CSV,8,FALSE)="","",VLOOKUP(csv!$AJ268,範囲CSV,8,FALSE)))</f>
        <v/>
      </c>
      <c r="I268" s="216"/>
      <c r="J268" s="216"/>
      <c r="K268" s="139" t="str">
        <f>IF(A268="","",IF(VLOOKUP(csv!$AJ268,範囲CSV,9,FALSE)="","",VLOOKUP(csv!$AJ268,範囲CSV,9,FALSE)))</f>
        <v/>
      </c>
      <c r="L268" s="139" t="str">
        <f>IF($A268="","",IF(VLOOKUP(csv!$AJ268,範囲CSV,10,FALSE)="","",VLOOKUP(csv!$AJ268,範囲CSV,10,FALSE)))</f>
        <v/>
      </c>
      <c r="M268" s="216" t="str">
        <f t="shared" si="8"/>
        <v/>
      </c>
      <c r="N268" s="216" t="str">
        <f t="shared" si="9"/>
        <v/>
      </c>
      <c r="O268" s="139" t="str">
        <f>IF($A268="","",IF(VLOOKUP(csv!$AJ268,範囲CSV,13,FALSE)="","",VLOOKUP(csv!$AJ268,範囲CSV,13,FALSE)))</f>
        <v/>
      </c>
      <c r="P268" s="139" t="str">
        <f>IF($A268="","",IF(VLOOKUP(csv!$AJ268,範囲CSV,14,FALSE)="","",VLOOKUP(csv!$AJ268,範囲CSV,14,FALSE)))</f>
        <v/>
      </c>
      <c r="Q268" s="139" t="str">
        <f>IF($A268="","",IF(VLOOKUP(csv!$AJ268,範囲CSV,15,FALSE)="","",VLOOKUP(csv!$AJ268,範囲CSV,15,FALSE)))</f>
        <v/>
      </c>
      <c r="R268" s="139" t="str">
        <f>IF($A268="","",IF(VLOOKUP(csv!$AJ268,範囲CSV,16,FALSE)="","",VLOOKUP(csv!$AJ268,範囲CSV,16,FALSE)))</f>
        <v/>
      </c>
      <c r="S268" s="139" t="str">
        <f>IF($A268="","",IF(VLOOKUP(csv!$AJ268,範囲CSV,17,FALSE)="","",VLOOKUP(csv!$AJ268,範囲CSV,17,FALSE)))</f>
        <v/>
      </c>
      <c r="T268" s="139" t="str">
        <f>IF($A268="","",IF(VLOOKUP(csv!$AJ268,範囲CSV,18,FALSE)="","",VLOOKUP(csv!$AJ268,範囲CSV,18,FALSE)))</f>
        <v/>
      </c>
      <c r="U268" s="139" t="str">
        <f>IF($A268="","",IF(VLOOKUP(csv!$AJ268,範囲CSV,19,FALSE)="","",VLOOKUP(csv!$AJ268,範囲CSV,19,FALSE)))</f>
        <v/>
      </c>
      <c r="V268" s="139" t="str">
        <f>IF($A268="","",IF(VLOOKUP(csv!$AJ268,範囲CSV,20,FALSE)="","",VLOOKUP(csv!$AJ268,範囲CSV,20,FALSE)))</f>
        <v/>
      </c>
      <c r="W268" s="139" t="str">
        <f>IF($A268="","",IF(VLOOKUP(csv!$AJ268,範囲CSV,21,FALSE)="","",VLOOKUP(csv!$AJ268,範囲CSV,21,FALSE)))</f>
        <v/>
      </c>
      <c r="X268" s="139" t="str">
        <f>IF($A268="","",IF(VLOOKUP(csv!$AJ268,範囲CSV,22,FALSE)="","",VLOOKUP(csv!$AJ268,範囲CSV,22,FALSE)))</f>
        <v/>
      </c>
      <c r="Y268" s="139" t="str">
        <f>IF($A268="","",IF(VLOOKUP(csv!$AJ268,範囲CSV,23,FALSE)="","",VLOOKUP(csv!$AJ268,範囲CSV,23,FALSE)))</f>
        <v/>
      </c>
      <c r="Z268" s="139" t="str">
        <f>IF($A268="","",IF(VLOOKUP(csv!$AJ268,範囲CSV,24,FALSE)="","",VLOOKUP(csv!$AJ268,範囲CSV,24,FALSE)))</f>
        <v/>
      </c>
      <c r="AA268" s="139" t="str">
        <f>IF($A268="","",IF(VLOOKUP(csv!$AJ268,範囲CSV,25,FALSE)="","",VLOOKUP(csv!$AJ268,範囲CSV,25,FALSE)))</f>
        <v/>
      </c>
      <c r="AB268" s="139" t="str">
        <f>IF($A268="","",IF(VLOOKUP(csv!$AJ268,範囲CSV,26,FALSE)="","",VLOOKUP(csv!$AJ268,範囲CSV,26,FALSE)))</f>
        <v/>
      </c>
      <c r="AC268" s="139" t="str">
        <f>IF($A268="","",IF(VLOOKUP(csv!$AJ268,範囲CSV,27,FALSE)="","",VLOOKUP(csv!$AJ268,範囲CSV,27,FALSE)))</f>
        <v/>
      </c>
      <c r="AD268" s="139" t="str">
        <f>IF($A268="","",IF(VLOOKUP(csv!$AJ268,範囲CSV,28,FALSE)="","",VLOOKUP(csv!$AJ268,範囲CSV,28,FALSE)))</f>
        <v/>
      </c>
      <c r="AE268" s="139" t="str">
        <f>IF($A268="","",IF(VLOOKUP(csv!$AJ268,範囲CSV,29,FALSE)="","",VLOOKUP(csv!$AJ268,範囲CSV,29,FALSE)))</f>
        <v/>
      </c>
      <c r="AF268" s="139" t="str">
        <f>IF($A268="","",IF(VLOOKUP(csv!$AJ268,範囲CSV,30,FALSE)="","",VLOOKUP(csv!$AJ268,範囲CSV,30,FALSE)))</f>
        <v/>
      </c>
      <c r="AG268" s="139" t="str">
        <f>IF($A268="","",IF(VLOOKUP(csv!$AJ268,範囲CSV,31,FALSE)="","",VLOOKUP(csv!$AJ268,範囲CSV,31,FALSE)))</f>
        <v/>
      </c>
      <c r="AH268" s="139" t="str">
        <f>IF($A268="","",IF(VLOOKUP(csv!$AJ268,範囲CSV,32,FALSE)="","",VLOOKUP(csv!$AJ268,範囲CSV,32,FALSE)))</f>
        <v/>
      </c>
      <c r="AI268" s="139" t="str">
        <f>IF($A268="","",IF(VLOOKUP(csv!$AJ268,範囲CSV,33,FALSE)="","",VLOOKUP(csv!$AJ268,範囲CSV,33,FALSE)))</f>
        <v/>
      </c>
      <c r="AJ268" s="139" t="str">
        <f>IF($A268="","",IF(VLOOKUP(csv!$AJ268,範囲CSV,34,FALSE)="","",VLOOKUP(csv!$AJ268,範囲CSV,34,FALSE)))</f>
        <v/>
      </c>
      <c r="AK268" s="139"/>
    </row>
    <row r="269" spans="1:37">
      <c r="A269" s="216" t="str">
        <f>IF(csv!AJ269&lt;=csv!A$401,csv!AO269,"")</f>
        <v/>
      </c>
      <c r="B269" s="216" t="str">
        <f>IF($A269="","",IF(VLOOKUP(csv!A$402,範囲CSV,2,FALSE)="","",VLOOKUP(csv!A$402,範囲CSV,2,FALSE)))</f>
        <v/>
      </c>
      <c r="C269" s="139" t="str">
        <f>IF($A269="","",IF(VLOOKUP(csv!$AJ269,範囲CSV,3,FALSE)="","",VLOOKUP(csv!$AJ269,範囲CSV,3,FALSE)))</f>
        <v/>
      </c>
      <c r="D269" s="139" t="str">
        <f>IF($A269="","",IF(VLOOKUP(csv!$AJ269,範囲CSV,4,FALSE)="","",VLOOKUP(csv!$AJ269,範囲CSV,4,FALSE)))</f>
        <v/>
      </c>
      <c r="E269" s="139" t="str">
        <f>IF($A269="","",IF(VLOOKUP(csv!$AJ269,範囲CSV,5,FALSE)="","",IF(VLOOKUP(csv!$AJ269,範囲CSV,5,FALSE)&gt;10000,"",VLOOKUP(csv!$AJ269,範囲CSV,5,FALSE))))</f>
        <v/>
      </c>
      <c r="F269" s="139" t="str">
        <f>IF($A269="","",IF(VLOOKUP(csv!$AJ269,範囲CSV,6,FALSE)="","",VLOOKUP(csv!$AJ269,範囲CSV,6,FALSE)))</f>
        <v/>
      </c>
      <c r="G269" s="139" t="str">
        <f>IF(A269="","",IF(VLOOKUP(csv!$AJ269,範囲CSV,7,FALSE)="","",VLOOKUP(csv!$AJ269,範囲CSV,7,FALSE)))</f>
        <v/>
      </c>
      <c r="H269" s="139" t="str">
        <f>IF($A269="","",IF(VLOOKUP(csv!$AJ269,範囲CSV,8,FALSE)="","",VLOOKUP(csv!$AJ269,範囲CSV,8,FALSE)))</f>
        <v/>
      </c>
      <c r="I269" s="216"/>
      <c r="J269" s="216"/>
      <c r="K269" s="139" t="str">
        <f>IF(A269="","",IF(VLOOKUP(csv!$AJ269,範囲CSV,9,FALSE)="","",VLOOKUP(csv!$AJ269,範囲CSV,9,FALSE)))</f>
        <v/>
      </c>
      <c r="L269" s="139" t="str">
        <f>IF($A269="","",IF(VLOOKUP(csv!$AJ269,範囲CSV,10,FALSE)="","",VLOOKUP(csv!$AJ269,範囲CSV,10,FALSE)))</f>
        <v/>
      </c>
      <c r="M269" s="216" t="str">
        <f t="shared" si="8"/>
        <v/>
      </c>
      <c r="N269" s="216" t="str">
        <f t="shared" si="9"/>
        <v/>
      </c>
      <c r="O269" s="139" t="str">
        <f>IF($A269="","",IF(VLOOKUP(csv!$AJ269,範囲CSV,13,FALSE)="","",VLOOKUP(csv!$AJ269,範囲CSV,13,FALSE)))</f>
        <v/>
      </c>
      <c r="P269" s="139" t="str">
        <f>IF($A269="","",IF(VLOOKUP(csv!$AJ269,範囲CSV,14,FALSE)="","",VLOOKUP(csv!$AJ269,範囲CSV,14,FALSE)))</f>
        <v/>
      </c>
      <c r="Q269" s="139" t="str">
        <f>IF($A269="","",IF(VLOOKUP(csv!$AJ269,範囲CSV,15,FALSE)="","",VLOOKUP(csv!$AJ269,範囲CSV,15,FALSE)))</f>
        <v/>
      </c>
      <c r="R269" s="139" t="str">
        <f>IF($A269="","",IF(VLOOKUP(csv!$AJ269,範囲CSV,16,FALSE)="","",VLOOKUP(csv!$AJ269,範囲CSV,16,FALSE)))</f>
        <v/>
      </c>
      <c r="S269" s="139" t="str">
        <f>IF($A269="","",IF(VLOOKUP(csv!$AJ269,範囲CSV,17,FALSE)="","",VLOOKUP(csv!$AJ269,範囲CSV,17,FALSE)))</f>
        <v/>
      </c>
      <c r="T269" s="139" t="str">
        <f>IF($A269="","",IF(VLOOKUP(csv!$AJ269,範囲CSV,18,FALSE)="","",VLOOKUP(csv!$AJ269,範囲CSV,18,FALSE)))</f>
        <v/>
      </c>
      <c r="U269" s="139" t="str">
        <f>IF($A269="","",IF(VLOOKUP(csv!$AJ269,範囲CSV,19,FALSE)="","",VLOOKUP(csv!$AJ269,範囲CSV,19,FALSE)))</f>
        <v/>
      </c>
      <c r="V269" s="139" t="str">
        <f>IF($A269="","",IF(VLOOKUP(csv!$AJ269,範囲CSV,20,FALSE)="","",VLOOKUP(csv!$AJ269,範囲CSV,20,FALSE)))</f>
        <v/>
      </c>
      <c r="W269" s="139" t="str">
        <f>IF($A269="","",IF(VLOOKUP(csv!$AJ269,範囲CSV,21,FALSE)="","",VLOOKUP(csv!$AJ269,範囲CSV,21,FALSE)))</f>
        <v/>
      </c>
      <c r="X269" s="139" t="str">
        <f>IF($A269="","",IF(VLOOKUP(csv!$AJ269,範囲CSV,22,FALSE)="","",VLOOKUP(csv!$AJ269,範囲CSV,22,FALSE)))</f>
        <v/>
      </c>
      <c r="Y269" s="139" t="str">
        <f>IF($A269="","",IF(VLOOKUP(csv!$AJ269,範囲CSV,23,FALSE)="","",VLOOKUP(csv!$AJ269,範囲CSV,23,FALSE)))</f>
        <v/>
      </c>
      <c r="Z269" s="139" t="str">
        <f>IF($A269="","",IF(VLOOKUP(csv!$AJ269,範囲CSV,24,FALSE)="","",VLOOKUP(csv!$AJ269,範囲CSV,24,FALSE)))</f>
        <v/>
      </c>
      <c r="AA269" s="139" t="str">
        <f>IF($A269="","",IF(VLOOKUP(csv!$AJ269,範囲CSV,25,FALSE)="","",VLOOKUP(csv!$AJ269,範囲CSV,25,FALSE)))</f>
        <v/>
      </c>
      <c r="AB269" s="139" t="str">
        <f>IF($A269="","",IF(VLOOKUP(csv!$AJ269,範囲CSV,26,FALSE)="","",VLOOKUP(csv!$AJ269,範囲CSV,26,FALSE)))</f>
        <v/>
      </c>
      <c r="AC269" s="139" t="str">
        <f>IF($A269="","",IF(VLOOKUP(csv!$AJ269,範囲CSV,27,FALSE)="","",VLOOKUP(csv!$AJ269,範囲CSV,27,FALSE)))</f>
        <v/>
      </c>
      <c r="AD269" s="139" t="str">
        <f>IF($A269="","",IF(VLOOKUP(csv!$AJ269,範囲CSV,28,FALSE)="","",VLOOKUP(csv!$AJ269,範囲CSV,28,FALSE)))</f>
        <v/>
      </c>
      <c r="AE269" s="139" t="str">
        <f>IF($A269="","",IF(VLOOKUP(csv!$AJ269,範囲CSV,29,FALSE)="","",VLOOKUP(csv!$AJ269,範囲CSV,29,FALSE)))</f>
        <v/>
      </c>
      <c r="AF269" s="139" t="str">
        <f>IF($A269="","",IF(VLOOKUP(csv!$AJ269,範囲CSV,30,FALSE)="","",VLOOKUP(csv!$AJ269,範囲CSV,30,FALSE)))</f>
        <v/>
      </c>
      <c r="AG269" s="139" t="str">
        <f>IF($A269="","",IF(VLOOKUP(csv!$AJ269,範囲CSV,31,FALSE)="","",VLOOKUP(csv!$AJ269,範囲CSV,31,FALSE)))</f>
        <v/>
      </c>
      <c r="AH269" s="139" t="str">
        <f>IF($A269="","",IF(VLOOKUP(csv!$AJ269,範囲CSV,32,FALSE)="","",VLOOKUP(csv!$AJ269,範囲CSV,32,FALSE)))</f>
        <v/>
      </c>
      <c r="AI269" s="139" t="str">
        <f>IF($A269="","",IF(VLOOKUP(csv!$AJ269,範囲CSV,33,FALSE)="","",VLOOKUP(csv!$AJ269,範囲CSV,33,FALSE)))</f>
        <v/>
      </c>
      <c r="AJ269" s="139" t="str">
        <f>IF($A269="","",IF(VLOOKUP(csv!$AJ269,範囲CSV,34,FALSE)="","",VLOOKUP(csv!$AJ269,範囲CSV,34,FALSE)))</f>
        <v/>
      </c>
      <c r="AK269" s="139"/>
    </row>
    <row r="270" spans="1:37">
      <c r="A270" s="216" t="str">
        <f>IF(csv!AJ270&lt;=csv!A$401,csv!AO270,"")</f>
        <v/>
      </c>
      <c r="B270" s="216" t="str">
        <f>IF($A270="","",IF(VLOOKUP(csv!A$402,範囲CSV,2,FALSE)="","",VLOOKUP(csv!A$402,範囲CSV,2,FALSE)))</f>
        <v/>
      </c>
      <c r="C270" s="139" t="str">
        <f>IF($A270="","",IF(VLOOKUP(csv!$AJ270,範囲CSV,3,FALSE)="","",VLOOKUP(csv!$AJ270,範囲CSV,3,FALSE)))</f>
        <v/>
      </c>
      <c r="D270" s="139" t="str">
        <f>IF($A270="","",IF(VLOOKUP(csv!$AJ270,範囲CSV,4,FALSE)="","",VLOOKUP(csv!$AJ270,範囲CSV,4,FALSE)))</f>
        <v/>
      </c>
      <c r="E270" s="139" t="str">
        <f>IF($A270="","",IF(VLOOKUP(csv!$AJ270,範囲CSV,5,FALSE)="","",IF(VLOOKUP(csv!$AJ270,範囲CSV,5,FALSE)&gt;10000,"",VLOOKUP(csv!$AJ270,範囲CSV,5,FALSE))))</f>
        <v/>
      </c>
      <c r="F270" s="139" t="str">
        <f>IF($A270="","",IF(VLOOKUP(csv!$AJ270,範囲CSV,6,FALSE)="","",VLOOKUP(csv!$AJ270,範囲CSV,6,FALSE)))</f>
        <v/>
      </c>
      <c r="G270" s="139" t="str">
        <f>IF(A270="","",IF(VLOOKUP(csv!$AJ270,範囲CSV,7,FALSE)="","",VLOOKUP(csv!$AJ270,範囲CSV,7,FALSE)))</f>
        <v/>
      </c>
      <c r="H270" s="139" t="str">
        <f>IF($A270="","",IF(VLOOKUP(csv!$AJ270,範囲CSV,8,FALSE)="","",VLOOKUP(csv!$AJ270,範囲CSV,8,FALSE)))</f>
        <v/>
      </c>
      <c r="I270" s="216"/>
      <c r="J270" s="216"/>
      <c r="K270" s="139" t="str">
        <f>IF(A270="","",IF(VLOOKUP(csv!$AJ270,範囲CSV,9,FALSE)="","",VLOOKUP(csv!$AJ270,範囲CSV,9,FALSE)))</f>
        <v/>
      </c>
      <c r="L270" s="139" t="str">
        <f>IF($A270="","",IF(VLOOKUP(csv!$AJ270,範囲CSV,10,FALSE)="","",VLOOKUP(csv!$AJ270,範囲CSV,10,FALSE)))</f>
        <v/>
      </c>
      <c r="M270" s="216" t="str">
        <f t="shared" si="8"/>
        <v/>
      </c>
      <c r="N270" s="216" t="str">
        <f t="shared" si="9"/>
        <v/>
      </c>
      <c r="O270" s="139" t="str">
        <f>IF($A270="","",IF(VLOOKUP(csv!$AJ270,範囲CSV,13,FALSE)="","",VLOOKUP(csv!$AJ270,範囲CSV,13,FALSE)))</f>
        <v/>
      </c>
      <c r="P270" s="139" t="str">
        <f>IF($A270="","",IF(VLOOKUP(csv!$AJ270,範囲CSV,14,FALSE)="","",VLOOKUP(csv!$AJ270,範囲CSV,14,FALSE)))</f>
        <v/>
      </c>
      <c r="Q270" s="139" t="str">
        <f>IF($A270="","",IF(VLOOKUP(csv!$AJ270,範囲CSV,15,FALSE)="","",VLOOKUP(csv!$AJ270,範囲CSV,15,FALSE)))</f>
        <v/>
      </c>
      <c r="R270" s="139" t="str">
        <f>IF($A270="","",IF(VLOOKUP(csv!$AJ270,範囲CSV,16,FALSE)="","",VLOOKUP(csv!$AJ270,範囲CSV,16,FALSE)))</f>
        <v/>
      </c>
      <c r="S270" s="139" t="str">
        <f>IF($A270="","",IF(VLOOKUP(csv!$AJ270,範囲CSV,17,FALSE)="","",VLOOKUP(csv!$AJ270,範囲CSV,17,FALSE)))</f>
        <v/>
      </c>
      <c r="T270" s="139" t="str">
        <f>IF($A270="","",IF(VLOOKUP(csv!$AJ270,範囲CSV,18,FALSE)="","",VLOOKUP(csv!$AJ270,範囲CSV,18,FALSE)))</f>
        <v/>
      </c>
      <c r="U270" s="139" t="str">
        <f>IF($A270="","",IF(VLOOKUP(csv!$AJ270,範囲CSV,19,FALSE)="","",VLOOKUP(csv!$AJ270,範囲CSV,19,FALSE)))</f>
        <v/>
      </c>
      <c r="V270" s="139" t="str">
        <f>IF($A270="","",IF(VLOOKUP(csv!$AJ270,範囲CSV,20,FALSE)="","",VLOOKUP(csv!$AJ270,範囲CSV,20,FALSE)))</f>
        <v/>
      </c>
      <c r="W270" s="139" t="str">
        <f>IF($A270="","",IF(VLOOKUP(csv!$AJ270,範囲CSV,21,FALSE)="","",VLOOKUP(csv!$AJ270,範囲CSV,21,FALSE)))</f>
        <v/>
      </c>
      <c r="X270" s="139" t="str">
        <f>IF($A270="","",IF(VLOOKUP(csv!$AJ270,範囲CSV,22,FALSE)="","",VLOOKUP(csv!$AJ270,範囲CSV,22,FALSE)))</f>
        <v/>
      </c>
      <c r="Y270" s="139" t="str">
        <f>IF($A270="","",IF(VLOOKUP(csv!$AJ270,範囲CSV,23,FALSE)="","",VLOOKUP(csv!$AJ270,範囲CSV,23,FALSE)))</f>
        <v/>
      </c>
      <c r="Z270" s="139" t="str">
        <f>IF($A270="","",IF(VLOOKUP(csv!$AJ270,範囲CSV,24,FALSE)="","",VLOOKUP(csv!$AJ270,範囲CSV,24,FALSE)))</f>
        <v/>
      </c>
      <c r="AA270" s="139" t="str">
        <f>IF($A270="","",IF(VLOOKUP(csv!$AJ270,範囲CSV,25,FALSE)="","",VLOOKUP(csv!$AJ270,範囲CSV,25,FALSE)))</f>
        <v/>
      </c>
      <c r="AB270" s="139" t="str">
        <f>IF($A270="","",IF(VLOOKUP(csv!$AJ270,範囲CSV,26,FALSE)="","",VLOOKUP(csv!$AJ270,範囲CSV,26,FALSE)))</f>
        <v/>
      </c>
      <c r="AC270" s="139" t="str">
        <f>IF($A270="","",IF(VLOOKUP(csv!$AJ270,範囲CSV,27,FALSE)="","",VLOOKUP(csv!$AJ270,範囲CSV,27,FALSE)))</f>
        <v/>
      </c>
      <c r="AD270" s="139" t="str">
        <f>IF($A270="","",IF(VLOOKUP(csv!$AJ270,範囲CSV,28,FALSE)="","",VLOOKUP(csv!$AJ270,範囲CSV,28,FALSE)))</f>
        <v/>
      </c>
      <c r="AE270" s="139" t="str">
        <f>IF($A270="","",IF(VLOOKUP(csv!$AJ270,範囲CSV,29,FALSE)="","",VLOOKUP(csv!$AJ270,範囲CSV,29,FALSE)))</f>
        <v/>
      </c>
      <c r="AF270" s="139" t="str">
        <f>IF($A270="","",IF(VLOOKUP(csv!$AJ270,範囲CSV,30,FALSE)="","",VLOOKUP(csv!$AJ270,範囲CSV,30,FALSE)))</f>
        <v/>
      </c>
      <c r="AG270" s="139" t="str">
        <f>IF($A270="","",IF(VLOOKUP(csv!$AJ270,範囲CSV,31,FALSE)="","",VLOOKUP(csv!$AJ270,範囲CSV,31,FALSE)))</f>
        <v/>
      </c>
      <c r="AH270" s="139" t="str">
        <f>IF($A270="","",IF(VLOOKUP(csv!$AJ270,範囲CSV,32,FALSE)="","",VLOOKUP(csv!$AJ270,範囲CSV,32,FALSE)))</f>
        <v/>
      </c>
      <c r="AI270" s="139" t="str">
        <f>IF($A270="","",IF(VLOOKUP(csv!$AJ270,範囲CSV,33,FALSE)="","",VLOOKUP(csv!$AJ270,範囲CSV,33,FALSE)))</f>
        <v/>
      </c>
      <c r="AJ270" s="139" t="str">
        <f>IF($A270="","",IF(VLOOKUP(csv!$AJ270,範囲CSV,34,FALSE)="","",VLOOKUP(csv!$AJ270,範囲CSV,34,FALSE)))</f>
        <v/>
      </c>
      <c r="AK270" s="139"/>
    </row>
    <row r="271" spans="1:37">
      <c r="A271" s="216" t="str">
        <f>IF(csv!AJ271&lt;=csv!A$401,csv!AO271,"")</f>
        <v/>
      </c>
      <c r="B271" s="216" t="str">
        <f>IF($A271="","",IF(VLOOKUP(csv!A$402,範囲CSV,2,FALSE)="","",VLOOKUP(csv!A$402,範囲CSV,2,FALSE)))</f>
        <v/>
      </c>
      <c r="C271" s="139" t="str">
        <f>IF($A271="","",IF(VLOOKUP(csv!$AJ271,範囲CSV,3,FALSE)="","",VLOOKUP(csv!$AJ271,範囲CSV,3,FALSE)))</f>
        <v/>
      </c>
      <c r="D271" s="139" t="str">
        <f>IF($A271="","",IF(VLOOKUP(csv!$AJ271,範囲CSV,4,FALSE)="","",VLOOKUP(csv!$AJ271,範囲CSV,4,FALSE)))</f>
        <v/>
      </c>
      <c r="E271" s="139" t="str">
        <f>IF($A271="","",IF(VLOOKUP(csv!$AJ271,範囲CSV,5,FALSE)="","",IF(VLOOKUP(csv!$AJ271,範囲CSV,5,FALSE)&gt;10000,"",VLOOKUP(csv!$AJ271,範囲CSV,5,FALSE))))</f>
        <v/>
      </c>
      <c r="F271" s="139" t="str">
        <f>IF($A271="","",IF(VLOOKUP(csv!$AJ271,範囲CSV,6,FALSE)="","",VLOOKUP(csv!$AJ271,範囲CSV,6,FALSE)))</f>
        <v/>
      </c>
      <c r="G271" s="139" t="str">
        <f>IF(A271="","",IF(VLOOKUP(csv!$AJ271,範囲CSV,7,FALSE)="","",VLOOKUP(csv!$AJ271,範囲CSV,7,FALSE)))</f>
        <v/>
      </c>
      <c r="H271" s="139" t="str">
        <f>IF($A271="","",IF(VLOOKUP(csv!$AJ271,範囲CSV,8,FALSE)="","",VLOOKUP(csv!$AJ271,範囲CSV,8,FALSE)))</f>
        <v/>
      </c>
      <c r="I271" s="216"/>
      <c r="J271" s="216"/>
      <c r="K271" s="139" t="str">
        <f>IF(A271="","",IF(VLOOKUP(csv!$AJ271,範囲CSV,9,FALSE)="","",VLOOKUP(csv!$AJ271,範囲CSV,9,FALSE)))</f>
        <v/>
      </c>
      <c r="L271" s="139" t="str">
        <f>IF($A271="","",IF(VLOOKUP(csv!$AJ271,範囲CSV,10,FALSE)="","",VLOOKUP(csv!$AJ271,範囲CSV,10,FALSE)))</f>
        <v/>
      </c>
      <c r="M271" s="216" t="str">
        <f t="shared" si="8"/>
        <v/>
      </c>
      <c r="N271" s="216" t="str">
        <f t="shared" si="9"/>
        <v/>
      </c>
      <c r="O271" s="139" t="str">
        <f>IF($A271="","",IF(VLOOKUP(csv!$AJ271,範囲CSV,13,FALSE)="","",VLOOKUP(csv!$AJ271,範囲CSV,13,FALSE)))</f>
        <v/>
      </c>
      <c r="P271" s="139" t="str">
        <f>IF($A271="","",IF(VLOOKUP(csv!$AJ271,範囲CSV,14,FALSE)="","",VLOOKUP(csv!$AJ271,範囲CSV,14,FALSE)))</f>
        <v/>
      </c>
      <c r="Q271" s="139" t="str">
        <f>IF($A271="","",IF(VLOOKUP(csv!$AJ271,範囲CSV,15,FALSE)="","",VLOOKUP(csv!$AJ271,範囲CSV,15,FALSE)))</f>
        <v/>
      </c>
      <c r="R271" s="139" t="str">
        <f>IF($A271="","",IF(VLOOKUP(csv!$AJ271,範囲CSV,16,FALSE)="","",VLOOKUP(csv!$AJ271,範囲CSV,16,FALSE)))</f>
        <v/>
      </c>
      <c r="S271" s="139" t="str">
        <f>IF($A271="","",IF(VLOOKUP(csv!$AJ271,範囲CSV,17,FALSE)="","",VLOOKUP(csv!$AJ271,範囲CSV,17,FALSE)))</f>
        <v/>
      </c>
      <c r="T271" s="139" t="str">
        <f>IF($A271="","",IF(VLOOKUP(csv!$AJ271,範囲CSV,18,FALSE)="","",VLOOKUP(csv!$AJ271,範囲CSV,18,FALSE)))</f>
        <v/>
      </c>
      <c r="U271" s="139" t="str">
        <f>IF($A271="","",IF(VLOOKUP(csv!$AJ271,範囲CSV,19,FALSE)="","",VLOOKUP(csv!$AJ271,範囲CSV,19,FALSE)))</f>
        <v/>
      </c>
      <c r="V271" s="139" t="str">
        <f>IF($A271="","",IF(VLOOKUP(csv!$AJ271,範囲CSV,20,FALSE)="","",VLOOKUP(csv!$AJ271,範囲CSV,20,FALSE)))</f>
        <v/>
      </c>
      <c r="W271" s="139" t="str">
        <f>IF($A271="","",IF(VLOOKUP(csv!$AJ271,範囲CSV,21,FALSE)="","",VLOOKUP(csv!$AJ271,範囲CSV,21,FALSE)))</f>
        <v/>
      </c>
      <c r="X271" s="139" t="str">
        <f>IF($A271="","",IF(VLOOKUP(csv!$AJ271,範囲CSV,22,FALSE)="","",VLOOKUP(csv!$AJ271,範囲CSV,22,FALSE)))</f>
        <v/>
      </c>
      <c r="Y271" s="139" t="str">
        <f>IF($A271="","",IF(VLOOKUP(csv!$AJ271,範囲CSV,23,FALSE)="","",VLOOKUP(csv!$AJ271,範囲CSV,23,FALSE)))</f>
        <v/>
      </c>
      <c r="Z271" s="139" t="str">
        <f>IF($A271="","",IF(VLOOKUP(csv!$AJ271,範囲CSV,24,FALSE)="","",VLOOKUP(csv!$AJ271,範囲CSV,24,FALSE)))</f>
        <v/>
      </c>
      <c r="AA271" s="139" t="str">
        <f>IF($A271="","",IF(VLOOKUP(csv!$AJ271,範囲CSV,25,FALSE)="","",VLOOKUP(csv!$AJ271,範囲CSV,25,FALSE)))</f>
        <v/>
      </c>
      <c r="AB271" s="139" t="str">
        <f>IF($A271="","",IF(VLOOKUP(csv!$AJ271,範囲CSV,26,FALSE)="","",VLOOKUP(csv!$AJ271,範囲CSV,26,FALSE)))</f>
        <v/>
      </c>
      <c r="AC271" s="139" t="str">
        <f>IF($A271="","",IF(VLOOKUP(csv!$AJ271,範囲CSV,27,FALSE)="","",VLOOKUP(csv!$AJ271,範囲CSV,27,FALSE)))</f>
        <v/>
      </c>
      <c r="AD271" s="139" t="str">
        <f>IF($A271="","",IF(VLOOKUP(csv!$AJ271,範囲CSV,28,FALSE)="","",VLOOKUP(csv!$AJ271,範囲CSV,28,FALSE)))</f>
        <v/>
      </c>
      <c r="AE271" s="139" t="str">
        <f>IF($A271="","",IF(VLOOKUP(csv!$AJ271,範囲CSV,29,FALSE)="","",VLOOKUP(csv!$AJ271,範囲CSV,29,FALSE)))</f>
        <v/>
      </c>
      <c r="AF271" s="139" t="str">
        <f>IF($A271="","",IF(VLOOKUP(csv!$AJ271,範囲CSV,30,FALSE)="","",VLOOKUP(csv!$AJ271,範囲CSV,30,FALSE)))</f>
        <v/>
      </c>
      <c r="AG271" s="139" t="str">
        <f>IF($A271="","",IF(VLOOKUP(csv!$AJ271,範囲CSV,31,FALSE)="","",VLOOKUP(csv!$AJ271,範囲CSV,31,FALSE)))</f>
        <v/>
      </c>
      <c r="AH271" s="139" t="str">
        <f>IF($A271="","",IF(VLOOKUP(csv!$AJ271,範囲CSV,32,FALSE)="","",VLOOKUP(csv!$AJ271,範囲CSV,32,FALSE)))</f>
        <v/>
      </c>
      <c r="AI271" s="139" t="str">
        <f>IF($A271="","",IF(VLOOKUP(csv!$AJ271,範囲CSV,33,FALSE)="","",VLOOKUP(csv!$AJ271,範囲CSV,33,FALSE)))</f>
        <v/>
      </c>
      <c r="AJ271" s="139" t="str">
        <f>IF($A271="","",IF(VLOOKUP(csv!$AJ271,範囲CSV,34,FALSE)="","",VLOOKUP(csv!$AJ271,範囲CSV,34,FALSE)))</f>
        <v/>
      </c>
      <c r="AK271" s="139"/>
    </row>
    <row r="272" spans="1:37">
      <c r="A272" s="216" t="str">
        <f>IF(csv!AJ272&lt;=csv!A$401,csv!AO272,"")</f>
        <v/>
      </c>
      <c r="B272" s="216" t="str">
        <f>IF($A272="","",IF(VLOOKUP(csv!A$402,範囲CSV,2,FALSE)="","",VLOOKUP(csv!A$402,範囲CSV,2,FALSE)))</f>
        <v/>
      </c>
      <c r="C272" s="139" t="str">
        <f>IF($A272="","",IF(VLOOKUP(csv!$AJ272,範囲CSV,3,FALSE)="","",VLOOKUP(csv!$AJ272,範囲CSV,3,FALSE)))</f>
        <v/>
      </c>
      <c r="D272" s="139" t="str">
        <f>IF($A272="","",IF(VLOOKUP(csv!$AJ272,範囲CSV,4,FALSE)="","",VLOOKUP(csv!$AJ272,範囲CSV,4,FALSE)))</f>
        <v/>
      </c>
      <c r="E272" s="139" t="str">
        <f>IF($A272="","",IF(VLOOKUP(csv!$AJ272,範囲CSV,5,FALSE)="","",IF(VLOOKUP(csv!$AJ272,範囲CSV,5,FALSE)&gt;10000,"",VLOOKUP(csv!$AJ272,範囲CSV,5,FALSE))))</f>
        <v/>
      </c>
      <c r="F272" s="139" t="str">
        <f>IF($A272="","",IF(VLOOKUP(csv!$AJ272,範囲CSV,6,FALSE)="","",VLOOKUP(csv!$AJ272,範囲CSV,6,FALSE)))</f>
        <v/>
      </c>
      <c r="G272" s="139" t="str">
        <f>IF(A272="","",IF(VLOOKUP(csv!$AJ272,範囲CSV,7,FALSE)="","",VLOOKUP(csv!$AJ272,範囲CSV,7,FALSE)))</f>
        <v/>
      </c>
      <c r="H272" s="139" t="str">
        <f>IF($A272="","",IF(VLOOKUP(csv!$AJ272,範囲CSV,8,FALSE)="","",VLOOKUP(csv!$AJ272,範囲CSV,8,FALSE)))</f>
        <v/>
      </c>
      <c r="I272" s="216"/>
      <c r="J272" s="216"/>
      <c r="K272" s="139" t="str">
        <f>IF(A272="","",IF(VLOOKUP(csv!$AJ272,範囲CSV,9,FALSE)="","",VLOOKUP(csv!$AJ272,範囲CSV,9,FALSE)))</f>
        <v/>
      </c>
      <c r="L272" s="139" t="str">
        <f>IF($A272="","",IF(VLOOKUP(csv!$AJ272,範囲CSV,10,FALSE)="","",VLOOKUP(csv!$AJ272,範囲CSV,10,FALSE)))</f>
        <v/>
      </c>
      <c r="M272" s="216" t="str">
        <f t="shared" si="8"/>
        <v/>
      </c>
      <c r="N272" s="216" t="str">
        <f t="shared" si="9"/>
        <v/>
      </c>
      <c r="O272" s="139" t="str">
        <f>IF($A272="","",IF(VLOOKUP(csv!$AJ272,範囲CSV,13,FALSE)="","",VLOOKUP(csv!$AJ272,範囲CSV,13,FALSE)))</f>
        <v/>
      </c>
      <c r="P272" s="139" t="str">
        <f>IF($A272="","",IF(VLOOKUP(csv!$AJ272,範囲CSV,14,FALSE)="","",VLOOKUP(csv!$AJ272,範囲CSV,14,FALSE)))</f>
        <v/>
      </c>
      <c r="Q272" s="139" t="str">
        <f>IF($A272="","",IF(VLOOKUP(csv!$AJ272,範囲CSV,15,FALSE)="","",VLOOKUP(csv!$AJ272,範囲CSV,15,FALSE)))</f>
        <v/>
      </c>
      <c r="R272" s="139" t="str">
        <f>IF($A272="","",IF(VLOOKUP(csv!$AJ272,範囲CSV,16,FALSE)="","",VLOOKUP(csv!$AJ272,範囲CSV,16,FALSE)))</f>
        <v/>
      </c>
      <c r="S272" s="139" t="str">
        <f>IF($A272="","",IF(VLOOKUP(csv!$AJ272,範囲CSV,17,FALSE)="","",VLOOKUP(csv!$AJ272,範囲CSV,17,FALSE)))</f>
        <v/>
      </c>
      <c r="T272" s="139" t="str">
        <f>IF($A272="","",IF(VLOOKUP(csv!$AJ272,範囲CSV,18,FALSE)="","",VLOOKUP(csv!$AJ272,範囲CSV,18,FALSE)))</f>
        <v/>
      </c>
      <c r="U272" s="139" t="str">
        <f>IF($A272="","",IF(VLOOKUP(csv!$AJ272,範囲CSV,19,FALSE)="","",VLOOKUP(csv!$AJ272,範囲CSV,19,FALSE)))</f>
        <v/>
      </c>
      <c r="V272" s="139" t="str">
        <f>IF($A272="","",IF(VLOOKUP(csv!$AJ272,範囲CSV,20,FALSE)="","",VLOOKUP(csv!$AJ272,範囲CSV,20,FALSE)))</f>
        <v/>
      </c>
      <c r="W272" s="139" t="str">
        <f>IF($A272="","",IF(VLOOKUP(csv!$AJ272,範囲CSV,21,FALSE)="","",VLOOKUP(csv!$AJ272,範囲CSV,21,FALSE)))</f>
        <v/>
      </c>
      <c r="X272" s="139" t="str">
        <f>IF($A272="","",IF(VLOOKUP(csv!$AJ272,範囲CSV,22,FALSE)="","",VLOOKUP(csv!$AJ272,範囲CSV,22,FALSE)))</f>
        <v/>
      </c>
      <c r="Y272" s="139" t="str">
        <f>IF($A272="","",IF(VLOOKUP(csv!$AJ272,範囲CSV,23,FALSE)="","",VLOOKUP(csv!$AJ272,範囲CSV,23,FALSE)))</f>
        <v/>
      </c>
      <c r="Z272" s="139" t="str">
        <f>IF($A272="","",IF(VLOOKUP(csv!$AJ272,範囲CSV,24,FALSE)="","",VLOOKUP(csv!$AJ272,範囲CSV,24,FALSE)))</f>
        <v/>
      </c>
      <c r="AA272" s="139" t="str">
        <f>IF($A272="","",IF(VLOOKUP(csv!$AJ272,範囲CSV,25,FALSE)="","",VLOOKUP(csv!$AJ272,範囲CSV,25,FALSE)))</f>
        <v/>
      </c>
      <c r="AB272" s="139" t="str">
        <f>IF($A272="","",IF(VLOOKUP(csv!$AJ272,範囲CSV,26,FALSE)="","",VLOOKUP(csv!$AJ272,範囲CSV,26,FALSE)))</f>
        <v/>
      </c>
      <c r="AC272" s="139" t="str">
        <f>IF($A272="","",IF(VLOOKUP(csv!$AJ272,範囲CSV,27,FALSE)="","",VLOOKUP(csv!$AJ272,範囲CSV,27,FALSE)))</f>
        <v/>
      </c>
      <c r="AD272" s="139" t="str">
        <f>IF($A272="","",IF(VLOOKUP(csv!$AJ272,範囲CSV,28,FALSE)="","",VLOOKUP(csv!$AJ272,範囲CSV,28,FALSE)))</f>
        <v/>
      </c>
      <c r="AE272" s="139" t="str">
        <f>IF($A272="","",IF(VLOOKUP(csv!$AJ272,範囲CSV,29,FALSE)="","",VLOOKUP(csv!$AJ272,範囲CSV,29,FALSE)))</f>
        <v/>
      </c>
      <c r="AF272" s="139" t="str">
        <f>IF($A272="","",IF(VLOOKUP(csv!$AJ272,範囲CSV,30,FALSE)="","",VLOOKUP(csv!$AJ272,範囲CSV,30,FALSE)))</f>
        <v/>
      </c>
      <c r="AG272" s="139" t="str">
        <f>IF($A272="","",IF(VLOOKUP(csv!$AJ272,範囲CSV,31,FALSE)="","",VLOOKUP(csv!$AJ272,範囲CSV,31,FALSE)))</f>
        <v/>
      </c>
      <c r="AH272" s="139" t="str">
        <f>IF($A272="","",IF(VLOOKUP(csv!$AJ272,範囲CSV,32,FALSE)="","",VLOOKUP(csv!$AJ272,範囲CSV,32,FALSE)))</f>
        <v/>
      </c>
      <c r="AI272" s="139" t="str">
        <f>IF($A272="","",IF(VLOOKUP(csv!$AJ272,範囲CSV,33,FALSE)="","",VLOOKUP(csv!$AJ272,範囲CSV,33,FALSE)))</f>
        <v/>
      </c>
      <c r="AJ272" s="139" t="str">
        <f>IF($A272="","",IF(VLOOKUP(csv!$AJ272,範囲CSV,34,FALSE)="","",VLOOKUP(csv!$AJ272,範囲CSV,34,FALSE)))</f>
        <v/>
      </c>
      <c r="AK272" s="139"/>
    </row>
    <row r="273" spans="1:37">
      <c r="A273" s="216" t="str">
        <f>IF(csv!AJ273&lt;=csv!A$401,csv!AO273,"")</f>
        <v/>
      </c>
      <c r="B273" s="216" t="str">
        <f>IF($A273="","",IF(VLOOKUP(csv!A$402,範囲CSV,2,FALSE)="","",VLOOKUP(csv!A$402,範囲CSV,2,FALSE)))</f>
        <v/>
      </c>
      <c r="C273" s="139" t="str">
        <f>IF($A273="","",IF(VLOOKUP(csv!$AJ273,範囲CSV,3,FALSE)="","",VLOOKUP(csv!$AJ273,範囲CSV,3,FALSE)))</f>
        <v/>
      </c>
      <c r="D273" s="139" t="str">
        <f>IF($A273="","",IF(VLOOKUP(csv!$AJ273,範囲CSV,4,FALSE)="","",VLOOKUP(csv!$AJ273,範囲CSV,4,FALSE)))</f>
        <v/>
      </c>
      <c r="E273" s="139" t="str">
        <f>IF($A273="","",IF(VLOOKUP(csv!$AJ273,範囲CSV,5,FALSE)="","",IF(VLOOKUP(csv!$AJ273,範囲CSV,5,FALSE)&gt;10000,"",VLOOKUP(csv!$AJ273,範囲CSV,5,FALSE))))</f>
        <v/>
      </c>
      <c r="F273" s="139" t="str">
        <f>IF($A273="","",IF(VLOOKUP(csv!$AJ273,範囲CSV,6,FALSE)="","",VLOOKUP(csv!$AJ273,範囲CSV,6,FALSE)))</f>
        <v/>
      </c>
      <c r="G273" s="139" t="str">
        <f>IF(A273="","",IF(VLOOKUP(csv!$AJ273,範囲CSV,7,FALSE)="","",VLOOKUP(csv!$AJ273,範囲CSV,7,FALSE)))</f>
        <v/>
      </c>
      <c r="H273" s="139" t="str">
        <f>IF($A273="","",IF(VLOOKUP(csv!$AJ273,範囲CSV,8,FALSE)="","",VLOOKUP(csv!$AJ273,範囲CSV,8,FALSE)))</f>
        <v/>
      </c>
      <c r="I273" s="216"/>
      <c r="J273" s="216"/>
      <c r="K273" s="139" t="str">
        <f>IF(A273="","",IF(VLOOKUP(csv!$AJ273,範囲CSV,9,FALSE)="","",VLOOKUP(csv!$AJ273,範囲CSV,9,FALSE)))</f>
        <v/>
      </c>
      <c r="L273" s="139" t="str">
        <f>IF($A273="","",IF(VLOOKUP(csv!$AJ273,範囲CSV,10,FALSE)="","",VLOOKUP(csv!$AJ273,範囲CSV,10,FALSE)))</f>
        <v/>
      </c>
      <c r="M273" s="216" t="str">
        <f t="shared" si="8"/>
        <v/>
      </c>
      <c r="N273" s="216" t="str">
        <f t="shared" si="9"/>
        <v/>
      </c>
      <c r="O273" s="139" t="str">
        <f>IF($A273="","",IF(VLOOKUP(csv!$AJ273,範囲CSV,13,FALSE)="","",VLOOKUP(csv!$AJ273,範囲CSV,13,FALSE)))</f>
        <v/>
      </c>
      <c r="P273" s="139" t="str">
        <f>IF($A273="","",IF(VLOOKUP(csv!$AJ273,範囲CSV,14,FALSE)="","",VLOOKUP(csv!$AJ273,範囲CSV,14,FALSE)))</f>
        <v/>
      </c>
      <c r="Q273" s="139" t="str">
        <f>IF($A273="","",IF(VLOOKUP(csv!$AJ273,範囲CSV,15,FALSE)="","",VLOOKUP(csv!$AJ273,範囲CSV,15,FALSE)))</f>
        <v/>
      </c>
      <c r="R273" s="139" t="str">
        <f>IF($A273="","",IF(VLOOKUP(csv!$AJ273,範囲CSV,16,FALSE)="","",VLOOKUP(csv!$AJ273,範囲CSV,16,FALSE)))</f>
        <v/>
      </c>
      <c r="S273" s="139" t="str">
        <f>IF($A273="","",IF(VLOOKUP(csv!$AJ273,範囲CSV,17,FALSE)="","",VLOOKUP(csv!$AJ273,範囲CSV,17,FALSE)))</f>
        <v/>
      </c>
      <c r="T273" s="139" t="str">
        <f>IF($A273="","",IF(VLOOKUP(csv!$AJ273,範囲CSV,18,FALSE)="","",VLOOKUP(csv!$AJ273,範囲CSV,18,FALSE)))</f>
        <v/>
      </c>
      <c r="U273" s="139" t="str">
        <f>IF($A273="","",IF(VLOOKUP(csv!$AJ273,範囲CSV,19,FALSE)="","",VLOOKUP(csv!$AJ273,範囲CSV,19,FALSE)))</f>
        <v/>
      </c>
      <c r="V273" s="139" t="str">
        <f>IF($A273="","",IF(VLOOKUP(csv!$AJ273,範囲CSV,20,FALSE)="","",VLOOKUP(csv!$AJ273,範囲CSV,20,FALSE)))</f>
        <v/>
      </c>
      <c r="W273" s="139" t="str">
        <f>IF($A273="","",IF(VLOOKUP(csv!$AJ273,範囲CSV,21,FALSE)="","",VLOOKUP(csv!$AJ273,範囲CSV,21,FALSE)))</f>
        <v/>
      </c>
      <c r="X273" s="139" t="str">
        <f>IF($A273="","",IF(VLOOKUP(csv!$AJ273,範囲CSV,22,FALSE)="","",VLOOKUP(csv!$AJ273,範囲CSV,22,FALSE)))</f>
        <v/>
      </c>
      <c r="Y273" s="139" t="str">
        <f>IF($A273="","",IF(VLOOKUP(csv!$AJ273,範囲CSV,23,FALSE)="","",VLOOKUP(csv!$AJ273,範囲CSV,23,FALSE)))</f>
        <v/>
      </c>
      <c r="Z273" s="139" t="str">
        <f>IF($A273="","",IF(VLOOKUP(csv!$AJ273,範囲CSV,24,FALSE)="","",VLOOKUP(csv!$AJ273,範囲CSV,24,FALSE)))</f>
        <v/>
      </c>
      <c r="AA273" s="139" t="str">
        <f>IF($A273="","",IF(VLOOKUP(csv!$AJ273,範囲CSV,25,FALSE)="","",VLOOKUP(csv!$AJ273,範囲CSV,25,FALSE)))</f>
        <v/>
      </c>
      <c r="AB273" s="139" t="str">
        <f>IF($A273="","",IF(VLOOKUP(csv!$AJ273,範囲CSV,26,FALSE)="","",VLOOKUP(csv!$AJ273,範囲CSV,26,FALSE)))</f>
        <v/>
      </c>
      <c r="AC273" s="139" t="str">
        <f>IF($A273="","",IF(VLOOKUP(csv!$AJ273,範囲CSV,27,FALSE)="","",VLOOKUP(csv!$AJ273,範囲CSV,27,FALSE)))</f>
        <v/>
      </c>
      <c r="AD273" s="139" t="str">
        <f>IF($A273="","",IF(VLOOKUP(csv!$AJ273,範囲CSV,28,FALSE)="","",VLOOKUP(csv!$AJ273,範囲CSV,28,FALSE)))</f>
        <v/>
      </c>
      <c r="AE273" s="139" t="str">
        <f>IF($A273="","",IF(VLOOKUP(csv!$AJ273,範囲CSV,29,FALSE)="","",VLOOKUP(csv!$AJ273,範囲CSV,29,FALSE)))</f>
        <v/>
      </c>
      <c r="AF273" s="139" t="str">
        <f>IF($A273="","",IF(VLOOKUP(csv!$AJ273,範囲CSV,30,FALSE)="","",VLOOKUP(csv!$AJ273,範囲CSV,30,FALSE)))</f>
        <v/>
      </c>
      <c r="AG273" s="139" t="str">
        <f>IF($A273="","",IF(VLOOKUP(csv!$AJ273,範囲CSV,31,FALSE)="","",VLOOKUP(csv!$AJ273,範囲CSV,31,FALSE)))</f>
        <v/>
      </c>
      <c r="AH273" s="139" t="str">
        <f>IF($A273="","",IF(VLOOKUP(csv!$AJ273,範囲CSV,32,FALSE)="","",VLOOKUP(csv!$AJ273,範囲CSV,32,FALSE)))</f>
        <v/>
      </c>
      <c r="AI273" s="139" t="str">
        <f>IF($A273="","",IF(VLOOKUP(csv!$AJ273,範囲CSV,33,FALSE)="","",VLOOKUP(csv!$AJ273,範囲CSV,33,FALSE)))</f>
        <v/>
      </c>
      <c r="AJ273" s="139" t="str">
        <f>IF($A273="","",IF(VLOOKUP(csv!$AJ273,範囲CSV,34,FALSE)="","",VLOOKUP(csv!$AJ273,範囲CSV,34,FALSE)))</f>
        <v/>
      </c>
      <c r="AK273" s="139"/>
    </row>
    <row r="274" spans="1:37">
      <c r="A274" s="216" t="str">
        <f>IF(csv!AJ274&lt;=csv!A$401,csv!AO274,"")</f>
        <v/>
      </c>
      <c r="B274" s="216" t="str">
        <f>IF($A274="","",IF(VLOOKUP(csv!A$402,範囲CSV,2,FALSE)="","",VLOOKUP(csv!A$402,範囲CSV,2,FALSE)))</f>
        <v/>
      </c>
      <c r="C274" s="139" t="str">
        <f>IF($A274="","",IF(VLOOKUP(csv!$AJ274,範囲CSV,3,FALSE)="","",VLOOKUP(csv!$AJ274,範囲CSV,3,FALSE)))</f>
        <v/>
      </c>
      <c r="D274" s="139" t="str">
        <f>IF($A274="","",IF(VLOOKUP(csv!$AJ274,範囲CSV,4,FALSE)="","",VLOOKUP(csv!$AJ274,範囲CSV,4,FALSE)))</f>
        <v/>
      </c>
      <c r="E274" s="139" t="str">
        <f>IF($A274="","",IF(VLOOKUP(csv!$AJ274,範囲CSV,5,FALSE)="","",IF(VLOOKUP(csv!$AJ274,範囲CSV,5,FALSE)&gt;10000,"",VLOOKUP(csv!$AJ274,範囲CSV,5,FALSE))))</f>
        <v/>
      </c>
      <c r="F274" s="139" t="str">
        <f>IF($A274="","",IF(VLOOKUP(csv!$AJ274,範囲CSV,6,FALSE)="","",VLOOKUP(csv!$AJ274,範囲CSV,6,FALSE)))</f>
        <v/>
      </c>
      <c r="G274" s="139" t="str">
        <f>IF(A274="","",IF(VLOOKUP(csv!$AJ274,範囲CSV,7,FALSE)="","",VLOOKUP(csv!$AJ274,範囲CSV,7,FALSE)))</f>
        <v/>
      </c>
      <c r="H274" s="139" t="str">
        <f>IF($A274="","",IF(VLOOKUP(csv!$AJ274,範囲CSV,8,FALSE)="","",VLOOKUP(csv!$AJ274,範囲CSV,8,FALSE)))</f>
        <v/>
      </c>
      <c r="I274" s="216"/>
      <c r="J274" s="216"/>
      <c r="K274" s="139" t="str">
        <f>IF(A274="","",IF(VLOOKUP(csv!$AJ274,範囲CSV,9,FALSE)="","",VLOOKUP(csv!$AJ274,範囲CSV,9,FALSE)))</f>
        <v/>
      </c>
      <c r="L274" s="139" t="str">
        <f>IF($A274="","",IF(VLOOKUP(csv!$AJ274,範囲CSV,10,FALSE)="","",VLOOKUP(csv!$AJ274,範囲CSV,10,FALSE)))</f>
        <v/>
      </c>
      <c r="M274" s="216" t="str">
        <f t="shared" si="8"/>
        <v/>
      </c>
      <c r="N274" s="216" t="str">
        <f t="shared" si="9"/>
        <v/>
      </c>
      <c r="O274" s="139" t="str">
        <f>IF($A274="","",IF(VLOOKUP(csv!$AJ274,範囲CSV,13,FALSE)="","",VLOOKUP(csv!$AJ274,範囲CSV,13,FALSE)))</f>
        <v/>
      </c>
      <c r="P274" s="139" t="str">
        <f>IF($A274="","",IF(VLOOKUP(csv!$AJ274,範囲CSV,14,FALSE)="","",VLOOKUP(csv!$AJ274,範囲CSV,14,FALSE)))</f>
        <v/>
      </c>
      <c r="Q274" s="139" t="str">
        <f>IF($A274="","",IF(VLOOKUP(csv!$AJ274,範囲CSV,15,FALSE)="","",VLOOKUP(csv!$AJ274,範囲CSV,15,FALSE)))</f>
        <v/>
      </c>
      <c r="R274" s="139" t="str">
        <f>IF($A274="","",IF(VLOOKUP(csv!$AJ274,範囲CSV,16,FALSE)="","",VLOOKUP(csv!$AJ274,範囲CSV,16,FALSE)))</f>
        <v/>
      </c>
      <c r="S274" s="139" t="str">
        <f>IF($A274="","",IF(VLOOKUP(csv!$AJ274,範囲CSV,17,FALSE)="","",VLOOKUP(csv!$AJ274,範囲CSV,17,FALSE)))</f>
        <v/>
      </c>
      <c r="T274" s="139" t="str">
        <f>IF($A274="","",IF(VLOOKUP(csv!$AJ274,範囲CSV,18,FALSE)="","",VLOOKUP(csv!$AJ274,範囲CSV,18,FALSE)))</f>
        <v/>
      </c>
      <c r="U274" s="139" t="str">
        <f>IF($A274="","",IF(VLOOKUP(csv!$AJ274,範囲CSV,19,FALSE)="","",VLOOKUP(csv!$AJ274,範囲CSV,19,FALSE)))</f>
        <v/>
      </c>
      <c r="V274" s="139" t="str">
        <f>IF($A274="","",IF(VLOOKUP(csv!$AJ274,範囲CSV,20,FALSE)="","",VLOOKUP(csv!$AJ274,範囲CSV,20,FALSE)))</f>
        <v/>
      </c>
      <c r="W274" s="139" t="str">
        <f>IF($A274="","",IF(VLOOKUP(csv!$AJ274,範囲CSV,21,FALSE)="","",VLOOKUP(csv!$AJ274,範囲CSV,21,FALSE)))</f>
        <v/>
      </c>
      <c r="X274" s="139" t="str">
        <f>IF($A274="","",IF(VLOOKUP(csv!$AJ274,範囲CSV,22,FALSE)="","",VLOOKUP(csv!$AJ274,範囲CSV,22,FALSE)))</f>
        <v/>
      </c>
      <c r="Y274" s="139" t="str">
        <f>IF($A274="","",IF(VLOOKUP(csv!$AJ274,範囲CSV,23,FALSE)="","",VLOOKUP(csv!$AJ274,範囲CSV,23,FALSE)))</f>
        <v/>
      </c>
      <c r="Z274" s="139" t="str">
        <f>IF($A274="","",IF(VLOOKUP(csv!$AJ274,範囲CSV,24,FALSE)="","",VLOOKUP(csv!$AJ274,範囲CSV,24,FALSE)))</f>
        <v/>
      </c>
      <c r="AA274" s="139" t="str">
        <f>IF($A274="","",IF(VLOOKUP(csv!$AJ274,範囲CSV,25,FALSE)="","",VLOOKUP(csv!$AJ274,範囲CSV,25,FALSE)))</f>
        <v/>
      </c>
      <c r="AB274" s="139" t="str">
        <f>IF($A274="","",IF(VLOOKUP(csv!$AJ274,範囲CSV,26,FALSE)="","",VLOOKUP(csv!$AJ274,範囲CSV,26,FALSE)))</f>
        <v/>
      </c>
      <c r="AC274" s="139" t="str">
        <f>IF($A274="","",IF(VLOOKUP(csv!$AJ274,範囲CSV,27,FALSE)="","",VLOOKUP(csv!$AJ274,範囲CSV,27,FALSE)))</f>
        <v/>
      </c>
      <c r="AD274" s="139" t="str">
        <f>IF($A274="","",IF(VLOOKUP(csv!$AJ274,範囲CSV,28,FALSE)="","",VLOOKUP(csv!$AJ274,範囲CSV,28,FALSE)))</f>
        <v/>
      </c>
      <c r="AE274" s="139" t="str">
        <f>IF($A274="","",IF(VLOOKUP(csv!$AJ274,範囲CSV,29,FALSE)="","",VLOOKUP(csv!$AJ274,範囲CSV,29,FALSE)))</f>
        <v/>
      </c>
      <c r="AF274" s="139" t="str">
        <f>IF($A274="","",IF(VLOOKUP(csv!$AJ274,範囲CSV,30,FALSE)="","",VLOOKUP(csv!$AJ274,範囲CSV,30,FALSE)))</f>
        <v/>
      </c>
      <c r="AG274" s="139" t="str">
        <f>IF($A274="","",IF(VLOOKUP(csv!$AJ274,範囲CSV,31,FALSE)="","",VLOOKUP(csv!$AJ274,範囲CSV,31,FALSE)))</f>
        <v/>
      </c>
      <c r="AH274" s="139" t="str">
        <f>IF($A274="","",IF(VLOOKUP(csv!$AJ274,範囲CSV,32,FALSE)="","",VLOOKUP(csv!$AJ274,範囲CSV,32,FALSE)))</f>
        <v/>
      </c>
      <c r="AI274" s="139" t="str">
        <f>IF($A274="","",IF(VLOOKUP(csv!$AJ274,範囲CSV,33,FALSE)="","",VLOOKUP(csv!$AJ274,範囲CSV,33,FALSE)))</f>
        <v/>
      </c>
      <c r="AJ274" s="139" t="str">
        <f>IF($A274="","",IF(VLOOKUP(csv!$AJ274,範囲CSV,34,FALSE)="","",VLOOKUP(csv!$AJ274,範囲CSV,34,FALSE)))</f>
        <v/>
      </c>
      <c r="AK274" s="139"/>
    </row>
    <row r="275" spans="1:37">
      <c r="A275" s="216" t="str">
        <f>IF(csv!AJ275&lt;=csv!A$401,csv!AO275,"")</f>
        <v/>
      </c>
      <c r="B275" s="216" t="str">
        <f>IF($A275="","",IF(VLOOKUP(csv!A$402,範囲CSV,2,FALSE)="","",VLOOKUP(csv!A$402,範囲CSV,2,FALSE)))</f>
        <v/>
      </c>
      <c r="C275" s="139" t="str">
        <f>IF($A275="","",IF(VLOOKUP(csv!$AJ275,範囲CSV,3,FALSE)="","",VLOOKUP(csv!$AJ275,範囲CSV,3,FALSE)))</f>
        <v/>
      </c>
      <c r="D275" s="139" t="str">
        <f>IF($A275="","",IF(VLOOKUP(csv!$AJ275,範囲CSV,4,FALSE)="","",VLOOKUP(csv!$AJ275,範囲CSV,4,FALSE)))</f>
        <v/>
      </c>
      <c r="E275" s="139" t="str">
        <f>IF($A275="","",IF(VLOOKUP(csv!$AJ275,範囲CSV,5,FALSE)="","",IF(VLOOKUP(csv!$AJ275,範囲CSV,5,FALSE)&gt;10000,"",VLOOKUP(csv!$AJ275,範囲CSV,5,FALSE))))</f>
        <v/>
      </c>
      <c r="F275" s="139" t="str">
        <f>IF($A275="","",IF(VLOOKUP(csv!$AJ275,範囲CSV,6,FALSE)="","",VLOOKUP(csv!$AJ275,範囲CSV,6,FALSE)))</f>
        <v/>
      </c>
      <c r="G275" s="139" t="str">
        <f>IF(A275="","",IF(VLOOKUP(csv!$AJ275,範囲CSV,7,FALSE)="","",VLOOKUP(csv!$AJ275,範囲CSV,7,FALSE)))</f>
        <v/>
      </c>
      <c r="H275" s="139" t="str">
        <f>IF($A275="","",IF(VLOOKUP(csv!$AJ275,範囲CSV,8,FALSE)="","",VLOOKUP(csv!$AJ275,範囲CSV,8,FALSE)))</f>
        <v/>
      </c>
      <c r="I275" s="216"/>
      <c r="J275" s="216"/>
      <c r="K275" s="139" t="str">
        <f>IF(A275="","",IF(VLOOKUP(csv!$AJ275,範囲CSV,9,FALSE)="","",VLOOKUP(csv!$AJ275,範囲CSV,9,FALSE)))</f>
        <v/>
      </c>
      <c r="L275" s="139" t="str">
        <f>IF($A275="","",IF(VLOOKUP(csv!$AJ275,範囲CSV,10,FALSE)="","",VLOOKUP(csv!$AJ275,範囲CSV,10,FALSE)))</f>
        <v/>
      </c>
      <c r="M275" s="216" t="str">
        <f t="shared" si="8"/>
        <v/>
      </c>
      <c r="N275" s="216" t="str">
        <f t="shared" si="9"/>
        <v/>
      </c>
      <c r="O275" s="139" t="str">
        <f>IF($A275="","",IF(VLOOKUP(csv!$AJ275,範囲CSV,13,FALSE)="","",VLOOKUP(csv!$AJ275,範囲CSV,13,FALSE)))</f>
        <v/>
      </c>
      <c r="P275" s="139" t="str">
        <f>IF($A275="","",IF(VLOOKUP(csv!$AJ275,範囲CSV,14,FALSE)="","",VLOOKUP(csv!$AJ275,範囲CSV,14,FALSE)))</f>
        <v/>
      </c>
      <c r="Q275" s="139" t="str">
        <f>IF($A275="","",IF(VLOOKUP(csv!$AJ275,範囲CSV,15,FALSE)="","",VLOOKUP(csv!$AJ275,範囲CSV,15,FALSE)))</f>
        <v/>
      </c>
      <c r="R275" s="139" t="str">
        <f>IF($A275="","",IF(VLOOKUP(csv!$AJ275,範囲CSV,16,FALSE)="","",VLOOKUP(csv!$AJ275,範囲CSV,16,FALSE)))</f>
        <v/>
      </c>
      <c r="S275" s="139" t="str">
        <f>IF($A275="","",IF(VLOOKUP(csv!$AJ275,範囲CSV,17,FALSE)="","",VLOOKUP(csv!$AJ275,範囲CSV,17,FALSE)))</f>
        <v/>
      </c>
      <c r="T275" s="139" t="str">
        <f>IF($A275="","",IF(VLOOKUP(csv!$AJ275,範囲CSV,18,FALSE)="","",VLOOKUP(csv!$AJ275,範囲CSV,18,FALSE)))</f>
        <v/>
      </c>
      <c r="U275" s="139" t="str">
        <f>IF($A275="","",IF(VLOOKUP(csv!$AJ275,範囲CSV,19,FALSE)="","",VLOOKUP(csv!$AJ275,範囲CSV,19,FALSE)))</f>
        <v/>
      </c>
      <c r="V275" s="139" t="str">
        <f>IF($A275="","",IF(VLOOKUP(csv!$AJ275,範囲CSV,20,FALSE)="","",VLOOKUP(csv!$AJ275,範囲CSV,20,FALSE)))</f>
        <v/>
      </c>
      <c r="W275" s="139" t="str">
        <f>IF($A275="","",IF(VLOOKUP(csv!$AJ275,範囲CSV,21,FALSE)="","",VLOOKUP(csv!$AJ275,範囲CSV,21,FALSE)))</f>
        <v/>
      </c>
      <c r="X275" s="139" t="str">
        <f>IF($A275="","",IF(VLOOKUP(csv!$AJ275,範囲CSV,22,FALSE)="","",VLOOKUP(csv!$AJ275,範囲CSV,22,FALSE)))</f>
        <v/>
      </c>
      <c r="Y275" s="139" t="str">
        <f>IF($A275="","",IF(VLOOKUP(csv!$AJ275,範囲CSV,23,FALSE)="","",VLOOKUP(csv!$AJ275,範囲CSV,23,FALSE)))</f>
        <v/>
      </c>
      <c r="Z275" s="139" t="str">
        <f>IF($A275="","",IF(VLOOKUP(csv!$AJ275,範囲CSV,24,FALSE)="","",VLOOKUP(csv!$AJ275,範囲CSV,24,FALSE)))</f>
        <v/>
      </c>
      <c r="AA275" s="139" t="str">
        <f>IF($A275="","",IF(VLOOKUP(csv!$AJ275,範囲CSV,25,FALSE)="","",VLOOKUP(csv!$AJ275,範囲CSV,25,FALSE)))</f>
        <v/>
      </c>
      <c r="AB275" s="139" t="str">
        <f>IF($A275="","",IF(VLOOKUP(csv!$AJ275,範囲CSV,26,FALSE)="","",VLOOKUP(csv!$AJ275,範囲CSV,26,FALSE)))</f>
        <v/>
      </c>
      <c r="AC275" s="139" t="str">
        <f>IF($A275="","",IF(VLOOKUP(csv!$AJ275,範囲CSV,27,FALSE)="","",VLOOKUP(csv!$AJ275,範囲CSV,27,FALSE)))</f>
        <v/>
      </c>
      <c r="AD275" s="139" t="str">
        <f>IF($A275="","",IF(VLOOKUP(csv!$AJ275,範囲CSV,28,FALSE)="","",VLOOKUP(csv!$AJ275,範囲CSV,28,FALSE)))</f>
        <v/>
      </c>
      <c r="AE275" s="139" t="str">
        <f>IF($A275="","",IF(VLOOKUP(csv!$AJ275,範囲CSV,29,FALSE)="","",VLOOKUP(csv!$AJ275,範囲CSV,29,FALSE)))</f>
        <v/>
      </c>
      <c r="AF275" s="139" t="str">
        <f>IF($A275="","",IF(VLOOKUP(csv!$AJ275,範囲CSV,30,FALSE)="","",VLOOKUP(csv!$AJ275,範囲CSV,30,FALSE)))</f>
        <v/>
      </c>
      <c r="AG275" s="139" t="str">
        <f>IF($A275="","",IF(VLOOKUP(csv!$AJ275,範囲CSV,31,FALSE)="","",VLOOKUP(csv!$AJ275,範囲CSV,31,FALSE)))</f>
        <v/>
      </c>
      <c r="AH275" s="139" t="str">
        <f>IF($A275="","",IF(VLOOKUP(csv!$AJ275,範囲CSV,32,FALSE)="","",VLOOKUP(csv!$AJ275,範囲CSV,32,FALSE)))</f>
        <v/>
      </c>
      <c r="AI275" s="139" t="str">
        <f>IF($A275="","",IF(VLOOKUP(csv!$AJ275,範囲CSV,33,FALSE)="","",VLOOKUP(csv!$AJ275,範囲CSV,33,FALSE)))</f>
        <v/>
      </c>
      <c r="AJ275" s="139" t="str">
        <f>IF($A275="","",IF(VLOOKUP(csv!$AJ275,範囲CSV,34,FALSE)="","",VLOOKUP(csv!$AJ275,範囲CSV,34,FALSE)))</f>
        <v/>
      </c>
      <c r="AK275" s="139"/>
    </row>
    <row r="276" spans="1:37">
      <c r="A276" s="216" t="str">
        <f>IF(csv!AJ276&lt;=csv!A$401,csv!AO276,"")</f>
        <v/>
      </c>
      <c r="B276" s="216" t="str">
        <f>IF($A276="","",IF(VLOOKUP(csv!A$402,範囲CSV,2,FALSE)="","",VLOOKUP(csv!A$402,範囲CSV,2,FALSE)))</f>
        <v/>
      </c>
      <c r="C276" s="139" t="str">
        <f>IF($A276="","",IF(VLOOKUP(csv!$AJ276,範囲CSV,3,FALSE)="","",VLOOKUP(csv!$AJ276,範囲CSV,3,FALSE)))</f>
        <v/>
      </c>
      <c r="D276" s="139" t="str">
        <f>IF($A276="","",IF(VLOOKUP(csv!$AJ276,範囲CSV,4,FALSE)="","",VLOOKUP(csv!$AJ276,範囲CSV,4,FALSE)))</f>
        <v/>
      </c>
      <c r="E276" s="139" t="str">
        <f>IF($A276="","",IF(VLOOKUP(csv!$AJ276,範囲CSV,5,FALSE)="","",IF(VLOOKUP(csv!$AJ276,範囲CSV,5,FALSE)&gt;10000,"",VLOOKUP(csv!$AJ276,範囲CSV,5,FALSE))))</f>
        <v/>
      </c>
      <c r="F276" s="139" t="str">
        <f>IF($A276="","",IF(VLOOKUP(csv!$AJ276,範囲CSV,6,FALSE)="","",VLOOKUP(csv!$AJ276,範囲CSV,6,FALSE)))</f>
        <v/>
      </c>
      <c r="G276" s="139" t="str">
        <f>IF(A276="","",IF(VLOOKUP(csv!$AJ276,範囲CSV,7,FALSE)="","",VLOOKUP(csv!$AJ276,範囲CSV,7,FALSE)))</f>
        <v/>
      </c>
      <c r="H276" s="139" t="str">
        <f>IF($A276="","",IF(VLOOKUP(csv!$AJ276,範囲CSV,8,FALSE)="","",VLOOKUP(csv!$AJ276,範囲CSV,8,FALSE)))</f>
        <v/>
      </c>
      <c r="I276" s="216"/>
      <c r="J276" s="216"/>
      <c r="K276" s="139" t="str">
        <f>IF(A276="","",IF(VLOOKUP(csv!$AJ276,範囲CSV,9,FALSE)="","",VLOOKUP(csv!$AJ276,範囲CSV,9,FALSE)))</f>
        <v/>
      </c>
      <c r="L276" s="139" t="str">
        <f>IF($A276="","",IF(VLOOKUP(csv!$AJ276,範囲CSV,10,FALSE)="","",VLOOKUP(csv!$AJ276,範囲CSV,10,FALSE)))</f>
        <v/>
      </c>
      <c r="M276" s="216" t="str">
        <f t="shared" si="8"/>
        <v/>
      </c>
      <c r="N276" s="216" t="str">
        <f t="shared" si="9"/>
        <v/>
      </c>
      <c r="O276" s="139" t="str">
        <f>IF($A276="","",IF(VLOOKUP(csv!$AJ276,範囲CSV,13,FALSE)="","",VLOOKUP(csv!$AJ276,範囲CSV,13,FALSE)))</f>
        <v/>
      </c>
      <c r="P276" s="139" t="str">
        <f>IF($A276="","",IF(VLOOKUP(csv!$AJ276,範囲CSV,14,FALSE)="","",VLOOKUP(csv!$AJ276,範囲CSV,14,FALSE)))</f>
        <v/>
      </c>
      <c r="Q276" s="139" t="str">
        <f>IF($A276="","",IF(VLOOKUP(csv!$AJ276,範囲CSV,15,FALSE)="","",VLOOKUP(csv!$AJ276,範囲CSV,15,FALSE)))</f>
        <v/>
      </c>
      <c r="R276" s="139" t="str">
        <f>IF($A276="","",IF(VLOOKUP(csv!$AJ276,範囲CSV,16,FALSE)="","",VLOOKUP(csv!$AJ276,範囲CSV,16,FALSE)))</f>
        <v/>
      </c>
      <c r="S276" s="139" t="str">
        <f>IF($A276="","",IF(VLOOKUP(csv!$AJ276,範囲CSV,17,FALSE)="","",VLOOKUP(csv!$AJ276,範囲CSV,17,FALSE)))</f>
        <v/>
      </c>
      <c r="T276" s="139" t="str">
        <f>IF($A276="","",IF(VLOOKUP(csv!$AJ276,範囲CSV,18,FALSE)="","",VLOOKUP(csv!$AJ276,範囲CSV,18,FALSE)))</f>
        <v/>
      </c>
      <c r="U276" s="139" t="str">
        <f>IF($A276="","",IF(VLOOKUP(csv!$AJ276,範囲CSV,19,FALSE)="","",VLOOKUP(csv!$AJ276,範囲CSV,19,FALSE)))</f>
        <v/>
      </c>
      <c r="V276" s="139" t="str">
        <f>IF($A276="","",IF(VLOOKUP(csv!$AJ276,範囲CSV,20,FALSE)="","",VLOOKUP(csv!$AJ276,範囲CSV,20,FALSE)))</f>
        <v/>
      </c>
      <c r="W276" s="139" t="str">
        <f>IF($A276="","",IF(VLOOKUP(csv!$AJ276,範囲CSV,21,FALSE)="","",VLOOKUP(csv!$AJ276,範囲CSV,21,FALSE)))</f>
        <v/>
      </c>
      <c r="X276" s="139" t="str">
        <f>IF($A276="","",IF(VLOOKUP(csv!$AJ276,範囲CSV,22,FALSE)="","",VLOOKUP(csv!$AJ276,範囲CSV,22,FALSE)))</f>
        <v/>
      </c>
      <c r="Y276" s="139" t="str">
        <f>IF($A276="","",IF(VLOOKUP(csv!$AJ276,範囲CSV,23,FALSE)="","",VLOOKUP(csv!$AJ276,範囲CSV,23,FALSE)))</f>
        <v/>
      </c>
      <c r="Z276" s="139" t="str">
        <f>IF($A276="","",IF(VLOOKUP(csv!$AJ276,範囲CSV,24,FALSE)="","",VLOOKUP(csv!$AJ276,範囲CSV,24,FALSE)))</f>
        <v/>
      </c>
      <c r="AA276" s="139" t="str">
        <f>IF($A276="","",IF(VLOOKUP(csv!$AJ276,範囲CSV,25,FALSE)="","",VLOOKUP(csv!$AJ276,範囲CSV,25,FALSE)))</f>
        <v/>
      </c>
      <c r="AB276" s="139" t="str">
        <f>IF($A276="","",IF(VLOOKUP(csv!$AJ276,範囲CSV,26,FALSE)="","",VLOOKUP(csv!$AJ276,範囲CSV,26,FALSE)))</f>
        <v/>
      </c>
      <c r="AC276" s="139" t="str">
        <f>IF($A276="","",IF(VLOOKUP(csv!$AJ276,範囲CSV,27,FALSE)="","",VLOOKUP(csv!$AJ276,範囲CSV,27,FALSE)))</f>
        <v/>
      </c>
      <c r="AD276" s="139" t="str">
        <f>IF($A276="","",IF(VLOOKUP(csv!$AJ276,範囲CSV,28,FALSE)="","",VLOOKUP(csv!$AJ276,範囲CSV,28,FALSE)))</f>
        <v/>
      </c>
      <c r="AE276" s="139" t="str">
        <f>IF($A276="","",IF(VLOOKUP(csv!$AJ276,範囲CSV,29,FALSE)="","",VLOOKUP(csv!$AJ276,範囲CSV,29,FALSE)))</f>
        <v/>
      </c>
      <c r="AF276" s="139" t="str">
        <f>IF($A276="","",IF(VLOOKUP(csv!$AJ276,範囲CSV,30,FALSE)="","",VLOOKUP(csv!$AJ276,範囲CSV,30,FALSE)))</f>
        <v/>
      </c>
      <c r="AG276" s="139" t="str">
        <f>IF($A276="","",IF(VLOOKUP(csv!$AJ276,範囲CSV,31,FALSE)="","",VLOOKUP(csv!$AJ276,範囲CSV,31,FALSE)))</f>
        <v/>
      </c>
      <c r="AH276" s="139" t="str">
        <f>IF($A276="","",IF(VLOOKUP(csv!$AJ276,範囲CSV,32,FALSE)="","",VLOOKUP(csv!$AJ276,範囲CSV,32,FALSE)))</f>
        <v/>
      </c>
      <c r="AI276" s="139" t="str">
        <f>IF($A276="","",IF(VLOOKUP(csv!$AJ276,範囲CSV,33,FALSE)="","",VLOOKUP(csv!$AJ276,範囲CSV,33,FALSE)))</f>
        <v/>
      </c>
      <c r="AJ276" s="139" t="str">
        <f>IF($A276="","",IF(VLOOKUP(csv!$AJ276,範囲CSV,34,FALSE)="","",VLOOKUP(csv!$AJ276,範囲CSV,34,FALSE)))</f>
        <v/>
      </c>
      <c r="AK276" s="139"/>
    </row>
    <row r="277" spans="1:37">
      <c r="A277" s="216" t="str">
        <f>IF(csv!AJ277&lt;=csv!A$401,csv!AO277,"")</f>
        <v/>
      </c>
      <c r="B277" s="216" t="str">
        <f>IF($A277="","",IF(VLOOKUP(csv!A$402,範囲CSV,2,FALSE)="","",VLOOKUP(csv!A$402,範囲CSV,2,FALSE)))</f>
        <v/>
      </c>
      <c r="C277" s="139" t="str">
        <f>IF($A277="","",IF(VLOOKUP(csv!$AJ277,範囲CSV,3,FALSE)="","",VLOOKUP(csv!$AJ277,範囲CSV,3,FALSE)))</f>
        <v/>
      </c>
      <c r="D277" s="139" t="str">
        <f>IF($A277="","",IF(VLOOKUP(csv!$AJ277,範囲CSV,4,FALSE)="","",VLOOKUP(csv!$AJ277,範囲CSV,4,FALSE)))</f>
        <v/>
      </c>
      <c r="E277" s="139" t="str">
        <f>IF($A277="","",IF(VLOOKUP(csv!$AJ277,範囲CSV,5,FALSE)="","",IF(VLOOKUP(csv!$AJ277,範囲CSV,5,FALSE)&gt;10000,"",VLOOKUP(csv!$AJ277,範囲CSV,5,FALSE))))</f>
        <v/>
      </c>
      <c r="F277" s="139" t="str">
        <f>IF($A277="","",IF(VLOOKUP(csv!$AJ277,範囲CSV,6,FALSE)="","",VLOOKUP(csv!$AJ277,範囲CSV,6,FALSE)))</f>
        <v/>
      </c>
      <c r="G277" s="139" t="str">
        <f>IF(A277="","",IF(VLOOKUP(csv!$AJ277,範囲CSV,7,FALSE)="","",VLOOKUP(csv!$AJ277,範囲CSV,7,FALSE)))</f>
        <v/>
      </c>
      <c r="H277" s="139" t="str">
        <f>IF($A277="","",IF(VLOOKUP(csv!$AJ277,範囲CSV,8,FALSE)="","",VLOOKUP(csv!$AJ277,範囲CSV,8,FALSE)))</f>
        <v/>
      </c>
      <c r="I277" s="216"/>
      <c r="J277" s="216"/>
      <c r="K277" s="139" t="str">
        <f>IF(A277="","",IF(VLOOKUP(csv!$AJ277,範囲CSV,9,FALSE)="","",VLOOKUP(csv!$AJ277,範囲CSV,9,FALSE)))</f>
        <v/>
      </c>
      <c r="L277" s="139" t="str">
        <f>IF($A277="","",IF(VLOOKUP(csv!$AJ277,範囲CSV,10,FALSE)="","",VLOOKUP(csv!$AJ277,範囲CSV,10,FALSE)))</f>
        <v/>
      </c>
      <c r="M277" s="216" t="str">
        <f t="shared" si="8"/>
        <v/>
      </c>
      <c r="N277" s="216" t="str">
        <f t="shared" si="9"/>
        <v/>
      </c>
      <c r="O277" s="139" t="str">
        <f>IF($A277="","",IF(VLOOKUP(csv!$AJ277,範囲CSV,13,FALSE)="","",VLOOKUP(csv!$AJ277,範囲CSV,13,FALSE)))</f>
        <v/>
      </c>
      <c r="P277" s="139" t="str">
        <f>IF($A277="","",IF(VLOOKUP(csv!$AJ277,範囲CSV,14,FALSE)="","",VLOOKUP(csv!$AJ277,範囲CSV,14,FALSE)))</f>
        <v/>
      </c>
      <c r="Q277" s="139" t="str">
        <f>IF($A277="","",IF(VLOOKUP(csv!$AJ277,範囲CSV,15,FALSE)="","",VLOOKUP(csv!$AJ277,範囲CSV,15,FALSE)))</f>
        <v/>
      </c>
      <c r="R277" s="139" t="str">
        <f>IF($A277="","",IF(VLOOKUP(csv!$AJ277,範囲CSV,16,FALSE)="","",VLOOKUP(csv!$AJ277,範囲CSV,16,FALSE)))</f>
        <v/>
      </c>
      <c r="S277" s="139" t="str">
        <f>IF($A277="","",IF(VLOOKUP(csv!$AJ277,範囲CSV,17,FALSE)="","",VLOOKUP(csv!$AJ277,範囲CSV,17,FALSE)))</f>
        <v/>
      </c>
      <c r="T277" s="139" t="str">
        <f>IF($A277="","",IF(VLOOKUP(csv!$AJ277,範囲CSV,18,FALSE)="","",VLOOKUP(csv!$AJ277,範囲CSV,18,FALSE)))</f>
        <v/>
      </c>
      <c r="U277" s="139" t="str">
        <f>IF($A277="","",IF(VLOOKUP(csv!$AJ277,範囲CSV,19,FALSE)="","",VLOOKUP(csv!$AJ277,範囲CSV,19,FALSE)))</f>
        <v/>
      </c>
      <c r="V277" s="139" t="str">
        <f>IF($A277="","",IF(VLOOKUP(csv!$AJ277,範囲CSV,20,FALSE)="","",VLOOKUP(csv!$AJ277,範囲CSV,20,FALSE)))</f>
        <v/>
      </c>
      <c r="W277" s="139" t="str">
        <f>IF($A277="","",IF(VLOOKUP(csv!$AJ277,範囲CSV,21,FALSE)="","",VLOOKUP(csv!$AJ277,範囲CSV,21,FALSE)))</f>
        <v/>
      </c>
      <c r="X277" s="139" t="str">
        <f>IF($A277="","",IF(VLOOKUP(csv!$AJ277,範囲CSV,22,FALSE)="","",VLOOKUP(csv!$AJ277,範囲CSV,22,FALSE)))</f>
        <v/>
      </c>
      <c r="Y277" s="139" t="str">
        <f>IF($A277="","",IF(VLOOKUP(csv!$AJ277,範囲CSV,23,FALSE)="","",VLOOKUP(csv!$AJ277,範囲CSV,23,FALSE)))</f>
        <v/>
      </c>
      <c r="Z277" s="139" t="str">
        <f>IF($A277="","",IF(VLOOKUP(csv!$AJ277,範囲CSV,24,FALSE)="","",VLOOKUP(csv!$AJ277,範囲CSV,24,FALSE)))</f>
        <v/>
      </c>
      <c r="AA277" s="139" t="str">
        <f>IF($A277="","",IF(VLOOKUP(csv!$AJ277,範囲CSV,25,FALSE)="","",VLOOKUP(csv!$AJ277,範囲CSV,25,FALSE)))</f>
        <v/>
      </c>
      <c r="AB277" s="139" t="str">
        <f>IF($A277="","",IF(VLOOKUP(csv!$AJ277,範囲CSV,26,FALSE)="","",VLOOKUP(csv!$AJ277,範囲CSV,26,FALSE)))</f>
        <v/>
      </c>
      <c r="AC277" s="139" t="str">
        <f>IF($A277="","",IF(VLOOKUP(csv!$AJ277,範囲CSV,27,FALSE)="","",VLOOKUP(csv!$AJ277,範囲CSV,27,FALSE)))</f>
        <v/>
      </c>
      <c r="AD277" s="139" t="str">
        <f>IF($A277="","",IF(VLOOKUP(csv!$AJ277,範囲CSV,28,FALSE)="","",VLOOKUP(csv!$AJ277,範囲CSV,28,FALSE)))</f>
        <v/>
      </c>
      <c r="AE277" s="139" t="str">
        <f>IF($A277="","",IF(VLOOKUP(csv!$AJ277,範囲CSV,29,FALSE)="","",VLOOKUP(csv!$AJ277,範囲CSV,29,FALSE)))</f>
        <v/>
      </c>
      <c r="AF277" s="139" t="str">
        <f>IF($A277="","",IF(VLOOKUP(csv!$AJ277,範囲CSV,30,FALSE)="","",VLOOKUP(csv!$AJ277,範囲CSV,30,FALSE)))</f>
        <v/>
      </c>
      <c r="AG277" s="139" t="str">
        <f>IF($A277="","",IF(VLOOKUP(csv!$AJ277,範囲CSV,31,FALSE)="","",VLOOKUP(csv!$AJ277,範囲CSV,31,FALSE)))</f>
        <v/>
      </c>
      <c r="AH277" s="139" t="str">
        <f>IF($A277="","",IF(VLOOKUP(csv!$AJ277,範囲CSV,32,FALSE)="","",VLOOKUP(csv!$AJ277,範囲CSV,32,FALSE)))</f>
        <v/>
      </c>
      <c r="AI277" s="139" t="str">
        <f>IF($A277="","",IF(VLOOKUP(csv!$AJ277,範囲CSV,33,FALSE)="","",VLOOKUP(csv!$AJ277,範囲CSV,33,FALSE)))</f>
        <v/>
      </c>
      <c r="AJ277" s="139" t="str">
        <f>IF($A277="","",IF(VLOOKUP(csv!$AJ277,範囲CSV,34,FALSE)="","",VLOOKUP(csv!$AJ277,範囲CSV,34,FALSE)))</f>
        <v/>
      </c>
      <c r="AK277" s="139"/>
    </row>
    <row r="278" spans="1:37">
      <c r="A278" s="216" t="str">
        <f>IF(csv!AJ278&lt;=csv!A$401,csv!AO278,"")</f>
        <v/>
      </c>
      <c r="B278" s="216" t="str">
        <f>IF($A278="","",IF(VLOOKUP(csv!A$402,範囲CSV,2,FALSE)="","",VLOOKUP(csv!A$402,範囲CSV,2,FALSE)))</f>
        <v/>
      </c>
      <c r="C278" s="139" t="str">
        <f>IF($A278="","",IF(VLOOKUP(csv!$AJ278,範囲CSV,3,FALSE)="","",VLOOKUP(csv!$AJ278,範囲CSV,3,FALSE)))</f>
        <v/>
      </c>
      <c r="D278" s="139" t="str">
        <f>IF($A278="","",IF(VLOOKUP(csv!$AJ278,範囲CSV,4,FALSE)="","",VLOOKUP(csv!$AJ278,範囲CSV,4,FALSE)))</f>
        <v/>
      </c>
      <c r="E278" s="139" t="str">
        <f>IF($A278="","",IF(VLOOKUP(csv!$AJ278,範囲CSV,5,FALSE)="","",IF(VLOOKUP(csv!$AJ278,範囲CSV,5,FALSE)&gt;10000,"",VLOOKUP(csv!$AJ278,範囲CSV,5,FALSE))))</f>
        <v/>
      </c>
      <c r="F278" s="139" t="str">
        <f>IF($A278="","",IF(VLOOKUP(csv!$AJ278,範囲CSV,6,FALSE)="","",VLOOKUP(csv!$AJ278,範囲CSV,6,FALSE)))</f>
        <v/>
      </c>
      <c r="G278" s="139" t="str">
        <f>IF(A278="","",IF(VLOOKUP(csv!$AJ278,範囲CSV,7,FALSE)="","",VLOOKUP(csv!$AJ278,範囲CSV,7,FALSE)))</f>
        <v/>
      </c>
      <c r="H278" s="139" t="str">
        <f>IF($A278="","",IF(VLOOKUP(csv!$AJ278,範囲CSV,8,FALSE)="","",VLOOKUP(csv!$AJ278,範囲CSV,8,FALSE)))</f>
        <v/>
      </c>
      <c r="I278" s="216"/>
      <c r="J278" s="216"/>
      <c r="K278" s="139" t="str">
        <f>IF(A278="","",IF(VLOOKUP(csv!$AJ278,範囲CSV,9,FALSE)="","",VLOOKUP(csv!$AJ278,範囲CSV,9,FALSE)))</f>
        <v/>
      </c>
      <c r="L278" s="139" t="str">
        <f>IF($A278="","",IF(VLOOKUP(csv!$AJ278,範囲CSV,10,FALSE)="","",VLOOKUP(csv!$AJ278,範囲CSV,10,FALSE)))</f>
        <v/>
      </c>
      <c r="M278" s="216" t="str">
        <f t="shared" si="8"/>
        <v/>
      </c>
      <c r="N278" s="216" t="str">
        <f t="shared" si="9"/>
        <v/>
      </c>
      <c r="O278" s="139" t="str">
        <f>IF($A278="","",IF(VLOOKUP(csv!$AJ278,範囲CSV,13,FALSE)="","",VLOOKUP(csv!$AJ278,範囲CSV,13,FALSE)))</f>
        <v/>
      </c>
      <c r="P278" s="139" t="str">
        <f>IF($A278="","",IF(VLOOKUP(csv!$AJ278,範囲CSV,14,FALSE)="","",VLOOKUP(csv!$AJ278,範囲CSV,14,FALSE)))</f>
        <v/>
      </c>
      <c r="Q278" s="139" t="str">
        <f>IF($A278="","",IF(VLOOKUP(csv!$AJ278,範囲CSV,15,FALSE)="","",VLOOKUP(csv!$AJ278,範囲CSV,15,FALSE)))</f>
        <v/>
      </c>
      <c r="R278" s="139" t="str">
        <f>IF($A278="","",IF(VLOOKUP(csv!$AJ278,範囲CSV,16,FALSE)="","",VLOOKUP(csv!$AJ278,範囲CSV,16,FALSE)))</f>
        <v/>
      </c>
      <c r="S278" s="139" t="str">
        <f>IF($A278="","",IF(VLOOKUP(csv!$AJ278,範囲CSV,17,FALSE)="","",VLOOKUP(csv!$AJ278,範囲CSV,17,FALSE)))</f>
        <v/>
      </c>
      <c r="T278" s="139" t="str">
        <f>IF($A278="","",IF(VLOOKUP(csv!$AJ278,範囲CSV,18,FALSE)="","",VLOOKUP(csv!$AJ278,範囲CSV,18,FALSE)))</f>
        <v/>
      </c>
      <c r="U278" s="139" t="str">
        <f>IF($A278="","",IF(VLOOKUP(csv!$AJ278,範囲CSV,19,FALSE)="","",VLOOKUP(csv!$AJ278,範囲CSV,19,FALSE)))</f>
        <v/>
      </c>
      <c r="V278" s="139" t="str">
        <f>IF($A278="","",IF(VLOOKUP(csv!$AJ278,範囲CSV,20,FALSE)="","",VLOOKUP(csv!$AJ278,範囲CSV,20,FALSE)))</f>
        <v/>
      </c>
      <c r="W278" s="139" t="str">
        <f>IF($A278="","",IF(VLOOKUP(csv!$AJ278,範囲CSV,21,FALSE)="","",VLOOKUP(csv!$AJ278,範囲CSV,21,FALSE)))</f>
        <v/>
      </c>
      <c r="X278" s="139" t="str">
        <f>IF($A278="","",IF(VLOOKUP(csv!$AJ278,範囲CSV,22,FALSE)="","",VLOOKUP(csv!$AJ278,範囲CSV,22,FALSE)))</f>
        <v/>
      </c>
      <c r="Y278" s="139" t="str">
        <f>IF($A278="","",IF(VLOOKUP(csv!$AJ278,範囲CSV,23,FALSE)="","",VLOOKUP(csv!$AJ278,範囲CSV,23,FALSE)))</f>
        <v/>
      </c>
      <c r="Z278" s="139" t="str">
        <f>IF($A278="","",IF(VLOOKUP(csv!$AJ278,範囲CSV,24,FALSE)="","",VLOOKUP(csv!$AJ278,範囲CSV,24,FALSE)))</f>
        <v/>
      </c>
      <c r="AA278" s="139" t="str">
        <f>IF($A278="","",IF(VLOOKUP(csv!$AJ278,範囲CSV,25,FALSE)="","",VLOOKUP(csv!$AJ278,範囲CSV,25,FALSE)))</f>
        <v/>
      </c>
      <c r="AB278" s="139" t="str">
        <f>IF($A278="","",IF(VLOOKUP(csv!$AJ278,範囲CSV,26,FALSE)="","",VLOOKUP(csv!$AJ278,範囲CSV,26,FALSE)))</f>
        <v/>
      </c>
      <c r="AC278" s="139" t="str">
        <f>IF($A278="","",IF(VLOOKUP(csv!$AJ278,範囲CSV,27,FALSE)="","",VLOOKUP(csv!$AJ278,範囲CSV,27,FALSE)))</f>
        <v/>
      </c>
      <c r="AD278" s="139" t="str">
        <f>IF($A278="","",IF(VLOOKUP(csv!$AJ278,範囲CSV,28,FALSE)="","",VLOOKUP(csv!$AJ278,範囲CSV,28,FALSE)))</f>
        <v/>
      </c>
      <c r="AE278" s="139" t="str">
        <f>IF($A278="","",IF(VLOOKUP(csv!$AJ278,範囲CSV,29,FALSE)="","",VLOOKUP(csv!$AJ278,範囲CSV,29,FALSE)))</f>
        <v/>
      </c>
      <c r="AF278" s="139" t="str">
        <f>IF($A278="","",IF(VLOOKUP(csv!$AJ278,範囲CSV,30,FALSE)="","",VLOOKUP(csv!$AJ278,範囲CSV,30,FALSE)))</f>
        <v/>
      </c>
      <c r="AG278" s="139" t="str">
        <f>IF($A278="","",IF(VLOOKUP(csv!$AJ278,範囲CSV,31,FALSE)="","",VLOOKUP(csv!$AJ278,範囲CSV,31,FALSE)))</f>
        <v/>
      </c>
      <c r="AH278" s="139" t="str">
        <f>IF($A278="","",IF(VLOOKUP(csv!$AJ278,範囲CSV,32,FALSE)="","",VLOOKUP(csv!$AJ278,範囲CSV,32,FALSE)))</f>
        <v/>
      </c>
      <c r="AI278" s="139" t="str">
        <f>IF($A278="","",IF(VLOOKUP(csv!$AJ278,範囲CSV,33,FALSE)="","",VLOOKUP(csv!$AJ278,範囲CSV,33,FALSE)))</f>
        <v/>
      </c>
      <c r="AJ278" s="139" t="str">
        <f>IF($A278="","",IF(VLOOKUP(csv!$AJ278,範囲CSV,34,FALSE)="","",VLOOKUP(csv!$AJ278,範囲CSV,34,FALSE)))</f>
        <v/>
      </c>
      <c r="AK278" s="139"/>
    </row>
    <row r="279" spans="1:37">
      <c r="A279" s="216" t="str">
        <f>IF(csv!AJ279&lt;=csv!A$401,csv!AO279,"")</f>
        <v/>
      </c>
      <c r="B279" s="216" t="str">
        <f>IF($A279="","",IF(VLOOKUP(csv!A$402,範囲CSV,2,FALSE)="","",VLOOKUP(csv!A$402,範囲CSV,2,FALSE)))</f>
        <v/>
      </c>
      <c r="C279" s="139" t="str">
        <f>IF($A279="","",IF(VLOOKUP(csv!$AJ279,範囲CSV,3,FALSE)="","",VLOOKUP(csv!$AJ279,範囲CSV,3,FALSE)))</f>
        <v/>
      </c>
      <c r="D279" s="139" t="str">
        <f>IF($A279="","",IF(VLOOKUP(csv!$AJ279,範囲CSV,4,FALSE)="","",VLOOKUP(csv!$AJ279,範囲CSV,4,FALSE)))</f>
        <v/>
      </c>
      <c r="E279" s="139" t="str">
        <f>IF($A279="","",IF(VLOOKUP(csv!$AJ279,範囲CSV,5,FALSE)="","",IF(VLOOKUP(csv!$AJ279,範囲CSV,5,FALSE)&gt;10000,"",VLOOKUP(csv!$AJ279,範囲CSV,5,FALSE))))</f>
        <v/>
      </c>
      <c r="F279" s="139" t="str">
        <f>IF($A279="","",IF(VLOOKUP(csv!$AJ279,範囲CSV,6,FALSE)="","",VLOOKUP(csv!$AJ279,範囲CSV,6,FALSE)))</f>
        <v/>
      </c>
      <c r="G279" s="139" t="str">
        <f>IF(A279="","",IF(VLOOKUP(csv!$AJ279,範囲CSV,7,FALSE)="","",VLOOKUP(csv!$AJ279,範囲CSV,7,FALSE)))</f>
        <v/>
      </c>
      <c r="H279" s="139" t="str">
        <f>IF($A279="","",IF(VLOOKUP(csv!$AJ279,範囲CSV,8,FALSE)="","",VLOOKUP(csv!$AJ279,範囲CSV,8,FALSE)))</f>
        <v/>
      </c>
      <c r="I279" s="216"/>
      <c r="J279" s="216"/>
      <c r="K279" s="139" t="str">
        <f>IF(A279="","",IF(VLOOKUP(csv!$AJ279,範囲CSV,9,FALSE)="","",VLOOKUP(csv!$AJ279,範囲CSV,9,FALSE)))</f>
        <v/>
      </c>
      <c r="L279" s="139" t="str">
        <f>IF($A279="","",IF(VLOOKUP(csv!$AJ279,範囲CSV,10,FALSE)="","",VLOOKUP(csv!$AJ279,範囲CSV,10,FALSE)))</f>
        <v/>
      </c>
      <c r="M279" s="216" t="str">
        <f t="shared" si="8"/>
        <v/>
      </c>
      <c r="N279" s="216" t="str">
        <f t="shared" si="9"/>
        <v/>
      </c>
      <c r="O279" s="139" t="str">
        <f>IF($A279="","",IF(VLOOKUP(csv!$AJ279,範囲CSV,13,FALSE)="","",VLOOKUP(csv!$AJ279,範囲CSV,13,FALSE)))</f>
        <v/>
      </c>
      <c r="P279" s="139" t="str">
        <f>IF($A279="","",IF(VLOOKUP(csv!$AJ279,範囲CSV,14,FALSE)="","",VLOOKUP(csv!$AJ279,範囲CSV,14,FALSE)))</f>
        <v/>
      </c>
      <c r="Q279" s="139" t="str">
        <f>IF($A279="","",IF(VLOOKUP(csv!$AJ279,範囲CSV,15,FALSE)="","",VLOOKUP(csv!$AJ279,範囲CSV,15,FALSE)))</f>
        <v/>
      </c>
      <c r="R279" s="139" t="str">
        <f>IF($A279="","",IF(VLOOKUP(csv!$AJ279,範囲CSV,16,FALSE)="","",VLOOKUP(csv!$AJ279,範囲CSV,16,FALSE)))</f>
        <v/>
      </c>
      <c r="S279" s="139" t="str">
        <f>IF($A279="","",IF(VLOOKUP(csv!$AJ279,範囲CSV,17,FALSE)="","",VLOOKUP(csv!$AJ279,範囲CSV,17,FALSE)))</f>
        <v/>
      </c>
      <c r="T279" s="139" t="str">
        <f>IF($A279="","",IF(VLOOKUP(csv!$AJ279,範囲CSV,18,FALSE)="","",VLOOKUP(csv!$AJ279,範囲CSV,18,FALSE)))</f>
        <v/>
      </c>
      <c r="U279" s="139" t="str">
        <f>IF($A279="","",IF(VLOOKUP(csv!$AJ279,範囲CSV,19,FALSE)="","",VLOOKUP(csv!$AJ279,範囲CSV,19,FALSE)))</f>
        <v/>
      </c>
      <c r="V279" s="139" t="str">
        <f>IF($A279="","",IF(VLOOKUP(csv!$AJ279,範囲CSV,20,FALSE)="","",VLOOKUP(csv!$AJ279,範囲CSV,20,FALSE)))</f>
        <v/>
      </c>
      <c r="W279" s="139" t="str">
        <f>IF($A279="","",IF(VLOOKUP(csv!$AJ279,範囲CSV,21,FALSE)="","",VLOOKUP(csv!$AJ279,範囲CSV,21,FALSE)))</f>
        <v/>
      </c>
      <c r="X279" s="139" t="str">
        <f>IF($A279="","",IF(VLOOKUP(csv!$AJ279,範囲CSV,22,FALSE)="","",VLOOKUP(csv!$AJ279,範囲CSV,22,FALSE)))</f>
        <v/>
      </c>
      <c r="Y279" s="139" t="str">
        <f>IF($A279="","",IF(VLOOKUP(csv!$AJ279,範囲CSV,23,FALSE)="","",VLOOKUP(csv!$AJ279,範囲CSV,23,FALSE)))</f>
        <v/>
      </c>
      <c r="Z279" s="139" t="str">
        <f>IF($A279="","",IF(VLOOKUP(csv!$AJ279,範囲CSV,24,FALSE)="","",VLOOKUP(csv!$AJ279,範囲CSV,24,FALSE)))</f>
        <v/>
      </c>
      <c r="AA279" s="139" t="str">
        <f>IF($A279="","",IF(VLOOKUP(csv!$AJ279,範囲CSV,25,FALSE)="","",VLOOKUP(csv!$AJ279,範囲CSV,25,FALSE)))</f>
        <v/>
      </c>
      <c r="AB279" s="139" t="str">
        <f>IF($A279="","",IF(VLOOKUP(csv!$AJ279,範囲CSV,26,FALSE)="","",VLOOKUP(csv!$AJ279,範囲CSV,26,FALSE)))</f>
        <v/>
      </c>
      <c r="AC279" s="139" t="str">
        <f>IF($A279="","",IF(VLOOKUP(csv!$AJ279,範囲CSV,27,FALSE)="","",VLOOKUP(csv!$AJ279,範囲CSV,27,FALSE)))</f>
        <v/>
      </c>
      <c r="AD279" s="139" t="str">
        <f>IF($A279="","",IF(VLOOKUP(csv!$AJ279,範囲CSV,28,FALSE)="","",VLOOKUP(csv!$AJ279,範囲CSV,28,FALSE)))</f>
        <v/>
      </c>
      <c r="AE279" s="139" t="str">
        <f>IF($A279="","",IF(VLOOKUP(csv!$AJ279,範囲CSV,29,FALSE)="","",VLOOKUP(csv!$AJ279,範囲CSV,29,FALSE)))</f>
        <v/>
      </c>
      <c r="AF279" s="139" t="str">
        <f>IF($A279="","",IF(VLOOKUP(csv!$AJ279,範囲CSV,30,FALSE)="","",VLOOKUP(csv!$AJ279,範囲CSV,30,FALSE)))</f>
        <v/>
      </c>
      <c r="AG279" s="139" t="str">
        <f>IF($A279="","",IF(VLOOKUP(csv!$AJ279,範囲CSV,31,FALSE)="","",VLOOKUP(csv!$AJ279,範囲CSV,31,FALSE)))</f>
        <v/>
      </c>
      <c r="AH279" s="139" t="str">
        <f>IF($A279="","",IF(VLOOKUP(csv!$AJ279,範囲CSV,32,FALSE)="","",VLOOKUP(csv!$AJ279,範囲CSV,32,FALSE)))</f>
        <v/>
      </c>
      <c r="AI279" s="139" t="str">
        <f>IF($A279="","",IF(VLOOKUP(csv!$AJ279,範囲CSV,33,FALSE)="","",VLOOKUP(csv!$AJ279,範囲CSV,33,FALSE)))</f>
        <v/>
      </c>
      <c r="AJ279" s="139" t="str">
        <f>IF($A279="","",IF(VLOOKUP(csv!$AJ279,範囲CSV,34,FALSE)="","",VLOOKUP(csv!$AJ279,範囲CSV,34,FALSE)))</f>
        <v/>
      </c>
      <c r="AK279" s="139"/>
    </row>
    <row r="280" spans="1:37">
      <c r="A280" s="216" t="str">
        <f>IF(csv!AJ280&lt;=csv!A$401,csv!AO280,"")</f>
        <v/>
      </c>
      <c r="B280" s="216" t="str">
        <f>IF($A280="","",IF(VLOOKUP(csv!A$402,範囲CSV,2,FALSE)="","",VLOOKUP(csv!A$402,範囲CSV,2,FALSE)))</f>
        <v/>
      </c>
      <c r="C280" s="139" t="str">
        <f>IF($A280="","",IF(VLOOKUP(csv!$AJ280,範囲CSV,3,FALSE)="","",VLOOKUP(csv!$AJ280,範囲CSV,3,FALSE)))</f>
        <v/>
      </c>
      <c r="D280" s="139" t="str">
        <f>IF($A280="","",IF(VLOOKUP(csv!$AJ280,範囲CSV,4,FALSE)="","",VLOOKUP(csv!$AJ280,範囲CSV,4,FALSE)))</f>
        <v/>
      </c>
      <c r="E280" s="139" t="str">
        <f>IF($A280="","",IF(VLOOKUP(csv!$AJ280,範囲CSV,5,FALSE)="","",IF(VLOOKUP(csv!$AJ280,範囲CSV,5,FALSE)&gt;10000,"",VLOOKUP(csv!$AJ280,範囲CSV,5,FALSE))))</f>
        <v/>
      </c>
      <c r="F280" s="139" t="str">
        <f>IF($A280="","",IF(VLOOKUP(csv!$AJ280,範囲CSV,6,FALSE)="","",VLOOKUP(csv!$AJ280,範囲CSV,6,FALSE)))</f>
        <v/>
      </c>
      <c r="G280" s="139" t="str">
        <f>IF(A280="","",IF(VLOOKUP(csv!$AJ280,範囲CSV,7,FALSE)="","",VLOOKUP(csv!$AJ280,範囲CSV,7,FALSE)))</f>
        <v/>
      </c>
      <c r="H280" s="139" t="str">
        <f>IF($A280="","",IF(VLOOKUP(csv!$AJ280,範囲CSV,8,FALSE)="","",VLOOKUP(csv!$AJ280,範囲CSV,8,FALSE)))</f>
        <v/>
      </c>
      <c r="I280" s="216"/>
      <c r="J280" s="216"/>
      <c r="K280" s="139" t="str">
        <f>IF(A280="","",IF(VLOOKUP(csv!$AJ280,範囲CSV,9,FALSE)="","",VLOOKUP(csv!$AJ280,範囲CSV,9,FALSE)))</f>
        <v/>
      </c>
      <c r="L280" s="139" t="str">
        <f>IF($A280="","",IF(VLOOKUP(csv!$AJ280,範囲CSV,10,FALSE)="","",VLOOKUP(csv!$AJ280,範囲CSV,10,FALSE)))</f>
        <v/>
      </c>
      <c r="M280" s="216" t="str">
        <f t="shared" si="8"/>
        <v/>
      </c>
      <c r="N280" s="216" t="str">
        <f t="shared" si="9"/>
        <v/>
      </c>
      <c r="O280" s="139" t="str">
        <f>IF($A280="","",IF(VLOOKUP(csv!$AJ280,範囲CSV,13,FALSE)="","",VLOOKUP(csv!$AJ280,範囲CSV,13,FALSE)))</f>
        <v/>
      </c>
      <c r="P280" s="139" t="str">
        <f>IF($A280="","",IF(VLOOKUP(csv!$AJ280,範囲CSV,14,FALSE)="","",VLOOKUP(csv!$AJ280,範囲CSV,14,FALSE)))</f>
        <v/>
      </c>
      <c r="Q280" s="139" t="str">
        <f>IF($A280="","",IF(VLOOKUP(csv!$AJ280,範囲CSV,15,FALSE)="","",VLOOKUP(csv!$AJ280,範囲CSV,15,FALSE)))</f>
        <v/>
      </c>
      <c r="R280" s="139" t="str">
        <f>IF($A280="","",IF(VLOOKUP(csv!$AJ280,範囲CSV,16,FALSE)="","",VLOOKUP(csv!$AJ280,範囲CSV,16,FALSE)))</f>
        <v/>
      </c>
      <c r="S280" s="139" t="str">
        <f>IF($A280="","",IF(VLOOKUP(csv!$AJ280,範囲CSV,17,FALSE)="","",VLOOKUP(csv!$AJ280,範囲CSV,17,FALSE)))</f>
        <v/>
      </c>
      <c r="T280" s="139" t="str">
        <f>IF($A280="","",IF(VLOOKUP(csv!$AJ280,範囲CSV,18,FALSE)="","",VLOOKUP(csv!$AJ280,範囲CSV,18,FALSE)))</f>
        <v/>
      </c>
      <c r="U280" s="139" t="str">
        <f>IF($A280="","",IF(VLOOKUP(csv!$AJ280,範囲CSV,19,FALSE)="","",VLOOKUP(csv!$AJ280,範囲CSV,19,FALSE)))</f>
        <v/>
      </c>
      <c r="V280" s="139" t="str">
        <f>IF($A280="","",IF(VLOOKUP(csv!$AJ280,範囲CSV,20,FALSE)="","",VLOOKUP(csv!$AJ280,範囲CSV,20,FALSE)))</f>
        <v/>
      </c>
      <c r="W280" s="139" t="str">
        <f>IF($A280="","",IF(VLOOKUP(csv!$AJ280,範囲CSV,21,FALSE)="","",VLOOKUP(csv!$AJ280,範囲CSV,21,FALSE)))</f>
        <v/>
      </c>
      <c r="X280" s="139" t="str">
        <f>IF($A280="","",IF(VLOOKUP(csv!$AJ280,範囲CSV,22,FALSE)="","",VLOOKUP(csv!$AJ280,範囲CSV,22,FALSE)))</f>
        <v/>
      </c>
      <c r="Y280" s="139" t="str">
        <f>IF($A280="","",IF(VLOOKUP(csv!$AJ280,範囲CSV,23,FALSE)="","",VLOOKUP(csv!$AJ280,範囲CSV,23,FALSE)))</f>
        <v/>
      </c>
      <c r="Z280" s="139" t="str">
        <f>IF($A280="","",IF(VLOOKUP(csv!$AJ280,範囲CSV,24,FALSE)="","",VLOOKUP(csv!$AJ280,範囲CSV,24,FALSE)))</f>
        <v/>
      </c>
      <c r="AA280" s="139" t="str">
        <f>IF($A280="","",IF(VLOOKUP(csv!$AJ280,範囲CSV,25,FALSE)="","",VLOOKUP(csv!$AJ280,範囲CSV,25,FALSE)))</f>
        <v/>
      </c>
      <c r="AB280" s="139" t="str">
        <f>IF($A280="","",IF(VLOOKUP(csv!$AJ280,範囲CSV,26,FALSE)="","",VLOOKUP(csv!$AJ280,範囲CSV,26,FALSE)))</f>
        <v/>
      </c>
      <c r="AC280" s="139" t="str">
        <f>IF($A280="","",IF(VLOOKUP(csv!$AJ280,範囲CSV,27,FALSE)="","",VLOOKUP(csv!$AJ280,範囲CSV,27,FALSE)))</f>
        <v/>
      </c>
      <c r="AD280" s="139" t="str">
        <f>IF($A280="","",IF(VLOOKUP(csv!$AJ280,範囲CSV,28,FALSE)="","",VLOOKUP(csv!$AJ280,範囲CSV,28,FALSE)))</f>
        <v/>
      </c>
      <c r="AE280" s="139" t="str">
        <f>IF($A280="","",IF(VLOOKUP(csv!$AJ280,範囲CSV,29,FALSE)="","",VLOOKUP(csv!$AJ280,範囲CSV,29,FALSE)))</f>
        <v/>
      </c>
      <c r="AF280" s="139" t="str">
        <f>IF($A280="","",IF(VLOOKUP(csv!$AJ280,範囲CSV,30,FALSE)="","",VLOOKUP(csv!$AJ280,範囲CSV,30,FALSE)))</f>
        <v/>
      </c>
      <c r="AG280" s="139" t="str">
        <f>IF($A280="","",IF(VLOOKUP(csv!$AJ280,範囲CSV,31,FALSE)="","",VLOOKUP(csv!$AJ280,範囲CSV,31,FALSE)))</f>
        <v/>
      </c>
      <c r="AH280" s="139" t="str">
        <f>IF($A280="","",IF(VLOOKUP(csv!$AJ280,範囲CSV,32,FALSE)="","",VLOOKUP(csv!$AJ280,範囲CSV,32,FALSE)))</f>
        <v/>
      </c>
      <c r="AI280" s="139" t="str">
        <f>IF($A280="","",IF(VLOOKUP(csv!$AJ280,範囲CSV,33,FALSE)="","",VLOOKUP(csv!$AJ280,範囲CSV,33,FALSE)))</f>
        <v/>
      </c>
      <c r="AJ280" s="139" t="str">
        <f>IF($A280="","",IF(VLOOKUP(csv!$AJ280,範囲CSV,34,FALSE)="","",VLOOKUP(csv!$AJ280,範囲CSV,34,FALSE)))</f>
        <v/>
      </c>
      <c r="AK280" s="139"/>
    </row>
    <row r="281" spans="1:37">
      <c r="A281" s="216" t="str">
        <f>IF(csv!AJ281&lt;=csv!A$401,csv!AO281,"")</f>
        <v/>
      </c>
      <c r="B281" s="216" t="str">
        <f>IF($A281="","",IF(VLOOKUP(csv!A$402,範囲CSV,2,FALSE)="","",VLOOKUP(csv!A$402,範囲CSV,2,FALSE)))</f>
        <v/>
      </c>
      <c r="C281" s="139" t="str">
        <f>IF($A281="","",IF(VLOOKUP(csv!$AJ281,範囲CSV,3,FALSE)="","",VLOOKUP(csv!$AJ281,範囲CSV,3,FALSE)))</f>
        <v/>
      </c>
      <c r="D281" s="139" t="str">
        <f>IF($A281="","",IF(VLOOKUP(csv!$AJ281,範囲CSV,4,FALSE)="","",VLOOKUP(csv!$AJ281,範囲CSV,4,FALSE)))</f>
        <v/>
      </c>
      <c r="E281" s="139" t="str">
        <f>IF($A281="","",IF(VLOOKUP(csv!$AJ281,範囲CSV,5,FALSE)="","",IF(VLOOKUP(csv!$AJ281,範囲CSV,5,FALSE)&gt;10000,"",VLOOKUP(csv!$AJ281,範囲CSV,5,FALSE))))</f>
        <v/>
      </c>
      <c r="F281" s="139" t="str">
        <f>IF($A281="","",IF(VLOOKUP(csv!$AJ281,範囲CSV,6,FALSE)="","",VLOOKUP(csv!$AJ281,範囲CSV,6,FALSE)))</f>
        <v/>
      </c>
      <c r="G281" s="139" t="str">
        <f>IF(A281="","",IF(VLOOKUP(csv!$AJ281,範囲CSV,7,FALSE)="","",VLOOKUP(csv!$AJ281,範囲CSV,7,FALSE)))</f>
        <v/>
      </c>
      <c r="H281" s="139" t="str">
        <f>IF($A281="","",IF(VLOOKUP(csv!$AJ281,範囲CSV,8,FALSE)="","",VLOOKUP(csv!$AJ281,範囲CSV,8,FALSE)))</f>
        <v/>
      </c>
      <c r="I281" s="216"/>
      <c r="J281" s="216"/>
      <c r="K281" s="139" t="str">
        <f>IF(A281="","",IF(VLOOKUP(csv!$AJ281,範囲CSV,9,FALSE)="","",VLOOKUP(csv!$AJ281,範囲CSV,9,FALSE)))</f>
        <v/>
      </c>
      <c r="L281" s="139" t="str">
        <f>IF($A281="","",IF(VLOOKUP(csv!$AJ281,範囲CSV,10,FALSE)="","",VLOOKUP(csv!$AJ281,範囲CSV,10,FALSE)))</f>
        <v/>
      </c>
      <c r="M281" s="216" t="str">
        <f t="shared" si="8"/>
        <v/>
      </c>
      <c r="N281" s="216" t="str">
        <f t="shared" si="9"/>
        <v/>
      </c>
      <c r="O281" s="139" t="str">
        <f>IF($A281="","",IF(VLOOKUP(csv!$AJ281,範囲CSV,13,FALSE)="","",VLOOKUP(csv!$AJ281,範囲CSV,13,FALSE)))</f>
        <v/>
      </c>
      <c r="P281" s="139" t="str">
        <f>IF($A281="","",IF(VLOOKUP(csv!$AJ281,範囲CSV,14,FALSE)="","",VLOOKUP(csv!$AJ281,範囲CSV,14,FALSE)))</f>
        <v/>
      </c>
      <c r="Q281" s="139" t="str">
        <f>IF($A281="","",IF(VLOOKUP(csv!$AJ281,範囲CSV,15,FALSE)="","",VLOOKUP(csv!$AJ281,範囲CSV,15,FALSE)))</f>
        <v/>
      </c>
      <c r="R281" s="139" t="str">
        <f>IF($A281="","",IF(VLOOKUP(csv!$AJ281,範囲CSV,16,FALSE)="","",VLOOKUP(csv!$AJ281,範囲CSV,16,FALSE)))</f>
        <v/>
      </c>
      <c r="S281" s="139" t="str">
        <f>IF($A281="","",IF(VLOOKUP(csv!$AJ281,範囲CSV,17,FALSE)="","",VLOOKUP(csv!$AJ281,範囲CSV,17,FALSE)))</f>
        <v/>
      </c>
      <c r="T281" s="139" t="str">
        <f>IF($A281="","",IF(VLOOKUP(csv!$AJ281,範囲CSV,18,FALSE)="","",VLOOKUP(csv!$AJ281,範囲CSV,18,FALSE)))</f>
        <v/>
      </c>
      <c r="U281" s="139" t="str">
        <f>IF($A281="","",IF(VLOOKUP(csv!$AJ281,範囲CSV,19,FALSE)="","",VLOOKUP(csv!$AJ281,範囲CSV,19,FALSE)))</f>
        <v/>
      </c>
      <c r="V281" s="139" t="str">
        <f>IF($A281="","",IF(VLOOKUP(csv!$AJ281,範囲CSV,20,FALSE)="","",VLOOKUP(csv!$AJ281,範囲CSV,20,FALSE)))</f>
        <v/>
      </c>
      <c r="W281" s="139" t="str">
        <f>IF($A281="","",IF(VLOOKUP(csv!$AJ281,範囲CSV,21,FALSE)="","",VLOOKUP(csv!$AJ281,範囲CSV,21,FALSE)))</f>
        <v/>
      </c>
      <c r="X281" s="139" t="str">
        <f>IF($A281="","",IF(VLOOKUP(csv!$AJ281,範囲CSV,22,FALSE)="","",VLOOKUP(csv!$AJ281,範囲CSV,22,FALSE)))</f>
        <v/>
      </c>
      <c r="Y281" s="139" t="str">
        <f>IF($A281="","",IF(VLOOKUP(csv!$AJ281,範囲CSV,23,FALSE)="","",VLOOKUP(csv!$AJ281,範囲CSV,23,FALSE)))</f>
        <v/>
      </c>
      <c r="Z281" s="139" t="str">
        <f>IF($A281="","",IF(VLOOKUP(csv!$AJ281,範囲CSV,24,FALSE)="","",VLOOKUP(csv!$AJ281,範囲CSV,24,FALSE)))</f>
        <v/>
      </c>
      <c r="AA281" s="139" t="str">
        <f>IF($A281="","",IF(VLOOKUP(csv!$AJ281,範囲CSV,25,FALSE)="","",VLOOKUP(csv!$AJ281,範囲CSV,25,FALSE)))</f>
        <v/>
      </c>
      <c r="AB281" s="139" t="str">
        <f>IF($A281="","",IF(VLOOKUP(csv!$AJ281,範囲CSV,26,FALSE)="","",VLOOKUP(csv!$AJ281,範囲CSV,26,FALSE)))</f>
        <v/>
      </c>
      <c r="AC281" s="139" t="str">
        <f>IF($A281="","",IF(VLOOKUP(csv!$AJ281,範囲CSV,27,FALSE)="","",VLOOKUP(csv!$AJ281,範囲CSV,27,FALSE)))</f>
        <v/>
      </c>
      <c r="AD281" s="139" t="str">
        <f>IF($A281="","",IF(VLOOKUP(csv!$AJ281,範囲CSV,28,FALSE)="","",VLOOKUP(csv!$AJ281,範囲CSV,28,FALSE)))</f>
        <v/>
      </c>
      <c r="AE281" s="139" t="str">
        <f>IF($A281="","",IF(VLOOKUP(csv!$AJ281,範囲CSV,29,FALSE)="","",VLOOKUP(csv!$AJ281,範囲CSV,29,FALSE)))</f>
        <v/>
      </c>
      <c r="AF281" s="139" t="str">
        <f>IF($A281="","",IF(VLOOKUP(csv!$AJ281,範囲CSV,30,FALSE)="","",VLOOKUP(csv!$AJ281,範囲CSV,30,FALSE)))</f>
        <v/>
      </c>
      <c r="AG281" s="139" t="str">
        <f>IF($A281="","",IF(VLOOKUP(csv!$AJ281,範囲CSV,31,FALSE)="","",VLOOKUP(csv!$AJ281,範囲CSV,31,FALSE)))</f>
        <v/>
      </c>
      <c r="AH281" s="139" t="str">
        <f>IF($A281="","",IF(VLOOKUP(csv!$AJ281,範囲CSV,32,FALSE)="","",VLOOKUP(csv!$AJ281,範囲CSV,32,FALSE)))</f>
        <v/>
      </c>
      <c r="AI281" s="139" t="str">
        <f>IF($A281="","",IF(VLOOKUP(csv!$AJ281,範囲CSV,33,FALSE)="","",VLOOKUP(csv!$AJ281,範囲CSV,33,FALSE)))</f>
        <v/>
      </c>
      <c r="AJ281" s="139" t="str">
        <f>IF($A281="","",IF(VLOOKUP(csv!$AJ281,範囲CSV,34,FALSE)="","",VLOOKUP(csv!$AJ281,範囲CSV,34,FALSE)))</f>
        <v/>
      </c>
      <c r="AK281" s="139"/>
    </row>
    <row r="282" spans="1:37">
      <c r="A282" s="216" t="str">
        <f>IF(csv!AJ282&lt;=csv!A$401,csv!AO282,"")</f>
        <v/>
      </c>
      <c r="B282" s="216" t="str">
        <f>IF($A282="","",IF(VLOOKUP(csv!A$402,範囲CSV,2,FALSE)="","",VLOOKUP(csv!A$402,範囲CSV,2,FALSE)))</f>
        <v/>
      </c>
      <c r="C282" s="139" t="str">
        <f>IF($A282="","",IF(VLOOKUP(csv!$AJ282,範囲CSV,3,FALSE)="","",VLOOKUP(csv!$AJ282,範囲CSV,3,FALSE)))</f>
        <v/>
      </c>
      <c r="D282" s="139" t="str">
        <f>IF($A282="","",IF(VLOOKUP(csv!$AJ282,範囲CSV,4,FALSE)="","",VLOOKUP(csv!$AJ282,範囲CSV,4,FALSE)))</f>
        <v/>
      </c>
      <c r="E282" s="139" t="str">
        <f>IF($A282="","",IF(VLOOKUP(csv!$AJ282,範囲CSV,5,FALSE)="","",IF(VLOOKUP(csv!$AJ282,範囲CSV,5,FALSE)&gt;10000,"",VLOOKUP(csv!$AJ282,範囲CSV,5,FALSE))))</f>
        <v/>
      </c>
      <c r="F282" s="139" t="str">
        <f>IF($A282="","",IF(VLOOKUP(csv!$AJ282,範囲CSV,6,FALSE)="","",VLOOKUP(csv!$AJ282,範囲CSV,6,FALSE)))</f>
        <v/>
      </c>
      <c r="G282" s="139" t="str">
        <f>IF(A282="","",IF(VLOOKUP(csv!$AJ282,範囲CSV,7,FALSE)="","",VLOOKUP(csv!$AJ282,範囲CSV,7,FALSE)))</f>
        <v/>
      </c>
      <c r="H282" s="139" t="str">
        <f>IF($A282="","",IF(VLOOKUP(csv!$AJ282,範囲CSV,8,FALSE)="","",VLOOKUP(csv!$AJ282,範囲CSV,8,FALSE)))</f>
        <v/>
      </c>
      <c r="I282" s="216"/>
      <c r="J282" s="216"/>
      <c r="K282" s="139" t="str">
        <f>IF(A282="","",IF(VLOOKUP(csv!$AJ282,範囲CSV,9,FALSE)="","",VLOOKUP(csv!$AJ282,範囲CSV,9,FALSE)))</f>
        <v/>
      </c>
      <c r="L282" s="139" t="str">
        <f>IF($A282="","",IF(VLOOKUP(csv!$AJ282,範囲CSV,10,FALSE)="","",VLOOKUP(csv!$AJ282,範囲CSV,10,FALSE)))</f>
        <v/>
      </c>
      <c r="M282" s="216" t="str">
        <f t="shared" si="8"/>
        <v/>
      </c>
      <c r="N282" s="216" t="str">
        <f t="shared" si="9"/>
        <v/>
      </c>
      <c r="O282" s="139" t="str">
        <f>IF($A282="","",IF(VLOOKUP(csv!$AJ282,範囲CSV,13,FALSE)="","",VLOOKUP(csv!$AJ282,範囲CSV,13,FALSE)))</f>
        <v/>
      </c>
      <c r="P282" s="139" t="str">
        <f>IF($A282="","",IF(VLOOKUP(csv!$AJ282,範囲CSV,14,FALSE)="","",VLOOKUP(csv!$AJ282,範囲CSV,14,FALSE)))</f>
        <v/>
      </c>
      <c r="Q282" s="139" t="str">
        <f>IF($A282="","",IF(VLOOKUP(csv!$AJ282,範囲CSV,15,FALSE)="","",VLOOKUP(csv!$AJ282,範囲CSV,15,FALSE)))</f>
        <v/>
      </c>
      <c r="R282" s="139" t="str">
        <f>IF($A282="","",IF(VLOOKUP(csv!$AJ282,範囲CSV,16,FALSE)="","",VLOOKUP(csv!$AJ282,範囲CSV,16,FALSE)))</f>
        <v/>
      </c>
      <c r="S282" s="139" t="str">
        <f>IF($A282="","",IF(VLOOKUP(csv!$AJ282,範囲CSV,17,FALSE)="","",VLOOKUP(csv!$AJ282,範囲CSV,17,FALSE)))</f>
        <v/>
      </c>
      <c r="T282" s="139" t="str">
        <f>IF($A282="","",IF(VLOOKUP(csv!$AJ282,範囲CSV,18,FALSE)="","",VLOOKUP(csv!$AJ282,範囲CSV,18,FALSE)))</f>
        <v/>
      </c>
      <c r="U282" s="139" t="str">
        <f>IF($A282="","",IF(VLOOKUP(csv!$AJ282,範囲CSV,19,FALSE)="","",VLOOKUP(csv!$AJ282,範囲CSV,19,FALSE)))</f>
        <v/>
      </c>
      <c r="V282" s="139" t="str">
        <f>IF($A282="","",IF(VLOOKUP(csv!$AJ282,範囲CSV,20,FALSE)="","",VLOOKUP(csv!$AJ282,範囲CSV,20,FALSE)))</f>
        <v/>
      </c>
      <c r="W282" s="139" t="str">
        <f>IF($A282="","",IF(VLOOKUP(csv!$AJ282,範囲CSV,21,FALSE)="","",VLOOKUP(csv!$AJ282,範囲CSV,21,FALSE)))</f>
        <v/>
      </c>
      <c r="X282" s="139" t="str">
        <f>IF($A282="","",IF(VLOOKUP(csv!$AJ282,範囲CSV,22,FALSE)="","",VLOOKUP(csv!$AJ282,範囲CSV,22,FALSE)))</f>
        <v/>
      </c>
      <c r="Y282" s="139" t="str">
        <f>IF($A282="","",IF(VLOOKUP(csv!$AJ282,範囲CSV,23,FALSE)="","",VLOOKUP(csv!$AJ282,範囲CSV,23,FALSE)))</f>
        <v/>
      </c>
      <c r="Z282" s="139" t="str">
        <f>IF($A282="","",IF(VLOOKUP(csv!$AJ282,範囲CSV,24,FALSE)="","",VLOOKUP(csv!$AJ282,範囲CSV,24,FALSE)))</f>
        <v/>
      </c>
      <c r="AA282" s="139" t="str">
        <f>IF($A282="","",IF(VLOOKUP(csv!$AJ282,範囲CSV,25,FALSE)="","",VLOOKUP(csv!$AJ282,範囲CSV,25,FALSE)))</f>
        <v/>
      </c>
      <c r="AB282" s="139" t="str">
        <f>IF($A282="","",IF(VLOOKUP(csv!$AJ282,範囲CSV,26,FALSE)="","",VLOOKUP(csv!$AJ282,範囲CSV,26,FALSE)))</f>
        <v/>
      </c>
      <c r="AC282" s="139" t="str">
        <f>IF($A282="","",IF(VLOOKUP(csv!$AJ282,範囲CSV,27,FALSE)="","",VLOOKUP(csv!$AJ282,範囲CSV,27,FALSE)))</f>
        <v/>
      </c>
      <c r="AD282" s="139" t="str">
        <f>IF($A282="","",IF(VLOOKUP(csv!$AJ282,範囲CSV,28,FALSE)="","",VLOOKUP(csv!$AJ282,範囲CSV,28,FALSE)))</f>
        <v/>
      </c>
      <c r="AE282" s="139" t="str">
        <f>IF($A282="","",IF(VLOOKUP(csv!$AJ282,範囲CSV,29,FALSE)="","",VLOOKUP(csv!$AJ282,範囲CSV,29,FALSE)))</f>
        <v/>
      </c>
      <c r="AF282" s="139" t="str">
        <f>IF($A282="","",IF(VLOOKUP(csv!$AJ282,範囲CSV,30,FALSE)="","",VLOOKUP(csv!$AJ282,範囲CSV,30,FALSE)))</f>
        <v/>
      </c>
      <c r="AG282" s="139" t="str">
        <f>IF($A282="","",IF(VLOOKUP(csv!$AJ282,範囲CSV,31,FALSE)="","",VLOOKUP(csv!$AJ282,範囲CSV,31,FALSE)))</f>
        <v/>
      </c>
      <c r="AH282" s="139" t="str">
        <f>IF($A282="","",IF(VLOOKUP(csv!$AJ282,範囲CSV,32,FALSE)="","",VLOOKUP(csv!$AJ282,範囲CSV,32,FALSE)))</f>
        <v/>
      </c>
      <c r="AI282" s="139" t="str">
        <f>IF($A282="","",IF(VLOOKUP(csv!$AJ282,範囲CSV,33,FALSE)="","",VLOOKUP(csv!$AJ282,範囲CSV,33,FALSE)))</f>
        <v/>
      </c>
      <c r="AJ282" s="139" t="str">
        <f>IF($A282="","",IF(VLOOKUP(csv!$AJ282,範囲CSV,34,FALSE)="","",VLOOKUP(csv!$AJ282,範囲CSV,34,FALSE)))</f>
        <v/>
      </c>
      <c r="AK282" s="139"/>
    </row>
    <row r="283" spans="1:37">
      <c r="A283" s="216" t="str">
        <f>IF(csv!AJ283&lt;=csv!A$401,csv!AO283,"")</f>
        <v/>
      </c>
      <c r="B283" s="216" t="str">
        <f>IF($A283="","",IF(VLOOKUP(csv!A$402,範囲CSV,2,FALSE)="","",VLOOKUP(csv!A$402,範囲CSV,2,FALSE)))</f>
        <v/>
      </c>
      <c r="C283" s="139" t="str">
        <f>IF($A283="","",IF(VLOOKUP(csv!$AJ283,範囲CSV,3,FALSE)="","",VLOOKUP(csv!$AJ283,範囲CSV,3,FALSE)))</f>
        <v/>
      </c>
      <c r="D283" s="139" t="str">
        <f>IF($A283="","",IF(VLOOKUP(csv!$AJ283,範囲CSV,4,FALSE)="","",VLOOKUP(csv!$AJ283,範囲CSV,4,FALSE)))</f>
        <v/>
      </c>
      <c r="E283" s="139" t="str">
        <f>IF($A283="","",IF(VLOOKUP(csv!$AJ283,範囲CSV,5,FALSE)="","",IF(VLOOKUP(csv!$AJ283,範囲CSV,5,FALSE)&gt;10000,"",VLOOKUP(csv!$AJ283,範囲CSV,5,FALSE))))</f>
        <v/>
      </c>
      <c r="F283" s="139" t="str">
        <f>IF($A283="","",IF(VLOOKUP(csv!$AJ283,範囲CSV,6,FALSE)="","",VLOOKUP(csv!$AJ283,範囲CSV,6,FALSE)))</f>
        <v/>
      </c>
      <c r="G283" s="139" t="str">
        <f>IF(A283="","",IF(VLOOKUP(csv!$AJ283,範囲CSV,7,FALSE)="","",VLOOKUP(csv!$AJ283,範囲CSV,7,FALSE)))</f>
        <v/>
      </c>
      <c r="H283" s="139" t="str">
        <f>IF($A283="","",IF(VLOOKUP(csv!$AJ283,範囲CSV,8,FALSE)="","",VLOOKUP(csv!$AJ283,範囲CSV,8,FALSE)))</f>
        <v/>
      </c>
      <c r="I283" s="216"/>
      <c r="J283" s="216"/>
      <c r="K283" s="139" t="str">
        <f>IF(A283="","",IF(VLOOKUP(csv!$AJ283,範囲CSV,9,FALSE)="","",VLOOKUP(csv!$AJ283,範囲CSV,9,FALSE)))</f>
        <v/>
      </c>
      <c r="L283" s="139" t="str">
        <f>IF($A283="","",IF(VLOOKUP(csv!$AJ283,範囲CSV,10,FALSE)="","",VLOOKUP(csv!$AJ283,範囲CSV,10,FALSE)))</f>
        <v/>
      </c>
      <c r="M283" s="216" t="str">
        <f t="shared" si="8"/>
        <v/>
      </c>
      <c r="N283" s="216" t="str">
        <f t="shared" si="9"/>
        <v/>
      </c>
      <c r="O283" s="139" t="str">
        <f>IF($A283="","",IF(VLOOKUP(csv!$AJ283,範囲CSV,13,FALSE)="","",VLOOKUP(csv!$AJ283,範囲CSV,13,FALSE)))</f>
        <v/>
      </c>
      <c r="P283" s="139" t="str">
        <f>IF($A283="","",IF(VLOOKUP(csv!$AJ283,範囲CSV,14,FALSE)="","",VLOOKUP(csv!$AJ283,範囲CSV,14,FALSE)))</f>
        <v/>
      </c>
      <c r="Q283" s="139" t="str">
        <f>IF($A283="","",IF(VLOOKUP(csv!$AJ283,範囲CSV,15,FALSE)="","",VLOOKUP(csv!$AJ283,範囲CSV,15,FALSE)))</f>
        <v/>
      </c>
      <c r="R283" s="139" t="str">
        <f>IF($A283="","",IF(VLOOKUP(csv!$AJ283,範囲CSV,16,FALSE)="","",VLOOKUP(csv!$AJ283,範囲CSV,16,FALSE)))</f>
        <v/>
      </c>
      <c r="S283" s="139" t="str">
        <f>IF($A283="","",IF(VLOOKUP(csv!$AJ283,範囲CSV,17,FALSE)="","",VLOOKUP(csv!$AJ283,範囲CSV,17,FALSE)))</f>
        <v/>
      </c>
      <c r="T283" s="139" t="str">
        <f>IF($A283="","",IF(VLOOKUP(csv!$AJ283,範囲CSV,18,FALSE)="","",VLOOKUP(csv!$AJ283,範囲CSV,18,FALSE)))</f>
        <v/>
      </c>
      <c r="U283" s="139" t="str">
        <f>IF($A283="","",IF(VLOOKUP(csv!$AJ283,範囲CSV,19,FALSE)="","",VLOOKUP(csv!$AJ283,範囲CSV,19,FALSE)))</f>
        <v/>
      </c>
      <c r="V283" s="139" t="str">
        <f>IF($A283="","",IF(VLOOKUP(csv!$AJ283,範囲CSV,20,FALSE)="","",VLOOKUP(csv!$AJ283,範囲CSV,20,FALSE)))</f>
        <v/>
      </c>
      <c r="W283" s="139" t="str">
        <f>IF($A283="","",IF(VLOOKUP(csv!$AJ283,範囲CSV,21,FALSE)="","",VLOOKUP(csv!$AJ283,範囲CSV,21,FALSE)))</f>
        <v/>
      </c>
      <c r="X283" s="139" t="str">
        <f>IF($A283="","",IF(VLOOKUP(csv!$AJ283,範囲CSV,22,FALSE)="","",VLOOKUP(csv!$AJ283,範囲CSV,22,FALSE)))</f>
        <v/>
      </c>
      <c r="Y283" s="139" t="str">
        <f>IF($A283="","",IF(VLOOKUP(csv!$AJ283,範囲CSV,23,FALSE)="","",VLOOKUP(csv!$AJ283,範囲CSV,23,FALSE)))</f>
        <v/>
      </c>
      <c r="Z283" s="139" t="str">
        <f>IF($A283="","",IF(VLOOKUP(csv!$AJ283,範囲CSV,24,FALSE)="","",VLOOKUP(csv!$AJ283,範囲CSV,24,FALSE)))</f>
        <v/>
      </c>
      <c r="AA283" s="139" t="str">
        <f>IF($A283="","",IF(VLOOKUP(csv!$AJ283,範囲CSV,25,FALSE)="","",VLOOKUP(csv!$AJ283,範囲CSV,25,FALSE)))</f>
        <v/>
      </c>
      <c r="AB283" s="139" t="str">
        <f>IF($A283="","",IF(VLOOKUP(csv!$AJ283,範囲CSV,26,FALSE)="","",VLOOKUP(csv!$AJ283,範囲CSV,26,FALSE)))</f>
        <v/>
      </c>
      <c r="AC283" s="139" t="str">
        <f>IF($A283="","",IF(VLOOKUP(csv!$AJ283,範囲CSV,27,FALSE)="","",VLOOKUP(csv!$AJ283,範囲CSV,27,FALSE)))</f>
        <v/>
      </c>
      <c r="AD283" s="139" t="str">
        <f>IF($A283="","",IF(VLOOKUP(csv!$AJ283,範囲CSV,28,FALSE)="","",VLOOKUP(csv!$AJ283,範囲CSV,28,FALSE)))</f>
        <v/>
      </c>
      <c r="AE283" s="139" t="str">
        <f>IF($A283="","",IF(VLOOKUP(csv!$AJ283,範囲CSV,29,FALSE)="","",VLOOKUP(csv!$AJ283,範囲CSV,29,FALSE)))</f>
        <v/>
      </c>
      <c r="AF283" s="139" t="str">
        <f>IF($A283="","",IF(VLOOKUP(csv!$AJ283,範囲CSV,30,FALSE)="","",VLOOKUP(csv!$AJ283,範囲CSV,30,FALSE)))</f>
        <v/>
      </c>
      <c r="AG283" s="139" t="str">
        <f>IF($A283="","",IF(VLOOKUP(csv!$AJ283,範囲CSV,31,FALSE)="","",VLOOKUP(csv!$AJ283,範囲CSV,31,FALSE)))</f>
        <v/>
      </c>
      <c r="AH283" s="139" t="str">
        <f>IF($A283="","",IF(VLOOKUP(csv!$AJ283,範囲CSV,32,FALSE)="","",VLOOKUP(csv!$AJ283,範囲CSV,32,FALSE)))</f>
        <v/>
      </c>
      <c r="AI283" s="139" t="str">
        <f>IF($A283="","",IF(VLOOKUP(csv!$AJ283,範囲CSV,33,FALSE)="","",VLOOKUP(csv!$AJ283,範囲CSV,33,FALSE)))</f>
        <v/>
      </c>
      <c r="AJ283" s="139" t="str">
        <f>IF($A283="","",IF(VLOOKUP(csv!$AJ283,範囲CSV,34,FALSE)="","",VLOOKUP(csv!$AJ283,範囲CSV,34,FALSE)))</f>
        <v/>
      </c>
      <c r="AK283" s="139"/>
    </row>
    <row r="284" spans="1:37">
      <c r="A284" s="216" t="str">
        <f>IF(csv!AJ284&lt;=csv!A$401,csv!AO284,"")</f>
        <v/>
      </c>
      <c r="B284" s="216" t="str">
        <f>IF($A284="","",IF(VLOOKUP(csv!A$402,範囲CSV,2,FALSE)="","",VLOOKUP(csv!A$402,範囲CSV,2,FALSE)))</f>
        <v/>
      </c>
      <c r="C284" s="139" t="str">
        <f>IF($A284="","",IF(VLOOKUP(csv!$AJ284,範囲CSV,3,FALSE)="","",VLOOKUP(csv!$AJ284,範囲CSV,3,FALSE)))</f>
        <v/>
      </c>
      <c r="D284" s="139" t="str">
        <f>IF($A284="","",IF(VLOOKUP(csv!$AJ284,範囲CSV,4,FALSE)="","",VLOOKUP(csv!$AJ284,範囲CSV,4,FALSE)))</f>
        <v/>
      </c>
      <c r="E284" s="139" t="str">
        <f>IF($A284="","",IF(VLOOKUP(csv!$AJ284,範囲CSV,5,FALSE)="","",IF(VLOOKUP(csv!$AJ284,範囲CSV,5,FALSE)&gt;10000,"",VLOOKUP(csv!$AJ284,範囲CSV,5,FALSE))))</f>
        <v/>
      </c>
      <c r="F284" s="139" t="str">
        <f>IF($A284="","",IF(VLOOKUP(csv!$AJ284,範囲CSV,6,FALSE)="","",VLOOKUP(csv!$AJ284,範囲CSV,6,FALSE)))</f>
        <v/>
      </c>
      <c r="G284" s="139" t="str">
        <f>IF(A284="","",IF(VLOOKUP(csv!$AJ284,範囲CSV,7,FALSE)="","",VLOOKUP(csv!$AJ284,範囲CSV,7,FALSE)))</f>
        <v/>
      </c>
      <c r="H284" s="139" t="str">
        <f>IF($A284="","",IF(VLOOKUP(csv!$AJ284,範囲CSV,8,FALSE)="","",VLOOKUP(csv!$AJ284,範囲CSV,8,FALSE)))</f>
        <v/>
      </c>
      <c r="I284" s="216"/>
      <c r="J284" s="216"/>
      <c r="K284" s="139" t="str">
        <f>IF(A284="","",IF(VLOOKUP(csv!$AJ284,範囲CSV,9,FALSE)="","",VLOOKUP(csv!$AJ284,範囲CSV,9,FALSE)))</f>
        <v/>
      </c>
      <c r="L284" s="139" t="str">
        <f>IF($A284="","",IF(VLOOKUP(csv!$AJ284,範囲CSV,10,FALSE)="","",VLOOKUP(csv!$AJ284,範囲CSV,10,FALSE)))</f>
        <v/>
      </c>
      <c r="M284" s="216" t="str">
        <f t="shared" si="8"/>
        <v/>
      </c>
      <c r="N284" s="216" t="str">
        <f t="shared" si="9"/>
        <v/>
      </c>
      <c r="O284" s="139" t="str">
        <f>IF($A284="","",IF(VLOOKUP(csv!$AJ284,範囲CSV,13,FALSE)="","",VLOOKUP(csv!$AJ284,範囲CSV,13,FALSE)))</f>
        <v/>
      </c>
      <c r="P284" s="139" t="str">
        <f>IF($A284="","",IF(VLOOKUP(csv!$AJ284,範囲CSV,14,FALSE)="","",VLOOKUP(csv!$AJ284,範囲CSV,14,FALSE)))</f>
        <v/>
      </c>
      <c r="Q284" s="139" t="str">
        <f>IF($A284="","",IF(VLOOKUP(csv!$AJ284,範囲CSV,15,FALSE)="","",VLOOKUP(csv!$AJ284,範囲CSV,15,FALSE)))</f>
        <v/>
      </c>
      <c r="R284" s="139" t="str">
        <f>IF($A284="","",IF(VLOOKUP(csv!$AJ284,範囲CSV,16,FALSE)="","",VLOOKUP(csv!$AJ284,範囲CSV,16,FALSE)))</f>
        <v/>
      </c>
      <c r="S284" s="139" t="str">
        <f>IF($A284="","",IF(VLOOKUP(csv!$AJ284,範囲CSV,17,FALSE)="","",VLOOKUP(csv!$AJ284,範囲CSV,17,FALSE)))</f>
        <v/>
      </c>
      <c r="T284" s="139" t="str">
        <f>IF($A284="","",IF(VLOOKUP(csv!$AJ284,範囲CSV,18,FALSE)="","",VLOOKUP(csv!$AJ284,範囲CSV,18,FALSE)))</f>
        <v/>
      </c>
      <c r="U284" s="139" t="str">
        <f>IF($A284="","",IF(VLOOKUP(csv!$AJ284,範囲CSV,19,FALSE)="","",VLOOKUP(csv!$AJ284,範囲CSV,19,FALSE)))</f>
        <v/>
      </c>
      <c r="V284" s="139" t="str">
        <f>IF($A284="","",IF(VLOOKUP(csv!$AJ284,範囲CSV,20,FALSE)="","",VLOOKUP(csv!$AJ284,範囲CSV,20,FALSE)))</f>
        <v/>
      </c>
      <c r="W284" s="139" t="str">
        <f>IF($A284="","",IF(VLOOKUP(csv!$AJ284,範囲CSV,21,FALSE)="","",VLOOKUP(csv!$AJ284,範囲CSV,21,FALSE)))</f>
        <v/>
      </c>
      <c r="X284" s="139" t="str">
        <f>IF($A284="","",IF(VLOOKUP(csv!$AJ284,範囲CSV,22,FALSE)="","",VLOOKUP(csv!$AJ284,範囲CSV,22,FALSE)))</f>
        <v/>
      </c>
      <c r="Y284" s="139" t="str">
        <f>IF($A284="","",IF(VLOOKUP(csv!$AJ284,範囲CSV,23,FALSE)="","",VLOOKUP(csv!$AJ284,範囲CSV,23,FALSE)))</f>
        <v/>
      </c>
      <c r="Z284" s="139" t="str">
        <f>IF($A284="","",IF(VLOOKUP(csv!$AJ284,範囲CSV,24,FALSE)="","",VLOOKUP(csv!$AJ284,範囲CSV,24,FALSE)))</f>
        <v/>
      </c>
      <c r="AA284" s="139" t="str">
        <f>IF($A284="","",IF(VLOOKUP(csv!$AJ284,範囲CSV,25,FALSE)="","",VLOOKUP(csv!$AJ284,範囲CSV,25,FALSE)))</f>
        <v/>
      </c>
      <c r="AB284" s="139" t="str">
        <f>IF($A284="","",IF(VLOOKUP(csv!$AJ284,範囲CSV,26,FALSE)="","",VLOOKUP(csv!$AJ284,範囲CSV,26,FALSE)))</f>
        <v/>
      </c>
      <c r="AC284" s="139" t="str">
        <f>IF($A284="","",IF(VLOOKUP(csv!$AJ284,範囲CSV,27,FALSE)="","",VLOOKUP(csv!$AJ284,範囲CSV,27,FALSE)))</f>
        <v/>
      </c>
      <c r="AD284" s="139" t="str">
        <f>IF($A284="","",IF(VLOOKUP(csv!$AJ284,範囲CSV,28,FALSE)="","",VLOOKUP(csv!$AJ284,範囲CSV,28,FALSE)))</f>
        <v/>
      </c>
      <c r="AE284" s="139" t="str">
        <f>IF($A284="","",IF(VLOOKUP(csv!$AJ284,範囲CSV,29,FALSE)="","",VLOOKUP(csv!$AJ284,範囲CSV,29,FALSE)))</f>
        <v/>
      </c>
      <c r="AF284" s="139" t="str">
        <f>IF($A284="","",IF(VLOOKUP(csv!$AJ284,範囲CSV,30,FALSE)="","",VLOOKUP(csv!$AJ284,範囲CSV,30,FALSE)))</f>
        <v/>
      </c>
      <c r="AG284" s="139" t="str">
        <f>IF($A284="","",IF(VLOOKUP(csv!$AJ284,範囲CSV,31,FALSE)="","",VLOOKUP(csv!$AJ284,範囲CSV,31,FALSE)))</f>
        <v/>
      </c>
      <c r="AH284" s="139" t="str">
        <f>IF($A284="","",IF(VLOOKUP(csv!$AJ284,範囲CSV,32,FALSE)="","",VLOOKUP(csv!$AJ284,範囲CSV,32,FALSE)))</f>
        <v/>
      </c>
      <c r="AI284" s="139" t="str">
        <f>IF($A284="","",IF(VLOOKUP(csv!$AJ284,範囲CSV,33,FALSE)="","",VLOOKUP(csv!$AJ284,範囲CSV,33,FALSE)))</f>
        <v/>
      </c>
      <c r="AJ284" s="139" t="str">
        <f>IF($A284="","",IF(VLOOKUP(csv!$AJ284,範囲CSV,34,FALSE)="","",VLOOKUP(csv!$AJ284,範囲CSV,34,FALSE)))</f>
        <v/>
      </c>
      <c r="AK284" s="139"/>
    </row>
    <row r="285" spans="1:37">
      <c r="A285" s="216" t="str">
        <f>IF(csv!AJ285&lt;=csv!A$401,csv!AO285,"")</f>
        <v/>
      </c>
      <c r="B285" s="216" t="str">
        <f>IF($A285="","",IF(VLOOKUP(csv!A$402,範囲CSV,2,FALSE)="","",VLOOKUP(csv!A$402,範囲CSV,2,FALSE)))</f>
        <v/>
      </c>
      <c r="C285" s="139" t="str">
        <f>IF($A285="","",IF(VLOOKUP(csv!$AJ285,範囲CSV,3,FALSE)="","",VLOOKUP(csv!$AJ285,範囲CSV,3,FALSE)))</f>
        <v/>
      </c>
      <c r="D285" s="139" t="str">
        <f>IF($A285="","",IF(VLOOKUP(csv!$AJ285,範囲CSV,4,FALSE)="","",VLOOKUP(csv!$AJ285,範囲CSV,4,FALSE)))</f>
        <v/>
      </c>
      <c r="E285" s="139" t="str">
        <f>IF($A285="","",IF(VLOOKUP(csv!$AJ285,範囲CSV,5,FALSE)="","",IF(VLOOKUP(csv!$AJ285,範囲CSV,5,FALSE)&gt;10000,"",VLOOKUP(csv!$AJ285,範囲CSV,5,FALSE))))</f>
        <v/>
      </c>
      <c r="F285" s="139" t="str">
        <f>IF($A285="","",IF(VLOOKUP(csv!$AJ285,範囲CSV,6,FALSE)="","",VLOOKUP(csv!$AJ285,範囲CSV,6,FALSE)))</f>
        <v/>
      </c>
      <c r="G285" s="139" t="str">
        <f>IF(A285="","",IF(VLOOKUP(csv!$AJ285,範囲CSV,7,FALSE)="","",VLOOKUP(csv!$AJ285,範囲CSV,7,FALSE)))</f>
        <v/>
      </c>
      <c r="H285" s="139" t="str">
        <f>IF($A285="","",IF(VLOOKUP(csv!$AJ285,範囲CSV,8,FALSE)="","",VLOOKUP(csv!$AJ285,範囲CSV,8,FALSE)))</f>
        <v/>
      </c>
      <c r="I285" s="216"/>
      <c r="J285" s="216"/>
      <c r="K285" s="139" t="str">
        <f>IF(A285="","",IF(VLOOKUP(csv!$AJ285,範囲CSV,9,FALSE)="","",VLOOKUP(csv!$AJ285,範囲CSV,9,FALSE)))</f>
        <v/>
      </c>
      <c r="L285" s="139" t="str">
        <f>IF($A285="","",IF(VLOOKUP(csv!$AJ285,範囲CSV,10,FALSE)="","",VLOOKUP(csv!$AJ285,範囲CSV,10,FALSE)))</f>
        <v/>
      </c>
      <c r="M285" s="216" t="str">
        <f t="shared" si="8"/>
        <v/>
      </c>
      <c r="N285" s="216" t="str">
        <f t="shared" si="9"/>
        <v/>
      </c>
      <c r="O285" s="139" t="str">
        <f>IF($A285="","",IF(VLOOKUP(csv!$AJ285,範囲CSV,13,FALSE)="","",VLOOKUP(csv!$AJ285,範囲CSV,13,FALSE)))</f>
        <v/>
      </c>
      <c r="P285" s="139" t="str">
        <f>IF($A285="","",IF(VLOOKUP(csv!$AJ285,範囲CSV,14,FALSE)="","",VLOOKUP(csv!$AJ285,範囲CSV,14,FALSE)))</f>
        <v/>
      </c>
      <c r="Q285" s="139" t="str">
        <f>IF($A285="","",IF(VLOOKUP(csv!$AJ285,範囲CSV,15,FALSE)="","",VLOOKUP(csv!$AJ285,範囲CSV,15,FALSE)))</f>
        <v/>
      </c>
      <c r="R285" s="139" t="str">
        <f>IF($A285="","",IF(VLOOKUP(csv!$AJ285,範囲CSV,16,FALSE)="","",VLOOKUP(csv!$AJ285,範囲CSV,16,FALSE)))</f>
        <v/>
      </c>
      <c r="S285" s="139" t="str">
        <f>IF($A285="","",IF(VLOOKUP(csv!$AJ285,範囲CSV,17,FALSE)="","",VLOOKUP(csv!$AJ285,範囲CSV,17,FALSE)))</f>
        <v/>
      </c>
      <c r="T285" s="139" t="str">
        <f>IF($A285="","",IF(VLOOKUP(csv!$AJ285,範囲CSV,18,FALSE)="","",VLOOKUP(csv!$AJ285,範囲CSV,18,FALSE)))</f>
        <v/>
      </c>
      <c r="U285" s="139" t="str">
        <f>IF($A285="","",IF(VLOOKUP(csv!$AJ285,範囲CSV,19,FALSE)="","",VLOOKUP(csv!$AJ285,範囲CSV,19,FALSE)))</f>
        <v/>
      </c>
      <c r="V285" s="139" t="str">
        <f>IF($A285="","",IF(VLOOKUP(csv!$AJ285,範囲CSV,20,FALSE)="","",VLOOKUP(csv!$AJ285,範囲CSV,20,FALSE)))</f>
        <v/>
      </c>
      <c r="W285" s="139" t="str">
        <f>IF($A285="","",IF(VLOOKUP(csv!$AJ285,範囲CSV,21,FALSE)="","",VLOOKUP(csv!$AJ285,範囲CSV,21,FALSE)))</f>
        <v/>
      </c>
      <c r="X285" s="139" t="str">
        <f>IF($A285="","",IF(VLOOKUP(csv!$AJ285,範囲CSV,22,FALSE)="","",VLOOKUP(csv!$AJ285,範囲CSV,22,FALSE)))</f>
        <v/>
      </c>
      <c r="Y285" s="139" t="str">
        <f>IF($A285="","",IF(VLOOKUP(csv!$AJ285,範囲CSV,23,FALSE)="","",VLOOKUP(csv!$AJ285,範囲CSV,23,FALSE)))</f>
        <v/>
      </c>
      <c r="Z285" s="139" t="str">
        <f>IF($A285="","",IF(VLOOKUP(csv!$AJ285,範囲CSV,24,FALSE)="","",VLOOKUP(csv!$AJ285,範囲CSV,24,FALSE)))</f>
        <v/>
      </c>
      <c r="AA285" s="139" t="str">
        <f>IF($A285="","",IF(VLOOKUP(csv!$AJ285,範囲CSV,25,FALSE)="","",VLOOKUP(csv!$AJ285,範囲CSV,25,FALSE)))</f>
        <v/>
      </c>
      <c r="AB285" s="139" t="str">
        <f>IF($A285="","",IF(VLOOKUP(csv!$AJ285,範囲CSV,26,FALSE)="","",VLOOKUP(csv!$AJ285,範囲CSV,26,FALSE)))</f>
        <v/>
      </c>
      <c r="AC285" s="139" t="str">
        <f>IF($A285="","",IF(VLOOKUP(csv!$AJ285,範囲CSV,27,FALSE)="","",VLOOKUP(csv!$AJ285,範囲CSV,27,FALSE)))</f>
        <v/>
      </c>
      <c r="AD285" s="139" t="str">
        <f>IF($A285="","",IF(VLOOKUP(csv!$AJ285,範囲CSV,28,FALSE)="","",VLOOKUP(csv!$AJ285,範囲CSV,28,FALSE)))</f>
        <v/>
      </c>
      <c r="AE285" s="139" t="str">
        <f>IF($A285="","",IF(VLOOKUP(csv!$AJ285,範囲CSV,29,FALSE)="","",VLOOKUP(csv!$AJ285,範囲CSV,29,FALSE)))</f>
        <v/>
      </c>
      <c r="AF285" s="139" t="str">
        <f>IF($A285="","",IF(VLOOKUP(csv!$AJ285,範囲CSV,30,FALSE)="","",VLOOKUP(csv!$AJ285,範囲CSV,30,FALSE)))</f>
        <v/>
      </c>
      <c r="AG285" s="139" t="str">
        <f>IF($A285="","",IF(VLOOKUP(csv!$AJ285,範囲CSV,31,FALSE)="","",VLOOKUP(csv!$AJ285,範囲CSV,31,FALSE)))</f>
        <v/>
      </c>
      <c r="AH285" s="139" t="str">
        <f>IF($A285="","",IF(VLOOKUP(csv!$AJ285,範囲CSV,32,FALSE)="","",VLOOKUP(csv!$AJ285,範囲CSV,32,FALSE)))</f>
        <v/>
      </c>
      <c r="AI285" s="139" t="str">
        <f>IF($A285="","",IF(VLOOKUP(csv!$AJ285,範囲CSV,33,FALSE)="","",VLOOKUP(csv!$AJ285,範囲CSV,33,FALSE)))</f>
        <v/>
      </c>
      <c r="AJ285" s="139" t="str">
        <f>IF($A285="","",IF(VLOOKUP(csv!$AJ285,範囲CSV,34,FALSE)="","",VLOOKUP(csv!$AJ285,範囲CSV,34,FALSE)))</f>
        <v/>
      </c>
      <c r="AK285" s="139"/>
    </row>
    <row r="286" spans="1:37">
      <c r="A286" s="216" t="str">
        <f>IF(csv!AJ286&lt;=csv!A$401,csv!AO286,"")</f>
        <v/>
      </c>
      <c r="B286" s="216" t="str">
        <f>IF($A286="","",IF(VLOOKUP(csv!A$402,範囲CSV,2,FALSE)="","",VLOOKUP(csv!A$402,範囲CSV,2,FALSE)))</f>
        <v/>
      </c>
      <c r="C286" s="139" t="str">
        <f>IF($A286="","",IF(VLOOKUP(csv!$AJ286,範囲CSV,3,FALSE)="","",VLOOKUP(csv!$AJ286,範囲CSV,3,FALSE)))</f>
        <v/>
      </c>
      <c r="D286" s="139" t="str">
        <f>IF($A286="","",IF(VLOOKUP(csv!$AJ286,範囲CSV,4,FALSE)="","",VLOOKUP(csv!$AJ286,範囲CSV,4,FALSE)))</f>
        <v/>
      </c>
      <c r="E286" s="139" t="str">
        <f>IF($A286="","",IF(VLOOKUP(csv!$AJ286,範囲CSV,5,FALSE)="","",IF(VLOOKUP(csv!$AJ286,範囲CSV,5,FALSE)&gt;10000,"",VLOOKUP(csv!$AJ286,範囲CSV,5,FALSE))))</f>
        <v/>
      </c>
      <c r="F286" s="139" t="str">
        <f>IF($A286="","",IF(VLOOKUP(csv!$AJ286,範囲CSV,6,FALSE)="","",VLOOKUP(csv!$AJ286,範囲CSV,6,FALSE)))</f>
        <v/>
      </c>
      <c r="G286" s="139" t="str">
        <f>IF(A286="","",IF(VLOOKUP(csv!$AJ286,範囲CSV,7,FALSE)="","",VLOOKUP(csv!$AJ286,範囲CSV,7,FALSE)))</f>
        <v/>
      </c>
      <c r="H286" s="139" t="str">
        <f>IF($A286="","",IF(VLOOKUP(csv!$AJ286,範囲CSV,8,FALSE)="","",VLOOKUP(csv!$AJ286,範囲CSV,8,FALSE)))</f>
        <v/>
      </c>
      <c r="I286" s="216"/>
      <c r="J286" s="216"/>
      <c r="K286" s="139" t="str">
        <f>IF(A286="","",IF(VLOOKUP(csv!$AJ286,範囲CSV,9,FALSE)="","",VLOOKUP(csv!$AJ286,範囲CSV,9,FALSE)))</f>
        <v/>
      </c>
      <c r="L286" s="139" t="str">
        <f>IF($A286="","",IF(VLOOKUP(csv!$AJ286,範囲CSV,10,FALSE)="","",VLOOKUP(csv!$AJ286,範囲CSV,10,FALSE)))</f>
        <v/>
      </c>
      <c r="M286" s="216" t="str">
        <f t="shared" si="8"/>
        <v/>
      </c>
      <c r="N286" s="216" t="str">
        <f t="shared" si="9"/>
        <v/>
      </c>
      <c r="O286" s="139" t="str">
        <f>IF($A286="","",IF(VLOOKUP(csv!$AJ286,範囲CSV,13,FALSE)="","",VLOOKUP(csv!$AJ286,範囲CSV,13,FALSE)))</f>
        <v/>
      </c>
      <c r="P286" s="139" t="str">
        <f>IF($A286="","",IF(VLOOKUP(csv!$AJ286,範囲CSV,14,FALSE)="","",VLOOKUP(csv!$AJ286,範囲CSV,14,FALSE)))</f>
        <v/>
      </c>
      <c r="Q286" s="139" t="str">
        <f>IF($A286="","",IF(VLOOKUP(csv!$AJ286,範囲CSV,15,FALSE)="","",VLOOKUP(csv!$AJ286,範囲CSV,15,FALSE)))</f>
        <v/>
      </c>
      <c r="R286" s="139" t="str">
        <f>IF($A286="","",IF(VLOOKUP(csv!$AJ286,範囲CSV,16,FALSE)="","",VLOOKUP(csv!$AJ286,範囲CSV,16,FALSE)))</f>
        <v/>
      </c>
      <c r="S286" s="139" t="str">
        <f>IF($A286="","",IF(VLOOKUP(csv!$AJ286,範囲CSV,17,FALSE)="","",VLOOKUP(csv!$AJ286,範囲CSV,17,FALSE)))</f>
        <v/>
      </c>
      <c r="T286" s="139" t="str">
        <f>IF($A286="","",IF(VLOOKUP(csv!$AJ286,範囲CSV,18,FALSE)="","",VLOOKUP(csv!$AJ286,範囲CSV,18,FALSE)))</f>
        <v/>
      </c>
      <c r="U286" s="139" t="str">
        <f>IF($A286="","",IF(VLOOKUP(csv!$AJ286,範囲CSV,19,FALSE)="","",VLOOKUP(csv!$AJ286,範囲CSV,19,FALSE)))</f>
        <v/>
      </c>
      <c r="V286" s="139" t="str">
        <f>IF($A286="","",IF(VLOOKUP(csv!$AJ286,範囲CSV,20,FALSE)="","",VLOOKUP(csv!$AJ286,範囲CSV,20,FALSE)))</f>
        <v/>
      </c>
      <c r="W286" s="139" t="str">
        <f>IF($A286="","",IF(VLOOKUP(csv!$AJ286,範囲CSV,21,FALSE)="","",VLOOKUP(csv!$AJ286,範囲CSV,21,FALSE)))</f>
        <v/>
      </c>
      <c r="X286" s="139" t="str">
        <f>IF($A286="","",IF(VLOOKUP(csv!$AJ286,範囲CSV,22,FALSE)="","",VLOOKUP(csv!$AJ286,範囲CSV,22,FALSE)))</f>
        <v/>
      </c>
      <c r="Y286" s="139" t="str">
        <f>IF($A286="","",IF(VLOOKUP(csv!$AJ286,範囲CSV,23,FALSE)="","",VLOOKUP(csv!$AJ286,範囲CSV,23,FALSE)))</f>
        <v/>
      </c>
      <c r="Z286" s="139" t="str">
        <f>IF($A286="","",IF(VLOOKUP(csv!$AJ286,範囲CSV,24,FALSE)="","",VLOOKUP(csv!$AJ286,範囲CSV,24,FALSE)))</f>
        <v/>
      </c>
      <c r="AA286" s="139" t="str">
        <f>IF($A286="","",IF(VLOOKUP(csv!$AJ286,範囲CSV,25,FALSE)="","",VLOOKUP(csv!$AJ286,範囲CSV,25,FALSE)))</f>
        <v/>
      </c>
      <c r="AB286" s="139" t="str">
        <f>IF($A286="","",IF(VLOOKUP(csv!$AJ286,範囲CSV,26,FALSE)="","",VLOOKUP(csv!$AJ286,範囲CSV,26,FALSE)))</f>
        <v/>
      </c>
      <c r="AC286" s="139" t="str">
        <f>IF($A286="","",IF(VLOOKUP(csv!$AJ286,範囲CSV,27,FALSE)="","",VLOOKUP(csv!$AJ286,範囲CSV,27,FALSE)))</f>
        <v/>
      </c>
      <c r="AD286" s="139" t="str">
        <f>IF($A286="","",IF(VLOOKUP(csv!$AJ286,範囲CSV,28,FALSE)="","",VLOOKUP(csv!$AJ286,範囲CSV,28,FALSE)))</f>
        <v/>
      </c>
      <c r="AE286" s="139" t="str">
        <f>IF($A286="","",IF(VLOOKUP(csv!$AJ286,範囲CSV,29,FALSE)="","",VLOOKUP(csv!$AJ286,範囲CSV,29,FALSE)))</f>
        <v/>
      </c>
      <c r="AF286" s="139" t="str">
        <f>IF($A286="","",IF(VLOOKUP(csv!$AJ286,範囲CSV,30,FALSE)="","",VLOOKUP(csv!$AJ286,範囲CSV,30,FALSE)))</f>
        <v/>
      </c>
      <c r="AG286" s="139" t="str">
        <f>IF($A286="","",IF(VLOOKUP(csv!$AJ286,範囲CSV,31,FALSE)="","",VLOOKUP(csv!$AJ286,範囲CSV,31,FALSE)))</f>
        <v/>
      </c>
      <c r="AH286" s="139" t="str">
        <f>IF($A286="","",IF(VLOOKUP(csv!$AJ286,範囲CSV,32,FALSE)="","",VLOOKUP(csv!$AJ286,範囲CSV,32,FALSE)))</f>
        <v/>
      </c>
      <c r="AI286" s="139" t="str">
        <f>IF($A286="","",IF(VLOOKUP(csv!$AJ286,範囲CSV,33,FALSE)="","",VLOOKUP(csv!$AJ286,範囲CSV,33,FALSE)))</f>
        <v/>
      </c>
      <c r="AJ286" s="139" t="str">
        <f>IF($A286="","",IF(VLOOKUP(csv!$AJ286,範囲CSV,34,FALSE)="","",VLOOKUP(csv!$AJ286,範囲CSV,34,FALSE)))</f>
        <v/>
      </c>
      <c r="AK286" s="139"/>
    </row>
    <row r="287" spans="1:37">
      <c r="A287" s="216" t="str">
        <f>IF(csv!AJ287&lt;=csv!A$401,csv!AO287,"")</f>
        <v/>
      </c>
      <c r="B287" s="216" t="str">
        <f>IF($A287="","",IF(VLOOKUP(csv!A$402,範囲CSV,2,FALSE)="","",VLOOKUP(csv!A$402,範囲CSV,2,FALSE)))</f>
        <v/>
      </c>
      <c r="C287" s="139" t="str">
        <f>IF($A287="","",IF(VLOOKUP(csv!$AJ287,範囲CSV,3,FALSE)="","",VLOOKUP(csv!$AJ287,範囲CSV,3,FALSE)))</f>
        <v/>
      </c>
      <c r="D287" s="139" t="str">
        <f>IF($A287="","",IF(VLOOKUP(csv!$AJ287,範囲CSV,4,FALSE)="","",VLOOKUP(csv!$AJ287,範囲CSV,4,FALSE)))</f>
        <v/>
      </c>
      <c r="E287" s="139" t="str">
        <f>IF($A287="","",IF(VLOOKUP(csv!$AJ287,範囲CSV,5,FALSE)="","",IF(VLOOKUP(csv!$AJ287,範囲CSV,5,FALSE)&gt;10000,"",VLOOKUP(csv!$AJ287,範囲CSV,5,FALSE))))</f>
        <v/>
      </c>
      <c r="F287" s="139" t="str">
        <f>IF($A287="","",IF(VLOOKUP(csv!$AJ287,範囲CSV,6,FALSE)="","",VLOOKUP(csv!$AJ287,範囲CSV,6,FALSE)))</f>
        <v/>
      </c>
      <c r="G287" s="139" t="str">
        <f>IF(A287="","",IF(VLOOKUP(csv!$AJ287,範囲CSV,7,FALSE)="","",VLOOKUP(csv!$AJ287,範囲CSV,7,FALSE)))</f>
        <v/>
      </c>
      <c r="H287" s="139" t="str">
        <f>IF($A287="","",IF(VLOOKUP(csv!$AJ287,範囲CSV,8,FALSE)="","",VLOOKUP(csv!$AJ287,範囲CSV,8,FALSE)))</f>
        <v/>
      </c>
      <c r="I287" s="216"/>
      <c r="J287" s="216"/>
      <c r="K287" s="139" t="str">
        <f>IF(A287="","",IF(VLOOKUP(csv!$AJ287,範囲CSV,9,FALSE)="","",VLOOKUP(csv!$AJ287,範囲CSV,9,FALSE)))</f>
        <v/>
      </c>
      <c r="L287" s="139" t="str">
        <f>IF($A287="","",IF(VLOOKUP(csv!$AJ287,範囲CSV,10,FALSE)="","",VLOOKUP(csv!$AJ287,範囲CSV,10,FALSE)))</f>
        <v/>
      </c>
      <c r="M287" s="216" t="str">
        <f t="shared" si="8"/>
        <v/>
      </c>
      <c r="N287" s="216" t="str">
        <f t="shared" si="9"/>
        <v/>
      </c>
      <c r="O287" s="139" t="str">
        <f>IF($A287="","",IF(VLOOKUP(csv!$AJ287,範囲CSV,13,FALSE)="","",VLOOKUP(csv!$AJ287,範囲CSV,13,FALSE)))</f>
        <v/>
      </c>
      <c r="P287" s="139" t="str">
        <f>IF($A287="","",IF(VLOOKUP(csv!$AJ287,範囲CSV,14,FALSE)="","",VLOOKUP(csv!$AJ287,範囲CSV,14,FALSE)))</f>
        <v/>
      </c>
      <c r="Q287" s="139" t="str">
        <f>IF($A287="","",IF(VLOOKUP(csv!$AJ287,範囲CSV,15,FALSE)="","",VLOOKUP(csv!$AJ287,範囲CSV,15,FALSE)))</f>
        <v/>
      </c>
      <c r="R287" s="139" t="str">
        <f>IF($A287="","",IF(VLOOKUP(csv!$AJ287,範囲CSV,16,FALSE)="","",VLOOKUP(csv!$AJ287,範囲CSV,16,FALSE)))</f>
        <v/>
      </c>
      <c r="S287" s="139" t="str">
        <f>IF($A287="","",IF(VLOOKUP(csv!$AJ287,範囲CSV,17,FALSE)="","",VLOOKUP(csv!$AJ287,範囲CSV,17,FALSE)))</f>
        <v/>
      </c>
      <c r="T287" s="139" t="str">
        <f>IF($A287="","",IF(VLOOKUP(csv!$AJ287,範囲CSV,18,FALSE)="","",VLOOKUP(csv!$AJ287,範囲CSV,18,FALSE)))</f>
        <v/>
      </c>
      <c r="U287" s="139" t="str">
        <f>IF($A287="","",IF(VLOOKUP(csv!$AJ287,範囲CSV,19,FALSE)="","",VLOOKUP(csv!$AJ287,範囲CSV,19,FALSE)))</f>
        <v/>
      </c>
      <c r="V287" s="139" t="str">
        <f>IF($A287="","",IF(VLOOKUP(csv!$AJ287,範囲CSV,20,FALSE)="","",VLOOKUP(csv!$AJ287,範囲CSV,20,FALSE)))</f>
        <v/>
      </c>
      <c r="W287" s="139" t="str">
        <f>IF($A287="","",IF(VLOOKUP(csv!$AJ287,範囲CSV,21,FALSE)="","",VLOOKUP(csv!$AJ287,範囲CSV,21,FALSE)))</f>
        <v/>
      </c>
      <c r="X287" s="139" t="str">
        <f>IF($A287="","",IF(VLOOKUP(csv!$AJ287,範囲CSV,22,FALSE)="","",VLOOKUP(csv!$AJ287,範囲CSV,22,FALSE)))</f>
        <v/>
      </c>
      <c r="Y287" s="139" t="str">
        <f>IF($A287="","",IF(VLOOKUP(csv!$AJ287,範囲CSV,23,FALSE)="","",VLOOKUP(csv!$AJ287,範囲CSV,23,FALSE)))</f>
        <v/>
      </c>
      <c r="Z287" s="139" t="str">
        <f>IF($A287="","",IF(VLOOKUP(csv!$AJ287,範囲CSV,24,FALSE)="","",VLOOKUP(csv!$AJ287,範囲CSV,24,FALSE)))</f>
        <v/>
      </c>
      <c r="AA287" s="139" t="str">
        <f>IF($A287="","",IF(VLOOKUP(csv!$AJ287,範囲CSV,25,FALSE)="","",VLOOKUP(csv!$AJ287,範囲CSV,25,FALSE)))</f>
        <v/>
      </c>
      <c r="AB287" s="139" t="str">
        <f>IF($A287="","",IF(VLOOKUP(csv!$AJ287,範囲CSV,26,FALSE)="","",VLOOKUP(csv!$AJ287,範囲CSV,26,FALSE)))</f>
        <v/>
      </c>
      <c r="AC287" s="139" t="str">
        <f>IF($A287="","",IF(VLOOKUP(csv!$AJ287,範囲CSV,27,FALSE)="","",VLOOKUP(csv!$AJ287,範囲CSV,27,FALSE)))</f>
        <v/>
      </c>
      <c r="AD287" s="139" t="str">
        <f>IF($A287="","",IF(VLOOKUP(csv!$AJ287,範囲CSV,28,FALSE)="","",VLOOKUP(csv!$AJ287,範囲CSV,28,FALSE)))</f>
        <v/>
      </c>
      <c r="AE287" s="139" t="str">
        <f>IF($A287="","",IF(VLOOKUP(csv!$AJ287,範囲CSV,29,FALSE)="","",VLOOKUP(csv!$AJ287,範囲CSV,29,FALSE)))</f>
        <v/>
      </c>
      <c r="AF287" s="139" t="str">
        <f>IF($A287="","",IF(VLOOKUP(csv!$AJ287,範囲CSV,30,FALSE)="","",VLOOKUP(csv!$AJ287,範囲CSV,30,FALSE)))</f>
        <v/>
      </c>
      <c r="AG287" s="139" t="str">
        <f>IF($A287="","",IF(VLOOKUP(csv!$AJ287,範囲CSV,31,FALSE)="","",VLOOKUP(csv!$AJ287,範囲CSV,31,FALSE)))</f>
        <v/>
      </c>
      <c r="AH287" s="139" t="str">
        <f>IF($A287="","",IF(VLOOKUP(csv!$AJ287,範囲CSV,32,FALSE)="","",VLOOKUP(csv!$AJ287,範囲CSV,32,FALSE)))</f>
        <v/>
      </c>
      <c r="AI287" s="139" t="str">
        <f>IF($A287="","",IF(VLOOKUP(csv!$AJ287,範囲CSV,33,FALSE)="","",VLOOKUP(csv!$AJ287,範囲CSV,33,FALSE)))</f>
        <v/>
      </c>
      <c r="AJ287" s="139" t="str">
        <f>IF($A287="","",IF(VLOOKUP(csv!$AJ287,範囲CSV,34,FALSE)="","",VLOOKUP(csv!$AJ287,範囲CSV,34,FALSE)))</f>
        <v/>
      </c>
      <c r="AK287" s="139"/>
    </row>
    <row r="288" spans="1:37">
      <c r="A288" s="216" t="str">
        <f>IF(csv!AJ288&lt;=csv!A$401,csv!AO288,"")</f>
        <v/>
      </c>
      <c r="B288" s="216" t="str">
        <f>IF($A288="","",IF(VLOOKUP(csv!A$402,範囲CSV,2,FALSE)="","",VLOOKUP(csv!A$402,範囲CSV,2,FALSE)))</f>
        <v/>
      </c>
      <c r="C288" s="139" t="str">
        <f>IF($A288="","",IF(VLOOKUP(csv!$AJ288,範囲CSV,3,FALSE)="","",VLOOKUP(csv!$AJ288,範囲CSV,3,FALSE)))</f>
        <v/>
      </c>
      <c r="D288" s="139" t="str">
        <f>IF($A288="","",IF(VLOOKUP(csv!$AJ288,範囲CSV,4,FALSE)="","",VLOOKUP(csv!$AJ288,範囲CSV,4,FALSE)))</f>
        <v/>
      </c>
      <c r="E288" s="139" t="str">
        <f>IF($A288="","",IF(VLOOKUP(csv!$AJ288,範囲CSV,5,FALSE)="","",IF(VLOOKUP(csv!$AJ288,範囲CSV,5,FALSE)&gt;10000,"",VLOOKUP(csv!$AJ288,範囲CSV,5,FALSE))))</f>
        <v/>
      </c>
      <c r="F288" s="139" t="str">
        <f>IF($A288="","",IF(VLOOKUP(csv!$AJ288,範囲CSV,6,FALSE)="","",VLOOKUP(csv!$AJ288,範囲CSV,6,FALSE)))</f>
        <v/>
      </c>
      <c r="G288" s="139" t="str">
        <f>IF(A288="","",IF(VLOOKUP(csv!$AJ288,範囲CSV,7,FALSE)="","",VLOOKUP(csv!$AJ288,範囲CSV,7,FALSE)))</f>
        <v/>
      </c>
      <c r="H288" s="139" t="str">
        <f>IF($A288="","",IF(VLOOKUP(csv!$AJ288,範囲CSV,8,FALSE)="","",VLOOKUP(csv!$AJ288,範囲CSV,8,FALSE)))</f>
        <v/>
      </c>
      <c r="I288" s="216"/>
      <c r="J288" s="216"/>
      <c r="K288" s="139" t="str">
        <f>IF(A288="","",IF(VLOOKUP(csv!$AJ288,範囲CSV,9,FALSE)="","",VLOOKUP(csv!$AJ288,範囲CSV,9,FALSE)))</f>
        <v/>
      </c>
      <c r="L288" s="139" t="str">
        <f>IF($A288="","",IF(VLOOKUP(csv!$AJ288,範囲CSV,10,FALSE)="","",VLOOKUP(csv!$AJ288,範囲CSV,10,FALSE)))</f>
        <v/>
      </c>
      <c r="M288" s="216" t="str">
        <f t="shared" si="8"/>
        <v/>
      </c>
      <c r="N288" s="216" t="str">
        <f t="shared" si="9"/>
        <v/>
      </c>
      <c r="O288" s="139" t="str">
        <f>IF($A288="","",IF(VLOOKUP(csv!$AJ288,範囲CSV,13,FALSE)="","",VLOOKUP(csv!$AJ288,範囲CSV,13,FALSE)))</f>
        <v/>
      </c>
      <c r="P288" s="139" t="str">
        <f>IF($A288="","",IF(VLOOKUP(csv!$AJ288,範囲CSV,14,FALSE)="","",VLOOKUP(csv!$AJ288,範囲CSV,14,FALSE)))</f>
        <v/>
      </c>
      <c r="Q288" s="139" t="str">
        <f>IF($A288="","",IF(VLOOKUP(csv!$AJ288,範囲CSV,15,FALSE)="","",VLOOKUP(csv!$AJ288,範囲CSV,15,FALSE)))</f>
        <v/>
      </c>
      <c r="R288" s="139" t="str">
        <f>IF($A288="","",IF(VLOOKUP(csv!$AJ288,範囲CSV,16,FALSE)="","",VLOOKUP(csv!$AJ288,範囲CSV,16,FALSE)))</f>
        <v/>
      </c>
      <c r="S288" s="139" t="str">
        <f>IF($A288="","",IF(VLOOKUP(csv!$AJ288,範囲CSV,17,FALSE)="","",VLOOKUP(csv!$AJ288,範囲CSV,17,FALSE)))</f>
        <v/>
      </c>
      <c r="T288" s="139" t="str">
        <f>IF($A288="","",IF(VLOOKUP(csv!$AJ288,範囲CSV,18,FALSE)="","",VLOOKUP(csv!$AJ288,範囲CSV,18,FALSE)))</f>
        <v/>
      </c>
      <c r="U288" s="139" t="str">
        <f>IF($A288="","",IF(VLOOKUP(csv!$AJ288,範囲CSV,19,FALSE)="","",VLOOKUP(csv!$AJ288,範囲CSV,19,FALSE)))</f>
        <v/>
      </c>
      <c r="V288" s="139" t="str">
        <f>IF($A288="","",IF(VLOOKUP(csv!$AJ288,範囲CSV,20,FALSE)="","",VLOOKUP(csv!$AJ288,範囲CSV,20,FALSE)))</f>
        <v/>
      </c>
      <c r="W288" s="139" t="str">
        <f>IF($A288="","",IF(VLOOKUP(csv!$AJ288,範囲CSV,21,FALSE)="","",VLOOKUP(csv!$AJ288,範囲CSV,21,FALSE)))</f>
        <v/>
      </c>
      <c r="X288" s="139" t="str">
        <f>IF($A288="","",IF(VLOOKUP(csv!$AJ288,範囲CSV,22,FALSE)="","",VLOOKUP(csv!$AJ288,範囲CSV,22,FALSE)))</f>
        <v/>
      </c>
      <c r="Y288" s="139" t="str">
        <f>IF($A288="","",IF(VLOOKUP(csv!$AJ288,範囲CSV,23,FALSE)="","",VLOOKUP(csv!$AJ288,範囲CSV,23,FALSE)))</f>
        <v/>
      </c>
      <c r="Z288" s="139" t="str">
        <f>IF($A288="","",IF(VLOOKUP(csv!$AJ288,範囲CSV,24,FALSE)="","",VLOOKUP(csv!$AJ288,範囲CSV,24,FALSE)))</f>
        <v/>
      </c>
      <c r="AA288" s="139" t="str">
        <f>IF($A288="","",IF(VLOOKUP(csv!$AJ288,範囲CSV,25,FALSE)="","",VLOOKUP(csv!$AJ288,範囲CSV,25,FALSE)))</f>
        <v/>
      </c>
      <c r="AB288" s="139" t="str">
        <f>IF($A288="","",IF(VLOOKUP(csv!$AJ288,範囲CSV,26,FALSE)="","",VLOOKUP(csv!$AJ288,範囲CSV,26,FALSE)))</f>
        <v/>
      </c>
      <c r="AC288" s="139" t="str">
        <f>IF($A288="","",IF(VLOOKUP(csv!$AJ288,範囲CSV,27,FALSE)="","",VLOOKUP(csv!$AJ288,範囲CSV,27,FALSE)))</f>
        <v/>
      </c>
      <c r="AD288" s="139" t="str">
        <f>IF($A288="","",IF(VLOOKUP(csv!$AJ288,範囲CSV,28,FALSE)="","",VLOOKUP(csv!$AJ288,範囲CSV,28,FALSE)))</f>
        <v/>
      </c>
      <c r="AE288" s="139" t="str">
        <f>IF($A288="","",IF(VLOOKUP(csv!$AJ288,範囲CSV,29,FALSE)="","",VLOOKUP(csv!$AJ288,範囲CSV,29,FALSE)))</f>
        <v/>
      </c>
      <c r="AF288" s="139" t="str">
        <f>IF($A288="","",IF(VLOOKUP(csv!$AJ288,範囲CSV,30,FALSE)="","",VLOOKUP(csv!$AJ288,範囲CSV,30,FALSE)))</f>
        <v/>
      </c>
      <c r="AG288" s="139" t="str">
        <f>IF($A288="","",IF(VLOOKUP(csv!$AJ288,範囲CSV,31,FALSE)="","",VLOOKUP(csv!$AJ288,範囲CSV,31,FALSE)))</f>
        <v/>
      </c>
      <c r="AH288" s="139" t="str">
        <f>IF($A288="","",IF(VLOOKUP(csv!$AJ288,範囲CSV,32,FALSE)="","",VLOOKUP(csv!$AJ288,範囲CSV,32,FALSE)))</f>
        <v/>
      </c>
      <c r="AI288" s="139" t="str">
        <f>IF($A288="","",IF(VLOOKUP(csv!$AJ288,範囲CSV,33,FALSE)="","",VLOOKUP(csv!$AJ288,範囲CSV,33,FALSE)))</f>
        <v/>
      </c>
      <c r="AJ288" s="139" t="str">
        <f>IF($A288="","",IF(VLOOKUP(csv!$AJ288,範囲CSV,34,FALSE)="","",VLOOKUP(csv!$AJ288,範囲CSV,34,FALSE)))</f>
        <v/>
      </c>
      <c r="AK288" s="139"/>
    </row>
    <row r="289" spans="1:37">
      <c r="A289" s="216" t="str">
        <f>IF(csv!AJ289&lt;=csv!A$401,csv!AO289,"")</f>
        <v/>
      </c>
      <c r="B289" s="216" t="str">
        <f>IF($A289="","",IF(VLOOKUP(csv!A$402,範囲CSV,2,FALSE)="","",VLOOKUP(csv!A$402,範囲CSV,2,FALSE)))</f>
        <v/>
      </c>
      <c r="C289" s="139" t="str">
        <f>IF($A289="","",IF(VLOOKUP(csv!$AJ289,範囲CSV,3,FALSE)="","",VLOOKUP(csv!$AJ289,範囲CSV,3,FALSE)))</f>
        <v/>
      </c>
      <c r="D289" s="139" t="str">
        <f>IF($A289="","",IF(VLOOKUP(csv!$AJ289,範囲CSV,4,FALSE)="","",VLOOKUP(csv!$AJ289,範囲CSV,4,FALSE)))</f>
        <v/>
      </c>
      <c r="E289" s="139" t="str">
        <f>IF($A289="","",IF(VLOOKUP(csv!$AJ289,範囲CSV,5,FALSE)="","",IF(VLOOKUP(csv!$AJ289,範囲CSV,5,FALSE)&gt;10000,"",VLOOKUP(csv!$AJ289,範囲CSV,5,FALSE))))</f>
        <v/>
      </c>
      <c r="F289" s="139" t="str">
        <f>IF($A289="","",IF(VLOOKUP(csv!$AJ289,範囲CSV,6,FALSE)="","",VLOOKUP(csv!$AJ289,範囲CSV,6,FALSE)))</f>
        <v/>
      </c>
      <c r="G289" s="139" t="str">
        <f>IF(A289="","",IF(VLOOKUP(csv!$AJ289,範囲CSV,7,FALSE)="","",VLOOKUP(csv!$AJ289,範囲CSV,7,FALSE)))</f>
        <v/>
      </c>
      <c r="H289" s="139" t="str">
        <f>IF($A289="","",IF(VLOOKUP(csv!$AJ289,範囲CSV,8,FALSE)="","",VLOOKUP(csv!$AJ289,範囲CSV,8,FALSE)))</f>
        <v/>
      </c>
      <c r="I289" s="216"/>
      <c r="J289" s="216"/>
      <c r="K289" s="139" t="str">
        <f>IF(A289="","",IF(VLOOKUP(csv!$AJ289,範囲CSV,9,FALSE)="","",VLOOKUP(csv!$AJ289,範囲CSV,9,FALSE)))</f>
        <v/>
      </c>
      <c r="L289" s="139" t="str">
        <f>IF($A289="","",IF(VLOOKUP(csv!$AJ289,範囲CSV,10,FALSE)="","",VLOOKUP(csv!$AJ289,範囲CSV,10,FALSE)))</f>
        <v/>
      </c>
      <c r="M289" s="216" t="str">
        <f t="shared" si="8"/>
        <v/>
      </c>
      <c r="N289" s="216" t="str">
        <f t="shared" si="9"/>
        <v/>
      </c>
      <c r="O289" s="139" t="str">
        <f>IF($A289="","",IF(VLOOKUP(csv!$AJ289,範囲CSV,13,FALSE)="","",VLOOKUP(csv!$AJ289,範囲CSV,13,FALSE)))</f>
        <v/>
      </c>
      <c r="P289" s="139" t="str">
        <f>IF($A289="","",IF(VLOOKUP(csv!$AJ289,範囲CSV,14,FALSE)="","",VLOOKUP(csv!$AJ289,範囲CSV,14,FALSE)))</f>
        <v/>
      </c>
      <c r="Q289" s="139" t="str">
        <f>IF($A289="","",IF(VLOOKUP(csv!$AJ289,範囲CSV,15,FALSE)="","",VLOOKUP(csv!$AJ289,範囲CSV,15,FALSE)))</f>
        <v/>
      </c>
      <c r="R289" s="139" t="str">
        <f>IF($A289="","",IF(VLOOKUP(csv!$AJ289,範囲CSV,16,FALSE)="","",VLOOKUP(csv!$AJ289,範囲CSV,16,FALSE)))</f>
        <v/>
      </c>
      <c r="S289" s="139" t="str">
        <f>IF($A289="","",IF(VLOOKUP(csv!$AJ289,範囲CSV,17,FALSE)="","",VLOOKUP(csv!$AJ289,範囲CSV,17,FALSE)))</f>
        <v/>
      </c>
      <c r="T289" s="139" t="str">
        <f>IF($A289="","",IF(VLOOKUP(csv!$AJ289,範囲CSV,18,FALSE)="","",VLOOKUP(csv!$AJ289,範囲CSV,18,FALSE)))</f>
        <v/>
      </c>
      <c r="U289" s="139" t="str">
        <f>IF($A289="","",IF(VLOOKUP(csv!$AJ289,範囲CSV,19,FALSE)="","",VLOOKUP(csv!$AJ289,範囲CSV,19,FALSE)))</f>
        <v/>
      </c>
      <c r="V289" s="139" t="str">
        <f>IF($A289="","",IF(VLOOKUP(csv!$AJ289,範囲CSV,20,FALSE)="","",VLOOKUP(csv!$AJ289,範囲CSV,20,FALSE)))</f>
        <v/>
      </c>
      <c r="W289" s="139" t="str">
        <f>IF($A289="","",IF(VLOOKUP(csv!$AJ289,範囲CSV,21,FALSE)="","",VLOOKUP(csv!$AJ289,範囲CSV,21,FALSE)))</f>
        <v/>
      </c>
      <c r="X289" s="139" t="str">
        <f>IF($A289="","",IF(VLOOKUP(csv!$AJ289,範囲CSV,22,FALSE)="","",VLOOKUP(csv!$AJ289,範囲CSV,22,FALSE)))</f>
        <v/>
      </c>
      <c r="Y289" s="139" t="str">
        <f>IF($A289="","",IF(VLOOKUP(csv!$AJ289,範囲CSV,23,FALSE)="","",VLOOKUP(csv!$AJ289,範囲CSV,23,FALSE)))</f>
        <v/>
      </c>
      <c r="Z289" s="139" t="str">
        <f>IF($A289="","",IF(VLOOKUP(csv!$AJ289,範囲CSV,24,FALSE)="","",VLOOKUP(csv!$AJ289,範囲CSV,24,FALSE)))</f>
        <v/>
      </c>
      <c r="AA289" s="139" t="str">
        <f>IF($A289="","",IF(VLOOKUP(csv!$AJ289,範囲CSV,25,FALSE)="","",VLOOKUP(csv!$AJ289,範囲CSV,25,FALSE)))</f>
        <v/>
      </c>
      <c r="AB289" s="139" t="str">
        <f>IF($A289="","",IF(VLOOKUP(csv!$AJ289,範囲CSV,26,FALSE)="","",VLOOKUP(csv!$AJ289,範囲CSV,26,FALSE)))</f>
        <v/>
      </c>
      <c r="AC289" s="139" t="str">
        <f>IF($A289="","",IF(VLOOKUP(csv!$AJ289,範囲CSV,27,FALSE)="","",VLOOKUP(csv!$AJ289,範囲CSV,27,FALSE)))</f>
        <v/>
      </c>
      <c r="AD289" s="139" t="str">
        <f>IF($A289="","",IF(VLOOKUP(csv!$AJ289,範囲CSV,28,FALSE)="","",VLOOKUP(csv!$AJ289,範囲CSV,28,FALSE)))</f>
        <v/>
      </c>
      <c r="AE289" s="139" t="str">
        <f>IF($A289="","",IF(VLOOKUP(csv!$AJ289,範囲CSV,29,FALSE)="","",VLOOKUP(csv!$AJ289,範囲CSV,29,FALSE)))</f>
        <v/>
      </c>
      <c r="AF289" s="139" t="str">
        <f>IF($A289="","",IF(VLOOKUP(csv!$AJ289,範囲CSV,30,FALSE)="","",VLOOKUP(csv!$AJ289,範囲CSV,30,FALSE)))</f>
        <v/>
      </c>
      <c r="AG289" s="139" t="str">
        <f>IF($A289="","",IF(VLOOKUP(csv!$AJ289,範囲CSV,31,FALSE)="","",VLOOKUP(csv!$AJ289,範囲CSV,31,FALSE)))</f>
        <v/>
      </c>
      <c r="AH289" s="139" t="str">
        <f>IF($A289="","",IF(VLOOKUP(csv!$AJ289,範囲CSV,32,FALSE)="","",VLOOKUP(csv!$AJ289,範囲CSV,32,FALSE)))</f>
        <v/>
      </c>
      <c r="AI289" s="139" t="str">
        <f>IF($A289="","",IF(VLOOKUP(csv!$AJ289,範囲CSV,33,FALSE)="","",VLOOKUP(csv!$AJ289,範囲CSV,33,FALSE)))</f>
        <v/>
      </c>
      <c r="AJ289" s="139" t="str">
        <f>IF($A289="","",IF(VLOOKUP(csv!$AJ289,範囲CSV,34,FALSE)="","",VLOOKUP(csv!$AJ289,範囲CSV,34,FALSE)))</f>
        <v/>
      </c>
      <c r="AK289" s="139"/>
    </row>
    <row r="290" spans="1:37">
      <c r="A290" s="216" t="str">
        <f>IF(csv!AJ290&lt;=csv!A$401,csv!AO290,"")</f>
        <v/>
      </c>
      <c r="B290" s="216" t="str">
        <f>IF($A290="","",IF(VLOOKUP(csv!A$402,範囲CSV,2,FALSE)="","",VLOOKUP(csv!A$402,範囲CSV,2,FALSE)))</f>
        <v/>
      </c>
      <c r="C290" s="139" t="str">
        <f>IF($A290="","",IF(VLOOKUP(csv!$AJ290,範囲CSV,3,FALSE)="","",VLOOKUP(csv!$AJ290,範囲CSV,3,FALSE)))</f>
        <v/>
      </c>
      <c r="D290" s="139" t="str">
        <f>IF($A290="","",IF(VLOOKUP(csv!$AJ290,範囲CSV,4,FALSE)="","",VLOOKUP(csv!$AJ290,範囲CSV,4,FALSE)))</f>
        <v/>
      </c>
      <c r="E290" s="139" t="str">
        <f>IF($A290="","",IF(VLOOKUP(csv!$AJ290,範囲CSV,5,FALSE)="","",IF(VLOOKUP(csv!$AJ290,範囲CSV,5,FALSE)&gt;10000,"",VLOOKUP(csv!$AJ290,範囲CSV,5,FALSE))))</f>
        <v/>
      </c>
      <c r="F290" s="139" t="str">
        <f>IF($A290="","",IF(VLOOKUP(csv!$AJ290,範囲CSV,6,FALSE)="","",VLOOKUP(csv!$AJ290,範囲CSV,6,FALSE)))</f>
        <v/>
      </c>
      <c r="G290" s="139" t="str">
        <f>IF(A290="","",IF(VLOOKUP(csv!$AJ290,範囲CSV,7,FALSE)="","",VLOOKUP(csv!$AJ290,範囲CSV,7,FALSE)))</f>
        <v/>
      </c>
      <c r="H290" s="139" t="str">
        <f>IF($A290="","",IF(VLOOKUP(csv!$AJ290,範囲CSV,8,FALSE)="","",VLOOKUP(csv!$AJ290,範囲CSV,8,FALSE)))</f>
        <v/>
      </c>
      <c r="I290" s="216"/>
      <c r="J290" s="216"/>
      <c r="K290" s="139" t="str">
        <f>IF(A290="","",IF(VLOOKUP(csv!$AJ290,範囲CSV,9,FALSE)="","",VLOOKUP(csv!$AJ290,範囲CSV,9,FALSE)))</f>
        <v/>
      </c>
      <c r="L290" s="139" t="str">
        <f>IF($A290="","",IF(VLOOKUP(csv!$AJ290,範囲CSV,10,FALSE)="","",VLOOKUP(csv!$AJ290,範囲CSV,10,FALSE)))</f>
        <v/>
      </c>
      <c r="M290" s="216" t="str">
        <f t="shared" si="8"/>
        <v/>
      </c>
      <c r="N290" s="216" t="str">
        <f t="shared" si="9"/>
        <v/>
      </c>
      <c r="O290" s="139" t="str">
        <f>IF($A290="","",IF(VLOOKUP(csv!$AJ290,範囲CSV,13,FALSE)="","",VLOOKUP(csv!$AJ290,範囲CSV,13,FALSE)))</f>
        <v/>
      </c>
      <c r="P290" s="139" t="str">
        <f>IF($A290="","",IF(VLOOKUP(csv!$AJ290,範囲CSV,14,FALSE)="","",VLOOKUP(csv!$AJ290,範囲CSV,14,FALSE)))</f>
        <v/>
      </c>
      <c r="Q290" s="139" t="str">
        <f>IF($A290="","",IF(VLOOKUP(csv!$AJ290,範囲CSV,15,FALSE)="","",VLOOKUP(csv!$AJ290,範囲CSV,15,FALSE)))</f>
        <v/>
      </c>
      <c r="R290" s="139" t="str">
        <f>IF($A290="","",IF(VLOOKUP(csv!$AJ290,範囲CSV,16,FALSE)="","",VLOOKUP(csv!$AJ290,範囲CSV,16,FALSE)))</f>
        <v/>
      </c>
      <c r="S290" s="139" t="str">
        <f>IF($A290="","",IF(VLOOKUP(csv!$AJ290,範囲CSV,17,FALSE)="","",VLOOKUP(csv!$AJ290,範囲CSV,17,FALSE)))</f>
        <v/>
      </c>
      <c r="T290" s="139" t="str">
        <f>IF($A290="","",IF(VLOOKUP(csv!$AJ290,範囲CSV,18,FALSE)="","",VLOOKUP(csv!$AJ290,範囲CSV,18,FALSE)))</f>
        <v/>
      </c>
      <c r="U290" s="139" t="str">
        <f>IF($A290="","",IF(VLOOKUP(csv!$AJ290,範囲CSV,19,FALSE)="","",VLOOKUP(csv!$AJ290,範囲CSV,19,FALSE)))</f>
        <v/>
      </c>
      <c r="V290" s="139" t="str">
        <f>IF($A290="","",IF(VLOOKUP(csv!$AJ290,範囲CSV,20,FALSE)="","",VLOOKUP(csv!$AJ290,範囲CSV,20,FALSE)))</f>
        <v/>
      </c>
      <c r="W290" s="139" t="str">
        <f>IF($A290="","",IF(VLOOKUP(csv!$AJ290,範囲CSV,21,FALSE)="","",VLOOKUP(csv!$AJ290,範囲CSV,21,FALSE)))</f>
        <v/>
      </c>
      <c r="X290" s="139" t="str">
        <f>IF($A290="","",IF(VLOOKUP(csv!$AJ290,範囲CSV,22,FALSE)="","",VLOOKUP(csv!$AJ290,範囲CSV,22,FALSE)))</f>
        <v/>
      </c>
      <c r="Y290" s="139" t="str">
        <f>IF($A290="","",IF(VLOOKUP(csv!$AJ290,範囲CSV,23,FALSE)="","",VLOOKUP(csv!$AJ290,範囲CSV,23,FALSE)))</f>
        <v/>
      </c>
      <c r="Z290" s="139" t="str">
        <f>IF($A290="","",IF(VLOOKUP(csv!$AJ290,範囲CSV,24,FALSE)="","",VLOOKUP(csv!$AJ290,範囲CSV,24,FALSE)))</f>
        <v/>
      </c>
      <c r="AA290" s="139" t="str">
        <f>IF($A290="","",IF(VLOOKUP(csv!$AJ290,範囲CSV,25,FALSE)="","",VLOOKUP(csv!$AJ290,範囲CSV,25,FALSE)))</f>
        <v/>
      </c>
      <c r="AB290" s="139" t="str">
        <f>IF($A290="","",IF(VLOOKUP(csv!$AJ290,範囲CSV,26,FALSE)="","",VLOOKUP(csv!$AJ290,範囲CSV,26,FALSE)))</f>
        <v/>
      </c>
      <c r="AC290" s="139" t="str">
        <f>IF($A290="","",IF(VLOOKUP(csv!$AJ290,範囲CSV,27,FALSE)="","",VLOOKUP(csv!$AJ290,範囲CSV,27,FALSE)))</f>
        <v/>
      </c>
      <c r="AD290" s="139" t="str">
        <f>IF($A290="","",IF(VLOOKUP(csv!$AJ290,範囲CSV,28,FALSE)="","",VLOOKUP(csv!$AJ290,範囲CSV,28,FALSE)))</f>
        <v/>
      </c>
      <c r="AE290" s="139" t="str">
        <f>IF($A290="","",IF(VLOOKUP(csv!$AJ290,範囲CSV,29,FALSE)="","",VLOOKUP(csv!$AJ290,範囲CSV,29,FALSE)))</f>
        <v/>
      </c>
      <c r="AF290" s="139" t="str">
        <f>IF($A290="","",IF(VLOOKUP(csv!$AJ290,範囲CSV,30,FALSE)="","",VLOOKUP(csv!$AJ290,範囲CSV,30,FALSE)))</f>
        <v/>
      </c>
      <c r="AG290" s="139" t="str">
        <f>IF($A290="","",IF(VLOOKUP(csv!$AJ290,範囲CSV,31,FALSE)="","",VLOOKUP(csv!$AJ290,範囲CSV,31,FALSE)))</f>
        <v/>
      </c>
      <c r="AH290" s="139" t="str">
        <f>IF($A290="","",IF(VLOOKUP(csv!$AJ290,範囲CSV,32,FALSE)="","",VLOOKUP(csv!$AJ290,範囲CSV,32,FALSE)))</f>
        <v/>
      </c>
      <c r="AI290" s="139" t="str">
        <f>IF($A290="","",IF(VLOOKUP(csv!$AJ290,範囲CSV,33,FALSE)="","",VLOOKUP(csv!$AJ290,範囲CSV,33,FALSE)))</f>
        <v/>
      </c>
      <c r="AJ290" s="139" t="str">
        <f>IF($A290="","",IF(VLOOKUP(csv!$AJ290,範囲CSV,34,FALSE)="","",VLOOKUP(csv!$AJ290,範囲CSV,34,FALSE)))</f>
        <v/>
      </c>
      <c r="AK290" s="139"/>
    </row>
    <row r="291" spans="1:37">
      <c r="A291" s="216" t="str">
        <f>IF(csv!AJ291&lt;=csv!A$401,csv!AO291,"")</f>
        <v/>
      </c>
      <c r="B291" s="216" t="str">
        <f>IF($A291="","",IF(VLOOKUP(csv!A$402,範囲CSV,2,FALSE)="","",VLOOKUP(csv!A$402,範囲CSV,2,FALSE)))</f>
        <v/>
      </c>
      <c r="C291" s="139" t="str">
        <f>IF($A291="","",IF(VLOOKUP(csv!$AJ291,範囲CSV,3,FALSE)="","",VLOOKUP(csv!$AJ291,範囲CSV,3,FALSE)))</f>
        <v/>
      </c>
      <c r="D291" s="139" t="str">
        <f>IF($A291="","",IF(VLOOKUP(csv!$AJ291,範囲CSV,4,FALSE)="","",VLOOKUP(csv!$AJ291,範囲CSV,4,FALSE)))</f>
        <v/>
      </c>
      <c r="E291" s="139" t="str">
        <f>IF($A291="","",IF(VLOOKUP(csv!$AJ291,範囲CSV,5,FALSE)="","",IF(VLOOKUP(csv!$AJ291,範囲CSV,5,FALSE)&gt;10000,"",VLOOKUP(csv!$AJ291,範囲CSV,5,FALSE))))</f>
        <v/>
      </c>
      <c r="F291" s="139" t="str">
        <f>IF($A291="","",IF(VLOOKUP(csv!$AJ291,範囲CSV,6,FALSE)="","",VLOOKUP(csv!$AJ291,範囲CSV,6,FALSE)))</f>
        <v/>
      </c>
      <c r="G291" s="139" t="str">
        <f>IF(A291="","",IF(VLOOKUP(csv!$AJ291,範囲CSV,7,FALSE)="","",VLOOKUP(csv!$AJ291,範囲CSV,7,FALSE)))</f>
        <v/>
      </c>
      <c r="H291" s="139" t="str">
        <f>IF($A291="","",IF(VLOOKUP(csv!$AJ291,範囲CSV,8,FALSE)="","",VLOOKUP(csv!$AJ291,範囲CSV,8,FALSE)))</f>
        <v/>
      </c>
      <c r="I291" s="216"/>
      <c r="J291" s="216"/>
      <c r="K291" s="139" t="str">
        <f>IF(A291="","",IF(VLOOKUP(csv!$AJ291,範囲CSV,9,FALSE)="","",VLOOKUP(csv!$AJ291,範囲CSV,9,FALSE)))</f>
        <v/>
      </c>
      <c r="L291" s="139" t="str">
        <f>IF($A291="","",IF(VLOOKUP(csv!$AJ291,範囲CSV,10,FALSE)="","",VLOOKUP(csv!$AJ291,範囲CSV,10,FALSE)))</f>
        <v/>
      </c>
      <c r="M291" s="216" t="str">
        <f t="shared" si="8"/>
        <v/>
      </c>
      <c r="N291" s="216" t="str">
        <f t="shared" si="9"/>
        <v/>
      </c>
      <c r="O291" s="139" t="str">
        <f>IF($A291="","",IF(VLOOKUP(csv!$AJ291,範囲CSV,13,FALSE)="","",VLOOKUP(csv!$AJ291,範囲CSV,13,FALSE)))</f>
        <v/>
      </c>
      <c r="P291" s="139" t="str">
        <f>IF($A291="","",IF(VLOOKUP(csv!$AJ291,範囲CSV,14,FALSE)="","",VLOOKUP(csv!$AJ291,範囲CSV,14,FALSE)))</f>
        <v/>
      </c>
      <c r="Q291" s="139" t="str">
        <f>IF($A291="","",IF(VLOOKUP(csv!$AJ291,範囲CSV,15,FALSE)="","",VLOOKUP(csv!$AJ291,範囲CSV,15,FALSE)))</f>
        <v/>
      </c>
      <c r="R291" s="139" t="str">
        <f>IF($A291="","",IF(VLOOKUP(csv!$AJ291,範囲CSV,16,FALSE)="","",VLOOKUP(csv!$AJ291,範囲CSV,16,FALSE)))</f>
        <v/>
      </c>
      <c r="S291" s="139" t="str">
        <f>IF($A291="","",IF(VLOOKUP(csv!$AJ291,範囲CSV,17,FALSE)="","",VLOOKUP(csv!$AJ291,範囲CSV,17,FALSE)))</f>
        <v/>
      </c>
      <c r="T291" s="139" t="str">
        <f>IF($A291="","",IF(VLOOKUP(csv!$AJ291,範囲CSV,18,FALSE)="","",VLOOKUP(csv!$AJ291,範囲CSV,18,FALSE)))</f>
        <v/>
      </c>
      <c r="U291" s="139" t="str">
        <f>IF($A291="","",IF(VLOOKUP(csv!$AJ291,範囲CSV,19,FALSE)="","",VLOOKUP(csv!$AJ291,範囲CSV,19,FALSE)))</f>
        <v/>
      </c>
      <c r="V291" s="139" t="str">
        <f>IF($A291="","",IF(VLOOKUP(csv!$AJ291,範囲CSV,20,FALSE)="","",VLOOKUP(csv!$AJ291,範囲CSV,20,FALSE)))</f>
        <v/>
      </c>
      <c r="W291" s="139" t="str">
        <f>IF($A291="","",IF(VLOOKUP(csv!$AJ291,範囲CSV,21,FALSE)="","",VLOOKUP(csv!$AJ291,範囲CSV,21,FALSE)))</f>
        <v/>
      </c>
      <c r="X291" s="139" t="str">
        <f>IF($A291="","",IF(VLOOKUP(csv!$AJ291,範囲CSV,22,FALSE)="","",VLOOKUP(csv!$AJ291,範囲CSV,22,FALSE)))</f>
        <v/>
      </c>
      <c r="Y291" s="139" t="str">
        <f>IF($A291="","",IF(VLOOKUP(csv!$AJ291,範囲CSV,23,FALSE)="","",VLOOKUP(csv!$AJ291,範囲CSV,23,FALSE)))</f>
        <v/>
      </c>
      <c r="Z291" s="139" t="str">
        <f>IF($A291="","",IF(VLOOKUP(csv!$AJ291,範囲CSV,24,FALSE)="","",VLOOKUP(csv!$AJ291,範囲CSV,24,FALSE)))</f>
        <v/>
      </c>
      <c r="AA291" s="139" t="str">
        <f>IF($A291="","",IF(VLOOKUP(csv!$AJ291,範囲CSV,25,FALSE)="","",VLOOKUP(csv!$AJ291,範囲CSV,25,FALSE)))</f>
        <v/>
      </c>
      <c r="AB291" s="139" t="str">
        <f>IF($A291="","",IF(VLOOKUP(csv!$AJ291,範囲CSV,26,FALSE)="","",VLOOKUP(csv!$AJ291,範囲CSV,26,FALSE)))</f>
        <v/>
      </c>
      <c r="AC291" s="139" t="str">
        <f>IF($A291="","",IF(VLOOKUP(csv!$AJ291,範囲CSV,27,FALSE)="","",VLOOKUP(csv!$AJ291,範囲CSV,27,FALSE)))</f>
        <v/>
      </c>
      <c r="AD291" s="139" t="str">
        <f>IF($A291="","",IF(VLOOKUP(csv!$AJ291,範囲CSV,28,FALSE)="","",VLOOKUP(csv!$AJ291,範囲CSV,28,FALSE)))</f>
        <v/>
      </c>
      <c r="AE291" s="139" t="str">
        <f>IF($A291="","",IF(VLOOKUP(csv!$AJ291,範囲CSV,29,FALSE)="","",VLOOKUP(csv!$AJ291,範囲CSV,29,FALSE)))</f>
        <v/>
      </c>
      <c r="AF291" s="139" t="str">
        <f>IF($A291="","",IF(VLOOKUP(csv!$AJ291,範囲CSV,30,FALSE)="","",VLOOKUP(csv!$AJ291,範囲CSV,30,FALSE)))</f>
        <v/>
      </c>
      <c r="AG291" s="139" t="str">
        <f>IF($A291="","",IF(VLOOKUP(csv!$AJ291,範囲CSV,31,FALSE)="","",VLOOKUP(csv!$AJ291,範囲CSV,31,FALSE)))</f>
        <v/>
      </c>
      <c r="AH291" s="139" t="str">
        <f>IF($A291="","",IF(VLOOKUP(csv!$AJ291,範囲CSV,32,FALSE)="","",VLOOKUP(csv!$AJ291,範囲CSV,32,FALSE)))</f>
        <v/>
      </c>
      <c r="AI291" s="139" t="str">
        <f>IF($A291="","",IF(VLOOKUP(csv!$AJ291,範囲CSV,33,FALSE)="","",VLOOKUP(csv!$AJ291,範囲CSV,33,FALSE)))</f>
        <v/>
      </c>
      <c r="AJ291" s="139" t="str">
        <f>IF($A291="","",IF(VLOOKUP(csv!$AJ291,範囲CSV,34,FALSE)="","",VLOOKUP(csv!$AJ291,範囲CSV,34,FALSE)))</f>
        <v/>
      </c>
      <c r="AK291" s="139"/>
    </row>
    <row r="292" spans="1:37">
      <c r="A292" s="216" t="str">
        <f>IF(csv!AJ292&lt;=csv!A$401,csv!AO292,"")</f>
        <v/>
      </c>
      <c r="B292" s="216" t="str">
        <f>IF($A292="","",IF(VLOOKUP(csv!A$402,範囲CSV,2,FALSE)="","",VLOOKUP(csv!A$402,範囲CSV,2,FALSE)))</f>
        <v/>
      </c>
      <c r="C292" s="139" t="str">
        <f>IF($A292="","",IF(VLOOKUP(csv!$AJ292,範囲CSV,3,FALSE)="","",VLOOKUP(csv!$AJ292,範囲CSV,3,FALSE)))</f>
        <v/>
      </c>
      <c r="D292" s="139" t="str">
        <f>IF($A292="","",IF(VLOOKUP(csv!$AJ292,範囲CSV,4,FALSE)="","",VLOOKUP(csv!$AJ292,範囲CSV,4,FALSE)))</f>
        <v/>
      </c>
      <c r="E292" s="139" t="str">
        <f>IF($A292="","",IF(VLOOKUP(csv!$AJ292,範囲CSV,5,FALSE)="","",IF(VLOOKUP(csv!$AJ292,範囲CSV,5,FALSE)&gt;10000,"",VLOOKUP(csv!$AJ292,範囲CSV,5,FALSE))))</f>
        <v/>
      </c>
      <c r="F292" s="139" t="str">
        <f>IF($A292="","",IF(VLOOKUP(csv!$AJ292,範囲CSV,6,FALSE)="","",VLOOKUP(csv!$AJ292,範囲CSV,6,FALSE)))</f>
        <v/>
      </c>
      <c r="G292" s="139" t="str">
        <f>IF(A292="","",IF(VLOOKUP(csv!$AJ292,範囲CSV,7,FALSE)="","",VLOOKUP(csv!$AJ292,範囲CSV,7,FALSE)))</f>
        <v/>
      </c>
      <c r="H292" s="139" t="str">
        <f>IF($A292="","",IF(VLOOKUP(csv!$AJ292,範囲CSV,8,FALSE)="","",VLOOKUP(csv!$AJ292,範囲CSV,8,FALSE)))</f>
        <v/>
      </c>
      <c r="I292" s="216"/>
      <c r="J292" s="216"/>
      <c r="K292" s="139" t="str">
        <f>IF(A292="","",IF(VLOOKUP(csv!$AJ292,範囲CSV,9,FALSE)="","",VLOOKUP(csv!$AJ292,範囲CSV,9,FALSE)))</f>
        <v/>
      </c>
      <c r="L292" s="139" t="str">
        <f>IF($A292="","",IF(VLOOKUP(csv!$AJ292,範囲CSV,10,FALSE)="","",VLOOKUP(csv!$AJ292,範囲CSV,10,FALSE)))</f>
        <v/>
      </c>
      <c r="M292" s="216" t="str">
        <f t="shared" si="8"/>
        <v/>
      </c>
      <c r="N292" s="216" t="str">
        <f t="shared" si="9"/>
        <v/>
      </c>
      <c r="O292" s="139" t="str">
        <f>IF($A292="","",IF(VLOOKUP(csv!$AJ292,範囲CSV,13,FALSE)="","",VLOOKUP(csv!$AJ292,範囲CSV,13,FALSE)))</f>
        <v/>
      </c>
      <c r="P292" s="139" t="str">
        <f>IF($A292="","",IF(VLOOKUP(csv!$AJ292,範囲CSV,14,FALSE)="","",VLOOKUP(csv!$AJ292,範囲CSV,14,FALSE)))</f>
        <v/>
      </c>
      <c r="Q292" s="139" t="str">
        <f>IF($A292="","",IF(VLOOKUP(csv!$AJ292,範囲CSV,15,FALSE)="","",VLOOKUP(csv!$AJ292,範囲CSV,15,FALSE)))</f>
        <v/>
      </c>
      <c r="R292" s="139" t="str">
        <f>IF($A292="","",IF(VLOOKUP(csv!$AJ292,範囲CSV,16,FALSE)="","",VLOOKUP(csv!$AJ292,範囲CSV,16,FALSE)))</f>
        <v/>
      </c>
      <c r="S292" s="139" t="str">
        <f>IF($A292="","",IF(VLOOKUP(csv!$AJ292,範囲CSV,17,FALSE)="","",VLOOKUP(csv!$AJ292,範囲CSV,17,FALSE)))</f>
        <v/>
      </c>
      <c r="T292" s="139" t="str">
        <f>IF($A292="","",IF(VLOOKUP(csv!$AJ292,範囲CSV,18,FALSE)="","",VLOOKUP(csv!$AJ292,範囲CSV,18,FALSE)))</f>
        <v/>
      </c>
      <c r="U292" s="139" t="str">
        <f>IF($A292="","",IF(VLOOKUP(csv!$AJ292,範囲CSV,19,FALSE)="","",VLOOKUP(csv!$AJ292,範囲CSV,19,FALSE)))</f>
        <v/>
      </c>
      <c r="V292" s="139" t="str">
        <f>IF($A292="","",IF(VLOOKUP(csv!$AJ292,範囲CSV,20,FALSE)="","",VLOOKUP(csv!$AJ292,範囲CSV,20,FALSE)))</f>
        <v/>
      </c>
      <c r="W292" s="139" t="str">
        <f>IF($A292="","",IF(VLOOKUP(csv!$AJ292,範囲CSV,21,FALSE)="","",VLOOKUP(csv!$AJ292,範囲CSV,21,FALSE)))</f>
        <v/>
      </c>
      <c r="X292" s="139" t="str">
        <f>IF($A292="","",IF(VLOOKUP(csv!$AJ292,範囲CSV,22,FALSE)="","",VLOOKUP(csv!$AJ292,範囲CSV,22,FALSE)))</f>
        <v/>
      </c>
      <c r="Y292" s="139" t="str">
        <f>IF($A292="","",IF(VLOOKUP(csv!$AJ292,範囲CSV,23,FALSE)="","",VLOOKUP(csv!$AJ292,範囲CSV,23,FALSE)))</f>
        <v/>
      </c>
      <c r="Z292" s="139" t="str">
        <f>IF($A292="","",IF(VLOOKUP(csv!$AJ292,範囲CSV,24,FALSE)="","",VLOOKUP(csv!$AJ292,範囲CSV,24,FALSE)))</f>
        <v/>
      </c>
      <c r="AA292" s="139" t="str">
        <f>IF($A292="","",IF(VLOOKUP(csv!$AJ292,範囲CSV,25,FALSE)="","",VLOOKUP(csv!$AJ292,範囲CSV,25,FALSE)))</f>
        <v/>
      </c>
      <c r="AB292" s="139" t="str">
        <f>IF($A292="","",IF(VLOOKUP(csv!$AJ292,範囲CSV,26,FALSE)="","",VLOOKUP(csv!$AJ292,範囲CSV,26,FALSE)))</f>
        <v/>
      </c>
      <c r="AC292" s="139" t="str">
        <f>IF($A292="","",IF(VLOOKUP(csv!$AJ292,範囲CSV,27,FALSE)="","",VLOOKUP(csv!$AJ292,範囲CSV,27,FALSE)))</f>
        <v/>
      </c>
      <c r="AD292" s="139" t="str">
        <f>IF($A292="","",IF(VLOOKUP(csv!$AJ292,範囲CSV,28,FALSE)="","",VLOOKUP(csv!$AJ292,範囲CSV,28,FALSE)))</f>
        <v/>
      </c>
      <c r="AE292" s="139" t="str">
        <f>IF($A292="","",IF(VLOOKUP(csv!$AJ292,範囲CSV,29,FALSE)="","",VLOOKUP(csv!$AJ292,範囲CSV,29,FALSE)))</f>
        <v/>
      </c>
      <c r="AF292" s="139" t="str">
        <f>IF($A292="","",IF(VLOOKUP(csv!$AJ292,範囲CSV,30,FALSE)="","",VLOOKUP(csv!$AJ292,範囲CSV,30,FALSE)))</f>
        <v/>
      </c>
      <c r="AG292" s="139" t="str">
        <f>IF($A292="","",IF(VLOOKUP(csv!$AJ292,範囲CSV,31,FALSE)="","",VLOOKUP(csv!$AJ292,範囲CSV,31,FALSE)))</f>
        <v/>
      </c>
      <c r="AH292" s="139" t="str">
        <f>IF($A292="","",IF(VLOOKUP(csv!$AJ292,範囲CSV,32,FALSE)="","",VLOOKUP(csv!$AJ292,範囲CSV,32,FALSE)))</f>
        <v/>
      </c>
      <c r="AI292" s="139" t="str">
        <f>IF($A292="","",IF(VLOOKUP(csv!$AJ292,範囲CSV,33,FALSE)="","",VLOOKUP(csv!$AJ292,範囲CSV,33,FALSE)))</f>
        <v/>
      </c>
      <c r="AJ292" s="139" t="str">
        <f>IF($A292="","",IF(VLOOKUP(csv!$AJ292,範囲CSV,34,FALSE)="","",VLOOKUP(csv!$AJ292,範囲CSV,34,FALSE)))</f>
        <v/>
      </c>
      <c r="AK292" s="139"/>
    </row>
    <row r="293" spans="1:37">
      <c r="A293" s="216" t="str">
        <f>IF(csv!AJ293&lt;=csv!A$401,csv!AO293,"")</f>
        <v/>
      </c>
      <c r="B293" s="216" t="str">
        <f>IF($A293="","",IF(VLOOKUP(csv!A$402,範囲CSV,2,FALSE)="","",VLOOKUP(csv!A$402,範囲CSV,2,FALSE)))</f>
        <v/>
      </c>
      <c r="C293" s="139" t="str">
        <f>IF($A293="","",IF(VLOOKUP(csv!$AJ293,範囲CSV,3,FALSE)="","",VLOOKUP(csv!$AJ293,範囲CSV,3,FALSE)))</f>
        <v/>
      </c>
      <c r="D293" s="139" t="str">
        <f>IF($A293="","",IF(VLOOKUP(csv!$AJ293,範囲CSV,4,FALSE)="","",VLOOKUP(csv!$AJ293,範囲CSV,4,FALSE)))</f>
        <v/>
      </c>
      <c r="E293" s="139" t="str">
        <f>IF($A293="","",IF(VLOOKUP(csv!$AJ293,範囲CSV,5,FALSE)="","",IF(VLOOKUP(csv!$AJ293,範囲CSV,5,FALSE)&gt;10000,"",VLOOKUP(csv!$AJ293,範囲CSV,5,FALSE))))</f>
        <v/>
      </c>
      <c r="F293" s="139" t="str">
        <f>IF($A293="","",IF(VLOOKUP(csv!$AJ293,範囲CSV,6,FALSE)="","",VLOOKUP(csv!$AJ293,範囲CSV,6,FALSE)))</f>
        <v/>
      </c>
      <c r="G293" s="139" t="str">
        <f>IF(A293="","",IF(VLOOKUP(csv!$AJ293,範囲CSV,7,FALSE)="","",VLOOKUP(csv!$AJ293,範囲CSV,7,FALSE)))</f>
        <v/>
      </c>
      <c r="H293" s="139" t="str">
        <f>IF($A293="","",IF(VLOOKUP(csv!$AJ293,範囲CSV,8,FALSE)="","",VLOOKUP(csv!$AJ293,範囲CSV,8,FALSE)))</f>
        <v/>
      </c>
      <c r="I293" s="216"/>
      <c r="J293" s="216"/>
      <c r="K293" s="139" t="str">
        <f>IF(A293="","",IF(VLOOKUP(csv!$AJ293,範囲CSV,9,FALSE)="","",VLOOKUP(csv!$AJ293,範囲CSV,9,FALSE)))</f>
        <v/>
      </c>
      <c r="L293" s="139" t="str">
        <f>IF($A293="","",IF(VLOOKUP(csv!$AJ293,範囲CSV,10,FALSE)="","",VLOOKUP(csv!$AJ293,範囲CSV,10,FALSE)))</f>
        <v/>
      </c>
      <c r="M293" s="216" t="str">
        <f t="shared" si="8"/>
        <v/>
      </c>
      <c r="N293" s="216" t="str">
        <f t="shared" si="9"/>
        <v/>
      </c>
      <c r="O293" s="139" t="str">
        <f>IF($A293="","",IF(VLOOKUP(csv!$AJ293,範囲CSV,13,FALSE)="","",VLOOKUP(csv!$AJ293,範囲CSV,13,FALSE)))</f>
        <v/>
      </c>
      <c r="P293" s="139" t="str">
        <f>IF($A293="","",IF(VLOOKUP(csv!$AJ293,範囲CSV,14,FALSE)="","",VLOOKUP(csv!$AJ293,範囲CSV,14,FALSE)))</f>
        <v/>
      </c>
      <c r="Q293" s="139" t="str">
        <f>IF($A293="","",IF(VLOOKUP(csv!$AJ293,範囲CSV,15,FALSE)="","",VLOOKUP(csv!$AJ293,範囲CSV,15,FALSE)))</f>
        <v/>
      </c>
      <c r="R293" s="139" t="str">
        <f>IF($A293="","",IF(VLOOKUP(csv!$AJ293,範囲CSV,16,FALSE)="","",VLOOKUP(csv!$AJ293,範囲CSV,16,FALSE)))</f>
        <v/>
      </c>
      <c r="S293" s="139" t="str">
        <f>IF($A293="","",IF(VLOOKUP(csv!$AJ293,範囲CSV,17,FALSE)="","",VLOOKUP(csv!$AJ293,範囲CSV,17,FALSE)))</f>
        <v/>
      </c>
      <c r="T293" s="139" t="str">
        <f>IF($A293="","",IF(VLOOKUP(csv!$AJ293,範囲CSV,18,FALSE)="","",VLOOKUP(csv!$AJ293,範囲CSV,18,FALSE)))</f>
        <v/>
      </c>
      <c r="U293" s="139" t="str">
        <f>IF($A293="","",IF(VLOOKUP(csv!$AJ293,範囲CSV,19,FALSE)="","",VLOOKUP(csv!$AJ293,範囲CSV,19,FALSE)))</f>
        <v/>
      </c>
      <c r="V293" s="139" t="str">
        <f>IF($A293="","",IF(VLOOKUP(csv!$AJ293,範囲CSV,20,FALSE)="","",VLOOKUP(csv!$AJ293,範囲CSV,20,FALSE)))</f>
        <v/>
      </c>
      <c r="W293" s="139" t="str">
        <f>IF($A293="","",IF(VLOOKUP(csv!$AJ293,範囲CSV,21,FALSE)="","",VLOOKUP(csv!$AJ293,範囲CSV,21,FALSE)))</f>
        <v/>
      </c>
      <c r="X293" s="139" t="str">
        <f>IF($A293="","",IF(VLOOKUP(csv!$AJ293,範囲CSV,22,FALSE)="","",VLOOKUP(csv!$AJ293,範囲CSV,22,FALSE)))</f>
        <v/>
      </c>
      <c r="Y293" s="139" t="str">
        <f>IF($A293="","",IF(VLOOKUP(csv!$AJ293,範囲CSV,23,FALSE)="","",VLOOKUP(csv!$AJ293,範囲CSV,23,FALSE)))</f>
        <v/>
      </c>
      <c r="Z293" s="139" t="str">
        <f>IF($A293="","",IF(VLOOKUP(csv!$AJ293,範囲CSV,24,FALSE)="","",VLOOKUP(csv!$AJ293,範囲CSV,24,FALSE)))</f>
        <v/>
      </c>
      <c r="AA293" s="139" t="str">
        <f>IF($A293="","",IF(VLOOKUP(csv!$AJ293,範囲CSV,25,FALSE)="","",VLOOKUP(csv!$AJ293,範囲CSV,25,FALSE)))</f>
        <v/>
      </c>
      <c r="AB293" s="139" t="str">
        <f>IF($A293="","",IF(VLOOKUP(csv!$AJ293,範囲CSV,26,FALSE)="","",VLOOKUP(csv!$AJ293,範囲CSV,26,FALSE)))</f>
        <v/>
      </c>
      <c r="AC293" s="139" t="str">
        <f>IF($A293="","",IF(VLOOKUP(csv!$AJ293,範囲CSV,27,FALSE)="","",VLOOKUP(csv!$AJ293,範囲CSV,27,FALSE)))</f>
        <v/>
      </c>
      <c r="AD293" s="139" t="str">
        <f>IF($A293="","",IF(VLOOKUP(csv!$AJ293,範囲CSV,28,FALSE)="","",VLOOKUP(csv!$AJ293,範囲CSV,28,FALSE)))</f>
        <v/>
      </c>
      <c r="AE293" s="139" t="str">
        <f>IF($A293="","",IF(VLOOKUP(csv!$AJ293,範囲CSV,29,FALSE)="","",VLOOKUP(csv!$AJ293,範囲CSV,29,FALSE)))</f>
        <v/>
      </c>
      <c r="AF293" s="139" t="str">
        <f>IF($A293="","",IF(VLOOKUP(csv!$AJ293,範囲CSV,30,FALSE)="","",VLOOKUP(csv!$AJ293,範囲CSV,30,FALSE)))</f>
        <v/>
      </c>
      <c r="AG293" s="139" t="str">
        <f>IF($A293="","",IF(VLOOKUP(csv!$AJ293,範囲CSV,31,FALSE)="","",VLOOKUP(csv!$AJ293,範囲CSV,31,FALSE)))</f>
        <v/>
      </c>
      <c r="AH293" s="139" t="str">
        <f>IF($A293="","",IF(VLOOKUP(csv!$AJ293,範囲CSV,32,FALSE)="","",VLOOKUP(csv!$AJ293,範囲CSV,32,FALSE)))</f>
        <v/>
      </c>
      <c r="AI293" s="139" t="str">
        <f>IF($A293="","",IF(VLOOKUP(csv!$AJ293,範囲CSV,33,FALSE)="","",VLOOKUP(csv!$AJ293,範囲CSV,33,FALSE)))</f>
        <v/>
      </c>
      <c r="AJ293" s="139" t="str">
        <f>IF($A293="","",IF(VLOOKUP(csv!$AJ293,範囲CSV,34,FALSE)="","",VLOOKUP(csv!$AJ293,範囲CSV,34,FALSE)))</f>
        <v/>
      </c>
      <c r="AK293" s="139"/>
    </row>
    <row r="294" spans="1:37">
      <c r="A294" s="216" t="str">
        <f>IF(csv!AJ294&lt;=csv!A$401,csv!AO294,"")</f>
        <v/>
      </c>
      <c r="B294" s="216" t="str">
        <f>IF($A294="","",IF(VLOOKUP(csv!A$402,範囲CSV,2,FALSE)="","",VLOOKUP(csv!A$402,範囲CSV,2,FALSE)))</f>
        <v/>
      </c>
      <c r="C294" s="139" t="str">
        <f>IF($A294="","",IF(VLOOKUP(csv!$AJ294,範囲CSV,3,FALSE)="","",VLOOKUP(csv!$AJ294,範囲CSV,3,FALSE)))</f>
        <v/>
      </c>
      <c r="D294" s="139" t="str">
        <f>IF($A294="","",IF(VLOOKUP(csv!$AJ294,範囲CSV,4,FALSE)="","",VLOOKUP(csv!$AJ294,範囲CSV,4,FALSE)))</f>
        <v/>
      </c>
      <c r="E294" s="139" t="str">
        <f>IF($A294="","",IF(VLOOKUP(csv!$AJ294,範囲CSV,5,FALSE)="","",IF(VLOOKUP(csv!$AJ294,範囲CSV,5,FALSE)&gt;10000,"",VLOOKUP(csv!$AJ294,範囲CSV,5,FALSE))))</f>
        <v/>
      </c>
      <c r="F294" s="139" t="str">
        <f>IF($A294="","",IF(VLOOKUP(csv!$AJ294,範囲CSV,6,FALSE)="","",VLOOKUP(csv!$AJ294,範囲CSV,6,FALSE)))</f>
        <v/>
      </c>
      <c r="G294" s="139" t="str">
        <f>IF(A294="","",IF(VLOOKUP(csv!$AJ294,範囲CSV,7,FALSE)="","",VLOOKUP(csv!$AJ294,範囲CSV,7,FALSE)))</f>
        <v/>
      </c>
      <c r="H294" s="139" t="str">
        <f>IF($A294="","",IF(VLOOKUP(csv!$AJ294,範囲CSV,8,FALSE)="","",VLOOKUP(csv!$AJ294,範囲CSV,8,FALSE)))</f>
        <v/>
      </c>
      <c r="I294" s="216"/>
      <c r="J294" s="216"/>
      <c r="K294" s="139" t="str">
        <f>IF(A294="","",IF(VLOOKUP(csv!$AJ294,範囲CSV,9,FALSE)="","",VLOOKUP(csv!$AJ294,範囲CSV,9,FALSE)))</f>
        <v/>
      </c>
      <c r="L294" s="139" t="str">
        <f>IF($A294="","",IF(VLOOKUP(csv!$AJ294,範囲CSV,10,FALSE)="","",VLOOKUP(csv!$AJ294,範囲CSV,10,FALSE)))</f>
        <v/>
      </c>
      <c r="M294" s="216" t="str">
        <f t="shared" si="8"/>
        <v/>
      </c>
      <c r="N294" s="216" t="str">
        <f t="shared" si="9"/>
        <v/>
      </c>
      <c r="O294" s="139" t="str">
        <f>IF($A294="","",IF(VLOOKUP(csv!$AJ294,範囲CSV,13,FALSE)="","",VLOOKUP(csv!$AJ294,範囲CSV,13,FALSE)))</f>
        <v/>
      </c>
      <c r="P294" s="139" t="str">
        <f>IF($A294="","",IF(VLOOKUP(csv!$AJ294,範囲CSV,14,FALSE)="","",VLOOKUP(csv!$AJ294,範囲CSV,14,FALSE)))</f>
        <v/>
      </c>
      <c r="Q294" s="139" t="str">
        <f>IF($A294="","",IF(VLOOKUP(csv!$AJ294,範囲CSV,15,FALSE)="","",VLOOKUP(csv!$AJ294,範囲CSV,15,FALSE)))</f>
        <v/>
      </c>
      <c r="R294" s="139" t="str">
        <f>IF($A294="","",IF(VLOOKUP(csv!$AJ294,範囲CSV,16,FALSE)="","",VLOOKUP(csv!$AJ294,範囲CSV,16,FALSE)))</f>
        <v/>
      </c>
      <c r="S294" s="139" t="str">
        <f>IF($A294="","",IF(VLOOKUP(csv!$AJ294,範囲CSV,17,FALSE)="","",VLOOKUP(csv!$AJ294,範囲CSV,17,FALSE)))</f>
        <v/>
      </c>
      <c r="T294" s="139" t="str">
        <f>IF($A294="","",IF(VLOOKUP(csv!$AJ294,範囲CSV,18,FALSE)="","",VLOOKUP(csv!$AJ294,範囲CSV,18,FALSE)))</f>
        <v/>
      </c>
      <c r="U294" s="139" t="str">
        <f>IF($A294="","",IF(VLOOKUP(csv!$AJ294,範囲CSV,19,FALSE)="","",VLOOKUP(csv!$AJ294,範囲CSV,19,FALSE)))</f>
        <v/>
      </c>
      <c r="V294" s="139" t="str">
        <f>IF($A294="","",IF(VLOOKUP(csv!$AJ294,範囲CSV,20,FALSE)="","",VLOOKUP(csv!$AJ294,範囲CSV,20,FALSE)))</f>
        <v/>
      </c>
      <c r="W294" s="139" t="str">
        <f>IF($A294="","",IF(VLOOKUP(csv!$AJ294,範囲CSV,21,FALSE)="","",VLOOKUP(csv!$AJ294,範囲CSV,21,FALSE)))</f>
        <v/>
      </c>
      <c r="X294" s="139" t="str">
        <f>IF($A294="","",IF(VLOOKUP(csv!$AJ294,範囲CSV,22,FALSE)="","",VLOOKUP(csv!$AJ294,範囲CSV,22,FALSE)))</f>
        <v/>
      </c>
      <c r="Y294" s="139" t="str">
        <f>IF($A294="","",IF(VLOOKUP(csv!$AJ294,範囲CSV,23,FALSE)="","",VLOOKUP(csv!$AJ294,範囲CSV,23,FALSE)))</f>
        <v/>
      </c>
      <c r="Z294" s="139" t="str">
        <f>IF($A294="","",IF(VLOOKUP(csv!$AJ294,範囲CSV,24,FALSE)="","",VLOOKUP(csv!$AJ294,範囲CSV,24,FALSE)))</f>
        <v/>
      </c>
      <c r="AA294" s="139" t="str">
        <f>IF($A294="","",IF(VLOOKUP(csv!$AJ294,範囲CSV,25,FALSE)="","",VLOOKUP(csv!$AJ294,範囲CSV,25,FALSE)))</f>
        <v/>
      </c>
      <c r="AB294" s="139" t="str">
        <f>IF($A294="","",IF(VLOOKUP(csv!$AJ294,範囲CSV,26,FALSE)="","",VLOOKUP(csv!$AJ294,範囲CSV,26,FALSE)))</f>
        <v/>
      </c>
      <c r="AC294" s="139" t="str">
        <f>IF($A294="","",IF(VLOOKUP(csv!$AJ294,範囲CSV,27,FALSE)="","",VLOOKUP(csv!$AJ294,範囲CSV,27,FALSE)))</f>
        <v/>
      </c>
      <c r="AD294" s="139" t="str">
        <f>IF($A294="","",IF(VLOOKUP(csv!$AJ294,範囲CSV,28,FALSE)="","",VLOOKUP(csv!$AJ294,範囲CSV,28,FALSE)))</f>
        <v/>
      </c>
      <c r="AE294" s="139" t="str">
        <f>IF($A294="","",IF(VLOOKUP(csv!$AJ294,範囲CSV,29,FALSE)="","",VLOOKUP(csv!$AJ294,範囲CSV,29,FALSE)))</f>
        <v/>
      </c>
      <c r="AF294" s="139" t="str">
        <f>IF($A294="","",IF(VLOOKUP(csv!$AJ294,範囲CSV,30,FALSE)="","",VLOOKUP(csv!$AJ294,範囲CSV,30,FALSE)))</f>
        <v/>
      </c>
      <c r="AG294" s="139" t="str">
        <f>IF($A294="","",IF(VLOOKUP(csv!$AJ294,範囲CSV,31,FALSE)="","",VLOOKUP(csv!$AJ294,範囲CSV,31,FALSE)))</f>
        <v/>
      </c>
      <c r="AH294" s="139" t="str">
        <f>IF($A294="","",IF(VLOOKUP(csv!$AJ294,範囲CSV,32,FALSE)="","",VLOOKUP(csv!$AJ294,範囲CSV,32,FALSE)))</f>
        <v/>
      </c>
      <c r="AI294" s="139" t="str">
        <f>IF($A294="","",IF(VLOOKUP(csv!$AJ294,範囲CSV,33,FALSE)="","",VLOOKUP(csv!$AJ294,範囲CSV,33,FALSE)))</f>
        <v/>
      </c>
      <c r="AJ294" s="139" t="str">
        <f>IF($A294="","",IF(VLOOKUP(csv!$AJ294,範囲CSV,34,FALSE)="","",VLOOKUP(csv!$AJ294,範囲CSV,34,FALSE)))</f>
        <v/>
      </c>
      <c r="AK294" s="139"/>
    </row>
    <row r="295" spans="1:37">
      <c r="A295" s="216" t="str">
        <f>IF(csv!AJ295&lt;=csv!A$401,csv!AO295,"")</f>
        <v/>
      </c>
      <c r="B295" s="216" t="str">
        <f>IF($A295="","",IF(VLOOKUP(csv!A$402,範囲CSV,2,FALSE)="","",VLOOKUP(csv!A$402,範囲CSV,2,FALSE)))</f>
        <v/>
      </c>
      <c r="C295" s="139" t="str">
        <f>IF($A295="","",IF(VLOOKUP(csv!$AJ295,範囲CSV,3,FALSE)="","",VLOOKUP(csv!$AJ295,範囲CSV,3,FALSE)))</f>
        <v/>
      </c>
      <c r="D295" s="139" t="str">
        <f>IF($A295="","",IF(VLOOKUP(csv!$AJ295,範囲CSV,4,FALSE)="","",VLOOKUP(csv!$AJ295,範囲CSV,4,FALSE)))</f>
        <v/>
      </c>
      <c r="E295" s="139" t="str">
        <f>IF($A295="","",IF(VLOOKUP(csv!$AJ295,範囲CSV,5,FALSE)="","",IF(VLOOKUP(csv!$AJ295,範囲CSV,5,FALSE)&gt;10000,"",VLOOKUP(csv!$AJ295,範囲CSV,5,FALSE))))</f>
        <v/>
      </c>
      <c r="F295" s="139" t="str">
        <f>IF($A295="","",IF(VLOOKUP(csv!$AJ295,範囲CSV,6,FALSE)="","",VLOOKUP(csv!$AJ295,範囲CSV,6,FALSE)))</f>
        <v/>
      </c>
      <c r="G295" s="139" t="str">
        <f>IF(A295="","",IF(VLOOKUP(csv!$AJ295,範囲CSV,7,FALSE)="","",VLOOKUP(csv!$AJ295,範囲CSV,7,FALSE)))</f>
        <v/>
      </c>
      <c r="H295" s="139" t="str">
        <f>IF($A295="","",IF(VLOOKUP(csv!$AJ295,範囲CSV,8,FALSE)="","",VLOOKUP(csv!$AJ295,範囲CSV,8,FALSE)))</f>
        <v/>
      </c>
      <c r="I295" s="216"/>
      <c r="J295" s="216"/>
      <c r="K295" s="139" t="str">
        <f>IF(A295="","",IF(VLOOKUP(csv!$AJ295,範囲CSV,9,FALSE)="","",VLOOKUP(csv!$AJ295,範囲CSV,9,FALSE)))</f>
        <v/>
      </c>
      <c r="L295" s="139" t="str">
        <f>IF($A295="","",IF(VLOOKUP(csv!$AJ295,範囲CSV,10,FALSE)="","",VLOOKUP(csv!$AJ295,範囲CSV,10,FALSE)))</f>
        <v/>
      </c>
      <c r="M295" s="216" t="str">
        <f t="shared" si="8"/>
        <v/>
      </c>
      <c r="N295" s="216" t="str">
        <f t="shared" si="9"/>
        <v/>
      </c>
      <c r="O295" s="139" t="str">
        <f>IF($A295="","",IF(VLOOKUP(csv!$AJ295,範囲CSV,13,FALSE)="","",VLOOKUP(csv!$AJ295,範囲CSV,13,FALSE)))</f>
        <v/>
      </c>
      <c r="P295" s="139" t="str">
        <f>IF($A295="","",IF(VLOOKUP(csv!$AJ295,範囲CSV,14,FALSE)="","",VLOOKUP(csv!$AJ295,範囲CSV,14,FALSE)))</f>
        <v/>
      </c>
      <c r="Q295" s="139" t="str">
        <f>IF($A295="","",IF(VLOOKUP(csv!$AJ295,範囲CSV,15,FALSE)="","",VLOOKUP(csv!$AJ295,範囲CSV,15,FALSE)))</f>
        <v/>
      </c>
      <c r="R295" s="139" t="str">
        <f>IF($A295="","",IF(VLOOKUP(csv!$AJ295,範囲CSV,16,FALSE)="","",VLOOKUP(csv!$AJ295,範囲CSV,16,FALSE)))</f>
        <v/>
      </c>
      <c r="S295" s="139" t="str">
        <f>IF($A295="","",IF(VLOOKUP(csv!$AJ295,範囲CSV,17,FALSE)="","",VLOOKUP(csv!$AJ295,範囲CSV,17,FALSE)))</f>
        <v/>
      </c>
      <c r="T295" s="139" t="str">
        <f>IF($A295="","",IF(VLOOKUP(csv!$AJ295,範囲CSV,18,FALSE)="","",VLOOKUP(csv!$AJ295,範囲CSV,18,FALSE)))</f>
        <v/>
      </c>
      <c r="U295" s="139" t="str">
        <f>IF($A295="","",IF(VLOOKUP(csv!$AJ295,範囲CSV,19,FALSE)="","",VLOOKUP(csv!$AJ295,範囲CSV,19,FALSE)))</f>
        <v/>
      </c>
      <c r="V295" s="139" t="str">
        <f>IF($A295="","",IF(VLOOKUP(csv!$AJ295,範囲CSV,20,FALSE)="","",VLOOKUP(csv!$AJ295,範囲CSV,20,FALSE)))</f>
        <v/>
      </c>
      <c r="W295" s="139" t="str">
        <f>IF($A295="","",IF(VLOOKUP(csv!$AJ295,範囲CSV,21,FALSE)="","",VLOOKUP(csv!$AJ295,範囲CSV,21,FALSE)))</f>
        <v/>
      </c>
      <c r="X295" s="139" t="str">
        <f>IF($A295="","",IF(VLOOKUP(csv!$AJ295,範囲CSV,22,FALSE)="","",VLOOKUP(csv!$AJ295,範囲CSV,22,FALSE)))</f>
        <v/>
      </c>
      <c r="Y295" s="139" t="str">
        <f>IF($A295="","",IF(VLOOKUP(csv!$AJ295,範囲CSV,23,FALSE)="","",VLOOKUP(csv!$AJ295,範囲CSV,23,FALSE)))</f>
        <v/>
      </c>
      <c r="Z295" s="139" t="str">
        <f>IF($A295="","",IF(VLOOKUP(csv!$AJ295,範囲CSV,24,FALSE)="","",VLOOKUP(csv!$AJ295,範囲CSV,24,FALSE)))</f>
        <v/>
      </c>
      <c r="AA295" s="139" t="str">
        <f>IF($A295="","",IF(VLOOKUP(csv!$AJ295,範囲CSV,25,FALSE)="","",VLOOKUP(csv!$AJ295,範囲CSV,25,FALSE)))</f>
        <v/>
      </c>
      <c r="AB295" s="139" t="str">
        <f>IF($A295="","",IF(VLOOKUP(csv!$AJ295,範囲CSV,26,FALSE)="","",VLOOKUP(csv!$AJ295,範囲CSV,26,FALSE)))</f>
        <v/>
      </c>
      <c r="AC295" s="139" t="str">
        <f>IF($A295="","",IF(VLOOKUP(csv!$AJ295,範囲CSV,27,FALSE)="","",VLOOKUP(csv!$AJ295,範囲CSV,27,FALSE)))</f>
        <v/>
      </c>
      <c r="AD295" s="139" t="str">
        <f>IF($A295="","",IF(VLOOKUP(csv!$AJ295,範囲CSV,28,FALSE)="","",VLOOKUP(csv!$AJ295,範囲CSV,28,FALSE)))</f>
        <v/>
      </c>
      <c r="AE295" s="139" t="str">
        <f>IF($A295="","",IF(VLOOKUP(csv!$AJ295,範囲CSV,29,FALSE)="","",VLOOKUP(csv!$AJ295,範囲CSV,29,FALSE)))</f>
        <v/>
      </c>
      <c r="AF295" s="139" t="str">
        <f>IF($A295="","",IF(VLOOKUP(csv!$AJ295,範囲CSV,30,FALSE)="","",VLOOKUP(csv!$AJ295,範囲CSV,30,FALSE)))</f>
        <v/>
      </c>
      <c r="AG295" s="139" t="str">
        <f>IF($A295="","",IF(VLOOKUP(csv!$AJ295,範囲CSV,31,FALSE)="","",VLOOKUP(csv!$AJ295,範囲CSV,31,FALSE)))</f>
        <v/>
      </c>
      <c r="AH295" s="139" t="str">
        <f>IF($A295="","",IF(VLOOKUP(csv!$AJ295,範囲CSV,32,FALSE)="","",VLOOKUP(csv!$AJ295,範囲CSV,32,FALSE)))</f>
        <v/>
      </c>
      <c r="AI295" s="139" t="str">
        <f>IF($A295="","",IF(VLOOKUP(csv!$AJ295,範囲CSV,33,FALSE)="","",VLOOKUP(csv!$AJ295,範囲CSV,33,FALSE)))</f>
        <v/>
      </c>
      <c r="AJ295" s="139" t="str">
        <f>IF($A295="","",IF(VLOOKUP(csv!$AJ295,範囲CSV,34,FALSE)="","",VLOOKUP(csv!$AJ295,範囲CSV,34,FALSE)))</f>
        <v/>
      </c>
      <c r="AK295" s="139"/>
    </row>
    <row r="296" spans="1:37">
      <c r="A296" s="216" t="str">
        <f>IF(csv!AJ296&lt;=csv!A$401,csv!AO296,"")</f>
        <v/>
      </c>
      <c r="B296" s="216" t="str">
        <f>IF($A296="","",IF(VLOOKUP(csv!A$402,範囲CSV,2,FALSE)="","",VLOOKUP(csv!A$402,範囲CSV,2,FALSE)))</f>
        <v/>
      </c>
      <c r="C296" s="139" t="str">
        <f>IF($A296="","",IF(VLOOKUP(csv!$AJ296,範囲CSV,3,FALSE)="","",VLOOKUP(csv!$AJ296,範囲CSV,3,FALSE)))</f>
        <v/>
      </c>
      <c r="D296" s="139" t="str">
        <f>IF($A296="","",IF(VLOOKUP(csv!$AJ296,範囲CSV,4,FALSE)="","",VLOOKUP(csv!$AJ296,範囲CSV,4,FALSE)))</f>
        <v/>
      </c>
      <c r="E296" s="139" t="str">
        <f>IF($A296="","",IF(VLOOKUP(csv!$AJ296,範囲CSV,5,FALSE)="","",IF(VLOOKUP(csv!$AJ296,範囲CSV,5,FALSE)&gt;10000,"",VLOOKUP(csv!$AJ296,範囲CSV,5,FALSE))))</f>
        <v/>
      </c>
      <c r="F296" s="139" t="str">
        <f>IF($A296="","",IF(VLOOKUP(csv!$AJ296,範囲CSV,6,FALSE)="","",VLOOKUP(csv!$AJ296,範囲CSV,6,FALSE)))</f>
        <v/>
      </c>
      <c r="G296" s="139" t="str">
        <f>IF(A296="","",IF(VLOOKUP(csv!$AJ296,範囲CSV,7,FALSE)="","",VLOOKUP(csv!$AJ296,範囲CSV,7,FALSE)))</f>
        <v/>
      </c>
      <c r="H296" s="139" t="str">
        <f>IF($A296="","",IF(VLOOKUP(csv!$AJ296,範囲CSV,8,FALSE)="","",VLOOKUP(csv!$AJ296,範囲CSV,8,FALSE)))</f>
        <v/>
      </c>
      <c r="I296" s="216"/>
      <c r="J296" s="216"/>
      <c r="K296" s="139" t="str">
        <f>IF(A296="","",IF(VLOOKUP(csv!$AJ296,範囲CSV,9,FALSE)="","",VLOOKUP(csv!$AJ296,範囲CSV,9,FALSE)))</f>
        <v/>
      </c>
      <c r="L296" s="139" t="str">
        <f>IF($A296="","",IF(VLOOKUP(csv!$AJ296,範囲CSV,10,FALSE)="","",VLOOKUP(csv!$AJ296,範囲CSV,10,FALSE)))</f>
        <v/>
      </c>
      <c r="M296" s="216" t="str">
        <f t="shared" si="8"/>
        <v/>
      </c>
      <c r="N296" s="216" t="str">
        <f t="shared" si="9"/>
        <v/>
      </c>
      <c r="O296" s="139" t="str">
        <f>IF($A296="","",IF(VLOOKUP(csv!$AJ296,範囲CSV,13,FALSE)="","",VLOOKUP(csv!$AJ296,範囲CSV,13,FALSE)))</f>
        <v/>
      </c>
      <c r="P296" s="139" t="str">
        <f>IF($A296="","",IF(VLOOKUP(csv!$AJ296,範囲CSV,14,FALSE)="","",VLOOKUP(csv!$AJ296,範囲CSV,14,FALSE)))</f>
        <v/>
      </c>
      <c r="Q296" s="139" t="str">
        <f>IF($A296="","",IF(VLOOKUP(csv!$AJ296,範囲CSV,15,FALSE)="","",VLOOKUP(csv!$AJ296,範囲CSV,15,FALSE)))</f>
        <v/>
      </c>
      <c r="R296" s="139" t="str">
        <f>IF($A296="","",IF(VLOOKUP(csv!$AJ296,範囲CSV,16,FALSE)="","",VLOOKUP(csv!$AJ296,範囲CSV,16,FALSE)))</f>
        <v/>
      </c>
      <c r="S296" s="139" t="str">
        <f>IF($A296="","",IF(VLOOKUP(csv!$AJ296,範囲CSV,17,FALSE)="","",VLOOKUP(csv!$AJ296,範囲CSV,17,FALSE)))</f>
        <v/>
      </c>
      <c r="T296" s="139" t="str">
        <f>IF($A296="","",IF(VLOOKUP(csv!$AJ296,範囲CSV,18,FALSE)="","",VLOOKUP(csv!$AJ296,範囲CSV,18,FALSE)))</f>
        <v/>
      </c>
      <c r="U296" s="139" t="str">
        <f>IF($A296="","",IF(VLOOKUP(csv!$AJ296,範囲CSV,19,FALSE)="","",VLOOKUP(csv!$AJ296,範囲CSV,19,FALSE)))</f>
        <v/>
      </c>
      <c r="V296" s="139" t="str">
        <f>IF($A296="","",IF(VLOOKUP(csv!$AJ296,範囲CSV,20,FALSE)="","",VLOOKUP(csv!$AJ296,範囲CSV,20,FALSE)))</f>
        <v/>
      </c>
      <c r="W296" s="139" t="str">
        <f>IF($A296="","",IF(VLOOKUP(csv!$AJ296,範囲CSV,21,FALSE)="","",VLOOKUP(csv!$AJ296,範囲CSV,21,FALSE)))</f>
        <v/>
      </c>
      <c r="X296" s="139" t="str">
        <f>IF($A296="","",IF(VLOOKUP(csv!$AJ296,範囲CSV,22,FALSE)="","",VLOOKUP(csv!$AJ296,範囲CSV,22,FALSE)))</f>
        <v/>
      </c>
      <c r="Y296" s="139" t="str">
        <f>IF($A296="","",IF(VLOOKUP(csv!$AJ296,範囲CSV,23,FALSE)="","",VLOOKUP(csv!$AJ296,範囲CSV,23,FALSE)))</f>
        <v/>
      </c>
      <c r="Z296" s="139" t="str">
        <f>IF($A296="","",IF(VLOOKUP(csv!$AJ296,範囲CSV,24,FALSE)="","",VLOOKUP(csv!$AJ296,範囲CSV,24,FALSE)))</f>
        <v/>
      </c>
      <c r="AA296" s="139" t="str">
        <f>IF($A296="","",IF(VLOOKUP(csv!$AJ296,範囲CSV,25,FALSE)="","",VLOOKUP(csv!$AJ296,範囲CSV,25,FALSE)))</f>
        <v/>
      </c>
      <c r="AB296" s="139" t="str">
        <f>IF($A296="","",IF(VLOOKUP(csv!$AJ296,範囲CSV,26,FALSE)="","",VLOOKUP(csv!$AJ296,範囲CSV,26,FALSE)))</f>
        <v/>
      </c>
      <c r="AC296" s="139" t="str">
        <f>IF($A296="","",IF(VLOOKUP(csv!$AJ296,範囲CSV,27,FALSE)="","",VLOOKUP(csv!$AJ296,範囲CSV,27,FALSE)))</f>
        <v/>
      </c>
      <c r="AD296" s="139" t="str">
        <f>IF($A296="","",IF(VLOOKUP(csv!$AJ296,範囲CSV,28,FALSE)="","",VLOOKUP(csv!$AJ296,範囲CSV,28,FALSE)))</f>
        <v/>
      </c>
      <c r="AE296" s="139" t="str">
        <f>IF($A296="","",IF(VLOOKUP(csv!$AJ296,範囲CSV,29,FALSE)="","",VLOOKUP(csv!$AJ296,範囲CSV,29,FALSE)))</f>
        <v/>
      </c>
      <c r="AF296" s="139" t="str">
        <f>IF($A296="","",IF(VLOOKUP(csv!$AJ296,範囲CSV,30,FALSE)="","",VLOOKUP(csv!$AJ296,範囲CSV,30,FALSE)))</f>
        <v/>
      </c>
      <c r="AG296" s="139" t="str">
        <f>IF($A296="","",IF(VLOOKUP(csv!$AJ296,範囲CSV,31,FALSE)="","",VLOOKUP(csv!$AJ296,範囲CSV,31,FALSE)))</f>
        <v/>
      </c>
      <c r="AH296" s="139" t="str">
        <f>IF($A296="","",IF(VLOOKUP(csv!$AJ296,範囲CSV,32,FALSE)="","",VLOOKUP(csv!$AJ296,範囲CSV,32,FALSE)))</f>
        <v/>
      </c>
      <c r="AI296" s="139" t="str">
        <f>IF($A296="","",IF(VLOOKUP(csv!$AJ296,範囲CSV,33,FALSE)="","",VLOOKUP(csv!$AJ296,範囲CSV,33,FALSE)))</f>
        <v/>
      </c>
      <c r="AJ296" s="139" t="str">
        <f>IF($A296="","",IF(VLOOKUP(csv!$AJ296,範囲CSV,34,FALSE)="","",VLOOKUP(csv!$AJ296,範囲CSV,34,FALSE)))</f>
        <v/>
      </c>
      <c r="AK296" s="139"/>
    </row>
    <row r="297" spans="1:37">
      <c r="A297" s="216" t="str">
        <f>IF(csv!AJ297&lt;=csv!A$401,csv!AO297,"")</f>
        <v/>
      </c>
      <c r="B297" s="216" t="str">
        <f>IF($A297="","",IF(VLOOKUP(csv!A$402,範囲CSV,2,FALSE)="","",VLOOKUP(csv!A$402,範囲CSV,2,FALSE)))</f>
        <v/>
      </c>
      <c r="C297" s="139" t="str">
        <f>IF($A297="","",IF(VLOOKUP(csv!$AJ297,範囲CSV,3,FALSE)="","",VLOOKUP(csv!$AJ297,範囲CSV,3,FALSE)))</f>
        <v/>
      </c>
      <c r="D297" s="139" t="str">
        <f>IF($A297="","",IF(VLOOKUP(csv!$AJ297,範囲CSV,4,FALSE)="","",VLOOKUP(csv!$AJ297,範囲CSV,4,FALSE)))</f>
        <v/>
      </c>
      <c r="E297" s="139" t="str">
        <f>IF($A297="","",IF(VLOOKUP(csv!$AJ297,範囲CSV,5,FALSE)="","",IF(VLOOKUP(csv!$AJ297,範囲CSV,5,FALSE)&gt;10000,"",VLOOKUP(csv!$AJ297,範囲CSV,5,FALSE))))</f>
        <v/>
      </c>
      <c r="F297" s="139" t="str">
        <f>IF($A297="","",IF(VLOOKUP(csv!$AJ297,範囲CSV,6,FALSE)="","",VLOOKUP(csv!$AJ297,範囲CSV,6,FALSE)))</f>
        <v/>
      </c>
      <c r="G297" s="139" t="str">
        <f>IF(A297="","",IF(VLOOKUP(csv!$AJ297,範囲CSV,7,FALSE)="","",VLOOKUP(csv!$AJ297,範囲CSV,7,FALSE)))</f>
        <v/>
      </c>
      <c r="H297" s="139" t="str">
        <f>IF($A297="","",IF(VLOOKUP(csv!$AJ297,範囲CSV,8,FALSE)="","",VLOOKUP(csv!$AJ297,範囲CSV,8,FALSE)))</f>
        <v/>
      </c>
      <c r="I297" s="216"/>
      <c r="J297" s="216"/>
      <c r="K297" s="139" t="str">
        <f>IF(A297="","",IF(VLOOKUP(csv!$AJ297,範囲CSV,9,FALSE)="","",VLOOKUP(csv!$AJ297,範囲CSV,9,FALSE)))</f>
        <v/>
      </c>
      <c r="L297" s="139" t="str">
        <f>IF($A297="","",IF(VLOOKUP(csv!$AJ297,範囲CSV,10,FALSE)="","",VLOOKUP(csv!$AJ297,範囲CSV,10,FALSE)))</f>
        <v/>
      </c>
      <c r="M297" s="216" t="str">
        <f t="shared" si="8"/>
        <v/>
      </c>
      <c r="N297" s="216" t="str">
        <f t="shared" si="9"/>
        <v/>
      </c>
      <c r="O297" s="139" t="str">
        <f>IF($A297="","",IF(VLOOKUP(csv!$AJ297,範囲CSV,13,FALSE)="","",VLOOKUP(csv!$AJ297,範囲CSV,13,FALSE)))</f>
        <v/>
      </c>
      <c r="P297" s="139" t="str">
        <f>IF($A297="","",IF(VLOOKUP(csv!$AJ297,範囲CSV,14,FALSE)="","",VLOOKUP(csv!$AJ297,範囲CSV,14,FALSE)))</f>
        <v/>
      </c>
      <c r="Q297" s="139" t="str">
        <f>IF($A297="","",IF(VLOOKUP(csv!$AJ297,範囲CSV,15,FALSE)="","",VLOOKUP(csv!$AJ297,範囲CSV,15,FALSE)))</f>
        <v/>
      </c>
      <c r="R297" s="139" t="str">
        <f>IF($A297="","",IF(VLOOKUP(csv!$AJ297,範囲CSV,16,FALSE)="","",VLOOKUP(csv!$AJ297,範囲CSV,16,FALSE)))</f>
        <v/>
      </c>
      <c r="S297" s="139" t="str">
        <f>IF($A297="","",IF(VLOOKUP(csv!$AJ297,範囲CSV,17,FALSE)="","",VLOOKUP(csv!$AJ297,範囲CSV,17,FALSE)))</f>
        <v/>
      </c>
      <c r="T297" s="139" t="str">
        <f>IF($A297="","",IF(VLOOKUP(csv!$AJ297,範囲CSV,18,FALSE)="","",VLOOKUP(csv!$AJ297,範囲CSV,18,FALSE)))</f>
        <v/>
      </c>
      <c r="U297" s="139" t="str">
        <f>IF($A297="","",IF(VLOOKUP(csv!$AJ297,範囲CSV,19,FALSE)="","",VLOOKUP(csv!$AJ297,範囲CSV,19,FALSE)))</f>
        <v/>
      </c>
      <c r="V297" s="139" t="str">
        <f>IF($A297="","",IF(VLOOKUP(csv!$AJ297,範囲CSV,20,FALSE)="","",VLOOKUP(csv!$AJ297,範囲CSV,20,FALSE)))</f>
        <v/>
      </c>
      <c r="W297" s="139" t="str">
        <f>IF($A297="","",IF(VLOOKUP(csv!$AJ297,範囲CSV,21,FALSE)="","",VLOOKUP(csv!$AJ297,範囲CSV,21,FALSE)))</f>
        <v/>
      </c>
      <c r="X297" s="139" t="str">
        <f>IF($A297="","",IF(VLOOKUP(csv!$AJ297,範囲CSV,22,FALSE)="","",VLOOKUP(csv!$AJ297,範囲CSV,22,FALSE)))</f>
        <v/>
      </c>
      <c r="Y297" s="139" t="str">
        <f>IF($A297="","",IF(VLOOKUP(csv!$AJ297,範囲CSV,23,FALSE)="","",VLOOKUP(csv!$AJ297,範囲CSV,23,FALSE)))</f>
        <v/>
      </c>
      <c r="Z297" s="139" t="str">
        <f>IF($A297="","",IF(VLOOKUP(csv!$AJ297,範囲CSV,24,FALSE)="","",VLOOKUP(csv!$AJ297,範囲CSV,24,FALSE)))</f>
        <v/>
      </c>
      <c r="AA297" s="139" t="str">
        <f>IF($A297="","",IF(VLOOKUP(csv!$AJ297,範囲CSV,25,FALSE)="","",VLOOKUP(csv!$AJ297,範囲CSV,25,FALSE)))</f>
        <v/>
      </c>
      <c r="AB297" s="139" t="str">
        <f>IF($A297="","",IF(VLOOKUP(csv!$AJ297,範囲CSV,26,FALSE)="","",VLOOKUP(csv!$AJ297,範囲CSV,26,FALSE)))</f>
        <v/>
      </c>
      <c r="AC297" s="139" t="str">
        <f>IF($A297="","",IF(VLOOKUP(csv!$AJ297,範囲CSV,27,FALSE)="","",VLOOKUP(csv!$AJ297,範囲CSV,27,FALSE)))</f>
        <v/>
      </c>
      <c r="AD297" s="139" t="str">
        <f>IF($A297="","",IF(VLOOKUP(csv!$AJ297,範囲CSV,28,FALSE)="","",VLOOKUP(csv!$AJ297,範囲CSV,28,FALSE)))</f>
        <v/>
      </c>
      <c r="AE297" s="139" t="str">
        <f>IF($A297="","",IF(VLOOKUP(csv!$AJ297,範囲CSV,29,FALSE)="","",VLOOKUP(csv!$AJ297,範囲CSV,29,FALSE)))</f>
        <v/>
      </c>
      <c r="AF297" s="139" t="str">
        <f>IF($A297="","",IF(VLOOKUP(csv!$AJ297,範囲CSV,30,FALSE)="","",VLOOKUP(csv!$AJ297,範囲CSV,30,FALSE)))</f>
        <v/>
      </c>
      <c r="AG297" s="139" t="str">
        <f>IF($A297="","",IF(VLOOKUP(csv!$AJ297,範囲CSV,31,FALSE)="","",VLOOKUP(csv!$AJ297,範囲CSV,31,FALSE)))</f>
        <v/>
      </c>
      <c r="AH297" s="139" t="str">
        <f>IF($A297="","",IF(VLOOKUP(csv!$AJ297,範囲CSV,32,FALSE)="","",VLOOKUP(csv!$AJ297,範囲CSV,32,FALSE)))</f>
        <v/>
      </c>
      <c r="AI297" s="139" t="str">
        <f>IF($A297="","",IF(VLOOKUP(csv!$AJ297,範囲CSV,33,FALSE)="","",VLOOKUP(csv!$AJ297,範囲CSV,33,FALSE)))</f>
        <v/>
      </c>
      <c r="AJ297" s="139" t="str">
        <f>IF($A297="","",IF(VLOOKUP(csv!$AJ297,範囲CSV,34,FALSE)="","",VLOOKUP(csv!$AJ297,範囲CSV,34,FALSE)))</f>
        <v/>
      </c>
      <c r="AK297" s="139"/>
    </row>
    <row r="298" spans="1:37">
      <c r="A298" s="216" t="str">
        <f>IF(csv!AJ298&lt;=csv!A$401,csv!AO298,"")</f>
        <v/>
      </c>
      <c r="B298" s="216" t="str">
        <f>IF($A298="","",IF(VLOOKUP(csv!A$402,範囲CSV,2,FALSE)="","",VLOOKUP(csv!A$402,範囲CSV,2,FALSE)))</f>
        <v/>
      </c>
      <c r="C298" s="139" t="str">
        <f>IF($A298="","",IF(VLOOKUP(csv!$AJ298,範囲CSV,3,FALSE)="","",VLOOKUP(csv!$AJ298,範囲CSV,3,FALSE)))</f>
        <v/>
      </c>
      <c r="D298" s="139" t="str">
        <f>IF($A298="","",IF(VLOOKUP(csv!$AJ298,範囲CSV,4,FALSE)="","",VLOOKUP(csv!$AJ298,範囲CSV,4,FALSE)))</f>
        <v/>
      </c>
      <c r="E298" s="139" t="str">
        <f>IF($A298="","",IF(VLOOKUP(csv!$AJ298,範囲CSV,5,FALSE)="","",IF(VLOOKUP(csv!$AJ298,範囲CSV,5,FALSE)&gt;10000,"",VLOOKUP(csv!$AJ298,範囲CSV,5,FALSE))))</f>
        <v/>
      </c>
      <c r="F298" s="139" t="str">
        <f>IF($A298="","",IF(VLOOKUP(csv!$AJ298,範囲CSV,6,FALSE)="","",VLOOKUP(csv!$AJ298,範囲CSV,6,FALSE)))</f>
        <v/>
      </c>
      <c r="G298" s="139" t="str">
        <f>IF(A298="","",IF(VLOOKUP(csv!$AJ298,範囲CSV,7,FALSE)="","",VLOOKUP(csv!$AJ298,範囲CSV,7,FALSE)))</f>
        <v/>
      </c>
      <c r="H298" s="139" t="str">
        <f>IF($A298="","",IF(VLOOKUP(csv!$AJ298,範囲CSV,8,FALSE)="","",VLOOKUP(csv!$AJ298,範囲CSV,8,FALSE)))</f>
        <v/>
      </c>
      <c r="I298" s="216"/>
      <c r="J298" s="216"/>
      <c r="K298" s="139" t="str">
        <f>IF(A298="","",IF(VLOOKUP(csv!$AJ298,範囲CSV,9,FALSE)="","",VLOOKUP(csv!$AJ298,範囲CSV,9,FALSE)))</f>
        <v/>
      </c>
      <c r="L298" s="139" t="str">
        <f>IF($A298="","",IF(VLOOKUP(csv!$AJ298,範囲CSV,10,FALSE)="","",VLOOKUP(csv!$AJ298,範囲CSV,10,FALSE)))</f>
        <v/>
      </c>
      <c r="M298" s="216" t="str">
        <f t="shared" si="8"/>
        <v/>
      </c>
      <c r="N298" s="216" t="str">
        <f t="shared" si="9"/>
        <v/>
      </c>
      <c r="O298" s="139" t="str">
        <f>IF($A298="","",IF(VLOOKUP(csv!$AJ298,範囲CSV,13,FALSE)="","",VLOOKUP(csv!$AJ298,範囲CSV,13,FALSE)))</f>
        <v/>
      </c>
      <c r="P298" s="139" t="str">
        <f>IF($A298="","",IF(VLOOKUP(csv!$AJ298,範囲CSV,14,FALSE)="","",VLOOKUP(csv!$AJ298,範囲CSV,14,FALSE)))</f>
        <v/>
      </c>
      <c r="Q298" s="139" t="str">
        <f>IF($A298="","",IF(VLOOKUP(csv!$AJ298,範囲CSV,15,FALSE)="","",VLOOKUP(csv!$AJ298,範囲CSV,15,FALSE)))</f>
        <v/>
      </c>
      <c r="R298" s="139" t="str">
        <f>IF($A298="","",IF(VLOOKUP(csv!$AJ298,範囲CSV,16,FALSE)="","",VLOOKUP(csv!$AJ298,範囲CSV,16,FALSE)))</f>
        <v/>
      </c>
      <c r="S298" s="139" t="str">
        <f>IF($A298="","",IF(VLOOKUP(csv!$AJ298,範囲CSV,17,FALSE)="","",VLOOKUP(csv!$AJ298,範囲CSV,17,FALSE)))</f>
        <v/>
      </c>
      <c r="T298" s="139" t="str">
        <f>IF($A298="","",IF(VLOOKUP(csv!$AJ298,範囲CSV,18,FALSE)="","",VLOOKUP(csv!$AJ298,範囲CSV,18,FALSE)))</f>
        <v/>
      </c>
      <c r="U298" s="139" t="str">
        <f>IF($A298="","",IF(VLOOKUP(csv!$AJ298,範囲CSV,19,FALSE)="","",VLOOKUP(csv!$AJ298,範囲CSV,19,FALSE)))</f>
        <v/>
      </c>
      <c r="V298" s="139" t="str">
        <f>IF($A298="","",IF(VLOOKUP(csv!$AJ298,範囲CSV,20,FALSE)="","",VLOOKUP(csv!$AJ298,範囲CSV,20,FALSE)))</f>
        <v/>
      </c>
      <c r="W298" s="139" t="str">
        <f>IF($A298="","",IF(VLOOKUP(csv!$AJ298,範囲CSV,21,FALSE)="","",VLOOKUP(csv!$AJ298,範囲CSV,21,FALSE)))</f>
        <v/>
      </c>
      <c r="X298" s="139" t="str">
        <f>IF($A298="","",IF(VLOOKUP(csv!$AJ298,範囲CSV,22,FALSE)="","",VLOOKUP(csv!$AJ298,範囲CSV,22,FALSE)))</f>
        <v/>
      </c>
      <c r="Y298" s="139" t="str">
        <f>IF($A298="","",IF(VLOOKUP(csv!$AJ298,範囲CSV,23,FALSE)="","",VLOOKUP(csv!$AJ298,範囲CSV,23,FALSE)))</f>
        <v/>
      </c>
      <c r="Z298" s="139" t="str">
        <f>IF($A298="","",IF(VLOOKUP(csv!$AJ298,範囲CSV,24,FALSE)="","",VLOOKUP(csv!$AJ298,範囲CSV,24,FALSE)))</f>
        <v/>
      </c>
      <c r="AA298" s="139" t="str">
        <f>IF($A298="","",IF(VLOOKUP(csv!$AJ298,範囲CSV,25,FALSE)="","",VLOOKUP(csv!$AJ298,範囲CSV,25,FALSE)))</f>
        <v/>
      </c>
      <c r="AB298" s="139" t="str">
        <f>IF($A298="","",IF(VLOOKUP(csv!$AJ298,範囲CSV,26,FALSE)="","",VLOOKUP(csv!$AJ298,範囲CSV,26,FALSE)))</f>
        <v/>
      </c>
      <c r="AC298" s="139" t="str">
        <f>IF($A298="","",IF(VLOOKUP(csv!$AJ298,範囲CSV,27,FALSE)="","",VLOOKUP(csv!$AJ298,範囲CSV,27,FALSE)))</f>
        <v/>
      </c>
      <c r="AD298" s="139" t="str">
        <f>IF($A298="","",IF(VLOOKUP(csv!$AJ298,範囲CSV,28,FALSE)="","",VLOOKUP(csv!$AJ298,範囲CSV,28,FALSE)))</f>
        <v/>
      </c>
      <c r="AE298" s="139" t="str">
        <f>IF($A298="","",IF(VLOOKUP(csv!$AJ298,範囲CSV,29,FALSE)="","",VLOOKUP(csv!$AJ298,範囲CSV,29,FALSE)))</f>
        <v/>
      </c>
      <c r="AF298" s="139" t="str">
        <f>IF($A298="","",IF(VLOOKUP(csv!$AJ298,範囲CSV,30,FALSE)="","",VLOOKUP(csv!$AJ298,範囲CSV,30,FALSE)))</f>
        <v/>
      </c>
      <c r="AG298" s="139" t="str">
        <f>IF($A298="","",IF(VLOOKUP(csv!$AJ298,範囲CSV,31,FALSE)="","",VLOOKUP(csv!$AJ298,範囲CSV,31,FALSE)))</f>
        <v/>
      </c>
      <c r="AH298" s="139" t="str">
        <f>IF($A298="","",IF(VLOOKUP(csv!$AJ298,範囲CSV,32,FALSE)="","",VLOOKUP(csv!$AJ298,範囲CSV,32,FALSE)))</f>
        <v/>
      </c>
      <c r="AI298" s="139" t="str">
        <f>IF($A298="","",IF(VLOOKUP(csv!$AJ298,範囲CSV,33,FALSE)="","",VLOOKUP(csv!$AJ298,範囲CSV,33,FALSE)))</f>
        <v/>
      </c>
      <c r="AJ298" s="139" t="str">
        <f>IF($A298="","",IF(VLOOKUP(csv!$AJ298,範囲CSV,34,FALSE)="","",VLOOKUP(csv!$AJ298,範囲CSV,34,FALSE)))</f>
        <v/>
      </c>
      <c r="AK298" s="139"/>
    </row>
    <row r="299" spans="1:37">
      <c r="A299" s="216" t="str">
        <f>IF(csv!AJ299&lt;=csv!A$401,csv!AO299,"")</f>
        <v/>
      </c>
      <c r="B299" s="216" t="str">
        <f>IF($A299="","",IF(VLOOKUP(csv!A$402,範囲CSV,2,FALSE)="","",VLOOKUP(csv!A$402,範囲CSV,2,FALSE)))</f>
        <v/>
      </c>
      <c r="C299" s="139" t="str">
        <f>IF($A299="","",IF(VLOOKUP(csv!$AJ299,範囲CSV,3,FALSE)="","",VLOOKUP(csv!$AJ299,範囲CSV,3,FALSE)))</f>
        <v/>
      </c>
      <c r="D299" s="139" t="str">
        <f>IF($A299="","",IF(VLOOKUP(csv!$AJ299,範囲CSV,4,FALSE)="","",VLOOKUP(csv!$AJ299,範囲CSV,4,FALSE)))</f>
        <v/>
      </c>
      <c r="E299" s="139" t="str">
        <f>IF($A299="","",IF(VLOOKUP(csv!$AJ299,範囲CSV,5,FALSE)="","",IF(VLOOKUP(csv!$AJ299,範囲CSV,5,FALSE)&gt;10000,"",VLOOKUP(csv!$AJ299,範囲CSV,5,FALSE))))</f>
        <v/>
      </c>
      <c r="F299" s="139" t="str">
        <f>IF($A299="","",IF(VLOOKUP(csv!$AJ299,範囲CSV,6,FALSE)="","",VLOOKUP(csv!$AJ299,範囲CSV,6,FALSE)))</f>
        <v/>
      </c>
      <c r="G299" s="139" t="str">
        <f>IF(A299="","",IF(VLOOKUP(csv!$AJ299,範囲CSV,7,FALSE)="","",VLOOKUP(csv!$AJ299,範囲CSV,7,FALSE)))</f>
        <v/>
      </c>
      <c r="H299" s="139" t="str">
        <f>IF($A299="","",IF(VLOOKUP(csv!$AJ299,範囲CSV,8,FALSE)="","",VLOOKUP(csv!$AJ299,範囲CSV,8,FALSE)))</f>
        <v/>
      </c>
      <c r="I299" s="216"/>
      <c r="J299" s="216"/>
      <c r="K299" s="139" t="str">
        <f>IF(A299="","",IF(VLOOKUP(csv!$AJ299,範囲CSV,9,FALSE)="","",VLOOKUP(csv!$AJ299,範囲CSV,9,FALSE)))</f>
        <v/>
      </c>
      <c r="L299" s="139" t="str">
        <f>IF($A299="","",IF(VLOOKUP(csv!$AJ299,範囲CSV,10,FALSE)="","",VLOOKUP(csv!$AJ299,範囲CSV,10,FALSE)))</f>
        <v/>
      </c>
      <c r="M299" s="216" t="str">
        <f t="shared" si="8"/>
        <v/>
      </c>
      <c r="N299" s="216" t="str">
        <f t="shared" si="9"/>
        <v/>
      </c>
      <c r="O299" s="139" t="str">
        <f>IF($A299="","",IF(VLOOKUP(csv!$AJ299,範囲CSV,13,FALSE)="","",VLOOKUP(csv!$AJ299,範囲CSV,13,FALSE)))</f>
        <v/>
      </c>
      <c r="P299" s="139" t="str">
        <f>IF($A299="","",IF(VLOOKUP(csv!$AJ299,範囲CSV,14,FALSE)="","",VLOOKUP(csv!$AJ299,範囲CSV,14,FALSE)))</f>
        <v/>
      </c>
      <c r="Q299" s="139" t="str">
        <f>IF($A299="","",IF(VLOOKUP(csv!$AJ299,範囲CSV,15,FALSE)="","",VLOOKUP(csv!$AJ299,範囲CSV,15,FALSE)))</f>
        <v/>
      </c>
      <c r="R299" s="139" t="str">
        <f>IF($A299="","",IF(VLOOKUP(csv!$AJ299,範囲CSV,16,FALSE)="","",VLOOKUP(csv!$AJ299,範囲CSV,16,FALSE)))</f>
        <v/>
      </c>
      <c r="S299" s="139" t="str">
        <f>IF($A299="","",IF(VLOOKUP(csv!$AJ299,範囲CSV,17,FALSE)="","",VLOOKUP(csv!$AJ299,範囲CSV,17,FALSE)))</f>
        <v/>
      </c>
      <c r="T299" s="139" t="str">
        <f>IF($A299="","",IF(VLOOKUP(csv!$AJ299,範囲CSV,18,FALSE)="","",VLOOKUP(csv!$AJ299,範囲CSV,18,FALSE)))</f>
        <v/>
      </c>
      <c r="U299" s="139" t="str">
        <f>IF($A299="","",IF(VLOOKUP(csv!$AJ299,範囲CSV,19,FALSE)="","",VLOOKUP(csv!$AJ299,範囲CSV,19,FALSE)))</f>
        <v/>
      </c>
      <c r="V299" s="139" t="str">
        <f>IF($A299="","",IF(VLOOKUP(csv!$AJ299,範囲CSV,20,FALSE)="","",VLOOKUP(csv!$AJ299,範囲CSV,20,FALSE)))</f>
        <v/>
      </c>
      <c r="W299" s="139" t="str">
        <f>IF($A299="","",IF(VLOOKUP(csv!$AJ299,範囲CSV,21,FALSE)="","",VLOOKUP(csv!$AJ299,範囲CSV,21,FALSE)))</f>
        <v/>
      </c>
      <c r="X299" s="139" t="str">
        <f>IF($A299="","",IF(VLOOKUP(csv!$AJ299,範囲CSV,22,FALSE)="","",VLOOKUP(csv!$AJ299,範囲CSV,22,FALSE)))</f>
        <v/>
      </c>
      <c r="Y299" s="139" t="str">
        <f>IF($A299="","",IF(VLOOKUP(csv!$AJ299,範囲CSV,23,FALSE)="","",VLOOKUP(csv!$AJ299,範囲CSV,23,FALSE)))</f>
        <v/>
      </c>
      <c r="Z299" s="139" t="str">
        <f>IF($A299="","",IF(VLOOKUP(csv!$AJ299,範囲CSV,24,FALSE)="","",VLOOKUP(csv!$AJ299,範囲CSV,24,FALSE)))</f>
        <v/>
      </c>
      <c r="AA299" s="139" t="str">
        <f>IF($A299="","",IF(VLOOKUP(csv!$AJ299,範囲CSV,25,FALSE)="","",VLOOKUP(csv!$AJ299,範囲CSV,25,FALSE)))</f>
        <v/>
      </c>
      <c r="AB299" s="139" t="str">
        <f>IF($A299="","",IF(VLOOKUP(csv!$AJ299,範囲CSV,26,FALSE)="","",VLOOKUP(csv!$AJ299,範囲CSV,26,FALSE)))</f>
        <v/>
      </c>
      <c r="AC299" s="139" t="str">
        <f>IF($A299="","",IF(VLOOKUP(csv!$AJ299,範囲CSV,27,FALSE)="","",VLOOKUP(csv!$AJ299,範囲CSV,27,FALSE)))</f>
        <v/>
      </c>
      <c r="AD299" s="139" t="str">
        <f>IF($A299="","",IF(VLOOKUP(csv!$AJ299,範囲CSV,28,FALSE)="","",VLOOKUP(csv!$AJ299,範囲CSV,28,FALSE)))</f>
        <v/>
      </c>
      <c r="AE299" s="139" t="str">
        <f>IF($A299="","",IF(VLOOKUP(csv!$AJ299,範囲CSV,29,FALSE)="","",VLOOKUP(csv!$AJ299,範囲CSV,29,FALSE)))</f>
        <v/>
      </c>
      <c r="AF299" s="139" t="str">
        <f>IF($A299="","",IF(VLOOKUP(csv!$AJ299,範囲CSV,30,FALSE)="","",VLOOKUP(csv!$AJ299,範囲CSV,30,FALSE)))</f>
        <v/>
      </c>
      <c r="AG299" s="139" t="str">
        <f>IF($A299="","",IF(VLOOKUP(csv!$AJ299,範囲CSV,31,FALSE)="","",VLOOKUP(csv!$AJ299,範囲CSV,31,FALSE)))</f>
        <v/>
      </c>
      <c r="AH299" s="139" t="str">
        <f>IF($A299="","",IF(VLOOKUP(csv!$AJ299,範囲CSV,32,FALSE)="","",VLOOKUP(csv!$AJ299,範囲CSV,32,FALSE)))</f>
        <v/>
      </c>
      <c r="AI299" s="139" t="str">
        <f>IF($A299="","",IF(VLOOKUP(csv!$AJ299,範囲CSV,33,FALSE)="","",VLOOKUP(csv!$AJ299,範囲CSV,33,FALSE)))</f>
        <v/>
      </c>
      <c r="AJ299" s="139" t="str">
        <f>IF($A299="","",IF(VLOOKUP(csv!$AJ299,範囲CSV,34,FALSE)="","",VLOOKUP(csv!$AJ299,範囲CSV,34,FALSE)))</f>
        <v/>
      </c>
      <c r="AK299" s="139"/>
    </row>
    <row r="300" spans="1:37">
      <c r="A300" s="216" t="str">
        <f>IF(csv!AJ300&lt;=csv!A$401,csv!AO300,"")</f>
        <v/>
      </c>
      <c r="B300" s="216" t="str">
        <f>IF($A300="","",IF(VLOOKUP(csv!A$402,範囲CSV,2,FALSE)="","",VLOOKUP(csv!A$402,範囲CSV,2,FALSE)))</f>
        <v/>
      </c>
      <c r="C300" s="139" t="str">
        <f>IF($A300="","",IF(VLOOKUP(csv!$AJ300,範囲CSV,3,FALSE)="","",VLOOKUP(csv!$AJ300,範囲CSV,3,FALSE)))</f>
        <v/>
      </c>
      <c r="D300" s="139" t="str">
        <f>IF($A300="","",IF(VLOOKUP(csv!$AJ300,範囲CSV,4,FALSE)="","",VLOOKUP(csv!$AJ300,範囲CSV,4,FALSE)))</f>
        <v/>
      </c>
      <c r="E300" s="139" t="str">
        <f>IF($A300="","",IF(VLOOKUP(csv!$AJ300,範囲CSV,5,FALSE)="","",IF(VLOOKUP(csv!$AJ300,範囲CSV,5,FALSE)&gt;10000,"",VLOOKUP(csv!$AJ300,範囲CSV,5,FALSE))))</f>
        <v/>
      </c>
      <c r="F300" s="139" t="str">
        <f>IF($A300="","",IF(VLOOKUP(csv!$AJ300,範囲CSV,6,FALSE)="","",VLOOKUP(csv!$AJ300,範囲CSV,6,FALSE)))</f>
        <v/>
      </c>
      <c r="G300" s="139" t="str">
        <f>IF(A300="","",IF(VLOOKUP(csv!$AJ300,範囲CSV,7,FALSE)="","",VLOOKUP(csv!$AJ300,範囲CSV,7,FALSE)))</f>
        <v/>
      </c>
      <c r="H300" s="139" t="str">
        <f>IF($A300="","",IF(VLOOKUP(csv!$AJ300,範囲CSV,8,FALSE)="","",VLOOKUP(csv!$AJ300,範囲CSV,8,FALSE)))</f>
        <v/>
      </c>
      <c r="I300" s="216"/>
      <c r="J300" s="216"/>
      <c r="K300" s="139" t="str">
        <f>IF(A300="","",IF(VLOOKUP(csv!$AJ300,範囲CSV,9,FALSE)="","",VLOOKUP(csv!$AJ300,範囲CSV,9,FALSE)))</f>
        <v/>
      </c>
      <c r="L300" s="139" t="str">
        <f>IF($A300="","",IF(VLOOKUP(csv!$AJ300,範囲CSV,10,FALSE)="","",VLOOKUP(csv!$AJ300,範囲CSV,10,FALSE)))</f>
        <v/>
      </c>
      <c r="M300" s="216" t="str">
        <f t="shared" si="8"/>
        <v/>
      </c>
      <c r="N300" s="216" t="str">
        <f t="shared" si="9"/>
        <v/>
      </c>
      <c r="O300" s="139" t="str">
        <f>IF($A300="","",IF(VLOOKUP(csv!$AJ300,範囲CSV,13,FALSE)="","",VLOOKUP(csv!$AJ300,範囲CSV,13,FALSE)))</f>
        <v/>
      </c>
      <c r="P300" s="139" t="str">
        <f>IF($A300="","",IF(VLOOKUP(csv!$AJ300,範囲CSV,14,FALSE)="","",VLOOKUP(csv!$AJ300,範囲CSV,14,FALSE)))</f>
        <v/>
      </c>
      <c r="Q300" s="139" t="str">
        <f>IF($A300="","",IF(VLOOKUP(csv!$AJ300,範囲CSV,15,FALSE)="","",VLOOKUP(csv!$AJ300,範囲CSV,15,FALSE)))</f>
        <v/>
      </c>
      <c r="R300" s="139" t="str">
        <f>IF($A300="","",IF(VLOOKUP(csv!$AJ300,範囲CSV,16,FALSE)="","",VLOOKUP(csv!$AJ300,範囲CSV,16,FALSE)))</f>
        <v/>
      </c>
      <c r="S300" s="139" t="str">
        <f>IF($A300="","",IF(VLOOKUP(csv!$AJ300,範囲CSV,17,FALSE)="","",VLOOKUP(csv!$AJ300,範囲CSV,17,FALSE)))</f>
        <v/>
      </c>
      <c r="T300" s="139" t="str">
        <f>IF($A300="","",IF(VLOOKUP(csv!$AJ300,範囲CSV,18,FALSE)="","",VLOOKUP(csv!$AJ300,範囲CSV,18,FALSE)))</f>
        <v/>
      </c>
      <c r="U300" s="139" t="str">
        <f>IF($A300="","",IF(VLOOKUP(csv!$AJ300,範囲CSV,19,FALSE)="","",VLOOKUP(csv!$AJ300,範囲CSV,19,FALSE)))</f>
        <v/>
      </c>
      <c r="V300" s="139" t="str">
        <f>IF($A300="","",IF(VLOOKUP(csv!$AJ300,範囲CSV,20,FALSE)="","",VLOOKUP(csv!$AJ300,範囲CSV,20,FALSE)))</f>
        <v/>
      </c>
      <c r="W300" s="139" t="str">
        <f>IF($A300="","",IF(VLOOKUP(csv!$AJ300,範囲CSV,21,FALSE)="","",VLOOKUP(csv!$AJ300,範囲CSV,21,FALSE)))</f>
        <v/>
      </c>
      <c r="X300" s="139" t="str">
        <f>IF($A300="","",IF(VLOOKUP(csv!$AJ300,範囲CSV,22,FALSE)="","",VLOOKUP(csv!$AJ300,範囲CSV,22,FALSE)))</f>
        <v/>
      </c>
      <c r="Y300" s="139" t="str">
        <f>IF($A300="","",IF(VLOOKUP(csv!$AJ300,範囲CSV,23,FALSE)="","",VLOOKUP(csv!$AJ300,範囲CSV,23,FALSE)))</f>
        <v/>
      </c>
      <c r="Z300" s="139" t="str">
        <f>IF($A300="","",IF(VLOOKUP(csv!$AJ300,範囲CSV,24,FALSE)="","",VLOOKUP(csv!$AJ300,範囲CSV,24,FALSE)))</f>
        <v/>
      </c>
      <c r="AA300" s="139" t="str">
        <f>IF($A300="","",IF(VLOOKUP(csv!$AJ300,範囲CSV,25,FALSE)="","",VLOOKUP(csv!$AJ300,範囲CSV,25,FALSE)))</f>
        <v/>
      </c>
      <c r="AB300" s="139" t="str">
        <f>IF($A300="","",IF(VLOOKUP(csv!$AJ300,範囲CSV,26,FALSE)="","",VLOOKUP(csv!$AJ300,範囲CSV,26,FALSE)))</f>
        <v/>
      </c>
      <c r="AC300" s="139" t="str">
        <f>IF($A300="","",IF(VLOOKUP(csv!$AJ300,範囲CSV,27,FALSE)="","",VLOOKUP(csv!$AJ300,範囲CSV,27,FALSE)))</f>
        <v/>
      </c>
      <c r="AD300" s="139" t="str">
        <f>IF($A300="","",IF(VLOOKUP(csv!$AJ300,範囲CSV,28,FALSE)="","",VLOOKUP(csv!$AJ300,範囲CSV,28,FALSE)))</f>
        <v/>
      </c>
      <c r="AE300" s="139" t="str">
        <f>IF($A300="","",IF(VLOOKUP(csv!$AJ300,範囲CSV,29,FALSE)="","",VLOOKUP(csv!$AJ300,範囲CSV,29,FALSE)))</f>
        <v/>
      </c>
      <c r="AF300" s="139" t="str">
        <f>IF($A300="","",IF(VLOOKUP(csv!$AJ300,範囲CSV,30,FALSE)="","",VLOOKUP(csv!$AJ300,範囲CSV,30,FALSE)))</f>
        <v/>
      </c>
      <c r="AG300" s="139" t="str">
        <f>IF($A300="","",IF(VLOOKUP(csv!$AJ300,範囲CSV,31,FALSE)="","",VLOOKUP(csv!$AJ300,範囲CSV,31,FALSE)))</f>
        <v/>
      </c>
      <c r="AH300" s="139" t="str">
        <f>IF($A300="","",IF(VLOOKUP(csv!$AJ300,範囲CSV,32,FALSE)="","",VLOOKUP(csv!$AJ300,範囲CSV,32,FALSE)))</f>
        <v/>
      </c>
      <c r="AI300" s="139" t="str">
        <f>IF($A300="","",IF(VLOOKUP(csv!$AJ300,範囲CSV,33,FALSE)="","",VLOOKUP(csv!$AJ300,範囲CSV,33,FALSE)))</f>
        <v/>
      </c>
      <c r="AJ300" s="139" t="str">
        <f>IF($A300="","",IF(VLOOKUP(csv!$AJ300,範囲CSV,34,FALSE)="","",VLOOKUP(csv!$AJ300,範囲CSV,34,FALSE)))</f>
        <v/>
      </c>
      <c r="AK300" s="139"/>
    </row>
    <row r="301" spans="1:37">
      <c r="A301" s="216" t="str">
        <f>IF(csv!AJ301&lt;=csv!A$401,csv!AO301,"")</f>
        <v/>
      </c>
      <c r="B301" s="216" t="str">
        <f>IF($A301="","",IF(VLOOKUP(csv!A$402,範囲CSV,2,FALSE)="","",VLOOKUP(csv!A$402,範囲CSV,2,FALSE)))</f>
        <v/>
      </c>
      <c r="C301" s="139" t="str">
        <f>IF($A301="","",IF(VLOOKUP(csv!$AJ301,範囲CSV,3,FALSE)="","",VLOOKUP(csv!$AJ301,範囲CSV,3,FALSE)))</f>
        <v/>
      </c>
      <c r="D301" s="139" t="str">
        <f>IF($A301="","",IF(VLOOKUP(csv!$AJ301,範囲CSV,4,FALSE)="","",VLOOKUP(csv!$AJ301,範囲CSV,4,FALSE)))</f>
        <v/>
      </c>
      <c r="E301" s="139" t="str">
        <f>IF($A301="","",IF(VLOOKUP(csv!$AJ301,範囲CSV,5,FALSE)="","",IF(VLOOKUP(csv!$AJ301,範囲CSV,5,FALSE)&gt;10000,"",VLOOKUP(csv!$AJ301,範囲CSV,5,FALSE))))</f>
        <v/>
      </c>
      <c r="F301" s="139" t="str">
        <f>IF($A301="","",IF(VLOOKUP(csv!$AJ301,範囲CSV,6,FALSE)="","",VLOOKUP(csv!$AJ301,範囲CSV,6,FALSE)))</f>
        <v/>
      </c>
      <c r="G301" s="139" t="str">
        <f>IF(A301="","",IF(VLOOKUP(csv!$AJ301,範囲CSV,7,FALSE)="","",VLOOKUP(csv!$AJ301,範囲CSV,7,FALSE)))</f>
        <v/>
      </c>
      <c r="H301" s="139" t="str">
        <f>IF($A301="","",IF(VLOOKUP(csv!$AJ301,範囲CSV,8,FALSE)="","",VLOOKUP(csv!$AJ301,範囲CSV,8,FALSE)))</f>
        <v/>
      </c>
      <c r="I301" s="216"/>
      <c r="J301" s="216"/>
      <c r="K301" s="139" t="str">
        <f>IF(A301="","",IF(VLOOKUP(csv!$AJ301,範囲CSV,9,FALSE)="","",VLOOKUP(csv!$AJ301,範囲CSV,9,FALSE)))</f>
        <v/>
      </c>
      <c r="L301" s="139" t="str">
        <f>IF($A301="","",IF(VLOOKUP(csv!$AJ301,範囲CSV,10,FALSE)="","",VLOOKUP(csv!$AJ301,範囲CSV,10,FALSE)))</f>
        <v/>
      </c>
      <c r="M301" s="216" t="str">
        <f t="shared" si="8"/>
        <v/>
      </c>
      <c r="N301" s="216" t="str">
        <f t="shared" si="9"/>
        <v/>
      </c>
      <c r="O301" s="139" t="str">
        <f>IF($A301="","",IF(VLOOKUP(csv!$AJ301,範囲CSV,13,FALSE)="","",VLOOKUP(csv!$AJ301,範囲CSV,13,FALSE)))</f>
        <v/>
      </c>
      <c r="P301" s="139" t="str">
        <f>IF($A301="","",IF(VLOOKUP(csv!$AJ301,範囲CSV,14,FALSE)="","",VLOOKUP(csv!$AJ301,範囲CSV,14,FALSE)))</f>
        <v/>
      </c>
      <c r="Q301" s="139" t="str">
        <f>IF($A301="","",IF(VLOOKUP(csv!$AJ301,範囲CSV,15,FALSE)="","",VLOOKUP(csv!$AJ301,範囲CSV,15,FALSE)))</f>
        <v/>
      </c>
      <c r="R301" s="139" t="str">
        <f>IF($A301="","",IF(VLOOKUP(csv!$AJ301,範囲CSV,16,FALSE)="","",VLOOKUP(csv!$AJ301,範囲CSV,16,FALSE)))</f>
        <v/>
      </c>
      <c r="S301" s="139" t="str">
        <f>IF($A301="","",IF(VLOOKUP(csv!$AJ301,範囲CSV,17,FALSE)="","",VLOOKUP(csv!$AJ301,範囲CSV,17,FALSE)))</f>
        <v/>
      </c>
      <c r="T301" s="139" t="str">
        <f>IF($A301="","",IF(VLOOKUP(csv!$AJ301,範囲CSV,18,FALSE)="","",VLOOKUP(csv!$AJ301,範囲CSV,18,FALSE)))</f>
        <v/>
      </c>
      <c r="U301" s="139" t="str">
        <f>IF($A301="","",IF(VLOOKUP(csv!$AJ301,範囲CSV,19,FALSE)="","",VLOOKUP(csv!$AJ301,範囲CSV,19,FALSE)))</f>
        <v/>
      </c>
      <c r="V301" s="139" t="str">
        <f>IF($A301="","",IF(VLOOKUP(csv!$AJ301,範囲CSV,20,FALSE)="","",VLOOKUP(csv!$AJ301,範囲CSV,20,FALSE)))</f>
        <v/>
      </c>
      <c r="W301" s="139" t="str">
        <f>IF($A301="","",IF(VLOOKUP(csv!$AJ301,範囲CSV,21,FALSE)="","",VLOOKUP(csv!$AJ301,範囲CSV,21,FALSE)))</f>
        <v/>
      </c>
      <c r="X301" s="139" t="str">
        <f>IF($A301="","",IF(VLOOKUP(csv!$AJ301,範囲CSV,22,FALSE)="","",VLOOKUP(csv!$AJ301,範囲CSV,22,FALSE)))</f>
        <v/>
      </c>
      <c r="Y301" s="139" t="str">
        <f>IF($A301="","",IF(VLOOKUP(csv!$AJ301,範囲CSV,23,FALSE)="","",VLOOKUP(csv!$AJ301,範囲CSV,23,FALSE)))</f>
        <v/>
      </c>
      <c r="Z301" s="139" t="str">
        <f>IF($A301="","",IF(VLOOKUP(csv!$AJ301,範囲CSV,24,FALSE)="","",VLOOKUP(csv!$AJ301,範囲CSV,24,FALSE)))</f>
        <v/>
      </c>
      <c r="AA301" s="139" t="str">
        <f>IF($A301="","",IF(VLOOKUP(csv!$AJ301,範囲CSV,25,FALSE)="","",VLOOKUP(csv!$AJ301,範囲CSV,25,FALSE)))</f>
        <v/>
      </c>
      <c r="AB301" s="139" t="str">
        <f>IF($A301="","",IF(VLOOKUP(csv!$AJ301,範囲CSV,26,FALSE)="","",VLOOKUP(csv!$AJ301,範囲CSV,26,FALSE)))</f>
        <v/>
      </c>
      <c r="AC301" s="139" t="str">
        <f>IF($A301="","",IF(VLOOKUP(csv!$AJ301,範囲CSV,27,FALSE)="","",VLOOKUP(csv!$AJ301,範囲CSV,27,FALSE)))</f>
        <v/>
      </c>
      <c r="AD301" s="139" t="str">
        <f>IF($A301="","",IF(VLOOKUP(csv!$AJ301,範囲CSV,28,FALSE)="","",VLOOKUP(csv!$AJ301,範囲CSV,28,FALSE)))</f>
        <v/>
      </c>
      <c r="AE301" s="139" t="str">
        <f>IF($A301="","",IF(VLOOKUP(csv!$AJ301,範囲CSV,29,FALSE)="","",VLOOKUP(csv!$AJ301,範囲CSV,29,FALSE)))</f>
        <v/>
      </c>
      <c r="AF301" s="139" t="str">
        <f>IF($A301="","",IF(VLOOKUP(csv!$AJ301,範囲CSV,30,FALSE)="","",VLOOKUP(csv!$AJ301,範囲CSV,30,FALSE)))</f>
        <v/>
      </c>
      <c r="AG301" s="139" t="str">
        <f>IF($A301="","",IF(VLOOKUP(csv!$AJ301,範囲CSV,31,FALSE)="","",VLOOKUP(csv!$AJ301,範囲CSV,31,FALSE)))</f>
        <v/>
      </c>
      <c r="AH301" s="139" t="str">
        <f>IF($A301="","",IF(VLOOKUP(csv!$AJ301,範囲CSV,32,FALSE)="","",VLOOKUP(csv!$AJ301,範囲CSV,32,FALSE)))</f>
        <v/>
      </c>
      <c r="AI301" s="139" t="str">
        <f>IF($A301="","",IF(VLOOKUP(csv!$AJ301,範囲CSV,33,FALSE)="","",VLOOKUP(csv!$AJ301,範囲CSV,33,FALSE)))</f>
        <v/>
      </c>
      <c r="AJ301" s="139" t="str">
        <f>IF($A301="","",IF(VLOOKUP(csv!$AJ301,範囲CSV,34,FALSE)="","",VLOOKUP(csv!$AJ301,範囲CSV,34,FALSE)))</f>
        <v/>
      </c>
      <c r="AK301" s="139"/>
    </row>
    <row r="302" spans="1:37">
      <c r="A302" s="216" t="str">
        <f>IF(csv!AJ302&lt;=csv!A$401,csv!AO302,"")</f>
        <v/>
      </c>
      <c r="B302" s="216" t="str">
        <f>IF($A302="","",IF(VLOOKUP(csv!A$402,範囲CSV,2,FALSE)="","",VLOOKUP(csv!A$402,範囲CSV,2,FALSE)))</f>
        <v/>
      </c>
      <c r="C302" s="139" t="str">
        <f>IF($A302="","",IF(VLOOKUP(csv!$AJ302,範囲CSV,3,FALSE)="","",VLOOKUP(csv!$AJ302,範囲CSV,3,FALSE)))</f>
        <v/>
      </c>
      <c r="D302" s="139" t="str">
        <f>IF($A302="","",IF(VLOOKUP(csv!$AJ302,範囲CSV,4,FALSE)="","",VLOOKUP(csv!$AJ302,範囲CSV,4,FALSE)))</f>
        <v/>
      </c>
      <c r="E302" s="139" t="str">
        <f>IF($A302="","",IF(VLOOKUP(csv!$AJ302,範囲CSV,5,FALSE)="","",IF(VLOOKUP(csv!$AJ302,範囲CSV,5,FALSE)&gt;10000,"",VLOOKUP(csv!$AJ302,範囲CSV,5,FALSE))))</f>
        <v/>
      </c>
      <c r="F302" s="139" t="str">
        <f>IF($A302="","",IF(VLOOKUP(csv!$AJ302,範囲CSV,6,FALSE)="","",VLOOKUP(csv!$AJ302,範囲CSV,6,FALSE)))</f>
        <v/>
      </c>
      <c r="G302" s="139" t="str">
        <f>IF(A302="","",IF(VLOOKUP(csv!$AJ302,範囲CSV,7,FALSE)="","",VLOOKUP(csv!$AJ302,範囲CSV,7,FALSE)))</f>
        <v/>
      </c>
      <c r="H302" s="139" t="str">
        <f>IF($A302="","",IF(VLOOKUP(csv!$AJ302,範囲CSV,8,FALSE)="","",VLOOKUP(csv!$AJ302,範囲CSV,8,FALSE)))</f>
        <v/>
      </c>
      <c r="I302" s="216"/>
      <c r="J302" s="216"/>
      <c r="K302" s="139" t="str">
        <f>IF(A302="","",IF(VLOOKUP(csv!$AJ302,範囲CSV,9,FALSE)="","",VLOOKUP(csv!$AJ302,範囲CSV,9,FALSE)))</f>
        <v/>
      </c>
      <c r="L302" s="139" t="str">
        <f>IF($A302="","",IF(VLOOKUP(csv!$AJ302,範囲CSV,10,FALSE)="","",VLOOKUP(csv!$AJ302,範囲CSV,10,FALSE)))</f>
        <v/>
      </c>
      <c r="M302" s="216" t="str">
        <f t="shared" si="8"/>
        <v/>
      </c>
      <c r="N302" s="216" t="str">
        <f t="shared" si="9"/>
        <v/>
      </c>
      <c r="O302" s="139" t="str">
        <f>IF($A302="","",IF(VLOOKUP(csv!$AJ302,範囲CSV,13,FALSE)="","",VLOOKUP(csv!$AJ302,範囲CSV,13,FALSE)))</f>
        <v/>
      </c>
      <c r="P302" s="139" t="str">
        <f>IF($A302="","",IF(VLOOKUP(csv!$AJ302,範囲CSV,14,FALSE)="","",VLOOKUP(csv!$AJ302,範囲CSV,14,FALSE)))</f>
        <v/>
      </c>
      <c r="Q302" s="139" t="str">
        <f>IF($A302="","",IF(VLOOKUP(csv!$AJ302,範囲CSV,15,FALSE)="","",VLOOKUP(csv!$AJ302,範囲CSV,15,FALSE)))</f>
        <v/>
      </c>
      <c r="R302" s="139" t="str">
        <f>IF($A302="","",IF(VLOOKUP(csv!$AJ302,範囲CSV,16,FALSE)="","",VLOOKUP(csv!$AJ302,範囲CSV,16,FALSE)))</f>
        <v/>
      </c>
      <c r="S302" s="139" t="str">
        <f>IF($A302="","",IF(VLOOKUP(csv!$AJ302,範囲CSV,17,FALSE)="","",VLOOKUP(csv!$AJ302,範囲CSV,17,FALSE)))</f>
        <v/>
      </c>
      <c r="T302" s="139" t="str">
        <f>IF($A302="","",IF(VLOOKUP(csv!$AJ302,範囲CSV,18,FALSE)="","",VLOOKUP(csv!$AJ302,範囲CSV,18,FALSE)))</f>
        <v/>
      </c>
      <c r="U302" s="139" t="str">
        <f>IF($A302="","",IF(VLOOKUP(csv!$AJ302,範囲CSV,19,FALSE)="","",VLOOKUP(csv!$AJ302,範囲CSV,19,FALSE)))</f>
        <v/>
      </c>
      <c r="V302" s="139" t="str">
        <f>IF($A302="","",IF(VLOOKUP(csv!$AJ302,範囲CSV,20,FALSE)="","",VLOOKUP(csv!$AJ302,範囲CSV,20,FALSE)))</f>
        <v/>
      </c>
      <c r="W302" s="139" t="str">
        <f>IF($A302="","",IF(VLOOKUP(csv!$AJ302,範囲CSV,21,FALSE)="","",VLOOKUP(csv!$AJ302,範囲CSV,21,FALSE)))</f>
        <v/>
      </c>
      <c r="X302" s="139" t="str">
        <f>IF($A302="","",IF(VLOOKUP(csv!$AJ302,範囲CSV,22,FALSE)="","",VLOOKUP(csv!$AJ302,範囲CSV,22,FALSE)))</f>
        <v/>
      </c>
      <c r="Y302" s="139" t="str">
        <f>IF($A302="","",IF(VLOOKUP(csv!$AJ302,範囲CSV,23,FALSE)="","",VLOOKUP(csv!$AJ302,範囲CSV,23,FALSE)))</f>
        <v/>
      </c>
      <c r="Z302" s="139" t="str">
        <f>IF($A302="","",IF(VLOOKUP(csv!$AJ302,範囲CSV,24,FALSE)="","",VLOOKUP(csv!$AJ302,範囲CSV,24,FALSE)))</f>
        <v/>
      </c>
      <c r="AA302" s="139" t="str">
        <f>IF($A302="","",IF(VLOOKUP(csv!$AJ302,範囲CSV,25,FALSE)="","",VLOOKUP(csv!$AJ302,範囲CSV,25,FALSE)))</f>
        <v/>
      </c>
      <c r="AB302" s="139" t="str">
        <f>IF($A302="","",IF(VLOOKUP(csv!$AJ302,範囲CSV,26,FALSE)="","",VLOOKUP(csv!$AJ302,範囲CSV,26,FALSE)))</f>
        <v/>
      </c>
      <c r="AC302" s="139" t="str">
        <f>IF($A302="","",IF(VLOOKUP(csv!$AJ302,範囲CSV,27,FALSE)="","",VLOOKUP(csv!$AJ302,範囲CSV,27,FALSE)))</f>
        <v/>
      </c>
      <c r="AD302" s="139" t="str">
        <f>IF($A302="","",IF(VLOOKUP(csv!$AJ302,範囲CSV,28,FALSE)="","",VLOOKUP(csv!$AJ302,範囲CSV,28,FALSE)))</f>
        <v/>
      </c>
      <c r="AE302" s="139" t="str">
        <f>IF($A302="","",IF(VLOOKUP(csv!$AJ302,範囲CSV,29,FALSE)="","",VLOOKUP(csv!$AJ302,範囲CSV,29,FALSE)))</f>
        <v/>
      </c>
      <c r="AF302" s="139" t="str">
        <f>IF($A302="","",IF(VLOOKUP(csv!$AJ302,範囲CSV,30,FALSE)="","",VLOOKUP(csv!$AJ302,範囲CSV,30,FALSE)))</f>
        <v/>
      </c>
      <c r="AG302" s="139" t="str">
        <f>IF($A302="","",IF(VLOOKUP(csv!$AJ302,範囲CSV,31,FALSE)="","",VLOOKUP(csv!$AJ302,範囲CSV,31,FALSE)))</f>
        <v/>
      </c>
      <c r="AH302" s="139" t="str">
        <f>IF($A302="","",IF(VLOOKUP(csv!$AJ302,範囲CSV,32,FALSE)="","",VLOOKUP(csv!$AJ302,範囲CSV,32,FALSE)))</f>
        <v/>
      </c>
      <c r="AI302" s="139" t="str">
        <f>IF($A302="","",IF(VLOOKUP(csv!$AJ302,範囲CSV,33,FALSE)="","",VLOOKUP(csv!$AJ302,範囲CSV,33,FALSE)))</f>
        <v/>
      </c>
      <c r="AJ302" s="139" t="str">
        <f>IF($A302="","",IF(VLOOKUP(csv!$AJ302,範囲CSV,34,FALSE)="","",VLOOKUP(csv!$AJ302,範囲CSV,34,FALSE)))</f>
        <v/>
      </c>
      <c r="AK302" s="139"/>
    </row>
    <row r="303" spans="1:37">
      <c r="A303" s="216" t="str">
        <f>IF(csv!AJ303&lt;=csv!A$401,csv!AO303,"")</f>
        <v/>
      </c>
      <c r="B303" s="216" t="str">
        <f>IF($A303="","",IF(VLOOKUP(csv!A$402,範囲CSV,2,FALSE)="","",VLOOKUP(csv!A$402,範囲CSV,2,FALSE)))</f>
        <v/>
      </c>
      <c r="C303" s="139" t="str">
        <f>IF($A303="","",IF(VLOOKUP(csv!$AJ303,範囲CSV,3,FALSE)="","",VLOOKUP(csv!$AJ303,範囲CSV,3,FALSE)))</f>
        <v/>
      </c>
      <c r="D303" s="139" t="str">
        <f>IF($A303="","",IF(VLOOKUP(csv!$AJ303,範囲CSV,4,FALSE)="","",VLOOKUP(csv!$AJ303,範囲CSV,4,FALSE)))</f>
        <v/>
      </c>
      <c r="E303" s="139" t="str">
        <f>IF($A303="","",IF(VLOOKUP(csv!$AJ303,範囲CSV,5,FALSE)="","",IF(VLOOKUP(csv!$AJ303,範囲CSV,5,FALSE)&gt;10000,"",VLOOKUP(csv!$AJ303,範囲CSV,5,FALSE))))</f>
        <v/>
      </c>
      <c r="F303" s="139" t="str">
        <f>IF($A303="","",IF(VLOOKUP(csv!$AJ303,範囲CSV,6,FALSE)="","",VLOOKUP(csv!$AJ303,範囲CSV,6,FALSE)))</f>
        <v/>
      </c>
      <c r="G303" s="139" t="str">
        <f>IF(A303="","",IF(VLOOKUP(csv!$AJ303,範囲CSV,7,FALSE)="","",VLOOKUP(csv!$AJ303,範囲CSV,7,FALSE)))</f>
        <v/>
      </c>
      <c r="H303" s="139" t="str">
        <f>IF($A303="","",IF(VLOOKUP(csv!$AJ303,範囲CSV,8,FALSE)="","",VLOOKUP(csv!$AJ303,範囲CSV,8,FALSE)))</f>
        <v/>
      </c>
      <c r="I303" s="216"/>
      <c r="J303" s="216"/>
      <c r="K303" s="139" t="str">
        <f>IF(A303="","",IF(VLOOKUP(csv!$AJ303,範囲CSV,9,FALSE)="","",VLOOKUP(csv!$AJ303,範囲CSV,9,FALSE)))</f>
        <v/>
      </c>
      <c r="L303" s="139" t="str">
        <f>IF($A303="","",IF(VLOOKUP(csv!$AJ303,範囲CSV,10,FALSE)="","",VLOOKUP(csv!$AJ303,範囲CSV,10,FALSE)))</f>
        <v/>
      </c>
      <c r="M303" s="216" t="str">
        <f t="shared" si="8"/>
        <v/>
      </c>
      <c r="N303" s="216" t="str">
        <f t="shared" si="9"/>
        <v/>
      </c>
      <c r="O303" s="139" t="str">
        <f>IF($A303="","",IF(VLOOKUP(csv!$AJ303,範囲CSV,13,FALSE)="","",VLOOKUP(csv!$AJ303,範囲CSV,13,FALSE)))</f>
        <v/>
      </c>
      <c r="P303" s="139" t="str">
        <f>IF($A303="","",IF(VLOOKUP(csv!$AJ303,範囲CSV,14,FALSE)="","",VLOOKUP(csv!$AJ303,範囲CSV,14,FALSE)))</f>
        <v/>
      </c>
      <c r="Q303" s="139" t="str">
        <f>IF($A303="","",IF(VLOOKUP(csv!$AJ303,範囲CSV,15,FALSE)="","",VLOOKUP(csv!$AJ303,範囲CSV,15,FALSE)))</f>
        <v/>
      </c>
      <c r="R303" s="139" t="str">
        <f>IF($A303="","",IF(VLOOKUP(csv!$AJ303,範囲CSV,16,FALSE)="","",VLOOKUP(csv!$AJ303,範囲CSV,16,FALSE)))</f>
        <v/>
      </c>
      <c r="S303" s="139" t="str">
        <f>IF($A303="","",IF(VLOOKUP(csv!$AJ303,範囲CSV,17,FALSE)="","",VLOOKUP(csv!$AJ303,範囲CSV,17,FALSE)))</f>
        <v/>
      </c>
      <c r="T303" s="139" t="str">
        <f>IF($A303="","",IF(VLOOKUP(csv!$AJ303,範囲CSV,18,FALSE)="","",VLOOKUP(csv!$AJ303,範囲CSV,18,FALSE)))</f>
        <v/>
      </c>
      <c r="U303" s="139" t="str">
        <f>IF($A303="","",IF(VLOOKUP(csv!$AJ303,範囲CSV,19,FALSE)="","",VLOOKUP(csv!$AJ303,範囲CSV,19,FALSE)))</f>
        <v/>
      </c>
      <c r="V303" s="139" t="str">
        <f>IF($A303="","",IF(VLOOKUP(csv!$AJ303,範囲CSV,20,FALSE)="","",VLOOKUP(csv!$AJ303,範囲CSV,20,FALSE)))</f>
        <v/>
      </c>
      <c r="W303" s="139" t="str">
        <f>IF($A303="","",IF(VLOOKUP(csv!$AJ303,範囲CSV,21,FALSE)="","",VLOOKUP(csv!$AJ303,範囲CSV,21,FALSE)))</f>
        <v/>
      </c>
      <c r="X303" s="139" t="str">
        <f>IF($A303="","",IF(VLOOKUP(csv!$AJ303,範囲CSV,22,FALSE)="","",VLOOKUP(csv!$AJ303,範囲CSV,22,FALSE)))</f>
        <v/>
      </c>
      <c r="Y303" s="139" t="str">
        <f>IF($A303="","",IF(VLOOKUP(csv!$AJ303,範囲CSV,23,FALSE)="","",VLOOKUP(csv!$AJ303,範囲CSV,23,FALSE)))</f>
        <v/>
      </c>
      <c r="Z303" s="139" t="str">
        <f>IF($A303="","",IF(VLOOKUP(csv!$AJ303,範囲CSV,24,FALSE)="","",VLOOKUP(csv!$AJ303,範囲CSV,24,FALSE)))</f>
        <v/>
      </c>
      <c r="AA303" s="139" t="str">
        <f>IF($A303="","",IF(VLOOKUP(csv!$AJ303,範囲CSV,25,FALSE)="","",VLOOKUP(csv!$AJ303,範囲CSV,25,FALSE)))</f>
        <v/>
      </c>
      <c r="AB303" s="139" t="str">
        <f>IF($A303="","",IF(VLOOKUP(csv!$AJ303,範囲CSV,26,FALSE)="","",VLOOKUP(csv!$AJ303,範囲CSV,26,FALSE)))</f>
        <v/>
      </c>
      <c r="AC303" s="139" t="str">
        <f>IF($A303="","",IF(VLOOKUP(csv!$AJ303,範囲CSV,27,FALSE)="","",VLOOKUP(csv!$AJ303,範囲CSV,27,FALSE)))</f>
        <v/>
      </c>
      <c r="AD303" s="139" t="str">
        <f>IF($A303="","",IF(VLOOKUP(csv!$AJ303,範囲CSV,28,FALSE)="","",VLOOKUP(csv!$AJ303,範囲CSV,28,FALSE)))</f>
        <v/>
      </c>
      <c r="AE303" s="139" t="str">
        <f>IF($A303="","",IF(VLOOKUP(csv!$AJ303,範囲CSV,29,FALSE)="","",VLOOKUP(csv!$AJ303,範囲CSV,29,FALSE)))</f>
        <v/>
      </c>
      <c r="AF303" s="139" t="str">
        <f>IF($A303="","",IF(VLOOKUP(csv!$AJ303,範囲CSV,30,FALSE)="","",VLOOKUP(csv!$AJ303,範囲CSV,30,FALSE)))</f>
        <v/>
      </c>
      <c r="AG303" s="139" t="str">
        <f>IF($A303="","",IF(VLOOKUP(csv!$AJ303,範囲CSV,31,FALSE)="","",VLOOKUP(csv!$AJ303,範囲CSV,31,FALSE)))</f>
        <v/>
      </c>
      <c r="AH303" s="139" t="str">
        <f>IF($A303="","",IF(VLOOKUP(csv!$AJ303,範囲CSV,32,FALSE)="","",VLOOKUP(csv!$AJ303,範囲CSV,32,FALSE)))</f>
        <v/>
      </c>
      <c r="AI303" s="139" t="str">
        <f>IF($A303="","",IF(VLOOKUP(csv!$AJ303,範囲CSV,33,FALSE)="","",VLOOKUP(csv!$AJ303,範囲CSV,33,FALSE)))</f>
        <v/>
      </c>
      <c r="AJ303" s="139" t="str">
        <f>IF($A303="","",IF(VLOOKUP(csv!$AJ303,範囲CSV,34,FALSE)="","",VLOOKUP(csv!$AJ303,範囲CSV,34,FALSE)))</f>
        <v/>
      </c>
      <c r="AK303" s="139"/>
    </row>
    <row r="304" spans="1:37">
      <c r="A304" s="216" t="str">
        <f>IF(csv!AJ304&lt;=csv!A$401,csv!AO304,"")</f>
        <v/>
      </c>
      <c r="B304" s="216" t="str">
        <f>IF($A304="","",IF(VLOOKUP(csv!A$402,範囲CSV,2,FALSE)="","",VLOOKUP(csv!A$402,範囲CSV,2,FALSE)))</f>
        <v/>
      </c>
      <c r="C304" s="139" t="str">
        <f>IF($A304="","",IF(VLOOKUP(csv!$AJ304,範囲CSV,3,FALSE)="","",VLOOKUP(csv!$AJ304,範囲CSV,3,FALSE)))</f>
        <v/>
      </c>
      <c r="D304" s="139" t="str">
        <f>IF($A304="","",IF(VLOOKUP(csv!$AJ304,範囲CSV,4,FALSE)="","",VLOOKUP(csv!$AJ304,範囲CSV,4,FALSE)))</f>
        <v/>
      </c>
      <c r="E304" s="139" t="str">
        <f>IF($A304="","",IF(VLOOKUP(csv!$AJ304,範囲CSV,5,FALSE)="","",IF(VLOOKUP(csv!$AJ304,範囲CSV,5,FALSE)&gt;10000,"",VLOOKUP(csv!$AJ304,範囲CSV,5,FALSE))))</f>
        <v/>
      </c>
      <c r="F304" s="139" t="str">
        <f>IF($A304="","",IF(VLOOKUP(csv!$AJ304,範囲CSV,6,FALSE)="","",VLOOKUP(csv!$AJ304,範囲CSV,6,FALSE)))</f>
        <v/>
      </c>
      <c r="G304" s="139" t="str">
        <f>IF(A304="","",IF(VLOOKUP(csv!$AJ304,範囲CSV,7,FALSE)="","",VLOOKUP(csv!$AJ304,範囲CSV,7,FALSE)))</f>
        <v/>
      </c>
      <c r="H304" s="139" t="str">
        <f>IF($A304="","",IF(VLOOKUP(csv!$AJ304,範囲CSV,8,FALSE)="","",VLOOKUP(csv!$AJ304,範囲CSV,8,FALSE)))</f>
        <v/>
      </c>
      <c r="I304" s="216"/>
      <c r="J304" s="216"/>
      <c r="K304" s="139" t="str">
        <f>IF(A304="","",IF(VLOOKUP(csv!$AJ304,範囲CSV,9,FALSE)="","",VLOOKUP(csv!$AJ304,範囲CSV,9,FALSE)))</f>
        <v/>
      </c>
      <c r="L304" s="139" t="str">
        <f>IF($A304="","",IF(VLOOKUP(csv!$AJ304,範囲CSV,10,FALSE)="","",VLOOKUP(csv!$AJ304,範囲CSV,10,FALSE)))</f>
        <v/>
      </c>
      <c r="M304" s="216" t="str">
        <f t="shared" si="8"/>
        <v/>
      </c>
      <c r="N304" s="216" t="str">
        <f t="shared" si="9"/>
        <v/>
      </c>
      <c r="O304" s="139" t="str">
        <f>IF($A304="","",IF(VLOOKUP(csv!$AJ304,範囲CSV,13,FALSE)="","",VLOOKUP(csv!$AJ304,範囲CSV,13,FALSE)))</f>
        <v/>
      </c>
      <c r="P304" s="139" t="str">
        <f>IF($A304="","",IF(VLOOKUP(csv!$AJ304,範囲CSV,14,FALSE)="","",VLOOKUP(csv!$AJ304,範囲CSV,14,FALSE)))</f>
        <v/>
      </c>
      <c r="Q304" s="139" t="str">
        <f>IF($A304="","",IF(VLOOKUP(csv!$AJ304,範囲CSV,15,FALSE)="","",VLOOKUP(csv!$AJ304,範囲CSV,15,FALSE)))</f>
        <v/>
      </c>
      <c r="R304" s="139" t="str">
        <f>IF($A304="","",IF(VLOOKUP(csv!$AJ304,範囲CSV,16,FALSE)="","",VLOOKUP(csv!$AJ304,範囲CSV,16,FALSE)))</f>
        <v/>
      </c>
      <c r="S304" s="139" t="str">
        <f>IF($A304="","",IF(VLOOKUP(csv!$AJ304,範囲CSV,17,FALSE)="","",VLOOKUP(csv!$AJ304,範囲CSV,17,FALSE)))</f>
        <v/>
      </c>
      <c r="T304" s="139" t="str">
        <f>IF($A304="","",IF(VLOOKUP(csv!$AJ304,範囲CSV,18,FALSE)="","",VLOOKUP(csv!$AJ304,範囲CSV,18,FALSE)))</f>
        <v/>
      </c>
      <c r="U304" s="139" t="str">
        <f>IF($A304="","",IF(VLOOKUP(csv!$AJ304,範囲CSV,19,FALSE)="","",VLOOKUP(csv!$AJ304,範囲CSV,19,FALSE)))</f>
        <v/>
      </c>
      <c r="V304" s="139" t="str">
        <f>IF($A304="","",IF(VLOOKUP(csv!$AJ304,範囲CSV,20,FALSE)="","",VLOOKUP(csv!$AJ304,範囲CSV,20,FALSE)))</f>
        <v/>
      </c>
      <c r="W304" s="139" t="str">
        <f>IF($A304="","",IF(VLOOKUP(csv!$AJ304,範囲CSV,21,FALSE)="","",VLOOKUP(csv!$AJ304,範囲CSV,21,FALSE)))</f>
        <v/>
      </c>
      <c r="X304" s="139" t="str">
        <f>IF($A304="","",IF(VLOOKUP(csv!$AJ304,範囲CSV,22,FALSE)="","",VLOOKUP(csv!$AJ304,範囲CSV,22,FALSE)))</f>
        <v/>
      </c>
      <c r="Y304" s="139" t="str">
        <f>IF($A304="","",IF(VLOOKUP(csv!$AJ304,範囲CSV,23,FALSE)="","",VLOOKUP(csv!$AJ304,範囲CSV,23,FALSE)))</f>
        <v/>
      </c>
      <c r="Z304" s="139" t="str">
        <f>IF($A304="","",IF(VLOOKUP(csv!$AJ304,範囲CSV,24,FALSE)="","",VLOOKUP(csv!$AJ304,範囲CSV,24,FALSE)))</f>
        <v/>
      </c>
      <c r="AA304" s="139" t="str">
        <f>IF($A304="","",IF(VLOOKUP(csv!$AJ304,範囲CSV,25,FALSE)="","",VLOOKUP(csv!$AJ304,範囲CSV,25,FALSE)))</f>
        <v/>
      </c>
      <c r="AB304" s="139" t="str">
        <f>IF($A304="","",IF(VLOOKUP(csv!$AJ304,範囲CSV,26,FALSE)="","",VLOOKUP(csv!$AJ304,範囲CSV,26,FALSE)))</f>
        <v/>
      </c>
      <c r="AC304" s="139" t="str">
        <f>IF($A304="","",IF(VLOOKUP(csv!$AJ304,範囲CSV,27,FALSE)="","",VLOOKUP(csv!$AJ304,範囲CSV,27,FALSE)))</f>
        <v/>
      </c>
      <c r="AD304" s="139" t="str">
        <f>IF($A304="","",IF(VLOOKUP(csv!$AJ304,範囲CSV,28,FALSE)="","",VLOOKUP(csv!$AJ304,範囲CSV,28,FALSE)))</f>
        <v/>
      </c>
      <c r="AE304" s="139" t="str">
        <f>IF($A304="","",IF(VLOOKUP(csv!$AJ304,範囲CSV,29,FALSE)="","",VLOOKUP(csv!$AJ304,範囲CSV,29,FALSE)))</f>
        <v/>
      </c>
      <c r="AF304" s="139" t="str">
        <f>IF($A304="","",IF(VLOOKUP(csv!$AJ304,範囲CSV,30,FALSE)="","",VLOOKUP(csv!$AJ304,範囲CSV,30,FALSE)))</f>
        <v/>
      </c>
      <c r="AG304" s="139" t="str">
        <f>IF($A304="","",IF(VLOOKUP(csv!$AJ304,範囲CSV,31,FALSE)="","",VLOOKUP(csv!$AJ304,範囲CSV,31,FALSE)))</f>
        <v/>
      </c>
      <c r="AH304" s="139" t="str">
        <f>IF($A304="","",IF(VLOOKUP(csv!$AJ304,範囲CSV,32,FALSE)="","",VLOOKUP(csv!$AJ304,範囲CSV,32,FALSE)))</f>
        <v/>
      </c>
      <c r="AI304" s="139" t="str">
        <f>IF($A304="","",IF(VLOOKUP(csv!$AJ304,範囲CSV,33,FALSE)="","",VLOOKUP(csv!$AJ304,範囲CSV,33,FALSE)))</f>
        <v/>
      </c>
      <c r="AJ304" s="139" t="str">
        <f>IF($A304="","",IF(VLOOKUP(csv!$AJ304,範囲CSV,34,FALSE)="","",VLOOKUP(csv!$AJ304,範囲CSV,34,FALSE)))</f>
        <v/>
      </c>
      <c r="AK304" s="139"/>
    </row>
    <row r="305" spans="1:37">
      <c r="A305" s="216" t="str">
        <f>IF(csv!AJ305&lt;=csv!A$401,csv!AO305,"")</f>
        <v/>
      </c>
      <c r="B305" s="216" t="str">
        <f>IF($A305="","",IF(VLOOKUP(csv!A$402,範囲CSV,2,FALSE)="","",VLOOKUP(csv!A$402,範囲CSV,2,FALSE)))</f>
        <v/>
      </c>
      <c r="C305" s="139" t="str">
        <f>IF($A305="","",IF(VLOOKUP(csv!$AJ305,範囲CSV,3,FALSE)="","",VLOOKUP(csv!$AJ305,範囲CSV,3,FALSE)))</f>
        <v/>
      </c>
      <c r="D305" s="139" t="str">
        <f>IF($A305="","",IF(VLOOKUP(csv!$AJ305,範囲CSV,4,FALSE)="","",VLOOKUP(csv!$AJ305,範囲CSV,4,FALSE)))</f>
        <v/>
      </c>
      <c r="E305" s="139" t="str">
        <f>IF($A305="","",IF(VLOOKUP(csv!$AJ305,範囲CSV,5,FALSE)="","",IF(VLOOKUP(csv!$AJ305,範囲CSV,5,FALSE)&gt;10000,"",VLOOKUP(csv!$AJ305,範囲CSV,5,FALSE))))</f>
        <v/>
      </c>
      <c r="F305" s="139" t="str">
        <f>IF($A305="","",IF(VLOOKUP(csv!$AJ305,範囲CSV,6,FALSE)="","",VLOOKUP(csv!$AJ305,範囲CSV,6,FALSE)))</f>
        <v/>
      </c>
      <c r="G305" s="139" t="str">
        <f>IF(A305="","",IF(VLOOKUP(csv!$AJ305,範囲CSV,7,FALSE)="","",VLOOKUP(csv!$AJ305,範囲CSV,7,FALSE)))</f>
        <v/>
      </c>
      <c r="H305" s="139" t="str">
        <f>IF($A305="","",IF(VLOOKUP(csv!$AJ305,範囲CSV,8,FALSE)="","",VLOOKUP(csv!$AJ305,範囲CSV,8,FALSE)))</f>
        <v/>
      </c>
      <c r="I305" s="216"/>
      <c r="J305" s="216"/>
      <c r="K305" s="139" t="str">
        <f>IF(A305="","",IF(VLOOKUP(csv!$AJ305,範囲CSV,9,FALSE)="","",VLOOKUP(csv!$AJ305,範囲CSV,9,FALSE)))</f>
        <v/>
      </c>
      <c r="L305" s="139" t="str">
        <f>IF($A305="","",IF(VLOOKUP(csv!$AJ305,範囲CSV,10,FALSE)="","",VLOOKUP(csv!$AJ305,範囲CSV,10,FALSE)))</f>
        <v/>
      </c>
      <c r="M305" s="216" t="str">
        <f t="shared" si="8"/>
        <v/>
      </c>
      <c r="N305" s="216" t="str">
        <f t="shared" si="9"/>
        <v/>
      </c>
      <c r="O305" s="139" t="str">
        <f>IF($A305="","",IF(VLOOKUP(csv!$AJ305,範囲CSV,13,FALSE)="","",VLOOKUP(csv!$AJ305,範囲CSV,13,FALSE)))</f>
        <v/>
      </c>
      <c r="P305" s="139" t="str">
        <f>IF($A305="","",IF(VLOOKUP(csv!$AJ305,範囲CSV,14,FALSE)="","",VLOOKUP(csv!$AJ305,範囲CSV,14,FALSE)))</f>
        <v/>
      </c>
      <c r="Q305" s="139" t="str">
        <f>IF($A305="","",IF(VLOOKUP(csv!$AJ305,範囲CSV,15,FALSE)="","",VLOOKUP(csv!$AJ305,範囲CSV,15,FALSE)))</f>
        <v/>
      </c>
      <c r="R305" s="139" t="str">
        <f>IF($A305="","",IF(VLOOKUP(csv!$AJ305,範囲CSV,16,FALSE)="","",VLOOKUP(csv!$AJ305,範囲CSV,16,FALSE)))</f>
        <v/>
      </c>
      <c r="S305" s="139" t="str">
        <f>IF($A305="","",IF(VLOOKUP(csv!$AJ305,範囲CSV,17,FALSE)="","",VLOOKUP(csv!$AJ305,範囲CSV,17,FALSE)))</f>
        <v/>
      </c>
      <c r="T305" s="139" t="str">
        <f>IF($A305="","",IF(VLOOKUP(csv!$AJ305,範囲CSV,18,FALSE)="","",VLOOKUP(csv!$AJ305,範囲CSV,18,FALSE)))</f>
        <v/>
      </c>
      <c r="U305" s="139" t="str">
        <f>IF($A305="","",IF(VLOOKUP(csv!$AJ305,範囲CSV,19,FALSE)="","",VLOOKUP(csv!$AJ305,範囲CSV,19,FALSE)))</f>
        <v/>
      </c>
      <c r="V305" s="139" t="str">
        <f>IF($A305="","",IF(VLOOKUP(csv!$AJ305,範囲CSV,20,FALSE)="","",VLOOKUP(csv!$AJ305,範囲CSV,20,FALSE)))</f>
        <v/>
      </c>
      <c r="W305" s="139" t="str">
        <f>IF($A305="","",IF(VLOOKUP(csv!$AJ305,範囲CSV,21,FALSE)="","",VLOOKUP(csv!$AJ305,範囲CSV,21,FALSE)))</f>
        <v/>
      </c>
      <c r="X305" s="139" t="str">
        <f>IF($A305="","",IF(VLOOKUP(csv!$AJ305,範囲CSV,22,FALSE)="","",VLOOKUP(csv!$AJ305,範囲CSV,22,FALSE)))</f>
        <v/>
      </c>
      <c r="Y305" s="139" t="str">
        <f>IF($A305="","",IF(VLOOKUP(csv!$AJ305,範囲CSV,23,FALSE)="","",VLOOKUP(csv!$AJ305,範囲CSV,23,FALSE)))</f>
        <v/>
      </c>
      <c r="Z305" s="139" t="str">
        <f>IF($A305="","",IF(VLOOKUP(csv!$AJ305,範囲CSV,24,FALSE)="","",VLOOKUP(csv!$AJ305,範囲CSV,24,FALSE)))</f>
        <v/>
      </c>
      <c r="AA305" s="139" t="str">
        <f>IF($A305="","",IF(VLOOKUP(csv!$AJ305,範囲CSV,25,FALSE)="","",VLOOKUP(csv!$AJ305,範囲CSV,25,FALSE)))</f>
        <v/>
      </c>
      <c r="AB305" s="139" t="str">
        <f>IF($A305="","",IF(VLOOKUP(csv!$AJ305,範囲CSV,26,FALSE)="","",VLOOKUP(csv!$AJ305,範囲CSV,26,FALSE)))</f>
        <v/>
      </c>
      <c r="AC305" s="139" t="str">
        <f>IF($A305="","",IF(VLOOKUP(csv!$AJ305,範囲CSV,27,FALSE)="","",VLOOKUP(csv!$AJ305,範囲CSV,27,FALSE)))</f>
        <v/>
      </c>
      <c r="AD305" s="139" t="str">
        <f>IF($A305="","",IF(VLOOKUP(csv!$AJ305,範囲CSV,28,FALSE)="","",VLOOKUP(csv!$AJ305,範囲CSV,28,FALSE)))</f>
        <v/>
      </c>
      <c r="AE305" s="139" t="str">
        <f>IF($A305="","",IF(VLOOKUP(csv!$AJ305,範囲CSV,29,FALSE)="","",VLOOKUP(csv!$AJ305,範囲CSV,29,FALSE)))</f>
        <v/>
      </c>
      <c r="AF305" s="139" t="str">
        <f>IF($A305="","",IF(VLOOKUP(csv!$AJ305,範囲CSV,30,FALSE)="","",VLOOKUP(csv!$AJ305,範囲CSV,30,FALSE)))</f>
        <v/>
      </c>
      <c r="AG305" s="139" t="str">
        <f>IF($A305="","",IF(VLOOKUP(csv!$AJ305,範囲CSV,31,FALSE)="","",VLOOKUP(csv!$AJ305,範囲CSV,31,FALSE)))</f>
        <v/>
      </c>
      <c r="AH305" s="139" t="str">
        <f>IF($A305="","",IF(VLOOKUP(csv!$AJ305,範囲CSV,32,FALSE)="","",VLOOKUP(csv!$AJ305,範囲CSV,32,FALSE)))</f>
        <v/>
      </c>
      <c r="AI305" s="139" t="str">
        <f>IF($A305="","",IF(VLOOKUP(csv!$AJ305,範囲CSV,33,FALSE)="","",VLOOKUP(csv!$AJ305,範囲CSV,33,FALSE)))</f>
        <v/>
      </c>
      <c r="AJ305" s="139" t="str">
        <f>IF($A305="","",IF(VLOOKUP(csv!$AJ305,範囲CSV,34,FALSE)="","",VLOOKUP(csv!$AJ305,範囲CSV,34,FALSE)))</f>
        <v/>
      </c>
      <c r="AK305" s="139"/>
    </row>
    <row r="306" spans="1:37">
      <c r="A306" s="216" t="str">
        <f>IF(csv!AJ306&lt;=csv!A$401,csv!AO306,"")</f>
        <v/>
      </c>
      <c r="B306" s="216" t="str">
        <f>IF($A306="","",IF(VLOOKUP(csv!A$402,範囲CSV,2,FALSE)="","",VLOOKUP(csv!A$402,範囲CSV,2,FALSE)))</f>
        <v/>
      </c>
      <c r="C306" s="139" t="str">
        <f>IF($A306="","",IF(VLOOKUP(csv!$AJ306,範囲CSV,3,FALSE)="","",VLOOKUP(csv!$AJ306,範囲CSV,3,FALSE)))</f>
        <v/>
      </c>
      <c r="D306" s="139" t="str">
        <f>IF($A306="","",IF(VLOOKUP(csv!$AJ306,範囲CSV,4,FALSE)="","",VLOOKUP(csv!$AJ306,範囲CSV,4,FALSE)))</f>
        <v/>
      </c>
      <c r="E306" s="139" t="str">
        <f>IF($A306="","",IF(VLOOKUP(csv!$AJ306,範囲CSV,5,FALSE)="","",IF(VLOOKUP(csv!$AJ306,範囲CSV,5,FALSE)&gt;10000,"",VLOOKUP(csv!$AJ306,範囲CSV,5,FALSE))))</f>
        <v/>
      </c>
      <c r="F306" s="139" t="str">
        <f>IF($A306="","",IF(VLOOKUP(csv!$AJ306,範囲CSV,6,FALSE)="","",VLOOKUP(csv!$AJ306,範囲CSV,6,FALSE)))</f>
        <v/>
      </c>
      <c r="G306" s="139" t="str">
        <f>IF(A306="","",IF(VLOOKUP(csv!$AJ306,範囲CSV,7,FALSE)="","",VLOOKUP(csv!$AJ306,範囲CSV,7,FALSE)))</f>
        <v/>
      </c>
      <c r="H306" s="139" t="str">
        <f>IF($A306="","",IF(VLOOKUP(csv!$AJ306,範囲CSV,8,FALSE)="","",VLOOKUP(csv!$AJ306,範囲CSV,8,FALSE)))</f>
        <v/>
      </c>
      <c r="I306" s="216"/>
      <c r="J306" s="216"/>
      <c r="K306" s="139" t="str">
        <f>IF(A306="","",IF(VLOOKUP(csv!$AJ306,範囲CSV,9,FALSE)="","",VLOOKUP(csv!$AJ306,範囲CSV,9,FALSE)))</f>
        <v/>
      </c>
      <c r="L306" s="139" t="str">
        <f>IF($A306="","",IF(VLOOKUP(csv!$AJ306,範囲CSV,10,FALSE)="","",VLOOKUP(csv!$AJ306,範囲CSV,10,FALSE)))</f>
        <v/>
      </c>
      <c r="M306" s="216" t="str">
        <f t="shared" si="8"/>
        <v/>
      </c>
      <c r="N306" s="216" t="str">
        <f t="shared" si="9"/>
        <v/>
      </c>
      <c r="O306" s="139" t="str">
        <f>IF($A306="","",IF(VLOOKUP(csv!$AJ306,範囲CSV,13,FALSE)="","",VLOOKUP(csv!$AJ306,範囲CSV,13,FALSE)))</f>
        <v/>
      </c>
      <c r="P306" s="139" t="str">
        <f>IF($A306="","",IF(VLOOKUP(csv!$AJ306,範囲CSV,14,FALSE)="","",VLOOKUP(csv!$AJ306,範囲CSV,14,FALSE)))</f>
        <v/>
      </c>
      <c r="Q306" s="139" t="str">
        <f>IF($A306="","",IF(VLOOKUP(csv!$AJ306,範囲CSV,15,FALSE)="","",VLOOKUP(csv!$AJ306,範囲CSV,15,FALSE)))</f>
        <v/>
      </c>
      <c r="R306" s="139" t="str">
        <f>IF($A306="","",IF(VLOOKUP(csv!$AJ306,範囲CSV,16,FALSE)="","",VLOOKUP(csv!$AJ306,範囲CSV,16,FALSE)))</f>
        <v/>
      </c>
      <c r="S306" s="139" t="str">
        <f>IF($A306="","",IF(VLOOKUP(csv!$AJ306,範囲CSV,17,FALSE)="","",VLOOKUP(csv!$AJ306,範囲CSV,17,FALSE)))</f>
        <v/>
      </c>
      <c r="T306" s="139" t="str">
        <f>IF($A306="","",IF(VLOOKUP(csv!$AJ306,範囲CSV,18,FALSE)="","",VLOOKUP(csv!$AJ306,範囲CSV,18,FALSE)))</f>
        <v/>
      </c>
      <c r="U306" s="139" t="str">
        <f>IF($A306="","",IF(VLOOKUP(csv!$AJ306,範囲CSV,19,FALSE)="","",VLOOKUP(csv!$AJ306,範囲CSV,19,FALSE)))</f>
        <v/>
      </c>
      <c r="V306" s="139" t="str">
        <f>IF($A306="","",IF(VLOOKUP(csv!$AJ306,範囲CSV,20,FALSE)="","",VLOOKUP(csv!$AJ306,範囲CSV,20,FALSE)))</f>
        <v/>
      </c>
      <c r="W306" s="139" t="str">
        <f>IF($A306="","",IF(VLOOKUP(csv!$AJ306,範囲CSV,21,FALSE)="","",VLOOKUP(csv!$AJ306,範囲CSV,21,FALSE)))</f>
        <v/>
      </c>
      <c r="X306" s="139" t="str">
        <f>IF($A306="","",IF(VLOOKUP(csv!$AJ306,範囲CSV,22,FALSE)="","",VLOOKUP(csv!$AJ306,範囲CSV,22,FALSE)))</f>
        <v/>
      </c>
      <c r="Y306" s="139" t="str">
        <f>IF($A306="","",IF(VLOOKUP(csv!$AJ306,範囲CSV,23,FALSE)="","",VLOOKUP(csv!$AJ306,範囲CSV,23,FALSE)))</f>
        <v/>
      </c>
      <c r="Z306" s="139" t="str">
        <f>IF($A306="","",IF(VLOOKUP(csv!$AJ306,範囲CSV,24,FALSE)="","",VLOOKUP(csv!$AJ306,範囲CSV,24,FALSE)))</f>
        <v/>
      </c>
      <c r="AA306" s="139" t="str">
        <f>IF($A306="","",IF(VLOOKUP(csv!$AJ306,範囲CSV,25,FALSE)="","",VLOOKUP(csv!$AJ306,範囲CSV,25,FALSE)))</f>
        <v/>
      </c>
      <c r="AB306" s="139" t="str">
        <f>IF($A306="","",IF(VLOOKUP(csv!$AJ306,範囲CSV,26,FALSE)="","",VLOOKUP(csv!$AJ306,範囲CSV,26,FALSE)))</f>
        <v/>
      </c>
      <c r="AC306" s="139" t="str">
        <f>IF($A306="","",IF(VLOOKUP(csv!$AJ306,範囲CSV,27,FALSE)="","",VLOOKUP(csv!$AJ306,範囲CSV,27,FALSE)))</f>
        <v/>
      </c>
      <c r="AD306" s="139" t="str">
        <f>IF($A306="","",IF(VLOOKUP(csv!$AJ306,範囲CSV,28,FALSE)="","",VLOOKUP(csv!$AJ306,範囲CSV,28,FALSE)))</f>
        <v/>
      </c>
      <c r="AE306" s="139" t="str">
        <f>IF($A306="","",IF(VLOOKUP(csv!$AJ306,範囲CSV,29,FALSE)="","",VLOOKUP(csv!$AJ306,範囲CSV,29,FALSE)))</f>
        <v/>
      </c>
      <c r="AF306" s="139" t="str">
        <f>IF($A306="","",IF(VLOOKUP(csv!$AJ306,範囲CSV,30,FALSE)="","",VLOOKUP(csv!$AJ306,範囲CSV,30,FALSE)))</f>
        <v/>
      </c>
      <c r="AG306" s="139" t="str">
        <f>IF($A306="","",IF(VLOOKUP(csv!$AJ306,範囲CSV,31,FALSE)="","",VLOOKUP(csv!$AJ306,範囲CSV,31,FALSE)))</f>
        <v/>
      </c>
      <c r="AH306" s="139" t="str">
        <f>IF($A306="","",IF(VLOOKUP(csv!$AJ306,範囲CSV,32,FALSE)="","",VLOOKUP(csv!$AJ306,範囲CSV,32,FALSE)))</f>
        <v/>
      </c>
      <c r="AI306" s="139" t="str">
        <f>IF($A306="","",IF(VLOOKUP(csv!$AJ306,範囲CSV,33,FALSE)="","",VLOOKUP(csv!$AJ306,範囲CSV,33,FALSE)))</f>
        <v/>
      </c>
      <c r="AJ306" s="139" t="str">
        <f>IF($A306="","",IF(VLOOKUP(csv!$AJ306,範囲CSV,34,FALSE)="","",VLOOKUP(csv!$AJ306,範囲CSV,34,FALSE)))</f>
        <v/>
      </c>
      <c r="AK306" s="139"/>
    </row>
    <row r="307" spans="1:37">
      <c r="A307" s="216" t="str">
        <f>IF(csv!AJ307&lt;=csv!A$401,csv!AO307,"")</f>
        <v/>
      </c>
      <c r="B307" s="216" t="str">
        <f>IF($A307="","",IF(VLOOKUP(csv!A$402,範囲CSV,2,FALSE)="","",VLOOKUP(csv!A$402,範囲CSV,2,FALSE)))</f>
        <v/>
      </c>
      <c r="C307" s="139" t="str">
        <f>IF($A307="","",IF(VLOOKUP(csv!$AJ307,範囲CSV,3,FALSE)="","",VLOOKUP(csv!$AJ307,範囲CSV,3,FALSE)))</f>
        <v/>
      </c>
      <c r="D307" s="139" t="str">
        <f>IF($A307="","",IF(VLOOKUP(csv!$AJ307,範囲CSV,4,FALSE)="","",VLOOKUP(csv!$AJ307,範囲CSV,4,FALSE)))</f>
        <v/>
      </c>
      <c r="E307" s="139" t="str">
        <f>IF($A307="","",IF(VLOOKUP(csv!$AJ307,範囲CSV,5,FALSE)="","",IF(VLOOKUP(csv!$AJ307,範囲CSV,5,FALSE)&gt;10000,"",VLOOKUP(csv!$AJ307,範囲CSV,5,FALSE))))</f>
        <v/>
      </c>
      <c r="F307" s="139" t="str">
        <f>IF($A307="","",IF(VLOOKUP(csv!$AJ307,範囲CSV,6,FALSE)="","",VLOOKUP(csv!$AJ307,範囲CSV,6,FALSE)))</f>
        <v/>
      </c>
      <c r="G307" s="139" t="str">
        <f>IF(A307="","",IF(VLOOKUP(csv!$AJ307,範囲CSV,7,FALSE)="","",VLOOKUP(csv!$AJ307,範囲CSV,7,FALSE)))</f>
        <v/>
      </c>
      <c r="H307" s="139" t="str">
        <f>IF($A307="","",IF(VLOOKUP(csv!$AJ307,範囲CSV,8,FALSE)="","",VLOOKUP(csv!$AJ307,範囲CSV,8,FALSE)))</f>
        <v/>
      </c>
      <c r="I307" s="216"/>
      <c r="J307" s="216"/>
      <c r="K307" s="139" t="str">
        <f>IF(A307="","",IF(VLOOKUP(csv!$AJ307,範囲CSV,9,FALSE)="","",VLOOKUP(csv!$AJ307,範囲CSV,9,FALSE)))</f>
        <v/>
      </c>
      <c r="L307" s="139" t="str">
        <f>IF($A307="","",IF(VLOOKUP(csv!$AJ307,範囲CSV,10,FALSE)="","",VLOOKUP(csv!$AJ307,範囲CSV,10,FALSE)))</f>
        <v/>
      </c>
      <c r="M307" s="216" t="str">
        <f t="shared" si="8"/>
        <v/>
      </c>
      <c r="N307" s="216" t="str">
        <f t="shared" si="9"/>
        <v/>
      </c>
      <c r="O307" s="139" t="str">
        <f>IF($A307="","",IF(VLOOKUP(csv!$AJ307,範囲CSV,13,FALSE)="","",VLOOKUP(csv!$AJ307,範囲CSV,13,FALSE)))</f>
        <v/>
      </c>
      <c r="P307" s="139" t="str">
        <f>IF($A307="","",IF(VLOOKUP(csv!$AJ307,範囲CSV,14,FALSE)="","",VLOOKUP(csv!$AJ307,範囲CSV,14,FALSE)))</f>
        <v/>
      </c>
      <c r="Q307" s="139" t="str">
        <f>IF($A307="","",IF(VLOOKUP(csv!$AJ307,範囲CSV,15,FALSE)="","",VLOOKUP(csv!$AJ307,範囲CSV,15,FALSE)))</f>
        <v/>
      </c>
      <c r="R307" s="139" t="str">
        <f>IF($A307="","",IF(VLOOKUP(csv!$AJ307,範囲CSV,16,FALSE)="","",VLOOKUP(csv!$AJ307,範囲CSV,16,FALSE)))</f>
        <v/>
      </c>
      <c r="S307" s="139" t="str">
        <f>IF($A307="","",IF(VLOOKUP(csv!$AJ307,範囲CSV,17,FALSE)="","",VLOOKUP(csv!$AJ307,範囲CSV,17,FALSE)))</f>
        <v/>
      </c>
      <c r="T307" s="139" t="str">
        <f>IF($A307="","",IF(VLOOKUP(csv!$AJ307,範囲CSV,18,FALSE)="","",VLOOKUP(csv!$AJ307,範囲CSV,18,FALSE)))</f>
        <v/>
      </c>
      <c r="U307" s="139" t="str">
        <f>IF($A307="","",IF(VLOOKUP(csv!$AJ307,範囲CSV,19,FALSE)="","",VLOOKUP(csv!$AJ307,範囲CSV,19,FALSE)))</f>
        <v/>
      </c>
      <c r="V307" s="139" t="str">
        <f>IF($A307="","",IF(VLOOKUP(csv!$AJ307,範囲CSV,20,FALSE)="","",VLOOKUP(csv!$AJ307,範囲CSV,20,FALSE)))</f>
        <v/>
      </c>
      <c r="W307" s="139" t="str">
        <f>IF($A307="","",IF(VLOOKUP(csv!$AJ307,範囲CSV,21,FALSE)="","",VLOOKUP(csv!$AJ307,範囲CSV,21,FALSE)))</f>
        <v/>
      </c>
      <c r="X307" s="139" t="str">
        <f>IF($A307="","",IF(VLOOKUP(csv!$AJ307,範囲CSV,22,FALSE)="","",VLOOKUP(csv!$AJ307,範囲CSV,22,FALSE)))</f>
        <v/>
      </c>
      <c r="Y307" s="139" t="str">
        <f>IF($A307="","",IF(VLOOKUP(csv!$AJ307,範囲CSV,23,FALSE)="","",VLOOKUP(csv!$AJ307,範囲CSV,23,FALSE)))</f>
        <v/>
      </c>
      <c r="Z307" s="139" t="str">
        <f>IF($A307="","",IF(VLOOKUP(csv!$AJ307,範囲CSV,24,FALSE)="","",VLOOKUP(csv!$AJ307,範囲CSV,24,FALSE)))</f>
        <v/>
      </c>
      <c r="AA307" s="139" t="str">
        <f>IF($A307="","",IF(VLOOKUP(csv!$AJ307,範囲CSV,25,FALSE)="","",VLOOKUP(csv!$AJ307,範囲CSV,25,FALSE)))</f>
        <v/>
      </c>
      <c r="AB307" s="139" t="str">
        <f>IF($A307="","",IF(VLOOKUP(csv!$AJ307,範囲CSV,26,FALSE)="","",VLOOKUP(csv!$AJ307,範囲CSV,26,FALSE)))</f>
        <v/>
      </c>
      <c r="AC307" s="139" t="str">
        <f>IF($A307="","",IF(VLOOKUP(csv!$AJ307,範囲CSV,27,FALSE)="","",VLOOKUP(csv!$AJ307,範囲CSV,27,FALSE)))</f>
        <v/>
      </c>
      <c r="AD307" s="139" t="str">
        <f>IF($A307="","",IF(VLOOKUP(csv!$AJ307,範囲CSV,28,FALSE)="","",VLOOKUP(csv!$AJ307,範囲CSV,28,FALSE)))</f>
        <v/>
      </c>
      <c r="AE307" s="139" t="str">
        <f>IF($A307="","",IF(VLOOKUP(csv!$AJ307,範囲CSV,29,FALSE)="","",VLOOKUP(csv!$AJ307,範囲CSV,29,FALSE)))</f>
        <v/>
      </c>
      <c r="AF307" s="139" t="str">
        <f>IF($A307="","",IF(VLOOKUP(csv!$AJ307,範囲CSV,30,FALSE)="","",VLOOKUP(csv!$AJ307,範囲CSV,30,FALSE)))</f>
        <v/>
      </c>
      <c r="AG307" s="139" t="str">
        <f>IF($A307="","",IF(VLOOKUP(csv!$AJ307,範囲CSV,31,FALSE)="","",VLOOKUP(csv!$AJ307,範囲CSV,31,FALSE)))</f>
        <v/>
      </c>
      <c r="AH307" s="139" t="str">
        <f>IF($A307="","",IF(VLOOKUP(csv!$AJ307,範囲CSV,32,FALSE)="","",VLOOKUP(csv!$AJ307,範囲CSV,32,FALSE)))</f>
        <v/>
      </c>
      <c r="AI307" s="139" t="str">
        <f>IF($A307="","",IF(VLOOKUP(csv!$AJ307,範囲CSV,33,FALSE)="","",VLOOKUP(csv!$AJ307,範囲CSV,33,FALSE)))</f>
        <v/>
      </c>
      <c r="AJ307" s="139" t="str">
        <f>IF($A307="","",IF(VLOOKUP(csv!$AJ307,範囲CSV,34,FALSE)="","",VLOOKUP(csv!$AJ307,範囲CSV,34,FALSE)))</f>
        <v/>
      </c>
      <c r="AK307" s="139"/>
    </row>
    <row r="308" spans="1:37">
      <c r="A308" s="216" t="str">
        <f>IF(csv!AJ308&lt;=csv!A$401,csv!AO308,"")</f>
        <v/>
      </c>
      <c r="B308" s="216" t="str">
        <f>IF($A308="","",IF(VLOOKUP(csv!A$402,範囲CSV,2,FALSE)="","",VLOOKUP(csv!A$402,範囲CSV,2,FALSE)))</f>
        <v/>
      </c>
      <c r="C308" s="139" t="str">
        <f>IF($A308="","",IF(VLOOKUP(csv!$AJ308,範囲CSV,3,FALSE)="","",VLOOKUP(csv!$AJ308,範囲CSV,3,FALSE)))</f>
        <v/>
      </c>
      <c r="D308" s="139" t="str">
        <f>IF($A308="","",IF(VLOOKUP(csv!$AJ308,範囲CSV,4,FALSE)="","",VLOOKUP(csv!$AJ308,範囲CSV,4,FALSE)))</f>
        <v/>
      </c>
      <c r="E308" s="139" t="str">
        <f>IF($A308="","",IF(VLOOKUP(csv!$AJ308,範囲CSV,5,FALSE)="","",IF(VLOOKUP(csv!$AJ308,範囲CSV,5,FALSE)&gt;10000,"",VLOOKUP(csv!$AJ308,範囲CSV,5,FALSE))))</f>
        <v/>
      </c>
      <c r="F308" s="139" t="str">
        <f>IF($A308="","",IF(VLOOKUP(csv!$AJ308,範囲CSV,6,FALSE)="","",VLOOKUP(csv!$AJ308,範囲CSV,6,FALSE)))</f>
        <v/>
      </c>
      <c r="G308" s="139" t="str">
        <f>IF(A308="","",IF(VLOOKUP(csv!$AJ308,範囲CSV,7,FALSE)="","",VLOOKUP(csv!$AJ308,範囲CSV,7,FALSE)))</f>
        <v/>
      </c>
      <c r="H308" s="139" t="str">
        <f>IF($A308="","",IF(VLOOKUP(csv!$AJ308,範囲CSV,8,FALSE)="","",VLOOKUP(csv!$AJ308,範囲CSV,8,FALSE)))</f>
        <v/>
      </c>
      <c r="I308" s="216"/>
      <c r="J308" s="216"/>
      <c r="K308" s="139" t="str">
        <f>IF(A308="","",IF(VLOOKUP(csv!$AJ308,範囲CSV,9,FALSE)="","",VLOOKUP(csv!$AJ308,範囲CSV,9,FALSE)))</f>
        <v/>
      </c>
      <c r="L308" s="139" t="str">
        <f>IF($A308="","",IF(VLOOKUP(csv!$AJ308,範囲CSV,10,FALSE)="","",VLOOKUP(csv!$AJ308,範囲CSV,10,FALSE)))</f>
        <v/>
      </c>
      <c r="M308" s="216" t="str">
        <f t="shared" si="8"/>
        <v/>
      </c>
      <c r="N308" s="216" t="str">
        <f t="shared" si="9"/>
        <v/>
      </c>
      <c r="O308" s="139" t="str">
        <f>IF($A308="","",IF(VLOOKUP(csv!$AJ308,範囲CSV,13,FALSE)="","",VLOOKUP(csv!$AJ308,範囲CSV,13,FALSE)))</f>
        <v/>
      </c>
      <c r="P308" s="139" t="str">
        <f>IF($A308="","",IF(VLOOKUP(csv!$AJ308,範囲CSV,14,FALSE)="","",VLOOKUP(csv!$AJ308,範囲CSV,14,FALSE)))</f>
        <v/>
      </c>
      <c r="Q308" s="139" t="str">
        <f>IF($A308="","",IF(VLOOKUP(csv!$AJ308,範囲CSV,15,FALSE)="","",VLOOKUP(csv!$AJ308,範囲CSV,15,FALSE)))</f>
        <v/>
      </c>
      <c r="R308" s="139" t="str">
        <f>IF($A308="","",IF(VLOOKUP(csv!$AJ308,範囲CSV,16,FALSE)="","",VLOOKUP(csv!$AJ308,範囲CSV,16,FALSE)))</f>
        <v/>
      </c>
      <c r="S308" s="139" t="str">
        <f>IF($A308="","",IF(VLOOKUP(csv!$AJ308,範囲CSV,17,FALSE)="","",VLOOKUP(csv!$AJ308,範囲CSV,17,FALSE)))</f>
        <v/>
      </c>
      <c r="T308" s="139" t="str">
        <f>IF($A308="","",IF(VLOOKUP(csv!$AJ308,範囲CSV,18,FALSE)="","",VLOOKUP(csv!$AJ308,範囲CSV,18,FALSE)))</f>
        <v/>
      </c>
      <c r="U308" s="139" t="str">
        <f>IF($A308="","",IF(VLOOKUP(csv!$AJ308,範囲CSV,19,FALSE)="","",VLOOKUP(csv!$AJ308,範囲CSV,19,FALSE)))</f>
        <v/>
      </c>
      <c r="V308" s="139" t="str">
        <f>IF($A308="","",IF(VLOOKUP(csv!$AJ308,範囲CSV,20,FALSE)="","",VLOOKUP(csv!$AJ308,範囲CSV,20,FALSE)))</f>
        <v/>
      </c>
      <c r="W308" s="139" t="str">
        <f>IF($A308="","",IF(VLOOKUP(csv!$AJ308,範囲CSV,21,FALSE)="","",VLOOKUP(csv!$AJ308,範囲CSV,21,FALSE)))</f>
        <v/>
      </c>
      <c r="X308" s="139" t="str">
        <f>IF($A308="","",IF(VLOOKUP(csv!$AJ308,範囲CSV,22,FALSE)="","",VLOOKUP(csv!$AJ308,範囲CSV,22,FALSE)))</f>
        <v/>
      </c>
      <c r="Y308" s="139" t="str">
        <f>IF($A308="","",IF(VLOOKUP(csv!$AJ308,範囲CSV,23,FALSE)="","",VLOOKUP(csv!$AJ308,範囲CSV,23,FALSE)))</f>
        <v/>
      </c>
      <c r="Z308" s="139" t="str">
        <f>IF($A308="","",IF(VLOOKUP(csv!$AJ308,範囲CSV,24,FALSE)="","",VLOOKUP(csv!$AJ308,範囲CSV,24,FALSE)))</f>
        <v/>
      </c>
      <c r="AA308" s="139" t="str">
        <f>IF($A308="","",IF(VLOOKUP(csv!$AJ308,範囲CSV,25,FALSE)="","",VLOOKUP(csv!$AJ308,範囲CSV,25,FALSE)))</f>
        <v/>
      </c>
      <c r="AB308" s="139" t="str">
        <f>IF($A308="","",IF(VLOOKUP(csv!$AJ308,範囲CSV,26,FALSE)="","",VLOOKUP(csv!$AJ308,範囲CSV,26,FALSE)))</f>
        <v/>
      </c>
      <c r="AC308" s="139" t="str">
        <f>IF($A308="","",IF(VLOOKUP(csv!$AJ308,範囲CSV,27,FALSE)="","",VLOOKUP(csv!$AJ308,範囲CSV,27,FALSE)))</f>
        <v/>
      </c>
      <c r="AD308" s="139" t="str">
        <f>IF($A308="","",IF(VLOOKUP(csv!$AJ308,範囲CSV,28,FALSE)="","",VLOOKUP(csv!$AJ308,範囲CSV,28,FALSE)))</f>
        <v/>
      </c>
      <c r="AE308" s="139" t="str">
        <f>IF($A308="","",IF(VLOOKUP(csv!$AJ308,範囲CSV,29,FALSE)="","",VLOOKUP(csv!$AJ308,範囲CSV,29,FALSE)))</f>
        <v/>
      </c>
      <c r="AF308" s="139" t="str">
        <f>IF($A308="","",IF(VLOOKUP(csv!$AJ308,範囲CSV,30,FALSE)="","",VLOOKUP(csv!$AJ308,範囲CSV,30,FALSE)))</f>
        <v/>
      </c>
      <c r="AG308" s="139" t="str">
        <f>IF($A308="","",IF(VLOOKUP(csv!$AJ308,範囲CSV,31,FALSE)="","",VLOOKUP(csv!$AJ308,範囲CSV,31,FALSE)))</f>
        <v/>
      </c>
      <c r="AH308" s="139" t="str">
        <f>IF($A308="","",IF(VLOOKUP(csv!$AJ308,範囲CSV,32,FALSE)="","",VLOOKUP(csv!$AJ308,範囲CSV,32,FALSE)))</f>
        <v/>
      </c>
      <c r="AI308" s="139" t="str">
        <f>IF($A308="","",IF(VLOOKUP(csv!$AJ308,範囲CSV,33,FALSE)="","",VLOOKUP(csv!$AJ308,範囲CSV,33,FALSE)))</f>
        <v/>
      </c>
      <c r="AJ308" s="139" t="str">
        <f>IF($A308="","",IF(VLOOKUP(csv!$AJ308,範囲CSV,34,FALSE)="","",VLOOKUP(csv!$AJ308,範囲CSV,34,FALSE)))</f>
        <v/>
      </c>
      <c r="AK308" s="139"/>
    </row>
    <row r="309" spans="1:37">
      <c r="A309" s="216" t="str">
        <f>IF(csv!AJ309&lt;=csv!A$401,csv!AO309,"")</f>
        <v/>
      </c>
      <c r="B309" s="216" t="str">
        <f>IF($A309="","",IF(VLOOKUP(csv!A$402,範囲CSV,2,FALSE)="","",VLOOKUP(csv!A$402,範囲CSV,2,FALSE)))</f>
        <v/>
      </c>
      <c r="C309" s="139" t="str">
        <f>IF($A309="","",IF(VLOOKUP(csv!$AJ309,範囲CSV,3,FALSE)="","",VLOOKUP(csv!$AJ309,範囲CSV,3,FALSE)))</f>
        <v/>
      </c>
      <c r="D309" s="139" t="str">
        <f>IF($A309="","",IF(VLOOKUP(csv!$AJ309,範囲CSV,4,FALSE)="","",VLOOKUP(csv!$AJ309,範囲CSV,4,FALSE)))</f>
        <v/>
      </c>
      <c r="E309" s="139" t="str">
        <f>IF($A309="","",IF(VLOOKUP(csv!$AJ309,範囲CSV,5,FALSE)="","",IF(VLOOKUP(csv!$AJ309,範囲CSV,5,FALSE)&gt;10000,"",VLOOKUP(csv!$AJ309,範囲CSV,5,FALSE))))</f>
        <v/>
      </c>
      <c r="F309" s="139" t="str">
        <f>IF($A309="","",IF(VLOOKUP(csv!$AJ309,範囲CSV,6,FALSE)="","",VLOOKUP(csv!$AJ309,範囲CSV,6,FALSE)))</f>
        <v/>
      </c>
      <c r="G309" s="139" t="str">
        <f>IF(A309="","",IF(VLOOKUP(csv!$AJ309,範囲CSV,7,FALSE)="","",VLOOKUP(csv!$AJ309,範囲CSV,7,FALSE)))</f>
        <v/>
      </c>
      <c r="H309" s="139" t="str">
        <f>IF($A309="","",IF(VLOOKUP(csv!$AJ309,範囲CSV,8,FALSE)="","",VLOOKUP(csv!$AJ309,範囲CSV,8,FALSE)))</f>
        <v/>
      </c>
      <c r="I309" s="216"/>
      <c r="J309" s="216"/>
      <c r="K309" s="139" t="str">
        <f>IF(A309="","",IF(VLOOKUP(csv!$AJ309,範囲CSV,9,FALSE)="","",VLOOKUP(csv!$AJ309,範囲CSV,9,FALSE)))</f>
        <v/>
      </c>
      <c r="L309" s="139" t="str">
        <f>IF($A309="","",IF(VLOOKUP(csv!$AJ309,範囲CSV,10,FALSE)="","",VLOOKUP(csv!$AJ309,範囲CSV,10,FALSE)))</f>
        <v/>
      </c>
      <c r="M309" s="216" t="str">
        <f t="shared" si="8"/>
        <v/>
      </c>
      <c r="N309" s="216" t="str">
        <f t="shared" si="9"/>
        <v/>
      </c>
      <c r="O309" s="139" t="str">
        <f>IF($A309="","",IF(VLOOKUP(csv!$AJ309,範囲CSV,13,FALSE)="","",VLOOKUP(csv!$AJ309,範囲CSV,13,FALSE)))</f>
        <v/>
      </c>
      <c r="P309" s="139" t="str">
        <f>IF($A309="","",IF(VLOOKUP(csv!$AJ309,範囲CSV,14,FALSE)="","",VLOOKUP(csv!$AJ309,範囲CSV,14,FALSE)))</f>
        <v/>
      </c>
      <c r="Q309" s="139" t="str">
        <f>IF($A309="","",IF(VLOOKUP(csv!$AJ309,範囲CSV,15,FALSE)="","",VLOOKUP(csv!$AJ309,範囲CSV,15,FALSE)))</f>
        <v/>
      </c>
      <c r="R309" s="139" t="str">
        <f>IF($A309="","",IF(VLOOKUP(csv!$AJ309,範囲CSV,16,FALSE)="","",VLOOKUP(csv!$AJ309,範囲CSV,16,FALSE)))</f>
        <v/>
      </c>
      <c r="S309" s="139" t="str">
        <f>IF($A309="","",IF(VLOOKUP(csv!$AJ309,範囲CSV,17,FALSE)="","",VLOOKUP(csv!$AJ309,範囲CSV,17,FALSE)))</f>
        <v/>
      </c>
      <c r="T309" s="139" t="str">
        <f>IF($A309="","",IF(VLOOKUP(csv!$AJ309,範囲CSV,18,FALSE)="","",VLOOKUP(csv!$AJ309,範囲CSV,18,FALSE)))</f>
        <v/>
      </c>
      <c r="U309" s="139" t="str">
        <f>IF($A309="","",IF(VLOOKUP(csv!$AJ309,範囲CSV,19,FALSE)="","",VLOOKUP(csv!$AJ309,範囲CSV,19,FALSE)))</f>
        <v/>
      </c>
      <c r="V309" s="139" t="str">
        <f>IF($A309="","",IF(VLOOKUP(csv!$AJ309,範囲CSV,20,FALSE)="","",VLOOKUP(csv!$AJ309,範囲CSV,20,FALSE)))</f>
        <v/>
      </c>
      <c r="W309" s="139" t="str">
        <f>IF($A309="","",IF(VLOOKUP(csv!$AJ309,範囲CSV,21,FALSE)="","",VLOOKUP(csv!$AJ309,範囲CSV,21,FALSE)))</f>
        <v/>
      </c>
      <c r="X309" s="139" t="str">
        <f>IF($A309="","",IF(VLOOKUP(csv!$AJ309,範囲CSV,22,FALSE)="","",VLOOKUP(csv!$AJ309,範囲CSV,22,FALSE)))</f>
        <v/>
      </c>
      <c r="Y309" s="139" t="str">
        <f>IF($A309="","",IF(VLOOKUP(csv!$AJ309,範囲CSV,23,FALSE)="","",VLOOKUP(csv!$AJ309,範囲CSV,23,FALSE)))</f>
        <v/>
      </c>
      <c r="Z309" s="139" t="str">
        <f>IF($A309="","",IF(VLOOKUP(csv!$AJ309,範囲CSV,24,FALSE)="","",VLOOKUP(csv!$AJ309,範囲CSV,24,FALSE)))</f>
        <v/>
      </c>
      <c r="AA309" s="139" t="str">
        <f>IF($A309="","",IF(VLOOKUP(csv!$AJ309,範囲CSV,25,FALSE)="","",VLOOKUP(csv!$AJ309,範囲CSV,25,FALSE)))</f>
        <v/>
      </c>
      <c r="AB309" s="139" t="str">
        <f>IF($A309="","",IF(VLOOKUP(csv!$AJ309,範囲CSV,26,FALSE)="","",VLOOKUP(csv!$AJ309,範囲CSV,26,FALSE)))</f>
        <v/>
      </c>
      <c r="AC309" s="139" t="str">
        <f>IF($A309="","",IF(VLOOKUP(csv!$AJ309,範囲CSV,27,FALSE)="","",VLOOKUP(csv!$AJ309,範囲CSV,27,FALSE)))</f>
        <v/>
      </c>
      <c r="AD309" s="139" t="str">
        <f>IF($A309="","",IF(VLOOKUP(csv!$AJ309,範囲CSV,28,FALSE)="","",VLOOKUP(csv!$AJ309,範囲CSV,28,FALSE)))</f>
        <v/>
      </c>
      <c r="AE309" s="139" t="str">
        <f>IF($A309="","",IF(VLOOKUP(csv!$AJ309,範囲CSV,29,FALSE)="","",VLOOKUP(csv!$AJ309,範囲CSV,29,FALSE)))</f>
        <v/>
      </c>
      <c r="AF309" s="139" t="str">
        <f>IF($A309="","",IF(VLOOKUP(csv!$AJ309,範囲CSV,30,FALSE)="","",VLOOKUP(csv!$AJ309,範囲CSV,30,FALSE)))</f>
        <v/>
      </c>
      <c r="AG309" s="139" t="str">
        <f>IF($A309="","",IF(VLOOKUP(csv!$AJ309,範囲CSV,31,FALSE)="","",VLOOKUP(csv!$AJ309,範囲CSV,31,FALSE)))</f>
        <v/>
      </c>
      <c r="AH309" s="139" t="str">
        <f>IF($A309="","",IF(VLOOKUP(csv!$AJ309,範囲CSV,32,FALSE)="","",VLOOKUP(csv!$AJ309,範囲CSV,32,FALSE)))</f>
        <v/>
      </c>
      <c r="AI309" s="139" t="str">
        <f>IF($A309="","",IF(VLOOKUP(csv!$AJ309,範囲CSV,33,FALSE)="","",VLOOKUP(csv!$AJ309,範囲CSV,33,FALSE)))</f>
        <v/>
      </c>
      <c r="AJ309" s="139" t="str">
        <f>IF($A309="","",IF(VLOOKUP(csv!$AJ309,範囲CSV,34,FALSE)="","",VLOOKUP(csv!$AJ309,範囲CSV,34,FALSE)))</f>
        <v/>
      </c>
      <c r="AK309" s="139"/>
    </row>
    <row r="310" spans="1:37">
      <c r="A310" s="216" t="str">
        <f>IF(csv!AJ310&lt;=csv!A$401,csv!AO310,"")</f>
        <v/>
      </c>
      <c r="B310" s="216" t="str">
        <f>IF($A310="","",IF(VLOOKUP(csv!A$402,範囲CSV,2,FALSE)="","",VLOOKUP(csv!A$402,範囲CSV,2,FALSE)))</f>
        <v/>
      </c>
      <c r="C310" s="139" t="str">
        <f>IF($A310="","",IF(VLOOKUP(csv!$AJ310,範囲CSV,3,FALSE)="","",VLOOKUP(csv!$AJ310,範囲CSV,3,FALSE)))</f>
        <v/>
      </c>
      <c r="D310" s="139" t="str">
        <f>IF($A310="","",IF(VLOOKUP(csv!$AJ310,範囲CSV,4,FALSE)="","",VLOOKUP(csv!$AJ310,範囲CSV,4,FALSE)))</f>
        <v/>
      </c>
      <c r="E310" s="139" t="str">
        <f>IF($A310="","",IF(VLOOKUP(csv!$AJ310,範囲CSV,5,FALSE)="","",IF(VLOOKUP(csv!$AJ310,範囲CSV,5,FALSE)&gt;10000,"",VLOOKUP(csv!$AJ310,範囲CSV,5,FALSE))))</f>
        <v/>
      </c>
      <c r="F310" s="139" t="str">
        <f>IF($A310="","",IF(VLOOKUP(csv!$AJ310,範囲CSV,6,FALSE)="","",VLOOKUP(csv!$AJ310,範囲CSV,6,FALSE)))</f>
        <v/>
      </c>
      <c r="G310" s="139" t="str">
        <f>IF(A310="","",IF(VLOOKUP(csv!$AJ310,範囲CSV,7,FALSE)="","",VLOOKUP(csv!$AJ310,範囲CSV,7,FALSE)))</f>
        <v/>
      </c>
      <c r="H310" s="139" t="str">
        <f>IF($A310="","",IF(VLOOKUP(csv!$AJ310,範囲CSV,8,FALSE)="","",VLOOKUP(csv!$AJ310,範囲CSV,8,FALSE)))</f>
        <v/>
      </c>
      <c r="I310" s="216"/>
      <c r="J310" s="216"/>
      <c r="K310" s="139" t="str">
        <f>IF(A310="","",IF(VLOOKUP(csv!$AJ310,範囲CSV,9,FALSE)="","",VLOOKUP(csv!$AJ310,範囲CSV,9,FALSE)))</f>
        <v/>
      </c>
      <c r="L310" s="139" t="str">
        <f>IF($A310="","",IF(VLOOKUP(csv!$AJ310,範囲CSV,10,FALSE)="","",VLOOKUP(csv!$AJ310,範囲CSV,10,FALSE)))</f>
        <v/>
      </c>
      <c r="M310" s="216" t="str">
        <f t="shared" si="8"/>
        <v/>
      </c>
      <c r="N310" s="216" t="str">
        <f t="shared" si="9"/>
        <v/>
      </c>
      <c r="O310" s="139" t="str">
        <f>IF($A310="","",IF(VLOOKUP(csv!$AJ310,範囲CSV,13,FALSE)="","",VLOOKUP(csv!$AJ310,範囲CSV,13,FALSE)))</f>
        <v/>
      </c>
      <c r="P310" s="139" t="str">
        <f>IF($A310="","",IF(VLOOKUP(csv!$AJ310,範囲CSV,14,FALSE)="","",VLOOKUP(csv!$AJ310,範囲CSV,14,FALSE)))</f>
        <v/>
      </c>
      <c r="Q310" s="139" t="str">
        <f>IF($A310="","",IF(VLOOKUP(csv!$AJ310,範囲CSV,15,FALSE)="","",VLOOKUP(csv!$AJ310,範囲CSV,15,FALSE)))</f>
        <v/>
      </c>
      <c r="R310" s="139" t="str">
        <f>IF($A310="","",IF(VLOOKUP(csv!$AJ310,範囲CSV,16,FALSE)="","",VLOOKUP(csv!$AJ310,範囲CSV,16,FALSE)))</f>
        <v/>
      </c>
      <c r="S310" s="139" t="str">
        <f>IF($A310="","",IF(VLOOKUP(csv!$AJ310,範囲CSV,17,FALSE)="","",VLOOKUP(csv!$AJ310,範囲CSV,17,FALSE)))</f>
        <v/>
      </c>
      <c r="T310" s="139" t="str">
        <f>IF($A310="","",IF(VLOOKUP(csv!$AJ310,範囲CSV,18,FALSE)="","",VLOOKUP(csv!$AJ310,範囲CSV,18,FALSE)))</f>
        <v/>
      </c>
      <c r="U310" s="139" t="str">
        <f>IF($A310="","",IF(VLOOKUP(csv!$AJ310,範囲CSV,19,FALSE)="","",VLOOKUP(csv!$AJ310,範囲CSV,19,FALSE)))</f>
        <v/>
      </c>
      <c r="V310" s="139" t="str">
        <f>IF($A310="","",IF(VLOOKUP(csv!$AJ310,範囲CSV,20,FALSE)="","",VLOOKUP(csv!$AJ310,範囲CSV,20,FALSE)))</f>
        <v/>
      </c>
      <c r="W310" s="139" t="str">
        <f>IF($A310="","",IF(VLOOKUP(csv!$AJ310,範囲CSV,21,FALSE)="","",VLOOKUP(csv!$AJ310,範囲CSV,21,FALSE)))</f>
        <v/>
      </c>
      <c r="X310" s="139" t="str">
        <f>IF($A310="","",IF(VLOOKUP(csv!$AJ310,範囲CSV,22,FALSE)="","",VLOOKUP(csv!$AJ310,範囲CSV,22,FALSE)))</f>
        <v/>
      </c>
      <c r="Y310" s="139" t="str">
        <f>IF($A310="","",IF(VLOOKUP(csv!$AJ310,範囲CSV,23,FALSE)="","",VLOOKUP(csv!$AJ310,範囲CSV,23,FALSE)))</f>
        <v/>
      </c>
      <c r="Z310" s="139" t="str">
        <f>IF($A310="","",IF(VLOOKUP(csv!$AJ310,範囲CSV,24,FALSE)="","",VLOOKUP(csv!$AJ310,範囲CSV,24,FALSE)))</f>
        <v/>
      </c>
      <c r="AA310" s="139" t="str">
        <f>IF($A310="","",IF(VLOOKUP(csv!$AJ310,範囲CSV,25,FALSE)="","",VLOOKUP(csv!$AJ310,範囲CSV,25,FALSE)))</f>
        <v/>
      </c>
      <c r="AB310" s="139" t="str">
        <f>IF($A310="","",IF(VLOOKUP(csv!$AJ310,範囲CSV,26,FALSE)="","",VLOOKUP(csv!$AJ310,範囲CSV,26,FALSE)))</f>
        <v/>
      </c>
      <c r="AC310" s="139" t="str">
        <f>IF($A310="","",IF(VLOOKUP(csv!$AJ310,範囲CSV,27,FALSE)="","",VLOOKUP(csv!$AJ310,範囲CSV,27,FALSE)))</f>
        <v/>
      </c>
      <c r="AD310" s="139" t="str">
        <f>IF($A310="","",IF(VLOOKUP(csv!$AJ310,範囲CSV,28,FALSE)="","",VLOOKUP(csv!$AJ310,範囲CSV,28,FALSE)))</f>
        <v/>
      </c>
      <c r="AE310" s="139" t="str">
        <f>IF($A310="","",IF(VLOOKUP(csv!$AJ310,範囲CSV,29,FALSE)="","",VLOOKUP(csv!$AJ310,範囲CSV,29,FALSE)))</f>
        <v/>
      </c>
      <c r="AF310" s="139" t="str">
        <f>IF($A310="","",IF(VLOOKUP(csv!$AJ310,範囲CSV,30,FALSE)="","",VLOOKUP(csv!$AJ310,範囲CSV,30,FALSE)))</f>
        <v/>
      </c>
      <c r="AG310" s="139" t="str">
        <f>IF($A310="","",IF(VLOOKUP(csv!$AJ310,範囲CSV,31,FALSE)="","",VLOOKUP(csv!$AJ310,範囲CSV,31,FALSE)))</f>
        <v/>
      </c>
      <c r="AH310" s="139" t="str">
        <f>IF($A310="","",IF(VLOOKUP(csv!$AJ310,範囲CSV,32,FALSE)="","",VLOOKUP(csv!$AJ310,範囲CSV,32,FALSE)))</f>
        <v/>
      </c>
      <c r="AI310" s="139" t="str">
        <f>IF($A310="","",IF(VLOOKUP(csv!$AJ310,範囲CSV,33,FALSE)="","",VLOOKUP(csv!$AJ310,範囲CSV,33,FALSE)))</f>
        <v/>
      </c>
      <c r="AJ310" s="139" t="str">
        <f>IF($A310="","",IF(VLOOKUP(csv!$AJ310,範囲CSV,34,FALSE)="","",VLOOKUP(csv!$AJ310,範囲CSV,34,FALSE)))</f>
        <v/>
      </c>
      <c r="AK310" s="139"/>
    </row>
    <row r="311" spans="1:37">
      <c r="A311" s="216" t="str">
        <f>IF(csv!AJ311&lt;=csv!A$401,csv!AO311,"")</f>
        <v/>
      </c>
      <c r="B311" s="216" t="str">
        <f>IF($A311="","",IF(VLOOKUP(csv!A$402,範囲CSV,2,FALSE)="","",VLOOKUP(csv!A$402,範囲CSV,2,FALSE)))</f>
        <v/>
      </c>
      <c r="C311" s="139" t="str">
        <f>IF($A311="","",IF(VLOOKUP(csv!$AJ311,範囲CSV,3,FALSE)="","",VLOOKUP(csv!$AJ311,範囲CSV,3,FALSE)))</f>
        <v/>
      </c>
      <c r="D311" s="139" t="str">
        <f>IF($A311="","",IF(VLOOKUP(csv!$AJ311,範囲CSV,4,FALSE)="","",VLOOKUP(csv!$AJ311,範囲CSV,4,FALSE)))</f>
        <v/>
      </c>
      <c r="E311" s="139" t="str">
        <f>IF($A311="","",IF(VLOOKUP(csv!$AJ311,範囲CSV,5,FALSE)="","",IF(VLOOKUP(csv!$AJ311,範囲CSV,5,FALSE)&gt;10000,"",VLOOKUP(csv!$AJ311,範囲CSV,5,FALSE))))</f>
        <v/>
      </c>
      <c r="F311" s="139" t="str">
        <f>IF($A311="","",IF(VLOOKUP(csv!$AJ311,範囲CSV,6,FALSE)="","",VLOOKUP(csv!$AJ311,範囲CSV,6,FALSE)))</f>
        <v/>
      </c>
      <c r="G311" s="139" t="str">
        <f>IF(A311="","",IF(VLOOKUP(csv!$AJ311,範囲CSV,7,FALSE)="","",VLOOKUP(csv!$AJ311,範囲CSV,7,FALSE)))</f>
        <v/>
      </c>
      <c r="H311" s="139" t="str">
        <f>IF($A311="","",IF(VLOOKUP(csv!$AJ311,範囲CSV,8,FALSE)="","",VLOOKUP(csv!$AJ311,範囲CSV,8,FALSE)))</f>
        <v/>
      </c>
      <c r="I311" s="216"/>
      <c r="J311" s="216"/>
      <c r="K311" s="139" t="str">
        <f>IF(A311="","",IF(VLOOKUP(csv!$AJ311,範囲CSV,9,FALSE)="","",VLOOKUP(csv!$AJ311,範囲CSV,9,FALSE)))</f>
        <v/>
      </c>
      <c r="L311" s="139" t="str">
        <f>IF($A311="","",IF(VLOOKUP(csv!$AJ311,範囲CSV,10,FALSE)="","",VLOOKUP(csv!$AJ311,範囲CSV,10,FALSE)))</f>
        <v/>
      </c>
      <c r="M311" s="216" t="str">
        <f t="shared" si="8"/>
        <v/>
      </c>
      <c r="N311" s="216" t="str">
        <f t="shared" si="9"/>
        <v/>
      </c>
      <c r="O311" s="139" t="str">
        <f>IF($A311="","",IF(VLOOKUP(csv!$AJ311,範囲CSV,13,FALSE)="","",VLOOKUP(csv!$AJ311,範囲CSV,13,FALSE)))</f>
        <v/>
      </c>
      <c r="P311" s="139" t="str">
        <f>IF($A311="","",IF(VLOOKUP(csv!$AJ311,範囲CSV,14,FALSE)="","",VLOOKUP(csv!$AJ311,範囲CSV,14,FALSE)))</f>
        <v/>
      </c>
      <c r="Q311" s="139" t="str">
        <f>IF($A311="","",IF(VLOOKUP(csv!$AJ311,範囲CSV,15,FALSE)="","",VLOOKUP(csv!$AJ311,範囲CSV,15,FALSE)))</f>
        <v/>
      </c>
      <c r="R311" s="139" t="str">
        <f>IF($A311="","",IF(VLOOKUP(csv!$AJ311,範囲CSV,16,FALSE)="","",VLOOKUP(csv!$AJ311,範囲CSV,16,FALSE)))</f>
        <v/>
      </c>
      <c r="S311" s="139" t="str">
        <f>IF($A311="","",IF(VLOOKUP(csv!$AJ311,範囲CSV,17,FALSE)="","",VLOOKUP(csv!$AJ311,範囲CSV,17,FALSE)))</f>
        <v/>
      </c>
      <c r="T311" s="139" t="str">
        <f>IF($A311="","",IF(VLOOKUP(csv!$AJ311,範囲CSV,18,FALSE)="","",VLOOKUP(csv!$AJ311,範囲CSV,18,FALSE)))</f>
        <v/>
      </c>
      <c r="U311" s="139" t="str">
        <f>IF($A311="","",IF(VLOOKUP(csv!$AJ311,範囲CSV,19,FALSE)="","",VLOOKUP(csv!$AJ311,範囲CSV,19,FALSE)))</f>
        <v/>
      </c>
      <c r="V311" s="139" t="str">
        <f>IF($A311="","",IF(VLOOKUP(csv!$AJ311,範囲CSV,20,FALSE)="","",VLOOKUP(csv!$AJ311,範囲CSV,20,FALSE)))</f>
        <v/>
      </c>
      <c r="W311" s="139" t="str">
        <f>IF($A311="","",IF(VLOOKUP(csv!$AJ311,範囲CSV,21,FALSE)="","",VLOOKUP(csv!$AJ311,範囲CSV,21,FALSE)))</f>
        <v/>
      </c>
      <c r="X311" s="139" t="str">
        <f>IF($A311="","",IF(VLOOKUP(csv!$AJ311,範囲CSV,22,FALSE)="","",VLOOKUP(csv!$AJ311,範囲CSV,22,FALSE)))</f>
        <v/>
      </c>
      <c r="Y311" s="139" t="str">
        <f>IF($A311="","",IF(VLOOKUP(csv!$AJ311,範囲CSV,23,FALSE)="","",VLOOKUP(csv!$AJ311,範囲CSV,23,FALSE)))</f>
        <v/>
      </c>
      <c r="Z311" s="139" t="str">
        <f>IF($A311="","",IF(VLOOKUP(csv!$AJ311,範囲CSV,24,FALSE)="","",VLOOKUP(csv!$AJ311,範囲CSV,24,FALSE)))</f>
        <v/>
      </c>
      <c r="AA311" s="139" t="str">
        <f>IF($A311="","",IF(VLOOKUP(csv!$AJ311,範囲CSV,25,FALSE)="","",VLOOKUP(csv!$AJ311,範囲CSV,25,FALSE)))</f>
        <v/>
      </c>
      <c r="AB311" s="139" t="str">
        <f>IF($A311="","",IF(VLOOKUP(csv!$AJ311,範囲CSV,26,FALSE)="","",VLOOKUP(csv!$AJ311,範囲CSV,26,FALSE)))</f>
        <v/>
      </c>
      <c r="AC311" s="139" t="str">
        <f>IF($A311="","",IF(VLOOKUP(csv!$AJ311,範囲CSV,27,FALSE)="","",VLOOKUP(csv!$AJ311,範囲CSV,27,FALSE)))</f>
        <v/>
      </c>
      <c r="AD311" s="139" t="str">
        <f>IF($A311="","",IF(VLOOKUP(csv!$AJ311,範囲CSV,28,FALSE)="","",VLOOKUP(csv!$AJ311,範囲CSV,28,FALSE)))</f>
        <v/>
      </c>
      <c r="AE311" s="139" t="str">
        <f>IF($A311="","",IF(VLOOKUP(csv!$AJ311,範囲CSV,29,FALSE)="","",VLOOKUP(csv!$AJ311,範囲CSV,29,FALSE)))</f>
        <v/>
      </c>
      <c r="AF311" s="139" t="str">
        <f>IF($A311="","",IF(VLOOKUP(csv!$AJ311,範囲CSV,30,FALSE)="","",VLOOKUP(csv!$AJ311,範囲CSV,30,FALSE)))</f>
        <v/>
      </c>
      <c r="AG311" s="139" t="str">
        <f>IF($A311="","",IF(VLOOKUP(csv!$AJ311,範囲CSV,31,FALSE)="","",VLOOKUP(csv!$AJ311,範囲CSV,31,FALSE)))</f>
        <v/>
      </c>
      <c r="AH311" s="139" t="str">
        <f>IF($A311="","",IF(VLOOKUP(csv!$AJ311,範囲CSV,32,FALSE)="","",VLOOKUP(csv!$AJ311,範囲CSV,32,FALSE)))</f>
        <v/>
      </c>
      <c r="AI311" s="139" t="str">
        <f>IF($A311="","",IF(VLOOKUP(csv!$AJ311,範囲CSV,33,FALSE)="","",VLOOKUP(csv!$AJ311,範囲CSV,33,FALSE)))</f>
        <v/>
      </c>
      <c r="AJ311" s="139" t="str">
        <f>IF($A311="","",IF(VLOOKUP(csv!$AJ311,範囲CSV,34,FALSE)="","",VLOOKUP(csv!$AJ311,範囲CSV,34,FALSE)))</f>
        <v/>
      </c>
      <c r="AK311" s="139"/>
    </row>
    <row r="312" spans="1:37">
      <c r="A312" s="216" t="str">
        <f>IF(csv!AJ312&lt;=csv!A$401,csv!AO312,"")</f>
        <v/>
      </c>
      <c r="B312" s="216" t="str">
        <f>IF($A312="","",IF(VLOOKUP(csv!A$402,範囲CSV,2,FALSE)="","",VLOOKUP(csv!A$402,範囲CSV,2,FALSE)))</f>
        <v/>
      </c>
      <c r="C312" s="139" t="str">
        <f>IF($A312="","",IF(VLOOKUP(csv!$AJ312,範囲CSV,3,FALSE)="","",VLOOKUP(csv!$AJ312,範囲CSV,3,FALSE)))</f>
        <v/>
      </c>
      <c r="D312" s="139" t="str">
        <f>IF($A312="","",IF(VLOOKUP(csv!$AJ312,範囲CSV,4,FALSE)="","",VLOOKUP(csv!$AJ312,範囲CSV,4,FALSE)))</f>
        <v/>
      </c>
      <c r="E312" s="139" t="str">
        <f>IF($A312="","",IF(VLOOKUP(csv!$AJ312,範囲CSV,5,FALSE)="","",IF(VLOOKUP(csv!$AJ312,範囲CSV,5,FALSE)&gt;10000,"",VLOOKUP(csv!$AJ312,範囲CSV,5,FALSE))))</f>
        <v/>
      </c>
      <c r="F312" s="139" t="str">
        <f>IF($A312="","",IF(VLOOKUP(csv!$AJ312,範囲CSV,6,FALSE)="","",VLOOKUP(csv!$AJ312,範囲CSV,6,FALSE)))</f>
        <v/>
      </c>
      <c r="G312" s="139" t="str">
        <f>IF(A312="","",IF(VLOOKUP(csv!$AJ312,範囲CSV,7,FALSE)="","",VLOOKUP(csv!$AJ312,範囲CSV,7,FALSE)))</f>
        <v/>
      </c>
      <c r="H312" s="139" t="str">
        <f>IF($A312="","",IF(VLOOKUP(csv!$AJ312,範囲CSV,8,FALSE)="","",VLOOKUP(csv!$AJ312,範囲CSV,8,FALSE)))</f>
        <v/>
      </c>
      <c r="I312" s="216"/>
      <c r="J312" s="216"/>
      <c r="K312" s="139" t="str">
        <f>IF(A312="","",IF(VLOOKUP(csv!$AJ312,範囲CSV,9,FALSE)="","",VLOOKUP(csv!$AJ312,範囲CSV,9,FALSE)))</f>
        <v/>
      </c>
      <c r="L312" s="139" t="str">
        <f>IF($A312="","",IF(VLOOKUP(csv!$AJ312,範囲CSV,10,FALSE)="","",VLOOKUP(csv!$AJ312,範囲CSV,10,FALSE)))</f>
        <v/>
      </c>
      <c r="M312" s="216" t="str">
        <f t="shared" si="8"/>
        <v/>
      </c>
      <c r="N312" s="216" t="str">
        <f t="shared" si="9"/>
        <v/>
      </c>
      <c r="O312" s="139" t="str">
        <f>IF($A312="","",IF(VLOOKUP(csv!$AJ312,範囲CSV,13,FALSE)="","",VLOOKUP(csv!$AJ312,範囲CSV,13,FALSE)))</f>
        <v/>
      </c>
      <c r="P312" s="139" t="str">
        <f>IF($A312="","",IF(VLOOKUP(csv!$AJ312,範囲CSV,14,FALSE)="","",VLOOKUP(csv!$AJ312,範囲CSV,14,FALSE)))</f>
        <v/>
      </c>
      <c r="Q312" s="139" t="str">
        <f>IF($A312="","",IF(VLOOKUP(csv!$AJ312,範囲CSV,15,FALSE)="","",VLOOKUP(csv!$AJ312,範囲CSV,15,FALSE)))</f>
        <v/>
      </c>
      <c r="R312" s="139" t="str">
        <f>IF($A312="","",IF(VLOOKUP(csv!$AJ312,範囲CSV,16,FALSE)="","",VLOOKUP(csv!$AJ312,範囲CSV,16,FALSE)))</f>
        <v/>
      </c>
      <c r="S312" s="139" t="str">
        <f>IF($A312="","",IF(VLOOKUP(csv!$AJ312,範囲CSV,17,FALSE)="","",VLOOKUP(csv!$AJ312,範囲CSV,17,FALSE)))</f>
        <v/>
      </c>
      <c r="T312" s="139" t="str">
        <f>IF($A312="","",IF(VLOOKUP(csv!$AJ312,範囲CSV,18,FALSE)="","",VLOOKUP(csv!$AJ312,範囲CSV,18,FALSE)))</f>
        <v/>
      </c>
      <c r="U312" s="139" t="str">
        <f>IF($A312="","",IF(VLOOKUP(csv!$AJ312,範囲CSV,19,FALSE)="","",VLOOKUP(csv!$AJ312,範囲CSV,19,FALSE)))</f>
        <v/>
      </c>
      <c r="V312" s="139" t="str">
        <f>IF($A312="","",IF(VLOOKUP(csv!$AJ312,範囲CSV,20,FALSE)="","",VLOOKUP(csv!$AJ312,範囲CSV,20,FALSE)))</f>
        <v/>
      </c>
      <c r="W312" s="139" t="str">
        <f>IF($A312="","",IF(VLOOKUP(csv!$AJ312,範囲CSV,21,FALSE)="","",VLOOKUP(csv!$AJ312,範囲CSV,21,FALSE)))</f>
        <v/>
      </c>
      <c r="X312" s="139" t="str">
        <f>IF($A312="","",IF(VLOOKUP(csv!$AJ312,範囲CSV,22,FALSE)="","",VLOOKUP(csv!$AJ312,範囲CSV,22,FALSE)))</f>
        <v/>
      </c>
      <c r="Y312" s="139" t="str">
        <f>IF($A312="","",IF(VLOOKUP(csv!$AJ312,範囲CSV,23,FALSE)="","",VLOOKUP(csv!$AJ312,範囲CSV,23,FALSE)))</f>
        <v/>
      </c>
      <c r="Z312" s="139" t="str">
        <f>IF($A312="","",IF(VLOOKUP(csv!$AJ312,範囲CSV,24,FALSE)="","",VLOOKUP(csv!$AJ312,範囲CSV,24,FALSE)))</f>
        <v/>
      </c>
      <c r="AA312" s="139" t="str">
        <f>IF($A312="","",IF(VLOOKUP(csv!$AJ312,範囲CSV,25,FALSE)="","",VLOOKUP(csv!$AJ312,範囲CSV,25,FALSE)))</f>
        <v/>
      </c>
      <c r="AB312" s="139" t="str">
        <f>IF($A312="","",IF(VLOOKUP(csv!$AJ312,範囲CSV,26,FALSE)="","",VLOOKUP(csv!$AJ312,範囲CSV,26,FALSE)))</f>
        <v/>
      </c>
      <c r="AC312" s="139" t="str">
        <f>IF($A312="","",IF(VLOOKUP(csv!$AJ312,範囲CSV,27,FALSE)="","",VLOOKUP(csv!$AJ312,範囲CSV,27,FALSE)))</f>
        <v/>
      </c>
      <c r="AD312" s="139" t="str">
        <f>IF($A312="","",IF(VLOOKUP(csv!$AJ312,範囲CSV,28,FALSE)="","",VLOOKUP(csv!$AJ312,範囲CSV,28,FALSE)))</f>
        <v/>
      </c>
      <c r="AE312" s="139" t="str">
        <f>IF($A312="","",IF(VLOOKUP(csv!$AJ312,範囲CSV,29,FALSE)="","",VLOOKUP(csv!$AJ312,範囲CSV,29,FALSE)))</f>
        <v/>
      </c>
      <c r="AF312" s="139" t="str">
        <f>IF($A312="","",IF(VLOOKUP(csv!$AJ312,範囲CSV,30,FALSE)="","",VLOOKUP(csv!$AJ312,範囲CSV,30,FALSE)))</f>
        <v/>
      </c>
      <c r="AG312" s="139" t="str">
        <f>IF($A312="","",IF(VLOOKUP(csv!$AJ312,範囲CSV,31,FALSE)="","",VLOOKUP(csv!$AJ312,範囲CSV,31,FALSE)))</f>
        <v/>
      </c>
      <c r="AH312" s="139" t="str">
        <f>IF($A312="","",IF(VLOOKUP(csv!$AJ312,範囲CSV,32,FALSE)="","",VLOOKUP(csv!$AJ312,範囲CSV,32,FALSE)))</f>
        <v/>
      </c>
      <c r="AI312" s="139" t="str">
        <f>IF($A312="","",IF(VLOOKUP(csv!$AJ312,範囲CSV,33,FALSE)="","",VLOOKUP(csv!$AJ312,範囲CSV,33,FALSE)))</f>
        <v/>
      </c>
      <c r="AJ312" s="139" t="str">
        <f>IF($A312="","",IF(VLOOKUP(csv!$AJ312,範囲CSV,34,FALSE)="","",VLOOKUP(csv!$AJ312,範囲CSV,34,FALSE)))</f>
        <v/>
      </c>
      <c r="AK312" s="139"/>
    </row>
    <row r="313" spans="1:37">
      <c r="A313" s="216" t="str">
        <f>IF(csv!AJ313&lt;=csv!A$401,csv!AO313,"")</f>
        <v/>
      </c>
      <c r="B313" s="216" t="str">
        <f>IF($A313="","",IF(VLOOKUP(csv!A$402,範囲CSV,2,FALSE)="","",VLOOKUP(csv!A$402,範囲CSV,2,FALSE)))</f>
        <v/>
      </c>
      <c r="C313" s="139" t="str">
        <f>IF($A313="","",IF(VLOOKUP(csv!$AJ313,範囲CSV,3,FALSE)="","",VLOOKUP(csv!$AJ313,範囲CSV,3,FALSE)))</f>
        <v/>
      </c>
      <c r="D313" s="139" t="str">
        <f>IF($A313="","",IF(VLOOKUP(csv!$AJ313,範囲CSV,4,FALSE)="","",VLOOKUP(csv!$AJ313,範囲CSV,4,FALSE)))</f>
        <v/>
      </c>
      <c r="E313" s="139" t="str">
        <f>IF($A313="","",IF(VLOOKUP(csv!$AJ313,範囲CSV,5,FALSE)="","",IF(VLOOKUP(csv!$AJ313,範囲CSV,5,FALSE)&gt;10000,"",VLOOKUP(csv!$AJ313,範囲CSV,5,FALSE))))</f>
        <v/>
      </c>
      <c r="F313" s="139" t="str">
        <f>IF($A313="","",IF(VLOOKUP(csv!$AJ313,範囲CSV,6,FALSE)="","",VLOOKUP(csv!$AJ313,範囲CSV,6,FALSE)))</f>
        <v/>
      </c>
      <c r="G313" s="139" t="str">
        <f>IF(A313="","",IF(VLOOKUP(csv!$AJ313,範囲CSV,7,FALSE)="","",VLOOKUP(csv!$AJ313,範囲CSV,7,FALSE)))</f>
        <v/>
      </c>
      <c r="H313" s="139" t="str">
        <f>IF($A313="","",IF(VLOOKUP(csv!$AJ313,範囲CSV,8,FALSE)="","",VLOOKUP(csv!$AJ313,範囲CSV,8,FALSE)))</f>
        <v/>
      </c>
      <c r="I313" s="216"/>
      <c r="J313" s="216"/>
      <c r="K313" s="139" t="str">
        <f>IF(A313="","",IF(VLOOKUP(csv!$AJ313,範囲CSV,9,FALSE)="","",VLOOKUP(csv!$AJ313,範囲CSV,9,FALSE)))</f>
        <v/>
      </c>
      <c r="L313" s="139" t="str">
        <f>IF($A313="","",IF(VLOOKUP(csv!$AJ313,範囲CSV,10,FALSE)="","",VLOOKUP(csv!$AJ313,範囲CSV,10,FALSE)))</f>
        <v/>
      </c>
      <c r="M313" s="216" t="str">
        <f t="shared" si="8"/>
        <v/>
      </c>
      <c r="N313" s="216" t="str">
        <f t="shared" si="9"/>
        <v/>
      </c>
      <c r="O313" s="139" t="str">
        <f>IF($A313="","",IF(VLOOKUP(csv!$AJ313,範囲CSV,13,FALSE)="","",VLOOKUP(csv!$AJ313,範囲CSV,13,FALSE)))</f>
        <v/>
      </c>
      <c r="P313" s="139" t="str">
        <f>IF($A313="","",IF(VLOOKUP(csv!$AJ313,範囲CSV,14,FALSE)="","",VLOOKUP(csv!$AJ313,範囲CSV,14,FALSE)))</f>
        <v/>
      </c>
      <c r="Q313" s="139" t="str">
        <f>IF($A313="","",IF(VLOOKUP(csv!$AJ313,範囲CSV,15,FALSE)="","",VLOOKUP(csv!$AJ313,範囲CSV,15,FALSE)))</f>
        <v/>
      </c>
      <c r="R313" s="139" t="str">
        <f>IF($A313="","",IF(VLOOKUP(csv!$AJ313,範囲CSV,16,FALSE)="","",VLOOKUP(csv!$AJ313,範囲CSV,16,FALSE)))</f>
        <v/>
      </c>
      <c r="S313" s="139" t="str">
        <f>IF($A313="","",IF(VLOOKUP(csv!$AJ313,範囲CSV,17,FALSE)="","",VLOOKUP(csv!$AJ313,範囲CSV,17,FALSE)))</f>
        <v/>
      </c>
      <c r="T313" s="139" t="str">
        <f>IF($A313="","",IF(VLOOKUP(csv!$AJ313,範囲CSV,18,FALSE)="","",VLOOKUP(csv!$AJ313,範囲CSV,18,FALSE)))</f>
        <v/>
      </c>
      <c r="U313" s="139" t="str">
        <f>IF($A313="","",IF(VLOOKUP(csv!$AJ313,範囲CSV,19,FALSE)="","",VLOOKUP(csv!$AJ313,範囲CSV,19,FALSE)))</f>
        <v/>
      </c>
      <c r="V313" s="139" t="str">
        <f>IF($A313="","",IF(VLOOKUP(csv!$AJ313,範囲CSV,20,FALSE)="","",VLOOKUP(csv!$AJ313,範囲CSV,20,FALSE)))</f>
        <v/>
      </c>
      <c r="W313" s="139" t="str">
        <f>IF($A313="","",IF(VLOOKUP(csv!$AJ313,範囲CSV,21,FALSE)="","",VLOOKUP(csv!$AJ313,範囲CSV,21,FALSE)))</f>
        <v/>
      </c>
      <c r="X313" s="139" t="str">
        <f>IF($A313="","",IF(VLOOKUP(csv!$AJ313,範囲CSV,22,FALSE)="","",VLOOKUP(csv!$AJ313,範囲CSV,22,FALSE)))</f>
        <v/>
      </c>
      <c r="Y313" s="139" t="str">
        <f>IF($A313="","",IF(VLOOKUP(csv!$AJ313,範囲CSV,23,FALSE)="","",VLOOKUP(csv!$AJ313,範囲CSV,23,FALSE)))</f>
        <v/>
      </c>
      <c r="Z313" s="139" t="str">
        <f>IF($A313="","",IF(VLOOKUP(csv!$AJ313,範囲CSV,24,FALSE)="","",VLOOKUP(csv!$AJ313,範囲CSV,24,FALSE)))</f>
        <v/>
      </c>
      <c r="AA313" s="139" t="str">
        <f>IF($A313="","",IF(VLOOKUP(csv!$AJ313,範囲CSV,25,FALSE)="","",VLOOKUP(csv!$AJ313,範囲CSV,25,FALSE)))</f>
        <v/>
      </c>
      <c r="AB313" s="139" t="str">
        <f>IF($A313="","",IF(VLOOKUP(csv!$AJ313,範囲CSV,26,FALSE)="","",VLOOKUP(csv!$AJ313,範囲CSV,26,FALSE)))</f>
        <v/>
      </c>
      <c r="AC313" s="139" t="str">
        <f>IF($A313="","",IF(VLOOKUP(csv!$AJ313,範囲CSV,27,FALSE)="","",VLOOKUP(csv!$AJ313,範囲CSV,27,FALSE)))</f>
        <v/>
      </c>
      <c r="AD313" s="139" t="str">
        <f>IF($A313="","",IF(VLOOKUP(csv!$AJ313,範囲CSV,28,FALSE)="","",VLOOKUP(csv!$AJ313,範囲CSV,28,FALSE)))</f>
        <v/>
      </c>
      <c r="AE313" s="139" t="str">
        <f>IF($A313="","",IF(VLOOKUP(csv!$AJ313,範囲CSV,29,FALSE)="","",VLOOKUP(csv!$AJ313,範囲CSV,29,FALSE)))</f>
        <v/>
      </c>
      <c r="AF313" s="139" t="str">
        <f>IF($A313="","",IF(VLOOKUP(csv!$AJ313,範囲CSV,30,FALSE)="","",VLOOKUP(csv!$AJ313,範囲CSV,30,FALSE)))</f>
        <v/>
      </c>
      <c r="AG313" s="139" t="str">
        <f>IF($A313="","",IF(VLOOKUP(csv!$AJ313,範囲CSV,31,FALSE)="","",VLOOKUP(csv!$AJ313,範囲CSV,31,FALSE)))</f>
        <v/>
      </c>
      <c r="AH313" s="139" t="str">
        <f>IF($A313="","",IF(VLOOKUP(csv!$AJ313,範囲CSV,32,FALSE)="","",VLOOKUP(csv!$AJ313,範囲CSV,32,FALSE)))</f>
        <v/>
      </c>
      <c r="AI313" s="139" t="str">
        <f>IF($A313="","",IF(VLOOKUP(csv!$AJ313,範囲CSV,33,FALSE)="","",VLOOKUP(csv!$AJ313,範囲CSV,33,FALSE)))</f>
        <v/>
      </c>
      <c r="AJ313" s="139" t="str">
        <f>IF($A313="","",IF(VLOOKUP(csv!$AJ313,範囲CSV,34,FALSE)="","",VLOOKUP(csv!$AJ313,範囲CSV,34,FALSE)))</f>
        <v/>
      </c>
      <c r="AK313" s="139"/>
    </row>
    <row r="314" spans="1:37">
      <c r="A314" s="216" t="str">
        <f>IF(csv!AJ314&lt;=csv!A$401,csv!AO314,"")</f>
        <v/>
      </c>
      <c r="B314" s="216" t="str">
        <f>IF($A314="","",IF(VLOOKUP(csv!A$402,範囲CSV,2,FALSE)="","",VLOOKUP(csv!A$402,範囲CSV,2,FALSE)))</f>
        <v/>
      </c>
      <c r="C314" s="139" t="str">
        <f>IF($A314="","",IF(VLOOKUP(csv!$AJ314,範囲CSV,3,FALSE)="","",VLOOKUP(csv!$AJ314,範囲CSV,3,FALSE)))</f>
        <v/>
      </c>
      <c r="D314" s="139" t="str">
        <f>IF($A314="","",IF(VLOOKUP(csv!$AJ314,範囲CSV,4,FALSE)="","",VLOOKUP(csv!$AJ314,範囲CSV,4,FALSE)))</f>
        <v/>
      </c>
      <c r="E314" s="139" t="str">
        <f>IF($A314="","",IF(VLOOKUP(csv!$AJ314,範囲CSV,5,FALSE)="","",IF(VLOOKUP(csv!$AJ314,範囲CSV,5,FALSE)&gt;10000,"",VLOOKUP(csv!$AJ314,範囲CSV,5,FALSE))))</f>
        <v/>
      </c>
      <c r="F314" s="139" t="str">
        <f>IF($A314="","",IF(VLOOKUP(csv!$AJ314,範囲CSV,6,FALSE)="","",VLOOKUP(csv!$AJ314,範囲CSV,6,FALSE)))</f>
        <v/>
      </c>
      <c r="G314" s="139" t="str">
        <f>IF(A314="","",IF(VLOOKUP(csv!$AJ314,範囲CSV,7,FALSE)="","",VLOOKUP(csv!$AJ314,範囲CSV,7,FALSE)))</f>
        <v/>
      </c>
      <c r="H314" s="139" t="str">
        <f>IF($A314="","",IF(VLOOKUP(csv!$AJ314,範囲CSV,8,FALSE)="","",VLOOKUP(csv!$AJ314,範囲CSV,8,FALSE)))</f>
        <v/>
      </c>
      <c r="I314" s="216"/>
      <c r="J314" s="216"/>
      <c r="K314" s="139" t="str">
        <f>IF(A314="","",IF(VLOOKUP(csv!$AJ314,範囲CSV,9,FALSE)="","",VLOOKUP(csv!$AJ314,範囲CSV,9,FALSE)))</f>
        <v/>
      </c>
      <c r="L314" s="139" t="str">
        <f>IF($A314="","",IF(VLOOKUP(csv!$AJ314,範囲CSV,10,FALSE)="","",VLOOKUP(csv!$AJ314,範囲CSV,10,FALSE)))</f>
        <v/>
      </c>
      <c r="M314" s="216" t="str">
        <f t="shared" si="8"/>
        <v/>
      </c>
      <c r="N314" s="216" t="str">
        <f t="shared" si="9"/>
        <v/>
      </c>
      <c r="O314" s="139" t="str">
        <f>IF($A314="","",IF(VLOOKUP(csv!$AJ314,範囲CSV,13,FALSE)="","",VLOOKUP(csv!$AJ314,範囲CSV,13,FALSE)))</f>
        <v/>
      </c>
      <c r="P314" s="139" t="str">
        <f>IF($A314="","",IF(VLOOKUP(csv!$AJ314,範囲CSV,14,FALSE)="","",VLOOKUP(csv!$AJ314,範囲CSV,14,FALSE)))</f>
        <v/>
      </c>
      <c r="Q314" s="139" t="str">
        <f>IF($A314="","",IF(VLOOKUP(csv!$AJ314,範囲CSV,15,FALSE)="","",VLOOKUP(csv!$AJ314,範囲CSV,15,FALSE)))</f>
        <v/>
      </c>
      <c r="R314" s="139" t="str">
        <f>IF($A314="","",IF(VLOOKUP(csv!$AJ314,範囲CSV,16,FALSE)="","",VLOOKUP(csv!$AJ314,範囲CSV,16,FALSE)))</f>
        <v/>
      </c>
      <c r="S314" s="139" t="str">
        <f>IF($A314="","",IF(VLOOKUP(csv!$AJ314,範囲CSV,17,FALSE)="","",VLOOKUP(csv!$AJ314,範囲CSV,17,FALSE)))</f>
        <v/>
      </c>
      <c r="T314" s="139" t="str">
        <f>IF($A314="","",IF(VLOOKUP(csv!$AJ314,範囲CSV,18,FALSE)="","",VLOOKUP(csv!$AJ314,範囲CSV,18,FALSE)))</f>
        <v/>
      </c>
      <c r="U314" s="139" t="str">
        <f>IF($A314="","",IF(VLOOKUP(csv!$AJ314,範囲CSV,19,FALSE)="","",VLOOKUP(csv!$AJ314,範囲CSV,19,FALSE)))</f>
        <v/>
      </c>
      <c r="V314" s="139" t="str">
        <f>IF($A314="","",IF(VLOOKUP(csv!$AJ314,範囲CSV,20,FALSE)="","",VLOOKUP(csv!$AJ314,範囲CSV,20,FALSE)))</f>
        <v/>
      </c>
      <c r="W314" s="139" t="str">
        <f>IF($A314="","",IF(VLOOKUP(csv!$AJ314,範囲CSV,21,FALSE)="","",VLOOKUP(csv!$AJ314,範囲CSV,21,FALSE)))</f>
        <v/>
      </c>
      <c r="X314" s="139" t="str">
        <f>IF($A314="","",IF(VLOOKUP(csv!$AJ314,範囲CSV,22,FALSE)="","",VLOOKUP(csv!$AJ314,範囲CSV,22,FALSE)))</f>
        <v/>
      </c>
      <c r="Y314" s="139" t="str">
        <f>IF($A314="","",IF(VLOOKUP(csv!$AJ314,範囲CSV,23,FALSE)="","",VLOOKUP(csv!$AJ314,範囲CSV,23,FALSE)))</f>
        <v/>
      </c>
      <c r="Z314" s="139" t="str">
        <f>IF($A314="","",IF(VLOOKUP(csv!$AJ314,範囲CSV,24,FALSE)="","",VLOOKUP(csv!$AJ314,範囲CSV,24,FALSE)))</f>
        <v/>
      </c>
      <c r="AA314" s="139" t="str">
        <f>IF($A314="","",IF(VLOOKUP(csv!$AJ314,範囲CSV,25,FALSE)="","",VLOOKUP(csv!$AJ314,範囲CSV,25,FALSE)))</f>
        <v/>
      </c>
      <c r="AB314" s="139" t="str">
        <f>IF($A314="","",IF(VLOOKUP(csv!$AJ314,範囲CSV,26,FALSE)="","",VLOOKUP(csv!$AJ314,範囲CSV,26,FALSE)))</f>
        <v/>
      </c>
      <c r="AC314" s="139" t="str">
        <f>IF($A314="","",IF(VLOOKUP(csv!$AJ314,範囲CSV,27,FALSE)="","",VLOOKUP(csv!$AJ314,範囲CSV,27,FALSE)))</f>
        <v/>
      </c>
      <c r="AD314" s="139" t="str">
        <f>IF($A314="","",IF(VLOOKUP(csv!$AJ314,範囲CSV,28,FALSE)="","",VLOOKUP(csv!$AJ314,範囲CSV,28,FALSE)))</f>
        <v/>
      </c>
      <c r="AE314" s="139" t="str">
        <f>IF($A314="","",IF(VLOOKUP(csv!$AJ314,範囲CSV,29,FALSE)="","",VLOOKUP(csv!$AJ314,範囲CSV,29,FALSE)))</f>
        <v/>
      </c>
      <c r="AF314" s="139" t="str">
        <f>IF($A314="","",IF(VLOOKUP(csv!$AJ314,範囲CSV,30,FALSE)="","",VLOOKUP(csv!$AJ314,範囲CSV,30,FALSE)))</f>
        <v/>
      </c>
      <c r="AG314" s="139" t="str">
        <f>IF($A314="","",IF(VLOOKUP(csv!$AJ314,範囲CSV,31,FALSE)="","",VLOOKUP(csv!$AJ314,範囲CSV,31,FALSE)))</f>
        <v/>
      </c>
      <c r="AH314" s="139" t="str">
        <f>IF($A314="","",IF(VLOOKUP(csv!$AJ314,範囲CSV,32,FALSE)="","",VLOOKUP(csv!$AJ314,範囲CSV,32,FALSE)))</f>
        <v/>
      </c>
      <c r="AI314" s="139" t="str">
        <f>IF($A314="","",IF(VLOOKUP(csv!$AJ314,範囲CSV,33,FALSE)="","",VLOOKUP(csv!$AJ314,範囲CSV,33,FALSE)))</f>
        <v/>
      </c>
      <c r="AJ314" s="139" t="str">
        <f>IF($A314="","",IF(VLOOKUP(csv!$AJ314,範囲CSV,34,FALSE)="","",VLOOKUP(csv!$AJ314,範囲CSV,34,FALSE)))</f>
        <v/>
      </c>
      <c r="AK314" s="139"/>
    </row>
    <row r="315" spans="1:37">
      <c r="A315" s="216" t="str">
        <f>IF(csv!AJ315&lt;=csv!A$401,csv!AO315,"")</f>
        <v/>
      </c>
      <c r="B315" s="216" t="str">
        <f>IF($A315="","",IF(VLOOKUP(csv!A$402,範囲CSV,2,FALSE)="","",VLOOKUP(csv!A$402,範囲CSV,2,FALSE)))</f>
        <v/>
      </c>
      <c r="C315" s="139" t="str">
        <f>IF($A315="","",IF(VLOOKUP(csv!$AJ315,範囲CSV,3,FALSE)="","",VLOOKUP(csv!$AJ315,範囲CSV,3,FALSE)))</f>
        <v/>
      </c>
      <c r="D315" s="139" t="str">
        <f>IF($A315="","",IF(VLOOKUP(csv!$AJ315,範囲CSV,4,FALSE)="","",VLOOKUP(csv!$AJ315,範囲CSV,4,FALSE)))</f>
        <v/>
      </c>
      <c r="E315" s="139" t="str">
        <f>IF($A315="","",IF(VLOOKUP(csv!$AJ315,範囲CSV,5,FALSE)="","",IF(VLOOKUP(csv!$AJ315,範囲CSV,5,FALSE)&gt;10000,"",VLOOKUP(csv!$AJ315,範囲CSV,5,FALSE))))</f>
        <v/>
      </c>
      <c r="F315" s="139" t="str">
        <f>IF($A315="","",IF(VLOOKUP(csv!$AJ315,範囲CSV,6,FALSE)="","",VLOOKUP(csv!$AJ315,範囲CSV,6,FALSE)))</f>
        <v/>
      </c>
      <c r="G315" s="139" t="str">
        <f>IF(A315="","",IF(VLOOKUP(csv!$AJ315,範囲CSV,7,FALSE)="","",VLOOKUP(csv!$AJ315,範囲CSV,7,FALSE)))</f>
        <v/>
      </c>
      <c r="H315" s="139" t="str">
        <f>IF($A315="","",IF(VLOOKUP(csv!$AJ315,範囲CSV,8,FALSE)="","",VLOOKUP(csv!$AJ315,範囲CSV,8,FALSE)))</f>
        <v/>
      </c>
      <c r="I315" s="216"/>
      <c r="J315" s="216"/>
      <c r="K315" s="139" t="str">
        <f>IF(A315="","",IF(VLOOKUP(csv!$AJ315,範囲CSV,9,FALSE)="","",VLOOKUP(csv!$AJ315,範囲CSV,9,FALSE)))</f>
        <v/>
      </c>
      <c r="L315" s="139" t="str">
        <f>IF($A315="","",IF(VLOOKUP(csv!$AJ315,範囲CSV,10,FALSE)="","",VLOOKUP(csv!$AJ315,範囲CSV,10,FALSE)))</f>
        <v/>
      </c>
      <c r="M315" s="216" t="str">
        <f t="shared" si="8"/>
        <v/>
      </c>
      <c r="N315" s="216" t="str">
        <f t="shared" si="9"/>
        <v/>
      </c>
      <c r="O315" s="139" t="str">
        <f>IF($A315="","",IF(VLOOKUP(csv!$AJ315,範囲CSV,13,FALSE)="","",VLOOKUP(csv!$AJ315,範囲CSV,13,FALSE)))</f>
        <v/>
      </c>
      <c r="P315" s="139" t="str">
        <f>IF($A315="","",IF(VLOOKUP(csv!$AJ315,範囲CSV,14,FALSE)="","",VLOOKUP(csv!$AJ315,範囲CSV,14,FALSE)))</f>
        <v/>
      </c>
      <c r="Q315" s="139" t="str">
        <f>IF($A315="","",IF(VLOOKUP(csv!$AJ315,範囲CSV,15,FALSE)="","",VLOOKUP(csv!$AJ315,範囲CSV,15,FALSE)))</f>
        <v/>
      </c>
      <c r="R315" s="139" t="str">
        <f>IF($A315="","",IF(VLOOKUP(csv!$AJ315,範囲CSV,16,FALSE)="","",VLOOKUP(csv!$AJ315,範囲CSV,16,FALSE)))</f>
        <v/>
      </c>
      <c r="S315" s="139" t="str">
        <f>IF($A315="","",IF(VLOOKUP(csv!$AJ315,範囲CSV,17,FALSE)="","",VLOOKUP(csv!$AJ315,範囲CSV,17,FALSE)))</f>
        <v/>
      </c>
      <c r="T315" s="139" t="str">
        <f>IF($A315="","",IF(VLOOKUP(csv!$AJ315,範囲CSV,18,FALSE)="","",VLOOKUP(csv!$AJ315,範囲CSV,18,FALSE)))</f>
        <v/>
      </c>
      <c r="U315" s="139" t="str">
        <f>IF($A315="","",IF(VLOOKUP(csv!$AJ315,範囲CSV,19,FALSE)="","",VLOOKUP(csv!$AJ315,範囲CSV,19,FALSE)))</f>
        <v/>
      </c>
      <c r="V315" s="139" t="str">
        <f>IF($A315="","",IF(VLOOKUP(csv!$AJ315,範囲CSV,20,FALSE)="","",VLOOKUP(csv!$AJ315,範囲CSV,20,FALSE)))</f>
        <v/>
      </c>
      <c r="W315" s="139" t="str">
        <f>IF($A315="","",IF(VLOOKUP(csv!$AJ315,範囲CSV,21,FALSE)="","",VLOOKUP(csv!$AJ315,範囲CSV,21,FALSE)))</f>
        <v/>
      </c>
      <c r="X315" s="139" t="str">
        <f>IF($A315="","",IF(VLOOKUP(csv!$AJ315,範囲CSV,22,FALSE)="","",VLOOKUP(csv!$AJ315,範囲CSV,22,FALSE)))</f>
        <v/>
      </c>
      <c r="Y315" s="139" t="str">
        <f>IF($A315="","",IF(VLOOKUP(csv!$AJ315,範囲CSV,23,FALSE)="","",VLOOKUP(csv!$AJ315,範囲CSV,23,FALSE)))</f>
        <v/>
      </c>
      <c r="Z315" s="139" t="str">
        <f>IF($A315="","",IF(VLOOKUP(csv!$AJ315,範囲CSV,24,FALSE)="","",VLOOKUP(csv!$AJ315,範囲CSV,24,FALSE)))</f>
        <v/>
      </c>
      <c r="AA315" s="139" t="str">
        <f>IF($A315="","",IF(VLOOKUP(csv!$AJ315,範囲CSV,25,FALSE)="","",VLOOKUP(csv!$AJ315,範囲CSV,25,FALSE)))</f>
        <v/>
      </c>
      <c r="AB315" s="139" t="str">
        <f>IF($A315="","",IF(VLOOKUP(csv!$AJ315,範囲CSV,26,FALSE)="","",VLOOKUP(csv!$AJ315,範囲CSV,26,FALSE)))</f>
        <v/>
      </c>
      <c r="AC315" s="139" t="str">
        <f>IF($A315="","",IF(VLOOKUP(csv!$AJ315,範囲CSV,27,FALSE)="","",VLOOKUP(csv!$AJ315,範囲CSV,27,FALSE)))</f>
        <v/>
      </c>
      <c r="AD315" s="139" t="str">
        <f>IF($A315="","",IF(VLOOKUP(csv!$AJ315,範囲CSV,28,FALSE)="","",VLOOKUP(csv!$AJ315,範囲CSV,28,FALSE)))</f>
        <v/>
      </c>
      <c r="AE315" s="139" t="str">
        <f>IF($A315="","",IF(VLOOKUP(csv!$AJ315,範囲CSV,29,FALSE)="","",VLOOKUP(csv!$AJ315,範囲CSV,29,FALSE)))</f>
        <v/>
      </c>
      <c r="AF315" s="139" t="str">
        <f>IF($A315="","",IF(VLOOKUP(csv!$AJ315,範囲CSV,30,FALSE)="","",VLOOKUP(csv!$AJ315,範囲CSV,30,FALSE)))</f>
        <v/>
      </c>
      <c r="AG315" s="139" t="str">
        <f>IF($A315="","",IF(VLOOKUP(csv!$AJ315,範囲CSV,31,FALSE)="","",VLOOKUP(csv!$AJ315,範囲CSV,31,FALSE)))</f>
        <v/>
      </c>
      <c r="AH315" s="139" t="str">
        <f>IF($A315="","",IF(VLOOKUP(csv!$AJ315,範囲CSV,32,FALSE)="","",VLOOKUP(csv!$AJ315,範囲CSV,32,FALSE)))</f>
        <v/>
      </c>
      <c r="AI315" s="139" t="str">
        <f>IF($A315="","",IF(VLOOKUP(csv!$AJ315,範囲CSV,33,FALSE)="","",VLOOKUP(csv!$AJ315,範囲CSV,33,FALSE)))</f>
        <v/>
      </c>
      <c r="AJ315" s="139" t="str">
        <f>IF($A315="","",IF(VLOOKUP(csv!$AJ315,範囲CSV,34,FALSE)="","",VLOOKUP(csv!$AJ315,範囲CSV,34,FALSE)))</f>
        <v/>
      </c>
      <c r="AK315" s="139"/>
    </row>
    <row r="316" spans="1:37">
      <c r="A316" s="216" t="str">
        <f>IF(csv!AJ316&lt;=csv!A$401,csv!AO316,"")</f>
        <v/>
      </c>
      <c r="B316" s="216" t="str">
        <f>IF($A316="","",IF(VLOOKUP(csv!A$402,範囲CSV,2,FALSE)="","",VLOOKUP(csv!A$402,範囲CSV,2,FALSE)))</f>
        <v/>
      </c>
      <c r="C316" s="139" t="str">
        <f>IF($A316="","",IF(VLOOKUP(csv!$AJ316,範囲CSV,3,FALSE)="","",VLOOKUP(csv!$AJ316,範囲CSV,3,FALSE)))</f>
        <v/>
      </c>
      <c r="D316" s="139" t="str">
        <f>IF($A316="","",IF(VLOOKUP(csv!$AJ316,範囲CSV,4,FALSE)="","",VLOOKUP(csv!$AJ316,範囲CSV,4,FALSE)))</f>
        <v/>
      </c>
      <c r="E316" s="139" t="str">
        <f>IF($A316="","",IF(VLOOKUP(csv!$AJ316,範囲CSV,5,FALSE)="","",IF(VLOOKUP(csv!$AJ316,範囲CSV,5,FALSE)&gt;10000,"",VLOOKUP(csv!$AJ316,範囲CSV,5,FALSE))))</f>
        <v/>
      </c>
      <c r="F316" s="139" t="str">
        <f>IF($A316="","",IF(VLOOKUP(csv!$AJ316,範囲CSV,6,FALSE)="","",VLOOKUP(csv!$AJ316,範囲CSV,6,FALSE)))</f>
        <v/>
      </c>
      <c r="G316" s="139" t="str">
        <f>IF(A316="","",IF(VLOOKUP(csv!$AJ316,範囲CSV,7,FALSE)="","",VLOOKUP(csv!$AJ316,範囲CSV,7,FALSE)))</f>
        <v/>
      </c>
      <c r="H316" s="139" t="str">
        <f>IF($A316="","",IF(VLOOKUP(csv!$AJ316,範囲CSV,8,FALSE)="","",VLOOKUP(csv!$AJ316,範囲CSV,8,FALSE)))</f>
        <v/>
      </c>
      <c r="I316" s="216"/>
      <c r="J316" s="216"/>
      <c r="K316" s="139" t="str">
        <f>IF(A316="","",IF(VLOOKUP(csv!$AJ316,範囲CSV,9,FALSE)="","",VLOOKUP(csv!$AJ316,範囲CSV,9,FALSE)))</f>
        <v/>
      </c>
      <c r="L316" s="139" t="str">
        <f>IF($A316="","",IF(VLOOKUP(csv!$AJ316,範囲CSV,10,FALSE)="","",VLOOKUP(csv!$AJ316,範囲CSV,10,FALSE)))</f>
        <v/>
      </c>
      <c r="M316" s="216" t="str">
        <f t="shared" si="8"/>
        <v/>
      </c>
      <c r="N316" s="216" t="str">
        <f t="shared" si="9"/>
        <v/>
      </c>
      <c r="O316" s="139" t="str">
        <f>IF($A316="","",IF(VLOOKUP(csv!$AJ316,範囲CSV,13,FALSE)="","",VLOOKUP(csv!$AJ316,範囲CSV,13,FALSE)))</f>
        <v/>
      </c>
      <c r="P316" s="139" t="str">
        <f>IF($A316="","",IF(VLOOKUP(csv!$AJ316,範囲CSV,14,FALSE)="","",VLOOKUP(csv!$AJ316,範囲CSV,14,FALSE)))</f>
        <v/>
      </c>
      <c r="Q316" s="139" t="str">
        <f>IF($A316="","",IF(VLOOKUP(csv!$AJ316,範囲CSV,15,FALSE)="","",VLOOKUP(csv!$AJ316,範囲CSV,15,FALSE)))</f>
        <v/>
      </c>
      <c r="R316" s="139" t="str">
        <f>IF($A316="","",IF(VLOOKUP(csv!$AJ316,範囲CSV,16,FALSE)="","",VLOOKUP(csv!$AJ316,範囲CSV,16,FALSE)))</f>
        <v/>
      </c>
      <c r="S316" s="139" t="str">
        <f>IF($A316="","",IF(VLOOKUP(csv!$AJ316,範囲CSV,17,FALSE)="","",VLOOKUP(csv!$AJ316,範囲CSV,17,FALSE)))</f>
        <v/>
      </c>
      <c r="T316" s="139" t="str">
        <f>IF($A316="","",IF(VLOOKUP(csv!$AJ316,範囲CSV,18,FALSE)="","",VLOOKUP(csv!$AJ316,範囲CSV,18,FALSE)))</f>
        <v/>
      </c>
      <c r="U316" s="139" t="str">
        <f>IF($A316="","",IF(VLOOKUP(csv!$AJ316,範囲CSV,19,FALSE)="","",VLOOKUP(csv!$AJ316,範囲CSV,19,FALSE)))</f>
        <v/>
      </c>
      <c r="V316" s="139" t="str">
        <f>IF($A316="","",IF(VLOOKUP(csv!$AJ316,範囲CSV,20,FALSE)="","",VLOOKUP(csv!$AJ316,範囲CSV,20,FALSE)))</f>
        <v/>
      </c>
      <c r="W316" s="139" t="str">
        <f>IF($A316="","",IF(VLOOKUP(csv!$AJ316,範囲CSV,21,FALSE)="","",VLOOKUP(csv!$AJ316,範囲CSV,21,FALSE)))</f>
        <v/>
      </c>
      <c r="X316" s="139" t="str">
        <f>IF($A316="","",IF(VLOOKUP(csv!$AJ316,範囲CSV,22,FALSE)="","",VLOOKUP(csv!$AJ316,範囲CSV,22,FALSE)))</f>
        <v/>
      </c>
      <c r="Y316" s="139" t="str">
        <f>IF($A316="","",IF(VLOOKUP(csv!$AJ316,範囲CSV,23,FALSE)="","",VLOOKUP(csv!$AJ316,範囲CSV,23,FALSE)))</f>
        <v/>
      </c>
      <c r="Z316" s="139" t="str">
        <f>IF($A316="","",IF(VLOOKUP(csv!$AJ316,範囲CSV,24,FALSE)="","",VLOOKUP(csv!$AJ316,範囲CSV,24,FALSE)))</f>
        <v/>
      </c>
      <c r="AA316" s="139" t="str">
        <f>IF($A316="","",IF(VLOOKUP(csv!$AJ316,範囲CSV,25,FALSE)="","",VLOOKUP(csv!$AJ316,範囲CSV,25,FALSE)))</f>
        <v/>
      </c>
      <c r="AB316" s="139" t="str">
        <f>IF($A316="","",IF(VLOOKUP(csv!$AJ316,範囲CSV,26,FALSE)="","",VLOOKUP(csv!$AJ316,範囲CSV,26,FALSE)))</f>
        <v/>
      </c>
      <c r="AC316" s="139" t="str">
        <f>IF($A316="","",IF(VLOOKUP(csv!$AJ316,範囲CSV,27,FALSE)="","",VLOOKUP(csv!$AJ316,範囲CSV,27,FALSE)))</f>
        <v/>
      </c>
      <c r="AD316" s="139" t="str">
        <f>IF($A316="","",IF(VLOOKUP(csv!$AJ316,範囲CSV,28,FALSE)="","",VLOOKUP(csv!$AJ316,範囲CSV,28,FALSE)))</f>
        <v/>
      </c>
      <c r="AE316" s="139" t="str">
        <f>IF($A316="","",IF(VLOOKUP(csv!$AJ316,範囲CSV,29,FALSE)="","",VLOOKUP(csv!$AJ316,範囲CSV,29,FALSE)))</f>
        <v/>
      </c>
      <c r="AF316" s="139" t="str">
        <f>IF($A316="","",IF(VLOOKUP(csv!$AJ316,範囲CSV,30,FALSE)="","",VLOOKUP(csv!$AJ316,範囲CSV,30,FALSE)))</f>
        <v/>
      </c>
      <c r="AG316" s="139" t="str">
        <f>IF($A316="","",IF(VLOOKUP(csv!$AJ316,範囲CSV,31,FALSE)="","",VLOOKUP(csv!$AJ316,範囲CSV,31,FALSE)))</f>
        <v/>
      </c>
      <c r="AH316" s="139" t="str">
        <f>IF($A316="","",IF(VLOOKUP(csv!$AJ316,範囲CSV,32,FALSE)="","",VLOOKUP(csv!$AJ316,範囲CSV,32,FALSE)))</f>
        <v/>
      </c>
      <c r="AI316" s="139" t="str">
        <f>IF($A316="","",IF(VLOOKUP(csv!$AJ316,範囲CSV,33,FALSE)="","",VLOOKUP(csv!$AJ316,範囲CSV,33,FALSE)))</f>
        <v/>
      </c>
      <c r="AJ316" s="139" t="str">
        <f>IF($A316="","",IF(VLOOKUP(csv!$AJ316,範囲CSV,34,FALSE)="","",VLOOKUP(csv!$AJ316,範囲CSV,34,FALSE)))</f>
        <v/>
      </c>
      <c r="AK316" s="139"/>
    </row>
    <row r="317" spans="1:37">
      <c r="A317" s="216" t="str">
        <f>IF(csv!AJ317&lt;=csv!A$401,csv!AO317,"")</f>
        <v/>
      </c>
      <c r="B317" s="216" t="str">
        <f>IF($A317="","",IF(VLOOKUP(csv!A$402,範囲CSV,2,FALSE)="","",VLOOKUP(csv!A$402,範囲CSV,2,FALSE)))</f>
        <v/>
      </c>
      <c r="C317" s="139" t="str">
        <f>IF($A317="","",IF(VLOOKUP(csv!$AJ317,範囲CSV,3,FALSE)="","",VLOOKUP(csv!$AJ317,範囲CSV,3,FALSE)))</f>
        <v/>
      </c>
      <c r="D317" s="139" t="str">
        <f>IF($A317="","",IF(VLOOKUP(csv!$AJ317,範囲CSV,4,FALSE)="","",VLOOKUP(csv!$AJ317,範囲CSV,4,FALSE)))</f>
        <v/>
      </c>
      <c r="E317" s="139" t="str">
        <f>IF($A317="","",IF(VLOOKUP(csv!$AJ317,範囲CSV,5,FALSE)="","",IF(VLOOKUP(csv!$AJ317,範囲CSV,5,FALSE)&gt;10000,"",VLOOKUP(csv!$AJ317,範囲CSV,5,FALSE))))</f>
        <v/>
      </c>
      <c r="F317" s="139" t="str">
        <f>IF($A317="","",IF(VLOOKUP(csv!$AJ317,範囲CSV,6,FALSE)="","",VLOOKUP(csv!$AJ317,範囲CSV,6,FALSE)))</f>
        <v/>
      </c>
      <c r="G317" s="139" t="str">
        <f>IF(A317="","",IF(VLOOKUP(csv!$AJ317,範囲CSV,7,FALSE)="","",VLOOKUP(csv!$AJ317,範囲CSV,7,FALSE)))</f>
        <v/>
      </c>
      <c r="H317" s="139" t="str">
        <f>IF($A317="","",IF(VLOOKUP(csv!$AJ317,範囲CSV,8,FALSE)="","",VLOOKUP(csv!$AJ317,範囲CSV,8,FALSE)))</f>
        <v/>
      </c>
      <c r="I317" s="216"/>
      <c r="J317" s="216"/>
      <c r="K317" s="139" t="str">
        <f>IF(A317="","",IF(VLOOKUP(csv!$AJ317,範囲CSV,9,FALSE)="","",VLOOKUP(csv!$AJ317,範囲CSV,9,FALSE)))</f>
        <v/>
      </c>
      <c r="L317" s="139" t="str">
        <f>IF($A317="","",IF(VLOOKUP(csv!$AJ317,範囲CSV,10,FALSE)="","",VLOOKUP(csv!$AJ317,範囲CSV,10,FALSE)))</f>
        <v/>
      </c>
      <c r="M317" s="216" t="str">
        <f t="shared" si="8"/>
        <v/>
      </c>
      <c r="N317" s="216" t="str">
        <f t="shared" si="9"/>
        <v/>
      </c>
      <c r="O317" s="139" t="str">
        <f>IF($A317="","",IF(VLOOKUP(csv!$AJ317,範囲CSV,13,FALSE)="","",VLOOKUP(csv!$AJ317,範囲CSV,13,FALSE)))</f>
        <v/>
      </c>
      <c r="P317" s="139" t="str">
        <f>IF($A317="","",IF(VLOOKUP(csv!$AJ317,範囲CSV,14,FALSE)="","",VLOOKUP(csv!$AJ317,範囲CSV,14,FALSE)))</f>
        <v/>
      </c>
      <c r="Q317" s="139" t="str">
        <f>IF($A317="","",IF(VLOOKUP(csv!$AJ317,範囲CSV,15,FALSE)="","",VLOOKUP(csv!$AJ317,範囲CSV,15,FALSE)))</f>
        <v/>
      </c>
      <c r="R317" s="139" t="str">
        <f>IF($A317="","",IF(VLOOKUP(csv!$AJ317,範囲CSV,16,FALSE)="","",VLOOKUP(csv!$AJ317,範囲CSV,16,FALSE)))</f>
        <v/>
      </c>
      <c r="S317" s="139" t="str">
        <f>IF($A317="","",IF(VLOOKUP(csv!$AJ317,範囲CSV,17,FALSE)="","",VLOOKUP(csv!$AJ317,範囲CSV,17,FALSE)))</f>
        <v/>
      </c>
      <c r="T317" s="139" t="str">
        <f>IF($A317="","",IF(VLOOKUP(csv!$AJ317,範囲CSV,18,FALSE)="","",VLOOKUP(csv!$AJ317,範囲CSV,18,FALSE)))</f>
        <v/>
      </c>
      <c r="U317" s="139" t="str">
        <f>IF($A317="","",IF(VLOOKUP(csv!$AJ317,範囲CSV,19,FALSE)="","",VLOOKUP(csv!$AJ317,範囲CSV,19,FALSE)))</f>
        <v/>
      </c>
      <c r="V317" s="139" t="str">
        <f>IF($A317="","",IF(VLOOKUP(csv!$AJ317,範囲CSV,20,FALSE)="","",VLOOKUP(csv!$AJ317,範囲CSV,20,FALSE)))</f>
        <v/>
      </c>
      <c r="W317" s="139" t="str">
        <f>IF($A317="","",IF(VLOOKUP(csv!$AJ317,範囲CSV,21,FALSE)="","",VLOOKUP(csv!$AJ317,範囲CSV,21,FALSE)))</f>
        <v/>
      </c>
      <c r="X317" s="139" t="str">
        <f>IF($A317="","",IF(VLOOKUP(csv!$AJ317,範囲CSV,22,FALSE)="","",VLOOKUP(csv!$AJ317,範囲CSV,22,FALSE)))</f>
        <v/>
      </c>
      <c r="Y317" s="139" t="str">
        <f>IF($A317="","",IF(VLOOKUP(csv!$AJ317,範囲CSV,23,FALSE)="","",VLOOKUP(csv!$AJ317,範囲CSV,23,FALSE)))</f>
        <v/>
      </c>
      <c r="Z317" s="139" t="str">
        <f>IF($A317="","",IF(VLOOKUP(csv!$AJ317,範囲CSV,24,FALSE)="","",VLOOKUP(csv!$AJ317,範囲CSV,24,FALSE)))</f>
        <v/>
      </c>
      <c r="AA317" s="139" t="str">
        <f>IF($A317="","",IF(VLOOKUP(csv!$AJ317,範囲CSV,25,FALSE)="","",VLOOKUP(csv!$AJ317,範囲CSV,25,FALSE)))</f>
        <v/>
      </c>
      <c r="AB317" s="139" t="str">
        <f>IF($A317="","",IF(VLOOKUP(csv!$AJ317,範囲CSV,26,FALSE)="","",VLOOKUP(csv!$AJ317,範囲CSV,26,FALSE)))</f>
        <v/>
      </c>
      <c r="AC317" s="139" t="str">
        <f>IF($A317="","",IF(VLOOKUP(csv!$AJ317,範囲CSV,27,FALSE)="","",VLOOKUP(csv!$AJ317,範囲CSV,27,FALSE)))</f>
        <v/>
      </c>
      <c r="AD317" s="139" t="str">
        <f>IF($A317="","",IF(VLOOKUP(csv!$AJ317,範囲CSV,28,FALSE)="","",VLOOKUP(csv!$AJ317,範囲CSV,28,FALSE)))</f>
        <v/>
      </c>
      <c r="AE317" s="139" t="str">
        <f>IF($A317="","",IF(VLOOKUP(csv!$AJ317,範囲CSV,29,FALSE)="","",VLOOKUP(csv!$AJ317,範囲CSV,29,FALSE)))</f>
        <v/>
      </c>
      <c r="AF317" s="139" t="str">
        <f>IF($A317="","",IF(VLOOKUP(csv!$AJ317,範囲CSV,30,FALSE)="","",VLOOKUP(csv!$AJ317,範囲CSV,30,FALSE)))</f>
        <v/>
      </c>
      <c r="AG317" s="139" t="str">
        <f>IF($A317="","",IF(VLOOKUP(csv!$AJ317,範囲CSV,31,FALSE)="","",VLOOKUP(csv!$AJ317,範囲CSV,31,FALSE)))</f>
        <v/>
      </c>
      <c r="AH317" s="139" t="str">
        <f>IF($A317="","",IF(VLOOKUP(csv!$AJ317,範囲CSV,32,FALSE)="","",VLOOKUP(csv!$AJ317,範囲CSV,32,FALSE)))</f>
        <v/>
      </c>
      <c r="AI317" s="139" t="str">
        <f>IF($A317="","",IF(VLOOKUP(csv!$AJ317,範囲CSV,33,FALSE)="","",VLOOKUP(csv!$AJ317,範囲CSV,33,FALSE)))</f>
        <v/>
      </c>
      <c r="AJ317" s="139" t="str">
        <f>IF($A317="","",IF(VLOOKUP(csv!$AJ317,範囲CSV,34,FALSE)="","",VLOOKUP(csv!$AJ317,範囲CSV,34,FALSE)))</f>
        <v/>
      </c>
      <c r="AK317" s="139"/>
    </row>
    <row r="318" spans="1:37">
      <c r="A318" s="216" t="str">
        <f>IF(csv!AJ318&lt;=csv!A$401,csv!AO318,"")</f>
        <v/>
      </c>
      <c r="B318" s="216" t="str">
        <f>IF($A318="","",IF(VLOOKUP(csv!A$402,範囲CSV,2,FALSE)="","",VLOOKUP(csv!A$402,範囲CSV,2,FALSE)))</f>
        <v/>
      </c>
      <c r="C318" s="139" t="str">
        <f>IF($A318="","",IF(VLOOKUP(csv!$AJ318,範囲CSV,3,FALSE)="","",VLOOKUP(csv!$AJ318,範囲CSV,3,FALSE)))</f>
        <v/>
      </c>
      <c r="D318" s="139" t="str">
        <f>IF($A318="","",IF(VLOOKUP(csv!$AJ318,範囲CSV,4,FALSE)="","",VLOOKUP(csv!$AJ318,範囲CSV,4,FALSE)))</f>
        <v/>
      </c>
      <c r="E318" s="139" t="str">
        <f>IF($A318="","",IF(VLOOKUP(csv!$AJ318,範囲CSV,5,FALSE)="","",IF(VLOOKUP(csv!$AJ318,範囲CSV,5,FALSE)&gt;10000,"",VLOOKUP(csv!$AJ318,範囲CSV,5,FALSE))))</f>
        <v/>
      </c>
      <c r="F318" s="139" t="str">
        <f>IF($A318="","",IF(VLOOKUP(csv!$AJ318,範囲CSV,6,FALSE)="","",VLOOKUP(csv!$AJ318,範囲CSV,6,FALSE)))</f>
        <v/>
      </c>
      <c r="G318" s="139" t="str">
        <f>IF(A318="","",IF(VLOOKUP(csv!$AJ318,範囲CSV,7,FALSE)="","",VLOOKUP(csv!$AJ318,範囲CSV,7,FALSE)))</f>
        <v/>
      </c>
      <c r="H318" s="139" t="str">
        <f>IF($A318="","",IF(VLOOKUP(csv!$AJ318,範囲CSV,8,FALSE)="","",VLOOKUP(csv!$AJ318,範囲CSV,8,FALSE)))</f>
        <v/>
      </c>
      <c r="I318" s="216"/>
      <c r="J318" s="216"/>
      <c r="K318" s="139" t="str">
        <f>IF(A318="","",IF(VLOOKUP(csv!$AJ318,範囲CSV,9,FALSE)="","",VLOOKUP(csv!$AJ318,範囲CSV,9,FALSE)))</f>
        <v/>
      </c>
      <c r="L318" s="139" t="str">
        <f>IF($A318="","",IF(VLOOKUP(csv!$AJ318,範囲CSV,10,FALSE)="","",VLOOKUP(csv!$AJ318,範囲CSV,10,FALSE)))</f>
        <v/>
      </c>
      <c r="M318" s="216" t="str">
        <f t="shared" si="8"/>
        <v/>
      </c>
      <c r="N318" s="216" t="str">
        <f t="shared" si="9"/>
        <v/>
      </c>
      <c r="O318" s="139" t="str">
        <f>IF($A318="","",IF(VLOOKUP(csv!$AJ318,範囲CSV,13,FALSE)="","",VLOOKUP(csv!$AJ318,範囲CSV,13,FALSE)))</f>
        <v/>
      </c>
      <c r="P318" s="139" t="str">
        <f>IF($A318="","",IF(VLOOKUP(csv!$AJ318,範囲CSV,14,FALSE)="","",VLOOKUP(csv!$AJ318,範囲CSV,14,FALSE)))</f>
        <v/>
      </c>
      <c r="Q318" s="139" t="str">
        <f>IF($A318="","",IF(VLOOKUP(csv!$AJ318,範囲CSV,15,FALSE)="","",VLOOKUP(csv!$AJ318,範囲CSV,15,FALSE)))</f>
        <v/>
      </c>
      <c r="R318" s="139" t="str">
        <f>IF($A318="","",IF(VLOOKUP(csv!$AJ318,範囲CSV,16,FALSE)="","",VLOOKUP(csv!$AJ318,範囲CSV,16,FALSE)))</f>
        <v/>
      </c>
      <c r="S318" s="139" t="str">
        <f>IF($A318="","",IF(VLOOKUP(csv!$AJ318,範囲CSV,17,FALSE)="","",VLOOKUP(csv!$AJ318,範囲CSV,17,FALSE)))</f>
        <v/>
      </c>
      <c r="T318" s="139" t="str">
        <f>IF($A318="","",IF(VLOOKUP(csv!$AJ318,範囲CSV,18,FALSE)="","",VLOOKUP(csv!$AJ318,範囲CSV,18,FALSE)))</f>
        <v/>
      </c>
      <c r="U318" s="139" t="str">
        <f>IF($A318="","",IF(VLOOKUP(csv!$AJ318,範囲CSV,19,FALSE)="","",VLOOKUP(csv!$AJ318,範囲CSV,19,FALSE)))</f>
        <v/>
      </c>
      <c r="V318" s="139" t="str">
        <f>IF($A318="","",IF(VLOOKUP(csv!$AJ318,範囲CSV,20,FALSE)="","",VLOOKUP(csv!$AJ318,範囲CSV,20,FALSE)))</f>
        <v/>
      </c>
      <c r="W318" s="139" t="str">
        <f>IF($A318="","",IF(VLOOKUP(csv!$AJ318,範囲CSV,21,FALSE)="","",VLOOKUP(csv!$AJ318,範囲CSV,21,FALSE)))</f>
        <v/>
      </c>
      <c r="X318" s="139" t="str">
        <f>IF($A318="","",IF(VLOOKUP(csv!$AJ318,範囲CSV,22,FALSE)="","",VLOOKUP(csv!$AJ318,範囲CSV,22,FALSE)))</f>
        <v/>
      </c>
      <c r="Y318" s="139" t="str">
        <f>IF($A318="","",IF(VLOOKUP(csv!$AJ318,範囲CSV,23,FALSE)="","",VLOOKUP(csv!$AJ318,範囲CSV,23,FALSE)))</f>
        <v/>
      </c>
      <c r="Z318" s="139" t="str">
        <f>IF($A318="","",IF(VLOOKUP(csv!$AJ318,範囲CSV,24,FALSE)="","",VLOOKUP(csv!$AJ318,範囲CSV,24,FALSE)))</f>
        <v/>
      </c>
      <c r="AA318" s="139" t="str">
        <f>IF($A318="","",IF(VLOOKUP(csv!$AJ318,範囲CSV,25,FALSE)="","",VLOOKUP(csv!$AJ318,範囲CSV,25,FALSE)))</f>
        <v/>
      </c>
      <c r="AB318" s="139" t="str">
        <f>IF($A318="","",IF(VLOOKUP(csv!$AJ318,範囲CSV,26,FALSE)="","",VLOOKUP(csv!$AJ318,範囲CSV,26,FALSE)))</f>
        <v/>
      </c>
      <c r="AC318" s="139" t="str">
        <f>IF($A318="","",IF(VLOOKUP(csv!$AJ318,範囲CSV,27,FALSE)="","",VLOOKUP(csv!$AJ318,範囲CSV,27,FALSE)))</f>
        <v/>
      </c>
      <c r="AD318" s="139" t="str">
        <f>IF($A318="","",IF(VLOOKUP(csv!$AJ318,範囲CSV,28,FALSE)="","",VLOOKUP(csv!$AJ318,範囲CSV,28,FALSE)))</f>
        <v/>
      </c>
      <c r="AE318" s="139" t="str">
        <f>IF($A318="","",IF(VLOOKUP(csv!$AJ318,範囲CSV,29,FALSE)="","",VLOOKUP(csv!$AJ318,範囲CSV,29,FALSE)))</f>
        <v/>
      </c>
      <c r="AF318" s="139" t="str">
        <f>IF($A318="","",IF(VLOOKUP(csv!$AJ318,範囲CSV,30,FALSE)="","",VLOOKUP(csv!$AJ318,範囲CSV,30,FALSE)))</f>
        <v/>
      </c>
      <c r="AG318" s="139" t="str">
        <f>IF($A318="","",IF(VLOOKUP(csv!$AJ318,範囲CSV,31,FALSE)="","",VLOOKUP(csv!$AJ318,範囲CSV,31,FALSE)))</f>
        <v/>
      </c>
      <c r="AH318" s="139" t="str">
        <f>IF($A318="","",IF(VLOOKUP(csv!$AJ318,範囲CSV,32,FALSE)="","",VLOOKUP(csv!$AJ318,範囲CSV,32,FALSE)))</f>
        <v/>
      </c>
      <c r="AI318" s="139" t="str">
        <f>IF($A318="","",IF(VLOOKUP(csv!$AJ318,範囲CSV,33,FALSE)="","",VLOOKUP(csv!$AJ318,範囲CSV,33,FALSE)))</f>
        <v/>
      </c>
      <c r="AJ318" s="139" t="str">
        <f>IF($A318="","",IF(VLOOKUP(csv!$AJ318,範囲CSV,34,FALSE)="","",VLOOKUP(csv!$AJ318,範囲CSV,34,FALSE)))</f>
        <v/>
      </c>
      <c r="AK318" s="139"/>
    </row>
    <row r="319" spans="1:37">
      <c r="A319" s="216" t="str">
        <f>IF(csv!AJ319&lt;=csv!A$401,csv!AO319,"")</f>
        <v/>
      </c>
      <c r="B319" s="216" t="str">
        <f>IF($A319="","",IF(VLOOKUP(csv!A$402,範囲CSV,2,FALSE)="","",VLOOKUP(csv!A$402,範囲CSV,2,FALSE)))</f>
        <v/>
      </c>
      <c r="C319" s="139" t="str">
        <f>IF($A319="","",IF(VLOOKUP(csv!$AJ319,範囲CSV,3,FALSE)="","",VLOOKUP(csv!$AJ319,範囲CSV,3,FALSE)))</f>
        <v/>
      </c>
      <c r="D319" s="139" t="str">
        <f>IF($A319="","",IF(VLOOKUP(csv!$AJ319,範囲CSV,4,FALSE)="","",VLOOKUP(csv!$AJ319,範囲CSV,4,FALSE)))</f>
        <v/>
      </c>
      <c r="E319" s="139" t="str">
        <f>IF($A319="","",IF(VLOOKUP(csv!$AJ319,範囲CSV,5,FALSE)="","",IF(VLOOKUP(csv!$AJ319,範囲CSV,5,FALSE)&gt;10000,"",VLOOKUP(csv!$AJ319,範囲CSV,5,FALSE))))</f>
        <v/>
      </c>
      <c r="F319" s="139" t="str">
        <f>IF($A319="","",IF(VLOOKUP(csv!$AJ319,範囲CSV,6,FALSE)="","",VLOOKUP(csv!$AJ319,範囲CSV,6,FALSE)))</f>
        <v/>
      </c>
      <c r="G319" s="139" t="str">
        <f>IF(A319="","",IF(VLOOKUP(csv!$AJ319,範囲CSV,7,FALSE)="","",VLOOKUP(csv!$AJ319,範囲CSV,7,FALSE)))</f>
        <v/>
      </c>
      <c r="H319" s="139" t="str">
        <f>IF($A319="","",IF(VLOOKUP(csv!$AJ319,範囲CSV,8,FALSE)="","",VLOOKUP(csv!$AJ319,範囲CSV,8,FALSE)))</f>
        <v/>
      </c>
      <c r="I319" s="216"/>
      <c r="J319" s="216"/>
      <c r="K319" s="139" t="str">
        <f>IF(A319="","",IF(VLOOKUP(csv!$AJ319,範囲CSV,9,FALSE)="","",VLOOKUP(csv!$AJ319,範囲CSV,9,FALSE)))</f>
        <v/>
      </c>
      <c r="L319" s="139" t="str">
        <f>IF($A319="","",IF(VLOOKUP(csv!$AJ319,範囲CSV,10,FALSE)="","",VLOOKUP(csv!$AJ319,範囲CSV,10,FALSE)))</f>
        <v/>
      </c>
      <c r="M319" s="216" t="str">
        <f t="shared" si="8"/>
        <v/>
      </c>
      <c r="N319" s="216" t="str">
        <f t="shared" si="9"/>
        <v/>
      </c>
      <c r="O319" s="139" t="str">
        <f>IF($A319="","",IF(VLOOKUP(csv!$AJ319,範囲CSV,13,FALSE)="","",VLOOKUP(csv!$AJ319,範囲CSV,13,FALSE)))</f>
        <v/>
      </c>
      <c r="P319" s="139" t="str">
        <f>IF($A319="","",IF(VLOOKUP(csv!$AJ319,範囲CSV,14,FALSE)="","",VLOOKUP(csv!$AJ319,範囲CSV,14,FALSE)))</f>
        <v/>
      </c>
      <c r="Q319" s="139" t="str">
        <f>IF($A319="","",IF(VLOOKUP(csv!$AJ319,範囲CSV,15,FALSE)="","",VLOOKUP(csv!$AJ319,範囲CSV,15,FALSE)))</f>
        <v/>
      </c>
      <c r="R319" s="139" t="str">
        <f>IF($A319="","",IF(VLOOKUP(csv!$AJ319,範囲CSV,16,FALSE)="","",VLOOKUP(csv!$AJ319,範囲CSV,16,FALSE)))</f>
        <v/>
      </c>
      <c r="S319" s="139" t="str">
        <f>IF($A319="","",IF(VLOOKUP(csv!$AJ319,範囲CSV,17,FALSE)="","",VLOOKUP(csv!$AJ319,範囲CSV,17,FALSE)))</f>
        <v/>
      </c>
      <c r="T319" s="139" t="str">
        <f>IF($A319="","",IF(VLOOKUP(csv!$AJ319,範囲CSV,18,FALSE)="","",VLOOKUP(csv!$AJ319,範囲CSV,18,FALSE)))</f>
        <v/>
      </c>
      <c r="U319" s="139" t="str">
        <f>IF($A319="","",IF(VLOOKUP(csv!$AJ319,範囲CSV,19,FALSE)="","",VLOOKUP(csv!$AJ319,範囲CSV,19,FALSE)))</f>
        <v/>
      </c>
      <c r="V319" s="139" t="str">
        <f>IF($A319="","",IF(VLOOKUP(csv!$AJ319,範囲CSV,20,FALSE)="","",VLOOKUP(csv!$AJ319,範囲CSV,20,FALSE)))</f>
        <v/>
      </c>
      <c r="W319" s="139" t="str">
        <f>IF($A319="","",IF(VLOOKUP(csv!$AJ319,範囲CSV,21,FALSE)="","",VLOOKUP(csv!$AJ319,範囲CSV,21,FALSE)))</f>
        <v/>
      </c>
      <c r="X319" s="139" t="str">
        <f>IF($A319="","",IF(VLOOKUP(csv!$AJ319,範囲CSV,22,FALSE)="","",VLOOKUP(csv!$AJ319,範囲CSV,22,FALSE)))</f>
        <v/>
      </c>
      <c r="Y319" s="139" t="str">
        <f>IF($A319="","",IF(VLOOKUP(csv!$AJ319,範囲CSV,23,FALSE)="","",VLOOKUP(csv!$AJ319,範囲CSV,23,FALSE)))</f>
        <v/>
      </c>
      <c r="Z319" s="139" t="str">
        <f>IF($A319="","",IF(VLOOKUP(csv!$AJ319,範囲CSV,24,FALSE)="","",VLOOKUP(csv!$AJ319,範囲CSV,24,FALSE)))</f>
        <v/>
      </c>
      <c r="AA319" s="139" t="str">
        <f>IF($A319="","",IF(VLOOKUP(csv!$AJ319,範囲CSV,25,FALSE)="","",VLOOKUP(csv!$AJ319,範囲CSV,25,FALSE)))</f>
        <v/>
      </c>
      <c r="AB319" s="139" t="str">
        <f>IF($A319="","",IF(VLOOKUP(csv!$AJ319,範囲CSV,26,FALSE)="","",VLOOKUP(csv!$AJ319,範囲CSV,26,FALSE)))</f>
        <v/>
      </c>
      <c r="AC319" s="139" t="str">
        <f>IF($A319="","",IF(VLOOKUP(csv!$AJ319,範囲CSV,27,FALSE)="","",VLOOKUP(csv!$AJ319,範囲CSV,27,FALSE)))</f>
        <v/>
      </c>
      <c r="AD319" s="139" t="str">
        <f>IF($A319="","",IF(VLOOKUP(csv!$AJ319,範囲CSV,28,FALSE)="","",VLOOKUP(csv!$AJ319,範囲CSV,28,FALSE)))</f>
        <v/>
      </c>
      <c r="AE319" s="139" t="str">
        <f>IF($A319="","",IF(VLOOKUP(csv!$AJ319,範囲CSV,29,FALSE)="","",VLOOKUP(csv!$AJ319,範囲CSV,29,FALSE)))</f>
        <v/>
      </c>
      <c r="AF319" s="139" t="str">
        <f>IF($A319="","",IF(VLOOKUP(csv!$AJ319,範囲CSV,30,FALSE)="","",VLOOKUP(csv!$AJ319,範囲CSV,30,FALSE)))</f>
        <v/>
      </c>
      <c r="AG319" s="139" t="str">
        <f>IF($A319="","",IF(VLOOKUP(csv!$AJ319,範囲CSV,31,FALSE)="","",VLOOKUP(csv!$AJ319,範囲CSV,31,FALSE)))</f>
        <v/>
      </c>
      <c r="AH319" s="139" t="str">
        <f>IF($A319="","",IF(VLOOKUP(csv!$AJ319,範囲CSV,32,FALSE)="","",VLOOKUP(csv!$AJ319,範囲CSV,32,FALSE)))</f>
        <v/>
      </c>
      <c r="AI319" s="139" t="str">
        <f>IF($A319="","",IF(VLOOKUP(csv!$AJ319,範囲CSV,33,FALSE)="","",VLOOKUP(csv!$AJ319,範囲CSV,33,FALSE)))</f>
        <v/>
      </c>
      <c r="AJ319" s="139" t="str">
        <f>IF($A319="","",IF(VLOOKUP(csv!$AJ319,範囲CSV,34,FALSE)="","",VLOOKUP(csv!$AJ319,範囲CSV,34,FALSE)))</f>
        <v/>
      </c>
      <c r="AK319" s="139"/>
    </row>
    <row r="320" spans="1:37">
      <c r="A320" s="216" t="str">
        <f>IF(csv!AJ320&lt;=csv!A$401,csv!AO320,"")</f>
        <v/>
      </c>
      <c r="B320" s="216" t="str">
        <f>IF($A320="","",IF(VLOOKUP(csv!A$402,範囲CSV,2,FALSE)="","",VLOOKUP(csv!A$402,範囲CSV,2,FALSE)))</f>
        <v/>
      </c>
      <c r="C320" s="139" t="str">
        <f>IF($A320="","",IF(VLOOKUP(csv!$AJ320,範囲CSV,3,FALSE)="","",VLOOKUP(csv!$AJ320,範囲CSV,3,FALSE)))</f>
        <v/>
      </c>
      <c r="D320" s="139" t="str">
        <f>IF($A320="","",IF(VLOOKUP(csv!$AJ320,範囲CSV,4,FALSE)="","",VLOOKUP(csv!$AJ320,範囲CSV,4,FALSE)))</f>
        <v/>
      </c>
      <c r="E320" s="139" t="str">
        <f>IF($A320="","",IF(VLOOKUP(csv!$AJ320,範囲CSV,5,FALSE)="","",IF(VLOOKUP(csv!$AJ320,範囲CSV,5,FALSE)&gt;10000,"",VLOOKUP(csv!$AJ320,範囲CSV,5,FALSE))))</f>
        <v/>
      </c>
      <c r="F320" s="139" t="str">
        <f>IF($A320="","",IF(VLOOKUP(csv!$AJ320,範囲CSV,6,FALSE)="","",VLOOKUP(csv!$AJ320,範囲CSV,6,FALSE)))</f>
        <v/>
      </c>
      <c r="G320" s="139" t="str">
        <f>IF(A320="","",IF(VLOOKUP(csv!$AJ320,範囲CSV,7,FALSE)="","",VLOOKUP(csv!$AJ320,範囲CSV,7,FALSE)))</f>
        <v/>
      </c>
      <c r="H320" s="139" t="str">
        <f>IF($A320="","",IF(VLOOKUP(csv!$AJ320,範囲CSV,8,FALSE)="","",VLOOKUP(csv!$AJ320,範囲CSV,8,FALSE)))</f>
        <v/>
      </c>
      <c r="I320" s="216"/>
      <c r="J320" s="216"/>
      <c r="K320" s="139" t="str">
        <f>IF(A320="","",IF(VLOOKUP(csv!$AJ320,範囲CSV,9,FALSE)="","",VLOOKUP(csv!$AJ320,範囲CSV,9,FALSE)))</f>
        <v/>
      </c>
      <c r="L320" s="139" t="str">
        <f>IF($A320="","",IF(VLOOKUP(csv!$AJ320,範囲CSV,10,FALSE)="","",VLOOKUP(csv!$AJ320,範囲CSV,10,FALSE)))</f>
        <v/>
      </c>
      <c r="M320" s="216" t="str">
        <f t="shared" si="8"/>
        <v/>
      </c>
      <c r="N320" s="216" t="str">
        <f t="shared" si="9"/>
        <v/>
      </c>
      <c r="O320" s="139" t="str">
        <f>IF($A320="","",IF(VLOOKUP(csv!$AJ320,範囲CSV,13,FALSE)="","",VLOOKUP(csv!$AJ320,範囲CSV,13,FALSE)))</f>
        <v/>
      </c>
      <c r="P320" s="139" t="str">
        <f>IF($A320="","",IF(VLOOKUP(csv!$AJ320,範囲CSV,14,FALSE)="","",VLOOKUP(csv!$AJ320,範囲CSV,14,FALSE)))</f>
        <v/>
      </c>
      <c r="Q320" s="139" t="str">
        <f>IF($A320="","",IF(VLOOKUP(csv!$AJ320,範囲CSV,15,FALSE)="","",VLOOKUP(csv!$AJ320,範囲CSV,15,FALSE)))</f>
        <v/>
      </c>
      <c r="R320" s="139" t="str">
        <f>IF($A320="","",IF(VLOOKUP(csv!$AJ320,範囲CSV,16,FALSE)="","",VLOOKUP(csv!$AJ320,範囲CSV,16,FALSE)))</f>
        <v/>
      </c>
      <c r="S320" s="139" t="str">
        <f>IF($A320="","",IF(VLOOKUP(csv!$AJ320,範囲CSV,17,FALSE)="","",VLOOKUP(csv!$AJ320,範囲CSV,17,FALSE)))</f>
        <v/>
      </c>
      <c r="T320" s="139" t="str">
        <f>IF($A320="","",IF(VLOOKUP(csv!$AJ320,範囲CSV,18,FALSE)="","",VLOOKUP(csv!$AJ320,範囲CSV,18,FALSE)))</f>
        <v/>
      </c>
      <c r="U320" s="139" t="str">
        <f>IF($A320="","",IF(VLOOKUP(csv!$AJ320,範囲CSV,19,FALSE)="","",VLOOKUP(csv!$AJ320,範囲CSV,19,FALSE)))</f>
        <v/>
      </c>
      <c r="V320" s="139" t="str">
        <f>IF($A320="","",IF(VLOOKUP(csv!$AJ320,範囲CSV,20,FALSE)="","",VLOOKUP(csv!$AJ320,範囲CSV,20,FALSE)))</f>
        <v/>
      </c>
      <c r="W320" s="139" t="str">
        <f>IF($A320="","",IF(VLOOKUP(csv!$AJ320,範囲CSV,21,FALSE)="","",VLOOKUP(csv!$AJ320,範囲CSV,21,FALSE)))</f>
        <v/>
      </c>
      <c r="X320" s="139" t="str">
        <f>IF($A320="","",IF(VLOOKUP(csv!$AJ320,範囲CSV,22,FALSE)="","",VLOOKUP(csv!$AJ320,範囲CSV,22,FALSE)))</f>
        <v/>
      </c>
      <c r="Y320" s="139" t="str">
        <f>IF($A320="","",IF(VLOOKUP(csv!$AJ320,範囲CSV,23,FALSE)="","",VLOOKUP(csv!$AJ320,範囲CSV,23,FALSE)))</f>
        <v/>
      </c>
      <c r="Z320" s="139" t="str">
        <f>IF($A320="","",IF(VLOOKUP(csv!$AJ320,範囲CSV,24,FALSE)="","",VLOOKUP(csv!$AJ320,範囲CSV,24,FALSE)))</f>
        <v/>
      </c>
      <c r="AA320" s="139" t="str">
        <f>IF($A320="","",IF(VLOOKUP(csv!$AJ320,範囲CSV,25,FALSE)="","",VLOOKUP(csv!$AJ320,範囲CSV,25,FALSE)))</f>
        <v/>
      </c>
      <c r="AB320" s="139" t="str">
        <f>IF($A320="","",IF(VLOOKUP(csv!$AJ320,範囲CSV,26,FALSE)="","",VLOOKUP(csv!$AJ320,範囲CSV,26,FALSE)))</f>
        <v/>
      </c>
      <c r="AC320" s="139" t="str">
        <f>IF($A320="","",IF(VLOOKUP(csv!$AJ320,範囲CSV,27,FALSE)="","",VLOOKUP(csv!$AJ320,範囲CSV,27,FALSE)))</f>
        <v/>
      </c>
      <c r="AD320" s="139" t="str">
        <f>IF($A320="","",IF(VLOOKUP(csv!$AJ320,範囲CSV,28,FALSE)="","",VLOOKUP(csv!$AJ320,範囲CSV,28,FALSE)))</f>
        <v/>
      </c>
      <c r="AE320" s="139" t="str">
        <f>IF($A320="","",IF(VLOOKUP(csv!$AJ320,範囲CSV,29,FALSE)="","",VLOOKUP(csv!$AJ320,範囲CSV,29,FALSE)))</f>
        <v/>
      </c>
      <c r="AF320" s="139" t="str">
        <f>IF($A320="","",IF(VLOOKUP(csv!$AJ320,範囲CSV,30,FALSE)="","",VLOOKUP(csv!$AJ320,範囲CSV,30,FALSE)))</f>
        <v/>
      </c>
      <c r="AG320" s="139" t="str">
        <f>IF($A320="","",IF(VLOOKUP(csv!$AJ320,範囲CSV,31,FALSE)="","",VLOOKUP(csv!$AJ320,範囲CSV,31,FALSE)))</f>
        <v/>
      </c>
      <c r="AH320" s="139" t="str">
        <f>IF($A320="","",IF(VLOOKUP(csv!$AJ320,範囲CSV,32,FALSE)="","",VLOOKUP(csv!$AJ320,範囲CSV,32,FALSE)))</f>
        <v/>
      </c>
      <c r="AI320" s="139" t="str">
        <f>IF($A320="","",IF(VLOOKUP(csv!$AJ320,範囲CSV,33,FALSE)="","",VLOOKUP(csv!$AJ320,範囲CSV,33,FALSE)))</f>
        <v/>
      </c>
      <c r="AJ320" s="139" t="str">
        <f>IF($A320="","",IF(VLOOKUP(csv!$AJ320,範囲CSV,34,FALSE)="","",VLOOKUP(csv!$AJ320,範囲CSV,34,FALSE)))</f>
        <v/>
      </c>
      <c r="AK320" s="139"/>
    </row>
    <row r="321" spans="1:37">
      <c r="A321" s="216" t="str">
        <f>IF(csv!AJ321&lt;=csv!A$401,csv!AO321,"")</f>
        <v/>
      </c>
      <c r="B321" s="216" t="str">
        <f>IF($A321="","",IF(VLOOKUP(csv!A$402,範囲CSV,2,FALSE)="","",VLOOKUP(csv!A$402,範囲CSV,2,FALSE)))</f>
        <v/>
      </c>
      <c r="C321" s="139" t="str">
        <f>IF($A321="","",IF(VLOOKUP(csv!$AJ321,範囲CSV,3,FALSE)="","",VLOOKUP(csv!$AJ321,範囲CSV,3,FALSE)))</f>
        <v/>
      </c>
      <c r="D321" s="139" t="str">
        <f>IF($A321="","",IF(VLOOKUP(csv!$AJ321,範囲CSV,4,FALSE)="","",VLOOKUP(csv!$AJ321,範囲CSV,4,FALSE)))</f>
        <v/>
      </c>
      <c r="E321" s="139" t="str">
        <f>IF($A321="","",IF(VLOOKUP(csv!$AJ321,範囲CSV,5,FALSE)="","",IF(VLOOKUP(csv!$AJ321,範囲CSV,5,FALSE)&gt;10000,"",VLOOKUP(csv!$AJ321,範囲CSV,5,FALSE))))</f>
        <v/>
      </c>
      <c r="F321" s="139" t="str">
        <f>IF($A321="","",IF(VLOOKUP(csv!$AJ321,範囲CSV,6,FALSE)="","",VLOOKUP(csv!$AJ321,範囲CSV,6,FALSE)))</f>
        <v/>
      </c>
      <c r="G321" s="139" t="str">
        <f>IF(A321="","",IF(VLOOKUP(csv!$AJ321,範囲CSV,7,FALSE)="","",VLOOKUP(csv!$AJ321,範囲CSV,7,FALSE)))</f>
        <v/>
      </c>
      <c r="H321" s="139" t="str">
        <f>IF($A321="","",IF(VLOOKUP(csv!$AJ321,範囲CSV,8,FALSE)="","",VLOOKUP(csv!$AJ321,範囲CSV,8,FALSE)))</f>
        <v/>
      </c>
      <c r="I321" s="216"/>
      <c r="J321" s="216"/>
      <c r="K321" s="139" t="str">
        <f>IF(A321="","",IF(VLOOKUP(csv!$AJ321,範囲CSV,9,FALSE)="","",VLOOKUP(csv!$AJ321,範囲CSV,9,FALSE)))</f>
        <v/>
      </c>
      <c r="L321" s="139" t="str">
        <f>IF($A321="","",IF(VLOOKUP(csv!$AJ321,範囲CSV,10,FALSE)="","",VLOOKUP(csv!$AJ321,範囲CSV,10,FALSE)))</f>
        <v/>
      </c>
      <c r="M321" s="216" t="str">
        <f t="shared" si="8"/>
        <v/>
      </c>
      <c r="N321" s="216" t="str">
        <f t="shared" si="9"/>
        <v/>
      </c>
      <c r="O321" s="139" t="str">
        <f>IF($A321="","",IF(VLOOKUP(csv!$AJ321,範囲CSV,13,FALSE)="","",VLOOKUP(csv!$AJ321,範囲CSV,13,FALSE)))</f>
        <v/>
      </c>
      <c r="P321" s="139" t="str">
        <f>IF($A321="","",IF(VLOOKUP(csv!$AJ321,範囲CSV,14,FALSE)="","",VLOOKUP(csv!$AJ321,範囲CSV,14,FALSE)))</f>
        <v/>
      </c>
      <c r="Q321" s="139" t="str">
        <f>IF($A321="","",IF(VLOOKUP(csv!$AJ321,範囲CSV,15,FALSE)="","",VLOOKUP(csv!$AJ321,範囲CSV,15,FALSE)))</f>
        <v/>
      </c>
      <c r="R321" s="139" t="str">
        <f>IF($A321="","",IF(VLOOKUP(csv!$AJ321,範囲CSV,16,FALSE)="","",VLOOKUP(csv!$AJ321,範囲CSV,16,FALSE)))</f>
        <v/>
      </c>
      <c r="S321" s="139" t="str">
        <f>IF($A321="","",IF(VLOOKUP(csv!$AJ321,範囲CSV,17,FALSE)="","",VLOOKUP(csv!$AJ321,範囲CSV,17,FALSE)))</f>
        <v/>
      </c>
      <c r="T321" s="139" t="str">
        <f>IF($A321="","",IF(VLOOKUP(csv!$AJ321,範囲CSV,18,FALSE)="","",VLOOKUP(csv!$AJ321,範囲CSV,18,FALSE)))</f>
        <v/>
      </c>
      <c r="U321" s="139" t="str">
        <f>IF($A321="","",IF(VLOOKUP(csv!$AJ321,範囲CSV,19,FALSE)="","",VLOOKUP(csv!$AJ321,範囲CSV,19,FALSE)))</f>
        <v/>
      </c>
      <c r="V321" s="139" t="str">
        <f>IF($A321="","",IF(VLOOKUP(csv!$AJ321,範囲CSV,20,FALSE)="","",VLOOKUP(csv!$AJ321,範囲CSV,20,FALSE)))</f>
        <v/>
      </c>
      <c r="W321" s="139" t="str">
        <f>IF($A321="","",IF(VLOOKUP(csv!$AJ321,範囲CSV,21,FALSE)="","",VLOOKUP(csv!$AJ321,範囲CSV,21,FALSE)))</f>
        <v/>
      </c>
      <c r="X321" s="139" t="str">
        <f>IF($A321="","",IF(VLOOKUP(csv!$AJ321,範囲CSV,22,FALSE)="","",VLOOKUP(csv!$AJ321,範囲CSV,22,FALSE)))</f>
        <v/>
      </c>
      <c r="Y321" s="139" t="str">
        <f>IF($A321="","",IF(VLOOKUP(csv!$AJ321,範囲CSV,23,FALSE)="","",VLOOKUP(csv!$AJ321,範囲CSV,23,FALSE)))</f>
        <v/>
      </c>
      <c r="Z321" s="139" t="str">
        <f>IF($A321="","",IF(VLOOKUP(csv!$AJ321,範囲CSV,24,FALSE)="","",VLOOKUP(csv!$AJ321,範囲CSV,24,FALSE)))</f>
        <v/>
      </c>
      <c r="AA321" s="139" t="str">
        <f>IF($A321="","",IF(VLOOKUP(csv!$AJ321,範囲CSV,25,FALSE)="","",VLOOKUP(csv!$AJ321,範囲CSV,25,FALSE)))</f>
        <v/>
      </c>
      <c r="AB321" s="139" t="str">
        <f>IF($A321="","",IF(VLOOKUP(csv!$AJ321,範囲CSV,26,FALSE)="","",VLOOKUP(csv!$AJ321,範囲CSV,26,FALSE)))</f>
        <v/>
      </c>
      <c r="AC321" s="139" t="str">
        <f>IF($A321="","",IF(VLOOKUP(csv!$AJ321,範囲CSV,27,FALSE)="","",VLOOKUP(csv!$AJ321,範囲CSV,27,FALSE)))</f>
        <v/>
      </c>
      <c r="AD321" s="139" t="str">
        <f>IF($A321="","",IF(VLOOKUP(csv!$AJ321,範囲CSV,28,FALSE)="","",VLOOKUP(csv!$AJ321,範囲CSV,28,FALSE)))</f>
        <v/>
      </c>
      <c r="AE321" s="139" t="str">
        <f>IF($A321="","",IF(VLOOKUP(csv!$AJ321,範囲CSV,29,FALSE)="","",VLOOKUP(csv!$AJ321,範囲CSV,29,FALSE)))</f>
        <v/>
      </c>
      <c r="AF321" s="139" t="str">
        <f>IF($A321="","",IF(VLOOKUP(csv!$AJ321,範囲CSV,30,FALSE)="","",VLOOKUP(csv!$AJ321,範囲CSV,30,FALSE)))</f>
        <v/>
      </c>
      <c r="AG321" s="139" t="str">
        <f>IF($A321="","",IF(VLOOKUP(csv!$AJ321,範囲CSV,31,FALSE)="","",VLOOKUP(csv!$AJ321,範囲CSV,31,FALSE)))</f>
        <v/>
      </c>
      <c r="AH321" s="139" t="str">
        <f>IF($A321="","",IF(VLOOKUP(csv!$AJ321,範囲CSV,32,FALSE)="","",VLOOKUP(csv!$AJ321,範囲CSV,32,FALSE)))</f>
        <v/>
      </c>
      <c r="AI321" s="139" t="str">
        <f>IF($A321="","",IF(VLOOKUP(csv!$AJ321,範囲CSV,33,FALSE)="","",VLOOKUP(csv!$AJ321,範囲CSV,33,FALSE)))</f>
        <v/>
      </c>
      <c r="AJ321" s="139" t="str">
        <f>IF($A321="","",IF(VLOOKUP(csv!$AJ321,範囲CSV,34,FALSE)="","",VLOOKUP(csv!$AJ321,範囲CSV,34,FALSE)))</f>
        <v/>
      </c>
      <c r="AK321" s="139"/>
    </row>
    <row r="322" spans="1:37">
      <c r="A322" s="216" t="str">
        <f>IF(csv!AJ322&lt;=csv!A$401,csv!AO322,"")</f>
        <v/>
      </c>
      <c r="B322" s="216" t="str">
        <f>IF($A322="","",IF(VLOOKUP(csv!A$402,範囲CSV,2,FALSE)="","",VLOOKUP(csv!A$402,範囲CSV,2,FALSE)))</f>
        <v/>
      </c>
      <c r="C322" s="139" t="str">
        <f>IF($A322="","",IF(VLOOKUP(csv!$AJ322,範囲CSV,3,FALSE)="","",VLOOKUP(csv!$AJ322,範囲CSV,3,FALSE)))</f>
        <v/>
      </c>
      <c r="D322" s="139" t="str">
        <f>IF($A322="","",IF(VLOOKUP(csv!$AJ322,範囲CSV,4,FALSE)="","",VLOOKUP(csv!$AJ322,範囲CSV,4,FALSE)))</f>
        <v/>
      </c>
      <c r="E322" s="139" t="str">
        <f>IF($A322="","",IF(VLOOKUP(csv!$AJ322,範囲CSV,5,FALSE)="","",IF(VLOOKUP(csv!$AJ322,範囲CSV,5,FALSE)&gt;10000,"",VLOOKUP(csv!$AJ322,範囲CSV,5,FALSE))))</f>
        <v/>
      </c>
      <c r="F322" s="139" t="str">
        <f>IF($A322="","",IF(VLOOKUP(csv!$AJ322,範囲CSV,6,FALSE)="","",VLOOKUP(csv!$AJ322,範囲CSV,6,FALSE)))</f>
        <v/>
      </c>
      <c r="G322" s="139" t="str">
        <f>IF(A322="","",IF(VLOOKUP(csv!$AJ322,範囲CSV,7,FALSE)="","",VLOOKUP(csv!$AJ322,範囲CSV,7,FALSE)))</f>
        <v/>
      </c>
      <c r="H322" s="139" t="str">
        <f>IF($A322="","",IF(VLOOKUP(csv!$AJ322,範囲CSV,8,FALSE)="","",VLOOKUP(csv!$AJ322,範囲CSV,8,FALSE)))</f>
        <v/>
      </c>
      <c r="I322" s="216"/>
      <c r="J322" s="216"/>
      <c r="K322" s="139" t="str">
        <f>IF(A322="","",IF(VLOOKUP(csv!$AJ322,範囲CSV,9,FALSE)="","",VLOOKUP(csv!$AJ322,範囲CSV,9,FALSE)))</f>
        <v/>
      </c>
      <c r="L322" s="139" t="str">
        <f>IF($A322="","",IF(VLOOKUP(csv!$AJ322,範囲CSV,10,FALSE)="","",VLOOKUP(csv!$AJ322,範囲CSV,10,FALSE)))</f>
        <v/>
      </c>
      <c r="M322" s="216" t="str">
        <f t="shared" ref="M322:M385" si="10">IF($A322="","",IF(VLOOKUP($A322,生年,21,FALSE)="","",VLOOKUP($A322,生年,21,FALSE)))</f>
        <v/>
      </c>
      <c r="N322" s="216" t="str">
        <f t="shared" ref="N322:N385" si="11">IF($A322="","",IF(VLOOKUP($A322,生年,22,FALSE)="","",VLOOKUP($A322,生年,22,FALSE)))</f>
        <v/>
      </c>
      <c r="O322" s="139" t="str">
        <f>IF($A322="","",IF(VLOOKUP(csv!$AJ322,範囲CSV,13,FALSE)="","",VLOOKUP(csv!$AJ322,範囲CSV,13,FALSE)))</f>
        <v/>
      </c>
      <c r="P322" s="139" t="str">
        <f>IF($A322="","",IF(VLOOKUP(csv!$AJ322,範囲CSV,14,FALSE)="","",VLOOKUP(csv!$AJ322,範囲CSV,14,FALSE)))</f>
        <v/>
      </c>
      <c r="Q322" s="139" t="str">
        <f>IF($A322="","",IF(VLOOKUP(csv!$AJ322,範囲CSV,15,FALSE)="","",VLOOKUP(csv!$AJ322,範囲CSV,15,FALSE)))</f>
        <v/>
      </c>
      <c r="R322" s="139" t="str">
        <f>IF($A322="","",IF(VLOOKUP(csv!$AJ322,範囲CSV,16,FALSE)="","",VLOOKUP(csv!$AJ322,範囲CSV,16,FALSE)))</f>
        <v/>
      </c>
      <c r="S322" s="139" t="str">
        <f>IF($A322="","",IF(VLOOKUP(csv!$AJ322,範囲CSV,17,FALSE)="","",VLOOKUP(csv!$AJ322,範囲CSV,17,FALSE)))</f>
        <v/>
      </c>
      <c r="T322" s="139" t="str">
        <f>IF($A322="","",IF(VLOOKUP(csv!$AJ322,範囲CSV,18,FALSE)="","",VLOOKUP(csv!$AJ322,範囲CSV,18,FALSE)))</f>
        <v/>
      </c>
      <c r="U322" s="139" t="str">
        <f>IF($A322="","",IF(VLOOKUP(csv!$AJ322,範囲CSV,19,FALSE)="","",VLOOKUP(csv!$AJ322,範囲CSV,19,FALSE)))</f>
        <v/>
      </c>
      <c r="V322" s="139" t="str">
        <f>IF($A322="","",IF(VLOOKUP(csv!$AJ322,範囲CSV,20,FALSE)="","",VLOOKUP(csv!$AJ322,範囲CSV,20,FALSE)))</f>
        <v/>
      </c>
      <c r="W322" s="139" t="str">
        <f>IF($A322="","",IF(VLOOKUP(csv!$AJ322,範囲CSV,21,FALSE)="","",VLOOKUP(csv!$AJ322,範囲CSV,21,FALSE)))</f>
        <v/>
      </c>
      <c r="X322" s="139" t="str">
        <f>IF($A322="","",IF(VLOOKUP(csv!$AJ322,範囲CSV,22,FALSE)="","",VLOOKUP(csv!$AJ322,範囲CSV,22,FALSE)))</f>
        <v/>
      </c>
      <c r="Y322" s="139" t="str">
        <f>IF($A322="","",IF(VLOOKUP(csv!$AJ322,範囲CSV,23,FALSE)="","",VLOOKUP(csv!$AJ322,範囲CSV,23,FALSE)))</f>
        <v/>
      </c>
      <c r="Z322" s="139" t="str">
        <f>IF($A322="","",IF(VLOOKUP(csv!$AJ322,範囲CSV,24,FALSE)="","",VLOOKUP(csv!$AJ322,範囲CSV,24,FALSE)))</f>
        <v/>
      </c>
      <c r="AA322" s="139" t="str">
        <f>IF($A322="","",IF(VLOOKUP(csv!$AJ322,範囲CSV,25,FALSE)="","",VLOOKUP(csv!$AJ322,範囲CSV,25,FALSE)))</f>
        <v/>
      </c>
      <c r="AB322" s="139" t="str">
        <f>IF($A322="","",IF(VLOOKUP(csv!$AJ322,範囲CSV,26,FALSE)="","",VLOOKUP(csv!$AJ322,範囲CSV,26,FALSE)))</f>
        <v/>
      </c>
      <c r="AC322" s="139" t="str">
        <f>IF($A322="","",IF(VLOOKUP(csv!$AJ322,範囲CSV,27,FALSE)="","",VLOOKUP(csv!$AJ322,範囲CSV,27,FALSE)))</f>
        <v/>
      </c>
      <c r="AD322" s="139" t="str">
        <f>IF($A322="","",IF(VLOOKUP(csv!$AJ322,範囲CSV,28,FALSE)="","",VLOOKUP(csv!$AJ322,範囲CSV,28,FALSE)))</f>
        <v/>
      </c>
      <c r="AE322" s="139" t="str">
        <f>IF($A322="","",IF(VLOOKUP(csv!$AJ322,範囲CSV,29,FALSE)="","",VLOOKUP(csv!$AJ322,範囲CSV,29,FALSE)))</f>
        <v/>
      </c>
      <c r="AF322" s="139" t="str">
        <f>IF($A322="","",IF(VLOOKUP(csv!$AJ322,範囲CSV,30,FALSE)="","",VLOOKUP(csv!$AJ322,範囲CSV,30,FALSE)))</f>
        <v/>
      </c>
      <c r="AG322" s="139" t="str">
        <f>IF($A322="","",IF(VLOOKUP(csv!$AJ322,範囲CSV,31,FALSE)="","",VLOOKUP(csv!$AJ322,範囲CSV,31,FALSE)))</f>
        <v/>
      </c>
      <c r="AH322" s="139" t="str">
        <f>IF($A322="","",IF(VLOOKUP(csv!$AJ322,範囲CSV,32,FALSE)="","",VLOOKUP(csv!$AJ322,範囲CSV,32,FALSE)))</f>
        <v/>
      </c>
      <c r="AI322" s="139" t="str">
        <f>IF($A322="","",IF(VLOOKUP(csv!$AJ322,範囲CSV,33,FALSE)="","",VLOOKUP(csv!$AJ322,範囲CSV,33,FALSE)))</f>
        <v/>
      </c>
      <c r="AJ322" s="139" t="str">
        <f>IF($A322="","",IF(VLOOKUP(csv!$AJ322,範囲CSV,34,FALSE)="","",VLOOKUP(csv!$AJ322,範囲CSV,34,FALSE)))</f>
        <v/>
      </c>
      <c r="AK322" s="139"/>
    </row>
    <row r="323" spans="1:37">
      <c r="A323" s="216" t="str">
        <f>IF(csv!AJ323&lt;=csv!A$401,csv!AO323,"")</f>
        <v/>
      </c>
      <c r="B323" s="216" t="str">
        <f>IF($A323="","",IF(VLOOKUP(csv!A$402,範囲CSV,2,FALSE)="","",VLOOKUP(csv!A$402,範囲CSV,2,FALSE)))</f>
        <v/>
      </c>
      <c r="C323" s="139" t="str">
        <f>IF($A323="","",IF(VLOOKUP(csv!$AJ323,範囲CSV,3,FALSE)="","",VLOOKUP(csv!$AJ323,範囲CSV,3,FALSE)))</f>
        <v/>
      </c>
      <c r="D323" s="139" t="str">
        <f>IF($A323="","",IF(VLOOKUP(csv!$AJ323,範囲CSV,4,FALSE)="","",VLOOKUP(csv!$AJ323,範囲CSV,4,FALSE)))</f>
        <v/>
      </c>
      <c r="E323" s="139" t="str">
        <f>IF($A323="","",IF(VLOOKUP(csv!$AJ323,範囲CSV,5,FALSE)="","",IF(VLOOKUP(csv!$AJ323,範囲CSV,5,FALSE)&gt;10000,"",VLOOKUP(csv!$AJ323,範囲CSV,5,FALSE))))</f>
        <v/>
      </c>
      <c r="F323" s="139" t="str">
        <f>IF($A323="","",IF(VLOOKUP(csv!$AJ323,範囲CSV,6,FALSE)="","",VLOOKUP(csv!$AJ323,範囲CSV,6,FALSE)))</f>
        <v/>
      </c>
      <c r="G323" s="139" t="str">
        <f>IF(A323="","",IF(VLOOKUP(csv!$AJ323,範囲CSV,7,FALSE)="","",VLOOKUP(csv!$AJ323,範囲CSV,7,FALSE)))</f>
        <v/>
      </c>
      <c r="H323" s="139" t="str">
        <f>IF($A323="","",IF(VLOOKUP(csv!$AJ323,範囲CSV,8,FALSE)="","",VLOOKUP(csv!$AJ323,範囲CSV,8,FALSE)))</f>
        <v/>
      </c>
      <c r="I323" s="216"/>
      <c r="J323" s="216"/>
      <c r="K323" s="139" t="str">
        <f>IF(A323="","",IF(VLOOKUP(csv!$AJ323,範囲CSV,9,FALSE)="","",VLOOKUP(csv!$AJ323,範囲CSV,9,FALSE)))</f>
        <v/>
      </c>
      <c r="L323" s="139" t="str">
        <f>IF($A323="","",IF(VLOOKUP(csv!$AJ323,範囲CSV,10,FALSE)="","",VLOOKUP(csv!$AJ323,範囲CSV,10,FALSE)))</f>
        <v/>
      </c>
      <c r="M323" s="216" t="str">
        <f t="shared" si="10"/>
        <v/>
      </c>
      <c r="N323" s="216" t="str">
        <f t="shared" si="11"/>
        <v/>
      </c>
      <c r="O323" s="139" t="str">
        <f>IF($A323="","",IF(VLOOKUP(csv!$AJ323,範囲CSV,13,FALSE)="","",VLOOKUP(csv!$AJ323,範囲CSV,13,FALSE)))</f>
        <v/>
      </c>
      <c r="P323" s="139" t="str">
        <f>IF($A323="","",IF(VLOOKUP(csv!$AJ323,範囲CSV,14,FALSE)="","",VLOOKUP(csv!$AJ323,範囲CSV,14,FALSE)))</f>
        <v/>
      </c>
      <c r="Q323" s="139" t="str">
        <f>IF($A323="","",IF(VLOOKUP(csv!$AJ323,範囲CSV,15,FALSE)="","",VLOOKUP(csv!$AJ323,範囲CSV,15,FALSE)))</f>
        <v/>
      </c>
      <c r="R323" s="139" t="str">
        <f>IF($A323="","",IF(VLOOKUP(csv!$AJ323,範囲CSV,16,FALSE)="","",VLOOKUP(csv!$AJ323,範囲CSV,16,FALSE)))</f>
        <v/>
      </c>
      <c r="S323" s="139" t="str">
        <f>IF($A323="","",IF(VLOOKUP(csv!$AJ323,範囲CSV,17,FALSE)="","",VLOOKUP(csv!$AJ323,範囲CSV,17,FALSE)))</f>
        <v/>
      </c>
      <c r="T323" s="139" t="str">
        <f>IF($A323="","",IF(VLOOKUP(csv!$AJ323,範囲CSV,18,FALSE)="","",VLOOKUP(csv!$AJ323,範囲CSV,18,FALSE)))</f>
        <v/>
      </c>
      <c r="U323" s="139" t="str">
        <f>IF($A323="","",IF(VLOOKUP(csv!$AJ323,範囲CSV,19,FALSE)="","",VLOOKUP(csv!$AJ323,範囲CSV,19,FALSE)))</f>
        <v/>
      </c>
      <c r="V323" s="139" t="str">
        <f>IF($A323="","",IF(VLOOKUP(csv!$AJ323,範囲CSV,20,FALSE)="","",VLOOKUP(csv!$AJ323,範囲CSV,20,FALSE)))</f>
        <v/>
      </c>
      <c r="W323" s="139" t="str">
        <f>IF($A323="","",IF(VLOOKUP(csv!$AJ323,範囲CSV,21,FALSE)="","",VLOOKUP(csv!$AJ323,範囲CSV,21,FALSE)))</f>
        <v/>
      </c>
      <c r="X323" s="139" t="str">
        <f>IF($A323="","",IF(VLOOKUP(csv!$AJ323,範囲CSV,22,FALSE)="","",VLOOKUP(csv!$AJ323,範囲CSV,22,FALSE)))</f>
        <v/>
      </c>
      <c r="Y323" s="139" t="str">
        <f>IF($A323="","",IF(VLOOKUP(csv!$AJ323,範囲CSV,23,FALSE)="","",VLOOKUP(csv!$AJ323,範囲CSV,23,FALSE)))</f>
        <v/>
      </c>
      <c r="Z323" s="139" t="str">
        <f>IF($A323="","",IF(VLOOKUP(csv!$AJ323,範囲CSV,24,FALSE)="","",VLOOKUP(csv!$AJ323,範囲CSV,24,FALSE)))</f>
        <v/>
      </c>
      <c r="AA323" s="139" t="str">
        <f>IF($A323="","",IF(VLOOKUP(csv!$AJ323,範囲CSV,25,FALSE)="","",VLOOKUP(csv!$AJ323,範囲CSV,25,FALSE)))</f>
        <v/>
      </c>
      <c r="AB323" s="139" t="str">
        <f>IF($A323="","",IF(VLOOKUP(csv!$AJ323,範囲CSV,26,FALSE)="","",VLOOKUP(csv!$AJ323,範囲CSV,26,FALSE)))</f>
        <v/>
      </c>
      <c r="AC323" s="139" t="str">
        <f>IF($A323="","",IF(VLOOKUP(csv!$AJ323,範囲CSV,27,FALSE)="","",VLOOKUP(csv!$AJ323,範囲CSV,27,FALSE)))</f>
        <v/>
      </c>
      <c r="AD323" s="139" t="str">
        <f>IF($A323="","",IF(VLOOKUP(csv!$AJ323,範囲CSV,28,FALSE)="","",VLOOKUP(csv!$AJ323,範囲CSV,28,FALSE)))</f>
        <v/>
      </c>
      <c r="AE323" s="139" t="str">
        <f>IF($A323="","",IF(VLOOKUP(csv!$AJ323,範囲CSV,29,FALSE)="","",VLOOKUP(csv!$AJ323,範囲CSV,29,FALSE)))</f>
        <v/>
      </c>
      <c r="AF323" s="139" t="str">
        <f>IF($A323="","",IF(VLOOKUP(csv!$AJ323,範囲CSV,30,FALSE)="","",VLOOKUP(csv!$AJ323,範囲CSV,30,FALSE)))</f>
        <v/>
      </c>
      <c r="AG323" s="139" t="str">
        <f>IF($A323="","",IF(VLOOKUP(csv!$AJ323,範囲CSV,31,FALSE)="","",VLOOKUP(csv!$AJ323,範囲CSV,31,FALSE)))</f>
        <v/>
      </c>
      <c r="AH323" s="139" t="str">
        <f>IF($A323="","",IF(VLOOKUP(csv!$AJ323,範囲CSV,32,FALSE)="","",VLOOKUP(csv!$AJ323,範囲CSV,32,FALSE)))</f>
        <v/>
      </c>
      <c r="AI323" s="139" t="str">
        <f>IF($A323="","",IF(VLOOKUP(csv!$AJ323,範囲CSV,33,FALSE)="","",VLOOKUP(csv!$AJ323,範囲CSV,33,FALSE)))</f>
        <v/>
      </c>
      <c r="AJ323" s="139" t="str">
        <f>IF($A323="","",IF(VLOOKUP(csv!$AJ323,範囲CSV,34,FALSE)="","",VLOOKUP(csv!$AJ323,範囲CSV,34,FALSE)))</f>
        <v/>
      </c>
      <c r="AK323" s="139"/>
    </row>
    <row r="324" spans="1:37">
      <c r="A324" s="216" t="str">
        <f>IF(csv!AJ324&lt;=csv!A$401,csv!AO324,"")</f>
        <v/>
      </c>
      <c r="B324" s="216" t="str">
        <f>IF($A324="","",IF(VLOOKUP(csv!A$402,範囲CSV,2,FALSE)="","",VLOOKUP(csv!A$402,範囲CSV,2,FALSE)))</f>
        <v/>
      </c>
      <c r="C324" s="139" t="str">
        <f>IF($A324="","",IF(VLOOKUP(csv!$AJ324,範囲CSV,3,FALSE)="","",VLOOKUP(csv!$AJ324,範囲CSV,3,FALSE)))</f>
        <v/>
      </c>
      <c r="D324" s="139" t="str">
        <f>IF($A324="","",IF(VLOOKUP(csv!$AJ324,範囲CSV,4,FALSE)="","",VLOOKUP(csv!$AJ324,範囲CSV,4,FALSE)))</f>
        <v/>
      </c>
      <c r="E324" s="139" t="str">
        <f>IF($A324="","",IF(VLOOKUP(csv!$AJ324,範囲CSV,5,FALSE)="","",IF(VLOOKUP(csv!$AJ324,範囲CSV,5,FALSE)&gt;10000,"",VLOOKUP(csv!$AJ324,範囲CSV,5,FALSE))))</f>
        <v/>
      </c>
      <c r="F324" s="139" t="str">
        <f>IF($A324="","",IF(VLOOKUP(csv!$AJ324,範囲CSV,6,FALSE)="","",VLOOKUP(csv!$AJ324,範囲CSV,6,FALSE)))</f>
        <v/>
      </c>
      <c r="G324" s="139" t="str">
        <f>IF(A324="","",IF(VLOOKUP(csv!$AJ324,範囲CSV,7,FALSE)="","",VLOOKUP(csv!$AJ324,範囲CSV,7,FALSE)))</f>
        <v/>
      </c>
      <c r="H324" s="139" t="str">
        <f>IF($A324="","",IF(VLOOKUP(csv!$AJ324,範囲CSV,8,FALSE)="","",VLOOKUP(csv!$AJ324,範囲CSV,8,FALSE)))</f>
        <v/>
      </c>
      <c r="I324" s="216"/>
      <c r="J324" s="216"/>
      <c r="K324" s="139" t="str">
        <f>IF(A324="","",IF(VLOOKUP(csv!$AJ324,範囲CSV,9,FALSE)="","",VLOOKUP(csv!$AJ324,範囲CSV,9,FALSE)))</f>
        <v/>
      </c>
      <c r="L324" s="139" t="str">
        <f>IF($A324="","",IF(VLOOKUP(csv!$AJ324,範囲CSV,10,FALSE)="","",VLOOKUP(csv!$AJ324,範囲CSV,10,FALSE)))</f>
        <v/>
      </c>
      <c r="M324" s="216" t="str">
        <f t="shared" si="10"/>
        <v/>
      </c>
      <c r="N324" s="216" t="str">
        <f t="shared" si="11"/>
        <v/>
      </c>
      <c r="O324" s="139" t="str">
        <f>IF($A324="","",IF(VLOOKUP(csv!$AJ324,範囲CSV,13,FALSE)="","",VLOOKUP(csv!$AJ324,範囲CSV,13,FALSE)))</f>
        <v/>
      </c>
      <c r="P324" s="139" t="str">
        <f>IF($A324="","",IF(VLOOKUP(csv!$AJ324,範囲CSV,14,FALSE)="","",VLOOKUP(csv!$AJ324,範囲CSV,14,FALSE)))</f>
        <v/>
      </c>
      <c r="Q324" s="139" t="str">
        <f>IF($A324="","",IF(VLOOKUP(csv!$AJ324,範囲CSV,15,FALSE)="","",VLOOKUP(csv!$AJ324,範囲CSV,15,FALSE)))</f>
        <v/>
      </c>
      <c r="R324" s="139" t="str">
        <f>IF($A324="","",IF(VLOOKUP(csv!$AJ324,範囲CSV,16,FALSE)="","",VLOOKUP(csv!$AJ324,範囲CSV,16,FALSE)))</f>
        <v/>
      </c>
      <c r="S324" s="139" t="str">
        <f>IF($A324="","",IF(VLOOKUP(csv!$AJ324,範囲CSV,17,FALSE)="","",VLOOKUP(csv!$AJ324,範囲CSV,17,FALSE)))</f>
        <v/>
      </c>
      <c r="T324" s="139" t="str">
        <f>IF($A324="","",IF(VLOOKUP(csv!$AJ324,範囲CSV,18,FALSE)="","",VLOOKUP(csv!$AJ324,範囲CSV,18,FALSE)))</f>
        <v/>
      </c>
      <c r="U324" s="139" t="str">
        <f>IF($A324="","",IF(VLOOKUP(csv!$AJ324,範囲CSV,19,FALSE)="","",VLOOKUP(csv!$AJ324,範囲CSV,19,FALSE)))</f>
        <v/>
      </c>
      <c r="V324" s="139" t="str">
        <f>IF($A324="","",IF(VLOOKUP(csv!$AJ324,範囲CSV,20,FALSE)="","",VLOOKUP(csv!$AJ324,範囲CSV,20,FALSE)))</f>
        <v/>
      </c>
      <c r="W324" s="139" t="str">
        <f>IF($A324="","",IF(VLOOKUP(csv!$AJ324,範囲CSV,21,FALSE)="","",VLOOKUP(csv!$AJ324,範囲CSV,21,FALSE)))</f>
        <v/>
      </c>
      <c r="X324" s="139" t="str">
        <f>IF($A324="","",IF(VLOOKUP(csv!$AJ324,範囲CSV,22,FALSE)="","",VLOOKUP(csv!$AJ324,範囲CSV,22,FALSE)))</f>
        <v/>
      </c>
      <c r="Y324" s="139" t="str">
        <f>IF($A324="","",IF(VLOOKUP(csv!$AJ324,範囲CSV,23,FALSE)="","",VLOOKUP(csv!$AJ324,範囲CSV,23,FALSE)))</f>
        <v/>
      </c>
      <c r="Z324" s="139" t="str">
        <f>IF($A324="","",IF(VLOOKUP(csv!$AJ324,範囲CSV,24,FALSE)="","",VLOOKUP(csv!$AJ324,範囲CSV,24,FALSE)))</f>
        <v/>
      </c>
      <c r="AA324" s="139" t="str">
        <f>IF($A324="","",IF(VLOOKUP(csv!$AJ324,範囲CSV,25,FALSE)="","",VLOOKUP(csv!$AJ324,範囲CSV,25,FALSE)))</f>
        <v/>
      </c>
      <c r="AB324" s="139" t="str">
        <f>IF($A324="","",IF(VLOOKUP(csv!$AJ324,範囲CSV,26,FALSE)="","",VLOOKUP(csv!$AJ324,範囲CSV,26,FALSE)))</f>
        <v/>
      </c>
      <c r="AC324" s="139" t="str">
        <f>IF($A324="","",IF(VLOOKUP(csv!$AJ324,範囲CSV,27,FALSE)="","",VLOOKUP(csv!$AJ324,範囲CSV,27,FALSE)))</f>
        <v/>
      </c>
      <c r="AD324" s="139" t="str">
        <f>IF($A324="","",IF(VLOOKUP(csv!$AJ324,範囲CSV,28,FALSE)="","",VLOOKUP(csv!$AJ324,範囲CSV,28,FALSE)))</f>
        <v/>
      </c>
      <c r="AE324" s="139" t="str">
        <f>IF($A324="","",IF(VLOOKUP(csv!$AJ324,範囲CSV,29,FALSE)="","",VLOOKUP(csv!$AJ324,範囲CSV,29,FALSE)))</f>
        <v/>
      </c>
      <c r="AF324" s="139" t="str">
        <f>IF($A324="","",IF(VLOOKUP(csv!$AJ324,範囲CSV,30,FALSE)="","",VLOOKUP(csv!$AJ324,範囲CSV,30,FALSE)))</f>
        <v/>
      </c>
      <c r="AG324" s="139" t="str">
        <f>IF($A324="","",IF(VLOOKUP(csv!$AJ324,範囲CSV,31,FALSE)="","",VLOOKUP(csv!$AJ324,範囲CSV,31,FALSE)))</f>
        <v/>
      </c>
      <c r="AH324" s="139" t="str">
        <f>IF($A324="","",IF(VLOOKUP(csv!$AJ324,範囲CSV,32,FALSE)="","",VLOOKUP(csv!$AJ324,範囲CSV,32,FALSE)))</f>
        <v/>
      </c>
      <c r="AI324" s="139" t="str">
        <f>IF($A324="","",IF(VLOOKUP(csv!$AJ324,範囲CSV,33,FALSE)="","",VLOOKUP(csv!$AJ324,範囲CSV,33,FALSE)))</f>
        <v/>
      </c>
      <c r="AJ324" s="139" t="str">
        <f>IF($A324="","",IF(VLOOKUP(csv!$AJ324,範囲CSV,34,FALSE)="","",VLOOKUP(csv!$AJ324,範囲CSV,34,FALSE)))</f>
        <v/>
      </c>
      <c r="AK324" s="139"/>
    </row>
    <row r="325" spans="1:37">
      <c r="A325" s="216" t="str">
        <f>IF(csv!AJ325&lt;=csv!A$401,csv!AO325,"")</f>
        <v/>
      </c>
      <c r="B325" s="216" t="str">
        <f>IF($A325="","",IF(VLOOKUP(csv!A$402,範囲CSV,2,FALSE)="","",VLOOKUP(csv!A$402,範囲CSV,2,FALSE)))</f>
        <v/>
      </c>
      <c r="C325" s="139" t="str">
        <f>IF($A325="","",IF(VLOOKUP(csv!$AJ325,範囲CSV,3,FALSE)="","",VLOOKUP(csv!$AJ325,範囲CSV,3,FALSE)))</f>
        <v/>
      </c>
      <c r="D325" s="139" t="str">
        <f>IF($A325="","",IF(VLOOKUP(csv!$AJ325,範囲CSV,4,FALSE)="","",VLOOKUP(csv!$AJ325,範囲CSV,4,FALSE)))</f>
        <v/>
      </c>
      <c r="E325" s="139" t="str">
        <f>IF($A325="","",IF(VLOOKUP(csv!$AJ325,範囲CSV,5,FALSE)="","",IF(VLOOKUP(csv!$AJ325,範囲CSV,5,FALSE)&gt;10000,"",VLOOKUP(csv!$AJ325,範囲CSV,5,FALSE))))</f>
        <v/>
      </c>
      <c r="F325" s="139" t="str">
        <f>IF($A325="","",IF(VLOOKUP(csv!$AJ325,範囲CSV,6,FALSE)="","",VLOOKUP(csv!$AJ325,範囲CSV,6,FALSE)))</f>
        <v/>
      </c>
      <c r="G325" s="139" t="str">
        <f>IF(A325="","",IF(VLOOKUP(csv!$AJ325,範囲CSV,7,FALSE)="","",VLOOKUP(csv!$AJ325,範囲CSV,7,FALSE)))</f>
        <v/>
      </c>
      <c r="H325" s="139" t="str">
        <f>IF($A325="","",IF(VLOOKUP(csv!$AJ325,範囲CSV,8,FALSE)="","",VLOOKUP(csv!$AJ325,範囲CSV,8,FALSE)))</f>
        <v/>
      </c>
      <c r="I325" s="216"/>
      <c r="J325" s="216"/>
      <c r="K325" s="139" t="str">
        <f>IF(A325="","",IF(VLOOKUP(csv!$AJ325,範囲CSV,9,FALSE)="","",VLOOKUP(csv!$AJ325,範囲CSV,9,FALSE)))</f>
        <v/>
      </c>
      <c r="L325" s="139" t="str">
        <f>IF($A325="","",IF(VLOOKUP(csv!$AJ325,範囲CSV,10,FALSE)="","",VLOOKUP(csv!$AJ325,範囲CSV,10,FALSE)))</f>
        <v/>
      </c>
      <c r="M325" s="216" t="str">
        <f t="shared" si="10"/>
        <v/>
      </c>
      <c r="N325" s="216" t="str">
        <f t="shared" si="11"/>
        <v/>
      </c>
      <c r="O325" s="139" t="str">
        <f>IF($A325="","",IF(VLOOKUP(csv!$AJ325,範囲CSV,13,FALSE)="","",VLOOKUP(csv!$AJ325,範囲CSV,13,FALSE)))</f>
        <v/>
      </c>
      <c r="P325" s="139" t="str">
        <f>IF($A325="","",IF(VLOOKUP(csv!$AJ325,範囲CSV,14,FALSE)="","",VLOOKUP(csv!$AJ325,範囲CSV,14,FALSE)))</f>
        <v/>
      </c>
      <c r="Q325" s="139" t="str">
        <f>IF($A325="","",IF(VLOOKUP(csv!$AJ325,範囲CSV,15,FALSE)="","",VLOOKUP(csv!$AJ325,範囲CSV,15,FALSE)))</f>
        <v/>
      </c>
      <c r="R325" s="139" t="str">
        <f>IF($A325="","",IF(VLOOKUP(csv!$AJ325,範囲CSV,16,FALSE)="","",VLOOKUP(csv!$AJ325,範囲CSV,16,FALSE)))</f>
        <v/>
      </c>
      <c r="S325" s="139" t="str">
        <f>IF($A325="","",IF(VLOOKUP(csv!$AJ325,範囲CSV,17,FALSE)="","",VLOOKUP(csv!$AJ325,範囲CSV,17,FALSE)))</f>
        <v/>
      </c>
      <c r="T325" s="139" t="str">
        <f>IF($A325="","",IF(VLOOKUP(csv!$AJ325,範囲CSV,18,FALSE)="","",VLOOKUP(csv!$AJ325,範囲CSV,18,FALSE)))</f>
        <v/>
      </c>
      <c r="U325" s="139" t="str">
        <f>IF($A325="","",IF(VLOOKUP(csv!$AJ325,範囲CSV,19,FALSE)="","",VLOOKUP(csv!$AJ325,範囲CSV,19,FALSE)))</f>
        <v/>
      </c>
      <c r="V325" s="139" t="str">
        <f>IF($A325="","",IF(VLOOKUP(csv!$AJ325,範囲CSV,20,FALSE)="","",VLOOKUP(csv!$AJ325,範囲CSV,20,FALSE)))</f>
        <v/>
      </c>
      <c r="W325" s="139" t="str">
        <f>IF($A325="","",IF(VLOOKUP(csv!$AJ325,範囲CSV,21,FALSE)="","",VLOOKUP(csv!$AJ325,範囲CSV,21,FALSE)))</f>
        <v/>
      </c>
      <c r="X325" s="139" t="str">
        <f>IF($A325="","",IF(VLOOKUP(csv!$AJ325,範囲CSV,22,FALSE)="","",VLOOKUP(csv!$AJ325,範囲CSV,22,FALSE)))</f>
        <v/>
      </c>
      <c r="Y325" s="139" t="str">
        <f>IF($A325="","",IF(VLOOKUP(csv!$AJ325,範囲CSV,23,FALSE)="","",VLOOKUP(csv!$AJ325,範囲CSV,23,FALSE)))</f>
        <v/>
      </c>
      <c r="Z325" s="139" t="str">
        <f>IF($A325="","",IF(VLOOKUP(csv!$AJ325,範囲CSV,24,FALSE)="","",VLOOKUP(csv!$AJ325,範囲CSV,24,FALSE)))</f>
        <v/>
      </c>
      <c r="AA325" s="139" t="str">
        <f>IF($A325="","",IF(VLOOKUP(csv!$AJ325,範囲CSV,25,FALSE)="","",VLOOKUP(csv!$AJ325,範囲CSV,25,FALSE)))</f>
        <v/>
      </c>
      <c r="AB325" s="139" t="str">
        <f>IF($A325="","",IF(VLOOKUP(csv!$AJ325,範囲CSV,26,FALSE)="","",VLOOKUP(csv!$AJ325,範囲CSV,26,FALSE)))</f>
        <v/>
      </c>
      <c r="AC325" s="139" t="str">
        <f>IF($A325="","",IF(VLOOKUP(csv!$AJ325,範囲CSV,27,FALSE)="","",VLOOKUP(csv!$AJ325,範囲CSV,27,FALSE)))</f>
        <v/>
      </c>
      <c r="AD325" s="139" t="str">
        <f>IF($A325="","",IF(VLOOKUP(csv!$AJ325,範囲CSV,28,FALSE)="","",VLOOKUP(csv!$AJ325,範囲CSV,28,FALSE)))</f>
        <v/>
      </c>
      <c r="AE325" s="139" t="str">
        <f>IF($A325="","",IF(VLOOKUP(csv!$AJ325,範囲CSV,29,FALSE)="","",VLOOKUP(csv!$AJ325,範囲CSV,29,FALSE)))</f>
        <v/>
      </c>
      <c r="AF325" s="139" t="str">
        <f>IF($A325="","",IF(VLOOKUP(csv!$AJ325,範囲CSV,30,FALSE)="","",VLOOKUP(csv!$AJ325,範囲CSV,30,FALSE)))</f>
        <v/>
      </c>
      <c r="AG325" s="139" t="str">
        <f>IF($A325="","",IF(VLOOKUP(csv!$AJ325,範囲CSV,31,FALSE)="","",VLOOKUP(csv!$AJ325,範囲CSV,31,FALSE)))</f>
        <v/>
      </c>
      <c r="AH325" s="139" t="str">
        <f>IF($A325="","",IF(VLOOKUP(csv!$AJ325,範囲CSV,32,FALSE)="","",VLOOKUP(csv!$AJ325,範囲CSV,32,FALSE)))</f>
        <v/>
      </c>
      <c r="AI325" s="139" t="str">
        <f>IF($A325="","",IF(VLOOKUP(csv!$AJ325,範囲CSV,33,FALSE)="","",VLOOKUP(csv!$AJ325,範囲CSV,33,FALSE)))</f>
        <v/>
      </c>
      <c r="AJ325" s="139" t="str">
        <f>IF($A325="","",IF(VLOOKUP(csv!$AJ325,範囲CSV,34,FALSE)="","",VLOOKUP(csv!$AJ325,範囲CSV,34,FALSE)))</f>
        <v/>
      </c>
      <c r="AK325" s="139"/>
    </row>
    <row r="326" spans="1:37">
      <c r="A326" s="216" t="str">
        <f>IF(csv!AJ326&lt;=csv!A$401,csv!AO326,"")</f>
        <v/>
      </c>
      <c r="B326" s="216" t="str">
        <f>IF($A326="","",IF(VLOOKUP(csv!A$402,範囲CSV,2,FALSE)="","",VLOOKUP(csv!A$402,範囲CSV,2,FALSE)))</f>
        <v/>
      </c>
      <c r="C326" s="139" t="str">
        <f>IF($A326="","",IF(VLOOKUP(csv!$AJ326,範囲CSV,3,FALSE)="","",VLOOKUP(csv!$AJ326,範囲CSV,3,FALSE)))</f>
        <v/>
      </c>
      <c r="D326" s="139" t="str">
        <f>IF($A326="","",IF(VLOOKUP(csv!$AJ326,範囲CSV,4,FALSE)="","",VLOOKUP(csv!$AJ326,範囲CSV,4,FALSE)))</f>
        <v/>
      </c>
      <c r="E326" s="139" t="str">
        <f>IF($A326="","",IF(VLOOKUP(csv!$AJ326,範囲CSV,5,FALSE)="","",IF(VLOOKUP(csv!$AJ326,範囲CSV,5,FALSE)&gt;10000,"",VLOOKUP(csv!$AJ326,範囲CSV,5,FALSE))))</f>
        <v/>
      </c>
      <c r="F326" s="139" t="str">
        <f>IF($A326="","",IF(VLOOKUP(csv!$AJ326,範囲CSV,6,FALSE)="","",VLOOKUP(csv!$AJ326,範囲CSV,6,FALSE)))</f>
        <v/>
      </c>
      <c r="G326" s="139" t="str">
        <f>IF(A326="","",IF(VLOOKUP(csv!$AJ326,範囲CSV,7,FALSE)="","",VLOOKUP(csv!$AJ326,範囲CSV,7,FALSE)))</f>
        <v/>
      </c>
      <c r="H326" s="139" t="str">
        <f>IF($A326="","",IF(VLOOKUP(csv!$AJ326,範囲CSV,8,FALSE)="","",VLOOKUP(csv!$AJ326,範囲CSV,8,FALSE)))</f>
        <v/>
      </c>
      <c r="I326" s="216"/>
      <c r="J326" s="216"/>
      <c r="K326" s="139" t="str">
        <f>IF(A326="","",IF(VLOOKUP(csv!$AJ326,範囲CSV,9,FALSE)="","",VLOOKUP(csv!$AJ326,範囲CSV,9,FALSE)))</f>
        <v/>
      </c>
      <c r="L326" s="139" t="str">
        <f>IF($A326="","",IF(VLOOKUP(csv!$AJ326,範囲CSV,10,FALSE)="","",VLOOKUP(csv!$AJ326,範囲CSV,10,FALSE)))</f>
        <v/>
      </c>
      <c r="M326" s="216" t="str">
        <f t="shared" si="10"/>
        <v/>
      </c>
      <c r="N326" s="216" t="str">
        <f t="shared" si="11"/>
        <v/>
      </c>
      <c r="O326" s="139" t="str">
        <f>IF($A326="","",IF(VLOOKUP(csv!$AJ326,範囲CSV,13,FALSE)="","",VLOOKUP(csv!$AJ326,範囲CSV,13,FALSE)))</f>
        <v/>
      </c>
      <c r="P326" s="139" t="str">
        <f>IF($A326="","",IF(VLOOKUP(csv!$AJ326,範囲CSV,14,FALSE)="","",VLOOKUP(csv!$AJ326,範囲CSV,14,FALSE)))</f>
        <v/>
      </c>
      <c r="Q326" s="139" t="str">
        <f>IF($A326="","",IF(VLOOKUP(csv!$AJ326,範囲CSV,15,FALSE)="","",VLOOKUP(csv!$AJ326,範囲CSV,15,FALSE)))</f>
        <v/>
      </c>
      <c r="R326" s="139" t="str">
        <f>IF($A326="","",IF(VLOOKUP(csv!$AJ326,範囲CSV,16,FALSE)="","",VLOOKUP(csv!$AJ326,範囲CSV,16,FALSE)))</f>
        <v/>
      </c>
      <c r="S326" s="139" t="str">
        <f>IF($A326="","",IF(VLOOKUP(csv!$AJ326,範囲CSV,17,FALSE)="","",VLOOKUP(csv!$AJ326,範囲CSV,17,FALSE)))</f>
        <v/>
      </c>
      <c r="T326" s="139" t="str">
        <f>IF($A326="","",IF(VLOOKUP(csv!$AJ326,範囲CSV,18,FALSE)="","",VLOOKUP(csv!$AJ326,範囲CSV,18,FALSE)))</f>
        <v/>
      </c>
      <c r="U326" s="139" t="str">
        <f>IF($A326="","",IF(VLOOKUP(csv!$AJ326,範囲CSV,19,FALSE)="","",VLOOKUP(csv!$AJ326,範囲CSV,19,FALSE)))</f>
        <v/>
      </c>
      <c r="V326" s="139" t="str">
        <f>IF($A326="","",IF(VLOOKUP(csv!$AJ326,範囲CSV,20,FALSE)="","",VLOOKUP(csv!$AJ326,範囲CSV,20,FALSE)))</f>
        <v/>
      </c>
      <c r="W326" s="139" t="str">
        <f>IF($A326="","",IF(VLOOKUP(csv!$AJ326,範囲CSV,21,FALSE)="","",VLOOKUP(csv!$AJ326,範囲CSV,21,FALSE)))</f>
        <v/>
      </c>
      <c r="X326" s="139" t="str">
        <f>IF($A326="","",IF(VLOOKUP(csv!$AJ326,範囲CSV,22,FALSE)="","",VLOOKUP(csv!$AJ326,範囲CSV,22,FALSE)))</f>
        <v/>
      </c>
      <c r="Y326" s="139" t="str">
        <f>IF($A326="","",IF(VLOOKUP(csv!$AJ326,範囲CSV,23,FALSE)="","",VLOOKUP(csv!$AJ326,範囲CSV,23,FALSE)))</f>
        <v/>
      </c>
      <c r="Z326" s="139" t="str">
        <f>IF($A326="","",IF(VLOOKUP(csv!$AJ326,範囲CSV,24,FALSE)="","",VLOOKUP(csv!$AJ326,範囲CSV,24,FALSE)))</f>
        <v/>
      </c>
      <c r="AA326" s="139" t="str">
        <f>IF($A326="","",IF(VLOOKUP(csv!$AJ326,範囲CSV,25,FALSE)="","",VLOOKUP(csv!$AJ326,範囲CSV,25,FALSE)))</f>
        <v/>
      </c>
      <c r="AB326" s="139" t="str">
        <f>IF($A326="","",IF(VLOOKUP(csv!$AJ326,範囲CSV,26,FALSE)="","",VLOOKUP(csv!$AJ326,範囲CSV,26,FALSE)))</f>
        <v/>
      </c>
      <c r="AC326" s="139" t="str">
        <f>IF($A326="","",IF(VLOOKUP(csv!$AJ326,範囲CSV,27,FALSE)="","",VLOOKUP(csv!$AJ326,範囲CSV,27,FALSE)))</f>
        <v/>
      </c>
      <c r="AD326" s="139" t="str">
        <f>IF($A326="","",IF(VLOOKUP(csv!$AJ326,範囲CSV,28,FALSE)="","",VLOOKUP(csv!$AJ326,範囲CSV,28,FALSE)))</f>
        <v/>
      </c>
      <c r="AE326" s="139" t="str">
        <f>IF($A326="","",IF(VLOOKUP(csv!$AJ326,範囲CSV,29,FALSE)="","",VLOOKUP(csv!$AJ326,範囲CSV,29,FALSE)))</f>
        <v/>
      </c>
      <c r="AF326" s="139" t="str">
        <f>IF($A326="","",IF(VLOOKUP(csv!$AJ326,範囲CSV,30,FALSE)="","",VLOOKUP(csv!$AJ326,範囲CSV,30,FALSE)))</f>
        <v/>
      </c>
      <c r="AG326" s="139" t="str">
        <f>IF($A326="","",IF(VLOOKUP(csv!$AJ326,範囲CSV,31,FALSE)="","",VLOOKUP(csv!$AJ326,範囲CSV,31,FALSE)))</f>
        <v/>
      </c>
      <c r="AH326" s="139" t="str">
        <f>IF($A326="","",IF(VLOOKUP(csv!$AJ326,範囲CSV,32,FALSE)="","",VLOOKUP(csv!$AJ326,範囲CSV,32,FALSE)))</f>
        <v/>
      </c>
      <c r="AI326" s="139" t="str">
        <f>IF($A326="","",IF(VLOOKUP(csv!$AJ326,範囲CSV,33,FALSE)="","",VLOOKUP(csv!$AJ326,範囲CSV,33,FALSE)))</f>
        <v/>
      </c>
      <c r="AJ326" s="139" t="str">
        <f>IF($A326="","",IF(VLOOKUP(csv!$AJ326,範囲CSV,34,FALSE)="","",VLOOKUP(csv!$AJ326,範囲CSV,34,FALSE)))</f>
        <v/>
      </c>
      <c r="AK326" s="139"/>
    </row>
    <row r="327" spans="1:37">
      <c r="A327" s="216" t="str">
        <f>IF(csv!AJ327&lt;=csv!A$401,csv!AO327,"")</f>
        <v/>
      </c>
      <c r="B327" s="216" t="str">
        <f>IF($A327="","",IF(VLOOKUP(csv!A$402,範囲CSV,2,FALSE)="","",VLOOKUP(csv!A$402,範囲CSV,2,FALSE)))</f>
        <v/>
      </c>
      <c r="C327" s="139" t="str">
        <f>IF($A327="","",IF(VLOOKUP(csv!$AJ327,範囲CSV,3,FALSE)="","",VLOOKUP(csv!$AJ327,範囲CSV,3,FALSE)))</f>
        <v/>
      </c>
      <c r="D327" s="139" t="str">
        <f>IF($A327="","",IF(VLOOKUP(csv!$AJ327,範囲CSV,4,FALSE)="","",VLOOKUP(csv!$AJ327,範囲CSV,4,FALSE)))</f>
        <v/>
      </c>
      <c r="E327" s="139" t="str">
        <f>IF($A327="","",IF(VLOOKUP(csv!$AJ327,範囲CSV,5,FALSE)="","",IF(VLOOKUP(csv!$AJ327,範囲CSV,5,FALSE)&gt;10000,"",VLOOKUP(csv!$AJ327,範囲CSV,5,FALSE))))</f>
        <v/>
      </c>
      <c r="F327" s="139" t="str">
        <f>IF($A327="","",IF(VLOOKUP(csv!$AJ327,範囲CSV,6,FALSE)="","",VLOOKUP(csv!$AJ327,範囲CSV,6,FALSE)))</f>
        <v/>
      </c>
      <c r="G327" s="139" t="str">
        <f>IF(A327="","",IF(VLOOKUP(csv!$AJ327,範囲CSV,7,FALSE)="","",VLOOKUP(csv!$AJ327,範囲CSV,7,FALSE)))</f>
        <v/>
      </c>
      <c r="H327" s="139" t="str">
        <f>IF($A327="","",IF(VLOOKUP(csv!$AJ327,範囲CSV,8,FALSE)="","",VLOOKUP(csv!$AJ327,範囲CSV,8,FALSE)))</f>
        <v/>
      </c>
      <c r="I327" s="216"/>
      <c r="J327" s="216"/>
      <c r="K327" s="139" t="str">
        <f>IF(A327="","",IF(VLOOKUP(csv!$AJ327,範囲CSV,9,FALSE)="","",VLOOKUP(csv!$AJ327,範囲CSV,9,FALSE)))</f>
        <v/>
      </c>
      <c r="L327" s="139" t="str">
        <f>IF($A327="","",IF(VLOOKUP(csv!$AJ327,範囲CSV,10,FALSE)="","",VLOOKUP(csv!$AJ327,範囲CSV,10,FALSE)))</f>
        <v/>
      </c>
      <c r="M327" s="216" t="str">
        <f t="shared" si="10"/>
        <v/>
      </c>
      <c r="N327" s="216" t="str">
        <f t="shared" si="11"/>
        <v/>
      </c>
      <c r="O327" s="139" t="str">
        <f>IF($A327="","",IF(VLOOKUP(csv!$AJ327,範囲CSV,13,FALSE)="","",VLOOKUP(csv!$AJ327,範囲CSV,13,FALSE)))</f>
        <v/>
      </c>
      <c r="P327" s="139" t="str">
        <f>IF($A327="","",IF(VLOOKUP(csv!$AJ327,範囲CSV,14,FALSE)="","",VLOOKUP(csv!$AJ327,範囲CSV,14,FALSE)))</f>
        <v/>
      </c>
      <c r="Q327" s="139" t="str">
        <f>IF($A327="","",IF(VLOOKUP(csv!$AJ327,範囲CSV,15,FALSE)="","",VLOOKUP(csv!$AJ327,範囲CSV,15,FALSE)))</f>
        <v/>
      </c>
      <c r="R327" s="139" t="str">
        <f>IF($A327="","",IF(VLOOKUP(csv!$AJ327,範囲CSV,16,FALSE)="","",VLOOKUP(csv!$AJ327,範囲CSV,16,FALSE)))</f>
        <v/>
      </c>
      <c r="S327" s="139" t="str">
        <f>IF($A327="","",IF(VLOOKUP(csv!$AJ327,範囲CSV,17,FALSE)="","",VLOOKUP(csv!$AJ327,範囲CSV,17,FALSE)))</f>
        <v/>
      </c>
      <c r="T327" s="139" t="str">
        <f>IF($A327="","",IF(VLOOKUP(csv!$AJ327,範囲CSV,18,FALSE)="","",VLOOKUP(csv!$AJ327,範囲CSV,18,FALSE)))</f>
        <v/>
      </c>
      <c r="U327" s="139" t="str">
        <f>IF($A327="","",IF(VLOOKUP(csv!$AJ327,範囲CSV,19,FALSE)="","",VLOOKUP(csv!$AJ327,範囲CSV,19,FALSE)))</f>
        <v/>
      </c>
      <c r="V327" s="139" t="str">
        <f>IF($A327="","",IF(VLOOKUP(csv!$AJ327,範囲CSV,20,FALSE)="","",VLOOKUP(csv!$AJ327,範囲CSV,20,FALSE)))</f>
        <v/>
      </c>
      <c r="W327" s="139" t="str">
        <f>IF($A327="","",IF(VLOOKUP(csv!$AJ327,範囲CSV,21,FALSE)="","",VLOOKUP(csv!$AJ327,範囲CSV,21,FALSE)))</f>
        <v/>
      </c>
      <c r="X327" s="139" t="str">
        <f>IF($A327="","",IF(VLOOKUP(csv!$AJ327,範囲CSV,22,FALSE)="","",VLOOKUP(csv!$AJ327,範囲CSV,22,FALSE)))</f>
        <v/>
      </c>
      <c r="Y327" s="139" t="str">
        <f>IF($A327="","",IF(VLOOKUP(csv!$AJ327,範囲CSV,23,FALSE)="","",VLOOKUP(csv!$AJ327,範囲CSV,23,FALSE)))</f>
        <v/>
      </c>
      <c r="Z327" s="139" t="str">
        <f>IF($A327="","",IF(VLOOKUP(csv!$AJ327,範囲CSV,24,FALSE)="","",VLOOKUP(csv!$AJ327,範囲CSV,24,FALSE)))</f>
        <v/>
      </c>
      <c r="AA327" s="139" t="str">
        <f>IF($A327="","",IF(VLOOKUP(csv!$AJ327,範囲CSV,25,FALSE)="","",VLOOKUP(csv!$AJ327,範囲CSV,25,FALSE)))</f>
        <v/>
      </c>
      <c r="AB327" s="139" t="str">
        <f>IF($A327="","",IF(VLOOKUP(csv!$AJ327,範囲CSV,26,FALSE)="","",VLOOKUP(csv!$AJ327,範囲CSV,26,FALSE)))</f>
        <v/>
      </c>
      <c r="AC327" s="139" t="str">
        <f>IF($A327="","",IF(VLOOKUP(csv!$AJ327,範囲CSV,27,FALSE)="","",VLOOKUP(csv!$AJ327,範囲CSV,27,FALSE)))</f>
        <v/>
      </c>
      <c r="AD327" s="139" t="str">
        <f>IF($A327="","",IF(VLOOKUP(csv!$AJ327,範囲CSV,28,FALSE)="","",VLOOKUP(csv!$AJ327,範囲CSV,28,FALSE)))</f>
        <v/>
      </c>
      <c r="AE327" s="139" t="str">
        <f>IF($A327="","",IF(VLOOKUP(csv!$AJ327,範囲CSV,29,FALSE)="","",VLOOKUP(csv!$AJ327,範囲CSV,29,FALSE)))</f>
        <v/>
      </c>
      <c r="AF327" s="139" t="str">
        <f>IF($A327="","",IF(VLOOKUP(csv!$AJ327,範囲CSV,30,FALSE)="","",VLOOKUP(csv!$AJ327,範囲CSV,30,FALSE)))</f>
        <v/>
      </c>
      <c r="AG327" s="139" t="str">
        <f>IF($A327="","",IF(VLOOKUP(csv!$AJ327,範囲CSV,31,FALSE)="","",VLOOKUP(csv!$AJ327,範囲CSV,31,FALSE)))</f>
        <v/>
      </c>
      <c r="AH327" s="139" t="str">
        <f>IF($A327="","",IF(VLOOKUP(csv!$AJ327,範囲CSV,32,FALSE)="","",VLOOKUP(csv!$AJ327,範囲CSV,32,FALSE)))</f>
        <v/>
      </c>
      <c r="AI327" s="139" t="str">
        <f>IF($A327="","",IF(VLOOKUP(csv!$AJ327,範囲CSV,33,FALSE)="","",VLOOKUP(csv!$AJ327,範囲CSV,33,FALSE)))</f>
        <v/>
      </c>
      <c r="AJ327" s="139" t="str">
        <f>IF($A327="","",IF(VLOOKUP(csv!$AJ327,範囲CSV,34,FALSE)="","",VLOOKUP(csv!$AJ327,範囲CSV,34,FALSE)))</f>
        <v/>
      </c>
      <c r="AK327" s="139"/>
    </row>
    <row r="328" spans="1:37">
      <c r="A328" s="216" t="str">
        <f>IF(csv!AJ328&lt;=csv!A$401,csv!AO328,"")</f>
        <v/>
      </c>
      <c r="B328" s="216" t="str">
        <f>IF($A328="","",IF(VLOOKUP(csv!A$402,範囲CSV,2,FALSE)="","",VLOOKUP(csv!A$402,範囲CSV,2,FALSE)))</f>
        <v/>
      </c>
      <c r="C328" s="139" t="str">
        <f>IF($A328="","",IF(VLOOKUP(csv!$AJ328,範囲CSV,3,FALSE)="","",VLOOKUP(csv!$AJ328,範囲CSV,3,FALSE)))</f>
        <v/>
      </c>
      <c r="D328" s="139" t="str">
        <f>IF($A328="","",IF(VLOOKUP(csv!$AJ328,範囲CSV,4,FALSE)="","",VLOOKUP(csv!$AJ328,範囲CSV,4,FALSE)))</f>
        <v/>
      </c>
      <c r="E328" s="139" t="str">
        <f>IF($A328="","",IF(VLOOKUP(csv!$AJ328,範囲CSV,5,FALSE)="","",IF(VLOOKUP(csv!$AJ328,範囲CSV,5,FALSE)&gt;10000,"",VLOOKUP(csv!$AJ328,範囲CSV,5,FALSE))))</f>
        <v/>
      </c>
      <c r="F328" s="139" t="str">
        <f>IF($A328="","",IF(VLOOKUP(csv!$AJ328,範囲CSV,6,FALSE)="","",VLOOKUP(csv!$AJ328,範囲CSV,6,FALSE)))</f>
        <v/>
      </c>
      <c r="G328" s="139" t="str">
        <f>IF(A328="","",IF(VLOOKUP(csv!$AJ328,範囲CSV,7,FALSE)="","",VLOOKUP(csv!$AJ328,範囲CSV,7,FALSE)))</f>
        <v/>
      </c>
      <c r="H328" s="139" t="str">
        <f>IF($A328="","",IF(VLOOKUP(csv!$AJ328,範囲CSV,8,FALSE)="","",VLOOKUP(csv!$AJ328,範囲CSV,8,FALSE)))</f>
        <v/>
      </c>
      <c r="I328" s="216"/>
      <c r="J328" s="216"/>
      <c r="K328" s="139" t="str">
        <f>IF(A328="","",IF(VLOOKUP(csv!$AJ328,範囲CSV,9,FALSE)="","",VLOOKUP(csv!$AJ328,範囲CSV,9,FALSE)))</f>
        <v/>
      </c>
      <c r="L328" s="139" t="str">
        <f>IF($A328="","",IF(VLOOKUP(csv!$AJ328,範囲CSV,10,FALSE)="","",VLOOKUP(csv!$AJ328,範囲CSV,10,FALSE)))</f>
        <v/>
      </c>
      <c r="M328" s="216" t="str">
        <f t="shared" si="10"/>
        <v/>
      </c>
      <c r="N328" s="216" t="str">
        <f t="shared" si="11"/>
        <v/>
      </c>
      <c r="O328" s="139" t="str">
        <f>IF($A328="","",IF(VLOOKUP(csv!$AJ328,範囲CSV,13,FALSE)="","",VLOOKUP(csv!$AJ328,範囲CSV,13,FALSE)))</f>
        <v/>
      </c>
      <c r="P328" s="139" t="str">
        <f>IF($A328="","",IF(VLOOKUP(csv!$AJ328,範囲CSV,14,FALSE)="","",VLOOKUP(csv!$AJ328,範囲CSV,14,FALSE)))</f>
        <v/>
      </c>
      <c r="Q328" s="139" t="str">
        <f>IF($A328="","",IF(VLOOKUP(csv!$AJ328,範囲CSV,15,FALSE)="","",VLOOKUP(csv!$AJ328,範囲CSV,15,FALSE)))</f>
        <v/>
      </c>
      <c r="R328" s="139" t="str">
        <f>IF($A328="","",IF(VLOOKUP(csv!$AJ328,範囲CSV,16,FALSE)="","",VLOOKUP(csv!$AJ328,範囲CSV,16,FALSE)))</f>
        <v/>
      </c>
      <c r="S328" s="139" t="str">
        <f>IF($A328="","",IF(VLOOKUP(csv!$AJ328,範囲CSV,17,FALSE)="","",VLOOKUP(csv!$AJ328,範囲CSV,17,FALSE)))</f>
        <v/>
      </c>
      <c r="T328" s="139" t="str">
        <f>IF($A328="","",IF(VLOOKUP(csv!$AJ328,範囲CSV,18,FALSE)="","",VLOOKUP(csv!$AJ328,範囲CSV,18,FALSE)))</f>
        <v/>
      </c>
      <c r="U328" s="139" t="str">
        <f>IF($A328="","",IF(VLOOKUP(csv!$AJ328,範囲CSV,19,FALSE)="","",VLOOKUP(csv!$AJ328,範囲CSV,19,FALSE)))</f>
        <v/>
      </c>
      <c r="V328" s="139" t="str">
        <f>IF($A328="","",IF(VLOOKUP(csv!$AJ328,範囲CSV,20,FALSE)="","",VLOOKUP(csv!$AJ328,範囲CSV,20,FALSE)))</f>
        <v/>
      </c>
      <c r="W328" s="139" t="str">
        <f>IF($A328="","",IF(VLOOKUP(csv!$AJ328,範囲CSV,21,FALSE)="","",VLOOKUP(csv!$AJ328,範囲CSV,21,FALSE)))</f>
        <v/>
      </c>
      <c r="X328" s="139" t="str">
        <f>IF($A328="","",IF(VLOOKUP(csv!$AJ328,範囲CSV,22,FALSE)="","",VLOOKUP(csv!$AJ328,範囲CSV,22,FALSE)))</f>
        <v/>
      </c>
      <c r="Y328" s="139" t="str">
        <f>IF($A328="","",IF(VLOOKUP(csv!$AJ328,範囲CSV,23,FALSE)="","",VLOOKUP(csv!$AJ328,範囲CSV,23,FALSE)))</f>
        <v/>
      </c>
      <c r="Z328" s="139" t="str">
        <f>IF($A328="","",IF(VLOOKUP(csv!$AJ328,範囲CSV,24,FALSE)="","",VLOOKUP(csv!$AJ328,範囲CSV,24,FALSE)))</f>
        <v/>
      </c>
      <c r="AA328" s="139" t="str">
        <f>IF($A328="","",IF(VLOOKUP(csv!$AJ328,範囲CSV,25,FALSE)="","",VLOOKUP(csv!$AJ328,範囲CSV,25,FALSE)))</f>
        <v/>
      </c>
      <c r="AB328" s="139" t="str">
        <f>IF($A328="","",IF(VLOOKUP(csv!$AJ328,範囲CSV,26,FALSE)="","",VLOOKUP(csv!$AJ328,範囲CSV,26,FALSE)))</f>
        <v/>
      </c>
      <c r="AC328" s="139" t="str">
        <f>IF($A328="","",IF(VLOOKUP(csv!$AJ328,範囲CSV,27,FALSE)="","",VLOOKUP(csv!$AJ328,範囲CSV,27,FALSE)))</f>
        <v/>
      </c>
      <c r="AD328" s="139" t="str">
        <f>IF($A328="","",IF(VLOOKUP(csv!$AJ328,範囲CSV,28,FALSE)="","",VLOOKUP(csv!$AJ328,範囲CSV,28,FALSE)))</f>
        <v/>
      </c>
      <c r="AE328" s="139" t="str">
        <f>IF($A328="","",IF(VLOOKUP(csv!$AJ328,範囲CSV,29,FALSE)="","",VLOOKUP(csv!$AJ328,範囲CSV,29,FALSE)))</f>
        <v/>
      </c>
      <c r="AF328" s="139" t="str">
        <f>IF($A328="","",IF(VLOOKUP(csv!$AJ328,範囲CSV,30,FALSE)="","",VLOOKUP(csv!$AJ328,範囲CSV,30,FALSE)))</f>
        <v/>
      </c>
      <c r="AG328" s="139" t="str">
        <f>IF($A328="","",IF(VLOOKUP(csv!$AJ328,範囲CSV,31,FALSE)="","",VLOOKUP(csv!$AJ328,範囲CSV,31,FALSE)))</f>
        <v/>
      </c>
      <c r="AH328" s="139" t="str">
        <f>IF($A328="","",IF(VLOOKUP(csv!$AJ328,範囲CSV,32,FALSE)="","",VLOOKUP(csv!$AJ328,範囲CSV,32,FALSE)))</f>
        <v/>
      </c>
      <c r="AI328" s="139" t="str">
        <f>IF($A328="","",IF(VLOOKUP(csv!$AJ328,範囲CSV,33,FALSE)="","",VLOOKUP(csv!$AJ328,範囲CSV,33,FALSE)))</f>
        <v/>
      </c>
      <c r="AJ328" s="139" t="str">
        <f>IF($A328="","",IF(VLOOKUP(csv!$AJ328,範囲CSV,34,FALSE)="","",VLOOKUP(csv!$AJ328,範囲CSV,34,FALSE)))</f>
        <v/>
      </c>
      <c r="AK328" s="139"/>
    </row>
    <row r="329" spans="1:37">
      <c r="A329" s="216" t="str">
        <f>IF(csv!AJ329&lt;=csv!A$401,csv!AO329,"")</f>
        <v/>
      </c>
      <c r="B329" s="216" t="str">
        <f>IF($A329="","",IF(VLOOKUP(csv!A$402,範囲CSV,2,FALSE)="","",VLOOKUP(csv!A$402,範囲CSV,2,FALSE)))</f>
        <v/>
      </c>
      <c r="C329" s="139" t="str">
        <f>IF($A329="","",IF(VLOOKUP(csv!$AJ329,範囲CSV,3,FALSE)="","",VLOOKUP(csv!$AJ329,範囲CSV,3,FALSE)))</f>
        <v/>
      </c>
      <c r="D329" s="139" t="str">
        <f>IF($A329="","",IF(VLOOKUP(csv!$AJ329,範囲CSV,4,FALSE)="","",VLOOKUP(csv!$AJ329,範囲CSV,4,FALSE)))</f>
        <v/>
      </c>
      <c r="E329" s="139" t="str">
        <f>IF($A329="","",IF(VLOOKUP(csv!$AJ329,範囲CSV,5,FALSE)="","",IF(VLOOKUP(csv!$AJ329,範囲CSV,5,FALSE)&gt;10000,"",VLOOKUP(csv!$AJ329,範囲CSV,5,FALSE))))</f>
        <v/>
      </c>
      <c r="F329" s="139" t="str">
        <f>IF($A329="","",IF(VLOOKUP(csv!$AJ329,範囲CSV,6,FALSE)="","",VLOOKUP(csv!$AJ329,範囲CSV,6,FALSE)))</f>
        <v/>
      </c>
      <c r="G329" s="139" t="str">
        <f>IF(A329="","",IF(VLOOKUP(csv!$AJ329,範囲CSV,7,FALSE)="","",VLOOKUP(csv!$AJ329,範囲CSV,7,FALSE)))</f>
        <v/>
      </c>
      <c r="H329" s="139" t="str">
        <f>IF($A329="","",IF(VLOOKUP(csv!$AJ329,範囲CSV,8,FALSE)="","",VLOOKUP(csv!$AJ329,範囲CSV,8,FALSE)))</f>
        <v/>
      </c>
      <c r="I329" s="216"/>
      <c r="J329" s="216"/>
      <c r="K329" s="139" t="str">
        <f>IF(A329="","",IF(VLOOKUP(csv!$AJ329,範囲CSV,9,FALSE)="","",VLOOKUP(csv!$AJ329,範囲CSV,9,FALSE)))</f>
        <v/>
      </c>
      <c r="L329" s="139" t="str">
        <f>IF($A329="","",IF(VLOOKUP(csv!$AJ329,範囲CSV,10,FALSE)="","",VLOOKUP(csv!$AJ329,範囲CSV,10,FALSE)))</f>
        <v/>
      </c>
      <c r="M329" s="216" t="str">
        <f t="shared" si="10"/>
        <v/>
      </c>
      <c r="N329" s="216" t="str">
        <f t="shared" si="11"/>
        <v/>
      </c>
      <c r="O329" s="139" t="str">
        <f>IF($A329="","",IF(VLOOKUP(csv!$AJ329,範囲CSV,13,FALSE)="","",VLOOKUP(csv!$AJ329,範囲CSV,13,FALSE)))</f>
        <v/>
      </c>
      <c r="P329" s="139" t="str">
        <f>IF($A329="","",IF(VLOOKUP(csv!$AJ329,範囲CSV,14,FALSE)="","",VLOOKUP(csv!$AJ329,範囲CSV,14,FALSE)))</f>
        <v/>
      </c>
      <c r="Q329" s="139" t="str">
        <f>IF($A329="","",IF(VLOOKUP(csv!$AJ329,範囲CSV,15,FALSE)="","",VLOOKUP(csv!$AJ329,範囲CSV,15,FALSE)))</f>
        <v/>
      </c>
      <c r="R329" s="139" t="str">
        <f>IF($A329="","",IF(VLOOKUP(csv!$AJ329,範囲CSV,16,FALSE)="","",VLOOKUP(csv!$AJ329,範囲CSV,16,FALSE)))</f>
        <v/>
      </c>
      <c r="S329" s="139" t="str">
        <f>IF($A329="","",IF(VLOOKUP(csv!$AJ329,範囲CSV,17,FALSE)="","",VLOOKUP(csv!$AJ329,範囲CSV,17,FALSE)))</f>
        <v/>
      </c>
      <c r="T329" s="139" t="str">
        <f>IF($A329="","",IF(VLOOKUP(csv!$AJ329,範囲CSV,18,FALSE)="","",VLOOKUP(csv!$AJ329,範囲CSV,18,FALSE)))</f>
        <v/>
      </c>
      <c r="U329" s="139" t="str">
        <f>IF($A329="","",IF(VLOOKUP(csv!$AJ329,範囲CSV,19,FALSE)="","",VLOOKUP(csv!$AJ329,範囲CSV,19,FALSE)))</f>
        <v/>
      </c>
      <c r="V329" s="139" t="str">
        <f>IF($A329="","",IF(VLOOKUP(csv!$AJ329,範囲CSV,20,FALSE)="","",VLOOKUP(csv!$AJ329,範囲CSV,20,FALSE)))</f>
        <v/>
      </c>
      <c r="W329" s="139" t="str">
        <f>IF($A329="","",IF(VLOOKUP(csv!$AJ329,範囲CSV,21,FALSE)="","",VLOOKUP(csv!$AJ329,範囲CSV,21,FALSE)))</f>
        <v/>
      </c>
      <c r="X329" s="139" t="str">
        <f>IF($A329="","",IF(VLOOKUP(csv!$AJ329,範囲CSV,22,FALSE)="","",VLOOKUP(csv!$AJ329,範囲CSV,22,FALSE)))</f>
        <v/>
      </c>
      <c r="Y329" s="139" t="str">
        <f>IF($A329="","",IF(VLOOKUP(csv!$AJ329,範囲CSV,23,FALSE)="","",VLOOKUP(csv!$AJ329,範囲CSV,23,FALSE)))</f>
        <v/>
      </c>
      <c r="Z329" s="139" t="str">
        <f>IF($A329="","",IF(VLOOKUP(csv!$AJ329,範囲CSV,24,FALSE)="","",VLOOKUP(csv!$AJ329,範囲CSV,24,FALSE)))</f>
        <v/>
      </c>
      <c r="AA329" s="139" t="str">
        <f>IF($A329="","",IF(VLOOKUP(csv!$AJ329,範囲CSV,25,FALSE)="","",VLOOKUP(csv!$AJ329,範囲CSV,25,FALSE)))</f>
        <v/>
      </c>
      <c r="AB329" s="139" t="str">
        <f>IF($A329="","",IF(VLOOKUP(csv!$AJ329,範囲CSV,26,FALSE)="","",VLOOKUP(csv!$AJ329,範囲CSV,26,FALSE)))</f>
        <v/>
      </c>
      <c r="AC329" s="139" t="str">
        <f>IF($A329="","",IF(VLOOKUP(csv!$AJ329,範囲CSV,27,FALSE)="","",VLOOKUP(csv!$AJ329,範囲CSV,27,FALSE)))</f>
        <v/>
      </c>
      <c r="AD329" s="139" t="str">
        <f>IF($A329="","",IF(VLOOKUP(csv!$AJ329,範囲CSV,28,FALSE)="","",VLOOKUP(csv!$AJ329,範囲CSV,28,FALSE)))</f>
        <v/>
      </c>
      <c r="AE329" s="139" t="str">
        <f>IF($A329="","",IF(VLOOKUP(csv!$AJ329,範囲CSV,29,FALSE)="","",VLOOKUP(csv!$AJ329,範囲CSV,29,FALSE)))</f>
        <v/>
      </c>
      <c r="AF329" s="139" t="str">
        <f>IF($A329="","",IF(VLOOKUP(csv!$AJ329,範囲CSV,30,FALSE)="","",VLOOKUP(csv!$AJ329,範囲CSV,30,FALSE)))</f>
        <v/>
      </c>
      <c r="AG329" s="139" t="str">
        <f>IF($A329="","",IF(VLOOKUP(csv!$AJ329,範囲CSV,31,FALSE)="","",VLOOKUP(csv!$AJ329,範囲CSV,31,FALSE)))</f>
        <v/>
      </c>
      <c r="AH329" s="139" t="str">
        <f>IF($A329="","",IF(VLOOKUP(csv!$AJ329,範囲CSV,32,FALSE)="","",VLOOKUP(csv!$AJ329,範囲CSV,32,FALSE)))</f>
        <v/>
      </c>
      <c r="AI329" s="139" t="str">
        <f>IF($A329="","",IF(VLOOKUP(csv!$AJ329,範囲CSV,33,FALSE)="","",VLOOKUP(csv!$AJ329,範囲CSV,33,FALSE)))</f>
        <v/>
      </c>
      <c r="AJ329" s="139" t="str">
        <f>IF($A329="","",IF(VLOOKUP(csv!$AJ329,範囲CSV,34,FALSE)="","",VLOOKUP(csv!$AJ329,範囲CSV,34,FALSE)))</f>
        <v/>
      </c>
      <c r="AK329" s="139"/>
    </row>
    <row r="330" spans="1:37">
      <c r="A330" s="216" t="str">
        <f>IF(csv!AJ330&lt;=csv!A$401,csv!AO330,"")</f>
        <v/>
      </c>
      <c r="B330" s="216" t="str">
        <f>IF($A330="","",IF(VLOOKUP(csv!A$402,範囲CSV,2,FALSE)="","",VLOOKUP(csv!A$402,範囲CSV,2,FALSE)))</f>
        <v/>
      </c>
      <c r="C330" s="139" t="str">
        <f>IF($A330="","",IF(VLOOKUP(csv!$AJ330,範囲CSV,3,FALSE)="","",VLOOKUP(csv!$AJ330,範囲CSV,3,FALSE)))</f>
        <v/>
      </c>
      <c r="D330" s="139" t="str">
        <f>IF($A330="","",IF(VLOOKUP(csv!$AJ330,範囲CSV,4,FALSE)="","",VLOOKUP(csv!$AJ330,範囲CSV,4,FALSE)))</f>
        <v/>
      </c>
      <c r="E330" s="139" t="str">
        <f>IF($A330="","",IF(VLOOKUP(csv!$AJ330,範囲CSV,5,FALSE)="","",IF(VLOOKUP(csv!$AJ330,範囲CSV,5,FALSE)&gt;10000,"",VLOOKUP(csv!$AJ330,範囲CSV,5,FALSE))))</f>
        <v/>
      </c>
      <c r="F330" s="139" t="str">
        <f>IF($A330="","",IF(VLOOKUP(csv!$AJ330,範囲CSV,6,FALSE)="","",VLOOKUP(csv!$AJ330,範囲CSV,6,FALSE)))</f>
        <v/>
      </c>
      <c r="G330" s="139" t="str">
        <f>IF(A330="","",IF(VLOOKUP(csv!$AJ330,範囲CSV,7,FALSE)="","",VLOOKUP(csv!$AJ330,範囲CSV,7,FALSE)))</f>
        <v/>
      </c>
      <c r="H330" s="139" t="str">
        <f>IF($A330="","",IF(VLOOKUP(csv!$AJ330,範囲CSV,8,FALSE)="","",VLOOKUP(csv!$AJ330,範囲CSV,8,FALSE)))</f>
        <v/>
      </c>
      <c r="I330" s="216"/>
      <c r="J330" s="216"/>
      <c r="K330" s="139" t="str">
        <f>IF(A330="","",IF(VLOOKUP(csv!$AJ330,範囲CSV,9,FALSE)="","",VLOOKUP(csv!$AJ330,範囲CSV,9,FALSE)))</f>
        <v/>
      </c>
      <c r="L330" s="139" t="str">
        <f>IF($A330="","",IF(VLOOKUP(csv!$AJ330,範囲CSV,10,FALSE)="","",VLOOKUP(csv!$AJ330,範囲CSV,10,FALSE)))</f>
        <v/>
      </c>
      <c r="M330" s="216" t="str">
        <f t="shared" si="10"/>
        <v/>
      </c>
      <c r="N330" s="216" t="str">
        <f t="shared" si="11"/>
        <v/>
      </c>
      <c r="O330" s="139" t="str">
        <f>IF($A330="","",IF(VLOOKUP(csv!$AJ330,範囲CSV,13,FALSE)="","",VLOOKUP(csv!$AJ330,範囲CSV,13,FALSE)))</f>
        <v/>
      </c>
      <c r="P330" s="139" t="str">
        <f>IF($A330="","",IF(VLOOKUP(csv!$AJ330,範囲CSV,14,FALSE)="","",VLOOKUP(csv!$AJ330,範囲CSV,14,FALSE)))</f>
        <v/>
      </c>
      <c r="Q330" s="139" t="str">
        <f>IF($A330="","",IF(VLOOKUP(csv!$AJ330,範囲CSV,15,FALSE)="","",VLOOKUP(csv!$AJ330,範囲CSV,15,FALSE)))</f>
        <v/>
      </c>
      <c r="R330" s="139" t="str">
        <f>IF($A330="","",IF(VLOOKUP(csv!$AJ330,範囲CSV,16,FALSE)="","",VLOOKUP(csv!$AJ330,範囲CSV,16,FALSE)))</f>
        <v/>
      </c>
      <c r="S330" s="139" t="str">
        <f>IF($A330="","",IF(VLOOKUP(csv!$AJ330,範囲CSV,17,FALSE)="","",VLOOKUP(csv!$AJ330,範囲CSV,17,FALSE)))</f>
        <v/>
      </c>
      <c r="T330" s="139" t="str">
        <f>IF($A330="","",IF(VLOOKUP(csv!$AJ330,範囲CSV,18,FALSE)="","",VLOOKUP(csv!$AJ330,範囲CSV,18,FALSE)))</f>
        <v/>
      </c>
      <c r="U330" s="139" t="str">
        <f>IF($A330="","",IF(VLOOKUP(csv!$AJ330,範囲CSV,19,FALSE)="","",VLOOKUP(csv!$AJ330,範囲CSV,19,FALSE)))</f>
        <v/>
      </c>
      <c r="V330" s="139" t="str">
        <f>IF($A330="","",IF(VLOOKUP(csv!$AJ330,範囲CSV,20,FALSE)="","",VLOOKUP(csv!$AJ330,範囲CSV,20,FALSE)))</f>
        <v/>
      </c>
      <c r="W330" s="139" t="str">
        <f>IF($A330="","",IF(VLOOKUP(csv!$AJ330,範囲CSV,21,FALSE)="","",VLOOKUP(csv!$AJ330,範囲CSV,21,FALSE)))</f>
        <v/>
      </c>
      <c r="X330" s="139" t="str">
        <f>IF($A330="","",IF(VLOOKUP(csv!$AJ330,範囲CSV,22,FALSE)="","",VLOOKUP(csv!$AJ330,範囲CSV,22,FALSE)))</f>
        <v/>
      </c>
      <c r="Y330" s="139" t="str">
        <f>IF($A330="","",IF(VLOOKUP(csv!$AJ330,範囲CSV,23,FALSE)="","",VLOOKUP(csv!$AJ330,範囲CSV,23,FALSE)))</f>
        <v/>
      </c>
      <c r="Z330" s="139" t="str">
        <f>IF($A330="","",IF(VLOOKUP(csv!$AJ330,範囲CSV,24,FALSE)="","",VLOOKUP(csv!$AJ330,範囲CSV,24,FALSE)))</f>
        <v/>
      </c>
      <c r="AA330" s="139" t="str">
        <f>IF($A330="","",IF(VLOOKUP(csv!$AJ330,範囲CSV,25,FALSE)="","",VLOOKUP(csv!$AJ330,範囲CSV,25,FALSE)))</f>
        <v/>
      </c>
      <c r="AB330" s="139" t="str">
        <f>IF($A330="","",IF(VLOOKUP(csv!$AJ330,範囲CSV,26,FALSE)="","",VLOOKUP(csv!$AJ330,範囲CSV,26,FALSE)))</f>
        <v/>
      </c>
      <c r="AC330" s="139" t="str">
        <f>IF($A330="","",IF(VLOOKUP(csv!$AJ330,範囲CSV,27,FALSE)="","",VLOOKUP(csv!$AJ330,範囲CSV,27,FALSE)))</f>
        <v/>
      </c>
      <c r="AD330" s="139" t="str">
        <f>IF($A330="","",IF(VLOOKUP(csv!$AJ330,範囲CSV,28,FALSE)="","",VLOOKUP(csv!$AJ330,範囲CSV,28,FALSE)))</f>
        <v/>
      </c>
      <c r="AE330" s="139" t="str">
        <f>IF($A330="","",IF(VLOOKUP(csv!$AJ330,範囲CSV,29,FALSE)="","",VLOOKUP(csv!$AJ330,範囲CSV,29,FALSE)))</f>
        <v/>
      </c>
      <c r="AF330" s="139" t="str">
        <f>IF($A330="","",IF(VLOOKUP(csv!$AJ330,範囲CSV,30,FALSE)="","",VLOOKUP(csv!$AJ330,範囲CSV,30,FALSE)))</f>
        <v/>
      </c>
      <c r="AG330" s="139" t="str">
        <f>IF($A330="","",IF(VLOOKUP(csv!$AJ330,範囲CSV,31,FALSE)="","",VLOOKUP(csv!$AJ330,範囲CSV,31,FALSE)))</f>
        <v/>
      </c>
      <c r="AH330" s="139" t="str">
        <f>IF($A330="","",IF(VLOOKUP(csv!$AJ330,範囲CSV,32,FALSE)="","",VLOOKUP(csv!$AJ330,範囲CSV,32,FALSE)))</f>
        <v/>
      </c>
      <c r="AI330" s="139" t="str">
        <f>IF($A330="","",IF(VLOOKUP(csv!$AJ330,範囲CSV,33,FALSE)="","",VLOOKUP(csv!$AJ330,範囲CSV,33,FALSE)))</f>
        <v/>
      </c>
      <c r="AJ330" s="139" t="str">
        <f>IF($A330="","",IF(VLOOKUP(csv!$AJ330,範囲CSV,34,FALSE)="","",VLOOKUP(csv!$AJ330,範囲CSV,34,FALSE)))</f>
        <v/>
      </c>
      <c r="AK330" s="139"/>
    </row>
    <row r="331" spans="1:37">
      <c r="A331" s="216" t="str">
        <f>IF(csv!AJ331&lt;=csv!A$401,csv!AO331,"")</f>
        <v/>
      </c>
      <c r="B331" s="216" t="str">
        <f>IF($A331="","",IF(VLOOKUP(csv!A$402,範囲CSV,2,FALSE)="","",VLOOKUP(csv!A$402,範囲CSV,2,FALSE)))</f>
        <v/>
      </c>
      <c r="C331" s="139" t="str">
        <f>IF($A331="","",IF(VLOOKUP(csv!$AJ331,範囲CSV,3,FALSE)="","",VLOOKUP(csv!$AJ331,範囲CSV,3,FALSE)))</f>
        <v/>
      </c>
      <c r="D331" s="139" t="str">
        <f>IF($A331="","",IF(VLOOKUP(csv!$AJ331,範囲CSV,4,FALSE)="","",VLOOKUP(csv!$AJ331,範囲CSV,4,FALSE)))</f>
        <v/>
      </c>
      <c r="E331" s="139" t="str">
        <f>IF($A331="","",IF(VLOOKUP(csv!$AJ331,範囲CSV,5,FALSE)="","",IF(VLOOKUP(csv!$AJ331,範囲CSV,5,FALSE)&gt;10000,"",VLOOKUP(csv!$AJ331,範囲CSV,5,FALSE))))</f>
        <v/>
      </c>
      <c r="F331" s="139" t="str">
        <f>IF($A331="","",IF(VLOOKUP(csv!$AJ331,範囲CSV,6,FALSE)="","",VLOOKUP(csv!$AJ331,範囲CSV,6,FALSE)))</f>
        <v/>
      </c>
      <c r="G331" s="139" t="str">
        <f>IF(A331="","",IF(VLOOKUP(csv!$AJ331,範囲CSV,7,FALSE)="","",VLOOKUP(csv!$AJ331,範囲CSV,7,FALSE)))</f>
        <v/>
      </c>
      <c r="H331" s="139" t="str">
        <f>IF($A331="","",IF(VLOOKUP(csv!$AJ331,範囲CSV,8,FALSE)="","",VLOOKUP(csv!$AJ331,範囲CSV,8,FALSE)))</f>
        <v/>
      </c>
      <c r="I331" s="216"/>
      <c r="J331" s="216"/>
      <c r="K331" s="139" t="str">
        <f>IF(A331="","",IF(VLOOKUP(csv!$AJ331,範囲CSV,9,FALSE)="","",VLOOKUP(csv!$AJ331,範囲CSV,9,FALSE)))</f>
        <v/>
      </c>
      <c r="L331" s="139" t="str">
        <f>IF($A331="","",IF(VLOOKUP(csv!$AJ331,範囲CSV,10,FALSE)="","",VLOOKUP(csv!$AJ331,範囲CSV,10,FALSE)))</f>
        <v/>
      </c>
      <c r="M331" s="216" t="str">
        <f t="shared" si="10"/>
        <v/>
      </c>
      <c r="N331" s="216" t="str">
        <f t="shared" si="11"/>
        <v/>
      </c>
      <c r="O331" s="139" t="str">
        <f>IF($A331="","",IF(VLOOKUP(csv!$AJ331,範囲CSV,13,FALSE)="","",VLOOKUP(csv!$AJ331,範囲CSV,13,FALSE)))</f>
        <v/>
      </c>
      <c r="P331" s="139" t="str">
        <f>IF($A331="","",IF(VLOOKUP(csv!$AJ331,範囲CSV,14,FALSE)="","",VLOOKUP(csv!$AJ331,範囲CSV,14,FALSE)))</f>
        <v/>
      </c>
      <c r="Q331" s="139" t="str">
        <f>IF($A331="","",IF(VLOOKUP(csv!$AJ331,範囲CSV,15,FALSE)="","",VLOOKUP(csv!$AJ331,範囲CSV,15,FALSE)))</f>
        <v/>
      </c>
      <c r="R331" s="139" t="str">
        <f>IF($A331="","",IF(VLOOKUP(csv!$AJ331,範囲CSV,16,FALSE)="","",VLOOKUP(csv!$AJ331,範囲CSV,16,FALSE)))</f>
        <v/>
      </c>
      <c r="S331" s="139" t="str">
        <f>IF($A331="","",IF(VLOOKUP(csv!$AJ331,範囲CSV,17,FALSE)="","",VLOOKUP(csv!$AJ331,範囲CSV,17,FALSE)))</f>
        <v/>
      </c>
      <c r="T331" s="139" t="str">
        <f>IF($A331="","",IF(VLOOKUP(csv!$AJ331,範囲CSV,18,FALSE)="","",VLOOKUP(csv!$AJ331,範囲CSV,18,FALSE)))</f>
        <v/>
      </c>
      <c r="U331" s="139" t="str">
        <f>IF($A331="","",IF(VLOOKUP(csv!$AJ331,範囲CSV,19,FALSE)="","",VLOOKUP(csv!$AJ331,範囲CSV,19,FALSE)))</f>
        <v/>
      </c>
      <c r="V331" s="139" t="str">
        <f>IF($A331="","",IF(VLOOKUP(csv!$AJ331,範囲CSV,20,FALSE)="","",VLOOKUP(csv!$AJ331,範囲CSV,20,FALSE)))</f>
        <v/>
      </c>
      <c r="W331" s="139" t="str">
        <f>IF($A331="","",IF(VLOOKUP(csv!$AJ331,範囲CSV,21,FALSE)="","",VLOOKUP(csv!$AJ331,範囲CSV,21,FALSE)))</f>
        <v/>
      </c>
      <c r="X331" s="139" t="str">
        <f>IF($A331="","",IF(VLOOKUP(csv!$AJ331,範囲CSV,22,FALSE)="","",VLOOKUP(csv!$AJ331,範囲CSV,22,FALSE)))</f>
        <v/>
      </c>
      <c r="Y331" s="139" t="str">
        <f>IF($A331="","",IF(VLOOKUP(csv!$AJ331,範囲CSV,23,FALSE)="","",VLOOKUP(csv!$AJ331,範囲CSV,23,FALSE)))</f>
        <v/>
      </c>
      <c r="Z331" s="139" t="str">
        <f>IF($A331="","",IF(VLOOKUP(csv!$AJ331,範囲CSV,24,FALSE)="","",VLOOKUP(csv!$AJ331,範囲CSV,24,FALSE)))</f>
        <v/>
      </c>
      <c r="AA331" s="139" t="str">
        <f>IF($A331="","",IF(VLOOKUP(csv!$AJ331,範囲CSV,25,FALSE)="","",VLOOKUP(csv!$AJ331,範囲CSV,25,FALSE)))</f>
        <v/>
      </c>
      <c r="AB331" s="139" t="str">
        <f>IF($A331="","",IF(VLOOKUP(csv!$AJ331,範囲CSV,26,FALSE)="","",VLOOKUP(csv!$AJ331,範囲CSV,26,FALSE)))</f>
        <v/>
      </c>
      <c r="AC331" s="139" t="str">
        <f>IF($A331="","",IF(VLOOKUP(csv!$AJ331,範囲CSV,27,FALSE)="","",VLOOKUP(csv!$AJ331,範囲CSV,27,FALSE)))</f>
        <v/>
      </c>
      <c r="AD331" s="139" t="str">
        <f>IF($A331="","",IF(VLOOKUP(csv!$AJ331,範囲CSV,28,FALSE)="","",VLOOKUP(csv!$AJ331,範囲CSV,28,FALSE)))</f>
        <v/>
      </c>
      <c r="AE331" s="139" t="str">
        <f>IF($A331="","",IF(VLOOKUP(csv!$AJ331,範囲CSV,29,FALSE)="","",VLOOKUP(csv!$AJ331,範囲CSV,29,FALSE)))</f>
        <v/>
      </c>
      <c r="AF331" s="139" t="str">
        <f>IF($A331="","",IF(VLOOKUP(csv!$AJ331,範囲CSV,30,FALSE)="","",VLOOKUP(csv!$AJ331,範囲CSV,30,FALSE)))</f>
        <v/>
      </c>
      <c r="AG331" s="139" t="str">
        <f>IF($A331="","",IF(VLOOKUP(csv!$AJ331,範囲CSV,31,FALSE)="","",VLOOKUP(csv!$AJ331,範囲CSV,31,FALSE)))</f>
        <v/>
      </c>
      <c r="AH331" s="139" t="str">
        <f>IF($A331="","",IF(VLOOKUP(csv!$AJ331,範囲CSV,32,FALSE)="","",VLOOKUP(csv!$AJ331,範囲CSV,32,FALSE)))</f>
        <v/>
      </c>
      <c r="AI331" s="139" t="str">
        <f>IF($A331="","",IF(VLOOKUP(csv!$AJ331,範囲CSV,33,FALSE)="","",VLOOKUP(csv!$AJ331,範囲CSV,33,FALSE)))</f>
        <v/>
      </c>
      <c r="AJ331" s="139" t="str">
        <f>IF($A331="","",IF(VLOOKUP(csv!$AJ331,範囲CSV,34,FALSE)="","",VLOOKUP(csv!$AJ331,範囲CSV,34,FALSE)))</f>
        <v/>
      </c>
      <c r="AK331" s="139"/>
    </row>
    <row r="332" spans="1:37">
      <c r="A332" s="216" t="str">
        <f>IF(csv!AJ332&lt;=csv!A$401,csv!AO332,"")</f>
        <v/>
      </c>
      <c r="B332" s="216" t="str">
        <f>IF($A332="","",IF(VLOOKUP(csv!A$402,範囲CSV,2,FALSE)="","",VLOOKUP(csv!A$402,範囲CSV,2,FALSE)))</f>
        <v/>
      </c>
      <c r="C332" s="139" t="str">
        <f>IF($A332="","",IF(VLOOKUP(csv!$AJ332,範囲CSV,3,FALSE)="","",VLOOKUP(csv!$AJ332,範囲CSV,3,FALSE)))</f>
        <v/>
      </c>
      <c r="D332" s="139" t="str">
        <f>IF($A332="","",IF(VLOOKUP(csv!$AJ332,範囲CSV,4,FALSE)="","",VLOOKUP(csv!$AJ332,範囲CSV,4,FALSE)))</f>
        <v/>
      </c>
      <c r="E332" s="139" t="str">
        <f>IF($A332="","",IF(VLOOKUP(csv!$AJ332,範囲CSV,5,FALSE)="","",IF(VLOOKUP(csv!$AJ332,範囲CSV,5,FALSE)&gt;10000,"",VLOOKUP(csv!$AJ332,範囲CSV,5,FALSE))))</f>
        <v/>
      </c>
      <c r="F332" s="139" t="str">
        <f>IF($A332="","",IF(VLOOKUP(csv!$AJ332,範囲CSV,6,FALSE)="","",VLOOKUP(csv!$AJ332,範囲CSV,6,FALSE)))</f>
        <v/>
      </c>
      <c r="G332" s="139" t="str">
        <f>IF(A332="","",IF(VLOOKUP(csv!$AJ332,範囲CSV,7,FALSE)="","",VLOOKUP(csv!$AJ332,範囲CSV,7,FALSE)))</f>
        <v/>
      </c>
      <c r="H332" s="139" t="str">
        <f>IF($A332="","",IF(VLOOKUP(csv!$AJ332,範囲CSV,8,FALSE)="","",VLOOKUP(csv!$AJ332,範囲CSV,8,FALSE)))</f>
        <v/>
      </c>
      <c r="I332" s="216"/>
      <c r="J332" s="216"/>
      <c r="K332" s="139" t="str">
        <f>IF(A332="","",IF(VLOOKUP(csv!$AJ332,範囲CSV,9,FALSE)="","",VLOOKUP(csv!$AJ332,範囲CSV,9,FALSE)))</f>
        <v/>
      </c>
      <c r="L332" s="139" t="str">
        <f>IF($A332="","",IF(VLOOKUP(csv!$AJ332,範囲CSV,10,FALSE)="","",VLOOKUP(csv!$AJ332,範囲CSV,10,FALSE)))</f>
        <v/>
      </c>
      <c r="M332" s="216" t="str">
        <f t="shared" si="10"/>
        <v/>
      </c>
      <c r="N332" s="216" t="str">
        <f t="shared" si="11"/>
        <v/>
      </c>
      <c r="O332" s="139" t="str">
        <f>IF($A332="","",IF(VLOOKUP(csv!$AJ332,範囲CSV,13,FALSE)="","",VLOOKUP(csv!$AJ332,範囲CSV,13,FALSE)))</f>
        <v/>
      </c>
      <c r="P332" s="139" t="str">
        <f>IF($A332="","",IF(VLOOKUP(csv!$AJ332,範囲CSV,14,FALSE)="","",VLOOKUP(csv!$AJ332,範囲CSV,14,FALSE)))</f>
        <v/>
      </c>
      <c r="Q332" s="139" t="str">
        <f>IF($A332="","",IF(VLOOKUP(csv!$AJ332,範囲CSV,15,FALSE)="","",VLOOKUP(csv!$AJ332,範囲CSV,15,FALSE)))</f>
        <v/>
      </c>
      <c r="R332" s="139" t="str">
        <f>IF($A332="","",IF(VLOOKUP(csv!$AJ332,範囲CSV,16,FALSE)="","",VLOOKUP(csv!$AJ332,範囲CSV,16,FALSE)))</f>
        <v/>
      </c>
      <c r="S332" s="139" t="str">
        <f>IF($A332="","",IF(VLOOKUP(csv!$AJ332,範囲CSV,17,FALSE)="","",VLOOKUP(csv!$AJ332,範囲CSV,17,FALSE)))</f>
        <v/>
      </c>
      <c r="T332" s="139" t="str">
        <f>IF($A332="","",IF(VLOOKUP(csv!$AJ332,範囲CSV,18,FALSE)="","",VLOOKUP(csv!$AJ332,範囲CSV,18,FALSE)))</f>
        <v/>
      </c>
      <c r="U332" s="139" t="str">
        <f>IF($A332="","",IF(VLOOKUP(csv!$AJ332,範囲CSV,19,FALSE)="","",VLOOKUP(csv!$AJ332,範囲CSV,19,FALSE)))</f>
        <v/>
      </c>
      <c r="V332" s="139" t="str">
        <f>IF($A332="","",IF(VLOOKUP(csv!$AJ332,範囲CSV,20,FALSE)="","",VLOOKUP(csv!$AJ332,範囲CSV,20,FALSE)))</f>
        <v/>
      </c>
      <c r="W332" s="139" t="str">
        <f>IF($A332="","",IF(VLOOKUP(csv!$AJ332,範囲CSV,21,FALSE)="","",VLOOKUP(csv!$AJ332,範囲CSV,21,FALSE)))</f>
        <v/>
      </c>
      <c r="X332" s="139" t="str">
        <f>IF($A332="","",IF(VLOOKUP(csv!$AJ332,範囲CSV,22,FALSE)="","",VLOOKUP(csv!$AJ332,範囲CSV,22,FALSE)))</f>
        <v/>
      </c>
      <c r="Y332" s="139" t="str">
        <f>IF($A332="","",IF(VLOOKUP(csv!$AJ332,範囲CSV,23,FALSE)="","",VLOOKUP(csv!$AJ332,範囲CSV,23,FALSE)))</f>
        <v/>
      </c>
      <c r="Z332" s="139" t="str">
        <f>IF($A332="","",IF(VLOOKUP(csv!$AJ332,範囲CSV,24,FALSE)="","",VLOOKUP(csv!$AJ332,範囲CSV,24,FALSE)))</f>
        <v/>
      </c>
      <c r="AA332" s="139" t="str">
        <f>IF($A332="","",IF(VLOOKUP(csv!$AJ332,範囲CSV,25,FALSE)="","",VLOOKUP(csv!$AJ332,範囲CSV,25,FALSE)))</f>
        <v/>
      </c>
      <c r="AB332" s="139" t="str">
        <f>IF($A332="","",IF(VLOOKUP(csv!$AJ332,範囲CSV,26,FALSE)="","",VLOOKUP(csv!$AJ332,範囲CSV,26,FALSE)))</f>
        <v/>
      </c>
      <c r="AC332" s="139" t="str">
        <f>IF($A332="","",IF(VLOOKUP(csv!$AJ332,範囲CSV,27,FALSE)="","",VLOOKUP(csv!$AJ332,範囲CSV,27,FALSE)))</f>
        <v/>
      </c>
      <c r="AD332" s="139" t="str">
        <f>IF($A332="","",IF(VLOOKUP(csv!$AJ332,範囲CSV,28,FALSE)="","",VLOOKUP(csv!$AJ332,範囲CSV,28,FALSE)))</f>
        <v/>
      </c>
      <c r="AE332" s="139" t="str">
        <f>IF($A332="","",IF(VLOOKUP(csv!$AJ332,範囲CSV,29,FALSE)="","",VLOOKUP(csv!$AJ332,範囲CSV,29,FALSE)))</f>
        <v/>
      </c>
      <c r="AF332" s="139" t="str">
        <f>IF($A332="","",IF(VLOOKUP(csv!$AJ332,範囲CSV,30,FALSE)="","",VLOOKUP(csv!$AJ332,範囲CSV,30,FALSE)))</f>
        <v/>
      </c>
      <c r="AG332" s="139" t="str">
        <f>IF($A332="","",IF(VLOOKUP(csv!$AJ332,範囲CSV,31,FALSE)="","",VLOOKUP(csv!$AJ332,範囲CSV,31,FALSE)))</f>
        <v/>
      </c>
      <c r="AH332" s="139" t="str">
        <f>IF($A332="","",IF(VLOOKUP(csv!$AJ332,範囲CSV,32,FALSE)="","",VLOOKUP(csv!$AJ332,範囲CSV,32,FALSE)))</f>
        <v/>
      </c>
      <c r="AI332" s="139" t="str">
        <f>IF($A332="","",IF(VLOOKUP(csv!$AJ332,範囲CSV,33,FALSE)="","",VLOOKUP(csv!$AJ332,範囲CSV,33,FALSE)))</f>
        <v/>
      </c>
      <c r="AJ332" s="139" t="str">
        <f>IF($A332="","",IF(VLOOKUP(csv!$AJ332,範囲CSV,34,FALSE)="","",VLOOKUP(csv!$AJ332,範囲CSV,34,FALSE)))</f>
        <v/>
      </c>
      <c r="AK332" s="139"/>
    </row>
    <row r="333" spans="1:37">
      <c r="A333" s="216" t="str">
        <f>IF(csv!AJ333&lt;=csv!A$401,csv!AO333,"")</f>
        <v/>
      </c>
      <c r="B333" s="216" t="str">
        <f>IF($A333="","",IF(VLOOKUP(csv!A$402,範囲CSV,2,FALSE)="","",VLOOKUP(csv!A$402,範囲CSV,2,FALSE)))</f>
        <v/>
      </c>
      <c r="C333" s="139" t="str">
        <f>IF($A333="","",IF(VLOOKUP(csv!$AJ333,範囲CSV,3,FALSE)="","",VLOOKUP(csv!$AJ333,範囲CSV,3,FALSE)))</f>
        <v/>
      </c>
      <c r="D333" s="139" t="str">
        <f>IF($A333="","",IF(VLOOKUP(csv!$AJ333,範囲CSV,4,FALSE)="","",VLOOKUP(csv!$AJ333,範囲CSV,4,FALSE)))</f>
        <v/>
      </c>
      <c r="E333" s="139" t="str">
        <f>IF($A333="","",IF(VLOOKUP(csv!$AJ333,範囲CSV,5,FALSE)="","",IF(VLOOKUP(csv!$AJ333,範囲CSV,5,FALSE)&gt;10000,"",VLOOKUP(csv!$AJ333,範囲CSV,5,FALSE))))</f>
        <v/>
      </c>
      <c r="F333" s="139" t="str">
        <f>IF($A333="","",IF(VLOOKUP(csv!$AJ333,範囲CSV,6,FALSE)="","",VLOOKUP(csv!$AJ333,範囲CSV,6,FALSE)))</f>
        <v/>
      </c>
      <c r="G333" s="139" t="str">
        <f>IF(A333="","",IF(VLOOKUP(csv!$AJ333,範囲CSV,7,FALSE)="","",VLOOKUP(csv!$AJ333,範囲CSV,7,FALSE)))</f>
        <v/>
      </c>
      <c r="H333" s="139" t="str">
        <f>IF($A333="","",IF(VLOOKUP(csv!$AJ333,範囲CSV,8,FALSE)="","",VLOOKUP(csv!$AJ333,範囲CSV,8,FALSE)))</f>
        <v/>
      </c>
      <c r="I333" s="216"/>
      <c r="J333" s="216"/>
      <c r="K333" s="139" t="str">
        <f>IF(A333="","",IF(VLOOKUP(csv!$AJ333,範囲CSV,9,FALSE)="","",VLOOKUP(csv!$AJ333,範囲CSV,9,FALSE)))</f>
        <v/>
      </c>
      <c r="L333" s="139" t="str">
        <f>IF($A333="","",IF(VLOOKUP(csv!$AJ333,範囲CSV,10,FALSE)="","",VLOOKUP(csv!$AJ333,範囲CSV,10,FALSE)))</f>
        <v/>
      </c>
      <c r="M333" s="216" t="str">
        <f t="shared" si="10"/>
        <v/>
      </c>
      <c r="N333" s="216" t="str">
        <f t="shared" si="11"/>
        <v/>
      </c>
      <c r="O333" s="139" t="str">
        <f>IF($A333="","",IF(VLOOKUP(csv!$AJ333,範囲CSV,13,FALSE)="","",VLOOKUP(csv!$AJ333,範囲CSV,13,FALSE)))</f>
        <v/>
      </c>
      <c r="P333" s="139" t="str">
        <f>IF($A333="","",IF(VLOOKUP(csv!$AJ333,範囲CSV,14,FALSE)="","",VLOOKUP(csv!$AJ333,範囲CSV,14,FALSE)))</f>
        <v/>
      </c>
      <c r="Q333" s="139" t="str">
        <f>IF($A333="","",IF(VLOOKUP(csv!$AJ333,範囲CSV,15,FALSE)="","",VLOOKUP(csv!$AJ333,範囲CSV,15,FALSE)))</f>
        <v/>
      </c>
      <c r="R333" s="139" t="str">
        <f>IF($A333="","",IF(VLOOKUP(csv!$AJ333,範囲CSV,16,FALSE)="","",VLOOKUP(csv!$AJ333,範囲CSV,16,FALSE)))</f>
        <v/>
      </c>
      <c r="S333" s="139" t="str">
        <f>IF($A333="","",IF(VLOOKUP(csv!$AJ333,範囲CSV,17,FALSE)="","",VLOOKUP(csv!$AJ333,範囲CSV,17,FALSE)))</f>
        <v/>
      </c>
      <c r="T333" s="139" t="str">
        <f>IF($A333="","",IF(VLOOKUP(csv!$AJ333,範囲CSV,18,FALSE)="","",VLOOKUP(csv!$AJ333,範囲CSV,18,FALSE)))</f>
        <v/>
      </c>
      <c r="U333" s="139" t="str">
        <f>IF($A333="","",IF(VLOOKUP(csv!$AJ333,範囲CSV,19,FALSE)="","",VLOOKUP(csv!$AJ333,範囲CSV,19,FALSE)))</f>
        <v/>
      </c>
      <c r="V333" s="139" t="str">
        <f>IF($A333="","",IF(VLOOKUP(csv!$AJ333,範囲CSV,20,FALSE)="","",VLOOKUP(csv!$AJ333,範囲CSV,20,FALSE)))</f>
        <v/>
      </c>
      <c r="W333" s="139" t="str">
        <f>IF($A333="","",IF(VLOOKUP(csv!$AJ333,範囲CSV,21,FALSE)="","",VLOOKUP(csv!$AJ333,範囲CSV,21,FALSE)))</f>
        <v/>
      </c>
      <c r="X333" s="139" t="str">
        <f>IF($A333="","",IF(VLOOKUP(csv!$AJ333,範囲CSV,22,FALSE)="","",VLOOKUP(csv!$AJ333,範囲CSV,22,FALSE)))</f>
        <v/>
      </c>
      <c r="Y333" s="139" t="str">
        <f>IF($A333="","",IF(VLOOKUP(csv!$AJ333,範囲CSV,23,FALSE)="","",VLOOKUP(csv!$AJ333,範囲CSV,23,FALSE)))</f>
        <v/>
      </c>
      <c r="Z333" s="139" t="str">
        <f>IF($A333="","",IF(VLOOKUP(csv!$AJ333,範囲CSV,24,FALSE)="","",VLOOKUP(csv!$AJ333,範囲CSV,24,FALSE)))</f>
        <v/>
      </c>
      <c r="AA333" s="139" t="str">
        <f>IF($A333="","",IF(VLOOKUP(csv!$AJ333,範囲CSV,25,FALSE)="","",VLOOKUP(csv!$AJ333,範囲CSV,25,FALSE)))</f>
        <v/>
      </c>
      <c r="AB333" s="139" t="str">
        <f>IF($A333="","",IF(VLOOKUP(csv!$AJ333,範囲CSV,26,FALSE)="","",VLOOKUP(csv!$AJ333,範囲CSV,26,FALSE)))</f>
        <v/>
      </c>
      <c r="AC333" s="139" t="str">
        <f>IF($A333="","",IF(VLOOKUP(csv!$AJ333,範囲CSV,27,FALSE)="","",VLOOKUP(csv!$AJ333,範囲CSV,27,FALSE)))</f>
        <v/>
      </c>
      <c r="AD333" s="139" t="str">
        <f>IF($A333="","",IF(VLOOKUP(csv!$AJ333,範囲CSV,28,FALSE)="","",VLOOKUP(csv!$AJ333,範囲CSV,28,FALSE)))</f>
        <v/>
      </c>
      <c r="AE333" s="139" t="str">
        <f>IF($A333="","",IF(VLOOKUP(csv!$AJ333,範囲CSV,29,FALSE)="","",VLOOKUP(csv!$AJ333,範囲CSV,29,FALSE)))</f>
        <v/>
      </c>
      <c r="AF333" s="139" t="str">
        <f>IF($A333="","",IF(VLOOKUP(csv!$AJ333,範囲CSV,30,FALSE)="","",VLOOKUP(csv!$AJ333,範囲CSV,30,FALSE)))</f>
        <v/>
      </c>
      <c r="AG333" s="139" t="str">
        <f>IF($A333="","",IF(VLOOKUP(csv!$AJ333,範囲CSV,31,FALSE)="","",VLOOKUP(csv!$AJ333,範囲CSV,31,FALSE)))</f>
        <v/>
      </c>
      <c r="AH333" s="139" t="str">
        <f>IF($A333="","",IF(VLOOKUP(csv!$AJ333,範囲CSV,32,FALSE)="","",VLOOKUP(csv!$AJ333,範囲CSV,32,FALSE)))</f>
        <v/>
      </c>
      <c r="AI333" s="139" t="str">
        <f>IF($A333="","",IF(VLOOKUP(csv!$AJ333,範囲CSV,33,FALSE)="","",VLOOKUP(csv!$AJ333,範囲CSV,33,FALSE)))</f>
        <v/>
      </c>
      <c r="AJ333" s="139" t="str">
        <f>IF($A333="","",IF(VLOOKUP(csv!$AJ333,範囲CSV,34,FALSE)="","",VLOOKUP(csv!$AJ333,範囲CSV,34,FALSE)))</f>
        <v/>
      </c>
      <c r="AK333" s="139"/>
    </row>
    <row r="334" spans="1:37">
      <c r="A334" s="216" t="str">
        <f>IF(csv!AJ334&lt;=csv!A$401,csv!AO334,"")</f>
        <v/>
      </c>
      <c r="B334" s="216" t="str">
        <f>IF($A334="","",IF(VLOOKUP(csv!A$402,範囲CSV,2,FALSE)="","",VLOOKUP(csv!A$402,範囲CSV,2,FALSE)))</f>
        <v/>
      </c>
      <c r="C334" s="139" t="str">
        <f>IF($A334="","",IF(VLOOKUP(csv!$AJ334,範囲CSV,3,FALSE)="","",VLOOKUP(csv!$AJ334,範囲CSV,3,FALSE)))</f>
        <v/>
      </c>
      <c r="D334" s="139" t="str">
        <f>IF($A334="","",IF(VLOOKUP(csv!$AJ334,範囲CSV,4,FALSE)="","",VLOOKUP(csv!$AJ334,範囲CSV,4,FALSE)))</f>
        <v/>
      </c>
      <c r="E334" s="139" t="str">
        <f>IF($A334="","",IF(VLOOKUP(csv!$AJ334,範囲CSV,5,FALSE)="","",IF(VLOOKUP(csv!$AJ334,範囲CSV,5,FALSE)&gt;10000,"",VLOOKUP(csv!$AJ334,範囲CSV,5,FALSE))))</f>
        <v/>
      </c>
      <c r="F334" s="139" t="str">
        <f>IF($A334="","",IF(VLOOKUP(csv!$AJ334,範囲CSV,6,FALSE)="","",VLOOKUP(csv!$AJ334,範囲CSV,6,FALSE)))</f>
        <v/>
      </c>
      <c r="G334" s="139" t="str">
        <f>IF(A334="","",IF(VLOOKUP(csv!$AJ334,範囲CSV,7,FALSE)="","",VLOOKUP(csv!$AJ334,範囲CSV,7,FALSE)))</f>
        <v/>
      </c>
      <c r="H334" s="139" t="str">
        <f>IF($A334="","",IF(VLOOKUP(csv!$AJ334,範囲CSV,8,FALSE)="","",VLOOKUP(csv!$AJ334,範囲CSV,8,FALSE)))</f>
        <v/>
      </c>
      <c r="I334" s="216"/>
      <c r="J334" s="216"/>
      <c r="K334" s="139" t="str">
        <f>IF(A334="","",IF(VLOOKUP(csv!$AJ334,範囲CSV,9,FALSE)="","",VLOOKUP(csv!$AJ334,範囲CSV,9,FALSE)))</f>
        <v/>
      </c>
      <c r="L334" s="139" t="str">
        <f>IF($A334="","",IF(VLOOKUP(csv!$AJ334,範囲CSV,10,FALSE)="","",VLOOKUP(csv!$AJ334,範囲CSV,10,FALSE)))</f>
        <v/>
      </c>
      <c r="M334" s="216" t="str">
        <f t="shared" si="10"/>
        <v/>
      </c>
      <c r="N334" s="216" t="str">
        <f t="shared" si="11"/>
        <v/>
      </c>
      <c r="O334" s="139" t="str">
        <f>IF($A334="","",IF(VLOOKUP(csv!$AJ334,範囲CSV,13,FALSE)="","",VLOOKUP(csv!$AJ334,範囲CSV,13,FALSE)))</f>
        <v/>
      </c>
      <c r="P334" s="139" t="str">
        <f>IF($A334="","",IF(VLOOKUP(csv!$AJ334,範囲CSV,14,FALSE)="","",VLOOKUP(csv!$AJ334,範囲CSV,14,FALSE)))</f>
        <v/>
      </c>
      <c r="Q334" s="139" t="str">
        <f>IF($A334="","",IF(VLOOKUP(csv!$AJ334,範囲CSV,15,FALSE)="","",VLOOKUP(csv!$AJ334,範囲CSV,15,FALSE)))</f>
        <v/>
      </c>
      <c r="R334" s="139" t="str">
        <f>IF($A334="","",IF(VLOOKUP(csv!$AJ334,範囲CSV,16,FALSE)="","",VLOOKUP(csv!$AJ334,範囲CSV,16,FALSE)))</f>
        <v/>
      </c>
      <c r="S334" s="139" t="str">
        <f>IF($A334="","",IF(VLOOKUP(csv!$AJ334,範囲CSV,17,FALSE)="","",VLOOKUP(csv!$AJ334,範囲CSV,17,FALSE)))</f>
        <v/>
      </c>
      <c r="T334" s="139" t="str">
        <f>IF($A334="","",IF(VLOOKUP(csv!$AJ334,範囲CSV,18,FALSE)="","",VLOOKUP(csv!$AJ334,範囲CSV,18,FALSE)))</f>
        <v/>
      </c>
      <c r="U334" s="139" t="str">
        <f>IF($A334="","",IF(VLOOKUP(csv!$AJ334,範囲CSV,19,FALSE)="","",VLOOKUP(csv!$AJ334,範囲CSV,19,FALSE)))</f>
        <v/>
      </c>
      <c r="V334" s="139" t="str">
        <f>IF($A334="","",IF(VLOOKUP(csv!$AJ334,範囲CSV,20,FALSE)="","",VLOOKUP(csv!$AJ334,範囲CSV,20,FALSE)))</f>
        <v/>
      </c>
      <c r="W334" s="139" t="str">
        <f>IF($A334="","",IF(VLOOKUP(csv!$AJ334,範囲CSV,21,FALSE)="","",VLOOKUP(csv!$AJ334,範囲CSV,21,FALSE)))</f>
        <v/>
      </c>
      <c r="X334" s="139" t="str">
        <f>IF($A334="","",IF(VLOOKUP(csv!$AJ334,範囲CSV,22,FALSE)="","",VLOOKUP(csv!$AJ334,範囲CSV,22,FALSE)))</f>
        <v/>
      </c>
      <c r="Y334" s="139" t="str">
        <f>IF($A334="","",IF(VLOOKUP(csv!$AJ334,範囲CSV,23,FALSE)="","",VLOOKUP(csv!$AJ334,範囲CSV,23,FALSE)))</f>
        <v/>
      </c>
      <c r="Z334" s="139" t="str">
        <f>IF($A334="","",IF(VLOOKUP(csv!$AJ334,範囲CSV,24,FALSE)="","",VLOOKUP(csv!$AJ334,範囲CSV,24,FALSE)))</f>
        <v/>
      </c>
      <c r="AA334" s="139" t="str">
        <f>IF($A334="","",IF(VLOOKUP(csv!$AJ334,範囲CSV,25,FALSE)="","",VLOOKUP(csv!$AJ334,範囲CSV,25,FALSE)))</f>
        <v/>
      </c>
      <c r="AB334" s="139" t="str">
        <f>IF($A334="","",IF(VLOOKUP(csv!$AJ334,範囲CSV,26,FALSE)="","",VLOOKUP(csv!$AJ334,範囲CSV,26,FALSE)))</f>
        <v/>
      </c>
      <c r="AC334" s="139" t="str">
        <f>IF($A334="","",IF(VLOOKUP(csv!$AJ334,範囲CSV,27,FALSE)="","",VLOOKUP(csv!$AJ334,範囲CSV,27,FALSE)))</f>
        <v/>
      </c>
      <c r="AD334" s="139" t="str">
        <f>IF($A334="","",IF(VLOOKUP(csv!$AJ334,範囲CSV,28,FALSE)="","",VLOOKUP(csv!$AJ334,範囲CSV,28,FALSE)))</f>
        <v/>
      </c>
      <c r="AE334" s="139" t="str">
        <f>IF($A334="","",IF(VLOOKUP(csv!$AJ334,範囲CSV,29,FALSE)="","",VLOOKUP(csv!$AJ334,範囲CSV,29,FALSE)))</f>
        <v/>
      </c>
      <c r="AF334" s="139" t="str">
        <f>IF($A334="","",IF(VLOOKUP(csv!$AJ334,範囲CSV,30,FALSE)="","",VLOOKUP(csv!$AJ334,範囲CSV,30,FALSE)))</f>
        <v/>
      </c>
      <c r="AG334" s="139" t="str">
        <f>IF($A334="","",IF(VLOOKUP(csv!$AJ334,範囲CSV,31,FALSE)="","",VLOOKUP(csv!$AJ334,範囲CSV,31,FALSE)))</f>
        <v/>
      </c>
      <c r="AH334" s="139" t="str">
        <f>IF($A334="","",IF(VLOOKUP(csv!$AJ334,範囲CSV,32,FALSE)="","",VLOOKUP(csv!$AJ334,範囲CSV,32,FALSE)))</f>
        <v/>
      </c>
      <c r="AI334" s="139" t="str">
        <f>IF($A334="","",IF(VLOOKUP(csv!$AJ334,範囲CSV,33,FALSE)="","",VLOOKUP(csv!$AJ334,範囲CSV,33,FALSE)))</f>
        <v/>
      </c>
      <c r="AJ334" s="139" t="str">
        <f>IF($A334="","",IF(VLOOKUP(csv!$AJ334,範囲CSV,34,FALSE)="","",VLOOKUP(csv!$AJ334,範囲CSV,34,FALSE)))</f>
        <v/>
      </c>
      <c r="AK334" s="139"/>
    </row>
    <row r="335" spans="1:37">
      <c r="A335" s="216" t="str">
        <f>IF(csv!AJ335&lt;=csv!A$401,csv!AO335,"")</f>
        <v/>
      </c>
      <c r="B335" s="216" t="str">
        <f>IF($A335="","",IF(VLOOKUP(csv!A$402,範囲CSV,2,FALSE)="","",VLOOKUP(csv!A$402,範囲CSV,2,FALSE)))</f>
        <v/>
      </c>
      <c r="C335" s="139" t="str">
        <f>IF($A335="","",IF(VLOOKUP(csv!$AJ335,範囲CSV,3,FALSE)="","",VLOOKUP(csv!$AJ335,範囲CSV,3,FALSE)))</f>
        <v/>
      </c>
      <c r="D335" s="139" t="str">
        <f>IF($A335="","",IF(VLOOKUP(csv!$AJ335,範囲CSV,4,FALSE)="","",VLOOKUP(csv!$AJ335,範囲CSV,4,FALSE)))</f>
        <v/>
      </c>
      <c r="E335" s="139" t="str">
        <f>IF($A335="","",IF(VLOOKUP(csv!$AJ335,範囲CSV,5,FALSE)="","",IF(VLOOKUP(csv!$AJ335,範囲CSV,5,FALSE)&gt;10000,"",VLOOKUP(csv!$AJ335,範囲CSV,5,FALSE))))</f>
        <v/>
      </c>
      <c r="F335" s="139" t="str">
        <f>IF($A335="","",IF(VLOOKUP(csv!$AJ335,範囲CSV,6,FALSE)="","",VLOOKUP(csv!$AJ335,範囲CSV,6,FALSE)))</f>
        <v/>
      </c>
      <c r="G335" s="139" t="str">
        <f>IF(A335="","",IF(VLOOKUP(csv!$AJ335,範囲CSV,7,FALSE)="","",VLOOKUP(csv!$AJ335,範囲CSV,7,FALSE)))</f>
        <v/>
      </c>
      <c r="H335" s="139" t="str">
        <f>IF($A335="","",IF(VLOOKUP(csv!$AJ335,範囲CSV,8,FALSE)="","",VLOOKUP(csv!$AJ335,範囲CSV,8,FALSE)))</f>
        <v/>
      </c>
      <c r="I335" s="216"/>
      <c r="J335" s="216"/>
      <c r="K335" s="139" t="str">
        <f>IF(A335="","",IF(VLOOKUP(csv!$AJ335,範囲CSV,9,FALSE)="","",VLOOKUP(csv!$AJ335,範囲CSV,9,FALSE)))</f>
        <v/>
      </c>
      <c r="L335" s="139" t="str">
        <f>IF($A335="","",IF(VLOOKUP(csv!$AJ335,範囲CSV,10,FALSE)="","",VLOOKUP(csv!$AJ335,範囲CSV,10,FALSE)))</f>
        <v/>
      </c>
      <c r="M335" s="216" t="str">
        <f t="shared" si="10"/>
        <v/>
      </c>
      <c r="N335" s="216" t="str">
        <f t="shared" si="11"/>
        <v/>
      </c>
      <c r="O335" s="139" t="str">
        <f>IF($A335="","",IF(VLOOKUP(csv!$AJ335,範囲CSV,13,FALSE)="","",VLOOKUP(csv!$AJ335,範囲CSV,13,FALSE)))</f>
        <v/>
      </c>
      <c r="P335" s="139" t="str">
        <f>IF($A335="","",IF(VLOOKUP(csv!$AJ335,範囲CSV,14,FALSE)="","",VLOOKUP(csv!$AJ335,範囲CSV,14,FALSE)))</f>
        <v/>
      </c>
      <c r="Q335" s="139" t="str">
        <f>IF($A335="","",IF(VLOOKUP(csv!$AJ335,範囲CSV,15,FALSE)="","",VLOOKUP(csv!$AJ335,範囲CSV,15,FALSE)))</f>
        <v/>
      </c>
      <c r="R335" s="139" t="str">
        <f>IF($A335="","",IF(VLOOKUP(csv!$AJ335,範囲CSV,16,FALSE)="","",VLOOKUP(csv!$AJ335,範囲CSV,16,FALSE)))</f>
        <v/>
      </c>
      <c r="S335" s="139" t="str">
        <f>IF($A335="","",IF(VLOOKUP(csv!$AJ335,範囲CSV,17,FALSE)="","",VLOOKUP(csv!$AJ335,範囲CSV,17,FALSE)))</f>
        <v/>
      </c>
      <c r="T335" s="139" t="str">
        <f>IF($A335="","",IF(VLOOKUP(csv!$AJ335,範囲CSV,18,FALSE)="","",VLOOKUP(csv!$AJ335,範囲CSV,18,FALSE)))</f>
        <v/>
      </c>
      <c r="U335" s="139" t="str">
        <f>IF($A335="","",IF(VLOOKUP(csv!$AJ335,範囲CSV,19,FALSE)="","",VLOOKUP(csv!$AJ335,範囲CSV,19,FALSE)))</f>
        <v/>
      </c>
      <c r="V335" s="139" t="str">
        <f>IF($A335="","",IF(VLOOKUP(csv!$AJ335,範囲CSV,20,FALSE)="","",VLOOKUP(csv!$AJ335,範囲CSV,20,FALSE)))</f>
        <v/>
      </c>
      <c r="W335" s="139" t="str">
        <f>IF($A335="","",IF(VLOOKUP(csv!$AJ335,範囲CSV,21,FALSE)="","",VLOOKUP(csv!$AJ335,範囲CSV,21,FALSE)))</f>
        <v/>
      </c>
      <c r="X335" s="139" t="str">
        <f>IF($A335="","",IF(VLOOKUP(csv!$AJ335,範囲CSV,22,FALSE)="","",VLOOKUP(csv!$AJ335,範囲CSV,22,FALSE)))</f>
        <v/>
      </c>
      <c r="Y335" s="139" t="str">
        <f>IF($A335="","",IF(VLOOKUP(csv!$AJ335,範囲CSV,23,FALSE)="","",VLOOKUP(csv!$AJ335,範囲CSV,23,FALSE)))</f>
        <v/>
      </c>
      <c r="Z335" s="139" t="str">
        <f>IF($A335="","",IF(VLOOKUP(csv!$AJ335,範囲CSV,24,FALSE)="","",VLOOKUP(csv!$AJ335,範囲CSV,24,FALSE)))</f>
        <v/>
      </c>
      <c r="AA335" s="139" t="str">
        <f>IF($A335="","",IF(VLOOKUP(csv!$AJ335,範囲CSV,25,FALSE)="","",VLOOKUP(csv!$AJ335,範囲CSV,25,FALSE)))</f>
        <v/>
      </c>
      <c r="AB335" s="139" t="str">
        <f>IF($A335="","",IF(VLOOKUP(csv!$AJ335,範囲CSV,26,FALSE)="","",VLOOKUP(csv!$AJ335,範囲CSV,26,FALSE)))</f>
        <v/>
      </c>
      <c r="AC335" s="139" t="str">
        <f>IF($A335="","",IF(VLOOKUP(csv!$AJ335,範囲CSV,27,FALSE)="","",VLOOKUP(csv!$AJ335,範囲CSV,27,FALSE)))</f>
        <v/>
      </c>
      <c r="AD335" s="139" t="str">
        <f>IF($A335="","",IF(VLOOKUP(csv!$AJ335,範囲CSV,28,FALSE)="","",VLOOKUP(csv!$AJ335,範囲CSV,28,FALSE)))</f>
        <v/>
      </c>
      <c r="AE335" s="139" t="str">
        <f>IF($A335="","",IF(VLOOKUP(csv!$AJ335,範囲CSV,29,FALSE)="","",VLOOKUP(csv!$AJ335,範囲CSV,29,FALSE)))</f>
        <v/>
      </c>
      <c r="AF335" s="139" t="str">
        <f>IF($A335="","",IF(VLOOKUP(csv!$AJ335,範囲CSV,30,FALSE)="","",VLOOKUP(csv!$AJ335,範囲CSV,30,FALSE)))</f>
        <v/>
      </c>
      <c r="AG335" s="139" t="str">
        <f>IF($A335="","",IF(VLOOKUP(csv!$AJ335,範囲CSV,31,FALSE)="","",VLOOKUP(csv!$AJ335,範囲CSV,31,FALSE)))</f>
        <v/>
      </c>
      <c r="AH335" s="139" t="str">
        <f>IF($A335="","",IF(VLOOKUP(csv!$AJ335,範囲CSV,32,FALSE)="","",VLOOKUP(csv!$AJ335,範囲CSV,32,FALSE)))</f>
        <v/>
      </c>
      <c r="AI335" s="139" t="str">
        <f>IF($A335="","",IF(VLOOKUP(csv!$AJ335,範囲CSV,33,FALSE)="","",VLOOKUP(csv!$AJ335,範囲CSV,33,FALSE)))</f>
        <v/>
      </c>
      <c r="AJ335" s="139" t="str">
        <f>IF($A335="","",IF(VLOOKUP(csv!$AJ335,範囲CSV,34,FALSE)="","",VLOOKUP(csv!$AJ335,範囲CSV,34,FALSE)))</f>
        <v/>
      </c>
      <c r="AK335" s="139"/>
    </row>
    <row r="336" spans="1:37">
      <c r="A336" s="216" t="str">
        <f>IF(csv!AJ336&lt;=csv!A$401,csv!AO336,"")</f>
        <v/>
      </c>
      <c r="B336" s="216" t="str">
        <f>IF($A336="","",IF(VLOOKUP(csv!A$402,範囲CSV,2,FALSE)="","",VLOOKUP(csv!A$402,範囲CSV,2,FALSE)))</f>
        <v/>
      </c>
      <c r="C336" s="139" t="str">
        <f>IF($A336="","",IF(VLOOKUP(csv!$AJ336,範囲CSV,3,FALSE)="","",VLOOKUP(csv!$AJ336,範囲CSV,3,FALSE)))</f>
        <v/>
      </c>
      <c r="D336" s="139" t="str">
        <f>IF($A336="","",IF(VLOOKUP(csv!$AJ336,範囲CSV,4,FALSE)="","",VLOOKUP(csv!$AJ336,範囲CSV,4,FALSE)))</f>
        <v/>
      </c>
      <c r="E336" s="139" t="str">
        <f>IF($A336="","",IF(VLOOKUP(csv!$AJ336,範囲CSV,5,FALSE)="","",IF(VLOOKUP(csv!$AJ336,範囲CSV,5,FALSE)&gt;10000,"",VLOOKUP(csv!$AJ336,範囲CSV,5,FALSE))))</f>
        <v/>
      </c>
      <c r="F336" s="139" t="str">
        <f>IF($A336="","",IF(VLOOKUP(csv!$AJ336,範囲CSV,6,FALSE)="","",VLOOKUP(csv!$AJ336,範囲CSV,6,FALSE)))</f>
        <v/>
      </c>
      <c r="G336" s="139" t="str">
        <f>IF(A336="","",IF(VLOOKUP(csv!$AJ336,範囲CSV,7,FALSE)="","",VLOOKUP(csv!$AJ336,範囲CSV,7,FALSE)))</f>
        <v/>
      </c>
      <c r="H336" s="139" t="str">
        <f>IF($A336="","",IF(VLOOKUP(csv!$AJ336,範囲CSV,8,FALSE)="","",VLOOKUP(csv!$AJ336,範囲CSV,8,FALSE)))</f>
        <v/>
      </c>
      <c r="I336" s="216"/>
      <c r="J336" s="216"/>
      <c r="K336" s="139" t="str">
        <f>IF(A336="","",IF(VLOOKUP(csv!$AJ336,範囲CSV,9,FALSE)="","",VLOOKUP(csv!$AJ336,範囲CSV,9,FALSE)))</f>
        <v/>
      </c>
      <c r="L336" s="139" t="str">
        <f>IF($A336="","",IF(VLOOKUP(csv!$AJ336,範囲CSV,10,FALSE)="","",VLOOKUP(csv!$AJ336,範囲CSV,10,FALSE)))</f>
        <v/>
      </c>
      <c r="M336" s="216" t="str">
        <f t="shared" si="10"/>
        <v/>
      </c>
      <c r="N336" s="216" t="str">
        <f t="shared" si="11"/>
        <v/>
      </c>
      <c r="O336" s="139" t="str">
        <f>IF($A336="","",IF(VLOOKUP(csv!$AJ336,範囲CSV,13,FALSE)="","",VLOOKUP(csv!$AJ336,範囲CSV,13,FALSE)))</f>
        <v/>
      </c>
      <c r="P336" s="139" t="str">
        <f>IF($A336="","",IF(VLOOKUP(csv!$AJ336,範囲CSV,14,FALSE)="","",VLOOKUP(csv!$AJ336,範囲CSV,14,FALSE)))</f>
        <v/>
      </c>
      <c r="Q336" s="139" t="str">
        <f>IF($A336="","",IF(VLOOKUP(csv!$AJ336,範囲CSV,15,FALSE)="","",VLOOKUP(csv!$AJ336,範囲CSV,15,FALSE)))</f>
        <v/>
      </c>
      <c r="R336" s="139" t="str">
        <f>IF($A336="","",IF(VLOOKUP(csv!$AJ336,範囲CSV,16,FALSE)="","",VLOOKUP(csv!$AJ336,範囲CSV,16,FALSE)))</f>
        <v/>
      </c>
      <c r="S336" s="139" t="str">
        <f>IF($A336="","",IF(VLOOKUP(csv!$AJ336,範囲CSV,17,FALSE)="","",VLOOKUP(csv!$AJ336,範囲CSV,17,FALSE)))</f>
        <v/>
      </c>
      <c r="T336" s="139" t="str">
        <f>IF($A336="","",IF(VLOOKUP(csv!$AJ336,範囲CSV,18,FALSE)="","",VLOOKUP(csv!$AJ336,範囲CSV,18,FALSE)))</f>
        <v/>
      </c>
      <c r="U336" s="139" t="str">
        <f>IF($A336="","",IF(VLOOKUP(csv!$AJ336,範囲CSV,19,FALSE)="","",VLOOKUP(csv!$AJ336,範囲CSV,19,FALSE)))</f>
        <v/>
      </c>
      <c r="V336" s="139" t="str">
        <f>IF($A336="","",IF(VLOOKUP(csv!$AJ336,範囲CSV,20,FALSE)="","",VLOOKUP(csv!$AJ336,範囲CSV,20,FALSE)))</f>
        <v/>
      </c>
      <c r="W336" s="139" t="str">
        <f>IF($A336="","",IF(VLOOKUP(csv!$AJ336,範囲CSV,21,FALSE)="","",VLOOKUP(csv!$AJ336,範囲CSV,21,FALSE)))</f>
        <v/>
      </c>
      <c r="X336" s="139" t="str">
        <f>IF($A336="","",IF(VLOOKUP(csv!$AJ336,範囲CSV,22,FALSE)="","",VLOOKUP(csv!$AJ336,範囲CSV,22,FALSE)))</f>
        <v/>
      </c>
      <c r="Y336" s="139" t="str">
        <f>IF($A336="","",IF(VLOOKUP(csv!$AJ336,範囲CSV,23,FALSE)="","",VLOOKUP(csv!$AJ336,範囲CSV,23,FALSE)))</f>
        <v/>
      </c>
      <c r="Z336" s="139" t="str">
        <f>IF($A336="","",IF(VLOOKUP(csv!$AJ336,範囲CSV,24,FALSE)="","",VLOOKUP(csv!$AJ336,範囲CSV,24,FALSE)))</f>
        <v/>
      </c>
      <c r="AA336" s="139" t="str">
        <f>IF($A336="","",IF(VLOOKUP(csv!$AJ336,範囲CSV,25,FALSE)="","",VLOOKUP(csv!$AJ336,範囲CSV,25,FALSE)))</f>
        <v/>
      </c>
      <c r="AB336" s="139" t="str">
        <f>IF($A336="","",IF(VLOOKUP(csv!$AJ336,範囲CSV,26,FALSE)="","",VLOOKUP(csv!$AJ336,範囲CSV,26,FALSE)))</f>
        <v/>
      </c>
      <c r="AC336" s="139" t="str">
        <f>IF($A336="","",IF(VLOOKUP(csv!$AJ336,範囲CSV,27,FALSE)="","",VLOOKUP(csv!$AJ336,範囲CSV,27,FALSE)))</f>
        <v/>
      </c>
      <c r="AD336" s="139" t="str">
        <f>IF($A336="","",IF(VLOOKUP(csv!$AJ336,範囲CSV,28,FALSE)="","",VLOOKUP(csv!$AJ336,範囲CSV,28,FALSE)))</f>
        <v/>
      </c>
      <c r="AE336" s="139" t="str">
        <f>IF($A336="","",IF(VLOOKUP(csv!$AJ336,範囲CSV,29,FALSE)="","",VLOOKUP(csv!$AJ336,範囲CSV,29,FALSE)))</f>
        <v/>
      </c>
      <c r="AF336" s="139" t="str">
        <f>IF($A336="","",IF(VLOOKUP(csv!$AJ336,範囲CSV,30,FALSE)="","",VLOOKUP(csv!$AJ336,範囲CSV,30,FALSE)))</f>
        <v/>
      </c>
      <c r="AG336" s="139" t="str">
        <f>IF($A336="","",IF(VLOOKUP(csv!$AJ336,範囲CSV,31,FALSE)="","",VLOOKUP(csv!$AJ336,範囲CSV,31,FALSE)))</f>
        <v/>
      </c>
      <c r="AH336" s="139" t="str">
        <f>IF($A336="","",IF(VLOOKUP(csv!$AJ336,範囲CSV,32,FALSE)="","",VLOOKUP(csv!$AJ336,範囲CSV,32,FALSE)))</f>
        <v/>
      </c>
      <c r="AI336" s="139" t="str">
        <f>IF($A336="","",IF(VLOOKUP(csv!$AJ336,範囲CSV,33,FALSE)="","",VLOOKUP(csv!$AJ336,範囲CSV,33,FALSE)))</f>
        <v/>
      </c>
      <c r="AJ336" s="139" t="str">
        <f>IF($A336="","",IF(VLOOKUP(csv!$AJ336,範囲CSV,34,FALSE)="","",VLOOKUP(csv!$AJ336,範囲CSV,34,FALSE)))</f>
        <v/>
      </c>
      <c r="AK336" s="139"/>
    </row>
    <row r="337" spans="1:37">
      <c r="A337" s="216" t="str">
        <f>IF(csv!AJ337&lt;=csv!A$401,csv!AO337,"")</f>
        <v/>
      </c>
      <c r="B337" s="216" t="str">
        <f>IF($A337="","",IF(VLOOKUP(csv!A$402,範囲CSV,2,FALSE)="","",VLOOKUP(csv!A$402,範囲CSV,2,FALSE)))</f>
        <v/>
      </c>
      <c r="C337" s="139" t="str">
        <f>IF($A337="","",IF(VLOOKUP(csv!$AJ337,範囲CSV,3,FALSE)="","",VLOOKUP(csv!$AJ337,範囲CSV,3,FALSE)))</f>
        <v/>
      </c>
      <c r="D337" s="139" t="str">
        <f>IF($A337="","",IF(VLOOKUP(csv!$AJ337,範囲CSV,4,FALSE)="","",VLOOKUP(csv!$AJ337,範囲CSV,4,FALSE)))</f>
        <v/>
      </c>
      <c r="E337" s="139" t="str">
        <f>IF($A337="","",IF(VLOOKUP(csv!$AJ337,範囲CSV,5,FALSE)="","",IF(VLOOKUP(csv!$AJ337,範囲CSV,5,FALSE)&gt;10000,"",VLOOKUP(csv!$AJ337,範囲CSV,5,FALSE))))</f>
        <v/>
      </c>
      <c r="F337" s="139" t="str">
        <f>IF($A337="","",IF(VLOOKUP(csv!$AJ337,範囲CSV,6,FALSE)="","",VLOOKUP(csv!$AJ337,範囲CSV,6,FALSE)))</f>
        <v/>
      </c>
      <c r="G337" s="139" t="str">
        <f>IF(A337="","",IF(VLOOKUP(csv!$AJ337,範囲CSV,7,FALSE)="","",VLOOKUP(csv!$AJ337,範囲CSV,7,FALSE)))</f>
        <v/>
      </c>
      <c r="H337" s="139" t="str">
        <f>IF($A337="","",IF(VLOOKUP(csv!$AJ337,範囲CSV,8,FALSE)="","",VLOOKUP(csv!$AJ337,範囲CSV,8,FALSE)))</f>
        <v/>
      </c>
      <c r="I337" s="216"/>
      <c r="J337" s="216"/>
      <c r="K337" s="139" t="str">
        <f>IF(A337="","",IF(VLOOKUP(csv!$AJ337,範囲CSV,9,FALSE)="","",VLOOKUP(csv!$AJ337,範囲CSV,9,FALSE)))</f>
        <v/>
      </c>
      <c r="L337" s="139" t="str">
        <f>IF($A337="","",IF(VLOOKUP(csv!$AJ337,範囲CSV,10,FALSE)="","",VLOOKUP(csv!$AJ337,範囲CSV,10,FALSE)))</f>
        <v/>
      </c>
      <c r="M337" s="216" t="str">
        <f t="shared" si="10"/>
        <v/>
      </c>
      <c r="N337" s="216" t="str">
        <f t="shared" si="11"/>
        <v/>
      </c>
      <c r="O337" s="139" t="str">
        <f>IF($A337="","",IF(VLOOKUP(csv!$AJ337,範囲CSV,13,FALSE)="","",VLOOKUP(csv!$AJ337,範囲CSV,13,FALSE)))</f>
        <v/>
      </c>
      <c r="P337" s="139" t="str">
        <f>IF($A337="","",IF(VLOOKUP(csv!$AJ337,範囲CSV,14,FALSE)="","",VLOOKUP(csv!$AJ337,範囲CSV,14,FALSE)))</f>
        <v/>
      </c>
      <c r="Q337" s="139" t="str">
        <f>IF($A337="","",IF(VLOOKUP(csv!$AJ337,範囲CSV,15,FALSE)="","",VLOOKUP(csv!$AJ337,範囲CSV,15,FALSE)))</f>
        <v/>
      </c>
      <c r="R337" s="139" t="str">
        <f>IF($A337="","",IF(VLOOKUP(csv!$AJ337,範囲CSV,16,FALSE)="","",VLOOKUP(csv!$AJ337,範囲CSV,16,FALSE)))</f>
        <v/>
      </c>
      <c r="S337" s="139" t="str">
        <f>IF($A337="","",IF(VLOOKUP(csv!$AJ337,範囲CSV,17,FALSE)="","",VLOOKUP(csv!$AJ337,範囲CSV,17,FALSE)))</f>
        <v/>
      </c>
      <c r="T337" s="139" t="str">
        <f>IF($A337="","",IF(VLOOKUP(csv!$AJ337,範囲CSV,18,FALSE)="","",VLOOKUP(csv!$AJ337,範囲CSV,18,FALSE)))</f>
        <v/>
      </c>
      <c r="U337" s="139" t="str">
        <f>IF($A337="","",IF(VLOOKUP(csv!$AJ337,範囲CSV,19,FALSE)="","",VLOOKUP(csv!$AJ337,範囲CSV,19,FALSE)))</f>
        <v/>
      </c>
      <c r="V337" s="139" t="str">
        <f>IF($A337="","",IF(VLOOKUP(csv!$AJ337,範囲CSV,20,FALSE)="","",VLOOKUP(csv!$AJ337,範囲CSV,20,FALSE)))</f>
        <v/>
      </c>
      <c r="W337" s="139" t="str">
        <f>IF($A337="","",IF(VLOOKUP(csv!$AJ337,範囲CSV,21,FALSE)="","",VLOOKUP(csv!$AJ337,範囲CSV,21,FALSE)))</f>
        <v/>
      </c>
      <c r="X337" s="139" t="str">
        <f>IF($A337="","",IF(VLOOKUP(csv!$AJ337,範囲CSV,22,FALSE)="","",VLOOKUP(csv!$AJ337,範囲CSV,22,FALSE)))</f>
        <v/>
      </c>
      <c r="Y337" s="139" t="str">
        <f>IF($A337="","",IF(VLOOKUP(csv!$AJ337,範囲CSV,23,FALSE)="","",VLOOKUP(csv!$AJ337,範囲CSV,23,FALSE)))</f>
        <v/>
      </c>
      <c r="Z337" s="139" t="str">
        <f>IF($A337="","",IF(VLOOKUP(csv!$AJ337,範囲CSV,24,FALSE)="","",VLOOKUP(csv!$AJ337,範囲CSV,24,FALSE)))</f>
        <v/>
      </c>
      <c r="AA337" s="139" t="str">
        <f>IF($A337="","",IF(VLOOKUP(csv!$AJ337,範囲CSV,25,FALSE)="","",VLOOKUP(csv!$AJ337,範囲CSV,25,FALSE)))</f>
        <v/>
      </c>
      <c r="AB337" s="139" t="str">
        <f>IF($A337="","",IF(VLOOKUP(csv!$AJ337,範囲CSV,26,FALSE)="","",VLOOKUP(csv!$AJ337,範囲CSV,26,FALSE)))</f>
        <v/>
      </c>
      <c r="AC337" s="139" t="str">
        <f>IF($A337="","",IF(VLOOKUP(csv!$AJ337,範囲CSV,27,FALSE)="","",VLOOKUP(csv!$AJ337,範囲CSV,27,FALSE)))</f>
        <v/>
      </c>
      <c r="AD337" s="139" t="str">
        <f>IF($A337="","",IF(VLOOKUP(csv!$AJ337,範囲CSV,28,FALSE)="","",VLOOKUP(csv!$AJ337,範囲CSV,28,FALSE)))</f>
        <v/>
      </c>
      <c r="AE337" s="139" t="str">
        <f>IF($A337="","",IF(VLOOKUP(csv!$AJ337,範囲CSV,29,FALSE)="","",VLOOKUP(csv!$AJ337,範囲CSV,29,FALSE)))</f>
        <v/>
      </c>
      <c r="AF337" s="139" t="str">
        <f>IF($A337="","",IF(VLOOKUP(csv!$AJ337,範囲CSV,30,FALSE)="","",VLOOKUP(csv!$AJ337,範囲CSV,30,FALSE)))</f>
        <v/>
      </c>
      <c r="AG337" s="139" t="str">
        <f>IF($A337="","",IF(VLOOKUP(csv!$AJ337,範囲CSV,31,FALSE)="","",VLOOKUP(csv!$AJ337,範囲CSV,31,FALSE)))</f>
        <v/>
      </c>
      <c r="AH337" s="139" t="str">
        <f>IF($A337="","",IF(VLOOKUP(csv!$AJ337,範囲CSV,32,FALSE)="","",VLOOKUP(csv!$AJ337,範囲CSV,32,FALSE)))</f>
        <v/>
      </c>
      <c r="AI337" s="139" t="str">
        <f>IF($A337="","",IF(VLOOKUP(csv!$AJ337,範囲CSV,33,FALSE)="","",VLOOKUP(csv!$AJ337,範囲CSV,33,FALSE)))</f>
        <v/>
      </c>
      <c r="AJ337" s="139" t="str">
        <f>IF($A337="","",IF(VLOOKUP(csv!$AJ337,範囲CSV,34,FALSE)="","",VLOOKUP(csv!$AJ337,範囲CSV,34,FALSE)))</f>
        <v/>
      </c>
      <c r="AK337" s="139"/>
    </row>
    <row r="338" spans="1:37">
      <c r="A338" s="216" t="str">
        <f>IF(csv!AJ338&lt;=csv!A$401,csv!AO338,"")</f>
        <v/>
      </c>
      <c r="B338" s="216" t="str">
        <f>IF($A338="","",IF(VLOOKUP(csv!A$402,範囲CSV,2,FALSE)="","",VLOOKUP(csv!A$402,範囲CSV,2,FALSE)))</f>
        <v/>
      </c>
      <c r="C338" s="139" t="str">
        <f>IF($A338="","",IF(VLOOKUP(csv!$AJ338,範囲CSV,3,FALSE)="","",VLOOKUP(csv!$AJ338,範囲CSV,3,FALSE)))</f>
        <v/>
      </c>
      <c r="D338" s="139" t="str">
        <f>IF($A338="","",IF(VLOOKUP(csv!$AJ338,範囲CSV,4,FALSE)="","",VLOOKUP(csv!$AJ338,範囲CSV,4,FALSE)))</f>
        <v/>
      </c>
      <c r="E338" s="139" t="str">
        <f>IF($A338="","",IF(VLOOKUP(csv!$AJ338,範囲CSV,5,FALSE)="","",IF(VLOOKUP(csv!$AJ338,範囲CSV,5,FALSE)&gt;10000,"",VLOOKUP(csv!$AJ338,範囲CSV,5,FALSE))))</f>
        <v/>
      </c>
      <c r="F338" s="139" t="str">
        <f>IF($A338="","",IF(VLOOKUP(csv!$AJ338,範囲CSV,6,FALSE)="","",VLOOKUP(csv!$AJ338,範囲CSV,6,FALSE)))</f>
        <v/>
      </c>
      <c r="G338" s="139" t="str">
        <f>IF(A338="","",IF(VLOOKUP(csv!$AJ338,範囲CSV,7,FALSE)="","",VLOOKUP(csv!$AJ338,範囲CSV,7,FALSE)))</f>
        <v/>
      </c>
      <c r="H338" s="139" t="str">
        <f>IF($A338="","",IF(VLOOKUP(csv!$AJ338,範囲CSV,8,FALSE)="","",VLOOKUP(csv!$AJ338,範囲CSV,8,FALSE)))</f>
        <v/>
      </c>
      <c r="I338" s="216"/>
      <c r="J338" s="216"/>
      <c r="K338" s="139" t="str">
        <f>IF(A338="","",IF(VLOOKUP(csv!$AJ338,範囲CSV,9,FALSE)="","",VLOOKUP(csv!$AJ338,範囲CSV,9,FALSE)))</f>
        <v/>
      </c>
      <c r="L338" s="139" t="str">
        <f>IF($A338="","",IF(VLOOKUP(csv!$AJ338,範囲CSV,10,FALSE)="","",VLOOKUP(csv!$AJ338,範囲CSV,10,FALSE)))</f>
        <v/>
      </c>
      <c r="M338" s="216" t="str">
        <f t="shared" si="10"/>
        <v/>
      </c>
      <c r="N338" s="216" t="str">
        <f t="shared" si="11"/>
        <v/>
      </c>
      <c r="O338" s="139" t="str">
        <f>IF($A338="","",IF(VLOOKUP(csv!$AJ338,範囲CSV,13,FALSE)="","",VLOOKUP(csv!$AJ338,範囲CSV,13,FALSE)))</f>
        <v/>
      </c>
      <c r="P338" s="139" t="str">
        <f>IF($A338="","",IF(VLOOKUP(csv!$AJ338,範囲CSV,14,FALSE)="","",VLOOKUP(csv!$AJ338,範囲CSV,14,FALSE)))</f>
        <v/>
      </c>
      <c r="Q338" s="139" t="str">
        <f>IF($A338="","",IF(VLOOKUP(csv!$AJ338,範囲CSV,15,FALSE)="","",VLOOKUP(csv!$AJ338,範囲CSV,15,FALSE)))</f>
        <v/>
      </c>
      <c r="R338" s="139" t="str">
        <f>IF($A338="","",IF(VLOOKUP(csv!$AJ338,範囲CSV,16,FALSE)="","",VLOOKUP(csv!$AJ338,範囲CSV,16,FALSE)))</f>
        <v/>
      </c>
      <c r="S338" s="139" t="str">
        <f>IF($A338="","",IF(VLOOKUP(csv!$AJ338,範囲CSV,17,FALSE)="","",VLOOKUP(csv!$AJ338,範囲CSV,17,FALSE)))</f>
        <v/>
      </c>
      <c r="T338" s="139" t="str">
        <f>IF($A338="","",IF(VLOOKUP(csv!$AJ338,範囲CSV,18,FALSE)="","",VLOOKUP(csv!$AJ338,範囲CSV,18,FALSE)))</f>
        <v/>
      </c>
      <c r="U338" s="139" t="str">
        <f>IF($A338="","",IF(VLOOKUP(csv!$AJ338,範囲CSV,19,FALSE)="","",VLOOKUP(csv!$AJ338,範囲CSV,19,FALSE)))</f>
        <v/>
      </c>
      <c r="V338" s="139" t="str">
        <f>IF($A338="","",IF(VLOOKUP(csv!$AJ338,範囲CSV,20,FALSE)="","",VLOOKUP(csv!$AJ338,範囲CSV,20,FALSE)))</f>
        <v/>
      </c>
      <c r="W338" s="139" t="str">
        <f>IF($A338="","",IF(VLOOKUP(csv!$AJ338,範囲CSV,21,FALSE)="","",VLOOKUP(csv!$AJ338,範囲CSV,21,FALSE)))</f>
        <v/>
      </c>
      <c r="X338" s="139" t="str">
        <f>IF($A338="","",IF(VLOOKUP(csv!$AJ338,範囲CSV,22,FALSE)="","",VLOOKUP(csv!$AJ338,範囲CSV,22,FALSE)))</f>
        <v/>
      </c>
      <c r="Y338" s="139" t="str">
        <f>IF($A338="","",IF(VLOOKUP(csv!$AJ338,範囲CSV,23,FALSE)="","",VLOOKUP(csv!$AJ338,範囲CSV,23,FALSE)))</f>
        <v/>
      </c>
      <c r="Z338" s="139" t="str">
        <f>IF($A338="","",IF(VLOOKUP(csv!$AJ338,範囲CSV,24,FALSE)="","",VLOOKUP(csv!$AJ338,範囲CSV,24,FALSE)))</f>
        <v/>
      </c>
      <c r="AA338" s="139" t="str">
        <f>IF($A338="","",IF(VLOOKUP(csv!$AJ338,範囲CSV,25,FALSE)="","",VLOOKUP(csv!$AJ338,範囲CSV,25,FALSE)))</f>
        <v/>
      </c>
      <c r="AB338" s="139" t="str">
        <f>IF($A338="","",IF(VLOOKUP(csv!$AJ338,範囲CSV,26,FALSE)="","",VLOOKUP(csv!$AJ338,範囲CSV,26,FALSE)))</f>
        <v/>
      </c>
      <c r="AC338" s="139" t="str">
        <f>IF($A338="","",IF(VLOOKUP(csv!$AJ338,範囲CSV,27,FALSE)="","",VLOOKUP(csv!$AJ338,範囲CSV,27,FALSE)))</f>
        <v/>
      </c>
      <c r="AD338" s="139" t="str">
        <f>IF($A338="","",IF(VLOOKUP(csv!$AJ338,範囲CSV,28,FALSE)="","",VLOOKUP(csv!$AJ338,範囲CSV,28,FALSE)))</f>
        <v/>
      </c>
      <c r="AE338" s="139" t="str">
        <f>IF($A338="","",IF(VLOOKUP(csv!$AJ338,範囲CSV,29,FALSE)="","",VLOOKUP(csv!$AJ338,範囲CSV,29,FALSE)))</f>
        <v/>
      </c>
      <c r="AF338" s="139" t="str">
        <f>IF($A338="","",IF(VLOOKUP(csv!$AJ338,範囲CSV,30,FALSE)="","",VLOOKUP(csv!$AJ338,範囲CSV,30,FALSE)))</f>
        <v/>
      </c>
      <c r="AG338" s="139" t="str">
        <f>IF($A338="","",IF(VLOOKUP(csv!$AJ338,範囲CSV,31,FALSE)="","",VLOOKUP(csv!$AJ338,範囲CSV,31,FALSE)))</f>
        <v/>
      </c>
      <c r="AH338" s="139" t="str">
        <f>IF($A338="","",IF(VLOOKUP(csv!$AJ338,範囲CSV,32,FALSE)="","",VLOOKUP(csv!$AJ338,範囲CSV,32,FALSE)))</f>
        <v/>
      </c>
      <c r="AI338" s="139" t="str">
        <f>IF($A338="","",IF(VLOOKUP(csv!$AJ338,範囲CSV,33,FALSE)="","",VLOOKUP(csv!$AJ338,範囲CSV,33,FALSE)))</f>
        <v/>
      </c>
      <c r="AJ338" s="139" t="str">
        <f>IF($A338="","",IF(VLOOKUP(csv!$AJ338,範囲CSV,34,FALSE)="","",VLOOKUP(csv!$AJ338,範囲CSV,34,FALSE)))</f>
        <v/>
      </c>
      <c r="AK338" s="139"/>
    </row>
    <row r="339" spans="1:37">
      <c r="A339" s="216" t="str">
        <f>IF(csv!AJ339&lt;=csv!A$401,csv!AO339,"")</f>
        <v/>
      </c>
      <c r="B339" s="216" t="str">
        <f>IF($A339="","",IF(VLOOKUP(csv!A$402,範囲CSV,2,FALSE)="","",VLOOKUP(csv!A$402,範囲CSV,2,FALSE)))</f>
        <v/>
      </c>
      <c r="C339" s="139" t="str">
        <f>IF($A339="","",IF(VLOOKUP(csv!$AJ339,範囲CSV,3,FALSE)="","",VLOOKUP(csv!$AJ339,範囲CSV,3,FALSE)))</f>
        <v/>
      </c>
      <c r="D339" s="139" t="str">
        <f>IF($A339="","",IF(VLOOKUP(csv!$AJ339,範囲CSV,4,FALSE)="","",VLOOKUP(csv!$AJ339,範囲CSV,4,FALSE)))</f>
        <v/>
      </c>
      <c r="E339" s="139" t="str">
        <f>IF($A339="","",IF(VLOOKUP(csv!$AJ339,範囲CSV,5,FALSE)="","",IF(VLOOKUP(csv!$AJ339,範囲CSV,5,FALSE)&gt;10000,"",VLOOKUP(csv!$AJ339,範囲CSV,5,FALSE))))</f>
        <v/>
      </c>
      <c r="F339" s="139" t="str">
        <f>IF($A339="","",IF(VLOOKUP(csv!$AJ339,範囲CSV,6,FALSE)="","",VLOOKUP(csv!$AJ339,範囲CSV,6,FALSE)))</f>
        <v/>
      </c>
      <c r="G339" s="139" t="str">
        <f>IF(A339="","",IF(VLOOKUP(csv!$AJ339,範囲CSV,7,FALSE)="","",VLOOKUP(csv!$AJ339,範囲CSV,7,FALSE)))</f>
        <v/>
      </c>
      <c r="H339" s="139" t="str">
        <f>IF($A339="","",IF(VLOOKUP(csv!$AJ339,範囲CSV,8,FALSE)="","",VLOOKUP(csv!$AJ339,範囲CSV,8,FALSE)))</f>
        <v/>
      </c>
      <c r="I339" s="216"/>
      <c r="J339" s="216"/>
      <c r="K339" s="139" t="str">
        <f>IF(A339="","",IF(VLOOKUP(csv!$AJ339,範囲CSV,9,FALSE)="","",VLOOKUP(csv!$AJ339,範囲CSV,9,FALSE)))</f>
        <v/>
      </c>
      <c r="L339" s="139" t="str">
        <f>IF($A339="","",IF(VLOOKUP(csv!$AJ339,範囲CSV,10,FALSE)="","",VLOOKUP(csv!$AJ339,範囲CSV,10,FALSE)))</f>
        <v/>
      </c>
      <c r="M339" s="216" t="str">
        <f t="shared" si="10"/>
        <v/>
      </c>
      <c r="N339" s="216" t="str">
        <f t="shared" si="11"/>
        <v/>
      </c>
      <c r="O339" s="139" t="str">
        <f>IF($A339="","",IF(VLOOKUP(csv!$AJ339,範囲CSV,13,FALSE)="","",VLOOKUP(csv!$AJ339,範囲CSV,13,FALSE)))</f>
        <v/>
      </c>
      <c r="P339" s="139" t="str">
        <f>IF($A339="","",IF(VLOOKUP(csv!$AJ339,範囲CSV,14,FALSE)="","",VLOOKUP(csv!$AJ339,範囲CSV,14,FALSE)))</f>
        <v/>
      </c>
      <c r="Q339" s="139" t="str">
        <f>IF($A339="","",IF(VLOOKUP(csv!$AJ339,範囲CSV,15,FALSE)="","",VLOOKUP(csv!$AJ339,範囲CSV,15,FALSE)))</f>
        <v/>
      </c>
      <c r="R339" s="139" t="str">
        <f>IF($A339="","",IF(VLOOKUP(csv!$AJ339,範囲CSV,16,FALSE)="","",VLOOKUP(csv!$AJ339,範囲CSV,16,FALSE)))</f>
        <v/>
      </c>
      <c r="S339" s="139" t="str">
        <f>IF($A339="","",IF(VLOOKUP(csv!$AJ339,範囲CSV,17,FALSE)="","",VLOOKUP(csv!$AJ339,範囲CSV,17,FALSE)))</f>
        <v/>
      </c>
      <c r="T339" s="139" t="str">
        <f>IF($A339="","",IF(VLOOKUP(csv!$AJ339,範囲CSV,18,FALSE)="","",VLOOKUP(csv!$AJ339,範囲CSV,18,FALSE)))</f>
        <v/>
      </c>
      <c r="U339" s="139" t="str">
        <f>IF($A339="","",IF(VLOOKUP(csv!$AJ339,範囲CSV,19,FALSE)="","",VLOOKUP(csv!$AJ339,範囲CSV,19,FALSE)))</f>
        <v/>
      </c>
      <c r="V339" s="139" t="str">
        <f>IF($A339="","",IF(VLOOKUP(csv!$AJ339,範囲CSV,20,FALSE)="","",VLOOKUP(csv!$AJ339,範囲CSV,20,FALSE)))</f>
        <v/>
      </c>
      <c r="W339" s="139" t="str">
        <f>IF($A339="","",IF(VLOOKUP(csv!$AJ339,範囲CSV,21,FALSE)="","",VLOOKUP(csv!$AJ339,範囲CSV,21,FALSE)))</f>
        <v/>
      </c>
      <c r="X339" s="139" t="str">
        <f>IF($A339="","",IF(VLOOKUP(csv!$AJ339,範囲CSV,22,FALSE)="","",VLOOKUP(csv!$AJ339,範囲CSV,22,FALSE)))</f>
        <v/>
      </c>
      <c r="Y339" s="139" t="str">
        <f>IF($A339="","",IF(VLOOKUP(csv!$AJ339,範囲CSV,23,FALSE)="","",VLOOKUP(csv!$AJ339,範囲CSV,23,FALSE)))</f>
        <v/>
      </c>
      <c r="Z339" s="139" t="str">
        <f>IF($A339="","",IF(VLOOKUP(csv!$AJ339,範囲CSV,24,FALSE)="","",VLOOKUP(csv!$AJ339,範囲CSV,24,FALSE)))</f>
        <v/>
      </c>
      <c r="AA339" s="139" t="str">
        <f>IF($A339="","",IF(VLOOKUP(csv!$AJ339,範囲CSV,25,FALSE)="","",VLOOKUP(csv!$AJ339,範囲CSV,25,FALSE)))</f>
        <v/>
      </c>
      <c r="AB339" s="139" t="str">
        <f>IF($A339="","",IF(VLOOKUP(csv!$AJ339,範囲CSV,26,FALSE)="","",VLOOKUP(csv!$AJ339,範囲CSV,26,FALSE)))</f>
        <v/>
      </c>
      <c r="AC339" s="139" t="str">
        <f>IF($A339="","",IF(VLOOKUP(csv!$AJ339,範囲CSV,27,FALSE)="","",VLOOKUP(csv!$AJ339,範囲CSV,27,FALSE)))</f>
        <v/>
      </c>
      <c r="AD339" s="139" t="str">
        <f>IF($A339="","",IF(VLOOKUP(csv!$AJ339,範囲CSV,28,FALSE)="","",VLOOKUP(csv!$AJ339,範囲CSV,28,FALSE)))</f>
        <v/>
      </c>
      <c r="AE339" s="139" t="str">
        <f>IF($A339="","",IF(VLOOKUP(csv!$AJ339,範囲CSV,29,FALSE)="","",VLOOKUP(csv!$AJ339,範囲CSV,29,FALSE)))</f>
        <v/>
      </c>
      <c r="AF339" s="139" t="str">
        <f>IF($A339="","",IF(VLOOKUP(csv!$AJ339,範囲CSV,30,FALSE)="","",VLOOKUP(csv!$AJ339,範囲CSV,30,FALSE)))</f>
        <v/>
      </c>
      <c r="AG339" s="139" t="str">
        <f>IF($A339="","",IF(VLOOKUP(csv!$AJ339,範囲CSV,31,FALSE)="","",VLOOKUP(csv!$AJ339,範囲CSV,31,FALSE)))</f>
        <v/>
      </c>
      <c r="AH339" s="139" t="str">
        <f>IF($A339="","",IF(VLOOKUP(csv!$AJ339,範囲CSV,32,FALSE)="","",VLOOKUP(csv!$AJ339,範囲CSV,32,FALSE)))</f>
        <v/>
      </c>
      <c r="AI339" s="139" t="str">
        <f>IF($A339="","",IF(VLOOKUP(csv!$AJ339,範囲CSV,33,FALSE)="","",VLOOKUP(csv!$AJ339,範囲CSV,33,FALSE)))</f>
        <v/>
      </c>
      <c r="AJ339" s="139" t="str">
        <f>IF($A339="","",IF(VLOOKUP(csv!$AJ339,範囲CSV,34,FALSE)="","",VLOOKUP(csv!$AJ339,範囲CSV,34,FALSE)))</f>
        <v/>
      </c>
      <c r="AK339" s="139"/>
    </row>
    <row r="340" spans="1:37">
      <c r="A340" s="216" t="str">
        <f>IF(csv!AJ340&lt;=csv!A$401,csv!AO340,"")</f>
        <v/>
      </c>
      <c r="B340" s="216" t="str">
        <f>IF($A340="","",IF(VLOOKUP(csv!A$402,範囲CSV,2,FALSE)="","",VLOOKUP(csv!A$402,範囲CSV,2,FALSE)))</f>
        <v/>
      </c>
      <c r="C340" s="139" t="str">
        <f>IF($A340="","",IF(VLOOKUP(csv!$AJ340,範囲CSV,3,FALSE)="","",VLOOKUP(csv!$AJ340,範囲CSV,3,FALSE)))</f>
        <v/>
      </c>
      <c r="D340" s="139" t="str">
        <f>IF($A340="","",IF(VLOOKUP(csv!$AJ340,範囲CSV,4,FALSE)="","",VLOOKUP(csv!$AJ340,範囲CSV,4,FALSE)))</f>
        <v/>
      </c>
      <c r="E340" s="139" t="str">
        <f>IF($A340="","",IF(VLOOKUP(csv!$AJ340,範囲CSV,5,FALSE)="","",IF(VLOOKUP(csv!$AJ340,範囲CSV,5,FALSE)&gt;10000,"",VLOOKUP(csv!$AJ340,範囲CSV,5,FALSE))))</f>
        <v/>
      </c>
      <c r="F340" s="139" t="str">
        <f>IF($A340="","",IF(VLOOKUP(csv!$AJ340,範囲CSV,6,FALSE)="","",VLOOKUP(csv!$AJ340,範囲CSV,6,FALSE)))</f>
        <v/>
      </c>
      <c r="G340" s="139" t="str">
        <f>IF(A340="","",IF(VLOOKUP(csv!$AJ340,範囲CSV,7,FALSE)="","",VLOOKUP(csv!$AJ340,範囲CSV,7,FALSE)))</f>
        <v/>
      </c>
      <c r="H340" s="139" t="str">
        <f>IF($A340="","",IF(VLOOKUP(csv!$AJ340,範囲CSV,8,FALSE)="","",VLOOKUP(csv!$AJ340,範囲CSV,8,FALSE)))</f>
        <v/>
      </c>
      <c r="I340" s="216"/>
      <c r="J340" s="216"/>
      <c r="K340" s="139" t="str">
        <f>IF(A340="","",IF(VLOOKUP(csv!$AJ340,範囲CSV,9,FALSE)="","",VLOOKUP(csv!$AJ340,範囲CSV,9,FALSE)))</f>
        <v/>
      </c>
      <c r="L340" s="139" t="str">
        <f>IF($A340="","",IF(VLOOKUP(csv!$AJ340,範囲CSV,10,FALSE)="","",VLOOKUP(csv!$AJ340,範囲CSV,10,FALSE)))</f>
        <v/>
      </c>
      <c r="M340" s="216" t="str">
        <f t="shared" si="10"/>
        <v/>
      </c>
      <c r="N340" s="216" t="str">
        <f t="shared" si="11"/>
        <v/>
      </c>
      <c r="O340" s="139" t="str">
        <f>IF($A340="","",IF(VLOOKUP(csv!$AJ340,範囲CSV,13,FALSE)="","",VLOOKUP(csv!$AJ340,範囲CSV,13,FALSE)))</f>
        <v/>
      </c>
      <c r="P340" s="139" t="str">
        <f>IF($A340="","",IF(VLOOKUP(csv!$AJ340,範囲CSV,14,FALSE)="","",VLOOKUP(csv!$AJ340,範囲CSV,14,FALSE)))</f>
        <v/>
      </c>
      <c r="Q340" s="139" t="str">
        <f>IF($A340="","",IF(VLOOKUP(csv!$AJ340,範囲CSV,15,FALSE)="","",VLOOKUP(csv!$AJ340,範囲CSV,15,FALSE)))</f>
        <v/>
      </c>
      <c r="R340" s="139" t="str">
        <f>IF($A340="","",IF(VLOOKUP(csv!$AJ340,範囲CSV,16,FALSE)="","",VLOOKUP(csv!$AJ340,範囲CSV,16,FALSE)))</f>
        <v/>
      </c>
      <c r="S340" s="139" t="str">
        <f>IF($A340="","",IF(VLOOKUP(csv!$AJ340,範囲CSV,17,FALSE)="","",VLOOKUP(csv!$AJ340,範囲CSV,17,FALSE)))</f>
        <v/>
      </c>
      <c r="T340" s="139" t="str">
        <f>IF($A340="","",IF(VLOOKUP(csv!$AJ340,範囲CSV,18,FALSE)="","",VLOOKUP(csv!$AJ340,範囲CSV,18,FALSE)))</f>
        <v/>
      </c>
      <c r="U340" s="139" t="str">
        <f>IF($A340="","",IF(VLOOKUP(csv!$AJ340,範囲CSV,19,FALSE)="","",VLOOKUP(csv!$AJ340,範囲CSV,19,FALSE)))</f>
        <v/>
      </c>
      <c r="V340" s="139" t="str">
        <f>IF($A340="","",IF(VLOOKUP(csv!$AJ340,範囲CSV,20,FALSE)="","",VLOOKUP(csv!$AJ340,範囲CSV,20,FALSE)))</f>
        <v/>
      </c>
      <c r="W340" s="139" t="str">
        <f>IF($A340="","",IF(VLOOKUP(csv!$AJ340,範囲CSV,21,FALSE)="","",VLOOKUP(csv!$AJ340,範囲CSV,21,FALSE)))</f>
        <v/>
      </c>
      <c r="X340" s="139" t="str">
        <f>IF($A340="","",IF(VLOOKUP(csv!$AJ340,範囲CSV,22,FALSE)="","",VLOOKUP(csv!$AJ340,範囲CSV,22,FALSE)))</f>
        <v/>
      </c>
      <c r="Y340" s="139" t="str">
        <f>IF($A340="","",IF(VLOOKUP(csv!$AJ340,範囲CSV,23,FALSE)="","",VLOOKUP(csv!$AJ340,範囲CSV,23,FALSE)))</f>
        <v/>
      </c>
      <c r="Z340" s="139" t="str">
        <f>IF($A340="","",IF(VLOOKUP(csv!$AJ340,範囲CSV,24,FALSE)="","",VLOOKUP(csv!$AJ340,範囲CSV,24,FALSE)))</f>
        <v/>
      </c>
      <c r="AA340" s="139" t="str">
        <f>IF($A340="","",IF(VLOOKUP(csv!$AJ340,範囲CSV,25,FALSE)="","",VLOOKUP(csv!$AJ340,範囲CSV,25,FALSE)))</f>
        <v/>
      </c>
      <c r="AB340" s="139" t="str">
        <f>IF($A340="","",IF(VLOOKUP(csv!$AJ340,範囲CSV,26,FALSE)="","",VLOOKUP(csv!$AJ340,範囲CSV,26,FALSE)))</f>
        <v/>
      </c>
      <c r="AC340" s="139" t="str">
        <f>IF($A340="","",IF(VLOOKUP(csv!$AJ340,範囲CSV,27,FALSE)="","",VLOOKUP(csv!$AJ340,範囲CSV,27,FALSE)))</f>
        <v/>
      </c>
      <c r="AD340" s="139" t="str">
        <f>IF($A340="","",IF(VLOOKUP(csv!$AJ340,範囲CSV,28,FALSE)="","",VLOOKUP(csv!$AJ340,範囲CSV,28,FALSE)))</f>
        <v/>
      </c>
      <c r="AE340" s="139" t="str">
        <f>IF($A340="","",IF(VLOOKUP(csv!$AJ340,範囲CSV,29,FALSE)="","",VLOOKUP(csv!$AJ340,範囲CSV,29,FALSE)))</f>
        <v/>
      </c>
      <c r="AF340" s="139" t="str">
        <f>IF($A340="","",IF(VLOOKUP(csv!$AJ340,範囲CSV,30,FALSE)="","",VLOOKUP(csv!$AJ340,範囲CSV,30,FALSE)))</f>
        <v/>
      </c>
      <c r="AG340" s="139" t="str">
        <f>IF($A340="","",IF(VLOOKUP(csv!$AJ340,範囲CSV,31,FALSE)="","",VLOOKUP(csv!$AJ340,範囲CSV,31,FALSE)))</f>
        <v/>
      </c>
      <c r="AH340" s="139" t="str">
        <f>IF($A340="","",IF(VLOOKUP(csv!$AJ340,範囲CSV,32,FALSE)="","",VLOOKUP(csv!$AJ340,範囲CSV,32,FALSE)))</f>
        <v/>
      </c>
      <c r="AI340" s="139" t="str">
        <f>IF($A340="","",IF(VLOOKUP(csv!$AJ340,範囲CSV,33,FALSE)="","",VLOOKUP(csv!$AJ340,範囲CSV,33,FALSE)))</f>
        <v/>
      </c>
      <c r="AJ340" s="139" t="str">
        <f>IF($A340="","",IF(VLOOKUP(csv!$AJ340,範囲CSV,34,FALSE)="","",VLOOKUP(csv!$AJ340,範囲CSV,34,FALSE)))</f>
        <v/>
      </c>
      <c r="AK340" s="139"/>
    </row>
    <row r="341" spans="1:37">
      <c r="A341" s="216" t="str">
        <f>IF(csv!AJ341&lt;=csv!A$401,csv!AO341,"")</f>
        <v/>
      </c>
      <c r="B341" s="216" t="str">
        <f>IF($A341="","",IF(VLOOKUP(csv!A$402,範囲CSV,2,FALSE)="","",VLOOKUP(csv!A$402,範囲CSV,2,FALSE)))</f>
        <v/>
      </c>
      <c r="C341" s="139" t="str">
        <f>IF($A341="","",IF(VLOOKUP(csv!$AJ341,範囲CSV,3,FALSE)="","",VLOOKUP(csv!$AJ341,範囲CSV,3,FALSE)))</f>
        <v/>
      </c>
      <c r="D341" s="139" t="str">
        <f>IF($A341="","",IF(VLOOKUP(csv!$AJ341,範囲CSV,4,FALSE)="","",VLOOKUP(csv!$AJ341,範囲CSV,4,FALSE)))</f>
        <v/>
      </c>
      <c r="E341" s="139" t="str">
        <f>IF($A341="","",IF(VLOOKUP(csv!$AJ341,範囲CSV,5,FALSE)="","",IF(VLOOKUP(csv!$AJ341,範囲CSV,5,FALSE)&gt;10000,"",VLOOKUP(csv!$AJ341,範囲CSV,5,FALSE))))</f>
        <v/>
      </c>
      <c r="F341" s="139" t="str">
        <f>IF($A341="","",IF(VLOOKUP(csv!$AJ341,範囲CSV,6,FALSE)="","",VLOOKUP(csv!$AJ341,範囲CSV,6,FALSE)))</f>
        <v/>
      </c>
      <c r="G341" s="139" t="str">
        <f>IF(A341="","",IF(VLOOKUP(csv!$AJ341,範囲CSV,7,FALSE)="","",VLOOKUP(csv!$AJ341,範囲CSV,7,FALSE)))</f>
        <v/>
      </c>
      <c r="H341" s="139" t="str">
        <f>IF($A341="","",IF(VLOOKUP(csv!$AJ341,範囲CSV,8,FALSE)="","",VLOOKUP(csv!$AJ341,範囲CSV,8,FALSE)))</f>
        <v/>
      </c>
      <c r="I341" s="216"/>
      <c r="J341" s="216"/>
      <c r="K341" s="139" t="str">
        <f>IF(A341="","",IF(VLOOKUP(csv!$AJ341,範囲CSV,9,FALSE)="","",VLOOKUP(csv!$AJ341,範囲CSV,9,FALSE)))</f>
        <v/>
      </c>
      <c r="L341" s="139" t="str">
        <f>IF($A341="","",IF(VLOOKUP(csv!$AJ341,範囲CSV,10,FALSE)="","",VLOOKUP(csv!$AJ341,範囲CSV,10,FALSE)))</f>
        <v/>
      </c>
      <c r="M341" s="216" t="str">
        <f t="shared" si="10"/>
        <v/>
      </c>
      <c r="N341" s="216" t="str">
        <f t="shared" si="11"/>
        <v/>
      </c>
      <c r="O341" s="139" t="str">
        <f>IF($A341="","",IF(VLOOKUP(csv!$AJ341,範囲CSV,13,FALSE)="","",VLOOKUP(csv!$AJ341,範囲CSV,13,FALSE)))</f>
        <v/>
      </c>
      <c r="P341" s="139" t="str">
        <f>IF($A341="","",IF(VLOOKUP(csv!$AJ341,範囲CSV,14,FALSE)="","",VLOOKUP(csv!$AJ341,範囲CSV,14,FALSE)))</f>
        <v/>
      </c>
      <c r="Q341" s="139" t="str">
        <f>IF($A341="","",IF(VLOOKUP(csv!$AJ341,範囲CSV,15,FALSE)="","",VLOOKUP(csv!$AJ341,範囲CSV,15,FALSE)))</f>
        <v/>
      </c>
      <c r="R341" s="139" t="str">
        <f>IF($A341="","",IF(VLOOKUP(csv!$AJ341,範囲CSV,16,FALSE)="","",VLOOKUP(csv!$AJ341,範囲CSV,16,FALSE)))</f>
        <v/>
      </c>
      <c r="S341" s="139" t="str">
        <f>IF($A341="","",IF(VLOOKUP(csv!$AJ341,範囲CSV,17,FALSE)="","",VLOOKUP(csv!$AJ341,範囲CSV,17,FALSE)))</f>
        <v/>
      </c>
      <c r="T341" s="139" t="str">
        <f>IF($A341="","",IF(VLOOKUP(csv!$AJ341,範囲CSV,18,FALSE)="","",VLOOKUP(csv!$AJ341,範囲CSV,18,FALSE)))</f>
        <v/>
      </c>
      <c r="U341" s="139" t="str">
        <f>IF($A341="","",IF(VLOOKUP(csv!$AJ341,範囲CSV,19,FALSE)="","",VLOOKUP(csv!$AJ341,範囲CSV,19,FALSE)))</f>
        <v/>
      </c>
      <c r="V341" s="139" t="str">
        <f>IF($A341="","",IF(VLOOKUP(csv!$AJ341,範囲CSV,20,FALSE)="","",VLOOKUP(csv!$AJ341,範囲CSV,20,FALSE)))</f>
        <v/>
      </c>
      <c r="W341" s="139" t="str">
        <f>IF($A341="","",IF(VLOOKUP(csv!$AJ341,範囲CSV,21,FALSE)="","",VLOOKUP(csv!$AJ341,範囲CSV,21,FALSE)))</f>
        <v/>
      </c>
      <c r="X341" s="139" t="str">
        <f>IF($A341="","",IF(VLOOKUP(csv!$AJ341,範囲CSV,22,FALSE)="","",VLOOKUP(csv!$AJ341,範囲CSV,22,FALSE)))</f>
        <v/>
      </c>
      <c r="Y341" s="139" t="str">
        <f>IF($A341="","",IF(VLOOKUP(csv!$AJ341,範囲CSV,23,FALSE)="","",VLOOKUP(csv!$AJ341,範囲CSV,23,FALSE)))</f>
        <v/>
      </c>
      <c r="Z341" s="139" t="str">
        <f>IF($A341="","",IF(VLOOKUP(csv!$AJ341,範囲CSV,24,FALSE)="","",VLOOKUP(csv!$AJ341,範囲CSV,24,FALSE)))</f>
        <v/>
      </c>
      <c r="AA341" s="139" t="str">
        <f>IF($A341="","",IF(VLOOKUP(csv!$AJ341,範囲CSV,25,FALSE)="","",VLOOKUP(csv!$AJ341,範囲CSV,25,FALSE)))</f>
        <v/>
      </c>
      <c r="AB341" s="139" t="str">
        <f>IF($A341="","",IF(VLOOKUP(csv!$AJ341,範囲CSV,26,FALSE)="","",VLOOKUP(csv!$AJ341,範囲CSV,26,FALSE)))</f>
        <v/>
      </c>
      <c r="AC341" s="139" t="str">
        <f>IF($A341="","",IF(VLOOKUP(csv!$AJ341,範囲CSV,27,FALSE)="","",VLOOKUP(csv!$AJ341,範囲CSV,27,FALSE)))</f>
        <v/>
      </c>
      <c r="AD341" s="139" t="str">
        <f>IF($A341="","",IF(VLOOKUP(csv!$AJ341,範囲CSV,28,FALSE)="","",VLOOKUP(csv!$AJ341,範囲CSV,28,FALSE)))</f>
        <v/>
      </c>
      <c r="AE341" s="139" t="str">
        <f>IF($A341="","",IF(VLOOKUP(csv!$AJ341,範囲CSV,29,FALSE)="","",VLOOKUP(csv!$AJ341,範囲CSV,29,FALSE)))</f>
        <v/>
      </c>
      <c r="AF341" s="139" t="str">
        <f>IF($A341="","",IF(VLOOKUP(csv!$AJ341,範囲CSV,30,FALSE)="","",VLOOKUP(csv!$AJ341,範囲CSV,30,FALSE)))</f>
        <v/>
      </c>
      <c r="AG341" s="139" t="str">
        <f>IF($A341="","",IF(VLOOKUP(csv!$AJ341,範囲CSV,31,FALSE)="","",VLOOKUP(csv!$AJ341,範囲CSV,31,FALSE)))</f>
        <v/>
      </c>
      <c r="AH341" s="139" t="str">
        <f>IF($A341="","",IF(VLOOKUP(csv!$AJ341,範囲CSV,32,FALSE)="","",VLOOKUP(csv!$AJ341,範囲CSV,32,FALSE)))</f>
        <v/>
      </c>
      <c r="AI341" s="139" t="str">
        <f>IF($A341="","",IF(VLOOKUP(csv!$AJ341,範囲CSV,33,FALSE)="","",VLOOKUP(csv!$AJ341,範囲CSV,33,FALSE)))</f>
        <v/>
      </c>
      <c r="AJ341" s="139" t="str">
        <f>IF($A341="","",IF(VLOOKUP(csv!$AJ341,範囲CSV,34,FALSE)="","",VLOOKUP(csv!$AJ341,範囲CSV,34,FALSE)))</f>
        <v/>
      </c>
      <c r="AK341" s="139"/>
    </row>
    <row r="342" spans="1:37">
      <c r="A342" s="216" t="str">
        <f>IF(csv!AJ342&lt;=csv!A$401,csv!AO342,"")</f>
        <v/>
      </c>
      <c r="B342" s="216" t="str">
        <f>IF($A342="","",IF(VLOOKUP(csv!A$402,範囲CSV,2,FALSE)="","",VLOOKUP(csv!A$402,範囲CSV,2,FALSE)))</f>
        <v/>
      </c>
      <c r="C342" s="139" t="str">
        <f>IF($A342="","",IF(VLOOKUP(csv!$AJ342,範囲CSV,3,FALSE)="","",VLOOKUP(csv!$AJ342,範囲CSV,3,FALSE)))</f>
        <v/>
      </c>
      <c r="D342" s="139" t="str">
        <f>IF($A342="","",IF(VLOOKUP(csv!$AJ342,範囲CSV,4,FALSE)="","",VLOOKUP(csv!$AJ342,範囲CSV,4,FALSE)))</f>
        <v/>
      </c>
      <c r="E342" s="139" t="str">
        <f>IF($A342="","",IF(VLOOKUP(csv!$AJ342,範囲CSV,5,FALSE)="","",IF(VLOOKUP(csv!$AJ342,範囲CSV,5,FALSE)&gt;10000,"",VLOOKUP(csv!$AJ342,範囲CSV,5,FALSE))))</f>
        <v/>
      </c>
      <c r="F342" s="139" t="str">
        <f>IF($A342="","",IF(VLOOKUP(csv!$AJ342,範囲CSV,6,FALSE)="","",VLOOKUP(csv!$AJ342,範囲CSV,6,FALSE)))</f>
        <v/>
      </c>
      <c r="G342" s="139" t="str">
        <f>IF(A342="","",IF(VLOOKUP(csv!$AJ342,範囲CSV,7,FALSE)="","",VLOOKUP(csv!$AJ342,範囲CSV,7,FALSE)))</f>
        <v/>
      </c>
      <c r="H342" s="139" t="str">
        <f>IF($A342="","",IF(VLOOKUP(csv!$AJ342,範囲CSV,8,FALSE)="","",VLOOKUP(csv!$AJ342,範囲CSV,8,FALSE)))</f>
        <v/>
      </c>
      <c r="I342" s="216"/>
      <c r="J342" s="216"/>
      <c r="K342" s="139" t="str">
        <f>IF(A342="","",IF(VLOOKUP(csv!$AJ342,範囲CSV,9,FALSE)="","",VLOOKUP(csv!$AJ342,範囲CSV,9,FALSE)))</f>
        <v/>
      </c>
      <c r="L342" s="139" t="str">
        <f>IF($A342="","",IF(VLOOKUP(csv!$AJ342,範囲CSV,10,FALSE)="","",VLOOKUP(csv!$AJ342,範囲CSV,10,FALSE)))</f>
        <v/>
      </c>
      <c r="M342" s="216" t="str">
        <f t="shared" si="10"/>
        <v/>
      </c>
      <c r="N342" s="216" t="str">
        <f t="shared" si="11"/>
        <v/>
      </c>
      <c r="O342" s="139" t="str">
        <f>IF($A342="","",IF(VLOOKUP(csv!$AJ342,範囲CSV,13,FALSE)="","",VLOOKUP(csv!$AJ342,範囲CSV,13,FALSE)))</f>
        <v/>
      </c>
      <c r="P342" s="139" t="str">
        <f>IF($A342="","",IF(VLOOKUP(csv!$AJ342,範囲CSV,14,FALSE)="","",VLOOKUP(csv!$AJ342,範囲CSV,14,FALSE)))</f>
        <v/>
      </c>
      <c r="Q342" s="139" t="str">
        <f>IF($A342="","",IF(VLOOKUP(csv!$AJ342,範囲CSV,15,FALSE)="","",VLOOKUP(csv!$AJ342,範囲CSV,15,FALSE)))</f>
        <v/>
      </c>
      <c r="R342" s="139" t="str">
        <f>IF($A342="","",IF(VLOOKUP(csv!$AJ342,範囲CSV,16,FALSE)="","",VLOOKUP(csv!$AJ342,範囲CSV,16,FALSE)))</f>
        <v/>
      </c>
      <c r="S342" s="139" t="str">
        <f>IF($A342="","",IF(VLOOKUP(csv!$AJ342,範囲CSV,17,FALSE)="","",VLOOKUP(csv!$AJ342,範囲CSV,17,FALSE)))</f>
        <v/>
      </c>
      <c r="T342" s="139" t="str">
        <f>IF($A342="","",IF(VLOOKUP(csv!$AJ342,範囲CSV,18,FALSE)="","",VLOOKUP(csv!$AJ342,範囲CSV,18,FALSE)))</f>
        <v/>
      </c>
      <c r="U342" s="139" t="str">
        <f>IF($A342="","",IF(VLOOKUP(csv!$AJ342,範囲CSV,19,FALSE)="","",VLOOKUP(csv!$AJ342,範囲CSV,19,FALSE)))</f>
        <v/>
      </c>
      <c r="V342" s="139" t="str">
        <f>IF($A342="","",IF(VLOOKUP(csv!$AJ342,範囲CSV,20,FALSE)="","",VLOOKUP(csv!$AJ342,範囲CSV,20,FALSE)))</f>
        <v/>
      </c>
      <c r="W342" s="139" t="str">
        <f>IF($A342="","",IF(VLOOKUP(csv!$AJ342,範囲CSV,21,FALSE)="","",VLOOKUP(csv!$AJ342,範囲CSV,21,FALSE)))</f>
        <v/>
      </c>
      <c r="X342" s="139" t="str">
        <f>IF($A342="","",IF(VLOOKUP(csv!$AJ342,範囲CSV,22,FALSE)="","",VLOOKUP(csv!$AJ342,範囲CSV,22,FALSE)))</f>
        <v/>
      </c>
      <c r="Y342" s="139" t="str">
        <f>IF($A342="","",IF(VLOOKUP(csv!$AJ342,範囲CSV,23,FALSE)="","",VLOOKUP(csv!$AJ342,範囲CSV,23,FALSE)))</f>
        <v/>
      </c>
      <c r="Z342" s="139" t="str">
        <f>IF($A342="","",IF(VLOOKUP(csv!$AJ342,範囲CSV,24,FALSE)="","",VLOOKUP(csv!$AJ342,範囲CSV,24,FALSE)))</f>
        <v/>
      </c>
      <c r="AA342" s="139" t="str">
        <f>IF($A342="","",IF(VLOOKUP(csv!$AJ342,範囲CSV,25,FALSE)="","",VLOOKUP(csv!$AJ342,範囲CSV,25,FALSE)))</f>
        <v/>
      </c>
      <c r="AB342" s="139" t="str">
        <f>IF($A342="","",IF(VLOOKUP(csv!$AJ342,範囲CSV,26,FALSE)="","",VLOOKUP(csv!$AJ342,範囲CSV,26,FALSE)))</f>
        <v/>
      </c>
      <c r="AC342" s="139" t="str">
        <f>IF($A342="","",IF(VLOOKUP(csv!$AJ342,範囲CSV,27,FALSE)="","",VLOOKUP(csv!$AJ342,範囲CSV,27,FALSE)))</f>
        <v/>
      </c>
      <c r="AD342" s="139" t="str">
        <f>IF($A342="","",IF(VLOOKUP(csv!$AJ342,範囲CSV,28,FALSE)="","",VLOOKUP(csv!$AJ342,範囲CSV,28,FALSE)))</f>
        <v/>
      </c>
      <c r="AE342" s="139" t="str">
        <f>IF($A342="","",IF(VLOOKUP(csv!$AJ342,範囲CSV,29,FALSE)="","",VLOOKUP(csv!$AJ342,範囲CSV,29,FALSE)))</f>
        <v/>
      </c>
      <c r="AF342" s="139" t="str">
        <f>IF($A342="","",IF(VLOOKUP(csv!$AJ342,範囲CSV,30,FALSE)="","",VLOOKUP(csv!$AJ342,範囲CSV,30,FALSE)))</f>
        <v/>
      </c>
      <c r="AG342" s="139" t="str">
        <f>IF($A342="","",IF(VLOOKUP(csv!$AJ342,範囲CSV,31,FALSE)="","",VLOOKUP(csv!$AJ342,範囲CSV,31,FALSE)))</f>
        <v/>
      </c>
      <c r="AH342" s="139" t="str">
        <f>IF($A342="","",IF(VLOOKUP(csv!$AJ342,範囲CSV,32,FALSE)="","",VLOOKUP(csv!$AJ342,範囲CSV,32,FALSE)))</f>
        <v/>
      </c>
      <c r="AI342" s="139" t="str">
        <f>IF($A342="","",IF(VLOOKUP(csv!$AJ342,範囲CSV,33,FALSE)="","",VLOOKUP(csv!$AJ342,範囲CSV,33,FALSE)))</f>
        <v/>
      </c>
      <c r="AJ342" s="139" t="str">
        <f>IF($A342="","",IF(VLOOKUP(csv!$AJ342,範囲CSV,34,FALSE)="","",VLOOKUP(csv!$AJ342,範囲CSV,34,FALSE)))</f>
        <v/>
      </c>
      <c r="AK342" s="139"/>
    </row>
    <row r="343" spans="1:37">
      <c r="A343" s="216" t="str">
        <f>IF(csv!AJ343&lt;=csv!A$401,csv!AO343,"")</f>
        <v/>
      </c>
      <c r="B343" s="216" t="str">
        <f>IF($A343="","",IF(VLOOKUP(csv!A$402,範囲CSV,2,FALSE)="","",VLOOKUP(csv!A$402,範囲CSV,2,FALSE)))</f>
        <v/>
      </c>
      <c r="C343" s="139" t="str">
        <f>IF($A343="","",IF(VLOOKUP(csv!$AJ343,範囲CSV,3,FALSE)="","",VLOOKUP(csv!$AJ343,範囲CSV,3,FALSE)))</f>
        <v/>
      </c>
      <c r="D343" s="139" t="str">
        <f>IF($A343="","",IF(VLOOKUP(csv!$AJ343,範囲CSV,4,FALSE)="","",VLOOKUP(csv!$AJ343,範囲CSV,4,FALSE)))</f>
        <v/>
      </c>
      <c r="E343" s="139" t="str">
        <f>IF($A343="","",IF(VLOOKUP(csv!$AJ343,範囲CSV,5,FALSE)="","",IF(VLOOKUP(csv!$AJ343,範囲CSV,5,FALSE)&gt;10000,"",VLOOKUP(csv!$AJ343,範囲CSV,5,FALSE))))</f>
        <v/>
      </c>
      <c r="F343" s="139" t="str">
        <f>IF($A343="","",IF(VLOOKUP(csv!$AJ343,範囲CSV,6,FALSE)="","",VLOOKUP(csv!$AJ343,範囲CSV,6,FALSE)))</f>
        <v/>
      </c>
      <c r="G343" s="139" t="str">
        <f>IF(A343="","",IF(VLOOKUP(csv!$AJ343,範囲CSV,7,FALSE)="","",VLOOKUP(csv!$AJ343,範囲CSV,7,FALSE)))</f>
        <v/>
      </c>
      <c r="H343" s="139" t="str">
        <f>IF($A343="","",IF(VLOOKUP(csv!$AJ343,範囲CSV,8,FALSE)="","",VLOOKUP(csv!$AJ343,範囲CSV,8,FALSE)))</f>
        <v/>
      </c>
      <c r="I343" s="216"/>
      <c r="J343" s="216"/>
      <c r="K343" s="139" t="str">
        <f>IF(A343="","",IF(VLOOKUP(csv!$AJ343,範囲CSV,9,FALSE)="","",VLOOKUP(csv!$AJ343,範囲CSV,9,FALSE)))</f>
        <v/>
      </c>
      <c r="L343" s="139" t="str">
        <f>IF($A343="","",IF(VLOOKUP(csv!$AJ343,範囲CSV,10,FALSE)="","",VLOOKUP(csv!$AJ343,範囲CSV,10,FALSE)))</f>
        <v/>
      </c>
      <c r="M343" s="216" t="str">
        <f t="shared" si="10"/>
        <v/>
      </c>
      <c r="N343" s="216" t="str">
        <f t="shared" si="11"/>
        <v/>
      </c>
      <c r="O343" s="139" t="str">
        <f>IF($A343="","",IF(VLOOKUP(csv!$AJ343,範囲CSV,13,FALSE)="","",VLOOKUP(csv!$AJ343,範囲CSV,13,FALSE)))</f>
        <v/>
      </c>
      <c r="P343" s="139" t="str">
        <f>IF($A343="","",IF(VLOOKUP(csv!$AJ343,範囲CSV,14,FALSE)="","",VLOOKUP(csv!$AJ343,範囲CSV,14,FALSE)))</f>
        <v/>
      </c>
      <c r="Q343" s="139" t="str">
        <f>IF($A343="","",IF(VLOOKUP(csv!$AJ343,範囲CSV,15,FALSE)="","",VLOOKUP(csv!$AJ343,範囲CSV,15,FALSE)))</f>
        <v/>
      </c>
      <c r="R343" s="139" t="str">
        <f>IF($A343="","",IF(VLOOKUP(csv!$AJ343,範囲CSV,16,FALSE)="","",VLOOKUP(csv!$AJ343,範囲CSV,16,FALSE)))</f>
        <v/>
      </c>
      <c r="S343" s="139" t="str">
        <f>IF($A343="","",IF(VLOOKUP(csv!$AJ343,範囲CSV,17,FALSE)="","",VLOOKUP(csv!$AJ343,範囲CSV,17,FALSE)))</f>
        <v/>
      </c>
      <c r="T343" s="139" t="str">
        <f>IF($A343="","",IF(VLOOKUP(csv!$AJ343,範囲CSV,18,FALSE)="","",VLOOKUP(csv!$AJ343,範囲CSV,18,FALSE)))</f>
        <v/>
      </c>
      <c r="U343" s="139" t="str">
        <f>IF($A343="","",IF(VLOOKUP(csv!$AJ343,範囲CSV,19,FALSE)="","",VLOOKUP(csv!$AJ343,範囲CSV,19,FALSE)))</f>
        <v/>
      </c>
      <c r="V343" s="139" t="str">
        <f>IF($A343="","",IF(VLOOKUP(csv!$AJ343,範囲CSV,20,FALSE)="","",VLOOKUP(csv!$AJ343,範囲CSV,20,FALSE)))</f>
        <v/>
      </c>
      <c r="W343" s="139" t="str">
        <f>IF($A343="","",IF(VLOOKUP(csv!$AJ343,範囲CSV,21,FALSE)="","",VLOOKUP(csv!$AJ343,範囲CSV,21,FALSE)))</f>
        <v/>
      </c>
      <c r="X343" s="139" t="str">
        <f>IF($A343="","",IF(VLOOKUP(csv!$AJ343,範囲CSV,22,FALSE)="","",VLOOKUP(csv!$AJ343,範囲CSV,22,FALSE)))</f>
        <v/>
      </c>
      <c r="Y343" s="139" t="str">
        <f>IF($A343="","",IF(VLOOKUP(csv!$AJ343,範囲CSV,23,FALSE)="","",VLOOKUP(csv!$AJ343,範囲CSV,23,FALSE)))</f>
        <v/>
      </c>
      <c r="Z343" s="139" t="str">
        <f>IF($A343="","",IF(VLOOKUP(csv!$AJ343,範囲CSV,24,FALSE)="","",VLOOKUP(csv!$AJ343,範囲CSV,24,FALSE)))</f>
        <v/>
      </c>
      <c r="AA343" s="139" t="str">
        <f>IF($A343="","",IF(VLOOKUP(csv!$AJ343,範囲CSV,25,FALSE)="","",VLOOKUP(csv!$AJ343,範囲CSV,25,FALSE)))</f>
        <v/>
      </c>
      <c r="AB343" s="139" t="str">
        <f>IF($A343="","",IF(VLOOKUP(csv!$AJ343,範囲CSV,26,FALSE)="","",VLOOKUP(csv!$AJ343,範囲CSV,26,FALSE)))</f>
        <v/>
      </c>
      <c r="AC343" s="139" t="str">
        <f>IF($A343="","",IF(VLOOKUP(csv!$AJ343,範囲CSV,27,FALSE)="","",VLOOKUP(csv!$AJ343,範囲CSV,27,FALSE)))</f>
        <v/>
      </c>
      <c r="AD343" s="139" t="str">
        <f>IF($A343="","",IF(VLOOKUP(csv!$AJ343,範囲CSV,28,FALSE)="","",VLOOKUP(csv!$AJ343,範囲CSV,28,FALSE)))</f>
        <v/>
      </c>
      <c r="AE343" s="139" t="str">
        <f>IF($A343="","",IF(VLOOKUP(csv!$AJ343,範囲CSV,29,FALSE)="","",VLOOKUP(csv!$AJ343,範囲CSV,29,FALSE)))</f>
        <v/>
      </c>
      <c r="AF343" s="139" t="str">
        <f>IF($A343="","",IF(VLOOKUP(csv!$AJ343,範囲CSV,30,FALSE)="","",VLOOKUP(csv!$AJ343,範囲CSV,30,FALSE)))</f>
        <v/>
      </c>
      <c r="AG343" s="139" t="str">
        <f>IF($A343="","",IF(VLOOKUP(csv!$AJ343,範囲CSV,31,FALSE)="","",VLOOKUP(csv!$AJ343,範囲CSV,31,FALSE)))</f>
        <v/>
      </c>
      <c r="AH343" s="139" t="str">
        <f>IF($A343="","",IF(VLOOKUP(csv!$AJ343,範囲CSV,32,FALSE)="","",VLOOKUP(csv!$AJ343,範囲CSV,32,FALSE)))</f>
        <v/>
      </c>
      <c r="AI343" s="139" t="str">
        <f>IF($A343="","",IF(VLOOKUP(csv!$AJ343,範囲CSV,33,FALSE)="","",VLOOKUP(csv!$AJ343,範囲CSV,33,FALSE)))</f>
        <v/>
      </c>
      <c r="AJ343" s="139" t="str">
        <f>IF($A343="","",IF(VLOOKUP(csv!$AJ343,範囲CSV,34,FALSE)="","",VLOOKUP(csv!$AJ343,範囲CSV,34,FALSE)))</f>
        <v/>
      </c>
      <c r="AK343" s="139"/>
    </row>
    <row r="344" spans="1:37">
      <c r="A344" s="216" t="str">
        <f>IF(csv!AJ344&lt;=csv!A$401,csv!AO344,"")</f>
        <v/>
      </c>
      <c r="B344" s="216" t="str">
        <f>IF($A344="","",IF(VLOOKUP(csv!A$402,範囲CSV,2,FALSE)="","",VLOOKUP(csv!A$402,範囲CSV,2,FALSE)))</f>
        <v/>
      </c>
      <c r="C344" s="139" t="str">
        <f>IF($A344="","",IF(VLOOKUP(csv!$AJ344,範囲CSV,3,FALSE)="","",VLOOKUP(csv!$AJ344,範囲CSV,3,FALSE)))</f>
        <v/>
      </c>
      <c r="D344" s="139" t="str">
        <f>IF($A344="","",IF(VLOOKUP(csv!$AJ344,範囲CSV,4,FALSE)="","",VLOOKUP(csv!$AJ344,範囲CSV,4,FALSE)))</f>
        <v/>
      </c>
      <c r="E344" s="139" t="str">
        <f>IF($A344="","",IF(VLOOKUP(csv!$AJ344,範囲CSV,5,FALSE)="","",IF(VLOOKUP(csv!$AJ344,範囲CSV,5,FALSE)&gt;10000,"",VLOOKUP(csv!$AJ344,範囲CSV,5,FALSE))))</f>
        <v/>
      </c>
      <c r="F344" s="139" t="str">
        <f>IF($A344="","",IF(VLOOKUP(csv!$AJ344,範囲CSV,6,FALSE)="","",VLOOKUP(csv!$AJ344,範囲CSV,6,FALSE)))</f>
        <v/>
      </c>
      <c r="G344" s="139" t="str">
        <f>IF(A344="","",IF(VLOOKUP(csv!$AJ344,範囲CSV,7,FALSE)="","",VLOOKUP(csv!$AJ344,範囲CSV,7,FALSE)))</f>
        <v/>
      </c>
      <c r="H344" s="139" t="str">
        <f>IF($A344="","",IF(VLOOKUP(csv!$AJ344,範囲CSV,8,FALSE)="","",VLOOKUP(csv!$AJ344,範囲CSV,8,FALSE)))</f>
        <v/>
      </c>
      <c r="I344" s="216"/>
      <c r="J344" s="216"/>
      <c r="K344" s="139" t="str">
        <f>IF(A344="","",IF(VLOOKUP(csv!$AJ344,範囲CSV,9,FALSE)="","",VLOOKUP(csv!$AJ344,範囲CSV,9,FALSE)))</f>
        <v/>
      </c>
      <c r="L344" s="139" t="str">
        <f>IF($A344="","",IF(VLOOKUP(csv!$AJ344,範囲CSV,10,FALSE)="","",VLOOKUP(csv!$AJ344,範囲CSV,10,FALSE)))</f>
        <v/>
      </c>
      <c r="M344" s="216" t="str">
        <f t="shared" si="10"/>
        <v/>
      </c>
      <c r="N344" s="216" t="str">
        <f t="shared" si="11"/>
        <v/>
      </c>
      <c r="O344" s="139" t="str">
        <f>IF($A344="","",IF(VLOOKUP(csv!$AJ344,範囲CSV,13,FALSE)="","",VLOOKUP(csv!$AJ344,範囲CSV,13,FALSE)))</f>
        <v/>
      </c>
      <c r="P344" s="139" t="str">
        <f>IF($A344="","",IF(VLOOKUP(csv!$AJ344,範囲CSV,14,FALSE)="","",VLOOKUP(csv!$AJ344,範囲CSV,14,FALSE)))</f>
        <v/>
      </c>
      <c r="Q344" s="139" t="str">
        <f>IF($A344="","",IF(VLOOKUP(csv!$AJ344,範囲CSV,15,FALSE)="","",VLOOKUP(csv!$AJ344,範囲CSV,15,FALSE)))</f>
        <v/>
      </c>
      <c r="R344" s="139" t="str">
        <f>IF($A344="","",IF(VLOOKUP(csv!$AJ344,範囲CSV,16,FALSE)="","",VLOOKUP(csv!$AJ344,範囲CSV,16,FALSE)))</f>
        <v/>
      </c>
      <c r="S344" s="139" t="str">
        <f>IF($A344="","",IF(VLOOKUP(csv!$AJ344,範囲CSV,17,FALSE)="","",VLOOKUP(csv!$AJ344,範囲CSV,17,FALSE)))</f>
        <v/>
      </c>
      <c r="T344" s="139" t="str">
        <f>IF($A344="","",IF(VLOOKUP(csv!$AJ344,範囲CSV,18,FALSE)="","",VLOOKUP(csv!$AJ344,範囲CSV,18,FALSE)))</f>
        <v/>
      </c>
      <c r="U344" s="139" t="str">
        <f>IF($A344="","",IF(VLOOKUP(csv!$AJ344,範囲CSV,19,FALSE)="","",VLOOKUP(csv!$AJ344,範囲CSV,19,FALSE)))</f>
        <v/>
      </c>
      <c r="V344" s="139" t="str">
        <f>IF($A344="","",IF(VLOOKUP(csv!$AJ344,範囲CSV,20,FALSE)="","",VLOOKUP(csv!$AJ344,範囲CSV,20,FALSE)))</f>
        <v/>
      </c>
      <c r="W344" s="139" t="str">
        <f>IF($A344="","",IF(VLOOKUP(csv!$AJ344,範囲CSV,21,FALSE)="","",VLOOKUP(csv!$AJ344,範囲CSV,21,FALSE)))</f>
        <v/>
      </c>
      <c r="X344" s="139" t="str">
        <f>IF($A344="","",IF(VLOOKUP(csv!$AJ344,範囲CSV,22,FALSE)="","",VLOOKUP(csv!$AJ344,範囲CSV,22,FALSE)))</f>
        <v/>
      </c>
      <c r="Y344" s="139" t="str">
        <f>IF($A344="","",IF(VLOOKUP(csv!$AJ344,範囲CSV,23,FALSE)="","",VLOOKUP(csv!$AJ344,範囲CSV,23,FALSE)))</f>
        <v/>
      </c>
      <c r="Z344" s="139" t="str">
        <f>IF($A344="","",IF(VLOOKUP(csv!$AJ344,範囲CSV,24,FALSE)="","",VLOOKUP(csv!$AJ344,範囲CSV,24,FALSE)))</f>
        <v/>
      </c>
      <c r="AA344" s="139" t="str">
        <f>IF($A344="","",IF(VLOOKUP(csv!$AJ344,範囲CSV,25,FALSE)="","",VLOOKUP(csv!$AJ344,範囲CSV,25,FALSE)))</f>
        <v/>
      </c>
      <c r="AB344" s="139" t="str">
        <f>IF($A344="","",IF(VLOOKUP(csv!$AJ344,範囲CSV,26,FALSE)="","",VLOOKUP(csv!$AJ344,範囲CSV,26,FALSE)))</f>
        <v/>
      </c>
      <c r="AC344" s="139" t="str">
        <f>IF($A344="","",IF(VLOOKUP(csv!$AJ344,範囲CSV,27,FALSE)="","",VLOOKUP(csv!$AJ344,範囲CSV,27,FALSE)))</f>
        <v/>
      </c>
      <c r="AD344" s="139" t="str">
        <f>IF($A344="","",IF(VLOOKUP(csv!$AJ344,範囲CSV,28,FALSE)="","",VLOOKUP(csv!$AJ344,範囲CSV,28,FALSE)))</f>
        <v/>
      </c>
      <c r="AE344" s="139" t="str">
        <f>IF($A344="","",IF(VLOOKUP(csv!$AJ344,範囲CSV,29,FALSE)="","",VLOOKUP(csv!$AJ344,範囲CSV,29,FALSE)))</f>
        <v/>
      </c>
      <c r="AF344" s="139" t="str">
        <f>IF($A344="","",IF(VLOOKUP(csv!$AJ344,範囲CSV,30,FALSE)="","",VLOOKUP(csv!$AJ344,範囲CSV,30,FALSE)))</f>
        <v/>
      </c>
      <c r="AG344" s="139" t="str">
        <f>IF($A344="","",IF(VLOOKUP(csv!$AJ344,範囲CSV,31,FALSE)="","",VLOOKUP(csv!$AJ344,範囲CSV,31,FALSE)))</f>
        <v/>
      </c>
      <c r="AH344" s="139" t="str">
        <f>IF($A344="","",IF(VLOOKUP(csv!$AJ344,範囲CSV,32,FALSE)="","",VLOOKUP(csv!$AJ344,範囲CSV,32,FALSE)))</f>
        <v/>
      </c>
      <c r="AI344" s="139" t="str">
        <f>IF($A344="","",IF(VLOOKUP(csv!$AJ344,範囲CSV,33,FALSE)="","",VLOOKUP(csv!$AJ344,範囲CSV,33,FALSE)))</f>
        <v/>
      </c>
      <c r="AJ344" s="139" t="str">
        <f>IF($A344="","",IF(VLOOKUP(csv!$AJ344,範囲CSV,34,FALSE)="","",VLOOKUP(csv!$AJ344,範囲CSV,34,FALSE)))</f>
        <v/>
      </c>
      <c r="AK344" s="139"/>
    </row>
    <row r="345" spans="1:37">
      <c r="A345" s="216" t="str">
        <f>IF(csv!AJ345&lt;=csv!A$401,csv!AO345,"")</f>
        <v/>
      </c>
      <c r="B345" s="216" t="str">
        <f>IF($A345="","",IF(VLOOKUP(csv!A$402,範囲CSV,2,FALSE)="","",VLOOKUP(csv!A$402,範囲CSV,2,FALSE)))</f>
        <v/>
      </c>
      <c r="C345" s="139" t="str">
        <f>IF($A345="","",IF(VLOOKUP(csv!$AJ345,範囲CSV,3,FALSE)="","",VLOOKUP(csv!$AJ345,範囲CSV,3,FALSE)))</f>
        <v/>
      </c>
      <c r="D345" s="139" t="str">
        <f>IF($A345="","",IF(VLOOKUP(csv!$AJ345,範囲CSV,4,FALSE)="","",VLOOKUP(csv!$AJ345,範囲CSV,4,FALSE)))</f>
        <v/>
      </c>
      <c r="E345" s="139" t="str">
        <f>IF($A345="","",IF(VLOOKUP(csv!$AJ345,範囲CSV,5,FALSE)="","",IF(VLOOKUP(csv!$AJ345,範囲CSV,5,FALSE)&gt;10000,"",VLOOKUP(csv!$AJ345,範囲CSV,5,FALSE))))</f>
        <v/>
      </c>
      <c r="F345" s="139" t="str">
        <f>IF($A345="","",IF(VLOOKUP(csv!$AJ345,範囲CSV,6,FALSE)="","",VLOOKUP(csv!$AJ345,範囲CSV,6,FALSE)))</f>
        <v/>
      </c>
      <c r="G345" s="139" t="str">
        <f>IF(A345="","",IF(VLOOKUP(csv!$AJ345,範囲CSV,7,FALSE)="","",VLOOKUP(csv!$AJ345,範囲CSV,7,FALSE)))</f>
        <v/>
      </c>
      <c r="H345" s="139" t="str">
        <f>IF($A345="","",IF(VLOOKUP(csv!$AJ345,範囲CSV,8,FALSE)="","",VLOOKUP(csv!$AJ345,範囲CSV,8,FALSE)))</f>
        <v/>
      </c>
      <c r="I345" s="216"/>
      <c r="J345" s="216"/>
      <c r="K345" s="139" t="str">
        <f>IF(A345="","",IF(VLOOKUP(csv!$AJ345,範囲CSV,9,FALSE)="","",VLOOKUP(csv!$AJ345,範囲CSV,9,FALSE)))</f>
        <v/>
      </c>
      <c r="L345" s="139" t="str">
        <f>IF($A345="","",IF(VLOOKUP(csv!$AJ345,範囲CSV,10,FALSE)="","",VLOOKUP(csv!$AJ345,範囲CSV,10,FALSE)))</f>
        <v/>
      </c>
      <c r="M345" s="216" t="str">
        <f t="shared" si="10"/>
        <v/>
      </c>
      <c r="N345" s="216" t="str">
        <f t="shared" si="11"/>
        <v/>
      </c>
      <c r="O345" s="139" t="str">
        <f>IF($A345="","",IF(VLOOKUP(csv!$AJ345,範囲CSV,13,FALSE)="","",VLOOKUP(csv!$AJ345,範囲CSV,13,FALSE)))</f>
        <v/>
      </c>
      <c r="P345" s="139" t="str">
        <f>IF($A345="","",IF(VLOOKUP(csv!$AJ345,範囲CSV,14,FALSE)="","",VLOOKUP(csv!$AJ345,範囲CSV,14,FALSE)))</f>
        <v/>
      </c>
      <c r="Q345" s="139" t="str">
        <f>IF($A345="","",IF(VLOOKUP(csv!$AJ345,範囲CSV,15,FALSE)="","",VLOOKUP(csv!$AJ345,範囲CSV,15,FALSE)))</f>
        <v/>
      </c>
      <c r="R345" s="139" t="str">
        <f>IF($A345="","",IF(VLOOKUP(csv!$AJ345,範囲CSV,16,FALSE)="","",VLOOKUP(csv!$AJ345,範囲CSV,16,FALSE)))</f>
        <v/>
      </c>
      <c r="S345" s="139" t="str">
        <f>IF($A345="","",IF(VLOOKUP(csv!$AJ345,範囲CSV,17,FALSE)="","",VLOOKUP(csv!$AJ345,範囲CSV,17,FALSE)))</f>
        <v/>
      </c>
      <c r="T345" s="139" t="str">
        <f>IF($A345="","",IF(VLOOKUP(csv!$AJ345,範囲CSV,18,FALSE)="","",VLOOKUP(csv!$AJ345,範囲CSV,18,FALSE)))</f>
        <v/>
      </c>
      <c r="U345" s="139" t="str">
        <f>IF($A345="","",IF(VLOOKUP(csv!$AJ345,範囲CSV,19,FALSE)="","",VLOOKUP(csv!$AJ345,範囲CSV,19,FALSE)))</f>
        <v/>
      </c>
      <c r="V345" s="139" t="str">
        <f>IF($A345="","",IF(VLOOKUP(csv!$AJ345,範囲CSV,20,FALSE)="","",VLOOKUP(csv!$AJ345,範囲CSV,20,FALSE)))</f>
        <v/>
      </c>
      <c r="W345" s="139" t="str">
        <f>IF($A345="","",IF(VLOOKUP(csv!$AJ345,範囲CSV,21,FALSE)="","",VLOOKUP(csv!$AJ345,範囲CSV,21,FALSE)))</f>
        <v/>
      </c>
      <c r="X345" s="139" t="str">
        <f>IF($A345="","",IF(VLOOKUP(csv!$AJ345,範囲CSV,22,FALSE)="","",VLOOKUP(csv!$AJ345,範囲CSV,22,FALSE)))</f>
        <v/>
      </c>
      <c r="Y345" s="139" t="str">
        <f>IF($A345="","",IF(VLOOKUP(csv!$AJ345,範囲CSV,23,FALSE)="","",VLOOKUP(csv!$AJ345,範囲CSV,23,FALSE)))</f>
        <v/>
      </c>
      <c r="Z345" s="139" t="str">
        <f>IF($A345="","",IF(VLOOKUP(csv!$AJ345,範囲CSV,24,FALSE)="","",VLOOKUP(csv!$AJ345,範囲CSV,24,FALSE)))</f>
        <v/>
      </c>
      <c r="AA345" s="139" t="str">
        <f>IF($A345="","",IF(VLOOKUP(csv!$AJ345,範囲CSV,25,FALSE)="","",VLOOKUP(csv!$AJ345,範囲CSV,25,FALSE)))</f>
        <v/>
      </c>
      <c r="AB345" s="139" t="str">
        <f>IF($A345="","",IF(VLOOKUP(csv!$AJ345,範囲CSV,26,FALSE)="","",VLOOKUP(csv!$AJ345,範囲CSV,26,FALSE)))</f>
        <v/>
      </c>
      <c r="AC345" s="139" t="str">
        <f>IF($A345="","",IF(VLOOKUP(csv!$AJ345,範囲CSV,27,FALSE)="","",VLOOKUP(csv!$AJ345,範囲CSV,27,FALSE)))</f>
        <v/>
      </c>
      <c r="AD345" s="139" t="str">
        <f>IF($A345="","",IF(VLOOKUP(csv!$AJ345,範囲CSV,28,FALSE)="","",VLOOKUP(csv!$AJ345,範囲CSV,28,FALSE)))</f>
        <v/>
      </c>
      <c r="AE345" s="139" t="str">
        <f>IF($A345="","",IF(VLOOKUP(csv!$AJ345,範囲CSV,29,FALSE)="","",VLOOKUP(csv!$AJ345,範囲CSV,29,FALSE)))</f>
        <v/>
      </c>
      <c r="AF345" s="139" t="str">
        <f>IF($A345="","",IF(VLOOKUP(csv!$AJ345,範囲CSV,30,FALSE)="","",VLOOKUP(csv!$AJ345,範囲CSV,30,FALSE)))</f>
        <v/>
      </c>
      <c r="AG345" s="139" t="str">
        <f>IF($A345="","",IF(VLOOKUP(csv!$AJ345,範囲CSV,31,FALSE)="","",VLOOKUP(csv!$AJ345,範囲CSV,31,FALSE)))</f>
        <v/>
      </c>
      <c r="AH345" s="139" t="str">
        <f>IF($A345="","",IF(VLOOKUP(csv!$AJ345,範囲CSV,32,FALSE)="","",VLOOKUP(csv!$AJ345,範囲CSV,32,FALSE)))</f>
        <v/>
      </c>
      <c r="AI345" s="139" t="str">
        <f>IF($A345="","",IF(VLOOKUP(csv!$AJ345,範囲CSV,33,FALSE)="","",VLOOKUP(csv!$AJ345,範囲CSV,33,FALSE)))</f>
        <v/>
      </c>
      <c r="AJ345" s="139" t="str">
        <f>IF($A345="","",IF(VLOOKUP(csv!$AJ345,範囲CSV,34,FALSE)="","",VLOOKUP(csv!$AJ345,範囲CSV,34,FALSE)))</f>
        <v/>
      </c>
      <c r="AK345" s="139"/>
    </row>
    <row r="346" spans="1:37">
      <c r="A346" s="216" t="str">
        <f>IF(csv!AJ346&lt;=csv!A$401,csv!AO346,"")</f>
        <v/>
      </c>
      <c r="B346" s="216" t="str">
        <f>IF($A346="","",IF(VLOOKUP(csv!A$402,範囲CSV,2,FALSE)="","",VLOOKUP(csv!A$402,範囲CSV,2,FALSE)))</f>
        <v/>
      </c>
      <c r="C346" s="139" t="str">
        <f>IF($A346="","",IF(VLOOKUP(csv!$AJ346,範囲CSV,3,FALSE)="","",VLOOKUP(csv!$AJ346,範囲CSV,3,FALSE)))</f>
        <v/>
      </c>
      <c r="D346" s="139" t="str">
        <f>IF($A346="","",IF(VLOOKUP(csv!$AJ346,範囲CSV,4,FALSE)="","",VLOOKUP(csv!$AJ346,範囲CSV,4,FALSE)))</f>
        <v/>
      </c>
      <c r="E346" s="139" t="str">
        <f>IF($A346="","",IF(VLOOKUP(csv!$AJ346,範囲CSV,5,FALSE)="","",IF(VLOOKUP(csv!$AJ346,範囲CSV,5,FALSE)&gt;10000,"",VLOOKUP(csv!$AJ346,範囲CSV,5,FALSE))))</f>
        <v/>
      </c>
      <c r="F346" s="139" t="str">
        <f>IF($A346="","",IF(VLOOKUP(csv!$AJ346,範囲CSV,6,FALSE)="","",VLOOKUP(csv!$AJ346,範囲CSV,6,FALSE)))</f>
        <v/>
      </c>
      <c r="G346" s="139" t="str">
        <f>IF(A346="","",IF(VLOOKUP(csv!$AJ346,範囲CSV,7,FALSE)="","",VLOOKUP(csv!$AJ346,範囲CSV,7,FALSE)))</f>
        <v/>
      </c>
      <c r="H346" s="139" t="str">
        <f>IF($A346="","",IF(VLOOKUP(csv!$AJ346,範囲CSV,8,FALSE)="","",VLOOKUP(csv!$AJ346,範囲CSV,8,FALSE)))</f>
        <v/>
      </c>
      <c r="I346" s="216"/>
      <c r="J346" s="216"/>
      <c r="K346" s="139" t="str">
        <f>IF(A346="","",IF(VLOOKUP(csv!$AJ346,範囲CSV,9,FALSE)="","",VLOOKUP(csv!$AJ346,範囲CSV,9,FALSE)))</f>
        <v/>
      </c>
      <c r="L346" s="139" t="str">
        <f>IF($A346="","",IF(VLOOKUP(csv!$AJ346,範囲CSV,10,FALSE)="","",VLOOKUP(csv!$AJ346,範囲CSV,10,FALSE)))</f>
        <v/>
      </c>
      <c r="M346" s="216" t="str">
        <f t="shared" si="10"/>
        <v/>
      </c>
      <c r="N346" s="216" t="str">
        <f t="shared" si="11"/>
        <v/>
      </c>
      <c r="O346" s="139" t="str">
        <f>IF($A346="","",IF(VLOOKUP(csv!$AJ346,範囲CSV,13,FALSE)="","",VLOOKUP(csv!$AJ346,範囲CSV,13,FALSE)))</f>
        <v/>
      </c>
      <c r="P346" s="139" t="str">
        <f>IF($A346="","",IF(VLOOKUP(csv!$AJ346,範囲CSV,14,FALSE)="","",VLOOKUP(csv!$AJ346,範囲CSV,14,FALSE)))</f>
        <v/>
      </c>
      <c r="Q346" s="139" t="str">
        <f>IF($A346="","",IF(VLOOKUP(csv!$AJ346,範囲CSV,15,FALSE)="","",VLOOKUP(csv!$AJ346,範囲CSV,15,FALSE)))</f>
        <v/>
      </c>
      <c r="R346" s="139" t="str">
        <f>IF($A346="","",IF(VLOOKUP(csv!$AJ346,範囲CSV,16,FALSE)="","",VLOOKUP(csv!$AJ346,範囲CSV,16,FALSE)))</f>
        <v/>
      </c>
      <c r="S346" s="139" t="str">
        <f>IF($A346="","",IF(VLOOKUP(csv!$AJ346,範囲CSV,17,FALSE)="","",VLOOKUP(csv!$AJ346,範囲CSV,17,FALSE)))</f>
        <v/>
      </c>
      <c r="T346" s="139" t="str">
        <f>IF($A346="","",IF(VLOOKUP(csv!$AJ346,範囲CSV,18,FALSE)="","",VLOOKUP(csv!$AJ346,範囲CSV,18,FALSE)))</f>
        <v/>
      </c>
      <c r="U346" s="139" t="str">
        <f>IF($A346="","",IF(VLOOKUP(csv!$AJ346,範囲CSV,19,FALSE)="","",VLOOKUP(csv!$AJ346,範囲CSV,19,FALSE)))</f>
        <v/>
      </c>
      <c r="V346" s="139" t="str">
        <f>IF($A346="","",IF(VLOOKUP(csv!$AJ346,範囲CSV,20,FALSE)="","",VLOOKUP(csv!$AJ346,範囲CSV,20,FALSE)))</f>
        <v/>
      </c>
      <c r="W346" s="139" t="str">
        <f>IF($A346="","",IF(VLOOKUP(csv!$AJ346,範囲CSV,21,FALSE)="","",VLOOKUP(csv!$AJ346,範囲CSV,21,FALSE)))</f>
        <v/>
      </c>
      <c r="X346" s="139" t="str">
        <f>IF($A346="","",IF(VLOOKUP(csv!$AJ346,範囲CSV,22,FALSE)="","",VLOOKUP(csv!$AJ346,範囲CSV,22,FALSE)))</f>
        <v/>
      </c>
      <c r="Y346" s="139" t="str">
        <f>IF($A346="","",IF(VLOOKUP(csv!$AJ346,範囲CSV,23,FALSE)="","",VLOOKUP(csv!$AJ346,範囲CSV,23,FALSE)))</f>
        <v/>
      </c>
      <c r="Z346" s="139" t="str">
        <f>IF($A346="","",IF(VLOOKUP(csv!$AJ346,範囲CSV,24,FALSE)="","",VLOOKUP(csv!$AJ346,範囲CSV,24,FALSE)))</f>
        <v/>
      </c>
      <c r="AA346" s="139" t="str">
        <f>IF($A346="","",IF(VLOOKUP(csv!$AJ346,範囲CSV,25,FALSE)="","",VLOOKUP(csv!$AJ346,範囲CSV,25,FALSE)))</f>
        <v/>
      </c>
      <c r="AB346" s="139" t="str">
        <f>IF($A346="","",IF(VLOOKUP(csv!$AJ346,範囲CSV,26,FALSE)="","",VLOOKUP(csv!$AJ346,範囲CSV,26,FALSE)))</f>
        <v/>
      </c>
      <c r="AC346" s="139" t="str">
        <f>IF($A346="","",IF(VLOOKUP(csv!$AJ346,範囲CSV,27,FALSE)="","",VLOOKUP(csv!$AJ346,範囲CSV,27,FALSE)))</f>
        <v/>
      </c>
      <c r="AD346" s="139" t="str">
        <f>IF($A346="","",IF(VLOOKUP(csv!$AJ346,範囲CSV,28,FALSE)="","",VLOOKUP(csv!$AJ346,範囲CSV,28,FALSE)))</f>
        <v/>
      </c>
      <c r="AE346" s="139" t="str">
        <f>IF($A346="","",IF(VLOOKUP(csv!$AJ346,範囲CSV,29,FALSE)="","",VLOOKUP(csv!$AJ346,範囲CSV,29,FALSE)))</f>
        <v/>
      </c>
      <c r="AF346" s="139" t="str">
        <f>IF($A346="","",IF(VLOOKUP(csv!$AJ346,範囲CSV,30,FALSE)="","",VLOOKUP(csv!$AJ346,範囲CSV,30,FALSE)))</f>
        <v/>
      </c>
      <c r="AG346" s="139" t="str">
        <f>IF($A346="","",IF(VLOOKUP(csv!$AJ346,範囲CSV,31,FALSE)="","",VLOOKUP(csv!$AJ346,範囲CSV,31,FALSE)))</f>
        <v/>
      </c>
      <c r="AH346" s="139" t="str">
        <f>IF($A346="","",IF(VLOOKUP(csv!$AJ346,範囲CSV,32,FALSE)="","",VLOOKUP(csv!$AJ346,範囲CSV,32,FALSE)))</f>
        <v/>
      </c>
      <c r="AI346" s="139" t="str">
        <f>IF($A346="","",IF(VLOOKUP(csv!$AJ346,範囲CSV,33,FALSE)="","",VLOOKUP(csv!$AJ346,範囲CSV,33,FALSE)))</f>
        <v/>
      </c>
      <c r="AJ346" s="139" t="str">
        <f>IF($A346="","",IF(VLOOKUP(csv!$AJ346,範囲CSV,34,FALSE)="","",VLOOKUP(csv!$AJ346,範囲CSV,34,FALSE)))</f>
        <v/>
      </c>
      <c r="AK346" s="139"/>
    </row>
    <row r="347" spans="1:37">
      <c r="A347" s="216" t="str">
        <f>IF(csv!AJ347&lt;=csv!A$401,csv!AO347,"")</f>
        <v/>
      </c>
      <c r="B347" s="216" t="str">
        <f>IF($A347="","",IF(VLOOKUP(csv!A$402,範囲CSV,2,FALSE)="","",VLOOKUP(csv!A$402,範囲CSV,2,FALSE)))</f>
        <v/>
      </c>
      <c r="C347" s="139" t="str">
        <f>IF($A347="","",IF(VLOOKUP(csv!$AJ347,範囲CSV,3,FALSE)="","",VLOOKUP(csv!$AJ347,範囲CSV,3,FALSE)))</f>
        <v/>
      </c>
      <c r="D347" s="139" t="str">
        <f>IF($A347="","",IF(VLOOKUP(csv!$AJ347,範囲CSV,4,FALSE)="","",VLOOKUP(csv!$AJ347,範囲CSV,4,FALSE)))</f>
        <v/>
      </c>
      <c r="E347" s="139" t="str">
        <f>IF($A347="","",IF(VLOOKUP(csv!$AJ347,範囲CSV,5,FALSE)="","",IF(VLOOKUP(csv!$AJ347,範囲CSV,5,FALSE)&gt;10000,"",VLOOKUP(csv!$AJ347,範囲CSV,5,FALSE))))</f>
        <v/>
      </c>
      <c r="F347" s="139" t="str">
        <f>IF($A347="","",IF(VLOOKUP(csv!$AJ347,範囲CSV,6,FALSE)="","",VLOOKUP(csv!$AJ347,範囲CSV,6,FALSE)))</f>
        <v/>
      </c>
      <c r="G347" s="139" t="str">
        <f>IF(A347="","",IF(VLOOKUP(csv!$AJ347,範囲CSV,7,FALSE)="","",VLOOKUP(csv!$AJ347,範囲CSV,7,FALSE)))</f>
        <v/>
      </c>
      <c r="H347" s="139" t="str">
        <f>IF($A347="","",IF(VLOOKUP(csv!$AJ347,範囲CSV,8,FALSE)="","",VLOOKUP(csv!$AJ347,範囲CSV,8,FALSE)))</f>
        <v/>
      </c>
      <c r="I347" s="216"/>
      <c r="J347" s="216"/>
      <c r="K347" s="139" t="str">
        <f>IF(A347="","",IF(VLOOKUP(csv!$AJ347,範囲CSV,9,FALSE)="","",VLOOKUP(csv!$AJ347,範囲CSV,9,FALSE)))</f>
        <v/>
      </c>
      <c r="L347" s="139" t="str">
        <f>IF($A347="","",IF(VLOOKUP(csv!$AJ347,範囲CSV,10,FALSE)="","",VLOOKUP(csv!$AJ347,範囲CSV,10,FALSE)))</f>
        <v/>
      </c>
      <c r="M347" s="216" t="str">
        <f t="shared" si="10"/>
        <v/>
      </c>
      <c r="N347" s="216" t="str">
        <f t="shared" si="11"/>
        <v/>
      </c>
      <c r="O347" s="139" t="str">
        <f>IF($A347="","",IF(VLOOKUP(csv!$AJ347,範囲CSV,13,FALSE)="","",VLOOKUP(csv!$AJ347,範囲CSV,13,FALSE)))</f>
        <v/>
      </c>
      <c r="P347" s="139" t="str">
        <f>IF($A347="","",IF(VLOOKUP(csv!$AJ347,範囲CSV,14,FALSE)="","",VLOOKUP(csv!$AJ347,範囲CSV,14,FALSE)))</f>
        <v/>
      </c>
      <c r="Q347" s="139" t="str">
        <f>IF($A347="","",IF(VLOOKUP(csv!$AJ347,範囲CSV,15,FALSE)="","",VLOOKUP(csv!$AJ347,範囲CSV,15,FALSE)))</f>
        <v/>
      </c>
      <c r="R347" s="139" t="str">
        <f>IF($A347="","",IF(VLOOKUP(csv!$AJ347,範囲CSV,16,FALSE)="","",VLOOKUP(csv!$AJ347,範囲CSV,16,FALSE)))</f>
        <v/>
      </c>
      <c r="S347" s="139" t="str">
        <f>IF($A347="","",IF(VLOOKUP(csv!$AJ347,範囲CSV,17,FALSE)="","",VLOOKUP(csv!$AJ347,範囲CSV,17,FALSE)))</f>
        <v/>
      </c>
      <c r="T347" s="139" t="str">
        <f>IF($A347="","",IF(VLOOKUP(csv!$AJ347,範囲CSV,18,FALSE)="","",VLOOKUP(csv!$AJ347,範囲CSV,18,FALSE)))</f>
        <v/>
      </c>
      <c r="U347" s="139" t="str">
        <f>IF($A347="","",IF(VLOOKUP(csv!$AJ347,範囲CSV,19,FALSE)="","",VLOOKUP(csv!$AJ347,範囲CSV,19,FALSE)))</f>
        <v/>
      </c>
      <c r="V347" s="139" t="str">
        <f>IF($A347="","",IF(VLOOKUP(csv!$AJ347,範囲CSV,20,FALSE)="","",VLOOKUP(csv!$AJ347,範囲CSV,20,FALSE)))</f>
        <v/>
      </c>
      <c r="W347" s="139" t="str">
        <f>IF($A347="","",IF(VLOOKUP(csv!$AJ347,範囲CSV,21,FALSE)="","",VLOOKUP(csv!$AJ347,範囲CSV,21,FALSE)))</f>
        <v/>
      </c>
      <c r="X347" s="139" t="str">
        <f>IF($A347="","",IF(VLOOKUP(csv!$AJ347,範囲CSV,22,FALSE)="","",VLOOKUP(csv!$AJ347,範囲CSV,22,FALSE)))</f>
        <v/>
      </c>
      <c r="Y347" s="139" t="str">
        <f>IF($A347="","",IF(VLOOKUP(csv!$AJ347,範囲CSV,23,FALSE)="","",VLOOKUP(csv!$AJ347,範囲CSV,23,FALSE)))</f>
        <v/>
      </c>
      <c r="Z347" s="139" t="str">
        <f>IF($A347="","",IF(VLOOKUP(csv!$AJ347,範囲CSV,24,FALSE)="","",VLOOKUP(csv!$AJ347,範囲CSV,24,FALSE)))</f>
        <v/>
      </c>
      <c r="AA347" s="139" t="str">
        <f>IF($A347="","",IF(VLOOKUP(csv!$AJ347,範囲CSV,25,FALSE)="","",VLOOKUP(csv!$AJ347,範囲CSV,25,FALSE)))</f>
        <v/>
      </c>
      <c r="AB347" s="139" t="str">
        <f>IF($A347="","",IF(VLOOKUP(csv!$AJ347,範囲CSV,26,FALSE)="","",VLOOKUP(csv!$AJ347,範囲CSV,26,FALSE)))</f>
        <v/>
      </c>
      <c r="AC347" s="139" t="str">
        <f>IF($A347="","",IF(VLOOKUP(csv!$AJ347,範囲CSV,27,FALSE)="","",VLOOKUP(csv!$AJ347,範囲CSV,27,FALSE)))</f>
        <v/>
      </c>
      <c r="AD347" s="139" t="str">
        <f>IF($A347="","",IF(VLOOKUP(csv!$AJ347,範囲CSV,28,FALSE)="","",VLOOKUP(csv!$AJ347,範囲CSV,28,FALSE)))</f>
        <v/>
      </c>
      <c r="AE347" s="139" t="str">
        <f>IF($A347="","",IF(VLOOKUP(csv!$AJ347,範囲CSV,29,FALSE)="","",VLOOKUP(csv!$AJ347,範囲CSV,29,FALSE)))</f>
        <v/>
      </c>
      <c r="AF347" s="139" t="str">
        <f>IF($A347="","",IF(VLOOKUP(csv!$AJ347,範囲CSV,30,FALSE)="","",VLOOKUP(csv!$AJ347,範囲CSV,30,FALSE)))</f>
        <v/>
      </c>
      <c r="AG347" s="139" t="str">
        <f>IF($A347="","",IF(VLOOKUP(csv!$AJ347,範囲CSV,31,FALSE)="","",VLOOKUP(csv!$AJ347,範囲CSV,31,FALSE)))</f>
        <v/>
      </c>
      <c r="AH347" s="139" t="str">
        <f>IF($A347="","",IF(VLOOKUP(csv!$AJ347,範囲CSV,32,FALSE)="","",VLOOKUP(csv!$AJ347,範囲CSV,32,FALSE)))</f>
        <v/>
      </c>
      <c r="AI347" s="139" t="str">
        <f>IF($A347="","",IF(VLOOKUP(csv!$AJ347,範囲CSV,33,FALSE)="","",VLOOKUP(csv!$AJ347,範囲CSV,33,FALSE)))</f>
        <v/>
      </c>
      <c r="AJ347" s="139" t="str">
        <f>IF($A347="","",IF(VLOOKUP(csv!$AJ347,範囲CSV,34,FALSE)="","",VLOOKUP(csv!$AJ347,範囲CSV,34,FALSE)))</f>
        <v/>
      </c>
      <c r="AK347" s="139"/>
    </row>
    <row r="348" spans="1:37">
      <c r="A348" s="216" t="str">
        <f>IF(csv!AJ348&lt;=csv!A$401,csv!AO348,"")</f>
        <v/>
      </c>
      <c r="B348" s="216" t="str">
        <f>IF($A348="","",IF(VLOOKUP(csv!A$402,範囲CSV,2,FALSE)="","",VLOOKUP(csv!A$402,範囲CSV,2,FALSE)))</f>
        <v/>
      </c>
      <c r="C348" s="139" t="str">
        <f>IF($A348="","",IF(VLOOKUP(csv!$AJ348,範囲CSV,3,FALSE)="","",VLOOKUP(csv!$AJ348,範囲CSV,3,FALSE)))</f>
        <v/>
      </c>
      <c r="D348" s="139" t="str">
        <f>IF($A348="","",IF(VLOOKUP(csv!$AJ348,範囲CSV,4,FALSE)="","",VLOOKUP(csv!$AJ348,範囲CSV,4,FALSE)))</f>
        <v/>
      </c>
      <c r="E348" s="139" t="str">
        <f>IF($A348="","",IF(VLOOKUP(csv!$AJ348,範囲CSV,5,FALSE)="","",IF(VLOOKUP(csv!$AJ348,範囲CSV,5,FALSE)&gt;10000,"",VLOOKUP(csv!$AJ348,範囲CSV,5,FALSE))))</f>
        <v/>
      </c>
      <c r="F348" s="139" t="str">
        <f>IF($A348="","",IF(VLOOKUP(csv!$AJ348,範囲CSV,6,FALSE)="","",VLOOKUP(csv!$AJ348,範囲CSV,6,FALSE)))</f>
        <v/>
      </c>
      <c r="G348" s="139" t="str">
        <f>IF(A348="","",IF(VLOOKUP(csv!$AJ348,範囲CSV,7,FALSE)="","",VLOOKUP(csv!$AJ348,範囲CSV,7,FALSE)))</f>
        <v/>
      </c>
      <c r="H348" s="139" t="str">
        <f>IF($A348="","",IF(VLOOKUP(csv!$AJ348,範囲CSV,8,FALSE)="","",VLOOKUP(csv!$AJ348,範囲CSV,8,FALSE)))</f>
        <v/>
      </c>
      <c r="I348" s="216"/>
      <c r="J348" s="216"/>
      <c r="K348" s="139" t="str">
        <f>IF(A348="","",IF(VLOOKUP(csv!$AJ348,範囲CSV,9,FALSE)="","",VLOOKUP(csv!$AJ348,範囲CSV,9,FALSE)))</f>
        <v/>
      </c>
      <c r="L348" s="139" t="str">
        <f>IF($A348="","",IF(VLOOKUP(csv!$AJ348,範囲CSV,10,FALSE)="","",VLOOKUP(csv!$AJ348,範囲CSV,10,FALSE)))</f>
        <v/>
      </c>
      <c r="M348" s="216" t="str">
        <f t="shared" si="10"/>
        <v/>
      </c>
      <c r="N348" s="216" t="str">
        <f t="shared" si="11"/>
        <v/>
      </c>
      <c r="O348" s="139" t="str">
        <f>IF($A348="","",IF(VLOOKUP(csv!$AJ348,範囲CSV,13,FALSE)="","",VLOOKUP(csv!$AJ348,範囲CSV,13,FALSE)))</f>
        <v/>
      </c>
      <c r="P348" s="139" t="str">
        <f>IF($A348="","",IF(VLOOKUP(csv!$AJ348,範囲CSV,14,FALSE)="","",VLOOKUP(csv!$AJ348,範囲CSV,14,FALSE)))</f>
        <v/>
      </c>
      <c r="Q348" s="139" t="str">
        <f>IF($A348="","",IF(VLOOKUP(csv!$AJ348,範囲CSV,15,FALSE)="","",VLOOKUP(csv!$AJ348,範囲CSV,15,FALSE)))</f>
        <v/>
      </c>
      <c r="R348" s="139" t="str">
        <f>IF($A348="","",IF(VLOOKUP(csv!$AJ348,範囲CSV,16,FALSE)="","",VLOOKUP(csv!$AJ348,範囲CSV,16,FALSE)))</f>
        <v/>
      </c>
      <c r="S348" s="139" t="str">
        <f>IF($A348="","",IF(VLOOKUP(csv!$AJ348,範囲CSV,17,FALSE)="","",VLOOKUP(csv!$AJ348,範囲CSV,17,FALSE)))</f>
        <v/>
      </c>
      <c r="T348" s="139" t="str">
        <f>IF($A348="","",IF(VLOOKUP(csv!$AJ348,範囲CSV,18,FALSE)="","",VLOOKUP(csv!$AJ348,範囲CSV,18,FALSE)))</f>
        <v/>
      </c>
      <c r="U348" s="139" t="str">
        <f>IF($A348="","",IF(VLOOKUP(csv!$AJ348,範囲CSV,19,FALSE)="","",VLOOKUP(csv!$AJ348,範囲CSV,19,FALSE)))</f>
        <v/>
      </c>
      <c r="V348" s="139" t="str">
        <f>IF($A348="","",IF(VLOOKUP(csv!$AJ348,範囲CSV,20,FALSE)="","",VLOOKUP(csv!$AJ348,範囲CSV,20,FALSE)))</f>
        <v/>
      </c>
      <c r="W348" s="139" t="str">
        <f>IF($A348="","",IF(VLOOKUP(csv!$AJ348,範囲CSV,21,FALSE)="","",VLOOKUP(csv!$AJ348,範囲CSV,21,FALSE)))</f>
        <v/>
      </c>
      <c r="X348" s="139" t="str">
        <f>IF($A348="","",IF(VLOOKUP(csv!$AJ348,範囲CSV,22,FALSE)="","",VLOOKUP(csv!$AJ348,範囲CSV,22,FALSE)))</f>
        <v/>
      </c>
      <c r="Y348" s="139" t="str">
        <f>IF($A348="","",IF(VLOOKUP(csv!$AJ348,範囲CSV,23,FALSE)="","",VLOOKUP(csv!$AJ348,範囲CSV,23,FALSE)))</f>
        <v/>
      </c>
      <c r="Z348" s="139" t="str">
        <f>IF($A348="","",IF(VLOOKUP(csv!$AJ348,範囲CSV,24,FALSE)="","",VLOOKUP(csv!$AJ348,範囲CSV,24,FALSE)))</f>
        <v/>
      </c>
      <c r="AA348" s="139" t="str">
        <f>IF($A348="","",IF(VLOOKUP(csv!$AJ348,範囲CSV,25,FALSE)="","",VLOOKUP(csv!$AJ348,範囲CSV,25,FALSE)))</f>
        <v/>
      </c>
      <c r="AB348" s="139" t="str">
        <f>IF($A348="","",IF(VLOOKUP(csv!$AJ348,範囲CSV,26,FALSE)="","",VLOOKUP(csv!$AJ348,範囲CSV,26,FALSE)))</f>
        <v/>
      </c>
      <c r="AC348" s="139" t="str">
        <f>IF($A348="","",IF(VLOOKUP(csv!$AJ348,範囲CSV,27,FALSE)="","",VLOOKUP(csv!$AJ348,範囲CSV,27,FALSE)))</f>
        <v/>
      </c>
      <c r="AD348" s="139" t="str">
        <f>IF($A348="","",IF(VLOOKUP(csv!$AJ348,範囲CSV,28,FALSE)="","",VLOOKUP(csv!$AJ348,範囲CSV,28,FALSE)))</f>
        <v/>
      </c>
      <c r="AE348" s="139" t="str">
        <f>IF($A348="","",IF(VLOOKUP(csv!$AJ348,範囲CSV,29,FALSE)="","",VLOOKUP(csv!$AJ348,範囲CSV,29,FALSE)))</f>
        <v/>
      </c>
      <c r="AF348" s="139" t="str">
        <f>IF($A348="","",IF(VLOOKUP(csv!$AJ348,範囲CSV,30,FALSE)="","",VLOOKUP(csv!$AJ348,範囲CSV,30,FALSE)))</f>
        <v/>
      </c>
      <c r="AG348" s="139" t="str">
        <f>IF($A348="","",IF(VLOOKUP(csv!$AJ348,範囲CSV,31,FALSE)="","",VLOOKUP(csv!$AJ348,範囲CSV,31,FALSE)))</f>
        <v/>
      </c>
      <c r="AH348" s="139" t="str">
        <f>IF($A348="","",IF(VLOOKUP(csv!$AJ348,範囲CSV,32,FALSE)="","",VLOOKUP(csv!$AJ348,範囲CSV,32,FALSE)))</f>
        <v/>
      </c>
      <c r="AI348" s="139" t="str">
        <f>IF($A348="","",IF(VLOOKUP(csv!$AJ348,範囲CSV,33,FALSE)="","",VLOOKUP(csv!$AJ348,範囲CSV,33,FALSE)))</f>
        <v/>
      </c>
      <c r="AJ348" s="139" t="str">
        <f>IF($A348="","",IF(VLOOKUP(csv!$AJ348,範囲CSV,34,FALSE)="","",VLOOKUP(csv!$AJ348,範囲CSV,34,FALSE)))</f>
        <v/>
      </c>
      <c r="AK348" s="139"/>
    </row>
    <row r="349" spans="1:37">
      <c r="A349" s="216" t="str">
        <f>IF(csv!AJ349&lt;=csv!A$401,csv!AO349,"")</f>
        <v/>
      </c>
      <c r="B349" s="216" t="str">
        <f>IF($A349="","",IF(VLOOKUP(csv!A$402,範囲CSV,2,FALSE)="","",VLOOKUP(csv!A$402,範囲CSV,2,FALSE)))</f>
        <v/>
      </c>
      <c r="C349" s="139" t="str">
        <f>IF($A349="","",IF(VLOOKUP(csv!$AJ349,範囲CSV,3,FALSE)="","",VLOOKUP(csv!$AJ349,範囲CSV,3,FALSE)))</f>
        <v/>
      </c>
      <c r="D349" s="139" t="str">
        <f>IF($A349="","",IF(VLOOKUP(csv!$AJ349,範囲CSV,4,FALSE)="","",VLOOKUP(csv!$AJ349,範囲CSV,4,FALSE)))</f>
        <v/>
      </c>
      <c r="E349" s="139" t="str">
        <f>IF($A349="","",IF(VLOOKUP(csv!$AJ349,範囲CSV,5,FALSE)="","",IF(VLOOKUP(csv!$AJ349,範囲CSV,5,FALSE)&gt;10000,"",VLOOKUP(csv!$AJ349,範囲CSV,5,FALSE))))</f>
        <v/>
      </c>
      <c r="F349" s="139" t="str">
        <f>IF($A349="","",IF(VLOOKUP(csv!$AJ349,範囲CSV,6,FALSE)="","",VLOOKUP(csv!$AJ349,範囲CSV,6,FALSE)))</f>
        <v/>
      </c>
      <c r="G349" s="139" t="str">
        <f>IF(A349="","",IF(VLOOKUP(csv!$AJ349,範囲CSV,7,FALSE)="","",VLOOKUP(csv!$AJ349,範囲CSV,7,FALSE)))</f>
        <v/>
      </c>
      <c r="H349" s="139" t="str">
        <f>IF($A349="","",IF(VLOOKUP(csv!$AJ349,範囲CSV,8,FALSE)="","",VLOOKUP(csv!$AJ349,範囲CSV,8,FALSE)))</f>
        <v/>
      </c>
      <c r="I349" s="216"/>
      <c r="J349" s="216"/>
      <c r="K349" s="139" t="str">
        <f>IF(A349="","",IF(VLOOKUP(csv!$AJ349,範囲CSV,9,FALSE)="","",VLOOKUP(csv!$AJ349,範囲CSV,9,FALSE)))</f>
        <v/>
      </c>
      <c r="L349" s="139" t="str">
        <f>IF($A349="","",IF(VLOOKUP(csv!$AJ349,範囲CSV,10,FALSE)="","",VLOOKUP(csv!$AJ349,範囲CSV,10,FALSE)))</f>
        <v/>
      </c>
      <c r="M349" s="216" t="str">
        <f t="shared" si="10"/>
        <v/>
      </c>
      <c r="N349" s="216" t="str">
        <f t="shared" si="11"/>
        <v/>
      </c>
      <c r="O349" s="139" t="str">
        <f>IF($A349="","",IF(VLOOKUP(csv!$AJ349,範囲CSV,13,FALSE)="","",VLOOKUP(csv!$AJ349,範囲CSV,13,FALSE)))</f>
        <v/>
      </c>
      <c r="P349" s="139" t="str">
        <f>IF($A349="","",IF(VLOOKUP(csv!$AJ349,範囲CSV,14,FALSE)="","",VLOOKUP(csv!$AJ349,範囲CSV,14,FALSE)))</f>
        <v/>
      </c>
      <c r="Q349" s="139" t="str">
        <f>IF($A349="","",IF(VLOOKUP(csv!$AJ349,範囲CSV,15,FALSE)="","",VLOOKUP(csv!$AJ349,範囲CSV,15,FALSE)))</f>
        <v/>
      </c>
      <c r="R349" s="139" t="str">
        <f>IF($A349="","",IF(VLOOKUP(csv!$AJ349,範囲CSV,16,FALSE)="","",VLOOKUP(csv!$AJ349,範囲CSV,16,FALSE)))</f>
        <v/>
      </c>
      <c r="S349" s="139" t="str">
        <f>IF($A349="","",IF(VLOOKUP(csv!$AJ349,範囲CSV,17,FALSE)="","",VLOOKUP(csv!$AJ349,範囲CSV,17,FALSE)))</f>
        <v/>
      </c>
      <c r="T349" s="139" t="str">
        <f>IF($A349="","",IF(VLOOKUP(csv!$AJ349,範囲CSV,18,FALSE)="","",VLOOKUP(csv!$AJ349,範囲CSV,18,FALSE)))</f>
        <v/>
      </c>
      <c r="U349" s="139" t="str">
        <f>IF($A349="","",IF(VLOOKUP(csv!$AJ349,範囲CSV,19,FALSE)="","",VLOOKUP(csv!$AJ349,範囲CSV,19,FALSE)))</f>
        <v/>
      </c>
      <c r="V349" s="139" t="str">
        <f>IF($A349="","",IF(VLOOKUP(csv!$AJ349,範囲CSV,20,FALSE)="","",VLOOKUP(csv!$AJ349,範囲CSV,20,FALSE)))</f>
        <v/>
      </c>
      <c r="W349" s="139" t="str">
        <f>IF($A349="","",IF(VLOOKUP(csv!$AJ349,範囲CSV,21,FALSE)="","",VLOOKUP(csv!$AJ349,範囲CSV,21,FALSE)))</f>
        <v/>
      </c>
      <c r="X349" s="139" t="str">
        <f>IF($A349="","",IF(VLOOKUP(csv!$AJ349,範囲CSV,22,FALSE)="","",VLOOKUP(csv!$AJ349,範囲CSV,22,FALSE)))</f>
        <v/>
      </c>
      <c r="Y349" s="139" t="str">
        <f>IF($A349="","",IF(VLOOKUP(csv!$AJ349,範囲CSV,23,FALSE)="","",VLOOKUP(csv!$AJ349,範囲CSV,23,FALSE)))</f>
        <v/>
      </c>
      <c r="Z349" s="139" t="str">
        <f>IF($A349="","",IF(VLOOKUP(csv!$AJ349,範囲CSV,24,FALSE)="","",VLOOKUP(csv!$AJ349,範囲CSV,24,FALSE)))</f>
        <v/>
      </c>
      <c r="AA349" s="139" t="str">
        <f>IF($A349="","",IF(VLOOKUP(csv!$AJ349,範囲CSV,25,FALSE)="","",VLOOKUP(csv!$AJ349,範囲CSV,25,FALSE)))</f>
        <v/>
      </c>
      <c r="AB349" s="139" t="str">
        <f>IF($A349="","",IF(VLOOKUP(csv!$AJ349,範囲CSV,26,FALSE)="","",VLOOKUP(csv!$AJ349,範囲CSV,26,FALSE)))</f>
        <v/>
      </c>
      <c r="AC349" s="139" t="str">
        <f>IF($A349="","",IF(VLOOKUP(csv!$AJ349,範囲CSV,27,FALSE)="","",VLOOKUP(csv!$AJ349,範囲CSV,27,FALSE)))</f>
        <v/>
      </c>
      <c r="AD349" s="139" t="str">
        <f>IF($A349="","",IF(VLOOKUP(csv!$AJ349,範囲CSV,28,FALSE)="","",VLOOKUP(csv!$AJ349,範囲CSV,28,FALSE)))</f>
        <v/>
      </c>
      <c r="AE349" s="139" t="str">
        <f>IF($A349="","",IF(VLOOKUP(csv!$AJ349,範囲CSV,29,FALSE)="","",VLOOKUP(csv!$AJ349,範囲CSV,29,FALSE)))</f>
        <v/>
      </c>
      <c r="AF349" s="139" t="str">
        <f>IF($A349="","",IF(VLOOKUP(csv!$AJ349,範囲CSV,30,FALSE)="","",VLOOKUP(csv!$AJ349,範囲CSV,30,FALSE)))</f>
        <v/>
      </c>
      <c r="AG349" s="139" t="str">
        <f>IF($A349="","",IF(VLOOKUP(csv!$AJ349,範囲CSV,31,FALSE)="","",VLOOKUP(csv!$AJ349,範囲CSV,31,FALSE)))</f>
        <v/>
      </c>
      <c r="AH349" s="139" t="str">
        <f>IF($A349="","",IF(VLOOKUP(csv!$AJ349,範囲CSV,32,FALSE)="","",VLOOKUP(csv!$AJ349,範囲CSV,32,FALSE)))</f>
        <v/>
      </c>
      <c r="AI349" s="139" t="str">
        <f>IF($A349="","",IF(VLOOKUP(csv!$AJ349,範囲CSV,33,FALSE)="","",VLOOKUP(csv!$AJ349,範囲CSV,33,FALSE)))</f>
        <v/>
      </c>
      <c r="AJ349" s="139" t="str">
        <f>IF($A349="","",IF(VLOOKUP(csv!$AJ349,範囲CSV,34,FALSE)="","",VLOOKUP(csv!$AJ349,範囲CSV,34,FALSE)))</f>
        <v/>
      </c>
      <c r="AK349" s="139"/>
    </row>
    <row r="350" spans="1:37">
      <c r="A350" s="216" t="str">
        <f>IF(csv!AJ350&lt;=csv!A$401,csv!AO350,"")</f>
        <v/>
      </c>
      <c r="B350" s="216" t="str">
        <f>IF($A350="","",IF(VLOOKUP(csv!A$402,範囲CSV,2,FALSE)="","",VLOOKUP(csv!A$402,範囲CSV,2,FALSE)))</f>
        <v/>
      </c>
      <c r="C350" s="139" t="str">
        <f>IF($A350="","",IF(VLOOKUP(csv!$AJ350,範囲CSV,3,FALSE)="","",VLOOKUP(csv!$AJ350,範囲CSV,3,FALSE)))</f>
        <v/>
      </c>
      <c r="D350" s="139" t="str">
        <f>IF($A350="","",IF(VLOOKUP(csv!$AJ350,範囲CSV,4,FALSE)="","",VLOOKUP(csv!$AJ350,範囲CSV,4,FALSE)))</f>
        <v/>
      </c>
      <c r="E350" s="139" t="str">
        <f>IF($A350="","",IF(VLOOKUP(csv!$AJ350,範囲CSV,5,FALSE)="","",IF(VLOOKUP(csv!$AJ350,範囲CSV,5,FALSE)&gt;10000,"",VLOOKUP(csv!$AJ350,範囲CSV,5,FALSE))))</f>
        <v/>
      </c>
      <c r="F350" s="139" t="str">
        <f>IF($A350="","",IF(VLOOKUP(csv!$AJ350,範囲CSV,6,FALSE)="","",VLOOKUP(csv!$AJ350,範囲CSV,6,FALSE)))</f>
        <v/>
      </c>
      <c r="G350" s="139" t="str">
        <f>IF(A350="","",IF(VLOOKUP(csv!$AJ350,範囲CSV,7,FALSE)="","",VLOOKUP(csv!$AJ350,範囲CSV,7,FALSE)))</f>
        <v/>
      </c>
      <c r="H350" s="139" t="str">
        <f>IF($A350="","",IF(VLOOKUP(csv!$AJ350,範囲CSV,8,FALSE)="","",VLOOKUP(csv!$AJ350,範囲CSV,8,FALSE)))</f>
        <v/>
      </c>
      <c r="I350" s="216"/>
      <c r="J350" s="216"/>
      <c r="K350" s="139" t="str">
        <f>IF(A350="","",IF(VLOOKUP(csv!$AJ350,範囲CSV,9,FALSE)="","",VLOOKUP(csv!$AJ350,範囲CSV,9,FALSE)))</f>
        <v/>
      </c>
      <c r="L350" s="139" t="str">
        <f>IF($A350="","",IF(VLOOKUP(csv!$AJ350,範囲CSV,10,FALSE)="","",VLOOKUP(csv!$AJ350,範囲CSV,10,FALSE)))</f>
        <v/>
      </c>
      <c r="M350" s="216" t="str">
        <f t="shared" si="10"/>
        <v/>
      </c>
      <c r="N350" s="216" t="str">
        <f t="shared" si="11"/>
        <v/>
      </c>
      <c r="O350" s="139" t="str">
        <f>IF($A350="","",IF(VLOOKUP(csv!$AJ350,範囲CSV,13,FALSE)="","",VLOOKUP(csv!$AJ350,範囲CSV,13,FALSE)))</f>
        <v/>
      </c>
      <c r="P350" s="139" t="str">
        <f>IF($A350="","",IF(VLOOKUP(csv!$AJ350,範囲CSV,14,FALSE)="","",VLOOKUP(csv!$AJ350,範囲CSV,14,FALSE)))</f>
        <v/>
      </c>
      <c r="Q350" s="139" t="str">
        <f>IF($A350="","",IF(VLOOKUP(csv!$AJ350,範囲CSV,15,FALSE)="","",VLOOKUP(csv!$AJ350,範囲CSV,15,FALSE)))</f>
        <v/>
      </c>
      <c r="R350" s="139" t="str">
        <f>IF($A350="","",IF(VLOOKUP(csv!$AJ350,範囲CSV,16,FALSE)="","",VLOOKUP(csv!$AJ350,範囲CSV,16,FALSE)))</f>
        <v/>
      </c>
      <c r="S350" s="139" t="str">
        <f>IF($A350="","",IF(VLOOKUP(csv!$AJ350,範囲CSV,17,FALSE)="","",VLOOKUP(csv!$AJ350,範囲CSV,17,FALSE)))</f>
        <v/>
      </c>
      <c r="T350" s="139" t="str">
        <f>IF($A350="","",IF(VLOOKUP(csv!$AJ350,範囲CSV,18,FALSE)="","",VLOOKUP(csv!$AJ350,範囲CSV,18,FALSE)))</f>
        <v/>
      </c>
      <c r="U350" s="139" t="str">
        <f>IF($A350="","",IF(VLOOKUP(csv!$AJ350,範囲CSV,19,FALSE)="","",VLOOKUP(csv!$AJ350,範囲CSV,19,FALSE)))</f>
        <v/>
      </c>
      <c r="V350" s="139" t="str">
        <f>IF($A350="","",IF(VLOOKUP(csv!$AJ350,範囲CSV,20,FALSE)="","",VLOOKUP(csv!$AJ350,範囲CSV,20,FALSE)))</f>
        <v/>
      </c>
      <c r="W350" s="139" t="str">
        <f>IF($A350="","",IF(VLOOKUP(csv!$AJ350,範囲CSV,21,FALSE)="","",VLOOKUP(csv!$AJ350,範囲CSV,21,FALSE)))</f>
        <v/>
      </c>
      <c r="X350" s="139" t="str">
        <f>IF($A350="","",IF(VLOOKUP(csv!$AJ350,範囲CSV,22,FALSE)="","",VLOOKUP(csv!$AJ350,範囲CSV,22,FALSE)))</f>
        <v/>
      </c>
      <c r="Y350" s="139" t="str">
        <f>IF($A350="","",IF(VLOOKUP(csv!$AJ350,範囲CSV,23,FALSE)="","",VLOOKUP(csv!$AJ350,範囲CSV,23,FALSE)))</f>
        <v/>
      </c>
      <c r="Z350" s="139" t="str">
        <f>IF($A350="","",IF(VLOOKUP(csv!$AJ350,範囲CSV,24,FALSE)="","",VLOOKUP(csv!$AJ350,範囲CSV,24,FALSE)))</f>
        <v/>
      </c>
      <c r="AA350" s="139" t="str">
        <f>IF($A350="","",IF(VLOOKUP(csv!$AJ350,範囲CSV,25,FALSE)="","",VLOOKUP(csv!$AJ350,範囲CSV,25,FALSE)))</f>
        <v/>
      </c>
      <c r="AB350" s="139" t="str">
        <f>IF($A350="","",IF(VLOOKUP(csv!$AJ350,範囲CSV,26,FALSE)="","",VLOOKUP(csv!$AJ350,範囲CSV,26,FALSE)))</f>
        <v/>
      </c>
      <c r="AC350" s="139" t="str">
        <f>IF($A350="","",IF(VLOOKUP(csv!$AJ350,範囲CSV,27,FALSE)="","",VLOOKUP(csv!$AJ350,範囲CSV,27,FALSE)))</f>
        <v/>
      </c>
      <c r="AD350" s="139" t="str">
        <f>IF($A350="","",IF(VLOOKUP(csv!$AJ350,範囲CSV,28,FALSE)="","",VLOOKUP(csv!$AJ350,範囲CSV,28,FALSE)))</f>
        <v/>
      </c>
      <c r="AE350" s="139" t="str">
        <f>IF($A350="","",IF(VLOOKUP(csv!$AJ350,範囲CSV,29,FALSE)="","",VLOOKUP(csv!$AJ350,範囲CSV,29,FALSE)))</f>
        <v/>
      </c>
      <c r="AF350" s="139" t="str">
        <f>IF($A350="","",IF(VLOOKUP(csv!$AJ350,範囲CSV,30,FALSE)="","",VLOOKUP(csv!$AJ350,範囲CSV,30,FALSE)))</f>
        <v/>
      </c>
      <c r="AG350" s="139" t="str">
        <f>IF($A350="","",IF(VLOOKUP(csv!$AJ350,範囲CSV,31,FALSE)="","",VLOOKUP(csv!$AJ350,範囲CSV,31,FALSE)))</f>
        <v/>
      </c>
      <c r="AH350" s="139" t="str">
        <f>IF($A350="","",IF(VLOOKUP(csv!$AJ350,範囲CSV,32,FALSE)="","",VLOOKUP(csv!$AJ350,範囲CSV,32,FALSE)))</f>
        <v/>
      </c>
      <c r="AI350" s="139" t="str">
        <f>IF($A350="","",IF(VLOOKUP(csv!$AJ350,範囲CSV,33,FALSE)="","",VLOOKUP(csv!$AJ350,範囲CSV,33,FALSE)))</f>
        <v/>
      </c>
      <c r="AJ350" s="139" t="str">
        <f>IF($A350="","",IF(VLOOKUP(csv!$AJ350,範囲CSV,34,FALSE)="","",VLOOKUP(csv!$AJ350,範囲CSV,34,FALSE)))</f>
        <v/>
      </c>
      <c r="AK350" s="139"/>
    </row>
    <row r="351" spans="1:37">
      <c r="A351" s="216" t="str">
        <f>IF(csv!AJ351&lt;=csv!A$401,csv!AO351,"")</f>
        <v/>
      </c>
      <c r="B351" s="216" t="str">
        <f>IF($A351="","",IF(VLOOKUP(csv!A$402,範囲CSV,2,FALSE)="","",VLOOKUP(csv!A$402,範囲CSV,2,FALSE)))</f>
        <v/>
      </c>
      <c r="C351" s="139" t="str">
        <f>IF($A351="","",IF(VLOOKUP(csv!$AJ351,範囲CSV,3,FALSE)="","",VLOOKUP(csv!$AJ351,範囲CSV,3,FALSE)))</f>
        <v/>
      </c>
      <c r="D351" s="139" t="str">
        <f>IF($A351="","",IF(VLOOKUP(csv!$AJ351,範囲CSV,4,FALSE)="","",VLOOKUP(csv!$AJ351,範囲CSV,4,FALSE)))</f>
        <v/>
      </c>
      <c r="E351" s="139" t="str">
        <f>IF($A351="","",IF(VLOOKUP(csv!$AJ351,範囲CSV,5,FALSE)="","",IF(VLOOKUP(csv!$AJ351,範囲CSV,5,FALSE)&gt;10000,"",VLOOKUP(csv!$AJ351,範囲CSV,5,FALSE))))</f>
        <v/>
      </c>
      <c r="F351" s="139" t="str">
        <f>IF($A351="","",IF(VLOOKUP(csv!$AJ351,範囲CSV,6,FALSE)="","",VLOOKUP(csv!$AJ351,範囲CSV,6,FALSE)))</f>
        <v/>
      </c>
      <c r="G351" s="139" t="str">
        <f>IF(A351="","",IF(VLOOKUP(csv!$AJ351,範囲CSV,7,FALSE)="","",VLOOKUP(csv!$AJ351,範囲CSV,7,FALSE)))</f>
        <v/>
      </c>
      <c r="H351" s="139" t="str">
        <f>IF($A351="","",IF(VLOOKUP(csv!$AJ351,範囲CSV,8,FALSE)="","",VLOOKUP(csv!$AJ351,範囲CSV,8,FALSE)))</f>
        <v/>
      </c>
      <c r="I351" s="216"/>
      <c r="J351" s="216"/>
      <c r="K351" s="139" t="str">
        <f>IF(A351="","",IF(VLOOKUP(csv!$AJ351,範囲CSV,9,FALSE)="","",VLOOKUP(csv!$AJ351,範囲CSV,9,FALSE)))</f>
        <v/>
      </c>
      <c r="L351" s="139" t="str">
        <f>IF($A351="","",IF(VLOOKUP(csv!$AJ351,範囲CSV,10,FALSE)="","",VLOOKUP(csv!$AJ351,範囲CSV,10,FALSE)))</f>
        <v/>
      </c>
      <c r="M351" s="216" t="str">
        <f t="shared" si="10"/>
        <v/>
      </c>
      <c r="N351" s="216" t="str">
        <f t="shared" si="11"/>
        <v/>
      </c>
      <c r="O351" s="139" t="str">
        <f>IF($A351="","",IF(VLOOKUP(csv!$AJ351,範囲CSV,13,FALSE)="","",VLOOKUP(csv!$AJ351,範囲CSV,13,FALSE)))</f>
        <v/>
      </c>
      <c r="P351" s="139" t="str">
        <f>IF($A351="","",IF(VLOOKUP(csv!$AJ351,範囲CSV,14,FALSE)="","",VLOOKUP(csv!$AJ351,範囲CSV,14,FALSE)))</f>
        <v/>
      </c>
      <c r="Q351" s="139" t="str">
        <f>IF($A351="","",IF(VLOOKUP(csv!$AJ351,範囲CSV,15,FALSE)="","",VLOOKUP(csv!$AJ351,範囲CSV,15,FALSE)))</f>
        <v/>
      </c>
      <c r="R351" s="139" t="str">
        <f>IF($A351="","",IF(VLOOKUP(csv!$AJ351,範囲CSV,16,FALSE)="","",VLOOKUP(csv!$AJ351,範囲CSV,16,FALSE)))</f>
        <v/>
      </c>
      <c r="S351" s="139" t="str">
        <f>IF($A351="","",IF(VLOOKUP(csv!$AJ351,範囲CSV,17,FALSE)="","",VLOOKUP(csv!$AJ351,範囲CSV,17,FALSE)))</f>
        <v/>
      </c>
      <c r="T351" s="139" t="str">
        <f>IF($A351="","",IF(VLOOKUP(csv!$AJ351,範囲CSV,18,FALSE)="","",VLOOKUP(csv!$AJ351,範囲CSV,18,FALSE)))</f>
        <v/>
      </c>
      <c r="U351" s="139" t="str">
        <f>IF($A351="","",IF(VLOOKUP(csv!$AJ351,範囲CSV,19,FALSE)="","",VLOOKUP(csv!$AJ351,範囲CSV,19,FALSE)))</f>
        <v/>
      </c>
      <c r="V351" s="139" t="str">
        <f>IF($A351="","",IF(VLOOKUP(csv!$AJ351,範囲CSV,20,FALSE)="","",VLOOKUP(csv!$AJ351,範囲CSV,20,FALSE)))</f>
        <v/>
      </c>
      <c r="W351" s="139" t="str">
        <f>IF($A351="","",IF(VLOOKUP(csv!$AJ351,範囲CSV,21,FALSE)="","",VLOOKUP(csv!$AJ351,範囲CSV,21,FALSE)))</f>
        <v/>
      </c>
      <c r="X351" s="139" t="str">
        <f>IF($A351="","",IF(VLOOKUP(csv!$AJ351,範囲CSV,22,FALSE)="","",VLOOKUP(csv!$AJ351,範囲CSV,22,FALSE)))</f>
        <v/>
      </c>
      <c r="Y351" s="139" t="str">
        <f>IF($A351="","",IF(VLOOKUP(csv!$AJ351,範囲CSV,23,FALSE)="","",VLOOKUP(csv!$AJ351,範囲CSV,23,FALSE)))</f>
        <v/>
      </c>
      <c r="Z351" s="139" t="str">
        <f>IF($A351="","",IF(VLOOKUP(csv!$AJ351,範囲CSV,24,FALSE)="","",VLOOKUP(csv!$AJ351,範囲CSV,24,FALSE)))</f>
        <v/>
      </c>
      <c r="AA351" s="139" t="str">
        <f>IF($A351="","",IF(VLOOKUP(csv!$AJ351,範囲CSV,25,FALSE)="","",VLOOKUP(csv!$AJ351,範囲CSV,25,FALSE)))</f>
        <v/>
      </c>
      <c r="AB351" s="139" t="str">
        <f>IF($A351="","",IF(VLOOKUP(csv!$AJ351,範囲CSV,26,FALSE)="","",VLOOKUP(csv!$AJ351,範囲CSV,26,FALSE)))</f>
        <v/>
      </c>
      <c r="AC351" s="139" t="str">
        <f>IF($A351="","",IF(VLOOKUP(csv!$AJ351,範囲CSV,27,FALSE)="","",VLOOKUP(csv!$AJ351,範囲CSV,27,FALSE)))</f>
        <v/>
      </c>
      <c r="AD351" s="139" t="str">
        <f>IF($A351="","",IF(VLOOKUP(csv!$AJ351,範囲CSV,28,FALSE)="","",VLOOKUP(csv!$AJ351,範囲CSV,28,FALSE)))</f>
        <v/>
      </c>
      <c r="AE351" s="139" t="str">
        <f>IF($A351="","",IF(VLOOKUP(csv!$AJ351,範囲CSV,29,FALSE)="","",VLOOKUP(csv!$AJ351,範囲CSV,29,FALSE)))</f>
        <v/>
      </c>
      <c r="AF351" s="139" t="str">
        <f>IF($A351="","",IF(VLOOKUP(csv!$AJ351,範囲CSV,30,FALSE)="","",VLOOKUP(csv!$AJ351,範囲CSV,30,FALSE)))</f>
        <v/>
      </c>
      <c r="AG351" s="139" t="str">
        <f>IF($A351="","",IF(VLOOKUP(csv!$AJ351,範囲CSV,31,FALSE)="","",VLOOKUP(csv!$AJ351,範囲CSV,31,FALSE)))</f>
        <v/>
      </c>
      <c r="AH351" s="139" t="str">
        <f>IF($A351="","",IF(VLOOKUP(csv!$AJ351,範囲CSV,32,FALSE)="","",VLOOKUP(csv!$AJ351,範囲CSV,32,FALSE)))</f>
        <v/>
      </c>
      <c r="AI351" s="139" t="str">
        <f>IF($A351="","",IF(VLOOKUP(csv!$AJ351,範囲CSV,33,FALSE)="","",VLOOKUP(csv!$AJ351,範囲CSV,33,FALSE)))</f>
        <v/>
      </c>
      <c r="AJ351" s="139" t="str">
        <f>IF($A351="","",IF(VLOOKUP(csv!$AJ351,範囲CSV,34,FALSE)="","",VLOOKUP(csv!$AJ351,範囲CSV,34,FALSE)))</f>
        <v/>
      </c>
      <c r="AK351" s="139"/>
    </row>
    <row r="352" spans="1:37">
      <c r="A352" s="216" t="str">
        <f>IF(csv!AJ352&lt;=csv!A$401,csv!AO352,"")</f>
        <v/>
      </c>
      <c r="B352" s="216" t="str">
        <f>IF($A352="","",IF(VLOOKUP(csv!A$402,範囲CSV,2,FALSE)="","",VLOOKUP(csv!A$402,範囲CSV,2,FALSE)))</f>
        <v/>
      </c>
      <c r="C352" s="139" t="str">
        <f>IF($A352="","",IF(VLOOKUP(csv!$AJ352,範囲CSV,3,FALSE)="","",VLOOKUP(csv!$AJ352,範囲CSV,3,FALSE)))</f>
        <v/>
      </c>
      <c r="D352" s="139" t="str">
        <f>IF($A352="","",IF(VLOOKUP(csv!$AJ352,範囲CSV,4,FALSE)="","",VLOOKUP(csv!$AJ352,範囲CSV,4,FALSE)))</f>
        <v/>
      </c>
      <c r="E352" s="139" t="str">
        <f>IF($A352="","",IF(VLOOKUP(csv!$AJ352,範囲CSV,5,FALSE)="","",IF(VLOOKUP(csv!$AJ352,範囲CSV,5,FALSE)&gt;10000,"",VLOOKUP(csv!$AJ352,範囲CSV,5,FALSE))))</f>
        <v/>
      </c>
      <c r="F352" s="139" t="str">
        <f>IF($A352="","",IF(VLOOKUP(csv!$AJ352,範囲CSV,6,FALSE)="","",VLOOKUP(csv!$AJ352,範囲CSV,6,FALSE)))</f>
        <v/>
      </c>
      <c r="G352" s="139" t="str">
        <f>IF(A352="","",IF(VLOOKUP(csv!$AJ352,範囲CSV,7,FALSE)="","",VLOOKUP(csv!$AJ352,範囲CSV,7,FALSE)))</f>
        <v/>
      </c>
      <c r="H352" s="139" t="str">
        <f>IF($A352="","",IF(VLOOKUP(csv!$AJ352,範囲CSV,8,FALSE)="","",VLOOKUP(csv!$AJ352,範囲CSV,8,FALSE)))</f>
        <v/>
      </c>
      <c r="I352" s="216"/>
      <c r="J352" s="216"/>
      <c r="K352" s="139" t="str">
        <f>IF(A352="","",IF(VLOOKUP(csv!$AJ352,範囲CSV,9,FALSE)="","",VLOOKUP(csv!$AJ352,範囲CSV,9,FALSE)))</f>
        <v/>
      </c>
      <c r="L352" s="139" t="str">
        <f>IF($A352="","",IF(VLOOKUP(csv!$AJ352,範囲CSV,10,FALSE)="","",VLOOKUP(csv!$AJ352,範囲CSV,10,FALSE)))</f>
        <v/>
      </c>
      <c r="M352" s="216" t="str">
        <f t="shared" si="10"/>
        <v/>
      </c>
      <c r="N352" s="216" t="str">
        <f t="shared" si="11"/>
        <v/>
      </c>
      <c r="O352" s="139" t="str">
        <f>IF($A352="","",IF(VLOOKUP(csv!$AJ352,範囲CSV,13,FALSE)="","",VLOOKUP(csv!$AJ352,範囲CSV,13,FALSE)))</f>
        <v/>
      </c>
      <c r="P352" s="139" t="str">
        <f>IF($A352="","",IF(VLOOKUP(csv!$AJ352,範囲CSV,14,FALSE)="","",VLOOKUP(csv!$AJ352,範囲CSV,14,FALSE)))</f>
        <v/>
      </c>
      <c r="Q352" s="139" t="str">
        <f>IF($A352="","",IF(VLOOKUP(csv!$AJ352,範囲CSV,15,FALSE)="","",VLOOKUP(csv!$AJ352,範囲CSV,15,FALSE)))</f>
        <v/>
      </c>
      <c r="R352" s="139" t="str">
        <f>IF($A352="","",IF(VLOOKUP(csv!$AJ352,範囲CSV,16,FALSE)="","",VLOOKUP(csv!$AJ352,範囲CSV,16,FALSE)))</f>
        <v/>
      </c>
      <c r="S352" s="139" t="str">
        <f>IF($A352="","",IF(VLOOKUP(csv!$AJ352,範囲CSV,17,FALSE)="","",VLOOKUP(csv!$AJ352,範囲CSV,17,FALSE)))</f>
        <v/>
      </c>
      <c r="T352" s="139" t="str">
        <f>IF($A352="","",IF(VLOOKUP(csv!$AJ352,範囲CSV,18,FALSE)="","",VLOOKUP(csv!$AJ352,範囲CSV,18,FALSE)))</f>
        <v/>
      </c>
      <c r="U352" s="139" t="str">
        <f>IF($A352="","",IF(VLOOKUP(csv!$AJ352,範囲CSV,19,FALSE)="","",VLOOKUP(csv!$AJ352,範囲CSV,19,FALSE)))</f>
        <v/>
      </c>
      <c r="V352" s="139" t="str">
        <f>IF($A352="","",IF(VLOOKUP(csv!$AJ352,範囲CSV,20,FALSE)="","",VLOOKUP(csv!$AJ352,範囲CSV,20,FALSE)))</f>
        <v/>
      </c>
      <c r="W352" s="139" t="str">
        <f>IF($A352="","",IF(VLOOKUP(csv!$AJ352,範囲CSV,21,FALSE)="","",VLOOKUP(csv!$AJ352,範囲CSV,21,FALSE)))</f>
        <v/>
      </c>
      <c r="X352" s="139" t="str">
        <f>IF($A352="","",IF(VLOOKUP(csv!$AJ352,範囲CSV,22,FALSE)="","",VLOOKUP(csv!$AJ352,範囲CSV,22,FALSE)))</f>
        <v/>
      </c>
      <c r="Y352" s="139" t="str">
        <f>IF($A352="","",IF(VLOOKUP(csv!$AJ352,範囲CSV,23,FALSE)="","",VLOOKUP(csv!$AJ352,範囲CSV,23,FALSE)))</f>
        <v/>
      </c>
      <c r="Z352" s="139" t="str">
        <f>IF($A352="","",IF(VLOOKUP(csv!$AJ352,範囲CSV,24,FALSE)="","",VLOOKUP(csv!$AJ352,範囲CSV,24,FALSE)))</f>
        <v/>
      </c>
      <c r="AA352" s="139" t="str">
        <f>IF($A352="","",IF(VLOOKUP(csv!$AJ352,範囲CSV,25,FALSE)="","",VLOOKUP(csv!$AJ352,範囲CSV,25,FALSE)))</f>
        <v/>
      </c>
      <c r="AB352" s="139" t="str">
        <f>IF($A352="","",IF(VLOOKUP(csv!$AJ352,範囲CSV,26,FALSE)="","",VLOOKUP(csv!$AJ352,範囲CSV,26,FALSE)))</f>
        <v/>
      </c>
      <c r="AC352" s="139" t="str">
        <f>IF($A352="","",IF(VLOOKUP(csv!$AJ352,範囲CSV,27,FALSE)="","",VLOOKUP(csv!$AJ352,範囲CSV,27,FALSE)))</f>
        <v/>
      </c>
      <c r="AD352" s="139" t="str">
        <f>IF($A352="","",IF(VLOOKUP(csv!$AJ352,範囲CSV,28,FALSE)="","",VLOOKUP(csv!$AJ352,範囲CSV,28,FALSE)))</f>
        <v/>
      </c>
      <c r="AE352" s="139" t="str">
        <f>IF($A352="","",IF(VLOOKUP(csv!$AJ352,範囲CSV,29,FALSE)="","",VLOOKUP(csv!$AJ352,範囲CSV,29,FALSE)))</f>
        <v/>
      </c>
      <c r="AF352" s="139" t="str">
        <f>IF($A352="","",IF(VLOOKUP(csv!$AJ352,範囲CSV,30,FALSE)="","",VLOOKUP(csv!$AJ352,範囲CSV,30,FALSE)))</f>
        <v/>
      </c>
      <c r="AG352" s="139" t="str">
        <f>IF($A352="","",IF(VLOOKUP(csv!$AJ352,範囲CSV,31,FALSE)="","",VLOOKUP(csv!$AJ352,範囲CSV,31,FALSE)))</f>
        <v/>
      </c>
      <c r="AH352" s="139" t="str">
        <f>IF($A352="","",IF(VLOOKUP(csv!$AJ352,範囲CSV,32,FALSE)="","",VLOOKUP(csv!$AJ352,範囲CSV,32,FALSE)))</f>
        <v/>
      </c>
      <c r="AI352" s="139" t="str">
        <f>IF($A352="","",IF(VLOOKUP(csv!$AJ352,範囲CSV,33,FALSE)="","",VLOOKUP(csv!$AJ352,範囲CSV,33,FALSE)))</f>
        <v/>
      </c>
      <c r="AJ352" s="139" t="str">
        <f>IF($A352="","",IF(VLOOKUP(csv!$AJ352,範囲CSV,34,FALSE)="","",VLOOKUP(csv!$AJ352,範囲CSV,34,FALSE)))</f>
        <v/>
      </c>
      <c r="AK352" s="139"/>
    </row>
    <row r="353" spans="1:37">
      <c r="A353" s="216" t="str">
        <f>IF(csv!AJ353&lt;=csv!A$401,csv!AO353,"")</f>
        <v/>
      </c>
      <c r="B353" s="216" t="str">
        <f>IF($A353="","",IF(VLOOKUP(csv!A$402,範囲CSV,2,FALSE)="","",VLOOKUP(csv!A$402,範囲CSV,2,FALSE)))</f>
        <v/>
      </c>
      <c r="C353" s="139" t="str">
        <f>IF($A353="","",IF(VLOOKUP(csv!$AJ353,範囲CSV,3,FALSE)="","",VLOOKUP(csv!$AJ353,範囲CSV,3,FALSE)))</f>
        <v/>
      </c>
      <c r="D353" s="139" t="str">
        <f>IF($A353="","",IF(VLOOKUP(csv!$AJ353,範囲CSV,4,FALSE)="","",VLOOKUP(csv!$AJ353,範囲CSV,4,FALSE)))</f>
        <v/>
      </c>
      <c r="E353" s="139" t="str">
        <f>IF($A353="","",IF(VLOOKUP(csv!$AJ353,範囲CSV,5,FALSE)="","",IF(VLOOKUP(csv!$AJ353,範囲CSV,5,FALSE)&gt;10000,"",VLOOKUP(csv!$AJ353,範囲CSV,5,FALSE))))</f>
        <v/>
      </c>
      <c r="F353" s="139" t="str">
        <f>IF($A353="","",IF(VLOOKUP(csv!$AJ353,範囲CSV,6,FALSE)="","",VLOOKUP(csv!$AJ353,範囲CSV,6,FALSE)))</f>
        <v/>
      </c>
      <c r="G353" s="139" t="str">
        <f>IF(A353="","",IF(VLOOKUP(csv!$AJ353,範囲CSV,7,FALSE)="","",VLOOKUP(csv!$AJ353,範囲CSV,7,FALSE)))</f>
        <v/>
      </c>
      <c r="H353" s="139" t="str">
        <f>IF($A353="","",IF(VLOOKUP(csv!$AJ353,範囲CSV,8,FALSE)="","",VLOOKUP(csv!$AJ353,範囲CSV,8,FALSE)))</f>
        <v/>
      </c>
      <c r="I353" s="216"/>
      <c r="J353" s="216"/>
      <c r="K353" s="139" t="str">
        <f>IF(A353="","",IF(VLOOKUP(csv!$AJ353,範囲CSV,9,FALSE)="","",VLOOKUP(csv!$AJ353,範囲CSV,9,FALSE)))</f>
        <v/>
      </c>
      <c r="L353" s="139" t="str">
        <f>IF($A353="","",IF(VLOOKUP(csv!$AJ353,範囲CSV,10,FALSE)="","",VLOOKUP(csv!$AJ353,範囲CSV,10,FALSE)))</f>
        <v/>
      </c>
      <c r="M353" s="216" t="str">
        <f t="shared" si="10"/>
        <v/>
      </c>
      <c r="N353" s="216" t="str">
        <f t="shared" si="11"/>
        <v/>
      </c>
      <c r="O353" s="139" t="str">
        <f>IF($A353="","",IF(VLOOKUP(csv!$AJ353,範囲CSV,13,FALSE)="","",VLOOKUP(csv!$AJ353,範囲CSV,13,FALSE)))</f>
        <v/>
      </c>
      <c r="P353" s="139" t="str">
        <f>IF($A353="","",IF(VLOOKUP(csv!$AJ353,範囲CSV,14,FALSE)="","",VLOOKUP(csv!$AJ353,範囲CSV,14,FALSE)))</f>
        <v/>
      </c>
      <c r="Q353" s="139" t="str">
        <f>IF($A353="","",IF(VLOOKUP(csv!$AJ353,範囲CSV,15,FALSE)="","",VLOOKUP(csv!$AJ353,範囲CSV,15,FALSE)))</f>
        <v/>
      </c>
      <c r="R353" s="139" t="str">
        <f>IF($A353="","",IF(VLOOKUP(csv!$AJ353,範囲CSV,16,FALSE)="","",VLOOKUP(csv!$AJ353,範囲CSV,16,FALSE)))</f>
        <v/>
      </c>
      <c r="S353" s="139" t="str">
        <f>IF($A353="","",IF(VLOOKUP(csv!$AJ353,範囲CSV,17,FALSE)="","",VLOOKUP(csv!$AJ353,範囲CSV,17,FALSE)))</f>
        <v/>
      </c>
      <c r="T353" s="139" t="str">
        <f>IF($A353="","",IF(VLOOKUP(csv!$AJ353,範囲CSV,18,FALSE)="","",VLOOKUP(csv!$AJ353,範囲CSV,18,FALSE)))</f>
        <v/>
      </c>
      <c r="U353" s="139" t="str">
        <f>IF($A353="","",IF(VLOOKUP(csv!$AJ353,範囲CSV,19,FALSE)="","",VLOOKUP(csv!$AJ353,範囲CSV,19,FALSE)))</f>
        <v/>
      </c>
      <c r="V353" s="139" t="str">
        <f>IF($A353="","",IF(VLOOKUP(csv!$AJ353,範囲CSV,20,FALSE)="","",VLOOKUP(csv!$AJ353,範囲CSV,20,FALSE)))</f>
        <v/>
      </c>
      <c r="W353" s="139" t="str">
        <f>IF($A353="","",IF(VLOOKUP(csv!$AJ353,範囲CSV,21,FALSE)="","",VLOOKUP(csv!$AJ353,範囲CSV,21,FALSE)))</f>
        <v/>
      </c>
      <c r="X353" s="139" t="str">
        <f>IF($A353="","",IF(VLOOKUP(csv!$AJ353,範囲CSV,22,FALSE)="","",VLOOKUP(csv!$AJ353,範囲CSV,22,FALSE)))</f>
        <v/>
      </c>
      <c r="Y353" s="139" t="str">
        <f>IF($A353="","",IF(VLOOKUP(csv!$AJ353,範囲CSV,23,FALSE)="","",VLOOKUP(csv!$AJ353,範囲CSV,23,FALSE)))</f>
        <v/>
      </c>
      <c r="Z353" s="139" t="str">
        <f>IF($A353="","",IF(VLOOKUP(csv!$AJ353,範囲CSV,24,FALSE)="","",VLOOKUP(csv!$AJ353,範囲CSV,24,FALSE)))</f>
        <v/>
      </c>
      <c r="AA353" s="139" t="str">
        <f>IF($A353="","",IF(VLOOKUP(csv!$AJ353,範囲CSV,25,FALSE)="","",VLOOKUP(csv!$AJ353,範囲CSV,25,FALSE)))</f>
        <v/>
      </c>
      <c r="AB353" s="139" t="str">
        <f>IF($A353="","",IF(VLOOKUP(csv!$AJ353,範囲CSV,26,FALSE)="","",VLOOKUP(csv!$AJ353,範囲CSV,26,FALSE)))</f>
        <v/>
      </c>
      <c r="AC353" s="139" t="str">
        <f>IF($A353="","",IF(VLOOKUP(csv!$AJ353,範囲CSV,27,FALSE)="","",VLOOKUP(csv!$AJ353,範囲CSV,27,FALSE)))</f>
        <v/>
      </c>
      <c r="AD353" s="139" t="str">
        <f>IF($A353="","",IF(VLOOKUP(csv!$AJ353,範囲CSV,28,FALSE)="","",VLOOKUP(csv!$AJ353,範囲CSV,28,FALSE)))</f>
        <v/>
      </c>
      <c r="AE353" s="139" t="str">
        <f>IF($A353="","",IF(VLOOKUP(csv!$AJ353,範囲CSV,29,FALSE)="","",VLOOKUP(csv!$AJ353,範囲CSV,29,FALSE)))</f>
        <v/>
      </c>
      <c r="AF353" s="139" t="str">
        <f>IF($A353="","",IF(VLOOKUP(csv!$AJ353,範囲CSV,30,FALSE)="","",VLOOKUP(csv!$AJ353,範囲CSV,30,FALSE)))</f>
        <v/>
      </c>
      <c r="AG353" s="139" t="str">
        <f>IF($A353="","",IF(VLOOKUP(csv!$AJ353,範囲CSV,31,FALSE)="","",VLOOKUP(csv!$AJ353,範囲CSV,31,FALSE)))</f>
        <v/>
      </c>
      <c r="AH353" s="139" t="str">
        <f>IF($A353="","",IF(VLOOKUP(csv!$AJ353,範囲CSV,32,FALSE)="","",VLOOKUP(csv!$AJ353,範囲CSV,32,FALSE)))</f>
        <v/>
      </c>
      <c r="AI353" s="139" t="str">
        <f>IF($A353="","",IF(VLOOKUP(csv!$AJ353,範囲CSV,33,FALSE)="","",VLOOKUP(csv!$AJ353,範囲CSV,33,FALSE)))</f>
        <v/>
      </c>
      <c r="AJ353" s="139" t="str">
        <f>IF($A353="","",IF(VLOOKUP(csv!$AJ353,範囲CSV,34,FALSE)="","",VLOOKUP(csv!$AJ353,範囲CSV,34,FALSE)))</f>
        <v/>
      </c>
      <c r="AK353" s="139"/>
    </row>
    <row r="354" spans="1:37">
      <c r="A354" s="216" t="str">
        <f>IF(csv!AJ354&lt;=csv!A$401,csv!AO354,"")</f>
        <v/>
      </c>
      <c r="B354" s="216" t="str">
        <f>IF($A354="","",IF(VLOOKUP(csv!A$402,範囲CSV,2,FALSE)="","",VLOOKUP(csv!A$402,範囲CSV,2,FALSE)))</f>
        <v/>
      </c>
      <c r="C354" s="139" t="str">
        <f>IF($A354="","",IF(VLOOKUP(csv!$AJ354,範囲CSV,3,FALSE)="","",VLOOKUP(csv!$AJ354,範囲CSV,3,FALSE)))</f>
        <v/>
      </c>
      <c r="D354" s="139" t="str">
        <f>IF($A354="","",IF(VLOOKUP(csv!$AJ354,範囲CSV,4,FALSE)="","",VLOOKUP(csv!$AJ354,範囲CSV,4,FALSE)))</f>
        <v/>
      </c>
      <c r="E354" s="139" t="str">
        <f>IF($A354="","",IF(VLOOKUP(csv!$AJ354,範囲CSV,5,FALSE)="","",IF(VLOOKUP(csv!$AJ354,範囲CSV,5,FALSE)&gt;10000,"",VLOOKUP(csv!$AJ354,範囲CSV,5,FALSE))))</f>
        <v/>
      </c>
      <c r="F354" s="139" t="str">
        <f>IF($A354="","",IF(VLOOKUP(csv!$AJ354,範囲CSV,6,FALSE)="","",VLOOKUP(csv!$AJ354,範囲CSV,6,FALSE)))</f>
        <v/>
      </c>
      <c r="G354" s="139" t="str">
        <f>IF(A354="","",IF(VLOOKUP(csv!$AJ354,範囲CSV,7,FALSE)="","",VLOOKUP(csv!$AJ354,範囲CSV,7,FALSE)))</f>
        <v/>
      </c>
      <c r="H354" s="139" t="str">
        <f>IF($A354="","",IF(VLOOKUP(csv!$AJ354,範囲CSV,8,FALSE)="","",VLOOKUP(csv!$AJ354,範囲CSV,8,FALSE)))</f>
        <v/>
      </c>
      <c r="I354" s="216"/>
      <c r="J354" s="216"/>
      <c r="K354" s="139" t="str">
        <f>IF(A354="","",IF(VLOOKUP(csv!$AJ354,範囲CSV,9,FALSE)="","",VLOOKUP(csv!$AJ354,範囲CSV,9,FALSE)))</f>
        <v/>
      </c>
      <c r="L354" s="139" t="str">
        <f>IF($A354="","",IF(VLOOKUP(csv!$AJ354,範囲CSV,10,FALSE)="","",VLOOKUP(csv!$AJ354,範囲CSV,10,FALSE)))</f>
        <v/>
      </c>
      <c r="M354" s="216" t="str">
        <f t="shared" si="10"/>
        <v/>
      </c>
      <c r="N354" s="216" t="str">
        <f t="shared" si="11"/>
        <v/>
      </c>
      <c r="O354" s="139" t="str">
        <f>IF($A354="","",IF(VLOOKUP(csv!$AJ354,範囲CSV,13,FALSE)="","",VLOOKUP(csv!$AJ354,範囲CSV,13,FALSE)))</f>
        <v/>
      </c>
      <c r="P354" s="139" t="str">
        <f>IF($A354="","",IF(VLOOKUP(csv!$AJ354,範囲CSV,14,FALSE)="","",VLOOKUP(csv!$AJ354,範囲CSV,14,FALSE)))</f>
        <v/>
      </c>
      <c r="Q354" s="139" t="str">
        <f>IF($A354="","",IF(VLOOKUP(csv!$AJ354,範囲CSV,15,FALSE)="","",VLOOKUP(csv!$AJ354,範囲CSV,15,FALSE)))</f>
        <v/>
      </c>
      <c r="R354" s="139" t="str">
        <f>IF($A354="","",IF(VLOOKUP(csv!$AJ354,範囲CSV,16,FALSE)="","",VLOOKUP(csv!$AJ354,範囲CSV,16,FALSE)))</f>
        <v/>
      </c>
      <c r="S354" s="139" t="str">
        <f>IF($A354="","",IF(VLOOKUP(csv!$AJ354,範囲CSV,17,FALSE)="","",VLOOKUP(csv!$AJ354,範囲CSV,17,FALSE)))</f>
        <v/>
      </c>
      <c r="T354" s="139" t="str">
        <f>IF($A354="","",IF(VLOOKUP(csv!$AJ354,範囲CSV,18,FALSE)="","",VLOOKUP(csv!$AJ354,範囲CSV,18,FALSE)))</f>
        <v/>
      </c>
      <c r="U354" s="139" t="str">
        <f>IF($A354="","",IF(VLOOKUP(csv!$AJ354,範囲CSV,19,FALSE)="","",VLOOKUP(csv!$AJ354,範囲CSV,19,FALSE)))</f>
        <v/>
      </c>
      <c r="V354" s="139" t="str">
        <f>IF($A354="","",IF(VLOOKUP(csv!$AJ354,範囲CSV,20,FALSE)="","",VLOOKUP(csv!$AJ354,範囲CSV,20,FALSE)))</f>
        <v/>
      </c>
      <c r="W354" s="139" t="str">
        <f>IF($A354="","",IF(VLOOKUP(csv!$AJ354,範囲CSV,21,FALSE)="","",VLOOKUP(csv!$AJ354,範囲CSV,21,FALSE)))</f>
        <v/>
      </c>
      <c r="X354" s="139" t="str">
        <f>IF($A354="","",IF(VLOOKUP(csv!$AJ354,範囲CSV,22,FALSE)="","",VLOOKUP(csv!$AJ354,範囲CSV,22,FALSE)))</f>
        <v/>
      </c>
      <c r="Y354" s="139" t="str">
        <f>IF($A354="","",IF(VLOOKUP(csv!$AJ354,範囲CSV,23,FALSE)="","",VLOOKUP(csv!$AJ354,範囲CSV,23,FALSE)))</f>
        <v/>
      </c>
      <c r="Z354" s="139" t="str">
        <f>IF($A354="","",IF(VLOOKUP(csv!$AJ354,範囲CSV,24,FALSE)="","",VLOOKUP(csv!$AJ354,範囲CSV,24,FALSE)))</f>
        <v/>
      </c>
      <c r="AA354" s="139" t="str">
        <f>IF($A354="","",IF(VLOOKUP(csv!$AJ354,範囲CSV,25,FALSE)="","",VLOOKUP(csv!$AJ354,範囲CSV,25,FALSE)))</f>
        <v/>
      </c>
      <c r="AB354" s="139" t="str">
        <f>IF($A354="","",IF(VLOOKUP(csv!$AJ354,範囲CSV,26,FALSE)="","",VLOOKUP(csv!$AJ354,範囲CSV,26,FALSE)))</f>
        <v/>
      </c>
      <c r="AC354" s="139" t="str">
        <f>IF($A354="","",IF(VLOOKUP(csv!$AJ354,範囲CSV,27,FALSE)="","",VLOOKUP(csv!$AJ354,範囲CSV,27,FALSE)))</f>
        <v/>
      </c>
      <c r="AD354" s="139" t="str">
        <f>IF($A354="","",IF(VLOOKUP(csv!$AJ354,範囲CSV,28,FALSE)="","",VLOOKUP(csv!$AJ354,範囲CSV,28,FALSE)))</f>
        <v/>
      </c>
      <c r="AE354" s="139" t="str">
        <f>IF($A354="","",IF(VLOOKUP(csv!$AJ354,範囲CSV,29,FALSE)="","",VLOOKUP(csv!$AJ354,範囲CSV,29,FALSE)))</f>
        <v/>
      </c>
      <c r="AF354" s="139" t="str">
        <f>IF($A354="","",IF(VLOOKUP(csv!$AJ354,範囲CSV,30,FALSE)="","",VLOOKUP(csv!$AJ354,範囲CSV,30,FALSE)))</f>
        <v/>
      </c>
      <c r="AG354" s="139" t="str">
        <f>IF($A354="","",IF(VLOOKUP(csv!$AJ354,範囲CSV,31,FALSE)="","",VLOOKUP(csv!$AJ354,範囲CSV,31,FALSE)))</f>
        <v/>
      </c>
      <c r="AH354" s="139" t="str">
        <f>IF($A354="","",IF(VLOOKUP(csv!$AJ354,範囲CSV,32,FALSE)="","",VLOOKUP(csv!$AJ354,範囲CSV,32,FALSE)))</f>
        <v/>
      </c>
      <c r="AI354" s="139" t="str">
        <f>IF($A354="","",IF(VLOOKUP(csv!$AJ354,範囲CSV,33,FALSE)="","",VLOOKUP(csv!$AJ354,範囲CSV,33,FALSE)))</f>
        <v/>
      </c>
      <c r="AJ354" s="139" t="str">
        <f>IF($A354="","",IF(VLOOKUP(csv!$AJ354,範囲CSV,34,FALSE)="","",VLOOKUP(csv!$AJ354,範囲CSV,34,FALSE)))</f>
        <v/>
      </c>
      <c r="AK354" s="139"/>
    </row>
    <row r="355" spans="1:37">
      <c r="A355" s="216" t="str">
        <f>IF(csv!AJ355&lt;=csv!A$401,csv!AO355,"")</f>
        <v/>
      </c>
      <c r="B355" s="216" t="str">
        <f>IF($A355="","",IF(VLOOKUP(csv!A$402,範囲CSV,2,FALSE)="","",VLOOKUP(csv!A$402,範囲CSV,2,FALSE)))</f>
        <v/>
      </c>
      <c r="C355" s="139" t="str">
        <f>IF($A355="","",IF(VLOOKUP(csv!$AJ355,範囲CSV,3,FALSE)="","",VLOOKUP(csv!$AJ355,範囲CSV,3,FALSE)))</f>
        <v/>
      </c>
      <c r="D355" s="139" t="str">
        <f>IF($A355="","",IF(VLOOKUP(csv!$AJ355,範囲CSV,4,FALSE)="","",VLOOKUP(csv!$AJ355,範囲CSV,4,FALSE)))</f>
        <v/>
      </c>
      <c r="E355" s="139" t="str">
        <f>IF($A355="","",IF(VLOOKUP(csv!$AJ355,範囲CSV,5,FALSE)="","",IF(VLOOKUP(csv!$AJ355,範囲CSV,5,FALSE)&gt;10000,"",VLOOKUP(csv!$AJ355,範囲CSV,5,FALSE))))</f>
        <v/>
      </c>
      <c r="F355" s="139" t="str">
        <f>IF($A355="","",IF(VLOOKUP(csv!$AJ355,範囲CSV,6,FALSE)="","",VLOOKUP(csv!$AJ355,範囲CSV,6,FALSE)))</f>
        <v/>
      </c>
      <c r="G355" s="139" t="str">
        <f>IF(A355="","",IF(VLOOKUP(csv!$AJ355,範囲CSV,7,FALSE)="","",VLOOKUP(csv!$AJ355,範囲CSV,7,FALSE)))</f>
        <v/>
      </c>
      <c r="H355" s="139" t="str">
        <f>IF($A355="","",IF(VLOOKUP(csv!$AJ355,範囲CSV,8,FALSE)="","",VLOOKUP(csv!$AJ355,範囲CSV,8,FALSE)))</f>
        <v/>
      </c>
      <c r="I355" s="216"/>
      <c r="J355" s="216"/>
      <c r="K355" s="139" t="str">
        <f>IF(A355="","",IF(VLOOKUP(csv!$AJ355,範囲CSV,9,FALSE)="","",VLOOKUP(csv!$AJ355,範囲CSV,9,FALSE)))</f>
        <v/>
      </c>
      <c r="L355" s="139" t="str">
        <f>IF($A355="","",IF(VLOOKUP(csv!$AJ355,範囲CSV,10,FALSE)="","",VLOOKUP(csv!$AJ355,範囲CSV,10,FALSE)))</f>
        <v/>
      </c>
      <c r="M355" s="216" t="str">
        <f t="shared" si="10"/>
        <v/>
      </c>
      <c r="N355" s="216" t="str">
        <f t="shared" si="11"/>
        <v/>
      </c>
      <c r="O355" s="139" t="str">
        <f>IF($A355="","",IF(VLOOKUP(csv!$AJ355,範囲CSV,13,FALSE)="","",VLOOKUP(csv!$AJ355,範囲CSV,13,FALSE)))</f>
        <v/>
      </c>
      <c r="P355" s="139" t="str">
        <f>IF($A355="","",IF(VLOOKUP(csv!$AJ355,範囲CSV,14,FALSE)="","",VLOOKUP(csv!$AJ355,範囲CSV,14,FALSE)))</f>
        <v/>
      </c>
      <c r="Q355" s="139" t="str">
        <f>IF($A355="","",IF(VLOOKUP(csv!$AJ355,範囲CSV,15,FALSE)="","",VLOOKUP(csv!$AJ355,範囲CSV,15,FALSE)))</f>
        <v/>
      </c>
      <c r="R355" s="139" t="str">
        <f>IF($A355="","",IF(VLOOKUP(csv!$AJ355,範囲CSV,16,FALSE)="","",VLOOKUP(csv!$AJ355,範囲CSV,16,FALSE)))</f>
        <v/>
      </c>
      <c r="S355" s="139" t="str">
        <f>IF($A355="","",IF(VLOOKUP(csv!$AJ355,範囲CSV,17,FALSE)="","",VLOOKUP(csv!$AJ355,範囲CSV,17,FALSE)))</f>
        <v/>
      </c>
      <c r="T355" s="139" t="str">
        <f>IF($A355="","",IF(VLOOKUP(csv!$AJ355,範囲CSV,18,FALSE)="","",VLOOKUP(csv!$AJ355,範囲CSV,18,FALSE)))</f>
        <v/>
      </c>
      <c r="U355" s="139" t="str">
        <f>IF($A355="","",IF(VLOOKUP(csv!$AJ355,範囲CSV,19,FALSE)="","",VLOOKUP(csv!$AJ355,範囲CSV,19,FALSE)))</f>
        <v/>
      </c>
      <c r="V355" s="139" t="str">
        <f>IF($A355="","",IF(VLOOKUP(csv!$AJ355,範囲CSV,20,FALSE)="","",VLOOKUP(csv!$AJ355,範囲CSV,20,FALSE)))</f>
        <v/>
      </c>
      <c r="W355" s="139" t="str">
        <f>IF($A355="","",IF(VLOOKUP(csv!$AJ355,範囲CSV,21,FALSE)="","",VLOOKUP(csv!$AJ355,範囲CSV,21,FALSE)))</f>
        <v/>
      </c>
      <c r="X355" s="139" t="str">
        <f>IF($A355="","",IF(VLOOKUP(csv!$AJ355,範囲CSV,22,FALSE)="","",VLOOKUP(csv!$AJ355,範囲CSV,22,FALSE)))</f>
        <v/>
      </c>
      <c r="Y355" s="139" t="str">
        <f>IF($A355="","",IF(VLOOKUP(csv!$AJ355,範囲CSV,23,FALSE)="","",VLOOKUP(csv!$AJ355,範囲CSV,23,FALSE)))</f>
        <v/>
      </c>
      <c r="Z355" s="139" t="str">
        <f>IF($A355="","",IF(VLOOKUP(csv!$AJ355,範囲CSV,24,FALSE)="","",VLOOKUP(csv!$AJ355,範囲CSV,24,FALSE)))</f>
        <v/>
      </c>
      <c r="AA355" s="139" t="str">
        <f>IF($A355="","",IF(VLOOKUP(csv!$AJ355,範囲CSV,25,FALSE)="","",VLOOKUP(csv!$AJ355,範囲CSV,25,FALSE)))</f>
        <v/>
      </c>
      <c r="AB355" s="139" t="str">
        <f>IF($A355="","",IF(VLOOKUP(csv!$AJ355,範囲CSV,26,FALSE)="","",VLOOKUP(csv!$AJ355,範囲CSV,26,FALSE)))</f>
        <v/>
      </c>
      <c r="AC355" s="139" t="str">
        <f>IF($A355="","",IF(VLOOKUP(csv!$AJ355,範囲CSV,27,FALSE)="","",VLOOKUP(csv!$AJ355,範囲CSV,27,FALSE)))</f>
        <v/>
      </c>
      <c r="AD355" s="139" t="str">
        <f>IF($A355="","",IF(VLOOKUP(csv!$AJ355,範囲CSV,28,FALSE)="","",VLOOKUP(csv!$AJ355,範囲CSV,28,FALSE)))</f>
        <v/>
      </c>
      <c r="AE355" s="139" t="str">
        <f>IF($A355="","",IF(VLOOKUP(csv!$AJ355,範囲CSV,29,FALSE)="","",VLOOKUP(csv!$AJ355,範囲CSV,29,FALSE)))</f>
        <v/>
      </c>
      <c r="AF355" s="139" t="str">
        <f>IF($A355="","",IF(VLOOKUP(csv!$AJ355,範囲CSV,30,FALSE)="","",VLOOKUP(csv!$AJ355,範囲CSV,30,FALSE)))</f>
        <v/>
      </c>
      <c r="AG355" s="139" t="str">
        <f>IF($A355="","",IF(VLOOKUP(csv!$AJ355,範囲CSV,31,FALSE)="","",VLOOKUP(csv!$AJ355,範囲CSV,31,FALSE)))</f>
        <v/>
      </c>
      <c r="AH355" s="139" t="str">
        <f>IF($A355="","",IF(VLOOKUP(csv!$AJ355,範囲CSV,32,FALSE)="","",VLOOKUP(csv!$AJ355,範囲CSV,32,FALSE)))</f>
        <v/>
      </c>
      <c r="AI355" s="139" t="str">
        <f>IF($A355="","",IF(VLOOKUP(csv!$AJ355,範囲CSV,33,FALSE)="","",VLOOKUP(csv!$AJ355,範囲CSV,33,FALSE)))</f>
        <v/>
      </c>
      <c r="AJ355" s="139" t="str">
        <f>IF($A355="","",IF(VLOOKUP(csv!$AJ355,範囲CSV,34,FALSE)="","",VLOOKUP(csv!$AJ355,範囲CSV,34,FALSE)))</f>
        <v/>
      </c>
      <c r="AK355" s="139"/>
    </row>
    <row r="356" spans="1:37">
      <c r="A356" s="216" t="str">
        <f>IF(csv!AJ356&lt;=csv!A$401,csv!AO356,"")</f>
        <v/>
      </c>
      <c r="B356" s="216" t="str">
        <f>IF($A356="","",IF(VLOOKUP(csv!A$402,範囲CSV,2,FALSE)="","",VLOOKUP(csv!A$402,範囲CSV,2,FALSE)))</f>
        <v/>
      </c>
      <c r="C356" s="139" t="str">
        <f>IF($A356="","",IF(VLOOKUP(csv!$AJ356,範囲CSV,3,FALSE)="","",VLOOKUP(csv!$AJ356,範囲CSV,3,FALSE)))</f>
        <v/>
      </c>
      <c r="D356" s="139" t="str">
        <f>IF($A356="","",IF(VLOOKUP(csv!$AJ356,範囲CSV,4,FALSE)="","",VLOOKUP(csv!$AJ356,範囲CSV,4,FALSE)))</f>
        <v/>
      </c>
      <c r="E356" s="139" t="str">
        <f>IF($A356="","",IF(VLOOKUP(csv!$AJ356,範囲CSV,5,FALSE)="","",IF(VLOOKUP(csv!$AJ356,範囲CSV,5,FALSE)&gt;10000,"",VLOOKUP(csv!$AJ356,範囲CSV,5,FALSE))))</f>
        <v/>
      </c>
      <c r="F356" s="139" t="str">
        <f>IF($A356="","",IF(VLOOKUP(csv!$AJ356,範囲CSV,6,FALSE)="","",VLOOKUP(csv!$AJ356,範囲CSV,6,FALSE)))</f>
        <v/>
      </c>
      <c r="G356" s="139" t="str">
        <f>IF(A356="","",IF(VLOOKUP(csv!$AJ356,範囲CSV,7,FALSE)="","",VLOOKUP(csv!$AJ356,範囲CSV,7,FALSE)))</f>
        <v/>
      </c>
      <c r="H356" s="139" t="str">
        <f>IF($A356="","",IF(VLOOKUP(csv!$AJ356,範囲CSV,8,FALSE)="","",VLOOKUP(csv!$AJ356,範囲CSV,8,FALSE)))</f>
        <v/>
      </c>
      <c r="I356" s="216"/>
      <c r="J356" s="216"/>
      <c r="K356" s="139" t="str">
        <f>IF(A356="","",IF(VLOOKUP(csv!$AJ356,範囲CSV,9,FALSE)="","",VLOOKUP(csv!$AJ356,範囲CSV,9,FALSE)))</f>
        <v/>
      </c>
      <c r="L356" s="139" t="str">
        <f>IF($A356="","",IF(VLOOKUP(csv!$AJ356,範囲CSV,10,FALSE)="","",VLOOKUP(csv!$AJ356,範囲CSV,10,FALSE)))</f>
        <v/>
      </c>
      <c r="M356" s="216" t="str">
        <f t="shared" si="10"/>
        <v/>
      </c>
      <c r="N356" s="216" t="str">
        <f t="shared" si="11"/>
        <v/>
      </c>
      <c r="O356" s="139" t="str">
        <f>IF($A356="","",IF(VLOOKUP(csv!$AJ356,範囲CSV,13,FALSE)="","",VLOOKUP(csv!$AJ356,範囲CSV,13,FALSE)))</f>
        <v/>
      </c>
      <c r="P356" s="139" t="str">
        <f>IF($A356="","",IF(VLOOKUP(csv!$AJ356,範囲CSV,14,FALSE)="","",VLOOKUP(csv!$AJ356,範囲CSV,14,FALSE)))</f>
        <v/>
      </c>
      <c r="Q356" s="139" t="str">
        <f>IF($A356="","",IF(VLOOKUP(csv!$AJ356,範囲CSV,15,FALSE)="","",VLOOKUP(csv!$AJ356,範囲CSV,15,FALSE)))</f>
        <v/>
      </c>
      <c r="R356" s="139" t="str">
        <f>IF($A356="","",IF(VLOOKUP(csv!$AJ356,範囲CSV,16,FALSE)="","",VLOOKUP(csv!$AJ356,範囲CSV,16,FALSE)))</f>
        <v/>
      </c>
      <c r="S356" s="139" t="str">
        <f>IF($A356="","",IF(VLOOKUP(csv!$AJ356,範囲CSV,17,FALSE)="","",VLOOKUP(csv!$AJ356,範囲CSV,17,FALSE)))</f>
        <v/>
      </c>
      <c r="T356" s="139" t="str">
        <f>IF($A356="","",IF(VLOOKUP(csv!$AJ356,範囲CSV,18,FALSE)="","",VLOOKUP(csv!$AJ356,範囲CSV,18,FALSE)))</f>
        <v/>
      </c>
      <c r="U356" s="139" t="str">
        <f>IF($A356="","",IF(VLOOKUP(csv!$AJ356,範囲CSV,19,FALSE)="","",VLOOKUP(csv!$AJ356,範囲CSV,19,FALSE)))</f>
        <v/>
      </c>
      <c r="V356" s="139" t="str">
        <f>IF($A356="","",IF(VLOOKUP(csv!$AJ356,範囲CSV,20,FALSE)="","",VLOOKUP(csv!$AJ356,範囲CSV,20,FALSE)))</f>
        <v/>
      </c>
      <c r="W356" s="139" t="str">
        <f>IF($A356="","",IF(VLOOKUP(csv!$AJ356,範囲CSV,21,FALSE)="","",VLOOKUP(csv!$AJ356,範囲CSV,21,FALSE)))</f>
        <v/>
      </c>
      <c r="X356" s="139" t="str">
        <f>IF($A356="","",IF(VLOOKUP(csv!$AJ356,範囲CSV,22,FALSE)="","",VLOOKUP(csv!$AJ356,範囲CSV,22,FALSE)))</f>
        <v/>
      </c>
      <c r="Y356" s="139" t="str">
        <f>IF($A356="","",IF(VLOOKUP(csv!$AJ356,範囲CSV,23,FALSE)="","",VLOOKUP(csv!$AJ356,範囲CSV,23,FALSE)))</f>
        <v/>
      </c>
      <c r="Z356" s="139" t="str">
        <f>IF($A356="","",IF(VLOOKUP(csv!$AJ356,範囲CSV,24,FALSE)="","",VLOOKUP(csv!$AJ356,範囲CSV,24,FALSE)))</f>
        <v/>
      </c>
      <c r="AA356" s="139" t="str">
        <f>IF($A356="","",IF(VLOOKUP(csv!$AJ356,範囲CSV,25,FALSE)="","",VLOOKUP(csv!$AJ356,範囲CSV,25,FALSE)))</f>
        <v/>
      </c>
      <c r="AB356" s="139" t="str">
        <f>IF($A356="","",IF(VLOOKUP(csv!$AJ356,範囲CSV,26,FALSE)="","",VLOOKUP(csv!$AJ356,範囲CSV,26,FALSE)))</f>
        <v/>
      </c>
      <c r="AC356" s="139" t="str">
        <f>IF($A356="","",IF(VLOOKUP(csv!$AJ356,範囲CSV,27,FALSE)="","",VLOOKUP(csv!$AJ356,範囲CSV,27,FALSE)))</f>
        <v/>
      </c>
      <c r="AD356" s="139" t="str">
        <f>IF($A356="","",IF(VLOOKUP(csv!$AJ356,範囲CSV,28,FALSE)="","",VLOOKUP(csv!$AJ356,範囲CSV,28,FALSE)))</f>
        <v/>
      </c>
      <c r="AE356" s="139" t="str">
        <f>IF($A356="","",IF(VLOOKUP(csv!$AJ356,範囲CSV,29,FALSE)="","",VLOOKUP(csv!$AJ356,範囲CSV,29,FALSE)))</f>
        <v/>
      </c>
      <c r="AF356" s="139" t="str">
        <f>IF($A356="","",IF(VLOOKUP(csv!$AJ356,範囲CSV,30,FALSE)="","",VLOOKUP(csv!$AJ356,範囲CSV,30,FALSE)))</f>
        <v/>
      </c>
      <c r="AG356" s="139" t="str">
        <f>IF($A356="","",IF(VLOOKUP(csv!$AJ356,範囲CSV,31,FALSE)="","",VLOOKUP(csv!$AJ356,範囲CSV,31,FALSE)))</f>
        <v/>
      </c>
      <c r="AH356" s="139" t="str">
        <f>IF($A356="","",IF(VLOOKUP(csv!$AJ356,範囲CSV,32,FALSE)="","",VLOOKUP(csv!$AJ356,範囲CSV,32,FALSE)))</f>
        <v/>
      </c>
      <c r="AI356" s="139" t="str">
        <f>IF($A356="","",IF(VLOOKUP(csv!$AJ356,範囲CSV,33,FALSE)="","",VLOOKUP(csv!$AJ356,範囲CSV,33,FALSE)))</f>
        <v/>
      </c>
      <c r="AJ356" s="139" t="str">
        <f>IF($A356="","",IF(VLOOKUP(csv!$AJ356,範囲CSV,34,FALSE)="","",VLOOKUP(csv!$AJ356,範囲CSV,34,FALSE)))</f>
        <v/>
      </c>
      <c r="AK356" s="139"/>
    </row>
    <row r="357" spans="1:37">
      <c r="A357" s="216" t="str">
        <f>IF(csv!AJ357&lt;=csv!A$401,csv!AO357,"")</f>
        <v/>
      </c>
      <c r="B357" s="216" t="str">
        <f>IF($A357="","",IF(VLOOKUP(csv!A$402,範囲CSV,2,FALSE)="","",VLOOKUP(csv!A$402,範囲CSV,2,FALSE)))</f>
        <v/>
      </c>
      <c r="C357" s="139" t="str">
        <f>IF($A357="","",IF(VLOOKUP(csv!$AJ357,範囲CSV,3,FALSE)="","",VLOOKUP(csv!$AJ357,範囲CSV,3,FALSE)))</f>
        <v/>
      </c>
      <c r="D357" s="139" t="str">
        <f>IF($A357="","",IF(VLOOKUP(csv!$AJ357,範囲CSV,4,FALSE)="","",VLOOKUP(csv!$AJ357,範囲CSV,4,FALSE)))</f>
        <v/>
      </c>
      <c r="E357" s="139" t="str">
        <f>IF($A357="","",IF(VLOOKUP(csv!$AJ357,範囲CSV,5,FALSE)="","",IF(VLOOKUP(csv!$AJ357,範囲CSV,5,FALSE)&gt;10000,"",VLOOKUP(csv!$AJ357,範囲CSV,5,FALSE))))</f>
        <v/>
      </c>
      <c r="F357" s="139" t="str">
        <f>IF($A357="","",IF(VLOOKUP(csv!$AJ357,範囲CSV,6,FALSE)="","",VLOOKUP(csv!$AJ357,範囲CSV,6,FALSE)))</f>
        <v/>
      </c>
      <c r="G357" s="139" t="str">
        <f>IF(A357="","",IF(VLOOKUP(csv!$AJ357,範囲CSV,7,FALSE)="","",VLOOKUP(csv!$AJ357,範囲CSV,7,FALSE)))</f>
        <v/>
      </c>
      <c r="H357" s="139" t="str">
        <f>IF($A357="","",IF(VLOOKUP(csv!$AJ357,範囲CSV,8,FALSE)="","",VLOOKUP(csv!$AJ357,範囲CSV,8,FALSE)))</f>
        <v/>
      </c>
      <c r="I357" s="216"/>
      <c r="J357" s="216"/>
      <c r="K357" s="139" t="str">
        <f>IF(A357="","",IF(VLOOKUP(csv!$AJ357,範囲CSV,9,FALSE)="","",VLOOKUP(csv!$AJ357,範囲CSV,9,FALSE)))</f>
        <v/>
      </c>
      <c r="L357" s="139" t="str">
        <f>IF($A357="","",IF(VLOOKUP(csv!$AJ357,範囲CSV,10,FALSE)="","",VLOOKUP(csv!$AJ357,範囲CSV,10,FALSE)))</f>
        <v/>
      </c>
      <c r="M357" s="216" t="str">
        <f t="shared" si="10"/>
        <v/>
      </c>
      <c r="N357" s="216" t="str">
        <f t="shared" si="11"/>
        <v/>
      </c>
      <c r="O357" s="139" t="str">
        <f>IF($A357="","",IF(VLOOKUP(csv!$AJ357,範囲CSV,13,FALSE)="","",VLOOKUP(csv!$AJ357,範囲CSV,13,FALSE)))</f>
        <v/>
      </c>
      <c r="P357" s="139" t="str">
        <f>IF($A357="","",IF(VLOOKUP(csv!$AJ357,範囲CSV,14,FALSE)="","",VLOOKUP(csv!$AJ357,範囲CSV,14,FALSE)))</f>
        <v/>
      </c>
      <c r="Q357" s="139" t="str">
        <f>IF($A357="","",IF(VLOOKUP(csv!$AJ357,範囲CSV,15,FALSE)="","",VLOOKUP(csv!$AJ357,範囲CSV,15,FALSE)))</f>
        <v/>
      </c>
      <c r="R357" s="139" t="str">
        <f>IF($A357="","",IF(VLOOKUP(csv!$AJ357,範囲CSV,16,FALSE)="","",VLOOKUP(csv!$AJ357,範囲CSV,16,FALSE)))</f>
        <v/>
      </c>
      <c r="S357" s="139" t="str">
        <f>IF($A357="","",IF(VLOOKUP(csv!$AJ357,範囲CSV,17,FALSE)="","",VLOOKUP(csv!$AJ357,範囲CSV,17,FALSE)))</f>
        <v/>
      </c>
      <c r="T357" s="139" t="str">
        <f>IF($A357="","",IF(VLOOKUP(csv!$AJ357,範囲CSV,18,FALSE)="","",VLOOKUP(csv!$AJ357,範囲CSV,18,FALSE)))</f>
        <v/>
      </c>
      <c r="U357" s="139" t="str">
        <f>IF($A357="","",IF(VLOOKUP(csv!$AJ357,範囲CSV,19,FALSE)="","",VLOOKUP(csv!$AJ357,範囲CSV,19,FALSE)))</f>
        <v/>
      </c>
      <c r="V357" s="139" t="str">
        <f>IF($A357="","",IF(VLOOKUP(csv!$AJ357,範囲CSV,20,FALSE)="","",VLOOKUP(csv!$AJ357,範囲CSV,20,FALSE)))</f>
        <v/>
      </c>
      <c r="W357" s="139" t="str">
        <f>IF($A357="","",IF(VLOOKUP(csv!$AJ357,範囲CSV,21,FALSE)="","",VLOOKUP(csv!$AJ357,範囲CSV,21,FALSE)))</f>
        <v/>
      </c>
      <c r="X357" s="139" t="str">
        <f>IF($A357="","",IF(VLOOKUP(csv!$AJ357,範囲CSV,22,FALSE)="","",VLOOKUP(csv!$AJ357,範囲CSV,22,FALSE)))</f>
        <v/>
      </c>
      <c r="Y357" s="139" t="str">
        <f>IF($A357="","",IF(VLOOKUP(csv!$AJ357,範囲CSV,23,FALSE)="","",VLOOKUP(csv!$AJ357,範囲CSV,23,FALSE)))</f>
        <v/>
      </c>
      <c r="Z357" s="139" t="str">
        <f>IF($A357="","",IF(VLOOKUP(csv!$AJ357,範囲CSV,24,FALSE)="","",VLOOKUP(csv!$AJ357,範囲CSV,24,FALSE)))</f>
        <v/>
      </c>
      <c r="AA357" s="139" t="str">
        <f>IF($A357="","",IF(VLOOKUP(csv!$AJ357,範囲CSV,25,FALSE)="","",VLOOKUP(csv!$AJ357,範囲CSV,25,FALSE)))</f>
        <v/>
      </c>
      <c r="AB357" s="139" t="str">
        <f>IF($A357="","",IF(VLOOKUP(csv!$AJ357,範囲CSV,26,FALSE)="","",VLOOKUP(csv!$AJ357,範囲CSV,26,FALSE)))</f>
        <v/>
      </c>
      <c r="AC357" s="139" t="str">
        <f>IF($A357="","",IF(VLOOKUP(csv!$AJ357,範囲CSV,27,FALSE)="","",VLOOKUP(csv!$AJ357,範囲CSV,27,FALSE)))</f>
        <v/>
      </c>
      <c r="AD357" s="139" t="str">
        <f>IF($A357="","",IF(VLOOKUP(csv!$AJ357,範囲CSV,28,FALSE)="","",VLOOKUP(csv!$AJ357,範囲CSV,28,FALSE)))</f>
        <v/>
      </c>
      <c r="AE357" s="139" t="str">
        <f>IF($A357="","",IF(VLOOKUP(csv!$AJ357,範囲CSV,29,FALSE)="","",VLOOKUP(csv!$AJ357,範囲CSV,29,FALSE)))</f>
        <v/>
      </c>
      <c r="AF357" s="139" t="str">
        <f>IF($A357="","",IF(VLOOKUP(csv!$AJ357,範囲CSV,30,FALSE)="","",VLOOKUP(csv!$AJ357,範囲CSV,30,FALSE)))</f>
        <v/>
      </c>
      <c r="AG357" s="139" t="str">
        <f>IF($A357="","",IF(VLOOKUP(csv!$AJ357,範囲CSV,31,FALSE)="","",VLOOKUP(csv!$AJ357,範囲CSV,31,FALSE)))</f>
        <v/>
      </c>
      <c r="AH357" s="139" t="str">
        <f>IF($A357="","",IF(VLOOKUP(csv!$AJ357,範囲CSV,32,FALSE)="","",VLOOKUP(csv!$AJ357,範囲CSV,32,FALSE)))</f>
        <v/>
      </c>
      <c r="AI357" s="139" t="str">
        <f>IF($A357="","",IF(VLOOKUP(csv!$AJ357,範囲CSV,33,FALSE)="","",VLOOKUP(csv!$AJ357,範囲CSV,33,FALSE)))</f>
        <v/>
      </c>
      <c r="AJ357" s="139" t="str">
        <f>IF($A357="","",IF(VLOOKUP(csv!$AJ357,範囲CSV,34,FALSE)="","",VLOOKUP(csv!$AJ357,範囲CSV,34,FALSE)))</f>
        <v/>
      </c>
      <c r="AK357" s="139"/>
    </row>
    <row r="358" spans="1:37">
      <c r="A358" s="216" t="str">
        <f>IF(csv!AJ358&lt;=csv!A$401,csv!AO358,"")</f>
        <v/>
      </c>
      <c r="B358" s="216" t="str">
        <f>IF($A358="","",IF(VLOOKUP(csv!A$402,範囲CSV,2,FALSE)="","",VLOOKUP(csv!A$402,範囲CSV,2,FALSE)))</f>
        <v/>
      </c>
      <c r="C358" s="139" t="str">
        <f>IF($A358="","",IF(VLOOKUP(csv!$AJ358,範囲CSV,3,FALSE)="","",VLOOKUP(csv!$AJ358,範囲CSV,3,FALSE)))</f>
        <v/>
      </c>
      <c r="D358" s="139" t="str">
        <f>IF($A358="","",IF(VLOOKUP(csv!$AJ358,範囲CSV,4,FALSE)="","",VLOOKUP(csv!$AJ358,範囲CSV,4,FALSE)))</f>
        <v/>
      </c>
      <c r="E358" s="139" t="str">
        <f>IF($A358="","",IF(VLOOKUP(csv!$AJ358,範囲CSV,5,FALSE)="","",IF(VLOOKUP(csv!$AJ358,範囲CSV,5,FALSE)&gt;10000,"",VLOOKUP(csv!$AJ358,範囲CSV,5,FALSE))))</f>
        <v/>
      </c>
      <c r="F358" s="139" t="str">
        <f>IF($A358="","",IF(VLOOKUP(csv!$AJ358,範囲CSV,6,FALSE)="","",VLOOKUP(csv!$AJ358,範囲CSV,6,FALSE)))</f>
        <v/>
      </c>
      <c r="G358" s="139" t="str">
        <f>IF(A358="","",IF(VLOOKUP(csv!$AJ358,範囲CSV,7,FALSE)="","",VLOOKUP(csv!$AJ358,範囲CSV,7,FALSE)))</f>
        <v/>
      </c>
      <c r="H358" s="139" t="str">
        <f>IF($A358="","",IF(VLOOKUP(csv!$AJ358,範囲CSV,8,FALSE)="","",VLOOKUP(csv!$AJ358,範囲CSV,8,FALSE)))</f>
        <v/>
      </c>
      <c r="I358" s="216"/>
      <c r="J358" s="216"/>
      <c r="K358" s="139" t="str">
        <f>IF(A358="","",IF(VLOOKUP(csv!$AJ358,範囲CSV,9,FALSE)="","",VLOOKUP(csv!$AJ358,範囲CSV,9,FALSE)))</f>
        <v/>
      </c>
      <c r="L358" s="139" t="str">
        <f>IF($A358="","",IF(VLOOKUP(csv!$AJ358,範囲CSV,10,FALSE)="","",VLOOKUP(csv!$AJ358,範囲CSV,10,FALSE)))</f>
        <v/>
      </c>
      <c r="M358" s="216" t="str">
        <f t="shared" si="10"/>
        <v/>
      </c>
      <c r="N358" s="216" t="str">
        <f t="shared" si="11"/>
        <v/>
      </c>
      <c r="O358" s="139" t="str">
        <f>IF($A358="","",IF(VLOOKUP(csv!$AJ358,範囲CSV,13,FALSE)="","",VLOOKUP(csv!$AJ358,範囲CSV,13,FALSE)))</f>
        <v/>
      </c>
      <c r="P358" s="139" t="str">
        <f>IF($A358="","",IF(VLOOKUP(csv!$AJ358,範囲CSV,14,FALSE)="","",VLOOKUP(csv!$AJ358,範囲CSV,14,FALSE)))</f>
        <v/>
      </c>
      <c r="Q358" s="139" t="str">
        <f>IF($A358="","",IF(VLOOKUP(csv!$AJ358,範囲CSV,15,FALSE)="","",VLOOKUP(csv!$AJ358,範囲CSV,15,FALSE)))</f>
        <v/>
      </c>
      <c r="R358" s="139" t="str">
        <f>IF($A358="","",IF(VLOOKUP(csv!$AJ358,範囲CSV,16,FALSE)="","",VLOOKUP(csv!$AJ358,範囲CSV,16,FALSE)))</f>
        <v/>
      </c>
      <c r="S358" s="139" t="str">
        <f>IF($A358="","",IF(VLOOKUP(csv!$AJ358,範囲CSV,17,FALSE)="","",VLOOKUP(csv!$AJ358,範囲CSV,17,FALSE)))</f>
        <v/>
      </c>
      <c r="T358" s="139" t="str">
        <f>IF($A358="","",IF(VLOOKUP(csv!$AJ358,範囲CSV,18,FALSE)="","",VLOOKUP(csv!$AJ358,範囲CSV,18,FALSE)))</f>
        <v/>
      </c>
      <c r="U358" s="139" t="str">
        <f>IF($A358="","",IF(VLOOKUP(csv!$AJ358,範囲CSV,19,FALSE)="","",VLOOKUP(csv!$AJ358,範囲CSV,19,FALSE)))</f>
        <v/>
      </c>
      <c r="V358" s="139" t="str">
        <f>IF($A358="","",IF(VLOOKUP(csv!$AJ358,範囲CSV,20,FALSE)="","",VLOOKUP(csv!$AJ358,範囲CSV,20,FALSE)))</f>
        <v/>
      </c>
      <c r="W358" s="139" t="str">
        <f>IF($A358="","",IF(VLOOKUP(csv!$AJ358,範囲CSV,21,FALSE)="","",VLOOKUP(csv!$AJ358,範囲CSV,21,FALSE)))</f>
        <v/>
      </c>
      <c r="X358" s="139" t="str">
        <f>IF($A358="","",IF(VLOOKUP(csv!$AJ358,範囲CSV,22,FALSE)="","",VLOOKUP(csv!$AJ358,範囲CSV,22,FALSE)))</f>
        <v/>
      </c>
      <c r="Y358" s="139" t="str">
        <f>IF($A358="","",IF(VLOOKUP(csv!$AJ358,範囲CSV,23,FALSE)="","",VLOOKUP(csv!$AJ358,範囲CSV,23,FALSE)))</f>
        <v/>
      </c>
      <c r="Z358" s="139" t="str">
        <f>IF($A358="","",IF(VLOOKUP(csv!$AJ358,範囲CSV,24,FALSE)="","",VLOOKUP(csv!$AJ358,範囲CSV,24,FALSE)))</f>
        <v/>
      </c>
      <c r="AA358" s="139" t="str">
        <f>IF($A358="","",IF(VLOOKUP(csv!$AJ358,範囲CSV,25,FALSE)="","",VLOOKUP(csv!$AJ358,範囲CSV,25,FALSE)))</f>
        <v/>
      </c>
      <c r="AB358" s="139" t="str">
        <f>IF($A358="","",IF(VLOOKUP(csv!$AJ358,範囲CSV,26,FALSE)="","",VLOOKUP(csv!$AJ358,範囲CSV,26,FALSE)))</f>
        <v/>
      </c>
      <c r="AC358" s="139" t="str">
        <f>IF($A358="","",IF(VLOOKUP(csv!$AJ358,範囲CSV,27,FALSE)="","",VLOOKUP(csv!$AJ358,範囲CSV,27,FALSE)))</f>
        <v/>
      </c>
      <c r="AD358" s="139" t="str">
        <f>IF($A358="","",IF(VLOOKUP(csv!$AJ358,範囲CSV,28,FALSE)="","",VLOOKUP(csv!$AJ358,範囲CSV,28,FALSE)))</f>
        <v/>
      </c>
      <c r="AE358" s="139" t="str">
        <f>IF($A358="","",IF(VLOOKUP(csv!$AJ358,範囲CSV,29,FALSE)="","",VLOOKUP(csv!$AJ358,範囲CSV,29,FALSE)))</f>
        <v/>
      </c>
      <c r="AF358" s="139" t="str">
        <f>IF($A358="","",IF(VLOOKUP(csv!$AJ358,範囲CSV,30,FALSE)="","",VLOOKUP(csv!$AJ358,範囲CSV,30,FALSE)))</f>
        <v/>
      </c>
      <c r="AG358" s="139" t="str">
        <f>IF($A358="","",IF(VLOOKUP(csv!$AJ358,範囲CSV,31,FALSE)="","",VLOOKUP(csv!$AJ358,範囲CSV,31,FALSE)))</f>
        <v/>
      </c>
      <c r="AH358" s="139" t="str">
        <f>IF($A358="","",IF(VLOOKUP(csv!$AJ358,範囲CSV,32,FALSE)="","",VLOOKUP(csv!$AJ358,範囲CSV,32,FALSE)))</f>
        <v/>
      </c>
      <c r="AI358" s="139" t="str">
        <f>IF($A358="","",IF(VLOOKUP(csv!$AJ358,範囲CSV,33,FALSE)="","",VLOOKUP(csv!$AJ358,範囲CSV,33,FALSE)))</f>
        <v/>
      </c>
      <c r="AJ358" s="139" t="str">
        <f>IF($A358="","",IF(VLOOKUP(csv!$AJ358,範囲CSV,34,FALSE)="","",VLOOKUP(csv!$AJ358,範囲CSV,34,FALSE)))</f>
        <v/>
      </c>
      <c r="AK358" s="139"/>
    </row>
    <row r="359" spans="1:37">
      <c r="A359" s="216" t="str">
        <f>IF(csv!AJ359&lt;=csv!A$401,csv!AO359,"")</f>
        <v/>
      </c>
      <c r="B359" s="216" t="str">
        <f>IF($A359="","",IF(VLOOKUP(csv!A$402,範囲CSV,2,FALSE)="","",VLOOKUP(csv!A$402,範囲CSV,2,FALSE)))</f>
        <v/>
      </c>
      <c r="C359" s="139" t="str">
        <f>IF($A359="","",IF(VLOOKUP(csv!$AJ359,範囲CSV,3,FALSE)="","",VLOOKUP(csv!$AJ359,範囲CSV,3,FALSE)))</f>
        <v/>
      </c>
      <c r="D359" s="139" t="str">
        <f>IF($A359="","",IF(VLOOKUP(csv!$AJ359,範囲CSV,4,FALSE)="","",VLOOKUP(csv!$AJ359,範囲CSV,4,FALSE)))</f>
        <v/>
      </c>
      <c r="E359" s="139" t="str">
        <f>IF($A359="","",IF(VLOOKUP(csv!$AJ359,範囲CSV,5,FALSE)="","",IF(VLOOKUP(csv!$AJ359,範囲CSV,5,FALSE)&gt;10000,"",VLOOKUP(csv!$AJ359,範囲CSV,5,FALSE))))</f>
        <v/>
      </c>
      <c r="F359" s="139" t="str">
        <f>IF($A359="","",IF(VLOOKUP(csv!$AJ359,範囲CSV,6,FALSE)="","",VLOOKUP(csv!$AJ359,範囲CSV,6,FALSE)))</f>
        <v/>
      </c>
      <c r="G359" s="139" t="str">
        <f>IF(A359="","",IF(VLOOKUP(csv!$AJ359,範囲CSV,7,FALSE)="","",VLOOKUP(csv!$AJ359,範囲CSV,7,FALSE)))</f>
        <v/>
      </c>
      <c r="H359" s="139" t="str">
        <f>IF($A359="","",IF(VLOOKUP(csv!$AJ359,範囲CSV,8,FALSE)="","",VLOOKUP(csv!$AJ359,範囲CSV,8,FALSE)))</f>
        <v/>
      </c>
      <c r="I359" s="216"/>
      <c r="J359" s="216"/>
      <c r="K359" s="139" t="str">
        <f>IF(A359="","",IF(VLOOKUP(csv!$AJ359,範囲CSV,9,FALSE)="","",VLOOKUP(csv!$AJ359,範囲CSV,9,FALSE)))</f>
        <v/>
      </c>
      <c r="L359" s="139" t="str">
        <f>IF($A359="","",IF(VLOOKUP(csv!$AJ359,範囲CSV,10,FALSE)="","",VLOOKUP(csv!$AJ359,範囲CSV,10,FALSE)))</f>
        <v/>
      </c>
      <c r="M359" s="216" t="str">
        <f t="shared" si="10"/>
        <v/>
      </c>
      <c r="N359" s="216" t="str">
        <f t="shared" si="11"/>
        <v/>
      </c>
      <c r="O359" s="139" t="str">
        <f>IF($A359="","",IF(VLOOKUP(csv!$AJ359,範囲CSV,13,FALSE)="","",VLOOKUP(csv!$AJ359,範囲CSV,13,FALSE)))</f>
        <v/>
      </c>
      <c r="P359" s="139" t="str">
        <f>IF($A359="","",IF(VLOOKUP(csv!$AJ359,範囲CSV,14,FALSE)="","",VLOOKUP(csv!$AJ359,範囲CSV,14,FALSE)))</f>
        <v/>
      </c>
      <c r="Q359" s="139" t="str">
        <f>IF($A359="","",IF(VLOOKUP(csv!$AJ359,範囲CSV,15,FALSE)="","",VLOOKUP(csv!$AJ359,範囲CSV,15,FALSE)))</f>
        <v/>
      </c>
      <c r="R359" s="139" t="str">
        <f>IF($A359="","",IF(VLOOKUP(csv!$AJ359,範囲CSV,16,FALSE)="","",VLOOKUP(csv!$AJ359,範囲CSV,16,FALSE)))</f>
        <v/>
      </c>
      <c r="S359" s="139" t="str">
        <f>IF($A359="","",IF(VLOOKUP(csv!$AJ359,範囲CSV,17,FALSE)="","",VLOOKUP(csv!$AJ359,範囲CSV,17,FALSE)))</f>
        <v/>
      </c>
      <c r="T359" s="139" t="str">
        <f>IF($A359="","",IF(VLOOKUP(csv!$AJ359,範囲CSV,18,FALSE)="","",VLOOKUP(csv!$AJ359,範囲CSV,18,FALSE)))</f>
        <v/>
      </c>
      <c r="U359" s="139" t="str">
        <f>IF($A359="","",IF(VLOOKUP(csv!$AJ359,範囲CSV,19,FALSE)="","",VLOOKUP(csv!$AJ359,範囲CSV,19,FALSE)))</f>
        <v/>
      </c>
      <c r="V359" s="139" t="str">
        <f>IF($A359="","",IF(VLOOKUP(csv!$AJ359,範囲CSV,20,FALSE)="","",VLOOKUP(csv!$AJ359,範囲CSV,20,FALSE)))</f>
        <v/>
      </c>
      <c r="W359" s="139" t="str">
        <f>IF($A359="","",IF(VLOOKUP(csv!$AJ359,範囲CSV,21,FALSE)="","",VLOOKUP(csv!$AJ359,範囲CSV,21,FALSE)))</f>
        <v/>
      </c>
      <c r="X359" s="139" t="str">
        <f>IF($A359="","",IF(VLOOKUP(csv!$AJ359,範囲CSV,22,FALSE)="","",VLOOKUP(csv!$AJ359,範囲CSV,22,FALSE)))</f>
        <v/>
      </c>
      <c r="Y359" s="139" t="str">
        <f>IF($A359="","",IF(VLOOKUP(csv!$AJ359,範囲CSV,23,FALSE)="","",VLOOKUP(csv!$AJ359,範囲CSV,23,FALSE)))</f>
        <v/>
      </c>
      <c r="Z359" s="139" t="str">
        <f>IF($A359="","",IF(VLOOKUP(csv!$AJ359,範囲CSV,24,FALSE)="","",VLOOKUP(csv!$AJ359,範囲CSV,24,FALSE)))</f>
        <v/>
      </c>
      <c r="AA359" s="139" t="str">
        <f>IF($A359="","",IF(VLOOKUP(csv!$AJ359,範囲CSV,25,FALSE)="","",VLOOKUP(csv!$AJ359,範囲CSV,25,FALSE)))</f>
        <v/>
      </c>
      <c r="AB359" s="139" t="str">
        <f>IF($A359="","",IF(VLOOKUP(csv!$AJ359,範囲CSV,26,FALSE)="","",VLOOKUP(csv!$AJ359,範囲CSV,26,FALSE)))</f>
        <v/>
      </c>
      <c r="AC359" s="139" t="str">
        <f>IF($A359="","",IF(VLOOKUP(csv!$AJ359,範囲CSV,27,FALSE)="","",VLOOKUP(csv!$AJ359,範囲CSV,27,FALSE)))</f>
        <v/>
      </c>
      <c r="AD359" s="139" t="str">
        <f>IF($A359="","",IF(VLOOKUP(csv!$AJ359,範囲CSV,28,FALSE)="","",VLOOKUP(csv!$AJ359,範囲CSV,28,FALSE)))</f>
        <v/>
      </c>
      <c r="AE359" s="139" t="str">
        <f>IF($A359="","",IF(VLOOKUP(csv!$AJ359,範囲CSV,29,FALSE)="","",VLOOKUP(csv!$AJ359,範囲CSV,29,FALSE)))</f>
        <v/>
      </c>
      <c r="AF359" s="139" t="str">
        <f>IF($A359="","",IF(VLOOKUP(csv!$AJ359,範囲CSV,30,FALSE)="","",VLOOKUP(csv!$AJ359,範囲CSV,30,FALSE)))</f>
        <v/>
      </c>
      <c r="AG359" s="139" t="str">
        <f>IF($A359="","",IF(VLOOKUP(csv!$AJ359,範囲CSV,31,FALSE)="","",VLOOKUP(csv!$AJ359,範囲CSV,31,FALSE)))</f>
        <v/>
      </c>
      <c r="AH359" s="139" t="str">
        <f>IF($A359="","",IF(VLOOKUP(csv!$AJ359,範囲CSV,32,FALSE)="","",VLOOKUP(csv!$AJ359,範囲CSV,32,FALSE)))</f>
        <v/>
      </c>
      <c r="AI359" s="139" t="str">
        <f>IF($A359="","",IF(VLOOKUP(csv!$AJ359,範囲CSV,33,FALSE)="","",VLOOKUP(csv!$AJ359,範囲CSV,33,FALSE)))</f>
        <v/>
      </c>
      <c r="AJ359" s="139" t="str">
        <f>IF($A359="","",IF(VLOOKUP(csv!$AJ359,範囲CSV,34,FALSE)="","",VLOOKUP(csv!$AJ359,範囲CSV,34,FALSE)))</f>
        <v/>
      </c>
      <c r="AK359" s="139"/>
    </row>
    <row r="360" spans="1:37">
      <c r="A360" s="216" t="str">
        <f>IF(csv!AJ360&lt;=csv!A$401,csv!AO360,"")</f>
        <v/>
      </c>
      <c r="B360" s="216" t="str">
        <f>IF($A360="","",IF(VLOOKUP(csv!A$402,範囲CSV,2,FALSE)="","",VLOOKUP(csv!A$402,範囲CSV,2,FALSE)))</f>
        <v/>
      </c>
      <c r="C360" s="139" t="str">
        <f>IF($A360="","",IF(VLOOKUP(csv!$AJ360,範囲CSV,3,FALSE)="","",VLOOKUP(csv!$AJ360,範囲CSV,3,FALSE)))</f>
        <v/>
      </c>
      <c r="D360" s="139" t="str">
        <f>IF($A360="","",IF(VLOOKUP(csv!$AJ360,範囲CSV,4,FALSE)="","",VLOOKUP(csv!$AJ360,範囲CSV,4,FALSE)))</f>
        <v/>
      </c>
      <c r="E360" s="139" t="str">
        <f>IF($A360="","",IF(VLOOKUP(csv!$AJ360,範囲CSV,5,FALSE)="","",IF(VLOOKUP(csv!$AJ360,範囲CSV,5,FALSE)&gt;10000,"",VLOOKUP(csv!$AJ360,範囲CSV,5,FALSE))))</f>
        <v/>
      </c>
      <c r="F360" s="139" t="str">
        <f>IF($A360="","",IF(VLOOKUP(csv!$AJ360,範囲CSV,6,FALSE)="","",VLOOKUP(csv!$AJ360,範囲CSV,6,FALSE)))</f>
        <v/>
      </c>
      <c r="G360" s="139" t="str">
        <f>IF(A360="","",IF(VLOOKUP(csv!$AJ360,範囲CSV,7,FALSE)="","",VLOOKUP(csv!$AJ360,範囲CSV,7,FALSE)))</f>
        <v/>
      </c>
      <c r="H360" s="139" t="str">
        <f>IF($A360="","",IF(VLOOKUP(csv!$AJ360,範囲CSV,8,FALSE)="","",VLOOKUP(csv!$AJ360,範囲CSV,8,FALSE)))</f>
        <v/>
      </c>
      <c r="I360" s="216"/>
      <c r="J360" s="216"/>
      <c r="K360" s="139" t="str">
        <f>IF(A360="","",IF(VLOOKUP(csv!$AJ360,範囲CSV,9,FALSE)="","",VLOOKUP(csv!$AJ360,範囲CSV,9,FALSE)))</f>
        <v/>
      </c>
      <c r="L360" s="139" t="str">
        <f>IF($A360="","",IF(VLOOKUP(csv!$AJ360,範囲CSV,10,FALSE)="","",VLOOKUP(csv!$AJ360,範囲CSV,10,FALSE)))</f>
        <v/>
      </c>
      <c r="M360" s="216" t="str">
        <f t="shared" si="10"/>
        <v/>
      </c>
      <c r="N360" s="216" t="str">
        <f t="shared" si="11"/>
        <v/>
      </c>
      <c r="O360" s="139" t="str">
        <f>IF($A360="","",IF(VLOOKUP(csv!$AJ360,範囲CSV,13,FALSE)="","",VLOOKUP(csv!$AJ360,範囲CSV,13,FALSE)))</f>
        <v/>
      </c>
      <c r="P360" s="139" t="str">
        <f>IF($A360="","",IF(VLOOKUP(csv!$AJ360,範囲CSV,14,FALSE)="","",VLOOKUP(csv!$AJ360,範囲CSV,14,FALSE)))</f>
        <v/>
      </c>
      <c r="Q360" s="139" t="str">
        <f>IF($A360="","",IF(VLOOKUP(csv!$AJ360,範囲CSV,15,FALSE)="","",VLOOKUP(csv!$AJ360,範囲CSV,15,FALSE)))</f>
        <v/>
      </c>
      <c r="R360" s="139" t="str">
        <f>IF($A360="","",IF(VLOOKUP(csv!$AJ360,範囲CSV,16,FALSE)="","",VLOOKUP(csv!$AJ360,範囲CSV,16,FALSE)))</f>
        <v/>
      </c>
      <c r="S360" s="139" t="str">
        <f>IF($A360="","",IF(VLOOKUP(csv!$AJ360,範囲CSV,17,FALSE)="","",VLOOKUP(csv!$AJ360,範囲CSV,17,FALSE)))</f>
        <v/>
      </c>
      <c r="T360" s="139" t="str">
        <f>IF($A360="","",IF(VLOOKUP(csv!$AJ360,範囲CSV,18,FALSE)="","",VLOOKUP(csv!$AJ360,範囲CSV,18,FALSE)))</f>
        <v/>
      </c>
      <c r="U360" s="139" t="str">
        <f>IF($A360="","",IF(VLOOKUP(csv!$AJ360,範囲CSV,19,FALSE)="","",VLOOKUP(csv!$AJ360,範囲CSV,19,FALSE)))</f>
        <v/>
      </c>
      <c r="V360" s="139" t="str">
        <f>IF($A360="","",IF(VLOOKUP(csv!$AJ360,範囲CSV,20,FALSE)="","",VLOOKUP(csv!$AJ360,範囲CSV,20,FALSE)))</f>
        <v/>
      </c>
      <c r="W360" s="139" t="str">
        <f>IF($A360="","",IF(VLOOKUP(csv!$AJ360,範囲CSV,21,FALSE)="","",VLOOKUP(csv!$AJ360,範囲CSV,21,FALSE)))</f>
        <v/>
      </c>
      <c r="X360" s="139" t="str">
        <f>IF($A360="","",IF(VLOOKUP(csv!$AJ360,範囲CSV,22,FALSE)="","",VLOOKUP(csv!$AJ360,範囲CSV,22,FALSE)))</f>
        <v/>
      </c>
      <c r="Y360" s="139" t="str">
        <f>IF($A360="","",IF(VLOOKUP(csv!$AJ360,範囲CSV,23,FALSE)="","",VLOOKUP(csv!$AJ360,範囲CSV,23,FALSE)))</f>
        <v/>
      </c>
      <c r="Z360" s="139" t="str">
        <f>IF($A360="","",IF(VLOOKUP(csv!$AJ360,範囲CSV,24,FALSE)="","",VLOOKUP(csv!$AJ360,範囲CSV,24,FALSE)))</f>
        <v/>
      </c>
      <c r="AA360" s="139" t="str">
        <f>IF($A360="","",IF(VLOOKUP(csv!$AJ360,範囲CSV,25,FALSE)="","",VLOOKUP(csv!$AJ360,範囲CSV,25,FALSE)))</f>
        <v/>
      </c>
      <c r="AB360" s="139" t="str">
        <f>IF($A360="","",IF(VLOOKUP(csv!$AJ360,範囲CSV,26,FALSE)="","",VLOOKUP(csv!$AJ360,範囲CSV,26,FALSE)))</f>
        <v/>
      </c>
      <c r="AC360" s="139" t="str">
        <f>IF($A360="","",IF(VLOOKUP(csv!$AJ360,範囲CSV,27,FALSE)="","",VLOOKUP(csv!$AJ360,範囲CSV,27,FALSE)))</f>
        <v/>
      </c>
      <c r="AD360" s="139" t="str">
        <f>IF($A360="","",IF(VLOOKUP(csv!$AJ360,範囲CSV,28,FALSE)="","",VLOOKUP(csv!$AJ360,範囲CSV,28,FALSE)))</f>
        <v/>
      </c>
      <c r="AE360" s="139" t="str">
        <f>IF($A360="","",IF(VLOOKUP(csv!$AJ360,範囲CSV,29,FALSE)="","",VLOOKUP(csv!$AJ360,範囲CSV,29,FALSE)))</f>
        <v/>
      </c>
      <c r="AF360" s="139" t="str">
        <f>IF($A360="","",IF(VLOOKUP(csv!$AJ360,範囲CSV,30,FALSE)="","",VLOOKUP(csv!$AJ360,範囲CSV,30,FALSE)))</f>
        <v/>
      </c>
      <c r="AG360" s="139" t="str">
        <f>IF($A360="","",IF(VLOOKUP(csv!$AJ360,範囲CSV,31,FALSE)="","",VLOOKUP(csv!$AJ360,範囲CSV,31,FALSE)))</f>
        <v/>
      </c>
      <c r="AH360" s="139" t="str">
        <f>IF($A360="","",IF(VLOOKUP(csv!$AJ360,範囲CSV,32,FALSE)="","",VLOOKUP(csv!$AJ360,範囲CSV,32,FALSE)))</f>
        <v/>
      </c>
      <c r="AI360" s="139" t="str">
        <f>IF($A360="","",IF(VLOOKUP(csv!$AJ360,範囲CSV,33,FALSE)="","",VLOOKUP(csv!$AJ360,範囲CSV,33,FALSE)))</f>
        <v/>
      </c>
      <c r="AJ360" s="139" t="str">
        <f>IF($A360="","",IF(VLOOKUP(csv!$AJ360,範囲CSV,34,FALSE)="","",VLOOKUP(csv!$AJ360,範囲CSV,34,FALSE)))</f>
        <v/>
      </c>
      <c r="AK360" s="139"/>
    </row>
    <row r="361" spans="1:37">
      <c r="A361" s="216" t="str">
        <f>IF(csv!AJ361&lt;=csv!A$401,csv!AO361,"")</f>
        <v/>
      </c>
      <c r="B361" s="216" t="str">
        <f>IF($A361="","",IF(VLOOKUP(csv!A$402,範囲CSV,2,FALSE)="","",VLOOKUP(csv!A$402,範囲CSV,2,FALSE)))</f>
        <v/>
      </c>
      <c r="C361" s="139" t="str">
        <f>IF($A361="","",IF(VLOOKUP(csv!$AJ361,範囲CSV,3,FALSE)="","",VLOOKUP(csv!$AJ361,範囲CSV,3,FALSE)))</f>
        <v/>
      </c>
      <c r="D361" s="139" t="str">
        <f>IF($A361="","",IF(VLOOKUP(csv!$AJ361,範囲CSV,4,FALSE)="","",VLOOKUP(csv!$AJ361,範囲CSV,4,FALSE)))</f>
        <v/>
      </c>
      <c r="E361" s="139" t="str">
        <f>IF($A361="","",IF(VLOOKUP(csv!$AJ361,範囲CSV,5,FALSE)="","",IF(VLOOKUP(csv!$AJ361,範囲CSV,5,FALSE)&gt;10000,"",VLOOKUP(csv!$AJ361,範囲CSV,5,FALSE))))</f>
        <v/>
      </c>
      <c r="F361" s="139" t="str">
        <f>IF($A361="","",IF(VLOOKUP(csv!$AJ361,範囲CSV,6,FALSE)="","",VLOOKUP(csv!$AJ361,範囲CSV,6,FALSE)))</f>
        <v/>
      </c>
      <c r="G361" s="139" t="str">
        <f>IF(A361="","",IF(VLOOKUP(csv!$AJ361,範囲CSV,7,FALSE)="","",VLOOKUP(csv!$AJ361,範囲CSV,7,FALSE)))</f>
        <v/>
      </c>
      <c r="H361" s="139" t="str">
        <f>IF($A361="","",IF(VLOOKUP(csv!$AJ361,範囲CSV,8,FALSE)="","",VLOOKUP(csv!$AJ361,範囲CSV,8,FALSE)))</f>
        <v/>
      </c>
      <c r="I361" s="216"/>
      <c r="J361" s="216"/>
      <c r="K361" s="139" t="str">
        <f>IF(A361="","",IF(VLOOKUP(csv!$AJ361,範囲CSV,9,FALSE)="","",VLOOKUP(csv!$AJ361,範囲CSV,9,FALSE)))</f>
        <v/>
      </c>
      <c r="L361" s="139" t="str">
        <f>IF($A361="","",IF(VLOOKUP(csv!$AJ361,範囲CSV,10,FALSE)="","",VLOOKUP(csv!$AJ361,範囲CSV,10,FALSE)))</f>
        <v/>
      </c>
      <c r="M361" s="216" t="str">
        <f t="shared" si="10"/>
        <v/>
      </c>
      <c r="N361" s="216" t="str">
        <f t="shared" si="11"/>
        <v/>
      </c>
      <c r="O361" s="139" t="str">
        <f>IF($A361="","",IF(VLOOKUP(csv!$AJ361,範囲CSV,13,FALSE)="","",VLOOKUP(csv!$AJ361,範囲CSV,13,FALSE)))</f>
        <v/>
      </c>
      <c r="P361" s="139" t="str">
        <f>IF($A361="","",IF(VLOOKUP(csv!$AJ361,範囲CSV,14,FALSE)="","",VLOOKUP(csv!$AJ361,範囲CSV,14,FALSE)))</f>
        <v/>
      </c>
      <c r="Q361" s="139" t="str">
        <f>IF($A361="","",IF(VLOOKUP(csv!$AJ361,範囲CSV,15,FALSE)="","",VLOOKUP(csv!$AJ361,範囲CSV,15,FALSE)))</f>
        <v/>
      </c>
      <c r="R361" s="139" t="str">
        <f>IF($A361="","",IF(VLOOKUP(csv!$AJ361,範囲CSV,16,FALSE)="","",VLOOKUP(csv!$AJ361,範囲CSV,16,FALSE)))</f>
        <v/>
      </c>
      <c r="S361" s="139" t="str">
        <f>IF($A361="","",IF(VLOOKUP(csv!$AJ361,範囲CSV,17,FALSE)="","",VLOOKUP(csv!$AJ361,範囲CSV,17,FALSE)))</f>
        <v/>
      </c>
      <c r="T361" s="139" t="str">
        <f>IF($A361="","",IF(VLOOKUP(csv!$AJ361,範囲CSV,18,FALSE)="","",VLOOKUP(csv!$AJ361,範囲CSV,18,FALSE)))</f>
        <v/>
      </c>
      <c r="U361" s="139" t="str">
        <f>IF($A361="","",IF(VLOOKUP(csv!$AJ361,範囲CSV,19,FALSE)="","",VLOOKUP(csv!$AJ361,範囲CSV,19,FALSE)))</f>
        <v/>
      </c>
      <c r="V361" s="139" t="str">
        <f>IF($A361="","",IF(VLOOKUP(csv!$AJ361,範囲CSV,20,FALSE)="","",VLOOKUP(csv!$AJ361,範囲CSV,20,FALSE)))</f>
        <v/>
      </c>
      <c r="W361" s="139" t="str">
        <f>IF($A361="","",IF(VLOOKUP(csv!$AJ361,範囲CSV,21,FALSE)="","",VLOOKUP(csv!$AJ361,範囲CSV,21,FALSE)))</f>
        <v/>
      </c>
      <c r="X361" s="139" t="str">
        <f>IF($A361="","",IF(VLOOKUP(csv!$AJ361,範囲CSV,22,FALSE)="","",VLOOKUP(csv!$AJ361,範囲CSV,22,FALSE)))</f>
        <v/>
      </c>
      <c r="Y361" s="139" t="str">
        <f>IF($A361="","",IF(VLOOKUP(csv!$AJ361,範囲CSV,23,FALSE)="","",VLOOKUP(csv!$AJ361,範囲CSV,23,FALSE)))</f>
        <v/>
      </c>
      <c r="Z361" s="139" t="str">
        <f>IF($A361="","",IF(VLOOKUP(csv!$AJ361,範囲CSV,24,FALSE)="","",VLOOKUP(csv!$AJ361,範囲CSV,24,FALSE)))</f>
        <v/>
      </c>
      <c r="AA361" s="139" t="str">
        <f>IF($A361="","",IF(VLOOKUP(csv!$AJ361,範囲CSV,25,FALSE)="","",VLOOKUP(csv!$AJ361,範囲CSV,25,FALSE)))</f>
        <v/>
      </c>
      <c r="AB361" s="139" t="str">
        <f>IF($A361="","",IF(VLOOKUP(csv!$AJ361,範囲CSV,26,FALSE)="","",VLOOKUP(csv!$AJ361,範囲CSV,26,FALSE)))</f>
        <v/>
      </c>
      <c r="AC361" s="139" t="str">
        <f>IF($A361="","",IF(VLOOKUP(csv!$AJ361,範囲CSV,27,FALSE)="","",VLOOKUP(csv!$AJ361,範囲CSV,27,FALSE)))</f>
        <v/>
      </c>
      <c r="AD361" s="139" t="str">
        <f>IF($A361="","",IF(VLOOKUP(csv!$AJ361,範囲CSV,28,FALSE)="","",VLOOKUP(csv!$AJ361,範囲CSV,28,FALSE)))</f>
        <v/>
      </c>
      <c r="AE361" s="139" t="str">
        <f>IF($A361="","",IF(VLOOKUP(csv!$AJ361,範囲CSV,29,FALSE)="","",VLOOKUP(csv!$AJ361,範囲CSV,29,FALSE)))</f>
        <v/>
      </c>
      <c r="AF361" s="139" t="str">
        <f>IF($A361="","",IF(VLOOKUP(csv!$AJ361,範囲CSV,30,FALSE)="","",VLOOKUP(csv!$AJ361,範囲CSV,30,FALSE)))</f>
        <v/>
      </c>
      <c r="AG361" s="139" t="str">
        <f>IF($A361="","",IF(VLOOKUP(csv!$AJ361,範囲CSV,31,FALSE)="","",VLOOKUP(csv!$AJ361,範囲CSV,31,FALSE)))</f>
        <v/>
      </c>
      <c r="AH361" s="139" t="str">
        <f>IF($A361="","",IF(VLOOKUP(csv!$AJ361,範囲CSV,32,FALSE)="","",VLOOKUP(csv!$AJ361,範囲CSV,32,FALSE)))</f>
        <v/>
      </c>
      <c r="AI361" s="139" t="str">
        <f>IF($A361="","",IF(VLOOKUP(csv!$AJ361,範囲CSV,33,FALSE)="","",VLOOKUP(csv!$AJ361,範囲CSV,33,FALSE)))</f>
        <v/>
      </c>
      <c r="AJ361" s="139" t="str">
        <f>IF($A361="","",IF(VLOOKUP(csv!$AJ361,範囲CSV,34,FALSE)="","",VLOOKUP(csv!$AJ361,範囲CSV,34,FALSE)))</f>
        <v/>
      </c>
      <c r="AK361" s="139"/>
    </row>
    <row r="362" spans="1:37">
      <c r="A362" s="216" t="str">
        <f>IF(csv!AJ362&lt;=csv!A$401,csv!AO362,"")</f>
        <v/>
      </c>
      <c r="B362" s="216" t="str">
        <f>IF($A362="","",IF(VLOOKUP(csv!A$402,範囲CSV,2,FALSE)="","",VLOOKUP(csv!A$402,範囲CSV,2,FALSE)))</f>
        <v/>
      </c>
      <c r="C362" s="139" t="str">
        <f>IF($A362="","",IF(VLOOKUP(csv!$AJ362,範囲CSV,3,FALSE)="","",VLOOKUP(csv!$AJ362,範囲CSV,3,FALSE)))</f>
        <v/>
      </c>
      <c r="D362" s="139" t="str">
        <f>IF($A362="","",IF(VLOOKUP(csv!$AJ362,範囲CSV,4,FALSE)="","",VLOOKUP(csv!$AJ362,範囲CSV,4,FALSE)))</f>
        <v/>
      </c>
      <c r="E362" s="139" t="str">
        <f>IF($A362="","",IF(VLOOKUP(csv!$AJ362,範囲CSV,5,FALSE)="","",IF(VLOOKUP(csv!$AJ362,範囲CSV,5,FALSE)&gt;10000,"",VLOOKUP(csv!$AJ362,範囲CSV,5,FALSE))))</f>
        <v/>
      </c>
      <c r="F362" s="139" t="str">
        <f>IF($A362="","",IF(VLOOKUP(csv!$AJ362,範囲CSV,6,FALSE)="","",VLOOKUP(csv!$AJ362,範囲CSV,6,FALSE)))</f>
        <v/>
      </c>
      <c r="G362" s="139" t="str">
        <f>IF(A362="","",IF(VLOOKUP(csv!$AJ362,範囲CSV,7,FALSE)="","",VLOOKUP(csv!$AJ362,範囲CSV,7,FALSE)))</f>
        <v/>
      </c>
      <c r="H362" s="139" t="str">
        <f>IF($A362="","",IF(VLOOKUP(csv!$AJ362,範囲CSV,8,FALSE)="","",VLOOKUP(csv!$AJ362,範囲CSV,8,FALSE)))</f>
        <v/>
      </c>
      <c r="I362" s="216"/>
      <c r="J362" s="216"/>
      <c r="K362" s="139" t="str">
        <f>IF(A362="","",IF(VLOOKUP(csv!$AJ362,範囲CSV,9,FALSE)="","",VLOOKUP(csv!$AJ362,範囲CSV,9,FALSE)))</f>
        <v/>
      </c>
      <c r="L362" s="139" t="str">
        <f>IF($A362="","",IF(VLOOKUP(csv!$AJ362,範囲CSV,10,FALSE)="","",VLOOKUP(csv!$AJ362,範囲CSV,10,FALSE)))</f>
        <v/>
      </c>
      <c r="M362" s="216" t="str">
        <f t="shared" si="10"/>
        <v/>
      </c>
      <c r="N362" s="216" t="str">
        <f t="shared" si="11"/>
        <v/>
      </c>
      <c r="O362" s="139" t="str">
        <f>IF($A362="","",IF(VLOOKUP(csv!$AJ362,範囲CSV,13,FALSE)="","",VLOOKUP(csv!$AJ362,範囲CSV,13,FALSE)))</f>
        <v/>
      </c>
      <c r="P362" s="139" t="str">
        <f>IF($A362="","",IF(VLOOKUP(csv!$AJ362,範囲CSV,14,FALSE)="","",VLOOKUP(csv!$AJ362,範囲CSV,14,FALSE)))</f>
        <v/>
      </c>
      <c r="Q362" s="139" t="str">
        <f>IF($A362="","",IF(VLOOKUP(csv!$AJ362,範囲CSV,15,FALSE)="","",VLOOKUP(csv!$AJ362,範囲CSV,15,FALSE)))</f>
        <v/>
      </c>
      <c r="R362" s="139" t="str">
        <f>IF($A362="","",IF(VLOOKUP(csv!$AJ362,範囲CSV,16,FALSE)="","",VLOOKUP(csv!$AJ362,範囲CSV,16,FALSE)))</f>
        <v/>
      </c>
      <c r="S362" s="139" t="str">
        <f>IF($A362="","",IF(VLOOKUP(csv!$AJ362,範囲CSV,17,FALSE)="","",VLOOKUP(csv!$AJ362,範囲CSV,17,FALSE)))</f>
        <v/>
      </c>
      <c r="T362" s="139" t="str">
        <f>IF($A362="","",IF(VLOOKUP(csv!$AJ362,範囲CSV,18,FALSE)="","",VLOOKUP(csv!$AJ362,範囲CSV,18,FALSE)))</f>
        <v/>
      </c>
      <c r="U362" s="139" t="str">
        <f>IF($A362="","",IF(VLOOKUP(csv!$AJ362,範囲CSV,19,FALSE)="","",VLOOKUP(csv!$AJ362,範囲CSV,19,FALSE)))</f>
        <v/>
      </c>
      <c r="V362" s="139" t="str">
        <f>IF($A362="","",IF(VLOOKUP(csv!$AJ362,範囲CSV,20,FALSE)="","",VLOOKUP(csv!$AJ362,範囲CSV,20,FALSE)))</f>
        <v/>
      </c>
      <c r="W362" s="139" t="str">
        <f>IF($A362="","",IF(VLOOKUP(csv!$AJ362,範囲CSV,21,FALSE)="","",VLOOKUP(csv!$AJ362,範囲CSV,21,FALSE)))</f>
        <v/>
      </c>
      <c r="X362" s="139" t="str">
        <f>IF($A362="","",IF(VLOOKUP(csv!$AJ362,範囲CSV,22,FALSE)="","",VLOOKUP(csv!$AJ362,範囲CSV,22,FALSE)))</f>
        <v/>
      </c>
      <c r="Y362" s="139" t="str">
        <f>IF($A362="","",IF(VLOOKUP(csv!$AJ362,範囲CSV,23,FALSE)="","",VLOOKUP(csv!$AJ362,範囲CSV,23,FALSE)))</f>
        <v/>
      </c>
      <c r="Z362" s="139" t="str">
        <f>IF($A362="","",IF(VLOOKUP(csv!$AJ362,範囲CSV,24,FALSE)="","",VLOOKUP(csv!$AJ362,範囲CSV,24,FALSE)))</f>
        <v/>
      </c>
      <c r="AA362" s="139" t="str">
        <f>IF($A362="","",IF(VLOOKUP(csv!$AJ362,範囲CSV,25,FALSE)="","",VLOOKUP(csv!$AJ362,範囲CSV,25,FALSE)))</f>
        <v/>
      </c>
      <c r="AB362" s="139" t="str">
        <f>IF($A362="","",IF(VLOOKUP(csv!$AJ362,範囲CSV,26,FALSE)="","",VLOOKUP(csv!$AJ362,範囲CSV,26,FALSE)))</f>
        <v/>
      </c>
      <c r="AC362" s="139" t="str">
        <f>IF($A362="","",IF(VLOOKUP(csv!$AJ362,範囲CSV,27,FALSE)="","",VLOOKUP(csv!$AJ362,範囲CSV,27,FALSE)))</f>
        <v/>
      </c>
      <c r="AD362" s="139" t="str">
        <f>IF($A362="","",IF(VLOOKUP(csv!$AJ362,範囲CSV,28,FALSE)="","",VLOOKUP(csv!$AJ362,範囲CSV,28,FALSE)))</f>
        <v/>
      </c>
      <c r="AE362" s="139" t="str">
        <f>IF($A362="","",IF(VLOOKUP(csv!$AJ362,範囲CSV,29,FALSE)="","",VLOOKUP(csv!$AJ362,範囲CSV,29,FALSE)))</f>
        <v/>
      </c>
      <c r="AF362" s="139" t="str">
        <f>IF($A362="","",IF(VLOOKUP(csv!$AJ362,範囲CSV,30,FALSE)="","",VLOOKUP(csv!$AJ362,範囲CSV,30,FALSE)))</f>
        <v/>
      </c>
      <c r="AG362" s="139" t="str">
        <f>IF($A362="","",IF(VLOOKUP(csv!$AJ362,範囲CSV,31,FALSE)="","",VLOOKUP(csv!$AJ362,範囲CSV,31,FALSE)))</f>
        <v/>
      </c>
      <c r="AH362" s="139" t="str">
        <f>IF($A362="","",IF(VLOOKUP(csv!$AJ362,範囲CSV,32,FALSE)="","",VLOOKUP(csv!$AJ362,範囲CSV,32,FALSE)))</f>
        <v/>
      </c>
      <c r="AI362" s="139" t="str">
        <f>IF($A362="","",IF(VLOOKUP(csv!$AJ362,範囲CSV,33,FALSE)="","",VLOOKUP(csv!$AJ362,範囲CSV,33,FALSE)))</f>
        <v/>
      </c>
      <c r="AJ362" s="139" t="str">
        <f>IF($A362="","",IF(VLOOKUP(csv!$AJ362,範囲CSV,34,FALSE)="","",VLOOKUP(csv!$AJ362,範囲CSV,34,FALSE)))</f>
        <v/>
      </c>
      <c r="AK362" s="139"/>
    </row>
    <row r="363" spans="1:37">
      <c r="A363" s="216" t="str">
        <f>IF(csv!AJ363&lt;=csv!A$401,csv!AO363,"")</f>
        <v/>
      </c>
      <c r="B363" s="216" t="str">
        <f>IF($A363="","",IF(VLOOKUP(csv!A$402,範囲CSV,2,FALSE)="","",VLOOKUP(csv!A$402,範囲CSV,2,FALSE)))</f>
        <v/>
      </c>
      <c r="C363" s="139" t="str">
        <f>IF($A363="","",IF(VLOOKUP(csv!$AJ363,範囲CSV,3,FALSE)="","",VLOOKUP(csv!$AJ363,範囲CSV,3,FALSE)))</f>
        <v/>
      </c>
      <c r="D363" s="139" t="str">
        <f>IF($A363="","",IF(VLOOKUP(csv!$AJ363,範囲CSV,4,FALSE)="","",VLOOKUP(csv!$AJ363,範囲CSV,4,FALSE)))</f>
        <v/>
      </c>
      <c r="E363" s="139" t="str">
        <f>IF($A363="","",IF(VLOOKUP(csv!$AJ363,範囲CSV,5,FALSE)="","",IF(VLOOKUP(csv!$AJ363,範囲CSV,5,FALSE)&gt;10000,"",VLOOKUP(csv!$AJ363,範囲CSV,5,FALSE))))</f>
        <v/>
      </c>
      <c r="F363" s="139" t="str">
        <f>IF($A363="","",IF(VLOOKUP(csv!$AJ363,範囲CSV,6,FALSE)="","",VLOOKUP(csv!$AJ363,範囲CSV,6,FALSE)))</f>
        <v/>
      </c>
      <c r="G363" s="139" t="str">
        <f>IF(A363="","",IF(VLOOKUP(csv!$AJ363,範囲CSV,7,FALSE)="","",VLOOKUP(csv!$AJ363,範囲CSV,7,FALSE)))</f>
        <v/>
      </c>
      <c r="H363" s="139" t="str">
        <f>IF($A363="","",IF(VLOOKUP(csv!$AJ363,範囲CSV,8,FALSE)="","",VLOOKUP(csv!$AJ363,範囲CSV,8,FALSE)))</f>
        <v/>
      </c>
      <c r="I363" s="216"/>
      <c r="J363" s="216"/>
      <c r="K363" s="139" t="str">
        <f>IF(A363="","",IF(VLOOKUP(csv!$AJ363,範囲CSV,9,FALSE)="","",VLOOKUP(csv!$AJ363,範囲CSV,9,FALSE)))</f>
        <v/>
      </c>
      <c r="L363" s="139" t="str">
        <f>IF($A363="","",IF(VLOOKUP(csv!$AJ363,範囲CSV,10,FALSE)="","",VLOOKUP(csv!$AJ363,範囲CSV,10,FALSE)))</f>
        <v/>
      </c>
      <c r="M363" s="216" t="str">
        <f t="shared" si="10"/>
        <v/>
      </c>
      <c r="N363" s="216" t="str">
        <f t="shared" si="11"/>
        <v/>
      </c>
      <c r="O363" s="139" t="str">
        <f>IF($A363="","",IF(VLOOKUP(csv!$AJ363,範囲CSV,13,FALSE)="","",VLOOKUP(csv!$AJ363,範囲CSV,13,FALSE)))</f>
        <v/>
      </c>
      <c r="P363" s="139" t="str">
        <f>IF($A363="","",IF(VLOOKUP(csv!$AJ363,範囲CSV,14,FALSE)="","",VLOOKUP(csv!$AJ363,範囲CSV,14,FALSE)))</f>
        <v/>
      </c>
      <c r="Q363" s="139" t="str">
        <f>IF($A363="","",IF(VLOOKUP(csv!$AJ363,範囲CSV,15,FALSE)="","",VLOOKUP(csv!$AJ363,範囲CSV,15,FALSE)))</f>
        <v/>
      </c>
      <c r="R363" s="139" t="str">
        <f>IF($A363="","",IF(VLOOKUP(csv!$AJ363,範囲CSV,16,FALSE)="","",VLOOKUP(csv!$AJ363,範囲CSV,16,FALSE)))</f>
        <v/>
      </c>
      <c r="S363" s="139" t="str">
        <f>IF($A363="","",IF(VLOOKUP(csv!$AJ363,範囲CSV,17,FALSE)="","",VLOOKUP(csv!$AJ363,範囲CSV,17,FALSE)))</f>
        <v/>
      </c>
      <c r="T363" s="139" t="str">
        <f>IF($A363="","",IF(VLOOKUP(csv!$AJ363,範囲CSV,18,FALSE)="","",VLOOKUP(csv!$AJ363,範囲CSV,18,FALSE)))</f>
        <v/>
      </c>
      <c r="U363" s="139" t="str">
        <f>IF($A363="","",IF(VLOOKUP(csv!$AJ363,範囲CSV,19,FALSE)="","",VLOOKUP(csv!$AJ363,範囲CSV,19,FALSE)))</f>
        <v/>
      </c>
      <c r="V363" s="139" t="str">
        <f>IF($A363="","",IF(VLOOKUP(csv!$AJ363,範囲CSV,20,FALSE)="","",VLOOKUP(csv!$AJ363,範囲CSV,20,FALSE)))</f>
        <v/>
      </c>
      <c r="W363" s="139" t="str">
        <f>IF($A363="","",IF(VLOOKUP(csv!$AJ363,範囲CSV,21,FALSE)="","",VLOOKUP(csv!$AJ363,範囲CSV,21,FALSE)))</f>
        <v/>
      </c>
      <c r="X363" s="139" t="str">
        <f>IF($A363="","",IF(VLOOKUP(csv!$AJ363,範囲CSV,22,FALSE)="","",VLOOKUP(csv!$AJ363,範囲CSV,22,FALSE)))</f>
        <v/>
      </c>
      <c r="Y363" s="139" t="str">
        <f>IF($A363="","",IF(VLOOKUP(csv!$AJ363,範囲CSV,23,FALSE)="","",VLOOKUP(csv!$AJ363,範囲CSV,23,FALSE)))</f>
        <v/>
      </c>
      <c r="Z363" s="139" t="str">
        <f>IF($A363="","",IF(VLOOKUP(csv!$AJ363,範囲CSV,24,FALSE)="","",VLOOKUP(csv!$AJ363,範囲CSV,24,FALSE)))</f>
        <v/>
      </c>
      <c r="AA363" s="139" t="str">
        <f>IF($A363="","",IF(VLOOKUP(csv!$AJ363,範囲CSV,25,FALSE)="","",VLOOKUP(csv!$AJ363,範囲CSV,25,FALSE)))</f>
        <v/>
      </c>
      <c r="AB363" s="139" t="str">
        <f>IF($A363="","",IF(VLOOKUP(csv!$AJ363,範囲CSV,26,FALSE)="","",VLOOKUP(csv!$AJ363,範囲CSV,26,FALSE)))</f>
        <v/>
      </c>
      <c r="AC363" s="139" t="str">
        <f>IF($A363="","",IF(VLOOKUP(csv!$AJ363,範囲CSV,27,FALSE)="","",VLOOKUP(csv!$AJ363,範囲CSV,27,FALSE)))</f>
        <v/>
      </c>
      <c r="AD363" s="139" t="str">
        <f>IF($A363="","",IF(VLOOKUP(csv!$AJ363,範囲CSV,28,FALSE)="","",VLOOKUP(csv!$AJ363,範囲CSV,28,FALSE)))</f>
        <v/>
      </c>
      <c r="AE363" s="139" t="str">
        <f>IF($A363="","",IF(VLOOKUP(csv!$AJ363,範囲CSV,29,FALSE)="","",VLOOKUP(csv!$AJ363,範囲CSV,29,FALSE)))</f>
        <v/>
      </c>
      <c r="AF363" s="139" t="str">
        <f>IF($A363="","",IF(VLOOKUP(csv!$AJ363,範囲CSV,30,FALSE)="","",VLOOKUP(csv!$AJ363,範囲CSV,30,FALSE)))</f>
        <v/>
      </c>
      <c r="AG363" s="139" t="str">
        <f>IF($A363="","",IF(VLOOKUP(csv!$AJ363,範囲CSV,31,FALSE)="","",VLOOKUP(csv!$AJ363,範囲CSV,31,FALSE)))</f>
        <v/>
      </c>
      <c r="AH363" s="139" t="str">
        <f>IF($A363="","",IF(VLOOKUP(csv!$AJ363,範囲CSV,32,FALSE)="","",VLOOKUP(csv!$AJ363,範囲CSV,32,FALSE)))</f>
        <v/>
      </c>
      <c r="AI363" s="139" t="str">
        <f>IF($A363="","",IF(VLOOKUP(csv!$AJ363,範囲CSV,33,FALSE)="","",VLOOKUP(csv!$AJ363,範囲CSV,33,FALSE)))</f>
        <v/>
      </c>
      <c r="AJ363" s="139" t="str">
        <f>IF($A363="","",IF(VLOOKUP(csv!$AJ363,範囲CSV,34,FALSE)="","",VLOOKUP(csv!$AJ363,範囲CSV,34,FALSE)))</f>
        <v/>
      </c>
      <c r="AK363" s="139"/>
    </row>
    <row r="364" spans="1:37">
      <c r="A364" s="216" t="str">
        <f>IF(csv!AJ364&lt;=csv!A$401,csv!AO364,"")</f>
        <v/>
      </c>
      <c r="B364" s="216" t="str">
        <f>IF($A364="","",IF(VLOOKUP(csv!A$402,範囲CSV,2,FALSE)="","",VLOOKUP(csv!A$402,範囲CSV,2,FALSE)))</f>
        <v/>
      </c>
      <c r="C364" s="139" t="str">
        <f>IF($A364="","",IF(VLOOKUP(csv!$AJ364,範囲CSV,3,FALSE)="","",VLOOKUP(csv!$AJ364,範囲CSV,3,FALSE)))</f>
        <v/>
      </c>
      <c r="D364" s="139" t="str">
        <f>IF($A364="","",IF(VLOOKUP(csv!$AJ364,範囲CSV,4,FALSE)="","",VLOOKUP(csv!$AJ364,範囲CSV,4,FALSE)))</f>
        <v/>
      </c>
      <c r="E364" s="139" t="str">
        <f>IF($A364="","",IF(VLOOKUP(csv!$AJ364,範囲CSV,5,FALSE)="","",IF(VLOOKUP(csv!$AJ364,範囲CSV,5,FALSE)&gt;10000,"",VLOOKUP(csv!$AJ364,範囲CSV,5,FALSE))))</f>
        <v/>
      </c>
      <c r="F364" s="139" t="str">
        <f>IF($A364="","",IF(VLOOKUP(csv!$AJ364,範囲CSV,6,FALSE)="","",VLOOKUP(csv!$AJ364,範囲CSV,6,FALSE)))</f>
        <v/>
      </c>
      <c r="G364" s="139" t="str">
        <f>IF(A364="","",IF(VLOOKUP(csv!$AJ364,範囲CSV,7,FALSE)="","",VLOOKUP(csv!$AJ364,範囲CSV,7,FALSE)))</f>
        <v/>
      </c>
      <c r="H364" s="139" t="str">
        <f>IF($A364="","",IF(VLOOKUP(csv!$AJ364,範囲CSV,8,FALSE)="","",VLOOKUP(csv!$AJ364,範囲CSV,8,FALSE)))</f>
        <v/>
      </c>
      <c r="I364" s="216"/>
      <c r="J364" s="216"/>
      <c r="K364" s="139" t="str">
        <f>IF(A364="","",IF(VLOOKUP(csv!$AJ364,範囲CSV,9,FALSE)="","",VLOOKUP(csv!$AJ364,範囲CSV,9,FALSE)))</f>
        <v/>
      </c>
      <c r="L364" s="139" t="str">
        <f>IF($A364="","",IF(VLOOKUP(csv!$AJ364,範囲CSV,10,FALSE)="","",VLOOKUP(csv!$AJ364,範囲CSV,10,FALSE)))</f>
        <v/>
      </c>
      <c r="M364" s="216" t="str">
        <f t="shared" si="10"/>
        <v/>
      </c>
      <c r="N364" s="216" t="str">
        <f t="shared" si="11"/>
        <v/>
      </c>
      <c r="O364" s="139" t="str">
        <f>IF($A364="","",IF(VLOOKUP(csv!$AJ364,範囲CSV,13,FALSE)="","",VLOOKUP(csv!$AJ364,範囲CSV,13,FALSE)))</f>
        <v/>
      </c>
      <c r="P364" s="139" t="str">
        <f>IF($A364="","",IF(VLOOKUP(csv!$AJ364,範囲CSV,14,FALSE)="","",VLOOKUP(csv!$AJ364,範囲CSV,14,FALSE)))</f>
        <v/>
      </c>
      <c r="Q364" s="139" t="str">
        <f>IF($A364="","",IF(VLOOKUP(csv!$AJ364,範囲CSV,15,FALSE)="","",VLOOKUP(csv!$AJ364,範囲CSV,15,FALSE)))</f>
        <v/>
      </c>
      <c r="R364" s="139" t="str">
        <f>IF($A364="","",IF(VLOOKUP(csv!$AJ364,範囲CSV,16,FALSE)="","",VLOOKUP(csv!$AJ364,範囲CSV,16,FALSE)))</f>
        <v/>
      </c>
      <c r="S364" s="139" t="str">
        <f>IF($A364="","",IF(VLOOKUP(csv!$AJ364,範囲CSV,17,FALSE)="","",VLOOKUP(csv!$AJ364,範囲CSV,17,FALSE)))</f>
        <v/>
      </c>
      <c r="T364" s="139" t="str">
        <f>IF($A364="","",IF(VLOOKUP(csv!$AJ364,範囲CSV,18,FALSE)="","",VLOOKUP(csv!$AJ364,範囲CSV,18,FALSE)))</f>
        <v/>
      </c>
      <c r="U364" s="139" t="str">
        <f>IF($A364="","",IF(VLOOKUP(csv!$AJ364,範囲CSV,19,FALSE)="","",VLOOKUP(csv!$AJ364,範囲CSV,19,FALSE)))</f>
        <v/>
      </c>
      <c r="V364" s="139" t="str">
        <f>IF($A364="","",IF(VLOOKUP(csv!$AJ364,範囲CSV,20,FALSE)="","",VLOOKUP(csv!$AJ364,範囲CSV,20,FALSE)))</f>
        <v/>
      </c>
      <c r="W364" s="139" t="str">
        <f>IF($A364="","",IF(VLOOKUP(csv!$AJ364,範囲CSV,21,FALSE)="","",VLOOKUP(csv!$AJ364,範囲CSV,21,FALSE)))</f>
        <v/>
      </c>
      <c r="X364" s="139" t="str">
        <f>IF($A364="","",IF(VLOOKUP(csv!$AJ364,範囲CSV,22,FALSE)="","",VLOOKUP(csv!$AJ364,範囲CSV,22,FALSE)))</f>
        <v/>
      </c>
      <c r="Y364" s="139" t="str">
        <f>IF($A364="","",IF(VLOOKUP(csv!$AJ364,範囲CSV,23,FALSE)="","",VLOOKUP(csv!$AJ364,範囲CSV,23,FALSE)))</f>
        <v/>
      </c>
      <c r="Z364" s="139" t="str">
        <f>IF($A364="","",IF(VLOOKUP(csv!$AJ364,範囲CSV,24,FALSE)="","",VLOOKUP(csv!$AJ364,範囲CSV,24,FALSE)))</f>
        <v/>
      </c>
      <c r="AA364" s="139" t="str">
        <f>IF($A364="","",IF(VLOOKUP(csv!$AJ364,範囲CSV,25,FALSE)="","",VLOOKUP(csv!$AJ364,範囲CSV,25,FALSE)))</f>
        <v/>
      </c>
      <c r="AB364" s="139" t="str">
        <f>IF($A364="","",IF(VLOOKUP(csv!$AJ364,範囲CSV,26,FALSE)="","",VLOOKUP(csv!$AJ364,範囲CSV,26,FALSE)))</f>
        <v/>
      </c>
      <c r="AC364" s="139" t="str">
        <f>IF($A364="","",IF(VLOOKUP(csv!$AJ364,範囲CSV,27,FALSE)="","",VLOOKUP(csv!$AJ364,範囲CSV,27,FALSE)))</f>
        <v/>
      </c>
      <c r="AD364" s="139" t="str">
        <f>IF($A364="","",IF(VLOOKUP(csv!$AJ364,範囲CSV,28,FALSE)="","",VLOOKUP(csv!$AJ364,範囲CSV,28,FALSE)))</f>
        <v/>
      </c>
      <c r="AE364" s="139" t="str">
        <f>IF($A364="","",IF(VLOOKUP(csv!$AJ364,範囲CSV,29,FALSE)="","",VLOOKUP(csv!$AJ364,範囲CSV,29,FALSE)))</f>
        <v/>
      </c>
      <c r="AF364" s="139" t="str">
        <f>IF($A364="","",IF(VLOOKUP(csv!$AJ364,範囲CSV,30,FALSE)="","",VLOOKUP(csv!$AJ364,範囲CSV,30,FALSE)))</f>
        <v/>
      </c>
      <c r="AG364" s="139" t="str">
        <f>IF($A364="","",IF(VLOOKUP(csv!$AJ364,範囲CSV,31,FALSE)="","",VLOOKUP(csv!$AJ364,範囲CSV,31,FALSE)))</f>
        <v/>
      </c>
      <c r="AH364" s="139" t="str">
        <f>IF($A364="","",IF(VLOOKUP(csv!$AJ364,範囲CSV,32,FALSE)="","",VLOOKUP(csv!$AJ364,範囲CSV,32,FALSE)))</f>
        <v/>
      </c>
      <c r="AI364" s="139" t="str">
        <f>IF($A364="","",IF(VLOOKUP(csv!$AJ364,範囲CSV,33,FALSE)="","",VLOOKUP(csv!$AJ364,範囲CSV,33,FALSE)))</f>
        <v/>
      </c>
      <c r="AJ364" s="139" t="str">
        <f>IF($A364="","",IF(VLOOKUP(csv!$AJ364,範囲CSV,34,FALSE)="","",VLOOKUP(csv!$AJ364,範囲CSV,34,FALSE)))</f>
        <v/>
      </c>
      <c r="AK364" s="139"/>
    </row>
    <row r="365" spans="1:37">
      <c r="A365" s="216" t="str">
        <f>IF(csv!AJ365&lt;=csv!A$401,csv!AO365,"")</f>
        <v/>
      </c>
      <c r="B365" s="216" t="str">
        <f>IF($A365="","",IF(VLOOKUP(csv!A$402,範囲CSV,2,FALSE)="","",VLOOKUP(csv!A$402,範囲CSV,2,FALSE)))</f>
        <v/>
      </c>
      <c r="C365" s="139" t="str">
        <f>IF($A365="","",IF(VLOOKUP(csv!$AJ365,範囲CSV,3,FALSE)="","",VLOOKUP(csv!$AJ365,範囲CSV,3,FALSE)))</f>
        <v/>
      </c>
      <c r="D365" s="139" t="str">
        <f>IF($A365="","",IF(VLOOKUP(csv!$AJ365,範囲CSV,4,FALSE)="","",VLOOKUP(csv!$AJ365,範囲CSV,4,FALSE)))</f>
        <v/>
      </c>
      <c r="E365" s="139" t="str">
        <f>IF($A365="","",IF(VLOOKUP(csv!$AJ365,範囲CSV,5,FALSE)="","",IF(VLOOKUP(csv!$AJ365,範囲CSV,5,FALSE)&gt;10000,"",VLOOKUP(csv!$AJ365,範囲CSV,5,FALSE))))</f>
        <v/>
      </c>
      <c r="F365" s="139" t="str">
        <f>IF($A365="","",IF(VLOOKUP(csv!$AJ365,範囲CSV,6,FALSE)="","",VLOOKUP(csv!$AJ365,範囲CSV,6,FALSE)))</f>
        <v/>
      </c>
      <c r="G365" s="139" t="str">
        <f>IF(A365="","",IF(VLOOKUP(csv!$AJ365,範囲CSV,7,FALSE)="","",VLOOKUP(csv!$AJ365,範囲CSV,7,FALSE)))</f>
        <v/>
      </c>
      <c r="H365" s="139" t="str">
        <f>IF($A365="","",IF(VLOOKUP(csv!$AJ365,範囲CSV,8,FALSE)="","",VLOOKUP(csv!$AJ365,範囲CSV,8,FALSE)))</f>
        <v/>
      </c>
      <c r="I365" s="216"/>
      <c r="J365" s="216"/>
      <c r="K365" s="139" t="str">
        <f>IF(A365="","",IF(VLOOKUP(csv!$AJ365,範囲CSV,9,FALSE)="","",VLOOKUP(csv!$AJ365,範囲CSV,9,FALSE)))</f>
        <v/>
      </c>
      <c r="L365" s="139" t="str">
        <f>IF($A365="","",IF(VLOOKUP(csv!$AJ365,範囲CSV,10,FALSE)="","",VLOOKUP(csv!$AJ365,範囲CSV,10,FALSE)))</f>
        <v/>
      </c>
      <c r="M365" s="216" t="str">
        <f t="shared" si="10"/>
        <v/>
      </c>
      <c r="N365" s="216" t="str">
        <f t="shared" si="11"/>
        <v/>
      </c>
      <c r="O365" s="139" t="str">
        <f>IF($A365="","",IF(VLOOKUP(csv!$AJ365,範囲CSV,13,FALSE)="","",VLOOKUP(csv!$AJ365,範囲CSV,13,FALSE)))</f>
        <v/>
      </c>
      <c r="P365" s="139" t="str">
        <f>IF($A365="","",IF(VLOOKUP(csv!$AJ365,範囲CSV,14,FALSE)="","",VLOOKUP(csv!$AJ365,範囲CSV,14,FALSE)))</f>
        <v/>
      </c>
      <c r="Q365" s="139" t="str">
        <f>IF($A365="","",IF(VLOOKUP(csv!$AJ365,範囲CSV,15,FALSE)="","",VLOOKUP(csv!$AJ365,範囲CSV,15,FALSE)))</f>
        <v/>
      </c>
      <c r="R365" s="139" t="str">
        <f>IF($A365="","",IF(VLOOKUP(csv!$AJ365,範囲CSV,16,FALSE)="","",VLOOKUP(csv!$AJ365,範囲CSV,16,FALSE)))</f>
        <v/>
      </c>
      <c r="S365" s="139" t="str">
        <f>IF($A365="","",IF(VLOOKUP(csv!$AJ365,範囲CSV,17,FALSE)="","",VLOOKUP(csv!$AJ365,範囲CSV,17,FALSE)))</f>
        <v/>
      </c>
      <c r="T365" s="139" t="str">
        <f>IF($A365="","",IF(VLOOKUP(csv!$AJ365,範囲CSV,18,FALSE)="","",VLOOKUP(csv!$AJ365,範囲CSV,18,FALSE)))</f>
        <v/>
      </c>
      <c r="U365" s="139" t="str">
        <f>IF($A365="","",IF(VLOOKUP(csv!$AJ365,範囲CSV,19,FALSE)="","",VLOOKUP(csv!$AJ365,範囲CSV,19,FALSE)))</f>
        <v/>
      </c>
      <c r="V365" s="139" t="str">
        <f>IF($A365="","",IF(VLOOKUP(csv!$AJ365,範囲CSV,20,FALSE)="","",VLOOKUP(csv!$AJ365,範囲CSV,20,FALSE)))</f>
        <v/>
      </c>
      <c r="W365" s="139" t="str">
        <f>IF($A365="","",IF(VLOOKUP(csv!$AJ365,範囲CSV,21,FALSE)="","",VLOOKUP(csv!$AJ365,範囲CSV,21,FALSE)))</f>
        <v/>
      </c>
      <c r="X365" s="139" t="str">
        <f>IF($A365="","",IF(VLOOKUP(csv!$AJ365,範囲CSV,22,FALSE)="","",VLOOKUP(csv!$AJ365,範囲CSV,22,FALSE)))</f>
        <v/>
      </c>
      <c r="Y365" s="139" t="str">
        <f>IF($A365="","",IF(VLOOKUP(csv!$AJ365,範囲CSV,23,FALSE)="","",VLOOKUP(csv!$AJ365,範囲CSV,23,FALSE)))</f>
        <v/>
      </c>
      <c r="Z365" s="139" t="str">
        <f>IF($A365="","",IF(VLOOKUP(csv!$AJ365,範囲CSV,24,FALSE)="","",VLOOKUP(csv!$AJ365,範囲CSV,24,FALSE)))</f>
        <v/>
      </c>
      <c r="AA365" s="139" t="str">
        <f>IF($A365="","",IF(VLOOKUP(csv!$AJ365,範囲CSV,25,FALSE)="","",VLOOKUP(csv!$AJ365,範囲CSV,25,FALSE)))</f>
        <v/>
      </c>
      <c r="AB365" s="139" t="str">
        <f>IF($A365="","",IF(VLOOKUP(csv!$AJ365,範囲CSV,26,FALSE)="","",VLOOKUP(csv!$AJ365,範囲CSV,26,FALSE)))</f>
        <v/>
      </c>
      <c r="AC365" s="139" t="str">
        <f>IF($A365="","",IF(VLOOKUP(csv!$AJ365,範囲CSV,27,FALSE)="","",VLOOKUP(csv!$AJ365,範囲CSV,27,FALSE)))</f>
        <v/>
      </c>
      <c r="AD365" s="139" t="str">
        <f>IF($A365="","",IF(VLOOKUP(csv!$AJ365,範囲CSV,28,FALSE)="","",VLOOKUP(csv!$AJ365,範囲CSV,28,FALSE)))</f>
        <v/>
      </c>
      <c r="AE365" s="139" t="str">
        <f>IF($A365="","",IF(VLOOKUP(csv!$AJ365,範囲CSV,29,FALSE)="","",VLOOKUP(csv!$AJ365,範囲CSV,29,FALSE)))</f>
        <v/>
      </c>
      <c r="AF365" s="139" t="str">
        <f>IF($A365="","",IF(VLOOKUP(csv!$AJ365,範囲CSV,30,FALSE)="","",VLOOKUP(csv!$AJ365,範囲CSV,30,FALSE)))</f>
        <v/>
      </c>
      <c r="AG365" s="139" t="str">
        <f>IF($A365="","",IF(VLOOKUP(csv!$AJ365,範囲CSV,31,FALSE)="","",VLOOKUP(csv!$AJ365,範囲CSV,31,FALSE)))</f>
        <v/>
      </c>
      <c r="AH365" s="139" t="str">
        <f>IF($A365="","",IF(VLOOKUP(csv!$AJ365,範囲CSV,32,FALSE)="","",VLOOKUP(csv!$AJ365,範囲CSV,32,FALSE)))</f>
        <v/>
      </c>
      <c r="AI365" s="139" t="str">
        <f>IF($A365="","",IF(VLOOKUP(csv!$AJ365,範囲CSV,33,FALSE)="","",VLOOKUP(csv!$AJ365,範囲CSV,33,FALSE)))</f>
        <v/>
      </c>
      <c r="AJ365" s="139" t="str">
        <f>IF($A365="","",IF(VLOOKUP(csv!$AJ365,範囲CSV,34,FALSE)="","",VLOOKUP(csv!$AJ365,範囲CSV,34,FALSE)))</f>
        <v/>
      </c>
      <c r="AK365" s="139"/>
    </row>
    <row r="366" spans="1:37">
      <c r="A366" s="216" t="str">
        <f>IF(csv!AJ366&lt;=csv!A$401,csv!AO366,"")</f>
        <v/>
      </c>
      <c r="B366" s="216" t="str">
        <f>IF($A366="","",IF(VLOOKUP(csv!A$402,範囲CSV,2,FALSE)="","",VLOOKUP(csv!A$402,範囲CSV,2,FALSE)))</f>
        <v/>
      </c>
      <c r="C366" s="139" t="str">
        <f>IF($A366="","",IF(VLOOKUP(csv!$AJ366,範囲CSV,3,FALSE)="","",VLOOKUP(csv!$AJ366,範囲CSV,3,FALSE)))</f>
        <v/>
      </c>
      <c r="D366" s="139" t="str">
        <f>IF($A366="","",IF(VLOOKUP(csv!$AJ366,範囲CSV,4,FALSE)="","",VLOOKUP(csv!$AJ366,範囲CSV,4,FALSE)))</f>
        <v/>
      </c>
      <c r="E366" s="139" t="str">
        <f>IF($A366="","",IF(VLOOKUP(csv!$AJ366,範囲CSV,5,FALSE)="","",IF(VLOOKUP(csv!$AJ366,範囲CSV,5,FALSE)&gt;10000,"",VLOOKUP(csv!$AJ366,範囲CSV,5,FALSE))))</f>
        <v/>
      </c>
      <c r="F366" s="139" t="str">
        <f>IF($A366="","",IF(VLOOKUP(csv!$AJ366,範囲CSV,6,FALSE)="","",VLOOKUP(csv!$AJ366,範囲CSV,6,FALSE)))</f>
        <v/>
      </c>
      <c r="G366" s="139" t="str">
        <f>IF(A366="","",IF(VLOOKUP(csv!$AJ366,範囲CSV,7,FALSE)="","",VLOOKUP(csv!$AJ366,範囲CSV,7,FALSE)))</f>
        <v/>
      </c>
      <c r="H366" s="139" t="str">
        <f>IF($A366="","",IF(VLOOKUP(csv!$AJ366,範囲CSV,8,FALSE)="","",VLOOKUP(csv!$AJ366,範囲CSV,8,FALSE)))</f>
        <v/>
      </c>
      <c r="I366" s="216"/>
      <c r="J366" s="216"/>
      <c r="K366" s="139" t="str">
        <f>IF(A366="","",IF(VLOOKUP(csv!$AJ366,範囲CSV,9,FALSE)="","",VLOOKUP(csv!$AJ366,範囲CSV,9,FALSE)))</f>
        <v/>
      </c>
      <c r="L366" s="139" t="str">
        <f>IF($A366="","",IF(VLOOKUP(csv!$AJ366,範囲CSV,10,FALSE)="","",VLOOKUP(csv!$AJ366,範囲CSV,10,FALSE)))</f>
        <v/>
      </c>
      <c r="M366" s="216" t="str">
        <f t="shared" si="10"/>
        <v/>
      </c>
      <c r="N366" s="216" t="str">
        <f t="shared" si="11"/>
        <v/>
      </c>
      <c r="O366" s="139" t="str">
        <f>IF($A366="","",IF(VLOOKUP(csv!$AJ366,範囲CSV,13,FALSE)="","",VLOOKUP(csv!$AJ366,範囲CSV,13,FALSE)))</f>
        <v/>
      </c>
      <c r="P366" s="139" t="str">
        <f>IF($A366="","",IF(VLOOKUP(csv!$AJ366,範囲CSV,14,FALSE)="","",VLOOKUP(csv!$AJ366,範囲CSV,14,FALSE)))</f>
        <v/>
      </c>
      <c r="Q366" s="139" t="str">
        <f>IF($A366="","",IF(VLOOKUP(csv!$AJ366,範囲CSV,15,FALSE)="","",VLOOKUP(csv!$AJ366,範囲CSV,15,FALSE)))</f>
        <v/>
      </c>
      <c r="R366" s="139" t="str">
        <f>IF($A366="","",IF(VLOOKUP(csv!$AJ366,範囲CSV,16,FALSE)="","",VLOOKUP(csv!$AJ366,範囲CSV,16,FALSE)))</f>
        <v/>
      </c>
      <c r="S366" s="139" t="str">
        <f>IF($A366="","",IF(VLOOKUP(csv!$AJ366,範囲CSV,17,FALSE)="","",VLOOKUP(csv!$AJ366,範囲CSV,17,FALSE)))</f>
        <v/>
      </c>
      <c r="T366" s="139" t="str">
        <f>IF($A366="","",IF(VLOOKUP(csv!$AJ366,範囲CSV,18,FALSE)="","",VLOOKUP(csv!$AJ366,範囲CSV,18,FALSE)))</f>
        <v/>
      </c>
      <c r="U366" s="139" t="str">
        <f>IF($A366="","",IF(VLOOKUP(csv!$AJ366,範囲CSV,19,FALSE)="","",VLOOKUP(csv!$AJ366,範囲CSV,19,FALSE)))</f>
        <v/>
      </c>
      <c r="V366" s="139" t="str">
        <f>IF($A366="","",IF(VLOOKUP(csv!$AJ366,範囲CSV,20,FALSE)="","",VLOOKUP(csv!$AJ366,範囲CSV,20,FALSE)))</f>
        <v/>
      </c>
      <c r="W366" s="139" t="str">
        <f>IF($A366="","",IF(VLOOKUP(csv!$AJ366,範囲CSV,21,FALSE)="","",VLOOKUP(csv!$AJ366,範囲CSV,21,FALSE)))</f>
        <v/>
      </c>
      <c r="X366" s="139" t="str">
        <f>IF($A366="","",IF(VLOOKUP(csv!$AJ366,範囲CSV,22,FALSE)="","",VLOOKUP(csv!$AJ366,範囲CSV,22,FALSE)))</f>
        <v/>
      </c>
      <c r="Y366" s="139" t="str">
        <f>IF($A366="","",IF(VLOOKUP(csv!$AJ366,範囲CSV,23,FALSE)="","",VLOOKUP(csv!$AJ366,範囲CSV,23,FALSE)))</f>
        <v/>
      </c>
      <c r="Z366" s="139" t="str">
        <f>IF($A366="","",IF(VLOOKUP(csv!$AJ366,範囲CSV,24,FALSE)="","",VLOOKUP(csv!$AJ366,範囲CSV,24,FALSE)))</f>
        <v/>
      </c>
      <c r="AA366" s="139" t="str">
        <f>IF($A366="","",IF(VLOOKUP(csv!$AJ366,範囲CSV,25,FALSE)="","",VLOOKUP(csv!$AJ366,範囲CSV,25,FALSE)))</f>
        <v/>
      </c>
      <c r="AB366" s="139" t="str">
        <f>IF($A366="","",IF(VLOOKUP(csv!$AJ366,範囲CSV,26,FALSE)="","",VLOOKUP(csv!$AJ366,範囲CSV,26,FALSE)))</f>
        <v/>
      </c>
      <c r="AC366" s="139" t="str">
        <f>IF($A366="","",IF(VLOOKUP(csv!$AJ366,範囲CSV,27,FALSE)="","",VLOOKUP(csv!$AJ366,範囲CSV,27,FALSE)))</f>
        <v/>
      </c>
      <c r="AD366" s="139" t="str">
        <f>IF($A366="","",IF(VLOOKUP(csv!$AJ366,範囲CSV,28,FALSE)="","",VLOOKUP(csv!$AJ366,範囲CSV,28,FALSE)))</f>
        <v/>
      </c>
      <c r="AE366" s="139" t="str">
        <f>IF($A366="","",IF(VLOOKUP(csv!$AJ366,範囲CSV,29,FALSE)="","",VLOOKUP(csv!$AJ366,範囲CSV,29,FALSE)))</f>
        <v/>
      </c>
      <c r="AF366" s="139" t="str">
        <f>IF($A366="","",IF(VLOOKUP(csv!$AJ366,範囲CSV,30,FALSE)="","",VLOOKUP(csv!$AJ366,範囲CSV,30,FALSE)))</f>
        <v/>
      </c>
      <c r="AG366" s="139" t="str">
        <f>IF($A366="","",IF(VLOOKUP(csv!$AJ366,範囲CSV,31,FALSE)="","",VLOOKUP(csv!$AJ366,範囲CSV,31,FALSE)))</f>
        <v/>
      </c>
      <c r="AH366" s="139" t="str">
        <f>IF($A366="","",IF(VLOOKUP(csv!$AJ366,範囲CSV,32,FALSE)="","",VLOOKUP(csv!$AJ366,範囲CSV,32,FALSE)))</f>
        <v/>
      </c>
      <c r="AI366" s="139" t="str">
        <f>IF($A366="","",IF(VLOOKUP(csv!$AJ366,範囲CSV,33,FALSE)="","",VLOOKUP(csv!$AJ366,範囲CSV,33,FALSE)))</f>
        <v/>
      </c>
      <c r="AJ366" s="139" t="str">
        <f>IF($A366="","",IF(VLOOKUP(csv!$AJ366,範囲CSV,34,FALSE)="","",VLOOKUP(csv!$AJ366,範囲CSV,34,FALSE)))</f>
        <v/>
      </c>
      <c r="AK366" s="139"/>
    </row>
    <row r="367" spans="1:37">
      <c r="A367" s="216" t="str">
        <f>IF(csv!AJ367&lt;=csv!A$401,csv!AO367,"")</f>
        <v/>
      </c>
      <c r="B367" s="216" t="str">
        <f>IF($A367="","",IF(VLOOKUP(csv!A$402,範囲CSV,2,FALSE)="","",VLOOKUP(csv!A$402,範囲CSV,2,FALSE)))</f>
        <v/>
      </c>
      <c r="C367" s="139" t="str">
        <f>IF($A367="","",IF(VLOOKUP(csv!$AJ367,範囲CSV,3,FALSE)="","",VLOOKUP(csv!$AJ367,範囲CSV,3,FALSE)))</f>
        <v/>
      </c>
      <c r="D367" s="139" t="str">
        <f>IF($A367="","",IF(VLOOKUP(csv!$AJ367,範囲CSV,4,FALSE)="","",VLOOKUP(csv!$AJ367,範囲CSV,4,FALSE)))</f>
        <v/>
      </c>
      <c r="E367" s="139" t="str">
        <f>IF($A367="","",IF(VLOOKUP(csv!$AJ367,範囲CSV,5,FALSE)="","",IF(VLOOKUP(csv!$AJ367,範囲CSV,5,FALSE)&gt;10000,"",VLOOKUP(csv!$AJ367,範囲CSV,5,FALSE))))</f>
        <v/>
      </c>
      <c r="F367" s="139" t="str">
        <f>IF($A367="","",IF(VLOOKUP(csv!$AJ367,範囲CSV,6,FALSE)="","",VLOOKUP(csv!$AJ367,範囲CSV,6,FALSE)))</f>
        <v/>
      </c>
      <c r="G367" s="139" t="str">
        <f>IF(A367="","",IF(VLOOKUP(csv!$AJ367,範囲CSV,7,FALSE)="","",VLOOKUP(csv!$AJ367,範囲CSV,7,FALSE)))</f>
        <v/>
      </c>
      <c r="H367" s="139" t="str">
        <f>IF($A367="","",IF(VLOOKUP(csv!$AJ367,範囲CSV,8,FALSE)="","",VLOOKUP(csv!$AJ367,範囲CSV,8,FALSE)))</f>
        <v/>
      </c>
      <c r="I367" s="216"/>
      <c r="J367" s="216"/>
      <c r="K367" s="139" t="str">
        <f>IF(A367="","",IF(VLOOKUP(csv!$AJ367,範囲CSV,9,FALSE)="","",VLOOKUP(csv!$AJ367,範囲CSV,9,FALSE)))</f>
        <v/>
      </c>
      <c r="L367" s="139" t="str">
        <f>IF($A367="","",IF(VLOOKUP(csv!$AJ367,範囲CSV,10,FALSE)="","",VLOOKUP(csv!$AJ367,範囲CSV,10,FALSE)))</f>
        <v/>
      </c>
      <c r="M367" s="216" t="str">
        <f t="shared" si="10"/>
        <v/>
      </c>
      <c r="N367" s="216" t="str">
        <f t="shared" si="11"/>
        <v/>
      </c>
      <c r="O367" s="139" t="str">
        <f>IF($A367="","",IF(VLOOKUP(csv!$AJ367,範囲CSV,13,FALSE)="","",VLOOKUP(csv!$AJ367,範囲CSV,13,FALSE)))</f>
        <v/>
      </c>
      <c r="P367" s="139" t="str">
        <f>IF($A367="","",IF(VLOOKUP(csv!$AJ367,範囲CSV,14,FALSE)="","",VLOOKUP(csv!$AJ367,範囲CSV,14,FALSE)))</f>
        <v/>
      </c>
      <c r="Q367" s="139" t="str">
        <f>IF($A367="","",IF(VLOOKUP(csv!$AJ367,範囲CSV,15,FALSE)="","",VLOOKUP(csv!$AJ367,範囲CSV,15,FALSE)))</f>
        <v/>
      </c>
      <c r="R367" s="139" t="str">
        <f>IF($A367="","",IF(VLOOKUP(csv!$AJ367,範囲CSV,16,FALSE)="","",VLOOKUP(csv!$AJ367,範囲CSV,16,FALSE)))</f>
        <v/>
      </c>
      <c r="S367" s="139" t="str">
        <f>IF($A367="","",IF(VLOOKUP(csv!$AJ367,範囲CSV,17,FALSE)="","",VLOOKUP(csv!$AJ367,範囲CSV,17,FALSE)))</f>
        <v/>
      </c>
      <c r="T367" s="139" t="str">
        <f>IF($A367="","",IF(VLOOKUP(csv!$AJ367,範囲CSV,18,FALSE)="","",VLOOKUP(csv!$AJ367,範囲CSV,18,FALSE)))</f>
        <v/>
      </c>
      <c r="U367" s="139" t="str">
        <f>IF($A367="","",IF(VLOOKUP(csv!$AJ367,範囲CSV,19,FALSE)="","",VLOOKUP(csv!$AJ367,範囲CSV,19,FALSE)))</f>
        <v/>
      </c>
      <c r="V367" s="139" t="str">
        <f>IF($A367="","",IF(VLOOKUP(csv!$AJ367,範囲CSV,20,FALSE)="","",VLOOKUP(csv!$AJ367,範囲CSV,20,FALSE)))</f>
        <v/>
      </c>
      <c r="W367" s="139" t="str">
        <f>IF($A367="","",IF(VLOOKUP(csv!$AJ367,範囲CSV,21,FALSE)="","",VLOOKUP(csv!$AJ367,範囲CSV,21,FALSE)))</f>
        <v/>
      </c>
      <c r="X367" s="139" t="str">
        <f>IF($A367="","",IF(VLOOKUP(csv!$AJ367,範囲CSV,22,FALSE)="","",VLOOKUP(csv!$AJ367,範囲CSV,22,FALSE)))</f>
        <v/>
      </c>
      <c r="Y367" s="139" t="str">
        <f>IF($A367="","",IF(VLOOKUP(csv!$AJ367,範囲CSV,23,FALSE)="","",VLOOKUP(csv!$AJ367,範囲CSV,23,FALSE)))</f>
        <v/>
      </c>
      <c r="Z367" s="139" t="str">
        <f>IF($A367="","",IF(VLOOKUP(csv!$AJ367,範囲CSV,24,FALSE)="","",VLOOKUP(csv!$AJ367,範囲CSV,24,FALSE)))</f>
        <v/>
      </c>
      <c r="AA367" s="139" t="str">
        <f>IF($A367="","",IF(VLOOKUP(csv!$AJ367,範囲CSV,25,FALSE)="","",VLOOKUP(csv!$AJ367,範囲CSV,25,FALSE)))</f>
        <v/>
      </c>
      <c r="AB367" s="139" t="str">
        <f>IF($A367="","",IF(VLOOKUP(csv!$AJ367,範囲CSV,26,FALSE)="","",VLOOKUP(csv!$AJ367,範囲CSV,26,FALSE)))</f>
        <v/>
      </c>
      <c r="AC367" s="139" t="str">
        <f>IF($A367="","",IF(VLOOKUP(csv!$AJ367,範囲CSV,27,FALSE)="","",VLOOKUP(csv!$AJ367,範囲CSV,27,FALSE)))</f>
        <v/>
      </c>
      <c r="AD367" s="139" t="str">
        <f>IF($A367="","",IF(VLOOKUP(csv!$AJ367,範囲CSV,28,FALSE)="","",VLOOKUP(csv!$AJ367,範囲CSV,28,FALSE)))</f>
        <v/>
      </c>
      <c r="AE367" s="139" t="str">
        <f>IF($A367="","",IF(VLOOKUP(csv!$AJ367,範囲CSV,29,FALSE)="","",VLOOKUP(csv!$AJ367,範囲CSV,29,FALSE)))</f>
        <v/>
      </c>
      <c r="AF367" s="139" t="str">
        <f>IF($A367="","",IF(VLOOKUP(csv!$AJ367,範囲CSV,30,FALSE)="","",VLOOKUP(csv!$AJ367,範囲CSV,30,FALSE)))</f>
        <v/>
      </c>
      <c r="AG367" s="139" t="str">
        <f>IF($A367="","",IF(VLOOKUP(csv!$AJ367,範囲CSV,31,FALSE)="","",VLOOKUP(csv!$AJ367,範囲CSV,31,FALSE)))</f>
        <v/>
      </c>
      <c r="AH367" s="139" t="str">
        <f>IF($A367="","",IF(VLOOKUP(csv!$AJ367,範囲CSV,32,FALSE)="","",VLOOKUP(csv!$AJ367,範囲CSV,32,FALSE)))</f>
        <v/>
      </c>
      <c r="AI367" s="139" t="str">
        <f>IF($A367="","",IF(VLOOKUP(csv!$AJ367,範囲CSV,33,FALSE)="","",VLOOKUP(csv!$AJ367,範囲CSV,33,FALSE)))</f>
        <v/>
      </c>
      <c r="AJ367" s="139" t="str">
        <f>IF($A367="","",IF(VLOOKUP(csv!$AJ367,範囲CSV,34,FALSE)="","",VLOOKUP(csv!$AJ367,範囲CSV,34,FALSE)))</f>
        <v/>
      </c>
      <c r="AK367" s="139"/>
    </row>
    <row r="368" spans="1:37">
      <c r="A368" s="216" t="str">
        <f>IF(csv!AJ368&lt;=csv!A$401,csv!AO368,"")</f>
        <v/>
      </c>
      <c r="B368" s="216" t="str">
        <f>IF($A368="","",IF(VLOOKUP(csv!A$402,範囲CSV,2,FALSE)="","",VLOOKUP(csv!A$402,範囲CSV,2,FALSE)))</f>
        <v/>
      </c>
      <c r="C368" s="139" t="str">
        <f>IF($A368="","",IF(VLOOKUP(csv!$AJ368,範囲CSV,3,FALSE)="","",VLOOKUP(csv!$AJ368,範囲CSV,3,FALSE)))</f>
        <v/>
      </c>
      <c r="D368" s="139" t="str">
        <f>IF($A368="","",IF(VLOOKUP(csv!$AJ368,範囲CSV,4,FALSE)="","",VLOOKUP(csv!$AJ368,範囲CSV,4,FALSE)))</f>
        <v/>
      </c>
      <c r="E368" s="139" t="str">
        <f>IF($A368="","",IF(VLOOKUP(csv!$AJ368,範囲CSV,5,FALSE)="","",IF(VLOOKUP(csv!$AJ368,範囲CSV,5,FALSE)&gt;10000,"",VLOOKUP(csv!$AJ368,範囲CSV,5,FALSE))))</f>
        <v/>
      </c>
      <c r="F368" s="139" t="str">
        <f>IF($A368="","",IF(VLOOKUP(csv!$AJ368,範囲CSV,6,FALSE)="","",VLOOKUP(csv!$AJ368,範囲CSV,6,FALSE)))</f>
        <v/>
      </c>
      <c r="G368" s="139" t="str">
        <f>IF(A368="","",IF(VLOOKUP(csv!$AJ368,範囲CSV,7,FALSE)="","",VLOOKUP(csv!$AJ368,範囲CSV,7,FALSE)))</f>
        <v/>
      </c>
      <c r="H368" s="139" t="str">
        <f>IF($A368="","",IF(VLOOKUP(csv!$AJ368,範囲CSV,8,FALSE)="","",VLOOKUP(csv!$AJ368,範囲CSV,8,FALSE)))</f>
        <v/>
      </c>
      <c r="I368" s="216"/>
      <c r="J368" s="216"/>
      <c r="K368" s="139" t="str">
        <f>IF(A368="","",IF(VLOOKUP(csv!$AJ368,範囲CSV,9,FALSE)="","",VLOOKUP(csv!$AJ368,範囲CSV,9,FALSE)))</f>
        <v/>
      </c>
      <c r="L368" s="139" t="str">
        <f>IF($A368="","",IF(VLOOKUP(csv!$AJ368,範囲CSV,10,FALSE)="","",VLOOKUP(csv!$AJ368,範囲CSV,10,FALSE)))</f>
        <v/>
      </c>
      <c r="M368" s="216" t="str">
        <f t="shared" si="10"/>
        <v/>
      </c>
      <c r="N368" s="216" t="str">
        <f t="shared" si="11"/>
        <v/>
      </c>
      <c r="O368" s="139" t="str">
        <f>IF($A368="","",IF(VLOOKUP(csv!$AJ368,範囲CSV,13,FALSE)="","",VLOOKUP(csv!$AJ368,範囲CSV,13,FALSE)))</f>
        <v/>
      </c>
      <c r="P368" s="139" t="str">
        <f>IF($A368="","",IF(VLOOKUP(csv!$AJ368,範囲CSV,14,FALSE)="","",VLOOKUP(csv!$AJ368,範囲CSV,14,FALSE)))</f>
        <v/>
      </c>
      <c r="Q368" s="139" t="str">
        <f>IF($A368="","",IF(VLOOKUP(csv!$AJ368,範囲CSV,15,FALSE)="","",VLOOKUP(csv!$AJ368,範囲CSV,15,FALSE)))</f>
        <v/>
      </c>
      <c r="R368" s="139" t="str">
        <f>IF($A368="","",IF(VLOOKUP(csv!$AJ368,範囲CSV,16,FALSE)="","",VLOOKUP(csv!$AJ368,範囲CSV,16,FALSE)))</f>
        <v/>
      </c>
      <c r="S368" s="139" t="str">
        <f>IF($A368="","",IF(VLOOKUP(csv!$AJ368,範囲CSV,17,FALSE)="","",VLOOKUP(csv!$AJ368,範囲CSV,17,FALSE)))</f>
        <v/>
      </c>
      <c r="T368" s="139" t="str">
        <f>IF($A368="","",IF(VLOOKUP(csv!$AJ368,範囲CSV,18,FALSE)="","",VLOOKUP(csv!$AJ368,範囲CSV,18,FALSE)))</f>
        <v/>
      </c>
      <c r="U368" s="139" t="str">
        <f>IF($A368="","",IF(VLOOKUP(csv!$AJ368,範囲CSV,19,FALSE)="","",VLOOKUP(csv!$AJ368,範囲CSV,19,FALSE)))</f>
        <v/>
      </c>
      <c r="V368" s="139" t="str">
        <f>IF($A368="","",IF(VLOOKUP(csv!$AJ368,範囲CSV,20,FALSE)="","",VLOOKUP(csv!$AJ368,範囲CSV,20,FALSE)))</f>
        <v/>
      </c>
      <c r="W368" s="139" t="str">
        <f>IF($A368="","",IF(VLOOKUP(csv!$AJ368,範囲CSV,21,FALSE)="","",VLOOKUP(csv!$AJ368,範囲CSV,21,FALSE)))</f>
        <v/>
      </c>
      <c r="X368" s="139" t="str">
        <f>IF($A368="","",IF(VLOOKUP(csv!$AJ368,範囲CSV,22,FALSE)="","",VLOOKUP(csv!$AJ368,範囲CSV,22,FALSE)))</f>
        <v/>
      </c>
      <c r="Y368" s="139" t="str">
        <f>IF($A368="","",IF(VLOOKUP(csv!$AJ368,範囲CSV,23,FALSE)="","",VLOOKUP(csv!$AJ368,範囲CSV,23,FALSE)))</f>
        <v/>
      </c>
      <c r="Z368" s="139" t="str">
        <f>IF($A368="","",IF(VLOOKUP(csv!$AJ368,範囲CSV,24,FALSE)="","",VLOOKUP(csv!$AJ368,範囲CSV,24,FALSE)))</f>
        <v/>
      </c>
      <c r="AA368" s="139" t="str">
        <f>IF($A368="","",IF(VLOOKUP(csv!$AJ368,範囲CSV,25,FALSE)="","",VLOOKUP(csv!$AJ368,範囲CSV,25,FALSE)))</f>
        <v/>
      </c>
      <c r="AB368" s="139" t="str">
        <f>IF($A368="","",IF(VLOOKUP(csv!$AJ368,範囲CSV,26,FALSE)="","",VLOOKUP(csv!$AJ368,範囲CSV,26,FALSE)))</f>
        <v/>
      </c>
      <c r="AC368" s="139" t="str">
        <f>IF($A368="","",IF(VLOOKUP(csv!$AJ368,範囲CSV,27,FALSE)="","",VLOOKUP(csv!$AJ368,範囲CSV,27,FALSE)))</f>
        <v/>
      </c>
      <c r="AD368" s="139" t="str">
        <f>IF($A368="","",IF(VLOOKUP(csv!$AJ368,範囲CSV,28,FALSE)="","",VLOOKUP(csv!$AJ368,範囲CSV,28,FALSE)))</f>
        <v/>
      </c>
      <c r="AE368" s="139" t="str">
        <f>IF($A368="","",IF(VLOOKUP(csv!$AJ368,範囲CSV,29,FALSE)="","",VLOOKUP(csv!$AJ368,範囲CSV,29,FALSE)))</f>
        <v/>
      </c>
      <c r="AF368" s="139" t="str">
        <f>IF($A368="","",IF(VLOOKUP(csv!$AJ368,範囲CSV,30,FALSE)="","",VLOOKUP(csv!$AJ368,範囲CSV,30,FALSE)))</f>
        <v/>
      </c>
      <c r="AG368" s="139" t="str">
        <f>IF($A368="","",IF(VLOOKUP(csv!$AJ368,範囲CSV,31,FALSE)="","",VLOOKUP(csv!$AJ368,範囲CSV,31,FALSE)))</f>
        <v/>
      </c>
      <c r="AH368" s="139" t="str">
        <f>IF($A368="","",IF(VLOOKUP(csv!$AJ368,範囲CSV,32,FALSE)="","",VLOOKUP(csv!$AJ368,範囲CSV,32,FALSE)))</f>
        <v/>
      </c>
      <c r="AI368" s="139" t="str">
        <f>IF($A368="","",IF(VLOOKUP(csv!$AJ368,範囲CSV,33,FALSE)="","",VLOOKUP(csv!$AJ368,範囲CSV,33,FALSE)))</f>
        <v/>
      </c>
      <c r="AJ368" s="139" t="str">
        <f>IF($A368="","",IF(VLOOKUP(csv!$AJ368,範囲CSV,34,FALSE)="","",VLOOKUP(csv!$AJ368,範囲CSV,34,FALSE)))</f>
        <v/>
      </c>
      <c r="AK368" s="139"/>
    </row>
    <row r="369" spans="1:37">
      <c r="A369" s="216" t="str">
        <f>IF(csv!AJ369&lt;=csv!A$401,csv!AO369,"")</f>
        <v/>
      </c>
      <c r="B369" s="216" t="str">
        <f>IF($A369="","",IF(VLOOKUP(csv!A$402,範囲CSV,2,FALSE)="","",VLOOKUP(csv!A$402,範囲CSV,2,FALSE)))</f>
        <v/>
      </c>
      <c r="C369" s="139" t="str">
        <f>IF($A369="","",IF(VLOOKUP(csv!$AJ369,範囲CSV,3,FALSE)="","",VLOOKUP(csv!$AJ369,範囲CSV,3,FALSE)))</f>
        <v/>
      </c>
      <c r="D369" s="139" t="str">
        <f>IF($A369="","",IF(VLOOKUP(csv!$AJ369,範囲CSV,4,FALSE)="","",VLOOKUP(csv!$AJ369,範囲CSV,4,FALSE)))</f>
        <v/>
      </c>
      <c r="E369" s="139" t="str">
        <f>IF($A369="","",IF(VLOOKUP(csv!$AJ369,範囲CSV,5,FALSE)="","",IF(VLOOKUP(csv!$AJ369,範囲CSV,5,FALSE)&gt;10000,"",VLOOKUP(csv!$AJ369,範囲CSV,5,FALSE))))</f>
        <v/>
      </c>
      <c r="F369" s="139" t="str">
        <f>IF($A369="","",IF(VLOOKUP(csv!$AJ369,範囲CSV,6,FALSE)="","",VLOOKUP(csv!$AJ369,範囲CSV,6,FALSE)))</f>
        <v/>
      </c>
      <c r="G369" s="139" t="str">
        <f>IF(A369="","",IF(VLOOKUP(csv!$AJ369,範囲CSV,7,FALSE)="","",VLOOKUP(csv!$AJ369,範囲CSV,7,FALSE)))</f>
        <v/>
      </c>
      <c r="H369" s="139" t="str">
        <f>IF($A369="","",IF(VLOOKUP(csv!$AJ369,範囲CSV,8,FALSE)="","",VLOOKUP(csv!$AJ369,範囲CSV,8,FALSE)))</f>
        <v/>
      </c>
      <c r="I369" s="216"/>
      <c r="J369" s="216"/>
      <c r="K369" s="139" t="str">
        <f>IF(A369="","",IF(VLOOKUP(csv!$AJ369,範囲CSV,9,FALSE)="","",VLOOKUP(csv!$AJ369,範囲CSV,9,FALSE)))</f>
        <v/>
      </c>
      <c r="L369" s="139" t="str">
        <f>IF($A369="","",IF(VLOOKUP(csv!$AJ369,範囲CSV,10,FALSE)="","",VLOOKUP(csv!$AJ369,範囲CSV,10,FALSE)))</f>
        <v/>
      </c>
      <c r="M369" s="216" t="str">
        <f t="shared" si="10"/>
        <v/>
      </c>
      <c r="N369" s="216" t="str">
        <f t="shared" si="11"/>
        <v/>
      </c>
      <c r="O369" s="139" t="str">
        <f>IF($A369="","",IF(VLOOKUP(csv!$AJ369,範囲CSV,13,FALSE)="","",VLOOKUP(csv!$AJ369,範囲CSV,13,FALSE)))</f>
        <v/>
      </c>
      <c r="P369" s="139" t="str">
        <f>IF($A369="","",IF(VLOOKUP(csv!$AJ369,範囲CSV,14,FALSE)="","",VLOOKUP(csv!$AJ369,範囲CSV,14,FALSE)))</f>
        <v/>
      </c>
      <c r="Q369" s="139" t="str">
        <f>IF($A369="","",IF(VLOOKUP(csv!$AJ369,範囲CSV,15,FALSE)="","",VLOOKUP(csv!$AJ369,範囲CSV,15,FALSE)))</f>
        <v/>
      </c>
      <c r="R369" s="139" t="str">
        <f>IF($A369="","",IF(VLOOKUP(csv!$AJ369,範囲CSV,16,FALSE)="","",VLOOKUP(csv!$AJ369,範囲CSV,16,FALSE)))</f>
        <v/>
      </c>
      <c r="S369" s="139" t="str">
        <f>IF($A369="","",IF(VLOOKUP(csv!$AJ369,範囲CSV,17,FALSE)="","",VLOOKUP(csv!$AJ369,範囲CSV,17,FALSE)))</f>
        <v/>
      </c>
      <c r="T369" s="139" t="str">
        <f>IF($A369="","",IF(VLOOKUP(csv!$AJ369,範囲CSV,18,FALSE)="","",VLOOKUP(csv!$AJ369,範囲CSV,18,FALSE)))</f>
        <v/>
      </c>
      <c r="U369" s="139" t="str">
        <f>IF($A369="","",IF(VLOOKUP(csv!$AJ369,範囲CSV,19,FALSE)="","",VLOOKUP(csv!$AJ369,範囲CSV,19,FALSE)))</f>
        <v/>
      </c>
      <c r="V369" s="139" t="str">
        <f>IF($A369="","",IF(VLOOKUP(csv!$AJ369,範囲CSV,20,FALSE)="","",VLOOKUP(csv!$AJ369,範囲CSV,20,FALSE)))</f>
        <v/>
      </c>
      <c r="W369" s="139" t="str">
        <f>IF($A369="","",IF(VLOOKUP(csv!$AJ369,範囲CSV,21,FALSE)="","",VLOOKUP(csv!$AJ369,範囲CSV,21,FALSE)))</f>
        <v/>
      </c>
      <c r="X369" s="139" t="str">
        <f>IF($A369="","",IF(VLOOKUP(csv!$AJ369,範囲CSV,22,FALSE)="","",VLOOKUP(csv!$AJ369,範囲CSV,22,FALSE)))</f>
        <v/>
      </c>
      <c r="Y369" s="139" t="str">
        <f>IF($A369="","",IF(VLOOKUP(csv!$AJ369,範囲CSV,23,FALSE)="","",VLOOKUP(csv!$AJ369,範囲CSV,23,FALSE)))</f>
        <v/>
      </c>
      <c r="Z369" s="139" t="str">
        <f>IF($A369="","",IF(VLOOKUP(csv!$AJ369,範囲CSV,24,FALSE)="","",VLOOKUP(csv!$AJ369,範囲CSV,24,FALSE)))</f>
        <v/>
      </c>
      <c r="AA369" s="139" t="str">
        <f>IF($A369="","",IF(VLOOKUP(csv!$AJ369,範囲CSV,25,FALSE)="","",VLOOKUP(csv!$AJ369,範囲CSV,25,FALSE)))</f>
        <v/>
      </c>
      <c r="AB369" s="139" t="str">
        <f>IF($A369="","",IF(VLOOKUP(csv!$AJ369,範囲CSV,26,FALSE)="","",VLOOKUP(csv!$AJ369,範囲CSV,26,FALSE)))</f>
        <v/>
      </c>
      <c r="AC369" s="139" t="str">
        <f>IF($A369="","",IF(VLOOKUP(csv!$AJ369,範囲CSV,27,FALSE)="","",VLOOKUP(csv!$AJ369,範囲CSV,27,FALSE)))</f>
        <v/>
      </c>
      <c r="AD369" s="139" t="str">
        <f>IF($A369="","",IF(VLOOKUP(csv!$AJ369,範囲CSV,28,FALSE)="","",VLOOKUP(csv!$AJ369,範囲CSV,28,FALSE)))</f>
        <v/>
      </c>
      <c r="AE369" s="139" t="str">
        <f>IF($A369="","",IF(VLOOKUP(csv!$AJ369,範囲CSV,29,FALSE)="","",VLOOKUP(csv!$AJ369,範囲CSV,29,FALSE)))</f>
        <v/>
      </c>
      <c r="AF369" s="139" t="str">
        <f>IF($A369="","",IF(VLOOKUP(csv!$AJ369,範囲CSV,30,FALSE)="","",VLOOKUP(csv!$AJ369,範囲CSV,30,FALSE)))</f>
        <v/>
      </c>
      <c r="AG369" s="139" t="str">
        <f>IF($A369="","",IF(VLOOKUP(csv!$AJ369,範囲CSV,31,FALSE)="","",VLOOKUP(csv!$AJ369,範囲CSV,31,FALSE)))</f>
        <v/>
      </c>
      <c r="AH369" s="139" t="str">
        <f>IF($A369="","",IF(VLOOKUP(csv!$AJ369,範囲CSV,32,FALSE)="","",VLOOKUP(csv!$AJ369,範囲CSV,32,FALSE)))</f>
        <v/>
      </c>
      <c r="AI369" s="139" t="str">
        <f>IF($A369="","",IF(VLOOKUP(csv!$AJ369,範囲CSV,33,FALSE)="","",VLOOKUP(csv!$AJ369,範囲CSV,33,FALSE)))</f>
        <v/>
      </c>
      <c r="AJ369" s="139" t="str">
        <f>IF($A369="","",IF(VLOOKUP(csv!$AJ369,範囲CSV,34,FALSE)="","",VLOOKUP(csv!$AJ369,範囲CSV,34,FALSE)))</f>
        <v/>
      </c>
      <c r="AK369" s="139"/>
    </row>
    <row r="370" spans="1:37">
      <c r="A370" s="216" t="str">
        <f>IF(csv!AJ370&lt;=csv!A$401,csv!AO370,"")</f>
        <v/>
      </c>
      <c r="B370" s="216" t="str">
        <f>IF($A370="","",IF(VLOOKUP(csv!A$402,範囲CSV,2,FALSE)="","",VLOOKUP(csv!A$402,範囲CSV,2,FALSE)))</f>
        <v/>
      </c>
      <c r="C370" s="139" t="str">
        <f>IF($A370="","",IF(VLOOKUP(csv!$AJ370,範囲CSV,3,FALSE)="","",VLOOKUP(csv!$AJ370,範囲CSV,3,FALSE)))</f>
        <v/>
      </c>
      <c r="D370" s="139" t="str">
        <f>IF($A370="","",IF(VLOOKUP(csv!$AJ370,範囲CSV,4,FALSE)="","",VLOOKUP(csv!$AJ370,範囲CSV,4,FALSE)))</f>
        <v/>
      </c>
      <c r="E370" s="139" t="str">
        <f>IF($A370="","",IF(VLOOKUP(csv!$AJ370,範囲CSV,5,FALSE)="","",IF(VLOOKUP(csv!$AJ370,範囲CSV,5,FALSE)&gt;10000,"",VLOOKUP(csv!$AJ370,範囲CSV,5,FALSE))))</f>
        <v/>
      </c>
      <c r="F370" s="139" t="str">
        <f>IF($A370="","",IF(VLOOKUP(csv!$AJ370,範囲CSV,6,FALSE)="","",VLOOKUP(csv!$AJ370,範囲CSV,6,FALSE)))</f>
        <v/>
      </c>
      <c r="G370" s="139" t="str">
        <f>IF(A370="","",IF(VLOOKUP(csv!$AJ370,範囲CSV,7,FALSE)="","",VLOOKUP(csv!$AJ370,範囲CSV,7,FALSE)))</f>
        <v/>
      </c>
      <c r="H370" s="139" t="str">
        <f>IF($A370="","",IF(VLOOKUP(csv!$AJ370,範囲CSV,8,FALSE)="","",VLOOKUP(csv!$AJ370,範囲CSV,8,FALSE)))</f>
        <v/>
      </c>
      <c r="I370" s="216"/>
      <c r="J370" s="216"/>
      <c r="K370" s="139" t="str">
        <f>IF(A370="","",IF(VLOOKUP(csv!$AJ370,範囲CSV,9,FALSE)="","",VLOOKUP(csv!$AJ370,範囲CSV,9,FALSE)))</f>
        <v/>
      </c>
      <c r="L370" s="139" t="str">
        <f>IF($A370="","",IF(VLOOKUP(csv!$AJ370,範囲CSV,10,FALSE)="","",VLOOKUP(csv!$AJ370,範囲CSV,10,FALSE)))</f>
        <v/>
      </c>
      <c r="M370" s="216" t="str">
        <f t="shared" si="10"/>
        <v/>
      </c>
      <c r="N370" s="216" t="str">
        <f t="shared" si="11"/>
        <v/>
      </c>
      <c r="O370" s="139" t="str">
        <f>IF($A370="","",IF(VLOOKUP(csv!$AJ370,範囲CSV,13,FALSE)="","",VLOOKUP(csv!$AJ370,範囲CSV,13,FALSE)))</f>
        <v/>
      </c>
      <c r="P370" s="139" t="str">
        <f>IF($A370="","",IF(VLOOKUP(csv!$AJ370,範囲CSV,14,FALSE)="","",VLOOKUP(csv!$AJ370,範囲CSV,14,FALSE)))</f>
        <v/>
      </c>
      <c r="Q370" s="139" t="str">
        <f>IF($A370="","",IF(VLOOKUP(csv!$AJ370,範囲CSV,15,FALSE)="","",VLOOKUP(csv!$AJ370,範囲CSV,15,FALSE)))</f>
        <v/>
      </c>
      <c r="R370" s="139" t="str">
        <f>IF($A370="","",IF(VLOOKUP(csv!$AJ370,範囲CSV,16,FALSE)="","",VLOOKUP(csv!$AJ370,範囲CSV,16,FALSE)))</f>
        <v/>
      </c>
      <c r="S370" s="139" t="str">
        <f>IF($A370="","",IF(VLOOKUP(csv!$AJ370,範囲CSV,17,FALSE)="","",VLOOKUP(csv!$AJ370,範囲CSV,17,FALSE)))</f>
        <v/>
      </c>
      <c r="T370" s="139" t="str">
        <f>IF($A370="","",IF(VLOOKUP(csv!$AJ370,範囲CSV,18,FALSE)="","",VLOOKUP(csv!$AJ370,範囲CSV,18,FALSE)))</f>
        <v/>
      </c>
      <c r="U370" s="139" t="str">
        <f>IF($A370="","",IF(VLOOKUP(csv!$AJ370,範囲CSV,19,FALSE)="","",VLOOKUP(csv!$AJ370,範囲CSV,19,FALSE)))</f>
        <v/>
      </c>
      <c r="V370" s="139" t="str">
        <f>IF($A370="","",IF(VLOOKUP(csv!$AJ370,範囲CSV,20,FALSE)="","",VLOOKUP(csv!$AJ370,範囲CSV,20,FALSE)))</f>
        <v/>
      </c>
      <c r="W370" s="139" t="str">
        <f>IF($A370="","",IF(VLOOKUP(csv!$AJ370,範囲CSV,21,FALSE)="","",VLOOKUP(csv!$AJ370,範囲CSV,21,FALSE)))</f>
        <v/>
      </c>
      <c r="X370" s="139" t="str">
        <f>IF($A370="","",IF(VLOOKUP(csv!$AJ370,範囲CSV,22,FALSE)="","",VLOOKUP(csv!$AJ370,範囲CSV,22,FALSE)))</f>
        <v/>
      </c>
      <c r="Y370" s="139" t="str">
        <f>IF($A370="","",IF(VLOOKUP(csv!$AJ370,範囲CSV,23,FALSE)="","",VLOOKUP(csv!$AJ370,範囲CSV,23,FALSE)))</f>
        <v/>
      </c>
      <c r="Z370" s="139" t="str">
        <f>IF($A370="","",IF(VLOOKUP(csv!$AJ370,範囲CSV,24,FALSE)="","",VLOOKUP(csv!$AJ370,範囲CSV,24,FALSE)))</f>
        <v/>
      </c>
      <c r="AA370" s="139" t="str">
        <f>IF($A370="","",IF(VLOOKUP(csv!$AJ370,範囲CSV,25,FALSE)="","",VLOOKUP(csv!$AJ370,範囲CSV,25,FALSE)))</f>
        <v/>
      </c>
      <c r="AB370" s="139" t="str">
        <f>IF($A370="","",IF(VLOOKUP(csv!$AJ370,範囲CSV,26,FALSE)="","",VLOOKUP(csv!$AJ370,範囲CSV,26,FALSE)))</f>
        <v/>
      </c>
      <c r="AC370" s="139" t="str">
        <f>IF($A370="","",IF(VLOOKUP(csv!$AJ370,範囲CSV,27,FALSE)="","",VLOOKUP(csv!$AJ370,範囲CSV,27,FALSE)))</f>
        <v/>
      </c>
      <c r="AD370" s="139" t="str">
        <f>IF($A370="","",IF(VLOOKUP(csv!$AJ370,範囲CSV,28,FALSE)="","",VLOOKUP(csv!$AJ370,範囲CSV,28,FALSE)))</f>
        <v/>
      </c>
      <c r="AE370" s="139" t="str">
        <f>IF($A370="","",IF(VLOOKUP(csv!$AJ370,範囲CSV,29,FALSE)="","",VLOOKUP(csv!$AJ370,範囲CSV,29,FALSE)))</f>
        <v/>
      </c>
      <c r="AF370" s="139" t="str">
        <f>IF($A370="","",IF(VLOOKUP(csv!$AJ370,範囲CSV,30,FALSE)="","",VLOOKUP(csv!$AJ370,範囲CSV,30,FALSE)))</f>
        <v/>
      </c>
      <c r="AG370" s="139" t="str">
        <f>IF($A370="","",IF(VLOOKUP(csv!$AJ370,範囲CSV,31,FALSE)="","",VLOOKUP(csv!$AJ370,範囲CSV,31,FALSE)))</f>
        <v/>
      </c>
      <c r="AH370" s="139" t="str">
        <f>IF($A370="","",IF(VLOOKUP(csv!$AJ370,範囲CSV,32,FALSE)="","",VLOOKUP(csv!$AJ370,範囲CSV,32,FALSE)))</f>
        <v/>
      </c>
      <c r="AI370" s="139" t="str">
        <f>IF($A370="","",IF(VLOOKUP(csv!$AJ370,範囲CSV,33,FALSE)="","",VLOOKUP(csv!$AJ370,範囲CSV,33,FALSE)))</f>
        <v/>
      </c>
      <c r="AJ370" s="139" t="str">
        <f>IF($A370="","",IF(VLOOKUP(csv!$AJ370,範囲CSV,34,FALSE)="","",VLOOKUP(csv!$AJ370,範囲CSV,34,FALSE)))</f>
        <v/>
      </c>
      <c r="AK370" s="139"/>
    </row>
    <row r="371" spans="1:37">
      <c r="A371" s="216" t="str">
        <f>IF(csv!AJ371&lt;=csv!A$401,csv!AO371,"")</f>
        <v/>
      </c>
      <c r="B371" s="216" t="str">
        <f>IF($A371="","",IF(VLOOKUP(csv!A$402,範囲CSV,2,FALSE)="","",VLOOKUP(csv!A$402,範囲CSV,2,FALSE)))</f>
        <v/>
      </c>
      <c r="C371" s="139" t="str">
        <f>IF($A371="","",IF(VLOOKUP(csv!$AJ371,範囲CSV,3,FALSE)="","",VLOOKUP(csv!$AJ371,範囲CSV,3,FALSE)))</f>
        <v/>
      </c>
      <c r="D371" s="139" t="str">
        <f>IF($A371="","",IF(VLOOKUP(csv!$AJ371,範囲CSV,4,FALSE)="","",VLOOKUP(csv!$AJ371,範囲CSV,4,FALSE)))</f>
        <v/>
      </c>
      <c r="E371" s="139" t="str">
        <f>IF($A371="","",IF(VLOOKUP(csv!$AJ371,範囲CSV,5,FALSE)="","",IF(VLOOKUP(csv!$AJ371,範囲CSV,5,FALSE)&gt;10000,"",VLOOKUP(csv!$AJ371,範囲CSV,5,FALSE))))</f>
        <v/>
      </c>
      <c r="F371" s="139" t="str">
        <f>IF($A371="","",IF(VLOOKUP(csv!$AJ371,範囲CSV,6,FALSE)="","",VLOOKUP(csv!$AJ371,範囲CSV,6,FALSE)))</f>
        <v/>
      </c>
      <c r="G371" s="139" t="str">
        <f>IF(A371="","",IF(VLOOKUP(csv!$AJ371,範囲CSV,7,FALSE)="","",VLOOKUP(csv!$AJ371,範囲CSV,7,FALSE)))</f>
        <v/>
      </c>
      <c r="H371" s="139" t="str">
        <f>IF($A371="","",IF(VLOOKUP(csv!$AJ371,範囲CSV,8,FALSE)="","",VLOOKUP(csv!$AJ371,範囲CSV,8,FALSE)))</f>
        <v/>
      </c>
      <c r="I371" s="216"/>
      <c r="J371" s="216"/>
      <c r="K371" s="139" t="str">
        <f>IF(A371="","",IF(VLOOKUP(csv!$AJ371,範囲CSV,9,FALSE)="","",VLOOKUP(csv!$AJ371,範囲CSV,9,FALSE)))</f>
        <v/>
      </c>
      <c r="L371" s="139" t="str">
        <f>IF($A371="","",IF(VLOOKUP(csv!$AJ371,範囲CSV,10,FALSE)="","",VLOOKUP(csv!$AJ371,範囲CSV,10,FALSE)))</f>
        <v/>
      </c>
      <c r="M371" s="216" t="str">
        <f t="shared" si="10"/>
        <v/>
      </c>
      <c r="N371" s="216" t="str">
        <f t="shared" si="11"/>
        <v/>
      </c>
      <c r="O371" s="139" t="str">
        <f>IF($A371="","",IF(VLOOKUP(csv!$AJ371,範囲CSV,13,FALSE)="","",VLOOKUP(csv!$AJ371,範囲CSV,13,FALSE)))</f>
        <v/>
      </c>
      <c r="P371" s="139" t="str">
        <f>IF($A371="","",IF(VLOOKUP(csv!$AJ371,範囲CSV,14,FALSE)="","",VLOOKUP(csv!$AJ371,範囲CSV,14,FALSE)))</f>
        <v/>
      </c>
      <c r="Q371" s="139" t="str">
        <f>IF($A371="","",IF(VLOOKUP(csv!$AJ371,範囲CSV,15,FALSE)="","",VLOOKUP(csv!$AJ371,範囲CSV,15,FALSE)))</f>
        <v/>
      </c>
      <c r="R371" s="139" t="str">
        <f>IF($A371="","",IF(VLOOKUP(csv!$AJ371,範囲CSV,16,FALSE)="","",VLOOKUP(csv!$AJ371,範囲CSV,16,FALSE)))</f>
        <v/>
      </c>
      <c r="S371" s="139" t="str">
        <f>IF($A371="","",IF(VLOOKUP(csv!$AJ371,範囲CSV,17,FALSE)="","",VLOOKUP(csv!$AJ371,範囲CSV,17,FALSE)))</f>
        <v/>
      </c>
      <c r="T371" s="139" t="str">
        <f>IF($A371="","",IF(VLOOKUP(csv!$AJ371,範囲CSV,18,FALSE)="","",VLOOKUP(csv!$AJ371,範囲CSV,18,FALSE)))</f>
        <v/>
      </c>
      <c r="U371" s="139" t="str">
        <f>IF($A371="","",IF(VLOOKUP(csv!$AJ371,範囲CSV,19,FALSE)="","",VLOOKUP(csv!$AJ371,範囲CSV,19,FALSE)))</f>
        <v/>
      </c>
      <c r="V371" s="139" t="str">
        <f>IF($A371="","",IF(VLOOKUP(csv!$AJ371,範囲CSV,20,FALSE)="","",VLOOKUP(csv!$AJ371,範囲CSV,20,FALSE)))</f>
        <v/>
      </c>
      <c r="W371" s="139" t="str">
        <f>IF($A371="","",IF(VLOOKUP(csv!$AJ371,範囲CSV,21,FALSE)="","",VLOOKUP(csv!$AJ371,範囲CSV,21,FALSE)))</f>
        <v/>
      </c>
      <c r="X371" s="139" t="str">
        <f>IF($A371="","",IF(VLOOKUP(csv!$AJ371,範囲CSV,22,FALSE)="","",VLOOKUP(csv!$AJ371,範囲CSV,22,FALSE)))</f>
        <v/>
      </c>
      <c r="Y371" s="139" t="str">
        <f>IF($A371="","",IF(VLOOKUP(csv!$AJ371,範囲CSV,23,FALSE)="","",VLOOKUP(csv!$AJ371,範囲CSV,23,FALSE)))</f>
        <v/>
      </c>
      <c r="Z371" s="139" t="str">
        <f>IF($A371="","",IF(VLOOKUP(csv!$AJ371,範囲CSV,24,FALSE)="","",VLOOKUP(csv!$AJ371,範囲CSV,24,FALSE)))</f>
        <v/>
      </c>
      <c r="AA371" s="139" t="str">
        <f>IF($A371="","",IF(VLOOKUP(csv!$AJ371,範囲CSV,25,FALSE)="","",VLOOKUP(csv!$AJ371,範囲CSV,25,FALSE)))</f>
        <v/>
      </c>
      <c r="AB371" s="139" t="str">
        <f>IF($A371="","",IF(VLOOKUP(csv!$AJ371,範囲CSV,26,FALSE)="","",VLOOKUP(csv!$AJ371,範囲CSV,26,FALSE)))</f>
        <v/>
      </c>
      <c r="AC371" s="139" t="str">
        <f>IF($A371="","",IF(VLOOKUP(csv!$AJ371,範囲CSV,27,FALSE)="","",VLOOKUP(csv!$AJ371,範囲CSV,27,FALSE)))</f>
        <v/>
      </c>
      <c r="AD371" s="139" t="str">
        <f>IF($A371="","",IF(VLOOKUP(csv!$AJ371,範囲CSV,28,FALSE)="","",VLOOKUP(csv!$AJ371,範囲CSV,28,FALSE)))</f>
        <v/>
      </c>
      <c r="AE371" s="139" t="str">
        <f>IF($A371="","",IF(VLOOKUP(csv!$AJ371,範囲CSV,29,FALSE)="","",VLOOKUP(csv!$AJ371,範囲CSV,29,FALSE)))</f>
        <v/>
      </c>
      <c r="AF371" s="139" t="str">
        <f>IF($A371="","",IF(VLOOKUP(csv!$AJ371,範囲CSV,30,FALSE)="","",VLOOKUP(csv!$AJ371,範囲CSV,30,FALSE)))</f>
        <v/>
      </c>
      <c r="AG371" s="139" t="str">
        <f>IF($A371="","",IF(VLOOKUP(csv!$AJ371,範囲CSV,31,FALSE)="","",VLOOKUP(csv!$AJ371,範囲CSV,31,FALSE)))</f>
        <v/>
      </c>
      <c r="AH371" s="139" t="str">
        <f>IF($A371="","",IF(VLOOKUP(csv!$AJ371,範囲CSV,32,FALSE)="","",VLOOKUP(csv!$AJ371,範囲CSV,32,FALSE)))</f>
        <v/>
      </c>
      <c r="AI371" s="139" t="str">
        <f>IF($A371="","",IF(VLOOKUP(csv!$AJ371,範囲CSV,33,FALSE)="","",VLOOKUP(csv!$AJ371,範囲CSV,33,FALSE)))</f>
        <v/>
      </c>
      <c r="AJ371" s="139" t="str">
        <f>IF($A371="","",IF(VLOOKUP(csv!$AJ371,範囲CSV,34,FALSE)="","",VLOOKUP(csv!$AJ371,範囲CSV,34,FALSE)))</f>
        <v/>
      </c>
      <c r="AK371" s="139"/>
    </row>
    <row r="372" spans="1:37">
      <c r="A372" s="216" t="str">
        <f>IF(csv!AJ372&lt;=csv!A$401,csv!AO372,"")</f>
        <v/>
      </c>
      <c r="B372" s="216" t="str">
        <f>IF($A372="","",IF(VLOOKUP(csv!A$402,範囲CSV,2,FALSE)="","",VLOOKUP(csv!A$402,範囲CSV,2,FALSE)))</f>
        <v/>
      </c>
      <c r="C372" s="139" t="str">
        <f>IF($A372="","",IF(VLOOKUP(csv!$AJ372,範囲CSV,3,FALSE)="","",VLOOKUP(csv!$AJ372,範囲CSV,3,FALSE)))</f>
        <v/>
      </c>
      <c r="D372" s="139" t="str">
        <f>IF($A372="","",IF(VLOOKUP(csv!$AJ372,範囲CSV,4,FALSE)="","",VLOOKUP(csv!$AJ372,範囲CSV,4,FALSE)))</f>
        <v/>
      </c>
      <c r="E372" s="139" t="str">
        <f>IF($A372="","",IF(VLOOKUP(csv!$AJ372,範囲CSV,5,FALSE)="","",IF(VLOOKUP(csv!$AJ372,範囲CSV,5,FALSE)&gt;10000,"",VLOOKUP(csv!$AJ372,範囲CSV,5,FALSE))))</f>
        <v/>
      </c>
      <c r="F372" s="139" t="str">
        <f>IF($A372="","",IF(VLOOKUP(csv!$AJ372,範囲CSV,6,FALSE)="","",VLOOKUP(csv!$AJ372,範囲CSV,6,FALSE)))</f>
        <v/>
      </c>
      <c r="G372" s="139" t="str">
        <f>IF(A372="","",IF(VLOOKUP(csv!$AJ372,範囲CSV,7,FALSE)="","",VLOOKUP(csv!$AJ372,範囲CSV,7,FALSE)))</f>
        <v/>
      </c>
      <c r="H372" s="139" t="str">
        <f>IF($A372="","",IF(VLOOKUP(csv!$AJ372,範囲CSV,8,FALSE)="","",VLOOKUP(csv!$AJ372,範囲CSV,8,FALSE)))</f>
        <v/>
      </c>
      <c r="I372" s="216"/>
      <c r="J372" s="216"/>
      <c r="K372" s="139" t="str">
        <f>IF(A372="","",IF(VLOOKUP(csv!$AJ372,範囲CSV,9,FALSE)="","",VLOOKUP(csv!$AJ372,範囲CSV,9,FALSE)))</f>
        <v/>
      </c>
      <c r="L372" s="139" t="str">
        <f>IF($A372="","",IF(VLOOKUP(csv!$AJ372,範囲CSV,10,FALSE)="","",VLOOKUP(csv!$AJ372,範囲CSV,10,FALSE)))</f>
        <v/>
      </c>
      <c r="M372" s="216" t="str">
        <f t="shared" si="10"/>
        <v/>
      </c>
      <c r="N372" s="216" t="str">
        <f t="shared" si="11"/>
        <v/>
      </c>
      <c r="O372" s="139" t="str">
        <f>IF($A372="","",IF(VLOOKUP(csv!$AJ372,範囲CSV,13,FALSE)="","",VLOOKUP(csv!$AJ372,範囲CSV,13,FALSE)))</f>
        <v/>
      </c>
      <c r="P372" s="139" t="str">
        <f>IF($A372="","",IF(VLOOKUP(csv!$AJ372,範囲CSV,14,FALSE)="","",VLOOKUP(csv!$AJ372,範囲CSV,14,FALSE)))</f>
        <v/>
      </c>
      <c r="Q372" s="139" t="str">
        <f>IF($A372="","",IF(VLOOKUP(csv!$AJ372,範囲CSV,15,FALSE)="","",VLOOKUP(csv!$AJ372,範囲CSV,15,FALSE)))</f>
        <v/>
      </c>
      <c r="R372" s="139" t="str">
        <f>IF($A372="","",IF(VLOOKUP(csv!$AJ372,範囲CSV,16,FALSE)="","",VLOOKUP(csv!$AJ372,範囲CSV,16,FALSE)))</f>
        <v/>
      </c>
      <c r="S372" s="139" t="str">
        <f>IF($A372="","",IF(VLOOKUP(csv!$AJ372,範囲CSV,17,FALSE)="","",VLOOKUP(csv!$AJ372,範囲CSV,17,FALSE)))</f>
        <v/>
      </c>
      <c r="T372" s="139" t="str">
        <f>IF($A372="","",IF(VLOOKUP(csv!$AJ372,範囲CSV,18,FALSE)="","",VLOOKUP(csv!$AJ372,範囲CSV,18,FALSE)))</f>
        <v/>
      </c>
      <c r="U372" s="139" t="str">
        <f>IF($A372="","",IF(VLOOKUP(csv!$AJ372,範囲CSV,19,FALSE)="","",VLOOKUP(csv!$AJ372,範囲CSV,19,FALSE)))</f>
        <v/>
      </c>
      <c r="V372" s="139" t="str">
        <f>IF($A372="","",IF(VLOOKUP(csv!$AJ372,範囲CSV,20,FALSE)="","",VLOOKUP(csv!$AJ372,範囲CSV,20,FALSE)))</f>
        <v/>
      </c>
      <c r="W372" s="139" t="str">
        <f>IF($A372="","",IF(VLOOKUP(csv!$AJ372,範囲CSV,21,FALSE)="","",VLOOKUP(csv!$AJ372,範囲CSV,21,FALSE)))</f>
        <v/>
      </c>
      <c r="X372" s="139" t="str">
        <f>IF($A372="","",IF(VLOOKUP(csv!$AJ372,範囲CSV,22,FALSE)="","",VLOOKUP(csv!$AJ372,範囲CSV,22,FALSE)))</f>
        <v/>
      </c>
      <c r="Y372" s="139" t="str">
        <f>IF($A372="","",IF(VLOOKUP(csv!$AJ372,範囲CSV,23,FALSE)="","",VLOOKUP(csv!$AJ372,範囲CSV,23,FALSE)))</f>
        <v/>
      </c>
      <c r="Z372" s="139" t="str">
        <f>IF($A372="","",IF(VLOOKUP(csv!$AJ372,範囲CSV,24,FALSE)="","",VLOOKUP(csv!$AJ372,範囲CSV,24,FALSE)))</f>
        <v/>
      </c>
      <c r="AA372" s="139" t="str">
        <f>IF($A372="","",IF(VLOOKUP(csv!$AJ372,範囲CSV,25,FALSE)="","",VLOOKUP(csv!$AJ372,範囲CSV,25,FALSE)))</f>
        <v/>
      </c>
      <c r="AB372" s="139" t="str">
        <f>IF($A372="","",IF(VLOOKUP(csv!$AJ372,範囲CSV,26,FALSE)="","",VLOOKUP(csv!$AJ372,範囲CSV,26,FALSE)))</f>
        <v/>
      </c>
      <c r="AC372" s="139" t="str">
        <f>IF($A372="","",IF(VLOOKUP(csv!$AJ372,範囲CSV,27,FALSE)="","",VLOOKUP(csv!$AJ372,範囲CSV,27,FALSE)))</f>
        <v/>
      </c>
      <c r="AD372" s="139" t="str">
        <f>IF($A372="","",IF(VLOOKUP(csv!$AJ372,範囲CSV,28,FALSE)="","",VLOOKUP(csv!$AJ372,範囲CSV,28,FALSE)))</f>
        <v/>
      </c>
      <c r="AE372" s="139" t="str">
        <f>IF($A372="","",IF(VLOOKUP(csv!$AJ372,範囲CSV,29,FALSE)="","",VLOOKUP(csv!$AJ372,範囲CSV,29,FALSE)))</f>
        <v/>
      </c>
      <c r="AF372" s="139" t="str">
        <f>IF($A372="","",IF(VLOOKUP(csv!$AJ372,範囲CSV,30,FALSE)="","",VLOOKUP(csv!$AJ372,範囲CSV,30,FALSE)))</f>
        <v/>
      </c>
      <c r="AG372" s="139" t="str">
        <f>IF($A372="","",IF(VLOOKUP(csv!$AJ372,範囲CSV,31,FALSE)="","",VLOOKUP(csv!$AJ372,範囲CSV,31,FALSE)))</f>
        <v/>
      </c>
      <c r="AH372" s="139" t="str">
        <f>IF($A372="","",IF(VLOOKUP(csv!$AJ372,範囲CSV,32,FALSE)="","",VLOOKUP(csv!$AJ372,範囲CSV,32,FALSE)))</f>
        <v/>
      </c>
      <c r="AI372" s="139" t="str">
        <f>IF($A372="","",IF(VLOOKUP(csv!$AJ372,範囲CSV,33,FALSE)="","",VLOOKUP(csv!$AJ372,範囲CSV,33,FALSE)))</f>
        <v/>
      </c>
      <c r="AJ372" s="139" t="str">
        <f>IF($A372="","",IF(VLOOKUP(csv!$AJ372,範囲CSV,34,FALSE)="","",VLOOKUP(csv!$AJ372,範囲CSV,34,FALSE)))</f>
        <v/>
      </c>
      <c r="AK372" s="139"/>
    </row>
    <row r="373" spans="1:37">
      <c r="A373" s="216" t="str">
        <f>IF(csv!AJ373&lt;=csv!A$401,csv!AO373,"")</f>
        <v/>
      </c>
      <c r="B373" s="216" t="str">
        <f>IF($A373="","",IF(VLOOKUP(csv!A$402,範囲CSV,2,FALSE)="","",VLOOKUP(csv!A$402,範囲CSV,2,FALSE)))</f>
        <v/>
      </c>
      <c r="C373" s="139" t="str">
        <f>IF($A373="","",IF(VLOOKUP(csv!$AJ373,範囲CSV,3,FALSE)="","",VLOOKUP(csv!$AJ373,範囲CSV,3,FALSE)))</f>
        <v/>
      </c>
      <c r="D373" s="139" t="str">
        <f>IF($A373="","",IF(VLOOKUP(csv!$AJ373,範囲CSV,4,FALSE)="","",VLOOKUP(csv!$AJ373,範囲CSV,4,FALSE)))</f>
        <v/>
      </c>
      <c r="E373" s="139" t="str">
        <f>IF($A373="","",IF(VLOOKUP(csv!$AJ373,範囲CSV,5,FALSE)="","",IF(VLOOKUP(csv!$AJ373,範囲CSV,5,FALSE)&gt;10000,"",VLOOKUP(csv!$AJ373,範囲CSV,5,FALSE))))</f>
        <v/>
      </c>
      <c r="F373" s="139" t="str">
        <f>IF($A373="","",IF(VLOOKUP(csv!$AJ373,範囲CSV,6,FALSE)="","",VLOOKUP(csv!$AJ373,範囲CSV,6,FALSE)))</f>
        <v/>
      </c>
      <c r="G373" s="139" t="str">
        <f>IF(A373="","",IF(VLOOKUP(csv!$AJ373,範囲CSV,7,FALSE)="","",VLOOKUP(csv!$AJ373,範囲CSV,7,FALSE)))</f>
        <v/>
      </c>
      <c r="H373" s="139" t="str">
        <f>IF($A373="","",IF(VLOOKUP(csv!$AJ373,範囲CSV,8,FALSE)="","",VLOOKUP(csv!$AJ373,範囲CSV,8,FALSE)))</f>
        <v/>
      </c>
      <c r="I373" s="216"/>
      <c r="J373" s="216"/>
      <c r="K373" s="139" t="str">
        <f>IF(A373="","",IF(VLOOKUP(csv!$AJ373,範囲CSV,9,FALSE)="","",VLOOKUP(csv!$AJ373,範囲CSV,9,FALSE)))</f>
        <v/>
      </c>
      <c r="L373" s="139" t="str">
        <f>IF($A373="","",IF(VLOOKUP(csv!$AJ373,範囲CSV,10,FALSE)="","",VLOOKUP(csv!$AJ373,範囲CSV,10,FALSE)))</f>
        <v/>
      </c>
      <c r="M373" s="216" t="str">
        <f t="shared" si="10"/>
        <v/>
      </c>
      <c r="N373" s="216" t="str">
        <f t="shared" si="11"/>
        <v/>
      </c>
      <c r="O373" s="139" t="str">
        <f>IF($A373="","",IF(VLOOKUP(csv!$AJ373,範囲CSV,13,FALSE)="","",VLOOKUP(csv!$AJ373,範囲CSV,13,FALSE)))</f>
        <v/>
      </c>
      <c r="P373" s="139" t="str">
        <f>IF($A373="","",IF(VLOOKUP(csv!$AJ373,範囲CSV,14,FALSE)="","",VLOOKUP(csv!$AJ373,範囲CSV,14,FALSE)))</f>
        <v/>
      </c>
      <c r="Q373" s="139" t="str">
        <f>IF($A373="","",IF(VLOOKUP(csv!$AJ373,範囲CSV,15,FALSE)="","",VLOOKUP(csv!$AJ373,範囲CSV,15,FALSE)))</f>
        <v/>
      </c>
      <c r="R373" s="139" t="str">
        <f>IF($A373="","",IF(VLOOKUP(csv!$AJ373,範囲CSV,16,FALSE)="","",VLOOKUP(csv!$AJ373,範囲CSV,16,FALSE)))</f>
        <v/>
      </c>
      <c r="S373" s="139" t="str">
        <f>IF($A373="","",IF(VLOOKUP(csv!$AJ373,範囲CSV,17,FALSE)="","",VLOOKUP(csv!$AJ373,範囲CSV,17,FALSE)))</f>
        <v/>
      </c>
      <c r="T373" s="139" t="str">
        <f>IF($A373="","",IF(VLOOKUP(csv!$AJ373,範囲CSV,18,FALSE)="","",VLOOKUP(csv!$AJ373,範囲CSV,18,FALSE)))</f>
        <v/>
      </c>
      <c r="U373" s="139" t="str">
        <f>IF($A373="","",IF(VLOOKUP(csv!$AJ373,範囲CSV,19,FALSE)="","",VLOOKUP(csv!$AJ373,範囲CSV,19,FALSE)))</f>
        <v/>
      </c>
      <c r="V373" s="139" t="str">
        <f>IF($A373="","",IF(VLOOKUP(csv!$AJ373,範囲CSV,20,FALSE)="","",VLOOKUP(csv!$AJ373,範囲CSV,20,FALSE)))</f>
        <v/>
      </c>
      <c r="W373" s="139" t="str">
        <f>IF($A373="","",IF(VLOOKUP(csv!$AJ373,範囲CSV,21,FALSE)="","",VLOOKUP(csv!$AJ373,範囲CSV,21,FALSE)))</f>
        <v/>
      </c>
      <c r="X373" s="139" t="str">
        <f>IF($A373="","",IF(VLOOKUP(csv!$AJ373,範囲CSV,22,FALSE)="","",VLOOKUP(csv!$AJ373,範囲CSV,22,FALSE)))</f>
        <v/>
      </c>
      <c r="Y373" s="139" t="str">
        <f>IF($A373="","",IF(VLOOKUP(csv!$AJ373,範囲CSV,23,FALSE)="","",VLOOKUP(csv!$AJ373,範囲CSV,23,FALSE)))</f>
        <v/>
      </c>
      <c r="Z373" s="139" t="str">
        <f>IF($A373="","",IF(VLOOKUP(csv!$AJ373,範囲CSV,24,FALSE)="","",VLOOKUP(csv!$AJ373,範囲CSV,24,FALSE)))</f>
        <v/>
      </c>
      <c r="AA373" s="139" t="str">
        <f>IF($A373="","",IF(VLOOKUP(csv!$AJ373,範囲CSV,25,FALSE)="","",VLOOKUP(csv!$AJ373,範囲CSV,25,FALSE)))</f>
        <v/>
      </c>
      <c r="AB373" s="139" t="str">
        <f>IF($A373="","",IF(VLOOKUP(csv!$AJ373,範囲CSV,26,FALSE)="","",VLOOKUP(csv!$AJ373,範囲CSV,26,FALSE)))</f>
        <v/>
      </c>
      <c r="AC373" s="139" t="str">
        <f>IF($A373="","",IF(VLOOKUP(csv!$AJ373,範囲CSV,27,FALSE)="","",VLOOKUP(csv!$AJ373,範囲CSV,27,FALSE)))</f>
        <v/>
      </c>
      <c r="AD373" s="139" t="str">
        <f>IF($A373="","",IF(VLOOKUP(csv!$AJ373,範囲CSV,28,FALSE)="","",VLOOKUP(csv!$AJ373,範囲CSV,28,FALSE)))</f>
        <v/>
      </c>
      <c r="AE373" s="139" t="str">
        <f>IF($A373="","",IF(VLOOKUP(csv!$AJ373,範囲CSV,29,FALSE)="","",VLOOKUP(csv!$AJ373,範囲CSV,29,FALSE)))</f>
        <v/>
      </c>
      <c r="AF373" s="139" t="str">
        <f>IF($A373="","",IF(VLOOKUP(csv!$AJ373,範囲CSV,30,FALSE)="","",VLOOKUP(csv!$AJ373,範囲CSV,30,FALSE)))</f>
        <v/>
      </c>
      <c r="AG373" s="139" t="str">
        <f>IF($A373="","",IF(VLOOKUP(csv!$AJ373,範囲CSV,31,FALSE)="","",VLOOKUP(csv!$AJ373,範囲CSV,31,FALSE)))</f>
        <v/>
      </c>
      <c r="AH373" s="139" t="str">
        <f>IF($A373="","",IF(VLOOKUP(csv!$AJ373,範囲CSV,32,FALSE)="","",VLOOKUP(csv!$AJ373,範囲CSV,32,FALSE)))</f>
        <v/>
      </c>
      <c r="AI373" s="139" t="str">
        <f>IF($A373="","",IF(VLOOKUP(csv!$AJ373,範囲CSV,33,FALSE)="","",VLOOKUP(csv!$AJ373,範囲CSV,33,FALSE)))</f>
        <v/>
      </c>
      <c r="AJ373" s="139" t="str">
        <f>IF($A373="","",IF(VLOOKUP(csv!$AJ373,範囲CSV,34,FALSE)="","",VLOOKUP(csv!$AJ373,範囲CSV,34,FALSE)))</f>
        <v/>
      </c>
      <c r="AK373" s="139"/>
    </row>
    <row r="374" spans="1:37">
      <c r="A374" s="216" t="str">
        <f>IF(csv!AJ374&lt;=csv!A$401,csv!AO374,"")</f>
        <v/>
      </c>
      <c r="B374" s="216" t="str">
        <f>IF($A374="","",IF(VLOOKUP(csv!A$402,範囲CSV,2,FALSE)="","",VLOOKUP(csv!A$402,範囲CSV,2,FALSE)))</f>
        <v/>
      </c>
      <c r="C374" s="139" t="str">
        <f>IF($A374="","",IF(VLOOKUP(csv!$AJ374,範囲CSV,3,FALSE)="","",VLOOKUP(csv!$AJ374,範囲CSV,3,FALSE)))</f>
        <v/>
      </c>
      <c r="D374" s="139" t="str">
        <f>IF($A374="","",IF(VLOOKUP(csv!$AJ374,範囲CSV,4,FALSE)="","",VLOOKUP(csv!$AJ374,範囲CSV,4,FALSE)))</f>
        <v/>
      </c>
      <c r="E374" s="139" t="str">
        <f>IF($A374="","",IF(VLOOKUP(csv!$AJ374,範囲CSV,5,FALSE)="","",IF(VLOOKUP(csv!$AJ374,範囲CSV,5,FALSE)&gt;10000,"",VLOOKUP(csv!$AJ374,範囲CSV,5,FALSE))))</f>
        <v/>
      </c>
      <c r="F374" s="139" t="str">
        <f>IF($A374="","",IF(VLOOKUP(csv!$AJ374,範囲CSV,6,FALSE)="","",VLOOKUP(csv!$AJ374,範囲CSV,6,FALSE)))</f>
        <v/>
      </c>
      <c r="G374" s="139" t="str">
        <f>IF(A374="","",IF(VLOOKUP(csv!$AJ374,範囲CSV,7,FALSE)="","",VLOOKUP(csv!$AJ374,範囲CSV,7,FALSE)))</f>
        <v/>
      </c>
      <c r="H374" s="139" t="str">
        <f>IF($A374="","",IF(VLOOKUP(csv!$AJ374,範囲CSV,8,FALSE)="","",VLOOKUP(csv!$AJ374,範囲CSV,8,FALSE)))</f>
        <v/>
      </c>
      <c r="I374" s="216"/>
      <c r="J374" s="216"/>
      <c r="K374" s="139" t="str">
        <f>IF(A374="","",IF(VLOOKUP(csv!$AJ374,範囲CSV,9,FALSE)="","",VLOOKUP(csv!$AJ374,範囲CSV,9,FALSE)))</f>
        <v/>
      </c>
      <c r="L374" s="139" t="str">
        <f>IF($A374="","",IF(VLOOKUP(csv!$AJ374,範囲CSV,10,FALSE)="","",VLOOKUP(csv!$AJ374,範囲CSV,10,FALSE)))</f>
        <v/>
      </c>
      <c r="M374" s="216" t="str">
        <f t="shared" si="10"/>
        <v/>
      </c>
      <c r="N374" s="216" t="str">
        <f t="shared" si="11"/>
        <v/>
      </c>
      <c r="O374" s="139" t="str">
        <f>IF($A374="","",IF(VLOOKUP(csv!$AJ374,範囲CSV,13,FALSE)="","",VLOOKUP(csv!$AJ374,範囲CSV,13,FALSE)))</f>
        <v/>
      </c>
      <c r="P374" s="139" t="str">
        <f>IF($A374="","",IF(VLOOKUP(csv!$AJ374,範囲CSV,14,FALSE)="","",VLOOKUP(csv!$AJ374,範囲CSV,14,FALSE)))</f>
        <v/>
      </c>
      <c r="Q374" s="139" t="str">
        <f>IF($A374="","",IF(VLOOKUP(csv!$AJ374,範囲CSV,15,FALSE)="","",VLOOKUP(csv!$AJ374,範囲CSV,15,FALSE)))</f>
        <v/>
      </c>
      <c r="R374" s="139" t="str">
        <f>IF($A374="","",IF(VLOOKUP(csv!$AJ374,範囲CSV,16,FALSE)="","",VLOOKUP(csv!$AJ374,範囲CSV,16,FALSE)))</f>
        <v/>
      </c>
      <c r="S374" s="139" t="str">
        <f>IF($A374="","",IF(VLOOKUP(csv!$AJ374,範囲CSV,17,FALSE)="","",VLOOKUP(csv!$AJ374,範囲CSV,17,FALSE)))</f>
        <v/>
      </c>
      <c r="T374" s="139" t="str">
        <f>IF($A374="","",IF(VLOOKUP(csv!$AJ374,範囲CSV,18,FALSE)="","",VLOOKUP(csv!$AJ374,範囲CSV,18,FALSE)))</f>
        <v/>
      </c>
      <c r="U374" s="139" t="str">
        <f>IF($A374="","",IF(VLOOKUP(csv!$AJ374,範囲CSV,19,FALSE)="","",VLOOKUP(csv!$AJ374,範囲CSV,19,FALSE)))</f>
        <v/>
      </c>
      <c r="V374" s="139" t="str">
        <f>IF($A374="","",IF(VLOOKUP(csv!$AJ374,範囲CSV,20,FALSE)="","",VLOOKUP(csv!$AJ374,範囲CSV,20,FALSE)))</f>
        <v/>
      </c>
      <c r="W374" s="139" t="str">
        <f>IF($A374="","",IF(VLOOKUP(csv!$AJ374,範囲CSV,21,FALSE)="","",VLOOKUP(csv!$AJ374,範囲CSV,21,FALSE)))</f>
        <v/>
      </c>
      <c r="X374" s="139" t="str">
        <f>IF($A374="","",IF(VLOOKUP(csv!$AJ374,範囲CSV,22,FALSE)="","",VLOOKUP(csv!$AJ374,範囲CSV,22,FALSE)))</f>
        <v/>
      </c>
      <c r="Y374" s="139" t="str">
        <f>IF($A374="","",IF(VLOOKUP(csv!$AJ374,範囲CSV,23,FALSE)="","",VLOOKUP(csv!$AJ374,範囲CSV,23,FALSE)))</f>
        <v/>
      </c>
      <c r="Z374" s="139" t="str">
        <f>IF($A374="","",IF(VLOOKUP(csv!$AJ374,範囲CSV,24,FALSE)="","",VLOOKUP(csv!$AJ374,範囲CSV,24,FALSE)))</f>
        <v/>
      </c>
      <c r="AA374" s="139" t="str">
        <f>IF($A374="","",IF(VLOOKUP(csv!$AJ374,範囲CSV,25,FALSE)="","",VLOOKUP(csv!$AJ374,範囲CSV,25,FALSE)))</f>
        <v/>
      </c>
      <c r="AB374" s="139" t="str">
        <f>IF($A374="","",IF(VLOOKUP(csv!$AJ374,範囲CSV,26,FALSE)="","",VLOOKUP(csv!$AJ374,範囲CSV,26,FALSE)))</f>
        <v/>
      </c>
      <c r="AC374" s="139" t="str">
        <f>IF($A374="","",IF(VLOOKUP(csv!$AJ374,範囲CSV,27,FALSE)="","",VLOOKUP(csv!$AJ374,範囲CSV,27,FALSE)))</f>
        <v/>
      </c>
      <c r="AD374" s="139" t="str">
        <f>IF($A374="","",IF(VLOOKUP(csv!$AJ374,範囲CSV,28,FALSE)="","",VLOOKUP(csv!$AJ374,範囲CSV,28,FALSE)))</f>
        <v/>
      </c>
      <c r="AE374" s="139" t="str">
        <f>IF($A374="","",IF(VLOOKUP(csv!$AJ374,範囲CSV,29,FALSE)="","",VLOOKUP(csv!$AJ374,範囲CSV,29,FALSE)))</f>
        <v/>
      </c>
      <c r="AF374" s="139" t="str">
        <f>IF($A374="","",IF(VLOOKUP(csv!$AJ374,範囲CSV,30,FALSE)="","",VLOOKUP(csv!$AJ374,範囲CSV,30,FALSE)))</f>
        <v/>
      </c>
      <c r="AG374" s="139" t="str">
        <f>IF($A374="","",IF(VLOOKUP(csv!$AJ374,範囲CSV,31,FALSE)="","",VLOOKUP(csv!$AJ374,範囲CSV,31,FALSE)))</f>
        <v/>
      </c>
      <c r="AH374" s="139" t="str">
        <f>IF($A374="","",IF(VLOOKUP(csv!$AJ374,範囲CSV,32,FALSE)="","",VLOOKUP(csv!$AJ374,範囲CSV,32,FALSE)))</f>
        <v/>
      </c>
      <c r="AI374" s="139" t="str">
        <f>IF($A374="","",IF(VLOOKUP(csv!$AJ374,範囲CSV,33,FALSE)="","",VLOOKUP(csv!$AJ374,範囲CSV,33,FALSE)))</f>
        <v/>
      </c>
      <c r="AJ374" s="139" t="str">
        <f>IF($A374="","",IF(VLOOKUP(csv!$AJ374,範囲CSV,34,FALSE)="","",VLOOKUP(csv!$AJ374,範囲CSV,34,FALSE)))</f>
        <v/>
      </c>
      <c r="AK374" s="139"/>
    </row>
    <row r="375" spans="1:37">
      <c r="A375" s="216" t="str">
        <f>IF(csv!AJ375&lt;=csv!A$401,csv!AO375,"")</f>
        <v/>
      </c>
      <c r="B375" s="216" t="str">
        <f>IF($A375="","",IF(VLOOKUP(csv!A$402,範囲CSV,2,FALSE)="","",VLOOKUP(csv!A$402,範囲CSV,2,FALSE)))</f>
        <v/>
      </c>
      <c r="C375" s="139" t="str">
        <f>IF($A375="","",IF(VLOOKUP(csv!$AJ375,範囲CSV,3,FALSE)="","",VLOOKUP(csv!$AJ375,範囲CSV,3,FALSE)))</f>
        <v/>
      </c>
      <c r="D375" s="139" t="str">
        <f>IF($A375="","",IF(VLOOKUP(csv!$AJ375,範囲CSV,4,FALSE)="","",VLOOKUP(csv!$AJ375,範囲CSV,4,FALSE)))</f>
        <v/>
      </c>
      <c r="E375" s="139" t="str">
        <f>IF($A375="","",IF(VLOOKUP(csv!$AJ375,範囲CSV,5,FALSE)="","",IF(VLOOKUP(csv!$AJ375,範囲CSV,5,FALSE)&gt;10000,"",VLOOKUP(csv!$AJ375,範囲CSV,5,FALSE))))</f>
        <v/>
      </c>
      <c r="F375" s="139" t="str">
        <f>IF($A375="","",IF(VLOOKUP(csv!$AJ375,範囲CSV,6,FALSE)="","",VLOOKUP(csv!$AJ375,範囲CSV,6,FALSE)))</f>
        <v/>
      </c>
      <c r="G375" s="139" t="str">
        <f>IF(A375="","",IF(VLOOKUP(csv!$AJ375,範囲CSV,7,FALSE)="","",VLOOKUP(csv!$AJ375,範囲CSV,7,FALSE)))</f>
        <v/>
      </c>
      <c r="H375" s="139" t="str">
        <f>IF($A375="","",IF(VLOOKUP(csv!$AJ375,範囲CSV,8,FALSE)="","",VLOOKUP(csv!$AJ375,範囲CSV,8,FALSE)))</f>
        <v/>
      </c>
      <c r="I375" s="216"/>
      <c r="J375" s="216"/>
      <c r="K375" s="139" t="str">
        <f>IF(A375="","",IF(VLOOKUP(csv!$AJ375,範囲CSV,9,FALSE)="","",VLOOKUP(csv!$AJ375,範囲CSV,9,FALSE)))</f>
        <v/>
      </c>
      <c r="L375" s="139" t="str">
        <f>IF($A375="","",IF(VLOOKUP(csv!$AJ375,範囲CSV,10,FALSE)="","",VLOOKUP(csv!$AJ375,範囲CSV,10,FALSE)))</f>
        <v/>
      </c>
      <c r="M375" s="216" t="str">
        <f t="shared" si="10"/>
        <v/>
      </c>
      <c r="N375" s="216" t="str">
        <f t="shared" si="11"/>
        <v/>
      </c>
      <c r="O375" s="139" t="str">
        <f>IF($A375="","",IF(VLOOKUP(csv!$AJ375,範囲CSV,13,FALSE)="","",VLOOKUP(csv!$AJ375,範囲CSV,13,FALSE)))</f>
        <v/>
      </c>
      <c r="P375" s="139" t="str">
        <f>IF($A375="","",IF(VLOOKUP(csv!$AJ375,範囲CSV,14,FALSE)="","",VLOOKUP(csv!$AJ375,範囲CSV,14,FALSE)))</f>
        <v/>
      </c>
      <c r="Q375" s="139" t="str">
        <f>IF($A375="","",IF(VLOOKUP(csv!$AJ375,範囲CSV,15,FALSE)="","",VLOOKUP(csv!$AJ375,範囲CSV,15,FALSE)))</f>
        <v/>
      </c>
      <c r="R375" s="139" t="str">
        <f>IF($A375="","",IF(VLOOKUP(csv!$AJ375,範囲CSV,16,FALSE)="","",VLOOKUP(csv!$AJ375,範囲CSV,16,FALSE)))</f>
        <v/>
      </c>
      <c r="S375" s="139" t="str">
        <f>IF($A375="","",IF(VLOOKUP(csv!$AJ375,範囲CSV,17,FALSE)="","",VLOOKUP(csv!$AJ375,範囲CSV,17,FALSE)))</f>
        <v/>
      </c>
      <c r="T375" s="139" t="str">
        <f>IF($A375="","",IF(VLOOKUP(csv!$AJ375,範囲CSV,18,FALSE)="","",VLOOKUP(csv!$AJ375,範囲CSV,18,FALSE)))</f>
        <v/>
      </c>
      <c r="U375" s="139" t="str">
        <f>IF($A375="","",IF(VLOOKUP(csv!$AJ375,範囲CSV,19,FALSE)="","",VLOOKUP(csv!$AJ375,範囲CSV,19,FALSE)))</f>
        <v/>
      </c>
      <c r="V375" s="139" t="str">
        <f>IF($A375="","",IF(VLOOKUP(csv!$AJ375,範囲CSV,20,FALSE)="","",VLOOKUP(csv!$AJ375,範囲CSV,20,FALSE)))</f>
        <v/>
      </c>
      <c r="W375" s="139" t="str">
        <f>IF($A375="","",IF(VLOOKUP(csv!$AJ375,範囲CSV,21,FALSE)="","",VLOOKUP(csv!$AJ375,範囲CSV,21,FALSE)))</f>
        <v/>
      </c>
      <c r="X375" s="139" t="str">
        <f>IF($A375="","",IF(VLOOKUP(csv!$AJ375,範囲CSV,22,FALSE)="","",VLOOKUP(csv!$AJ375,範囲CSV,22,FALSE)))</f>
        <v/>
      </c>
      <c r="Y375" s="139" t="str">
        <f>IF($A375="","",IF(VLOOKUP(csv!$AJ375,範囲CSV,23,FALSE)="","",VLOOKUP(csv!$AJ375,範囲CSV,23,FALSE)))</f>
        <v/>
      </c>
      <c r="Z375" s="139" t="str">
        <f>IF($A375="","",IF(VLOOKUP(csv!$AJ375,範囲CSV,24,FALSE)="","",VLOOKUP(csv!$AJ375,範囲CSV,24,FALSE)))</f>
        <v/>
      </c>
      <c r="AA375" s="139" t="str">
        <f>IF($A375="","",IF(VLOOKUP(csv!$AJ375,範囲CSV,25,FALSE)="","",VLOOKUP(csv!$AJ375,範囲CSV,25,FALSE)))</f>
        <v/>
      </c>
      <c r="AB375" s="139" t="str">
        <f>IF($A375="","",IF(VLOOKUP(csv!$AJ375,範囲CSV,26,FALSE)="","",VLOOKUP(csv!$AJ375,範囲CSV,26,FALSE)))</f>
        <v/>
      </c>
      <c r="AC375" s="139" t="str">
        <f>IF($A375="","",IF(VLOOKUP(csv!$AJ375,範囲CSV,27,FALSE)="","",VLOOKUP(csv!$AJ375,範囲CSV,27,FALSE)))</f>
        <v/>
      </c>
      <c r="AD375" s="139" t="str">
        <f>IF($A375="","",IF(VLOOKUP(csv!$AJ375,範囲CSV,28,FALSE)="","",VLOOKUP(csv!$AJ375,範囲CSV,28,FALSE)))</f>
        <v/>
      </c>
      <c r="AE375" s="139" t="str">
        <f>IF($A375="","",IF(VLOOKUP(csv!$AJ375,範囲CSV,29,FALSE)="","",VLOOKUP(csv!$AJ375,範囲CSV,29,FALSE)))</f>
        <v/>
      </c>
      <c r="AF375" s="139" t="str">
        <f>IF($A375="","",IF(VLOOKUP(csv!$AJ375,範囲CSV,30,FALSE)="","",VLOOKUP(csv!$AJ375,範囲CSV,30,FALSE)))</f>
        <v/>
      </c>
      <c r="AG375" s="139" t="str">
        <f>IF($A375="","",IF(VLOOKUP(csv!$AJ375,範囲CSV,31,FALSE)="","",VLOOKUP(csv!$AJ375,範囲CSV,31,FALSE)))</f>
        <v/>
      </c>
      <c r="AH375" s="139" t="str">
        <f>IF($A375="","",IF(VLOOKUP(csv!$AJ375,範囲CSV,32,FALSE)="","",VLOOKUP(csv!$AJ375,範囲CSV,32,FALSE)))</f>
        <v/>
      </c>
      <c r="AI375" s="139" t="str">
        <f>IF($A375="","",IF(VLOOKUP(csv!$AJ375,範囲CSV,33,FALSE)="","",VLOOKUP(csv!$AJ375,範囲CSV,33,FALSE)))</f>
        <v/>
      </c>
      <c r="AJ375" s="139" t="str">
        <f>IF($A375="","",IF(VLOOKUP(csv!$AJ375,範囲CSV,34,FALSE)="","",VLOOKUP(csv!$AJ375,範囲CSV,34,FALSE)))</f>
        <v/>
      </c>
      <c r="AK375" s="139"/>
    </row>
    <row r="376" spans="1:37">
      <c r="A376" s="216" t="str">
        <f>IF(csv!AJ376&lt;=csv!A$401,csv!AO376,"")</f>
        <v/>
      </c>
      <c r="B376" s="216" t="str">
        <f>IF($A376="","",IF(VLOOKUP(csv!A$402,範囲CSV,2,FALSE)="","",VLOOKUP(csv!A$402,範囲CSV,2,FALSE)))</f>
        <v/>
      </c>
      <c r="C376" s="139" t="str">
        <f>IF($A376="","",IF(VLOOKUP(csv!$AJ376,範囲CSV,3,FALSE)="","",VLOOKUP(csv!$AJ376,範囲CSV,3,FALSE)))</f>
        <v/>
      </c>
      <c r="D376" s="139" t="str">
        <f>IF($A376="","",IF(VLOOKUP(csv!$AJ376,範囲CSV,4,FALSE)="","",VLOOKUP(csv!$AJ376,範囲CSV,4,FALSE)))</f>
        <v/>
      </c>
      <c r="E376" s="139" t="str">
        <f>IF($A376="","",IF(VLOOKUP(csv!$AJ376,範囲CSV,5,FALSE)="","",IF(VLOOKUP(csv!$AJ376,範囲CSV,5,FALSE)&gt;10000,"",VLOOKUP(csv!$AJ376,範囲CSV,5,FALSE))))</f>
        <v/>
      </c>
      <c r="F376" s="139" t="str">
        <f>IF($A376="","",IF(VLOOKUP(csv!$AJ376,範囲CSV,6,FALSE)="","",VLOOKUP(csv!$AJ376,範囲CSV,6,FALSE)))</f>
        <v/>
      </c>
      <c r="G376" s="139" t="str">
        <f>IF(A376="","",IF(VLOOKUP(csv!$AJ376,範囲CSV,7,FALSE)="","",VLOOKUP(csv!$AJ376,範囲CSV,7,FALSE)))</f>
        <v/>
      </c>
      <c r="H376" s="139" t="str">
        <f>IF($A376="","",IF(VLOOKUP(csv!$AJ376,範囲CSV,8,FALSE)="","",VLOOKUP(csv!$AJ376,範囲CSV,8,FALSE)))</f>
        <v/>
      </c>
      <c r="I376" s="216"/>
      <c r="J376" s="216"/>
      <c r="K376" s="139" t="str">
        <f>IF(A376="","",IF(VLOOKUP(csv!$AJ376,範囲CSV,9,FALSE)="","",VLOOKUP(csv!$AJ376,範囲CSV,9,FALSE)))</f>
        <v/>
      </c>
      <c r="L376" s="139" t="str">
        <f>IF($A376="","",IF(VLOOKUP(csv!$AJ376,範囲CSV,10,FALSE)="","",VLOOKUP(csv!$AJ376,範囲CSV,10,FALSE)))</f>
        <v/>
      </c>
      <c r="M376" s="216" t="str">
        <f t="shared" si="10"/>
        <v/>
      </c>
      <c r="N376" s="216" t="str">
        <f t="shared" si="11"/>
        <v/>
      </c>
      <c r="O376" s="139" t="str">
        <f>IF($A376="","",IF(VLOOKUP(csv!$AJ376,範囲CSV,13,FALSE)="","",VLOOKUP(csv!$AJ376,範囲CSV,13,FALSE)))</f>
        <v/>
      </c>
      <c r="P376" s="139" t="str">
        <f>IF($A376="","",IF(VLOOKUP(csv!$AJ376,範囲CSV,14,FALSE)="","",VLOOKUP(csv!$AJ376,範囲CSV,14,FALSE)))</f>
        <v/>
      </c>
      <c r="Q376" s="139" t="str">
        <f>IF($A376="","",IF(VLOOKUP(csv!$AJ376,範囲CSV,15,FALSE)="","",VLOOKUP(csv!$AJ376,範囲CSV,15,FALSE)))</f>
        <v/>
      </c>
      <c r="R376" s="139" t="str">
        <f>IF($A376="","",IF(VLOOKUP(csv!$AJ376,範囲CSV,16,FALSE)="","",VLOOKUP(csv!$AJ376,範囲CSV,16,FALSE)))</f>
        <v/>
      </c>
      <c r="S376" s="139" t="str">
        <f>IF($A376="","",IF(VLOOKUP(csv!$AJ376,範囲CSV,17,FALSE)="","",VLOOKUP(csv!$AJ376,範囲CSV,17,FALSE)))</f>
        <v/>
      </c>
      <c r="T376" s="139" t="str">
        <f>IF($A376="","",IF(VLOOKUP(csv!$AJ376,範囲CSV,18,FALSE)="","",VLOOKUP(csv!$AJ376,範囲CSV,18,FALSE)))</f>
        <v/>
      </c>
      <c r="U376" s="139" t="str">
        <f>IF($A376="","",IF(VLOOKUP(csv!$AJ376,範囲CSV,19,FALSE)="","",VLOOKUP(csv!$AJ376,範囲CSV,19,FALSE)))</f>
        <v/>
      </c>
      <c r="V376" s="139" t="str">
        <f>IF($A376="","",IF(VLOOKUP(csv!$AJ376,範囲CSV,20,FALSE)="","",VLOOKUP(csv!$AJ376,範囲CSV,20,FALSE)))</f>
        <v/>
      </c>
      <c r="W376" s="139" t="str">
        <f>IF($A376="","",IF(VLOOKUP(csv!$AJ376,範囲CSV,21,FALSE)="","",VLOOKUP(csv!$AJ376,範囲CSV,21,FALSE)))</f>
        <v/>
      </c>
      <c r="X376" s="139" t="str">
        <f>IF($A376="","",IF(VLOOKUP(csv!$AJ376,範囲CSV,22,FALSE)="","",VLOOKUP(csv!$AJ376,範囲CSV,22,FALSE)))</f>
        <v/>
      </c>
      <c r="Y376" s="139" t="str">
        <f>IF($A376="","",IF(VLOOKUP(csv!$AJ376,範囲CSV,23,FALSE)="","",VLOOKUP(csv!$AJ376,範囲CSV,23,FALSE)))</f>
        <v/>
      </c>
      <c r="Z376" s="139" t="str">
        <f>IF($A376="","",IF(VLOOKUP(csv!$AJ376,範囲CSV,24,FALSE)="","",VLOOKUP(csv!$AJ376,範囲CSV,24,FALSE)))</f>
        <v/>
      </c>
      <c r="AA376" s="139" t="str">
        <f>IF($A376="","",IF(VLOOKUP(csv!$AJ376,範囲CSV,25,FALSE)="","",VLOOKUP(csv!$AJ376,範囲CSV,25,FALSE)))</f>
        <v/>
      </c>
      <c r="AB376" s="139" t="str">
        <f>IF($A376="","",IF(VLOOKUP(csv!$AJ376,範囲CSV,26,FALSE)="","",VLOOKUP(csv!$AJ376,範囲CSV,26,FALSE)))</f>
        <v/>
      </c>
      <c r="AC376" s="139" t="str">
        <f>IF($A376="","",IF(VLOOKUP(csv!$AJ376,範囲CSV,27,FALSE)="","",VLOOKUP(csv!$AJ376,範囲CSV,27,FALSE)))</f>
        <v/>
      </c>
      <c r="AD376" s="139" t="str">
        <f>IF($A376="","",IF(VLOOKUP(csv!$AJ376,範囲CSV,28,FALSE)="","",VLOOKUP(csv!$AJ376,範囲CSV,28,FALSE)))</f>
        <v/>
      </c>
      <c r="AE376" s="139" t="str">
        <f>IF($A376="","",IF(VLOOKUP(csv!$AJ376,範囲CSV,29,FALSE)="","",VLOOKUP(csv!$AJ376,範囲CSV,29,FALSE)))</f>
        <v/>
      </c>
      <c r="AF376" s="139" t="str">
        <f>IF($A376="","",IF(VLOOKUP(csv!$AJ376,範囲CSV,30,FALSE)="","",VLOOKUP(csv!$AJ376,範囲CSV,30,FALSE)))</f>
        <v/>
      </c>
      <c r="AG376" s="139" t="str">
        <f>IF($A376="","",IF(VLOOKUP(csv!$AJ376,範囲CSV,31,FALSE)="","",VLOOKUP(csv!$AJ376,範囲CSV,31,FALSE)))</f>
        <v/>
      </c>
      <c r="AH376" s="139" t="str">
        <f>IF($A376="","",IF(VLOOKUP(csv!$AJ376,範囲CSV,32,FALSE)="","",VLOOKUP(csv!$AJ376,範囲CSV,32,FALSE)))</f>
        <v/>
      </c>
      <c r="AI376" s="139" t="str">
        <f>IF($A376="","",IF(VLOOKUP(csv!$AJ376,範囲CSV,33,FALSE)="","",VLOOKUP(csv!$AJ376,範囲CSV,33,FALSE)))</f>
        <v/>
      </c>
      <c r="AJ376" s="139" t="str">
        <f>IF($A376="","",IF(VLOOKUP(csv!$AJ376,範囲CSV,34,FALSE)="","",VLOOKUP(csv!$AJ376,範囲CSV,34,FALSE)))</f>
        <v/>
      </c>
      <c r="AK376" s="139"/>
    </row>
    <row r="377" spans="1:37">
      <c r="A377" s="216" t="str">
        <f>IF(csv!AJ377&lt;=csv!A$401,csv!AO377,"")</f>
        <v/>
      </c>
      <c r="B377" s="216" t="str">
        <f>IF($A377="","",IF(VLOOKUP(csv!A$402,範囲CSV,2,FALSE)="","",VLOOKUP(csv!A$402,範囲CSV,2,FALSE)))</f>
        <v/>
      </c>
      <c r="C377" s="139" t="str">
        <f>IF($A377="","",IF(VLOOKUP(csv!$AJ377,範囲CSV,3,FALSE)="","",VLOOKUP(csv!$AJ377,範囲CSV,3,FALSE)))</f>
        <v/>
      </c>
      <c r="D377" s="139" t="str">
        <f>IF($A377="","",IF(VLOOKUP(csv!$AJ377,範囲CSV,4,FALSE)="","",VLOOKUP(csv!$AJ377,範囲CSV,4,FALSE)))</f>
        <v/>
      </c>
      <c r="E377" s="139" t="str">
        <f>IF($A377="","",IF(VLOOKUP(csv!$AJ377,範囲CSV,5,FALSE)="","",IF(VLOOKUP(csv!$AJ377,範囲CSV,5,FALSE)&gt;10000,"",VLOOKUP(csv!$AJ377,範囲CSV,5,FALSE))))</f>
        <v/>
      </c>
      <c r="F377" s="139" t="str">
        <f>IF($A377="","",IF(VLOOKUP(csv!$AJ377,範囲CSV,6,FALSE)="","",VLOOKUP(csv!$AJ377,範囲CSV,6,FALSE)))</f>
        <v/>
      </c>
      <c r="G377" s="139" t="str">
        <f>IF(A377="","",IF(VLOOKUP(csv!$AJ377,範囲CSV,7,FALSE)="","",VLOOKUP(csv!$AJ377,範囲CSV,7,FALSE)))</f>
        <v/>
      </c>
      <c r="H377" s="139" t="str">
        <f>IF($A377="","",IF(VLOOKUP(csv!$AJ377,範囲CSV,8,FALSE)="","",VLOOKUP(csv!$AJ377,範囲CSV,8,FALSE)))</f>
        <v/>
      </c>
      <c r="I377" s="216"/>
      <c r="J377" s="216"/>
      <c r="K377" s="139" t="str">
        <f>IF(A377="","",IF(VLOOKUP(csv!$AJ377,範囲CSV,9,FALSE)="","",VLOOKUP(csv!$AJ377,範囲CSV,9,FALSE)))</f>
        <v/>
      </c>
      <c r="L377" s="139" t="str">
        <f>IF($A377="","",IF(VLOOKUP(csv!$AJ377,範囲CSV,10,FALSE)="","",VLOOKUP(csv!$AJ377,範囲CSV,10,FALSE)))</f>
        <v/>
      </c>
      <c r="M377" s="216" t="str">
        <f t="shared" si="10"/>
        <v/>
      </c>
      <c r="N377" s="216" t="str">
        <f t="shared" si="11"/>
        <v/>
      </c>
      <c r="O377" s="139" t="str">
        <f>IF($A377="","",IF(VLOOKUP(csv!$AJ377,範囲CSV,13,FALSE)="","",VLOOKUP(csv!$AJ377,範囲CSV,13,FALSE)))</f>
        <v/>
      </c>
      <c r="P377" s="139" t="str">
        <f>IF($A377="","",IF(VLOOKUP(csv!$AJ377,範囲CSV,14,FALSE)="","",VLOOKUP(csv!$AJ377,範囲CSV,14,FALSE)))</f>
        <v/>
      </c>
      <c r="Q377" s="139" t="str">
        <f>IF($A377="","",IF(VLOOKUP(csv!$AJ377,範囲CSV,15,FALSE)="","",VLOOKUP(csv!$AJ377,範囲CSV,15,FALSE)))</f>
        <v/>
      </c>
      <c r="R377" s="139" t="str">
        <f>IF($A377="","",IF(VLOOKUP(csv!$AJ377,範囲CSV,16,FALSE)="","",VLOOKUP(csv!$AJ377,範囲CSV,16,FALSE)))</f>
        <v/>
      </c>
      <c r="S377" s="139" t="str">
        <f>IF($A377="","",IF(VLOOKUP(csv!$AJ377,範囲CSV,17,FALSE)="","",VLOOKUP(csv!$AJ377,範囲CSV,17,FALSE)))</f>
        <v/>
      </c>
      <c r="T377" s="139" t="str">
        <f>IF($A377="","",IF(VLOOKUP(csv!$AJ377,範囲CSV,18,FALSE)="","",VLOOKUP(csv!$AJ377,範囲CSV,18,FALSE)))</f>
        <v/>
      </c>
      <c r="U377" s="139" t="str">
        <f>IF($A377="","",IF(VLOOKUP(csv!$AJ377,範囲CSV,19,FALSE)="","",VLOOKUP(csv!$AJ377,範囲CSV,19,FALSE)))</f>
        <v/>
      </c>
      <c r="V377" s="139" t="str">
        <f>IF($A377="","",IF(VLOOKUP(csv!$AJ377,範囲CSV,20,FALSE)="","",VLOOKUP(csv!$AJ377,範囲CSV,20,FALSE)))</f>
        <v/>
      </c>
      <c r="W377" s="139" t="str">
        <f>IF($A377="","",IF(VLOOKUP(csv!$AJ377,範囲CSV,21,FALSE)="","",VLOOKUP(csv!$AJ377,範囲CSV,21,FALSE)))</f>
        <v/>
      </c>
      <c r="X377" s="139" t="str">
        <f>IF($A377="","",IF(VLOOKUP(csv!$AJ377,範囲CSV,22,FALSE)="","",VLOOKUP(csv!$AJ377,範囲CSV,22,FALSE)))</f>
        <v/>
      </c>
      <c r="Y377" s="139" t="str">
        <f>IF($A377="","",IF(VLOOKUP(csv!$AJ377,範囲CSV,23,FALSE)="","",VLOOKUP(csv!$AJ377,範囲CSV,23,FALSE)))</f>
        <v/>
      </c>
      <c r="Z377" s="139" t="str">
        <f>IF($A377="","",IF(VLOOKUP(csv!$AJ377,範囲CSV,24,FALSE)="","",VLOOKUP(csv!$AJ377,範囲CSV,24,FALSE)))</f>
        <v/>
      </c>
      <c r="AA377" s="139" t="str">
        <f>IF($A377="","",IF(VLOOKUP(csv!$AJ377,範囲CSV,25,FALSE)="","",VLOOKUP(csv!$AJ377,範囲CSV,25,FALSE)))</f>
        <v/>
      </c>
      <c r="AB377" s="139" t="str">
        <f>IF($A377="","",IF(VLOOKUP(csv!$AJ377,範囲CSV,26,FALSE)="","",VLOOKUP(csv!$AJ377,範囲CSV,26,FALSE)))</f>
        <v/>
      </c>
      <c r="AC377" s="139" t="str">
        <f>IF($A377="","",IF(VLOOKUP(csv!$AJ377,範囲CSV,27,FALSE)="","",VLOOKUP(csv!$AJ377,範囲CSV,27,FALSE)))</f>
        <v/>
      </c>
      <c r="AD377" s="139" t="str">
        <f>IF($A377="","",IF(VLOOKUP(csv!$AJ377,範囲CSV,28,FALSE)="","",VLOOKUP(csv!$AJ377,範囲CSV,28,FALSE)))</f>
        <v/>
      </c>
      <c r="AE377" s="139" t="str">
        <f>IF($A377="","",IF(VLOOKUP(csv!$AJ377,範囲CSV,29,FALSE)="","",VLOOKUP(csv!$AJ377,範囲CSV,29,FALSE)))</f>
        <v/>
      </c>
      <c r="AF377" s="139" t="str">
        <f>IF($A377="","",IF(VLOOKUP(csv!$AJ377,範囲CSV,30,FALSE)="","",VLOOKUP(csv!$AJ377,範囲CSV,30,FALSE)))</f>
        <v/>
      </c>
      <c r="AG377" s="139" t="str">
        <f>IF($A377="","",IF(VLOOKUP(csv!$AJ377,範囲CSV,31,FALSE)="","",VLOOKUP(csv!$AJ377,範囲CSV,31,FALSE)))</f>
        <v/>
      </c>
      <c r="AH377" s="139" t="str">
        <f>IF($A377="","",IF(VLOOKUP(csv!$AJ377,範囲CSV,32,FALSE)="","",VLOOKUP(csv!$AJ377,範囲CSV,32,FALSE)))</f>
        <v/>
      </c>
      <c r="AI377" s="139" t="str">
        <f>IF($A377="","",IF(VLOOKUP(csv!$AJ377,範囲CSV,33,FALSE)="","",VLOOKUP(csv!$AJ377,範囲CSV,33,FALSE)))</f>
        <v/>
      </c>
      <c r="AJ377" s="139" t="str">
        <f>IF($A377="","",IF(VLOOKUP(csv!$AJ377,範囲CSV,34,FALSE)="","",VLOOKUP(csv!$AJ377,範囲CSV,34,FALSE)))</f>
        <v/>
      </c>
      <c r="AK377" s="139"/>
    </row>
    <row r="378" spans="1:37">
      <c r="A378" s="216" t="str">
        <f>IF(csv!AJ378&lt;=csv!A$401,csv!AO378,"")</f>
        <v/>
      </c>
      <c r="B378" s="216" t="str">
        <f>IF($A378="","",IF(VLOOKUP(csv!A$402,範囲CSV,2,FALSE)="","",VLOOKUP(csv!A$402,範囲CSV,2,FALSE)))</f>
        <v/>
      </c>
      <c r="C378" s="139" t="str">
        <f>IF($A378="","",IF(VLOOKUP(csv!$AJ378,範囲CSV,3,FALSE)="","",VLOOKUP(csv!$AJ378,範囲CSV,3,FALSE)))</f>
        <v/>
      </c>
      <c r="D378" s="139" t="str">
        <f>IF($A378="","",IF(VLOOKUP(csv!$AJ378,範囲CSV,4,FALSE)="","",VLOOKUP(csv!$AJ378,範囲CSV,4,FALSE)))</f>
        <v/>
      </c>
      <c r="E378" s="139" t="str">
        <f>IF($A378="","",IF(VLOOKUP(csv!$AJ378,範囲CSV,5,FALSE)="","",IF(VLOOKUP(csv!$AJ378,範囲CSV,5,FALSE)&gt;10000,"",VLOOKUP(csv!$AJ378,範囲CSV,5,FALSE))))</f>
        <v/>
      </c>
      <c r="F378" s="139" t="str">
        <f>IF($A378="","",IF(VLOOKUP(csv!$AJ378,範囲CSV,6,FALSE)="","",VLOOKUP(csv!$AJ378,範囲CSV,6,FALSE)))</f>
        <v/>
      </c>
      <c r="G378" s="139" t="str">
        <f>IF(A378="","",IF(VLOOKUP(csv!$AJ378,範囲CSV,7,FALSE)="","",VLOOKUP(csv!$AJ378,範囲CSV,7,FALSE)))</f>
        <v/>
      </c>
      <c r="H378" s="139" t="str">
        <f>IF($A378="","",IF(VLOOKUP(csv!$AJ378,範囲CSV,8,FALSE)="","",VLOOKUP(csv!$AJ378,範囲CSV,8,FALSE)))</f>
        <v/>
      </c>
      <c r="I378" s="216"/>
      <c r="J378" s="216"/>
      <c r="K378" s="139" t="str">
        <f>IF(A378="","",IF(VLOOKUP(csv!$AJ378,範囲CSV,9,FALSE)="","",VLOOKUP(csv!$AJ378,範囲CSV,9,FALSE)))</f>
        <v/>
      </c>
      <c r="L378" s="139" t="str">
        <f>IF($A378="","",IF(VLOOKUP(csv!$AJ378,範囲CSV,10,FALSE)="","",VLOOKUP(csv!$AJ378,範囲CSV,10,FALSE)))</f>
        <v/>
      </c>
      <c r="M378" s="216" t="str">
        <f t="shared" si="10"/>
        <v/>
      </c>
      <c r="N378" s="216" t="str">
        <f t="shared" si="11"/>
        <v/>
      </c>
      <c r="O378" s="139" t="str">
        <f>IF($A378="","",IF(VLOOKUP(csv!$AJ378,範囲CSV,13,FALSE)="","",VLOOKUP(csv!$AJ378,範囲CSV,13,FALSE)))</f>
        <v/>
      </c>
      <c r="P378" s="139" t="str">
        <f>IF($A378="","",IF(VLOOKUP(csv!$AJ378,範囲CSV,14,FALSE)="","",VLOOKUP(csv!$AJ378,範囲CSV,14,FALSE)))</f>
        <v/>
      </c>
      <c r="Q378" s="139" t="str">
        <f>IF($A378="","",IF(VLOOKUP(csv!$AJ378,範囲CSV,15,FALSE)="","",VLOOKUP(csv!$AJ378,範囲CSV,15,FALSE)))</f>
        <v/>
      </c>
      <c r="R378" s="139" t="str">
        <f>IF($A378="","",IF(VLOOKUP(csv!$AJ378,範囲CSV,16,FALSE)="","",VLOOKUP(csv!$AJ378,範囲CSV,16,FALSE)))</f>
        <v/>
      </c>
      <c r="S378" s="139" t="str">
        <f>IF($A378="","",IF(VLOOKUP(csv!$AJ378,範囲CSV,17,FALSE)="","",VLOOKUP(csv!$AJ378,範囲CSV,17,FALSE)))</f>
        <v/>
      </c>
      <c r="T378" s="139" t="str">
        <f>IF($A378="","",IF(VLOOKUP(csv!$AJ378,範囲CSV,18,FALSE)="","",VLOOKUP(csv!$AJ378,範囲CSV,18,FALSE)))</f>
        <v/>
      </c>
      <c r="U378" s="139" t="str">
        <f>IF($A378="","",IF(VLOOKUP(csv!$AJ378,範囲CSV,19,FALSE)="","",VLOOKUP(csv!$AJ378,範囲CSV,19,FALSE)))</f>
        <v/>
      </c>
      <c r="V378" s="139" t="str">
        <f>IF($A378="","",IF(VLOOKUP(csv!$AJ378,範囲CSV,20,FALSE)="","",VLOOKUP(csv!$AJ378,範囲CSV,20,FALSE)))</f>
        <v/>
      </c>
      <c r="W378" s="139" t="str">
        <f>IF($A378="","",IF(VLOOKUP(csv!$AJ378,範囲CSV,21,FALSE)="","",VLOOKUP(csv!$AJ378,範囲CSV,21,FALSE)))</f>
        <v/>
      </c>
      <c r="X378" s="139" t="str">
        <f>IF($A378="","",IF(VLOOKUP(csv!$AJ378,範囲CSV,22,FALSE)="","",VLOOKUP(csv!$AJ378,範囲CSV,22,FALSE)))</f>
        <v/>
      </c>
      <c r="Y378" s="139" t="str">
        <f>IF($A378="","",IF(VLOOKUP(csv!$AJ378,範囲CSV,23,FALSE)="","",VLOOKUP(csv!$AJ378,範囲CSV,23,FALSE)))</f>
        <v/>
      </c>
      <c r="Z378" s="139" t="str">
        <f>IF($A378="","",IF(VLOOKUP(csv!$AJ378,範囲CSV,24,FALSE)="","",VLOOKUP(csv!$AJ378,範囲CSV,24,FALSE)))</f>
        <v/>
      </c>
      <c r="AA378" s="139" t="str">
        <f>IF($A378="","",IF(VLOOKUP(csv!$AJ378,範囲CSV,25,FALSE)="","",VLOOKUP(csv!$AJ378,範囲CSV,25,FALSE)))</f>
        <v/>
      </c>
      <c r="AB378" s="139" t="str">
        <f>IF($A378="","",IF(VLOOKUP(csv!$AJ378,範囲CSV,26,FALSE)="","",VLOOKUP(csv!$AJ378,範囲CSV,26,FALSE)))</f>
        <v/>
      </c>
      <c r="AC378" s="139" t="str">
        <f>IF($A378="","",IF(VLOOKUP(csv!$AJ378,範囲CSV,27,FALSE)="","",VLOOKUP(csv!$AJ378,範囲CSV,27,FALSE)))</f>
        <v/>
      </c>
      <c r="AD378" s="139" t="str">
        <f>IF($A378="","",IF(VLOOKUP(csv!$AJ378,範囲CSV,28,FALSE)="","",VLOOKUP(csv!$AJ378,範囲CSV,28,FALSE)))</f>
        <v/>
      </c>
      <c r="AE378" s="139" t="str">
        <f>IF($A378="","",IF(VLOOKUP(csv!$AJ378,範囲CSV,29,FALSE)="","",VLOOKUP(csv!$AJ378,範囲CSV,29,FALSE)))</f>
        <v/>
      </c>
      <c r="AF378" s="139" t="str">
        <f>IF($A378="","",IF(VLOOKUP(csv!$AJ378,範囲CSV,30,FALSE)="","",VLOOKUP(csv!$AJ378,範囲CSV,30,FALSE)))</f>
        <v/>
      </c>
      <c r="AG378" s="139" t="str">
        <f>IF($A378="","",IF(VLOOKUP(csv!$AJ378,範囲CSV,31,FALSE)="","",VLOOKUP(csv!$AJ378,範囲CSV,31,FALSE)))</f>
        <v/>
      </c>
      <c r="AH378" s="139" t="str">
        <f>IF($A378="","",IF(VLOOKUP(csv!$AJ378,範囲CSV,32,FALSE)="","",VLOOKUP(csv!$AJ378,範囲CSV,32,FALSE)))</f>
        <v/>
      </c>
      <c r="AI378" s="139" t="str">
        <f>IF($A378="","",IF(VLOOKUP(csv!$AJ378,範囲CSV,33,FALSE)="","",VLOOKUP(csv!$AJ378,範囲CSV,33,FALSE)))</f>
        <v/>
      </c>
      <c r="AJ378" s="139" t="str">
        <f>IF($A378="","",IF(VLOOKUP(csv!$AJ378,範囲CSV,34,FALSE)="","",VLOOKUP(csv!$AJ378,範囲CSV,34,FALSE)))</f>
        <v/>
      </c>
      <c r="AK378" s="139"/>
    </row>
    <row r="379" spans="1:37">
      <c r="A379" s="216" t="str">
        <f>IF(csv!AJ379&lt;=csv!A$401,csv!AO379,"")</f>
        <v/>
      </c>
      <c r="B379" s="216" t="str">
        <f>IF($A379="","",IF(VLOOKUP(csv!A$402,範囲CSV,2,FALSE)="","",VLOOKUP(csv!A$402,範囲CSV,2,FALSE)))</f>
        <v/>
      </c>
      <c r="C379" s="139" t="str">
        <f>IF($A379="","",IF(VLOOKUP(csv!$AJ379,範囲CSV,3,FALSE)="","",VLOOKUP(csv!$AJ379,範囲CSV,3,FALSE)))</f>
        <v/>
      </c>
      <c r="D379" s="139" t="str">
        <f>IF($A379="","",IF(VLOOKUP(csv!$AJ379,範囲CSV,4,FALSE)="","",VLOOKUP(csv!$AJ379,範囲CSV,4,FALSE)))</f>
        <v/>
      </c>
      <c r="E379" s="139" t="str">
        <f>IF($A379="","",IF(VLOOKUP(csv!$AJ379,範囲CSV,5,FALSE)="","",IF(VLOOKUP(csv!$AJ379,範囲CSV,5,FALSE)&gt;10000,"",VLOOKUP(csv!$AJ379,範囲CSV,5,FALSE))))</f>
        <v/>
      </c>
      <c r="F379" s="139" t="str">
        <f>IF($A379="","",IF(VLOOKUP(csv!$AJ379,範囲CSV,6,FALSE)="","",VLOOKUP(csv!$AJ379,範囲CSV,6,FALSE)))</f>
        <v/>
      </c>
      <c r="G379" s="139" t="str">
        <f>IF(A379="","",IF(VLOOKUP(csv!$AJ379,範囲CSV,7,FALSE)="","",VLOOKUP(csv!$AJ379,範囲CSV,7,FALSE)))</f>
        <v/>
      </c>
      <c r="H379" s="139" t="str">
        <f>IF($A379="","",IF(VLOOKUP(csv!$AJ379,範囲CSV,8,FALSE)="","",VLOOKUP(csv!$AJ379,範囲CSV,8,FALSE)))</f>
        <v/>
      </c>
      <c r="I379" s="216"/>
      <c r="J379" s="216"/>
      <c r="K379" s="139" t="str">
        <f>IF(A379="","",IF(VLOOKUP(csv!$AJ379,範囲CSV,9,FALSE)="","",VLOOKUP(csv!$AJ379,範囲CSV,9,FALSE)))</f>
        <v/>
      </c>
      <c r="L379" s="139" t="str">
        <f>IF($A379="","",IF(VLOOKUP(csv!$AJ379,範囲CSV,10,FALSE)="","",VLOOKUP(csv!$AJ379,範囲CSV,10,FALSE)))</f>
        <v/>
      </c>
      <c r="M379" s="216" t="str">
        <f t="shared" si="10"/>
        <v/>
      </c>
      <c r="N379" s="216" t="str">
        <f t="shared" si="11"/>
        <v/>
      </c>
      <c r="O379" s="139" t="str">
        <f>IF($A379="","",IF(VLOOKUP(csv!$AJ379,範囲CSV,13,FALSE)="","",VLOOKUP(csv!$AJ379,範囲CSV,13,FALSE)))</f>
        <v/>
      </c>
      <c r="P379" s="139" t="str">
        <f>IF($A379="","",IF(VLOOKUP(csv!$AJ379,範囲CSV,14,FALSE)="","",VLOOKUP(csv!$AJ379,範囲CSV,14,FALSE)))</f>
        <v/>
      </c>
      <c r="Q379" s="139" t="str">
        <f>IF($A379="","",IF(VLOOKUP(csv!$AJ379,範囲CSV,15,FALSE)="","",VLOOKUP(csv!$AJ379,範囲CSV,15,FALSE)))</f>
        <v/>
      </c>
      <c r="R379" s="139" t="str">
        <f>IF($A379="","",IF(VLOOKUP(csv!$AJ379,範囲CSV,16,FALSE)="","",VLOOKUP(csv!$AJ379,範囲CSV,16,FALSE)))</f>
        <v/>
      </c>
      <c r="S379" s="139" t="str">
        <f>IF($A379="","",IF(VLOOKUP(csv!$AJ379,範囲CSV,17,FALSE)="","",VLOOKUP(csv!$AJ379,範囲CSV,17,FALSE)))</f>
        <v/>
      </c>
      <c r="T379" s="139" t="str">
        <f>IF($A379="","",IF(VLOOKUP(csv!$AJ379,範囲CSV,18,FALSE)="","",VLOOKUP(csv!$AJ379,範囲CSV,18,FALSE)))</f>
        <v/>
      </c>
      <c r="U379" s="139" t="str">
        <f>IF($A379="","",IF(VLOOKUP(csv!$AJ379,範囲CSV,19,FALSE)="","",VLOOKUP(csv!$AJ379,範囲CSV,19,FALSE)))</f>
        <v/>
      </c>
      <c r="V379" s="139" t="str">
        <f>IF($A379="","",IF(VLOOKUP(csv!$AJ379,範囲CSV,20,FALSE)="","",VLOOKUP(csv!$AJ379,範囲CSV,20,FALSE)))</f>
        <v/>
      </c>
      <c r="W379" s="139" t="str">
        <f>IF($A379="","",IF(VLOOKUP(csv!$AJ379,範囲CSV,21,FALSE)="","",VLOOKUP(csv!$AJ379,範囲CSV,21,FALSE)))</f>
        <v/>
      </c>
      <c r="X379" s="139" t="str">
        <f>IF($A379="","",IF(VLOOKUP(csv!$AJ379,範囲CSV,22,FALSE)="","",VLOOKUP(csv!$AJ379,範囲CSV,22,FALSE)))</f>
        <v/>
      </c>
      <c r="Y379" s="139" t="str">
        <f>IF($A379="","",IF(VLOOKUP(csv!$AJ379,範囲CSV,23,FALSE)="","",VLOOKUP(csv!$AJ379,範囲CSV,23,FALSE)))</f>
        <v/>
      </c>
      <c r="Z379" s="139" t="str">
        <f>IF($A379="","",IF(VLOOKUP(csv!$AJ379,範囲CSV,24,FALSE)="","",VLOOKUP(csv!$AJ379,範囲CSV,24,FALSE)))</f>
        <v/>
      </c>
      <c r="AA379" s="139" t="str">
        <f>IF($A379="","",IF(VLOOKUP(csv!$AJ379,範囲CSV,25,FALSE)="","",VLOOKUP(csv!$AJ379,範囲CSV,25,FALSE)))</f>
        <v/>
      </c>
      <c r="AB379" s="139" t="str">
        <f>IF($A379="","",IF(VLOOKUP(csv!$AJ379,範囲CSV,26,FALSE)="","",VLOOKUP(csv!$AJ379,範囲CSV,26,FALSE)))</f>
        <v/>
      </c>
      <c r="AC379" s="139" t="str">
        <f>IF($A379="","",IF(VLOOKUP(csv!$AJ379,範囲CSV,27,FALSE)="","",VLOOKUP(csv!$AJ379,範囲CSV,27,FALSE)))</f>
        <v/>
      </c>
      <c r="AD379" s="139" t="str">
        <f>IF($A379="","",IF(VLOOKUP(csv!$AJ379,範囲CSV,28,FALSE)="","",VLOOKUP(csv!$AJ379,範囲CSV,28,FALSE)))</f>
        <v/>
      </c>
      <c r="AE379" s="139" t="str">
        <f>IF($A379="","",IF(VLOOKUP(csv!$AJ379,範囲CSV,29,FALSE)="","",VLOOKUP(csv!$AJ379,範囲CSV,29,FALSE)))</f>
        <v/>
      </c>
      <c r="AF379" s="139" t="str">
        <f>IF($A379="","",IF(VLOOKUP(csv!$AJ379,範囲CSV,30,FALSE)="","",VLOOKUP(csv!$AJ379,範囲CSV,30,FALSE)))</f>
        <v/>
      </c>
      <c r="AG379" s="139" t="str">
        <f>IF($A379="","",IF(VLOOKUP(csv!$AJ379,範囲CSV,31,FALSE)="","",VLOOKUP(csv!$AJ379,範囲CSV,31,FALSE)))</f>
        <v/>
      </c>
      <c r="AH379" s="139" t="str">
        <f>IF($A379="","",IF(VLOOKUP(csv!$AJ379,範囲CSV,32,FALSE)="","",VLOOKUP(csv!$AJ379,範囲CSV,32,FALSE)))</f>
        <v/>
      </c>
      <c r="AI379" s="139" t="str">
        <f>IF($A379="","",IF(VLOOKUP(csv!$AJ379,範囲CSV,33,FALSE)="","",VLOOKUP(csv!$AJ379,範囲CSV,33,FALSE)))</f>
        <v/>
      </c>
      <c r="AJ379" s="139" t="str">
        <f>IF($A379="","",IF(VLOOKUP(csv!$AJ379,範囲CSV,34,FALSE)="","",VLOOKUP(csv!$AJ379,範囲CSV,34,FALSE)))</f>
        <v/>
      </c>
      <c r="AK379" s="139"/>
    </row>
    <row r="380" spans="1:37">
      <c r="A380" s="216" t="str">
        <f>IF(csv!AJ380&lt;=csv!A$401,csv!AO380,"")</f>
        <v/>
      </c>
      <c r="B380" s="216" t="str">
        <f>IF($A380="","",IF(VLOOKUP(csv!A$402,範囲CSV,2,FALSE)="","",VLOOKUP(csv!A$402,範囲CSV,2,FALSE)))</f>
        <v/>
      </c>
      <c r="C380" s="139" t="str">
        <f>IF($A380="","",IF(VLOOKUP(csv!$AJ380,範囲CSV,3,FALSE)="","",VLOOKUP(csv!$AJ380,範囲CSV,3,FALSE)))</f>
        <v/>
      </c>
      <c r="D380" s="139" t="str">
        <f>IF($A380="","",IF(VLOOKUP(csv!$AJ380,範囲CSV,4,FALSE)="","",VLOOKUP(csv!$AJ380,範囲CSV,4,FALSE)))</f>
        <v/>
      </c>
      <c r="E380" s="139" t="str">
        <f>IF($A380="","",IF(VLOOKUP(csv!$AJ380,範囲CSV,5,FALSE)="","",IF(VLOOKUP(csv!$AJ380,範囲CSV,5,FALSE)&gt;10000,"",VLOOKUP(csv!$AJ380,範囲CSV,5,FALSE))))</f>
        <v/>
      </c>
      <c r="F380" s="139" t="str">
        <f>IF($A380="","",IF(VLOOKUP(csv!$AJ380,範囲CSV,6,FALSE)="","",VLOOKUP(csv!$AJ380,範囲CSV,6,FALSE)))</f>
        <v/>
      </c>
      <c r="G380" s="139" t="str">
        <f>IF(A380="","",IF(VLOOKUP(csv!$AJ380,範囲CSV,7,FALSE)="","",VLOOKUP(csv!$AJ380,範囲CSV,7,FALSE)))</f>
        <v/>
      </c>
      <c r="H380" s="139" t="str">
        <f>IF($A380="","",IF(VLOOKUP(csv!$AJ380,範囲CSV,8,FALSE)="","",VLOOKUP(csv!$AJ380,範囲CSV,8,FALSE)))</f>
        <v/>
      </c>
      <c r="I380" s="216"/>
      <c r="J380" s="216"/>
      <c r="K380" s="139" t="str">
        <f>IF(A380="","",IF(VLOOKUP(csv!$AJ380,範囲CSV,9,FALSE)="","",VLOOKUP(csv!$AJ380,範囲CSV,9,FALSE)))</f>
        <v/>
      </c>
      <c r="L380" s="139" t="str">
        <f>IF($A380="","",IF(VLOOKUP(csv!$AJ380,範囲CSV,10,FALSE)="","",VLOOKUP(csv!$AJ380,範囲CSV,10,FALSE)))</f>
        <v/>
      </c>
      <c r="M380" s="216" t="str">
        <f t="shared" si="10"/>
        <v/>
      </c>
      <c r="N380" s="216" t="str">
        <f t="shared" si="11"/>
        <v/>
      </c>
      <c r="O380" s="139" t="str">
        <f>IF($A380="","",IF(VLOOKUP(csv!$AJ380,範囲CSV,13,FALSE)="","",VLOOKUP(csv!$AJ380,範囲CSV,13,FALSE)))</f>
        <v/>
      </c>
      <c r="P380" s="139" t="str">
        <f>IF($A380="","",IF(VLOOKUP(csv!$AJ380,範囲CSV,14,FALSE)="","",VLOOKUP(csv!$AJ380,範囲CSV,14,FALSE)))</f>
        <v/>
      </c>
      <c r="Q380" s="139" t="str">
        <f>IF($A380="","",IF(VLOOKUP(csv!$AJ380,範囲CSV,15,FALSE)="","",VLOOKUP(csv!$AJ380,範囲CSV,15,FALSE)))</f>
        <v/>
      </c>
      <c r="R380" s="139" t="str">
        <f>IF($A380="","",IF(VLOOKUP(csv!$AJ380,範囲CSV,16,FALSE)="","",VLOOKUP(csv!$AJ380,範囲CSV,16,FALSE)))</f>
        <v/>
      </c>
      <c r="S380" s="139" t="str">
        <f>IF($A380="","",IF(VLOOKUP(csv!$AJ380,範囲CSV,17,FALSE)="","",VLOOKUP(csv!$AJ380,範囲CSV,17,FALSE)))</f>
        <v/>
      </c>
      <c r="T380" s="139" t="str">
        <f>IF($A380="","",IF(VLOOKUP(csv!$AJ380,範囲CSV,18,FALSE)="","",VLOOKUP(csv!$AJ380,範囲CSV,18,FALSE)))</f>
        <v/>
      </c>
      <c r="U380" s="139" t="str">
        <f>IF($A380="","",IF(VLOOKUP(csv!$AJ380,範囲CSV,19,FALSE)="","",VLOOKUP(csv!$AJ380,範囲CSV,19,FALSE)))</f>
        <v/>
      </c>
      <c r="V380" s="139" t="str">
        <f>IF($A380="","",IF(VLOOKUP(csv!$AJ380,範囲CSV,20,FALSE)="","",VLOOKUP(csv!$AJ380,範囲CSV,20,FALSE)))</f>
        <v/>
      </c>
      <c r="W380" s="139" t="str">
        <f>IF($A380="","",IF(VLOOKUP(csv!$AJ380,範囲CSV,21,FALSE)="","",VLOOKUP(csv!$AJ380,範囲CSV,21,FALSE)))</f>
        <v/>
      </c>
      <c r="X380" s="139" t="str">
        <f>IF($A380="","",IF(VLOOKUP(csv!$AJ380,範囲CSV,22,FALSE)="","",VLOOKUP(csv!$AJ380,範囲CSV,22,FALSE)))</f>
        <v/>
      </c>
      <c r="Y380" s="139" t="str">
        <f>IF($A380="","",IF(VLOOKUP(csv!$AJ380,範囲CSV,23,FALSE)="","",VLOOKUP(csv!$AJ380,範囲CSV,23,FALSE)))</f>
        <v/>
      </c>
      <c r="Z380" s="139" t="str">
        <f>IF($A380="","",IF(VLOOKUP(csv!$AJ380,範囲CSV,24,FALSE)="","",VLOOKUP(csv!$AJ380,範囲CSV,24,FALSE)))</f>
        <v/>
      </c>
      <c r="AA380" s="139" t="str">
        <f>IF($A380="","",IF(VLOOKUP(csv!$AJ380,範囲CSV,25,FALSE)="","",VLOOKUP(csv!$AJ380,範囲CSV,25,FALSE)))</f>
        <v/>
      </c>
      <c r="AB380" s="139" t="str">
        <f>IF($A380="","",IF(VLOOKUP(csv!$AJ380,範囲CSV,26,FALSE)="","",VLOOKUP(csv!$AJ380,範囲CSV,26,FALSE)))</f>
        <v/>
      </c>
      <c r="AC380" s="139" t="str">
        <f>IF($A380="","",IF(VLOOKUP(csv!$AJ380,範囲CSV,27,FALSE)="","",VLOOKUP(csv!$AJ380,範囲CSV,27,FALSE)))</f>
        <v/>
      </c>
      <c r="AD380" s="139" t="str">
        <f>IF($A380="","",IF(VLOOKUP(csv!$AJ380,範囲CSV,28,FALSE)="","",VLOOKUP(csv!$AJ380,範囲CSV,28,FALSE)))</f>
        <v/>
      </c>
      <c r="AE380" s="139" t="str">
        <f>IF($A380="","",IF(VLOOKUP(csv!$AJ380,範囲CSV,29,FALSE)="","",VLOOKUP(csv!$AJ380,範囲CSV,29,FALSE)))</f>
        <v/>
      </c>
      <c r="AF380" s="139" t="str">
        <f>IF($A380="","",IF(VLOOKUP(csv!$AJ380,範囲CSV,30,FALSE)="","",VLOOKUP(csv!$AJ380,範囲CSV,30,FALSE)))</f>
        <v/>
      </c>
      <c r="AG380" s="139" t="str">
        <f>IF($A380="","",IF(VLOOKUP(csv!$AJ380,範囲CSV,31,FALSE)="","",VLOOKUP(csv!$AJ380,範囲CSV,31,FALSE)))</f>
        <v/>
      </c>
      <c r="AH380" s="139" t="str">
        <f>IF($A380="","",IF(VLOOKUP(csv!$AJ380,範囲CSV,32,FALSE)="","",VLOOKUP(csv!$AJ380,範囲CSV,32,FALSE)))</f>
        <v/>
      </c>
      <c r="AI380" s="139" t="str">
        <f>IF($A380="","",IF(VLOOKUP(csv!$AJ380,範囲CSV,33,FALSE)="","",VLOOKUP(csv!$AJ380,範囲CSV,33,FALSE)))</f>
        <v/>
      </c>
      <c r="AJ380" s="139" t="str">
        <f>IF($A380="","",IF(VLOOKUP(csv!$AJ380,範囲CSV,34,FALSE)="","",VLOOKUP(csv!$AJ380,範囲CSV,34,FALSE)))</f>
        <v/>
      </c>
      <c r="AK380" s="139"/>
    </row>
    <row r="381" spans="1:37">
      <c r="A381" s="216" t="str">
        <f>IF(csv!AJ381&lt;=csv!A$401,csv!AO381,"")</f>
        <v/>
      </c>
      <c r="B381" s="216" t="str">
        <f>IF($A381="","",IF(VLOOKUP(csv!A$402,範囲CSV,2,FALSE)="","",VLOOKUP(csv!A$402,範囲CSV,2,FALSE)))</f>
        <v/>
      </c>
      <c r="C381" s="139" t="str">
        <f>IF($A381="","",IF(VLOOKUP(csv!$AJ381,範囲CSV,3,FALSE)="","",VLOOKUP(csv!$AJ381,範囲CSV,3,FALSE)))</f>
        <v/>
      </c>
      <c r="D381" s="139" t="str">
        <f>IF($A381="","",IF(VLOOKUP(csv!$AJ381,範囲CSV,4,FALSE)="","",VLOOKUP(csv!$AJ381,範囲CSV,4,FALSE)))</f>
        <v/>
      </c>
      <c r="E381" s="139" t="str">
        <f>IF($A381="","",IF(VLOOKUP(csv!$AJ381,範囲CSV,5,FALSE)="","",IF(VLOOKUP(csv!$AJ381,範囲CSV,5,FALSE)&gt;10000,"",VLOOKUP(csv!$AJ381,範囲CSV,5,FALSE))))</f>
        <v/>
      </c>
      <c r="F381" s="139" t="str">
        <f>IF($A381="","",IF(VLOOKUP(csv!$AJ381,範囲CSV,6,FALSE)="","",VLOOKUP(csv!$AJ381,範囲CSV,6,FALSE)))</f>
        <v/>
      </c>
      <c r="G381" s="139" t="str">
        <f>IF(A381="","",IF(VLOOKUP(csv!$AJ381,範囲CSV,7,FALSE)="","",VLOOKUP(csv!$AJ381,範囲CSV,7,FALSE)))</f>
        <v/>
      </c>
      <c r="H381" s="139" t="str">
        <f>IF($A381="","",IF(VLOOKUP(csv!$AJ381,範囲CSV,8,FALSE)="","",VLOOKUP(csv!$AJ381,範囲CSV,8,FALSE)))</f>
        <v/>
      </c>
      <c r="I381" s="216"/>
      <c r="J381" s="216"/>
      <c r="K381" s="139" t="str">
        <f>IF(A381="","",IF(VLOOKUP(csv!$AJ381,範囲CSV,9,FALSE)="","",VLOOKUP(csv!$AJ381,範囲CSV,9,FALSE)))</f>
        <v/>
      </c>
      <c r="L381" s="139" t="str">
        <f>IF($A381="","",IF(VLOOKUP(csv!$AJ381,範囲CSV,10,FALSE)="","",VLOOKUP(csv!$AJ381,範囲CSV,10,FALSE)))</f>
        <v/>
      </c>
      <c r="M381" s="216" t="str">
        <f t="shared" si="10"/>
        <v/>
      </c>
      <c r="N381" s="216" t="str">
        <f t="shared" si="11"/>
        <v/>
      </c>
      <c r="O381" s="139" t="str">
        <f>IF($A381="","",IF(VLOOKUP(csv!$AJ381,範囲CSV,13,FALSE)="","",VLOOKUP(csv!$AJ381,範囲CSV,13,FALSE)))</f>
        <v/>
      </c>
      <c r="P381" s="139" t="str">
        <f>IF($A381="","",IF(VLOOKUP(csv!$AJ381,範囲CSV,14,FALSE)="","",VLOOKUP(csv!$AJ381,範囲CSV,14,FALSE)))</f>
        <v/>
      </c>
      <c r="Q381" s="139" t="str">
        <f>IF($A381="","",IF(VLOOKUP(csv!$AJ381,範囲CSV,15,FALSE)="","",VLOOKUP(csv!$AJ381,範囲CSV,15,FALSE)))</f>
        <v/>
      </c>
      <c r="R381" s="139" t="str">
        <f>IF($A381="","",IF(VLOOKUP(csv!$AJ381,範囲CSV,16,FALSE)="","",VLOOKUP(csv!$AJ381,範囲CSV,16,FALSE)))</f>
        <v/>
      </c>
      <c r="S381" s="139" t="str">
        <f>IF($A381="","",IF(VLOOKUP(csv!$AJ381,範囲CSV,17,FALSE)="","",VLOOKUP(csv!$AJ381,範囲CSV,17,FALSE)))</f>
        <v/>
      </c>
      <c r="T381" s="139" t="str">
        <f>IF($A381="","",IF(VLOOKUP(csv!$AJ381,範囲CSV,18,FALSE)="","",VLOOKUP(csv!$AJ381,範囲CSV,18,FALSE)))</f>
        <v/>
      </c>
      <c r="U381" s="139" t="str">
        <f>IF($A381="","",IF(VLOOKUP(csv!$AJ381,範囲CSV,19,FALSE)="","",VLOOKUP(csv!$AJ381,範囲CSV,19,FALSE)))</f>
        <v/>
      </c>
      <c r="V381" s="139" t="str">
        <f>IF($A381="","",IF(VLOOKUP(csv!$AJ381,範囲CSV,20,FALSE)="","",VLOOKUP(csv!$AJ381,範囲CSV,20,FALSE)))</f>
        <v/>
      </c>
      <c r="W381" s="139" t="str">
        <f>IF($A381="","",IF(VLOOKUP(csv!$AJ381,範囲CSV,21,FALSE)="","",VLOOKUP(csv!$AJ381,範囲CSV,21,FALSE)))</f>
        <v/>
      </c>
      <c r="X381" s="139" t="str">
        <f>IF($A381="","",IF(VLOOKUP(csv!$AJ381,範囲CSV,22,FALSE)="","",VLOOKUP(csv!$AJ381,範囲CSV,22,FALSE)))</f>
        <v/>
      </c>
      <c r="Y381" s="139" t="str">
        <f>IF($A381="","",IF(VLOOKUP(csv!$AJ381,範囲CSV,23,FALSE)="","",VLOOKUP(csv!$AJ381,範囲CSV,23,FALSE)))</f>
        <v/>
      </c>
      <c r="Z381" s="139" t="str">
        <f>IF($A381="","",IF(VLOOKUP(csv!$AJ381,範囲CSV,24,FALSE)="","",VLOOKUP(csv!$AJ381,範囲CSV,24,FALSE)))</f>
        <v/>
      </c>
      <c r="AA381" s="139" t="str">
        <f>IF($A381="","",IF(VLOOKUP(csv!$AJ381,範囲CSV,25,FALSE)="","",VLOOKUP(csv!$AJ381,範囲CSV,25,FALSE)))</f>
        <v/>
      </c>
      <c r="AB381" s="139" t="str">
        <f>IF($A381="","",IF(VLOOKUP(csv!$AJ381,範囲CSV,26,FALSE)="","",VLOOKUP(csv!$AJ381,範囲CSV,26,FALSE)))</f>
        <v/>
      </c>
      <c r="AC381" s="139" t="str">
        <f>IF($A381="","",IF(VLOOKUP(csv!$AJ381,範囲CSV,27,FALSE)="","",VLOOKUP(csv!$AJ381,範囲CSV,27,FALSE)))</f>
        <v/>
      </c>
      <c r="AD381" s="139" t="str">
        <f>IF($A381="","",IF(VLOOKUP(csv!$AJ381,範囲CSV,28,FALSE)="","",VLOOKUP(csv!$AJ381,範囲CSV,28,FALSE)))</f>
        <v/>
      </c>
      <c r="AE381" s="139" t="str">
        <f>IF($A381="","",IF(VLOOKUP(csv!$AJ381,範囲CSV,29,FALSE)="","",VLOOKUP(csv!$AJ381,範囲CSV,29,FALSE)))</f>
        <v/>
      </c>
      <c r="AF381" s="139" t="str">
        <f>IF($A381="","",IF(VLOOKUP(csv!$AJ381,範囲CSV,30,FALSE)="","",VLOOKUP(csv!$AJ381,範囲CSV,30,FALSE)))</f>
        <v/>
      </c>
      <c r="AG381" s="139" t="str">
        <f>IF($A381="","",IF(VLOOKUP(csv!$AJ381,範囲CSV,31,FALSE)="","",VLOOKUP(csv!$AJ381,範囲CSV,31,FALSE)))</f>
        <v/>
      </c>
      <c r="AH381" s="139" t="str">
        <f>IF($A381="","",IF(VLOOKUP(csv!$AJ381,範囲CSV,32,FALSE)="","",VLOOKUP(csv!$AJ381,範囲CSV,32,FALSE)))</f>
        <v/>
      </c>
      <c r="AI381" s="139" t="str">
        <f>IF($A381="","",IF(VLOOKUP(csv!$AJ381,範囲CSV,33,FALSE)="","",VLOOKUP(csv!$AJ381,範囲CSV,33,FALSE)))</f>
        <v/>
      </c>
      <c r="AJ381" s="139" t="str">
        <f>IF($A381="","",IF(VLOOKUP(csv!$AJ381,範囲CSV,34,FALSE)="","",VLOOKUP(csv!$AJ381,範囲CSV,34,FALSE)))</f>
        <v/>
      </c>
      <c r="AK381" s="139"/>
    </row>
    <row r="382" spans="1:37">
      <c r="A382" s="216" t="str">
        <f>IF(csv!AJ382&lt;=csv!A$401,csv!AO382,"")</f>
        <v/>
      </c>
      <c r="B382" s="216" t="str">
        <f>IF($A382="","",IF(VLOOKUP(csv!A$402,範囲CSV,2,FALSE)="","",VLOOKUP(csv!A$402,範囲CSV,2,FALSE)))</f>
        <v/>
      </c>
      <c r="C382" s="139" t="str">
        <f>IF($A382="","",IF(VLOOKUP(csv!$AJ382,範囲CSV,3,FALSE)="","",VLOOKUP(csv!$AJ382,範囲CSV,3,FALSE)))</f>
        <v/>
      </c>
      <c r="D382" s="139" t="str">
        <f>IF($A382="","",IF(VLOOKUP(csv!$AJ382,範囲CSV,4,FALSE)="","",VLOOKUP(csv!$AJ382,範囲CSV,4,FALSE)))</f>
        <v/>
      </c>
      <c r="E382" s="139" t="str">
        <f>IF($A382="","",IF(VLOOKUP(csv!$AJ382,範囲CSV,5,FALSE)="","",IF(VLOOKUP(csv!$AJ382,範囲CSV,5,FALSE)&gt;10000,"",VLOOKUP(csv!$AJ382,範囲CSV,5,FALSE))))</f>
        <v/>
      </c>
      <c r="F382" s="139" t="str">
        <f>IF($A382="","",IF(VLOOKUP(csv!$AJ382,範囲CSV,6,FALSE)="","",VLOOKUP(csv!$AJ382,範囲CSV,6,FALSE)))</f>
        <v/>
      </c>
      <c r="G382" s="139" t="str">
        <f>IF(A382="","",IF(VLOOKUP(csv!$AJ382,範囲CSV,7,FALSE)="","",VLOOKUP(csv!$AJ382,範囲CSV,7,FALSE)))</f>
        <v/>
      </c>
      <c r="H382" s="139" t="str">
        <f>IF($A382="","",IF(VLOOKUP(csv!$AJ382,範囲CSV,8,FALSE)="","",VLOOKUP(csv!$AJ382,範囲CSV,8,FALSE)))</f>
        <v/>
      </c>
      <c r="I382" s="216"/>
      <c r="J382" s="216"/>
      <c r="K382" s="139" t="str">
        <f>IF(A382="","",IF(VLOOKUP(csv!$AJ382,範囲CSV,9,FALSE)="","",VLOOKUP(csv!$AJ382,範囲CSV,9,FALSE)))</f>
        <v/>
      </c>
      <c r="L382" s="139" t="str">
        <f>IF($A382="","",IF(VLOOKUP(csv!$AJ382,範囲CSV,10,FALSE)="","",VLOOKUP(csv!$AJ382,範囲CSV,10,FALSE)))</f>
        <v/>
      </c>
      <c r="M382" s="216" t="str">
        <f t="shared" si="10"/>
        <v/>
      </c>
      <c r="N382" s="216" t="str">
        <f t="shared" si="11"/>
        <v/>
      </c>
      <c r="O382" s="139" t="str">
        <f>IF($A382="","",IF(VLOOKUP(csv!$AJ382,範囲CSV,13,FALSE)="","",VLOOKUP(csv!$AJ382,範囲CSV,13,FALSE)))</f>
        <v/>
      </c>
      <c r="P382" s="139" t="str">
        <f>IF($A382="","",IF(VLOOKUP(csv!$AJ382,範囲CSV,14,FALSE)="","",VLOOKUP(csv!$AJ382,範囲CSV,14,FALSE)))</f>
        <v/>
      </c>
      <c r="Q382" s="139" t="str">
        <f>IF($A382="","",IF(VLOOKUP(csv!$AJ382,範囲CSV,15,FALSE)="","",VLOOKUP(csv!$AJ382,範囲CSV,15,FALSE)))</f>
        <v/>
      </c>
      <c r="R382" s="139" t="str">
        <f>IF($A382="","",IF(VLOOKUP(csv!$AJ382,範囲CSV,16,FALSE)="","",VLOOKUP(csv!$AJ382,範囲CSV,16,FALSE)))</f>
        <v/>
      </c>
      <c r="S382" s="139" t="str">
        <f>IF($A382="","",IF(VLOOKUP(csv!$AJ382,範囲CSV,17,FALSE)="","",VLOOKUP(csv!$AJ382,範囲CSV,17,FALSE)))</f>
        <v/>
      </c>
      <c r="T382" s="139" t="str">
        <f>IF($A382="","",IF(VLOOKUP(csv!$AJ382,範囲CSV,18,FALSE)="","",VLOOKUP(csv!$AJ382,範囲CSV,18,FALSE)))</f>
        <v/>
      </c>
      <c r="U382" s="139" t="str">
        <f>IF($A382="","",IF(VLOOKUP(csv!$AJ382,範囲CSV,19,FALSE)="","",VLOOKUP(csv!$AJ382,範囲CSV,19,FALSE)))</f>
        <v/>
      </c>
      <c r="V382" s="139" t="str">
        <f>IF($A382="","",IF(VLOOKUP(csv!$AJ382,範囲CSV,20,FALSE)="","",VLOOKUP(csv!$AJ382,範囲CSV,20,FALSE)))</f>
        <v/>
      </c>
      <c r="W382" s="139" t="str">
        <f>IF($A382="","",IF(VLOOKUP(csv!$AJ382,範囲CSV,21,FALSE)="","",VLOOKUP(csv!$AJ382,範囲CSV,21,FALSE)))</f>
        <v/>
      </c>
      <c r="X382" s="139" t="str">
        <f>IF($A382="","",IF(VLOOKUP(csv!$AJ382,範囲CSV,22,FALSE)="","",VLOOKUP(csv!$AJ382,範囲CSV,22,FALSE)))</f>
        <v/>
      </c>
      <c r="Y382" s="139" t="str">
        <f>IF($A382="","",IF(VLOOKUP(csv!$AJ382,範囲CSV,23,FALSE)="","",VLOOKUP(csv!$AJ382,範囲CSV,23,FALSE)))</f>
        <v/>
      </c>
      <c r="Z382" s="139" t="str">
        <f>IF($A382="","",IF(VLOOKUP(csv!$AJ382,範囲CSV,24,FALSE)="","",VLOOKUP(csv!$AJ382,範囲CSV,24,FALSE)))</f>
        <v/>
      </c>
      <c r="AA382" s="139" t="str">
        <f>IF($A382="","",IF(VLOOKUP(csv!$AJ382,範囲CSV,25,FALSE)="","",VLOOKUP(csv!$AJ382,範囲CSV,25,FALSE)))</f>
        <v/>
      </c>
      <c r="AB382" s="139" t="str">
        <f>IF($A382="","",IF(VLOOKUP(csv!$AJ382,範囲CSV,26,FALSE)="","",VLOOKUP(csv!$AJ382,範囲CSV,26,FALSE)))</f>
        <v/>
      </c>
      <c r="AC382" s="139" t="str">
        <f>IF($A382="","",IF(VLOOKUP(csv!$AJ382,範囲CSV,27,FALSE)="","",VLOOKUP(csv!$AJ382,範囲CSV,27,FALSE)))</f>
        <v/>
      </c>
      <c r="AD382" s="139" t="str">
        <f>IF($A382="","",IF(VLOOKUP(csv!$AJ382,範囲CSV,28,FALSE)="","",VLOOKUP(csv!$AJ382,範囲CSV,28,FALSE)))</f>
        <v/>
      </c>
      <c r="AE382" s="139" t="str">
        <f>IF($A382="","",IF(VLOOKUP(csv!$AJ382,範囲CSV,29,FALSE)="","",VLOOKUP(csv!$AJ382,範囲CSV,29,FALSE)))</f>
        <v/>
      </c>
      <c r="AF382" s="139" t="str">
        <f>IF($A382="","",IF(VLOOKUP(csv!$AJ382,範囲CSV,30,FALSE)="","",VLOOKUP(csv!$AJ382,範囲CSV,30,FALSE)))</f>
        <v/>
      </c>
      <c r="AG382" s="139" t="str">
        <f>IF($A382="","",IF(VLOOKUP(csv!$AJ382,範囲CSV,31,FALSE)="","",VLOOKUP(csv!$AJ382,範囲CSV,31,FALSE)))</f>
        <v/>
      </c>
      <c r="AH382" s="139" t="str">
        <f>IF($A382="","",IF(VLOOKUP(csv!$AJ382,範囲CSV,32,FALSE)="","",VLOOKUP(csv!$AJ382,範囲CSV,32,FALSE)))</f>
        <v/>
      </c>
      <c r="AI382" s="139" t="str">
        <f>IF($A382="","",IF(VLOOKUP(csv!$AJ382,範囲CSV,33,FALSE)="","",VLOOKUP(csv!$AJ382,範囲CSV,33,FALSE)))</f>
        <v/>
      </c>
      <c r="AJ382" s="139" t="str">
        <f>IF($A382="","",IF(VLOOKUP(csv!$AJ382,範囲CSV,34,FALSE)="","",VLOOKUP(csv!$AJ382,範囲CSV,34,FALSE)))</f>
        <v/>
      </c>
      <c r="AK382" s="139"/>
    </row>
    <row r="383" spans="1:37">
      <c r="A383" s="216" t="str">
        <f>IF(csv!AJ383&lt;=csv!A$401,csv!AO383,"")</f>
        <v/>
      </c>
      <c r="B383" s="216" t="str">
        <f>IF($A383="","",IF(VLOOKUP(csv!A$402,範囲CSV,2,FALSE)="","",VLOOKUP(csv!A$402,範囲CSV,2,FALSE)))</f>
        <v/>
      </c>
      <c r="C383" s="139" t="str">
        <f>IF($A383="","",IF(VLOOKUP(csv!$AJ383,範囲CSV,3,FALSE)="","",VLOOKUP(csv!$AJ383,範囲CSV,3,FALSE)))</f>
        <v/>
      </c>
      <c r="D383" s="139" t="str">
        <f>IF($A383="","",IF(VLOOKUP(csv!$AJ383,範囲CSV,4,FALSE)="","",VLOOKUP(csv!$AJ383,範囲CSV,4,FALSE)))</f>
        <v/>
      </c>
      <c r="E383" s="139" t="str">
        <f>IF($A383="","",IF(VLOOKUP(csv!$AJ383,範囲CSV,5,FALSE)="","",IF(VLOOKUP(csv!$AJ383,範囲CSV,5,FALSE)&gt;10000,"",VLOOKUP(csv!$AJ383,範囲CSV,5,FALSE))))</f>
        <v/>
      </c>
      <c r="F383" s="139" t="str">
        <f>IF($A383="","",IF(VLOOKUP(csv!$AJ383,範囲CSV,6,FALSE)="","",VLOOKUP(csv!$AJ383,範囲CSV,6,FALSE)))</f>
        <v/>
      </c>
      <c r="G383" s="139" t="str">
        <f>IF(A383="","",IF(VLOOKUP(csv!$AJ383,範囲CSV,7,FALSE)="","",VLOOKUP(csv!$AJ383,範囲CSV,7,FALSE)))</f>
        <v/>
      </c>
      <c r="H383" s="139" t="str">
        <f>IF($A383="","",IF(VLOOKUP(csv!$AJ383,範囲CSV,8,FALSE)="","",VLOOKUP(csv!$AJ383,範囲CSV,8,FALSE)))</f>
        <v/>
      </c>
      <c r="I383" s="216"/>
      <c r="J383" s="216"/>
      <c r="K383" s="139" t="str">
        <f>IF(A383="","",IF(VLOOKUP(csv!$AJ383,範囲CSV,9,FALSE)="","",VLOOKUP(csv!$AJ383,範囲CSV,9,FALSE)))</f>
        <v/>
      </c>
      <c r="L383" s="139" t="str">
        <f>IF($A383="","",IF(VLOOKUP(csv!$AJ383,範囲CSV,10,FALSE)="","",VLOOKUP(csv!$AJ383,範囲CSV,10,FALSE)))</f>
        <v/>
      </c>
      <c r="M383" s="216" t="str">
        <f t="shared" si="10"/>
        <v/>
      </c>
      <c r="N383" s="216" t="str">
        <f t="shared" si="11"/>
        <v/>
      </c>
      <c r="O383" s="139" t="str">
        <f>IF($A383="","",IF(VLOOKUP(csv!$AJ383,範囲CSV,13,FALSE)="","",VLOOKUP(csv!$AJ383,範囲CSV,13,FALSE)))</f>
        <v/>
      </c>
      <c r="P383" s="139" t="str">
        <f>IF($A383="","",IF(VLOOKUP(csv!$AJ383,範囲CSV,14,FALSE)="","",VLOOKUP(csv!$AJ383,範囲CSV,14,FALSE)))</f>
        <v/>
      </c>
      <c r="Q383" s="139" t="str">
        <f>IF($A383="","",IF(VLOOKUP(csv!$AJ383,範囲CSV,15,FALSE)="","",VLOOKUP(csv!$AJ383,範囲CSV,15,FALSE)))</f>
        <v/>
      </c>
      <c r="R383" s="139" t="str">
        <f>IF($A383="","",IF(VLOOKUP(csv!$AJ383,範囲CSV,16,FALSE)="","",VLOOKUP(csv!$AJ383,範囲CSV,16,FALSE)))</f>
        <v/>
      </c>
      <c r="S383" s="139" t="str">
        <f>IF($A383="","",IF(VLOOKUP(csv!$AJ383,範囲CSV,17,FALSE)="","",VLOOKUP(csv!$AJ383,範囲CSV,17,FALSE)))</f>
        <v/>
      </c>
      <c r="T383" s="139" t="str">
        <f>IF($A383="","",IF(VLOOKUP(csv!$AJ383,範囲CSV,18,FALSE)="","",VLOOKUP(csv!$AJ383,範囲CSV,18,FALSE)))</f>
        <v/>
      </c>
      <c r="U383" s="139" t="str">
        <f>IF($A383="","",IF(VLOOKUP(csv!$AJ383,範囲CSV,19,FALSE)="","",VLOOKUP(csv!$AJ383,範囲CSV,19,FALSE)))</f>
        <v/>
      </c>
      <c r="V383" s="139" t="str">
        <f>IF($A383="","",IF(VLOOKUP(csv!$AJ383,範囲CSV,20,FALSE)="","",VLOOKUP(csv!$AJ383,範囲CSV,20,FALSE)))</f>
        <v/>
      </c>
      <c r="W383" s="139" t="str">
        <f>IF($A383="","",IF(VLOOKUP(csv!$AJ383,範囲CSV,21,FALSE)="","",VLOOKUP(csv!$AJ383,範囲CSV,21,FALSE)))</f>
        <v/>
      </c>
      <c r="X383" s="139" t="str">
        <f>IF($A383="","",IF(VLOOKUP(csv!$AJ383,範囲CSV,22,FALSE)="","",VLOOKUP(csv!$AJ383,範囲CSV,22,FALSE)))</f>
        <v/>
      </c>
      <c r="Y383" s="139" t="str">
        <f>IF($A383="","",IF(VLOOKUP(csv!$AJ383,範囲CSV,23,FALSE)="","",VLOOKUP(csv!$AJ383,範囲CSV,23,FALSE)))</f>
        <v/>
      </c>
      <c r="Z383" s="139" t="str">
        <f>IF($A383="","",IF(VLOOKUP(csv!$AJ383,範囲CSV,24,FALSE)="","",VLOOKUP(csv!$AJ383,範囲CSV,24,FALSE)))</f>
        <v/>
      </c>
      <c r="AA383" s="139" t="str">
        <f>IF($A383="","",IF(VLOOKUP(csv!$AJ383,範囲CSV,25,FALSE)="","",VLOOKUP(csv!$AJ383,範囲CSV,25,FALSE)))</f>
        <v/>
      </c>
      <c r="AB383" s="139" t="str">
        <f>IF($A383="","",IF(VLOOKUP(csv!$AJ383,範囲CSV,26,FALSE)="","",VLOOKUP(csv!$AJ383,範囲CSV,26,FALSE)))</f>
        <v/>
      </c>
      <c r="AC383" s="139" t="str">
        <f>IF($A383="","",IF(VLOOKUP(csv!$AJ383,範囲CSV,27,FALSE)="","",VLOOKUP(csv!$AJ383,範囲CSV,27,FALSE)))</f>
        <v/>
      </c>
      <c r="AD383" s="139" t="str">
        <f>IF($A383="","",IF(VLOOKUP(csv!$AJ383,範囲CSV,28,FALSE)="","",VLOOKUP(csv!$AJ383,範囲CSV,28,FALSE)))</f>
        <v/>
      </c>
      <c r="AE383" s="139" t="str">
        <f>IF($A383="","",IF(VLOOKUP(csv!$AJ383,範囲CSV,29,FALSE)="","",VLOOKUP(csv!$AJ383,範囲CSV,29,FALSE)))</f>
        <v/>
      </c>
      <c r="AF383" s="139" t="str">
        <f>IF($A383="","",IF(VLOOKUP(csv!$AJ383,範囲CSV,30,FALSE)="","",VLOOKUP(csv!$AJ383,範囲CSV,30,FALSE)))</f>
        <v/>
      </c>
      <c r="AG383" s="139" t="str">
        <f>IF($A383="","",IF(VLOOKUP(csv!$AJ383,範囲CSV,31,FALSE)="","",VLOOKUP(csv!$AJ383,範囲CSV,31,FALSE)))</f>
        <v/>
      </c>
      <c r="AH383" s="139" t="str">
        <f>IF($A383="","",IF(VLOOKUP(csv!$AJ383,範囲CSV,32,FALSE)="","",VLOOKUP(csv!$AJ383,範囲CSV,32,FALSE)))</f>
        <v/>
      </c>
      <c r="AI383" s="139" t="str">
        <f>IF($A383="","",IF(VLOOKUP(csv!$AJ383,範囲CSV,33,FALSE)="","",VLOOKUP(csv!$AJ383,範囲CSV,33,FALSE)))</f>
        <v/>
      </c>
      <c r="AJ383" s="139" t="str">
        <f>IF($A383="","",IF(VLOOKUP(csv!$AJ383,範囲CSV,34,FALSE)="","",VLOOKUP(csv!$AJ383,範囲CSV,34,FALSE)))</f>
        <v/>
      </c>
      <c r="AK383" s="139"/>
    </row>
    <row r="384" spans="1:37">
      <c r="A384" s="216" t="str">
        <f>IF(csv!AJ384&lt;=csv!A$401,csv!AO384,"")</f>
        <v/>
      </c>
      <c r="B384" s="216" t="str">
        <f>IF($A384="","",IF(VLOOKUP(csv!A$402,範囲CSV,2,FALSE)="","",VLOOKUP(csv!A$402,範囲CSV,2,FALSE)))</f>
        <v/>
      </c>
      <c r="C384" s="139" t="str">
        <f>IF($A384="","",IF(VLOOKUP(csv!$AJ384,範囲CSV,3,FALSE)="","",VLOOKUP(csv!$AJ384,範囲CSV,3,FALSE)))</f>
        <v/>
      </c>
      <c r="D384" s="139" t="str">
        <f>IF($A384="","",IF(VLOOKUP(csv!$AJ384,範囲CSV,4,FALSE)="","",VLOOKUP(csv!$AJ384,範囲CSV,4,FALSE)))</f>
        <v/>
      </c>
      <c r="E384" s="139" t="str">
        <f>IF($A384="","",IF(VLOOKUP(csv!$AJ384,範囲CSV,5,FALSE)="","",IF(VLOOKUP(csv!$AJ384,範囲CSV,5,FALSE)&gt;10000,"",VLOOKUP(csv!$AJ384,範囲CSV,5,FALSE))))</f>
        <v/>
      </c>
      <c r="F384" s="139" t="str">
        <f>IF($A384="","",IF(VLOOKUP(csv!$AJ384,範囲CSV,6,FALSE)="","",VLOOKUP(csv!$AJ384,範囲CSV,6,FALSE)))</f>
        <v/>
      </c>
      <c r="G384" s="139" t="str">
        <f>IF(A384="","",IF(VLOOKUP(csv!$AJ384,範囲CSV,7,FALSE)="","",VLOOKUP(csv!$AJ384,範囲CSV,7,FALSE)))</f>
        <v/>
      </c>
      <c r="H384" s="139" t="str">
        <f>IF($A384="","",IF(VLOOKUP(csv!$AJ384,範囲CSV,8,FALSE)="","",VLOOKUP(csv!$AJ384,範囲CSV,8,FALSE)))</f>
        <v/>
      </c>
      <c r="I384" s="216"/>
      <c r="J384" s="216"/>
      <c r="K384" s="139" t="str">
        <f>IF(A384="","",IF(VLOOKUP(csv!$AJ384,範囲CSV,9,FALSE)="","",VLOOKUP(csv!$AJ384,範囲CSV,9,FALSE)))</f>
        <v/>
      </c>
      <c r="L384" s="139" t="str">
        <f>IF($A384="","",IF(VLOOKUP(csv!$AJ384,範囲CSV,10,FALSE)="","",VLOOKUP(csv!$AJ384,範囲CSV,10,FALSE)))</f>
        <v/>
      </c>
      <c r="M384" s="216" t="str">
        <f t="shared" si="10"/>
        <v/>
      </c>
      <c r="N384" s="216" t="str">
        <f t="shared" si="11"/>
        <v/>
      </c>
      <c r="O384" s="139" t="str">
        <f>IF($A384="","",IF(VLOOKUP(csv!$AJ384,範囲CSV,13,FALSE)="","",VLOOKUP(csv!$AJ384,範囲CSV,13,FALSE)))</f>
        <v/>
      </c>
      <c r="P384" s="139" t="str">
        <f>IF($A384="","",IF(VLOOKUP(csv!$AJ384,範囲CSV,14,FALSE)="","",VLOOKUP(csv!$AJ384,範囲CSV,14,FALSE)))</f>
        <v/>
      </c>
      <c r="Q384" s="139" t="str">
        <f>IF($A384="","",IF(VLOOKUP(csv!$AJ384,範囲CSV,15,FALSE)="","",VLOOKUP(csv!$AJ384,範囲CSV,15,FALSE)))</f>
        <v/>
      </c>
      <c r="R384" s="139" t="str">
        <f>IF($A384="","",IF(VLOOKUP(csv!$AJ384,範囲CSV,16,FALSE)="","",VLOOKUP(csv!$AJ384,範囲CSV,16,FALSE)))</f>
        <v/>
      </c>
      <c r="S384" s="139" t="str">
        <f>IF($A384="","",IF(VLOOKUP(csv!$AJ384,範囲CSV,17,FALSE)="","",VLOOKUP(csv!$AJ384,範囲CSV,17,FALSE)))</f>
        <v/>
      </c>
      <c r="T384" s="139" t="str">
        <f>IF($A384="","",IF(VLOOKUP(csv!$AJ384,範囲CSV,18,FALSE)="","",VLOOKUP(csv!$AJ384,範囲CSV,18,FALSE)))</f>
        <v/>
      </c>
      <c r="U384" s="139" t="str">
        <f>IF($A384="","",IF(VLOOKUP(csv!$AJ384,範囲CSV,19,FALSE)="","",VLOOKUP(csv!$AJ384,範囲CSV,19,FALSE)))</f>
        <v/>
      </c>
      <c r="V384" s="139" t="str">
        <f>IF($A384="","",IF(VLOOKUP(csv!$AJ384,範囲CSV,20,FALSE)="","",VLOOKUP(csv!$AJ384,範囲CSV,20,FALSE)))</f>
        <v/>
      </c>
      <c r="W384" s="139" t="str">
        <f>IF($A384="","",IF(VLOOKUP(csv!$AJ384,範囲CSV,21,FALSE)="","",VLOOKUP(csv!$AJ384,範囲CSV,21,FALSE)))</f>
        <v/>
      </c>
      <c r="X384" s="139" t="str">
        <f>IF($A384="","",IF(VLOOKUP(csv!$AJ384,範囲CSV,22,FALSE)="","",VLOOKUP(csv!$AJ384,範囲CSV,22,FALSE)))</f>
        <v/>
      </c>
      <c r="Y384" s="139" t="str">
        <f>IF($A384="","",IF(VLOOKUP(csv!$AJ384,範囲CSV,23,FALSE)="","",VLOOKUP(csv!$AJ384,範囲CSV,23,FALSE)))</f>
        <v/>
      </c>
      <c r="Z384" s="139" t="str">
        <f>IF($A384="","",IF(VLOOKUP(csv!$AJ384,範囲CSV,24,FALSE)="","",VLOOKUP(csv!$AJ384,範囲CSV,24,FALSE)))</f>
        <v/>
      </c>
      <c r="AA384" s="139" t="str">
        <f>IF($A384="","",IF(VLOOKUP(csv!$AJ384,範囲CSV,25,FALSE)="","",VLOOKUP(csv!$AJ384,範囲CSV,25,FALSE)))</f>
        <v/>
      </c>
      <c r="AB384" s="139" t="str">
        <f>IF($A384="","",IF(VLOOKUP(csv!$AJ384,範囲CSV,26,FALSE)="","",VLOOKUP(csv!$AJ384,範囲CSV,26,FALSE)))</f>
        <v/>
      </c>
      <c r="AC384" s="139" t="str">
        <f>IF($A384="","",IF(VLOOKUP(csv!$AJ384,範囲CSV,27,FALSE)="","",VLOOKUP(csv!$AJ384,範囲CSV,27,FALSE)))</f>
        <v/>
      </c>
      <c r="AD384" s="139" t="str">
        <f>IF($A384="","",IF(VLOOKUP(csv!$AJ384,範囲CSV,28,FALSE)="","",VLOOKUP(csv!$AJ384,範囲CSV,28,FALSE)))</f>
        <v/>
      </c>
      <c r="AE384" s="139" t="str">
        <f>IF($A384="","",IF(VLOOKUP(csv!$AJ384,範囲CSV,29,FALSE)="","",VLOOKUP(csv!$AJ384,範囲CSV,29,FALSE)))</f>
        <v/>
      </c>
      <c r="AF384" s="139" t="str">
        <f>IF($A384="","",IF(VLOOKUP(csv!$AJ384,範囲CSV,30,FALSE)="","",VLOOKUP(csv!$AJ384,範囲CSV,30,FALSE)))</f>
        <v/>
      </c>
      <c r="AG384" s="139" t="str">
        <f>IF($A384="","",IF(VLOOKUP(csv!$AJ384,範囲CSV,31,FALSE)="","",VLOOKUP(csv!$AJ384,範囲CSV,31,FALSE)))</f>
        <v/>
      </c>
      <c r="AH384" s="139" t="str">
        <f>IF($A384="","",IF(VLOOKUP(csv!$AJ384,範囲CSV,32,FALSE)="","",VLOOKUP(csv!$AJ384,範囲CSV,32,FALSE)))</f>
        <v/>
      </c>
      <c r="AI384" s="139" t="str">
        <f>IF($A384="","",IF(VLOOKUP(csv!$AJ384,範囲CSV,33,FALSE)="","",VLOOKUP(csv!$AJ384,範囲CSV,33,FALSE)))</f>
        <v/>
      </c>
      <c r="AJ384" s="139" t="str">
        <f>IF($A384="","",IF(VLOOKUP(csv!$AJ384,範囲CSV,34,FALSE)="","",VLOOKUP(csv!$AJ384,範囲CSV,34,FALSE)))</f>
        <v/>
      </c>
      <c r="AK384" s="139"/>
    </row>
    <row r="385" spans="1:37">
      <c r="A385" s="216" t="str">
        <f>IF(csv!AJ385&lt;=csv!A$401,csv!AO385,"")</f>
        <v/>
      </c>
      <c r="B385" s="216" t="str">
        <f>IF($A385="","",IF(VLOOKUP(csv!A$402,範囲CSV,2,FALSE)="","",VLOOKUP(csv!A$402,範囲CSV,2,FALSE)))</f>
        <v/>
      </c>
      <c r="C385" s="139" t="str">
        <f>IF($A385="","",IF(VLOOKUP(csv!$AJ385,範囲CSV,3,FALSE)="","",VLOOKUP(csv!$AJ385,範囲CSV,3,FALSE)))</f>
        <v/>
      </c>
      <c r="D385" s="139" t="str">
        <f>IF($A385="","",IF(VLOOKUP(csv!$AJ385,範囲CSV,4,FALSE)="","",VLOOKUP(csv!$AJ385,範囲CSV,4,FALSE)))</f>
        <v/>
      </c>
      <c r="E385" s="139" t="str">
        <f>IF($A385="","",IF(VLOOKUP(csv!$AJ385,範囲CSV,5,FALSE)="","",IF(VLOOKUP(csv!$AJ385,範囲CSV,5,FALSE)&gt;10000,"",VLOOKUP(csv!$AJ385,範囲CSV,5,FALSE))))</f>
        <v/>
      </c>
      <c r="F385" s="139" t="str">
        <f>IF($A385="","",IF(VLOOKUP(csv!$AJ385,範囲CSV,6,FALSE)="","",VLOOKUP(csv!$AJ385,範囲CSV,6,FALSE)))</f>
        <v/>
      </c>
      <c r="G385" s="139" t="str">
        <f>IF(A385="","",IF(VLOOKUP(csv!$AJ385,範囲CSV,7,FALSE)="","",VLOOKUP(csv!$AJ385,範囲CSV,7,FALSE)))</f>
        <v/>
      </c>
      <c r="H385" s="139" t="str">
        <f>IF($A385="","",IF(VLOOKUP(csv!$AJ385,範囲CSV,8,FALSE)="","",VLOOKUP(csv!$AJ385,範囲CSV,8,FALSE)))</f>
        <v/>
      </c>
      <c r="I385" s="216"/>
      <c r="J385" s="216"/>
      <c r="K385" s="139" t="str">
        <f>IF(A385="","",IF(VLOOKUP(csv!$AJ385,範囲CSV,9,FALSE)="","",VLOOKUP(csv!$AJ385,範囲CSV,9,FALSE)))</f>
        <v/>
      </c>
      <c r="L385" s="139" t="str">
        <f>IF($A385="","",IF(VLOOKUP(csv!$AJ385,範囲CSV,10,FALSE)="","",VLOOKUP(csv!$AJ385,範囲CSV,10,FALSE)))</f>
        <v/>
      </c>
      <c r="M385" s="216" t="str">
        <f t="shared" si="10"/>
        <v/>
      </c>
      <c r="N385" s="216" t="str">
        <f t="shared" si="11"/>
        <v/>
      </c>
      <c r="O385" s="139" t="str">
        <f>IF($A385="","",IF(VLOOKUP(csv!$AJ385,範囲CSV,13,FALSE)="","",VLOOKUP(csv!$AJ385,範囲CSV,13,FALSE)))</f>
        <v/>
      </c>
      <c r="P385" s="139" t="str">
        <f>IF($A385="","",IF(VLOOKUP(csv!$AJ385,範囲CSV,14,FALSE)="","",VLOOKUP(csv!$AJ385,範囲CSV,14,FALSE)))</f>
        <v/>
      </c>
      <c r="Q385" s="139" t="str">
        <f>IF($A385="","",IF(VLOOKUP(csv!$AJ385,範囲CSV,15,FALSE)="","",VLOOKUP(csv!$AJ385,範囲CSV,15,FALSE)))</f>
        <v/>
      </c>
      <c r="R385" s="139" t="str">
        <f>IF($A385="","",IF(VLOOKUP(csv!$AJ385,範囲CSV,16,FALSE)="","",VLOOKUP(csv!$AJ385,範囲CSV,16,FALSE)))</f>
        <v/>
      </c>
      <c r="S385" s="139" t="str">
        <f>IF($A385="","",IF(VLOOKUP(csv!$AJ385,範囲CSV,17,FALSE)="","",VLOOKUP(csv!$AJ385,範囲CSV,17,FALSE)))</f>
        <v/>
      </c>
      <c r="T385" s="139" t="str">
        <f>IF($A385="","",IF(VLOOKUP(csv!$AJ385,範囲CSV,18,FALSE)="","",VLOOKUP(csv!$AJ385,範囲CSV,18,FALSE)))</f>
        <v/>
      </c>
      <c r="U385" s="139" t="str">
        <f>IF($A385="","",IF(VLOOKUP(csv!$AJ385,範囲CSV,19,FALSE)="","",VLOOKUP(csv!$AJ385,範囲CSV,19,FALSE)))</f>
        <v/>
      </c>
      <c r="V385" s="139" t="str">
        <f>IF($A385="","",IF(VLOOKUP(csv!$AJ385,範囲CSV,20,FALSE)="","",VLOOKUP(csv!$AJ385,範囲CSV,20,FALSE)))</f>
        <v/>
      </c>
      <c r="W385" s="139" t="str">
        <f>IF($A385="","",IF(VLOOKUP(csv!$AJ385,範囲CSV,21,FALSE)="","",VLOOKUP(csv!$AJ385,範囲CSV,21,FALSE)))</f>
        <v/>
      </c>
      <c r="X385" s="139" t="str">
        <f>IF($A385="","",IF(VLOOKUP(csv!$AJ385,範囲CSV,22,FALSE)="","",VLOOKUP(csv!$AJ385,範囲CSV,22,FALSE)))</f>
        <v/>
      </c>
      <c r="Y385" s="139" t="str">
        <f>IF($A385="","",IF(VLOOKUP(csv!$AJ385,範囲CSV,23,FALSE)="","",VLOOKUP(csv!$AJ385,範囲CSV,23,FALSE)))</f>
        <v/>
      </c>
      <c r="Z385" s="139" t="str">
        <f>IF($A385="","",IF(VLOOKUP(csv!$AJ385,範囲CSV,24,FALSE)="","",VLOOKUP(csv!$AJ385,範囲CSV,24,FALSE)))</f>
        <v/>
      </c>
      <c r="AA385" s="139" t="str">
        <f>IF($A385="","",IF(VLOOKUP(csv!$AJ385,範囲CSV,25,FALSE)="","",VLOOKUP(csv!$AJ385,範囲CSV,25,FALSE)))</f>
        <v/>
      </c>
      <c r="AB385" s="139" t="str">
        <f>IF($A385="","",IF(VLOOKUP(csv!$AJ385,範囲CSV,26,FALSE)="","",VLOOKUP(csv!$AJ385,範囲CSV,26,FALSE)))</f>
        <v/>
      </c>
      <c r="AC385" s="139" t="str">
        <f>IF($A385="","",IF(VLOOKUP(csv!$AJ385,範囲CSV,27,FALSE)="","",VLOOKUP(csv!$AJ385,範囲CSV,27,FALSE)))</f>
        <v/>
      </c>
      <c r="AD385" s="139" t="str">
        <f>IF($A385="","",IF(VLOOKUP(csv!$AJ385,範囲CSV,28,FALSE)="","",VLOOKUP(csv!$AJ385,範囲CSV,28,FALSE)))</f>
        <v/>
      </c>
      <c r="AE385" s="139" t="str">
        <f>IF($A385="","",IF(VLOOKUP(csv!$AJ385,範囲CSV,29,FALSE)="","",VLOOKUP(csv!$AJ385,範囲CSV,29,FALSE)))</f>
        <v/>
      </c>
      <c r="AF385" s="139" t="str">
        <f>IF($A385="","",IF(VLOOKUP(csv!$AJ385,範囲CSV,30,FALSE)="","",VLOOKUP(csv!$AJ385,範囲CSV,30,FALSE)))</f>
        <v/>
      </c>
      <c r="AG385" s="139" t="str">
        <f>IF($A385="","",IF(VLOOKUP(csv!$AJ385,範囲CSV,31,FALSE)="","",VLOOKUP(csv!$AJ385,範囲CSV,31,FALSE)))</f>
        <v/>
      </c>
      <c r="AH385" s="139" t="str">
        <f>IF($A385="","",IF(VLOOKUP(csv!$AJ385,範囲CSV,32,FALSE)="","",VLOOKUP(csv!$AJ385,範囲CSV,32,FALSE)))</f>
        <v/>
      </c>
      <c r="AI385" s="139" t="str">
        <f>IF($A385="","",IF(VLOOKUP(csv!$AJ385,範囲CSV,33,FALSE)="","",VLOOKUP(csv!$AJ385,範囲CSV,33,FALSE)))</f>
        <v/>
      </c>
      <c r="AJ385" s="139" t="str">
        <f>IF($A385="","",IF(VLOOKUP(csv!$AJ385,範囲CSV,34,FALSE)="","",VLOOKUP(csv!$AJ385,範囲CSV,34,FALSE)))</f>
        <v/>
      </c>
      <c r="AK385" s="139"/>
    </row>
    <row r="386" spans="1:37">
      <c r="A386" s="216" t="str">
        <f>IF(csv!AJ386&lt;=csv!A$401,csv!AO386,"")</f>
        <v/>
      </c>
      <c r="B386" s="216" t="str">
        <f>IF($A386="","",IF(VLOOKUP(csv!A$402,範囲CSV,2,FALSE)="","",VLOOKUP(csv!A$402,範囲CSV,2,FALSE)))</f>
        <v/>
      </c>
      <c r="C386" s="139" t="str">
        <f>IF($A386="","",IF(VLOOKUP(csv!$AJ386,範囲CSV,3,FALSE)="","",VLOOKUP(csv!$AJ386,範囲CSV,3,FALSE)))</f>
        <v/>
      </c>
      <c r="D386" s="139" t="str">
        <f>IF($A386="","",IF(VLOOKUP(csv!$AJ386,範囲CSV,4,FALSE)="","",VLOOKUP(csv!$AJ386,範囲CSV,4,FALSE)))</f>
        <v/>
      </c>
      <c r="E386" s="139" t="str">
        <f>IF($A386="","",IF(VLOOKUP(csv!$AJ386,範囲CSV,5,FALSE)="","",IF(VLOOKUP(csv!$AJ386,範囲CSV,5,FALSE)&gt;10000,"",VLOOKUP(csv!$AJ386,範囲CSV,5,FALSE))))</f>
        <v/>
      </c>
      <c r="F386" s="139" t="str">
        <f>IF($A386="","",IF(VLOOKUP(csv!$AJ386,範囲CSV,6,FALSE)="","",VLOOKUP(csv!$AJ386,範囲CSV,6,FALSE)))</f>
        <v/>
      </c>
      <c r="G386" s="139" t="str">
        <f>IF(A386="","",IF(VLOOKUP(csv!$AJ386,範囲CSV,7,FALSE)="","",VLOOKUP(csv!$AJ386,範囲CSV,7,FALSE)))</f>
        <v/>
      </c>
      <c r="H386" s="139" t="str">
        <f>IF($A386="","",IF(VLOOKUP(csv!$AJ386,範囲CSV,8,FALSE)="","",VLOOKUP(csv!$AJ386,範囲CSV,8,FALSE)))</f>
        <v/>
      </c>
      <c r="I386" s="216"/>
      <c r="J386" s="216"/>
      <c r="K386" s="139" t="str">
        <f>IF(A386="","",IF(VLOOKUP(csv!$AJ386,範囲CSV,9,FALSE)="","",VLOOKUP(csv!$AJ386,範囲CSV,9,FALSE)))</f>
        <v/>
      </c>
      <c r="L386" s="139" t="str">
        <f>IF($A386="","",IF(VLOOKUP(csv!$AJ386,範囲CSV,10,FALSE)="","",VLOOKUP(csv!$AJ386,範囲CSV,10,FALSE)))</f>
        <v/>
      </c>
      <c r="M386" s="216" t="str">
        <f t="shared" ref="M386:M401" si="12">IF($A386="","",IF(VLOOKUP($A386,生年,21,FALSE)="","",VLOOKUP($A386,生年,21,FALSE)))</f>
        <v/>
      </c>
      <c r="N386" s="216" t="str">
        <f t="shared" ref="N386:N401" si="13">IF($A386="","",IF(VLOOKUP($A386,生年,22,FALSE)="","",VLOOKUP($A386,生年,22,FALSE)))</f>
        <v/>
      </c>
      <c r="O386" s="139" t="str">
        <f>IF($A386="","",IF(VLOOKUP(csv!$AJ386,範囲CSV,13,FALSE)="","",VLOOKUP(csv!$AJ386,範囲CSV,13,FALSE)))</f>
        <v/>
      </c>
      <c r="P386" s="139" t="str">
        <f>IF($A386="","",IF(VLOOKUP(csv!$AJ386,範囲CSV,14,FALSE)="","",VLOOKUP(csv!$AJ386,範囲CSV,14,FALSE)))</f>
        <v/>
      </c>
      <c r="Q386" s="139" t="str">
        <f>IF($A386="","",IF(VLOOKUP(csv!$AJ386,範囲CSV,15,FALSE)="","",VLOOKUP(csv!$AJ386,範囲CSV,15,FALSE)))</f>
        <v/>
      </c>
      <c r="R386" s="139" t="str">
        <f>IF($A386="","",IF(VLOOKUP(csv!$AJ386,範囲CSV,16,FALSE)="","",VLOOKUP(csv!$AJ386,範囲CSV,16,FALSE)))</f>
        <v/>
      </c>
      <c r="S386" s="139" t="str">
        <f>IF($A386="","",IF(VLOOKUP(csv!$AJ386,範囲CSV,17,FALSE)="","",VLOOKUP(csv!$AJ386,範囲CSV,17,FALSE)))</f>
        <v/>
      </c>
      <c r="T386" s="139" t="str">
        <f>IF($A386="","",IF(VLOOKUP(csv!$AJ386,範囲CSV,18,FALSE)="","",VLOOKUP(csv!$AJ386,範囲CSV,18,FALSE)))</f>
        <v/>
      </c>
      <c r="U386" s="139" t="str">
        <f>IF($A386="","",IF(VLOOKUP(csv!$AJ386,範囲CSV,19,FALSE)="","",VLOOKUP(csv!$AJ386,範囲CSV,19,FALSE)))</f>
        <v/>
      </c>
      <c r="V386" s="139" t="str">
        <f>IF($A386="","",IF(VLOOKUP(csv!$AJ386,範囲CSV,20,FALSE)="","",VLOOKUP(csv!$AJ386,範囲CSV,20,FALSE)))</f>
        <v/>
      </c>
      <c r="W386" s="139" t="str">
        <f>IF($A386="","",IF(VLOOKUP(csv!$AJ386,範囲CSV,21,FALSE)="","",VLOOKUP(csv!$AJ386,範囲CSV,21,FALSE)))</f>
        <v/>
      </c>
      <c r="X386" s="139" t="str">
        <f>IF($A386="","",IF(VLOOKUP(csv!$AJ386,範囲CSV,22,FALSE)="","",VLOOKUP(csv!$AJ386,範囲CSV,22,FALSE)))</f>
        <v/>
      </c>
      <c r="Y386" s="139" t="str">
        <f>IF($A386="","",IF(VLOOKUP(csv!$AJ386,範囲CSV,23,FALSE)="","",VLOOKUP(csv!$AJ386,範囲CSV,23,FALSE)))</f>
        <v/>
      </c>
      <c r="Z386" s="139" t="str">
        <f>IF($A386="","",IF(VLOOKUP(csv!$AJ386,範囲CSV,24,FALSE)="","",VLOOKUP(csv!$AJ386,範囲CSV,24,FALSE)))</f>
        <v/>
      </c>
      <c r="AA386" s="139" t="str">
        <f>IF($A386="","",IF(VLOOKUP(csv!$AJ386,範囲CSV,25,FALSE)="","",VLOOKUP(csv!$AJ386,範囲CSV,25,FALSE)))</f>
        <v/>
      </c>
      <c r="AB386" s="139" t="str">
        <f>IF($A386="","",IF(VLOOKUP(csv!$AJ386,範囲CSV,26,FALSE)="","",VLOOKUP(csv!$AJ386,範囲CSV,26,FALSE)))</f>
        <v/>
      </c>
      <c r="AC386" s="139" t="str">
        <f>IF($A386="","",IF(VLOOKUP(csv!$AJ386,範囲CSV,27,FALSE)="","",VLOOKUP(csv!$AJ386,範囲CSV,27,FALSE)))</f>
        <v/>
      </c>
      <c r="AD386" s="139" t="str">
        <f>IF($A386="","",IF(VLOOKUP(csv!$AJ386,範囲CSV,28,FALSE)="","",VLOOKUP(csv!$AJ386,範囲CSV,28,FALSE)))</f>
        <v/>
      </c>
      <c r="AE386" s="139" t="str">
        <f>IF($A386="","",IF(VLOOKUP(csv!$AJ386,範囲CSV,29,FALSE)="","",VLOOKUP(csv!$AJ386,範囲CSV,29,FALSE)))</f>
        <v/>
      </c>
      <c r="AF386" s="139" t="str">
        <f>IF($A386="","",IF(VLOOKUP(csv!$AJ386,範囲CSV,30,FALSE)="","",VLOOKUP(csv!$AJ386,範囲CSV,30,FALSE)))</f>
        <v/>
      </c>
      <c r="AG386" s="139" t="str">
        <f>IF($A386="","",IF(VLOOKUP(csv!$AJ386,範囲CSV,31,FALSE)="","",VLOOKUP(csv!$AJ386,範囲CSV,31,FALSE)))</f>
        <v/>
      </c>
      <c r="AH386" s="139" t="str">
        <f>IF($A386="","",IF(VLOOKUP(csv!$AJ386,範囲CSV,32,FALSE)="","",VLOOKUP(csv!$AJ386,範囲CSV,32,FALSE)))</f>
        <v/>
      </c>
      <c r="AI386" s="139" t="str">
        <f>IF($A386="","",IF(VLOOKUP(csv!$AJ386,範囲CSV,33,FALSE)="","",VLOOKUP(csv!$AJ386,範囲CSV,33,FALSE)))</f>
        <v/>
      </c>
      <c r="AJ386" s="139" t="str">
        <f>IF($A386="","",IF(VLOOKUP(csv!$AJ386,範囲CSV,34,FALSE)="","",VLOOKUP(csv!$AJ386,範囲CSV,34,FALSE)))</f>
        <v/>
      </c>
      <c r="AK386" s="139"/>
    </row>
    <row r="387" spans="1:37">
      <c r="A387" s="216" t="str">
        <f>IF(csv!AJ387&lt;=csv!A$401,csv!AO387,"")</f>
        <v/>
      </c>
      <c r="B387" s="216" t="str">
        <f>IF($A387="","",IF(VLOOKUP(csv!A$402,範囲CSV,2,FALSE)="","",VLOOKUP(csv!A$402,範囲CSV,2,FALSE)))</f>
        <v/>
      </c>
      <c r="C387" s="139" t="str">
        <f>IF($A387="","",IF(VLOOKUP(csv!$AJ387,範囲CSV,3,FALSE)="","",VLOOKUP(csv!$AJ387,範囲CSV,3,FALSE)))</f>
        <v/>
      </c>
      <c r="D387" s="139" t="str">
        <f>IF($A387="","",IF(VLOOKUP(csv!$AJ387,範囲CSV,4,FALSE)="","",VLOOKUP(csv!$AJ387,範囲CSV,4,FALSE)))</f>
        <v/>
      </c>
      <c r="E387" s="139" t="str">
        <f>IF($A387="","",IF(VLOOKUP(csv!$AJ387,範囲CSV,5,FALSE)="","",IF(VLOOKUP(csv!$AJ387,範囲CSV,5,FALSE)&gt;10000,"",VLOOKUP(csv!$AJ387,範囲CSV,5,FALSE))))</f>
        <v/>
      </c>
      <c r="F387" s="139" t="str">
        <f>IF($A387="","",IF(VLOOKUP(csv!$AJ387,範囲CSV,6,FALSE)="","",VLOOKUP(csv!$AJ387,範囲CSV,6,FALSE)))</f>
        <v/>
      </c>
      <c r="G387" s="139" t="str">
        <f>IF(A387="","",IF(VLOOKUP(csv!$AJ387,範囲CSV,7,FALSE)="","",VLOOKUP(csv!$AJ387,範囲CSV,7,FALSE)))</f>
        <v/>
      </c>
      <c r="H387" s="139" t="str">
        <f>IF($A387="","",IF(VLOOKUP(csv!$AJ387,範囲CSV,8,FALSE)="","",VLOOKUP(csv!$AJ387,範囲CSV,8,FALSE)))</f>
        <v/>
      </c>
      <c r="I387" s="216"/>
      <c r="J387" s="216"/>
      <c r="K387" s="139" t="str">
        <f>IF(A387="","",IF(VLOOKUP(csv!$AJ387,範囲CSV,9,FALSE)="","",VLOOKUP(csv!$AJ387,範囲CSV,9,FALSE)))</f>
        <v/>
      </c>
      <c r="L387" s="139" t="str">
        <f>IF($A387="","",IF(VLOOKUP(csv!$AJ387,範囲CSV,10,FALSE)="","",VLOOKUP(csv!$AJ387,範囲CSV,10,FALSE)))</f>
        <v/>
      </c>
      <c r="M387" s="216" t="str">
        <f t="shared" si="12"/>
        <v/>
      </c>
      <c r="N387" s="216" t="str">
        <f t="shared" si="13"/>
        <v/>
      </c>
      <c r="O387" s="139" t="str">
        <f>IF($A387="","",IF(VLOOKUP(csv!$AJ387,範囲CSV,13,FALSE)="","",VLOOKUP(csv!$AJ387,範囲CSV,13,FALSE)))</f>
        <v/>
      </c>
      <c r="P387" s="139" t="str">
        <f>IF($A387="","",IF(VLOOKUP(csv!$AJ387,範囲CSV,14,FALSE)="","",VLOOKUP(csv!$AJ387,範囲CSV,14,FALSE)))</f>
        <v/>
      </c>
      <c r="Q387" s="139" t="str">
        <f>IF($A387="","",IF(VLOOKUP(csv!$AJ387,範囲CSV,15,FALSE)="","",VLOOKUP(csv!$AJ387,範囲CSV,15,FALSE)))</f>
        <v/>
      </c>
      <c r="R387" s="139" t="str">
        <f>IF($A387="","",IF(VLOOKUP(csv!$AJ387,範囲CSV,16,FALSE)="","",VLOOKUP(csv!$AJ387,範囲CSV,16,FALSE)))</f>
        <v/>
      </c>
      <c r="S387" s="139" t="str">
        <f>IF($A387="","",IF(VLOOKUP(csv!$AJ387,範囲CSV,17,FALSE)="","",VLOOKUP(csv!$AJ387,範囲CSV,17,FALSE)))</f>
        <v/>
      </c>
      <c r="T387" s="139" t="str">
        <f>IF($A387="","",IF(VLOOKUP(csv!$AJ387,範囲CSV,18,FALSE)="","",VLOOKUP(csv!$AJ387,範囲CSV,18,FALSE)))</f>
        <v/>
      </c>
      <c r="U387" s="139" t="str">
        <f>IF($A387="","",IF(VLOOKUP(csv!$AJ387,範囲CSV,19,FALSE)="","",VLOOKUP(csv!$AJ387,範囲CSV,19,FALSE)))</f>
        <v/>
      </c>
      <c r="V387" s="139" t="str">
        <f>IF($A387="","",IF(VLOOKUP(csv!$AJ387,範囲CSV,20,FALSE)="","",VLOOKUP(csv!$AJ387,範囲CSV,20,FALSE)))</f>
        <v/>
      </c>
      <c r="W387" s="139" t="str">
        <f>IF($A387="","",IF(VLOOKUP(csv!$AJ387,範囲CSV,21,FALSE)="","",VLOOKUP(csv!$AJ387,範囲CSV,21,FALSE)))</f>
        <v/>
      </c>
      <c r="X387" s="139" t="str">
        <f>IF($A387="","",IF(VLOOKUP(csv!$AJ387,範囲CSV,22,FALSE)="","",VLOOKUP(csv!$AJ387,範囲CSV,22,FALSE)))</f>
        <v/>
      </c>
      <c r="Y387" s="139" t="str">
        <f>IF($A387="","",IF(VLOOKUP(csv!$AJ387,範囲CSV,23,FALSE)="","",VLOOKUP(csv!$AJ387,範囲CSV,23,FALSE)))</f>
        <v/>
      </c>
      <c r="Z387" s="139" t="str">
        <f>IF($A387="","",IF(VLOOKUP(csv!$AJ387,範囲CSV,24,FALSE)="","",VLOOKUP(csv!$AJ387,範囲CSV,24,FALSE)))</f>
        <v/>
      </c>
      <c r="AA387" s="139" t="str">
        <f>IF($A387="","",IF(VLOOKUP(csv!$AJ387,範囲CSV,25,FALSE)="","",VLOOKUP(csv!$AJ387,範囲CSV,25,FALSE)))</f>
        <v/>
      </c>
      <c r="AB387" s="139" t="str">
        <f>IF($A387="","",IF(VLOOKUP(csv!$AJ387,範囲CSV,26,FALSE)="","",VLOOKUP(csv!$AJ387,範囲CSV,26,FALSE)))</f>
        <v/>
      </c>
      <c r="AC387" s="139" t="str">
        <f>IF($A387="","",IF(VLOOKUP(csv!$AJ387,範囲CSV,27,FALSE)="","",VLOOKUP(csv!$AJ387,範囲CSV,27,FALSE)))</f>
        <v/>
      </c>
      <c r="AD387" s="139" t="str">
        <f>IF($A387="","",IF(VLOOKUP(csv!$AJ387,範囲CSV,28,FALSE)="","",VLOOKUP(csv!$AJ387,範囲CSV,28,FALSE)))</f>
        <v/>
      </c>
      <c r="AE387" s="139" t="str">
        <f>IF($A387="","",IF(VLOOKUP(csv!$AJ387,範囲CSV,29,FALSE)="","",VLOOKUP(csv!$AJ387,範囲CSV,29,FALSE)))</f>
        <v/>
      </c>
      <c r="AF387" s="139" t="str">
        <f>IF($A387="","",IF(VLOOKUP(csv!$AJ387,範囲CSV,30,FALSE)="","",VLOOKUP(csv!$AJ387,範囲CSV,30,FALSE)))</f>
        <v/>
      </c>
      <c r="AG387" s="139" t="str">
        <f>IF($A387="","",IF(VLOOKUP(csv!$AJ387,範囲CSV,31,FALSE)="","",VLOOKUP(csv!$AJ387,範囲CSV,31,FALSE)))</f>
        <v/>
      </c>
      <c r="AH387" s="139" t="str">
        <f>IF($A387="","",IF(VLOOKUP(csv!$AJ387,範囲CSV,32,FALSE)="","",VLOOKUP(csv!$AJ387,範囲CSV,32,FALSE)))</f>
        <v/>
      </c>
      <c r="AI387" s="139" t="str">
        <f>IF($A387="","",IF(VLOOKUP(csv!$AJ387,範囲CSV,33,FALSE)="","",VLOOKUP(csv!$AJ387,範囲CSV,33,FALSE)))</f>
        <v/>
      </c>
      <c r="AJ387" s="139" t="str">
        <f>IF($A387="","",IF(VLOOKUP(csv!$AJ387,範囲CSV,34,FALSE)="","",VLOOKUP(csv!$AJ387,範囲CSV,34,FALSE)))</f>
        <v/>
      </c>
      <c r="AK387" s="139"/>
    </row>
    <row r="388" spans="1:37">
      <c r="A388" s="216" t="str">
        <f>IF(csv!AJ388&lt;=csv!A$401,csv!AO388,"")</f>
        <v/>
      </c>
      <c r="B388" s="216" t="str">
        <f>IF($A388="","",IF(VLOOKUP(csv!A$402,範囲CSV,2,FALSE)="","",VLOOKUP(csv!A$402,範囲CSV,2,FALSE)))</f>
        <v/>
      </c>
      <c r="C388" s="139" t="str">
        <f>IF($A388="","",IF(VLOOKUP(csv!$AJ388,範囲CSV,3,FALSE)="","",VLOOKUP(csv!$AJ388,範囲CSV,3,FALSE)))</f>
        <v/>
      </c>
      <c r="D388" s="139" t="str">
        <f>IF($A388="","",IF(VLOOKUP(csv!$AJ388,範囲CSV,4,FALSE)="","",VLOOKUP(csv!$AJ388,範囲CSV,4,FALSE)))</f>
        <v/>
      </c>
      <c r="E388" s="139" t="str">
        <f>IF($A388="","",IF(VLOOKUP(csv!$AJ388,範囲CSV,5,FALSE)="","",IF(VLOOKUP(csv!$AJ388,範囲CSV,5,FALSE)&gt;10000,"",VLOOKUP(csv!$AJ388,範囲CSV,5,FALSE))))</f>
        <v/>
      </c>
      <c r="F388" s="139" t="str">
        <f>IF($A388="","",IF(VLOOKUP(csv!$AJ388,範囲CSV,6,FALSE)="","",VLOOKUP(csv!$AJ388,範囲CSV,6,FALSE)))</f>
        <v/>
      </c>
      <c r="G388" s="139" t="str">
        <f>IF(A388="","",IF(VLOOKUP(csv!$AJ388,範囲CSV,7,FALSE)="","",VLOOKUP(csv!$AJ388,範囲CSV,7,FALSE)))</f>
        <v/>
      </c>
      <c r="H388" s="139" t="str">
        <f>IF($A388="","",IF(VLOOKUP(csv!$AJ388,範囲CSV,8,FALSE)="","",VLOOKUP(csv!$AJ388,範囲CSV,8,FALSE)))</f>
        <v/>
      </c>
      <c r="I388" s="216"/>
      <c r="J388" s="216"/>
      <c r="K388" s="139" t="str">
        <f>IF(A388="","",IF(VLOOKUP(csv!$AJ388,範囲CSV,9,FALSE)="","",VLOOKUP(csv!$AJ388,範囲CSV,9,FALSE)))</f>
        <v/>
      </c>
      <c r="L388" s="139" t="str">
        <f>IF($A388="","",IF(VLOOKUP(csv!$AJ388,範囲CSV,10,FALSE)="","",VLOOKUP(csv!$AJ388,範囲CSV,10,FALSE)))</f>
        <v/>
      </c>
      <c r="M388" s="216" t="str">
        <f t="shared" si="12"/>
        <v/>
      </c>
      <c r="N388" s="216" t="str">
        <f t="shared" si="13"/>
        <v/>
      </c>
      <c r="O388" s="139" t="str">
        <f>IF($A388="","",IF(VLOOKUP(csv!$AJ388,範囲CSV,13,FALSE)="","",VLOOKUP(csv!$AJ388,範囲CSV,13,FALSE)))</f>
        <v/>
      </c>
      <c r="P388" s="139" t="str">
        <f>IF($A388="","",IF(VLOOKUP(csv!$AJ388,範囲CSV,14,FALSE)="","",VLOOKUP(csv!$AJ388,範囲CSV,14,FALSE)))</f>
        <v/>
      </c>
      <c r="Q388" s="139" t="str">
        <f>IF($A388="","",IF(VLOOKUP(csv!$AJ388,範囲CSV,15,FALSE)="","",VLOOKUP(csv!$AJ388,範囲CSV,15,FALSE)))</f>
        <v/>
      </c>
      <c r="R388" s="139" t="str">
        <f>IF($A388="","",IF(VLOOKUP(csv!$AJ388,範囲CSV,16,FALSE)="","",VLOOKUP(csv!$AJ388,範囲CSV,16,FALSE)))</f>
        <v/>
      </c>
      <c r="S388" s="139" t="str">
        <f>IF($A388="","",IF(VLOOKUP(csv!$AJ388,範囲CSV,17,FALSE)="","",VLOOKUP(csv!$AJ388,範囲CSV,17,FALSE)))</f>
        <v/>
      </c>
      <c r="T388" s="139" t="str">
        <f>IF($A388="","",IF(VLOOKUP(csv!$AJ388,範囲CSV,18,FALSE)="","",VLOOKUP(csv!$AJ388,範囲CSV,18,FALSE)))</f>
        <v/>
      </c>
      <c r="U388" s="139" t="str">
        <f>IF($A388="","",IF(VLOOKUP(csv!$AJ388,範囲CSV,19,FALSE)="","",VLOOKUP(csv!$AJ388,範囲CSV,19,FALSE)))</f>
        <v/>
      </c>
      <c r="V388" s="139" t="str">
        <f>IF($A388="","",IF(VLOOKUP(csv!$AJ388,範囲CSV,20,FALSE)="","",VLOOKUP(csv!$AJ388,範囲CSV,20,FALSE)))</f>
        <v/>
      </c>
      <c r="W388" s="139" t="str">
        <f>IF($A388="","",IF(VLOOKUP(csv!$AJ388,範囲CSV,21,FALSE)="","",VLOOKUP(csv!$AJ388,範囲CSV,21,FALSE)))</f>
        <v/>
      </c>
      <c r="X388" s="139" t="str">
        <f>IF($A388="","",IF(VLOOKUP(csv!$AJ388,範囲CSV,22,FALSE)="","",VLOOKUP(csv!$AJ388,範囲CSV,22,FALSE)))</f>
        <v/>
      </c>
      <c r="Y388" s="139" t="str">
        <f>IF($A388="","",IF(VLOOKUP(csv!$AJ388,範囲CSV,23,FALSE)="","",VLOOKUP(csv!$AJ388,範囲CSV,23,FALSE)))</f>
        <v/>
      </c>
      <c r="Z388" s="139" t="str">
        <f>IF($A388="","",IF(VLOOKUP(csv!$AJ388,範囲CSV,24,FALSE)="","",VLOOKUP(csv!$AJ388,範囲CSV,24,FALSE)))</f>
        <v/>
      </c>
      <c r="AA388" s="139" t="str">
        <f>IF($A388="","",IF(VLOOKUP(csv!$AJ388,範囲CSV,25,FALSE)="","",VLOOKUP(csv!$AJ388,範囲CSV,25,FALSE)))</f>
        <v/>
      </c>
      <c r="AB388" s="139" t="str">
        <f>IF($A388="","",IF(VLOOKUP(csv!$AJ388,範囲CSV,26,FALSE)="","",VLOOKUP(csv!$AJ388,範囲CSV,26,FALSE)))</f>
        <v/>
      </c>
      <c r="AC388" s="139" t="str">
        <f>IF($A388="","",IF(VLOOKUP(csv!$AJ388,範囲CSV,27,FALSE)="","",VLOOKUP(csv!$AJ388,範囲CSV,27,FALSE)))</f>
        <v/>
      </c>
      <c r="AD388" s="139" t="str">
        <f>IF($A388="","",IF(VLOOKUP(csv!$AJ388,範囲CSV,28,FALSE)="","",VLOOKUP(csv!$AJ388,範囲CSV,28,FALSE)))</f>
        <v/>
      </c>
      <c r="AE388" s="139" t="str">
        <f>IF($A388="","",IF(VLOOKUP(csv!$AJ388,範囲CSV,29,FALSE)="","",VLOOKUP(csv!$AJ388,範囲CSV,29,FALSE)))</f>
        <v/>
      </c>
      <c r="AF388" s="139" t="str">
        <f>IF($A388="","",IF(VLOOKUP(csv!$AJ388,範囲CSV,30,FALSE)="","",VLOOKUP(csv!$AJ388,範囲CSV,30,FALSE)))</f>
        <v/>
      </c>
      <c r="AG388" s="139" t="str">
        <f>IF($A388="","",IF(VLOOKUP(csv!$AJ388,範囲CSV,31,FALSE)="","",VLOOKUP(csv!$AJ388,範囲CSV,31,FALSE)))</f>
        <v/>
      </c>
      <c r="AH388" s="139" t="str">
        <f>IF($A388="","",IF(VLOOKUP(csv!$AJ388,範囲CSV,32,FALSE)="","",VLOOKUP(csv!$AJ388,範囲CSV,32,FALSE)))</f>
        <v/>
      </c>
      <c r="AI388" s="139" t="str">
        <f>IF($A388="","",IF(VLOOKUP(csv!$AJ388,範囲CSV,33,FALSE)="","",VLOOKUP(csv!$AJ388,範囲CSV,33,FALSE)))</f>
        <v/>
      </c>
      <c r="AJ388" s="139" t="str">
        <f>IF($A388="","",IF(VLOOKUP(csv!$AJ388,範囲CSV,34,FALSE)="","",VLOOKUP(csv!$AJ388,範囲CSV,34,FALSE)))</f>
        <v/>
      </c>
      <c r="AK388" s="139"/>
    </row>
    <row r="389" spans="1:37">
      <c r="A389" s="216" t="str">
        <f>IF(csv!AJ389&lt;=csv!A$401,csv!AO389,"")</f>
        <v/>
      </c>
      <c r="B389" s="216" t="str">
        <f>IF($A389="","",IF(VLOOKUP(csv!A$402,範囲CSV,2,FALSE)="","",VLOOKUP(csv!A$402,範囲CSV,2,FALSE)))</f>
        <v/>
      </c>
      <c r="C389" s="139" t="str">
        <f>IF($A389="","",IF(VLOOKUP(csv!$AJ389,範囲CSV,3,FALSE)="","",VLOOKUP(csv!$AJ389,範囲CSV,3,FALSE)))</f>
        <v/>
      </c>
      <c r="D389" s="139" t="str">
        <f>IF($A389="","",IF(VLOOKUP(csv!$AJ389,範囲CSV,4,FALSE)="","",VLOOKUP(csv!$AJ389,範囲CSV,4,FALSE)))</f>
        <v/>
      </c>
      <c r="E389" s="139" t="str">
        <f>IF($A389="","",IF(VLOOKUP(csv!$AJ389,範囲CSV,5,FALSE)="","",IF(VLOOKUP(csv!$AJ389,範囲CSV,5,FALSE)&gt;10000,"",VLOOKUP(csv!$AJ389,範囲CSV,5,FALSE))))</f>
        <v/>
      </c>
      <c r="F389" s="139" t="str">
        <f>IF($A389="","",IF(VLOOKUP(csv!$AJ389,範囲CSV,6,FALSE)="","",VLOOKUP(csv!$AJ389,範囲CSV,6,FALSE)))</f>
        <v/>
      </c>
      <c r="G389" s="139" t="str">
        <f>IF(A389="","",IF(VLOOKUP(csv!$AJ389,範囲CSV,7,FALSE)="","",VLOOKUP(csv!$AJ389,範囲CSV,7,FALSE)))</f>
        <v/>
      </c>
      <c r="H389" s="139" t="str">
        <f>IF($A389="","",IF(VLOOKUP(csv!$AJ389,範囲CSV,8,FALSE)="","",VLOOKUP(csv!$AJ389,範囲CSV,8,FALSE)))</f>
        <v/>
      </c>
      <c r="I389" s="216"/>
      <c r="J389" s="216"/>
      <c r="K389" s="139" t="str">
        <f>IF(A389="","",IF(VLOOKUP(csv!$AJ389,範囲CSV,9,FALSE)="","",VLOOKUP(csv!$AJ389,範囲CSV,9,FALSE)))</f>
        <v/>
      </c>
      <c r="L389" s="139" t="str">
        <f>IF($A389="","",IF(VLOOKUP(csv!$AJ389,範囲CSV,10,FALSE)="","",VLOOKUP(csv!$AJ389,範囲CSV,10,FALSE)))</f>
        <v/>
      </c>
      <c r="M389" s="216" t="str">
        <f t="shared" si="12"/>
        <v/>
      </c>
      <c r="N389" s="216" t="str">
        <f t="shared" si="13"/>
        <v/>
      </c>
      <c r="O389" s="139" t="str">
        <f>IF($A389="","",IF(VLOOKUP(csv!$AJ389,範囲CSV,13,FALSE)="","",VLOOKUP(csv!$AJ389,範囲CSV,13,FALSE)))</f>
        <v/>
      </c>
      <c r="P389" s="139" t="str">
        <f>IF($A389="","",IF(VLOOKUP(csv!$AJ389,範囲CSV,14,FALSE)="","",VLOOKUP(csv!$AJ389,範囲CSV,14,FALSE)))</f>
        <v/>
      </c>
      <c r="Q389" s="139" t="str">
        <f>IF($A389="","",IF(VLOOKUP(csv!$AJ389,範囲CSV,15,FALSE)="","",VLOOKUP(csv!$AJ389,範囲CSV,15,FALSE)))</f>
        <v/>
      </c>
      <c r="R389" s="139" t="str">
        <f>IF($A389="","",IF(VLOOKUP(csv!$AJ389,範囲CSV,16,FALSE)="","",VLOOKUP(csv!$AJ389,範囲CSV,16,FALSE)))</f>
        <v/>
      </c>
      <c r="S389" s="139" t="str">
        <f>IF($A389="","",IF(VLOOKUP(csv!$AJ389,範囲CSV,17,FALSE)="","",VLOOKUP(csv!$AJ389,範囲CSV,17,FALSE)))</f>
        <v/>
      </c>
      <c r="T389" s="139" t="str">
        <f>IF($A389="","",IF(VLOOKUP(csv!$AJ389,範囲CSV,18,FALSE)="","",VLOOKUP(csv!$AJ389,範囲CSV,18,FALSE)))</f>
        <v/>
      </c>
      <c r="U389" s="139" t="str">
        <f>IF($A389="","",IF(VLOOKUP(csv!$AJ389,範囲CSV,19,FALSE)="","",VLOOKUP(csv!$AJ389,範囲CSV,19,FALSE)))</f>
        <v/>
      </c>
      <c r="V389" s="139" t="str">
        <f>IF($A389="","",IF(VLOOKUP(csv!$AJ389,範囲CSV,20,FALSE)="","",VLOOKUP(csv!$AJ389,範囲CSV,20,FALSE)))</f>
        <v/>
      </c>
      <c r="W389" s="139" t="str">
        <f>IF($A389="","",IF(VLOOKUP(csv!$AJ389,範囲CSV,21,FALSE)="","",VLOOKUP(csv!$AJ389,範囲CSV,21,FALSE)))</f>
        <v/>
      </c>
      <c r="X389" s="139" t="str">
        <f>IF($A389="","",IF(VLOOKUP(csv!$AJ389,範囲CSV,22,FALSE)="","",VLOOKUP(csv!$AJ389,範囲CSV,22,FALSE)))</f>
        <v/>
      </c>
      <c r="Y389" s="139" t="str">
        <f>IF($A389="","",IF(VLOOKUP(csv!$AJ389,範囲CSV,23,FALSE)="","",VLOOKUP(csv!$AJ389,範囲CSV,23,FALSE)))</f>
        <v/>
      </c>
      <c r="Z389" s="139" t="str">
        <f>IF($A389="","",IF(VLOOKUP(csv!$AJ389,範囲CSV,24,FALSE)="","",VLOOKUP(csv!$AJ389,範囲CSV,24,FALSE)))</f>
        <v/>
      </c>
      <c r="AA389" s="139" t="str">
        <f>IF($A389="","",IF(VLOOKUP(csv!$AJ389,範囲CSV,25,FALSE)="","",VLOOKUP(csv!$AJ389,範囲CSV,25,FALSE)))</f>
        <v/>
      </c>
      <c r="AB389" s="139" t="str">
        <f>IF($A389="","",IF(VLOOKUP(csv!$AJ389,範囲CSV,26,FALSE)="","",VLOOKUP(csv!$AJ389,範囲CSV,26,FALSE)))</f>
        <v/>
      </c>
      <c r="AC389" s="139" t="str">
        <f>IF($A389="","",IF(VLOOKUP(csv!$AJ389,範囲CSV,27,FALSE)="","",VLOOKUP(csv!$AJ389,範囲CSV,27,FALSE)))</f>
        <v/>
      </c>
      <c r="AD389" s="139" t="str">
        <f>IF($A389="","",IF(VLOOKUP(csv!$AJ389,範囲CSV,28,FALSE)="","",VLOOKUP(csv!$AJ389,範囲CSV,28,FALSE)))</f>
        <v/>
      </c>
      <c r="AE389" s="139" t="str">
        <f>IF($A389="","",IF(VLOOKUP(csv!$AJ389,範囲CSV,29,FALSE)="","",VLOOKUP(csv!$AJ389,範囲CSV,29,FALSE)))</f>
        <v/>
      </c>
      <c r="AF389" s="139" t="str">
        <f>IF($A389="","",IF(VLOOKUP(csv!$AJ389,範囲CSV,30,FALSE)="","",VLOOKUP(csv!$AJ389,範囲CSV,30,FALSE)))</f>
        <v/>
      </c>
      <c r="AG389" s="139" t="str">
        <f>IF($A389="","",IF(VLOOKUP(csv!$AJ389,範囲CSV,31,FALSE)="","",VLOOKUP(csv!$AJ389,範囲CSV,31,FALSE)))</f>
        <v/>
      </c>
      <c r="AH389" s="139" t="str">
        <f>IF($A389="","",IF(VLOOKUP(csv!$AJ389,範囲CSV,32,FALSE)="","",VLOOKUP(csv!$AJ389,範囲CSV,32,FALSE)))</f>
        <v/>
      </c>
      <c r="AI389" s="139" t="str">
        <f>IF($A389="","",IF(VLOOKUP(csv!$AJ389,範囲CSV,33,FALSE)="","",VLOOKUP(csv!$AJ389,範囲CSV,33,FALSE)))</f>
        <v/>
      </c>
      <c r="AJ389" s="139" t="str">
        <f>IF($A389="","",IF(VLOOKUP(csv!$AJ389,範囲CSV,34,FALSE)="","",VLOOKUP(csv!$AJ389,範囲CSV,34,FALSE)))</f>
        <v/>
      </c>
      <c r="AK389" s="139"/>
    </row>
    <row r="390" spans="1:37">
      <c r="A390" s="216" t="str">
        <f>IF(csv!AJ390&lt;=csv!A$401,csv!AO390,"")</f>
        <v/>
      </c>
      <c r="B390" s="216" t="str">
        <f>IF($A390="","",IF(VLOOKUP(csv!A$402,範囲CSV,2,FALSE)="","",VLOOKUP(csv!A$402,範囲CSV,2,FALSE)))</f>
        <v/>
      </c>
      <c r="C390" s="139" t="str">
        <f>IF($A390="","",IF(VLOOKUP(csv!$AJ390,範囲CSV,3,FALSE)="","",VLOOKUP(csv!$AJ390,範囲CSV,3,FALSE)))</f>
        <v/>
      </c>
      <c r="D390" s="139" t="str">
        <f>IF($A390="","",IF(VLOOKUP(csv!$AJ390,範囲CSV,4,FALSE)="","",VLOOKUP(csv!$AJ390,範囲CSV,4,FALSE)))</f>
        <v/>
      </c>
      <c r="E390" s="139" t="str">
        <f>IF($A390="","",IF(VLOOKUP(csv!$AJ390,範囲CSV,5,FALSE)="","",IF(VLOOKUP(csv!$AJ390,範囲CSV,5,FALSE)&gt;10000,"",VLOOKUP(csv!$AJ390,範囲CSV,5,FALSE))))</f>
        <v/>
      </c>
      <c r="F390" s="139" t="str">
        <f>IF($A390="","",IF(VLOOKUP(csv!$AJ390,範囲CSV,6,FALSE)="","",VLOOKUP(csv!$AJ390,範囲CSV,6,FALSE)))</f>
        <v/>
      </c>
      <c r="G390" s="139" t="str">
        <f>IF(A390="","",IF(VLOOKUP(csv!$AJ390,範囲CSV,7,FALSE)="","",VLOOKUP(csv!$AJ390,範囲CSV,7,FALSE)))</f>
        <v/>
      </c>
      <c r="H390" s="139" t="str">
        <f>IF($A390="","",IF(VLOOKUP(csv!$AJ390,範囲CSV,8,FALSE)="","",VLOOKUP(csv!$AJ390,範囲CSV,8,FALSE)))</f>
        <v/>
      </c>
      <c r="I390" s="216"/>
      <c r="J390" s="216"/>
      <c r="K390" s="139" t="str">
        <f>IF(A390="","",IF(VLOOKUP(csv!$AJ390,範囲CSV,9,FALSE)="","",VLOOKUP(csv!$AJ390,範囲CSV,9,FALSE)))</f>
        <v/>
      </c>
      <c r="L390" s="139" t="str">
        <f>IF($A390="","",IF(VLOOKUP(csv!$AJ390,範囲CSV,10,FALSE)="","",VLOOKUP(csv!$AJ390,範囲CSV,10,FALSE)))</f>
        <v/>
      </c>
      <c r="M390" s="216" t="str">
        <f t="shared" si="12"/>
        <v/>
      </c>
      <c r="N390" s="216" t="str">
        <f t="shared" si="13"/>
        <v/>
      </c>
      <c r="O390" s="139" t="str">
        <f>IF($A390="","",IF(VLOOKUP(csv!$AJ390,範囲CSV,13,FALSE)="","",VLOOKUP(csv!$AJ390,範囲CSV,13,FALSE)))</f>
        <v/>
      </c>
      <c r="P390" s="139" t="str">
        <f>IF($A390="","",IF(VLOOKUP(csv!$AJ390,範囲CSV,14,FALSE)="","",VLOOKUP(csv!$AJ390,範囲CSV,14,FALSE)))</f>
        <v/>
      </c>
      <c r="Q390" s="139" t="str">
        <f>IF($A390="","",IF(VLOOKUP(csv!$AJ390,範囲CSV,15,FALSE)="","",VLOOKUP(csv!$AJ390,範囲CSV,15,FALSE)))</f>
        <v/>
      </c>
      <c r="R390" s="139" t="str">
        <f>IF($A390="","",IF(VLOOKUP(csv!$AJ390,範囲CSV,16,FALSE)="","",VLOOKUP(csv!$AJ390,範囲CSV,16,FALSE)))</f>
        <v/>
      </c>
      <c r="S390" s="139" t="str">
        <f>IF($A390="","",IF(VLOOKUP(csv!$AJ390,範囲CSV,17,FALSE)="","",VLOOKUP(csv!$AJ390,範囲CSV,17,FALSE)))</f>
        <v/>
      </c>
      <c r="T390" s="139" t="str">
        <f>IF($A390="","",IF(VLOOKUP(csv!$AJ390,範囲CSV,18,FALSE)="","",VLOOKUP(csv!$AJ390,範囲CSV,18,FALSE)))</f>
        <v/>
      </c>
      <c r="U390" s="139" t="str">
        <f>IF($A390="","",IF(VLOOKUP(csv!$AJ390,範囲CSV,19,FALSE)="","",VLOOKUP(csv!$AJ390,範囲CSV,19,FALSE)))</f>
        <v/>
      </c>
      <c r="V390" s="139" t="str">
        <f>IF($A390="","",IF(VLOOKUP(csv!$AJ390,範囲CSV,20,FALSE)="","",VLOOKUP(csv!$AJ390,範囲CSV,20,FALSE)))</f>
        <v/>
      </c>
      <c r="W390" s="139" t="str">
        <f>IF($A390="","",IF(VLOOKUP(csv!$AJ390,範囲CSV,21,FALSE)="","",VLOOKUP(csv!$AJ390,範囲CSV,21,FALSE)))</f>
        <v/>
      </c>
      <c r="X390" s="139" t="str">
        <f>IF($A390="","",IF(VLOOKUP(csv!$AJ390,範囲CSV,22,FALSE)="","",VLOOKUP(csv!$AJ390,範囲CSV,22,FALSE)))</f>
        <v/>
      </c>
      <c r="Y390" s="139" t="str">
        <f>IF($A390="","",IF(VLOOKUP(csv!$AJ390,範囲CSV,23,FALSE)="","",VLOOKUP(csv!$AJ390,範囲CSV,23,FALSE)))</f>
        <v/>
      </c>
      <c r="Z390" s="139" t="str">
        <f>IF($A390="","",IF(VLOOKUP(csv!$AJ390,範囲CSV,24,FALSE)="","",VLOOKUP(csv!$AJ390,範囲CSV,24,FALSE)))</f>
        <v/>
      </c>
      <c r="AA390" s="139" t="str">
        <f>IF($A390="","",IF(VLOOKUP(csv!$AJ390,範囲CSV,25,FALSE)="","",VLOOKUP(csv!$AJ390,範囲CSV,25,FALSE)))</f>
        <v/>
      </c>
      <c r="AB390" s="139" t="str">
        <f>IF($A390="","",IF(VLOOKUP(csv!$AJ390,範囲CSV,26,FALSE)="","",VLOOKUP(csv!$AJ390,範囲CSV,26,FALSE)))</f>
        <v/>
      </c>
      <c r="AC390" s="139" t="str">
        <f>IF($A390="","",IF(VLOOKUP(csv!$AJ390,範囲CSV,27,FALSE)="","",VLOOKUP(csv!$AJ390,範囲CSV,27,FALSE)))</f>
        <v/>
      </c>
      <c r="AD390" s="139" t="str">
        <f>IF($A390="","",IF(VLOOKUP(csv!$AJ390,範囲CSV,28,FALSE)="","",VLOOKUP(csv!$AJ390,範囲CSV,28,FALSE)))</f>
        <v/>
      </c>
      <c r="AE390" s="139" t="str">
        <f>IF($A390="","",IF(VLOOKUP(csv!$AJ390,範囲CSV,29,FALSE)="","",VLOOKUP(csv!$AJ390,範囲CSV,29,FALSE)))</f>
        <v/>
      </c>
      <c r="AF390" s="139" t="str">
        <f>IF($A390="","",IF(VLOOKUP(csv!$AJ390,範囲CSV,30,FALSE)="","",VLOOKUP(csv!$AJ390,範囲CSV,30,FALSE)))</f>
        <v/>
      </c>
      <c r="AG390" s="139" t="str">
        <f>IF($A390="","",IF(VLOOKUP(csv!$AJ390,範囲CSV,31,FALSE)="","",VLOOKUP(csv!$AJ390,範囲CSV,31,FALSE)))</f>
        <v/>
      </c>
      <c r="AH390" s="139" t="str">
        <f>IF($A390="","",IF(VLOOKUP(csv!$AJ390,範囲CSV,32,FALSE)="","",VLOOKUP(csv!$AJ390,範囲CSV,32,FALSE)))</f>
        <v/>
      </c>
      <c r="AI390" s="139" t="str">
        <f>IF($A390="","",IF(VLOOKUP(csv!$AJ390,範囲CSV,33,FALSE)="","",VLOOKUP(csv!$AJ390,範囲CSV,33,FALSE)))</f>
        <v/>
      </c>
      <c r="AJ390" s="139" t="str">
        <f>IF($A390="","",IF(VLOOKUP(csv!$AJ390,範囲CSV,34,FALSE)="","",VLOOKUP(csv!$AJ390,範囲CSV,34,FALSE)))</f>
        <v/>
      </c>
      <c r="AK390" s="139"/>
    </row>
    <row r="391" spans="1:37">
      <c r="A391" s="216" t="str">
        <f>IF(csv!AJ391&lt;=csv!A$401,csv!AO391,"")</f>
        <v/>
      </c>
      <c r="B391" s="216" t="str">
        <f>IF($A391="","",IF(VLOOKUP(csv!A$402,範囲CSV,2,FALSE)="","",VLOOKUP(csv!A$402,範囲CSV,2,FALSE)))</f>
        <v/>
      </c>
      <c r="C391" s="139" t="str">
        <f>IF($A391="","",IF(VLOOKUP(csv!$AJ391,範囲CSV,3,FALSE)="","",VLOOKUP(csv!$AJ391,範囲CSV,3,FALSE)))</f>
        <v/>
      </c>
      <c r="D391" s="139" t="str">
        <f>IF($A391="","",IF(VLOOKUP(csv!$AJ391,範囲CSV,4,FALSE)="","",VLOOKUP(csv!$AJ391,範囲CSV,4,FALSE)))</f>
        <v/>
      </c>
      <c r="E391" s="139" t="str">
        <f>IF($A391="","",IF(VLOOKUP(csv!$AJ391,範囲CSV,5,FALSE)="","",IF(VLOOKUP(csv!$AJ391,範囲CSV,5,FALSE)&gt;10000,"",VLOOKUP(csv!$AJ391,範囲CSV,5,FALSE))))</f>
        <v/>
      </c>
      <c r="F391" s="139" t="str">
        <f>IF($A391="","",IF(VLOOKUP(csv!$AJ391,範囲CSV,6,FALSE)="","",VLOOKUP(csv!$AJ391,範囲CSV,6,FALSE)))</f>
        <v/>
      </c>
      <c r="G391" s="139" t="str">
        <f>IF(A391="","",IF(VLOOKUP(csv!$AJ391,範囲CSV,7,FALSE)="","",VLOOKUP(csv!$AJ391,範囲CSV,7,FALSE)))</f>
        <v/>
      </c>
      <c r="H391" s="139" t="str">
        <f>IF($A391="","",IF(VLOOKUP(csv!$AJ391,範囲CSV,8,FALSE)="","",VLOOKUP(csv!$AJ391,範囲CSV,8,FALSE)))</f>
        <v/>
      </c>
      <c r="I391" s="216"/>
      <c r="J391" s="216"/>
      <c r="K391" s="139" t="str">
        <f>IF(A391="","",IF(VLOOKUP(csv!$AJ391,範囲CSV,9,FALSE)="","",VLOOKUP(csv!$AJ391,範囲CSV,9,FALSE)))</f>
        <v/>
      </c>
      <c r="L391" s="139" t="str">
        <f>IF($A391="","",IF(VLOOKUP(csv!$AJ391,範囲CSV,10,FALSE)="","",VLOOKUP(csv!$AJ391,範囲CSV,10,FALSE)))</f>
        <v/>
      </c>
      <c r="M391" s="216" t="str">
        <f t="shared" si="12"/>
        <v/>
      </c>
      <c r="N391" s="216" t="str">
        <f t="shared" si="13"/>
        <v/>
      </c>
      <c r="O391" s="139" t="str">
        <f>IF($A391="","",IF(VLOOKUP(csv!$AJ391,範囲CSV,13,FALSE)="","",VLOOKUP(csv!$AJ391,範囲CSV,13,FALSE)))</f>
        <v/>
      </c>
      <c r="P391" s="139" t="str">
        <f>IF($A391="","",IF(VLOOKUP(csv!$AJ391,範囲CSV,14,FALSE)="","",VLOOKUP(csv!$AJ391,範囲CSV,14,FALSE)))</f>
        <v/>
      </c>
      <c r="Q391" s="139" t="str">
        <f>IF($A391="","",IF(VLOOKUP(csv!$AJ391,範囲CSV,15,FALSE)="","",VLOOKUP(csv!$AJ391,範囲CSV,15,FALSE)))</f>
        <v/>
      </c>
      <c r="R391" s="139" t="str">
        <f>IF($A391="","",IF(VLOOKUP(csv!$AJ391,範囲CSV,16,FALSE)="","",VLOOKUP(csv!$AJ391,範囲CSV,16,FALSE)))</f>
        <v/>
      </c>
      <c r="S391" s="139" t="str">
        <f>IF($A391="","",IF(VLOOKUP(csv!$AJ391,範囲CSV,17,FALSE)="","",VLOOKUP(csv!$AJ391,範囲CSV,17,FALSE)))</f>
        <v/>
      </c>
      <c r="T391" s="139" t="str">
        <f>IF($A391="","",IF(VLOOKUP(csv!$AJ391,範囲CSV,18,FALSE)="","",VLOOKUP(csv!$AJ391,範囲CSV,18,FALSE)))</f>
        <v/>
      </c>
      <c r="U391" s="139" t="str">
        <f>IF($A391="","",IF(VLOOKUP(csv!$AJ391,範囲CSV,19,FALSE)="","",VLOOKUP(csv!$AJ391,範囲CSV,19,FALSE)))</f>
        <v/>
      </c>
      <c r="V391" s="139" t="str">
        <f>IF($A391="","",IF(VLOOKUP(csv!$AJ391,範囲CSV,20,FALSE)="","",VLOOKUP(csv!$AJ391,範囲CSV,20,FALSE)))</f>
        <v/>
      </c>
      <c r="W391" s="139" t="str">
        <f>IF($A391="","",IF(VLOOKUP(csv!$AJ391,範囲CSV,21,FALSE)="","",VLOOKUP(csv!$AJ391,範囲CSV,21,FALSE)))</f>
        <v/>
      </c>
      <c r="X391" s="139" t="str">
        <f>IF($A391="","",IF(VLOOKUP(csv!$AJ391,範囲CSV,22,FALSE)="","",VLOOKUP(csv!$AJ391,範囲CSV,22,FALSE)))</f>
        <v/>
      </c>
      <c r="Y391" s="139" t="str">
        <f>IF($A391="","",IF(VLOOKUP(csv!$AJ391,範囲CSV,23,FALSE)="","",VLOOKUP(csv!$AJ391,範囲CSV,23,FALSE)))</f>
        <v/>
      </c>
      <c r="Z391" s="139" t="str">
        <f>IF($A391="","",IF(VLOOKUP(csv!$AJ391,範囲CSV,24,FALSE)="","",VLOOKUP(csv!$AJ391,範囲CSV,24,FALSE)))</f>
        <v/>
      </c>
      <c r="AA391" s="139" t="str">
        <f>IF($A391="","",IF(VLOOKUP(csv!$AJ391,範囲CSV,25,FALSE)="","",VLOOKUP(csv!$AJ391,範囲CSV,25,FALSE)))</f>
        <v/>
      </c>
      <c r="AB391" s="139" t="str">
        <f>IF($A391="","",IF(VLOOKUP(csv!$AJ391,範囲CSV,26,FALSE)="","",VLOOKUP(csv!$AJ391,範囲CSV,26,FALSE)))</f>
        <v/>
      </c>
      <c r="AC391" s="139" t="str">
        <f>IF($A391="","",IF(VLOOKUP(csv!$AJ391,範囲CSV,27,FALSE)="","",VLOOKUP(csv!$AJ391,範囲CSV,27,FALSE)))</f>
        <v/>
      </c>
      <c r="AD391" s="139" t="str">
        <f>IF($A391="","",IF(VLOOKUP(csv!$AJ391,範囲CSV,28,FALSE)="","",VLOOKUP(csv!$AJ391,範囲CSV,28,FALSE)))</f>
        <v/>
      </c>
      <c r="AE391" s="139" t="str">
        <f>IF($A391="","",IF(VLOOKUP(csv!$AJ391,範囲CSV,29,FALSE)="","",VLOOKUP(csv!$AJ391,範囲CSV,29,FALSE)))</f>
        <v/>
      </c>
      <c r="AF391" s="139" t="str">
        <f>IF($A391="","",IF(VLOOKUP(csv!$AJ391,範囲CSV,30,FALSE)="","",VLOOKUP(csv!$AJ391,範囲CSV,30,FALSE)))</f>
        <v/>
      </c>
      <c r="AG391" s="139" t="str">
        <f>IF($A391="","",IF(VLOOKUP(csv!$AJ391,範囲CSV,31,FALSE)="","",VLOOKUP(csv!$AJ391,範囲CSV,31,FALSE)))</f>
        <v/>
      </c>
      <c r="AH391" s="139" t="str">
        <f>IF($A391="","",IF(VLOOKUP(csv!$AJ391,範囲CSV,32,FALSE)="","",VLOOKUP(csv!$AJ391,範囲CSV,32,FALSE)))</f>
        <v/>
      </c>
      <c r="AI391" s="139" t="str">
        <f>IF($A391="","",IF(VLOOKUP(csv!$AJ391,範囲CSV,33,FALSE)="","",VLOOKUP(csv!$AJ391,範囲CSV,33,FALSE)))</f>
        <v/>
      </c>
      <c r="AJ391" s="139" t="str">
        <f>IF($A391="","",IF(VLOOKUP(csv!$AJ391,範囲CSV,34,FALSE)="","",VLOOKUP(csv!$AJ391,範囲CSV,34,FALSE)))</f>
        <v/>
      </c>
      <c r="AK391" s="139"/>
    </row>
    <row r="392" spans="1:37">
      <c r="A392" s="216" t="str">
        <f>IF(csv!AJ392&lt;=csv!A$401,csv!AO392,"")</f>
        <v/>
      </c>
      <c r="B392" s="216" t="str">
        <f>IF($A392="","",IF(VLOOKUP(csv!A$402,範囲CSV,2,FALSE)="","",VLOOKUP(csv!A$402,範囲CSV,2,FALSE)))</f>
        <v/>
      </c>
      <c r="C392" s="139" t="str">
        <f>IF($A392="","",IF(VLOOKUP(csv!$AJ392,範囲CSV,3,FALSE)="","",VLOOKUP(csv!$AJ392,範囲CSV,3,FALSE)))</f>
        <v/>
      </c>
      <c r="D392" s="139" t="str">
        <f>IF($A392="","",IF(VLOOKUP(csv!$AJ392,範囲CSV,4,FALSE)="","",VLOOKUP(csv!$AJ392,範囲CSV,4,FALSE)))</f>
        <v/>
      </c>
      <c r="E392" s="139" t="str">
        <f>IF($A392="","",IF(VLOOKUP(csv!$AJ392,範囲CSV,5,FALSE)="","",IF(VLOOKUP(csv!$AJ392,範囲CSV,5,FALSE)&gt;10000,"",VLOOKUP(csv!$AJ392,範囲CSV,5,FALSE))))</f>
        <v/>
      </c>
      <c r="F392" s="139" t="str">
        <f>IF($A392="","",IF(VLOOKUP(csv!$AJ392,範囲CSV,6,FALSE)="","",VLOOKUP(csv!$AJ392,範囲CSV,6,FALSE)))</f>
        <v/>
      </c>
      <c r="G392" s="139" t="str">
        <f>IF(A392="","",IF(VLOOKUP(csv!$AJ392,範囲CSV,7,FALSE)="","",VLOOKUP(csv!$AJ392,範囲CSV,7,FALSE)))</f>
        <v/>
      </c>
      <c r="H392" s="139" t="str">
        <f>IF($A392="","",IF(VLOOKUP(csv!$AJ392,範囲CSV,8,FALSE)="","",VLOOKUP(csv!$AJ392,範囲CSV,8,FALSE)))</f>
        <v/>
      </c>
      <c r="I392" s="216"/>
      <c r="J392" s="216"/>
      <c r="K392" s="139" t="str">
        <f>IF(A392="","",IF(VLOOKUP(csv!$AJ392,範囲CSV,9,FALSE)="","",VLOOKUP(csv!$AJ392,範囲CSV,9,FALSE)))</f>
        <v/>
      </c>
      <c r="L392" s="139" t="str">
        <f>IF($A392="","",IF(VLOOKUP(csv!$AJ392,範囲CSV,10,FALSE)="","",VLOOKUP(csv!$AJ392,範囲CSV,10,FALSE)))</f>
        <v/>
      </c>
      <c r="M392" s="216" t="str">
        <f t="shared" si="12"/>
        <v/>
      </c>
      <c r="N392" s="216" t="str">
        <f t="shared" si="13"/>
        <v/>
      </c>
      <c r="O392" s="139" t="str">
        <f>IF($A392="","",IF(VLOOKUP(csv!$AJ392,範囲CSV,13,FALSE)="","",VLOOKUP(csv!$AJ392,範囲CSV,13,FALSE)))</f>
        <v/>
      </c>
      <c r="P392" s="139" t="str">
        <f>IF($A392="","",IF(VLOOKUP(csv!$AJ392,範囲CSV,14,FALSE)="","",VLOOKUP(csv!$AJ392,範囲CSV,14,FALSE)))</f>
        <v/>
      </c>
      <c r="Q392" s="139" t="str">
        <f>IF($A392="","",IF(VLOOKUP(csv!$AJ392,範囲CSV,15,FALSE)="","",VLOOKUP(csv!$AJ392,範囲CSV,15,FALSE)))</f>
        <v/>
      </c>
      <c r="R392" s="139" t="str">
        <f>IF($A392="","",IF(VLOOKUP(csv!$AJ392,範囲CSV,16,FALSE)="","",VLOOKUP(csv!$AJ392,範囲CSV,16,FALSE)))</f>
        <v/>
      </c>
      <c r="S392" s="139" t="str">
        <f>IF($A392="","",IF(VLOOKUP(csv!$AJ392,範囲CSV,17,FALSE)="","",VLOOKUP(csv!$AJ392,範囲CSV,17,FALSE)))</f>
        <v/>
      </c>
      <c r="T392" s="139" t="str">
        <f>IF($A392="","",IF(VLOOKUP(csv!$AJ392,範囲CSV,18,FALSE)="","",VLOOKUP(csv!$AJ392,範囲CSV,18,FALSE)))</f>
        <v/>
      </c>
      <c r="U392" s="139" t="str">
        <f>IF($A392="","",IF(VLOOKUP(csv!$AJ392,範囲CSV,19,FALSE)="","",VLOOKUP(csv!$AJ392,範囲CSV,19,FALSE)))</f>
        <v/>
      </c>
      <c r="V392" s="139" t="str">
        <f>IF($A392="","",IF(VLOOKUP(csv!$AJ392,範囲CSV,20,FALSE)="","",VLOOKUP(csv!$AJ392,範囲CSV,20,FALSE)))</f>
        <v/>
      </c>
      <c r="W392" s="139" t="str">
        <f>IF($A392="","",IF(VLOOKUP(csv!$AJ392,範囲CSV,21,FALSE)="","",VLOOKUP(csv!$AJ392,範囲CSV,21,FALSE)))</f>
        <v/>
      </c>
      <c r="X392" s="139" t="str">
        <f>IF($A392="","",IF(VLOOKUP(csv!$AJ392,範囲CSV,22,FALSE)="","",VLOOKUP(csv!$AJ392,範囲CSV,22,FALSE)))</f>
        <v/>
      </c>
      <c r="Y392" s="139" t="str">
        <f>IF($A392="","",IF(VLOOKUP(csv!$AJ392,範囲CSV,23,FALSE)="","",VLOOKUP(csv!$AJ392,範囲CSV,23,FALSE)))</f>
        <v/>
      </c>
      <c r="Z392" s="139" t="str">
        <f>IF($A392="","",IF(VLOOKUP(csv!$AJ392,範囲CSV,24,FALSE)="","",VLOOKUP(csv!$AJ392,範囲CSV,24,FALSE)))</f>
        <v/>
      </c>
      <c r="AA392" s="139" t="str">
        <f>IF($A392="","",IF(VLOOKUP(csv!$AJ392,範囲CSV,25,FALSE)="","",VLOOKUP(csv!$AJ392,範囲CSV,25,FALSE)))</f>
        <v/>
      </c>
      <c r="AB392" s="139" t="str">
        <f>IF($A392="","",IF(VLOOKUP(csv!$AJ392,範囲CSV,26,FALSE)="","",VLOOKUP(csv!$AJ392,範囲CSV,26,FALSE)))</f>
        <v/>
      </c>
      <c r="AC392" s="139" t="str">
        <f>IF($A392="","",IF(VLOOKUP(csv!$AJ392,範囲CSV,27,FALSE)="","",VLOOKUP(csv!$AJ392,範囲CSV,27,FALSE)))</f>
        <v/>
      </c>
      <c r="AD392" s="139" t="str">
        <f>IF($A392="","",IF(VLOOKUP(csv!$AJ392,範囲CSV,28,FALSE)="","",VLOOKUP(csv!$AJ392,範囲CSV,28,FALSE)))</f>
        <v/>
      </c>
      <c r="AE392" s="139" t="str">
        <f>IF($A392="","",IF(VLOOKUP(csv!$AJ392,範囲CSV,29,FALSE)="","",VLOOKUP(csv!$AJ392,範囲CSV,29,FALSE)))</f>
        <v/>
      </c>
      <c r="AF392" s="139" t="str">
        <f>IF($A392="","",IF(VLOOKUP(csv!$AJ392,範囲CSV,30,FALSE)="","",VLOOKUP(csv!$AJ392,範囲CSV,30,FALSE)))</f>
        <v/>
      </c>
      <c r="AG392" s="139" t="str">
        <f>IF($A392="","",IF(VLOOKUP(csv!$AJ392,範囲CSV,31,FALSE)="","",VLOOKUP(csv!$AJ392,範囲CSV,31,FALSE)))</f>
        <v/>
      </c>
      <c r="AH392" s="139" t="str">
        <f>IF($A392="","",IF(VLOOKUP(csv!$AJ392,範囲CSV,32,FALSE)="","",VLOOKUP(csv!$AJ392,範囲CSV,32,FALSE)))</f>
        <v/>
      </c>
      <c r="AI392" s="139" t="str">
        <f>IF($A392="","",IF(VLOOKUP(csv!$AJ392,範囲CSV,33,FALSE)="","",VLOOKUP(csv!$AJ392,範囲CSV,33,FALSE)))</f>
        <v/>
      </c>
      <c r="AJ392" s="139" t="str">
        <f>IF($A392="","",IF(VLOOKUP(csv!$AJ392,範囲CSV,34,FALSE)="","",VLOOKUP(csv!$AJ392,範囲CSV,34,FALSE)))</f>
        <v/>
      </c>
      <c r="AK392" s="139"/>
    </row>
    <row r="393" spans="1:37">
      <c r="A393" s="216" t="str">
        <f>IF(csv!AJ393&lt;=csv!A$401,csv!AO393,"")</f>
        <v/>
      </c>
      <c r="B393" s="216" t="str">
        <f>IF($A393="","",IF(VLOOKUP(csv!A$402,範囲CSV,2,FALSE)="","",VLOOKUP(csv!A$402,範囲CSV,2,FALSE)))</f>
        <v/>
      </c>
      <c r="C393" s="139" t="str">
        <f>IF($A393="","",IF(VLOOKUP(csv!$AJ393,範囲CSV,3,FALSE)="","",VLOOKUP(csv!$AJ393,範囲CSV,3,FALSE)))</f>
        <v/>
      </c>
      <c r="D393" s="139" t="str">
        <f>IF($A393="","",IF(VLOOKUP(csv!$AJ393,範囲CSV,4,FALSE)="","",VLOOKUP(csv!$AJ393,範囲CSV,4,FALSE)))</f>
        <v/>
      </c>
      <c r="E393" s="139" t="str">
        <f>IF($A393="","",IF(VLOOKUP(csv!$AJ393,範囲CSV,5,FALSE)="","",IF(VLOOKUP(csv!$AJ393,範囲CSV,5,FALSE)&gt;10000,"",VLOOKUP(csv!$AJ393,範囲CSV,5,FALSE))))</f>
        <v/>
      </c>
      <c r="F393" s="139" t="str">
        <f>IF($A393="","",IF(VLOOKUP(csv!$AJ393,範囲CSV,6,FALSE)="","",VLOOKUP(csv!$AJ393,範囲CSV,6,FALSE)))</f>
        <v/>
      </c>
      <c r="G393" s="139" t="str">
        <f>IF(A393="","",IF(VLOOKUP(csv!$AJ393,範囲CSV,7,FALSE)="","",VLOOKUP(csv!$AJ393,範囲CSV,7,FALSE)))</f>
        <v/>
      </c>
      <c r="H393" s="139" t="str">
        <f>IF($A393="","",IF(VLOOKUP(csv!$AJ393,範囲CSV,8,FALSE)="","",VLOOKUP(csv!$AJ393,範囲CSV,8,FALSE)))</f>
        <v/>
      </c>
      <c r="I393" s="216"/>
      <c r="J393" s="216"/>
      <c r="K393" s="139" t="str">
        <f>IF(A393="","",IF(VLOOKUP(csv!$AJ393,範囲CSV,9,FALSE)="","",VLOOKUP(csv!$AJ393,範囲CSV,9,FALSE)))</f>
        <v/>
      </c>
      <c r="L393" s="139" t="str">
        <f>IF($A393="","",IF(VLOOKUP(csv!$AJ393,範囲CSV,10,FALSE)="","",VLOOKUP(csv!$AJ393,範囲CSV,10,FALSE)))</f>
        <v/>
      </c>
      <c r="M393" s="216" t="str">
        <f t="shared" si="12"/>
        <v/>
      </c>
      <c r="N393" s="216" t="str">
        <f t="shared" si="13"/>
        <v/>
      </c>
      <c r="O393" s="139" t="str">
        <f>IF($A393="","",IF(VLOOKUP(csv!$AJ393,範囲CSV,13,FALSE)="","",VLOOKUP(csv!$AJ393,範囲CSV,13,FALSE)))</f>
        <v/>
      </c>
      <c r="P393" s="139" t="str">
        <f>IF($A393="","",IF(VLOOKUP(csv!$AJ393,範囲CSV,14,FALSE)="","",VLOOKUP(csv!$AJ393,範囲CSV,14,FALSE)))</f>
        <v/>
      </c>
      <c r="Q393" s="139" t="str">
        <f>IF($A393="","",IF(VLOOKUP(csv!$AJ393,範囲CSV,15,FALSE)="","",VLOOKUP(csv!$AJ393,範囲CSV,15,FALSE)))</f>
        <v/>
      </c>
      <c r="R393" s="139" t="str">
        <f>IF($A393="","",IF(VLOOKUP(csv!$AJ393,範囲CSV,16,FALSE)="","",VLOOKUP(csv!$AJ393,範囲CSV,16,FALSE)))</f>
        <v/>
      </c>
      <c r="S393" s="139" t="str">
        <f>IF($A393="","",IF(VLOOKUP(csv!$AJ393,範囲CSV,17,FALSE)="","",VLOOKUP(csv!$AJ393,範囲CSV,17,FALSE)))</f>
        <v/>
      </c>
      <c r="T393" s="139" t="str">
        <f>IF($A393="","",IF(VLOOKUP(csv!$AJ393,範囲CSV,18,FALSE)="","",VLOOKUP(csv!$AJ393,範囲CSV,18,FALSE)))</f>
        <v/>
      </c>
      <c r="U393" s="139" t="str">
        <f>IF($A393="","",IF(VLOOKUP(csv!$AJ393,範囲CSV,19,FALSE)="","",VLOOKUP(csv!$AJ393,範囲CSV,19,FALSE)))</f>
        <v/>
      </c>
      <c r="V393" s="139" t="str">
        <f>IF($A393="","",IF(VLOOKUP(csv!$AJ393,範囲CSV,20,FALSE)="","",VLOOKUP(csv!$AJ393,範囲CSV,20,FALSE)))</f>
        <v/>
      </c>
      <c r="W393" s="139" t="str">
        <f>IF($A393="","",IF(VLOOKUP(csv!$AJ393,範囲CSV,21,FALSE)="","",VLOOKUP(csv!$AJ393,範囲CSV,21,FALSE)))</f>
        <v/>
      </c>
      <c r="X393" s="139" t="str">
        <f>IF($A393="","",IF(VLOOKUP(csv!$AJ393,範囲CSV,22,FALSE)="","",VLOOKUP(csv!$AJ393,範囲CSV,22,FALSE)))</f>
        <v/>
      </c>
      <c r="Y393" s="139" t="str">
        <f>IF($A393="","",IF(VLOOKUP(csv!$AJ393,範囲CSV,23,FALSE)="","",VLOOKUP(csv!$AJ393,範囲CSV,23,FALSE)))</f>
        <v/>
      </c>
      <c r="Z393" s="139" t="str">
        <f>IF($A393="","",IF(VLOOKUP(csv!$AJ393,範囲CSV,24,FALSE)="","",VLOOKUP(csv!$AJ393,範囲CSV,24,FALSE)))</f>
        <v/>
      </c>
      <c r="AA393" s="139" t="str">
        <f>IF($A393="","",IF(VLOOKUP(csv!$AJ393,範囲CSV,25,FALSE)="","",VLOOKUP(csv!$AJ393,範囲CSV,25,FALSE)))</f>
        <v/>
      </c>
      <c r="AB393" s="139" t="str">
        <f>IF($A393="","",IF(VLOOKUP(csv!$AJ393,範囲CSV,26,FALSE)="","",VLOOKUP(csv!$AJ393,範囲CSV,26,FALSE)))</f>
        <v/>
      </c>
      <c r="AC393" s="139" t="str">
        <f>IF($A393="","",IF(VLOOKUP(csv!$AJ393,範囲CSV,27,FALSE)="","",VLOOKUP(csv!$AJ393,範囲CSV,27,FALSE)))</f>
        <v/>
      </c>
      <c r="AD393" s="139" t="str">
        <f>IF($A393="","",IF(VLOOKUP(csv!$AJ393,範囲CSV,28,FALSE)="","",VLOOKUP(csv!$AJ393,範囲CSV,28,FALSE)))</f>
        <v/>
      </c>
      <c r="AE393" s="139" t="str">
        <f>IF($A393="","",IF(VLOOKUP(csv!$AJ393,範囲CSV,29,FALSE)="","",VLOOKUP(csv!$AJ393,範囲CSV,29,FALSE)))</f>
        <v/>
      </c>
      <c r="AF393" s="139" t="str">
        <f>IF($A393="","",IF(VLOOKUP(csv!$AJ393,範囲CSV,30,FALSE)="","",VLOOKUP(csv!$AJ393,範囲CSV,30,FALSE)))</f>
        <v/>
      </c>
      <c r="AG393" s="139" t="str">
        <f>IF($A393="","",IF(VLOOKUP(csv!$AJ393,範囲CSV,31,FALSE)="","",VLOOKUP(csv!$AJ393,範囲CSV,31,FALSE)))</f>
        <v/>
      </c>
      <c r="AH393" s="139" t="str">
        <f>IF($A393="","",IF(VLOOKUP(csv!$AJ393,範囲CSV,32,FALSE)="","",VLOOKUP(csv!$AJ393,範囲CSV,32,FALSE)))</f>
        <v/>
      </c>
      <c r="AI393" s="139" t="str">
        <f>IF($A393="","",IF(VLOOKUP(csv!$AJ393,範囲CSV,33,FALSE)="","",VLOOKUP(csv!$AJ393,範囲CSV,33,FALSE)))</f>
        <v/>
      </c>
      <c r="AJ393" s="139" t="str">
        <f>IF($A393="","",IF(VLOOKUP(csv!$AJ393,範囲CSV,34,FALSE)="","",VLOOKUP(csv!$AJ393,範囲CSV,34,FALSE)))</f>
        <v/>
      </c>
      <c r="AK393" s="139"/>
    </row>
    <row r="394" spans="1:37">
      <c r="A394" s="216" t="str">
        <f>IF(csv!AJ394&lt;=csv!A$401,csv!AO394,"")</f>
        <v/>
      </c>
      <c r="B394" s="216" t="str">
        <f>IF($A394="","",IF(VLOOKUP(csv!A$402,範囲CSV,2,FALSE)="","",VLOOKUP(csv!A$402,範囲CSV,2,FALSE)))</f>
        <v/>
      </c>
      <c r="C394" s="139" t="str">
        <f>IF($A394="","",IF(VLOOKUP(csv!$AJ394,範囲CSV,3,FALSE)="","",VLOOKUP(csv!$AJ394,範囲CSV,3,FALSE)))</f>
        <v/>
      </c>
      <c r="D394" s="139" t="str">
        <f>IF($A394="","",IF(VLOOKUP(csv!$AJ394,範囲CSV,4,FALSE)="","",VLOOKUP(csv!$AJ394,範囲CSV,4,FALSE)))</f>
        <v/>
      </c>
      <c r="E394" s="139" t="str">
        <f>IF($A394="","",IF(VLOOKUP(csv!$AJ394,範囲CSV,5,FALSE)="","",IF(VLOOKUP(csv!$AJ394,範囲CSV,5,FALSE)&gt;10000,"",VLOOKUP(csv!$AJ394,範囲CSV,5,FALSE))))</f>
        <v/>
      </c>
      <c r="F394" s="139" t="str">
        <f>IF($A394="","",IF(VLOOKUP(csv!$AJ394,範囲CSV,6,FALSE)="","",VLOOKUP(csv!$AJ394,範囲CSV,6,FALSE)))</f>
        <v/>
      </c>
      <c r="G394" s="139" t="str">
        <f>IF(A394="","",IF(VLOOKUP(csv!$AJ394,範囲CSV,7,FALSE)="","",VLOOKUP(csv!$AJ394,範囲CSV,7,FALSE)))</f>
        <v/>
      </c>
      <c r="H394" s="139" t="str">
        <f>IF($A394="","",IF(VLOOKUP(csv!$AJ394,範囲CSV,8,FALSE)="","",VLOOKUP(csv!$AJ394,範囲CSV,8,FALSE)))</f>
        <v/>
      </c>
      <c r="I394" s="216"/>
      <c r="J394" s="216"/>
      <c r="K394" s="139" t="str">
        <f>IF(A394="","",IF(VLOOKUP(csv!$AJ394,範囲CSV,9,FALSE)="","",VLOOKUP(csv!$AJ394,範囲CSV,9,FALSE)))</f>
        <v/>
      </c>
      <c r="L394" s="139" t="str">
        <f>IF($A394="","",IF(VLOOKUP(csv!$AJ394,範囲CSV,10,FALSE)="","",VLOOKUP(csv!$AJ394,範囲CSV,10,FALSE)))</f>
        <v/>
      </c>
      <c r="M394" s="216" t="str">
        <f t="shared" si="12"/>
        <v/>
      </c>
      <c r="N394" s="216" t="str">
        <f t="shared" si="13"/>
        <v/>
      </c>
      <c r="O394" s="139" t="str">
        <f>IF($A394="","",IF(VLOOKUP(csv!$AJ394,範囲CSV,13,FALSE)="","",VLOOKUP(csv!$AJ394,範囲CSV,13,FALSE)))</f>
        <v/>
      </c>
      <c r="P394" s="139" t="str">
        <f>IF($A394="","",IF(VLOOKUP(csv!$AJ394,範囲CSV,14,FALSE)="","",VLOOKUP(csv!$AJ394,範囲CSV,14,FALSE)))</f>
        <v/>
      </c>
      <c r="Q394" s="139" t="str">
        <f>IF($A394="","",IF(VLOOKUP(csv!$AJ394,範囲CSV,15,FALSE)="","",VLOOKUP(csv!$AJ394,範囲CSV,15,FALSE)))</f>
        <v/>
      </c>
      <c r="R394" s="139" t="str">
        <f>IF($A394="","",IF(VLOOKUP(csv!$AJ394,範囲CSV,16,FALSE)="","",VLOOKUP(csv!$AJ394,範囲CSV,16,FALSE)))</f>
        <v/>
      </c>
      <c r="S394" s="139" t="str">
        <f>IF($A394="","",IF(VLOOKUP(csv!$AJ394,範囲CSV,17,FALSE)="","",VLOOKUP(csv!$AJ394,範囲CSV,17,FALSE)))</f>
        <v/>
      </c>
      <c r="T394" s="139" t="str">
        <f>IF($A394="","",IF(VLOOKUP(csv!$AJ394,範囲CSV,18,FALSE)="","",VLOOKUP(csv!$AJ394,範囲CSV,18,FALSE)))</f>
        <v/>
      </c>
      <c r="U394" s="139" t="str">
        <f>IF($A394="","",IF(VLOOKUP(csv!$AJ394,範囲CSV,19,FALSE)="","",VLOOKUP(csv!$AJ394,範囲CSV,19,FALSE)))</f>
        <v/>
      </c>
      <c r="V394" s="139" t="str">
        <f>IF($A394="","",IF(VLOOKUP(csv!$AJ394,範囲CSV,20,FALSE)="","",VLOOKUP(csv!$AJ394,範囲CSV,20,FALSE)))</f>
        <v/>
      </c>
      <c r="W394" s="139" t="str">
        <f>IF($A394="","",IF(VLOOKUP(csv!$AJ394,範囲CSV,21,FALSE)="","",VLOOKUP(csv!$AJ394,範囲CSV,21,FALSE)))</f>
        <v/>
      </c>
      <c r="X394" s="139" t="str">
        <f>IF($A394="","",IF(VLOOKUP(csv!$AJ394,範囲CSV,22,FALSE)="","",VLOOKUP(csv!$AJ394,範囲CSV,22,FALSE)))</f>
        <v/>
      </c>
      <c r="Y394" s="139" t="str">
        <f>IF($A394="","",IF(VLOOKUP(csv!$AJ394,範囲CSV,23,FALSE)="","",VLOOKUP(csv!$AJ394,範囲CSV,23,FALSE)))</f>
        <v/>
      </c>
      <c r="Z394" s="139" t="str">
        <f>IF($A394="","",IF(VLOOKUP(csv!$AJ394,範囲CSV,24,FALSE)="","",VLOOKUP(csv!$AJ394,範囲CSV,24,FALSE)))</f>
        <v/>
      </c>
      <c r="AA394" s="139" t="str">
        <f>IF($A394="","",IF(VLOOKUP(csv!$AJ394,範囲CSV,25,FALSE)="","",VLOOKUP(csv!$AJ394,範囲CSV,25,FALSE)))</f>
        <v/>
      </c>
      <c r="AB394" s="139" t="str">
        <f>IF($A394="","",IF(VLOOKUP(csv!$AJ394,範囲CSV,26,FALSE)="","",VLOOKUP(csv!$AJ394,範囲CSV,26,FALSE)))</f>
        <v/>
      </c>
      <c r="AC394" s="139" t="str">
        <f>IF($A394="","",IF(VLOOKUP(csv!$AJ394,範囲CSV,27,FALSE)="","",VLOOKUP(csv!$AJ394,範囲CSV,27,FALSE)))</f>
        <v/>
      </c>
      <c r="AD394" s="139" t="str">
        <f>IF($A394="","",IF(VLOOKUP(csv!$AJ394,範囲CSV,28,FALSE)="","",VLOOKUP(csv!$AJ394,範囲CSV,28,FALSE)))</f>
        <v/>
      </c>
      <c r="AE394" s="139" t="str">
        <f>IF($A394="","",IF(VLOOKUP(csv!$AJ394,範囲CSV,29,FALSE)="","",VLOOKUP(csv!$AJ394,範囲CSV,29,FALSE)))</f>
        <v/>
      </c>
      <c r="AF394" s="139" t="str">
        <f>IF($A394="","",IF(VLOOKUP(csv!$AJ394,範囲CSV,30,FALSE)="","",VLOOKUP(csv!$AJ394,範囲CSV,30,FALSE)))</f>
        <v/>
      </c>
      <c r="AG394" s="139" t="str">
        <f>IF($A394="","",IF(VLOOKUP(csv!$AJ394,範囲CSV,31,FALSE)="","",VLOOKUP(csv!$AJ394,範囲CSV,31,FALSE)))</f>
        <v/>
      </c>
      <c r="AH394" s="139" t="str">
        <f>IF($A394="","",IF(VLOOKUP(csv!$AJ394,範囲CSV,32,FALSE)="","",VLOOKUP(csv!$AJ394,範囲CSV,32,FALSE)))</f>
        <v/>
      </c>
      <c r="AI394" s="139" t="str">
        <f>IF($A394="","",IF(VLOOKUP(csv!$AJ394,範囲CSV,33,FALSE)="","",VLOOKUP(csv!$AJ394,範囲CSV,33,FALSE)))</f>
        <v/>
      </c>
      <c r="AJ394" s="139" t="str">
        <f>IF($A394="","",IF(VLOOKUP(csv!$AJ394,範囲CSV,34,FALSE)="","",VLOOKUP(csv!$AJ394,範囲CSV,34,FALSE)))</f>
        <v/>
      </c>
      <c r="AK394" s="139"/>
    </row>
    <row r="395" spans="1:37">
      <c r="A395" s="216" t="str">
        <f>IF(csv!AJ395&lt;=csv!A$401,csv!AO395,"")</f>
        <v/>
      </c>
      <c r="B395" s="216" t="str">
        <f>IF($A395="","",IF(VLOOKUP(csv!A$402,範囲CSV,2,FALSE)="","",VLOOKUP(csv!A$402,範囲CSV,2,FALSE)))</f>
        <v/>
      </c>
      <c r="C395" s="139" t="str">
        <f>IF($A395="","",IF(VLOOKUP(csv!$AJ395,範囲CSV,3,FALSE)="","",VLOOKUP(csv!$AJ395,範囲CSV,3,FALSE)))</f>
        <v/>
      </c>
      <c r="D395" s="139" t="str">
        <f>IF($A395="","",IF(VLOOKUP(csv!$AJ395,範囲CSV,4,FALSE)="","",VLOOKUP(csv!$AJ395,範囲CSV,4,FALSE)))</f>
        <v/>
      </c>
      <c r="E395" s="139" t="str">
        <f>IF($A395="","",IF(VLOOKUP(csv!$AJ395,範囲CSV,5,FALSE)="","",IF(VLOOKUP(csv!$AJ395,範囲CSV,5,FALSE)&gt;10000,"",VLOOKUP(csv!$AJ395,範囲CSV,5,FALSE))))</f>
        <v/>
      </c>
      <c r="F395" s="139" t="str">
        <f>IF($A395="","",IF(VLOOKUP(csv!$AJ395,範囲CSV,6,FALSE)="","",VLOOKUP(csv!$AJ395,範囲CSV,6,FALSE)))</f>
        <v/>
      </c>
      <c r="G395" s="139" t="str">
        <f>IF(A395="","",IF(VLOOKUP(csv!$AJ395,範囲CSV,7,FALSE)="","",VLOOKUP(csv!$AJ395,範囲CSV,7,FALSE)))</f>
        <v/>
      </c>
      <c r="H395" s="139" t="str">
        <f>IF($A395="","",IF(VLOOKUP(csv!$AJ395,範囲CSV,8,FALSE)="","",VLOOKUP(csv!$AJ395,範囲CSV,8,FALSE)))</f>
        <v/>
      </c>
      <c r="I395" s="216"/>
      <c r="J395" s="216"/>
      <c r="K395" s="139" t="str">
        <f>IF(A395="","",IF(VLOOKUP(csv!$AJ395,範囲CSV,9,FALSE)="","",VLOOKUP(csv!$AJ395,範囲CSV,9,FALSE)))</f>
        <v/>
      </c>
      <c r="L395" s="139" t="str">
        <f>IF($A395="","",IF(VLOOKUP(csv!$AJ395,範囲CSV,10,FALSE)="","",VLOOKUP(csv!$AJ395,範囲CSV,10,FALSE)))</f>
        <v/>
      </c>
      <c r="M395" s="216" t="str">
        <f t="shared" si="12"/>
        <v/>
      </c>
      <c r="N395" s="216" t="str">
        <f t="shared" si="13"/>
        <v/>
      </c>
      <c r="O395" s="139" t="str">
        <f>IF($A395="","",IF(VLOOKUP(csv!$AJ395,範囲CSV,13,FALSE)="","",VLOOKUP(csv!$AJ395,範囲CSV,13,FALSE)))</f>
        <v/>
      </c>
      <c r="P395" s="139" t="str">
        <f>IF($A395="","",IF(VLOOKUP(csv!$AJ395,範囲CSV,14,FALSE)="","",VLOOKUP(csv!$AJ395,範囲CSV,14,FALSE)))</f>
        <v/>
      </c>
      <c r="Q395" s="139" t="str">
        <f>IF($A395="","",IF(VLOOKUP(csv!$AJ395,範囲CSV,15,FALSE)="","",VLOOKUP(csv!$AJ395,範囲CSV,15,FALSE)))</f>
        <v/>
      </c>
      <c r="R395" s="139" t="str">
        <f>IF($A395="","",IF(VLOOKUP(csv!$AJ395,範囲CSV,16,FALSE)="","",VLOOKUP(csv!$AJ395,範囲CSV,16,FALSE)))</f>
        <v/>
      </c>
      <c r="S395" s="139" t="str">
        <f>IF($A395="","",IF(VLOOKUP(csv!$AJ395,範囲CSV,17,FALSE)="","",VLOOKUP(csv!$AJ395,範囲CSV,17,FALSE)))</f>
        <v/>
      </c>
      <c r="T395" s="139" t="str">
        <f>IF($A395="","",IF(VLOOKUP(csv!$AJ395,範囲CSV,18,FALSE)="","",VLOOKUP(csv!$AJ395,範囲CSV,18,FALSE)))</f>
        <v/>
      </c>
      <c r="U395" s="139" t="str">
        <f>IF($A395="","",IF(VLOOKUP(csv!$AJ395,範囲CSV,19,FALSE)="","",VLOOKUP(csv!$AJ395,範囲CSV,19,FALSE)))</f>
        <v/>
      </c>
      <c r="V395" s="139" t="str">
        <f>IF($A395="","",IF(VLOOKUP(csv!$AJ395,範囲CSV,20,FALSE)="","",VLOOKUP(csv!$AJ395,範囲CSV,20,FALSE)))</f>
        <v/>
      </c>
      <c r="W395" s="139" t="str">
        <f>IF($A395="","",IF(VLOOKUP(csv!$AJ395,範囲CSV,21,FALSE)="","",VLOOKUP(csv!$AJ395,範囲CSV,21,FALSE)))</f>
        <v/>
      </c>
      <c r="X395" s="139" t="str">
        <f>IF($A395="","",IF(VLOOKUP(csv!$AJ395,範囲CSV,22,FALSE)="","",VLOOKUP(csv!$AJ395,範囲CSV,22,FALSE)))</f>
        <v/>
      </c>
      <c r="Y395" s="139" t="str">
        <f>IF($A395="","",IF(VLOOKUP(csv!$AJ395,範囲CSV,23,FALSE)="","",VLOOKUP(csv!$AJ395,範囲CSV,23,FALSE)))</f>
        <v/>
      </c>
      <c r="Z395" s="139" t="str">
        <f>IF($A395="","",IF(VLOOKUP(csv!$AJ395,範囲CSV,24,FALSE)="","",VLOOKUP(csv!$AJ395,範囲CSV,24,FALSE)))</f>
        <v/>
      </c>
      <c r="AA395" s="139" t="str">
        <f>IF($A395="","",IF(VLOOKUP(csv!$AJ395,範囲CSV,25,FALSE)="","",VLOOKUP(csv!$AJ395,範囲CSV,25,FALSE)))</f>
        <v/>
      </c>
      <c r="AB395" s="139" t="str">
        <f>IF($A395="","",IF(VLOOKUP(csv!$AJ395,範囲CSV,26,FALSE)="","",VLOOKUP(csv!$AJ395,範囲CSV,26,FALSE)))</f>
        <v/>
      </c>
      <c r="AC395" s="139" t="str">
        <f>IF($A395="","",IF(VLOOKUP(csv!$AJ395,範囲CSV,27,FALSE)="","",VLOOKUP(csv!$AJ395,範囲CSV,27,FALSE)))</f>
        <v/>
      </c>
      <c r="AD395" s="139" t="str">
        <f>IF($A395="","",IF(VLOOKUP(csv!$AJ395,範囲CSV,28,FALSE)="","",VLOOKUP(csv!$AJ395,範囲CSV,28,FALSE)))</f>
        <v/>
      </c>
      <c r="AE395" s="139" t="str">
        <f>IF($A395="","",IF(VLOOKUP(csv!$AJ395,範囲CSV,29,FALSE)="","",VLOOKUP(csv!$AJ395,範囲CSV,29,FALSE)))</f>
        <v/>
      </c>
      <c r="AF395" s="139" t="str">
        <f>IF($A395="","",IF(VLOOKUP(csv!$AJ395,範囲CSV,30,FALSE)="","",VLOOKUP(csv!$AJ395,範囲CSV,30,FALSE)))</f>
        <v/>
      </c>
      <c r="AG395" s="139" t="str">
        <f>IF($A395="","",IF(VLOOKUP(csv!$AJ395,範囲CSV,31,FALSE)="","",VLOOKUP(csv!$AJ395,範囲CSV,31,FALSE)))</f>
        <v/>
      </c>
      <c r="AH395" s="139" t="str">
        <f>IF($A395="","",IF(VLOOKUP(csv!$AJ395,範囲CSV,32,FALSE)="","",VLOOKUP(csv!$AJ395,範囲CSV,32,FALSE)))</f>
        <v/>
      </c>
      <c r="AI395" s="139" t="str">
        <f>IF($A395="","",IF(VLOOKUP(csv!$AJ395,範囲CSV,33,FALSE)="","",VLOOKUP(csv!$AJ395,範囲CSV,33,FALSE)))</f>
        <v/>
      </c>
      <c r="AJ395" s="139" t="str">
        <f>IF($A395="","",IF(VLOOKUP(csv!$AJ395,範囲CSV,34,FALSE)="","",VLOOKUP(csv!$AJ395,範囲CSV,34,FALSE)))</f>
        <v/>
      </c>
      <c r="AK395" s="139"/>
    </row>
    <row r="396" spans="1:37">
      <c r="A396" s="216" t="str">
        <f>IF(csv!AJ396&lt;=csv!A$401,csv!AO396,"")</f>
        <v/>
      </c>
      <c r="B396" s="216" t="str">
        <f>IF($A396="","",IF(VLOOKUP(csv!A$402,範囲CSV,2,FALSE)="","",VLOOKUP(csv!A$402,範囲CSV,2,FALSE)))</f>
        <v/>
      </c>
      <c r="C396" s="139" t="str">
        <f>IF($A396="","",IF(VLOOKUP(csv!$AJ396,範囲CSV,3,FALSE)="","",VLOOKUP(csv!$AJ396,範囲CSV,3,FALSE)))</f>
        <v/>
      </c>
      <c r="D396" s="139" t="str">
        <f>IF($A396="","",IF(VLOOKUP(csv!$AJ396,範囲CSV,4,FALSE)="","",VLOOKUP(csv!$AJ396,範囲CSV,4,FALSE)))</f>
        <v/>
      </c>
      <c r="E396" s="139" t="str">
        <f>IF($A396="","",IF(VLOOKUP(csv!$AJ396,範囲CSV,5,FALSE)="","",IF(VLOOKUP(csv!$AJ396,範囲CSV,5,FALSE)&gt;10000,"",VLOOKUP(csv!$AJ396,範囲CSV,5,FALSE))))</f>
        <v/>
      </c>
      <c r="F396" s="139" t="str">
        <f>IF($A396="","",IF(VLOOKUP(csv!$AJ396,範囲CSV,6,FALSE)="","",VLOOKUP(csv!$AJ396,範囲CSV,6,FALSE)))</f>
        <v/>
      </c>
      <c r="G396" s="139" t="str">
        <f>IF(A396="","",IF(VLOOKUP(csv!$AJ396,範囲CSV,7,FALSE)="","",VLOOKUP(csv!$AJ396,範囲CSV,7,FALSE)))</f>
        <v/>
      </c>
      <c r="H396" s="139" t="str">
        <f>IF($A396="","",IF(VLOOKUP(csv!$AJ396,範囲CSV,8,FALSE)="","",VLOOKUP(csv!$AJ396,範囲CSV,8,FALSE)))</f>
        <v/>
      </c>
      <c r="I396" s="216"/>
      <c r="J396" s="216"/>
      <c r="K396" s="139" t="str">
        <f>IF(A396="","",IF(VLOOKUP(csv!$AJ396,範囲CSV,9,FALSE)="","",VLOOKUP(csv!$AJ396,範囲CSV,9,FALSE)))</f>
        <v/>
      </c>
      <c r="L396" s="139" t="str">
        <f>IF($A396="","",IF(VLOOKUP(csv!$AJ396,範囲CSV,10,FALSE)="","",VLOOKUP(csv!$AJ396,範囲CSV,10,FALSE)))</f>
        <v/>
      </c>
      <c r="M396" s="216" t="str">
        <f t="shared" si="12"/>
        <v/>
      </c>
      <c r="N396" s="216" t="str">
        <f t="shared" si="13"/>
        <v/>
      </c>
      <c r="O396" s="139" t="str">
        <f>IF($A396="","",IF(VLOOKUP(csv!$AJ396,範囲CSV,13,FALSE)="","",VLOOKUP(csv!$AJ396,範囲CSV,13,FALSE)))</f>
        <v/>
      </c>
      <c r="P396" s="139" t="str">
        <f>IF($A396="","",IF(VLOOKUP(csv!$AJ396,範囲CSV,14,FALSE)="","",VLOOKUP(csv!$AJ396,範囲CSV,14,FALSE)))</f>
        <v/>
      </c>
      <c r="Q396" s="139" t="str">
        <f>IF($A396="","",IF(VLOOKUP(csv!$AJ396,範囲CSV,15,FALSE)="","",VLOOKUP(csv!$AJ396,範囲CSV,15,FALSE)))</f>
        <v/>
      </c>
      <c r="R396" s="139" t="str">
        <f>IF($A396="","",IF(VLOOKUP(csv!$AJ396,範囲CSV,16,FALSE)="","",VLOOKUP(csv!$AJ396,範囲CSV,16,FALSE)))</f>
        <v/>
      </c>
      <c r="S396" s="139" t="str">
        <f>IF($A396="","",IF(VLOOKUP(csv!$AJ396,範囲CSV,17,FALSE)="","",VLOOKUP(csv!$AJ396,範囲CSV,17,FALSE)))</f>
        <v/>
      </c>
      <c r="T396" s="139" t="str">
        <f>IF($A396="","",IF(VLOOKUP(csv!$AJ396,範囲CSV,18,FALSE)="","",VLOOKUP(csv!$AJ396,範囲CSV,18,FALSE)))</f>
        <v/>
      </c>
      <c r="U396" s="139" t="str">
        <f>IF($A396="","",IF(VLOOKUP(csv!$AJ396,範囲CSV,19,FALSE)="","",VLOOKUP(csv!$AJ396,範囲CSV,19,FALSE)))</f>
        <v/>
      </c>
      <c r="V396" s="139" t="str">
        <f>IF($A396="","",IF(VLOOKUP(csv!$AJ396,範囲CSV,20,FALSE)="","",VLOOKUP(csv!$AJ396,範囲CSV,20,FALSE)))</f>
        <v/>
      </c>
      <c r="W396" s="139" t="str">
        <f>IF($A396="","",IF(VLOOKUP(csv!$AJ396,範囲CSV,21,FALSE)="","",VLOOKUP(csv!$AJ396,範囲CSV,21,FALSE)))</f>
        <v/>
      </c>
      <c r="X396" s="139" t="str">
        <f>IF($A396="","",IF(VLOOKUP(csv!$AJ396,範囲CSV,22,FALSE)="","",VLOOKUP(csv!$AJ396,範囲CSV,22,FALSE)))</f>
        <v/>
      </c>
      <c r="Y396" s="139" t="str">
        <f>IF($A396="","",IF(VLOOKUP(csv!$AJ396,範囲CSV,23,FALSE)="","",VLOOKUP(csv!$AJ396,範囲CSV,23,FALSE)))</f>
        <v/>
      </c>
      <c r="Z396" s="139" t="str">
        <f>IF($A396="","",IF(VLOOKUP(csv!$AJ396,範囲CSV,24,FALSE)="","",VLOOKUP(csv!$AJ396,範囲CSV,24,FALSE)))</f>
        <v/>
      </c>
      <c r="AA396" s="139" t="str">
        <f>IF($A396="","",IF(VLOOKUP(csv!$AJ396,範囲CSV,25,FALSE)="","",VLOOKUP(csv!$AJ396,範囲CSV,25,FALSE)))</f>
        <v/>
      </c>
      <c r="AB396" s="139" t="str">
        <f>IF($A396="","",IF(VLOOKUP(csv!$AJ396,範囲CSV,26,FALSE)="","",VLOOKUP(csv!$AJ396,範囲CSV,26,FALSE)))</f>
        <v/>
      </c>
      <c r="AC396" s="139" t="str">
        <f>IF($A396="","",IF(VLOOKUP(csv!$AJ396,範囲CSV,27,FALSE)="","",VLOOKUP(csv!$AJ396,範囲CSV,27,FALSE)))</f>
        <v/>
      </c>
      <c r="AD396" s="139" t="str">
        <f>IF($A396="","",IF(VLOOKUP(csv!$AJ396,範囲CSV,28,FALSE)="","",VLOOKUP(csv!$AJ396,範囲CSV,28,FALSE)))</f>
        <v/>
      </c>
      <c r="AE396" s="139" t="str">
        <f>IF($A396="","",IF(VLOOKUP(csv!$AJ396,範囲CSV,29,FALSE)="","",VLOOKUP(csv!$AJ396,範囲CSV,29,FALSE)))</f>
        <v/>
      </c>
      <c r="AF396" s="139" t="str">
        <f>IF($A396="","",IF(VLOOKUP(csv!$AJ396,範囲CSV,30,FALSE)="","",VLOOKUP(csv!$AJ396,範囲CSV,30,FALSE)))</f>
        <v/>
      </c>
      <c r="AG396" s="139" t="str">
        <f>IF($A396="","",IF(VLOOKUP(csv!$AJ396,範囲CSV,31,FALSE)="","",VLOOKUP(csv!$AJ396,範囲CSV,31,FALSE)))</f>
        <v/>
      </c>
      <c r="AH396" s="139" t="str">
        <f>IF($A396="","",IF(VLOOKUP(csv!$AJ396,範囲CSV,32,FALSE)="","",VLOOKUP(csv!$AJ396,範囲CSV,32,FALSE)))</f>
        <v/>
      </c>
      <c r="AI396" s="139" t="str">
        <f>IF($A396="","",IF(VLOOKUP(csv!$AJ396,範囲CSV,33,FALSE)="","",VLOOKUP(csv!$AJ396,範囲CSV,33,FALSE)))</f>
        <v/>
      </c>
      <c r="AJ396" s="139" t="str">
        <f>IF($A396="","",IF(VLOOKUP(csv!$AJ396,範囲CSV,34,FALSE)="","",VLOOKUP(csv!$AJ396,範囲CSV,34,FALSE)))</f>
        <v/>
      </c>
      <c r="AK396" s="139"/>
    </row>
    <row r="397" spans="1:37">
      <c r="A397" s="216" t="str">
        <f>IF(csv!AJ397&lt;=csv!A$401,csv!AO397,"")</f>
        <v/>
      </c>
      <c r="B397" s="216" t="str">
        <f>IF($A397="","",IF(VLOOKUP(csv!A$402,範囲CSV,2,FALSE)="","",VLOOKUP(csv!A$402,範囲CSV,2,FALSE)))</f>
        <v/>
      </c>
      <c r="C397" s="139" t="str">
        <f>IF($A397="","",IF(VLOOKUP(csv!$AJ397,範囲CSV,3,FALSE)="","",VLOOKUP(csv!$AJ397,範囲CSV,3,FALSE)))</f>
        <v/>
      </c>
      <c r="D397" s="139" t="str">
        <f>IF($A397="","",IF(VLOOKUP(csv!$AJ397,範囲CSV,4,FALSE)="","",VLOOKUP(csv!$AJ397,範囲CSV,4,FALSE)))</f>
        <v/>
      </c>
      <c r="E397" s="139" t="str">
        <f>IF($A397="","",IF(VLOOKUP(csv!$AJ397,範囲CSV,5,FALSE)="","",IF(VLOOKUP(csv!$AJ397,範囲CSV,5,FALSE)&gt;10000,"",VLOOKUP(csv!$AJ397,範囲CSV,5,FALSE))))</f>
        <v/>
      </c>
      <c r="F397" s="139" t="str">
        <f>IF($A397="","",IF(VLOOKUP(csv!$AJ397,範囲CSV,6,FALSE)="","",VLOOKUP(csv!$AJ397,範囲CSV,6,FALSE)))</f>
        <v/>
      </c>
      <c r="G397" s="139" t="str">
        <f>IF(A397="","",IF(VLOOKUP(csv!$AJ397,範囲CSV,7,FALSE)="","",VLOOKUP(csv!$AJ397,範囲CSV,7,FALSE)))</f>
        <v/>
      </c>
      <c r="H397" s="139" t="str">
        <f>IF($A397="","",IF(VLOOKUP(csv!$AJ397,範囲CSV,8,FALSE)="","",VLOOKUP(csv!$AJ397,範囲CSV,8,FALSE)))</f>
        <v/>
      </c>
      <c r="I397" s="216"/>
      <c r="J397" s="216"/>
      <c r="K397" s="139" t="str">
        <f>IF(A397="","",IF(VLOOKUP(csv!$AJ397,範囲CSV,9,FALSE)="","",VLOOKUP(csv!$AJ397,範囲CSV,9,FALSE)))</f>
        <v/>
      </c>
      <c r="L397" s="139" t="str">
        <f>IF($A397="","",IF(VLOOKUP(csv!$AJ397,範囲CSV,10,FALSE)="","",VLOOKUP(csv!$AJ397,範囲CSV,10,FALSE)))</f>
        <v/>
      </c>
      <c r="M397" s="216" t="str">
        <f t="shared" si="12"/>
        <v/>
      </c>
      <c r="N397" s="216" t="str">
        <f t="shared" si="13"/>
        <v/>
      </c>
      <c r="O397" s="139" t="str">
        <f>IF($A397="","",IF(VLOOKUP(csv!$AJ397,範囲CSV,13,FALSE)="","",VLOOKUP(csv!$AJ397,範囲CSV,13,FALSE)))</f>
        <v/>
      </c>
      <c r="P397" s="139" t="str">
        <f>IF($A397="","",IF(VLOOKUP(csv!$AJ397,範囲CSV,14,FALSE)="","",VLOOKUP(csv!$AJ397,範囲CSV,14,FALSE)))</f>
        <v/>
      </c>
      <c r="Q397" s="139" t="str">
        <f>IF($A397="","",IF(VLOOKUP(csv!$AJ397,範囲CSV,15,FALSE)="","",VLOOKUP(csv!$AJ397,範囲CSV,15,FALSE)))</f>
        <v/>
      </c>
      <c r="R397" s="139" t="str">
        <f>IF($A397="","",IF(VLOOKUP(csv!$AJ397,範囲CSV,16,FALSE)="","",VLOOKUP(csv!$AJ397,範囲CSV,16,FALSE)))</f>
        <v/>
      </c>
      <c r="S397" s="139" t="str">
        <f>IF($A397="","",IF(VLOOKUP(csv!$AJ397,範囲CSV,17,FALSE)="","",VLOOKUP(csv!$AJ397,範囲CSV,17,FALSE)))</f>
        <v/>
      </c>
      <c r="T397" s="139" t="str">
        <f>IF($A397="","",IF(VLOOKUP(csv!$AJ397,範囲CSV,18,FALSE)="","",VLOOKUP(csv!$AJ397,範囲CSV,18,FALSE)))</f>
        <v/>
      </c>
      <c r="U397" s="139" t="str">
        <f>IF($A397="","",IF(VLOOKUP(csv!$AJ397,範囲CSV,19,FALSE)="","",VLOOKUP(csv!$AJ397,範囲CSV,19,FALSE)))</f>
        <v/>
      </c>
      <c r="V397" s="139" t="str">
        <f>IF($A397="","",IF(VLOOKUP(csv!$AJ397,範囲CSV,20,FALSE)="","",VLOOKUP(csv!$AJ397,範囲CSV,20,FALSE)))</f>
        <v/>
      </c>
      <c r="W397" s="139" t="str">
        <f>IF($A397="","",IF(VLOOKUP(csv!$AJ397,範囲CSV,21,FALSE)="","",VLOOKUP(csv!$AJ397,範囲CSV,21,FALSE)))</f>
        <v/>
      </c>
      <c r="X397" s="139" t="str">
        <f>IF($A397="","",IF(VLOOKUP(csv!$AJ397,範囲CSV,22,FALSE)="","",VLOOKUP(csv!$AJ397,範囲CSV,22,FALSE)))</f>
        <v/>
      </c>
      <c r="Y397" s="139" t="str">
        <f>IF($A397="","",IF(VLOOKUP(csv!$AJ397,範囲CSV,23,FALSE)="","",VLOOKUP(csv!$AJ397,範囲CSV,23,FALSE)))</f>
        <v/>
      </c>
      <c r="Z397" s="139" t="str">
        <f>IF($A397="","",IF(VLOOKUP(csv!$AJ397,範囲CSV,24,FALSE)="","",VLOOKUP(csv!$AJ397,範囲CSV,24,FALSE)))</f>
        <v/>
      </c>
      <c r="AA397" s="139" t="str">
        <f>IF($A397="","",IF(VLOOKUP(csv!$AJ397,範囲CSV,25,FALSE)="","",VLOOKUP(csv!$AJ397,範囲CSV,25,FALSE)))</f>
        <v/>
      </c>
      <c r="AB397" s="139" t="str">
        <f>IF($A397="","",IF(VLOOKUP(csv!$AJ397,範囲CSV,26,FALSE)="","",VLOOKUP(csv!$AJ397,範囲CSV,26,FALSE)))</f>
        <v/>
      </c>
      <c r="AC397" s="139" t="str">
        <f>IF($A397="","",IF(VLOOKUP(csv!$AJ397,範囲CSV,27,FALSE)="","",VLOOKUP(csv!$AJ397,範囲CSV,27,FALSE)))</f>
        <v/>
      </c>
      <c r="AD397" s="139" t="str">
        <f>IF($A397="","",IF(VLOOKUP(csv!$AJ397,範囲CSV,28,FALSE)="","",VLOOKUP(csv!$AJ397,範囲CSV,28,FALSE)))</f>
        <v/>
      </c>
      <c r="AE397" s="139" t="str">
        <f>IF($A397="","",IF(VLOOKUP(csv!$AJ397,範囲CSV,29,FALSE)="","",VLOOKUP(csv!$AJ397,範囲CSV,29,FALSE)))</f>
        <v/>
      </c>
      <c r="AF397" s="139" t="str">
        <f>IF($A397="","",IF(VLOOKUP(csv!$AJ397,範囲CSV,30,FALSE)="","",VLOOKUP(csv!$AJ397,範囲CSV,30,FALSE)))</f>
        <v/>
      </c>
      <c r="AG397" s="139" t="str">
        <f>IF($A397="","",IF(VLOOKUP(csv!$AJ397,範囲CSV,31,FALSE)="","",VLOOKUP(csv!$AJ397,範囲CSV,31,FALSE)))</f>
        <v/>
      </c>
      <c r="AH397" s="139" t="str">
        <f>IF($A397="","",IF(VLOOKUP(csv!$AJ397,範囲CSV,32,FALSE)="","",VLOOKUP(csv!$AJ397,範囲CSV,32,FALSE)))</f>
        <v/>
      </c>
      <c r="AI397" s="139" t="str">
        <f>IF($A397="","",IF(VLOOKUP(csv!$AJ397,範囲CSV,33,FALSE)="","",VLOOKUP(csv!$AJ397,範囲CSV,33,FALSE)))</f>
        <v/>
      </c>
      <c r="AJ397" s="139" t="str">
        <f>IF($A397="","",IF(VLOOKUP(csv!$AJ397,範囲CSV,34,FALSE)="","",VLOOKUP(csv!$AJ397,範囲CSV,34,FALSE)))</f>
        <v/>
      </c>
      <c r="AK397" s="139"/>
    </row>
    <row r="398" spans="1:37">
      <c r="A398" s="216" t="str">
        <f>IF(csv!AJ398&lt;=csv!A$401,csv!AO398,"")</f>
        <v/>
      </c>
      <c r="B398" s="216" t="str">
        <f>IF($A398="","",IF(VLOOKUP(csv!A$402,範囲CSV,2,FALSE)="","",VLOOKUP(csv!A$402,範囲CSV,2,FALSE)))</f>
        <v/>
      </c>
      <c r="C398" s="139" t="str">
        <f>IF($A398="","",IF(VLOOKUP(csv!$AJ398,範囲CSV,3,FALSE)="","",VLOOKUP(csv!$AJ398,範囲CSV,3,FALSE)))</f>
        <v/>
      </c>
      <c r="D398" s="139" t="str">
        <f>IF($A398="","",IF(VLOOKUP(csv!$AJ398,範囲CSV,4,FALSE)="","",VLOOKUP(csv!$AJ398,範囲CSV,4,FALSE)))</f>
        <v/>
      </c>
      <c r="E398" s="139" t="str">
        <f>IF($A398="","",IF(VLOOKUP(csv!$AJ398,範囲CSV,5,FALSE)="","",IF(VLOOKUP(csv!$AJ398,範囲CSV,5,FALSE)&gt;10000,"",VLOOKUP(csv!$AJ398,範囲CSV,5,FALSE))))</f>
        <v/>
      </c>
      <c r="F398" s="139" t="str">
        <f>IF($A398="","",IF(VLOOKUP(csv!$AJ398,範囲CSV,6,FALSE)="","",VLOOKUP(csv!$AJ398,範囲CSV,6,FALSE)))</f>
        <v/>
      </c>
      <c r="G398" s="139" t="str">
        <f>IF(A398="","",IF(VLOOKUP(csv!$AJ398,範囲CSV,7,FALSE)="","",VLOOKUP(csv!$AJ398,範囲CSV,7,FALSE)))</f>
        <v/>
      </c>
      <c r="H398" s="139" t="str">
        <f>IF($A398="","",IF(VLOOKUP(csv!$AJ398,範囲CSV,8,FALSE)="","",VLOOKUP(csv!$AJ398,範囲CSV,8,FALSE)))</f>
        <v/>
      </c>
      <c r="I398" s="216"/>
      <c r="J398" s="216"/>
      <c r="K398" s="139" t="str">
        <f>IF(A398="","",IF(VLOOKUP(csv!$AJ398,範囲CSV,9,FALSE)="","",VLOOKUP(csv!$AJ398,範囲CSV,9,FALSE)))</f>
        <v/>
      </c>
      <c r="L398" s="139" t="str">
        <f>IF($A398="","",IF(VLOOKUP(csv!$AJ398,範囲CSV,10,FALSE)="","",VLOOKUP(csv!$AJ398,範囲CSV,10,FALSE)))</f>
        <v/>
      </c>
      <c r="M398" s="216" t="str">
        <f t="shared" si="12"/>
        <v/>
      </c>
      <c r="N398" s="216" t="str">
        <f t="shared" si="13"/>
        <v/>
      </c>
      <c r="O398" s="139" t="str">
        <f>IF($A398="","",IF(VLOOKUP(csv!$AJ398,範囲CSV,13,FALSE)="","",VLOOKUP(csv!$AJ398,範囲CSV,13,FALSE)))</f>
        <v/>
      </c>
      <c r="P398" s="139" t="str">
        <f>IF($A398="","",IF(VLOOKUP(csv!$AJ398,範囲CSV,14,FALSE)="","",VLOOKUP(csv!$AJ398,範囲CSV,14,FALSE)))</f>
        <v/>
      </c>
      <c r="Q398" s="139" t="str">
        <f>IF($A398="","",IF(VLOOKUP(csv!$AJ398,範囲CSV,15,FALSE)="","",VLOOKUP(csv!$AJ398,範囲CSV,15,FALSE)))</f>
        <v/>
      </c>
      <c r="R398" s="139" t="str">
        <f>IF($A398="","",IF(VLOOKUP(csv!$AJ398,範囲CSV,16,FALSE)="","",VLOOKUP(csv!$AJ398,範囲CSV,16,FALSE)))</f>
        <v/>
      </c>
      <c r="S398" s="139" t="str">
        <f>IF($A398="","",IF(VLOOKUP(csv!$AJ398,範囲CSV,17,FALSE)="","",VLOOKUP(csv!$AJ398,範囲CSV,17,FALSE)))</f>
        <v/>
      </c>
      <c r="T398" s="139" t="str">
        <f>IF($A398="","",IF(VLOOKUP(csv!$AJ398,範囲CSV,18,FALSE)="","",VLOOKUP(csv!$AJ398,範囲CSV,18,FALSE)))</f>
        <v/>
      </c>
      <c r="U398" s="139" t="str">
        <f>IF($A398="","",IF(VLOOKUP(csv!$AJ398,範囲CSV,19,FALSE)="","",VLOOKUP(csv!$AJ398,範囲CSV,19,FALSE)))</f>
        <v/>
      </c>
      <c r="V398" s="139" t="str">
        <f>IF($A398="","",IF(VLOOKUP(csv!$AJ398,範囲CSV,20,FALSE)="","",VLOOKUP(csv!$AJ398,範囲CSV,20,FALSE)))</f>
        <v/>
      </c>
      <c r="W398" s="139" t="str">
        <f>IF($A398="","",IF(VLOOKUP(csv!$AJ398,範囲CSV,21,FALSE)="","",VLOOKUP(csv!$AJ398,範囲CSV,21,FALSE)))</f>
        <v/>
      </c>
      <c r="X398" s="139" t="str">
        <f>IF($A398="","",IF(VLOOKUP(csv!$AJ398,範囲CSV,22,FALSE)="","",VLOOKUP(csv!$AJ398,範囲CSV,22,FALSE)))</f>
        <v/>
      </c>
      <c r="Y398" s="139" t="str">
        <f>IF($A398="","",IF(VLOOKUP(csv!$AJ398,範囲CSV,23,FALSE)="","",VLOOKUP(csv!$AJ398,範囲CSV,23,FALSE)))</f>
        <v/>
      </c>
      <c r="Z398" s="139" t="str">
        <f>IF($A398="","",IF(VLOOKUP(csv!$AJ398,範囲CSV,24,FALSE)="","",VLOOKUP(csv!$AJ398,範囲CSV,24,FALSE)))</f>
        <v/>
      </c>
      <c r="AA398" s="139" t="str">
        <f>IF($A398="","",IF(VLOOKUP(csv!$AJ398,範囲CSV,25,FALSE)="","",VLOOKUP(csv!$AJ398,範囲CSV,25,FALSE)))</f>
        <v/>
      </c>
      <c r="AB398" s="139" t="str">
        <f>IF($A398="","",IF(VLOOKUP(csv!$AJ398,範囲CSV,26,FALSE)="","",VLOOKUP(csv!$AJ398,範囲CSV,26,FALSE)))</f>
        <v/>
      </c>
      <c r="AC398" s="139" t="str">
        <f>IF($A398="","",IF(VLOOKUP(csv!$AJ398,範囲CSV,27,FALSE)="","",VLOOKUP(csv!$AJ398,範囲CSV,27,FALSE)))</f>
        <v/>
      </c>
      <c r="AD398" s="139" t="str">
        <f>IF($A398="","",IF(VLOOKUP(csv!$AJ398,範囲CSV,28,FALSE)="","",VLOOKUP(csv!$AJ398,範囲CSV,28,FALSE)))</f>
        <v/>
      </c>
      <c r="AE398" s="139" t="str">
        <f>IF($A398="","",IF(VLOOKUP(csv!$AJ398,範囲CSV,29,FALSE)="","",VLOOKUP(csv!$AJ398,範囲CSV,29,FALSE)))</f>
        <v/>
      </c>
      <c r="AF398" s="139" t="str">
        <f>IF($A398="","",IF(VLOOKUP(csv!$AJ398,範囲CSV,30,FALSE)="","",VLOOKUP(csv!$AJ398,範囲CSV,30,FALSE)))</f>
        <v/>
      </c>
      <c r="AG398" s="139" t="str">
        <f>IF($A398="","",IF(VLOOKUP(csv!$AJ398,範囲CSV,31,FALSE)="","",VLOOKUP(csv!$AJ398,範囲CSV,31,FALSE)))</f>
        <v/>
      </c>
      <c r="AH398" s="139" t="str">
        <f>IF($A398="","",IF(VLOOKUP(csv!$AJ398,範囲CSV,32,FALSE)="","",VLOOKUP(csv!$AJ398,範囲CSV,32,FALSE)))</f>
        <v/>
      </c>
      <c r="AI398" s="139" t="str">
        <f>IF($A398="","",IF(VLOOKUP(csv!$AJ398,範囲CSV,33,FALSE)="","",VLOOKUP(csv!$AJ398,範囲CSV,33,FALSE)))</f>
        <v/>
      </c>
      <c r="AJ398" s="139" t="str">
        <f>IF($A398="","",IF(VLOOKUP(csv!$AJ398,範囲CSV,34,FALSE)="","",VLOOKUP(csv!$AJ398,範囲CSV,34,FALSE)))</f>
        <v/>
      </c>
      <c r="AK398" s="139"/>
    </row>
    <row r="399" spans="1:37">
      <c r="A399" s="216" t="str">
        <f>IF(csv!AJ399&lt;=csv!A$401,csv!AO399,"")</f>
        <v/>
      </c>
      <c r="B399" s="216" t="str">
        <f>IF($A399="","",IF(VLOOKUP(csv!A$402,範囲CSV,2,FALSE)="","",VLOOKUP(csv!A$402,範囲CSV,2,FALSE)))</f>
        <v/>
      </c>
      <c r="C399" s="139" t="str">
        <f>IF($A399="","",IF(VLOOKUP(csv!$AJ399,範囲CSV,3,FALSE)="","",VLOOKUP(csv!$AJ399,範囲CSV,3,FALSE)))</f>
        <v/>
      </c>
      <c r="D399" s="139" t="str">
        <f>IF($A399="","",IF(VLOOKUP(csv!$AJ399,範囲CSV,4,FALSE)="","",VLOOKUP(csv!$AJ399,範囲CSV,4,FALSE)))</f>
        <v/>
      </c>
      <c r="E399" s="139" t="str">
        <f>IF($A399="","",IF(VLOOKUP(csv!$AJ399,範囲CSV,5,FALSE)="","",IF(VLOOKUP(csv!$AJ399,範囲CSV,5,FALSE)&gt;10000,"",VLOOKUP(csv!$AJ399,範囲CSV,5,FALSE))))</f>
        <v/>
      </c>
      <c r="F399" s="139" t="str">
        <f>IF($A399="","",IF(VLOOKUP(csv!$AJ399,範囲CSV,6,FALSE)="","",VLOOKUP(csv!$AJ399,範囲CSV,6,FALSE)))</f>
        <v/>
      </c>
      <c r="G399" s="139" t="str">
        <f>IF(A399="","",IF(VLOOKUP(csv!$AJ399,範囲CSV,7,FALSE)="","",VLOOKUP(csv!$AJ399,範囲CSV,7,FALSE)))</f>
        <v/>
      </c>
      <c r="H399" s="139" t="str">
        <f>IF($A399="","",IF(VLOOKUP(csv!$AJ399,範囲CSV,8,FALSE)="","",VLOOKUP(csv!$AJ399,範囲CSV,8,FALSE)))</f>
        <v/>
      </c>
      <c r="I399" s="216"/>
      <c r="J399" s="216"/>
      <c r="K399" s="139" t="str">
        <f>IF(A399="","",IF(VLOOKUP(csv!$AJ399,範囲CSV,9,FALSE)="","",VLOOKUP(csv!$AJ399,範囲CSV,9,FALSE)))</f>
        <v/>
      </c>
      <c r="L399" s="139" t="str">
        <f>IF($A399="","",IF(VLOOKUP(csv!$AJ399,範囲CSV,10,FALSE)="","",VLOOKUP(csv!$AJ399,範囲CSV,10,FALSE)))</f>
        <v/>
      </c>
      <c r="M399" s="216" t="str">
        <f t="shared" si="12"/>
        <v/>
      </c>
      <c r="N399" s="216" t="str">
        <f t="shared" si="13"/>
        <v/>
      </c>
      <c r="O399" s="139" t="str">
        <f>IF($A399="","",IF(VLOOKUP(csv!$AJ399,範囲CSV,13,FALSE)="","",VLOOKUP(csv!$AJ399,範囲CSV,13,FALSE)))</f>
        <v/>
      </c>
      <c r="P399" s="139" t="str">
        <f>IF($A399="","",IF(VLOOKUP(csv!$AJ399,範囲CSV,14,FALSE)="","",VLOOKUP(csv!$AJ399,範囲CSV,14,FALSE)))</f>
        <v/>
      </c>
      <c r="Q399" s="139" t="str">
        <f>IF($A399="","",IF(VLOOKUP(csv!$AJ399,範囲CSV,15,FALSE)="","",VLOOKUP(csv!$AJ399,範囲CSV,15,FALSE)))</f>
        <v/>
      </c>
      <c r="R399" s="139" t="str">
        <f>IF($A399="","",IF(VLOOKUP(csv!$AJ399,範囲CSV,16,FALSE)="","",VLOOKUP(csv!$AJ399,範囲CSV,16,FALSE)))</f>
        <v/>
      </c>
      <c r="S399" s="139" t="str">
        <f>IF($A399="","",IF(VLOOKUP(csv!$AJ399,範囲CSV,17,FALSE)="","",VLOOKUP(csv!$AJ399,範囲CSV,17,FALSE)))</f>
        <v/>
      </c>
      <c r="T399" s="139" t="str">
        <f>IF($A399="","",IF(VLOOKUP(csv!$AJ399,範囲CSV,18,FALSE)="","",VLOOKUP(csv!$AJ399,範囲CSV,18,FALSE)))</f>
        <v/>
      </c>
      <c r="U399" s="139" t="str">
        <f>IF($A399="","",IF(VLOOKUP(csv!$AJ399,範囲CSV,19,FALSE)="","",VLOOKUP(csv!$AJ399,範囲CSV,19,FALSE)))</f>
        <v/>
      </c>
      <c r="V399" s="139" t="str">
        <f>IF($A399="","",IF(VLOOKUP(csv!$AJ399,範囲CSV,20,FALSE)="","",VLOOKUP(csv!$AJ399,範囲CSV,20,FALSE)))</f>
        <v/>
      </c>
      <c r="W399" s="139" t="str">
        <f>IF($A399="","",IF(VLOOKUP(csv!$AJ399,範囲CSV,21,FALSE)="","",VLOOKUP(csv!$AJ399,範囲CSV,21,FALSE)))</f>
        <v/>
      </c>
      <c r="X399" s="139" t="str">
        <f>IF($A399="","",IF(VLOOKUP(csv!$AJ399,範囲CSV,22,FALSE)="","",VLOOKUP(csv!$AJ399,範囲CSV,22,FALSE)))</f>
        <v/>
      </c>
      <c r="Y399" s="139" t="str">
        <f>IF($A399="","",IF(VLOOKUP(csv!$AJ399,範囲CSV,23,FALSE)="","",VLOOKUP(csv!$AJ399,範囲CSV,23,FALSE)))</f>
        <v/>
      </c>
      <c r="Z399" s="139" t="str">
        <f>IF($A399="","",IF(VLOOKUP(csv!$AJ399,範囲CSV,24,FALSE)="","",VLOOKUP(csv!$AJ399,範囲CSV,24,FALSE)))</f>
        <v/>
      </c>
      <c r="AA399" s="139" t="str">
        <f>IF($A399="","",IF(VLOOKUP(csv!$AJ399,範囲CSV,25,FALSE)="","",VLOOKUP(csv!$AJ399,範囲CSV,25,FALSE)))</f>
        <v/>
      </c>
      <c r="AB399" s="139" t="str">
        <f>IF($A399="","",IF(VLOOKUP(csv!$AJ399,範囲CSV,26,FALSE)="","",VLOOKUP(csv!$AJ399,範囲CSV,26,FALSE)))</f>
        <v/>
      </c>
      <c r="AC399" s="139" t="str">
        <f>IF($A399="","",IF(VLOOKUP(csv!$AJ399,範囲CSV,27,FALSE)="","",VLOOKUP(csv!$AJ399,範囲CSV,27,FALSE)))</f>
        <v/>
      </c>
      <c r="AD399" s="139" t="str">
        <f>IF($A399="","",IF(VLOOKUP(csv!$AJ399,範囲CSV,28,FALSE)="","",VLOOKUP(csv!$AJ399,範囲CSV,28,FALSE)))</f>
        <v/>
      </c>
      <c r="AE399" s="139" t="str">
        <f>IF($A399="","",IF(VLOOKUP(csv!$AJ399,範囲CSV,29,FALSE)="","",VLOOKUP(csv!$AJ399,範囲CSV,29,FALSE)))</f>
        <v/>
      </c>
      <c r="AF399" s="139" t="str">
        <f>IF($A399="","",IF(VLOOKUP(csv!$AJ399,範囲CSV,30,FALSE)="","",VLOOKUP(csv!$AJ399,範囲CSV,30,FALSE)))</f>
        <v/>
      </c>
      <c r="AG399" s="139" t="str">
        <f>IF($A399="","",IF(VLOOKUP(csv!$AJ399,範囲CSV,31,FALSE)="","",VLOOKUP(csv!$AJ399,範囲CSV,31,FALSE)))</f>
        <v/>
      </c>
      <c r="AH399" s="139" t="str">
        <f>IF($A399="","",IF(VLOOKUP(csv!$AJ399,範囲CSV,32,FALSE)="","",VLOOKUP(csv!$AJ399,範囲CSV,32,FALSE)))</f>
        <v/>
      </c>
      <c r="AI399" s="139" t="str">
        <f>IF($A399="","",IF(VLOOKUP(csv!$AJ399,範囲CSV,33,FALSE)="","",VLOOKUP(csv!$AJ399,範囲CSV,33,FALSE)))</f>
        <v/>
      </c>
      <c r="AJ399" s="139" t="str">
        <f>IF($A399="","",IF(VLOOKUP(csv!$AJ399,範囲CSV,34,FALSE)="","",VLOOKUP(csv!$AJ399,範囲CSV,34,FALSE)))</f>
        <v/>
      </c>
      <c r="AK399" s="139"/>
    </row>
    <row r="400" spans="1:37">
      <c r="A400" s="216" t="str">
        <f>IF(csv!AJ400&lt;=csv!A$401,csv!AO400,"")</f>
        <v/>
      </c>
      <c r="B400" s="216" t="str">
        <f>IF($A400="","",IF(VLOOKUP(csv!A$402,範囲CSV,2,FALSE)="","",VLOOKUP(csv!A$402,範囲CSV,2,FALSE)))</f>
        <v/>
      </c>
      <c r="C400" s="139" t="str">
        <f>IF($A400="","",IF(VLOOKUP(csv!$AJ400,範囲CSV,3,FALSE)="","",VLOOKUP(csv!$AJ400,範囲CSV,3,FALSE)))</f>
        <v/>
      </c>
      <c r="D400" s="139" t="str">
        <f>IF($A400="","",IF(VLOOKUP(csv!$AJ400,範囲CSV,4,FALSE)="","",VLOOKUP(csv!$AJ400,範囲CSV,4,FALSE)))</f>
        <v/>
      </c>
      <c r="E400" s="139" t="str">
        <f>IF($A400="","",IF(VLOOKUP(csv!$AJ400,範囲CSV,5,FALSE)="","",IF(VLOOKUP(csv!$AJ400,範囲CSV,5,FALSE)&gt;10000,"",VLOOKUP(csv!$AJ400,範囲CSV,5,FALSE))))</f>
        <v/>
      </c>
      <c r="F400" s="139" t="str">
        <f>IF($A400="","",IF(VLOOKUP(csv!$AJ400,範囲CSV,6,FALSE)="","",VLOOKUP(csv!$AJ400,範囲CSV,6,FALSE)))</f>
        <v/>
      </c>
      <c r="G400" s="139" t="str">
        <f>IF(A400="","",IF(VLOOKUP(csv!$AJ400,範囲CSV,7,FALSE)="","",VLOOKUP(csv!$AJ400,範囲CSV,7,FALSE)))</f>
        <v/>
      </c>
      <c r="H400" s="139" t="str">
        <f>IF($A400="","",IF(VLOOKUP(csv!$AJ400,範囲CSV,8,FALSE)="","",VLOOKUP(csv!$AJ400,範囲CSV,8,FALSE)))</f>
        <v/>
      </c>
      <c r="I400" s="216"/>
      <c r="J400" s="216"/>
      <c r="K400" s="139" t="str">
        <f>IF(A400="","",IF(VLOOKUP(csv!$AJ400,範囲CSV,9,FALSE)="","",VLOOKUP(csv!$AJ400,範囲CSV,9,FALSE)))</f>
        <v/>
      </c>
      <c r="L400" s="139" t="str">
        <f>IF($A400="","",IF(VLOOKUP(csv!$AJ400,範囲CSV,10,FALSE)="","",VLOOKUP(csv!$AJ400,範囲CSV,10,FALSE)))</f>
        <v/>
      </c>
      <c r="M400" s="216" t="str">
        <f t="shared" si="12"/>
        <v/>
      </c>
      <c r="N400" s="216" t="str">
        <f t="shared" si="13"/>
        <v/>
      </c>
      <c r="O400" s="139" t="str">
        <f>IF($A400="","",IF(VLOOKUP(csv!$AJ400,範囲CSV,13,FALSE)="","",VLOOKUP(csv!$AJ400,範囲CSV,13,FALSE)))</f>
        <v/>
      </c>
      <c r="P400" s="139" t="str">
        <f>IF($A400="","",IF(VLOOKUP(csv!$AJ400,範囲CSV,14,FALSE)="","",VLOOKUP(csv!$AJ400,範囲CSV,14,FALSE)))</f>
        <v/>
      </c>
      <c r="Q400" s="139" t="str">
        <f>IF($A400="","",IF(VLOOKUP(csv!$AJ400,範囲CSV,15,FALSE)="","",VLOOKUP(csv!$AJ400,範囲CSV,15,FALSE)))</f>
        <v/>
      </c>
      <c r="R400" s="139" t="str">
        <f>IF($A400="","",IF(VLOOKUP(csv!$AJ400,範囲CSV,16,FALSE)="","",VLOOKUP(csv!$AJ400,範囲CSV,16,FALSE)))</f>
        <v/>
      </c>
      <c r="S400" s="139" t="str">
        <f>IF($A400="","",IF(VLOOKUP(csv!$AJ400,範囲CSV,17,FALSE)="","",VLOOKUP(csv!$AJ400,範囲CSV,17,FALSE)))</f>
        <v/>
      </c>
      <c r="T400" s="139" t="str">
        <f>IF($A400="","",IF(VLOOKUP(csv!$AJ400,範囲CSV,18,FALSE)="","",VLOOKUP(csv!$AJ400,範囲CSV,18,FALSE)))</f>
        <v/>
      </c>
      <c r="U400" s="139" t="str">
        <f>IF($A400="","",IF(VLOOKUP(csv!$AJ400,範囲CSV,19,FALSE)="","",VLOOKUP(csv!$AJ400,範囲CSV,19,FALSE)))</f>
        <v/>
      </c>
      <c r="V400" s="139" t="str">
        <f>IF($A400="","",IF(VLOOKUP(csv!$AJ400,範囲CSV,20,FALSE)="","",VLOOKUP(csv!$AJ400,範囲CSV,20,FALSE)))</f>
        <v/>
      </c>
      <c r="W400" s="139" t="str">
        <f>IF($A400="","",IF(VLOOKUP(csv!$AJ400,範囲CSV,21,FALSE)="","",VLOOKUP(csv!$AJ400,範囲CSV,21,FALSE)))</f>
        <v/>
      </c>
      <c r="X400" s="139" t="str">
        <f>IF($A400="","",IF(VLOOKUP(csv!$AJ400,範囲CSV,22,FALSE)="","",VLOOKUP(csv!$AJ400,範囲CSV,22,FALSE)))</f>
        <v/>
      </c>
      <c r="Y400" s="139" t="str">
        <f>IF($A400="","",IF(VLOOKUP(csv!$AJ400,範囲CSV,23,FALSE)="","",VLOOKUP(csv!$AJ400,範囲CSV,23,FALSE)))</f>
        <v/>
      </c>
      <c r="Z400" s="139" t="str">
        <f>IF($A400="","",IF(VLOOKUP(csv!$AJ400,範囲CSV,24,FALSE)="","",VLOOKUP(csv!$AJ400,範囲CSV,24,FALSE)))</f>
        <v/>
      </c>
      <c r="AA400" s="139" t="str">
        <f>IF($A400="","",IF(VLOOKUP(csv!$AJ400,範囲CSV,25,FALSE)="","",VLOOKUP(csv!$AJ400,範囲CSV,25,FALSE)))</f>
        <v/>
      </c>
      <c r="AB400" s="139" t="str">
        <f>IF($A400="","",IF(VLOOKUP(csv!$AJ400,範囲CSV,26,FALSE)="","",VLOOKUP(csv!$AJ400,範囲CSV,26,FALSE)))</f>
        <v/>
      </c>
      <c r="AC400" s="139" t="str">
        <f>IF($A400="","",IF(VLOOKUP(csv!$AJ400,範囲CSV,27,FALSE)="","",VLOOKUP(csv!$AJ400,範囲CSV,27,FALSE)))</f>
        <v/>
      </c>
      <c r="AD400" s="139" t="str">
        <f>IF($A400="","",IF(VLOOKUP(csv!$AJ400,範囲CSV,28,FALSE)="","",VLOOKUP(csv!$AJ400,範囲CSV,28,FALSE)))</f>
        <v/>
      </c>
      <c r="AE400" s="139" t="str">
        <f>IF($A400="","",IF(VLOOKUP(csv!$AJ400,範囲CSV,29,FALSE)="","",VLOOKUP(csv!$AJ400,範囲CSV,29,FALSE)))</f>
        <v/>
      </c>
      <c r="AF400" s="139" t="str">
        <f>IF($A400="","",IF(VLOOKUP(csv!$AJ400,範囲CSV,30,FALSE)="","",VLOOKUP(csv!$AJ400,範囲CSV,30,FALSE)))</f>
        <v/>
      </c>
      <c r="AG400" s="139" t="str">
        <f>IF($A400="","",IF(VLOOKUP(csv!$AJ400,範囲CSV,31,FALSE)="","",VLOOKUP(csv!$AJ400,範囲CSV,31,FALSE)))</f>
        <v/>
      </c>
      <c r="AH400" s="139" t="str">
        <f>IF($A400="","",IF(VLOOKUP(csv!$AJ400,範囲CSV,32,FALSE)="","",VLOOKUP(csv!$AJ400,範囲CSV,32,FALSE)))</f>
        <v/>
      </c>
      <c r="AI400" s="139" t="str">
        <f>IF($A400="","",IF(VLOOKUP(csv!$AJ400,範囲CSV,33,FALSE)="","",VLOOKUP(csv!$AJ400,範囲CSV,33,FALSE)))</f>
        <v/>
      </c>
      <c r="AJ400" s="139" t="str">
        <f>IF($A400="","",IF(VLOOKUP(csv!$AJ400,範囲CSV,34,FALSE)="","",VLOOKUP(csv!$AJ400,範囲CSV,34,FALSE)))</f>
        <v/>
      </c>
      <c r="AK400" s="139"/>
    </row>
    <row r="401" spans="1:37">
      <c r="A401" s="216" t="str">
        <f>IF(csv!AJ401&lt;=csv!A$401,csv!AO401,"")</f>
        <v/>
      </c>
      <c r="B401" s="216" t="str">
        <f>IF($A401="","",IF(VLOOKUP(csv!A$402,範囲CSV,2,FALSE)="","",VLOOKUP(csv!A$402,範囲CSV,2,FALSE)))</f>
        <v/>
      </c>
      <c r="C401" s="139" t="str">
        <f>IF($A401="","",IF(VLOOKUP(csv!$AJ401,範囲CSV,3,FALSE)="","",VLOOKUP(csv!$AJ401,範囲CSV,3,FALSE)))</f>
        <v/>
      </c>
      <c r="D401" s="139" t="str">
        <f>IF($A401="","",IF(VLOOKUP(csv!$AJ401,範囲CSV,4,FALSE)="","",VLOOKUP(csv!$AJ401,範囲CSV,4,FALSE)))</f>
        <v/>
      </c>
      <c r="E401" s="139" t="str">
        <f>IF($A401="","",IF(VLOOKUP(csv!$AJ401,範囲CSV,5,FALSE)="","",IF(VLOOKUP(csv!$AJ401,範囲CSV,5,FALSE)&gt;10000,"",VLOOKUP(csv!$AJ401,範囲CSV,5,FALSE))))</f>
        <v/>
      </c>
      <c r="F401" s="139" t="str">
        <f>IF($A401="","",IF(VLOOKUP(csv!$AJ401,範囲CSV,6,FALSE)="","",VLOOKUP(csv!$AJ401,範囲CSV,6,FALSE)))</f>
        <v/>
      </c>
      <c r="G401" s="139" t="str">
        <f>IF(A401="","",IF(VLOOKUP(csv!$AJ401,範囲CSV,7,FALSE)="","",VLOOKUP(csv!$AJ401,範囲CSV,7,FALSE)))</f>
        <v/>
      </c>
      <c r="H401" s="139" t="str">
        <f>IF($A401="","",IF(VLOOKUP(csv!$AJ401,範囲CSV,8,FALSE)="","",VLOOKUP(csv!$AJ401,範囲CSV,8,FALSE)))</f>
        <v/>
      </c>
      <c r="I401" s="216"/>
      <c r="J401" s="216"/>
      <c r="K401" s="139" t="str">
        <f>IF(A401="","",IF(VLOOKUP(csv!$AJ401,範囲CSV,9,FALSE)="","",VLOOKUP(csv!$AJ401,範囲CSV,9,FALSE)))</f>
        <v/>
      </c>
      <c r="L401" s="139" t="str">
        <f>IF($A401="","",IF(VLOOKUP(csv!$AJ401,範囲CSV,10,FALSE)="","",VLOOKUP(csv!$AJ401,範囲CSV,10,FALSE)))</f>
        <v/>
      </c>
      <c r="M401" s="216" t="str">
        <f t="shared" si="12"/>
        <v/>
      </c>
      <c r="N401" s="216" t="str">
        <f t="shared" si="13"/>
        <v/>
      </c>
      <c r="O401" s="139" t="str">
        <f>IF($A401="","",IF(VLOOKUP(csv!$AJ401,範囲CSV,13,FALSE)="","",VLOOKUP(csv!$AJ401,範囲CSV,13,FALSE)))</f>
        <v/>
      </c>
      <c r="P401" s="139" t="str">
        <f>IF($A401="","",IF(VLOOKUP(csv!$AJ401,範囲CSV,14,FALSE)="","",VLOOKUP(csv!$AJ401,範囲CSV,14,FALSE)))</f>
        <v/>
      </c>
      <c r="Q401" s="139" t="str">
        <f>IF($A401="","",IF(VLOOKUP(csv!$AJ401,範囲CSV,15,FALSE)="","",VLOOKUP(csv!$AJ401,範囲CSV,15,FALSE)))</f>
        <v/>
      </c>
      <c r="R401" s="139" t="str">
        <f>IF($A401="","",IF(VLOOKUP(csv!$AJ401,範囲CSV,16,FALSE)="","",VLOOKUP(csv!$AJ401,範囲CSV,16,FALSE)))</f>
        <v/>
      </c>
      <c r="S401" s="139" t="str">
        <f>IF($A401="","",IF(VLOOKUP(csv!$AJ401,範囲CSV,17,FALSE)="","",VLOOKUP(csv!$AJ401,範囲CSV,17,FALSE)))</f>
        <v/>
      </c>
      <c r="T401" s="139" t="str">
        <f>IF($A401="","",IF(VLOOKUP(csv!$AJ401,範囲CSV,18,FALSE)="","",VLOOKUP(csv!$AJ401,範囲CSV,18,FALSE)))</f>
        <v/>
      </c>
      <c r="U401" s="139" t="str">
        <f>IF($A401="","",IF(VLOOKUP(csv!$AJ401,範囲CSV,19,FALSE)="","",VLOOKUP(csv!$AJ401,範囲CSV,19,FALSE)))</f>
        <v/>
      </c>
      <c r="V401" s="139" t="str">
        <f>IF($A401="","",IF(VLOOKUP(csv!$AJ401,範囲CSV,20,FALSE)="","",VLOOKUP(csv!$AJ401,範囲CSV,20,FALSE)))</f>
        <v/>
      </c>
      <c r="W401" s="139" t="str">
        <f>IF($A401="","",IF(VLOOKUP(csv!$AJ401,範囲CSV,21,FALSE)="","",VLOOKUP(csv!$AJ401,範囲CSV,21,FALSE)))</f>
        <v/>
      </c>
      <c r="X401" s="139" t="str">
        <f>IF($A401="","",IF(VLOOKUP(csv!$AJ401,範囲CSV,22,FALSE)="","",VLOOKUP(csv!$AJ401,範囲CSV,22,FALSE)))</f>
        <v/>
      </c>
      <c r="Y401" s="139" t="str">
        <f>IF($A401="","",IF(VLOOKUP(csv!$AJ401,範囲CSV,23,FALSE)="","",VLOOKUP(csv!$AJ401,範囲CSV,23,FALSE)))</f>
        <v/>
      </c>
      <c r="Z401" s="139" t="str">
        <f>IF($A401="","",IF(VLOOKUP(csv!$AJ401,範囲CSV,24,FALSE)="","",VLOOKUP(csv!$AJ401,範囲CSV,24,FALSE)))</f>
        <v/>
      </c>
      <c r="AA401" s="139" t="str">
        <f>IF($A401="","",IF(VLOOKUP(csv!$AJ401,範囲CSV,25,FALSE)="","",VLOOKUP(csv!$AJ401,範囲CSV,25,FALSE)))</f>
        <v/>
      </c>
      <c r="AB401" s="139" t="str">
        <f>IF($A401="","",IF(VLOOKUP(csv!$AJ401,範囲CSV,26,FALSE)="","",VLOOKUP(csv!$AJ401,範囲CSV,26,FALSE)))</f>
        <v/>
      </c>
      <c r="AC401" s="139" t="str">
        <f>IF($A401="","",IF(VLOOKUP(csv!$AJ401,範囲CSV,27,FALSE)="","",VLOOKUP(csv!$AJ401,範囲CSV,27,FALSE)))</f>
        <v/>
      </c>
      <c r="AD401" s="139" t="str">
        <f>IF($A401="","",IF(VLOOKUP(csv!$AJ401,範囲CSV,28,FALSE)="","",VLOOKUP(csv!$AJ401,範囲CSV,28,FALSE)))</f>
        <v/>
      </c>
      <c r="AE401" s="139" t="str">
        <f>IF($A401="","",IF(VLOOKUP(csv!$AJ401,範囲CSV,29,FALSE)="","",VLOOKUP(csv!$AJ401,範囲CSV,29,FALSE)))</f>
        <v/>
      </c>
      <c r="AF401" s="139" t="str">
        <f>IF($A401="","",IF(VLOOKUP(csv!$AJ401,範囲CSV,30,FALSE)="","",VLOOKUP(csv!$AJ401,範囲CSV,30,FALSE)))</f>
        <v/>
      </c>
      <c r="AG401" s="139" t="str">
        <f>IF($A401="","",IF(VLOOKUP(csv!$AJ401,範囲CSV,31,FALSE)="","",VLOOKUP(csv!$AJ401,範囲CSV,31,FALSE)))</f>
        <v/>
      </c>
      <c r="AH401" s="139" t="str">
        <f>IF($A401="","",IF(VLOOKUP(csv!$AJ401,範囲CSV,32,FALSE)="","",VLOOKUP(csv!$AJ401,範囲CSV,32,FALSE)))</f>
        <v/>
      </c>
      <c r="AI401" s="139" t="str">
        <f>IF($A401="","",IF(VLOOKUP(csv!$AJ401,範囲CSV,33,FALSE)="","",VLOOKUP(csv!$AJ401,範囲CSV,33,FALSE)))</f>
        <v/>
      </c>
      <c r="AJ401" s="139" t="str">
        <f>IF($A401="","",IF(VLOOKUP(csv!$AJ401,範囲CSV,34,FALSE)="","",VLOOKUP(csv!$AJ401,範囲CSV,34,FALSE)))</f>
        <v/>
      </c>
      <c r="AK401" s="139"/>
    </row>
  </sheetData>
  <sheetProtection sheet="1" objects="1" scenarios="1"/>
  <phoneticPr fontId="6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P121"/>
  <sheetViews>
    <sheetView workbookViewId="0">
      <selection activeCell="N25" sqref="N25"/>
    </sheetView>
  </sheetViews>
  <sheetFormatPr defaultColWidth="12.625" defaultRowHeight="14.25"/>
  <cols>
    <col min="1" max="16" width="8.75" style="64" customWidth="1"/>
    <col min="17" max="16384" width="12.625" style="64"/>
  </cols>
  <sheetData>
    <row r="1" spans="1:16">
      <c r="A1" s="64" t="s">
        <v>119</v>
      </c>
      <c r="B1" s="64" t="s">
        <v>54</v>
      </c>
      <c r="C1" s="64" t="s">
        <v>120</v>
      </c>
      <c r="D1" s="64" t="s">
        <v>121</v>
      </c>
      <c r="E1" s="64" t="s">
        <v>122</v>
      </c>
      <c r="F1" s="64" t="s">
        <v>123</v>
      </c>
      <c r="G1" s="64" t="s">
        <v>610</v>
      </c>
      <c r="H1" s="64" t="s">
        <v>609</v>
      </c>
      <c r="I1" s="64" t="s">
        <v>124</v>
      </c>
      <c r="J1" s="64" t="s">
        <v>21</v>
      </c>
      <c r="K1" s="64" t="s">
        <v>25</v>
      </c>
      <c r="L1" s="64" t="s">
        <v>125</v>
      </c>
      <c r="M1" s="64" t="s">
        <v>126</v>
      </c>
      <c r="N1" s="64" t="s">
        <v>127</v>
      </c>
      <c r="O1" s="64" t="s">
        <v>128</v>
      </c>
    </row>
    <row r="2" spans="1:16">
      <c r="A2" s="67" t="str">
        <f>IF(B2="","",VLOOKUP(team.csv1!A2,team.csv1!C$2:T$121,17,FALSE)*1)</f>
        <v/>
      </c>
      <c r="B2" s="67" t="str">
        <f>IF(team.csv1!A$1&lt;team.csv1!A2,"",VLOOKUP(team.csv1!A2,範囲リレー,3,FALSE))</f>
        <v/>
      </c>
      <c r="C2" s="67" t="str">
        <f>IF(team.csv1!A$1&lt;team.csv1!A2,"",VLOOKUP(team.csv1!A2,範囲リレー,4,FALSE))</f>
        <v/>
      </c>
      <c r="D2" s="67"/>
      <c r="E2" s="67"/>
      <c r="F2" s="67"/>
      <c r="G2" s="67"/>
      <c r="H2" s="67"/>
      <c r="I2" s="67" t="str">
        <f>IF(team.csv1!A$1&lt;team.csv1!A2,"",VLOOKUP(team.csv1!A2,範囲リレー,8,FALSE))</f>
        <v/>
      </c>
      <c r="J2" s="67" t="str">
        <f>IF(team.csv1!A$1&lt;team.csv1!A2,"",VLOOKUP(team.csv1!A2,範囲リレー,9,FALSE))</f>
        <v/>
      </c>
      <c r="K2" s="67" t="str">
        <f>IF(team.csv1!A$1&lt;team.csv1!A2,"",VLOOKUP(team.csv1!A2,範囲リレー,10,FALSE))</f>
        <v/>
      </c>
      <c r="L2" s="67" t="str">
        <f>IF(team.csv1!A$1&lt;team.csv1!A2,"",VLOOKUP(team.csv1!A2,範囲リレー,11,FALSE))</f>
        <v/>
      </c>
      <c r="M2" s="67" t="str">
        <f>IF(team.csv1!A$1&lt;team.csv1!A2,"",VLOOKUP(team.csv1!A2,範囲リレー,12,FALSE))</f>
        <v/>
      </c>
      <c r="N2" s="67" t="str">
        <f>IF(team.csv1!A$1&lt;team.csv1!A2,"",VLOOKUP(team.csv1!A2,範囲リレー,13,FALSE))</f>
        <v/>
      </c>
      <c r="O2" s="67" t="str">
        <f>IF(team.csv1!A$1&lt;team.csv1!A2,"",VLOOKUP(team.csv1!A2,範囲リレー,14,FALSE))</f>
        <v/>
      </c>
      <c r="P2" s="67"/>
    </row>
    <row r="3" spans="1:16">
      <c r="A3" s="67" t="str">
        <f>IF(B3="","",VLOOKUP(team.csv1!A3,team.csv1!C$2:T$121,17,FALSE)*1)</f>
        <v/>
      </c>
      <c r="B3" s="67" t="str">
        <f>IF(team.csv1!A$1&lt;team.csv1!A3,"",VLOOKUP(team.csv1!A3,範囲リレー,3,FALSE))</f>
        <v/>
      </c>
      <c r="C3" s="67" t="str">
        <f>IF(team.csv1!A$1&lt;team.csv1!A3,"",VLOOKUP(team.csv1!A3,範囲リレー,4,FALSE))</f>
        <v/>
      </c>
      <c r="D3" s="67"/>
      <c r="E3" s="67"/>
      <c r="F3" s="67"/>
      <c r="G3" s="67"/>
      <c r="H3" s="67"/>
      <c r="I3" s="67" t="str">
        <f>IF(team.csv1!A$1&lt;team.csv1!A3,"",VLOOKUP(team.csv1!A3,範囲リレー,8,FALSE))</f>
        <v/>
      </c>
      <c r="J3" s="67" t="str">
        <f>IF(team.csv1!A$1&lt;team.csv1!A3,"",VLOOKUP(team.csv1!A3,範囲リレー,9,FALSE))</f>
        <v/>
      </c>
      <c r="K3" s="67" t="str">
        <f>IF(team.csv1!A$1&lt;team.csv1!A3,"",VLOOKUP(team.csv1!A3,範囲リレー,10,FALSE))</f>
        <v/>
      </c>
      <c r="L3" s="67" t="str">
        <f>IF(team.csv1!A$1&lt;team.csv1!A3,"",VLOOKUP(team.csv1!A3,範囲リレー,11,FALSE))</f>
        <v/>
      </c>
      <c r="M3" s="67" t="str">
        <f>IF(team.csv1!A$1&lt;team.csv1!A3,"",VLOOKUP(team.csv1!A3,範囲リレー,12,FALSE))</f>
        <v/>
      </c>
      <c r="N3" s="67" t="str">
        <f>IF(team.csv1!A$1&lt;team.csv1!A3,"",VLOOKUP(team.csv1!A3,範囲リレー,13,FALSE))</f>
        <v/>
      </c>
      <c r="O3" s="67" t="str">
        <f>IF(team.csv1!A$1&lt;team.csv1!A3,"",VLOOKUP(team.csv1!A3,範囲リレー,14,FALSE))</f>
        <v/>
      </c>
      <c r="P3" s="67"/>
    </row>
    <row r="4" spans="1:16">
      <c r="A4" s="67" t="str">
        <f>IF(B4="","",VLOOKUP(team.csv1!A4,team.csv1!C$2:T$121,17,FALSE)*1)</f>
        <v/>
      </c>
      <c r="B4" s="67" t="str">
        <f>IF(team.csv1!A$1&lt;team.csv1!A4,"",VLOOKUP(team.csv1!A4,範囲リレー,3,FALSE))</f>
        <v/>
      </c>
      <c r="C4" s="67" t="str">
        <f>IF(team.csv1!A$1&lt;team.csv1!A4,"",VLOOKUP(team.csv1!A4,範囲リレー,4,FALSE))</f>
        <v/>
      </c>
      <c r="D4" s="67"/>
      <c r="E4" s="67"/>
      <c r="F4" s="67"/>
      <c r="G4" s="67"/>
      <c r="H4" s="67"/>
      <c r="I4" s="67" t="str">
        <f>IF(team.csv1!A$1&lt;team.csv1!A4,"",VLOOKUP(team.csv1!A4,範囲リレー,8,FALSE))</f>
        <v/>
      </c>
      <c r="J4" s="67" t="str">
        <f>IF(team.csv1!A$1&lt;team.csv1!A4,"",VLOOKUP(team.csv1!A4,範囲リレー,9,FALSE))</f>
        <v/>
      </c>
      <c r="K4" s="67" t="str">
        <f>IF(team.csv1!A$1&lt;team.csv1!A4,"",VLOOKUP(team.csv1!A4,範囲リレー,10,FALSE))</f>
        <v/>
      </c>
      <c r="L4" s="67" t="str">
        <f>IF(team.csv1!A$1&lt;team.csv1!A4,"",VLOOKUP(team.csv1!A4,範囲リレー,11,FALSE))</f>
        <v/>
      </c>
      <c r="M4" s="67" t="str">
        <f>IF(team.csv1!A$1&lt;team.csv1!A4,"",VLOOKUP(team.csv1!A4,範囲リレー,12,FALSE))</f>
        <v/>
      </c>
      <c r="N4" s="67" t="str">
        <f>IF(team.csv1!A$1&lt;team.csv1!A4,"",VLOOKUP(team.csv1!A4,範囲リレー,13,FALSE))</f>
        <v/>
      </c>
      <c r="O4" s="67" t="str">
        <f>IF(team.csv1!A$1&lt;team.csv1!A4,"",VLOOKUP(team.csv1!A4,範囲リレー,14,FALSE))</f>
        <v/>
      </c>
      <c r="P4" s="67"/>
    </row>
    <row r="5" spans="1:16">
      <c r="A5" s="67" t="str">
        <f>IF(B5="","",VLOOKUP(team.csv1!A5,team.csv1!C$2:T$121,17,FALSE)*1)</f>
        <v/>
      </c>
      <c r="B5" s="67" t="str">
        <f>IF(team.csv1!A$1&lt;team.csv1!A5,"",VLOOKUP(team.csv1!A5,範囲リレー,3,FALSE))</f>
        <v/>
      </c>
      <c r="C5" s="67" t="str">
        <f>IF(team.csv1!A$1&lt;team.csv1!A5,"",VLOOKUP(team.csv1!A5,範囲リレー,4,FALSE))</f>
        <v/>
      </c>
      <c r="D5" s="67"/>
      <c r="E5" s="67"/>
      <c r="F5" s="67"/>
      <c r="G5" s="67"/>
      <c r="H5" s="67"/>
      <c r="I5" s="67" t="str">
        <f>IF(team.csv1!A$1&lt;team.csv1!A5,"",VLOOKUP(team.csv1!A5,範囲リレー,8,FALSE))</f>
        <v/>
      </c>
      <c r="J5" s="67" t="str">
        <f>IF(team.csv1!A$1&lt;team.csv1!A5,"",VLOOKUP(team.csv1!A5,範囲リレー,9,FALSE))</f>
        <v/>
      </c>
      <c r="K5" s="67" t="str">
        <f>IF(team.csv1!A$1&lt;team.csv1!A5,"",VLOOKUP(team.csv1!A5,範囲リレー,10,FALSE))</f>
        <v/>
      </c>
      <c r="L5" s="67" t="str">
        <f>IF(team.csv1!A$1&lt;team.csv1!A5,"",VLOOKUP(team.csv1!A5,範囲リレー,11,FALSE))</f>
        <v/>
      </c>
      <c r="M5" s="67" t="str">
        <f>IF(team.csv1!A$1&lt;team.csv1!A5,"",VLOOKUP(team.csv1!A5,範囲リレー,12,FALSE))</f>
        <v/>
      </c>
      <c r="N5" s="67" t="str">
        <f>IF(team.csv1!A$1&lt;team.csv1!A5,"",VLOOKUP(team.csv1!A5,範囲リレー,13,FALSE))</f>
        <v/>
      </c>
      <c r="O5" s="67" t="str">
        <f>IF(team.csv1!A$1&lt;team.csv1!A5,"",VLOOKUP(team.csv1!A5,範囲リレー,14,FALSE))</f>
        <v/>
      </c>
      <c r="P5" s="67"/>
    </row>
    <row r="6" spans="1:16">
      <c r="A6" s="67" t="str">
        <f>IF(B6="","",VLOOKUP(team.csv1!A6,team.csv1!C$2:T$121,17,FALSE)*1)</f>
        <v/>
      </c>
      <c r="B6" s="67" t="str">
        <f>IF(team.csv1!A$1&lt;team.csv1!A6,"",VLOOKUP(team.csv1!A6,範囲リレー,3,FALSE))</f>
        <v/>
      </c>
      <c r="C6" s="67" t="str">
        <f>IF(team.csv1!A$1&lt;team.csv1!A6,"",VLOOKUP(team.csv1!A6,範囲リレー,4,FALSE))</f>
        <v/>
      </c>
      <c r="D6" s="67"/>
      <c r="E6" s="67"/>
      <c r="F6" s="67"/>
      <c r="G6" s="67"/>
      <c r="H6" s="67"/>
      <c r="I6" s="67" t="str">
        <f>IF(team.csv1!A$1&lt;team.csv1!A6,"",VLOOKUP(team.csv1!A6,範囲リレー,8,FALSE))</f>
        <v/>
      </c>
      <c r="J6" s="67" t="str">
        <f>IF(team.csv1!A$1&lt;team.csv1!A6,"",VLOOKUP(team.csv1!A6,範囲リレー,9,FALSE))</f>
        <v/>
      </c>
      <c r="K6" s="67" t="str">
        <f>IF(team.csv1!A$1&lt;team.csv1!A6,"",VLOOKUP(team.csv1!A6,範囲リレー,10,FALSE))</f>
        <v/>
      </c>
      <c r="L6" s="67" t="str">
        <f>IF(team.csv1!A$1&lt;team.csv1!A6,"",VLOOKUP(team.csv1!A6,範囲リレー,11,FALSE))</f>
        <v/>
      </c>
      <c r="M6" s="67" t="str">
        <f>IF(team.csv1!A$1&lt;team.csv1!A6,"",VLOOKUP(team.csv1!A6,範囲リレー,12,FALSE))</f>
        <v/>
      </c>
      <c r="N6" s="67" t="str">
        <f>IF(team.csv1!A$1&lt;team.csv1!A6,"",VLOOKUP(team.csv1!A6,範囲リレー,13,FALSE))</f>
        <v/>
      </c>
      <c r="O6" s="67" t="str">
        <f>IF(team.csv1!A$1&lt;team.csv1!A6,"",VLOOKUP(team.csv1!A6,範囲リレー,14,FALSE))</f>
        <v/>
      </c>
      <c r="P6" s="67"/>
    </row>
    <row r="7" spans="1:16">
      <c r="A7" s="67" t="str">
        <f>IF(B7="","",VLOOKUP(team.csv1!A7,team.csv1!C$2:T$121,17,FALSE)*1)</f>
        <v/>
      </c>
      <c r="B7" s="67" t="str">
        <f>IF(team.csv1!A$1&lt;team.csv1!A7,"",VLOOKUP(team.csv1!A7,範囲リレー,3,FALSE))</f>
        <v/>
      </c>
      <c r="C7" s="67" t="str">
        <f>IF(team.csv1!A$1&lt;team.csv1!A7,"",VLOOKUP(team.csv1!A7,範囲リレー,4,FALSE))</f>
        <v/>
      </c>
      <c r="D7" s="67"/>
      <c r="E7" s="67"/>
      <c r="F7" s="67"/>
      <c r="G7" s="67"/>
      <c r="H7" s="67"/>
      <c r="I7" s="67" t="str">
        <f>IF(team.csv1!A$1&lt;team.csv1!A7,"",VLOOKUP(team.csv1!A7,範囲リレー,8,FALSE))</f>
        <v/>
      </c>
      <c r="J7" s="67" t="str">
        <f>IF(team.csv1!A$1&lt;team.csv1!A7,"",VLOOKUP(team.csv1!A7,範囲リレー,9,FALSE))</f>
        <v/>
      </c>
      <c r="K7" s="67" t="str">
        <f>IF(team.csv1!A$1&lt;team.csv1!A7,"",VLOOKUP(team.csv1!A7,範囲リレー,10,FALSE))</f>
        <v/>
      </c>
      <c r="L7" s="67" t="str">
        <f>IF(team.csv1!A$1&lt;team.csv1!A7,"",VLOOKUP(team.csv1!A7,範囲リレー,11,FALSE))</f>
        <v/>
      </c>
      <c r="M7" s="67" t="str">
        <f>IF(team.csv1!A$1&lt;team.csv1!A7,"",VLOOKUP(team.csv1!A7,範囲リレー,12,FALSE))</f>
        <v/>
      </c>
      <c r="N7" s="67" t="str">
        <f>IF(team.csv1!A$1&lt;team.csv1!A7,"",VLOOKUP(team.csv1!A7,範囲リレー,13,FALSE))</f>
        <v/>
      </c>
      <c r="O7" s="67" t="str">
        <f>IF(team.csv1!A$1&lt;team.csv1!A7,"",VLOOKUP(team.csv1!A7,範囲リレー,14,FALSE))</f>
        <v/>
      </c>
      <c r="P7" s="67"/>
    </row>
    <row r="8" spans="1:16">
      <c r="A8" s="67" t="str">
        <f>IF(B8="","",VLOOKUP(team.csv1!A8,team.csv1!C$2:T$121,17,FALSE)*1)</f>
        <v/>
      </c>
      <c r="B8" s="67" t="str">
        <f>IF(team.csv1!A$1&lt;team.csv1!A8,"",VLOOKUP(team.csv1!A8,範囲リレー,3,FALSE))</f>
        <v/>
      </c>
      <c r="C8" s="67" t="str">
        <f>IF(team.csv1!A$1&lt;team.csv1!A8,"",VLOOKUP(team.csv1!A8,範囲リレー,4,FALSE))</f>
        <v/>
      </c>
      <c r="D8" s="67"/>
      <c r="E8" s="67"/>
      <c r="F8" s="67"/>
      <c r="G8" s="67"/>
      <c r="H8" s="67"/>
      <c r="I8" s="67" t="str">
        <f>IF(team.csv1!A$1&lt;team.csv1!A8,"",VLOOKUP(team.csv1!A8,範囲リレー,8,FALSE))</f>
        <v/>
      </c>
      <c r="J8" s="67" t="str">
        <f>IF(team.csv1!A$1&lt;team.csv1!A8,"",VLOOKUP(team.csv1!A8,範囲リレー,9,FALSE))</f>
        <v/>
      </c>
      <c r="K8" s="67" t="str">
        <f>IF(team.csv1!A$1&lt;team.csv1!A8,"",VLOOKUP(team.csv1!A8,範囲リレー,10,FALSE))</f>
        <v/>
      </c>
      <c r="L8" s="67" t="str">
        <f>IF(team.csv1!A$1&lt;team.csv1!A8,"",VLOOKUP(team.csv1!A8,範囲リレー,11,FALSE))</f>
        <v/>
      </c>
      <c r="M8" s="67" t="str">
        <f>IF(team.csv1!A$1&lt;team.csv1!A8,"",VLOOKUP(team.csv1!A8,範囲リレー,12,FALSE))</f>
        <v/>
      </c>
      <c r="N8" s="67" t="str">
        <f>IF(team.csv1!A$1&lt;team.csv1!A8,"",VLOOKUP(team.csv1!A8,範囲リレー,13,FALSE))</f>
        <v/>
      </c>
      <c r="O8" s="67" t="str">
        <f>IF(team.csv1!A$1&lt;team.csv1!A8,"",VLOOKUP(team.csv1!A8,範囲リレー,14,FALSE))</f>
        <v/>
      </c>
      <c r="P8" s="67"/>
    </row>
    <row r="9" spans="1:16">
      <c r="A9" s="67" t="str">
        <f>IF(B9="","",VLOOKUP(team.csv1!A9,team.csv1!C$2:T$121,17,FALSE)*1)</f>
        <v/>
      </c>
      <c r="B9" s="67" t="str">
        <f>IF(team.csv1!A$1&lt;team.csv1!A9,"",VLOOKUP(team.csv1!A9,範囲リレー,3,FALSE))</f>
        <v/>
      </c>
      <c r="C9" s="67" t="str">
        <f>IF(team.csv1!A$1&lt;team.csv1!A9,"",VLOOKUP(team.csv1!A9,範囲リレー,4,FALSE))</f>
        <v/>
      </c>
      <c r="D9" s="67"/>
      <c r="E9" s="67"/>
      <c r="F9" s="67"/>
      <c r="G9" s="67"/>
      <c r="H9" s="67"/>
      <c r="I9" s="67" t="str">
        <f>IF(team.csv1!A$1&lt;team.csv1!A9,"",VLOOKUP(team.csv1!A9,範囲リレー,8,FALSE))</f>
        <v/>
      </c>
      <c r="J9" s="67" t="str">
        <f>IF(team.csv1!A$1&lt;team.csv1!A9,"",VLOOKUP(team.csv1!A9,範囲リレー,9,FALSE))</f>
        <v/>
      </c>
      <c r="K9" s="67" t="str">
        <f>IF(team.csv1!A$1&lt;team.csv1!A9,"",VLOOKUP(team.csv1!A9,範囲リレー,10,FALSE))</f>
        <v/>
      </c>
      <c r="L9" s="67" t="str">
        <f>IF(team.csv1!A$1&lt;team.csv1!A9,"",VLOOKUP(team.csv1!A9,範囲リレー,11,FALSE))</f>
        <v/>
      </c>
      <c r="M9" s="67" t="str">
        <f>IF(team.csv1!A$1&lt;team.csv1!A9,"",VLOOKUP(team.csv1!A9,範囲リレー,12,FALSE))</f>
        <v/>
      </c>
      <c r="N9" s="67" t="str">
        <f>IF(team.csv1!A$1&lt;team.csv1!A9,"",VLOOKUP(team.csv1!A9,範囲リレー,13,FALSE))</f>
        <v/>
      </c>
      <c r="O9" s="67" t="str">
        <f>IF(team.csv1!A$1&lt;team.csv1!A9,"",VLOOKUP(team.csv1!A9,範囲リレー,14,FALSE))</f>
        <v/>
      </c>
      <c r="P9" s="67"/>
    </row>
    <row r="10" spans="1:16">
      <c r="A10" s="67" t="str">
        <f>IF(B10="","",VLOOKUP(team.csv1!A10,team.csv1!C$2:T$121,17,FALSE)*1)</f>
        <v/>
      </c>
      <c r="B10" s="67" t="str">
        <f>IF(team.csv1!A$1&lt;team.csv1!A10,"",VLOOKUP(team.csv1!A10,範囲リレー,3,FALSE))</f>
        <v/>
      </c>
      <c r="C10" s="67" t="str">
        <f>IF(team.csv1!A$1&lt;team.csv1!A10,"",VLOOKUP(team.csv1!A10,範囲リレー,4,FALSE))</f>
        <v/>
      </c>
      <c r="D10" s="67"/>
      <c r="E10" s="67"/>
      <c r="F10" s="67"/>
      <c r="G10" s="67"/>
      <c r="H10" s="67"/>
      <c r="I10" s="67" t="str">
        <f>IF(team.csv1!A$1&lt;team.csv1!A10,"",VLOOKUP(team.csv1!A10,範囲リレー,8,FALSE))</f>
        <v/>
      </c>
      <c r="J10" s="67" t="str">
        <f>IF(team.csv1!A$1&lt;team.csv1!A10,"",VLOOKUP(team.csv1!A10,範囲リレー,9,FALSE))</f>
        <v/>
      </c>
      <c r="K10" s="67" t="str">
        <f>IF(team.csv1!A$1&lt;team.csv1!A10,"",VLOOKUP(team.csv1!A10,範囲リレー,10,FALSE))</f>
        <v/>
      </c>
      <c r="L10" s="67" t="str">
        <f>IF(team.csv1!A$1&lt;team.csv1!A10,"",VLOOKUP(team.csv1!A10,範囲リレー,11,FALSE))</f>
        <v/>
      </c>
      <c r="M10" s="67" t="str">
        <f>IF(team.csv1!A$1&lt;team.csv1!A10,"",VLOOKUP(team.csv1!A10,範囲リレー,12,FALSE))</f>
        <v/>
      </c>
      <c r="N10" s="67" t="str">
        <f>IF(team.csv1!A$1&lt;team.csv1!A10,"",VLOOKUP(team.csv1!A10,範囲リレー,13,FALSE))</f>
        <v/>
      </c>
      <c r="O10" s="67" t="str">
        <f>IF(team.csv1!A$1&lt;team.csv1!A10,"",VLOOKUP(team.csv1!A10,範囲リレー,14,FALSE))</f>
        <v/>
      </c>
      <c r="P10" s="67"/>
    </row>
    <row r="11" spans="1:16">
      <c r="A11" s="67" t="str">
        <f>IF(B11="","",VLOOKUP(team.csv1!A11,team.csv1!C$2:T$121,17,FALSE)*1)</f>
        <v/>
      </c>
      <c r="B11" s="67" t="str">
        <f>IF(team.csv1!A$1&lt;team.csv1!A11,"",VLOOKUP(team.csv1!A11,範囲リレー,3,FALSE))</f>
        <v/>
      </c>
      <c r="C11" s="67" t="str">
        <f>IF(team.csv1!A$1&lt;team.csv1!A11,"",VLOOKUP(team.csv1!A11,範囲リレー,4,FALSE))</f>
        <v/>
      </c>
      <c r="D11" s="67"/>
      <c r="E11" s="67"/>
      <c r="F11" s="67"/>
      <c r="G11" s="67"/>
      <c r="H11" s="67"/>
      <c r="I11" s="67" t="str">
        <f>IF(team.csv1!A$1&lt;team.csv1!A11,"",VLOOKUP(team.csv1!A11,範囲リレー,8,FALSE))</f>
        <v/>
      </c>
      <c r="J11" s="67" t="str">
        <f>IF(team.csv1!A$1&lt;team.csv1!A11,"",VLOOKUP(team.csv1!A11,範囲リレー,9,FALSE))</f>
        <v/>
      </c>
      <c r="K11" s="67" t="str">
        <f>IF(team.csv1!A$1&lt;team.csv1!A11,"",VLOOKUP(team.csv1!A11,範囲リレー,10,FALSE))</f>
        <v/>
      </c>
      <c r="L11" s="67" t="str">
        <f>IF(team.csv1!A$1&lt;team.csv1!A11,"",VLOOKUP(team.csv1!A11,範囲リレー,11,FALSE))</f>
        <v/>
      </c>
      <c r="M11" s="67" t="str">
        <f>IF(team.csv1!A$1&lt;team.csv1!A11,"",VLOOKUP(team.csv1!A11,範囲リレー,12,FALSE))</f>
        <v/>
      </c>
      <c r="N11" s="67" t="str">
        <f>IF(team.csv1!A$1&lt;team.csv1!A11,"",VLOOKUP(team.csv1!A11,範囲リレー,13,FALSE))</f>
        <v/>
      </c>
      <c r="O11" s="67" t="str">
        <f>IF(team.csv1!A$1&lt;team.csv1!A11,"",VLOOKUP(team.csv1!A11,範囲リレー,14,FALSE))</f>
        <v/>
      </c>
      <c r="P11" s="67"/>
    </row>
    <row r="12" spans="1:16">
      <c r="A12" s="67" t="str">
        <f>IF(B12="","",VLOOKUP(team.csv1!A12,team.csv1!C$2:T$121,17,FALSE)*1)</f>
        <v/>
      </c>
      <c r="B12" s="67" t="str">
        <f>IF(team.csv1!A$1&lt;team.csv1!A12,"",VLOOKUP(team.csv1!A12,範囲リレー,3,FALSE))</f>
        <v/>
      </c>
      <c r="C12" s="67" t="str">
        <f>IF(team.csv1!A$1&lt;team.csv1!A12,"",VLOOKUP(team.csv1!A12,範囲リレー,4,FALSE))</f>
        <v/>
      </c>
      <c r="D12" s="67"/>
      <c r="E12" s="67"/>
      <c r="F12" s="67"/>
      <c r="G12" s="67"/>
      <c r="H12" s="67"/>
      <c r="I12" s="67" t="str">
        <f>IF(team.csv1!A$1&lt;team.csv1!A12,"",VLOOKUP(team.csv1!A12,範囲リレー,8,FALSE))</f>
        <v/>
      </c>
      <c r="J12" s="67" t="str">
        <f>IF(team.csv1!A$1&lt;team.csv1!A12,"",VLOOKUP(team.csv1!A12,範囲リレー,9,FALSE))</f>
        <v/>
      </c>
      <c r="K12" s="67" t="str">
        <f>IF(team.csv1!A$1&lt;team.csv1!A12,"",VLOOKUP(team.csv1!A12,範囲リレー,10,FALSE))</f>
        <v/>
      </c>
      <c r="L12" s="67" t="str">
        <f>IF(team.csv1!A$1&lt;team.csv1!A12,"",VLOOKUP(team.csv1!A12,範囲リレー,11,FALSE))</f>
        <v/>
      </c>
      <c r="M12" s="67" t="str">
        <f>IF(team.csv1!A$1&lt;team.csv1!A12,"",VLOOKUP(team.csv1!A12,範囲リレー,12,FALSE))</f>
        <v/>
      </c>
      <c r="N12" s="67" t="str">
        <f>IF(team.csv1!A$1&lt;team.csv1!A12,"",VLOOKUP(team.csv1!A12,範囲リレー,13,FALSE))</f>
        <v/>
      </c>
      <c r="O12" s="67" t="str">
        <f>IF(team.csv1!A$1&lt;team.csv1!A12,"",VLOOKUP(team.csv1!A12,範囲リレー,14,FALSE))</f>
        <v/>
      </c>
      <c r="P12" s="67"/>
    </row>
    <row r="13" spans="1:16">
      <c r="A13" s="67" t="str">
        <f>IF(B13="","",VLOOKUP(team.csv1!A13,team.csv1!C$2:T$121,17,FALSE)*1)</f>
        <v/>
      </c>
      <c r="B13" s="67" t="str">
        <f>IF(team.csv1!A$1&lt;team.csv1!A13,"",VLOOKUP(team.csv1!A13,範囲リレー,3,FALSE))</f>
        <v/>
      </c>
      <c r="C13" s="67" t="str">
        <f>IF(team.csv1!A$1&lt;team.csv1!A13,"",VLOOKUP(team.csv1!A13,範囲リレー,4,FALSE))</f>
        <v/>
      </c>
      <c r="D13" s="67"/>
      <c r="E13" s="67"/>
      <c r="F13" s="67"/>
      <c r="G13" s="67"/>
      <c r="H13" s="67"/>
      <c r="I13" s="67" t="str">
        <f>IF(team.csv1!A$1&lt;team.csv1!A13,"",VLOOKUP(team.csv1!A13,範囲リレー,8,FALSE))</f>
        <v/>
      </c>
      <c r="J13" s="67" t="str">
        <f>IF(team.csv1!A$1&lt;team.csv1!A13,"",VLOOKUP(team.csv1!A13,範囲リレー,9,FALSE))</f>
        <v/>
      </c>
      <c r="K13" s="67" t="str">
        <f>IF(team.csv1!A$1&lt;team.csv1!A13,"",VLOOKUP(team.csv1!A13,範囲リレー,10,FALSE))</f>
        <v/>
      </c>
      <c r="L13" s="67" t="str">
        <f>IF(team.csv1!A$1&lt;team.csv1!A13,"",VLOOKUP(team.csv1!A13,範囲リレー,11,FALSE))</f>
        <v/>
      </c>
      <c r="M13" s="67" t="str">
        <f>IF(team.csv1!A$1&lt;team.csv1!A13,"",VLOOKUP(team.csv1!A13,範囲リレー,12,FALSE))</f>
        <v/>
      </c>
      <c r="N13" s="67" t="str">
        <f>IF(team.csv1!A$1&lt;team.csv1!A13,"",VLOOKUP(team.csv1!A13,範囲リレー,13,FALSE))</f>
        <v/>
      </c>
      <c r="O13" s="67" t="str">
        <f>IF(team.csv1!A$1&lt;team.csv1!A13,"",VLOOKUP(team.csv1!A13,範囲リレー,14,FALSE))</f>
        <v/>
      </c>
      <c r="P13" s="67"/>
    </row>
    <row r="14" spans="1:16">
      <c r="A14" s="67" t="str">
        <f>IF(B14="","",VLOOKUP(team.csv1!A14,team.csv1!C$2:T$121,17,FALSE)*1)</f>
        <v/>
      </c>
      <c r="B14" s="67" t="str">
        <f>IF(team.csv1!A$1&lt;team.csv1!A14,"",VLOOKUP(team.csv1!A14,範囲リレー,3,FALSE))</f>
        <v/>
      </c>
      <c r="C14" s="67" t="str">
        <f>IF(team.csv1!A$1&lt;team.csv1!A14,"",VLOOKUP(team.csv1!A14,範囲リレー,4,FALSE))</f>
        <v/>
      </c>
      <c r="D14" s="67"/>
      <c r="E14" s="67"/>
      <c r="F14" s="67"/>
      <c r="G14" s="67"/>
      <c r="H14" s="67"/>
      <c r="I14" s="67" t="str">
        <f>IF(team.csv1!A$1&lt;team.csv1!A14,"",VLOOKUP(team.csv1!A14,範囲リレー,8,FALSE))</f>
        <v/>
      </c>
      <c r="J14" s="67" t="str">
        <f>IF(team.csv1!A$1&lt;team.csv1!A14,"",VLOOKUP(team.csv1!A14,範囲リレー,9,FALSE))</f>
        <v/>
      </c>
      <c r="K14" s="67" t="str">
        <f>IF(team.csv1!A$1&lt;team.csv1!A14,"",VLOOKUP(team.csv1!A14,範囲リレー,10,FALSE))</f>
        <v/>
      </c>
      <c r="L14" s="67" t="str">
        <f>IF(team.csv1!A$1&lt;team.csv1!A14,"",VLOOKUP(team.csv1!A14,範囲リレー,11,FALSE))</f>
        <v/>
      </c>
      <c r="M14" s="67" t="str">
        <f>IF(team.csv1!A$1&lt;team.csv1!A14,"",VLOOKUP(team.csv1!A14,範囲リレー,12,FALSE))</f>
        <v/>
      </c>
      <c r="N14" s="67" t="str">
        <f>IF(team.csv1!A$1&lt;team.csv1!A14,"",VLOOKUP(team.csv1!A14,範囲リレー,13,FALSE))</f>
        <v/>
      </c>
      <c r="O14" s="67" t="str">
        <f>IF(team.csv1!A$1&lt;team.csv1!A14,"",VLOOKUP(team.csv1!A14,範囲リレー,14,FALSE))</f>
        <v/>
      </c>
      <c r="P14" s="67"/>
    </row>
    <row r="15" spans="1:16">
      <c r="A15" s="67" t="str">
        <f>IF(B15="","",VLOOKUP(team.csv1!A15,team.csv1!C$2:T$121,17,FALSE)*1)</f>
        <v/>
      </c>
      <c r="B15" s="67" t="str">
        <f>IF(team.csv1!A$1&lt;team.csv1!A15,"",VLOOKUP(team.csv1!A15,範囲リレー,3,FALSE))</f>
        <v/>
      </c>
      <c r="C15" s="67" t="str">
        <f>IF(team.csv1!A$1&lt;team.csv1!A15,"",VLOOKUP(team.csv1!A15,範囲リレー,4,FALSE))</f>
        <v/>
      </c>
      <c r="D15" s="67"/>
      <c r="E15" s="67"/>
      <c r="F15" s="67"/>
      <c r="G15" s="67"/>
      <c r="H15" s="67"/>
      <c r="I15" s="67" t="str">
        <f>IF(team.csv1!A$1&lt;team.csv1!A15,"",VLOOKUP(team.csv1!A15,範囲リレー,8,FALSE))</f>
        <v/>
      </c>
      <c r="J15" s="67" t="str">
        <f>IF(team.csv1!A$1&lt;team.csv1!A15,"",VLOOKUP(team.csv1!A15,範囲リレー,9,FALSE))</f>
        <v/>
      </c>
      <c r="K15" s="67" t="str">
        <f>IF(team.csv1!A$1&lt;team.csv1!A15,"",VLOOKUP(team.csv1!A15,範囲リレー,10,FALSE))</f>
        <v/>
      </c>
      <c r="L15" s="67" t="str">
        <f>IF(team.csv1!A$1&lt;team.csv1!A15,"",VLOOKUP(team.csv1!A15,範囲リレー,11,FALSE))</f>
        <v/>
      </c>
      <c r="M15" s="67" t="str">
        <f>IF(team.csv1!A$1&lt;team.csv1!A15,"",VLOOKUP(team.csv1!A15,範囲リレー,12,FALSE))</f>
        <v/>
      </c>
      <c r="N15" s="67" t="str">
        <f>IF(team.csv1!A$1&lt;team.csv1!A15,"",VLOOKUP(team.csv1!A15,範囲リレー,13,FALSE))</f>
        <v/>
      </c>
      <c r="O15" s="67" t="str">
        <f>IF(team.csv1!A$1&lt;team.csv1!A15,"",VLOOKUP(team.csv1!A15,範囲リレー,14,FALSE))</f>
        <v/>
      </c>
      <c r="P15" s="67"/>
    </row>
    <row r="16" spans="1:16">
      <c r="A16" s="67" t="str">
        <f>IF(B16="","",VLOOKUP(team.csv1!A16,team.csv1!C$2:T$121,17,FALSE)*1)</f>
        <v/>
      </c>
      <c r="B16" s="67" t="str">
        <f>IF(team.csv1!A$1&lt;team.csv1!A16,"",VLOOKUP(team.csv1!A16,範囲リレー,3,FALSE))</f>
        <v/>
      </c>
      <c r="C16" s="67" t="str">
        <f>IF(team.csv1!A$1&lt;team.csv1!A16,"",VLOOKUP(team.csv1!A16,範囲リレー,4,FALSE))</f>
        <v/>
      </c>
      <c r="D16" s="67"/>
      <c r="E16" s="67"/>
      <c r="F16" s="67"/>
      <c r="G16" s="67"/>
      <c r="H16" s="67"/>
      <c r="I16" s="67" t="str">
        <f>IF(team.csv1!A$1&lt;team.csv1!A16,"",VLOOKUP(team.csv1!A16,範囲リレー,8,FALSE))</f>
        <v/>
      </c>
      <c r="J16" s="67" t="str">
        <f>IF(team.csv1!A$1&lt;team.csv1!A16,"",VLOOKUP(team.csv1!A16,範囲リレー,9,FALSE))</f>
        <v/>
      </c>
      <c r="K16" s="67" t="str">
        <f>IF(team.csv1!A$1&lt;team.csv1!A16,"",VLOOKUP(team.csv1!A16,範囲リレー,10,FALSE))</f>
        <v/>
      </c>
      <c r="L16" s="67" t="str">
        <f>IF(team.csv1!A$1&lt;team.csv1!A16,"",VLOOKUP(team.csv1!A16,範囲リレー,11,FALSE))</f>
        <v/>
      </c>
      <c r="M16" s="67" t="str">
        <f>IF(team.csv1!A$1&lt;team.csv1!A16,"",VLOOKUP(team.csv1!A16,範囲リレー,12,FALSE))</f>
        <v/>
      </c>
      <c r="N16" s="67" t="str">
        <f>IF(team.csv1!A$1&lt;team.csv1!A16,"",VLOOKUP(team.csv1!A16,範囲リレー,13,FALSE))</f>
        <v/>
      </c>
      <c r="O16" s="67" t="str">
        <f>IF(team.csv1!A$1&lt;team.csv1!A16,"",VLOOKUP(team.csv1!A16,範囲リレー,14,FALSE))</f>
        <v/>
      </c>
      <c r="P16" s="67"/>
    </row>
    <row r="17" spans="1:16">
      <c r="A17" s="67" t="str">
        <f>IF(B17="","",VLOOKUP(team.csv1!A17,team.csv1!C$2:T$121,17,FALSE)*1)</f>
        <v/>
      </c>
      <c r="B17" s="67" t="str">
        <f>IF(team.csv1!A$1&lt;team.csv1!A17,"",VLOOKUP(team.csv1!A17,範囲リレー,3,FALSE))</f>
        <v/>
      </c>
      <c r="C17" s="67" t="str">
        <f>IF(team.csv1!A$1&lt;team.csv1!A17,"",VLOOKUP(team.csv1!A17,範囲リレー,4,FALSE))</f>
        <v/>
      </c>
      <c r="D17" s="67"/>
      <c r="E17" s="67"/>
      <c r="F17" s="67"/>
      <c r="G17" s="67"/>
      <c r="H17" s="67"/>
      <c r="I17" s="67" t="str">
        <f>IF(team.csv1!A$1&lt;team.csv1!A17,"",VLOOKUP(team.csv1!A17,範囲リレー,8,FALSE))</f>
        <v/>
      </c>
      <c r="J17" s="67" t="str">
        <f>IF(team.csv1!A$1&lt;team.csv1!A17,"",VLOOKUP(team.csv1!A17,範囲リレー,9,FALSE))</f>
        <v/>
      </c>
      <c r="K17" s="67" t="str">
        <f>IF(team.csv1!A$1&lt;team.csv1!A17,"",VLOOKUP(team.csv1!A17,範囲リレー,10,FALSE))</f>
        <v/>
      </c>
      <c r="L17" s="67" t="str">
        <f>IF(team.csv1!A$1&lt;team.csv1!A17,"",VLOOKUP(team.csv1!A17,範囲リレー,11,FALSE))</f>
        <v/>
      </c>
      <c r="M17" s="67" t="str">
        <f>IF(team.csv1!A$1&lt;team.csv1!A17,"",VLOOKUP(team.csv1!A17,範囲リレー,12,FALSE))</f>
        <v/>
      </c>
      <c r="N17" s="67" t="str">
        <f>IF(team.csv1!A$1&lt;team.csv1!A17,"",VLOOKUP(team.csv1!A17,範囲リレー,13,FALSE))</f>
        <v/>
      </c>
      <c r="O17" s="67" t="str">
        <f>IF(team.csv1!A$1&lt;team.csv1!A17,"",VLOOKUP(team.csv1!A17,範囲リレー,14,FALSE))</f>
        <v/>
      </c>
      <c r="P17" s="67"/>
    </row>
    <row r="18" spans="1:16">
      <c r="A18" s="67" t="str">
        <f>IF(B18="","",VLOOKUP(team.csv1!A18,team.csv1!C$2:T$121,17,FALSE)*1)</f>
        <v/>
      </c>
      <c r="B18" s="67" t="str">
        <f>IF(team.csv1!A$1&lt;team.csv1!A18,"",VLOOKUP(team.csv1!A18,範囲リレー,3,FALSE))</f>
        <v/>
      </c>
      <c r="C18" s="67" t="str">
        <f>IF(team.csv1!A$1&lt;team.csv1!A18,"",VLOOKUP(team.csv1!A18,範囲リレー,4,FALSE))</f>
        <v/>
      </c>
      <c r="D18" s="67"/>
      <c r="E18" s="67"/>
      <c r="F18" s="67"/>
      <c r="G18" s="67"/>
      <c r="H18" s="67"/>
      <c r="I18" s="67" t="str">
        <f>IF(team.csv1!A$1&lt;team.csv1!A18,"",VLOOKUP(team.csv1!A18,範囲リレー,8,FALSE))</f>
        <v/>
      </c>
      <c r="J18" s="67" t="str">
        <f>IF(team.csv1!A$1&lt;team.csv1!A18,"",VLOOKUP(team.csv1!A18,範囲リレー,9,FALSE))</f>
        <v/>
      </c>
      <c r="K18" s="67" t="str">
        <f>IF(team.csv1!A$1&lt;team.csv1!A18,"",VLOOKUP(team.csv1!A18,範囲リレー,10,FALSE))</f>
        <v/>
      </c>
      <c r="L18" s="67" t="str">
        <f>IF(team.csv1!A$1&lt;team.csv1!A18,"",VLOOKUP(team.csv1!A18,範囲リレー,11,FALSE))</f>
        <v/>
      </c>
      <c r="M18" s="67" t="str">
        <f>IF(team.csv1!A$1&lt;team.csv1!A18,"",VLOOKUP(team.csv1!A18,範囲リレー,12,FALSE))</f>
        <v/>
      </c>
      <c r="N18" s="67" t="str">
        <f>IF(team.csv1!A$1&lt;team.csv1!A18,"",VLOOKUP(team.csv1!A18,範囲リレー,13,FALSE))</f>
        <v/>
      </c>
      <c r="O18" s="67" t="str">
        <f>IF(team.csv1!A$1&lt;team.csv1!A18,"",VLOOKUP(team.csv1!A18,範囲リレー,14,FALSE))</f>
        <v/>
      </c>
      <c r="P18" s="67"/>
    </row>
    <row r="19" spans="1:16">
      <c r="A19" s="67" t="str">
        <f>IF(B19="","",VLOOKUP(team.csv1!A19,team.csv1!C$2:T$121,17,FALSE)*1)</f>
        <v/>
      </c>
      <c r="B19" s="67" t="str">
        <f>IF(team.csv1!A$1&lt;team.csv1!A19,"",VLOOKUP(team.csv1!A19,範囲リレー,3,FALSE))</f>
        <v/>
      </c>
      <c r="C19" s="67" t="str">
        <f>IF(team.csv1!A$1&lt;team.csv1!A19,"",VLOOKUP(team.csv1!A19,範囲リレー,4,FALSE))</f>
        <v/>
      </c>
      <c r="D19" s="67"/>
      <c r="E19" s="67"/>
      <c r="F19" s="67"/>
      <c r="G19" s="67"/>
      <c r="H19" s="67"/>
      <c r="I19" s="67" t="str">
        <f>IF(team.csv1!A$1&lt;team.csv1!A19,"",VLOOKUP(team.csv1!A19,範囲リレー,8,FALSE))</f>
        <v/>
      </c>
      <c r="J19" s="67" t="str">
        <f>IF(team.csv1!A$1&lt;team.csv1!A19,"",VLOOKUP(team.csv1!A19,範囲リレー,9,FALSE))</f>
        <v/>
      </c>
      <c r="K19" s="67" t="str">
        <f>IF(team.csv1!A$1&lt;team.csv1!A19,"",VLOOKUP(team.csv1!A19,範囲リレー,10,FALSE))</f>
        <v/>
      </c>
      <c r="L19" s="67" t="str">
        <f>IF(team.csv1!A$1&lt;team.csv1!A19,"",VLOOKUP(team.csv1!A19,範囲リレー,11,FALSE))</f>
        <v/>
      </c>
      <c r="M19" s="67" t="str">
        <f>IF(team.csv1!A$1&lt;team.csv1!A19,"",VLOOKUP(team.csv1!A19,範囲リレー,12,FALSE))</f>
        <v/>
      </c>
      <c r="N19" s="67" t="str">
        <f>IF(team.csv1!A$1&lt;team.csv1!A19,"",VLOOKUP(team.csv1!A19,範囲リレー,13,FALSE))</f>
        <v/>
      </c>
      <c r="O19" s="67" t="str">
        <f>IF(team.csv1!A$1&lt;team.csv1!A19,"",VLOOKUP(team.csv1!A19,範囲リレー,14,FALSE))</f>
        <v/>
      </c>
      <c r="P19" s="67"/>
    </row>
    <row r="20" spans="1:16">
      <c r="A20" s="67" t="str">
        <f>IF(B20="","",VLOOKUP(team.csv1!A20,team.csv1!C$2:T$121,17,FALSE)*1)</f>
        <v/>
      </c>
      <c r="B20" s="67" t="str">
        <f>IF(team.csv1!A$1&lt;team.csv1!A20,"",VLOOKUP(team.csv1!A20,範囲リレー,3,FALSE))</f>
        <v/>
      </c>
      <c r="C20" s="67" t="str">
        <f>IF(team.csv1!A$1&lt;team.csv1!A20,"",VLOOKUP(team.csv1!A20,範囲リレー,4,FALSE))</f>
        <v/>
      </c>
      <c r="D20" s="67"/>
      <c r="E20" s="67"/>
      <c r="F20" s="67"/>
      <c r="G20" s="67"/>
      <c r="H20" s="67"/>
      <c r="I20" s="67" t="str">
        <f>IF(team.csv1!A$1&lt;team.csv1!A20,"",VLOOKUP(team.csv1!A20,範囲リレー,8,FALSE))</f>
        <v/>
      </c>
      <c r="J20" s="67" t="str">
        <f>IF(team.csv1!A$1&lt;team.csv1!A20,"",VLOOKUP(team.csv1!A20,範囲リレー,9,FALSE))</f>
        <v/>
      </c>
      <c r="K20" s="67" t="str">
        <f>IF(team.csv1!A$1&lt;team.csv1!A20,"",VLOOKUP(team.csv1!A20,範囲リレー,10,FALSE))</f>
        <v/>
      </c>
      <c r="L20" s="67" t="str">
        <f>IF(team.csv1!A$1&lt;team.csv1!A20,"",VLOOKUP(team.csv1!A20,範囲リレー,11,FALSE))</f>
        <v/>
      </c>
      <c r="M20" s="67" t="str">
        <f>IF(team.csv1!A$1&lt;team.csv1!A20,"",VLOOKUP(team.csv1!A20,範囲リレー,12,FALSE))</f>
        <v/>
      </c>
      <c r="N20" s="67" t="str">
        <f>IF(team.csv1!A$1&lt;team.csv1!A20,"",VLOOKUP(team.csv1!A20,範囲リレー,13,FALSE))</f>
        <v/>
      </c>
      <c r="O20" s="67" t="str">
        <f>IF(team.csv1!A$1&lt;team.csv1!A20,"",VLOOKUP(team.csv1!A20,範囲リレー,14,FALSE))</f>
        <v/>
      </c>
      <c r="P20" s="67"/>
    </row>
    <row r="21" spans="1:16">
      <c r="A21" s="67" t="str">
        <f>IF(B21="","",VLOOKUP(team.csv1!A21,team.csv1!C$2:T$121,17,FALSE)*1)</f>
        <v/>
      </c>
      <c r="B21" s="67" t="str">
        <f>IF(team.csv1!A$1&lt;team.csv1!A21,"",VLOOKUP(team.csv1!A21,範囲リレー,3,FALSE))</f>
        <v/>
      </c>
      <c r="C21" s="67" t="str">
        <f>IF(team.csv1!A$1&lt;team.csv1!A21,"",VLOOKUP(team.csv1!A21,範囲リレー,4,FALSE))</f>
        <v/>
      </c>
      <c r="D21" s="67"/>
      <c r="E21" s="67"/>
      <c r="F21" s="67"/>
      <c r="G21" s="67"/>
      <c r="H21" s="67"/>
      <c r="I21" s="67" t="str">
        <f>IF(team.csv1!A$1&lt;team.csv1!A21,"",VLOOKUP(team.csv1!A21,範囲リレー,8,FALSE))</f>
        <v/>
      </c>
      <c r="J21" s="67" t="str">
        <f>IF(team.csv1!A$1&lt;team.csv1!A21,"",VLOOKUP(team.csv1!A21,範囲リレー,9,FALSE))</f>
        <v/>
      </c>
      <c r="K21" s="67" t="str">
        <f>IF(team.csv1!A$1&lt;team.csv1!A21,"",VLOOKUP(team.csv1!A21,範囲リレー,10,FALSE))</f>
        <v/>
      </c>
      <c r="L21" s="67" t="str">
        <f>IF(team.csv1!A$1&lt;team.csv1!A21,"",VLOOKUP(team.csv1!A21,範囲リレー,11,FALSE))</f>
        <v/>
      </c>
      <c r="M21" s="67" t="str">
        <f>IF(team.csv1!A$1&lt;team.csv1!A21,"",VLOOKUP(team.csv1!A21,範囲リレー,12,FALSE))</f>
        <v/>
      </c>
      <c r="N21" s="67" t="str">
        <f>IF(team.csv1!A$1&lt;team.csv1!A21,"",VLOOKUP(team.csv1!A21,範囲リレー,13,FALSE))</f>
        <v/>
      </c>
      <c r="O21" s="67" t="str">
        <f>IF(team.csv1!A$1&lt;team.csv1!A21,"",VLOOKUP(team.csv1!A21,範囲リレー,14,FALSE))</f>
        <v/>
      </c>
      <c r="P21" s="67"/>
    </row>
    <row r="22" spans="1:16">
      <c r="A22" s="67" t="str">
        <f>IF(B22="","",VLOOKUP(team.csv1!A22,team.csv1!C$2:T$121,17,FALSE)*1)</f>
        <v/>
      </c>
      <c r="B22" s="67" t="str">
        <f>IF(team.csv1!A$1&lt;team.csv1!A22,"",VLOOKUP(team.csv1!A22,範囲リレー,3,FALSE))</f>
        <v/>
      </c>
      <c r="C22" s="67" t="str">
        <f>IF(team.csv1!A$1&lt;team.csv1!A22,"",VLOOKUP(team.csv1!A22,範囲リレー,4,FALSE))</f>
        <v/>
      </c>
      <c r="D22" s="67"/>
      <c r="E22" s="67"/>
      <c r="F22" s="67"/>
      <c r="G22" s="67"/>
      <c r="H22" s="67"/>
      <c r="I22" s="67" t="str">
        <f>IF(team.csv1!A$1&lt;team.csv1!A22,"",VLOOKUP(team.csv1!A22,範囲リレー,8,FALSE))</f>
        <v/>
      </c>
      <c r="J22" s="67" t="str">
        <f>IF(team.csv1!A$1&lt;team.csv1!A22,"",VLOOKUP(team.csv1!A22,範囲リレー,9,FALSE))</f>
        <v/>
      </c>
      <c r="K22" s="67" t="str">
        <f>IF(team.csv1!A$1&lt;team.csv1!A22,"",VLOOKUP(team.csv1!A22,範囲リレー,10,FALSE))</f>
        <v/>
      </c>
      <c r="L22" s="67" t="str">
        <f>IF(team.csv1!A$1&lt;team.csv1!A22,"",VLOOKUP(team.csv1!A22,範囲リレー,11,FALSE))</f>
        <v/>
      </c>
      <c r="M22" s="67" t="str">
        <f>IF(team.csv1!A$1&lt;team.csv1!A22,"",VLOOKUP(team.csv1!A22,範囲リレー,12,FALSE))</f>
        <v/>
      </c>
      <c r="N22" s="67" t="str">
        <f>IF(team.csv1!A$1&lt;team.csv1!A22,"",VLOOKUP(team.csv1!A22,範囲リレー,13,FALSE))</f>
        <v/>
      </c>
      <c r="O22" s="67" t="str">
        <f>IF(team.csv1!A$1&lt;team.csv1!A22,"",VLOOKUP(team.csv1!A22,範囲リレー,14,FALSE))</f>
        <v/>
      </c>
      <c r="P22" s="67"/>
    </row>
    <row r="23" spans="1:16">
      <c r="A23" s="67" t="str">
        <f>IF(B23="","",VLOOKUP(team.csv1!A23,team.csv1!C$2:T$121,17,FALSE)*1)</f>
        <v/>
      </c>
      <c r="B23" s="67" t="str">
        <f>IF(team.csv1!A$1&lt;team.csv1!A23,"",VLOOKUP(team.csv1!A23,範囲リレー,3,FALSE))</f>
        <v/>
      </c>
      <c r="C23" s="67" t="str">
        <f>IF(team.csv1!A$1&lt;team.csv1!A23,"",VLOOKUP(team.csv1!A23,範囲リレー,4,FALSE))</f>
        <v/>
      </c>
      <c r="D23" s="67"/>
      <c r="E23" s="67"/>
      <c r="F23" s="67"/>
      <c r="G23" s="67"/>
      <c r="H23" s="67"/>
      <c r="I23" s="67" t="str">
        <f>IF(team.csv1!A$1&lt;team.csv1!A23,"",VLOOKUP(team.csv1!A23,範囲リレー,8,FALSE))</f>
        <v/>
      </c>
      <c r="J23" s="67" t="str">
        <f>IF(team.csv1!A$1&lt;team.csv1!A23,"",VLOOKUP(team.csv1!A23,範囲リレー,9,FALSE))</f>
        <v/>
      </c>
      <c r="K23" s="67" t="str">
        <f>IF(team.csv1!A$1&lt;team.csv1!A23,"",VLOOKUP(team.csv1!A23,範囲リレー,10,FALSE))</f>
        <v/>
      </c>
      <c r="L23" s="67" t="str">
        <f>IF(team.csv1!A$1&lt;team.csv1!A23,"",VLOOKUP(team.csv1!A23,範囲リレー,11,FALSE))</f>
        <v/>
      </c>
      <c r="M23" s="67" t="str">
        <f>IF(team.csv1!A$1&lt;team.csv1!A23,"",VLOOKUP(team.csv1!A23,範囲リレー,12,FALSE))</f>
        <v/>
      </c>
      <c r="N23" s="67" t="str">
        <f>IF(team.csv1!A$1&lt;team.csv1!A23,"",VLOOKUP(team.csv1!A23,範囲リレー,13,FALSE))</f>
        <v/>
      </c>
      <c r="O23" s="67" t="str">
        <f>IF(team.csv1!A$1&lt;team.csv1!A23,"",VLOOKUP(team.csv1!A23,範囲リレー,14,FALSE))</f>
        <v/>
      </c>
      <c r="P23" s="67"/>
    </row>
    <row r="24" spans="1:16">
      <c r="A24" s="67" t="str">
        <f>IF(B24="","",VLOOKUP(team.csv1!A24,team.csv1!C$2:T$121,17,FALSE)*1)</f>
        <v/>
      </c>
      <c r="B24" s="67" t="str">
        <f>IF(team.csv1!A$1&lt;team.csv1!A24,"",VLOOKUP(team.csv1!A24,範囲リレー,3,FALSE))</f>
        <v/>
      </c>
      <c r="C24" s="67" t="str">
        <f>IF(team.csv1!A$1&lt;team.csv1!A24,"",VLOOKUP(team.csv1!A24,範囲リレー,4,FALSE))</f>
        <v/>
      </c>
      <c r="D24" s="67"/>
      <c r="E24" s="67"/>
      <c r="F24" s="67"/>
      <c r="G24" s="67"/>
      <c r="H24" s="67"/>
      <c r="I24" s="67" t="str">
        <f>IF(team.csv1!A$1&lt;team.csv1!A24,"",VLOOKUP(team.csv1!A24,範囲リレー,8,FALSE))</f>
        <v/>
      </c>
      <c r="J24" s="67" t="str">
        <f>IF(team.csv1!A$1&lt;team.csv1!A24,"",VLOOKUP(team.csv1!A24,範囲リレー,9,FALSE))</f>
        <v/>
      </c>
      <c r="K24" s="67" t="str">
        <f>IF(team.csv1!A$1&lt;team.csv1!A24,"",VLOOKUP(team.csv1!A24,範囲リレー,10,FALSE))</f>
        <v/>
      </c>
      <c r="L24" s="67" t="str">
        <f>IF(team.csv1!A$1&lt;team.csv1!A24,"",VLOOKUP(team.csv1!A24,範囲リレー,11,FALSE))</f>
        <v/>
      </c>
      <c r="M24" s="67" t="str">
        <f>IF(team.csv1!A$1&lt;team.csv1!A24,"",VLOOKUP(team.csv1!A24,範囲リレー,12,FALSE))</f>
        <v/>
      </c>
      <c r="N24" s="67" t="str">
        <f>IF(team.csv1!A$1&lt;team.csv1!A24,"",VLOOKUP(team.csv1!A24,範囲リレー,13,FALSE))</f>
        <v/>
      </c>
      <c r="O24" s="67" t="str">
        <f>IF(team.csv1!A$1&lt;team.csv1!A24,"",VLOOKUP(team.csv1!A24,範囲リレー,14,FALSE))</f>
        <v/>
      </c>
      <c r="P24" s="67"/>
    </row>
    <row r="25" spans="1:16">
      <c r="A25" s="67" t="str">
        <f>IF(B25="","",VLOOKUP(team.csv1!A25,team.csv1!C$2:T$121,17,FALSE)*1)</f>
        <v/>
      </c>
      <c r="B25" s="67" t="str">
        <f>IF(team.csv1!A$1&lt;team.csv1!A25,"",VLOOKUP(team.csv1!A25,範囲リレー,3,FALSE))</f>
        <v/>
      </c>
      <c r="C25" s="67" t="str">
        <f>IF(team.csv1!A$1&lt;team.csv1!A25,"",VLOOKUP(team.csv1!A25,範囲リレー,4,FALSE))</f>
        <v/>
      </c>
      <c r="D25" s="67"/>
      <c r="E25" s="67"/>
      <c r="F25" s="67"/>
      <c r="G25" s="67"/>
      <c r="H25" s="67"/>
      <c r="I25" s="67" t="str">
        <f>IF(team.csv1!A$1&lt;team.csv1!A25,"",VLOOKUP(team.csv1!A25,範囲リレー,8,FALSE))</f>
        <v/>
      </c>
      <c r="J25" s="67" t="str">
        <f>IF(team.csv1!A$1&lt;team.csv1!A25,"",VLOOKUP(team.csv1!A25,範囲リレー,9,FALSE))</f>
        <v/>
      </c>
      <c r="K25" s="67" t="str">
        <f>IF(team.csv1!A$1&lt;team.csv1!A25,"",VLOOKUP(team.csv1!A25,範囲リレー,10,FALSE))</f>
        <v/>
      </c>
      <c r="L25" s="67" t="str">
        <f>IF(team.csv1!A$1&lt;team.csv1!A25,"",VLOOKUP(team.csv1!A25,範囲リレー,11,FALSE))</f>
        <v/>
      </c>
      <c r="M25" s="67" t="str">
        <f>IF(team.csv1!A$1&lt;team.csv1!A25,"",VLOOKUP(team.csv1!A25,範囲リレー,12,FALSE))</f>
        <v/>
      </c>
      <c r="N25" s="67" t="str">
        <f>IF(team.csv1!A$1&lt;team.csv1!A25,"",VLOOKUP(team.csv1!A25,範囲リレー,13,FALSE))</f>
        <v/>
      </c>
      <c r="O25" s="67" t="str">
        <f>IF(team.csv1!A$1&lt;team.csv1!A25,"",VLOOKUP(team.csv1!A25,範囲リレー,14,FALSE))</f>
        <v/>
      </c>
      <c r="P25" s="67"/>
    </row>
    <row r="26" spans="1:16">
      <c r="A26" s="67" t="str">
        <f>IF(B26="","",VLOOKUP(team.csv1!A26,team.csv1!C$2:T$121,17,FALSE)*1)</f>
        <v/>
      </c>
      <c r="B26" s="67" t="str">
        <f>IF(team.csv1!A$1&lt;team.csv1!A26,"",VLOOKUP(team.csv1!A26,範囲リレー,3,FALSE))</f>
        <v/>
      </c>
      <c r="C26" s="67" t="str">
        <f>IF(team.csv1!A$1&lt;team.csv1!A26,"",VLOOKUP(team.csv1!A26,範囲リレー,4,FALSE))</f>
        <v/>
      </c>
      <c r="D26" s="67"/>
      <c r="E26" s="67"/>
      <c r="F26" s="67"/>
      <c r="G26" s="67"/>
      <c r="H26" s="67"/>
      <c r="I26" s="67" t="str">
        <f>IF(team.csv1!A$1&lt;team.csv1!A26,"",VLOOKUP(team.csv1!A26,範囲リレー,8,FALSE))</f>
        <v/>
      </c>
      <c r="J26" s="67" t="str">
        <f>IF(team.csv1!A$1&lt;team.csv1!A26,"",VLOOKUP(team.csv1!A26,範囲リレー,9,FALSE))</f>
        <v/>
      </c>
      <c r="K26" s="67" t="str">
        <f>IF(team.csv1!A$1&lt;team.csv1!A26,"",VLOOKUP(team.csv1!A26,範囲リレー,10,FALSE))</f>
        <v/>
      </c>
      <c r="L26" s="67" t="str">
        <f>IF(team.csv1!A$1&lt;team.csv1!A26,"",VLOOKUP(team.csv1!A26,範囲リレー,11,FALSE))</f>
        <v/>
      </c>
      <c r="M26" s="67" t="str">
        <f>IF(team.csv1!A$1&lt;team.csv1!A26,"",VLOOKUP(team.csv1!A26,範囲リレー,12,FALSE))</f>
        <v/>
      </c>
      <c r="N26" s="67" t="str">
        <f>IF(team.csv1!A$1&lt;team.csv1!A26,"",VLOOKUP(team.csv1!A26,範囲リレー,13,FALSE))</f>
        <v/>
      </c>
      <c r="O26" s="67" t="str">
        <f>IF(team.csv1!A$1&lt;team.csv1!A26,"",VLOOKUP(team.csv1!A26,範囲リレー,14,FALSE))</f>
        <v/>
      </c>
      <c r="P26" s="67"/>
    </row>
    <row r="27" spans="1:16">
      <c r="A27" s="67" t="str">
        <f>IF(B27="","",VLOOKUP(team.csv1!A27,team.csv1!C$2:T$121,17,FALSE)*1)</f>
        <v/>
      </c>
      <c r="B27" s="67" t="str">
        <f>IF(team.csv1!A$1&lt;team.csv1!A27,"",VLOOKUP(team.csv1!A27,範囲リレー,3,FALSE))</f>
        <v/>
      </c>
      <c r="C27" s="67" t="str">
        <f>IF(team.csv1!A$1&lt;team.csv1!A27,"",VLOOKUP(team.csv1!A27,範囲リレー,4,FALSE))</f>
        <v/>
      </c>
      <c r="D27" s="67"/>
      <c r="E27" s="67"/>
      <c r="F27" s="67"/>
      <c r="G27" s="67"/>
      <c r="H27" s="67"/>
      <c r="I27" s="67" t="str">
        <f>IF(team.csv1!A$1&lt;team.csv1!A27,"",VLOOKUP(team.csv1!A27,範囲リレー,8,FALSE))</f>
        <v/>
      </c>
      <c r="J27" s="67" t="str">
        <f>IF(team.csv1!A$1&lt;team.csv1!A27,"",VLOOKUP(team.csv1!A27,範囲リレー,9,FALSE))</f>
        <v/>
      </c>
      <c r="K27" s="67" t="str">
        <f>IF(team.csv1!A$1&lt;team.csv1!A27,"",VLOOKUP(team.csv1!A27,範囲リレー,10,FALSE))</f>
        <v/>
      </c>
      <c r="L27" s="67" t="str">
        <f>IF(team.csv1!A$1&lt;team.csv1!A27,"",VLOOKUP(team.csv1!A27,範囲リレー,11,FALSE))</f>
        <v/>
      </c>
      <c r="M27" s="67" t="str">
        <f>IF(team.csv1!A$1&lt;team.csv1!A27,"",VLOOKUP(team.csv1!A27,範囲リレー,12,FALSE))</f>
        <v/>
      </c>
      <c r="N27" s="67" t="str">
        <f>IF(team.csv1!A$1&lt;team.csv1!A27,"",VLOOKUP(team.csv1!A27,範囲リレー,13,FALSE))</f>
        <v/>
      </c>
      <c r="O27" s="67" t="str">
        <f>IF(team.csv1!A$1&lt;team.csv1!A27,"",VLOOKUP(team.csv1!A27,範囲リレー,14,FALSE))</f>
        <v/>
      </c>
      <c r="P27" s="67"/>
    </row>
    <row r="28" spans="1:16">
      <c r="A28" s="67" t="str">
        <f>IF(B28="","",VLOOKUP(team.csv1!A28,team.csv1!C$2:T$121,17,FALSE)*1)</f>
        <v/>
      </c>
      <c r="B28" s="67" t="str">
        <f>IF(team.csv1!A$1&lt;team.csv1!A28,"",VLOOKUP(team.csv1!A28,範囲リレー,3,FALSE))</f>
        <v/>
      </c>
      <c r="C28" s="67" t="str">
        <f>IF(team.csv1!A$1&lt;team.csv1!A28,"",VLOOKUP(team.csv1!A28,範囲リレー,4,FALSE))</f>
        <v/>
      </c>
      <c r="D28" s="67"/>
      <c r="E28" s="67"/>
      <c r="F28" s="67"/>
      <c r="G28" s="67"/>
      <c r="H28" s="67"/>
      <c r="I28" s="67" t="str">
        <f>IF(team.csv1!A$1&lt;team.csv1!A28,"",VLOOKUP(team.csv1!A28,範囲リレー,8,FALSE))</f>
        <v/>
      </c>
      <c r="J28" s="67" t="str">
        <f>IF(team.csv1!A$1&lt;team.csv1!A28,"",VLOOKUP(team.csv1!A28,範囲リレー,9,FALSE))</f>
        <v/>
      </c>
      <c r="K28" s="67" t="str">
        <f>IF(team.csv1!A$1&lt;team.csv1!A28,"",VLOOKUP(team.csv1!A28,範囲リレー,10,FALSE))</f>
        <v/>
      </c>
      <c r="L28" s="67" t="str">
        <f>IF(team.csv1!A$1&lt;team.csv1!A28,"",VLOOKUP(team.csv1!A28,範囲リレー,11,FALSE))</f>
        <v/>
      </c>
      <c r="M28" s="67" t="str">
        <f>IF(team.csv1!A$1&lt;team.csv1!A28,"",VLOOKUP(team.csv1!A28,範囲リレー,12,FALSE))</f>
        <v/>
      </c>
      <c r="N28" s="67" t="str">
        <f>IF(team.csv1!A$1&lt;team.csv1!A28,"",VLOOKUP(team.csv1!A28,範囲リレー,13,FALSE))</f>
        <v/>
      </c>
      <c r="O28" s="67" t="str">
        <f>IF(team.csv1!A$1&lt;team.csv1!A28,"",VLOOKUP(team.csv1!A28,範囲リレー,14,FALSE))</f>
        <v/>
      </c>
      <c r="P28" s="67"/>
    </row>
    <row r="29" spans="1:16">
      <c r="A29" s="67" t="str">
        <f>IF(B29="","",VLOOKUP(team.csv1!A29,team.csv1!C$2:T$121,17,FALSE)*1)</f>
        <v/>
      </c>
      <c r="B29" s="67" t="str">
        <f>IF(team.csv1!A$1&lt;team.csv1!A29,"",VLOOKUP(team.csv1!A29,範囲リレー,3,FALSE))</f>
        <v/>
      </c>
      <c r="C29" s="67" t="str">
        <f>IF(team.csv1!A$1&lt;team.csv1!A29,"",VLOOKUP(team.csv1!A29,範囲リレー,4,FALSE))</f>
        <v/>
      </c>
      <c r="D29" s="67"/>
      <c r="E29" s="67"/>
      <c r="F29" s="67"/>
      <c r="G29" s="67"/>
      <c r="H29" s="67"/>
      <c r="I29" s="67" t="str">
        <f>IF(team.csv1!A$1&lt;team.csv1!A29,"",VLOOKUP(team.csv1!A29,範囲リレー,8,FALSE))</f>
        <v/>
      </c>
      <c r="J29" s="67" t="str">
        <f>IF(team.csv1!A$1&lt;team.csv1!A29,"",VLOOKUP(team.csv1!A29,範囲リレー,9,FALSE))</f>
        <v/>
      </c>
      <c r="K29" s="67" t="str">
        <f>IF(team.csv1!A$1&lt;team.csv1!A29,"",VLOOKUP(team.csv1!A29,範囲リレー,10,FALSE))</f>
        <v/>
      </c>
      <c r="L29" s="67" t="str">
        <f>IF(team.csv1!A$1&lt;team.csv1!A29,"",VLOOKUP(team.csv1!A29,範囲リレー,11,FALSE))</f>
        <v/>
      </c>
      <c r="M29" s="67" t="str">
        <f>IF(team.csv1!A$1&lt;team.csv1!A29,"",VLOOKUP(team.csv1!A29,範囲リレー,12,FALSE))</f>
        <v/>
      </c>
      <c r="N29" s="67" t="str">
        <f>IF(team.csv1!A$1&lt;team.csv1!A29,"",VLOOKUP(team.csv1!A29,範囲リレー,13,FALSE))</f>
        <v/>
      </c>
      <c r="O29" s="67" t="str">
        <f>IF(team.csv1!A$1&lt;team.csv1!A29,"",VLOOKUP(team.csv1!A29,範囲リレー,14,FALSE))</f>
        <v/>
      </c>
      <c r="P29" s="67"/>
    </row>
    <row r="30" spans="1:16">
      <c r="A30" s="67" t="str">
        <f>IF(B30="","",VLOOKUP(team.csv1!A30,team.csv1!C$2:T$121,17,FALSE)*1)</f>
        <v/>
      </c>
      <c r="B30" s="67" t="str">
        <f>IF(team.csv1!A$1&lt;team.csv1!A30,"",VLOOKUP(team.csv1!A30,範囲リレー,3,FALSE))</f>
        <v/>
      </c>
      <c r="C30" s="67" t="str">
        <f>IF(team.csv1!A$1&lt;team.csv1!A30,"",VLOOKUP(team.csv1!A30,範囲リレー,4,FALSE))</f>
        <v/>
      </c>
      <c r="D30" s="67"/>
      <c r="E30" s="67"/>
      <c r="F30" s="67"/>
      <c r="G30" s="67"/>
      <c r="H30" s="67"/>
      <c r="I30" s="67" t="str">
        <f>IF(team.csv1!A$1&lt;team.csv1!A30,"",VLOOKUP(team.csv1!A30,範囲リレー,8,FALSE))</f>
        <v/>
      </c>
      <c r="J30" s="67" t="str">
        <f>IF(team.csv1!A$1&lt;team.csv1!A30,"",VLOOKUP(team.csv1!A30,範囲リレー,9,FALSE))</f>
        <v/>
      </c>
      <c r="K30" s="67" t="str">
        <f>IF(team.csv1!A$1&lt;team.csv1!A30,"",VLOOKUP(team.csv1!A30,範囲リレー,10,FALSE))</f>
        <v/>
      </c>
      <c r="L30" s="67" t="str">
        <f>IF(team.csv1!A$1&lt;team.csv1!A30,"",VLOOKUP(team.csv1!A30,範囲リレー,11,FALSE))</f>
        <v/>
      </c>
      <c r="M30" s="67" t="str">
        <f>IF(team.csv1!A$1&lt;team.csv1!A30,"",VLOOKUP(team.csv1!A30,範囲リレー,12,FALSE))</f>
        <v/>
      </c>
      <c r="N30" s="67" t="str">
        <f>IF(team.csv1!A$1&lt;team.csv1!A30,"",VLOOKUP(team.csv1!A30,範囲リレー,13,FALSE))</f>
        <v/>
      </c>
      <c r="O30" s="67" t="str">
        <f>IF(team.csv1!A$1&lt;team.csv1!A30,"",VLOOKUP(team.csv1!A30,範囲リレー,14,FALSE))</f>
        <v/>
      </c>
      <c r="P30" s="67"/>
    </row>
    <row r="31" spans="1:16">
      <c r="A31" s="67" t="str">
        <f>IF(B31="","",VLOOKUP(team.csv1!A31,team.csv1!C$2:T$121,17,FALSE)*1)</f>
        <v/>
      </c>
      <c r="B31" s="67" t="str">
        <f>IF(team.csv1!A$1&lt;team.csv1!A31,"",VLOOKUP(team.csv1!A31,範囲リレー,3,FALSE))</f>
        <v/>
      </c>
      <c r="C31" s="67" t="str">
        <f>IF(team.csv1!A$1&lt;team.csv1!A31,"",VLOOKUP(team.csv1!A31,範囲リレー,4,FALSE))</f>
        <v/>
      </c>
      <c r="D31" s="67"/>
      <c r="E31" s="67"/>
      <c r="F31" s="67"/>
      <c r="G31" s="67"/>
      <c r="H31" s="67"/>
      <c r="I31" s="67" t="str">
        <f>IF(team.csv1!A$1&lt;team.csv1!A31,"",VLOOKUP(team.csv1!A31,範囲リレー,8,FALSE))</f>
        <v/>
      </c>
      <c r="J31" s="67" t="str">
        <f>IF(team.csv1!A$1&lt;team.csv1!A31,"",VLOOKUP(team.csv1!A31,範囲リレー,9,FALSE))</f>
        <v/>
      </c>
      <c r="K31" s="67" t="str">
        <f>IF(team.csv1!A$1&lt;team.csv1!A31,"",VLOOKUP(team.csv1!A31,範囲リレー,10,FALSE))</f>
        <v/>
      </c>
      <c r="L31" s="67" t="str">
        <f>IF(team.csv1!A$1&lt;team.csv1!A31,"",VLOOKUP(team.csv1!A31,範囲リレー,11,FALSE))</f>
        <v/>
      </c>
      <c r="M31" s="67" t="str">
        <f>IF(team.csv1!A$1&lt;team.csv1!A31,"",VLOOKUP(team.csv1!A31,範囲リレー,12,FALSE))</f>
        <v/>
      </c>
      <c r="N31" s="67" t="str">
        <f>IF(team.csv1!A$1&lt;team.csv1!A31,"",VLOOKUP(team.csv1!A31,範囲リレー,13,FALSE))</f>
        <v/>
      </c>
      <c r="O31" s="67" t="str">
        <f>IF(team.csv1!A$1&lt;team.csv1!A31,"",VLOOKUP(team.csv1!A31,範囲リレー,14,FALSE))</f>
        <v/>
      </c>
      <c r="P31" s="67"/>
    </row>
    <row r="32" spans="1:16">
      <c r="A32" s="67" t="str">
        <f>IF(B32="","",VLOOKUP(team.csv1!A32,team.csv1!C$2:T$121,17,FALSE)*1)</f>
        <v/>
      </c>
      <c r="B32" s="67" t="str">
        <f>IF(team.csv1!A$1&lt;team.csv1!A32,"",VLOOKUP(team.csv1!A32,範囲リレー,3,FALSE))</f>
        <v/>
      </c>
      <c r="C32" s="67" t="str">
        <f>IF(team.csv1!A$1&lt;team.csv1!A32,"",VLOOKUP(team.csv1!A32,範囲リレー,4,FALSE))</f>
        <v/>
      </c>
      <c r="D32" s="67"/>
      <c r="E32" s="67"/>
      <c r="F32" s="67"/>
      <c r="G32" s="67"/>
      <c r="H32" s="67"/>
      <c r="I32" s="67" t="str">
        <f>IF(team.csv1!A$1&lt;team.csv1!A32,"",VLOOKUP(team.csv1!A32,範囲リレー,8,FALSE))</f>
        <v/>
      </c>
      <c r="J32" s="67" t="str">
        <f>IF(team.csv1!A$1&lt;team.csv1!A32,"",VLOOKUP(team.csv1!A32,範囲リレー,9,FALSE))</f>
        <v/>
      </c>
      <c r="K32" s="67" t="str">
        <f>IF(team.csv1!A$1&lt;team.csv1!A32,"",VLOOKUP(team.csv1!A32,範囲リレー,10,FALSE))</f>
        <v/>
      </c>
      <c r="L32" s="67" t="str">
        <f>IF(team.csv1!A$1&lt;team.csv1!A32,"",VLOOKUP(team.csv1!A32,範囲リレー,11,FALSE))</f>
        <v/>
      </c>
      <c r="M32" s="67" t="str">
        <f>IF(team.csv1!A$1&lt;team.csv1!A32,"",VLOOKUP(team.csv1!A32,範囲リレー,12,FALSE))</f>
        <v/>
      </c>
      <c r="N32" s="67" t="str">
        <f>IF(team.csv1!A$1&lt;team.csv1!A32,"",VLOOKUP(team.csv1!A32,範囲リレー,13,FALSE))</f>
        <v/>
      </c>
      <c r="O32" s="67" t="str">
        <f>IF(team.csv1!A$1&lt;team.csv1!A32,"",VLOOKUP(team.csv1!A32,範囲リレー,14,FALSE))</f>
        <v/>
      </c>
      <c r="P32" s="67"/>
    </row>
    <row r="33" spans="1:16">
      <c r="A33" s="67" t="str">
        <f>IF(B33="","",VLOOKUP(team.csv1!A33,team.csv1!C$2:T$121,17,FALSE)*1)</f>
        <v/>
      </c>
      <c r="B33" s="67" t="str">
        <f>IF(team.csv1!A$1&lt;team.csv1!A33,"",VLOOKUP(team.csv1!A33,範囲リレー,3,FALSE))</f>
        <v/>
      </c>
      <c r="C33" s="67" t="str">
        <f>IF(team.csv1!A$1&lt;team.csv1!A33,"",VLOOKUP(team.csv1!A33,範囲リレー,4,FALSE))</f>
        <v/>
      </c>
      <c r="D33" s="67"/>
      <c r="E33" s="67"/>
      <c r="F33" s="67"/>
      <c r="G33" s="67"/>
      <c r="H33" s="67"/>
      <c r="I33" s="67" t="str">
        <f>IF(team.csv1!A$1&lt;team.csv1!A33,"",VLOOKUP(team.csv1!A33,範囲リレー,8,FALSE))</f>
        <v/>
      </c>
      <c r="J33" s="67" t="str">
        <f>IF(team.csv1!A$1&lt;team.csv1!A33,"",VLOOKUP(team.csv1!A33,範囲リレー,9,FALSE))</f>
        <v/>
      </c>
      <c r="K33" s="67" t="str">
        <f>IF(team.csv1!A$1&lt;team.csv1!A33,"",VLOOKUP(team.csv1!A33,範囲リレー,10,FALSE))</f>
        <v/>
      </c>
      <c r="L33" s="67" t="str">
        <f>IF(team.csv1!A$1&lt;team.csv1!A33,"",VLOOKUP(team.csv1!A33,範囲リレー,11,FALSE))</f>
        <v/>
      </c>
      <c r="M33" s="67" t="str">
        <f>IF(team.csv1!A$1&lt;team.csv1!A33,"",VLOOKUP(team.csv1!A33,範囲リレー,12,FALSE))</f>
        <v/>
      </c>
      <c r="N33" s="67" t="str">
        <f>IF(team.csv1!A$1&lt;team.csv1!A33,"",VLOOKUP(team.csv1!A33,範囲リレー,13,FALSE))</f>
        <v/>
      </c>
      <c r="O33" s="67" t="str">
        <f>IF(team.csv1!A$1&lt;team.csv1!A33,"",VLOOKUP(team.csv1!A33,範囲リレー,14,FALSE))</f>
        <v/>
      </c>
      <c r="P33" s="67"/>
    </row>
    <row r="34" spans="1:16">
      <c r="A34" s="67" t="str">
        <f>IF(B34="","",VLOOKUP(team.csv1!A34,team.csv1!C$2:T$121,17,FALSE)*1)</f>
        <v/>
      </c>
      <c r="B34" s="67" t="str">
        <f>IF(team.csv1!A$1&lt;team.csv1!A34,"",VLOOKUP(team.csv1!A34,範囲リレー,3,FALSE))</f>
        <v/>
      </c>
      <c r="C34" s="67" t="str">
        <f>IF(team.csv1!A$1&lt;team.csv1!A34,"",VLOOKUP(team.csv1!A34,範囲リレー,4,FALSE))</f>
        <v/>
      </c>
      <c r="D34" s="67"/>
      <c r="E34" s="67"/>
      <c r="F34" s="67"/>
      <c r="G34" s="67"/>
      <c r="H34" s="67"/>
      <c r="I34" s="67" t="str">
        <f>IF(team.csv1!A$1&lt;team.csv1!A34,"",VLOOKUP(team.csv1!A34,範囲リレー,8,FALSE))</f>
        <v/>
      </c>
      <c r="J34" s="67" t="str">
        <f>IF(team.csv1!A$1&lt;team.csv1!A34,"",VLOOKUP(team.csv1!A34,範囲リレー,9,FALSE))</f>
        <v/>
      </c>
      <c r="K34" s="67" t="str">
        <f>IF(team.csv1!A$1&lt;team.csv1!A34,"",VLOOKUP(team.csv1!A34,範囲リレー,10,FALSE))</f>
        <v/>
      </c>
      <c r="L34" s="67" t="str">
        <f>IF(team.csv1!A$1&lt;team.csv1!A34,"",VLOOKUP(team.csv1!A34,範囲リレー,11,FALSE))</f>
        <v/>
      </c>
      <c r="M34" s="67" t="str">
        <f>IF(team.csv1!A$1&lt;team.csv1!A34,"",VLOOKUP(team.csv1!A34,範囲リレー,12,FALSE))</f>
        <v/>
      </c>
      <c r="N34" s="67" t="str">
        <f>IF(team.csv1!A$1&lt;team.csv1!A34,"",VLOOKUP(team.csv1!A34,範囲リレー,13,FALSE))</f>
        <v/>
      </c>
      <c r="O34" s="67" t="str">
        <f>IF(team.csv1!A$1&lt;team.csv1!A34,"",VLOOKUP(team.csv1!A34,範囲リレー,14,FALSE))</f>
        <v/>
      </c>
      <c r="P34" s="67"/>
    </row>
    <row r="35" spans="1:16">
      <c r="A35" s="67" t="str">
        <f>IF(B35="","",VLOOKUP(team.csv1!A35,team.csv1!C$2:T$121,17,FALSE)*1)</f>
        <v/>
      </c>
      <c r="B35" s="67" t="str">
        <f>IF(team.csv1!A$1&lt;team.csv1!A35,"",VLOOKUP(team.csv1!A35,範囲リレー,3,FALSE))</f>
        <v/>
      </c>
      <c r="C35" s="67" t="str">
        <f>IF(team.csv1!A$1&lt;team.csv1!A35,"",VLOOKUP(team.csv1!A35,範囲リレー,4,FALSE))</f>
        <v/>
      </c>
      <c r="D35" s="67"/>
      <c r="E35" s="67"/>
      <c r="F35" s="67"/>
      <c r="G35" s="67"/>
      <c r="H35" s="67"/>
      <c r="I35" s="67" t="str">
        <f>IF(team.csv1!A$1&lt;team.csv1!A35,"",VLOOKUP(team.csv1!A35,範囲リレー,8,FALSE))</f>
        <v/>
      </c>
      <c r="J35" s="67" t="str">
        <f>IF(team.csv1!A$1&lt;team.csv1!A35,"",VLOOKUP(team.csv1!A35,範囲リレー,9,FALSE))</f>
        <v/>
      </c>
      <c r="K35" s="67" t="str">
        <f>IF(team.csv1!A$1&lt;team.csv1!A35,"",VLOOKUP(team.csv1!A35,範囲リレー,10,FALSE))</f>
        <v/>
      </c>
      <c r="L35" s="67" t="str">
        <f>IF(team.csv1!A$1&lt;team.csv1!A35,"",VLOOKUP(team.csv1!A35,範囲リレー,11,FALSE))</f>
        <v/>
      </c>
      <c r="M35" s="67" t="str">
        <f>IF(team.csv1!A$1&lt;team.csv1!A35,"",VLOOKUP(team.csv1!A35,範囲リレー,12,FALSE))</f>
        <v/>
      </c>
      <c r="N35" s="67" t="str">
        <f>IF(team.csv1!A$1&lt;team.csv1!A35,"",VLOOKUP(team.csv1!A35,範囲リレー,13,FALSE))</f>
        <v/>
      </c>
      <c r="O35" s="67" t="str">
        <f>IF(team.csv1!A$1&lt;team.csv1!A35,"",VLOOKUP(team.csv1!A35,範囲リレー,14,FALSE))</f>
        <v/>
      </c>
      <c r="P35" s="67"/>
    </row>
    <row r="36" spans="1:16">
      <c r="A36" s="67" t="str">
        <f>IF(B36="","",VLOOKUP(team.csv1!A36,team.csv1!C$2:T$121,17,FALSE)*1)</f>
        <v/>
      </c>
      <c r="B36" s="67" t="str">
        <f>IF(team.csv1!A$1&lt;team.csv1!A36,"",VLOOKUP(team.csv1!A36,範囲リレー,3,FALSE))</f>
        <v/>
      </c>
      <c r="C36" s="67" t="str">
        <f>IF(team.csv1!A$1&lt;team.csv1!A36,"",VLOOKUP(team.csv1!A36,範囲リレー,4,FALSE))</f>
        <v/>
      </c>
      <c r="D36" s="67"/>
      <c r="E36" s="67"/>
      <c r="F36" s="67"/>
      <c r="G36" s="67"/>
      <c r="H36" s="67"/>
      <c r="I36" s="67" t="str">
        <f>IF(team.csv1!A$1&lt;team.csv1!A36,"",VLOOKUP(team.csv1!A36,範囲リレー,8,FALSE))</f>
        <v/>
      </c>
      <c r="J36" s="67" t="str">
        <f>IF(team.csv1!A$1&lt;team.csv1!A36,"",VLOOKUP(team.csv1!A36,範囲リレー,9,FALSE))</f>
        <v/>
      </c>
      <c r="K36" s="67" t="str">
        <f>IF(team.csv1!A$1&lt;team.csv1!A36,"",VLOOKUP(team.csv1!A36,範囲リレー,10,FALSE))</f>
        <v/>
      </c>
      <c r="L36" s="67" t="str">
        <f>IF(team.csv1!A$1&lt;team.csv1!A36,"",VLOOKUP(team.csv1!A36,範囲リレー,11,FALSE))</f>
        <v/>
      </c>
      <c r="M36" s="67" t="str">
        <f>IF(team.csv1!A$1&lt;team.csv1!A36,"",VLOOKUP(team.csv1!A36,範囲リレー,12,FALSE))</f>
        <v/>
      </c>
      <c r="N36" s="67" t="str">
        <f>IF(team.csv1!A$1&lt;team.csv1!A36,"",VLOOKUP(team.csv1!A36,範囲リレー,13,FALSE))</f>
        <v/>
      </c>
      <c r="O36" s="67" t="str">
        <f>IF(team.csv1!A$1&lt;team.csv1!A36,"",VLOOKUP(team.csv1!A36,範囲リレー,14,FALSE))</f>
        <v/>
      </c>
      <c r="P36" s="67"/>
    </row>
    <row r="37" spans="1:16">
      <c r="A37" s="67" t="str">
        <f>IF(B37="","",VLOOKUP(team.csv1!A37,team.csv1!C$2:T$121,17,FALSE)*1)</f>
        <v/>
      </c>
      <c r="B37" s="67" t="str">
        <f>IF(team.csv1!A$1&lt;team.csv1!A37,"",VLOOKUP(team.csv1!A37,範囲リレー,3,FALSE))</f>
        <v/>
      </c>
      <c r="C37" s="67" t="str">
        <f>IF(team.csv1!A$1&lt;team.csv1!A37,"",VLOOKUP(team.csv1!A37,範囲リレー,4,FALSE))</f>
        <v/>
      </c>
      <c r="D37" s="67"/>
      <c r="E37" s="67"/>
      <c r="F37" s="67"/>
      <c r="G37" s="67"/>
      <c r="H37" s="67"/>
      <c r="I37" s="67" t="str">
        <f>IF(team.csv1!A$1&lt;team.csv1!A37,"",VLOOKUP(team.csv1!A37,範囲リレー,8,FALSE))</f>
        <v/>
      </c>
      <c r="J37" s="67" t="str">
        <f>IF(team.csv1!A$1&lt;team.csv1!A37,"",VLOOKUP(team.csv1!A37,範囲リレー,9,FALSE))</f>
        <v/>
      </c>
      <c r="K37" s="67" t="str">
        <f>IF(team.csv1!A$1&lt;team.csv1!A37,"",VLOOKUP(team.csv1!A37,範囲リレー,10,FALSE))</f>
        <v/>
      </c>
      <c r="L37" s="67" t="str">
        <f>IF(team.csv1!A$1&lt;team.csv1!A37,"",VLOOKUP(team.csv1!A37,範囲リレー,11,FALSE))</f>
        <v/>
      </c>
      <c r="M37" s="67" t="str">
        <f>IF(team.csv1!A$1&lt;team.csv1!A37,"",VLOOKUP(team.csv1!A37,範囲リレー,12,FALSE))</f>
        <v/>
      </c>
      <c r="N37" s="67" t="str">
        <f>IF(team.csv1!A$1&lt;team.csv1!A37,"",VLOOKUP(team.csv1!A37,範囲リレー,13,FALSE))</f>
        <v/>
      </c>
      <c r="O37" s="67" t="str">
        <f>IF(team.csv1!A$1&lt;team.csv1!A37,"",VLOOKUP(team.csv1!A37,範囲リレー,14,FALSE))</f>
        <v/>
      </c>
      <c r="P37" s="67"/>
    </row>
    <row r="38" spans="1:16">
      <c r="A38" s="67" t="str">
        <f>IF(B38="","",VLOOKUP(team.csv1!A38,team.csv1!C$2:T$121,17,FALSE)*1)</f>
        <v/>
      </c>
      <c r="B38" s="67" t="str">
        <f>IF(team.csv1!A$1&lt;team.csv1!A38,"",VLOOKUP(team.csv1!A38,範囲リレー,3,FALSE))</f>
        <v/>
      </c>
      <c r="C38" s="67" t="str">
        <f>IF(team.csv1!A$1&lt;team.csv1!A38,"",VLOOKUP(team.csv1!A38,範囲リレー,4,FALSE))</f>
        <v/>
      </c>
      <c r="D38" s="67"/>
      <c r="E38" s="67"/>
      <c r="F38" s="67"/>
      <c r="G38" s="67"/>
      <c r="H38" s="67"/>
      <c r="I38" s="67" t="str">
        <f>IF(team.csv1!A$1&lt;team.csv1!A38,"",VLOOKUP(team.csv1!A38,範囲リレー,8,FALSE))</f>
        <v/>
      </c>
      <c r="J38" s="67" t="str">
        <f>IF(team.csv1!A$1&lt;team.csv1!A38,"",VLOOKUP(team.csv1!A38,範囲リレー,9,FALSE))</f>
        <v/>
      </c>
      <c r="K38" s="67" t="str">
        <f>IF(team.csv1!A$1&lt;team.csv1!A38,"",VLOOKUP(team.csv1!A38,範囲リレー,10,FALSE))</f>
        <v/>
      </c>
      <c r="L38" s="67" t="str">
        <f>IF(team.csv1!A$1&lt;team.csv1!A38,"",VLOOKUP(team.csv1!A38,範囲リレー,11,FALSE))</f>
        <v/>
      </c>
      <c r="M38" s="67" t="str">
        <f>IF(team.csv1!A$1&lt;team.csv1!A38,"",VLOOKUP(team.csv1!A38,範囲リレー,12,FALSE))</f>
        <v/>
      </c>
      <c r="N38" s="67" t="str">
        <f>IF(team.csv1!A$1&lt;team.csv1!A38,"",VLOOKUP(team.csv1!A38,範囲リレー,13,FALSE))</f>
        <v/>
      </c>
      <c r="O38" s="67" t="str">
        <f>IF(team.csv1!A$1&lt;team.csv1!A38,"",VLOOKUP(team.csv1!A38,範囲リレー,14,FALSE))</f>
        <v/>
      </c>
      <c r="P38" s="67"/>
    </row>
    <row r="39" spans="1:16">
      <c r="A39" s="67" t="str">
        <f>IF(B39="","",VLOOKUP(team.csv1!A39,team.csv1!C$2:T$121,17,FALSE)*1)</f>
        <v/>
      </c>
      <c r="B39" s="67" t="str">
        <f>IF(team.csv1!A$1&lt;team.csv1!A39,"",VLOOKUP(team.csv1!A39,範囲リレー,3,FALSE))</f>
        <v/>
      </c>
      <c r="C39" s="67" t="str">
        <f>IF(team.csv1!A$1&lt;team.csv1!A39,"",VLOOKUP(team.csv1!A39,範囲リレー,4,FALSE))</f>
        <v/>
      </c>
      <c r="D39" s="67"/>
      <c r="E39" s="67"/>
      <c r="F39" s="67"/>
      <c r="G39" s="67"/>
      <c r="H39" s="67"/>
      <c r="I39" s="67" t="str">
        <f>IF(team.csv1!A$1&lt;team.csv1!A39,"",VLOOKUP(team.csv1!A39,範囲リレー,8,FALSE))</f>
        <v/>
      </c>
      <c r="J39" s="67" t="str">
        <f>IF(team.csv1!A$1&lt;team.csv1!A39,"",VLOOKUP(team.csv1!A39,範囲リレー,9,FALSE))</f>
        <v/>
      </c>
      <c r="K39" s="67" t="str">
        <f>IF(team.csv1!A$1&lt;team.csv1!A39,"",VLOOKUP(team.csv1!A39,範囲リレー,10,FALSE))</f>
        <v/>
      </c>
      <c r="L39" s="67" t="str">
        <f>IF(team.csv1!A$1&lt;team.csv1!A39,"",VLOOKUP(team.csv1!A39,範囲リレー,11,FALSE))</f>
        <v/>
      </c>
      <c r="M39" s="67" t="str">
        <f>IF(team.csv1!A$1&lt;team.csv1!A39,"",VLOOKUP(team.csv1!A39,範囲リレー,12,FALSE))</f>
        <v/>
      </c>
      <c r="N39" s="67" t="str">
        <f>IF(team.csv1!A$1&lt;team.csv1!A39,"",VLOOKUP(team.csv1!A39,範囲リレー,13,FALSE))</f>
        <v/>
      </c>
      <c r="O39" s="67" t="str">
        <f>IF(team.csv1!A$1&lt;team.csv1!A39,"",VLOOKUP(team.csv1!A39,範囲リレー,14,FALSE))</f>
        <v/>
      </c>
      <c r="P39" s="67"/>
    </row>
    <row r="40" spans="1:16">
      <c r="A40" s="67" t="str">
        <f>IF(B40="","",VLOOKUP(team.csv1!A40,team.csv1!C$2:T$121,17,FALSE)*1)</f>
        <v/>
      </c>
      <c r="B40" s="67" t="str">
        <f>IF(team.csv1!A$1&lt;team.csv1!A40,"",VLOOKUP(team.csv1!A40,範囲リレー,3,FALSE))</f>
        <v/>
      </c>
      <c r="C40" s="67" t="str">
        <f>IF(team.csv1!A$1&lt;team.csv1!A40,"",VLOOKUP(team.csv1!A40,範囲リレー,4,FALSE))</f>
        <v/>
      </c>
      <c r="D40" s="67"/>
      <c r="E40" s="67"/>
      <c r="F40" s="67"/>
      <c r="G40" s="67"/>
      <c r="H40" s="67"/>
      <c r="I40" s="67" t="str">
        <f>IF(team.csv1!A$1&lt;team.csv1!A40,"",VLOOKUP(team.csv1!A40,範囲リレー,8,FALSE))</f>
        <v/>
      </c>
      <c r="J40" s="67" t="str">
        <f>IF(team.csv1!A$1&lt;team.csv1!A40,"",VLOOKUP(team.csv1!A40,範囲リレー,9,FALSE))</f>
        <v/>
      </c>
      <c r="K40" s="67" t="str">
        <f>IF(team.csv1!A$1&lt;team.csv1!A40,"",VLOOKUP(team.csv1!A40,範囲リレー,10,FALSE))</f>
        <v/>
      </c>
      <c r="L40" s="67" t="str">
        <f>IF(team.csv1!A$1&lt;team.csv1!A40,"",VLOOKUP(team.csv1!A40,範囲リレー,11,FALSE))</f>
        <v/>
      </c>
      <c r="M40" s="67" t="str">
        <f>IF(team.csv1!A$1&lt;team.csv1!A40,"",VLOOKUP(team.csv1!A40,範囲リレー,12,FALSE))</f>
        <v/>
      </c>
      <c r="N40" s="67" t="str">
        <f>IF(team.csv1!A$1&lt;team.csv1!A40,"",VLOOKUP(team.csv1!A40,範囲リレー,13,FALSE))</f>
        <v/>
      </c>
      <c r="O40" s="67" t="str">
        <f>IF(team.csv1!A$1&lt;team.csv1!A40,"",VLOOKUP(team.csv1!A40,範囲リレー,14,FALSE))</f>
        <v/>
      </c>
      <c r="P40" s="67"/>
    </row>
    <row r="41" spans="1:16">
      <c r="A41" s="67" t="str">
        <f>IF(B41="","",VLOOKUP(team.csv1!A41,team.csv1!C$2:T$121,17,FALSE)*1)</f>
        <v/>
      </c>
      <c r="B41" s="67" t="str">
        <f>IF(team.csv1!A$1&lt;team.csv1!A41,"",VLOOKUP(team.csv1!A41,範囲リレー,3,FALSE))</f>
        <v/>
      </c>
      <c r="C41" s="67" t="str">
        <f>IF(team.csv1!A$1&lt;team.csv1!A41,"",VLOOKUP(team.csv1!A41,範囲リレー,4,FALSE))</f>
        <v/>
      </c>
      <c r="D41" s="67"/>
      <c r="E41" s="67"/>
      <c r="F41" s="67"/>
      <c r="G41" s="67"/>
      <c r="H41" s="67"/>
      <c r="I41" s="67" t="str">
        <f>IF(team.csv1!A$1&lt;team.csv1!A41,"",VLOOKUP(team.csv1!A41,範囲リレー,8,FALSE))</f>
        <v/>
      </c>
      <c r="J41" s="67" t="str">
        <f>IF(team.csv1!A$1&lt;team.csv1!A41,"",VLOOKUP(team.csv1!A41,範囲リレー,9,FALSE))</f>
        <v/>
      </c>
      <c r="K41" s="67" t="str">
        <f>IF(team.csv1!A$1&lt;team.csv1!A41,"",VLOOKUP(team.csv1!A41,範囲リレー,10,FALSE))</f>
        <v/>
      </c>
      <c r="L41" s="67" t="str">
        <f>IF(team.csv1!A$1&lt;team.csv1!A41,"",VLOOKUP(team.csv1!A41,範囲リレー,11,FALSE))</f>
        <v/>
      </c>
      <c r="M41" s="67" t="str">
        <f>IF(team.csv1!A$1&lt;team.csv1!A41,"",VLOOKUP(team.csv1!A41,範囲リレー,12,FALSE))</f>
        <v/>
      </c>
      <c r="N41" s="67" t="str">
        <f>IF(team.csv1!A$1&lt;team.csv1!A41,"",VLOOKUP(team.csv1!A41,範囲リレー,13,FALSE))</f>
        <v/>
      </c>
      <c r="O41" s="67" t="str">
        <f>IF(team.csv1!A$1&lt;team.csv1!A41,"",VLOOKUP(team.csv1!A41,範囲リレー,14,FALSE))</f>
        <v/>
      </c>
      <c r="P41" s="67"/>
    </row>
    <row r="42" spans="1:16">
      <c r="A42" s="67" t="str">
        <f>IF(B42="","",VLOOKUP(team.csv1!A42,team.csv1!C$2:T$121,17,FALSE)*1)</f>
        <v/>
      </c>
      <c r="B42" s="67" t="str">
        <f>IF(team.csv1!A$1&lt;team.csv1!A42,"",VLOOKUP(team.csv1!A42,範囲リレー,3,FALSE))</f>
        <v/>
      </c>
      <c r="C42" s="67" t="str">
        <f>IF(team.csv1!A$1&lt;team.csv1!A42,"",VLOOKUP(team.csv1!A42,範囲リレー,4,FALSE))</f>
        <v/>
      </c>
      <c r="D42" s="67"/>
      <c r="E42" s="67"/>
      <c r="F42" s="67"/>
      <c r="G42" s="67"/>
      <c r="H42" s="67"/>
      <c r="I42" s="67" t="str">
        <f>IF(team.csv1!A$1&lt;team.csv1!A42,"",VLOOKUP(team.csv1!A42,範囲リレー,8,FALSE))</f>
        <v/>
      </c>
      <c r="J42" s="67" t="str">
        <f>IF(team.csv1!A$1&lt;team.csv1!A42,"",VLOOKUP(team.csv1!A42,範囲リレー,9,FALSE))</f>
        <v/>
      </c>
      <c r="K42" s="67" t="str">
        <f>IF(team.csv1!A$1&lt;team.csv1!A42,"",VLOOKUP(team.csv1!A42,範囲リレー,10,FALSE))</f>
        <v/>
      </c>
      <c r="L42" s="67" t="str">
        <f>IF(team.csv1!A$1&lt;team.csv1!A42,"",VLOOKUP(team.csv1!A42,範囲リレー,11,FALSE))</f>
        <v/>
      </c>
      <c r="M42" s="67" t="str">
        <f>IF(team.csv1!A$1&lt;team.csv1!A42,"",VLOOKUP(team.csv1!A42,範囲リレー,12,FALSE))</f>
        <v/>
      </c>
      <c r="N42" s="67" t="str">
        <f>IF(team.csv1!A$1&lt;team.csv1!A42,"",VLOOKUP(team.csv1!A42,範囲リレー,13,FALSE))</f>
        <v/>
      </c>
      <c r="O42" s="67" t="str">
        <f>IF(team.csv1!A$1&lt;team.csv1!A42,"",VLOOKUP(team.csv1!A42,範囲リレー,14,FALSE))</f>
        <v/>
      </c>
      <c r="P42" s="67"/>
    </row>
    <row r="43" spans="1:16">
      <c r="A43" s="67" t="str">
        <f>IF(B43="","",VLOOKUP(team.csv1!A43,team.csv1!C$2:T$121,17,FALSE)*1)</f>
        <v/>
      </c>
      <c r="B43" s="67" t="str">
        <f>IF(team.csv1!A$1&lt;team.csv1!A43,"",VLOOKUP(team.csv1!A43,範囲リレー,3,FALSE))</f>
        <v/>
      </c>
      <c r="C43" s="67" t="str">
        <f>IF(team.csv1!A$1&lt;team.csv1!A43,"",VLOOKUP(team.csv1!A43,範囲リレー,4,FALSE))</f>
        <v/>
      </c>
      <c r="D43" s="67"/>
      <c r="E43" s="67"/>
      <c r="F43" s="67"/>
      <c r="G43" s="67"/>
      <c r="H43" s="67"/>
      <c r="I43" s="67" t="str">
        <f>IF(team.csv1!A$1&lt;team.csv1!A43,"",VLOOKUP(team.csv1!A43,範囲リレー,8,FALSE))</f>
        <v/>
      </c>
      <c r="J43" s="67" t="str">
        <f>IF(team.csv1!A$1&lt;team.csv1!A43,"",VLOOKUP(team.csv1!A43,範囲リレー,9,FALSE))</f>
        <v/>
      </c>
      <c r="K43" s="67" t="str">
        <f>IF(team.csv1!A$1&lt;team.csv1!A43,"",VLOOKUP(team.csv1!A43,範囲リレー,10,FALSE))</f>
        <v/>
      </c>
      <c r="L43" s="67" t="str">
        <f>IF(team.csv1!A$1&lt;team.csv1!A43,"",VLOOKUP(team.csv1!A43,範囲リレー,11,FALSE))</f>
        <v/>
      </c>
      <c r="M43" s="67" t="str">
        <f>IF(team.csv1!A$1&lt;team.csv1!A43,"",VLOOKUP(team.csv1!A43,範囲リレー,12,FALSE))</f>
        <v/>
      </c>
      <c r="N43" s="67" t="str">
        <f>IF(team.csv1!A$1&lt;team.csv1!A43,"",VLOOKUP(team.csv1!A43,範囲リレー,13,FALSE))</f>
        <v/>
      </c>
      <c r="O43" s="67" t="str">
        <f>IF(team.csv1!A$1&lt;team.csv1!A43,"",VLOOKUP(team.csv1!A43,範囲リレー,14,FALSE))</f>
        <v/>
      </c>
      <c r="P43" s="67"/>
    </row>
    <row r="44" spans="1:16">
      <c r="A44" s="67" t="str">
        <f>IF(B44="","",VLOOKUP(team.csv1!A44,team.csv1!C$2:T$121,17,FALSE)*1)</f>
        <v/>
      </c>
      <c r="B44" s="67" t="str">
        <f>IF(team.csv1!A$1&lt;team.csv1!A44,"",VLOOKUP(team.csv1!A44,範囲リレー,3,FALSE))</f>
        <v/>
      </c>
      <c r="C44" s="67" t="str">
        <f>IF(team.csv1!A$1&lt;team.csv1!A44,"",VLOOKUP(team.csv1!A44,範囲リレー,4,FALSE))</f>
        <v/>
      </c>
      <c r="D44" s="67"/>
      <c r="E44" s="67"/>
      <c r="F44" s="67"/>
      <c r="G44" s="67"/>
      <c r="H44" s="67"/>
      <c r="I44" s="67" t="str">
        <f>IF(team.csv1!A$1&lt;team.csv1!A44,"",VLOOKUP(team.csv1!A44,範囲リレー,8,FALSE))</f>
        <v/>
      </c>
      <c r="J44" s="67" t="str">
        <f>IF(team.csv1!A$1&lt;team.csv1!A44,"",VLOOKUP(team.csv1!A44,範囲リレー,9,FALSE))</f>
        <v/>
      </c>
      <c r="K44" s="67" t="str">
        <f>IF(team.csv1!A$1&lt;team.csv1!A44,"",VLOOKUP(team.csv1!A44,範囲リレー,10,FALSE))</f>
        <v/>
      </c>
      <c r="L44" s="67" t="str">
        <f>IF(team.csv1!A$1&lt;team.csv1!A44,"",VLOOKUP(team.csv1!A44,範囲リレー,11,FALSE))</f>
        <v/>
      </c>
      <c r="M44" s="67" t="str">
        <f>IF(team.csv1!A$1&lt;team.csv1!A44,"",VLOOKUP(team.csv1!A44,範囲リレー,12,FALSE))</f>
        <v/>
      </c>
      <c r="N44" s="67" t="str">
        <f>IF(team.csv1!A$1&lt;team.csv1!A44,"",VLOOKUP(team.csv1!A44,範囲リレー,13,FALSE))</f>
        <v/>
      </c>
      <c r="O44" s="67" t="str">
        <f>IF(team.csv1!A$1&lt;team.csv1!A44,"",VLOOKUP(team.csv1!A44,範囲リレー,14,FALSE))</f>
        <v/>
      </c>
      <c r="P44" s="67"/>
    </row>
    <row r="45" spans="1:16">
      <c r="A45" s="67" t="str">
        <f>IF(B45="","",VLOOKUP(team.csv1!A45,team.csv1!C$2:T$121,17,FALSE)*1)</f>
        <v/>
      </c>
      <c r="B45" s="67" t="str">
        <f>IF(team.csv1!A$1&lt;team.csv1!A45,"",VLOOKUP(team.csv1!A45,範囲リレー,3,FALSE))</f>
        <v/>
      </c>
      <c r="C45" s="67" t="str">
        <f>IF(team.csv1!A$1&lt;team.csv1!A45,"",VLOOKUP(team.csv1!A45,範囲リレー,4,FALSE))</f>
        <v/>
      </c>
      <c r="D45" s="67"/>
      <c r="E45" s="67"/>
      <c r="F45" s="67"/>
      <c r="G45" s="67"/>
      <c r="H45" s="67"/>
      <c r="I45" s="67" t="str">
        <f>IF(team.csv1!A$1&lt;team.csv1!A45,"",VLOOKUP(team.csv1!A45,範囲リレー,8,FALSE))</f>
        <v/>
      </c>
      <c r="J45" s="67" t="str">
        <f>IF(team.csv1!A$1&lt;team.csv1!A45,"",VLOOKUP(team.csv1!A45,範囲リレー,9,FALSE))</f>
        <v/>
      </c>
      <c r="K45" s="67" t="str">
        <f>IF(team.csv1!A$1&lt;team.csv1!A45,"",VLOOKUP(team.csv1!A45,範囲リレー,10,FALSE))</f>
        <v/>
      </c>
      <c r="L45" s="67" t="str">
        <f>IF(team.csv1!A$1&lt;team.csv1!A45,"",VLOOKUP(team.csv1!A45,範囲リレー,11,FALSE))</f>
        <v/>
      </c>
      <c r="M45" s="67" t="str">
        <f>IF(team.csv1!A$1&lt;team.csv1!A45,"",VLOOKUP(team.csv1!A45,範囲リレー,12,FALSE))</f>
        <v/>
      </c>
      <c r="N45" s="67" t="str">
        <f>IF(team.csv1!A$1&lt;team.csv1!A45,"",VLOOKUP(team.csv1!A45,範囲リレー,13,FALSE))</f>
        <v/>
      </c>
      <c r="O45" s="67" t="str">
        <f>IF(team.csv1!A$1&lt;team.csv1!A45,"",VLOOKUP(team.csv1!A45,範囲リレー,14,FALSE))</f>
        <v/>
      </c>
      <c r="P45" s="67"/>
    </row>
    <row r="46" spans="1:16">
      <c r="A46" s="67" t="str">
        <f>IF(B46="","",VLOOKUP(team.csv1!A46,team.csv1!C$2:T$121,17,FALSE)*1)</f>
        <v/>
      </c>
      <c r="B46" s="67" t="str">
        <f>IF(team.csv1!A$1&lt;team.csv1!A46,"",VLOOKUP(team.csv1!A46,範囲リレー,3,FALSE))</f>
        <v/>
      </c>
      <c r="C46" s="67" t="str">
        <f>IF(team.csv1!A$1&lt;team.csv1!A46,"",VLOOKUP(team.csv1!A46,範囲リレー,4,FALSE))</f>
        <v/>
      </c>
      <c r="D46" s="67"/>
      <c r="E46" s="67"/>
      <c r="F46" s="67"/>
      <c r="G46" s="67"/>
      <c r="H46" s="67"/>
      <c r="I46" s="67" t="str">
        <f>IF(team.csv1!A$1&lt;team.csv1!A46,"",VLOOKUP(team.csv1!A46,範囲リレー,8,FALSE))</f>
        <v/>
      </c>
      <c r="J46" s="67" t="str">
        <f>IF(team.csv1!A$1&lt;team.csv1!A46,"",VLOOKUP(team.csv1!A46,範囲リレー,9,FALSE))</f>
        <v/>
      </c>
      <c r="K46" s="67" t="str">
        <f>IF(team.csv1!A$1&lt;team.csv1!A46,"",VLOOKUP(team.csv1!A46,範囲リレー,10,FALSE))</f>
        <v/>
      </c>
      <c r="L46" s="67" t="str">
        <f>IF(team.csv1!A$1&lt;team.csv1!A46,"",VLOOKUP(team.csv1!A46,範囲リレー,11,FALSE))</f>
        <v/>
      </c>
      <c r="M46" s="67" t="str">
        <f>IF(team.csv1!A$1&lt;team.csv1!A46,"",VLOOKUP(team.csv1!A46,範囲リレー,12,FALSE))</f>
        <v/>
      </c>
      <c r="N46" s="67" t="str">
        <f>IF(team.csv1!A$1&lt;team.csv1!A46,"",VLOOKUP(team.csv1!A46,範囲リレー,13,FALSE))</f>
        <v/>
      </c>
      <c r="O46" s="67" t="str">
        <f>IF(team.csv1!A$1&lt;team.csv1!A46,"",VLOOKUP(team.csv1!A46,範囲リレー,14,FALSE))</f>
        <v/>
      </c>
      <c r="P46" s="67"/>
    </row>
    <row r="47" spans="1:16">
      <c r="A47" s="67" t="str">
        <f>IF(B47="","",VLOOKUP(team.csv1!A47,team.csv1!C$2:T$121,17,FALSE)*1)</f>
        <v/>
      </c>
      <c r="B47" s="67" t="str">
        <f>IF(team.csv1!A$1&lt;team.csv1!A47,"",VLOOKUP(team.csv1!A47,範囲リレー,3,FALSE))</f>
        <v/>
      </c>
      <c r="C47" s="67" t="str">
        <f>IF(team.csv1!A$1&lt;team.csv1!A47,"",VLOOKUP(team.csv1!A47,範囲リレー,4,FALSE))</f>
        <v/>
      </c>
      <c r="D47" s="67"/>
      <c r="E47" s="67"/>
      <c r="F47" s="67"/>
      <c r="G47" s="67"/>
      <c r="H47" s="67"/>
      <c r="I47" s="67" t="str">
        <f>IF(team.csv1!A$1&lt;team.csv1!A47,"",VLOOKUP(team.csv1!A47,範囲リレー,8,FALSE))</f>
        <v/>
      </c>
      <c r="J47" s="67" t="str">
        <f>IF(team.csv1!A$1&lt;team.csv1!A47,"",VLOOKUP(team.csv1!A47,範囲リレー,9,FALSE))</f>
        <v/>
      </c>
      <c r="K47" s="67" t="str">
        <f>IF(team.csv1!A$1&lt;team.csv1!A47,"",VLOOKUP(team.csv1!A47,範囲リレー,10,FALSE))</f>
        <v/>
      </c>
      <c r="L47" s="67" t="str">
        <f>IF(team.csv1!A$1&lt;team.csv1!A47,"",VLOOKUP(team.csv1!A47,範囲リレー,11,FALSE))</f>
        <v/>
      </c>
      <c r="M47" s="67" t="str">
        <f>IF(team.csv1!A$1&lt;team.csv1!A47,"",VLOOKUP(team.csv1!A47,範囲リレー,12,FALSE))</f>
        <v/>
      </c>
      <c r="N47" s="67" t="str">
        <f>IF(team.csv1!A$1&lt;team.csv1!A47,"",VLOOKUP(team.csv1!A47,範囲リレー,13,FALSE))</f>
        <v/>
      </c>
      <c r="O47" s="67" t="str">
        <f>IF(team.csv1!A$1&lt;team.csv1!A47,"",VLOOKUP(team.csv1!A47,範囲リレー,14,FALSE))</f>
        <v/>
      </c>
      <c r="P47" s="67"/>
    </row>
    <row r="48" spans="1:16">
      <c r="A48" s="67" t="str">
        <f>IF(B48="","",VLOOKUP(team.csv1!A48,team.csv1!C$2:T$121,17,FALSE)*1)</f>
        <v/>
      </c>
      <c r="B48" s="67" t="str">
        <f>IF(team.csv1!A$1&lt;team.csv1!A48,"",VLOOKUP(team.csv1!A48,範囲リレー,3,FALSE))</f>
        <v/>
      </c>
      <c r="C48" s="67" t="str">
        <f>IF(team.csv1!A$1&lt;team.csv1!A48,"",VLOOKUP(team.csv1!A48,範囲リレー,4,FALSE))</f>
        <v/>
      </c>
      <c r="D48" s="67"/>
      <c r="E48" s="67"/>
      <c r="F48" s="67"/>
      <c r="G48" s="67"/>
      <c r="H48" s="67"/>
      <c r="I48" s="67" t="str">
        <f>IF(team.csv1!A$1&lt;team.csv1!A48,"",VLOOKUP(team.csv1!A48,範囲リレー,8,FALSE))</f>
        <v/>
      </c>
      <c r="J48" s="67" t="str">
        <f>IF(team.csv1!A$1&lt;team.csv1!A48,"",VLOOKUP(team.csv1!A48,範囲リレー,9,FALSE))</f>
        <v/>
      </c>
      <c r="K48" s="67" t="str">
        <f>IF(team.csv1!A$1&lt;team.csv1!A48,"",VLOOKUP(team.csv1!A48,範囲リレー,10,FALSE))</f>
        <v/>
      </c>
      <c r="L48" s="67" t="str">
        <f>IF(team.csv1!A$1&lt;team.csv1!A48,"",VLOOKUP(team.csv1!A48,範囲リレー,11,FALSE))</f>
        <v/>
      </c>
      <c r="M48" s="67" t="str">
        <f>IF(team.csv1!A$1&lt;team.csv1!A48,"",VLOOKUP(team.csv1!A48,範囲リレー,12,FALSE))</f>
        <v/>
      </c>
      <c r="N48" s="67" t="str">
        <f>IF(team.csv1!A$1&lt;team.csv1!A48,"",VLOOKUP(team.csv1!A48,範囲リレー,13,FALSE))</f>
        <v/>
      </c>
      <c r="O48" s="67" t="str">
        <f>IF(team.csv1!A$1&lt;team.csv1!A48,"",VLOOKUP(team.csv1!A48,範囲リレー,14,FALSE))</f>
        <v/>
      </c>
      <c r="P48" s="67"/>
    </row>
    <row r="49" spans="1:16">
      <c r="A49" s="67" t="str">
        <f>IF(B49="","",VLOOKUP(team.csv1!A49,team.csv1!C$2:T$121,17,FALSE)*1)</f>
        <v/>
      </c>
      <c r="B49" s="67" t="str">
        <f>IF(team.csv1!A$1&lt;team.csv1!A49,"",VLOOKUP(team.csv1!A49,範囲リレー,3,FALSE))</f>
        <v/>
      </c>
      <c r="C49" s="67" t="str">
        <f>IF(team.csv1!A$1&lt;team.csv1!A49,"",VLOOKUP(team.csv1!A49,範囲リレー,4,FALSE))</f>
        <v/>
      </c>
      <c r="D49" s="67"/>
      <c r="E49" s="67"/>
      <c r="F49" s="67"/>
      <c r="G49" s="67"/>
      <c r="H49" s="67"/>
      <c r="I49" s="67" t="str">
        <f>IF(team.csv1!A$1&lt;team.csv1!A49,"",VLOOKUP(team.csv1!A49,範囲リレー,8,FALSE))</f>
        <v/>
      </c>
      <c r="J49" s="67" t="str">
        <f>IF(team.csv1!A$1&lt;team.csv1!A49,"",VLOOKUP(team.csv1!A49,範囲リレー,9,FALSE))</f>
        <v/>
      </c>
      <c r="K49" s="67" t="str">
        <f>IF(team.csv1!A$1&lt;team.csv1!A49,"",VLOOKUP(team.csv1!A49,範囲リレー,10,FALSE))</f>
        <v/>
      </c>
      <c r="L49" s="67" t="str">
        <f>IF(team.csv1!A$1&lt;team.csv1!A49,"",VLOOKUP(team.csv1!A49,範囲リレー,11,FALSE))</f>
        <v/>
      </c>
      <c r="M49" s="67" t="str">
        <f>IF(team.csv1!A$1&lt;team.csv1!A49,"",VLOOKUP(team.csv1!A49,範囲リレー,12,FALSE))</f>
        <v/>
      </c>
      <c r="N49" s="67" t="str">
        <f>IF(team.csv1!A$1&lt;team.csv1!A49,"",VLOOKUP(team.csv1!A49,範囲リレー,13,FALSE))</f>
        <v/>
      </c>
      <c r="O49" s="67" t="str">
        <f>IF(team.csv1!A$1&lt;team.csv1!A49,"",VLOOKUP(team.csv1!A49,範囲リレー,14,FALSE))</f>
        <v/>
      </c>
      <c r="P49" s="67"/>
    </row>
    <row r="50" spans="1:16">
      <c r="A50" s="67" t="str">
        <f>IF(B50="","",VLOOKUP(team.csv1!A50,team.csv1!C$2:T$121,17,FALSE)*1)</f>
        <v/>
      </c>
      <c r="B50" s="67" t="str">
        <f>IF(team.csv1!A$1&lt;team.csv1!A50,"",VLOOKUP(team.csv1!A50,範囲リレー,3,FALSE))</f>
        <v/>
      </c>
      <c r="C50" s="67" t="str">
        <f>IF(team.csv1!A$1&lt;team.csv1!A50,"",VLOOKUP(team.csv1!A50,範囲リレー,4,FALSE))</f>
        <v/>
      </c>
      <c r="D50" s="67"/>
      <c r="E50" s="67"/>
      <c r="F50" s="67"/>
      <c r="G50" s="67"/>
      <c r="H50" s="67"/>
      <c r="I50" s="67" t="str">
        <f>IF(team.csv1!A$1&lt;team.csv1!A50,"",VLOOKUP(team.csv1!A50,範囲リレー,8,FALSE))</f>
        <v/>
      </c>
      <c r="J50" s="67" t="str">
        <f>IF(team.csv1!A$1&lt;team.csv1!A50,"",VLOOKUP(team.csv1!A50,範囲リレー,9,FALSE))</f>
        <v/>
      </c>
      <c r="K50" s="67" t="str">
        <f>IF(team.csv1!A$1&lt;team.csv1!A50,"",VLOOKUP(team.csv1!A50,範囲リレー,10,FALSE))</f>
        <v/>
      </c>
      <c r="L50" s="67" t="str">
        <f>IF(team.csv1!A$1&lt;team.csv1!A50,"",VLOOKUP(team.csv1!A50,範囲リレー,11,FALSE))</f>
        <v/>
      </c>
      <c r="M50" s="67" t="str">
        <f>IF(team.csv1!A$1&lt;team.csv1!A50,"",VLOOKUP(team.csv1!A50,範囲リレー,12,FALSE))</f>
        <v/>
      </c>
      <c r="N50" s="67" t="str">
        <f>IF(team.csv1!A$1&lt;team.csv1!A50,"",VLOOKUP(team.csv1!A50,範囲リレー,13,FALSE))</f>
        <v/>
      </c>
      <c r="O50" s="67" t="str">
        <f>IF(team.csv1!A$1&lt;team.csv1!A50,"",VLOOKUP(team.csv1!A50,範囲リレー,14,FALSE))</f>
        <v/>
      </c>
      <c r="P50" s="67"/>
    </row>
    <row r="51" spans="1:16">
      <c r="A51" s="67" t="str">
        <f>IF(B51="","",VLOOKUP(team.csv1!A51,team.csv1!C$2:T$121,17,FALSE)*1)</f>
        <v/>
      </c>
      <c r="B51" s="67" t="str">
        <f>IF(team.csv1!A$1&lt;team.csv1!A51,"",VLOOKUP(team.csv1!A51,範囲リレー,3,FALSE))</f>
        <v/>
      </c>
      <c r="C51" s="67" t="str">
        <f>IF(team.csv1!A$1&lt;team.csv1!A51,"",VLOOKUP(team.csv1!A51,範囲リレー,4,FALSE))</f>
        <v/>
      </c>
      <c r="D51" s="67"/>
      <c r="E51" s="67"/>
      <c r="F51" s="67"/>
      <c r="G51" s="67"/>
      <c r="H51" s="67"/>
      <c r="I51" s="67" t="str">
        <f>IF(team.csv1!A$1&lt;team.csv1!A51,"",VLOOKUP(team.csv1!A51,範囲リレー,8,FALSE))</f>
        <v/>
      </c>
      <c r="J51" s="67" t="str">
        <f>IF(team.csv1!A$1&lt;team.csv1!A51,"",VLOOKUP(team.csv1!A51,範囲リレー,9,FALSE))</f>
        <v/>
      </c>
      <c r="K51" s="67" t="str">
        <f>IF(team.csv1!A$1&lt;team.csv1!A51,"",VLOOKUP(team.csv1!A51,範囲リレー,10,FALSE))</f>
        <v/>
      </c>
      <c r="L51" s="67" t="str">
        <f>IF(team.csv1!A$1&lt;team.csv1!A51,"",VLOOKUP(team.csv1!A51,範囲リレー,11,FALSE))</f>
        <v/>
      </c>
      <c r="M51" s="67" t="str">
        <f>IF(team.csv1!A$1&lt;team.csv1!A51,"",VLOOKUP(team.csv1!A51,範囲リレー,12,FALSE))</f>
        <v/>
      </c>
      <c r="N51" s="67" t="str">
        <f>IF(team.csv1!A$1&lt;team.csv1!A51,"",VLOOKUP(team.csv1!A51,範囲リレー,13,FALSE))</f>
        <v/>
      </c>
      <c r="O51" s="67" t="str">
        <f>IF(team.csv1!A$1&lt;team.csv1!A51,"",VLOOKUP(team.csv1!A51,範囲リレー,14,FALSE))</f>
        <v/>
      </c>
      <c r="P51" s="67"/>
    </row>
    <row r="52" spans="1:16">
      <c r="A52" s="67" t="str">
        <f>IF(B52="","",VLOOKUP(team.csv1!A52,team.csv1!C$2:T$121,17,FALSE)*1)</f>
        <v/>
      </c>
      <c r="B52" s="67" t="str">
        <f>IF(team.csv1!A$1&lt;team.csv1!A52,"",VLOOKUP(team.csv1!A52,範囲リレー,3,FALSE))</f>
        <v/>
      </c>
      <c r="C52" s="67" t="str">
        <f>IF(team.csv1!A$1&lt;team.csv1!A52,"",VLOOKUP(team.csv1!A52,範囲リレー,4,FALSE))</f>
        <v/>
      </c>
      <c r="D52" s="67"/>
      <c r="E52" s="67"/>
      <c r="F52" s="67"/>
      <c r="G52" s="67"/>
      <c r="H52" s="67"/>
      <c r="I52" s="67" t="str">
        <f>IF(team.csv1!A$1&lt;team.csv1!A52,"",VLOOKUP(team.csv1!A52,範囲リレー,8,FALSE))</f>
        <v/>
      </c>
      <c r="J52" s="67" t="str">
        <f>IF(team.csv1!A$1&lt;team.csv1!A52,"",VLOOKUP(team.csv1!A52,範囲リレー,9,FALSE))</f>
        <v/>
      </c>
      <c r="K52" s="67" t="str">
        <f>IF(team.csv1!A$1&lt;team.csv1!A52,"",VLOOKUP(team.csv1!A52,範囲リレー,10,FALSE))</f>
        <v/>
      </c>
      <c r="L52" s="67" t="str">
        <f>IF(team.csv1!A$1&lt;team.csv1!A52,"",VLOOKUP(team.csv1!A52,範囲リレー,11,FALSE))</f>
        <v/>
      </c>
      <c r="M52" s="67" t="str">
        <f>IF(team.csv1!A$1&lt;team.csv1!A52,"",VLOOKUP(team.csv1!A52,範囲リレー,12,FALSE))</f>
        <v/>
      </c>
      <c r="N52" s="67" t="str">
        <f>IF(team.csv1!A$1&lt;team.csv1!A52,"",VLOOKUP(team.csv1!A52,範囲リレー,13,FALSE))</f>
        <v/>
      </c>
      <c r="O52" s="67" t="str">
        <f>IF(team.csv1!A$1&lt;team.csv1!A52,"",VLOOKUP(team.csv1!A52,範囲リレー,14,FALSE))</f>
        <v/>
      </c>
      <c r="P52" s="67"/>
    </row>
    <row r="53" spans="1:16">
      <c r="A53" s="67" t="str">
        <f>IF(B53="","",VLOOKUP(team.csv1!A53,team.csv1!C$2:T$121,17,FALSE)*1)</f>
        <v/>
      </c>
      <c r="B53" s="67" t="str">
        <f>IF(team.csv1!A$1&lt;team.csv1!A53,"",VLOOKUP(team.csv1!A53,範囲リレー,3,FALSE))</f>
        <v/>
      </c>
      <c r="C53" s="67" t="str">
        <f>IF(team.csv1!A$1&lt;team.csv1!A53,"",VLOOKUP(team.csv1!A53,範囲リレー,4,FALSE))</f>
        <v/>
      </c>
      <c r="D53" s="67"/>
      <c r="E53" s="67"/>
      <c r="F53" s="67"/>
      <c r="G53" s="67"/>
      <c r="H53" s="67"/>
      <c r="I53" s="67" t="str">
        <f>IF(team.csv1!A$1&lt;team.csv1!A53,"",VLOOKUP(team.csv1!A53,範囲リレー,8,FALSE))</f>
        <v/>
      </c>
      <c r="J53" s="67" t="str">
        <f>IF(team.csv1!A$1&lt;team.csv1!A53,"",VLOOKUP(team.csv1!A53,範囲リレー,9,FALSE))</f>
        <v/>
      </c>
      <c r="K53" s="67" t="str">
        <f>IF(team.csv1!A$1&lt;team.csv1!A53,"",VLOOKUP(team.csv1!A53,範囲リレー,10,FALSE))</f>
        <v/>
      </c>
      <c r="L53" s="67" t="str">
        <f>IF(team.csv1!A$1&lt;team.csv1!A53,"",VLOOKUP(team.csv1!A53,範囲リレー,11,FALSE))</f>
        <v/>
      </c>
      <c r="M53" s="67" t="str">
        <f>IF(team.csv1!A$1&lt;team.csv1!A53,"",VLOOKUP(team.csv1!A53,範囲リレー,12,FALSE))</f>
        <v/>
      </c>
      <c r="N53" s="67" t="str">
        <f>IF(team.csv1!A$1&lt;team.csv1!A53,"",VLOOKUP(team.csv1!A53,範囲リレー,13,FALSE))</f>
        <v/>
      </c>
      <c r="O53" s="67" t="str">
        <f>IF(team.csv1!A$1&lt;team.csv1!A53,"",VLOOKUP(team.csv1!A53,範囲リレー,14,FALSE))</f>
        <v/>
      </c>
      <c r="P53" s="67"/>
    </row>
    <row r="54" spans="1:16">
      <c r="A54" s="67" t="str">
        <f>IF(B54="","",VLOOKUP(team.csv1!A54,team.csv1!C$2:T$121,17,FALSE)*1)</f>
        <v/>
      </c>
      <c r="B54" s="67" t="str">
        <f>IF(team.csv1!A$1&lt;team.csv1!A54,"",VLOOKUP(team.csv1!A54,範囲リレー,3,FALSE))</f>
        <v/>
      </c>
      <c r="C54" s="67" t="str">
        <f>IF(team.csv1!A$1&lt;team.csv1!A54,"",VLOOKUP(team.csv1!A54,範囲リレー,4,FALSE))</f>
        <v/>
      </c>
      <c r="D54" s="67"/>
      <c r="E54" s="67"/>
      <c r="F54" s="67"/>
      <c r="G54" s="67"/>
      <c r="H54" s="67"/>
      <c r="I54" s="67" t="str">
        <f>IF(team.csv1!A$1&lt;team.csv1!A54,"",VLOOKUP(team.csv1!A54,範囲リレー,8,FALSE))</f>
        <v/>
      </c>
      <c r="J54" s="67" t="str">
        <f>IF(team.csv1!A$1&lt;team.csv1!A54,"",VLOOKUP(team.csv1!A54,範囲リレー,9,FALSE))</f>
        <v/>
      </c>
      <c r="K54" s="67" t="str">
        <f>IF(team.csv1!A$1&lt;team.csv1!A54,"",VLOOKUP(team.csv1!A54,範囲リレー,10,FALSE))</f>
        <v/>
      </c>
      <c r="L54" s="67" t="str">
        <f>IF(team.csv1!A$1&lt;team.csv1!A54,"",VLOOKUP(team.csv1!A54,範囲リレー,11,FALSE))</f>
        <v/>
      </c>
      <c r="M54" s="67" t="str">
        <f>IF(team.csv1!A$1&lt;team.csv1!A54,"",VLOOKUP(team.csv1!A54,範囲リレー,12,FALSE))</f>
        <v/>
      </c>
      <c r="N54" s="67" t="str">
        <f>IF(team.csv1!A$1&lt;team.csv1!A54,"",VLOOKUP(team.csv1!A54,範囲リレー,13,FALSE))</f>
        <v/>
      </c>
      <c r="O54" s="67" t="str">
        <f>IF(team.csv1!A$1&lt;team.csv1!A54,"",VLOOKUP(team.csv1!A54,範囲リレー,14,FALSE))</f>
        <v/>
      </c>
      <c r="P54" s="67"/>
    </row>
    <row r="55" spans="1:16">
      <c r="A55" s="67" t="str">
        <f>IF(B55="","",VLOOKUP(team.csv1!A55,team.csv1!C$2:T$121,17,FALSE)*1)</f>
        <v/>
      </c>
      <c r="B55" s="67" t="str">
        <f>IF(team.csv1!A$1&lt;team.csv1!A55,"",VLOOKUP(team.csv1!A55,範囲リレー,3,FALSE))</f>
        <v/>
      </c>
      <c r="C55" s="67" t="str">
        <f>IF(team.csv1!A$1&lt;team.csv1!A55,"",VLOOKUP(team.csv1!A55,範囲リレー,4,FALSE))</f>
        <v/>
      </c>
      <c r="D55" s="67"/>
      <c r="E55" s="67"/>
      <c r="F55" s="67"/>
      <c r="G55" s="67"/>
      <c r="H55" s="67"/>
      <c r="I55" s="67" t="str">
        <f>IF(team.csv1!A$1&lt;team.csv1!A55,"",VLOOKUP(team.csv1!A55,範囲リレー,8,FALSE))</f>
        <v/>
      </c>
      <c r="J55" s="67" t="str">
        <f>IF(team.csv1!A$1&lt;team.csv1!A55,"",VLOOKUP(team.csv1!A55,範囲リレー,9,FALSE))</f>
        <v/>
      </c>
      <c r="K55" s="67" t="str">
        <f>IF(team.csv1!A$1&lt;team.csv1!A55,"",VLOOKUP(team.csv1!A55,範囲リレー,10,FALSE))</f>
        <v/>
      </c>
      <c r="L55" s="67" t="str">
        <f>IF(team.csv1!A$1&lt;team.csv1!A55,"",VLOOKUP(team.csv1!A55,範囲リレー,11,FALSE))</f>
        <v/>
      </c>
      <c r="M55" s="67" t="str">
        <f>IF(team.csv1!A$1&lt;team.csv1!A55,"",VLOOKUP(team.csv1!A55,範囲リレー,12,FALSE))</f>
        <v/>
      </c>
      <c r="N55" s="67" t="str">
        <f>IF(team.csv1!A$1&lt;team.csv1!A55,"",VLOOKUP(team.csv1!A55,範囲リレー,13,FALSE))</f>
        <v/>
      </c>
      <c r="O55" s="67" t="str">
        <f>IF(team.csv1!A$1&lt;team.csv1!A55,"",VLOOKUP(team.csv1!A55,範囲リレー,14,FALSE))</f>
        <v/>
      </c>
      <c r="P55" s="67"/>
    </row>
    <row r="56" spans="1:16">
      <c r="A56" s="67" t="str">
        <f>IF(B56="","",VLOOKUP(team.csv1!A56,team.csv1!C$2:T$121,17,FALSE)*1)</f>
        <v/>
      </c>
      <c r="B56" s="67" t="str">
        <f>IF(team.csv1!A$1&lt;team.csv1!A56,"",VLOOKUP(team.csv1!A56,範囲リレー,3,FALSE))</f>
        <v/>
      </c>
      <c r="C56" s="67" t="str">
        <f>IF(team.csv1!A$1&lt;team.csv1!A56,"",VLOOKUP(team.csv1!A56,範囲リレー,4,FALSE))</f>
        <v/>
      </c>
      <c r="D56" s="67"/>
      <c r="E56" s="67"/>
      <c r="F56" s="67"/>
      <c r="G56" s="67"/>
      <c r="H56" s="67"/>
      <c r="I56" s="67" t="str">
        <f>IF(team.csv1!A$1&lt;team.csv1!A56,"",VLOOKUP(team.csv1!A56,範囲リレー,8,FALSE))</f>
        <v/>
      </c>
      <c r="J56" s="67" t="str">
        <f>IF(team.csv1!A$1&lt;team.csv1!A56,"",VLOOKUP(team.csv1!A56,範囲リレー,9,FALSE))</f>
        <v/>
      </c>
      <c r="K56" s="67" t="str">
        <f>IF(team.csv1!A$1&lt;team.csv1!A56,"",VLOOKUP(team.csv1!A56,範囲リレー,10,FALSE))</f>
        <v/>
      </c>
      <c r="L56" s="67" t="str">
        <f>IF(team.csv1!A$1&lt;team.csv1!A56,"",VLOOKUP(team.csv1!A56,範囲リレー,11,FALSE))</f>
        <v/>
      </c>
      <c r="M56" s="67" t="str">
        <f>IF(team.csv1!A$1&lt;team.csv1!A56,"",VLOOKUP(team.csv1!A56,範囲リレー,12,FALSE))</f>
        <v/>
      </c>
      <c r="N56" s="67" t="str">
        <f>IF(team.csv1!A$1&lt;team.csv1!A56,"",VLOOKUP(team.csv1!A56,範囲リレー,13,FALSE))</f>
        <v/>
      </c>
      <c r="O56" s="67" t="str">
        <f>IF(team.csv1!A$1&lt;team.csv1!A56,"",VLOOKUP(team.csv1!A56,範囲リレー,14,FALSE))</f>
        <v/>
      </c>
      <c r="P56" s="67"/>
    </row>
    <row r="57" spans="1:16">
      <c r="A57" s="67" t="str">
        <f>IF(B57="","",VLOOKUP(team.csv1!A57,team.csv1!C$2:T$121,17,FALSE)*1)</f>
        <v/>
      </c>
      <c r="B57" s="67" t="str">
        <f>IF(team.csv1!A$1&lt;team.csv1!A57,"",VLOOKUP(team.csv1!A57,範囲リレー,3,FALSE))</f>
        <v/>
      </c>
      <c r="C57" s="67" t="str">
        <f>IF(team.csv1!A$1&lt;team.csv1!A57,"",VLOOKUP(team.csv1!A57,範囲リレー,4,FALSE))</f>
        <v/>
      </c>
      <c r="D57" s="67"/>
      <c r="E57" s="67"/>
      <c r="F57" s="67"/>
      <c r="G57" s="67"/>
      <c r="H57" s="67"/>
      <c r="I57" s="67" t="str">
        <f>IF(team.csv1!A$1&lt;team.csv1!A57,"",VLOOKUP(team.csv1!A57,範囲リレー,8,FALSE))</f>
        <v/>
      </c>
      <c r="J57" s="67" t="str">
        <f>IF(team.csv1!A$1&lt;team.csv1!A57,"",VLOOKUP(team.csv1!A57,範囲リレー,9,FALSE))</f>
        <v/>
      </c>
      <c r="K57" s="67" t="str">
        <f>IF(team.csv1!A$1&lt;team.csv1!A57,"",VLOOKUP(team.csv1!A57,範囲リレー,10,FALSE))</f>
        <v/>
      </c>
      <c r="L57" s="67" t="str">
        <f>IF(team.csv1!A$1&lt;team.csv1!A57,"",VLOOKUP(team.csv1!A57,範囲リレー,11,FALSE))</f>
        <v/>
      </c>
      <c r="M57" s="67" t="str">
        <f>IF(team.csv1!A$1&lt;team.csv1!A57,"",VLOOKUP(team.csv1!A57,範囲リレー,12,FALSE))</f>
        <v/>
      </c>
      <c r="N57" s="67" t="str">
        <f>IF(team.csv1!A$1&lt;team.csv1!A57,"",VLOOKUP(team.csv1!A57,範囲リレー,13,FALSE))</f>
        <v/>
      </c>
      <c r="O57" s="67" t="str">
        <f>IF(team.csv1!A$1&lt;team.csv1!A57,"",VLOOKUP(team.csv1!A57,範囲リレー,14,FALSE))</f>
        <v/>
      </c>
      <c r="P57" s="67"/>
    </row>
    <row r="58" spans="1:16">
      <c r="A58" s="67" t="str">
        <f>IF(B58="","",VLOOKUP(team.csv1!A58,team.csv1!C$2:T$121,17,FALSE)*1)</f>
        <v/>
      </c>
      <c r="B58" s="67" t="str">
        <f>IF(team.csv1!A$1&lt;team.csv1!A58,"",VLOOKUP(team.csv1!A58,範囲リレー,3,FALSE))</f>
        <v/>
      </c>
      <c r="C58" s="67" t="str">
        <f>IF(team.csv1!A$1&lt;team.csv1!A58,"",VLOOKUP(team.csv1!A58,範囲リレー,4,FALSE))</f>
        <v/>
      </c>
      <c r="D58" s="67"/>
      <c r="E58" s="67"/>
      <c r="F58" s="67"/>
      <c r="G58" s="67"/>
      <c r="H58" s="67"/>
      <c r="I58" s="67" t="str">
        <f>IF(team.csv1!A$1&lt;team.csv1!A58,"",VLOOKUP(team.csv1!A58,範囲リレー,8,FALSE))</f>
        <v/>
      </c>
      <c r="J58" s="67" t="str">
        <f>IF(team.csv1!A$1&lt;team.csv1!A58,"",VLOOKUP(team.csv1!A58,範囲リレー,9,FALSE))</f>
        <v/>
      </c>
      <c r="K58" s="67" t="str">
        <f>IF(team.csv1!A$1&lt;team.csv1!A58,"",VLOOKUP(team.csv1!A58,範囲リレー,10,FALSE))</f>
        <v/>
      </c>
      <c r="L58" s="67" t="str">
        <f>IF(team.csv1!A$1&lt;team.csv1!A58,"",VLOOKUP(team.csv1!A58,範囲リレー,11,FALSE))</f>
        <v/>
      </c>
      <c r="M58" s="67" t="str">
        <f>IF(team.csv1!A$1&lt;team.csv1!A58,"",VLOOKUP(team.csv1!A58,範囲リレー,12,FALSE))</f>
        <v/>
      </c>
      <c r="N58" s="67" t="str">
        <f>IF(team.csv1!A$1&lt;team.csv1!A58,"",VLOOKUP(team.csv1!A58,範囲リレー,13,FALSE))</f>
        <v/>
      </c>
      <c r="O58" s="67" t="str">
        <f>IF(team.csv1!A$1&lt;team.csv1!A58,"",VLOOKUP(team.csv1!A58,範囲リレー,14,FALSE))</f>
        <v/>
      </c>
      <c r="P58" s="67"/>
    </row>
    <row r="59" spans="1:16">
      <c r="A59" s="67" t="str">
        <f>IF(B59="","",VLOOKUP(team.csv1!A59,team.csv1!C$2:T$121,17,FALSE)*1)</f>
        <v/>
      </c>
      <c r="B59" s="67" t="str">
        <f>IF(team.csv1!A$1&lt;team.csv1!A59,"",VLOOKUP(team.csv1!A59,範囲リレー,3,FALSE))</f>
        <v/>
      </c>
      <c r="C59" s="67" t="str">
        <f>IF(team.csv1!A$1&lt;team.csv1!A59,"",VLOOKUP(team.csv1!A59,範囲リレー,4,FALSE))</f>
        <v/>
      </c>
      <c r="D59" s="67"/>
      <c r="E59" s="67"/>
      <c r="F59" s="67"/>
      <c r="G59" s="67"/>
      <c r="H59" s="67"/>
      <c r="I59" s="67" t="str">
        <f>IF(team.csv1!A$1&lt;team.csv1!A59,"",VLOOKUP(team.csv1!A59,範囲リレー,8,FALSE))</f>
        <v/>
      </c>
      <c r="J59" s="67" t="str">
        <f>IF(team.csv1!A$1&lt;team.csv1!A59,"",VLOOKUP(team.csv1!A59,範囲リレー,9,FALSE))</f>
        <v/>
      </c>
      <c r="K59" s="67" t="str">
        <f>IF(team.csv1!A$1&lt;team.csv1!A59,"",VLOOKUP(team.csv1!A59,範囲リレー,10,FALSE))</f>
        <v/>
      </c>
      <c r="L59" s="67" t="str">
        <f>IF(team.csv1!A$1&lt;team.csv1!A59,"",VLOOKUP(team.csv1!A59,範囲リレー,11,FALSE))</f>
        <v/>
      </c>
      <c r="M59" s="67" t="str">
        <f>IF(team.csv1!A$1&lt;team.csv1!A59,"",VLOOKUP(team.csv1!A59,範囲リレー,12,FALSE))</f>
        <v/>
      </c>
      <c r="N59" s="67" t="str">
        <f>IF(team.csv1!A$1&lt;team.csv1!A59,"",VLOOKUP(team.csv1!A59,範囲リレー,13,FALSE))</f>
        <v/>
      </c>
      <c r="O59" s="67" t="str">
        <f>IF(team.csv1!A$1&lt;team.csv1!A59,"",VLOOKUP(team.csv1!A59,範囲リレー,14,FALSE))</f>
        <v/>
      </c>
      <c r="P59" s="67"/>
    </row>
    <row r="60" spans="1:16">
      <c r="A60" s="67" t="str">
        <f>IF(B60="","",VLOOKUP(team.csv1!A60,team.csv1!C$2:T$121,17,FALSE)*1)</f>
        <v/>
      </c>
      <c r="B60" s="67" t="str">
        <f>IF(team.csv1!A$1&lt;team.csv1!A60,"",VLOOKUP(team.csv1!A60,範囲リレー,3,FALSE))</f>
        <v/>
      </c>
      <c r="C60" s="67" t="str">
        <f>IF(team.csv1!A$1&lt;team.csv1!A60,"",VLOOKUP(team.csv1!A60,範囲リレー,4,FALSE))</f>
        <v/>
      </c>
      <c r="D60" s="67"/>
      <c r="E60" s="67"/>
      <c r="F60" s="67"/>
      <c r="G60" s="67"/>
      <c r="H60" s="67"/>
      <c r="I60" s="67" t="str">
        <f>IF(team.csv1!A$1&lt;team.csv1!A60,"",VLOOKUP(team.csv1!A60,範囲リレー,8,FALSE))</f>
        <v/>
      </c>
      <c r="J60" s="67" t="str">
        <f>IF(team.csv1!A$1&lt;team.csv1!A60,"",VLOOKUP(team.csv1!A60,範囲リレー,9,FALSE))</f>
        <v/>
      </c>
      <c r="K60" s="67" t="str">
        <f>IF(team.csv1!A$1&lt;team.csv1!A60,"",VLOOKUP(team.csv1!A60,範囲リレー,10,FALSE))</f>
        <v/>
      </c>
      <c r="L60" s="67" t="str">
        <f>IF(team.csv1!A$1&lt;team.csv1!A60,"",VLOOKUP(team.csv1!A60,範囲リレー,11,FALSE))</f>
        <v/>
      </c>
      <c r="M60" s="67" t="str">
        <f>IF(team.csv1!A$1&lt;team.csv1!A60,"",VLOOKUP(team.csv1!A60,範囲リレー,12,FALSE))</f>
        <v/>
      </c>
      <c r="N60" s="67" t="str">
        <f>IF(team.csv1!A$1&lt;team.csv1!A60,"",VLOOKUP(team.csv1!A60,範囲リレー,13,FALSE))</f>
        <v/>
      </c>
      <c r="O60" s="67" t="str">
        <f>IF(team.csv1!A$1&lt;team.csv1!A60,"",VLOOKUP(team.csv1!A60,範囲リレー,14,FALSE))</f>
        <v/>
      </c>
      <c r="P60" s="67"/>
    </row>
    <row r="61" spans="1:16">
      <c r="A61" s="67" t="str">
        <f>IF(B61="","",VLOOKUP(team.csv1!A61,team.csv1!C$2:T$121,17,FALSE)*1)</f>
        <v/>
      </c>
      <c r="B61" s="67" t="str">
        <f>IF(team.csv1!A$1&lt;team.csv1!A61,"",VLOOKUP(team.csv1!A61,範囲リレー,3,FALSE))</f>
        <v/>
      </c>
      <c r="C61" s="67" t="str">
        <f>IF(team.csv1!A$1&lt;team.csv1!A61,"",VLOOKUP(team.csv1!A61,範囲リレー,4,FALSE))</f>
        <v/>
      </c>
      <c r="D61" s="67"/>
      <c r="E61" s="67"/>
      <c r="F61" s="67"/>
      <c r="G61" s="67"/>
      <c r="H61" s="67"/>
      <c r="I61" s="67" t="str">
        <f>IF(team.csv1!A$1&lt;team.csv1!A61,"",VLOOKUP(team.csv1!A61,範囲リレー,8,FALSE))</f>
        <v/>
      </c>
      <c r="J61" s="67" t="str">
        <f>IF(team.csv1!A$1&lt;team.csv1!A61,"",VLOOKUP(team.csv1!A61,範囲リレー,9,FALSE))</f>
        <v/>
      </c>
      <c r="K61" s="67" t="str">
        <f>IF(team.csv1!A$1&lt;team.csv1!A61,"",VLOOKUP(team.csv1!A61,範囲リレー,10,FALSE))</f>
        <v/>
      </c>
      <c r="L61" s="67" t="str">
        <f>IF(team.csv1!A$1&lt;team.csv1!A61,"",VLOOKUP(team.csv1!A61,範囲リレー,11,FALSE))</f>
        <v/>
      </c>
      <c r="M61" s="67" t="str">
        <f>IF(team.csv1!A$1&lt;team.csv1!A61,"",VLOOKUP(team.csv1!A61,範囲リレー,12,FALSE))</f>
        <v/>
      </c>
      <c r="N61" s="67" t="str">
        <f>IF(team.csv1!A$1&lt;team.csv1!A61,"",VLOOKUP(team.csv1!A61,範囲リレー,13,FALSE))</f>
        <v/>
      </c>
      <c r="O61" s="67" t="str">
        <f>IF(team.csv1!A$1&lt;team.csv1!A61,"",VLOOKUP(team.csv1!A61,範囲リレー,14,FALSE))</f>
        <v/>
      </c>
      <c r="P61" s="67"/>
    </row>
    <row r="62" spans="1:16">
      <c r="A62" s="67" t="str">
        <f>IF(B62="","",VLOOKUP(team.csv1!A62,team.csv1!C$2:T$121,17,FALSE)*1)</f>
        <v/>
      </c>
      <c r="B62" s="67" t="str">
        <f>IF(team.csv1!A$1&lt;team.csv1!A62,"",VLOOKUP(team.csv1!A62,範囲リレー,3,FALSE))</f>
        <v/>
      </c>
      <c r="C62" s="67" t="str">
        <f>IF(team.csv1!A$1&lt;team.csv1!A62,"",VLOOKUP(team.csv1!A62,範囲リレー,4,FALSE))</f>
        <v/>
      </c>
      <c r="D62" s="67"/>
      <c r="E62" s="67"/>
      <c r="F62" s="67"/>
      <c r="G62" s="67"/>
      <c r="H62" s="67"/>
      <c r="I62" s="67" t="str">
        <f>IF(team.csv1!A$1&lt;team.csv1!A62,"",VLOOKUP(team.csv1!A62,範囲リレー,8,FALSE))</f>
        <v/>
      </c>
      <c r="J62" s="67" t="str">
        <f>IF(team.csv1!A$1&lt;team.csv1!A62,"",VLOOKUP(team.csv1!A62,範囲リレー,9,FALSE))</f>
        <v/>
      </c>
      <c r="K62" s="67" t="str">
        <f>IF(team.csv1!A$1&lt;team.csv1!A62,"",VLOOKUP(team.csv1!A62,範囲リレー,10,FALSE))</f>
        <v/>
      </c>
      <c r="L62" s="67" t="str">
        <f>IF(team.csv1!A$1&lt;team.csv1!A62,"",VLOOKUP(team.csv1!A62,範囲リレー,11,FALSE))</f>
        <v/>
      </c>
      <c r="M62" s="67" t="str">
        <f>IF(team.csv1!A$1&lt;team.csv1!A62,"",VLOOKUP(team.csv1!A62,範囲リレー,12,FALSE))</f>
        <v/>
      </c>
      <c r="N62" s="67" t="str">
        <f>IF(team.csv1!A$1&lt;team.csv1!A62,"",VLOOKUP(team.csv1!A62,範囲リレー,13,FALSE))</f>
        <v/>
      </c>
      <c r="O62" s="67" t="str">
        <f>IF(team.csv1!A$1&lt;team.csv1!A62,"",VLOOKUP(team.csv1!A62,範囲リレー,14,FALSE))</f>
        <v/>
      </c>
      <c r="P62" s="67"/>
    </row>
    <row r="63" spans="1:16">
      <c r="A63" s="67" t="str">
        <f>IF(B63="","",VLOOKUP(team.csv1!A63,team.csv1!C$2:T$121,17,FALSE)*1)</f>
        <v/>
      </c>
      <c r="B63" s="67" t="str">
        <f>IF(team.csv1!A$1&lt;team.csv1!A63,"",VLOOKUP(team.csv1!A63,範囲リレー,3,FALSE))</f>
        <v/>
      </c>
      <c r="C63" s="67" t="str">
        <f>IF(team.csv1!A$1&lt;team.csv1!A63,"",VLOOKUP(team.csv1!A63,範囲リレー,4,FALSE))</f>
        <v/>
      </c>
      <c r="D63" s="67"/>
      <c r="E63" s="67"/>
      <c r="F63" s="67"/>
      <c r="G63" s="67"/>
      <c r="H63" s="67"/>
      <c r="I63" s="67" t="str">
        <f>IF(team.csv1!A$1&lt;team.csv1!A63,"",VLOOKUP(team.csv1!A63,範囲リレー,8,FALSE))</f>
        <v/>
      </c>
      <c r="J63" s="67" t="str">
        <f>IF(team.csv1!A$1&lt;team.csv1!A63,"",VLOOKUP(team.csv1!A63,範囲リレー,9,FALSE))</f>
        <v/>
      </c>
      <c r="K63" s="67" t="str">
        <f>IF(team.csv1!A$1&lt;team.csv1!A63,"",VLOOKUP(team.csv1!A63,範囲リレー,10,FALSE))</f>
        <v/>
      </c>
      <c r="L63" s="67" t="str">
        <f>IF(team.csv1!A$1&lt;team.csv1!A63,"",VLOOKUP(team.csv1!A63,範囲リレー,11,FALSE))</f>
        <v/>
      </c>
      <c r="M63" s="67" t="str">
        <f>IF(team.csv1!A$1&lt;team.csv1!A63,"",VLOOKUP(team.csv1!A63,範囲リレー,12,FALSE))</f>
        <v/>
      </c>
      <c r="N63" s="67" t="str">
        <f>IF(team.csv1!A$1&lt;team.csv1!A63,"",VLOOKUP(team.csv1!A63,範囲リレー,13,FALSE))</f>
        <v/>
      </c>
      <c r="O63" s="67" t="str">
        <f>IF(team.csv1!A$1&lt;team.csv1!A63,"",VLOOKUP(team.csv1!A63,範囲リレー,14,FALSE))</f>
        <v/>
      </c>
      <c r="P63" s="67"/>
    </row>
    <row r="64" spans="1:16">
      <c r="A64" s="67" t="str">
        <f>IF(B64="","",VLOOKUP(team.csv1!A64,team.csv1!C$2:T$121,17,FALSE)*1)</f>
        <v/>
      </c>
      <c r="B64" s="67" t="str">
        <f>IF(team.csv1!A$1&lt;team.csv1!A64,"",VLOOKUP(team.csv1!A64,範囲リレー,3,FALSE))</f>
        <v/>
      </c>
      <c r="C64" s="67" t="str">
        <f>IF(team.csv1!A$1&lt;team.csv1!A64,"",VLOOKUP(team.csv1!A64,範囲リレー,4,FALSE))</f>
        <v/>
      </c>
      <c r="D64" s="67"/>
      <c r="E64" s="67"/>
      <c r="F64" s="67"/>
      <c r="G64" s="67"/>
      <c r="H64" s="67"/>
      <c r="I64" s="67" t="str">
        <f>IF(team.csv1!A$1&lt;team.csv1!A64,"",VLOOKUP(team.csv1!A64,範囲リレー,8,FALSE))</f>
        <v/>
      </c>
      <c r="J64" s="67" t="str">
        <f>IF(team.csv1!A$1&lt;team.csv1!A64,"",VLOOKUP(team.csv1!A64,範囲リレー,9,FALSE))</f>
        <v/>
      </c>
      <c r="K64" s="67" t="str">
        <f>IF(team.csv1!A$1&lt;team.csv1!A64,"",VLOOKUP(team.csv1!A64,範囲リレー,10,FALSE))</f>
        <v/>
      </c>
      <c r="L64" s="67" t="str">
        <f>IF(team.csv1!A$1&lt;team.csv1!A64,"",VLOOKUP(team.csv1!A64,範囲リレー,11,FALSE))</f>
        <v/>
      </c>
      <c r="M64" s="67" t="str">
        <f>IF(team.csv1!A$1&lt;team.csv1!A64,"",VLOOKUP(team.csv1!A64,範囲リレー,12,FALSE))</f>
        <v/>
      </c>
      <c r="N64" s="67" t="str">
        <f>IF(team.csv1!A$1&lt;team.csv1!A64,"",VLOOKUP(team.csv1!A64,範囲リレー,13,FALSE))</f>
        <v/>
      </c>
      <c r="O64" s="67" t="str">
        <f>IF(team.csv1!A$1&lt;team.csv1!A64,"",VLOOKUP(team.csv1!A64,範囲リレー,14,FALSE))</f>
        <v/>
      </c>
      <c r="P64" s="67"/>
    </row>
    <row r="65" spans="1:16">
      <c r="A65" s="67" t="str">
        <f>IF(B65="","",VLOOKUP(team.csv1!A65,team.csv1!C$2:T$121,17,FALSE)*1)</f>
        <v/>
      </c>
      <c r="B65" s="67" t="str">
        <f>IF(team.csv1!A$1&lt;team.csv1!A65,"",VLOOKUP(team.csv1!A65,範囲リレー,3,FALSE))</f>
        <v/>
      </c>
      <c r="C65" s="67" t="str">
        <f>IF(team.csv1!A$1&lt;team.csv1!A65,"",VLOOKUP(team.csv1!A65,範囲リレー,4,FALSE))</f>
        <v/>
      </c>
      <c r="D65" s="67"/>
      <c r="E65" s="67"/>
      <c r="F65" s="67"/>
      <c r="G65" s="67"/>
      <c r="H65" s="67"/>
      <c r="I65" s="67" t="str">
        <f>IF(team.csv1!A$1&lt;team.csv1!A65,"",VLOOKUP(team.csv1!A65,範囲リレー,8,FALSE))</f>
        <v/>
      </c>
      <c r="J65" s="67" t="str">
        <f>IF(team.csv1!A$1&lt;team.csv1!A65,"",VLOOKUP(team.csv1!A65,範囲リレー,9,FALSE))</f>
        <v/>
      </c>
      <c r="K65" s="67" t="str">
        <f>IF(team.csv1!A$1&lt;team.csv1!A65,"",VLOOKUP(team.csv1!A65,範囲リレー,10,FALSE))</f>
        <v/>
      </c>
      <c r="L65" s="67" t="str">
        <f>IF(team.csv1!A$1&lt;team.csv1!A65,"",VLOOKUP(team.csv1!A65,範囲リレー,11,FALSE))</f>
        <v/>
      </c>
      <c r="M65" s="67" t="str">
        <f>IF(team.csv1!A$1&lt;team.csv1!A65,"",VLOOKUP(team.csv1!A65,範囲リレー,12,FALSE))</f>
        <v/>
      </c>
      <c r="N65" s="67" t="str">
        <f>IF(team.csv1!A$1&lt;team.csv1!A65,"",VLOOKUP(team.csv1!A65,範囲リレー,13,FALSE))</f>
        <v/>
      </c>
      <c r="O65" s="67" t="str">
        <f>IF(team.csv1!A$1&lt;team.csv1!A65,"",VLOOKUP(team.csv1!A65,範囲リレー,14,FALSE))</f>
        <v/>
      </c>
      <c r="P65" s="67"/>
    </row>
    <row r="66" spans="1:16">
      <c r="A66" s="67" t="str">
        <f>IF(B66="","",VLOOKUP(team.csv1!A66,team.csv1!C$2:T$121,17,FALSE)*1)</f>
        <v/>
      </c>
      <c r="B66" s="67" t="str">
        <f>IF(team.csv1!A$1&lt;team.csv1!A66,"",VLOOKUP(team.csv1!A66,範囲リレー,3,FALSE))</f>
        <v/>
      </c>
      <c r="C66" s="67" t="str">
        <f>IF(team.csv1!A$1&lt;team.csv1!A66,"",VLOOKUP(team.csv1!A66,範囲リレー,4,FALSE))</f>
        <v/>
      </c>
      <c r="D66" s="67"/>
      <c r="E66" s="67"/>
      <c r="F66" s="67"/>
      <c r="G66" s="67"/>
      <c r="H66" s="67"/>
      <c r="I66" s="67" t="str">
        <f>IF(team.csv1!A$1&lt;team.csv1!A66,"",VLOOKUP(team.csv1!A66,範囲リレー,8,FALSE))</f>
        <v/>
      </c>
      <c r="J66" s="67" t="str">
        <f>IF(team.csv1!A$1&lt;team.csv1!A66,"",VLOOKUP(team.csv1!A66,範囲リレー,9,FALSE))</f>
        <v/>
      </c>
      <c r="K66" s="67" t="str">
        <f>IF(team.csv1!A$1&lt;team.csv1!A66,"",VLOOKUP(team.csv1!A66,範囲リレー,10,FALSE))</f>
        <v/>
      </c>
      <c r="L66" s="67" t="str">
        <f>IF(team.csv1!A$1&lt;team.csv1!A66,"",VLOOKUP(team.csv1!A66,範囲リレー,11,FALSE))</f>
        <v/>
      </c>
      <c r="M66" s="67" t="str">
        <f>IF(team.csv1!A$1&lt;team.csv1!A66,"",VLOOKUP(team.csv1!A66,範囲リレー,12,FALSE))</f>
        <v/>
      </c>
      <c r="N66" s="67" t="str">
        <f>IF(team.csv1!A$1&lt;team.csv1!A66,"",VLOOKUP(team.csv1!A66,範囲リレー,13,FALSE))</f>
        <v/>
      </c>
      <c r="O66" s="67" t="str">
        <f>IF(team.csv1!A$1&lt;team.csv1!A66,"",VLOOKUP(team.csv1!A66,範囲リレー,14,FALSE))</f>
        <v/>
      </c>
      <c r="P66" s="67"/>
    </row>
    <row r="67" spans="1:16">
      <c r="A67" s="67" t="str">
        <f>IF(B67="","",VLOOKUP(team.csv1!A67,team.csv1!C$2:T$121,17,FALSE)*1)</f>
        <v/>
      </c>
      <c r="B67" s="67" t="str">
        <f>IF(team.csv1!A$1&lt;team.csv1!A67,"",VLOOKUP(team.csv1!A67,範囲リレー,3,FALSE))</f>
        <v/>
      </c>
      <c r="C67" s="67" t="str">
        <f>IF(team.csv1!A$1&lt;team.csv1!A67,"",VLOOKUP(team.csv1!A67,範囲リレー,4,FALSE))</f>
        <v/>
      </c>
      <c r="D67" s="67"/>
      <c r="E67" s="67"/>
      <c r="F67" s="67"/>
      <c r="G67" s="67"/>
      <c r="H67" s="67"/>
      <c r="I67" s="67" t="str">
        <f>IF(team.csv1!A$1&lt;team.csv1!A67,"",VLOOKUP(team.csv1!A67,範囲リレー,8,FALSE))</f>
        <v/>
      </c>
      <c r="J67" s="67" t="str">
        <f>IF(team.csv1!A$1&lt;team.csv1!A67,"",VLOOKUP(team.csv1!A67,範囲リレー,9,FALSE))</f>
        <v/>
      </c>
      <c r="K67" s="67" t="str">
        <f>IF(team.csv1!A$1&lt;team.csv1!A67,"",VLOOKUP(team.csv1!A67,範囲リレー,10,FALSE))</f>
        <v/>
      </c>
      <c r="L67" s="67" t="str">
        <f>IF(team.csv1!A$1&lt;team.csv1!A67,"",VLOOKUP(team.csv1!A67,範囲リレー,11,FALSE))</f>
        <v/>
      </c>
      <c r="M67" s="67" t="str">
        <f>IF(team.csv1!A$1&lt;team.csv1!A67,"",VLOOKUP(team.csv1!A67,範囲リレー,12,FALSE))</f>
        <v/>
      </c>
      <c r="N67" s="67" t="str">
        <f>IF(team.csv1!A$1&lt;team.csv1!A67,"",VLOOKUP(team.csv1!A67,範囲リレー,13,FALSE))</f>
        <v/>
      </c>
      <c r="O67" s="67" t="str">
        <f>IF(team.csv1!A$1&lt;team.csv1!A67,"",VLOOKUP(team.csv1!A67,範囲リレー,14,FALSE))</f>
        <v/>
      </c>
      <c r="P67" s="67"/>
    </row>
    <row r="68" spans="1:16">
      <c r="A68" s="67" t="str">
        <f>IF(B68="","",VLOOKUP(team.csv1!A68,team.csv1!C$2:T$121,17,FALSE)*1)</f>
        <v/>
      </c>
      <c r="B68" s="67" t="str">
        <f>IF(team.csv1!A$1&lt;team.csv1!A68,"",VLOOKUP(team.csv1!A68,範囲リレー,3,FALSE))</f>
        <v/>
      </c>
      <c r="C68" s="67" t="str">
        <f>IF(team.csv1!A$1&lt;team.csv1!A68,"",VLOOKUP(team.csv1!A68,範囲リレー,4,FALSE))</f>
        <v/>
      </c>
      <c r="D68" s="67"/>
      <c r="E68" s="67"/>
      <c r="F68" s="67"/>
      <c r="G68" s="67"/>
      <c r="H68" s="67"/>
      <c r="I68" s="67" t="str">
        <f>IF(team.csv1!A$1&lt;team.csv1!A68,"",VLOOKUP(team.csv1!A68,範囲リレー,8,FALSE))</f>
        <v/>
      </c>
      <c r="J68" s="67" t="str">
        <f>IF(team.csv1!A$1&lt;team.csv1!A68,"",VLOOKUP(team.csv1!A68,範囲リレー,9,FALSE))</f>
        <v/>
      </c>
      <c r="K68" s="67" t="str">
        <f>IF(team.csv1!A$1&lt;team.csv1!A68,"",VLOOKUP(team.csv1!A68,範囲リレー,10,FALSE))</f>
        <v/>
      </c>
      <c r="L68" s="67" t="str">
        <f>IF(team.csv1!A$1&lt;team.csv1!A68,"",VLOOKUP(team.csv1!A68,範囲リレー,11,FALSE))</f>
        <v/>
      </c>
      <c r="M68" s="67" t="str">
        <f>IF(team.csv1!A$1&lt;team.csv1!A68,"",VLOOKUP(team.csv1!A68,範囲リレー,12,FALSE))</f>
        <v/>
      </c>
      <c r="N68" s="67" t="str">
        <f>IF(team.csv1!A$1&lt;team.csv1!A68,"",VLOOKUP(team.csv1!A68,範囲リレー,13,FALSE))</f>
        <v/>
      </c>
      <c r="O68" s="67" t="str">
        <f>IF(team.csv1!A$1&lt;team.csv1!A68,"",VLOOKUP(team.csv1!A68,範囲リレー,14,FALSE))</f>
        <v/>
      </c>
      <c r="P68" s="67"/>
    </row>
    <row r="69" spans="1:16">
      <c r="A69" s="67" t="str">
        <f>IF(B69="","",VLOOKUP(team.csv1!A69,team.csv1!C$2:T$121,17,FALSE)*1)</f>
        <v/>
      </c>
      <c r="B69" s="67" t="str">
        <f>IF(team.csv1!A$1&lt;team.csv1!A69,"",VLOOKUP(team.csv1!A69,範囲リレー,3,FALSE))</f>
        <v/>
      </c>
      <c r="C69" s="67" t="str">
        <f>IF(team.csv1!A$1&lt;team.csv1!A69,"",VLOOKUP(team.csv1!A69,範囲リレー,4,FALSE))</f>
        <v/>
      </c>
      <c r="D69" s="67"/>
      <c r="E69" s="67"/>
      <c r="F69" s="67"/>
      <c r="G69" s="67"/>
      <c r="H69" s="67"/>
      <c r="I69" s="67" t="str">
        <f>IF(team.csv1!A$1&lt;team.csv1!A69,"",VLOOKUP(team.csv1!A69,範囲リレー,8,FALSE))</f>
        <v/>
      </c>
      <c r="J69" s="67" t="str">
        <f>IF(team.csv1!A$1&lt;team.csv1!A69,"",VLOOKUP(team.csv1!A69,範囲リレー,9,FALSE))</f>
        <v/>
      </c>
      <c r="K69" s="67" t="str">
        <f>IF(team.csv1!A$1&lt;team.csv1!A69,"",VLOOKUP(team.csv1!A69,範囲リレー,10,FALSE))</f>
        <v/>
      </c>
      <c r="L69" s="67" t="str">
        <f>IF(team.csv1!A$1&lt;team.csv1!A69,"",VLOOKUP(team.csv1!A69,範囲リレー,11,FALSE))</f>
        <v/>
      </c>
      <c r="M69" s="67" t="str">
        <f>IF(team.csv1!A$1&lt;team.csv1!A69,"",VLOOKUP(team.csv1!A69,範囲リレー,12,FALSE))</f>
        <v/>
      </c>
      <c r="N69" s="67" t="str">
        <f>IF(team.csv1!A$1&lt;team.csv1!A69,"",VLOOKUP(team.csv1!A69,範囲リレー,13,FALSE))</f>
        <v/>
      </c>
      <c r="O69" s="67" t="str">
        <f>IF(team.csv1!A$1&lt;team.csv1!A69,"",VLOOKUP(team.csv1!A69,範囲リレー,14,FALSE))</f>
        <v/>
      </c>
      <c r="P69" s="67"/>
    </row>
    <row r="70" spans="1:16">
      <c r="A70" s="67" t="str">
        <f>IF(B70="","",VLOOKUP(team.csv1!A70,team.csv1!C$2:T$121,17,FALSE)*1)</f>
        <v/>
      </c>
      <c r="B70" s="67" t="str">
        <f>IF(team.csv1!A$1&lt;team.csv1!A70,"",VLOOKUP(team.csv1!A70,範囲リレー,3,FALSE))</f>
        <v/>
      </c>
      <c r="C70" s="67" t="str">
        <f>IF(team.csv1!A$1&lt;team.csv1!A70,"",VLOOKUP(team.csv1!A70,範囲リレー,4,FALSE))</f>
        <v/>
      </c>
      <c r="D70" s="67"/>
      <c r="E70" s="67"/>
      <c r="F70" s="67"/>
      <c r="G70" s="67"/>
      <c r="H70" s="67"/>
      <c r="I70" s="67" t="str">
        <f>IF(team.csv1!A$1&lt;team.csv1!A70,"",VLOOKUP(team.csv1!A70,範囲リレー,8,FALSE))</f>
        <v/>
      </c>
      <c r="J70" s="67" t="str">
        <f>IF(team.csv1!A$1&lt;team.csv1!A70,"",VLOOKUP(team.csv1!A70,範囲リレー,9,FALSE))</f>
        <v/>
      </c>
      <c r="K70" s="67" t="str">
        <f>IF(team.csv1!A$1&lt;team.csv1!A70,"",VLOOKUP(team.csv1!A70,範囲リレー,10,FALSE))</f>
        <v/>
      </c>
      <c r="L70" s="67" t="str">
        <f>IF(team.csv1!A$1&lt;team.csv1!A70,"",VLOOKUP(team.csv1!A70,範囲リレー,11,FALSE))</f>
        <v/>
      </c>
      <c r="M70" s="67" t="str">
        <f>IF(team.csv1!A$1&lt;team.csv1!A70,"",VLOOKUP(team.csv1!A70,範囲リレー,12,FALSE))</f>
        <v/>
      </c>
      <c r="N70" s="67" t="str">
        <f>IF(team.csv1!A$1&lt;team.csv1!A70,"",VLOOKUP(team.csv1!A70,範囲リレー,13,FALSE))</f>
        <v/>
      </c>
      <c r="O70" s="67" t="str">
        <f>IF(team.csv1!A$1&lt;team.csv1!A70,"",VLOOKUP(team.csv1!A70,範囲リレー,14,FALSE))</f>
        <v/>
      </c>
      <c r="P70" s="67"/>
    </row>
    <row r="71" spans="1:16">
      <c r="A71" s="67" t="str">
        <f>IF(B71="","",VLOOKUP(team.csv1!A71,team.csv1!C$2:T$121,17,FALSE)*1)</f>
        <v/>
      </c>
      <c r="B71" s="67" t="str">
        <f>IF(team.csv1!A$1&lt;team.csv1!A71,"",VLOOKUP(team.csv1!A71,範囲リレー,3,FALSE))</f>
        <v/>
      </c>
      <c r="C71" s="67" t="str">
        <f>IF(team.csv1!A$1&lt;team.csv1!A71,"",VLOOKUP(team.csv1!A71,範囲リレー,4,FALSE))</f>
        <v/>
      </c>
      <c r="D71" s="67"/>
      <c r="E71" s="67"/>
      <c r="F71" s="67"/>
      <c r="G71" s="67"/>
      <c r="H71" s="67"/>
      <c r="I71" s="67" t="str">
        <f>IF(team.csv1!A$1&lt;team.csv1!A71,"",VLOOKUP(team.csv1!A71,範囲リレー,8,FALSE))</f>
        <v/>
      </c>
      <c r="J71" s="67" t="str">
        <f>IF(team.csv1!A$1&lt;team.csv1!A71,"",VLOOKUP(team.csv1!A71,範囲リレー,9,FALSE))</f>
        <v/>
      </c>
      <c r="K71" s="67" t="str">
        <f>IF(team.csv1!A$1&lt;team.csv1!A71,"",VLOOKUP(team.csv1!A71,範囲リレー,10,FALSE))</f>
        <v/>
      </c>
      <c r="L71" s="67" t="str">
        <f>IF(team.csv1!A$1&lt;team.csv1!A71,"",VLOOKUP(team.csv1!A71,範囲リレー,11,FALSE))</f>
        <v/>
      </c>
      <c r="M71" s="67" t="str">
        <f>IF(team.csv1!A$1&lt;team.csv1!A71,"",VLOOKUP(team.csv1!A71,範囲リレー,12,FALSE))</f>
        <v/>
      </c>
      <c r="N71" s="67" t="str">
        <f>IF(team.csv1!A$1&lt;team.csv1!A71,"",VLOOKUP(team.csv1!A71,範囲リレー,13,FALSE))</f>
        <v/>
      </c>
      <c r="O71" s="67" t="str">
        <f>IF(team.csv1!A$1&lt;team.csv1!A71,"",VLOOKUP(team.csv1!A71,範囲リレー,14,FALSE))</f>
        <v/>
      </c>
      <c r="P71" s="67"/>
    </row>
    <row r="72" spans="1:16">
      <c r="A72" s="67" t="str">
        <f>IF(B72="","",VLOOKUP(team.csv1!A72,team.csv1!C$2:T$121,17,FALSE)*1)</f>
        <v/>
      </c>
      <c r="B72" s="67" t="str">
        <f>IF(team.csv1!A$1&lt;team.csv1!A72,"",VLOOKUP(team.csv1!A72,範囲リレー,3,FALSE))</f>
        <v/>
      </c>
      <c r="C72" s="67" t="str">
        <f>IF(team.csv1!A$1&lt;team.csv1!A72,"",VLOOKUP(team.csv1!A72,範囲リレー,4,FALSE))</f>
        <v/>
      </c>
      <c r="D72" s="67"/>
      <c r="E72" s="67"/>
      <c r="F72" s="67"/>
      <c r="G72" s="67"/>
      <c r="H72" s="67"/>
      <c r="I72" s="67" t="str">
        <f>IF(team.csv1!A$1&lt;team.csv1!A72,"",VLOOKUP(team.csv1!A72,範囲リレー,8,FALSE))</f>
        <v/>
      </c>
      <c r="J72" s="67" t="str">
        <f>IF(team.csv1!A$1&lt;team.csv1!A72,"",VLOOKUP(team.csv1!A72,範囲リレー,9,FALSE))</f>
        <v/>
      </c>
      <c r="K72" s="67" t="str">
        <f>IF(team.csv1!A$1&lt;team.csv1!A72,"",VLOOKUP(team.csv1!A72,範囲リレー,10,FALSE))</f>
        <v/>
      </c>
      <c r="L72" s="67" t="str">
        <f>IF(team.csv1!A$1&lt;team.csv1!A72,"",VLOOKUP(team.csv1!A72,範囲リレー,11,FALSE))</f>
        <v/>
      </c>
      <c r="M72" s="67" t="str">
        <f>IF(team.csv1!A$1&lt;team.csv1!A72,"",VLOOKUP(team.csv1!A72,範囲リレー,12,FALSE))</f>
        <v/>
      </c>
      <c r="N72" s="67" t="str">
        <f>IF(team.csv1!A$1&lt;team.csv1!A72,"",VLOOKUP(team.csv1!A72,範囲リレー,13,FALSE))</f>
        <v/>
      </c>
      <c r="O72" s="67" t="str">
        <f>IF(team.csv1!A$1&lt;team.csv1!A72,"",VLOOKUP(team.csv1!A72,範囲リレー,14,FALSE))</f>
        <v/>
      </c>
      <c r="P72" s="67"/>
    </row>
    <row r="73" spans="1:16">
      <c r="A73" s="67" t="str">
        <f>IF(B73="","",VLOOKUP(team.csv1!A73,team.csv1!C$2:T$121,17,FALSE)*1)</f>
        <v/>
      </c>
      <c r="B73" s="67" t="str">
        <f>IF(team.csv1!A$1&lt;team.csv1!A73,"",VLOOKUP(team.csv1!A73,範囲リレー,3,FALSE))</f>
        <v/>
      </c>
      <c r="C73" s="67" t="str">
        <f>IF(team.csv1!A$1&lt;team.csv1!A73,"",VLOOKUP(team.csv1!A73,範囲リレー,4,FALSE))</f>
        <v/>
      </c>
      <c r="D73" s="67"/>
      <c r="E73" s="67"/>
      <c r="F73" s="67"/>
      <c r="G73" s="67"/>
      <c r="H73" s="67"/>
      <c r="I73" s="67" t="str">
        <f>IF(team.csv1!A$1&lt;team.csv1!A73,"",VLOOKUP(team.csv1!A73,範囲リレー,8,FALSE))</f>
        <v/>
      </c>
      <c r="J73" s="67" t="str">
        <f>IF(team.csv1!A$1&lt;team.csv1!A73,"",VLOOKUP(team.csv1!A73,範囲リレー,9,FALSE))</f>
        <v/>
      </c>
      <c r="K73" s="67" t="str">
        <f>IF(team.csv1!A$1&lt;team.csv1!A73,"",VLOOKUP(team.csv1!A73,範囲リレー,10,FALSE))</f>
        <v/>
      </c>
      <c r="L73" s="67" t="str">
        <f>IF(team.csv1!A$1&lt;team.csv1!A73,"",VLOOKUP(team.csv1!A73,範囲リレー,11,FALSE))</f>
        <v/>
      </c>
      <c r="M73" s="67" t="str">
        <f>IF(team.csv1!A$1&lt;team.csv1!A73,"",VLOOKUP(team.csv1!A73,範囲リレー,12,FALSE))</f>
        <v/>
      </c>
      <c r="N73" s="67" t="str">
        <f>IF(team.csv1!A$1&lt;team.csv1!A73,"",VLOOKUP(team.csv1!A73,範囲リレー,13,FALSE))</f>
        <v/>
      </c>
      <c r="O73" s="67" t="str">
        <f>IF(team.csv1!A$1&lt;team.csv1!A73,"",VLOOKUP(team.csv1!A73,範囲リレー,14,FALSE))</f>
        <v/>
      </c>
      <c r="P73" s="67"/>
    </row>
    <row r="74" spans="1:16">
      <c r="A74" s="67" t="str">
        <f>IF(B74="","",VLOOKUP(team.csv1!A74,team.csv1!C$2:T$121,17,FALSE)*1)</f>
        <v/>
      </c>
      <c r="B74" s="67" t="str">
        <f>IF(team.csv1!A$1&lt;team.csv1!A74,"",VLOOKUP(team.csv1!A74,範囲リレー,3,FALSE))</f>
        <v/>
      </c>
      <c r="C74" s="67" t="str">
        <f>IF(team.csv1!A$1&lt;team.csv1!A74,"",VLOOKUP(team.csv1!A74,範囲リレー,4,FALSE))</f>
        <v/>
      </c>
      <c r="D74" s="67"/>
      <c r="E74" s="67"/>
      <c r="F74" s="67"/>
      <c r="G74" s="67"/>
      <c r="H74" s="67"/>
      <c r="I74" s="67" t="str">
        <f>IF(team.csv1!A$1&lt;team.csv1!A74,"",VLOOKUP(team.csv1!A74,範囲リレー,8,FALSE))</f>
        <v/>
      </c>
      <c r="J74" s="67" t="str">
        <f>IF(team.csv1!A$1&lt;team.csv1!A74,"",VLOOKUP(team.csv1!A74,範囲リレー,9,FALSE))</f>
        <v/>
      </c>
      <c r="K74" s="67" t="str">
        <f>IF(team.csv1!A$1&lt;team.csv1!A74,"",VLOOKUP(team.csv1!A74,範囲リレー,10,FALSE))</f>
        <v/>
      </c>
      <c r="L74" s="67" t="str">
        <f>IF(team.csv1!A$1&lt;team.csv1!A74,"",VLOOKUP(team.csv1!A74,範囲リレー,11,FALSE))</f>
        <v/>
      </c>
      <c r="M74" s="67" t="str">
        <f>IF(team.csv1!A$1&lt;team.csv1!A74,"",VLOOKUP(team.csv1!A74,範囲リレー,12,FALSE))</f>
        <v/>
      </c>
      <c r="N74" s="67" t="str">
        <f>IF(team.csv1!A$1&lt;team.csv1!A74,"",VLOOKUP(team.csv1!A74,範囲リレー,13,FALSE))</f>
        <v/>
      </c>
      <c r="O74" s="67" t="str">
        <f>IF(team.csv1!A$1&lt;team.csv1!A74,"",VLOOKUP(team.csv1!A74,範囲リレー,14,FALSE))</f>
        <v/>
      </c>
      <c r="P74" s="67"/>
    </row>
    <row r="75" spans="1:16">
      <c r="A75" s="67" t="str">
        <f>IF(B75="","",VLOOKUP(team.csv1!A75,team.csv1!C$2:T$121,17,FALSE)*1)</f>
        <v/>
      </c>
      <c r="B75" s="67" t="str">
        <f>IF(team.csv1!A$1&lt;team.csv1!A75,"",VLOOKUP(team.csv1!A75,範囲リレー,3,FALSE))</f>
        <v/>
      </c>
      <c r="C75" s="67" t="str">
        <f>IF(team.csv1!A$1&lt;team.csv1!A75,"",VLOOKUP(team.csv1!A75,範囲リレー,4,FALSE))</f>
        <v/>
      </c>
      <c r="D75" s="67"/>
      <c r="E75" s="67"/>
      <c r="F75" s="67"/>
      <c r="G75" s="67"/>
      <c r="H75" s="67"/>
      <c r="I75" s="67" t="str">
        <f>IF(team.csv1!A$1&lt;team.csv1!A75,"",VLOOKUP(team.csv1!A75,範囲リレー,8,FALSE))</f>
        <v/>
      </c>
      <c r="J75" s="67" t="str">
        <f>IF(team.csv1!A$1&lt;team.csv1!A75,"",VLOOKUP(team.csv1!A75,範囲リレー,9,FALSE))</f>
        <v/>
      </c>
      <c r="K75" s="67" t="str">
        <f>IF(team.csv1!A$1&lt;team.csv1!A75,"",VLOOKUP(team.csv1!A75,範囲リレー,10,FALSE))</f>
        <v/>
      </c>
      <c r="L75" s="67" t="str">
        <f>IF(team.csv1!A$1&lt;team.csv1!A75,"",VLOOKUP(team.csv1!A75,範囲リレー,11,FALSE))</f>
        <v/>
      </c>
      <c r="M75" s="67" t="str">
        <f>IF(team.csv1!A$1&lt;team.csv1!A75,"",VLOOKUP(team.csv1!A75,範囲リレー,12,FALSE))</f>
        <v/>
      </c>
      <c r="N75" s="67" t="str">
        <f>IF(team.csv1!A$1&lt;team.csv1!A75,"",VLOOKUP(team.csv1!A75,範囲リレー,13,FALSE))</f>
        <v/>
      </c>
      <c r="O75" s="67" t="str">
        <f>IF(team.csv1!A$1&lt;team.csv1!A75,"",VLOOKUP(team.csv1!A75,範囲リレー,14,FALSE))</f>
        <v/>
      </c>
      <c r="P75" s="67"/>
    </row>
    <row r="76" spans="1:16">
      <c r="A76" s="67" t="str">
        <f>IF(B76="","",VLOOKUP(team.csv1!A76,team.csv1!C$2:T$121,17,FALSE)*1)</f>
        <v/>
      </c>
      <c r="B76" s="67" t="str">
        <f>IF(team.csv1!A$1&lt;team.csv1!A76,"",VLOOKUP(team.csv1!A76,範囲リレー,3,FALSE))</f>
        <v/>
      </c>
      <c r="C76" s="67" t="str">
        <f>IF(team.csv1!A$1&lt;team.csv1!A76,"",VLOOKUP(team.csv1!A76,範囲リレー,4,FALSE))</f>
        <v/>
      </c>
      <c r="D76" s="67"/>
      <c r="E76" s="67"/>
      <c r="F76" s="67"/>
      <c r="G76" s="67"/>
      <c r="H76" s="67"/>
      <c r="I76" s="67" t="str">
        <f>IF(team.csv1!A$1&lt;team.csv1!A76,"",VLOOKUP(team.csv1!A76,範囲リレー,8,FALSE))</f>
        <v/>
      </c>
      <c r="J76" s="67" t="str">
        <f>IF(team.csv1!A$1&lt;team.csv1!A76,"",VLOOKUP(team.csv1!A76,範囲リレー,9,FALSE))</f>
        <v/>
      </c>
      <c r="K76" s="67" t="str">
        <f>IF(team.csv1!A$1&lt;team.csv1!A76,"",VLOOKUP(team.csv1!A76,範囲リレー,10,FALSE))</f>
        <v/>
      </c>
      <c r="L76" s="67" t="str">
        <f>IF(team.csv1!A$1&lt;team.csv1!A76,"",VLOOKUP(team.csv1!A76,範囲リレー,11,FALSE))</f>
        <v/>
      </c>
      <c r="M76" s="67" t="str">
        <f>IF(team.csv1!A$1&lt;team.csv1!A76,"",VLOOKUP(team.csv1!A76,範囲リレー,12,FALSE))</f>
        <v/>
      </c>
      <c r="N76" s="67" t="str">
        <f>IF(team.csv1!A$1&lt;team.csv1!A76,"",VLOOKUP(team.csv1!A76,範囲リレー,13,FALSE))</f>
        <v/>
      </c>
      <c r="O76" s="67" t="str">
        <f>IF(team.csv1!A$1&lt;team.csv1!A76,"",VLOOKUP(team.csv1!A76,範囲リレー,14,FALSE))</f>
        <v/>
      </c>
      <c r="P76" s="67"/>
    </row>
    <row r="77" spans="1:16">
      <c r="A77" s="67" t="str">
        <f>IF(B77="","",VLOOKUP(team.csv1!A77,team.csv1!C$2:T$121,17,FALSE)*1)</f>
        <v/>
      </c>
      <c r="B77" s="67" t="str">
        <f>IF(team.csv1!A$1&lt;team.csv1!A77,"",VLOOKUP(team.csv1!A77,範囲リレー,3,FALSE))</f>
        <v/>
      </c>
      <c r="C77" s="67" t="str">
        <f>IF(team.csv1!A$1&lt;team.csv1!A77,"",VLOOKUP(team.csv1!A77,範囲リレー,4,FALSE))</f>
        <v/>
      </c>
      <c r="D77" s="67"/>
      <c r="E77" s="67"/>
      <c r="F77" s="67"/>
      <c r="G77" s="67"/>
      <c r="H77" s="67"/>
      <c r="I77" s="67" t="str">
        <f>IF(team.csv1!A$1&lt;team.csv1!A77,"",VLOOKUP(team.csv1!A77,範囲リレー,8,FALSE))</f>
        <v/>
      </c>
      <c r="J77" s="67" t="str">
        <f>IF(team.csv1!A$1&lt;team.csv1!A77,"",VLOOKUP(team.csv1!A77,範囲リレー,9,FALSE))</f>
        <v/>
      </c>
      <c r="K77" s="67" t="str">
        <f>IF(team.csv1!A$1&lt;team.csv1!A77,"",VLOOKUP(team.csv1!A77,範囲リレー,10,FALSE))</f>
        <v/>
      </c>
      <c r="L77" s="67" t="str">
        <f>IF(team.csv1!A$1&lt;team.csv1!A77,"",VLOOKUP(team.csv1!A77,範囲リレー,11,FALSE))</f>
        <v/>
      </c>
      <c r="M77" s="67" t="str">
        <f>IF(team.csv1!A$1&lt;team.csv1!A77,"",VLOOKUP(team.csv1!A77,範囲リレー,12,FALSE))</f>
        <v/>
      </c>
      <c r="N77" s="67" t="str">
        <f>IF(team.csv1!A$1&lt;team.csv1!A77,"",VLOOKUP(team.csv1!A77,範囲リレー,13,FALSE))</f>
        <v/>
      </c>
      <c r="O77" s="67" t="str">
        <f>IF(team.csv1!A$1&lt;team.csv1!A77,"",VLOOKUP(team.csv1!A77,範囲リレー,14,FALSE))</f>
        <v/>
      </c>
      <c r="P77" s="67"/>
    </row>
    <row r="78" spans="1:16">
      <c r="A78" s="67" t="str">
        <f>IF(B78="","",VLOOKUP(team.csv1!A78,team.csv1!C$2:T$121,17,FALSE)*1)</f>
        <v/>
      </c>
      <c r="B78" s="67" t="str">
        <f>IF(team.csv1!A$1&lt;team.csv1!A78,"",VLOOKUP(team.csv1!A78,範囲リレー,3,FALSE))</f>
        <v/>
      </c>
      <c r="C78" s="67" t="str">
        <f>IF(team.csv1!A$1&lt;team.csv1!A78,"",VLOOKUP(team.csv1!A78,範囲リレー,4,FALSE))</f>
        <v/>
      </c>
      <c r="D78" s="67"/>
      <c r="E78" s="67"/>
      <c r="F78" s="67"/>
      <c r="G78" s="67"/>
      <c r="H78" s="67"/>
      <c r="I78" s="67" t="str">
        <f>IF(team.csv1!A$1&lt;team.csv1!A78,"",VLOOKUP(team.csv1!A78,範囲リレー,8,FALSE))</f>
        <v/>
      </c>
      <c r="J78" s="67" t="str">
        <f>IF(team.csv1!A$1&lt;team.csv1!A78,"",VLOOKUP(team.csv1!A78,範囲リレー,9,FALSE))</f>
        <v/>
      </c>
      <c r="K78" s="67" t="str">
        <f>IF(team.csv1!A$1&lt;team.csv1!A78,"",VLOOKUP(team.csv1!A78,範囲リレー,10,FALSE))</f>
        <v/>
      </c>
      <c r="L78" s="67" t="str">
        <f>IF(team.csv1!A$1&lt;team.csv1!A78,"",VLOOKUP(team.csv1!A78,範囲リレー,11,FALSE))</f>
        <v/>
      </c>
      <c r="M78" s="67" t="str">
        <f>IF(team.csv1!A$1&lt;team.csv1!A78,"",VLOOKUP(team.csv1!A78,範囲リレー,12,FALSE))</f>
        <v/>
      </c>
      <c r="N78" s="67" t="str">
        <f>IF(team.csv1!A$1&lt;team.csv1!A78,"",VLOOKUP(team.csv1!A78,範囲リレー,13,FALSE))</f>
        <v/>
      </c>
      <c r="O78" s="67" t="str">
        <f>IF(team.csv1!A$1&lt;team.csv1!A78,"",VLOOKUP(team.csv1!A78,範囲リレー,14,FALSE))</f>
        <v/>
      </c>
      <c r="P78" s="67"/>
    </row>
    <row r="79" spans="1:16">
      <c r="A79" s="67" t="str">
        <f>IF(B79="","",VLOOKUP(team.csv1!A79,team.csv1!C$2:T$121,17,FALSE)*1)</f>
        <v/>
      </c>
      <c r="B79" s="67" t="str">
        <f>IF(team.csv1!A$1&lt;team.csv1!A79,"",VLOOKUP(team.csv1!A79,範囲リレー,3,FALSE))</f>
        <v/>
      </c>
      <c r="C79" s="67" t="str">
        <f>IF(team.csv1!A$1&lt;team.csv1!A79,"",VLOOKUP(team.csv1!A79,範囲リレー,4,FALSE))</f>
        <v/>
      </c>
      <c r="D79" s="67"/>
      <c r="E79" s="67"/>
      <c r="F79" s="67"/>
      <c r="G79" s="67"/>
      <c r="H79" s="67"/>
      <c r="I79" s="67" t="str">
        <f>IF(team.csv1!A$1&lt;team.csv1!A79,"",VLOOKUP(team.csv1!A79,範囲リレー,8,FALSE))</f>
        <v/>
      </c>
      <c r="J79" s="67" t="str">
        <f>IF(team.csv1!A$1&lt;team.csv1!A79,"",VLOOKUP(team.csv1!A79,範囲リレー,9,FALSE))</f>
        <v/>
      </c>
      <c r="K79" s="67" t="str">
        <f>IF(team.csv1!A$1&lt;team.csv1!A79,"",VLOOKUP(team.csv1!A79,範囲リレー,10,FALSE))</f>
        <v/>
      </c>
      <c r="L79" s="67" t="str">
        <f>IF(team.csv1!A$1&lt;team.csv1!A79,"",VLOOKUP(team.csv1!A79,範囲リレー,11,FALSE))</f>
        <v/>
      </c>
      <c r="M79" s="67" t="str">
        <f>IF(team.csv1!A$1&lt;team.csv1!A79,"",VLOOKUP(team.csv1!A79,範囲リレー,12,FALSE))</f>
        <v/>
      </c>
      <c r="N79" s="67" t="str">
        <f>IF(team.csv1!A$1&lt;team.csv1!A79,"",VLOOKUP(team.csv1!A79,範囲リレー,13,FALSE))</f>
        <v/>
      </c>
      <c r="O79" s="67" t="str">
        <f>IF(team.csv1!A$1&lt;team.csv1!A79,"",VLOOKUP(team.csv1!A79,範囲リレー,14,FALSE))</f>
        <v/>
      </c>
      <c r="P79" s="67"/>
    </row>
    <row r="80" spans="1:16">
      <c r="A80" s="67" t="str">
        <f>IF(B80="","",VLOOKUP(team.csv1!A80,team.csv1!C$2:T$121,17,FALSE)*1)</f>
        <v/>
      </c>
      <c r="B80" s="67" t="str">
        <f>IF(team.csv1!A$1&lt;team.csv1!A80,"",VLOOKUP(team.csv1!A80,範囲リレー,3,FALSE))</f>
        <v/>
      </c>
      <c r="C80" s="67" t="str">
        <f>IF(team.csv1!A$1&lt;team.csv1!A80,"",VLOOKUP(team.csv1!A80,範囲リレー,4,FALSE))</f>
        <v/>
      </c>
      <c r="D80" s="67"/>
      <c r="E80" s="67"/>
      <c r="F80" s="67"/>
      <c r="G80" s="67"/>
      <c r="H80" s="67"/>
      <c r="I80" s="67" t="str">
        <f>IF(team.csv1!A$1&lt;team.csv1!A80,"",VLOOKUP(team.csv1!A80,範囲リレー,8,FALSE))</f>
        <v/>
      </c>
      <c r="J80" s="67" t="str">
        <f>IF(team.csv1!A$1&lt;team.csv1!A80,"",VLOOKUP(team.csv1!A80,範囲リレー,9,FALSE))</f>
        <v/>
      </c>
      <c r="K80" s="67" t="str">
        <f>IF(team.csv1!A$1&lt;team.csv1!A80,"",VLOOKUP(team.csv1!A80,範囲リレー,10,FALSE))</f>
        <v/>
      </c>
      <c r="L80" s="67" t="str">
        <f>IF(team.csv1!A$1&lt;team.csv1!A80,"",VLOOKUP(team.csv1!A80,範囲リレー,11,FALSE))</f>
        <v/>
      </c>
      <c r="M80" s="67" t="str">
        <f>IF(team.csv1!A$1&lt;team.csv1!A80,"",VLOOKUP(team.csv1!A80,範囲リレー,12,FALSE))</f>
        <v/>
      </c>
      <c r="N80" s="67" t="str">
        <f>IF(team.csv1!A$1&lt;team.csv1!A80,"",VLOOKUP(team.csv1!A80,範囲リレー,13,FALSE))</f>
        <v/>
      </c>
      <c r="O80" s="67" t="str">
        <f>IF(team.csv1!A$1&lt;team.csv1!A80,"",VLOOKUP(team.csv1!A80,範囲リレー,14,FALSE))</f>
        <v/>
      </c>
      <c r="P80" s="67"/>
    </row>
    <row r="81" spans="1:16">
      <c r="A81" s="67" t="str">
        <f>IF(B81="","",VLOOKUP(team.csv1!A81,team.csv1!C$2:T$121,17,FALSE)*1)</f>
        <v/>
      </c>
      <c r="B81" s="67" t="str">
        <f>IF(team.csv1!A$1&lt;team.csv1!A81,"",VLOOKUP(team.csv1!A81,範囲リレー,3,FALSE))</f>
        <v/>
      </c>
      <c r="C81" s="67" t="str">
        <f>IF(team.csv1!A$1&lt;team.csv1!A81,"",VLOOKUP(team.csv1!A81,範囲リレー,4,FALSE))</f>
        <v/>
      </c>
      <c r="D81" s="67"/>
      <c r="E81" s="67"/>
      <c r="F81" s="67"/>
      <c r="G81" s="67"/>
      <c r="H81" s="67"/>
      <c r="I81" s="67" t="str">
        <f>IF(team.csv1!A$1&lt;team.csv1!A81,"",VLOOKUP(team.csv1!A81,範囲リレー,8,FALSE))</f>
        <v/>
      </c>
      <c r="J81" s="67" t="str">
        <f>IF(team.csv1!A$1&lt;team.csv1!A81,"",VLOOKUP(team.csv1!A81,範囲リレー,9,FALSE))</f>
        <v/>
      </c>
      <c r="K81" s="67" t="str">
        <f>IF(team.csv1!A$1&lt;team.csv1!A81,"",VLOOKUP(team.csv1!A81,範囲リレー,10,FALSE))</f>
        <v/>
      </c>
      <c r="L81" s="67" t="str">
        <f>IF(team.csv1!A$1&lt;team.csv1!A81,"",VLOOKUP(team.csv1!A81,範囲リレー,11,FALSE))</f>
        <v/>
      </c>
      <c r="M81" s="67" t="str">
        <f>IF(team.csv1!A$1&lt;team.csv1!A81,"",VLOOKUP(team.csv1!A81,範囲リレー,12,FALSE))</f>
        <v/>
      </c>
      <c r="N81" s="67" t="str">
        <f>IF(team.csv1!A$1&lt;team.csv1!A81,"",VLOOKUP(team.csv1!A81,範囲リレー,13,FALSE))</f>
        <v/>
      </c>
      <c r="O81" s="67" t="str">
        <f>IF(team.csv1!A$1&lt;team.csv1!A81,"",VLOOKUP(team.csv1!A81,範囲リレー,14,FALSE))</f>
        <v/>
      </c>
      <c r="P81" s="67"/>
    </row>
    <row r="82" spans="1:16">
      <c r="A82" s="67" t="str">
        <f>IF(B82="","",VLOOKUP(team.csv1!A82,team.csv1!C$2:T$121,17,FALSE)*1)</f>
        <v/>
      </c>
      <c r="B82" s="67" t="str">
        <f>IF(team.csv1!A$1&lt;team.csv1!A82,"",VLOOKUP(team.csv1!A82,範囲リレー,3,FALSE))</f>
        <v/>
      </c>
      <c r="C82" s="67" t="str">
        <f>IF(team.csv1!A$1&lt;team.csv1!A82,"",VLOOKUP(team.csv1!A82,範囲リレー,4,FALSE))</f>
        <v/>
      </c>
      <c r="D82" s="67"/>
      <c r="E82" s="67"/>
      <c r="F82" s="67"/>
      <c r="G82" s="67"/>
      <c r="H82" s="67"/>
      <c r="I82" s="67" t="str">
        <f>IF(team.csv1!A$1&lt;team.csv1!A82,"",VLOOKUP(team.csv1!A82,範囲リレー,8,FALSE))</f>
        <v/>
      </c>
      <c r="J82" s="67" t="str">
        <f>IF(team.csv1!A$1&lt;team.csv1!A82,"",VLOOKUP(team.csv1!A82,範囲リレー,9,FALSE))</f>
        <v/>
      </c>
      <c r="K82" s="67" t="str">
        <f>IF(team.csv1!A$1&lt;team.csv1!A82,"",VLOOKUP(team.csv1!A82,範囲リレー,10,FALSE))</f>
        <v/>
      </c>
      <c r="L82" s="67" t="str">
        <f>IF(team.csv1!A$1&lt;team.csv1!A82,"",VLOOKUP(team.csv1!A82,範囲リレー,11,FALSE))</f>
        <v/>
      </c>
      <c r="M82" s="67" t="str">
        <f>IF(team.csv1!A$1&lt;team.csv1!A82,"",VLOOKUP(team.csv1!A82,範囲リレー,12,FALSE))</f>
        <v/>
      </c>
      <c r="N82" s="67" t="str">
        <f>IF(team.csv1!A$1&lt;team.csv1!A82,"",VLOOKUP(team.csv1!A82,範囲リレー,13,FALSE))</f>
        <v/>
      </c>
      <c r="O82" s="67" t="str">
        <f>IF(team.csv1!A$1&lt;team.csv1!A82,"",VLOOKUP(team.csv1!A82,範囲リレー,14,FALSE))</f>
        <v/>
      </c>
      <c r="P82" s="67"/>
    </row>
    <row r="83" spans="1:16">
      <c r="A83" s="67" t="str">
        <f>IF(B83="","",VLOOKUP(team.csv1!A83,team.csv1!C$2:T$121,17,FALSE)*1)</f>
        <v/>
      </c>
      <c r="B83" s="67" t="str">
        <f>IF(team.csv1!A$1&lt;team.csv1!A83,"",VLOOKUP(team.csv1!A83,範囲リレー,3,FALSE))</f>
        <v/>
      </c>
      <c r="C83" s="67" t="str">
        <f>IF(team.csv1!A$1&lt;team.csv1!A83,"",VLOOKUP(team.csv1!A83,範囲リレー,4,FALSE))</f>
        <v/>
      </c>
      <c r="D83" s="67"/>
      <c r="E83" s="67"/>
      <c r="F83" s="67"/>
      <c r="G83" s="67"/>
      <c r="H83" s="67"/>
      <c r="I83" s="67" t="str">
        <f>IF(team.csv1!A$1&lt;team.csv1!A83,"",VLOOKUP(team.csv1!A83,範囲リレー,8,FALSE))</f>
        <v/>
      </c>
      <c r="J83" s="67" t="str">
        <f>IF(team.csv1!A$1&lt;team.csv1!A83,"",VLOOKUP(team.csv1!A83,範囲リレー,9,FALSE))</f>
        <v/>
      </c>
      <c r="K83" s="67" t="str">
        <f>IF(team.csv1!A$1&lt;team.csv1!A83,"",VLOOKUP(team.csv1!A83,範囲リレー,10,FALSE))</f>
        <v/>
      </c>
      <c r="L83" s="67" t="str">
        <f>IF(team.csv1!A$1&lt;team.csv1!A83,"",VLOOKUP(team.csv1!A83,範囲リレー,11,FALSE))</f>
        <v/>
      </c>
      <c r="M83" s="67" t="str">
        <f>IF(team.csv1!A$1&lt;team.csv1!A83,"",VLOOKUP(team.csv1!A83,範囲リレー,12,FALSE))</f>
        <v/>
      </c>
      <c r="N83" s="67" t="str">
        <f>IF(team.csv1!A$1&lt;team.csv1!A83,"",VLOOKUP(team.csv1!A83,範囲リレー,13,FALSE))</f>
        <v/>
      </c>
      <c r="O83" s="67" t="str">
        <f>IF(team.csv1!A$1&lt;team.csv1!A83,"",VLOOKUP(team.csv1!A83,範囲リレー,14,FALSE))</f>
        <v/>
      </c>
      <c r="P83" s="67"/>
    </row>
    <row r="84" spans="1:16">
      <c r="A84" s="67" t="str">
        <f>IF(B84="","",VLOOKUP(team.csv1!A84,team.csv1!C$2:T$121,17,FALSE)*1)</f>
        <v/>
      </c>
      <c r="B84" s="67" t="str">
        <f>IF(team.csv1!A$1&lt;team.csv1!A84,"",VLOOKUP(team.csv1!A84,範囲リレー,3,FALSE))</f>
        <v/>
      </c>
      <c r="C84" s="67" t="str">
        <f>IF(team.csv1!A$1&lt;team.csv1!A84,"",VLOOKUP(team.csv1!A84,範囲リレー,4,FALSE))</f>
        <v/>
      </c>
      <c r="D84" s="67"/>
      <c r="E84" s="67"/>
      <c r="F84" s="67"/>
      <c r="G84" s="67"/>
      <c r="H84" s="67"/>
      <c r="I84" s="67" t="str">
        <f>IF(team.csv1!A$1&lt;team.csv1!A84,"",VLOOKUP(team.csv1!A84,範囲リレー,8,FALSE))</f>
        <v/>
      </c>
      <c r="J84" s="67" t="str">
        <f>IF(team.csv1!A$1&lt;team.csv1!A84,"",VLOOKUP(team.csv1!A84,範囲リレー,9,FALSE))</f>
        <v/>
      </c>
      <c r="K84" s="67" t="str">
        <f>IF(team.csv1!A$1&lt;team.csv1!A84,"",VLOOKUP(team.csv1!A84,範囲リレー,10,FALSE))</f>
        <v/>
      </c>
      <c r="L84" s="67" t="str">
        <f>IF(team.csv1!A$1&lt;team.csv1!A84,"",VLOOKUP(team.csv1!A84,範囲リレー,11,FALSE))</f>
        <v/>
      </c>
      <c r="M84" s="67" t="str">
        <f>IF(team.csv1!A$1&lt;team.csv1!A84,"",VLOOKUP(team.csv1!A84,範囲リレー,12,FALSE))</f>
        <v/>
      </c>
      <c r="N84" s="67" t="str">
        <f>IF(team.csv1!A$1&lt;team.csv1!A84,"",VLOOKUP(team.csv1!A84,範囲リレー,13,FALSE))</f>
        <v/>
      </c>
      <c r="O84" s="67" t="str">
        <f>IF(team.csv1!A$1&lt;team.csv1!A84,"",VLOOKUP(team.csv1!A84,範囲リレー,14,FALSE))</f>
        <v/>
      </c>
      <c r="P84" s="67"/>
    </row>
    <row r="85" spans="1:16">
      <c r="A85" s="67" t="str">
        <f>IF(B85="","",VLOOKUP(team.csv1!A85,team.csv1!C$2:T$121,17,FALSE)*1)</f>
        <v/>
      </c>
      <c r="B85" s="67" t="str">
        <f>IF(team.csv1!A$1&lt;team.csv1!A85,"",VLOOKUP(team.csv1!A85,範囲リレー,3,FALSE))</f>
        <v/>
      </c>
      <c r="C85" s="67" t="str">
        <f>IF(team.csv1!A$1&lt;team.csv1!A85,"",VLOOKUP(team.csv1!A85,範囲リレー,4,FALSE))</f>
        <v/>
      </c>
      <c r="D85" s="67"/>
      <c r="E85" s="67"/>
      <c r="F85" s="67"/>
      <c r="G85" s="67"/>
      <c r="H85" s="67"/>
      <c r="I85" s="67" t="str">
        <f>IF(team.csv1!A$1&lt;team.csv1!A85,"",VLOOKUP(team.csv1!A85,範囲リレー,8,FALSE))</f>
        <v/>
      </c>
      <c r="J85" s="67" t="str">
        <f>IF(team.csv1!A$1&lt;team.csv1!A85,"",VLOOKUP(team.csv1!A85,範囲リレー,9,FALSE))</f>
        <v/>
      </c>
      <c r="K85" s="67" t="str">
        <f>IF(team.csv1!A$1&lt;team.csv1!A85,"",VLOOKUP(team.csv1!A85,範囲リレー,10,FALSE))</f>
        <v/>
      </c>
      <c r="L85" s="67" t="str">
        <f>IF(team.csv1!A$1&lt;team.csv1!A85,"",VLOOKUP(team.csv1!A85,範囲リレー,11,FALSE))</f>
        <v/>
      </c>
      <c r="M85" s="67" t="str">
        <f>IF(team.csv1!A$1&lt;team.csv1!A85,"",VLOOKUP(team.csv1!A85,範囲リレー,12,FALSE))</f>
        <v/>
      </c>
      <c r="N85" s="67" t="str">
        <f>IF(team.csv1!A$1&lt;team.csv1!A85,"",VLOOKUP(team.csv1!A85,範囲リレー,13,FALSE))</f>
        <v/>
      </c>
      <c r="O85" s="67" t="str">
        <f>IF(team.csv1!A$1&lt;team.csv1!A85,"",VLOOKUP(team.csv1!A85,範囲リレー,14,FALSE))</f>
        <v/>
      </c>
      <c r="P85" s="67"/>
    </row>
    <row r="86" spans="1:16">
      <c r="A86" s="67" t="str">
        <f>IF(B86="","",VLOOKUP(team.csv1!A86,team.csv1!C$2:T$121,17,FALSE)*1)</f>
        <v/>
      </c>
      <c r="B86" s="67" t="str">
        <f>IF(team.csv1!A$1&lt;team.csv1!A86,"",VLOOKUP(team.csv1!A86,範囲リレー,3,FALSE))</f>
        <v/>
      </c>
      <c r="C86" s="67" t="str">
        <f>IF(team.csv1!A$1&lt;team.csv1!A86,"",VLOOKUP(team.csv1!A86,範囲リレー,4,FALSE))</f>
        <v/>
      </c>
      <c r="D86" s="67"/>
      <c r="E86" s="67"/>
      <c r="F86" s="67"/>
      <c r="G86" s="67"/>
      <c r="H86" s="67"/>
      <c r="I86" s="67" t="str">
        <f>IF(team.csv1!A$1&lt;team.csv1!A86,"",VLOOKUP(team.csv1!A86,範囲リレー,8,FALSE))</f>
        <v/>
      </c>
      <c r="J86" s="67" t="str">
        <f>IF(team.csv1!A$1&lt;team.csv1!A86,"",VLOOKUP(team.csv1!A86,範囲リレー,9,FALSE))</f>
        <v/>
      </c>
      <c r="K86" s="67" t="str">
        <f>IF(team.csv1!A$1&lt;team.csv1!A86,"",VLOOKUP(team.csv1!A86,範囲リレー,10,FALSE))</f>
        <v/>
      </c>
      <c r="L86" s="67" t="str">
        <f>IF(team.csv1!A$1&lt;team.csv1!A86,"",VLOOKUP(team.csv1!A86,範囲リレー,11,FALSE))</f>
        <v/>
      </c>
      <c r="M86" s="67" t="str">
        <f>IF(team.csv1!A$1&lt;team.csv1!A86,"",VLOOKUP(team.csv1!A86,範囲リレー,12,FALSE))</f>
        <v/>
      </c>
      <c r="N86" s="67" t="str">
        <f>IF(team.csv1!A$1&lt;team.csv1!A86,"",VLOOKUP(team.csv1!A86,範囲リレー,13,FALSE))</f>
        <v/>
      </c>
      <c r="O86" s="67" t="str">
        <f>IF(team.csv1!A$1&lt;team.csv1!A86,"",VLOOKUP(team.csv1!A86,範囲リレー,14,FALSE))</f>
        <v/>
      </c>
      <c r="P86" s="67"/>
    </row>
    <row r="87" spans="1:16">
      <c r="A87" s="67" t="str">
        <f>IF(B87="","",VLOOKUP(team.csv1!A87,team.csv1!C$2:T$121,17,FALSE)*1)</f>
        <v/>
      </c>
      <c r="B87" s="67" t="str">
        <f>IF(team.csv1!A$1&lt;team.csv1!A87,"",VLOOKUP(team.csv1!A87,範囲リレー,3,FALSE))</f>
        <v/>
      </c>
      <c r="C87" s="67" t="str">
        <f>IF(team.csv1!A$1&lt;team.csv1!A87,"",VLOOKUP(team.csv1!A87,範囲リレー,4,FALSE))</f>
        <v/>
      </c>
      <c r="D87" s="67"/>
      <c r="E87" s="67"/>
      <c r="F87" s="67"/>
      <c r="G87" s="67"/>
      <c r="H87" s="67"/>
      <c r="I87" s="67" t="str">
        <f>IF(team.csv1!A$1&lt;team.csv1!A87,"",VLOOKUP(team.csv1!A87,範囲リレー,8,FALSE))</f>
        <v/>
      </c>
      <c r="J87" s="67" t="str">
        <f>IF(team.csv1!A$1&lt;team.csv1!A87,"",VLOOKUP(team.csv1!A87,範囲リレー,9,FALSE))</f>
        <v/>
      </c>
      <c r="K87" s="67" t="str">
        <f>IF(team.csv1!A$1&lt;team.csv1!A87,"",VLOOKUP(team.csv1!A87,範囲リレー,10,FALSE))</f>
        <v/>
      </c>
      <c r="L87" s="67" t="str">
        <f>IF(team.csv1!A$1&lt;team.csv1!A87,"",VLOOKUP(team.csv1!A87,範囲リレー,11,FALSE))</f>
        <v/>
      </c>
      <c r="M87" s="67" t="str">
        <f>IF(team.csv1!A$1&lt;team.csv1!A87,"",VLOOKUP(team.csv1!A87,範囲リレー,12,FALSE))</f>
        <v/>
      </c>
      <c r="N87" s="67" t="str">
        <f>IF(team.csv1!A$1&lt;team.csv1!A87,"",VLOOKUP(team.csv1!A87,範囲リレー,13,FALSE))</f>
        <v/>
      </c>
      <c r="O87" s="67" t="str">
        <f>IF(team.csv1!A$1&lt;team.csv1!A87,"",VLOOKUP(team.csv1!A87,範囲リレー,14,FALSE))</f>
        <v/>
      </c>
      <c r="P87" s="67"/>
    </row>
    <row r="88" spans="1:16">
      <c r="A88" s="67" t="str">
        <f>IF(B88="","",VLOOKUP(team.csv1!A88,team.csv1!C$2:T$121,17,FALSE)*1)</f>
        <v/>
      </c>
      <c r="B88" s="67" t="str">
        <f>IF(team.csv1!A$1&lt;team.csv1!A88,"",VLOOKUP(team.csv1!A88,範囲リレー,3,FALSE))</f>
        <v/>
      </c>
      <c r="C88" s="67" t="str">
        <f>IF(team.csv1!A$1&lt;team.csv1!A88,"",VLOOKUP(team.csv1!A88,範囲リレー,4,FALSE))</f>
        <v/>
      </c>
      <c r="D88" s="67"/>
      <c r="E88" s="67"/>
      <c r="F88" s="67"/>
      <c r="G88" s="67"/>
      <c r="H88" s="67"/>
      <c r="I88" s="67" t="str">
        <f>IF(team.csv1!A$1&lt;team.csv1!A88,"",VLOOKUP(team.csv1!A88,範囲リレー,8,FALSE))</f>
        <v/>
      </c>
      <c r="J88" s="67" t="str">
        <f>IF(team.csv1!A$1&lt;team.csv1!A88,"",VLOOKUP(team.csv1!A88,範囲リレー,9,FALSE))</f>
        <v/>
      </c>
      <c r="K88" s="67" t="str">
        <f>IF(team.csv1!A$1&lt;team.csv1!A88,"",VLOOKUP(team.csv1!A88,範囲リレー,10,FALSE))</f>
        <v/>
      </c>
      <c r="L88" s="67" t="str">
        <f>IF(team.csv1!A$1&lt;team.csv1!A88,"",VLOOKUP(team.csv1!A88,範囲リレー,11,FALSE))</f>
        <v/>
      </c>
      <c r="M88" s="67" t="str">
        <f>IF(team.csv1!A$1&lt;team.csv1!A88,"",VLOOKUP(team.csv1!A88,範囲リレー,12,FALSE))</f>
        <v/>
      </c>
      <c r="N88" s="67" t="str">
        <f>IF(team.csv1!A$1&lt;team.csv1!A88,"",VLOOKUP(team.csv1!A88,範囲リレー,13,FALSE))</f>
        <v/>
      </c>
      <c r="O88" s="67" t="str">
        <f>IF(team.csv1!A$1&lt;team.csv1!A88,"",VLOOKUP(team.csv1!A88,範囲リレー,14,FALSE))</f>
        <v/>
      </c>
      <c r="P88" s="67"/>
    </row>
    <row r="89" spans="1:16">
      <c r="A89" s="67" t="str">
        <f>IF(B89="","",VLOOKUP(team.csv1!A89,team.csv1!C$2:T$121,17,FALSE)*1)</f>
        <v/>
      </c>
      <c r="B89" s="67" t="str">
        <f>IF(team.csv1!A$1&lt;team.csv1!A89,"",VLOOKUP(team.csv1!A89,範囲リレー,3,FALSE))</f>
        <v/>
      </c>
      <c r="C89" s="67" t="str">
        <f>IF(team.csv1!A$1&lt;team.csv1!A89,"",VLOOKUP(team.csv1!A89,範囲リレー,4,FALSE))</f>
        <v/>
      </c>
      <c r="D89" s="67"/>
      <c r="E89" s="67"/>
      <c r="F89" s="67"/>
      <c r="G89" s="67"/>
      <c r="H89" s="67"/>
      <c r="I89" s="67" t="str">
        <f>IF(team.csv1!A$1&lt;team.csv1!A89,"",VLOOKUP(team.csv1!A89,範囲リレー,8,FALSE))</f>
        <v/>
      </c>
      <c r="J89" s="67" t="str">
        <f>IF(team.csv1!A$1&lt;team.csv1!A89,"",VLOOKUP(team.csv1!A89,範囲リレー,9,FALSE))</f>
        <v/>
      </c>
      <c r="K89" s="67" t="str">
        <f>IF(team.csv1!A$1&lt;team.csv1!A89,"",VLOOKUP(team.csv1!A89,範囲リレー,10,FALSE))</f>
        <v/>
      </c>
      <c r="L89" s="67" t="str">
        <f>IF(team.csv1!A$1&lt;team.csv1!A89,"",VLOOKUP(team.csv1!A89,範囲リレー,11,FALSE))</f>
        <v/>
      </c>
      <c r="M89" s="67" t="str">
        <f>IF(team.csv1!A$1&lt;team.csv1!A89,"",VLOOKUP(team.csv1!A89,範囲リレー,12,FALSE))</f>
        <v/>
      </c>
      <c r="N89" s="67" t="str">
        <f>IF(team.csv1!A$1&lt;team.csv1!A89,"",VLOOKUP(team.csv1!A89,範囲リレー,13,FALSE))</f>
        <v/>
      </c>
      <c r="O89" s="67" t="str">
        <f>IF(team.csv1!A$1&lt;team.csv1!A89,"",VLOOKUP(team.csv1!A89,範囲リレー,14,FALSE))</f>
        <v/>
      </c>
      <c r="P89" s="67"/>
    </row>
    <row r="90" spans="1:16">
      <c r="A90" s="67" t="str">
        <f>IF(B90="","",VLOOKUP(team.csv1!A90,team.csv1!C$2:T$121,17,FALSE)*1)</f>
        <v/>
      </c>
      <c r="B90" s="67" t="str">
        <f>IF(team.csv1!A$1&lt;team.csv1!A90,"",VLOOKUP(team.csv1!A90,範囲リレー,3,FALSE))</f>
        <v/>
      </c>
      <c r="C90" s="67" t="str">
        <f>IF(team.csv1!A$1&lt;team.csv1!A90,"",VLOOKUP(team.csv1!A90,範囲リレー,4,FALSE))</f>
        <v/>
      </c>
      <c r="D90" s="67"/>
      <c r="E90" s="67"/>
      <c r="F90" s="67"/>
      <c r="G90" s="67"/>
      <c r="H90" s="67"/>
      <c r="I90" s="67" t="str">
        <f>IF(team.csv1!A$1&lt;team.csv1!A90,"",VLOOKUP(team.csv1!A90,範囲リレー,8,FALSE))</f>
        <v/>
      </c>
      <c r="J90" s="67" t="str">
        <f>IF(team.csv1!A$1&lt;team.csv1!A90,"",VLOOKUP(team.csv1!A90,範囲リレー,9,FALSE))</f>
        <v/>
      </c>
      <c r="K90" s="67" t="str">
        <f>IF(team.csv1!A$1&lt;team.csv1!A90,"",VLOOKUP(team.csv1!A90,範囲リレー,10,FALSE))</f>
        <v/>
      </c>
      <c r="L90" s="67" t="str">
        <f>IF(team.csv1!A$1&lt;team.csv1!A90,"",VLOOKUP(team.csv1!A90,範囲リレー,11,FALSE))</f>
        <v/>
      </c>
      <c r="M90" s="67" t="str">
        <f>IF(team.csv1!A$1&lt;team.csv1!A90,"",VLOOKUP(team.csv1!A90,範囲リレー,12,FALSE))</f>
        <v/>
      </c>
      <c r="N90" s="67" t="str">
        <f>IF(team.csv1!A$1&lt;team.csv1!A90,"",VLOOKUP(team.csv1!A90,範囲リレー,13,FALSE))</f>
        <v/>
      </c>
      <c r="O90" s="67" t="str">
        <f>IF(team.csv1!A$1&lt;team.csv1!A90,"",VLOOKUP(team.csv1!A90,範囲リレー,14,FALSE))</f>
        <v/>
      </c>
      <c r="P90" s="67"/>
    </row>
    <row r="91" spans="1:16">
      <c r="A91" s="67" t="str">
        <f>IF(B91="","",VLOOKUP(team.csv1!A91,team.csv1!C$2:T$121,17,FALSE)*1)</f>
        <v/>
      </c>
      <c r="B91" s="67" t="str">
        <f>IF(team.csv1!A$1&lt;team.csv1!A91,"",VLOOKUP(team.csv1!A91,範囲リレー,3,FALSE))</f>
        <v/>
      </c>
      <c r="C91" s="67" t="str">
        <f>IF(team.csv1!A$1&lt;team.csv1!A91,"",VLOOKUP(team.csv1!A91,範囲リレー,4,FALSE))</f>
        <v/>
      </c>
      <c r="D91" s="67"/>
      <c r="E91" s="67"/>
      <c r="F91" s="67"/>
      <c r="G91" s="67"/>
      <c r="H91" s="67"/>
      <c r="I91" s="67" t="str">
        <f>IF(team.csv1!A$1&lt;team.csv1!A91,"",VLOOKUP(team.csv1!A91,範囲リレー,8,FALSE))</f>
        <v/>
      </c>
      <c r="J91" s="67" t="str">
        <f>IF(team.csv1!A$1&lt;team.csv1!A91,"",VLOOKUP(team.csv1!A91,範囲リレー,9,FALSE))</f>
        <v/>
      </c>
      <c r="K91" s="67" t="str">
        <f>IF(team.csv1!A$1&lt;team.csv1!A91,"",VLOOKUP(team.csv1!A91,範囲リレー,10,FALSE))</f>
        <v/>
      </c>
      <c r="L91" s="67" t="str">
        <f>IF(team.csv1!A$1&lt;team.csv1!A91,"",VLOOKUP(team.csv1!A91,範囲リレー,11,FALSE))</f>
        <v/>
      </c>
      <c r="M91" s="67" t="str">
        <f>IF(team.csv1!A$1&lt;team.csv1!A91,"",VLOOKUP(team.csv1!A91,範囲リレー,12,FALSE))</f>
        <v/>
      </c>
      <c r="N91" s="67" t="str">
        <f>IF(team.csv1!A$1&lt;team.csv1!A91,"",VLOOKUP(team.csv1!A91,範囲リレー,13,FALSE))</f>
        <v/>
      </c>
      <c r="O91" s="67" t="str">
        <f>IF(team.csv1!A$1&lt;team.csv1!A91,"",VLOOKUP(team.csv1!A91,範囲リレー,14,FALSE))</f>
        <v/>
      </c>
      <c r="P91" s="67"/>
    </row>
    <row r="92" spans="1:16">
      <c r="A92" s="67" t="str">
        <f>IF(B92="","",VLOOKUP(team.csv1!A92,team.csv1!C$2:T$121,17,FALSE)*1)</f>
        <v/>
      </c>
      <c r="B92" s="67" t="str">
        <f>IF(team.csv1!A$1&lt;team.csv1!A92,"",VLOOKUP(team.csv1!A92,範囲リレー,3,FALSE))</f>
        <v/>
      </c>
      <c r="C92" s="67" t="str">
        <f>IF(team.csv1!A$1&lt;team.csv1!A92,"",VLOOKUP(team.csv1!A92,範囲リレー,4,FALSE))</f>
        <v/>
      </c>
      <c r="D92" s="67"/>
      <c r="E92" s="67"/>
      <c r="F92" s="67"/>
      <c r="G92" s="67"/>
      <c r="H92" s="67"/>
      <c r="I92" s="67" t="str">
        <f>IF(team.csv1!A$1&lt;team.csv1!A92,"",VLOOKUP(team.csv1!A92,範囲リレー,8,FALSE))</f>
        <v/>
      </c>
      <c r="J92" s="67" t="str">
        <f>IF(team.csv1!A$1&lt;team.csv1!A92,"",VLOOKUP(team.csv1!A92,範囲リレー,9,FALSE))</f>
        <v/>
      </c>
      <c r="K92" s="67" t="str">
        <f>IF(team.csv1!A$1&lt;team.csv1!A92,"",VLOOKUP(team.csv1!A92,範囲リレー,10,FALSE))</f>
        <v/>
      </c>
      <c r="L92" s="67" t="str">
        <f>IF(team.csv1!A$1&lt;team.csv1!A92,"",VLOOKUP(team.csv1!A92,範囲リレー,11,FALSE))</f>
        <v/>
      </c>
      <c r="M92" s="67" t="str">
        <f>IF(team.csv1!A$1&lt;team.csv1!A92,"",VLOOKUP(team.csv1!A92,範囲リレー,12,FALSE))</f>
        <v/>
      </c>
      <c r="N92" s="67" t="str">
        <f>IF(team.csv1!A$1&lt;team.csv1!A92,"",VLOOKUP(team.csv1!A92,範囲リレー,13,FALSE))</f>
        <v/>
      </c>
      <c r="O92" s="67" t="str">
        <f>IF(team.csv1!A$1&lt;team.csv1!A92,"",VLOOKUP(team.csv1!A92,範囲リレー,14,FALSE))</f>
        <v/>
      </c>
      <c r="P92" s="67"/>
    </row>
    <row r="93" spans="1:16">
      <c r="A93" s="67" t="str">
        <f>IF(B93="","",VLOOKUP(team.csv1!A93,team.csv1!C$2:T$121,17,FALSE)*1)</f>
        <v/>
      </c>
      <c r="B93" s="67" t="str">
        <f>IF(team.csv1!A$1&lt;team.csv1!A93,"",VLOOKUP(team.csv1!A93,範囲リレー,3,FALSE))</f>
        <v/>
      </c>
      <c r="C93" s="67" t="str">
        <f>IF(team.csv1!A$1&lt;team.csv1!A93,"",VLOOKUP(team.csv1!A93,範囲リレー,4,FALSE))</f>
        <v/>
      </c>
      <c r="D93" s="67"/>
      <c r="E93" s="67"/>
      <c r="F93" s="67"/>
      <c r="G93" s="67"/>
      <c r="H93" s="67"/>
      <c r="I93" s="67" t="str">
        <f>IF(team.csv1!A$1&lt;team.csv1!A93,"",VLOOKUP(team.csv1!A93,範囲リレー,8,FALSE))</f>
        <v/>
      </c>
      <c r="J93" s="67" t="str">
        <f>IF(team.csv1!A$1&lt;team.csv1!A93,"",VLOOKUP(team.csv1!A93,範囲リレー,9,FALSE))</f>
        <v/>
      </c>
      <c r="K93" s="67" t="str">
        <f>IF(team.csv1!A$1&lt;team.csv1!A93,"",VLOOKUP(team.csv1!A93,範囲リレー,10,FALSE))</f>
        <v/>
      </c>
      <c r="L93" s="67" t="str">
        <f>IF(team.csv1!A$1&lt;team.csv1!A93,"",VLOOKUP(team.csv1!A93,範囲リレー,11,FALSE))</f>
        <v/>
      </c>
      <c r="M93" s="67" t="str">
        <f>IF(team.csv1!A$1&lt;team.csv1!A93,"",VLOOKUP(team.csv1!A93,範囲リレー,12,FALSE))</f>
        <v/>
      </c>
      <c r="N93" s="67" t="str">
        <f>IF(team.csv1!A$1&lt;team.csv1!A93,"",VLOOKUP(team.csv1!A93,範囲リレー,13,FALSE))</f>
        <v/>
      </c>
      <c r="O93" s="67" t="str">
        <f>IF(team.csv1!A$1&lt;team.csv1!A93,"",VLOOKUP(team.csv1!A93,範囲リレー,14,FALSE))</f>
        <v/>
      </c>
      <c r="P93" s="67"/>
    </row>
    <row r="94" spans="1:16">
      <c r="A94" s="67" t="str">
        <f>IF(B94="","",VLOOKUP(team.csv1!A94,team.csv1!C$2:T$121,17,FALSE)*1)</f>
        <v/>
      </c>
      <c r="B94" s="67" t="str">
        <f>IF(team.csv1!A$1&lt;team.csv1!A94,"",VLOOKUP(team.csv1!A94,範囲リレー,3,FALSE))</f>
        <v/>
      </c>
      <c r="C94" s="67" t="str">
        <f>IF(team.csv1!A$1&lt;team.csv1!A94,"",VLOOKUP(team.csv1!A94,範囲リレー,4,FALSE))</f>
        <v/>
      </c>
      <c r="D94" s="67"/>
      <c r="E94" s="67"/>
      <c r="F94" s="67"/>
      <c r="G94" s="67"/>
      <c r="H94" s="67"/>
      <c r="I94" s="67" t="str">
        <f>IF(team.csv1!A$1&lt;team.csv1!A94,"",VLOOKUP(team.csv1!A94,範囲リレー,8,FALSE))</f>
        <v/>
      </c>
      <c r="J94" s="67" t="str">
        <f>IF(team.csv1!A$1&lt;team.csv1!A94,"",VLOOKUP(team.csv1!A94,範囲リレー,9,FALSE))</f>
        <v/>
      </c>
      <c r="K94" s="67" t="str">
        <f>IF(team.csv1!A$1&lt;team.csv1!A94,"",VLOOKUP(team.csv1!A94,範囲リレー,10,FALSE))</f>
        <v/>
      </c>
      <c r="L94" s="67" t="str">
        <f>IF(team.csv1!A$1&lt;team.csv1!A94,"",VLOOKUP(team.csv1!A94,範囲リレー,11,FALSE))</f>
        <v/>
      </c>
      <c r="M94" s="67" t="str">
        <f>IF(team.csv1!A$1&lt;team.csv1!A94,"",VLOOKUP(team.csv1!A94,範囲リレー,12,FALSE))</f>
        <v/>
      </c>
      <c r="N94" s="67" t="str">
        <f>IF(team.csv1!A$1&lt;team.csv1!A94,"",VLOOKUP(team.csv1!A94,範囲リレー,13,FALSE))</f>
        <v/>
      </c>
      <c r="O94" s="67" t="str">
        <f>IF(team.csv1!A$1&lt;team.csv1!A94,"",VLOOKUP(team.csv1!A94,範囲リレー,14,FALSE))</f>
        <v/>
      </c>
      <c r="P94" s="67"/>
    </row>
    <row r="95" spans="1:16">
      <c r="A95" s="67" t="str">
        <f>IF(B95="","",VLOOKUP(team.csv1!A95,team.csv1!C$2:T$121,17,FALSE)*1)</f>
        <v/>
      </c>
      <c r="B95" s="67" t="str">
        <f>IF(team.csv1!A$1&lt;team.csv1!A95,"",VLOOKUP(team.csv1!A95,範囲リレー,3,FALSE))</f>
        <v/>
      </c>
      <c r="C95" s="67" t="str">
        <f>IF(team.csv1!A$1&lt;team.csv1!A95,"",VLOOKUP(team.csv1!A95,範囲リレー,4,FALSE))</f>
        <v/>
      </c>
      <c r="D95" s="67"/>
      <c r="E95" s="67"/>
      <c r="F95" s="67"/>
      <c r="G95" s="67"/>
      <c r="H95" s="67"/>
      <c r="I95" s="67" t="str">
        <f>IF(team.csv1!A$1&lt;team.csv1!A95,"",VLOOKUP(team.csv1!A95,範囲リレー,8,FALSE))</f>
        <v/>
      </c>
      <c r="J95" s="67" t="str">
        <f>IF(team.csv1!A$1&lt;team.csv1!A95,"",VLOOKUP(team.csv1!A95,範囲リレー,9,FALSE))</f>
        <v/>
      </c>
      <c r="K95" s="67" t="str">
        <f>IF(team.csv1!A$1&lt;team.csv1!A95,"",VLOOKUP(team.csv1!A95,範囲リレー,10,FALSE))</f>
        <v/>
      </c>
      <c r="L95" s="67" t="str">
        <f>IF(team.csv1!A$1&lt;team.csv1!A95,"",VLOOKUP(team.csv1!A95,範囲リレー,11,FALSE))</f>
        <v/>
      </c>
      <c r="M95" s="67" t="str">
        <f>IF(team.csv1!A$1&lt;team.csv1!A95,"",VLOOKUP(team.csv1!A95,範囲リレー,12,FALSE))</f>
        <v/>
      </c>
      <c r="N95" s="67" t="str">
        <f>IF(team.csv1!A$1&lt;team.csv1!A95,"",VLOOKUP(team.csv1!A95,範囲リレー,13,FALSE))</f>
        <v/>
      </c>
      <c r="O95" s="67" t="str">
        <f>IF(team.csv1!A$1&lt;team.csv1!A95,"",VLOOKUP(team.csv1!A95,範囲リレー,14,FALSE))</f>
        <v/>
      </c>
      <c r="P95" s="67"/>
    </row>
    <row r="96" spans="1:16">
      <c r="A96" s="67" t="str">
        <f>IF(B96="","",VLOOKUP(team.csv1!A96,team.csv1!C$2:T$121,17,FALSE)*1)</f>
        <v/>
      </c>
      <c r="B96" s="67" t="str">
        <f>IF(team.csv1!A$1&lt;team.csv1!A96,"",VLOOKUP(team.csv1!A96,範囲リレー,3,FALSE))</f>
        <v/>
      </c>
      <c r="C96" s="67" t="str">
        <f>IF(team.csv1!A$1&lt;team.csv1!A96,"",VLOOKUP(team.csv1!A96,範囲リレー,4,FALSE))</f>
        <v/>
      </c>
      <c r="D96" s="67"/>
      <c r="E96" s="67"/>
      <c r="F96" s="67"/>
      <c r="G96" s="67"/>
      <c r="H96" s="67"/>
      <c r="I96" s="67" t="str">
        <f>IF(team.csv1!A$1&lt;team.csv1!A96,"",VLOOKUP(team.csv1!A96,範囲リレー,8,FALSE))</f>
        <v/>
      </c>
      <c r="J96" s="67" t="str">
        <f>IF(team.csv1!A$1&lt;team.csv1!A96,"",VLOOKUP(team.csv1!A96,範囲リレー,9,FALSE))</f>
        <v/>
      </c>
      <c r="K96" s="67" t="str">
        <f>IF(team.csv1!A$1&lt;team.csv1!A96,"",VLOOKUP(team.csv1!A96,範囲リレー,10,FALSE))</f>
        <v/>
      </c>
      <c r="L96" s="67" t="str">
        <f>IF(team.csv1!A$1&lt;team.csv1!A96,"",VLOOKUP(team.csv1!A96,範囲リレー,11,FALSE))</f>
        <v/>
      </c>
      <c r="M96" s="67" t="str">
        <f>IF(team.csv1!A$1&lt;team.csv1!A96,"",VLOOKUP(team.csv1!A96,範囲リレー,12,FALSE))</f>
        <v/>
      </c>
      <c r="N96" s="67" t="str">
        <f>IF(team.csv1!A$1&lt;team.csv1!A96,"",VLOOKUP(team.csv1!A96,範囲リレー,13,FALSE))</f>
        <v/>
      </c>
      <c r="O96" s="67" t="str">
        <f>IF(team.csv1!A$1&lt;team.csv1!A96,"",VLOOKUP(team.csv1!A96,範囲リレー,14,FALSE))</f>
        <v/>
      </c>
      <c r="P96" s="67"/>
    </row>
    <row r="97" spans="1:16">
      <c r="A97" s="67" t="str">
        <f>IF(B97="","",VLOOKUP(team.csv1!A97,team.csv1!C$2:T$121,17,FALSE)*1)</f>
        <v/>
      </c>
      <c r="B97" s="67" t="str">
        <f>IF(team.csv1!A$1&lt;team.csv1!A97,"",VLOOKUP(team.csv1!A97,範囲リレー,3,FALSE))</f>
        <v/>
      </c>
      <c r="C97" s="67" t="str">
        <f>IF(team.csv1!A$1&lt;team.csv1!A97,"",VLOOKUP(team.csv1!A97,範囲リレー,4,FALSE))</f>
        <v/>
      </c>
      <c r="D97" s="67"/>
      <c r="E97" s="67"/>
      <c r="F97" s="67"/>
      <c r="G97" s="67"/>
      <c r="H97" s="67"/>
      <c r="I97" s="67" t="str">
        <f>IF(team.csv1!A$1&lt;team.csv1!A97,"",VLOOKUP(team.csv1!A97,範囲リレー,8,FALSE))</f>
        <v/>
      </c>
      <c r="J97" s="67" t="str">
        <f>IF(team.csv1!A$1&lt;team.csv1!A97,"",VLOOKUP(team.csv1!A97,範囲リレー,9,FALSE))</f>
        <v/>
      </c>
      <c r="K97" s="67" t="str">
        <f>IF(team.csv1!A$1&lt;team.csv1!A97,"",VLOOKUP(team.csv1!A97,範囲リレー,10,FALSE))</f>
        <v/>
      </c>
      <c r="L97" s="67" t="str">
        <f>IF(team.csv1!A$1&lt;team.csv1!A97,"",VLOOKUP(team.csv1!A97,範囲リレー,11,FALSE))</f>
        <v/>
      </c>
      <c r="M97" s="67" t="str">
        <f>IF(team.csv1!A$1&lt;team.csv1!A97,"",VLOOKUP(team.csv1!A97,範囲リレー,12,FALSE))</f>
        <v/>
      </c>
      <c r="N97" s="67" t="str">
        <f>IF(team.csv1!A$1&lt;team.csv1!A97,"",VLOOKUP(team.csv1!A97,範囲リレー,13,FALSE))</f>
        <v/>
      </c>
      <c r="O97" s="67" t="str">
        <f>IF(team.csv1!A$1&lt;team.csv1!A97,"",VLOOKUP(team.csv1!A97,範囲リレー,14,FALSE))</f>
        <v/>
      </c>
      <c r="P97" s="67"/>
    </row>
    <row r="98" spans="1:16">
      <c r="A98" s="67" t="str">
        <f>IF(B98="","",VLOOKUP(team.csv1!A98,team.csv1!C$2:T$121,17,FALSE)*1)</f>
        <v/>
      </c>
      <c r="B98" s="67" t="str">
        <f>IF(team.csv1!A$1&lt;team.csv1!A98,"",VLOOKUP(team.csv1!A98,範囲リレー,3,FALSE))</f>
        <v/>
      </c>
      <c r="C98" s="67" t="str">
        <f>IF(team.csv1!A$1&lt;team.csv1!A98,"",VLOOKUP(team.csv1!A98,範囲リレー,4,FALSE))</f>
        <v/>
      </c>
      <c r="D98" s="67"/>
      <c r="E98" s="67"/>
      <c r="F98" s="67"/>
      <c r="G98" s="67"/>
      <c r="H98" s="67"/>
      <c r="I98" s="67" t="str">
        <f>IF(team.csv1!A$1&lt;team.csv1!A98,"",VLOOKUP(team.csv1!A98,範囲リレー,8,FALSE))</f>
        <v/>
      </c>
      <c r="J98" s="67" t="str">
        <f>IF(team.csv1!A$1&lt;team.csv1!A98,"",VLOOKUP(team.csv1!A98,範囲リレー,9,FALSE))</f>
        <v/>
      </c>
      <c r="K98" s="67" t="str">
        <f>IF(team.csv1!A$1&lt;team.csv1!A98,"",VLOOKUP(team.csv1!A98,範囲リレー,10,FALSE))</f>
        <v/>
      </c>
      <c r="L98" s="67" t="str">
        <f>IF(team.csv1!A$1&lt;team.csv1!A98,"",VLOOKUP(team.csv1!A98,範囲リレー,11,FALSE))</f>
        <v/>
      </c>
      <c r="M98" s="67" t="str">
        <f>IF(team.csv1!A$1&lt;team.csv1!A98,"",VLOOKUP(team.csv1!A98,範囲リレー,12,FALSE))</f>
        <v/>
      </c>
      <c r="N98" s="67" t="str">
        <f>IF(team.csv1!A$1&lt;team.csv1!A98,"",VLOOKUP(team.csv1!A98,範囲リレー,13,FALSE))</f>
        <v/>
      </c>
      <c r="O98" s="67" t="str">
        <f>IF(team.csv1!A$1&lt;team.csv1!A98,"",VLOOKUP(team.csv1!A98,範囲リレー,14,FALSE))</f>
        <v/>
      </c>
      <c r="P98" s="67"/>
    </row>
    <row r="99" spans="1:16">
      <c r="A99" s="67" t="str">
        <f>IF(B99="","",VLOOKUP(team.csv1!A99,team.csv1!C$2:T$121,17,FALSE)*1)</f>
        <v/>
      </c>
      <c r="B99" s="67" t="str">
        <f>IF(team.csv1!A$1&lt;team.csv1!A99,"",VLOOKUP(team.csv1!A99,範囲リレー,3,FALSE))</f>
        <v/>
      </c>
      <c r="C99" s="67" t="str">
        <f>IF(team.csv1!A$1&lt;team.csv1!A99,"",VLOOKUP(team.csv1!A99,範囲リレー,4,FALSE))</f>
        <v/>
      </c>
      <c r="D99" s="67"/>
      <c r="E99" s="67"/>
      <c r="F99" s="67"/>
      <c r="G99" s="67"/>
      <c r="H99" s="67"/>
      <c r="I99" s="67" t="str">
        <f>IF(team.csv1!A$1&lt;team.csv1!A99,"",VLOOKUP(team.csv1!A99,範囲リレー,8,FALSE))</f>
        <v/>
      </c>
      <c r="J99" s="67" t="str">
        <f>IF(team.csv1!A$1&lt;team.csv1!A99,"",VLOOKUP(team.csv1!A99,範囲リレー,9,FALSE))</f>
        <v/>
      </c>
      <c r="K99" s="67" t="str">
        <f>IF(team.csv1!A$1&lt;team.csv1!A99,"",VLOOKUP(team.csv1!A99,範囲リレー,10,FALSE))</f>
        <v/>
      </c>
      <c r="L99" s="67" t="str">
        <f>IF(team.csv1!A$1&lt;team.csv1!A99,"",VLOOKUP(team.csv1!A99,範囲リレー,11,FALSE))</f>
        <v/>
      </c>
      <c r="M99" s="67" t="str">
        <f>IF(team.csv1!A$1&lt;team.csv1!A99,"",VLOOKUP(team.csv1!A99,範囲リレー,12,FALSE))</f>
        <v/>
      </c>
      <c r="N99" s="67" t="str">
        <f>IF(team.csv1!A$1&lt;team.csv1!A99,"",VLOOKUP(team.csv1!A99,範囲リレー,13,FALSE))</f>
        <v/>
      </c>
      <c r="O99" s="67" t="str">
        <f>IF(team.csv1!A$1&lt;team.csv1!A99,"",VLOOKUP(team.csv1!A99,範囲リレー,14,FALSE))</f>
        <v/>
      </c>
      <c r="P99" s="67"/>
    </row>
    <row r="100" spans="1:16">
      <c r="A100" s="67" t="str">
        <f>IF(B100="","",VLOOKUP(team.csv1!A100,team.csv1!C$2:T$121,17,FALSE)*1)</f>
        <v/>
      </c>
      <c r="B100" s="67" t="str">
        <f>IF(team.csv1!A$1&lt;team.csv1!A100,"",VLOOKUP(team.csv1!A100,範囲リレー,3,FALSE))</f>
        <v/>
      </c>
      <c r="C100" s="67" t="str">
        <f>IF(team.csv1!A$1&lt;team.csv1!A100,"",VLOOKUP(team.csv1!A100,範囲リレー,4,FALSE))</f>
        <v/>
      </c>
      <c r="D100" s="67"/>
      <c r="E100" s="67"/>
      <c r="F100" s="67"/>
      <c r="G100" s="67"/>
      <c r="H100" s="67"/>
      <c r="I100" s="67" t="str">
        <f>IF(team.csv1!A$1&lt;team.csv1!A100,"",VLOOKUP(team.csv1!A100,範囲リレー,8,FALSE))</f>
        <v/>
      </c>
      <c r="J100" s="67" t="str">
        <f>IF(team.csv1!A$1&lt;team.csv1!A100,"",VLOOKUP(team.csv1!A100,範囲リレー,9,FALSE))</f>
        <v/>
      </c>
      <c r="K100" s="67" t="str">
        <f>IF(team.csv1!A$1&lt;team.csv1!A100,"",VLOOKUP(team.csv1!A100,範囲リレー,10,FALSE))</f>
        <v/>
      </c>
      <c r="L100" s="67" t="str">
        <f>IF(team.csv1!A$1&lt;team.csv1!A100,"",VLOOKUP(team.csv1!A100,範囲リレー,11,FALSE))</f>
        <v/>
      </c>
      <c r="M100" s="67" t="str">
        <f>IF(team.csv1!A$1&lt;team.csv1!A100,"",VLOOKUP(team.csv1!A100,範囲リレー,12,FALSE))</f>
        <v/>
      </c>
      <c r="N100" s="67" t="str">
        <f>IF(team.csv1!A$1&lt;team.csv1!A100,"",VLOOKUP(team.csv1!A100,範囲リレー,13,FALSE))</f>
        <v/>
      </c>
      <c r="O100" s="67" t="str">
        <f>IF(team.csv1!A$1&lt;team.csv1!A100,"",VLOOKUP(team.csv1!A100,範囲リレー,14,FALSE))</f>
        <v/>
      </c>
      <c r="P100" s="67"/>
    </row>
    <row r="101" spans="1:16">
      <c r="A101" s="67" t="str">
        <f>IF(B101="","",VLOOKUP(team.csv1!A101,team.csv1!C$2:T$121,17,FALSE)*1)</f>
        <v/>
      </c>
      <c r="B101" s="67" t="str">
        <f>IF(team.csv1!A$1&lt;team.csv1!A101,"",VLOOKUP(team.csv1!A101,範囲リレー,3,FALSE))</f>
        <v/>
      </c>
      <c r="C101" s="67" t="str">
        <f>IF(team.csv1!A$1&lt;team.csv1!A101,"",VLOOKUP(team.csv1!A101,範囲リレー,4,FALSE))</f>
        <v/>
      </c>
      <c r="D101" s="67"/>
      <c r="E101" s="67"/>
      <c r="F101" s="67"/>
      <c r="G101" s="67"/>
      <c r="H101" s="67"/>
      <c r="I101" s="67" t="str">
        <f>IF(team.csv1!A$1&lt;team.csv1!A101,"",VLOOKUP(team.csv1!A101,範囲リレー,8,FALSE))</f>
        <v/>
      </c>
      <c r="J101" s="67" t="str">
        <f>IF(team.csv1!A$1&lt;team.csv1!A101,"",VLOOKUP(team.csv1!A101,範囲リレー,9,FALSE))</f>
        <v/>
      </c>
      <c r="K101" s="67" t="str">
        <f>IF(team.csv1!A$1&lt;team.csv1!A101,"",VLOOKUP(team.csv1!A101,範囲リレー,10,FALSE))</f>
        <v/>
      </c>
      <c r="L101" s="67" t="str">
        <f>IF(team.csv1!A$1&lt;team.csv1!A101,"",VLOOKUP(team.csv1!A101,範囲リレー,11,FALSE))</f>
        <v/>
      </c>
      <c r="M101" s="67" t="str">
        <f>IF(team.csv1!A$1&lt;team.csv1!A101,"",VLOOKUP(team.csv1!A101,範囲リレー,12,FALSE))</f>
        <v/>
      </c>
      <c r="N101" s="67" t="str">
        <f>IF(team.csv1!A$1&lt;team.csv1!A101,"",VLOOKUP(team.csv1!A101,範囲リレー,13,FALSE))</f>
        <v/>
      </c>
      <c r="O101" s="67" t="str">
        <f>IF(team.csv1!A$1&lt;team.csv1!A101,"",VLOOKUP(team.csv1!A101,範囲リレー,14,FALSE))</f>
        <v/>
      </c>
      <c r="P101" s="67"/>
    </row>
    <row r="102" spans="1:16">
      <c r="A102" s="67" t="str">
        <f>IF(B102="","",VLOOKUP(team.csv1!A102,team.csv1!C$2:T$121,17,FALSE)*1)</f>
        <v/>
      </c>
      <c r="B102" s="67" t="str">
        <f>IF(team.csv1!A$1&lt;team.csv1!A102,"",VLOOKUP(team.csv1!A102,範囲リレー,3,FALSE))</f>
        <v/>
      </c>
      <c r="C102" s="67" t="str">
        <f>IF(team.csv1!A$1&lt;team.csv1!A102,"",VLOOKUP(team.csv1!A102,範囲リレー,4,FALSE))</f>
        <v/>
      </c>
      <c r="D102" s="67"/>
      <c r="E102" s="67"/>
      <c r="F102" s="67"/>
      <c r="G102" s="67"/>
      <c r="H102" s="67"/>
      <c r="I102" s="67" t="str">
        <f>IF(team.csv1!A$1&lt;team.csv1!A102,"",VLOOKUP(team.csv1!A102,範囲リレー,8,FALSE))</f>
        <v/>
      </c>
      <c r="J102" s="67" t="str">
        <f>IF(team.csv1!A$1&lt;team.csv1!A102,"",VLOOKUP(team.csv1!A102,範囲リレー,9,FALSE))</f>
        <v/>
      </c>
      <c r="K102" s="67" t="str">
        <f>IF(team.csv1!A$1&lt;team.csv1!A102,"",VLOOKUP(team.csv1!A102,範囲リレー,10,FALSE))</f>
        <v/>
      </c>
      <c r="L102" s="67" t="str">
        <f>IF(team.csv1!A$1&lt;team.csv1!A102,"",VLOOKUP(team.csv1!A102,範囲リレー,11,FALSE))</f>
        <v/>
      </c>
      <c r="M102" s="67" t="str">
        <f>IF(team.csv1!A$1&lt;team.csv1!A102,"",VLOOKUP(team.csv1!A102,範囲リレー,12,FALSE))</f>
        <v/>
      </c>
      <c r="N102" s="67" t="str">
        <f>IF(team.csv1!A$1&lt;team.csv1!A102,"",VLOOKUP(team.csv1!A102,範囲リレー,13,FALSE))</f>
        <v/>
      </c>
      <c r="O102" s="67" t="str">
        <f>IF(team.csv1!A$1&lt;team.csv1!A102,"",VLOOKUP(team.csv1!A102,範囲リレー,14,FALSE))</f>
        <v/>
      </c>
      <c r="P102" s="67"/>
    </row>
    <row r="103" spans="1:16">
      <c r="A103" s="67" t="str">
        <f>IF(B103="","",VLOOKUP(team.csv1!A103,team.csv1!C$2:T$121,17,FALSE)*1)</f>
        <v/>
      </c>
      <c r="B103" s="67" t="str">
        <f>IF(team.csv1!A$1&lt;team.csv1!A103,"",VLOOKUP(team.csv1!A103,範囲リレー,3,FALSE))</f>
        <v/>
      </c>
      <c r="C103" s="67" t="str">
        <f>IF(team.csv1!A$1&lt;team.csv1!A103,"",VLOOKUP(team.csv1!A103,範囲リレー,4,FALSE))</f>
        <v/>
      </c>
      <c r="D103" s="67"/>
      <c r="E103" s="67"/>
      <c r="F103" s="67"/>
      <c r="G103" s="67"/>
      <c r="H103" s="67"/>
      <c r="I103" s="67" t="str">
        <f>IF(team.csv1!A$1&lt;team.csv1!A103,"",VLOOKUP(team.csv1!A103,範囲リレー,8,FALSE))</f>
        <v/>
      </c>
      <c r="J103" s="67" t="str">
        <f>IF(team.csv1!A$1&lt;team.csv1!A103,"",VLOOKUP(team.csv1!A103,範囲リレー,9,FALSE))</f>
        <v/>
      </c>
      <c r="K103" s="67" t="str">
        <f>IF(team.csv1!A$1&lt;team.csv1!A103,"",VLOOKUP(team.csv1!A103,範囲リレー,10,FALSE))</f>
        <v/>
      </c>
      <c r="L103" s="67" t="str">
        <f>IF(team.csv1!A$1&lt;team.csv1!A103,"",VLOOKUP(team.csv1!A103,範囲リレー,11,FALSE))</f>
        <v/>
      </c>
      <c r="M103" s="67" t="str">
        <f>IF(team.csv1!A$1&lt;team.csv1!A103,"",VLOOKUP(team.csv1!A103,範囲リレー,12,FALSE))</f>
        <v/>
      </c>
      <c r="N103" s="67" t="str">
        <f>IF(team.csv1!A$1&lt;team.csv1!A103,"",VLOOKUP(team.csv1!A103,範囲リレー,13,FALSE))</f>
        <v/>
      </c>
      <c r="O103" s="67" t="str">
        <f>IF(team.csv1!A$1&lt;team.csv1!A103,"",VLOOKUP(team.csv1!A103,範囲リレー,14,FALSE))</f>
        <v/>
      </c>
      <c r="P103" s="67"/>
    </row>
    <row r="104" spans="1:16">
      <c r="A104" s="67" t="str">
        <f>IF(B104="","",VLOOKUP(team.csv1!A104,team.csv1!C$2:T$121,17,FALSE)*1)</f>
        <v/>
      </c>
      <c r="B104" s="67" t="str">
        <f>IF(team.csv1!A$1&lt;team.csv1!A104,"",VLOOKUP(team.csv1!A104,範囲リレー,3,FALSE))</f>
        <v/>
      </c>
      <c r="C104" s="67" t="str">
        <f>IF(team.csv1!A$1&lt;team.csv1!A104,"",VLOOKUP(team.csv1!A104,範囲リレー,4,FALSE))</f>
        <v/>
      </c>
      <c r="D104" s="67"/>
      <c r="E104" s="67"/>
      <c r="F104" s="67"/>
      <c r="G104" s="67"/>
      <c r="H104" s="67"/>
      <c r="I104" s="67" t="str">
        <f>IF(team.csv1!A$1&lt;team.csv1!A104,"",VLOOKUP(team.csv1!A104,範囲リレー,8,FALSE))</f>
        <v/>
      </c>
      <c r="J104" s="67" t="str">
        <f>IF(team.csv1!A$1&lt;team.csv1!A104,"",VLOOKUP(team.csv1!A104,範囲リレー,9,FALSE))</f>
        <v/>
      </c>
      <c r="K104" s="67" t="str">
        <f>IF(team.csv1!A$1&lt;team.csv1!A104,"",VLOOKUP(team.csv1!A104,範囲リレー,10,FALSE))</f>
        <v/>
      </c>
      <c r="L104" s="67" t="str">
        <f>IF(team.csv1!A$1&lt;team.csv1!A104,"",VLOOKUP(team.csv1!A104,範囲リレー,11,FALSE))</f>
        <v/>
      </c>
      <c r="M104" s="67" t="str">
        <f>IF(team.csv1!A$1&lt;team.csv1!A104,"",VLOOKUP(team.csv1!A104,範囲リレー,12,FALSE))</f>
        <v/>
      </c>
      <c r="N104" s="67" t="str">
        <f>IF(team.csv1!A$1&lt;team.csv1!A104,"",VLOOKUP(team.csv1!A104,範囲リレー,13,FALSE))</f>
        <v/>
      </c>
      <c r="O104" s="67" t="str">
        <f>IF(team.csv1!A$1&lt;team.csv1!A104,"",VLOOKUP(team.csv1!A104,範囲リレー,14,FALSE))</f>
        <v/>
      </c>
      <c r="P104" s="67"/>
    </row>
    <row r="105" spans="1:16">
      <c r="A105" s="67" t="str">
        <f>IF(B105="","",VLOOKUP(team.csv1!A105,team.csv1!C$2:T$121,17,FALSE)*1)</f>
        <v/>
      </c>
      <c r="B105" s="67" t="str">
        <f>IF(team.csv1!A$1&lt;team.csv1!A105,"",VLOOKUP(team.csv1!A105,範囲リレー,3,FALSE))</f>
        <v/>
      </c>
      <c r="C105" s="67" t="str">
        <f>IF(team.csv1!A$1&lt;team.csv1!A105,"",VLOOKUP(team.csv1!A105,範囲リレー,4,FALSE))</f>
        <v/>
      </c>
      <c r="D105" s="67"/>
      <c r="E105" s="67"/>
      <c r="F105" s="67"/>
      <c r="G105" s="67"/>
      <c r="H105" s="67"/>
      <c r="I105" s="67" t="str">
        <f>IF(team.csv1!A$1&lt;team.csv1!A105,"",VLOOKUP(team.csv1!A105,範囲リレー,8,FALSE))</f>
        <v/>
      </c>
      <c r="J105" s="67" t="str">
        <f>IF(team.csv1!A$1&lt;team.csv1!A105,"",VLOOKUP(team.csv1!A105,範囲リレー,9,FALSE))</f>
        <v/>
      </c>
      <c r="K105" s="67" t="str">
        <f>IF(team.csv1!A$1&lt;team.csv1!A105,"",VLOOKUP(team.csv1!A105,範囲リレー,10,FALSE))</f>
        <v/>
      </c>
      <c r="L105" s="67" t="str">
        <f>IF(team.csv1!A$1&lt;team.csv1!A105,"",VLOOKUP(team.csv1!A105,範囲リレー,11,FALSE))</f>
        <v/>
      </c>
      <c r="M105" s="67" t="str">
        <f>IF(team.csv1!A$1&lt;team.csv1!A105,"",VLOOKUP(team.csv1!A105,範囲リレー,12,FALSE))</f>
        <v/>
      </c>
      <c r="N105" s="67" t="str">
        <f>IF(team.csv1!A$1&lt;team.csv1!A105,"",VLOOKUP(team.csv1!A105,範囲リレー,13,FALSE))</f>
        <v/>
      </c>
      <c r="O105" s="67" t="str">
        <f>IF(team.csv1!A$1&lt;team.csv1!A105,"",VLOOKUP(team.csv1!A105,範囲リレー,14,FALSE))</f>
        <v/>
      </c>
      <c r="P105" s="67"/>
    </row>
    <row r="106" spans="1:16">
      <c r="A106" s="67" t="str">
        <f>IF(B106="","",VLOOKUP(team.csv1!A106,team.csv1!C$2:T$121,17,FALSE)*1)</f>
        <v/>
      </c>
      <c r="B106" s="67" t="str">
        <f>IF(team.csv1!A$1&lt;team.csv1!A106,"",VLOOKUP(team.csv1!A106,範囲リレー,3,FALSE))</f>
        <v/>
      </c>
      <c r="C106" s="67" t="str">
        <f>IF(team.csv1!A$1&lt;team.csv1!A106,"",VLOOKUP(team.csv1!A106,範囲リレー,4,FALSE))</f>
        <v/>
      </c>
      <c r="D106" s="67"/>
      <c r="E106" s="67"/>
      <c r="F106" s="67"/>
      <c r="G106" s="67"/>
      <c r="H106" s="67"/>
      <c r="I106" s="67" t="str">
        <f>IF(team.csv1!A$1&lt;team.csv1!A106,"",VLOOKUP(team.csv1!A106,範囲リレー,8,FALSE))</f>
        <v/>
      </c>
      <c r="J106" s="67" t="str">
        <f>IF(team.csv1!A$1&lt;team.csv1!A106,"",VLOOKUP(team.csv1!A106,範囲リレー,9,FALSE))</f>
        <v/>
      </c>
      <c r="K106" s="67" t="str">
        <f>IF(team.csv1!A$1&lt;team.csv1!A106,"",VLOOKUP(team.csv1!A106,範囲リレー,10,FALSE))</f>
        <v/>
      </c>
      <c r="L106" s="67" t="str">
        <f>IF(team.csv1!A$1&lt;team.csv1!A106,"",VLOOKUP(team.csv1!A106,範囲リレー,11,FALSE))</f>
        <v/>
      </c>
      <c r="M106" s="67" t="str">
        <f>IF(team.csv1!A$1&lt;team.csv1!A106,"",VLOOKUP(team.csv1!A106,範囲リレー,12,FALSE))</f>
        <v/>
      </c>
      <c r="N106" s="67" t="str">
        <f>IF(team.csv1!A$1&lt;team.csv1!A106,"",VLOOKUP(team.csv1!A106,範囲リレー,13,FALSE))</f>
        <v/>
      </c>
      <c r="O106" s="67" t="str">
        <f>IF(team.csv1!A$1&lt;team.csv1!A106,"",VLOOKUP(team.csv1!A106,範囲リレー,14,FALSE))</f>
        <v/>
      </c>
      <c r="P106" s="67"/>
    </row>
    <row r="107" spans="1:16">
      <c r="A107" s="67" t="str">
        <f>IF(B107="","",VLOOKUP(team.csv1!A107,team.csv1!C$2:T$121,17,FALSE)*1)</f>
        <v/>
      </c>
      <c r="B107" s="67" t="str">
        <f>IF(team.csv1!A$1&lt;team.csv1!A107,"",VLOOKUP(team.csv1!A107,範囲リレー,3,FALSE))</f>
        <v/>
      </c>
      <c r="C107" s="67" t="str">
        <f>IF(team.csv1!A$1&lt;team.csv1!A107,"",VLOOKUP(team.csv1!A107,範囲リレー,4,FALSE))</f>
        <v/>
      </c>
      <c r="D107" s="67"/>
      <c r="E107" s="67"/>
      <c r="F107" s="67"/>
      <c r="G107" s="67"/>
      <c r="H107" s="67"/>
      <c r="I107" s="67" t="str">
        <f>IF(team.csv1!A$1&lt;team.csv1!A107,"",VLOOKUP(team.csv1!A107,範囲リレー,8,FALSE))</f>
        <v/>
      </c>
      <c r="J107" s="67" t="str">
        <f>IF(team.csv1!A$1&lt;team.csv1!A107,"",VLOOKUP(team.csv1!A107,範囲リレー,9,FALSE))</f>
        <v/>
      </c>
      <c r="K107" s="67" t="str">
        <f>IF(team.csv1!A$1&lt;team.csv1!A107,"",VLOOKUP(team.csv1!A107,範囲リレー,10,FALSE))</f>
        <v/>
      </c>
      <c r="L107" s="67" t="str">
        <f>IF(team.csv1!A$1&lt;team.csv1!A107,"",VLOOKUP(team.csv1!A107,範囲リレー,11,FALSE))</f>
        <v/>
      </c>
      <c r="M107" s="67" t="str">
        <f>IF(team.csv1!A$1&lt;team.csv1!A107,"",VLOOKUP(team.csv1!A107,範囲リレー,12,FALSE))</f>
        <v/>
      </c>
      <c r="N107" s="67" t="str">
        <f>IF(team.csv1!A$1&lt;team.csv1!A107,"",VLOOKUP(team.csv1!A107,範囲リレー,13,FALSE))</f>
        <v/>
      </c>
      <c r="O107" s="67" t="str">
        <f>IF(team.csv1!A$1&lt;team.csv1!A107,"",VLOOKUP(team.csv1!A107,範囲リレー,14,FALSE))</f>
        <v/>
      </c>
      <c r="P107" s="67"/>
    </row>
    <row r="108" spans="1:16">
      <c r="A108" s="67" t="str">
        <f>IF(B108="","",VLOOKUP(team.csv1!A108,team.csv1!C$2:T$121,17,FALSE)*1)</f>
        <v/>
      </c>
      <c r="B108" s="67" t="str">
        <f>IF(team.csv1!A$1&lt;team.csv1!A108,"",VLOOKUP(team.csv1!A108,範囲リレー,3,FALSE))</f>
        <v/>
      </c>
      <c r="C108" s="67" t="str">
        <f>IF(team.csv1!A$1&lt;team.csv1!A108,"",VLOOKUP(team.csv1!A108,範囲リレー,4,FALSE))</f>
        <v/>
      </c>
      <c r="D108" s="67"/>
      <c r="E108" s="67"/>
      <c r="F108" s="67"/>
      <c r="G108" s="67"/>
      <c r="H108" s="67"/>
      <c r="I108" s="67" t="str">
        <f>IF(team.csv1!A$1&lt;team.csv1!A108,"",VLOOKUP(team.csv1!A108,範囲リレー,8,FALSE))</f>
        <v/>
      </c>
      <c r="J108" s="67" t="str">
        <f>IF(team.csv1!A$1&lt;team.csv1!A108,"",VLOOKUP(team.csv1!A108,範囲リレー,9,FALSE))</f>
        <v/>
      </c>
      <c r="K108" s="67" t="str">
        <f>IF(team.csv1!A$1&lt;team.csv1!A108,"",VLOOKUP(team.csv1!A108,範囲リレー,10,FALSE))</f>
        <v/>
      </c>
      <c r="L108" s="67" t="str">
        <f>IF(team.csv1!A$1&lt;team.csv1!A108,"",VLOOKUP(team.csv1!A108,範囲リレー,11,FALSE))</f>
        <v/>
      </c>
      <c r="M108" s="67" t="str">
        <f>IF(team.csv1!A$1&lt;team.csv1!A108,"",VLOOKUP(team.csv1!A108,範囲リレー,12,FALSE))</f>
        <v/>
      </c>
      <c r="N108" s="67" t="str">
        <f>IF(team.csv1!A$1&lt;team.csv1!A108,"",VLOOKUP(team.csv1!A108,範囲リレー,13,FALSE))</f>
        <v/>
      </c>
      <c r="O108" s="67" t="str">
        <f>IF(team.csv1!A$1&lt;team.csv1!A108,"",VLOOKUP(team.csv1!A108,範囲リレー,14,FALSE))</f>
        <v/>
      </c>
      <c r="P108" s="67"/>
    </row>
    <row r="109" spans="1:16">
      <c r="A109" s="67" t="str">
        <f>IF(B109="","",VLOOKUP(team.csv1!A109,team.csv1!C$2:T$121,17,FALSE)*1)</f>
        <v/>
      </c>
      <c r="B109" s="67" t="str">
        <f>IF(team.csv1!A$1&lt;team.csv1!A109,"",VLOOKUP(team.csv1!A109,範囲リレー,3,FALSE))</f>
        <v/>
      </c>
      <c r="C109" s="67" t="str">
        <f>IF(team.csv1!A$1&lt;team.csv1!A109,"",VLOOKUP(team.csv1!A109,範囲リレー,4,FALSE))</f>
        <v/>
      </c>
      <c r="D109" s="67"/>
      <c r="E109" s="67"/>
      <c r="F109" s="67"/>
      <c r="G109" s="67"/>
      <c r="H109" s="67"/>
      <c r="I109" s="67" t="str">
        <f>IF(team.csv1!A$1&lt;team.csv1!A109,"",VLOOKUP(team.csv1!A109,範囲リレー,8,FALSE))</f>
        <v/>
      </c>
      <c r="J109" s="67" t="str">
        <f>IF(team.csv1!A$1&lt;team.csv1!A109,"",VLOOKUP(team.csv1!A109,範囲リレー,9,FALSE))</f>
        <v/>
      </c>
      <c r="K109" s="67" t="str">
        <f>IF(team.csv1!A$1&lt;team.csv1!A109,"",VLOOKUP(team.csv1!A109,範囲リレー,10,FALSE))</f>
        <v/>
      </c>
      <c r="L109" s="67" t="str">
        <f>IF(team.csv1!A$1&lt;team.csv1!A109,"",VLOOKUP(team.csv1!A109,範囲リレー,11,FALSE))</f>
        <v/>
      </c>
      <c r="M109" s="67" t="str">
        <f>IF(team.csv1!A$1&lt;team.csv1!A109,"",VLOOKUP(team.csv1!A109,範囲リレー,12,FALSE))</f>
        <v/>
      </c>
      <c r="N109" s="67" t="str">
        <f>IF(team.csv1!A$1&lt;team.csv1!A109,"",VLOOKUP(team.csv1!A109,範囲リレー,13,FALSE))</f>
        <v/>
      </c>
      <c r="O109" s="67" t="str">
        <f>IF(team.csv1!A$1&lt;team.csv1!A109,"",VLOOKUP(team.csv1!A109,範囲リレー,14,FALSE))</f>
        <v/>
      </c>
      <c r="P109" s="67"/>
    </row>
    <row r="110" spans="1:16">
      <c r="A110" s="67" t="str">
        <f>IF(B110="","",VLOOKUP(team.csv1!A110,team.csv1!C$2:T$121,17,FALSE)*1)</f>
        <v/>
      </c>
      <c r="B110" s="67" t="str">
        <f>IF(team.csv1!A$1&lt;team.csv1!A110,"",VLOOKUP(team.csv1!A110,範囲リレー,3,FALSE))</f>
        <v/>
      </c>
      <c r="C110" s="67" t="str">
        <f>IF(team.csv1!A$1&lt;team.csv1!A110,"",VLOOKUP(team.csv1!A110,範囲リレー,4,FALSE))</f>
        <v/>
      </c>
      <c r="D110" s="67"/>
      <c r="E110" s="67"/>
      <c r="F110" s="67"/>
      <c r="G110" s="67"/>
      <c r="H110" s="67"/>
      <c r="I110" s="67" t="str">
        <f>IF(team.csv1!A$1&lt;team.csv1!A110,"",VLOOKUP(team.csv1!A110,範囲リレー,8,FALSE))</f>
        <v/>
      </c>
      <c r="J110" s="67" t="str">
        <f>IF(team.csv1!A$1&lt;team.csv1!A110,"",VLOOKUP(team.csv1!A110,範囲リレー,9,FALSE))</f>
        <v/>
      </c>
      <c r="K110" s="67" t="str">
        <f>IF(team.csv1!A$1&lt;team.csv1!A110,"",VLOOKUP(team.csv1!A110,範囲リレー,10,FALSE))</f>
        <v/>
      </c>
      <c r="L110" s="67" t="str">
        <f>IF(team.csv1!A$1&lt;team.csv1!A110,"",VLOOKUP(team.csv1!A110,範囲リレー,11,FALSE))</f>
        <v/>
      </c>
      <c r="M110" s="67" t="str">
        <f>IF(team.csv1!A$1&lt;team.csv1!A110,"",VLOOKUP(team.csv1!A110,範囲リレー,12,FALSE))</f>
        <v/>
      </c>
      <c r="N110" s="67" t="str">
        <f>IF(team.csv1!A$1&lt;team.csv1!A110,"",VLOOKUP(team.csv1!A110,範囲リレー,13,FALSE))</f>
        <v/>
      </c>
      <c r="O110" s="67" t="str">
        <f>IF(team.csv1!A$1&lt;team.csv1!A110,"",VLOOKUP(team.csv1!A110,範囲リレー,14,FALSE))</f>
        <v/>
      </c>
      <c r="P110" s="67"/>
    </row>
    <row r="111" spans="1:16">
      <c r="A111" s="67" t="str">
        <f>IF(B111="","",VLOOKUP(team.csv1!A111,team.csv1!C$2:T$121,17,FALSE)*1)</f>
        <v/>
      </c>
      <c r="B111" s="67" t="str">
        <f>IF(team.csv1!A$1&lt;team.csv1!A111,"",VLOOKUP(team.csv1!A111,範囲リレー,3,FALSE))</f>
        <v/>
      </c>
      <c r="C111" s="67" t="str">
        <f>IF(team.csv1!A$1&lt;team.csv1!A111,"",VLOOKUP(team.csv1!A111,範囲リレー,4,FALSE))</f>
        <v/>
      </c>
      <c r="D111" s="67"/>
      <c r="E111" s="67"/>
      <c r="F111" s="67"/>
      <c r="G111" s="67"/>
      <c r="H111" s="67"/>
      <c r="I111" s="67" t="str">
        <f>IF(team.csv1!A$1&lt;team.csv1!A111,"",VLOOKUP(team.csv1!A111,範囲リレー,8,FALSE))</f>
        <v/>
      </c>
      <c r="J111" s="67" t="str">
        <f>IF(team.csv1!A$1&lt;team.csv1!A111,"",VLOOKUP(team.csv1!A111,範囲リレー,9,FALSE))</f>
        <v/>
      </c>
      <c r="K111" s="67" t="str">
        <f>IF(team.csv1!A$1&lt;team.csv1!A111,"",VLOOKUP(team.csv1!A111,範囲リレー,10,FALSE))</f>
        <v/>
      </c>
      <c r="L111" s="67" t="str">
        <f>IF(team.csv1!A$1&lt;team.csv1!A111,"",VLOOKUP(team.csv1!A111,範囲リレー,11,FALSE))</f>
        <v/>
      </c>
      <c r="M111" s="67" t="str">
        <f>IF(team.csv1!A$1&lt;team.csv1!A111,"",VLOOKUP(team.csv1!A111,範囲リレー,12,FALSE))</f>
        <v/>
      </c>
      <c r="N111" s="67" t="str">
        <f>IF(team.csv1!A$1&lt;team.csv1!A111,"",VLOOKUP(team.csv1!A111,範囲リレー,13,FALSE))</f>
        <v/>
      </c>
      <c r="O111" s="67" t="str">
        <f>IF(team.csv1!A$1&lt;team.csv1!A111,"",VLOOKUP(team.csv1!A111,範囲リレー,14,FALSE))</f>
        <v/>
      </c>
      <c r="P111" s="67"/>
    </row>
    <row r="112" spans="1:16">
      <c r="A112" s="67" t="str">
        <f>IF(B112="","",VLOOKUP(team.csv1!A112,team.csv1!C$2:T$121,17,FALSE)*1)</f>
        <v/>
      </c>
      <c r="B112" s="67" t="str">
        <f>IF(team.csv1!A$1&lt;team.csv1!A112,"",VLOOKUP(team.csv1!A112,範囲リレー,3,FALSE))</f>
        <v/>
      </c>
      <c r="C112" s="67" t="str">
        <f>IF(team.csv1!A$1&lt;team.csv1!A112,"",VLOOKUP(team.csv1!A112,範囲リレー,4,FALSE))</f>
        <v/>
      </c>
      <c r="D112" s="67"/>
      <c r="E112" s="67"/>
      <c r="F112" s="67"/>
      <c r="G112" s="67"/>
      <c r="H112" s="67"/>
      <c r="I112" s="67" t="str">
        <f>IF(team.csv1!A$1&lt;team.csv1!A112,"",VLOOKUP(team.csv1!A112,範囲リレー,8,FALSE))</f>
        <v/>
      </c>
      <c r="J112" s="67" t="str">
        <f>IF(team.csv1!A$1&lt;team.csv1!A112,"",VLOOKUP(team.csv1!A112,範囲リレー,9,FALSE))</f>
        <v/>
      </c>
      <c r="K112" s="67" t="str">
        <f>IF(team.csv1!A$1&lt;team.csv1!A112,"",VLOOKUP(team.csv1!A112,範囲リレー,10,FALSE))</f>
        <v/>
      </c>
      <c r="L112" s="67" t="str">
        <f>IF(team.csv1!A$1&lt;team.csv1!A112,"",VLOOKUP(team.csv1!A112,範囲リレー,11,FALSE))</f>
        <v/>
      </c>
      <c r="M112" s="67" t="str">
        <f>IF(team.csv1!A$1&lt;team.csv1!A112,"",VLOOKUP(team.csv1!A112,範囲リレー,12,FALSE))</f>
        <v/>
      </c>
      <c r="N112" s="67" t="str">
        <f>IF(team.csv1!A$1&lt;team.csv1!A112,"",VLOOKUP(team.csv1!A112,範囲リレー,13,FALSE))</f>
        <v/>
      </c>
      <c r="O112" s="67" t="str">
        <f>IF(team.csv1!A$1&lt;team.csv1!A112,"",VLOOKUP(team.csv1!A112,範囲リレー,14,FALSE))</f>
        <v/>
      </c>
      <c r="P112" s="67"/>
    </row>
    <row r="113" spans="1:16">
      <c r="A113" s="67" t="str">
        <f>IF(B113="","",VLOOKUP(team.csv1!A113,team.csv1!C$2:T$121,17,FALSE)*1)</f>
        <v/>
      </c>
      <c r="B113" s="67" t="str">
        <f>IF(team.csv1!A$1&lt;team.csv1!A113,"",VLOOKUP(team.csv1!A113,範囲リレー,3,FALSE))</f>
        <v/>
      </c>
      <c r="C113" s="67" t="str">
        <f>IF(team.csv1!A$1&lt;team.csv1!A113,"",VLOOKUP(team.csv1!A113,範囲リレー,4,FALSE))</f>
        <v/>
      </c>
      <c r="D113" s="67"/>
      <c r="E113" s="67"/>
      <c r="F113" s="67"/>
      <c r="G113" s="67"/>
      <c r="H113" s="67"/>
      <c r="I113" s="67" t="str">
        <f>IF(team.csv1!A$1&lt;team.csv1!A113,"",VLOOKUP(team.csv1!A113,範囲リレー,8,FALSE))</f>
        <v/>
      </c>
      <c r="J113" s="67" t="str">
        <f>IF(team.csv1!A$1&lt;team.csv1!A113,"",VLOOKUP(team.csv1!A113,範囲リレー,9,FALSE))</f>
        <v/>
      </c>
      <c r="K113" s="67" t="str">
        <f>IF(team.csv1!A$1&lt;team.csv1!A113,"",VLOOKUP(team.csv1!A113,範囲リレー,10,FALSE))</f>
        <v/>
      </c>
      <c r="L113" s="67" t="str">
        <f>IF(team.csv1!A$1&lt;team.csv1!A113,"",VLOOKUP(team.csv1!A113,範囲リレー,11,FALSE))</f>
        <v/>
      </c>
      <c r="M113" s="67" t="str">
        <f>IF(team.csv1!A$1&lt;team.csv1!A113,"",VLOOKUP(team.csv1!A113,範囲リレー,12,FALSE))</f>
        <v/>
      </c>
      <c r="N113" s="67" t="str">
        <f>IF(team.csv1!A$1&lt;team.csv1!A113,"",VLOOKUP(team.csv1!A113,範囲リレー,13,FALSE))</f>
        <v/>
      </c>
      <c r="O113" s="67" t="str">
        <f>IF(team.csv1!A$1&lt;team.csv1!A113,"",VLOOKUP(team.csv1!A113,範囲リレー,14,FALSE))</f>
        <v/>
      </c>
      <c r="P113" s="67"/>
    </row>
    <row r="114" spans="1:16">
      <c r="A114" s="67" t="str">
        <f>IF(B114="","",VLOOKUP(team.csv1!A114,team.csv1!C$2:T$121,17,FALSE)*1)</f>
        <v/>
      </c>
      <c r="B114" s="67" t="str">
        <f>IF(team.csv1!A$1&lt;team.csv1!A114,"",VLOOKUP(team.csv1!A114,範囲リレー,3,FALSE))</f>
        <v/>
      </c>
      <c r="C114" s="67" t="str">
        <f>IF(team.csv1!A$1&lt;team.csv1!A114,"",VLOOKUP(team.csv1!A114,範囲リレー,4,FALSE))</f>
        <v/>
      </c>
      <c r="D114" s="67"/>
      <c r="E114" s="67"/>
      <c r="F114" s="67"/>
      <c r="G114" s="67"/>
      <c r="H114" s="67"/>
      <c r="I114" s="67" t="str">
        <f>IF(team.csv1!A$1&lt;team.csv1!A114,"",VLOOKUP(team.csv1!A114,範囲リレー,8,FALSE))</f>
        <v/>
      </c>
      <c r="J114" s="67" t="str">
        <f>IF(team.csv1!A$1&lt;team.csv1!A114,"",VLOOKUP(team.csv1!A114,範囲リレー,9,FALSE))</f>
        <v/>
      </c>
      <c r="K114" s="67" t="str">
        <f>IF(team.csv1!A$1&lt;team.csv1!A114,"",VLOOKUP(team.csv1!A114,範囲リレー,10,FALSE))</f>
        <v/>
      </c>
      <c r="L114" s="67" t="str">
        <f>IF(team.csv1!A$1&lt;team.csv1!A114,"",VLOOKUP(team.csv1!A114,範囲リレー,11,FALSE))</f>
        <v/>
      </c>
      <c r="M114" s="67" t="str">
        <f>IF(team.csv1!A$1&lt;team.csv1!A114,"",VLOOKUP(team.csv1!A114,範囲リレー,12,FALSE))</f>
        <v/>
      </c>
      <c r="N114" s="67" t="str">
        <f>IF(team.csv1!A$1&lt;team.csv1!A114,"",VLOOKUP(team.csv1!A114,範囲リレー,13,FALSE))</f>
        <v/>
      </c>
      <c r="O114" s="67" t="str">
        <f>IF(team.csv1!A$1&lt;team.csv1!A114,"",VLOOKUP(team.csv1!A114,範囲リレー,14,FALSE))</f>
        <v/>
      </c>
      <c r="P114" s="67"/>
    </row>
    <row r="115" spans="1:16">
      <c r="A115" s="67" t="str">
        <f>IF(B115="","",VLOOKUP(team.csv1!A115,team.csv1!C$2:T$121,17,FALSE)*1)</f>
        <v/>
      </c>
      <c r="B115" s="67" t="str">
        <f>IF(team.csv1!A$1&lt;team.csv1!A115,"",VLOOKUP(team.csv1!A115,範囲リレー,3,FALSE))</f>
        <v/>
      </c>
      <c r="C115" s="67" t="str">
        <f>IF(team.csv1!A$1&lt;team.csv1!A115,"",VLOOKUP(team.csv1!A115,範囲リレー,4,FALSE))</f>
        <v/>
      </c>
      <c r="D115" s="67"/>
      <c r="E115" s="67"/>
      <c r="F115" s="67"/>
      <c r="G115" s="67"/>
      <c r="H115" s="67"/>
      <c r="I115" s="67" t="str">
        <f>IF(team.csv1!A$1&lt;team.csv1!A115,"",VLOOKUP(team.csv1!A115,範囲リレー,8,FALSE))</f>
        <v/>
      </c>
      <c r="J115" s="67" t="str">
        <f>IF(team.csv1!A$1&lt;team.csv1!A115,"",VLOOKUP(team.csv1!A115,範囲リレー,9,FALSE))</f>
        <v/>
      </c>
      <c r="K115" s="67" t="str">
        <f>IF(team.csv1!A$1&lt;team.csv1!A115,"",VLOOKUP(team.csv1!A115,範囲リレー,10,FALSE))</f>
        <v/>
      </c>
      <c r="L115" s="67" t="str">
        <f>IF(team.csv1!A$1&lt;team.csv1!A115,"",VLOOKUP(team.csv1!A115,範囲リレー,11,FALSE))</f>
        <v/>
      </c>
      <c r="M115" s="67" t="str">
        <f>IF(team.csv1!A$1&lt;team.csv1!A115,"",VLOOKUP(team.csv1!A115,範囲リレー,12,FALSE))</f>
        <v/>
      </c>
      <c r="N115" s="67" t="str">
        <f>IF(team.csv1!A$1&lt;team.csv1!A115,"",VLOOKUP(team.csv1!A115,範囲リレー,13,FALSE))</f>
        <v/>
      </c>
      <c r="O115" s="67" t="str">
        <f>IF(team.csv1!A$1&lt;team.csv1!A115,"",VLOOKUP(team.csv1!A115,範囲リレー,14,FALSE))</f>
        <v/>
      </c>
      <c r="P115" s="67"/>
    </row>
    <row r="116" spans="1:16">
      <c r="A116" s="67" t="str">
        <f>IF(B116="","",VLOOKUP(team.csv1!A116,team.csv1!C$2:T$121,17,FALSE)*1)</f>
        <v/>
      </c>
      <c r="B116" s="67" t="str">
        <f>IF(team.csv1!A$1&lt;team.csv1!A116,"",VLOOKUP(team.csv1!A116,範囲リレー,3,FALSE))</f>
        <v/>
      </c>
      <c r="C116" s="67" t="str">
        <f>IF(team.csv1!A$1&lt;team.csv1!A116,"",VLOOKUP(team.csv1!A116,範囲リレー,4,FALSE))</f>
        <v/>
      </c>
      <c r="D116" s="67"/>
      <c r="E116" s="67"/>
      <c r="F116" s="67"/>
      <c r="G116" s="67"/>
      <c r="H116" s="67"/>
      <c r="I116" s="67" t="str">
        <f>IF(team.csv1!A$1&lt;team.csv1!A116,"",VLOOKUP(team.csv1!A116,範囲リレー,8,FALSE))</f>
        <v/>
      </c>
      <c r="J116" s="67" t="str">
        <f>IF(team.csv1!A$1&lt;team.csv1!A116,"",VLOOKUP(team.csv1!A116,範囲リレー,9,FALSE))</f>
        <v/>
      </c>
      <c r="K116" s="67" t="str">
        <f>IF(team.csv1!A$1&lt;team.csv1!A116,"",VLOOKUP(team.csv1!A116,範囲リレー,10,FALSE))</f>
        <v/>
      </c>
      <c r="L116" s="67" t="str">
        <f>IF(team.csv1!A$1&lt;team.csv1!A116,"",VLOOKUP(team.csv1!A116,範囲リレー,11,FALSE))</f>
        <v/>
      </c>
      <c r="M116" s="67" t="str">
        <f>IF(team.csv1!A$1&lt;team.csv1!A116,"",VLOOKUP(team.csv1!A116,範囲リレー,12,FALSE))</f>
        <v/>
      </c>
      <c r="N116" s="67" t="str">
        <f>IF(team.csv1!A$1&lt;team.csv1!A116,"",VLOOKUP(team.csv1!A116,範囲リレー,13,FALSE))</f>
        <v/>
      </c>
      <c r="O116" s="67" t="str">
        <f>IF(team.csv1!A$1&lt;team.csv1!A116,"",VLOOKUP(team.csv1!A116,範囲リレー,14,FALSE))</f>
        <v/>
      </c>
      <c r="P116" s="67"/>
    </row>
    <row r="117" spans="1:16">
      <c r="A117" s="67" t="str">
        <f>IF(B117="","",VLOOKUP(team.csv1!A117,team.csv1!C$2:T$121,17,FALSE)*1)</f>
        <v/>
      </c>
      <c r="B117" s="67" t="str">
        <f>IF(team.csv1!A$1&lt;team.csv1!A117,"",VLOOKUP(team.csv1!A117,範囲リレー,3,FALSE))</f>
        <v/>
      </c>
      <c r="C117" s="67" t="str">
        <f>IF(team.csv1!A$1&lt;team.csv1!A117,"",VLOOKUP(team.csv1!A117,範囲リレー,4,FALSE))</f>
        <v/>
      </c>
      <c r="D117" s="67"/>
      <c r="E117" s="67"/>
      <c r="F117" s="67"/>
      <c r="G117" s="67"/>
      <c r="H117" s="67"/>
      <c r="I117" s="67" t="str">
        <f>IF(team.csv1!A$1&lt;team.csv1!A117,"",VLOOKUP(team.csv1!A117,範囲リレー,8,FALSE))</f>
        <v/>
      </c>
      <c r="J117" s="67" t="str">
        <f>IF(team.csv1!A$1&lt;team.csv1!A117,"",VLOOKUP(team.csv1!A117,範囲リレー,9,FALSE))</f>
        <v/>
      </c>
      <c r="K117" s="67" t="str">
        <f>IF(team.csv1!A$1&lt;team.csv1!A117,"",VLOOKUP(team.csv1!A117,範囲リレー,10,FALSE))</f>
        <v/>
      </c>
      <c r="L117" s="67" t="str">
        <f>IF(team.csv1!A$1&lt;team.csv1!A117,"",VLOOKUP(team.csv1!A117,範囲リレー,11,FALSE))</f>
        <v/>
      </c>
      <c r="M117" s="67" t="str">
        <f>IF(team.csv1!A$1&lt;team.csv1!A117,"",VLOOKUP(team.csv1!A117,範囲リレー,12,FALSE))</f>
        <v/>
      </c>
      <c r="N117" s="67" t="str">
        <f>IF(team.csv1!A$1&lt;team.csv1!A117,"",VLOOKUP(team.csv1!A117,範囲リレー,13,FALSE))</f>
        <v/>
      </c>
      <c r="O117" s="67" t="str">
        <f>IF(team.csv1!A$1&lt;team.csv1!A117,"",VLOOKUP(team.csv1!A117,範囲リレー,14,FALSE))</f>
        <v/>
      </c>
      <c r="P117" s="67"/>
    </row>
    <row r="118" spans="1:16">
      <c r="A118" s="67" t="str">
        <f>IF(B118="","",VLOOKUP(team.csv1!A118,team.csv1!C$2:T$121,17,FALSE)*1)</f>
        <v/>
      </c>
      <c r="B118" s="67" t="str">
        <f>IF(team.csv1!A$1&lt;team.csv1!A118,"",VLOOKUP(team.csv1!A118,範囲リレー,3,FALSE))</f>
        <v/>
      </c>
      <c r="C118" s="67" t="str">
        <f>IF(team.csv1!A$1&lt;team.csv1!A118,"",VLOOKUP(team.csv1!A118,範囲リレー,4,FALSE))</f>
        <v/>
      </c>
      <c r="D118" s="67"/>
      <c r="E118" s="67"/>
      <c r="F118" s="67"/>
      <c r="G118" s="67"/>
      <c r="H118" s="67"/>
      <c r="I118" s="67" t="str">
        <f>IF(team.csv1!A$1&lt;team.csv1!A118,"",VLOOKUP(team.csv1!A118,範囲リレー,8,FALSE))</f>
        <v/>
      </c>
      <c r="J118" s="67" t="str">
        <f>IF(team.csv1!A$1&lt;team.csv1!A118,"",VLOOKUP(team.csv1!A118,範囲リレー,9,FALSE))</f>
        <v/>
      </c>
      <c r="K118" s="67" t="str">
        <f>IF(team.csv1!A$1&lt;team.csv1!A118,"",VLOOKUP(team.csv1!A118,範囲リレー,10,FALSE))</f>
        <v/>
      </c>
      <c r="L118" s="67" t="str">
        <f>IF(team.csv1!A$1&lt;team.csv1!A118,"",VLOOKUP(team.csv1!A118,範囲リレー,11,FALSE))</f>
        <v/>
      </c>
      <c r="M118" s="67" t="str">
        <f>IF(team.csv1!A$1&lt;team.csv1!A118,"",VLOOKUP(team.csv1!A118,範囲リレー,12,FALSE))</f>
        <v/>
      </c>
      <c r="N118" s="67" t="str">
        <f>IF(team.csv1!A$1&lt;team.csv1!A118,"",VLOOKUP(team.csv1!A118,範囲リレー,13,FALSE))</f>
        <v/>
      </c>
      <c r="O118" s="67" t="str">
        <f>IF(team.csv1!A$1&lt;team.csv1!A118,"",VLOOKUP(team.csv1!A118,範囲リレー,14,FALSE))</f>
        <v/>
      </c>
      <c r="P118" s="67"/>
    </row>
    <row r="119" spans="1:16">
      <c r="A119" s="67" t="str">
        <f>IF(B119="","",VLOOKUP(team.csv1!A119,team.csv1!C$2:T$121,17,FALSE)*1)</f>
        <v/>
      </c>
      <c r="B119" s="67" t="str">
        <f>IF(team.csv1!A$1&lt;team.csv1!A119,"",VLOOKUP(team.csv1!A119,範囲リレー,3,FALSE))</f>
        <v/>
      </c>
      <c r="C119" s="67" t="str">
        <f>IF(team.csv1!A$1&lt;team.csv1!A119,"",VLOOKUP(team.csv1!A119,範囲リレー,4,FALSE))</f>
        <v/>
      </c>
      <c r="D119" s="67"/>
      <c r="E119" s="67"/>
      <c r="F119" s="67"/>
      <c r="G119" s="67"/>
      <c r="H119" s="67"/>
      <c r="I119" s="67" t="str">
        <f>IF(team.csv1!A$1&lt;team.csv1!A119,"",VLOOKUP(team.csv1!A119,範囲リレー,8,FALSE))</f>
        <v/>
      </c>
      <c r="J119" s="67" t="str">
        <f>IF(team.csv1!A$1&lt;team.csv1!A119,"",VLOOKUP(team.csv1!A119,範囲リレー,9,FALSE))</f>
        <v/>
      </c>
      <c r="K119" s="67" t="str">
        <f>IF(team.csv1!A$1&lt;team.csv1!A119,"",VLOOKUP(team.csv1!A119,範囲リレー,10,FALSE))</f>
        <v/>
      </c>
      <c r="L119" s="67" t="str">
        <f>IF(team.csv1!A$1&lt;team.csv1!A119,"",VLOOKUP(team.csv1!A119,範囲リレー,11,FALSE))</f>
        <v/>
      </c>
      <c r="M119" s="67" t="str">
        <f>IF(team.csv1!A$1&lt;team.csv1!A119,"",VLOOKUP(team.csv1!A119,範囲リレー,12,FALSE))</f>
        <v/>
      </c>
      <c r="N119" s="67" t="str">
        <f>IF(team.csv1!A$1&lt;team.csv1!A119,"",VLOOKUP(team.csv1!A119,範囲リレー,13,FALSE))</f>
        <v/>
      </c>
      <c r="O119" s="67" t="str">
        <f>IF(team.csv1!A$1&lt;team.csv1!A119,"",VLOOKUP(team.csv1!A119,範囲リレー,14,FALSE))</f>
        <v/>
      </c>
      <c r="P119" s="67"/>
    </row>
    <row r="120" spans="1:16">
      <c r="A120" s="67" t="str">
        <f>IF(B120="","",VLOOKUP(team.csv1!A120,team.csv1!C$2:T$121,17,FALSE)*1)</f>
        <v/>
      </c>
      <c r="B120" s="67" t="str">
        <f>IF(team.csv1!A$1&lt;team.csv1!A120,"",VLOOKUP(team.csv1!A120,範囲リレー,3,FALSE))</f>
        <v/>
      </c>
      <c r="C120" s="67" t="str">
        <f>IF(team.csv1!A$1&lt;team.csv1!A120,"",VLOOKUP(team.csv1!A120,範囲リレー,4,FALSE))</f>
        <v/>
      </c>
      <c r="D120" s="67"/>
      <c r="E120" s="67"/>
      <c r="F120" s="67"/>
      <c r="G120" s="67"/>
      <c r="H120" s="67"/>
      <c r="I120" s="67" t="str">
        <f>IF(team.csv1!A$1&lt;team.csv1!A120,"",VLOOKUP(team.csv1!A120,範囲リレー,8,FALSE))</f>
        <v/>
      </c>
      <c r="J120" s="67" t="str">
        <f>IF(team.csv1!A$1&lt;team.csv1!A120,"",VLOOKUP(team.csv1!A120,範囲リレー,9,FALSE))</f>
        <v/>
      </c>
      <c r="K120" s="67" t="str">
        <f>IF(team.csv1!A$1&lt;team.csv1!A120,"",VLOOKUP(team.csv1!A120,範囲リレー,10,FALSE))</f>
        <v/>
      </c>
      <c r="L120" s="67" t="str">
        <f>IF(team.csv1!A$1&lt;team.csv1!A120,"",VLOOKUP(team.csv1!A120,範囲リレー,11,FALSE))</f>
        <v/>
      </c>
      <c r="M120" s="67" t="str">
        <f>IF(team.csv1!A$1&lt;team.csv1!A120,"",VLOOKUP(team.csv1!A120,範囲リレー,12,FALSE))</f>
        <v/>
      </c>
      <c r="N120" s="67" t="str">
        <f>IF(team.csv1!A$1&lt;team.csv1!A120,"",VLOOKUP(team.csv1!A120,範囲リレー,13,FALSE))</f>
        <v/>
      </c>
      <c r="O120" s="67" t="str">
        <f>IF(team.csv1!A$1&lt;team.csv1!A120,"",VLOOKUP(team.csv1!A120,範囲リレー,14,FALSE))</f>
        <v/>
      </c>
      <c r="P120" s="67"/>
    </row>
    <row r="121" spans="1:16">
      <c r="A121" s="67" t="str">
        <f>IF(B121="","",VLOOKUP(team.csv1!A121,team.csv1!C$2:T$121,17,FALSE)*1)</f>
        <v/>
      </c>
      <c r="B121" s="67" t="str">
        <f>IF(team.csv1!A$1&lt;team.csv1!A121,"",VLOOKUP(team.csv1!A121,範囲リレー,3,FALSE))</f>
        <v/>
      </c>
      <c r="C121" s="67" t="str">
        <f>IF(team.csv1!A$1&lt;team.csv1!A121,"",VLOOKUP(team.csv1!A121,範囲リレー,4,FALSE))</f>
        <v/>
      </c>
      <c r="D121" s="67"/>
      <c r="E121" s="67"/>
      <c r="F121" s="67"/>
      <c r="G121" s="67"/>
      <c r="H121" s="67"/>
      <c r="I121" s="67" t="str">
        <f>IF(team.csv1!A$1&lt;team.csv1!A121,"",VLOOKUP(team.csv1!A121,範囲リレー,8,FALSE))</f>
        <v/>
      </c>
      <c r="J121" s="67" t="str">
        <f>IF(team.csv1!A$1&lt;team.csv1!A121,"",VLOOKUP(team.csv1!A121,範囲リレー,9,FALSE))</f>
        <v/>
      </c>
      <c r="K121" s="67" t="str">
        <f>IF(team.csv1!A$1&lt;team.csv1!A121,"",VLOOKUP(team.csv1!A121,範囲リレー,10,FALSE))</f>
        <v/>
      </c>
      <c r="L121" s="67" t="str">
        <f>IF(team.csv1!A$1&lt;team.csv1!A121,"",VLOOKUP(team.csv1!A121,範囲リレー,11,FALSE))</f>
        <v/>
      </c>
      <c r="M121" s="67" t="str">
        <f>IF(team.csv1!A$1&lt;team.csv1!A121,"",VLOOKUP(team.csv1!A121,範囲リレー,12,FALSE))</f>
        <v/>
      </c>
      <c r="N121" s="67" t="str">
        <f>IF(team.csv1!A$1&lt;team.csv1!A121,"",VLOOKUP(team.csv1!A121,範囲リレー,13,FALSE))</f>
        <v/>
      </c>
      <c r="O121" s="67" t="str">
        <f>IF(team.csv1!A$1&lt;team.csv1!A121,"",VLOOKUP(team.csv1!A121,範囲リレー,14,FALSE))</f>
        <v/>
      </c>
      <c r="P121" s="67"/>
    </row>
  </sheetData>
  <sheetProtection sheet="1" objects="1" scenarios="1"/>
  <phoneticPr fontId="6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K401"/>
  <sheetViews>
    <sheetView workbookViewId="0">
      <selection activeCell="L23" sqref="L23"/>
    </sheetView>
  </sheetViews>
  <sheetFormatPr defaultColWidth="12.625" defaultRowHeight="14.25"/>
  <cols>
    <col min="1" max="16384" width="12.625" style="18"/>
  </cols>
  <sheetData>
    <row r="1" spans="1:11">
      <c r="A1" s="18" t="s">
        <v>188</v>
      </c>
      <c r="B1" s="18" t="s">
        <v>189</v>
      </c>
      <c r="C1" s="18" t="s">
        <v>190</v>
      </c>
      <c r="D1" s="18" t="s">
        <v>191</v>
      </c>
      <c r="E1" s="18" t="s">
        <v>192</v>
      </c>
      <c r="F1" s="18" t="s">
        <v>193</v>
      </c>
      <c r="G1" s="18" t="s">
        <v>194</v>
      </c>
      <c r="H1" s="18" t="s">
        <v>195</v>
      </c>
      <c r="I1" s="18" t="s">
        <v>28</v>
      </c>
      <c r="J1" s="18" t="s">
        <v>29</v>
      </c>
      <c r="K1" s="18" t="s">
        <v>196</v>
      </c>
    </row>
    <row r="2" spans="1:11">
      <c r="A2" s="18" t="str">
        <f t="shared" ref="A2:A65" si="0">IF(D2="","",VLOOKUP(D2,陸連,8,FALSE)*1)</f>
        <v/>
      </c>
      <c r="B2" s="18" t="str">
        <f t="shared" ref="B2:B65" si="1">IF(D2="","",VLOOKUP(D2,陸連,9,FALSE)*1)</f>
        <v/>
      </c>
      <c r="C2" s="18" t="str">
        <f t="shared" ref="C2:C65" si="2">IF(D2="","",VLOOKUP(D2,陸連,10,FALSE)*1)</f>
        <v/>
      </c>
      <c r="D2" s="18" t="str">
        <f>IF(csv!AJ2&lt;=csv!A$401,csv!AO2,"")</f>
        <v/>
      </c>
      <c r="E2" s="18" t="str">
        <f t="shared" ref="E2:E65" si="3">IF(D2="","",VLOOKUP(D2,陸連,17,FALSE))</f>
        <v/>
      </c>
      <c r="F2" s="18" t="str">
        <f t="shared" ref="F2:F65" si="4">IF(D2="","",VLOOKUP(D2,陸連,18,FALSE))</f>
        <v/>
      </c>
      <c r="G2" s="18" t="str">
        <f t="shared" ref="G2:G65" si="5">IF(D2="","",VLOOKUP(D2,陸連,19,FALSE))</f>
        <v/>
      </c>
      <c r="H2" s="18" t="str">
        <f t="shared" ref="H2:H65" si="6">IF(D2="","",VLOOKUP(D2,陸連,20,FALSE))</f>
        <v/>
      </c>
      <c r="I2" s="18" t="str">
        <f t="shared" ref="I2:I65" si="7">IF(D2="","",VLOOKUP(D2,陸連,6,FALSE))</f>
        <v/>
      </c>
      <c r="J2" s="18" t="str">
        <f t="shared" ref="J2:J65" si="8">IF(D2="","",VLOOKUP(D2,陸連,7,FALSE))</f>
        <v/>
      </c>
    </row>
    <row r="3" spans="1:11">
      <c r="A3" s="18" t="str">
        <f t="shared" si="0"/>
        <v/>
      </c>
      <c r="B3" s="18" t="str">
        <f t="shared" si="1"/>
        <v/>
      </c>
      <c r="C3" s="18" t="str">
        <f t="shared" si="2"/>
        <v/>
      </c>
      <c r="D3" s="18" t="str">
        <f>IF(csv!AJ3&lt;=csv!A$401,csv!AO3,"")</f>
        <v/>
      </c>
      <c r="E3" s="18" t="str">
        <f t="shared" si="3"/>
        <v/>
      </c>
      <c r="F3" s="18" t="str">
        <f t="shared" si="4"/>
        <v/>
      </c>
      <c r="G3" s="18" t="str">
        <f t="shared" si="5"/>
        <v/>
      </c>
      <c r="H3" s="18" t="str">
        <f t="shared" si="6"/>
        <v/>
      </c>
      <c r="I3" s="18" t="str">
        <f t="shared" si="7"/>
        <v/>
      </c>
      <c r="J3" s="18" t="str">
        <f t="shared" si="8"/>
        <v/>
      </c>
    </row>
    <row r="4" spans="1:11">
      <c r="A4" s="18" t="str">
        <f t="shared" si="0"/>
        <v/>
      </c>
      <c r="B4" s="18" t="str">
        <f t="shared" si="1"/>
        <v/>
      </c>
      <c r="C4" s="18" t="str">
        <f t="shared" si="2"/>
        <v/>
      </c>
      <c r="D4" s="18" t="str">
        <f>IF(csv!AJ4&lt;=csv!A$401,csv!AO4,"")</f>
        <v/>
      </c>
      <c r="E4" s="18" t="str">
        <f t="shared" si="3"/>
        <v/>
      </c>
      <c r="F4" s="18" t="str">
        <f t="shared" si="4"/>
        <v/>
      </c>
      <c r="G4" s="18" t="str">
        <f t="shared" si="5"/>
        <v/>
      </c>
      <c r="H4" s="18" t="str">
        <f t="shared" si="6"/>
        <v/>
      </c>
      <c r="I4" s="18" t="str">
        <f t="shared" si="7"/>
        <v/>
      </c>
      <c r="J4" s="18" t="str">
        <f t="shared" si="8"/>
        <v/>
      </c>
    </row>
    <row r="5" spans="1:11">
      <c r="A5" s="18" t="str">
        <f t="shared" si="0"/>
        <v/>
      </c>
      <c r="B5" s="18" t="str">
        <f t="shared" si="1"/>
        <v/>
      </c>
      <c r="C5" s="18" t="str">
        <f t="shared" si="2"/>
        <v/>
      </c>
      <c r="D5" s="18" t="str">
        <f>IF(csv!AJ5&lt;=csv!A$401,csv!AO5,"")</f>
        <v/>
      </c>
      <c r="E5" s="18" t="str">
        <f t="shared" si="3"/>
        <v/>
      </c>
      <c r="F5" s="18" t="str">
        <f t="shared" si="4"/>
        <v/>
      </c>
      <c r="G5" s="18" t="str">
        <f t="shared" si="5"/>
        <v/>
      </c>
      <c r="H5" s="18" t="str">
        <f t="shared" si="6"/>
        <v/>
      </c>
      <c r="I5" s="18" t="str">
        <f t="shared" si="7"/>
        <v/>
      </c>
      <c r="J5" s="18" t="str">
        <f t="shared" si="8"/>
        <v/>
      </c>
    </row>
    <row r="6" spans="1:11">
      <c r="A6" s="18" t="str">
        <f t="shared" si="0"/>
        <v/>
      </c>
      <c r="B6" s="18" t="str">
        <f t="shared" si="1"/>
        <v/>
      </c>
      <c r="C6" s="18" t="str">
        <f t="shared" si="2"/>
        <v/>
      </c>
      <c r="D6" s="18" t="str">
        <f>IF(csv!AJ6&lt;=csv!A$401,csv!AO6,"")</f>
        <v/>
      </c>
      <c r="E6" s="18" t="str">
        <f t="shared" si="3"/>
        <v/>
      </c>
      <c r="F6" s="18" t="str">
        <f t="shared" si="4"/>
        <v/>
      </c>
      <c r="G6" s="18" t="str">
        <f t="shared" si="5"/>
        <v/>
      </c>
      <c r="H6" s="18" t="str">
        <f t="shared" si="6"/>
        <v/>
      </c>
      <c r="I6" s="18" t="str">
        <f t="shared" si="7"/>
        <v/>
      </c>
      <c r="J6" s="18" t="str">
        <f t="shared" si="8"/>
        <v/>
      </c>
    </row>
    <row r="7" spans="1:11">
      <c r="A7" s="18" t="str">
        <f t="shared" si="0"/>
        <v/>
      </c>
      <c r="B7" s="18" t="str">
        <f t="shared" si="1"/>
        <v/>
      </c>
      <c r="C7" s="18" t="str">
        <f t="shared" si="2"/>
        <v/>
      </c>
      <c r="D7" s="18" t="str">
        <f>IF(csv!AJ7&lt;=csv!A$401,csv!AO7,"")</f>
        <v/>
      </c>
      <c r="E7" s="18" t="str">
        <f t="shared" si="3"/>
        <v/>
      </c>
      <c r="F7" s="18" t="str">
        <f t="shared" si="4"/>
        <v/>
      </c>
      <c r="G7" s="18" t="str">
        <f t="shared" si="5"/>
        <v/>
      </c>
      <c r="H7" s="18" t="str">
        <f t="shared" si="6"/>
        <v/>
      </c>
      <c r="I7" s="18" t="str">
        <f t="shared" si="7"/>
        <v/>
      </c>
      <c r="J7" s="18" t="str">
        <f t="shared" si="8"/>
        <v/>
      </c>
    </row>
    <row r="8" spans="1:11">
      <c r="A8" s="18" t="str">
        <f t="shared" si="0"/>
        <v/>
      </c>
      <c r="B8" s="18" t="str">
        <f t="shared" si="1"/>
        <v/>
      </c>
      <c r="C8" s="18" t="str">
        <f t="shared" si="2"/>
        <v/>
      </c>
      <c r="D8" s="18" t="str">
        <f>IF(csv!AJ8&lt;=csv!A$401,csv!AO8,"")</f>
        <v/>
      </c>
      <c r="E8" s="18" t="str">
        <f t="shared" si="3"/>
        <v/>
      </c>
      <c r="F8" s="18" t="str">
        <f t="shared" si="4"/>
        <v/>
      </c>
      <c r="G8" s="18" t="str">
        <f t="shared" si="5"/>
        <v/>
      </c>
      <c r="H8" s="18" t="str">
        <f t="shared" si="6"/>
        <v/>
      </c>
      <c r="I8" s="18" t="str">
        <f t="shared" si="7"/>
        <v/>
      </c>
      <c r="J8" s="18" t="str">
        <f t="shared" si="8"/>
        <v/>
      </c>
    </row>
    <row r="9" spans="1:11">
      <c r="A9" s="18" t="str">
        <f t="shared" si="0"/>
        <v/>
      </c>
      <c r="B9" s="18" t="str">
        <f t="shared" si="1"/>
        <v/>
      </c>
      <c r="C9" s="18" t="str">
        <f t="shared" si="2"/>
        <v/>
      </c>
      <c r="D9" s="18" t="str">
        <f>IF(csv!AJ9&lt;=csv!A$401,csv!AO9,"")</f>
        <v/>
      </c>
      <c r="E9" s="18" t="str">
        <f t="shared" si="3"/>
        <v/>
      </c>
      <c r="F9" s="18" t="str">
        <f t="shared" si="4"/>
        <v/>
      </c>
      <c r="G9" s="18" t="str">
        <f t="shared" si="5"/>
        <v/>
      </c>
      <c r="H9" s="18" t="str">
        <f t="shared" si="6"/>
        <v/>
      </c>
      <c r="I9" s="18" t="str">
        <f t="shared" si="7"/>
        <v/>
      </c>
      <c r="J9" s="18" t="str">
        <f t="shared" si="8"/>
        <v/>
      </c>
    </row>
    <row r="10" spans="1:11">
      <c r="A10" s="18" t="str">
        <f t="shared" si="0"/>
        <v/>
      </c>
      <c r="B10" s="18" t="str">
        <f t="shared" si="1"/>
        <v/>
      </c>
      <c r="C10" s="18" t="str">
        <f t="shared" si="2"/>
        <v/>
      </c>
      <c r="D10" s="18" t="str">
        <f>IF(csv!AJ10&lt;=csv!A$401,csv!AO10,"")</f>
        <v/>
      </c>
      <c r="E10" s="18" t="str">
        <f t="shared" si="3"/>
        <v/>
      </c>
      <c r="F10" s="18" t="str">
        <f t="shared" si="4"/>
        <v/>
      </c>
      <c r="G10" s="18" t="str">
        <f t="shared" si="5"/>
        <v/>
      </c>
      <c r="H10" s="18" t="str">
        <f t="shared" si="6"/>
        <v/>
      </c>
      <c r="I10" s="18" t="str">
        <f t="shared" si="7"/>
        <v/>
      </c>
      <c r="J10" s="18" t="str">
        <f t="shared" si="8"/>
        <v/>
      </c>
    </row>
    <row r="11" spans="1:11">
      <c r="A11" s="18" t="str">
        <f t="shared" si="0"/>
        <v/>
      </c>
      <c r="B11" s="18" t="str">
        <f t="shared" si="1"/>
        <v/>
      </c>
      <c r="C11" s="18" t="str">
        <f t="shared" si="2"/>
        <v/>
      </c>
      <c r="D11" s="18" t="str">
        <f>IF(csv!AJ11&lt;=csv!A$401,csv!AO11,"")</f>
        <v/>
      </c>
      <c r="E11" s="18" t="str">
        <f t="shared" si="3"/>
        <v/>
      </c>
      <c r="F11" s="18" t="str">
        <f t="shared" si="4"/>
        <v/>
      </c>
      <c r="G11" s="18" t="str">
        <f t="shared" si="5"/>
        <v/>
      </c>
      <c r="H11" s="18" t="str">
        <f t="shared" si="6"/>
        <v/>
      </c>
      <c r="I11" s="18" t="str">
        <f t="shared" si="7"/>
        <v/>
      </c>
      <c r="J11" s="18" t="str">
        <f t="shared" si="8"/>
        <v/>
      </c>
    </row>
    <row r="12" spans="1:11">
      <c r="A12" s="18" t="str">
        <f t="shared" si="0"/>
        <v/>
      </c>
      <c r="B12" s="18" t="str">
        <f t="shared" si="1"/>
        <v/>
      </c>
      <c r="C12" s="18" t="str">
        <f t="shared" si="2"/>
        <v/>
      </c>
      <c r="D12" s="18" t="str">
        <f>IF(csv!AJ12&lt;=csv!A$401,csv!AO12,"")</f>
        <v/>
      </c>
      <c r="E12" s="18" t="str">
        <f t="shared" si="3"/>
        <v/>
      </c>
      <c r="F12" s="18" t="str">
        <f t="shared" si="4"/>
        <v/>
      </c>
      <c r="G12" s="18" t="str">
        <f t="shared" si="5"/>
        <v/>
      </c>
      <c r="H12" s="18" t="str">
        <f t="shared" si="6"/>
        <v/>
      </c>
      <c r="I12" s="18" t="str">
        <f t="shared" si="7"/>
        <v/>
      </c>
      <c r="J12" s="18" t="str">
        <f t="shared" si="8"/>
        <v/>
      </c>
    </row>
    <row r="13" spans="1:11">
      <c r="A13" s="18" t="str">
        <f t="shared" si="0"/>
        <v/>
      </c>
      <c r="B13" s="18" t="str">
        <f t="shared" si="1"/>
        <v/>
      </c>
      <c r="C13" s="18" t="str">
        <f t="shared" si="2"/>
        <v/>
      </c>
      <c r="D13" s="18" t="str">
        <f>IF(csv!AJ13&lt;=csv!A$401,csv!AO13,"")</f>
        <v/>
      </c>
      <c r="E13" s="18" t="str">
        <f t="shared" si="3"/>
        <v/>
      </c>
      <c r="F13" s="18" t="str">
        <f t="shared" si="4"/>
        <v/>
      </c>
      <c r="G13" s="18" t="str">
        <f t="shared" si="5"/>
        <v/>
      </c>
      <c r="H13" s="18" t="str">
        <f t="shared" si="6"/>
        <v/>
      </c>
      <c r="I13" s="18" t="str">
        <f t="shared" si="7"/>
        <v/>
      </c>
      <c r="J13" s="18" t="str">
        <f t="shared" si="8"/>
        <v/>
      </c>
    </row>
    <row r="14" spans="1:11">
      <c r="A14" s="18" t="str">
        <f t="shared" si="0"/>
        <v/>
      </c>
      <c r="B14" s="18" t="str">
        <f t="shared" si="1"/>
        <v/>
      </c>
      <c r="C14" s="18" t="str">
        <f t="shared" si="2"/>
        <v/>
      </c>
      <c r="D14" s="18" t="str">
        <f>IF(csv!AJ14&lt;=csv!A$401,csv!AO14,"")</f>
        <v/>
      </c>
      <c r="E14" s="18" t="str">
        <f t="shared" si="3"/>
        <v/>
      </c>
      <c r="F14" s="18" t="str">
        <f t="shared" si="4"/>
        <v/>
      </c>
      <c r="G14" s="18" t="str">
        <f t="shared" si="5"/>
        <v/>
      </c>
      <c r="H14" s="18" t="str">
        <f t="shared" si="6"/>
        <v/>
      </c>
      <c r="I14" s="18" t="str">
        <f t="shared" si="7"/>
        <v/>
      </c>
      <c r="J14" s="18" t="str">
        <f t="shared" si="8"/>
        <v/>
      </c>
    </row>
    <row r="15" spans="1:11">
      <c r="A15" s="18" t="str">
        <f t="shared" si="0"/>
        <v/>
      </c>
      <c r="B15" s="18" t="str">
        <f t="shared" si="1"/>
        <v/>
      </c>
      <c r="C15" s="18" t="str">
        <f t="shared" si="2"/>
        <v/>
      </c>
      <c r="D15" s="18" t="str">
        <f>IF(csv!AJ15&lt;=csv!A$401,csv!AO15,"")</f>
        <v/>
      </c>
      <c r="E15" s="18" t="str">
        <f t="shared" si="3"/>
        <v/>
      </c>
      <c r="F15" s="18" t="str">
        <f t="shared" si="4"/>
        <v/>
      </c>
      <c r="G15" s="18" t="str">
        <f t="shared" si="5"/>
        <v/>
      </c>
      <c r="H15" s="18" t="str">
        <f t="shared" si="6"/>
        <v/>
      </c>
      <c r="I15" s="18" t="str">
        <f t="shared" si="7"/>
        <v/>
      </c>
      <c r="J15" s="18" t="str">
        <f t="shared" si="8"/>
        <v/>
      </c>
    </row>
    <row r="16" spans="1:11">
      <c r="A16" s="18" t="str">
        <f t="shared" si="0"/>
        <v/>
      </c>
      <c r="B16" s="18" t="str">
        <f t="shared" si="1"/>
        <v/>
      </c>
      <c r="C16" s="18" t="str">
        <f t="shared" si="2"/>
        <v/>
      </c>
      <c r="D16" s="18" t="str">
        <f>IF(csv!AJ16&lt;=csv!A$401,csv!AO16,"")</f>
        <v/>
      </c>
      <c r="E16" s="18" t="str">
        <f t="shared" si="3"/>
        <v/>
      </c>
      <c r="F16" s="18" t="str">
        <f t="shared" si="4"/>
        <v/>
      </c>
      <c r="G16" s="18" t="str">
        <f t="shared" si="5"/>
        <v/>
      </c>
      <c r="H16" s="18" t="str">
        <f t="shared" si="6"/>
        <v/>
      </c>
      <c r="I16" s="18" t="str">
        <f t="shared" si="7"/>
        <v/>
      </c>
      <c r="J16" s="18" t="str">
        <f t="shared" si="8"/>
        <v/>
      </c>
    </row>
    <row r="17" spans="1:10">
      <c r="A17" s="18" t="str">
        <f t="shared" si="0"/>
        <v/>
      </c>
      <c r="B17" s="18" t="str">
        <f t="shared" si="1"/>
        <v/>
      </c>
      <c r="C17" s="18" t="str">
        <f t="shared" si="2"/>
        <v/>
      </c>
      <c r="D17" s="18" t="str">
        <f>IF(csv!AJ17&lt;=csv!A$401,csv!AO17,"")</f>
        <v/>
      </c>
      <c r="E17" s="18" t="str">
        <f t="shared" si="3"/>
        <v/>
      </c>
      <c r="F17" s="18" t="str">
        <f t="shared" si="4"/>
        <v/>
      </c>
      <c r="G17" s="18" t="str">
        <f t="shared" si="5"/>
        <v/>
      </c>
      <c r="H17" s="18" t="str">
        <f t="shared" si="6"/>
        <v/>
      </c>
      <c r="I17" s="18" t="str">
        <f t="shared" si="7"/>
        <v/>
      </c>
      <c r="J17" s="18" t="str">
        <f t="shared" si="8"/>
        <v/>
      </c>
    </row>
    <row r="18" spans="1:10">
      <c r="A18" s="18" t="str">
        <f t="shared" si="0"/>
        <v/>
      </c>
      <c r="B18" s="18" t="str">
        <f t="shared" si="1"/>
        <v/>
      </c>
      <c r="C18" s="18" t="str">
        <f t="shared" si="2"/>
        <v/>
      </c>
      <c r="D18" s="18" t="str">
        <f>IF(csv!AJ18&lt;=csv!A$401,csv!AO18,"")</f>
        <v/>
      </c>
      <c r="E18" s="18" t="str">
        <f t="shared" si="3"/>
        <v/>
      </c>
      <c r="F18" s="18" t="str">
        <f t="shared" si="4"/>
        <v/>
      </c>
      <c r="G18" s="18" t="str">
        <f t="shared" si="5"/>
        <v/>
      </c>
      <c r="H18" s="18" t="str">
        <f t="shared" si="6"/>
        <v/>
      </c>
      <c r="I18" s="18" t="str">
        <f t="shared" si="7"/>
        <v/>
      </c>
      <c r="J18" s="18" t="str">
        <f t="shared" si="8"/>
        <v/>
      </c>
    </row>
    <row r="19" spans="1:10">
      <c r="A19" s="18" t="str">
        <f t="shared" si="0"/>
        <v/>
      </c>
      <c r="B19" s="18" t="str">
        <f t="shared" si="1"/>
        <v/>
      </c>
      <c r="C19" s="18" t="str">
        <f t="shared" si="2"/>
        <v/>
      </c>
      <c r="D19" s="18" t="str">
        <f>IF(csv!AJ19&lt;=csv!A$401,csv!AO19,"")</f>
        <v/>
      </c>
      <c r="E19" s="18" t="str">
        <f t="shared" si="3"/>
        <v/>
      </c>
      <c r="F19" s="18" t="str">
        <f t="shared" si="4"/>
        <v/>
      </c>
      <c r="G19" s="18" t="str">
        <f t="shared" si="5"/>
        <v/>
      </c>
      <c r="H19" s="18" t="str">
        <f t="shared" si="6"/>
        <v/>
      </c>
      <c r="I19" s="18" t="str">
        <f t="shared" si="7"/>
        <v/>
      </c>
      <c r="J19" s="18" t="str">
        <f t="shared" si="8"/>
        <v/>
      </c>
    </row>
    <row r="20" spans="1:10">
      <c r="A20" s="18" t="str">
        <f t="shared" si="0"/>
        <v/>
      </c>
      <c r="B20" s="18" t="str">
        <f t="shared" si="1"/>
        <v/>
      </c>
      <c r="C20" s="18" t="str">
        <f t="shared" si="2"/>
        <v/>
      </c>
      <c r="D20" s="18" t="str">
        <f>IF(csv!AJ20&lt;=csv!A$401,csv!AO20,"")</f>
        <v/>
      </c>
      <c r="E20" s="18" t="str">
        <f t="shared" si="3"/>
        <v/>
      </c>
      <c r="F20" s="18" t="str">
        <f t="shared" si="4"/>
        <v/>
      </c>
      <c r="G20" s="18" t="str">
        <f t="shared" si="5"/>
        <v/>
      </c>
      <c r="H20" s="18" t="str">
        <f t="shared" si="6"/>
        <v/>
      </c>
      <c r="I20" s="18" t="str">
        <f t="shared" si="7"/>
        <v/>
      </c>
      <c r="J20" s="18" t="str">
        <f t="shared" si="8"/>
        <v/>
      </c>
    </row>
    <row r="21" spans="1:10">
      <c r="A21" s="18" t="str">
        <f t="shared" si="0"/>
        <v/>
      </c>
      <c r="B21" s="18" t="str">
        <f t="shared" si="1"/>
        <v/>
      </c>
      <c r="C21" s="18" t="str">
        <f t="shared" si="2"/>
        <v/>
      </c>
      <c r="D21" s="18" t="str">
        <f>IF(csv!AJ21&lt;=csv!A$401,csv!AO21,"")</f>
        <v/>
      </c>
      <c r="E21" s="18" t="str">
        <f t="shared" si="3"/>
        <v/>
      </c>
      <c r="F21" s="18" t="str">
        <f t="shared" si="4"/>
        <v/>
      </c>
      <c r="G21" s="18" t="str">
        <f t="shared" si="5"/>
        <v/>
      </c>
      <c r="H21" s="18" t="str">
        <f t="shared" si="6"/>
        <v/>
      </c>
      <c r="I21" s="18" t="str">
        <f t="shared" si="7"/>
        <v/>
      </c>
      <c r="J21" s="18" t="str">
        <f t="shared" si="8"/>
        <v/>
      </c>
    </row>
    <row r="22" spans="1:10">
      <c r="A22" s="18" t="str">
        <f t="shared" si="0"/>
        <v/>
      </c>
      <c r="B22" s="18" t="str">
        <f t="shared" si="1"/>
        <v/>
      </c>
      <c r="C22" s="18" t="str">
        <f t="shared" si="2"/>
        <v/>
      </c>
      <c r="D22" s="18" t="str">
        <f>IF(csv!AJ22&lt;=csv!A$401,csv!AO22,"")</f>
        <v/>
      </c>
      <c r="E22" s="18" t="str">
        <f t="shared" si="3"/>
        <v/>
      </c>
      <c r="F22" s="18" t="str">
        <f t="shared" si="4"/>
        <v/>
      </c>
      <c r="G22" s="18" t="str">
        <f t="shared" si="5"/>
        <v/>
      </c>
      <c r="H22" s="18" t="str">
        <f t="shared" si="6"/>
        <v/>
      </c>
      <c r="I22" s="18" t="str">
        <f t="shared" si="7"/>
        <v/>
      </c>
      <c r="J22" s="18" t="str">
        <f t="shared" si="8"/>
        <v/>
      </c>
    </row>
    <row r="23" spans="1:10">
      <c r="A23" s="18" t="str">
        <f t="shared" si="0"/>
        <v/>
      </c>
      <c r="B23" s="18" t="str">
        <f t="shared" si="1"/>
        <v/>
      </c>
      <c r="C23" s="18" t="str">
        <f t="shared" si="2"/>
        <v/>
      </c>
      <c r="D23" s="18" t="str">
        <f>IF(csv!AJ23&lt;=csv!A$401,csv!AO23,"")</f>
        <v/>
      </c>
      <c r="E23" s="18" t="str">
        <f t="shared" si="3"/>
        <v/>
      </c>
      <c r="F23" s="18" t="str">
        <f t="shared" si="4"/>
        <v/>
      </c>
      <c r="G23" s="18" t="str">
        <f t="shared" si="5"/>
        <v/>
      </c>
      <c r="H23" s="18" t="str">
        <f t="shared" si="6"/>
        <v/>
      </c>
      <c r="I23" s="18" t="str">
        <f t="shared" si="7"/>
        <v/>
      </c>
      <c r="J23" s="18" t="str">
        <f t="shared" si="8"/>
        <v/>
      </c>
    </row>
    <row r="24" spans="1:10">
      <c r="A24" s="18" t="str">
        <f t="shared" si="0"/>
        <v/>
      </c>
      <c r="B24" s="18" t="str">
        <f t="shared" si="1"/>
        <v/>
      </c>
      <c r="C24" s="18" t="str">
        <f t="shared" si="2"/>
        <v/>
      </c>
      <c r="D24" s="18" t="str">
        <f>IF(csv!AJ24&lt;=csv!A$401,csv!AO24,"")</f>
        <v/>
      </c>
      <c r="E24" s="18" t="str">
        <f t="shared" si="3"/>
        <v/>
      </c>
      <c r="F24" s="18" t="str">
        <f t="shared" si="4"/>
        <v/>
      </c>
      <c r="G24" s="18" t="str">
        <f t="shared" si="5"/>
        <v/>
      </c>
      <c r="H24" s="18" t="str">
        <f t="shared" si="6"/>
        <v/>
      </c>
      <c r="I24" s="18" t="str">
        <f t="shared" si="7"/>
        <v/>
      </c>
      <c r="J24" s="18" t="str">
        <f t="shared" si="8"/>
        <v/>
      </c>
    </row>
    <row r="25" spans="1:10">
      <c r="A25" s="18" t="str">
        <f t="shared" si="0"/>
        <v/>
      </c>
      <c r="B25" s="18" t="str">
        <f t="shared" si="1"/>
        <v/>
      </c>
      <c r="C25" s="18" t="str">
        <f t="shared" si="2"/>
        <v/>
      </c>
      <c r="D25" s="18" t="str">
        <f>IF(csv!AJ25&lt;=csv!A$401,csv!AO25,"")</f>
        <v/>
      </c>
      <c r="E25" s="18" t="str">
        <f t="shared" si="3"/>
        <v/>
      </c>
      <c r="F25" s="18" t="str">
        <f t="shared" si="4"/>
        <v/>
      </c>
      <c r="G25" s="18" t="str">
        <f t="shared" si="5"/>
        <v/>
      </c>
      <c r="H25" s="18" t="str">
        <f t="shared" si="6"/>
        <v/>
      </c>
      <c r="I25" s="18" t="str">
        <f t="shared" si="7"/>
        <v/>
      </c>
      <c r="J25" s="18" t="str">
        <f t="shared" si="8"/>
        <v/>
      </c>
    </row>
    <row r="26" spans="1:10">
      <c r="A26" s="18" t="str">
        <f t="shared" si="0"/>
        <v/>
      </c>
      <c r="B26" s="18" t="str">
        <f t="shared" si="1"/>
        <v/>
      </c>
      <c r="C26" s="18" t="str">
        <f t="shared" si="2"/>
        <v/>
      </c>
      <c r="D26" s="18" t="str">
        <f>IF(csv!AJ26&lt;=csv!A$401,csv!AO26,"")</f>
        <v/>
      </c>
      <c r="E26" s="18" t="str">
        <f t="shared" si="3"/>
        <v/>
      </c>
      <c r="F26" s="18" t="str">
        <f t="shared" si="4"/>
        <v/>
      </c>
      <c r="G26" s="18" t="str">
        <f t="shared" si="5"/>
        <v/>
      </c>
      <c r="H26" s="18" t="str">
        <f t="shared" si="6"/>
        <v/>
      </c>
      <c r="I26" s="18" t="str">
        <f t="shared" si="7"/>
        <v/>
      </c>
      <c r="J26" s="18" t="str">
        <f t="shared" si="8"/>
        <v/>
      </c>
    </row>
    <row r="27" spans="1:10">
      <c r="A27" s="18" t="str">
        <f t="shared" si="0"/>
        <v/>
      </c>
      <c r="B27" s="18" t="str">
        <f t="shared" si="1"/>
        <v/>
      </c>
      <c r="C27" s="18" t="str">
        <f t="shared" si="2"/>
        <v/>
      </c>
      <c r="D27" s="18" t="str">
        <f>IF(csv!AJ27&lt;=csv!A$401,csv!AO27,"")</f>
        <v/>
      </c>
      <c r="E27" s="18" t="str">
        <f t="shared" si="3"/>
        <v/>
      </c>
      <c r="F27" s="18" t="str">
        <f t="shared" si="4"/>
        <v/>
      </c>
      <c r="G27" s="18" t="str">
        <f t="shared" si="5"/>
        <v/>
      </c>
      <c r="H27" s="18" t="str">
        <f t="shared" si="6"/>
        <v/>
      </c>
      <c r="I27" s="18" t="str">
        <f t="shared" si="7"/>
        <v/>
      </c>
      <c r="J27" s="18" t="str">
        <f t="shared" si="8"/>
        <v/>
      </c>
    </row>
    <row r="28" spans="1:10">
      <c r="A28" s="18" t="str">
        <f t="shared" si="0"/>
        <v/>
      </c>
      <c r="B28" s="18" t="str">
        <f t="shared" si="1"/>
        <v/>
      </c>
      <c r="C28" s="18" t="str">
        <f t="shared" si="2"/>
        <v/>
      </c>
      <c r="D28" s="18" t="str">
        <f>IF(csv!AJ28&lt;=csv!A$401,csv!AO28,"")</f>
        <v/>
      </c>
      <c r="E28" s="18" t="str">
        <f t="shared" si="3"/>
        <v/>
      </c>
      <c r="F28" s="18" t="str">
        <f t="shared" si="4"/>
        <v/>
      </c>
      <c r="G28" s="18" t="str">
        <f t="shared" si="5"/>
        <v/>
      </c>
      <c r="H28" s="18" t="str">
        <f t="shared" si="6"/>
        <v/>
      </c>
      <c r="I28" s="18" t="str">
        <f t="shared" si="7"/>
        <v/>
      </c>
      <c r="J28" s="18" t="str">
        <f t="shared" si="8"/>
        <v/>
      </c>
    </row>
    <row r="29" spans="1:10">
      <c r="A29" s="18" t="str">
        <f t="shared" si="0"/>
        <v/>
      </c>
      <c r="B29" s="18" t="str">
        <f t="shared" si="1"/>
        <v/>
      </c>
      <c r="C29" s="18" t="str">
        <f t="shared" si="2"/>
        <v/>
      </c>
      <c r="D29" s="18" t="str">
        <f>IF(csv!AJ29&lt;=csv!A$401,csv!AO29,"")</f>
        <v/>
      </c>
      <c r="E29" s="18" t="str">
        <f t="shared" si="3"/>
        <v/>
      </c>
      <c r="F29" s="18" t="str">
        <f t="shared" si="4"/>
        <v/>
      </c>
      <c r="G29" s="18" t="str">
        <f t="shared" si="5"/>
        <v/>
      </c>
      <c r="H29" s="18" t="str">
        <f t="shared" si="6"/>
        <v/>
      </c>
      <c r="I29" s="18" t="str">
        <f t="shared" si="7"/>
        <v/>
      </c>
      <c r="J29" s="18" t="str">
        <f t="shared" si="8"/>
        <v/>
      </c>
    </row>
    <row r="30" spans="1:10">
      <c r="A30" s="18" t="str">
        <f t="shared" si="0"/>
        <v/>
      </c>
      <c r="B30" s="18" t="str">
        <f t="shared" si="1"/>
        <v/>
      </c>
      <c r="C30" s="18" t="str">
        <f t="shared" si="2"/>
        <v/>
      </c>
      <c r="D30" s="18" t="str">
        <f>IF(csv!AJ30&lt;=csv!A$401,csv!AO30,"")</f>
        <v/>
      </c>
      <c r="E30" s="18" t="str">
        <f t="shared" si="3"/>
        <v/>
      </c>
      <c r="F30" s="18" t="str">
        <f t="shared" si="4"/>
        <v/>
      </c>
      <c r="G30" s="18" t="str">
        <f t="shared" si="5"/>
        <v/>
      </c>
      <c r="H30" s="18" t="str">
        <f t="shared" si="6"/>
        <v/>
      </c>
      <c r="I30" s="18" t="str">
        <f t="shared" si="7"/>
        <v/>
      </c>
      <c r="J30" s="18" t="str">
        <f t="shared" si="8"/>
        <v/>
      </c>
    </row>
    <row r="31" spans="1:10">
      <c r="A31" s="18" t="str">
        <f t="shared" si="0"/>
        <v/>
      </c>
      <c r="B31" s="18" t="str">
        <f t="shared" si="1"/>
        <v/>
      </c>
      <c r="C31" s="18" t="str">
        <f t="shared" si="2"/>
        <v/>
      </c>
      <c r="D31" s="18" t="str">
        <f>IF(csv!AJ31&lt;=csv!A$401,csv!AO31,"")</f>
        <v/>
      </c>
      <c r="E31" s="18" t="str">
        <f t="shared" si="3"/>
        <v/>
      </c>
      <c r="F31" s="18" t="str">
        <f t="shared" si="4"/>
        <v/>
      </c>
      <c r="G31" s="18" t="str">
        <f t="shared" si="5"/>
        <v/>
      </c>
      <c r="H31" s="18" t="str">
        <f t="shared" si="6"/>
        <v/>
      </c>
      <c r="I31" s="18" t="str">
        <f t="shared" si="7"/>
        <v/>
      </c>
      <c r="J31" s="18" t="str">
        <f t="shared" si="8"/>
        <v/>
      </c>
    </row>
    <row r="32" spans="1:10">
      <c r="A32" s="18" t="str">
        <f t="shared" si="0"/>
        <v/>
      </c>
      <c r="B32" s="18" t="str">
        <f t="shared" si="1"/>
        <v/>
      </c>
      <c r="C32" s="18" t="str">
        <f t="shared" si="2"/>
        <v/>
      </c>
      <c r="D32" s="18" t="str">
        <f>IF(csv!AJ32&lt;=csv!A$401,csv!AO32,"")</f>
        <v/>
      </c>
      <c r="E32" s="18" t="str">
        <f t="shared" si="3"/>
        <v/>
      </c>
      <c r="F32" s="18" t="str">
        <f t="shared" si="4"/>
        <v/>
      </c>
      <c r="G32" s="18" t="str">
        <f t="shared" si="5"/>
        <v/>
      </c>
      <c r="H32" s="18" t="str">
        <f t="shared" si="6"/>
        <v/>
      </c>
      <c r="I32" s="18" t="str">
        <f t="shared" si="7"/>
        <v/>
      </c>
      <c r="J32" s="18" t="str">
        <f t="shared" si="8"/>
        <v/>
      </c>
    </row>
    <row r="33" spans="1:10">
      <c r="A33" s="18" t="str">
        <f t="shared" si="0"/>
        <v/>
      </c>
      <c r="B33" s="18" t="str">
        <f t="shared" si="1"/>
        <v/>
      </c>
      <c r="C33" s="18" t="str">
        <f t="shared" si="2"/>
        <v/>
      </c>
      <c r="D33" s="18" t="str">
        <f>IF(csv!AJ33&lt;=csv!A$401,csv!AO33,"")</f>
        <v/>
      </c>
      <c r="E33" s="18" t="str">
        <f t="shared" si="3"/>
        <v/>
      </c>
      <c r="F33" s="18" t="str">
        <f t="shared" si="4"/>
        <v/>
      </c>
      <c r="G33" s="18" t="str">
        <f t="shared" si="5"/>
        <v/>
      </c>
      <c r="H33" s="18" t="str">
        <f t="shared" si="6"/>
        <v/>
      </c>
      <c r="I33" s="18" t="str">
        <f t="shared" si="7"/>
        <v/>
      </c>
      <c r="J33" s="18" t="str">
        <f t="shared" si="8"/>
        <v/>
      </c>
    </row>
    <row r="34" spans="1:10">
      <c r="A34" s="18" t="str">
        <f t="shared" si="0"/>
        <v/>
      </c>
      <c r="B34" s="18" t="str">
        <f t="shared" si="1"/>
        <v/>
      </c>
      <c r="C34" s="18" t="str">
        <f t="shared" si="2"/>
        <v/>
      </c>
      <c r="D34" s="18" t="str">
        <f>IF(csv!AJ34&lt;=csv!A$401,csv!AO34,"")</f>
        <v/>
      </c>
      <c r="E34" s="18" t="str">
        <f t="shared" si="3"/>
        <v/>
      </c>
      <c r="F34" s="18" t="str">
        <f t="shared" si="4"/>
        <v/>
      </c>
      <c r="G34" s="18" t="str">
        <f t="shared" si="5"/>
        <v/>
      </c>
      <c r="H34" s="18" t="str">
        <f t="shared" si="6"/>
        <v/>
      </c>
      <c r="I34" s="18" t="str">
        <f t="shared" si="7"/>
        <v/>
      </c>
      <c r="J34" s="18" t="str">
        <f t="shared" si="8"/>
        <v/>
      </c>
    </row>
    <row r="35" spans="1:10">
      <c r="A35" s="18" t="str">
        <f t="shared" si="0"/>
        <v/>
      </c>
      <c r="B35" s="18" t="str">
        <f t="shared" si="1"/>
        <v/>
      </c>
      <c r="C35" s="18" t="str">
        <f t="shared" si="2"/>
        <v/>
      </c>
      <c r="D35" s="18" t="str">
        <f>IF(csv!AJ35&lt;=csv!A$401,csv!AO35,"")</f>
        <v/>
      </c>
      <c r="E35" s="18" t="str">
        <f t="shared" si="3"/>
        <v/>
      </c>
      <c r="F35" s="18" t="str">
        <f t="shared" si="4"/>
        <v/>
      </c>
      <c r="G35" s="18" t="str">
        <f t="shared" si="5"/>
        <v/>
      </c>
      <c r="H35" s="18" t="str">
        <f t="shared" si="6"/>
        <v/>
      </c>
      <c r="I35" s="18" t="str">
        <f t="shared" si="7"/>
        <v/>
      </c>
      <c r="J35" s="18" t="str">
        <f t="shared" si="8"/>
        <v/>
      </c>
    </row>
    <row r="36" spans="1:10">
      <c r="A36" s="18" t="str">
        <f t="shared" si="0"/>
        <v/>
      </c>
      <c r="B36" s="18" t="str">
        <f t="shared" si="1"/>
        <v/>
      </c>
      <c r="C36" s="18" t="str">
        <f t="shared" si="2"/>
        <v/>
      </c>
      <c r="D36" s="18" t="str">
        <f>IF(csv!AJ36&lt;=csv!A$401,csv!AO36,"")</f>
        <v/>
      </c>
      <c r="E36" s="18" t="str">
        <f t="shared" si="3"/>
        <v/>
      </c>
      <c r="F36" s="18" t="str">
        <f t="shared" si="4"/>
        <v/>
      </c>
      <c r="G36" s="18" t="str">
        <f t="shared" si="5"/>
        <v/>
      </c>
      <c r="H36" s="18" t="str">
        <f t="shared" si="6"/>
        <v/>
      </c>
      <c r="I36" s="18" t="str">
        <f t="shared" si="7"/>
        <v/>
      </c>
      <c r="J36" s="18" t="str">
        <f t="shared" si="8"/>
        <v/>
      </c>
    </row>
    <row r="37" spans="1:10">
      <c r="A37" s="18" t="str">
        <f t="shared" si="0"/>
        <v/>
      </c>
      <c r="B37" s="18" t="str">
        <f t="shared" si="1"/>
        <v/>
      </c>
      <c r="C37" s="18" t="str">
        <f t="shared" si="2"/>
        <v/>
      </c>
      <c r="D37" s="18" t="str">
        <f>IF(csv!AJ37&lt;=csv!A$401,csv!AO37,"")</f>
        <v/>
      </c>
      <c r="E37" s="18" t="str">
        <f t="shared" si="3"/>
        <v/>
      </c>
      <c r="F37" s="18" t="str">
        <f t="shared" si="4"/>
        <v/>
      </c>
      <c r="G37" s="18" t="str">
        <f t="shared" si="5"/>
        <v/>
      </c>
      <c r="H37" s="18" t="str">
        <f t="shared" si="6"/>
        <v/>
      </c>
      <c r="I37" s="18" t="str">
        <f t="shared" si="7"/>
        <v/>
      </c>
      <c r="J37" s="18" t="str">
        <f t="shared" si="8"/>
        <v/>
      </c>
    </row>
    <row r="38" spans="1:10">
      <c r="A38" s="18" t="str">
        <f t="shared" si="0"/>
        <v/>
      </c>
      <c r="B38" s="18" t="str">
        <f t="shared" si="1"/>
        <v/>
      </c>
      <c r="C38" s="18" t="str">
        <f t="shared" si="2"/>
        <v/>
      </c>
      <c r="D38" s="18" t="str">
        <f>IF(csv!AJ38&lt;=csv!A$401,csv!AO38,"")</f>
        <v/>
      </c>
      <c r="E38" s="18" t="str">
        <f t="shared" si="3"/>
        <v/>
      </c>
      <c r="F38" s="18" t="str">
        <f t="shared" si="4"/>
        <v/>
      </c>
      <c r="G38" s="18" t="str">
        <f t="shared" si="5"/>
        <v/>
      </c>
      <c r="H38" s="18" t="str">
        <f t="shared" si="6"/>
        <v/>
      </c>
      <c r="I38" s="18" t="str">
        <f t="shared" si="7"/>
        <v/>
      </c>
      <c r="J38" s="18" t="str">
        <f t="shared" si="8"/>
        <v/>
      </c>
    </row>
    <row r="39" spans="1:10">
      <c r="A39" s="18" t="str">
        <f t="shared" si="0"/>
        <v/>
      </c>
      <c r="B39" s="18" t="str">
        <f t="shared" si="1"/>
        <v/>
      </c>
      <c r="C39" s="18" t="str">
        <f t="shared" si="2"/>
        <v/>
      </c>
      <c r="D39" s="18" t="str">
        <f>IF(csv!AJ39&lt;=csv!A$401,csv!AO39,"")</f>
        <v/>
      </c>
      <c r="E39" s="18" t="str">
        <f t="shared" si="3"/>
        <v/>
      </c>
      <c r="F39" s="18" t="str">
        <f t="shared" si="4"/>
        <v/>
      </c>
      <c r="G39" s="18" t="str">
        <f t="shared" si="5"/>
        <v/>
      </c>
      <c r="H39" s="18" t="str">
        <f t="shared" si="6"/>
        <v/>
      </c>
      <c r="I39" s="18" t="str">
        <f t="shared" si="7"/>
        <v/>
      </c>
      <c r="J39" s="18" t="str">
        <f t="shared" si="8"/>
        <v/>
      </c>
    </row>
    <row r="40" spans="1:10">
      <c r="A40" s="18" t="str">
        <f t="shared" si="0"/>
        <v/>
      </c>
      <c r="B40" s="18" t="str">
        <f t="shared" si="1"/>
        <v/>
      </c>
      <c r="C40" s="18" t="str">
        <f t="shared" si="2"/>
        <v/>
      </c>
      <c r="D40" s="18" t="str">
        <f>IF(csv!AJ40&lt;=csv!A$401,csv!AO40,"")</f>
        <v/>
      </c>
      <c r="E40" s="18" t="str">
        <f t="shared" si="3"/>
        <v/>
      </c>
      <c r="F40" s="18" t="str">
        <f t="shared" si="4"/>
        <v/>
      </c>
      <c r="G40" s="18" t="str">
        <f t="shared" si="5"/>
        <v/>
      </c>
      <c r="H40" s="18" t="str">
        <f t="shared" si="6"/>
        <v/>
      </c>
      <c r="I40" s="18" t="str">
        <f t="shared" si="7"/>
        <v/>
      </c>
      <c r="J40" s="18" t="str">
        <f t="shared" si="8"/>
        <v/>
      </c>
    </row>
    <row r="41" spans="1:10">
      <c r="A41" s="18" t="str">
        <f t="shared" si="0"/>
        <v/>
      </c>
      <c r="B41" s="18" t="str">
        <f t="shared" si="1"/>
        <v/>
      </c>
      <c r="C41" s="18" t="str">
        <f t="shared" si="2"/>
        <v/>
      </c>
      <c r="D41" s="18" t="str">
        <f>IF(csv!AJ41&lt;=csv!A$401,csv!AO41,"")</f>
        <v/>
      </c>
      <c r="E41" s="18" t="str">
        <f t="shared" si="3"/>
        <v/>
      </c>
      <c r="F41" s="18" t="str">
        <f t="shared" si="4"/>
        <v/>
      </c>
      <c r="G41" s="18" t="str">
        <f t="shared" si="5"/>
        <v/>
      </c>
      <c r="H41" s="18" t="str">
        <f t="shared" si="6"/>
        <v/>
      </c>
      <c r="I41" s="18" t="str">
        <f t="shared" si="7"/>
        <v/>
      </c>
      <c r="J41" s="18" t="str">
        <f t="shared" si="8"/>
        <v/>
      </c>
    </row>
    <row r="42" spans="1:10">
      <c r="A42" s="18" t="str">
        <f t="shared" si="0"/>
        <v/>
      </c>
      <c r="B42" s="18" t="str">
        <f t="shared" si="1"/>
        <v/>
      </c>
      <c r="C42" s="18" t="str">
        <f t="shared" si="2"/>
        <v/>
      </c>
      <c r="D42" s="18" t="str">
        <f>IF(csv!AJ42&lt;=csv!A$401,csv!AO42,"")</f>
        <v/>
      </c>
      <c r="E42" s="18" t="str">
        <f t="shared" si="3"/>
        <v/>
      </c>
      <c r="F42" s="18" t="str">
        <f t="shared" si="4"/>
        <v/>
      </c>
      <c r="G42" s="18" t="str">
        <f t="shared" si="5"/>
        <v/>
      </c>
      <c r="H42" s="18" t="str">
        <f t="shared" si="6"/>
        <v/>
      </c>
      <c r="I42" s="18" t="str">
        <f t="shared" si="7"/>
        <v/>
      </c>
      <c r="J42" s="18" t="str">
        <f t="shared" si="8"/>
        <v/>
      </c>
    </row>
    <row r="43" spans="1:10">
      <c r="A43" s="18" t="str">
        <f t="shared" si="0"/>
        <v/>
      </c>
      <c r="B43" s="18" t="str">
        <f t="shared" si="1"/>
        <v/>
      </c>
      <c r="C43" s="18" t="str">
        <f t="shared" si="2"/>
        <v/>
      </c>
      <c r="D43" s="18" t="str">
        <f>IF(csv!AJ43&lt;=csv!A$401,csv!AO43,"")</f>
        <v/>
      </c>
      <c r="E43" s="18" t="str">
        <f t="shared" si="3"/>
        <v/>
      </c>
      <c r="F43" s="18" t="str">
        <f t="shared" si="4"/>
        <v/>
      </c>
      <c r="G43" s="18" t="str">
        <f t="shared" si="5"/>
        <v/>
      </c>
      <c r="H43" s="18" t="str">
        <f t="shared" si="6"/>
        <v/>
      </c>
      <c r="I43" s="18" t="str">
        <f t="shared" si="7"/>
        <v/>
      </c>
      <c r="J43" s="18" t="str">
        <f t="shared" si="8"/>
        <v/>
      </c>
    </row>
    <row r="44" spans="1:10">
      <c r="A44" s="18" t="str">
        <f t="shared" si="0"/>
        <v/>
      </c>
      <c r="B44" s="18" t="str">
        <f t="shared" si="1"/>
        <v/>
      </c>
      <c r="C44" s="18" t="str">
        <f t="shared" si="2"/>
        <v/>
      </c>
      <c r="D44" s="18" t="str">
        <f>IF(csv!AJ44&lt;=csv!A$401,csv!AO44,"")</f>
        <v/>
      </c>
      <c r="E44" s="18" t="str">
        <f t="shared" si="3"/>
        <v/>
      </c>
      <c r="F44" s="18" t="str">
        <f t="shared" si="4"/>
        <v/>
      </c>
      <c r="G44" s="18" t="str">
        <f t="shared" si="5"/>
        <v/>
      </c>
      <c r="H44" s="18" t="str">
        <f t="shared" si="6"/>
        <v/>
      </c>
      <c r="I44" s="18" t="str">
        <f t="shared" si="7"/>
        <v/>
      </c>
      <c r="J44" s="18" t="str">
        <f t="shared" si="8"/>
        <v/>
      </c>
    </row>
    <row r="45" spans="1:10">
      <c r="A45" s="18" t="str">
        <f t="shared" si="0"/>
        <v/>
      </c>
      <c r="B45" s="18" t="str">
        <f t="shared" si="1"/>
        <v/>
      </c>
      <c r="C45" s="18" t="str">
        <f t="shared" si="2"/>
        <v/>
      </c>
      <c r="D45" s="18" t="str">
        <f>IF(csv!AJ45&lt;=csv!A$401,csv!AO45,"")</f>
        <v/>
      </c>
      <c r="E45" s="18" t="str">
        <f t="shared" si="3"/>
        <v/>
      </c>
      <c r="F45" s="18" t="str">
        <f t="shared" si="4"/>
        <v/>
      </c>
      <c r="G45" s="18" t="str">
        <f t="shared" si="5"/>
        <v/>
      </c>
      <c r="H45" s="18" t="str">
        <f t="shared" si="6"/>
        <v/>
      </c>
      <c r="I45" s="18" t="str">
        <f t="shared" si="7"/>
        <v/>
      </c>
      <c r="J45" s="18" t="str">
        <f t="shared" si="8"/>
        <v/>
      </c>
    </row>
    <row r="46" spans="1:10">
      <c r="A46" s="18" t="str">
        <f t="shared" si="0"/>
        <v/>
      </c>
      <c r="B46" s="18" t="str">
        <f t="shared" si="1"/>
        <v/>
      </c>
      <c r="C46" s="18" t="str">
        <f t="shared" si="2"/>
        <v/>
      </c>
      <c r="D46" s="18" t="str">
        <f>IF(csv!AJ46&lt;=csv!A$401,csv!AO46,"")</f>
        <v/>
      </c>
      <c r="E46" s="18" t="str">
        <f t="shared" si="3"/>
        <v/>
      </c>
      <c r="F46" s="18" t="str">
        <f t="shared" si="4"/>
        <v/>
      </c>
      <c r="G46" s="18" t="str">
        <f t="shared" si="5"/>
        <v/>
      </c>
      <c r="H46" s="18" t="str">
        <f t="shared" si="6"/>
        <v/>
      </c>
      <c r="I46" s="18" t="str">
        <f t="shared" si="7"/>
        <v/>
      </c>
      <c r="J46" s="18" t="str">
        <f t="shared" si="8"/>
        <v/>
      </c>
    </row>
    <row r="47" spans="1:10">
      <c r="A47" s="18" t="str">
        <f t="shared" si="0"/>
        <v/>
      </c>
      <c r="B47" s="18" t="str">
        <f t="shared" si="1"/>
        <v/>
      </c>
      <c r="C47" s="18" t="str">
        <f t="shared" si="2"/>
        <v/>
      </c>
      <c r="D47" s="18" t="str">
        <f>IF(csv!AJ47&lt;=csv!A$401,csv!AO47,"")</f>
        <v/>
      </c>
      <c r="E47" s="18" t="str">
        <f t="shared" si="3"/>
        <v/>
      </c>
      <c r="F47" s="18" t="str">
        <f t="shared" si="4"/>
        <v/>
      </c>
      <c r="G47" s="18" t="str">
        <f t="shared" si="5"/>
        <v/>
      </c>
      <c r="H47" s="18" t="str">
        <f t="shared" si="6"/>
        <v/>
      </c>
      <c r="I47" s="18" t="str">
        <f t="shared" si="7"/>
        <v/>
      </c>
      <c r="J47" s="18" t="str">
        <f t="shared" si="8"/>
        <v/>
      </c>
    </row>
    <row r="48" spans="1:10">
      <c r="A48" s="18" t="str">
        <f t="shared" si="0"/>
        <v/>
      </c>
      <c r="B48" s="18" t="str">
        <f t="shared" si="1"/>
        <v/>
      </c>
      <c r="C48" s="18" t="str">
        <f t="shared" si="2"/>
        <v/>
      </c>
      <c r="D48" s="18" t="str">
        <f>IF(csv!AJ48&lt;=csv!A$401,csv!AO48,"")</f>
        <v/>
      </c>
      <c r="E48" s="18" t="str">
        <f t="shared" si="3"/>
        <v/>
      </c>
      <c r="F48" s="18" t="str">
        <f t="shared" si="4"/>
        <v/>
      </c>
      <c r="G48" s="18" t="str">
        <f t="shared" si="5"/>
        <v/>
      </c>
      <c r="H48" s="18" t="str">
        <f t="shared" si="6"/>
        <v/>
      </c>
      <c r="I48" s="18" t="str">
        <f t="shared" si="7"/>
        <v/>
      </c>
      <c r="J48" s="18" t="str">
        <f t="shared" si="8"/>
        <v/>
      </c>
    </row>
    <row r="49" spans="1:10">
      <c r="A49" s="18" t="str">
        <f t="shared" si="0"/>
        <v/>
      </c>
      <c r="B49" s="18" t="str">
        <f t="shared" si="1"/>
        <v/>
      </c>
      <c r="C49" s="18" t="str">
        <f t="shared" si="2"/>
        <v/>
      </c>
      <c r="D49" s="18" t="str">
        <f>IF(csv!AJ49&lt;=csv!A$401,csv!AO49,"")</f>
        <v/>
      </c>
      <c r="E49" s="18" t="str">
        <f t="shared" si="3"/>
        <v/>
      </c>
      <c r="F49" s="18" t="str">
        <f t="shared" si="4"/>
        <v/>
      </c>
      <c r="G49" s="18" t="str">
        <f t="shared" si="5"/>
        <v/>
      </c>
      <c r="H49" s="18" t="str">
        <f t="shared" si="6"/>
        <v/>
      </c>
      <c r="I49" s="18" t="str">
        <f t="shared" si="7"/>
        <v/>
      </c>
      <c r="J49" s="18" t="str">
        <f t="shared" si="8"/>
        <v/>
      </c>
    </row>
    <row r="50" spans="1:10">
      <c r="A50" s="18" t="str">
        <f t="shared" si="0"/>
        <v/>
      </c>
      <c r="B50" s="18" t="str">
        <f t="shared" si="1"/>
        <v/>
      </c>
      <c r="C50" s="18" t="str">
        <f t="shared" si="2"/>
        <v/>
      </c>
      <c r="D50" s="18" t="str">
        <f>IF(csv!AJ50&lt;=csv!A$401,csv!AO50,"")</f>
        <v/>
      </c>
      <c r="E50" s="18" t="str">
        <f t="shared" si="3"/>
        <v/>
      </c>
      <c r="F50" s="18" t="str">
        <f t="shared" si="4"/>
        <v/>
      </c>
      <c r="G50" s="18" t="str">
        <f t="shared" si="5"/>
        <v/>
      </c>
      <c r="H50" s="18" t="str">
        <f t="shared" si="6"/>
        <v/>
      </c>
      <c r="I50" s="18" t="str">
        <f t="shared" si="7"/>
        <v/>
      </c>
      <c r="J50" s="18" t="str">
        <f t="shared" si="8"/>
        <v/>
      </c>
    </row>
    <row r="51" spans="1:10">
      <c r="A51" s="18" t="str">
        <f t="shared" si="0"/>
        <v/>
      </c>
      <c r="B51" s="18" t="str">
        <f t="shared" si="1"/>
        <v/>
      </c>
      <c r="C51" s="18" t="str">
        <f t="shared" si="2"/>
        <v/>
      </c>
      <c r="D51" s="18" t="str">
        <f>IF(csv!AJ51&lt;=csv!A$401,csv!AO51,"")</f>
        <v/>
      </c>
      <c r="E51" s="18" t="str">
        <f t="shared" si="3"/>
        <v/>
      </c>
      <c r="F51" s="18" t="str">
        <f t="shared" si="4"/>
        <v/>
      </c>
      <c r="G51" s="18" t="str">
        <f t="shared" si="5"/>
        <v/>
      </c>
      <c r="H51" s="18" t="str">
        <f t="shared" si="6"/>
        <v/>
      </c>
      <c r="I51" s="18" t="str">
        <f t="shared" si="7"/>
        <v/>
      </c>
      <c r="J51" s="18" t="str">
        <f t="shared" si="8"/>
        <v/>
      </c>
    </row>
    <row r="52" spans="1:10">
      <c r="A52" s="18" t="str">
        <f t="shared" si="0"/>
        <v/>
      </c>
      <c r="B52" s="18" t="str">
        <f t="shared" si="1"/>
        <v/>
      </c>
      <c r="C52" s="18" t="str">
        <f t="shared" si="2"/>
        <v/>
      </c>
      <c r="D52" s="18" t="str">
        <f>IF(csv!AJ52&lt;=csv!A$401,csv!AO52,"")</f>
        <v/>
      </c>
      <c r="E52" s="18" t="str">
        <f t="shared" si="3"/>
        <v/>
      </c>
      <c r="F52" s="18" t="str">
        <f t="shared" si="4"/>
        <v/>
      </c>
      <c r="G52" s="18" t="str">
        <f t="shared" si="5"/>
        <v/>
      </c>
      <c r="H52" s="18" t="str">
        <f t="shared" si="6"/>
        <v/>
      </c>
      <c r="I52" s="18" t="str">
        <f t="shared" si="7"/>
        <v/>
      </c>
      <c r="J52" s="18" t="str">
        <f t="shared" si="8"/>
        <v/>
      </c>
    </row>
    <row r="53" spans="1:10">
      <c r="A53" s="18" t="str">
        <f t="shared" si="0"/>
        <v/>
      </c>
      <c r="B53" s="18" t="str">
        <f t="shared" si="1"/>
        <v/>
      </c>
      <c r="C53" s="18" t="str">
        <f t="shared" si="2"/>
        <v/>
      </c>
      <c r="D53" s="18" t="str">
        <f>IF(csv!AJ53&lt;=csv!A$401,csv!AO53,"")</f>
        <v/>
      </c>
      <c r="E53" s="18" t="str">
        <f t="shared" si="3"/>
        <v/>
      </c>
      <c r="F53" s="18" t="str">
        <f t="shared" si="4"/>
        <v/>
      </c>
      <c r="G53" s="18" t="str">
        <f t="shared" si="5"/>
        <v/>
      </c>
      <c r="H53" s="18" t="str">
        <f t="shared" si="6"/>
        <v/>
      </c>
      <c r="I53" s="18" t="str">
        <f t="shared" si="7"/>
        <v/>
      </c>
      <c r="J53" s="18" t="str">
        <f t="shared" si="8"/>
        <v/>
      </c>
    </row>
    <row r="54" spans="1:10">
      <c r="A54" s="18" t="str">
        <f t="shared" si="0"/>
        <v/>
      </c>
      <c r="B54" s="18" t="str">
        <f t="shared" si="1"/>
        <v/>
      </c>
      <c r="C54" s="18" t="str">
        <f t="shared" si="2"/>
        <v/>
      </c>
      <c r="D54" s="18" t="str">
        <f>IF(csv!AJ54&lt;=csv!A$401,csv!AO54,"")</f>
        <v/>
      </c>
      <c r="E54" s="18" t="str">
        <f t="shared" si="3"/>
        <v/>
      </c>
      <c r="F54" s="18" t="str">
        <f t="shared" si="4"/>
        <v/>
      </c>
      <c r="G54" s="18" t="str">
        <f t="shared" si="5"/>
        <v/>
      </c>
      <c r="H54" s="18" t="str">
        <f t="shared" si="6"/>
        <v/>
      </c>
      <c r="I54" s="18" t="str">
        <f t="shared" si="7"/>
        <v/>
      </c>
      <c r="J54" s="18" t="str">
        <f t="shared" si="8"/>
        <v/>
      </c>
    </row>
    <row r="55" spans="1:10">
      <c r="A55" s="18" t="str">
        <f t="shared" si="0"/>
        <v/>
      </c>
      <c r="B55" s="18" t="str">
        <f t="shared" si="1"/>
        <v/>
      </c>
      <c r="C55" s="18" t="str">
        <f t="shared" si="2"/>
        <v/>
      </c>
      <c r="D55" s="18" t="str">
        <f>IF(csv!AJ55&lt;=csv!A$401,csv!AO55,"")</f>
        <v/>
      </c>
      <c r="E55" s="18" t="str">
        <f t="shared" si="3"/>
        <v/>
      </c>
      <c r="F55" s="18" t="str">
        <f t="shared" si="4"/>
        <v/>
      </c>
      <c r="G55" s="18" t="str">
        <f t="shared" si="5"/>
        <v/>
      </c>
      <c r="H55" s="18" t="str">
        <f t="shared" si="6"/>
        <v/>
      </c>
      <c r="I55" s="18" t="str">
        <f t="shared" si="7"/>
        <v/>
      </c>
      <c r="J55" s="18" t="str">
        <f t="shared" si="8"/>
        <v/>
      </c>
    </row>
    <row r="56" spans="1:10">
      <c r="A56" s="18" t="str">
        <f t="shared" si="0"/>
        <v/>
      </c>
      <c r="B56" s="18" t="str">
        <f t="shared" si="1"/>
        <v/>
      </c>
      <c r="C56" s="18" t="str">
        <f t="shared" si="2"/>
        <v/>
      </c>
      <c r="D56" s="18" t="str">
        <f>IF(csv!AJ56&lt;=csv!A$401,csv!AO56,"")</f>
        <v/>
      </c>
      <c r="E56" s="18" t="str">
        <f t="shared" si="3"/>
        <v/>
      </c>
      <c r="F56" s="18" t="str">
        <f t="shared" si="4"/>
        <v/>
      </c>
      <c r="G56" s="18" t="str">
        <f t="shared" si="5"/>
        <v/>
      </c>
      <c r="H56" s="18" t="str">
        <f t="shared" si="6"/>
        <v/>
      </c>
      <c r="I56" s="18" t="str">
        <f t="shared" si="7"/>
        <v/>
      </c>
      <c r="J56" s="18" t="str">
        <f t="shared" si="8"/>
        <v/>
      </c>
    </row>
    <row r="57" spans="1:10">
      <c r="A57" s="18" t="str">
        <f t="shared" si="0"/>
        <v/>
      </c>
      <c r="B57" s="18" t="str">
        <f t="shared" si="1"/>
        <v/>
      </c>
      <c r="C57" s="18" t="str">
        <f t="shared" si="2"/>
        <v/>
      </c>
      <c r="D57" s="18" t="str">
        <f>IF(csv!AJ57&lt;=csv!A$401,csv!AO57,"")</f>
        <v/>
      </c>
      <c r="E57" s="18" t="str">
        <f t="shared" si="3"/>
        <v/>
      </c>
      <c r="F57" s="18" t="str">
        <f t="shared" si="4"/>
        <v/>
      </c>
      <c r="G57" s="18" t="str">
        <f t="shared" si="5"/>
        <v/>
      </c>
      <c r="H57" s="18" t="str">
        <f t="shared" si="6"/>
        <v/>
      </c>
      <c r="I57" s="18" t="str">
        <f t="shared" si="7"/>
        <v/>
      </c>
      <c r="J57" s="18" t="str">
        <f t="shared" si="8"/>
        <v/>
      </c>
    </row>
    <row r="58" spans="1:10">
      <c r="A58" s="18" t="str">
        <f t="shared" si="0"/>
        <v/>
      </c>
      <c r="B58" s="18" t="str">
        <f t="shared" si="1"/>
        <v/>
      </c>
      <c r="C58" s="18" t="str">
        <f t="shared" si="2"/>
        <v/>
      </c>
      <c r="D58" s="18" t="str">
        <f>IF(csv!AJ58&lt;=csv!A$401,csv!AO58,"")</f>
        <v/>
      </c>
      <c r="E58" s="18" t="str">
        <f t="shared" si="3"/>
        <v/>
      </c>
      <c r="F58" s="18" t="str">
        <f t="shared" si="4"/>
        <v/>
      </c>
      <c r="G58" s="18" t="str">
        <f t="shared" si="5"/>
        <v/>
      </c>
      <c r="H58" s="18" t="str">
        <f t="shared" si="6"/>
        <v/>
      </c>
      <c r="I58" s="18" t="str">
        <f t="shared" si="7"/>
        <v/>
      </c>
      <c r="J58" s="18" t="str">
        <f t="shared" si="8"/>
        <v/>
      </c>
    </row>
    <row r="59" spans="1:10">
      <c r="A59" s="18" t="str">
        <f t="shared" si="0"/>
        <v/>
      </c>
      <c r="B59" s="18" t="str">
        <f t="shared" si="1"/>
        <v/>
      </c>
      <c r="C59" s="18" t="str">
        <f t="shared" si="2"/>
        <v/>
      </c>
      <c r="D59" s="18" t="str">
        <f>IF(csv!AJ59&lt;=csv!A$401,csv!AO59,"")</f>
        <v/>
      </c>
      <c r="E59" s="18" t="str">
        <f t="shared" si="3"/>
        <v/>
      </c>
      <c r="F59" s="18" t="str">
        <f t="shared" si="4"/>
        <v/>
      </c>
      <c r="G59" s="18" t="str">
        <f t="shared" si="5"/>
        <v/>
      </c>
      <c r="H59" s="18" t="str">
        <f t="shared" si="6"/>
        <v/>
      </c>
      <c r="I59" s="18" t="str">
        <f t="shared" si="7"/>
        <v/>
      </c>
      <c r="J59" s="18" t="str">
        <f t="shared" si="8"/>
        <v/>
      </c>
    </row>
    <row r="60" spans="1:10">
      <c r="A60" s="18" t="str">
        <f t="shared" si="0"/>
        <v/>
      </c>
      <c r="B60" s="18" t="str">
        <f t="shared" si="1"/>
        <v/>
      </c>
      <c r="C60" s="18" t="str">
        <f t="shared" si="2"/>
        <v/>
      </c>
      <c r="D60" s="18" t="str">
        <f>IF(csv!AJ60&lt;=csv!A$401,csv!AO60,"")</f>
        <v/>
      </c>
      <c r="E60" s="18" t="str">
        <f t="shared" si="3"/>
        <v/>
      </c>
      <c r="F60" s="18" t="str">
        <f t="shared" si="4"/>
        <v/>
      </c>
      <c r="G60" s="18" t="str">
        <f t="shared" si="5"/>
        <v/>
      </c>
      <c r="H60" s="18" t="str">
        <f t="shared" si="6"/>
        <v/>
      </c>
      <c r="I60" s="18" t="str">
        <f t="shared" si="7"/>
        <v/>
      </c>
      <c r="J60" s="18" t="str">
        <f t="shared" si="8"/>
        <v/>
      </c>
    </row>
    <row r="61" spans="1:10">
      <c r="A61" s="18" t="str">
        <f t="shared" si="0"/>
        <v/>
      </c>
      <c r="B61" s="18" t="str">
        <f t="shared" si="1"/>
        <v/>
      </c>
      <c r="C61" s="18" t="str">
        <f t="shared" si="2"/>
        <v/>
      </c>
      <c r="D61" s="18" t="str">
        <f>IF(csv!AJ61&lt;=csv!A$401,csv!AO61,"")</f>
        <v/>
      </c>
      <c r="E61" s="18" t="str">
        <f t="shared" si="3"/>
        <v/>
      </c>
      <c r="F61" s="18" t="str">
        <f t="shared" si="4"/>
        <v/>
      </c>
      <c r="G61" s="18" t="str">
        <f t="shared" si="5"/>
        <v/>
      </c>
      <c r="H61" s="18" t="str">
        <f t="shared" si="6"/>
        <v/>
      </c>
      <c r="I61" s="18" t="str">
        <f t="shared" si="7"/>
        <v/>
      </c>
      <c r="J61" s="18" t="str">
        <f t="shared" si="8"/>
        <v/>
      </c>
    </row>
    <row r="62" spans="1:10">
      <c r="A62" s="18" t="str">
        <f t="shared" si="0"/>
        <v/>
      </c>
      <c r="B62" s="18" t="str">
        <f t="shared" si="1"/>
        <v/>
      </c>
      <c r="C62" s="18" t="str">
        <f t="shared" si="2"/>
        <v/>
      </c>
      <c r="D62" s="18" t="str">
        <f>IF(csv!AJ62&lt;=csv!A$401,csv!AO62,"")</f>
        <v/>
      </c>
      <c r="E62" s="18" t="str">
        <f t="shared" si="3"/>
        <v/>
      </c>
      <c r="F62" s="18" t="str">
        <f t="shared" si="4"/>
        <v/>
      </c>
      <c r="G62" s="18" t="str">
        <f t="shared" si="5"/>
        <v/>
      </c>
      <c r="H62" s="18" t="str">
        <f t="shared" si="6"/>
        <v/>
      </c>
      <c r="I62" s="18" t="str">
        <f t="shared" si="7"/>
        <v/>
      </c>
      <c r="J62" s="18" t="str">
        <f t="shared" si="8"/>
        <v/>
      </c>
    </row>
    <row r="63" spans="1:10">
      <c r="A63" s="18" t="str">
        <f t="shared" si="0"/>
        <v/>
      </c>
      <c r="B63" s="18" t="str">
        <f t="shared" si="1"/>
        <v/>
      </c>
      <c r="C63" s="18" t="str">
        <f t="shared" si="2"/>
        <v/>
      </c>
      <c r="D63" s="18" t="str">
        <f>IF(csv!AJ63&lt;=csv!A$401,csv!AO63,"")</f>
        <v/>
      </c>
      <c r="E63" s="18" t="str">
        <f t="shared" si="3"/>
        <v/>
      </c>
      <c r="F63" s="18" t="str">
        <f t="shared" si="4"/>
        <v/>
      </c>
      <c r="G63" s="18" t="str">
        <f t="shared" si="5"/>
        <v/>
      </c>
      <c r="H63" s="18" t="str">
        <f t="shared" si="6"/>
        <v/>
      </c>
      <c r="I63" s="18" t="str">
        <f t="shared" si="7"/>
        <v/>
      </c>
      <c r="J63" s="18" t="str">
        <f t="shared" si="8"/>
        <v/>
      </c>
    </row>
    <row r="64" spans="1:10">
      <c r="A64" s="18" t="str">
        <f t="shared" si="0"/>
        <v/>
      </c>
      <c r="B64" s="18" t="str">
        <f t="shared" si="1"/>
        <v/>
      </c>
      <c r="C64" s="18" t="str">
        <f t="shared" si="2"/>
        <v/>
      </c>
      <c r="D64" s="18" t="str">
        <f>IF(csv!AJ64&lt;=csv!A$401,csv!AO64,"")</f>
        <v/>
      </c>
      <c r="E64" s="18" t="str">
        <f t="shared" si="3"/>
        <v/>
      </c>
      <c r="F64" s="18" t="str">
        <f t="shared" si="4"/>
        <v/>
      </c>
      <c r="G64" s="18" t="str">
        <f t="shared" si="5"/>
        <v/>
      </c>
      <c r="H64" s="18" t="str">
        <f t="shared" si="6"/>
        <v/>
      </c>
      <c r="I64" s="18" t="str">
        <f t="shared" si="7"/>
        <v/>
      </c>
      <c r="J64" s="18" t="str">
        <f t="shared" si="8"/>
        <v/>
      </c>
    </row>
    <row r="65" spans="1:10">
      <c r="A65" s="18" t="str">
        <f t="shared" si="0"/>
        <v/>
      </c>
      <c r="B65" s="18" t="str">
        <f t="shared" si="1"/>
        <v/>
      </c>
      <c r="C65" s="18" t="str">
        <f t="shared" si="2"/>
        <v/>
      </c>
      <c r="D65" s="18" t="str">
        <f>IF(csv!AJ65&lt;=csv!A$401,csv!AO65,"")</f>
        <v/>
      </c>
      <c r="E65" s="18" t="str">
        <f t="shared" si="3"/>
        <v/>
      </c>
      <c r="F65" s="18" t="str">
        <f t="shared" si="4"/>
        <v/>
      </c>
      <c r="G65" s="18" t="str">
        <f t="shared" si="5"/>
        <v/>
      </c>
      <c r="H65" s="18" t="str">
        <f t="shared" si="6"/>
        <v/>
      </c>
      <c r="I65" s="18" t="str">
        <f t="shared" si="7"/>
        <v/>
      </c>
      <c r="J65" s="18" t="str">
        <f t="shared" si="8"/>
        <v/>
      </c>
    </row>
    <row r="66" spans="1:10">
      <c r="A66" s="18" t="str">
        <f t="shared" ref="A66:A129" si="9">IF(D66="","",VLOOKUP(D66,陸連,8,FALSE)*1)</f>
        <v/>
      </c>
      <c r="B66" s="18" t="str">
        <f t="shared" ref="B66:B129" si="10">IF(D66="","",VLOOKUP(D66,陸連,9,FALSE)*1)</f>
        <v/>
      </c>
      <c r="C66" s="18" t="str">
        <f t="shared" ref="C66:C129" si="11">IF(D66="","",VLOOKUP(D66,陸連,10,FALSE)*1)</f>
        <v/>
      </c>
      <c r="D66" s="18" t="str">
        <f>IF(csv!AJ66&lt;=csv!A$401,csv!AO66,"")</f>
        <v/>
      </c>
      <c r="E66" s="18" t="str">
        <f t="shared" ref="E66:E129" si="12">IF(D66="","",VLOOKUP(D66,陸連,17,FALSE))</f>
        <v/>
      </c>
      <c r="F66" s="18" t="str">
        <f t="shared" ref="F66:F129" si="13">IF(D66="","",VLOOKUP(D66,陸連,18,FALSE))</f>
        <v/>
      </c>
      <c r="G66" s="18" t="str">
        <f t="shared" ref="G66:G129" si="14">IF(D66="","",VLOOKUP(D66,陸連,19,FALSE))</f>
        <v/>
      </c>
      <c r="H66" s="18" t="str">
        <f t="shared" ref="H66:H129" si="15">IF(D66="","",VLOOKUP(D66,陸連,20,FALSE))</f>
        <v/>
      </c>
      <c r="I66" s="18" t="str">
        <f t="shared" ref="I66:I129" si="16">IF(D66="","",VLOOKUP(D66,陸連,6,FALSE))</f>
        <v/>
      </c>
      <c r="J66" s="18" t="str">
        <f t="shared" ref="J66:J129" si="17">IF(D66="","",VLOOKUP(D66,陸連,7,FALSE))</f>
        <v/>
      </c>
    </row>
    <row r="67" spans="1:10">
      <c r="A67" s="18" t="str">
        <f t="shared" si="9"/>
        <v/>
      </c>
      <c r="B67" s="18" t="str">
        <f t="shared" si="10"/>
        <v/>
      </c>
      <c r="C67" s="18" t="str">
        <f t="shared" si="11"/>
        <v/>
      </c>
      <c r="D67" s="18" t="str">
        <f>IF(csv!AJ67&lt;=csv!A$401,csv!AO67,"")</f>
        <v/>
      </c>
      <c r="E67" s="18" t="str">
        <f t="shared" si="12"/>
        <v/>
      </c>
      <c r="F67" s="18" t="str">
        <f t="shared" si="13"/>
        <v/>
      </c>
      <c r="G67" s="18" t="str">
        <f t="shared" si="14"/>
        <v/>
      </c>
      <c r="H67" s="18" t="str">
        <f t="shared" si="15"/>
        <v/>
      </c>
      <c r="I67" s="18" t="str">
        <f t="shared" si="16"/>
        <v/>
      </c>
      <c r="J67" s="18" t="str">
        <f t="shared" si="17"/>
        <v/>
      </c>
    </row>
    <row r="68" spans="1:10">
      <c r="A68" s="18" t="str">
        <f t="shared" si="9"/>
        <v/>
      </c>
      <c r="B68" s="18" t="str">
        <f t="shared" si="10"/>
        <v/>
      </c>
      <c r="C68" s="18" t="str">
        <f t="shared" si="11"/>
        <v/>
      </c>
      <c r="D68" s="18" t="str">
        <f>IF(csv!AJ68&lt;=csv!A$401,csv!AO68,"")</f>
        <v/>
      </c>
      <c r="E68" s="18" t="str">
        <f t="shared" si="12"/>
        <v/>
      </c>
      <c r="F68" s="18" t="str">
        <f t="shared" si="13"/>
        <v/>
      </c>
      <c r="G68" s="18" t="str">
        <f t="shared" si="14"/>
        <v/>
      </c>
      <c r="H68" s="18" t="str">
        <f t="shared" si="15"/>
        <v/>
      </c>
      <c r="I68" s="18" t="str">
        <f t="shared" si="16"/>
        <v/>
      </c>
      <c r="J68" s="18" t="str">
        <f t="shared" si="17"/>
        <v/>
      </c>
    </row>
    <row r="69" spans="1:10">
      <c r="A69" s="18" t="str">
        <f t="shared" si="9"/>
        <v/>
      </c>
      <c r="B69" s="18" t="str">
        <f t="shared" si="10"/>
        <v/>
      </c>
      <c r="C69" s="18" t="str">
        <f t="shared" si="11"/>
        <v/>
      </c>
      <c r="D69" s="18" t="str">
        <f>IF(csv!AJ69&lt;=csv!A$401,csv!AO69,"")</f>
        <v/>
      </c>
      <c r="E69" s="18" t="str">
        <f t="shared" si="12"/>
        <v/>
      </c>
      <c r="F69" s="18" t="str">
        <f t="shared" si="13"/>
        <v/>
      </c>
      <c r="G69" s="18" t="str">
        <f t="shared" si="14"/>
        <v/>
      </c>
      <c r="H69" s="18" t="str">
        <f t="shared" si="15"/>
        <v/>
      </c>
      <c r="I69" s="18" t="str">
        <f t="shared" si="16"/>
        <v/>
      </c>
      <c r="J69" s="18" t="str">
        <f t="shared" si="17"/>
        <v/>
      </c>
    </row>
    <row r="70" spans="1:10">
      <c r="A70" s="18" t="str">
        <f t="shared" si="9"/>
        <v/>
      </c>
      <c r="B70" s="18" t="str">
        <f t="shared" si="10"/>
        <v/>
      </c>
      <c r="C70" s="18" t="str">
        <f t="shared" si="11"/>
        <v/>
      </c>
      <c r="D70" s="18" t="str">
        <f>IF(csv!AJ70&lt;=csv!A$401,csv!AO70,"")</f>
        <v/>
      </c>
      <c r="E70" s="18" t="str">
        <f t="shared" si="12"/>
        <v/>
      </c>
      <c r="F70" s="18" t="str">
        <f t="shared" si="13"/>
        <v/>
      </c>
      <c r="G70" s="18" t="str">
        <f t="shared" si="14"/>
        <v/>
      </c>
      <c r="H70" s="18" t="str">
        <f t="shared" si="15"/>
        <v/>
      </c>
      <c r="I70" s="18" t="str">
        <f t="shared" si="16"/>
        <v/>
      </c>
      <c r="J70" s="18" t="str">
        <f t="shared" si="17"/>
        <v/>
      </c>
    </row>
    <row r="71" spans="1:10">
      <c r="A71" s="18" t="str">
        <f t="shared" si="9"/>
        <v/>
      </c>
      <c r="B71" s="18" t="str">
        <f t="shared" si="10"/>
        <v/>
      </c>
      <c r="C71" s="18" t="str">
        <f t="shared" si="11"/>
        <v/>
      </c>
      <c r="D71" s="18" t="str">
        <f>IF(csv!AJ71&lt;=csv!A$401,csv!AO71,"")</f>
        <v/>
      </c>
      <c r="E71" s="18" t="str">
        <f t="shared" si="12"/>
        <v/>
      </c>
      <c r="F71" s="18" t="str">
        <f t="shared" si="13"/>
        <v/>
      </c>
      <c r="G71" s="18" t="str">
        <f t="shared" si="14"/>
        <v/>
      </c>
      <c r="H71" s="18" t="str">
        <f t="shared" si="15"/>
        <v/>
      </c>
      <c r="I71" s="18" t="str">
        <f t="shared" si="16"/>
        <v/>
      </c>
      <c r="J71" s="18" t="str">
        <f t="shared" si="17"/>
        <v/>
      </c>
    </row>
    <row r="72" spans="1:10">
      <c r="A72" s="18" t="str">
        <f t="shared" si="9"/>
        <v/>
      </c>
      <c r="B72" s="18" t="str">
        <f t="shared" si="10"/>
        <v/>
      </c>
      <c r="C72" s="18" t="str">
        <f t="shared" si="11"/>
        <v/>
      </c>
      <c r="D72" s="18" t="str">
        <f>IF(csv!AJ72&lt;=csv!A$401,csv!AO72,"")</f>
        <v/>
      </c>
      <c r="E72" s="18" t="str">
        <f t="shared" si="12"/>
        <v/>
      </c>
      <c r="F72" s="18" t="str">
        <f t="shared" si="13"/>
        <v/>
      </c>
      <c r="G72" s="18" t="str">
        <f t="shared" si="14"/>
        <v/>
      </c>
      <c r="H72" s="18" t="str">
        <f t="shared" si="15"/>
        <v/>
      </c>
      <c r="I72" s="18" t="str">
        <f t="shared" si="16"/>
        <v/>
      </c>
      <c r="J72" s="18" t="str">
        <f t="shared" si="17"/>
        <v/>
      </c>
    </row>
    <row r="73" spans="1:10">
      <c r="A73" s="18" t="str">
        <f t="shared" si="9"/>
        <v/>
      </c>
      <c r="B73" s="18" t="str">
        <f t="shared" si="10"/>
        <v/>
      </c>
      <c r="C73" s="18" t="str">
        <f t="shared" si="11"/>
        <v/>
      </c>
      <c r="D73" s="18" t="str">
        <f>IF(csv!AJ73&lt;=csv!A$401,csv!AO73,"")</f>
        <v/>
      </c>
      <c r="E73" s="18" t="str">
        <f t="shared" si="12"/>
        <v/>
      </c>
      <c r="F73" s="18" t="str">
        <f t="shared" si="13"/>
        <v/>
      </c>
      <c r="G73" s="18" t="str">
        <f t="shared" si="14"/>
        <v/>
      </c>
      <c r="H73" s="18" t="str">
        <f t="shared" si="15"/>
        <v/>
      </c>
      <c r="I73" s="18" t="str">
        <f t="shared" si="16"/>
        <v/>
      </c>
      <c r="J73" s="18" t="str">
        <f t="shared" si="17"/>
        <v/>
      </c>
    </row>
    <row r="74" spans="1:10">
      <c r="A74" s="18" t="str">
        <f t="shared" si="9"/>
        <v/>
      </c>
      <c r="B74" s="18" t="str">
        <f t="shared" si="10"/>
        <v/>
      </c>
      <c r="C74" s="18" t="str">
        <f t="shared" si="11"/>
        <v/>
      </c>
      <c r="D74" s="18" t="str">
        <f>IF(csv!AJ74&lt;=csv!A$401,csv!AO74,"")</f>
        <v/>
      </c>
      <c r="E74" s="18" t="str">
        <f t="shared" si="12"/>
        <v/>
      </c>
      <c r="F74" s="18" t="str">
        <f t="shared" si="13"/>
        <v/>
      </c>
      <c r="G74" s="18" t="str">
        <f t="shared" si="14"/>
        <v/>
      </c>
      <c r="H74" s="18" t="str">
        <f t="shared" si="15"/>
        <v/>
      </c>
      <c r="I74" s="18" t="str">
        <f t="shared" si="16"/>
        <v/>
      </c>
      <c r="J74" s="18" t="str">
        <f t="shared" si="17"/>
        <v/>
      </c>
    </row>
    <row r="75" spans="1:10">
      <c r="A75" s="18" t="str">
        <f t="shared" si="9"/>
        <v/>
      </c>
      <c r="B75" s="18" t="str">
        <f t="shared" si="10"/>
        <v/>
      </c>
      <c r="C75" s="18" t="str">
        <f t="shared" si="11"/>
        <v/>
      </c>
      <c r="D75" s="18" t="str">
        <f>IF(csv!AJ75&lt;=csv!A$401,csv!AO75,"")</f>
        <v/>
      </c>
      <c r="E75" s="18" t="str">
        <f t="shared" si="12"/>
        <v/>
      </c>
      <c r="F75" s="18" t="str">
        <f t="shared" si="13"/>
        <v/>
      </c>
      <c r="G75" s="18" t="str">
        <f t="shared" si="14"/>
        <v/>
      </c>
      <c r="H75" s="18" t="str">
        <f t="shared" si="15"/>
        <v/>
      </c>
      <c r="I75" s="18" t="str">
        <f t="shared" si="16"/>
        <v/>
      </c>
      <c r="J75" s="18" t="str">
        <f t="shared" si="17"/>
        <v/>
      </c>
    </row>
    <row r="76" spans="1:10">
      <c r="A76" s="18" t="str">
        <f t="shared" si="9"/>
        <v/>
      </c>
      <c r="B76" s="18" t="str">
        <f t="shared" si="10"/>
        <v/>
      </c>
      <c r="C76" s="18" t="str">
        <f t="shared" si="11"/>
        <v/>
      </c>
      <c r="D76" s="18" t="str">
        <f>IF(csv!AJ76&lt;=csv!A$401,csv!AO76,"")</f>
        <v/>
      </c>
      <c r="E76" s="18" t="str">
        <f t="shared" si="12"/>
        <v/>
      </c>
      <c r="F76" s="18" t="str">
        <f t="shared" si="13"/>
        <v/>
      </c>
      <c r="G76" s="18" t="str">
        <f t="shared" si="14"/>
        <v/>
      </c>
      <c r="H76" s="18" t="str">
        <f t="shared" si="15"/>
        <v/>
      </c>
      <c r="I76" s="18" t="str">
        <f t="shared" si="16"/>
        <v/>
      </c>
      <c r="J76" s="18" t="str">
        <f t="shared" si="17"/>
        <v/>
      </c>
    </row>
    <row r="77" spans="1:10">
      <c r="A77" s="18" t="str">
        <f t="shared" si="9"/>
        <v/>
      </c>
      <c r="B77" s="18" t="str">
        <f t="shared" si="10"/>
        <v/>
      </c>
      <c r="C77" s="18" t="str">
        <f t="shared" si="11"/>
        <v/>
      </c>
      <c r="D77" s="18" t="str">
        <f>IF(csv!AJ77&lt;=csv!A$401,csv!AO77,"")</f>
        <v/>
      </c>
      <c r="E77" s="18" t="str">
        <f t="shared" si="12"/>
        <v/>
      </c>
      <c r="F77" s="18" t="str">
        <f t="shared" si="13"/>
        <v/>
      </c>
      <c r="G77" s="18" t="str">
        <f t="shared" si="14"/>
        <v/>
      </c>
      <c r="H77" s="18" t="str">
        <f t="shared" si="15"/>
        <v/>
      </c>
      <c r="I77" s="18" t="str">
        <f t="shared" si="16"/>
        <v/>
      </c>
      <c r="J77" s="18" t="str">
        <f t="shared" si="17"/>
        <v/>
      </c>
    </row>
    <row r="78" spans="1:10">
      <c r="A78" s="18" t="str">
        <f t="shared" si="9"/>
        <v/>
      </c>
      <c r="B78" s="18" t="str">
        <f t="shared" si="10"/>
        <v/>
      </c>
      <c r="C78" s="18" t="str">
        <f t="shared" si="11"/>
        <v/>
      </c>
      <c r="D78" s="18" t="str">
        <f>IF(csv!AJ78&lt;=csv!A$401,csv!AO78,"")</f>
        <v/>
      </c>
      <c r="E78" s="18" t="str">
        <f t="shared" si="12"/>
        <v/>
      </c>
      <c r="F78" s="18" t="str">
        <f t="shared" si="13"/>
        <v/>
      </c>
      <c r="G78" s="18" t="str">
        <f t="shared" si="14"/>
        <v/>
      </c>
      <c r="H78" s="18" t="str">
        <f t="shared" si="15"/>
        <v/>
      </c>
      <c r="I78" s="18" t="str">
        <f t="shared" si="16"/>
        <v/>
      </c>
      <c r="J78" s="18" t="str">
        <f t="shared" si="17"/>
        <v/>
      </c>
    </row>
    <row r="79" spans="1:10">
      <c r="A79" s="18" t="str">
        <f t="shared" si="9"/>
        <v/>
      </c>
      <c r="B79" s="18" t="str">
        <f t="shared" si="10"/>
        <v/>
      </c>
      <c r="C79" s="18" t="str">
        <f t="shared" si="11"/>
        <v/>
      </c>
      <c r="D79" s="18" t="str">
        <f>IF(csv!AJ79&lt;=csv!A$401,csv!AO79,"")</f>
        <v/>
      </c>
      <c r="E79" s="18" t="str">
        <f t="shared" si="12"/>
        <v/>
      </c>
      <c r="F79" s="18" t="str">
        <f t="shared" si="13"/>
        <v/>
      </c>
      <c r="G79" s="18" t="str">
        <f t="shared" si="14"/>
        <v/>
      </c>
      <c r="H79" s="18" t="str">
        <f t="shared" si="15"/>
        <v/>
      </c>
      <c r="I79" s="18" t="str">
        <f t="shared" si="16"/>
        <v/>
      </c>
      <c r="J79" s="18" t="str">
        <f t="shared" si="17"/>
        <v/>
      </c>
    </row>
    <row r="80" spans="1:10">
      <c r="A80" s="18" t="str">
        <f t="shared" si="9"/>
        <v/>
      </c>
      <c r="B80" s="18" t="str">
        <f t="shared" si="10"/>
        <v/>
      </c>
      <c r="C80" s="18" t="str">
        <f t="shared" si="11"/>
        <v/>
      </c>
      <c r="D80" s="18" t="str">
        <f>IF(csv!AJ80&lt;=csv!A$401,csv!AO80,"")</f>
        <v/>
      </c>
      <c r="E80" s="18" t="str">
        <f t="shared" si="12"/>
        <v/>
      </c>
      <c r="F80" s="18" t="str">
        <f t="shared" si="13"/>
        <v/>
      </c>
      <c r="G80" s="18" t="str">
        <f t="shared" si="14"/>
        <v/>
      </c>
      <c r="H80" s="18" t="str">
        <f t="shared" si="15"/>
        <v/>
      </c>
      <c r="I80" s="18" t="str">
        <f t="shared" si="16"/>
        <v/>
      </c>
      <c r="J80" s="18" t="str">
        <f t="shared" si="17"/>
        <v/>
      </c>
    </row>
    <row r="81" spans="1:10">
      <c r="A81" s="18" t="str">
        <f t="shared" si="9"/>
        <v/>
      </c>
      <c r="B81" s="18" t="str">
        <f t="shared" si="10"/>
        <v/>
      </c>
      <c r="C81" s="18" t="str">
        <f t="shared" si="11"/>
        <v/>
      </c>
      <c r="D81" s="18" t="str">
        <f>IF(csv!AJ81&lt;=csv!A$401,csv!AO81,"")</f>
        <v/>
      </c>
      <c r="E81" s="18" t="str">
        <f t="shared" si="12"/>
        <v/>
      </c>
      <c r="F81" s="18" t="str">
        <f t="shared" si="13"/>
        <v/>
      </c>
      <c r="G81" s="18" t="str">
        <f t="shared" si="14"/>
        <v/>
      </c>
      <c r="H81" s="18" t="str">
        <f t="shared" si="15"/>
        <v/>
      </c>
      <c r="I81" s="18" t="str">
        <f t="shared" si="16"/>
        <v/>
      </c>
      <c r="J81" s="18" t="str">
        <f t="shared" si="17"/>
        <v/>
      </c>
    </row>
    <row r="82" spans="1:10">
      <c r="A82" s="18" t="str">
        <f t="shared" si="9"/>
        <v/>
      </c>
      <c r="B82" s="18" t="str">
        <f t="shared" si="10"/>
        <v/>
      </c>
      <c r="C82" s="18" t="str">
        <f t="shared" si="11"/>
        <v/>
      </c>
      <c r="D82" s="18" t="str">
        <f>IF(csv!AJ82&lt;=csv!A$401,csv!AO82,"")</f>
        <v/>
      </c>
      <c r="E82" s="18" t="str">
        <f t="shared" si="12"/>
        <v/>
      </c>
      <c r="F82" s="18" t="str">
        <f t="shared" si="13"/>
        <v/>
      </c>
      <c r="G82" s="18" t="str">
        <f t="shared" si="14"/>
        <v/>
      </c>
      <c r="H82" s="18" t="str">
        <f t="shared" si="15"/>
        <v/>
      </c>
      <c r="I82" s="18" t="str">
        <f t="shared" si="16"/>
        <v/>
      </c>
      <c r="J82" s="18" t="str">
        <f t="shared" si="17"/>
        <v/>
      </c>
    </row>
    <row r="83" spans="1:10">
      <c r="A83" s="18" t="str">
        <f t="shared" si="9"/>
        <v/>
      </c>
      <c r="B83" s="18" t="str">
        <f t="shared" si="10"/>
        <v/>
      </c>
      <c r="C83" s="18" t="str">
        <f t="shared" si="11"/>
        <v/>
      </c>
      <c r="D83" s="18" t="str">
        <f>IF(csv!AJ83&lt;=csv!A$401,csv!AO83,"")</f>
        <v/>
      </c>
      <c r="E83" s="18" t="str">
        <f t="shared" si="12"/>
        <v/>
      </c>
      <c r="F83" s="18" t="str">
        <f t="shared" si="13"/>
        <v/>
      </c>
      <c r="G83" s="18" t="str">
        <f t="shared" si="14"/>
        <v/>
      </c>
      <c r="H83" s="18" t="str">
        <f t="shared" si="15"/>
        <v/>
      </c>
      <c r="I83" s="18" t="str">
        <f t="shared" si="16"/>
        <v/>
      </c>
      <c r="J83" s="18" t="str">
        <f t="shared" si="17"/>
        <v/>
      </c>
    </row>
    <row r="84" spans="1:10">
      <c r="A84" s="18" t="str">
        <f t="shared" si="9"/>
        <v/>
      </c>
      <c r="B84" s="18" t="str">
        <f t="shared" si="10"/>
        <v/>
      </c>
      <c r="C84" s="18" t="str">
        <f t="shared" si="11"/>
        <v/>
      </c>
      <c r="D84" s="18" t="str">
        <f>IF(csv!AJ84&lt;=csv!A$401,csv!AO84,"")</f>
        <v/>
      </c>
      <c r="E84" s="18" t="str">
        <f t="shared" si="12"/>
        <v/>
      </c>
      <c r="F84" s="18" t="str">
        <f t="shared" si="13"/>
        <v/>
      </c>
      <c r="G84" s="18" t="str">
        <f t="shared" si="14"/>
        <v/>
      </c>
      <c r="H84" s="18" t="str">
        <f t="shared" si="15"/>
        <v/>
      </c>
      <c r="I84" s="18" t="str">
        <f t="shared" si="16"/>
        <v/>
      </c>
      <c r="J84" s="18" t="str">
        <f t="shared" si="17"/>
        <v/>
      </c>
    </row>
    <row r="85" spans="1:10">
      <c r="A85" s="18" t="str">
        <f t="shared" si="9"/>
        <v/>
      </c>
      <c r="B85" s="18" t="str">
        <f t="shared" si="10"/>
        <v/>
      </c>
      <c r="C85" s="18" t="str">
        <f t="shared" si="11"/>
        <v/>
      </c>
      <c r="D85" s="18" t="str">
        <f>IF(csv!AJ85&lt;=csv!A$401,csv!AO85,"")</f>
        <v/>
      </c>
      <c r="E85" s="18" t="str">
        <f t="shared" si="12"/>
        <v/>
      </c>
      <c r="F85" s="18" t="str">
        <f t="shared" si="13"/>
        <v/>
      </c>
      <c r="G85" s="18" t="str">
        <f t="shared" si="14"/>
        <v/>
      </c>
      <c r="H85" s="18" t="str">
        <f t="shared" si="15"/>
        <v/>
      </c>
      <c r="I85" s="18" t="str">
        <f t="shared" si="16"/>
        <v/>
      </c>
      <c r="J85" s="18" t="str">
        <f t="shared" si="17"/>
        <v/>
      </c>
    </row>
    <row r="86" spans="1:10">
      <c r="A86" s="18" t="str">
        <f t="shared" si="9"/>
        <v/>
      </c>
      <c r="B86" s="18" t="str">
        <f t="shared" si="10"/>
        <v/>
      </c>
      <c r="C86" s="18" t="str">
        <f t="shared" si="11"/>
        <v/>
      </c>
      <c r="D86" s="18" t="str">
        <f>IF(csv!AJ86&lt;=csv!A$401,csv!AO86,"")</f>
        <v/>
      </c>
      <c r="E86" s="18" t="str">
        <f t="shared" si="12"/>
        <v/>
      </c>
      <c r="F86" s="18" t="str">
        <f t="shared" si="13"/>
        <v/>
      </c>
      <c r="G86" s="18" t="str">
        <f t="shared" si="14"/>
        <v/>
      </c>
      <c r="H86" s="18" t="str">
        <f t="shared" si="15"/>
        <v/>
      </c>
      <c r="I86" s="18" t="str">
        <f t="shared" si="16"/>
        <v/>
      </c>
      <c r="J86" s="18" t="str">
        <f t="shared" si="17"/>
        <v/>
      </c>
    </row>
    <row r="87" spans="1:10">
      <c r="A87" s="18" t="str">
        <f t="shared" si="9"/>
        <v/>
      </c>
      <c r="B87" s="18" t="str">
        <f t="shared" si="10"/>
        <v/>
      </c>
      <c r="C87" s="18" t="str">
        <f t="shared" si="11"/>
        <v/>
      </c>
      <c r="D87" s="18" t="str">
        <f>IF(csv!AJ87&lt;=csv!A$401,csv!AO87,"")</f>
        <v/>
      </c>
      <c r="E87" s="18" t="str">
        <f t="shared" si="12"/>
        <v/>
      </c>
      <c r="F87" s="18" t="str">
        <f t="shared" si="13"/>
        <v/>
      </c>
      <c r="G87" s="18" t="str">
        <f t="shared" si="14"/>
        <v/>
      </c>
      <c r="H87" s="18" t="str">
        <f t="shared" si="15"/>
        <v/>
      </c>
      <c r="I87" s="18" t="str">
        <f t="shared" si="16"/>
        <v/>
      </c>
      <c r="J87" s="18" t="str">
        <f t="shared" si="17"/>
        <v/>
      </c>
    </row>
    <row r="88" spans="1:10">
      <c r="A88" s="18" t="str">
        <f t="shared" si="9"/>
        <v/>
      </c>
      <c r="B88" s="18" t="str">
        <f t="shared" si="10"/>
        <v/>
      </c>
      <c r="C88" s="18" t="str">
        <f t="shared" si="11"/>
        <v/>
      </c>
      <c r="D88" s="18" t="str">
        <f>IF(csv!AJ88&lt;=csv!A$401,csv!AO88,"")</f>
        <v/>
      </c>
      <c r="E88" s="18" t="str">
        <f t="shared" si="12"/>
        <v/>
      </c>
      <c r="F88" s="18" t="str">
        <f t="shared" si="13"/>
        <v/>
      </c>
      <c r="G88" s="18" t="str">
        <f t="shared" si="14"/>
        <v/>
      </c>
      <c r="H88" s="18" t="str">
        <f t="shared" si="15"/>
        <v/>
      </c>
      <c r="I88" s="18" t="str">
        <f t="shared" si="16"/>
        <v/>
      </c>
      <c r="J88" s="18" t="str">
        <f t="shared" si="17"/>
        <v/>
      </c>
    </row>
    <row r="89" spans="1:10">
      <c r="A89" s="18" t="str">
        <f t="shared" si="9"/>
        <v/>
      </c>
      <c r="B89" s="18" t="str">
        <f t="shared" si="10"/>
        <v/>
      </c>
      <c r="C89" s="18" t="str">
        <f t="shared" si="11"/>
        <v/>
      </c>
      <c r="D89" s="18" t="str">
        <f>IF(csv!AJ89&lt;=csv!A$401,csv!AO89,"")</f>
        <v/>
      </c>
      <c r="E89" s="18" t="str">
        <f t="shared" si="12"/>
        <v/>
      </c>
      <c r="F89" s="18" t="str">
        <f t="shared" si="13"/>
        <v/>
      </c>
      <c r="G89" s="18" t="str">
        <f t="shared" si="14"/>
        <v/>
      </c>
      <c r="H89" s="18" t="str">
        <f t="shared" si="15"/>
        <v/>
      </c>
      <c r="I89" s="18" t="str">
        <f t="shared" si="16"/>
        <v/>
      </c>
      <c r="J89" s="18" t="str">
        <f t="shared" si="17"/>
        <v/>
      </c>
    </row>
    <row r="90" spans="1:10">
      <c r="A90" s="18" t="str">
        <f t="shared" si="9"/>
        <v/>
      </c>
      <c r="B90" s="18" t="str">
        <f t="shared" si="10"/>
        <v/>
      </c>
      <c r="C90" s="18" t="str">
        <f t="shared" si="11"/>
        <v/>
      </c>
      <c r="D90" s="18" t="str">
        <f>IF(csv!AJ90&lt;=csv!A$401,csv!AO90,"")</f>
        <v/>
      </c>
      <c r="E90" s="18" t="str">
        <f t="shared" si="12"/>
        <v/>
      </c>
      <c r="F90" s="18" t="str">
        <f t="shared" si="13"/>
        <v/>
      </c>
      <c r="G90" s="18" t="str">
        <f t="shared" si="14"/>
        <v/>
      </c>
      <c r="H90" s="18" t="str">
        <f t="shared" si="15"/>
        <v/>
      </c>
      <c r="I90" s="18" t="str">
        <f t="shared" si="16"/>
        <v/>
      </c>
      <c r="J90" s="18" t="str">
        <f t="shared" si="17"/>
        <v/>
      </c>
    </row>
    <row r="91" spans="1:10">
      <c r="A91" s="18" t="str">
        <f t="shared" si="9"/>
        <v/>
      </c>
      <c r="B91" s="18" t="str">
        <f t="shared" si="10"/>
        <v/>
      </c>
      <c r="C91" s="18" t="str">
        <f t="shared" si="11"/>
        <v/>
      </c>
      <c r="D91" s="18" t="str">
        <f>IF(csv!AJ91&lt;=csv!A$401,csv!AO91,"")</f>
        <v/>
      </c>
      <c r="E91" s="18" t="str">
        <f t="shared" si="12"/>
        <v/>
      </c>
      <c r="F91" s="18" t="str">
        <f t="shared" si="13"/>
        <v/>
      </c>
      <c r="G91" s="18" t="str">
        <f t="shared" si="14"/>
        <v/>
      </c>
      <c r="H91" s="18" t="str">
        <f t="shared" si="15"/>
        <v/>
      </c>
      <c r="I91" s="18" t="str">
        <f t="shared" si="16"/>
        <v/>
      </c>
      <c r="J91" s="18" t="str">
        <f t="shared" si="17"/>
        <v/>
      </c>
    </row>
    <row r="92" spans="1:10">
      <c r="A92" s="18" t="str">
        <f t="shared" si="9"/>
        <v/>
      </c>
      <c r="B92" s="18" t="str">
        <f t="shared" si="10"/>
        <v/>
      </c>
      <c r="C92" s="18" t="str">
        <f t="shared" si="11"/>
        <v/>
      </c>
      <c r="D92" s="18" t="str">
        <f>IF(csv!AJ92&lt;=csv!A$401,csv!AO92,"")</f>
        <v/>
      </c>
      <c r="E92" s="18" t="str">
        <f t="shared" si="12"/>
        <v/>
      </c>
      <c r="F92" s="18" t="str">
        <f t="shared" si="13"/>
        <v/>
      </c>
      <c r="G92" s="18" t="str">
        <f t="shared" si="14"/>
        <v/>
      </c>
      <c r="H92" s="18" t="str">
        <f t="shared" si="15"/>
        <v/>
      </c>
      <c r="I92" s="18" t="str">
        <f t="shared" si="16"/>
        <v/>
      </c>
      <c r="J92" s="18" t="str">
        <f t="shared" si="17"/>
        <v/>
      </c>
    </row>
    <row r="93" spans="1:10">
      <c r="A93" s="18" t="str">
        <f t="shared" si="9"/>
        <v/>
      </c>
      <c r="B93" s="18" t="str">
        <f t="shared" si="10"/>
        <v/>
      </c>
      <c r="C93" s="18" t="str">
        <f t="shared" si="11"/>
        <v/>
      </c>
      <c r="D93" s="18" t="str">
        <f>IF(csv!AJ93&lt;=csv!A$401,csv!AO93,"")</f>
        <v/>
      </c>
      <c r="E93" s="18" t="str">
        <f t="shared" si="12"/>
        <v/>
      </c>
      <c r="F93" s="18" t="str">
        <f t="shared" si="13"/>
        <v/>
      </c>
      <c r="G93" s="18" t="str">
        <f t="shared" si="14"/>
        <v/>
      </c>
      <c r="H93" s="18" t="str">
        <f t="shared" si="15"/>
        <v/>
      </c>
      <c r="I93" s="18" t="str">
        <f t="shared" si="16"/>
        <v/>
      </c>
      <c r="J93" s="18" t="str">
        <f t="shared" si="17"/>
        <v/>
      </c>
    </row>
    <row r="94" spans="1:10">
      <c r="A94" s="18" t="str">
        <f t="shared" si="9"/>
        <v/>
      </c>
      <c r="B94" s="18" t="str">
        <f t="shared" si="10"/>
        <v/>
      </c>
      <c r="C94" s="18" t="str">
        <f t="shared" si="11"/>
        <v/>
      </c>
      <c r="D94" s="18" t="str">
        <f>IF(csv!AJ94&lt;=csv!A$401,csv!AO94,"")</f>
        <v/>
      </c>
      <c r="E94" s="18" t="str">
        <f t="shared" si="12"/>
        <v/>
      </c>
      <c r="F94" s="18" t="str">
        <f t="shared" si="13"/>
        <v/>
      </c>
      <c r="G94" s="18" t="str">
        <f t="shared" si="14"/>
        <v/>
      </c>
      <c r="H94" s="18" t="str">
        <f t="shared" si="15"/>
        <v/>
      </c>
      <c r="I94" s="18" t="str">
        <f t="shared" si="16"/>
        <v/>
      </c>
      <c r="J94" s="18" t="str">
        <f t="shared" si="17"/>
        <v/>
      </c>
    </row>
    <row r="95" spans="1:10">
      <c r="A95" s="18" t="str">
        <f t="shared" si="9"/>
        <v/>
      </c>
      <c r="B95" s="18" t="str">
        <f t="shared" si="10"/>
        <v/>
      </c>
      <c r="C95" s="18" t="str">
        <f t="shared" si="11"/>
        <v/>
      </c>
      <c r="D95" s="18" t="str">
        <f>IF(csv!AJ95&lt;=csv!A$401,csv!AO95,"")</f>
        <v/>
      </c>
      <c r="E95" s="18" t="str">
        <f t="shared" si="12"/>
        <v/>
      </c>
      <c r="F95" s="18" t="str">
        <f t="shared" si="13"/>
        <v/>
      </c>
      <c r="G95" s="18" t="str">
        <f t="shared" si="14"/>
        <v/>
      </c>
      <c r="H95" s="18" t="str">
        <f t="shared" si="15"/>
        <v/>
      </c>
      <c r="I95" s="18" t="str">
        <f t="shared" si="16"/>
        <v/>
      </c>
      <c r="J95" s="18" t="str">
        <f t="shared" si="17"/>
        <v/>
      </c>
    </row>
    <row r="96" spans="1:10">
      <c r="A96" s="18" t="str">
        <f t="shared" si="9"/>
        <v/>
      </c>
      <c r="B96" s="18" t="str">
        <f t="shared" si="10"/>
        <v/>
      </c>
      <c r="C96" s="18" t="str">
        <f t="shared" si="11"/>
        <v/>
      </c>
      <c r="D96" s="18" t="str">
        <f>IF(csv!AJ96&lt;=csv!A$401,csv!AO96,"")</f>
        <v/>
      </c>
      <c r="E96" s="18" t="str">
        <f t="shared" si="12"/>
        <v/>
      </c>
      <c r="F96" s="18" t="str">
        <f t="shared" si="13"/>
        <v/>
      </c>
      <c r="G96" s="18" t="str">
        <f t="shared" si="14"/>
        <v/>
      </c>
      <c r="H96" s="18" t="str">
        <f t="shared" si="15"/>
        <v/>
      </c>
      <c r="I96" s="18" t="str">
        <f t="shared" si="16"/>
        <v/>
      </c>
      <c r="J96" s="18" t="str">
        <f t="shared" si="17"/>
        <v/>
      </c>
    </row>
    <row r="97" spans="1:10">
      <c r="A97" s="18" t="str">
        <f t="shared" si="9"/>
        <v/>
      </c>
      <c r="B97" s="18" t="str">
        <f t="shared" si="10"/>
        <v/>
      </c>
      <c r="C97" s="18" t="str">
        <f t="shared" si="11"/>
        <v/>
      </c>
      <c r="D97" s="18" t="str">
        <f>IF(csv!AJ97&lt;=csv!A$401,csv!AO97,"")</f>
        <v/>
      </c>
      <c r="E97" s="18" t="str">
        <f t="shared" si="12"/>
        <v/>
      </c>
      <c r="F97" s="18" t="str">
        <f t="shared" si="13"/>
        <v/>
      </c>
      <c r="G97" s="18" t="str">
        <f t="shared" si="14"/>
        <v/>
      </c>
      <c r="H97" s="18" t="str">
        <f t="shared" si="15"/>
        <v/>
      </c>
      <c r="I97" s="18" t="str">
        <f t="shared" si="16"/>
        <v/>
      </c>
      <c r="J97" s="18" t="str">
        <f t="shared" si="17"/>
        <v/>
      </c>
    </row>
    <row r="98" spans="1:10">
      <c r="A98" s="18" t="str">
        <f t="shared" si="9"/>
        <v/>
      </c>
      <c r="B98" s="18" t="str">
        <f t="shared" si="10"/>
        <v/>
      </c>
      <c r="C98" s="18" t="str">
        <f t="shared" si="11"/>
        <v/>
      </c>
      <c r="D98" s="18" t="str">
        <f>IF(csv!AJ98&lt;=csv!A$401,csv!AO98,"")</f>
        <v/>
      </c>
      <c r="E98" s="18" t="str">
        <f t="shared" si="12"/>
        <v/>
      </c>
      <c r="F98" s="18" t="str">
        <f t="shared" si="13"/>
        <v/>
      </c>
      <c r="G98" s="18" t="str">
        <f t="shared" si="14"/>
        <v/>
      </c>
      <c r="H98" s="18" t="str">
        <f t="shared" si="15"/>
        <v/>
      </c>
      <c r="I98" s="18" t="str">
        <f t="shared" si="16"/>
        <v/>
      </c>
      <c r="J98" s="18" t="str">
        <f t="shared" si="17"/>
        <v/>
      </c>
    </row>
    <row r="99" spans="1:10">
      <c r="A99" s="18" t="str">
        <f t="shared" si="9"/>
        <v/>
      </c>
      <c r="B99" s="18" t="str">
        <f t="shared" si="10"/>
        <v/>
      </c>
      <c r="C99" s="18" t="str">
        <f t="shared" si="11"/>
        <v/>
      </c>
      <c r="D99" s="18" t="str">
        <f>IF(csv!AJ99&lt;=csv!A$401,csv!AO99,"")</f>
        <v/>
      </c>
      <c r="E99" s="18" t="str">
        <f t="shared" si="12"/>
        <v/>
      </c>
      <c r="F99" s="18" t="str">
        <f t="shared" si="13"/>
        <v/>
      </c>
      <c r="G99" s="18" t="str">
        <f t="shared" si="14"/>
        <v/>
      </c>
      <c r="H99" s="18" t="str">
        <f t="shared" si="15"/>
        <v/>
      </c>
      <c r="I99" s="18" t="str">
        <f t="shared" si="16"/>
        <v/>
      </c>
      <c r="J99" s="18" t="str">
        <f t="shared" si="17"/>
        <v/>
      </c>
    </row>
    <row r="100" spans="1:10">
      <c r="A100" s="18" t="str">
        <f t="shared" si="9"/>
        <v/>
      </c>
      <c r="B100" s="18" t="str">
        <f t="shared" si="10"/>
        <v/>
      </c>
      <c r="C100" s="18" t="str">
        <f t="shared" si="11"/>
        <v/>
      </c>
      <c r="D100" s="18" t="str">
        <f>IF(csv!AJ100&lt;=csv!A$401,csv!AO100,"")</f>
        <v/>
      </c>
      <c r="E100" s="18" t="str">
        <f t="shared" si="12"/>
        <v/>
      </c>
      <c r="F100" s="18" t="str">
        <f t="shared" si="13"/>
        <v/>
      </c>
      <c r="G100" s="18" t="str">
        <f t="shared" si="14"/>
        <v/>
      </c>
      <c r="H100" s="18" t="str">
        <f t="shared" si="15"/>
        <v/>
      </c>
      <c r="I100" s="18" t="str">
        <f t="shared" si="16"/>
        <v/>
      </c>
      <c r="J100" s="18" t="str">
        <f t="shared" si="17"/>
        <v/>
      </c>
    </row>
    <row r="101" spans="1:10">
      <c r="A101" s="18" t="str">
        <f t="shared" si="9"/>
        <v/>
      </c>
      <c r="B101" s="18" t="str">
        <f t="shared" si="10"/>
        <v/>
      </c>
      <c r="C101" s="18" t="str">
        <f t="shared" si="11"/>
        <v/>
      </c>
      <c r="D101" s="18" t="str">
        <f>IF(csv!AJ101&lt;=csv!A$401,csv!AO101,"")</f>
        <v/>
      </c>
      <c r="E101" s="18" t="str">
        <f t="shared" si="12"/>
        <v/>
      </c>
      <c r="F101" s="18" t="str">
        <f t="shared" si="13"/>
        <v/>
      </c>
      <c r="G101" s="18" t="str">
        <f t="shared" si="14"/>
        <v/>
      </c>
      <c r="H101" s="18" t="str">
        <f t="shared" si="15"/>
        <v/>
      </c>
      <c r="I101" s="18" t="str">
        <f t="shared" si="16"/>
        <v/>
      </c>
      <c r="J101" s="18" t="str">
        <f t="shared" si="17"/>
        <v/>
      </c>
    </row>
    <row r="102" spans="1:10">
      <c r="A102" s="18" t="str">
        <f t="shared" si="9"/>
        <v/>
      </c>
      <c r="B102" s="18" t="str">
        <f t="shared" si="10"/>
        <v/>
      </c>
      <c r="C102" s="18" t="str">
        <f t="shared" si="11"/>
        <v/>
      </c>
      <c r="D102" s="18" t="str">
        <f>IF(csv!AJ102&lt;=csv!A$401,csv!AO102,"")</f>
        <v/>
      </c>
      <c r="E102" s="18" t="str">
        <f t="shared" si="12"/>
        <v/>
      </c>
      <c r="F102" s="18" t="str">
        <f t="shared" si="13"/>
        <v/>
      </c>
      <c r="G102" s="18" t="str">
        <f t="shared" si="14"/>
        <v/>
      </c>
      <c r="H102" s="18" t="str">
        <f t="shared" si="15"/>
        <v/>
      </c>
      <c r="I102" s="18" t="str">
        <f t="shared" si="16"/>
        <v/>
      </c>
      <c r="J102" s="18" t="str">
        <f t="shared" si="17"/>
        <v/>
      </c>
    </row>
    <row r="103" spans="1:10">
      <c r="A103" s="18" t="str">
        <f t="shared" si="9"/>
        <v/>
      </c>
      <c r="B103" s="18" t="str">
        <f t="shared" si="10"/>
        <v/>
      </c>
      <c r="C103" s="18" t="str">
        <f t="shared" si="11"/>
        <v/>
      </c>
      <c r="D103" s="18" t="str">
        <f>IF(csv!AJ103&lt;=csv!A$401,csv!AO103,"")</f>
        <v/>
      </c>
      <c r="E103" s="18" t="str">
        <f t="shared" si="12"/>
        <v/>
      </c>
      <c r="F103" s="18" t="str">
        <f t="shared" si="13"/>
        <v/>
      </c>
      <c r="G103" s="18" t="str">
        <f t="shared" si="14"/>
        <v/>
      </c>
      <c r="H103" s="18" t="str">
        <f t="shared" si="15"/>
        <v/>
      </c>
      <c r="I103" s="18" t="str">
        <f t="shared" si="16"/>
        <v/>
      </c>
      <c r="J103" s="18" t="str">
        <f t="shared" si="17"/>
        <v/>
      </c>
    </row>
    <row r="104" spans="1:10">
      <c r="A104" s="18" t="str">
        <f t="shared" si="9"/>
        <v/>
      </c>
      <c r="B104" s="18" t="str">
        <f t="shared" si="10"/>
        <v/>
      </c>
      <c r="C104" s="18" t="str">
        <f t="shared" si="11"/>
        <v/>
      </c>
      <c r="D104" s="18" t="str">
        <f>IF(csv!AJ104&lt;=csv!A$401,csv!AO104,"")</f>
        <v/>
      </c>
      <c r="E104" s="18" t="str">
        <f t="shared" si="12"/>
        <v/>
      </c>
      <c r="F104" s="18" t="str">
        <f t="shared" si="13"/>
        <v/>
      </c>
      <c r="G104" s="18" t="str">
        <f t="shared" si="14"/>
        <v/>
      </c>
      <c r="H104" s="18" t="str">
        <f t="shared" si="15"/>
        <v/>
      </c>
      <c r="I104" s="18" t="str">
        <f t="shared" si="16"/>
        <v/>
      </c>
      <c r="J104" s="18" t="str">
        <f t="shared" si="17"/>
        <v/>
      </c>
    </row>
    <row r="105" spans="1:10">
      <c r="A105" s="18" t="str">
        <f t="shared" si="9"/>
        <v/>
      </c>
      <c r="B105" s="18" t="str">
        <f t="shared" si="10"/>
        <v/>
      </c>
      <c r="C105" s="18" t="str">
        <f t="shared" si="11"/>
        <v/>
      </c>
      <c r="D105" s="18" t="str">
        <f>IF(csv!AJ105&lt;=csv!A$401,csv!AO105,"")</f>
        <v/>
      </c>
      <c r="E105" s="18" t="str">
        <f t="shared" si="12"/>
        <v/>
      </c>
      <c r="F105" s="18" t="str">
        <f t="shared" si="13"/>
        <v/>
      </c>
      <c r="G105" s="18" t="str">
        <f t="shared" si="14"/>
        <v/>
      </c>
      <c r="H105" s="18" t="str">
        <f t="shared" si="15"/>
        <v/>
      </c>
      <c r="I105" s="18" t="str">
        <f t="shared" si="16"/>
        <v/>
      </c>
      <c r="J105" s="18" t="str">
        <f t="shared" si="17"/>
        <v/>
      </c>
    </row>
    <row r="106" spans="1:10">
      <c r="A106" s="18" t="str">
        <f t="shared" si="9"/>
        <v/>
      </c>
      <c r="B106" s="18" t="str">
        <f t="shared" si="10"/>
        <v/>
      </c>
      <c r="C106" s="18" t="str">
        <f t="shared" si="11"/>
        <v/>
      </c>
      <c r="D106" s="18" t="str">
        <f>IF(csv!AJ106&lt;=csv!A$401,csv!AO106,"")</f>
        <v/>
      </c>
      <c r="E106" s="18" t="str">
        <f t="shared" si="12"/>
        <v/>
      </c>
      <c r="F106" s="18" t="str">
        <f t="shared" si="13"/>
        <v/>
      </c>
      <c r="G106" s="18" t="str">
        <f t="shared" si="14"/>
        <v/>
      </c>
      <c r="H106" s="18" t="str">
        <f t="shared" si="15"/>
        <v/>
      </c>
      <c r="I106" s="18" t="str">
        <f t="shared" si="16"/>
        <v/>
      </c>
      <c r="J106" s="18" t="str">
        <f t="shared" si="17"/>
        <v/>
      </c>
    </row>
    <row r="107" spans="1:10">
      <c r="A107" s="18" t="str">
        <f t="shared" si="9"/>
        <v/>
      </c>
      <c r="B107" s="18" t="str">
        <f t="shared" si="10"/>
        <v/>
      </c>
      <c r="C107" s="18" t="str">
        <f t="shared" si="11"/>
        <v/>
      </c>
      <c r="D107" s="18" t="str">
        <f>IF(csv!AJ107&lt;=csv!A$401,csv!AO107,"")</f>
        <v/>
      </c>
      <c r="E107" s="18" t="str">
        <f t="shared" si="12"/>
        <v/>
      </c>
      <c r="F107" s="18" t="str">
        <f t="shared" si="13"/>
        <v/>
      </c>
      <c r="G107" s="18" t="str">
        <f t="shared" si="14"/>
        <v/>
      </c>
      <c r="H107" s="18" t="str">
        <f t="shared" si="15"/>
        <v/>
      </c>
      <c r="I107" s="18" t="str">
        <f t="shared" si="16"/>
        <v/>
      </c>
      <c r="J107" s="18" t="str">
        <f t="shared" si="17"/>
        <v/>
      </c>
    </row>
    <row r="108" spans="1:10">
      <c r="A108" s="18" t="str">
        <f t="shared" si="9"/>
        <v/>
      </c>
      <c r="B108" s="18" t="str">
        <f t="shared" si="10"/>
        <v/>
      </c>
      <c r="C108" s="18" t="str">
        <f t="shared" si="11"/>
        <v/>
      </c>
      <c r="D108" s="18" t="str">
        <f>IF(csv!AJ108&lt;=csv!A$401,csv!AO108,"")</f>
        <v/>
      </c>
      <c r="E108" s="18" t="str">
        <f t="shared" si="12"/>
        <v/>
      </c>
      <c r="F108" s="18" t="str">
        <f t="shared" si="13"/>
        <v/>
      </c>
      <c r="G108" s="18" t="str">
        <f t="shared" si="14"/>
        <v/>
      </c>
      <c r="H108" s="18" t="str">
        <f t="shared" si="15"/>
        <v/>
      </c>
      <c r="I108" s="18" t="str">
        <f t="shared" si="16"/>
        <v/>
      </c>
      <c r="J108" s="18" t="str">
        <f t="shared" si="17"/>
        <v/>
      </c>
    </row>
    <row r="109" spans="1:10">
      <c r="A109" s="18" t="str">
        <f t="shared" si="9"/>
        <v/>
      </c>
      <c r="B109" s="18" t="str">
        <f t="shared" si="10"/>
        <v/>
      </c>
      <c r="C109" s="18" t="str">
        <f t="shared" si="11"/>
        <v/>
      </c>
      <c r="D109" s="18" t="str">
        <f>IF(csv!AJ109&lt;=csv!A$401,csv!AO109,"")</f>
        <v/>
      </c>
      <c r="E109" s="18" t="str">
        <f t="shared" si="12"/>
        <v/>
      </c>
      <c r="F109" s="18" t="str">
        <f t="shared" si="13"/>
        <v/>
      </c>
      <c r="G109" s="18" t="str">
        <f t="shared" si="14"/>
        <v/>
      </c>
      <c r="H109" s="18" t="str">
        <f t="shared" si="15"/>
        <v/>
      </c>
      <c r="I109" s="18" t="str">
        <f t="shared" si="16"/>
        <v/>
      </c>
      <c r="J109" s="18" t="str">
        <f t="shared" si="17"/>
        <v/>
      </c>
    </row>
    <row r="110" spans="1:10">
      <c r="A110" s="18" t="str">
        <f t="shared" si="9"/>
        <v/>
      </c>
      <c r="B110" s="18" t="str">
        <f t="shared" si="10"/>
        <v/>
      </c>
      <c r="C110" s="18" t="str">
        <f t="shared" si="11"/>
        <v/>
      </c>
      <c r="D110" s="18" t="str">
        <f>IF(csv!AJ110&lt;=csv!A$401,csv!AO110,"")</f>
        <v/>
      </c>
      <c r="E110" s="18" t="str">
        <f t="shared" si="12"/>
        <v/>
      </c>
      <c r="F110" s="18" t="str">
        <f t="shared" si="13"/>
        <v/>
      </c>
      <c r="G110" s="18" t="str">
        <f t="shared" si="14"/>
        <v/>
      </c>
      <c r="H110" s="18" t="str">
        <f t="shared" si="15"/>
        <v/>
      </c>
      <c r="I110" s="18" t="str">
        <f t="shared" si="16"/>
        <v/>
      </c>
      <c r="J110" s="18" t="str">
        <f t="shared" si="17"/>
        <v/>
      </c>
    </row>
    <row r="111" spans="1:10">
      <c r="A111" s="18" t="str">
        <f t="shared" si="9"/>
        <v/>
      </c>
      <c r="B111" s="18" t="str">
        <f t="shared" si="10"/>
        <v/>
      </c>
      <c r="C111" s="18" t="str">
        <f t="shared" si="11"/>
        <v/>
      </c>
      <c r="D111" s="18" t="str">
        <f>IF(csv!AJ111&lt;=csv!A$401,csv!AO111,"")</f>
        <v/>
      </c>
      <c r="E111" s="18" t="str">
        <f t="shared" si="12"/>
        <v/>
      </c>
      <c r="F111" s="18" t="str">
        <f t="shared" si="13"/>
        <v/>
      </c>
      <c r="G111" s="18" t="str">
        <f t="shared" si="14"/>
        <v/>
      </c>
      <c r="H111" s="18" t="str">
        <f t="shared" si="15"/>
        <v/>
      </c>
      <c r="I111" s="18" t="str">
        <f t="shared" si="16"/>
        <v/>
      </c>
      <c r="J111" s="18" t="str">
        <f t="shared" si="17"/>
        <v/>
      </c>
    </row>
    <row r="112" spans="1:10">
      <c r="A112" s="18" t="str">
        <f t="shared" si="9"/>
        <v/>
      </c>
      <c r="B112" s="18" t="str">
        <f t="shared" si="10"/>
        <v/>
      </c>
      <c r="C112" s="18" t="str">
        <f t="shared" si="11"/>
        <v/>
      </c>
      <c r="D112" s="18" t="str">
        <f>IF(csv!AJ112&lt;=csv!A$401,csv!AO112,"")</f>
        <v/>
      </c>
      <c r="E112" s="18" t="str">
        <f t="shared" si="12"/>
        <v/>
      </c>
      <c r="F112" s="18" t="str">
        <f t="shared" si="13"/>
        <v/>
      </c>
      <c r="G112" s="18" t="str">
        <f t="shared" si="14"/>
        <v/>
      </c>
      <c r="H112" s="18" t="str">
        <f t="shared" si="15"/>
        <v/>
      </c>
      <c r="I112" s="18" t="str">
        <f t="shared" si="16"/>
        <v/>
      </c>
      <c r="J112" s="18" t="str">
        <f t="shared" si="17"/>
        <v/>
      </c>
    </row>
    <row r="113" spans="1:10">
      <c r="A113" s="18" t="str">
        <f t="shared" si="9"/>
        <v/>
      </c>
      <c r="B113" s="18" t="str">
        <f t="shared" si="10"/>
        <v/>
      </c>
      <c r="C113" s="18" t="str">
        <f t="shared" si="11"/>
        <v/>
      </c>
      <c r="D113" s="18" t="str">
        <f>IF(csv!AJ113&lt;=csv!A$401,csv!AO113,"")</f>
        <v/>
      </c>
      <c r="E113" s="18" t="str">
        <f t="shared" si="12"/>
        <v/>
      </c>
      <c r="F113" s="18" t="str">
        <f t="shared" si="13"/>
        <v/>
      </c>
      <c r="G113" s="18" t="str">
        <f t="shared" si="14"/>
        <v/>
      </c>
      <c r="H113" s="18" t="str">
        <f t="shared" si="15"/>
        <v/>
      </c>
      <c r="I113" s="18" t="str">
        <f t="shared" si="16"/>
        <v/>
      </c>
      <c r="J113" s="18" t="str">
        <f t="shared" si="17"/>
        <v/>
      </c>
    </row>
    <row r="114" spans="1:10">
      <c r="A114" s="18" t="str">
        <f t="shared" si="9"/>
        <v/>
      </c>
      <c r="B114" s="18" t="str">
        <f t="shared" si="10"/>
        <v/>
      </c>
      <c r="C114" s="18" t="str">
        <f t="shared" si="11"/>
        <v/>
      </c>
      <c r="D114" s="18" t="str">
        <f>IF(csv!AJ114&lt;=csv!A$401,csv!AO114,"")</f>
        <v/>
      </c>
      <c r="E114" s="18" t="str">
        <f t="shared" si="12"/>
        <v/>
      </c>
      <c r="F114" s="18" t="str">
        <f t="shared" si="13"/>
        <v/>
      </c>
      <c r="G114" s="18" t="str">
        <f t="shared" si="14"/>
        <v/>
      </c>
      <c r="H114" s="18" t="str">
        <f t="shared" si="15"/>
        <v/>
      </c>
      <c r="I114" s="18" t="str">
        <f t="shared" si="16"/>
        <v/>
      </c>
      <c r="J114" s="18" t="str">
        <f t="shared" si="17"/>
        <v/>
      </c>
    </row>
    <row r="115" spans="1:10">
      <c r="A115" s="18" t="str">
        <f t="shared" si="9"/>
        <v/>
      </c>
      <c r="B115" s="18" t="str">
        <f t="shared" si="10"/>
        <v/>
      </c>
      <c r="C115" s="18" t="str">
        <f t="shared" si="11"/>
        <v/>
      </c>
      <c r="D115" s="18" t="str">
        <f>IF(csv!AJ115&lt;=csv!A$401,csv!AO115,"")</f>
        <v/>
      </c>
      <c r="E115" s="18" t="str">
        <f t="shared" si="12"/>
        <v/>
      </c>
      <c r="F115" s="18" t="str">
        <f t="shared" si="13"/>
        <v/>
      </c>
      <c r="G115" s="18" t="str">
        <f t="shared" si="14"/>
        <v/>
      </c>
      <c r="H115" s="18" t="str">
        <f t="shared" si="15"/>
        <v/>
      </c>
      <c r="I115" s="18" t="str">
        <f t="shared" si="16"/>
        <v/>
      </c>
      <c r="J115" s="18" t="str">
        <f t="shared" si="17"/>
        <v/>
      </c>
    </row>
    <row r="116" spans="1:10">
      <c r="A116" s="18" t="str">
        <f t="shared" si="9"/>
        <v/>
      </c>
      <c r="B116" s="18" t="str">
        <f t="shared" si="10"/>
        <v/>
      </c>
      <c r="C116" s="18" t="str">
        <f t="shared" si="11"/>
        <v/>
      </c>
      <c r="D116" s="18" t="str">
        <f>IF(csv!AJ116&lt;=csv!A$401,csv!AO116,"")</f>
        <v/>
      </c>
      <c r="E116" s="18" t="str">
        <f t="shared" si="12"/>
        <v/>
      </c>
      <c r="F116" s="18" t="str">
        <f t="shared" si="13"/>
        <v/>
      </c>
      <c r="G116" s="18" t="str">
        <f t="shared" si="14"/>
        <v/>
      </c>
      <c r="H116" s="18" t="str">
        <f t="shared" si="15"/>
        <v/>
      </c>
      <c r="I116" s="18" t="str">
        <f t="shared" si="16"/>
        <v/>
      </c>
      <c r="J116" s="18" t="str">
        <f t="shared" si="17"/>
        <v/>
      </c>
    </row>
    <row r="117" spans="1:10">
      <c r="A117" s="18" t="str">
        <f t="shared" si="9"/>
        <v/>
      </c>
      <c r="B117" s="18" t="str">
        <f t="shared" si="10"/>
        <v/>
      </c>
      <c r="C117" s="18" t="str">
        <f t="shared" si="11"/>
        <v/>
      </c>
      <c r="D117" s="18" t="str">
        <f>IF(csv!AJ117&lt;=csv!A$401,csv!AO117,"")</f>
        <v/>
      </c>
      <c r="E117" s="18" t="str">
        <f t="shared" si="12"/>
        <v/>
      </c>
      <c r="F117" s="18" t="str">
        <f t="shared" si="13"/>
        <v/>
      </c>
      <c r="G117" s="18" t="str">
        <f t="shared" si="14"/>
        <v/>
      </c>
      <c r="H117" s="18" t="str">
        <f t="shared" si="15"/>
        <v/>
      </c>
      <c r="I117" s="18" t="str">
        <f t="shared" si="16"/>
        <v/>
      </c>
      <c r="J117" s="18" t="str">
        <f t="shared" si="17"/>
        <v/>
      </c>
    </row>
    <row r="118" spans="1:10">
      <c r="A118" s="18" t="str">
        <f t="shared" si="9"/>
        <v/>
      </c>
      <c r="B118" s="18" t="str">
        <f t="shared" si="10"/>
        <v/>
      </c>
      <c r="C118" s="18" t="str">
        <f t="shared" si="11"/>
        <v/>
      </c>
      <c r="D118" s="18" t="str">
        <f>IF(csv!AJ118&lt;=csv!A$401,csv!AO118,"")</f>
        <v/>
      </c>
      <c r="E118" s="18" t="str">
        <f t="shared" si="12"/>
        <v/>
      </c>
      <c r="F118" s="18" t="str">
        <f t="shared" si="13"/>
        <v/>
      </c>
      <c r="G118" s="18" t="str">
        <f t="shared" si="14"/>
        <v/>
      </c>
      <c r="H118" s="18" t="str">
        <f t="shared" si="15"/>
        <v/>
      </c>
      <c r="I118" s="18" t="str">
        <f t="shared" si="16"/>
        <v/>
      </c>
      <c r="J118" s="18" t="str">
        <f t="shared" si="17"/>
        <v/>
      </c>
    </row>
    <row r="119" spans="1:10">
      <c r="A119" s="18" t="str">
        <f t="shared" si="9"/>
        <v/>
      </c>
      <c r="B119" s="18" t="str">
        <f t="shared" si="10"/>
        <v/>
      </c>
      <c r="C119" s="18" t="str">
        <f t="shared" si="11"/>
        <v/>
      </c>
      <c r="D119" s="18" t="str">
        <f>IF(csv!AJ119&lt;=csv!A$401,csv!AO119,"")</f>
        <v/>
      </c>
      <c r="E119" s="18" t="str">
        <f t="shared" si="12"/>
        <v/>
      </c>
      <c r="F119" s="18" t="str">
        <f t="shared" si="13"/>
        <v/>
      </c>
      <c r="G119" s="18" t="str">
        <f t="shared" si="14"/>
        <v/>
      </c>
      <c r="H119" s="18" t="str">
        <f t="shared" si="15"/>
        <v/>
      </c>
      <c r="I119" s="18" t="str">
        <f t="shared" si="16"/>
        <v/>
      </c>
      <c r="J119" s="18" t="str">
        <f t="shared" si="17"/>
        <v/>
      </c>
    </row>
    <row r="120" spans="1:10">
      <c r="A120" s="18" t="str">
        <f t="shared" si="9"/>
        <v/>
      </c>
      <c r="B120" s="18" t="str">
        <f t="shared" si="10"/>
        <v/>
      </c>
      <c r="C120" s="18" t="str">
        <f t="shared" si="11"/>
        <v/>
      </c>
      <c r="D120" s="18" t="str">
        <f>IF(csv!AJ120&lt;=csv!A$401,csv!AO120,"")</f>
        <v/>
      </c>
      <c r="E120" s="18" t="str">
        <f t="shared" si="12"/>
        <v/>
      </c>
      <c r="F120" s="18" t="str">
        <f t="shared" si="13"/>
        <v/>
      </c>
      <c r="G120" s="18" t="str">
        <f t="shared" si="14"/>
        <v/>
      </c>
      <c r="H120" s="18" t="str">
        <f t="shared" si="15"/>
        <v/>
      </c>
      <c r="I120" s="18" t="str">
        <f t="shared" si="16"/>
        <v/>
      </c>
      <c r="J120" s="18" t="str">
        <f t="shared" si="17"/>
        <v/>
      </c>
    </row>
    <row r="121" spans="1:10">
      <c r="A121" s="18" t="str">
        <f t="shared" si="9"/>
        <v/>
      </c>
      <c r="B121" s="18" t="str">
        <f t="shared" si="10"/>
        <v/>
      </c>
      <c r="C121" s="18" t="str">
        <f t="shared" si="11"/>
        <v/>
      </c>
      <c r="D121" s="18" t="str">
        <f>IF(csv!AJ121&lt;=csv!A$401,csv!AO121,"")</f>
        <v/>
      </c>
      <c r="E121" s="18" t="str">
        <f t="shared" si="12"/>
        <v/>
      </c>
      <c r="F121" s="18" t="str">
        <f t="shared" si="13"/>
        <v/>
      </c>
      <c r="G121" s="18" t="str">
        <f t="shared" si="14"/>
        <v/>
      </c>
      <c r="H121" s="18" t="str">
        <f t="shared" si="15"/>
        <v/>
      </c>
      <c r="I121" s="18" t="str">
        <f t="shared" si="16"/>
        <v/>
      </c>
      <c r="J121" s="18" t="str">
        <f t="shared" si="17"/>
        <v/>
      </c>
    </row>
    <row r="122" spans="1:10">
      <c r="A122" s="18" t="str">
        <f t="shared" si="9"/>
        <v/>
      </c>
      <c r="B122" s="18" t="str">
        <f t="shared" si="10"/>
        <v/>
      </c>
      <c r="C122" s="18" t="str">
        <f t="shared" si="11"/>
        <v/>
      </c>
      <c r="D122" s="18" t="str">
        <f>IF(csv!AJ122&lt;=csv!A$401,csv!AO122,"")</f>
        <v/>
      </c>
      <c r="E122" s="18" t="str">
        <f t="shared" si="12"/>
        <v/>
      </c>
      <c r="F122" s="18" t="str">
        <f t="shared" si="13"/>
        <v/>
      </c>
      <c r="G122" s="18" t="str">
        <f t="shared" si="14"/>
        <v/>
      </c>
      <c r="H122" s="18" t="str">
        <f t="shared" si="15"/>
        <v/>
      </c>
      <c r="I122" s="18" t="str">
        <f t="shared" si="16"/>
        <v/>
      </c>
      <c r="J122" s="18" t="str">
        <f t="shared" si="17"/>
        <v/>
      </c>
    </row>
    <row r="123" spans="1:10">
      <c r="A123" s="18" t="str">
        <f t="shared" si="9"/>
        <v/>
      </c>
      <c r="B123" s="18" t="str">
        <f t="shared" si="10"/>
        <v/>
      </c>
      <c r="C123" s="18" t="str">
        <f t="shared" si="11"/>
        <v/>
      </c>
      <c r="D123" s="18" t="str">
        <f>IF(csv!AJ123&lt;=csv!A$401,csv!AO123,"")</f>
        <v/>
      </c>
      <c r="E123" s="18" t="str">
        <f t="shared" si="12"/>
        <v/>
      </c>
      <c r="F123" s="18" t="str">
        <f t="shared" si="13"/>
        <v/>
      </c>
      <c r="G123" s="18" t="str">
        <f t="shared" si="14"/>
        <v/>
      </c>
      <c r="H123" s="18" t="str">
        <f t="shared" si="15"/>
        <v/>
      </c>
      <c r="I123" s="18" t="str">
        <f t="shared" si="16"/>
        <v/>
      </c>
      <c r="J123" s="18" t="str">
        <f t="shared" si="17"/>
        <v/>
      </c>
    </row>
    <row r="124" spans="1:10">
      <c r="A124" s="18" t="str">
        <f t="shared" si="9"/>
        <v/>
      </c>
      <c r="B124" s="18" t="str">
        <f t="shared" si="10"/>
        <v/>
      </c>
      <c r="C124" s="18" t="str">
        <f t="shared" si="11"/>
        <v/>
      </c>
      <c r="D124" s="18" t="str">
        <f>IF(csv!AJ124&lt;=csv!A$401,csv!AO124,"")</f>
        <v/>
      </c>
      <c r="E124" s="18" t="str">
        <f t="shared" si="12"/>
        <v/>
      </c>
      <c r="F124" s="18" t="str">
        <f t="shared" si="13"/>
        <v/>
      </c>
      <c r="G124" s="18" t="str">
        <f t="shared" si="14"/>
        <v/>
      </c>
      <c r="H124" s="18" t="str">
        <f t="shared" si="15"/>
        <v/>
      </c>
      <c r="I124" s="18" t="str">
        <f t="shared" si="16"/>
        <v/>
      </c>
      <c r="J124" s="18" t="str">
        <f t="shared" si="17"/>
        <v/>
      </c>
    </row>
    <row r="125" spans="1:10">
      <c r="A125" s="18" t="str">
        <f t="shared" si="9"/>
        <v/>
      </c>
      <c r="B125" s="18" t="str">
        <f t="shared" si="10"/>
        <v/>
      </c>
      <c r="C125" s="18" t="str">
        <f t="shared" si="11"/>
        <v/>
      </c>
      <c r="D125" s="18" t="str">
        <f>IF(csv!AJ125&lt;=csv!A$401,csv!AO125,"")</f>
        <v/>
      </c>
      <c r="E125" s="18" t="str">
        <f t="shared" si="12"/>
        <v/>
      </c>
      <c r="F125" s="18" t="str">
        <f t="shared" si="13"/>
        <v/>
      </c>
      <c r="G125" s="18" t="str">
        <f t="shared" si="14"/>
        <v/>
      </c>
      <c r="H125" s="18" t="str">
        <f t="shared" si="15"/>
        <v/>
      </c>
      <c r="I125" s="18" t="str">
        <f t="shared" si="16"/>
        <v/>
      </c>
      <c r="J125" s="18" t="str">
        <f t="shared" si="17"/>
        <v/>
      </c>
    </row>
    <row r="126" spans="1:10">
      <c r="A126" s="18" t="str">
        <f t="shared" si="9"/>
        <v/>
      </c>
      <c r="B126" s="18" t="str">
        <f t="shared" si="10"/>
        <v/>
      </c>
      <c r="C126" s="18" t="str">
        <f t="shared" si="11"/>
        <v/>
      </c>
      <c r="D126" s="18" t="str">
        <f>IF(csv!AJ126&lt;=csv!A$401,csv!AO126,"")</f>
        <v/>
      </c>
      <c r="E126" s="18" t="str">
        <f t="shared" si="12"/>
        <v/>
      </c>
      <c r="F126" s="18" t="str">
        <f t="shared" si="13"/>
        <v/>
      </c>
      <c r="G126" s="18" t="str">
        <f t="shared" si="14"/>
        <v/>
      </c>
      <c r="H126" s="18" t="str">
        <f t="shared" si="15"/>
        <v/>
      </c>
      <c r="I126" s="18" t="str">
        <f t="shared" si="16"/>
        <v/>
      </c>
      <c r="J126" s="18" t="str">
        <f t="shared" si="17"/>
        <v/>
      </c>
    </row>
    <row r="127" spans="1:10">
      <c r="A127" s="18" t="str">
        <f t="shared" si="9"/>
        <v/>
      </c>
      <c r="B127" s="18" t="str">
        <f t="shared" si="10"/>
        <v/>
      </c>
      <c r="C127" s="18" t="str">
        <f t="shared" si="11"/>
        <v/>
      </c>
      <c r="D127" s="18" t="str">
        <f>IF(csv!AJ127&lt;=csv!A$401,csv!AO127,"")</f>
        <v/>
      </c>
      <c r="E127" s="18" t="str">
        <f t="shared" si="12"/>
        <v/>
      </c>
      <c r="F127" s="18" t="str">
        <f t="shared" si="13"/>
        <v/>
      </c>
      <c r="G127" s="18" t="str">
        <f t="shared" si="14"/>
        <v/>
      </c>
      <c r="H127" s="18" t="str">
        <f t="shared" si="15"/>
        <v/>
      </c>
      <c r="I127" s="18" t="str">
        <f t="shared" si="16"/>
        <v/>
      </c>
      <c r="J127" s="18" t="str">
        <f t="shared" si="17"/>
        <v/>
      </c>
    </row>
    <row r="128" spans="1:10">
      <c r="A128" s="18" t="str">
        <f t="shared" si="9"/>
        <v/>
      </c>
      <c r="B128" s="18" t="str">
        <f t="shared" si="10"/>
        <v/>
      </c>
      <c r="C128" s="18" t="str">
        <f t="shared" si="11"/>
        <v/>
      </c>
      <c r="D128" s="18" t="str">
        <f>IF(csv!AJ128&lt;=csv!A$401,csv!AO128,"")</f>
        <v/>
      </c>
      <c r="E128" s="18" t="str">
        <f t="shared" si="12"/>
        <v/>
      </c>
      <c r="F128" s="18" t="str">
        <f t="shared" si="13"/>
        <v/>
      </c>
      <c r="G128" s="18" t="str">
        <f t="shared" si="14"/>
        <v/>
      </c>
      <c r="H128" s="18" t="str">
        <f t="shared" si="15"/>
        <v/>
      </c>
      <c r="I128" s="18" t="str">
        <f t="shared" si="16"/>
        <v/>
      </c>
      <c r="J128" s="18" t="str">
        <f t="shared" si="17"/>
        <v/>
      </c>
    </row>
    <row r="129" spans="1:10">
      <c r="A129" s="18" t="str">
        <f t="shared" si="9"/>
        <v/>
      </c>
      <c r="B129" s="18" t="str">
        <f t="shared" si="10"/>
        <v/>
      </c>
      <c r="C129" s="18" t="str">
        <f t="shared" si="11"/>
        <v/>
      </c>
      <c r="D129" s="18" t="str">
        <f>IF(csv!AJ129&lt;=csv!A$401,csv!AO129,"")</f>
        <v/>
      </c>
      <c r="E129" s="18" t="str">
        <f t="shared" si="12"/>
        <v/>
      </c>
      <c r="F129" s="18" t="str">
        <f t="shared" si="13"/>
        <v/>
      </c>
      <c r="G129" s="18" t="str">
        <f t="shared" si="14"/>
        <v/>
      </c>
      <c r="H129" s="18" t="str">
        <f t="shared" si="15"/>
        <v/>
      </c>
      <c r="I129" s="18" t="str">
        <f t="shared" si="16"/>
        <v/>
      </c>
      <c r="J129" s="18" t="str">
        <f t="shared" si="17"/>
        <v/>
      </c>
    </row>
    <row r="130" spans="1:10">
      <c r="A130" s="18" t="str">
        <f t="shared" ref="A130:A193" si="18">IF(D130="","",VLOOKUP(D130,陸連,8,FALSE)*1)</f>
        <v/>
      </c>
      <c r="B130" s="18" t="str">
        <f t="shared" ref="B130:B193" si="19">IF(D130="","",VLOOKUP(D130,陸連,9,FALSE)*1)</f>
        <v/>
      </c>
      <c r="C130" s="18" t="str">
        <f t="shared" ref="C130:C193" si="20">IF(D130="","",VLOOKUP(D130,陸連,10,FALSE)*1)</f>
        <v/>
      </c>
      <c r="D130" s="18" t="str">
        <f>IF(csv!AJ130&lt;=csv!A$401,csv!AO130,"")</f>
        <v/>
      </c>
      <c r="E130" s="18" t="str">
        <f t="shared" ref="E130:E193" si="21">IF(D130="","",VLOOKUP(D130,陸連,17,FALSE))</f>
        <v/>
      </c>
      <c r="F130" s="18" t="str">
        <f t="shared" ref="F130:F193" si="22">IF(D130="","",VLOOKUP(D130,陸連,18,FALSE))</f>
        <v/>
      </c>
      <c r="G130" s="18" t="str">
        <f t="shared" ref="G130:G193" si="23">IF(D130="","",VLOOKUP(D130,陸連,19,FALSE))</f>
        <v/>
      </c>
      <c r="H130" s="18" t="str">
        <f t="shared" ref="H130:H193" si="24">IF(D130="","",VLOOKUP(D130,陸連,20,FALSE))</f>
        <v/>
      </c>
      <c r="I130" s="18" t="str">
        <f t="shared" ref="I130:I193" si="25">IF(D130="","",VLOOKUP(D130,陸連,6,FALSE))</f>
        <v/>
      </c>
      <c r="J130" s="18" t="str">
        <f t="shared" ref="J130:J193" si="26">IF(D130="","",VLOOKUP(D130,陸連,7,FALSE))</f>
        <v/>
      </c>
    </row>
    <row r="131" spans="1:10">
      <c r="A131" s="18" t="str">
        <f t="shared" si="18"/>
        <v/>
      </c>
      <c r="B131" s="18" t="str">
        <f t="shared" si="19"/>
        <v/>
      </c>
      <c r="C131" s="18" t="str">
        <f t="shared" si="20"/>
        <v/>
      </c>
      <c r="D131" s="18" t="str">
        <f>IF(csv!AJ131&lt;=csv!A$401,csv!AO131,"")</f>
        <v/>
      </c>
      <c r="E131" s="18" t="str">
        <f t="shared" si="21"/>
        <v/>
      </c>
      <c r="F131" s="18" t="str">
        <f t="shared" si="22"/>
        <v/>
      </c>
      <c r="G131" s="18" t="str">
        <f t="shared" si="23"/>
        <v/>
      </c>
      <c r="H131" s="18" t="str">
        <f t="shared" si="24"/>
        <v/>
      </c>
      <c r="I131" s="18" t="str">
        <f t="shared" si="25"/>
        <v/>
      </c>
      <c r="J131" s="18" t="str">
        <f t="shared" si="26"/>
        <v/>
      </c>
    </row>
    <row r="132" spans="1:10">
      <c r="A132" s="18" t="str">
        <f t="shared" si="18"/>
        <v/>
      </c>
      <c r="B132" s="18" t="str">
        <f t="shared" si="19"/>
        <v/>
      </c>
      <c r="C132" s="18" t="str">
        <f t="shared" si="20"/>
        <v/>
      </c>
      <c r="D132" s="18" t="str">
        <f>IF(csv!AJ132&lt;=csv!A$401,csv!AO132,"")</f>
        <v/>
      </c>
      <c r="E132" s="18" t="str">
        <f t="shared" si="21"/>
        <v/>
      </c>
      <c r="F132" s="18" t="str">
        <f t="shared" si="22"/>
        <v/>
      </c>
      <c r="G132" s="18" t="str">
        <f t="shared" si="23"/>
        <v/>
      </c>
      <c r="H132" s="18" t="str">
        <f t="shared" si="24"/>
        <v/>
      </c>
      <c r="I132" s="18" t="str">
        <f t="shared" si="25"/>
        <v/>
      </c>
      <c r="J132" s="18" t="str">
        <f t="shared" si="26"/>
        <v/>
      </c>
    </row>
    <row r="133" spans="1:10">
      <c r="A133" s="18" t="str">
        <f t="shared" si="18"/>
        <v/>
      </c>
      <c r="B133" s="18" t="str">
        <f t="shared" si="19"/>
        <v/>
      </c>
      <c r="C133" s="18" t="str">
        <f t="shared" si="20"/>
        <v/>
      </c>
      <c r="D133" s="18" t="str">
        <f>IF(csv!AJ133&lt;=csv!A$401,csv!AO133,"")</f>
        <v/>
      </c>
      <c r="E133" s="18" t="str">
        <f t="shared" si="21"/>
        <v/>
      </c>
      <c r="F133" s="18" t="str">
        <f t="shared" si="22"/>
        <v/>
      </c>
      <c r="G133" s="18" t="str">
        <f t="shared" si="23"/>
        <v/>
      </c>
      <c r="H133" s="18" t="str">
        <f t="shared" si="24"/>
        <v/>
      </c>
      <c r="I133" s="18" t="str">
        <f t="shared" si="25"/>
        <v/>
      </c>
      <c r="J133" s="18" t="str">
        <f t="shared" si="26"/>
        <v/>
      </c>
    </row>
    <row r="134" spans="1:10">
      <c r="A134" s="18" t="str">
        <f t="shared" si="18"/>
        <v/>
      </c>
      <c r="B134" s="18" t="str">
        <f t="shared" si="19"/>
        <v/>
      </c>
      <c r="C134" s="18" t="str">
        <f t="shared" si="20"/>
        <v/>
      </c>
      <c r="D134" s="18" t="str">
        <f>IF(csv!AJ134&lt;=csv!A$401,csv!AO134,"")</f>
        <v/>
      </c>
      <c r="E134" s="18" t="str">
        <f t="shared" si="21"/>
        <v/>
      </c>
      <c r="F134" s="18" t="str">
        <f t="shared" si="22"/>
        <v/>
      </c>
      <c r="G134" s="18" t="str">
        <f t="shared" si="23"/>
        <v/>
      </c>
      <c r="H134" s="18" t="str">
        <f t="shared" si="24"/>
        <v/>
      </c>
      <c r="I134" s="18" t="str">
        <f t="shared" si="25"/>
        <v/>
      </c>
      <c r="J134" s="18" t="str">
        <f t="shared" si="26"/>
        <v/>
      </c>
    </row>
    <row r="135" spans="1:10">
      <c r="A135" s="18" t="str">
        <f t="shared" si="18"/>
        <v/>
      </c>
      <c r="B135" s="18" t="str">
        <f t="shared" si="19"/>
        <v/>
      </c>
      <c r="C135" s="18" t="str">
        <f t="shared" si="20"/>
        <v/>
      </c>
      <c r="D135" s="18" t="str">
        <f>IF(csv!AJ135&lt;=csv!A$401,csv!AO135,"")</f>
        <v/>
      </c>
      <c r="E135" s="18" t="str">
        <f t="shared" si="21"/>
        <v/>
      </c>
      <c r="F135" s="18" t="str">
        <f t="shared" si="22"/>
        <v/>
      </c>
      <c r="G135" s="18" t="str">
        <f t="shared" si="23"/>
        <v/>
      </c>
      <c r="H135" s="18" t="str">
        <f t="shared" si="24"/>
        <v/>
      </c>
      <c r="I135" s="18" t="str">
        <f t="shared" si="25"/>
        <v/>
      </c>
      <c r="J135" s="18" t="str">
        <f t="shared" si="26"/>
        <v/>
      </c>
    </row>
    <row r="136" spans="1:10">
      <c r="A136" s="18" t="str">
        <f t="shared" si="18"/>
        <v/>
      </c>
      <c r="B136" s="18" t="str">
        <f t="shared" si="19"/>
        <v/>
      </c>
      <c r="C136" s="18" t="str">
        <f t="shared" si="20"/>
        <v/>
      </c>
      <c r="D136" s="18" t="str">
        <f>IF(csv!AJ136&lt;=csv!A$401,csv!AO136,"")</f>
        <v/>
      </c>
      <c r="E136" s="18" t="str">
        <f t="shared" si="21"/>
        <v/>
      </c>
      <c r="F136" s="18" t="str">
        <f t="shared" si="22"/>
        <v/>
      </c>
      <c r="G136" s="18" t="str">
        <f t="shared" si="23"/>
        <v/>
      </c>
      <c r="H136" s="18" t="str">
        <f t="shared" si="24"/>
        <v/>
      </c>
      <c r="I136" s="18" t="str">
        <f t="shared" si="25"/>
        <v/>
      </c>
      <c r="J136" s="18" t="str">
        <f t="shared" si="26"/>
        <v/>
      </c>
    </row>
    <row r="137" spans="1:10">
      <c r="A137" s="18" t="str">
        <f t="shared" si="18"/>
        <v/>
      </c>
      <c r="B137" s="18" t="str">
        <f t="shared" si="19"/>
        <v/>
      </c>
      <c r="C137" s="18" t="str">
        <f t="shared" si="20"/>
        <v/>
      </c>
      <c r="D137" s="18" t="str">
        <f>IF(csv!AJ137&lt;=csv!A$401,csv!AO137,"")</f>
        <v/>
      </c>
      <c r="E137" s="18" t="str">
        <f t="shared" si="21"/>
        <v/>
      </c>
      <c r="F137" s="18" t="str">
        <f t="shared" si="22"/>
        <v/>
      </c>
      <c r="G137" s="18" t="str">
        <f t="shared" si="23"/>
        <v/>
      </c>
      <c r="H137" s="18" t="str">
        <f t="shared" si="24"/>
        <v/>
      </c>
      <c r="I137" s="18" t="str">
        <f t="shared" si="25"/>
        <v/>
      </c>
      <c r="J137" s="18" t="str">
        <f t="shared" si="26"/>
        <v/>
      </c>
    </row>
    <row r="138" spans="1:10">
      <c r="A138" s="18" t="str">
        <f t="shared" si="18"/>
        <v/>
      </c>
      <c r="B138" s="18" t="str">
        <f t="shared" si="19"/>
        <v/>
      </c>
      <c r="C138" s="18" t="str">
        <f t="shared" si="20"/>
        <v/>
      </c>
      <c r="D138" s="18" t="str">
        <f>IF(csv!AJ138&lt;=csv!A$401,csv!AO138,"")</f>
        <v/>
      </c>
      <c r="E138" s="18" t="str">
        <f t="shared" si="21"/>
        <v/>
      </c>
      <c r="F138" s="18" t="str">
        <f t="shared" si="22"/>
        <v/>
      </c>
      <c r="G138" s="18" t="str">
        <f t="shared" si="23"/>
        <v/>
      </c>
      <c r="H138" s="18" t="str">
        <f t="shared" si="24"/>
        <v/>
      </c>
      <c r="I138" s="18" t="str">
        <f t="shared" si="25"/>
        <v/>
      </c>
      <c r="J138" s="18" t="str">
        <f t="shared" si="26"/>
        <v/>
      </c>
    </row>
    <row r="139" spans="1:10">
      <c r="A139" s="18" t="str">
        <f t="shared" si="18"/>
        <v/>
      </c>
      <c r="B139" s="18" t="str">
        <f t="shared" si="19"/>
        <v/>
      </c>
      <c r="C139" s="18" t="str">
        <f t="shared" si="20"/>
        <v/>
      </c>
      <c r="D139" s="18" t="str">
        <f>IF(csv!AJ139&lt;=csv!A$401,csv!AO139,"")</f>
        <v/>
      </c>
      <c r="E139" s="18" t="str">
        <f t="shared" si="21"/>
        <v/>
      </c>
      <c r="F139" s="18" t="str">
        <f t="shared" si="22"/>
        <v/>
      </c>
      <c r="G139" s="18" t="str">
        <f t="shared" si="23"/>
        <v/>
      </c>
      <c r="H139" s="18" t="str">
        <f t="shared" si="24"/>
        <v/>
      </c>
      <c r="I139" s="18" t="str">
        <f t="shared" si="25"/>
        <v/>
      </c>
      <c r="J139" s="18" t="str">
        <f t="shared" si="26"/>
        <v/>
      </c>
    </row>
    <row r="140" spans="1:10">
      <c r="A140" s="18" t="str">
        <f t="shared" si="18"/>
        <v/>
      </c>
      <c r="B140" s="18" t="str">
        <f t="shared" si="19"/>
        <v/>
      </c>
      <c r="C140" s="18" t="str">
        <f t="shared" si="20"/>
        <v/>
      </c>
      <c r="D140" s="18" t="str">
        <f>IF(csv!AJ140&lt;=csv!A$401,csv!AO140,"")</f>
        <v/>
      </c>
      <c r="E140" s="18" t="str">
        <f t="shared" si="21"/>
        <v/>
      </c>
      <c r="F140" s="18" t="str">
        <f t="shared" si="22"/>
        <v/>
      </c>
      <c r="G140" s="18" t="str">
        <f t="shared" si="23"/>
        <v/>
      </c>
      <c r="H140" s="18" t="str">
        <f t="shared" si="24"/>
        <v/>
      </c>
      <c r="I140" s="18" t="str">
        <f t="shared" si="25"/>
        <v/>
      </c>
      <c r="J140" s="18" t="str">
        <f t="shared" si="26"/>
        <v/>
      </c>
    </row>
    <row r="141" spans="1:10">
      <c r="A141" s="18" t="str">
        <f t="shared" si="18"/>
        <v/>
      </c>
      <c r="B141" s="18" t="str">
        <f t="shared" si="19"/>
        <v/>
      </c>
      <c r="C141" s="18" t="str">
        <f t="shared" si="20"/>
        <v/>
      </c>
      <c r="D141" s="18" t="str">
        <f>IF(csv!AJ141&lt;=csv!A$401,csv!AO141,"")</f>
        <v/>
      </c>
      <c r="E141" s="18" t="str">
        <f t="shared" si="21"/>
        <v/>
      </c>
      <c r="F141" s="18" t="str">
        <f t="shared" si="22"/>
        <v/>
      </c>
      <c r="G141" s="18" t="str">
        <f t="shared" si="23"/>
        <v/>
      </c>
      <c r="H141" s="18" t="str">
        <f t="shared" si="24"/>
        <v/>
      </c>
      <c r="I141" s="18" t="str">
        <f t="shared" si="25"/>
        <v/>
      </c>
      <c r="J141" s="18" t="str">
        <f t="shared" si="26"/>
        <v/>
      </c>
    </row>
    <row r="142" spans="1:10">
      <c r="A142" s="18" t="str">
        <f t="shared" si="18"/>
        <v/>
      </c>
      <c r="B142" s="18" t="str">
        <f t="shared" si="19"/>
        <v/>
      </c>
      <c r="C142" s="18" t="str">
        <f t="shared" si="20"/>
        <v/>
      </c>
      <c r="D142" s="18" t="str">
        <f>IF(csv!AJ142&lt;=csv!A$401,csv!AO142,"")</f>
        <v/>
      </c>
      <c r="E142" s="18" t="str">
        <f t="shared" si="21"/>
        <v/>
      </c>
      <c r="F142" s="18" t="str">
        <f t="shared" si="22"/>
        <v/>
      </c>
      <c r="G142" s="18" t="str">
        <f t="shared" si="23"/>
        <v/>
      </c>
      <c r="H142" s="18" t="str">
        <f t="shared" si="24"/>
        <v/>
      </c>
      <c r="I142" s="18" t="str">
        <f t="shared" si="25"/>
        <v/>
      </c>
      <c r="J142" s="18" t="str">
        <f t="shared" si="26"/>
        <v/>
      </c>
    </row>
    <row r="143" spans="1:10">
      <c r="A143" s="18" t="str">
        <f t="shared" si="18"/>
        <v/>
      </c>
      <c r="B143" s="18" t="str">
        <f t="shared" si="19"/>
        <v/>
      </c>
      <c r="C143" s="18" t="str">
        <f t="shared" si="20"/>
        <v/>
      </c>
      <c r="D143" s="18" t="str">
        <f>IF(csv!AJ143&lt;=csv!A$401,csv!AO143,"")</f>
        <v/>
      </c>
      <c r="E143" s="18" t="str">
        <f t="shared" si="21"/>
        <v/>
      </c>
      <c r="F143" s="18" t="str">
        <f t="shared" si="22"/>
        <v/>
      </c>
      <c r="G143" s="18" t="str">
        <f t="shared" si="23"/>
        <v/>
      </c>
      <c r="H143" s="18" t="str">
        <f t="shared" si="24"/>
        <v/>
      </c>
      <c r="I143" s="18" t="str">
        <f t="shared" si="25"/>
        <v/>
      </c>
      <c r="J143" s="18" t="str">
        <f t="shared" si="26"/>
        <v/>
      </c>
    </row>
    <row r="144" spans="1:10">
      <c r="A144" s="18" t="str">
        <f t="shared" si="18"/>
        <v/>
      </c>
      <c r="B144" s="18" t="str">
        <f t="shared" si="19"/>
        <v/>
      </c>
      <c r="C144" s="18" t="str">
        <f t="shared" si="20"/>
        <v/>
      </c>
      <c r="D144" s="18" t="str">
        <f>IF(csv!AJ144&lt;=csv!A$401,csv!AO144,"")</f>
        <v/>
      </c>
      <c r="E144" s="18" t="str">
        <f t="shared" si="21"/>
        <v/>
      </c>
      <c r="F144" s="18" t="str">
        <f t="shared" si="22"/>
        <v/>
      </c>
      <c r="G144" s="18" t="str">
        <f t="shared" si="23"/>
        <v/>
      </c>
      <c r="H144" s="18" t="str">
        <f t="shared" si="24"/>
        <v/>
      </c>
      <c r="I144" s="18" t="str">
        <f t="shared" si="25"/>
        <v/>
      </c>
      <c r="J144" s="18" t="str">
        <f t="shared" si="26"/>
        <v/>
      </c>
    </row>
    <row r="145" spans="1:10">
      <c r="A145" s="18" t="str">
        <f t="shared" si="18"/>
        <v/>
      </c>
      <c r="B145" s="18" t="str">
        <f t="shared" si="19"/>
        <v/>
      </c>
      <c r="C145" s="18" t="str">
        <f t="shared" si="20"/>
        <v/>
      </c>
      <c r="D145" s="18" t="str">
        <f>IF(csv!AJ145&lt;=csv!A$401,csv!AO145,"")</f>
        <v/>
      </c>
      <c r="E145" s="18" t="str">
        <f t="shared" si="21"/>
        <v/>
      </c>
      <c r="F145" s="18" t="str">
        <f t="shared" si="22"/>
        <v/>
      </c>
      <c r="G145" s="18" t="str">
        <f t="shared" si="23"/>
        <v/>
      </c>
      <c r="H145" s="18" t="str">
        <f t="shared" si="24"/>
        <v/>
      </c>
      <c r="I145" s="18" t="str">
        <f t="shared" si="25"/>
        <v/>
      </c>
      <c r="J145" s="18" t="str">
        <f t="shared" si="26"/>
        <v/>
      </c>
    </row>
    <row r="146" spans="1:10">
      <c r="A146" s="18" t="str">
        <f t="shared" si="18"/>
        <v/>
      </c>
      <c r="B146" s="18" t="str">
        <f t="shared" si="19"/>
        <v/>
      </c>
      <c r="C146" s="18" t="str">
        <f t="shared" si="20"/>
        <v/>
      </c>
      <c r="D146" s="18" t="str">
        <f>IF(csv!AJ146&lt;=csv!A$401,csv!AO146,"")</f>
        <v/>
      </c>
      <c r="E146" s="18" t="str">
        <f t="shared" si="21"/>
        <v/>
      </c>
      <c r="F146" s="18" t="str">
        <f t="shared" si="22"/>
        <v/>
      </c>
      <c r="G146" s="18" t="str">
        <f t="shared" si="23"/>
        <v/>
      </c>
      <c r="H146" s="18" t="str">
        <f t="shared" si="24"/>
        <v/>
      </c>
      <c r="I146" s="18" t="str">
        <f t="shared" si="25"/>
        <v/>
      </c>
      <c r="J146" s="18" t="str">
        <f t="shared" si="26"/>
        <v/>
      </c>
    </row>
    <row r="147" spans="1:10">
      <c r="A147" s="18" t="str">
        <f t="shared" si="18"/>
        <v/>
      </c>
      <c r="B147" s="18" t="str">
        <f t="shared" si="19"/>
        <v/>
      </c>
      <c r="C147" s="18" t="str">
        <f t="shared" si="20"/>
        <v/>
      </c>
      <c r="D147" s="18" t="str">
        <f>IF(csv!AJ147&lt;=csv!A$401,csv!AO147,"")</f>
        <v/>
      </c>
      <c r="E147" s="18" t="str">
        <f t="shared" si="21"/>
        <v/>
      </c>
      <c r="F147" s="18" t="str">
        <f t="shared" si="22"/>
        <v/>
      </c>
      <c r="G147" s="18" t="str">
        <f t="shared" si="23"/>
        <v/>
      </c>
      <c r="H147" s="18" t="str">
        <f t="shared" si="24"/>
        <v/>
      </c>
      <c r="I147" s="18" t="str">
        <f t="shared" si="25"/>
        <v/>
      </c>
      <c r="J147" s="18" t="str">
        <f t="shared" si="26"/>
        <v/>
      </c>
    </row>
    <row r="148" spans="1:10">
      <c r="A148" s="18" t="str">
        <f t="shared" si="18"/>
        <v/>
      </c>
      <c r="B148" s="18" t="str">
        <f t="shared" si="19"/>
        <v/>
      </c>
      <c r="C148" s="18" t="str">
        <f t="shared" si="20"/>
        <v/>
      </c>
      <c r="D148" s="18" t="str">
        <f>IF(csv!AJ148&lt;=csv!A$401,csv!AO148,"")</f>
        <v/>
      </c>
      <c r="E148" s="18" t="str">
        <f t="shared" si="21"/>
        <v/>
      </c>
      <c r="F148" s="18" t="str">
        <f t="shared" si="22"/>
        <v/>
      </c>
      <c r="G148" s="18" t="str">
        <f t="shared" si="23"/>
        <v/>
      </c>
      <c r="H148" s="18" t="str">
        <f t="shared" si="24"/>
        <v/>
      </c>
      <c r="I148" s="18" t="str">
        <f t="shared" si="25"/>
        <v/>
      </c>
      <c r="J148" s="18" t="str">
        <f t="shared" si="26"/>
        <v/>
      </c>
    </row>
    <row r="149" spans="1:10">
      <c r="A149" s="18" t="str">
        <f t="shared" si="18"/>
        <v/>
      </c>
      <c r="B149" s="18" t="str">
        <f t="shared" si="19"/>
        <v/>
      </c>
      <c r="C149" s="18" t="str">
        <f t="shared" si="20"/>
        <v/>
      </c>
      <c r="D149" s="18" t="str">
        <f>IF(csv!AJ149&lt;=csv!A$401,csv!AO149,"")</f>
        <v/>
      </c>
      <c r="E149" s="18" t="str">
        <f t="shared" si="21"/>
        <v/>
      </c>
      <c r="F149" s="18" t="str">
        <f t="shared" si="22"/>
        <v/>
      </c>
      <c r="G149" s="18" t="str">
        <f t="shared" si="23"/>
        <v/>
      </c>
      <c r="H149" s="18" t="str">
        <f t="shared" si="24"/>
        <v/>
      </c>
      <c r="I149" s="18" t="str">
        <f t="shared" si="25"/>
        <v/>
      </c>
      <c r="J149" s="18" t="str">
        <f t="shared" si="26"/>
        <v/>
      </c>
    </row>
    <row r="150" spans="1:10">
      <c r="A150" s="18" t="str">
        <f t="shared" si="18"/>
        <v/>
      </c>
      <c r="B150" s="18" t="str">
        <f t="shared" si="19"/>
        <v/>
      </c>
      <c r="C150" s="18" t="str">
        <f t="shared" si="20"/>
        <v/>
      </c>
      <c r="D150" s="18" t="str">
        <f>IF(csv!AJ150&lt;=csv!A$401,csv!AO150,"")</f>
        <v/>
      </c>
      <c r="E150" s="18" t="str">
        <f t="shared" si="21"/>
        <v/>
      </c>
      <c r="F150" s="18" t="str">
        <f t="shared" si="22"/>
        <v/>
      </c>
      <c r="G150" s="18" t="str">
        <f t="shared" si="23"/>
        <v/>
      </c>
      <c r="H150" s="18" t="str">
        <f t="shared" si="24"/>
        <v/>
      </c>
      <c r="I150" s="18" t="str">
        <f t="shared" si="25"/>
        <v/>
      </c>
      <c r="J150" s="18" t="str">
        <f t="shared" si="26"/>
        <v/>
      </c>
    </row>
    <row r="151" spans="1:10">
      <c r="A151" s="18" t="str">
        <f t="shared" si="18"/>
        <v/>
      </c>
      <c r="B151" s="18" t="str">
        <f t="shared" si="19"/>
        <v/>
      </c>
      <c r="C151" s="18" t="str">
        <f t="shared" si="20"/>
        <v/>
      </c>
      <c r="D151" s="18" t="str">
        <f>IF(csv!AJ151&lt;=csv!A$401,csv!AO151,"")</f>
        <v/>
      </c>
      <c r="E151" s="18" t="str">
        <f t="shared" si="21"/>
        <v/>
      </c>
      <c r="F151" s="18" t="str">
        <f t="shared" si="22"/>
        <v/>
      </c>
      <c r="G151" s="18" t="str">
        <f t="shared" si="23"/>
        <v/>
      </c>
      <c r="H151" s="18" t="str">
        <f t="shared" si="24"/>
        <v/>
      </c>
      <c r="I151" s="18" t="str">
        <f t="shared" si="25"/>
        <v/>
      </c>
      <c r="J151" s="18" t="str">
        <f t="shared" si="26"/>
        <v/>
      </c>
    </row>
    <row r="152" spans="1:10">
      <c r="A152" s="18" t="str">
        <f t="shared" si="18"/>
        <v/>
      </c>
      <c r="B152" s="18" t="str">
        <f t="shared" si="19"/>
        <v/>
      </c>
      <c r="C152" s="18" t="str">
        <f t="shared" si="20"/>
        <v/>
      </c>
      <c r="D152" s="18" t="str">
        <f>IF(csv!AJ152&lt;=csv!A$401,csv!AO152,"")</f>
        <v/>
      </c>
      <c r="E152" s="18" t="str">
        <f t="shared" si="21"/>
        <v/>
      </c>
      <c r="F152" s="18" t="str">
        <f t="shared" si="22"/>
        <v/>
      </c>
      <c r="G152" s="18" t="str">
        <f t="shared" si="23"/>
        <v/>
      </c>
      <c r="H152" s="18" t="str">
        <f t="shared" si="24"/>
        <v/>
      </c>
      <c r="I152" s="18" t="str">
        <f t="shared" si="25"/>
        <v/>
      </c>
      <c r="J152" s="18" t="str">
        <f t="shared" si="26"/>
        <v/>
      </c>
    </row>
    <row r="153" spans="1:10">
      <c r="A153" s="18" t="str">
        <f t="shared" si="18"/>
        <v/>
      </c>
      <c r="B153" s="18" t="str">
        <f t="shared" si="19"/>
        <v/>
      </c>
      <c r="C153" s="18" t="str">
        <f t="shared" si="20"/>
        <v/>
      </c>
      <c r="D153" s="18" t="str">
        <f>IF(csv!AJ153&lt;=csv!A$401,csv!AO153,"")</f>
        <v/>
      </c>
      <c r="E153" s="18" t="str">
        <f t="shared" si="21"/>
        <v/>
      </c>
      <c r="F153" s="18" t="str">
        <f t="shared" si="22"/>
        <v/>
      </c>
      <c r="G153" s="18" t="str">
        <f t="shared" si="23"/>
        <v/>
      </c>
      <c r="H153" s="18" t="str">
        <f t="shared" si="24"/>
        <v/>
      </c>
      <c r="I153" s="18" t="str">
        <f t="shared" si="25"/>
        <v/>
      </c>
      <c r="J153" s="18" t="str">
        <f t="shared" si="26"/>
        <v/>
      </c>
    </row>
    <row r="154" spans="1:10">
      <c r="A154" s="18" t="str">
        <f t="shared" si="18"/>
        <v/>
      </c>
      <c r="B154" s="18" t="str">
        <f t="shared" si="19"/>
        <v/>
      </c>
      <c r="C154" s="18" t="str">
        <f t="shared" si="20"/>
        <v/>
      </c>
      <c r="D154" s="18" t="str">
        <f>IF(csv!AJ154&lt;=csv!A$401,csv!AO154,"")</f>
        <v/>
      </c>
      <c r="E154" s="18" t="str">
        <f t="shared" si="21"/>
        <v/>
      </c>
      <c r="F154" s="18" t="str">
        <f t="shared" si="22"/>
        <v/>
      </c>
      <c r="G154" s="18" t="str">
        <f t="shared" si="23"/>
        <v/>
      </c>
      <c r="H154" s="18" t="str">
        <f t="shared" si="24"/>
        <v/>
      </c>
      <c r="I154" s="18" t="str">
        <f t="shared" si="25"/>
        <v/>
      </c>
      <c r="J154" s="18" t="str">
        <f t="shared" si="26"/>
        <v/>
      </c>
    </row>
    <row r="155" spans="1:10">
      <c r="A155" s="18" t="str">
        <f t="shared" si="18"/>
        <v/>
      </c>
      <c r="B155" s="18" t="str">
        <f t="shared" si="19"/>
        <v/>
      </c>
      <c r="C155" s="18" t="str">
        <f t="shared" si="20"/>
        <v/>
      </c>
      <c r="D155" s="18" t="str">
        <f>IF(csv!AJ155&lt;=csv!A$401,csv!AO155,"")</f>
        <v/>
      </c>
      <c r="E155" s="18" t="str">
        <f t="shared" si="21"/>
        <v/>
      </c>
      <c r="F155" s="18" t="str">
        <f t="shared" si="22"/>
        <v/>
      </c>
      <c r="G155" s="18" t="str">
        <f t="shared" si="23"/>
        <v/>
      </c>
      <c r="H155" s="18" t="str">
        <f t="shared" si="24"/>
        <v/>
      </c>
      <c r="I155" s="18" t="str">
        <f t="shared" si="25"/>
        <v/>
      </c>
      <c r="J155" s="18" t="str">
        <f t="shared" si="26"/>
        <v/>
      </c>
    </row>
    <row r="156" spans="1:10">
      <c r="A156" s="18" t="str">
        <f t="shared" si="18"/>
        <v/>
      </c>
      <c r="B156" s="18" t="str">
        <f t="shared" si="19"/>
        <v/>
      </c>
      <c r="C156" s="18" t="str">
        <f t="shared" si="20"/>
        <v/>
      </c>
      <c r="D156" s="18" t="str">
        <f>IF(csv!AJ156&lt;=csv!A$401,csv!AO156,"")</f>
        <v/>
      </c>
      <c r="E156" s="18" t="str">
        <f t="shared" si="21"/>
        <v/>
      </c>
      <c r="F156" s="18" t="str">
        <f t="shared" si="22"/>
        <v/>
      </c>
      <c r="G156" s="18" t="str">
        <f t="shared" si="23"/>
        <v/>
      </c>
      <c r="H156" s="18" t="str">
        <f t="shared" si="24"/>
        <v/>
      </c>
      <c r="I156" s="18" t="str">
        <f t="shared" si="25"/>
        <v/>
      </c>
      <c r="J156" s="18" t="str">
        <f t="shared" si="26"/>
        <v/>
      </c>
    </row>
    <row r="157" spans="1:10">
      <c r="A157" s="18" t="str">
        <f t="shared" si="18"/>
        <v/>
      </c>
      <c r="B157" s="18" t="str">
        <f t="shared" si="19"/>
        <v/>
      </c>
      <c r="C157" s="18" t="str">
        <f t="shared" si="20"/>
        <v/>
      </c>
      <c r="D157" s="18" t="str">
        <f>IF(csv!AJ157&lt;=csv!A$401,csv!AO157,"")</f>
        <v/>
      </c>
      <c r="E157" s="18" t="str">
        <f t="shared" si="21"/>
        <v/>
      </c>
      <c r="F157" s="18" t="str">
        <f t="shared" si="22"/>
        <v/>
      </c>
      <c r="G157" s="18" t="str">
        <f t="shared" si="23"/>
        <v/>
      </c>
      <c r="H157" s="18" t="str">
        <f t="shared" si="24"/>
        <v/>
      </c>
      <c r="I157" s="18" t="str">
        <f t="shared" si="25"/>
        <v/>
      </c>
      <c r="J157" s="18" t="str">
        <f t="shared" si="26"/>
        <v/>
      </c>
    </row>
    <row r="158" spans="1:10">
      <c r="A158" s="18" t="str">
        <f t="shared" si="18"/>
        <v/>
      </c>
      <c r="B158" s="18" t="str">
        <f t="shared" si="19"/>
        <v/>
      </c>
      <c r="C158" s="18" t="str">
        <f t="shared" si="20"/>
        <v/>
      </c>
      <c r="D158" s="18" t="str">
        <f>IF(csv!AJ158&lt;=csv!A$401,csv!AO158,"")</f>
        <v/>
      </c>
      <c r="E158" s="18" t="str">
        <f t="shared" si="21"/>
        <v/>
      </c>
      <c r="F158" s="18" t="str">
        <f t="shared" si="22"/>
        <v/>
      </c>
      <c r="G158" s="18" t="str">
        <f t="shared" si="23"/>
        <v/>
      </c>
      <c r="H158" s="18" t="str">
        <f t="shared" si="24"/>
        <v/>
      </c>
      <c r="I158" s="18" t="str">
        <f t="shared" si="25"/>
        <v/>
      </c>
      <c r="J158" s="18" t="str">
        <f t="shared" si="26"/>
        <v/>
      </c>
    </row>
    <row r="159" spans="1:10">
      <c r="A159" s="18" t="str">
        <f t="shared" si="18"/>
        <v/>
      </c>
      <c r="B159" s="18" t="str">
        <f t="shared" si="19"/>
        <v/>
      </c>
      <c r="C159" s="18" t="str">
        <f t="shared" si="20"/>
        <v/>
      </c>
      <c r="D159" s="18" t="str">
        <f>IF(csv!AJ159&lt;=csv!A$401,csv!AO159,"")</f>
        <v/>
      </c>
      <c r="E159" s="18" t="str">
        <f t="shared" si="21"/>
        <v/>
      </c>
      <c r="F159" s="18" t="str">
        <f t="shared" si="22"/>
        <v/>
      </c>
      <c r="G159" s="18" t="str">
        <f t="shared" si="23"/>
        <v/>
      </c>
      <c r="H159" s="18" t="str">
        <f t="shared" si="24"/>
        <v/>
      </c>
      <c r="I159" s="18" t="str">
        <f t="shared" si="25"/>
        <v/>
      </c>
      <c r="J159" s="18" t="str">
        <f t="shared" si="26"/>
        <v/>
      </c>
    </row>
    <row r="160" spans="1:10">
      <c r="A160" s="18" t="str">
        <f t="shared" si="18"/>
        <v/>
      </c>
      <c r="B160" s="18" t="str">
        <f t="shared" si="19"/>
        <v/>
      </c>
      <c r="C160" s="18" t="str">
        <f t="shared" si="20"/>
        <v/>
      </c>
      <c r="D160" s="18" t="str">
        <f>IF(csv!AJ160&lt;=csv!A$401,csv!AO160,"")</f>
        <v/>
      </c>
      <c r="E160" s="18" t="str">
        <f t="shared" si="21"/>
        <v/>
      </c>
      <c r="F160" s="18" t="str">
        <f t="shared" si="22"/>
        <v/>
      </c>
      <c r="G160" s="18" t="str">
        <f t="shared" si="23"/>
        <v/>
      </c>
      <c r="H160" s="18" t="str">
        <f t="shared" si="24"/>
        <v/>
      </c>
      <c r="I160" s="18" t="str">
        <f t="shared" si="25"/>
        <v/>
      </c>
      <c r="J160" s="18" t="str">
        <f t="shared" si="26"/>
        <v/>
      </c>
    </row>
    <row r="161" spans="1:10">
      <c r="A161" s="18" t="str">
        <f t="shared" si="18"/>
        <v/>
      </c>
      <c r="B161" s="18" t="str">
        <f t="shared" si="19"/>
        <v/>
      </c>
      <c r="C161" s="18" t="str">
        <f t="shared" si="20"/>
        <v/>
      </c>
      <c r="D161" s="18" t="str">
        <f>IF(csv!AJ161&lt;=csv!A$401,csv!AO161,"")</f>
        <v/>
      </c>
      <c r="E161" s="18" t="str">
        <f t="shared" si="21"/>
        <v/>
      </c>
      <c r="F161" s="18" t="str">
        <f t="shared" si="22"/>
        <v/>
      </c>
      <c r="G161" s="18" t="str">
        <f t="shared" si="23"/>
        <v/>
      </c>
      <c r="H161" s="18" t="str">
        <f t="shared" si="24"/>
        <v/>
      </c>
      <c r="I161" s="18" t="str">
        <f t="shared" si="25"/>
        <v/>
      </c>
      <c r="J161" s="18" t="str">
        <f t="shared" si="26"/>
        <v/>
      </c>
    </row>
    <row r="162" spans="1:10">
      <c r="A162" s="18" t="str">
        <f t="shared" si="18"/>
        <v/>
      </c>
      <c r="B162" s="18" t="str">
        <f t="shared" si="19"/>
        <v/>
      </c>
      <c r="C162" s="18" t="str">
        <f t="shared" si="20"/>
        <v/>
      </c>
      <c r="D162" s="18" t="str">
        <f>IF(csv!AJ162&lt;=csv!A$401,csv!AO162,"")</f>
        <v/>
      </c>
      <c r="E162" s="18" t="str">
        <f t="shared" si="21"/>
        <v/>
      </c>
      <c r="F162" s="18" t="str">
        <f t="shared" si="22"/>
        <v/>
      </c>
      <c r="G162" s="18" t="str">
        <f t="shared" si="23"/>
        <v/>
      </c>
      <c r="H162" s="18" t="str">
        <f t="shared" si="24"/>
        <v/>
      </c>
      <c r="I162" s="18" t="str">
        <f t="shared" si="25"/>
        <v/>
      </c>
      <c r="J162" s="18" t="str">
        <f t="shared" si="26"/>
        <v/>
      </c>
    </row>
    <row r="163" spans="1:10">
      <c r="A163" s="18" t="str">
        <f t="shared" si="18"/>
        <v/>
      </c>
      <c r="B163" s="18" t="str">
        <f t="shared" si="19"/>
        <v/>
      </c>
      <c r="C163" s="18" t="str">
        <f t="shared" si="20"/>
        <v/>
      </c>
      <c r="D163" s="18" t="str">
        <f>IF(csv!AJ163&lt;=csv!A$401,csv!AO163,"")</f>
        <v/>
      </c>
      <c r="E163" s="18" t="str">
        <f t="shared" si="21"/>
        <v/>
      </c>
      <c r="F163" s="18" t="str">
        <f t="shared" si="22"/>
        <v/>
      </c>
      <c r="G163" s="18" t="str">
        <f t="shared" si="23"/>
        <v/>
      </c>
      <c r="H163" s="18" t="str">
        <f t="shared" si="24"/>
        <v/>
      </c>
      <c r="I163" s="18" t="str">
        <f t="shared" si="25"/>
        <v/>
      </c>
      <c r="J163" s="18" t="str">
        <f t="shared" si="26"/>
        <v/>
      </c>
    </row>
    <row r="164" spans="1:10">
      <c r="A164" s="18" t="str">
        <f t="shared" si="18"/>
        <v/>
      </c>
      <c r="B164" s="18" t="str">
        <f t="shared" si="19"/>
        <v/>
      </c>
      <c r="C164" s="18" t="str">
        <f t="shared" si="20"/>
        <v/>
      </c>
      <c r="D164" s="18" t="str">
        <f>IF(csv!AJ164&lt;=csv!A$401,csv!AO164,"")</f>
        <v/>
      </c>
      <c r="E164" s="18" t="str">
        <f t="shared" si="21"/>
        <v/>
      </c>
      <c r="F164" s="18" t="str">
        <f t="shared" si="22"/>
        <v/>
      </c>
      <c r="G164" s="18" t="str">
        <f t="shared" si="23"/>
        <v/>
      </c>
      <c r="H164" s="18" t="str">
        <f t="shared" si="24"/>
        <v/>
      </c>
      <c r="I164" s="18" t="str">
        <f t="shared" si="25"/>
        <v/>
      </c>
      <c r="J164" s="18" t="str">
        <f t="shared" si="26"/>
        <v/>
      </c>
    </row>
    <row r="165" spans="1:10">
      <c r="A165" s="18" t="str">
        <f t="shared" si="18"/>
        <v/>
      </c>
      <c r="B165" s="18" t="str">
        <f t="shared" si="19"/>
        <v/>
      </c>
      <c r="C165" s="18" t="str">
        <f t="shared" si="20"/>
        <v/>
      </c>
      <c r="D165" s="18" t="str">
        <f>IF(csv!AJ165&lt;=csv!A$401,csv!AO165,"")</f>
        <v/>
      </c>
      <c r="E165" s="18" t="str">
        <f t="shared" si="21"/>
        <v/>
      </c>
      <c r="F165" s="18" t="str">
        <f t="shared" si="22"/>
        <v/>
      </c>
      <c r="G165" s="18" t="str">
        <f t="shared" si="23"/>
        <v/>
      </c>
      <c r="H165" s="18" t="str">
        <f t="shared" si="24"/>
        <v/>
      </c>
      <c r="I165" s="18" t="str">
        <f t="shared" si="25"/>
        <v/>
      </c>
      <c r="J165" s="18" t="str">
        <f t="shared" si="26"/>
        <v/>
      </c>
    </row>
    <row r="166" spans="1:10">
      <c r="A166" s="18" t="str">
        <f t="shared" si="18"/>
        <v/>
      </c>
      <c r="B166" s="18" t="str">
        <f t="shared" si="19"/>
        <v/>
      </c>
      <c r="C166" s="18" t="str">
        <f t="shared" si="20"/>
        <v/>
      </c>
      <c r="D166" s="18" t="str">
        <f>IF(csv!AJ166&lt;=csv!A$401,csv!AO166,"")</f>
        <v/>
      </c>
      <c r="E166" s="18" t="str">
        <f t="shared" si="21"/>
        <v/>
      </c>
      <c r="F166" s="18" t="str">
        <f t="shared" si="22"/>
        <v/>
      </c>
      <c r="G166" s="18" t="str">
        <f t="shared" si="23"/>
        <v/>
      </c>
      <c r="H166" s="18" t="str">
        <f t="shared" si="24"/>
        <v/>
      </c>
      <c r="I166" s="18" t="str">
        <f t="shared" si="25"/>
        <v/>
      </c>
      <c r="J166" s="18" t="str">
        <f t="shared" si="26"/>
        <v/>
      </c>
    </row>
    <row r="167" spans="1:10">
      <c r="A167" s="18" t="str">
        <f t="shared" si="18"/>
        <v/>
      </c>
      <c r="B167" s="18" t="str">
        <f t="shared" si="19"/>
        <v/>
      </c>
      <c r="C167" s="18" t="str">
        <f t="shared" si="20"/>
        <v/>
      </c>
      <c r="D167" s="18" t="str">
        <f>IF(csv!AJ167&lt;=csv!A$401,csv!AO167,"")</f>
        <v/>
      </c>
      <c r="E167" s="18" t="str">
        <f t="shared" si="21"/>
        <v/>
      </c>
      <c r="F167" s="18" t="str">
        <f t="shared" si="22"/>
        <v/>
      </c>
      <c r="G167" s="18" t="str">
        <f t="shared" si="23"/>
        <v/>
      </c>
      <c r="H167" s="18" t="str">
        <f t="shared" si="24"/>
        <v/>
      </c>
      <c r="I167" s="18" t="str">
        <f t="shared" si="25"/>
        <v/>
      </c>
      <c r="J167" s="18" t="str">
        <f t="shared" si="26"/>
        <v/>
      </c>
    </row>
    <row r="168" spans="1:10">
      <c r="A168" s="18" t="str">
        <f t="shared" si="18"/>
        <v/>
      </c>
      <c r="B168" s="18" t="str">
        <f t="shared" si="19"/>
        <v/>
      </c>
      <c r="C168" s="18" t="str">
        <f t="shared" si="20"/>
        <v/>
      </c>
      <c r="D168" s="18" t="str">
        <f>IF(csv!AJ168&lt;=csv!A$401,csv!AO168,"")</f>
        <v/>
      </c>
      <c r="E168" s="18" t="str">
        <f t="shared" si="21"/>
        <v/>
      </c>
      <c r="F168" s="18" t="str">
        <f t="shared" si="22"/>
        <v/>
      </c>
      <c r="G168" s="18" t="str">
        <f t="shared" si="23"/>
        <v/>
      </c>
      <c r="H168" s="18" t="str">
        <f t="shared" si="24"/>
        <v/>
      </c>
      <c r="I168" s="18" t="str">
        <f t="shared" si="25"/>
        <v/>
      </c>
      <c r="J168" s="18" t="str">
        <f t="shared" si="26"/>
        <v/>
      </c>
    </row>
    <row r="169" spans="1:10">
      <c r="A169" s="18" t="str">
        <f t="shared" si="18"/>
        <v/>
      </c>
      <c r="B169" s="18" t="str">
        <f t="shared" si="19"/>
        <v/>
      </c>
      <c r="C169" s="18" t="str">
        <f t="shared" si="20"/>
        <v/>
      </c>
      <c r="D169" s="18" t="str">
        <f>IF(csv!AJ169&lt;=csv!A$401,csv!AO169,"")</f>
        <v/>
      </c>
      <c r="E169" s="18" t="str">
        <f t="shared" si="21"/>
        <v/>
      </c>
      <c r="F169" s="18" t="str">
        <f t="shared" si="22"/>
        <v/>
      </c>
      <c r="G169" s="18" t="str">
        <f t="shared" si="23"/>
        <v/>
      </c>
      <c r="H169" s="18" t="str">
        <f t="shared" si="24"/>
        <v/>
      </c>
      <c r="I169" s="18" t="str">
        <f t="shared" si="25"/>
        <v/>
      </c>
      <c r="J169" s="18" t="str">
        <f t="shared" si="26"/>
        <v/>
      </c>
    </row>
    <row r="170" spans="1:10">
      <c r="A170" s="18" t="str">
        <f t="shared" si="18"/>
        <v/>
      </c>
      <c r="B170" s="18" t="str">
        <f t="shared" si="19"/>
        <v/>
      </c>
      <c r="C170" s="18" t="str">
        <f t="shared" si="20"/>
        <v/>
      </c>
      <c r="D170" s="18" t="str">
        <f>IF(csv!AJ170&lt;=csv!A$401,csv!AO170,"")</f>
        <v/>
      </c>
      <c r="E170" s="18" t="str">
        <f t="shared" si="21"/>
        <v/>
      </c>
      <c r="F170" s="18" t="str">
        <f t="shared" si="22"/>
        <v/>
      </c>
      <c r="G170" s="18" t="str">
        <f t="shared" si="23"/>
        <v/>
      </c>
      <c r="H170" s="18" t="str">
        <f t="shared" si="24"/>
        <v/>
      </c>
      <c r="I170" s="18" t="str">
        <f t="shared" si="25"/>
        <v/>
      </c>
      <c r="J170" s="18" t="str">
        <f t="shared" si="26"/>
        <v/>
      </c>
    </row>
    <row r="171" spans="1:10">
      <c r="A171" s="18" t="str">
        <f t="shared" si="18"/>
        <v/>
      </c>
      <c r="B171" s="18" t="str">
        <f t="shared" si="19"/>
        <v/>
      </c>
      <c r="C171" s="18" t="str">
        <f t="shared" si="20"/>
        <v/>
      </c>
      <c r="D171" s="18" t="str">
        <f>IF(csv!AJ171&lt;=csv!A$401,csv!AO171,"")</f>
        <v/>
      </c>
      <c r="E171" s="18" t="str">
        <f t="shared" si="21"/>
        <v/>
      </c>
      <c r="F171" s="18" t="str">
        <f t="shared" si="22"/>
        <v/>
      </c>
      <c r="G171" s="18" t="str">
        <f t="shared" si="23"/>
        <v/>
      </c>
      <c r="H171" s="18" t="str">
        <f t="shared" si="24"/>
        <v/>
      </c>
      <c r="I171" s="18" t="str">
        <f t="shared" si="25"/>
        <v/>
      </c>
      <c r="J171" s="18" t="str">
        <f t="shared" si="26"/>
        <v/>
      </c>
    </row>
    <row r="172" spans="1:10">
      <c r="A172" s="18" t="str">
        <f t="shared" si="18"/>
        <v/>
      </c>
      <c r="B172" s="18" t="str">
        <f t="shared" si="19"/>
        <v/>
      </c>
      <c r="C172" s="18" t="str">
        <f t="shared" si="20"/>
        <v/>
      </c>
      <c r="D172" s="18" t="str">
        <f>IF(csv!AJ172&lt;=csv!A$401,csv!AO172,"")</f>
        <v/>
      </c>
      <c r="E172" s="18" t="str">
        <f t="shared" si="21"/>
        <v/>
      </c>
      <c r="F172" s="18" t="str">
        <f t="shared" si="22"/>
        <v/>
      </c>
      <c r="G172" s="18" t="str">
        <f t="shared" si="23"/>
        <v/>
      </c>
      <c r="H172" s="18" t="str">
        <f t="shared" si="24"/>
        <v/>
      </c>
      <c r="I172" s="18" t="str">
        <f t="shared" si="25"/>
        <v/>
      </c>
      <c r="J172" s="18" t="str">
        <f t="shared" si="26"/>
        <v/>
      </c>
    </row>
    <row r="173" spans="1:10">
      <c r="A173" s="18" t="str">
        <f t="shared" si="18"/>
        <v/>
      </c>
      <c r="B173" s="18" t="str">
        <f t="shared" si="19"/>
        <v/>
      </c>
      <c r="C173" s="18" t="str">
        <f t="shared" si="20"/>
        <v/>
      </c>
      <c r="D173" s="18" t="str">
        <f>IF(csv!AJ173&lt;=csv!A$401,csv!AO173,"")</f>
        <v/>
      </c>
      <c r="E173" s="18" t="str">
        <f t="shared" si="21"/>
        <v/>
      </c>
      <c r="F173" s="18" t="str">
        <f t="shared" si="22"/>
        <v/>
      </c>
      <c r="G173" s="18" t="str">
        <f t="shared" si="23"/>
        <v/>
      </c>
      <c r="H173" s="18" t="str">
        <f t="shared" si="24"/>
        <v/>
      </c>
      <c r="I173" s="18" t="str">
        <f t="shared" si="25"/>
        <v/>
      </c>
      <c r="J173" s="18" t="str">
        <f t="shared" si="26"/>
        <v/>
      </c>
    </row>
    <row r="174" spans="1:10">
      <c r="A174" s="18" t="str">
        <f t="shared" si="18"/>
        <v/>
      </c>
      <c r="B174" s="18" t="str">
        <f t="shared" si="19"/>
        <v/>
      </c>
      <c r="C174" s="18" t="str">
        <f t="shared" si="20"/>
        <v/>
      </c>
      <c r="D174" s="18" t="str">
        <f>IF(csv!AJ174&lt;=csv!A$401,csv!AO174,"")</f>
        <v/>
      </c>
      <c r="E174" s="18" t="str">
        <f t="shared" si="21"/>
        <v/>
      </c>
      <c r="F174" s="18" t="str">
        <f t="shared" si="22"/>
        <v/>
      </c>
      <c r="G174" s="18" t="str">
        <f t="shared" si="23"/>
        <v/>
      </c>
      <c r="H174" s="18" t="str">
        <f t="shared" si="24"/>
        <v/>
      </c>
      <c r="I174" s="18" t="str">
        <f t="shared" si="25"/>
        <v/>
      </c>
      <c r="J174" s="18" t="str">
        <f t="shared" si="26"/>
        <v/>
      </c>
    </row>
    <row r="175" spans="1:10">
      <c r="A175" s="18" t="str">
        <f t="shared" si="18"/>
        <v/>
      </c>
      <c r="B175" s="18" t="str">
        <f t="shared" si="19"/>
        <v/>
      </c>
      <c r="C175" s="18" t="str">
        <f t="shared" si="20"/>
        <v/>
      </c>
      <c r="D175" s="18" t="str">
        <f>IF(csv!AJ175&lt;=csv!A$401,csv!AO175,"")</f>
        <v/>
      </c>
      <c r="E175" s="18" t="str">
        <f t="shared" si="21"/>
        <v/>
      </c>
      <c r="F175" s="18" t="str">
        <f t="shared" si="22"/>
        <v/>
      </c>
      <c r="G175" s="18" t="str">
        <f t="shared" si="23"/>
        <v/>
      </c>
      <c r="H175" s="18" t="str">
        <f t="shared" si="24"/>
        <v/>
      </c>
      <c r="I175" s="18" t="str">
        <f t="shared" si="25"/>
        <v/>
      </c>
      <c r="J175" s="18" t="str">
        <f t="shared" si="26"/>
        <v/>
      </c>
    </row>
    <row r="176" spans="1:10">
      <c r="A176" s="18" t="str">
        <f t="shared" si="18"/>
        <v/>
      </c>
      <c r="B176" s="18" t="str">
        <f t="shared" si="19"/>
        <v/>
      </c>
      <c r="C176" s="18" t="str">
        <f t="shared" si="20"/>
        <v/>
      </c>
      <c r="D176" s="18" t="str">
        <f>IF(csv!AJ176&lt;=csv!A$401,csv!AO176,"")</f>
        <v/>
      </c>
      <c r="E176" s="18" t="str">
        <f t="shared" si="21"/>
        <v/>
      </c>
      <c r="F176" s="18" t="str">
        <f t="shared" si="22"/>
        <v/>
      </c>
      <c r="G176" s="18" t="str">
        <f t="shared" si="23"/>
        <v/>
      </c>
      <c r="H176" s="18" t="str">
        <f t="shared" si="24"/>
        <v/>
      </c>
      <c r="I176" s="18" t="str">
        <f t="shared" si="25"/>
        <v/>
      </c>
      <c r="J176" s="18" t="str">
        <f t="shared" si="26"/>
        <v/>
      </c>
    </row>
    <row r="177" spans="1:10">
      <c r="A177" s="18" t="str">
        <f t="shared" si="18"/>
        <v/>
      </c>
      <c r="B177" s="18" t="str">
        <f t="shared" si="19"/>
        <v/>
      </c>
      <c r="C177" s="18" t="str">
        <f t="shared" si="20"/>
        <v/>
      </c>
      <c r="D177" s="18" t="str">
        <f>IF(csv!AJ177&lt;=csv!A$401,csv!AO177,"")</f>
        <v/>
      </c>
      <c r="E177" s="18" t="str">
        <f t="shared" si="21"/>
        <v/>
      </c>
      <c r="F177" s="18" t="str">
        <f t="shared" si="22"/>
        <v/>
      </c>
      <c r="G177" s="18" t="str">
        <f t="shared" si="23"/>
        <v/>
      </c>
      <c r="H177" s="18" t="str">
        <f t="shared" si="24"/>
        <v/>
      </c>
      <c r="I177" s="18" t="str">
        <f t="shared" si="25"/>
        <v/>
      </c>
      <c r="J177" s="18" t="str">
        <f t="shared" si="26"/>
        <v/>
      </c>
    </row>
    <row r="178" spans="1:10">
      <c r="A178" s="18" t="str">
        <f t="shared" si="18"/>
        <v/>
      </c>
      <c r="B178" s="18" t="str">
        <f t="shared" si="19"/>
        <v/>
      </c>
      <c r="C178" s="18" t="str">
        <f t="shared" si="20"/>
        <v/>
      </c>
      <c r="D178" s="18" t="str">
        <f>IF(csv!AJ178&lt;=csv!A$401,csv!AO178,"")</f>
        <v/>
      </c>
      <c r="E178" s="18" t="str">
        <f t="shared" si="21"/>
        <v/>
      </c>
      <c r="F178" s="18" t="str">
        <f t="shared" si="22"/>
        <v/>
      </c>
      <c r="G178" s="18" t="str">
        <f t="shared" si="23"/>
        <v/>
      </c>
      <c r="H178" s="18" t="str">
        <f t="shared" si="24"/>
        <v/>
      </c>
      <c r="I178" s="18" t="str">
        <f t="shared" si="25"/>
        <v/>
      </c>
      <c r="J178" s="18" t="str">
        <f t="shared" si="26"/>
        <v/>
      </c>
    </row>
    <row r="179" spans="1:10">
      <c r="A179" s="18" t="str">
        <f t="shared" si="18"/>
        <v/>
      </c>
      <c r="B179" s="18" t="str">
        <f t="shared" si="19"/>
        <v/>
      </c>
      <c r="C179" s="18" t="str">
        <f t="shared" si="20"/>
        <v/>
      </c>
      <c r="D179" s="18" t="str">
        <f>IF(csv!AJ179&lt;=csv!A$401,csv!AO179,"")</f>
        <v/>
      </c>
      <c r="E179" s="18" t="str">
        <f t="shared" si="21"/>
        <v/>
      </c>
      <c r="F179" s="18" t="str">
        <f t="shared" si="22"/>
        <v/>
      </c>
      <c r="G179" s="18" t="str">
        <f t="shared" si="23"/>
        <v/>
      </c>
      <c r="H179" s="18" t="str">
        <f t="shared" si="24"/>
        <v/>
      </c>
      <c r="I179" s="18" t="str">
        <f t="shared" si="25"/>
        <v/>
      </c>
      <c r="J179" s="18" t="str">
        <f t="shared" si="26"/>
        <v/>
      </c>
    </row>
    <row r="180" spans="1:10">
      <c r="A180" s="18" t="str">
        <f t="shared" si="18"/>
        <v/>
      </c>
      <c r="B180" s="18" t="str">
        <f t="shared" si="19"/>
        <v/>
      </c>
      <c r="C180" s="18" t="str">
        <f t="shared" si="20"/>
        <v/>
      </c>
      <c r="D180" s="18" t="str">
        <f>IF(csv!AJ180&lt;=csv!A$401,csv!AO180,"")</f>
        <v/>
      </c>
      <c r="E180" s="18" t="str">
        <f t="shared" si="21"/>
        <v/>
      </c>
      <c r="F180" s="18" t="str">
        <f t="shared" si="22"/>
        <v/>
      </c>
      <c r="G180" s="18" t="str">
        <f t="shared" si="23"/>
        <v/>
      </c>
      <c r="H180" s="18" t="str">
        <f t="shared" si="24"/>
        <v/>
      </c>
      <c r="I180" s="18" t="str">
        <f t="shared" si="25"/>
        <v/>
      </c>
      <c r="J180" s="18" t="str">
        <f t="shared" si="26"/>
        <v/>
      </c>
    </row>
    <row r="181" spans="1:10">
      <c r="A181" s="18" t="str">
        <f t="shared" si="18"/>
        <v/>
      </c>
      <c r="B181" s="18" t="str">
        <f t="shared" si="19"/>
        <v/>
      </c>
      <c r="C181" s="18" t="str">
        <f t="shared" si="20"/>
        <v/>
      </c>
      <c r="D181" s="18" t="str">
        <f>IF(csv!AJ181&lt;=csv!A$401,csv!AO181,"")</f>
        <v/>
      </c>
      <c r="E181" s="18" t="str">
        <f t="shared" si="21"/>
        <v/>
      </c>
      <c r="F181" s="18" t="str">
        <f t="shared" si="22"/>
        <v/>
      </c>
      <c r="G181" s="18" t="str">
        <f t="shared" si="23"/>
        <v/>
      </c>
      <c r="H181" s="18" t="str">
        <f t="shared" si="24"/>
        <v/>
      </c>
      <c r="I181" s="18" t="str">
        <f t="shared" si="25"/>
        <v/>
      </c>
      <c r="J181" s="18" t="str">
        <f t="shared" si="26"/>
        <v/>
      </c>
    </row>
    <row r="182" spans="1:10">
      <c r="A182" s="18" t="str">
        <f t="shared" si="18"/>
        <v/>
      </c>
      <c r="B182" s="18" t="str">
        <f t="shared" si="19"/>
        <v/>
      </c>
      <c r="C182" s="18" t="str">
        <f t="shared" si="20"/>
        <v/>
      </c>
      <c r="D182" s="18" t="str">
        <f>IF(csv!AJ182&lt;=csv!A$401,csv!AO182,"")</f>
        <v/>
      </c>
      <c r="E182" s="18" t="str">
        <f t="shared" si="21"/>
        <v/>
      </c>
      <c r="F182" s="18" t="str">
        <f t="shared" si="22"/>
        <v/>
      </c>
      <c r="G182" s="18" t="str">
        <f t="shared" si="23"/>
        <v/>
      </c>
      <c r="H182" s="18" t="str">
        <f t="shared" si="24"/>
        <v/>
      </c>
      <c r="I182" s="18" t="str">
        <f t="shared" si="25"/>
        <v/>
      </c>
      <c r="J182" s="18" t="str">
        <f t="shared" si="26"/>
        <v/>
      </c>
    </row>
    <row r="183" spans="1:10">
      <c r="A183" s="18" t="str">
        <f t="shared" si="18"/>
        <v/>
      </c>
      <c r="B183" s="18" t="str">
        <f t="shared" si="19"/>
        <v/>
      </c>
      <c r="C183" s="18" t="str">
        <f t="shared" si="20"/>
        <v/>
      </c>
      <c r="D183" s="18" t="str">
        <f>IF(csv!AJ183&lt;=csv!A$401,csv!AO183,"")</f>
        <v/>
      </c>
      <c r="E183" s="18" t="str">
        <f t="shared" si="21"/>
        <v/>
      </c>
      <c r="F183" s="18" t="str">
        <f t="shared" si="22"/>
        <v/>
      </c>
      <c r="G183" s="18" t="str">
        <f t="shared" si="23"/>
        <v/>
      </c>
      <c r="H183" s="18" t="str">
        <f t="shared" si="24"/>
        <v/>
      </c>
      <c r="I183" s="18" t="str">
        <f t="shared" si="25"/>
        <v/>
      </c>
      <c r="J183" s="18" t="str">
        <f t="shared" si="26"/>
        <v/>
      </c>
    </row>
    <row r="184" spans="1:10">
      <c r="A184" s="18" t="str">
        <f t="shared" si="18"/>
        <v/>
      </c>
      <c r="B184" s="18" t="str">
        <f t="shared" si="19"/>
        <v/>
      </c>
      <c r="C184" s="18" t="str">
        <f t="shared" si="20"/>
        <v/>
      </c>
      <c r="D184" s="18" t="str">
        <f>IF(csv!AJ184&lt;=csv!A$401,csv!AO184,"")</f>
        <v/>
      </c>
      <c r="E184" s="18" t="str">
        <f t="shared" si="21"/>
        <v/>
      </c>
      <c r="F184" s="18" t="str">
        <f t="shared" si="22"/>
        <v/>
      </c>
      <c r="G184" s="18" t="str">
        <f t="shared" si="23"/>
        <v/>
      </c>
      <c r="H184" s="18" t="str">
        <f t="shared" si="24"/>
        <v/>
      </c>
      <c r="I184" s="18" t="str">
        <f t="shared" si="25"/>
        <v/>
      </c>
      <c r="J184" s="18" t="str">
        <f t="shared" si="26"/>
        <v/>
      </c>
    </row>
    <row r="185" spans="1:10">
      <c r="A185" s="18" t="str">
        <f t="shared" si="18"/>
        <v/>
      </c>
      <c r="B185" s="18" t="str">
        <f t="shared" si="19"/>
        <v/>
      </c>
      <c r="C185" s="18" t="str">
        <f t="shared" si="20"/>
        <v/>
      </c>
      <c r="D185" s="18" t="str">
        <f>IF(csv!AJ185&lt;=csv!A$401,csv!AO185,"")</f>
        <v/>
      </c>
      <c r="E185" s="18" t="str">
        <f t="shared" si="21"/>
        <v/>
      </c>
      <c r="F185" s="18" t="str">
        <f t="shared" si="22"/>
        <v/>
      </c>
      <c r="G185" s="18" t="str">
        <f t="shared" si="23"/>
        <v/>
      </c>
      <c r="H185" s="18" t="str">
        <f t="shared" si="24"/>
        <v/>
      </c>
      <c r="I185" s="18" t="str">
        <f t="shared" si="25"/>
        <v/>
      </c>
      <c r="J185" s="18" t="str">
        <f t="shared" si="26"/>
        <v/>
      </c>
    </row>
    <row r="186" spans="1:10">
      <c r="A186" s="18" t="str">
        <f t="shared" si="18"/>
        <v/>
      </c>
      <c r="B186" s="18" t="str">
        <f t="shared" si="19"/>
        <v/>
      </c>
      <c r="C186" s="18" t="str">
        <f t="shared" si="20"/>
        <v/>
      </c>
      <c r="D186" s="18" t="str">
        <f>IF(csv!AJ186&lt;=csv!A$401,csv!AO186,"")</f>
        <v/>
      </c>
      <c r="E186" s="18" t="str">
        <f t="shared" si="21"/>
        <v/>
      </c>
      <c r="F186" s="18" t="str">
        <f t="shared" si="22"/>
        <v/>
      </c>
      <c r="G186" s="18" t="str">
        <f t="shared" si="23"/>
        <v/>
      </c>
      <c r="H186" s="18" t="str">
        <f t="shared" si="24"/>
        <v/>
      </c>
      <c r="I186" s="18" t="str">
        <f t="shared" si="25"/>
        <v/>
      </c>
      <c r="J186" s="18" t="str">
        <f t="shared" si="26"/>
        <v/>
      </c>
    </row>
    <row r="187" spans="1:10">
      <c r="A187" s="18" t="str">
        <f t="shared" si="18"/>
        <v/>
      </c>
      <c r="B187" s="18" t="str">
        <f t="shared" si="19"/>
        <v/>
      </c>
      <c r="C187" s="18" t="str">
        <f t="shared" si="20"/>
        <v/>
      </c>
      <c r="D187" s="18" t="str">
        <f>IF(csv!AJ187&lt;=csv!A$401,csv!AO187,"")</f>
        <v/>
      </c>
      <c r="E187" s="18" t="str">
        <f t="shared" si="21"/>
        <v/>
      </c>
      <c r="F187" s="18" t="str">
        <f t="shared" si="22"/>
        <v/>
      </c>
      <c r="G187" s="18" t="str">
        <f t="shared" si="23"/>
        <v/>
      </c>
      <c r="H187" s="18" t="str">
        <f t="shared" si="24"/>
        <v/>
      </c>
      <c r="I187" s="18" t="str">
        <f t="shared" si="25"/>
        <v/>
      </c>
      <c r="J187" s="18" t="str">
        <f t="shared" si="26"/>
        <v/>
      </c>
    </row>
    <row r="188" spans="1:10">
      <c r="A188" s="18" t="str">
        <f t="shared" si="18"/>
        <v/>
      </c>
      <c r="B188" s="18" t="str">
        <f t="shared" si="19"/>
        <v/>
      </c>
      <c r="C188" s="18" t="str">
        <f t="shared" si="20"/>
        <v/>
      </c>
      <c r="D188" s="18" t="str">
        <f>IF(csv!AJ188&lt;=csv!A$401,csv!AO188,"")</f>
        <v/>
      </c>
      <c r="E188" s="18" t="str">
        <f t="shared" si="21"/>
        <v/>
      </c>
      <c r="F188" s="18" t="str">
        <f t="shared" si="22"/>
        <v/>
      </c>
      <c r="G188" s="18" t="str">
        <f t="shared" si="23"/>
        <v/>
      </c>
      <c r="H188" s="18" t="str">
        <f t="shared" si="24"/>
        <v/>
      </c>
      <c r="I188" s="18" t="str">
        <f t="shared" si="25"/>
        <v/>
      </c>
      <c r="J188" s="18" t="str">
        <f t="shared" si="26"/>
        <v/>
      </c>
    </row>
    <row r="189" spans="1:10">
      <c r="A189" s="18" t="str">
        <f t="shared" si="18"/>
        <v/>
      </c>
      <c r="B189" s="18" t="str">
        <f t="shared" si="19"/>
        <v/>
      </c>
      <c r="C189" s="18" t="str">
        <f t="shared" si="20"/>
        <v/>
      </c>
      <c r="D189" s="18" t="str">
        <f>IF(csv!AJ189&lt;=csv!A$401,csv!AO189,"")</f>
        <v/>
      </c>
      <c r="E189" s="18" t="str">
        <f t="shared" si="21"/>
        <v/>
      </c>
      <c r="F189" s="18" t="str">
        <f t="shared" si="22"/>
        <v/>
      </c>
      <c r="G189" s="18" t="str">
        <f t="shared" si="23"/>
        <v/>
      </c>
      <c r="H189" s="18" t="str">
        <f t="shared" si="24"/>
        <v/>
      </c>
      <c r="I189" s="18" t="str">
        <f t="shared" si="25"/>
        <v/>
      </c>
      <c r="J189" s="18" t="str">
        <f t="shared" si="26"/>
        <v/>
      </c>
    </row>
    <row r="190" spans="1:10">
      <c r="A190" s="18" t="str">
        <f t="shared" si="18"/>
        <v/>
      </c>
      <c r="B190" s="18" t="str">
        <f t="shared" si="19"/>
        <v/>
      </c>
      <c r="C190" s="18" t="str">
        <f t="shared" si="20"/>
        <v/>
      </c>
      <c r="D190" s="18" t="str">
        <f>IF(csv!AJ190&lt;=csv!A$401,csv!AO190,"")</f>
        <v/>
      </c>
      <c r="E190" s="18" t="str">
        <f t="shared" si="21"/>
        <v/>
      </c>
      <c r="F190" s="18" t="str">
        <f t="shared" si="22"/>
        <v/>
      </c>
      <c r="G190" s="18" t="str">
        <f t="shared" si="23"/>
        <v/>
      </c>
      <c r="H190" s="18" t="str">
        <f t="shared" si="24"/>
        <v/>
      </c>
      <c r="I190" s="18" t="str">
        <f t="shared" si="25"/>
        <v/>
      </c>
      <c r="J190" s="18" t="str">
        <f t="shared" si="26"/>
        <v/>
      </c>
    </row>
    <row r="191" spans="1:10">
      <c r="A191" s="18" t="str">
        <f t="shared" si="18"/>
        <v/>
      </c>
      <c r="B191" s="18" t="str">
        <f t="shared" si="19"/>
        <v/>
      </c>
      <c r="C191" s="18" t="str">
        <f t="shared" si="20"/>
        <v/>
      </c>
      <c r="D191" s="18" t="str">
        <f>IF(csv!AJ191&lt;=csv!A$401,csv!AO191,"")</f>
        <v/>
      </c>
      <c r="E191" s="18" t="str">
        <f t="shared" si="21"/>
        <v/>
      </c>
      <c r="F191" s="18" t="str">
        <f t="shared" si="22"/>
        <v/>
      </c>
      <c r="G191" s="18" t="str">
        <f t="shared" si="23"/>
        <v/>
      </c>
      <c r="H191" s="18" t="str">
        <f t="shared" si="24"/>
        <v/>
      </c>
      <c r="I191" s="18" t="str">
        <f t="shared" si="25"/>
        <v/>
      </c>
      <c r="J191" s="18" t="str">
        <f t="shared" si="26"/>
        <v/>
      </c>
    </row>
    <row r="192" spans="1:10">
      <c r="A192" s="18" t="str">
        <f t="shared" si="18"/>
        <v/>
      </c>
      <c r="B192" s="18" t="str">
        <f t="shared" si="19"/>
        <v/>
      </c>
      <c r="C192" s="18" t="str">
        <f t="shared" si="20"/>
        <v/>
      </c>
      <c r="D192" s="18" t="str">
        <f>IF(csv!AJ192&lt;=csv!A$401,csv!AO192,"")</f>
        <v/>
      </c>
      <c r="E192" s="18" t="str">
        <f t="shared" si="21"/>
        <v/>
      </c>
      <c r="F192" s="18" t="str">
        <f t="shared" si="22"/>
        <v/>
      </c>
      <c r="G192" s="18" t="str">
        <f t="shared" si="23"/>
        <v/>
      </c>
      <c r="H192" s="18" t="str">
        <f t="shared" si="24"/>
        <v/>
      </c>
      <c r="I192" s="18" t="str">
        <f t="shared" si="25"/>
        <v/>
      </c>
      <c r="J192" s="18" t="str">
        <f t="shared" si="26"/>
        <v/>
      </c>
    </row>
    <row r="193" spans="1:10">
      <c r="A193" s="18" t="str">
        <f t="shared" si="18"/>
        <v/>
      </c>
      <c r="B193" s="18" t="str">
        <f t="shared" si="19"/>
        <v/>
      </c>
      <c r="C193" s="18" t="str">
        <f t="shared" si="20"/>
        <v/>
      </c>
      <c r="D193" s="18" t="str">
        <f>IF(csv!AJ193&lt;=csv!A$401,csv!AO193,"")</f>
        <v/>
      </c>
      <c r="E193" s="18" t="str">
        <f t="shared" si="21"/>
        <v/>
      </c>
      <c r="F193" s="18" t="str">
        <f t="shared" si="22"/>
        <v/>
      </c>
      <c r="G193" s="18" t="str">
        <f t="shared" si="23"/>
        <v/>
      </c>
      <c r="H193" s="18" t="str">
        <f t="shared" si="24"/>
        <v/>
      </c>
      <c r="I193" s="18" t="str">
        <f t="shared" si="25"/>
        <v/>
      </c>
      <c r="J193" s="18" t="str">
        <f t="shared" si="26"/>
        <v/>
      </c>
    </row>
    <row r="194" spans="1:10">
      <c r="A194" s="18" t="str">
        <f t="shared" ref="A194:A257" si="27">IF(D194="","",VLOOKUP(D194,陸連,8,FALSE)*1)</f>
        <v/>
      </c>
      <c r="B194" s="18" t="str">
        <f t="shared" ref="B194:B257" si="28">IF(D194="","",VLOOKUP(D194,陸連,9,FALSE)*1)</f>
        <v/>
      </c>
      <c r="C194" s="18" t="str">
        <f t="shared" ref="C194:C257" si="29">IF(D194="","",VLOOKUP(D194,陸連,10,FALSE)*1)</f>
        <v/>
      </c>
      <c r="D194" s="18" t="str">
        <f>IF(csv!AJ194&lt;=csv!A$401,csv!AO194,"")</f>
        <v/>
      </c>
      <c r="E194" s="18" t="str">
        <f t="shared" ref="E194:E257" si="30">IF(D194="","",VLOOKUP(D194,陸連,17,FALSE))</f>
        <v/>
      </c>
      <c r="F194" s="18" t="str">
        <f t="shared" ref="F194:F257" si="31">IF(D194="","",VLOOKUP(D194,陸連,18,FALSE))</f>
        <v/>
      </c>
      <c r="G194" s="18" t="str">
        <f t="shared" ref="G194:G257" si="32">IF(D194="","",VLOOKUP(D194,陸連,19,FALSE))</f>
        <v/>
      </c>
      <c r="H194" s="18" t="str">
        <f t="shared" ref="H194:H257" si="33">IF(D194="","",VLOOKUP(D194,陸連,20,FALSE))</f>
        <v/>
      </c>
      <c r="I194" s="18" t="str">
        <f t="shared" ref="I194:I257" si="34">IF(D194="","",VLOOKUP(D194,陸連,6,FALSE))</f>
        <v/>
      </c>
      <c r="J194" s="18" t="str">
        <f t="shared" ref="J194:J257" si="35">IF(D194="","",VLOOKUP(D194,陸連,7,FALSE))</f>
        <v/>
      </c>
    </row>
    <row r="195" spans="1:10">
      <c r="A195" s="18" t="str">
        <f t="shared" si="27"/>
        <v/>
      </c>
      <c r="B195" s="18" t="str">
        <f t="shared" si="28"/>
        <v/>
      </c>
      <c r="C195" s="18" t="str">
        <f t="shared" si="29"/>
        <v/>
      </c>
      <c r="D195" s="18" t="str">
        <f>IF(csv!AJ195&lt;=csv!A$401,csv!AO195,"")</f>
        <v/>
      </c>
      <c r="E195" s="18" t="str">
        <f t="shared" si="30"/>
        <v/>
      </c>
      <c r="F195" s="18" t="str">
        <f t="shared" si="31"/>
        <v/>
      </c>
      <c r="G195" s="18" t="str">
        <f t="shared" si="32"/>
        <v/>
      </c>
      <c r="H195" s="18" t="str">
        <f t="shared" si="33"/>
        <v/>
      </c>
      <c r="I195" s="18" t="str">
        <f t="shared" si="34"/>
        <v/>
      </c>
      <c r="J195" s="18" t="str">
        <f t="shared" si="35"/>
        <v/>
      </c>
    </row>
    <row r="196" spans="1:10">
      <c r="A196" s="18" t="str">
        <f t="shared" si="27"/>
        <v/>
      </c>
      <c r="B196" s="18" t="str">
        <f t="shared" si="28"/>
        <v/>
      </c>
      <c r="C196" s="18" t="str">
        <f t="shared" si="29"/>
        <v/>
      </c>
      <c r="D196" s="18" t="str">
        <f>IF(csv!AJ196&lt;=csv!A$401,csv!AO196,"")</f>
        <v/>
      </c>
      <c r="E196" s="18" t="str">
        <f t="shared" si="30"/>
        <v/>
      </c>
      <c r="F196" s="18" t="str">
        <f t="shared" si="31"/>
        <v/>
      </c>
      <c r="G196" s="18" t="str">
        <f t="shared" si="32"/>
        <v/>
      </c>
      <c r="H196" s="18" t="str">
        <f t="shared" si="33"/>
        <v/>
      </c>
      <c r="I196" s="18" t="str">
        <f t="shared" si="34"/>
        <v/>
      </c>
      <c r="J196" s="18" t="str">
        <f t="shared" si="35"/>
        <v/>
      </c>
    </row>
    <row r="197" spans="1:10">
      <c r="A197" s="18" t="str">
        <f t="shared" si="27"/>
        <v/>
      </c>
      <c r="B197" s="18" t="str">
        <f t="shared" si="28"/>
        <v/>
      </c>
      <c r="C197" s="18" t="str">
        <f t="shared" si="29"/>
        <v/>
      </c>
      <c r="D197" s="18" t="str">
        <f>IF(csv!AJ197&lt;=csv!A$401,csv!AO197,"")</f>
        <v/>
      </c>
      <c r="E197" s="18" t="str">
        <f t="shared" si="30"/>
        <v/>
      </c>
      <c r="F197" s="18" t="str">
        <f t="shared" si="31"/>
        <v/>
      </c>
      <c r="G197" s="18" t="str">
        <f t="shared" si="32"/>
        <v/>
      </c>
      <c r="H197" s="18" t="str">
        <f t="shared" si="33"/>
        <v/>
      </c>
      <c r="I197" s="18" t="str">
        <f t="shared" si="34"/>
        <v/>
      </c>
      <c r="J197" s="18" t="str">
        <f t="shared" si="35"/>
        <v/>
      </c>
    </row>
    <row r="198" spans="1:10">
      <c r="A198" s="18" t="str">
        <f t="shared" si="27"/>
        <v/>
      </c>
      <c r="B198" s="18" t="str">
        <f t="shared" si="28"/>
        <v/>
      </c>
      <c r="C198" s="18" t="str">
        <f t="shared" si="29"/>
        <v/>
      </c>
      <c r="D198" s="18" t="str">
        <f>IF(csv!AJ198&lt;=csv!A$401,csv!AO198,"")</f>
        <v/>
      </c>
      <c r="E198" s="18" t="str">
        <f t="shared" si="30"/>
        <v/>
      </c>
      <c r="F198" s="18" t="str">
        <f t="shared" si="31"/>
        <v/>
      </c>
      <c r="G198" s="18" t="str">
        <f t="shared" si="32"/>
        <v/>
      </c>
      <c r="H198" s="18" t="str">
        <f t="shared" si="33"/>
        <v/>
      </c>
      <c r="I198" s="18" t="str">
        <f t="shared" si="34"/>
        <v/>
      </c>
      <c r="J198" s="18" t="str">
        <f t="shared" si="35"/>
        <v/>
      </c>
    </row>
    <row r="199" spans="1:10">
      <c r="A199" s="18" t="str">
        <f t="shared" si="27"/>
        <v/>
      </c>
      <c r="B199" s="18" t="str">
        <f t="shared" si="28"/>
        <v/>
      </c>
      <c r="C199" s="18" t="str">
        <f t="shared" si="29"/>
        <v/>
      </c>
      <c r="D199" s="18" t="str">
        <f>IF(csv!AJ199&lt;=csv!A$401,csv!AO199,"")</f>
        <v/>
      </c>
      <c r="E199" s="18" t="str">
        <f t="shared" si="30"/>
        <v/>
      </c>
      <c r="F199" s="18" t="str">
        <f t="shared" si="31"/>
        <v/>
      </c>
      <c r="G199" s="18" t="str">
        <f t="shared" si="32"/>
        <v/>
      </c>
      <c r="H199" s="18" t="str">
        <f t="shared" si="33"/>
        <v/>
      </c>
      <c r="I199" s="18" t="str">
        <f t="shared" si="34"/>
        <v/>
      </c>
      <c r="J199" s="18" t="str">
        <f t="shared" si="35"/>
        <v/>
      </c>
    </row>
    <row r="200" spans="1:10">
      <c r="A200" s="18" t="str">
        <f t="shared" si="27"/>
        <v/>
      </c>
      <c r="B200" s="18" t="str">
        <f t="shared" si="28"/>
        <v/>
      </c>
      <c r="C200" s="18" t="str">
        <f t="shared" si="29"/>
        <v/>
      </c>
      <c r="D200" s="18" t="str">
        <f>IF(csv!AJ200&lt;=csv!A$401,csv!AO200,"")</f>
        <v/>
      </c>
      <c r="E200" s="18" t="str">
        <f t="shared" si="30"/>
        <v/>
      </c>
      <c r="F200" s="18" t="str">
        <f t="shared" si="31"/>
        <v/>
      </c>
      <c r="G200" s="18" t="str">
        <f t="shared" si="32"/>
        <v/>
      </c>
      <c r="H200" s="18" t="str">
        <f t="shared" si="33"/>
        <v/>
      </c>
      <c r="I200" s="18" t="str">
        <f t="shared" si="34"/>
        <v/>
      </c>
      <c r="J200" s="18" t="str">
        <f t="shared" si="35"/>
        <v/>
      </c>
    </row>
    <row r="201" spans="1:10">
      <c r="A201" s="18" t="str">
        <f t="shared" si="27"/>
        <v/>
      </c>
      <c r="B201" s="18" t="str">
        <f t="shared" si="28"/>
        <v/>
      </c>
      <c r="C201" s="18" t="str">
        <f t="shared" si="29"/>
        <v/>
      </c>
      <c r="D201" s="18" t="str">
        <f>IF(csv!AJ201&lt;=csv!A$401,csv!AO201,"")</f>
        <v/>
      </c>
      <c r="E201" s="18" t="str">
        <f t="shared" si="30"/>
        <v/>
      </c>
      <c r="F201" s="18" t="str">
        <f t="shared" si="31"/>
        <v/>
      </c>
      <c r="G201" s="18" t="str">
        <f t="shared" si="32"/>
        <v/>
      </c>
      <c r="H201" s="18" t="str">
        <f t="shared" si="33"/>
        <v/>
      </c>
      <c r="I201" s="18" t="str">
        <f t="shared" si="34"/>
        <v/>
      </c>
      <c r="J201" s="18" t="str">
        <f t="shared" si="35"/>
        <v/>
      </c>
    </row>
    <row r="202" spans="1:10">
      <c r="A202" s="18" t="str">
        <f t="shared" si="27"/>
        <v/>
      </c>
      <c r="B202" s="18" t="str">
        <f t="shared" si="28"/>
        <v/>
      </c>
      <c r="C202" s="18" t="str">
        <f t="shared" si="29"/>
        <v/>
      </c>
      <c r="D202" s="18" t="str">
        <f>IF(csv!AJ202&lt;=csv!A$401,csv!AO202,"")</f>
        <v/>
      </c>
      <c r="E202" s="18" t="str">
        <f t="shared" si="30"/>
        <v/>
      </c>
      <c r="F202" s="18" t="str">
        <f t="shared" si="31"/>
        <v/>
      </c>
      <c r="G202" s="18" t="str">
        <f t="shared" si="32"/>
        <v/>
      </c>
      <c r="H202" s="18" t="str">
        <f t="shared" si="33"/>
        <v/>
      </c>
      <c r="I202" s="18" t="str">
        <f t="shared" si="34"/>
        <v/>
      </c>
      <c r="J202" s="18" t="str">
        <f t="shared" si="35"/>
        <v/>
      </c>
    </row>
    <row r="203" spans="1:10">
      <c r="A203" s="18" t="str">
        <f t="shared" si="27"/>
        <v/>
      </c>
      <c r="B203" s="18" t="str">
        <f t="shared" si="28"/>
        <v/>
      </c>
      <c r="C203" s="18" t="str">
        <f t="shared" si="29"/>
        <v/>
      </c>
      <c r="D203" s="18" t="str">
        <f>IF(csv!AJ203&lt;=csv!A$401,csv!AO203,"")</f>
        <v/>
      </c>
      <c r="E203" s="18" t="str">
        <f t="shared" si="30"/>
        <v/>
      </c>
      <c r="F203" s="18" t="str">
        <f t="shared" si="31"/>
        <v/>
      </c>
      <c r="G203" s="18" t="str">
        <f t="shared" si="32"/>
        <v/>
      </c>
      <c r="H203" s="18" t="str">
        <f t="shared" si="33"/>
        <v/>
      </c>
      <c r="I203" s="18" t="str">
        <f t="shared" si="34"/>
        <v/>
      </c>
      <c r="J203" s="18" t="str">
        <f t="shared" si="35"/>
        <v/>
      </c>
    </row>
    <row r="204" spans="1:10">
      <c r="A204" s="18" t="str">
        <f t="shared" si="27"/>
        <v/>
      </c>
      <c r="B204" s="18" t="str">
        <f t="shared" si="28"/>
        <v/>
      </c>
      <c r="C204" s="18" t="str">
        <f t="shared" si="29"/>
        <v/>
      </c>
      <c r="D204" s="18" t="str">
        <f>IF(csv!AJ204&lt;=csv!A$401,csv!AO204,"")</f>
        <v/>
      </c>
      <c r="E204" s="18" t="str">
        <f t="shared" si="30"/>
        <v/>
      </c>
      <c r="F204" s="18" t="str">
        <f t="shared" si="31"/>
        <v/>
      </c>
      <c r="G204" s="18" t="str">
        <f t="shared" si="32"/>
        <v/>
      </c>
      <c r="H204" s="18" t="str">
        <f t="shared" si="33"/>
        <v/>
      </c>
      <c r="I204" s="18" t="str">
        <f t="shared" si="34"/>
        <v/>
      </c>
      <c r="J204" s="18" t="str">
        <f t="shared" si="35"/>
        <v/>
      </c>
    </row>
    <row r="205" spans="1:10">
      <c r="A205" s="18" t="str">
        <f t="shared" si="27"/>
        <v/>
      </c>
      <c r="B205" s="18" t="str">
        <f t="shared" si="28"/>
        <v/>
      </c>
      <c r="C205" s="18" t="str">
        <f t="shared" si="29"/>
        <v/>
      </c>
      <c r="D205" s="18" t="str">
        <f>IF(csv!AJ205&lt;=csv!A$401,csv!AO205,"")</f>
        <v/>
      </c>
      <c r="E205" s="18" t="str">
        <f t="shared" si="30"/>
        <v/>
      </c>
      <c r="F205" s="18" t="str">
        <f t="shared" si="31"/>
        <v/>
      </c>
      <c r="G205" s="18" t="str">
        <f t="shared" si="32"/>
        <v/>
      </c>
      <c r="H205" s="18" t="str">
        <f t="shared" si="33"/>
        <v/>
      </c>
      <c r="I205" s="18" t="str">
        <f t="shared" si="34"/>
        <v/>
      </c>
      <c r="J205" s="18" t="str">
        <f t="shared" si="35"/>
        <v/>
      </c>
    </row>
    <row r="206" spans="1:10">
      <c r="A206" s="18" t="str">
        <f t="shared" si="27"/>
        <v/>
      </c>
      <c r="B206" s="18" t="str">
        <f t="shared" si="28"/>
        <v/>
      </c>
      <c r="C206" s="18" t="str">
        <f t="shared" si="29"/>
        <v/>
      </c>
      <c r="D206" s="18" t="str">
        <f>IF(csv!AJ206&lt;=csv!A$401,csv!AO206,"")</f>
        <v/>
      </c>
      <c r="E206" s="18" t="str">
        <f t="shared" si="30"/>
        <v/>
      </c>
      <c r="F206" s="18" t="str">
        <f t="shared" si="31"/>
        <v/>
      </c>
      <c r="G206" s="18" t="str">
        <f t="shared" si="32"/>
        <v/>
      </c>
      <c r="H206" s="18" t="str">
        <f t="shared" si="33"/>
        <v/>
      </c>
      <c r="I206" s="18" t="str">
        <f t="shared" si="34"/>
        <v/>
      </c>
      <c r="J206" s="18" t="str">
        <f t="shared" si="35"/>
        <v/>
      </c>
    </row>
    <row r="207" spans="1:10">
      <c r="A207" s="18" t="str">
        <f t="shared" si="27"/>
        <v/>
      </c>
      <c r="B207" s="18" t="str">
        <f t="shared" si="28"/>
        <v/>
      </c>
      <c r="C207" s="18" t="str">
        <f t="shared" si="29"/>
        <v/>
      </c>
      <c r="D207" s="18" t="str">
        <f>IF(csv!AJ207&lt;=csv!A$401,csv!AO207,"")</f>
        <v/>
      </c>
      <c r="E207" s="18" t="str">
        <f t="shared" si="30"/>
        <v/>
      </c>
      <c r="F207" s="18" t="str">
        <f t="shared" si="31"/>
        <v/>
      </c>
      <c r="G207" s="18" t="str">
        <f t="shared" si="32"/>
        <v/>
      </c>
      <c r="H207" s="18" t="str">
        <f t="shared" si="33"/>
        <v/>
      </c>
      <c r="I207" s="18" t="str">
        <f t="shared" si="34"/>
        <v/>
      </c>
      <c r="J207" s="18" t="str">
        <f t="shared" si="35"/>
        <v/>
      </c>
    </row>
    <row r="208" spans="1:10">
      <c r="A208" s="18" t="str">
        <f t="shared" si="27"/>
        <v/>
      </c>
      <c r="B208" s="18" t="str">
        <f t="shared" si="28"/>
        <v/>
      </c>
      <c r="C208" s="18" t="str">
        <f t="shared" si="29"/>
        <v/>
      </c>
      <c r="D208" s="18" t="str">
        <f>IF(csv!AJ208&lt;=csv!A$401,csv!AO208,"")</f>
        <v/>
      </c>
      <c r="E208" s="18" t="str">
        <f t="shared" si="30"/>
        <v/>
      </c>
      <c r="F208" s="18" t="str">
        <f t="shared" si="31"/>
        <v/>
      </c>
      <c r="G208" s="18" t="str">
        <f t="shared" si="32"/>
        <v/>
      </c>
      <c r="H208" s="18" t="str">
        <f t="shared" si="33"/>
        <v/>
      </c>
      <c r="I208" s="18" t="str">
        <f t="shared" si="34"/>
        <v/>
      </c>
      <c r="J208" s="18" t="str">
        <f t="shared" si="35"/>
        <v/>
      </c>
    </row>
    <row r="209" spans="1:10">
      <c r="A209" s="18" t="str">
        <f t="shared" si="27"/>
        <v/>
      </c>
      <c r="B209" s="18" t="str">
        <f t="shared" si="28"/>
        <v/>
      </c>
      <c r="C209" s="18" t="str">
        <f t="shared" si="29"/>
        <v/>
      </c>
      <c r="D209" s="18" t="str">
        <f>IF(csv!AJ209&lt;=csv!A$401,csv!AO209,"")</f>
        <v/>
      </c>
      <c r="E209" s="18" t="str">
        <f t="shared" si="30"/>
        <v/>
      </c>
      <c r="F209" s="18" t="str">
        <f t="shared" si="31"/>
        <v/>
      </c>
      <c r="G209" s="18" t="str">
        <f t="shared" si="32"/>
        <v/>
      </c>
      <c r="H209" s="18" t="str">
        <f t="shared" si="33"/>
        <v/>
      </c>
      <c r="I209" s="18" t="str">
        <f t="shared" si="34"/>
        <v/>
      </c>
      <c r="J209" s="18" t="str">
        <f t="shared" si="35"/>
        <v/>
      </c>
    </row>
    <row r="210" spans="1:10">
      <c r="A210" s="18" t="str">
        <f t="shared" si="27"/>
        <v/>
      </c>
      <c r="B210" s="18" t="str">
        <f t="shared" si="28"/>
        <v/>
      </c>
      <c r="C210" s="18" t="str">
        <f t="shared" si="29"/>
        <v/>
      </c>
      <c r="D210" s="18" t="str">
        <f>IF(csv!AJ210&lt;=csv!A$401,csv!AO210,"")</f>
        <v/>
      </c>
      <c r="E210" s="18" t="str">
        <f t="shared" si="30"/>
        <v/>
      </c>
      <c r="F210" s="18" t="str">
        <f t="shared" si="31"/>
        <v/>
      </c>
      <c r="G210" s="18" t="str">
        <f t="shared" si="32"/>
        <v/>
      </c>
      <c r="H210" s="18" t="str">
        <f t="shared" si="33"/>
        <v/>
      </c>
      <c r="I210" s="18" t="str">
        <f t="shared" si="34"/>
        <v/>
      </c>
      <c r="J210" s="18" t="str">
        <f t="shared" si="35"/>
        <v/>
      </c>
    </row>
    <row r="211" spans="1:10">
      <c r="A211" s="18" t="str">
        <f t="shared" si="27"/>
        <v/>
      </c>
      <c r="B211" s="18" t="str">
        <f t="shared" si="28"/>
        <v/>
      </c>
      <c r="C211" s="18" t="str">
        <f t="shared" si="29"/>
        <v/>
      </c>
      <c r="D211" s="18" t="str">
        <f>IF(csv!AJ211&lt;=csv!A$401,csv!AO211,"")</f>
        <v/>
      </c>
      <c r="E211" s="18" t="str">
        <f t="shared" si="30"/>
        <v/>
      </c>
      <c r="F211" s="18" t="str">
        <f t="shared" si="31"/>
        <v/>
      </c>
      <c r="G211" s="18" t="str">
        <f t="shared" si="32"/>
        <v/>
      </c>
      <c r="H211" s="18" t="str">
        <f t="shared" si="33"/>
        <v/>
      </c>
      <c r="I211" s="18" t="str">
        <f t="shared" si="34"/>
        <v/>
      </c>
      <c r="J211" s="18" t="str">
        <f t="shared" si="35"/>
        <v/>
      </c>
    </row>
    <row r="212" spans="1:10">
      <c r="A212" s="18" t="str">
        <f t="shared" si="27"/>
        <v/>
      </c>
      <c r="B212" s="18" t="str">
        <f t="shared" si="28"/>
        <v/>
      </c>
      <c r="C212" s="18" t="str">
        <f t="shared" si="29"/>
        <v/>
      </c>
      <c r="D212" s="18" t="str">
        <f>IF(csv!AJ212&lt;=csv!A$401,csv!AO212,"")</f>
        <v/>
      </c>
      <c r="E212" s="18" t="str">
        <f t="shared" si="30"/>
        <v/>
      </c>
      <c r="F212" s="18" t="str">
        <f t="shared" si="31"/>
        <v/>
      </c>
      <c r="G212" s="18" t="str">
        <f t="shared" si="32"/>
        <v/>
      </c>
      <c r="H212" s="18" t="str">
        <f t="shared" si="33"/>
        <v/>
      </c>
      <c r="I212" s="18" t="str">
        <f t="shared" si="34"/>
        <v/>
      </c>
      <c r="J212" s="18" t="str">
        <f t="shared" si="35"/>
        <v/>
      </c>
    </row>
    <row r="213" spans="1:10">
      <c r="A213" s="18" t="str">
        <f t="shared" si="27"/>
        <v/>
      </c>
      <c r="B213" s="18" t="str">
        <f t="shared" si="28"/>
        <v/>
      </c>
      <c r="C213" s="18" t="str">
        <f t="shared" si="29"/>
        <v/>
      </c>
      <c r="D213" s="18" t="str">
        <f>IF(csv!AJ213&lt;=csv!A$401,csv!AO213,"")</f>
        <v/>
      </c>
      <c r="E213" s="18" t="str">
        <f t="shared" si="30"/>
        <v/>
      </c>
      <c r="F213" s="18" t="str">
        <f t="shared" si="31"/>
        <v/>
      </c>
      <c r="G213" s="18" t="str">
        <f t="shared" si="32"/>
        <v/>
      </c>
      <c r="H213" s="18" t="str">
        <f t="shared" si="33"/>
        <v/>
      </c>
      <c r="I213" s="18" t="str">
        <f t="shared" si="34"/>
        <v/>
      </c>
      <c r="J213" s="18" t="str">
        <f t="shared" si="35"/>
        <v/>
      </c>
    </row>
    <row r="214" spans="1:10">
      <c r="A214" s="18" t="str">
        <f t="shared" si="27"/>
        <v/>
      </c>
      <c r="B214" s="18" t="str">
        <f t="shared" si="28"/>
        <v/>
      </c>
      <c r="C214" s="18" t="str">
        <f t="shared" si="29"/>
        <v/>
      </c>
      <c r="D214" s="18" t="str">
        <f>IF(csv!AJ214&lt;=csv!A$401,csv!AO214,"")</f>
        <v/>
      </c>
      <c r="E214" s="18" t="str">
        <f t="shared" si="30"/>
        <v/>
      </c>
      <c r="F214" s="18" t="str">
        <f t="shared" si="31"/>
        <v/>
      </c>
      <c r="G214" s="18" t="str">
        <f t="shared" si="32"/>
        <v/>
      </c>
      <c r="H214" s="18" t="str">
        <f t="shared" si="33"/>
        <v/>
      </c>
      <c r="I214" s="18" t="str">
        <f t="shared" si="34"/>
        <v/>
      </c>
      <c r="J214" s="18" t="str">
        <f t="shared" si="35"/>
        <v/>
      </c>
    </row>
    <row r="215" spans="1:10">
      <c r="A215" s="18" t="str">
        <f t="shared" si="27"/>
        <v/>
      </c>
      <c r="B215" s="18" t="str">
        <f t="shared" si="28"/>
        <v/>
      </c>
      <c r="C215" s="18" t="str">
        <f t="shared" si="29"/>
        <v/>
      </c>
      <c r="D215" s="18" t="str">
        <f>IF(csv!AJ215&lt;=csv!A$401,csv!AO215,"")</f>
        <v/>
      </c>
      <c r="E215" s="18" t="str">
        <f t="shared" si="30"/>
        <v/>
      </c>
      <c r="F215" s="18" t="str">
        <f t="shared" si="31"/>
        <v/>
      </c>
      <c r="G215" s="18" t="str">
        <f t="shared" si="32"/>
        <v/>
      </c>
      <c r="H215" s="18" t="str">
        <f t="shared" si="33"/>
        <v/>
      </c>
      <c r="I215" s="18" t="str">
        <f t="shared" si="34"/>
        <v/>
      </c>
      <c r="J215" s="18" t="str">
        <f t="shared" si="35"/>
        <v/>
      </c>
    </row>
    <row r="216" spans="1:10">
      <c r="A216" s="18" t="str">
        <f t="shared" si="27"/>
        <v/>
      </c>
      <c r="B216" s="18" t="str">
        <f t="shared" si="28"/>
        <v/>
      </c>
      <c r="C216" s="18" t="str">
        <f t="shared" si="29"/>
        <v/>
      </c>
      <c r="D216" s="18" t="str">
        <f>IF(csv!AJ216&lt;=csv!A$401,csv!AO216,"")</f>
        <v/>
      </c>
      <c r="E216" s="18" t="str">
        <f t="shared" si="30"/>
        <v/>
      </c>
      <c r="F216" s="18" t="str">
        <f t="shared" si="31"/>
        <v/>
      </c>
      <c r="G216" s="18" t="str">
        <f t="shared" si="32"/>
        <v/>
      </c>
      <c r="H216" s="18" t="str">
        <f t="shared" si="33"/>
        <v/>
      </c>
      <c r="I216" s="18" t="str">
        <f t="shared" si="34"/>
        <v/>
      </c>
      <c r="J216" s="18" t="str">
        <f t="shared" si="35"/>
        <v/>
      </c>
    </row>
    <row r="217" spans="1:10">
      <c r="A217" s="18" t="str">
        <f t="shared" si="27"/>
        <v/>
      </c>
      <c r="B217" s="18" t="str">
        <f t="shared" si="28"/>
        <v/>
      </c>
      <c r="C217" s="18" t="str">
        <f t="shared" si="29"/>
        <v/>
      </c>
      <c r="D217" s="18" t="str">
        <f>IF(csv!AJ217&lt;=csv!A$401,csv!AO217,"")</f>
        <v/>
      </c>
      <c r="E217" s="18" t="str">
        <f t="shared" si="30"/>
        <v/>
      </c>
      <c r="F217" s="18" t="str">
        <f t="shared" si="31"/>
        <v/>
      </c>
      <c r="G217" s="18" t="str">
        <f t="shared" si="32"/>
        <v/>
      </c>
      <c r="H217" s="18" t="str">
        <f t="shared" si="33"/>
        <v/>
      </c>
      <c r="I217" s="18" t="str">
        <f t="shared" si="34"/>
        <v/>
      </c>
      <c r="J217" s="18" t="str">
        <f t="shared" si="35"/>
        <v/>
      </c>
    </row>
    <row r="218" spans="1:10">
      <c r="A218" s="18" t="str">
        <f t="shared" si="27"/>
        <v/>
      </c>
      <c r="B218" s="18" t="str">
        <f t="shared" si="28"/>
        <v/>
      </c>
      <c r="C218" s="18" t="str">
        <f t="shared" si="29"/>
        <v/>
      </c>
      <c r="D218" s="18" t="str">
        <f>IF(csv!AJ218&lt;=csv!A$401,csv!AO218,"")</f>
        <v/>
      </c>
      <c r="E218" s="18" t="str">
        <f t="shared" si="30"/>
        <v/>
      </c>
      <c r="F218" s="18" t="str">
        <f t="shared" si="31"/>
        <v/>
      </c>
      <c r="G218" s="18" t="str">
        <f t="shared" si="32"/>
        <v/>
      </c>
      <c r="H218" s="18" t="str">
        <f t="shared" si="33"/>
        <v/>
      </c>
      <c r="I218" s="18" t="str">
        <f t="shared" si="34"/>
        <v/>
      </c>
      <c r="J218" s="18" t="str">
        <f t="shared" si="35"/>
        <v/>
      </c>
    </row>
    <row r="219" spans="1:10">
      <c r="A219" s="18" t="str">
        <f t="shared" si="27"/>
        <v/>
      </c>
      <c r="B219" s="18" t="str">
        <f t="shared" si="28"/>
        <v/>
      </c>
      <c r="C219" s="18" t="str">
        <f t="shared" si="29"/>
        <v/>
      </c>
      <c r="D219" s="18" t="str">
        <f>IF(csv!AJ219&lt;=csv!A$401,csv!AO219,"")</f>
        <v/>
      </c>
      <c r="E219" s="18" t="str">
        <f t="shared" si="30"/>
        <v/>
      </c>
      <c r="F219" s="18" t="str">
        <f t="shared" si="31"/>
        <v/>
      </c>
      <c r="G219" s="18" t="str">
        <f t="shared" si="32"/>
        <v/>
      </c>
      <c r="H219" s="18" t="str">
        <f t="shared" si="33"/>
        <v/>
      </c>
      <c r="I219" s="18" t="str">
        <f t="shared" si="34"/>
        <v/>
      </c>
      <c r="J219" s="18" t="str">
        <f t="shared" si="35"/>
        <v/>
      </c>
    </row>
    <row r="220" spans="1:10">
      <c r="A220" s="18" t="str">
        <f t="shared" si="27"/>
        <v/>
      </c>
      <c r="B220" s="18" t="str">
        <f t="shared" si="28"/>
        <v/>
      </c>
      <c r="C220" s="18" t="str">
        <f t="shared" si="29"/>
        <v/>
      </c>
      <c r="D220" s="18" t="str">
        <f>IF(csv!AJ220&lt;=csv!A$401,csv!AO220,"")</f>
        <v/>
      </c>
      <c r="E220" s="18" t="str">
        <f t="shared" si="30"/>
        <v/>
      </c>
      <c r="F220" s="18" t="str">
        <f t="shared" si="31"/>
        <v/>
      </c>
      <c r="G220" s="18" t="str">
        <f t="shared" si="32"/>
        <v/>
      </c>
      <c r="H220" s="18" t="str">
        <f t="shared" si="33"/>
        <v/>
      </c>
      <c r="I220" s="18" t="str">
        <f t="shared" si="34"/>
        <v/>
      </c>
      <c r="J220" s="18" t="str">
        <f t="shared" si="35"/>
        <v/>
      </c>
    </row>
    <row r="221" spans="1:10">
      <c r="A221" s="18" t="str">
        <f t="shared" si="27"/>
        <v/>
      </c>
      <c r="B221" s="18" t="str">
        <f t="shared" si="28"/>
        <v/>
      </c>
      <c r="C221" s="18" t="str">
        <f t="shared" si="29"/>
        <v/>
      </c>
      <c r="D221" s="18" t="str">
        <f>IF(csv!AJ221&lt;=csv!A$401,csv!AO221,"")</f>
        <v/>
      </c>
      <c r="E221" s="18" t="str">
        <f t="shared" si="30"/>
        <v/>
      </c>
      <c r="F221" s="18" t="str">
        <f t="shared" si="31"/>
        <v/>
      </c>
      <c r="G221" s="18" t="str">
        <f t="shared" si="32"/>
        <v/>
      </c>
      <c r="H221" s="18" t="str">
        <f t="shared" si="33"/>
        <v/>
      </c>
      <c r="I221" s="18" t="str">
        <f t="shared" si="34"/>
        <v/>
      </c>
      <c r="J221" s="18" t="str">
        <f t="shared" si="35"/>
        <v/>
      </c>
    </row>
    <row r="222" spans="1:10">
      <c r="A222" s="18" t="str">
        <f t="shared" si="27"/>
        <v/>
      </c>
      <c r="B222" s="18" t="str">
        <f t="shared" si="28"/>
        <v/>
      </c>
      <c r="C222" s="18" t="str">
        <f t="shared" si="29"/>
        <v/>
      </c>
      <c r="D222" s="18" t="str">
        <f>IF(csv!AJ222&lt;=csv!A$401,csv!AO222,"")</f>
        <v/>
      </c>
      <c r="E222" s="18" t="str">
        <f t="shared" si="30"/>
        <v/>
      </c>
      <c r="F222" s="18" t="str">
        <f t="shared" si="31"/>
        <v/>
      </c>
      <c r="G222" s="18" t="str">
        <f t="shared" si="32"/>
        <v/>
      </c>
      <c r="H222" s="18" t="str">
        <f t="shared" si="33"/>
        <v/>
      </c>
      <c r="I222" s="18" t="str">
        <f t="shared" si="34"/>
        <v/>
      </c>
      <c r="J222" s="18" t="str">
        <f t="shared" si="35"/>
        <v/>
      </c>
    </row>
    <row r="223" spans="1:10">
      <c r="A223" s="18" t="str">
        <f t="shared" si="27"/>
        <v/>
      </c>
      <c r="B223" s="18" t="str">
        <f t="shared" si="28"/>
        <v/>
      </c>
      <c r="C223" s="18" t="str">
        <f t="shared" si="29"/>
        <v/>
      </c>
      <c r="D223" s="18" t="str">
        <f>IF(csv!AJ223&lt;=csv!A$401,csv!AO223,"")</f>
        <v/>
      </c>
      <c r="E223" s="18" t="str">
        <f t="shared" si="30"/>
        <v/>
      </c>
      <c r="F223" s="18" t="str">
        <f t="shared" si="31"/>
        <v/>
      </c>
      <c r="G223" s="18" t="str">
        <f t="shared" si="32"/>
        <v/>
      </c>
      <c r="H223" s="18" t="str">
        <f t="shared" si="33"/>
        <v/>
      </c>
      <c r="I223" s="18" t="str">
        <f t="shared" si="34"/>
        <v/>
      </c>
      <c r="J223" s="18" t="str">
        <f t="shared" si="35"/>
        <v/>
      </c>
    </row>
    <row r="224" spans="1:10">
      <c r="A224" s="18" t="str">
        <f t="shared" si="27"/>
        <v/>
      </c>
      <c r="B224" s="18" t="str">
        <f t="shared" si="28"/>
        <v/>
      </c>
      <c r="C224" s="18" t="str">
        <f t="shared" si="29"/>
        <v/>
      </c>
      <c r="D224" s="18" t="str">
        <f>IF(csv!AJ224&lt;=csv!A$401,csv!AO224,"")</f>
        <v/>
      </c>
      <c r="E224" s="18" t="str">
        <f t="shared" si="30"/>
        <v/>
      </c>
      <c r="F224" s="18" t="str">
        <f t="shared" si="31"/>
        <v/>
      </c>
      <c r="G224" s="18" t="str">
        <f t="shared" si="32"/>
        <v/>
      </c>
      <c r="H224" s="18" t="str">
        <f t="shared" si="33"/>
        <v/>
      </c>
      <c r="I224" s="18" t="str">
        <f t="shared" si="34"/>
        <v/>
      </c>
      <c r="J224" s="18" t="str">
        <f t="shared" si="35"/>
        <v/>
      </c>
    </row>
    <row r="225" spans="1:10">
      <c r="A225" s="18" t="str">
        <f t="shared" si="27"/>
        <v/>
      </c>
      <c r="B225" s="18" t="str">
        <f t="shared" si="28"/>
        <v/>
      </c>
      <c r="C225" s="18" t="str">
        <f t="shared" si="29"/>
        <v/>
      </c>
      <c r="D225" s="18" t="str">
        <f>IF(csv!AJ225&lt;=csv!A$401,csv!AO225,"")</f>
        <v/>
      </c>
      <c r="E225" s="18" t="str">
        <f t="shared" si="30"/>
        <v/>
      </c>
      <c r="F225" s="18" t="str">
        <f t="shared" si="31"/>
        <v/>
      </c>
      <c r="G225" s="18" t="str">
        <f t="shared" si="32"/>
        <v/>
      </c>
      <c r="H225" s="18" t="str">
        <f t="shared" si="33"/>
        <v/>
      </c>
      <c r="I225" s="18" t="str">
        <f t="shared" si="34"/>
        <v/>
      </c>
      <c r="J225" s="18" t="str">
        <f t="shared" si="35"/>
        <v/>
      </c>
    </row>
    <row r="226" spans="1:10">
      <c r="A226" s="18" t="str">
        <f t="shared" si="27"/>
        <v/>
      </c>
      <c r="B226" s="18" t="str">
        <f t="shared" si="28"/>
        <v/>
      </c>
      <c r="C226" s="18" t="str">
        <f t="shared" si="29"/>
        <v/>
      </c>
      <c r="D226" s="18" t="str">
        <f>IF(csv!AJ226&lt;=csv!A$401,csv!AO226,"")</f>
        <v/>
      </c>
      <c r="E226" s="18" t="str">
        <f t="shared" si="30"/>
        <v/>
      </c>
      <c r="F226" s="18" t="str">
        <f t="shared" si="31"/>
        <v/>
      </c>
      <c r="G226" s="18" t="str">
        <f t="shared" si="32"/>
        <v/>
      </c>
      <c r="H226" s="18" t="str">
        <f t="shared" si="33"/>
        <v/>
      </c>
      <c r="I226" s="18" t="str">
        <f t="shared" si="34"/>
        <v/>
      </c>
      <c r="J226" s="18" t="str">
        <f t="shared" si="35"/>
        <v/>
      </c>
    </row>
    <row r="227" spans="1:10">
      <c r="A227" s="18" t="str">
        <f t="shared" si="27"/>
        <v/>
      </c>
      <c r="B227" s="18" t="str">
        <f t="shared" si="28"/>
        <v/>
      </c>
      <c r="C227" s="18" t="str">
        <f t="shared" si="29"/>
        <v/>
      </c>
      <c r="D227" s="18" t="str">
        <f>IF(csv!AJ227&lt;=csv!A$401,csv!AO227,"")</f>
        <v/>
      </c>
      <c r="E227" s="18" t="str">
        <f t="shared" si="30"/>
        <v/>
      </c>
      <c r="F227" s="18" t="str">
        <f t="shared" si="31"/>
        <v/>
      </c>
      <c r="G227" s="18" t="str">
        <f t="shared" si="32"/>
        <v/>
      </c>
      <c r="H227" s="18" t="str">
        <f t="shared" si="33"/>
        <v/>
      </c>
      <c r="I227" s="18" t="str">
        <f t="shared" si="34"/>
        <v/>
      </c>
      <c r="J227" s="18" t="str">
        <f t="shared" si="35"/>
        <v/>
      </c>
    </row>
    <row r="228" spans="1:10">
      <c r="A228" s="18" t="str">
        <f t="shared" si="27"/>
        <v/>
      </c>
      <c r="B228" s="18" t="str">
        <f t="shared" si="28"/>
        <v/>
      </c>
      <c r="C228" s="18" t="str">
        <f t="shared" si="29"/>
        <v/>
      </c>
      <c r="D228" s="18" t="str">
        <f>IF(csv!AJ228&lt;=csv!A$401,csv!AO228,"")</f>
        <v/>
      </c>
      <c r="E228" s="18" t="str">
        <f t="shared" si="30"/>
        <v/>
      </c>
      <c r="F228" s="18" t="str">
        <f t="shared" si="31"/>
        <v/>
      </c>
      <c r="G228" s="18" t="str">
        <f t="shared" si="32"/>
        <v/>
      </c>
      <c r="H228" s="18" t="str">
        <f t="shared" si="33"/>
        <v/>
      </c>
      <c r="I228" s="18" t="str">
        <f t="shared" si="34"/>
        <v/>
      </c>
      <c r="J228" s="18" t="str">
        <f t="shared" si="35"/>
        <v/>
      </c>
    </row>
    <row r="229" spans="1:10">
      <c r="A229" s="18" t="str">
        <f t="shared" si="27"/>
        <v/>
      </c>
      <c r="B229" s="18" t="str">
        <f t="shared" si="28"/>
        <v/>
      </c>
      <c r="C229" s="18" t="str">
        <f t="shared" si="29"/>
        <v/>
      </c>
      <c r="D229" s="18" t="str">
        <f>IF(csv!AJ229&lt;=csv!A$401,csv!AO229,"")</f>
        <v/>
      </c>
      <c r="E229" s="18" t="str">
        <f t="shared" si="30"/>
        <v/>
      </c>
      <c r="F229" s="18" t="str">
        <f t="shared" si="31"/>
        <v/>
      </c>
      <c r="G229" s="18" t="str">
        <f t="shared" si="32"/>
        <v/>
      </c>
      <c r="H229" s="18" t="str">
        <f t="shared" si="33"/>
        <v/>
      </c>
      <c r="I229" s="18" t="str">
        <f t="shared" si="34"/>
        <v/>
      </c>
      <c r="J229" s="18" t="str">
        <f t="shared" si="35"/>
        <v/>
      </c>
    </row>
    <row r="230" spans="1:10">
      <c r="A230" s="18" t="str">
        <f t="shared" si="27"/>
        <v/>
      </c>
      <c r="B230" s="18" t="str">
        <f t="shared" si="28"/>
        <v/>
      </c>
      <c r="C230" s="18" t="str">
        <f t="shared" si="29"/>
        <v/>
      </c>
      <c r="D230" s="18" t="str">
        <f>IF(csv!AJ230&lt;=csv!A$401,csv!AO230,"")</f>
        <v/>
      </c>
      <c r="E230" s="18" t="str">
        <f t="shared" si="30"/>
        <v/>
      </c>
      <c r="F230" s="18" t="str">
        <f t="shared" si="31"/>
        <v/>
      </c>
      <c r="G230" s="18" t="str">
        <f t="shared" si="32"/>
        <v/>
      </c>
      <c r="H230" s="18" t="str">
        <f t="shared" si="33"/>
        <v/>
      </c>
      <c r="I230" s="18" t="str">
        <f t="shared" si="34"/>
        <v/>
      </c>
      <c r="J230" s="18" t="str">
        <f t="shared" si="35"/>
        <v/>
      </c>
    </row>
    <row r="231" spans="1:10">
      <c r="A231" s="18" t="str">
        <f t="shared" si="27"/>
        <v/>
      </c>
      <c r="B231" s="18" t="str">
        <f t="shared" si="28"/>
        <v/>
      </c>
      <c r="C231" s="18" t="str">
        <f t="shared" si="29"/>
        <v/>
      </c>
      <c r="D231" s="18" t="str">
        <f>IF(csv!AJ231&lt;=csv!A$401,csv!AO231,"")</f>
        <v/>
      </c>
      <c r="E231" s="18" t="str">
        <f t="shared" si="30"/>
        <v/>
      </c>
      <c r="F231" s="18" t="str">
        <f t="shared" si="31"/>
        <v/>
      </c>
      <c r="G231" s="18" t="str">
        <f t="shared" si="32"/>
        <v/>
      </c>
      <c r="H231" s="18" t="str">
        <f t="shared" si="33"/>
        <v/>
      </c>
      <c r="I231" s="18" t="str">
        <f t="shared" si="34"/>
        <v/>
      </c>
      <c r="J231" s="18" t="str">
        <f t="shared" si="35"/>
        <v/>
      </c>
    </row>
    <row r="232" spans="1:10">
      <c r="A232" s="18" t="str">
        <f t="shared" si="27"/>
        <v/>
      </c>
      <c r="B232" s="18" t="str">
        <f t="shared" si="28"/>
        <v/>
      </c>
      <c r="C232" s="18" t="str">
        <f t="shared" si="29"/>
        <v/>
      </c>
      <c r="D232" s="18" t="str">
        <f>IF(csv!AJ232&lt;=csv!A$401,csv!AO232,"")</f>
        <v/>
      </c>
      <c r="E232" s="18" t="str">
        <f t="shared" si="30"/>
        <v/>
      </c>
      <c r="F232" s="18" t="str">
        <f t="shared" si="31"/>
        <v/>
      </c>
      <c r="G232" s="18" t="str">
        <f t="shared" si="32"/>
        <v/>
      </c>
      <c r="H232" s="18" t="str">
        <f t="shared" si="33"/>
        <v/>
      </c>
      <c r="I232" s="18" t="str">
        <f t="shared" si="34"/>
        <v/>
      </c>
      <c r="J232" s="18" t="str">
        <f t="shared" si="35"/>
        <v/>
      </c>
    </row>
    <row r="233" spans="1:10">
      <c r="A233" s="18" t="str">
        <f t="shared" si="27"/>
        <v/>
      </c>
      <c r="B233" s="18" t="str">
        <f t="shared" si="28"/>
        <v/>
      </c>
      <c r="C233" s="18" t="str">
        <f t="shared" si="29"/>
        <v/>
      </c>
      <c r="D233" s="18" t="str">
        <f>IF(csv!AJ233&lt;=csv!A$401,csv!AO233,"")</f>
        <v/>
      </c>
      <c r="E233" s="18" t="str">
        <f t="shared" si="30"/>
        <v/>
      </c>
      <c r="F233" s="18" t="str">
        <f t="shared" si="31"/>
        <v/>
      </c>
      <c r="G233" s="18" t="str">
        <f t="shared" si="32"/>
        <v/>
      </c>
      <c r="H233" s="18" t="str">
        <f t="shared" si="33"/>
        <v/>
      </c>
      <c r="I233" s="18" t="str">
        <f t="shared" si="34"/>
        <v/>
      </c>
      <c r="J233" s="18" t="str">
        <f t="shared" si="35"/>
        <v/>
      </c>
    </row>
    <row r="234" spans="1:10">
      <c r="A234" s="18" t="str">
        <f t="shared" si="27"/>
        <v/>
      </c>
      <c r="B234" s="18" t="str">
        <f t="shared" si="28"/>
        <v/>
      </c>
      <c r="C234" s="18" t="str">
        <f t="shared" si="29"/>
        <v/>
      </c>
      <c r="D234" s="18" t="str">
        <f>IF(csv!AJ234&lt;=csv!A$401,csv!AO234,"")</f>
        <v/>
      </c>
      <c r="E234" s="18" t="str">
        <f t="shared" si="30"/>
        <v/>
      </c>
      <c r="F234" s="18" t="str">
        <f t="shared" si="31"/>
        <v/>
      </c>
      <c r="G234" s="18" t="str">
        <f t="shared" si="32"/>
        <v/>
      </c>
      <c r="H234" s="18" t="str">
        <f t="shared" si="33"/>
        <v/>
      </c>
      <c r="I234" s="18" t="str">
        <f t="shared" si="34"/>
        <v/>
      </c>
      <c r="J234" s="18" t="str">
        <f t="shared" si="35"/>
        <v/>
      </c>
    </row>
    <row r="235" spans="1:10">
      <c r="A235" s="18" t="str">
        <f t="shared" si="27"/>
        <v/>
      </c>
      <c r="B235" s="18" t="str">
        <f t="shared" si="28"/>
        <v/>
      </c>
      <c r="C235" s="18" t="str">
        <f t="shared" si="29"/>
        <v/>
      </c>
      <c r="D235" s="18" t="str">
        <f>IF(csv!AJ235&lt;=csv!A$401,csv!AO235,"")</f>
        <v/>
      </c>
      <c r="E235" s="18" t="str">
        <f t="shared" si="30"/>
        <v/>
      </c>
      <c r="F235" s="18" t="str">
        <f t="shared" si="31"/>
        <v/>
      </c>
      <c r="G235" s="18" t="str">
        <f t="shared" si="32"/>
        <v/>
      </c>
      <c r="H235" s="18" t="str">
        <f t="shared" si="33"/>
        <v/>
      </c>
      <c r="I235" s="18" t="str">
        <f t="shared" si="34"/>
        <v/>
      </c>
      <c r="J235" s="18" t="str">
        <f t="shared" si="35"/>
        <v/>
      </c>
    </row>
    <row r="236" spans="1:10">
      <c r="A236" s="18" t="str">
        <f t="shared" si="27"/>
        <v/>
      </c>
      <c r="B236" s="18" t="str">
        <f t="shared" si="28"/>
        <v/>
      </c>
      <c r="C236" s="18" t="str">
        <f t="shared" si="29"/>
        <v/>
      </c>
      <c r="D236" s="18" t="str">
        <f>IF(csv!AJ236&lt;=csv!A$401,csv!AO236,"")</f>
        <v/>
      </c>
      <c r="E236" s="18" t="str">
        <f t="shared" si="30"/>
        <v/>
      </c>
      <c r="F236" s="18" t="str">
        <f t="shared" si="31"/>
        <v/>
      </c>
      <c r="G236" s="18" t="str">
        <f t="shared" si="32"/>
        <v/>
      </c>
      <c r="H236" s="18" t="str">
        <f t="shared" si="33"/>
        <v/>
      </c>
      <c r="I236" s="18" t="str">
        <f t="shared" si="34"/>
        <v/>
      </c>
      <c r="J236" s="18" t="str">
        <f t="shared" si="35"/>
        <v/>
      </c>
    </row>
    <row r="237" spans="1:10">
      <c r="A237" s="18" t="str">
        <f t="shared" si="27"/>
        <v/>
      </c>
      <c r="B237" s="18" t="str">
        <f t="shared" si="28"/>
        <v/>
      </c>
      <c r="C237" s="18" t="str">
        <f t="shared" si="29"/>
        <v/>
      </c>
      <c r="D237" s="18" t="str">
        <f>IF(csv!AJ237&lt;=csv!A$401,csv!AO237,"")</f>
        <v/>
      </c>
      <c r="E237" s="18" t="str">
        <f t="shared" si="30"/>
        <v/>
      </c>
      <c r="F237" s="18" t="str">
        <f t="shared" si="31"/>
        <v/>
      </c>
      <c r="G237" s="18" t="str">
        <f t="shared" si="32"/>
        <v/>
      </c>
      <c r="H237" s="18" t="str">
        <f t="shared" si="33"/>
        <v/>
      </c>
      <c r="I237" s="18" t="str">
        <f t="shared" si="34"/>
        <v/>
      </c>
      <c r="J237" s="18" t="str">
        <f t="shared" si="35"/>
        <v/>
      </c>
    </row>
    <row r="238" spans="1:10">
      <c r="A238" s="18" t="str">
        <f t="shared" si="27"/>
        <v/>
      </c>
      <c r="B238" s="18" t="str">
        <f t="shared" si="28"/>
        <v/>
      </c>
      <c r="C238" s="18" t="str">
        <f t="shared" si="29"/>
        <v/>
      </c>
      <c r="D238" s="18" t="str">
        <f>IF(csv!AJ238&lt;=csv!A$401,csv!AO238,"")</f>
        <v/>
      </c>
      <c r="E238" s="18" t="str">
        <f t="shared" si="30"/>
        <v/>
      </c>
      <c r="F238" s="18" t="str">
        <f t="shared" si="31"/>
        <v/>
      </c>
      <c r="G238" s="18" t="str">
        <f t="shared" si="32"/>
        <v/>
      </c>
      <c r="H238" s="18" t="str">
        <f t="shared" si="33"/>
        <v/>
      </c>
      <c r="I238" s="18" t="str">
        <f t="shared" si="34"/>
        <v/>
      </c>
      <c r="J238" s="18" t="str">
        <f t="shared" si="35"/>
        <v/>
      </c>
    </row>
    <row r="239" spans="1:10">
      <c r="A239" s="18" t="str">
        <f t="shared" si="27"/>
        <v/>
      </c>
      <c r="B239" s="18" t="str">
        <f t="shared" si="28"/>
        <v/>
      </c>
      <c r="C239" s="18" t="str">
        <f t="shared" si="29"/>
        <v/>
      </c>
      <c r="D239" s="18" t="str">
        <f>IF(csv!AJ239&lt;=csv!A$401,csv!AO239,"")</f>
        <v/>
      </c>
      <c r="E239" s="18" t="str">
        <f t="shared" si="30"/>
        <v/>
      </c>
      <c r="F239" s="18" t="str">
        <f t="shared" si="31"/>
        <v/>
      </c>
      <c r="G239" s="18" t="str">
        <f t="shared" si="32"/>
        <v/>
      </c>
      <c r="H239" s="18" t="str">
        <f t="shared" si="33"/>
        <v/>
      </c>
      <c r="I239" s="18" t="str">
        <f t="shared" si="34"/>
        <v/>
      </c>
      <c r="J239" s="18" t="str">
        <f t="shared" si="35"/>
        <v/>
      </c>
    </row>
    <row r="240" spans="1:10">
      <c r="A240" s="18" t="str">
        <f t="shared" si="27"/>
        <v/>
      </c>
      <c r="B240" s="18" t="str">
        <f t="shared" si="28"/>
        <v/>
      </c>
      <c r="C240" s="18" t="str">
        <f t="shared" si="29"/>
        <v/>
      </c>
      <c r="D240" s="18" t="str">
        <f>IF(csv!AJ240&lt;=csv!A$401,csv!AO240,"")</f>
        <v/>
      </c>
      <c r="E240" s="18" t="str">
        <f t="shared" si="30"/>
        <v/>
      </c>
      <c r="F240" s="18" t="str">
        <f t="shared" si="31"/>
        <v/>
      </c>
      <c r="G240" s="18" t="str">
        <f t="shared" si="32"/>
        <v/>
      </c>
      <c r="H240" s="18" t="str">
        <f t="shared" si="33"/>
        <v/>
      </c>
      <c r="I240" s="18" t="str">
        <f t="shared" si="34"/>
        <v/>
      </c>
      <c r="J240" s="18" t="str">
        <f t="shared" si="35"/>
        <v/>
      </c>
    </row>
    <row r="241" spans="1:10">
      <c r="A241" s="18" t="str">
        <f t="shared" si="27"/>
        <v/>
      </c>
      <c r="B241" s="18" t="str">
        <f t="shared" si="28"/>
        <v/>
      </c>
      <c r="C241" s="18" t="str">
        <f t="shared" si="29"/>
        <v/>
      </c>
      <c r="D241" s="18" t="str">
        <f>IF(csv!AJ241&lt;=csv!A$401,csv!AO241,"")</f>
        <v/>
      </c>
      <c r="E241" s="18" t="str">
        <f t="shared" si="30"/>
        <v/>
      </c>
      <c r="F241" s="18" t="str">
        <f t="shared" si="31"/>
        <v/>
      </c>
      <c r="G241" s="18" t="str">
        <f t="shared" si="32"/>
        <v/>
      </c>
      <c r="H241" s="18" t="str">
        <f t="shared" si="33"/>
        <v/>
      </c>
      <c r="I241" s="18" t="str">
        <f t="shared" si="34"/>
        <v/>
      </c>
      <c r="J241" s="18" t="str">
        <f t="shared" si="35"/>
        <v/>
      </c>
    </row>
    <row r="242" spans="1:10">
      <c r="A242" s="18" t="str">
        <f t="shared" si="27"/>
        <v/>
      </c>
      <c r="B242" s="18" t="str">
        <f t="shared" si="28"/>
        <v/>
      </c>
      <c r="C242" s="18" t="str">
        <f t="shared" si="29"/>
        <v/>
      </c>
      <c r="D242" s="18" t="str">
        <f>IF(csv!AJ242&lt;=csv!A$401,csv!AO242,"")</f>
        <v/>
      </c>
      <c r="E242" s="18" t="str">
        <f t="shared" si="30"/>
        <v/>
      </c>
      <c r="F242" s="18" t="str">
        <f t="shared" si="31"/>
        <v/>
      </c>
      <c r="G242" s="18" t="str">
        <f t="shared" si="32"/>
        <v/>
      </c>
      <c r="H242" s="18" t="str">
        <f t="shared" si="33"/>
        <v/>
      </c>
      <c r="I242" s="18" t="str">
        <f t="shared" si="34"/>
        <v/>
      </c>
      <c r="J242" s="18" t="str">
        <f t="shared" si="35"/>
        <v/>
      </c>
    </row>
    <row r="243" spans="1:10">
      <c r="A243" s="18" t="str">
        <f t="shared" si="27"/>
        <v/>
      </c>
      <c r="B243" s="18" t="str">
        <f t="shared" si="28"/>
        <v/>
      </c>
      <c r="C243" s="18" t="str">
        <f t="shared" si="29"/>
        <v/>
      </c>
      <c r="D243" s="18" t="str">
        <f>IF(csv!AJ243&lt;=csv!A$401,csv!AO243,"")</f>
        <v/>
      </c>
      <c r="E243" s="18" t="str">
        <f t="shared" si="30"/>
        <v/>
      </c>
      <c r="F243" s="18" t="str">
        <f t="shared" si="31"/>
        <v/>
      </c>
      <c r="G243" s="18" t="str">
        <f t="shared" si="32"/>
        <v/>
      </c>
      <c r="H243" s="18" t="str">
        <f t="shared" si="33"/>
        <v/>
      </c>
      <c r="I243" s="18" t="str">
        <f t="shared" si="34"/>
        <v/>
      </c>
      <c r="J243" s="18" t="str">
        <f t="shared" si="35"/>
        <v/>
      </c>
    </row>
    <row r="244" spans="1:10">
      <c r="A244" s="18" t="str">
        <f t="shared" si="27"/>
        <v/>
      </c>
      <c r="B244" s="18" t="str">
        <f t="shared" si="28"/>
        <v/>
      </c>
      <c r="C244" s="18" t="str">
        <f t="shared" si="29"/>
        <v/>
      </c>
      <c r="D244" s="18" t="str">
        <f>IF(csv!AJ244&lt;=csv!A$401,csv!AO244,"")</f>
        <v/>
      </c>
      <c r="E244" s="18" t="str">
        <f t="shared" si="30"/>
        <v/>
      </c>
      <c r="F244" s="18" t="str">
        <f t="shared" si="31"/>
        <v/>
      </c>
      <c r="G244" s="18" t="str">
        <f t="shared" si="32"/>
        <v/>
      </c>
      <c r="H244" s="18" t="str">
        <f t="shared" si="33"/>
        <v/>
      </c>
      <c r="I244" s="18" t="str">
        <f t="shared" si="34"/>
        <v/>
      </c>
      <c r="J244" s="18" t="str">
        <f t="shared" si="35"/>
        <v/>
      </c>
    </row>
    <row r="245" spans="1:10">
      <c r="A245" s="18" t="str">
        <f t="shared" si="27"/>
        <v/>
      </c>
      <c r="B245" s="18" t="str">
        <f t="shared" si="28"/>
        <v/>
      </c>
      <c r="C245" s="18" t="str">
        <f t="shared" si="29"/>
        <v/>
      </c>
      <c r="D245" s="18" t="str">
        <f>IF(csv!AJ245&lt;=csv!A$401,csv!AO245,"")</f>
        <v/>
      </c>
      <c r="E245" s="18" t="str">
        <f t="shared" si="30"/>
        <v/>
      </c>
      <c r="F245" s="18" t="str">
        <f t="shared" si="31"/>
        <v/>
      </c>
      <c r="G245" s="18" t="str">
        <f t="shared" si="32"/>
        <v/>
      </c>
      <c r="H245" s="18" t="str">
        <f t="shared" si="33"/>
        <v/>
      </c>
      <c r="I245" s="18" t="str">
        <f t="shared" si="34"/>
        <v/>
      </c>
      <c r="J245" s="18" t="str">
        <f t="shared" si="35"/>
        <v/>
      </c>
    </row>
    <row r="246" spans="1:10">
      <c r="A246" s="18" t="str">
        <f t="shared" si="27"/>
        <v/>
      </c>
      <c r="B246" s="18" t="str">
        <f t="shared" si="28"/>
        <v/>
      </c>
      <c r="C246" s="18" t="str">
        <f t="shared" si="29"/>
        <v/>
      </c>
      <c r="D246" s="18" t="str">
        <f>IF(csv!AJ246&lt;=csv!A$401,csv!AO246,"")</f>
        <v/>
      </c>
      <c r="E246" s="18" t="str">
        <f t="shared" si="30"/>
        <v/>
      </c>
      <c r="F246" s="18" t="str">
        <f t="shared" si="31"/>
        <v/>
      </c>
      <c r="G246" s="18" t="str">
        <f t="shared" si="32"/>
        <v/>
      </c>
      <c r="H246" s="18" t="str">
        <f t="shared" si="33"/>
        <v/>
      </c>
      <c r="I246" s="18" t="str">
        <f t="shared" si="34"/>
        <v/>
      </c>
      <c r="J246" s="18" t="str">
        <f t="shared" si="35"/>
        <v/>
      </c>
    </row>
    <row r="247" spans="1:10">
      <c r="A247" s="18" t="str">
        <f t="shared" si="27"/>
        <v/>
      </c>
      <c r="B247" s="18" t="str">
        <f t="shared" si="28"/>
        <v/>
      </c>
      <c r="C247" s="18" t="str">
        <f t="shared" si="29"/>
        <v/>
      </c>
      <c r="D247" s="18" t="str">
        <f>IF(csv!AJ247&lt;=csv!A$401,csv!AO247,"")</f>
        <v/>
      </c>
      <c r="E247" s="18" t="str">
        <f t="shared" si="30"/>
        <v/>
      </c>
      <c r="F247" s="18" t="str">
        <f t="shared" si="31"/>
        <v/>
      </c>
      <c r="G247" s="18" t="str">
        <f t="shared" si="32"/>
        <v/>
      </c>
      <c r="H247" s="18" t="str">
        <f t="shared" si="33"/>
        <v/>
      </c>
      <c r="I247" s="18" t="str">
        <f t="shared" si="34"/>
        <v/>
      </c>
      <c r="J247" s="18" t="str">
        <f t="shared" si="35"/>
        <v/>
      </c>
    </row>
    <row r="248" spans="1:10">
      <c r="A248" s="18" t="str">
        <f t="shared" si="27"/>
        <v/>
      </c>
      <c r="B248" s="18" t="str">
        <f t="shared" si="28"/>
        <v/>
      </c>
      <c r="C248" s="18" t="str">
        <f t="shared" si="29"/>
        <v/>
      </c>
      <c r="D248" s="18" t="str">
        <f>IF(csv!AJ248&lt;=csv!A$401,csv!AO248,"")</f>
        <v/>
      </c>
      <c r="E248" s="18" t="str">
        <f t="shared" si="30"/>
        <v/>
      </c>
      <c r="F248" s="18" t="str">
        <f t="shared" si="31"/>
        <v/>
      </c>
      <c r="G248" s="18" t="str">
        <f t="shared" si="32"/>
        <v/>
      </c>
      <c r="H248" s="18" t="str">
        <f t="shared" si="33"/>
        <v/>
      </c>
      <c r="I248" s="18" t="str">
        <f t="shared" si="34"/>
        <v/>
      </c>
      <c r="J248" s="18" t="str">
        <f t="shared" si="35"/>
        <v/>
      </c>
    </row>
    <row r="249" spans="1:10">
      <c r="A249" s="18" t="str">
        <f t="shared" si="27"/>
        <v/>
      </c>
      <c r="B249" s="18" t="str">
        <f t="shared" si="28"/>
        <v/>
      </c>
      <c r="C249" s="18" t="str">
        <f t="shared" si="29"/>
        <v/>
      </c>
      <c r="D249" s="18" t="str">
        <f>IF(csv!AJ249&lt;=csv!A$401,csv!AO249,"")</f>
        <v/>
      </c>
      <c r="E249" s="18" t="str">
        <f t="shared" si="30"/>
        <v/>
      </c>
      <c r="F249" s="18" t="str">
        <f t="shared" si="31"/>
        <v/>
      </c>
      <c r="G249" s="18" t="str">
        <f t="shared" si="32"/>
        <v/>
      </c>
      <c r="H249" s="18" t="str">
        <f t="shared" si="33"/>
        <v/>
      </c>
      <c r="I249" s="18" t="str">
        <f t="shared" si="34"/>
        <v/>
      </c>
      <c r="J249" s="18" t="str">
        <f t="shared" si="35"/>
        <v/>
      </c>
    </row>
    <row r="250" spans="1:10">
      <c r="A250" s="18" t="str">
        <f t="shared" si="27"/>
        <v/>
      </c>
      <c r="B250" s="18" t="str">
        <f t="shared" si="28"/>
        <v/>
      </c>
      <c r="C250" s="18" t="str">
        <f t="shared" si="29"/>
        <v/>
      </c>
      <c r="D250" s="18" t="str">
        <f>IF(csv!AJ250&lt;=csv!A$401,csv!AO250,"")</f>
        <v/>
      </c>
      <c r="E250" s="18" t="str">
        <f t="shared" si="30"/>
        <v/>
      </c>
      <c r="F250" s="18" t="str">
        <f t="shared" si="31"/>
        <v/>
      </c>
      <c r="G250" s="18" t="str">
        <f t="shared" si="32"/>
        <v/>
      </c>
      <c r="H250" s="18" t="str">
        <f t="shared" si="33"/>
        <v/>
      </c>
      <c r="I250" s="18" t="str">
        <f t="shared" si="34"/>
        <v/>
      </c>
      <c r="J250" s="18" t="str">
        <f t="shared" si="35"/>
        <v/>
      </c>
    </row>
    <row r="251" spans="1:10">
      <c r="A251" s="18" t="str">
        <f t="shared" si="27"/>
        <v/>
      </c>
      <c r="B251" s="18" t="str">
        <f t="shared" si="28"/>
        <v/>
      </c>
      <c r="C251" s="18" t="str">
        <f t="shared" si="29"/>
        <v/>
      </c>
      <c r="D251" s="18" t="str">
        <f>IF(csv!AJ251&lt;=csv!A$401,csv!AO251,"")</f>
        <v/>
      </c>
      <c r="E251" s="18" t="str">
        <f t="shared" si="30"/>
        <v/>
      </c>
      <c r="F251" s="18" t="str">
        <f t="shared" si="31"/>
        <v/>
      </c>
      <c r="G251" s="18" t="str">
        <f t="shared" si="32"/>
        <v/>
      </c>
      <c r="H251" s="18" t="str">
        <f t="shared" si="33"/>
        <v/>
      </c>
      <c r="I251" s="18" t="str">
        <f t="shared" si="34"/>
        <v/>
      </c>
      <c r="J251" s="18" t="str">
        <f t="shared" si="35"/>
        <v/>
      </c>
    </row>
    <row r="252" spans="1:10">
      <c r="A252" s="18" t="str">
        <f t="shared" si="27"/>
        <v/>
      </c>
      <c r="B252" s="18" t="str">
        <f t="shared" si="28"/>
        <v/>
      </c>
      <c r="C252" s="18" t="str">
        <f t="shared" si="29"/>
        <v/>
      </c>
      <c r="D252" s="18" t="str">
        <f>IF(csv!AJ252&lt;=csv!A$401,csv!AO252,"")</f>
        <v/>
      </c>
      <c r="E252" s="18" t="str">
        <f t="shared" si="30"/>
        <v/>
      </c>
      <c r="F252" s="18" t="str">
        <f t="shared" si="31"/>
        <v/>
      </c>
      <c r="G252" s="18" t="str">
        <f t="shared" si="32"/>
        <v/>
      </c>
      <c r="H252" s="18" t="str">
        <f t="shared" si="33"/>
        <v/>
      </c>
      <c r="I252" s="18" t="str">
        <f t="shared" si="34"/>
        <v/>
      </c>
      <c r="J252" s="18" t="str">
        <f t="shared" si="35"/>
        <v/>
      </c>
    </row>
    <row r="253" spans="1:10">
      <c r="A253" s="18" t="str">
        <f t="shared" si="27"/>
        <v/>
      </c>
      <c r="B253" s="18" t="str">
        <f t="shared" si="28"/>
        <v/>
      </c>
      <c r="C253" s="18" t="str">
        <f t="shared" si="29"/>
        <v/>
      </c>
      <c r="D253" s="18" t="str">
        <f>IF(csv!AJ253&lt;=csv!A$401,csv!AO253,"")</f>
        <v/>
      </c>
      <c r="E253" s="18" t="str">
        <f t="shared" si="30"/>
        <v/>
      </c>
      <c r="F253" s="18" t="str">
        <f t="shared" si="31"/>
        <v/>
      </c>
      <c r="G253" s="18" t="str">
        <f t="shared" si="32"/>
        <v/>
      </c>
      <c r="H253" s="18" t="str">
        <f t="shared" si="33"/>
        <v/>
      </c>
      <c r="I253" s="18" t="str">
        <f t="shared" si="34"/>
        <v/>
      </c>
      <c r="J253" s="18" t="str">
        <f t="shared" si="35"/>
        <v/>
      </c>
    </row>
    <row r="254" spans="1:10">
      <c r="A254" s="18" t="str">
        <f t="shared" si="27"/>
        <v/>
      </c>
      <c r="B254" s="18" t="str">
        <f t="shared" si="28"/>
        <v/>
      </c>
      <c r="C254" s="18" t="str">
        <f t="shared" si="29"/>
        <v/>
      </c>
      <c r="D254" s="18" t="str">
        <f>IF(csv!AJ254&lt;=csv!A$401,csv!AO254,"")</f>
        <v/>
      </c>
      <c r="E254" s="18" t="str">
        <f t="shared" si="30"/>
        <v/>
      </c>
      <c r="F254" s="18" t="str">
        <f t="shared" si="31"/>
        <v/>
      </c>
      <c r="G254" s="18" t="str">
        <f t="shared" si="32"/>
        <v/>
      </c>
      <c r="H254" s="18" t="str">
        <f t="shared" si="33"/>
        <v/>
      </c>
      <c r="I254" s="18" t="str">
        <f t="shared" si="34"/>
        <v/>
      </c>
      <c r="J254" s="18" t="str">
        <f t="shared" si="35"/>
        <v/>
      </c>
    </row>
    <row r="255" spans="1:10">
      <c r="A255" s="18" t="str">
        <f t="shared" si="27"/>
        <v/>
      </c>
      <c r="B255" s="18" t="str">
        <f t="shared" si="28"/>
        <v/>
      </c>
      <c r="C255" s="18" t="str">
        <f t="shared" si="29"/>
        <v/>
      </c>
      <c r="D255" s="18" t="str">
        <f>IF(csv!AJ255&lt;=csv!A$401,csv!AO255,"")</f>
        <v/>
      </c>
      <c r="E255" s="18" t="str">
        <f t="shared" si="30"/>
        <v/>
      </c>
      <c r="F255" s="18" t="str">
        <f t="shared" si="31"/>
        <v/>
      </c>
      <c r="G255" s="18" t="str">
        <f t="shared" si="32"/>
        <v/>
      </c>
      <c r="H255" s="18" t="str">
        <f t="shared" si="33"/>
        <v/>
      </c>
      <c r="I255" s="18" t="str">
        <f t="shared" si="34"/>
        <v/>
      </c>
      <c r="J255" s="18" t="str">
        <f t="shared" si="35"/>
        <v/>
      </c>
    </row>
    <row r="256" spans="1:10">
      <c r="A256" s="18" t="str">
        <f t="shared" si="27"/>
        <v/>
      </c>
      <c r="B256" s="18" t="str">
        <f t="shared" si="28"/>
        <v/>
      </c>
      <c r="C256" s="18" t="str">
        <f t="shared" si="29"/>
        <v/>
      </c>
      <c r="D256" s="18" t="str">
        <f>IF(csv!AJ256&lt;=csv!A$401,csv!AO256,"")</f>
        <v/>
      </c>
      <c r="E256" s="18" t="str">
        <f t="shared" si="30"/>
        <v/>
      </c>
      <c r="F256" s="18" t="str">
        <f t="shared" si="31"/>
        <v/>
      </c>
      <c r="G256" s="18" t="str">
        <f t="shared" si="32"/>
        <v/>
      </c>
      <c r="H256" s="18" t="str">
        <f t="shared" si="33"/>
        <v/>
      </c>
      <c r="I256" s="18" t="str">
        <f t="shared" si="34"/>
        <v/>
      </c>
      <c r="J256" s="18" t="str">
        <f t="shared" si="35"/>
        <v/>
      </c>
    </row>
    <row r="257" spans="1:10">
      <c r="A257" s="18" t="str">
        <f t="shared" si="27"/>
        <v/>
      </c>
      <c r="B257" s="18" t="str">
        <f t="shared" si="28"/>
        <v/>
      </c>
      <c r="C257" s="18" t="str">
        <f t="shared" si="29"/>
        <v/>
      </c>
      <c r="D257" s="18" t="str">
        <f>IF(csv!AJ257&lt;=csv!A$401,csv!AO257,"")</f>
        <v/>
      </c>
      <c r="E257" s="18" t="str">
        <f t="shared" si="30"/>
        <v/>
      </c>
      <c r="F257" s="18" t="str">
        <f t="shared" si="31"/>
        <v/>
      </c>
      <c r="G257" s="18" t="str">
        <f t="shared" si="32"/>
        <v/>
      </c>
      <c r="H257" s="18" t="str">
        <f t="shared" si="33"/>
        <v/>
      </c>
      <c r="I257" s="18" t="str">
        <f t="shared" si="34"/>
        <v/>
      </c>
      <c r="J257" s="18" t="str">
        <f t="shared" si="35"/>
        <v/>
      </c>
    </row>
    <row r="258" spans="1:10">
      <c r="A258" s="18" t="str">
        <f t="shared" ref="A258:A321" si="36">IF(D258="","",VLOOKUP(D258,陸連,8,FALSE)*1)</f>
        <v/>
      </c>
      <c r="B258" s="18" t="str">
        <f t="shared" ref="B258:B321" si="37">IF(D258="","",VLOOKUP(D258,陸連,9,FALSE)*1)</f>
        <v/>
      </c>
      <c r="C258" s="18" t="str">
        <f t="shared" ref="C258:C321" si="38">IF(D258="","",VLOOKUP(D258,陸連,10,FALSE)*1)</f>
        <v/>
      </c>
      <c r="D258" s="18" t="str">
        <f>IF(csv!AJ258&lt;=csv!A$401,csv!AO258,"")</f>
        <v/>
      </c>
      <c r="E258" s="18" t="str">
        <f t="shared" ref="E258:E321" si="39">IF(D258="","",VLOOKUP(D258,陸連,17,FALSE))</f>
        <v/>
      </c>
      <c r="F258" s="18" t="str">
        <f t="shared" ref="F258:F321" si="40">IF(D258="","",VLOOKUP(D258,陸連,18,FALSE))</f>
        <v/>
      </c>
      <c r="G258" s="18" t="str">
        <f t="shared" ref="G258:G321" si="41">IF(D258="","",VLOOKUP(D258,陸連,19,FALSE))</f>
        <v/>
      </c>
      <c r="H258" s="18" t="str">
        <f t="shared" ref="H258:H321" si="42">IF(D258="","",VLOOKUP(D258,陸連,20,FALSE))</f>
        <v/>
      </c>
      <c r="I258" s="18" t="str">
        <f t="shared" ref="I258:I321" si="43">IF(D258="","",VLOOKUP(D258,陸連,6,FALSE))</f>
        <v/>
      </c>
      <c r="J258" s="18" t="str">
        <f t="shared" ref="J258:J321" si="44">IF(D258="","",VLOOKUP(D258,陸連,7,FALSE))</f>
        <v/>
      </c>
    </row>
    <row r="259" spans="1:10">
      <c r="A259" s="18" t="str">
        <f t="shared" si="36"/>
        <v/>
      </c>
      <c r="B259" s="18" t="str">
        <f t="shared" si="37"/>
        <v/>
      </c>
      <c r="C259" s="18" t="str">
        <f t="shared" si="38"/>
        <v/>
      </c>
      <c r="D259" s="18" t="str">
        <f>IF(csv!AJ259&lt;=csv!A$401,csv!AO259,"")</f>
        <v/>
      </c>
      <c r="E259" s="18" t="str">
        <f t="shared" si="39"/>
        <v/>
      </c>
      <c r="F259" s="18" t="str">
        <f t="shared" si="40"/>
        <v/>
      </c>
      <c r="G259" s="18" t="str">
        <f t="shared" si="41"/>
        <v/>
      </c>
      <c r="H259" s="18" t="str">
        <f t="shared" si="42"/>
        <v/>
      </c>
      <c r="I259" s="18" t="str">
        <f t="shared" si="43"/>
        <v/>
      </c>
      <c r="J259" s="18" t="str">
        <f t="shared" si="44"/>
        <v/>
      </c>
    </row>
    <row r="260" spans="1:10">
      <c r="A260" s="18" t="str">
        <f t="shared" si="36"/>
        <v/>
      </c>
      <c r="B260" s="18" t="str">
        <f t="shared" si="37"/>
        <v/>
      </c>
      <c r="C260" s="18" t="str">
        <f t="shared" si="38"/>
        <v/>
      </c>
      <c r="D260" s="18" t="str">
        <f>IF(csv!AJ260&lt;=csv!A$401,csv!AO260,"")</f>
        <v/>
      </c>
      <c r="E260" s="18" t="str">
        <f t="shared" si="39"/>
        <v/>
      </c>
      <c r="F260" s="18" t="str">
        <f t="shared" si="40"/>
        <v/>
      </c>
      <c r="G260" s="18" t="str">
        <f t="shared" si="41"/>
        <v/>
      </c>
      <c r="H260" s="18" t="str">
        <f t="shared" si="42"/>
        <v/>
      </c>
      <c r="I260" s="18" t="str">
        <f t="shared" si="43"/>
        <v/>
      </c>
      <c r="J260" s="18" t="str">
        <f t="shared" si="44"/>
        <v/>
      </c>
    </row>
    <row r="261" spans="1:10">
      <c r="A261" s="18" t="str">
        <f t="shared" si="36"/>
        <v/>
      </c>
      <c r="B261" s="18" t="str">
        <f t="shared" si="37"/>
        <v/>
      </c>
      <c r="C261" s="18" t="str">
        <f t="shared" si="38"/>
        <v/>
      </c>
      <c r="D261" s="18" t="str">
        <f>IF(csv!AJ261&lt;=csv!A$401,csv!AO261,"")</f>
        <v/>
      </c>
      <c r="E261" s="18" t="str">
        <f t="shared" si="39"/>
        <v/>
      </c>
      <c r="F261" s="18" t="str">
        <f t="shared" si="40"/>
        <v/>
      </c>
      <c r="G261" s="18" t="str">
        <f t="shared" si="41"/>
        <v/>
      </c>
      <c r="H261" s="18" t="str">
        <f t="shared" si="42"/>
        <v/>
      </c>
      <c r="I261" s="18" t="str">
        <f t="shared" si="43"/>
        <v/>
      </c>
      <c r="J261" s="18" t="str">
        <f t="shared" si="44"/>
        <v/>
      </c>
    </row>
    <row r="262" spans="1:10">
      <c r="A262" s="18" t="str">
        <f t="shared" si="36"/>
        <v/>
      </c>
      <c r="B262" s="18" t="str">
        <f t="shared" si="37"/>
        <v/>
      </c>
      <c r="C262" s="18" t="str">
        <f t="shared" si="38"/>
        <v/>
      </c>
      <c r="D262" s="18" t="str">
        <f>IF(csv!AJ262&lt;=csv!A$401,csv!AO262,"")</f>
        <v/>
      </c>
      <c r="E262" s="18" t="str">
        <f t="shared" si="39"/>
        <v/>
      </c>
      <c r="F262" s="18" t="str">
        <f t="shared" si="40"/>
        <v/>
      </c>
      <c r="G262" s="18" t="str">
        <f t="shared" si="41"/>
        <v/>
      </c>
      <c r="H262" s="18" t="str">
        <f t="shared" si="42"/>
        <v/>
      </c>
      <c r="I262" s="18" t="str">
        <f t="shared" si="43"/>
        <v/>
      </c>
      <c r="J262" s="18" t="str">
        <f t="shared" si="44"/>
        <v/>
      </c>
    </row>
    <row r="263" spans="1:10">
      <c r="A263" s="18" t="str">
        <f t="shared" si="36"/>
        <v/>
      </c>
      <c r="B263" s="18" t="str">
        <f t="shared" si="37"/>
        <v/>
      </c>
      <c r="C263" s="18" t="str">
        <f t="shared" si="38"/>
        <v/>
      </c>
      <c r="D263" s="18" t="str">
        <f>IF(csv!AJ263&lt;=csv!A$401,csv!AO263,"")</f>
        <v/>
      </c>
      <c r="E263" s="18" t="str">
        <f t="shared" si="39"/>
        <v/>
      </c>
      <c r="F263" s="18" t="str">
        <f t="shared" si="40"/>
        <v/>
      </c>
      <c r="G263" s="18" t="str">
        <f t="shared" si="41"/>
        <v/>
      </c>
      <c r="H263" s="18" t="str">
        <f t="shared" si="42"/>
        <v/>
      </c>
      <c r="I263" s="18" t="str">
        <f t="shared" si="43"/>
        <v/>
      </c>
      <c r="J263" s="18" t="str">
        <f t="shared" si="44"/>
        <v/>
      </c>
    </row>
    <row r="264" spans="1:10">
      <c r="A264" s="18" t="str">
        <f t="shared" si="36"/>
        <v/>
      </c>
      <c r="B264" s="18" t="str">
        <f t="shared" si="37"/>
        <v/>
      </c>
      <c r="C264" s="18" t="str">
        <f t="shared" si="38"/>
        <v/>
      </c>
      <c r="D264" s="18" t="str">
        <f>IF(csv!AJ264&lt;=csv!A$401,csv!AO264,"")</f>
        <v/>
      </c>
      <c r="E264" s="18" t="str">
        <f t="shared" si="39"/>
        <v/>
      </c>
      <c r="F264" s="18" t="str">
        <f t="shared" si="40"/>
        <v/>
      </c>
      <c r="G264" s="18" t="str">
        <f t="shared" si="41"/>
        <v/>
      </c>
      <c r="H264" s="18" t="str">
        <f t="shared" si="42"/>
        <v/>
      </c>
      <c r="I264" s="18" t="str">
        <f t="shared" si="43"/>
        <v/>
      </c>
      <c r="J264" s="18" t="str">
        <f t="shared" si="44"/>
        <v/>
      </c>
    </row>
    <row r="265" spans="1:10">
      <c r="A265" s="18" t="str">
        <f t="shared" si="36"/>
        <v/>
      </c>
      <c r="B265" s="18" t="str">
        <f t="shared" si="37"/>
        <v/>
      </c>
      <c r="C265" s="18" t="str">
        <f t="shared" si="38"/>
        <v/>
      </c>
      <c r="D265" s="18" t="str">
        <f>IF(csv!AJ265&lt;=csv!A$401,csv!AO265,"")</f>
        <v/>
      </c>
      <c r="E265" s="18" t="str">
        <f t="shared" si="39"/>
        <v/>
      </c>
      <c r="F265" s="18" t="str">
        <f t="shared" si="40"/>
        <v/>
      </c>
      <c r="G265" s="18" t="str">
        <f t="shared" si="41"/>
        <v/>
      </c>
      <c r="H265" s="18" t="str">
        <f t="shared" si="42"/>
        <v/>
      </c>
      <c r="I265" s="18" t="str">
        <f t="shared" si="43"/>
        <v/>
      </c>
      <c r="J265" s="18" t="str">
        <f t="shared" si="44"/>
        <v/>
      </c>
    </row>
    <row r="266" spans="1:10">
      <c r="A266" s="18" t="str">
        <f t="shared" si="36"/>
        <v/>
      </c>
      <c r="B266" s="18" t="str">
        <f t="shared" si="37"/>
        <v/>
      </c>
      <c r="C266" s="18" t="str">
        <f t="shared" si="38"/>
        <v/>
      </c>
      <c r="D266" s="18" t="str">
        <f>IF(csv!AJ266&lt;=csv!A$401,csv!AO266,"")</f>
        <v/>
      </c>
      <c r="E266" s="18" t="str">
        <f t="shared" si="39"/>
        <v/>
      </c>
      <c r="F266" s="18" t="str">
        <f t="shared" si="40"/>
        <v/>
      </c>
      <c r="G266" s="18" t="str">
        <f t="shared" si="41"/>
        <v/>
      </c>
      <c r="H266" s="18" t="str">
        <f t="shared" si="42"/>
        <v/>
      </c>
      <c r="I266" s="18" t="str">
        <f t="shared" si="43"/>
        <v/>
      </c>
      <c r="J266" s="18" t="str">
        <f t="shared" si="44"/>
        <v/>
      </c>
    </row>
    <row r="267" spans="1:10">
      <c r="A267" s="18" t="str">
        <f t="shared" si="36"/>
        <v/>
      </c>
      <c r="B267" s="18" t="str">
        <f t="shared" si="37"/>
        <v/>
      </c>
      <c r="C267" s="18" t="str">
        <f t="shared" si="38"/>
        <v/>
      </c>
      <c r="D267" s="18" t="str">
        <f>IF(csv!AJ267&lt;=csv!A$401,csv!AO267,"")</f>
        <v/>
      </c>
      <c r="E267" s="18" t="str">
        <f t="shared" si="39"/>
        <v/>
      </c>
      <c r="F267" s="18" t="str">
        <f t="shared" si="40"/>
        <v/>
      </c>
      <c r="G267" s="18" t="str">
        <f t="shared" si="41"/>
        <v/>
      </c>
      <c r="H267" s="18" t="str">
        <f t="shared" si="42"/>
        <v/>
      </c>
      <c r="I267" s="18" t="str">
        <f t="shared" si="43"/>
        <v/>
      </c>
      <c r="J267" s="18" t="str">
        <f t="shared" si="44"/>
        <v/>
      </c>
    </row>
    <row r="268" spans="1:10">
      <c r="A268" s="18" t="str">
        <f t="shared" si="36"/>
        <v/>
      </c>
      <c r="B268" s="18" t="str">
        <f t="shared" si="37"/>
        <v/>
      </c>
      <c r="C268" s="18" t="str">
        <f t="shared" si="38"/>
        <v/>
      </c>
      <c r="D268" s="18" t="str">
        <f>IF(csv!AJ268&lt;=csv!A$401,csv!AO268,"")</f>
        <v/>
      </c>
      <c r="E268" s="18" t="str">
        <f t="shared" si="39"/>
        <v/>
      </c>
      <c r="F268" s="18" t="str">
        <f t="shared" si="40"/>
        <v/>
      </c>
      <c r="G268" s="18" t="str">
        <f t="shared" si="41"/>
        <v/>
      </c>
      <c r="H268" s="18" t="str">
        <f t="shared" si="42"/>
        <v/>
      </c>
      <c r="I268" s="18" t="str">
        <f t="shared" si="43"/>
        <v/>
      </c>
      <c r="J268" s="18" t="str">
        <f t="shared" si="44"/>
        <v/>
      </c>
    </row>
    <row r="269" spans="1:10">
      <c r="A269" s="18" t="str">
        <f t="shared" si="36"/>
        <v/>
      </c>
      <c r="B269" s="18" t="str">
        <f t="shared" si="37"/>
        <v/>
      </c>
      <c r="C269" s="18" t="str">
        <f t="shared" si="38"/>
        <v/>
      </c>
      <c r="D269" s="18" t="str">
        <f>IF(csv!AJ269&lt;=csv!A$401,csv!AO269,"")</f>
        <v/>
      </c>
      <c r="E269" s="18" t="str">
        <f t="shared" si="39"/>
        <v/>
      </c>
      <c r="F269" s="18" t="str">
        <f t="shared" si="40"/>
        <v/>
      </c>
      <c r="G269" s="18" t="str">
        <f t="shared" si="41"/>
        <v/>
      </c>
      <c r="H269" s="18" t="str">
        <f t="shared" si="42"/>
        <v/>
      </c>
      <c r="I269" s="18" t="str">
        <f t="shared" si="43"/>
        <v/>
      </c>
      <c r="J269" s="18" t="str">
        <f t="shared" si="44"/>
        <v/>
      </c>
    </row>
    <row r="270" spans="1:10">
      <c r="A270" s="18" t="str">
        <f t="shared" si="36"/>
        <v/>
      </c>
      <c r="B270" s="18" t="str">
        <f t="shared" si="37"/>
        <v/>
      </c>
      <c r="C270" s="18" t="str">
        <f t="shared" si="38"/>
        <v/>
      </c>
      <c r="D270" s="18" t="str">
        <f>IF(csv!AJ270&lt;=csv!A$401,csv!AO270,"")</f>
        <v/>
      </c>
      <c r="E270" s="18" t="str">
        <f t="shared" si="39"/>
        <v/>
      </c>
      <c r="F270" s="18" t="str">
        <f t="shared" si="40"/>
        <v/>
      </c>
      <c r="G270" s="18" t="str">
        <f t="shared" si="41"/>
        <v/>
      </c>
      <c r="H270" s="18" t="str">
        <f t="shared" si="42"/>
        <v/>
      </c>
      <c r="I270" s="18" t="str">
        <f t="shared" si="43"/>
        <v/>
      </c>
      <c r="J270" s="18" t="str">
        <f t="shared" si="44"/>
        <v/>
      </c>
    </row>
    <row r="271" spans="1:10">
      <c r="A271" s="18" t="str">
        <f t="shared" si="36"/>
        <v/>
      </c>
      <c r="B271" s="18" t="str">
        <f t="shared" si="37"/>
        <v/>
      </c>
      <c r="C271" s="18" t="str">
        <f t="shared" si="38"/>
        <v/>
      </c>
      <c r="D271" s="18" t="str">
        <f>IF(csv!AJ271&lt;=csv!A$401,csv!AO271,"")</f>
        <v/>
      </c>
      <c r="E271" s="18" t="str">
        <f t="shared" si="39"/>
        <v/>
      </c>
      <c r="F271" s="18" t="str">
        <f t="shared" si="40"/>
        <v/>
      </c>
      <c r="G271" s="18" t="str">
        <f t="shared" si="41"/>
        <v/>
      </c>
      <c r="H271" s="18" t="str">
        <f t="shared" si="42"/>
        <v/>
      </c>
      <c r="I271" s="18" t="str">
        <f t="shared" si="43"/>
        <v/>
      </c>
      <c r="J271" s="18" t="str">
        <f t="shared" si="44"/>
        <v/>
      </c>
    </row>
    <row r="272" spans="1:10">
      <c r="A272" s="18" t="str">
        <f t="shared" si="36"/>
        <v/>
      </c>
      <c r="B272" s="18" t="str">
        <f t="shared" si="37"/>
        <v/>
      </c>
      <c r="C272" s="18" t="str">
        <f t="shared" si="38"/>
        <v/>
      </c>
      <c r="D272" s="18" t="str">
        <f>IF(csv!AJ272&lt;=csv!A$401,csv!AO272,"")</f>
        <v/>
      </c>
      <c r="E272" s="18" t="str">
        <f t="shared" si="39"/>
        <v/>
      </c>
      <c r="F272" s="18" t="str">
        <f t="shared" si="40"/>
        <v/>
      </c>
      <c r="G272" s="18" t="str">
        <f t="shared" si="41"/>
        <v/>
      </c>
      <c r="H272" s="18" t="str">
        <f t="shared" si="42"/>
        <v/>
      </c>
      <c r="I272" s="18" t="str">
        <f t="shared" si="43"/>
        <v/>
      </c>
      <c r="J272" s="18" t="str">
        <f t="shared" si="44"/>
        <v/>
      </c>
    </row>
    <row r="273" spans="1:10">
      <c r="A273" s="18" t="str">
        <f t="shared" si="36"/>
        <v/>
      </c>
      <c r="B273" s="18" t="str">
        <f t="shared" si="37"/>
        <v/>
      </c>
      <c r="C273" s="18" t="str">
        <f t="shared" si="38"/>
        <v/>
      </c>
      <c r="D273" s="18" t="str">
        <f>IF(csv!AJ273&lt;=csv!A$401,csv!AO273,"")</f>
        <v/>
      </c>
      <c r="E273" s="18" t="str">
        <f t="shared" si="39"/>
        <v/>
      </c>
      <c r="F273" s="18" t="str">
        <f t="shared" si="40"/>
        <v/>
      </c>
      <c r="G273" s="18" t="str">
        <f t="shared" si="41"/>
        <v/>
      </c>
      <c r="H273" s="18" t="str">
        <f t="shared" si="42"/>
        <v/>
      </c>
      <c r="I273" s="18" t="str">
        <f t="shared" si="43"/>
        <v/>
      </c>
      <c r="J273" s="18" t="str">
        <f t="shared" si="44"/>
        <v/>
      </c>
    </row>
    <row r="274" spans="1:10">
      <c r="A274" s="18" t="str">
        <f t="shared" si="36"/>
        <v/>
      </c>
      <c r="B274" s="18" t="str">
        <f t="shared" si="37"/>
        <v/>
      </c>
      <c r="C274" s="18" t="str">
        <f t="shared" si="38"/>
        <v/>
      </c>
      <c r="D274" s="18" t="str">
        <f>IF(csv!AJ274&lt;=csv!A$401,csv!AO274,"")</f>
        <v/>
      </c>
      <c r="E274" s="18" t="str">
        <f t="shared" si="39"/>
        <v/>
      </c>
      <c r="F274" s="18" t="str">
        <f t="shared" si="40"/>
        <v/>
      </c>
      <c r="G274" s="18" t="str">
        <f t="shared" si="41"/>
        <v/>
      </c>
      <c r="H274" s="18" t="str">
        <f t="shared" si="42"/>
        <v/>
      </c>
      <c r="I274" s="18" t="str">
        <f t="shared" si="43"/>
        <v/>
      </c>
      <c r="J274" s="18" t="str">
        <f t="shared" si="44"/>
        <v/>
      </c>
    </row>
    <row r="275" spans="1:10">
      <c r="A275" s="18" t="str">
        <f t="shared" si="36"/>
        <v/>
      </c>
      <c r="B275" s="18" t="str">
        <f t="shared" si="37"/>
        <v/>
      </c>
      <c r="C275" s="18" t="str">
        <f t="shared" si="38"/>
        <v/>
      </c>
      <c r="D275" s="18" t="str">
        <f>IF(csv!AJ275&lt;=csv!A$401,csv!AO275,"")</f>
        <v/>
      </c>
      <c r="E275" s="18" t="str">
        <f t="shared" si="39"/>
        <v/>
      </c>
      <c r="F275" s="18" t="str">
        <f t="shared" si="40"/>
        <v/>
      </c>
      <c r="G275" s="18" t="str">
        <f t="shared" si="41"/>
        <v/>
      </c>
      <c r="H275" s="18" t="str">
        <f t="shared" si="42"/>
        <v/>
      </c>
      <c r="I275" s="18" t="str">
        <f t="shared" si="43"/>
        <v/>
      </c>
      <c r="J275" s="18" t="str">
        <f t="shared" si="44"/>
        <v/>
      </c>
    </row>
    <row r="276" spans="1:10">
      <c r="A276" s="18" t="str">
        <f t="shared" si="36"/>
        <v/>
      </c>
      <c r="B276" s="18" t="str">
        <f t="shared" si="37"/>
        <v/>
      </c>
      <c r="C276" s="18" t="str">
        <f t="shared" si="38"/>
        <v/>
      </c>
      <c r="D276" s="18" t="str">
        <f>IF(csv!AJ276&lt;=csv!A$401,csv!AO276,"")</f>
        <v/>
      </c>
      <c r="E276" s="18" t="str">
        <f t="shared" si="39"/>
        <v/>
      </c>
      <c r="F276" s="18" t="str">
        <f t="shared" si="40"/>
        <v/>
      </c>
      <c r="G276" s="18" t="str">
        <f t="shared" si="41"/>
        <v/>
      </c>
      <c r="H276" s="18" t="str">
        <f t="shared" si="42"/>
        <v/>
      </c>
      <c r="I276" s="18" t="str">
        <f t="shared" si="43"/>
        <v/>
      </c>
      <c r="J276" s="18" t="str">
        <f t="shared" si="44"/>
        <v/>
      </c>
    </row>
    <row r="277" spans="1:10">
      <c r="A277" s="18" t="str">
        <f t="shared" si="36"/>
        <v/>
      </c>
      <c r="B277" s="18" t="str">
        <f t="shared" si="37"/>
        <v/>
      </c>
      <c r="C277" s="18" t="str">
        <f t="shared" si="38"/>
        <v/>
      </c>
      <c r="D277" s="18" t="str">
        <f>IF(csv!AJ277&lt;=csv!A$401,csv!AO277,"")</f>
        <v/>
      </c>
      <c r="E277" s="18" t="str">
        <f t="shared" si="39"/>
        <v/>
      </c>
      <c r="F277" s="18" t="str">
        <f t="shared" si="40"/>
        <v/>
      </c>
      <c r="G277" s="18" t="str">
        <f t="shared" si="41"/>
        <v/>
      </c>
      <c r="H277" s="18" t="str">
        <f t="shared" si="42"/>
        <v/>
      </c>
      <c r="I277" s="18" t="str">
        <f t="shared" si="43"/>
        <v/>
      </c>
      <c r="J277" s="18" t="str">
        <f t="shared" si="44"/>
        <v/>
      </c>
    </row>
    <row r="278" spans="1:10">
      <c r="A278" s="18" t="str">
        <f t="shared" si="36"/>
        <v/>
      </c>
      <c r="B278" s="18" t="str">
        <f t="shared" si="37"/>
        <v/>
      </c>
      <c r="C278" s="18" t="str">
        <f t="shared" si="38"/>
        <v/>
      </c>
      <c r="D278" s="18" t="str">
        <f>IF(csv!AJ278&lt;=csv!A$401,csv!AO278,"")</f>
        <v/>
      </c>
      <c r="E278" s="18" t="str">
        <f t="shared" si="39"/>
        <v/>
      </c>
      <c r="F278" s="18" t="str">
        <f t="shared" si="40"/>
        <v/>
      </c>
      <c r="G278" s="18" t="str">
        <f t="shared" si="41"/>
        <v/>
      </c>
      <c r="H278" s="18" t="str">
        <f t="shared" si="42"/>
        <v/>
      </c>
      <c r="I278" s="18" t="str">
        <f t="shared" si="43"/>
        <v/>
      </c>
      <c r="J278" s="18" t="str">
        <f t="shared" si="44"/>
        <v/>
      </c>
    </row>
    <row r="279" spans="1:10">
      <c r="A279" s="18" t="str">
        <f t="shared" si="36"/>
        <v/>
      </c>
      <c r="B279" s="18" t="str">
        <f t="shared" si="37"/>
        <v/>
      </c>
      <c r="C279" s="18" t="str">
        <f t="shared" si="38"/>
        <v/>
      </c>
      <c r="D279" s="18" t="str">
        <f>IF(csv!AJ279&lt;=csv!A$401,csv!AO279,"")</f>
        <v/>
      </c>
      <c r="E279" s="18" t="str">
        <f t="shared" si="39"/>
        <v/>
      </c>
      <c r="F279" s="18" t="str">
        <f t="shared" si="40"/>
        <v/>
      </c>
      <c r="G279" s="18" t="str">
        <f t="shared" si="41"/>
        <v/>
      </c>
      <c r="H279" s="18" t="str">
        <f t="shared" si="42"/>
        <v/>
      </c>
      <c r="I279" s="18" t="str">
        <f t="shared" si="43"/>
        <v/>
      </c>
      <c r="J279" s="18" t="str">
        <f t="shared" si="44"/>
        <v/>
      </c>
    </row>
    <row r="280" spans="1:10">
      <c r="A280" s="18" t="str">
        <f t="shared" si="36"/>
        <v/>
      </c>
      <c r="B280" s="18" t="str">
        <f t="shared" si="37"/>
        <v/>
      </c>
      <c r="C280" s="18" t="str">
        <f t="shared" si="38"/>
        <v/>
      </c>
      <c r="D280" s="18" t="str">
        <f>IF(csv!AJ280&lt;=csv!A$401,csv!AO280,"")</f>
        <v/>
      </c>
      <c r="E280" s="18" t="str">
        <f t="shared" si="39"/>
        <v/>
      </c>
      <c r="F280" s="18" t="str">
        <f t="shared" si="40"/>
        <v/>
      </c>
      <c r="G280" s="18" t="str">
        <f t="shared" si="41"/>
        <v/>
      </c>
      <c r="H280" s="18" t="str">
        <f t="shared" si="42"/>
        <v/>
      </c>
      <c r="I280" s="18" t="str">
        <f t="shared" si="43"/>
        <v/>
      </c>
      <c r="J280" s="18" t="str">
        <f t="shared" si="44"/>
        <v/>
      </c>
    </row>
    <row r="281" spans="1:10">
      <c r="A281" s="18" t="str">
        <f t="shared" si="36"/>
        <v/>
      </c>
      <c r="B281" s="18" t="str">
        <f t="shared" si="37"/>
        <v/>
      </c>
      <c r="C281" s="18" t="str">
        <f t="shared" si="38"/>
        <v/>
      </c>
      <c r="D281" s="18" t="str">
        <f>IF(csv!AJ281&lt;=csv!A$401,csv!AO281,"")</f>
        <v/>
      </c>
      <c r="E281" s="18" t="str">
        <f t="shared" si="39"/>
        <v/>
      </c>
      <c r="F281" s="18" t="str">
        <f t="shared" si="40"/>
        <v/>
      </c>
      <c r="G281" s="18" t="str">
        <f t="shared" si="41"/>
        <v/>
      </c>
      <c r="H281" s="18" t="str">
        <f t="shared" si="42"/>
        <v/>
      </c>
      <c r="I281" s="18" t="str">
        <f t="shared" si="43"/>
        <v/>
      </c>
      <c r="J281" s="18" t="str">
        <f t="shared" si="44"/>
        <v/>
      </c>
    </row>
    <row r="282" spans="1:10">
      <c r="A282" s="18" t="str">
        <f t="shared" si="36"/>
        <v/>
      </c>
      <c r="B282" s="18" t="str">
        <f t="shared" si="37"/>
        <v/>
      </c>
      <c r="C282" s="18" t="str">
        <f t="shared" si="38"/>
        <v/>
      </c>
      <c r="D282" s="18" t="str">
        <f>IF(csv!AJ282&lt;=csv!A$401,csv!AO282,"")</f>
        <v/>
      </c>
      <c r="E282" s="18" t="str">
        <f t="shared" si="39"/>
        <v/>
      </c>
      <c r="F282" s="18" t="str">
        <f t="shared" si="40"/>
        <v/>
      </c>
      <c r="G282" s="18" t="str">
        <f t="shared" si="41"/>
        <v/>
      </c>
      <c r="H282" s="18" t="str">
        <f t="shared" si="42"/>
        <v/>
      </c>
      <c r="I282" s="18" t="str">
        <f t="shared" si="43"/>
        <v/>
      </c>
      <c r="J282" s="18" t="str">
        <f t="shared" si="44"/>
        <v/>
      </c>
    </row>
    <row r="283" spans="1:10">
      <c r="A283" s="18" t="str">
        <f t="shared" si="36"/>
        <v/>
      </c>
      <c r="B283" s="18" t="str">
        <f t="shared" si="37"/>
        <v/>
      </c>
      <c r="C283" s="18" t="str">
        <f t="shared" si="38"/>
        <v/>
      </c>
      <c r="D283" s="18" t="str">
        <f>IF(csv!AJ283&lt;=csv!A$401,csv!AO283,"")</f>
        <v/>
      </c>
      <c r="E283" s="18" t="str">
        <f t="shared" si="39"/>
        <v/>
      </c>
      <c r="F283" s="18" t="str">
        <f t="shared" si="40"/>
        <v/>
      </c>
      <c r="G283" s="18" t="str">
        <f t="shared" si="41"/>
        <v/>
      </c>
      <c r="H283" s="18" t="str">
        <f t="shared" si="42"/>
        <v/>
      </c>
      <c r="I283" s="18" t="str">
        <f t="shared" si="43"/>
        <v/>
      </c>
      <c r="J283" s="18" t="str">
        <f t="shared" si="44"/>
        <v/>
      </c>
    </row>
    <row r="284" spans="1:10">
      <c r="A284" s="18" t="str">
        <f t="shared" si="36"/>
        <v/>
      </c>
      <c r="B284" s="18" t="str">
        <f t="shared" si="37"/>
        <v/>
      </c>
      <c r="C284" s="18" t="str">
        <f t="shared" si="38"/>
        <v/>
      </c>
      <c r="D284" s="18" t="str">
        <f>IF(csv!AJ284&lt;=csv!A$401,csv!AO284,"")</f>
        <v/>
      </c>
      <c r="E284" s="18" t="str">
        <f t="shared" si="39"/>
        <v/>
      </c>
      <c r="F284" s="18" t="str">
        <f t="shared" si="40"/>
        <v/>
      </c>
      <c r="G284" s="18" t="str">
        <f t="shared" si="41"/>
        <v/>
      </c>
      <c r="H284" s="18" t="str">
        <f t="shared" si="42"/>
        <v/>
      </c>
      <c r="I284" s="18" t="str">
        <f t="shared" si="43"/>
        <v/>
      </c>
      <c r="J284" s="18" t="str">
        <f t="shared" si="44"/>
        <v/>
      </c>
    </row>
    <row r="285" spans="1:10">
      <c r="A285" s="18" t="str">
        <f t="shared" si="36"/>
        <v/>
      </c>
      <c r="B285" s="18" t="str">
        <f t="shared" si="37"/>
        <v/>
      </c>
      <c r="C285" s="18" t="str">
        <f t="shared" si="38"/>
        <v/>
      </c>
      <c r="D285" s="18" t="str">
        <f>IF(csv!AJ285&lt;=csv!A$401,csv!AO285,"")</f>
        <v/>
      </c>
      <c r="E285" s="18" t="str">
        <f t="shared" si="39"/>
        <v/>
      </c>
      <c r="F285" s="18" t="str">
        <f t="shared" si="40"/>
        <v/>
      </c>
      <c r="G285" s="18" t="str">
        <f t="shared" si="41"/>
        <v/>
      </c>
      <c r="H285" s="18" t="str">
        <f t="shared" si="42"/>
        <v/>
      </c>
      <c r="I285" s="18" t="str">
        <f t="shared" si="43"/>
        <v/>
      </c>
      <c r="J285" s="18" t="str">
        <f t="shared" si="44"/>
        <v/>
      </c>
    </row>
    <row r="286" spans="1:10">
      <c r="A286" s="18" t="str">
        <f t="shared" si="36"/>
        <v/>
      </c>
      <c r="B286" s="18" t="str">
        <f t="shared" si="37"/>
        <v/>
      </c>
      <c r="C286" s="18" t="str">
        <f t="shared" si="38"/>
        <v/>
      </c>
      <c r="D286" s="18" t="str">
        <f>IF(csv!AJ286&lt;=csv!A$401,csv!AO286,"")</f>
        <v/>
      </c>
      <c r="E286" s="18" t="str">
        <f t="shared" si="39"/>
        <v/>
      </c>
      <c r="F286" s="18" t="str">
        <f t="shared" si="40"/>
        <v/>
      </c>
      <c r="G286" s="18" t="str">
        <f t="shared" si="41"/>
        <v/>
      </c>
      <c r="H286" s="18" t="str">
        <f t="shared" si="42"/>
        <v/>
      </c>
      <c r="I286" s="18" t="str">
        <f t="shared" si="43"/>
        <v/>
      </c>
      <c r="J286" s="18" t="str">
        <f t="shared" si="44"/>
        <v/>
      </c>
    </row>
    <row r="287" spans="1:10">
      <c r="A287" s="18" t="str">
        <f t="shared" si="36"/>
        <v/>
      </c>
      <c r="B287" s="18" t="str">
        <f t="shared" si="37"/>
        <v/>
      </c>
      <c r="C287" s="18" t="str">
        <f t="shared" si="38"/>
        <v/>
      </c>
      <c r="D287" s="18" t="str">
        <f>IF(csv!AJ287&lt;=csv!A$401,csv!AO287,"")</f>
        <v/>
      </c>
      <c r="E287" s="18" t="str">
        <f t="shared" si="39"/>
        <v/>
      </c>
      <c r="F287" s="18" t="str">
        <f t="shared" si="40"/>
        <v/>
      </c>
      <c r="G287" s="18" t="str">
        <f t="shared" si="41"/>
        <v/>
      </c>
      <c r="H287" s="18" t="str">
        <f t="shared" si="42"/>
        <v/>
      </c>
      <c r="I287" s="18" t="str">
        <f t="shared" si="43"/>
        <v/>
      </c>
      <c r="J287" s="18" t="str">
        <f t="shared" si="44"/>
        <v/>
      </c>
    </row>
    <row r="288" spans="1:10">
      <c r="A288" s="18" t="str">
        <f t="shared" si="36"/>
        <v/>
      </c>
      <c r="B288" s="18" t="str">
        <f t="shared" si="37"/>
        <v/>
      </c>
      <c r="C288" s="18" t="str">
        <f t="shared" si="38"/>
        <v/>
      </c>
      <c r="D288" s="18" t="str">
        <f>IF(csv!AJ288&lt;=csv!A$401,csv!AO288,"")</f>
        <v/>
      </c>
      <c r="E288" s="18" t="str">
        <f t="shared" si="39"/>
        <v/>
      </c>
      <c r="F288" s="18" t="str">
        <f t="shared" si="40"/>
        <v/>
      </c>
      <c r="G288" s="18" t="str">
        <f t="shared" si="41"/>
        <v/>
      </c>
      <c r="H288" s="18" t="str">
        <f t="shared" si="42"/>
        <v/>
      </c>
      <c r="I288" s="18" t="str">
        <f t="shared" si="43"/>
        <v/>
      </c>
      <c r="J288" s="18" t="str">
        <f t="shared" si="44"/>
        <v/>
      </c>
    </row>
    <row r="289" spans="1:10">
      <c r="A289" s="18" t="str">
        <f t="shared" si="36"/>
        <v/>
      </c>
      <c r="B289" s="18" t="str">
        <f t="shared" si="37"/>
        <v/>
      </c>
      <c r="C289" s="18" t="str">
        <f t="shared" si="38"/>
        <v/>
      </c>
      <c r="D289" s="18" t="str">
        <f>IF(csv!AJ289&lt;=csv!A$401,csv!AO289,"")</f>
        <v/>
      </c>
      <c r="E289" s="18" t="str">
        <f t="shared" si="39"/>
        <v/>
      </c>
      <c r="F289" s="18" t="str">
        <f t="shared" si="40"/>
        <v/>
      </c>
      <c r="G289" s="18" t="str">
        <f t="shared" si="41"/>
        <v/>
      </c>
      <c r="H289" s="18" t="str">
        <f t="shared" si="42"/>
        <v/>
      </c>
      <c r="I289" s="18" t="str">
        <f t="shared" si="43"/>
        <v/>
      </c>
      <c r="J289" s="18" t="str">
        <f t="shared" si="44"/>
        <v/>
      </c>
    </row>
    <row r="290" spans="1:10">
      <c r="A290" s="18" t="str">
        <f t="shared" si="36"/>
        <v/>
      </c>
      <c r="B290" s="18" t="str">
        <f t="shared" si="37"/>
        <v/>
      </c>
      <c r="C290" s="18" t="str">
        <f t="shared" si="38"/>
        <v/>
      </c>
      <c r="D290" s="18" t="str">
        <f>IF(csv!AJ290&lt;=csv!A$401,csv!AO290,"")</f>
        <v/>
      </c>
      <c r="E290" s="18" t="str">
        <f t="shared" si="39"/>
        <v/>
      </c>
      <c r="F290" s="18" t="str">
        <f t="shared" si="40"/>
        <v/>
      </c>
      <c r="G290" s="18" t="str">
        <f t="shared" si="41"/>
        <v/>
      </c>
      <c r="H290" s="18" t="str">
        <f t="shared" si="42"/>
        <v/>
      </c>
      <c r="I290" s="18" t="str">
        <f t="shared" si="43"/>
        <v/>
      </c>
      <c r="J290" s="18" t="str">
        <f t="shared" si="44"/>
        <v/>
      </c>
    </row>
    <row r="291" spans="1:10">
      <c r="A291" s="18" t="str">
        <f t="shared" si="36"/>
        <v/>
      </c>
      <c r="B291" s="18" t="str">
        <f t="shared" si="37"/>
        <v/>
      </c>
      <c r="C291" s="18" t="str">
        <f t="shared" si="38"/>
        <v/>
      </c>
      <c r="D291" s="18" t="str">
        <f>IF(csv!AJ291&lt;=csv!A$401,csv!AO291,"")</f>
        <v/>
      </c>
      <c r="E291" s="18" t="str">
        <f t="shared" si="39"/>
        <v/>
      </c>
      <c r="F291" s="18" t="str">
        <f t="shared" si="40"/>
        <v/>
      </c>
      <c r="G291" s="18" t="str">
        <f t="shared" si="41"/>
        <v/>
      </c>
      <c r="H291" s="18" t="str">
        <f t="shared" si="42"/>
        <v/>
      </c>
      <c r="I291" s="18" t="str">
        <f t="shared" si="43"/>
        <v/>
      </c>
      <c r="J291" s="18" t="str">
        <f t="shared" si="44"/>
        <v/>
      </c>
    </row>
    <row r="292" spans="1:10">
      <c r="A292" s="18" t="str">
        <f t="shared" si="36"/>
        <v/>
      </c>
      <c r="B292" s="18" t="str">
        <f t="shared" si="37"/>
        <v/>
      </c>
      <c r="C292" s="18" t="str">
        <f t="shared" si="38"/>
        <v/>
      </c>
      <c r="D292" s="18" t="str">
        <f>IF(csv!AJ292&lt;=csv!A$401,csv!AO292,"")</f>
        <v/>
      </c>
      <c r="E292" s="18" t="str">
        <f t="shared" si="39"/>
        <v/>
      </c>
      <c r="F292" s="18" t="str">
        <f t="shared" si="40"/>
        <v/>
      </c>
      <c r="G292" s="18" t="str">
        <f t="shared" si="41"/>
        <v/>
      </c>
      <c r="H292" s="18" t="str">
        <f t="shared" si="42"/>
        <v/>
      </c>
      <c r="I292" s="18" t="str">
        <f t="shared" si="43"/>
        <v/>
      </c>
      <c r="J292" s="18" t="str">
        <f t="shared" si="44"/>
        <v/>
      </c>
    </row>
    <row r="293" spans="1:10">
      <c r="A293" s="18" t="str">
        <f t="shared" si="36"/>
        <v/>
      </c>
      <c r="B293" s="18" t="str">
        <f t="shared" si="37"/>
        <v/>
      </c>
      <c r="C293" s="18" t="str">
        <f t="shared" si="38"/>
        <v/>
      </c>
      <c r="D293" s="18" t="str">
        <f>IF(csv!AJ293&lt;=csv!A$401,csv!AO293,"")</f>
        <v/>
      </c>
      <c r="E293" s="18" t="str">
        <f t="shared" si="39"/>
        <v/>
      </c>
      <c r="F293" s="18" t="str">
        <f t="shared" si="40"/>
        <v/>
      </c>
      <c r="G293" s="18" t="str">
        <f t="shared" si="41"/>
        <v/>
      </c>
      <c r="H293" s="18" t="str">
        <f t="shared" si="42"/>
        <v/>
      </c>
      <c r="I293" s="18" t="str">
        <f t="shared" si="43"/>
        <v/>
      </c>
      <c r="J293" s="18" t="str">
        <f t="shared" si="44"/>
        <v/>
      </c>
    </row>
    <row r="294" spans="1:10">
      <c r="A294" s="18" t="str">
        <f t="shared" si="36"/>
        <v/>
      </c>
      <c r="B294" s="18" t="str">
        <f t="shared" si="37"/>
        <v/>
      </c>
      <c r="C294" s="18" t="str">
        <f t="shared" si="38"/>
        <v/>
      </c>
      <c r="D294" s="18" t="str">
        <f>IF(csv!AJ294&lt;=csv!A$401,csv!AO294,"")</f>
        <v/>
      </c>
      <c r="E294" s="18" t="str">
        <f t="shared" si="39"/>
        <v/>
      </c>
      <c r="F294" s="18" t="str">
        <f t="shared" si="40"/>
        <v/>
      </c>
      <c r="G294" s="18" t="str">
        <f t="shared" si="41"/>
        <v/>
      </c>
      <c r="H294" s="18" t="str">
        <f t="shared" si="42"/>
        <v/>
      </c>
      <c r="I294" s="18" t="str">
        <f t="shared" si="43"/>
        <v/>
      </c>
      <c r="J294" s="18" t="str">
        <f t="shared" si="44"/>
        <v/>
      </c>
    </row>
    <row r="295" spans="1:10">
      <c r="A295" s="18" t="str">
        <f t="shared" si="36"/>
        <v/>
      </c>
      <c r="B295" s="18" t="str">
        <f t="shared" si="37"/>
        <v/>
      </c>
      <c r="C295" s="18" t="str">
        <f t="shared" si="38"/>
        <v/>
      </c>
      <c r="D295" s="18" t="str">
        <f>IF(csv!AJ295&lt;=csv!A$401,csv!AO295,"")</f>
        <v/>
      </c>
      <c r="E295" s="18" t="str">
        <f t="shared" si="39"/>
        <v/>
      </c>
      <c r="F295" s="18" t="str">
        <f t="shared" si="40"/>
        <v/>
      </c>
      <c r="G295" s="18" t="str">
        <f t="shared" si="41"/>
        <v/>
      </c>
      <c r="H295" s="18" t="str">
        <f t="shared" si="42"/>
        <v/>
      </c>
      <c r="I295" s="18" t="str">
        <f t="shared" si="43"/>
        <v/>
      </c>
      <c r="J295" s="18" t="str">
        <f t="shared" si="44"/>
        <v/>
      </c>
    </row>
    <row r="296" spans="1:10">
      <c r="A296" s="18" t="str">
        <f t="shared" si="36"/>
        <v/>
      </c>
      <c r="B296" s="18" t="str">
        <f t="shared" si="37"/>
        <v/>
      </c>
      <c r="C296" s="18" t="str">
        <f t="shared" si="38"/>
        <v/>
      </c>
      <c r="D296" s="18" t="str">
        <f>IF(csv!AJ296&lt;=csv!A$401,csv!AO296,"")</f>
        <v/>
      </c>
      <c r="E296" s="18" t="str">
        <f t="shared" si="39"/>
        <v/>
      </c>
      <c r="F296" s="18" t="str">
        <f t="shared" si="40"/>
        <v/>
      </c>
      <c r="G296" s="18" t="str">
        <f t="shared" si="41"/>
        <v/>
      </c>
      <c r="H296" s="18" t="str">
        <f t="shared" si="42"/>
        <v/>
      </c>
      <c r="I296" s="18" t="str">
        <f t="shared" si="43"/>
        <v/>
      </c>
      <c r="J296" s="18" t="str">
        <f t="shared" si="44"/>
        <v/>
      </c>
    </row>
    <row r="297" spans="1:10">
      <c r="A297" s="18" t="str">
        <f t="shared" si="36"/>
        <v/>
      </c>
      <c r="B297" s="18" t="str">
        <f t="shared" si="37"/>
        <v/>
      </c>
      <c r="C297" s="18" t="str">
        <f t="shared" si="38"/>
        <v/>
      </c>
      <c r="D297" s="18" t="str">
        <f>IF(csv!AJ297&lt;=csv!A$401,csv!AO297,"")</f>
        <v/>
      </c>
      <c r="E297" s="18" t="str">
        <f t="shared" si="39"/>
        <v/>
      </c>
      <c r="F297" s="18" t="str">
        <f t="shared" si="40"/>
        <v/>
      </c>
      <c r="G297" s="18" t="str">
        <f t="shared" si="41"/>
        <v/>
      </c>
      <c r="H297" s="18" t="str">
        <f t="shared" si="42"/>
        <v/>
      </c>
      <c r="I297" s="18" t="str">
        <f t="shared" si="43"/>
        <v/>
      </c>
      <c r="J297" s="18" t="str">
        <f t="shared" si="44"/>
        <v/>
      </c>
    </row>
    <row r="298" spans="1:10">
      <c r="A298" s="18" t="str">
        <f t="shared" si="36"/>
        <v/>
      </c>
      <c r="B298" s="18" t="str">
        <f t="shared" si="37"/>
        <v/>
      </c>
      <c r="C298" s="18" t="str">
        <f t="shared" si="38"/>
        <v/>
      </c>
      <c r="D298" s="18" t="str">
        <f>IF(csv!AJ298&lt;=csv!A$401,csv!AO298,"")</f>
        <v/>
      </c>
      <c r="E298" s="18" t="str">
        <f t="shared" si="39"/>
        <v/>
      </c>
      <c r="F298" s="18" t="str">
        <f t="shared" si="40"/>
        <v/>
      </c>
      <c r="G298" s="18" t="str">
        <f t="shared" si="41"/>
        <v/>
      </c>
      <c r="H298" s="18" t="str">
        <f t="shared" si="42"/>
        <v/>
      </c>
      <c r="I298" s="18" t="str">
        <f t="shared" si="43"/>
        <v/>
      </c>
      <c r="J298" s="18" t="str">
        <f t="shared" si="44"/>
        <v/>
      </c>
    </row>
    <row r="299" spans="1:10">
      <c r="A299" s="18" t="str">
        <f t="shared" si="36"/>
        <v/>
      </c>
      <c r="B299" s="18" t="str">
        <f t="shared" si="37"/>
        <v/>
      </c>
      <c r="C299" s="18" t="str">
        <f t="shared" si="38"/>
        <v/>
      </c>
      <c r="D299" s="18" t="str">
        <f>IF(csv!AJ299&lt;=csv!A$401,csv!AO299,"")</f>
        <v/>
      </c>
      <c r="E299" s="18" t="str">
        <f t="shared" si="39"/>
        <v/>
      </c>
      <c r="F299" s="18" t="str">
        <f t="shared" si="40"/>
        <v/>
      </c>
      <c r="G299" s="18" t="str">
        <f t="shared" si="41"/>
        <v/>
      </c>
      <c r="H299" s="18" t="str">
        <f t="shared" si="42"/>
        <v/>
      </c>
      <c r="I299" s="18" t="str">
        <f t="shared" si="43"/>
        <v/>
      </c>
      <c r="J299" s="18" t="str">
        <f t="shared" si="44"/>
        <v/>
      </c>
    </row>
    <row r="300" spans="1:10">
      <c r="A300" s="18" t="str">
        <f t="shared" si="36"/>
        <v/>
      </c>
      <c r="B300" s="18" t="str">
        <f t="shared" si="37"/>
        <v/>
      </c>
      <c r="C300" s="18" t="str">
        <f t="shared" si="38"/>
        <v/>
      </c>
      <c r="D300" s="18" t="str">
        <f>IF(csv!AJ300&lt;=csv!A$401,csv!AO300,"")</f>
        <v/>
      </c>
      <c r="E300" s="18" t="str">
        <f t="shared" si="39"/>
        <v/>
      </c>
      <c r="F300" s="18" t="str">
        <f t="shared" si="40"/>
        <v/>
      </c>
      <c r="G300" s="18" t="str">
        <f t="shared" si="41"/>
        <v/>
      </c>
      <c r="H300" s="18" t="str">
        <f t="shared" si="42"/>
        <v/>
      </c>
      <c r="I300" s="18" t="str">
        <f t="shared" si="43"/>
        <v/>
      </c>
      <c r="J300" s="18" t="str">
        <f t="shared" si="44"/>
        <v/>
      </c>
    </row>
    <row r="301" spans="1:10">
      <c r="A301" s="18" t="str">
        <f t="shared" si="36"/>
        <v/>
      </c>
      <c r="B301" s="18" t="str">
        <f t="shared" si="37"/>
        <v/>
      </c>
      <c r="C301" s="18" t="str">
        <f t="shared" si="38"/>
        <v/>
      </c>
      <c r="D301" s="18" t="str">
        <f>IF(csv!AJ301&lt;=csv!A$401,csv!AO301,"")</f>
        <v/>
      </c>
      <c r="E301" s="18" t="str">
        <f t="shared" si="39"/>
        <v/>
      </c>
      <c r="F301" s="18" t="str">
        <f t="shared" si="40"/>
        <v/>
      </c>
      <c r="G301" s="18" t="str">
        <f t="shared" si="41"/>
        <v/>
      </c>
      <c r="H301" s="18" t="str">
        <f t="shared" si="42"/>
        <v/>
      </c>
      <c r="I301" s="18" t="str">
        <f t="shared" si="43"/>
        <v/>
      </c>
      <c r="J301" s="18" t="str">
        <f t="shared" si="44"/>
        <v/>
      </c>
    </row>
    <row r="302" spans="1:10">
      <c r="A302" s="18" t="str">
        <f t="shared" si="36"/>
        <v/>
      </c>
      <c r="B302" s="18" t="str">
        <f t="shared" si="37"/>
        <v/>
      </c>
      <c r="C302" s="18" t="str">
        <f t="shared" si="38"/>
        <v/>
      </c>
      <c r="D302" s="18" t="str">
        <f>IF(csv!AJ302&lt;=csv!A$401,csv!AO302,"")</f>
        <v/>
      </c>
      <c r="E302" s="18" t="str">
        <f t="shared" si="39"/>
        <v/>
      </c>
      <c r="F302" s="18" t="str">
        <f t="shared" si="40"/>
        <v/>
      </c>
      <c r="G302" s="18" t="str">
        <f t="shared" si="41"/>
        <v/>
      </c>
      <c r="H302" s="18" t="str">
        <f t="shared" si="42"/>
        <v/>
      </c>
      <c r="I302" s="18" t="str">
        <f t="shared" si="43"/>
        <v/>
      </c>
      <c r="J302" s="18" t="str">
        <f t="shared" si="44"/>
        <v/>
      </c>
    </row>
    <row r="303" spans="1:10">
      <c r="A303" s="18" t="str">
        <f t="shared" si="36"/>
        <v/>
      </c>
      <c r="B303" s="18" t="str">
        <f t="shared" si="37"/>
        <v/>
      </c>
      <c r="C303" s="18" t="str">
        <f t="shared" si="38"/>
        <v/>
      </c>
      <c r="D303" s="18" t="str">
        <f>IF(csv!AJ303&lt;=csv!A$401,csv!AO303,"")</f>
        <v/>
      </c>
      <c r="E303" s="18" t="str">
        <f t="shared" si="39"/>
        <v/>
      </c>
      <c r="F303" s="18" t="str">
        <f t="shared" si="40"/>
        <v/>
      </c>
      <c r="G303" s="18" t="str">
        <f t="shared" si="41"/>
        <v/>
      </c>
      <c r="H303" s="18" t="str">
        <f t="shared" si="42"/>
        <v/>
      </c>
      <c r="I303" s="18" t="str">
        <f t="shared" si="43"/>
        <v/>
      </c>
      <c r="J303" s="18" t="str">
        <f t="shared" si="44"/>
        <v/>
      </c>
    </row>
    <row r="304" spans="1:10">
      <c r="A304" s="18" t="str">
        <f t="shared" si="36"/>
        <v/>
      </c>
      <c r="B304" s="18" t="str">
        <f t="shared" si="37"/>
        <v/>
      </c>
      <c r="C304" s="18" t="str">
        <f t="shared" si="38"/>
        <v/>
      </c>
      <c r="D304" s="18" t="str">
        <f>IF(csv!AJ304&lt;=csv!A$401,csv!AO304,"")</f>
        <v/>
      </c>
      <c r="E304" s="18" t="str">
        <f t="shared" si="39"/>
        <v/>
      </c>
      <c r="F304" s="18" t="str">
        <f t="shared" si="40"/>
        <v/>
      </c>
      <c r="G304" s="18" t="str">
        <f t="shared" si="41"/>
        <v/>
      </c>
      <c r="H304" s="18" t="str">
        <f t="shared" si="42"/>
        <v/>
      </c>
      <c r="I304" s="18" t="str">
        <f t="shared" si="43"/>
        <v/>
      </c>
      <c r="J304" s="18" t="str">
        <f t="shared" si="44"/>
        <v/>
      </c>
    </row>
    <row r="305" spans="1:10">
      <c r="A305" s="18" t="str">
        <f t="shared" si="36"/>
        <v/>
      </c>
      <c r="B305" s="18" t="str">
        <f t="shared" si="37"/>
        <v/>
      </c>
      <c r="C305" s="18" t="str">
        <f t="shared" si="38"/>
        <v/>
      </c>
      <c r="D305" s="18" t="str">
        <f>IF(csv!AJ305&lt;=csv!A$401,csv!AO305,"")</f>
        <v/>
      </c>
      <c r="E305" s="18" t="str">
        <f t="shared" si="39"/>
        <v/>
      </c>
      <c r="F305" s="18" t="str">
        <f t="shared" si="40"/>
        <v/>
      </c>
      <c r="G305" s="18" t="str">
        <f t="shared" si="41"/>
        <v/>
      </c>
      <c r="H305" s="18" t="str">
        <f t="shared" si="42"/>
        <v/>
      </c>
      <c r="I305" s="18" t="str">
        <f t="shared" si="43"/>
        <v/>
      </c>
      <c r="J305" s="18" t="str">
        <f t="shared" si="44"/>
        <v/>
      </c>
    </row>
    <row r="306" spans="1:10">
      <c r="A306" s="18" t="str">
        <f t="shared" si="36"/>
        <v/>
      </c>
      <c r="B306" s="18" t="str">
        <f t="shared" si="37"/>
        <v/>
      </c>
      <c r="C306" s="18" t="str">
        <f t="shared" si="38"/>
        <v/>
      </c>
      <c r="D306" s="18" t="str">
        <f>IF(csv!AJ306&lt;=csv!A$401,csv!AO306,"")</f>
        <v/>
      </c>
      <c r="E306" s="18" t="str">
        <f t="shared" si="39"/>
        <v/>
      </c>
      <c r="F306" s="18" t="str">
        <f t="shared" si="40"/>
        <v/>
      </c>
      <c r="G306" s="18" t="str">
        <f t="shared" si="41"/>
        <v/>
      </c>
      <c r="H306" s="18" t="str">
        <f t="shared" si="42"/>
        <v/>
      </c>
      <c r="I306" s="18" t="str">
        <f t="shared" si="43"/>
        <v/>
      </c>
      <c r="J306" s="18" t="str">
        <f t="shared" si="44"/>
        <v/>
      </c>
    </row>
    <row r="307" spans="1:10">
      <c r="A307" s="18" t="str">
        <f t="shared" si="36"/>
        <v/>
      </c>
      <c r="B307" s="18" t="str">
        <f t="shared" si="37"/>
        <v/>
      </c>
      <c r="C307" s="18" t="str">
        <f t="shared" si="38"/>
        <v/>
      </c>
      <c r="D307" s="18" t="str">
        <f>IF(csv!AJ307&lt;=csv!A$401,csv!AO307,"")</f>
        <v/>
      </c>
      <c r="E307" s="18" t="str">
        <f t="shared" si="39"/>
        <v/>
      </c>
      <c r="F307" s="18" t="str">
        <f t="shared" si="40"/>
        <v/>
      </c>
      <c r="G307" s="18" t="str">
        <f t="shared" si="41"/>
        <v/>
      </c>
      <c r="H307" s="18" t="str">
        <f t="shared" si="42"/>
        <v/>
      </c>
      <c r="I307" s="18" t="str">
        <f t="shared" si="43"/>
        <v/>
      </c>
      <c r="J307" s="18" t="str">
        <f t="shared" si="44"/>
        <v/>
      </c>
    </row>
    <row r="308" spans="1:10">
      <c r="A308" s="18" t="str">
        <f t="shared" si="36"/>
        <v/>
      </c>
      <c r="B308" s="18" t="str">
        <f t="shared" si="37"/>
        <v/>
      </c>
      <c r="C308" s="18" t="str">
        <f t="shared" si="38"/>
        <v/>
      </c>
      <c r="D308" s="18" t="str">
        <f>IF(csv!AJ308&lt;=csv!A$401,csv!AO308,"")</f>
        <v/>
      </c>
      <c r="E308" s="18" t="str">
        <f t="shared" si="39"/>
        <v/>
      </c>
      <c r="F308" s="18" t="str">
        <f t="shared" si="40"/>
        <v/>
      </c>
      <c r="G308" s="18" t="str">
        <f t="shared" si="41"/>
        <v/>
      </c>
      <c r="H308" s="18" t="str">
        <f t="shared" si="42"/>
        <v/>
      </c>
      <c r="I308" s="18" t="str">
        <f t="shared" si="43"/>
        <v/>
      </c>
      <c r="J308" s="18" t="str">
        <f t="shared" si="44"/>
        <v/>
      </c>
    </row>
    <row r="309" spans="1:10">
      <c r="A309" s="18" t="str">
        <f t="shared" si="36"/>
        <v/>
      </c>
      <c r="B309" s="18" t="str">
        <f t="shared" si="37"/>
        <v/>
      </c>
      <c r="C309" s="18" t="str">
        <f t="shared" si="38"/>
        <v/>
      </c>
      <c r="D309" s="18" t="str">
        <f>IF(csv!AJ309&lt;=csv!A$401,csv!AO309,"")</f>
        <v/>
      </c>
      <c r="E309" s="18" t="str">
        <f t="shared" si="39"/>
        <v/>
      </c>
      <c r="F309" s="18" t="str">
        <f t="shared" si="40"/>
        <v/>
      </c>
      <c r="G309" s="18" t="str">
        <f t="shared" si="41"/>
        <v/>
      </c>
      <c r="H309" s="18" t="str">
        <f t="shared" si="42"/>
        <v/>
      </c>
      <c r="I309" s="18" t="str">
        <f t="shared" si="43"/>
        <v/>
      </c>
      <c r="J309" s="18" t="str">
        <f t="shared" si="44"/>
        <v/>
      </c>
    </row>
    <row r="310" spans="1:10">
      <c r="A310" s="18" t="str">
        <f t="shared" si="36"/>
        <v/>
      </c>
      <c r="B310" s="18" t="str">
        <f t="shared" si="37"/>
        <v/>
      </c>
      <c r="C310" s="18" t="str">
        <f t="shared" si="38"/>
        <v/>
      </c>
      <c r="D310" s="18" t="str">
        <f>IF(csv!AJ310&lt;=csv!A$401,csv!AO310,"")</f>
        <v/>
      </c>
      <c r="E310" s="18" t="str">
        <f t="shared" si="39"/>
        <v/>
      </c>
      <c r="F310" s="18" t="str">
        <f t="shared" si="40"/>
        <v/>
      </c>
      <c r="G310" s="18" t="str">
        <f t="shared" si="41"/>
        <v/>
      </c>
      <c r="H310" s="18" t="str">
        <f t="shared" si="42"/>
        <v/>
      </c>
      <c r="I310" s="18" t="str">
        <f t="shared" si="43"/>
        <v/>
      </c>
      <c r="J310" s="18" t="str">
        <f t="shared" si="44"/>
        <v/>
      </c>
    </row>
    <row r="311" spans="1:10">
      <c r="A311" s="18" t="str">
        <f t="shared" si="36"/>
        <v/>
      </c>
      <c r="B311" s="18" t="str">
        <f t="shared" si="37"/>
        <v/>
      </c>
      <c r="C311" s="18" t="str">
        <f t="shared" si="38"/>
        <v/>
      </c>
      <c r="D311" s="18" t="str">
        <f>IF(csv!AJ311&lt;=csv!A$401,csv!AO311,"")</f>
        <v/>
      </c>
      <c r="E311" s="18" t="str">
        <f t="shared" si="39"/>
        <v/>
      </c>
      <c r="F311" s="18" t="str">
        <f t="shared" si="40"/>
        <v/>
      </c>
      <c r="G311" s="18" t="str">
        <f t="shared" si="41"/>
        <v/>
      </c>
      <c r="H311" s="18" t="str">
        <f t="shared" si="42"/>
        <v/>
      </c>
      <c r="I311" s="18" t="str">
        <f t="shared" si="43"/>
        <v/>
      </c>
      <c r="J311" s="18" t="str">
        <f t="shared" si="44"/>
        <v/>
      </c>
    </row>
    <row r="312" spans="1:10">
      <c r="A312" s="18" t="str">
        <f t="shared" si="36"/>
        <v/>
      </c>
      <c r="B312" s="18" t="str">
        <f t="shared" si="37"/>
        <v/>
      </c>
      <c r="C312" s="18" t="str">
        <f t="shared" si="38"/>
        <v/>
      </c>
      <c r="D312" s="18" t="str">
        <f>IF(csv!AJ312&lt;=csv!A$401,csv!AO312,"")</f>
        <v/>
      </c>
      <c r="E312" s="18" t="str">
        <f t="shared" si="39"/>
        <v/>
      </c>
      <c r="F312" s="18" t="str">
        <f t="shared" si="40"/>
        <v/>
      </c>
      <c r="G312" s="18" t="str">
        <f t="shared" si="41"/>
        <v/>
      </c>
      <c r="H312" s="18" t="str">
        <f t="shared" si="42"/>
        <v/>
      </c>
      <c r="I312" s="18" t="str">
        <f t="shared" si="43"/>
        <v/>
      </c>
      <c r="J312" s="18" t="str">
        <f t="shared" si="44"/>
        <v/>
      </c>
    </row>
    <row r="313" spans="1:10">
      <c r="A313" s="18" t="str">
        <f t="shared" si="36"/>
        <v/>
      </c>
      <c r="B313" s="18" t="str">
        <f t="shared" si="37"/>
        <v/>
      </c>
      <c r="C313" s="18" t="str">
        <f t="shared" si="38"/>
        <v/>
      </c>
      <c r="D313" s="18" t="str">
        <f>IF(csv!AJ313&lt;=csv!A$401,csv!AO313,"")</f>
        <v/>
      </c>
      <c r="E313" s="18" t="str">
        <f t="shared" si="39"/>
        <v/>
      </c>
      <c r="F313" s="18" t="str">
        <f t="shared" si="40"/>
        <v/>
      </c>
      <c r="G313" s="18" t="str">
        <f t="shared" si="41"/>
        <v/>
      </c>
      <c r="H313" s="18" t="str">
        <f t="shared" si="42"/>
        <v/>
      </c>
      <c r="I313" s="18" t="str">
        <f t="shared" si="43"/>
        <v/>
      </c>
      <c r="J313" s="18" t="str">
        <f t="shared" si="44"/>
        <v/>
      </c>
    </row>
    <row r="314" spans="1:10">
      <c r="A314" s="18" t="str">
        <f t="shared" si="36"/>
        <v/>
      </c>
      <c r="B314" s="18" t="str">
        <f t="shared" si="37"/>
        <v/>
      </c>
      <c r="C314" s="18" t="str">
        <f t="shared" si="38"/>
        <v/>
      </c>
      <c r="D314" s="18" t="str">
        <f>IF(csv!AJ314&lt;=csv!A$401,csv!AO314,"")</f>
        <v/>
      </c>
      <c r="E314" s="18" t="str">
        <f t="shared" si="39"/>
        <v/>
      </c>
      <c r="F314" s="18" t="str">
        <f t="shared" si="40"/>
        <v/>
      </c>
      <c r="G314" s="18" t="str">
        <f t="shared" si="41"/>
        <v/>
      </c>
      <c r="H314" s="18" t="str">
        <f t="shared" si="42"/>
        <v/>
      </c>
      <c r="I314" s="18" t="str">
        <f t="shared" si="43"/>
        <v/>
      </c>
      <c r="J314" s="18" t="str">
        <f t="shared" si="44"/>
        <v/>
      </c>
    </row>
    <row r="315" spans="1:10">
      <c r="A315" s="18" t="str">
        <f t="shared" si="36"/>
        <v/>
      </c>
      <c r="B315" s="18" t="str">
        <f t="shared" si="37"/>
        <v/>
      </c>
      <c r="C315" s="18" t="str">
        <f t="shared" si="38"/>
        <v/>
      </c>
      <c r="D315" s="18" t="str">
        <f>IF(csv!AJ315&lt;=csv!A$401,csv!AO315,"")</f>
        <v/>
      </c>
      <c r="E315" s="18" t="str">
        <f t="shared" si="39"/>
        <v/>
      </c>
      <c r="F315" s="18" t="str">
        <f t="shared" si="40"/>
        <v/>
      </c>
      <c r="G315" s="18" t="str">
        <f t="shared" si="41"/>
        <v/>
      </c>
      <c r="H315" s="18" t="str">
        <f t="shared" si="42"/>
        <v/>
      </c>
      <c r="I315" s="18" t="str">
        <f t="shared" si="43"/>
        <v/>
      </c>
      <c r="J315" s="18" t="str">
        <f t="shared" si="44"/>
        <v/>
      </c>
    </row>
    <row r="316" spans="1:10">
      <c r="A316" s="18" t="str">
        <f t="shared" si="36"/>
        <v/>
      </c>
      <c r="B316" s="18" t="str">
        <f t="shared" si="37"/>
        <v/>
      </c>
      <c r="C316" s="18" t="str">
        <f t="shared" si="38"/>
        <v/>
      </c>
      <c r="D316" s="18" t="str">
        <f>IF(csv!AJ316&lt;=csv!A$401,csv!AO316,"")</f>
        <v/>
      </c>
      <c r="E316" s="18" t="str">
        <f t="shared" si="39"/>
        <v/>
      </c>
      <c r="F316" s="18" t="str">
        <f t="shared" si="40"/>
        <v/>
      </c>
      <c r="G316" s="18" t="str">
        <f t="shared" si="41"/>
        <v/>
      </c>
      <c r="H316" s="18" t="str">
        <f t="shared" si="42"/>
        <v/>
      </c>
      <c r="I316" s="18" t="str">
        <f t="shared" si="43"/>
        <v/>
      </c>
      <c r="J316" s="18" t="str">
        <f t="shared" si="44"/>
        <v/>
      </c>
    </row>
    <row r="317" spans="1:10">
      <c r="A317" s="18" t="str">
        <f t="shared" si="36"/>
        <v/>
      </c>
      <c r="B317" s="18" t="str">
        <f t="shared" si="37"/>
        <v/>
      </c>
      <c r="C317" s="18" t="str">
        <f t="shared" si="38"/>
        <v/>
      </c>
      <c r="D317" s="18" t="str">
        <f>IF(csv!AJ317&lt;=csv!A$401,csv!AO317,"")</f>
        <v/>
      </c>
      <c r="E317" s="18" t="str">
        <f t="shared" si="39"/>
        <v/>
      </c>
      <c r="F317" s="18" t="str">
        <f t="shared" si="40"/>
        <v/>
      </c>
      <c r="G317" s="18" t="str">
        <f t="shared" si="41"/>
        <v/>
      </c>
      <c r="H317" s="18" t="str">
        <f t="shared" si="42"/>
        <v/>
      </c>
      <c r="I317" s="18" t="str">
        <f t="shared" si="43"/>
        <v/>
      </c>
      <c r="J317" s="18" t="str">
        <f t="shared" si="44"/>
        <v/>
      </c>
    </row>
    <row r="318" spans="1:10">
      <c r="A318" s="18" t="str">
        <f t="shared" si="36"/>
        <v/>
      </c>
      <c r="B318" s="18" t="str">
        <f t="shared" si="37"/>
        <v/>
      </c>
      <c r="C318" s="18" t="str">
        <f t="shared" si="38"/>
        <v/>
      </c>
      <c r="D318" s="18" t="str">
        <f>IF(csv!AJ318&lt;=csv!A$401,csv!AO318,"")</f>
        <v/>
      </c>
      <c r="E318" s="18" t="str">
        <f t="shared" si="39"/>
        <v/>
      </c>
      <c r="F318" s="18" t="str">
        <f t="shared" si="40"/>
        <v/>
      </c>
      <c r="G318" s="18" t="str">
        <f t="shared" si="41"/>
        <v/>
      </c>
      <c r="H318" s="18" t="str">
        <f t="shared" si="42"/>
        <v/>
      </c>
      <c r="I318" s="18" t="str">
        <f t="shared" si="43"/>
        <v/>
      </c>
      <c r="J318" s="18" t="str">
        <f t="shared" si="44"/>
        <v/>
      </c>
    </row>
    <row r="319" spans="1:10">
      <c r="A319" s="18" t="str">
        <f t="shared" si="36"/>
        <v/>
      </c>
      <c r="B319" s="18" t="str">
        <f t="shared" si="37"/>
        <v/>
      </c>
      <c r="C319" s="18" t="str">
        <f t="shared" si="38"/>
        <v/>
      </c>
      <c r="D319" s="18" t="str">
        <f>IF(csv!AJ319&lt;=csv!A$401,csv!AO319,"")</f>
        <v/>
      </c>
      <c r="E319" s="18" t="str">
        <f t="shared" si="39"/>
        <v/>
      </c>
      <c r="F319" s="18" t="str">
        <f t="shared" si="40"/>
        <v/>
      </c>
      <c r="G319" s="18" t="str">
        <f t="shared" si="41"/>
        <v/>
      </c>
      <c r="H319" s="18" t="str">
        <f t="shared" si="42"/>
        <v/>
      </c>
      <c r="I319" s="18" t="str">
        <f t="shared" si="43"/>
        <v/>
      </c>
      <c r="J319" s="18" t="str">
        <f t="shared" si="44"/>
        <v/>
      </c>
    </row>
    <row r="320" spans="1:10">
      <c r="A320" s="18" t="str">
        <f t="shared" si="36"/>
        <v/>
      </c>
      <c r="B320" s="18" t="str">
        <f t="shared" si="37"/>
        <v/>
      </c>
      <c r="C320" s="18" t="str">
        <f t="shared" si="38"/>
        <v/>
      </c>
      <c r="D320" s="18" t="str">
        <f>IF(csv!AJ320&lt;=csv!A$401,csv!AO320,"")</f>
        <v/>
      </c>
      <c r="E320" s="18" t="str">
        <f t="shared" si="39"/>
        <v/>
      </c>
      <c r="F320" s="18" t="str">
        <f t="shared" si="40"/>
        <v/>
      </c>
      <c r="G320" s="18" t="str">
        <f t="shared" si="41"/>
        <v/>
      </c>
      <c r="H320" s="18" t="str">
        <f t="shared" si="42"/>
        <v/>
      </c>
      <c r="I320" s="18" t="str">
        <f t="shared" si="43"/>
        <v/>
      </c>
      <c r="J320" s="18" t="str">
        <f t="shared" si="44"/>
        <v/>
      </c>
    </row>
    <row r="321" spans="1:10">
      <c r="A321" s="18" t="str">
        <f t="shared" si="36"/>
        <v/>
      </c>
      <c r="B321" s="18" t="str">
        <f t="shared" si="37"/>
        <v/>
      </c>
      <c r="C321" s="18" t="str">
        <f t="shared" si="38"/>
        <v/>
      </c>
      <c r="D321" s="18" t="str">
        <f>IF(csv!AJ321&lt;=csv!A$401,csv!AO321,"")</f>
        <v/>
      </c>
      <c r="E321" s="18" t="str">
        <f t="shared" si="39"/>
        <v/>
      </c>
      <c r="F321" s="18" t="str">
        <f t="shared" si="40"/>
        <v/>
      </c>
      <c r="G321" s="18" t="str">
        <f t="shared" si="41"/>
        <v/>
      </c>
      <c r="H321" s="18" t="str">
        <f t="shared" si="42"/>
        <v/>
      </c>
      <c r="I321" s="18" t="str">
        <f t="shared" si="43"/>
        <v/>
      </c>
      <c r="J321" s="18" t="str">
        <f t="shared" si="44"/>
        <v/>
      </c>
    </row>
    <row r="322" spans="1:10">
      <c r="A322" s="18" t="str">
        <f t="shared" ref="A322:A385" si="45">IF(D322="","",VLOOKUP(D322,陸連,8,FALSE)*1)</f>
        <v/>
      </c>
      <c r="B322" s="18" t="str">
        <f t="shared" ref="B322:B385" si="46">IF(D322="","",VLOOKUP(D322,陸連,9,FALSE)*1)</f>
        <v/>
      </c>
      <c r="C322" s="18" t="str">
        <f t="shared" ref="C322:C385" si="47">IF(D322="","",VLOOKUP(D322,陸連,10,FALSE)*1)</f>
        <v/>
      </c>
      <c r="D322" s="18" t="str">
        <f>IF(csv!AJ322&lt;=csv!A$401,csv!AO322,"")</f>
        <v/>
      </c>
      <c r="E322" s="18" t="str">
        <f t="shared" ref="E322:E385" si="48">IF(D322="","",VLOOKUP(D322,陸連,17,FALSE))</f>
        <v/>
      </c>
      <c r="F322" s="18" t="str">
        <f t="shared" ref="F322:F385" si="49">IF(D322="","",VLOOKUP(D322,陸連,18,FALSE))</f>
        <v/>
      </c>
      <c r="G322" s="18" t="str">
        <f t="shared" ref="G322:G385" si="50">IF(D322="","",VLOOKUP(D322,陸連,19,FALSE))</f>
        <v/>
      </c>
      <c r="H322" s="18" t="str">
        <f t="shared" ref="H322:H385" si="51">IF(D322="","",VLOOKUP(D322,陸連,20,FALSE))</f>
        <v/>
      </c>
      <c r="I322" s="18" t="str">
        <f t="shared" ref="I322:I385" si="52">IF(D322="","",VLOOKUP(D322,陸連,6,FALSE))</f>
        <v/>
      </c>
      <c r="J322" s="18" t="str">
        <f t="shared" ref="J322:J385" si="53">IF(D322="","",VLOOKUP(D322,陸連,7,FALSE))</f>
        <v/>
      </c>
    </row>
    <row r="323" spans="1:10">
      <c r="A323" s="18" t="str">
        <f t="shared" si="45"/>
        <v/>
      </c>
      <c r="B323" s="18" t="str">
        <f t="shared" si="46"/>
        <v/>
      </c>
      <c r="C323" s="18" t="str">
        <f t="shared" si="47"/>
        <v/>
      </c>
      <c r="D323" s="18" t="str">
        <f>IF(csv!AJ323&lt;=csv!A$401,csv!AO323,"")</f>
        <v/>
      </c>
      <c r="E323" s="18" t="str">
        <f t="shared" si="48"/>
        <v/>
      </c>
      <c r="F323" s="18" t="str">
        <f t="shared" si="49"/>
        <v/>
      </c>
      <c r="G323" s="18" t="str">
        <f t="shared" si="50"/>
        <v/>
      </c>
      <c r="H323" s="18" t="str">
        <f t="shared" si="51"/>
        <v/>
      </c>
      <c r="I323" s="18" t="str">
        <f t="shared" si="52"/>
        <v/>
      </c>
      <c r="J323" s="18" t="str">
        <f t="shared" si="53"/>
        <v/>
      </c>
    </row>
    <row r="324" spans="1:10">
      <c r="A324" s="18" t="str">
        <f t="shared" si="45"/>
        <v/>
      </c>
      <c r="B324" s="18" t="str">
        <f t="shared" si="46"/>
        <v/>
      </c>
      <c r="C324" s="18" t="str">
        <f t="shared" si="47"/>
        <v/>
      </c>
      <c r="D324" s="18" t="str">
        <f>IF(csv!AJ324&lt;=csv!A$401,csv!AO324,"")</f>
        <v/>
      </c>
      <c r="E324" s="18" t="str">
        <f t="shared" si="48"/>
        <v/>
      </c>
      <c r="F324" s="18" t="str">
        <f t="shared" si="49"/>
        <v/>
      </c>
      <c r="G324" s="18" t="str">
        <f t="shared" si="50"/>
        <v/>
      </c>
      <c r="H324" s="18" t="str">
        <f t="shared" si="51"/>
        <v/>
      </c>
      <c r="I324" s="18" t="str">
        <f t="shared" si="52"/>
        <v/>
      </c>
      <c r="J324" s="18" t="str">
        <f t="shared" si="53"/>
        <v/>
      </c>
    </row>
    <row r="325" spans="1:10">
      <c r="A325" s="18" t="str">
        <f t="shared" si="45"/>
        <v/>
      </c>
      <c r="B325" s="18" t="str">
        <f t="shared" si="46"/>
        <v/>
      </c>
      <c r="C325" s="18" t="str">
        <f t="shared" si="47"/>
        <v/>
      </c>
      <c r="D325" s="18" t="str">
        <f>IF(csv!AJ325&lt;=csv!A$401,csv!AO325,"")</f>
        <v/>
      </c>
      <c r="E325" s="18" t="str">
        <f t="shared" si="48"/>
        <v/>
      </c>
      <c r="F325" s="18" t="str">
        <f t="shared" si="49"/>
        <v/>
      </c>
      <c r="G325" s="18" t="str">
        <f t="shared" si="50"/>
        <v/>
      </c>
      <c r="H325" s="18" t="str">
        <f t="shared" si="51"/>
        <v/>
      </c>
      <c r="I325" s="18" t="str">
        <f t="shared" si="52"/>
        <v/>
      </c>
      <c r="J325" s="18" t="str">
        <f t="shared" si="53"/>
        <v/>
      </c>
    </row>
    <row r="326" spans="1:10">
      <c r="A326" s="18" t="str">
        <f t="shared" si="45"/>
        <v/>
      </c>
      <c r="B326" s="18" t="str">
        <f t="shared" si="46"/>
        <v/>
      </c>
      <c r="C326" s="18" t="str">
        <f t="shared" si="47"/>
        <v/>
      </c>
      <c r="D326" s="18" t="str">
        <f>IF(csv!AJ326&lt;=csv!A$401,csv!AO326,"")</f>
        <v/>
      </c>
      <c r="E326" s="18" t="str">
        <f t="shared" si="48"/>
        <v/>
      </c>
      <c r="F326" s="18" t="str">
        <f t="shared" si="49"/>
        <v/>
      </c>
      <c r="G326" s="18" t="str">
        <f t="shared" si="50"/>
        <v/>
      </c>
      <c r="H326" s="18" t="str">
        <f t="shared" si="51"/>
        <v/>
      </c>
      <c r="I326" s="18" t="str">
        <f t="shared" si="52"/>
        <v/>
      </c>
      <c r="J326" s="18" t="str">
        <f t="shared" si="53"/>
        <v/>
      </c>
    </row>
    <row r="327" spans="1:10">
      <c r="A327" s="18" t="str">
        <f t="shared" si="45"/>
        <v/>
      </c>
      <c r="B327" s="18" t="str">
        <f t="shared" si="46"/>
        <v/>
      </c>
      <c r="C327" s="18" t="str">
        <f t="shared" si="47"/>
        <v/>
      </c>
      <c r="D327" s="18" t="str">
        <f>IF(csv!AJ327&lt;=csv!A$401,csv!AO327,"")</f>
        <v/>
      </c>
      <c r="E327" s="18" t="str">
        <f t="shared" si="48"/>
        <v/>
      </c>
      <c r="F327" s="18" t="str">
        <f t="shared" si="49"/>
        <v/>
      </c>
      <c r="G327" s="18" t="str">
        <f t="shared" si="50"/>
        <v/>
      </c>
      <c r="H327" s="18" t="str">
        <f t="shared" si="51"/>
        <v/>
      </c>
      <c r="I327" s="18" t="str">
        <f t="shared" si="52"/>
        <v/>
      </c>
      <c r="J327" s="18" t="str">
        <f t="shared" si="53"/>
        <v/>
      </c>
    </row>
    <row r="328" spans="1:10">
      <c r="A328" s="18" t="str">
        <f t="shared" si="45"/>
        <v/>
      </c>
      <c r="B328" s="18" t="str">
        <f t="shared" si="46"/>
        <v/>
      </c>
      <c r="C328" s="18" t="str">
        <f t="shared" si="47"/>
        <v/>
      </c>
      <c r="D328" s="18" t="str">
        <f>IF(csv!AJ328&lt;=csv!A$401,csv!AO328,"")</f>
        <v/>
      </c>
      <c r="E328" s="18" t="str">
        <f t="shared" si="48"/>
        <v/>
      </c>
      <c r="F328" s="18" t="str">
        <f t="shared" si="49"/>
        <v/>
      </c>
      <c r="G328" s="18" t="str">
        <f t="shared" si="50"/>
        <v/>
      </c>
      <c r="H328" s="18" t="str">
        <f t="shared" si="51"/>
        <v/>
      </c>
      <c r="I328" s="18" t="str">
        <f t="shared" si="52"/>
        <v/>
      </c>
      <c r="J328" s="18" t="str">
        <f t="shared" si="53"/>
        <v/>
      </c>
    </row>
    <row r="329" spans="1:10">
      <c r="A329" s="18" t="str">
        <f t="shared" si="45"/>
        <v/>
      </c>
      <c r="B329" s="18" t="str">
        <f t="shared" si="46"/>
        <v/>
      </c>
      <c r="C329" s="18" t="str">
        <f t="shared" si="47"/>
        <v/>
      </c>
      <c r="D329" s="18" t="str">
        <f>IF(csv!AJ329&lt;=csv!A$401,csv!AO329,"")</f>
        <v/>
      </c>
      <c r="E329" s="18" t="str">
        <f t="shared" si="48"/>
        <v/>
      </c>
      <c r="F329" s="18" t="str">
        <f t="shared" si="49"/>
        <v/>
      </c>
      <c r="G329" s="18" t="str">
        <f t="shared" si="50"/>
        <v/>
      </c>
      <c r="H329" s="18" t="str">
        <f t="shared" si="51"/>
        <v/>
      </c>
      <c r="I329" s="18" t="str">
        <f t="shared" si="52"/>
        <v/>
      </c>
      <c r="J329" s="18" t="str">
        <f t="shared" si="53"/>
        <v/>
      </c>
    </row>
    <row r="330" spans="1:10">
      <c r="A330" s="18" t="str">
        <f t="shared" si="45"/>
        <v/>
      </c>
      <c r="B330" s="18" t="str">
        <f t="shared" si="46"/>
        <v/>
      </c>
      <c r="C330" s="18" t="str">
        <f t="shared" si="47"/>
        <v/>
      </c>
      <c r="D330" s="18" t="str">
        <f>IF(csv!AJ330&lt;=csv!A$401,csv!AO330,"")</f>
        <v/>
      </c>
      <c r="E330" s="18" t="str">
        <f t="shared" si="48"/>
        <v/>
      </c>
      <c r="F330" s="18" t="str">
        <f t="shared" si="49"/>
        <v/>
      </c>
      <c r="G330" s="18" t="str">
        <f t="shared" si="50"/>
        <v/>
      </c>
      <c r="H330" s="18" t="str">
        <f t="shared" si="51"/>
        <v/>
      </c>
      <c r="I330" s="18" t="str">
        <f t="shared" si="52"/>
        <v/>
      </c>
      <c r="J330" s="18" t="str">
        <f t="shared" si="53"/>
        <v/>
      </c>
    </row>
    <row r="331" spans="1:10">
      <c r="A331" s="18" t="str">
        <f t="shared" si="45"/>
        <v/>
      </c>
      <c r="B331" s="18" t="str">
        <f t="shared" si="46"/>
        <v/>
      </c>
      <c r="C331" s="18" t="str">
        <f t="shared" si="47"/>
        <v/>
      </c>
      <c r="D331" s="18" t="str">
        <f>IF(csv!AJ331&lt;=csv!A$401,csv!AO331,"")</f>
        <v/>
      </c>
      <c r="E331" s="18" t="str">
        <f t="shared" si="48"/>
        <v/>
      </c>
      <c r="F331" s="18" t="str">
        <f t="shared" si="49"/>
        <v/>
      </c>
      <c r="G331" s="18" t="str">
        <f t="shared" si="50"/>
        <v/>
      </c>
      <c r="H331" s="18" t="str">
        <f t="shared" si="51"/>
        <v/>
      </c>
      <c r="I331" s="18" t="str">
        <f t="shared" si="52"/>
        <v/>
      </c>
      <c r="J331" s="18" t="str">
        <f t="shared" si="53"/>
        <v/>
      </c>
    </row>
    <row r="332" spans="1:10">
      <c r="A332" s="18" t="str">
        <f t="shared" si="45"/>
        <v/>
      </c>
      <c r="B332" s="18" t="str">
        <f t="shared" si="46"/>
        <v/>
      </c>
      <c r="C332" s="18" t="str">
        <f t="shared" si="47"/>
        <v/>
      </c>
      <c r="D332" s="18" t="str">
        <f>IF(csv!AJ332&lt;=csv!A$401,csv!AO332,"")</f>
        <v/>
      </c>
      <c r="E332" s="18" t="str">
        <f t="shared" si="48"/>
        <v/>
      </c>
      <c r="F332" s="18" t="str">
        <f t="shared" si="49"/>
        <v/>
      </c>
      <c r="G332" s="18" t="str">
        <f t="shared" si="50"/>
        <v/>
      </c>
      <c r="H332" s="18" t="str">
        <f t="shared" si="51"/>
        <v/>
      </c>
      <c r="I332" s="18" t="str">
        <f t="shared" si="52"/>
        <v/>
      </c>
      <c r="J332" s="18" t="str">
        <f t="shared" si="53"/>
        <v/>
      </c>
    </row>
    <row r="333" spans="1:10">
      <c r="A333" s="18" t="str">
        <f t="shared" si="45"/>
        <v/>
      </c>
      <c r="B333" s="18" t="str">
        <f t="shared" si="46"/>
        <v/>
      </c>
      <c r="C333" s="18" t="str">
        <f t="shared" si="47"/>
        <v/>
      </c>
      <c r="D333" s="18" t="str">
        <f>IF(csv!AJ333&lt;=csv!A$401,csv!AO333,"")</f>
        <v/>
      </c>
      <c r="E333" s="18" t="str">
        <f t="shared" si="48"/>
        <v/>
      </c>
      <c r="F333" s="18" t="str">
        <f t="shared" si="49"/>
        <v/>
      </c>
      <c r="G333" s="18" t="str">
        <f t="shared" si="50"/>
        <v/>
      </c>
      <c r="H333" s="18" t="str">
        <f t="shared" si="51"/>
        <v/>
      </c>
      <c r="I333" s="18" t="str">
        <f t="shared" si="52"/>
        <v/>
      </c>
      <c r="J333" s="18" t="str">
        <f t="shared" si="53"/>
        <v/>
      </c>
    </row>
    <row r="334" spans="1:10">
      <c r="A334" s="18" t="str">
        <f t="shared" si="45"/>
        <v/>
      </c>
      <c r="B334" s="18" t="str">
        <f t="shared" si="46"/>
        <v/>
      </c>
      <c r="C334" s="18" t="str">
        <f t="shared" si="47"/>
        <v/>
      </c>
      <c r="D334" s="18" t="str">
        <f>IF(csv!AJ334&lt;=csv!A$401,csv!AO334,"")</f>
        <v/>
      </c>
      <c r="E334" s="18" t="str">
        <f t="shared" si="48"/>
        <v/>
      </c>
      <c r="F334" s="18" t="str">
        <f t="shared" si="49"/>
        <v/>
      </c>
      <c r="G334" s="18" t="str">
        <f t="shared" si="50"/>
        <v/>
      </c>
      <c r="H334" s="18" t="str">
        <f t="shared" si="51"/>
        <v/>
      </c>
      <c r="I334" s="18" t="str">
        <f t="shared" si="52"/>
        <v/>
      </c>
      <c r="J334" s="18" t="str">
        <f t="shared" si="53"/>
        <v/>
      </c>
    </row>
    <row r="335" spans="1:10">
      <c r="A335" s="18" t="str">
        <f t="shared" si="45"/>
        <v/>
      </c>
      <c r="B335" s="18" t="str">
        <f t="shared" si="46"/>
        <v/>
      </c>
      <c r="C335" s="18" t="str">
        <f t="shared" si="47"/>
        <v/>
      </c>
      <c r="D335" s="18" t="str">
        <f>IF(csv!AJ335&lt;=csv!A$401,csv!AO335,"")</f>
        <v/>
      </c>
      <c r="E335" s="18" t="str">
        <f t="shared" si="48"/>
        <v/>
      </c>
      <c r="F335" s="18" t="str">
        <f t="shared" si="49"/>
        <v/>
      </c>
      <c r="G335" s="18" t="str">
        <f t="shared" si="50"/>
        <v/>
      </c>
      <c r="H335" s="18" t="str">
        <f t="shared" si="51"/>
        <v/>
      </c>
      <c r="I335" s="18" t="str">
        <f t="shared" si="52"/>
        <v/>
      </c>
      <c r="J335" s="18" t="str">
        <f t="shared" si="53"/>
        <v/>
      </c>
    </row>
    <row r="336" spans="1:10">
      <c r="A336" s="18" t="str">
        <f t="shared" si="45"/>
        <v/>
      </c>
      <c r="B336" s="18" t="str">
        <f t="shared" si="46"/>
        <v/>
      </c>
      <c r="C336" s="18" t="str">
        <f t="shared" si="47"/>
        <v/>
      </c>
      <c r="D336" s="18" t="str">
        <f>IF(csv!AJ336&lt;=csv!A$401,csv!AO336,"")</f>
        <v/>
      </c>
      <c r="E336" s="18" t="str">
        <f t="shared" si="48"/>
        <v/>
      </c>
      <c r="F336" s="18" t="str">
        <f t="shared" si="49"/>
        <v/>
      </c>
      <c r="G336" s="18" t="str">
        <f t="shared" si="50"/>
        <v/>
      </c>
      <c r="H336" s="18" t="str">
        <f t="shared" si="51"/>
        <v/>
      </c>
      <c r="I336" s="18" t="str">
        <f t="shared" si="52"/>
        <v/>
      </c>
      <c r="J336" s="18" t="str">
        <f t="shared" si="53"/>
        <v/>
      </c>
    </row>
    <row r="337" spans="1:10">
      <c r="A337" s="18" t="str">
        <f t="shared" si="45"/>
        <v/>
      </c>
      <c r="B337" s="18" t="str">
        <f t="shared" si="46"/>
        <v/>
      </c>
      <c r="C337" s="18" t="str">
        <f t="shared" si="47"/>
        <v/>
      </c>
      <c r="D337" s="18" t="str">
        <f>IF(csv!AJ337&lt;=csv!A$401,csv!AO337,"")</f>
        <v/>
      </c>
      <c r="E337" s="18" t="str">
        <f t="shared" si="48"/>
        <v/>
      </c>
      <c r="F337" s="18" t="str">
        <f t="shared" si="49"/>
        <v/>
      </c>
      <c r="G337" s="18" t="str">
        <f t="shared" si="50"/>
        <v/>
      </c>
      <c r="H337" s="18" t="str">
        <f t="shared" si="51"/>
        <v/>
      </c>
      <c r="I337" s="18" t="str">
        <f t="shared" si="52"/>
        <v/>
      </c>
      <c r="J337" s="18" t="str">
        <f t="shared" si="53"/>
        <v/>
      </c>
    </row>
    <row r="338" spans="1:10">
      <c r="A338" s="18" t="str">
        <f t="shared" si="45"/>
        <v/>
      </c>
      <c r="B338" s="18" t="str">
        <f t="shared" si="46"/>
        <v/>
      </c>
      <c r="C338" s="18" t="str">
        <f t="shared" si="47"/>
        <v/>
      </c>
      <c r="D338" s="18" t="str">
        <f>IF(csv!AJ338&lt;=csv!A$401,csv!AO338,"")</f>
        <v/>
      </c>
      <c r="E338" s="18" t="str">
        <f t="shared" si="48"/>
        <v/>
      </c>
      <c r="F338" s="18" t="str">
        <f t="shared" si="49"/>
        <v/>
      </c>
      <c r="G338" s="18" t="str">
        <f t="shared" si="50"/>
        <v/>
      </c>
      <c r="H338" s="18" t="str">
        <f t="shared" si="51"/>
        <v/>
      </c>
      <c r="I338" s="18" t="str">
        <f t="shared" si="52"/>
        <v/>
      </c>
      <c r="J338" s="18" t="str">
        <f t="shared" si="53"/>
        <v/>
      </c>
    </row>
    <row r="339" spans="1:10">
      <c r="A339" s="18" t="str">
        <f t="shared" si="45"/>
        <v/>
      </c>
      <c r="B339" s="18" t="str">
        <f t="shared" si="46"/>
        <v/>
      </c>
      <c r="C339" s="18" t="str">
        <f t="shared" si="47"/>
        <v/>
      </c>
      <c r="D339" s="18" t="str">
        <f>IF(csv!AJ339&lt;=csv!A$401,csv!AO339,"")</f>
        <v/>
      </c>
      <c r="E339" s="18" t="str">
        <f t="shared" si="48"/>
        <v/>
      </c>
      <c r="F339" s="18" t="str">
        <f t="shared" si="49"/>
        <v/>
      </c>
      <c r="G339" s="18" t="str">
        <f t="shared" si="50"/>
        <v/>
      </c>
      <c r="H339" s="18" t="str">
        <f t="shared" si="51"/>
        <v/>
      </c>
      <c r="I339" s="18" t="str">
        <f t="shared" si="52"/>
        <v/>
      </c>
      <c r="J339" s="18" t="str">
        <f t="shared" si="53"/>
        <v/>
      </c>
    </row>
    <row r="340" spans="1:10">
      <c r="A340" s="18" t="str">
        <f t="shared" si="45"/>
        <v/>
      </c>
      <c r="B340" s="18" t="str">
        <f t="shared" si="46"/>
        <v/>
      </c>
      <c r="C340" s="18" t="str">
        <f t="shared" si="47"/>
        <v/>
      </c>
      <c r="D340" s="18" t="str">
        <f>IF(csv!AJ340&lt;=csv!A$401,csv!AO340,"")</f>
        <v/>
      </c>
      <c r="E340" s="18" t="str">
        <f t="shared" si="48"/>
        <v/>
      </c>
      <c r="F340" s="18" t="str">
        <f t="shared" si="49"/>
        <v/>
      </c>
      <c r="G340" s="18" t="str">
        <f t="shared" si="50"/>
        <v/>
      </c>
      <c r="H340" s="18" t="str">
        <f t="shared" si="51"/>
        <v/>
      </c>
      <c r="I340" s="18" t="str">
        <f t="shared" si="52"/>
        <v/>
      </c>
      <c r="J340" s="18" t="str">
        <f t="shared" si="53"/>
        <v/>
      </c>
    </row>
    <row r="341" spans="1:10">
      <c r="A341" s="18" t="str">
        <f t="shared" si="45"/>
        <v/>
      </c>
      <c r="B341" s="18" t="str">
        <f t="shared" si="46"/>
        <v/>
      </c>
      <c r="C341" s="18" t="str">
        <f t="shared" si="47"/>
        <v/>
      </c>
      <c r="D341" s="18" t="str">
        <f>IF(csv!AJ341&lt;=csv!A$401,csv!AO341,"")</f>
        <v/>
      </c>
      <c r="E341" s="18" t="str">
        <f t="shared" si="48"/>
        <v/>
      </c>
      <c r="F341" s="18" t="str">
        <f t="shared" si="49"/>
        <v/>
      </c>
      <c r="G341" s="18" t="str">
        <f t="shared" si="50"/>
        <v/>
      </c>
      <c r="H341" s="18" t="str">
        <f t="shared" si="51"/>
        <v/>
      </c>
      <c r="I341" s="18" t="str">
        <f t="shared" si="52"/>
        <v/>
      </c>
      <c r="J341" s="18" t="str">
        <f t="shared" si="53"/>
        <v/>
      </c>
    </row>
    <row r="342" spans="1:10">
      <c r="A342" s="18" t="str">
        <f t="shared" si="45"/>
        <v/>
      </c>
      <c r="B342" s="18" t="str">
        <f t="shared" si="46"/>
        <v/>
      </c>
      <c r="C342" s="18" t="str">
        <f t="shared" si="47"/>
        <v/>
      </c>
      <c r="D342" s="18" t="str">
        <f>IF(csv!AJ342&lt;=csv!A$401,csv!AO342,"")</f>
        <v/>
      </c>
      <c r="E342" s="18" t="str">
        <f t="shared" si="48"/>
        <v/>
      </c>
      <c r="F342" s="18" t="str">
        <f t="shared" si="49"/>
        <v/>
      </c>
      <c r="G342" s="18" t="str">
        <f t="shared" si="50"/>
        <v/>
      </c>
      <c r="H342" s="18" t="str">
        <f t="shared" si="51"/>
        <v/>
      </c>
      <c r="I342" s="18" t="str">
        <f t="shared" si="52"/>
        <v/>
      </c>
      <c r="J342" s="18" t="str">
        <f t="shared" si="53"/>
        <v/>
      </c>
    </row>
    <row r="343" spans="1:10">
      <c r="A343" s="18" t="str">
        <f t="shared" si="45"/>
        <v/>
      </c>
      <c r="B343" s="18" t="str">
        <f t="shared" si="46"/>
        <v/>
      </c>
      <c r="C343" s="18" t="str">
        <f t="shared" si="47"/>
        <v/>
      </c>
      <c r="D343" s="18" t="str">
        <f>IF(csv!AJ343&lt;=csv!A$401,csv!AO343,"")</f>
        <v/>
      </c>
      <c r="E343" s="18" t="str">
        <f t="shared" si="48"/>
        <v/>
      </c>
      <c r="F343" s="18" t="str">
        <f t="shared" si="49"/>
        <v/>
      </c>
      <c r="G343" s="18" t="str">
        <f t="shared" si="50"/>
        <v/>
      </c>
      <c r="H343" s="18" t="str">
        <f t="shared" si="51"/>
        <v/>
      </c>
      <c r="I343" s="18" t="str">
        <f t="shared" si="52"/>
        <v/>
      </c>
      <c r="J343" s="18" t="str">
        <f t="shared" si="53"/>
        <v/>
      </c>
    </row>
    <row r="344" spans="1:10">
      <c r="A344" s="18" t="str">
        <f t="shared" si="45"/>
        <v/>
      </c>
      <c r="B344" s="18" t="str">
        <f t="shared" si="46"/>
        <v/>
      </c>
      <c r="C344" s="18" t="str">
        <f t="shared" si="47"/>
        <v/>
      </c>
      <c r="D344" s="18" t="str">
        <f>IF(csv!AJ344&lt;=csv!A$401,csv!AO344,"")</f>
        <v/>
      </c>
      <c r="E344" s="18" t="str">
        <f t="shared" si="48"/>
        <v/>
      </c>
      <c r="F344" s="18" t="str">
        <f t="shared" si="49"/>
        <v/>
      </c>
      <c r="G344" s="18" t="str">
        <f t="shared" si="50"/>
        <v/>
      </c>
      <c r="H344" s="18" t="str">
        <f t="shared" si="51"/>
        <v/>
      </c>
      <c r="I344" s="18" t="str">
        <f t="shared" si="52"/>
        <v/>
      </c>
      <c r="J344" s="18" t="str">
        <f t="shared" si="53"/>
        <v/>
      </c>
    </row>
    <row r="345" spans="1:10">
      <c r="A345" s="18" t="str">
        <f t="shared" si="45"/>
        <v/>
      </c>
      <c r="B345" s="18" t="str">
        <f t="shared" si="46"/>
        <v/>
      </c>
      <c r="C345" s="18" t="str">
        <f t="shared" si="47"/>
        <v/>
      </c>
      <c r="D345" s="18" t="str">
        <f>IF(csv!AJ345&lt;=csv!A$401,csv!AO345,"")</f>
        <v/>
      </c>
      <c r="E345" s="18" t="str">
        <f t="shared" si="48"/>
        <v/>
      </c>
      <c r="F345" s="18" t="str">
        <f t="shared" si="49"/>
        <v/>
      </c>
      <c r="G345" s="18" t="str">
        <f t="shared" si="50"/>
        <v/>
      </c>
      <c r="H345" s="18" t="str">
        <f t="shared" si="51"/>
        <v/>
      </c>
      <c r="I345" s="18" t="str">
        <f t="shared" si="52"/>
        <v/>
      </c>
      <c r="J345" s="18" t="str">
        <f t="shared" si="53"/>
        <v/>
      </c>
    </row>
    <row r="346" spans="1:10">
      <c r="A346" s="18" t="str">
        <f t="shared" si="45"/>
        <v/>
      </c>
      <c r="B346" s="18" t="str">
        <f t="shared" si="46"/>
        <v/>
      </c>
      <c r="C346" s="18" t="str">
        <f t="shared" si="47"/>
        <v/>
      </c>
      <c r="D346" s="18" t="str">
        <f>IF(csv!AJ346&lt;=csv!A$401,csv!AO346,"")</f>
        <v/>
      </c>
      <c r="E346" s="18" t="str">
        <f t="shared" si="48"/>
        <v/>
      </c>
      <c r="F346" s="18" t="str">
        <f t="shared" si="49"/>
        <v/>
      </c>
      <c r="G346" s="18" t="str">
        <f t="shared" si="50"/>
        <v/>
      </c>
      <c r="H346" s="18" t="str">
        <f t="shared" si="51"/>
        <v/>
      </c>
      <c r="I346" s="18" t="str">
        <f t="shared" si="52"/>
        <v/>
      </c>
      <c r="J346" s="18" t="str">
        <f t="shared" si="53"/>
        <v/>
      </c>
    </row>
    <row r="347" spans="1:10">
      <c r="A347" s="18" t="str">
        <f t="shared" si="45"/>
        <v/>
      </c>
      <c r="B347" s="18" t="str">
        <f t="shared" si="46"/>
        <v/>
      </c>
      <c r="C347" s="18" t="str">
        <f t="shared" si="47"/>
        <v/>
      </c>
      <c r="D347" s="18" t="str">
        <f>IF(csv!AJ347&lt;=csv!A$401,csv!AO347,"")</f>
        <v/>
      </c>
      <c r="E347" s="18" t="str">
        <f t="shared" si="48"/>
        <v/>
      </c>
      <c r="F347" s="18" t="str">
        <f t="shared" si="49"/>
        <v/>
      </c>
      <c r="G347" s="18" t="str">
        <f t="shared" si="50"/>
        <v/>
      </c>
      <c r="H347" s="18" t="str">
        <f t="shared" si="51"/>
        <v/>
      </c>
      <c r="I347" s="18" t="str">
        <f t="shared" si="52"/>
        <v/>
      </c>
      <c r="J347" s="18" t="str">
        <f t="shared" si="53"/>
        <v/>
      </c>
    </row>
    <row r="348" spans="1:10">
      <c r="A348" s="18" t="str">
        <f t="shared" si="45"/>
        <v/>
      </c>
      <c r="B348" s="18" t="str">
        <f t="shared" si="46"/>
        <v/>
      </c>
      <c r="C348" s="18" t="str">
        <f t="shared" si="47"/>
        <v/>
      </c>
      <c r="D348" s="18" t="str">
        <f>IF(csv!AJ348&lt;=csv!A$401,csv!AO348,"")</f>
        <v/>
      </c>
      <c r="E348" s="18" t="str">
        <f t="shared" si="48"/>
        <v/>
      </c>
      <c r="F348" s="18" t="str">
        <f t="shared" si="49"/>
        <v/>
      </c>
      <c r="G348" s="18" t="str">
        <f t="shared" si="50"/>
        <v/>
      </c>
      <c r="H348" s="18" t="str">
        <f t="shared" si="51"/>
        <v/>
      </c>
      <c r="I348" s="18" t="str">
        <f t="shared" si="52"/>
        <v/>
      </c>
      <c r="J348" s="18" t="str">
        <f t="shared" si="53"/>
        <v/>
      </c>
    </row>
    <row r="349" spans="1:10">
      <c r="A349" s="18" t="str">
        <f t="shared" si="45"/>
        <v/>
      </c>
      <c r="B349" s="18" t="str">
        <f t="shared" si="46"/>
        <v/>
      </c>
      <c r="C349" s="18" t="str">
        <f t="shared" si="47"/>
        <v/>
      </c>
      <c r="D349" s="18" t="str">
        <f>IF(csv!AJ349&lt;=csv!A$401,csv!AO349,"")</f>
        <v/>
      </c>
      <c r="E349" s="18" t="str">
        <f t="shared" si="48"/>
        <v/>
      </c>
      <c r="F349" s="18" t="str">
        <f t="shared" si="49"/>
        <v/>
      </c>
      <c r="G349" s="18" t="str">
        <f t="shared" si="50"/>
        <v/>
      </c>
      <c r="H349" s="18" t="str">
        <f t="shared" si="51"/>
        <v/>
      </c>
      <c r="I349" s="18" t="str">
        <f t="shared" si="52"/>
        <v/>
      </c>
      <c r="J349" s="18" t="str">
        <f t="shared" si="53"/>
        <v/>
      </c>
    </row>
    <row r="350" spans="1:10">
      <c r="A350" s="18" t="str">
        <f t="shared" si="45"/>
        <v/>
      </c>
      <c r="B350" s="18" t="str">
        <f t="shared" si="46"/>
        <v/>
      </c>
      <c r="C350" s="18" t="str">
        <f t="shared" si="47"/>
        <v/>
      </c>
      <c r="D350" s="18" t="str">
        <f>IF(csv!AJ350&lt;=csv!A$401,csv!AO350,"")</f>
        <v/>
      </c>
      <c r="E350" s="18" t="str">
        <f t="shared" si="48"/>
        <v/>
      </c>
      <c r="F350" s="18" t="str">
        <f t="shared" si="49"/>
        <v/>
      </c>
      <c r="G350" s="18" t="str">
        <f t="shared" si="50"/>
        <v/>
      </c>
      <c r="H350" s="18" t="str">
        <f t="shared" si="51"/>
        <v/>
      </c>
      <c r="I350" s="18" t="str">
        <f t="shared" si="52"/>
        <v/>
      </c>
      <c r="J350" s="18" t="str">
        <f t="shared" si="53"/>
        <v/>
      </c>
    </row>
    <row r="351" spans="1:10">
      <c r="A351" s="18" t="str">
        <f t="shared" si="45"/>
        <v/>
      </c>
      <c r="B351" s="18" t="str">
        <f t="shared" si="46"/>
        <v/>
      </c>
      <c r="C351" s="18" t="str">
        <f t="shared" si="47"/>
        <v/>
      </c>
      <c r="D351" s="18" t="str">
        <f>IF(csv!AJ351&lt;=csv!A$401,csv!AO351,"")</f>
        <v/>
      </c>
      <c r="E351" s="18" t="str">
        <f t="shared" si="48"/>
        <v/>
      </c>
      <c r="F351" s="18" t="str">
        <f t="shared" si="49"/>
        <v/>
      </c>
      <c r="G351" s="18" t="str">
        <f t="shared" si="50"/>
        <v/>
      </c>
      <c r="H351" s="18" t="str">
        <f t="shared" si="51"/>
        <v/>
      </c>
      <c r="I351" s="18" t="str">
        <f t="shared" si="52"/>
        <v/>
      </c>
      <c r="J351" s="18" t="str">
        <f t="shared" si="53"/>
        <v/>
      </c>
    </row>
    <row r="352" spans="1:10">
      <c r="A352" s="18" t="str">
        <f t="shared" si="45"/>
        <v/>
      </c>
      <c r="B352" s="18" t="str">
        <f t="shared" si="46"/>
        <v/>
      </c>
      <c r="C352" s="18" t="str">
        <f t="shared" si="47"/>
        <v/>
      </c>
      <c r="D352" s="18" t="str">
        <f>IF(csv!AJ352&lt;=csv!A$401,csv!AO352,"")</f>
        <v/>
      </c>
      <c r="E352" s="18" t="str">
        <f t="shared" si="48"/>
        <v/>
      </c>
      <c r="F352" s="18" t="str">
        <f t="shared" si="49"/>
        <v/>
      </c>
      <c r="G352" s="18" t="str">
        <f t="shared" si="50"/>
        <v/>
      </c>
      <c r="H352" s="18" t="str">
        <f t="shared" si="51"/>
        <v/>
      </c>
      <c r="I352" s="18" t="str">
        <f t="shared" si="52"/>
        <v/>
      </c>
      <c r="J352" s="18" t="str">
        <f t="shared" si="53"/>
        <v/>
      </c>
    </row>
    <row r="353" spans="1:10">
      <c r="A353" s="18" t="str">
        <f t="shared" si="45"/>
        <v/>
      </c>
      <c r="B353" s="18" t="str">
        <f t="shared" si="46"/>
        <v/>
      </c>
      <c r="C353" s="18" t="str">
        <f t="shared" si="47"/>
        <v/>
      </c>
      <c r="D353" s="18" t="str">
        <f>IF(csv!AJ353&lt;=csv!A$401,csv!AO353,"")</f>
        <v/>
      </c>
      <c r="E353" s="18" t="str">
        <f t="shared" si="48"/>
        <v/>
      </c>
      <c r="F353" s="18" t="str">
        <f t="shared" si="49"/>
        <v/>
      </c>
      <c r="G353" s="18" t="str">
        <f t="shared" si="50"/>
        <v/>
      </c>
      <c r="H353" s="18" t="str">
        <f t="shared" si="51"/>
        <v/>
      </c>
      <c r="I353" s="18" t="str">
        <f t="shared" si="52"/>
        <v/>
      </c>
      <c r="J353" s="18" t="str">
        <f t="shared" si="53"/>
        <v/>
      </c>
    </row>
    <row r="354" spans="1:10">
      <c r="A354" s="18" t="str">
        <f t="shared" si="45"/>
        <v/>
      </c>
      <c r="B354" s="18" t="str">
        <f t="shared" si="46"/>
        <v/>
      </c>
      <c r="C354" s="18" t="str">
        <f t="shared" si="47"/>
        <v/>
      </c>
      <c r="D354" s="18" t="str">
        <f>IF(csv!AJ354&lt;=csv!A$401,csv!AO354,"")</f>
        <v/>
      </c>
      <c r="E354" s="18" t="str">
        <f t="shared" si="48"/>
        <v/>
      </c>
      <c r="F354" s="18" t="str">
        <f t="shared" si="49"/>
        <v/>
      </c>
      <c r="G354" s="18" t="str">
        <f t="shared" si="50"/>
        <v/>
      </c>
      <c r="H354" s="18" t="str">
        <f t="shared" si="51"/>
        <v/>
      </c>
      <c r="I354" s="18" t="str">
        <f t="shared" si="52"/>
        <v/>
      </c>
      <c r="J354" s="18" t="str">
        <f t="shared" si="53"/>
        <v/>
      </c>
    </row>
    <row r="355" spans="1:10">
      <c r="A355" s="18" t="str">
        <f t="shared" si="45"/>
        <v/>
      </c>
      <c r="B355" s="18" t="str">
        <f t="shared" si="46"/>
        <v/>
      </c>
      <c r="C355" s="18" t="str">
        <f t="shared" si="47"/>
        <v/>
      </c>
      <c r="D355" s="18" t="str">
        <f>IF(csv!AJ355&lt;=csv!A$401,csv!AO355,"")</f>
        <v/>
      </c>
      <c r="E355" s="18" t="str">
        <f t="shared" si="48"/>
        <v/>
      </c>
      <c r="F355" s="18" t="str">
        <f t="shared" si="49"/>
        <v/>
      </c>
      <c r="G355" s="18" t="str">
        <f t="shared" si="50"/>
        <v/>
      </c>
      <c r="H355" s="18" t="str">
        <f t="shared" si="51"/>
        <v/>
      </c>
      <c r="I355" s="18" t="str">
        <f t="shared" si="52"/>
        <v/>
      </c>
      <c r="J355" s="18" t="str">
        <f t="shared" si="53"/>
        <v/>
      </c>
    </row>
    <row r="356" spans="1:10">
      <c r="A356" s="18" t="str">
        <f t="shared" si="45"/>
        <v/>
      </c>
      <c r="B356" s="18" t="str">
        <f t="shared" si="46"/>
        <v/>
      </c>
      <c r="C356" s="18" t="str">
        <f t="shared" si="47"/>
        <v/>
      </c>
      <c r="D356" s="18" t="str">
        <f>IF(csv!AJ356&lt;=csv!A$401,csv!AO356,"")</f>
        <v/>
      </c>
      <c r="E356" s="18" t="str">
        <f t="shared" si="48"/>
        <v/>
      </c>
      <c r="F356" s="18" t="str">
        <f t="shared" si="49"/>
        <v/>
      </c>
      <c r="G356" s="18" t="str">
        <f t="shared" si="50"/>
        <v/>
      </c>
      <c r="H356" s="18" t="str">
        <f t="shared" si="51"/>
        <v/>
      </c>
      <c r="I356" s="18" t="str">
        <f t="shared" si="52"/>
        <v/>
      </c>
      <c r="J356" s="18" t="str">
        <f t="shared" si="53"/>
        <v/>
      </c>
    </row>
    <row r="357" spans="1:10">
      <c r="A357" s="18" t="str">
        <f t="shared" si="45"/>
        <v/>
      </c>
      <c r="B357" s="18" t="str">
        <f t="shared" si="46"/>
        <v/>
      </c>
      <c r="C357" s="18" t="str">
        <f t="shared" si="47"/>
        <v/>
      </c>
      <c r="D357" s="18" t="str">
        <f>IF(csv!AJ357&lt;=csv!A$401,csv!AO357,"")</f>
        <v/>
      </c>
      <c r="E357" s="18" t="str">
        <f t="shared" si="48"/>
        <v/>
      </c>
      <c r="F357" s="18" t="str">
        <f t="shared" si="49"/>
        <v/>
      </c>
      <c r="G357" s="18" t="str">
        <f t="shared" si="50"/>
        <v/>
      </c>
      <c r="H357" s="18" t="str">
        <f t="shared" si="51"/>
        <v/>
      </c>
      <c r="I357" s="18" t="str">
        <f t="shared" si="52"/>
        <v/>
      </c>
      <c r="J357" s="18" t="str">
        <f t="shared" si="53"/>
        <v/>
      </c>
    </row>
    <row r="358" spans="1:10">
      <c r="A358" s="18" t="str">
        <f t="shared" si="45"/>
        <v/>
      </c>
      <c r="B358" s="18" t="str">
        <f t="shared" si="46"/>
        <v/>
      </c>
      <c r="C358" s="18" t="str">
        <f t="shared" si="47"/>
        <v/>
      </c>
      <c r="D358" s="18" t="str">
        <f>IF(csv!AJ358&lt;=csv!A$401,csv!AO358,"")</f>
        <v/>
      </c>
      <c r="E358" s="18" t="str">
        <f t="shared" si="48"/>
        <v/>
      </c>
      <c r="F358" s="18" t="str">
        <f t="shared" si="49"/>
        <v/>
      </c>
      <c r="G358" s="18" t="str">
        <f t="shared" si="50"/>
        <v/>
      </c>
      <c r="H358" s="18" t="str">
        <f t="shared" si="51"/>
        <v/>
      </c>
      <c r="I358" s="18" t="str">
        <f t="shared" si="52"/>
        <v/>
      </c>
      <c r="J358" s="18" t="str">
        <f t="shared" si="53"/>
        <v/>
      </c>
    </row>
    <row r="359" spans="1:10">
      <c r="A359" s="18" t="str">
        <f t="shared" si="45"/>
        <v/>
      </c>
      <c r="B359" s="18" t="str">
        <f t="shared" si="46"/>
        <v/>
      </c>
      <c r="C359" s="18" t="str">
        <f t="shared" si="47"/>
        <v/>
      </c>
      <c r="D359" s="18" t="str">
        <f>IF(csv!AJ359&lt;=csv!A$401,csv!AO359,"")</f>
        <v/>
      </c>
      <c r="E359" s="18" t="str">
        <f t="shared" si="48"/>
        <v/>
      </c>
      <c r="F359" s="18" t="str">
        <f t="shared" si="49"/>
        <v/>
      </c>
      <c r="G359" s="18" t="str">
        <f t="shared" si="50"/>
        <v/>
      </c>
      <c r="H359" s="18" t="str">
        <f t="shared" si="51"/>
        <v/>
      </c>
      <c r="I359" s="18" t="str">
        <f t="shared" si="52"/>
        <v/>
      </c>
      <c r="J359" s="18" t="str">
        <f t="shared" si="53"/>
        <v/>
      </c>
    </row>
    <row r="360" spans="1:10">
      <c r="A360" s="18" t="str">
        <f t="shared" si="45"/>
        <v/>
      </c>
      <c r="B360" s="18" t="str">
        <f t="shared" si="46"/>
        <v/>
      </c>
      <c r="C360" s="18" t="str">
        <f t="shared" si="47"/>
        <v/>
      </c>
      <c r="D360" s="18" t="str">
        <f>IF(csv!AJ360&lt;=csv!A$401,csv!AO360,"")</f>
        <v/>
      </c>
      <c r="E360" s="18" t="str">
        <f t="shared" si="48"/>
        <v/>
      </c>
      <c r="F360" s="18" t="str">
        <f t="shared" si="49"/>
        <v/>
      </c>
      <c r="G360" s="18" t="str">
        <f t="shared" si="50"/>
        <v/>
      </c>
      <c r="H360" s="18" t="str">
        <f t="shared" si="51"/>
        <v/>
      </c>
      <c r="I360" s="18" t="str">
        <f t="shared" si="52"/>
        <v/>
      </c>
      <c r="J360" s="18" t="str">
        <f t="shared" si="53"/>
        <v/>
      </c>
    </row>
    <row r="361" spans="1:10">
      <c r="A361" s="18" t="str">
        <f t="shared" si="45"/>
        <v/>
      </c>
      <c r="B361" s="18" t="str">
        <f t="shared" si="46"/>
        <v/>
      </c>
      <c r="C361" s="18" t="str">
        <f t="shared" si="47"/>
        <v/>
      </c>
      <c r="D361" s="18" t="str">
        <f>IF(csv!AJ361&lt;=csv!A$401,csv!AO361,"")</f>
        <v/>
      </c>
      <c r="E361" s="18" t="str">
        <f t="shared" si="48"/>
        <v/>
      </c>
      <c r="F361" s="18" t="str">
        <f t="shared" si="49"/>
        <v/>
      </c>
      <c r="G361" s="18" t="str">
        <f t="shared" si="50"/>
        <v/>
      </c>
      <c r="H361" s="18" t="str">
        <f t="shared" si="51"/>
        <v/>
      </c>
      <c r="I361" s="18" t="str">
        <f t="shared" si="52"/>
        <v/>
      </c>
      <c r="J361" s="18" t="str">
        <f t="shared" si="53"/>
        <v/>
      </c>
    </row>
    <row r="362" spans="1:10">
      <c r="A362" s="18" t="str">
        <f t="shared" si="45"/>
        <v/>
      </c>
      <c r="B362" s="18" t="str">
        <f t="shared" si="46"/>
        <v/>
      </c>
      <c r="C362" s="18" t="str">
        <f t="shared" si="47"/>
        <v/>
      </c>
      <c r="D362" s="18" t="str">
        <f>IF(csv!AJ362&lt;=csv!A$401,csv!AO362,"")</f>
        <v/>
      </c>
      <c r="E362" s="18" t="str">
        <f t="shared" si="48"/>
        <v/>
      </c>
      <c r="F362" s="18" t="str">
        <f t="shared" si="49"/>
        <v/>
      </c>
      <c r="G362" s="18" t="str">
        <f t="shared" si="50"/>
        <v/>
      </c>
      <c r="H362" s="18" t="str">
        <f t="shared" si="51"/>
        <v/>
      </c>
      <c r="I362" s="18" t="str">
        <f t="shared" si="52"/>
        <v/>
      </c>
      <c r="J362" s="18" t="str">
        <f t="shared" si="53"/>
        <v/>
      </c>
    </row>
    <row r="363" spans="1:10">
      <c r="A363" s="18" t="str">
        <f t="shared" si="45"/>
        <v/>
      </c>
      <c r="B363" s="18" t="str">
        <f t="shared" si="46"/>
        <v/>
      </c>
      <c r="C363" s="18" t="str">
        <f t="shared" si="47"/>
        <v/>
      </c>
      <c r="D363" s="18" t="str">
        <f>IF(csv!AJ363&lt;=csv!A$401,csv!AO363,"")</f>
        <v/>
      </c>
      <c r="E363" s="18" t="str">
        <f t="shared" si="48"/>
        <v/>
      </c>
      <c r="F363" s="18" t="str">
        <f t="shared" si="49"/>
        <v/>
      </c>
      <c r="G363" s="18" t="str">
        <f t="shared" si="50"/>
        <v/>
      </c>
      <c r="H363" s="18" t="str">
        <f t="shared" si="51"/>
        <v/>
      </c>
      <c r="I363" s="18" t="str">
        <f t="shared" si="52"/>
        <v/>
      </c>
      <c r="J363" s="18" t="str">
        <f t="shared" si="53"/>
        <v/>
      </c>
    </row>
    <row r="364" spans="1:10">
      <c r="A364" s="18" t="str">
        <f t="shared" si="45"/>
        <v/>
      </c>
      <c r="B364" s="18" t="str">
        <f t="shared" si="46"/>
        <v/>
      </c>
      <c r="C364" s="18" t="str">
        <f t="shared" si="47"/>
        <v/>
      </c>
      <c r="D364" s="18" t="str">
        <f>IF(csv!AJ364&lt;=csv!A$401,csv!AO364,"")</f>
        <v/>
      </c>
      <c r="E364" s="18" t="str">
        <f t="shared" si="48"/>
        <v/>
      </c>
      <c r="F364" s="18" t="str">
        <f t="shared" si="49"/>
        <v/>
      </c>
      <c r="G364" s="18" t="str">
        <f t="shared" si="50"/>
        <v/>
      </c>
      <c r="H364" s="18" t="str">
        <f t="shared" si="51"/>
        <v/>
      </c>
      <c r="I364" s="18" t="str">
        <f t="shared" si="52"/>
        <v/>
      </c>
      <c r="J364" s="18" t="str">
        <f t="shared" si="53"/>
        <v/>
      </c>
    </row>
    <row r="365" spans="1:10">
      <c r="A365" s="18" t="str">
        <f t="shared" si="45"/>
        <v/>
      </c>
      <c r="B365" s="18" t="str">
        <f t="shared" si="46"/>
        <v/>
      </c>
      <c r="C365" s="18" t="str">
        <f t="shared" si="47"/>
        <v/>
      </c>
      <c r="D365" s="18" t="str">
        <f>IF(csv!AJ365&lt;=csv!A$401,csv!AO365,"")</f>
        <v/>
      </c>
      <c r="E365" s="18" t="str">
        <f t="shared" si="48"/>
        <v/>
      </c>
      <c r="F365" s="18" t="str">
        <f t="shared" si="49"/>
        <v/>
      </c>
      <c r="G365" s="18" t="str">
        <f t="shared" si="50"/>
        <v/>
      </c>
      <c r="H365" s="18" t="str">
        <f t="shared" si="51"/>
        <v/>
      </c>
      <c r="I365" s="18" t="str">
        <f t="shared" si="52"/>
        <v/>
      </c>
      <c r="J365" s="18" t="str">
        <f t="shared" si="53"/>
        <v/>
      </c>
    </row>
    <row r="366" spans="1:10">
      <c r="A366" s="18" t="str">
        <f t="shared" si="45"/>
        <v/>
      </c>
      <c r="B366" s="18" t="str">
        <f t="shared" si="46"/>
        <v/>
      </c>
      <c r="C366" s="18" t="str">
        <f t="shared" si="47"/>
        <v/>
      </c>
      <c r="D366" s="18" t="str">
        <f>IF(csv!AJ366&lt;=csv!A$401,csv!AO366,"")</f>
        <v/>
      </c>
      <c r="E366" s="18" t="str">
        <f t="shared" si="48"/>
        <v/>
      </c>
      <c r="F366" s="18" t="str">
        <f t="shared" si="49"/>
        <v/>
      </c>
      <c r="G366" s="18" t="str">
        <f t="shared" si="50"/>
        <v/>
      </c>
      <c r="H366" s="18" t="str">
        <f t="shared" si="51"/>
        <v/>
      </c>
      <c r="I366" s="18" t="str">
        <f t="shared" si="52"/>
        <v/>
      </c>
      <c r="J366" s="18" t="str">
        <f t="shared" si="53"/>
        <v/>
      </c>
    </row>
    <row r="367" spans="1:10">
      <c r="A367" s="18" t="str">
        <f t="shared" si="45"/>
        <v/>
      </c>
      <c r="B367" s="18" t="str">
        <f t="shared" si="46"/>
        <v/>
      </c>
      <c r="C367" s="18" t="str">
        <f t="shared" si="47"/>
        <v/>
      </c>
      <c r="D367" s="18" t="str">
        <f>IF(csv!AJ367&lt;=csv!A$401,csv!AO367,"")</f>
        <v/>
      </c>
      <c r="E367" s="18" t="str">
        <f t="shared" si="48"/>
        <v/>
      </c>
      <c r="F367" s="18" t="str">
        <f t="shared" si="49"/>
        <v/>
      </c>
      <c r="G367" s="18" t="str">
        <f t="shared" si="50"/>
        <v/>
      </c>
      <c r="H367" s="18" t="str">
        <f t="shared" si="51"/>
        <v/>
      </c>
      <c r="I367" s="18" t="str">
        <f t="shared" si="52"/>
        <v/>
      </c>
      <c r="J367" s="18" t="str">
        <f t="shared" si="53"/>
        <v/>
      </c>
    </row>
    <row r="368" spans="1:10">
      <c r="A368" s="18" t="str">
        <f t="shared" si="45"/>
        <v/>
      </c>
      <c r="B368" s="18" t="str">
        <f t="shared" si="46"/>
        <v/>
      </c>
      <c r="C368" s="18" t="str">
        <f t="shared" si="47"/>
        <v/>
      </c>
      <c r="D368" s="18" t="str">
        <f>IF(csv!AJ368&lt;=csv!A$401,csv!AO368,"")</f>
        <v/>
      </c>
      <c r="E368" s="18" t="str">
        <f t="shared" si="48"/>
        <v/>
      </c>
      <c r="F368" s="18" t="str">
        <f t="shared" si="49"/>
        <v/>
      </c>
      <c r="G368" s="18" t="str">
        <f t="shared" si="50"/>
        <v/>
      </c>
      <c r="H368" s="18" t="str">
        <f t="shared" si="51"/>
        <v/>
      </c>
      <c r="I368" s="18" t="str">
        <f t="shared" si="52"/>
        <v/>
      </c>
      <c r="J368" s="18" t="str">
        <f t="shared" si="53"/>
        <v/>
      </c>
    </row>
    <row r="369" spans="1:10">
      <c r="A369" s="18" t="str">
        <f t="shared" si="45"/>
        <v/>
      </c>
      <c r="B369" s="18" t="str">
        <f t="shared" si="46"/>
        <v/>
      </c>
      <c r="C369" s="18" t="str">
        <f t="shared" si="47"/>
        <v/>
      </c>
      <c r="D369" s="18" t="str">
        <f>IF(csv!AJ369&lt;=csv!A$401,csv!AO369,"")</f>
        <v/>
      </c>
      <c r="E369" s="18" t="str">
        <f t="shared" si="48"/>
        <v/>
      </c>
      <c r="F369" s="18" t="str">
        <f t="shared" si="49"/>
        <v/>
      </c>
      <c r="G369" s="18" t="str">
        <f t="shared" si="50"/>
        <v/>
      </c>
      <c r="H369" s="18" t="str">
        <f t="shared" si="51"/>
        <v/>
      </c>
      <c r="I369" s="18" t="str">
        <f t="shared" si="52"/>
        <v/>
      </c>
      <c r="J369" s="18" t="str">
        <f t="shared" si="53"/>
        <v/>
      </c>
    </row>
    <row r="370" spans="1:10">
      <c r="A370" s="18" t="str">
        <f t="shared" si="45"/>
        <v/>
      </c>
      <c r="B370" s="18" t="str">
        <f t="shared" si="46"/>
        <v/>
      </c>
      <c r="C370" s="18" t="str">
        <f t="shared" si="47"/>
        <v/>
      </c>
      <c r="D370" s="18" t="str">
        <f>IF(csv!AJ370&lt;=csv!A$401,csv!AO370,"")</f>
        <v/>
      </c>
      <c r="E370" s="18" t="str">
        <f t="shared" si="48"/>
        <v/>
      </c>
      <c r="F370" s="18" t="str">
        <f t="shared" si="49"/>
        <v/>
      </c>
      <c r="G370" s="18" t="str">
        <f t="shared" si="50"/>
        <v/>
      </c>
      <c r="H370" s="18" t="str">
        <f t="shared" si="51"/>
        <v/>
      </c>
      <c r="I370" s="18" t="str">
        <f t="shared" si="52"/>
        <v/>
      </c>
      <c r="J370" s="18" t="str">
        <f t="shared" si="53"/>
        <v/>
      </c>
    </row>
    <row r="371" spans="1:10">
      <c r="A371" s="18" t="str">
        <f t="shared" si="45"/>
        <v/>
      </c>
      <c r="B371" s="18" t="str">
        <f t="shared" si="46"/>
        <v/>
      </c>
      <c r="C371" s="18" t="str">
        <f t="shared" si="47"/>
        <v/>
      </c>
      <c r="D371" s="18" t="str">
        <f>IF(csv!AJ371&lt;=csv!A$401,csv!AO371,"")</f>
        <v/>
      </c>
      <c r="E371" s="18" t="str">
        <f t="shared" si="48"/>
        <v/>
      </c>
      <c r="F371" s="18" t="str">
        <f t="shared" si="49"/>
        <v/>
      </c>
      <c r="G371" s="18" t="str">
        <f t="shared" si="50"/>
        <v/>
      </c>
      <c r="H371" s="18" t="str">
        <f t="shared" si="51"/>
        <v/>
      </c>
      <c r="I371" s="18" t="str">
        <f t="shared" si="52"/>
        <v/>
      </c>
      <c r="J371" s="18" t="str">
        <f t="shared" si="53"/>
        <v/>
      </c>
    </row>
    <row r="372" spans="1:10">
      <c r="A372" s="18" t="str">
        <f t="shared" si="45"/>
        <v/>
      </c>
      <c r="B372" s="18" t="str">
        <f t="shared" si="46"/>
        <v/>
      </c>
      <c r="C372" s="18" t="str">
        <f t="shared" si="47"/>
        <v/>
      </c>
      <c r="D372" s="18" t="str">
        <f>IF(csv!AJ372&lt;=csv!A$401,csv!AO372,"")</f>
        <v/>
      </c>
      <c r="E372" s="18" t="str">
        <f t="shared" si="48"/>
        <v/>
      </c>
      <c r="F372" s="18" t="str">
        <f t="shared" si="49"/>
        <v/>
      </c>
      <c r="G372" s="18" t="str">
        <f t="shared" si="50"/>
        <v/>
      </c>
      <c r="H372" s="18" t="str">
        <f t="shared" si="51"/>
        <v/>
      </c>
      <c r="I372" s="18" t="str">
        <f t="shared" si="52"/>
        <v/>
      </c>
      <c r="J372" s="18" t="str">
        <f t="shared" si="53"/>
        <v/>
      </c>
    </row>
    <row r="373" spans="1:10">
      <c r="A373" s="18" t="str">
        <f t="shared" si="45"/>
        <v/>
      </c>
      <c r="B373" s="18" t="str">
        <f t="shared" si="46"/>
        <v/>
      </c>
      <c r="C373" s="18" t="str">
        <f t="shared" si="47"/>
        <v/>
      </c>
      <c r="D373" s="18" t="str">
        <f>IF(csv!AJ373&lt;=csv!A$401,csv!AO373,"")</f>
        <v/>
      </c>
      <c r="E373" s="18" t="str">
        <f t="shared" si="48"/>
        <v/>
      </c>
      <c r="F373" s="18" t="str">
        <f t="shared" si="49"/>
        <v/>
      </c>
      <c r="G373" s="18" t="str">
        <f t="shared" si="50"/>
        <v/>
      </c>
      <c r="H373" s="18" t="str">
        <f t="shared" si="51"/>
        <v/>
      </c>
      <c r="I373" s="18" t="str">
        <f t="shared" si="52"/>
        <v/>
      </c>
      <c r="J373" s="18" t="str">
        <f t="shared" si="53"/>
        <v/>
      </c>
    </row>
    <row r="374" spans="1:10">
      <c r="A374" s="18" t="str">
        <f t="shared" si="45"/>
        <v/>
      </c>
      <c r="B374" s="18" t="str">
        <f t="shared" si="46"/>
        <v/>
      </c>
      <c r="C374" s="18" t="str">
        <f t="shared" si="47"/>
        <v/>
      </c>
      <c r="D374" s="18" t="str">
        <f>IF(csv!AJ374&lt;=csv!A$401,csv!AO374,"")</f>
        <v/>
      </c>
      <c r="E374" s="18" t="str">
        <f t="shared" si="48"/>
        <v/>
      </c>
      <c r="F374" s="18" t="str">
        <f t="shared" si="49"/>
        <v/>
      </c>
      <c r="G374" s="18" t="str">
        <f t="shared" si="50"/>
        <v/>
      </c>
      <c r="H374" s="18" t="str">
        <f t="shared" si="51"/>
        <v/>
      </c>
      <c r="I374" s="18" t="str">
        <f t="shared" si="52"/>
        <v/>
      </c>
      <c r="J374" s="18" t="str">
        <f t="shared" si="53"/>
        <v/>
      </c>
    </row>
    <row r="375" spans="1:10">
      <c r="A375" s="18" t="str">
        <f t="shared" si="45"/>
        <v/>
      </c>
      <c r="B375" s="18" t="str">
        <f t="shared" si="46"/>
        <v/>
      </c>
      <c r="C375" s="18" t="str">
        <f t="shared" si="47"/>
        <v/>
      </c>
      <c r="D375" s="18" t="str">
        <f>IF(csv!AJ375&lt;=csv!A$401,csv!AO375,"")</f>
        <v/>
      </c>
      <c r="E375" s="18" t="str">
        <f t="shared" si="48"/>
        <v/>
      </c>
      <c r="F375" s="18" t="str">
        <f t="shared" si="49"/>
        <v/>
      </c>
      <c r="G375" s="18" t="str">
        <f t="shared" si="50"/>
        <v/>
      </c>
      <c r="H375" s="18" t="str">
        <f t="shared" si="51"/>
        <v/>
      </c>
      <c r="I375" s="18" t="str">
        <f t="shared" si="52"/>
        <v/>
      </c>
      <c r="J375" s="18" t="str">
        <f t="shared" si="53"/>
        <v/>
      </c>
    </row>
    <row r="376" spans="1:10">
      <c r="A376" s="18" t="str">
        <f t="shared" si="45"/>
        <v/>
      </c>
      <c r="B376" s="18" t="str">
        <f t="shared" si="46"/>
        <v/>
      </c>
      <c r="C376" s="18" t="str">
        <f t="shared" si="47"/>
        <v/>
      </c>
      <c r="D376" s="18" t="str">
        <f>IF(csv!AJ376&lt;=csv!A$401,csv!AO376,"")</f>
        <v/>
      </c>
      <c r="E376" s="18" t="str">
        <f t="shared" si="48"/>
        <v/>
      </c>
      <c r="F376" s="18" t="str">
        <f t="shared" si="49"/>
        <v/>
      </c>
      <c r="G376" s="18" t="str">
        <f t="shared" si="50"/>
        <v/>
      </c>
      <c r="H376" s="18" t="str">
        <f t="shared" si="51"/>
        <v/>
      </c>
      <c r="I376" s="18" t="str">
        <f t="shared" si="52"/>
        <v/>
      </c>
      <c r="J376" s="18" t="str">
        <f t="shared" si="53"/>
        <v/>
      </c>
    </row>
    <row r="377" spans="1:10">
      <c r="A377" s="18" t="str">
        <f t="shared" si="45"/>
        <v/>
      </c>
      <c r="B377" s="18" t="str">
        <f t="shared" si="46"/>
        <v/>
      </c>
      <c r="C377" s="18" t="str">
        <f t="shared" si="47"/>
        <v/>
      </c>
      <c r="D377" s="18" t="str">
        <f>IF(csv!AJ377&lt;=csv!A$401,csv!AO377,"")</f>
        <v/>
      </c>
      <c r="E377" s="18" t="str">
        <f t="shared" si="48"/>
        <v/>
      </c>
      <c r="F377" s="18" t="str">
        <f t="shared" si="49"/>
        <v/>
      </c>
      <c r="G377" s="18" t="str">
        <f t="shared" si="50"/>
        <v/>
      </c>
      <c r="H377" s="18" t="str">
        <f t="shared" si="51"/>
        <v/>
      </c>
      <c r="I377" s="18" t="str">
        <f t="shared" si="52"/>
        <v/>
      </c>
      <c r="J377" s="18" t="str">
        <f t="shared" si="53"/>
        <v/>
      </c>
    </row>
    <row r="378" spans="1:10">
      <c r="A378" s="18" t="str">
        <f t="shared" si="45"/>
        <v/>
      </c>
      <c r="B378" s="18" t="str">
        <f t="shared" si="46"/>
        <v/>
      </c>
      <c r="C378" s="18" t="str">
        <f t="shared" si="47"/>
        <v/>
      </c>
      <c r="D378" s="18" t="str">
        <f>IF(csv!AJ378&lt;=csv!A$401,csv!AO378,"")</f>
        <v/>
      </c>
      <c r="E378" s="18" t="str">
        <f t="shared" si="48"/>
        <v/>
      </c>
      <c r="F378" s="18" t="str">
        <f t="shared" si="49"/>
        <v/>
      </c>
      <c r="G378" s="18" t="str">
        <f t="shared" si="50"/>
        <v/>
      </c>
      <c r="H378" s="18" t="str">
        <f t="shared" si="51"/>
        <v/>
      </c>
      <c r="I378" s="18" t="str">
        <f t="shared" si="52"/>
        <v/>
      </c>
      <c r="J378" s="18" t="str">
        <f t="shared" si="53"/>
        <v/>
      </c>
    </row>
    <row r="379" spans="1:10">
      <c r="A379" s="18" t="str">
        <f t="shared" si="45"/>
        <v/>
      </c>
      <c r="B379" s="18" t="str">
        <f t="shared" si="46"/>
        <v/>
      </c>
      <c r="C379" s="18" t="str">
        <f t="shared" si="47"/>
        <v/>
      </c>
      <c r="D379" s="18" t="str">
        <f>IF(csv!AJ379&lt;=csv!A$401,csv!AO379,"")</f>
        <v/>
      </c>
      <c r="E379" s="18" t="str">
        <f t="shared" si="48"/>
        <v/>
      </c>
      <c r="F379" s="18" t="str">
        <f t="shared" si="49"/>
        <v/>
      </c>
      <c r="G379" s="18" t="str">
        <f t="shared" si="50"/>
        <v/>
      </c>
      <c r="H379" s="18" t="str">
        <f t="shared" si="51"/>
        <v/>
      </c>
      <c r="I379" s="18" t="str">
        <f t="shared" si="52"/>
        <v/>
      </c>
      <c r="J379" s="18" t="str">
        <f t="shared" si="53"/>
        <v/>
      </c>
    </row>
    <row r="380" spans="1:10">
      <c r="A380" s="18" t="str">
        <f t="shared" si="45"/>
        <v/>
      </c>
      <c r="B380" s="18" t="str">
        <f t="shared" si="46"/>
        <v/>
      </c>
      <c r="C380" s="18" t="str">
        <f t="shared" si="47"/>
        <v/>
      </c>
      <c r="D380" s="18" t="str">
        <f>IF(csv!AJ380&lt;=csv!A$401,csv!AO380,"")</f>
        <v/>
      </c>
      <c r="E380" s="18" t="str">
        <f t="shared" si="48"/>
        <v/>
      </c>
      <c r="F380" s="18" t="str">
        <f t="shared" si="49"/>
        <v/>
      </c>
      <c r="G380" s="18" t="str">
        <f t="shared" si="50"/>
        <v/>
      </c>
      <c r="H380" s="18" t="str">
        <f t="shared" si="51"/>
        <v/>
      </c>
      <c r="I380" s="18" t="str">
        <f t="shared" si="52"/>
        <v/>
      </c>
      <c r="J380" s="18" t="str">
        <f t="shared" si="53"/>
        <v/>
      </c>
    </row>
    <row r="381" spans="1:10">
      <c r="A381" s="18" t="str">
        <f t="shared" si="45"/>
        <v/>
      </c>
      <c r="B381" s="18" t="str">
        <f t="shared" si="46"/>
        <v/>
      </c>
      <c r="C381" s="18" t="str">
        <f t="shared" si="47"/>
        <v/>
      </c>
      <c r="D381" s="18" t="str">
        <f>IF(csv!AJ381&lt;=csv!A$401,csv!AO381,"")</f>
        <v/>
      </c>
      <c r="E381" s="18" t="str">
        <f t="shared" si="48"/>
        <v/>
      </c>
      <c r="F381" s="18" t="str">
        <f t="shared" si="49"/>
        <v/>
      </c>
      <c r="G381" s="18" t="str">
        <f t="shared" si="50"/>
        <v/>
      </c>
      <c r="H381" s="18" t="str">
        <f t="shared" si="51"/>
        <v/>
      </c>
      <c r="I381" s="18" t="str">
        <f t="shared" si="52"/>
        <v/>
      </c>
      <c r="J381" s="18" t="str">
        <f t="shared" si="53"/>
        <v/>
      </c>
    </row>
    <row r="382" spans="1:10">
      <c r="A382" s="18" t="str">
        <f t="shared" si="45"/>
        <v/>
      </c>
      <c r="B382" s="18" t="str">
        <f t="shared" si="46"/>
        <v/>
      </c>
      <c r="C382" s="18" t="str">
        <f t="shared" si="47"/>
        <v/>
      </c>
      <c r="D382" s="18" t="str">
        <f>IF(csv!AJ382&lt;=csv!A$401,csv!AO382,"")</f>
        <v/>
      </c>
      <c r="E382" s="18" t="str">
        <f t="shared" si="48"/>
        <v/>
      </c>
      <c r="F382" s="18" t="str">
        <f t="shared" si="49"/>
        <v/>
      </c>
      <c r="G382" s="18" t="str">
        <f t="shared" si="50"/>
        <v/>
      </c>
      <c r="H382" s="18" t="str">
        <f t="shared" si="51"/>
        <v/>
      </c>
      <c r="I382" s="18" t="str">
        <f t="shared" si="52"/>
        <v/>
      </c>
      <c r="J382" s="18" t="str">
        <f t="shared" si="53"/>
        <v/>
      </c>
    </row>
    <row r="383" spans="1:10">
      <c r="A383" s="18" t="str">
        <f t="shared" si="45"/>
        <v/>
      </c>
      <c r="B383" s="18" t="str">
        <f t="shared" si="46"/>
        <v/>
      </c>
      <c r="C383" s="18" t="str">
        <f t="shared" si="47"/>
        <v/>
      </c>
      <c r="D383" s="18" t="str">
        <f>IF(csv!AJ383&lt;=csv!A$401,csv!AO383,"")</f>
        <v/>
      </c>
      <c r="E383" s="18" t="str">
        <f t="shared" si="48"/>
        <v/>
      </c>
      <c r="F383" s="18" t="str">
        <f t="shared" si="49"/>
        <v/>
      </c>
      <c r="G383" s="18" t="str">
        <f t="shared" si="50"/>
        <v/>
      </c>
      <c r="H383" s="18" t="str">
        <f t="shared" si="51"/>
        <v/>
      </c>
      <c r="I383" s="18" t="str">
        <f t="shared" si="52"/>
        <v/>
      </c>
      <c r="J383" s="18" t="str">
        <f t="shared" si="53"/>
        <v/>
      </c>
    </row>
    <row r="384" spans="1:10">
      <c r="A384" s="18" t="str">
        <f t="shared" si="45"/>
        <v/>
      </c>
      <c r="B384" s="18" t="str">
        <f t="shared" si="46"/>
        <v/>
      </c>
      <c r="C384" s="18" t="str">
        <f t="shared" si="47"/>
        <v/>
      </c>
      <c r="D384" s="18" t="str">
        <f>IF(csv!AJ384&lt;=csv!A$401,csv!AO384,"")</f>
        <v/>
      </c>
      <c r="E384" s="18" t="str">
        <f t="shared" si="48"/>
        <v/>
      </c>
      <c r="F384" s="18" t="str">
        <f t="shared" si="49"/>
        <v/>
      </c>
      <c r="G384" s="18" t="str">
        <f t="shared" si="50"/>
        <v/>
      </c>
      <c r="H384" s="18" t="str">
        <f t="shared" si="51"/>
        <v/>
      </c>
      <c r="I384" s="18" t="str">
        <f t="shared" si="52"/>
        <v/>
      </c>
      <c r="J384" s="18" t="str">
        <f t="shared" si="53"/>
        <v/>
      </c>
    </row>
    <row r="385" spans="1:10">
      <c r="A385" s="18" t="str">
        <f t="shared" si="45"/>
        <v/>
      </c>
      <c r="B385" s="18" t="str">
        <f t="shared" si="46"/>
        <v/>
      </c>
      <c r="C385" s="18" t="str">
        <f t="shared" si="47"/>
        <v/>
      </c>
      <c r="D385" s="18" t="str">
        <f>IF(csv!AJ385&lt;=csv!A$401,csv!AO385,"")</f>
        <v/>
      </c>
      <c r="E385" s="18" t="str">
        <f t="shared" si="48"/>
        <v/>
      </c>
      <c r="F385" s="18" t="str">
        <f t="shared" si="49"/>
        <v/>
      </c>
      <c r="G385" s="18" t="str">
        <f t="shared" si="50"/>
        <v/>
      </c>
      <c r="H385" s="18" t="str">
        <f t="shared" si="51"/>
        <v/>
      </c>
      <c r="I385" s="18" t="str">
        <f t="shared" si="52"/>
        <v/>
      </c>
      <c r="J385" s="18" t="str">
        <f t="shared" si="53"/>
        <v/>
      </c>
    </row>
    <row r="386" spans="1:10">
      <c r="A386" s="18" t="str">
        <f t="shared" ref="A386:A401" si="54">IF(D386="","",VLOOKUP(D386,陸連,8,FALSE)*1)</f>
        <v/>
      </c>
      <c r="B386" s="18" t="str">
        <f t="shared" ref="B386:B401" si="55">IF(D386="","",VLOOKUP(D386,陸連,9,FALSE)*1)</f>
        <v/>
      </c>
      <c r="C386" s="18" t="str">
        <f t="shared" ref="C386:C401" si="56">IF(D386="","",VLOOKUP(D386,陸連,10,FALSE)*1)</f>
        <v/>
      </c>
      <c r="D386" s="18" t="str">
        <f>IF(csv!AJ386&lt;=csv!A$401,csv!AO386,"")</f>
        <v/>
      </c>
      <c r="E386" s="18" t="str">
        <f t="shared" ref="E386:E401" si="57">IF(D386="","",VLOOKUP(D386,陸連,17,FALSE))</f>
        <v/>
      </c>
      <c r="F386" s="18" t="str">
        <f t="shared" ref="F386:F401" si="58">IF(D386="","",VLOOKUP(D386,陸連,18,FALSE))</f>
        <v/>
      </c>
      <c r="G386" s="18" t="str">
        <f t="shared" ref="G386:G401" si="59">IF(D386="","",VLOOKUP(D386,陸連,19,FALSE))</f>
        <v/>
      </c>
      <c r="H386" s="18" t="str">
        <f t="shared" ref="H386:H401" si="60">IF(D386="","",VLOOKUP(D386,陸連,20,FALSE))</f>
        <v/>
      </c>
      <c r="I386" s="18" t="str">
        <f t="shared" ref="I386:I401" si="61">IF(D386="","",VLOOKUP(D386,陸連,6,FALSE))</f>
        <v/>
      </c>
      <c r="J386" s="18" t="str">
        <f t="shared" ref="J386:J401" si="62">IF(D386="","",VLOOKUP(D386,陸連,7,FALSE))</f>
        <v/>
      </c>
    </row>
    <row r="387" spans="1:10">
      <c r="A387" s="18" t="str">
        <f t="shared" si="54"/>
        <v/>
      </c>
      <c r="B387" s="18" t="str">
        <f t="shared" si="55"/>
        <v/>
      </c>
      <c r="C387" s="18" t="str">
        <f t="shared" si="56"/>
        <v/>
      </c>
      <c r="D387" s="18" t="str">
        <f>IF(csv!AJ387&lt;=csv!A$401,csv!AO387,"")</f>
        <v/>
      </c>
      <c r="E387" s="18" t="str">
        <f t="shared" si="57"/>
        <v/>
      </c>
      <c r="F387" s="18" t="str">
        <f t="shared" si="58"/>
        <v/>
      </c>
      <c r="G387" s="18" t="str">
        <f t="shared" si="59"/>
        <v/>
      </c>
      <c r="H387" s="18" t="str">
        <f t="shared" si="60"/>
        <v/>
      </c>
      <c r="I387" s="18" t="str">
        <f t="shared" si="61"/>
        <v/>
      </c>
      <c r="J387" s="18" t="str">
        <f t="shared" si="62"/>
        <v/>
      </c>
    </row>
    <row r="388" spans="1:10">
      <c r="A388" s="18" t="str">
        <f t="shared" si="54"/>
        <v/>
      </c>
      <c r="B388" s="18" t="str">
        <f t="shared" si="55"/>
        <v/>
      </c>
      <c r="C388" s="18" t="str">
        <f t="shared" si="56"/>
        <v/>
      </c>
      <c r="D388" s="18" t="str">
        <f>IF(csv!AJ388&lt;=csv!A$401,csv!AO388,"")</f>
        <v/>
      </c>
      <c r="E388" s="18" t="str">
        <f t="shared" si="57"/>
        <v/>
      </c>
      <c r="F388" s="18" t="str">
        <f t="shared" si="58"/>
        <v/>
      </c>
      <c r="G388" s="18" t="str">
        <f t="shared" si="59"/>
        <v/>
      </c>
      <c r="H388" s="18" t="str">
        <f t="shared" si="60"/>
        <v/>
      </c>
      <c r="I388" s="18" t="str">
        <f t="shared" si="61"/>
        <v/>
      </c>
      <c r="J388" s="18" t="str">
        <f t="shared" si="62"/>
        <v/>
      </c>
    </row>
    <row r="389" spans="1:10">
      <c r="A389" s="18" t="str">
        <f t="shared" si="54"/>
        <v/>
      </c>
      <c r="B389" s="18" t="str">
        <f t="shared" si="55"/>
        <v/>
      </c>
      <c r="C389" s="18" t="str">
        <f t="shared" si="56"/>
        <v/>
      </c>
      <c r="D389" s="18" t="str">
        <f>IF(csv!AJ389&lt;=csv!A$401,csv!AO389,"")</f>
        <v/>
      </c>
      <c r="E389" s="18" t="str">
        <f t="shared" si="57"/>
        <v/>
      </c>
      <c r="F389" s="18" t="str">
        <f t="shared" si="58"/>
        <v/>
      </c>
      <c r="G389" s="18" t="str">
        <f t="shared" si="59"/>
        <v/>
      </c>
      <c r="H389" s="18" t="str">
        <f t="shared" si="60"/>
        <v/>
      </c>
      <c r="I389" s="18" t="str">
        <f t="shared" si="61"/>
        <v/>
      </c>
      <c r="J389" s="18" t="str">
        <f t="shared" si="62"/>
        <v/>
      </c>
    </row>
    <row r="390" spans="1:10">
      <c r="A390" s="18" t="str">
        <f t="shared" si="54"/>
        <v/>
      </c>
      <c r="B390" s="18" t="str">
        <f t="shared" si="55"/>
        <v/>
      </c>
      <c r="C390" s="18" t="str">
        <f t="shared" si="56"/>
        <v/>
      </c>
      <c r="D390" s="18" t="str">
        <f>IF(csv!AJ390&lt;=csv!A$401,csv!AO390,"")</f>
        <v/>
      </c>
      <c r="E390" s="18" t="str">
        <f t="shared" si="57"/>
        <v/>
      </c>
      <c r="F390" s="18" t="str">
        <f t="shared" si="58"/>
        <v/>
      </c>
      <c r="G390" s="18" t="str">
        <f t="shared" si="59"/>
        <v/>
      </c>
      <c r="H390" s="18" t="str">
        <f t="shared" si="60"/>
        <v/>
      </c>
      <c r="I390" s="18" t="str">
        <f t="shared" si="61"/>
        <v/>
      </c>
      <c r="J390" s="18" t="str">
        <f t="shared" si="62"/>
        <v/>
      </c>
    </row>
    <row r="391" spans="1:10">
      <c r="A391" s="18" t="str">
        <f t="shared" si="54"/>
        <v/>
      </c>
      <c r="B391" s="18" t="str">
        <f t="shared" si="55"/>
        <v/>
      </c>
      <c r="C391" s="18" t="str">
        <f t="shared" si="56"/>
        <v/>
      </c>
      <c r="D391" s="18" t="str">
        <f>IF(csv!AJ391&lt;=csv!A$401,csv!AO391,"")</f>
        <v/>
      </c>
      <c r="E391" s="18" t="str">
        <f t="shared" si="57"/>
        <v/>
      </c>
      <c r="F391" s="18" t="str">
        <f t="shared" si="58"/>
        <v/>
      </c>
      <c r="G391" s="18" t="str">
        <f t="shared" si="59"/>
        <v/>
      </c>
      <c r="H391" s="18" t="str">
        <f t="shared" si="60"/>
        <v/>
      </c>
      <c r="I391" s="18" t="str">
        <f t="shared" si="61"/>
        <v/>
      </c>
      <c r="J391" s="18" t="str">
        <f t="shared" si="62"/>
        <v/>
      </c>
    </row>
    <row r="392" spans="1:10">
      <c r="A392" s="18" t="str">
        <f t="shared" si="54"/>
        <v/>
      </c>
      <c r="B392" s="18" t="str">
        <f t="shared" si="55"/>
        <v/>
      </c>
      <c r="C392" s="18" t="str">
        <f t="shared" si="56"/>
        <v/>
      </c>
      <c r="D392" s="18" t="str">
        <f>IF(csv!AJ392&lt;=csv!A$401,csv!AO392,"")</f>
        <v/>
      </c>
      <c r="E392" s="18" t="str">
        <f t="shared" si="57"/>
        <v/>
      </c>
      <c r="F392" s="18" t="str">
        <f t="shared" si="58"/>
        <v/>
      </c>
      <c r="G392" s="18" t="str">
        <f t="shared" si="59"/>
        <v/>
      </c>
      <c r="H392" s="18" t="str">
        <f t="shared" si="60"/>
        <v/>
      </c>
      <c r="I392" s="18" t="str">
        <f t="shared" si="61"/>
        <v/>
      </c>
      <c r="J392" s="18" t="str">
        <f t="shared" si="62"/>
        <v/>
      </c>
    </row>
    <row r="393" spans="1:10">
      <c r="A393" s="18" t="str">
        <f t="shared" si="54"/>
        <v/>
      </c>
      <c r="B393" s="18" t="str">
        <f t="shared" si="55"/>
        <v/>
      </c>
      <c r="C393" s="18" t="str">
        <f t="shared" si="56"/>
        <v/>
      </c>
      <c r="D393" s="18" t="str">
        <f>IF(csv!AJ393&lt;=csv!A$401,csv!AO393,"")</f>
        <v/>
      </c>
      <c r="E393" s="18" t="str">
        <f t="shared" si="57"/>
        <v/>
      </c>
      <c r="F393" s="18" t="str">
        <f t="shared" si="58"/>
        <v/>
      </c>
      <c r="G393" s="18" t="str">
        <f t="shared" si="59"/>
        <v/>
      </c>
      <c r="H393" s="18" t="str">
        <f t="shared" si="60"/>
        <v/>
      </c>
      <c r="I393" s="18" t="str">
        <f t="shared" si="61"/>
        <v/>
      </c>
      <c r="J393" s="18" t="str">
        <f t="shared" si="62"/>
        <v/>
      </c>
    </row>
    <row r="394" spans="1:10">
      <c r="A394" s="18" t="str">
        <f t="shared" si="54"/>
        <v/>
      </c>
      <c r="B394" s="18" t="str">
        <f t="shared" si="55"/>
        <v/>
      </c>
      <c r="C394" s="18" t="str">
        <f t="shared" si="56"/>
        <v/>
      </c>
      <c r="D394" s="18" t="str">
        <f>IF(csv!AJ394&lt;=csv!A$401,csv!AO394,"")</f>
        <v/>
      </c>
      <c r="E394" s="18" t="str">
        <f t="shared" si="57"/>
        <v/>
      </c>
      <c r="F394" s="18" t="str">
        <f t="shared" si="58"/>
        <v/>
      </c>
      <c r="G394" s="18" t="str">
        <f t="shared" si="59"/>
        <v/>
      </c>
      <c r="H394" s="18" t="str">
        <f t="shared" si="60"/>
        <v/>
      </c>
      <c r="I394" s="18" t="str">
        <f t="shared" si="61"/>
        <v/>
      </c>
      <c r="J394" s="18" t="str">
        <f t="shared" si="62"/>
        <v/>
      </c>
    </row>
    <row r="395" spans="1:10">
      <c r="A395" s="18" t="str">
        <f t="shared" si="54"/>
        <v/>
      </c>
      <c r="B395" s="18" t="str">
        <f t="shared" si="55"/>
        <v/>
      </c>
      <c r="C395" s="18" t="str">
        <f t="shared" si="56"/>
        <v/>
      </c>
      <c r="D395" s="18" t="str">
        <f>IF(csv!AJ395&lt;=csv!A$401,csv!AO395,"")</f>
        <v/>
      </c>
      <c r="E395" s="18" t="str">
        <f t="shared" si="57"/>
        <v/>
      </c>
      <c r="F395" s="18" t="str">
        <f t="shared" si="58"/>
        <v/>
      </c>
      <c r="G395" s="18" t="str">
        <f t="shared" si="59"/>
        <v/>
      </c>
      <c r="H395" s="18" t="str">
        <f t="shared" si="60"/>
        <v/>
      </c>
      <c r="I395" s="18" t="str">
        <f t="shared" si="61"/>
        <v/>
      </c>
      <c r="J395" s="18" t="str">
        <f t="shared" si="62"/>
        <v/>
      </c>
    </row>
    <row r="396" spans="1:10">
      <c r="A396" s="18" t="str">
        <f t="shared" si="54"/>
        <v/>
      </c>
      <c r="B396" s="18" t="str">
        <f t="shared" si="55"/>
        <v/>
      </c>
      <c r="C396" s="18" t="str">
        <f t="shared" si="56"/>
        <v/>
      </c>
      <c r="D396" s="18" t="str">
        <f>IF(csv!AJ396&lt;=csv!A$401,csv!AO396,"")</f>
        <v/>
      </c>
      <c r="E396" s="18" t="str">
        <f t="shared" si="57"/>
        <v/>
      </c>
      <c r="F396" s="18" t="str">
        <f t="shared" si="58"/>
        <v/>
      </c>
      <c r="G396" s="18" t="str">
        <f t="shared" si="59"/>
        <v/>
      </c>
      <c r="H396" s="18" t="str">
        <f t="shared" si="60"/>
        <v/>
      </c>
      <c r="I396" s="18" t="str">
        <f t="shared" si="61"/>
        <v/>
      </c>
      <c r="J396" s="18" t="str">
        <f t="shared" si="62"/>
        <v/>
      </c>
    </row>
    <row r="397" spans="1:10">
      <c r="A397" s="18" t="str">
        <f t="shared" si="54"/>
        <v/>
      </c>
      <c r="B397" s="18" t="str">
        <f t="shared" si="55"/>
        <v/>
      </c>
      <c r="C397" s="18" t="str">
        <f t="shared" si="56"/>
        <v/>
      </c>
      <c r="D397" s="18" t="str">
        <f>IF(csv!AJ397&lt;=csv!A$401,csv!AO397,"")</f>
        <v/>
      </c>
      <c r="E397" s="18" t="str">
        <f t="shared" si="57"/>
        <v/>
      </c>
      <c r="F397" s="18" t="str">
        <f t="shared" si="58"/>
        <v/>
      </c>
      <c r="G397" s="18" t="str">
        <f t="shared" si="59"/>
        <v/>
      </c>
      <c r="H397" s="18" t="str">
        <f t="shared" si="60"/>
        <v/>
      </c>
      <c r="I397" s="18" t="str">
        <f t="shared" si="61"/>
        <v/>
      </c>
      <c r="J397" s="18" t="str">
        <f t="shared" si="62"/>
        <v/>
      </c>
    </row>
    <row r="398" spans="1:10">
      <c r="A398" s="18" t="str">
        <f t="shared" si="54"/>
        <v/>
      </c>
      <c r="B398" s="18" t="str">
        <f t="shared" si="55"/>
        <v/>
      </c>
      <c r="C398" s="18" t="str">
        <f t="shared" si="56"/>
        <v/>
      </c>
      <c r="D398" s="18" t="str">
        <f>IF(csv!AJ398&lt;=csv!A$401,csv!AO398,"")</f>
        <v/>
      </c>
      <c r="E398" s="18" t="str">
        <f t="shared" si="57"/>
        <v/>
      </c>
      <c r="F398" s="18" t="str">
        <f t="shared" si="58"/>
        <v/>
      </c>
      <c r="G398" s="18" t="str">
        <f t="shared" si="59"/>
        <v/>
      </c>
      <c r="H398" s="18" t="str">
        <f t="shared" si="60"/>
        <v/>
      </c>
      <c r="I398" s="18" t="str">
        <f t="shared" si="61"/>
        <v/>
      </c>
      <c r="J398" s="18" t="str">
        <f t="shared" si="62"/>
        <v/>
      </c>
    </row>
    <row r="399" spans="1:10">
      <c r="A399" s="18" t="str">
        <f t="shared" si="54"/>
        <v/>
      </c>
      <c r="B399" s="18" t="str">
        <f t="shared" si="55"/>
        <v/>
      </c>
      <c r="C399" s="18" t="str">
        <f t="shared" si="56"/>
        <v/>
      </c>
      <c r="D399" s="18" t="str">
        <f>IF(csv!AJ399&lt;=csv!A$401,csv!AO399,"")</f>
        <v/>
      </c>
      <c r="E399" s="18" t="str">
        <f t="shared" si="57"/>
        <v/>
      </c>
      <c r="F399" s="18" t="str">
        <f t="shared" si="58"/>
        <v/>
      </c>
      <c r="G399" s="18" t="str">
        <f t="shared" si="59"/>
        <v/>
      </c>
      <c r="H399" s="18" t="str">
        <f t="shared" si="60"/>
        <v/>
      </c>
      <c r="I399" s="18" t="str">
        <f t="shared" si="61"/>
        <v/>
      </c>
      <c r="J399" s="18" t="str">
        <f t="shared" si="62"/>
        <v/>
      </c>
    </row>
    <row r="400" spans="1:10">
      <c r="A400" s="18" t="str">
        <f t="shared" si="54"/>
        <v/>
      </c>
      <c r="B400" s="18" t="str">
        <f t="shared" si="55"/>
        <v/>
      </c>
      <c r="C400" s="18" t="str">
        <f t="shared" si="56"/>
        <v/>
      </c>
      <c r="D400" s="18" t="str">
        <f>IF(csv!AJ400&lt;=csv!A$401,csv!AO400,"")</f>
        <v/>
      </c>
      <c r="E400" s="18" t="str">
        <f t="shared" si="57"/>
        <v/>
      </c>
      <c r="F400" s="18" t="str">
        <f t="shared" si="58"/>
        <v/>
      </c>
      <c r="G400" s="18" t="str">
        <f t="shared" si="59"/>
        <v/>
      </c>
      <c r="H400" s="18" t="str">
        <f t="shared" si="60"/>
        <v/>
      </c>
      <c r="I400" s="18" t="str">
        <f t="shared" si="61"/>
        <v/>
      </c>
      <c r="J400" s="18" t="str">
        <f t="shared" si="62"/>
        <v/>
      </c>
    </row>
    <row r="401" spans="1:10">
      <c r="A401" s="18" t="str">
        <f t="shared" si="54"/>
        <v/>
      </c>
      <c r="B401" s="18" t="str">
        <f t="shared" si="55"/>
        <v/>
      </c>
      <c r="C401" s="18" t="str">
        <f t="shared" si="56"/>
        <v/>
      </c>
      <c r="D401" s="18" t="str">
        <f>IF(csv!AJ401&lt;=csv!A$401,csv!AO401,"")</f>
        <v/>
      </c>
      <c r="E401" s="18" t="str">
        <f t="shared" si="57"/>
        <v/>
      </c>
      <c r="F401" s="18" t="str">
        <f t="shared" si="58"/>
        <v/>
      </c>
      <c r="G401" s="18" t="str">
        <f t="shared" si="59"/>
        <v/>
      </c>
      <c r="H401" s="18" t="str">
        <f t="shared" si="60"/>
        <v/>
      </c>
      <c r="I401" s="18" t="str">
        <f t="shared" si="61"/>
        <v/>
      </c>
      <c r="J401" s="18" t="str">
        <f t="shared" si="62"/>
        <v/>
      </c>
    </row>
  </sheetData>
  <sheetProtection sheet="1" objects="1" scenarios="1"/>
  <phoneticPr fontId="6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7"/>
  <dimension ref="A1:Z203"/>
  <sheetViews>
    <sheetView workbookViewId="0">
      <pane ySplit="3" topLeftCell="A16" activePane="bottomLeft" state="frozen"/>
      <selection pane="bottomLeft" activeCell="L28" sqref="L28"/>
    </sheetView>
  </sheetViews>
  <sheetFormatPr defaultColWidth="13" defaultRowHeight="14.25"/>
  <cols>
    <col min="1" max="1" width="5" style="245" customWidth="1"/>
    <col min="2" max="2" width="18.5" style="244" customWidth="1"/>
    <col min="3" max="4" width="4.625" style="244" customWidth="1"/>
    <col min="5" max="5" width="6.625" style="245" customWidth="1"/>
    <col min="6" max="6" width="4.625" style="245" customWidth="1"/>
    <col min="7" max="7" width="2.75" style="244" customWidth="1"/>
    <col min="8" max="8" width="5" style="245" customWidth="1"/>
    <col min="9" max="9" width="18.5" style="244" customWidth="1"/>
    <col min="10" max="11" width="4.625" style="244" customWidth="1"/>
    <col min="12" max="12" width="6.625" style="245" customWidth="1"/>
    <col min="13" max="13" width="4.625" style="245" customWidth="1"/>
    <col min="14" max="14" width="2.75" style="244" customWidth="1"/>
    <col min="15" max="15" width="5" style="245" customWidth="1"/>
    <col min="16" max="16" width="18.5" style="244" customWidth="1"/>
    <col min="17" max="17" width="6.625" style="245" customWidth="1"/>
    <col min="18" max="18" width="4.625" style="245" customWidth="1"/>
    <col min="19" max="19" width="2.75" style="244" customWidth="1"/>
    <col min="20" max="20" width="5" style="245" customWidth="1"/>
    <col min="21" max="21" width="18.5" style="244" customWidth="1"/>
    <col min="22" max="22" width="6.625" style="245" customWidth="1"/>
    <col min="23" max="23" width="4.625" style="245" customWidth="1"/>
    <col min="24" max="16384" width="13" style="244"/>
  </cols>
  <sheetData>
    <row r="1" spans="1:26" s="222" customFormat="1" ht="29.1" customHeight="1">
      <c r="A1" s="619" t="s">
        <v>145</v>
      </c>
      <c r="B1" s="619"/>
      <c r="C1" s="619"/>
      <c r="D1" s="619"/>
      <c r="E1" s="619"/>
      <c r="F1" s="619"/>
      <c r="H1" s="620" t="s">
        <v>146</v>
      </c>
      <c r="I1" s="620"/>
      <c r="J1" s="620"/>
      <c r="K1" s="620"/>
      <c r="L1" s="620"/>
      <c r="M1" s="620"/>
      <c r="O1" s="619" t="s">
        <v>143</v>
      </c>
      <c r="P1" s="619"/>
      <c r="Q1" s="619"/>
      <c r="R1" s="619"/>
      <c r="T1" s="620" t="s">
        <v>144</v>
      </c>
      <c r="U1" s="620"/>
      <c r="V1" s="620"/>
      <c r="W1" s="620"/>
    </row>
    <row r="2" spans="1:26" s="226" customFormat="1" ht="28.5">
      <c r="A2" s="223" t="s">
        <v>8</v>
      </c>
      <c r="B2" s="223" t="s">
        <v>93</v>
      </c>
      <c r="C2" s="224" t="s">
        <v>314</v>
      </c>
      <c r="D2" s="224" t="s">
        <v>310</v>
      </c>
      <c r="E2" s="224" t="s">
        <v>137</v>
      </c>
      <c r="F2" s="225" t="s">
        <v>112</v>
      </c>
      <c r="H2" s="223" t="s">
        <v>8</v>
      </c>
      <c r="I2" s="223" t="s">
        <v>93</v>
      </c>
      <c r="J2" s="224" t="s">
        <v>314</v>
      </c>
      <c r="K2" s="224" t="s">
        <v>312</v>
      </c>
      <c r="L2" s="224" t="s">
        <v>137</v>
      </c>
      <c r="M2" s="225" t="s">
        <v>112</v>
      </c>
      <c r="O2" s="223" t="s">
        <v>8</v>
      </c>
      <c r="P2" s="223" t="s">
        <v>93</v>
      </c>
      <c r="Q2" s="224" t="s">
        <v>137</v>
      </c>
      <c r="R2" s="225" t="s">
        <v>112</v>
      </c>
      <c r="T2" s="223" t="s">
        <v>8</v>
      </c>
      <c r="U2" s="223" t="s">
        <v>93</v>
      </c>
      <c r="V2" s="224" t="s">
        <v>137</v>
      </c>
      <c r="W2" s="225" t="s">
        <v>112</v>
      </c>
    </row>
    <row r="3" spans="1:26" s="226" customFormat="1" hidden="1">
      <c r="A3" s="223"/>
      <c r="B3" s="223"/>
      <c r="C3" s="223"/>
      <c r="D3" s="223"/>
      <c r="E3" s="224"/>
      <c r="F3" s="225"/>
      <c r="H3" s="223"/>
      <c r="I3" s="223"/>
      <c r="J3" s="223"/>
      <c r="K3" s="223"/>
      <c r="L3" s="224"/>
      <c r="M3" s="225"/>
      <c r="O3" s="223"/>
      <c r="P3" s="223"/>
      <c r="Q3" s="224"/>
      <c r="R3" s="225"/>
      <c r="T3" s="223"/>
      <c r="U3" s="223"/>
      <c r="V3" s="224"/>
      <c r="W3" s="225"/>
    </row>
    <row r="4" spans="1:26" s="226" customFormat="1">
      <c r="A4" s="227">
        <v>1</v>
      </c>
      <c r="B4" s="228" t="str">
        <f>IF(HLOOKUP('競技設定（大会別）'!G$1,各種目,'競技設定（大会別）'!E6,FALSE)="","",HLOOKUP('競技設定（大会別）'!G$1,各種目,'競技設定（大会別）'!E6,FALSE))</f>
        <v>男子100m</v>
      </c>
      <c r="C4" s="230" t="str">
        <f>IF(HLOOKUP('競技設定（大会別）'!H$1,各種目,'競技設定（大会別）'!E6,FALSE)="","",HLOOKUP('競技設定（大会別）'!H$1,各種目,'競技設定（大会別）'!E6,FALSE))</f>
        <v/>
      </c>
      <c r="D4" s="230" t="str">
        <f>IF(HLOOKUP('競技設定（大会別）'!I$1,各種目,'競技設定（大会別）'!E6,FALSE)="","",HLOOKUP('競技設定（大会別）'!I$1,各種目,'競技設定（大会別）'!E6,FALSE))</f>
        <v/>
      </c>
      <c r="E4" s="229">
        <f>IF(HLOOKUP('競技設定（大会別）'!J$1,各種目,'競技設定（大会別）'!E6,FALSE)="","",HLOOKUP('競技設定（大会別）'!J$1,各種目,'競技設定（大会別）'!E6,FALSE))</f>
        <v>1</v>
      </c>
      <c r="F4" s="230" t="str">
        <f>IF(HLOOKUP('競技設定（大会別）'!K$1,各種目,'競技設定（大会別）'!E6,FALSE)="","",HLOOKUP('競技設定（大会別）'!K$1,各種目,'競技設定（大会別）'!E6,FALSE))</f>
        <v>t</v>
      </c>
      <c r="H4" s="227">
        <v>1</v>
      </c>
      <c r="I4" s="231" t="str">
        <f>IF(HLOOKUP('競技設定（大会別）'!L$1,各種目,'競技設定（大会別）'!E6,FALSE)="","",HLOOKUP('競技設定（大会別）'!L$1,各種目,'競技設定（大会別）'!E6,FALSE))</f>
        <v>女子100m</v>
      </c>
      <c r="J4" s="232" t="str">
        <f>IF(HLOOKUP('競技設定（大会別）'!M$1,各種目,'競技設定（大会別）'!E6,FALSE)="","",HLOOKUP('競技設定（大会別）'!M$1,各種目,'競技設定（大会別）'!E6,FALSE))</f>
        <v/>
      </c>
      <c r="K4" s="232" t="str">
        <f>IF(HLOOKUP('競技設定（大会別）'!N$1,各種目,'競技設定（大会別）'!E6,FALSE)="","",HLOOKUP('競技設定（大会別）'!N$1,各種目,'競技設定（大会別）'!E6,FALSE))</f>
        <v/>
      </c>
      <c r="L4" s="232">
        <f>IF(HLOOKUP('競技設定（大会別）'!O$1,各種目,'競技設定（大会別）'!E6,FALSE)="","",HLOOKUP('競技設定（大会別）'!O$1,各種目,'競技設定（大会別）'!E6,FALSE))</f>
        <v>31</v>
      </c>
      <c r="M4" s="232" t="str">
        <f>IF(HLOOKUP('競技設定（大会別）'!P$1,各種目,'競技設定（大会別）'!E6,FALSE)="","",HLOOKUP('競技設定（大会別）'!P$1,各種目,'競技設定（大会別）'!E6,FALSE))</f>
        <v>t</v>
      </c>
      <c r="O4" s="227">
        <v>1</v>
      </c>
      <c r="P4" s="228" t="str">
        <f>IF(HLOOKUP('競技設定（大会別）'!Q$1,各種目,'競技設定（大会別）'!E6,FALSE)="","",HLOOKUP('競技設定（大会別）'!Q$1,各種目,'競技設定（大会別）'!E6,FALSE))</f>
        <v>男子4X100mR</v>
      </c>
      <c r="Q4" s="229">
        <f>IF(HLOOKUP('競技設定（大会別）'!R$1,各種目,'競技設定（大会別）'!E6,FALSE)="","",HLOOKUP('競技設定（大会別）'!R$1,各種目,'競技設定（大会別）'!E6,FALSE))</f>
        <v>12</v>
      </c>
      <c r="R4" s="230" t="str">
        <f>IF(HLOOKUP('競技設定（大会別）'!S$1,各種目,'競技設定（大会別）'!E6,FALSE)="","",HLOOKUP('競技設定（大会別）'!S$1,各種目,'競技設定（大会別）'!E6,FALSE))</f>
        <v>t</v>
      </c>
      <c r="T4" s="227">
        <v>1</v>
      </c>
      <c r="U4" s="231" t="str">
        <f>IF(HLOOKUP('競技設定（大会別）'!T$1,各種目,'競技設定（大会別）'!E6,FALSE)="","",HLOOKUP('競技設定（大会別）'!T$1,各種目,'競技設定（大会別）'!E6,FALSE))</f>
        <v>女子4X100mR</v>
      </c>
      <c r="V4" s="231">
        <f>IF(HLOOKUP('競技設定（大会別）'!U$1,各種目,'競技設定（大会別）'!E6,FALSE)="","",HLOOKUP('競技設定（大会別）'!U$1,各種目,'競技設定（大会別）'!E6,FALSE))</f>
        <v>41</v>
      </c>
      <c r="W4" s="232" t="str">
        <f>IF(HLOOKUP('競技設定（大会別）'!V$1,各種目,'競技設定（大会別）'!E6,FALSE)="","",HLOOKUP('競技設定（大会別）'!V$1,各種目,'競技設定（大会別）'!E6,FALSE))</f>
        <v>t</v>
      </c>
      <c r="Z4" s="226" t="s">
        <v>129</v>
      </c>
    </row>
    <row r="5" spans="1:26" s="226" customFormat="1">
      <c r="A5" s="227">
        <v>2</v>
      </c>
      <c r="B5" s="228" t="str">
        <f>IF(HLOOKUP('競技設定（大会別）'!G$1,各種目,'競技設定（大会別）'!E7,FALSE)="","",HLOOKUP('競技設定（大会別）'!G$1,各種目,'競技設定（大会別）'!E7,FALSE))</f>
        <v>男子200m</v>
      </c>
      <c r="C5" s="230" t="str">
        <f>IF(HLOOKUP('競技設定（大会別）'!H$1,各種目,'競技設定（大会別）'!E7,FALSE)="","",HLOOKUP('競技設定（大会別）'!H$1,各種目,'競技設定（大会別）'!E7,FALSE))</f>
        <v/>
      </c>
      <c r="D5" s="230" t="str">
        <f>IF(HLOOKUP('競技設定（大会別）'!I$1,各種目,'競技設定（大会別）'!E7,FALSE)="","",HLOOKUP('競技設定（大会別）'!I$1,各種目,'競技設定（大会別）'!E7,FALSE))</f>
        <v/>
      </c>
      <c r="E5" s="229">
        <f>IF(HLOOKUP('競技設定（大会別）'!J$1,各種目,'競技設定（大会別）'!E7,FALSE)="","",HLOOKUP('競技設定（大会別）'!J$1,各種目,'競技設定（大会別）'!E7,FALSE))</f>
        <v>2</v>
      </c>
      <c r="F5" s="230" t="str">
        <f>IF(HLOOKUP('競技設定（大会別）'!K$1,各種目,'競技設定（大会別）'!E7,FALSE)="","",HLOOKUP('競技設定（大会別）'!K$1,各種目,'競技設定（大会別）'!E7,FALSE))</f>
        <v>t</v>
      </c>
      <c r="H5" s="227">
        <v>2</v>
      </c>
      <c r="I5" s="231" t="str">
        <f>IF(HLOOKUP('競技設定（大会別）'!L$1,各種目,'競技設定（大会別）'!E7,FALSE)="","",HLOOKUP('競技設定（大会別）'!L$1,各種目,'競技設定（大会別）'!E7,FALSE))</f>
        <v>女子200m</v>
      </c>
      <c r="J5" s="232" t="str">
        <f>IF(HLOOKUP('競技設定（大会別）'!M$1,各種目,'競技設定（大会別）'!E7,FALSE)="","",HLOOKUP('競技設定（大会別）'!M$1,各種目,'競技設定（大会別）'!E7,FALSE))</f>
        <v/>
      </c>
      <c r="K5" s="232" t="str">
        <f>IF(HLOOKUP('競技設定（大会別）'!N$1,各種目,'競技設定（大会別）'!E7,FALSE)="","",HLOOKUP('競技設定（大会別）'!N$1,各種目,'競技設定（大会別）'!E7,FALSE))</f>
        <v/>
      </c>
      <c r="L5" s="232">
        <f>IF(HLOOKUP('競技設定（大会別）'!O$1,各種目,'競技設定（大会別）'!E7,FALSE)="","",HLOOKUP('競技設定（大会別）'!O$1,各種目,'競技設定（大会別）'!E7,FALSE))</f>
        <v>32</v>
      </c>
      <c r="M5" s="232" t="str">
        <f>IF(HLOOKUP('競技設定（大会別）'!P$1,各種目,'競技設定（大会別）'!E7,FALSE)="","",HLOOKUP('競技設定（大会別）'!P$1,各種目,'競技設定（大会別）'!E7,FALSE))</f>
        <v>t</v>
      </c>
      <c r="O5" s="227">
        <v>2</v>
      </c>
      <c r="P5" s="228" t="str">
        <f>IF(HLOOKUP('競技設定（大会別）'!Q$1,各種目,'競技設定（大会別）'!E7,FALSE)="","",HLOOKUP('競技設定（大会別）'!Q$1,各種目,'競技設定（大会別）'!E7,FALSE))</f>
        <v>男子4X400mR</v>
      </c>
      <c r="Q5" s="229">
        <f>IF(HLOOKUP('競技設定（大会別）'!R$1,各種目,'競技設定（大会別）'!E7,FALSE)="","",HLOOKUP('競技設定（大会別）'!R$1,各種目,'競技設定（大会別）'!E7,FALSE))</f>
        <v>13</v>
      </c>
      <c r="R5" s="230" t="str">
        <f>IF(HLOOKUP('競技設定（大会別）'!S$1,各種目,'競技設定（大会別）'!E7,FALSE)="","",HLOOKUP('競技設定（大会別）'!S$1,各種目,'競技設定（大会別）'!E7,FALSE))</f>
        <v>t</v>
      </c>
      <c r="T5" s="227">
        <v>2</v>
      </c>
      <c r="U5" s="231" t="str">
        <f>IF(HLOOKUP('競技設定（大会別）'!T$1,各種目,'競技設定（大会別）'!E7,FALSE)="","",HLOOKUP('競技設定（大会別）'!T$1,各種目,'競技設定（大会別）'!E7,FALSE))</f>
        <v>女子4X400mR</v>
      </c>
      <c r="V5" s="231">
        <f>IF(HLOOKUP('競技設定（大会別）'!U$1,各種目,'競技設定（大会別）'!E7,FALSE)="","",HLOOKUP('競技設定（大会別）'!U$1,各種目,'競技設定（大会別）'!E7,FALSE))</f>
        <v>42</v>
      </c>
      <c r="W5" s="232" t="str">
        <f>IF(HLOOKUP('競技設定（大会別）'!V$1,各種目,'競技設定（大会別）'!E7,FALSE)="","",HLOOKUP('競技設定（大会別）'!V$1,各種目,'競技設定（大会別）'!E7,FALSE))</f>
        <v>t</v>
      </c>
      <c r="Z5" s="226" t="s">
        <v>130</v>
      </c>
    </row>
    <row r="6" spans="1:26" s="226" customFormat="1">
      <c r="A6" s="227">
        <v>3</v>
      </c>
      <c r="B6" s="228" t="str">
        <f>IF(HLOOKUP('競技設定（大会別）'!G$1,各種目,'競技設定（大会別）'!E8,FALSE)="","",HLOOKUP('競技設定（大会別）'!G$1,各種目,'競技設定（大会別）'!E8,FALSE))</f>
        <v>男子400m</v>
      </c>
      <c r="C6" s="230" t="str">
        <f>IF(HLOOKUP('競技設定（大会別）'!H$1,各種目,'競技設定（大会別）'!E8,FALSE)="","",HLOOKUP('競技設定（大会別）'!H$1,各種目,'競技設定（大会別）'!E8,FALSE))</f>
        <v/>
      </c>
      <c r="D6" s="230" t="str">
        <f>IF(HLOOKUP('競技設定（大会別）'!I$1,各種目,'競技設定（大会別）'!E8,FALSE)="","",HLOOKUP('競技設定（大会別）'!I$1,各種目,'競技設定（大会別）'!E8,FALSE))</f>
        <v/>
      </c>
      <c r="E6" s="229">
        <f>IF(HLOOKUP('競技設定（大会別）'!J$1,各種目,'競技設定（大会別）'!E8,FALSE)="","",HLOOKUP('競技設定（大会別）'!J$1,各種目,'競技設定（大会別）'!E8,FALSE))</f>
        <v>3</v>
      </c>
      <c r="F6" s="230" t="str">
        <f>IF(HLOOKUP('競技設定（大会別）'!K$1,各種目,'競技設定（大会別）'!E8,FALSE)="","",HLOOKUP('競技設定（大会別）'!K$1,各種目,'競技設定（大会別）'!E8,FALSE))</f>
        <v>t</v>
      </c>
      <c r="H6" s="227">
        <v>3</v>
      </c>
      <c r="I6" s="231" t="str">
        <f>IF(HLOOKUP('競技設定（大会別）'!L$1,各種目,'競技設定（大会別）'!E8,FALSE)="","",HLOOKUP('競技設定（大会別）'!L$1,各種目,'競技設定（大会別）'!E8,FALSE))</f>
        <v>女子400m</v>
      </c>
      <c r="J6" s="232" t="str">
        <f>IF(HLOOKUP('競技設定（大会別）'!M$1,各種目,'競技設定（大会別）'!E8,FALSE)="","",HLOOKUP('競技設定（大会別）'!M$1,各種目,'競技設定（大会別）'!E8,FALSE))</f>
        <v/>
      </c>
      <c r="K6" s="232" t="str">
        <f>IF(HLOOKUP('競技設定（大会別）'!N$1,各種目,'競技設定（大会別）'!E8,FALSE)="","",HLOOKUP('競技設定（大会別）'!N$1,各種目,'競技設定（大会別）'!E8,FALSE))</f>
        <v/>
      </c>
      <c r="L6" s="232">
        <f>IF(HLOOKUP('競技設定（大会別）'!O$1,各種目,'競技設定（大会別）'!E8,FALSE)="","",HLOOKUP('競技設定（大会別）'!O$1,各種目,'競技設定（大会別）'!E8,FALSE))</f>
        <v>33</v>
      </c>
      <c r="M6" s="232" t="str">
        <f>IF(HLOOKUP('競技設定（大会別）'!P$1,各種目,'競技設定（大会別）'!E8,FALSE)="","",HLOOKUP('競技設定（大会別）'!P$1,各種目,'競技設定（大会別）'!E8,FALSE))</f>
        <v>t</v>
      </c>
      <c r="O6" s="227">
        <v>3</v>
      </c>
      <c r="P6" s="228" t="str">
        <f>IF(HLOOKUP('競技設定（大会別）'!Q$1,各種目,'競技設定（大会別）'!E8,FALSE)="","",HLOOKUP('競技設定（大会別）'!Q$1,各種目,'競技設定（大会別）'!E8,FALSE))</f>
        <v/>
      </c>
      <c r="Q6" s="229" t="str">
        <f>IF(HLOOKUP('競技設定（大会別）'!R$1,各種目,'競技設定（大会別）'!E8,FALSE)="","",HLOOKUP('競技設定（大会別）'!R$1,各種目,'競技設定（大会別）'!E8,FALSE))</f>
        <v/>
      </c>
      <c r="R6" s="230" t="str">
        <f>IF(HLOOKUP('競技設定（大会別）'!S$1,各種目,'競技設定（大会別）'!E8,FALSE)="","",HLOOKUP('競技設定（大会別）'!S$1,各種目,'競技設定（大会別）'!E8,FALSE))</f>
        <v/>
      </c>
      <c r="T6" s="227">
        <v>3</v>
      </c>
      <c r="U6" s="231" t="str">
        <f>IF(HLOOKUP('競技設定（大会別）'!T$1,各種目,'競技設定（大会別）'!E8,FALSE)="","",HLOOKUP('競技設定（大会別）'!T$1,各種目,'競技設定（大会別）'!E8,FALSE))</f>
        <v/>
      </c>
      <c r="V6" s="231" t="str">
        <f>IF(HLOOKUP('競技設定（大会別）'!U$1,各種目,'競技設定（大会別）'!E8,FALSE)="","",HLOOKUP('競技設定（大会別）'!U$1,各種目,'競技設定（大会別）'!E8,FALSE))</f>
        <v/>
      </c>
      <c r="W6" s="232" t="str">
        <f>IF(HLOOKUP('競技設定（大会別）'!V$1,各種目,'競技設定（大会別）'!E8,FALSE)="","",HLOOKUP('競技設定（大会別）'!V$1,各種目,'競技設定（大会別）'!E8,FALSE))</f>
        <v/>
      </c>
      <c r="Z6" s="226" t="s">
        <v>131</v>
      </c>
    </row>
    <row r="7" spans="1:26" s="226" customFormat="1">
      <c r="A7" s="227">
        <v>4</v>
      </c>
      <c r="B7" s="228" t="str">
        <f>IF(HLOOKUP('競技設定（大会別）'!G$1,各種目,'競技設定（大会別）'!E9,FALSE)="","",HLOOKUP('競技設定（大会別）'!G$1,各種目,'競技設定（大会別）'!E9,FALSE))</f>
        <v>男子800m</v>
      </c>
      <c r="C7" s="230" t="str">
        <f>IF(HLOOKUP('競技設定（大会別）'!H$1,各種目,'競技設定（大会別）'!E9,FALSE)="","",HLOOKUP('競技設定（大会別）'!H$1,各種目,'競技設定（大会別）'!E9,FALSE))</f>
        <v/>
      </c>
      <c r="D7" s="230" t="str">
        <f>IF(HLOOKUP('競技設定（大会別）'!I$1,各種目,'競技設定（大会別）'!E9,FALSE)="","",HLOOKUP('競技設定（大会別）'!I$1,各種目,'競技設定（大会別）'!E9,FALSE))</f>
        <v/>
      </c>
      <c r="E7" s="229">
        <f>IF(HLOOKUP('競技設定（大会別）'!J$1,各種目,'競技設定（大会別）'!E9,FALSE)="","",HLOOKUP('競技設定（大会別）'!J$1,各種目,'競技設定（大会別）'!E9,FALSE))</f>
        <v>4</v>
      </c>
      <c r="F7" s="230" t="str">
        <f>IF(HLOOKUP('競技設定（大会別）'!K$1,各種目,'競技設定（大会別）'!E9,FALSE)="","",HLOOKUP('競技設定（大会別）'!K$1,各種目,'競技設定（大会別）'!E9,FALSE))</f>
        <v>t</v>
      </c>
      <c r="H7" s="227">
        <v>4</v>
      </c>
      <c r="I7" s="231" t="str">
        <f>IF(HLOOKUP('競技設定（大会別）'!L$1,各種目,'競技設定（大会別）'!E9,FALSE)="","",HLOOKUP('競技設定（大会別）'!L$1,各種目,'競技設定（大会別）'!E9,FALSE))</f>
        <v>女子800m</v>
      </c>
      <c r="J7" s="232" t="str">
        <f>IF(HLOOKUP('競技設定（大会別）'!M$1,各種目,'競技設定（大会別）'!E9,FALSE)="","",HLOOKUP('競技設定（大会別）'!M$1,各種目,'競技設定（大会別）'!E9,FALSE))</f>
        <v/>
      </c>
      <c r="K7" s="232" t="str">
        <f>IF(HLOOKUP('競技設定（大会別）'!N$1,各種目,'競技設定（大会別）'!E9,FALSE)="","",HLOOKUP('競技設定（大会別）'!N$1,各種目,'競技設定（大会別）'!E9,FALSE))</f>
        <v/>
      </c>
      <c r="L7" s="232">
        <f>IF(HLOOKUP('競技設定（大会別）'!O$1,各種目,'競技設定（大会別）'!E9,FALSE)="","",HLOOKUP('競技設定（大会別）'!O$1,各種目,'競技設定（大会別）'!E9,FALSE))</f>
        <v>34</v>
      </c>
      <c r="M7" s="232" t="str">
        <f>IF(HLOOKUP('競技設定（大会別）'!P$1,各種目,'競技設定（大会別）'!E9,FALSE)="","",HLOOKUP('競技設定（大会別）'!P$1,各種目,'競技設定（大会別）'!E9,FALSE))</f>
        <v>t</v>
      </c>
      <c r="O7" s="227">
        <v>4</v>
      </c>
      <c r="P7" s="228" t="str">
        <f>IF(HLOOKUP('競技設定（大会別）'!Q$1,各種目,'競技設定（大会別）'!E9,FALSE)="","",HLOOKUP('競技設定（大会別）'!Q$1,各種目,'競技設定（大会別）'!E9,FALSE))</f>
        <v/>
      </c>
      <c r="Q7" s="229" t="str">
        <f>IF(HLOOKUP('競技設定（大会別）'!R$1,各種目,'競技設定（大会別）'!E9,FALSE)="","",HLOOKUP('競技設定（大会別）'!R$1,各種目,'競技設定（大会別）'!E9,FALSE))</f>
        <v/>
      </c>
      <c r="R7" s="230" t="str">
        <f>IF(HLOOKUP('競技設定（大会別）'!S$1,各種目,'競技設定（大会別）'!E9,FALSE)="","",HLOOKUP('競技設定（大会別）'!S$1,各種目,'競技設定（大会別）'!E9,FALSE))</f>
        <v/>
      </c>
      <c r="T7" s="227">
        <v>4</v>
      </c>
      <c r="U7" s="231" t="str">
        <f>IF(HLOOKUP('競技設定（大会別）'!T$1,各種目,'競技設定（大会別）'!E9,FALSE)="","",HLOOKUP('競技設定（大会別）'!T$1,各種目,'競技設定（大会別）'!E9,FALSE))</f>
        <v/>
      </c>
      <c r="V7" s="231" t="str">
        <f>IF(HLOOKUP('競技設定（大会別）'!U$1,各種目,'競技設定（大会別）'!E9,FALSE)="","",HLOOKUP('競技設定（大会別）'!U$1,各種目,'競技設定（大会別）'!E9,FALSE))</f>
        <v/>
      </c>
      <c r="W7" s="232" t="str">
        <f>IF(HLOOKUP('競技設定（大会別）'!V$1,各種目,'競技設定（大会別）'!E9,FALSE)="","",HLOOKUP('競技設定（大会別）'!V$1,各種目,'競技設定（大会別）'!E9,FALSE))</f>
        <v/>
      </c>
    </row>
    <row r="8" spans="1:26" s="226" customFormat="1">
      <c r="A8" s="227">
        <v>5</v>
      </c>
      <c r="B8" s="228" t="str">
        <f>IF(HLOOKUP('競技設定（大会別）'!G$1,各種目,'競技設定（大会別）'!E10,FALSE)="","",HLOOKUP('競技設定（大会別）'!G$1,各種目,'競技設定（大会別）'!E10,FALSE))</f>
        <v>男子1500m</v>
      </c>
      <c r="C8" s="230" t="str">
        <f>IF(HLOOKUP('競技設定（大会別）'!H$1,各種目,'競技設定（大会別）'!E10,FALSE)="","",HLOOKUP('競技設定（大会別）'!H$1,各種目,'競技設定（大会別）'!E10,FALSE))</f>
        <v/>
      </c>
      <c r="D8" s="230" t="str">
        <f>IF(HLOOKUP('競技設定（大会別）'!I$1,各種目,'競技設定（大会別）'!E10,FALSE)="","",HLOOKUP('競技設定（大会別）'!I$1,各種目,'競技設定（大会別）'!E10,FALSE))</f>
        <v/>
      </c>
      <c r="E8" s="229">
        <f>IF(HLOOKUP('競技設定（大会別）'!J$1,各種目,'競技設定（大会別）'!E10,FALSE)="","",HLOOKUP('競技設定（大会別）'!J$1,各種目,'競技設定（大会別）'!E10,FALSE))</f>
        <v>5</v>
      </c>
      <c r="F8" s="230" t="str">
        <f>IF(HLOOKUP('競技設定（大会別）'!K$1,各種目,'競技設定（大会別）'!E10,FALSE)="","",HLOOKUP('競技設定（大会別）'!K$1,各種目,'競技設定（大会別）'!E10,FALSE))</f>
        <v>t</v>
      </c>
      <c r="H8" s="227">
        <v>5</v>
      </c>
      <c r="I8" s="231" t="str">
        <f>IF(HLOOKUP('競技設定（大会別）'!L$1,各種目,'競技設定（大会別）'!E10,FALSE)="","",HLOOKUP('競技設定（大会別）'!L$1,各種目,'競技設定（大会別）'!E10,FALSE))</f>
        <v>女子1500m</v>
      </c>
      <c r="J8" s="232" t="str">
        <f>IF(HLOOKUP('競技設定（大会別）'!M$1,各種目,'競技設定（大会別）'!E10,FALSE)="","",HLOOKUP('競技設定（大会別）'!M$1,各種目,'競技設定（大会別）'!E10,FALSE))</f>
        <v/>
      </c>
      <c r="K8" s="232" t="str">
        <f>IF(HLOOKUP('競技設定（大会別）'!N$1,各種目,'競技設定（大会別）'!E10,FALSE)="","",HLOOKUP('競技設定（大会別）'!N$1,各種目,'競技設定（大会別）'!E10,FALSE))</f>
        <v/>
      </c>
      <c r="L8" s="232">
        <f>IF(HLOOKUP('競技設定（大会別）'!O$1,各種目,'競技設定（大会別）'!E10,FALSE)="","",HLOOKUP('競技設定（大会別）'!O$1,各種目,'競技設定（大会別）'!E10,FALSE))</f>
        <v>35</v>
      </c>
      <c r="M8" s="232" t="str">
        <f>IF(HLOOKUP('競技設定（大会別）'!P$1,各種目,'競技設定（大会別）'!E10,FALSE)="","",HLOOKUP('競技設定（大会別）'!P$1,各種目,'競技設定（大会別）'!E10,FALSE))</f>
        <v>t</v>
      </c>
      <c r="O8" s="227">
        <v>5</v>
      </c>
      <c r="P8" s="228" t="str">
        <f>IF(HLOOKUP('競技設定（大会別）'!Q$1,各種目,'競技設定（大会別）'!E10,FALSE)="","",HLOOKUP('競技設定（大会別）'!Q$1,各種目,'競技設定（大会別）'!E10,FALSE))</f>
        <v/>
      </c>
      <c r="Q8" s="229" t="str">
        <f>IF(HLOOKUP('競技設定（大会別）'!R$1,各種目,'競技設定（大会別）'!E10,FALSE)="","",HLOOKUP('競技設定（大会別）'!R$1,各種目,'競技設定（大会別）'!E10,FALSE))</f>
        <v/>
      </c>
      <c r="R8" s="230" t="str">
        <f>IF(HLOOKUP('競技設定（大会別）'!S$1,各種目,'競技設定（大会別）'!E10,FALSE)="","",HLOOKUP('競技設定（大会別）'!S$1,各種目,'競技設定（大会別）'!E10,FALSE))</f>
        <v/>
      </c>
      <c r="T8" s="227">
        <v>5</v>
      </c>
      <c r="U8" s="231" t="str">
        <f>IF(HLOOKUP('競技設定（大会別）'!T$1,各種目,'競技設定（大会別）'!E10,FALSE)="","",HLOOKUP('競技設定（大会別）'!T$1,各種目,'競技設定（大会別）'!E10,FALSE))</f>
        <v/>
      </c>
      <c r="V8" s="231" t="str">
        <f>IF(HLOOKUP('競技設定（大会別）'!U$1,各種目,'競技設定（大会別）'!E10,FALSE)="","",HLOOKUP('競技設定（大会別）'!U$1,各種目,'競技設定（大会別）'!E10,FALSE))</f>
        <v/>
      </c>
      <c r="W8" s="232" t="str">
        <f>IF(HLOOKUP('競技設定（大会別）'!V$1,各種目,'競技設定（大会別）'!E10,FALSE)="","",HLOOKUP('競技設定（大会別）'!V$1,各種目,'競技設定（大会別）'!E10,FALSE))</f>
        <v/>
      </c>
    </row>
    <row r="9" spans="1:26" s="226" customFormat="1">
      <c r="A9" s="227">
        <v>6</v>
      </c>
      <c r="B9" s="228" t="str">
        <f>IF(HLOOKUP('競技設定（大会別）'!G$1,各種目,'競技設定（大会別）'!E11,FALSE)="","",HLOOKUP('競技設定（大会別）'!G$1,各種目,'競技設定（大会別）'!E11,FALSE))</f>
        <v>男子5000m</v>
      </c>
      <c r="C9" s="230" t="str">
        <f>IF(HLOOKUP('競技設定（大会別）'!H$1,各種目,'競技設定（大会別）'!E11,FALSE)="","",HLOOKUP('競技設定（大会別）'!H$1,各種目,'競技設定（大会別）'!E11,FALSE))</f>
        <v/>
      </c>
      <c r="D9" s="230" t="str">
        <f>IF(HLOOKUP('競技設定（大会別）'!I$1,各種目,'競技設定（大会別）'!E11,FALSE)="","",HLOOKUP('競技設定（大会別）'!I$1,各種目,'競技設定（大会別）'!E11,FALSE))</f>
        <v/>
      </c>
      <c r="E9" s="229">
        <f>IF(HLOOKUP('競技設定（大会別）'!J$1,各種目,'競技設定（大会別）'!E11,FALSE)="","",HLOOKUP('競技設定（大会別）'!J$1,各種目,'競技設定（大会別）'!E11,FALSE))</f>
        <v>6</v>
      </c>
      <c r="F9" s="230" t="str">
        <f>IF(HLOOKUP('競技設定（大会別）'!K$1,各種目,'競技設定（大会別）'!E11,FALSE)="","",HLOOKUP('競技設定（大会別）'!K$1,各種目,'競技設定（大会別）'!E11,FALSE))</f>
        <v>t</v>
      </c>
      <c r="H9" s="227">
        <v>6</v>
      </c>
      <c r="I9" s="231" t="str">
        <f>IF(HLOOKUP('競技設定（大会別）'!L$1,各種目,'競技設定（大会別）'!E11,FALSE)="","",HLOOKUP('競技設定（大会別）'!L$1,各種目,'競技設定（大会別）'!E11,FALSE))</f>
        <v>女子5000m</v>
      </c>
      <c r="J9" s="232" t="str">
        <f>IF(HLOOKUP('競技設定（大会別）'!M$1,各種目,'競技設定（大会別）'!E11,FALSE)="","",HLOOKUP('競技設定（大会別）'!M$1,各種目,'競技設定（大会別）'!E11,FALSE))</f>
        <v/>
      </c>
      <c r="K9" s="232" t="str">
        <f>IF(HLOOKUP('競技設定（大会別）'!N$1,各種目,'競技設定（大会別）'!E11,FALSE)="","",HLOOKUP('競技設定（大会別）'!N$1,各種目,'競技設定（大会別）'!E11,FALSE))</f>
        <v/>
      </c>
      <c r="L9" s="232">
        <f>IF(HLOOKUP('競技設定（大会別）'!O$1,各種目,'競技設定（大会別）'!E11,FALSE)="","",HLOOKUP('競技設定（大会別）'!O$1,各種目,'競技設定（大会別）'!E11,FALSE))</f>
        <v>36</v>
      </c>
      <c r="M9" s="232" t="str">
        <f>IF(HLOOKUP('競技設定（大会別）'!P$1,各種目,'競技設定（大会別）'!E11,FALSE)="","",HLOOKUP('競技設定（大会別）'!P$1,各種目,'競技設定（大会別）'!E11,FALSE))</f>
        <v>t</v>
      </c>
      <c r="O9" s="227">
        <v>6</v>
      </c>
      <c r="P9" s="228" t="str">
        <f>IF(HLOOKUP('競技設定（大会別）'!Q$1,各種目,'競技設定（大会別）'!E11,FALSE)="","",HLOOKUP('競技設定（大会別）'!Q$1,各種目,'競技設定（大会別）'!E11,FALSE))</f>
        <v/>
      </c>
      <c r="Q9" s="229" t="str">
        <f>IF(HLOOKUP('競技設定（大会別）'!R$1,各種目,'競技設定（大会別）'!E11,FALSE)="","",HLOOKUP('競技設定（大会別）'!R$1,各種目,'競技設定（大会別）'!E11,FALSE))</f>
        <v/>
      </c>
      <c r="R9" s="230" t="str">
        <f>IF(HLOOKUP('競技設定（大会別）'!S$1,各種目,'競技設定（大会別）'!E11,FALSE)="","",HLOOKUP('競技設定（大会別）'!S$1,各種目,'競技設定（大会別）'!E11,FALSE))</f>
        <v/>
      </c>
      <c r="T9" s="227">
        <v>6</v>
      </c>
      <c r="U9" s="231" t="str">
        <f>IF(HLOOKUP('競技設定（大会別）'!T$1,各種目,'競技設定（大会別）'!E11,FALSE)="","",HLOOKUP('競技設定（大会別）'!T$1,各種目,'競技設定（大会別）'!E11,FALSE))</f>
        <v/>
      </c>
      <c r="V9" s="231" t="str">
        <f>IF(HLOOKUP('競技設定（大会別）'!U$1,各種目,'競技設定（大会別）'!E11,FALSE)="","",HLOOKUP('競技設定（大会別）'!U$1,各種目,'競技設定（大会別）'!E11,FALSE))</f>
        <v/>
      </c>
      <c r="W9" s="232" t="str">
        <f>IF(HLOOKUP('競技設定（大会別）'!V$1,各種目,'競技設定（大会別）'!E11,FALSE)="","",HLOOKUP('競技設定（大会別）'!V$1,各種目,'競技設定（大会別）'!E11,FALSE))</f>
        <v/>
      </c>
    </row>
    <row r="10" spans="1:26" s="226" customFormat="1">
      <c r="A10" s="227">
        <v>7</v>
      </c>
      <c r="B10" s="228" t="str">
        <f>IF(HLOOKUP('競技設定（大会別）'!G$1,各種目,'競技設定（大会別）'!E12,FALSE)="","",HLOOKUP('競技設定（大会別）'!G$1,各種目,'競技設定（大会別）'!E12,FALSE))</f>
        <v>男子10000m</v>
      </c>
      <c r="C10" s="230" t="str">
        <f>IF(HLOOKUP('競技設定（大会別）'!H$1,各種目,'競技設定（大会別）'!E12,FALSE)="","",HLOOKUP('競技設定（大会別）'!H$1,各種目,'競技設定（大会別）'!E12,FALSE))</f>
        <v/>
      </c>
      <c r="D10" s="230" t="str">
        <f>IF(HLOOKUP('競技設定（大会別）'!I$1,各種目,'競技設定（大会別）'!E12,FALSE)="","",HLOOKUP('競技設定（大会別）'!I$1,各種目,'競技設定（大会別）'!E12,FALSE))</f>
        <v/>
      </c>
      <c r="E10" s="229">
        <f>IF(HLOOKUP('競技設定（大会別）'!J$1,各種目,'競技設定（大会別）'!E12,FALSE)="","",HLOOKUP('競技設定（大会別）'!J$1,各種目,'競技設定（大会別）'!E12,FALSE))</f>
        <v>7</v>
      </c>
      <c r="F10" s="230" t="str">
        <f>IF(HLOOKUP('競技設定（大会別）'!K$1,各種目,'競技設定（大会別）'!E12,FALSE)="","",HLOOKUP('競技設定（大会別）'!K$1,各種目,'競技設定（大会別）'!E12,FALSE))</f>
        <v>t</v>
      </c>
      <c r="H10" s="227">
        <v>7</v>
      </c>
      <c r="I10" s="231" t="str">
        <f>IF(HLOOKUP('競技設定（大会別）'!L$1,各種目,'競技設定（大会別）'!E12,FALSE)="","",HLOOKUP('競技設定（大会別）'!L$1,各種目,'競技設定（大会別）'!E12,FALSE))</f>
        <v>女子100MH</v>
      </c>
      <c r="J10" s="232" t="str">
        <f>IF(HLOOKUP('競技設定（大会別）'!M$1,各種目,'競技設定（大会別）'!E12,FALSE)="","",HLOOKUP('競技設定（大会別）'!M$1,各種目,'競技設定（大会別）'!E12,FALSE))</f>
        <v/>
      </c>
      <c r="K10" s="232" t="str">
        <f>IF(HLOOKUP('競技設定（大会別）'!N$1,各種目,'競技設定（大会別）'!E12,FALSE)="","",HLOOKUP('競技設定（大会別）'!N$1,各種目,'競技設定（大会別）'!E12,FALSE))</f>
        <v/>
      </c>
      <c r="L10" s="232">
        <f>IF(HLOOKUP('競技設定（大会別）'!O$1,各種目,'競技設定（大会別）'!E12,FALSE)="","",HLOOKUP('競技設定（大会別）'!O$1,各種目,'競技設定（大会別）'!E12,FALSE))</f>
        <v>37</v>
      </c>
      <c r="M10" s="232" t="str">
        <f>IF(HLOOKUP('競技設定（大会別）'!P$1,各種目,'競技設定（大会別）'!E12,FALSE)="","",HLOOKUP('競技設定（大会別）'!P$1,各種目,'競技設定（大会別）'!E12,FALSE))</f>
        <v>t</v>
      </c>
      <c r="O10" s="227">
        <v>7</v>
      </c>
      <c r="P10" s="228" t="str">
        <f>IF(HLOOKUP('競技設定（大会別）'!Q$1,各種目,'競技設定（大会別）'!E12,FALSE)="","",HLOOKUP('競技設定（大会別）'!Q$1,各種目,'競技設定（大会別）'!E12,FALSE))</f>
        <v/>
      </c>
      <c r="Q10" s="229" t="str">
        <f>IF(HLOOKUP('競技設定（大会別）'!R$1,各種目,'競技設定（大会別）'!E12,FALSE)="","",HLOOKUP('競技設定（大会別）'!R$1,各種目,'競技設定（大会別）'!E12,FALSE))</f>
        <v/>
      </c>
      <c r="R10" s="230" t="str">
        <f>IF(HLOOKUP('競技設定（大会別）'!S$1,各種目,'競技設定（大会別）'!E12,FALSE)="","",HLOOKUP('競技設定（大会別）'!S$1,各種目,'競技設定（大会別）'!E12,FALSE))</f>
        <v/>
      </c>
      <c r="T10" s="227">
        <v>7</v>
      </c>
      <c r="U10" s="231" t="str">
        <f>IF(HLOOKUP('競技設定（大会別）'!T$1,各種目,'競技設定（大会別）'!E12,FALSE)="","",HLOOKUP('競技設定（大会別）'!T$1,各種目,'競技設定（大会別）'!E12,FALSE))</f>
        <v/>
      </c>
      <c r="V10" s="231" t="str">
        <f>IF(HLOOKUP('競技設定（大会別）'!U$1,各種目,'競技設定（大会別）'!E12,FALSE)="","",HLOOKUP('競技設定（大会別）'!U$1,各種目,'競技設定（大会別）'!E12,FALSE))</f>
        <v/>
      </c>
      <c r="W10" s="232" t="str">
        <f>IF(HLOOKUP('競技設定（大会別）'!V$1,各種目,'競技設定（大会別）'!E12,FALSE)="","",HLOOKUP('競技設定（大会別）'!V$1,各種目,'競技設定（大会別）'!E12,FALSE))</f>
        <v/>
      </c>
    </row>
    <row r="11" spans="1:26" s="226" customFormat="1">
      <c r="A11" s="227">
        <v>8</v>
      </c>
      <c r="B11" s="228" t="str">
        <f>IF(HLOOKUP('競技設定（大会別）'!G$1,各種目,'競技設定（大会別）'!E13,FALSE)="","",HLOOKUP('競技設定（大会別）'!G$1,各種目,'競技設定（大会別）'!E13,FALSE))</f>
        <v>男子110MH</v>
      </c>
      <c r="C11" s="230" t="str">
        <f>IF(HLOOKUP('競技設定（大会別）'!H$1,各種目,'競技設定（大会別）'!E13,FALSE)="","",HLOOKUP('競技設定（大会別）'!H$1,各種目,'競技設定（大会別）'!E13,FALSE))</f>
        <v/>
      </c>
      <c r="D11" s="230" t="str">
        <f>IF(HLOOKUP('競技設定（大会別）'!I$1,各種目,'競技設定（大会別）'!E13,FALSE)="","",HLOOKUP('競技設定（大会別）'!I$1,各種目,'競技設定（大会別）'!E13,FALSE))</f>
        <v/>
      </c>
      <c r="E11" s="229">
        <f>IF(HLOOKUP('競技設定（大会別）'!J$1,各種目,'競技設定（大会別）'!E13,FALSE)="","",HLOOKUP('競技設定（大会別）'!J$1,各種目,'競技設定（大会別）'!E13,FALSE))</f>
        <v>8</v>
      </c>
      <c r="F11" s="230" t="str">
        <f>IF(HLOOKUP('競技設定（大会別）'!K$1,各種目,'競技設定（大会別）'!E13,FALSE)="","",HLOOKUP('競技設定（大会別）'!K$1,各種目,'競技設定（大会別）'!E13,FALSE))</f>
        <v>t</v>
      </c>
      <c r="H11" s="227">
        <v>8</v>
      </c>
      <c r="I11" s="231" t="str">
        <f>IF(HLOOKUP('競技設定（大会別）'!L$1,各種目,'競技設定（大会別）'!E13,FALSE)="","",HLOOKUP('競技設定（大会別）'!L$1,各種目,'競技設定（大会別）'!E13,FALSE))</f>
        <v>女子400mH</v>
      </c>
      <c r="J11" s="232" t="str">
        <f>IF(HLOOKUP('競技設定（大会別）'!M$1,各種目,'競技設定（大会別）'!E13,FALSE)="","",HLOOKUP('競技設定（大会別）'!M$1,各種目,'競技設定（大会別）'!E13,FALSE))</f>
        <v/>
      </c>
      <c r="K11" s="232" t="str">
        <f>IF(HLOOKUP('競技設定（大会別）'!N$1,各種目,'競技設定（大会別）'!E13,FALSE)="","",HLOOKUP('競技設定（大会別）'!N$1,各種目,'競技設定（大会別）'!E13,FALSE))</f>
        <v/>
      </c>
      <c r="L11" s="232">
        <f>IF(HLOOKUP('競技設定（大会別）'!O$1,各種目,'競技設定（大会別）'!E13,FALSE)="","",HLOOKUP('競技設定（大会別）'!O$1,各種目,'競技設定（大会別）'!E13,FALSE))</f>
        <v>38</v>
      </c>
      <c r="M11" s="232" t="str">
        <f>IF(HLOOKUP('競技設定（大会別）'!P$1,各種目,'競技設定（大会別）'!E13,FALSE)="","",HLOOKUP('競技設定（大会別）'!P$1,各種目,'競技設定（大会別）'!E13,FALSE))</f>
        <v>t</v>
      </c>
      <c r="O11" s="227">
        <v>8</v>
      </c>
      <c r="P11" s="228" t="str">
        <f>IF(HLOOKUP('競技設定（大会別）'!Q$1,各種目,'競技設定（大会別）'!E13,FALSE)="","",HLOOKUP('競技設定（大会別）'!Q$1,各種目,'競技設定（大会別）'!E13,FALSE))</f>
        <v/>
      </c>
      <c r="Q11" s="229" t="str">
        <f>IF(HLOOKUP('競技設定（大会別）'!R$1,各種目,'競技設定（大会別）'!E13,FALSE)="","",HLOOKUP('競技設定（大会別）'!R$1,各種目,'競技設定（大会別）'!E13,FALSE))</f>
        <v/>
      </c>
      <c r="R11" s="230" t="str">
        <f>IF(HLOOKUP('競技設定（大会別）'!S$1,各種目,'競技設定（大会別）'!E13,FALSE)="","",HLOOKUP('競技設定（大会別）'!S$1,各種目,'競技設定（大会別）'!E13,FALSE))</f>
        <v/>
      </c>
      <c r="T11" s="227">
        <v>8</v>
      </c>
      <c r="U11" s="231" t="str">
        <f>IF(HLOOKUP('競技設定（大会別）'!T$1,各種目,'競技設定（大会別）'!E13,FALSE)="","",HLOOKUP('競技設定（大会別）'!T$1,各種目,'競技設定（大会別）'!E13,FALSE))</f>
        <v/>
      </c>
      <c r="V11" s="231" t="str">
        <f>IF(HLOOKUP('競技設定（大会別）'!U$1,各種目,'競技設定（大会別）'!E13,FALSE)="","",HLOOKUP('競技設定（大会別）'!U$1,各種目,'競技設定（大会別）'!E13,FALSE))</f>
        <v/>
      </c>
      <c r="W11" s="232" t="str">
        <f>IF(HLOOKUP('競技設定（大会別）'!V$1,各種目,'競技設定（大会別）'!E13,FALSE)="","",HLOOKUP('競技設定（大会別）'!V$1,各種目,'競技設定（大会別）'!E13,FALSE))</f>
        <v/>
      </c>
    </row>
    <row r="12" spans="1:26" s="226" customFormat="1">
      <c r="A12" s="227">
        <v>9</v>
      </c>
      <c r="B12" s="228" t="str">
        <f>IF(HLOOKUP('競技設定（大会別）'!G$1,各種目,'競技設定（大会別）'!E14,FALSE)="","",HLOOKUP('競技設定（大会別）'!G$1,各種目,'競技設定（大会別）'!E14,FALSE))</f>
        <v>男子400mH</v>
      </c>
      <c r="C12" s="230" t="str">
        <f>IF(HLOOKUP('競技設定（大会別）'!H$1,各種目,'競技設定（大会別）'!E14,FALSE)="","",HLOOKUP('競技設定（大会別）'!H$1,各種目,'競技設定（大会別）'!E14,FALSE))</f>
        <v/>
      </c>
      <c r="D12" s="230" t="str">
        <f>IF(HLOOKUP('競技設定（大会別）'!I$1,各種目,'競技設定（大会別）'!E14,FALSE)="","",HLOOKUP('競技設定（大会別）'!I$1,各種目,'競技設定（大会別）'!E14,FALSE))</f>
        <v/>
      </c>
      <c r="E12" s="229">
        <f>IF(HLOOKUP('競技設定（大会別）'!J$1,各種目,'競技設定（大会別）'!E14,FALSE)="","",HLOOKUP('競技設定（大会別）'!J$1,各種目,'競技設定（大会別）'!E14,FALSE))</f>
        <v>9</v>
      </c>
      <c r="F12" s="230" t="str">
        <f>IF(HLOOKUP('競技設定（大会別）'!K$1,各種目,'競技設定（大会別）'!E14,FALSE)="","",HLOOKUP('競技設定（大会別）'!K$1,各種目,'競技設定（大会別）'!E14,FALSE))</f>
        <v>t</v>
      </c>
      <c r="H12" s="227">
        <v>9</v>
      </c>
      <c r="I12" s="231" t="str">
        <f>IF(HLOOKUP('競技設定（大会別）'!L$1,各種目,'競技設定（大会別）'!E14,FALSE)="","",HLOOKUP('競技設定（大会別）'!L$1,各種目,'競技設定（大会別）'!E14,FALSE))</f>
        <v>女子3000mSC</v>
      </c>
      <c r="J12" s="232" t="str">
        <f>IF(HLOOKUP('競技設定（大会別）'!M$1,各種目,'競技設定（大会別）'!E14,FALSE)="","",HLOOKUP('競技設定（大会別）'!M$1,各種目,'競技設定（大会別）'!E14,FALSE))</f>
        <v/>
      </c>
      <c r="K12" s="232" t="str">
        <f>IF(HLOOKUP('競技設定（大会別）'!N$1,各種目,'競技設定（大会別）'!E14,FALSE)="","",HLOOKUP('競技設定（大会別）'!N$1,各種目,'競技設定（大会別）'!E14,FALSE))</f>
        <v/>
      </c>
      <c r="L12" s="232">
        <f>IF(HLOOKUP('競技設定（大会別）'!O$1,各種目,'競技設定（大会別）'!E14,FALSE)="","",HLOOKUP('競技設定（大会別）'!O$1,各種目,'競技設定（大会別）'!E14,FALSE))</f>
        <v>39</v>
      </c>
      <c r="M12" s="232" t="str">
        <f>IF(HLOOKUP('競技設定（大会別）'!P$1,各種目,'競技設定（大会別）'!E14,FALSE)="","",HLOOKUP('競技設定（大会別）'!P$1,各種目,'競技設定（大会別）'!E14,FALSE))</f>
        <v>t</v>
      </c>
      <c r="O12" s="227">
        <v>9</v>
      </c>
      <c r="P12" s="228" t="str">
        <f>IF(HLOOKUP('競技設定（大会別）'!Q$1,各種目,'競技設定（大会別）'!E14,FALSE)="","",HLOOKUP('競技設定（大会別）'!Q$1,各種目,'競技設定（大会別）'!E14,FALSE))</f>
        <v/>
      </c>
      <c r="Q12" s="229" t="str">
        <f>IF(HLOOKUP('競技設定（大会別）'!R$1,各種目,'競技設定（大会別）'!E14,FALSE)="","",HLOOKUP('競技設定（大会別）'!R$1,各種目,'競技設定（大会別）'!E14,FALSE))</f>
        <v/>
      </c>
      <c r="R12" s="230" t="str">
        <f>IF(HLOOKUP('競技設定（大会別）'!S$1,各種目,'競技設定（大会別）'!E14,FALSE)="","",HLOOKUP('競技設定（大会別）'!S$1,各種目,'競技設定（大会別）'!E14,FALSE))</f>
        <v/>
      </c>
      <c r="T12" s="227">
        <v>9</v>
      </c>
      <c r="U12" s="231" t="str">
        <f>IF(HLOOKUP('競技設定（大会別）'!T$1,各種目,'競技設定（大会別）'!E14,FALSE)="","",HLOOKUP('競技設定（大会別）'!T$1,各種目,'競技設定（大会別）'!E14,FALSE))</f>
        <v/>
      </c>
      <c r="V12" s="231" t="str">
        <f>IF(HLOOKUP('競技設定（大会別）'!U$1,各種目,'競技設定（大会別）'!E14,FALSE)="","",HLOOKUP('競技設定（大会別）'!U$1,各種目,'競技設定（大会別）'!E14,FALSE))</f>
        <v/>
      </c>
      <c r="W12" s="232" t="str">
        <f>IF(HLOOKUP('競技設定（大会別）'!V$1,各種目,'競技設定（大会別）'!E14,FALSE)="","",HLOOKUP('競技設定（大会別）'!V$1,各種目,'競技設定（大会別）'!E14,FALSE))</f>
        <v/>
      </c>
    </row>
    <row r="13" spans="1:26" s="226" customFormat="1">
      <c r="A13" s="227">
        <v>10</v>
      </c>
      <c r="B13" s="228" t="str">
        <f>IF(HLOOKUP('競技設定（大会別）'!G$1,各種目,'競技設定（大会別）'!E15,FALSE)="","",HLOOKUP('競技設定（大会別）'!G$1,各種目,'競技設定（大会別）'!E15,FALSE))</f>
        <v>男子3000mSC</v>
      </c>
      <c r="C13" s="230" t="str">
        <f>IF(HLOOKUP('競技設定（大会別）'!H$1,各種目,'競技設定（大会別）'!E15,FALSE)="","",HLOOKUP('競技設定（大会別）'!H$1,各種目,'競技設定（大会別）'!E15,FALSE))</f>
        <v/>
      </c>
      <c r="D13" s="230" t="str">
        <f>IF(HLOOKUP('競技設定（大会別）'!I$1,各種目,'競技設定（大会別）'!E15,FALSE)="","",HLOOKUP('競技設定（大会別）'!I$1,各種目,'競技設定（大会別）'!E15,FALSE))</f>
        <v/>
      </c>
      <c r="E13" s="229">
        <f>IF(HLOOKUP('競技設定（大会別）'!J$1,各種目,'競技設定（大会別）'!E15,FALSE)="","",HLOOKUP('競技設定（大会別）'!J$1,各種目,'競技設定（大会別）'!E15,FALSE))</f>
        <v>10</v>
      </c>
      <c r="F13" s="230" t="str">
        <f>IF(HLOOKUP('競技設定（大会別）'!K$1,各種目,'競技設定（大会別）'!E15,FALSE)="","",HLOOKUP('競技設定（大会別）'!K$1,各種目,'競技設定（大会別）'!E15,FALSE))</f>
        <v>t</v>
      </c>
      <c r="H13" s="227">
        <v>10</v>
      </c>
      <c r="I13" s="231" t="str">
        <f>IF(HLOOKUP('競技設定（大会別）'!L$1,各種目,'競技設定（大会別）'!E15,FALSE)="","",HLOOKUP('競技設定（大会別）'!L$1,各種目,'競技設定（大会別）'!E15,FALSE))</f>
        <v>女子5000mW</v>
      </c>
      <c r="J13" s="232" t="str">
        <f>IF(HLOOKUP('競技設定（大会別）'!M$1,各種目,'競技設定（大会別）'!E15,FALSE)="","",HLOOKUP('競技設定（大会別）'!M$1,各種目,'競技設定（大会別）'!E15,FALSE))</f>
        <v/>
      </c>
      <c r="K13" s="232" t="str">
        <f>IF(HLOOKUP('競技設定（大会別）'!N$1,各種目,'競技設定（大会別）'!E15,FALSE)="","",HLOOKUP('競技設定（大会別）'!N$1,各種目,'競技設定（大会別）'!E15,FALSE))</f>
        <v/>
      </c>
      <c r="L13" s="232">
        <f>IF(HLOOKUP('競技設定（大会別）'!O$1,各種目,'競技設定（大会別）'!E15,FALSE)="","",HLOOKUP('競技設定（大会別）'!O$1,各種目,'競技設定（大会別）'!E15,FALSE))</f>
        <v>40</v>
      </c>
      <c r="M13" s="232" t="str">
        <f>IF(HLOOKUP('競技設定（大会別）'!P$1,各種目,'競技設定（大会別）'!E15,FALSE)="","",HLOOKUP('競技設定（大会別）'!P$1,各種目,'競技設定（大会別）'!E15,FALSE))</f>
        <v>t</v>
      </c>
      <c r="O13" s="227">
        <v>10</v>
      </c>
      <c r="P13" s="228" t="str">
        <f>IF(HLOOKUP('競技設定（大会別）'!Q$1,各種目,'競技設定（大会別）'!E15,FALSE)="","",HLOOKUP('競技設定（大会別）'!Q$1,各種目,'競技設定（大会別）'!E15,FALSE))</f>
        <v/>
      </c>
      <c r="Q13" s="229" t="str">
        <f>IF(HLOOKUP('競技設定（大会別）'!R$1,各種目,'競技設定（大会別）'!E15,FALSE)="","",HLOOKUP('競技設定（大会別）'!R$1,各種目,'競技設定（大会別）'!E15,FALSE))</f>
        <v/>
      </c>
      <c r="R13" s="230" t="str">
        <f>IF(HLOOKUP('競技設定（大会別）'!S$1,各種目,'競技設定（大会別）'!E15,FALSE)="","",HLOOKUP('競技設定（大会別）'!S$1,各種目,'競技設定（大会別）'!E15,FALSE))</f>
        <v/>
      </c>
      <c r="T13" s="227">
        <v>10</v>
      </c>
      <c r="U13" s="231" t="str">
        <f>IF(HLOOKUP('競技設定（大会別）'!T$1,各種目,'競技設定（大会別）'!E15,FALSE)="","",HLOOKUP('競技設定（大会別）'!T$1,各種目,'競技設定（大会別）'!E15,FALSE))</f>
        <v/>
      </c>
      <c r="V13" s="231" t="str">
        <f>IF(HLOOKUP('競技設定（大会別）'!U$1,各種目,'競技設定（大会別）'!E15,FALSE)="","",HLOOKUP('競技設定（大会別）'!U$1,各種目,'競技設定（大会別）'!E15,FALSE))</f>
        <v/>
      </c>
      <c r="W13" s="232" t="str">
        <f>IF(HLOOKUP('競技設定（大会別）'!V$1,各種目,'競技設定（大会別）'!E15,FALSE)="","",HLOOKUP('競技設定（大会別）'!V$1,各種目,'競技設定（大会別）'!E15,FALSE))</f>
        <v/>
      </c>
    </row>
    <row r="14" spans="1:26" s="226" customFormat="1">
      <c r="A14" s="227">
        <v>11</v>
      </c>
      <c r="B14" s="228" t="str">
        <f>IF(HLOOKUP('競技設定（大会別）'!G$1,各種目,'競技設定（大会別）'!E16,FALSE)="","",HLOOKUP('競技設定（大会別）'!G$1,各種目,'競技設定（大会別）'!E16,FALSE))</f>
        <v>男子5000mW</v>
      </c>
      <c r="C14" s="230" t="str">
        <f>IF(HLOOKUP('競技設定（大会別）'!H$1,各種目,'競技設定（大会別）'!E16,FALSE)="","",HLOOKUP('競技設定（大会別）'!H$1,各種目,'競技設定（大会別）'!E16,FALSE))</f>
        <v/>
      </c>
      <c r="D14" s="230" t="str">
        <f>IF(HLOOKUP('競技設定（大会別）'!I$1,各種目,'競技設定（大会別）'!E16,FALSE)="","",HLOOKUP('競技設定（大会別）'!I$1,各種目,'競技設定（大会別）'!E16,FALSE))</f>
        <v/>
      </c>
      <c r="E14" s="229">
        <f>IF(HLOOKUP('競技設定（大会別）'!J$1,各種目,'競技設定（大会別）'!E16,FALSE)="","",HLOOKUP('競技設定（大会別）'!J$1,各種目,'競技設定（大会別）'!E16,FALSE))</f>
        <v>11</v>
      </c>
      <c r="F14" s="230" t="str">
        <f>IF(HLOOKUP('競技設定（大会別）'!K$1,各種目,'競技設定（大会別）'!E16,FALSE)="","",HLOOKUP('競技設定（大会別）'!K$1,各種目,'競技設定（大会別）'!E16,FALSE))</f>
        <v>t</v>
      </c>
      <c r="H14" s="227">
        <v>11</v>
      </c>
      <c r="I14" s="231" t="str">
        <f>IF(HLOOKUP('競技設定（大会別）'!L$1,各種目,'競技設定（大会別）'!E16,FALSE)="","",HLOOKUP('競技設定（大会別）'!L$1,各種目,'競技設定（大会別）'!E16,FALSE))</f>
        <v>女子4X100mR</v>
      </c>
      <c r="J14" s="232" t="str">
        <f>IF(HLOOKUP('競技設定（大会別）'!M$1,各種目,'競技設定（大会別）'!E16,FALSE)="","",HLOOKUP('競技設定（大会別）'!M$1,各種目,'競技設定（大会別）'!E16,FALSE))</f>
        <v/>
      </c>
      <c r="K14" s="232" t="str">
        <f>IF(HLOOKUP('競技設定（大会別）'!N$1,各種目,'競技設定（大会別）'!E16,FALSE)="","",HLOOKUP('競技設定（大会別）'!N$1,各種目,'競技設定（大会別）'!E16,FALSE))</f>
        <v/>
      </c>
      <c r="L14" s="232">
        <f>IF(HLOOKUP('競技設定（大会別）'!O$1,各種目,'競技設定（大会別）'!E16,FALSE)="","",HLOOKUP('競技設定（大会別）'!O$1,各種目,'競技設定（大会別）'!E16,FALSE))</f>
        <v>41</v>
      </c>
      <c r="M14" s="232" t="str">
        <f>IF(HLOOKUP('競技設定（大会別）'!P$1,各種目,'競技設定（大会別）'!E16,FALSE)="","",HLOOKUP('競技設定（大会別）'!P$1,各種目,'競技設定（大会別）'!E16,FALSE))</f>
        <v>t</v>
      </c>
      <c r="O14" s="227">
        <v>11</v>
      </c>
      <c r="P14" s="228" t="str">
        <f>IF(HLOOKUP('競技設定（大会別）'!Q$1,各種目,'競技設定（大会別）'!E16,FALSE)="","",HLOOKUP('競技設定（大会別）'!Q$1,各種目,'競技設定（大会別）'!E16,FALSE))</f>
        <v/>
      </c>
      <c r="Q14" s="229" t="str">
        <f>IF(HLOOKUP('競技設定（大会別）'!R$1,各種目,'競技設定（大会別）'!E16,FALSE)="","",HLOOKUP('競技設定（大会別）'!R$1,各種目,'競技設定（大会別）'!E16,FALSE))</f>
        <v/>
      </c>
      <c r="R14" s="230" t="str">
        <f>IF(HLOOKUP('競技設定（大会別）'!S$1,各種目,'競技設定（大会別）'!E16,FALSE)="","",HLOOKUP('競技設定（大会別）'!S$1,各種目,'競技設定（大会別）'!E16,FALSE))</f>
        <v/>
      </c>
      <c r="T14" s="227">
        <v>11</v>
      </c>
      <c r="U14" s="231" t="str">
        <f>IF(HLOOKUP('競技設定（大会別）'!T$1,各種目,'競技設定（大会別）'!E16,FALSE)="","",HLOOKUP('競技設定（大会別）'!T$1,各種目,'競技設定（大会別）'!E16,FALSE))</f>
        <v/>
      </c>
      <c r="V14" s="231" t="str">
        <f>IF(HLOOKUP('競技設定（大会別）'!U$1,各種目,'競技設定（大会別）'!E16,FALSE)="","",HLOOKUP('競技設定（大会別）'!U$1,各種目,'競技設定（大会別）'!E16,FALSE))</f>
        <v/>
      </c>
      <c r="W14" s="232" t="str">
        <f>IF(HLOOKUP('競技設定（大会別）'!V$1,各種目,'競技設定（大会別）'!E16,FALSE)="","",HLOOKUP('競技設定（大会別）'!V$1,各種目,'競技設定（大会別）'!E16,FALSE))</f>
        <v/>
      </c>
    </row>
    <row r="15" spans="1:26" s="226" customFormat="1">
      <c r="A15" s="227">
        <v>12</v>
      </c>
      <c r="B15" s="228" t="str">
        <f>IF(HLOOKUP('競技設定（大会別）'!G$1,各種目,'競技設定（大会別）'!E17,FALSE)="","",HLOOKUP('競技設定（大会別）'!G$1,各種目,'競技設定（大会別）'!E17,FALSE))</f>
        <v>男子4X100mR</v>
      </c>
      <c r="C15" s="230" t="str">
        <f>IF(HLOOKUP('競技設定（大会別）'!H$1,各種目,'競技設定（大会別）'!E17,FALSE)="","",HLOOKUP('競技設定（大会別）'!H$1,各種目,'競技設定（大会別）'!E17,FALSE))</f>
        <v/>
      </c>
      <c r="D15" s="230" t="str">
        <f>IF(HLOOKUP('競技設定（大会別）'!I$1,各種目,'競技設定（大会別）'!E17,FALSE)="","",HLOOKUP('競技設定（大会別）'!I$1,各種目,'競技設定（大会別）'!E17,FALSE))</f>
        <v/>
      </c>
      <c r="E15" s="229">
        <f>IF(HLOOKUP('競技設定（大会別）'!J$1,各種目,'競技設定（大会別）'!E17,FALSE)="","",HLOOKUP('競技設定（大会別）'!J$1,各種目,'競技設定（大会別）'!E17,FALSE))</f>
        <v>12</v>
      </c>
      <c r="F15" s="230" t="str">
        <f>IF(HLOOKUP('競技設定（大会別）'!K$1,各種目,'競技設定（大会別）'!E17,FALSE)="","",HLOOKUP('競技設定（大会別）'!K$1,各種目,'競技設定（大会別）'!E17,FALSE))</f>
        <v>t</v>
      </c>
      <c r="H15" s="227">
        <v>12</v>
      </c>
      <c r="I15" s="231" t="str">
        <f>IF(HLOOKUP('競技設定（大会別）'!L$1,各種目,'競技設定（大会別）'!E17,FALSE)="","",HLOOKUP('競技設定（大会別）'!L$1,各種目,'競技設定（大会別）'!E17,FALSE))</f>
        <v>女子4X400mR</v>
      </c>
      <c r="J15" s="232" t="str">
        <f>IF(HLOOKUP('競技設定（大会別）'!M$1,各種目,'競技設定（大会別）'!E17,FALSE)="","",HLOOKUP('競技設定（大会別）'!M$1,各種目,'競技設定（大会別）'!E17,FALSE))</f>
        <v/>
      </c>
      <c r="K15" s="232" t="str">
        <f>IF(HLOOKUP('競技設定（大会別）'!N$1,各種目,'競技設定（大会別）'!E17,FALSE)="","",HLOOKUP('競技設定（大会別）'!N$1,各種目,'競技設定（大会別）'!E17,FALSE))</f>
        <v/>
      </c>
      <c r="L15" s="232">
        <f>IF(HLOOKUP('競技設定（大会別）'!O$1,各種目,'競技設定（大会別）'!E17,FALSE)="","",HLOOKUP('競技設定（大会別）'!O$1,各種目,'競技設定（大会別）'!E17,FALSE))</f>
        <v>42</v>
      </c>
      <c r="M15" s="232" t="str">
        <f>IF(HLOOKUP('競技設定（大会別）'!P$1,各種目,'競技設定（大会別）'!E17,FALSE)="","",HLOOKUP('競技設定（大会別）'!P$1,各種目,'競技設定（大会別）'!E17,FALSE))</f>
        <v>t</v>
      </c>
      <c r="O15" s="227">
        <v>12</v>
      </c>
      <c r="P15" s="228" t="str">
        <f>IF(HLOOKUP('競技設定（大会別）'!Q$1,各種目,'競技設定（大会別）'!E17,FALSE)="","",HLOOKUP('競技設定（大会別）'!Q$1,各種目,'競技設定（大会別）'!E17,FALSE))</f>
        <v/>
      </c>
      <c r="Q15" s="229" t="str">
        <f>IF(HLOOKUP('競技設定（大会別）'!R$1,各種目,'競技設定（大会別）'!E17,FALSE)="","",HLOOKUP('競技設定（大会別）'!R$1,各種目,'競技設定（大会別）'!E17,FALSE))</f>
        <v/>
      </c>
      <c r="R15" s="230" t="str">
        <f>IF(HLOOKUP('競技設定（大会別）'!S$1,各種目,'競技設定（大会別）'!E17,FALSE)="","",HLOOKUP('競技設定（大会別）'!S$1,各種目,'競技設定（大会別）'!E17,FALSE))</f>
        <v/>
      </c>
      <c r="T15" s="227">
        <v>12</v>
      </c>
      <c r="U15" s="231" t="str">
        <f>IF(HLOOKUP('競技設定（大会別）'!T$1,各種目,'競技設定（大会別）'!E17,FALSE)="","",HLOOKUP('競技設定（大会別）'!T$1,各種目,'競技設定（大会別）'!E17,FALSE))</f>
        <v/>
      </c>
      <c r="V15" s="231" t="str">
        <f>IF(HLOOKUP('競技設定（大会別）'!U$1,各種目,'競技設定（大会別）'!E17,FALSE)="","",HLOOKUP('競技設定（大会別）'!U$1,各種目,'競技設定（大会別）'!E17,FALSE))</f>
        <v/>
      </c>
      <c r="W15" s="232" t="str">
        <f>IF(HLOOKUP('競技設定（大会別）'!V$1,各種目,'競技設定（大会別）'!E17,FALSE)="","",HLOOKUP('競技設定（大会別）'!V$1,各種目,'競技設定（大会別）'!E17,FALSE))</f>
        <v/>
      </c>
    </row>
    <row r="16" spans="1:26" s="226" customFormat="1">
      <c r="A16" s="227">
        <v>13</v>
      </c>
      <c r="B16" s="228" t="str">
        <f>IF(HLOOKUP('競技設定（大会別）'!G$1,各種目,'競技設定（大会別）'!E18,FALSE)="","",HLOOKUP('競技設定（大会別）'!G$1,各種目,'競技設定（大会別）'!E18,FALSE))</f>
        <v>男子4X400mR</v>
      </c>
      <c r="C16" s="230" t="str">
        <f>IF(HLOOKUP('競技設定（大会別）'!H$1,各種目,'競技設定（大会別）'!E18,FALSE)="","",HLOOKUP('競技設定（大会別）'!H$1,各種目,'競技設定（大会別）'!E18,FALSE))</f>
        <v/>
      </c>
      <c r="D16" s="230" t="str">
        <f>IF(HLOOKUP('競技設定（大会別）'!I$1,各種目,'競技設定（大会別）'!E18,FALSE)="","",HLOOKUP('競技設定（大会別）'!I$1,各種目,'競技設定（大会別）'!E18,FALSE))</f>
        <v/>
      </c>
      <c r="E16" s="229">
        <f>IF(HLOOKUP('競技設定（大会別）'!J$1,各種目,'競技設定（大会別）'!E18,FALSE)="","",HLOOKUP('競技設定（大会別）'!J$1,各種目,'競技設定（大会別）'!E18,FALSE))</f>
        <v>13</v>
      </c>
      <c r="F16" s="230" t="str">
        <f>IF(HLOOKUP('競技設定（大会別）'!K$1,各種目,'競技設定（大会別）'!E18,FALSE)="","",HLOOKUP('競技設定（大会別）'!K$1,各種目,'競技設定（大会別）'!E18,FALSE))</f>
        <v>t</v>
      </c>
      <c r="H16" s="227">
        <v>13</v>
      </c>
      <c r="I16" s="231" t="str">
        <f>IF(HLOOKUP('競技設定（大会別）'!L$1,各種目,'競技設定（大会別）'!E18,FALSE)="","",HLOOKUP('競技設定（大会別）'!L$1,各種目,'競技設定（大会別）'!E18,FALSE))</f>
        <v>女子走高跳</v>
      </c>
      <c r="J16" s="232" t="str">
        <f>IF(HLOOKUP('競技設定（大会別）'!M$1,各種目,'競技設定（大会別）'!E18,FALSE)="","",HLOOKUP('競技設定（大会別）'!M$1,各種目,'競技設定（大会別）'!E18,FALSE))</f>
        <v/>
      </c>
      <c r="K16" s="232" t="str">
        <f>IF(HLOOKUP('競技設定（大会別）'!N$1,各種目,'競技設定（大会別）'!E18,FALSE)="","",HLOOKUP('競技設定（大会別）'!N$1,各種目,'競技設定（大会別）'!E18,FALSE))</f>
        <v/>
      </c>
      <c r="L16" s="232">
        <f>IF(HLOOKUP('競技設定（大会別）'!O$1,各種目,'競技設定（大会別）'!E18,FALSE)="","",HLOOKUP('競技設定（大会別）'!O$1,各種目,'競技設定（大会別）'!E18,FALSE))</f>
        <v>43</v>
      </c>
      <c r="M16" s="232" t="str">
        <f>IF(HLOOKUP('競技設定（大会別）'!P$1,各種目,'競技設定（大会別）'!E18,FALSE)="","",HLOOKUP('競技設定（大会別）'!P$1,各種目,'競技設定（大会別）'!E18,FALSE))</f>
        <v>m</v>
      </c>
      <c r="O16" s="227">
        <v>13</v>
      </c>
      <c r="P16" s="228" t="str">
        <f>IF(HLOOKUP('競技設定（大会別）'!Q$1,各種目,'競技設定（大会別）'!E18,FALSE)="","",HLOOKUP('競技設定（大会別）'!Q$1,各種目,'競技設定（大会別）'!E18,FALSE))</f>
        <v/>
      </c>
      <c r="Q16" s="229" t="str">
        <f>IF(HLOOKUP('競技設定（大会別）'!R$1,各種目,'競技設定（大会別）'!E18,FALSE)="","",HLOOKUP('競技設定（大会別）'!R$1,各種目,'競技設定（大会別）'!E18,FALSE))</f>
        <v/>
      </c>
      <c r="R16" s="230" t="str">
        <f>IF(HLOOKUP('競技設定（大会別）'!S$1,各種目,'競技設定（大会別）'!E18,FALSE)="","",HLOOKUP('競技設定（大会別）'!S$1,各種目,'競技設定（大会別）'!E18,FALSE))</f>
        <v/>
      </c>
      <c r="T16" s="227">
        <v>13</v>
      </c>
      <c r="U16" s="231" t="str">
        <f>IF(HLOOKUP('競技設定（大会別）'!T$1,各種目,'競技設定（大会別）'!E18,FALSE)="","",HLOOKUP('競技設定（大会別）'!T$1,各種目,'競技設定（大会別）'!E18,FALSE))</f>
        <v/>
      </c>
      <c r="V16" s="231" t="str">
        <f>IF(HLOOKUP('競技設定（大会別）'!U$1,各種目,'競技設定（大会別）'!E18,FALSE)="","",HLOOKUP('競技設定（大会別）'!U$1,各種目,'競技設定（大会別）'!E18,FALSE))</f>
        <v/>
      </c>
      <c r="W16" s="232" t="str">
        <f>IF(HLOOKUP('競技設定（大会別）'!V$1,各種目,'競技設定（大会別）'!E18,FALSE)="","",HLOOKUP('競技設定（大会別）'!V$1,各種目,'競技設定（大会別）'!E18,FALSE))</f>
        <v/>
      </c>
    </row>
    <row r="17" spans="1:23" s="226" customFormat="1">
      <c r="A17" s="227">
        <v>14</v>
      </c>
      <c r="B17" s="228" t="str">
        <f>IF(HLOOKUP('競技設定（大会別）'!G$1,各種目,'競技設定（大会別）'!E19,FALSE)="","",HLOOKUP('競技設定（大会別）'!G$1,各種目,'競技設定（大会別）'!E19,FALSE))</f>
        <v>男子走高跳</v>
      </c>
      <c r="C17" s="230" t="str">
        <f>IF(HLOOKUP('競技設定（大会別）'!H$1,各種目,'競技設定（大会別）'!E19,FALSE)="","",HLOOKUP('競技設定（大会別）'!H$1,各種目,'競技設定（大会別）'!E19,FALSE))</f>
        <v/>
      </c>
      <c r="D17" s="230" t="str">
        <f>IF(HLOOKUP('競技設定（大会別）'!I$1,各種目,'競技設定（大会別）'!E19,FALSE)="","",HLOOKUP('競技設定（大会別）'!I$1,各種目,'競技設定（大会別）'!E19,FALSE))</f>
        <v/>
      </c>
      <c r="E17" s="229">
        <f>IF(HLOOKUP('競技設定（大会別）'!J$1,各種目,'競技設定（大会別）'!E19,FALSE)="","",HLOOKUP('競技設定（大会別）'!J$1,各種目,'競技設定（大会別）'!E19,FALSE))</f>
        <v>14</v>
      </c>
      <c r="F17" s="230" t="str">
        <f>IF(HLOOKUP('競技設定（大会別）'!K$1,各種目,'競技設定（大会別）'!E19,FALSE)="","",HLOOKUP('競技設定（大会別）'!K$1,各種目,'競技設定（大会別）'!E19,FALSE))</f>
        <v>m</v>
      </c>
      <c r="H17" s="227">
        <v>14</v>
      </c>
      <c r="I17" s="231" t="str">
        <f>IF(HLOOKUP('競技設定（大会別）'!L$1,各種目,'競技設定（大会別）'!E19,FALSE)="","",HLOOKUP('競技設定（大会別）'!L$1,各種目,'競技設定（大会別）'!E19,FALSE))</f>
        <v>女子棒高跳</v>
      </c>
      <c r="J17" s="232" t="str">
        <f>IF(HLOOKUP('競技設定（大会別）'!M$1,各種目,'競技設定（大会別）'!E19,FALSE)="","",HLOOKUP('競技設定（大会別）'!M$1,各種目,'競技設定（大会別）'!E19,FALSE))</f>
        <v/>
      </c>
      <c r="K17" s="232" t="str">
        <f>IF(HLOOKUP('競技設定（大会別）'!N$1,各種目,'競技設定（大会別）'!E19,FALSE)="","",HLOOKUP('競技設定（大会別）'!N$1,各種目,'競技設定（大会別）'!E19,FALSE))</f>
        <v/>
      </c>
      <c r="L17" s="232">
        <f>IF(HLOOKUP('競技設定（大会別）'!O$1,各種目,'競技設定（大会別）'!E19,FALSE)="","",HLOOKUP('競技設定（大会別）'!O$1,各種目,'競技設定（大会別）'!E19,FALSE))</f>
        <v>44</v>
      </c>
      <c r="M17" s="232" t="str">
        <f>IF(HLOOKUP('競技設定（大会別）'!P$1,各種目,'競技設定（大会別）'!E19,FALSE)="","",HLOOKUP('競技設定（大会別）'!P$1,各種目,'競技設定（大会別）'!E19,FALSE))</f>
        <v>m</v>
      </c>
      <c r="O17" s="227">
        <v>14</v>
      </c>
      <c r="P17" s="228" t="str">
        <f>IF(HLOOKUP('競技設定（大会別）'!Q$1,各種目,'競技設定（大会別）'!E19,FALSE)="","",HLOOKUP('競技設定（大会別）'!Q$1,各種目,'競技設定（大会別）'!E19,FALSE))</f>
        <v/>
      </c>
      <c r="Q17" s="229" t="str">
        <f>IF(HLOOKUP('競技設定（大会別）'!R$1,各種目,'競技設定（大会別）'!E19,FALSE)="","",HLOOKUP('競技設定（大会別）'!R$1,各種目,'競技設定（大会別）'!E19,FALSE))</f>
        <v/>
      </c>
      <c r="R17" s="230" t="str">
        <f>IF(HLOOKUP('競技設定（大会別）'!S$1,各種目,'競技設定（大会別）'!E19,FALSE)="","",HLOOKUP('競技設定（大会別）'!S$1,各種目,'競技設定（大会別）'!E19,FALSE))</f>
        <v/>
      </c>
      <c r="T17" s="227">
        <v>14</v>
      </c>
      <c r="U17" s="231" t="str">
        <f>IF(HLOOKUP('競技設定（大会別）'!T$1,各種目,'競技設定（大会別）'!E19,FALSE)="","",HLOOKUP('競技設定（大会別）'!T$1,各種目,'競技設定（大会別）'!E19,FALSE))</f>
        <v/>
      </c>
      <c r="V17" s="231" t="str">
        <f>IF(HLOOKUP('競技設定（大会別）'!U$1,各種目,'競技設定（大会別）'!E19,FALSE)="","",HLOOKUP('競技設定（大会別）'!U$1,各種目,'競技設定（大会別）'!E19,FALSE))</f>
        <v/>
      </c>
      <c r="W17" s="232" t="str">
        <f>IF(HLOOKUP('競技設定（大会別）'!V$1,各種目,'競技設定（大会別）'!E19,FALSE)="","",HLOOKUP('競技設定（大会別）'!V$1,各種目,'競技設定（大会別）'!E19,FALSE))</f>
        <v/>
      </c>
    </row>
    <row r="18" spans="1:23" s="226" customFormat="1">
      <c r="A18" s="227">
        <v>15</v>
      </c>
      <c r="B18" s="228" t="str">
        <f>IF(HLOOKUP('競技設定（大会別）'!G$1,各種目,'競技設定（大会別）'!E20,FALSE)="","",HLOOKUP('競技設定（大会別）'!G$1,各種目,'競技設定（大会別）'!E20,FALSE))</f>
        <v>男子棒高跳</v>
      </c>
      <c r="C18" s="230" t="str">
        <f>IF(HLOOKUP('競技設定（大会別）'!H$1,各種目,'競技設定（大会別）'!E20,FALSE)="","",HLOOKUP('競技設定（大会別）'!H$1,各種目,'競技設定（大会別）'!E20,FALSE))</f>
        <v/>
      </c>
      <c r="D18" s="230" t="str">
        <f>IF(HLOOKUP('競技設定（大会別）'!I$1,各種目,'競技設定（大会別）'!E20,FALSE)="","",HLOOKUP('競技設定（大会別）'!I$1,各種目,'競技設定（大会別）'!E20,FALSE))</f>
        <v/>
      </c>
      <c r="E18" s="229">
        <f>IF(HLOOKUP('競技設定（大会別）'!J$1,各種目,'競技設定（大会別）'!E20,FALSE)="","",HLOOKUP('競技設定（大会別）'!J$1,各種目,'競技設定（大会別）'!E20,FALSE))</f>
        <v>15</v>
      </c>
      <c r="F18" s="230" t="str">
        <f>IF(HLOOKUP('競技設定（大会別）'!K$1,各種目,'競技設定（大会別）'!E20,FALSE)="","",HLOOKUP('競技設定（大会別）'!K$1,各種目,'競技設定（大会別）'!E20,FALSE))</f>
        <v>m</v>
      </c>
      <c r="H18" s="227">
        <v>15</v>
      </c>
      <c r="I18" s="231" t="str">
        <f>IF(HLOOKUP('競技設定（大会別）'!L$1,各種目,'競技設定（大会別）'!E20,FALSE)="","",HLOOKUP('競技設定（大会別）'!L$1,各種目,'競技設定（大会別）'!E20,FALSE))</f>
        <v>女子走幅跳</v>
      </c>
      <c r="J18" s="232" t="str">
        <f>IF(HLOOKUP('競技設定（大会別）'!M$1,各種目,'競技設定（大会別）'!E20,FALSE)="","",HLOOKUP('競技設定（大会別）'!M$1,各種目,'競技設定（大会別）'!E20,FALSE))</f>
        <v/>
      </c>
      <c r="K18" s="232" t="str">
        <f>IF(HLOOKUP('競技設定（大会別）'!N$1,各種目,'競技設定（大会別）'!E20,FALSE)="","",HLOOKUP('競技設定（大会別）'!N$1,各種目,'競技設定（大会別）'!E20,FALSE))</f>
        <v/>
      </c>
      <c r="L18" s="232">
        <f>IF(HLOOKUP('競技設定（大会別）'!O$1,各種目,'競技設定（大会別）'!E20,FALSE)="","",HLOOKUP('競技設定（大会別）'!O$1,各種目,'競技設定（大会別）'!E20,FALSE))</f>
        <v>45</v>
      </c>
      <c r="M18" s="232" t="str">
        <f>IF(HLOOKUP('競技設定（大会別）'!P$1,各種目,'競技設定（大会別）'!E20,FALSE)="","",HLOOKUP('競技設定（大会別）'!P$1,各種目,'競技設定（大会別）'!E20,FALSE))</f>
        <v>m</v>
      </c>
      <c r="O18" s="227">
        <v>15</v>
      </c>
      <c r="P18" s="228" t="str">
        <f>IF(HLOOKUP('競技設定（大会別）'!Q$1,各種目,'競技設定（大会別）'!E20,FALSE)="","",HLOOKUP('競技設定（大会別）'!Q$1,各種目,'競技設定（大会別）'!E20,FALSE))</f>
        <v/>
      </c>
      <c r="Q18" s="229" t="str">
        <f>IF(HLOOKUP('競技設定（大会別）'!R$1,各種目,'競技設定（大会別）'!E20,FALSE)="","",HLOOKUP('競技設定（大会別）'!R$1,各種目,'競技設定（大会別）'!E20,FALSE))</f>
        <v/>
      </c>
      <c r="R18" s="230" t="str">
        <f>IF(HLOOKUP('競技設定（大会別）'!S$1,各種目,'競技設定（大会別）'!E20,FALSE)="","",HLOOKUP('競技設定（大会別）'!S$1,各種目,'競技設定（大会別）'!E20,FALSE))</f>
        <v/>
      </c>
      <c r="T18" s="227">
        <v>15</v>
      </c>
      <c r="U18" s="231" t="str">
        <f>IF(HLOOKUP('競技設定（大会別）'!T$1,各種目,'競技設定（大会別）'!E20,FALSE)="","",HLOOKUP('競技設定（大会別）'!T$1,各種目,'競技設定（大会別）'!E20,FALSE))</f>
        <v/>
      </c>
      <c r="V18" s="231" t="str">
        <f>IF(HLOOKUP('競技設定（大会別）'!U$1,各種目,'競技設定（大会別）'!E20,FALSE)="","",HLOOKUP('競技設定（大会別）'!U$1,各種目,'競技設定（大会別）'!E20,FALSE))</f>
        <v/>
      </c>
      <c r="W18" s="232" t="str">
        <f>IF(HLOOKUP('競技設定（大会別）'!V$1,各種目,'競技設定（大会別）'!E20,FALSE)="","",HLOOKUP('競技設定（大会別）'!V$1,各種目,'競技設定（大会別）'!E20,FALSE))</f>
        <v/>
      </c>
    </row>
    <row r="19" spans="1:23" s="226" customFormat="1">
      <c r="A19" s="227">
        <v>16</v>
      </c>
      <c r="B19" s="228" t="str">
        <f>IF(HLOOKUP('競技設定（大会別）'!G$1,各種目,'競技設定（大会別）'!E21,FALSE)="","",HLOOKUP('競技設定（大会別）'!G$1,各種目,'競技設定（大会別）'!E21,FALSE))</f>
        <v>男子走幅跳</v>
      </c>
      <c r="C19" s="230" t="str">
        <f>IF(HLOOKUP('競技設定（大会別）'!H$1,各種目,'競技設定（大会別）'!E21,FALSE)="","",HLOOKUP('競技設定（大会別）'!H$1,各種目,'競技設定（大会別）'!E21,FALSE))</f>
        <v/>
      </c>
      <c r="D19" s="230" t="str">
        <f>IF(HLOOKUP('競技設定（大会別）'!I$1,各種目,'競技設定（大会別）'!E21,FALSE)="","",HLOOKUP('競技設定（大会別）'!I$1,各種目,'競技設定（大会別）'!E21,FALSE))</f>
        <v/>
      </c>
      <c r="E19" s="229">
        <f>IF(HLOOKUP('競技設定（大会別）'!J$1,各種目,'競技設定（大会別）'!E21,FALSE)="","",HLOOKUP('競技設定（大会別）'!J$1,各種目,'競技設定（大会別）'!E21,FALSE))</f>
        <v>16</v>
      </c>
      <c r="F19" s="230" t="str">
        <f>IF(HLOOKUP('競技設定（大会別）'!K$1,各種目,'競技設定（大会別）'!E21,FALSE)="","",HLOOKUP('競技設定（大会別）'!K$1,各種目,'競技設定（大会別）'!E21,FALSE))</f>
        <v>m</v>
      </c>
      <c r="H19" s="227">
        <v>16</v>
      </c>
      <c r="I19" s="231" t="str">
        <f>IF(HLOOKUP('競技設定（大会別）'!L$1,各種目,'競技設定（大会別）'!E21,FALSE)="","",HLOOKUP('競技設定（大会別）'!L$1,各種目,'競技設定（大会別）'!E21,FALSE))</f>
        <v>女子三段跳</v>
      </c>
      <c r="J19" s="232" t="str">
        <f>IF(HLOOKUP('競技設定（大会別）'!M$1,各種目,'競技設定（大会別）'!E21,FALSE)="","",HLOOKUP('競技設定（大会別）'!M$1,各種目,'競技設定（大会別）'!E21,FALSE))</f>
        <v/>
      </c>
      <c r="K19" s="232" t="str">
        <f>IF(HLOOKUP('競技設定（大会別）'!N$1,各種目,'競技設定（大会別）'!E21,FALSE)="","",HLOOKUP('競技設定（大会別）'!N$1,各種目,'競技設定（大会別）'!E21,FALSE))</f>
        <v/>
      </c>
      <c r="L19" s="232">
        <f>IF(HLOOKUP('競技設定（大会別）'!O$1,各種目,'競技設定（大会別）'!E21,FALSE)="","",HLOOKUP('競技設定（大会別）'!O$1,各種目,'競技設定（大会別）'!E21,FALSE))</f>
        <v>46</v>
      </c>
      <c r="M19" s="232" t="str">
        <f>IF(HLOOKUP('競技設定（大会別）'!P$1,各種目,'競技設定（大会別）'!E21,FALSE)="","",HLOOKUP('競技設定（大会別）'!P$1,各種目,'競技設定（大会別）'!E21,FALSE))</f>
        <v>m</v>
      </c>
      <c r="O19" s="227">
        <v>16</v>
      </c>
      <c r="P19" s="228" t="str">
        <f>IF(HLOOKUP('競技設定（大会別）'!Q$1,各種目,'競技設定（大会別）'!E21,FALSE)="","",HLOOKUP('競技設定（大会別）'!Q$1,各種目,'競技設定（大会別）'!E21,FALSE))</f>
        <v/>
      </c>
      <c r="Q19" s="229" t="str">
        <f>IF(HLOOKUP('競技設定（大会別）'!R$1,各種目,'競技設定（大会別）'!E21,FALSE)="","",HLOOKUP('競技設定（大会別）'!R$1,各種目,'競技設定（大会別）'!E21,FALSE))</f>
        <v/>
      </c>
      <c r="R19" s="230" t="str">
        <f>IF(HLOOKUP('競技設定（大会別）'!S$1,各種目,'競技設定（大会別）'!E21,FALSE)="","",HLOOKUP('競技設定（大会別）'!S$1,各種目,'競技設定（大会別）'!E21,FALSE))</f>
        <v/>
      </c>
      <c r="T19" s="227">
        <v>16</v>
      </c>
      <c r="U19" s="231" t="str">
        <f>IF(HLOOKUP('競技設定（大会別）'!T$1,各種目,'競技設定（大会別）'!E21,FALSE)="","",HLOOKUP('競技設定（大会別）'!T$1,各種目,'競技設定（大会別）'!E21,FALSE))</f>
        <v/>
      </c>
      <c r="V19" s="231" t="str">
        <f>IF(HLOOKUP('競技設定（大会別）'!U$1,各種目,'競技設定（大会別）'!E21,FALSE)="","",HLOOKUP('競技設定（大会別）'!U$1,各種目,'競技設定（大会別）'!E21,FALSE))</f>
        <v/>
      </c>
      <c r="W19" s="232" t="str">
        <f>IF(HLOOKUP('競技設定（大会別）'!V$1,各種目,'競技設定（大会別）'!E21,FALSE)="","",HLOOKUP('競技設定（大会別）'!V$1,各種目,'競技設定（大会別）'!E21,FALSE))</f>
        <v/>
      </c>
    </row>
    <row r="20" spans="1:23" s="226" customFormat="1">
      <c r="A20" s="227">
        <v>17</v>
      </c>
      <c r="B20" s="228" t="str">
        <f>IF(HLOOKUP('競技設定（大会別）'!G$1,各種目,'競技設定（大会別）'!E22,FALSE)="","",HLOOKUP('競技設定（大会別）'!G$1,各種目,'競技設定（大会別）'!E22,FALSE))</f>
        <v>男子三段跳</v>
      </c>
      <c r="C20" s="230" t="str">
        <f>IF(HLOOKUP('競技設定（大会別）'!H$1,各種目,'競技設定（大会別）'!E22,FALSE)="","",HLOOKUP('競技設定（大会別）'!H$1,各種目,'競技設定（大会別）'!E22,FALSE))</f>
        <v/>
      </c>
      <c r="D20" s="230" t="str">
        <f>IF(HLOOKUP('競技設定（大会別）'!I$1,各種目,'競技設定（大会別）'!E22,FALSE)="","",HLOOKUP('競技設定（大会別）'!I$1,各種目,'競技設定（大会別）'!E22,FALSE))</f>
        <v/>
      </c>
      <c r="E20" s="229">
        <f>IF(HLOOKUP('競技設定（大会別）'!J$1,各種目,'競技設定（大会別）'!E22,FALSE)="","",HLOOKUP('競技設定（大会別）'!J$1,各種目,'競技設定（大会別）'!E22,FALSE))</f>
        <v>17</v>
      </c>
      <c r="F20" s="230" t="str">
        <f>IF(HLOOKUP('競技設定（大会別）'!K$1,各種目,'競技設定（大会別）'!E22,FALSE)="","",HLOOKUP('競技設定（大会別）'!K$1,各種目,'競技設定（大会別）'!E22,FALSE))</f>
        <v>m</v>
      </c>
      <c r="H20" s="227">
        <v>17</v>
      </c>
      <c r="I20" s="231" t="str">
        <f>IF(HLOOKUP('競技設定（大会別）'!L$1,各種目,'競技設定（大会別）'!E22,FALSE)="","",HLOOKUP('競技設定（大会別）'!L$1,各種目,'競技設定（大会別）'!E22,FALSE))</f>
        <v>女子砲丸投(4.000kg)</v>
      </c>
      <c r="J20" s="232" t="str">
        <f>IF(HLOOKUP('競技設定（大会別）'!M$1,各種目,'競技設定（大会別）'!E22,FALSE)="","",HLOOKUP('競技設定（大会別）'!M$1,各種目,'競技設定（大会別）'!E22,FALSE))</f>
        <v/>
      </c>
      <c r="K20" s="232" t="str">
        <f>IF(HLOOKUP('競技設定（大会別）'!N$1,各種目,'競技設定（大会別）'!E22,FALSE)="","",HLOOKUP('競技設定（大会別）'!N$1,各種目,'競技設定（大会別）'!E22,FALSE))</f>
        <v/>
      </c>
      <c r="L20" s="232">
        <f>IF(HLOOKUP('競技設定（大会別）'!O$1,各種目,'競技設定（大会別）'!E22,FALSE)="","",HLOOKUP('競技設定（大会別）'!O$1,各種目,'競技設定（大会別）'!E22,FALSE))</f>
        <v>47</v>
      </c>
      <c r="M20" s="232" t="str">
        <f>IF(HLOOKUP('競技設定（大会別）'!P$1,各種目,'競技設定（大会別）'!E22,FALSE)="","",HLOOKUP('競技設定（大会別）'!P$1,各種目,'競技設定（大会別）'!E22,FALSE))</f>
        <v>m</v>
      </c>
      <c r="O20" s="227">
        <v>17</v>
      </c>
      <c r="P20" s="228" t="str">
        <f>IF(HLOOKUP('競技設定（大会別）'!Q$1,各種目,'競技設定（大会別）'!E22,FALSE)="","",HLOOKUP('競技設定（大会別）'!Q$1,各種目,'競技設定（大会別）'!E22,FALSE))</f>
        <v/>
      </c>
      <c r="Q20" s="229" t="str">
        <f>IF(HLOOKUP('競技設定（大会別）'!R$1,各種目,'競技設定（大会別）'!E22,FALSE)="","",HLOOKUP('競技設定（大会別）'!R$1,各種目,'競技設定（大会別）'!E22,FALSE))</f>
        <v/>
      </c>
      <c r="R20" s="230" t="str">
        <f>IF(HLOOKUP('競技設定（大会別）'!S$1,各種目,'競技設定（大会別）'!E22,FALSE)="","",HLOOKUP('競技設定（大会別）'!S$1,各種目,'競技設定（大会別）'!E22,FALSE))</f>
        <v/>
      </c>
      <c r="T20" s="227">
        <v>17</v>
      </c>
      <c r="U20" s="231" t="str">
        <f>IF(HLOOKUP('競技設定（大会別）'!T$1,各種目,'競技設定（大会別）'!E22,FALSE)="","",HLOOKUP('競技設定（大会別）'!T$1,各種目,'競技設定（大会別）'!E22,FALSE))</f>
        <v/>
      </c>
      <c r="V20" s="231" t="str">
        <f>IF(HLOOKUP('競技設定（大会別）'!U$1,各種目,'競技設定（大会別）'!E22,FALSE)="","",HLOOKUP('競技設定（大会別）'!U$1,各種目,'競技設定（大会別）'!E22,FALSE))</f>
        <v/>
      </c>
      <c r="W20" s="232" t="str">
        <f>IF(HLOOKUP('競技設定（大会別）'!V$1,各種目,'競技設定（大会別）'!E22,FALSE)="","",HLOOKUP('競技設定（大会別）'!V$1,各種目,'競技設定（大会別）'!E22,FALSE))</f>
        <v/>
      </c>
    </row>
    <row r="21" spans="1:23" s="226" customFormat="1">
      <c r="A21" s="227">
        <v>18</v>
      </c>
      <c r="B21" s="228" t="str">
        <f>IF(HLOOKUP('競技設定（大会別）'!G$1,各種目,'競技設定（大会別）'!E23,FALSE)="","",HLOOKUP('競技設定（大会別）'!G$1,各種目,'競技設定（大会別）'!E23,FALSE))</f>
        <v>男子砲丸投(7.260kg)</v>
      </c>
      <c r="C21" s="230" t="str">
        <f>IF(HLOOKUP('競技設定（大会別）'!H$1,各種目,'競技設定（大会別）'!E23,FALSE)="","",HLOOKUP('競技設定（大会別）'!H$1,各種目,'競技設定（大会別）'!E23,FALSE))</f>
        <v/>
      </c>
      <c r="D21" s="230" t="str">
        <f>IF(HLOOKUP('競技設定（大会別）'!I$1,各種目,'競技設定（大会別）'!E23,FALSE)="","",HLOOKUP('競技設定（大会別）'!I$1,各種目,'競技設定（大会別）'!E23,FALSE))</f>
        <v/>
      </c>
      <c r="E21" s="229">
        <f>IF(HLOOKUP('競技設定（大会別）'!J$1,各種目,'競技設定（大会別）'!E23,FALSE)="","",HLOOKUP('競技設定（大会別）'!J$1,各種目,'競技設定（大会別）'!E23,FALSE))</f>
        <v>18</v>
      </c>
      <c r="F21" s="230" t="str">
        <f>IF(HLOOKUP('競技設定（大会別）'!K$1,各種目,'競技設定（大会別）'!E23,FALSE)="","",HLOOKUP('競技設定（大会別）'!K$1,各種目,'競技設定（大会別）'!E23,FALSE))</f>
        <v>m</v>
      </c>
      <c r="H21" s="227">
        <v>18</v>
      </c>
      <c r="I21" s="231" t="str">
        <f>IF(HLOOKUP('競技設定（大会別）'!L$1,各種目,'競技設定（大会別）'!E23,FALSE)="","",HLOOKUP('競技設定（大会別）'!L$1,各種目,'競技設定（大会別）'!E23,FALSE))</f>
        <v>女子円盤投(1.000kg)</v>
      </c>
      <c r="J21" s="232" t="str">
        <f>IF(HLOOKUP('競技設定（大会別）'!M$1,各種目,'競技設定（大会別）'!E23,FALSE)="","",HLOOKUP('競技設定（大会別）'!M$1,各種目,'競技設定（大会別）'!E23,FALSE))</f>
        <v/>
      </c>
      <c r="K21" s="232" t="str">
        <f>IF(HLOOKUP('競技設定（大会別）'!N$1,各種目,'競技設定（大会別）'!E23,FALSE)="","",HLOOKUP('競技設定（大会別）'!N$1,各種目,'競技設定（大会別）'!E23,FALSE))</f>
        <v/>
      </c>
      <c r="L21" s="232">
        <f>IF(HLOOKUP('競技設定（大会別）'!O$1,各種目,'競技設定（大会別）'!E23,FALSE)="","",HLOOKUP('競技設定（大会別）'!O$1,各種目,'競技設定（大会別）'!E23,FALSE))</f>
        <v>48</v>
      </c>
      <c r="M21" s="232" t="str">
        <f>IF(HLOOKUP('競技設定（大会別）'!P$1,各種目,'競技設定（大会別）'!E23,FALSE)="","",HLOOKUP('競技設定（大会別）'!P$1,各種目,'競技設定（大会別）'!E23,FALSE))</f>
        <v>m</v>
      </c>
      <c r="O21" s="227">
        <v>18</v>
      </c>
      <c r="P21" s="228" t="str">
        <f>IF(HLOOKUP('競技設定（大会別）'!Q$1,各種目,'競技設定（大会別）'!E23,FALSE)="","",HLOOKUP('競技設定（大会別）'!Q$1,各種目,'競技設定（大会別）'!E23,FALSE))</f>
        <v/>
      </c>
      <c r="Q21" s="229" t="str">
        <f>IF(HLOOKUP('競技設定（大会別）'!R$1,各種目,'競技設定（大会別）'!E23,FALSE)="","",HLOOKUP('競技設定（大会別）'!R$1,各種目,'競技設定（大会別）'!E23,FALSE))</f>
        <v/>
      </c>
      <c r="R21" s="230" t="str">
        <f>IF(HLOOKUP('競技設定（大会別）'!S$1,各種目,'競技設定（大会別）'!E23,FALSE)="","",HLOOKUP('競技設定（大会別）'!S$1,各種目,'競技設定（大会別）'!E23,FALSE))</f>
        <v/>
      </c>
      <c r="T21" s="227">
        <v>18</v>
      </c>
      <c r="U21" s="231" t="str">
        <f>IF(HLOOKUP('競技設定（大会別）'!T$1,各種目,'競技設定（大会別）'!E23,FALSE)="","",HLOOKUP('競技設定（大会別）'!T$1,各種目,'競技設定（大会別）'!E23,FALSE))</f>
        <v/>
      </c>
      <c r="V21" s="231" t="str">
        <f>IF(HLOOKUP('競技設定（大会別）'!U$1,各種目,'競技設定（大会別）'!E23,FALSE)="","",HLOOKUP('競技設定（大会別）'!U$1,各種目,'競技設定（大会別）'!E23,FALSE))</f>
        <v/>
      </c>
      <c r="W21" s="232" t="str">
        <f>IF(HLOOKUP('競技設定（大会別）'!V$1,各種目,'競技設定（大会別）'!E23,FALSE)="","",HLOOKUP('競技設定（大会別）'!V$1,各種目,'競技設定（大会別）'!E23,FALSE))</f>
        <v/>
      </c>
    </row>
    <row r="22" spans="1:23" s="226" customFormat="1">
      <c r="A22" s="227">
        <v>19</v>
      </c>
      <c r="B22" s="228" t="str">
        <f>IF(HLOOKUP('競技設定（大会別）'!G$1,各種目,'競技設定（大会別）'!E24,FALSE)="","",HLOOKUP('競技設定（大会別）'!G$1,各種目,'競技設定（大会別）'!E24,FALSE))</f>
        <v>男子円盤投(2.000kg)</v>
      </c>
      <c r="C22" s="230" t="str">
        <f>IF(HLOOKUP('競技設定（大会別）'!H$1,各種目,'競技設定（大会別）'!E24,FALSE)="","",HLOOKUP('競技設定（大会別）'!H$1,各種目,'競技設定（大会別）'!E24,FALSE))</f>
        <v/>
      </c>
      <c r="D22" s="230" t="str">
        <f>IF(HLOOKUP('競技設定（大会別）'!I$1,各種目,'競技設定（大会別）'!E24,FALSE)="","",HLOOKUP('競技設定（大会別）'!I$1,各種目,'競技設定（大会別）'!E24,FALSE))</f>
        <v/>
      </c>
      <c r="E22" s="229">
        <f>IF(HLOOKUP('競技設定（大会別）'!J$1,各種目,'競技設定（大会別）'!E24,FALSE)="","",HLOOKUP('競技設定（大会別）'!J$1,各種目,'競技設定（大会別）'!E24,FALSE))</f>
        <v>19</v>
      </c>
      <c r="F22" s="230" t="str">
        <f>IF(HLOOKUP('競技設定（大会別）'!K$1,各種目,'競技設定（大会別）'!E24,FALSE)="","",HLOOKUP('競技設定（大会別）'!K$1,各種目,'競技設定（大会別）'!E24,FALSE))</f>
        <v>m</v>
      </c>
      <c r="H22" s="227">
        <v>19</v>
      </c>
      <c r="I22" s="231" t="str">
        <f>IF(HLOOKUP('競技設定（大会別）'!L$1,各種目,'競技設定（大会別）'!E24,FALSE)="","",HLOOKUP('競技設定（大会別）'!L$1,各種目,'競技設定（大会別）'!E24,FALSE))</f>
        <v>女子ハンマー投(4.000kg)</v>
      </c>
      <c r="J22" s="232" t="str">
        <f>IF(HLOOKUP('競技設定（大会別）'!M$1,各種目,'競技設定（大会別）'!E24,FALSE)="","",HLOOKUP('競技設定（大会別）'!M$1,各種目,'競技設定（大会別）'!E24,FALSE))</f>
        <v/>
      </c>
      <c r="K22" s="232" t="str">
        <f>IF(HLOOKUP('競技設定（大会別）'!N$1,各種目,'競技設定（大会別）'!E24,FALSE)="","",HLOOKUP('競技設定（大会別）'!N$1,各種目,'競技設定（大会別）'!E24,FALSE))</f>
        <v/>
      </c>
      <c r="L22" s="232">
        <f>IF(HLOOKUP('競技設定（大会別）'!O$1,各種目,'競技設定（大会別）'!E24,FALSE)="","",HLOOKUP('競技設定（大会別）'!O$1,各種目,'競技設定（大会別）'!E24,FALSE))</f>
        <v>49</v>
      </c>
      <c r="M22" s="232" t="str">
        <f>IF(HLOOKUP('競技設定（大会別）'!P$1,各種目,'競技設定（大会別）'!E24,FALSE)="","",HLOOKUP('競技設定（大会別）'!P$1,各種目,'競技設定（大会別）'!E24,FALSE))</f>
        <v>m</v>
      </c>
      <c r="O22" s="227">
        <v>19</v>
      </c>
      <c r="P22" s="228" t="str">
        <f>IF(HLOOKUP('競技設定（大会別）'!Q$1,各種目,'競技設定（大会別）'!E24,FALSE)="","",HLOOKUP('競技設定（大会別）'!Q$1,各種目,'競技設定（大会別）'!E24,FALSE))</f>
        <v/>
      </c>
      <c r="Q22" s="229" t="str">
        <f>IF(HLOOKUP('競技設定（大会別）'!R$1,各種目,'競技設定（大会別）'!E24,FALSE)="","",HLOOKUP('競技設定（大会別）'!R$1,各種目,'競技設定（大会別）'!E24,FALSE))</f>
        <v/>
      </c>
      <c r="R22" s="230" t="str">
        <f>IF(HLOOKUP('競技設定（大会別）'!S$1,各種目,'競技設定（大会別）'!E24,FALSE)="","",HLOOKUP('競技設定（大会別）'!S$1,各種目,'競技設定（大会別）'!E24,FALSE))</f>
        <v/>
      </c>
      <c r="T22" s="227">
        <v>19</v>
      </c>
      <c r="U22" s="231" t="str">
        <f>IF(HLOOKUP('競技設定（大会別）'!T$1,各種目,'競技設定（大会別）'!E24,FALSE)="","",HLOOKUP('競技設定（大会別）'!T$1,各種目,'競技設定（大会別）'!E24,FALSE))</f>
        <v/>
      </c>
      <c r="V22" s="231" t="str">
        <f>IF(HLOOKUP('競技設定（大会別）'!U$1,各種目,'競技設定（大会別）'!E24,FALSE)="","",HLOOKUP('競技設定（大会別）'!U$1,各種目,'競技設定（大会別）'!E24,FALSE))</f>
        <v/>
      </c>
      <c r="W22" s="232" t="str">
        <f>IF(HLOOKUP('競技設定（大会別）'!V$1,各種目,'競技設定（大会別）'!E24,FALSE)="","",HLOOKUP('競技設定（大会別）'!V$1,各種目,'競技設定（大会別）'!E24,FALSE))</f>
        <v/>
      </c>
    </row>
    <row r="23" spans="1:23" s="226" customFormat="1">
      <c r="A23" s="227">
        <v>20</v>
      </c>
      <c r="B23" s="228" t="str">
        <f>IF(HLOOKUP('競技設定（大会別）'!G$1,各種目,'競技設定（大会別）'!E25,FALSE)="","",HLOOKUP('競技設定（大会別）'!G$1,各種目,'競技設定（大会別）'!E25,FALSE))</f>
        <v>男子ハンマー投(7.260kg)</v>
      </c>
      <c r="C23" s="230" t="str">
        <f>IF(HLOOKUP('競技設定（大会別）'!H$1,各種目,'競技設定（大会別）'!E25,FALSE)="","",HLOOKUP('競技設定（大会別）'!H$1,各種目,'競技設定（大会別）'!E25,FALSE))</f>
        <v/>
      </c>
      <c r="D23" s="230" t="str">
        <f>IF(HLOOKUP('競技設定（大会別）'!I$1,各種目,'競技設定（大会別）'!E25,FALSE)="","",HLOOKUP('競技設定（大会別）'!I$1,各種目,'競技設定（大会別）'!E25,FALSE))</f>
        <v/>
      </c>
      <c r="E23" s="229">
        <f>IF(HLOOKUP('競技設定（大会別）'!J$1,各種目,'競技設定（大会別）'!E25,FALSE)="","",HLOOKUP('競技設定（大会別）'!J$1,各種目,'競技設定（大会別）'!E25,FALSE))</f>
        <v>20</v>
      </c>
      <c r="F23" s="230" t="str">
        <f>IF(HLOOKUP('競技設定（大会別）'!K$1,各種目,'競技設定（大会別）'!E25,FALSE)="","",HLOOKUP('競技設定（大会別）'!K$1,各種目,'競技設定（大会別）'!E25,FALSE))</f>
        <v>m</v>
      </c>
      <c r="H23" s="227">
        <v>20</v>
      </c>
      <c r="I23" s="231" t="str">
        <f>IF(HLOOKUP('競技設定（大会別）'!L$1,各種目,'競技設定（大会別）'!E25,FALSE)="","",HLOOKUP('競技設定（大会別）'!L$1,各種目,'競技設定（大会別）'!E25,FALSE))</f>
        <v>女子やり投</v>
      </c>
      <c r="J23" s="232" t="str">
        <f>IF(HLOOKUP('競技設定（大会別）'!M$1,各種目,'競技設定（大会別）'!E25,FALSE)="","",HLOOKUP('競技設定（大会別）'!M$1,各種目,'競技設定（大会別）'!E25,FALSE))</f>
        <v/>
      </c>
      <c r="K23" s="232" t="str">
        <f>IF(HLOOKUP('競技設定（大会別）'!N$1,各種目,'競技設定（大会別）'!E25,FALSE)="","",HLOOKUP('競技設定（大会別）'!N$1,各種目,'競技設定（大会別）'!E25,FALSE))</f>
        <v/>
      </c>
      <c r="L23" s="232">
        <f>IF(HLOOKUP('競技設定（大会別）'!O$1,各種目,'競技設定（大会別）'!E25,FALSE)="","",HLOOKUP('競技設定（大会別）'!O$1,各種目,'競技設定（大会別）'!E25,FALSE))</f>
        <v>50</v>
      </c>
      <c r="M23" s="232" t="str">
        <f>IF(HLOOKUP('競技設定（大会別）'!P$1,各種目,'競技設定（大会別）'!E25,FALSE)="","",HLOOKUP('競技設定（大会別）'!P$1,各種目,'競技設定（大会別）'!E25,FALSE))</f>
        <v>m</v>
      </c>
      <c r="O23" s="227">
        <v>20</v>
      </c>
      <c r="P23" s="228" t="str">
        <f>IF(HLOOKUP('競技設定（大会別）'!Q$1,各種目,'競技設定（大会別）'!E25,FALSE)="","",HLOOKUP('競技設定（大会別）'!Q$1,各種目,'競技設定（大会別）'!E25,FALSE))</f>
        <v/>
      </c>
      <c r="Q23" s="229" t="str">
        <f>IF(HLOOKUP('競技設定（大会別）'!R$1,各種目,'競技設定（大会別）'!E25,FALSE)="","",HLOOKUP('競技設定（大会別）'!R$1,各種目,'競技設定（大会別）'!E25,FALSE))</f>
        <v/>
      </c>
      <c r="R23" s="230" t="str">
        <f>IF(HLOOKUP('競技設定（大会別）'!S$1,各種目,'競技設定（大会別）'!E25,FALSE)="","",HLOOKUP('競技設定（大会別）'!S$1,各種目,'競技設定（大会別）'!E25,FALSE))</f>
        <v/>
      </c>
      <c r="T23" s="227">
        <v>20</v>
      </c>
      <c r="U23" s="231" t="str">
        <f>IF(HLOOKUP('競技設定（大会別）'!T$1,各種目,'競技設定（大会別）'!E25,FALSE)="","",HLOOKUP('競技設定（大会別）'!T$1,各種目,'競技設定（大会別）'!E25,FALSE))</f>
        <v/>
      </c>
      <c r="V23" s="231" t="str">
        <f>IF(HLOOKUP('競技設定（大会別）'!U$1,各種目,'競技設定（大会別）'!E25,FALSE)="","",HLOOKUP('競技設定（大会別）'!U$1,各種目,'競技設定（大会別）'!E25,FALSE))</f>
        <v/>
      </c>
      <c r="W23" s="232" t="str">
        <f>IF(HLOOKUP('競技設定（大会別）'!V$1,各種目,'競技設定（大会別）'!E25,FALSE)="","",HLOOKUP('競技設定（大会別）'!V$1,各種目,'競技設定（大会別）'!E25,FALSE))</f>
        <v/>
      </c>
    </row>
    <row r="24" spans="1:23" s="226" customFormat="1">
      <c r="A24" s="227">
        <v>21</v>
      </c>
      <c r="B24" s="228" t="str">
        <f>IF(HLOOKUP('競技設定（大会別）'!G$1,各種目,'競技設定（大会別）'!E26,FALSE)="","",HLOOKUP('競技設定（大会別）'!G$1,各種目,'競技設定（大会別）'!E26,FALSE))</f>
        <v>男子やり投</v>
      </c>
      <c r="C24" s="230" t="str">
        <f>IF(HLOOKUP('競技設定（大会別）'!H$1,各種目,'競技設定（大会別）'!E26,FALSE)="","",HLOOKUP('競技設定（大会別）'!H$1,各種目,'競技設定（大会別）'!E26,FALSE))</f>
        <v/>
      </c>
      <c r="D24" s="230" t="str">
        <f>IF(HLOOKUP('競技設定（大会別）'!I$1,各種目,'競技設定（大会別）'!E26,FALSE)="","",HLOOKUP('競技設定（大会別）'!I$1,各種目,'競技設定（大会別）'!E26,FALSE))</f>
        <v/>
      </c>
      <c r="E24" s="229">
        <f>IF(HLOOKUP('競技設定（大会別）'!J$1,各種目,'競技設定（大会別）'!E26,FALSE)="","",HLOOKUP('競技設定（大会別）'!J$1,各種目,'競技設定（大会別）'!E26,FALSE))</f>
        <v>21</v>
      </c>
      <c r="F24" s="230" t="str">
        <f>IF(HLOOKUP('競技設定（大会別）'!K$1,各種目,'競技設定（大会別）'!E26,FALSE)="","",HLOOKUP('競技設定（大会別）'!K$1,各種目,'競技設定（大会別）'!E26,FALSE))</f>
        <v>m</v>
      </c>
      <c r="H24" s="227">
        <v>21</v>
      </c>
      <c r="I24" s="231" t="str">
        <f>IF(HLOOKUP('競技設定（大会別）'!L$1,各種目,'競技設定（大会別）'!E26,FALSE)="","",HLOOKUP('競技設定（大会別）'!L$1,各種目,'競技設定（大会別）'!E26,FALSE))</f>
        <v>少年A女子3000m</v>
      </c>
      <c r="J24" s="232" t="str">
        <f>IF(HLOOKUP('競技設定（大会別）'!M$1,各種目,'競技設定（大会別）'!E26,FALSE)="","",HLOOKUP('競技設定（大会別）'!M$1,各種目,'競技設定（大会別）'!E26,FALSE))</f>
        <v/>
      </c>
      <c r="K24" s="232" t="str">
        <f>IF(HLOOKUP('競技設定（大会別）'!N$1,各種目,'競技設定（大会別）'!E26,FALSE)="","",HLOOKUP('競技設定（大会別）'!N$1,各種目,'競技設定（大会別）'!E26,FALSE))</f>
        <v/>
      </c>
      <c r="L24" s="232">
        <f>IF(HLOOKUP('競技設定（大会別）'!O$1,各種目,'競技設定（大会別）'!E26,FALSE)="","",HLOOKUP('競技設定（大会別）'!O$1,各種目,'競技設定（大会別）'!E26,FALSE))</f>
        <v>51</v>
      </c>
      <c r="M24" s="232" t="str">
        <f>IF(HLOOKUP('競技設定（大会別）'!P$1,各種目,'競技設定（大会別）'!E26,FALSE)="","",HLOOKUP('競技設定（大会別）'!P$1,各種目,'競技設定（大会別）'!E26,FALSE))</f>
        <v>t</v>
      </c>
      <c r="O24" s="227">
        <v>21</v>
      </c>
      <c r="P24" s="228" t="str">
        <f>IF(HLOOKUP('競技設定（大会別）'!Q$1,各種目,'競技設定（大会別）'!E26,FALSE)="","",HLOOKUP('競技設定（大会別）'!Q$1,各種目,'競技設定（大会別）'!E26,FALSE))</f>
        <v/>
      </c>
      <c r="Q24" s="229" t="str">
        <f>IF(HLOOKUP('競技設定（大会別）'!R$1,各種目,'競技設定（大会別）'!E26,FALSE)="","",HLOOKUP('競技設定（大会別）'!R$1,各種目,'競技設定（大会別）'!E26,FALSE))</f>
        <v/>
      </c>
      <c r="R24" s="230" t="str">
        <f>IF(HLOOKUP('競技設定（大会別）'!S$1,各種目,'競技設定（大会別）'!E26,FALSE)="","",HLOOKUP('競技設定（大会別）'!S$1,各種目,'競技設定（大会別）'!E26,FALSE))</f>
        <v/>
      </c>
      <c r="T24" s="227">
        <v>21</v>
      </c>
      <c r="U24" s="231" t="str">
        <f>IF(HLOOKUP('競技設定（大会別）'!T$1,各種目,'競技設定（大会別）'!E26,FALSE)="","",HLOOKUP('競技設定（大会別）'!T$1,各種目,'競技設定（大会別）'!E26,FALSE))</f>
        <v/>
      </c>
      <c r="V24" s="231" t="str">
        <f>IF(HLOOKUP('競技設定（大会別）'!U$1,各種目,'競技設定（大会別）'!E26,FALSE)="","",HLOOKUP('競技設定（大会別）'!U$1,各種目,'競技設定（大会別）'!E26,FALSE))</f>
        <v/>
      </c>
      <c r="W24" s="232" t="str">
        <f>IF(HLOOKUP('競技設定（大会別）'!V$1,各種目,'競技設定（大会別）'!E26,FALSE)="","",HLOOKUP('競技設定（大会別）'!V$1,各種目,'競技設定（大会別）'!E26,FALSE))</f>
        <v/>
      </c>
    </row>
    <row r="25" spans="1:23" s="226" customFormat="1">
      <c r="A25" s="227">
        <v>22</v>
      </c>
      <c r="B25" s="228" t="str">
        <f>IF(HLOOKUP('競技設定（大会別）'!G$1,各種目,'競技設定（大会別）'!E27,FALSE)="","",HLOOKUP('競技設定（大会別）'!G$1,各種目,'競技設定（大会別）'!E27,FALSE))</f>
        <v>少年A男子ハンマー投(6.000kg)</v>
      </c>
      <c r="C25" s="230" t="str">
        <f>IF(HLOOKUP('競技設定（大会別）'!H$1,各種目,'競技設定（大会別）'!E27,FALSE)="","",HLOOKUP('競技設定（大会別）'!H$1,各種目,'競技設定（大会別）'!E27,FALSE))</f>
        <v/>
      </c>
      <c r="D25" s="230" t="str">
        <f>IF(HLOOKUP('競技設定（大会別）'!I$1,各種目,'競技設定（大会別）'!E27,FALSE)="","",HLOOKUP('競技設定（大会別）'!I$1,各種目,'競技設定（大会別）'!E27,FALSE))</f>
        <v/>
      </c>
      <c r="E25" s="229">
        <f>IF(HLOOKUP('競技設定（大会別）'!J$1,各種目,'競技設定（大会別）'!E27,FALSE)="","",HLOOKUP('競技設定（大会別）'!J$1,各種目,'競技設定（大会別）'!E27,FALSE))</f>
        <v>22</v>
      </c>
      <c r="F25" s="230" t="str">
        <f>IF(HLOOKUP('競技設定（大会別）'!K$1,各種目,'競技設定（大会別）'!E27,FALSE)="","",HLOOKUP('競技設定（大会別）'!K$1,各種目,'競技設定（大会別）'!E27,FALSE))</f>
        <v>m</v>
      </c>
      <c r="H25" s="227">
        <v>22</v>
      </c>
      <c r="I25" s="231" t="str">
        <f>IF(HLOOKUP('競技設定（大会別）'!L$1,各種目,'競技設定（大会別）'!E27,FALSE)="","",HLOOKUP('競技設定（大会別）'!L$1,各種目,'競技設定（大会別）'!E27,FALSE))</f>
        <v>少年B女子100m</v>
      </c>
      <c r="J25" s="232" t="str">
        <f>IF(HLOOKUP('競技設定（大会別）'!M$1,各種目,'競技設定（大会別）'!E27,FALSE)="","",HLOOKUP('競技設定（大会別）'!M$1,各種目,'競技設定（大会別）'!E27,FALSE))</f>
        <v/>
      </c>
      <c r="K25" s="232" t="str">
        <f>IF(HLOOKUP('競技設定（大会別）'!N$1,各種目,'競技設定（大会別）'!E27,FALSE)="","",HLOOKUP('競技設定（大会別）'!N$1,各種目,'競技設定（大会別）'!E27,FALSE))</f>
        <v/>
      </c>
      <c r="L25" s="232">
        <f>IF(HLOOKUP('競技設定（大会別）'!O$1,各種目,'競技設定（大会別）'!E27,FALSE)="","",HLOOKUP('競技設定（大会別）'!O$1,各種目,'競技設定（大会別）'!E27,FALSE))</f>
        <v>53</v>
      </c>
      <c r="M25" s="232" t="str">
        <f>IF(HLOOKUP('競技設定（大会別）'!P$1,各種目,'競技設定（大会別）'!E27,FALSE)="","",HLOOKUP('競技設定（大会別）'!P$1,各種目,'競技設定（大会別）'!E27,FALSE))</f>
        <v>t</v>
      </c>
      <c r="O25" s="227">
        <v>22</v>
      </c>
      <c r="P25" s="228" t="str">
        <f>IF(HLOOKUP('競技設定（大会別）'!Q$1,各種目,'競技設定（大会別）'!E27,FALSE)="","",HLOOKUP('競技設定（大会別）'!Q$1,各種目,'競技設定（大会別）'!E27,FALSE))</f>
        <v/>
      </c>
      <c r="Q25" s="229" t="str">
        <f>IF(HLOOKUP('競技設定（大会別）'!R$1,各種目,'競技設定（大会別）'!E27,FALSE)="","",HLOOKUP('競技設定（大会別）'!R$1,各種目,'競技設定（大会別）'!E27,FALSE))</f>
        <v/>
      </c>
      <c r="R25" s="230" t="str">
        <f>IF(HLOOKUP('競技設定（大会別）'!S$1,各種目,'競技設定（大会別）'!E27,FALSE)="","",HLOOKUP('競技設定（大会別）'!S$1,各種目,'競技設定（大会別）'!E27,FALSE))</f>
        <v/>
      </c>
      <c r="T25" s="227">
        <v>22</v>
      </c>
      <c r="U25" s="231" t="str">
        <f>IF(HLOOKUP('競技設定（大会別）'!T$1,各種目,'競技設定（大会別）'!E27,FALSE)="","",HLOOKUP('競技設定（大会別）'!T$1,各種目,'競技設定（大会別）'!E27,FALSE))</f>
        <v/>
      </c>
      <c r="V25" s="231" t="str">
        <f>IF(HLOOKUP('競技設定（大会別）'!U$1,各種目,'競技設定（大会別）'!E27,FALSE)="","",HLOOKUP('競技設定（大会別）'!U$1,各種目,'競技設定（大会別）'!E27,FALSE))</f>
        <v/>
      </c>
      <c r="W25" s="232" t="str">
        <f>IF(HLOOKUP('競技設定（大会別）'!V$1,各種目,'競技設定（大会別）'!E27,FALSE)="","",HLOOKUP('競技設定（大会別）'!V$1,各種目,'競技設定（大会別）'!E27,FALSE))</f>
        <v/>
      </c>
    </row>
    <row r="26" spans="1:23" s="226" customFormat="1">
      <c r="A26" s="227">
        <v>23</v>
      </c>
      <c r="B26" s="228" t="str">
        <f>IF(HLOOKUP('競技設定（大会別）'!G$1,各種目,'競技設定（大会別）'!E28,FALSE)="","",HLOOKUP('競技設定（大会別）'!G$1,各種目,'競技設定（大会別）'!E28,FALSE))</f>
        <v>少年B男子100m</v>
      </c>
      <c r="C26" s="230" t="str">
        <f>IF(HLOOKUP('競技設定（大会別）'!H$1,各種目,'競技設定（大会別）'!E28,FALSE)="","",HLOOKUP('競技設定（大会別）'!H$1,各種目,'競技設定（大会別）'!E28,FALSE))</f>
        <v/>
      </c>
      <c r="D26" s="230" t="str">
        <f>IF(HLOOKUP('競技設定（大会別）'!I$1,各種目,'競技設定（大会別）'!E28,FALSE)="","",HLOOKUP('競技設定（大会別）'!I$1,各種目,'競技設定（大会別）'!E28,FALSE))</f>
        <v/>
      </c>
      <c r="E26" s="229">
        <f>IF(HLOOKUP('競技設定（大会別）'!J$1,各種目,'競技設定（大会別）'!E28,FALSE)="","",HLOOKUP('競技設定（大会別）'!J$1,各種目,'競技設定（大会別）'!E28,FALSE))</f>
        <v>23</v>
      </c>
      <c r="F26" s="230" t="str">
        <f>IF(HLOOKUP('競技設定（大会別）'!K$1,各種目,'競技設定（大会別）'!E28,FALSE)="","",HLOOKUP('競技設定（大会別）'!K$1,各種目,'競技設定（大会別）'!E28,FALSE))</f>
        <v>t</v>
      </c>
      <c r="H26" s="227">
        <v>23</v>
      </c>
      <c r="I26" s="231" t="str">
        <f>IF(HLOOKUP('競技設定（大会別）'!L$1,各種目,'競技設定（大会別）'!E28,FALSE)="","",HLOOKUP('競技設定（大会別）'!L$1,各種目,'競技設定（大会別）'!E28,FALSE))</f>
        <v>少年B女子100mYH</v>
      </c>
      <c r="J26" s="232" t="str">
        <f>IF(HLOOKUP('競技設定（大会別）'!M$1,各種目,'競技設定（大会別）'!E28,FALSE)="","",HLOOKUP('競技設定（大会別）'!M$1,各種目,'競技設定（大会別）'!E28,FALSE))</f>
        <v/>
      </c>
      <c r="K26" s="232" t="str">
        <f>IF(HLOOKUP('競技設定（大会別）'!N$1,各種目,'競技設定（大会別）'!E28,FALSE)="","",HLOOKUP('競技設定（大会別）'!N$1,各種目,'競技設定（大会別）'!E28,FALSE))</f>
        <v/>
      </c>
      <c r="L26" s="232">
        <f>IF(HLOOKUP('競技設定（大会別）'!O$1,各種目,'競技設定（大会別）'!E28,FALSE)="","",HLOOKUP('競技設定（大会別）'!O$1,各種目,'競技設定（大会別）'!E28,FALSE))</f>
        <v>55</v>
      </c>
      <c r="M26" s="232" t="str">
        <f>IF(HLOOKUP('競技設定（大会別）'!P$1,各種目,'競技設定（大会別）'!E28,FALSE)="","",HLOOKUP('競技設定（大会別）'!P$1,各種目,'競技設定（大会別）'!E28,FALSE))</f>
        <v>t</v>
      </c>
      <c r="O26" s="227">
        <v>23</v>
      </c>
      <c r="P26" s="228" t="str">
        <f>IF(HLOOKUP('競技設定（大会別）'!Q$1,各種目,'競技設定（大会別）'!E28,FALSE)="","",HLOOKUP('競技設定（大会別）'!Q$1,各種目,'競技設定（大会別）'!E28,FALSE))</f>
        <v/>
      </c>
      <c r="Q26" s="229" t="str">
        <f>IF(HLOOKUP('競技設定（大会別）'!R$1,各種目,'競技設定（大会別）'!E28,FALSE)="","",HLOOKUP('競技設定（大会別）'!R$1,各種目,'競技設定（大会別）'!E28,FALSE))</f>
        <v/>
      </c>
      <c r="R26" s="230" t="str">
        <f>IF(HLOOKUP('競技設定（大会別）'!S$1,各種目,'競技設定（大会別）'!E28,FALSE)="","",HLOOKUP('競技設定（大会別）'!S$1,各種目,'競技設定（大会別）'!E28,FALSE))</f>
        <v/>
      </c>
      <c r="T26" s="227">
        <v>23</v>
      </c>
      <c r="U26" s="231" t="str">
        <f>IF(HLOOKUP('競技設定（大会別）'!T$1,各種目,'競技設定（大会別）'!E28,FALSE)="","",HLOOKUP('競技設定（大会別）'!T$1,各種目,'競技設定（大会別）'!E28,FALSE))</f>
        <v/>
      </c>
      <c r="V26" s="231" t="str">
        <f>IF(HLOOKUP('競技設定（大会別）'!U$1,各種目,'競技設定（大会別）'!E28,FALSE)="","",HLOOKUP('競技設定（大会別）'!U$1,各種目,'競技設定（大会別）'!E28,FALSE))</f>
        <v/>
      </c>
      <c r="W26" s="232" t="str">
        <f>IF(HLOOKUP('競技設定（大会別）'!V$1,各種目,'競技設定（大会別）'!E28,FALSE)="","",HLOOKUP('競技設定（大会別）'!V$1,各種目,'競技設定（大会別）'!E28,FALSE))</f>
        <v/>
      </c>
    </row>
    <row r="27" spans="1:23" s="226" customFormat="1">
      <c r="A27" s="227">
        <v>24</v>
      </c>
      <c r="B27" s="228" t="str">
        <f>IF(HLOOKUP('競技設定（大会別）'!G$1,各種目,'競技設定（大会別）'!E29,FALSE)="","",HLOOKUP('競技設定（大会別）'!G$1,各種目,'競技設定（大会別）'!E29,FALSE))</f>
        <v>少年B男子110mJH(0.991m/9.14m)</v>
      </c>
      <c r="C27" s="230" t="str">
        <f>IF(HLOOKUP('競技設定（大会別）'!H$1,各種目,'競技設定（大会別）'!E29,FALSE)="","",HLOOKUP('競技設定（大会別）'!H$1,各種目,'競技設定（大会別）'!E29,FALSE))</f>
        <v/>
      </c>
      <c r="D27" s="230" t="str">
        <f>IF(HLOOKUP('競技設定（大会別）'!I$1,各種目,'競技設定（大会別）'!E29,FALSE)="","",HLOOKUP('競技設定（大会別）'!I$1,各種目,'競技設定（大会別）'!E29,FALSE))</f>
        <v/>
      </c>
      <c r="E27" s="229">
        <f>IF(HLOOKUP('競技設定（大会別）'!J$1,各種目,'競技設定（大会別）'!E29,FALSE)="","",HLOOKUP('競技設定（大会別）'!J$1,各種目,'競技設定（大会別）'!E29,FALSE))</f>
        <v>24</v>
      </c>
      <c r="F27" s="230" t="str">
        <f>IF(HLOOKUP('競技設定（大会別）'!K$1,各種目,'競技設定（大会別）'!E29,FALSE)="","",HLOOKUP('競技設定（大会別）'!K$1,各種目,'競技設定（大会別）'!E29,FALSE))</f>
        <v>t</v>
      </c>
      <c r="H27" s="227">
        <v>24</v>
      </c>
      <c r="I27" s="231" t="str">
        <f>IF(HLOOKUP('競技設定（大会別）'!L$1,各種目,'競技設定（大会別）'!E29,FALSE)="","",HLOOKUP('競技設定（大会別）'!L$1,各種目,'競技設定（大会別）'!E29,FALSE))</f>
        <v>少年B女子円盤投(1.000kg)</v>
      </c>
      <c r="J27" s="232" t="str">
        <f>IF(HLOOKUP('競技設定（大会別）'!M$1,各種目,'競技設定（大会別）'!E29,FALSE)="","",HLOOKUP('競技設定（大会別）'!M$1,各種目,'競技設定（大会別）'!E29,FALSE))</f>
        <v/>
      </c>
      <c r="K27" s="232" t="str">
        <f>IF(HLOOKUP('競技設定（大会別）'!N$1,各種目,'競技設定（大会別）'!E29,FALSE)="","",HLOOKUP('競技設定（大会別）'!N$1,各種目,'競技設定（大会別）'!E29,FALSE))</f>
        <v/>
      </c>
      <c r="L27" s="232">
        <f>IF(HLOOKUP('競技設定（大会別）'!O$1,各種目,'競技設定（大会別）'!E29,FALSE)="","",HLOOKUP('競技設定（大会別）'!O$1,各種目,'競技設定（大会別）'!E29,FALSE))</f>
        <v>56</v>
      </c>
      <c r="M27" s="232" t="str">
        <f>IF(HLOOKUP('競技設定（大会別）'!P$1,各種目,'競技設定（大会別）'!E29,FALSE)="","",HLOOKUP('競技設定（大会別）'!P$1,各種目,'競技設定（大会別）'!E29,FALSE))</f>
        <v>m</v>
      </c>
      <c r="O27" s="227">
        <v>24</v>
      </c>
      <c r="P27" s="228" t="str">
        <f>IF(HLOOKUP('競技設定（大会別）'!Q$1,各種目,'競技設定（大会別）'!E29,FALSE)="","",HLOOKUP('競技設定（大会別）'!Q$1,各種目,'競技設定（大会別）'!E29,FALSE))</f>
        <v/>
      </c>
      <c r="Q27" s="229" t="str">
        <f>IF(HLOOKUP('競技設定（大会別）'!R$1,各種目,'競技設定（大会別）'!E29,FALSE)="","",HLOOKUP('競技設定（大会別）'!R$1,各種目,'競技設定（大会別）'!E29,FALSE))</f>
        <v/>
      </c>
      <c r="R27" s="230" t="str">
        <f>IF(HLOOKUP('競技設定（大会別）'!S$1,各種目,'競技設定（大会別）'!E29,FALSE)="","",HLOOKUP('競技設定（大会別）'!S$1,各種目,'競技設定（大会別）'!E29,FALSE))</f>
        <v/>
      </c>
      <c r="T27" s="227">
        <v>24</v>
      </c>
      <c r="U27" s="231" t="str">
        <f>IF(HLOOKUP('競技設定（大会別）'!T$1,各種目,'競技設定（大会別）'!E29,FALSE)="","",HLOOKUP('競技設定（大会別）'!T$1,各種目,'競技設定（大会別）'!E29,FALSE))</f>
        <v/>
      </c>
      <c r="V27" s="231" t="str">
        <f>IF(HLOOKUP('競技設定（大会別）'!U$1,各種目,'競技設定（大会別）'!E29,FALSE)="","",HLOOKUP('競技設定（大会別）'!U$1,各種目,'競技設定（大会別）'!E29,FALSE))</f>
        <v/>
      </c>
      <c r="W27" s="232" t="str">
        <f>IF(HLOOKUP('競技設定（大会別）'!V$1,各種目,'競技設定（大会別）'!E29,FALSE)="","",HLOOKUP('競技設定（大会別）'!V$1,各種目,'競技設定（大会別）'!E29,FALSE))</f>
        <v/>
      </c>
    </row>
    <row r="28" spans="1:23" s="226" customFormat="1">
      <c r="A28" s="227">
        <v>25</v>
      </c>
      <c r="B28" s="228" t="str">
        <f>IF(HLOOKUP('競技設定（大会別）'!G$1,各種目,'競技設定（大会別）'!E30,FALSE)="","",HLOOKUP('競技設定（大会別）'!G$1,各種目,'競技設定（大会別）'!E30,FALSE))</f>
        <v>少年B男子3000m</v>
      </c>
      <c r="C28" s="230" t="str">
        <f>IF(HLOOKUP('競技設定（大会別）'!H$1,各種目,'競技設定（大会別）'!E30,FALSE)="","",HLOOKUP('競技設定（大会別）'!H$1,各種目,'競技設定（大会別）'!E30,FALSE))</f>
        <v/>
      </c>
      <c r="D28" s="230" t="str">
        <f>IF(HLOOKUP('競技設定（大会別）'!I$1,各種目,'競技設定（大会別）'!E30,FALSE)="","",HLOOKUP('競技設定（大会別）'!I$1,各種目,'競技設定（大会別）'!E30,FALSE))</f>
        <v/>
      </c>
      <c r="E28" s="229">
        <f>IF(HLOOKUP('競技設定（大会別）'!J$1,各種目,'競技設定（大会別）'!E30,FALSE)="","",HLOOKUP('競技設定（大会別）'!J$1,各種目,'競技設定（大会別）'!E30,FALSE))</f>
        <v>25</v>
      </c>
      <c r="F28" s="230" t="str">
        <f>IF(HLOOKUP('競技設定（大会別）'!K$1,各種目,'競技設定（大会別）'!E30,FALSE)="","",HLOOKUP('競技設定（大会別）'!K$1,各種目,'競技設定（大会別）'!E30,FALSE))</f>
        <v>t</v>
      </c>
      <c r="H28" s="227">
        <v>25</v>
      </c>
      <c r="I28" s="231" t="str">
        <f>IF(HLOOKUP('競技設定（大会別）'!L$1,各種目,'競技設定（大会別）'!E30,FALSE)="","",HLOOKUP('競技設定（大会別）'!L$1,各種目,'競技設定（大会別）'!E30,FALSE))</f>
        <v/>
      </c>
      <c r="J28" s="232" t="str">
        <f>IF(HLOOKUP('競技設定（大会別）'!M$1,各種目,'競技設定（大会別）'!E30,FALSE)="","",HLOOKUP('競技設定（大会別）'!M$1,各種目,'競技設定（大会別）'!E30,FALSE))</f>
        <v/>
      </c>
      <c r="K28" s="232" t="str">
        <f>IF(HLOOKUP('競技設定（大会別）'!N$1,各種目,'競技設定（大会別）'!E30,FALSE)="","",HLOOKUP('競技設定（大会別）'!N$1,各種目,'競技設定（大会別）'!E30,FALSE))</f>
        <v/>
      </c>
      <c r="L28" s="232" t="str">
        <f>IF(HLOOKUP('競技設定（大会別）'!O$1,各種目,'競技設定（大会別）'!E30,FALSE)="","",HLOOKUP('競技設定（大会別）'!O$1,各種目,'競技設定（大会別）'!E30,FALSE))</f>
        <v/>
      </c>
      <c r="M28" s="232" t="str">
        <f>IF(HLOOKUP('競技設定（大会別）'!P$1,各種目,'競技設定（大会別）'!E30,FALSE)="","",HLOOKUP('競技設定（大会別）'!P$1,各種目,'競技設定（大会別）'!E30,FALSE))</f>
        <v/>
      </c>
      <c r="O28" s="227">
        <v>25</v>
      </c>
      <c r="P28" s="228" t="str">
        <f>IF(HLOOKUP('競技設定（大会別）'!Q$1,各種目,'競技設定（大会別）'!E30,FALSE)="","",HLOOKUP('競技設定（大会別）'!Q$1,各種目,'競技設定（大会別）'!E30,FALSE))</f>
        <v/>
      </c>
      <c r="Q28" s="229" t="str">
        <f>IF(HLOOKUP('競技設定（大会別）'!R$1,各種目,'競技設定（大会別）'!E30,FALSE)="","",HLOOKUP('競技設定（大会別）'!R$1,各種目,'競技設定（大会別）'!E30,FALSE))</f>
        <v/>
      </c>
      <c r="R28" s="230" t="str">
        <f>IF(HLOOKUP('競技設定（大会別）'!S$1,各種目,'競技設定（大会別）'!E30,FALSE)="","",HLOOKUP('競技設定（大会別）'!S$1,各種目,'競技設定（大会別）'!E30,FALSE))</f>
        <v/>
      </c>
      <c r="T28" s="227">
        <v>25</v>
      </c>
      <c r="U28" s="231" t="str">
        <f>IF(HLOOKUP('競技設定（大会別）'!T$1,各種目,'競技設定（大会別）'!E30,FALSE)="","",HLOOKUP('競技設定（大会別）'!T$1,各種目,'競技設定（大会別）'!E30,FALSE))</f>
        <v/>
      </c>
      <c r="V28" s="231" t="str">
        <f>IF(HLOOKUP('競技設定（大会別）'!U$1,各種目,'競技設定（大会別）'!E30,FALSE)="","",HLOOKUP('競技設定（大会別）'!U$1,各種目,'競技設定（大会別）'!E30,FALSE))</f>
        <v/>
      </c>
      <c r="W28" s="232" t="str">
        <f>IF(HLOOKUP('競技設定（大会別）'!V$1,各種目,'競技設定（大会別）'!E30,FALSE)="","",HLOOKUP('競技設定（大会別）'!V$1,各種目,'競技設定（大会別）'!E30,FALSE))</f>
        <v/>
      </c>
    </row>
    <row r="29" spans="1:23" s="226" customFormat="1">
      <c r="A29" s="227">
        <v>26</v>
      </c>
      <c r="B29" s="228" t="str">
        <f>IF(HLOOKUP('競技設定（大会別）'!G$1,各種目,'競技設定（大会別）'!E31,FALSE)="","",HLOOKUP('競技設定（大会別）'!G$1,各種目,'競技設定（大会別）'!E31,FALSE))</f>
        <v>少年B男子走幅跳</v>
      </c>
      <c r="C29" s="230" t="str">
        <f>IF(HLOOKUP('競技設定（大会別）'!H$1,各種目,'競技設定（大会別）'!E31,FALSE)="","",HLOOKUP('競技設定（大会別）'!H$1,各種目,'競技設定（大会別）'!E31,FALSE))</f>
        <v/>
      </c>
      <c r="D29" s="230" t="str">
        <f>IF(HLOOKUP('競技設定（大会別）'!I$1,各種目,'競技設定（大会別）'!E31,FALSE)="","",HLOOKUP('競技設定（大会別）'!I$1,各種目,'競技設定（大会別）'!E31,FALSE))</f>
        <v/>
      </c>
      <c r="E29" s="229">
        <f>IF(HLOOKUP('競技設定（大会別）'!J$1,各種目,'競技設定（大会別）'!E31,FALSE)="","",HLOOKUP('競技設定（大会別）'!J$1,各種目,'競技設定（大会別）'!E31,FALSE))</f>
        <v>26</v>
      </c>
      <c r="F29" s="230" t="str">
        <f>IF(HLOOKUP('競技設定（大会別）'!K$1,各種目,'競技設定（大会別）'!E31,FALSE)="","",HLOOKUP('競技設定（大会別）'!K$1,各種目,'競技設定（大会別）'!E31,FALSE))</f>
        <v>m</v>
      </c>
      <c r="H29" s="227">
        <v>26</v>
      </c>
      <c r="I29" s="231" t="str">
        <f>IF(HLOOKUP('競技設定（大会別）'!L$1,各種目,'競技設定（大会別）'!E31,FALSE)="","",HLOOKUP('競技設定（大会別）'!L$1,各種目,'競技設定（大会別）'!E31,FALSE))</f>
        <v/>
      </c>
      <c r="J29" s="232" t="str">
        <f>IF(HLOOKUP('競技設定（大会別）'!M$1,各種目,'競技設定（大会別）'!E31,FALSE)="","",HLOOKUP('競技設定（大会別）'!M$1,各種目,'競技設定（大会別）'!E31,FALSE))</f>
        <v/>
      </c>
      <c r="K29" s="232" t="str">
        <f>IF(HLOOKUP('競技設定（大会別）'!N$1,各種目,'競技設定（大会別）'!E31,FALSE)="","",HLOOKUP('競技設定（大会別）'!N$1,各種目,'競技設定（大会別）'!E31,FALSE))</f>
        <v/>
      </c>
      <c r="L29" s="232" t="str">
        <f>IF(HLOOKUP('競技設定（大会別）'!O$1,各種目,'競技設定（大会別）'!E31,FALSE)="","",HLOOKUP('競技設定（大会別）'!O$1,各種目,'競技設定（大会別）'!E31,FALSE))</f>
        <v/>
      </c>
      <c r="M29" s="232" t="str">
        <f>IF(HLOOKUP('競技設定（大会別）'!P$1,各種目,'競技設定（大会別）'!E31,FALSE)="","",HLOOKUP('競技設定（大会別）'!P$1,各種目,'競技設定（大会別）'!E31,FALSE))</f>
        <v/>
      </c>
      <c r="O29" s="227">
        <v>26</v>
      </c>
      <c r="P29" s="228" t="str">
        <f>IF(HLOOKUP('競技設定（大会別）'!Q$1,各種目,'競技設定（大会別）'!E31,FALSE)="","",HLOOKUP('競技設定（大会別）'!Q$1,各種目,'競技設定（大会別）'!E31,FALSE))</f>
        <v/>
      </c>
      <c r="Q29" s="229" t="str">
        <f>IF(HLOOKUP('競技設定（大会別）'!R$1,各種目,'競技設定（大会別）'!E31,FALSE)="","",HLOOKUP('競技設定（大会別）'!R$1,各種目,'競技設定（大会別）'!E31,FALSE))</f>
        <v/>
      </c>
      <c r="R29" s="230" t="str">
        <f>IF(HLOOKUP('競技設定（大会別）'!S$1,各種目,'競技設定（大会別）'!E31,FALSE)="","",HLOOKUP('競技設定（大会別）'!S$1,各種目,'競技設定（大会別）'!E31,FALSE))</f>
        <v/>
      </c>
      <c r="T29" s="227">
        <v>26</v>
      </c>
      <c r="U29" s="231" t="str">
        <f>IF(HLOOKUP('競技設定（大会別）'!T$1,各種目,'競技設定（大会別）'!E31,FALSE)="","",HLOOKUP('競技設定（大会別）'!T$1,各種目,'競技設定（大会別）'!E31,FALSE))</f>
        <v/>
      </c>
      <c r="V29" s="231" t="str">
        <f>IF(HLOOKUP('競技設定（大会別）'!U$1,各種目,'競技設定（大会別）'!E31,FALSE)="","",HLOOKUP('競技設定（大会別）'!U$1,各種目,'競技設定（大会別）'!E31,FALSE))</f>
        <v/>
      </c>
      <c r="W29" s="232" t="str">
        <f>IF(HLOOKUP('競技設定（大会別）'!V$1,各種目,'競技設定（大会別）'!E31,FALSE)="","",HLOOKUP('競技設定（大会別）'!V$1,各種目,'競技設定（大会別）'!E31,FALSE))</f>
        <v/>
      </c>
    </row>
    <row r="30" spans="1:23" s="226" customFormat="1">
      <c r="A30" s="227">
        <v>27</v>
      </c>
      <c r="B30" s="228" t="str">
        <f>IF(HLOOKUP('競技設定（大会別）'!G$1,各種目,'競技設定（大会別）'!E32,FALSE)="","",HLOOKUP('競技設定（大会別）'!G$1,各種目,'競技設定（大会別）'!E32,FALSE))</f>
        <v>少年B男子円盤投(1.500kg)</v>
      </c>
      <c r="C30" s="230" t="str">
        <f>IF(HLOOKUP('競技設定（大会別）'!H$1,各種目,'競技設定（大会別）'!E32,FALSE)="","",HLOOKUP('競技設定（大会別）'!H$1,各種目,'競技設定（大会別）'!E32,FALSE))</f>
        <v/>
      </c>
      <c r="D30" s="230" t="str">
        <f>IF(HLOOKUP('競技設定（大会別）'!I$1,各種目,'競技設定（大会別）'!E32,FALSE)="","",HLOOKUP('競技設定（大会別）'!I$1,各種目,'競技設定（大会別）'!E32,FALSE))</f>
        <v/>
      </c>
      <c r="E30" s="229">
        <f>IF(HLOOKUP('競技設定（大会別）'!J$1,各種目,'競技設定（大会別）'!E32,FALSE)="","",HLOOKUP('競技設定（大会別）'!J$1,各種目,'競技設定（大会別）'!E32,FALSE))</f>
        <v>27</v>
      </c>
      <c r="F30" s="230" t="str">
        <f>IF(HLOOKUP('競技設定（大会別）'!K$1,各種目,'競技設定（大会別）'!E32,FALSE)="","",HLOOKUP('競技設定（大会別）'!K$1,各種目,'競技設定（大会別）'!E32,FALSE))</f>
        <v>m</v>
      </c>
      <c r="H30" s="227">
        <v>27</v>
      </c>
      <c r="I30" s="231" t="str">
        <f>IF(HLOOKUP('競技設定（大会別）'!L$1,各種目,'競技設定（大会別）'!E32,FALSE)="","",HLOOKUP('競技設定（大会別）'!L$1,各種目,'競技設定（大会別）'!E32,FALSE))</f>
        <v/>
      </c>
      <c r="J30" s="232" t="str">
        <f>IF(HLOOKUP('競技設定（大会別）'!M$1,各種目,'競技設定（大会別）'!E32,FALSE)="","",HLOOKUP('競技設定（大会別）'!M$1,各種目,'競技設定（大会別）'!E32,FALSE))</f>
        <v/>
      </c>
      <c r="K30" s="232" t="str">
        <f>IF(HLOOKUP('競技設定（大会別）'!N$1,各種目,'競技設定（大会別）'!E32,FALSE)="","",HLOOKUP('競技設定（大会別）'!N$1,各種目,'競技設定（大会別）'!E32,FALSE))</f>
        <v/>
      </c>
      <c r="L30" s="232" t="str">
        <f>IF(HLOOKUP('競技設定（大会別）'!O$1,各種目,'競技設定（大会別）'!E32,FALSE)="","",HLOOKUP('競技設定（大会別）'!O$1,各種目,'競技設定（大会別）'!E32,FALSE))</f>
        <v/>
      </c>
      <c r="M30" s="232" t="str">
        <f>IF(HLOOKUP('競技設定（大会別）'!P$1,各種目,'競技設定（大会別）'!E32,FALSE)="","",HLOOKUP('競技設定（大会別）'!P$1,各種目,'競技設定（大会別）'!E32,FALSE))</f>
        <v/>
      </c>
      <c r="O30" s="227">
        <v>27</v>
      </c>
      <c r="P30" s="228" t="str">
        <f>IF(HLOOKUP('競技設定（大会別）'!Q$1,各種目,'競技設定（大会別）'!E32,FALSE)="","",HLOOKUP('競技設定（大会別）'!Q$1,各種目,'競技設定（大会別）'!E32,FALSE))</f>
        <v/>
      </c>
      <c r="Q30" s="229" t="str">
        <f>IF(HLOOKUP('競技設定（大会別）'!R$1,各種目,'競技設定（大会別）'!E32,FALSE)="","",HLOOKUP('競技設定（大会別）'!R$1,各種目,'競技設定（大会別）'!E32,FALSE))</f>
        <v/>
      </c>
      <c r="R30" s="230" t="str">
        <f>IF(HLOOKUP('競技設定（大会別）'!S$1,各種目,'競技設定（大会別）'!E32,FALSE)="","",HLOOKUP('競技設定（大会別）'!S$1,各種目,'競技設定（大会別）'!E32,FALSE))</f>
        <v/>
      </c>
      <c r="T30" s="227">
        <v>27</v>
      </c>
      <c r="U30" s="231" t="str">
        <f>IF(HLOOKUP('競技設定（大会別）'!T$1,各種目,'競技設定（大会別）'!E32,FALSE)="","",HLOOKUP('競技設定（大会別）'!T$1,各種目,'競技設定（大会別）'!E32,FALSE))</f>
        <v/>
      </c>
      <c r="V30" s="231" t="str">
        <f>IF(HLOOKUP('競技設定（大会別）'!U$1,各種目,'競技設定（大会別）'!E32,FALSE)="","",HLOOKUP('競技設定（大会別）'!U$1,各種目,'競技設定（大会別）'!E32,FALSE))</f>
        <v/>
      </c>
      <c r="W30" s="232" t="str">
        <f>IF(HLOOKUP('競技設定（大会別）'!V$1,各種目,'競技設定（大会別）'!E32,FALSE)="","",HLOOKUP('競技設定（大会別）'!V$1,各種目,'競技設定（大会別）'!E32,FALSE))</f>
        <v/>
      </c>
    </row>
    <row r="31" spans="1:23" s="226" customFormat="1">
      <c r="A31" s="227">
        <v>28</v>
      </c>
      <c r="B31" s="228" t="str">
        <f>IF(HLOOKUP('競技設定（大会別）'!G$1,各種目,'競技設定（大会別）'!E33,FALSE)="","",HLOOKUP('競技設定（大会別）'!G$1,各種目,'競技設定（大会別）'!E33,FALSE))</f>
        <v/>
      </c>
      <c r="C31" s="230" t="str">
        <f>IF(HLOOKUP('競技設定（大会別）'!H$1,各種目,'競技設定（大会別）'!E33,FALSE)="","",HLOOKUP('競技設定（大会別）'!H$1,各種目,'競技設定（大会別）'!E33,FALSE))</f>
        <v/>
      </c>
      <c r="D31" s="230" t="str">
        <f>IF(HLOOKUP('競技設定（大会別）'!I$1,各種目,'競技設定（大会別）'!E33,FALSE)="","",HLOOKUP('競技設定（大会別）'!I$1,各種目,'競技設定（大会別）'!E33,FALSE))</f>
        <v/>
      </c>
      <c r="E31" s="229" t="str">
        <f>IF(HLOOKUP('競技設定（大会別）'!J$1,各種目,'競技設定（大会別）'!E33,FALSE)="","",HLOOKUP('競技設定（大会別）'!J$1,各種目,'競技設定（大会別）'!E33,FALSE))</f>
        <v/>
      </c>
      <c r="F31" s="230" t="str">
        <f>IF(HLOOKUP('競技設定（大会別）'!K$1,各種目,'競技設定（大会別）'!E33,FALSE)="","",HLOOKUP('競技設定（大会別）'!K$1,各種目,'競技設定（大会別）'!E33,FALSE))</f>
        <v/>
      </c>
      <c r="H31" s="227">
        <v>28</v>
      </c>
      <c r="I31" s="231" t="str">
        <f>IF(HLOOKUP('競技設定（大会別）'!L$1,各種目,'競技設定（大会別）'!E33,FALSE)="","",HLOOKUP('競技設定（大会別）'!L$1,各種目,'競技設定（大会別）'!E33,FALSE))</f>
        <v/>
      </c>
      <c r="J31" s="232" t="str">
        <f>IF(HLOOKUP('競技設定（大会別）'!M$1,各種目,'競技設定（大会別）'!E33,FALSE)="","",HLOOKUP('競技設定（大会別）'!M$1,各種目,'競技設定（大会別）'!E33,FALSE))</f>
        <v/>
      </c>
      <c r="K31" s="232" t="str">
        <f>IF(HLOOKUP('競技設定（大会別）'!N$1,各種目,'競技設定（大会別）'!E33,FALSE)="","",HLOOKUP('競技設定（大会別）'!N$1,各種目,'競技設定（大会別）'!E33,FALSE))</f>
        <v/>
      </c>
      <c r="L31" s="232" t="str">
        <f>IF(HLOOKUP('競技設定（大会別）'!O$1,各種目,'競技設定（大会別）'!E33,FALSE)="","",HLOOKUP('競技設定（大会別）'!O$1,各種目,'競技設定（大会別）'!E33,FALSE))</f>
        <v/>
      </c>
      <c r="M31" s="232" t="str">
        <f>IF(HLOOKUP('競技設定（大会別）'!P$1,各種目,'競技設定（大会別）'!E33,FALSE)="","",HLOOKUP('競技設定（大会別）'!P$1,各種目,'競技設定（大会別）'!E33,FALSE))</f>
        <v/>
      </c>
      <c r="O31" s="227">
        <v>28</v>
      </c>
      <c r="P31" s="228" t="str">
        <f>IF(HLOOKUP('競技設定（大会別）'!Q$1,各種目,'競技設定（大会別）'!E33,FALSE)="","",HLOOKUP('競技設定（大会別）'!Q$1,各種目,'競技設定（大会別）'!E33,FALSE))</f>
        <v/>
      </c>
      <c r="Q31" s="229" t="str">
        <f>IF(HLOOKUP('競技設定（大会別）'!R$1,各種目,'競技設定（大会別）'!E33,FALSE)="","",HLOOKUP('競技設定（大会別）'!R$1,各種目,'競技設定（大会別）'!E33,FALSE))</f>
        <v/>
      </c>
      <c r="R31" s="230" t="str">
        <f>IF(HLOOKUP('競技設定（大会別）'!S$1,各種目,'競技設定（大会別）'!E33,FALSE)="","",HLOOKUP('競技設定（大会別）'!S$1,各種目,'競技設定（大会別）'!E33,FALSE))</f>
        <v/>
      </c>
      <c r="T31" s="227">
        <v>28</v>
      </c>
      <c r="U31" s="231" t="str">
        <f>IF(HLOOKUP('競技設定（大会別）'!T$1,各種目,'競技設定（大会別）'!E33,FALSE)="","",HLOOKUP('競技設定（大会別）'!T$1,各種目,'競技設定（大会別）'!E33,FALSE))</f>
        <v/>
      </c>
      <c r="V31" s="231" t="str">
        <f>IF(HLOOKUP('競技設定（大会別）'!U$1,各種目,'競技設定（大会別）'!E33,FALSE)="","",HLOOKUP('競技設定（大会別）'!U$1,各種目,'競技設定（大会別）'!E33,FALSE))</f>
        <v/>
      </c>
      <c r="W31" s="232" t="str">
        <f>IF(HLOOKUP('競技設定（大会別）'!V$1,各種目,'競技設定（大会別）'!E33,FALSE)="","",HLOOKUP('競技設定（大会別）'!V$1,各種目,'競技設定（大会別）'!E33,FALSE))</f>
        <v/>
      </c>
    </row>
    <row r="32" spans="1:23" s="226" customFormat="1">
      <c r="A32" s="227">
        <v>29</v>
      </c>
      <c r="B32" s="228" t="str">
        <f>IF(HLOOKUP('競技設定（大会別）'!G$1,各種目,'競技設定（大会別）'!E34,FALSE)="","",HLOOKUP('競技設定（大会別）'!G$1,各種目,'競技設定（大会別）'!E34,FALSE))</f>
        <v/>
      </c>
      <c r="C32" s="230" t="str">
        <f>IF(HLOOKUP('競技設定（大会別）'!H$1,各種目,'競技設定（大会別）'!E34,FALSE)="","",HLOOKUP('競技設定（大会別）'!H$1,各種目,'競技設定（大会別）'!E34,FALSE))</f>
        <v/>
      </c>
      <c r="D32" s="230" t="str">
        <f>IF(HLOOKUP('競技設定（大会別）'!I$1,各種目,'競技設定（大会別）'!E34,FALSE)="","",HLOOKUP('競技設定（大会別）'!I$1,各種目,'競技設定（大会別）'!E34,FALSE))</f>
        <v/>
      </c>
      <c r="E32" s="229" t="str">
        <f>IF(HLOOKUP('競技設定（大会別）'!J$1,各種目,'競技設定（大会別）'!E34,FALSE)="","",HLOOKUP('競技設定（大会別）'!J$1,各種目,'競技設定（大会別）'!E34,FALSE))</f>
        <v/>
      </c>
      <c r="F32" s="230" t="str">
        <f>IF(HLOOKUP('競技設定（大会別）'!K$1,各種目,'競技設定（大会別）'!E34,FALSE)="","",HLOOKUP('競技設定（大会別）'!K$1,各種目,'競技設定（大会別）'!E34,FALSE))</f>
        <v/>
      </c>
      <c r="H32" s="227">
        <v>29</v>
      </c>
      <c r="I32" s="231" t="str">
        <f>IF(HLOOKUP('競技設定（大会別）'!L$1,各種目,'競技設定（大会別）'!E34,FALSE)="","",HLOOKUP('競技設定（大会別）'!L$1,各種目,'競技設定（大会別）'!E34,FALSE))</f>
        <v/>
      </c>
      <c r="J32" s="232" t="str">
        <f>IF(HLOOKUP('競技設定（大会別）'!M$1,各種目,'競技設定（大会別）'!E34,FALSE)="","",HLOOKUP('競技設定（大会別）'!M$1,各種目,'競技設定（大会別）'!E34,FALSE))</f>
        <v/>
      </c>
      <c r="K32" s="232" t="str">
        <f>IF(HLOOKUP('競技設定（大会別）'!N$1,各種目,'競技設定（大会別）'!E34,FALSE)="","",HLOOKUP('競技設定（大会別）'!N$1,各種目,'競技設定（大会別）'!E34,FALSE))</f>
        <v/>
      </c>
      <c r="L32" s="232" t="str">
        <f>IF(HLOOKUP('競技設定（大会別）'!O$1,各種目,'競技設定（大会別）'!E34,FALSE)="","",HLOOKUP('競技設定（大会別）'!O$1,各種目,'競技設定（大会別）'!E34,FALSE))</f>
        <v/>
      </c>
      <c r="M32" s="232" t="str">
        <f>IF(HLOOKUP('競技設定（大会別）'!P$1,各種目,'競技設定（大会別）'!E34,FALSE)="","",HLOOKUP('競技設定（大会別）'!P$1,各種目,'競技設定（大会別）'!E34,FALSE))</f>
        <v/>
      </c>
      <c r="O32" s="227">
        <v>29</v>
      </c>
      <c r="P32" s="228" t="str">
        <f>IF(HLOOKUP('競技設定（大会別）'!Q$1,各種目,'競技設定（大会別）'!E34,FALSE)="","",HLOOKUP('競技設定（大会別）'!Q$1,各種目,'競技設定（大会別）'!E34,FALSE))</f>
        <v/>
      </c>
      <c r="Q32" s="229" t="str">
        <f>IF(HLOOKUP('競技設定（大会別）'!R$1,各種目,'競技設定（大会別）'!E34,FALSE)="","",HLOOKUP('競技設定（大会別）'!R$1,各種目,'競技設定（大会別）'!E34,FALSE))</f>
        <v/>
      </c>
      <c r="R32" s="230" t="str">
        <f>IF(HLOOKUP('競技設定（大会別）'!S$1,各種目,'競技設定（大会別）'!E34,FALSE)="","",HLOOKUP('競技設定（大会別）'!S$1,各種目,'競技設定（大会別）'!E34,FALSE))</f>
        <v/>
      </c>
      <c r="T32" s="227">
        <v>29</v>
      </c>
      <c r="U32" s="231" t="str">
        <f>IF(HLOOKUP('競技設定（大会別）'!T$1,各種目,'競技設定（大会別）'!E34,FALSE)="","",HLOOKUP('競技設定（大会別）'!T$1,各種目,'競技設定（大会別）'!E34,FALSE))</f>
        <v/>
      </c>
      <c r="V32" s="231" t="str">
        <f>IF(HLOOKUP('競技設定（大会別）'!U$1,各種目,'競技設定（大会別）'!E34,FALSE)="","",HLOOKUP('競技設定（大会別）'!U$1,各種目,'競技設定（大会別）'!E34,FALSE))</f>
        <v/>
      </c>
      <c r="W32" s="232" t="str">
        <f>IF(HLOOKUP('競技設定（大会別）'!V$1,各種目,'競技設定（大会別）'!E34,FALSE)="","",HLOOKUP('競技設定（大会別）'!V$1,各種目,'競技設定（大会別）'!E34,FALSE))</f>
        <v/>
      </c>
    </row>
    <row r="33" spans="1:23" s="226" customFormat="1">
      <c r="A33" s="227">
        <v>30</v>
      </c>
      <c r="B33" s="228" t="str">
        <f>IF(HLOOKUP('競技設定（大会別）'!G$1,各種目,'競技設定（大会別）'!E35,FALSE)="","",HLOOKUP('競技設定（大会別）'!G$1,各種目,'競技設定（大会別）'!E35,FALSE))</f>
        <v/>
      </c>
      <c r="C33" s="230" t="str">
        <f>IF(HLOOKUP('競技設定（大会別）'!H$1,各種目,'競技設定（大会別）'!E35,FALSE)="","",HLOOKUP('競技設定（大会別）'!H$1,各種目,'競技設定（大会別）'!E35,FALSE))</f>
        <v/>
      </c>
      <c r="D33" s="230" t="str">
        <f>IF(HLOOKUP('競技設定（大会別）'!I$1,各種目,'競技設定（大会別）'!E35,FALSE)="","",HLOOKUP('競技設定（大会別）'!I$1,各種目,'競技設定（大会別）'!E35,FALSE))</f>
        <v/>
      </c>
      <c r="E33" s="229" t="str">
        <f>IF(HLOOKUP('競技設定（大会別）'!J$1,各種目,'競技設定（大会別）'!E35,FALSE)="","",HLOOKUP('競技設定（大会別）'!J$1,各種目,'競技設定（大会別）'!E35,FALSE))</f>
        <v/>
      </c>
      <c r="F33" s="230" t="str">
        <f>IF(HLOOKUP('競技設定（大会別）'!K$1,各種目,'競技設定（大会別）'!E35,FALSE)="","",HLOOKUP('競技設定（大会別）'!K$1,各種目,'競技設定（大会別）'!E35,FALSE))</f>
        <v/>
      </c>
      <c r="H33" s="227">
        <v>30</v>
      </c>
      <c r="I33" s="231" t="str">
        <f>IF(HLOOKUP('競技設定（大会別）'!L$1,各種目,'競技設定（大会別）'!E35,FALSE)="","",HLOOKUP('競技設定（大会別）'!L$1,各種目,'競技設定（大会別）'!E35,FALSE))</f>
        <v/>
      </c>
      <c r="J33" s="232" t="str">
        <f>IF(HLOOKUP('競技設定（大会別）'!M$1,各種目,'競技設定（大会別）'!E35,FALSE)="","",HLOOKUP('競技設定（大会別）'!M$1,各種目,'競技設定（大会別）'!E35,FALSE))</f>
        <v/>
      </c>
      <c r="K33" s="232" t="str">
        <f>IF(HLOOKUP('競技設定（大会別）'!N$1,各種目,'競技設定（大会別）'!E35,FALSE)="","",HLOOKUP('競技設定（大会別）'!N$1,各種目,'競技設定（大会別）'!E35,FALSE))</f>
        <v/>
      </c>
      <c r="L33" s="232" t="str">
        <f>IF(HLOOKUP('競技設定（大会別）'!O$1,各種目,'競技設定（大会別）'!E35,FALSE)="","",HLOOKUP('競技設定（大会別）'!O$1,各種目,'競技設定（大会別）'!E35,FALSE))</f>
        <v/>
      </c>
      <c r="M33" s="232" t="str">
        <f>IF(HLOOKUP('競技設定（大会別）'!P$1,各種目,'競技設定（大会別）'!E35,FALSE)="","",HLOOKUP('競技設定（大会別）'!P$1,各種目,'競技設定（大会別）'!E35,FALSE))</f>
        <v/>
      </c>
      <c r="O33" s="227">
        <v>30</v>
      </c>
      <c r="P33" s="228" t="str">
        <f>IF(HLOOKUP('競技設定（大会別）'!Q$1,各種目,'競技設定（大会別）'!E35,FALSE)="","",HLOOKUP('競技設定（大会別）'!Q$1,各種目,'競技設定（大会別）'!E35,FALSE))</f>
        <v/>
      </c>
      <c r="Q33" s="229" t="str">
        <f>IF(HLOOKUP('競技設定（大会別）'!R$1,各種目,'競技設定（大会別）'!E35,FALSE)="","",HLOOKUP('競技設定（大会別）'!R$1,各種目,'競技設定（大会別）'!E35,FALSE))</f>
        <v/>
      </c>
      <c r="R33" s="230" t="str">
        <f>IF(HLOOKUP('競技設定（大会別）'!S$1,各種目,'競技設定（大会別）'!E35,FALSE)="","",HLOOKUP('競技設定（大会別）'!S$1,各種目,'競技設定（大会別）'!E35,FALSE))</f>
        <v/>
      </c>
      <c r="T33" s="227">
        <v>30</v>
      </c>
      <c r="U33" s="231" t="str">
        <f>IF(HLOOKUP('競技設定（大会別）'!T$1,各種目,'競技設定（大会別）'!E35,FALSE)="","",HLOOKUP('競技設定（大会別）'!T$1,各種目,'競技設定（大会別）'!E35,FALSE))</f>
        <v/>
      </c>
      <c r="V33" s="231" t="str">
        <f>IF(HLOOKUP('競技設定（大会別）'!U$1,各種目,'競技設定（大会別）'!E35,FALSE)="","",HLOOKUP('競技設定（大会別）'!U$1,各種目,'競技設定（大会別）'!E35,FALSE))</f>
        <v/>
      </c>
      <c r="W33" s="232" t="str">
        <f>IF(HLOOKUP('競技設定（大会別）'!V$1,各種目,'競技設定（大会別）'!E35,FALSE)="","",HLOOKUP('競技設定（大会別）'!V$1,各種目,'競技設定（大会別）'!E35,FALSE))</f>
        <v/>
      </c>
    </row>
    <row r="34" spans="1:23" s="226" customFormat="1">
      <c r="A34" s="227">
        <v>31</v>
      </c>
      <c r="B34" s="228" t="str">
        <f>IF(HLOOKUP('競技設定（大会別）'!G$1,各種目,'競技設定（大会別）'!E36,FALSE)="","",HLOOKUP('競技設定（大会別）'!G$1,各種目,'競技設定（大会別）'!E36,FALSE))</f>
        <v/>
      </c>
      <c r="C34" s="230" t="str">
        <f>IF(HLOOKUP('競技設定（大会別）'!H$1,各種目,'競技設定（大会別）'!E36,FALSE)="","",HLOOKUP('競技設定（大会別）'!H$1,各種目,'競技設定（大会別）'!E36,FALSE))</f>
        <v/>
      </c>
      <c r="D34" s="230" t="str">
        <f>IF(HLOOKUP('競技設定（大会別）'!I$1,各種目,'競技設定（大会別）'!E36,FALSE)="","",HLOOKUP('競技設定（大会別）'!I$1,各種目,'競技設定（大会別）'!E36,FALSE))</f>
        <v/>
      </c>
      <c r="E34" s="229" t="str">
        <f>IF(HLOOKUP('競技設定（大会別）'!J$1,各種目,'競技設定（大会別）'!E36,FALSE)="","",HLOOKUP('競技設定（大会別）'!J$1,各種目,'競技設定（大会別）'!E36,FALSE))</f>
        <v/>
      </c>
      <c r="F34" s="230" t="str">
        <f>IF(HLOOKUP('競技設定（大会別）'!K$1,各種目,'競技設定（大会別）'!E36,FALSE)="","",HLOOKUP('競技設定（大会別）'!K$1,各種目,'競技設定（大会別）'!E36,FALSE))</f>
        <v/>
      </c>
      <c r="H34" s="227">
        <v>31</v>
      </c>
      <c r="I34" s="231" t="str">
        <f>IF(HLOOKUP('競技設定（大会別）'!L$1,各種目,'競技設定（大会別）'!E36,FALSE)="","",HLOOKUP('競技設定（大会別）'!L$1,各種目,'競技設定（大会別）'!E36,FALSE))</f>
        <v/>
      </c>
      <c r="J34" s="232" t="str">
        <f>IF(HLOOKUP('競技設定（大会別）'!M$1,各種目,'競技設定（大会別）'!E36,FALSE)="","",HLOOKUP('競技設定（大会別）'!M$1,各種目,'競技設定（大会別）'!E36,FALSE))</f>
        <v/>
      </c>
      <c r="K34" s="232" t="str">
        <f>IF(HLOOKUP('競技設定（大会別）'!N$1,各種目,'競技設定（大会別）'!E36,FALSE)="","",HLOOKUP('競技設定（大会別）'!N$1,各種目,'競技設定（大会別）'!E36,FALSE))</f>
        <v/>
      </c>
      <c r="L34" s="232" t="str">
        <f>IF(HLOOKUP('競技設定（大会別）'!O$1,各種目,'競技設定（大会別）'!E36,FALSE)="","",HLOOKUP('競技設定（大会別）'!O$1,各種目,'競技設定（大会別）'!E36,FALSE))</f>
        <v/>
      </c>
      <c r="M34" s="232" t="str">
        <f>IF(HLOOKUP('競技設定（大会別）'!P$1,各種目,'競技設定（大会別）'!E36,FALSE)="","",HLOOKUP('競技設定（大会別）'!P$1,各種目,'競技設定（大会別）'!E36,FALSE))</f>
        <v/>
      </c>
      <c r="O34" s="227">
        <v>31</v>
      </c>
      <c r="P34" s="228" t="str">
        <f>IF(HLOOKUP('競技設定（大会別）'!Q$1,各種目,'競技設定（大会別）'!E36,FALSE)="","",HLOOKUP('競技設定（大会別）'!Q$1,各種目,'競技設定（大会別）'!E36,FALSE))</f>
        <v/>
      </c>
      <c r="Q34" s="229" t="str">
        <f>IF(HLOOKUP('競技設定（大会別）'!R$1,各種目,'競技設定（大会別）'!E36,FALSE)="","",HLOOKUP('競技設定（大会別）'!R$1,各種目,'競技設定（大会別）'!E36,FALSE))</f>
        <v/>
      </c>
      <c r="R34" s="230" t="str">
        <f>IF(HLOOKUP('競技設定（大会別）'!S$1,各種目,'競技設定（大会別）'!E36,FALSE)="","",HLOOKUP('競技設定（大会別）'!S$1,各種目,'競技設定（大会別）'!E36,FALSE))</f>
        <v/>
      </c>
      <c r="T34" s="227">
        <v>31</v>
      </c>
      <c r="U34" s="231" t="str">
        <f>IF(HLOOKUP('競技設定（大会別）'!T$1,各種目,'競技設定（大会別）'!E36,FALSE)="","",HLOOKUP('競技設定（大会別）'!T$1,各種目,'競技設定（大会別）'!E36,FALSE))</f>
        <v/>
      </c>
      <c r="V34" s="231" t="str">
        <f>IF(HLOOKUP('競技設定（大会別）'!U$1,各種目,'競技設定（大会別）'!E36,FALSE)="","",HLOOKUP('競技設定（大会別）'!U$1,各種目,'競技設定（大会別）'!E36,FALSE))</f>
        <v/>
      </c>
      <c r="W34" s="232" t="str">
        <f>IF(HLOOKUP('競技設定（大会別）'!V$1,各種目,'競技設定（大会別）'!E36,FALSE)="","",HLOOKUP('競技設定（大会別）'!V$1,各種目,'競技設定（大会別）'!E36,FALSE))</f>
        <v/>
      </c>
    </row>
    <row r="35" spans="1:23" s="226" customFormat="1">
      <c r="A35" s="227">
        <v>32</v>
      </c>
      <c r="B35" s="228" t="str">
        <f>IF(HLOOKUP('競技設定（大会別）'!G$1,各種目,'競技設定（大会別）'!E37,FALSE)="","",HLOOKUP('競技設定（大会別）'!G$1,各種目,'競技設定（大会別）'!E37,FALSE))</f>
        <v/>
      </c>
      <c r="C35" s="230" t="str">
        <f>IF(HLOOKUP('競技設定（大会別）'!H$1,各種目,'競技設定（大会別）'!E37,FALSE)="","",HLOOKUP('競技設定（大会別）'!H$1,各種目,'競技設定（大会別）'!E37,FALSE))</f>
        <v/>
      </c>
      <c r="D35" s="230" t="str">
        <f>IF(HLOOKUP('競技設定（大会別）'!I$1,各種目,'競技設定（大会別）'!E37,FALSE)="","",HLOOKUP('競技設定（大会別）'!I$1,各種目,'競技設定（大会別）'!E37,FALSE))</f>
        <v/>
      </c>
      <c r="E35" s="229" t="str">
        <f>IF(HLOOKUP('競技設定（大会別）'!J$1,各種目,'競技設定（大会別）'!E37,FALSE)="","",HLOOKUP('競技設定（大会別）'!J$1,各種目,'競技設定（大会別）'!E37,FALSE))</f>
        <v/>
      </c>
      <c r="F35" s="230" t="str">
        <f>IF(HLOOKUP('競技設定（大会別）'!K$1,各種目,'競技設定（大会別）'!E37,FALSE)="","",HLOOKUP('競技設定（大会別）'!K$1,各種目,'競技設定（大会別）'!E37,FALSE))</f>
        <v/>
      </c>
      <c r="H35" s="227">
        <v>32</v>
      </c>
      <c r="I35" s="231" t="str">
        <f>IF(HLOOKUP('競技設定（大会別）'!L$1,各種目,'競技設定（大会別）'!E37,FALSE)="","",HLOOKUP('競技設定（大会別）'!L$1,各種目,'競技設定（大会別）'!E37,FALSE))</f>
        <v/>
      </c>
      <c r="J35" s="232" t="str">
        <f>IF(HLOOKUP('競技設定（大会別）'!M$1,各種目,'競技設定（大会別）'!E37,FALSE)="","",HLOOKUP('競技設定（大会別）'!M$1,各種目,'競技設定（大会別）'!E37,FALSE))</f>
        <v/>
      </c>
      <c r="K35" s="232" t="str">
        <f>IF(HLOOKUP('競技設定（大会別）'!N$1,各種目,'競技設定（大会別）'!E37,FALSE)="","",HLOOKUP('競技設定（大会別）'!N$1,各種目,'競技設定（大会別）'!E37,FALSE))</f>
        <v/>
      </c>
      <c r="L35" s="232" t="str">
        <f>IF(HLOOKUP('競技設定（大会別）'!O$1,各種目,'競技設定（大会別）'!E37,FALSE)="","",HLOOKUP('競技設定（大会別）'!O$1,各種目,'競技設定（大会別）'!E37,FALSE))</f>
        <v/>
      </c>
      <c r="M35" s="232" t="str">
        <f>IF(HLOOKUP('競技設定（大会別）'!P$1,各種目,'競技設定（大会別）'!E37,FALSE)="","",HLOOKUP('競技設定（大会別）'!P$1,各種目,'競技設定（大会別）'!E37,FALSE))</f>
        <v/>
      </c>
      <c r="O35" s="227">
        <v>32</v>
      </c>
      <c r="P35" s="228" t="str">
        <f>IF(HLOOKUP('競技設定（大会別）'!Q$1,各種目,'競技設定（大会別）'!E37,FALSE)="","",HLOOKUP('競技設定（大会別）'!Q$1,各種目,'競技設定（大会別）'!E37,FALSE))</f>
        <v/>
      </c>
      <c r="Q35" s="229" t="str">
        <f>IF(HLOOKUP('競技設定（大会別）'!R$1,各種目,'競技設定（大会別）'!E37,FALSE)="","",HLOOKUP('競技設定（大会別）'!R$1,各種目,'競技設定（大会別）'!E37,FALSE))</f>
        <v/>
      </c>
      <c r="R35" s="230" t="str">
        <f>IF(HLOOKUP('競技設定（大会別）'!S$1,各種目,'競技設定（大会別）'!E37,FALSE)="","",HLOOKUP('競技設定（大会別）'!S$1,各種目,'競技設定（大会別）'!E37,FALSE))</f>
        <v/>
      </c>
      <c r="T35" s="227">
        <v>32</v>
      </c>
      <c r="U35" s="231" t="str">
        <f>IF(HLOOKUP('競技設定（大会別）'!T$1,各種目,'競技設定（大会別）'!E37,FALSE)="","",HLOOKUP('競技設定（大会別）'!T$1,各種目,'競技設定（大会別）'!E37,FALSE))</f>
        <v/>
      </c>
      <c r="V35" s="231" t="str">
        <f>IF(HLOOKUP('競技設定（大会別）'!U$1,各種目,'競技設定（大会別）'!E37,FALSE)="","",HLOOKUP('競技設定（大会別）'!U$1,各種目,'競技設定（大会別）'!E37,FALSE))</f>
        <v/>
      </c>
      <c r="W35" s="232" t="str">
        <f>IF(HLOOKUP('競技設定（大会別）'!V$1,各種目,'競技設定（大会別）'!E37,FALSE)="","",HLOOKUP('競技設定（大会別）'!V$1,各種目,'競技設定（大会別）'!E37,FALSE))</f>
        <v/>
      </c>
    </row>
    <row r="36" spans="1:23" s="226" customFormat="1">
      <c r="A36" s="227">
        <v>33</v>
      </c>
      <c r="B36" s="228" t="str">
        <f>IF(HLOOKUP('競技設定（大会別）'!G$1,各種目,'競技設定（大会別）'!E38,FALSE)="","",HLOOKUP('競技設定（大会別）'!G$1,各種目,'競技設定（大会別）'!E38,FALSE))</f>
        <v/>
      </c>
      <c r="C36" s="230" t="str">
        <f>IF(HLOOKUP('競技設定（大会別）'!H$1,各種目,'競技設定（大会別）'!E38,FALSE)="","",HLOOKUP('競技設定（大会別）'!H$1,各種目,'競技設定（大会別）'!E38,FALSE))</f>
        <v/>
      </c>
      <c r="D36" s="230" t="str">
        <f>IF(HLOOKUP('競技設定（大会別）'!I$1,各種目,'競技設定（大会別）'!E38,FALSE)="","",HLOOKUP('競技設定（大会別）'!I$1,各種目,'競技設定（大会別）'!E38,FALSE))</f>
        <v/>
      </c>
      <c r="E36" s="229" t="str">
        <f>IF(HLOOKUP('競技設定（大会別）'!J$1,各種目,'競技設定（大会別）'!E38,FALSE)="","",HLOOKUP('競技設定（大会別）'!J$1,各種目,'競技設定（大会別）'!E38,FALSE))</f>
        <v/>
      </c>
      <c r="F36" s="230" t="str">
        <f>IF(HLOOKUP('競技設定（大会別）'!K$1,各種目,'競技設定（大会別）'!E38,FALSE)="","",HLOOKUP('競技設定（大会別）'!K$1,各種目,'競技設定（大会別）'!E38,FALSE))</f>
        <v/>
      </c>
      <c r="H36" s="227">
        <v>33</v>
      </c>
      <c r="I36" s="231" t="str">
        <f>IF(HLOOKUP('競技設定（大会別）'!L$1,各種目,'競技設定（大会別）'!E38,FALSE)="","",HLOOKUP('競技設定（大会別）'!L$1,各種目,'競技設定（大会別）'!E38,FALSE))</f>
        <v/>
      </c>
      <c r="J36" s="232" t="str">
        <f>IF(HLOOKUP('競技設定（大会別）'!M$1,各種目,'競技設定（大会別）'!E38,FALSE)="","",HLOOKUP('競技設定（大会別）'!M$1,各種目,'競技設定（大会別）'!E38,FALSE))</f>
        <v/>
      </c>
      <c r="K36" s="232" t="str">
        <f>IF(HLOOKUP('競技設定（大会別）'!N$1,各種目,'競技設定（大会別）'!E38,FALSE)="","",HLOOKUP('競技設定（大会別）'!N$1,各種目,'競技設定（大会別）'!E38,FALSE))</f>
        <v/>
      </c>
      <c r="L36" s="232" t="str">
        <f>IF(HLOOKUP('競技設定（大会別）'!O$1,各種目,'競技設定（大会別）'!E38,FALSE)="","",HLOOKUP('競技設定（大会別）'!O$1,各種目,'競技設定（大会別）'!E38,FALSE))</f>
        <v/>
      </c>
      <c r="M36" s="232" t="str">
        <f>IF(HLOOKUP('競技設定（大会別）'!P$1,各種目,'競技設定（大会別）'!E38,FALSE)="","",HLOOKUP('競技設定（大会別）'!P$1,各種目,'競技設定（大会別）'!E38,FALSE))</f>
        <v/>
      </c>
      <c r="O36" s="227">
        <v>33</v>
      </c>
      <c r="P36" s="228" t="str">
        <f>IF(HLOOKUP('競技設定（大会別）'!Q$1,各種目,'競技設定（大会別）'!E38,FALSE)="","",HLOOKUP('競技設定（大会別）'!Q$1,各種目,'競技設定（大会別）'!E38,FALSE))</f>
        <v/>
      </c>
      <c r="Q36" s="229" t="str">
        <f>IF(HLOOKUP('競技設定（大会別）'!R$1,各種目,'競技設定（大会別）'!E38,FALSE)="","",HLOOKUP('競技設定（大会別）'!R$1,各種目,'競技設定（大会別）'!E38,FALSE))</f>
        <v/>
      </c>
      <c r="R36" s="230" t="str">
        <f>IF(HLOOKUP('競技設定（大会別）'!S$1,各種目,'競技設定（大会別）'!E38,FALSE)="","",HLOOKUP('競技設定（大会別）'!S$1,各種目,'競技設定（大会別）'!E38,FALSE))</f>
        <v/>
      </c>
      <c r="T36" s="227">
        <v>33</v>
      </c>
      <c r="U36" s="231" t="str">
        <f>IF(HLOOKUP('競技設定（大会別）'!T$1,各種目,'競技設定（大会別）'!E38,FALSE)="","",HLOOKUP('競技設定（大会別）'!T$1,各種目,'競技設定（大会別）'!E38,FALSE))</f>
        <v/>
      </c>
      <c r="V36" s="231" t="str">
        <f>IF(HLOOKUP('競技設定（大会別）'!U$1,各種目,'競技設定（大会別）'!E38,FALSE)="","",HLOOKUP('競技設定（大会別）'!U$1,各種目,'競技設定（大会別）'!E38,FALSE))</f>
        <v/>
      </c>
      <c r="W36" s="232" t="str">
        <f>IF(HLOOKUP('競技設定（大会別）'!V$1,各種目,'競技設定（大会別）'!E38,FALSE)="","",HLOOKUP('競技設定（大会別）'!V$1,各種目,'競技設定（大会別）'!E38,FALSE))</f>
        <v/>
      </c>
    </row>
    <row r="37" spans="1:23" s="226" customFormat="1">
      <c r="A37" s="227">
        <v>34</v>
      </c>
      <c r="B37" s="228" t="str">
        <f>IF(HLOOKUP('競技設定（大会別）'!G$1,各種目,'競技設定（大会別）'!E39,FALSE)="","",HLOOKUP('競技設定（大会別）'!G$1,各種目,'競技設定（大会別）'!E39,FALSE))</f>
        <v/>
      </c>
      <c r="C37" s="230" t="str">
        <f>IF(HLOOKUP('競技設定（大会別）'!H$1,各種目,'競技設定（大会別）'!E39,FALSE)="","",HLOOKUP('競技設定（大会別）'!H$1,各種目,'競技設定（大会別）'!E39,FALSE))</f>
        <v/>
      </c>
      <c r="D37" s="230" t="str">
        <f>IF(HLOOKUP('競技設定（大会別）'!I$1,各種目,'競技設定（大会別）'!E39,FALSE)="","",HLOOKUP('競技設定（大会別）'!I$1,各種目,'競技設定（大会別）'!E39,FALSE))</f>
        <v/>
      </c>
      <c r="E37" s="229" t="str">
        <f>IF(HLOOKUP('競技設定（大会別）'!J$1,各種目,'競技設定（大会別）'!E39,FALSE)="","",HLOOKUP('競技設定（大会別）'!J$1,各種目,'競技設定（大会別）'!E39,FALSE))</f>
        <v/>
      </c>
      <c r="F37" s="230" t="str">
        <f>IF(HLOOKUP('競技設定（大会別）'!K$1,各種目,'競技設定（大会別）'!E39,FALSE)="","",HLOOKUP('競技設定（大会別）'!K$1,各種目,'競技設定（大会別）'!E39,FALSE))</f>
        <v/>
      </c>
      <c r="H37" s="227">
        <v>34</v>
      </c>
      <c r="I37" s="231" t="str">
        <f>IF(HLOOKUP('競技設定（大会別）'!L$1,各種目,'競技設定（大会別）'!E39,FALSE)="","",HLOOKUP('競技設定（大会別）'!L$1,各種目,'競技設定（大会別）'!E39,FALSE))</f>
        <v/>
      </c>
      <c r="J37" s="232" t="str">
        <f>IF(HLOOKUP('競技設定（大会別）'!M$1,各種目,'競技設定（大会別）'!E39,FALSE)="","",HLOOKUP('競技設定（大会別）'!M$1,各種目,'競技設定（大会別）'!E39,FALSE))</f>
        <v/>
      </c>
      <c r="K37" s="232" t="str">
        <f>IF(HLOOKUP('競技設定（大会別）'!N$1,各種目,'競技設定（大会別）'!E39,FALSE)="","",HLOOKUP('競技設定（大会別）'!N$1,各種目,'競技設定（大会別）'!E39,FALSE))</f>
        <v/>
      </c>
      <c r="L37" s="232" t="str">
        <f>IF(HLOOKUP('競技設定（大会別）'!O$1,各種目,'競技設定（大会別）'!E39,FALSE)="","",HLOOKUP('競技設定（大会別）'!O$1,各種目,'競技設定（大会別）'!E39,FALSE))</f>
        <v/>
      </c>
      <c r="M37" s="232" t="str">
        <f>IF(HLOOKUP('競技設定（大会別）'!P$1,各種目,'競技設定（大会別）'!E39,FALSE)="","",HLOOKUP('競技設定（大会別）'!P$1,各種目,'競技設定（大会別）'!E39,FALSE))</f>
        <v/>
      </c>
      <c r="O37" s="227">
        <v>34</v>
      </c>
      <c r="P37" s="228" t="str">
        <f>IF(HLOOKUP('競技設定（大会別）'!Q$1,各種目,'競技設定（大会別）'!E39,FALSE)="","",HLOOKUP('競技設定（大会別）'!Q$1,各種目,'競技設定（大会別）'!E39,FALSE))</f>
        <v/>
      </c>
      <c r="Q37" s="229" t="str">
        <f>IF(HLOOKUP('競技設定（大会別）'!R$1,各種目,'競技設定（大会別）'!E39,FALSE)="","",HLOOKUP('競技設定（大会別）'!R$1,各種目,'競技設定（大会別）'!E39,FALSE))</f>
        <v/>
      </c>
      <c r="R37" s="230" t="str">
        <f>IF(HLOOKUP('競技設定（大会別）'!S$1,各種目,'競技設定（大会別）'!E39,FALSE)="","",HLOOKUP('競技設定（大会別）'!S$1,各種目,'競技設定（大会別）'!E39,FALSE))</f>
        <v/>
      </c>
      <c r="T37" s="227">
        <v>34</v>
      </c>
      <c r="U37" s="231" t="str">
        <f>IF(HLOOKUP('競技設定（大会別）'!T$1,各種目,'競技設定（大会別）'!E39,FALSE)="","",HLOOKUP('競技設定（大会別）'!T$1,各種目,'競技設定（大会別）'!E39,FALSE))</f>
        <v/>
      </c>
      <c r="V37" s="231" t="str">
        <f>IF(HLOOKUP('競技設定（大会別）'!U$1,各種目,'競技設定（大会別）'!E39,FALSE)="","",HLOOKUP('競技設定（大会別）'!U$1,各種目,'競技設定（大会別）'!E39,FALSE))</f>
        <v/>
      </c>
      <c r="W37" s="232" t="str">
        <f>IF(HLOOKUP('競技設定（大会別）'!V$1,各種目,'競技設定（大会別）'!E39,FALSE)="","",HLOOKUP('競技設定（大会別）'!V$1,各種目,'競技設定（大会別）'!E39,FALSE))</f>
        <v/>
      </c>
    </row>
    <row r="38" spans="1:23" s="226" customFormat="1">
      <c r="A38" s="227">
        <v>35</v>
      </c>
      <c r="B38" s="228" t="str">
        <f>IF(HLOOKUP('競技設定（大会別）'!G$1,各種目,'競技設定（大会別）'!E40,FALSE)="","",HLOOKUP('競技設定（大会別）'!G$1,各種目,'競技設定（大会別）'!E40,FALSE))</f>
        <v/>
      </c>
      <c r="C38" s="230" t="str">
        <f>IF(HLOOKUP('競技設定（大会別）'!H$1,各種目,'競技設定（大会別）'!E40,FALSE)="","",HLOOKUP('競技設定（大会別）'!H$1,各種目,'競技設定（大会別）'!E40,FALSE))</f>
        <v/>
      </c>
      <c r="D38" s="230" t="str">
        <f>IF(HLOOKUP('競技設定（大会別）'!I$1,各種目,'競技設定（大会別）'!E40,FALSE)="","",HLOOKUP('競技設定（大会別）'!I$1,各種目,'競技設定（大会別）'!E40,FALSE))</f>
        <v/>
      </c>
      <c r="E38" s="229" t="str">
        <f>IF(HLOOKUP('競技設定（大会別）'!J$1,各種目,'競技設定（大会別）'!E40,FALSE)="","",HLOOKUP('競技設定（大会別）'!J$1,各種目,'競技設定（大会別）'!E40,FALSE))</f>
        <v/>
      </c>
      <c r="F38" s="230" t="str">
        <f>IF(HLOOKUP('競技設定（大会別）'!K$1,各種目,'競技設定（大会別）'!E40,FALSE)="","",HLOOKUP('競技設定（大会別）'!K$1,各種目,'競技設定（大会別）'!E40,FALSE))</f>
        <v/>
      </c>
      <c r="H38" s="227">
        <v>35</v>
      </c>
      <c r="I38" s="231" t="str">
        <f>IF(HLOOKUP('競技設定（大会別）'!L$1,各種目,'競技設定（大会別）'!E40,FALSE)="","",HLOOKUP('競技設定（大会別）'!L$1,各種目,'競技設定（大会別）'!E40,FALSE))</f>
        <v/>
      </c>
      <c r="J38" s="232" t="str">
        <f>IF(HLOOKUP('競技設定（大会別）'!M$1,各種目,'競技設定（大会別）'!E40,FALSE)="","",HLOOKUP('競技設定（大会別）'!M$1,各種目,'競技設定（大会別）'!E40,FALSE))</f>
        <v/>
      </c>
      <c r="K38" s="232" t="str">
        <f>IF(HLOOKUP('競技設定（大会別）'!N$1,各種目,'競技設定（大会別）'!E40,FALSE)="","",HLOOKUP('競技設定（大会別）'!N$1,各種目,'競技設定（大会別）'!E40,FALSE))</f>
        <v/>
      </c>
      <c r="L38" s="232" t="str">
        <f>IF(HLOOKUP('競技設定（大会別）'!O$1,各種目,'競技設定（大会別）'!E40,FALSE)="","",HLOOKUP('競技設定（大会別）'!O$1,各種目,'競技設定（大会別）'!E40,FALSE))</f>
        <v/>
      </c>
      <c r="M38" s="232" t="str">
        <f>IF(HLOOKUP('競技設定（大会別）'!P$1,各種目,'競技設定（大会別）'!E40,FALSE)="","",HLOOKUP('競技設定（大会別）'!P$1,各種目,'競技設定（大会別）'!E40,FALSE))</f>
        <v/>
      </c>
      <c r="O38" s="227">
        <v>35</v>
      </c>
      <c r="P38" s="228" t="str">
        <f>IF(HLOOKUP('競技設定（大会別）'!Q$1,各種目,'競技設定（大会別）'!E40,FALSE)="","",HLOOKUP('競技設定（大会別）'!Q$1,各種目,'競技設定（大会別）'!E40,FALSE))</f>
        <v/>
      </c>
      <c r="Q38" s="229" t="str">
        <f>IF(HLOOKUP('競技設定（大会別）'!R$1,各種目,'競技設定（大会別）'!E40,FALSE)="","",HLOOKUP('競技設定（大会別）'!R$1,各種目,'競技設定（大会別）'!E40,FALSE))</f>
        <v/>
      </c>
      <c r="R38" s="230" t="str">
        <f>IF(HLOOKUP('競技設定（大会別）'!S$1,各種目,'競技設定（大会別）'!E40,FALSE)="","",HLOOKUP('競技設定（大会別）'!S$1,各種目,'競技設定（大会別）'!E40,FALSE))</f>
        <v/>
      </c>
      <c r="T38" s="227">
        <v>35</v>
      </c>
      <c r="U38" s="231" t="str">
        <f>IF(HLOOKUP('競技設定（大会別）'!T$1,各種目,'競技設定（大会別）'!E40,FALSE)="","",HLOOKUP('競技設定（大会別）'!T$1,各種目,'競技設定（大会別）'!E40,FALSE))</f>
        <v/>
      </c>
      <c r="V38" s="231" t="str">
        <f>IF(HLOOKUP('競技設定（大会別）'!U$1,各種目,'競技設定（大会別）'!E40,FALSE)="","",HLOOKUP('競技設定（大会別）'!U$1,各種目,'競技設定（大会別）'!E40,FALSE))</f>
        <v/>
      </c>
      <c r="W38" s="232" t="str">
        <f>IF(HLOOKUP('競技設定（大会別）'!V$1,各種目,'競技設定（大会別）'!E40,FALSE)="","",HLOOKUP('競技設定（大会別）'!V$1,各種目,'競技設定（大会別）'!E40,FALSE))</f>
        <v/>
      </c>
    </row>
    <row r="39" spans="1:23" s="226" customFormat="1">
      <c r="A39" s="227">
        <v>36</v>
      </c>
      <c r="B39" s="228" t="str">
        <f>IF(HLOOKUP('競技設定（大会別）'!G$1,各種目,'競技設定（大会別）'!E41,FALSE)="","",HLOOKUP('競技設定（大会別）'!G$1,各種目,'競技設定（大会別）'!E41,FALSE))</f>
        <v/>
      </c>
      <c r="C39" s="230" t="str">
        <f>IF(HLOOKUP('競技設定（大会別）'!H$1,各種目,'競技設定（大会別）'!E41,FALSE)="","",HLOOKUP('競技設定（大会別）'!H$1,各種目,'競技設定（大会別）'!E41,FALSE))</f>
        <v/>
      </c>
      <c r="D39" s="230" t="str">
        <f>IF(HLOOKUP('競技設定（大会別）'!I$1,各種目,'競技設定（大会別）'!E41,FALSE)="","",HLOOKUP('競技設定（大会別）'!I$1,各種目,'競技設定（大会別）'!E41,FALSE))</f>
        <v/>
      </c>
      <c r="E39" s="229" t="str">
        <f>IF(HLOOKUP('競技設定（大会別）'!J$1,各種目,'競技設定（大会別）'!E41,FALSE)="","",HLOOKUP('競技設定（大会別）'!J$1,各種目,'競技設定（大会別）'!E41,FALSE))</f>
        <v/>
      </c>
      <c r="F39" s="230" t="str">
        <f>IF(HLOOKUP('競技設定（大会別）'!K$1,各種目,'競技設定（大会別）'!E41,FALSE)="","",HLOOKUP('競技設定（大会別）'!K$1,各種目,'競技設定（大会別）'!E41,FALSE))</f>
        <v/>
      </c>
      <c r="H39" s="227">
        <v>36</v>
      </c>
      <c r="I39" s="231" t="str">
        <f>IF(HLOOKUP('競技設定（大会別）'!L$1,各種目,'競技設定（大会別）'!E41,FALSE)="","",HLOOKUP('競技設定（大会別）'!L$1,各種目,'競技設定（大会別）'!E41,FALSE))</f>
        <v/>
      </c>
      <c r="J39" s="232" t="str">
        <f>IF(HLOOKUP('競技設定（大会別）'!M$1,各種目,'競技設定（大会別）'!E41,FALSE)="","",HLOOKUP('競技設定（大会別）'!M$1,各種目,'競技設定（大会別）'!E41,FALSE))</f>
        <v/>
      </c>
      <c r="K39" s="232" t="str">
        <f>IF(HLOOKUP('競技設定（大会別）'!N$1,各種目,'競技設定（大会別）'!E41,FALSE)="","",HLOOKUP('競技設定（大会別）'!N$1,各種目,'競技設定（大会別）'!E41,FALSE))</f>
        <v/>
      </c>
      <c r="L39" s="232" t="str">
        <f>IF(HLOOKUP('競技設定（大会別）'!O$1,各種目,'競技設定（大会別）'!E41,FALSE)="","",HLOOKUP('競技設定（大会別）'!O$1,各種目,'競技設定（大会別）'!E41,FALSE))</f>
        <v/>
      </c>
      <c r="M39" s="232" t="str">
        <f>IF(HLOOKUP('競技設定（大会別）'!P$1,各種目,'競技設定（大会別）'!E41,FALSE)="","",HLOOKUP('競技設定（大会別）'!P$1,各種目,'競技設定（大会別）'!E41,FALSE))</f>
        <v/>
      </c>
      <c r="O39" s="227">
        <v>36</v>
      </c>
      <c r="P39" s="228" t="str">
        <f>IF(HLOOKUP('競技設定（大会別）'!Q$1,各種目,'競技設定（大会別）'!E41,FALSE)="","",HLOOKUP('競技設定（大会別）'!Q$1,各種目,'競技設定（大会別）'!E41,FALSE))</f>
        <v/>
      </c>
      <c r="Q39" s="229" t="str">
        <f>IF(HLOOKUP('競技設定（大会別）'!R$1,各種目,'競技設定（大会別）'!E41,FALSE)="","",HLOOKUP('競技設定（大会別）'!R$1,各種目,'競技設定（大会別）'!E41,FALSE))</f>
        <v/>
      </c>
      <c r="R39" s="230" t="str">
        <f>IF(HLOOKUP('競技設定（大会別）'!S$1,各種目,'競技設定（大会別）'!E41,FALSE)="","",HLOOKUP('競技設定（大会別）'!S$1,各種目,'競技設定（大会別）'!E41,FALSE))</f>
        <v/>
      </c>
      <c r="T39" s="227">
        <v>36</v>
      </c>
      <c r="U39" s="231" t="str">
        <f>IF(HLOOKUP('競技設定（大会別）'!T$1,各種目,'競技設定（大会別）'!E41,FALSE)="","",HLOOKUP('競技設定（大会別）'!T$1,各種目,'競技設定（大会別）'!E41,FALSE))</f>
        <v/>
      </c>
      <c r="V39" s="231" t="str">
        <f>IF(HLOOKUP('競技設定（大会別）'!U$1,各種目,'競技設定（大会別）'!E41,FALSE)="","",HLOOKUP('競技設定（大会別）'!U$1,各種目,'競技設定（大会別）'!E41,FALSE))</f>
        <v/>
      </c>
      <c r="W39" s="232" t="str">
        <f>IF(HLOOKUP('競技設定（大会別）'!V$1,各種目,'競技設定（大会別）'!E41,FALSE)="","",HLOOKUP('競技設定（大会別）'!V$1,各種目,'競技設定（大会別）'!E41,FALSE))</f>
        <v/>
      </c>
    </row>
    <row r="40" spans="1:23" s="226" customFormat="1">
      <c r="A40" s="227">
        <v>37</v>
      </c>
      <c r="B40" s="228" t="str">
        <f>IF(HLOOKUP('競技設定（大会別）'!G$1,各種目,'競技設定（大会別）'!E42,FALSE)="","",HLOOKUP('競技設定（大会別）'!G$1,各種目,'競技設定（大会別）'!E42,FALSE))</f>
        <v/>
      </c>
      <c r="C40" s="230" t="str">
        <f>IF(HLOOKUP('競技設定（大会別）'!H$1,各種目,'競技設定（大会別）'!E42,FALSE)="","",HLOOKUP('競技設定（大会別）'!H$1,各種目,'競技設定（大会別）'!E42,FALSE))</f>
        <v/>
      </c>
      <c r="D40" s="230" t="str">
        <f>IF(HLOOKUP('競技設定（大会別）'!I$1,各種目,'競技設定（大会別）'!E42,FALSE)="","",HLOOKUP('競技設定（大会別）'!I$1,各種目,'競技設定（大会別）'!E42,FALSE))</f>
        <v/>
      </c>
      <c r="E40" s="229" t="str">
        <f>IF(HLOOKUP('競技設定（大会別）'!J$1,各種目,'競技設定（大会別）'!E42,FALSE)="","",HLOOKUP('競技設定（大会別）'!J$1,各種目,'競技設定（大会別）'!E42,FALSE))</f>
        <v/>
      </c>
      <c r="F40" s="230" t="str">
        <f>IF(HLOOKUP('競技設定（大会別）'!K$1,各種目,'競技設定（大会別）'!E42,FALSE)="","",HLOOKUP('競技設定（大会別）'!K$1,各種目,'競技設定（大会別）'!E42,FALSE))</f>
        <v/>
      </c>
      <c r="H40" s="227">
        <v>37</v>
      </c>
      <c r="I40" s="231" t="str">
        <f>IF(HLOOKUP('競技設定（大会別）'!L$1,各種目,'競技設定（大会別）'!E42,FALSE)="","",HLOOKUP('競技設定（大会別）'!L$1,各種目,'競技設定（大会別）'!E42,FALSE))</f>
        <v/>
      </c>
      <c r="J40" s="232" t="str">
        <f>IF(HLOOKUP('競技設定（大会別）'!M$1,各種目,'競技設定（大会別）'!E42,FALSE)="","",HLOOKUP('競技設定（大会別）'!M$1,各種目,'競技設定（大会別）'!E42,FALSE))</f>
        <v/>
      </c>
      <c r="K40" s="232" t="str">
        <f>IF(HLOOKUP('競技設定（大会別）'!N$1,各種目,'競技設定（大会別）'!E42,FALSE)="","",HLOOKUP('競技設定（大会別）'!N$1,各種目,'競技設定（大会別）'!E42,FALSE))</f>
        <v/>
      </c>
      <c r="L40" s="232" t="str">
        <f>IF(HLOOKUP('競技設定（大会別）'!O$1,各種目,'競技設定（大会別）'!E42,FALSE)="","",HLOOKUP('競技設定（大会別）'!O$1,各種目,'競技設定（大会別）'!E42,FALSE))</f>
        <v/>
      </c>
      <c r="M40" s="232" t="str">
        <f>IF(HLOOKUP('競技設定（大会別）'!P$1,各種目,'競技設定（大会別）'!E42,FALSE)="","",HLOOKUP('競技設定（大会別）'!P$1,各種目,'競技設定（大会別）'!E42,FALSE))</f>
        <v/>
      </c>
      <c r="O40" s="227">
        <v>37</v>
      </c>
      <c r="P40" s="228" t="str">
        <f>IF(HLOOKUP('競技設定（大会別）'!Q$1,各種目,'競技設定（大会別）'!E42,FALSE)="","",HLOOKUP('競技設定（大会別）'!Q$1,各種目,'競技設定（大会別）'!E42,FALSE))</f>
        <v/>
      </c>
      <c r="Q40" s="229" t="str">
        <f>IF(HLOOKUP('競技設定（大会別）'!R$1,各種目,'競技設定（大会別）'!E42,FALSE)="","",HLOOKUP('競技設定（大会別）'!R$1,各種目,'競技設定（大会別）'!E42,FALSE))</f>
        <v/>
      </c>
      <c r="R40" s="230" t="str">
        <f>IF(HLOOKUP('競技設定（大会別）'!S$1,各種目,'競技設定（大会別）'!E42,FALSE)="","",HLOOKUP('競技設定（大会別）'!S$1,各種目,'競技設定（大会別）'!E42,FALSE))</f>
        <v/>
      </c>
      <c r="T40" s="227">
        <v>37</v>
      </c>
      <c r="U40" s="231" t="str">
        <f>IF(HLOOKUP('競技設定（大会別）'!T$1,各種目,'競技設定（大会別）'!E42,FALSE)="","",HLOOKUP('競技設定（大会別）'!T$1,各種目,'競技設定（大会別）'!E42,FALSE))</f>
        <v/>
      </c>
      <c r="V40" s="231" t="str">
        <f>IF(HLOOKUP('競技設定（大会別）'!U$1,各種目,'競技設定（大会別）'!E42,FALSE)="","",HLOOKUP('競技設定（大会別）'!U$1,各種目,'競技設定（大会別）'!E42,FALSE))</f>
        <v/>
      </c>
      <c r="W40" s="232" t="str">
        <f>IF(HLOOKUP('競技設定（大会別）'!V$1,各種目,'競技設定（大会別）'!E42,FALSE)="","",HLOOKUP('競技設定（大会別）'!V$1,各種目,'競技設定（大会別）'!E42,FALSE))</f>
        <v/>
      </c>
    </row>
    <row r="41" spans="1:23" s="226" customFormat="1">
      <c r="A41" s="227">
        <v>38</v>
      </c>
      <c r="B41" s="228" t="str">
        <f>IF(HLOOKUP('競技設定（大会別）'!G$1,各種目,'競技設定（大会別）'!E43,FALSE)="","",HLOOKUP('競技設定（大会別）'!G$1,各種目,'競技設定（大会別）'!E43,FALSE))</f>
        <v/>
      </c>
      <c r="C41" s="230" t="str">
        <f>IF(HLOOKUP('競技設定（大会別）'!H$1,各種目,'競技設定（大会別）'!E43,FALSE)="","",HLOOKUP('競技設定（大会別）'!H$1,各種目,'競技設定（大会別）'!E43,FALSE))</f>
        <v/>
      </c>
      <c r="D41" s="230" t="str">
        <f>IF(HLOOKUP('競技設定（大会別）'!I$1,各種目,'競技設定（大会別）'!E43,FALSE)="","",HLOOKUP('競技設定（大会別）'!I$1,各種目,'競技設定（大会別）'!E43,FALSE))</f>
        <v/>
      </c>
      <c r="E41" s="229" t="str">
        <f>IF(HLOOKUP('競技設定（大会別）'!J$1,各種目,'競技設定（大会別）'!E43,FALSE)="","",HLOOKUP('競技設定（大会別）'!J$1,各種目,'競技設定（大会別）'!E43,FALSE))</f>
        <v/>
      </c>
      <c r="F41" s="230" t="str">
        <f>IF(HLOOKUP('競技設定（大会別）'!K$1,各種目,'競技設定（大会別）'!E43,FALSE)="","",HLOOKUP('競技設定（大会別）'!K$1,各種目,'競技設定（大会別）'!E43,FALSE))</f>
        <v/>
      </c>
      <c r="H41" s="227">
        <v>38</v>
      </c>
      <c r="I41" s="231" t="str">
        <f>IF(HLOOKUP('競技設定（大会別）'!L$1,各種目,'競技設定（大会別）'!E43,FALSE)="","",HLOOKUP('競技設定（大会別）'!L$1,各種目,'競技設定（大会別）'!E43,FALSE))</f>
        <v/>
      </c>
      <c r="J41" s="232" t="str">
        <f>IF(HLOOKUP('競技設定（大会別）'!M$1,各種目,'競技設定（大会別）'!E43,FALSE)="","",HLOOKUP('競技設定（大会別）'!M$1,各種目,'競技設定（大会別）'!E43,FALSE))</f>
        <v/>
      </c>
      <c r="K41" s="232" t="str">
        <f>IF(HLOOKUP('競技設定（大会別）'!N$1,各種目,'競技設定（大会別）'!E43,FALSE)="","",HLOOKUP('競技設定（大会別）'!N$1,各種目,'競技設定（大会別）'!E43,FALSE))</f>
        <v/>
      </c>
      <c r="L41" s="232" t="str">
        <f>IF(HLOOKUP('競技設定（大会別）'!O$1,各種目,'競技設定（大会別）'!E43,FALSE)="","",HLOOKUP('競技設定（大会別）'!O$1,各種目,'競技設定（大会別）'!E43,FALSE))</f>
        <v/>
      </c>
      <c r="M41" s="232" t="str">
        <f>IF(HLOOKUP('競技設定（大会別）'!P$1,各種目,'競技設定（大会別）'!E43,FALSE)="","",HLOOKUP('競技設定（大会別）'!P$1,各種目,'競技設定（大会別）'!E43,FALSE))</f>
        <v/>
      </c>
      <c r="O41" s="227">
        <v>38</v>
      </c>
      <c r="P41" s="228" t="str">
        <f>IF(HLOOKUP('競技設定（大会別）'!Q$1,各種目,'競技設定（大会別）'!E43,FALSE)="","",HLOOKUP('競技設定（大会別）'!Q$1,各種目,'競技設定（大会別）'!E43,FALSE))</f>
        <v/>
      </c>
      <c r="Q41" s="229" t="str">
        <f>IF(HLOOKUP('競技設定（大会別）'!R$1,各種目,'競技設定（大会別）'!E43,FALSE)="","",HLOOKUP('競技設定（大会別）'!R$1,各種目,'競技設定（大会別）'!E43,FALSE))</f>
        <v/>
      </c>
      <c r="R41" s="230" t="str">
        <f>IF(HLOOKUP('競技設定（大会別）'!S$1,各種目,'競技設定（大会別）'!E43,FALSE)="","",HLOOKUP('競技設定（大会別）'!S$1,各種目,'競技設定（大会別）'!E43,FALSE))</f>
        <v/>
      </c>
      <c r="T41" s="227">
        <v>38</v>
      </c>
      <c r="U41" s="231" t="str">
        <f>IF(HLOOKUP('競技設定（大会別）'!T$1,各種目,'競技設定（大会別）'!E43,FALSE)="","",HLOOKUP('競技設定（大会別）'!T$1,各種目,'競技設定（大会別）'!E43,FALSE))</f>
        <v/>
      </c>
      <c r="V41" s="231" t="str">
        <f>IF(HLOOKUP('競技設定（大会別）'!U$1,各種目,'競技設定（大会別）'!E43,FALSE)="","",HLOOKUP('競技設定（大会別）'!U$1,各種目,'競技設定（大会別）'!E43,FALSE))</f>
        <v/>
      </c>
      <c r="W41" s="232" t="str">
        <f>IF(HLOOKUP('競技設定（大会別）'!V$1,各種目,'競技設定（大会別）'!E43,FALSE)="","",HLOOKUP('競技設定（大会別）'!V$1,各種目,'競技設定（大会別）'!E43,FALSE))</f>
        <v/>
      </c>
    </row>
    <row r="42" spans="1:23" s="226" customFormat="1">
      <c r="A42" s="227">
        <v>39</v>
      </c>
      <c r="B42" s="228" t="str">
        <f>IF(HLOOKUP('競技設定（大会別）'!G$1,各種目,'競技設定（大会別）'!E44,FALSE)="","",HLOOKUP('競技設定（大会別）'!G$1,各種目,'競技設定（大会別）'!E44,FALSE))</f>
        <v/>
      </c>
      <c r="C42" s="230" t="str">
        <f>IF(HLOOKUP('競技設定（大会別）'!H$1,各種目,'競技設定（大会別）'!E44,FALSE)="","",HLOOKUP('競技設定（大会別）'!H$1,各種目,'競技設定（大会別）'!E44,FALSE))</f>
        <v/>
      </c>
      <c r="D42" s="230" t="str">
        <f>IF(HLOOKUP('競技設定（大会別）'!I$1,各種目,'競技設定（大会別）'!E44,FALSE)="","",HLOOKUP('競技設定（大会別）'!I$1,各種目,'競技設定（大会別）'!E44,FALSE))</f>
        <v/>
      </c>
      <c r="E42" s="229" t="str">
        <f>IF(HLOOKUP('競技設定（大会別）'!J$1,各種目,'競技設定（大会別）'!E44,FALSE)="","",HLOOKUP('競技設定（大会別）'!J$1,各種目,'競技設定（大会別）'!E44,FALSE))</f>
        <v/>
      </c>
      <c r="F42" s="230" t="str">
        <f>IF(HLOOKUP('競技設定（大会別）'!K$1,各種目,'競技設定（大会別）'!E44,FALSE)="","",HLOOKUP('競技設定（大会別）'!K$1,各種目,'競技設定（大会別）'!E44,FALSE))</f>
        <v/>
      </c>
      <c r="H42" s="227">
        <v>39</v>
      </c>
      <c r="I42" s="231" t="str">
        <f>IF(HLOOKUP('競技設定（大会別）'!L$1,各種目,'競技設定（大会別）'!E44,FALSE)="","",HLOOKUP('競技設定（大会別）'!L$1,各種目,'競技設定（大会別）'!E44,FALSE))</f>
        <v/>
      </c>
      <c r="J42" s="232" t="str">
        <f>IF(HLOOKUP('競技設定（大会別）'!M$1,各種目,'競技設定（大会別）'!E44,FALSE)="","",HLOOKUP('競技設定（大会別）'!M$1,各種目,'競技設定（大会別）'!E44,FALSE))</f>
        <v/>
      </c>
      <c r="K42" s="232" t="str">
        <f>IF(HLOOKUP('競技設定（大会別）'!N$1,各種目,'競技設定（大会別）'!E44,FALSE)="","",HLOOKUP('競技設定（大会別）'!N$1,各種目,'競技設定（大会別）'!E44,FALSE))</f>
        <v/>
      </c>
      <c r="L42" s="232" t="str">
        <f>IF(HLOOKUP('競技設定（大会別）'!O$1,各種目,'競技設定（大会別）'!E44,FALSE)="","",HLOOKUP('競技設定（大会別）'!O$1,各種目,'競技設定（大会別）'!E44,FALSE))</f>
        <v/>
      </c>
      <c r="M42" s="232" t="str">
        <f>IF(HLOOKUP('競技設定（大会別）'!P$1,各種目,'競技設定（大会別）'!E44,FALSE)="","",HLOOKUP('競技設定（大会別）'!P$1,各種目,'競技設定（大会別）'!E44,FALSE))</f>
        <v/>
      </c>
      <c r="O42" s="227">
        <v>39</v>
      </c>
      <c r="P42" s="228" t="str">
        <f>IF(HLOOKUP('競技設定（大会別）'!Q$1,各種目,'競技設定（大会別）'!E44,FALSE)="","",HLOOKUP('競技設定（大会別）'!Q$1,各種目,'競技設定（大会別）'!E44,FALSE))</f>
        <v/>
      </c>
      <c r="Q42" s="229" t="str">
        <f>IF(HLOOKUP('競技設定（大会別）'!R$1,各種目,'競技設定（大会別）'!E44,FALSE)="","",HLOOKUP('競技設定（大会別）'!R$1,各種目,'競技設定（大会別）'!E44,FALSE))</f>
        <v/>
      </c>
      <c r="R42" s="230" t="str">
        <f>IF(HLOOKUP('競技設定（大会別）'!S$1,各種目,'競技設定（大会別）'!E44,FALSE)="","",HLOOKUP('競技設定（大会別）'!S$1,各種目,'競技設定（大会別）'!E44,FALSE))</f>
        <v/>
      </c>
      <c r="T42" s="227">
        <v>39</v>
      </c>
      <c r="U42" s="231" t="str">
        <f>IF(HLOOKUP('競技設定（大会別）'!T$1,各種目,'競技設定（大会別）'!E44,FALSE)="","",HLOOKUP('競技設定（大会別）'!T$1,各種目,'競技設定（大会別）'!E44,FALSE))</f>
        <v/>
      </c>
      <c r="V42" s="231" t="str">
        <f>IF(HLOOKUP('競技設定（大会別）'!U$1,各種目,'競技設定（大会別）'!E44,FALSE)="","",HLOOKUP('競技設定（大会別）'!U$1,各種目,'競技設定（大会別）'!E44,FALSE))</f>
        <v/>
      </c>
      <c r="W42" s="232" t="str">
        <f>IF(HLOOKUP('競技設定（大会別）'!V$1,各種目,'競技設定（大会別）'!E44,FALSE)="","",HLOOKUP('競技設定（大会別）'!V$1,各種目,'競技設定（大会別）'!E44,FALSE))</f>
        <v/>
      </c>
    </row>
    <row r="43" spans="1:23" s="226" customFormat="1">
      <c r="A43" s="227">
        <v>40</v>
      </c>
      <c r="B43" s="228" t="str">
        <f>IF(HLOOKUP('競技設定（大会別）'!G$1,各種目,'競技設定（大会別）'!E45,FALSE)="","",HLOOKUP('競技設定（大会別）'!G$1,各種目,'競技設定（大会別）'!E45,FALSE))</f>
        <v/>
      </c>
      <c r="C43" s="230" t="str">
        <f>IF(HLOOKUP('競技設定（大会別）'!H$1,各種目,'競技設定（大会別）'!E45,FALSE)="","",HLOOKUP('競技設定（大会別）'!H$1,各種目,'競技設定（大会別）'!E45,FALSE))</f>
        <v/>
      </c>
      <c r="D43" s="230" t="str">
        <f>IF(HLOOKUP('競技設定（大会別）'!I$1,各種目,'競技設定（大会別）'!E45,FALSE)="","",HLOOKUP('競技設定（大会別）'!I$1,各種目,'競技設定（大会別）'!E45,FALSE))</f>
        <v/>
      </c>
      <c r="E43" s="229" t="str">
        <f>IF(HLOOKUP('競技設定（大会別）'!J$1,各種目,'競技設定（大会別）'!E45,FALSE)="","",HLOOKUP('競技設定（大会別）'!J$1,各種目,'競技設定（大会別）'!E45,FALSE))</f>
        <v/>
      </c>
      <c r="F43" s="230" t="str">
        <f>IF(HLOOKUP('競技設定（大会別）'!K$1,各種目,'競技設定（大会別）'!E45,FALSE)="","",HLOOKUP('競技設定（大会別）'!K$1,各種目,'競技設定（大会別）'!E45,FALSE))</f>
        <v/>
      </c>
      <c r="H43" s="227">
        <v>40</v>
      </c>
      <c r="I43" s="231" t="str">
        <f>IF(HLOOKUP('競技設定（大会別）'!L$1,各種目,'競技設定（大会別）'!E45,FALSE)="","",HLOOKUP('競技設定（大会別）'!L$1,各種目,'競技設定（大会別）'!E45,FALSE))</f>
        <v/>
      </c>
      <c r="J43" s="232" t="str">
        <f>IF(HLOOKUP('競技設定（大会別）'!M$1,各種目,'競技設定（大会別）'!E45,FALSE)="","",HLOOKUP('競技設定（大会別）'!M$1,各種目,'競技設定（大会別）'!E45,FALSE))</f>
        <v/>
      </c>
      <c r="K43" s="232" t="str">
        <f>IF(HLOOKUP('競技設定（大会別）'!N$1,各種目,'競技設定（大会別）'!E45,FALSE)="","",HLOOKUP('競技設定（大会別）'!N$1,各種目,'競技設定（大会別）'!E45,FALSE))</f>
        <v/>
      </c>
      <c r="L43" s="232" t="str">
        <f>IF(HLOOKUP('競技設定（大会別）'!O$1,各種目,'競技設定（大会別）'!E45,FALSE)="","",HLOOKUP('競技設定（大会別）'!O$1,各種目,'競技設定（大会別）'!E45,FALSE))</f>
        <v/>
      </c>
      <c r="M43" s="232" t="str">
        <f>IF(HLOOKUP('競技設定（大会別）'!P$1,各種目,'競技設定（大会別）'!E45,FALSE)="","",HLOOKUP('競技設定（大会別）'!P$1,各種目,'競技設定（大会別）'!E45,FALSE))</f>
        <v/>
      </c>
      <c r="O43" s="227">
        <v>40</v>
      </c>
      <c r="P43" s="228" t="str">
        <f>IF(HLOOKUP('競技設定（大会別）'!Q$1,各種目,'競技設定（大会別）'!E45,FALSE)="","",HLOOKUP('競技設定（大会別）'!Q$1,各種目,'競技設定（大会別）'!E45,FALSE))</f>
        <v/>
      </c>
      <c r="Q43" s="229" t="str">
        <f>IF(HLOOKUP('競技設定（大会別）'!R$1,各種目,'競技設定（大会別）'!E45,FALSE)="","",HLOOKUP('競技設定（大会別）'!R$1,各種目,'競技設定（大会別）'!E45,FALSE))</f>
        <v/>
      </c>
      <c r="R43" s="230" t="str">
        <f>IF(HLOOKUP('競技設定（大会別）'!S$1,各種目,'競技設定（大会別）'!E45,FALSE)="","",HLOOKUP('競技設定（大会別）'!S$1,各種目,'競技設定（大会別）'!E45,FALSE))</f>
        <v/>
      </c>
      <c r="T43" s="227">
        <v>40</v>
      </c>
      <c r="U43" s="231" t="str">
        <f>IF(HLOOKUP('競技設定（大会別）'!T$1,各種目,'競技設定（大会別）'!E45,FALSE)="","",HLOOKUP('競技設定（大会別）'!T$1,各種目,'競技設定（大会別）'!E45,FALSE))</f>
        <v/>
      </c>
      <c r="V43" s="231" t="str">
        <f>IF(HLOOKUP('競技設定（大会別）'!U$1,各種目,'競技設定（大会別）'!E45,FALSE)="","",HLOOKUP('競技設定（大会別）'!U$1,各種目,'競技設定（大会別）'!E45,FALSE))</f>
        <v/>
      </c>
      <c r="W43" s="232" t="str">
        <f>IF(HLOOKUP('競技設定（大会別）'!V$1,各種目,'競技設定（大会別）'!E45,FALSE)="","",HLOOKUP('競技設定（大会別）'!V$1,各種目,'競技設定（大会別）'!E45,FALSE))</f>
        <v/>
      </c>
    </row>
    <row r="44" spans="1:23" s="226" customFormat="1">
      <c r="A44" s="227">
        <v>41</v>
      </c>
      <c r="B44" s="228" t="str">
        <f>IF(HLOOKUP('競技設定（大会別）'!G$1,各種目,'競技設定（大会別）'!E46,FALSE)="","",HLOOKUP('競技設定（大会別）'!G$1,各種目,'競技設定（大会別）'!E46,FALSE))</f>
        <v/>
      </c>
      <c r="C44" s="230" t="str">
        <f>IF(HLOOKUP('競技設定（大会別）'!H$1,各種目,'競技設定（大会別）'!E46,FALSE)="","",HLOOKUP('競技設定（大会別）'!H$1,各種目,'競技設定（大会別）'!E46,FALSE))</f>
        <v/>
      </c>
      <c r="D44" s="230" t="str">
        <f>IF(HLOOKUP('競技設定（大会別）'!I$1,各種目,'競技設定（大会別）'!E46,FALSE)="","",HLOOKUP('競技設定（大会別）'!I$1,各種目,'競技設定（大会別）'!E46,FALSE))</f>
        <v/>
      </c>
      <c r="E44" s="229" t="str">
        <f>IF(HLOOKUP('競技設定（大会別）'!J$1,各種目,'競技設定（大会別）'!E46,FALSE)="","",HLOOKUP('競技設定（大会別）'!J$1,各種目,'競技設定（大会別）'!E46,FALSE))</f>
        <v/>
      </c>
      <c r="F44" s="230" t="str">
        <f>IF(HLOOKUP('競技設定（大会別）'!K$1,各種目,'競技設定（大会別）'!E46,FALSE)="","",HLOOKUP('競技設定（大会別）'!K$1,各種目,'競技設定（大会別）'!E46,FALSE))</f>
        <v/>
      </c>
      <c r="H44" s="227">
        <v>41</v>
      </c>
      <c r="I44" s="231" t="str">
        <f>IF(HLOOKUP('競技設定（大会別）'!L$1,各種目,'競技設定（大会別）'!E46,FALSE)="","",HLOOKUP('競技設定（大会別）'!L$1,各種目,'競技設定（大会別）'!E46,FALSE))</f>
        <v/>
      </c>
      <c r="J44" s="232" t="str">
        <f>IF(HLOOKUP('競技設定（大会別）'!M$1,各種目,'競技設定（大会別）'!E46,FALSE)="","",HLOOKUP('競技設定（大会別）'!M$1,各種目,'競技設定（大会別）'!E46,FALSE))</f>
        <v/>
      </c>
      <c r="K44" s="232" t="str">
        <f>IF(HLOOKUP('競技設定（大会別）'!N$1,各種目,'競技設定（大会別）'!E46,FALSE)="","",HLOOKUP('競技設定（大会別）'!N$1,各種目,'競技設定（大会別）'!E46,FALSE))</f>
        <v/>
      </c>
      <c r="L44" s="232" t="str">
        <f>IF(HLOOKUP('競技設定（大会別）'!O$1,各種目,'競技設定（大会別）'!E46,FALSE)="","",HLOOKUP('競技設定（大会別）'!O$1,各種目,'競技設定（大会別）'!E46,FALSE))</f>
        <v/>
      </c>
      <c r="M44" s="232" t="str">
        <f>IF(HLOOKUP('競技設定（大会別）'!P$1,各種目,'競技設定（大会別）'!E46,FALSE)="","",HLOOKUP('競技設定（大会別）'!P$1,各種目,'競技設定（大会別）'!E46,FALSE))</f>
        <v/>
      </c>
      <c r="O44" s="227">
        <v>41</v>
      </c>
      <c r="P44" s="228" t="str">
        <f>IF(HLOOKUP('競技設定（大会別）'!Q$1,各種目,'競技設定（大会別）'!E46,FALSE)="","",HLOOKUP('競技設定（大会別）'!Q$1,各種目,'競技設定（大会別）'!E46,FALSE))</f>
        <v/>
      </c>
      <c r="Q44" s="229" t="str">
        <f>IF(HLOOKUP('競技設定（大会別）'!R$1,各種目,'競技設定（大会別）'!E46,FALSE)="","",HLOOKUP('競技設定（大会別）'!R$1,各種目,'競技設定（大会別）'!E46,FALSE))</f>
        <v/>
      </c>
      <c r="R44" s="230" t="str">
        <f>IF(HLOOKUP('競技設定（大会別）'!S$1,各種目,'競技設定（大会別）'!E46,FALSE)="","",HLOOKUP('競技設定（大会別）'!S$1,各種目,'競技設定（大会別）'!E46,FALSE))</f>
        <v/>
      </c>
      <c r="T44" s="227">
        <v>41</v>
      </c>
      <c r="U44" s="231" t="str">
        <f>IF(HLOOKUP('競技設定（大会別）'!T$1,各種目,'競技設定（大会別）'!E46,FALSE)="","",HLOOKUP('競技設定（大会別）'!T$1,各種目,'競技設定（大会別）'!E46,FALSE))</f>
        <v/>
      </c>
      <c r="V44" s="231" t="str">
        <f>IF(HLOOKUP('競技設定（大会別）'!U$1,各種目,'競技設定（大会別）'!E46,FALSE)="","",HLOOKUP('競技設定（大会別）'!U$1,各種目,'競技設定（大会別）'!E46,FALSE))</f>
        <v/>
      </c>
      <c r="W44" s="232" t="str">
        <f>IF(HLOOKUP('競技設定（大会別）'!V$1,各種目,'競技設定（大会別）'!E46,FALSE)="","",HLOOKUP('競技設定（大会別）'!V$1,各種目,'競技設定（大会別）'!E46,FALSE))</f>
        <v/>
      </c>
    </row>
    <row r="45" spans="1:23" s="226" customFormat="1">
      <c r="A45" s="227">
        <v>42</v>
      </c>
      <c r="B45" s="228" t="str">
        <f>IF(HLOOKUP('競技設定（大会別）'!G$1,各種目,'競技設定（大会別）'!E47,FALSE)="","",HLOOKUP('競技設定（大会別）'!G$1,各種目,'競技設定（大会別）'!E47,FALSE))</f>
        <v/>
      </c>
      <c r="C45" s="230" t="str">
        <f>IF(HLOOKUP('競技設定（大会別）'!H$1,各種目,'競技設定（大会別）'!E47,FALSE)="","",HLOOKUP('競技設定（大会別）'!H$1,各種目,'競技設定（大会別）'!E47,FALSE))</f>
        <v/>
      </c>
      <c r="D45" s="230" t="str">
        <f>IF(HLOOKUP('競技設定（大会別）'!I$1,各種目,'競技設定（大会別）'!E47,FALSE)="","",HLOOKUP('競技設定（大会別）'!I$1,各種目,'競技設定（大会別）'!E47,FALSE))</f>
        <v/>
      </c>
      <c r="E45" s="229" t="str">
        <f>IF(HLOOKUP('競技設定（大会別）'!J$1,各種目,'競技設定（大会別）'!E47,FALSE)="","",HLOOKUP('競技設定（大会別）'!J$1,各種目,'競技設定（大会別）'!E47,FALSE))</f>
        <v/>
      </c>
      <c r="F45" s="230" t="str">
        <f>IF(HLOOKUP('競技設定（大会別）'!K$1,各種目,'競技設定（大会別）'!E47,FALSE)="","",HLOOKUP('競技設定（大会別）'!K$1,各種目,'競技設定（大会別）'!E47,FALSE))</f>
        <v/>
      </c>
      <c r="H45" s="227">
        <v>42</v>
      </c>
      <c r="I45" s="231" t="str">
        <f>IF(HLOOKUP('競技設定（大会別）'!L$1,各種目,'競技設定（大会別）'!E47,FALSE)="","",HLOOKUP('競技設定（大会別）'!L$1,各種目,'競技設定（大会別）'!E47,FALSE))</f>
        <v/>
      </c>
      <c r="J45" s="232" t="str">
        <f>IF(HLOOKUP('競技設定（大会別）'!M$1,各種目,'競技設定（大会別）'!E47,FALSE)="","",HLOOKUP('競技設定（大会別）'!M$1,各種目,'競技設定（大会別）'!E47,FALSE))</f>
        <v/>
      </c>
      <c r="K45" s="232" t="str">
        <f>IF(HLOOKUP('競技設定（大会別）'!N$1,各種目,'競技設定（大会別）'!E47,FALSE)="","",HLOOKUP('競技設定（大会別）'!N$1,各種目,'競技設定（大会別）'!E47,FALSE))</f>
        <v/>
      </c>
      <c r="L45" s="232" t="str">
        <f>IF(HLOOKUP('競技設定（大会別）'!O$1,各種目,'競技設定（大会別）'!E47,FALSE)="","",HLOOKUP('競技設定（大会別）'!O$1,各種目,'競技設定（大会別）'!E47,FALSE))</f>
        <v/>
      </c>
      <c r="M45" s="232" t="str">
        <f>IF(HLOOKUP('競技設定（大会別）'!P$1,各種目,'競技設定（大会別）'!E47,FALSE)="","",HLOOKUP('競技設定（大会別）'!P$1,各種目,'競技設定（大会別）'!E47,FALSE))</f>
        <v/>
      </c>
      <c r="O45" s="227">
        <v>42</v>
      </c>
      <c r="P45" s="228" t="str">
        <f>IF(HLOOKUP('競技設定（大会別）'!Q$1,各種目,'競技設定（大会別）'!E47,FALSE)="","",HLOOKUP('競技設定（大会別）'!Q$1,各種目,'競技設定（大会別）'!E47,FALSE))</f>
        <v/>
      </c>
      <c r="Q45" s="229" t="str">
        <f>IF(HLOOKUP('競技設定（大会別）'!R$1,各種目,'競技設定（大会別）'!E47,FALSE)="","",HLOOKUP('競技設定（大会別）'!R$1,各種目,'競技設定（大会別）'!E47,FALSE))</f>
        <v/>
      </c>
      <c r="R45" s="230" t="str">
        <f>IF(HLOOKUP('競技設定（大会別）'!S$1,各種目,'競技設定（大会別）'!E47,FALSE)="","",HLOOKUP('競技設定（大会別）'!S$1,各種目,'競技設定（大会別）'!E47,FALSE))</f>
        <v/>
      </c>
      <c r="T45" s="227">
        <v>42</v>
      </c>
      <c r="U45" s="231" t="str">
        <f>IF(HLOOKUP('競技設定（大会別）'!T$1,各種目,'競技設定（大会別）'!E47,FALSE)="","",HLOOKUP('競技設定（大会別）'!T$1,各種目,'競技設定（大会別）'!E47,FALSE))</f>
        <v/>
      </c>
      <c r="V45" s="231" t="str">
        <f>IF(HLOOKUP('競技設定（大会別）'!U$1,各種目,'競技設定（大会別）'!E47,FALSE)="","",HLOOKUP('競技設定（大会別）'!U$1,各種目,'競技設定（大会別）'!E47,FALSE))</f>
        <v/>
      </c>
      <c r="W45" s="232" t="str">
        <f>IF(HLOOKUP('競技設定（大会別）'!V$1,各種目,'競技設定（大会別）'!E47,FALSE)="","",HLOOKUP('競技設定（大会別）'!V$1,各種目,'競技設定（大会別）'!E47,FALSE))</f>
        <v/>
      </c>
    </row>
    <row r="46" spans="1:23" s="226" customFormat="1">
      <c r="A46" s="227">
        <v>43</v>
      </c>
      <c r="B46" s="228" t="str">
        <f>IF(HLOOKUP('競技設定（大会別）'!G$1,各種目,'競技設定（大会別）'!E48,FALSE)="","",HLOOKUP('競技設定（大会別）'!G$1,各種目,'競技設定（大会別）'!E48,FALSE))</f>
        <v/>
      </c>
      <c r="C46" s="230" t="str">
        <f>IF(HLOOKUP('競技設定（大会別）'!H$1,各種目,'競技設定（大会別）'!E48,FALSE)="","",HLOOKUP('競技設定（大会別）'!H$1,各種目,'競技設定（大会別）'!E48,FALSE))</f>
        <v/>
      </c>
      <c r="D46" s="230" t="str">
        <f>IF(HLOOKUP('競技設定（大会別）'!I$1,各種目,'競技設定（大会別）'!E48,FALSE)="","",HLOOKUP('競技設定（大会別）'!I$1,各種目,'競技設定（大会別）'!E48,FALSE))</f>
        <v/>
      </c>
      <c r="E46" s="229" t="str">
        <f>IF(HLOOKUP('競技設定（大会別）'!J$1,各種目,'競技設定（大会別）'!E48,FALSE)="","",HLOOKUP('競技設定（大会別）'!J$1,各種目,'競技設定（大会別）'!E48,FALSE))</f>
        <v/>
      </c>
      <c r="F46" s="230" t="str">
        <f>IF(HLOOKUP('競技設定（大会別）'!K$1,各種目,'競技設定（大会別）'!E48,FALSE)="","",HLOOKUP('競技設定（大会別）'!K$1,各種目,'競技設定（大会別）'!E48,FALSE))</f>
        <v/>
      </c>
      <c r="H46" s="227">
        <v>43</v>
      </c>
      <c r="I46" s="231" t="str">
        <f>IF(HLOOKUP('競技設定（大会別）'!L$1,各種目,'競技設定（大会別）'!E48,FALSE)="","",HLOOKUP('競技設定（大会別）'!L$1,各種目,'競技設定（大会別）'!E48,FALSE))</f>
        <v/>
      </c>
      <c r="J46" s="232" t="str">
        <f>IF(HLOOKUP('競技設定（大会別）'!M$1,各種目,'競技設定（大会別）'!E48,FALSE)="","",HLOOKUP('競技設定（大会別）'!M$1,各種目,'競技設定（大会別）'!E48,FALSE))</f>
        <v/>
      </c>
      <c r="K46" s="232" t="str">
        <f>IF(HLOOKUP('競技設定（大会別）'!N$1,各種目,'競技設定（大会別）'!E48,FALSE)="","",HLOOKUP('競技設定（大会別）'!N$1,各種目,'競技設定（大会別）'!E48,FALSE))</f>
        <v/>
      </c>
      <c r="L46" s="232" t="str">
        <f>IF(HLOOKUP('競技設定（大会別）'!O$1,各種目,'競技設定（大会別）'!E48,FALSE)="","",HLOOKUP('競技設定（大会別）'!O$1,各種目,'競技設定（大会別）'!E48,FALSE))</f>
        <v/>
      </c>
      <c r="M46" s="232" t="str">
        <f>IF(HLOOKUP('競技設定（大会別）'!P$1,各種目,'競技設定（大会別）'!E48,FALSE)="","",HLOOKUP('競技設定（大会別）'!P$1,各種目,'競技設定（大会別）'!E48,FALSE))</f>
        <v/>
      </c>
      <c r="O46" s="227">
        <v>43</v>
      </c>
      <c r="P46" s="228" t="str">
        <f>IF(HLOOKUP('競技設定（大会別）'!Q$1,各種目,'競技設定（大会別）'!E48,FALSE)="","",HLOOKUP('競技設定（大会別）'!Q$1,各種目,'競技設定（大会別）'!E48,FALSE))</f>
        <v/>
      </c>
      <c r="Q46" s="229" t="str">
        <f>IF(HLOOKUP('競技設定（大会別）'!R$1,各種目,'競技設定（大会別）'!E48,FALSE)="","",HLOOKUP('競技設定（大会別）'!R$1,各種目,'競技設定（大会別）'!E48,FALSE))</f>
        <v/>
      </c>
      <c r="R46" s="230" t="str">
        <f>IF(HLOOKUP('競技設定（大会別）'!S$1,各種目,'競技設定（大会別）'!E48,FALSE)="","",HLOOKUP('競技設定（大会別）'!S$1,各種目,'競技設定（大会別）'!E48,FALSE))</f>
        <v/>
      </c>
      <c r="T46" s="227">
        <v>43</v>
      </c>
      <c r="U46" s="231" t="str">
        <f>IF(HLOOKUP('競技設定（大会別）'!T$1,各種目,'競技設定（大会別）'!E48,FALSE)="","",HLOOKUP('競技設定（大会別）'!T$1,各種目,'競技設定（大会別）'!E48,FALSE))</f>
        <v/>
      </c>
      <c r="V46" s="231" t="str">
        <f>IF(HLOOKUP('競技設定（大会別）'!U$1,各種目,'競技設定（大会別）'!E48,FALSE)="","",HLOOKUP('競技設定（大会別）'!U$1,各種目,'競技設定（大会別）'!E48,FALSE))</f>
        <v/>
      </c>
      <c r="W46" s="232" t="str">
        <f>IF(HLOOKUP('競技設定（大会別）'!V$1,各種目,'競技設定（大会別）'!E48,FALSE)="","",HLOOKUP('競技設定（大会別）'!V$1,各種目,'競技設定（大会別）'!E48,FALSE))</f>
        <v/>
      </c>
    </row>
    <row r="47" spans="1:23" s="226" customFormat="1">
      <c r="A47" s="227">
        <v>44</v>
      </c>
      <c r="B47" s="228" t="str">
        <f>IF(HLOOKUP('競技設定（大会別）'!G$1,各種目,'競技設定（大会別）'!E49,FALSE)="","",HLOOKUP('競技設定（大会別）'!G$1,各種目,'競技設定（大会別）'!E49,FALSE))</f>
        <v/>
      </c>
      <c r="C47" s="230" t="str">
        <f>IF(HLOOKUP('競技設定（大会別）'!H$1,各種目,'競技設定（大会別）'!E49,FALSE)="","",HLOOKUP('競技設定（大会別）'!H$1,各種目,'競技設定（大会別）'!E49,FALSE))</f>
        <v/>
      </c>
      <c r="D47" s="230" t="str">
        <f>IF(HLOOKUP('競技設定（大会別）'!I$1,各種目,'競技設定（大会別）'!E49,FALSE)="","",HLOOKUP('競技設定（大会別）'!I$1,各種目,'競技設定（大会別）'!E49,FALSE))</f>
        <v/>
      </c>
      <c r="E47" s="229" t="str">
        <f>IF(HLOOKUP('競技設定（大会別）'!J$1,各種目,'競技設定（大会別）'!E49,FALSE)="","",HLOOKUP('競技設定（大会別）'!J$1,各種目,'競技設定（大会別）'!E49,FALSE))</f>
        <v/>
      </c>
      <c r="F47" s="230" t="str">
        <f>IF(HLOOKUP('競技設定（大会別）'!K$1,各種目,'競技設定（大会別）'!E49,FALSE)="","",HLOOKUP('競技設定（大会別）'!K$1,各種目,'競技設定（大会別）'!E49,FALSE))</f>
        <v/>
      </c>
      <c r="H47" s="227">
        <v>44</v>
      </c>
      <c r="I47" s="231" t="str">
        <f>IF(HLOOKUP('競技設定（大会別）'!L$1,各種目,'競技設定（大会別）'!E49,FALSE)="","",HLOOKUP('競技設定（大会別）'!L$1,各種目,'競技設定（大会別）'!E49,FALSE))</f>
        <v/>
      </c>
      <c r="J47" s="232" t="str">
        <f>IF(HLOOKUP('競技設定（大会別）'!M$1,各種目,'競技設定（大会別）'!E49,FALSE)="","",HLOOKUP('競技設定（大会別）'!M$1,各種目,'競技設定（大会別）'!E49,FALSE))</f>
        <v/>
      </c>
      <c r="K47" s="232" t="str">
        <f>IF(HLOOKUP('競技設定（大会別）'!N$1,各種目,'競技設定（大会別）'!E49,FALSE)="","",HLOOKUP('競技設定（大会別）'!N$1,各種目,'競技設定（大会別）'!E49,FALSE))</f>
        <v/>
      </c>
      <c r="L47" s="232" t="str">
        <f>IF(HLOOKUP('競技設定（大会別）'!O$1,各種目,'競技設定（大会別）'!E49,FALSE)="","",HLOOKUP('競技設定（大会別）'!O$1,各種目,'競技設定（大会別）'!E49,FALSE))</f>
        <v/>
      </c>
      <c r="M47" s="232" t="str">
        <f>IF(HLOOKUP('競技設定（大会別）'!P$1,各種目,'競技設定（大会別）'!E49,FALSE)="","",HLOOKUP('競技設定（大会別）'!P$1,各種目,'競技設定（大会別）'!E49,FALSE))</f>
        <v/>
      </c>
      <c r="O47" s="227">
        <v>44</v>
      </c>
      <c r="P47" s="228" t="str">
        <f>IF(HLOOKUP('競技設定（大会別）'!Q$1,各種目,'競技設定（大会別）'!E49,FALSE)="","",HLOOKUP('競技設定（大会別）'!Q$1,各種目,'競技設定（大会別）'!E49,FALSE))</f>
        <v/>
      </c>
      <c r="Q47" s="229" t="str">
        <f>IF(HLOOKUP('競技設定（大会別）'!R$1,各種目,'競技設定（大会別）'!E49,FALSE)="","",HLOOKUP('競技設定（大会別）'!R$1,各種目,'競技設定（大会別）'!E49,FALSE))</f>
        <v/>
      </c>
      <c r="R47" s="230" t="str">
        <f>IF(HLOOKUP('競技設定（大会別）'!S$1,各種目,'競技設定（大会別）'!E49,FALSE)="","",HLOOKUP('競技設定（大会別）'!S$1,各種目,'競技設定（大会別）'!E49,FALSE))</f>
        <v/>
      </c>
      <c r="T47" s="227">
        <v>44</v>
      </c>
      <c r="U47" s="231" t="str">
        <f>IF(HLOOKUP('競技設定（大会別）'!T$1,各種目,'競技設定（大会別）'!E49,FALSE)="","",HLOOKUP('競技設定（大会別）'!T$1,各種目,'競技設定（大会別）'!E49,FALSE))</f>
        <v/>
      </c>
      <c r="V47" s="231" t="str">
        <f>IF(HLOOKUP('競技設定（大会別）'!U$1,各種目,'競技設定（大会別）'!E49,FALSE)="","",HLOOKUP('競技設定（大会別）'!U$1,各種目,'競技設定（大会別）'!E49,FALSE))</f>
        <v/>
      </c>
      <c r="W47" s="232" t="str">
        <f>IF(HLOOKUP('競技設定（大会別）'!V$1,各種目,'競技設定（大会別）'!E49,FALSE)="","",HLOOKUP('競技設定（大会別）'!V$1,各種目,'競技設定（大会別）'!E49,FALSE))</f>
        <v/>
      </c>
    </row>
    <row r="48" spans="1:23" s="226" customFormat="1">
      <c r="A48" s="227">
        <v>45</v>
      </c>
      <c r="B48" s="228" t="str">
        <f>IF(HLOOKUP('競技設定（大会別）'!G$1,各種目,'競技設定（大会別）'!E50,FALSE)="","",HLOOKUP('競技設定（大会別）'!G$1,各種目,'競技設定（大会別）'!E50,FALSE))</f>
        <v/>
      </c>
      <c r="C48" s="230" t="str">
        <f>IF(HLOOKUP('競技設定（大会別）'!H$1,各種目,'競技設定（大会別）'!E50,FALSE)="","",HLOOKUP('競技設定（大会別）'!H$1,各種目,'競技設定（大会別）'!E50,FALSE))</f>
        <v/>
      </c>
      <c r="D48" s="230" t="str">
        <f>IF(HLOOKUP('競技設定（大会別）'!I$1,各種目,'競技設定（大会別）'!E50,FALSE)="","",HLOOKUP('競技設定（大会別）'!I$1,各種目,'競技設定（大会別）'!E50,FALSE))</f>
        <v/>
      </c>
      <c r="E48" s="229" t="str">
        <f>IF(HLOOKUP('競技設定（大会別）'!J$1,各種目,'競技設定（大会別）'!E50,FALSE)="","",HLOOKUP('競技設定（大会別）'!J$1,各種目,'競技設定（大会別）'!E50,FALSE))</f>
        <v/>
      </c>
      <c r="F48" s="230" t="str">
        <f>IF(HLOOKUP('競技設定（大会別）'!K$1,各種目,'競技設定（大会別）'!E50,FALSE)="","",HLOOKUP('競技設定（大会別）'!K$1,各種目,'競技設定（大会別）'!E50,FALSE))</f>
        <v/>
      </c>
      <c r="H48" s="227">
        <v>45</v>
      </c>
      <c r="I48" s="231" t="str">
        <f>IF(HLOOKUP('競技設定（大会別）'!L$1,各種目,'競技設定（大会別）'!E50,FALSE)="","",HLOOKUP('競技設定（大会別）'!L$1,各種目,'競技設定（大会別）'!E50,FALSE))</f>
        <v/>
      </c>
      <c r="J48" s="232" t="str">
        <f>IF(HLOOKUP('競技設定（大会別）'!M$1,各種目,'競技設定（大会別）'!E50,FALSE)="","",HLOOKUP('競技設定（大会別）'!M$1,各種目,'競技設定（大会別）'!E50,FALSE))</f>
        <v/>
      </c>
      <c r="K48" s="232" t="str">
        <f>IF(HLOOKUP('競技設定（大会別）'!N$1,各種目,'競技設定（大会別）'!E50,FALSE)="","",HLOOKUP('競技設定（大会別）'!N$1,各種目,'競技設定（大会別）'!E50,FALSE))</f>
        <v/>
      </c>
      <c r="L48" s="232" t="str">
        <f>IF(HLOOKUP('競技設定（大会別）'!O$1,各種目,'競技設定（大会別）'!E50,FALSE)="","",HLOOKUP('競技設定（大会別）'!O$1,各種目,'競技設定（大会別）'!E50,FALSE))</f>
        <v/>
      </c>
      <c r="M48" s="232" t="str">
        <f>IF(HLOOKUP('競技設定（大会別）'!P$1,各種目,'競技設定（大会別）'!E50,FALSE)="","",HLOOKUP('競技設定（大会別）'!P$1,各種目,'競技設定（大会別）'!E50,FALSE))</f>
        <v/>
      </c>
      <c r="O48" s="227">
        <v>45</v>
      </c>
      <c r="P48" s="228" t="str">
        <f>IF(HLOOKUP('競技設定（大会別）'!Q$1,各種目,'競技設定（大会別）'!E50,FALSE)="","",HLOOKUP('競技設定（大会別）'!Q$1,各種目,'競技設定（大会別）'!E50,FALSE))</f>
        <v/>
      </c>
      <c r="Q48" s="229" t="str">
        <f>IF(HLOOKUP('競技設定（大会別）'!R$1,各種目,'競技設定（大会別）'!E50,FALSE)="","",HLOOKUP('競技設定（大会別）'!R$1,各種目,'競技設定（大会別）'!E50,FALSE))</f>
        <v/>
      </c>
      <c r="R48" s="230" t="str">
        <f>IF(HLOOKUP('競技設定（大会別）'!S$1,各種目,'競技設定（大会別）'!E50,FALSE)="","",HLOOKUP('競技設定（大会別）'!S$1,各種目,'競技設定（大会別）'!E50,FALSE))</f>
        <v/>
      </c>
      <c r="T48" s="227">
        <v>45</v>
      </c>
      <c r="U48" s="231" t="str">
        <f>IF(HLOOKUP('競技設定（大会別）'!T$1,各種目,'競技設定（大会別）'!E50,FALSE)="","",HLOOKUP('競技設定（大会別）'!T$1,各種目,'競技設定（大会別）'!E50,FALSE))</f>
        <v/>
      </c>
      <c r="V48" s="231" t="str">
        <f>IF(HLOOKUP('競技設定（大会別）'!U$1,各種目,'競技設定（大会別）'!E50,FALSE)="","",HLOOKUP('競技設定（大会別）'!U$1,各種目,'競技設定（大会別）'!E50,FALSE))</f>
        <v/>
      </c>
      <c r="W48" s="232" t="str">
        <f>IF(HLOOKUP('競技設定（大会別）'!V$1,各種目,'競技設定（大会別）'!E50,FALSE)="","",HLOOKUP('競技設定（大会別）'!V$1,各種目,'競技設定（大会別）'!E50,FALSE))</f>
        <v/>
      </c>
    </row>
    <row r="49" spans="1:23" s="226" customFormat="1">
      <c r="A49" s="227">
        <v>46</v>
      </c>
      <c r="B49" s="228" t="str">
        <f>IF(HLOOKUP('競技設定（大会別）'!G$1,各種目,'競技設定（大会別）'!E51,FALSE)="","",HLOOKUP('競技設定（大会別）'!G$1,各種目,'競技設定（大会別）'!E51,FALSE))</f>
        <v/>
      </c>
      <c r="C49" s="230" t="str">
        <f>IF(HLOOKUP('競技設定（大会別）'!H$1,各種目,'競技設定（大会別）'!E51,FALSE)="","",HLOOKUP('競技設定（大会別）'!H$1,各種目,'競技設定（大会別）'!E51,FALSE))</f>
        <v/>
      </c>
      <c r="D49" s="230" t="str">
        <f>IF(HLOOKUP('競技設定（大会別）'!I$1,各種目,'競技設定（大会別）'!E51,FALSE)="","",HLOOKUP('競技設定（大会別）'!I$1,各種目,'競技設定（大会別）'!E51,FALSE))</f>
        <v/>
      </c>
      <c r="E49" s="229" t="str">
        <f>IF(HLOOKUP('競技設定（大会別）'!J$1,各種目,'競技設定（大会別）'!E51,FALSE)="","",HLOOKUP('競技設定（大会別）'!J$1,各種目,'競技設定（大会別）'!E51,FALSE))</f>
        <v/>
      </c>
      <c r="F49" s="230" t="str">
        <f>IF(HLOOKUP('競技設定（大会別）'!K$1,各種目,'競技設定（大会別）'!E51,FALSE)="","",HLOOKUP('競技設定（大会別）'!K$1,各種目,'競技設定（大会別）'!E51,FALSE))</f>
        <v/>
      </c>
      <c r="H49" s="227">
        <v>46</v>
      </c>
      <c r="I49" s="231" t="str">
        <f>IF(HLOOKUP('競技設定（大会別）'!L$1,各種目,'競技設定（大会別）'!E51,FALSE)="","",HLOOKUP('競技設定（大会別）'!L$1,各種目,'競技設定（大会別）'!E51,FALSE))</f>
        <v/>
      </c>
      <c r="J49" s="232" t="str">
        <f>IF(HLOOKUP('競技設定（大会別）'!M$1,各種目,'競技設定（大会別）'!E51,FALSE)="","",HLOOKUP('競技設定（大会別）'!M$1,各種目,'競技設定（大会別）'!E51,FALSE))</f>
        <v/>
      </c>
      <c r="K49" s="232" t="str">
        <f>IF(HLOOKUP('競技設定（大会別）'!N$1,各種目,'競技設定（大会別）'!E51,FALSE)="","",HLOOKUP('競技設定（大会別）'!N$1,各種目,'競技設定（大会別）'!E51,FALSE))</f>
        <v/>
      </c>
      <c r="L49" s="232" t="str">
        <f>IF(HLOOKUP('競技設定（大会別）'!O$1,各種目,'競技設定（大会別）'!E51,FALSE)="","",HLOOKUP('競技設定（大会別）'!O$1,各種目,'競技設定（大会別）'!E51,FALSE))</f>
        <v/>
      </c>
      <c r="M49" s="232" t="str">
        <f>IF(HLOOKUP('競技設定（大会別）'!P$1,各種目,'競技設定（大会別）'!E51,FALSE)="","",HLOOKUP('競技設定（大会別）'!P$1,各種目,'競技設定（大会別）'!E51,FALSE))</f>
        <v/>
      </c>
      <c r="O49" s="227">
        <v>46</v>
      </c>
      <c r="P49" s="228" t="str">
        <f>IF(HLOOKUP('競技設定（大会別）'!Q$1,各種目,'競技設定（大会別）'!E51,FALSE)="","",HLOOKUP('競技設定（大会別）'!Q$1,各種目,'競技設定（大会別）'!E51,FALSE))</f>
        <v/>
      </c>
      <c r="Q49" s="229" t="str">
        <f>IF(HLOOKUP('競技設定（大会別）'!R$1,各種目,'競技設定（大会別）'!E51,FALSE)="","",HLOOKUP('競技設定（大会別）'!R$1,各種目,'競技設定（大会別）'!E51,FALSE))</f>
        <v/>
      </c>
      <c r="R49" s="230" t="str">
        <f>IF(HLOOKUP('競技設定（大会別）'!S$1,各種目,'競技設定（大会別）'!E51,FALSE)="","",HLOOKUP('競技設定（大会別）'!S$1,各種目,'競技設定（大会別）'!E51,FALSE))</f>
        <v/>
      </c>
      <c r="T49" s="227">
        <v>46</v>
      </c>
      <c r="U49" s="231" t="str">
        <f>IF(HLOOKUP('競技設定（大会別）'!T$1,各種目,'競技設定（大会別）'!E51,FALSE)="","",HLOOKUP('競技設定（大会別）'!T$1,各種目,'競技設定（大会別）'!E51,FALSE))</f>
        <v/>
      </c>
      <c r="V49" s="231" t="str">
        <f>IF(HLOOKUP('競技設定（大会別）'!U$1,各種目,'競技設定（大会別）'!E51,FALSE)="","",HLOOKUP('競技設定（大会別）'!U$1,各種目,'競技設定（大会別）'!E51,FALSE))</f>
        <v/>
      </c>
      <c r="W49" s="232" t="str">
        <f>IF(HLOOKUP('競技設定（大会別）'!V$1,各種目,'競技設定（大会別）'!E51,FALSE)="","",HLOOKUP('競技設定（大会別）'!V$1,各種目,'競技設定（大会別）'!E51,FALSE))</f>
        <v/>
      </c>
    </row>
    <row r="50" spans="1:23" s="226" customFormat="1">
      <c r="A50" s="227">
        <v>47</v>
      </c>
      <c r="B50" s="228" t="str">
        <f>IF(HLOOKUP('競技設定（大会別）'!G$1,各種目,'競技設定（大会別）'!E52,FALSE)="","",HLOOKUP('競技設定（大会別）'!G$1,各種目,'競技設定（大会別）'!E52,FALSE))</f>
        <v/>
      </c>
      <c r="C50" s="230" t="str">
        <f>IF(HLOOKUP('競技設定（大会別）'!H$1,各種目,'競技設定（大会別）'!E52,FALSE)="","",HLOOKUP('競技設定（大会別）'!H$1,各種目,'競技設定（大会別）'!E52,FALSE))</f>
        <v/>
      </c>
      <c r="D50" s="230" t="str">
        <f>IF(HLOOKUP('競技設定（大会別）'!I$1,各種目,'競技設定（大会別）'!E52,FALSE)="","",HLOOKUP('競技設定（大会別）'!I$1,各種目,'競技設定（大会別）'!E52,FALSE))</f>
        <v/>
      </c>
      <c r="E50" s="229" t="str">
        <f>IF(HLOOKUP('競技設定（大会別）'!J$1,各種目,'競技設定（大会別）'!E52,FALSE)="","",HLOOKUP('競技設定（大会別）'!J$1,各種目,'競技設定（大会別）'!E52,FALSE))</f>
        <v/>
      </c>
      <c r="F50" s="230" t="str">
        <f>IF(HLOOKUP('競技設定（大会別）'!K$1,各種目,'競技設定（大会別）'!E52,FALSE)="","",HLOOKUP('競技設定（大会別）'!K$1,各種目,'競技設定（大会別）'!E52,FALSE))</f>
        <v/>
      </c>
      <c r="H50" s="227">
        <v>47</v>
      </c>
      <c r="I50" s="231" t="str">
        <f>IF(HLOOKUP('競技設定（大会別）'!L$1,各種目,'競技設定（大会別）'!E52,FALSE)="","",HLOOKUP('競技設定（大会別）'!L$1,各種目,'競技設定（大会別）'!E52,FALSE))</f>
        <v/>
      </c>
      <c r="J50" s="232" t="str">
        <f>IF(HLOOKUP('競技設定（大会別）'!M$1,各種目,'競技設定（大会別）'!E52,FALSE)="","",HLOOKUP('競技設定（大会別）'!M$1,各種目,'競技設定（大会別）'!E52,FALSE))</f>
        <v/>
      </c>
      <c r="K50" s="232" t="str">
        <f>IF(HLOOKUP('競技設定（大会別）'!N$1,各種目,'競技設定（大会別）'!E52,FALSE)="","",HLOOKUP('競技設定（大会別）'!N$1,各種目,'競技設定（大会別）'!E52,FALSE))</f>
        <v/>
      </c>
      <c r="L50" s="232" t="str">
        <f>IF(HLOOKUP('競技設定（大会別）'!O$1,各種目,'競技設定（大会別）'!E52,FALSE)="","",HLOOKUP('競技設定（大会別）'!O$1,各種目,'競技設定（大会別）'!E52,FALSE))</f>
        <v/>
      </c>
      <c r="M50" s="232" t="str">
        <f>IF(HLOOKUP('競技設定（大会別）'!P$1,各種目,'競技設定（大会別）'!E52,FALSE)="","",HLOOKUP('競技設定（大会別）'!P$1,各種目,'競技設定（大会別）'!E52,FALSE))</f>
        <v/>
      </c>
      <c r="O50" s="227">
        <v>47</v>
      </c>
      <c r="P50" s="228" t="str">
        <f>IF(HLOOKUP('競技設定（大会別）'!Q$1,各種目,'競技設定（大会別）'!E52,FALSE)="","",HLOOKUP('競技設定（大会別）'!Q$1,各種目,'競技設定（大会別）'!E52,FALSE))</f>
        <v/>
      </c>
      <c r="Q50" s="229" t="str">
        <f>IF(HLOOKUP('競技設定（大会別）'!R$1,各種目,'競技設定（大会別）'!E52,FALSE)="","",HLOOKUP('競技設定（大会別）'!R$1,各種目,'競技設定（大会別）'!E52,FALSE))</f>
        <v/>
      </c>
      <c r="R50" s="230" t="str">
        <f>IF(HLOOKUP('競技設定（大会別）'!S$1,各種目,'競技設定（大会別）'!E52,FALSE)="","",HLOOKUP('競技設定（大会別）'!S$1,各種目,'競技設定（大会別）'!E52,FALSE))</f>
        <v/>
      </c>
      <c r="T50" s="227">
        <v>47</v>
      </c>
      <c r="U50" s="231" t="str">
        <f>IF(HLOOKUP('競技設定（大会別）'!T$1,各種目,'競技設定（大会別）'!E52,FALSE)="","",HLOOKUP('競技設定（大会別）'!T$1,各種目,'競技設定（大会別）'!E52,FALSE))</f>
        <v/>
      </c>
      <c r="V50" s="231" t="str">
        <f>IF(HLOOKUP('競技設定（大会別）'!U$1,各種目,'競技設定（大会別）'!E52,FALSE)="","",HLOOKUP('競技設定（大会別）'!U$1,各種目,'競技設定（大会別）'!E52,FALSE))</f>
        <v/>
      </c>
      <c r="W50" s="232" t="str">
        <f>IF(HLOOKUP('競技設定（大会別）'!V$1,各種目,'競技設定（大会別）'!E52,FALSE)="","",HLOOKUP('競技設定（大会別）'!V$1,各種目,'競技設定（大会別）'!E52,FALSE))</f>
        <v/>
      </c>
    </row>
    <row r="51" spans="1:23" s="226" customFormat="1">
      <c r="A51" s="227">
        <v>48</v>
      </c>
      <c r="B51" s="228" t="str">
        <f>IF(HLOOKUP('競技設定（大会別）'!G$1,各種目,'競技設定（大会別）'!E53,FALSE)="","",HLOOKUP('競技設定（大会別）'!G$1,各種目,'競技設定（大会別）'!E53,FALSE))</f>
        <v/>
      </c>
      <c r="C51" s="230" t="str">
        <f>IF(HLOOKUP('競技設定（大会別）'!H$1,各種目,'競技設定（大会別）'!E53,FALSE)="","",HLOOKUP('競技設定（大会別）'!H$1,各種目,'競技設定（大会別）'!E53,FALSE))</f>
        <v/>
      </c>
      <c r="D51" s="230" t="str">
        <f>IF(HLOOKUP('競技設定（大会別）'!I$1,各種目,'競技設定（大会別）'!E53,FALSE)="","",HLOOKUP('競技設定（大会別）'!I$1,各種目,'競技設定（大会別）'!E53,FALSE))</f>
        <v/>
      </c>
      <c r="E51" s="229" t="str">
        <f>IF(HLOOKUP('競技設定（大会別）'!J$1,各種目,'競技設定（大会別）'!E53,FALSE)="","",HLOOKUP('競技設定（大会別）'!J$1,各種目,'競技設定（大会別）'!E53,FALSE))</f>
        <v/>
      </c>
      <c r="F51" s="230" t="str">
        <f>IF(HLOOKUP('競技設定（大会別）'!K$1,各種目,'競技設定（大会別）'!E53,FALSE)="","",HLOOKUP('競技設定（大会別）'!K$1,各種目,'競技設定（大会別）'!E53,FALSE))</f>
        <v/>
      </c>
      <c r="H51" s="227">
        <v>48</v>
      </c>
      <c r="I51" s="231" t="str">
        <f>IF(HLOOKUP('競技設定（大会別）'!L$1,各種目,'競技設定（大会別）'!E53,FALSE)="","",HLOOKUP('競技設定（大会別）'!L$1,各種目,'競技設定（大会別）'!E53,FALSE))</f>
        <v/>
      </c>
      <c r="J51" s="232" t="str">
        <f>IF(HLOOKUP('競技設定（大会別）'!M$1,各種目,'競技設定（大会別）'!E53,FALSE)="","",HLOOKUP('競技設定（大会別）'!M$1,各種目,'競技設定（大会別）'!E53,FALSE))</f>
        <v/>
      </c>
      <c r="K51" s="232" t="str">
        <f>IF(HLOOKUP('競技設定（大会別）'!N$1,各種目,'競技設定（大会別）'!E53,FALSE)="","",HLOOKUP('競技設定（大会別）'!N$1,各種目,'競技設定（大会別）'!E53,FALSE))</f>
        <v/>
      </c>
      <c r="L51" s="232" t="str">
        <f>IF(HLOOKUP('競技設定（大会別）'!O$1,各種目,'競技設定（大会別）'!E53,FALSE)="","",HLOOKUP('競技設定（大会別）'!O$1,各種目,'競技設定（大会別）'!E53,FALSE))</f>
        <v/>
      </c>
      <c r="M51" s="232" t="str">
        <f>IF(HLOOKUP('競技設定（大会別）'!P$1,各種目,'競技設定（大会別）'!E53,FALSE)="","",HLOOKUP('競技設定（大会別）'!P$1,各種目,'競技設定（大会別）'!E53,FALSE))</f>
        <v/>
      </c>
      <c r="O51" s="227">
        <v>48</v>
      </c>
      <c r="P51" s="228" t="str">
        <f>IF(HLOOKUP('競技設定（大会別）'!Q$1,各種目,'競技設定（大会別）'!E53,FALSE)="","",HLOOKUP('競技設定（大会別）'!Q$1,各種目,'競技設定（大会別）'!E53,FALSE))</f>
        <v/>
      </c>
      <c r="Q51" s="229" t="str">
        <f>IF(HLOOKUP('競技設定（大会別）'!R$1,各種目,'競技設定（大会別）'!E53,FALSE)="","",HLOOKUP('競技設定（大会別）'!R$1,各種目,'競技設定（大会別）'!E53,FALSE))</f>
        <v/>
      </c>
      <c r="R51" s="230" t="str">
        <f>IF(HLOOKUP('競技設定（大会別）'!S$1,各種目,'競技設定（大会別）'!E53,FALSE)="","",HLOOKUP('競技設定（大会別）'!S$1,各種目,'競技設定（大会別）'!E53,FALSE))</f>
        <v/>
      </c>
      <c r="T51" s="227">
        <v>48</v>
      </c>
      <c r="U51" s="231" t="str">
        <f>IF(HLOOKUP('競技設定（大会別）'!T$1,各種目,'競技設定（大会別）'!E53,FALSE)="","",HLOOKUP('競技設定（大会別）'!T$1,各種目,'競技設定（大会別）'!E53,FALSE))</f>
        <v/>
      </c>
      <c r="V51" s="231" t="str">
        <f>IF(HLOOKUP('競技設定（大会別）'!U$1,各種目,'競技設定（大会別）'!E53,FALSE)="","",HLOOKUP('競技設定（大会別）'!U$1,各種目,'競技設定（大会別）'!E53,FALSE))</f>
        <v/>
      </c>
      <c r="W51" s="232" t="str">
        <f>IF(HLOOKUP('競技設定（大会別）'!V$1,各種目,'競技設定（大会別）'!E53,FALSE)="","",HLOOKUP('競技設定（大会別）'!V$1,各種目,'競技設定（大会別）'!E53,FALSE))</f>
        <v/>
      </c>
    </row>
    <row r="52" spans="1:23" s="226" customFormat="1">
      <c r="A52" s="227">
        <v>49</v>
      </c>
      <c r="B52" s="228" t="str">
        <f>IF(HLOOKUP('競技設定（大会別）'!G$1,各種目,'競技設定（大会別）'!E54,FALSE)="","",HLOOKUP('競技設定（大会別）'!G$1,各種目,'競技設定（大会別）'!E54,FALSE))</f>
        <v/>
      </c>
      <c r="C52" s="230" t="str">
        <f>IF(HLOOKUP('競技設定（大会別）'!H$1,各種目,'競技設定（大会別）'!E54,FALSE)="","",HLOOKUP('競技設定（大会別）'!H$1,各種目,'競技設定（大会別）'!E54,FALSE))</f>
        <v/>
      </c>
      <c r="D52" s="230" t="str">
        <f>IF(HLOOKUP('競技設定（大会別）'!I$1,各種目,'競技設定（大会別）'!E54,FALSE)="","",HLOOKUP('競技設定（大会別）'!I$1,各種目,'競技設定（大会別）'!E54,FALSE))</f>
        <v/>
      </c>
      <c r="E52" s="229" t="str">
        <f>IF(HLOOKUP('競技設定（大会別）'!J$1,各種目,'競技設定（大会別）'!E54,FALSE)="","",HLOOKUP('競技設定（大会別）'!J$1,各種目,'競技設定（大会別）'!E54,FALSE))</f>
        <v/>
      </c>
      <c r="F52" s="230" t="str">
        <f>IF(HLOOKUP('競技設定（大会別）'!K$1,各種目,'競技設定（大会別）'!E54,FALSE)="","",HLOOKUP('競技設定（大会別）'!K$1,各種目,'競技設定（大会別）'!E54,FALSE))</f>
        <v/>
      </c>
      <c r="H52" s="227">
        <v>49</v>
      </c>
      <c r="I52" s="231" t="str">
        <f>IF(HLOOKUP('競技設定（大会別）'!L$1,各種目,'競技設定（大会別）'!E54,FALSE)="","",HLOOKUP('競技設定（大会別）'!L$1,各種目,'競技設定（大会別）'!E54,FALSE))</f>
        <v/>
      </c>
      <c r="J52" s="232" t="str">
        <f>IF(HLOOKUP('競技設定（大会別）'!M$1,各種目,'競技設定（大会別）'!E54,FALSE)="","",HLOOKUP('競技設定（大会別）'!M$1,各種目,'競技設定（大会別）'!E54,FALSE))</f>
        <v/>
      </c>
      <c r="K52" s="232" t="str">
        <f>IF(HLOOKUP('競技設定（大会別）'!N$1,各種目,'競技設定（大会別）'!E54,FALSE)="","",HLOOKUP('競技設定（大会別）'!N$1,各種目,'競技設定（大会別）'!E54,FALSE))</f>
        <v/>
      </c>
      <c r="L52" s="232" t="str">
        <f>IF(HLOOKUP('競技設定（大会別）'!O$1,各種目,'競技設定（大会別）'!E54,FALSE)="","",HLOOKUP('競技設定（大会別）'!O$1,各種目,'競技設定（大会別）'!E54,FALSE))</f>
        <v/>
      </c>
      <c r="M52" s="232" t="str">
        <f>IF(HLOOKUP('競技設定（大会別）'!P$1,各種目,'競技設定（大会別）'!E54,FALSE)="","",HLOOKUP('競技設定（大会別）'!P$1,各種目,'競技設定（大会別）'!E54,FALSE))</f>
        <v/>
      </c>
      <c r="O52" s="227">
        <v>49</v>
      </c>
      <c r="P52" s="228" t="str">
        <f>IF(HLOOKUP('競技設定（大会別）'!Q$1,各種目,'競技設定（大会別）'!E54,FALSE)="","",HLOOKUP('競技設定（大会別）'!Q$1,各種目,'競技設定（大会別）'!E54,FALSE))</f>
        <v/>
      </c>
      <c r="Q52" s="229" t="str">
        <f>IF(HLOOKUP('競技設定（大会別）'!R$1,各種目,'競技設定（大会別）'!E54,FALSE)="","",HLOOKUP('競技設定（大会別）'!R$1,各種目,'競技設定（大会別）'!E54,FALSE))</f>
        <v/>
      </c>
      <c r="R52" s="230" t="str">
        <f>IF(HLOOKUP('競技設定（大会別）'!S$1,各種目,'競技設定（大会別）'!E54,FALSE)="","",HLOOKUP('競技設定（大会別）'!S$1,各種目,'競技設定（大会別）'!E54,FALSE))</f>
        <v/>
      </c>
      <c r="T52" s="227">
        <v>49</v>
      </c>
      <c r="U52" s="231" t="str">
        <f>IF(HLOOKUP('競技設定（大会別）'!T$1,各種目,'競技設定（大会別）'!E54,FALSE)="","",HLOOKUP('競技設定（大会別）'!T$1,各種目,'競技設定（大会別）'!E54,FALSE))</f>
        <v/>
      </c>
      <c r="V52" s="231" t="str">
        <f>IF(HLOOKUP('競技設定（大会別）'!U$1,各種目,'競技設定（大会別）'!E54,FALSE)="","",HLOOKUP('競技設定（大会別）'!U$1,各種目,'競技設定（大会別）'!E54,FALSE))</f>
        <v/>
      </c>
      <c r="W52" s="232" t="str">
        <f>IF(HLOOKUP('競技設定（大会別）'!V$1,各種目,'競技設定（大会別）'!E54,FALSE)="","",HLOOKUP('競技設定（大会別）'!V$1,各種目,'競技設定（大会別）'!E54,FALSE))</f>
        <v/>
      </c>
    </row>
    <row r="53" spans="1:23" s="226" customFormat="1">
      <c r="A53" s="227">
        <v>50</v>
      </c>
      <c r="B53" s="228" t="str">
        <f>IF(HLOOKUP('競技設定（大会別）'!G$1,各種目,'競技設定（大会別）'!E55,FALSE)="","",HLOOKUP('競技設定（大会別）'!G$1,各種目,'競技設定（大会別）'!E55,FALSE))</f>
        <v/>
      </c>
      <c r="C53" s="230" t="str">
        <f>IF(HLOOKUP('競技設定（大会別）'!H$1,各種目,'競技設定（大会別）'!E55,FALSE)="","",HLOOKUP('競技設定（大会別）'!H$1,各種目,'競技設定（大会別）'!E55,FALSE))</f>
        <v/>
      </c>
      <c r="D53" s="230" t="str">
        <f>IF(HLOOKUP('競技設定（大会別）'!I$1,各種目,'競技設定（大会別）'!E55,FALSE)="","",HLOOKUP('競技設定（大会別）'!I$1,各種目,'競技設定（大会別）'!E55,FALSE))</f>
        <v/>
      </c>
      <c r="E53" s="229" t="str">
        <f>IF(HLOOKUP('競技設定（大会別）'!J$1,各種目,'競技設定（大会別）'!E55,FALSE)="","",HLOOKUP('競技設定（大会別）'!J$1,各種目,'競技設定（大会別）'!E55,FALSE))</f>
        <v/>
      </c>
      <c r="F53" s="230" t="str">
        <f>IF(HLOOKUP('競技設定（大会別）'!K$1,各種目,'競技設定（大会別）'!E55,FALSE)="","",HLOOKUP('競技設定（大会別）'!K$1,各種目,'競技設定（大会別）'!E55,FALSE))</f>
        <v/>
      </c>
      <c r="H53" s="227">
        <v>50</v>
      </c>
      <c r="I53" s="231" t="str">
        <f>IF(HLOOKUP('競技設定（大会別）'!L$1,各種目,'競技設定（大会別）'!E55,FALSE)="","",HLOOKUP('競技設定（大会別）'!L$1,各種目,'競技設定（大会別）'!E55,FALSE))</f>
        <v/>
      </c>
      <c r="J53" s="232" t="str">
        <f>IF(HLOOKUP('競技設定（大会別）'!M$1,各種目,'競技設定（大会別）'!E55,FALSE)="","",HLOOKUP('競技設定（大会別）'!M$1,各種目,'競技設定（大会別）'!E55,FALSE))</f>
        <v/>
      </c>
      <c r="K53" s="232" t="str">
        <f>IF(HLOOKUP('競技設定（大会別）'!N$1,各種目,'競技設定（大会別）'!E55,FALSE)="","",HLOOKUP('競技設定（大会別）'!N$1,各種目,'競技設定（大会別）'!E55,FALSE))</f>
        <v/>
      </c>
      <c r="L53" s="232" t="str">
        <f>IF(HLOOKUP('競技設定（大会別）'!O$1,各種目,'競技設定（大会別）'!E55,FALSE)="","",HLOOKUP('競技設定（大会別）'!O$1,各種目,'競技設定（大会別）'!E55,FALSE))</f>
        <v/>
      </c>
      <c r="M53" s="232" t="str">
        <f>IF(HLOOKUP('競技設定（大会別）'!P$1,各種目,'競技設定（大会別）'!E55,FALSE)="","",HLOOKUP('競技設定（大会別）'!P$1,各種目,'競技設定（大会別）'!E55,FALSE))</f>
        <v/>
      </c>
      <c r="O53" s="227">
        <v>50</v>
      </c>
      <c r="P53" s="228" t="str">
        <f>IF(HLOOKUP('競技設定（大会別）'!Q$1,各種目,'競技設定（大会別）'!E55,FALSE)="","",HLOOKUP('競技設定（大会別）'!Q$1,各種目,'競技設定（大会別）'!E55,FALSE))</f>
        <v/>
      </c>
      <c r="Q53" s="229" t="str">
        <f>IF(HLOOKUP('競技設定（大会別）'!R$1,各種目,'競技設定（大会別）'!E55,FALSE)="","",HLOOKUP('競技設定（大会別）'!R$1,各種目,'競技設定（大会別）'!E55,FALSE))</f>
        <v/>
      </c>
      <c r="R53" s="230" t="str">
        <f>IF(HLOOKUP('競技設定（大会別）'!S$1,各種目,'競技設定（大会別）'!E55,FALSE)="","",HLOOKUP('競技設定（大会別）'!S$1,各種目,'競技設定（大会別）'!E55,FALSE))</f>
        <v/>
      </c>
      <c r="T53" s="227">
        <v>50</v>
      </c>
      <c r="U53" s="231" t="str">
        <f>IF(HLOOKUP('競技設定（大会別）'!T$1,各種目,'競技設定（大会別）'!E55,FALSE)="","",HLOOKUP('競技設定（大会別）'!T$1,各種目,'競技設定（大会別）'!E55,FALSE))</f>
        <v/>
      </c>
      <c r="V53" s="231" t="str">
        <f>IF(HLOOKUP('競技設定（大会別）'!U$1,各種目,'競技設定（大会別）'!E55,FALSE)="","",HLOOKUP('競技設定（大会別）'!U$1,各種目,'競技設定（大会別）'!E55,FALSE))</f>
        <v/>
      </c>
      <c r="W53" s="232" t="str">
        <f>IF(HLOOKUP('競技設定（大会別）'!V$1,各種目,'競技設定（大会別）'!E55,FALSE)="","",HLOOKUP('競技設定（大会別）'!V$1,各種目,'競技設定（大会別）'!E55,FALSE))</f>
        <v/>
      </c>
    </row>
    <row r="54" spans="1:23" s="226" customFormat="1">
      <c r="A54" s="227">
        <v>51</v>
      </c>
      <c r="B54" s="228" t="str">
        <f>IF(HLOOKUP('競技設定（大会別）'!G$1,各種目,'競技設定（大会別）'!E56,FALSE)="","",HLOOKUP('競技設定（大会別）'!G$1,各種目,'競技設定（大会別）'!E56,FALSE))</f>
        <v/>
      </c>
      <c r="C54" s="230" t="str">
        <f>IF(HLOOKUP('競技設定（大会別）'!H$1,各種目,'競技設定（大会別）'!E56,FALSE)="","",HLOOKUP('競技設定（大会別）'!H$1,各種目,'競技設定（大会別）'!E56,FALSE))</f>
        <v/>
      </c>
      <c r="D54" s="230" t="str">
        <f>IF(HLOOKUP('競技設定（大会別）'!I$1,各種目,'競技設定（大会別）'!E56,FALSE)="","",HLOOKUP('競技設定（大会別）'!I$1,各種目,'競技設定（大会別）'!E56,FALSE))</f>
        <v/>
      </c>
      <c r="E54" s="229" t="str">
        <f>IF(HLOOKUP('競技設定（大会別）'!J$1,各種目,'競技設定（大会別）'!E56,FALSE)="","",HLOOKUP('競技設定（大会別）'!J$1,各種目,'競技設定（大会別）'!E56,FALSE))</f>
        <v/>
      </c>
      <c r="F54" s="230" t="str">
        <f>IF(HLOOKUP('競技設定（大会別）'!K$1,各種目,'競技設定（大会別）'!E56,FALSE)="","",HLOOKUP('競技設定（大会別）'!K$1,各種目,'競技設定（大会別）'!E56,FALSE))</f>
        <v/>
      </c>
      <c r="H54" s="227">
        <v>51</v>
      </c>
      <c r="I54" s="231" t="str">
        <f>IF(HLOOKUP('競技設定（大会別）'!L$1,各種目,'競技設定（大会別）'!E56,FALSE)="","",HLOOKUP('競技設定（大会別）'!L$1,各種目,'競技設定（大会別）'!E56,FALSE))</f>
        <v/>
      </c>
      <c r="J54" s="232" t="str">
        <f>IF(HLOOKUP('競技設定（大会別）'!M$1,各種目,'競技設定（大会別）'!E56,FALSE)="","",HLOOKUP('競技設定（大会別）'!M$1,各種目,'競技設定（大会別）'!E56,FALSE))</f>
        <v/>
      </c>
      <c r="K54" s="232" t="str">
        <f>IF(HLOOKUP('競技設定（大会別）'!N$1,各種目,'競技設定（大会別）'!E56,FALSE)="","",HLOOKUP('競技設定（大会別）'!N$1,各種目,'競技設定（大会別）'!E56,FALSE))</f>
        <v/>
      </c>
      <c r="L54" s="232" t="str">
        <f>IF(HLOOKUP('競技設定（大会別）'!O$1,各種目,'競技設定（大会別）'!E56,FALSE)="","",HLOOKUP('競技設定（大会別）'!O$1,各種目,'競技設定（大会別）'!E56,FALSE))</f>
        <v/>
      </c>
      <c r="M54" s="232" t="str">
        <f>IF(HLOOKUP('競技設定（大会別）'!P$1,各種目,'競技設定（大会別）'!E56,FALSE)="","",HLOOKUP('競技設定（大会別）'!P$1,各種目,'競技設定（大会別）'!E56,FALSE))</f>
        <v/>
      </c>
      <c r="O54" s="233"/>
      <c r="Q54" s="233"/>
      <c r="R54" s="233"/>
      <c r="T54" s="233"/>
      <c r="V54" s="233"/>
      <c r="W54" s="233"/>
    </row>
    <row r="55" spans="1:23" s="226" customFormat="1">
      <c r="A55" s="227">
        <v>52</v>
      </c>
      <c r="B55" s="228" t="str">
        <f>IF(HLOOKUP('競技設定（大会別）'!G$1,各種目,'競技設定（大会別）'!E57,FALSE)="","",HLOOKUP('競技設定（大会別）'!G$1,各種目,'競技設定（大会別）'!E57,FALSE))</f>
        <v/>
      </c>
      <c r="C55" s="230" t="str">
        <f>IF(HLOOKUP('競技設定（大会別）'!H$1,各種目,'競技設定（大会別）'!E57,FALSE)="","",HLOOKUP('競技設定（大会別）'!H$1,各種目,'競技設定（大会別）'!E57,FALSE))</f>
        <v/>
      </c>
      <c r="D55" s="230" t="str">
        <f>IF(HLOOKUP('競技設定（大会別）'!I$1,各種目,'競技設定（大会別）'!E57,FALSE)="","",HLOOKUP('競技設定（大会別）'!I$1,各種目,'競技設定（大会別）'!E57,FALSE))</f>
        <v/>
      </c>
      <c r="E55" s="229" t="str">
        <f>IF(HLOOKUP('競技設定（大会別）'!J$1,各種目,'競技設定（大会別）'!E57,FALSE)="","",HLOOKUP('競技設定（大会別）'!J$1,各種目,'競技設定（大会別）'!E57,FALSE))</f>
        <v/>
      </c>
      <c r="F55" s="230" t="str">
        <f>IF(HLOOKUP('競技設定（大会別）'!K$1,各種目,'競技設定（大会別）'!E57,FALSE)="","",HLOOKUP('競技設定（大会別）'!K$1,各種目,'競技設定（大会別）'!E57,FALSE))</f>
        <v/>
      </c>
      <c r="H55" s="227">
        <v>52</v>
      </c>
      <c r="I55" s="231" t="str">
        <f>IF(HLOOKUP('競技設定（大会別）'!L$1,各種目,'競技設定（大会別）'!E57,FALSE)="","",HLOOKUP('競技設定（大会別）'!L$1,各種目,'競技設定（大会別）'!E57,FALSE))</f>
        <v/>
      </c>
      <c r="J55" s="232" t="str">
        <f>IF(HLOOKUP('競技設定（大会別）'!M$1,各種目,'競技設定（大会別）'!E57,FALSE)="","",HLOOKUP('競技設定（大会別）'!M$1,各種目,'競技設定（大会別）'!E57,FALSE))</f>
        <v/>
      </c>
      <c r="K55" s="232" t="str">
        <f>IF(HLOOKUP('競技設定（大会別）'!N$1,各種目,'競技設定（大会別）'!E57,FALSE)="","",HLOOKUP('競技設定（大会別）'!N$1,各種目,'競技設定（大会別）'!E57,FALSE))</f>
        <v/>
      </c>
      <c r="L55" s="232" t="str">
        <f>IF(HLOOKUP('競技設定（大会別）'!O$1,各種目,'競技設定（大会別）'!E57,FALSE)="","",HLOOKUP('競技設定（大会別）'!O$1,各種目,'競技設定（大会別）'!E57,FALSE))</f>
        <v/>
      </c>
      <c r="M55" s="232" t="str">
        <f>IF(HLOOKUP('競技設定（大会別）'!P$1,各種目,'競技設定（大会別）'!E57,FALSE)="","",HLOOKUP('競技設定（大会別）'!P$1,各種目,'競技設定（大会別）'!E57,FALSE))</f>
        <v/>
      </c>
      <c r="O55" s="233"/>
      <c r="Q55" s="233"/>
      <c r="R55" s="233"/>
      <c r="T55" s="233"/>
      <c r="V55" s="233"/>
      <c r="W55" s="233"/>
    </row>
    <row r="56" spans="1:23" s="226" customFormat="1">
      <c r="A56" s="227">
        <v>53</v>
      </c>
      <c r="B56" s="228" t="str">
        <f>IF(HLOOKUP('競技設定（大会別）'!G$1,各種目,'競技設定（大会別）'!E58,FALSE)="","",HLOOKUP('競技設定（大会別）'!G$1,各種目,'競技設定（大会別）'!E58,FALSE))</f>
        <v/>
      </c>
      <c r="C56" s="230" t="str">
        <f>IF(HLOOKUP('競技設定（大会別）'!H$1,各種目,'競技設定（大会別）'!E58,FALSE)="","",HLOOKUP('競技設定（大会別）'!H$1,各種目,'競技設定（大会別）'!E58,FALSE))</f>
        <v/>
      </c>
      <c r="D56" s="230" t="str">
        <f>IF(HLOOKUP('競技設定（大会別）'!I$1,各種目,'競技設定（大会別）'!E58,FALSE)="","",HLOOKUP('競技設定（大会別）'!I$1,各種目,'競技設定（大会別）'!E58,FALSE))</f>
        <v/>
      </c>
      <c r="E56" s="229" t="str">
        <f>IF(HLOOKUP('競技設定（大会別）'!J$1,各種目,'競技設定（大会別）'!E58,FALSE)="","",HLOOKUP('競技設定（大会別）'!J$1,各種目,'競技設定（大会別）'!E58,FALSE))</f>
        <v/>
      </c>
      <c r="F56" s="230" t="str">
        <f>IF(HLOOKUP('競技設定（大会別）'!K$1,各種目,'競技設定（大会別）'!E58,FALSE)="","",HLOOKUP('競技設定（大会別）'!K$1,各種目,'競技設定（大会別）'!E58,FALSE))</f>
        <v/>
      </c>
      <c r="H56" s="227">
        <v>53</v>
      </c>
      <c r="I56" s="231" t="str">
        <f>IF(HLOOKUP('競技設定（大会別）'!L$1,各種目,'競技設定（大会別）'!E58,FALSE)="","",HLOOKUP('競技設定（大会別）'!L$1,各種目,'競技設定（大会別）'!E58,FALSE))</f>
        <v/>
      </c>
      <c r="J56" s="232" t="str">
        <f>IF(HLOOKUP('競技設定（大会別）'!M$1,各種目,'競技設定（大会別）'!E58,FALSE)="","",HLOOKUP('競技設定（大会別）'!M$1,各種目,'競技設定（大会別）'!E58,FALSE))</f>
        <v/>
      </c>
      <c r="K56" s="232" t="str">
        <f>IF(HLOOKUP('競技設定（大会別）'!N$1,各種目,'競技設定（大会別）'!E58,FALSE)="","",HLOOKUP('競技設定（大会別）'!N$1,各種目,'競技設定（大会別）'!E58,FALSE))</f>
        <v/>
      </c>
      <c r="L56" s="232" t="str">
        <f>IF(HLOOKUP('競技設定（大会別）'!O$1,各種目,'競技設定（大会別）'!E58,FALSE)="","",HLOOKUP('競技設定（大会別）'!O$1,各種目,'競技設定（大会別）'!E58,FALSE))</f>
        <v/>
      </c>
      <c r="M56" s="232" t="str">
        <f>IF(HLOOKUP('競技設定（大会別）'!P$1,各種目,'競技設定（大会別）'!E58,FALSE)="","",HLOOKUP('競技設定（大会別）'!P$1,各種目,'競技設定（大会別）'!E58,FALSE))</f>
        <v/>
      </c>
      <c r="O56" s="233"/>
      <c r="Q56" s="233"/>
      <c r="R56" s="233"/>
      <c r="T56" s="233"/>
      <c r="V56" s="233"/>
      <c r="W56" s="233"/>
    </row>
    <row r="57" spans="1:23" s="226" customFormat="1">
      <c r="A57" s="227">
        <v>54</v>
      </c>
      <c r="B57" s="228" t="str">
        <f>IF(HLOOKUP('競技設定（大会別）'!G$1,各種目,'競技設定（大会別）'!E59,FALSE)="","",HLOOKUP('競技設定（大会別）'!G$1,各種目,'競技設定（大会別）'!E59,FALSE))</f>
        <v/>
      </c>
      <c r="C57" s="230" t="str">
        <f>IF(HLOOKUP('競技設定（大会別）'!H$1,各種目,'競技設定（大会別）'!E59,FALSE)="","",HLOOKUP('競技設定（大会別）'!H$1,各種目,'競技設定（大会別）'!E59,FALSE))</f>
        <v/>
      </c>
      <c r="D57" s="230" t="str">
        <f>IF(HLOOKUP('競技設定（大会別）'!I$1,各種目,'競技設定（大会別）'!E59,FALSE)="","",HLOOKUP('競技設定（大会別）'!I$1,各種目,'競技設定（大会別）'!E59,FALSE))</f>
        <v/>
      </c>
      <c r="E57" s="229" t="str">
        <f>IF(HLOOKUP('競技設定（大会別）'!J$1,各種目,'競技設定（大会別）'!E59,FALSE)="","",HLOOKUP('競技設定（大会別）'!J$1,各種目,'競技設定（大会別）'!E59,FALSE))</f>
        <v/>
      </c>
      <c r="F57" s="230" t="str">
        <f>IF(HLOOKUP('競技設定（大会別）'!K$1,各種目,'競技設定（大会別）'!E59,FALSE)="","",HLOOKUP('競技設定（大会別）'!K$1,各種目,'競技設定（大会別）'!E59,FALSE))</f>
        <v/>
      </c>
      <c r="H57" s="227">
        <v>54</v>
      </c>
      <c r="I57" s="231" t="str">
        <f>IF(HLOOKUP('競技設定（大会別）'!L$1,各種目,'競技設定（大会別）'!E59,FALSE)="","",HLOOKUP('競技設定（大会別）'!L$1,各種目,'競技設定（大会別）'!E59,FALSE))</f>
        <v/>
      </c>
      <c r="J57" s="232" t="str">
        <f>IF(HLOOKUP('競技設定（大会別）'!M$1,各種目,'競技設定（大会別）'!E59,FALSE)="","",HLOOKUP('競技設定（大会別）'!M$1,各種目,'競技設定（大会別）'!E59,FALSE))</f>
        <v/>
      </c>
      <c r="K57" s="232" t="str">
        <f>IF(HLOOKUP('競技設定（大会別）'!N$1,各種目,'競技設定（大会別）'!E59,FALSE)="","",HLOOKUP('競技設定（大会別）'!N$1,各種目,'競技設定（大会別）'!E59,FALSE))</f>
        <v/>
      </c>
      <c r="L57" s="232" t="str">
        <f>IF(HLOOKUP('競技設定（大会別）'!O$1,各種目,'競技設定（大会別）'!E59,FALSE)="","",HLOOKUP('競技設定（大会別）'!O$1,各種目,'競技設定（大会別）'!E59,FALSE))</f>
        <v/>
      </c>
      <c r="M57" s="232" t="str">
        <f>IF(HLOOKUP('競技設定（大会別）'!P$1,各種目,'競技設定（大会別）'!E59,FALSE)="","",HLOOKUP('競技設定（大会別）'!P$1,各種目,'競技設定（大会別）'!E59,FALSE))</f>
        <v/>
      </c>
      <c r="O57" s="233"/>
      <c r="Q57" s="233"/>
      <c r="R57" s="233"/>
      <c r="T57" s="233"/>
      <c r="V57" s="233"/>
      <c r="W57" s="233"/>
    </row>
    <row r="58" spans="1:23" s="226" customFormat="1">
      <c r="A58" s="227">
        <v>55</v>
      </c>
      <c r="B58" s="228" t="str">
        <f>IF(HLOOKUP('競技設定（大会別）'!G$1,各種目,'競技設定（大会別）'!E60,FALSE)="","",HLOOKUP('競技設定（大会別）'!G$1,各種目,'競技設定（大会別）'!E60,FALSE))</f>
        <v/>
      </c>
      <c r="C58" s="230" t="str">
        <f>IF(HLOOKUP('競技設定（大会別）'!H$1,各種目,'競技設定（大会別）'!E60,FALSE)="","",HLOOKUP('競技設定（大会別）'!H$1,各種目,'競技設定（大会別）'!E60,FALSE))</f>
        <v/>
      </c>
      <c r="D58" s="230" t="str">
        <f>IF(HLOOKUP('競技設定（大会別）'!I$1,各種目,'競技設定（大会別）'!E60,FALSE)="","",HLOOKUP('競技設定（大会別）'!I$1,各種目,'競技設定（大会別）'!E60,FALSE))</f>
        <v/>
      </c>
      <c r="E58" s="229" t="str">
        <f>IF(HLOOKUP('競技設定（大会別）'!J$1,各種目,'競技設定（大会別）'!E60,FALSE)="","",HLOOKUP('競技設定（大会別）'!J$1,各種目,'競技設定（大会別）'!E60,FALSE))</f>
        <v/>
      </c>
      <c r="F58" s="230" t="str">
        <f>IF(HLOOKUP('競技設定（大会別）'!K$1,各種目,'競技設定（大会別）'!E60,FALSE)="","",HLOOKUP('競技設定（大会別）'!K$1,各種目,'競技設定（大会別）'!E60,FALSE))</f>
        <v/>
      </c>
      <c r="H58" s="227">
        <v>55</v>
      </c>
      <c r="I58" s="231" t="str">
        <f>IF(HLOOKUP('競技設定（大会別）'!L$1,各種目,'競技設定（大会別）'!E60,FALSE)="","",HLOOKUP('競技設定（大会別）'!L$1,各種目,'競技設定（大会別）'!E60,FALSE))</f>
        <v/>
      </c>
      <c r="J58" s="232" t="str">
        <f>IF(HLOOKUP('競技設定（大会別）'!M$1,各種目,'競技設定（大会別）'!E60,FALSE)="","",HLOOKUP('競技設定（大会別）'!M$1,各種目,'競技設定（大会別）'!E60,FALSE))</f>
        <v/>
      </c>
      <c r="K58" s="232" t="str">
        <f>IF(HLOOKUP('競技設定（大会別）'!N$1,各種目,'競技設定（大会別）'!E60,FALSE)="","",HLOOKUP('競技設定（大会別）'!N$1,各種目,'競技設定（大会別）'!E60,FALSE))</f>
        <v/>
      </c>
      <c r="L58" s="232" t="str">
        <f>IF(HLOOKUP('競技設定（大会別）'!O$1,各種目,'競技設定（大会別）'!E60,FALSE)="","",HLOOKUP('競技設定（大会別）'!O$1,各種目,'競技設定（大会別）'!E60,FALSE))</f>
        <v/>
      </c>
      <c r="M58" s="232" t="str">
        <f>IF(HLOOKUP('競技設定（大会別）'!P$1,各種目,'競技設定（大会別）'!E60,FALSE)="","",HLOOKUP('競技設定（大会別）'!P$1,各種目,'競技設定（大会別）'!E60,FALSE))</f>
        <v/>
      </c>
      <c r="O58" s="233"/>
      <c r="Q58" s="233"/>
      <c r="R58" s="233"/>
      <c r="T58" s="233"/>
      <c r="V58" s="233"/>
      <c r="W58" s="233"/>
    </row>
    <row r="59" spans="1:23" s="226" customFormat="1">
      <c r="A59" s="227">
        <v>56</v>
      </c>
      <c r="B59" s="228" t="str">
        <f>IF(HLOOKUP('競技設定（大会別）'!G$1,各種目,'競技設定（大会別）'!E61,FALSE)="","",HLOOKUP('競技設定（大会別）'!G$1,各種目,'競技設定（大会別）'!E61,FALSE))</f>
        <v/>
      </c>
      <c r="C59" s="230" t="str">
        <f>IF(HLOOKUP('競技設定（大会別）'!H$1,各種目,'競技設定（大会別）'!E61,FALSE)="","",HLOOKUP('競技設定（大会別）'!H$1,各種目,'競技設定（大会別）'!E61,FALSE))</f>
        <v/>
      </c>
      <c r="D59" s="230" t="str">
        <f>IF(HLOOKUP('競技設定（大会別）'!I$1,各種目,'競技設定（大会別）'!E61,FALSE)="","",HLOOKUP('競技設定（大会別）'!I$1,各種目,'競技設定（大会別）'!E61,FALSE))</f>
        <v/>
      </c>
      <c r="E59" s="229" t="str">
        <f>IF(HLOOKUP('競技設定（大会別）'!J$1,各種目,'競技設定（大会別）'!E61,FALSE)="","",HLOOKUP('競技設定（大会別）'!J$1,各種目,'競技設定（大会別）'!E61,FALSE))</f>
        <v/>
      </c>
      <c r="F59" s="230" t="str">
        <f>IF(HLOOKUP('競技設定（大会別）'!K$1,各種目,'競技設定（大会別）'!E61,FALSE)="","",HLOOKUP('競技設定（大会別）'!K$1,各種目,'競技設定（大会別）'!E61,FALSE))</f>
        <v/>
      </c>
      <c r="H59" s="227">
        <v>56</v>
      </c>
      <c r="I59" s="231" t="str">
        <f>IF(HLOOKUP('競技設定（大会別）'!L$1,各種目,'競技設定（大会別）'!E61,FALSE)="","",HLOOKUP('競技設定（大会別）'!L$1,各種目,'競技設定（大会別）'!E61,FALSE))</f>
        <v/>
      </c>
      <c r="J59" s="232" t="str">
        <f>IF(HLOOKUP('競技設定（大会別）'!M$1,各種目,'競技設定（大会別）'!E61,FALSE)="","",HLOOKUP('競技設定（大会別）'!M$1,各種目,'競技設定（大会別）'!E61,FALSE))</f>
        <v/>
      </c>
      <c r="K59" s="232" t="str">
        <f>IF(HLOOKUP('競技設定（大会別）'!N$1,各種目,'競技設定（大会別）'!E61,FALSE)="","",HLOOKUP('競技設定（大会別）'!N$1,各種目,'競技設定（大会別）'!E61,FALSE))</f>
        <v/>
      </c>
      <c r="L59" s="232" t="str">
        <f>IF(HLOOKUP('競技設定（大会別）'!O$1,各種目,'競技設定（大会別）'!E61,FALSE)="","",HLOOKUP('競技設定（大会別）'!O$1,各種目,'競技設定（大会別）'!E61,FALSE))</f>
        <v/>
      </c>
      <c r="M59" s="232" t="str">
        <f>IF(HLOOKUP('競技設定（大会別）'!P$1,各種目,'競技設定（大会別）'!E61,FALSE)="","",HLOOKUP('競技設定（大会別）'!P$1,各種目,'競技設定（大会別）'!E61,FALSE))</f>
        <v/>
      </c>
      <c r="O59" s="233"/>
      <c r="Q59" s="233"/>
      <c r="R59" s="233"/>
      <c r="T59" s="233"/>
      <c r="V59" s="233"/>
      <c r="W59" s="233"/>
    </row>
    <row r="60" spans="1:23" s="226" customFormat="1">
      <c r="A60" s="227">
        <v>57</v>
      </c>
      <c r="B60" s="228" t="str">
        <f>IF(HLOOKUP('競技設定（大会別）'!G$1,各種目,'競技設定（大会別）'!E62,FALSE)="","",HLOOKUP('競技設定（大会別）'!G$1,各種目,'競技設定（大会別）'!E62,FALSE))</f>
        <v/>
      </c>
      <c r="C60" s="230" t="str">
        <f>IF(HLOOKUP('競技設定（大会別）'!H$1,各種目,'競技設定（大会別）'!E62,FALSE)="","",HLOOKUP('競技設定（大会別）'!H$1,各種目,'競技設定（大会別）'!E62,FALSE))</f>
        <v/>
      </c>
      <c r="D60" s="230" t="str">
        <f>IF(HLOOKUP('競技設定（大会別）'!I$1,各種目,'競技設定（大会別）'!E62,FALSE)="","",HLOOKUP('競技設定（大会別）'!I$1,各種目,'競技設定（大会別）'!E62,FALSE))</f>
        <v/>
      </c>
      <c r="E60" s="229" t="str">
        <f>IF(HLOOKUP('競技設定（大会別）'!J$1,各種目,'競技設定（大会別）'!E62,FALSE)="","",HLOOKUP('競技設定（大会別）'!J$1,各種目,'競技設定（大会別）'!E62,FALSE))</f>
        <v/>
      </c>
      <c r="F60" s="230" t="str">
        <f>IF(HLOOKUP('競技設定（大会別）'!K$1,各種目,'競技設定（大会別）'!E62,FALSE)="","",HLOOKUP('競技設定（大会別）'!K$1,各種目,'競技設定（大会別）'!E62,FALSE))</f>
        <v/>
      </c>
      <c r="H60" s="227">
        <v>57</v>
      </c>
      <c r="I60" s="231" t="str">
        <f>IF(HLOOKUP('競技設定（大会別）'!L$1,各種目,'競技設定（大会別）'!E62,FALSE)="","",HLOOKUP('競技設定（大会別）'!L$1,各種目,'競技設定（大会別）'!E62,FALSE))</f>
        <v/>
      </c>
      <c r="J60" s="232" t="str">
        <f>IF(HLOOKUP('競技設定（大会別）'!M$1,各種目,'競技設定（大会別）'!E62,FALSE)="","",HLOOKUP('競技設定（大会別）'!M$1,各種目,'競技設定（大会別）'!E62,FALSE))</f>
        <v/>
      </c>
      <c r="K60" s="232" t="str">
        <f>IF(HLOOKUP('競技設定（大会別）'!N$1,各種目,'競技設定（大会別）'!E62,FALSE)="","",HLOOKUP('競技設定（大会別）'!N$1,各種目,'競技設定（大会別）'!E62,FALSE))</f>
        <v/>
      </c>
      <c r="L60" s="232" t="str">
        <f>IF(HLOOKUP('競技設定（大会別）'!O$1,各種目,'競技設定（大会別）'!E62,FALSE)="","",HLOOKUP('競技設定（大会別）'!O$1,各種目,'競技設定（大会別）'!E62,FALSE))</f>
        <v/>
      </c>
      <c r="M60" s="232" t="str">
        <f>IF(HLOOKUP('競技設定（大会別）'!P$1,各種目,'競技設定（大会別）'!E62,FALSE)="","",HLOOKUP('競技設定（大会別）'!P$1,各種目,'競技設定（大会別）'!E62,FALSE))</f>
        <v/>
      </c>
      <c r="O60" s="233"/>
      <c r="Q60" s="233"/>
      <c r="R60" s="233"/>
      <c r="T60" s="233"/>
      <c r="V60" s="233"/>
      <c r="W60" s="233"/>
    </row>
    <row r="61" spans="1:23" s="226" customFormat="1">
      <c r="A61" s="227">
        <v>58</v>
      </c>
      <c r="B61" s="228" t="str">
        <f>IF(HLOOKUP('競技設定（大会別）'!G$1,各種目,'競技設定（大会別）'!E63,FALSE)="","",HLOOKUP('競技設定（大会別）'!G$1,各種目,'競技設定（大会別）'!E63,FALSE))</f>
        <v/>
      </c>
      <c r="C61" s="230" t="str">
        <f>IF(HLOOKUP('競技設定（大会別）'!H$1,各種目,'競技設定（大会別）'!E63,FALSE)="","",HLOOKUP('競技設定（大会別）'!H$1,各種目,'競技設定（大会別）'!E63,FALSE))</f>
        <v/>
      </c>
      <c r="D61" s="230" t="str">
        <f>IF(HLOOKUP('競技設定（大会別）'!I$1,各種目,'競技設定（大会別）'!E63,FALSE)="","",HLOOKUP('競技設定（大会別）'!I$1,各種目,'競技設定（大会別）'!E63,FALSE))</f>
        <v/>
      </c>
      <c r="E61" s="229" t="str">
        <f>IF(HLOOKUP('競技設定（大会別）'!J$1,各種目,'競技設定（大会別）'!E63,FALSE)="","",HLOOKUP('競技設定（大会別）'!J$1,各種目,'競技設定（大会別）'!E63,FALSE))</f>
        <v/>
      </c>
      <c r="F61" s="230" t="str">
        <f>IF(HLOOKUP('競技設定（大会別）'!K$1,各種目,'競技設定（大会別）'!E63,FALSE)="","",HLOOKUP('競技設定（大会別）'!K$1,各種目,'競技設定（大会別）'!E63,FALSE))</f>
        <v/>
      </c>
      <c r="H61" s="227">
        <v>58</v>
      </c>
      <c r="I61" s="231" t="str">
        <f>IF(HLOOKUP('競技設定（大会別）'!L$1,各種目,'競技設定（大会別）'!E63,FALSE)="","",HLOOKUP('競技設定（大会別）'!L$1,各種目,'競技設定（大会別）'!E63,FALSE))</f>
        <v/>
      </c>
      <c r="J61" s="232" t="str">
        <f>IF(HLOOKUP('競技設定（大会別）'!M$1,各種目,'競技設定（大会別）'!E63,FALSE)="","",HLOOKUP('競技設定（大会別）'!M$1,各種目,'競技設定（大会別）'!E63,FALSE))</f>
        <v/>
      </c>
      <c r="K61" s="232" t="str">
        <f>IF(HLOOKUP('競技設定（大会別）'!N$1,各種目,'競技設定（大会別）'!E63,FALSE)="","",HLOOKUP('競技設定（大会別）'!N$1,各種目,'競技設定（大会別）'!E63,FALSE))</f>
        <v/>
      </c>
      <c r="L61" s="232" t="str">
        <f>IF(HLOOKUP('競技設定（大会別）'!O$1,各種目,'競技設定（大会別）'!E63,FALSE)="","",HLOOKUP('競技設定（大会別）'!O$1,各種目,'競技設定（大会別）'!E63,FALSE))</f>
        <v/>
      </c>
      <c r="M61" s="232" t="str">
        <f>IF(HLOOKUP('競技設定（大会別）'!P$1,各種目,'競技設定（大会別）'!E63,FALSE)="","",HLOOKUP('競技設定（大会別）'!P$1,各種目,'競技設定（大会別）'!E63,FALSE))</f>
        <v/>
      </c>
      <c r="O61" s="233"/>
      <c r="Q61" s="233"/>
      <c r="R61" s="233"/>
      <c r="T61" s="233"/>
      <c r="V61" s="233"/>
      <c r="W61" s="233"/>
    </row>
    <row r="62" spans="1:23" s="226" customFormat="1">
      <c r="A62" s="227">
        <v>59</v>
      </c>
      <c r="B62" s="228" t="str">
        <f>IF(HLOOKUP('競技設定（大会別）'!G$1,各種目,'競技設定（大会別）'!E64,FALSE)="","",HLOOKUP('競技設定（大会別）'!G$1,各種目,'競技設定（大会別）'!E64,FALSE))</f>
        <v/>
      </c>
      <c r="C62" s="230" t="str">
        <f>IF(HLOOKUP('競技設定（大会別）'!H$1,各種目,'競技設定（大会別）'!E64,FALSE)="","",HLOOKUP('競技設定（大会別）'!H$1,各種目,'競技設定（大会別）'!E64,FALSE))</f>
        <v/>
      </c>
      <c r="D62" s="230" t="str">
        <f>IF(HLOOKUP('競技設定（大会別）'!I$1,各種目,'競技設定（大会別）'!E64,FALSE)="","",HLOOKUP('競技設定（大会別）'!I$1,各種目,'競技設定（大会別）'!E64,FALSE))</f>
        <v/>
      </c>
      <c r="E62" s="229" t="str">
        <f>IF(HLOOKUP('競技設定（大会別）'!J$1,各種目,'競技設定（大会別）'!E64,FALSE)="","",HLOOKUP('競技設定（大会別）'!J$1,各種目,'競技設定（大会別）'!E64,FALSE))</f>
        <v/>
      </c>
      <c r="F62" s="230" t="str">
        <f>IF(HLOOKUP('競技設定（大会別）'!K$1,各種目,'競技設定（大会別）'!E64,FALSE)="","",HLOOKUP('競技設定（大会別）'!K$1,各種目,'競技設定（大会別）'!E64,FALSE))</f>
        <v/>
      </c>
      <c r="H62" s="227">
        <v>59</v>
      </c>
      <c r="I62" s="231" t="str">
        <f>IF(HLOOKUP('競技設定（大会別）'!L$1,各種目,'競技設定（大会別）'!E64,FALSE)="","",HLOOKUP('競技設定（大会別）'!L$1,各種目,'競技設定（大会別）'!E64,FALSE))</f>
        <v/>
      </c>
      <c r="J62" s="232" t="str">
        <f>IF(HLOOKUP('競技設定（大会別）'!M$1,各種目,'競技設定（大会別）'!E64,FALSE)="","",HLOOKUP('競技設定（大会別）'!M$1,各種目,'競技設定（大会別）'!E64,FALSE))</f>
        <v/>
      </c>
      <c r="K62" s="232" t="str">
        <f>IF(HLOOKUP('競技設定（大会別）'!N$1,各種目,'競技設定（大会別）'!E64,FALSE)="","",HLOOKUP('競技設定（大会別）'!N$1,各種目,'競技設定（大会別）'!E64,FALSE))</f>
        <v/>
      </c>
      <c r="L62" s="232" t="str">
        <f>IF(HLOOKUP('競技設定（大会別）'!O$1,各種目,'競技設定（大会別）'!E64,FALSE)="","",HLOOKUP('競技設定（大会別）'!O$1,各種目,'競技設定（大会別）'!E64,FALSE))</f>
        <v/>
      </c>
      <c r="M62" s="232" t="str">
        <f>IF(HLOOKUP('競技設定（大会別）'!P$1,各種目,'競技設定（大会別）'!E64,FALSE)="","",HLOOKUP('競技設定（大会別）'!P$1,各種目,'競技設定（大会別）'!E64,FALSE))</f>
        <v/>
      </c>
      <c r="O62" s="233"/>
      <c r="Q62" s="233"/>
      <c r="R62" s="233"/>
      <c r="T62" s="233"/>
      <c r="V62" s="233"/>
      <c r="W62" s="233"/>
    </row>
    <row r="63" spans="1:23" s="226" customFormat="1">
      <c r="A63" s="227">
        <v>60</v>
      </c>
      <c r="B63" s="228" t="str">
        <f>IF(HLOOKUP('競技設定（大会別）'!G$1,各種目,'競技設定（大会別）'!E65,FALSE)="","",HLOOKUP('競技設定（大会別）'!G$1,各種目,'競技設定（大会別）'!E65,FALSE))</f>
        <v/>
      </c>
      <c r="C63" s="230" t="str">
        <f>IF(HLOOKUP('競技設定（大会別）'!H$1,各種目,'競技設定（大会別）'!E65,FALSE)="","",HLOOKUP('競技設定（大会別）'!H$1,各種目,'競技設定（大会別）'!E65,FALSE))</f>
        <v/>
      </c>
      <c r="D63" s="230" t="str">
        <f>IF(HLOOKUP('競技設定（大会別）'!I$1,各種目,'競技設定（大会別）'!E65,FALSE)="","",HLOOKUP('競技設定（大会別）'!I$1,各種目,'競技設定（大会別）'!E65,FALSE))</f>
        <v/>
      </c>
      <c r="E63" s="229" t="str">
        <f>IF(HLOOKUP('競技設定（大会別）'!J$1,各種目,'競技設定（大会別）'!E65,FALSE)="","",HLOOKUP('競技設定（大会別）'!J$1,各種目,'競技設定（大会別）'!E65,FALSE))</f>
        <v/>
      </c>
      <c r="F63" s="230" t="str">
        <f>IF(HLOOKUP('競技設定（大会別）'!K$1,各種目,'競技設定（大会別）'!E65,FALSE)="","",HLOOKUP('競技設定（大会別）'!K$1,各種目,'競技設定（大会別）'!E65,FALSE))</f>
        <v/>
      </c>
      <c r="H63" s="227">
        <v>60</v>
      </c>
      <c r="I63" s="231" t="str">
        <f>IF(HLOOKUP('競技設定（大会別）'!L$1,各種目,'競技設定（大会別）'!E65,FALSE)="","",HLOOKUP('競技設定（大会別）'!L$1,各種目,'競技設定（大会別）'!E65,FALSE))</f>
        <v/>
      </c>
      <c r="J63" s="232" t="str">
        <f>IF(HLOOKUP('競技設定（大会別）'!M$1,各種目,'競技設定（大会別）'!E65,FALSE)="","",HLOOKUP('競技設定（大会別）'!M$1,各種目,'競技設定（大会別）'!E65,FALSE))</f>
        <v/>
      </c>
      <c r="K63" s="232" t="str">
        <f>IF(HLOOKUP('競技設定（大会別）'!N$1,各種目,'競技設定（大会別）'!E65,FALSE)="","",HLOOKUP('競技設定（大会別）'!N$1,各種目,'競技設定（大会別）'!E65,FALSE))</f>
        <v/>
      </c>
      <c r="L63" s="232" t="str">
        <f>IF(HLOOKUP('競技設定（大会別）'!O$1,各種目,'競技設定（大会別）'!E65,FALSE)="","",HLOOKUP('競技設定（大会別）'!O$1,各種目,'競技設定（大会別）'!E65,FALSE))</f>
        <v/>
      </c>
      <c r="M63" s="232" t="str">
        <f>IF(HLOOKUP('競技設定（大会別）'!P$1,各種目,'競技設定（大会別）'!E65,FALSE)="","",HLOOKUP('競技設定（大会別）'!P$1,各種目,'競技設定（大会別）'!E65,FALSE))</f>
        <v/>
      </c>
      <c r="O63" s="233"/>
      <c r="Q63" s="233"/>
      <c r="R63" s="233"/>
      <c r="T63" s="233"/>
      <c r="V63" s="233"/>
      <c r="W63" s="233"/>
    </row>
    <row r="64" spans="1:23" s="226" customFormat="1">
      <c r="A64" s="227">
        <v>61</v>
      </c>
      <c r="B64" s="228" t="str">
        <f>IF(HLOOKUP('競技設定（大会別）'!G$1,各種目,'競技設定（大会別）'!E66,FALSE)="","",HLOOKUP('競技設定（大会別）'!G$1,各種目,'競技設定（大会別）'!E66,FALSE))</f>
        <v/>
      </c>
      <c r="C64" s="230" t="str">
        <f>IF(HLOOKUP('競技設定（大会別）'!H$1,各種目,'競技設定（大会別）'!E66,FALSE)="","",HLOOKUP('競技設定（大会別）'!H$1,各種目,'競技設定（大会別）'!E66,FALSE))</f>
        <v/>
      </c>
      <c r="D64" s="230" t="str">
        <f>IF(HLOOKUP('競技設定（大会別）'!I$1,各種目,'競技設定（大会別）'!E66,FALSE)="","",HLOOKUP('競技設定（大会別）'!I$1,各種目,'競技設定（大会別）'!E66,FALSE))</f>
        <v/>
      </c>
      <c r="E64" s="229" t="str">
        <f>IF(HLOOKUP('競技設定（大会別）'!J$1,各種目,'競技設定（大会別）'!E66,FALSE)="","",HLOOKUP('競技設定（大会別）'!J$1,各種目,'競技設定（大会別）'!E66,FALSE))</f>
        <v/>
      </c>
      <c r="F64" s="230" t="str">
        <f>IF(HLOOKUP('競技設定（大会別）'!K$1,各種目,'競技設定（大会別）'!E66,FALSE)="","",HLOOKUP('競技設定（大会別）'!K$1,各種目,'競技設定（大会別）'!E66,FALSE))</f>
        <v/>
      </c>
      <c r="H64" s="227">
        <v>61</v>
      </c>
      <c r="I64" s="231" t="str">
        <f>IF(HLOOKUP('競技設定（大会別）'!L$1,各種目,'競技設定（大会別）'!E66,FALSE)="","",HLOOKUP('競技設定（大会別）'!L$1,各種目,'競技設定（大会別）'!E66,FALSE))</f>
        <v/>
      </c>
      <c r="J64" s="232" t="str">
        <f>IF(HLOOKUP('競技設定（大会別）'!M$1,各種目,'競技設定（大会別）'!E66,FALSE)="","",HLOOKUP('競技設定（大会別）'!M$1,各種目,'競技設定（大会別）'!E66,FALSE))</f>
        <v/>
      </c>
      <c r="K64" s="232" t="str">
        <f>IF(HLOOKUP('競技設定（大会別）'!N$1,各種目,'競技設定（大会別）'!E66,FALSE)="","",HLOOKUP('競技設定（大会別）'!N$1,各種目,'競技設定（大会別）'!E66,FALSE))</f>
        <v/>
      </c>
      <c r="L64" s="232" t="str">
        <f>IF(HLOOKUP('競技設定（大会別）'!O$1,各種目,'競技設定（大会別）'!E66,FALSE)="","",HLOOKUP('競技設定（大会別）'!O$1,各種目,'競技設定（大会別）'!E66,FALSE))</f>
        <v/>
      </c>
      <c r="M64" s="232" t="str">
        <f>IF(HLOOKUP('競技設定（大会別）'!P$1,各種目,'競技設定（大会別）'!E66,FALSE)="","",HLOOKUP('競技設定（大会別）'!P$1,各種目,'競技設定（大会別）'!E66,FALSE))</f>
        <v/>
      </c>
      <c r="O64" s="233"/>
      <c r="Q64" s="233"/>
      <c r="R64" s="233"/>
      <c r="T64" s="233"/>
      <c r="V64" s="233"/>
      <c r="W64" s="233"/>
    </row>
    <row r="65" spans="1:23" s="226" customFormat="1">
      <c r="A65" s="227">
        <v>62</v>
      </c>
      <c r="B65" s="228" t="str">
        <f>IF(HLOOKUP('競技設定（大会別）'!G$1,各種目,'競技設定（大会別）'!E67,FALSE)="","",HLOOKUP('競技設定（大会別）'!G$1,各種目,'競技設定（大会別）'!E67,FALSE))</f>
        <v/>
      </c>
      <c r="C65" s="230" t="str">
        <f>IF(HLOOKUP('競技設定（大会別）'!H$1,各種目,'競技設定（大会別）'!E67,FALSE)="","",HLOOKUP('競技設定（大会別）'!H$1,各種目,'競技設定（大会別）'!E67,FALSE))</f>
        <v/>
      </c>
      <c r="D65" s="230" t="str">
        <f>IF(HLOOKUP('競技設定（大会別）'!I$1,各種目,'競技設定（大会別）'!E67,FALSE)="","",HLOOKUP('競技設定（大会別）'!I$1,各種目,'競技設定（大会別）'!E67,FALSE))</f>
        <v/>
      </c>
      <c r="E65" s="229" t="str">
        <f>IF(HLOOKUP('競技設定（大会別）'!J$1,各種目,'競技設定（大会別）'!E67,FALSE)="","",HLOOKUP('競技設定（大会別）'!J$1,各種目,'競技設定（大会別）'!E67,FALSE))</f>
        <v/>
      </c>
      <c r="F65" s="230" t="str">
        <f>IF(HLOOKUP('競技設定（大会別）'!K$1,各種目,'競技設定（大会別）'!E67,FALSE)="","",HLOOKUP('競技設定（大会別）'!K$1,各種目,'競技設定（大会別）'!E67,FALSE))</f>
        <v/>
      </c>
      <c r="H65" s="227">
        <v>62</v>
      </c>
      <c r="I65" s="231" t="str">
        <f>IF(HLOOKUP('競技設定（大会別）'!L$1,各種目,'競技設定（大会別）'!E67,FALSE)="","",HLOOKUP('競技設定（大会別）'!L$1,各種目,'競技設定（大会別）'!E67,FALSE))</f>
        <v/>
      </c>
      <c r="J65" s="232" t="str">
        <f>IF(HLOOKUP('競技設定（大会別）'!M$1,各種目,'競技設定（大会別）'!E67,FALSE)="","",HLOOKUP('競技設定（大会別）'!M$1,各種目,'競技設定（大会別）'!E67,FALSE))</f>
        <v/>
      </c>
      <c r="K65" s="232" t="str">
        <f>IF(HLOOKUP('競技設定（大会別）'!N$1,各種目,'競技設定（大会別）'!E67,FALSE)="","",HLOOKUP('競技設定（大会別）'!N$1,各種目,'競技設定（大会別）'!E67,FALSE))</f>
        <v/>
      </c>
      <c r="L65" s="232" t="str">
        <f>IF(HLOOKUP('競技設定（大会別）'!O$1,各種目,'競技設定（大会別）'!E67,FALSE)="","",HLOOKUP('競技設定（大会別）'!O$1,各種目,'競技設定（大会別）'!E67,FALSE))</f>
        <v/>
      </c>
      <c r="M65" s="232" t="str">
        <f>IF(HLOOKUP('競技設定（大会別）'!P$1,各種目,'競技設定（大会別）'!E67,FALSE)="","",HLOOKUP('競技設定（大会別）'!P$1,各種目,'競技設定（大会別）'!E67,FALSE))</f>
        <v/>
      </c>
      <c r="O65" s="233"/>
      <c r="Q65" s="233"/>
      <c r="R65" s="233"/>
      <c r="T65" s="233"/>
      <c r="V65" s="233"/>
      <c r="W65" s="233"/>
    </row>
    <row r="66" spans="1:23" s="226" customFormat="1">
      <c r="A66" s="227">
        <v>63</v>
      </c>
      <c r="B66" s="228" t="str">
        <f>IF(HLOOKUP('競技設定（大会別）'!G$1,各種目,'競技設定（大会別）'!E68,FALSE)="","",HLOOKUP('競技設定（大会別）'!G$1,各種目,'競技設定（大会別）'!E68,FALSE))</f>
        <v/>
      </c>
      <c r="C66" s="230" t="str">
        <f>IF(HLOOKUP('競技設定（大会別）'!H$1,各種目,'競技設定（大会別）'!E68,FALSE)="","",HLOOKUP('競技設定（大会別）'!H$1,各種目,'競技設定（大会別）'!E68,FALSE))</f>
        <v/>
      </c>
      <c r="D66" s="230" t="str">
        <f>IF(HLOOKUP('競技設定（大会別）'!I$1,各種目,'競技設定（大会別）'!E68,FALSE)="","",HLOOKUP('競技設定（大会別）'!I$1,各種目,'競技設定（大会別）'!E68,FALSE))</f>
        <v/>
      </c>
      <c r="E66" s="229" t="str">
        <f>IF(HLOOKUP('競技設定（大会別）'!J$1,各種目,'競技設定（大会別）'!E68,FALSE)="","",HLOOKUP('競技設定（大会別）'!J$1,各種目,'競技設定（大会別）'!E68,FALSE))</f>
        <v/>
      </c>
      <c r="F66" s="230" t="str">
        <f>IF(HLOOKUP('競技設定（大会別）'!K$1,各種目,'競技設定（大会別）'!E68,FALSE)="","",HLOOKUP('競技設定（大会別）'!K$1,各種目,'競技設定（大会別）'!E68,FALSE))</f>
        <v/>
      </c>
      <c r="H66" s="227">
        <v>63</v>
      </c>
      <c r="I66" s="231" t="str">
        <f>IF(HLOOKUP('競技設定（大会別）'!L$1,各種目,'競技設定（大会別）'!E68,FALSE)="","",HLOOKUP('競技設定（大会別）'!L$1,各種目,'競技設定（大会別）'!E68,FALSE))</f>
        <v/>
      </c>
      <c r="J66" s="232" t="str">
        <f>IF(HLOOKUP('競技設定（大会別）'!M$1,各種目,'競技設定（大会別）'!E68,FALSE)="","",HLOOKUP('競技設定（大会別）'!M$1,各種目,'競技設定（大会別）'!E68,FALSE))</f>
        <v/>
      </c>
      <c r="K66" s="232" t="str">
        <f>IF(HLOOKUP('競技設定（大会別）'!N$1,各種目,'競技設定（大会別）'!E68,FALSE)="","",HLOOKUP('競技設定（大会別）'!N$1,各種目,'競技設定（大会別）'!E68,FALSE))</f>
        <v/>
      </c>
      <c r="L66" s="232" t="str">
        <f>IF(HLOOKUP('競技設定（大会別）'!O$1,各種目,'競技設定（大会別）'!E68,FALSE)="","",HLOOKUP('競技設定（大会別）'!O$1,各種目,'競技設定（大会別）'!E68,FALSE))</f>
        <v/>
      </c>
      <c r="M66" s="232" t="str">
        <f>IF(HLOOKUP('競技設定（大会別）'!P$1,各種目,'競技設定（大会別）'!E68,FALSE)="","",HLOOKUP('競技設定（大会別）'!P$1,各種目,'競技設定（大会別）'!E68,FALSE))</f>
        <v/>
      </c>
      <c r="O66" s="233"/>
      <c r="Q66" s="233"/>
      <c r="R66" s="233"/>
      <c r="T66" s="233"/>
      <c r="V66" s="233"/>
      <c r="W66" s="233"/>
    </row>
    <row r="67" spans="1:23" s="226" customFormat="1">
      <c r="A67" s="227">
        <v>64</v>
      </c>
      <c r="B67" s="228" t="str">
        <f>IF(HLOOKUP('競技設定（大会別）'!G$1,各種目,'競技設定（大会別）'!E69,FALSE)="","",HLOOKUP('競技設定（大会別）'!G$1,各種目,'競技設定（大会別）'!E69,FALSE))</f>
        <v/>
      </c>
      <c r="C67" s="230" t="str">
        <f>IF(HLOOKUP('競技設定（大会別）'!H$1,各種目,'競技設定（大会別）'!E69,FALSE)="","",HLOOKUP('競技設定（大会別）'!H$1,各種目,'競技設定（大会別）'!E69,FALSE))</f>
        <v/>
      </c>
      <c r="D67" s="230" t="str">
        <f>IF(HLOOKUP('競技設定（大会別）'!I$1,各種目,'競技設定（大会別）'!E69,FALSE)="","",HLOOKUP('競技設定（大会別）'!I$1,各種目,'競技設定（大会別）'!E69,FALSE))</f>
        <v/>
      </c>
      <c r="E67" s="229" t="str">
        <f>IF(HLOOKUP('競技設定（大会別）'!J$1,各種目,'競技設定（大会別）'!E69,FALSE)="","",HLOOKUP('競技設定（大会別）'!J$1,各種目,'競技設定（大会別）'!E69,FALSE))</f>
        <v/>
      </c>
      <c r="F67" s="230" t="str">
        <f>IF(HLOOKUP('競技設定（大会別）'!K$1,各種目,'競技設定（大会別）'!E69,FALSE)="","",HLOOKUP('競技設定（大会別）'!K$1,各種目,'競技設定（大会別）'!E69,FALSE))</f>
        <v/>
      </c>
      <c r="H67" s="227">
        <v>64</v>
      </c>
      <c r="I67" s="231" t="str">
        <f>IF(HLOOKUP('競技設定（大会別）'!L$1,各種目,'競技設定（大会別）'!E69,FALSE)="","",HLOOKUP('競技設定（大会別）'!L$1,各種目,'競技設定（大会別）'!E69,FALSE))</f>
        <v/>
      </c>
      <c r="J67" s="232" t="str">
        <f>IF(HLOOKUP('競技設定（大会別）'!M$1,各種目,'競技設定（大会別）'!E69,FALSE)="","",HLOOKUP('競技設定（大会別）'!M$1,各種目,'競技設定（大会別）'!E69,FALSE))</f>
        <v/>
      </c>
      <c r="K67" s="232" t="str">
        <f>IF(HLOOKUP('競技設定（大会別）'!N$1,各種目,'競技設定（大会別）'!E69,FALSE)="","",HLOOKUP('競技設定（大会別）'!N$1,各種目,'競技設定（大会別）'!E69,FALSE))</f>
        <v/>
      </c>
      <c r="L67" s="232" t="str">
        <f>IF(HLOOKUP('競技設定（大会別）'!O$1,各種目,'競技設定（大会別）'!E69,FALSE)="","",HLOOKUP('競技設定（大会別）'!O$1,各種目,'競技設定（大会別）'!E69,FALSE))</f>
        <v/>
      </c>
      <c r="M67" s="232" t="str">
        <f>IF(HLOOKUP('競技設定（大会別）'!P$1,各種目,'競技設定（大会別）'!E69,FALSE)="","",HLOOKUP('競技設定（大会別）'!P$1,各種目,'競技設定（大会別）'!E69,FALSE))</f>
        <v/>
      </c>
      <c r="O67" s="233"/>
      <c r="Q67" s="233"/>
      <c r="R67" s="233"/>
      <c r="T67" s="233"/>
      <c r="V67" s="233"/>
      <c r="W67" s="233"/>
    </row>
    <row r="68" spans="1:23" s="226" customFormat="1">
      <c r="A68" s="227">
        <v>65</v>
      </c>
      <c r="B68" s="228" t="str">
        <f>IF(HLOOKUP('競技設定（大会別）'!G$1,各種目,'競技設定（大会別）'!E70,FALSE)="","",HLOOKUP('競技設定（大会別）'!G$1,各種目,'競技設定（大会別）'!E70,FALSE))</f>
        <v/>
      </c>
      <c r="C68" s="230" t="str">
        <f>IF(HLOOKUP('競技設定（大会別）'!H$1,各種目,'競技設定（大会別）'!E70,FALSE)="","",HLOOKUP('競技設定（大会別）'!H$1,各種目,'競技設定（大会別）'!E70,FALSE))</f>
        <v/>
      </c>
      <c r="D68" s="230" t="str">
        <f>IF(HLOOKUP('競技設定（大会別）'!I$1,各種目,'競技設定（大会別）'!E70,FALSE)="","",HLOOKUP('競技設定（大会別）'!I$1,各種目,'競技設定（大会別）'!E70,FALSE))</f>
        <v/>
      </c>
      <c r="E68" s="229" t="str">
        <f>IF(HLOOKUP('競技設定（大会別）'!J$1,各種目,'競技設定（大会別）'!E70,FALSE)="","",HLOOKUP('競技設定（大会別）'!J$1,各種目,'競技設定（大会別）'!E70,FALSE))</f>
        <v/>
      </c>
      <c r="F68" s="230" t="str">
        <f>IF(HLOOKUP('競技設定（大会別）'!K$1,各種目,'競技設定（大会別）'!E70,FALSE)="","",HLOOKUP('競技設定（大会別）'!K$1,各種目,'競技設定（大会別）'!E70,FALSE))</f>
        <v/>
      </c>
      <c r="H68" s="227">
        <v>65</v>
      </c>
      <c r="I68" s="231" t="str">
        <f>IF(HLOOKUP('競技設定（大会別）'!L$1,各種目,'競技設定（大会別）'!E70,FALSE)="","",HLOOKUP('競技設定（大会別）'!L$1,各種目,'競技設定（大会別）'!E70,FALSE))</f>
        <v/>
      </c>
      <c r="J68" s="232" t="str">
        <f>IF(HLOOKUP('競技設定（大会別）'!M$1,各種目,'競技設定（大会別）'!E70,FALSE)="","",HLOOKUP('競技設定（大会別）'!M$1,各種目,'競技設定（大会別）'!E70,FALSE))</f>
        <v/>
      </c>
      <c r="K68" s="232" t="str">
        <f>IF(HLOOKUP('競技設定（大会別）'!N$1,各種目,'競技設定（大会別）'!E70,FALSE)="","",HLOOKUP('競技設定（大会別）'!N$1,各種目,'競技設定（大会別）'!E70,FALSE))</f>
        <v/>
      </c>
      <c r="L68" s="232" t="str">
        <f>IF(HLOOKUP('競技設定（大会別）'!O$1,各種目,'競技設定（大会別）'!E70,FALSE)="","",HLOOKUP('競技設定（大会別）'!O$1,各種目,'競技設定（大会別）'!E70,FALSE))</f>
        <v/>
      </c>
      <c r="M68" s="232" t="str">
        <f>IF(HLOOKUP('競技設定（大会別）'!P$1,各種目,'競技設定（大会別）'!E70,FALSE)="","",HLOOKUP('競技設定（大会別）'!P$1,各種目,'競技設定（大会別）'!E70,FALSE))</f>
        <v/>
      </c>
      <c r="O68" s="233"/>
      <c r="Q68" s="233"/>
      <c r="R68" s="233"/>
      <c r="T68" s="233"/>
      <c r="V68" s="233"/>
      <c r="W68" s="233"/>
    </row>
    <row r="69" spans="1:23" s="226" customFormat="1">
      <c r="A69" s="227">
        <v>66</v>
      </c>
      <c r="B69" s="228" t="str">
        <f>IF(HLOOKUP('競技設定（大会別）'!G$1,各種目,'競技設定（大会別）'!E71,FALSE)="","",HLOOKUP('競技設定（大会別）'!G$1,各種目,'競技設定（大会別）'!E71,FALSE))</f>
        <v/>
      </c>
      <c r="C69" s="230" t="str">
        <f>IF(HLOOKUP('競技設定（大会別）'!H$1,各種目,'競技設定（大会別）'!E71,FALSE)="","",HLOOKUP('競技設定（大会別）'!H$1,各種目,'競技設定（大会別）'!E71,FALSE))</f>
        <v/>
      </c>
      <c r="D69" s="230" t="str">
        <f>IF(HLOOKUP('競技設定（大会別）'!I$1,各種目,'競技設定（大会別）'!E71,FALSE)="","",HLOOKUP('競技設定（大会別）'!I$1,各種目,'競技設定（大会別）'!E71,FALSE))</f>
        <v/>
      </c>
      <c r="E69" s="229" t="str">
        <f>IF(HLOOKUP('競技設定（大会別）'!J$1,各種目,'競技設定（大会別）'!E71,FALSE)="","",HLOOKUP('競技設定（大会別）'!J$1,各種目,'競技設定（大会別）'!E71,FALSE))</f>
        <v/>
      </c>
      <c r="F69" s="230" t="str">
        <f>IF(HLOOKUP('競技設定（大会別）'!K$1,各種目,'競技設定（大会別）'!E71,FALSE)="","",HLOOKUP('競技設定（大会別）'!K$1,各種目,'競技設定（大会別）'!E71,FALSE))</f>
        <v/>
      </c>
      <c r="H69" s="227">
        <v>66</v>
      </c>
      <c r="I69" s="231" t="str">
        <f>IF(HLOOKUP('競技設定（大会別）'!L$1,各種目,'競技設定（大会別）'!E71,FALSE)="","",HLOOKUP('競技設定（大会別）'!L$1,各種目,'競技設定（大会別）'!E71,FALSE))</f>
        <v/>
      </c>
      <c r="J69" s="232" t="str">
        <f>IF(HLOOKUP('競技設定（大会別）'!M$1,各種目,'競技設定（大会別）'!E71,FALSE)="","",HLOOKUP('競技設定（大会別）'!M$1,各種目,'競技設定（大会別）'!E71,FALSE))</f>
        <v/>
      </c>
      <c r="K69" s="232" t="str">
        <f>IF(HLOOKUP('競技設定（大会別）'!N$1,各種目,'競技設定（大会別）'!E71,FALSE)="","",HLOOKUP('競技設定（大会別）'!N$1,各種目,'競技設定（大会別）'!E71,FALSE))</f>
        <v/>
      </c>
      <c r="L69" s="232" t="str">
        <f>IF(HLOOKUP('競技設定（大会別）'!O$1,各種目,'競技設定（大会別）'!E71,FALSE)="","",HLOOKUP('競技設定（大会別）'!O$1,各種目,'競技設定（大会別）'!E71,FALSE))</f>
        <v/>
      </c>
      <c r="M69" s="232" t="str">
        <f>IF(HLOOKUP('競技設定（大会別）'!P$1,各種目,'競技設定（大会別）'!E71,FALSE)="","",HLOOKUP('競技設定（大会別）'!P$1,各種目,'競技設定（大会別）'!E71,FALSE))</f>
        <v/>
      </c>
      <c r="O69" s="233"/>
      <c r="Q69" s="233"/>
      <c r="R69" s="233"/>
      <c r="T69" s="233"/>
      <c r="V69" s="233"/>
      <c r="W69" s="233"/>
    </row>
    <row r="70" spans="1:23" s="226" customFormat="1">
      <c r="A70" s="227">
        <v>67</v>
      </c>
      <c r="B70" s="228" t="str">
        <f>IF(HLOOKUP('競技設定（大会別）'!G$1,各種目,'競技設定（大会別）'!E72,FALSE)="","",HLOOKUP('競技設定（大会別）'!G$1,各種目,'競技設定（大会別）'!E72,FALSE))</f>
        <v/>
      </c>
      <c r="C70" s="230" t="str">
        <f>IF(HLOOKUP('競技設定（大会別）'!H$1,各種目,'競技設定（大会別）'!E72,FALSE)="","",HLOOKUP('競技設定（大会別）'!H$1,各種目,'競技設定（大会別）'!E72,FALSE))</f>
        <v/>
      </c>
      <c r="D70" s="230" t="str">
        <f>IF(HLOOKUP('競技設定（大会別）'!I$1,各種目,'競技設定（大会別）'!E72,FALSE)="","",HLOOKUP('競技設定（大会別）'!I$1,各種目,'競技設定（大会別）'!E72,FALSE))</f>
        <v/>
      </c>
      <c r="E70" s="229" t="str">
        <f>IF(HLOOKUP('競技設定（大会別）'!J$1,各種目,'競技設定（大会別）'!E72,FALSE)="","",HLOOKUP('競技設定（大会別）'!J$1,各種目,'競技設定（大会別）'!E72,FALSE))</f>
        <v/>
      </c>
      <c r="F70" s="230" t="str">
        <f>IF(HLOOKUP('競技設定（大会別）'!K$1,各種目,'競技設定（大会別）'!E72,FALSE)="","",HLOOKUP('競技設定（大会別）'!K$1,各種目,'競技設定（大会別）'!E72,FALSE))</f>
        <v/>
      </c>
      <c r="H70" s="227">
        <v>67</v>
      </c>
      <c r="I70" s="231" t="str">
        <f>IF(HLOOKUP('競技設定（大会別）'!L$1,各種目,'競技設定（大会別）'!E72,FALSE)="","",HLOOKUP('競技設定（大会別）'!L$1,各種目,'競技設定（大会別）'!E72,FALSE))</f>
        <v/>
      </c>
      <c r="J70" s="232" t="str">
        <f>IF(HLOOKUP('競技設定（大会別）'!M$1,各種目,'競技設定（大会別）'!E72,FALSE)="","",HLOOKUP('競技設定（大会別）'!M$1,各種目,'競技設定（大会別）'!E72,FALSE))</f>
        <v/>
      </c>
      <c r="K70" s="232" t="str">
        <f>IF(HLOOKUP('競技設定（大会別）'!N$1,各種目,'競技設定（大会別）'!E72,FALSE)="","",HLOOKUP('競技設定（大会別）'!N$1,各種目,'競技設定（大会別）'!E72,FALSE))</f>
        <v/>
      </c>
      <c r="L70" s="232" t="str">
        <f>IF(HLOOKUP('競技設定（大会別）'!O$1,各種目,'競技設定（大会別）'!E72,FALSE)="","",HLOOKUP('競技設定（大会別）'!O$1,各種目,'競技設定（大会別）'!E72,FALSE))</f>
        <v/>
      </c>
      <c r="M70" s="232" t="str">
        <f>IF(HLOOKUP('競技設定（大会別）'!P$1,各種目,'競技設定（大会別）'!E72,FALSE)="","",HLOOKUP('競技設定（大会別）'!P$1,各種目,'競技設定（大会別）'!E72,FALSE))</f>
        <v/>
      </c>
      <c r="O70" s="233"/>
      <c r="Q70" s="233"/>
      <c r="R70" s="233"/>
      <c r="T70" s="233"/>
      <c r="V70" s="233"/>
      <c r="W70" s="233"/>
    </row>
    <row r="71" spans="1:23" s="226" customFormat="1">
      <c r="A71" s="227">
        <v>68</v>
      </c>
      <c r="B71" s="228" t="str">
        <f>IF(HLOOKUP('競技設定（大会別）'!G$1,各種目,'競技設定（大会別）'!E73,FALSE)="","",HLOOKUP('競技設定（大会別）'!G$1,各種目,'競技設定（大会別）'!E73,FALSE))</f>
        <v/>
      </c>
      <c r="C71" s="230" t="str">
        <f>IF(HLOOKUP('競技設定（大会別）'!H$1,各種目,'競技設定（大会別）'!E73,FALSE)="","",HLOOKUP('競技設定（大会別）'!H$1,各種目,'競技設定（大会別）'!E73,FALSE))</f>
        <v/>
      </c>
      <c r="D71" s="230" t="str">
        <f>IF(HLOOKUP('競技設定（大会別）'!I$1,各種目,'競技設定（大会別）'!E73,FALSE)="","",HLOOKUP('競技設定（大会別）'!I$1,各種目,'競技設定（大会別）'!E73,FALSE))</f>
        <v/>
      </c>
      <c r="E71" s="229" t="str">
        <f>IF(HLOOKUP('競技設定（大会別）'!J$1,各種目,'競技設定（大会別）'!E73,FALSE)="","",HLOOKUP('競技設定（大会別）'!J$1,各種目,'競技設定（大会別）'!E73,FALSE))</f>
        <v/>
      </c>
      <c r="F71" s="230" t="str">
        <f>IF(HLOOKUP('競技設定（大会別）'!K$1,各種目,'競技設定（大会別）'!E73,FALSE)="","",HLOOKUP('競技設定（大会別）'!K$1,各種目,'競技設定（大会別）'!E73,FALSE))</f>
        <v/>
      </c>
      <c r="H71" s="227">
        <v>68</v>
      </c>
      <c r="I71" s="231" t="str">
        <f>IF(HLOOKUP('競技設定（大会別）'!L$1,各種目,'競技設定（大会別）'!E73,FALSE)="","",HLOOKUP('競技設定（大会別）'!L$1,各種目,'競技設定（大会別）'!E73,FALSE))</f>
        <v/>
      </c>
      <c r="J71" s="232" t="str">
        <f>IF(HLOOKUP('競技設定（大会別）'!M$1,各種目,'競技設定（大会別）'!E73,FALSE)="","",HLOOKUP('競技設定（大会別）'!M$1,各種目,'競技設定（大会別）'!E73,FALSE))</f>
        <v/>
      </c>
      <c r="K71" s="232" t="str">
        <f>IF(HLOOKUP('競技設定（大会別）'!N$1,各種目,'競技設定（大会別）'!E73,FALSE)="","",HLOOKUP('競技設定（大会別）'!N$1,各種目,'競技設定（大会別）'!E73,FALSE))</f>
        <v/>
      </c>
      <c r="L71" s="232" t="str">
        <f>IF(HLOOKUP('競技設定（大会別）'!O$1,各種目,'競技設定（大会別）'!E73,FALSE)="","",HLOOKUP('競技設定（大会別）'!O$1,各種目,'競技設定（大会別）'!E73,FALSE))</f>
        <v/>
      </c>
      <c r="M71" s="232" t="str">
        <f>IF(HLOOKUP('競技設定（大会別）'!P$1,各種目,'競技設定（大会別）'!E73,FALSE)="","",HLOOKUP('競技設定（大会別）'!P$1,各種目,'競技設定（大会別）'!E73,FALSE))</f>
        <v/>
      </c>
      <c r="O71" s="233"/>
      <c r="Q71" s="233"/>
      <c r="R71" s="233"/>
      <c r="T71" s="233"/>
      <c r="V71" s="233"/>
      <c r="W71" s="233"/>
    </row>
    <row r="72" spans="1:23" s="226" customFormat="1">
      <c r="A72" s="227">
        <v>69</v>
      </c>
      <c r="B72" s="228" t="str">
        <f>IF(HLOOKUP('競技設定（大会別）'!G$1,各種目,'競技設定（大会別）'!E74,FALSE)="","",HLOOKUP('競技設定（大会別）'!G$1,各種目,'競技設定（大会別）'!E74,FALSE))</f>
        <v/>
      </c>
      <c r="C72" s="230" t="str">
        <f>IF(HLOOKUP('競技設定（大会別）'!H$1,各種目,'競技設定（大会別）'!E74,FALSE)="","",HLOOKUP('競技設定（大会別）'!H$1,各種目,'競技設定（大会別）'!E74,FALSE))</f>
        <v/>
      </c>
      <c r="D72" s="230" t="str">
        <f>IF(HLOOKUP('競技設定（大会別）'!I$1,各種目,'競技設定（大会別）'!E74,FALSE)="","",HLOOKUP('競技設定（大会別）'!I$1,各種目,'競技設定（大会別）'!E74,FALSE))</f>
        <v/>
      </c>
      <c r="E72" s="229" t="str">
        <f>IF(HLOOKUP('競技設定（大会別）'!J$1,各種目,'競技設定（大会別）'!E74,FALSE)="","",HLOOKUP('競技設定（大会別）'!J$1,各種目,'競技設定（大会別）'!E74,FALSE))</f>
        <v/>
      </c>
      <c r="F72" s="230" t="str">
        <f>IF(HLOOKUP('競技設定（大会別）'!K$1,各種目,'競技設定（大会別）'!E74,FALSE)="","",HLOOKUP('競技設定（大会別）'!K$1,各種目,'競技設定（大会別）'!E74,FALSE))</f>
        <v/>
      </c>
      <c r="H72" s="227">
        <v>69</v>
      </c>
      <c r="I72" s="231" t="str">
        <f>IF(HLOOKUP('競技設定（大会別）'!L$1,各種目,'競技設定（大会別）'!E74,FALSE)="","",HLOOKUP('競技設定（大会別）'!L$1,各種目,'競技設定（大会別）'!E74,FALSE))</f>
        <v/>
      </c>
      <c r="J72" s="232" t="str">
        <f>IF(HLOOKUP('競技設定（大会別）'!M$1,各種目,'競技設定（大会別）'!E74,FALSE)="","",HLOOKUP('競技設定（大会別）'!M$1,各種目,'競技設定（大会別）'!E74,FALSE))</f>
        <v/>
      </c>
      <c r="K72" s="232" t="str">
        <f>IF(HLOOKUP('競技設定（大会別）'!N$1,各種目,'競技設定（大会別）'!E74,FALSE)="","",HLOOKUP('競技設定（大会別）'!N$1,各種目,'競技設定（大会別）'!E74,FALSE))</f>
        <v/>
      </c>
      <c r="L72" s="232" t="str">
        <f>IF(HLOOKUP('競技設定（大会別）'!O$1,各種目,'競技設定（大会別）'!E74,FALSE)="","",HLOOKUP('競技設定（大会別）'!O$1,各種目,'競技設定（大会別）'!E74,FALSE))</f>
        <v/>
      </c>
      <c r="M72" s="232" t="str">
        <f>IF(HLOOKUP('競技設定（大会別）'!P$1,各種目,'競技設定（大会別）'!E74,FALSE)="","",HLOOKUP('競技設定（大会別）'!P$1,各種目,'競技設定（大会別）'!E74,FALSE))</f>
        <v/>
      </c>
      <c r="O72" s="233"/>
      <c r="Q72" s="233"/>
      <c r="R72" s="233"/>
      <c r="T72" s="233"/>
      <c r="V72" s="233"/>
      <c r="W72" s="233"/>
    </row>
    <row r="73" spans="1:23" s="226" customFormat="1">
      <c r="A73" s="227">
        <v>70</v>
      </c>
      <c r="B73" s="228" t="str">
        <f>IF(HLOOKUP('競技設定（大会別）'!G$1,各種目,'競技設定（大会別）'!E75,FALSE)="","",HLOOKUP('競技設定（大会別）'!G$1,各種目,'競技設定（大会別）'!E75,FALSE))</f>
        <v/>
      </c>
      <c r="C73" s="230" t="str">
        <f>IF(HLOOKUP('競技設定（大会別）'!H$1,各種目,'競技設定（大会別）'!E75,FALSE)="","",HLOOKUP('競技設定（大会別）'!H$1,各種目,'競技設定（大会別）'!E75,FALSE))</f>
        <v/>
      </c>
      <c r="D73" s="230" t="str">
        <f>IF(HLOOKUP('競技設定（大会別）'!I$1,各種目,'競技設定（大会別）'!E75,FALSE)="","",HLOOKUP('競技設定（大会別）'!I$1,各種目,'競技設定（大会別）'!E75,FALSE))</f>
        <v/>
      </c>
      <c r="E73" s="229" t="str">
        <f>IF(HLOOKUP('競技設定（大会別）'!J$1,各種目,'競技設定（大会別）'!E75,FALSE)="","",HLOOKUP('競技設定（大会別）'!J$1,各種目,'競技設定（大会別）'!E75,FALSE))</f>
        <v/>
      </c>
      <c r="F73" s="230" t="str">
        <f>IF(HLOOKUP('競技設定（大会別）'!K$1,各種目,'競技設定（大会別）'!E75,FALSE)="","",HLOOKUP('競技設定（大会別）'!K$1,各種目,'競技設定（大会別）'!E75,FALSE))</f>
        <v/>
      </c>
      <c r="H73" s="227">
        <v>70</v>
      </c>
      <c r="I73" s="231" t="str">
        <f>IF(HLOOKUP('競技設定（大会別）'!L$1,各種目,'競技設定（大会別）'!E75,FALSE)="","",HLOOKUP('競技設定（大会別）'!L$1,各種目,'競技設定（大会別）'!E75,FALSE))</f>
        <v/>
      </c>
      <c r="J73" s="232" t="str">
        <f>IF(HLOOKUP('競技設定（大会別）'!M$1,各種目,'競技設定（大会別）'!E75,FALSE)="","",HLOOKUP('競技設定（大会別）'!M$1,各種目,'競技設定（大会別）'!E75,FALSE))</f>
        <v/>
      </c>
      <c r="K73" s="232" t="str">
        <f>IF(HLOOKUP('競技設定（大会別）'!N$1,各種目,'競技設定（大会別）'!E75,FALSE)="","",HLOOKUP('競技設定（大会別）'!N$1,各種目,'競技設定（大会別）'!E75,FALSE))</f>
        <v/>
      </c>
      <c r="L73" s="232" t="str">
        <f>IF(HLOOKUP('競技設定（大会別）'!O$1,各種目,'競技設定（大会別）'!E75,FALSE)="","",HLOOKUP('競技設定（大会別）'!O$1,各種目,'競技設定（大会別）'!E75,FALSE))</f>
        <v/>
      </c>
      <c r="M73" s="232" t="str">
        <f>IF(HLOOKUP('競技設定（大会別）'!P$1,各種目,'競技設定（大会別）'!E75,FALSE)="","",HLOOKUP('競技設定（大会別）'!P$1,各種目,'競技設定（大会別）'!E75,FALSE))</f>
        <v/>
      </c>
      <c r="O73" s="233"/>
      <c r="Q73" s="233"/>
      <c r="R73" s="233"/>
      <c r="T73" s="233"/>
      <c r="V73" s="233"/>
      <c r="W73" s="233"/>
    </row>
    <row r="74" spans="1:23" s="226" customFormat="1">
      <c r="A74" s="227">
        <v>71</v>
      </c>
      <c r="B74" s="228" t="str">
        <f>IF(HLOOKUP('競技設定（大会別）'!G$1,各種目,'競技設定（大会別）'!E76,FALSE)="","",HLOOKUP('競技設定（大会別）'!G$1,各種目,'競技設定（大会別）'!E76,FALSE))</f>
        <v/>
      </c>
      <c r="C74" s="230" t="str">
        <f>IF(HLOOKUP('競技設定（大会別）'!H$1,各種目,'競技設定（大会別）'!E76,FALSE)="","",HLOOKUP('競技設定（大会別）'!H$1,各種目,'競技設定（大会別）'!E76,FALSE))</f>
        <v/>
      </c>
      <c r="D74" s="230" t="str">
        <f>IF(HLOOKUP('競技設定（大会別）'!I$1,各種目,'競技設定（大会別）'!E76,FALSE)="","",HLOOKUP('競技設定（大会別）'!I$1,各種目,'競技設定（大会別）'!E76,FALSE))</f>
        <v/>
      </c>
      <c r="E74" s="229" t="str">
        <f>IF(HLOOKUP('競技設定（大会別）'!J$1,各種目,'競技設定（大会別）'!E76,FALSE)="","",HLOOKUP('競技設定（大会別）'!J$1,各種目,'競技設定（大会別）'!E76,FALSE))</f>
        <v/>
      </c>
      <c r="F74" s="230" t="str">
        <f>IF(HLOOKUP('競技設定（大会別）'!K$1,各種目,'競技設定（大会別）'!E76,FALSE)="","",HLOOKUP('競技設定（大会別）'!K$1,各種目,'競技設定（大会別）'!E76,FALSE))</f>
        <v/>
      </c>
      <c r="H74" s="227">
        <v>71</v>
      </c>
      <c r="I74" s="231" t="str">
        <f>IF(HLOOKUP('競技設定（大会別）'!L$1,各種目,'競技設定（大会別）'!E76,FALSE)="","",HLOOKUP('競技設定（大会別）'!L$1,各種目,'競技設定（大会別）'!E76,FALSE))</f>
        <v/>
      </c>
      <c r="J74" s="232" t="str">
        <f>IF(HLOOKUP('競技設定（大会別）'!M$1,各種目,'競技設定（大会別）'!E76,FALSE)="","",HLOOKUP('競技設定（大会別）'!M$1,各種目,'競技設定（大会別）'!E76,FALSE))</f>
        <v/>
      </c>
      <c r="K74" s="232" t="str">
        <f>IF(HLOOKUP('競技設定（大会別）'!N$1,各種目,'競技設定（大会別）'!E76,FALSE)="","",HLOOKUP('競技設定（大会別）'!N$1,各種目,'競技設定（大会別）'!E76,FALSE))</f>
        <v/>
      </c>
      <c r="L74" s="232" t="str">
        <f>IF(HLOOKUP('競技設定（大会別）'!O$1,各種目,'競技設定（大会別）'!E76,FALSE)="","",HLOOKUP('競技設定（大会別）'!O$1,各種目,'競技設定（大会別）'!E76,FALSE))</f>
        <v/>
      </c>
      <c r="M74" s="232" t="str">
        <f>IF(HLOOKUP('競技設定（大会別）'!P$1,各種目,'競技設定（大会別）'!E76,FALSE)="","",HLOOKUP('競技設定（大会別）'!P$1,各種目,'競技設定（大会別）'!E76,FALSE))</f>
        <v/>
      </c>
      <c r="O74" s="233"/>
      <c r="Q74" s="233"/>
      <c r="R74" s="233"/>
      <c r="T74" s="233"/>
      <c r="V74" s="233"/>
      <c r="W74" s="233"/>
    </row>
    <row r="75" spans="1:23" s="226" customFormat="1">
      <c r="A75" s="227">
        <v>72</v>
      </c>
      <c r="B75" s="228" t="str">
        <f>IF(HLOOKUP('競技設定（大会別）'!G$1,各種目,'競技設定（大会別）'!E77,FALSE)="","",HLOOKUP('競技設定（大会別）'!G$1,各種目,'競技設定（大会別）'!E77,FALSE))</f>
        <v/>
      </c>
      <c r="C75" s="230" t="str">
        <f>IF(HLOOKUP('競技設定（大会別）'!H$1,各種目,'競技設定（大会別）'!E77,FALSE)="","",HLOOKUP('競技設定（大会別）'!H$1,各種目,'競技設定（大会別）'!E77,FALSE))</f>
        <v/>
      </c>
      <c r="D75" s="230" t="str">
        <f>IF(HLOOKUP('競技設定（大会別）'!I$1,各種目,'競技設定（大会別）'!E77,FALSE)="","",HLOOKUP('競技設定（大会別）'!I$1,各種目,'競技設定（大会別）'!E77,FALSE))</f>
        <v/>
      </c>
      <c r="E75" s="229" t="str">
        <f>IF(HLOOKUP('競技設定（大会別）'!J$1,各種目,'競技設定（大会別）'!E77,FALSE)="","",HLOOKUP('競技設定（大会別）'!J$1,各種目,'競技設定（大会別）'!E77,FALSE))</f>
        <v/>
      </c>
      <c r="F75" s="230" t="str">
        <f>IF(HLOOKUP('競技設定（大会別）'!K$1,各種目,'競技設定（大会別）'!E77,FALSE)="","",HLOOKUP('競技設定（大会別）'!K$1,各種目,'競技設定（大会別）'!E77,FALSE))</f>
        <v/>
      </c>
      <c r="H75" s="227">
        <v>72</v>
      </c>
      <c r="I75" s="231" t="str">
        <f>IF(HLOOKUP('競技設定（大会別）'!L$1,各種目,'競技設定（大会別）'!E77,FALSE)="","",HLOOKUP('競技設定（大会別）'!L$1,各種目,'競技設定（大会別）'!E77,FALSE))</f>
        <v/>
      </c>
      <c r="J75" s="232" t="str">
        <f>IF(HLOOKUP('競技設定（大会別）'!M$1,各種目,'競技設定（大会別）'!E77,FALSE)="","",HLOOKUP('競技設定（大会別）'!M$1,各種目,'競技設定（大会別）'!E77,FALSE))</f>
        <v/>
      </c>
      <c r="K75" s="232" t="str">
        <f>IF(HLOOKUP('競技設定（大会別）'!N$1,各種目,'競技設定（大会別）'!E77,FALSE)="","",HLOOKUP('競技設定（大会別）'!N$1,各種目,'競技設定（大会別）'!E77,FALSE))</f>
        <v/>
      </c>
      <c r="L75" s="232" t="str">
        <f>IF(HLOOKUP('競技設定（大会別）'!O$1,各種目,'競技設定（大会別）'!E77,FALSE)="","",HLOOKUP('競技設定（大会別）'!O$1,各種目,'競技設定（大会別）'!E77,FALSE))</f>
        <v/>
      </c>
      <c r="M75" s="232" t="str">
        <f>IF(HLOOKUP('競技設定（大会別）'!P$1,各種目,'競技設定（大会別）'!E77,FALSE)="","",HLOOKUP('競技設定（大会別）'!P$1,各種目,'競技設定（大会別）'!E77,FALSE))</f>
        <v/>
      </c>
      <c r="O75" s="233"/>
      <c r="Q75" s="233"/>
      <c r="R75" s="233"/>
      <c r="T75" s="233"/>
      <c r="V75" s="233"/>
      <c r="W75" s="233"/>
    </row>
    <row r="76" spans="1:23" s="226" customFormat="1">
      <c r="A76" s="227">
        <v>73</v>
      </c>
      <c r="B76" s="228" t="str">
        <f>IF(HLOOKUP('競技設定（大会別）'!G$1,各種目,'競技設定（大会別）'!E78,FALSE)="","",HLOOKUP('競技設定（大会別）'!G$1,各種目,'競技設定（大会別）'!E78,FALSE))</f>
        <v/>
      </c>
      <c r="C76" s="230" t="str">
        <f>IF(HLOOKUP('競技設定（大会別）'!H$1,各種目,'競技設定（大会別）'!E78,FALSE)="","",HLOOKUP('競技設定（大会別）'!H$1,各種目,'競技設定（大会別）'!E78,FALSE))</f>
        <v/>
      </c>
      <c r="D76" s="230" t="str">
        <f>IF(HLOOKUP('競技設定（大会別）'!I$1,各種目,'競技設定（大会別）'!E78,FALSE)="","",HLOOKUP('競技設定（大会別）'!I$1,各種目,'競技設定（大会別）'!E78,FALSE))</f>
        <v/>
      </c>
      <c r="E76" s="229" t="str">
        <f>IF(HLOOKUP('競技設定（大会別）'!J$1,各種目,'競技設定（大会別）'!E78,FALSE)="","",HLOOKUP('競技設定（大会別）'!J$1,各種目,'競技設定（大会別）'!E78,FALSE))</f>
        <v/>
      </c>
      <c r="F76" s="230" t="str">
        <f>IF(HLOOKUP('競技設定（大会別）'!K$1,各種目,'競技設定（大会別）'!E78,FALSE)="","",HLOOKUP('競技設定（大会別）'!K$1,各種目,'競技設定（大会別）'!E78,FALSE))</f>
        <v/>
      </c>
      <c r="H76" s="227">
        <v>73</v>
      </c>
      <c r="I76" s="231" t="str">
        <f>IF(HLOOKUP('競技設定（大会別）'!L$1,各種目,'競技設定（大会別）'!E78,FALSE)="","",HLOOKUP('競技設定（大会別）'!L$1,各種目,'競技設定（大会別）'!E78,FALSE))</f>
        <v/>
      </c>
      <c r="J76" s="232" t="str">
        <f>IF(HLOOKUP('競技設定（大会別）'!M$1,各種目,'競技設定（大会別）'!E78,FALSE)="","",HLOOKUP('競技設定（大会別）'!M$1,各種目,'競技設定（大会別）'!E78,FALSE))</f>
        <v/>
      </c>
      <c r="K76" s="232" t="str">
        <f>IF(HLOOKUP('競技設定（大会別）'!N$1,各種目,'競技設定（大会別）'!E78,FALSE)="","",HLOOKUP('競技設定（大会別）'!N$1,各種目,'競技設定（大会別）'!E78,FALSE))</f>
        <v/>
      </c>
      <c r="L76" s="232" t="str">
        <f>IF(HLOOKUP('競技設定（大会別）'!O$1,各種目,'競技設定（大会別）'!E78,FALSE)="","",HLOOKUP('競技設定（大会別）'!O$1,各種目,'競技設定（大会別）'!E78,FALSE))</f>
        <v/>
      </c>
      <c r="M76" s="232" t="str">
        <f>IF(HLOOKUP('競技設定（大会別）'!P$1,各種目,'競技設定（大会別）'!E78,FALSE)="","",HLOOKUP('競技設定（大会別）'!P$1,各種目,'競技設定（大会別）'!E78,FALSE))</f>
        <v/>
      </c>
      <c r="O76" s="233"/>
      <c r="Q76" s="233"/>
      <c r="R76" s="233"/>
      <c r="T76" s="233"/>
      <c r="V76" s="233"/>
      <c r="W76" s="233"/>
    </row>
    <row r="77" spans="1:23" s="226" customFormat="1">
      <c r="A77" s="227">
        <v>74</v>
      </c>
      <c r="B77" s="228" t="str">
        <f>IF(HLOOKUP('競技設定（大会別）'!G$1,各種目,'競技設定（大会別）'!E79,FALSE)="","",HLOOKUP('競技設定（大会別）'!G$1,各種目,'競技設定（大会別）'!E79,FALSE))</f>
        <v/>
      </c>
      <c r="C77" s="230" t="str">
        <f>IF(HLOOKUP('競技設定（大会別）'!H$1,各種目,'競技設定（大会別）'!E79,FALSE)="","",HLOOKUP('競技設定（大会別）'!H$1,各種目,'競技設定（大会別）'!E79,FALSE))</f>
        <v/>
      </c>
      <c r="D77" s="230" t="str">
        <f>IF(HLOOKUP('競技設定（大会別）'!I$1,各種目,'競技設定（大会別）'!E79,FALSE)="","",HLOOKUP('競技設定（大会別）'!I$1,各種目,'競技設定（大会別）'!E79,FALSE))</f>
        <v/>
      </c>
      <c r="E77" s="229" t="str">
        <f>IF(HLOOKUP('競技設定（大会別）'!J$1,各種目,'競技設定（大会別）'!E79,FALSE)="","",HLOOKUP('競技設定（大会別）'!J$1,各種目,'競技設定（大会別）'!E79,FALSE))</f>
        <v/>
      </c>
      <c r="F77" s="230" t="str">
        <f>IF(HLOOKUP('競技設定（大会別）'!K$1,各種目,'競技設定（大会別）'!E79,FALSE)="","",HLOOKUP('競技設定（大会別）'!K$1,各種目,'競技設定（大会別）'!E79,FALSE))</f>
        <v/>
      </c>
      <c r="H77" s="227">
        <v>74</v>
      </c>
      <c r="I77" s="231" t="str">
        <f>IF(HLOOKUP('競技設定（大会別）'!L$1,各種目,'競技設定（大会別）'!E79,FALSE)="","",HLOOKUP('競技設定（大会別）'!L$1,各種目,'競技設定（大会別）'!E79,FALSE))</f>
        <v/>
      </c>
      <c r="J77" s="232" t="str">
        <f>IF(HLOOKUP('競技設定（大会別）'!M$1,各種目,'競技設定（大会別）'!E79,FALSE)="","",HLOOKUP('競技設定（大会別）'!M$1,各種目,'競技設定（大会別）'!E79,FALSE))</f>
        <v/>
      </c>
      <c r="K77" s="232" t="str">
        <f>IF(HLOOKUP('競技設定（大会別）'!N$1,各種目,'競技設定（大会別）'!E79,FALSE)="","",HLOOKUP('競技設定（大会別）'!N$1,各種目,'競技設定（大会別）'!E79,FALSE))</f>
        <v/>
      </c>
      <c r="L77" s="232" t="str">
        <f>IF(HLOOKUP('競技設定（大会別）'!O$1,各種目,'競技設定（大会別）'!E79,FALSE)="","",HLOOKUP('競技設定（大会別）'!O$1,各種目,'競技設定（大会別）'!E79,FALSE))</f>
        <v/>
      </c>
      <c r="M77" s="232" t="str">
        <f>IF(HLOOKUP('競技設定（大会別）'!P$1,各種目,'競技設定（大会別）'!E79,FALSE)="","",HLOOKUP('競技設定（大会別）'!P$1,各種目,'競技設定（大会別）'!E79,FALSE))</f>
        <v/>
      </c>
      <c r="O77" s="233"/>
      <c r="Q77" s="233"/>
      <c r="R77" s="233"/>
      <c r="T77" s="233"/>
      <c r="V77" s="233"/>
      <c r="W77" s="233"/>
    </row>
    <row r="78" spans="1:23" s="226" customFormat="1">
      <c r="A78" s="227">
        <v>75</v>
      </c>
      <c r="B78" s="228" t="str">
        <f>IF(HLOOKUP('競技設定（大会別）'!G$1,各種目,'競技設定（大会別）'!E80,FALSE)="","",HLOOKUP('競技設定（大会別）'!G$1,各種目,'競技設定（大会別）'!E80,FALSE))</f>
        <v/>
      </c>
      <c r="C78" s="230" t="str">
        <f>IF(HLOOKUP('競技設定（大会別）'!H$1,各種目,'競技設定（大会別）'!E80,FALSE)="","",HLOOKUP('競技設定（大会別）'!H$1,各種目,'競技設定（大会別）'!E80,FALSE))</f>
        <v/>
      </c>
      <c r="D78" s="230" t="str">
        <f>IF(HLOOKUP('競技設定（大会別）'!I$1,各種目,'競技設定（大会別）'!E80,FALSE)="","",HLOOKUP('競技設定（大会別）'!I$1,各種目,'競技設定（大会別）'!E80,FALSE))</f>
        <v/>
      </c>
      <c r="E78" s="229" t="str">
        <f>IF(HLOOKUP('競技設定（大会別）'!J$1,各種目,'競技設定（大会別）'!E80,FALSE)="","",HLOOKUP('競技設定（大会別）'!J$1,各種目,'競技設定（大会別）'!E80,FALSE))</f>
        <v/>
      </c>
      <c r="F78" s="230" t="str">
        <f>IF(HLOOKUP('競技設定（大会別）'!K$1,各種目,'競技設定（大会別）'!E80,FALSE)="","",HLOOKUP('競技設定（大会別）'!K$1,各種目,'競技設定（大会別）'!E80,FALSE))</f>
        <v/>
      </c>
      <c r="H78" s="227">
        <v>75</v>
      </c>
      <c r="I78" s="231" t="str">
        <f>IF(HLOOKUP('競技設定（大会別）'!L$1,各種目,'競技設定（大会別）'!E80,FALSE)="","",HLOOKUP('競技設定（大会別）'!L$1,各種目,'競技設定（大会別）'!E80,FALSE))</f>
        <v/>
      </c>
      <c r="J78" s="232" t="str">
        <f>IF(HLOOKUP('競技設定（大会別）'!M$1,各種目,'競技設定（大会別）'!E80,FALSE)="","",HLOOKUP('競技設定（大会別）'!M$1,各種目,'競技設定（大会別）'!E80,FALSE))</f>
        <v/>
      </c>
      <c r="K78" s="232" t="str">
        <f>IF(HLOOKUP('競技設定（大会別）'!N$1,各種目,'競技設定（大会別）'!E80,FALSE)="","",HLOOKUP('競技設定（大会別）'!N$1,各種目,'競技設定（大会別）'!E80,FALSE))</f>
        <v/>
      </c>
      <c r="L78" s="232" t="str">
        <f>IF(HLOOKUP('競技設定（大会別）'!O$1,各種目,'競技設定（大会別）'!E80,FALSE)="","",HLOOKUP('競技設定（大会別）'!O$1,各種目,'競技設定（大会別）'!E80,FALSE))</f>
        <v/>
      </c>
      <c r="M78" s="232" t="str">
        <f>IF(HLOOKUP('競技設定（大会別）'!P$1,各種目,'競技設定（大会別）'!E80,FALSE)="","",HLOOKUP('競技設定（大会別）'!P$1,各種目,'競技設定（大会別）'!E80,FALSE))</f>
        <v/>
      </c>
      <c r="O78" s="233"/>
      <c r="Q78" s="233"/>
      <c r="R78" s="233"/>
      <c r="T78" s="233"/>
      <c r="V78" s="233"/>
      <c r="W78" s="233"/>
    </row>
    <row r="79" spans="1:23" s="226" customFormat="1">
      <c r="A79" s="227">
        <v>76</v>
      </c>
      <c r="B79" s="228" t="str">
        <f>IF(HLOOKUP('競技設定（大会別）'!G$1,各種目,'競技設定（大会別）'!E81,FALSE)="","",HLOOKUP('競技設定（大会別）'!G$1,各種目,'競技設定（大会別）'!E81,FALSE))</f>
        <v/>
      </c>
      <c r="C79" s="230" t="str">
        <f>IF(HLOOKUP('競技設定（大会別）'!H$1,各種目,'競技設定（大会別）'!E81,FALSE)="","",HLOOKUP('競技設定（大会別）'!H$1,各種目,'競技設定（大会別）'!E81,FALSE))</f>
        <v/>
      </c>
      <c r="D79" s="230" t="str">
        <f>IF(HLOOKUP('競技設定（大会別）'!I$1,各種目,'競技設定（大会別）'!E81,FALSE)="","",HLOOKUP('競技設定（大会別）'!I$1,各種目,'競技設定（大会別）'!E81,FALSE))</f>
        <v/>
      </c>
      <c r="E79" s="229" t="str">
        <f>IF(HLOOKUP('競技設定（大会別）'!J$1,各種目,'競技設定（大会別）'!E81,FALSE)="","",HLOOKUP('競技設定（大会別）'!J$1,各種目,'競技設定（大会別）'!E81,FALSE))</f>
        <v/>
      </c>
      <c r="F79" s="230" t="str">
        <f>IF(HLOOKUP('競技設定（大会別）'!K$1,各種目,'競技設定（大会別）'!E81,FALSE)="","",HLOOKUP('競技設定（大会別）'!K$1,各種目,'競技設定（大会別）'!E81,FALSE))</f>
        <v/>
      </c>
      <c r="H79" s="227">
        <v>76</v>
      </c>
      <c r="I79" s="231" t="str">
        <f>IF(HLOOKUP('競技設定（大会別）'!L$1,各種目,'競技設定（大会別）'!E81,FALSE)="","",HLOOKUP('競技設定（大会別）'!L$1,各種目,'競技設定（大会別）'!E81,FALSE))</f>
        <v/>
      </c>
      <c r="J79" s="232" t="str">
        <f>IF(HLOOKUP('競技設定（大会別）'!M$1,各種目,'競技設定（大会別）'!E81,FALSE)="","",HLOOKUP('競技設定（大会別）'!M$1,各種目,'競技設定（大会別）'!E81,FALSE))</f>
        <v/>
      </c>
      <c r="K79" s="232" t="str">
        <f>IF(HLOOKUP('競技設定（大会別）'!N$1,各種目,'競技設定（大会別）'!E81,FALSE)="","",HLOOKUP('競技設定（大会別）'!N$1,各種目,'競技設定（大会別）'!E81,FALSE))</f>
        <v/>
      </c>
      <c r="L79" s="232" t="str">
        <f>IF(HLOOKUP('競技設定（大会別）'!O$1,各種目,'競技設定（大会別）'!E81,FALSE)="","",HLOOKUP('競技設定（大会別）'!O$1,各種目,'競技設定（大会別）'!E81,FALSE))</f>
        <v/>
      </c>
      <c r="M79" s="232" t="str">
        <f>IF(HLOOKUP('競技設定（大会別）'!P$1,各種目,'競技設定（大会別）'!E81,FALSE)="","",HLOOKUP('競技設定（大会別）'!P$1,各種目,'競技設定（大会別）'!E81,FALSE))</f>
        <v/>
      </c>
      <c r="O79" s="233"/>
      <c r="Q79" s="233"/>
      <c r="R79" s="233"/>
      <c r="T79" s="233"/>
      <c r="V79" s="233"/>
      <c r="W79" s="233"/>
    </row>
    <row r="80" spans="1:23" s="226" customFormat="1">
      <c r="A80" s="227">
        <v>77</v>
      </c>
      <c r="B80" s="228" t="str">
        <f>IF(HLOOKUP('競技設定（大会別）'!G$1,各種目,'競技設定（大会別）'!E82,FALSE)="","",HLOOKUP('競技設定（大会別）'!G$1,各種目,'競技設定（大会別）'!E82,FALSE))</f>
        <v/>
      </c>
      <c r="C80" s="230" t="str">
        <f>IF(HLOOKUP('競技設定（大会別）'!H$1,各種目,'競技設定（大会別）'!E82,FALSE)="","",HLOOKUP('競技設定（大会別）'!H$1,各種目,'競技設定（大会別）'!E82,FALSE))</f>
        <v/>
      </c>
      <c r="D80" s="230" t="str">
        <f>IF(HLOOKUP('競技設定（大会別）'!I$1,各種目,'競技設定（大会別）'!E82,FALSE)="","",HLOOKUP('競技設定（大会別）'!I$1,各種目,'競技設定（大会別）'!E82,FALSE))</f>
        <v/>
      </c>
      <c r="E80" s="229" t="str">
        <f>IF(HLOOKUP('競技設定（大会別）'!J$1,各種目,'競技設定（大会別）'!E82,FALSE)="","",HLOOKUP('競技設定（大会別）'!J$1,各種目,'競技設定（大会別）'!E82,FALSE))</f>
        <v/>
      </c>
      <c r="F80" s="230" t="str">
        <f>IF(HLOOKUP('競技設定（大会別）'!K$1,各種目,'競技設定（大会別）'!E82,FALSE)="","",HLOOKUP('競技設定（大会別）'!K$1,各種目,'競技設定（大会別）'!E82,FALSE))</f>
        <v/>
      </c>
      <c r="H80" s="227">
        <v>77</v>
      </c>
      <c r="I80" s="231" t="str">
        <f>IF(HLOOKUP('競技設定（大会別）'!L$1,各種目,'競技設定（大会別）'!E82,FALSE)="","",HLOOKUP('競技設定（大会別）'!L$1,各種目,'競技設定（大会別）'!E82,FALSE))</f>
        <v/>
      </c>
      <c r="J80" s="232" t="str">
        <f>IF(HLOOKUP('競技設定（大会別）'!M$1,各種目,'競技設定（大会別）'!E82,FALSE)="","",HLOOKUP('競技設定（大会別）'!M$1,各種目,'競技設定（大会別）'!E82,FALSE))</f>
        <v/>
      </c>
      <c r="K80" s="232" t="str">
        <f>IF(HLOOKUP('競技設定（大会別）'!N$1,各種目,'競技設定（大会別）'!E82,FALSE)="","",HLOOKUP('競技設定（大会別）'!N$1,各種目,'競技設定（大会別）'!E82,FALSE))</f>
        <v/>
      </c>
      <c r="L80" s="232" t="str">
        <f>IF(HLOOKUP('競技設定（大会別）'!O$1,各種目,'競技設定（大会別）'!E82,FALSE)="","",HLOOKUP('競技設定（大会別）'!O$1,各種目,'競技設定（大会別）'!E82,FALSE))</f>
        <v/>
      </c>
      <c r="M80" s="232" t="str">
        <f>IF(HLOOKUP('競技設定（大会別）'!P$1,各種目,'競技設定（大会別）'!E82,FALSE)="","",HLOOKUP('競技設定（大会別）'!P$1,各種目,'競技設定（大会別）'!E82,FALSE))</f>
        <v/>
      </c>
      <c r="O80" s="233"/>
      <c r="Q80" s="233"/>
      <c r="R80" s="233"/>
      <c r="T80" s="233"/>
      <c r="V80" s="233"/>
      <c r="W80" s="233"/>
    </row>
    <row r="81" spans="1:23" s="226" customFormat="1">
      <c r="A81" s="227">
        <v>78</v>
      </c>
      <c r="B81" s="228" t="str">
        <f>IF(HLOOKUP('競技設定（大会別）'!G$1,各種目,'競技設定（大会別）'!E83,FALSE)="","",HLOOKUP('競技設定（大会別）'!G$1,各種目,'競技設定（大会別）'!E83,FALSE))</f>
        <v/>
      </c>
      <c r="C81" s="230" t="str">
        <f>IF(HLOOKUP('競技設定（大会別）'!H$1,各種目,'競技設定（大会別）'!E83,FALSE)="","",HLOOKUP('競技設定（大会別）'!H$1,各種目,'競技設定（大会別）'!E83,FALSE))</f>
        <v/>
      </c>
      <c r="D81" s="230" t="str">
        <f>IF(HLOOKUP('競技設定（大会別）'!I$1,各種目,'競技設定（大会別）'!E83,FALSE)="","",HLOOKUP('競技設定（大会別）'!I$1,各種目,'競技設定（大会別）'!E83,FALSE))</f>
        <v/>
      </c>
      <c r="E81" s="229" t="str">
        <f>IF(HLOOKUP('競技設定（大会別）'!J$1,各種目,'競技設定（大会別）'!E83,FALSE)="","",HLOOKUP('競技設定（大会別）'!J$1,各種目,'競技設定（大会別）'!E83,FALSE))</f>
        <v/>
      </c>
      <c r="F81" s="230" t="str">
        <f>IF(HLOOKUP('競技設定（大会別）'!K$1,各種目,'競技設定（大会別）'!E83,FALSE)="","",HLOOKUP('競技設定（大会別）'!K$1,各種目,'競技設定（大会別）'!E83,FALSE))</f>
        <v/>
      </c>
      <c r="H81" s="227">
        <v>78</v>
      </c>
      <c r="I81" s="231" t="str">
        <f>IF(HLOOKUP('競技設定（大会別）'!L$1,各種目,'競技設定（大会別）'!E83,FALSE)="","",HLOOKUP('競技設定（大会別）'!L$1,各種目,'競技設定（大会別）'!E83,FALSE))</f>
        <v/>
      </c>
      <c r="J81" s="232" t="str">
        <f>IF(HLOOKUP('競技設定（大会別）'!M$1,各種目,'競技設定（大会別）'!E83,FALSE)="","",HLOOKUP('競技設定（大会別）'!M$1,各種目,'競技設定（大会別）'!E83,FALSE))</f>
        <v/>
      </c>
      <c r="K81" s="232" t="str">
        <f>IF(HLOOKUP('競技設定（大会別）'!N$1,各種目,'競技設定（大会別）'!E83,FALSE)="","",HLOOKUP('競技設定（大会別）'!N$1,各種目,'競技設定（大会別）'!E83,FALSE))</f>
        <v/>
      </c>
      <c r="L81" s="232" t="str">
        <f>IF(HLOOKUP('競技設定（大会別）'!O$1,各種目,'競技設定（大会別）'!E83,FALSE)="","",HLOOKUP('競技設定（大会別）'!O$1,各種目,'競技設定（大会別）'!E83,FALSE))</f>
        <v/>
      </c>
      <c r="M81" s="232" t="str">
        <f>IF(HLOOKUP('競技設定（大会別）'!P$1,各種目,'競技設定（大会別）'!E83,FALSE)="","",HLOOKUP('競技設定（大会別）'!P$1,各種目,'競技設定（大会別）'!E83,FALSE))</f>
        <v/>
      </c>
      <c r="O81" s="233"/>
      <c r="Q81" s="233"/>
      <c r="R81" s="233"/>
      <c r="T81" s="233"/>
      <c r="V81" s="233"/>
      <c r="W81" s="233"/>
    </row>
    <row r="82" spans="1:23" s="226" customFormat="1">
      <c r="A82" s="227">
        <v>79</v>
      </c>
      <c r="B82" s="228">
        <f>IF(HLOOKUP('競技設定（大会別）'!G$1,各種目,'競技設定（大会別）'!E84,FALSE)="","",HLOOKUP('競技設定（大会別）'!G$1,各種目,'競技設定（大会別）'!E84,FALSE))</f>
        <v>1</v>
      </c>
      <c r="C82" s="230" t="str">
        <f>IF(HLOOKUP('競技設定（大会別）'!H$1,各種目,'競技設定（大会別）'!E84,FALSE)="","",HLOOKUP('競技設定（大会別）'!H$1,各種目,'競技設定（大会別）'!E84,FALSE))</f>
        <v/>
      </c>
      <c r="D82" s="230" t="str">
        <f>IF(HLOOKUP('競技設定（大会別）'!I$1,各種目,'競技設定（大会別）'!E84,FALSE)="","",HLOOKUP('競技設定（大会別）'!I$1,各種目,'競技設定（大会別）'!E84,FALSE))</f>
        <v/>
      </c>
      <c r="E82" s="229" t="str">
        <f>IF(HLOOKUP('競技設定（大会別）'!J$1,各種目,'競技設定（大会別）'!E84,FALSE)="","",HLOOKUP('競技設定（大会別）'!J$1,各種目,'競技設定（大会別）'!E84,FALSE))</f>
        <v/>
      </c>
      <c r="F82" s="230" t="str">
        <f>IF(HLOOKUP('競技設定（大会別）'!K$1,各種目,'競技設定（大会別）'!E84,FALSE)="","",HLOOKUP('競技設定（大会別）'!K$1,各種目,'競技設定（大会別）'!E84,FALSE))</f>
        <v/>
      </c>
      <c r="H82" s="227">
        <v>79</v>
      </c>
      <c r="I82" s="231" t="str">
        <f>IF(HLOOKUP('競技設定（大会別）'!L$1,各種目,'競技設定（大会別）'!E84,FALSE)="","",HLOOKUP('競技設定（大会別）'!L$1,各種目,'競技設定（大会別）'!E84,FALSE))</f>
        <v/>
      </c>
      <c r="J82" s="232" t="str">
        <f>IF(HLOOKUP('競技設定（大会別）'!M$1,各種目,'競技設定（大会別）'!E84,FALSE)="","",HLOOKUP('競技設定（大会別）'!M$1,各種目,'競技設定（大会別）'!E84,FALSE))</f>
        <v/>
      </c>
      <c r="K82" s="232" t="str">
        <f>IF(HLOOKUP('競技設定（大会別）'!N$1,各種目,'競技設定（大会別）'!E84,FALSE)="","",HLOOKUP('競技設定（大会別）'!N$1,各種目,'競技設定（大会別）'!E84,FALSE))</f>
        <v/>
      </c>
      <c r="L82" s="232" t="str">
        <f>IF(HLOOKUP('競技設定（大会別）'!O$1,各種目,'競技設定（大会別）'!E84,FALSE)="","",HLOOKUP('競技設定（大会別）'!O$1,各種目,'競技設定（大会別）'!E84,FALSE))</f>
        <v/>
      </c>
      <c r="M82" s="232" t="str">
        <f>IF(HLOOKUP('競技設定（大会別）'!P$1,各種目,'競技設定（大会別）'!E84,FALSE)="","",HLOOKUP('競技設定（大会別）'!P$1,各種目,'競技設定（大会別）'!E84,FALSE))</f>
        <v/>
      </c>
      <c r="O82" s="233"/>
      <c r="Q82" s="233"/>
      <c r="R82" s="233"/>
      <c r="T82" s="233"/>
      <c r="V82" s="233"/>
      <c r="W82" s="233"/>
    </row>
    <row r="83" spans="1:23" s="226" customFormat="1">
      <c r="A83" s="227">
        <v>80</v>
      </c>
      <c r="B83" s="228">
        <f>IF(HLOOKUP('競技設定（大会別）'!G$1,各種目,'競技設定（大会別）'!E85,FALSE)="","",HLOOKUP('競技設定（大会別）'!G$1,各種目,'競技設定（大会別）'!E85,FALSE))</f>
        <v>17</v>
      </c>
      <c r="C83" s="230" t="str">
        <f>IF(HLOOKUP('競技設定（大会別）'!H$1,各種目,'競技設定（大会別）'!E85,FALSE)="","",HLOOKUP('競技設定（大会別）'!H$1,各種目,'競技設定（大会別）'!E85,FALSE))</f>
        <v/>
      </c>
      <c r="D83" s="230" t="str">
        <f>IF(HLOOKUP('競技設定（大会別）'!I$1,各種目,'競技設定（大会別）'!E85,FALSE)="","",HLOOKUP('競技設定（大会別）'!I$1,各種目,'競技設定（大会別）'!E85,FALSE))</f>
        <v/>
      </c>
      <c r="E83" s="229" t="str">
        <f>IF(HLOOKUP('競技設定（大会別）'!J$1,各種目,'競技設定（大会別）'!E85,FALSE)="","",HLOOKUP('競技設定（大会別）'!J$1,各種目,'競技設定（大会別）'!E85,FALSE))</f>
        <v/>
      </c>
      <c r="F83" s="230" t="str">
        <f>IF(HLOOKUP('競技設定（大会別）'!K$1,各種目,'競技設定（大会別）'!E85,FALSE)="","",HLOOKUP('競技設定（大会別）'!K$1,各種目,'競技設定（大会別）'!E85,FALSE))</f>
        <v/>
      </c>
      <c r="H83" s="227">
        <v>80</v>
      </c>
      <c r="I83" s="231" t="str">
        <f>IF(HLOOKUP('競技設定（大会別）'!L$1,各種目,'競技設定（大会別）'!E85,FALSE)="","",HLOOKUP('競技設定（大会別）'!L$1,各種目,'競技設定（大会別）'!E85,FALSE))</f>
        <v/>
      </c>
      <c r="J83" s="232" t="str">
        <f>IF(HLOOKUP('競技設定（大会別）'!M$1,各種目,'競技設定（大会別）'!E85,FALSE)="","",HLOOKUP('競技設定（大会別）'!M$1,各種目,'競技設定（大会別）'!E85,FALSE))</f>
        <v/>
      </c>
      <c r="K83" s="232" t="str">
        <f>IF(HLOOKUP('競技設定（大会別）'!N$1,各種目,'競技設定（大会別）'!E85,FALSE)="","",HLOOKUP('競技設定（大会別）'!N$1,各種目,'競技設定（大会別）'!E85,FALSE))</f>
        <v/>
      </c>
      <c r="L83" s="232" t="str">
        <f>IF(HLOOKUP('競技設定（大会別）'!O$1,各種目,'競技設定（大会別）'!E85,FALSE)="","",HLOOKUP('競技設定（大会別）'!O$1,各種目,'競技設定（大会別）'!E85,FALSE))</f>
        <v/>
      </c>
      <c r="M83" s="232" t="str">
        <f>IF(HLOOKUP('競技設定（大会別）'!P$1,各種目,'競技設定（大会別）'!E85,FALSE)="","",HLOOKUP('競技設定（大会別）'!P$1,各種目,'競技設定（大会別）'!E85,FALSE))</f>
        <v/>
      </c>
      <c r="O83" s="233"/>
      <c r="Q83" s="233"/>
      <c r="R83" s="233"/>
      <c r="T83" s="233"/>
      <c r="V83" s="233"/>
      <c r="W83" s="233"/>
    </row>
    <row r="84" spans="1:23" s="226" customFormat="1">
      <c r="A84" s="227">
        <v>81</v>
      </c>
      <c r="B84" s="228">
        <f>IF(HLOOKUP('競技設定（大会別）'!G$1,各種目,'競技設定（大会別）'!E86,FALSE)="","",HLOOKUP('競技設定（大会別）'!G$1,各種目,'競技設定（大会別）'!E86,FALSE))</f>
        <v>33</v>
      </c>
      <c r="C84" s="230" t="str">
        <f>IF(HLOOKUP('競技設定（大会別）'!H$1,各種目,'競技設定（大会別）'!E86,FALSE)="","",HLOOKUP('競技設定（大会別）'!H$1,各種目,'競技設定（大会別）'!E86,FALSE))</f>
        <v/>
      </c>
      <c r="D84" s="230" t="str">
        <f>IF(HLOOKUP('競技設定（大会別）'!I$1,各種目,'競技設定（大会別）'!E86,FALSE)="","",HLOOKUP('競技設定（大会別）'!I$1,各種目,'競技設定（大会別）'!E86,FALSE))</f>
        <v/>
      </c>
      <c r="E84" s="229" t="str">
        <f>IF(HLOOKUP('競技設定（大会別）'!J$1,各種目,'競技設定（大会別）'!E86,FALSE)="","",HLOOKUP('競技設定（大会別）'!J$1,各種目,'競技設定（大会別）'!E86,FALSE))</f>
        <v/>
      </c>
      <c r="F84" s="230" t="str">
        <f>IF(HLOOKUP('競技設定（大会別）'!K$1,各種目,'競技設定（大会別）'!E86,FALSE)="","",HLOOKUP('競技設定（大会別）'!K$1,各種目,'競技設定（大会別）'!E86,FALSE))</f>
        <v/>
      </c>
      <c r="H84" s="227">
        <v>81</v>
      </c>
      <c r="I84" s="231" t="str">
        <f>IF(HLOOKUP('競技設定（大会別）'!L$1,各種目,'競技設定（大会別）'!E86,FALSE)="","",HLOOKUP('競技設定（大会別）'!L$1,各種目,'競技設定（大会別）'!E86,FALSE))</f>
        <v/>
      </c>
      <c r="J84" s="232" t="str">
        <f>IF(HLOOKUP('競技設定（大会別）'!M$1,各種目,'競技設定（大会別）'!E86,FALSE)="","",HLOOKUP('競技設定（大会別）'!M$1,各種目,'競技設定（大会別）'!E86,FALSE))</f>
        <v/>
      </c>
      <c r="K84" s="232" t="str">
        <f>IF(HLOOKUP('競技設定（大会別）'!N$1,各種目,'競技設定（大会別）'!E86,FALSE)="","",HLOOKUP('競技設定（大会別）'!N$1,各種目,'競技設定（大会別）'!E86,FALSE))</f>
        <v/>
      </c>
      <c r="L84" s="232" t="str">
        <f>IF(HLOOKUP('競技設定（大会別）'!O$1,各種目,'競技設定（大会別）'!E86,FALSE)="","",HLOOKUP('競技設定（大会別）'!O$1,各種目,'競技設定（大会別）'!E86,FALSE))</f>
        <v/>
      </c>
      <c r="M84" s="232" t="str">
        <f>IF(HLOOKUP('競技設定（大会別）'!P$1,各種目,'競技設定（大会別）'!E86,FALSE)="","",HLOOKUP('競技設定（大会別）'!P$1,各種目,'競技設定（大会別）'!E86,FALSE))</f>
        <v/>
      </c>
      <c r="O84" s="233"/>
      <c r="Q84" s="233"/>
      <c r="R84" s="233"/>
      <c r="T84" s="233"/>
      <c r="V84" s="233"/>
      <c r="W84" s="233"/>
    </row>
    <row r="85" spans="1:23" s="226" customFormat="1">
      <c r="A85" s="227">
        <v>82</v>
      </c>
      <c r="B85" s="228">
        <f>IF(HLOOKUP('競技設定（大会別）'!G$1,各種目,'競技設定（大会別）'!E87,FALSE)="","",HLOOKUP('競技設定（大会別）'!G$1,各種目,'競技設定（大会別）'!E87,FALSE))</f>
        <v>49</v>
      </c>
      <c r="C85" s="230" t="str">
        <f>IF(HLOOKUP('競技設定（大会別）'!H$1,各種目,'競技設定（大会別）'!E87,FALSE)="","",HLOOKUP('競技設定（大会別）'!H$1,各種目,'競技設定（大会別）'!E87,FALSE))</f>
        <v/>
      </c>
      <c r="D85" s="230" t="str">
        <f>IF(HLOOKUP('競技設定（大会別）'!I$1,各種目,'競技設定（大会別）'!E87,FALSE)="","",HLOOKUP('競技設定（大会別）'!I$1,各種目,'競技設定（大会別）'!E87,FALSE))</f>
        <v/>
      </c>
      <c r="E85" s="229" t="str">
        <f>IF(HLOOKUP('競技設定（大会別）'!J$1,各種目,'競技設定（大会別）'!E87,FALSE)="","",HLOOKUP('競技設定（大会別）'!J$1,各種目,'競技設定（大会別）'!E87,FALSE))</f>
        <v/>
      </c>
      <c r="F85" s="230" t="str">
        <f>IF(HLOOKUP('競技設定（大会別）'!K$1,各種目,'競技設定（大会別）'!E87,FALSE)="","",HLOOKUP('競技設定（大会別）'!K$1,各種目,'競技設定（大会別）'!E87,FALSE))</f>
        <v/>
      </c>
      <c r="H85" s="227">
        <v>82</v>
      </c>
      <c r="I85" s="231" t="str">
        <f>IF(HLOOKUP('競技設定（大会別）'!L$1,各種目,'競技設定（大会別）'!E87,FALSE)="","",HLOOKUP('競技設定（大会別）'!L$1,各種目,'競技設定（大会別）'!E87,FALSE))</f>
        <v/>
      </c>
      <c r="J85" s="232" t="str">
        <f>IF(HLOOKUP('競技設定（大会別）'!M$1,各種目,'競技設定（大会別）'!E87,FALSE)="","",HLOOKUP('競技設定（大会別）'!M$1,各種目,'競技設定（大会別）'!E87,FALSE))</f>
        <v/>
      </c>
      <c r="K85" s="232" t="str">
        <f>IF(HLOOKUP('競技設定（大会別）'!N$1,各種目,'競技設定（大会別）'!E87,FALSE)="","",HLOOKUP('競技設定（大会別）'!N$1,各種目,'競技設定（大会別）'!E87,FALSE))</f>
        <v/>
      </c>
      <c r="L85" s="232" t="str">
        <f>IF(HLOOKUP('競技設定（大会別）'!O$1,各種目,'競技設定（大会別）'!E87,FALSE)="","",HLOOKUP('競技設定（大会別）'!O$1,各種目,'競技設定（大会別）'!E87,FALSE))</f>
        <v/>
      </c>
      <c r="M85" s="232" t="str">
        <f>IF(HLOOKUP('競技設定（大会別）'!P$1,各種目,'競技設定（大会別）'!E87,FALSE)="","",HLOOKUP('競技設定（大会別）'!P$1,各種目,'競技設定（大会別）'!E87,FALSE))</f>
        <v/>
      </c>
      <c r="O85" s="233"/>
      <c r="Q85" s="233"/>
      <c r="R85" s="233"/>
      <c r="T85" s="233"/>
      <c r="V85" s="233"/>
      <c r="W85" s="233"/>
    </row>
    <row r="86" spans="1:23" s="226" customFormat="1">
      <c r="A86" s="227">
        <v>83</v>
      </c>
      <c r="B86" s="228">
        <f>IF(HLOOKUP('競技設定（大会別）'!G$1,各種目,'競技設定（大会別）'!E88,FALSE)="","",HLOOKUP('競技設定（大会別）'!G$1,各種目,'競技設定（大会別）'!E88,FALSE))</f>
        <v>65</v>
      </c>
      <c r="C86" s="230" t="str">
        <f>IF(HLOOKUP('競技設定（大会別）'!H$1,各種目,'競技設定（大会別）'!E88,FALSE)="","",HLOOKUP('競技設定（大会別）'!H$1,各種目,'競技設定（大会別）'!E88,FALSE))</f>
        <v/>
      </c>
      <c r="D86" s="230" t="str">
        <f>IF(HLOOKUP('競技設定（大会別）'!I$1,各種目,'競技設定（大会別）'!E88,FALSE)="","",HLOOKUP('競技設定（大会別）'!I$1,各種目,'競技設定（大会別）'!E88,FALSE))</f>
        <v/>
      </c>
      <c r="E86" s="229" t="str">
        <f>IF(HLOOKUP('競技設定（大会別）'!J$1,各種目,'競技設定（大会別）'!E88,FALSE)="","",HLOOKUP('競技設定（大会別）'!J$1,各種目,'競技設定（大会別）'!E88,FALSE))</f>
        <v/>
      </c>
      <c r="F86" s="230" t="str">
        <f>IF(HLOOKUP('競技設定（大会別）'!K$1,各種目,'競技設定（大会別）'!E88,FALSE)="","",HLOOKUP('競技設定（大会別）'!K$1,各種目,'競技設定（大会別）'!E88,FALSE))</f>
        <v/>
      </c>
      <c r="H86" s="227">
        <v>83</v>
      </c>
      <c r="I86" s="231" t="str">
        <f>IF(HLOOKUP('競技設定（大会別）'!L$1,各種目,'競技設定（大会別）'!E88,FALSE)="","",HLOOKUP('競技設定（大会別）'!L$1,各種目,'競技設定（大会別）'!E88,FALSE))</f>
        <v/>
      </c>
      <c r="J86" s="232" t="str">
        <f>IF(HLOOKUP('競技設定（大会別）'!M$1,各種目,'競技設定（大会別）'!E88,FALSE)="","",HLOOKUP('競技設定（大会別）'!M$1,各種目,'競技設定（大会別）'!E88,FALSE))</f>
        <v/>
      </c>
      <c r="K86" s="232" t="str">
        <f>IF(HLOOKUP('競技設定（大会別）'!N$1,各種目,'競技設定（大会別）'!E88,FALSE)="","",HLOOKUP('競技設定（大会別）'!N$1,各種目,'競技設定（大会別）'!E88,FALSE))</f>
        <v/>
      </c>
      <c r="L86" s="232" t="str">
        <f>IF(HLOOKUP('競技設定（大会別）'!O$1,各種目,'競技設定（大会別）'!E88,FALSE)="","",HLOOKUP('競技設定（大会別）'!O$1,各種目,'競技設定（大会別）'!E88,FALSE))</f>
        <v/>
      </c>
      <c r="M86" s="232" t="str">
        <f>IF(HLOOKUP('競技設定（大会別）'!P$1,各種目,'競技設定（大会別）'!E88,FALSE)="","",HLOOKUP('競技設定（大会別）'!P$1,各種目,'競技設定（大会別）'!E88,FALSE))</f>
        <v/>
      </c>
      <c r="O86" s="233"/>
      <c r="Q86" s="233"/>
      <c r="R86" s="233"/>
      <c r="T86" s="233"/>
      <c r="V86" s="233"/>
      <c r="W86" s="233"/>
    </row>
    <row r="87" spans="1:23" s="226" customFormat="1">
      <c r="A87" s="227">
        <v>84</v>
      </c>
      <c r="B87" s="228">
        <f>IF(HLOOKUP('競技設定（大会別）'!G$1,各種目,'競技設定（大会別）'!E89,FALSE)="","",HLOOKUP('競技設定（大会別）'!G$1,各種目,'競技設定（大会別）'!E89,FALSE))</f>
        <v>81</v>
      </c>
      <c r="C87" s="230" t="str">
        <f>IF(HLOOKUP('競技設定（大会別）'!H$1,各種目,'競技設定（大会別）'!E89,FALSE)="","",HLOOKUP('競技設定（大会別）'!H$1,各種目,'競技設定（大会別）'!E89,FALSE))</f>
        <v/>
      </c>
      <c r="D87" s="230" t="str">
        <f>IF(HLOOKUP('競技設定（大会別）'!I$1,各種目,'競技設定（大会別）'!E89,FALSE)="","",HLOOKUP('競技設定（大会別）'!I$1,各種目,'競技設定（大会別）'!E89,FALSE))</f>
        <v/>
      </c>
      <c r="E87" s="229" t="str">
        <f>IF(HLOOKUP('競技設定（大会別）'!J$1,各種目,'競技設定（大会別）'!E89,FALSE)="","",HLOOKUP('競技設定（大会別）'!J$1,各種目,'競技設定（大会別）'!E89,FALSE))</f>
        <v/>
      </c>
      <c r="F87" s="230" t="str">
        <f>IF(HLOOKUP('競技設定（大会別）'!K$1,各種目,'競技設定（大会別）'!E89,FALSE)="","",HLOOKUP('競技設定（大会別）'!K$1,各種目,'競技設定（大会別）'!E89,FALSE))</f>
        <v/>
      </c>
      <c r="H87" s="227">
        <v>84</v>
      </c>
      <c r="I87" s="231" t="str">
        <f>IF(HLOOKUP('競技設定（大会別）'!L$1,各種目,'競技設定（大会別）'!E89,FALSE)="","",HLOOKUP('競技設定（大会別）'!L$1,各種目,'競技設定（大会別）'!E89,FALSE))</f>
        <v/>
      </c>
      <c r="J87" s="232" t="str">
        <f>IF(HLOOKUP('競技設定（大会別）'!M$1,各種目,'競技設定（大会別）'!E89,FALSE)="","",HLOOKUP('競技設定（大会別）'!M$1,各種目,'競技設定（大会別）'!E89,FALSE))</f>
        <v/>
      </c>
      <c r="K87" s="232" t="str">
        <f>IF(HLOOKUP('競技設定（大会別）'!N$1,各種目,'競技設定（大会別）'!E89,FALSE)="","",HLOOKUP('競技設定（大会別）'!N$1,各種目,'競技設定（大会別）'!E89,FALSE))</f>
        <v/>
      </c>
      <c r="L87" s="232" t="str">
        <f>IF(HLOOKUP('競技設定（大会別）'!O$1,各種目,'競技設定（大会別）'!E89,FALSE)="","",HLOOKUP('競技設定（大会別）'!O$1,各種目,'競技設定（大会別）'!E89,FALSE))</f>
        <v/>
      </c>
      <c r="M87" s="232" t="str">
        <f>IF(HLOOKUP('競技設定（大会別）'!P$1,各種目,'競技設定（大会別）'!E89,FALSE)="","",HLOOKUP('競技設定（大会別）'!P$1,各種目,'競技設定（大会別）'!E89,FALSE))</f>
        <v/>
      </c>
      <c r="O87" s="233"/>
      <c r="Q87" s="233"/>
      <c r="R87" s="233"/>
      <c r="T87" s="233"/>
      <c r="V87" s="233"/>
      <c r="W87" s="233"/>
    </row>
    <row r="88" spans="1:23" s="226" customFormat="1">
      <c r="A88" s="227">
        <v>85</v>
      </c>
      <c r="B88" s="228">
        <f>IF(HLOOKUP('競技設定（大会別）'!G$1,各種目,'競技設定（大会別）'!E90,FALSE)="","",HLOOKUP('競技設定（大会別）'!G$1,各種目,'競技設定（大会別）'!E90,FALSE))</f>
        <v>97</v>
      </c>
      <c r="C88" s="230" t="str">
        <f>IF(HLOOKUP('競技設定（大会別）'!H$1,各種目,'競技設定（大会別）'!E90,FALSE)="","",HLOOKUP('競技設定（大会別）'!H$1,各種目,'競技設定（大会別）'!E90,FALSE))</f>
        <v/>
      </c>
      <c r="D88" s="230" t="str">
        <f>IF(HLOOKUP('競技設定（大会別）'!I$1,各種目,'競技設定（大会別）'!E90,FALSE)="","",HLOOKUP('競技設定（大会別）'!I$1,各種目,'競技設定（大会別）'!E90,FALSE))</f>
        <v/>
      </c>
      <c r="E88" s="229" t="str">
        <f>IF(HLOOKUP('競技設定（大会別）'!J$1,各種目,'競技設定（大会別）'!E90,FALSE)="","",HLOOKUP('競技設定（大会別）'!J$1,各種目,'競技設定（大会別）'!E90,FALSE))</f>
        <v/>
      </c>
      <c r="F88" s="230" t="str">
        <f>IF(HLOOKUP('競技設定（大会別）'!K$1,各種目,'競技設定（大会別）'!E90,FALSE)="","",HLOOKUP('競技設定（大会別）'!K$1,各種目,'競技設定（大会別）'!E90,FALSE))</f>
        <v/>
      </c>
      <c r="H88" s="227">
        <v>85</v>
      </c>
      <c r="I88" s="231" t="str">
        <f>IF(HLOOKUP('競技設定（大会別）'!L$1,各種目,'競技設定（大会別）'!E90,FALSE)="","",HLOOKUP('競技設定（大会別）'!L$1,各種目,'競技設定（大会別）'!E90,FALSE))</f>
        <v/>
      </c>
      <c r="J88" s="232" t="str">
        <f>IF(HLOOKUP('競技設定（大会別）'!M$1,各種目,'競技設定（大会別）'!E90,FALSE)="","",HLOOKUP('競技設定（大会別）'!M$1,各種目,'競技設定（大会別）'!E90,FALSE))</f>
        <v/>
      </c>
      <c r="K88" s="232" t="str">
        <f>IF(HLOOKUP('競技設定（大会別）'!N$1,各種目,'競技設定（大会別）'!E90,FALSE)="","",HLOOKUP('競技設定（大会別）'!N$1,各種目,'競技設定（大会別）'!E90,FALSE))</f>
        <v/>
      </c>
      <c r="L88" s="232" t="str">
        <f>IF(HLOOKUP('競技設定（大会別）'!O$1,各種目,'競技設定（大会別）'!E90,FALSE)="","",HLOOKUP('競技設定（大会別）'!O$1,各種目,'競技設定（大会別）'!E90,FALSE))</f>
        <v/>
      </c>
      <c r="M88" s="232" t="str">
        <f>IF(HLOOKUP('競技設定（大会別）'!P$1,各種目,'競技設定（大会別）'!E90,FALSE)="","",HLOOKUP('競技設定（大会別）'!P$1,各種目,'競技設定（大会別）'!E90,FALSE))</f>
        <v/>
      </c>
      <c r="O88" s="233"/>
      <c r="Q88" s="233"/>
      <c r="R88" s="233"/>
      <c r="T88" s="233"/>
      <c r="V88" s="233"/>
      <c r="W88" s="233"/>
    </row>
    <row r="89" spans="1:23" s="226" customFormat="1">
      <c r="A89" s="227">
        <v>86</v>
      </c>
      <c r="B89" s="228">
        <f>IF(HLOOKUP('競技設定（大会別）'!G$1,各種目,'競技設定（大会別）'!E91,FALSE)="","",HLOOKUP('競技設定（大会別）'!G$1,各種目,'競技設定（大会別）'!E91,FALSE))</f>
        <v>113</v>
      </c>
      <c r="C89" s="230" t="str">
        <f>IF(HLOOKUP('競技設定（大会別）'!H$1,各種目,'競技設定（大会別）'!E91,FALSE)="","",HLOOKUP('競技設定（大会別）'!H$1,各種目,'競技設定（大会別）'!E91,FALSE))</f>
        <v/>
      </c>
      <c r="D89" s="230" t="str">
        <f>IF(HLOOKUP('競技設定（大会別）'!I$1,各種目,'競技設定（大会別）'!E91,FALSE)="","",HLOOKUP('競技設定（大会別）'!I$1,各種目,'競技設定（大会別）'!E91,FALSE))</f>
        <v/>
      </c>
      <c r="E89" s="229" t="str">
        <f>IF(HLOOKUP('競技設定（大会別）'!J$1,各種目,'競技設定（大会別）'!E91,FALSE)="","",HLOOKUP('競技設定（大会別）'!J$1,各種目,'競技設定（大会別）'!E91,FALSE))</f>
        <v/>
      </c>
      <c r="F89" s="230" t="str">
        <f>IF(HLOOKUP('競技設定（大会別）'!K$1,各種目,'競技設定（大会別）'!E91,FALSE)="","",HLOOKUP('競技設定（大会別）'!K$1,各種目,'競技設定（大会別）'!E91,FALSE))</f>
        <v/>
      </c>
      <c r="H89" s="227">
        <v>86</v>
      </c>
      <c r="I89" s="231" t="str">
        <f>IF(HLOOKUP('競技設定（大会別）'!L$1,各種目,'競技設定（大会別）'!E91,FALSE)="","",HLOOKUP('競技設定（大会別）'!L$1,各種目,'競技設定（大会別）'!E91,FALSE))</f>
        <v/>
      </c>
      <c r="J89" s="232" t="str">
        <f>IF(HLOOKUP('競技設定（大会別）'!M$1,各種目,'競技設定（大会別）'!E91,FALSE)="","",HLOOKUP('競技設定（大会別）'!M$1,各種目,'競技設定（大会別）'!E91,FALSE))</f>
        <v/>
      </c>
      <c r="K89" s="232" t="str">
        <f>IF(HLOOKUP('競技設定（大会別）'!N$1,各種目,'競技設定（大会別）'!E91,FALSE)="","",HLOOKUP('競技設定（大会別）'!N$1,各種目,'競技設定（大会別）'!E91,FALSE))</f>
        <v/>
      </c>
      <c r="L89" s="232" t="str">
        <f>IF(HLOOKUP('競技設定（大会別）'!O$1,各種目,'競技設定（大会別）'!E91,FALSE)="","",HLOOKUP('競技設定（大会別）'!O$1,各種目,'競技設定（大会別）'!E91,FALSE))</f>
        <v/>
      </c>
      <c r="M89" s="232" t="str">
        <f>IF(HLOOKUP('競技設定（大会別）'!P$1,各種目,'競技設定（大会別）'!E91,FALSE)="","",HLOOKUP('競技設定（大会別）'!P$1,各種目,'競技設定（大会別）'!E91,FALSE))</f>
        <v/>
      </c>
      <c r="O89" s="233"/>
      <c r="Q89" s="233"/>
      <c r="R89" s="233"/>
      <c r="T89" s="233"/>
      <c r="V89" s="233"/>
      <c r="W89" s="233"/>
    </row>
    <row r="90" spans="1:23" s="226" customFormat="1">
      <c r="A90" s="227">
        <v>87</v>
      </c>
      <c r="B90" s="228">
        <f>IF(HLOOKUP('競技設定（大会別）'!G$1,各種目,'競技設定（大会別）'!E92,FALSE)="","",HLOOKUP('競技設定（大会別）'!G$1,各種目,'競技設定（大会別）'!E92,FALSE))</f>
        <v>129</v>
      </c>
      <c r="C90" s="230" t="str">
        <f>IF(HLOOKUP('競技設定（大会別）'!H$1,各種目,'競技設定（大会別）'!E92,FALSE)="","",HLOOKUP('競技設定（大会別）'!H$1,各種目,'競技設定（大会別）'!E92,FALSE))</f>
        <v/>
      </c>
      <c r="D90" s="230" t="str">
        <f>IF(HLOOKUP('競技設定（大会別）'!I$1,各種目,'競技設定（大会別）'!E92,FALSE)="","",HLOOKUP('競技設定（大会別）'!I$1,各種目,'競技設定（大会別）'!E92,FALSE))</f>
        <v/>
      </c>
      <c r="E90" s="229" t="str">
        <f>IF(HLOOKUP('競技設定（大会別）'!J$1,各種目,'競技設定（大会別）'!E92,FALSE)="","",HLOOKUP('競技設定（大会別）'!J$1,各種目,'競技設定（大会別）'!E92,FALSE))</f>
        <v/>
      </c>
      <c r="F90" s="230" t="str">
        <f>IF(HLOOKUP('競技設定（大会別）'!K$1,各種目,'競技設定（大会別）'!E92,FALSE)="","",HLOOKUP('競技設定（大会別）'!K$1,各種目,'競技設定（大会別）'!E92,FALSE))</f>
        <v/>
      </c>
      <c r="H90" s="227">
        <v>87</v>
      </c>
      <c r="I90" s="231" t="str">
        <f>IF(HLOOKUP('競技設定（大会別）'!L$1,各種目,'競技設定（大会別）'!E92,FALSE)="","",HLOOKUP('競技設定（大会別）'!L$1,各種目,'競技設定（大会別）'!E92,FALSE))</f>
        <v/>
      </c>
      <c r="J90" s="232" t="str">
        <f>IF(HLOOKUP('競技設定（大会別）'!M$1,各種目,'競技設定（大会別）'!E92,FALSE)="","",HLOOKUP('競技設定（大会別）'!M$1,各種目,'競技設定（大会別）'!E92,FALSE))</f>
        <v/>
      </c>
      <c r="K90" s="232" t="str">
        <f>IF(HLOOKUP('競技設定（大会別）'!N$1,各種目,'競技設定（大会別）'!E92,FALSE)="","",HLOOKUP('競技設定（大会別）'!N$1,各種目,'競技設定（大会別）'!E92,FALSE))</f>
        <v/>
      </c>
      <c r="L90" s="232" t="str">
        <f>IF(HLOOKUP('競技設定（大会別）'!O$1,各種目,'競技設定（大会別）'!E92,FALSE)="","",HLOOKUP('競技設定（大会別）'!O$1,各種目,'競技設定（大会別）'!E92,FALSE))</f>
        <v/>
      </c>
      <c r="M90" s="232" t="str">
        <f>IF(HLOOKUP('競技設定（大会別）'!P$1,各種目,'競技設定（大会別）'!E92,FALSE)="","",HLOOKUP('競技設定（大会別）'!P$1,各種目,'競技設定（大会別）'!E92,FALSE))</f>
        <v/>
      </c>
      <c r="O90" s="233"/>
      <c r="Q90" s="233"/>
      <c r="R90" s="233"/>
      <c r="T90" s="233"/>
      <c r="V90" s="233"/>
      <c r="W90" s="233"/>
    </row>
    <row r="91" spans="1:23" s="226" customFormat="1">
      <c r="A91" s="227">
        <v>88</v>
      </c>
      <c r="B91" s="228">
        <f>IF(HLOOKUP('競技設定（大会別）'!G$1,各種目,'競技設定（大会別）'!E93,FALSE)="","",HLOOKUP('競技設定（大会別）'!G$1,各種目,'競技設定（大会別）'!E93,FALSE))</f>
        <v>145</v>
      </c>
      <c r="C91" s="230" t="str">
        <f>IF(HLOOKUP('競技設定（大会別）'!H$1,各種目,'競技設定（大会別）'!E93,FALSE)="","",HLOOKUP('競技設定（大会別）'!H$1,各種目,'競技設定（大会別）'!E93,FALSE))</f>
        <v/>
      </c>
      <c r="D91" s="230" t="str">
        <f>IF(HLOOKUP('競技設定（大会別）'!I$1,各種目,'競技設定（大会別）'!E93,FALSE)="","",HLOOKUP('競技設定（大会別）'!I$1,各種目,'競技設定（大会別）'!E93,FALSE))</f>
        <v/>
      </c>
      <c r="E91" s="229" t="str">
        <f>IF(HLOOKUP('競技設定（大会別）'!J$1,各種目,'競技設定（大会別）'!E93,FALSE)="","",HLOOKUP('競技設定（大会別）'!J$1,各種目,'競技設定（大会別）'!E93,FALSE))</f>
        <v/>
      </c>
      <c r="F91" s="230" t="str">
        <f>IF(HLOOKUP('競技設定（大会別）'!K$1,各種目,'競技設定（大会別）'!E93,FALSE)="","",HLOOKUP('競技設定（大会別）'!K$1,各種目,'競技設定（大会別）'!E93,FALSE))</f>
        <v/>
      </c>
      <c r="H91" s="227">
        <v>88</v>
      </c>
      <c r="I91" s="231" t="str">
        <f>IF(HLOOKUP('競技設定（大会別）'!L$1,各種目,'競技設定（大会別）'!E93,FALSE)="","",HLOOKUP('競技設定（大会別）'!L$1,各種目,'競技設定（大会別）'!E93,FALSE))</f>
        <v/>
      </c>
      <c r="J91" s="232" t="str">
        <f>IF(HLOOKUP('競技設定（大会別）'!M$1,各種目,'競技設定（大会別）'!E93,FALSE)="","",HLOOKUP('競技設定（大会別）'!M$1,各種目,'競技設定（大会別）'!E93,FALSE))</f>
        <v/>
      </c>
      <c r="K91" s="232" t="str">
        <f>IF(HLOOKUP('競技設定（大会別）'!N$1,各種目,'競技設定（大会別）'!E93,FALSE)="","",HLOOKUP('競技設定（大会別）'!N$1,各種目,'競技設定（大会別）'!E93,FALSE))</f>
        <v/>
      </c>
      <c r="L91" s="232" t="str">
        <f>IF(HLOOKUP('競技設定（大会別）'!O$1,各種目,'競技設定（大会別）'!E93,FALSE)="","",HLOOKUP('競技設定（大会別）'!O$1,各種目,'競技設定（大会別）'!E93,FALSE))</f>
        <v/>
      </c>
      <c r="M91" s="232" t="str">
        <f>IF(HLOOKUP('競技設定（大会別）'!P$1,各種目,'競技設定（大会別）'!E93,FALSE)="","",HLOOKUP('競技設定（大会別）'!P$1,各種目,'競技設定（大会別）'!E93,FALSE))</f>
        <v/>
      </c>
      <c r="O91" s="233"/>
      <c r="Q91" s="233"/>
      <c r="R91" s="233"/>
      <c r="T91" s="233"/>
      <c r="V91" s="233"/>
      <c r="W91" s="233"/>
    </row>
    <row r="92" spans="1:23" s="226" customFormat="1">
      <c r="A92" s="227">
        <v>89</v>
      </c>
      <c r="B92" s="228" t="str">
        <f>IF(HLOOKUP('競技設定（大会別）'!G$1,各種目,'競技設定（大会別）'!E94,FALSE)="","",HLOOKUP('競技設定（大会別）'!G$1,各種目,'競技設定（大会別）'!E94,FALSE))</f>
        <v/>
      </c>
      <c r="C92" s="230" t="str">
        <f>IF(HLOOKUP('競技設定（大会別）'!H$1,各種目,'競技設定（大会別）'!E94,FALSE)="","",HLOOKUP('競技設定（大会別）'!H$1,各種目,'競技設定（大会別）'!E94,FALSE))</f>
        <v/>
      </c>
      <c r="D92" s="230" t="str">
        <f>IF(HLOOKUP('競技設定（大会別）'!I$1,各種目,'競技設定（大会別）'!E94,FALSE)="","",HLOOKUP('競技設定（大会別）'!I$1,各種目,'競技設定（大会別）'!E94,FALSE))</f>
        <v/>
      </c>
      <c r="E92" s="229" t="str">
        <f>IF(HLOOKUP('競技設定（大会別）'!J$1,各種目,'競技設定（大会別）'!E94,FALSE)="","",HLOOKUP('競技設定（大会別）'!J$1,各種目,'競技設定（大会別）'!E94,FALSE))</f>
        <v/>
      </c>
      <c r="F92" s="230" t="str">
        <f>IF(HLOOKUP('競技設定（大会別）'!K$1,各種目,'競技設定（大会別）'!E94,FALSE)="","",HLOOKUP('競技設定（大会別）'!K$1,各種目,'競技設定（大会別）'!E94,FALSE))</f>
        <v/>
      </c>
      <c r="H92" s="227">
        <v>89</v>
      </c>
      <c r="I92" s="231" t="str">
        <f>IF(HLOOKUP('競技設定（大会別）'!L$1,各種目,'競技設定（大会別）'!E94,FALSE)="","",HLOOKUP('競技設定（大会別）'!L$1,各種目,'競技設定（大会別）'!E94,FALSE))</f>
        <v/>
      </c>
      <c r="J92" s="232" t="str">
        <f>IF(HLOOKUP('競技設定（大会別）'!M$1,各種目,'競技設定（大会別）'!E94,FALSE)="","",HLOOKUP('競技設定（大会別）'!M$1,各種目,'競技設定（大会別）'!E94,FALSE))</f>
        <v/>
      </c>
      <c r="K92" s="232" t="str">
        <f>IF(HLOOKUP('競技設定（大会別）'!N$1,各種目,'競技設定（大会別）'!E94,FALSE)="","",HLOOKUP('競技設定（大会別）'!N$1,各種目,'競技設定（大会別）'!E94,FALSE))</f>
        <v/>
      </c>
      <c r="L92" s="232" t="str">
        <f>IF(HLOOKUP('競技設定（大会別）'!O$1,各種目,'競技設定（大会別）'!E94,FALSE)="","",HLOOKUP('競技設定（大会別）'!O$1,各種目,'競技設定（大会別）'!E94,FALSE))</f>
        <v/>
      </c>
      <c r="M92" s="232" t="str">
        <f>IF(HLOOKUP('競技設定（大会別）'!P$1,各種目,'競技設定（大会別）'!E94,FALSE)="","",HLOOKUP('競技設定（大会別）'!P$1,各種目,'競技設定（大会別）'!E94,FALSE))</f>
        <v/>
      </c>
      <c r="O92" s="233"/>
      <c r="Q92" s="233"/>
      <c r="R92" s="233"/>
      <c r="T92" s="233"/>
      <c r="V92" s="233"/>
      <c r="W92" s="233"/>
    </row>
    <row r="93" spans="1:23" s="226" customFormat="1">
      <c r="A93" s="227">
        <v>90</v>
      </c>
      <c r="B93" s="228" t="str">
        <f>IF(HLOOKUP('競技設定（大会別）'!G$1,各種目,'競技設定（大会別）'!E95,FALSE)="","",HLOOKUP('競技設定（大会別）'!G$1,各種目,'競技設定（大会別）'!E95,FALSE))</f>
        <v/>
      </c>
      <c r="C93" s="230" t="str">
        <f>IF(HLOOKUP('競技設定（大会別）'!H$1,各種目,'競技設定（大会別）'!E95,FALSE)="","",HLOOKUP('競技設定（大会別）'!H$1,各種目,'競技設定（大会別）'!E95,FALSE))</f>
        <v/>
      </c>
      <c r="D93" s="230" t="str">
        <f>IF(HLOOKUP('競技設定（大会別）'!I$1,各種目,'競技設定（大会別）'!E95,FALSE)="","",HLOOKUP('競技設定（大会別）'!I$1,各種目,'競技設定（大会別）'!E95,FALSE))</f>
        <v/>
      </c>
      <c r="E93" s="229" t="str">
        <f>IF(HLOOKUP('競技設定（大会別）'!J$1,各種目,'競技設定（大会別）'!E95,FALSE)="","",HLOOKUP('競技設定（大会別）'!J$1,各種目,'競技設定（大会別）'!E95,FALSE))</f>
        <v/>
      </c>
      <c r="F93" s="230" t="str">
        <f>IF(HLOOKUP('競技設定（大会別）'!K$1,各種目,'競技設定（大会別）'!E95,FALSE)="","",HLOOKUP('競技設定（大会別）'!K$1,各種目,'競技設定（大会別）'!E95,FALSE))</f>
        <v/>
      </c>
      <c r="H93" s="227">
        <v>90</v>
      </c>
      <c r="I93" s="231" t="str">
        <f>IF(HLOOKUP('競技設定（大会別）'!L$1,各種目,'競技設定（大会別）'!E95,FALSE)="","",HLOOKUP('競技設定（大会別）'!L$1,各種目,'競技設定（大会別）'!E95,FALSE))</f>
        <v/>
      </c>
      <c r="J93" s="232" t="str">
        <f>IF(HLOOKUP('競技設定（大会別）'!M$1,各種目,'競技設定（大会別）'!E95,FALSE)="","",HLOOKUP('競技設定（大会別）'!M$1,各種目,'競技設定（大会別）'!E95,FALSE))</f>
        <v/>
      </c>
      <c r="K93" s="232" t="str">
        <f>IF(HLOOKUP('競技設定（大会別）'!N$1,各種目,'競技設定（大会別）'!E95,FALSE)="","",HLOOKUP('競技設定（大会別）'!N$1,各種目,'競技設定（大会別）'!E95,FALSE))</f>
        <v/>
      </c>
      <c r="L93" s="232" t="str">
        <f>IF(HLOOKUP('競技設定（大会別）'!O$1,各種目,'競技設定（大会別）'!E95,FALSE)="","",HLOOKUP('競技設定（大会別）'!O$1,各種目,'競技設定（大会別）'!E95,FALSE))</f>
        <v/>
      </c>
      <c r="M93" s="232" t="str">
        <f>IF(HLOOKUP('競技設定（大会別）'!P$1,各種目,'競技設定（大会別）'!E95,FALSE)="","",HLOOKUP('競技設定（大会別）'!P$1,各種目,'競技設定（大会別）'!E95,FALSE))</f>
        <v/>
      </c>
      <c r="O93" s="233"/>
      <c r="Q93" s="233"/>
      <c r="R93" s="233"/>
      <c r="T93" s="233"/>
      <c r="V93" s="233"/>
      <c r="W93" s="233"/>
    </row>
    <row r="94" spans="1:23" s="226" customFormat="1">
      <c r="A94" s="227">
        <v>91</v>
      </c>
      <c r="B94" s="228" t="str">
        <f>IF(HLOOKUP('競技設定（大会別）'!G$1,各種目,'競技設定（大会別）'!E96,FALSE)="","",HLOOKUP('競技設定（大会別）'!G$1,各種目,'競技設定（大会別）'!E96,FALSE))</f>
        <v/>
      </c>
      <c r="C94" s="230" t="str">
        <f>IF(HLOOKUP('競技設定（大会別）'!H$1,各種目,'競技設定（大会別）'!E96,FALSE)="","",HLOOKUP('競技設定（大会別）'!H$1,各種目,'競技設定（大会別）'!E96,FALSE))</f>
        <v/>
      </c>
      <c r="D94" s="230" t="str">
        <f>IF(HLOOKUP('競技設定（大会別）'!I$1,各種目,'競技設定（大会別）'!E96,FALSE)="","",HLOOKUP('競技設定（大会別）'!I$1,各種目,'競技設定（大会別）'!E96,FALSE))</f>
        <v/>
      </c>
      <c r="E94" s="229" t="str">
        <f>IF(HLOOKUP('競技設定（大会別）'!J$1,各種目,'競技設定（大会別）'!E96,FALSE)="","",HLOOKUP('競技設定（大会別）'!J$1,各種目,'競技設定（大会別）'!E96,FALSE))</f>
        <v/>
      </c>
      <c r="F94" s="230" t="str">
        <f>IF(HLOOKUP('競技設定（大会別）'!K$1,各種目,'競技設定（大会別）'!E96,FALSE)="","",HLOOKUP('競技設定（大会別）'!K$1,各種目,'競技設定（大会別）'!E96,FALSE))</f>
        <v/>
      </c>
      <c r="H94" s="227">
        <v>91</v>
      </c>
      <c r="I94" s="231" t="str">
        <f>IF(HLOOKUP('競技設定（大会別）'!L$1,各種目,'競技設定（大会別）'!E96,FALSE)="","",HLOOKUP('競技設定（大会別）'!L$1,各種目,'競技設定（大会別）'!E96,FALSE))</f>
        <v/>
      </c>
      <c r="J94" s="232" t="str">
        <f>IF(HLOOKUP('競技設定（大会別）'!M$1,各種目,'競技設定（大会別）'!E96,FALSE)="","",HLOOKUP('競技設定（大会別）'!M$1,各種目,'競技設定（大会別）'!E96,FALSE))</f>
        <v/>
      </c>
      <c r="K94" s="232" t="str">
        <f>IF(HLOOKUP('競技設定（大会別）'!N$1,各種目,'競技設定（大会別）'!E96,FALSE)="","",HLOOKUP('競技設定（大会別）'!N$1,各種目,'競技設定（大会別）'!E96,FALSE))</f>
        <v/>
      </c>
      <c r="L94" s="232" t="str">
        <f>IF(HLOOKUP('競技設定（大会別）'!O$1,各種目,'競技設定（大会別）'!E96,FALSE)="","",HLOOKUP('競技設定（大会別）'!O$1,各種目,'競技設定（大会別）'!E96,FALSE))</f>
        <v/>
      </c>
      <c r="M94" s="232" t="str">
        <f>IF(HLOOKUP('競技設定（大会別）'!P$1,各種目,'競技設定（大会別）'!E96,FALSE)="","",HLOOKUP('競技設定（大会別）'!P$1,各種目,'競技設定（大会別）'!E96,FALSE))</f>
        <v/>
      </c>
      <c r="O94" s="233"/>
      <c r="Q94" s="233"/>
      <c r="R94" s="233"/>
      <c r="T94" s="233"/>
      <c r="V94" s="233"/>
      <c r="W94" s="233"/>
    </row>
    <row r="95" spans="1:23" s="226" customFormat="1">
      <c r="A95" s="227">
        <v>92</v>
      </c>
      <c r="B95" s="228" t="str">
        <f>IF(HLOOKUP('競技設定（大会別）'!G$1,各種目,'競技設定（大会別）'!E97,FALSE)="","",HLOOKUP('競技設定（大会別）'!G$1,各種目,'競技設定（大会別）'!E97,FALSE))</f>
        <v/>
      </c>
      <c r="C95" s="230" t="str">
        <f>IF(HLOOKUP('競技設定（大会別）'!H$1,各種目,'競技設定（大会別）'!E97,FALSE)="","",HLOOKUP('競技設定（大会別）'!H$1,各種目,'競技設定（大会別）'!E97,FALSE))</f>
        <v/>
      </c>
      <c r="D95" s="230" t="str">
        <f>IF(HLOOKUP('競技設定（大会別）'!I$1,各種目,'競技設定（大会別）'!E97,FALSE)="","",HLOOKUP('競技設定（大会別）'!I$1,各種目,'競技設定（大会別）'!E97,FALSE))</f>
        <v/>
      </c>
      <c r="E95" s="229" t="str">
        <f>IF(HLOOKUP('競技設定（大会別）'!J$1,各種目,'競技設定（大会別）'!E97,FALSE)="","",HLOOKUP('競技設定（大会別）'!J$1,各種目,'競技設定（大会別）'!E97,FALSE))</f>
        <v/>
      </c>
      <c r="F95" s="230" t="str">
        <f>IF(HLOOKUP('競技設定（大会別）'!K$1,各種目,'競技設定（大会別）'!E97,FALSE)="","",HLOOKUP('競技設定（大会別）'!K$1,各種目,'競技設定（大会別）'!E97,FALSE))</f>
        <v/>
      </c>
      <c r="H95" s="227">
        <v>92</v>
      </c>
      <c r="I95" s="231" t="str">
        <f>IF(HLOOKUP('競技設定（大会別）'!L$1,各種目,'競技設定（大会別）'!E97,FALSE)="","",HLOOKUP('競技設定（大会別）'!L$1,各種目,'競技設定（大会別）'!E97,FALSE))</f>
        <v/>
      </c>
      <c r="J95" s="232" t="str">
        <f>IF(HLOOKUP('競技設定（大会別）'!M$1,各種目,'競技設定（大会別）'!E97,FALSE)="","",HLOOKUP('競技設定（大会別）'!M$1,各種目,'競技設定（大会別）'!E97,FALSE))</f>
        <v/>
      </c>
      <c r="K95" s="232" t="str">
        <f>IF(HLOOKUP('競技設定（大会別）'!N$1,各種目,'競技設定（大会別）'!E97,FALSE)="","",HLOOKUP('競技設定（大会別）'!N$1,各種目,'競技設定（大会別）'!E97,FALSE))</f>
        <v/>
      </c>
      <c r="L95" s="232" t="str">
        <f>IF(HLOOKUP('競技設定（大会別）'!O$1,各種目,'競技設定（大会別）'!E97,FALSE)="","",HLOOKUP('競技設定（大会別）'!O$1,各種目,'競技設定（大会別）'!E97,FALSE))</f>
        <v/>
      </c>
      <c r="M95" s="232" t="str">
        <f>IF(HLOOKUP('競技設定（大会別）'!P$1,各種目,'競技設定（大会別）'!E97,FALSE)="","",HLOOKUP('競技設定（大会別）'!P$1,各種目,'競技設定（大会別）'!E97,FALSE))</f>
        <v/>
      </c>
      <c r="O95" s="233"/>
      <c r="Q95" s="233"/>
      <c r="R95" s="233"/>
      <c r="T95" s="233"/>
      <c r="V95" s="233"/>
      <c r="W95" s="233"/>
    </row>
    <row r="96" spans="1:23" s="226" customFormat="1">
      <c r="A96" s="227">
        <v>93</v>
      </c>
      <c r="B96" s="228" t="str">
        <f>IF(HLOOKUP('競技設定（大会別）'!G$1,各種目,'競技設定（大会別）'!E98,FALSE)="","",HLOOKUP('競技設定（大会別）'!G$1,各種目,'競技設定（大会別）'!E98,FALSE))</f>
        <v/>
      </c>
      <c r="C96" s="230" t="str">
        <f>IF(HLOOKUP('競技設定（大会別）'!H$1,各種目,'競技設定（大会別）'!E98,FALSE)="","",HLOOKUP('競技設定（大会別）'!H$1,各種目,'競技設定（大会別）'!E98,FALSE))</f>
        <v/>
      </c>
      <c r="D96" s="230" t="str">
        <f>IF(HLOOKUP('競技設定（大会別）'!I$1,各種目,'競技設定（大会別）'!E98,FALSE)="","",HLOOKUP('競技設定（大会別）'!I$1,各種目,'競技設定（大会別）'!E98,FALSE))</f>
        <v/>
      </c>
      <c r="E96" s="229" t="str">
        <f>IF(HLOOKUP('競技設定（大会別）'!J$1,各種目,'競技設定（大会別）'!E98,FALSE)="","",HLOOKUP('競技設定（大会別）'!J$1,各種目,'競技設定（大会別）'!E98,FALSE))</f>
        <v/>
      </c>
      <c r="F96" s="230" t="str">
        <f>IF(HLOOKUP('競技設定（大会別）'!K$1,各種目,'競技設定（大会別）'!E98,FALSE)="","",HLOOKUP('競技設定（大会別）'!K$1,各種目,'競技設定（大会別）'!E98,FALSE))</f>
        <v/>
      </c>
      <c r="H96" s="227">
        <v>93</v>
      </c>
      <c r="I96" s="231" t="str">
        <f>IF(HLOOKUP('競技設定（大会別）'!L$1,各種目,'競技設定（大会別）'!E98,FALSE)="","",HLOOKUP('競技設定（大会別）'!L$1,各種目,'競技設定（大会別）'!E98,FALSE))</f>
        <v/>
      </c>
      <c r="J96" s="232" t="str">
        <f>IF(HLOOKUP('競技設定（大会別）'!M$1,各種目,'競技設定（大会別）'!E98,FALSE)="","",HLOOKUP('競技設定（大会別）'!M$1,各種目,'競技設定（大会別）'!E98,FALSE))</f>
        <v/>
      </c>
      <c r="K96" s="232" t="str">
        <f>IF(HLOOKUP('競技設定（大会別）'!N$1,各種目,'競技設定（大会別）'!E98,FALSE)="","",HLOOKUP('競技設定（大会別）'!N$1,各種目,'競技設定（大会別）'!E98,FALSE))</f>
        <v/>
      </c>
      <c r="L96" s="232" t="str">
        <f>IF(HLOOKUP('競技設定（大会別）'!O$1,各種目,'競技設定（大会別）'!E98,FALSE)="","",HLOOKUP('競技設定（大会別）'!O$1,各種目,'競技設定（大会別）'!E98,FALSE))</f>
        <v/>
      </c>
      <c r="M96" s="232" t="str">
        <f>IF(HLOOKUP('競技設定（大会別）'!P$1,各種目,'競技設定（大会別）'!E98,FALSE)="","",HLOOKUP('競技設定（大会別）'!P$1,各種目,'競技設定（大会別）'!E98,FALSE))</f>
        <v/>
      </c>
      <c r="O96" s="233"/>
      <c r="Q96" s="233"/>
      <c r="R96" s="233"/>
      <c r="T96" s="233"/>
      <c r="V96" s="233"/>
      <c r="W96" s="233"/>
    </row>
    <row r="97" spans="1:23" s="226" customFormat="1">
      <c r="A97" s="227">
        <v>94</v>
      </c>
      <c r="B97" s="228" t="str">
        <f>IF(HLOOKUP('競技設定（大会別）'!G$1,各種目,'競技設定（大会別）'!E99,FALSE)="","",HLOOKUP('競技設定（大会別）'!G$1,各種目,'競技設定（大会別）'!E99,FALSE))</f>
        <v/>
      </c>
      <c r="C97" s="230" t="str">
        <f>IF(HLOOKUP('競技設定（大会別）'!H$1,各種目,'競技設定（大会別）'!E99,FALSE)="","",HLOOKUP('競技設定（大会別）'!H$1,各種目,'競技設定（大会別）'!E99,FALSE))</f>
        <v/>
      </c>
      <c r="D97" s="230" t="str">
        <f>IF(HLOOKUP('競技設定（大会別）'!I$1,各種目,'競技設定（大会別）'!E99,FALSE)="","",HLOOKUP('競技設定（大会別）'!I$1,各種目,'競技設定（大会別）'!E99,FALSE))</f>
        <v/>
      </c>
      <c r="E97" s="229" t="str">
        <f>IF(HLOOKUP('競技設定（大会別）'!J$1,各種目,'競技設定（大会別）'!E99,FALSE)="","",HLOOKUP('競技設定（大会別）'!J$1,各種目,'競技設定（大会別）'!E99,FALSE))</f>
        <v/>
      </c>
      <c r="F97" s="230" t="str">
        <f>IF(HLOOKUP('競技設定（大会別）'!K$1,各種目,'競技設定（大会別）'!E99,FALSE)="","",HLOOKUP('競技設定（大会別）'!K$1,各種目,'競技設定（大会別）'!E99,FALSE))</f>
        <v/>
      </c>
      <c r="H97" s="227">
        <v>94</v>
      </c>
      <c r="I97" s="231" t="str">
        <f>IF(HLOOKUP('競技設定（大会別）'!L$1,各種目,'競技設定（大会別）'!E99,FALSE)="","",HLOOKUP('競技設定（大会別）'!L$1,各種目,'競技設定（大会別）'!E99,FALSE))</f>
        <v/>
      </c>
      <c r="J97" s="232" t="str">
        <f>IF(HLOOKUP('競技設定（大会別）'!M$1,各種目,'競技設定（大会別）'!E99,FALSE)="","",HLOOKUP('競技設定（大会別）'!M$1,各種目,'競技設定（大会別）'!E99,FALSE))</f>
        <v/>
      </c>
      <c r="K97" s="232" t="str">
        <f>IF(HLOOKUP('競技設定（大会別）'!N$1,各種目,'競技設定（大会別）'!E99,FALSE)="","",HLOOKUP('競技設定（大会別）'!N$1,各種目,'競技設定（大会別）'!E99,FALSE))</f>
        <v/>
      </c>
      <c r="L97" s="232" t="str">
        <f>IF(HLOOKUP('競技設定（大会別）'!O$1,各種目,'競技設定（大会別）'!E99,FALSE)="","",HLOOKUP('競技設定（大会別）'!O$1,各種目,'競技設定（大会別）'!E99,FALSE))</f>
        <v/>
      </c>
      <c r="M97" s="232" t="str">
        <f>IF(HLOOKUP('競技設定（大会別）'!P$1,各種目,'競技設定（大会別）'!E99,FALSE)="","",HLOOKUP('競技設定（大会別）'!P$1,各種目,'競技設定（大会別）'!E99,FALSE))</f>
        <v/>
      </c>
      <c r="O97" s="233"/>
      <c r="Q97" s="233"/>
      <c r="R97" s="233"/>
      <c r="T97" s="233"/>
      <c r="V97" s="233"/>
      <c r="W97" s="233"/>
    </row>
    <row r="98" spans="1:23" s="226" customFormat="1">
      <c r="A98" s="227">
        <v>95</v>
      </c>
      <c r="B98" s="228" t="str">
        <f>IF(HLOOKUP('競技設定（大会別）'!G$1,各種目,'競技設定（大会別）'!E100,FALSE)="","",HLOOKUP('競技設定（大会別）'!G$1,各種目,'競技設定（大会別）'!E100,FALSE))</f>
        <v/>
      </c>
      <c r="C98" s="230" t="str">
        <f>IF(HLOOKUP('競技設定（大会別）'!H$1,各種目,'競技設定（大会別）'!E100,FALSE)="","",HLOOKUP('競技設定（大会別）'!H$1,各種目,'競技設定（大会別）'!E100,FALSE))</f>
        <v/>
      </c>
      <c r="D98" s="230" t="str">
        <f>IF(HLOOKUP('競技設定（大会別）'!I$1,各種目,'競技設定（大会別）'!E100,FALSE)="","",HLOOKUP('競技設定（大会別）'!I$1,各種目,'競技設定（大会別）'!E100,FALSE))</f>
        <v/>
      </c>
      <c r="E98" s="229" t="str">
        <f>IF(HLOOKUP('競技設定（大会別）'!J$1,各種目,'競技設定（大会別）'!E100,FALSE)="","",HLOOKUP('競技設定（大会別）'!J$1,各種目,'競技設定（大会別）'!E100,FALSE))</f>
        <v/>
      </c>
      <c r="F98" s="230" t="str">
        <f>IF(HLOOKUP('競技設定（大会別）'!K$1,各種目,'競技設定（大会別）'!E100,FALSE)="","",HLOOKUP('競技設定（大会別）'!K$1,各種目,'競技設定（大会別）'!E100,FALSE))</f>
        <v/>
      </c>
      <c r="H98" s="227">
        <v>95</v>
      </c>
      <c r="I98" s="231" t="str">
        <f>IF(HLOOKUP('競技設定（大会別）'!L$1,各種目,'競技設定（大会別）'!E100,FALSE)="","",HLOOKUP('競技設定（大会別）'!L$1,各種目,'競技設定（大会別）'!E100,FALSE))</f>
        <v/>
      </c>
      <c r="J98" s="232" t="str">
        <f>IF(HLOOKUP('競技設定（大会別）'!M$1,各種目,'競技設定（大会別）'!E100,FALSE)="","",HLOOKUP('競技設定（大会別）'!M$1,各種目,'競技設定（大会別）'!E100,FALSE))</f>
        <v/>
      </c>
      <c r="K98" s="232" t="str">
        <f>IF(HLOOKUP('競技設定（大会別）'!N$1,各種目,'競技設定（大会別）'!E100,FALSE)="","",HLOOKUP('競技設定（大会別）'!N$1,各種目,'競技設定（大会別）'!E100,FALSE))</f>
        <v/>
      </c>
      <c r="L98" s="232" t="str">
        <f>IF(HLOOKUP('競技設定（大会別）'!O$1,各種目,'競技設定（大会別）'!E100,FALSE)="","",HLOOKUP('競技設定（大会別）'!O$1,各種目,'競技設定（大会別）'!E100,FALSE))</f>
        <v/>
      </c>
      <c r="M98" s="232" t="str">
        <f>IF(HLOOKUP('競技設定（大会別）'!P$1,各種目,'競技設定（大会別）'!E100,FALSE)="","",HLOOKUP('競技設定（大会別）'!P$1,各種目,'競技設定（大会別）'!E100,FALSE))</f>
        <v/>
      </c>
      <c r="O98" s="233"/>
      <c r="Q98" s="233"/>
      <c r="R98" s="233"/>
      <c r="T98" s="233"/>
      <c r="V98" s="233"/>
      <c r="W98" s="233"/>
    </row>
    <row r="99" spans="1:23" s="226" customFormat="1">
      <c r="A99" s="227">
        <v>96</v>
      </c>
      <c r="B99" s="228" t="str">
        <f>IF(HLOOKUP('競技設定（大会別）'!G$1,各種目,'競技設定（大会別）'!E101,FALSE)="","",HLOOKUP('競技設定（大会別）'!G$1,各種目,'競技設定（大会別）'!E101,FALSE))</f>
        <v/>
      </c>
      <c r="C99" s="230" t="str">
        <f>IF(HLOOKUP('競技設定（大会別）'!H$1,各種目,'競技設定（大会別）'!E101,FALSE)="","",HLOOKUP('競技設定（大会別）'!H$1,各種目,'競技設定（大会別）'!E101,FALSE))</f>
        <v/>
      </c>
      <c r="D99" s="230" t="str">
        <f>IF(HLOOKUP('競技設定（大会別）'!I$1,各種目,'競技設定（大会別）'!E101,FALSE)="","",HLOOKUP('競技設定（大会別）'!I$1,各種目,'競技設定（大会別）'!E101,FALSE))</f>
        <v/>
      </c>
      <c r="E99" s="229" t="str">
        <f>IF(HLOOKUP('競技設定（大会別）'!J$1,各種目,'競技設定（大会別）'!E101,FALSE)="","",HLOOKUP('競技設定（大会別）'!J$1,各種目,'競技設定（大会別）'!E101,FALSE))</f>
        <v/>
      </c>
      <c r="F99" s="230" t="str">
        <f>IF(HLOOKUP('競技設定（大会別）'!K$1,各種目,'競技設定（大会別）'!E101,FALSE)="","",HLOOKUP('競技設定（大会別）'!K$1,各種目,'競技設定（大会別）'!E101,FALSE))</f>
        <v/>
      </c>
      <c r="H99" s="227">
        <v>96</v>
      </c>
      <c r="I99" s="231" t="str">
        <f>IF(HLOOKUP('競技設定（大会別）'!L$1,各種目,'競技設定（大会別）'!E101,FALSE)="","",HLOOKUP('競技設定（大会別）'!L$1,各種目,'競技設定（大会別）'!E101,FALSE))</f>
        <v/>
      </c>
      <c r="J99" s="232" t="str">
        <f>IF(HLOOKUP('競技設定（大会別）'!M$1,各種目,'競技設定（大会別）'!E101,FALSE)="","",HLOOKUP('競技設定（大会別）'!M$1,各種目,'競技設定（大会別）'!E101,FALSE))</f>
        <v/>
      </c>
      <c r="K99" s="232" t="str">
        <f>IF(HLOOKUP('競技設定（大会別）'!N$1,各種目,'競技設定（大会別）'!E101,FALSE)="","",HLOOKUP('競技設定（大会別）'!N$1,各種目,'競技設定（大会別）'!E101,FALSE))</f>
        <v/>
      </c>
      <c r="L99" s="232" t="str">
        <f>IF(HLOOKUP('競技設定（大会別）'!O$1,各種目,'競技設定（大会別）'!E101,FALSE)="","",HLOOKUP('競技設定（大会別）'!O$1,各種目,'競技設定（大会別）'!E101,FALSE))</f>
        <v/>
      </c>
      <c r="M99" s="232" t="str">
        <f>IF(HLOOKUP('競技設定（大会別）'!P$1,各種目,'競技設定（大会別）'!E101,FALSE)="","",HLOOKUP('競技設定（大会別）'!P$1,各種目,'競技設定（大会別）'!E101,FALSE))</f>
        <v/>
      </c>
      <c r="O99" s="233"/>
      <c r="Q99" s="233"/>
      <c r="R99" s="233"/>
      <c r="T99" s="233"/>
      <c r="V99" s="233"/>
      <c r="W99" s="233"/>
    </row>
    <row r="100" spans="1:23" s="226" customFormat="1">
      <c r="A100" s="227">
        <v>97</v>
      </c>
      <c r="B100" s="228" t="str">
        <f>IF(HLOOKUP('競技設定（大会別）'!G$1,各種目,'競技設定（大会別）'!E102,FALSE)="","",HLOOKUP('競技設定（大会別）'!G$1,各種目,'競技設定（大会別）'!E102,FALSE))</f>
        <v/>
      </c>
      <c r="C100" s="230" t="str">
        <f>IF(HLOOKUP('競技設定（大会別）'!H$1,各種目,'競技設定（大会別）'!E102,FALSE)="","",HLOOKUP('競技設定（大会別）'!H$1,各種目,'競技設定（大会別）'!E102,FALSE))</f>
        <v/>
      </c>
      <c r="D100" s="230" t="str">
        <f>IF(HLOOKUP('競技設定（大会別）'!I$1,各種目,'競技設定（大会別）'!E102,FALSE)="","",HLOOKUP('競技設定（大会別）'!I$1,各種目,'競技設定（大会別）'!E102,FALSE))</f>
        <v/>
      </c>
      <c r="E100" s="229" t="str">
        <f>IF(HLOOKUP('競技設定（大会別）'!J$1,各種目,'競技設定（大会別）'!E102,FALSE)="","",HLOOKUP('競技設定（大会別）'!J$1,各種目,'競技設定（大会別）'!E102,FALSE))</f>
        <v/>
      </c>
      <c r="F100" s="230" t="str">
        <f>IF(HLOOKUP('競技設定（大会別）'!K$1,各種目,'競技設定（大会別）'!E102,FALSE)="","",HLOOKUP('競技設定（大会別）'!K$1,各種目,'競技設定（大会別）'!E102,FALSE))</f>
        <v/>
      </c>
      <c r="H100" s="227">
        <v>97</v>
      </c>
      <c r="I100" s="231" t="str">
        <f>IF(HLOOKUP('競技設定（大会別）'!L$1,各種目,'競技設定（大会別）'!E102,FALSE)="","",HLOOKUP('競技設定（大会別）'!L$1,各種目,'競技設定（大会別）'!E102,FALSE))</f>
        <v/>
      </c>
      <c r="J100" s="232" t="str">
        <f>IF(HLOOKUP('競技設定（大会別）'!M$1,各種目,'競技設定（大会別）'!E102,FALSE)="","",HLOOKUP('競技設定（大会別）'!M$1,各種目,'競技設定（大会別）'!E102,FALSE))</f>
        <v/>
      </c>
      <c r="K100" s="232" t="str">
        <f>IF(HLOOKUP('競技設定（大会別）'!N$1,各種目,'競技設定（大会別）'!E102,FALSE)="","",HLOOKUP('競技設定（大会別）'!N$1,各種目,'競技設定（大会別）'!E102,FALSE))</f>
        <v/>
      </c>
      <c r="L100" s="232" t="str">
        <f>IF(HLOOKUP('競技設定（大会別）'!O$1,各種目,'競技設定（大会別）'!E102,FALSE)="","",HLOOKUP('競技設定（大会別）'!O$1,各種目,'競技設定（大会別）'!E102,FALSE))</f>
        <v/>
      </c>
      <c r="M100" s="232" t="str">
        <f>IF(HLOOKUP('競技設定（大会別）'!P$1,各種目,'競技設定（大会別）'!E102,FALSE)="","",HLOOKUP('競技設定（大会別）'!P$1,各種目,'競技設定（大会別）'!E102,FALSE))</f>
        <v/>
      </c>
      <c r="O100" s="233"/>
      <c r="Q100" s="233"/>
      <c r="R100" s="233"/>
      <c r="T100" s="233"/>
      <c r="V100" s="233"/>
      <c r="W100" s="233"/>
    </row>
    <row r="101" spans="1:23" s="226" customFormat="1">
      <c r="A101" s="227">
        <v>98</v>
      </c>
      <c r="B101" s="228" t="str">
        <f>IF(HLOOKUP('競技設定（大会別）'!G$1,各種目,'競技設定（大会別）'!E103,FALSE)="","",HLOOKUP('競技設定（大会別）'!G$1,各種目,'競技設定（大会別）'!E103,FALSE))</f>
        <v/>
      </c>
      <c r="C101" s="230" t="str">
        <f>IF(HLOOKUP('競技設定（大会別）'!H$1,各種目,'競技設定（大会別）'!E103,FALSE)="","",HLOOKUP('競技設定（大会別）'!H$1,各種目,'競技設定（大会別）'!E103,FALSE))</f>
        <v/>
      </c>
      <c r="D101" s="230" t="str">
        <f>IF(HLOOKUP('競技設定（大会別）'!I$1,各種目,'競技設定（大会別）'!E103,FALSE)="","",HLOOKUP('競技設定（大会別）'!I$1,各種目,'競技設定（大会別）'!E103,FALSE))</f>
        <v/>
      </c>
      <c r="E101" s="229" t="str">
        <f>IF(HLOOKUP('競技設定（大会別）'!J$1,各種目,'競技設定（大会別）'!E103,FALSE)="","",HLOOKUP('競技設定（大会別）'!J$1,各種目,'競技設定（大会別）'!E103,FALSE))</f>
        <v/>
      </c>
      <c r="F101" s="230" t="str">
        <f>IF(HLOOKUP('競技設定（大会別）'!K$1,各種目,'競技設定（大会別）'!E103,FALSE)="","",HLOOKUP('競技設定（大会別）'!K$1,各種目,'競技設定（大会別）'!E103,FALSE))</f>
        <v/>
      </c>
      <c r="H101" s="227">
        <v>98</v>
      </c>
      <c r="I101" s="231" t="str">
        <f>IF(HLOOKUP('競技設定（大会別）'!L$1,各種目,'競技設定（大会別）'!E103,FALSE)="","",HLOOKUP('競技設定（大会別）'!L$1,各種目,'競技設定（大会別）'!E103,FALSE))</f>
        <v/>
      </c>
      <c r="J101" s="232" t="str">
        <f>IF(HLOOKUP('競技設定（大会別）'!M$1,各種目,'競技設定（大会別）'!E103,FALSE)="","",HLOOKUP('競技設定（大会別）'!M$1,各種目,'競技設定（大会別）'!E103,FALSE))</f>
        <v/>
      </c>
      <c r="K101" s="232" t="str">
        <f>IF(HLOOKUP('競技設定（大会別）'!N$1,各種目,'競技設定（大会別）'!E103,FALSE)="","",HLOOKUP('競技設定（大会別）'!N$1,各種目,'競技設定（大会別）'!E103,FALSE))</f>
        <v/>
      </c>
      <c r="L101" s="232" t="str">
        <f>IF(HLOOKUP('競技設定（大会別）'!O$1,各種目,'競技設定（大会別）'!E103,FALSE)="","",HLOOKUP('競技設定（大会別）'!O$1,各種目,'競技設定（大会別）'!E103,FALSE))</f>
        <v/>
      </c>
      <c r="M101" s="232" t="str">
        <f>IF(HLOOKUP('競技設定（大会別）'!P$1,各種目,'競技設定（大会別）'!E103,FALSE)="","",HLOOKUP('競技設定（大会別）'!P$1,各種目,'競技設定（大会別）'!E103,FALSE))</f>
        <v/>
      </c>
      <c r="O101" s="233"/>
      <c r="Q101" s="233"/>
      <c r="R101" s="233"/>
      <c r="T101" s="233"/>
      <c r="V101" s="233"/>
      <c r="W101" s="233"/>
    </row>
    <row r="102" spans="1:23" s="226" customFormat="1">
      <c r="A102" s="227">
        <v>99</v>
      </c>
      <c r="B102" s="228" t="str">
        <f>IF(HLOOKUP('競技設定（大会別）'!G$1,各種目,'競技設定（大会別）'!E104,FALSE)="","",HLOOKUP('競技設定（大会別）'!G$1,各種目,'競技設定（大会別）'!E104,FALSE))</f>
        <v/>
      </c>
      <c r="C102" s="230" t="str">
        <f>IF(HLOOKUP('競技設定（大会別）'!H$1,各種目,'競技設定（大会別）'!E104,FALSE)="","",HLOOKUP('競技設定（大会別）'!H$1,各種目,'競技設定（大会別）'!E104,FALSE))</f>
        <v/>
      </c>
      <c r="D102" s="230" t="str">
        <f>IF(HLOOKUP('競技設定（大会別）'!I$1,各種目,'競技設定（大会別）'!E104,FALSE)="","",HLOOKUP('競技設定（大会別）'!I$1,各種目,'競技設定（大会別）'!E104,FALSE))</f>
        <v/>
      </c>
      <c r="E102" s="229" t="str">
        <f>IF(HLOOKUP('競技設定（大会別）'!J$1,各種目,'競技設定（大会別）'!E104,FALSE)="","",HLOOKUP('競技設定（大会別）'!J$1,各種目,'競技設定（大会別）'!E104,FALSE))</f>
        <v/>
      </c>
      <c r="F102" s="230" t="str">
        <f>IF(HLOOKUP('競技設定（大会別）'!K$1,各種目,'競技設定（大会別）'!E104,FALSE)="","",HLOOKUP('競技設定（大会別）'!K$1,各種目,'競技設定（大会別）'!E104,FALSE))</f>
        <v/>
      </c>
      <c r="H102" s="227">
        <v>99</v>
      </c>
      <c r="I102" s="231" t="str">
        <f>IF(HLOOKUP('競技設定（大会別）'!L$1,各種目,'競技設定（大会別）'!E104,FALSE)="","",HLOOKUP('競技設定（大会別）'!L$1,各種目,'競技設定（大会別）'!E104,FALSE))</f>
        <v/>
      </c>
      <c r="J102" s="232" t="str">
        <f>IF(HLOOKUP('競技設定（大会別）'!M$1,各種目,'競技設定（大会別）'!E104,FALSE)="","",HLOOKUP('競技設定（大会別）'!M$1,各種目,'競技設定（大会別）'!E104,FALSE))</f>
        <v/>
      </c>
      <c r="K102" s="232" t="str">
        <f>IF(HLOOKUP('競技設定（大会別）'!N$1,各種目,'競技設定（大会別）'!E104,FALSE)="","",HLOOKUP('競技設定（大会別）'!N$1,各種目,'競技設定（大会別）'!E104,FALSE))</f>
        <v/>
      </c>
      <c r="L102" s="232" t="str">
        <f>IF(HLOOKUP('競技設定（大会別）'!O$1,各種目,'競技設定（大会別）'!E104,FALSE)="","",HLOOKUP('競技設定（大会別）'!O$1,各種目,'競技設定（大会別）'!E104,FALSE))</f>
        <v/>
      </c>
      <c r="M102" s="232" t="str">
        <f>IF(HLOOKUP('競技設定（大会別）'!P$1,各種目,'競技設定（大会別）'!E104,FALSE)="","",HLOOKUP('競技設定（大会別）'!P$1,各種目,'競技設定（大会別）'!E104,FALSE))</f>
        <v/>
      </c>
      <c r="O102" s="233"/>
      <c r="Q102" s="233"/>
      <c r="R102" s="233"/>
      <c r="T102" s="233"/>
      <c r="V102" s="233"/>
      <c r="W102" s="233"/>
    </row>
    <row r="103" spans="1:23" s="226" customFormat="1" ht="15" thickBot="1">
      <c r="A103" s="234">
        <v>100</v>
      </c>
      <c r="B103" s="235" t="str">
        <f>IF(HLOOKUP('競技設定（大会別）'!G$1,各種目,'競技設定（大会別）'!E105,FALSE)="","",HLOOKUP('競技設定（大会別）'!G$1,各種目,'競技設定（大会別）'!E105,FALSE))</f>
        <v/>
      </c>
      <c r="C103" s="237" t="str">
        <f>IF(HLOOKUP('競技設定（大会別）'!H$1,各種目,'競技設定（大会別）'!E105,FALSE)="","",HLOOKUP('競技設定（大会別）'!H$1,各種目,'競技設定（大会別）'!E105,FALSE))</f>
        <v/>
      </c>
      <c r="D103" s="237" t="str">
        <f>IF(HLOOKUP('競技設定（大会別）'!I$1,各種目,'競技設定（大会別）'!E105,FALSE)="","",HLOOKUP('競技設定（大会別）'!I$1,各種目,'競技設定（大会別）'!E105,FALSE))</f>
        <v/>
      </c>
      <c r="E103" s="236" t="str">
        <f>IF(HLOOKUP('競技設定（大会別）'!J$1,各種目,'競技設定（大会別）'!E105,FALSE)="","",HLOOKUP('競技設定（大会別）'!J$1,各種目,'競技設定（大会別）'!E105,FALSE))</f>
        <v/>
      </c>
      <c r="F103" s="237" t="str">
        <f>IF(HLOOKUP('競技設定（大会別）'!K$1,各種目,'競技設定（大会別）'!E105,FALSE)="","",HLOOKUP('競技設定（大会別）'!K$1,各種目,'競技設定（大会別）'!E105,FALSE))</f>
        <v/>
      </c>
      <c r="H103" s="234">
        <v>100</v>
      </c>
      <c r="I103" s="238" t="str">
        <f>IF(HLOOKUP('競技設定（大会別）'!L$1,各種目,'競技設定（大会別）'!E105,FALSE)="","",HLOOKUP('競技設定（大会別）'!L$1,各種目,'競技設定（大会別）'!E105,FALSE))</f>
        <v/>
      </c>
      <c r="J103" s="239" t="str">
        <f>IF(HLOOKUP('競技設定（大会別）'!M$1,各種目,'競技設定（大会別）'!E105,FALSE)="","",HLOOKUP('競技設定（大会別）'!M$1,各種目,'競技設定（大会別）'!E105,FALSE))</f>
        <v/>
      </c>
      <c r="K103" s="239" t="str">
        <f>IF(HLOOKUP('競技設定（大会別）'!N$1,各種目,'競技設定（大会別）'!E105,FALSE)="","",HLOOKUP('競技設定（大会別）'!N$1,各種目,'競技設定（大会別）'!E105,FALSE))</f>
        <v/>
      </c>
      <c r="L103" s="239" t="str">
        <f>IF(HLOOKUP('競技設定（大会別）'!O$1,各種目,'競技設定（大会別）'!E105,FALSE)="","",HLOOKUP('競技設定（大会別）'!O$1,各種目,'競技設定（大会別）'!E105,FALSE))</f>
        <v/>
      </c>
      <c r="M103" s="239" t="str">
        <f>IF(HLOOKUP('競技設定（大会別）'!P$1,各種目,'競技設定（大会別）'!E105,FALSE)="","",HLOOKUP('競技設定（大会別）'!P$1,各種目,'競技設定（大会別）'!E105,FALSE))</f>
        <v/>
      </c>
      <c r="O103" s="233"/>
      <c r="Q103" s="233"/>
      <c r="R103" s="233"/>
      <c r="T103" s="233"/>
      <c r="V103" s="233"/>
      <c r="W103" s="233"/>
    </row>
    <row r="104" spans="1:23" ht="15" thickTop="1">
      <c r="A104" s="240">
        <v>101</v>
      </c>
      <c r="B104" s="241"/>
      <c r="C104" s="241"/>
      <c r="D104" s="241"/>
      <c r="E104" s="242"/>
      <c r="F104" s="243"/>
      <c r="G104" s="226"/>
      <c r="H104" s="240">
        <v>101</v>
      </c>
      <c r="I104" s="241"/>
      <c r="J104" s="241"/>
      <c r="K104" s="241"/>
      <c r="L104" s="241"/>
      <c r="M104" s="243"/>
    </row>
    <row r="105" spans="1:23">
      <c r="A105" s="227">
        <v>102</v>
      </c>
      <c r="B105" s="246"/>
      <c r="C105" s="246"/>
      <c r="D105" s="246"/>
      <c r="E105" s="247"/>
      <c r="F105" s="77"/>
      <c r="G105" s="226"/>
      <c r="H105" s="227">
        <v>102</v>
      </c>
      <c r="I105" s="246"/>
      <c r="J105" s="246"/>
      <c r="K105" s="246"/>
      <c r="L105" s="246"/>
      <c r="M105" s="77"/>
    </row>
    <row r="106" spans="1:23">
      <c r="A106" s="227">
        <v>103</v>
      </c>
      <c r="B106" s="246"/>
      <c r="C106" s="246"/>
      <c r="D106" s="246"/>
      <c r="E106" s="247"/>
      <c r="F106" s="77"/>
      <c r="G106" s="226"/>
      <c r="H106" s="227">
        <v>103</v>
      </c>
      <c r="I106" s="246"/>
      <c r="J106" s="246"/>
      <c r="K106" s="246"/>
      <c r="L106" s="246"/>
      <c r="M106" s="77"/>
    </row>
    <row r="107" spans="1:23">
      <c r="A107" s="227">
        <v>104</v>
      </c>
      <c r="B107" s="246"/>
      <c r="C107" s="246"/>
      <c r="D107" s="246"/>
      <c r="E107" s="247"/>
      <c r="F107" s="77"/>
      <c r="G107" s="226"/>
      <c r="H107" s="227">
        <v>104</v>
      </c>
      <c r="I107" s="246"/>
      <c r="J107" s="246"/>
      <c r="K107" s="246"/>
      <c r="L107" s="246"/>
      <c r="M107" s="77"/>
    </row>
    <row r="108" spans="1:23">
      <c r="A108" s="227">
        <v>105</v>
      </c>
      <c r="B108" s="246"/>
      <c r="C108" s="246"/>
      <c r="D108" s="246"/>
      <c r="E108" s="247"/>
      <c r="F108" s="77"/>
      <c r="G108" s="226"/>
      <c r="H108" s="227">
        <v>105</v>
      </c>
      <c r="I108" s="246"/>
      <c r="J108" s="246"/>
      <c r="K108" s="246"/>
      <c r="L108" s="246"/>
      <c r="M108" s="77"/>
    </row>
    <row r="109" spans="1:23">
      <c r="A109" s="227">
        <v>106</v>
      </c>
      <c r="B109" s="246"/>
      <c r="C109" s="246"/>
      <c r="D109" s="246"/>
      <c r="E109" s="247"/>
      <c r="F109" s="77"/>
      <c r="G109" s="226"/>
      <c r="H109" s="227">
        <v>106</v>
      </c>
      <c r="I109" s="246"/>
      <c r="J109" s="246"/>
      <c r="K109" s="246"/>
      <c r="L109" s="246"/>
      <c r="M109" s="77"/>
    </row>
    <row r="110" spans="1:23">
      <c r="A110" s="227">
        <v>107</v>
      </c>
      <c r="B110" s="246"/>
      <c r="C110" s="246"/>
      <c r="D110" s="246"/>
      <c r="E110" s="247"/>
      <c r="F110" s="77"/>
      <c r="G110" s="226"/>
      <c r="H110" s="227">
        <v>107</v>
      </c>
      <c r="I110" s="246"/>
      <c r="J110" s="246"/>
      <c r="K110" s="246"/>
      <c r="L110" s="246"/>
      <c r="M110" s="77"/>
    </row>
    <row r="111" spans="1:23">
      <c r="A111" s="227">
        <v>108</v>
      </c>
      <c r="B111" s="246"/>
      <c r="C111" s="246"/>
      <c r="D111" s="246"/>
      <c r="E111" s="247"/>
      <c r="F111" s="77"/>
      <c r="G111" s="226"/>
      <c r="H111" s="227">
        <v>108</v>
      </c>
      <c r="I111" s="246"/>
      <c r="J111" s="246"/>
      <c r="K111" s="246"/>
      <c r="L111" s="246"/>
      <c r="M111" s="77"/>
    </row>
    <row r="112" spans="1:23">
      <c r="A112" s="227">
        <v>109</v>
      </c>
      <c r="B112" s="246"/>
      <c r="C112" s="246"/>
      <c r="D112" s="246"/>
      <c r="E112" s="247"/>
      <c r="F112" s="77"/>
      <c r="G112" s="226"/>
      <c r="H112" s="227">
        <v>109</v>
      </c>
      <c r="I112" s="246"/>
      <c r="J112" s="246"/>
      <c r="K112" s="246"/>
      <c r="L112" s="246"/>
      <c r="M112" s="77"/>
    </row>
    <row r="113" spans="1:13">
      <c r="A113" s="227">
        <v>110</v>
      </c>
      <c r="B113" s="246"/>
      <c r="C113" s="246"/>
      <c r="D113" s="246"/>
      <c r="E113" s="247"/>
      <c r="F113" s="77"/>
      <c r="G113" s="226"/>
      <c r="H113" s="227">
        <v>110</v>
      </c>
      <c r="I113" s="246"/>
      <c r="J113" s="246"/>
      <c r="K113" s="246"/>
      <c r="L113" s="246"/>
      <c r="M113" s="77"/>
    </row>
    <row r="114" spans="1:13">
      <c r="A114" s="227">
        <v>111</v>
      </c>
      <c r="B114" s="246"/>
      <c r="C114" s="246"/>
      <c r="D114" s="246"/>
      <c r="E114" s="247"/>
      <c r="F114" s="77"/>
      <c r="G114" s="226"/>
      <c r="H114" s="227">
        <v>111</v>
      </c>
      <c r="I114" s="246"/>
      <c r="J114" s="246"/>
      <c r="K114" s="246"/>
      <c r="L114" s="246"/>
      <c r="M114" s="77"/>
    </row>
    <row r="115" spans="1:13">
      <c r="A115" s="227">
        <v>112</v>
      </c>
      <c r="B115" s="246"/>
      <c r="C115" s="246"/>
      <c r="D115" s="246"/>
      <c r="E115" s="247"/>
      <c r="F115" s="77"/>
      <c r="G115" s="226"/>
      <c r="H115" s="227">
        <v>112</v>
      </c>
      <c r="I115" s="246"/>
      <c r="J115" s="246"/>
      <c r="K115" s="246"/>
      <c r="L115" s="246"/>
      <c r="M115" s="77"/>
    </row>
    <row r="116" spans="1:13">
      <c r="A116" s="227">
        <v>113</v>
      </c>
      <c r="B116" s="246"/>
      <c r="C116" s="246"/>
      <c r="D116" s="246"/>
      <c r="E116" s="247"/>
      <c r="F116" s="77"/>
      <c r="G116" s="226"/>
      <c r="H116" s="227">
        <v>113</v>
      </c>
      <c r="I116" s="246"/>
      <c r="J116" s="246"/>
      <c r="K116" s="246"/>
      <c r="L116" s="246"/>
      <c r="M116" s="77"/>
    </row>
    <row r="117" spans="1:13">
      <c r="A117" s="227">
        <v>114</v>
      </c>
      <c r="B117" s="246"/>
      <c r="C117" s="246"/>
      <c r="D117" s="246"/>
      <c r="E117" s="247"/>
      <c r="F117" s="77"/>
      <c r="G117" s="226"/>
      <c r="H117" s="227">
        <v>114</v>
      </c>
      <c r="I117" s="246"/>
      <c r="J117" s="246"/>
      <c r="K117" s="246"/>
      <c r="L117" s="246"/>
      <c r="M117" s="77"/>
    </row>
    <row r="118" spans="1:13">
      <c r="A118" s="227">
        <v>115</v>
      </c>
      <c r="B118" s="246"/>
      <c r="C118" s="246"/>
      <c r="D118" s="246"/>
      <c r="E118" s="247"/>
      <c r="F118" s="77"/>
      <c r="G118" s="226"/>
      <c r="H118" s="227">
        <v>115</v>
      </c>
      <c r="I118" s="246"/>
      <c r="J118" s="246"/>
      <c r="K118" s="246"/>
      <c r="L118" s="246"/>
      <c r="M118" s="77"/>
    </row>
    <row r="119" spans="1:13">
      <c r="A119" s="227">
        <v>116</v>
      </c>
      <c r="B119" s="246"/>
      <c r="C119" s="246"/>
      <c r="D119" s="246"/>
      <c r="E119" s="247"/>
      <c r="F119" s="77"/>
      <c r="G119" s="226"/>
      <c r="H119" s="227">
        <v>116</v>
      </c>
      <c r="I119" s="246"/>
      <c r="J119" s="246"/>
      <c r="K119" s="246"/>
      <c r="L119" s="246"/>
      <c r="M119" s="77"/>
    </row>
    <row r="120" spans="1:13">
      <c r="A120" s="227">
        <v>117</v>
      </c>
      <c r="B120" s="246"/>
      <c r="C120" s="246"/>
      <c r="D120" s="246"/>
      <c r="E120" s="247"/>
      <c r="F120" s="77"/>
      <c r="G120" s="226"/>
      <c r="H120" s="227">
        <v>117</v>
      </c>
      <c r="I120" s="246"/>
      <c r="J120" s="246"/>
      <c r="K120" s="246"/>
      <c r="L120" s="246"/>
      <c r="M120" s="77"/>
    </row>
    <row r="121" spans="1:13">
      <c r="A121" s="227">
        <v>118</v>
      </c>
      <c r="B121" s="246"/>
      <c r="C121" s="246"/>
      <c r="D121" s="246"/>
      <c r="E121" s="247"/>
      <c r="F121" s="77"/>
      <c r="G121" s="226"/>
      <c r="H121" s="227">
        <v>118</v>
      </c>
      <c r="I121" s="246"/>
      <c r="J121" s="246"/>
      <c r="K121" s="246"/>
      <c r="L121" s="246"/>
      <c r="M121" s="77"/>
    </row>
    <row r="122" spans="1:13">
      <c r="A122" s="227">
        <v>119</v>
      </c>
      <c r="B122" s="246"/>
      <c r="C122" s="246"/>
      <c r="D122" s="246"/>
      <c r="E122" s="247"/>
      <c r="F122" s="77"/>
      <c r="G122" s="226"/>
      <c r="H122" s="227">
        <v>119</v>
      </c>
      <c r="I122" s="246"/>
      <c r="J122" s="246"/>
      <c r="K122" s="246"/>
      <c r="L122" s="246"/>
      <c r="M122" s="77"/>
    </row>
    <row r="123" spans="1:13">
      <c r="A123" s="227">
        <v>120</v>
      </c>
      <c r="B123" s="246"/>
      <c r="C123" s="246"/>
      <c r="D123" s="246"/>
      <c r="E123" s="247"/>
      <c r="F123" s="77"/>
      <c r="G123" s="226"/>
      <c r="H123" s="227">
        <v>120</v>
      </c>
      <c r="I123" s="246"/>
      <c r="J123" s="246"/>
      <c r="K123" s="246"/>
      <c r="L123" s="246"/>
      <c r="M123" s="77"/>
    </row>
    <row r="124" spans="1:13">
      <c r="A124" s="227">
        <v>121</v>
      </c>
      <c r="B124" s="246"/>
      <c r="C124" s="246"/>
      <c r="D124" s="246"/>
      <c r="E124" s="247"/>
      <c r="F124" s="77"/>
      <c r="G124" s="226"/>
      <c r="H124" s="227">
        <v>121</v>
      </c>
      <c r="I124" s="246"/>
      <c r="J124" s="246"/>
      <c r="K124" s="246"/>
      <c r="L124" s="246"/>
      <c r="M124" s="77"/>
    </row>
    <row r="125" spans="1:13">
      <c r="A125" s="227">
        <v>122</v>
      </c>
      <c r="B125" s="246"/>
      <c r="C125" s="246"/>
      <c r="D125" s="246"/>
      <c r="E125" s="247"/>
      <c r="F125" s="77"/>
      <c r="G125" s="226"/>
      <c r="H125" s="227">
        <v>122</v>
      </c>
      <c r="I125" s="246"/>
      <c r="J125" s="246"/>
      <c r="K125" s="246"/>
      <c r="L125" s="246"/>
      <c r="M125" s="77"/>
    </row>
    <row r="126" spans="1:13">
      <c r="A126" s="227">
        <v>123</v>
      </c>
      <c r="B126" s="246"/>
      <c r="C126" s="246"/>
      <c r="D126" s="246"/>
      <c r="E126" s="247"/>
      <c r="F126" s="77"/>
      <c r="G126" s="226"/>
      <c r="H126" s="227">
        <v>123</v>
      </c>
      <c r="I126" s="246"/>
      <c r="J126" s="246"/>
      <c r="K126" s="246"/>
      <c r="L126" s="246"/>
      <c r="M126" s="77"/>
    </row>
    <row r="127" spans="1:13">
      <c r="A127" s="227">
        <v>124</v>
      </c>
      <c r="B127" s="246"/>
      <c r="C127" s="246"/>
      <c r="D127" s="246"/>
      <c r="E127" s="247"/>
      <c r="F127" s="77"/>
      <c r="G127" s="226"/>
      <c r="H127" s="227">
        <v>124</v>
      </c>
      <c r="I127" s="246"/>
      <c r="J127" s="246"/>
      <c r="K127" s="246"/>
      <c r="L127" s="246"/>
      <c r="M127" s="77"/>
    </row>
    <row r="128" spans="1:13">
      <c r="A128" s="227">
        <v>125</v>
      </c>
      <c r="B128" s="246"/>
      <c r="C128" s="246"/>
      <c r="D128" s="246"/>
      <c r="E128" s="247"/>
      <c r="F128" s="77"/>
      <c r="G128" s="226"/>
      <c r="H128" s="227">
        <v>125</v>
      </c>
      <c r="I128" s="246"/>
      <c r="J128" s="246"/>
      <c r="K128" s="246"/>
      <c r="L128" s="246"/>
      <c r="M128" s="77"/>
    </row>
    <row r="129" spans="1:13">
      <c r="A129" s="227">
        <v>126</v>
      </c>
      <c r="B129" s="246"/>
      <c r="C129" s="246"/>
      <c r="D129" s="246"/>
      <c r="E129" s="247"/>
      <c r="F129" s="77"/>
      <c r="G129" s="226"/>
      <c r="H129" s="227">
        <v>126</v>
      </c>
      <c r="I129" s="246"/>
      <c r="J129" s="246"/>
      <c r="K129" s="246"/>
      <c r="L129" s="246"/>
      <c r="M129" s="77"/>
    </row>
    <row r="130" spans="1:13">
      <c r="A130" s="227">
        <v>127</v>
      </c>
      <c r="B130" s="246"/>
      <c r="C130" s="246"/>
      <c r="D130" s="246"/>
      <c r="E130" s="247"/>
      <c r="F130" s="77"/>
      <c r="G130" s="226"/>
      <c r="H130" s="227">
        <v>127</v>
      </c>
      <c r="I130" s="246"/>
      <c r="J130" s="246"/>
      <c r="K130" s="246"/>
      <c r="L130" s="246"/>
      <c r="M130" s="77"/>
    </row>
    <row r="131" spans="1:13">
      <c r="A131" s="227">
        <v>128</v>
      </c>
      <c r="B131" s="246"/>
      <c r="C131" s="246"/>
      <c r="D131" s="246"/>
      <c r="E131" s="247"/>
      <c r="F131" s="77"/>
      <c r="G131" s="226"/>
      <c r="H131" s="227">
        <v>128</v>
      </c>
      <c r="I131" s="246"/>
      <c r="J131" s="246"/>
      <c r="K131" s="246"/>
      <c r="L131" s="246"/>
      <c r="M131" s="77"/>
    </row>
    <row r="132" spans="1:13">
      <c r="A132" s="227">
        <v>129</v>
      </c>
      <c r="B132" s="246"/>
      <c r="C132" s="246"/>
      <c r="D132" s="246"/>
      <c r="E132" s="247"/>
      <c r="F132" s="77"/>
      <c r="G132" s="226"/>
      <c r="H132" s="227">
        <v>129</v>
      </c>
      <c r="I132" s="246"/>
      <c r="J132" s="246"/>
      <c r="K132" s="246"/>
      <c r="L132" s="246"/>
      <c r="M132" s="77"/>
    </row>
    <row r="133" spans="1:13">
      <c r="A133" s="227">
        <v>130</v>
      </c>
      <c r="B133" s="246"/>
      <c r="C133" s="246"/>
      <c r="D133" s="246"/>
      <c r="E133" s="247"/>
      <c r="F133" s="77"/>
      <c r="G133" s="226"/>
      <c r="H133" s="227">
        <v>130</v>
      </c>
      <c r="I133" s="246"/>
      <c r="J133" s="246"/>
      <c r="K133" s="246"/>
      <c r="L133" s="246"/>
      <c r="M133" s="77"/>
    </row>
    <row r="134" spans="1:13">
      <c r="A134" s="227">
        <v>131</v>
      </c>
      <c r="B134" s="246"/>
      <c r="C134" s="246"/>
      <c r="D134" s="246"/>
      <c r="E134" s="247"/>
      <c r="F134" s="77"/>
      <c r="G134" s="226"/>
      <c r="H134" s="227">
        <v>131</v>
      </c>
      <c r="I134" s="246"/>
      <c r="J134" s="246"/>
      <c r="K134" s="246"/>
      <c r="L134" s="246"/>
      <c r="M134" s="77"/>
    </row>
    <row r="135" spans="1:13">
      <c r="A135" s="227">
        <v>132</v>
      </c>
      <c r="B135" s="246"/>
      <c r="C135" s="246"/>
      <c r="D135" s="246"/>
      <c r="E135" s="247"/>
      <c r="F135" s="77"/>
      <c r="G135" s="226"/>
      <c r="H135" s="227">
        <v>132</v>
      </c>
      <c r="I135" s="246"/>
      <c r="J135" s="246"/>
      <c r="K135" s="246"/>
      <c r="L135" s="246"/>
      <c r="M135" s="77"/>
    </row>
    <row r="136" spans="1:13">
      <c r="A136" s="227">
        <v>133</v>
      </c>
      <c r="B136" s="246"/>
      <c r="C136" s="246"/>
      <c r="D136" s="246"/>
      <c r="E136" s="247"/>
      <c r="F136" s="77"/>
      <c r="G136" s="226"/>
      <c r="H136" s="227">
        <v>133</v>
      </c>
      <c r="I136" s="246"/>
      <c r="J136" s="246"/>
      <c r="K136" s="246"/>
      <c r="L136" s="246"/>
      <c r="M136" s="77"/>
    </row>
    <row r="137" spans="1:13">
      <c r="A137" s="227">
        <v>134</v>
      </c>
      <c r="B137" s="246"/>
      <c r="C137" s="246"/>
      <c r="D137" s="246"/>
      <c r="E137" s="247"/>
      <c r="F137" s="77"/>
      <c r="G137" s="226"/>
      <c r="H137" s="227">
        <v>134</v>
      </c>
      <c r="I137" s="246"/>
      <c r="J137" s="246"/>
      <c r="K137" s="246"/>
      <c r="L137" s="246"/>
      <c r="M137" s="77"/>
    </row>
    <row r="138" spans="1:13">
      <c r="A138" s="227">
        <v>135</v>
      </c>
      <c r="B138" s="246"/>
      <c r="C138" s="246"/>
      <c r="D138" s="246"/>
      <c r="E138" s="247"/>
      <c r="F138" s="77"/>
      <c r="G138" s="226"/>
      <c r="H138" s="227">
        <v>135</v>
      </c>
      <c r="I138" s="246"/>
      <c r="J138" s="246"/>
      <c r="K138" s="246"/>
      <c r="L138" s="246"/>
      <c r="M138" s="77"/>
    </row>
    <row r="139" spans="1:13">
      <c r="A139" s="227">
        <v>136</v>
      </c>
      <c r="B139" s="246"/>
      <c r="C139" s="246"/>
      <c r="D139" s="246"/>
      <c r="E139" s="247"/>
      <c r="F139" s="77"/>
      <c r="G139" s="226"/>
      <c r="H139" s="227">
        <v>136</v>
      </c>
      <c r="I139" s="246"/>
      <c r="J139" s="246"/>
      <c r="K139" s="246"/>
      <c r="L139" s="246"/>
      <c r="M139" s="77"/>
    </row>
    <row r="140" spans="1:13">
      <c r="A140" s="227">
        <v>137</v>
      </c>
      <c r="B140" s="246"/>
      <c r="C140" s="246"/>
      <c r="D140" s="246"/>
      <c r="E140" s="247"/>
      <c r="F140" s="77"/>
      <c r="G140" s="226"/>
      <c r="H140" s="227">
        <v>137</v>
      </c>
      <c r="I140" s="246"/>
      <c r="J140" s="246"/>
      <c r="K140" s="246"/>
      <c r="L140" s="246"/>
      <c r="M140" s="77"/>
    </row>
    <row r="141" spans="1:13">
      <c r="A141" s="227">
        <v>138</v>
      </c>
      <c r="B141" s="246"/>
      <c r="C141" s="246"/>
      <c r="D141" s="246"/>
      <c r="E141" s="247"/>
      <c r="F141" s="77"/>
      <c r="G141" s="226"/>
      <c r="H141" s="227">
        <v>138</v>
      </c>
      <c r="I141" s="246"/>
      <c r="J141" s="246"/>
      <c r="K141" s="246"/>
      <c r="L141" s="246"/>
      <c r="M141" s="77"/>
    </row>
    <row r="142" spans="1:13">
      <c r="A142" s="227">
        <v>139</v>
      </c>
      <c r="B142" s="246"/>
      <c r="C142" s="246"/>
      <c r="D142" s="246"/>
      <c r="E142" s="247"/>
      <c r="F142" s="77"/>
      <c r="G142" s="226"/>
      <c r="H142" s="227">
        <v>139</v>
      </c>
      <c r="I142" s="246"/>
      <c r="J142" s="246"/>
      <c r="K142" s="246"/>
      <c r="L142" s="246"/>
      <c r="M142" s="77"/>
    </row>
    <row r="143" spans="1:13">
      <c r="A143" s="227">
        <v>140</v>
      </c>
      <c r="B143" s="246"/>
      <c r="C143" s="246"/>
      <c r="D143" s="246"/>
      <c r="E143" s="247"/>
      <c r="F143" s="77"/>
      <c r="G143" s="226"/>
      <c r="H143" s="227">
        <v>140</v>
      </c>
      <c r="I143" s="246"/>
      <c r="J143" s="246"/>
      <c r="K143" s="246"/>
      <c r="L143" s="246"/>
      <c r="M143" s="77"/>
    </row>
    <row r="144" spans="1:13">
      <c r="A144" s="227">
        <v>141</v>
      </c>
      <c r="B144" s="246"/>
      <c r="C144" s="246"/>
      <c r="D144" s="246"/>
      <c r="E144" s="247"/>
      <c r="F144" s="77"/>
      <c r="G144" s="226"/>
      <c r="H144" s="227">
        <v>141</v>
      </c>
      <c r="I144" s="246"/>
      <c r="J144" s="246"/>
      <c r="K144" s="246"/>
      <c r="L144" s="246"/>
      <c r="M144" s="77"/>
    </row>
    <row r="145" spans="1:13">
      <c r="A145" s="227">
        <v>142</v>
      </c>
      <c r="B145" s="246"/>
      <c r="C145" s="246"/>
      <c r="D145" s="246"/>
      <c r="E145" s="247"/>
      <c r="F145" s="77"/>
      <c r="G145" s="226"/>
      <c r="H145" s="227">
        <v>142</v>
      </c>
      <c r="I145" s="246"/>
      <c r="J145" s="246"/>
      <c r="K145" s="246"/>
      <c r="L145" s="246"/>
      <c r="M145" s="77"/>
    </row>
    <row r="146" spans="1:13">
      <c r="A146" s="227">
        <v>143</v>
      </c>
      <c r="B146" s="246"/>
      <c r="C146" s="246"/>
      <c r="D146" s="246"/>
      <c r="E146" s="247"/>
      <c r="F146" s="77"/>
      <c r="G146" s="226"/>
      <c r="H146" s="227">
        <v>143</v>
      </c>
      <c r="I146" s="246"/>
      <c r="J146" s="246"/>
      <c r="K146" s="246"/>
      <c r="L146" s="246"/>
      <c r="M146" s="77"/>
    </row>
    <row r="147" spans="1:13">
      <c r="A147" s="227">
        <v>144</v>
      </c>
      <c r="B147" s="246"/>
      <c r="C147" s="246"/>
      <c r="D147" s="246"/>
      <c r="E147" s="247"/>
      <c r="F147" s="77"/>
      <c r="G147" s="226"/>
      <c r="H147" s="227">
        <v>144</v>
      </c>
      <c r="I147" s="246"/>
      <c r="J147" s="246"/>
      <c r="K147" s="246"/>
      <c r="L147" s="246"/>
      <c r="M147" s="77"/>
    </row>
    <row r="148" spans="1:13">
      <c r="A148" s="227">
        <v>145</v>
      </c>
      <c r="B148" s="246"/>
      <c r="C148" s="246"/>
      <c r="D148" s="246"/>
      <c r="E148" s="247"/>
      <c r="F148" s="77"/>
      <c r="G148" s="226"/>
      <c r="H148" s="227">
        <v>145</v>
      </c>
      <c r="I148" s="246"/>
      <c r="J148" s="246"/>
      <c r="K148" s="246"/>
      <c r="L148" s="246"/>
      <c r="M148" s="77"/>
    </row>
    <row r="149" spans="1:13">
      <c r="A149" s="227">
        <v>146</v>
      </c>
      <c r="B149" s="246"/>
      <c r="C149" s="246"/>
      <c r="D149" s="246"/>
      <c r="E149" s="247"/>
      <c r="F149" s="77"/>
      <c r="G149" s="226"/>
      <c r="H149" s="227">
        <v>146</v>
      </c>
      <c r="I149" s="246"/>
      <c r="J149" s="246"/>
      <c r="K149" s="246"/>
      <c r="L149" s="246"/>
      <c r="M149" s="77"/>
    </row>
    <row r="150" spans="1:13">
      <c r="A150" s="227">
        <v>147</v>
      </c>
      <c r="B150" s="246"/>
      <c r="C150" s="246"/>
      <c r="D150" s="246"/>
      <c r="E150" s="247"/>
      <c r="F150" s="77"/>
      <c r="G150" s="226"/>
      <c r="H150" s="227">
        <v>147</v>
      </c>
      <c r="I150" s="246"/>
      <c r="J150" s="246"/>
      <c r="K150" s="246"/>
      <c r="L150" s="246"/>
      <c r="M150" s="77"/>
    </row>
    <row r="151" spans="1:13">
      <c r="A151" s="227">
        <v>148</v>
      </c>
      <c r="B151" s="246"/>
      <c r="C151" s="246"/>
      <c r="D151" s="246"/>
      <c r="E151" s="247"/>
      <c r="F151" s="77"/>
      <c r="G151" s="226"/>
      <c r="H151" s="227">
        <v>148</v>
      </c>
      <c r="I151" s="246"/>
      <c r="J151" s="246"/>
      <c r="K151" s="246"/>
      <c r="L151" s="246"/>
      <c r="M151" s="77"/>
    </row>
    <row r="152" spans="1:13">
      <c r="A152" s="227">
        <v>149</v>
      </c>
      <c r="B152" s="246"/>
      <c r="C152" s="246"/>
      <c r="D152" s="246"/>
      <c r="E152" s="247"/>
      <c r="F152" s="77"/>
      <c r="G152" s="226"/>
      <c r="H152" s="227">
        <v>149</v>
      </c>
      <c r="I152" s="246"/>
      <c r="J152" s="246"/>
      <c r="K152" s="246"/>
      <c r="L152" s="246"/>
      <c r="M152" s="77"/>
    </row>
    <row r="153" spans="1:13">
      <c r="A153" s="227">
        <v>150</v>
      </c>
      <c r="B153" s="246"/>
      <c r="C153" s="246"/>
      <c r="D153" s="246"/>
      <c r="E153" s="247"/>
      <c r="F153" s="77"/>
      <c r="G153" s="226"/>
      <c r="H153" s="227">
        <v>150</v>
      </c>
      <c r="I153" s="246"/>
      <c r="J153" s="246"/>
      <c r="K153" s="246"/>
      <c r="L153" s="246"/>
      <c r="M153" s="77"/>
    </row>
    <row r="154" spans="1:13">
      <c r="A154" s="227">
        <v>151</v>
      </c>
      <c r="B154" s="246"/>
      <c r="C154" s="246"/>
      <c r="D154" s="246"/>
      <c r="E154" s="247"/>
      <c r="F154" s="77"/>
      <c r="G154" s="226"/>
      <c r="H154" s="227">
        <v>151</v>
      </c>
      <c r="I154" s="246"/>
      <c r="J154" s="246"/>
      <c r="K154" s="246"/>
      <c r="L154" s="246"/>
      <c r="M154" s="77"/>
    </row>
    <row r="155" spans="1:13">
      <c r="A155" s="227">
        <v>152</v>
      </c>
      <c r="B155" s="246"/>
      <c r="C155" s="246"/>
      <c r="D155" s="246"/>
      <c r="E155" s="247"/>
      <c r="F155" s="77"/>
      <c r="G155" s="226"/>
      <c r="H155" s="227">
        <v>152</v>
      </c>
      <c r="I155" s="246"/>
      <c r="J155" s="246"/>
      <c r="K155" s="246"/>
      <c r="L155" s="246"/>
      <c r="M155" s="77"/>
    </row>
    <row r="156" spans="1:13">
      <c r="A156" s="227">
        <v>153</v>
      </c>
      <c r="B156" s="246"/>
      <c r="C156" s="246"/>
      <c r="D156" s="246"/>
      <c r="E156" s="247"/>
      <c r="F156" s="77"/>
      <c r="G156" s="226"/>
      <c r="H156" s="227">
        <v>153</v>
      </c>
      <c r="I156" s="246"/>
      <c r="J156" s="246"/>
      <c r="K156" s="246"/>
      <c r="L156" s="246"/>
      <c r="M156" s="77"/>
    </row>
    <row r="157" spans="1:13">
      <c r="A157" s="227">
        <v>154</v>
      </c>
      <c r="B157" s="246"/>
      <c r="C157" s="246"/>
      <c r="D157" s="246"/>
      <c r="E157" s="247"/>
      <c r="F157" s="77"/>
      <c r="G157" s="226"/>
      <c r="H157" s="227">
        <v>154</v>
      </c>
      <c r="I157" s="246"/>
      <c r="J157" s="246"/>
      <c r="K157" s="246"/>
      <c r="L157" s="246"/>
      <c r="M157" s="77"/>
    </row>
    <row r="158" spans="1:13">
      <c r="A158" s="227">
        <v>155</v>
      </c>
      <c r="B158" s="246"/>
      <c r="C158" s="246"/>
      <c r="D158" s="246"/>
      <c r="E158" s="247"/>
      <c r="F158" s="77"/>
      <c r="G158" s="226"/>
      <c r="H158" s="227">
        <v>155</v>
      </c>
      <c r="I158" s="246"/>
      <c r="J158" s="246"/>
      <c r="K158" s="246"/>
      <c r="L158" s="246"/>
      <c r="M158" s="77"/>
    </row>
    <row r="159" spans="1:13">
      <c r="A159" s="227">
        <v>156</v>
      </c>
      <c r="B159" s="246"/>
      <c r="C159" s="246"/>
      <c r="D159" s="246"/>
      <c r="E159" s="247"/>
      <c r="F159" s="77"/>
      <c r="G159" s="226"/>
      <c r="H159" s="227">
        <v>156</v>
      </c>
      <c r="I159" s="246"/>
      <c r="J159" s="246"/>
      <c r="K159" s="246"/>
      <c r="L159" s="246"/>
      <c r="M159" s="77"/>
    </row>
    <row r="160" spans="1:13">
      <c r="A160" s="227">
        <v>157</v>
      </c>
      <c r="B160" s="246"/>
      <c r="C160" s="246"/>
      <c r="D160" s="246"/>
      <c r="E160" s="247"/>
      <c r="F160" s="77"/>
      <c r="G160" s="226"/>
      <c r="H160" s="227">
        <v>157</v>
      </c>
      <c r="I160" s="246"/>
      <c r="J160" s="246"/>
      <c r="K160" s="246"/>
      <c r="L160" s="246"/>
      <c r="M160" s="77"/>
    </row>
    <row r="161" spans="1:13">
      <c r="A161" s="227">
        <v>158</v>
      </c>
      <c r="B161" s="246"/>
      <c r="C161" s="246"/>
      <c r="D161" s="246"/>
      <c r="E161" s="247"/>
      <c r="F161" s="77"/>
      <c r="G161" s="226"/>
      <c r="H161" s="227">
        <v>158</v>
      </c>
      <c r="I161" s="246"/>
      <c r="J161" s="246"/>
      <c r="K161" s="246"/>
      <c r="L161" s="246"/>
      <c r="M161" s="77"/>
    </row>
    <row r="162" spans="1:13">
      <c r="A162" s="227">
        <v>159</v>
      </c>
      <c r="B162" s="246"/>
      <c r="C162" s="246"/>
      <c r="D162" s="246"/>
      <c r="E162" s="247"/>
      <c r="F162" s="77"/>
      <c r="G162" s="226"/>
      <c r="H162" s="227">
        <v>159</v>
      </c>
      <c r="I162" s="246"/>
      <c r="J162" s="246"/>
      <c r="K162" s="246"/>
      <c r="L162" s="246"/>
      <c r="M162" s="77"/>
    </row>
    <row r="163" spans="1:13">
      <c r="A163" s="227">
        <v>160</v>
      </c>
      <c r="B163" s="246"/>
      <c r="C163" s="246"/>
      <c r="D163" s="246"/>
      <c r="E163" s="247"/>
      <c r="F163" s="77"/>
      <c r="G163" s="226"/>
      <c r="H163" s="227">
        <v>160</v>
      </c>
      <c r="I163" s="246"/>
      <c r="J163" s="246"/>
      <c r="K163" s="246"/>
      <c r="L163" s="246"/>
      <c r="M163" s="77"/>
    </row>
    <row r="164" spans="1:13">
      <c r="A164" s="227">
        <v>161</v>
      </c>
      <c r="B164" s="246"/>
      <c r="C164" s="246"/>
      <c r="D164" s="246"/>
      <c r="E164" s="247"/>
      <c r="F164" s="77"/>
      <c r="G164" s="226"/>
      <c r="H164" s="227">
        <v>161</v>
      </c>
      <c r="I164" s="246"/>
      <c r="J164" s="246"/>
      <c r="K164" s="246"/>
      <c r="L164" s="246"/>
      <c r="M164" s="77"/>
    </row>
    <row r="165" spans="1:13">
      <c r="A165" s="227">
        <v>162</v>
      </c>
      <c r="B165" s="246"/>
      <c r="C165" s="246"/>
      <c r="D165" s="246"/>
      <c r="E165" s="247"/>
      <c r="F165" s="77"/>
      <c r="G165" s="226"/>
      <c r="H165" s="227">
        <v>162</v>
      </c>
      <c r="I165" s="246"/>
      <c r="J165" s="246"/>
      <c r="K165" s="246"/>
      <c r="L165" s="246"/>
      <c r="M165" s="77"/>
    </row>
    <row r="166" spans="1:13">
      <c r="A166" s="227">
        <v>163</v>
      </c>
      <c r="B166" s="246"/>
      <c r="C166" s="246"/>
      <c r="D166" s="246"/>
      <c r="E166" s="247"/>
      <c r="F166" s="77"/>
      <c r="G166" s="226"/>
      <c r="H166" s="227">
        <v>163</v>
      </c>
      <c r="I166" s="246"/>
      <c r="J166" s="246"/>
      <c r="K166" s="246"/>
      <c r="L166" s="246"/>
      <c r="M166" s="77"/>
    </row>
    <row r="167" spans="1:13">
      <c r="A167" s="227">
        <v>164</v>
      </c>
      <c r="B167" s="246"/>
      <c r="C167" s="246"/>
      <c r="D167" s="246"/>
      <c r="E167" s="247"/>
      <c r="F167" s="77"/>
      <c r="G167" s="226"/>
      <c r="H167" s="227">
        <v>164</v>
      </c>
      <c r="I167" s="246"/>
      <c r="J167" s="246"/>
      <c r="K167" s="246"/>
      <c r="L167" s="246"/>
      <c r="M167" s="77"/>
    </row>
    <row r="168" spans="1:13">
      <c r="A168" s="227">
        <v>165</v>
      </c>
      <c r="B168" s="246"/>
      <c r="C168" s="246"/>
      <c r="D168" s="246"/>
      <c r="E168" s="247"/>
      <c r="F168" s="77"/>
      <c r="G168" s="226"/>
      <c r="H168" s="227">
        <v>165</v>
      </c>
      <c r="I168" s="246"/>
      <c r="J168" s="246"/>
      <c r="K168" s="246"/>
      <c r="L168" s="246"/>
      <c r="M168" s="77"/>
    </row>
    <row r="169" spans="1:13">
      <c r="A169" s="227">
        <v>166</v>
      </c>
      <c r="B169" s="246"/>
      <c r="C169" s="246"/>
      <c r="D169" s="246"/>
      <c r="E169" s="247"/>
      <c r="F169" s="77"/>
      <c r="G169" s="226"/>
      <c r="H169" s="227">
        <v>166</v>
      </c>
      <c r="I169" s="246"/>
      <c r="J169" s="246"/>
      <c r="K169" s="246"/>
      <c r="L169" s="246"/>
      <c r="M169" s="77"/>
    </row>
    <row r="170" spans="1:13">
      <c r="A170" s="227">
        <v>167</v>
      </c>
      <c r="B170" s="246"/>
      <c r="C170" s="246"/>
      <c r="D170" s="246"/>
      <c r="E170" s="247"/>
      <c r="F170" s="77"/>
      <c r="G170" s="226"/>
      <c r="H170" s="227">
        <v>167</v>
      </c>
      <c r="I170" s="246"/>
      <c r="J170" s="246"/>
      <c r="K170" s="246"/>
      <c r="L170" s="246"/>
      <c r="M170" s="77"/>
    </row>
    <row r="171" spans="1:13">
      <c r="A171" s="227">
        <v>168</v>
      </c>
      <c r="B171" s="246"/>
      <c r="C171" s="246"/>
      <c r="D171" s="246"/>
      <c r="E171" s="247"/>
      <c r="F171" s="77"/>
      <c r="G171" s="226"/>
      <c r="H171" s="227">
        <v>168</v>
      </c>
      <c r="I171" s="246"/>
      <c r="J171" s="246"/>
      <c r="K171" s="246"/>
      <c r="L171" s="246"/>
      <c r="M171" s="77"/>
    </row>
    <row r="172" spans="1:13">
      <c r="A172" s="227">
        <v>169</v>
      </c>
      <c r="B172" s="246"/>
      <c r="C172" s="246"/>
      <c r="D172" s="246"/>
      <c r="E172" s="247"/>
      <c r="F172" s="77"/>
      <c r="G172" s="226"/>
      <c r="H172" s="227">
        <v>169</v>
      </c>
      <c r="I172" s="246"/>
      <c r="J172" s="246"/>
      <c r="K172" s="246"/>
      <c r="L172" s="246"/>
      <c r="M172" s="77"/>
    </row>
    <row r="173" spans="1:13">
      <c r="A173" s="227">
        <v>170</v>
      </c>
      <c r="B173" s="246"/>
      <c r="C173" s="246"/>
      <c r="D173" s="246"/>
      <c r="E173" s="247"/>
      <c r="F173" s="77"/>
      <c r="G173" s="226"/>
      <c r="H173" s="227">
        <v>170</v>
      </c>
      <c r="I173" s="246"/>
      <c r="J173" s="246"/>
      <c r="K173" s="246"/>
      <c r="L173" s="246"/>
      <c r="M173" s="77"/>
    </row>
    <row r="174" spans="1:13">
      <c r="A174" s="227">
        <v>171</v>
      </c>
      <c r="B174" s="246"/>
      <c r="C174" s="246"/>
      <c r="D174" s="246"/>
      <c r="E174" s="247"/>
      <c r="F174" s="77"/>
      <c r="G174" s="226"/>
      <c r="H174" s="227">
        <v>171</v>
      </c>
      <c r="I174" s="246"/>
      <c r="J174" s="246"/>
      <c r="K174" s="246"/>
      <c r="L174" s="246"/>
      <c r="M174" s="77"/>
    </row>
    <row r="175" spans="1:13">
      <c r="A175" s="227">
        <v>172</v>
      </c>
      <c r="B175" s="246"/>
      <c r="C175" s="246"/>
      <c r="D175" s="246"/>
      <c r="E175" s="247"/>
      <c r="F175" s="77"/>
      <c r="G175" s="226"/>
      <c r="H175" s="227">
        <v>172</v>
      </c>
      <c r="I175" s="246"/>
      <c r="J175" s="246"/>
      <c r="K175" s="246"/>
      <c r="L175" s="246"/>
      <c r="M175" s="77"/>
    </row>
    <row r="176" spans="1:13">
      <c r="A176" s="227">
        <v>173</v>
      </c>
      <c r="B176" s="246"/>
      <c r="C176" s="246"/>
      <c r="D176" s="246"/>
      <c r="E176" s="247"/>
      <c r="F176" s="77"/>
      <c r="G176" s="226"/>
      <c r="H176" s="227">
        <v>173</v>
      </c>
      <c r="I176" s="246"/>
      <c r="J176" s="246"/>
      <c r="K176" s="246"/>
      <c r="L176" s="246"/>
      <c r="M176" s="77"/>
    </row>
    <row r="177" spans="1:13">
      <c r="A177" s="227">
        <v>174</v>
      </c>
      <c r="B177" s="246"/>
      <c r="C177" s="246"/>
      <c r="D177" s="246"/>
      <c r="E177" s="247"/>
      <c r="F177" s="77"/>
      <c r="G177" s="226"/>
      <c r="H177" s="227">
        <v>174</v>
      </c>
      <c r="I177" s="246"/>
      <c r="J177" s="246"/>
      <c r="K177" s="246"/>
      <c r="L177" s="246"/>
      <c r="M177" s="77"/>
    </row>
    <row r="178" spans="1:13">
      <c r="A178" s="227">
        <v>175</v>
      </c>
      <c r="B178" s="246"/>
      <c r="C178" s="246"/>
      <c r="D178" s="246"/>
      <c r="E178" s="247"/>
      <c r="F178" s="77"/>
      <c r="G178" s="226"/>
      <c r="H178" s="227">
        <v>175</v>
      </c>
      <c r="I178" s="246"/>
      <c r="J178" s="246"/>
      <c r="K178" s="246"/>
      <c r="L178" s="246"/>
      <c r="M178" s="77"/>
    </row>
    <row r="179" spans="1:13">
      <c r="A179" s="227">
        <v>176</v>
      </c>
      <c r="B179" s="246"/>
      <c r="C179" s="246"/>
      <c r="D179" s="246"/>
      <c r="E179" s="247"/>
      <c r="F179" s="77"/>
      <c r="G179" s="226"/>
      <c r="H179" s="227">
        <v>176</v>
      </c>
      <c r="I179" s="246"/>
      <c r="J179" s="246"/>
      <c r="K179" s="246"/>
      <c r="L179" s="246"/>
      <c r="M179" s="77"/>
    </row>
    <row r="180" spans="1:13">
      <c r="A180" s="227">
        <v>177</v>
      </c>
      <c r="B180" s="246"/>
      <c r="C180" s="246"/>
      <c r="D180" s="246"/>
      <c r="E180" s="247"/>
      <c r="F180" s="77"/>
      <c r="G180" s="226"/>
      <c r="H180" s="227">
        <v>177</v>
      </c>
      <c r="I180" s="246"/>
      <c r="J180" s="246"/>
      <c r="K180" s="246"/>
      <c r="L180" s="246"/>
      <c r="M180" s="77"/>
    </row>
    <row r="181" spans="1:13">
      <c r="A181" s="227">
        <v>178</v>
      </c>
      <c r="B181" s="246"/>
      <c r="C181" s="246"/>
      <c r="D181" s="246"/>
      <c r="E181" s="247"/>
      <c r="F181" s="77"/>
      <c r="G181" s="226"/>
      <c r="H181" s="227">
        <v>178</v>
      </c>
      <c r="I181" s="246"/>
      <c r="J181" s="246"/>
      <c r="K181" s="246"/>
      <c r="L181" s="246"/>
      <c r="M181" s="77"/>
    </row>
    <row r="182" spans="1:13">
      <c r="A182" s="227">
        <v>179</v>
      </c>
      <c r="B182" s="246"/>
      <c r="C182" s="246"/>
      <c r="D182" s="246"/>
      <c r="E182" s="247"/>
      <c r="F182" s="77"/>
      <c r="G182" s="226"/>
      <c r="H182" s="227">
        <v>179</v>
      </c>
      <c r="I182" s="246"/>
      <c r="J182" s="246"/>
      <c r="K182" s="246"/>
      <c r="L182" s="246"/>
      <c r="M182" s="77"/>
    </row>
    <row r="183" spans="1:13">
      <c r="A183" s="227">
        <v>180</v>
      </c>
      <c r="B183" s="246"/>
      <c r="C183" s="246"/>
      <c r="D183" s="246"/>
      <c r="E183" s="247"/>
      <c r="F183" s="77"/>
      <c r="G183" s="226"/>
      <c r="H183" s="227">
        <v>180</v>
      </c>
      <c r="I183" s="246"/>
      <c r="J183" s="246"/>
      <c r="K183" s="246"/>
      <c r="L183" s="246"/>
      <c r="M183" s="77"/>
    </row>
    <row r="184" spans="1:13">
      <c r="A184" s="227">
        <v>181</v>
      </c>
      <c r="B184" s="246"/>
      <c r="C184" s="246"/>
      <c r="D184" s="246"/>
      <c r="E184" s="247"/>
      <c r="F184" s="77"/>
      <c r="G184" s="226"/>
      <c r="H184" s="227">
        <v>181</v>
      </c>
      <c r="I184" s="246"/>
      <c r="J184" s="246"/>
      <c r="K184" s="246"/>
      <c r="L184" s="246"/>
      <c r="M184" s="77"/>
    </row>
    <row r="185" spans="1:13">
      <c r="A185" s="227">
        <v>182</v>
      </c>
      <c r="B185" s="246"/>
      <c r="C185" s="246"/>
      <c r="D185" s="246"/>
      <c r="E185" s="247"/>
      <c r="F185" s="77"/>
      <c r="G185" s="226"/>
      <c r="H185" s="227">
        <v>182</v>
      </c>
      <c r="I185" s="246"/>
      <c r="J185" s="246"/>
      <c r="K185" s="246"/>
      <c r="L185" s="246"/>
      <c r="M185" s="77"/>
    </row>
    <row r="186" spans="1:13">
      <c r="A186" s="227">
        <v>183</v>
      </c>
      <c r="B186" s="246"/>
      <c r="C186" s="246"/>
      <c r="D186" s="246"/>
      <c r="E186" s="247"/>
      <c r="F186" s="77"/>
      <c r="G186" s="226"/>
      <c r="H186" s="227">
        <v>183</v>
      </c>
      <c r="I186" s="246"/>
      <c r="J186" s="246"/>
      <c r="K186" s="246"/>
      <c r="L186" s="246"/>
      <c r="M186" s="77"/>
    </row>
    <row r="187" spans="1:13">
      <c r="A187" s="227">
        <v>184</v>
      </c>
      <c r="B187" s="246"/>
      <c r="C187" s="246"/>
      <c r="D187" s="246"/>
      <c r="E187" s="247"/>
      <c r="F187" s="77"/>
      <c r="G187" s="226"/>
      <c r="H187" s="227">
        <v>184</v>
      </c>
      <c r="I187" s="246"/>
      <c r="J187" s="246"/>
      <c r="K187" s="246"/>
      <c r="L187" s="246"/>
      <c r="M187" s="77"/>
    </row>
    <row r="188" spans="1:13">
      <c r="A188" s="227">
        <v>185</v>
      </c>
      <c r="B188" s="246"/>
      <c r="C188" s="246"/>
      <c r="D188" s="246"/>
      <c r="E188" s="247"/>
      <c r="F188" s="77"/>
      <c r="G188" s="226"/>
      <c r="H188" s="227">
        <v>185</v>
      </c>
      <c r="I188" s="246"/>
      <c r="J188" s="246"/>
      <c r="K188" s="246"/>
      <c r="L188" s="246"/>
      <c r="M188" s="77"/>
    </row>
    <row r="189" spans="1:13">
      <c r="A189" s="227">
        <v>186</v>
      </c>
      <c r="B189" s="246"/>
      <c r="C189" s="246"/>
      <c r="D189" s="246"/>
      <c r="E189" s="247"/>
      <c r="F189" s="77"/>
      <c r="G189" s="226"/>
      <c r="H189" s="227">
        <v>186</v>
      </c>
      <c r="I189" s="246"/>
      <c r="J189" s="246"/>
      <c r="K189" s="246"/>
      <c r="L189" s="246"/>
      <c r="M189" s="77"/>
    </row>
    <row r="190" spans="1:13">
      <c r="A190" s="227">
        <v>187</v>
      </c>
      <c r="B190" s="246"/>
      <c r="C190" s="246"/>
      <c r="D190" s="246"/>
      <c r="E190" s="247"/>
      <c r="F190" s="77"/>
      <c r="G190" s="226"/>
      <c r="H190" s="227">
        <v>187</v>
      </c>
      <c r="I190" s="246"/>
      <c r="J190" s="246"/>
      <c r="K190" s="246"/>
      <c r="L190" s="246"/>
      <c r="M190" s="77"/>
    </row>
    <row r="191" spans="1:13">
      <c r="A191" s="227">
        <v>188</v>
      </c>
      <c r="B191" s="246"/>
      <c r="C191" s="246"/>
      <c r="D191" s="246"/>
      <c r="E191" s="247"/>
      <c r="F191" s="77"/>
      <c r="G191" s="226"/>
      <c r="H191" s="227">
        <v>188</v>
      </c>
      <c r="I191" s="246"/>
      <c r="J191" s="246"/>
      <c r="K191" s="246"/>
      <c r="L191" s="246"/>
      <c r="M191" s="77"/>
    </row>
    <row r="192" spans="1:13">
      <c r="A192" s="227">
        <v>189</v>
      </c>
      <c r="B192" s="246"/>
      <c r="C192" s="246"/>
      <c r="D192" s="246"/>
      <c r="E192" s="247"/>
      <c r="F192" s="77"/>
      <c r="G192" s="226"/>
      <c r="H192" s="227">
        <v>189</v>
      </c>
      <c r="I192" s="246"/>
      <c r="J192" s="246"/>
      <c r="K192" s="246"/>
      <c r="L192" s="246"/>
      <c r="M192" s="77"/>
    </row>
    <row r="193" spans="1:13">
      <c r="A193" s="227">
        <v>190</v>
      </c>
      <c r="B193" s="246"/>
      <c r="C193" s="246"/>
      <c r="D193" s="246"/>
      <c r="E193" s="247"/>
      <c r="F193" s="77"/>
      <c r="G193" s="226"/>
      <c r="H193" s="227">
        <v>190</v>
      </c>
      <c r="I193" s="246"/>
      <c r="J193" s="246"/>
      <c r="K193" s="246"/>
      <c r="L193" s="246"/>
      <c r="M193" s="77"/>
    </row>
    <row r="194" spans="1:13">
      <c r="A194" s="227">
        <v>191</v>
      </c>
      <c r="B194" s="246"/>
      <c r="C194" s="246"/>
      <c r="D194" s="246"/>
      <c r="E194" s="247"/>
      <c r="F194" s="77"/>
      <c r="G194" s="226"/>
      <c r="H194" s="227">
        <v>191</v>
      </c>
      <c r="I194" s="246"/>
      <c r="J194" s="246"/>
      <c r="K194" s="246"/>
      <c r="L194" s="246"/>
      <c r="M194" s="77"/>
    </row>
    <row r="195" spans="1:13">
      <c r="A195" s="227">
        <v>192</v>
      </c>
      <c r="B195" s="246"/>
      <c r="C195" s="246"/>
      <c r="D195" s="246"/>
      <c r="E195" s="247"/>
      <c r="F195" s="77"/>
      <c r="G195" s="226"/>
      <c r="H195" s="227">
        <v>192</v>
      </c>
      <c r="I195" s="246"/>
      <c r="J195" s="246"/>
      <c r="K195" s="246"/>
      <c r="L195" s="246"/>
      <c r="M195" s="77"/>
    </row>
    <row r="196" spans="1:13">
      <c r="A196" s="227">
        <v>193</v>
      </c>
      <c r="B196" s="246"/>
      <c r="C196" s="246"/>
      <c r="D196" s="246"/>
      <c r="E196" s="247"/>
      <c r="F196" s="77"/>
      <c r="G196" s="226"/>
      <c r="H196" s="227">
        <v>193</v>
      </c>
      <c r="I196" s="246"/>
      <c r="J196" s="246"/>
      <c r="K196" s="246"/>
      <c r="L196" s="246"/>
      <c r="M196" s="77"/>
    </row>
    <row r="197" spans="1:13">
      <c r="A197" s="227">
        <v>194</v>
      </c>
      <c r="B197" s="246"/>
      <c r="C197" s="246"/>
      <c r="D197" s="246"/>
      <c r="E197" s="247"/>
      <c r="F197" s="77"/>
      <c r="G197" s="226"/>
      <c r="H197" s="227">
        <v>194</v>
      </c>
      <c r="I197" s="246"/>
      <c r="J197" s="246"/>
      <c r="K197" s="246"/>
      <c r="L197" s="246"/>
      <c r="M197" s="77"/>
    </row>
    <row r="198" spans="1:13">
      <c r="A198" s="227">
        <v>195</v>
      </c>
      <c r="B198" s="246"/>
      <c r="C198" s="246"/>
      <c r="D198" s="246"/>
      <c r="E198" s="247"/>
      <c r="F198" s="77"/>
      <c r="G198" s="226"/>
      <c r="H198" s="227">
        <v>195</v>
      </c>
      <c r="I198" s="246"/>
      <c r="J198" s="246"/>
      <c r="K198" s="246"/>
      <c r="L198" s="246"/>
      <c r="M198" s="77"/>
    </row>
    <row r="199" spans="1:13">
      <c r="A199" s="227">
        <v>196</v>
      </c>
      <c r="B199" s="246"/>
      <c r="C199" s="246"/>
      <c r="D199" s="246"/>
      <c r="E199" s="247"/>
      <c r="F199" s="77"/>
      <c r="G199" s="226"/>
      <c r="H199" s="227">
        <v>196</v>
      </c>
      <c r="I199" s="246"/>
      <c r="J199" s="246"/>
      <c r="K199" s="246"/>
      <c r="L199" s="246"/>
      <c r="M199" s="77"/>
    </row>
    <row r="200" spans="1:13">
      <c r="A200" s="227">
        <v>197</v>
      </c>
      <c r="B200" s="246"/>
      <c r="C200" s="246"/>
      <c r="D200" s="246"/>
      <c r="E200" s="247"/>
      <c r="F200" s="77"/>
      <c r="G200" s="226"/>
      <c r="H200" s="227">
        <v>197</v>
      </c>
      <c r="I200" s="246"/>
      <c r="J200" s="246"/>
      <c r="K200" s="246"/>
      <c r="L200" s="246"/>
      <c r="M200" s="77"/>
    </row>
    <row r="201" spans="1:13">
      <c r="A201" s="227">
        <v>198</v>
      </c>
      <c r="B201" s="246"/>
      <c r="C201" s="246"/>
      <c r="D201" s="246"/>
      <c r="E201" s="247"/>
      <c r="F201" s="77"/>
      <c r="G201" s="226"/>
      <c r="H201" s="227">
        <v>198</v>
      </c>
      <c r="I201" s="246"/>
      <c r="J201" s="246"/>
      <c r="K201" s="246"/>
      <c r="L201" s="246"/>
      <c r="M201" s="77"/>
    </row>
    <row r="202" spans="1:13">
      <c r="A202" s="227">
        <v>199</v>
      </c>
      <c r="B202" s="246"/>
      <c r="C202" s="246"/>
      <c r="D202" s="246"/>
      <c r="E202" s="247"/>
      <c r="F202" s="77"/>
      <c r="G202" s="226"/>
      <c r="H202" s="227">
        <v>199</v>
      </c>
      <c r="I202" s="246"/>
      <c r="J202" s="246"/>
      <c r="K202" s="246"/>
      <c r="L202" s="246"/>
      <c r="M202" s="77"/>
    </row>
    <row r="203" spans="1:13">
      <c r="A203" s="227">
        <v>200</v>
      </c>
      <c r="B203" s="246"/>
      <c r="C203" s="246"/>
      <c r="D203" s="246"/>
      <c r="E203" s="247"/>
      <c r="F203" s="77"/>
      <c r="G203" s="226"/>
      <c r="H203" s="227">
        <v>200</v>
      </c>
      <c r="I203" s="246"/>
      <c r="J203" s="246"/>
      <c r="K203" s="246"/>
      <c r="L203" s="246"/>
      <c r="M203" s="77"/>
    </row>
  </sheetData>
  <sheetProtection sheet="1" objects="1" scenarios="1" selectLockedCells="1"/>
  <mergeCells count="4">
    <mergeCell ref="A1:F1"/>
    <mergeCell ref="H1:M1"/>
    <mergeCell ref="O1:R1"/>
    <mergeCell ref="T1:W1"/>
  </mergeCells>
  <phoneticPr fontId="6"/>
  <pageMargins left="0.7" right="0.7" top="0.75" bottom="0.75" header="0.3" footer="0.3"/>
  <pageSetup paperSize="9"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25"/>
  <sheetViews>
    <sheetView workbookViewId="0">
      <selection activeCell="B3" sqref="B3:G4"/>
    </sheetView>
  </sheetViews>
  <sheetFormatPr defaultColWidth="12.625" defaultRowHeight="18.75"/>
  <cols>
    <col min="1" max="1" width="3.75" style="254" customWidth="1"/>
    <col min="2" max="7" width="9.625" style="18" customWidth="1"/>
    <col min="8" max="8" width="4.875" style="18" customWidth="1"/>
    <col min="9" max="9" width="4" style="18" customWidth="1"/>
    <col min="10" max="12" width="12.625" style="18"/>
    <col min="13" max="13" width="20.75" style="18" customWidth="1"/>
    <col min="14" max="16384" width="12.625" style="18"/>
  </cols>
  <sheetData>
    <row r="1" spans="1:13">
      <c r="A1" s="336" t="s">
        <v>154</v>
      </c>
      <c r="B1" s="337"/>
      <c r="C1" s="337"/>
      <c r="I1" s="278"/>
    </row>
    <row r="2" spans="1:13" ht="19.5" thickBot="1"/>
    <row r="3" spans="1:13" ht="15" thickTop="1">
      <c r="A3" s="484">
        <v>1</v>
      </c>
      <c r="B3" s="486" t="s">
        <v>161</v>
      </c>
      <c r="C3" s="487"/>
      <c r="D3" s="487"/>
      <c r="E3" s="487"/>
      <c r="F3" s="487"/>
      <c r="G3" s="488"/>
      <c r="I3" s="430"/>
      <c r="J3" s="430"/>
      <c r="K3" s="430"/>
      <c r="L3" s="430"/>
      <c r="M3" s="277"/>
    </row>
    <row r="4" spans="1:13" ht="54" customHeight="1" thickBot="1">
      <c r="A4" s="485"/>
      <c r="B4" s="489"/>
      <c r="C4" s="490"/>
      <c r="D4" s="490"/>
      <c r="E4" s="490"/>
      <c r="F4" s="490"/>
      <c r="G4" s="491"/>
      <c r="I4" s="430"/>
      <c r="J4" s="430"/>
      <c r="K4" s="430"/>
      <c r="L4" s="430"/>
      <c r="M4" s="277"/>
    </row>
    <row r="5" spans="1:13" ht="29.1" customHeight="1" thickTop="1" thickBot="1">
      <c r="A5" s="465" t="s">
        <v>155</v>
      </c>
      <c r="B5" s="465"/>
      <c r="C5" s="465"/>
      <c r="D5" s="465"/>
      <c r="E5" s="465"/>
      <c r="F5" s="465"/>
      <c r="G5" s="465"/>
      <c r="I5" s="276"/>
      <c r="J5" s="277"/>
      <c r="K5" s="277"/>
      <c r="L5" s="277"/>
      <c r="M5" s="277"/>
    </row>
    <row r="6" spans="1:13" ht="15" thickTop="1">
      <c r="A6" s="492">
        <v>2</v>
      </c>
      <c r="B6" s="494" t="s">
        <v>156</v>
      </c>
      <c r="C6" s="494"/>
      <c r="D6" s="494"/>
      <c r="E6" s="494"/>
      <c r="F6" s="494"/>
      <c r="G6" s="494"/>
      <c r="I6" s="276"/>
      <c r="J6" s="277"/>
      <c r="K6" s="277"/>
      <c r="L6" s="277"/>
      <c r="M6" s="277"/>
    </row>
    <row r="7" spans="1:13" ht="24" customHeight="1" thickBot="1">
      <c r="A7" s="493"/>
      <c r="B7" s="495"/>
      <c r="C7" s="495"/>
      <c r="D7" s="495"/>
      <c r="E7" s="495"/>
      <c r="F7" s="495"/>
      <c r="G7" s="495"/>
      <c r="I7" s="276"/>
      <c r="J7" s="277"/>
      <c r="K7" s="277"/>
      <c r="L7" s="277"/>
      <c r="M7" s="277"/>
    </row>
    <row r="8" spans="1:13" ht="29.1" customHeight="1" thickTop="1" thickBot="1">
      <c r="A8" s="465" t="s">
        <v>155</v>
      </c>
      <c r="B8" s="465"/>
      <c r="C8" s="465"/>
      <c r="D8" s="465"/>
      <c r="E8" s="465"/>
      <c r="F8" s="465"/>
      <c r="G8" s="465"/>
      <c r="I8" s="276"/>
      <c r="J8" s="277"/>
      <c r="K8" s="277"/>
      <c r="L8" s="277"/>
      <c r="M8" s="277"/>
    </row>
    <row r="9" spans="1:13" ht="18" customHeight="1" thickTop="1">
      <c r="A9" s="478">
        <v>3</v>
      </c>
      <c r="B9" s="480" t="s">
        <v>159</v>
      </c>
      <c r="C9" s="480"/>
      <c r="D9" s="480"/>
      <c r="E9" s="480"/>
      <c r="F9" s="480"/>
      <c r="G9" s="481"/>
      <c r="I9" s="276"/>
      <c r="J9" s="277"/>
      <c r="K9" s="277"/>
      <c r="L9" s="277"/>
      <c r="M9" s="277"/>
    </row>
    <row r="10" spans="1:13" ht="14.1" customHeight="1" thickBot="1">
      <c r="A10" s="479"/>
      <c r="B10" s="482"/>
      <c r="C10" s="482"/>
      <c r="D10" s="482"/>
      <c r="E10" s="482"/>
      <c r="F10" s="482"/>
      <c r="G10" s="483"/>
      <c r="I10" s="276"/>
      <c r="J10" s="277"/>
      <c r="K10" s="277"/>
      <c r="L10" s="277"/>
      <c r="M10" s="277"/>
    </row>
    <row r="11" spans="1:13" ht="29.1" customHeight="1" thickTop="1" thickBot="1">
      <c r="A11" s="465" t="s">
        <v>155</v>
      </c>
      <c r="B11" s="465"/>
      <c r="C11" s="465"/>
      <c r="D11" s="465"/>
      <c r="E11" s="465"/>
      <c r="F11" s="465"/>
      <c r="G11" s="465"/>
      <c r="I11" s="276"/>
      <c r="J11" s="277"/>
      <c r="K11" s="277"/>
      <c r="L11" s="277"/>
      <c r="M11" s="277"/>
    </row>
    <row r="12" spans="1:13" ht="30.95" customHeight="1" thickTop="1">
      <c r="A12" s="453">
        <v>4</v>
      </c>
      <c r="B12" s="455" t="s">
        <v>162</v>
      </c>
      <c r="C12" s="456"/>
      <c r="D12" s="456"/>
      <c r="E12" s="456"/>
      <c r="F12" s="456"/>
      <c r="G12" s="456"/>
      <c r="I12" s="276"/>
      <c r="J12" s="277"/>
      <c r="K12" s="277"/>
      <c r="L12" s="277"/>
      <c r="M12" s="277"/>
    </row>
    <row r="13" spans="1:13" ht="26.1" customHeight="1" thickBot="1">
      <c r="A13" s="454"/>
      <c r="B13" s="457"/>
      <c r="C13" s="458"/>
      <c r="D13" s="458"/>
      <c r="E13" s="458"/>
      <c r="F13" s="458"/>
      <c r="G13" s="458"/>
      <c r="I13" s="276"/>
      <c r="J13" s="277"/>
      <c r="K13" s="277"/>
      <c r="L13" s="277"/>
      <c r="M13" s="277"/>
    </row>
    <row r="14" spans="1:13" ht="29.1" customHeight="1" thickTop="1" thickBot="1">
      <c r="A14" s="465" t="s">
        <v>155</v>
      </c>
      <c r="B14" s="465"/>
      <c r="C14" s="465"/>
      <c r="D14" s="465"/>
      <c r="E14" s="465"/>
      <c r="F14" s="465"/>
      <c r="G14" s="465"/>
      <c r="I14" s="276"/>
      <c r="J14" s="277"/>
      <c r="K14" s="277"/>
      <c r="L14" s="277"/>
      <c r="M14" s="277"/>
    </row>
    <row r="15" spans="1:13" ht="21" customHeight="1" thickTop="1">
      <c r="A15" s="466">
        <v>5</v>
      </c>
      <c r="B15" s="468" t="s">
        <v>163</v>
      </c>
      <c r="C15" s="468"/>
      <c r="D15" s="468"/>
      <c r="E15" s="468"/>
      <c r="F15" s="468"/>
      <c r="G15" s="469"/>
      <c r="I15" s="276"/>
      <c r="J15" s="277"/>
      <c r="K15" s="277"/>
      <c r="L15" s="277"/>
      <c r="M15" s="277"/>
    </row>
    <row r="16" spans="1:13" ht="60" customHeight="1" thickBot="1">
      <c r="A16" s="467"/>
      <c r="B16" s="470"/>
      <c r="C16" s="470"/>
      <c r="D16" s="470"/>
      <c r="E16" s="470"/>
      <c r="F16" s="470"/>
      <c r="G16" s="471"/>
      <c r="I16" s="276"/>
      <c r="J16" s="277"/>
      <c r="K16" s="277"/>
      <c r="L16" s="277"/>
      <c r="M16" s="277"/>
    </row>
    <row r="17" spans="1:14" ht="29.1" customHeight="1" thickTop="1" thickBot="1">
      <c r="A17" s="465" t="s">
        <v>155</v>
      </c>
      <c r="B17" s="465"/>
      <c r="C17" s="465"/>
      <c r="D17" s="465"/>
      <c r="E17" s="465"/>
      <c r="F17" s="465"/>
      <c r="G17" s="465"/>
    </row>
    <row r="18" spans="1:14" ht="29.1" customHeight="1" thickTop="1">
      <c r="A18" s="472">
        <v>6</v>
      </c>
      <c r="B18" s="474" t="s">
        <v>164</v>
      </c>
      <c r="C18" s="474"/>
      <c r="D18" s="474"/>
      <c r="E18" s="474"/>
      <c r="F18" s="474"/>
      <c r="G18" s="475"/>
      <c r="I18" s="279"/>
      <c r="J18" s="279"/>
      <c r="K18" s="279"/>
      <c r="L18" s="279"/>
      <c r="M18" s="279"/>
      <c r="N18" s="279"/>
    </row>
    <row r="19" spans="1:14" ht="42.95" customHeight="1" thickBot="1">
      <c r="A19" s="473"/>
      <c r="B19" s="476"/>
      <c r="C19" s="476"/>
      <c r="D19" s="476"/>
      <c r="E19" s="476"/>
      <c r="F19" s="476"/>
      <c r="G19" s="477"/>
      <c r="I19" s="279"/>
    </row>
    <row r="20" spans="1:14" ht="29.1" customHeight="1" thickTop="1" thickBot="1">
      <c r="A20" s="465" t="s">
        <v>155</v>
      </c>
      <c r="B20" s="465"/>
      <c r="C20" s="465"/>
      <c r="D20" s="465"/>
      <c r="E20" s="465"/>
      <c r="F20" s="465"/>
      <c r="G20" s="465"/>
    </row>
    <row r="21" spans="1:14" ht="59.1" customHeight="1" thickTop="1">
      <c r="A21" s="459">
        <v>7</v>
      </c>
      <c r="B21" s="461" t="s">
        <v>157</v>
      </c>
      <c r="C21" s="461"/>
      <c r="D21" s="461"/>
      <c r="E21" s="461"/>
      <c r="F21" s="461"/>
      <c r="G21" s="462"/>
    </row>
    <row r="22" spans="1:14" ht="76.5" customHeight="1" thickBot="1">
      <c r="A22" s="460"/>
      <c r="B22" s="463"/>
      <c r="C22" s="463"/>
      <c r="D22" s="463"/>
      <c r="E22" s="463"/>
      <c r="F22" s="463"/>
      <c r="G22" s="464"/>
    </row>
    <row r="23" spans="1:14" ht="29.1" customHeight="1" thickTop="1" thickBot="1">
      <c r="A23" s="465" t="s">
        <v>155</v>
      </c>
      <c r="B23" s="465"/>
      <c r="C23" s="465"/>
      <c r="D23" s="465"/>
      <c r="E23" s="465"/>
      <c r="F23" s="465"/>
      <c r="G23" s="465"/>
    </row>
    <row r="24" spans="1:14" ht="35.1" customHeight="1" thickTop="1" thickBot="1">
      <c r="A24" s="255">
        <v>8</v>
      </c>
      <c r="B24" s="256" t="s">
        <v>158</v>
      </c>
      <c r="C24" s="257"/>
      <c r="D24" s="257"/>
      <c r="E24" s="257"/>
      <c r="F24" s="257"/>
      <c r="G24" s="258"/>
    </row>
    <row r="25" spans="1:14" ht="19.5" thickTop="1"/>
  </sheetData>
  <sheetProtection sheet="1" objects="1" scenarios="1"/>
  <mergeCells count="21">
    <mergeCell ref="A8:G8"/>
    <mergeCell ref="A9:A10"/>
    <mergeCell ref="B9:G10"/>
    <mergeCell ref="A11:G11"/>
    <mergeCell ref="A3:A4"/>
    <mergeCell ref="B3:G4"/>
    <mergeCell ref="A5:G5"/>
    <mergeCell ref="A6:A7"/>
    <mergeCell ref="B6:G7"/>
    <mergeCell ref="A23:G23"/>
    <mergeCell ref="A15:A16"/>
    <mergeCell ref="B15:G16"/>
    <mergeCell ref="A17:G17"/>
    <mergeCell ref="A18:A19"/>
    <mergeCell ref="B18:G19"/>
    <mergeCell ref="A20:G20"/>
    <mergeCell ref="A12:A13"/>
    <mergeCell ref="B12:G13"/>
    <mergeCell ref="A21:A22"/>
    <mergeCell ref="B21:G22"/>
    <mergeCell ref="A14:G14"/>
  </mergeCells>
  <phoneticPr fontId="6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4"/>
  <dimension ref="A1:AB208"/>
  <sheetViews>
    <sheetView workbookViewId="0">
      <selection activeCell="E9" sqref="E9"/>
    </sheetView>
  </sheetViews>
  <sheetFormatPr defaultColWidth="8.625" defaultRowHeight="14.25"/>
  <cols>
    <col min="1" max="1" width="4.625" customWidth="1"/>
    <col min="2" max="3" width="8.125" customWidth="1"/>
    <col min="4" max="4" width="10.5" customWidth="1"/>
    <col min="5" max="5" width="16.75" customWidth="1"/>
    <col min="6" max="6" width="4.625" customWidth="1"/>
    <col min="7" max="7" width="8.375" customWidth="1"/>
    <col min="9" max="9" width="7.375" customWidth="1"/>
    <col min="10" max="10" width="5.375" customWidth="1"/>
    <col min="11" max="11" width="11.5" customWidth="1"/>
    <col min="12" max="12" width="4.75" customWidth="1"/>
    <col min="17" max="17" width="4.5" customWidth="1"/>
    <col min="18" max="27" width="6.125" customWidth="1"/>
  </cols>
  <sheetData>
    <row r="1" spans="1:28">
      <c r="A1" t="s">
        <v>7</v>
      </c>
    </row>
    <row r="3" spans="1:28" ht="50.1" customHeight="1" thickBot="1">
      <c r="A3" s="11" t="s">
        <v>0</v>
      </c>
      <c r="B3" s="11"/>
      <c r="C3" s="11"/>
    </row>
    <row r="4" spans="1:28" ht="21" customHeight="1">
      <c r="A4" s="625" t="s">
        <v>9</v>
      </c>
      <c r="B4" s="626"/>
      <c r="C4" s="627"/>
      <c r="D4" s="628"/>
    </row>
    <row r="5" spans="1:28" ht="21" customHeight="1">
      <c r="A5" s="629" t="s">
        <v>16</v>
      </c>
      <c r="B5" s="630"/>
      <c r="C5" s="631"/>
      <c r="D5" s="632"/>
      <c r="I5" t="s">
        <v>13</v>
      </c>
    </row>
    <row r="6" spans="1:28" ht="21" customHeight="1" thickBot="1">
      <c r="A6" s="621" t="s">
        <v>17</v>
      </c>
      <c r="B6" s="622"/>
      <c r="C6" s="623"/>
      <c r="D6" s="624"/>
    </row>
    <row r="7" spans="1:28" ht="27" customHeight="1">
      <c r="A7" s="11"/>
      <c r="B7" s="9">
        <v>1</v>
      </c>
      <c r="C7" s="9">
        <v>2</v>
      </c>
      <c r="D7" s="9">
        <v>3</v>
      </c>
      <c r="E7" s="9">
        <v>4</v>
      </c>
      <c r="F7" s="9">
        <v>5</v>
      </c>
      <c r="G7" s="9">
        <v>6</v>
      </c>
      <c r="H7" s="9">
        <v>7</v>
      </c>
      <c r="I7" s="9">
        <v>8</v>
      </c>
      <c r="J7" s="9">
        <v>9</v>
      </c>
      <c r="K7" s="9">
        <v>10</v>
      </c>
      <c r="L7" s="9">
        <v>11</v>
      </c>
      <c r="M7" s="9">
        <v>12</v>
      </c>
      <c r="N7" s="9">
        <v>13</v>
      </c>
      <c r="O7" s="9">
        <v>14</v>
      </c>
      <c r="P7" s="9">
        <v>15</v>
      </c>
    </row>
    <row r="8" spans="1:28" s="12" customFormat="1" ht="25.5" customHeight="1">
      <c r="A8" s="14" t="s">
        <v>8</v>
      </c>
      <c r="B8" s="15" t="s">
        <v>64</v>
      </c>
      <c r="C8" s="15" t="s">
        <v>15</v>
      </c>
      <c r="D8" s="17" t="s">
        <v>10</v>
      </c>
      <c r="E8" s="17" t="s">
        <v>12</v>
      </c>
      <c r="F8" s="17" t="s">
        <v>11</v>
      </c>
      <c r="G8" s="17" t="s">
        <v>73</v>
      </c>
      <c r="H8" s="22" t="s">
        <v>63</v>
      </c>
      <c r="I8" s="22" t="s">
        <v>67</v>
      </c>
      <c r="J8" s="22" t="s">
        <v>59</v>
      </c>
      <c r="K8" s="22"/>
      <c r="L8" s="22"/>
      <c r="M8" s="22" t="s">
        <v>68</v>
      </c>
      <c r="N8" s="22"/>
      <c r="O8" s="22" t="s">
        <v>69</v>
      </c>
      <c r="P8" s="12" t="s">
        <v>72</v>
      </c>
      <c r="T8" s="12" t="s">
        <v>65</v>
      </c>
      <c r="Y8" s="12" t="s">
        <v>66</v>
      </c>
    </row>
    <row r="9" spans="1:28" s="13" customFormat="1" ht="19.5" customHeight="1">
      <c r="A9" s="14">
        <v>10001</v>
      </c>
      <c r="B9" s="14">
        <f>IF('競技設定（大会別）'!A$2&gt;1,IF(基本情報!C9="",A9,基本情報!C9),IF(基本情報!D9="",A9,基本情報!D9))</f>
        <v>10001</v>
      </c>
      <c r="C9" s="14"/>
      <c r="D9" s="14" t="str">
        <f>IF(基本情報!E9="","",基本情報!E9)</f>
        <v>　</v>
      </c>
      <c r="E9" s="14" t="str">
        <f>IF(基本情報!F9="","",基本情報!F9)</f>
        <v>　</v>
      </c>
      <c r="F9" s="14" t="str">
        <f>IF(基本情報!H9="","",基本情報!H9)</f>
        <v/>
      </c>
      <c r="G9" s="14" t="str">
        <f>IF(H9=TRUE,IF(基本情報!I9="","",基本情報!I9),"")</f>
        <v/>
      </c>
      <c r="H9" s="16" t="b">
        <v>0</v>
      </c>
      <c r="I9" s="16" t="str">
        <f>ASC(E9)</f>
        <v xml:space="preserve"> </v>
      </c>
      <c r="J9" s="16">
        <f>IF(基本情報!G9="男",1,2)</f>
        <v>2</v>
      </c>
      <c r="K9" s="16"/>
      <c r="L9" s="16">
        <f>COUNT(M9)</f>
        <v>0</v>
      </c>
      <c r="M9" s="16" t="str">
        <f>IF(H9=TRUE,IF(J9=1,B9,""),"")</f>
        <v/>
      </c>
      <c r="N9" s="16">
        <f>COUNT(O9)</f>
        <v>0</v>
      </c>
      <c r="O9" s="16" t="str">
        <f>IF(H9=TRUE,IF(J9=2,B9,""),"")</f>
        <v/>
      </c>
      <c r="P9" s="13" t="str">
        <f>IF(H9=TRUE,IF(基本情報!J9="","",基本情報!J9),"")</f>
        <v/>
      </c>
      <c r="Q9" s="13">
        <v>1</v>
      </c>
      <c r="R9" s="13" t="e">
        <f>IF(VLOOKUP(Q9,男子ナンバー,2,FALSE)="","",VLOOKUP(Q9,男子ナンバー,2,FALSE))</f>
        <v>#N/A</v>
      </c>
      <c r="S9" s="13" t="b">
        <f>ISERROR(R9)</f>
        <v>1</v>
      </c>
      <c r="T9" s="13" t="str">
        <f>IF(S9=FALSE,R9,"")</f>
        <v/>
      </c>
      <c r="V9" s="13">
        <v>1</v>
      </c>
      <c r="W9" s="13" t="e">
        <f>IF(VLOOKUP(V9,女子ナンバー,2,FALSE)="","",VLOOKUP(V9,女子ナンバー,2,FALSE))</f>
        <v>#N/A</v>
      </c>
      <c r="X9" s="13" t="b">
        <f>ISERROR(W9)</f>
        <v>1</v>
      </c>
      <c r="Y9" s="13" t="str">
        <f>IF(X9=FALSE,W9,"")</f>
        <v/>
      </c>
      <c r="Z9" s="13">
        <v>1</v>
      </c>
      <c r="AA9" s="13" t="s">
        <v>60</v>
      </c>
      <c r="AB9" s="13" t="str">
        <f>IF(T9="",Y9,T9)</f>
        <v/>
      </c>
    </row>
    <row r="10" spans="1:28" s="13" customFormat="1" ht="19.5" customHeight="1">
      <c r="A10" s="14">
        <v>10002</v>
      </c>
      <c r="B10" s="14">
        <f>IF('競技設定（大会別）'!A$2&gt;1,IF(基本情報!C10="",A10,基本情報!C10),IF(基本情報!D10="",A10,基本情報!D10))</f>
        <v>10002</v>
      </c>
      <c r="C10" s="14"/>
      <c r="D10" s="14" t="str">
        <f>IF(基本情報!E10="","",基本情報!E10)</f>
        <v>　</v>
      </c>
      <c r="E10" s="14" t="str">
        <f>IF(基本情報!F10="","",基本情報!F10)</f>
        <v>　</v>
      </c>
      <c r="F10" s="14" t="str">
        <f>IF(基本情報!H10="","",基本情報!H10)</f>
        <v/>
      </c>
      <c r="G10" s="14" t="str">
        <f>IF(H10=TRUE,IF(基本情報!I10="","",基本情報!I10),"")</f>
        <v/>
      </c>
      <c r="H10" s="16" t="b">
        <v>0</v>
      </c>
      <c r="I10" s="16" t="str">
        <f t="shared" ref="I10:I73" si="0">ASC(E10)</f>
        <v xml:space="preserve"> </v>
      </c>
      <c r="J10" s="16">
        <f>IF(基本情報!G10="男",1,2)</f>
        <v>2</v>
      </c>
      <c r="K10" s="16"/>
      <c r="L10" s="16">
        <f>COUNT(M$9:M10)</f>
        <v>0</v>
      </c>
      <c r="M10" s="16" t="str">
        <f t="shared" ref="M10:M73" si="1">IF(H10=TRUE,IF(J10=1,B10,""),"")</f>
        <v/>
      </c>
      <c r="N10" s="16">
        <f>COUNT(O$9:O10)</f>
        <v>0</v>
      </c>
      <c r="O10" s="16" t="str">
        <f t="shared" ref="O10:O73" si="2">IF(H10=TRUE,IF(J10=2,B10,""),"")</f>
        <v/>
      </c>
      <c r="P10" s="13" t="str">
        <f>IF(H10=TRUE,IF(基本情報!J10="","",基本情報!J10),"")</f>
        <v/>
      </c>
      <c r="Q10" s="13">
        <v>2</v>
      </c>
      <c r="R10" s="13" t="e">
        <f>IF(VLOOKUP(Q10,男子ナンバー,2,FALSE)="","",VLOOKUP(Q10,男子ナンバー,2,FALSE))</f>
        <v>#N/A</v>
      </c>
      <c r="S10" s="13" t="b">
        <f t="shared" ref="S10:S73" si="3">ISERROR(R10)</f>
        <v>1</v>
      </c>
      <c r="T10" s="13" t="str">
        <f t="shared" ref="T10:T73" si="4">IF(S10=FALSE,R10,"")</f>
        <v/>
      </c>
      <c r="V10" s="13">
        <v>2</v>
      </c>
      <c r="W10" s="13" t="e">
        <f>IF(VLOOKUP(V10,女子ナンバー,2,FALSE)="","",VLOOKUP(V10,女子ナンバー,2,FALSE))</f>
        <v>#N/A</v>
      </c>
      <c r="X10" s="13" t="b">
        <f t="shared" ref="X10:X73" si="5">ISERROR(W10)</f>
        <v>1</v>
      </c>
      <c r="Y10" s="13" t="str">
        <f t="shared" ref="Y10:Y73" si="6">IF(X10=FALSE,W10,"")</f>
        <v/>
      </c>
      <c r="Z10" s="13">
        <v>2</v>
      </c>
      <c r="AA10" s="13" t="s">
        <v>61</v>
      </c>
      <c r="AB10" s="13" t="str">
        <f t="shared" ref="AB10:AB73" si="7">IF(T10="",Y10,T10)</f>
        <v/>
      </c>
    </row>
    <row r="11" spans="1:28" s="13" customFormat="1" ht="19.5" customHeight="1">
      <c r="A11" s="14">
        <v>10003</v>
      </c>
      <c r="B11" s="14">
        <f>IF('競技設定（大会別）'!A$2&gt;1,IF(基本情報!C11="",A11,基本情報!C11),IF(基本情報!D11="",A11,基本情報!D11))</f>
        <v>10003</v>
      </c>
      <c r="C11" s="14"/>
      <c r="D11" s="14" t="str">
        <f>IF(基本情報!E11="","",基本情報!E11)</f>
        <v>　</v>
      </c>
      <c r="E11" s="14" t="str">
        <f>IF(基本情報!F11="","",基本情報!F11)</f>
        <v>　</v>
      </c>
      <c r="F11" s="14" t="str">
        <f>IF(基本情報!H11="","",基本情報!H11)</f>
        <v/>
      </c>
      <c r="G11" s="14" t="str">
        <f>IF(H11=TRUE,IF(基本情報!I11="","",基本情報!I11),"")</f>
        <v/>
      </c>
      <c r="H11" s="16" t="b">
        <v>0</v>
      </c>
      <c r="I11" s="16" t="str">
        <f t="shared" si="0"/>
        <v xml:space="preserve"> </v>
      </c>
      <c r="J11" s="16">
        <f>IF(基本情報!G11="男",1,2)</f>
        <v>2</v>
      </c>
      <c r="K11" s="16"/>
      <c r="L11" s="16">
        <f>COUNT(M$9:M11)</f>
        <v>0</v>
      </c>
      <c r="M11" s="16" t="str">
        <f t="shared" si="1"/>
        <v/>
      </c>
      <c r="N11" s="16">
        <f>COUNT(O$9:O11)</f>
        <v>0</v>
      </c>
      <c r="O11" s="16" t="str">
        <f t="shared" si="2"/>
        <v/>
      </c>
      <c r="P11" s="13" t="str">
        <f>IF(H11=TRUE,IF(基本情報!J11="","",基本情報!J11),"")</f>
        <v/>
      </c>
      <c r="Q11" s="13">
        <v>3</v>
      </c>
      <c r="R11" s="13" t="e">
        <f>VLOOKUP(Q11,男子ナンバー,2,FALSE)</f>
        <v>#N/A</v>
      </c>
      <c r="S11" s="13" t="b">
        <f t="shared" si="3"/>
        <v>1</v>
      </c>
      <c r="T11" s="13" t="str">
        <f t="shared" si="4"/>
        <v/>
      </c>
      <c r="V11" s="13">
        <v>3</v>
      </c>
      <c r="W11" s="13" t="e">
        <f>VLOOKUP(V11,女子ナンバー,2,FALSE)</f>
        <v>#N/A</v>
      </c>
      <c r="X11" s="13" t="b">
        <f t="shared" si="5"/>
        <v>1</v>
      </c>
      <c r="Y11" s="13" t="str">
        <f t="shared" si="6"/>
        <v/>
      </c>
      <c r="Z11" s="13">
        <v>3</v>
      </c>
      <c r="AB11" s="13" t="str">
        <f t="shared" si="7"/>
        <v/>
      </c>
    </row>
    <row r="12" spans="1:28" s="13" customFormat="1" ht="19.5" customHeight="1">
      <c r="A12" s="14">
        <v>10004</v>
      </c>
      <c r="B12" s="14">
        <f>IF('競技設定（大会別）'!A$2&gt;1,IF(基本情報!C12="",A12,基本情報!C12),IF(基本情報!D12="",A12,基本情報!D12))</f>
        <v>10004</v>
      </c>
      <c r="C12" s="14"/>
      <c r="D12" s="14" t="str">
        <f>IF(基本情報!E12="","",基本情報!E12)</f>
        <v>　</v>
      </c>
      <c r="E12" s="14" t="str">
        <f>IF(基本情報!F12="","",基本情報!F12)</f>
        <v>　</v>
      </c>
      <c r="F12" s="14" t="str">
        <f>IF(基本情報!H12="","",基本情報!H12)</f>
        <v/>
      </c>
      <c r="G12" s="14" t="str">
        <f>IF(H12=TRUE,IF(基本情報!I12="","",基本情報!I12),"")</f>
        <v/>
      </c>
      <c r="H12" s="16" t="b">
        <v>0</v>
      </c>
      <c r="I12" s="16" t="str">
        <f t="shared" si="0"/>
        <v xml:space="preserve"> </v>
      </c>
      <c r="J12" s="16">
        <f>IF(基本情報!G12="男",1,2)</f>
        <v>2</v>
      </c>
      <c r="K12" s="16"/>
      <c r="L12" s="16">
        <f>COUNT(M$9:M12)</f>
        <v>0</v>
      </c>
      <c r="M12" s="16" t="str">
        <f t="shared" si="1"/>
        <v/>
      </c>
      <c r="N12" s="16">
        <f>COUNT(O$9:O12)</f>
        <v>0</v>
      </c>
      <c r="O12" s="16" t="str">
        <f t="shared" si="2"/>
        <v/>
      </c>
      <c r="P12" s="13" t="str">
        <f>IF(H12=TRUE,IF(基本情報!J12="","",基本情報!J12),"")</f>
        <v/>
      </c>
      <c r="Q12" s="13">
        <v>4</v>
      </c>
      <c r="R12" s="13" t="e">
        <f t="shared" ref="R12:R43" si="8">IF(VLOOKUP(Q12,男子ナンバー,2,FALSE)="","",VLOOKUP(Q12,男子ナンバー,2,FALSE))</f>
        <v>#N/A</v>
      </c>
      <c r="S12" s="13" t="b">
        <f t="shared" si="3"/>
        <v>1</v>
      </c>
      <c r="T12" s="13" t="str">
        <f t="shared" si="4"/>
        <v/>
      </c>
      <c r="V12" s="13">
        <v>4</v>
      </c>
      <c r="W12" s="13" t="e">
        <f t="shared" ref="W12:W43" si="9">IF(VLOOKUP(V12,女子ナンバー,2,FALSE)="","",VLOOKUP(V12,女子ナンバー,2,FALSE))</f>
        <v>#N/A</v>
      </c>
      <c r="X12" s="13" t="b">
        <f t="shared" si="5"/>
        <v>1</v>
      </c>
      <c r="Y12" s="13" t="str">
        <f t="shared" si="6"/>
        <v/>
      </c>
      <c r="AB12" s="13" t="str">
        <f t="shared" si="7"/>
        <v/>
      </c>
    </row>
    <row r="13" spans="1:28" s="13" customFormat="1" ht="19.5" customHeight="1">
      <c r="A13" s="14">
        <v>10005</v>
      </c>
      <c r="B13" s="14">
        <f>IF('競技設定（大会別）'!A$2&gt;1,IF(基本情報!C13="",A13,基本情報!C13),IF(基本情報!D13="",A13,基本情報!D13))</f>
        <v>10005</v>
      </c>
      <c r="C13" s="14"/>
      <c r="D13" s="14" t="str">
        <f>IF(基本情報!E13="","",基本情報!E13)</f>
        <v>　</v>
      </c>
      <c r="E13" s="14" t="str">
        <f>IF(基本情報!F13="","",基本情報!F13)</f>
        <v>　</v>
      </c>
      <c r="F13" s="14" t="str">
        <f>IF(基本情報!H13="","",基本情報!H13)</f>
        <v/>
      </c>
      <c r="G13" s="14" t="str">
        <f>IF(H13=TRUE,IF(基本情報!I13="","",基本情報!I13),"")</f>
        <v/>
      </c>
      <c r="H13" s="16" t="b">
        <v>0</v>
      </c>
      <c r="I13" s="16" t="str">
        <f t="shared" si="0"/>
        <v xml:space="preserve"> </v>
      </c>
      <c r="J13" s="16">
        <f>IF(基本情報!G13="男",1,2)</f>
        <v>2</v>
      </c>
      <c r="K13" s="16"/>
      <c r="L13" s="16">
        <f>COUNT(M$9:M13)</f>
        <v>0</v>
      </c>
      <c r="M13" s="16" t="str">
        <f t="shared" si="1"/>
        <v/>
      </c>
      <c r="N13" s="16">
        <f>COUNT(O$9:O13)</f>
        <v>0</v>
      </c>
      <c r="O13" s="16" t="str">
        <f t="shared" si="2"/>
        <v/>
      </c>
      <c r="P13" s="13" t="str">
        <f>IF(H13=TRUE,IF(基本情報!J13="","",基本情報!J13),"")</f>
        <v/>
      </c>
      <c r="Q13" s="13">
        <v>5</v>
      </c>
      <c r="R13" s="13" t="e">
        <f t="shared" si="8"/>
        <v>#N/A</v>
      </c>
      <c r="S13" s="13" t="b">
        <f t="shared" si="3"/>
        <v>1</v>
      </c>
      <c r="T13" s="13" t="str">
        <f t="shared" si="4"/>
        <v/>
      </c>
      <c r="V13" s="13">
        <v>5</v>
      </c>
      <c r="W13" s="13" t="e">
        <f t="shared" si="9"/>
        <v>#N/A</v>
      </c>
      <c r="X13" s="13" t="b">
        <f t="shared" si="5"/>
        <v>1</v>
      </c>
      <c r="Y13" s="13" t="str">
        <f t="shared" si="6"/>
        <v/>
      </c>
      <c r="AB13" s="13" t="str">
        <f t="shared" si="7"/>
        <v/>
      </c>
    </row>
    <row r="14" spans="1:28" s="13" customFormat="1" ht="19.5" customHeight="1">
      <c r="A14" s="14">
        <v>10006</v>
      </c>
      <c r="B14" s="14">
        <f>IF('競技設定（大会別）'!A$2&gt;1,IF(基本情報!C14="",A14,基本情報!C14),IF(基本情報!D14="",A14,基本情報!D14))</f>
        <v>10006</v>
      </c>
      <c r="C14" s="14"/>
      <c r="D14" s="14" t="str">
        <f>IF(基本情報!E14="","",基本情報!E14)</f>
        <v>　</v>
      </c>
      <c r="E14" s="14" t="str">
        <f>IF(基本情報!F14="","",基本情報!F14)</f>
        <v>　</v>
      </c>
      <c r="F14" s="14" t="str">
        <f>IF(基本情報!H14="","",基本情報!H14)</f>
        <v/>
      </c>
      <c r="G14" s="14" t="str">
        <f>IF(H14=TRUE,IF(基本情報!I14="","",基本情報!I14),"")</f>
        <v/>
      </c>
      <c r="H14" s="16" t="b">
        <v>0</v>
      </c>
      <c r="I14" s="16" t="str">
        <f t="shared" si="0"/>
        <v xml:space="preserve"> </v>
      </c>
      <c r="J14" s="16">
        <f>IF(基本情報!G14="男",1,2)</f>
        <v>2</v>
      </c>
      <c r="K14" s="16"/>
      <c r="L14" s="16">
        <f>COUNT(M$9:M14)</f>
        <v>0</v>
      </c>
      <c r="M14" s="16" t="str">
        <f t="shared" si="1"/>
        <v/>
      </c>
      <c r="N14" s="16">
        <f>COUNT(O$9:O14)</f>
        <v>0</v>
      </c>
      <c r="O14" s="16" t="str">
        <f t="shared" si="2"/>
        <v/>
      </c>
      <c r="P14" s="13" t="str">
        <f>IF(H14=TRUE,IF(基本情報!J14="","",基本情報!J14),"")</f>
        <v/>
      </c>
      <c r="Q14" s="13">
        <v>6</v>
      </c>
      <c r="R14" s="13" t="e">
        <f t="shared" si="8"/>
        <v>#N/A</v>
      </c>
      <c r="S14" s="13" t="b">
        <f t="shared" si="3"/>
        <v>1</v>
      </c>
      <c r="T14" s="13" t="str">
        <f t="shared" si="4"/>
        <v/>
      </c>
      <c r="V14" s="13">
        <v>6</v>
      </c>
      <c r="W14" s="13" t="e">
        <f t="shared" si="9"/>
        <v>#N/A</v>
      </c>
      <c r="X14" s="13" t="b">
        <f t="shared" si="5"/>
        <v>1</v>
      </c>
      <c r="Y14" s="13" t="str">
        <f t="shared" si="6"/>
        <v/>
      </c>
      <c r="AB14" s="13" t="str">
        <f t="shared" si="7"/>
        <v/>
      </c>
    </row>
    <row r="15" spans="1:28" s="13" customFormat="1" ht="19.5" customHeight="1">
      <c r="A15" s="14">
        <v>10007</v>
      </c>
      <c r="B15" s="14">
        <f>IF('競技設定（大会別）'!A$2&gt;1,IF(基本情報!C15="",A15,基本情報!C15),IF(基本情報!D15="",A15,基本情報!D15))</f>
        <v>10007</v>
      </c>
      <c r="C15" s="14"/>
      <c r="D15" s="14" t="str">
        <f>IF(基本情報!E15="","",基本情報!E15)</f>
        <v>　</v>
      </c>
      <c r="E15" s="14" t="str">
        <f>IF(基本情報!F15="","",基本情報!F15)</f>
        <v>　</v>
      </c>
      <c r="F15" s="14" t="str">
        <f>IF(基本情報!H15="","",基本情報!H15)</f>
        <v/>
      </c>
      <c r="G15" s="14" t="str">
        <f>IF(H15=TRUE,IF(基本情報!I15="","",基本情報!I15),"")</f>
        <v/>
      </c>
      <c r="H15" s="16" t="b">
        <v>0</v>
      </c>
      <c r="I15" s="16" t="str">
        <f t="shared" si="0"/>
        <v xml:space="preserve"> </v>
      </c>
      <c r="J15" s="16">
        <f>IF(基本情報!G15="男",1,2)</f>
        <v>2</v>
      </c>
      <c r="K15" s="16"/>
      <c r="L15" s="16">
        <f>COUNT(M$9:M15)</f>
        <v>0</v>
      </c>
      <c r="M15" s="16" t="str">
        <f t="shared" si="1"/>
        <v/>
      </c>
      <c r="N15" s="16">
        <f>COUNT(O$9:O15)</f>
        <v>0</v>
      </c>
      <c r="O15" s="16" t="str">
        <f t="shared" si="2"/>
        <v/>
      </c>
      <c r="P15" s="13" t="str">
        <f>IF(H15=TRUE,IF(基本情報!J15="","",基本情報!J15),"")</f>
        <v/>
      </c>
      <c r="Q15" s="13">
        <v>7</v>
      </c>
      <c r="R15" s="13" t="e">
        <f t="shared" si="8"/>
        <v>#N/A</v>
      </c>
      <c r="S15" s="13" t="b">
        <f t="shared" si="3"/>
        <v>1</v>
      </c>
      <c r="T15" s="13" t="str">
        <f t="shared" si="4"/>
        <v/>
      </c>
      <c r="V15" s="13">
        <v>7</v>
      </c>
      <c r="W15" s="13" t="e">
        <f t="shared" si="9"/>
        <v>#N/A</v>
      </c>
      <c r="X15" s="13" t="b">
        <f t="shared" si="5"/>
        <v>1</v>
      </c>
      <c r="Y15" s="13" t="str">
        <f t="shared" si="6"/>
        <v/>
      </c>
      <c r="AB15" s="13" t="str">
        <f t="shared" si="7"/>
        <v/>
      </c>
    </row>
    <row r="16" spans="1:28" s="13" customFormat="1" ht="19.5" customHeight="1">
      <c r="A16" s="14">
        <v>10008</v>
      </c>
      <c r="B16" s="14">
        <f>IF('競技設定（大会別）'!A$2&gt;1,IF(基本情報!C16="",A16,基本情報!C16),IF(基本情報!D16="",A16,基本情報!D16))</f>
        <v>10008</v>
      </c>
      <c r="C16" s="14"/>
      <c r="D16" s="14" t="str">
        <f>IF(基本情報!E16="","",基本情報!E16)</f>
        <v>　</v>
      </c>
      <c r="E16" s="14" t="str">
        <f>IF(基本情報!F16="","",基本情報!F16)</f>
        <v>　</v>
      </c>
      <c r="F16" s="14" t="str">
        <f>IF(基本情報!H16="","",基本情報!H16)</f>
        <v/>
      </c>
      <c r="G16" s="14" t="str">
        <f>IF(H16=TRUE,IF(基本情報!I16="","",基本情報!I16),"")</f>
        <v/>
      </c>
      <c r="H16" s="16" t="b">
        <v>0</v>
      </c>
      <c r="I16" s="16" t="str">
        <f t="shared" si="0"/>
        <v xml:space="preserve"> </v>
      </c>
      <c r="J16" s="16">
        <f>IF(基本情報!G16="男",1,2)</f>
        <v>2</v>
      </c>
      <c r="K16" s="16"/>
      <c r="L16" s="16">
        <f>COUNT(M$9:M16)</f>
        <v>0</v>
      </c>
      <c r="M16" s="16" t="str">
        <f t="shared" si="1"/>
        <v/>
      </c>
      <c r="N16" s="16">
        <f>COUNT(O$9:O16)</f>
        <v>0</v>
      </c>
      <c r="O16" s="16" t="str">
        <f t="shared" si="2"/>
        <v/>
      </c>
      <c r="P16" s="13" t="str">
        <f>IF(H16=TRUE,IF(基本情報!J16="","",基本情報!J16),"")</f>
        <v/>
      </c>
      <c r="Q16" s="13">
        <v>8</v>
      </c>
      <c r="R16" s="13" t="e">
        <f t="shared" si="8"/>
        <v>#N/A</v>
      </c>
      <c r="S16" s="13" t="b">
        <f t="shared" si="3"/>
        <v>1</v>
      </c>
      <c r="T16" s="13" t="str">
        <f t="shared" si="4"/>
        <v/>
      </c>
      <c r="V16" s="13">
        <v>8</v>
      </c>
      <c r="W16" s="13" t="e">
        <f t="shared" si="9"/>
        <v>#N/A</v>
      </c>
      <c r="X16" s="13" t="b">
        <f t="shared" si="5"/>
        <v>1</v>
      </c>
      <c r="Y16" s="13" t="str">
        <f t="shared" si="6"/>
        <v/>
      </c>
      <c r="AB16" s="13" t="str">
        <f t="shared" si="7"/>
        <v/>
      </c>
    </row>
    <row r="17" spans="1:28" s="13" customFormat="1" ht="19.5" customHeight="1">
      <c r="A17" s="14">
        <v>10009</v>
      </c>
      <c r="B17" s="14">
        <f>IF('競技設定（大会別）'!A$2&gt;1,IF(基本情報!C17="",A17,基本情報!C17),IF(基本情報!D17="",A17,基本情報!D17))</f>
        <v>10009</v>
      </c>
      <c r="C17" s="14"/>
      <c r="D17" s="14" t="str">
        <f>IF(基本情報!E17="","",基本情報!E17)</f>
        <v>　</v>
      </c>
      <c r="E17" s="14" t="str">
        <f>IF(基本情報!F17="","",基本情報!F17)</f>
        <v>　</v>
      </c>
      <c r="F17" s="14" t="str">
        <f>IF(基本情報!H17="","",基本情報!H17)</f>
        <v/>
      </c>
      <c r="G17" s="14" t="str">
        <f>IF(H17=TRUE,IF(基本情報!I17="","",基本情報!I17),"")</f>
        <v/>
      </c>
      <c r="H17" s="16" t="b">
        <v>0</v>
      </c>
      <c r="I17" s="16" t="str">
        <f t="shared" si="0"/>
        <v xml:space="preserve"> </v>
      </c>
      <c r="J17" s="16">
        <f>IF(基本情報!G17="男",1,2)</f>
        <v>2</v>
      </c>
      <c r="K17" s="16"/>
      <c r="L17" s="16">
        <f>COUNT(M$9:M17)</f>
        <v>0</v>
      </c>
      <c r="M17" s="16" t="str">
        <f t="shared" si="1"/>
        <v/>
      </c>
      <c r="N17" s="16">
        <f>COUNT(O$9:O17)</f>
        <v>0</v>
      </c>
      <c r="O17" s="16" t="str">
        <f t="shared" si="2"/>
        <v/>
      </c>
      <c r="P17" s="13" t="str">
        <f>IF(H17=TRUE,IF(基本情報!J17="","",基本情報!J17),"")</f>
        <v/>
      </c>
      <c r="Q17" s="13">
        <v>9</v>
      </c>
      <c r="R17" s="13" t="e">
        <f t="shared" si="8"/>
        <v>#N/A</v>
      </c>
      <c r="S17" s="13" t="b">
        <f t="shared" si="3"/>
        <v>1</v>
      </c>
      <c r="T17" s="13" t="str">
        <f t="shared" si="4"/>
        <v/>
      </c>
      <c r="V17" s="13">
        <v>9</v>
      </c>
      <c r="W17" s="13" t="e">
        <f t="shared" si="9"/>
        <v>#N/A</v>
      </c>
      <c r="X17" s="13" t="b">
        <f t="shared" si="5"/>
        <v>1</v>
      </c>
      <c r="Y17" s="13" t="str">
        <f t="shared" si="6"/>
        <v/>
      </c>
      <c r="AB17" s="13" t="str">
        <f t="shared" si="7"/>
        <v/>
      </c>
    </row>
    <row r="18" spans="1:28" s="13" customFormat="1" ht="19.5" customHeight="1">
      <c r="A18" s="14">
        <v>10010</v>
      </c>
      <c r="B18" s="14">
        <f>IF('競技設定（大会別）'!A$2&gt;1,IF(基本情報!C18="",A18,基本情報!C18),IF(基本情報!D18="",A18,基本情報!D18))</f>
        <v>10010</v>
      </c>
      <c r="C18" s="14"/>
      <c r="D18" s="14" t="str">
        <f>IF(基本情報!E18="","",基本情報!E18)</f>
        <v>　</v>
      </c>
      <c r="E18" s="14" t="str">
        <f>IF(基本情報!F18="","",基本情報!F18)</f>
        <v>　</v>
      </c>
      <c r="F18" s="14" t="str">
        <f>IF(基本情報!H18="","",基本情報!H18)</f>
        <v/>
      </c>
      <c r="G18" s="14" t="str">
        <f>IF(H18=TRUE,IF(基本情報!I18="","",基本情報!I18),"")</f>
        <v/>
      </c>
      <c r="H18" s="16" t="b">
        <v>0</v>
      </c>
      <c r="I18" s="16" t="str">
        <f t="shared" si="0"/>
        <v xml:space="preserve"> </v>
      </c>
      <c r="J18" s="16">
        <f>IF(基本情報!G18="男",1,2)</f>
        <v>2</v>
      </c>
      <c r="K18" s="16"/>
      <c r="L18" s="16">
        <f>COUNT(M$9:M18)</f>
        <v>0</v>
      </c>
      <c r="M18" s="16" t="str">
        <f t="shared" si="1"/>
        <v/>
      </c>
      <c r="N18" s="16">
        <f>COUNT(O$9:O18)</f>
        <v>0</v>
      </c>
      <c r="O18" s="16" t="str">
        <f t="shared" si="2"/>
        <v/>
      </c>
      <c r="P18" s="13" t="str">
        <f>IF(H18=TRUE,IF(基本情報!J18="","",基本情報!J18),"")</f>
        <v/>
      </c>
      <c r="Q18" s="13">
        <v>10</v>
      </c>
      <c r="R18" s="13" t="e">
        <f t="shared" si="8"/>
        <v>#N/A</v>
      </c>
      <c r="S18" s="13" t="b">
        <f t="shared" si="3"/>
        <v>1</v>
      </c>
      <c r="T18" s="13" t="str">
        <f t="shared" si="4"/>
        <v/>
      </c>
      <c r="V18" s="13">
        <v>10</v>
      </c>
      <c r="W18" s="13" t="e">
        <f t="shared" si="9"/>
        <v>#N/A</v>
      </c>
      <c r="X18" s="13" t="b">
        <f t="shared" si="5"/>
        <v>1</v>
      </c>
      <c r="Y18" s="13" t="str">
        <f t="shared" si="6"/>
        <v/>
      </c>
      <c r="AB18" s="13" t="str">
        <f t="shared" si="7"/>
        <v/>
      </c>
    </row>
    <row r="19" spans="1:28" s="13" customFormat="1" ht="19.5" customHeight="1">
      <c r="A19" s="14">
        <v>10011</v>
      </c>
      <c r="B19" s="14">
        <f>IF('競技設定（大会別）'!A$2&gt;1,IF(基本情報!C19="",A19,基本情報!C19),IF(基本情報!D19="",A19,基本情報!D19))</f>
        <v>10011</v>
      </c>
      <c r="C19" s="14"/>
      <c r="D19" s="14" t="str">
        <f>IF(基本情報!E19="","",基本情報!E19)</f>
        <v>　</v>
      </c>
      <c r="E19" s="14" t="str">
        <f>IF(基本情報!F19="","",基本情報!F19)</f>
        <v>　</v>
      </c>
      <c r="F19" s="14" t="str">
        <f>IF(基本情報!H19="","",基本情報!H19)</f>
        <v/>
      </c>
      <c r="G19" s="14" t="str">
        <f>IF(H19=TRUE,IF(基本情報!I19="","",基本情報!I19),"")</f>
        <v/>
      </c>
      <c r="H19" s="16" t="b">
        <v>0</v>
      </c>
      <c r="I19" s="16" t="str">
        <f t="shared" si="0"/>
        <v xml:space="preserve"> </v>
      </c>
      <c r="J19" s="16">
        <f>IF(基本情報!G19="男",1,2)</f>
        <v>2</v>
      </c>
      <c r="K19" s="16"/>
      <c r="L19" s="16">
        <f>COUNT(M$9:M19)</f>
        <v>0</v>
      </c>
      <c r="M19" s="16" t="str">
        <f t="shared" si="1"/>
        <v/>
      </c>
      <c r="N19" s="16">
        <f>COUNT(O$9:O19)</f>
        <v>0</v>
      </c>
      <c r="O19" s="16" t="str">
        <f t="shared" si="2"/>
        <v/>
      </c>
      <c r="P19" s="13" t="str">
        <f>IF(H19=TRUE,IF(基本情報!J19="","",基本情報!J19),"")</f>
        <v/>
      </c>
      <c r="Q19" s="13">
        <v>11</v>
      </c>
      <c r="R19" s="13" t="e">
        <f t="shared" si="8"/>
        <v>#N/A</v>
      </c>
      <c r="S19" s="13" t="b">
        <f t="shared" si="3"/>
        <v>1</v>
      </c>
      <c r="T19" s="13" t="str">
        <f t="shared" si="4"/>
        <v/>
      </c>
      <c r="V19" s="13">
        <v>11</v>
      </c>
      <c r="W19" s="13" t="e">
        <f t="shared" si="9"/>
        <v>#N/A</v>
      </c>
      <c r="X19" s="13" t="b">
        <f t="shared" si="5"/>
        <v>1</v>
      </c>
      <c r="Y19" s="13" t="str">
        <f t="shared" si="6"/>
        <v/>
      </c>
      <c r="AB19" s="13" t="str">
        <f t="shared" si="7"/>
        <v/>
      </c>
    </row>
    <row r="20" spans="1:28" s="13" customFormat="1" ht="19.5" customHeight="1">
      <c r="A20" s="14">
        <v>10012</v>
      </c>
      <c r="B20" s="14">
        <f>IF('競技設定（大会別）'!A$2&gt;1,IF(基本情報!C20="",A20,基本情報!C20),IF(基本情報!D20="",A20,基本情報!D20))</f>
        <v>10012</v>
      </c>
      <c r="C20" s="14"/>
      <c r="D20" s="14" t="str">
        <f>IF(基本情報!E20="","",基本情報!E20)</f>
        <v>　</v>
      </c>
      <c r="E20" s="14" t="str">
        <f>IF(基本情報!F20="","",基本情報!F20)</f>
        <v>　</v>
      </c>
      <c r="F20" s="14" t="str">
        <f>IF(基本情報!H20="","",基本情報!H20)</f>
        <v/>
      </c>
      <c r="G20" s="14" t="str">
        <f>IF(H20=TRUE,IF(基本情報!I20="","",基本情報!I20),"")</f>
        <v/>
      </c>
      <c r="H20" s="16" t="b">
        <v>0</v>
      </c>
      <c r="I20" s="16" t="str">
        <f t="shared" si="0"/>
        <v xml:space="preserve"> </v>
      </c>
      <c r="J20" s="16">
        <f>IF(基本情報!G20="男",1,2)</f>
        <v>2</v>
      </c>
      <c r="K20" s="16"/>
      <c r="L20" s="16">
        <f>COUNT(M$9:M20)</f>
        <v>0</v>
      </c>
      <c r="M20" s="16" t="str">
        <f t="shared" si="1"/>
        <v/>
      </c>
      <c r="N20" s="16">
        <f>COUNT(O$9:O20)</f>
        <v>0</v>
      </c>
      <c r="O20" s="16" t="str">
        <f t="shared" si="2"/>
        <v/>
      </c>
      <c r="P20" s="13" t="str">
        <f>IF(H20=TRUE,IF(基本情報!J20="","",基本情報!J20),"")</f>
        <v/>
      </c>
      <c r="Q20" s="13">
        <v>12</v>
      </c>
      <c r="R20" s="13" t="e">
        <f t="shared" si="8"/>
        <v>#N/A</v>
      </c>
      <c r="S20" s="13" t="b">
        <f t="shared" si="3"/>
        <v>1</v>
      </c>
      <c r="T20" s="13" t="str">
        <f t="shared" si="4"/>
        <v/>
      </c>
      <c r="V20" s="13">
        <v>12</v>
      </c>
      <c r="W20" s="13" t="e">
        <f t="shared" si="9"/>
        <v>#N/A</v>
      </c>
      <c r="X20" s="13" t="b">
        <f t="shared" si="5"/>
        <v>1</v>
      </c>
      <c r="Y20" s="13" t="str">
        <f t="shared" si="6"/>
        <v/>
      </c>
      <c r="AB20" s="13" t="str">
        <f t="shared" si="7"/>
        <v/>
      </c>
    </row>
    <row r="21" spans="1:28" s="13" customFormat="1" ht="19.5" customHeight="1">
      <c r="A21" s="14">
        <v>10013</v>
      </c>
      <c r="B21" s="14">
        <f>IF('競技設定（大会別）'!A$2&gt;1,IF(基本情報!C21="",A21,基本情報!C21),IF(基本情報!D21="",A21,基本情報!D21))</f>
        <v>10013</v>
      </c>
      <c r="C21" s="14"/>
      <c r="D21" s="14" t="str">
        <f>IF(基本情報!E21="","",基本情報!E21)</f>
        <v>　</v>
      </c>
      <c r="E21" s="14" t="str">
        <f>IF(基本情報!F21="","",基本情報!F21)</f>
        <v>　</v>
      </c>
      <c r="F21" s="14" t="str">
        <f>IF(基本情報!H21="","",基本情報!H21)</f>
        <v/>
      </c>
      <c r="G21" s="14" t="str">
        <f>IF(H21=TRUE,IF(基本情報!I21="","",基本情報!I21),"")</f>
        <v/>
      </c>
      <c r="H21" s="16" t="b">
        <v>0</v>
      </c>
      <c r="I21" s="16" t="str">
        <f t="shared" si="0"/>
        <v xml:space="preserve"> </v>
      </c>
      <c r="J21" s="16">
        <f>IF(基本情報!G21="男",1,2)</f>
        <v>2</v>
      </c>
      <c r="K21" s="16"/>
      <c r="L21" s="16">
        <f>COUNT(M$9:M21)</f>
        <v>0</v>
      </c>
      <c r="M21" s="16" t="str">
        <f t="shared" si="1"/>
        <v/>
      </c>
      <c r="N21" s="16">
        <f>COUNT(O$9:O21)</f>
        <v>0</v>
      </c>
      <c r="O21" s="16" t="str">
        <f t="shared" si="2"/>
        <v/>
      </c>
      <c r="P21" s="13" t="str">
        <f>IF(H21=TRUE,IF(基本情報!J21="","",基本情報!J21),"")</f>
        <v/>
      </c>
      <c r="Q21" s="13">
        <v>13</v>
      </c>
      <c r="R21" s="13" t="e">
        <f t="shared" si="8"/>
        <v>#N/A</v>
      </c>
      <c r="S21" s="13" t="b">
        <f t="shared" si="3"/>
        <v>1</v>
      </c>
      <c r="T21" s="13" t="str">
        <f t="shared" si="4"/>
        <v/>
      </c>
      <c r="V21" s="13">
        <v>13</v>
      </c>
      <c r="W21" s="13" t="e">
        <f t="shared" si="9"/>
        <v>#N/A</v>
      </c>
      <c r="X21" s="13" t="b">
        <f t="shared" si="5"/>
        <v>1</v>
      </c>
      <c r="Y21" s="13" t="str">
        <f t="shared" si="6"/>
        <v/>
      </c>
      <c r="AB21" s="13" t="str">
        <f t="shared" si="7"/>
        <v/>
      </c>
    </row>
    <row r="22" spans="1:28" s="13" customFormat="1" ht="19.5" customHeight="1">
      <c r="A22" s="14">
        <v>10014</v>
      </c>
      <c r="B22" s="14">
        <f>IF('競技設定（大会別）'!A$2&gt;1,IF(基本情報!C22="",A22,基本情報!C22),IF(基本情報!D22="",A22,基本情報!D22))</f>
        <v>10014</v>
      </c>
      <c r="C22" s="14"/>
      <c r="D22" s="14" t="str">
        <f>IF(基本情報!E22="","",基本情報!E22)</f>
        <v>　</v>
      </c>
      <c r="E22" s="14" t="str">
        <f>IF(基本情報!F22="","",基本情報!F22)</f>
        <v>　</v>
      </c>
      <c r="F22" s="14" t="str">
        <f>IF(基本情報!H22="","",基本情報!H22)</f>
        <v/>
      </c>
      <c r="G22" s="14" t="str">
        <f>IF(H22=TRUE,IF(基本情報!I22="","",基本情報!I22),"")</f>
        <v/>
      </c>
      <c r="H22" s="16" t="b">
        <v>0</v>
      </c>
      <c r="I22" s="16" t="str">
        <f t="shared" si="0"/>
        <v xml:space="preserve"> </v>
      </c>
      <c r="J22" s="16">
        <f>IF(基本情報!G22="男",1,2)</f>
        <v>2</v>
      </c>
      <c r="K22" s="16"/>
      <c r="L22" s="16">
        <f>COUNT(M$9:M22)</f>
        <v>0</v>
      </c>
      <c r="M22" s="16" t="str">
        <f t="shared" si="1"/>
        <v/>
      </c>
      <c r="N22" s="16">
        <f>COUNT(O$9:O22)</f>
        <v>0</v>
      </c>
      <c r="O22" s="16" t="str">
        <f t="shared" si="2"/>
        <v/>
      </c>
      <c r="P22" s="13" t="str">
        <f>IF(H22=TRUE,IF(基本情報!J22="","",基本情報!J22),"")</f>
        <v/>
      </c>
      <c r="Q22" s="13">
        <v>14</v>
      </c>
      <c r="R22" s="13" t="e">
        <f t="shared" si="8"/>
        <v>#N/A</v>
      </c>
      <c r="S22" s="13" t="b">
        <f t="shared" si="3"/>
        <v>1</v>
      </c>
      <c r="T22" s="13" t="str">
        <f t="shared" si="4"/>
        <v/>
      </c>
      <c r="V22" s="13">
        <v>14</v>
      </c>
      <c r="W22" s="13" t="e">
        <f t="shared" si="9"/>
        <v>#N/A</v>
      </c>
      <c r="X22" s="13" t="b">
        <f t="shared" si="5"/>
        <v>1</v>
      </c>
      <c r="Y22" s="13" t="str">
        <f t="shared" si="6"/>
        <v/>
      </c>
      <c r="AB22" s="13" t="str">
        <f t="shared" si="7"/>
        <v/>
      </c>
    </row>
    <row r="23" spans="1:28" s="13" customFormat="1" ht="19.5" customHeight="1">
      <c r="A23" s="14">
        <v>10015</v>
      </c>
      <c r="B23" s="14">
        <f>IF('競技設定（大会別）'!A$2&gt;1,IF(基本情報!C23="",A23,基本情報!C23),IF(基本情報!D23="",A23,基本情報!D23))</f>
        <v>10015</v>
      </c>
      <c r="C23" s="14"/>
      <c r="D23" s="14" t="str">
        <f>IF(基本情報!E23="","",基本情報!E23)</f>
        <v>　</v>
      </c>
      <c r="E23" s="14" t="str">
        <f>IF(基本情報!F23="","",基本情報!F23)</f>
        <v>　</v>
      </c>
      <c r="F23" s="14" t="str">
        <f>IF(基本情報!H23="","",基本情報!H23)</f>
        <v/>
      </c>
      <c r="G23" s="14" t="str">
        <f>IF(H23=TRUE,IF(基本情報!I23="","",基本情報!I23),"")</f>
        <v/>
      </c>
      <c r="H23" s="16" t="b">
        <v>0</v>
      </c>
      <c r="I23" s="16" t="str">
        <f t="shared" si="0"/>
        <v xml:space="preserve"> </v>
      </c>
      <c r="J23" s="16">
        <f>IF(基本情報!G23="男",1,2)</f>
        <v>2</v>
      </c>
      <c r="K23" s="16"/>
      <c r="L23" s="16">
        <f>COUNT(M$9:M23)</f>
        <v>0</v>
      </c>
      <c r="M23" s="16" t="str">
        <f t="shared" si="1"/>
        <v/>
      </c>
      <c r="N23" s="16">
        <f>COUNT(O$9:O23)</f>
        <v>0</v>
      </c>
      <c r="O23" s="16" t="str">
        <f t="shared" si="2"/>
        <v/>
      </c>
      <c r="P23" s="13" t="str">
        <f>IF(H23=TRUE,IF(基本情報!J23="","",基本情報!J23),"")</f>
        <v/>
      </c>
      <c r="Q23" s="13">
        <v>15</v>
      </c>
      <c r="R23" s="13" t="e">
        <f t="shared" si="8"/>
        <v>#N/A</v>
      </c>
      <c r="S23" s="13" t="b">
        <f t="shared" si="3"/>
        <v>1</v>
      </c>
      <c r="T23" s="13" t="str">
        <f t="shared" si="4"/>
        <v/>
      </c>
      <c r="V23" s="13">
        <v>15</v>
      </c>
      <c r="W23" s="13" t="e">
        <f t="shared" si="9"/>
        <v>#N/A</v>
      </c>
      <c r="X23" s="13" t="b">
        <f t="shared" si="5"/>
        <v>1</v>
      </c>
      <c r="Y23" s="13" t="str">
        <f t="shared" si="6"/>
        <v/>
      </c>
      <c r="AB23" s="13" t="str">
        <f t="shared" si="7"/>
        <v/>
      </c>
    </row>
    <row r="24" spans="1:28" s="13" customFormat="1" ht="19.5" customHeight="1">
      <c r="A24" s="14">
        <v>10016</v>
      </c>
      <c r="B24" s="14">
        <f>IF('競技設定（大会別）'!A$2&gt;1,IF(基本情報!C24="",A24,基本情報!C24),IF(基本情報!D24="",A24,基本情報!D24))</f>
        <v>10016</v>
      </c>
      <c r="C24" s="14"/>
      <c r="D24" s="14" t="str">
        <f>IF(基本情報!E24="","",基本情報!E24)</f>
        <v>　</v>
      </c>
      <c r="E24" s="14" t="str">
        <f>IF(基本情報!F24="","",基本情報!F24)</f>
        <v>　</v>
      </c>
      <c r="F24" s="14" t="str">
        <f>IF(基本情報!H24="","",基本情報!H24)</f>
        <v/>
      </c>
      <c r="G24" s="14" t="str">
        <f>IF(H24=TRUE,IF(基本情報!I24="","",基本情報!I24),"")</f>
        <v/>
      </c>
      <c r="H24" s="16" t="b">
        <v>0</v>
      </c>
      <c r="I24" s="16" t="str">
        <f t="shared" si="0"/>
        <v xml:space="preserve"> </v>
      </c>
      <c r="J24" s="16">
        <f>IF(基本情報!G24="男",1,2)</f>
        <v>2</v>
      </c>
      <c r="K24" s="16"/>
      <c r="L24" s="16">
        <f>COUNT(M$9:M24)</f>
        <v>0</v>
      </c>
      <c r="M24" s="16" t="str">
        <f t="shared" si="1"/>
        <v/>
      </c>
      <c r="N24" s="16">
        <f>COUNT(O$9:O24)</f>
        <v>0</v>
      </c>
      <c r="O24" s="16" t="str">
        <f t="shared" si="2"/>
        <v/>
      </c>
      <c r="P24" s="13" t="str">
        <f>IF(H24=TRUE,IF(基本情報!J24="","",基本情報!J24),"")</f>
        <v/>
      </c>
      <c r="Q24" s="13">
        <v>16</v>
      </c>
      <c r="R24" s="13" t="e">
        <f t="shared" si="8"/>
        <v>#N/A</v>
      </c>
      <c r="S24" s="13" t="b">
        <f t="shared" si="3"/>
        <v>1</v>
      </c>
      <c r="T24" s="13" t="str">
        <f t="shared" si="4"/>
        <v/>
      </c>
      <c r="V24" s="13">
        <v>16</v>
      </c>
      <c r="W24" s="13" t="e">
        <f t="shared" si="9"/>
        <v>#N/A</v>
      </c>
      <c r="X24" s="13" t="b">
        <f t="shared" si="5"/>
        <v>1</v>
      </c>
      <c r="Y24" s="13" t="str">
        <f t="shared" si="6"/>
        <v/>
      </c>
      <c r="AB24" s="13" t="str">
        <f t="shared" si="7"/>
        <v/>
      </c>
    </row>
    <row r="25" spans="1:28" s="13" customFormat="1" ht="19.5" customHeight="1">
      <c r="A25" s="14">
        <v>10017</v>
      </c>
      <c r="B25" s="14">
        <f>IF('競技設定（大会別）'!A$2&gt;1,IF(基本情報!C25="",A25,基本情報!C25),IF(基本情報!D25="",A25,基本情報!D25))</f>
        <v>10017</v>
      </c>
      <c r="C25" s="14"/>
      <c r="D25" s="14" t="str">
        <f>IF(基本情報!E25="","",基本情報!E25)</f>
        <v>　</v>
      </c>
      <c r="E25" s="14" t="str">
        <f>IF(基本情報!F25="","",基本情報!F25)</f>
        <v>　</v>
      </c>
      <c r="F25" s="14" t="str">
        <f>IF(基本情報!H25="","",基本情報!H25)</f>
        <v/>
      </c>
      <c r="G25" s="14" t="str">
        <f>IF(H25=TRUE,IF(基本情報!I25="","",基本情報!I25),"")</f>
        <v/>
      </c>
      <c r="H25" s="16" t="b">
        <v>0</v>
      </c>
      <c r="I25" s="16" t="str">
        <f t="shared" si="0"/>
        <v xml:space="preserve"> </v>
      </c>
      <c r="J25" s="16">
        <f>IF(基本情報!G25="男",1,2)</f>
        <v>2</v>
      </c>
      <c r="K25" s="16"/>
      <c r="L25" s="16">
        <f>COUNT(M$9:M25)</f>
        <v>0</v>
      </c>
      <c r="M25" s="16" t="str">
        <f t="shared" si="1"/>
        <v/>
      </c>
      <c r="N25" s="16">
        <f>COUNT(O$9:O25)</f>
        <v>0</v>
      </c>
      <c r="O25" s="16" t="str">
        <f t="shared" si="2"/>
        <v/>
      </c>
      <c r="P25" s="13" t="str">
        <f>IF(H25=TRUE,IF(基本情報!J25="","",基本情報!J25),"")</f>
        <v/>
      </c>
      <c r="Q25" s="13">
        <v>17</v>
      </c>
      <c r="R25" s="13" t="e">
        <f t="shared" si="8"/>
        <v>#N/A</v>
      </c>
      <c r="S25" s="13" t="b">
        <f t="shared" si="3"/>
        <v>1</v>
      </c>
      <c r="T25" s="13" t="str">
        <f t="shared" si="4"/>
        <v/>
      </c>
      <c r="V25" s="13">
        <v>17</v>
      </c>
      <c r="W25" s="13" t="e">
        <f t="shared" si="9"/>
        <v>#N/A</v>
      </c>
      <c r="X25" s="13" t="b">
        <f t="shared" si="5"/>
        <v>1</v>
      </c>
      <c r="Y25" s="13" t="str">
        <f t="shared" si="6"/>
        <v/>
      </c>
      <c r="AB25" s="13" t="str">
        <f t="shared" si="7"/>
        <v/>
      </c>
    </row>
    <row r="26" spans="1:28" s="13" customFormat="1" ht="19.5" customHeight="1">
      <c r="A26" s="14">
        <v>10018</v>
      </c>
      <c r="B26" s="14">
        <f>IF('競技設定（大会別）'!A$2&gt;1,IF(基本情報!C26="",A26,基本情報!C26),IF(基本情報!D26="",A26,基本情報!D26))</f>
        <v>10018</v>
      </c>
      <c r="C26" s="14"/>
      <c r="D26" s="14" t="str">
        <f>IF(基本情報!E26="","",基本情報!E26)</f>
        <v>　</v>
      </c>
      <c r="E26" s="14" t="str">
        <f>IF(基本情報!F26="","",基本情報!F26)</f>
        <v>　</v>
      </c>
      <c r="F26" s="14" t="str">
        <f>IF(基本情報!H26="","",基本情報!H26)</f>
        <v/>
      </c>
      <c r="G26" s="14" t="str">
        <f>IF(H26=TRUE,IF(基本情報!I26="","",基本情報!I26),"")</f>
        <v/>
      </c>
      <c r="H26" s="16" t="b">
        <v>0</v>
      </c>
      <c r="I26" s="16" t="str">
        <f t="shared" si="0"/>
        <v xml:space="preserve"> </v>
      </c>
      <c r="J26" s="16">
        <f>IF(基本情報!G26="男",1,2)</f>
        <v>2</v>
      </c>
      <c r="K26" s="16"/>
      <c r="L26" s="16">
        <f>COUNT(M$9:M26)</f>
        <v>0</v>
      </c>
      <c r="M26" s="16" t="str">
        <f t="shared" si="1"/>
        <v/>
      </c>
      <c r="N26" s="16">
        <f>COUNT(O$9:O26)</f>
        <v>0</v>
      </c>
      <c r="O26" s="16" t="str">
        <f t="shared" si="2"/>
        <v/>
      </c>
      <c r="P26" s="13" t="str">
        <f>IF(H26=TRUE,IF(基本情報!J26="","",基本情報!J26),"")</f>
        <v/>
      </c>
      <c r="Q26" s="13">
        <v>18</v>
      </c>
      <c r="R26" s="13" t="e">
        <f t="shared" si="8"/>
        <v>#N/A</v>
      </c>
      <c r="S26" s="13" t="b">
        <f t="shared" si="3"/>
        <v>1</v>
      </c>
      <c r="T26" s="13" t="str">
        <f t="shared" si="4"/>
        <v/>
      </c>
      <c r="V26" s="13">
        <v>18</v>
      </c>
      <c r="W26" s="13" t="e">
        <f t="shared" si="9"/>
        <v>#N/A</v>
      </c>
      <c r="X26" s="13" t="b">
        <f t="shared" si="5"/>
        <v>1</v>
      </c>
      <c r="Y26" s="13" t="str">
        <f t="shared" si="6"/>
        <v/>
      </c>
      <c r="AB26" s="13" t="str">
        <f t="shared" si="7"/>
        <v/>
      </c>
    </row>
    <row r="27" spans="1:28" s="13" customFormat="1" ht="19.5" customHeight="1">
      <c r="A27" s="14">
        <v>10019</v>
      </c>
      <c r="B27" s="14">
        <f>IF('競技設定（大会別）'!A$2&gt;1,IF(基本情報!C27="",A27,基本情報!C27),IF(基本情報!D27="",A27,基本情報!D27))</f>
        <v>10019</v>
      </c>
      <c r="C27" s="14"/>
      <c r="D27" s="14" t="str">
        <f>IF(基本情報!E27="","",基本情報!E27)</f>
        <v>　</v>
      </c>
      <c r="E27" s="14" t="str">
        <f>IF(基本情報!F27="","",基本情報!F27)</f>
        <v>　</v>
      </c>
      <c r="F27" s="14" t="str">
        <f>IF(基本情報!H27="","",基本情報!H27)</f>
        <v/>
      </c>
      <c r="G27" s="14" t="str">
        <f>IF(H27=TRUE,IF(基本情報!I27="","",基本情報!I27),"")</f>
        <v/>
      </c>
      <c r="H27" s="16" t="b">
        <v>0</v>
      </c>
      <c r="I27" s="16" t="str">
        <f t="shared" si="0"/>
        <v xml:space="preserve"> </v>
      </c>
      <c r="J27" s="16">
        <f>IF(基本情報!G27="男",1,2)</f>
        <v>2</v>
      </c>
      <c r="K27" s="16"/>
      <c r="L27" s="16">
        <f>COUNT(M$9:M27)</f>
        <v>0</v>
      </c>
      <c r="M27" s="16" t="str">
        <f t="shared" si="1"/>
        <v/>
      </c>
      <c r="N27" s="16">
        <f>COUNT(O$9:O27)</f>
        <v>0</v>
      </c>
      <c r="O27" s="16" t="str">
        <f t="shared" si="2"/>
        <v/>
      </c>
      <c r="P27" s="13" t="str">
        <f>IF(H27=TRUE,IF(基本情報!J27="","",基本情報!J27),"")</f>
        <v/>
      </c>
      <c r="Q27" s="13">
        <v>19</v>
      </c>
      <c r="R27" s="13" t="e">
        <f t="shared" si="8"/>
        <v>#N/A</v>
      </c>
      <c r="S27" s="13" t="b">
        <f t="shared" si="3"/>
        <v>1</v>
      </c>
      <c r="T27" s="13" t="str">
        <f t="shared" si="4"/>
        <v/>
      </c>
      <c r="V27" s="13">
        <v>19</v>
      </c>
      <c r="W27" s="13" t="e">
        <f t="shared" si="9"/>
        <v>#N/A</v>
      </c>
      <c r="X27" s="13" t="b">
        <f t="shared" si="5"/>
        <v>1</v>
      </c>
      <c r="Y27" s="13" t="str">
        <f t="shared" si="6"/>
        <v/>
      </c>
      <c r="AB27" s="13" t="str">
        <f t="shared" si="7"/>
        <v/>
      </c>
    </row>
    <row r="28" spans="1:28" s="13" customFormat="1" ht="19.5" customHeight="1">
      <c r="A28" s="14">
        <v>10020</v>
      </c>
      <c r="B28" s="14">
        <f>IF('競技設定（大会別）'!A$2&gt;1,IF(基本情報!C28="",A28,基本情報!C28),IF(基本情報!D28="",A28,基本情報!D28))</f>
        <v>10020</v>
      </c>
      <c r="C28" s="14"/>
      <c r="D28" s="14" t="str">
        <f>IF(基本情報!E28="","",基本情報!E28)</f>
        <v>　</v>
      </c>
      <c r="E28" s="14" t="str">
        <f>IF(基本情報!F28="","",基本情報!F28)</f>
        <v>　</v>
      </c>
      <c r="F28" s="14" t="str">
        <f>IF(基本情報!H28="","",基本情報!H28)</f>
        <v/>
      </c>
      <c r="G28" s="14" t="str">
        <f>IF(H28=TRUE,IF(基本情報!I28="","",基本情報!I28),"")</f>
        <v/>
      </c>
      <c r="H28" s="16" t="b">
        <v>0</v>
      </c>
      <c r="I28" s="16" t="str">
        <f t="shared" si="0"/>
        <v xml:space="preserve"> </v>
      </c>
      <c r="J28" s="16">
        <f>IF(基本情報!G28="男",1,2)</f>
        <v>2</v>
      </c>
      <c r="K28" s="16"/>
      <c r="L28" s="16">
        <f>COUNT(M$9:M28)</f>
        <v>0</v>
      </c>
      <c r="M28" s="16" t="str">
        <f t="shared" si="1"/>
        <v/>
      </c>
      <c r="N28" s="16">
        <f>COUNT(O$9:O28)</f>
        <v>0</v>
      </c>
      <c r="O28" s="16" t="str">
        <f t="shared" si="2"/>
        <v/>
      </c>
      <c r="P28" s="13" t="str">
        <f>IF(H28=TRUE,IF(基本情報!J28="","",基本情報!J28),"")</f>
        <v/>
      </c>
      <c r="Q28" s="13">
        <v>20</v>
      </c>
      <c r="R28" s="13" t="e">
        <f t="shared" si="8"/>
        <v>#N/A</v>
      </c>
      <c r="S28" s="13" t="b">
        <f t="shared" si="3"/>
        <v>1</v>
      </c>
      <c r="T28" s="13" t="str">
        <f t="shared" si="4"/>
        <v/>
      </c>
      <c r="V28" s="13">
        <v>20</v>
      </c>
      <c r="W28" s="13" t="e">
        <f t="shared" si="9"/>
        <v>#N/A</v>
      </c>
      <c r="X28" s="13" t="b">
        <f t="shared" si="5"/>
        <v>1</v>
      </c>
      <c r="Y28" s="13" t="str">
        <f t="shared" si="6"/>
        <v/>
      </c>
      <c r="AB28" s="13" t="str">
        <f t="shared" si="7"/>
        <v/>
      </c>
    </row>
    <row r="29" spans="1:28" s="13" customFormat="1" ht="19.5" customHeight="1">
      <c r="A29" s="14">
        <v>10021</v>
      </c>
      <c r="B29" s="14">
        <f>IF('競技設定（大会別）'!A$2&gt;1,IF(基本情報!C29="",A29,基本情報!C29),IF(基本情報!D29="",A29,基本情報!D29))</f>
        <v>10021</v>
      </c>
      <c r="C29" s="14"/>
      <c r="D29" s="14" t="str">
        <f>IF(基本情報!E29="","",基本情報!E29)</f>
        <v>　</v>
      </c>
      <c r="E29" s="14" t="str">
        <f>IF(基本情報!F29="","",基本情報!F29)</f>
        <v>　</v>
      </c>
      <c r="F29" s="14" t="str">
        <f>IF(基本情報!H29="","",基本情報!H29)</f>
        <v/>
      </c>
      <c r="G29" s="14" t="str">
        <f>IF(H29=TRUE,IF(基本情報!I29="","",基本情報!I29),"")</f>
        <v/>
      </c>
      <c r="H29" s="16" t="b">
        <v>0</v>
      </c>
      <c r="I29" s="16" t="str">
        <f t="shared" si="0"/>
        <v xml:space="preserve"> </v>
      </c>
      <c r="J29" s="16">
        <f>IF(基本情報!G29="男",1,2)</f>
        <v>2</v>
      </c>
      <c r="K29" s="16"/>
      <c r="L29" s="16">
        <f>COUNT(M$9:M29)</f>
        <v>0</v>
      </c>
      <c r="M29" s="16" t="str">
        <f t="shared" si="1"/>
        <v/>
      </c>
      <c r="N29" s="16">
        <f>COUNT(O$9:O29)</f>
        <v>0</v>
      </c>
      <c r="O29" s="16" t="str">
        <f t="shared" si="2"/>
        <v/>
      </c>
      <c r="P29" s="13" t="str">
        <f>IF(H29=TRUE,IF(基本情報!J29="","",基本情報!J29),"")</f>
        <v/>
      </c>
      <c r="Q29" s="13">
        <v>21</v>
      </c>
      <c r="R29" s="13" t="e">
        <f t="shared" si="8"/>
        <v>#N/A</v>
      </c>
      <c r="S29" s="13" t="b">
        <f t="shared" si="3"/>
        <v>1</v>
      </c>
      <c r="T29" s="13" t="str">
        <f t="shared" si="4"/>
        <v/>
      </c>
      <c r="V29" s="13">
        <v>21</v>
      </c>
      <c r="W29" s="13" t="e">
        <f t="shared" si="9"/>
        <v>#N/A</v>
      </c>
      <c r="X29" s="13" t="b">
        <f t="shared" si="5"/>
        <v>1</v>
      </c>
      <c r="Y29" s="13" t="str">
        <f t="shared" si="6"/>
        <v/>
      </c>
      <c r="AB29" s="13" t="str">
        <f t="shared" si="7"/>
        <v/>
      </c>
    </row>
    <row r="30" spans="1:28" s="13" customFormat="1" ht="19.5" customHeight="1">
      <c r="A30" s="14">
        <v>10022</v>
      </c>
      <c r="B30" s="14">
        <f>IF('競技設定（大会別）'!A$2&gt;1,IF(基本情報!C30="",A30,基本情報!C30),IF(基本情報!D30="",A30,基本情報!D30))</f>
        <v>10022</v>
      </c>
      <c r="C30" s="14"/>
      <c r="D30" s="14" t="str">
        <f>IF(基本情報!E30="","",基本情報!E30)</f>
        <v>　</v>
      </c>
      <c r="E30" s="14" t="str">
        <f>IF(基本情報!F30="","",基本情報!F30)</f>
        <v>　</v>
      </c>
      <c r="F30" s="14" t="str">
        <f>IF(基本情報!H30="","",基本情報!H30)</f>
        <v/>
      </c>
      <c r="G30" s="14" t="str">
        <f>IF(H30=TRUE,IF(基本情報!I30="","",基本情報!I30),"")</f>
        <v/>
      </c>
      <c r="H30" s="16" t="b">
        <v>0</v>
      </c>
      <c r="I30" s="16" t="str">
        <f t="shared" si="0"/>
        <v xml:space="preserve"> </v>
      </c>
      <c r="J30" s="16">
        <f>IF(基本情報!G30="男",1,2)</f>
        <v>2</v>
      </c>
      <c r="K30" s="16"/>
      <c r="L30" s="16">
        <f>COUNT(M$9:M30)</f>
        <v>0</v>
      </c>
      <c r="M30" s="16" t="str">
        <f t="shared" si="1"/>
        <v/>
      </c>
      <c r="N30" s="16">
        <f>COUNT(O$9:O30)</f>
        <v>0</v>
      </c>
      <c r="O30" s="16" t="str">
        <f t="shared" si="2"/>
        <v/>
      </c>
      <c r="P30" s="13" t="str">
        <f>IF(H30=TRUE,IF(基本情報!J30="","",基本情報!J30),"")</f>
        <v/>
      </c>
      <c r="Q30" s="13">
        <v>22</v>
      </c>
      <c r="R30" s="13" t="e">
        <f t="shared" si="8"/>
        <v>#N/A</v>
      </c>
      <c r="S30" s="13" t="b">
        <f t="shared" si="3"/>
        <v>1</v>
      </c>
      <c r="T30" s="13" t="str">
        <f t="shared" si="4"/>
        <v/>
      </c>
      <c r="V30" s="13">
        <v>22</v>
      </c>
      <c r="W30" s="13" t="e">
        <f t="shared" si="9"/>
        <v>#N/A</v>
      </c>
      <c r="X30" s="13" t="b">
        <f t="shared" si="5"/>
        <v>1</v>
      </c>
      <c r="Y30" s="13" t="str">
        <f t="shared" si="6"/>
        <v/>
      </c>
      <c r="AB30" s="13" t="str">
        <f t="shared" si="7"/>
        <v/>
      </c>
    </row>
    <row r="31" spans="1:28" s="13" customFormat="1" ht="19.5" customHeight="1">
      <c r="A31" s="14">
        <v>10023</v>
      </c>
      <c r="B31" s="14">
        <f>IF('競技設定（大会別）'!A$2&gt;1,IF(基本情報!C31="",A31,基本情報!C31),IF(基本情報!D31="",A31,基本情報!D31))</f>
        <v>10023</v>
      </c>
      <c r="C31" s="14"/>
      <c r="D31" s="14" t="str">
        <f>IF(基本情報!E31="","",基本情報!E31)</f>
        <v>　</v>
      </c>
      <c r="E31" s="14" t="str">
        <f>IF(基本情報!F31="","",基本情報!F31)</f>
        <v>　</v>
      </c>
      <c r="F31" s="14" t="str">
        <f>IF(基本情報!H31="","",基本情報!H31)</f>
        <v/>
      </c>
      <c r="G31" s="14" t="str">
        <f>IF(H31=TRUE,IF(基本情報!I31="","",基本情報!I31),"")</f>
        <v/>
      </c>
      <c r="H31" s="16" t="b">
        <v>0</v>
      </c>
      <c r="I31" s="16" t="str">
        <f t="shared" si="0"/>
        <v xml:space="preserve"> </v>
      </c>
      <c r="J31" s="16">
        <f>IF(基本情報!G31="男",1,2)</f>
        <v>2</v>
      </c>
      <c r="K31" s="16"/>
      <c r="L31" s="16">
        <f>COUNT(M$9:M31)</f>
        <v>0</v>
      </c>
      <c r="M31" s="16" t="str">
        <f t="shared" si="1"/>
        <v/>
      </c>
      <c r="N31" s="16">
        <f>COUNT(O$9:O31)</f>
        <v>0</v>
      </c>
      <c r="O31" s="16" t="str">
        <f t="shared" si="2"/>
        <v/>
      </c>
      <c r="P31" s="13" t="str">
        <f>IF(H31=TRUE,IF(基本情報!J31="","",基本情報!J31),"")</f>
        <v/>
      </c>
      <c r="Q31" s="13">
        <v>23</v>
      </c>
      <c r="R31" s="13" t="e">
        <f t="shared" si="8"/>
        <v>#N/A</v>
      </c>
      <c r="S31" s="13" t="b">
        <f t="shared" si="3"/>
        <v>1</v>
      </c>
      <c r="T31" s="13" t="str">
        <f t="shared" si="4"/>
        <v/>
      </c>
      <c r="V31" s="13">
        <v>23</v>
      </c>
      <c r="W31" s="13" t="e">
        <f t="shared" si="9"/>
        <v>#N/A</v>
      </c>
      <c r="X31" s="13" t="b">
        <f t="shared" si="5"/>
        <v>1</v>
      </c>
      <c r="Y31" s="13" t="str">
        <f t="shared" si="6"/>
        <v/>
      </c>
      <c r="AB31" s="13" t="str">
        <f t="shared" si="7"/>
        <v/>
      </c>
    </row>
    <row r="32" spans="1:28" s="13" customFormat="1" ht="19.5" customHeight="1">
      <c r="A32" s="14">
        <v>10024</v>
      </c>
      <c r="B32" s="14">
        <f>IF('競技設定（大会別）'!A$2&gt;1,IF(基本情報!C32="",A32,基本情報!C32),IF(基本情報!D32="",A32,基本情報!D32))</f>
        <v>10024</v>
      </c>
      <c r="C32" s="14"/>
      <c r="D32" s="14" t="str">
        <f>IF(基本情報!E32="","",基本情報!E32)</f>
        <v>　</v>
      </c>
      <c r="E32" s="14" t="str">
        <f>IF(基本情報!F32="","",基本情報!F32)</f>
        <v>　</v>
      </c>
      <c r="F32" s="14" t="str">
        <f>IF(基本情報!H32="","",基本情報!H32)</f>
        <v/>
      </c>
      <c r="G32" s="14" t="str">
        <f>IF(H32=TRUE,IF(基本情報!I32="","",基本情報!I32),"")</f>
        <v/>
      </c>
      <c r="H32" s="16" t="b">
        <v>0</v>
      </c>
      <c r="I32" s="16" t="str">
        <f t="shared" si="0"/>
        <v xml:space="preserve"> </v>
      </c>
      <c r="J32" s="16">
        <f>IF(基本情報!G32="男",1,2)</f>
        <v>2</v>
      </c>
      <c r="K32" s="16"/>
      <c r="L32" s="16">
        <f>COUNT(M$9:M32)</f>
        <v>0</v>
      </c>
      <c r="M32" s="16" t="str">
        <f t="shared" si="1"/>
        <v/>
      </c>
      <c r="N32" s="16">
        <f>COUNT(O$9:O32)</f>
        <v>0</v>
      </c>
      <c r="O32" s="16" t="str">
        <f t="shared" si="2"/>
        <v/>
      </c>
      <c r="P32" s="13" t="str">
        <f>IF(H32=TRUE,IF(基本情報!J32="","",基本情報!J32),"")</f>
        <v/>
      </c>
      <c r="Q32" s="13">
        <v>24</v>
      </c>
      <c r="R32" s="13" t="e">
        <f t="shared" si="8"/>
        <v>#N/A</v>
      </c>
      <c r="S32" s="13" t="b">
        <f t="shared" si="3"/>
        <v>1</v>
      </c>
      <c r="T32" s="13" t="str">
        <f t="shared" si="4"/>
        <v/>
      </c>
      <c r="V32" s="13">
        <v>24</v>
      </c>
      <c r="W32" s="13" t="e">
        <f t="shared" si="9"/>
        <v>#N/A</v>
      </c>
      <c r="X32" s="13" t="b">
        <f t="shared" si="5"/>
        <v>1</v>
      </c>
      <c r="Y32" s="13" t="str">
        <f t="shared" si="6"/>
        <v/>
      </c>
      <c r="AB32" s="13" t="str">
        <f t="shared" si="7"/>
        <v/>
      </c>
    </row>
    <row r="33" spans="1:28" s="13" customFormat="1" ht="19.5" customHeight="1">
      <c r="A33" s="14">
        <v>10025</v>
      </c>
      <c r="B33" s="14">
        <f>IF('競技設定（大会別）'!A$2&gt;1,IF(基本情報!C33="",A33,基本情報!C33),IF(基本情報!D33="",A33,基本情報!D33))</f>
        <v>10025</v>
      </c>
      <c r="C33" s="14"/>
      <c r="D33" s="14" t="str">
        <f>IF(基本情報!E33="","",基本情報!E33)</f>
        <v>　</v>
      </c>
      <c r="E33" s="14" t="str">
        <f>IF(基本情報!F33="","",基本情報!F33)</f>
        <v>　</v>
      </c>
      <c r="F33" s="14" t="str">
        <f>IF(基本情報!H33="","",基本情報!H33)</f>
        <v/>
      </c>
      <c r="G33" s="14" t="str">
        <f>IF(H33=TRUE,IF(基本情報!I33="","",基本情報!I33),"")</f>
        <v/>
      </c>
      <c r="H33" s="16" t="b">
        <v>0</v>
      </c>
      <c r="I33" s="16" t="str">
        <f t="shared" si="0"/>
        <v xml:space="preserve"> </v>
      </c>
      <c r="J33" s="16">
        <f>IF(基本情報!G33="男",1,2)</f>
        <v>2</v>
      </c>
      <c r="K33" s="16"/>
      <c r="L33" s="16">
        <f>COUNT(M$9:M33)</f>
        <v>0</v>
      </c>
      <c r="M33" s="16" t="str">
        <f t="shared" si="1"/>
        <v/>
      </c>
      <c r="N33" s="16">
        <f>COUNT(O$9:O33)</f>
        <v>0</v>
      </c>
      <c r="O33" s="16" t="str">
        <f t="shared" si="2"/>
        <v/>
      </c>
      <c r="P33" s="13" t="str">
        <f>IF(H33=TRUE,IF(基本情報!J33="","",基本情報!J33),"")</f>
        <v/>
      </c>
      <c r="Q33" s="13">
        <v>25</v>
      </c>
      <c r="R33" s="13" t="e">
        <f t="shared" si="8"/>
        <v>#N/A</v>
      </c>
      <c r="S33" s="13" t="b">
        <f t="shared" si="3"/>
        <v>1</v>
      </c>
      <c r="T33" s="13" t="str">
        <f t="shared" si="4"/>
        <v/>
      </c>
      <c r="V33" s="13">
        <v>25</v>
      </c>
      <c r="W33" s="13" t="e">
        <f t="shared" si="9"/>
        <v>#N/A</v>
      </c>
      <c r="X33" s="13" t="b">
        <f t="shared" si="5"/>
        <v>1</v>
      </c>
      <c r="Y33" s="13" t="str">
        <f t="shared" si="6"/>
        <v/>
      </c>
      <c r="AB33" s="13" t="str">
        <f t="shared" si="7"/>
        <v/>
      </c>
    </row>
    <row r="34" spans="1:28" s="13" customFormat="1" ht="19.5" customHeight="1">
      <c r="A34" s="14">
        <v>10026</v>
      </c>
      <c r="B34" s="14">
        <f>IF('競技設定（大会別）'!A$2&gt;1,IF(基本情報!C34="",A34,基本情報!C34),IF(基本情報!D34="",A34,基本情報!D34))</f>
        <v>10026</v>
      </c>
      <c r="C34" s="14"/>
      <c r="D34" s="14" t="str">
        <f>IF(基本情報!E34="","",基本情報!E34)</f>
        <v>　</v>
      </c>
      <c r="E34" s="14" t="str">
        <f>IF(基本情報!F34="","",基本情報!F34)</f>
        <v>　</v>
      </c>
      <c r="F34" s="14" t="str">
        <f>IF(基本情報!H34="","",基本情報!H34)</f>
        <v/>
      </c>
      <c r="G34" s="14" t="str">
        <f>IF(H34=TRUE,IF(基本情報!I34="","",基本情報!I34),"")</f>
        <v/>
      </c>
      <c r="H34" s="16" t="b">
        <v>0</v>
      </c>
      <c r="I34" s="16" t="str">
        <f t="shared" si="0"/>
        <v xml:space="preserve"> </v>
      </c>
      <c r="J34" s="16">
        <f>IF(基本情報!G34="男",1,2)</f>
        <v>2</v>
      </c>
      <c r="K34" s="16"/>
      <c r="L34" s="16">
        <f>COUNT(M$9:M34)</f>
        <v>0</v>
      </c>
      <c r="M34" s="16" t="str">
        <f t="shared" si="1"/>
        <v/>
      </c>
      <c r="N34" s="16">
        <f>COUNT(O$9:O34)</f>
        <v>0</v>
      </c>
      <c r="O34" s="16" t="str">
        <f t="shared" si="2"/>
        <v/>
      </c>
      <c r="P34" s="13" t="str">
        <f>IF(H34=TRUE,IF(基本情報!J34="","",基本情報!J34),"")</f>
        <v/>
      </c>
      <c r="Q34" s="13">
        <v>26</v>
      </c>
      <c r="R34" s="13" t="e">
        <f t="shared" si="8"/>
        <v>#N/A</v>
      </c>
      <c r="S34" s="13" t="b">
        <f t="shared" si="3"/>
        <v>1</v>
      </c>
      <c r="T34" s="13" t="str">
        <f t="shared" si="4"/>
        <v/>
      </c>
      <c r="V34" s="13">
        <v>26</v>
      </c>
      <c r="W34" s="13" t="e">
        <f t="shared" si="9"/>
        <v>#N/A</v>
      </c>
      <c r="X34" s="13" t="b">
        <f t="shared" si="5"/>
        <v>1</v>
      </c>
      <c r="Y34" s="13" t="str">
        <f t="shared" si="6"/>
        <v/>
      </c>
      <c r="AB34" s="13" t="str">
        <f t="shared" si="7"/>
        <v/>
      </c>
    </row>
    <row r="35" spans="1:28" s="13" customFormat="1" ht="19.5" customHeight="1">
      <c r="A35" s="14">
        <v>10027</v>
      </c>
      <c r="B35" s="14">
        <f>IF('競技設定（大会別）'!A$2&gt;1,IF(基本情報!C35="",A35,基本情報!C35),IF(基本情報!D35="",A35,基本情報!D35))</f>
        <v>10027</v>
      </c>
      <c r="C35" s="14"/>
      <c r="D35" s="14" t="str">
        <f>IF(基本情報!E35="","",基本情報!E35)</f>
        <v>　</v>
      </c>
      <c r="E35" s="14" t="str">
        <f>IF(基本情報!F35="","",基本情報!F35)</f>
        <v>　</v>
      </c>
      <c r="F35" s="14" t="str">
        <f>IF(基本情報!H35="","",基本情報!H35)</f>
        <v/>
      </c>
      <c r="G35" s="14" t="str">
        <f>IF(H35=TRUE,IF(基本情報!I35="","",基本情報!I35),"")</f>
        <v/>
      </c>
      <c r="H35" s="16" t="b">
        <v>0</v>
      </c>
      <c r="I35" s="16" t="str">
        <f t="shared" si="0"/>
        <v xml:space="preserve"> </v>
      </c>
      <c r="J35" s="16">
        <f>IF(基本情報!G35="男",1,2)</f>
        <v>2</v>
      </c>
      <c r="K35" s="16"/>
      <c r="L35" s="16">
        <f>COUNT(M$9:M35)</f>
        <v>0</v>
      </c>
      <c r="M35" s="16" t="str">
        <f t="shared" si="1"/>
        <v/>
      </c>
      <c r="N35" s="16">
        <f>COUNT(O$9:O35)</f>
        <v>0</v>
      </c>
      <c r="O35" s="16" t="str">
        <f t="shared" si="2"/>
        <v/>
      </c>
      <c r="P35" s="13" t="str">
        <f>IF(H35=TRUE,IF(基本情報!J35="","",基本情報!J35),"")</f>
        <v/>
      </c>
      <c r="Q35" s="13">
        <v>27</v>
      </c>
      <c r="R35" s="13" t="e">
        <f t="shared" si="8"/>
        <v>#N/A</v>
      </c>
      <c r="S35" s="13" t="b">
        <f t="shared" si="3"/>
        <v>1</v>
      </c>
      <c r="T35" s="13" t="str">
        <f t="shared" si="4"/>
        <v/>
      </c>
      <c r="V35" s="13">
        <v>27</v>
      </c>
      <c r="W35" s="13" t="e">
        <f t="shared" si="9"/>
        <v>#N/A</v>
      </c>
      <c r="X35" s="13" t="b">
        <f t="shared" si="5"/>
        <v>1</v>
      </c>
      <c r="Y35" s="13" t="str">
        <f t="shared" si="6"/>
        <v/>
      </c>
      <c r="AB35" s="13" t="str">
        <f t="shared" si="7"/>
        <v/>
      </c>
    </row>
    <row r="36" spans="1:28" s="13" customFormat="1" ht="19.5" customHeight="1">
      <c r="A36" s="14">
        <v>10028</v>
      </c>
      <c r="B36" s="14">
        <f>IF('競技設定（大会別）'!A$2&gt;1,IF(基本情報!C36="",A36,基本情報!C36),IF(基本情報!D36="",A36,基本情報!D36))</f>
        <v>10028</v>
      </c>
      <c r="C36" s="14"/>
      <c r="D36" s="14" t="str">
        <f>IF(基本情報!E36="","",基本情報!E36)</f>
        <v>　</v>
      </c>
      <c r="E36" s="14" t="str">
        <f>IF(基本情報!F36="","",基本情報!F36)</f>
        <v>　</v>
      </c>
      <c r="F36" s="14" t="str">
        <f>IF(基本情報!H36="","",基本情報!H36)</f>
        <v/>
      </c>
      <c r="G36" s="14" t="str">
        <f>IF(H36=TRUE,IF(基本情報!I36="","",基本情報!I36),"")</f>
        <v/>
      </c>
      <c r="H36" s="16" t="b">
        <v>0</v>
      </c>
      <c r="I36" s="16" t="str">
        <f t="shared" si="0"/>
        <v xml:space="preserve"> </v>
      </c>
      <c r="J36" s="16">
        <f>IF(基本情報!G36="男",1,2)</f>
        <v>2</v>
      </c>
      <c r="K36" s="16"/>
      <c r="L36" s="16">
        <f>COUNT(M$9:M36)</f>
        <v>0</v>
      </c>
      <c r="M36" s="16" t="str">
        <f t="shared" si="1"/>
        <v/>
      </c>
      <c r="N36" s="16">
        <f>COUNT(O$9:O36)</f>
        <v>0</v>
      </c>
      <c r="O36" s="16" t="str">
        <f t="shared" si="2"/>
        <v/>
      </c>
      <c r="P36" s="13" t="str">
        <f>IF(H36=TRUE,IF(基本情報!J36="","",基本情報!J36),"")</f>
        <v/>
      </c>
      <c r="Q36" s="13">
        <v>28</v>
      </c>
      <c r="R36" s="13" t="e">
        <f t="shared" si="8"/>
        <v>#N/A</v>
      </c>
      <c r="S36" s="13" t="b">
        <f t="shared" si="3"/>
        <v>1</v>
      </c>
      <c r="T36" s="13" t="str">
        <f t="shared" si="4"/>
        <v/>
      </c>
      <c r="V36" s="13">
        <v>28</v>
      </c>
      <c r="W36" s="13" t="e">
        <f t="shared" si="9"/>
        <v>#N/A</v>
      </c>
      <c r="X36" s="13" t="b">
        <f t="shared" si="5"/>
        <v>1</v>
      </c>
      <c r="Y36" s="13" t="str">
        <f t="shared" si="6"/>
        <v/>
      </c>
      <c r="AB36" s="13" t="str">
        <f t="shared" si="7"/>
        <v/>
      </c>
    </row>
    <row r="37" spans="1:28" s="13" customFormat="1" ht="19.5" customHeight="1">
      <c r="A37" s="14">
        <v>10029</v>
      </c>
      <c r="B37" s="14">
        <f>IF('競技設定（大会別）'!A$2&gt;1,IF(基本情報!C37="",A37,基本情報!C37),IF(基本情報!D37="",A37,基本情報!D37))</f>
        <v>10029</v>
      </c>
      <c r="C37" s="14"/>
      <c r="D37" s="14" t="str">
        <f>IF(基本情報!E37="","",基本情報!E37)</f>
        <v>　</v>
      </c>
      <c r="E37" s="14" t="str">
        <f>IF(基本情報!F37="","",基本情報!F37)</f>
        <v>　</v>
      </c>
      <c r="F37" s="14" t="str">
        <f>IF(基本情報!H37="","",基本情報!H37)</f>
        <v/>
      </c>
      <c r="G37" s="14" t="str">
        <f>IF(H37=TRUE,IF(基本情報!I37="","",基本情報!I37),"")</f>
        <v/>
      </c>
      <c r="H37" s="16" t="b">
        <v>0</v>
      </c>
      <c r="I37" s="16" t="str">
        <f t="shared" si="0"/>
        <v xml:space="preserve"> </v>
      </c>
      <c r="J37" s="16">
        <f>IF(基本情報!G37="男",1,2)</f>
        <v>2</v>
      </c>
      <c r="K37" s="16"/>
      <c r="L37" s="16">
        <f>COUNT(M$9:M37)</f>
        <v>0</v>
      </c>
      <c r="M37" s="16" t="str">
        <f t="shared" si="1"/>
        <v/>
      </c>
      <c r="N37" s="16">
        <f>COUNT(O$9:O37)</f>
        <v>0</v>
      </c>
      <c r="O37" s="16" t="str">
        <f t="shared" si="2"/>
        <v/>
      </c>
      <c r="P37" s="13" t="str">
        <f>IF(H37=TRUE,IF(基本情報!J37="","",基本情報!J37),"")</f>
        <v/>
      </c>
      <c r="Q37" s="13">
        <v>29</v>
      </c>
      <c r="R37" s="13" t="e">
        <f t="shared" si="8"/>
        <v>#N/A</v>
      </c>
      <c r="S37" s="13" t="b">
        <f t="shared" si="3"/>
        <v>1</v>
      </c>
      <c r="T37" s="13" t="str">
        <f t="shared" si="4"/>
        <v/>
      </c>
      <c r="V37" s="13">
        <v>29</v>
      </c>
      <c r="W37" s="13" t="e">
        <f t="shared" si="9"/>
        <v>#N/A</v>
      </c>
      <c r="X37" s="13" t="b">
        <f t="shared" si="5"/>
        <v>1</v>
      </c>
      <c r="Y37" s="13" t="str">
        <f t="shared" si="6"/>
        <v/>
      </c>
      <c r="AB37" s="13" t="str">
        <f t="shared" si="7"/>
        <v/>
      </c>
    </row>
    <row r="38" spans="1:28" s="13" customFormat="1" ht="19.5" customHeight="1">
      <c r="A38" s="14">
        <v>10030</v>
      </c>
      <c r="B38" s="14">
        <f>IF('競技設定（大会別）'!A$2&gt;1,IF(基本情報!C38="",A38,基本情報!C38),IF(基本情報!D38="",A38,基本情報!D38))</f>
        <v>10030</v>
      </c>
      <c r="C38" s="14"/>
      <c r="D38" s="14" t="str">
        <f>IF(基本情報!E38="","",基本情報!E38)</f>
        <v>　</v>
      </c>
      <c r="E38" s="14" t="str">
        <f>IF(基本情報!F38="","",基本情報!F38)</f>
        <v>　</v>
      </c>
      <c r="F38" s="14" t="str">
        <f>IF(基本情報!H38="","",基本情報!H38)</f>
        <v/>
      </c>
      <c r="G38" s="14" t="str">
        <f>IF(H38=TRUE,IF(基本情報!I38="","",基本情報!I38),"")</f>
        <v/>
      </c>
      <c r="H38" s="16" t="b">
        <v>0</v>
      </c>
      <c r="I38" s="16" t="str">
        <f t="shared" si="0"/>
        <v xml:space="preserve"> </v>
      </c>
      <c r="J38" s="16">
        <f>IF(基本情報!G38="男",1,2)</f>
        <v>2</v>
      </c>
      <c r="K38" s="16"/>
      <c r="L38" s="16">
        <f>COUNT(M$9:M38)</f>
        <v>0</v>
      </c>
      <c r="M38" s="16" t="str">
        <f t="shared" si="1"/>
        <v/>
      </c>
      <c r="N38" s="16">
        <f>COUNT(O$9:O38)</f>
        <v>0</v>
      </c>
      <c r="O38" s="16" t="str">
        <f t="shared" si="2"/>
        <v/>
      </c>
      <c r="P38" s="13" t="str">
        <f>IF(H38=TRUE,IF(基本情報!J38="","",基本情報!J38),"")</f>
        <v/>
      </c>
      <c r="Q38" s="13">
        <v>30</v>
      </c>
      <c r="R38" s="13" t="e">
        <f t="shared" si="8"/>
        <v>#N/A</v>
      </c>
      <c r="S38" s="13" t="b">
        <f t="shared" si="3"/>
        <v>1</v>
      </c>
      <c r="T38" s="13" t="str">
        <f t="shared" si="4"/>
        <v/>
      </c>
      <c r="V38" s="13">
        <v>30</v>
      </c>
      <c r="W38" s="13" t="e">
        <f t="shared" si="9"/>
        <v>#N/A</v>
      </c>
      <c r="X38" s="13" t="b">
        <f t="shared" si="5"/>
        <v>1</v>
      </c>
      <c r="Y38" s="13" t="str">
        <f t="shared" si="6"/>
        <v/>
      </c>
      <c r="AB38" s="13" t="str">
        <f t="shared" si="7"/>
        <v/>
      </c>
    </row>
    <row r="39" spans="1:28" s="13" customFormat="1" ht="19.5" customHeight="1">
      <c r="A39" s="14">
        <v>10031</v>
      </c>
      <c r="B39" s="14">
        <f>IF('競技設定（大会別）'!A$2&gt;1,IF(基本情報!C39="",A39,基本情報!C39),IF(基本情報!D39="",A39,基本情報!D39))</f>
        <v>10031</v>
      </c>
      <c r="C39" s="14"/>
      <c r="D39" s="14" t="str">
        <f>IF(基本情報!E39="","",基本情報!E39)</f>
        <v>　</v>
      </c>
      <c r="E39" s="14" t="str">
        <f>IF(基本情報!F39="","",基本情報!F39)</f>
        <v>　</v>
      </c>
      <c r="F39" s="14" t="str">
        <f>IF(基本情報!H39="","",基本情報!H39)</f>
        <v/>
      </c>
      <c r="G39" s="14" t="str">
        <f>IF(H39=TRUE,IF(基本情報!I39="","",基本情報!I39),"")</f>
        <v/>
      </c>
      <c r="H39" s="16" t="b">
        <v>0</v>
      </c>
      <c r="I39" s="16" t="str">
        <f t="shared" si="0"/>
        <v xml:space="preserve"> </v>
      </c>
      <c r="J39" s="16">
        <f>IF(基本情報!G39="男",1,2)</f>
        <v>2</v>
      </c>
      <c r="K39" s="16"/>
      <c r="L39" s="16">
        <f>COUNT(M$9:M39)</f>
        <v>0</v>
      </c>
      <c r="M39" s="16" t="str">
        <f t="shared" si="1"/>
        <v/>
      </c>
      <c r="N39" s="16">
        <f>COUNT(O$9:O39)</f>
        <v>0</v>
      </c>
      <c r="O39" s="16" t="str">
        <f t="shared" si="2"/>
        <v/>
      </c>
      <c r="P39" s="13" t="str">
        <f>IF(H39=TRUE,IF(基本情報!J39="","",基本情報!J39),"")</f>
        <v/>
      </c>
      <c r="Q39" s="13">
        <v>31</v>
      </c>
      <c r="R39" s="13" t="e">
        <f t="shared" si="8"/>
        <v>#N/A</v>
      </c>
      <c r="S39" s="13" t="b">
        <f t="shared" si="3"/>
        <v>1</v>
      </c>
      <c r="T39" s="13" t="str">
        <f t="shared" si="4"/>
        <v/>
      </c>
      <c r="V39" s="13">
        <v>31</v>
      </c>
      <c r="W39" s="13" t="e">
        <f t="shared" si="9"/>
        <v>#N/A</v>
      </c>
      <c r="X39" s="13" t="b">
        <f t="shared" si="5"/>
        <v>1</v>
      </c>
      <c r="Y39" s="13" t="str">
        <f t="shared" si="6"/>
        <v/>
      </c>
      <c r="AB39" s="13" t="str">
        <f t="shared" si="7"/>
        <v/>
      </c>
    </row>
    <row r="40" spans="1:28" s="13" customFormat="1" ht="19.5" customHeight="1">
      <c r="A40" s="14">
        <v>10032</v>
      </c>
      <c r="B40" s="14">
        <f>IF('競技設定（大会別）'!A$2&gt;1,IF(基本情報!C40="",A40,基本情報!C40),IF(基本情報!D40="",A40,基本情報!D40))</f>
        <v>10032</v>
      </c>
      <c r="C40" s="14"/>
      <c r="D40" s="14" t="str">
        <f>IF(基本情報!E40="","",基本情報!E40)</f>
        <v>　</v>
      </c>
      <c r="E40" s="14" t="str">
        <f>IF(基本情報!F40="","",基本情報!F40)</f>
        <v>　</v>
      </c>
      <c r="F40" s="14" t="str">
        <f>IF(基本情報!H40="","",基本情報!H40)</f>
        <v/>
      </c>
      <c r="G40" s="14" t="str">
        <f>IF(H40=TRUE,IF(基本情報!I40="","",基本情報!I40),"")</f>
        <v/>
      </c>
      <c r="H40" s="16" t="b">
        <v>0</v>
      </c>
      <c r="I40" s="16" t="str">
        <f t="shared" si="0"/>
        <v xml:space="preserve"> </v>
      </c>
      <c r="J40" s="16">
        <f>IF(基本情報!G40="男",1,2)</f>
        <v>2</v>
      </c>
      <c r="K40" s="16"/>
      <c r="L40" s="16">
        <f>COUNT(M$9:M40)</f>
        <v>0</v>
      </c>
      <c r="M40" s="16" t="str">
        <f t="shared" si="1"/>
        <v/>
      </c>
      <c r="N40" s="16">
        <f>COUNT(O$9:O40)</f>
        <v>0</v>
      </c>
      <c r="O40" s="16" t="str">
        <f t="shared" si="2"/>
        <v/>
      </c>
      <c r="P40" s="13" t="str">
        <f>IF(H40=TRUE,IF(基本情報!J40="","",基本情報!J40),"")</f>
        <v/>
      </c>
      <c r="Q40" s="13">
        <v>32</v>
      </c>
      <c r="R40" s="13" t="e">
        <f t="shared" si="8"/>
        <v>#N/A</v>
      </c>
      <c r="S40" s="13" t="b">
        <f t="shared" si="3"/>
        <v>1</v>
      </c>
      <c r="T40" s="13" t="str">
        <f t="shared" si="4"/>
        <v/>
      </c>
      <c r="V40" s="13">
        <v>32</v>
      </c>
      <c r="W40" s="13" t="e">
        <f t="shared" si="9"/>
        <v>#N/A</v>
      </c>
      <c r="X40" s="13" t="b">
        <f t="shared" si="5"/>
        <v>1</v>
      </c>
      <c r="Y40" s="13" t="str">
        <f t="shared" si="6"/>
        <v/>
      </c>
      <c r="AB40" s="13" t="str">
        <f t="shared" si="7"/>
        <v/>
      </c>
    </row>
    <row r="41" spans="1:28" s="13" customFormat="1" ht="19.5" customHeight="1">
      <c r="A41" s="14">
        <v>10033</v>
      </c>
      <c r="B41" s="14">
        <f>IF('競技設定（大会別）'!A$2&gt;1,IF(基本情報!C41="",A41,基本情報!C41),IF(基本情報!D41="",A41,基本情報!D41))</f>
        <v>10033</v>
      </c>
      <c r="C41" s="14"/>
      <c r="D41" s="14" t="str">
        <f>IF(基本情報!E41="","",基本情報!E41)</f>
        <v>　</v>
      </c>
      <c r="E41" s="14" t="str">
        <f>IF(基本情報!F41="","",基本情報!F41)</f>
        <v>　</v>
      </c>
      <c r="F41" s="14" t="str">
        <f>IF(基本情報!H41="","",基本情報!H41)</f>
        <v/>
      </c>
      <c r="G41" s="14" t="str">
        <f>IF(H41=TRUE,IF(基本情報!I41="","",基本情報!I41),"")</f>
        <v/>
      </c>
      <c r="H41" s="16" t="b">
        <v>0</v>
      </c>
      <c r="I41" s="16" t="str">
        <f t="shared" si="0"/>
        <v xml:space="preserve"> </v>
      </c>
      <c r="J41" s="16">
        <f>IF(基本情報!G41="男",1,2)</f>
        <v>2</v>
      </c>
      <c r="K41" s="16"/>
      <c r="L41" s="16">
        <f>COUNT(M$9:M41)</f>
        <v>0</v>
      </c>
      <c r="M41" s="16" t="str">
        <f t="shared" si="1"/>
        <v/>
      </c>
      <c r="N41" s="16">
        <f>COUNT(O$9:O41)</f>
        <v>0</v>
      </c>
      <c r="O41" s="16" t="str">
        <f t="shared" si="2"/>
        <v/>
      </c>
      <c r="P41" s="13" t="str">
        <f>IF(H41=TRUE,IF(基本情報!J41="","",基本情報!J41),"")</f>
        <v/>
      </c>
      <c r="Q41" s="13">
        <v>33</v>
      </c>
      <c r="R41" s="13" t="e">
        <f t="shared" si="8"/>
        <v>#N/A</v>
      </c>
      <c r="S41" s="13" t="b">
        <f t="shared" si="3"/>
        <v>1</v>
      </c>
      <c r="T41" s="13" t="str">
        <f t="shared" si="4"/>
        <v/>
      </c>
      <c r="V41" s="13">
        <v>33</v>
      </c>
      <c r="W41" s="13" t="e">
        <f t="shared" si="9"/>
        <v>#N/A</v>
      </c>
      <c r="X41" s="13" t="b">
        <f t="shared" si="5"/>
        <v>1</v>
      </c>
      <c r="Y41" s="13" t="str">
        <f t="shared" si="6"/>
        <v/>
      </c>
      <c r="AB41" s="13" t="str">
        <f t="shared" si="7"/>
        <v/>
      </c>
    </row>
    <row r="42" spans="1:28" s="13" customFormat="1" ht="19.5" customHeight="1">
      <c r="A42" s="14">
        <v>10034</v>
      </c>
      <c r="B42" s="14">
        <f>IF('競技設定（大会別）'!A$2&gt;1,IF(基本情報!C42="",A42,基本情報!C42),IF(基本情報!D42="",A42,基本情報!D42))</f>
        <v>10034</v>
      </c>
      <c r="C42" s="14"/>
      <c r="D42" s="14" t="str">
        <f>IF(基本情報!E42="","",基本情報!E42)</f>
        <v>　</v>
      </c>
      <c r="E42" s="14" t="str">
        <f>IF(基本情報!F42="","",基本情報!F42)</f>
        <v>　</v>
      </c>
      <c r="F42" s="14" t="str">
        <f>IF(基本情報!H42="","",基本情報!H42)</f>
        <v/>
      </c>
      <c r="G42" s="14" t="str">
        <f>IF(H42=TRUE,IF(基本情報!I42="","",基本情報!I42),"")</f>
        <v/>
      </c>
      <c r="H42" s="16" t="b">
        <v>0</v>
      </c>
      <c r="I42" s="16" t="str">
        <f t="shared" si="0"/>
        <v xml:space="preserve"> </v>
      </c>
      <c r="J42" s="16">
        <f>IF(基本情報!G42="男",1,2)</f>
        <v>2</v>
      </c>
      <c r="K42" s="16"/>
      <c r="L42" s="16">
        <f>COUNT(M$9:M42)</f>
        <v>0</v>
      </c>
      <c r="M42" s="16" t="str">
        <f t="shared" si="1"/>
        <v/>
      </c>
      <c r="N42" s="16">
        <f>COUNT(O$9:O42)</f>
        <v>0</v>
      </c>
      <c r="O42" s="16" t="str">
        <f t="shared" si="2"/>
        <v/>
      </c>
      <c r="P42" s="13" t="str">
        <f>IF(H42=TRUE,IF(基本情報!J42="","",基本情報!J42),"")</f>
        <v/>
      </c>
      <c r="Q42" s="13">
        <v>34</v>
      </c>
      <c r="R42" s="13" t="e">
        <f t="shared" si="8"/>
        <v>#N/A</v>
      </c>
      <c r="S42" s="13" t="b">
        <f t="shared" si="3"/>
        <v>1</v>
      </c>
      <c r="T42" s="13" t="str">
        <f t="shared" si="4"/>
        <v/>
      </c>
      <c r="V42" s="13">
        <v>34</v>
      </c>
      <c r="W42" s="13" t="e">
        <f t="shared" si="9"/>
        <v>#N/A</v>
      </c>
      <c r="X42" s="13" t="b">
        <f t="shared" si="5"/>
        <v>1</v>
      </c>
      <c r="Y42" s="13" t="str">
        <f t="shared" si="6"/>
        <v/>
      </c>
      <c r="AB42" s="13" t="str">
        <f t="shared" si="7"/>
        <v/>
      </c>
    </row>
    <row r="43" spans="1:28" s="13" customFormat="1" ht="19.5" customHeight="1">
      <c r="A43" s="14">
        <v>10035</v>
      </c>
      <c r="B43" s="14">
        <f>IF('競技設定（大会別）'!A$2&gt;1,IF(基本情報!C43="",A43,基本情報!C43),IF(基本情報!D43="",A43,基本情報!D43))</f>
        <v>10035</v>
      </c>
      <c r="C43" s="14"/>
      <c r="D43" s="14" t="str">
        <f>IF(基本情報!E43="","",基本情報!E43)</f>
        <v>　</v>
      </c>
      <c r="E43" s="14" t="str">
        <f>IF(基本情報!F43="","",基本情報!F43)</f>
        <v>　</v>
      </c>
      <c r="F43" s="14" t="str">
        <f>IF(基本情報!H43="","",基本情報!H43)</f>
        <v/>
      </c>
      <c r="G43" s="14" t="str">
        <f>IF(H43=TRUE,IF(基本情報!I43="","",基本情報!I43),"")</f>
        <v/>
      </c>
      <c r="H43" s="16" t="b">
        <v>0</v>
      </c>
      <c r="I43" s="16" t="str">
        <f t="shared" si="0"/>
        <v xml:space="preserve"> </v>
      </c>
      <c r="J43" s="16">
        <f>IF(基本情報!G43="男",1,2)</f>
        <v>2</v>
      </c>
      <c r="K43" s="16"/>
      <c r="L43" s="16">
        <f>COUNT(M$9:M43)</f>
        <v>0</v>
      </c>
      <c r="M43" s="16" t="str">
        <f t="shared" si="1"/>
        <v/>
      </c>
      <c r="N43" s="16">
        <f>COUNT(O$9:O43)</f>
        <v>0</v>
      </c>
      <c r="O43" s="16" t="str">
        <f t="shared" si="2"/>
        <v/>
      </c>
      <c r="P43" s="13" t="str">
        <f>IF(H43=TRUE,IF(基本情報!J43="","",基本情報!J43),"")</f>
        <v/>
      </c>
      <c r="Q43" s="13">
        <v>35</v>
      </c>
      <c r="R43" s="13" t="e">
        <f t="shared" si="8"/>
        <v>#N/A</v>
      </c>
      <c r="S43" s="13" t="b">
        <f t="shared" si="3"/>
        <v>1</v>
      </c>
      <c r="T43" s="13" t="str">
        <f t="shared" si="4"/>
        <v/>
      </c>
      <c r="V43" s="13">
        <v>35</v>
      </c>
      <c r="W43" s="13" t="e">
        <f t="shared" si="9"/>
        <v>#N/A</v>
      </c>
      <c r="X43" s="13" t="b">
        <f t="shared" si="5"/>
        <v>1</v>
      </c>
      <c r="Y43" s="13" t="str">
        <f t="shared" si="6"/>
        <v/>
      </c>
      <c r="AB43" s="13" t="str">
        <f t="shared" si="7"/>
        <v/>
      </c>
    </row>
    <row r="44" spans="1:28" s="13" customFormat="1" ht="19.5" customHeight="1">
      <c r="A44" s="14">
        <v>10036</v>
      </c>
      <c r="B44" s="14">
        <f>IF('競技設定（大会別）'!A$2&gt;1,IF(基本情報!C44="",A44,基本情報!C44),IF(基本情報!D44="",A44,基本情報!D44))</f>
        <v>10036</v>
      </c>
      <c r="C44" s="14"/>
      <c r="D44" s="14" t="str">
        <f>IF(基本情報!E44="","",基本情報!E44)</f>
        <v>　</v>
      </c>
      <c r="E44" s="14" t="str">
        <f>IF(基本情報!F44="","",基本情報!F44)</f>
        <v>　</v>
      </c>
      <c r="F44" s="14" t="str">
        <f>IF(基本情報!H44="","",基本情報!H44)</f>
        <v/>
      </c>
      <c r="G44" s="14" t="str">
        <f>IF(H44=TRUE,IF(基本情報!I44="","",基本情報!I44),"")</f>
        <v/>
      </c>
      <c r="H44" s="16" t="b">
        <v>0</v>
      </c>
      <c r="I44" s="16" t="str">
        <f t="shared" si="0"/>
        <v xml:space="preserve"> </v>
      </c>
      <c r="J44" s="16">
        <f>IF(基本情報!G44="男",1,2)</f>
        <v>2</v>
      </c>
      <c r="K44" s="16"/>
      <c r="L44" s="16">
        <f>COUNT(M$9:M44)</f>
        <v>0</v>
      </c>
      <c r="M44" s="16" t="str">
        <f t="shared" si="1"/>
        <v/>
      </c>
      <c r="N44" s="16">
        <f>COUNT(O$9:O44)</f>
        <v>0</v>
      </c>
      <c r="O44" s="16" t="str">
        <f t="shared" si="2"/>
        <v/>
      </c>
      <c r="P44" s="13" t="str">
        <f>IF(H44=TRUE,IF(基本情報!J44="","",基本情報!J44),"")</f>
        <v/>
      </c>
      <c r="Q44" s="13">
        <v>36</v>
      </c>
      <c r="R44" s="13" t="e">
        <f t="shared" ref="R44:R75" si="10">IF(VLOOKUP(Q44,男子ナンバー,2,FALSE)="","",VLOOKUP(Q44,男子ナンバー,2,FALSE))</f>
        <v>#N/A</v>
      </c>
      <c r="S44" s="13" t="b">
        <f t="shared" si="3"/>
        <v>1</v>
      </c>
      <c r="T44" s="13" t="str">
        <f t="shared" si="4"/>
        <v/>
      </c>
      <c r="V44" s="13">
        <v>36</v>
      </c>
      <c r="W44" s="13" t="e">
        <f t="shared" ref="W44:W75" si="11">IF(VLOOKUP(V44,女子ナンバー,2,FALSE)="","",VLOOKUP(V44,女子ナンバー,2,FALSE))</f>
        <v>#N/A</v>
      </c>
      <c r="X44" s="13" t="b">
        <f t="shared" si="5"/>
        <v>1</v>
      </c>
      <c r="Y44" s="13" t="str">
        <f t="shared" si="6"/>
        <v/>
      </c>
      <c r="AB44" s="13" t="str">
        <f t="shared" si="7"/>
        <v/>
      </c>
    </row>
    <row r="45" spans="1:28" s="13" customFormat="1" ht="19.5" customHeight="1">
      <c r="A45" s="14">
        <v>10037</v>
      </c>
      <c r="B45" s="14">
        <f>IF('競技設定（大会別）'!A$2&gt;1,IF(基本情報!C45="",A45,基本情報!C45),IF(基本情報!D45="",A45,基本情報!D45))</f>
        <v>10037</v>
      </c>
      <c r="C45" s="14"/>
      <c r="D45" s="14" t="str">
        <f>IF(基本情報!E45="","",基本情報!E45)</f>
        <v>　</v>
      </c>
      <c r="E45" s="14" t="str">
        <f>IF(基本情報!F45="","",基本情報!F45)</f>
        <v>　</v>
      </c>
      <c r="F45" s="14" t="str">
        <f>IF(基本情報!H45="","",基本情報!H45)</f>
        <v/>
      </c>
      <c r="G45" s="14" t="str">
        <f>IF(H45=TRUE,IF(基本情報!I45="","",基本情報!I45),"")</f>
        <v/>
      </c>
      <c r="H45" s="16" t="b">
        <v>0</v>
      </c>
      <c r="I45" s="16" t="str">
        <f t="shared" si="0"/>
        <v xml:space="preserve"> </v>
      </c>
      <c r="J45" s="16">
        <f>IF(基本情報!G45="男",1,2)</f>
        <v>2</v>
      </c>
      <c r="K45" s="16"/>
      <c r="L45" s="16">
        <f>COUNT(M$9:M45)</f>
        <v>0</v>
      </c>
      <c r="M45" s="16" t="str">
        <f t="shared" si="1"/>
        <v/>
      </c>
      <c r="N45" s="16">
        <f>COUNT(O$9:O45)</f>
        <v>0</v>
      </c>
      <c r="O45" s="16" t="str">
        <f t="shared" si="2"/>
        <v/>
      </c>
      <c r="P45" s="13" t="str">
        <f>IF(H45=TRUE,IF(基本情報!J45="","",基本情報!J45),"")</f>
        <v/>
      </c>
      <c r="Q45" s="13">
        <v>37</v>
      </c>
      <c r="R45" s="13" t="e">
        <f t="shared" si="10"/>
        <v>#N/A</v>
      </c>
      <c r="S45" s="13" t="b">
        <f t="shared" si="3"/>
        <v>1</v>
      </c>
      <c r="T45" s="13" t="str">
        <f t="shared" si="4"/>
        <v/>
      </c>
      <c r="V45" s="13">
        <v>37</v>
      </c>
      <c r="W45" s="13" t="e">
        <f t="shared" si="11"/>
        <v>#N/A</v>
      </c>
      <c r="X45" s="13" t="b">
        <f t="shared" si="5"/>
        <v>1</v>
      </c>
      <c r="Y45" s="13" t="str">
        <f t="shared" si="6"/>
        <v/>
      </c>
      <c r="AB45" s="13" t="str">
        <f t="shared" si="7"/>
        <v/>
      </c>
    </row>
    <row r="46" spans="1:28" s="13" customFormat="1" ht="19.5" customHeight="1">
      <c r="A46" s="14">
        <v>10038</v>
      </c>
      <c r="B46" s="14">
        <f>IF('競技設定（大会別）'!A$2&gt;1,IF(基本情報!C46="",A46,基本情報!C46),IF(基本情報!D46="",A46,基本情報!D46))</f>
        <v>10038</v>
      </c>
      <c r="C46" s="14"/>
      <c r="D46" s="14" t="str">
        <f>IF(基本情報!E46="","",基本情報!E46)</f>
        <v>　</v>
      </c>
      <c r="E46" s="14" t="str">
        <f>IF(基本情報!F46="","",基本情報!F46)</f>
        <v>　</v>
      </c>
      <c r="F46" s="14" t="str">
        <f>IF(基本情報!H46="","",基本情報!H46)</f>
        <v/>
      </c>
      <c r="G46" s="14" t="str">
        <f>IF(H46=TRUE,IF(基本情報!I46="","",基本情報!I46),"")</f>
        <v/>
      </c>
      <c r="H46" s="16" t="b">
        <v>0</v>
      </c>
      <c r="I46" s="16" t="str">
        <f t="shared" si="0"/>
        <v xml:space="preserve"> </v>
      </c>
      <c r="J46" s="16">
        <f>IF(基本情報!G46="男",1,2)</f>
        <v>2</v>
      </c>
      <c r="K46" s="16"/>
      <c r="L46" s="16">
        <f>COUNT(M$9:M46)</f>
        <v>0</v>
      </c>
      <c r="M46" s="16" t="str">
        <f t="shared" si="1"/>
        <v/>
      </c>
      <c r="N46" s="16">
        <f>COUNT(O$9:O46)</f>
        <v>0</v>
      </c>
      <c r="O46" s="16" t="str">
        <f t="shared" si="2"/>
        <v/>
      </c>
      <c r="P46" s="13" t="str">
        <f>IF(H46=TRUE,IF(基本情報!J46="","",基本情報!J46),"")</f>
        <v/>
      </c>
      <c r="Q46" s="13">
        <v>38</v>
      </c>
      <c r="R46" s="13" t="e">
        <f t="shared" si="10"/>
        <v>#N/A</v>
      </c>
      <c r="S46" s="13" t="b">
        <f t="shared" si="3"/>
        <v>1</v>
      </c>
      <c r="T46" s="13" t="str">
        <f t="shared" si="4"/>
        <v/>
      </c>
      <c r="V46" s="13">
        <v>38</v>
      </c>
      <c r="W46" s="13" t="e">
        <f t="shared" si="11"/>
        <v>#N/A</v>
      </c>
      <c r="X46" s="13" t="b">
        <f t="shared" si="5"/>
        <v>1</v>
      </c>
      <c r="Y46" s="13" t="str">
        <f t="shared" si="6"/>
        <v/>
      </c>
      <c r="AB46" s="13" t="str">
        <f t="shared" si="7"/>
        <v/>
      </c>
    </row>
    <row r="47" spans="1:28" s="13" customFormat="1" ht="19.5" customHeight="1">
      <c r="A47" s="14">
        <v>10039</v>
      </c>
      <c r="B47" s="14">
        <f>IF('競技設定（大会別）'!A$2&gt;1,IF(基本情報!C47="",A47,基本情報!C47),IF(基本情報!D47="",A47,基本情報!D47))</f>
        <v>10039</v>
      </c>
      <c r="C47" s="14"/>
      <c r="D47" s="14" t="str">
        <f>IF(基本情報!E47="","",基本情報!E47)</f>
        <v>　</v>
      </c>
      <c r="E47" s="14" t="str">
        <f>IF(基本情報!F47="","",基本情報!F47)</f>
        <v>　</v>
      </c>
      <c r="F47" s="14" t="str">
        <f>IF(基本情報!H47="","",基本情報!H47)</f>
        <v/>
      </c>
      <c r="G47" s="14" t="str">
        <f>IF(H47=TRUE,IF(基本情報!I47="","",基本情報!I47),"")</f>
        <v/>
      </c>
      <c r="H47" s="16" t="b">
        <v>0</v>
      </c>
      <c r="I47" s="16" t="str">
        <f t="shared" si="0"/>
        <v xml:space="preserve"> </v>
      </c>
      <c r="J47" s="16">
        <f>IF(基本情報!G47="男",1,2)</f>
        <v>2</v>
      </c>
      <c r="K47" s="16"/>
      <c r="L47" s="16">
        <f>COUNT(M$9:M47)</f>
        <v>0</v>
      </c>
      <c r="M47" s="16" t="str">
        <f t="shared" si="1"/>
        <v/>
      </c>
      <c r="N47" s="16">
        <f>COUNT(O$9:O47)</f>
        <v>0</v>
      </c>
      <c r="O47" s="16" t="str">
        <f t="shared" si="2"/>
        <v/>
      </c>
      <c r="P47" s="13" t="str">
        <f>IF(H47=TRUE,IF(基本情報!J47="","",基本情報!J47),"")</f>
        <v/>
      </c>
      <c r="Q47" s="13">
        <v>39</v>
      </c>
      <c r="R47" s="13" t="e">
        <f t="shared" si="10"/>
        <v>#N/A</v>
      </c>
      <c r="S47" s="13" t="b">
        <f t="shared" si="3"/>
        <v>1</v>
      </c>
      <c r="T47" s="13" t="str">
        <f t="shared" si="4"/>
        <v/>
      </c>
      <c r="V47" s="13">
        <v>39</v>
      </c>
      <c r="W47" s="13" t="e">
        <f t="shared" si="11"/>
        <v>#N/A</v>
      </c>
      <c r="X47" s="13" t="b">
        <f t="shared" si="5"/>
        <v>1</v>
      </c>
      <c r="Y47" s="13" t="str">
        <f t="shared" si="6"/>
        <v/>
      </c>
      <c r="AB47" s="13" t="str">
        <f t="shared" si="7"/>
        <v/>
      </c>
    </row>
    <row r="48" spans="1:28" s="13" customFormat="1" ht="19.5" customHeight="1">
      <c r="A48" s="14">
        <v>10040</v>
      </c>
      <c r="B48" s="14">
        <f>IF('競技設定（大会別）'!A$2&gt;1,IF(基本情報!C48="",A48,基本情報!C48),IF(基本情報!D48="",A48,基本情報!D48))</f>
        <v>10040</v>
      </c>
      <c r="C48" s="14"/>
      <c r="D48" s="14" t="str">
        <f>IF(基本情報!E48="","",基本情報!E48)</f>
        <v>　</v>
      </c>
      <c r="E48" s="14" t="str">
        <f>IF(基本情報!F48="","",基本情報!F48)</f>
        <v>　</v>
      </c>
      <c r="F48" s="14" t="str">
        <f>IF(基本情報!H48="","",基本情報!H48)</f>
        <v/>
      </c>
      <c r="G48" s="14" t="str">
        <f>IF(H48=TRUE,IF(基本情報!I48="","",基本情報!I48),"")</f>
        <v/>
      </c>
      <c r="H48" s="16" t="b">
        <v>0</v>
      </c>
      <c r="I48" s="16" t="str">
        <f t="shared" si="0"/>
        <v xml:space="preserve"> </v>
      </c>
      <c r="J48" s="16">
        <f>IF(基本情報!G48="男",1,2)</f>
        <v>2</v>
      </c>
      <c r="K48" s="16"/>
      <c r="L48" s="16">
        <f>COUNT(M$9:M48)</f>
        <v>0</v>
      </c>
      <c r="M48" s="16" t="str">
        <f t="shared" si="1"/>
        <v/>
      </c>
      <c r="N48" s="16">
        <f>COUNT(O$9:O48)</f>
        <v>0</v>
      </c>
      <c r="O48" s="16" t="str">
        <f t="shared" si="2"/>
        <v/>
      </c>
      <c r="P48" s="13" t="str">
        <f>IF(H48=TRUE,IF(基本情報!J48="","",基本情報!J48),"")</f>
        <v/>
      </c>
      <c r="Q48" s="13">
        <v>40</v>
      </c>
      <c r="R48" s="13" t="e">
        <f t="shared" si="10"/>
        <v>#N/A</v>
      </c>
      <c r="S48" s="13" t="b">
        <f t="shared" si="3"/>
        <v>1</v>
      </c>
      <c r="T48" s="13" t="str">
        <f t="shared" si="4"/>
        <v/>
      </c>
      <c r="V48" s="13">
        <v>40</v>
      </c>
      <c r="W48" s="13" t="e">
        <f t="shared" si="11"/>
        <v>#N/A</v>
      </c>
      <c r="X48" s="13" t="b">
        <f t="shared" si="5"/>
        <v>1</v>
      </c>
      <c r="Y48" s="13" t="str">
        <f t="shared" si="6"/>
        <v/>
      </c>
      <c r="AB48" s="13" t="str">
        <f t="shared" si="7"/>
        <v/>
      </c>
    </row>
    <row r="49" spans="1:28">
      <c r="A49" s="14">
        <v>10041</v>
      </c>
      <c r="B49" s="14">
        <f>IF('競技設定（大会別）'!A$2&gt;1,IF(基本情報!C49="",A49,基本情報!C49),IF(基本情報!D49="",A49,基本情報!D49))</f>
        <v>10041</v>
      </c>
      <c r="C49" s="14"/>
      <c r="D49" s="14" t="str">
        <f>IF(基本情報!E49="","",基本情報!E49)</f>
        <v>　</v>
      </c>
      <c r="E49" s="14" t="str">
        <f>IF(基本情報!F49="","",基本情報!F49)</f>
        <v>　</v>
      </c>
      <c r="F49" s="14" t="str">
        <f>IF(基本情報!H49="","",基本情報!H49)</f>
        <v/>
      </c>
      <c r="G49" s="14" t="str">
        <f>IF(H49=TRUE,IF(基本情報!I49="","",基本情報!I49),"")</f>
        <v/>
      </c>
      <c r="H49" s="16" t="b">
        <v>0</v>
      </c>
      <c r="I49" s="16" t="str">
        <f t="shared" si="0"/>
        <v xml:space="preserve"> </v>
      </c>
      <c r="J49" s="16">
        <f>IF(基本情報!G49="男",1,2)</f>
        <v>2</v>
      </c>
      <c r="K49" s="1"/>
      <c r="L49" s="16">
        <f>COUNT(M$9:M49)</f>
        <v>0</v>
      </c>
      <c r="M49" s="16" t="str">
        <f t="shared" si="1"/>
        <v/>
      </c>
      <c r="N49" s="16">
        <f>COUNT(O$9:O49)</f>
        <v>0</v>
      </c>
      <c r="O49" s="16" t="str">
        <f t="shared" si="2"/>
        <v/>
      </c>
      <c r="P49" s="13" t="str">
        <f>IF(H49=TRUE,IF(基本情報!J49="","",基本情報!J49),"")</f>
        <v/>
      </c>
      <c r="Q49" s="13">
        <v>41</v>
      </c>
      <c r="R49" s="13" t="e">
        <f t="shared" si="10"/>
        <v>#N/A</v>
      </c>
      <c r="S49" s="13" t="b">
        <f t="shared" si="3"/>
        <v>1</v>
      </c>
      <c r="T49" s="13" t="str">
        <f t="shared" si="4"/>
        <v/>
      </c>
      <c r="V49" s="13">
        <v>41</v>
      </c>
      <c r="W49" s="13" t="e">
        <f t="shared" si="11"/>
        <v>#N/A</v>
      </c>
      <c r="X49" s="13" t="b">
        <f t="shared" si="5"/>
        <v>1</v>
      </c>
      <c r="Y49" s="13" t="str">
        <f t="shared" si="6"/>
        <v/>
      </c>
      <c r="AB49" s="13" t="str">
        <f t="shared" si="7"/>
        <v/>
      </c>
    </row>
    <row r="50" spans="1:28">
      <c r="A50" s="14">
        <v>10042</v>
      </c>
      <c r="B50" s="14">
        <f>IF('競技設定（大会別）'!A$2&gt;1,IF(基本情報!C50="",A50,基本情報!C50),IF(基本情報!D50="",A50,基本情報!D50))</f>
        <v>10042</v>
      </c>
      <c r="C50" s="14"/>
      <c r="D50" s="14" t="str">
        <f>IF(基本情報!E50="","",基本情報!E50)</f>
        <v>　</v>
      </c>
      <c r="E50" s="14" t="str">
        <f>IF(基本情報!F50="","",基本情報!F50)</f>
        <v>　</v>
      </c>
      <c r="F50" s="14" t="str">
        <f>IF(基本情報!H50="","",基本情報!H50)</f>
        <v/>
      </c>
      <c r="G50" s="14" t="str">
        <f>IF(H50=TRUE,IF(基本情報!I50="","",基本情報!I50),"")</f>
        <v/>
      </c>
      <c r="H50" s="16" t="b">
        <v>0</v>
      </c>
      <c r="I50" s="16" t="str">
        <f t="shared" si="0"/>
        <v xml:space="preserve"> </v>
      </c>
      <c r="J50" s="16">
        <f>IF(基本情報!G50="男",1,2)</f>
        <v>2</v>
      </c>
      <c r="K50" s="1"/>
      <c r="L50" s="16">
        <f>COUNT(M$9:M50)</f>
        <v>0</v>
      </c>
      <c r="M50" s="16" t="str">
        <f t="shared" si="1"/>
        <v/>
      </c>
      <c r="N50" s="16">
        <f>COUNT(O$9:O50)</f>
        <v>0</v>
      </c>
      <c r="O50" s="16" t="str">
        <f t="shared" si="2"/>
        <v/>
      </c>
      <c r="P50" s="13" t="str">
        <f>IF(H50=TRUE,IF(基本情報!J50="","",基本情報!J50),"")</f>
        <v/>
      </c>
      <c r="Q50" s="13">
        <v>42</v>
      </c>
      <c r="R50" s="13" t="e">
        <f t="shared" si="10"/>
        <v>#N/A</v>
      </c>
      <c r="S50" s="13" t="b">
        <f t="shared" si="3"/>
        <v>1</v>
      </c>
      <c r="T50" s="13" t="str">
        <f t="shared" si="4"/>
        <v/>
      </c>
      <c r="V50" s="13">
        <v>42</v>
      </c>
      <c r="W50" s="13" t="e">
        <f t="shared" si="11"/>
        <v>#N/A</v>
      </c>
      <c r="X50" s="13" t="b">
        <f t="shared" si="5"/>
        <v>1</v>
      </c>
      <c r="Y50" s="13" t="str">
        <f t="shared" si="6"/>
        <v/>
      </c>
      <c r="AB50" s="13" t="str">
        <f t="shared" si="7"/>
        <v/>
      </c>
    </row>
    <row r="51" spans="1:28">
      <c r="A51" s="14">
        <v>10043</v>
      </c>
      <c r="B51" s="14">
        <f>IF('競技設定（大会別）'!A$2&gt;1,IF(基本情報!C51="",A51,基本情報!C51),IF(基本情報!D51="",A51,基本情報!D51))</f>
        <v>10043</v>
      </c>
      <c r="C51" s="14"/>
      <c r="D51" s="14" t="str">
        <f>IF(基本情報!E51="","",基本情報!E51)</f>
        <v>　</v>
      </c>
      <c r="E51" s="14" t="str">
        <f>IF(基本情報!F51="","",基本情報!F51)</f>
        <v>　</v>
      </c>
      <c r="F51" s="14" t="str">
        <f>IF(基本情報!H51="","",基本情報!H51)</f>
        <v/>
      </c>
      <c r="G51" s="14" t="str">
        <f>IF(H51=TRUE,IF(基本情報!I51="","",基本情報!I51),"")</f>
        <v/>
      </c>
      <c r="H51" s="16" t="b">
        <v>0</v>
      </c>
      <c r="I51" s="16" t="str">
        <f t="shared" si="0"/>
        <v xml:space="preserve"> </v>
      </c>
      <c r="J51" s="16">
        <f>IF(基本情報!G51="男",1,2)</f>
        <v>2</v>
      </c>
      <c r="K51" s="1"/>
      <c r="L51" s="16">
        <f>COUNT(M$9:M51)</f>
        <v>0</v>
      </c>
      <c r="M51" s="16" t="str">
        <f t="shared" si="1"/>
        <v/>
      </c>
      <c r="N51" s="16">
        <f>COUNT(O$9:O51)</f>
        <v>0</v>
      </c>
      <c r="O51" s="16" t="str">
        <f t="shared" si="2"/>
        <v/>
      </c>
      <c r="P51" s="13" t="str">
        <f>IF(H51=TRUE,IF(基本情報!J51="","",基本情報!J51),"")</f>
        <v/>
      </c>
      <c r="Q51" s="13">
        <v>43</v>
      </c>
      <c r="R51" s="13" t="e">
        <f t="shared" si="10"/>
        <v>#N/A</v>
      </c>
      <c r="S51" s="13" t="b">
        <f t="shared" si="3"/>
        <v>1</v>
      </c>
      <c r="T51" s="13" t="str">
        <f t="shared" si="4"/>
        <v/>
      </c>
      <c r="V51" s="13">
        <v>43</v>
      </c>
      <c r="W51" s="13" t="e">
        <f t="shared" si="11"/>
        <v>#N/A</v>
      </c>
      <c r="X51" s="13" t="b">
        <f t="shared" si="5"/>
        <v>1</v>
      </c>
      <c r="Y51" s="13" t="str">
        <f t="shared" si="6"/>
        <v/>
      </c>
      <c r="AB51" s="13" t="str">
        <f t="shared" si="7"/>
        <v/>
      </c>
    </row>
    <row r="52" spans="1:28">
      <c r="A52" s="14">
        <v>10044</v>
      </c>
      <c r="B52" s="14">
        <f>IF('競技設定（大会別）'!A$2&gt;1,IF(基本情報!C52="",A52,基本情報!C52),IF(基本情報!D52="",A52,基本情報!D52))</f>
        <v>10044</v>
      </c>
      <c r="C52" s="14"/>
      <c r="D52" s="14" t="str">
        <f>IF(基本情報!E52="","",基本情報!E52)</f>
        <v>　</v>
      </c>
      <c r="E52" s="14" t="str">
        <f>IF(基本情報!F52="","",基本情報!F52)</f>
        <v>　</v>
      </c>
      <c r="F52" s="14" t="str">
        <f>IF(基本情報!H52="","",基本情報!H52)</f>
        <v/>
      </c>
      <c r="G52" s="14" t="str">
        <f>IF(H52=TRUE,IF(基本情報!I52="","",基本情報!I52),"")</f>
        <v/>
      </c>
      <c r="H52" s="16" t="b">
        <v>0</v>
      </c>
      <c r="I52" s="16" t="str">
        <f t="shared" si="0"/>
        <v xml:space="preserve"> </v>
      </c>
      <c r="J52" s="16">
        <f>IF(基本情報!G52="男",1,2)</f>
        <v>2</v>
      </c>
      <c r="K52" s="1"/>
      <c r="L52" s="16">
        <f>COUNT(M$9:M52)</f>
        <v>0</v>
      </c>
      <c r="M52" s="16" t="str">
        <f t="shared" si="1"/>
        <v/>
      </c>
      <c r="N52" s="16">
        <f>COUNT(O$9:O52)</f>
        <v>0</v>
      </c>
      <c r="O52" s="16" t="str">
        <f t="shared" si="2"/>
        <v/>
      </c>
      <c r="P52" s="13" t="str">
        <f>IF(H52=TRUE,IF(基本情報!J52="","",基本情報!J52),"")</f>
        <v/>
      </c>
      <c r="Q52" s="13">
        <v>44</v>
      </c>
      <c r="R52" s="13" t="e">
        <f t="shared" si="10"/>
        <v>#N/A</v>
      </c>
      <c r="S52" s="13" t="b">
        <f t="shared" si="3"/>
        <v>1</v>
      </c>
      <c r="T52" s="13" t="str">
        <f t="shared" si="4"/>
        <v/>
      </c>
      <c r="V52" s="13">
        <v>44</v>
      </c>
      <c r="W52" s="13" t="e">
        <f t="shared" si="11"/>
        <v>#N/A</v>
      </c>
      <c r="X52" s="13" t="b">
        <f t="shared" si="5"/>
        <v>1</v>
      </c>
      <c r="Y52" s="13" t="str">
        <f t="shared" si="6"/>
        <v/>
      </c>
      <c r="AB52" s="13" t="str">
        <f t="shared" si="7"/>
        <v/>
      </c>
    </row>
    <row r="53" spans="1:28">
      <c r="A53" s="14">
        <v>10045</v>
      </c>
      <c r="B53" s="14">
        <f>IF('競技設定（大会別）'!A$2&gt;1,IF(基本情報!C53="",A53,基本情報!C53),IF(基本情報!D53="",A53,基本情報!D53))</f>
        <v>10045</v>
      </c>
      <c r="C53" s="14"/>
      <c r="D53" s="14" t="str">
        <f>IF(基本情報!E53="","",基本情報!E53)</f>
        <v>　</v>
      </c>
      <c r="E53" s="14" t="str">
        <f>IF(基本情報!F53="","",基本情報!F53)</f>
        <v>　</v>
      </c>
      <c r="F53" s="14" t="str">
        <f>IF(基本情報!H53="","",基本情報!H53)</f>
        <v/>
      </c>
      <c r="G53" s="14" t="str">
        <f>IF(H53=TRUE,IF(基本情報!I53="","",基本情報!I53),"")</f>
        <v/>
      </c>
      <c r="H53" s="16" t="b">
        <v>0</v>
      </c>
      <c r="I53" s="16" t="str">
        <f t="shared" si="0"/>
        <v xml:space="preserve"> </v>
      </c>
      <c r="J53" s="16">
        <f>IF(基本情報!G53="男",1,2)</f>
        <v>2</v>
      </c>
      <c r="K53" s="1"/>
      <c r="L53" s="16">
        <f>COUNT(M$9:M53)</f>
        <v>0</v>
      </c>
      <c r="M53" s="16" t="str">
        <f t="shared" si="1"/>
        <v/>
      </c>
      <c r="N53" s="16">
        <f>COUNT(O$9:O53)</f>
        <v>0</v>
      </c>
      <c r="O53" s="16" t="str">
        <f t="shared" si="2"/>
        <v/>
      </c>
      <c r="P53" s="13" t="str">
        <f>IF(H53=TRUE,IF(基本情報!J53="","",基本情報!J53),"")</f>
        <v/>
      </c>
      <c r="Q53" s="13">
        <v>45</v>
      </c>
      <c r="R53" s="13" t="e">
        <f t="shared" si="10"/>
        <v>#N/A</v>
      </c>
      <c r="S53" s="13" t="b">
        <f t="shared" si="3"/>
        <v>1</v>
      </c>
      <c r="T53" s="13" t="str">
        <f t="shared" si="4"/>
        <v/>
      </c>
      <c r="V53" s="13">
        <v>45</v>
      </c>
      <c r="W53" s="13" t="e">
        <f t="shared" si="11"/>
        <v>#N/A</v>
      </c>
      <c r="X53" s="13" t="b">
        <f t="shared" si="5"/>
        <v>1</v>
      </c>
      <c r="Y53" s="13" t="str">
        <f t="shared" si="6"/>
        <v/>
      </c>
      <c r="AB53" s="13" t="str">
        <f t="shared" si="7"/>
        <v/>
      </c>
    </row>
    <row r="54" spans="1:28">
      <c r="A54" s="14">
        <v>10046</v>
      </c>
      <c r="B54" s="14">
        <f>IF('競技設定（大会別）'!A$2&gt;1,IF(基本情報!C54="",A54,基本情報!C54),IF(基本情報!D54="",A54,基本情報!D54))</f>
        <v>10046</v>
      </c>
      <c r="C54" s="14"/>
      <c r="D54" s="14" t="str">
        <f>IF(基本情報!E54="","",基本情報!E54)</f>
        <v>　</v>
      </c>
      <c r="E54" s="14" t="str">
        <f>IF(基本情報!F54="","",基本情報!F54)</f>
        <v>　</v>
      </c>
      <c r="F54" s="14" t="str">
        <f>IF(基本情報!H54="","",基本情報!H54)</f>
        <v/>
      </c>
      <c r="G54" s="14" t="str">
        <f>IF(H54=TRUE,IF(基本情報!I54="","",基本情報!I54),"")</f>
        <v/>
      </c>
      <c r="H54" s="16" t="b">
        <v>0</v>
      </c>
      <c r="I54" s="16" t="str">
        <f t="shared" si="0"/>
        <v xml:space="preserve"> </v>
      </c>
      <c r="J54" s="16">
        <f>IF(基本情報!G54="男",1,2)</f>
        <v>2</v>
      </c>
      <c r="K54" s="1"/>
      <c r="L54" s="16">
        <f>COUNT(M$9:M54)</f>
        <v>0</v>
      </c>
      <c r="M54" s="16" t="str">
        <f t="shared" si="1"/>
        <v/>
      </c>
      <c r="N54" s="16">
        <f>COUNT(O$9:O54)</f>
        <v>0</v>
      </c>
      <c r="O54" s="16" t="str">
        <f t="shared" si="2"/>
        <v/>
      </c>
      <c r="P54" s="13" t="str">
        <f>IF(H54=TRUE,IF(基本情報!J54="","",基本情報!J54),"")</f>
        <v/>
      </c>
      <c r="Q54" s="13">
        <v>46</v>
      </c>
      <c r="R54" s="13" t="e">
        <f t="shared" si="10"/>
        <v>#N/A</v>
      </c>
      <c r="S54" s="13" t="b">
        <f t="shared" si="3"/>
        <v>1</v>
      </c>
      <c r="T54" s="13" t="str">
        <f t="shared" si="4"/>
        <v/>
      </c>
      <c r="V54" s="13">
        <v>46</v>
      </c>
      <c r="W54" s="13" t="e">
        <f t="shared" si="11"/>
        <v>#N/A</v>
      </c>
      <c r="X54" s="13" t="b">
        <f t="shared" si="5"/>
        <v>1</v>
      </c>
      <c r="Y54" s="13" t="str">
        <f t="shared" si="6"/>
        <v/>
      </c>
      <c r="AB54" s="13" t="str">
        <f t="shared" si="7"/>
        <v/>
      </c>
    </row>
    <row r="55" spans="1:28">
      <c r="A55" s="14">
        <v>10047</v>
      </c>
      <c r="B55" s="14">
        <f>IF('競技設定（大会別）'!A$2&gt;1,IF(基本情報!C55="",A55,基本情報!C55),IF(基本情報!D55="",A55,基本情報!D55))</f>
        <v>10047</v>
      </c>
      <c r="C55" s="14"/>
      <c r="D55" s="14" t="str">
        <f>IF(基本情報!E55="","",基本情報!E55)</f>
        <v>　</v>
      </c>
      <c r="E55" s="14" t="str">
        <f>IF(基本情報!F55="","",基本情報!F55)</f>
        <v>　</v>
      </c>
      <c r="F55" s="14" t="str">
        <f>IF(基本情報!H55="","",基本情報!H55)</f>
        <v/>
      </c>
      <c r="G55" s="14" t="str">
        <f>IF(H55=TRUE,IF(基本情報!I55="","",基本情報!I55),"")</f>
        <v/>
      </c>
      <c r="H55" s="16" t="b">
        <v>0</v>
      </c>
      <c r="I55" s="16" t="str">
        <f t="shared" si="0"/>
        <v xml:space="preserve"> </v>
      </c>
      <c r="J55" s="16">
        <f>IF(基本情報!G55="男",1,2)</f>
        <v>2</v>
      </c>
      <c r="K55" s="1"/>
      <c r="L55" s="16">
        <f>COUNT(M$9:M55)</f>
        <v>0</v>
      </c>
      <c r="M55" s="16" t="str">
        <f t="shared" si="1"/>
        <v/>
      </c>
      <c r="N55" s="16">
        <f>COUNT(O$9:O55)</f>
        <v>0</v>
      </c>
      <c r="O55" s="16" t="str">
        <f t="shared" si="2"/>
        <v/>
      </c>
      <c r="P55" s="13" t="str">
        <f>IF(H55=TRUE,IF(基本情報!J55="","",基本情報!J55),"")</f>
        <v/>
      </c>
      <c r="Q55" s="13">
        <v>47</v>
      </c>
      <c r="R55" s="13" t="e">
        <f t="shared" si="10"/>
        <v>#N/A</v>
      </c>
      <c r="S55" s="13" t="b">
        <f t="shared" si="3"/>
        <v>1</v>
      </c>
      <c r="T55" s="13" t="str">
        <f t="shared" si="4"/>
        <v/>
      </c>
      <c r="V55" s="13">
        <v>47</v>
      </c>
      <c r="W55" s="13" t="e">
        <f t="shared" si="11"/>
        <v>#N/A</v>
      </c>
      <c r="X55" s="13" t="b">
        <f t="shared" si="5"/>
        <v>1</v>
      </c>
      <c r="Y55" s="13" t="str">
        <f t="shared" si="6"/>
        <v/>
      </c>
      <c r="AB55" s="13" t="str">
        <f t="shared" si="7"/>
        <v/>
      </c>
    </row>
    <row r="56" spans="1:28">
      <c r="A56" s="14">
        <v>10048</v>
      </c>
      <c r="B56" s="14">
        <f>IF('競技設定（大会別）'!A$2&gt;1,IF(基本情報!C56="",A56,基本情報!C56),IF(基本情報!D56="",A56,基本情報!D56))</f>
        <v>10048</v>
      </c>
      <c r="C56" s="14"/>
      <c r="D56" s="14" t="str">
        <f>IF(基本情報!E56="","",基本情報!E56)</f>
        <v>　</v>
      </c>
      <c r="E56" s="14" t="str">
        <f>IF(基本情報!F56="","",基本情報!F56)</f>
        <v>　</v>
      </c>
      <c r="F56" s="14" t="str">
        <f>IF(基本情報!H56="","",基本情報!H56)</f>
        <v/>
      </c>
      <c r="G56" s="14" t="str">
        <f>IF(H56=TRUE,IF(基本情報!I56="","",基本情報!I56),"")</f>
        <v/>
      </c>
      <c r="H56" s="16" t="b">
        <v>0</v>
      </c>
      <c r="I56" s="16" t="str">
        <f t="shared" si="0"/>
        <v xml:space="preserve"> </v>
      </c>
      <c r="J56" s="16">
        <f>IF(基本情報!G56="男",1,2)</f>
        <v>2</v>
      </c>
      <c r="K56" s="1"/>
      <c r="L56" s="16">
        <f>COUNT(M$9:M56)</f>
        <v>0</v>
      </c>
      <c r="M56" s="16" t="str">
        <f t="shared" si="1"/>
        <v/>
      </c>
      <c r="N56" s="16">
        <f>COUNT(O$9:O56)</f>
        <v>0</v>
      </c>
      <c r="O56" s="16" t="str">
        <f t="shared" si="2"/>
        <v/>
      </c>
      <c r="P56" s="13" t="str">
        <f>IF(H56=TRUE,IF(基本情報!J56="","",基本情報!J56),"")</f>
        <v/>
      </c>
      <c r="Q56" s="13">
        <v>48</v>
      </c>
      <c r="R56" s="13" t="e">
        <f t="shared" si="10"/>
        <v>#N/A</v>
      </c>
      <c r="S56" s="13" t="b">
        <f t="shared" si="3"/>
        <v>1</v>
      </c>
      <c r="T56" s="13" t="str">
        <f t="shared" si="4"/>
        <v/>
      </c>
      <c r="V56" s="13">
        <v>48</v>
      </c>
      <c r="W56" s="13" t="e">
        <f t="shared" si="11"/>
        <v>#N/A</v>
      </c>
      <c r="X56" s="13" t="b">
        <f t="shared" si="5"/>
        <v>1</v>
      </c>
      <c r="Y56" s="13" t="str">
        <f t="shared" si="6"/>
        <v/>
      </c>
      <c r="AB56" s="13" t="str">
        <f t="shared" si="7"/>
        <v/>
      </c>
    </row>
    <row r="57" spans="1:28">
      <c r="A57" s="14">
        <v>10049</v>
      </c>
      <c r="B57" s="14">
        <f>IF('競技設定（大会別）'!A$2&gt;1,IF(基本情報!C57="",A57,基本情報!C57),IF(基本情報!D57="",A57,基本情報!D57))</f>
        <v>10049</v>
      </c>
      <c r="C57" s="14"/>
      <c r="D57" s="14" t="str">
        <f>IF(基本情報!E57="","",基本情報!E57)</f>
        <v>　</v>
      </c>
      <c r="E57" s="14" t="str">
        <f>IF(基本情報!F57="","",基本情報!F57)</f>
        <v>　</v>
      </c>
      <c r="F57" s="14" t="str">
        <f>IF(基本情報!H57="","",基本情報!H57)</f>
        <v/>
      </c>
      <c r="G57" s="14" t="str">
        <f>IF(H57=TRUE,IF(基本情報!I57="","",基本情報!I57),"")</f>
        <v/>
      </c>
      <c r="H57" s="16" t="b">
        <v>0</v>
      </c>
      <c r="I57" s="16" t="str">
        <f t="shared" si="0"/>
        <v xml:space="preserve"> </v>
      </c>
      <c r="J57" s="16">
        <f>IF(基本情報!G57="男",1,2)</f>
        <v>2</v>
      </c>
      <c r="K57" s="1"/>
      <c r="L57" s="16">
        <f>COUNT(M$9:M57)</f>
        <v>0</v>
      </c>
      <c r="M57" s="16" t="str">
        <f t="shared" si="1"/>
        <v/>
      </c>
      <c r="N57" s="16">
        <f>COUNT(O$9:O57)</f>
        <v>0</v>
      </c>
      <c r="O57" s="16" t="str">
        <f t="shared" si="2"/>
        <v/>
      </c>
      <c r="P57" s="13" t="str">
        <f>IF(H57=TRUE,IF(基本情報!J57="","",基本情報!J57),"")</f>
        <v/>
      </c>
      <c r="Q57" s="13">
        <v>49</v>
      </c>
      <c r="R57" s="13" t="e">
        <f t="shared" si="10"/>
        <v>#N/A</v>
      </c>
      <c r="S57" s="13" t="b">
        <f t="shared" si="3"/>
        <v>1</v>
      </c>
      <c r="T57" s="13" t="str">
        <f t="shared" si="4"/>
        <v/>
      </c>
      <c r="V57" s="13">
        <v>49</v>
      </c>
      <c r="W57" s="13" t="e">
        <f t="shared" si="11"/>
        <v>#N/A</v>
      </c>
      <c r="X57" s="13" t="b">
        <f t="shared" si="5"/>
        <v>1</v>
      </c>
      <c r="Y57" s="13" t="str">
        <f t="shared" si="6"/>
        <v/>
      </c>
      <c r="AB57" s="13" t="str">
        <f t="shared" si="7"/>
        <v/>
      </c>
    </row>
    <row r="58" spans="1:28">
      <c r="A58" s="14">
        <v>10050</v>
      </c>
      <c r="B58" s="14">
        <f>IF('競技設定（大会別）'!A$2&gt;1,IF(基本情報!C58="",A58,基本情報!C58),IF(基本情報!D58="",A58,基本情報!D58))</f>
        <v>10050</v>
      </c>
      <c r="C58" s="14"/>
      <c r="D58" s="14" t="str">
        <f>IF(基本情報!E58="","",基本情報!E58)</f>
        <v>　</v>
      </c>
      <c r="E58" s="14" t="str">
        <f>IF(基本情報!F58="","",基本情報!F58)</f>
        <v>　</v>
      </c>
      <c r="F58" s="14" t="str">
        <f>IF(基本情報!H58="","",基本情報!H58)</f>
        <v/>
      </c>
      <c r="G58" s="14" t="str">
        <f>IF(H58=TRUE,IF(基本情報!I58="","",基本情報!I58),"")</f>
        <v/>
      </c>
      <c r="H58" s="16" t="b">
        <v>0</v>
      </c>
      <c r="I58" s="16" t="str">
        <f t="shared" si="0"/>
        <v xml:space="preserve"> </v>
      </c>
      <c r="J58" s="16">
        <f>IF(基本情報!G58="男",1,2)</f>
        <v>2</v>
      </c>
      <c r="K58" s="1"/>
      <c r="L58" s="16">
        <f>COUNT(M$9:M58)</f>
        <v>0</v>
      </c>
      <c r="M58" s="16" t="str">
        <f t="shared" si="1"/>
        <v/>
      </c>
      <c r="N58" s="16">
        <f>COUNT(O$9:O58)</f>
        <v>0</v>
      </c>
      <c r="O58" s="16" t="str">
        <f t="shared" si="2"/>
        <v/>
      </c>
      <c r="P58" s="13" t="str">
        <f>IF(H58=TRUE,IF(基本情報!J58="","",基本情報!J58),"")</f>
        <v/>
      </c>
      <c r="Q58" s="13">
        <v>50</v>
      </c>
      <c r="R58" s="13" t="e">
        <f t="shared" si="10"/>
        <v>#N/A</v>
      </c>
      <c r="S58" s="13" t="b">
        <f t="shared" si="3"/>
        <v>1</v>
      </c>
      <c r="T58" s="13" t="str">
        <f t="shared" si="4"/>
        <v/>
      </c>
      <c r="V58" s="13">
        <v>50</v>
      </c>
      <c r="W58" s="13" t="e">
        <f t="shared" si="11"/>
        <v>#N/A</v>
      </c>
      <c r="X58" s="13" t="b">
        <f t="shared" si="5"/>
        <v>1</v>
      </c>
      <c r="Y58" s="13" t="str">
        <f t="shared" si="6"/>
        <v/>
      </c>
      <c r="AB58" s="13" t="str">
        <f t="shared" si="7"/>
        <v/>
      </c>
    </row>
    <row r="59" spans="1:28">
      <c r="A59" s="14">
        <v>10051</v>
      </c>
      <c r="B59" s="14">
        <f>IF('競技設定（大会別）'!A$2&gt;1,IF(基本情報!C59="",A59,基本情報!C59),IF(基本情報!D59="",A59,基本情報!D59))</f>
        <v>10051</v>
      </c>
      <c r="C59" s="14"/>
      <c r="D59" s="14" t="str">
        <f>IF(基本情報!E59="","",基本情報!E59)</f>
        <v>　</v>
      </c>
      <c r="E59" s="14" t="str">
        <f>IF(基本情報!F59="","",基本情報!F59)</f>
        <v>　</v>
      </c>
      <c r="F59" s="14" t="str">
        <f>IF(基本情報!H59="","",基本情報!H59)</f>
        <v/>
      </c>
      <c r="G59" s="14" t="str">
        <f>IF(H59=TRUE,IF(基本情報!I59="","",基本情報!I59),"")</f>
        <v/>
      </c>
      <c r="H59" s="16" t="b">
        <v>0</v>
      </c>
      <c r="I59" s="16" t="str">
        <f t="shared" si="0"/>
        <v xml:space="preserve"> </v>
      </c>
      <c r="J59" s="16">
        <f>IF(基本情報!G59="男",1,2)</f>
        <v>2</v>
      </c>
      <c r="K59" s="1"/>
      <c r="L59" s="16">
        <f>COUNT(M$9:M59)</f>
        <v>0</v>
      </c>
      <c r="M59" s="16" t="str">
        <f t="shared" si="1"/>
        <v/>
      </c>
      <c r="N59" s="16">
        <f>COUNT(O$9:O59)</f>
        <v>0</v>
      </c>
      <c r="O59" s="16" t="str">
        <f t="shared" si="2"/>
        <v/>
      </c>
      <c r="P59" s="13" t="str">
        <f>IF(H59=TRUE,IF(基本情報!J59="","",基本情報!J59),"")</f>
        <v/>
      </c>
      <c r="Q59" s="13">
        <v>51</v>
      </c>
      <c r="R59" s="13" t="e">
        <f t="shared" si="10"/>
        <v>#N/A</v>
      </c>
      <c r="S59" s="13" t="b">
        <f t="shared" si="3"/>
        <v>1</v>
      </c>
      <c r="T59" s="13" t="str">
        <f t="shared" si="4"/>
        <v/>
      </c>
      <c r="V59" s="13">
        <v>51</v>
      </c>
      <c r="W59" s="13" t="e">
        <f t="shared" si="11"/>
        <v>#N/A</v>
      </c>
      <c r="X59" s="13" t="b">
        <f t="shared" si="5"/>
        <v>1</v>
      </c>
      <c r="Y59" s="13" t="str">
        <f t="shared" si="6"/>
        <v/>
      </c>
      <c r="AB59" s="13" t="str">
        <f t="shared" si="7"/>
        <v/>
      </c>
    </row>
    <row r="60" spans="1:28">
      <c r="A60" s="14">
        <v>10052</v>
      </c>
      <c r="B60" s="14">
        <f>IF('競技設定（大会別）'!A$2&gt;1,IF(基本情報!C60="",A60,基本情報!C60),IF(基本情報!D60="",A60,基本情報!D60))</f>
        <v>10052</v>
      </c>
      <c r="C60" s="14"/>
      <c r="D60" s="14" t="str">
        <f>IF(基本情報!E60="","",基本情報!E60)</f>
        <v>　</v>
      </c>
      <c r="E60" s="14" t="str">
        <f>IF(基本情報!F60="","",基本情報!F60)</f>
        <v>　</v>
      </c>
      <c r="F60" s="14" t="str">
        <f>IF(基本情報!H60="","",基本情報!H60)</f>
        <v/>
      </c>
      <c r="G60" s="14" t="str">
        <f>IF(H60=TRUE,IF(基本情報!I60="","",基本情報!I60),"")</f>
        <v/>
      </c>
      <c r="H60" s="16" t="b">
        <v>0</v>
      </c>
      <c r="I60" s="16" t="str">
        <f t="shared" si="0"/>
        <v xml:space="preserve"> </v>
      </c>
      <c r="J60" s="16">
        <f>IF(基本情報!G60="男",1,2)</f>
        <v>2</v>
      </c>
      <c r="K60" s="1"/>
      <c r="L60" s="16">
        <f>COUNT(M$9:M60)</f>
        <v>0</v>
      </c>
      <c r="M60" s="16" t="str">
        <f t="shared" si="1"/>
        <v/>
      </c>
      <c r="N60" s="16">
        <f>COUNT(O$9:O60)</f>
        <v>0</v>
      </c>
      <c r="O60" s="16" t="str">
        <f t="shared" si="2"/>
        <v/>
      </c>
      <c r="P60" s="13" t="str">
        <f>IF(H60=TRUE,IF(基本情報!J60="","",基本情報!J60),"")</f>
        <v/>
      </c>
      <c r="Q60" s="13">
        <v>52</v>
      </c>
      <c r="R60" s="13" t="e">
        <f t="shared" si="10"/>
        <v>#N/A</v>
      </c>
      <c r="S60" s="13" t="b">
        <f t="shared" si="3"/>
        <v>1</v>
      </c>
      <c r="T60" s="13" t="str">
        <f t="shared" si="4"/>
        <v/>
      </c>
      <c r="V60" s="13">
        <v>52</v>
      </c>
      <c r="W60" s="13" t="e">
        <f t="shared" si="11"/>
        <v>#N/A</v>
      </c>
      <c r="X60" s="13" t="b">
        <f t="shared" si="5"/>
        <v>1</v>
      </c>
      <c r="Y60" s="13" t="str">
        <f t="shared" si="6"/>
        <v/>
      </c>
      <c r="AB60" s="13" t="str">
        <f t="shared" si="7"/>
        <v/>
      </c>
    </row>
    <row r="61" spans="1:28">
      <c r="A61" s="14">
        <v>10053</v>
      </c>
      <c r="B61" s="14">
        <f>IF('競技設定（大会別）'!A$2&gt;1,IF(基本情報!C61="",A61,基本情報!C61),IF(基本情報!D61="",A61,基本情報!D61))</f>
        <v>10053</v>
      </c>
      <c r="C61" s="14"/>
      <c r="D61" s="14" t="str">
        <f>IF(基本情報!E61="","",基本情報!E61)</f>
        <v>　</v>
      </c>
      <c r="E61" s="14" t="str">
        <f>IF(基本情報!F61="","",基本情報!F61)</f>
        <v>　</v>
      </c>
      <c r="F61" s="14" t="str">
        <f>IF(基本情報!H61="","",基本情報!H61)</f>
        <v/>
      </c>
      <c r="G61" s="14" t="str">
        <f>IF(H61=TRUE,IF(基本情報!I61="","",基本情報!I61),"")</f>
        <v/>
      </c>
      <c r="H61" s="16" t="b">
        <v>0</v>
      </c>
      <c r="I61" s="16" t="str">
        <f t="shared" si="0"/>
        <v xml:space="preserve"> </v>
      </c>
      <c r="J61" s="16">
        <f>IF(基本情報!G61="男",1,2)</f>
        <v>2</v>
      </c>
      <c r="K61" s="1"/>
      <c r="L61" s="16">
        <f>COUNT(M$9:M61)</f>
        <v>0</v>
      </c>
      <c r="M61" s="16" t="str">
        <f t="shared" si="1"/>
        <v/>
      </c>
      <c r="N61" s="16">
        <f>COUNT(O$9:O61)</f>
        <v>0</v>
      </c>
      <c r="O61" s="16" t="str">
        <f t="shared" si="2"/>
        <v/>
      </c>
      <c r="P61" s="13" t="str">
        <f>IF(H61=TRUE,IF(基本情報!J61="","",基本情報!J61),"")</f>
        <v/>
      </c>
      <c r="Q61" s="13">
        <v>53</v>
      </c>
      <c r="R61" s="13" t="e">
        <f t="shared" si="10"/>
        <v>#N/A</v>
      </c>
      <c r="S61" s="13" t="b">
        <f t="shared" si="3"/>
        <v>1</v>
      </c>
      <c r="T61" s="13" t="str">
        <f t="shared" si="4"/>
        <v/>
      </c>
      <c r="V61" s="13">
        <v>53</v>
      </c>
      <c r="W61" s="13" t="e">
        <f t="shared" si="11"/>
        <v>#N/A</v>
      </c>
      <c r="X61" s="13" t="b">
        <f t="shared" si="5"/>
        <v>1</v>
      </c>
      <c r="Y61" s="13" t="str">
        <f t="shared" si="6"/>
        <v/>
      </c>
      <c r="AB61" s="13" t="str">
        <f t="shared" si="7"/>
        <v/>
      </c>
    </row>
    <row r="62" spans="1:28">
      <c r="A62" s="14">
        <v>10054</v>
      </c>
      <c r="B62" s="14">
        <f>IF('競技設定（大会別）'!A$2&gt;1,IF(基本情報!C62="",A62,基本情報!C62),IF(基本情報!D62="",A62,基本情報!D62))</f>
        <v>10054</v>
      </c>
      <c r="C62" s="14"/>
      <c r="D62" s="14" t="str">
        <f>IF(基本情報!E62="","",基本情報!E62)</f>
        <v>　</v>
      </c>
      <c r="E62" s="14" t="str">
        <f>IF(基本情報!F62="","",基本情報!F62)</f>
        <v>　</v>
      </c>
      <c r="F62" s="14" t="str">
        <f>IF(基本情報!H62="","",基本情報!H62)</f>
        <v/>
      </c>
      <c r="G62" s="14" t="str">
        <f>IF(H62=TRUE,IF(基本情報!I62="","",基本情報!I62),"")</f>
        <v/>
      </c>
      <c r="H62" s="16" t="b">
        <v>0</v>
      </c>
      <c r="I62" s="16" t="str">
        <f t="shared" si="0"/>
        <v xml:space="preserve"> </v>
      </c>
      <c r="J62" s="16">
        <f>IF(基本情報!G62="男",1,2)</f>
        <v>2</v>
      </c>
      <c r="K62" s="1"/>
      <c r="L62" s="16">
        <f>COUNT(M$9:M62)</f>
        <v>0</v>
      </c>
      <c r="M62" s="16" t="str">
        <f t="shared" si="1"/>
        <v/>
      </c>
      <c r="N62" s="16">
        <f>COUNT(O$9:O62)</f>
        <v>0</v>
      </c>
      <c r="O62" s="16" t="str">
        <f t="shared" si="2"/>
        <v/>
      </c>
      <c r="P62" s="13" t="str">
        <f>IF(H62=TRUE,IF(基本情報!J62="","",基本情報!J62),"")</f>
        <v/>
      </c>
      <c r="Q62" s="13">
        <v>54</v>
      </c>
      <c r="R62" s="13" t="e">
        <f t="shared" si="10"/>
        <v>#N/A</v>
      </c>
      <c r="S62" s="13" t="b">
        <f t="shared" si="3"/>
        <v>1</v>
      </c>
      <c r="T62" s="13" t="str">
        <f t="shared" si="4"/>
        <v/>
      </c>
      <c r="V62" s="13">
        <v>54</v>
      </c>
      <c r="W62" s="13" t="e">
        <f t="shared" si="11"/>
        <v>#N/A</v>
      </c>
      <c r="X62" s="13" t="b">
        <f t="shared" si="5"/>
        <v>1</v>
      </c>
      <c r="Y62" s="13" t="str">
        <f t="shared" si="6"/>
        <v/>
      </c>
      <c r="AB62" s="13" t="str">
        <f t="shared" si="7"/>
        <v/>
      </c>
    </row>
    <row r="63" spans="1:28">
      <c r="A63" s="14">
        <v>10055</v>
      </c>
      <c r="B63" s="14">
        <f>IF('競技設定（大会別）'!A$2&gt;1,IF(基本情報!C63="",A63,基本情報!C63),IF(基本情報!D63="",A63,基本情報!D63))</f>
        <v>10055</v>
      </c>
      <c r="C63" s="14"/>
      <c r="D63" s="14" t="str">
        <f>IF(基本情報!E63="","",基本情報!E63)</f>
        <v>　</v>
      </c>
      <c r="E63" s="14" t="str">
        <f>IF(基本情報!F63="","",基本情報!F63)</f>
        <v>　</v>
      </c>
      <c r="F63" s="14" t="str">
        <f>IF(基本情報!H63="","",基本情報!H63)</f>
        <v/>
      </c>
      <c r="G63" s="14" t="str">
        <f>IF(H63=TRUE,IF(基本情報!I63="","",基本情報!I63),"")</f>
        <v/>
      </c>
      <c r="H63" s="16" t="b">
        <v>0</v>
      </c>
      <c r="I63" s="16" t="str">
        <f t="shared" si="0"/>
        <v xml:space="preserve"> </v>
      </c>
      <c r="J63" s="16">
        <f>IF(基本情報!G63="男",1,2)</f>
        <v>2</v>
      </c>
      <c r="K63" s="1"/>
      <c r="L63" s="16">
        <f>COUNT(M$9:M63)</f>
        <v>0</v>
      </c>
      <c r="M63" s="16" t="str">
        <f t="shared" si="1"/>
        <v/>
      </c>
      <c r="N63" s="16">
        <f>COUNT(O$9:O63)</f>
        <v>0</v>
      </c>
      <c r="O63" s="16" t="str">
        <f t="shared" si="2"/>
        <v/>
      </c>
      <c r="P63" s="13" t="str">
        <f>IF(H63=TRUE,IF(基本情報!J63="","",基本情報!J63),"")</f>
        <v/>
      </c>
      <c r="Q63" s="13">
        <v>55</v>
      </c>
      <c r="R63" s="13" t="e">
        <f t="shared" si="10"/>
        <v>#N/A</v>
      </c>
      <c r="S63" s="13" t="b">
        <f t="shared" si="3"/>
        <v>1</v>
      </c>
      <c r="T63" s="13" t="str">
        <f t="shared" si="4"/>
        <v/>
      </c>
      <c r="V63" s="13">
        <v>55</v>
      </c>
      <c r="W63" s="13" t="e">
        <f t="shared" si="11"/>
        <v>#N/A</v>
      </c>
      <c r="X63" s="13" t="b">
        <f t="shared" si="5"/>
        <v>1</v>
      </c>
      <c r="Y63" s="13" t="str">
        <f t="shared" si="6"/>
        <v/>
      </c>
      <c r="AB63" s="13" t="str">
        <f t="shared" si="7"/>
        <v/>
      </c>
    </row>
    <row r="64" spans="1:28">
      <c r="A64" s="14">
        <v>10056</v>
      </c>
      <c r="B64" s="14">
        <f>IF('競技設定（大会別）'!A$2&gt;1,IF(基本情報!C64="",A64,基本情報!C64),IF(基本情報!D64="",A64,基本情報!D64))</f>
        <v>10056</v>
      </c>
      <c r="C64" s="14"/>
      <c r="D64" s="14" t="str">
        <f>IF(基本情報!E64="","",基本情報!E64)</f>
        <v>　</v>
      </c>
      <c r="E64" s="14" t="str">
        <f>IF(基本情報!F64="","",基本情報!F64)</f>
        <v>　</v>
      </c>
      <c r="F64" s="14" t="str">
        <f>IF(基本情報!H64="","",基本情報!H64)</f>
        <v/>
      </c>
      <c r="G64" s="14" t="str">
        <f>IF(H64=TRUE,IF(基本情報!I64="","",基本情報!I64),"")</f>
        <v/>
      </c>
      <c r="H64" s="16" t="b">
        <v>0</v>
      </c>
      <c r="I64" s="16" t="str">
        <f t="shared" si="0"/>
        <v xml:space="preserve"> </v>
      </c>
      <c r="J64" s="16">
        <f>IF(基本情報!G64="男",1,2)</f>
        <v>2</v>
      </c>
      <c r="K64" s="1"/>
      <c r="L64" s="16">
        <f>COUNT(M$9:M64)</f>
        <v>0</v>
      </c>
      <c r="M64" s="16" t="str">
        <f t="shared" si="1"/>
        <v/>
      </c>
      <c r="N64" s="16">
        <f>COUNT(O$9:O64)</f>
        <v>0</v>
      </c>
      <c r="O64" s="16" t="str">
        <f t="shared" si="2"/>
        <v/>
      </c>
      <c r="P64" s="13" t="str">
        <f>IF(H64=TRUE,IF(基本情報!J64="","",基本情報!J64),"")</f>
        <v/>
      </c>
      <c r="Q64" s="13">
        <v>56</v>
      </c>
      <c r="R64" s="13" t="e">
        <f t="shared" si="10"/>
        <v>#N/A</v>
      </c>
      <c r="S64" s="13" t="b">
        <f t="shared" si="3"/>
        <v>1</v>
      </c>
      <c r="T64" s="13" t="str">
        <f t="shared" si="4"/>
        <v/>
      </c>
      <c r="V64" s="13">
        <v>56</v>
      </c>
      <c r="W64" s="13" t="e">
        <f t="shared" si="11"/>
        <v>#N/A</v>
      </c>
      <c r="X64" s="13" t="b">
        <f t="shared" si="5"/>
        <v>1</v>
      </c>
      <c r="Y64" s="13" t="str">
        <f t="shared" si="6"/>
        <v/>
      </c>
      <c r="AB64" s="13" t="str">
        <f t="shared" si="7"/>
        <v/>
      </c>
    </row>
    <row r="65" spans="1:28">
      <c r="A65" s="14">
        <v>10057</v>
      </c>
      <c r="B65" s="14">
        <f>IF('競技設定（大会別）'!A$2&gt;1,IF(基本情報!C65="",A65,基本情報!C65),IF(基本情報!D65="",A65,基本情報!D65))</f>
        <v>10057</v>
      </c>
      <c r="C65" s="14"/>
      <c r="D65" s="14" t="str">
        <f>IF(基本情報!E65="","",基本情報!E65)</f>
        <v>　</v>
      </c>
      <c r="E65" s="14" t="str">
        <f>IF(基本情報!F65="","",基本情報!F65)</f>
        <v>　</v>
      </c>
      <c r="F65" s="14" t="str">
        <f>IF(基本情報!H65="","",基本情報!H65)</f>
        <v/>
      </c>
      <c r="G65" s="14" t="str">
        <f>IF(H65=TRUE,IF(基本情報!I65="","",基本情報!I65),"")</f>
        <v/>
      </c>
      <c r="H65" s="16" t="b">
        <v>0</v>
      </c>
      <c r="I65" s="16" t="str">
        <f t="shared" si="0"/>
        <v xml:space="preserve"> </v>
      </c>
      <c r="J65" s="16">
        <f>IF(基本情報!G65="男",1,2)</f>
        <v>2</v>
      </c>
      <c r="K65" s="1"/>
      <c r="L65" s="16">
        <f>COUNT(M$9:M65)</f>
        <v>0</v>
      </c>
      <c r="M65" s="16" t="str">
        <f t="shared" si="1"/>
        <v/>
      </c>
      <c r="N65" s="16">
        <f>COUNT(O$9:O65)</f>
        <v>0</v>
      </c>
      <c r="O65" s="16" t="str">
        <f t="shared" si="2"/>
        <v/>
      </c>
      <c r="P65" s="13" t="str">
        <f>IF(H65=TRUE,IF(基本情報!J65="","",基本情報!J65),"")</f>
        <v/>
      </c>
      <c r="Q65" s="13">
        <v>57</v>
      </c>
      <c r="R65" s="13" t="e">
        <f t="shared" si="10"/>
        <v>#N/A</v>
      </c>
      <c r="S65" s="13" t="b">
        <f t="shared" si="3"/>
        <v>1</v>
      </c>
      <c r="T65" s="13" t="str">
        <f t="shared" si="4"/>
        <v/>
      </c>
      <c r="V65" s="13">
        <v>57</v>
      </c>
      <c r="W65" s="13" t="e">
        <f t="shared" si="11"/>
        <v>#N/A</v>
      </c>
      <c r="X65" s="13" t="b">
        <f t="shared" si="5"/>
        <v>1</v>
      </c>
      <c r="Y65" s="13" t="str">
        <f t="shared" si="6"/>
        <v/>
      </c>
      <c r="AB65" s="13" t="str">
        <f t="shared" si="7"/>
        <v/>
      </c>
    </row>
    <row r="66" spans="1:28">
      <c r="A66" s="14">
        <v>10058</v>
      </c>
      <c r="B66" s="14">
        <f>IF('競技設定（大会別）'!A$2&gt;1,IF(基本情報!C66="",A66,基本情報!C66),IF(基本情報!D66="",A66,基本情報!D66))</f>
        <v>10058</v>
      </c>
      <c r="C66" s="14"/>
      <c r="D66" s="14" t="str">
        <f>IF(基本情報!E66="","",基本情報!E66)</f>
        <v>　</v>
      </c>
      <c r="E66" s="14" t="str">
        <f>IF(基本情報!F66="","",基本情報!F66)</f>
        <v>　</v>
      </c>
      <c r="F66" s="14" t="str">
        <f>IF(基本情報!H66="","",基本情報!H66)</f>
        <v/>
      </c>
      <c r="G66" s="14" t="str">
        <f>IF(H66=TRUE,IF(基本情報!I66="","",基本情報!I66),"")</f>
        <v/>
      </c>
      <c r="H66" s="16" t="b">
        <v>0</v>
      </c>
      <c r="I66" s="16" t="str">
        <f t="shared" si="0"/>
        <v xml:space="preserve"> </v>
      </c>
      <c r="J66" s="16">
        <f>IF(基本情報!G66="男",1,2)</f>
        <v>2</v>
      </c>
      <c r="K66" s="1"/>
      <c r="L66" s="16">
        <f>COUNT(M$9:M66)</f>
        <v>0</v>
      </c>
      <c r="M66" s="16" t="str">
        <f t="shared" si="1"/>
        <v/>
      </c>
      <c r="N66" s="16">
        <f>COUNT(O$9:O66)</f>
        <v>0</v>
      </c>
      <c r="O66" s="16" t="str">
        <f t="shared" si="2"/>
        <v/>
      </c>
      <c r="P66" s="13" t="str">
        <f>IF(H66=TRUE,IF(基本情報!J66="","",基本情報!J66),"")</f>
        <v/>
      </c>
      <c r="Q66" s="13">
        <v>58</v>
      </c>
      <c r="R66" s="13" t="e">
        <f t="shared" si="10"/>
        <v>#N/A</v>
      </c>
      <c r="S66" s="13" t="b">
        <f t="shared" si="3"/>
        <v>1</v>
      </c>
      <c r="T66" s="13" t="str">
        <f t="shared" si="4"/>
        <v/>
      </c>
      <c r="V66" s="13">
        <v>58</v>
      </c>
      <c r="W66" s="13" t="e">
        <f t="shared" si="11"/>
        <v>#N/A</v>
      </c>
      <c r="X66" s="13" t="b">
        <f t="shared" si="5"/>
        <v>1</v>
      </c>
      <c r="Y66" s="13" t="str">
        <f t="shared" si="6"/>
        <v/>
      </c>
      <c r="AB66" s="13" t="str">
        <f t="shared" si="7"/>
        <v/>
      </c>
    </row>
    <row r="67" spans="1:28">
      <c r="A67" s="14">
        <v>10059</v>
      </c>
      <c r="B67" s="14">
        <f>IF('競技設定（大会別）'!A$2&gt;1,IF(基本情報!C67="",A67,基本情報!C67),IF(基本情報!D67="",A67,基本情報!D67))</f>
        <v>10059</v>
      </c>
      <c r="C67" s="14"/>
      <c r="D67" s="14" t="str">
        <f>IF(基本情報!E67="","",基本情報!E67)</f>
        <v>　</v>
      </c>
      <c r="E67" s="14" t="str">
        <f>IF(基本情報!F67="","",基本情報!F67)</f>
        <v>　</v>
      </c>
      <c r="F67" s="14" t="str">
        <f>IF(基本情報!H67="","",基本情報!H67)</f>
        <v/>
      </c>
      <c r="G67" s="14" t="str">
        <f>IF(H67=TRUE,IF(基本情報!I67="","",基本情報!I67),"")</f>
        <v/>
      </c>
      <c r="H67" s="16" t="b">
        <v>0</v>
      </c>
      <c r="I67" s="16" t="str">
        <f t="shared" si="0"/>
        <v xml:space="preserve"> </v>
      </c>
      <c r="J67" s="16">
        <f>IF(基本情報!G67="男",1,2)</f>
        <v>2</v>
      </c>
      <c r="K67" s="1"/>
      <c r="L67" s="16">
        <f>COUNT(M$9:M67)</f>
        <v>0</v>
      </c>
      <c r="M67" s="16" t="str">
        <f t="shared" si="1"/>
        <v/>
      </c>
      <c r="N67" s="16">
        <f>COUNT(O$9:O67)</f>
        <v>0</v>
      </c>
      <c r="O67" s="16" t="str">
        <f t="shared" si="2"/>
        <v/>
      </c>
      <c r="P67" s="13" t="str">
        <f>IF(H67=TRUE,IF(基本情報!J67="","",基本情報!J67),"")</f>
        <v/>
      </c>
      <c r="Q67" s="13">
        <v>59</v>
      </c>
      <c r="R67" s="13" t="e">
        <f t="shared" si="10"/>
        <v>#N/A</v>
      </c>
      <c r="S67" s="13" t="b">
        <f t="shared" si="3"/>
        <v>1</v>
      </c>
      <c r="T67" s="13" t="str">
        <f t="shared" si="4"/>
        <v/>
      </c>
      <c r="V67" s="13">
        <v>59</v>
      </c>
      <c r="W67" s="13" t="e">
        <f t="shared" si="11"/>
        <v>#N/A</v>
      </c>
      <c r="X67" s="13" t="b">
        <f t="shared" si="5"/>
        <v>1</v>
      </c>
      <c r="Y67" s="13" t="str">
        <f t="shared" si="6"/>
        <v/>
      </c>
      <c r="AB67" s="13" t="str">
        <f t="shared" si="7"/>
        <v/>
      </c>
    </row>
    <row r="68" spans="1:28">
      <c r="A68" s="14">
        <v>10060</v>
      </c>
      <c r="B68" s="14">
        <f>IF('競技設定（大会別）'!A$2&gt;1,IF(基本情報!C68="",A68,基本情報!C68),IF(基本情報!D68="",A68,基本情報!D68))</f>
        <v>10060</v>
      </c>
      <c r="C68" s="14"/>
      <c r="D68" s="14" t="str">
        <f>IF(基本情報!E68="","",基本情報!E68)</f>
        <v>　</v>
      </c>
      <c r="E68" s="14" t="str">
        <f>IF(基本情報!F68="","",基本情報!F68)</f>
        <v>　</v>
      </c>
      <c r="F68" s="14" t="str">
        <f>IF(基本情報!H68="","",基本情報!H68)</f>
        <v/>
      </c>
      <c r="G68" s="14" t="str">
        <f>IF(H68=TRUE,IF(基本情報!I68="","",基本情報!I68),"")</f>
        <v/>
      </c>
      <c r="H68" s="16" t="b">
        <v>0</v>
      </c>
      <c r="I68" s="16" t="str">
        <f t="shared" si="0"/>
        <v xml:space="preserve"> </v>
      </c>
      <c r="J68" s="16">
        <f>IF(基本情報!G68="男",1,2)</f>
        <v>2</v>
      </c>
      <c r="K68" s="1"/>
      <c r="L68" s="16">
        <f>COUNT(M$9:M68)</f>
        <v>0</v>
      </c>
      <c r="M68" s="16" t="str">
        <f t="shared" si="1"/>
        <v/>
      </c>
      <c r="N68" s="16">
        <f>COUNT(O$9:O68)</f>
        <v>0</v>
      </c>
      <c r="O68" s="16" t="str">
        <f t="shared" si="2"/>
        <v/>
      </c>
      <c r="P68" s="13" t="str">
        <f>IF(H68=TRUE,IF(基本情報!J68="","",基本情報!J68),"")</f>
        <v/>
      </c>
      <c r="Q68" s="13">
        <v>60</v>
      </c>
      <c r="R68" s="13" t="e">
        <f t="shared" si="10"/>
        <v>#N/A</v>
      </c>
      <c r="S68" s="13" t="b">
        <f t="shared" si="3"/>
        <v>1</v>
      </c>
      <c r="T68" s="13" t="str">
        <f t="shared" si="4"/>
        <v/>
      </c>
      <c r="V68" s="13">
        <v>60</v>
      </c>
      <c r="W68" s="13" t="e">
        <f t="shared" si="11"/>
        <v>#N/A</v>
      </c>
      <c r="X68" s="13" t="b">
        <f t="shared" si="5"/>
        <v>1</v>
      </c>
      <c r="Y68" s="13" t="str">
        <f t="shared" si="6"/>
        <v/>
      </c>
      <c r="AB68" s="13" t="str">
        <f t="shared" si="7"/>
        <v/>
      </c>
    </row>
    <row r="69" spans="1:28">
      <c r="A69" s="14">
        <v>10061</v>
      </c>
      <c r="B69" s="14">
        <f>IF('競技設定（大会別）'!A$2&gt;1,IF(基本情報!C69="",A69,基本情報!C69),IF(基本情報!D69="",A69,基本情報!D69))</f>
        <v>10061</v>
      </c>
      <c r="C69" s="14"/>
      <c r="D69" s="14" t="str">
        <f>IF(基本情報!E69="","",基本情報!E69)</f>
        <v>　</v>
      </c>
      <c r="E69" s="14" t="str">
        <f>IF(基本情報!F69="","",基本情報!F69)</f>
        <v>　</v>
      </c>
      <c r="F69" s="14" t="str">
        <f>IF(基本情報!H69="","",基本情報!H69)</f>
        <v/>
      </c>
      <c r="G69" s="14" t="str">
        <f>IF(H69=TRUE,IF(基本情報!I69="","",基本情報!I69),"")</f>
        <v/>
      </c>
      <c r="H69" s="16" t="b">
        <v>0</v>
      </c>
      <c r="I69" s="16" t="str">
        <f t="shared" si="0"/>
        <v xml:space="preserve"> </v>
      </c>
      <c r="J69" s="16">
        <f>IF(基本情報!G69="男",1,2)</f>
        <v>2</v>
      </c>
      <c r="K69" s="1"/>
      <c r="L69" s="16">
        <f>COUNT(M$9:M69)</f>
        <v>0</v>
      </c>
      <c r="M69" s="16" t="str">
        <f t="shared" si="1"/>
        <v/>
      </c>
      <c r="N69" s="16">
        <f>COUNT(O$9:O69)</f>
        <v>0</v>
      </c>
      <c r="O69" s="16" t="str">
        <f t="shared" si="2"/>
        <v/>
      </c>
      <c r="P69" s="13" t="str">
        <f>IF(H69=TRUE,IF(基本情報!J69="","",基本情報!J69),"")</f>
        <v/>
      </c>
      <c r="Q69" s="13">
        <v>61</v>
      </c>
      <c r="R69" s="13" t="e">
        <f t="shared" si="10"/>
        <v>#N/A</v>
      </c>
      <c r="S69" s="13" t="b">
        <f t="shared" si="3"/>
        <v>1</v>
      </c>
      <c r="T69" s="13" t="str">
        <f t="shared" si="4"/>
        <v/>
      </c>
      <c r="V69" s="13">
        <v>61</v>
      </c>
      <c r="W69" s="13" t="e">
        <f t="shared" si="11"/>
        <v>#N/A</v>
      </c>
      <c r="X69" s="13" t="b">
        <f t="shared" si="5"/>
        <v>1</v>
      </c>
      <c r="Y69" s="13" t="str">
        <f t="shared" si="6"/>
        <v/>
      </c>
      <c r="AB69" s="13" t="str">
        <f t="shared" si="7"/>
        <v/>
      </c>
    </row>
    <row r="70" spans="1:28">
      <c r="A70" s="14">
        <v>10062</v>
      </c>
      <c r="B70" s="14">
        <f>IF('競技設定（大会別）'!A$2&gt;1,IF(基本情報!C70="",A70,基本情報!C70),IF(基本情報!D70="",A70,基本情報!D70))</f>
        <v>10062</v>
      </c>
      <c r="C70" s="14"/>
      <c r="D70" s="14" t="str">
        <f>IF(基本情報!E70="","",基本情報!E70)</f>
        <v>　</v>
      </c>
      <c r="E70" s="14" t="str">
        <f>IF(基本情報!F70="","",基本情報!F70)</f>
        <v>　</v>
      </c>
      <c r="F70" s="14" t="str">
        <f>IF(基本情報!H70="","",基本情報!H70)</f>
        <v/>
      </c>
      <c r="G70" s="14" t="str">
        <f>IF(H70=TRUE,IF(基本情報!I70="","",基本情報!I70),"")</f>
        <v/>
      </c>
      <c r="H70" s="16" t="b">
        <v>0</v>
      </c>
      <c r="I70" s="16" t="str">
        <f t="shared" si="0"/>
        <v xml:space="preserve"> </v>
      </c>
      <c r="J70" s="16">
        <f>IF(基本情報!G70="男",1,2)</f>
        <v>2</v>
      </c>
      <c r="K70" s="1"/>
      <c r="L70" s="16">
        <f>COUNT(M$9:M70)</f>
        <v>0</v>
      </c>
      <c r="M70" s="16" t="str">
        <f t="shared" si="1"/>
        <v/>
      </c>
      <c r="N70" s="16">
        <f>COUNT(O$9:O70)</f>
        <v>0</v>
      </c>
      <c r="O70" s="16" t="str">
        <f t="shared" si="2"/>
        <v/>
      </c>
      <c r="P70" s="13" t="str">
        <f>IF(H70=TRUE,IF(基本情報!J70="","",基本情報!J70),"")</f>
        <v/>
      </c>
      <c r="Q70" s="13">
        <v>62</v>
      </c>
      <c r="R70" s="13" t="e">
        <f t="shared" si="10"/>
        <v>#N/A</v>
      </c>
      <c r="S70" s="13" t="b">
        <f t="shared" si="3"/>
        <v>1</v>
      </c>
      <c r="T70" s="13" t="str">
        <f t="shared" si="4"/>
        <v/>
      </c>
      <c r="V70" s="13">
        <v>62</v>
      </c>
      <c r="W70" s="13" t="e">
        <f t="shared" si="11"/>
        <v>#N/A</v>
      </c>
      <c r="X70" s="13" t="b">
        <f t="shared" si="5"/>
        <v>1</v>
      </c>
      <c r="Y70" s="13" t="str">
        <f t="shared" si="6"/>
        <v/>
      </c>
      <c r="AB70" s="13" t="str">
        <f t="shared" si="7"/>
        <v/>
      </c>
    </row>
    <row r="71" spans="1:28">
      <c r="A71" s="14">
        <v>10063</v>
      </c>
      <c r="B71" s="14">
        <f>IF('競技設定（大会別）'!A$2&gt;1,IF(基本情報!C71="",A71,基本情報!C71),IF(基本情報!D71="",A71,基本情報!D71))</f>
        <v>10063</v>
      </c>
      <c r="C71" s="14"/>
      <c r="D71" s="14" t="str">
        <f>IF(基本情報!E71="","",基本情報!E71)</f>
        <v>　</v>
      </c>
      <c r="E71" s="14" t="str">
        <f>IF(基本情報!F71="","",基本情報!F71)</f>
        <v>　</v>
      </c>
      <c r="F71" s="14" t="str">
        <f>IF(基本情報!H71="","",基本情報!H71)</f>
        <v/>
      </c>
      <c r="G71" s="14" t="str">
        <f>IF(H71=TRUE,IF(基本情報!I71="","",基本情報!I71),"")</f>
        <v/>
      </c>
      <c r="H71" s="16" t="b">
        <v>0</v>
      </c>
      <c r="I71" s="16" t="str">
        <f t="shared" si="0"/>
        <v xml:space="preserve"> </v>
      </c>
      <c r="J71" s="16">
        <f>IF(基本情報!G71="男",1,2)</f>
        <v>2</v>
      </c>
      <c r="K71" s="1"/>
      <c r="L71" s="16">
        <f>COUNT(M$9:M71)</f>
        <v>0</v>
      </c>
      <c r="M71" s="16" t="str">
        <f t="shared" si="1"/>
        <v/>
      </c>
      <c r="N71" s="16">
        <f>COUNT(O$9:O71)</f>
        <v>0</v>
      </c>
      <c r="O71" s="16" t="str">
        <f t="shared" si="2"/>
        <v/>
      </c>
      <c r="P71" s="13" t="str">
        <f>IF(H71=TRUE,IF(基本情報!J71="","",基本情報!J71),"")</f>
        <v/>
      </c>
      <c r="Q71" s="13">
        <v>63</v>
      </c>
      <c r="R71" s="13" t="e">
        <f t="shared" si="10"/>
        <v>#N/A</v>
      </c>
      <c r="S71" s="13" t="b">
        <f t="shared" si="3"/>
        <v>1</v>
      </c>
      <c r="T71" s="13" t="str">
        <f t="shared" si="4"/>
        <v/>
      </c>
      <c r="V71" s="13">
        <v>63</v>
      </c>
      <c r="W71" s="13" t="e">
        <f t="shared" si="11"/>
        <v>#N/A</v>
      </c>
      <c r="X71" s="13" t="b">
        <f t="shared" si="5"/>
        <v>1</v>
      </c>
      <c r="Y71" s="13" t="str">
        <f t="shared" si="6"/>
        <v/>
      </c>
      <c r="AB71" s="13" t="str">
        <f t="shared" si="7"/>
        <v/>
      </c>
    </row>
    <row r="72" spans="1:28">
      <c r="A72" s="14">
        <v>10064</v>
      </c>
      <c r="B72" s="14">
        <f>IF('競技設定（大会別）'!A$2&gt;1,IF(基本情報!C72="",A72,基本情報!C72),IF(基本情報!D72="",A72,基本情報!D72))</f>
        <v>10064</v>
      </c>
      <c r="C72" s="14"/>
      <c r="D72" s="14" t="str">
        <f>IF(基本情報!E72="","",基本情報!E72)</f>
        <v>　</v>
      </c>
      <c r="E72" s="14" t="str">
        <f>IF(基本情報!F72="","",基本情報!F72)</f>
        <v>　</v>
      </c>
      <c r="F72" s="14" t="str">
        <f>IF(基本情報!H72="","",基本情報!H72)</f>
        <v/>
      </c>
      <c r="G72" s="14" t="str">
        <f>IF(H72=TRUE,IF(基本情報!I72="","",基本情報!I72),"")</f>
        <v/>
      </c>
      <c r="H72" s="16" t="b">
        <v>0</v>
      </c>
      <c r="I72" s="16" t="str">
        <f t="shared" si="0"/>
        <v xml:space="preserve"> </v>
      </c>
      <c r="J72" s="16">
        <f>IF(基本情報!G72="男",1,2)</f>
        <v>2</v>
      </c>
      <c r="K72" s="1"/>
      <c r="L72" s="16">
        <f>COUNT(M$9:M72)</f>
        <v>0</v>
      </c>
      <c r="M72" s="16" t="str">
        <f t="shared" si="1"/>
        <v/>
      </c>
      <c r="N72" s="16">
        <f>COUNT(O$9:O72)</f>
        <v>0</v>
      </c>
      <c r="O72" s="16" t="str">
        <f t="shared" si="2"/>
        <v/>
      </c>
      <c r="P72" s="13" t="str">
        <f>IF(H72=TRUE,IF(基本情報!J72="","",基本情報!J72),"")</f>
        <v/>
      </c>
      <c r="Q72" s="13">
        <v>64</v>
      </c>
      <c r="R72" s="13" t="e">
        <f t="shared" si="10"/>
        <v>#N/A</v>
      </c>
      <c r="S72" s="13" t="b">
        <f t="shared" si="3"/>
        <v>1</v>
      </c>
      <c r="T72" s="13" t="str">
        <f t="shared" si="4"/>
        <v/>
      </c>
      <c r="V72" s="13">
        <v>64</v>
      </c>
      <c r="W72" s="13" t="e">
        <f t="shared" si="11"/>
        <v>#N/A</v>
      </c>
      <c r="X72" s="13" t="b">
        <f t="shared" si="5"/>
        <v>1</v>
      </c>
      <c r="Y72" s="13" t="str">
        <f t="shared" si="6"/>
        <v/>
      </c>
      <c r="AB72" s="13" t="str">
        <f t="shared" si="7"/>
        <v/>
      </c>
    </row>
    <row r="73" spans="1:28">
      <c r="A73" s="14">
        <v>10065</v>
      </c>
      <c r="B73" s="14">
        <f>IF('競技設定（大会別）'!A$2&gt;1,IF(基本情報!C73="",A73,基本情報!C73),IF(基本情報!D73="",A73,基本情報!D73))</f>
        <v>10065</v>
      </c>
      <c r="C73" s="14"/>
      <c r="D73" s="14" t="str">
        <f>IF(基本情報!E73="","",基本情報!E73)</f>
        <v>　</v>
      </c>
      <c r="E73" s="14" t="str">
        <f>IF(基本情報!F73="","",基本情報!F73)</f>
        <v>　</v>
      </c>
      <c r="F73" s="14" t="str">
        <f>IF(基本情報!H73="","",基本情報!H73)</f>
        <v/>
      </c>
      <c r="G73" s="14" t="str">
        <f>IF(H73=TRUE,IF(基本情報!I73="","",基本情報!I73),"")</f>
        <v/>
      </c>
      <c r="H73" s="16" t="b">
        <v>0</v>
      </c>
      <c r="I73" s="16" t="str">
        <f t="shared" si="0"/>
        <v xml:space="preserve"> </v>
      </c>
      <c r="J73" s="16">
        <f>IF(基本情報!G73="男",1,2)</f>
        <v>2</v>
      </c>
      <c r="K73" s="1"/>
      <c r="L73" s="16">
        <f>COUNT(M$9:M73)</f>
        <v>0</v>
      </c>
      <c r="M73" s="16" t="str">
        <f t="shared" si="1"/>
        <v/>
      </c>
      <c r="N73" s="16">
        <f>COUNT(O$9:O73)</f>
        <v>0</v>
      </c>
      <c r="O73" s="16" t="str">
        <f t="shared" si="2"/>
        <v/>
      </c>
      <c r="P73" s="13" t="str">
        <f>IF(H73=TRUE,IF(基本情報!J73="","",基本情報!J73),"")</f>
        <v/>
      </c>
      <c r="Q73" s="13">
        <v>65</v>
      </c>
      <c r="R73" s="13" t="e">
        <f t="shared" si="10"/>
        <v>#N/A</v>
      </c>
      <c r="S73" s="13" t="b">
        <f t="shared" si="3"/>
        <v>1</v>
      </c>
      <c r="T73" s="13" t="str">
        <f t="shared" si="4"/>
        <v/>
      </c>
      <c r="V73" s="13">
        <v>65</v>
      </c>
      <c r="W73" s="13" t="e">
        <f t="shared" si="11"/>
        <v>#N/A</v>
      </c>
      <c r="X73" s="13" t="b">
        <f t="shared" si="5"/>
        <v>1</v>
      </c>
      <c r="Y73" s="13" t="str">
        <f t="shared" si="6"/>
        <v/>
      </c>
      <c r="AB73" s="13" t="str">
        <f t="shared" si="7"/>
        <v/>
      </c>
    </row>
    <row r="74" spans="1:28">
      <c r="A74" s="14">
        <v>10066</v>
      </c>
      <c r="B74" s="14">
        <f>IF('競技設定（大会別）'!A$2&gt;1,IF(基本情報!C74="",A74,基本情報!C74),IF(基本情報!D74="",A74,基本情報!D74))</f>
        <v>10066</v>
      </c>
      <c r="C74" s="14"/>
      <c r="D74" s="14" t="str">
        <f>IF(基本情報!E74="","",基本情報!E74)</f>
        <v>　</v>
      </c>
      <c r="E74" s="14" t="str">
        <f>IF(基本情報!F74="","",基本情報!F74)</f>
        <v>　</v>
      </c>
      <c r="F74" s="14" t="str">
        <f>IF(基本情報!H74="","",基本情報!H74)</f>
        <v/>
      </c>
      <c r="G74" s="14" t="str">
        <f>IF(H74=TRUE,IF(基本情報!I74="","",基本情報!I74),"")</f>
        <v/>
      </c>
      <c r="H74" s="16" t="b">
        <v>0</v>
      </c>
      <c r="I74" s="16" t="str">
        <f t="shared" ref="I74:I137" si="12">ASC(E74)</f>
        <v xml:space="preserve"> </v>
      </c>
      <c r="J74" s="16">
        <f>IF(基本情報!G74="男",1,2)</f>
        <v>2</v>
      </c>
      <c r="K74" s="1"/>
      <c r="L74" s="16">
        <f>COUNT(M$9:M74)</f>
        <v>0</v>
      </c>
      <c r="M74" s="16" t="str">
        <f t="shared" ref="M74:M137" si="13">IF(H74=TRUE,IF(J74=1,B74,""),"")</f>
        <v/>
      </c>
      <c r="N74" s="16">
        <f>COUNT(O$9:O74)</f>
        <v>0</v>
      </c>
      <c r="O74" s="16" t="str">
        <f t="shared" ref="O74:O137" si="14">IF(H74=TRUE,IF(J74=2,B74,""),"")</f>
        <v/>
      </c>
      <c r="P74" s="13" t="str">
        <f>IF(H74=TRUE,IF(基本情報!J74="","",基本情報!J74),"")</f>
        <v/>
      </c>
      <c r="Q74" s="13">
        <v>66</v>
      </c>
      <c r="R74" s="13" t="e">
        <f t="shared" si="10"/>
        <v>#N/A</v>
      </c>
      <c r="S74" s="13" t="b">
        <f t="shared" ref="S74:S137" si="15">ISERROR(R74)</f>
        <v>1</v>
      </c>
      <c r="T74" s="13" t="str">
        <f t="shared" ref="T74:T137" si="16">IF(S74=FALSE,R74,"")</f>
        <v/>
      </c>
      <c r="V74" s="13">
        <v>66</v>
      </c>
      <c r="W74" s="13" t="e">
        <f t="shared" si="11"/>
        <v>#N/A</v>
      </c>
      <c r="X74" s="13" t="b">
        <f t="shared" ref="X74:X137" si="17">ISERROR(W74)</f>
        <v>1</v>
      </c>
      <c r="Y74" s="13" t="str">
        <f t="shared" ref="Y74:Y137" si="18">IF(X74=FALSE,W74,"")</f>
        <v/>
      </c>
      <c r="AB74" s="13" t="str">
        <f t="shared" ref="AB74:AB137" si="19">IF(T74="",Y74,T74)</f>
        <v/>
      </c>
    </row>
    <row r="75" spans="1:28">
      <c r="A75" s="14">
        <v>10067</v>
      </c>
      <c r="B75" s="14">
        <f>IF('競技設定（大会別）'!A$2&gt;1,IF(基本情報!C75="",A75,基本情報!C75),IF(基本情報!D75="",A75,基本情報!D75))</f>
        <v>10067</v>
      </c>
      <c r="C75" s="14"/>
      <c r="D75" s="14" t="str">
        <f>IF(基本情報!E75="","",基本情報!E75)</f>
        <v>　</v>
      </c>
      <c r="E75" s="14" t="str">
        <f>IF(基本情報!F75="","",基本情報!F75)</f>
        <v>　</v>
      </c>
      <c r="F75" s="14" t="str">
        <f>IF(基本情報!H75="","",基本情報!H75)</f>
        <v/>
      </c>
      <c r="G75" s="14" t="str">
        <f>IF(H75=TRUE,IF(基本情報!I75="","",基本情報!I75),"")</f>
        <v/>
      </c>
      <c r="H75" s="16" t="b">
        <v>0</v>
      </c>
      <c r="I75" s="16" t="str">
        <f t="shared" si="12"/>
        <v xml:space="preserve"> </v>
      </c>
      <c r="J75" s="16">
        <f>IF(基本情報!G75="男",1,2)</f>
        <v>2</v>
      </c>
      <c r="K75" s="1"/>
      <c r="L75" s="16">
        <f>COUNT(M$9:M75)</f>
        <v>0</v>
      </c>
      <c r="M75" s="16" t="str">
        <f t="shared" si="13"/>
        <v/>
      </c>
      <c r="N75" s="16">
        <f>COUNT(O$9:O75)</f>
        <v>0</v>
      </c>
      <c r="O75" s="16" t="str">
        <f t="shared" si="14"/>
        <v/>
      </c>
      <c r="P75" s="13" t="str">
        <f>IF(H75=TRUE,IF(基本情報!J75="","",基本情報!J75),"")</f>
        <v/>
      </c>
      <c r="Q75" s="13">
        <v>67</v>
      </c>
      <c r="R75" s="13" t="e">
        <f t="shared" si="10"/>
        <v>#N/A</v>
      </c>
      <c r="S75" s="13" t="b">
        <f t="shared" si="15"/>
        <v>1</v>
      </c>
      <c r="T75" s="13" t="str">
        <f t="shared" si="16"/>
        <v/>
      </c>
      <c r="V75" s="13">
        <v>67</v>
      </c>
      <c r="W75" s="13" t="e">
        <f t="shared" si="11"/>
        <v>#N/A</v>
      </c>
      <c r="X75" s="13" t="b">
        <f t="shared" si="17"/>
        <v>1</v>
      </c>
      <c r="Y75" s="13" t="str">
        <f t="shared" si="18"/>
        <v/>
      </c>
      <c r="AB75" s="13" t="str">
        <f t="shared" si="19"/>
        <v/>
      </c>
    </row>
    <row r="76" spans="1:28">
      <c r="A76" s="14">
        <v>10068</v>
      </c>
      <c r="B76" s="14">
        <f>IF('競技設定（大会別）'!A$2&gt;1,IF(基本情報!C76="",A76,基本情報!C76),IF(基本情報!D76="",A76,基本情報!D76))</f>
        <v>10068</v>
      </c>
      <c r="C76" s="14"/>
      <c r="D76" s="14" t="str">
        <f>IF(基本情報!E76="","",基本情報!E76)</f>
        <v>　</v>
      </c>
      <c r="E76" s="14" t="str">
        <f>IF(基本情報!F76="","",基本情報!F76)</f>
        <v>　</v>
      </c>
      <c r="F76" s="14" t="str">
        <f>IF(基本情報!H76="","",基本情報!H76)</f>
        <v/>
      </c>
      <c r="G76" s="14" t="str">
        <f>IF(H76=TRUE,IF(基本情報!I76="","",基本情報!I76),"")</f>
        <v/>
      </c>
      <c r="H76" s="16" t="b">
        <v>0</v>
      </c>
      <c r="I76" s="16" t="str">
        <f t="shared" si="12"/>
        <v xml:space="preserve"> </v>
      </c>
      <c r="J76" s="16">
        <f>IF(基本情報!G76="男",1,2)</f>
        <v>2</v>
      </c>
      <c r="K76" s="1"/>
      <c r="L76" s="16">
        <f>COUNT(M$9:M76)</f>
        <v>0</v>
      </c>
      <c r="M76" s="16" t="str">
        <f t="shared" si="13"/>
        <v/>
      </c>
      <c r="N76" s="16">
        <f>COUNT(O$9:O76)</f>
        <v>0</v>
      </c>
      <c r="O76" s="16" t="str">
        <f t="shared" si="14"/>
        <v/>
      </c>
      <c r="P76" s="13" t="str">
        <f>IF(H76=TRUE,IF(基本情報!J76="","",基本情報!J76),"")</f>
        <v/>
      </c>
      <c r="Q76" s="13">
        <v>68</v>
      </c>
      <c r="R76" s="13" t="e">
        <f t="shared" ref="R76:R107" si="20">IF(VLOOKUP(Q76,男子ナンバー,2,FALSE)="","",VLOOKUP(Q76,男子ナンバー,2,FALSE))</f>
        <v>#N/A</v>
      </c>
      <c r="S76" s="13" t="b">
        <f t="shared" si="15"/>
        <v>1</v>
      </c>
      <c r="T76" s="13" t="str">
        <f t="shared" si="16"/>
        <v/>
      </c>
      <c r="V76" s="13">
        <v>68</v>
      </c>
      <c r="W76" s="13" t="e">
        <f t="shared" ref="W76:W107" si="21">IF(VLOOKUP(V76,女子ナンバー,2,FALSE)="","",VLOOKUP(V76,女子ナンバー,2,FALSE))</f>
        <v>#N/A</v>
      </c>
      <c r="X76" s="13" t="b">
        <f t="shared" si="17"/>
        <v>1</v>
      </c>
      <c r="Y76" s="13" t="str">
        <f t="shared" si="18"/>
        <v/>
      </c>
      <c r="AB76" s="13" t="str">
        <f t="shared" si="19"/>
        <v/>
      </c>
    </row>
    <row r="77" spans="1:28">
      <c r="A77" s="14">
        <v>10069</v>
      </c>
      <c r="B77" s="14">
        <f>IF('競技設定（大会別）'!A$2&gt;1,IF(基本情報!C77="",A77,基本情報!C77),IF(基本情報!D77="",A77,基本情報!D77))</f>
        <v>10069</v>
      </c>
      <c r="C77" s="14"/>
      <c r="D77" s="14" t="str">
        <f>IF(基本情報!E77="","",基本情報!E77)</f>
        <v>　</v>
      </c>
      <c r="E77" s="14" t="str">
        <f>IF(基本情報!F77="","",基本情報!F77)</f>
        <v>　</v>
      </c>
      <c r="F77" s="14" t="str">
        <f>IF(基本情報!H77="","",基本情報!H77)</f>
        <v/>
      </c>
      <c r="G77" s="14" t="str">
        <f>IF(H77=TRUE,IF(基本情報!I77="","",基本情報!I77),"")</f>
        <v/>
      </c>
      <c r="H77" s="16" t="b">
        <v>0</v>
      </c>
      <c r="I77" s="16" t="str">
        <f t="shared" si="12"/>
        <v xml:space="preserve"> </v>
      </c>
      <c r="J77" s="16">
        <f>IF(基本情報!G77="男",1,2)</f>
        <v>2</v>
      </c>
      <c r="K77" s="1"/>
      <c r="L77" s="16">
        <f>COUNT(M$9:M77)</f>
        <v>0</v>
      </c>
      <c r="M77" s="16" t="str">
        <f t="shared" si="13"/>
        <v/>
      </c>
      <c r="N77" s="16">
        <f>COUNT(O$9:O77)</f>
        <v>0</v>
      </c>
      <c r="O77" s="16" t="str">
        <f t="shared" si="14"/>
        <v/>
      </c>
      <c r="P77" s="13" t="str">
        <f>IF(H77=TRUE,IF(基本情報!J77="","",基本情報!J77),"")</f>
        <v/>
      </c>
      <c r="Q77" s="13">
        <v>69</v>
      </c>
      <c r="R77" s="13" t="e">
        <f t="shared" si="20"/>
        <v>#N/A</v>
      </c>
      <c r="S77" s="13" t="b">
        <f t="shared" si="15"/>
        <v>1</v>
      </c>
      <c r="T77" s="13" t="str">
        <f t="shared" si="16"/>
        <v/>
      </c>
      <c r="V77" s="13">
        <v>69</v>
      </c>
      <c r="W77" s="13" t="e">
        <f t="shared" si="21"/>
        <v>#N/A</v>
      </c>
      <c r="X77" s="13" t="b">
        <f t="shared" si="17"/>
        <v>1</v>
      </c>
      <c r="Y77" s="13" t="str">
        <f t="shared" si="18"/>
        <v/>
      </c>
      <c r="AB77" s="13" t="str">
        <f t="shared" si="19"/>
        <v/>
      </c>
    </row>
    <row r="78" spans="1:28">
      <c r="A78" s="14">
        <v>10070</v>
      </c>
      <c r="B78" s="14">
        <f>IF('競技設定（大会別）'!A$2&gt;1,IF(基本情報!C78="",A78,基本情報!C78),IF(基本情報!D78="",A78,基本情報!D78))</f>
        <v>10070</v>
      </c>
      <c r="C78" s="14"/>
      <c r="D78" s="14" t="str">
        <f>IF(基本情報!E78="","",基本情報!E78)</f>
        <v>　</v>
      </c>
      <c r="E78" s="14" t="str">
        <f>IF(基本情報!F78="","",基本情報!F78)</f>
        <v>　</v>
      </c>
      <c r="F78" s="14" t="str">
        <f>IF(基本情報!H78="","",基本情報!H78)</f>
        <v/>
      </c>
      <c r="G78" s="14" t="str">
        <f>IF(H78=TRUE,IF(基本情報!I78="","",基本情報!I78),"")</f>
        <v/>
      </c>
      <c r="H78" s="16" t="b">
        <v>0</v>
      </c>
      <c r="I78" s="16" t="str">
        <f t="shared" si="12"/>
        <v xml:space="preserve"> </v>
      </c>
      <c r="J78" s="16">
        <f>IF(基本情報!G78="男",1,2)</f>
        <v>2</v>
      </c>
      <c r="K78" s="1"/>
      <c r="L78" s="16">
        <f>COUNT(M$9:M78)</f>
        <v>0</v>
      </c>
      <c r="M78" s="16" t="str">
        <f t="shared" si="13"/>
        <v/>
      </c>
      <c r="N78" s="16">
        <f>COUNT(O$9:O78)</f>
        <v>0</v>
      </c>
      <c r="O78" s="16" t="str">
        <f t="shared" si="14"/>
        <v/>
      </c>
      <c r="P78" s="13" t="str">
        <f>IF(H78=TRUE,IF(基本情報!J78="","",基本情報!J78),"")</f>
        <v/>
      </c>
      <c r="Q78" s="13">
        <v>70</v>
      </c>
      <c r="R78" s="13" t="e">
        <f t="shared" si="20"/>
        <v>#N/A</v>
      </c>
      <c r="S78" s="13" t="b">
        <f t="shared" si="15"/>
        <v>1</v>
      </c>
      <c r="T78" s="13" t="str">
        <f t="shared" si="16"/>
        <v/>
      </c>
      <c r="V78" s="13">
        <v>70</v>
      </c>
      <c r="W78" s="13" t="e">
        <f t="shared" si="21"/>
        <v>#N/A</v>
      </c>
      <c r="X78" s="13" t="b">
        <f t="shared" si="17"/>
        <v>1</v>
      </c>
      <c r="Y78" s="13" t="str">
        <f t="shared" si="18"/>
        <v/>
      </c>
      <c r="AB78" s="13" t="str">
        <f t="shared" si="19"/>
        <v/>
      </c>
    </row>
    <row r="79" spans="1:28">
      <c r="A79" s="14">
        <v>10071</v>
      </c>
      <c r="B79" s="14">
        <f>IF('競技設定（大会別）'!A$2&gt;1,IF(基本情報!C79="",A79,基本情報!C79),IF(基本情報!D79="",A79,基本情報!D79))</f>
        <v>10071</v>
      </c>
      <c r="C79" s="14"/>
      <c r="D79" s="14" t="str">
        <f>IF(基本情報!E79="","",基本情報!E79)</f>
        <v>　</v>
      </c>
      <c r="E79" s="14" t="str">
        <f>IF(基本情報!F79="","",基本情報!F79)</f>
        <v>　</v>
      </c>
      <c r="F79" s="14" t="str">
        <f>IF(基本情報!H79="","",基本情報!H79)</f>
        <v/>
      </c>
      <c r="G79" s="14" t="str">
        <f>IF(H79=TRUE,IF(基本情報!I79="","",基本情報!I79),"")</f>
        <v/>
      </c>
      <c r="H79" s="16" t="b">
        <v>0</v>
      </c>
      <c r="I79" s="16" t="str">
        <f t="shared" si="12"/>
        <v xml:space="preserve"> </v>
      </c>
      <c r="J79" s="16">
        <f>IF(基本情報!G79="男",1,2)</f>
        <v>2</v>
      </c>
      <c r="K79" s="1"/>
      <c r="L79" s="16">
        <f>COUNT(M$9:M79)</f>
        <v>0</v>
      </c>
      <c r="M79" s="16" t="str">
        <f t="shared" si="13"/>
        <v/>
      </c>
      <c r="N79" s="16">
        <f>COUNT(O$9:O79)</f>
        <v>0</v>
      </c>
      <c r="O79" s="16" t="str">
        <f t="shared" si="14"/>
        <v/>
      </c>
      <c r="P79" s="13" t="str">
        <f>IF(H79=TRUE,IF(基本情報!J79="","",基本情報!J79),"")</f>
        <v/>
      </c>
      <c r="Q79" s="13">
        <v>71</v>
      </c>
      <c r="R79" s="13" t="e">
        <f t="shared" si="20"/>
        <v>#N/A</v>
      </c>
      <c r="S79" s="13" t="b">
        <f t="shared" si="15"/>
        <v>1</v>
      </c>
      <c r="T79" s="13" t="str">
        <f t="shared" si="16"/>
        <v/>
      </c>
      <c r="V79" s="13">
        <v>71</v>
      </c>
      <c r="W79" s="13" t="e">
        <f t="shared" si="21"/>
        <v>#N/A</v>
      </c>
      <c r="X79" s="13" t="b">
        <f t="shared" si="17"/>
        <v>1</v>
      </c>
      <c r="Y79" s="13" t="str">
        <f t="shared" si="18"/>
        <v/>
      </c>
      <c r="AB79" s="13" t="str">
        <f t="shared" si="19"/>
        <v/>
      </c>
    </row>
    <row r="80" spans="1:28">
      <c r="A80" s="14">
        <v>10072</v>
      </c>
      <c r="B80" s="14">
        <f>IF('競技設定（大会別）'!A$2&gt;1,IF(基本情報!C80="",A80,基本情報!C80),IF(基本情報!D80="",A80,基本情報!D80))</f>
        <v>10072</v>
      </c>
      <c r="C80" s="14"/>
      <c r="D80" s="14" t="str">
        <f>IF(基本情報!E80="","",基本情報!E80)</f>
        <v>　</v>
      </c>
      <c r="E80" s="14" t="str">
        <f>IF(基本情報!F80="","",基本情報!F80)</f>
        <v>　</v>
      </c>
      <c r="F80" s="14" t="str">
        <f>IF(基本情報!H80="","",基本情報!H80)</f>
        <v/>
      </c>
      <c r="G80" s="14" t="str">
        <f>IF(H80=TRUE,IF(基本情報!I80="","",基本情報!I80),"")</f>
        <v/>
      </c>
      <c r="H80" s="16" t="b">
        <v>0</v>
      </c>
      <c r="I80" s="16" t="str">
        <f t="shared" si="12"/>
        <v xml:space="preserve"> </v>
      </c>
      <c r="J80" s="16">
        <f>IF(基本情報!G80="男",1,2)</f>
        <v>2</v>
      </c>
      <c r="K80" s="1"/>
      <c r="L80" s="16">
        <f>COUNT(M$9:M80)</f>
        <v>0</v>
      </c>
      <c r="M80" s="16" t="str">
        <f t="shared" si="13"/>
        <v/>
      </c>
      <c r="N80" s="16">
        <f>COUNT(O$9:O80)</f>
        <v>0</v>
      </c>
      <c r="O80" s="16" t="str">
        <f t="shared" si="14"/>
        <v/>
      </c>
      <c r="P80" s="13" t="str">
        <f>IF(H80=TRUE,IF(基本情報!J80="","",基本情報!J80),"")</f>
        <v/>
      </c>
      <c r="Q80" s="13">
        <v>72</v>
      </c>
      <c r="R80" s="13" t="e">
        <f t="shared" si="20"/>
        <v>#N/A</v>
      </c>
      <c r="S80" s="13" t="b">
        <f t="shared" si="15"/>
        <v>1</v>
      </c>
      <c r="T80" s="13" t="str">
        <f t="shared" si="16"/>
        <v/>
      </c>
      <c r="V80" s="13">
        <v>72</v>
      </c>
      <c r="W80" s="13" t="e">
        <f t="shared" si="21"/>
        <v>#N/A</v>
      </c>
      <c r="X80" s="13" t="b">
        <f t="shared" si="17"/>
        <v>1</v>
      </c>
      <c r="Y80" s="13" t="str">
        <f t="shared" si="18"/>
        <v/>
      </c>
      <c r="AB80" s="13" t="str">
        <f t="shared" si="19"/>
        <v/>
      </c>
    </row>
    <row r="81" spans="1:28">
      <c r="A81" s="14">
        <v>10073</v>
      </c>
      <c r="B81" s="14">
        <f>IF('競技設定（大会別）'!A$2&gt;1,IF(基本情報!C81="",A81,基本情報!C81),IF(基本情報!D81="",A81,基本情報!D81))</f>
        <v>10073</v>
      </c>
      <c r="C81" s="14"/>
      <c r="D81" s="14" t="str">
        <f>IF(基本情報!E81="","",基本情報!E81)</f>
        <v>　</v>
      </c>
      <c r="E81" s="14" t="str">
        <f>IF(基本情報!F81="","",基本情報!F81)</f>
        <v>　</v>
      </c>
      <c r="F81" s="14" t="str">
        <f>IF(基本情報!H81="","",基本情報!H81)</f>
        <v/>
      </c>
      <c r="G81" s="14" t="str">
        <f>IF(H81=TRUE,IF(基本情報!I81="","",基本情報!I81),"")</f>
        <v/>
      </c>
      <c r="H81" s="16" t="b">
        <v>0</v>
      </c>
      <c r="I81" s="16" t="str">
        <f t="shared" si="12"/>
        <v xml:space="preserve"> </v>
      </c>
      <c r="J81" s="16">
        <f>IF(基本情報!G81="男",1,2)</f>
        <v>2</v>
      </c>
      <c r="K81" s="1"/>
      <c r="L81" s="16">
        <f>COUNT(M$9:M81)</f>
        <v>0</v>
      </c>
      <c r="M81" s="16" t="str">
        <f t="shared" si="13"/>
        <v/>
      </c>
      <c r="N81" s="16">
        <f>COUNT(O$9:O81)</f>
        <v>0</v>
      </c>
      <c r="O81" s="16" t="str">
        <f t="shared" si="14"/>
        <v/>
      </c>
      <c r="P81" s="13" t="str">
        <f>IF(H81=TRUE,IF(基本情報!J81="","",基本情報!J81),"")</f>
        <v/>
      </c>
      <c r="Q81" s="13">
        <v>73</v>
      </c>
      <c r="R81" s="13" t="e">
        <f t="shared" si="20"/>
        <v>#N/A</v>
      </c>
      <c r="S81" s="13" t="b">
        <f t="shared" si="15"/>
        <v>1</v>
      </c>
      <c r="T81" s="13" t="str">
        <f t="shared" si="16"/>
        <v/>
      </c>
      <c r="V81" s="13">
        <v>73</v>
      </c>
      <c r="W81" s="13" t="e">
        <f t="shared" si="21"/>
        <v>#N/A</v>
      </c>
      <c r="X81" s="13" t="b">
        <f t="shared" si="17"/>
        <v>1</v>
      </c>
      <c r="Y81" s="13" t="str">
        <f t="shared" si="18"/>
        <v/>
      </c>
      <c r="AB81" s="13" t="str">
        <f t="shared" si="19"/>
        <v/>
      </c>
    </row>
    <row r="82" spans="1:28">
      <c r="A82" s="14">
        <v>10074</v>
      </c>
      <c r="B82" s="14">
        <f>IF('競技設定（大会別）'!A$2&gt;1,IF(基本情報!C82="",A82,基本情報!C82),IF(基本情報!D82="",A82,基本情報!D82))</f>
        <v>10074</v>
      </c>
      <c r="C82" s="14"/>
      <c r="D82" s="14" t="str">
        <f>IF(基本情報!E82="","",基本情報!E82)</f>
        <v>　</v>
      </c>
      <c r="E82" s="14" t="str">
        <f>IF(基本情報!F82="","",基本情報!F82)</f>
        <v>　</v>
      </c>
      <c r="F82" s="14" t="str">
        <f>IF(基本情報!H82="","",基本情報!H82)</f>
        <v/>
      </c>
      <c r="G82" s="14" t="str">
        <f>IF(H82=TRUE,IF(基本情報!I82="","",基本情報!I82),"")</f>
        <v/>
      </c>
      <c r="H82" s="16" t="b">
        <v>0</v>
      </c>
      <c r="I82" s="16" t="str">
        <f t="shared" si="12"/>
        <v xml:space="preserve"> </v>
      </c>
      <c r="J82" s="16">
        <f>IF(基本情報!G82="男",1,2)</f>
        <v>2</v>
      </c>
      <c r="K82" s="1"/>
      <c r="L82" s="16">
        <f>COUNT(M$9:M82)</f>
        <v>0</v>
      </c>
      <c r="M82" s="16" t="str">
        <f t="shared" si="13"/>
        <v/>
      </c>
      <c r="N82" s="16">
        <f>COUNT(O$9:O82)</f>
        <v>0</v>
      </c>
      <c r="O82" s="16" t="str">
        <f t="shared" si="14"/>
        <v/>
      </c>
      <c r="P82" s="13" t="str">
        <f>IF(H82=TRUE,IF(基本情報!J82="","",基本情報!J82),"")</f>
        <v/>
      </c>
      <c r="Q82" s="13">
        <v>74</v>
      </c>
      <c r="R82" s="13" t="e">
        <f t="shared" si="20"/>
        <v>#N/A</v>
      </c>
      <c r="S82" s="13" t="b">
        <f t="shared" si="15"/>
        <v>1</v>
      </c>
      <c r="T82" s="13" t="str">
        <f t="shared" si="16"/>
        <v/>
      </c>
      <c r="V82" s="13">
        <v>74</v>
      </c>
      <c r="W82" s="13" t="e">
        <f t="shared" si="21"/>
        <v>#N/A</v>
      </c>
      <c r="X82" s="13" t="b">
        <f t="shared" si="17"/>
        <v>1</v>
      </c>
      <c r="Y82" s="13" t="str">
        <f t="shared" si="18"/>
        <v/>
      </c>
      <c r="AB82" s="13" t="str">
        <f t="shared" si="19"/>
        <v/>
      </c>
    </row>
    <row r="83" spans="1:28">
      <c r="A83" s="14">
        <v>10075</v>
      </c>
      <c r="B83" s="14">
        <f>IF('競技設定（大会別）'!A$2&gt;1,IF(基本情報!C83="",A83,基本情報!C83),IF(基本情報!D83="",A83,基本情報!D83))</f>
        <v>10075</v>
      </c>
      <c r="C83" s="14"/>
      <c r="D83" s="14" t="str">
        <f>IF(基本情報!E83="","",基本情報!E83)</f>
        <v>　</v>
      </c>
      <c r="E83" s="14" t="str">
        <f>IF(基本情報!F83="","",基本情報!F83)</f>
        <v>　</v>
      </c>
      <c r="F83" s="14" t="str">
        <f>IF(基本情報!H83="","",基本情報!H83)</f>
        <v/>
      </c>
      <c r="G83" s="14" t="str">
        <f>IF(H83=TRUE,IF(基本情報!I83="","",基本情報!I83),"")</f>
        <v/>
      </c>
      <c r="H83" s="16" t="b">
        <v>0</v>
      </c>
      <c r="I83" s="16" t="str">
        <f t="shared" si="12"/>
        <v xml:space="preserve"> </v>
      </c>
      <c r="J83" s="16">
        <f>IF(基本情報!G83="男",1,2)</f>
        <v>2</v>
      </c>
      <c r="K83" s="1"/>
      <c r="L83" s="16">
        <f>COUNT(M$9:M83)</f>
        <v>0</v>
      </c>
      <c r="M83" s="16" t="str">
        <f t="shared" si="13"/>
        <v/>
      </c>
      <c r="N83" s="16">
        <f>COUNT(O$9:O83)</f>
        <v>0</v>
      </c>
      <c r="O83" s="16" t="str">
        <f t="shared" si="14"/>
        <v/>
      </c>
      <c r="P83" s="13" t="str">
        <f>IF(H83=TRUE,IF(基本情報!J83="","",基本情報!J83),"")</f>
        <v/>
      </c>
      <c r="Q83" s="13">
        <v>75</v>
      </c>
      <c r="R83" s="13" t="e">
        <f t="shared" si="20"/>
        <v>#N/A</v>
      </c>
      <c r="S83" s="13" t="b">
        <f t="shared" si="15"/>
        <v>1</v>
      </c>
      <c r="T83" s="13" t="str">
        <f t="shared" si="16"/>
        <v/>
      </c>
      <c r="V83" s="13">
        <v>75</v>
      </c>
      <c r="W83" s="13" t="e">
        <f t="shared" si="21"/>
        <v>#N/A</v>
      </c>
      <c r="X83" s="13" t="b">
        <f t="shared" si="17"/>
        <v>1</v>
      </c>
      <c r="Y83" s="13" t="str">
        <f t="shared" si="18"/>
        <v/>
      </c>
      <c r="AB83" s="13" t="str">
        <f t="shared" si="19"/>
        <v/>
      </c>
    </row>
    <row r="84" spans="1:28">
      <c r="A84" s="14">
        <v>10076</v>
      </c>
      <c r="B84" s="14">
        <f>IF('競技設定（大会別）'!A$2&gt;1,IF(基本情報!C84="",A84,基本情報!C84),IF(基本情報!D84="",A84,基本情報!D84))</f>
        <v>10076</v>
      </c>
      <c r="C84" s="14"/>
      <c r="D84" s="14" t="str">
        <f>IF(基本情報!E84="","",基本情報!E84)</f>
        <v>　</v>
      </c>
      <c r="E84" s="14" t="str">
        <f>IF(基本情報!F84="","",基本情報!F84)</f>
        <v>　</v>
      </c>
      <c r="F84" s="14" t="str">
        <f>IF(基本情報!H84="","",基本情報!H84)</f>
        <v/>
      </c>
      <c r="G84" s="14" t="str">
        <f>IF(H84=TRUE,IF(基本情報!I84="","",基本情報!I84),"")</f>
        <v/>
      </c>
      <c r="H84" s="16" t="b">
        <v>0</v>
      </c>
      <c r="I84" s="16" t="str">
        <f t="shared" si="12"/>
        <v xml:space="preserve"> </v>
      </c>
      <c r="J84" s="16">
        <f>IF(基本情報!G84="男",1,2)</f>
        <v>2</v>
      </c>
      <c r="K84" s="1"/>
      <c r="L84" s="16">
        <f>COUNT(M$9:M84)</f>
        <v>0</v>
      </c>
      <c r="M84" s="16" t="str">
        <f t="shared" si="13"/>
        <v/>
      </c>
      <c r="N84" s="16">
        <f>COUNT(O$9:O84)</f>
        <v>0</v>
      </c>
      <c r="O84" s="16" t="str">
        <f t="shared" si="14"/>
        <v/>
      </c>
      <c r="P84" s="13" t="str">
        <f>IF(H84=TRUE,IF(基本情報!J84="","",基本情報!J84),"")</f>
        <v/>
      </c>
      <c r="Q84" s="13">
        <v>76</v>
      </c>
      <c r="R84" s="13" t="e">
        <f t="shared" si="20"/>
        <v>#N/A</v>
      </c>
      <c r="S84" s="13" t="b">
        <f t="shared" si="15"/>
        <v>1</v>
      </c>
      <c r="T84" s="13" t="str">
        <f t="shared" si="16"/>
        <v/>
      </c>
      <c r="V84" s="13">
        <v>76</v>
      </c>
      <c r="W84" s="13" t="e">
        <f t="shared" si="21"/>
        <v>#N/A</v>
      </c>
      <c r="X84" s="13" t="b">
        <f t="shared" si="17"/>
        <v>1</v>
      </c>
      <c r="Y84" s="13" t="str">
        <f t="shared" si="18"/>
        <v/>
      </c>
      <c r="AB84" s="13" t="str">
        <f t="shared" si="19"/>
        <v/>
      </c>
    </row>
    <row r="85" spans="1:28">
      <c r="A85" s="14">
        <v>10077</v>
      </c>
      <c r="B85" s="14">
        <f>IF('競技設定（大会別）'!A$2&gt;1,IF(基本情報!C85="",A85,基本情報!C85),IF(基本情報!D85="",A85,基本情報!D85))</f>
        <v>10077</v>
      </c>
      <c r="C85" s="14"/>
      <c r="D85" s="14" t="str">
        <f>IF(基本情報!E85="","",基本情報!E85)</f>
        <v>　</v>
      </c>
      <c r="E85" s="14" t="str">
        <f>IF(基本情報!F85="","",基本情報!F85)</f>
        <v>　</v>
      </c>
      <c r="F85" s="14" t="str">
        <f>IF(基本情報!H85="","",基本情報!H85)</f>
        <v/>
      </c>
      <c r="G85" s="14" t="str">
        <f>IF(H85=TRUE,IF(基本情報!I85="","",基本情報!I85),"")</f>
        <v/>
      </c>
      <c r="H85" s="16" t="b">
        <v>0</v>
      </c>
      <c r="I85" s="16" t="str">
        <f t="shared" si="12"/>
        <v xml:space="preserve"> </v>
      </c>
      <c r="J85" s="16">
        <f>IF(基本情報!G85="男",1,2)</f>
        <v>2</v>
      </c>
      <c r="K85" s="1"/>
      <c r="L85" s="16">
        <f>COUNT(M$9:M85)</f>
        <v>0</v>
      </c>
      <c r="M85" s="16" t="str">
        <f t="shared" si="13"/>
        <v/>
      </c>
      <c r="N85" s="16">
        <f>COUNT(O$9:O85)</f>
        <v>0</v>
      </c>
      <c r="O85" s="16" t="str">
        <f t="shared" si="14"/>
        <v/>
      </c>
      <c r="P85" s="13" t="str">
        <f>IF(H85=TRUE,IF(基本情報!J85="","",基本情報!J85),"")</f>
        <v/>
      </c>
      <c r="Q85" s="13">
        <v>77</v>
      </c>
      <c r="R85" s="13" t="e">
        <f t="shared" si="20"/>
        <v>#N/A</v>
      </c>
      <c r="S85" s="13" t="b">
        <f t="shared" si="15"/>
        <v>1</v>
      </c>
      <c r="T85" s="13" t="str">
        <f t="shared" si="16"/>
        <v/>
      </c>
      <c r="V85" s="13">
        <v>77</v>
      </c>
      <c r="W85" s="13" t="e">
        <f t="shared" si="21"/>
        <v>#N/A</v>
      </c>
      <c r="X85" s="13" t="b">
        <f t="shared" si="17"/>
        <v>1</v>
      </c>
      <c r="Y85" s="13" t="str">
        <f t="shared" si="18"/>
        <v/>
      </c>
      <c r="AB85" s="13" t="str">
        <f t="shared" si="19"/>
        <v/>
      </c>
    </row>
    <row r="86" spans="1:28">
      <c r="A86" s="14">
        <v>10078</v>
      </c>
      <c r="B86" s="14">
        <f>IF('競技設定（大会別）'!A$2&gt;1,IF(基本情報!C86="",A86,基本情報!C86),IF(基本情報!D86="",A86,基本情報!D86))</f>
        <v>10078</v>
      </c>
      <c r="C86" s="14"/>
      <c r="D86" s="14" t="str">
        <f>IF(基本情報!E86="","",基本情報!E86)</f>
        <v>　</v>
      </c>
      <c r="E86" s="14" t="str">
        <f>IF(基本情報!F86="","",基本情報!F86)</f>
        <v>　</v>
      </c>
      <c r="F86" s="14" t="str">
        <f>IF(基本情報!H86="","",基本情報!H86)</f>
        <v/>
      </c>
      <c r="G86" s="14" t="str">
        <f>IF(H86=TRUE,IF(基本情報!I86="","",基本情報!I86),"")</f>
        <v/>
      </c>
      <c r="H86" s="16" t="b">
        <v>0</v>
      </c>
      <c r="I86" s="16" t="str">
        <f t="shared" si="12"/>
        <v xml:space="preserve"> </v>
      </c>
      <c r="J86" s="16">
        <f>IF(基本情報!G86="男",1,2)</f>
        <v>2</v>
      </c>
      <c r="K86" s="1"/>
      <c r="L86" s="16">
        <f>COUNT(M$9:M86)</f>
        <v>0</v>
      </c>
      <c r="M86" s="16" t="str">
        <f t="shared" si="13"/>
        <v/>
      </c>
      <c r="N86" s="16">
        <f>COUNT(O$9:O86)</f>
        <v>0</v>
      </c>
      <c r="O86" s="16" t="str">
        <f t="shared" si="14"/>
        <v/>
      </c>
      <c r="P86" s="13" t="str">
        <f>IF(H86=TRUE,IF(基本情報!J86="","",基本情報!J86),"")</f>
        <v/>
      </c>
      <c r="Q86" s="13">
        <v>78</v>
      </c>
      <c r="R86" s="13" t="e">
        <f t="shared" si="20"/>
        <v>#N/A</v>
      </c>
      <c r="S86" s="13" t="b">
        <f t="shared" si="15"/>
        <v>1</v>
      </c>
      <c r="T86" s="13" t="str">
        <f t="shared" si="16"/>
        <v/>
      </c>
      <c r="V86" s="13">
        <v>78</v>
      </c>
      <c r="W86" s="13" t="e">
        <f t="shared" si="21"/>
        <v>#N/A</v>
      </c>
      <c r="X86" s="13" t="b">
        <f t="shared" si="17"/>
        <v>1</v>
      </c>
      <c r="Y86" s="13" t="str">
        <f t="shared" si="18"/>
        <v/>
      </c>
      <c r="AB86" s="13" t="str">
        <f t="shared" si="19"/>
        <v/>
      </c>
    </row>
    <row r="87" spans="1:28">
      <c r="A87" s="14">
        <v>10079</v>
      </c>
      <c r="B87" s="14">
        <f>IF('競技設定（大会別）'!A$2&gt;1,IF(基本情報!C87="",A87,基本情報!C87),IF(基本情報!D87="",A87,基本情報!D87))</f>
        <v>10079</v>
      </c>
      <c r="C87" s="14"/>
      <c r="D87" s="14" t="str">
        <f>IF(基本情報!E87="","",基本情報!E87)</f>
        <v>　</v>
      </c>
      <c r="E87" s="14" t="str">
        <f>IF(基本情報!F87="","",基本情報!F87)</f>
        <v>　</v>
      </c>
      <c r="F87" s="14" t="str">
        <f>IF(基本情報!H87="","",基本情報!H87)</f>
        <v/>
      </c>
      <c r="G87" s="14" t="str">
        <f>IF(H87=TRUE,IF(基本情報!I87="","",基本情報!I87),"")</f>
        <v/>
      </c>
      <c r="H87" s="16" t="b">
        <v>0</v>
      </c>
      <c r="I87" s="16" t="str">
        <f t="shared" si="12"/>
        <v xml:space="preserve"> </v>
      </c>
      <c r="J87" s="16">
        <f>IF(基本情報!G87="男",1,2)</f>
        <v>2</v>
      </c>
      <c r="K87" s="1"/>
      <c r="L87" s="16">
        <f>COUNT(M$9:M87)</f>
        <v>0</v>
      </c>
      <c r="M87" s="16" t="str">
        <f t="shared" si="13"/>
        <v/>
      </c>
      <c r="N87" s="16">
        <f>COUNT(O$9:O87)</f>
        <v>0</v>
      </c>
      <c r="O87" s="16" t="str">
        <f t="shared" si="14"/>
        <v/>
      </c>
      <c r="P87" s="13" t="str">
        <f>IF(H87=TRUE,IF(基本情報!J87="","",基本情報!J87),"")</f>
        <v/>
      </c>
      <c r="Q87" s="13">
        <v>79</v>
      </c>
      <c r="R87" s="13" t="e">
        <f t="shared" si="20"/>
        <v>#N/A</v>
      </c>
      <c r="S87" s="13" t="b">
        <f t="shared" si="15"/>
        <v>1</v>
      </c>
      <c r="T87" s="13" t="str">
        <f t="shared" si="16"/>
        <v/>
      </c>
      <c r="V87" s="13">
        <v>79</v>
      </c>
      <c r="W87" s="13" t="e">
        <f t="shared" si="21"/>
        <v>#N/A</v>
      </c>
      <c r="X87" s="13" t="b">
        <f t="shared" si="17"/>
        <v>1</v>
      </c>
      <c r="Y87" s="13" t="str">
        <f t="shared" si="18"/>
        <v/>
      </c>
      <c r="AB87" s="13" t="str">
        <f t="shared" si="19"/>
        <v/>
      </c>
    </row>
    <row r="88" spans="1:28">
      <c r="A88" s="14">
        <v>10080</v>
      </c>
      <c r="B88" s="14">
        <f>IF('競技設定（大会別）'!A$2&gt;1,IF(基本情報!C88="",A88,基本情報!C88),IF(基本情報!D88="",A88,基本情報!D88))</f>
        <v>10080</v>
      </c>
      <c r="C88" s="14"/>
      <c r="D88" s="14" t="str">
        <f>IF(基本情報!E88="","",基本情報!E88)</f>
        <v>　</v>
      </c>
      <c r="E88" s="14" t="str">
        <f>IF(基本情報!F88="","",基本情報!F88)</f>
        <v>　</v>
      </c>
      <c r="F88" s="14" t="str">
        <f>IF(基本情報!H88="","",基本情報!H88)</f>
        <v/>
      </c>
      <c r="G88" s="14" t="str">
        <f>IF(H88=TRUE,IF(基本情報!I88="","",基本情報!I88),"")</f>
        <v/>
      </c>
      <c r="H88" s="16" t="b">
        <v>0</v>
      </c>
      <c r="I88" s="16" t="str">
        <f t="shared" si="12"/>
        <v xml:space="preserve"> </v>
      </c>
      <c r="J88" s="16">
        <f>IF(基本情報!G88="男",1,2)</f>
        <v>2</v>
      </c>
      <c r="K88" s="1"/>
      <c r="L88" s="16">
        <f>COUNT(M$9:M88)</f>
        <v>0</v>
      </c>
      <c r="M88" s="16" t="str">
        <f t="shared" si="13"/>
        <v/>
      </c>
      <c r="N88" s="16">
        <f>COUNT(O$9:O88)</f>
        <v>0</v>
      </c>
      <c r="O88" s="16" t="str">
        <f t="shared" si="14"/>
        <v/>
      </c>
      <c r="P88" s="13" t="str">
        <f>IF(H88=TRUE,IF(基本情報!J88="","",基本情報!J88),"")</f>
        <v/>
      </c>
      <c r="Q88" s="13">
        <v>80</v>
      </c>
      <c r="R88" s="13" t="e">
        <f t="shared" si="20"/>
        <v>#N/A</v>
      </c>
      <c r="S88" s="13" t="b">
        <f t="shared" si="15"/>
        <v>1</v>
      </c>
      <c r="T88" s="13" t="str">
        <f t="shared" si="16"/>
        <v/>
      </c>
      <c r="V88" s="13">
        <v>80</v>
      </c>
      <c r="W88" s="13" t="e">
        <f t="shared" si="21"/>
        <v>#N/A</v>
      </c>
      <c r="X88" s="13" t="b">
        <f t="shared" si="17"/>
        <v>1</v>
      </c>
      <c r="Y88" s="13" t="str">
        <f t="shared" si="18"/>
        <v/>
      </c>
      <c r="AB88" s="13" t="str">
        <f t="shared" si="19"/>
        <v/>
      </c>
    </row>
    <row r="89" spans="1:28">
      <c r="A89" s="14">
        <v>10081</v>
      </c>
      <c r="B89" s="14">
        <f>IF('競技設定（大会別）'!A$2&gt;1,IF(基本情報!C89="",A89,基本情報!C89),IF(基本情報!D89="",A89,基本情報!D89))</f>
        <v>10081</v>
      </c>
      <c r="C89" s="14"/>
      <c r="D89" s="14" t="str">
        <f>IF(基本情報!E89="","",基本情報!E89)</f>
        <v>　</v>
      </c>
      <c r="E89" s="14" t="str">
        <f>IF(基本情報!F89="","",基本情報!F89)</f>
        <v>　</v>
      </c>
      <c r="F89" s="14" t="str">
        <f>IF(基本情報!H89="","",基本情報!H89)</f>
        <v/>
      </c>
      <c r="G89" s="14" t="str">
        <f>IF(H89=TRUE,IF(基本情報!I89="","",基本情報!I89),"")</f>
        <v/>
      </c>
      <c r="H89" s="16" t="b">
        <v>0</v>
      </c>
      <c r="I89" s="16" t="str">
        <f t="shared" si="12"/>
        <v xml:space="preserve"> </v>
      </c>
      <c r="J89" s="16">
        <f>IF(基本情報!G89="男",1,2)</f>
        <v>2</v>
      </c>
      <c r="K89" s="1"/>
      <c r="L89" s="16">
        <f>COUNT(M$9:M89)</f>
        <v>0</v>
      </c>
      <c r="M89" s="16" t="str">
        <f t="shared" si="13"/>
        <v/>
      </c>
      <c r="N89" s="16">
        <f>COUNT(O$9:O89)</f>
        <v>0</v>
      </c>
      <c r="O89" s="16" t="str">
        <f t="shared" si="14"/>
        <v/>
      </c>
      <c r="P89" s="13" t="str">
        <f>IF(H89=TRUE,IF(基本情報!J89="","",基本情報!J89),"")</f>
        <v/>
      </c>
      <c r="Q89" s="13">
        <v>81</v>
      </c>
      <c r="R89" s="13" t="e">
        <f t="shared" si="20"/>
        <v>#N/A</v>
      </c>
      <c r="S89" s="13" t="b">
        <f t="shared" si="15"/>
        <v>1</v>
      </c>
      <c r="T89" s="13" t="str">
        <f t="shared" si="16"/>
        <v/>
      </c>
      <c r="V89" s="13">
        <v>81</v>
      </c>
      <c r="W89" s="13" t="e">
        <f t="shared" si="21"/>
        <v>#N/A</v>
      </c>
      <c r="X89" s="13" t="b">
        <f t="shared" si="17"/>
        <v>1</v>
      </c>
      <c r="Y89" s="13" t="str">
        <f t="shared" si="18"/>
        <v/>
      </c>
      <c r="AB89" s="13" t="str">
        <f t="shared" si="19"/>
        <v/>
      </c>
    </row>
    <row r="90" spans="1:28">
      <c r="A90" s="14">
        <v>10082</v>
      </c>
      <c r="B90" s="14">
        <f>IF('競技設定（大会別）'!A$2&gt;1,IF(基本情報!C90="",A90,基本情報!C90),IF(基本情報!D90="",A90,基本情報!D90))</f>
        <v>10082</v>
      </c>
      <c r="C90" s="14"/>
      <c r="D90" s="14" t="str">
        <f>IF(基本情報!E90="","",基本情報!E90)</f>
        <v>　</v>
      </c>
      <c r="E90" s="14" t="str">
        <f>IF(基本情報!F90="","",基本情報!F90)</f>
        <v>　</v>
      </c>
      <c r="F90" s="14" t="str">
        <f>IF(基本情報!H90="","",基本情報!H90)</f>
        <v/>
      </c>
      <c r="G90" s="14" t="str">
        <f>IF(H90=TRUE,IF(基本情報!I90="","",基本情報!I90),"")</f>
        <v/>
      </c>
      <c r="H90" s="16" t="b">
        <v>0</v>
      </c>
      <c r="I90" s="16" t="str">
        <f t="shared" si="12"/>
        <v xml:space="preserve"> </v>
      </c>
      <c r="J90" s="16">
        <f>IF(基本情報!G90="男",1,2)</f>
        <v>2</v>
      </c>
      <c r="K90" s="1"/>
      <c r="L90" s="16">
        <f>COUNT(M$9:M90)</f>
        <v>0</v>
      </c>
      <c r="M90" s="16" t="str">
        <f t="shared" si="13"/>
        <v/>
      </c>
      <c r="N90" s="16">
        <f>COUNT(O$9:O90)</f>
        <v>0</v>
      </c>
      <c r="O90" s="16" t="str">
        <f t="shared" si="14"/>
        <v/>
      </c>
      <c r="P90" s="13" t="str">
        <f>IF(H90=TRUE,IF(基本情報!J90="","",基本情報!J90),"")</f>
        <v/>
      </c>
      <c r="Q90" s="13">
        <v>82</v>
      </c>
      <c r="R90" s="13" t="e">
        <f t="shared" si="20"/>
        <v>#N/A</v>
      </c>
      <c r="S90" s="13" t="b">
        <f t="shared" si="15"/>
        <v>1</v>
      </c>
      <c r="T90" s="13" t="str">
        <f t="shared" si="16"/>
        <v/>
      </c>
      <c r="V90" s="13">
        <v>82</v>
      </c>
      <c r="W90" s="13" t="e">
        <f t="shared" si="21"/>
        <v>#N/A</v>
      </c>
      <c r="X90" s="13" t="b">
        <f t="shared" si="17"/>
        <v>1</v>
      </c>
      <c r="Y90" s="13" t="str">
        <f t="shared" si="18"/>
        <v/>
      </c>
      <c r="AB90" s="13" t="str">
        <f t="shared" si="19"/>
        <v/>
      </c>
    </row>
    <row r="91" spans="1:28">
      <c r="A91" s="14">
        <v>10083</v>
      </c>
      <c r="B91" s="14">
        <f>IF('競技設定（大会別）'!A$2&gt;1,IF(基本情報!C91="",A91,基本情報!C91),IF(基本情報!D91="",A91,基本情報!D91))</f>
        <v>10083</v>
      </c>
      <c r="C91" s="14"/>
      <c r="D91" s="14" t="str">
        <f>IF(基本情報!E91="","",基本情報!E91)</f>
        <v>　</v>
      </c>
      <c r="E91" s="14" t="str">
        <f>IF(基本情報!F91="","",基本情報!F91)</f>
        <v>　</v>
      </c>
      <c r="F91" s="14" t="str">
        <f>IF(基本情報!H91="","",基本情報!H91)</f>
        <v/>
      </c>
      <c r="G91" s="14" t="str">
        <f>IF(H91=TRUE,IF(基本情報!I91="","",基本情報!I91),"")</f>
        <v/>
      </c>
      <c r="H91" s="16" t="b">
        <v>0</v>
      </c>
      <c r="I91" s="16" t="str">
        <f t="shared" si="12"/>
        <v xml:space="preserve"> </v>
      </c>
      <c r="J91" s="16">
        <f>IF(基本情報!G91="男",1,2)</f>
        <v>2</v>
      </c>
      <c r="K91" s="1"/>
      <c r="L91" s="16">
        <f>COUNT(M$9:M91)</f>
        <v>0</v>
      </c>
      <c r="M91" s="16" t="str">
        <f t="shared" si="13"/>
        <v/>
      </c>
      <c r="N91" s="16">
        <f>COUNT(O$9:O91)</f>
        <v>0</v>
      </c>
      <c r="O91" s="16" t="str">
        <f t="shared" si="14"/>
        <v/>
      </c>
      <c r="P91" s="13" t="str">
        <f>IF(H91=TRUE,IF(基本情報!J91="","",基本情報!J91),"")</f>
        <v/>
      </c>
      <c r="Q91" s="13">
        <v>83</v>
      </c>
      <c r="R91" s="13" t="e">
        <f t="shared" si="20"/>
        <v>#N/A</v>
      </c>
      <c r="S91" s="13" t="b">
        <f t="shared" si="15"/>
        <v>1</v>
      </c>
      <c r="T91" s="13" t="str">
        <f t="shared" si="16"/>
        <v/>
      </c>
      <c r="V91" s="13">
        <v>83</v>
      </c>
      <c r="W91" s="13" t="e">
        <f t="shared" si="21"/>
        <v>#N/A</v>
      </c>
      <c r="X91" s="13" t="b">
        <f t="shared" si="17"/>
        <v>1</v>
      </c>
      <c r="Y91" s="13" t="str">
        <f t="shared" si="18"/>
        <v/>
      </c>
      <c r="AB91" s="13" t="str">
        <f t="shared" si="19"/>
        <v/>
      </c>
    </row>
    <row r="92" spans="1:28">
      <c r="A92" s="14">
        <v>10084</v>
      </c>
      <c r="B92" s="14">
        <f>IF('競技設定（大会別）'!A$2&gt;1,IF(基本情報!C92="",A92,基本情報!C92),IF(基本情報!D92="",A92,基本情報!D92))</f>
        <v>10084</v>
      </c>
      <c r="C92" s="14"/>
      <c r="D92" s="14" t="str">
        <f>IF(基本情報!E92="","",基本情報!E92)</f>
        <v>　</v>
      </c>
      <c r="E92" s="14" t="str">
        <f>IF(基本情報!F92="","",基本情報!F92)</f>
        <v>　</v>
      </c>
      <c r="F92" s="14" t="str">
        <f>IF(基本情報!H92="","",基本情報!H92)</f>
        <v/>
      </c>
      <c r="G92" s="14" t="str">
        <f>IF(H92=TRUE,IF(基本情報!I92="","",基本情報!I92),"")</f>
        <v/>
      </c>
      <c r="H92" s="16" t="b">
        <v>0</v>
      </c>
      <c r="I92" s="16" t="str">
        <f t="shared" si="12"/>
        <v xml:space="preserve"> </v>
      </c>
      <c r="J92" s="16">
        <f>IF(基本情報!G92="男",1,2)</f>
        <v>2</v>
      </c>
      <c r="K92" s="1"/>
      <c r="L92" s="16">
        <f>COUNT(M$9:M92)</f>
        <v>0</v>
      </c>
      <c r="M92" s="16" t="str">
        <f t="shared" si="13"/>
        <v/>
      </c>
      <c r="N92" s="16">
        <f>COUNT(O$9:O92)</f>
        <v>0</v>
      </c>
      <c r="O92" s="16" t="str">
        <f t="shared" si="14"/>
        <v/>
      </c>
      <c r="P92" s="13" t="str">
        <f>IF(H92=TRUE,IF(基本情報!J92="","",基本情報!J92),"")</f>
        <v/>
      </c>
      <c r="Q92" s="13">
        <v>84</v>
      </c>
      <c r="R92" s="13" t="e">
        <f t="shared" si="20"/>
        <v>#N/A</v>
      </c>
      <c r="S92" s="13" t="b">
        <f t="shared" si="15"/>
        <v>1</v>
      </c>
      <c r="T92" s="13" t="str">
        <f t="shared" si="16"/>
        <v/>
      </c>
      <c r="V92" s="13">
        <v>84</v>
      </c>
      <c r="W92" s="13" t="e">
        <f t="shared" si="21"/>
        <v>#N/A</v>
      </c>
      <c r="X92" s="13" t="b">
        <f t="shared" si="17"/>
        <v>1</v>
      </c>
      <c r="Y92" s="13" t="str">
        <f t="shared" si="18"/>
        <v/>
      </c>
      <c r="AB92" s="13" t="str">
        <f t="shared" si="19"/>
        <v/>
      </c>
    </row>
    <row r="93" spans="1:28">
      <c r="A93" s="14">
        <v>10085</v>
      </c>
      <c r="B93" s="14">
        <f>IF('競技設定（大会別）'!A$2&gt;1,IF(基本情報!C93="",A93,基本情報!C93),IF(基本情報!D93="",A93,基本情報!D93))</f>
        <v>10085</v>
      </c>
      <c r="C93" s="14"/>
      <c r="D93" s="14" t="str">
        <f>IF(基本情報!E93="","",基本情報!E93)</f>
        <v>　</v>
      </c>
      <c r="E93" s="14" t="str">
        <f>IF(基本情報!F93="","",基本情報!F93)</f>
        <v>　</v>
      </c>
      <c r="F93" s="14" t="str">
        <f>IF(基本情報!H93="","",基本情報!H93)</f>
        <v/>
      </c>
      <c r="G93" s="14" t="str">
        <f>IF(H93=TRUE,IF(基本情報!I93="","",基本情報!I93),"")</f>
        <v/>
      </c>
      <c r="H93" s="16" t="b">
        <v>0</v>
      </c>
      <c r="I93" s="16" t="str">
        <f t="shared" si="12"/>
        <v xml:space="preserve"> </v>
      </c>
      <c r="J93" s="16">
        <f>IF(基本情報!G93="男",1,2)</f>
        <v>2</v>
      </c>
      <c r="K93" s="1"/>
      <c r="L93" s="16">
        <f>COUNT(M$9:M93)</f>
        <v>0</v>
      </c>
      <c r="M93" s="16" t="str">
        <f t="shared" si="13"/>
        <v/>
      </c>
      <c r="N93" s="16">
        <f>COUNT(O$9:O93)</f>
        <v>0</v>
      </c>
      <c r="O93" s="16" t="str">
        <f t="shared" si="14"/>
        <v/>
      </c>
      <c r="P93" s="13" t="str">
        <f>IF(H93=TRUE,IF(基本情報!J93="","",基本情報!J93),"")</f>
        <v/>
      </c>
      <c r="Q93" s="13">
        <v>85</v>
      </c>
      <c r="R93" s="13" t="e">
        <f t="shared" si="20"/>
        <v>#N/A</v>
      </c>
      <c r="S93" s="13" t="b">
        <f t="shared" si="15"/>
        <v>1</v>
      </c>
      <c r="T93" s="13" t="str">
        <f t="shared" si="16"/>
        <v/>
      </c>
      <c r="V93" s="13">
        <v>85</v>
      </c>
      <c r="W93" s="13" t="e">
        <f t="shared" si="21"/>
        <v>#N/A</v>
      </c>
      <c r="X93" s="13" t="b">
        <f t="shared" si="17"/>
        <v>1</v>
      </c>
      <c r="Y93" s="13" t="str">
        <f t="shared" si="18"/>
        <v/>
      </c>
      <c r="AB93" s="13" t="str">
        <f t="shared" si="19"/>
        <v/>
      </c>
    </row>
    <row r="94" spans="1:28">
      <c r="A94" s="14">
        <v>10086</v>
      </c>
      <c r="B94" s="14">
        <f>IF('競技設定（大会別）'!A$2&gt;1,IF(基本情報!C94="",A94,基本情報!C94),IF(基本情報!D94="",A94,基本情報!D94))</f>
        <v>10086</v>
      </c>
      <c r="C94" s="14"/>
      <c r="D94" s="14" t="str">
        <f>IF(基本情報!E94="","",基本情報!E94)</f>
        <v>　</v>
      </c>
      <c r="E94" s="14" t="str">
        <f>IF(基本情報!F94="","",基本情報!F94)</f>
        <v>　</v>
      </c>
      <c r="F94" s="14" t="str">
        <f>IF(基本情報!H94="","",基本情報!H94)</f>
        <v/>
      </c>
      <c r="G94" s="14" t="str">
        <f>IF(H94=TRUE,IF(基本情報!I94="","",基本情報!I94),"")</f>
        <v/>
      </c>
      <c r="H94" s="16" t="b">
        <v>0</v>
      </c>
      <c r="I94" s="16" t="str">
        <f t="shared" si="12"/>
        <v xml:space="preserve"> </v>
      </c>
      <c r="J94" s="16">
        <f>IF(基本情報!G94="男",1,2)</f>
        <v>2</v>
      </c>
      <c r="K94" s="1"/>
      <c r="L94" s="16">
        <f>COUNT(M$9:M94)</f>
        <v>0</v>
      </c>
      <c r="M94" s="16" t="str">
        <f t="shared" si="13"/>
        <v/>
      </c>
      <c r="N94" s="16">
        <f>COUNT(O$9:O94)</f>
        <v>0</v>
      </c>
      <c r="O94" s="16" t="str">
        <f t="shared" si="14"/>
        <v/>
      </c>
      <c r="P94" s="13" t="str">
        <f>IF(H94=TRUE,IF(基本情報!J94="","",基本情報!J94),"")</f>
        <v/>
      </c>
      <c r="Q94" s="13">
        <v>86</v>
      </c>
      <c r="R94" s="13" t="e">
        <f t="shared" si="20"/>
        <v>#N/A</v>
      </c>
      <c r="S94" s="13" t="b">
        <f t="shared" si="15"/>
        <v>1</v>
      </c>
      <c r="T94" s="13" t="str">
        <f t="shared" si="16"/>
        <v/>
      </c>
      <c r="V94" s="13">
        <v>86</v>
      </c>
      <c r="W94" s="13" t="e">
        <f t="shared" si="21"/>
        <v>#N/A</v>
      </c>
      <c r="X94" s="13" t="b">
        <f t="shared" si="17"/>
        <v>1</v>
      </c>
      <c r="Y94" s="13" t="str">
        <f t="shared" si="18"/>
        <v/>
      </c>
      <c r="AB94" s="13" t="str">
        <f t="shared" si="19"/>
        <v/>
      </c>
    </row>
    <row r="95" spans="1:28">
      <c r="A95" s="14">
        <v>10087</v>
      </c>
      <c r="B95" s="14">
        <f>IF('競技設定（大会別）'!A$2&gt;1,IF(基本情報!C95="",A95,基本情報!C95),IF(基本情報!D95="",A95,基本情報!D95))</f>
        <v>10087</v>
      </c>
      <c r="C95" s="14"/>
      <c r="D95" s="14" t="str">
        <f>IF(基本情報!E95="","",基本情報!E95)</f>
        <v>　</v>
      </c>
      <c r="E95" s="14" t="str">
        <f>IF(基本情報!F95="","",基本情報!F95)</f>
        <v>　</v>
      </c>
      <c r="F95" s="14" t="str">
        <f>IF(基本情報!H95="","",基本情報!H95)</f>
        <v/>
      </c>
      <c r="G95" s="14" t="str">
        <f>IF(H95=TRUE,IF(基本情報!I95="","",基本情報!I95),"")</f>
        <v/>
      </c>
      <c r="H95" s="16" t="b">
        <v>0</v>
      </c>
      <c r="I95" s="16" t="str">
        <f t="shared" si="12"/>
        <v xml:space="preserve"> </v>
      </c>
      <c r="J95" s="16">
        <f>IF(基本情報!G95="男",1,2)</f>
        <v>2</v>
      </c>
      <c r="K95" s="1"/>
      <c r="L95" s="16">
        <f>COUNT(M$9:M95)</f>
        <v>0</v>
      </c>
      <c r="M95" s="16" t="str">
        <f t="shared" si="13"/>
        <v/>
      </c>
      <c r="N95" s="16">
        <f>COUNT(O$9:O95)</f>
        <v>0</v>
      </c>
      <c r="O95" s="16" t="str">
        <f t="shared" si="14"/>
        <v/>
      </c>
      <c r="P95" s="13" t="str">
        <f>IF(H95=TRUE,IF(基本情報!J95="","",基本情報!J95),"")</f>
        <v/>
      </c>
      <c r="Q95" s="13">
        <v>87</v>
      </c>
      <c r="R95" s="13" t="e">
        <f t="shared" si="20"/>
        <v>#N/A</v>
      </c>
      <c r="S95" s="13" t="b">
        <f t="shared" si="15"/>
        <v>1</v>
      </c>
      <c r="T95" s="13" t="str">
        <f t="shared" si="16"/>
        <v/>
      </c>
      <c r="V95" s="13">
        <v>87</v>
      </c>
      <c r="W95" s="13" t="e">
        <f t="shared" si="21"/>
        <v>#N/A</v>
      </c>
      <c r="X95" s="13" t="b">
        <f t="shared" si="17"/>
        <v>1</v>
      </c>
      <c r="Y95" s="13" t="str">
        <f t="shared" si="18"/>
        <v/>
      </c>
      <c r="AB95" s="13" t="str">
        <f t="shared" si="19"/>
        <v/>
      </c>
    </row>
    <row r="96" spans="1:28">
      <c r="A96" s="14">
        <v>10088</v>
      </c>
      <c r="B96" s="14">
        <f>IF('競技設定（大会別）'!A$2&gt;1,IF(基本情報!C96="",A96,基本情報!C96),IF(基本情報!D96="",A96,基本情報!D96))</f>
        <v>10088</v>
      </c>
      <c r="C96" s="14"/>
      <c r="D96" s="14" t="str">
        <f>IF(基本情報!E96="","",基本情報!E96)</f>
        <v>　</v>
      </c>
      <c r="E96" s="14" t="str">
        <f>IF(基本情報!F96="","",基本情報!F96)</f>
        <v>　</v>
      </c>
      <c r="F96" s="14" t="str">
        <f>IF(基本情報!H96="","",基本情報!H96)</f>
        <v/>
      </c>
      <c r="G96" s="14" t="str">
        <f>IF(H96=TRUE,IF(基本情報!I96="","",基本情報!I96),"")</f>
        <v/>
      </c>
      <c r="H96" s="16" t="b">
        <v>0</v>
      </c>
      <c r="I96" s="16" t="str">
        <f t="shared" si="12"/>
        <v xml:space="preserve"> </v>
      </c>
      <c r="J96" s="16">
        <f>IF(基本情報!G96="男",1,2)</f>
        <v>2</v>
      </c>
      <c r="K96" s="1"/>
      <c r="L96" s="16">
        <f>COUNT(M$9:M96)</f>
        <v>0</v>
      </c>
      <c r="M96" s="16" t="str">
        <f t="shared" si="13"/>
        <v/>
      </c>
      <c r="N96" s="16">
        <f>COUNT(O$9:O96)</f>
        <v>0</v>
      </c>
      <c r="O96" s="16" t="str">
        <f t="shared" si="14"/>
        <v/>
      </c>
      <c r="P96" s="13" t="str">
        <f>IF(H96=TRUE,IF(基本情報!J96="","",基本情報!J96),"")</f>
        <v/>
      </c>
      <c r="Q96" s="13">
        <v>88</v>
      </c>
      <c r="R96" s="13" t="e">
        <f t="shared" si="20"/>
        <v>#N/A</v>
      </c>
      <c r="S96" s="13" t="b">
        <f t="shared" si="15"/>
        <v>1</v>
      </c>
      <c r="T96" s="13" t="str">
        <f t="shared" si="16"/>
        <v/>
      </c>
      <c r="V96" s="13">
        <v>88</v>
      </c>
      <c r="W96" s="13" t="e">
        <f t="shared" si="21"/>
        <v>#N/A</v>
      </c>
      <c r="X96" s="13" t="b">
        <f t="shared" si="17"/>
        <v>1</v>
      </c>
      <c r="Y96" s="13" t="str">
        <f t="shared" si="18"/>
        <v/>
      </c>
      <c r="AB96" s="13" t="str">
        <f t="shared" si="19"/>
        <v/>
      </c>
    </row>
    <row r="97" spans="1:28">
      <c r="A97" s="14">
        <v>10089</v>
      </c>
      <c r="B97" s="14">
        <f>IF('競技設定（大会別）'!A$2&gt;1,IF(基本情報!C97="",A97,基本情報!C97),IF(基本情報!D97="",A97,基本情報!D97))</f>
        <v>10089</v>
      </c>
      <c r="C97" s="14"/>
      <c r="D97" s="14" t="str">
        <f>IF(基本情報!E97="","",基本情報!E97)</f>
        <v>　</v>
      </c>
      <c r="E97" s="14" t="str">
        <f>IF(基本情報!F97="","",基本情報!F97)</f>
        <v>　</v>
      </c>
      <c r="F97" s="14" t="str">
        <f>IF(基本情報!H97="","",基本情報!H97)</f>
        <v/>
      </c>
      <c r="G97" s="14" t="str">
        <f>IF(H97=TRUE,IF(基本情報!I97="","",基本情報!I97),"")</f>
        <v/>
      </c>
      <c r="H97" s="16" t="b">
        <v>0</v>
      </c>
      <c r="I97" s="16" t="str">
        <f t="shared" si="12"/>
        <v xml:space="preserve"> </v>
      </c>
      <c r="J97" s="16">
        <f>IF(基本情報!G97="男",1,2)</f>
        <v>2</v>
      </c>
      <c r="K97" s="1"/>
      <c r="L97" s="16">
        <f>COUNT(M$9:M97)</f>
        <v>0</v>
      </c>
      <c r="M97" s="16" t="str">
        <f t="shared" si="13"/>
        <v/>
      </c>
      <c r="N97" s="16">
        <f>COUNT(O$9:O97)</f>
        <v>0</v>
      </c>
      <c r="O97" s="16" t="str">
        <f t="shared" si="14"/>
        <v/>
      </c>
      <c r="P97" s="13" t="str">
        <f>IF(H97=TRUE,IF(基本情報!J97="","",基本情報!J97),"")</f>
        <v/>
      </c>
      <c r="Q97" s="13">
        <v>89</v>
      </c>
      <c r="R97" s="13" t="e">
        <f t="shared" si="20"/>
        <v>#N/A</v>
      </c>
      <c r="S97" s="13" t="b">
        <f t="shared" si="15"/>
        <v>1</v>
      </c>
      <c r="T97" s="13" t="str">
        <f t="shared" si="16"/>
        <v/>
      </c>
      <c r="V97" s="13">
        <v>89</v>
      </c>
      <c r="W97" s="13" t="e">
        <f t="shared" si="21"/>
        <v>#N/A</v>
      </c>
      <c r="X97" s="13" t="b">
        <f t="shared" si="17"/>
        <v>1</v>
      </c>
      <c r="Y97" s="13" t="str">
        <f t="shared" si="18"/>
        <v/>
      </c>
      <c r="AB97" s="13" t="str">
        <f t="shared" si="19"/>
        <v/>
      </c>
    </row>
    <row r="98" spans="1:28">
      <c r="A98" s="14">
        <v>10090</v>
      </c>
      <c r="B98" s="14">
        <f>IF('競技設定（大会別）'!A$2&gt;1,IF(基本情報!C98="",A98,基本情報!C98),IF(基本情報!D98="",A98,基本情報!D98))</f>
        <v>10090</v>
      </c>
      <c r="C98" s="14"/>
      <c r="D98" s="14" t="str">
        <f>IF(基本情報!E98="","",基本情報!E98)</f>
        <v>　</v>
      </c>
      <c r="E98" s="14" t="str">
        <f>IF(基本情報!F98="","",基本情報!F98)</f>
        <v>　</v>
      </c>
      <c r="F98" s="14" t="str">
        <f>IF(基本情報!H98="","",基本情報!H98)</f>
        <v/>
      </c>
      <c r="G98" s="14" t="str">
        <f>IF(H98=TRUE,IF(基本情報!I98="","",基本情報!I98),"")</f>
        <v/>
      </c>
      <c r="H98" s="16" t="b">
        <v>0</v>
      </c>
      <c r="I98" s="16" t="str">
        <f t="shared" si="12"/>
        <v xml:space="preserve"> </v>
      </c>
      <c r="J98" s="16">
        <f>IF(基本情報!G98="男",1,2)</f>
        <v>2</v>
      </c>
      <c r="K98" s="1"/>
      <c r="L98" s="16">
        <f>COUNT(M$9:M98)</f>
        <v>0</v>
      </c>
      <c r="M98" s="16" t="str">
        <f t="shared" si="13"/>
        <v/>
      </c>
      <c r="N98" s="16">
        <f>COUNT(O$9:O98)</f>
        <v>0</v>
      </c>
      <c r="O98" s="16" t="str">
        <f t="shared" si="14"/>
        <v/>
      </c>
      <c r="P98" s="13" t="str">
        <f>IF(H98=TRUE,IF(基本情報!J98="","",基本情報!J98),"")</f>
        <v/>
      </c>
      <c r="Q98" s="13">
        <v>90</v>
      </c>
      <c r="R98" s="13" t="e">
        <f t="shared" si="20"/>
        <v>#N/A</v>
      </c>
      <c r="S98" s="13" t="b">
        <f t="shared" si="15"/>
        <v>1</v>
      </c>
      <c r="T98" s="13" t="str">
        <f t="shared" si="16"/>
        <v/>
      </c>
      <c r="V98" s="13">
        <v>90</v>
      </c>
      <c r="W98" s="13" t="e">
        <f t="shared" si="21"/>
        <v>#N/A</v>
      </c>
      <c r="X98" s="13" t="b">
        <f t="shared" si="17"/>
        <v>1</v>
      </c>
      <c r="Y98" s="13" t="str">
        <f t="shared" si="18"/>
        <v/>
      </c>
      <c r="AB98" s="13" t="str">
        <f t="shared" si="19"/>
        <v/>
      </c>
    </row>
    <row r="99" spans="1:28">
      <c r="A99" s="14">
        <v>10091</v>
      </c>
      <c r="B99" s="14">
        <f>IF('競技設定（大会別）'!A$2&gt;1,IF(基本情報!C99="",A99,基本情報!C99),IF(基本情報!D99="",A99,基本情報!D99))</f>
        <v>10091</v>
      </c>
      <c r="C99" s="14"/>
      <c r="D99" s="14" t="str">
        <f>IF(基本情報!E99="","",基本情報!E99)</f>
        <v>　</v>
      </c>
      <c r="E99" s="14" t="str">
        <f>IF(基本情報!F99="","",基本情報!F99)</f>
        <v>　</v>
      </c>
      <c r="F99" s="14" t="str">
        <f>IF(基本情報!H99="","",基本情報!H99)</f>
        <v/>
      </c>
      <c r="G99" s="14" t="str">
        <f>IF(H99=TRUE,IF(基本情報!I99="","",基本情報!I99),"")</f>
        <v/>
      </c>
      <c r="H99" s="16" t="b">
        <v>0</v>
      </c>
      <c r="I99" s="16" t="str">
        <f t="shared" si="12"/>
        <v xml:space="preserve"> </v>
      </c>
      <c r="J99" s="16">
        <f>IF(基本情報!G99="男",1,2)</f>
        <v>2</v>
      </c>
      <c r="K99" s="1"/>
      <c r="L99" s="16">
        <f>COUNT(M$9:M99)</f>
        <v>0</v>
      </c>
      <c r="M99" s="16" t="str">
        <f t="shared" si="13"/>
        <v/>
      </c>
      <c r="N99" s="16">
        <f>COUNT(O$9:O99)</f>
        <v>0</v>
      </c>
      <c r="O99" s="16" t="str">
        <f t="shared" si="14"/>
        <v/>
      </c>
      <c r="P99" s="13" t="str">
        <f>IF(H99=TRUE,IF(基本情報!J99="","",基本情報!J99),"")</f>
        <v/>
      </c>
      <c r="Q99" s="13">
        <v>91</v>
      </c>
      <c r="R99" s="13" t="e">
        <f t="shared" si="20"/>
        <v>#N/A</v>
      </c>
      <c r="S99" s="13" t="b">
        <f t="shared" si="15"/>
        <v>1</v>
      </c>
      <c r="T99" s="13" t="str">
        <f t="shared" si="16"/>
        <v/>
      </c>
      <c r="V99" s="13">
        <v>91</v>
      </c>
      <c r="W99" s="13" t="e">
        <f t="shared" si="21"/>
        <v>#N/A</v>
      </c>
      <c r="X99" s="13" t="b">
        <f t="shared" si="17"/>
        <v>1</v>
      </c>
      <c r="Y99" s="13" t="str">
        <f t="shared" si="18"/>
        <v/>
      </c>
      <c r="AB99" s="13" t="str">
        <f t="shared" si="19"/>
        <v/>
      </c>
    </row>
    <row r="100" spans="1:28">
      <c r="A100" s="14">
        <v>10092</v>
      </c>
      <c r="B100" s="14">
        <f>IF('競技設定（大会別）'!A$2&gt;1,IF(基本情報!C100="",A100,基本情報!C100),IF(基本情報!D100="",A100,基本情報!D100))</f>
        <v>10092</v>
      </c>
      <c r="C100" s="14"/>
      <c r="D100" s="14" t="str">
        <f>IF(基本情報!E100="","",基本情報!E100)</f>
        <v>　</v>
      </c>
      <c r="E100" s="14" t="str">
        <f>IF(基本情報!F100="","",基本情報!F100)</f>
        <v>　</v>
      </c>
      <c r="F100" s="14" t="str">
        <f>IF(基本情報!H100="","",基本情報!H100)</f>
        <v/>
      </c>
      <c r="G100" s="14" t="str">
        <f>IF(H100=TRUE,IF(基本情報!I100="","",基本情報!I100),"")</f>
        <v/>
      </c>
      <c r="H100" s="16" t="b">
        <v>0</v>
      </c>
      <c r="I100" s="16" t="str">
        <f t="shared" si="12"/>
        <v xml:space="preserve"> </v>
      </c>
      <c r="J100" s="16">
        <f>IF(基本情報!G100="男",1,2)</f>
        <v>2</v>
      </c>
      <c r="K100" s="1"/>
      <c r="L100" s="16">
        <f>COUNT(M$9:M100)</f>
        <v>0</v>
      </c>
      <c r="M100" s="16" t="str">
        <f t="shared" si="13"/>
        <v/>
      </c>
      <c r="N100" s="16">
        <f>COUNT(O$9:O100)</f>
        <v>0</v>
      </c>
      <c r="O100" s="16" t="str">
        <f t="shared" si="14"/>
        <v/>
      </c>
      <c r="P100" s="13" t="str">
        <f>IF(H100=TRUE,IF(基本情報!J100="","",基本情報!J100),"")</f>
        <v/>
      </c>
      <c r="Q100" s="13">
        <v>92</v>
      </c>
      <c r="R100" s="13" t="e">
        <f t="shared" si="20"/>
        <v>#N/A</v>
      </c>
      <c r="S100" s="13" t="b">
        <f t="shared" si="15"/>
        <v>1</v>
      </c>
      <c r="T100" s="13" t="str">
        <f t="shared" si="16"/>
        <v/>
      </c>
      <c r="V100" s="13">
        <v>92</v>
      </c>
      <c r="W100" s="13" t="e">
        <f t="shared" si="21"/>
        <v>#N/A</v>
      </c>
      <c r="X100" s="13" t="b">
        <f t="shared" si="17"/>
        <v>1</v>
      </c>
      <c r="Y100" s="13" t="str">
        <f t="shared" si="18"/>
        <v/>
      </c>
      <c r="AB100" s="13" t="str">
        <f t="shared" si="19"/>
        <v/>
      </c>
    </row>
    <row r="101" spans="1:28">
      <c r="A101" s="14">
        <v>10093</v>
      </c>
      <c r="B101" s="14">
        <f>IF('競技設定（大会別）'!A$2&gt;1,IF(基本情報!C101="",A101,基本情報!C101),IF(基本情報!D101="",A101,基本情報!D101))</f>
        <v>10093</v>
      </c>
      <c r="C101" s="14"/>
      <c r="D101" s="14" t="str">
        <f>IF(基本情報!E101="","",基本情報!E101)</f>
        <v>　</v>
      </c>
      <c r="E101" s="14" t="str">
        <f>IF(基本情報!F101="","",基本情報!F101)</f>
        <v>　</v>
      </c>
      <c r="F101" s="14" t="str">
        <f>IF(基本情報!H101="","",基本情報!H101)</f>
        <v/>
      </c>
      <c r="G101" s="14" t="str">
        <f>IF(H101=TRUE,IF(基本情報!I101="","",基本情報!I101),"")</f>
        <v/>
      </c>
      <c r="H101" s="16" t="b">
        <v>0</v>
      </c>
      <c r="I101" s="16" t="str">
        <f t="shared" si="12"/>
        <v xml:space="preserve"> </v>
      </c>
      <c r="J101" s="16">
        <f>IF(基本情報!G101="男",1,2)</f>
        <v>2</v>
      </c>
      <c r="K101" s="1"/>
      <c r="L101" s="16">
        <f>COUNT(M$9:M101)</f>
        <v>0</v>
      </c>
      <c r="M101" s="16" t="str">
        <f t="shared" si="13"/>
        <v/>
      </c>
      <c r="N101" s="16">
        <f>COUNT(O$9:O101)</f>
        <v>0</v>
      </c>
      <c r="O101" s="16" t="str">
        <f t="shared" si="14"/>
        <v/>
      </c>
      <c r="P101" s="13" t="str">
        <f>IF(H101=TRUE,IF(基本情報!J101="","",基本情報!J101),"")</f>
        <v/>
      </c>
      <c r="Q101" s="13">
        <v>93</v>
      </c>
      <c r="R101" s="13" t="e">
        <f t="shared" si="20"/>
        <v>#N/A</v>
      </c>
      <c r="S101" s="13" t="b">
        <f t="shared" si="15"/>
        <v>1</v>
      </c>
      <c r="T101" s="13" t="str">
        <f t="shared" si="16"/>
        <v/>
      </c>
      <c r="V101" s="13">
        <v>93</v>
      </c>
      <c r="W101" s="13" t="e">
        <f t="shared" si="21"/>
        <v>#N/A</v>
      </c>
      <c r="X101" s="13" t="b">
        <f t="shared" si="17"/>
        <v>1</v>
      </c>
      <c r="Y101" s="13" t="str">
        <f t="shared" si="18"/>
        <v/>
      </c>
      <c r="AB101" s="13" t="str">
        <f t="shared" si="19"/>
        <v/>
      </c>
    </row>
    <row r="102" spans="1:28">
      <c r="A102" s="14">
        <v>10094</v>
      </c>
      <c r="B102" s="14">
        <f>IF('競技設定（大会別）'!A$2&gt;1,IF(基本情報!C102="",A102,基本情報!C102),IF(基本情報!D102="",A102,基本情報!D102))</f>
        <v>10094</v>
      </c>
      <c r="C102" s="14"/>
      <c r="D102" s="14" t="str">
        <f>IF(基本情報!E102="","",基本情報!E102)</f>
        <v>　</v>
      </c>
      <c r="E102" s="14" t="str">
        <f>IF(基本情報!F102="","",基本情報!F102)</f>
        <v>　</v>
      </c>
      <c r="F102" s="14" t="str">
        <f>IF(基本情報!H102="","",基本情報!H102)</f>
        <v/>
      </c>
      <c r="G102" s="14" t="str">
        <f>IF(H102=TRUE,IF(基本情報!I102="","",基本情報!I102),"")</f>
        <v/>
      </c>
      <c r="H102" s="16" t="b">
        <v>0</v>
      </c>
      <c r="I102" s="16" t="str">
        <f t="shared" si="12"/>
        <v xml:space="preserve"> </v>
      </c>
      <c r="J102" s="16">
        <f>IF(基本情報!G102="男",1,2)</f>
        <v>2</v>
      </c>
      <c r="K102" s="1"/>
      <c r="L102" s="16">
        <f>COUNT(M$9:M102)</f>
        <v>0</v>
      </c>
      <c r="M102" s="16" t="str">
        <f t="shared" si="13"/>
        <v/>
      </c>
      <c r="N102" s="16">
        <f>COUNT(O$9:O102)</f>
        <v>0</v>
      </c>
      <c r="O102" s="16" t="str">
        <f t="shared" si="14"/>
        <v/>
      </c>
      <c r="P102" s="13" t="str">
        <f>IF(H102=TRUE,IF(基本情報!J102="","",基本情報!J102),"")</f>
        <v/>
      </c>
      <c r="Q102" s="13">
        <v>94</v>
      </c>
      <c r="R102" s="13" t="e">
        <f t="shared" si="20"/>
        <v>#N/A</v>
      </c>
      <c r="S102" s="13" t="b">
        <f t="shared" si="15"/>
        <v>1</v>
      </c>
      <c r="T102" s="13" t="str">
        <f t="shared" si="16"/>
        <v/>
      </c>
      <c r="V102" s="13">
        <v>94</v>
      </c>
      <c r="W102" s="13" t="e">
        <f t="shared" si="21"/>
        <v>#N/A</v>
      </c>
      <c r="X102" s="13" t="b">
        <f t="shared" si="17"/>
        <v>1</v>
      </c>
      <c r="Y102" s="13" t="str">
        <f t="shared" si="18"/>
        <v/>
      </c>
      <c r="AB102" s="13" t="str">
        <f t="shared" si="19"/>
        <v/>
      </c>
    </row>
    <row r="103" spans="1:28">
      <c r="A103" s="14">
        <v>10095</v>
      </c>
      <c r="B103" s="14">
        <f>IF('競技設定（大会別）'!A$2&gt;1,IF(基本情報!C103="",A103,基本情報!C103),IF(基本情報!D103="",A103,基本情報!D103))</f>
        <v>10095</v>
      </c>
      <c r="C103" s="14"/>
      <c r="D103" s="14" t="str">
        <f>IF(基本情報!E103="","",基本情報!E103)</f>
        <v>　</v>
      </c>
      <c r="E103" s="14" t="str">
        <f>IF(基本情報!F103="","",基本情報!F103)</f>
        <v>　</v>
      </c>
      <c r="F103" s="14" t="str">
        <f>IF(基本情報!H103="","",基本情報!H103)</f>
        <v/>
      </c>
      <c r="G103" s="14" t="str">
        <f>IF(H103=TRUE,IF(基本情報!I103="","",基本情報!I103),"")</f>
        <v/>
      </c>
      <c r="H103" s="16" t="b">
        <v>0</v>
      </c>
      <c r="I103" s="16" t="str">
        <f t="shared" si="12"/>
        <v xml:space="preserve"> </v>
      </c>
      <c r="J103" s="16">
        <f>IF(基本情報!G103="男",1,2)</f>
        <v>2</v>
      </c>
      <c r="K103" s="1"/>
      <c r="L103" s="16">
        <f>COUNT(M$9:M103)</f>
        <v>0</v>
      </c>
      <c r="M103" s="16" t="str">
        <f t="shared" si="13"/>
        <v/>
      </c>
      <c r="N103" s="16">
        <f>COUNT(O$9:O103)</f>
        <v>0</v>
      </c>
      <c r="O103" s="16" t="str">
        <f t="shared" si="14"/>
        <v/>
      </c>
      <c r="P103" s="13" t="str">
        <f>IF(H103=TRUE,IF(基本情報!J103="","",基本情報!J103),"")</f>
        <v/>
      </c>
      <c r="Q103" s="13">
        <v>95</v>
      </c>
      <c r="R103" s="13" t="e">
        <f t="shared" si="20"/>
        <v>#N/A</v>
      </c>
      <c r="S103" s="13" t="b">
        <f t="shared" si="15"/>
        <v>1</v>
      </c>
      <c r="T103" s="13" t="str">
        <f t="shared" si="16"/>
        <v/>
      </c>
      <c r="V103" s="13">
        <v>95</v>
      </c>
      <c r="W103" s="13" t="e">
        <f t="shared" si="21"/>
        <v>#N/A</v>
      </c>
      <c r="X103" s="13" t="b">
        <f t="shared" si="17"/>
        <v>1</v>
      </c>
      <c r="Y103" s="13" t="str">
        <f t="shared" si="18"/>
        <v/>
      </c>
      <c r="AB103" s="13" t="str">
        <f t="shared" si="19"/>
        <v/>
      </c>
    </row>
    <row r="104" spans="1:28">
      <c r="A104" s="14">
        <v>10096</v>
      </c>
      <c r="B104" s="14">
        <f>IF('競技設定（大会別）'!A$2&gt;1,IF(基本情報!C104="",A104,基本情報!C104),IF(基本情報!D104="",A104,基本情報!D104))</f>
        <v>10096</v>
      </c>
      <c r="C104" s="14"/>
      <c r="D104" s="14" t="str">
        <f>IF(基本情報!E104="","",基本情報!E104)</f>
        <v>　</v>
      </c>
      <c r="E104" s="14" t="str">
        <f>IF(基本情報!F104="","",基本情報!F104)</f>
        <v>　</v>
      </c>
      <c r="F104" s="14" t="str">
        <f>IF(基本情報!H104="","",基本情報!H104)</f>
        <v/>
      </c>
      <c r="G104" s="14" t="str">
        <f>IF(H104=TRUE,IF(基本情報!I104="","",基本情報!I104),"")</f>
        <v/>
      </c>
      <c r="H104" s="16" t="b">
        <v>0</v>
      </c>
      <c r="I104" s="16" t="str">
        <f t="shared" si="12"/>
        <v xml:space="preserve"> </v>
      </c>
      <c r="J104" s="16">
        <f>IF(基本情報!G104="男",1,2)</f>
        <v>2</v>
      </c>
      <c r="K104" s="1"/>
      <c r="L104" s="16">
        <f>COUNT(M$9:M104)</f>
        <v>0</v>
      </c>
      <c r="M104" s="16" t="str">
        <f t="shared" si="13"/>
        <v/>
      </c>
      <c r="N104" s="16">
        <f>COUNT(O$9:O104)</f>
        <v>0</v>
      </c>
      <c r="O104" s="16" t="str">
        <f t="shared" si="14"/>
        <v/>
      </c>
      <c r="P104" s="13" t="str">
        <f>IF(H104=TRUE,IF(基本情報!J104="","",基本情報!J104),"")</f>
        <v/>
      </c>
      <c r="Q104" s="13">
        <v>96</v>
      </c>
      <c r="R104" s="13" t="e">
        <f t="shared" si="20"/>
        <v>#N/A</v>
      </c>
      <c r="S104" s="13" t="b">
        <f t="shared" si="15"/>
        <v>1</v>
      </c>
      <c r="T104" s="13" t="str">
        <f t="shared" si="16"/>
        <v/>
      </c>
      <c r="V104" s="13">
        <v>96</v>
      </c>
      <c r="W104" s="13" t="e">
        <f t="shared" si="21"/>
        <v>#N/A</v>
      </c>
      <c r="X104" s="13" t="b">
        <f t="shared" si="17"/>
        <v>1</v>
      </c>
      <c r="Y104" s="13" t="str">
        <f t="shared" si="18"/>
        <v/>
      </c>
      <c r="AB104" s="13" t="str">
        <f t="shared" si="19"/>
        <v/>
      </c>
    </row>
    <row r="105" spans="1:28">
      <c r="A105" s="14">
        <v>10097</v>
      </c>
      <c r="B105" s="14">
        <f>IF('競技設定（大会別）'!A$2&gt;1,IF(基本情報!C105="",A105,基本情報!C105),IF(基本情報!D105="",A105,基本情報!D105))</f>
        <v>10097</v>
      </c>
      <c r="C105" s="14"/>
      <c r="D105" s="14" t="str">
        <f>IF(基本情報!E105="","",基本情報!E105)</f>
        <v>　</v>
      </c>
      <c r="E105" s="14" t="str">
        <f>IF(基本情報!F105="","",基本情報!F105)</f>
        <v>　</v>
      </c>
      <c r="F105" s="14" t="str">
        <f>IF(基本情報!H105="","",基本情報!H105)</f>
        <v/>
      </c>
      <c r="G105" s="14" t="str">
        <f>IF(H105=TRUE,IF(基本情報!I105="","",基本情報!I105),"")</f>
        <v/>
      </c>
      <c r="H105" s="16" t="b">
        <v>0</v>
      </c>
      <c r="I105" s="16" t="str">
        <f t="shared" si="12"/>
        <v xml:space="preserve"> </v>
      </c>
      <c r="J105" s="16">
        <f>IF(基本情報!G105="男",1,2)</f>
        <v>2</v>
      </c>
      <c r="K105" s="1"/>
      <c r="L105" s="16">
        <f>COUNT(M$9:M105)</f>
        <v>0</v>
      </c>
      <c r="M105" s="16" t="str">
        <f t="shared" si="13"/>
        <v/>
      </c>
      <c r="N105" s="16">
        <f>COUNT(O$9:O105)</f>
        <v>0</v>
      </c>
      <c r="O105" s="16" t="str">
        <f t="shared" si="14"/>
        <v/>
      </c>
      <c r="P105" s="13" t="str">
        <f>IF(H105=TRUE,IF(基本情報!J105="","",基本情報!J105),"")</f>
        <v/>
      </c>
      <c r="Q105" s="13">
        <v>97</v>
      </c>
      <c r="R105" s="13" t="e">
        <f t="shared" si="20"/>
        <v>#N/A</v>
      </c>
      <c r="S105" s="13" t="b">
        <f t="shared" si="15"/>
        <v>1</v>
      </c>
      <c r="T105" s="13" t="str">
        <f t="shared" si="16"/>
        <v/>
      </c>
      <c r="V105" s="13">
        <v>97</v>
      </c>
      <c r="W105" s="13" t="e">
        <f t="shared" si="21"/>
        <v>#N/A</v>
      </c>
      <c r="X105" s="13" t="b">
        <f t="shared" si="17"/>
        <v>1</v>
      </c>
      <c r="Y105" s="13" t="str">
        <f t="shared" si="18"/>
        <v/>
      </c>
      <c r="AB105" s="13" t="str">
        <f t="shared" si="19"/>
        <v/>
      </c>
    </row>
    <row r="106" spans="1:28">
      <c r="A106" s="14">
        <v>10098</v>
      </c>
      <c r="B106" s="14">
        <f>IF('競技設定（大会別）'!A$2&gt;1,IF(基本情報!C106="",A106,基本情報!C106),IF(基本情報!D106="",A106,基本情報!D106))</f>
        <v>10098</v>
      </c>
      <c r="C106" s="14"/>
      <c r="D106" s="14" t="str">
        <f>IF(基本情報!E106="","",基本情報!E106)</f>
        <v>　</v>
      </c>
      <c r="E106" s="14" t="str">
        <f>IF(基本情報!F106="","",基本情報!F106)</f>
        <v>　</v>
      </c>
      <c r="F106" s="14" t="str">
        <f>IF(基本情報!H106="","",基本情報!H106)</f>
        <v/>
      </c>
      <c r="G106" s="14" t="str">
        <f>IF(H106=TRUE,IF(基本情報!I106="","",基本情報!I106),"")</f>
        <v/>
      </c>
      <c r="H106" s="16" t="b">
        <v>0</v>
      </c>
      <c r="I106" s="16" t="str">
        <f t="shared" si="12"/>
        <v xml:space="preserve"> </v>
      </c>
      <c r="J106" s="16">
        <f>IF(基本情報!G106="男",1,2)</f>
        <v>2</v>
      </c>
      <c r="K106" s="1"/>
      <c r="L106" s="16">
        <f>COUNT(M$9:M106)</f>
        <v>0</v>
      </c>
      <c r="M106" s="16" t="str">
        <f t="shared" si="13"/>
        <v/>
      </c>
      <c r="N106" s="16">
        <f>COUNT(O$9:O106)</f>
        <v>0</v>
      </c>
      <c r="O106" s="16" t="str">
        <f t="shared" si="14"/>
        <v/>
      </c>
      <c r="P106" s="13" t="str">
        <f>IF(H106=TRUE,IF(基本情報!J106="","",基本情報!J106),"")</f>
        <v/>
      </c>
      <c r="Q106" s="13">
        <v>98</v>
      </c>
      <c r="R106" s="13" t="e">
        <f t="shared" si="20"/>
        <v>#N/A</v>
      </c>
      <c r="S106" s="13" t="b">
        <f t="shared" si="15"/>
        <v>1</v>
      </c>
      <c r="T106" s="13" t="str">
        <f t="shared" si="16"/>
        <v/>
      </c>
      <c r="V106" s="13">
        <v>98</v>
      </c>
      <c r="W106" s="13" t="e">
        <f t="shared" si="21"/>
        <v>#N/A</v>
      </c>
      <c r="X106" s="13" t="b">
        <f t="shared" si="17"/>
        <v>1</v>
      </c>
      <c r="Y106" s="13" t="str">
        <f t="shared" si="18"/>
        <v/>
      </c>
      <c r="AB106" s="13" t="str">
        <f t="shared" si="19"/>
        <v/>
      </c>
    </row>
    <row r="107" spans="1:28">
      <c r="A107" s="14">
        <v>10099</v>
      </c>
      <c r="B107" s="14">
        <f>IF('競技設定（大会別）'!A$2&gt;1,IF(基本情報!C107="",A107,基本情報!C107),IF(基本情報!D107="",A107,基本情報!D107))</f>
        <v>10099</v>
      </c>
      <c r="C107" s="14"/>
      <c r="D107" s="14" t="str">
        <f>IF(基本情報!E107="","",基本情報!E107)</f>
        <v>　</v>
      </c>
      <c r="E107" s="14" t="str">
        <f>IF(基本情報!F107="","",基本情報!F107)</f>
        <v>　</v>
      </c>
      <c r="F107" s="14" t="str">
        <f>IF(基本情報!H107="","",基本情報!H107)</f>
        <v/>
      </c>
      <c r="G107" s="14" t="str">
        <f>IF(H107=TRUE,IF(基本情報!I107="","",基本情報!I107),"")</f>
        <v/>
      </c>
      <c r="H107" s="16" t="b">
        <v>0</v>
      </c>
      <c r="I107" s="16" t="str">
        <f t="shared" si="12"/>
        <v xml:space="preserve"> </v>
      </c>
      <c r="J107" s="16">
        <f>IF(基本情報!G107="男",1,2)</f>
        <v>2</v>
      </c>
      <c r="K107" s="1"/>
      <c r="L107" s="16">
        <f>COUNT(M$9:M107)</f>
        <v>0</v>
      </c>
      <c r="M107" s="16" t="str">
        <f t="shared" si="13"/>
        <v/>
      </c>
      <c r="N107" s="16">
        <f>COUNT(O$9:O107)</f>
        <v>0</v>
      </c>
      <c r="O107" s="16" t="str">
        <f t="shared" si="14"/>
        <v/>
      </c>
      <c r="P107" s="13" t="str">
        <f>IF(H107=TRUE,IF(基本情報!J107="","",基本情報!J107),"")</f>
        <v/>
      </c>
      <c r="Q107" s="13">
        <v>99</v>
      </c>
      <c r="R107" s="13" t="e">
        <f t="shared" si="20"/>
        <v>#N/A</v>
      </c>
      <c r="S107" s="13" t="b">
        <f t="shared" si="15"/>
        <v>1</v>
      </c>
      <c r="T107" s="13" t="str">
        <f t="shared" si="16"/>
        <v/>
      </c>
      <c r="V107" s="13">
        <v>99</v>
      </c>
      <c r="W107" s="13" t="e">
        <f t="shared" si="21"/>
        <v>#N/A</v>
      </c>
      <c r="X107" s="13" t="b">
        <f t="shared" si="17"/>
        <v>1</v>
      </c>
      <c r="Y107" s="13" t="str">
        <f t="shared" si="18"/>
        <v/>
      </c>
      <c r="AB107" s="13" t="str">
        <f t="shared" si="19"/>
        <v/>
      </c>
    </row>
    <row r="108" spans="1:28">
      <c r="A108" s="14">
        <v>10100</v>
      </c>
      <c r="B108" s="14">
        <f>IF('競技設定（大会別）'!A$2&gt;1,IF(基本情報!C108="",A108,基本情報!C108),IF(基本情報!D108="",A108,基本情報!D108))</f>
        <v>10100</v>
      </c>
      <c r="C108" s="14"/>
      <c r="D108" s="14" t="str">
        <f>IF(基本情報!E108="","",基本情報!E108)</f>
        <v>　</v>
      </c>
      <c r="E108" s="14" t="str">
        <f>IF(基本情報!F108="","",基本情報!F108)</f>
        <v>　</v>
      </c>
      <c r="F108" s="14" t="str">
        <f>IF(基本情報!H108="","",基本情報!H108)</f>
        <v/>
      </c>
      <c r="G108" s="14" t="str">
        <f>IF(H108=TRUE,IF(基本情報!I108="","",基本情報!I108),"")</f>
        <v/>
      </c>
      <c r="H108" s="16" t="b">
        <v>0</v>
      </c>
      <c r="I108" s="16" t="str">
        <f t="shared" si="12"/>
        <v xml:space="preserve"> </v>
      </c>
      <c r="J108" s="16">
        <f>IF(基本情報!G108="男",1,2)</f>
        <v>2</v>
      </c>
      <c r="K108" s="1"/>
      <c r="L108" s="16">
        <f>COUNT(M$9:M108)</f>
        <v>0</v>
      </c>
      <c r="M108" s="16" t="str">
        <f t="shared" si="13"/>
        <v/>
      </c>
      <c r="N108" s="16">
        <f>COUNT(O$9:O108)</f>
        <v>0</v>
      </c>
      <c r="O108" s="16" t="str">
        <f t="shared" si="14"/>
        <v/>
      </c>
      <c r="P108" s="13" t="str">
        <f>IF(H108=TRUE,IF(基本情報!J108="","",基本情報!J108),"")</f>
        <v/>
      </c>
      <c r="Q108" s="13">
        <v>100</v>
      </c>
      <c r="R108" s="13" t="e">
        <f t="shared" ref="R108:R139" si="22">IF(VLOOKUP(Q108,男子ナンバー,2,FALSE)="","",VLOOKUP(Q108,男子ナンバー,2,FALSE))</f>
        <v>#N/A</v>
      </c>
      <c r="S108" s="13" t="b">
        <f t="shared" si="15"/>
        <v>1</v>
      </c>
      <c r="T108" s="13" t="str">
        <f t="shared" si="16"/>
        <v/>
      </c>
      <c r="V108" s="13">
        <v>100</v>
      </c>
      <c r="W108" s="13" t="e">
        <f t="shared" ref="W108:W139" si="23">IF(VLOOKUP(V108,女子ナンバー,2,FALSE)="","",VLOOKUP(V108,女子ナンバー,2,FALSE))</f>
        <v>#N/A</v>
      </c>
      <c r="X108" s="13" t="b">
        <f t="shared" si="17"/>
        <v>1</v>
      </c>
      <c r="Y108" s="13" t="str">
        <f t="shared" si="18"/>
        <v/>
      </c>
      <c r="AB108" s="13" t="str">
        <f t="shared" si="19"/>
        <v/>
      </c>
    </row>
    <row r="109" spans="1:28">
      <c r="A109" s="14">
        <v>10101</v>
      </c>
      <c r="B109" s="14">
        <f>IF('競技設定（大会別）'!A$2&gt;1,IF(基本情報!C109="",A109,基本情報!C109),IF(基本情報!D109="",A109,基本情報!D109))</f>
        <v>10101</v>
      </c>
      <c r="C109" s="14"/>
      <c r="D109" s="14" t="str">
        <f>IF(基本情報!E109="","",基本情報!E109)</f>
        <v>　</v>
      </c>
      <c r="E109" s="14" t="str">
        <f>IF(基本情報!F109="","",基本情報!F109)</f>
        <v>　</v>
      </c>
      <c r="F109" s="14" t="str">
        <f>IF(基本情報!H109="","",基本情報!H109)</f>
        <v/>
      </c>
      <c r="G109" s="14" t="str">
        <f>IF(H109=TRUE,IF(基本情報!I109="","",基本情報!I109),"")</f>
        <v/>
      </c>
      <c r="H109" s="16" t="b">
        <v>0</v>
      </c>
      <c r="I109" s="16" t="str">
        <f t="shared" si="12"/>
        <v xml:space="preserve"> </v>
      </c>
      <c r="J109" s="16">
        <f>IF(基本情報!G109="男",1,2)</f>
        <v>2</v>
      </c>
      <c r="K109" s="1"/>
      <c r="L109" s="16">
        <f>COUNT(M$9:M109)</f>
        <v>0</v>
      </c>
      <c r="M109" s="16" t="str">
        <f t="shared" si="13"/>
        <v/>
      </c>
      <c r="N109" s="16">
        <f>COUNT(O$9:O109)</f>
        <v>0</v>
      </c>
      <c r="O109" s="16" t="str">
        <f t="shared" si="14"/>
        <v/>
      </c>
      <c r="P109" s="13" t="str">
        <f>IF(H109=TRUE,IF(基本情報!J109="","",基本情報!J109),"")</f>
        <v/>
      </c>
      <c r="Q109" s="13">
        <v>101</v>
      </c>
      <c r="R109" s="13" t="e">
        <f t="shared" si="22"/>
        <v>#N/A</v>
      </c>
      <c r="S109" s="13" t="b">
        <f t="shared" si="15"/>
        <v>1</v>
      </c>
      <c r="T109" s="13" t="str">
        <f t="shared" si="16"/>
        <v/>
      </c>
      <c r="V109" s="13">
        <v>101</v>
      </c>
      <c r="W109" s="13" t="e">
        <f t="shared" si="23"/>
        <v>#N/A</v>
      </c>
      <c r="X109" s="13" t="b">
        <f t="shared" si="17"/>
        <v>1</v>
      </c>
      <c r="Y109" s="13" t="str">
        <f t="shared" si="18"/>
        <v/>
      </c>
      <c r="AB109" s="13" t="str">
        <f t="shared" si="19"/>
        <v/>
      </c>
    </row>
    <row r="110" spans="1:28">
      <c r="A110" s="14">
        <v>10102</v>
      </c>
      <c r="B110" s="14">
        <f>IF('競技設定（大会別）'!A$2&gt;1,IF(基本情報!C110="",A110,基本情報!C110),IF(基本情報!D110="",A110,基本情報!D110))</f>
        <v>10102</v>
      </c>
      <c r="C110" s="14"/>
      <c r="D110" s="14" t="str">
        <f>IF(基本情報!E110="","",基本情報!E110)</f>
        <v>　</v>
      </c>
      <c r="E110" s="14" t="str">
        <f>IF(基本情報!F110="","",基本情報!F110)</f>
        <v>　</v>
      </c>
      <c r="F110" s="14" t="str">
        <f>IF(基本情報!H110="","",基本情報!H110)</f>
        <v/>
      </c>
      <c r="G110" s="14" t="str">
        <f>IF(H110=TRUE,IF(基本情報!I110="","",基本情報!I110),"")</f>
        <v/>
      </c>
      <c r="H110" s="16" t="b">
        <v>0</v>
      </c>
      <c r="I110" s="16" t="str">
        <f t="shared" si="12"/>
        <v xml:space="preserve"> </v>
      </c>
      <c r="J110" s="16">
        <f>IF(基本情報!G110="男",1,2)</f>
        <v>2</v>
      </c>
      <c r="K110" s="1"/>
      <c r="L110" s="16">
        <f>COUNT(M$9:M110)</f>
        <v>0</v>
      </c>
      <c r="M110" s="16" t="str">
        <f t="shared" si="13"/>
        <v/>
      </c>
      <c r="N110" s="16">
        <f>COUNT(O$9:O110)</f>
        <v>0</v>
      </c>
      <c r="O110" s="16" t="str">
        <f t="shared" si="14"/>
        <v/>
      </c>
      <c r="P110" s="13" t="str">
        <f>IF(H110=TRUE,IF(基本情報!J110="","",基本情報!J110),"")</f>
        <v/>
      </c>
      <c r="Q110" s="13">
        <v>102</v>
      </c>
      <c r="R110" s="13" t="e">
        <f t="shared" si="22"/>
        <v>#N/A</v>
      </c>
      <c r="S110" s="13" t="b">
        <f t="shared" si="15"/>
        <v>1</v>
      </c>
      <c r="T110" s="13" t="str">
        <f t="shared" si="16"/>
        <v/>
      </c>
      <c r="V110" s="13">
        <v>102</v>
      </c>
      <c r="W110" s="13" t="e">
        <f t="shared" si="23"/>
        <v>#N/A</v>
      </c>
      <c r="X110" s="13" t="b">
        <f t="shared" si="17"/>
        <v>1</v>
      </c>
      <c r="Y110" s="13" t="str">
        <f t="shared" si="18"/>
        <v/>
      </c>
      <c r="AB110" s="13" t="str">
        <f t="shared" si="19"/>
        <v/>
      </c>
    </row>
    <row r="111" spans="1:28">
      <c r="A111" s="14">
        <v>10103</v>
      </c>
      <c r="B111" s="14">
        <f>IF('競技設定（大会別）'!A$2&gt;1,IF(基本情報!C111="",A111,基本情報!C111),IF(基本情報!D111="",A111,基本情報!D111))</f>
        <v>10103</v>
      </c>
      <c r="C111" s="14"/>
      <c r="D111" s="14" t="str">
        <f>IF(基本情報!E111="","",基本情報!E111)</f>
        <v>　</v>
      </c>
      <c r="E111" s="14" t="str">
        <f>IF(基本情報!F111="","",基本情報!F111)</f>
        <v>　</v>
      </c>
      <c r="F111" s="14" t="str">
        <f>IF(基本情報!H111="","",基本情報!H111)</f>
        <v/>
      </c>
      <c r="G111" s="14" t="str">
        <f>IF(H111=TRUE,IF(基本情報!I111="","",基本情報!I111),"")</f>
        <v/>
      </c>
      <c r="H111" s="16" t="b">
        <v>0</v>
      </c>
      <c r="I111" s="16" t="str">
        <f t="shared" si="12"/>
        <v xml:space="preserve"> </v>
      </c>
      <c r="J111" s="16">
        <f>IF(基本情報!G111="男",1,2)</f>
        <v>2</v>
      </c>
      <c r="K111" s="1"/>
      <c r="L111" s="16">
        <f>COUNT(M$9:M111)</f>
        <v>0</v>
      </c>
      <c r="M111" s="16" t="str">
        <f t="shared" si="13"/>
        <v/>
      </c>
      <c r="N111" s="16">
        <f>COUNT(O$9:O111)</f>
        <v>0</v>
      </c>
      <c r="O111" s="16" t="str">
        <f t="shared" si="14"/>
        <v/>
      </c>
      <c r="P111" s="13" t="str">
        <f>IF(H111=TRUE,IF(基本情報!J111="","",基本情報!J111),"")</f>
        <v/>
      </c>
      <c r="Q111" s="13">
        <v>103</v>
      </c>
      <c r="R111" s="13" t="e">
        <f t="shared" si="22"/>
        <v>#N/A</v>
      </c>
      <c r="S111" s="13" t="b">
        <f t="shared" si="15"/>
        <v>1</v>
      </c>
      <c r="T111" s="13" t="str">
        <f t="shared" si="16"/>
        <v/>
      </c>
      <c r="V111" s="13">
        <v>103</v>
      </c>
      <c r="W111" s="13" t="e">
        <f t="shared" si="23"/>
        <v>#N/A</v>
      </c>
      <c r="X111" s="13" t="b">
        <f t="shared" si="17"/>
        <v>1</v>
      </c>
      <c r="Y111" s="13" t="str">
        <f t="shared" si="18"/>
        <v/>
      </c>
      <c r="AB111" s="13" t="str">
        <f t="shared" si="19"/>
        <v/>
      </c>
    </row>
    <row r="112" spans="1:28">
      <c r="A112" s="14">
        <v>10104</v>
      </c>
      <c r="B112" s="14">
        <f>IF('競技設定（大会別）'!A$2&gt;1,IF(基本情報!C112="",A112,基本情報!C112),IF(基本情報!D112="",A112,基本情報!D112))</f>
        <v>10104</v>
      </c>
      <c r="C112" s="14"/>
      <c r="D112" s="14" t="str">
        <f>IF(基本情報!E112="","",基本情報!E112)</f>
        <v>　</v>
      </c>
      <c r="E112" s="14" t="str">
        <f>IF(基本情報!F112="","",基本情報!F112)</f>
        <v>　</v>
      </c>
      <c r="F112" s="14" t="str">
        <f>IF(基本情報!H112="","",基本情報!H112)</f>
        <v/>
      </c>
      <c r="G112" s="14" t="str">
        <f>IF(H112=TRUE,IF(基本情報!I112="","",基本情報!I112),"")</f>
        <v/>
      </c>
      <c r="H112" s="16" t="b">
        <v>0</v>
      </c>
      <c r="I112" s="16" t="str">
        <f t="shared" si="12"/>
        <v xml:space="preserve"> </v>
      </c>
      <c r="J112" s="16">
        <f>IF(基本情報!G112="男",1,2)</f>
        <v>2</v>
      </c>
      <c r="K112" s="1"/>
      <c r="L112" s="16">
        <f>COUNT(M$9:M112)</f>
        <v>0</v>
      </c>
      <c r="M112" s="16" t="str">
        <f t="shared" si="13"/>
        <v/>
      </c>
      <c r="N112" s="16">
        <f>COUNT(O$9:O112)</f>
        <v>0</v>
      </c>
      <c r="O112" s="16" t="str">
        <f t="shared" si="14"/>
        <v/>
      </c>
      <c r="P112" s="13" t="str">
        <f>IF(H112=TRUE,IF(基本情報!J112="","",基本情報!J112),"")</f>
        <v/>
      </c>
      <c r="Q112" s="13">
        <v>104</v>
      </c>
      <c r="R112" s="13" t="e">
        <f t="shared" si="22"/>
        <v>#N/A</v>
      </c>
      <c r="S112" s="13" t="b">
        <f t="shared" si="15"/>
        <v>1</v>
      </c>
      <c r="T112" s="13" t="str">
        <f t="shared" si="16"/>
        <v/>
      </c>
      <c r="V112" s="13">
        <v>104</v>
      </c>
      <c r="W112" s="13" t="e">
        <f t="shared" si="23"/>
        <v>#N/A</v>
      </c>
      <c r="X112" s="13" t="b">
        <f t="shared" si="17"/>
        <v>1</v>
      </c>
      <c r="Y112" s="13" t="str">
        <f t="shared" si="18"/>
        <v/>
      </c>
      <c r="AB112" s="13" t="str">
        <f t="shared" si="19"/>
        <v/>
      </c>
    </row>
    <row r="113" spans="1:28">
      <c r="A113" s="14">
        <v>10105</v>
      </c>
      <c r="B113" s="14">
        <f>IF('競技設定（大会別）'!A$2&gt;1,IF(基本情報!C113="",A113,基本情報!C113),IF(基本情報!D113="",A113,基本情報!D113))</f>
        <v>10105</v>
      </c>
      <c r="C113" s="14"/>
      <c r="D113" s="14" t="str">
        <f>IF(基本情報!E113="","",基本情報!E113)</f>
        <v>　</v>
      </c>
      <c r="E113" s="14" t="str">
        <f>IF(基本情報!F113="","",基本情報!F113)</f>
        <v>　</v>
      </c>
      <c r="F113" s="14" t="str">
        <f>IF(基本情報!H113="","",基本情報!H113)</f>
        <v/>
      </c>
      <c r="G113" s="14" t="str">
        <f>IF(H113=TRUE,IF(基本情報!I113="","",基本情報!I113),"")</f>
        <v/>
      </c>
      <c r="H113" s="16" t="b">
        <v>0</v>
      </c>
      <c r="I113" s="16" t="str">
        <f t="shared" si="12"/>
        <v xml:space="preserve"> </v>
      </c>
      <c r="J113" s="16">
        <f>IF(基本情報!G113="男",1,2)</f>
        <v>2</v>
      </c>
      <c r="K113" s="1"/>
      <c r="L113" s="16">
        <f>COUNT(M$9:M113)</f>
        <v>0</v>
      </c>
      <c r="M113" s="16" t="str">
        <f t="shared" si="13"/>
        <v/>
      </c>
      <c r="N113" s="16">
        <f>COUNT(O$9:O113)</f>
        <v>0</v>
      </c>
      <c r="O113" s="16" t="str">
        <f t="shared" si="14"/>
        <v/>
      </c>
      <c r="P113" s="13" t="str">
        <f>IF(H113=TRUE,IF(基本情報!J113="","",基本情報!J113),"")</f>
        <v/>
      </c>
      <c r="Q113" s="13">
        <v>105</v>
      </c>
      <c r="R113" s="13" t="e">
        <f t="shared" si="22"/>
        <v>#N/A</v>
      </c>
      <c r="S113" s="13" t="b">
        <f t="shared" si="15"/>
        <v>1</v>
      </c>
      <c r="T113" s="13" t="str">
        <f t="shared" si="16"/>
        <v/>
      </c>
      <c r="V113" s="13">
        <v>105</v>
      </c>
      <c r="W113" s="13" t="e">
        <f t="shared" si="23"/>
        <v>#N/A</v>
      </c>
      <c r="X113" s="13" t="b">
        <f t="shared" si="17"/>
        <v>1</v>
      </c>
      <c r="Y113" s="13" t="str">
        <f t="shared" si="18"/>
        <v/>
      </c>
      <c r="AB113" s="13" t="str">
        <f t="shared" si="19"/>
        <v/>
      </c>
    </row>
    <row r="114" spans="1:28">
      <c r="A114" s="14">
        <v>10106</v>
      </c>
      <c r="B114" s="14">
        <f>IF('競技設定（大会別）'!A$2&gt;1,IF(基本情報!C114="",A114,基本情報!C114),IF(基本情報!D114="",A114,基本情報!D114))</f>
        <v>10106</v>
      </c>
      <c r="C114" s="14"/>
      <c r="D114" s="14" t="str">
        <f>IF(基本情報!E114="","",基本情報!E114)</f>
        <v>　</v>
      </c>
      <c r="E114" s="14" t="str">
        <f>IF(基本情報!F114="","",基本情報!F114)</f>
        <v>　</v>
      </c>
      <c r="F114" s="14" t="str">
        <f>IF(基本情報!H114="","",基本情報!H114)</f>
        <v/>
      </c>
      <c r="G114" s="14" t="str">
        <f>IF(H114=TRUE,IF(基本情報!I114="","",基本情報!I114),"")</f>
        <v/>
      </c>
      <c r="H114" s="16" t="b">
        <v>0</v>
      </c>
      <c r="I114" s="16" t="str">
        <f t="shared" si="12"/>
        <v xml:space="preserve"> </v>
      </c>
      <c r="J114" s="16">
        <f>IF(基本情報!G114="男",1,2)</f>
        <v>2</v>
      </c>
      <c r="K114" s="1"/>
      <c r="L114" s="16">
        <f>COUNT(M$9:M114)</f>
        <v>0</v>
      </c>
      <c r="M114" s="16" t="str">
        <f t="shared" si="13"/>
        <v/>
      </c>
      <c r="N114" s="16">
        <f>COUNT(O$9:O114)</f>
        <v>0</v>
      </c>
      <c r="O114" s="16" t="str">
        <f t="shared" si="14"/>
        <v/>
      </c>
      <c r="P114" s="13" t="str">
        <f>IF(H114=TRUE,IF(基本情報!J114="","",基本情報!J114),"")</f>
        <v/>
      </c>
      <c r="Q114" s="13">
        <v>106</v>
      </c>
      <c r="R114" s="13" t="e">
        <f t="shared" si="22"/>
        <v>#N/A</v>
      </c>
      <c r="S114" s="13" t="b">
        <f t="shared" si="15"/>
        <v>1</v>
      </c>
      <c r="T114" s="13" t="str">
        <f t="shared" si="16"/>
        <v/>
      </c>
      <c r="V114" s="13">
        <v>106</v>
      </c>
      <c r="W114" s="13" t="e">
        <f t="shared" si="23"/>
        <v>#N/A</v>
      </c>
      <c r="X114" s="13" t="b">
        <f t="shared" si="17"/>
        <v>1</v>
      </c>
      <c r="Y114" s="13" t="str">
        <f t="shared" si="18"/>
        <v/>
      </c>
      <c r="AB114" s="13" t="str">
        <f t="shared" si="19"/>
        <v/>
      </c>
    </row>
    <row r="115" spans="1:28">
      <c r="A115" s="14">
        <v>10107</v>
      </c>
      <c r="B115" s="14">
        <f>IF('競技設定（大会別）'!A$2&gt;1,IF(基本情報!C115="",A115,基本情報!C115),IF(基本情報!D115="",A115,基本情報!D115))</f>
        <v>10107</v>
      </c>
      <c r="C115" s="14"/>
      <c r="D115" s="14" t="str">
        <f>IF(基本情報!E115="","",基本情報!E115)</f>
        <v>　</v>
      </c>
      <c r="E115" s="14" t="str">
        <f>IF(基本情報!F115="","",基本情報!F115)</f>
        <v>　</v>
      </c>
      <c r="F115" s="14" t="str">
        <f>IF(基本情報!H115="","",基本情報!H115)</f>
        <v/>
      </c>
      <c r="G115" s="14" t="str">
        <f>IF(H115=TRUE,IF(基本情報!I115="","",基本情報!I115),"")</f>
        <v/>
      </c>
      <c r="H115" s="16" t="b">
        <v>0</v>
      </c>
      <c r="I115" s="16" t="str">
        <f t="shared" si="12"/>
        <v xml:space="preserve"> </v>
      </c>
      <c r="J115" s="16">
        <f>IF(基本情報!G115="男",1,2)</f>
        <v>2</v>
      </c>
      <c r="K115" s="1"/>
      <c r="L115" s="16">
        <f>COUNT(M$9:M115)</f>
        <v>0</v>
      </c>
      <c r="M115" s="16" t="str">
        <f t="shared" si="13"/>
        <v/>
      </c>
      <c r="N115" s="16">
        <f>COUNT(O$9:O115)</f>
        <v>0</v>
      </c>
      <c r="O115" s="16" t="str">
        <f t="shared" si="14"/>
        <v/>
      </c>
      <c r="P115" s="13" t="str">
        <f>IF(H115=TRUE,IF(基本情報!J115="","",基本情報!J115),"")</f>
        <v/>
      </c>
      <c r="Q115" s="13">
        <v>107</v>
      </c>
      <c r="R115" s="13" t="e">
        <f t="shared" si="22"/>
        <v>#N/A</v>
      </c>
      <c r="S115" s="13" t="b">
        <f t="shared" si="15"/>
        <v>1</v>
      </c>
      <c r="T115" s="13" t="str">
        <f t="shared" si="16"/>
        <v/>
      </c>
      <c r="V115" s="13">
        <v>107</v>
      </c>
      <c r="W115" s="13" t="e">
        <f t="shared" si="23"/>
        <v>#N/A</v>
      </c>
      <c r="X115" s="13" t="b">
        <f t="shared" si="17"/>
        <v>1</v>
      </c>
      <c r="Y115" s="13" t="str">
        <f t="shared" si="18"/>
        <v/>
      </c>
      <c r="AB115" s="13" t="str">
        <f t="shared" si="19"/>
        <v/>
      </c>
    </row>
    <row r="116" spans="1:28">
      <c r="A116" s="14">
        <v>10108</v>
      </c>
      <c r="B116" s="14">
        <f>IF('競技設定（大会別）'!A$2&gt;1,IF(基本情報!C116="",A116,基本情報!C116),IF(基本情報!D116="",A116,基本情報!D116))</f>
        <v>10108</v>
      </c>
      <c r="C116" s="14"/>
      <c r="D116" s="14" t="str">
        <f>IF(基本情報!E116="","",基本情報!E116)</f>
        <v>　</v>
      </c>
      <c r="E116" s="14" t="str">
        <f>IF(基本情報!F116="","",基本情報!F116)</f>
        <v>　</v>
      </c>
      <c r="F116" s="14" t="str">
        <f>IF(基本情報!H116="","",基本情報!H116)</f>
        <v/>
      </c>
      <c r="G116" s="14" t="str">
        <f>IF(H116=TRUE,IF(基本情報!I116="","",基本情報!I116),"")</f>
        <v/>
      </c>
      <c r="H116" s="16" t="b">
        <v>0</v>
      </c>
      <c r="I116" s="16" t="str">
        <f t="shared" si="12"/>
        <v xml:space="preserve"> </v>
      </c>
      <c r="J116" s="16">
        <f>IF(基本情報!G116="男",1,2)</f>
        <v>2</v>
      </c>
      <c r="K116" s="1"/>
      <c r="L116" s="16">
        <f>COUNT(M$9:M116)</f>
        <v>0</v>
      </c>
      <c r="M116" s="16" t="str">
        <f t="shared" si="13"/>
        <v/>
      </c>
      <c r="N116" s="16">
        <f>COUNT(O$9:O116)</f>
        <v>0</v>
      </c>
      <c r="O116" s="16" t="str">
        <f t="shared" si="14"/>
        <v/>
      </c>
      <c r="P116" s="13" t="str">
        <f>IF(H116=TRUE,IF(基本情報!J116="","",基本情報!J116),"")</f>
        <v/>
      </c>
      <c r="Q116" s="13">
        <v>108</v>
      </c>
      <c r="R116" s="13" t="e">
        <f t="shared" si="22"/>
        <v>#N/A</v>
      </c>
      <c r="S116" s="13" t="b">
        <f t="shared" si="15"/>
        <v>1</v>
      </c>
      <c r="T116" s="13" t="str">
        <f t="shared" si="16"/>
        <v/>
      </c>
      <c r="V116" s="13">
        <v>108</v>
      </c>
      <c r="W116" s="13" t="e">
        <f t="shared" si="23"/>
        <v>#N/A</v>
      </c>
      <c r="X116" s="13" t="b">
        <f t="shared" si="17"/>
        <v>1</v>
      </c>
      <c r="Y116" s="13" t="str">
        <f t="shared" si="18"/>
        <v/>
      </c>
      <c r="AB116" s="13" t="str">
        <f t="shared" si="19"/>
        <v/>
      </c>
    </row>
    <row r="117" spans="1:28">
      <c r="A117" s="14">
        <v>10109</v>
      </c>
      <c r="B117" s="14">
        <f>IF('競技設定（大会別）'!A$2&gt;1,IF(基本情報!C117="",A117,基本情報!C117),IF(基本情報!D117="",A117,基本情報!D117))</f>
        <v>10109</v>
      </c>
      <c r="C117" s="14"/>
      <c r="D117" s="14" t="str">
        <f>IF(基本情報!E117="","",基本情報!E117)</f>
        <v>　</v>
      </c>
      <c r="E117" s="14" t="str">
        <f>IF(基本情報!F117="","",基本情報!F117)</f>
        <v>　</v>
      </c>
      <c r="F117" s="14" t="str">
        <f>IF(基本情報!H117="","",基本情報!H117)</f>
        <v/>
      </c>
      <c r="G117" s="14" t="str">
        <f>IF(H117=TRUE,IF(基本情報!I117="","",基本情報!I117),"")</f>
        <v/>
      </c>
      <c r="H117" s="16" t="b">
        <v>0</v>
      </c>
      <c r="I117" s="16" t="str">
        <f t="shared" si="12"/>
        <v xml:space="preserve"> </v>
      </c>
      <c r="J117" s="16">
        <f>IF(基本情報!G117="男",1,2)</f>
        <v>2</v>
      </c>
      <c r="K117" s="1"/>
      <c r="L117" s="16">
        <f>COUNT(M$9:M117)</f>
        <v>0</v>
      </c>
      <c r="M117" s="16" t="str">
        <f t="shared" si="13"/>
        <v/>
      </c>
      <c r="N117" s="16">
        <f>COUNT(O$9:O117)</f>
        <v>0</v>
      </c>
      <c r="O117" s="16" t="str">
        <f t="shared" si="14"/>
        <v/>
      </c>
      <c r="P117" s="13" t="str">
        <f>IF(H117=TRUE,IF(基本情報!J117="","",基本情報!J117),"")</f>
        <v/>
      </c>
      <c r="Q117" s="13">
        <v>109</v>
      </c>
      <c r="R117" s="13" t="e">
        <f t="shared" si="22"/>
        <v>#N/A</v>
      </c>
      <c r="S117" s="13" t="b">
        <f t="shared" si="15"/>
        <v>1</v>
      </c>
      <c r="T117" s="13" t="str">
        <f t="shared" si="16"/>
        <v/>
      </c>
      <c r="V117" s="13">
        <v>109</v>
      </c>
      <c r="W117" s="13" t="e">
        <f t="shared" si="23"/>
        <v>#N/A</v>
      </c>
      <c r="X117" s="13" t="b">
        <f t="shared" si="17"/>
        <v>1</v>
      </c>
      <c r="Y117" s="13" t="str">
        <f t="shared" si="18"/>
        <v/>
      </c>
      <c r="AB117" s="13" t="str">
        <f t="shared" si="19"/>
        <v/>
      </c>
    </row>
    <row r="118" spans="1:28">
      <c r="A118" s="14">
        <v>10110</v>
      </c>
      <c r="B118" s="14">
        <f>IF('競技設定（大会別）'!A$2&gt;1,IF(基本情報!C118="",A118,基本情報!C118),IF(基本情報!D118="",A118,基本情報!D118))</f>
        <v>10110</v>
      </c>
      <c r="C118" s="14"/>
      <c r="D118" s="14" t="str">
        <f>IF(基本情報!E118="","",基本情報!E118)</f>
        <v>　</v>
      </c>
      <c r="E118" s="14" t="str">
        <f>IF(基本情報!F118="","",基本情報!F118)</f>
        <v>　</v>
      </c>
      <c r="F118" s="14" t="str">
        <f>IF(基本情報!H118="","",基本情報!H118)</f>
        <v/>
      </c>
      <c r="G118" s="14" t="str">
        <f>IF(H118=TRUE,IF(基本情報!I118="","",基本情報!I118),"")</f>
        <v/>
      </c>
      <c r="H118" s="16" t="b">
        <v>0</v>
      </c>
      <c r="I118" s="16" t="str">
        <f t="shared" si="12"/>
        <v xml:space="preserve"> </v>
      </c>
      <c r="J118" s="16">
        <f>IF(基本情報!G118="男",1,2)</f>
        <v>2</v>
      </c>
      <c r="K118" s="1"/>
      <c r="L118" s="16">
        <f>COUNT(M$9:M118)</f>
        <v>0</v>
      </c>
      <c r="M118" s="16" t="str">
        <f t="shared" si="13"/>
        <v/>
      </c>
      <c r="N118" s="16">
        <f>COUNT(O$9:O118)</f>
        <v>0</v>
      </c>
      <c r="O118" s="16" t="str">
        <f t="shared" si="14"/>
        <v/>
      </c>
      <c r="P118" s="13" t="str">
        <f>IF(H118=TRUE,IF(基本情報!J118="","",基本情報!J118),"")</f>
        <v/>
      </c>
      <c r="Q118" s="13">
        <v>110</v>
      </c>
      <c r="R118" s="13" t="e">
        <f t="shared" si="22"/>
        <v>#N/A</v>
      </c>
      <c r="S118" s="13" t="b">
        <f t="shared" si="15"/>
        <v>1</v>
      </c>
      <c r="T118" s="13" t="str">
        <f t="shared" si="16"/>
        <v/>
      </c>
      <c r="V118" s="13">
        <v>110</v>
      </c>
      <c r="W118" s="13" t="e">
        <f t="shared" si="23"/>
        <v>#N/A</v>
      </c>
      <c r="X118" s="13" t="b">
        <f t="shared" si="17"/>
        <v>1</v>
      </c>
      <c r="Y118" s="13" t="str">
        <f t="shared" si="18"/>
        <v/>
      </c>
      <c r="AB118" s="13" t="str">
        <f t="shared" si="19"/>
        <v/>
      </c>
    </row>
    <row r="119" spans="1:28">
      <c r="A119" s="14">
        <v>10111</v>
      </c>
      <c r="B119" s="14">
        <f>IF('競技設定（大会別）'!A$2&gt;1,IF(基本情報!C119="",A119,基本情報!C119),IF(基本情報!D119="",A119,基本情報!D119))</f>
        <v>10111</v>
      </c>
      <c r="C119" s="14"/>
      <c r="D119" s="14" t="str">
        <f>IF(基本情報!E119="","",基本情報!E119)</f>
        <v>　</v>
      </c>
      <c r="E119" s="14" t="str">
        <f>IF(基本情報!F119="","",基本情報!F119)</f>
        <v>　</v>
      </c>
      <c r="F119" s="14" t="str">
        <f>IF(基本情報!H119="","",基本情報!H119)</f>
        <v/>
      </c>
      <c r="G119" s="14" t="str">
        <f>IF(H119=TRUE,IF(基本情報!I119="","",基本情報!I119),"")</f>
        <v/>
      </c>
      <c r="H119" s="16" t="b">
        <v>0</v>
      </c>
      <c r="I119" s="16" t="str">
        <f t="shared" si="12"/>
        <v xml:space="preserve"> </v>
      </c>
      <c r="J119" s="16">
        <f>IF(基本情報!G119="男",1,2)</f>
        <v>2</v>
      </c>
      <c r="K119" s="1"/>
      <c r="L119" s="16">
        <f>COUNT(M$9:M119)</f>
        <v>0</v>
      </c>
      <c r="M119" s="16" t="str">
        <f t="shared" si="13"/>
        <v/>
      </c>
      <c r="N119" s="16">
        <f>COUNT(O$9:O119)</f>
        <v>0</v>
      </c>
      <c r="O119" s="16" t="str">
        <f t="shared" si="14"/>
        <v/>
      </c>
      <c r="P119" s="13" t="str">
        <f>IF(H119=TRUE,IF(基本情報!J119="","",基本情報!J119),"")</f>
        <v/>
      </c>
      <c r="Q119" s="13">
        <v>111</v>
      </c>
      <c r="R119" s="13" t="e">
        <f t="shared" si="22"/>
        <v>#N/A</v>
      </c>
      <c r="S119" s="13" t="b">
        <f t="shared" si="15"/>
        <v>1</v>
      </c>
      <c r="T119" s="13" t="str">
        <f t="shared" si="16"/>
        <v/>
      </c>
      <c r="V119" s="13">
        <v>111</v>
      </c>
      <c r="W119" s="13" t="e">
        <f t="shared" si="23"/>
        <v>#N/A</v>
      </c>
      <c r="X119" s="13" t="b">
        <f t="shared" si="17"/>
        <v>1</v>
      </c>
      <c r="Y119" s="13" t="str">
        <f t="shared" si="18"/>
        <v/>
      </c>
      <c r="AB119" s="13" t="str">
        <f t="shared" si="19"/>
        <v/>
      </c>
    </row>
    <row r="120" spans="1:28">
      <c r="A120" s="14">
        <v>10112</v>
      </c>
      <c r="B120" s="14">
        <f>IF('競技設定（大会別）'!A$2&gt;1,IF(基本情報!C120="",A120,基本情報!C120),IF(基本情報!D120="",A120,基本情報!D120))</f>
        <v>10112</v>
      </c>
      <c r="C120" s="14"/>
      <c r="D120" s="14" t="str">
        <f>IF(基本情報!E120="","",基本情報!E120)</f>
        <v>　</v>
      </c>
      <c r="E120" s="14" t="str">
        <f>IF(基本情報!F120="","",基本情報!F120)</f>
        <v>　</v>
      </c>
      <c r="F120" s="14" t="str">
        <f>IF(基本情報!H120="","",基本情報!H120)</f>
        <v/>
      </c>
      <c r="G120" s="14" t="str">
        <f>IF(H120=TRUE,IF(基本情報!I120="","",基本情報!I120),"")</f>
        <v/>
      </c>
      <c r="H120" s="16" t="b">
        <v>0</v>
      </c>
      <c r="I120" s="16" t="str">
        <f t="shared" si="12"/>
        <v xml:space="preserve"> </v>
      </c>
      <c r="J120" s="16">
        <f>IF(基本情報!G120="男",1,2)</f>
        <v>2</v>
      </c>
      <c r="K120" s="1"/>
      <c r="L120" s="16">
        <f>COUNT(M$9:M120)</f>
        <v>0</v>
      </c>
      <c r="M120" s="16" t="str">
        <f t="shared" si="13"/>
        <v/>
      </c>
      <c r="N120" s="16">
        <f>COUNT(O$9:O120)</f>
        <v>0</v>
      </c>
      <c r="O120" s="16" t="str">
        <f t="shared" si="14"/>
        <v/>
      </c>
      <c r="P120" s="13" t="str">
        <f>IF(H120=TRUE,IF(基本情報!J120="","",基本情報!J120),"")</f>
        <v/>
      </c>
      <c r="Q120" s="13">
        <v>112</v>
      </c>
      <c r="R120" s="13" t="e">
        <f t="shared" si="22"/>
        <v>#N/A</v>
      </c>
      <c r="S120" s="13" t="b">
        <f t="shared" si="15"/>
        <v>1</v>
      </c>
      <c r="T120" s="13" t="str">
        <f t="shared" si="16"/>
        <v/>
      </c>
      <c r="V120" s="13">
        <v>112</v>
      </c>
      <c r="W120" s="13" t="e">
        <f t="shared" si="23"/>
        <v>#N/A</v>
      </c>
      <c r="X120" s="13" t="b">
        <f t="shared" si="17"/>
        <v>1</v>
      </c>
      <c r="Y120" s="13" t="str">
        <f t="shared" si="18"/>
        <v/>
      </c>
      <c r="AB120" s="13" t="str">
        <f t="shared" si="19"/>
        <v/>
      </c>
    </row>
    <row r="121" spans="1:28">
      <c r="A121" s="14">
        <v>10113</v>
      </c>
      <c r="B121" s="14">
        <f>IF('競技設定（大会別）'!A$2&gt;1,IF(基本情報!C121="",A121,基本情報!C121),IF(基本情報!D121="",A121,基本情報!D121))</f>
        <v>10113</v>
      </c>
      <c r="C121" s="14"/>
      <c r="D121" s="14" t="str">
        <f>IF(基本情報!E121="","",基本情報!E121)</f>
        <v>　</v>
      </c>
      <c r="E121" s="14" t="str">
        <f>IF(基本情報!F121="","",基本情報!F121)</f>
        <v>　</v>
      </c>
      <c r="F121" s="14" t="str">
        <f>IF(基本情報!H121="","",基本情報!H121)</f>
        <v/>
      </c>
      <c r="G121" s="14" t="str">
        <f>IF(H121=TRUE,IF(基本情報!I121="","",基本情報!I121),"")</f>
        <v/>
      </c>
      <c r="H121" s="16" t="b">
        <v>0</v>
      </c>
      <c r="I121" s="16" t="str">
        <f t="shared" si="12"/>
        <v xml:space="preserve"> </v>
      </c>
      <c r="J121" s="16">
        <f>IF(基本情報!G121="男",1,2)</f>
        <v>2</v>
      </c>
      <c r="K121" s="1"/>
      <c r="L121" s="16">
        <f>COUNT(M$9:M121)</f>
        <v>0</v>
      </c>
      <c r="M121" s="16" t="str">
        <f t="shared" si="13"/>
        <v/>
      </c>
      <c r="N121" s="16">
        <f>COUNT(O$9:O121)</f>
        <v>0</v>
      </c>
      <c r="O121" s="16" t="str">
        <f t="shared" si="14"/>
        <v/>
      </c>
      <c r="P121" s="13" t="str">
        <f>IF(H121=TRUE,IF(基本情報!J121="","",基本情報!J121),"")</f>
        <v/>
      </c>
      <c r="Q121" s="13">
        <v>113</v>
      </c>
      <c r="R121" s="13" t="e">
        <f t="shared" si="22"/>
        <v>#N/A</v>
      </c>
      <c r="S121" s="13" t="b">
        <f t="shared" si="15"/>
        <v>1</v>
      </c>
      <c r="T121" s="13" t="str">
        <f t="shared" si="16"/>
        <v/>
      </c>
      <c r="V121" s="13">
        <v>113</v>
      </c>
      <c r="W121" s="13" t="e">
        <f t="shared" si="23"/>
        <v>#N/A</v>
      </c>
      <c r="X121" s="13" t="b">
        <f t="shared" si="17"/>
        <v>1</v>
      </c>
      <c r="Y121" s="13" t="str">
        <f t="shared" si="18"/>
        <v/>
      </c>
      <c r="AB121" s="13" t="str">
        <f t="shared" si="19"/>
        <v/>
      </c>
    </row>
    <row r="122" spans="1:28">
      <c r="A122" s="14">
        <v>10114</v>
      </c>
      <c r="B122" s="14">
        <f>IF('競技設定（大会別）'!A$2&gt;1,IF(基本情報!C122="",A122,基本情報!C122),IF(基本情報!D122="",A122,基本情報!D122))</f>
        <v>10114</v>
      </c>
      <c r="C122" s="14"/>
      <c r="D122" s="14" t="str">
        <f>IF(基本情報!E122="","",基本情報!E122)</f>
        <v>　</v>
      </c>
      <c r="E122" s="14" t="str">
        <f>IF(基本情報!F122="","",基本情報!F122)</f>
        <v>　</v>
      </c>
      <c r="F122" s="14" t="str">
        <f>IF(基本情報!H122="","",基本情報!H122)</f>
        <v/>
      </c>
      <c r="G122" s="14" t="str">
        <f>IF(H122=TRUE,IF(基本情報!I122="","",基本情報!I122),"")</f>
        <v/>
      </c>
      <c r="H122" s="16" t="b">
        <v>0</v>
      </c>
      <c r="I122" s="16" t="str">
        <f t="shared" si="12"/>
        <v xml:space="preserve"> </v>
      </c>
      <c r="J122" s="16">
        <f>IF(基本情報!G122="男",1,2)</f>
        <v>2</v>
      </c>
      <c r="K122" s="1"/>
      <c r="L122" s="16">
        <f>COUNT(M$9:M122)</f>
        <v>0</v>
      </c>
      <c r="M122" s="16" t="str">
        <f t="shared" si="13"/>
        <v/>
      </c>
      <c r="N122" s="16">
        <f>COUNT(O$9:O122)</f>
        <v>0</v>
      </c>
      <c r="O122" s="16" t="str">
        <f t="shared" si="14"/>
        <v/>
      </c>
      <c r="P122" s="13" t="str">
        <f>IF(H122=TRUE,IF(基本情報!J122="","",基本情報!J122),"")</f>
        <v/>
      </c>
      <c r="Q122" s="13">
        <v>114</v>
      </c>
      <c r="R122" s="13" t="e">
        <f t="shared" si="22"/>
        <v>#N/A</v>
      </c>
      <c r="S122" s="13" t="b">
        <f t="shared" si="15"/>
        <v>1</v>
      </c>
      <c r="T122" s="13" t="str">
        <f t="shared" si="16"/>
        <v/>
      </c>
      <c r="V122" s="13">
        <v>114</v>
      </c>
      <c r="W122" s="13" t="e">
        <f t="shared" si="23"/>
        <v>#N/A</v>
      </c>
      <c r="X122" s="13" t="b">
        <f t="shared" si="17"/>
        <v>1</v>
      </c>
      <c r="Y122" s="13" t="str">
        <f t="shared" si="18"/>
        <v/>
      </c>
      <c r="AB122" s="13" t="str">
        <f t="shared" si="19"/>
        <v/>
      </c>
    </row>
    <row r="123" spans="1:28">
      <c r="A123" s="14">
        <v>10115</v>
      </c>
      <c r="B123" s="14">
        <f>IF('競技設定（大会別）'!A$2&gt;1,IF(基本情報!C123="",A123,基本情報!C123),IF(基本情報!D123="",A123,基本情報!D123))</f>
        <v>10115</v>
      </c>
      <c r="C123" s="14"/>
      <c r="D123" s="14" t="str">
        <f>IF(基本情報!E123="","",基本情報!E123)</f>
        <v>　</v>
      </c>
      <c r="E123" s="14" t="str">
        <f>IF(基本情報!F123="","",基本情報!F123)</f>
        <v>　</v>
      </c>
      <c r="F123" s="14" t="str">
        <f>IF(基本情報!H123="","",基本情報!H123)</f>
        <v/>
      </c>
      <c r="G123" s="14" t="str">
        <f>IF(H123=TRUE,IF(基本情報!I123="","",基本情報!I123),"")</f>
        <v/>
      </c>
      <c r="H123" s="16" t="b">
        <v>0</v>
      </c>
      <c r="I123" s="16" t="str">
        <f t="shared" si="12"/>
        <v xml:space="preserve"> </v>
      </c>
      <c r="J123" s="16">
        <f>IF(基本情報!G123="男",1,2)</f>
        <v>2</v>
      </c>
      <c r="K123" s="1"/>
      <c r="L123" s="16">
        <f>COUNT(M$9:M123)</f>
        <v>0</v>
      </c>
      <c r="M123" s="16" t="str">
        <f t="shared" si="13"/>
        <v/>
      </c>
      <c r="N123" s="16">
        <f>COUNT(O$9:O123)</f>
        <v>0</v>
      </c>
      <c r="O123" s="16" t="str">
        <f t="shared" si="14"/>
        <v/>
      </c>
      <c r="P123" s="13" t="str">
        <f>IF(H123=TRUE,IF(基本情報!J123="","",基本情報!J123),"")</f>
        <v/>
      </c>
      <c r="Q123" s="13">
        <v>115</v>
      </c>
      <c r="R123" s="13" t="e">
        <f t="shared" si="22"/>
        <v>#N/A</v>
      </c>
      <c r="S123" s="13" t="b">
        <f t="shared" si="15"/>
        <v>1</v>
      </c>
      <c r="T123" s="13" t="str">
        <f t="shared" si="16"/>
        <v/>
      </c>
      <c r="V123" s="13">
        <v>115</v>
      </c>
      <c r="W123" s="13" t="e">
        <f t="shared" si="23"/>
        <v>#N/A</v>
      </c>
      <c r="X123" s="13" t="b">
        <f t="shared" si="17"/>
        <v>1</v>
      </c>
      <c r="Y123" s="13" t="str">
        <f t="shared" si="18"/>
        <v/>
      </c>
      <c r="AB123" s="13" t="str">
        <f t="shared" si="19"/>
        <v/>
      </c>
    </row>
    <row r="124" spans="1:28">
      <c r="A124" s="14">
        <v>10116</v>
      </c>
      <c r="B124" s="14">
        <f>IF('競技設定（大会別）'!A$2&gt;1,IF(基本情報!C124="",A124,基本情報!C124),IF(基本情報!D124="",A124,基本情報!D124))</f>
        <v>10116</v>
      </c>
      <c r="C124" s="14"/>
      <c r="D124" s="14" t="str">
        <f>IF(基本情報!E124="","",基本情報!E124)</f>
        <v>　</v>
      </c>
      <c r="E124" s="14" t="str">
        <f>IF(基本情報!F124="","",基本情報!F124)</f>
        <v>　</v>
      </c>
      <c r="F124" s="14" t="str">
        <f>IF(基本情報!H124="","",基本情報!H124)</f>
        <v/>
      </c>
      <c r="G124" s="14" t="str">
        <f>IF(H124=TRUE,IF(基本情報!I124="","",基本情報!I124),"")</f>
        <v/>
      </c>
      <c r="H124" s="16" t="b">
        <v>0</v>
      </c>
      <c r="I124" s="16" t="str">
        <f t="shared" si="12"/>
        <v xml:space="preserve"> </v>
      </c>
      <c r="J124" s="16">
        <f>IF(基本情報!G124="男",1,2)</f>
        <v>2</v>
      </c>
      <c r="K124" s="1"/>
      <c r="L124" s="16">
        <f>COUNT(M$9:M124)</f>
        <v>0</v>
      </c>
      <c r="M124" s="16" t="str">
        <f t="shared" si="13"/>
        <v/>
      </c>
      <c r="N124" s="16">
        <f>COUNT(O$9:O124)</f>
        <v>0</v>
      </c>
      <c r="O124" s="16" t="str">
        <f t="shared" si="14"/>
        <v/>
      </c>
      <c r="P124" s="13" t="str">
        <f>IF(H124=TRUE,IF(基本情報!J124="","",基本情報!J124),"")</f>
        <v/>
      </c>
      <c r="Q124" s="13">
        <v>116</v>
      </c>
      <c r="R124" s="13" t="e">
        <f t="shared" si="22"/>
        <v>#N/A</v>
      </c>
      <c r="S124" s="13" t="b">
        <f t="shared" si="15"/>
        <v>1</v>
      </c>
      <c r="T124" s="13" t="str">
        <f t="shared" si="16"/>
        <v/>
      </c>
      <c r="V124" s="13">
        <v>116</v>
      </c>
      <c r="W124" s="13" t="e">
        <f t="shared" si="23"/>
        <v>#N/A</v>
      </c>
      <c r="X124" s="13" t="b">
        <f t="shared" si="17"/>
        <v>1</v>
      </c>
      <c r="Y124" s="13" t="str">
        <f t="shared" si="18"/>
        <v/>
      </c>
      <c r="AB124" s="13" t="str">
        <f t="shared" si="19"/>
        <v/>
      </c>
    </row>
    <row r="125" spans="1:28">
      <c r="A125" s="14">
        <v>10117</v>
      </c>
      <c r="B125" s="14">
        <f>IF('競技設定（大会別）'!A$2&gt;1,IF(基本情報!C125="",A125,基本情報!C125),IF(基本情報!D125="",A125,基本情報!D125))</f>
        <v>10117</v>
      </c>
      <c r="C125" s="14"/>
      <c r="D125" s="14" t="str">
        <f>IF(基本情報!E125="","",基本情報!E125)</f>
        <v>　</v>
      </c>
      <c r="E125" s="14" t="str">
        <f>IF(基本情報!F125="","",基本情報!F125)</f>
        <v>　</v>
      </c>
      <c r="F125" s="14" t="str">
        <f>IF(基本情報!H125="","",基本情報!H125)</f>
        <v/>
      </c>
      <c r="G125" s="14" t="str">
        <f>IF(H125=TRUE,IF(基本情報!I125="","",基本情報!I125),"")</f>
        <v/>
      </c>
      <c r="H125" s="16" t="b">
        <v>0</v>
      </c>
      <c r="I125" s="16" t="str">
        <f t="shared" si="12"/>
        <v xml:space="preserve"> </v>
      </c>
      <c r="J125" s="16">
        <f>IF(基本情報!G125="男",1,2)</f>
        <v>2</v>
      </c>
      <c r="K125" s="1"/>
      <c r="L125" s="16">
        <f>COUNT(M$9:M125)</f>
        <v>0</v>
      </c>
      <c r="M125" s="16" t="str">
        <f t="shared" si="13"/>
        <v/>
      </c>
      <c r="N125" s="16">
        <f>COUNT(O$9:O125)</f>
        <v>0</v>
      </c>
      <c r="O125" s="16" t="str">
        <f t="shared" si="14"/>
        <v/>
      </c>
      <c r="P125" s="13" t="str">
        <f>IF(H125=TRUE,IF(基本情報!J125="","",基本情報!J125),"")</f>
        <v/>
      </c>
      <c r="Q125" s="13">
        <v>117</v>
      </c>
      <c r="R125" s="13" t="e">
        <f t="shared" si="22"/>
        <v>#N/A</v>
      </c>
      <c r="S125" s="13" t="b">
        <f t="shared" si="15"/>
        <v>1</v>
      </c>
      <c r="T125" s="13" t="str">
        <f t="shared" si="16"/>
        <v/>
      </c>
      <c r="V125" s="13">
        <v>117</v>
      </c>
      <c r="W125" s="13" t="e">
        <f t="shared" si="23"/>
        <v>#N/A</v>
      </c>
      <c r="X125" s="13" t="b">
        <f t="shared" si="17"/>
        <v>1</v>
      </c>
      <c r="Y125" s="13" t="str">
        <f t="shared" si="18"/>
        <v/>
      </c>
      <c r="AB125" s="13" t="str">
        <f t="shared" si="19"/>
        <v/>
      </c>
    </row>
    <row r="126" spans="1:28">
      <c r="A126" s="14">
        <v>10118</v>
      </c>
      <c r="B126" s="14">
        <f>IF('競技設定（大会別）'!A$2&gt;1,IF(基本情報!C126="",A126,基本情報!C126),IF(基本情報!D126="",A126,基本情報!D126))</f>
        <v>10118</v>
      </c>
      <c r="C126" s="14"/>
      <c r="D126" s="14" t="str">
        <f>IF(基本情報!E126="","",基本情報!E126)</f>
        <v>　</v>
      </c>
      <c r="E126" s="14" t="str">
        <f>IF(基本情報!F126="","",基本情報!F126)</f>
        <v>　</v>
      </c>
      <c r="F126" s="14" t="str">
        <f>IF(基本情報!H126="","",基本情報!H126)</f>
        <v/>
      </c>
      <c r="G126" s="14" t="str">
        <f>IF(H126=TRUE,IF(基本情報!I126="","",基本情報!I126),"")</f>
        <v/>
      </c>
      <c r="H126" s="16" t="b">
        <v>0</v>
      </c>
      <c r="I126" s="16" t="str">
        <f t="shared" si="12"/>
        <v xml:space="preserve"> </v>
      </c>
      <c r="J126" s="16">
        <f>IF(基本情報!G126="男",1,2)</f>
        <v>2</v>
      </c>
      <c r="K126" s="1"/>
      <c r="L126" s="16">
        <f>COUNT(M$9:M126)</f>
        <v>0</v>
      </c>
      <c r="M126" s="16" t="str">
        <f t="shared" si="13"/>
        <v/>
      </c>
      <c r="N126" s="16">
        <f>COUNT(O$9:O126)</f>
        <v>0</v>
      </c>
      <c r="O126" s="16" t="str">
        <f t="shared" si="14"/>
        <v/>
      </c>
      <c r="P126" s="13" t="str">
        <f>IF(H126=TRUE,IF(基本情報!J126="","",基本情報!J126),"")</f>
        <v/>
      </c>
      <c r="Q126" s="13">
        <v>118</v>
      </c>
      <c r="R126" s="13" t="e">
        <f t="shared" si="22"/>
        <v>#N/A</v>
      </c>
      <c r="S126" s="13" t="b">
        <f t="shared" si="15"/>
        <v>1</v>
      </c>
      <c r="T126" s="13" t="str">
        <f t="shared" si="16"/>
        <v/>
      </c>
      <c r="V126" s="13">
        <v>118</v>
      </c>
      <c r="W126" s="13" t="e">
        <f t="shared" si="23"/>
        <v>#N/A</v>
      </c>
      <c r="X126" s="13" t="b">
        <f t="shared" si="17"/>
        <v>1</v>
      </c>
      <c r="Y126" s="13" t="str">
        <f t="shared" si="18"/>
        <v/>
      </c>
      <c r="AB126" s="13" t="str">
        <f t="shared" si="19"/>
        <v/>
      </c>
    </row>
    <row r="127" spans="1:28">
      <c r="A127" s="14">
        <v>10119</v>
      </c>
      <c r="B127" s="14">
        <f>IF('競技設定（大会別）'!A$2&gt;1,IF(基本情報!C127="",A127,基本情報!C127),IF(基本情報!D127="",A127,基本情報!D127))</f>
        <v>10119</v>
      </c>
      <c r="C127" s="14"/>
      <c r="D127" s="14" t="str">
        <f>IF(基本情報!E127="","",基本情報!E127)</f>
        <v>　</v>
      </c>
      <c r="E127" s="14" t="str">
        <f>IF(基本情報!F127="","",基本情報!F127)</f>
        <v>　</v>
      </c>
      <c r="F127" s="14" t="str">
        <f>IF(基本情報!H127="","",基本情報!H127)</f>
        <v/>
      </c>
      <c r="G127" s="14" t="str">
        <f>IF(H127=TRUE,IF(基本情報!I127="","",基本情報!I127),"")</f>
        <v/>
      </c>
      <c r="H127" s="16" t="b">
        <v>0</v>
      </c>
      <c r="I127" s="16" t="str">
        <f t="shared" si="12"/>
        <v xml:space="preserve"> </v>
      </c>
      <c r="J127" s="16">
        <f>IF(基本情報!G127="男",1,2)</f>
        <v>2</v>
      </c>
      <c r="K127" s="1"/>
      <c r="L127" s="16">
        <f>COUNT(M$9:M127)</f>
        <v>0</v>
      </c>
      <c r="M127" s="16" t="str">
        <f t="shared" si="13"/>
        <v/>
      </c>
      <c r="N127" s="16">
        <f>COUNT(O$9:O127)</f>
        <v>0</v>
      </c>
      <c r="O127" s="16" t="str">
        <f t="shared" si="14"/>
        <v/>
      </c>
      <c r="P127" s="13" t="str">
        <f>IF(H127=TRUE,IF(基本情報!J127="","",基本情報!J127),"")</f>
        <v/>
      </c>
      <c r="Q127" s="13">
        <v>119</v>
      </c>
      <c r="R127" s="13" t="e">
        <f t="shared" si="22"/>
        <v>#N/A</v>
      </c>
      <c r="S127" s="13" t="b">
        <f t="shared" si="15"/>
        <v>1</v>
      </c>
      <c r="T127" s="13" t="str">
        <f t="shared" si="16"/>
        <v/>
      </c>
      <c r="V127" s="13">
        <v>119</v>
      </c>
      <c r="W127" s="13" t="e">
        <f t="shared" si="23"/>
        <v>#N/A</v>
      </c>
      <c r="X127" s="13" t="b">
        <f t="shared" si="17"/>
        <v>1</v>
      </c>
      <c r="Y127" s="13" t="str">
        <f t="shared" si="18"/>
        <v/>
      </c>
      <c r="AB127" s="13" t="str">
        <f t="shared" si="19"/>
        <v/>
      </c>
    </row>
    <row r="128" spans="1:28">
      <c r="A128" s="14">
        <v>10120</v>
      </c>
      <c r="B128" s="14">
        <f>IF('競技設定（大会別）'!A$2&gt;1,IF(基本情報!C128="",A128,基本情報!C128),IF(基本情報!D128="",A128,基本情報!D128))</f>
        <v>10120</v>
      </c>
      <c r="C128" s="14"/>
      <c r="D128" s="14" t="str">
        <f>IF(基本情報!E128="","",基本情報!E128)</f>
        <v>　</v>
      </c>
      <c r="E128" s="14" t="str">
        <f>IF(基本情報!F128="","",基本情報!F128)</f>
        <v>　</v>
      </c>
      <c r="F128" s="14" t="str">
        <f>IF(基本情報!H128="","",基本情報!H128)</f>
        <v/>
      </c>
      <c r="G128" s="14" t="str">
        <f>IF(H128=TRUE,IF(基本情報!I128="","",基本情報!I128),"")</f>
        <v/>
      </c>
      <c r="H128" s="16" t="b">
        <v>0</v>
      </c>
      <c r="I128" s="16" t="str">
        <f t="shared" si="12"/>
        <v xml:space="preserve"> </v>
      </c>
      <c r="J128" s="16">
        <f>IF(基本情報!G128="男",1,2)</f>
        <v>2</v>
      </c>
      <c r="K128" s="1"/>
      <c r="L128" s="16">
        <f>COUNT(M$9:M128)</f>
        <v>0</v>
      </c>
      <c r="M128" s="16" t="str">
        <f t="shared" si="13"/>
        <v/>
      </c>
      <c r="N128" s="16">
        <f>COUNT(O$9:O128)</f>
        <v>0</v>
      </c>
      <c r="O128" s="16" t="str">
        <f t="shared" si="14"/>
        <v/>
      </c>
      <c r="P128" s="13" t="str">
        <f>IF(H128=TRUE,IF(基本情報!J128="","",基本情報!J128),"")</f>
        <v/>
      </c>
      <c r="Q128" s="13">
        <v>120</v>
      </c>
      <c r="R128" s="13" t="e">
        <f t="shared" si="22"/>
        <v>#N/A</v>
      </c>
      <c r="S128" s="13" t="b">
        <f t="shared" si="15"/>
        <v>1</v>
      </c>
      <c r="T128" s="13" t="str">
        <f t="shared" si="16"/>
        <v/>
      </c>
      <c r="V128" s="13">
        <v>120</v>
      </c>
      <c r="W128" s="13" t="e">
        <f t="shared" si="23"/>
        <v>#N/A</v>
      </c>
      <c r="X128" s="13" t="b">
        <f t="shared" si="17"/>
        <v>1</v>
      </c>
      <c r="Y128" s="13" t="str">
        <f t="shared" si="18"/>
        <v/>
      </c>
      <c r="AB128" s="13" t="str">
        <f t="shared" si="19"/>
        <v/>
      </c>
    </row>
    <row r="129" spans="1:28">
      <c r="A129" s="14">
        <v>10121</v>
      </c>
      <c r="B129" s="14">
        <f>IF('競技設定（大会別）'!A$2&gt;1,IF(基本情報!C129="",A129,基本情報!C129),IF(基本情報!D129="",A129,基本情報!D129))</f>
        <v>10121</v>
      </c>
      <c r="C129" s="14"/>
      <c r="D129" s="14" t="str">
        <f>IF(基本情報!E129="","",基本情報!E129)</f>
        <v>　</v>
      </c>
      <c r="E129" s="14" t="str">
        <f>IF(基本情報!F129="","",基本情報!F129)</f>
        <v>　</v>
      </c>
      <c r="F129" s="14" t="str">
        <f>IF(基本情報!H129="","",基本情報!H129)</f>
        <v/>
      </c>
      <c r="G129" s="14" t="str">
        <f>IF(H129=TRUE,IF(基本情報!I129="","",基本情報!I129),"")</f>
        <v/>
      </c>
      <c r="H129" s="16" t="b">
        <v>0</v>
      </c>
      <c r="I129" s="16" t="str">
        <f t="shared" si="12"/>
        <v xml:space="preserve"> </v>
      </c>
      <c r="J129" s="16">
        <f>IF(基本情報!G129="男",1,2)</f>
        <v>2</v>
      </c>
      <c r="K129" s="1"/>
      <c r="L129" s="16">
        <f>COUNT(M$9:M129)</f>
        <v>0</v>
      </c>
      <c r="M129" s="16" t="str">
        <f t="shared" si="13"/>
        <v/>
      </c>
      <c r="N129" s="16">
        <f>COUNT(O$9:O129)</f>
        <v>0</v>
      </c>
      <c r="O129" s="16" t="str">
        <f t="shared" si="14"/>
        <v/>
      </c>
      <c r="P129" s="13" t="str">
        <f>IF(H129=TRUE,IF(基本情報!J129="","",基本情報!J129),"")</f>
        <v/>
      </c>
      <c r="Q129" s="13">
        <v>121</v>
      </c>
      <c r="R129" s="13" t="e">
        <f t="shared" si="22"/>
        <v>#N/A</v>
      </c>
      <c r="S129" s="13" t="b">
        <f t="shared" si="15"/>
        <v>1</v>
      </c>
      <c r="T129" s="13" t="str">
        <f t="shared" si="16"/>
        <v/>
      </c>
      <c r="V129" s="13">
        <v>121</v>
      </c>
      <c r="W129" s="13" t="e">
        <f t="shared" si="23"/>
        <v>#N/A</v>
      </c>
      <c r="X129" s="13" t="b">
        <f t="shared" si="17"/>
        <v>1</v>
      </c>
      <c r="Y129" s="13" t="str">
        <f t="shared" si="18"/>
        <v/>
      </c>
      <c r="AB129" s="13" t="str">
        <f t="shared" si="19"/>
        <v/>
      </c>
    </row>
    <row r="130" spans="1:28">
      <c r="A130" s="14">
        <v>10122</v>
      </c>
      <c r="B130" s="14">
        <f>IF('競技設定（大会別）'!A$2&gt;1,IF(基本情報!C130="",A130,基本情報!C130),IF(基本情報!D130="",A130,基本情報!D130))</f>
        <v>10122</v>
      </c>
      <c r="C130" s="14"/>
      <c r="D130" s="14" t="str">
        <f>IF(基本情報!E130="","",基本情報!E130)</f>
        <v>　</v>
      </c>
      <c r="E130" s="14" t="str">
        <f>IF(基本情報!F130="","",基本情報!F130)</f>
        <v>　</v>
      </c>
      <c r="F130" s="14" t="str">
        <f>IF(基本情報!H130="","",基本情報!H130)</f>
        <v/>
      </c>
      <c r="G130" s="14" t="str">
        <f>IF(H130=TRUE,IF(基本情報!I130="","",基本情報!I130),"")</f>
        <v/>
      </c>
      <c r="H130" s="16" t="b">
        <v>0</v>
      </c>
      <c r="I130" s="16" t="str">
        <f t="shared" si="12"/>
        <v xml:space="preserve"> </v>
      </c>
      <c r="J130" s="16">
        <f>IF(基本情報!G130="男",1,2)</f>
        <v>2</v>
      </c>
      <c r="K130" s="1"/>
      <c r="L130" s="16">
        <f>COUNT(M$9:M130)</f>
        <v>0</v>
      </c>
      <c r="M130" s="16" t="str">
        <f t="shared" si="13"/>
        <v/>
      </c>
      <c r="N130" s="16">
        <f>COUNT(O$9:O130)</f>
        <v>0</v>
      </c>
      <c r="O130" s="16" t="str">
        <f t="shared" si="14"/>
        <v/>
      </c>
      <c r="P130" s="13" t="str">
        <f>IF(H130=TRUE,IF(基本情報!J130="","",基本情報!J130),"")</f>
        <v/>
      </c>
      <c r="Q130" s="13">
        <v>122</v>
      </c>
      <c r="R130" s="13" t="e">
        <f t="shared" si="22"/>
        <v>#N/A</v>
      </c>
      <c r="S130" s="13" t="b">
        <f t="shared" si="15"/>
        <v>1</v>
      </c>
      <c r="T130" s="13" t="str">
        <f t="shared" si="16"/>
        <v/>
      </c>
      <c r="V130" s="13">
        <v>122</v>
      </c>
      <c r="W130" s="13" t="e">
        <f t="shared" si="23"/>
        <v>#N/A</v>
      </c>
      <c r="X130" s="13" t="b">
        <f t="shared" si="17"/>
        <v>1</v>
      </c>
      <c r="Y130" s="13" t="str">
        <f t="shared" si="18"/>
        <v/>
      </c>
      <c r="AB130" s="13" t="str">
        <f t="shared" si="19"/>
        <v/>
      </c>
    </row>
    <row r="131" spans="1:28">
      <c r="A131" s="14">
        <v>10123</v>
      </c>
      <c r="B131" s="14">
        <f>IF('競技設定（大会別）'!A$2&gt;1,IF(基本情報!C131="",A131,基本情報!C131),IF(基本情報!D131="",A131,基本情報!D131))</f>
        <v>10123</v>
      </c>
      <c r="C131" s="14"/>
      <c r="D131" s="14" t="str">
        <f>IF(基本情報!E131="","",基本情報!E131)</f>
        <v>　</v>
      </c>
      <c r="E131" s="14" t="str">
        <f>IF(基本情報!F131="","",基本情報!F131)</f>
        <v>　</v>
      </c>
      <c r="F131" s="14" t="str">
        <f>IF(基本情報!H131="","",基本情報!H131)</f>
        <v/>
      </c>
      <c r="G131" s="14" t="str">
        <f>IF(H131=TRUE,IF(基本情報!I131="","",基本情報!I131),"")</f>
        <v/>
      </c>
      <c r="H131" s="16" t="b">
        <v>0</v>
      </c>
      <c r="I131" s="16" t="str">
        <f t="shared" si="12"/>
        <v xml:space="preserve"> </v>
      </c>
      <c r="J131" s="16">
        <f>IF(基本情報!G131="男",1,2)</f>
        <v>2</v>
      </c>
      <c r="K131" s="1"/>
      <c r="L131" s="16">
        <f>COUNT(M$9:M131)</f>
        <v>0</v>
      </c>
      <c r="M131" s="16" t="str">
        <f t="shared" si="13"/>
        <v/>
      </c>
      <c r="N131" s="16">
        <f>COUNT(O$9:O131)</f>
        <v>0</v>
      </c>
      <c r="O131" s="16" t="str">
        <f t="shared" si="14"/>
        <v/>
      </c>
      <c r="P131" s="13" t="str">
        <f>IF(H131=TRUE,IF(基本情報!J131="","",基本情報!J131),"")</f>
        <v/>
      </c>
      <c r="Q131" s="13">
        <v>123</v>
      </c>
      <c r="R131" s="13" t="e">
        <f t="shared" si="22"/>
        <v>#N/A</v>
      </c>
      <c r="S131" s="13" t="b">
        <f t="shared" si="15"/>
        <v>1</v>
      </c>
      <c r="T131" s="13" t="str">
        <f t="shared" si="16"/>
        <v/>
      </c>
      <c r="V131" s="13">
        <v>123</v>
      </c>
      <c r="W131" s="13" t="e">
        <f t="shared" si="23"/>
        <v>#N/A</v>
      </c>
      <c r="X131" s="13" t="b">
        <f t="shared" si="17"/>
        <v>1</v>
      </c>
      <c r="Y131" s="13" t="str">
        <f t="shared" si="18"/>
        <v/>
      </c>
      <c r="AB131" s="13" t="str">
        <f t="shared" si="19"/>
        <v/>
      </c>
    </row>
    <row r="132" spans="1:28">
      <c r="A132" s="14">
        <v>10124</v>
      </c>
      <c r="B132" s="14">
        <f>IF('競技設定（大会別）'!A$2&gt;1,IF(基本情報!C132="",A132,基本情報!C132),IF(基本情報!D132="",A132,基本情報!D132))</f>
        <v>10124</v>
      </c>
      <c r="C132" s="14"/>
      <c r="D132" s="14" t="str">
        <f>IF(基本情報!E132="","",基本情報!E132)</f>
        <v>　</v>
      </c>
      <c r="E132" s="14" t="str">
        <f>IF(基本情報!F132="","",基本情報!F132)</f>
        <v>　</v>
      </c>
      <c r="F132" s="14" t="str">
        <f>IF(基本情報!H132="","",基本情報!H132)</f>
        <v/>
      </c>
      <c r="G132" s="14" t="str">
        <f>IF(H132=TRUE,IF(基本情報!I132="","",基本情報!I132),"")</f>
        <v/>
      </c>
      <c r="H132" s="16" t="b">
        <v>0</v>
      </c>
      <c r="I132" s="16" t="str">
        <f t="shared" si="12"/>
        <v xml:space="preserve"> </v>
      </c>
      <c r="J132" s="16">
        <f>IF(基本情報!G132="男",1,2)</f>
        <v>2</v>
      </c>
      <c r="K132" s="1"/>
      <c r="L132" s="16">
        <f>COUNT(M$9:M132)</f>
        <v>0</v>
      </c>
      <c r="M132" s="16" t="str">
        <f t="shared" si="13"/>
        <v/>
      </c>
      <c r="N132" s="16">
        <f>COUNT(O$9:O132)</f>
        <v>0</v>
      </c>
      <c r="O132" s="16" t="str">
        <f t="shared" si="14"/>
        <v/>
      </c>
      <c r="P132" s="13" t="str">
        <f>IF(H132=TRUE,IF(基本情報!J132="","",基本情報!J132),"")</f>
        <v/>
      </c>
      <c r="Q132" s="13">
        <v>124</v>
      </c>
      <c r="R132" s="13" t="e">
        <f t="shared" si="22"/>
        <v>#N/A</v>
      </c>
      <c r="S132" s="13" t="b">
        <f t="shared" si="15"/>
        <v>1</v>
      </c>
      <c r="T132" s="13" t="str">
        <f t="shared" si="16"/>
        <v/>
      </c>
      <c r="V132" s="13">
        <v>124</v>
      </c>
      <c r="W132" s="13" t="e">
        <f t="shared" si="23"/>
        <v>#N/A</v>
      </c>
      <c r="X132" s="13" t="b">
        <f t="shared" si="17"/>
        <v>1</v>
      </c>
      <c r="Y132" s="13" t="str">
        <f t="shared" si="18"/>
        <v/>
      </c>
      <c r="AB132" s="13" t="str">
        <f t="shared" si="19"/>
        <v/>
      </c>
    </row>
    <row r="133" spans="1:28">
      <c r="A133" s="14">
        <v>10125</v>
      </c>
      <c r="B133" s="14">
        <f>IF('競技設定（大会別）'!A$2&gt;1,IF(基本情報!C133="",A133,基本情報!C133),IF(基本情報!D133="",A133,基本情報!D133))</f>
        <v>10125</v>
      </c>
      <c r="C133" s="14"/>
      <c r="D133" s="14" t="str">
        <f>IF(基本情報!E133="","",基本情報!E133)</f>
        <v>　</v>
      </c>
      <c r="E133" s="14" t="str">
        <f>IF(基本情報!F133="","",基本情報!F133)</f>
        <v>　</v>
      </c>
      <c r="F133" s="14" t="str">
        <f>IF(基本情報!H133="","",基本情報!H133)</f>
        <v/>
      </c>
      <c r="G133" s="14" t="str">
        <f>IF(H133=TRUE,IF(基本情報!I133="","",基本情報!I133),"")</f>
        <v/>
      </c>
      <c r="H133" s="16" t="b">
        <v>0</v>
      </c>
      <c r="I133" s="16" t="str">
        <f t="shared" si="12"/>
        <v xml:space="preserve"> </v>
      </c>
      <c r="J133" s="16">
        <f>IF(基本情報!G133="男",1,2)</f>
        <v>2</v>
      </c>
      <c r="K133" s="1"/>
      <c r="L133" s="16">
        <f>COUNT(M$9:M133)</f>
        <v>0</v>
      </c>
      <c r="M133" s="16" t="str">
        <f t="shared" si="13"/>
        <v/>
      </c>
      <c r="N133" s="16">
        <f>COUNT(O$9:O133)</f>
        <v>0</v>
      </c>
      <c r="O133" s="16" t="str">
        <f t="shared" si="14"/>
        <v/>
      </c>
      <c r="P133" s="13" t="str">
        <f>IF(H133=TRUE,IF(基本情報!J133="","",基本情報!J133),"")</f>
        <v/>
      </c>
      <c r="Q133" s="13">
        <v>125</v>
      </c>
      <c r="R133" s="13" t="e">
        <f t="shared" si="22"/>
        <v>#N/A</v>
      </c>
      <c r="S133" s="13" t="b">
        <f t="shared" si="15"/>
        <v>1</v>
      </c>
      <c r="T133" s="13" t="str">
        <f t="shared" si="16"/>
        <v/>
      </c>
      <c r="V133" s="13">
        <v>125</v>
      </c>
      <c r="W133" s="13" t="e">
        <f t="shared" si="23"/>
        <v>#N/A</v>
      </c>
      <c r="X133" s="13" t="b">
        <f t="shared" si="17"/>
        <v>1</v>
      </c>
      <c r="Y133" s="13" t="str">
        <f t="shared" si="18"/>
        <v/>
      </c>
      <c r="AB133" s="13" t="str">
        <f t="shared" si="19"/>
        <v/>
      </c>
    </row>
    <row r="134" spans="1:28">
      <c r="A134" s="14">
        <v>10126</v>
      </c>
      <c r="B134" s="14">
        <f>IF('競技設定（大会別）'!A$2&gt;1,IF(基本情報!C134="",A134,基本情報!C134),IF(基本情報!D134="",A134,基本情報!D134))</f>
        <v>10126</v>
      </c>
      <c r="C134" s="14"/>
      <c r="D134" s="14" t="str">
        <f>IF(基本情報!E134="","",基本情報!E134)</f>
        <v>　</v>
      </c>
      <c r="E134" s="14" t="str">
        <f>IF(基本情報!F134="","",基本情報!F134)</f>
        <v>　</v>
      </c>
      <c r="F134" s="14" t="str">
        <f>IF(基本情報!H134="","",基本情報!H134)</f>
        <v/>
      </c>
      <c r="G134" s="14" t="str">
        <f>IF(H134=TRUE,IF(基本情報!I134="","",基本情報!I134),"")</f>
        <v/>
      </c>
      <c r="H134" s="16" t="b">
        <v>0</v>
      </c>
      <c r="I134" s="16" t="str">
        <f t="shared" si="12"/>
        <v xml:space="preserve"> </v>
      </c>
      <c r="J134" s="16">
        <f>IF(基本情報!G134="男",1,2)</f>
        <v>2</v>
      </c>
      <c r="K134" s="1"/>
      <c r="L134" s="16">
        <f>COUNT(M$9:M134)</f>
        <v>0</v>
      </c>
      <c r="M134" s="16" t="str">
        <f t="shared" si="13"/>
        <v/>
      </c>
      <c r="N134" s="16">
        <f>COUNT(O$9:O134)</f>
        <v>0</v>
      </c>
      <c r="O134" s="16" t="str">
        <f t="shared" si="14"/>
        <v/>
      </c>
      <c r="P134" s="13" t="str">
        <f>IF(H134=TRUE,IF(基本情報!J134="","",基本情報!J134),"")</f>
        <v/>
      </c>
      <c r="Q134" s="13">
        <v>126</v>
      </c>
      <c r="R134" s="13" t="e">
        <f t="shared" si="22"/>
        <v>#N/A</v>
      </c>
      <c r="S134" s="13" t="b">
        <f t="shared" si="15"/>
        <v>1</v>
      </c>
      <c r="T134" s="13" t="str">
        <f t="shared" si="16"/>
        <v/>
      </c>
      <c r="V134" s="13">
        <v>126</v>
      </c>
      <c r="W134" s="13" t="e">
        <f t="shared" si="23"/>
        <v>#N/A</v>
      </c>
      <c r="X134" s="13" t="b">
        <f t="shared" si="17"/>
        <v>1</v>
      </c>
      <c r="Y134" s="13" t="str">
        <f t="shared" si="18"/>
        <v/>
      </c>
      <c r="AB134" s="13" t="str">
        <f t="shared" si="19"/>
        <v/>
      </c>
    </row>
    <row r="135" spans="1:28">
      <c r="A135" s="14">
        <v>10127</v>
      </c>
      <c r="B135" s="14">
        <f>IF('競技設定（大会別）'!A$2&gt;1,IF(基本情報!C135="",A135,基本情報!C135),IF(基本情報!D135="",A135,基本情報!D135))</f>
        <v>10127</v>
      </c>
      <c r="C135" s="14"/>
      <c r="D135" s="14" t="str">
        <f>IF(基本情報!E135="","",基本情報!E135)</f>
        <v>　</v>
      </c>
      <c r="E135" s="14" t="str">
        <f>IF(基本情報!F135="","",基本情報!F135)</f>
        <v>　</v>
      </c>
      <c r="F135" s="14" t="str">
        <f>IF(基本情報!H135="","",基本情報!H135)</f>
        <v/>
      </c>
      <c r="G135" s="14" t="str">
        <f>IF(H135=TRUE,IF(基本情報!I135="","",基本情報!I135),"")</f>
        <v/>
      </c>
      <c r="H135" s="16" t="b">
        <v>0</v>
      </c>
      <c r="I135" s="16" t="str">
        <f t="shared" si="12"/>
        <v xml:space="preserve"> </v>
      </c>
      <c r="J135" s="16">
        <f>IF(基本情報!G135="男",1,2)</f>
        <v>2</v>
      </c>
      <c r="K135" s="1"/>
      <c r="L135" s="16">
        <f>COUNT(M$9:M135)</f>
        <v>0</v>
      </c>
      <c r="M135" s="16" t="str">
        <f t="shared" si="13"/>
        <v/>
      </c>
      <c r="N135" s="16">
        <f>COUNT(O$9:O135)</f>
        <v>0</v>
      </c>
      <c r="O135" s="16" t="str">
        <f t="shared" si="14"/>
        <v/>
      </c>
      <c r="P135" s="13" t="str">
        <f>IF(H135=TRUE,IF(基本情報!J135="","",基本情報!J135),"")</f>
        <v/>
      </c>
      <c r="Q135" s="13">
        <v>127</v>
      </c>
      <c r="R135" s="13" t="e">
        <f t="shared" si="22"/>
        <v>#N/A</v>
      </c>
      <c r="S135" s="13" t="b">
        <f t="shared" si="15"/>
        <v>1</v>
      </c>
      <c r="T135" s="13" t="str">
        <f t="shared" si="16"/>
        <v/>
      </c>
      <c r="V135" s="13">
        <v>127</v>
      </c>
      <c r="W135" s="13" t="e">
        <f t="shared" si="23"/>
        <v>#N/A</v>
      </c>
      <c r="X135" s="13" t="b">
        <f t="shared" si="17"/>
        <v>1</v>
      </c>
      <c r="Y135" s="13" t="str">
        <f t="shared" si="18"/>
        <v/>
      </c>
      <c r="AB135" s="13" t="str">
        <f t="shared" si="19"/>
        <v/>
      </c>
    </row>
    <row r="136" spans="1:28">
      <c r="A136" s="14">
        <v>10128</v>
      </c>
      <c r="B136" s="14">
        <f>IF('競技設定（大会別）'!A$2&gt;1,IF(基本情報!C136="",A136,基本情報!C136),IF(基本情報!D136="",A136,基本情報!D136))</f>
        <v>10128</v>
      </c>
      <c r="C136" s="14"/>
      <c r="D136" s="14" t="str">
        <f>IF(基本情報!E136="","",基本情報!E136)</f>
        <v>　</v>
      </c>
      <c r="E136" s="14" t="str">
        <f>IF(基本情報!F136="","",基本情報!F136)</f>
        <v>　</v>
      </c>
      <c r="F136" s="14" t="str">
        <f>IF(基本情報!H136="","",基本情報!H136)</f>
        <v/>
      </c>
      <c r="G136" s="14" t="str">
        <f>IF(H136=TRUE,IF(基本情報!I136="","",基本情報!I136),"")</f>
        <v/>
      </c>
      <c r="H136" s="16" t="b">
        <v>0</v>
      </c>
      <c r="I136" s="16" t="str">
        <f t="shared" si="12"/>
        <v xml:space="preserve"> </v>
      </c>
      <c r="J136" s="16">
        <f>IF(基本情報!G136="男",1,2)</f>
        <v>2</v>
      </c>
      <c r="K136" s="1"/>
      <c r="L136" s="16">
        <f>COUNT(M$9:M136)</f>
        <v>0</v>
      </c>
      <c r="M136" s="16" t="str">
        <f t="shared" si="13"/>
        <v/>
      </c>
      <c r="N136" s="16">
        <f>COUNT(O$9:O136)</f>
        <v>0</v>
      </c>
      <c r="O136" s="16" t="str">
        <f t="shared" si="14"/>
        <v/>
      </c>
      <c r="P136" s="13" t="str">
        <f>IF(H136=TRUE,IF(基本情報!J136="","",基本情報!J136),"")</f>
        <v/>
      </c>
      <c r="Q136" s="13">
        <v>128</v>
      </c>
      <c r="R136" s="13" t="e">
        <f t="shared" si="22"/>
        <v>#N/A</v>
      </c>
      <c r="S136" s="13" t="b">
        <f t="shared" si="15"/>
        <v>1</v>
      </c>
      <c r="T136" s="13" t="str">
        <f t="shared" si="16"/>
        <v/>
      </c>
      <c r="V136" s="13">
        <v>128</v>
      </c>
      <c r="W136" s="13" t="e">
        <f t="shared" si="23"/>
        <v>#N/A</v>
      </c>
      <c r="X136" s="13" t="b">
        <f t="shared" si="17"/>
        <v>1</v>
      </c>
      <c r="Y136" s="13" t="str">
        <f t="shared" si="18"/>
        <v/>
      </c>
      <c r="AB136" s="13" t="str">
        <f t="shared" si="19"/>
        <v/>
      </c>
    </row>
    <row r="137" spans="1:28">
      <c r="A137" s="14">
        <v>10129</v>
      </c>
      <c r="B137" s="14">
        <f>IF('競技設定（大会別）'!A$2&gt;1,IF(基本情報!C137="",A137,基本情報!C137),IF(基本情報!D137="",A137,基本情報!D137))</f>
        <v>10129</v>
      </c>
      <c r="C137" s="14"/>
      <c r="D137" s="14" t="str">
        <f>IF(基本情報!E137="","",基本情報!E137)</f>
        <v>　</v>
      </c>
      <c r="E137" s="14" t="str">
        <f>IF(基本情報!F137="","",基本情報!F137)</f>
        <v>　</v>
      </c>
      <c r="F137" s="14" t="str">
        <f>IF(基本情報!H137="","",基本情報!H137)</f>
        <v/>
      </c>
      <c r="G137" s="14" t="str">
        <f>IF(H137=TRUE,IF(基本情報!I137="","",基本情報!I137),"")</f>
        <v/>
      </c>
      <c r="H137" s="16" t="b">
        <v>0</v>
      </c>
      <c r="I137" s="16" t="str">
        <f t="shared" si="12"/>
        <v xml:space="preserve"> </v>
      </c>
      <c r="J137" s="16">
        <f>IF(基本情報!G137="男",1,2)</f>
        <v>2</v>
      </c>
      <c r="K137" s="1"/>
      <c r="L137" s="16">
        <f>COUNT(M$9:M137)</f>
        <v>0</v>
      </c>
      <c r="M137" s="16" t="str">
        <f t="shared" si="13"/>
        <v/>
      </c>
      <c r="N137" s="16">
        <f>COUNT(O$9:O137)</f>
        <v>0</v>
      </c>
      <c r="O137" s="16" t="str">
        <f t="shared" si="14"/>
        <v/>
      </c>
      <c r="P137" s="13" t="str">
        <f>IF(H137=TRUE,IF(基本情報!J137="","",基本情報!J137),"")</f>
        <v/>
      </c>
      <c r="Q137" s="13">
        <v>129</v>
      </c>
      <c r="R137" s="13" t="e">
        <f t="shared" si="22"/>
        <v>#N/A</v>
      </c>
      <c r="S137" s="13" t="b">
        <f t="shared" si="15"/>
        <v>1</v>
      </c>
      <c r="T137" s="13" t="str">
        <f t="shared" si="16"/>
        <v/>
      </c>
      <c r="V137" s="13">
        <v>129</v>
      </c>
      <c r="W137" s="13" t="e">
        <f t="shared" si="23"/>
        <v>#N/A</v>
      </c>
      <c r="X137" s="13" t="b">
        <f t="shared" si="17"/>
        <v>1</v>
      </c>
      <c r="Y137" s="13" t="str">
        <f t="shared" si="18"/>
        <v/>
      </c>
      <c r="AB137" s="13" t="str">
        <f t="shared" si="19"/>
        <v/>
      </c>
    </row>
    <row r="138" spans="1:28">
      <c r="A138" s="14">
        <v>10130</v>
      </c>
      <c r="B138" s="14">
        <f>IF('競技設定（大会別）'!A$2&gt;1,IF(基本情報!C138="",A138,基本情報!C138),IF(基本情報!D138="",A138,基本情報!D138))</f>
        <v>10130</v>
      </c>
      <c r="C138" s="14"/>
      <c r="D138" s="14" t="str">
        <f>IF(基本情報!E138="","",基本情報!E138)</f>
        <v>　</v>
      </c>
      <c r="E138" s="14" t="str">
        <f>IF(基本情報!F138="","",基本情報!F138)</f>
        <v>　</v>
      </c>
      <c r="F138" s="14" t="str">
        <f>IF(基本情報!H138="","",基本情報!H138)</f>
        <v/>
      </c>
      <c r="G138" s="14" t="str">
        <f>IF(H138=TRUE,IF(基本情報!I138="","",基本情報!I138),"")</f>
        <v/>
      </c>
      <c r="H138" s="16" t="b">
        <v>0</v>
      </c>
      <c r="I138" s="16" t="str">
        <f t="shared" ref="I138:I201" si="24">ASC(E138)</f>
        <v xml:space="preserve"> </v>
      </c>
      <c r="J138" s="16">
        <f>IF(基本情報!G138="男",1,2)</f>
        <v>2</v>
      </c>
      <c r="K138" s="1"/>
      <c r="L138" s="16">
        <f>COUNT(M$9:M138)</f>
        <v>0</v>
      </c>
      <c r="M138" s="16" t="str">
        <f t="shared" ref="M138:M201" si="25">IF(H138=TRUE,IF(J138=1,B138,""),"")</f>
        <v/>
      </c>
      <c r="N138" s="16">
        <f>COUNT(O$9:O138)</f>
        <v>0</v>
      </c>
      <c r="O138" s="16" t="str">
        <f t="shared" ref="O138:O201" si="26">IF(H138=TRUE,IF(J138=2,B138,""),"")</f>
        <v/>
      </c>
      <c r="P138" s="13" t="str">
        <f>IF(H138=TRUE,IF(基本情報!J138="","",基本情報!J138),"")</f>
        <v/>
      </c>
      <c r="Q138" s="13">
        <v>130</v>
      </c>
      <c r="R138" s="13" t="e">
        <f t="shared" si="22"/>
        <v>#N/A</v>
      </c>
      <c r="S138" s="13" t="b">
        <f t="shared" ref="S138:S201" si="27">ISERROR(R138)</f>
        <v>1</v>
      </c>
      <c r="T138" s="13" t="str">
        <f t="shared" ref="T138:T201" si="28">IF(S138=FALSE,R138,"")</f>
        <v/>
      </c>
      <c r="V138" s="13">
        <v>130</v>
      </c>
      <c r="W138" s="13" t="e">
        <f t="shared" si="23"/>
        <v>#N/A</v>
      </c>
      <c r="X138" s="13" t="b">
        <f t="shared" ref="X138:X201" si="29">ISERROR(W138)</f>
        <v>1</v>
      </c>
      <c r="Y138" s="13" t="str">
        <f t="shared" ref="Y138:Y201" si="30">IF(X138=FALSE,W138,"")</f>
        <v/>
      </c>
      <c r="AB138" s="13" t="str">
        <f t="shared" ref="AB138:AB201" si="31">IF(T138="",Y138,T138)</f>
        <v/>
      </c>
    </row>
    <row r="139" spans="1:28">
      <c r="A139" s="14">
        <v>10131</v>
      </c>
      <c r="B139" s="14">
        <f>IF('競技設定（大会別）'!A$2&gt;1,IF(基本情報!C139="",A139,基本情報!C139),IF(基本情報!D139="",A139,基本情報!D139))</f>
        <v>10131</v>
      </c>
      <c r="C139" s="14"/>
      <c r="D139" s="14" t="str">
        <f>IF(基本情報!E139="","",基本情報!E139)</f>
        <v>　</v>
      </c>
      <c r="E139" s="14" t="str">
        <f>IF(基本情報!F139="","",基本情報!F139)</f>
        <v>　</v>
      </c>
      <c r="F139" s="14" t="str">
        <f>IF(基本情報!H139="","",基本情報!H139)</f>
        <v/>
      </c>
      <c r="G139" s="14" t="str">
        <f>IF(H139=TRUE,IF(基本情報!I139="","",基本情報!I139),"")</f>
        <v/>
      </c>
      <c r="H139" s="16" t="b">
        <v>0</v>
      </c>
      <c r="I139" s="16" t="str">
        <f t="shared" si="24"/>
        <v xml:space="preserve"> </v>
      </c>
      <c r="J139" s="16">
        <f>IF(基本情報!G139="男",1,2)</f>
        <v>2</v>
      </c>
      <c r="K139" s="1"/>
      <c r="L139" s="16">
        <f>COUNT(M$9:M139)</f>
        <v>0</v>
      </c>
      <c r="M139" s="16" t="str">
        <f t="shared" si="25"/>
        <v/>
      </c>
      <c r="N139" s="16">
        <f>COUNT(O$9:O139)</f>
        <v>0</v>
      </c>
      <c r="O139" s="16" t="str">
        <f t="shared" si="26"/>
        <v/>
      </c>
      <c r="P139" s="13" t="str">
        <f>IF(H139=TRUE,IF(基本情報!J139="","",基本情報!J139),"")</f>
        <v/>
      </c>
      <c r="Q139" s="13">
        <v>131</v>
      </c>
      <c r="R139" s="13" t="e">
        <f t="shared" si="22"/>
        <v>#N/A</v>
      </c>
      <c r="S139" s="13" t="b">
        <f t="shared" si="27"/>
        <v>1</v>
      </c>
      <c r="T139" s="13" t="str">
        <f t="shared" si="28"/>
        <v/>
      </c>
      <c r="V139" s="13">
        <v>131</v>
      </c>
      <c r="W139" s="13" t="e">
        <f t="shared" si="23"/>
        <v>#N/A</v>
      </c>
      <c r="X139" s="13" t="b">
        <f t="shared" si="29"/>
        <v>1</v>
      </c>
      <c r="Y139" s="13" t="str">
        <f t="shared" si="30"/>
        <v/>
      </c>
      <c r="AB139" s="13" t="str">
        <f t="shared" si="31"/>
        <v/>
      </c>
    </row>
    <row r="140" spans="1:28">
      <c r="A140" s="14">
        <v>10132</v>
      </c>
      <c r="B140" s="14">
        <f>IF('競技設定（大会別）'!A$2&gt;1,IF(基本情報!C140="",A140,基本情報!C140),IF(基本情報!D140="",A140,基本情報!D140))</f>
        <v>10132</v>
      </c>
      <c r="C140" s="14"/>
      <c r="D140" s="14" t="str">
        <f>IF(基本情報!E140="","",基本情報!E140)</f>
        <v>　</v>
      </c>
      <c r="E140" s="14" t="str">
        <f>IF(基本情報!F140="","",基本情報!F140)</f>
        <v>　</v>
      </c>
      <c r="F140" s="14" t="str">
        <f>IF(基本情報!H140="","",基本情報!H140)</f>
        <v/>
      </c>
      <c r="G140" s="14" t="str">
        <f>IF(H140=TRUE,IF(基本情報!I140="","",基本情報!I140),"")</f>
        <v/>
      </c>
      <c r="H140" s="16" t="b">
        <v>0</v>
      </c>
      <c r="I140" s="16" t="str">
        <f t="shared" si="24"/>
        <v xml:space="preserve"> </v>
      </c>
      <c r="J140" s="16">
        <f>IF(基本情報!G140="男",1,2)</f>
        <v>2</v>
      </c>
      <c r="K140" s="1"/>
      <c r="L140" s="16">
        <f>COUNT(M$9:M140)</f>
        <v>0</v>
      </c>
      <c r="M140" s="16" t="str">
        <f t="shared" si="25"/>
        <v/>
      </c>
      <c r="N140" s="16">
        <f>COUNT(O$9:O140)</f>
        <v>0</v>
      </c>
      <c r="O140" s="16" t="str">
        <f t="shared" si="26"/>
        <v/>
      </c>
      <c r="P140" s="13" t="str">
        <f>IF(H140=TRUE,IF(基本情報!J140="","",基本情報!J140),"")</f>
        <v/>
      </c>
      <c r="Q140" s="13">
        <v>132</v>
      </c>
      <c r="R140" s="13" t="e">
        <f t="shared" ref="R140:R171" si="32">IF(VLOOKUP(Q140,男子ナンバー,2,FALSE)="","",VLOOKUP(Q140,男子ナンバー,2,FALSE))</f>
        <v>#N/A</v>
      </c>
      <c r="S140" s="13" t="b">
        <f t="shared" si="27"/>
        <v>1</v>
      </c>
      <c r="T140" s="13" t="str">
        <f t="shared" si="28"/>
        <v/>
      </c>
      <c r="V140" s="13">
        <v>132</v>
      </c>
      <c r="W140" s="13" t="e">
        <f t="shared" ref="W140:W171" si="33">IF(VLOOKUP(V140,女子ナンバー,2,FALSE)="","",VLOOKUP(V140,女子ナンバー,2,FALSE))</f>
        <v>#N/A</v>
      </c>
      <c r="X140" s="13" t="b">
        <f t="shared" si="29"/>
        <v>1</v>
      </c>
      <c r="Y140" s="13" t="str">
        <f t="shared" si="30"/>
        <v/>
      </c>
      <c r="AB140" s="13" t="str">
        <f t="shared" si="31"/>
        <v/>
      </c>
    </row>
    <row r="141" spans="1:28">
      <c r="A141" s="14">
        <v>10133</v>
      </c>
      <c r="B141" s="14">
        <f>IF('競技設定（大会別）'!A$2&gt;1,IF(基本情報!C141="",A141,基本情報!C141),IF(基本情報!D141="",A141,基本情報!D141))</f>
        <v>10133</v>
      </c>
      <c r="C141" s="14"/>
      <c r="D141" s="14" t="str">
        <f>IF(基本情報!E141="","",基本情報!E141)</f>
        <v>　</v>
      </c>
      <c r="E141" s="14" t="str">
        <f>IF(基本情報!F141="","",基本情報!F141)</f>
        <v>　</v>
      </c>
      <c r="F141" s="14" t="str">
        <f>IF(基本情報!H141="","",基本情報!H141)</f>
        <v/>
      </c>
      <c r="G141" s="14" t="str">
        <f>IF(H141=TRUE,IF(基本情報!I141="","",基本情報!I141),"")</f>
        <v/>
      </c>
      <c r="H141" s="16" t="b">
        <v>0</v>
      </c>
      <c r="I141" s="16" t="str">
        <f t="shared" si="24"/>
        <v xml:space="preserve"> </v>
      </c>
      <c r="J141" s="16">
        <f>IF(基本情報!G141="男",1,2)</f>
        <v>2</v>
      </c>
      <c r="K141" s="1"/>
      <c r="L141" s="16">
        <f>COUNT(M$9:M141)</f>
        <v>0</v>
      </c>
      <c r="M141" s="16" t="str">
        <f t="shared" si="25"/>
        <v/>
      </c>
      <c r="N141" s="16">
        <f>COUNT(O$9:O141)</f>
        <v>0</v>
      </c>
      <c r="O141" s="16" t="str">
        <f t="shared" si="26"/>
        <v/>
      </c>
      <c r="P141" s="13" t="str">
        <f>IF(H141=TRUE,IF(基本情報!J141="","",基本情報!J141),"")</f>
        <v/>
      </c>
      <c r="Q141" s="13">
        <v>133</v>
      </c>
      <c r="R141" s="13" t="e">
        <f t="shared" si="32"/>
        <v>#N/A</v>
      </c>
      <c r="S141" s="13" t="b">
        <f t="shared" si="27"/>
        <v>1</v>
      </c>
      <c r="T141" s="13" t="str">
        <f t="shared" si="28"/>
        <v/>
      </c>
      <c r="V141" s="13">
        <v>133</v>
      </c>
      <c r="W141" s="13" t="e">
        <f t="shared" si="33"/>
        <v>#N/A</v>
      </c>
      <c r="X141" s="13" t="b">
        <f t="shared" si="29"/>
        <v>1</v>
      </c>
      <c r="Y141" s="13" t="str">
        <f t="shared" si="30"/>
        <v/>
      </c>
      <c r="AB141" s="13" t="str">
        <f t="shared" si="31"/>
        <v/>
      </c>
    </row>
    <row r="142" spans="1:28">
      <c r="A142" s="14">
        <v>10134</v>
      </c>
      <c r="B142" s="14">
        <f>IF('競技設定（大会別）'!A$2&gt;1,IF(基本情報!C142="",A142,基本情報!C142),IF(基本情報!D142="",A142,基本情報!D142))</f>
        <v>10134</v>
      </c>
      <c r="C142" s="14"/>
      <c r="D142" s="14" t="str">
        <f>IF(基本情報!E142="","",基本情報!E142)</f>
        <v>　</v>
      </c>
      <c r="E142" s="14" t="str">
        <f>IF(基本情報!F142="","",基本情報!F142)</f>
        <v>　</v>
      </c>
      <c r="F142" s="14" t="str">
        <f>IF(基本情報!H142="","",基本情報!H142)</f>
        <v/>
      </c>
      <c r="G142" s="14" t="str">
        <f>IF(H142=TRUE,IF(基本情報!I142="","",基本情報!I142),"")</f>
        <v/>
      </c>
      <c r="H142" s="16" t="b">
        <v>0</v>
      </c>
      <c r="I142" s="16" t="str">
        <f t="shared" si="24"/>
        <v xml:space="preserve"> </v>
      </c>
      <c r="J142" s="16">
        <f>IF(基本情報!G142="男",1,2)</f>
        <v>2</v>
      </c>
      <c r="K142" s="1"/>
      <c r="L142" s="16">
        <f>COUNT(M$9:M142)</f>
        <v>0</v>
      </c>
      <c r="M142" s="16" t="str">
        <f t="shared" si="25"/>
        <v/>
      </c>
      <c r="N142" s="16">
        <f>COUNT(O$9:O142)</f>
        <v>0</v>
      </c>
      <c r="O142" s="16" t="str">
        <f t="shared" si="26"/>
        <v/>
      </c>
      <c r="P142" s="13" t="str">
        <f>IF(H142=TRUE,IF(基本情報!J142="","",基本情報!J142),"")</f>
        <v/>
      </c>
      <c r="Q142" s="13">
        <v>134</v>
      </c>
      <c r="R142" s="13" t="e">
        <f t="shared" si="32"/>
        <v>#N/A</v>
      </c>
      <c r="S142" s="13" t="b">
        <f t="shared" si="27"/>
        <v>1</v>
      </c>
      <c r="T142" s="13" t="str">
        <f t="shared" si="28"/>
        <v/>
      </c>
      <c r="V142" s="13">
        <v>134</v>
      </c>
      <c r="W142" s="13" t="e">
        <f t="shared" si="33"/>
        <v>#N/A</v>
      </c>
      <c r="X142" s="13" t="b">
        <f t="shared" si="29"/>
        <v>1</v>
      </c>
      <c r="Y142" s="13" t="str">
        <f t="shared" si="30"/>
        <v/>
      </c>
      <c r="AB142" s="13" t="str">
        <f t="shared" si="31"/>
        <v/>
      </c>
    </row>
    <row r="143" spans="1:28">
      <c r="A143" s="14">
        <v>10135</v>
      </c>
      <c r="B143" s="14">
        <f>IF('競技設定（大会別）'!A$2&gt;1,IF(基本情報!C143="",A143,基本情報!C143),IF(基本情報!D143="",A143,基本情報!D143))</f>
        <v>10135</v>
      </c>
      <c r="C143" s="14"/>
      <c r="D143" s="14" t="str">
        <f>IF(基本情報!E143="","",基本情報!E143)</f>
        <v>　</v>
      </c>
      <c r="E143" s="14" t="str">
        <f>IF(基本情報!F143="","",基本情報!F143)</f>
        <v>　</v>
      </c>
      <c r="F143" s="14" t="str">
        <f>IF(基本情報!H143="","",基本情報!H143)</f>
        <v/>
      </c>
      <c r="G143" s="14" t="str">
        <f>IF(H143=TRUE,IF(基本情報!I143="","",基本情報!I143),"")</f>
        <v/>
      </c>
      <c r="H143" s="16" t="b">
        <v>0</v>
      </c>
      <c r="I143" s="16" t="str">
        <f t="shared" si="24"/>
        <v xml:space="preserve"> </v>
      </c>
      <c r="J143" s="16">
        <f>IF(基本情報!G143="男",1,2)</f>
        <v>2</v>
      </c>
      <c r="K143" s="1"/>
      <c r="L143" s="16">
        <f>COUNT(M$9:M143)</f>
        <v>0</v>
      </c>
      <c r="M143" s="16" t="str">
        <f t="shared" si="25"/>
        <v/>
      </c>
      <c r="N143" s="16">
        <f>COUNT(O$9:O143)</f>
        <v>0</v>
      </c>
      <c r="O143" s="16" t="str">
        <f t="shared" si="26"/>
        <v/>
      </c>
      <c r="P143" s="13" t="str">
        <f>IF(H143=TRUE,IF(基本情報!J143="","",基本情報!J143),"")</f>
        <v/>
      </c>
      <c r="Q143" s="13">
        <v>135</v>
      </c>
      <c r="R143" s="13" t="e">
        <f t="shared" si="32"/>
        <v>#N/A</v>
      </c>
      <c r="S143" s="13" t="b">
        <f t="shared" si="27"/>
        <v>1</v>
      </c>
      <c r="T143" s="13" t="str">
        <f t="shared" si="28"/>
        <v/>
      </c>
      <c r="V143" s="13">
        <v>135</v>
      </c>
      <c r="W143" s="13" t="e">
        <f t="shared" si="33"/>
        <v>#N/A</v>
      </c>
      <c r="X143" s="13" t="b">
        <f t="shared" si="29"/>
        <v>1</v>
      </c>
      <c r="Y143" s="13" t="str">
        <f t="shared" si="30"/>
        <v/>
      </c>
      <c r="AB143" s="13" t="str">
        <f t="shared" si="31"/>
        <v/>
      </c>
    </row>
    <row r="144" spans="1:28">
      <c r="A144" s="14">
        <v>10136</v>
      </c>
      <c r="B144" s="14">
        <f>IF('競技設定（大会別）'!A$2&gt;1,IF(基本情報!C144="",A144,基本情報!C144),IF(基本情報!D144="",A144,基本情報!D144))</f>
        <v>10136</v>
      </c>
      <c r="C144" s="14"/>
      <c r="D144" s="14" t="str">
        <f>IF(基本情報!E144="","",基本情報!E144)</f>
        <v>　</v>
      </c>
      <c r="E144" s="14" t="str">
        <f>IF(基本情報!F144="","",基本情報!F144)</f>
        <v>　</v>
      </c>
      <c r="F144" s="14" t="str">
        <f>IF(基本情報!H144="","",基本情報!H144)</f>
        <v/>
      </c>
      <c r="G144" s="14" t="str">
        <f>IF(H144=TRUE,IF(基本情報!I144="","",基本情報!I144),"")</f>
        <v/>
      </c>
      <c r="H144" s="16" t="b">
        <v>0</v>
      </c>
      <c r="I144" s="16" t="str">
        <f t="shared" si="24"/>
        <v xml:space="preserve"> </v>
      </c>
      <c r="J144" s="16">
        <f>IF(基本情報!G144="男",1,2)</f>
        <v>2</v>
      </c>
      <c r="K144" s="1"/>
      <c r="L144" s="16">
        <f>COUNT(M$9:M144)</f>
        <v>0</v>
      </c>
      <c r="M144" s="16" t="str">
        <f t="shared" si="25"/>
        <v/>
      </c>
      <c r="N144" s="16">
        <f>COUNT(O$9:O144)</f>
        <v>0</v>
      </c>
      <c r="O144" s="16" t="str">
        <f t="shared" si="26"/>
        <v/>
      </c>
      <c r="P144" s="13" t="str">
        <f>IF(H144=TRUE,IF(基本情報!J144="","",基本情報!J144),"")</f>
        <v/>
      </c>
      <c r="Q144" s="13">
        <v>136</v>
      </c>
      <c r="R144" s="13" t="e">
        <f t="shared" si="32"/>
        <v>#N/A</v>
      </c>
      <c r="S144" s="13" t="b">
        <f t="shared" si="27"/>
        <v>1</v>
      </c>
      <c r="T144" s="13" t="str">
        <f t="shared" si="28"/>
        <v/>
      </c>
      <c r="V144" s="13">
        <v>136</v>
      </c>
      <c r="W144" s="13" t="e">
        <f t="shared" si="33"/>
        <v>#N/A</v>
      </c>
      <c r="X144" s="13" t="b">
        <f t="shared" si="29"/>
        <v>1</v>
      </c>
      <c r="Y144" s="13" t="str">
        <f t="shared" si="30"/>
        <v/>
      </c>
      <c r="AB144" s="13" t="str">
        <f t="shared" si="31"/>
        <v/>
      </c>
    </row>
    <row r="145" spans="1:28">
      <c r="A145" s="14">
        <v>10137</v>
      </c>
      <c r="B145" s="14">
        <f>IF('競技設定（大会別）'!A$2&gt;1,IF(基本情報!C145="",A145,基本情報!C145),IF(基本情報!D145="",A145,基本情報!D145))</f>
        <v>10137</v>
      </c>
      <c r="C145" s="14"/>
      <c r="D145" s="14" t="str">
        <f>IF(基本情報!E145="","",基本情報!E145)</f>
        <v>　</v>
      </c>
      <c r="E145" s="14" t="str">
        <f>IF(基本情報!F145="","",基本情報!F145)</f>
        <v>　</v>
      </c>
      <c r="F145" s="14" t="str">
        <f>IF(基本情報!H145="","",基本情報!H145)</f>
        <v/>
      </c>
      <c r="G145" s="14" t="str">
        <f>IF(H145=TRUE,IF(基本情報!I145="","",基本情報!I145),"")</f>
        <v/>
      </c>
      <c r="H145" s="16" t="b">
        <v>0</v>
      </c>
      <c r="I145" s="16" t="str">
        <f t="shared" si="24"/>
        <v xml:space="preserve"> </v>
      </c>
      <c r="J145" s="16">
        <f>IF(基本情報!G145="男",1,2)</f>
        <v>2</v>
      </c>
      <c r="K145" s="1"/>
      <c r="L145" s="16">
        <f>COUNT(M$9:M145)</f>
        <v>0</v>
      </c>
      <c r="M145" s="16" t="str">
        <f t="shared" si="25"/>
        <v/>
      </c>
      <c r="N145" s="16">
        <f>COUNT(O$9:O145)</f>
        <v>0</v>
      </c>
      <c r="O145" s="16" t="str">
        <f t="shared" si="26"/>
        <v/>
      </c>
      <c r="P145" s="13" t="str">
        <f>IF(H145=TRUE,IF(基本情報!J145="","",基本情報!J145),"")</f>
        <v/>
      </c>
      <c r="Q145" s="13">
        <v>137</v>
      </c>
      <c r="R145" s="13" t="e">
        <f t="shared" si="32"/>
        <v>#N/A</v>
      </c>
      <c r="S145" s="13" t="b">
        <f t="shared" si="27"/>
        <v>1</v>
      </c>
      <c r="T145" s="13" t="str">
        <f t="shared" si="28"/>
        <v/>
      </c>
      <c r="V145" s="13">
        <v>137</v>
      </c>
      <c r="W145" s="13" t="e">
        <f t="shared" si="33"/>
        <v>#N/A</v>
      </c>
      <c r="X145" s="13" t="b">
        <f t="shared" si="29"/>
        <v>1</v>
      </c>
      <c r="Y145" s="13" t="str">
        <f t="shared" si="30"/>
        <v/>
      </c>
      <c r="AB145" s="13" t="str">
        <f t="shared" si="31"/>
        <v/>
      </c>
    </row>
    <row r="146" spans="1:28">
      <c r="A146" s="14">
        <v>10138</v>
      </c>
      <c r="B146" s="14">
        <f>IF('競技設定（大会別）'!A$2&gt;1,IF(基本情報!C146="",A146,基本情報!C146),IF(基本情報!D146="",A146,基本情報!D146))</f>
        <v>10138</v>
      </c>
      <c r="C146" s="14"/>
      <c r="D146" s="14" t="str">
        <f>IF(基本情報!E146="","",基本情報!E146)</f>
        <v>　</v>
      </c>
      <c r="E146" s="14" t="str">
        <f>IF(基本情報!F146="","",基本情報!F146)</f>
        <v>　</v>
      </c>
      <c r="F146" s="14" t="str">
        <f>IF(基本情報!H146="","",基本情報!H146)</f>
        <v/>
      </c>
      <c r="G146" s="14" t="str">
        <f>IF(H146=TRUE,IF(基本情報!I146="","",基本情報!I146),"")</f>
        <v/>
      </c>
      <c r="H146" s="16" t="b">
        <v>0</v>
      </c>
      <c r="I146" s="16" t="str">
        <f t="shared" si="24"/>
        <v xml:space="preserve"> </v>
      </c>
      <c r="J146" s="16">
        <f>IF(基本情報!G146="男",1,2)</f>
        <v>2</v>
      </c>
      <c r="K146" s="1"/>
      <c r="L146" s="16">
        <f>COUNT(M$9:M146)</f>
        <v>0</v>
      </c>
      <c r="M146" s="16" t="str">
        <f t="shared" si="25"/>
        <v/>
      </c>
      <c r="N146" s="16">
        <f>COUNT(O$9:O146)</f>
        <v>0</v>
      </c>
      <c r="O146" s="16" t="str">
        <f t="shared" si="26"/>
        <v/>
      </c>
      <c r="P146" s="13" t="str">
        <f>IF(H146=TRUE,IF(基本情報!J146="","",基本情報!J146),"")</f>
        <v/>
      </c>
      <c r="Q146" s="13">
        <v>138</v>
      </c>
      <c r="R146" s="13" t="e">
        <f t="shared" si="32"/>
        <v>#N/A</v>
      </c>
      <c r="S146" s="13" t="b">
        <f t="shared" si="27"/>
        <v>1</v>
      </c>
      <c r="T146" s="13" t="str">
        <f t="shared" si="28"/>
        <v/>
      </c>
      <c r="V146" s="13">
        <v>138</v>
      </c>
      <c r="W146" s="13" t="e">
        <f t="shared" si="33"/>
        <v>#N/A</v>
      </c>
      <c r="X146" s="13" t="b">
        <f t="shared" si="29"/>
        <v>1</v>
      </c>
      <c r="Y146" s="13" t="str">
        <f t="shared" si="30"/>
        <v/>
      </c>
      <c r="AB146" s="13" t="str">
        <f t="shared" si="31"/>
        <v/>
      </c>
    </row>
    <row r="147" spans="1:28">
      <c r="A147" s="14">
        <v>10139</v>
      </c>
      <c r="B147" s="14">
        <f>IF('競技設定（大会別）'!A$2&gt;1,IF(基本情報!C147="",A147,基本情報!C147),IF(基本情報!D147="",A147,基本情報!D147))</f>
        <v>10139</v>
      </c>
      <c r="C147" s="14"/>
      <c r="D147" s="14" t="str">
        <f>IF(基本情報!E147="","",基本情報!E147)</f>
        <v>　</v>
      </c>
      <c r="E147" s="14" t="str">
        <f>IF(基本情報!F147="","",基本情報!F147)</f>
        <v>　</v>
      </c>
      <c r="F147" s="14" t="str">
        <f>IF(基本情報!H147="","",基本情報!H147)</f>
        <v/>
      </c>
      <c r="G147" s="14" t="str">
        <f>IF(H147=TRUE,IF(基本情報!I147="","",基本情報!I147),"")</f>
        <v/>
      </c>
      <c r="H147" s="16" t="b">
        <v>0</v>
      </c>
      <c r="I147" s="16" t="str">
        <f t="shared" si="24"/>
        <v xml:space="preserve"> </v>
      </c>
      <c r="J147" s="16">
        <f>IF(基本情報!G147="男",1,2)</f>
        <v>2</v>
      </c>
      <c r="K147" s="1"/>
      <c r="L147" s="16">
        <f>COUNT(M$9:M147)</f>
        <v>0</v>
      </c>
      <c r="M147" s="16" t="str">
        <f t="shared" si="25"/>
        <v/>
      </c>
      <c r="N147" s="16">
        <f>COUNT(O$9:O147)</f>
        <v>0</v>
      </c>
      <c r="O147" s="16" t="str">
        <f t="shared" si="26"/>
        <v/>
      </c>
      <c r="P147" s="13" t="str">
        <f>IF(H147=TRUE,IF(基本情報!J147="","",基本情報!J147),"")</f>
        <v/>
      </c>
      <c r="Q147" s="13">
        <v>139</v>
      </c>
      <c r="R147" s="13" t="e">
        <f t="shared" si="32"/>
        <v>#N/A</v>
      </c>
      <c r="S147" s="13" t="b">
        <f t="shared" si="27"/>
        <v>1</v>
      </c>
      <c r="T147" s="13" t="str">
        <f t="shared" si="28"/>
        <v/>
      </c>
      <c r="V147" s="13">
        <v>139</v>
      </c>
      <c r="W147" s="13" t="e">
        <f t="shared" si="33"/>
        <v>#N/A</v>
      </c>
      <c r="X147" s="13" t="b">
        <f t="shared" si="29"/>
        <v>1</v>
      </c>
      <c r="Y147" s="13" t="str">
        <f t="shared" si="30"/>
        <v/>
      </c>
      <c r="AB147" s="13" t="str">
        <f t="shared" si="31"/>
        <v/>
      </c>
    </row>
    <row r="148" spans="1:28">
      <c r="A148" s="14">
        <v>10140</v>
      </c>
      <c r="B148" s="14">
        <f>IF('競技設定（大会別）'!A$2&gt;1,IF(基本情報!C148="",A148,基本情報!C148),IF(基本情報!D148="",A148,基本情報!D148))</f>
        <v>10140</v>
      </c>
      <c r="C148" s="14"/>
      <c r="D148" s="14" t="str">
        <f>IF(基本情報!E148="","",基本情報!E148)</f>
        <v>　</v>
      </c>
      <c r="E148" s="14" t="str">
        <f>IF(基本情報!F148="","",基本情報!F148)</f>
        <v>　</v>
      </c>
      <c r="F148" s="14" t="str">
        <f>IF(基本情報!H148="","",基本情報!H148)</f>
        <v/>
      </c>
      <c r="G148" s="14" t="str">
        <f>IF(H148=TRUE,IF(基本情報!I148="","",基本情報!I148),"")</f>
        <v/>
      </c>
      <c r="H148" s="16" t="b">
        <v>0</v>
      </c>
      <c r="I148" s="16" t="str">
        <f t="shared" si="24"/>
        <v xml:space="preserve"> </v>
      </c>
      <c r="J148" s="16">
        <f>IF(基本情報!G148="男",1,2)</f>
        <v>2</v>
      </c>
      <c r="K148" s="1"/>
      <c r="L148" s="16">
        <f>COUNT(M$9:M148)</f>
        <v>0</v>
      </c>
      <c r="M148" s="16" t="str">
        <f t="shared" si="25"/>
        <v/>
      </c>
      <c r="N148" s="16">
        <f>COUNT(O$9:O148)</f>
        <v>0</v>
      </c>
      <c r="O148" s="16" t="str">
        <f t="shared" si="26"/>
        <v/>
      </c>
      <c r="P148" s="13" t="str">
        <f>IF(H148=TRUE,IF(基本情報!J148="","",基本情報!J148),"")</f>
        <v/>
      </c>
      <c r="Q148" s="13">
        <v>140</v>
      </c>
      <c r="R148" s="13" t="e">
        <f t="shared" si="32"/>
        <v>#N/A</v>
      </c>
      <c r="S148" s="13" t="b">
        <f t="shared" si="27"/>
        <v>1</v>
      </c>
      <c r="T148" s="13" t="str">
        <f t="shared" si="28"/>
        <v/>
      </c>
      <c r="V148" s="13">
        <v>140</v>
      </c>
      <c r="W148" s="13" t="e">
        <f t="shared" si="33"/>
        <v>#N/A</v>
      </c>
      <c r="X148" s="13" t="b">
        <f t="shared" si="29"/>
        <v>1</v>
      </c>
      <c r="Y148" s="13" t="str">
        <f t="shared" si="30"/>
        <v/>
      </c>
      <c r="AB148" s="13" t="str">
        <f t="shared" si="31"/>
        <v/>
      </c>
    </row>
    <row r="149" spans="1:28">
      <c r="A149" s="14">
        <v>10141</v>
      </c>
      <c r="B149" s="14">
        <f>IF('競技設定（大会別）'!A$2&gt;1,IF(基本情報!C149="",A149,基本情報!C149),IF(基本情報!D149="",A149,基本情報!D149))</f>
        <v>10141</v>
      </c>
      <c r="C149" s="14"/>
      <c r="D149" s="14" t="str">
        <f>IF(基本情報!E149="","",基本情報!E149)</f>
        <v>　</v>
      </c>
      <c r="E149" s="14" t="str">
        <f>IF(基本情報!F149="","",基本情報!F149)</f>
        <v>　</v>
      </c>
      <c r="F149" s="14" t="str">
        <f>IF(基本情報!H149="","",基本情報!H149)</f>
        <v/>
      </c>
      <c r="G149" s="14" t="str">
        <f>IF(H149=TRUE,IF(基本情報!I149="","",基本情報!I149),"")</f>
        <v/>
      </c>
      <c r="H149" s="16" t="b">
        <v>0</v>
      </c>
      <c r="I149" s="16" t="str">
        <f t="shared" si="24"/>
        <v xml:space="preserve"> </v>
      </c>
      <c r="J149" s="16">
        <f>IF(基本情報!G149="男",1,2)</f>
        <v>2</v>
      </c>
      <c r="K149" s="1"/>
      <c r="L149" s="16">
        <f>COUNT(M$9:M149)</f>
        <v>0</v>
      </c>
      <c r="M149" s="16" t="str">
        <f t="shared" si="25"/>
        <v/>
      </c>
      <c r="N149" s="16">
        <f>COUNT(O$9:O149)</f>
        <v>0</v>
      </c>
      <c r="O149" s="16" t="str">
        <f t="shared" si="26"/>
        <v/>
      </c>
      <c r="P149" s="13" t="str">
        <f>IF(H149=TRUE,IF(基本情報!J149="","",基本情報!J149),"")</f>
        <v/>
      </c>
      <c r="Q149" s="13">
        <v>141</v>
      </c>
      <c r="R149" s="13" t="e">
        <f t="shared" si="32"/>
        <v>#N/A</v>
      </c>
      <c r="S149" s="13" t="b">
        <f t="shared" si="27"/>
        <v>1</v>
      </c>
      <c r="T149" s="13" t="str">
        <f t="shared" si="28"/>
        <v/>
      </c>
      <c r="V149" s="13">
        <v>141</v>
      </c>
      <c r="W149" s="13" t="e">
        <f t="shared" si="33"/>
        <v>#N/A</v>
      </c>
      <c r="X149" s="13" t="b">
        <f t="shared" si="29"/>
        <v>1</v>
      </c>
      <c r="Y149" s="13" t="str">
        <f t="shared" si="30"/>
        <v/>
      </c>
      <c r="AB149" s="13" t="str">
        <f t="shared" si="31"/>
        <v/>
      </c>
    </row>
    <row r="150" spans="1:28">
      <c r="A150" s="14">
        <v>10142</v>
      </c>
      <c r="B150" s="14">
        <f>IF('競技設定（大会別）'!A$2&gt;1,IF(基本情報!C150="",A150,基本情報!C150),IF(基本情報!D150="",A150,基本情報!D150))</f>
        <v>10142</v>
      </c>
      <c r="C150" s="14"/>
      <c r="D150" s="14" t="str">
        <f>IF(基本情報!E150="","",基本情報!E150)</f>
        <v>　</v>
      </c>
      <c r="E150" s="14" t="str">
        <f>IF(基本情報!F150="","",基本情報!F150)</f>
        <v>　</v>
      </c>
      <c r="F150" s="14" t="str">
        <f>IF(基本情報!H150="","",基本情報!H150)</f>
        <v/>
      </c>
      <c r="G150" s="14" t="str">
        <f>IF(H150=TRUE,IF(基本情報!I150="","",基本情報!I150),"")</f>
        <v/>
      </c>
      <c r="H150" s="16" t="b">
        <v>0</v>
      </c>
      <c r="I150" s="16" t="str">
        <f t="shared" si="24"/>
        <v xml:space="preserve"> </v>
      </c>
      <c r="J150" s="16">
        <f>IF(基本情報!G150="男",1,2)</f>
        <v>2</v>
      </c>
      <c r="K150" s="1"/>
      <c r="L150" s="16">
        <f>COUNT(M$9:M150)</f>
        <v>0</v>
      </c>
      <c r="M150" s="16" t="str">
        <f t="shared" si="25"/>
        <v/>
      </c>
      <c r="N150" s="16">
        <f>COUNT(O$9:O150)</f>
        <v>0</v>
      </c>
      <c r="O150" s="16" t="str">
        <f t="shared" si="26"/>
        <v/>
      </c>
      <c r="P150" s="13" t="str">
        <f>IF(H150=TRUE,IF(基本情報!J150="","",基本情報!J150),"")</f>
        <v/>
      </c>
      <c r="Q150" s="13">
        <v>142</v>
      </c>
      <c r="R150" s="13" t="e">
        <f t="shared" si="32"/>
        <v>#N/A</v>
      </c>
      <c r="S150" s="13" t="b">
        <f t="shared" si="27"/>
        <v>1</v>
      </c>
      <c r="T150" s="13" t="str">
        <f t="shared" si="28"/>
        <v/>
      </c>
      <c r="V150" s="13">
        <v>142</v>
      </c>
      <c r="W150" s="13" t="e">
        <f t="shared" si="33"/>
        <v>#N/A</v>
      </c>
      <c r="X150" s="13" t="b">
        <f t="shared" si="29"/>
        <v>1</v>
      </c>
      <c r="Y150" s="13" t="str">
        <f t="shared" si="30"/>
        <v/>
      </c>
      <c r="AB150" s="13" t="str">
        <f t="shared" si="31"/>
        <v/>
      </c>
    </row>
    <row r="151" spans="1:28">
      <c r="A151" s="14">
        <v>10143</v>
      </c>
      <c r="B151" s="14">
        <f>IF('競技設定（大会別）'!A$2&gt;1,IF(基本情報!C151="",A151,基本情報!C151),IF(基本情報!D151="",A151,基本情報!D151))</f>
        <v>10143</v>
      </c>
      <c r="C151" s="14"/>
      <c r="D151" s="14" t="str">
        <f>IF(基本情報!E151="","",基本情報!E151)</f>
        <v>　</v>
      </c>
      <c r="E151" s="14" t="str">
        <f>IF(基本情報!F151="","",基本情報!F151)</f>
        <v>　</v>
      </c>
      <c r="F151" s="14" t="str">
        <f>IF(基本情報!H151="","",基本情報!H151)</f>
        <v/>
      </c>
      <c r="G151" s="14" t="str">
        <f>IF(H151=TRUE,IF(基本情報!I151="","",基本情報!I151),"")</f>
        <v/>
      </c>
      <c r="H151" s="16" t="b">
        <v>0</v>
      </c>
      <c r="I151" s="16" t="str">
        <f t="shared" si="24"/>
        <v xml:space="preserve"> </v>
      </c>
      <c r="J151" s="16">
        <f>IF(基本情報!G151="男",1,2)</f>
        <v>2</v>
      </c>
      <c r="K151" s="1"/>
      <c r="L151" s="16">
        <f>COUNT(M$9:M151)</f>
        <v>0</v>
      </c>
      <c r="M151" s="16" t="str">
        <f t="shared" si="25"/>
        <v/>
      </c>
      <c r="N151" s="16">
        <f>COUNT(O$9:O151)</f>
        <v>0</v>
      </c>
      <c r="O151" s="16" t="str">
        <f t="shared" si="26"/>
        <v/>
      </c>
      <c r="P151" s="13" t="str">
        <f>IF(H151=TRUE,IF(基本情報!J151="","",基本情報!J151),"")</f>
        <v/>
      </c>
      <c r="Q151" s="13">
        <v>143</v>
      </c>
      <c r="R151" s="13" t="e">
        <f t="shared" si="32"/>
        <v>#N/A</v>
      </c>
      <c r="S151" s="13" t="b">
        <f t="shared" si="27"/>
        <v>1</v>
      </c>
      <c r="T151" s="13" t="str">
        <f t="shared" si="28"/>
        <v/>
      </c>
      <c r="V151" s="13">
        <v>143</v>
      </c>
      <c r="W151" s="13" t="e">
        <f t="shared" si="33"/>
        <v>#N/A</v>
      </c>
      <c r="X151" s="13" t="b">
        <f t="shared" si="29"/>
        <v>1</v>
      </c>
      <c r="Y151" s="13" t="str">
        <f t="shared" si="30"/>
        <v/>
      </c>
      <c r="AB151" s="13" t="str">
        <f t="shared" si="31"/>
        <v/>
      </c>
    </row>
    <row r="152" spans="1:28">
      <c r="A152" s="14">
        <v>10144</v>
      </c>
      <c r="B152" s="14">
        <f>IF('競技設定（大会別）'!A$2&gt;1,IF(基本情報!C152="",A152,基本情報!C152),IF(基本情報!D152="",A152,基本情報!D152))</f>
        <v>10144</v>
      </c>
      <c r="C152" s="14"/>
      <c r="D152" s="14" t="str">
        <f>IF(基本情報!E152="","",基本情報!E152)</f>
        <v>　</v>
      </c>
      <c r="E152" s="14" t="str">
        <f>IF(基本情報!F152="","",基本情報!F152)</f>
        <v>　</v>
      </c>
      <c r="F152" s="14" t="str">
        <f>IF(基本情報!H152="","",基本情報!H152)</f>
        <v/>
      </c>
      <c r="G152" s="14" t="str">
        <f>IF(H152=TRUE,IF(基本情報!I152="","",基本情報!I152),"")</f>
        <v/>
      </c>
      <c r="H152" s="16" t="b">
        <v>0</v>
      </c>
      <c r="I152" s="16" t="str">
        <f t="shared" si="24"/>
        <v xml:space="preserve"> </v>
      </c>
      <c r="J152" s="16">
        <f>IF(基本情報!G152="男",1,2)</f>
        <v>2</v>
      </c>
      <c r="K152" s="1"/>
      <c r="L152" s="16">
        <f>COUNT(M$9:M152)</f>
        <v>0</v>
      </c>
      <c r="M152" s="16" t="str">
        <f t="shared" si="25"/>
        <v/>
      </c>
      <c r="N152" s="16">
        <f>COUNT(O$9:O152)</f>
        <v>0</v>
      </c>
      <c r="O152" s="16" t="str">
        <f t="shared" si="26"/>
        <v/>
      </c>
      <c r="P152" s="13" t="str">
        <f>IF(H152=TRUE,IF(基本情報!J152="","",基本情報!J152),"")</f>
        <v/>
      </c>
      <c r="Q152" s="13">
        <v>144</v>
      </c>
      <c r="R152" s="13" t="e">
        <f t="shared" si="32"/>
        <v>#N/A</v>
      </c>
      <c r="S152" s="13" t="b">
        <f t="shared" si="27"/>
        <v>1</v>
      </c>
      <c r="T152" s="13" t="str">
        <f t="shared" si="28"/>
        <v/>
      </c>
      <c r="V152" s="13">
        <v>144</v>
      </c>
      <c r="W152" s="13" t="e">
        <f t="shared" si="33"/>
        <v>#N/A</v>
      </c>
      <c r="X152" s="13" t="b">
        <f t="shared" si="29"/>
        <v>1</v>
      </c>
      <c r="Y152" s="13" t="str">
        <f t="shared" si="30"/>
        <v/>
      </c>
      <c r="AB152" s="13" t="str">
        <f t="shared" si="31"/>
        <v/>
      </c>
    </row>
    <row r="153" spans="1:28">
      <c r="A153" s="14">
        <v>10145</v>
      </c>
      <c r="B153" s="14">
        <f>IF('競技設定（大会別）'!A$2&gt;1,IF(基本情報!C153="",A153,基本情報!C153),IF(基本情報!D153="",A153,基本情報!D153))</f>
        <v>10145</v>
      </c>
      <c r="C153" s="14"/>
      <c r="D153" s="14" t="str">
        <f>IF(基本情報!E153="","",基本情報!E153)</f>
        <v>　</v>
      </c>
      <c r="E153" s="14" t="str">
        <f>IF(基本情報!F153="","",基本情報!F153)</f>
        <v>　</v>
      </c>
      <c r="F153" s="14" t="str">
        <f>IF(基本情報!H153="","",基本情報!H153)</f>
        <v/>
      </c>
      <c r="G153" s="14" t="str">
        <f>IF(H153=TRUE,IF(基本情報!I153="","",基本情報!I153),"")</f>
        <v/>
      </c>
      <c r="H153" s="16" t="b">
        <v>0</v>
      </c>
      <c r="I153" s="16" t="str">
        <f t="shared" si="24"/>
        <v xml:space="preserve"> </v>
      </c>
      <c r="J153" s="16">
        <f>IF(基本情報!G153="男",1,2)</f>
        <v>2</v>
      </c>
      <c r="K153" s="1"/>
      <c r="L153" s="16">
        <f>COUNT(M$9:M153)</f>
        <v>0</v>
      </c>
      <c r="M153" s="16" t="str">
        <f t="shared" si="25"/>
        <v/>
      </c>
      <c r="N153" s="16">
        <f>COUNT(O$9:O153)</f>
        <v>0</v>
      </c>
      <c r="O153" s="16" t="str">
        <f t="shared" si="26"/>
        <v/>
      </c>
      <c r="P153" s="13" t="str">
        <f>IF(H153=TRUE,IF(基本情報!J153="","",基本情報!J153),"")</f>
        <v/>
      </c>
      <c r="Q153" s="13">
        <v>145</v>
      </c>
      <c r="R153" s="13" t="e">
        <f t="shared" si="32"/>
        <v>#N/A</v>
      </c>
      <c r="S153" s="13" t="b">
        <f t="shared" si="27"/>
        <v>1</v>
      </c>
      <c r="T153" s="13" t="str">
        <f t="shared" si="28"/>
        <v/>
      </c>
      <c r="V153" s="13">
        <v>145</v>
      </c>
      <c r="W153" s="13" t="e">
        <f t="shared" si="33"/>
        <v>#N/A</v>
      </c>
      <c r="X153" s="13" t="b">
        <f t="shared" si="29"/>
        <v>1</v>
      </c>
      <c r="Y153" s="13" t="str">
        <f t="shared" si="30"/>
        <v/>
      </c>
      <c r="AB153" s="13" t="str">
        <f t="shared" si="31"/>
        <v/>
      </c>
    </row>
    <row r="154" spans="1:28">
      <c r="A154" s="14">
        <v>10146</v>
      </c>
      <c r="B154" s="14">
        <f>IF('競技設定（大会別）'!A$2&gt;1,IF(基本情報!C154="",A154,基本情報!C154),IF(基本情報!D154="",A154,基本情報!D154))</f>
        <v>10146</v>
      </c>
      <c r="C154" s="14"/>
      <c r="D154" s="14" t="str">
        <f>IF(基本情報!E154="","",基本情報!E154)</f>
        <v>　</v>
      </c>
      <c r="E154" s="14" t="str">
        <f>IF(基本情報!F154="","",基本情報!F154)</f>
        <v>　</v>
      </c>
      <c r="F154" s="14" t="str">
        <f>IF(基本情報!H154="","",基本情報!H154)</f>
        <v/>
      </c>
      <c r="G154" s="14" t="str">
        <f>IF(H154=TRUE,IF(基本情報!I154="","",基本情報!I154),"")</f>
        <v/>
      </c>
      <c r="H154" s="16" t="b">
        <v>0</v>
      </c>
      <c r="I154" s="16" t="str">
        <f t="shared" si="24"/>
        <v xml:space="preserve"> </v>
      </c>
      <c r="J154" s="16">
        <f>IF(基本情報!G154="男",1,2)</f>
        <v>2</v>
      </c>
      <c r="K154" s="1"/>
      <c r="L154" s="16">
        <f>COUNT(M$9:M154)</f>
        <v>0</v>
      </c>
      <c r="M154" s="16" t="str">
        <f t="shared" si="25"/>
        <v/>
      </c>
      <c r="N154" s="16">
        <f>COUNT(O$9:O154)</f>
        <v>0</v>
      </c>
      <c r="O154" s="16" t="str">
        <f t="shared" si="26"/>
        <v/>
      </c>
      <c r="P154" s="13" t="str">
        <f>IF(H154=TRUE,IF(基本情報!J154="","",基本情報!J154),"")</f>
        <v/>
      </c>
      <c r="Q154" s="13">
        <v>146</v>
      </c>
      <c r="R154" s="13" t="e">
        <f t="shared" si="32"/>
        <v>#N/A</v>
      </c>
      <c r="S154" s="13" t="b">
        <f t="shared" si="27"/>
        <v>1</v>
      </c>
      <c r="T154" s="13" t="str">
        <f t="shared" si="28"/>
        <v/>
      </c>
      <c r="V154" s="13">
        <v>146</v>
      </c>
      <c r="W154" s="13" t="e">
        <f t="shared" si="33"/>
        <v>#N/A</v>
      </c>
      <c r="X154" s="13" t="b">
        <f t="shared" si="29"/>
        <v>1</v>
      </c>
      <c r="Y154" s="13" t="str">
        <f t="shared" si="30"/>
        <v/>
      </c>
      <c r="AB154" s="13" t="str">
        <f t="shared" si="31"/>
        <v/>
      </c>
    </row>
    <row r="155" spans="1:28">
      <c r="A155" s="14">
        <v>10147</v>
      </c>
      <c r="B155" s="14">
        <f>IF('競技設定（大会別）'!A$2&gt;1,IF(基本情報!C155="",A155,基本情報!C155),IF(基本情報!D155="",A155,基本情報!D155))</f>
        <v>10147</v>
      </c>
      <c r="C155" s="14"/>
      <c r="D155" s="14" t="str">
        <f>IF(基本情報!E155="","",基本情報!E155)</f>
        <v>　</v>
      </c>
      <c r="E155" s="14" t="str">
        <f>IF(基本情報!F155="","",基本情報!F155)</f>
        <v>　</v>
      </c>
      <c r="F155" s="14" t="str">
        <f>IF(基本情報!H155="","",基本情報!H155)</f>
        <v/>
      </c>
      <c r="G155" s="14" t="str">
        <f>IF(H155=TRUE,IF(基本情報!I155="","",基本情報!I155),"")</f>
        <v/>
      </c>
      <c r="H155" s="16" t="b">
        <v>0</v>
      </c>
      <c r="I155" s="16" t="str">
        <f t="shared" si="24"/>
        <v xml:space="preserve"> </v>
      </c>
      <c r="J155" s="16">
        <f>IF(基本情報!G155="男",1,2)</f>
        <v>2</v>
      </c>
      <c r="K155" s="1"/>
      <c r="L155" s="16">
        <f>COUNT(M$9:M155)</f>
        <v>0</v>
      </c>
      <c r="M155" s="16" t="str">
        <f t="shared" si="25"/>
        <v/>
      </c>
      <c r="N155" s="16">
        <f>COUNT(O$9:O155)</f>
        <v>0</v>
      </c>
      <c r="O155" s="16" t="str">
        <f t="shared" si="26"/>
        <v/>
      </c>
      <c r="P155" s="13" t="str">
        <f>IF(H155=TRUE,IF(基本情報!J155="","",基本情報!J155),"")</f>
        <v/>
      </c>
      <c r="Q155" s="13">
        <v>147</v>
      </c>
      <c r="R155" s="13" t="e">
        <f t="shared" si="32"/>
        <v>#N/A</v>
      </c>
      <c r="S155" s="13" t="b">
        <f t="shared" si="27"/>
        <v>1</v>
      </c>
      <c r="T155" s="13" t="str">
        <f t="shared" si="28"/>
        <v/>
      </c>
      <c r="V155" s="13">
        <v>147</v>
      </c>
      <c r="W155" s="13" t="e">
        <f t="shared" si="33"/>
        <v>#N/A</v>
      </c>
      <c r="X155" s="13" t="b">
        <f t="shared" si="29"/>
        <v>1</v>
      </c>
      <c r="Y155" s="13" t="str">
        <f t="shared" si="30"/>
        <v/>
      </c>
      <c r="AB155" s="13" t="str">
        <f t="shared" si="31"/>
        <v/>
      </c>
    </row>
    <row r="156" spans="1:28">
      <c r="A156" s="14">
        <v>10148</v>
      </c>
      <c r="B156" s="14">
        <f>IF('競技設定（大会別）'!A$2&gt;1,IF(基本情報!C156="",A156,基本情報!C156),IF(基本情報!D156="",A156,基本情報!D156))</f>
        <v>10148</v>
      </c>
      <c r="C156" s="14"/>
      <c r="D156" s="14" t="str">
        <f>IF(基本情報!E156="","",基本情報!E156)</f>
        <v>　</v>
      </c>
      <c r="E156" s="14" t="str">
        <f>IF(基本情報!F156="","",基本情報!F156)</f>
        <v>　</v>
      </c>
      <c r="F156" s="14" t="str">
        <f>IF(基本情報!H156="","",基本情報!H156)</f>
        <v/>
      </c>
      <c r="G156" s="14" t="str">
        <f>IF(H156=TRUE,IF(基本情報!I156="","",基本情報!I156),"")</f>
        <v/>
      </c>
      <c r="H156" s="16" t="b">
        <v>0</v>
      </c>
      <c r="I156" s="16" t="str">
        <f t="shared" si="24"/>
        <v xml:space="preserve"> </v>
      </c>
      <c r="J156" s="16">
        <f>IF(基本情報!G156="男",1,2)</f>
        <v>2</v>
      </c>
      <c r="K156" s="1"/>
      <c r="L156" s="16">
        <f>COUNT(M$9:M156)</f>
        <v>0</v>
      </c>
      <c r="M156" s="16" t="str">
        <f t="shared" si="25"/>
        <v/>
      </c>
      <c r="N156" s="16">
        <f>COUNT(O$9:O156)</f>
        <v>0</v>
      </c>
      <c r="O156" s="16" t="str">
        <f t="shared" si="26"/>
        <v/>
      </c>
      <c r="P156" s="13" t="str">
        <f>IF(H156=TRUE,IF(基本情報!J156="","",基本情報!J156),"")</f>
        <v/>
      </c>
      <c r="Q156" s="13">
        <v>148</v>
      </c>
      <c r="R156" s="13" t="e">
        <f t="shared" si="32"/>
        <v>#N/A</v>
      </c>
      <c r="S156" s="13" t="b">
        <f t="shared" si="27"/>
        <v>1</v>
      </c>
      <c r="T156" s="13" t="str">
        <f t="shared" si="28"/>
        <v/>
      </c>
      <c r="V156" s="13">
        <v>148</v>
      </c>
      <c r="W156" s="13" t="e">
        <f t="shared" si="33"/>
        <v>#N/A</v>
      </c>
      <c r="X156" s="13" t="b">
        <f t="shared" si="29"/>
        <v>1</v>
      </c>
      <c r="Y156" s="13" t="str">
        <f t="shared" si="30"/>
        <v/>
      </c>
      <c r="AB156" s="13" t="str">
        <f t="shared" si="31"/>
        <v/>
      </c>
    </row>
    <row r="157" spans="1:28">
      <c r="A157" s="14">
        <v>10149</v>
      </c>
      <c r="B157" s="14">
        <f>IF('競技設定（大会別）'!A$2&gt;1,IF(基本情報!C157="",A157,基本情報!C157),IF(基本情報!D157="",A157,基本情報!D157))</f>
        <v>10149</v>
      </c>
      <c r="C157" s="14"/>
      <c r="D157" s="14" t="str">
        <f>IF(基本情報!E157="","",基本情報!E157)</f>
        <v>　</v>
      </c>
      <c r="E157" s="14" t="str">
        <f>IF(基本情報!F157="","",基本情報!F157)</f>
        <v>　</v>
      </c>
      <c r="F157" s="14" t="str">
        <f>IF(基本情報!H157="","",基本情報!H157)</f>
        <v/>
      </c>
      <c r="G157" s="14" t="str">
        <f>IF(H157=TRUE,IF(基本情報!I157="","",基本情報!I157),"")</f>
        <v/>
      </c>
      <c r="H157" s="16" t="b">
        <v>0</v>
      </c>
      <c r="I157" s="16" t="str">
        <f t="shared" si="24"/>
        <v xml:space="preserve"> </v>
      </c>
      <c r="J157" s="16">
        <f>IF(基本情報!G157="男",1,2)</f>
        <v>2</v>
      </c>
      <c r="K157" s="1"/>
      <c r="L157" s="16">
        <f>COUNT(M$9:M157)</f>
        <v>0</v>
      </c>
      <c r="M157" s="16" t="str">
        <f t="shared" si="25"/>
        <v/>
      </c>
      <c r="N157" s="16">
        <f>COUNT(O$9:O157)</f>
        <v>0</v>
      </c>
      <c r="O157" s="16" t="str">
        <f t="shared" si="26"/>
        <v/>
      </c>
      <c r="P157" s="13" t="str">
        <f>IF(H157=TRUE,IF(基本情報!J157="","",基本情報!J157),"")</f>
        <v/>
      </c>
      <c r="Q157" s="13">
        <v>149</v>
      </c>
      <c r="R157" s="13" t="e">
        <f t="shared" si="32"/>
        <v>#N/A</v>
      </c>
      <c r="S157" s="13" t="b">
        <f t="shared" si="27"/>
        <v>1</v>
      </c>
      <c r="T157" s="13" t="str">
        <f t="shared" si="28"/>
        <v/>
      </c>
      <c r="V157" s="13">
        <v>149</v>
      </c>
      <c r="W157" s="13" t="e">
        <f t="shared" si="33"/>
        <v>#N/A</v>
      </c>
      <c r="X157" s="13" t="b">
        <f t="shared" si="29"/>
        <v>1</v>
      </c>
      <c r="Y157" s="13" t="str">
        <f t="shared" si="30"/>
        <v/>
      </c>
      <c r="AB157" s="13" t="str">
        <f t="shared" si="31"/>
        <v/>
      </c>
    </row>
    <row r="158" spans="1:28">
      <c r="A158" s="14">
        <v>10150</v>
      </c>
      <c r="B158" s="14">
        <f>IF('競技設定（大会別）'!A$2&gt;1,IF(基本情報!C158="",A158,基本情報!C158),IF(基本情報!D158="",A158,基本情報!D158))</f>
        <v>10150</v>
      </c>
      <c r="C158" s="14"/>
      <c r="D158" s="14" t="str">
        <f>IF(基本情報!E158="","",基本情報!E158)</f>
        <v>　</v>
      </c>
      <c r="E158" s="14" t="str">
        <f>IF(基本情報!F158="","",基本情報!F158)</f>
        <v>　</v>
      </c>
      <c r="F158" s="14" t="str">
        <f>IF(基本情報!H158="","",基本情報!H158)</f>
        <v/>
      </c>
      <c r="G158" s="14" t="str">
        <f>IF(H158=TRUE,IF(基本情報!I158="","",基本情報!I158),"")</f>
        <v/>
      </c>
      <c r="H158" s="16" t="b">
        <v>0</v>
      </c>
      <c r="I158" s="16" t="str">
        <f t="shared" si="24"/>
        <v xml:space="preserve"> </v>
      </c>
      <c r="J158" s="16">
        <f>IF(基本情報!G158="男",1,2)</f>
        <v>2</v>
      </c>
      <c r="K158" s="1"/>
      <c r="L158" s="16">
        <f>COUNT(M$9:M158)</f>
        <v>0</v>
      </c>
      <c r="M158" s="16" t="str">
        <f t="shared" si="25"/>
        <v/>
      </c>
      <c r="N158" s="16">
        <f>COUNT(O$9:O158)</f>
        <v>0</v>
      </c>
      <c r="O158" s="16" t="str">
        <f t="shared" si="26"/>
        <v/>
      </c>
      <c r="P158" s="13" t="str">
        <f>IF(H158=TRUE,IF(基本情報!J158="","",基本情報!J158),"")</f>
        <v/>
      </c>
      <c r="Q158" s="13">
        <v>150</v>
      </c>
      <c r="R158" s="13" t="e">
        <f t="shared" si="32"/>
        <v>#N/A</v>
      </c>
      <c r="S158" s="13" t="b">
        <f t="shared" si="27"/>
        <v>1</v>
      </c>
      <c r="T158" s="13" t="str">
        <f t="shared" si="28"/>
        <v/>
      </c>
      <c r="V158" s="13">
        <v>150</v>
      </c>
      <c r="W158" s="13" t="e">
        <f t="shared" si="33"/>
        <v>#N/A</v>
      </c>
      <c r="X158" s="13" t="b">
        <f t="shared" si="29"/>
        <v>1</v>
      </c>
      <c r="Y158" s="13" t="str">
        <f t="shared" si="30"/>
        <v/>
      </c>
      <c r="AB158" s="13" t="str">
        <f t="shared" si="31"/>
        <v/>
      </c>
    </row>
    <row r="159" spans="1:28">
      <c r="A159" s="14">
        <v>10151</v>
      </c>
      <c r="B159" s="14">
        <f>IF('競技設定（大会別）'!A$2&gt;1,IF(基本情報!C159="",A159,基本情報!C159),IF(基本情報!D159="",A159,基本情報!D159))</f>
        <v>10151</v>
      </c>
      <c r="C159" s="14"/>
      <c r="D159" s="14" t="str">
        <f>IF(基本情報!E159="","",基本情報!E159)</f>
        <v>　</v>
      </c>
      <c r="E159" s="14" t="str">
        <f>IF(基本情報!F159="","",基本情報!F159)</f>
        <v>　</v>
      </c>
      <c r="F159" s="14" t="str">
        <f>IF(基本情報!H159="","",基本情報!H159)</f>
        <v/>
      </c>
      <c r="G159" s="14" t="str">
        <f>IF(H159=TRUE,IF(基本情報!I159="","",基本情報!I159),"")</f>
        <v/>
      </c>
      <c r="H159" s="16" t="b">
        <v>0</v>
      </c>
      <c r="I159" s="16" t="str">
        <f t="shared" si="24"/>
        <v xml:space="preserve"> </v>
      </c>
      <c r="J159" s="16">
        <f>IF(基本情報!G159="男",1,2)</f>
        <v>2</v>
      </c>
      <c r="K159" s="1"/>
      <c r="L159" s="16">
        <f>COUNT(M$9:M159)</f>
        <v>0</v>
      </c>
      <c r="M159" s="16" t="str">
        <f t="shared" si="25"/>
        <v/>
      </c>
      <c r="N159" s="16">
        <f>COUNT(O$9:O159)</f>
        <v>0</v>
      </c>
      <c r="O159" s="16" t="str">
        <f t="shared" si="26"/>
        <v/>
      </c>
      <c r="P159" s="13" t="str">
        <f>IF(H159=TRUE,IF(基本情報!J159="","",基本情報!J159),"")</f>
        <v/>
      </c>
      <c r="Q159" s="13">
        <v>151</v>
      </c>
      <c r="R159" s="13" t="e">
        <f t="shared" si="32"/>
        <v>#N/A</v>
      </c>
      <c r="S159" s="13" t="b">
        <f t="shared" si="27"/>
        <v>1</v>
      </c>
      <c r="T159" s="13" t="str">
        <f t="shared" si="28"/>
        <v/>
      </c>
      <c r="V159" s="13">
        <v>151</v>
      </c>
      <c r="W159" s="13" t="e">
        <f t="shared" si="33"/>
        <v>#N/A</v>
      </c>
      <c r="X159" s="13" t="b">
        <f t="shared" si="29"/>
        <v>1</v>
      </c>
      <c r="Y159" s="13" t="str">
        <f t="shared" si="30"/>
        <v/>
      </c>
      <c r="AB159" s="13" t="str">
        <f t="shared" si="31"/>
        <v/>
      </c>
    </row>
    <row r="160" spans="1:28">
      <c r="A160" s="14">
        <v>10152</v>
      </c>
      <c r="B160" s="14">
        <f>IF('競技設定（大会別）'!A$2&gt;1,IF(基本情報!C160="",A160,基本情報!C160),IF(基本情報!D160="",A160,基本情報!D160))</f>
        <v>10152</v>
      </c>
      <c r="C160" s="14"/>
      <c r="D160" s="14" t="str">
        <f>IF(基本情報!E160="","",基本情報!E160)</f>
        <v>　</v>
      </c>
      <c r="E160" s="14" t="str">
        <f>IF(基本情報!F160="","",基本情報!F160)</f>
        <v>　</v>
      </c>
      <c r="F160" s="14" t="str">
        <f>IF(基本情報!H160="","",基本情報!H160)</f>
        <v/>
      </c>
      <c r="G160" s="14" t="str">
        <f>IF(H160=TRUE,IF(基本情報!I160="","",基本情報!I160),"")</f>
        <v/>
      </c>
      <c r="H160" s="16" t="b">
        <v>0</v>
      </c>
      <c r="I160" s="16" t="str">
        <f t="shared" si="24"/>
        <v xml:space="preserve"> </v>
      </c>
      <c r="J160" s="16">
        <f>IF(基本情報!G160="男",1,2)</f>
        <v>2</v>
      </c>
      <c r="K160" s="1"/>
      <c r="L160" s="16">
        <f>COUNT(M$9:M160)</f>
        <v>0</v>
      </c>
      <c r="M160" s="16" t="str">
        <f t="shared" si="25"/>
        <v/>
      </c>
      <c r="N160" s="16">
        <f>COUNT(O$9:O160)</f>
        <v>0</v>
      </c>
      <c r="O160" s="16" t="str">
        <f t="shared" si="26"/>
        <v/>
      </c>
      <c r="P160" s="13" t="str">
        <f>IF(H160=TRUE,IF(基本情報!J160="","",基本情報!J160),"")</f>
        <v/>
      </c>
      <c r="Q160" s="13">
        <v>152</v>
      </c>
      <c r="R160" s="13" t="e">
        <f t="shared" si="32"/>
        <v>#N/A</v>
      </c>
      <c r="S160" s="13" t="b">
        <f t="shared" si="27"/>
        <v>1</v>
      </c>
      <c r="T160" s="13" t="str">
        <f t="shared" si="28"/>
        <v/>
      </c>
      <c r="V160" s="13">
        <v>152</v>
      </c>
      <c r="W160" s="13" t="e">
        <f t="shared" si="33"/>
        <v>#N/A</v>
      </c>
      <c r="X160" s="13" t="b">
        <f t="shared" si="29"/>
        <v>1</v>
      </c>
      <c r="Y160" s="13" t="str">
        <f t="shared" si="30"/>
        <v/>
      </c>
      <c r="AB160" s="13" t="str">
        <f t="shared" si="31"/>
        <v/>
      </c>
    </row>
    <row r="161" spans="1:28">
      <c r="A161" s="14">
        <v>10153</v>
      </c>
      <c r="B161" s="14">
        <f>IF('競技設定（大会別）'!A$2&gt;1,IF(基本情報!C161="",A161,基本情報!C161),IF(基本情報!D161="",A161,基本情報!D161))</f>
        <v>10153</v>
      </c>
      <c r="C161" s="14"/>
      <c r="D161" s="14" t="str">
        <f>IF(基本情報!E161="","",基本情報!E161)</f>
        <v>　</v>
      </c>
      <c r="E161" s="14" t="str">
        <f>IF(基本情報!F161="","",基本情報!F161)</f>
        <v>　</v>
      </c>
      <c r="F161" s="14" t="str">
        <f>IF(基本情報!H161="","",基本情報!H161)</f>
        <v/>
      </c>
      <c r="G161" s="14" t="str">
        <f>IF(H161=TRUE,IF(基本情報!I161="","",基本情報!I161),"")</f>
        <v/>
      </c>
      <c r="H161" s="16" t="b">
        <v>0</v>
      </c>
      <c r="I161" s="16" t="str">
        <f t="shared" si="24"/>
        <v xml:space="preserve"> </v>
      </c>
      <c r="J161" s="16">
        <f>IF(基本情報!G161="男",1,2)</f>
        <v>2</v>
      </c>
      <c r="K161" s="1"/>
      <c r="L161" s="16">
        <f>COUNT(M$9:M161)</f>
        <v>0</v>
      </c>
      <c r="M161" s="16" t="str">
        <f t="shared" si="25"/>
        <v/>
      </c>
      <c r="N161" s="16">
        <f>COUNT(O$9:O161)</f>
        <v>0</v>
      </c>
      <c r="O161" s="16" t="str">
        <f t="shared" si="26"/>
        <v/>
      </c>
      <c r="P161" s="13" t="str">
        <f>IF(H161=TRUE,IF(基本情報!J161="","",基本情報!J161),"")</f>
        <v/>
      </c>
      <c r="Q161" s="13">
        <v>153</v>
      </c>
      <c r="R161" s="13" t="e">
        <f t="shared" si="32"/>
        <v>#N/A</v>
      </c>
      <c r="S161" s="13" t="b">
        <f t="shared" si="27"/>
        <v>1</v>
      </c>
      <c r="T161" s="13" t="str">
        <f t="shared" si="28"/>
        <v/>
      </c>
      <c r="V161" s="13">
        <v>153</v>
      </c>
      <c r="W161" s="13" t="e">
        <f t="shared" si="33"/>
        <v>#N/A</v>
      </c>
      <c r="X161" s="13" t="b">
        <f t="shared" si="29"/>
        <v>1</v>
      </c>
      <c r="Y161" s="13" t="str">
        <f t="shared" si="30"/>
        <v/>
      </c>
      <c r="AB161" s="13" t="str">
        <f t="shared" si="31"/>
        <v/>
      </c>
    </row>
    <row r="162" spans="1:28">
      <c r="A162" s="14">
        <v>10154</v>
      </c>
      <c r="B162" s="14">
        <f>IF('競技設定（大会別）'!A$2&gt;1,IF(基本情報!C162="",A162,基本情報!C162),IF(基本情報!D162="",A162,基本情報!D162))</f>
        <v>10154</v>
      </c>
      <c r="C162" s="14"/>
      <c r="D162" s="14" t="str">
        <f>IF(基本情報!E162="","",基本情報!E162)</f>
        <v>　</v>
      </c>
      <c r="E162" s="14" t="str">
        <f>IF(基本情報!F162="","",基本情報!F162)</f>
        <v>　</v>
      </c>
      <c r="F162" s="14" t="str">
        <f>IF(基本情報!H162="","",基本情報!H162)</f>
        <v/>
      </c>
      <c r="G162" s="14" t="str">
        <f>IF(H162=TRUE,IF(基本情報!I162="","",基本情報!I162),"")</f>
        <v/>
      </c>
      <c r="H162" s="16" t="b">
        <v>0</v>
      </c>
      <c r="I162" s="16" t="str">
        <f t="shared" si="24"/>
        <v xml:space="preserve"> </v>
      </c>
      <c r="J162" s="16">
        <f>IF(基本情報!G162="男",1,2)</f>
        <v>2</v>
      </c>
      <c r="K162" s="1"/>
      <c r="L162" s="16">
        <f>COUNT(M$9:M162)</f>
        <v>0</v>
      </c>
      <c r="M162" s="16" t="str">
        <f t="shared" si="25"/>
        <v/>
      </c>
      <c r="N162" s="16">
        <f>COUNT(O$9:O162)</f>
        <v>0</v>
      </c>
      <c r="O162" s="16" t="str">
        <f t="shared" si="26"/>
        <v/>
      </c>
      <c r="P162" s="13" t="str">
        <f>IF(H162=TRUE,IF(基本情報!J162="","",基本情報!J162),"")</f>
        <v/>
      </c>
      <c r="Q162" s="13">
        <v>154</v>
      </c>
      <c r="R162" s="13" t="e">
        <f t="shared" si="32"/>
        <v>#N/A</v>
      </c>
      <c r="S162" s="13" t="b">
        <f t="shared" si="27"/>
        <v>1</v>
      </c>
      <c r="T162" s="13" t="str">
        <f t="shared" si="28"/>
        <v/>
      </c>
      <c r="V162" s="13">
        <v>154</v>
      </c>
      <c r="W162" s="13" t="e">
        <f t="shared" si="33"/>
        <v>#N/A</v>
      </c>
      <c r="X162" s="13" t="b">
        <f t="shared" si="29"/>
        <v>1</v>
      </c>
      <c r="Y162" s="13" t="str">
        <f t="shared" si="30"/>
        <v/>
      </c>
      <c r="AB162" s="13" t="str">
        <f t="shared" si="31"/>
        <v/>
      </c>
    </row>
    <row r="163" spans="1:28">
      <c r="A163" s="14">
        <v>10155</v>
      </c>
      <c r="B163" s="14">
        <f>IF('競技設定（大会別）'!A$2&gt;1,IF(基本情報!C163="",A163,基本情報!C163),IF(基本情報!D163="",A163,基本情報!D163))</f>
        <v>10155</v>
      </c>
      <c r="C163" s="14"/>
      <c r="D163" s="14" t="str">
        <f>IF(基本情報!E163="","",基本情報!E163)</f>
        <v>　</v>
      </c>
      <c r="E163" s="14" t="str">
        <f>IF(基本情報!F163="","",基本情報!F163)</f>
        <v>　</v>
      </c>
      <c r="F163" s="14" t="str">
        <f>IF(基本情報!H163="","",基本情報!H163)</f>
        <v/>
      </c>
      <c r="G163" s="14" t="str">
        <f>IF(H163=TRUE,IF(基本情報!I163="","",基本情報!I163),"")</f>
        <v/>
      </c>
      <c r="H163" s="16" t="b">
        <v>0</v>
      </c>
      <c r="I163" s="16" t="str">
        <f t="shared" si="24"/>
        <v xml:space="preserve"> </v>
      </c>
      <c r="J163" s="16">
        <f>IF(基本情報!G163="男",1,2)</f>
        <v>2</v>
      </c>
      <c r="K163" s="1"/>
      <c r="L163" s="16">
        <f>COUNT(M$9:M163)</f>
        <v>0</v>
      </c>
      <c r="M163" s="16" t="str">
        <f t="shared" si="25"/>
        <v/>
      </c>
      <c r="N163" s="16">
        <f>COUNT(O$9:O163)</f>
        <v>0</v>
      </c>
      <c r="O163" s="16" t="str">
        <f t="shared" si="26"/>
        <v/>
      </c>
      <c r="P163" s="13" t="str">
        <f>IF(H163=TRUE,IF(基本情報!J163="","",基本情報!J163),"")</f>
        <v/>
      </c>
      <c r="Q163" s="13">
        <v>155</v>
      </c>
      <c r="R163" s="13" t="e">
        <f t="shared" si="32"/>
        <v>#N/A</v>
      </c>
      <c r="S163" s="13" t="b">
        <f t="shared" si="27"/>
        <v>1</v>
      </c>
      <c r="T163" s="13" t="str">
        <f t="shared" si="28"/>
        <v/>
      </c>
      <c r="V163" s="13">
        <v>155</v>
      </c>
      <c r="W163" s="13" t="e">
        <f t="shared" si="33"/>
        <v>#N/A</v>
      </c>
      <c r="X163" s="13" t="b">
        <f t="shared" si="29"/>
        <v>1</v>
      </c>
      <c r="Y163" s="13" t="str">
        <f t="shared" si="30"/>
        <v/>
      </c>
      <c r="AB163" s="13" t="str">
        <f t="shared" si="31"/>
        <v/>
      </c>
    </row>
    <row r="164" spans="1:28">
      <c r="A164" s="14">
        <v>10156</v>
      </c>
      <c r="B164" s="14">
        <f>IF('競技設定（大会別）'!A$2&gt;1,IF(基本情報!C164="",A164,基本情報!C164),IF(基本情報!D164="",A164,基本情報!D164))</f>
        <v>10156</v>
      </c>
      <c r="C164" s="14"/>
      <c r="D164" s="14" t="str">
        <f>IF(基本情報!E164="","",基本情報!E164)</f>
        <v>　</v>
      </c>
      <c r="E164" s="14" t="str">
        <f>IF(基本情報!F164="","",基本情報!F164)</f>
        <v>　</v>
      </c>
      <c r="F164" s="14" t="str">
        <f>IF(基本情報!H164="","",基本情報!H164)</f>
        <v/>
      </c>
      <c r="G164" s="14" t="str">
        <f>IF(H164=TRUE,IF(基本情報!I164="","",基本情報!I164),"")</f>
        <v/>
      </c>
      <c r="H164" s="16" t="b">
        <v>0</v>
      </c>
      <c r="I164" s="16" t="str">
        <f t="shared" si="24"/>
        <v xml:space="preserve"> </v>
      </c>
      <c r="J164" s="16">
        <f>IF(基本情報!G164="男",1,2)</f>
        <v>2</v>
      </c>
      <c r="K164" s="1"/>
      <c r="L164" s="16">
        <f>COUNT(M$9:M164)</f>
        <v>0</v>
      </c>
      <c r="M164" s="16" t="str">
        <f t="shared" si="25"/>
        <v/>
      </c>
      <c r="N164" s="16">
        <f>COUNT(O$9:O164)</f>
        <v>0</v>
      </c>
      <c r="O164" s="16" t="str">
        <f t="shared" si="26"/>
        <v/>
      </c>
      <c r="P164" s="13" t="str">
        <f>IF(H164=TRUE,IF(基本情報!J164="","",基本情報!J164),"")</f>
        <v/>
      </c>
      <c r="Q164" s="13">
        <v>156</v>
      </c>
      <c r="R164" s="13" t="e">
        <f t="shared" si="32"/>
        <v>#N/A</v>
      </c>
      <c r="S164" s="13" t="b">
        <f t="shared" si="27"/>
        <v>1</v>
      </c>
      <c r="T164" s="13" t="str">
        <f t="shared" si="28"/>
        <v/>
      </c>
      <c r="V164" s="13">
        <v>156</v>
      </c>
      <c r="W164" s="13" t="e">
        <f t="shared" si="33"/>
        <v>#N/A</v>
      </c>
      <c r="X164" s="13" t="b">
        <f t="shared" si="29"/>
        <v>1</v>
      </c>
      <c r="Y164" s="13" t="str">
        <f t="shared" si="30"/>
        <v/>
      </c>
      <c r="AB164" s="13" t="str">
        <f t="shared" si="31"/>
        <v/>
      </c>
    </row>
    <row r="165" spans="1:28">
      <c r="A165" s="14">
        <v>10157</v>
      </c>
      <c r="B165" s="14">
        <f>IF('競技設定（大会別）'!A$2&gt;1,IF(基本情報!C165="",A165,基本情報!C165),IF(基本情報!D165="",A165,基本情報!D165))</f>
        <v>10157</v>
      </c>
      <c r="C165" s="14"/>
      <c r="D165" s="14" t="str">
        <f>IF(基本情報!E165="","",基本情報!E165)</f>
        <v>　</v>
      </c>
      <c r="E165" s="14" t="str">
        <f>IF(基本情報!F165="","",基本情報!F165)</f>
        <v>　</v>
      </c>
      <c r="F165" s="14" t="str">
        <f>IF(基本情報!H165="","",基本情報!H165)</f>
        <v/>
      </c>
      <c r="G165" s="14" t="str">
        <f>IF(H165=TRUE,IF(基本情報!I165="","",基本情報!I165),"")</f>
        <v/>
      </c>
      <c r="H165" s="16" t="b">
        <v>0</v>
      </c>
      <c r="I165" s="16" t="str">
        <f t="shared" si="24"/>
        <v xml:space="preserve"> </v>
      </c>
      <c r="J165" s="16">
        <f>IF(基本情報!G165="男",1,2)</f>
        <v>2</v>
      </c>
      <c r="K165" s="1"/>
      <c r="L165" s="16">
        <f>COUNT(M$9:M165)</f>
        <v>0</v>
      </c>
      <c r="M165" s="16" t="str">
        <f t="shared" si="25"/>
        <v/>
      </c>
      <c r="N165" s="16">
        <f>COUNT(O$9:O165)</f>
        <v>0</v>
      </c>
      <c r="O165" s="16" t="str">
        <f t="shared" si="26"/>
        <v/>
      </c>
      <c r="P165" s="13" t="str">
        <f>IF(H165=TRUE,IF(基本情報!J165="","",基本情報!J165),"")</f>
        <v/>
      </c>
      <c r="Q165" s="13">
        <v>157</v>
      </c>
      <c r="R165" s="13" t="e">
        <f t="shared" si="32"/>
        <v>#N/A</v>
      </c>
      <c r="S165" s="13" t="b">
        <f t="shared" si="27"/>
        <v>1</v>
      </c>
      <c r="T165" s="13" t="str">
        <f t="shared" si="28"/>
        <v/>
      </c>
      <c r="V165" s="13">
        <v>157</v>
      </c>
      <c r="W165" s="13" t="e">
        <f t="shared" si="33"/>
        <v>#N/A</v>
      </c>
      <c r="X165" s="13" t="b">
        <f t="shared" si="29"/>
        <v>1</v>
      </c>
      <c r="Y165" s="13" t="str">
        <f t="shared" si="30"/>
        <v/>
      </c>
      <c r="AB165" s="13" t="str">
        <f t="shared" si="31"/>
        <v/>
      </c>
    </row>
    <row r="166" spans="1:28">
      <c r="A166" s="14">
        <v>10158</v>
      </c>
      <c r="B166" s="14">
        <f>IF('競技設定（大会別）'!A$2&gt;1,IF(基本情報!C166="",A166,基本情報!C166),IF(基本情報!D166="",A166,基本情報!D166))</f>
        <v>10158</v>
      </c>
      <c r="C166" s="14"/>
      <c r="D166" s="14" t="str">
        <f>IF(基本情報!E166="","",基本情報!E166)</f>
        <v>　</v>
      </c>
      <c r="E166" s="14" t="str">
        <f>IF(基本情報!F166="","",基本情報!F166)</f>
        <v>　</v>
      </c>
      <c r="F166" s="14" t="str">
        <f>IF(基本情報!H166="","",基本情報!H166)</f>
        <v/>
      </c>
      <c r="G166" s="14" t="str">
        <f>IF(H166=TRUE,IF(基本情報!I166="","",基本情報!I166),"")</f>
        <v/>
      </c>
      <c r="H166" s="16" t="b">
        <v>0</v>
      </c>
      <c r="I166" s="16" t="str">
        <f t="shared" si="24"/>
        <v xml:space="preserve"> </v>
      </c>
      <c r="J166" s="16">
        <f>IF(基本情報!G166="男",1,2)</f>
        <v>2</v>
      </c>
      <c r="K166" s="1"/>
      <c r="L166" s="16">
        <f>COUNT(M$9:M166)</f>
        <v>0</v>
      </c>
      <c r="M166" s="16" t="str">
        <f t="shared" si="25"/>
        <v/>
      </c>
      <c r="N166" s="16">
        <f>COUNT(O$9:O166)</f>
        <v>0</v>
      </c>
      <c r="O166" s="16" t="str">
        <f t="shared" si="26"/>
        <v/>
      </c>
      <c r="P166" s="13" t="str">
        <f>IF(H166=TRUE,IF(基本情報!J166="","",基本情報!J166),"")</f>
        <v/>
      </c>
      <c r="Q166" s="13">
        <v>158</v>
      </c>
      <c r="R166" s="13" t="e">
        <f t="shared" si="32"/>
        <v>#N/A</v>
      </c>
      <c r="S166" s="13" t="b">
        <f t="shared" si="27"/>
        <v>1</v>
      </c>
      <c r="T166" s="13" t="str">
        <f t="shared" si="28"/>
        <v/>
      </c>
      <c r="V166" s="13">
        <v>158</v>
      </c>
      <c r="W166" s="13" t="e">
        <f t="shared" si="33"/>
        <v>#N/A</v>
      </c>
      <c r="X166" s="13" t="b">
        <f t="shared" si="29"/>
        <v>1</v>
      </c>
      <c r="Y166" s="13" t="str">
        <f t="shared" si="30"/>
        <v/>
      </c>
      <c r="AB166" s="13" t="str">
        <f t="shared" si="31"/>
        <v/>
      </c>
    </row>
    <row r="167" spans="1:28">
      <c r="A167" s="14">
        <v>10159</v>
      </c>
      <c r="B167" s="14">
        <f>IF('競技設定（大会別）'!A$2&gt;1,IF(基本情報!C167="",A167,基本情報!C167),IF(基本情報!D167="",A167,基本情報!D167))</f>
        <v>10159</v>
      </c>
      <c r="C167" s="14"/>
      <c r="D167" s="14" t="str">
        <f>IF(基本情報!E167="","",基本情報!E167)</f>
        <v>　</v>
      </c>
      <c r="E167" s="14" t="str">
        <f>IF(基本情報!F167="","",基本情報!F167)</f>
        <v>　</v>
      </c>
      <c r="F167" s="14" t="str">
        <f>IF(基本情報!H167="","",基本情報!H167)</f>
        <v/>
      </c>
      <c r="G167" s="14" t="str">
        <f>IF(H167=TRUE,IF(基本情報!I167="","",基本情報!I167),"")</f>
        <v/>
      </c>
      <c r="H167" s="16" t="b">
        <v>0</v>
      </c>
      <c r="I167" s="16" t="str">
        <f t="shared" si="24"/>
        <v xml:space="preserve"> </v>
      </c>
      <c r="J167" s="16">
        <f>IF(基本情報!G167="男",1,2)</f>
        <v>2</v>
      </c>
      <c r="K167" s="1"/>
      <c r="L167" s="16">
        <f>COUNT(M$9:M167)</f>
        <v>0</v>
      </c>
      <c r="M167" s="16" t="str">
        <f t="shared" si="25"/>
        <v/>
      </c>
      <c r="N167" s="16">
        <f>COUNT(O$9:O167)</f>
        <v>0</v>
      </c>
      <c r="O167" s="16" t="str">
        <f t="shared" si="26"/>
        <v/>
      </c>
      <c r="P167" s="13" t="str">
        <f>IF(H167=TRUE,IF(基本情報!J167="","",基本情報!J167),"")</f>
        <v/>
      </c>
      <c r="Q167" s="13">
        <v>159</v>
      </c>
      <c r="R167" s="13" t="e">
        <f t="shared" si="32"/>
        <v>#N/A</v>
      </c>
      <c r="S167" s="13" t="b">
        <f t="shared" si="27"/>
        <v>1</v>
      </c>
      <c r="T167" s="13" t="str">
        <f t="shared" si="28"/>
        <v/>
      </c>
      <c r="V167" s="13">
        <v>159</v>
      </c>
      <c r="W167" s="13" t="e">
        <f t="shared" si="33"/>
        <v>#N/A</v>
      </c>
      <c r="X167" s="13" t="b">
        <f t="shared" si="29"/>
        <v>1</v>
      </c>
      <c r="Y167" s="13" t="str">
        <f t="shared" si="30"/>
        <v/>
      </c>
      <c r="AB167" s="13" t="str">
        <f t="shared" si="31"/>
        <v/>
      </c>
    </row>
    <row r="168" spans="1:28">
      <c r="A168" s="14">
        <v>10160</v>
      </c>
      <c r="B168" s="14">
        <f>IF('競技設定（大会別）'!A$2&gt;1,IF(基本情報!C168="",A168,基本情報!C168),IF(基本情報!D168="",A168,基本情報!D168))</f>
        <v>10160</v>
      </c>
      <c r="C168" s="14"/>
      <c r="D168" s="14" t="str">
        <f>IF(基本情報!E168="","",基本情報!E168)</f>
        <v>　</v>
      </c>
      <c r="E168" s="14" t="str">
        <f>IF(基本情報!F168="","",基本情報!F168)</f>
        <v>　</v>
      </c>
      <c r="F168" s="14" t="str">
        <f>IF(基本情報!H168="","",基本情報!H168)</f>
        <v/>
      </c>
      <c r="G168" s="14" t="str">
        <f>IF(H168=TRUE,IF(基本情報!I168="","",基本情報!I168),"")</f>
        <v/>
      </c>
      <c r="H168" s="16" t="b">
        <v>0</v>
      </c>
      <c r="I168" s="16" t="str">
        <f t="shared" si="24"/>
        <v xml:space="preserve"> </v>
      </c>
      <c r="J168" s="16">
        <f>IF(基本情報!G168="男",1,2)</f>
        <v>2</v>
      </c>
      <c r="K168" s="1"/>
      <c r="L168" s="16">
        <f>COUNT(M$9:M168)</f>
        <v>0</v>
      </c>
      <c r="M168" s="16" t="str">
        <f t="shared" si="25"/>
        <v/>
      </c>
      <c r="N168" s="16">
        <f>COUNT(O$9:O168)</f>
        <v>0</v>
      </c>
      <c r="O168" s="16" t="str">
        <f t="shared" si="26"/>
        <v/>
      </c>
      <c r="P168" s="13" t="str">
        <f>IF(H168=TRUE,IF(基本情報!J168="","",基本情報!J168),"")</f>
        <v/>
      </c>
      <c r="Q168" s="13">
        <v>160</v>
      </c>
      <c r="R168" s="13" t="e">
        <f t="shared" si="32"/>
        <v>#N/A</v>
      </c>
      <c r="S168" s="13" t="b">
        <f t="shared" si="27"/>
        <v>1</v>
      </c>
      <c r="T168" s="13" t="str">
        <f t="shared" si="28"/>
        <v/>
      </c>
      <c r="V168" s="13">
        <v>160</v>
      </c>
      <c r="W168" s="13" t="e">
        <f t="shared" si="33"/>
        <v>#N/A</v>
      </c>
      <c r="X168" s="13" t="b">
        <f t="shared" si="29"/>
        <v>1</v>
      </c>
      <c r="Y168" s="13" t="str">
        <f t="shared" si="30"/>
        <v/>
      </c>
      <c r="AB168" s="13" t="str">
        <f t="shared" si="31"/>
        <v/>
      </c>
    </row>
    <row r="169" spans="1:28">
      <c r="A169" s="14">
        <v>10161</v>
      </c>
      <c r="B169" s="14">
        <f>IF('競技設定（大会別）'!A$2&gt;1,IF(基本情報!C169="",A169,基本情報!C169),IF(基本情報!D169="",A169,基本情報!D169))</f>
        <v>10161</v>
      </c>
      <c r="C169" s="14"/>
      <c r="D169" s="14" t="str">
        <f>IF(基本情報!E169="","",基本情報!E169)</f>
        <v>　</v>
      </c>
      <c r="E169" s="14" t="str">
        <f>IF(基本情報!F169="","",基本情報!F169)</f>
        <v>　</v>
      </c>
      <c r="F169" s="14" t="str">
        <f>IF(基本情報!H169="","",基本情報!H169)</f>
        <v/>
      </c>
      <c r="G169" s="14" t="str">
        <f>IF(H169=TRUE,IF(基本情報!I169="","",基本情報!I169),"")</f>
        <v/>
      </c>
      <c r="H169" s="16" t="b">
        <v>0</v>
      </c>
      <c r="I169" s="16" t="str">
        <f t="shared" si="24"/>
        <v xml:space="preserve"> </v>
      </c>
      <c r="J169" s="16">
        <f>IF(基本情報!G169="男",1,2)</f>
        <v>2</v>
      </c>
      <c r="K169" s="1"/>
      <c r="L169" s="16">
        <f>COUNT(M$9:M169)</f>
        <v>0</v>
      </c>
      <c r="M169" s="16" t="str">
        <f t="shared" si="25"/>
        <v/>
      </c>
      <c r="N169" s="16">
        <f>COUNT(O$9:O169)</f>
        <v>0</v>
      </c>
      <c r="O169" s="16" t="str">
        <f t="shared" si="26"/>
        <v/>
      </c>
      <c r="P169" s="13" t="str">
        <f>IF(H169=TRUE,IF(基本情報!J169="","",基本情報!J169),"")</f>
        <v/>
      </c>
      <c r="Q169" s="13">
        <v>161</v>
      </c>
      <c r="R169" s="13" t="e">
        <f t="shared" si="32"/>
        <v>#N/A</v>
      </c>
      <c r="S169" s="13" t="b">
        <f t="shared" si="27"/>
        <v>1</v>
      </c>
      <c r="T169" s="13" t="str">
        <f t="shared" si="28"/>
        <v/>
      </c>
      <c r="V169" s="13">
        <v>161</v>
      </c>
      <c r="W169" s="13" t="e">
        <f t="shared" si="33"/>
        <v>#N/A</v>
      </c>
      <c r="X169" s="13" t="b">
        <f t="shared" si="29"/>
        <v>1</v>
      </c>
      <c r="Y169" s="13" t="str">
        <f t="shared" si="30"/>
        <v/>
      </c>
      <c r="AB169" s="13" t="str">
        <f t="shared" si="31"/>
        <v/>
      </c>
    </row>
    <row r="170" spans="1:28">
      <c r="A170" s="14">
        <v>10162</v>
      </c>
      <c r="B170" s="14">
        <f>IF('競技設定（大会別）'!A$2&gt;1,IF(基本情報!C170="",A170,基本情報!C170),IF(基本情報!D170="",A170,基本情報!D170))</f>
        <v>10162</v>
      </c>
      <c r="C170" s="14"/>
      <c r="D170" s="14" t="str">
        <f>IF(基本情報!E170="","",基本情報!E170)</f>
        <v>　</v>
      </c>
      <c r="E170" s="14" t="str">
        <f>IF(基本情報!F170="","",基本情報!F170)</f>
        <v>　</v>
      </c>
      <c r="F170" s="14" t="str">
        <f>IF(基本情報!H170="","",基本情報!H170)</f>
        <v/>
      </c>
      <c r="G170" s="14" t="str">
        <f>IF(H170=TRUE,IF(基本情報!I170="","",基本情報!I170),"")</f>
        <v/>
      </c>
      <c r="H170" s="16" t="b">
        <v>0</v>
      </c>
      <c r="I170" s="16" t="str">
        <f t="shared" si="24"/>
        <v xml:space="preserve"> </v>
      </c>
      <c r="J170" s="16">
        <f>IF(基本情報!G170="男",1,2)</f>
        <v>2</v>
      </c>
      <c r="K170" s="1"/>
      <c r="L170" s="16">
        <f>COUNT(M$9:M170)</f>
        <v>0</v>
      </c>
      <c r="M170" s="16" t="str">
        <f t="shared" si="25"/>
        <v/>
      </c>
      <c r="N170" s="16">
        <f>COUNT(O$9:O170)</f>
        <v>0</v>
      </c>
      <c r="O170" s="16" t="str">
        <f t="shared" si="26"/>
        <v/>
      </c>
      <c r="P170" s="13" t="str">
        <f>IF(H170=TRUE,IF(基本情報!J170="","",基本情報!J170),"")</f>
        <v/>
      </c>
      <c r="Q170" s="13">
        <v>162</v>
      </c>
      <c r="R170" s="13" t="e">
        <f t="shared" si="32"/>
        <v>#N/A</v>
      </c>
      <c r="S170" s="13" t="b">
        <f t="shared" si="27"/>
        <v>1</v>
      </c>
      <c r="T170" s="13" t="str">
        <f t="shared" si="28"/>
        <v/>
      </c>
      <c r="V170" s="13">
        <v>162</v>
      </c>
      <c r="W170" s="13" t="e">
        <f t="shared" si="33"/>
        <v>#N/A</v>
      </c>
      <c r="X170" s="13" t="b">
        <f t="shared" si="29"/>
        <v>1</v>
      </c>
      <c r="Y170" s="13" t="str">
        <f t="shared" si="30"/>
        <v/>
      </c>
      <c r="AB170" s="13" t="str">
        <f t="shared" si="31"/>
        <v/>
      </c>
    </row>
    <row r="171" spans="1:28">
      <c r="A171" s="14">
        <v>10163</v>
      </c>
      <c r="B171" s="14">
        <f>IF('競技設定（大会別）'!A$2&gt;1,IF(基本情報!C171="",A171,基本情報!C171),IF(基本情報!D171="",A171,基本情報!D171))</f>
        <v>10163</v>
      </c>
      <c r="C171" s="14"/>
      <c r="D171" s="14" t="str">
        <f>IF(基本情報!E171="","",基本情報!E171)</f>
        <v>　</v>
      </c>
      <c r="E171" s="14" t="str">
        <f>IF(基本情報!F171="","",基本情報!F171)</f>
        <v>　</v>
      </c>
      <c r="F171" s="14" t="str">
        <f>IF(基本情報!H171="","",基本情報!H171)</f>
        <v/>
      </c>
      <c r="G171" s="14" t="str">
        <f>IF(H171=TRUE,IF(基本情報!I171="","",基本情報!I171),"")</f>
        <v/>
      </c>
      <c r="H171" s="16" t="b">
        <v>0</v>
      </c>
      <c r="I171" s="16" t="str">
        <f t="shared" si="24"/>
        <v xml:space="preserve"> </v>
      </c>
      <c r="J171" s="16">
        <f>IF(基本情報!G171="男",1,2)</f>
        <v>2</v>
      </c>
      <c r="K171" s="1"/>
      <c r="L171" s="16">
        <f>COUNT(M$9:M171)</f>
        <v>0</v>
      </c>
      <c r="M171" s="16" t="str">
        <f t="shared" si="25"/>
        <v/>
      </c>
      <c r="N171" s="16">
        <f>COUNT(O$9:O171)</f>
        <v>0</v>
      </c>
      <c r="O171" s="16" t="str">
        <f t="shared" si="26"/>
        <v/>
      </c>
      <c r="P171" s="13" t="str">
        <f>IF(H171=TRUE,IF(基本情報!J171="","",基本情報!J171),"")</f>
        <v/>
      </c>
      <c r="Q171" s="13">
        <v>163</v>
      </c>
      <c r="R171" s="13" t="e">
        <f t="shared" si="32"/>
        <v>#N/A</v>
      </c>
      <c r="S171" s="13" t="b">
        <f t="shared" si="27"/>
        <v>1</v>
      </c>
      <c r="T171" s="13" t="str">
        <f t="shared" si="28"/>
        <v/>
      </c>
      <c r="V171" s="13">
        <v>163</v>
      </c>
      <c r="W171" s="13" t="e">
        <f t="shared" si="33"/>
        <v>#N/A</v>
      </c>
      <c r="X171" s="13" t="b">
        <f t="shared" si="29"/>
        <v>1</v>
      </c>
      <c r="Y171" s="13" t="str">
        <f t="shared" si="30"/>
        <v/>
      </c>
      <c r="AB171" s="13" t="str">
        <f t="shared" si="31"/>
        <v/>
      </c>
    </row>
    <row r="172" spans="1:28">
      <c r="A172" s="14">
        <v>10164</v>
      </c>
      <c r="B172" s="14">
        <f>IF('競技設定（大会別）'!A$2&gt;1,IF(基本情報!C172="",A172,基本情報!C172),IF(基本情報!D172="",A172,基本情報!D172))</f>
        <v>10164</v>
      </c>
      <c r="C172" s="14"/>
      <c r="D172" s="14" t="str">
        <f>IF(基本情報!E172="","",基本情報!E172)</f>
        <v>　</v>
      </c>
      <c r="E172" s="14" t="str">
        <f>IF(基本情報!F172="","",基本情報!F172)</f>
        <v>　</v>
      </c>
      <c r="F172" s="14" t="str">
        <f>IF(基本情報!H172="","",基本情報!H172)</f>
        <v/>
      </c>
      <c r="G172" s="14" t="str">
        <f>IF(H172=TRUE,IF(基本情報!I172="","",基本情報!I172),"")</f>
        <v/>
      </c>
      <c r="H172" s="16" t="b">
        <v>0</v>
      </c>
      <c r="I172" s="16" t="str">
        <f t="shared" si="24"/>
        <v xml:space="preserve"> </v>
      </c>
      <c r="J172" s="16">
        <f>IF(基本情報!G172="男",1,2)</f>
        <v>2</v>
      </c>
      <c r="K172" s="1"/>
      <c r="L172" s="16">
        <f>COUNT(M$9:M172)</f>
        <v>0</v>
      </c>
      <c r="M172" s="16" t="str">
        <f t="shared" si="25"/>
        <v/>
      </c>
      <c r="N172" s="16">
        <f>COUNT(O$9:O172)</f>
        <v>0</v>
      </c>
      <c r="O172" s="16" t="str">
        <f t="shared" si="26"/>
        <v/>
      </c>
      <c r="P172" s="13" t="str">
        <f>IF(H172=TRUE,IF(基本情報!J172="","",基本情報!J172),"")</f>
        <v/>
      </c>
      <c r="Q172" s="13">
        <v>164</v>
      </c>
      <c r="R172" s="13" t="e">
        <f t="shared" ref="R172:R203" si="34">IF(VLOOKUP(Q172,男子ナンバー,2,FALSE)="","",VLOOKUP(Q172,男子ナンバー,2,FALSE))</f>
        <v>#N/A</v>
      </c>
      <c r="S172" s="13" t="b">
        <f t="shared" si="27"/>
        <v>1</v>
      </c>
      <c r="T172" s="13" t="str">
        <f t="shared" si="28"/>
        <v/>
      </c>
      <c r="V172" s="13">
        <v>164</v>
      </c>
      <c r="W172" s="13" t="e">
        <f t="shared" ref="W172:W203" si="35">IF(VLOOKUP(V172,女子ナンバー,2,FALSE)="","",VLOOKUP(V172,女子ナンバー,2,FALSE))</f>
        <v>#N/A</v>
      </c>
      <c r="X172" s="13" t="b">
        <f t="shared" si="29"/>
        <v>1</v>
      </c>
      <c r="Y172" s="13" t="str">
        <f t="shared" si="30"/>
        <v/>
      </c>
      <c r="AB172" s="13" t="str">
        <f t="shared" si="31"/>
        <v/>
      </c>
    </row>
    <row r="173" spans="1:28">
      <c r="A173" s="14">
        <v>10165</v>
      </c>
      <c r="B173" s="14">
        <f>IF('競技設定（大会別）'!A$2&gt;1,IF(基本情報!C173="",A173,基本情報!C173),IF(基本情報!D173="",A173,基本情報!D173))</f>
        <v>10165</v>
      </c>
      <c r="C173" s="14"/>
      <c r="D173" s="14" t="str">
        <f>IF(基本情報!E173="","",基本情報!E173)</f>
        <v>　</v>
      </c>
      <c r="E173" s="14" t="str">
        <f>IF(基本情報!F173="","",基本情報!F173)</f>
        <v>　</v>
      </c>
      <c r="F173" s="14" t="str">
        <f>IF(基本情報!H173="","",基本情報!H173)</f>
        <v/>
      </c>
      <c r="G173" s="14" t="str">
        <f>IF(H173=TRUE,IF(基本情報!I173="","",基本情報!I173),"")</f>
        <v/>
      </c>
      <c r="H173" s="16" t="b">
        <v>0</v>
      </c>
      <c r="I173" s="16" t="str">
        <f t="shared" si="24"/>
        <v xml:space="preserve"> </v>
      </c>
      <c r="J173" s="16">
        <f>IF(基本情報!G173="男",1,2)</f>
        <v>2</v>
      </c>
      <c r="K173" s="1"/>
      <c r="L173" s="16">
        <f>COUNT(M$9:M173)</f>
        <v>0</v>
      </c>
      <c r="M173" s="16" t="str">
        <f t="shared" si="25"/>
        <v/>
      </c>
      <c r="N173" s="16">
        <f>COUNT(O$9:O173)</f>
        <v>0</v>
      </c>
      <c r="O173" s="16" t="str">
        <f t="shared" si="26"/>
        <v/>
      </c>
      <c r="P173" s="13" t="str">
        <f>IF(H173=TRUE,IF(基本情報!J173="","",基本情報!J173),"")</f>
        <v/>
      </c>
      <c r="Q173" s="13">
        <v>165</v>
      </c>
      <c r="R173" s="13" t="e">
        <f t="shared" si="34"/>
        <v>#N/A</v>
      </c>
      <c r="S173" s="13" t="b">
        <f t="shared" si="27"/>
        <v>1</v>
      </c>
      <c r="T173" s="13" t="str">
        <f t="shared" si="28"/>
        <v/>
      </c>
      <c r="V173" s="13">
        <v>165</v>
      </c>
      <c r="W173" s="13" t="e">
        <f t="shared" si="35"/>
        <v>#N/A</v>
      </c>
      <c r="X173" s="13" t="b">
        <f t="shared" si="29"/>
        <v>1</v>
      </c>
      <c r="Y173" s="13" t="str">
        <f t="shared" si="30"/>
        <v/>
      </c>
      <c r="AB173" s="13" t="str">
        <f t="shared" si="31"/>
        <v/>
      </c>
    </row>
    <row r="174" spans="1:28">
      <c r="A174" s="14">
        <v>10166</v>
      </c>
      <c r="B174" s="14">
        <f>IF('競技設定（大会別）'!A$2&gt;1,IF(基本情報!C174="",A174,基本情報!C174),IF(基本情報!D174="",A174,基本情報!D174))</f>
        <v>10166</v>
      </c>
      <c r="C174" s="14"/>
      <c r="D174" s="14" t="str">
        <f>IF(基本情報!E174="","",基本情報!E174)</f>
        <v>　</v>
      </c>
      <c r="E174" s="14" t="str">
        <f>IF(基本情報!F174="","",基本情報!F174)</f>
        <v>　</v>
      </c>
      <c r="F174" s="14" t="str">
        <f>IF(基本情報!H174="","",基本情報!H174)</f>
        <v/>
      </c>
      <c r="G174" s="14" t="str">
        <f>IF(H174=TRUE,IF(基本情報!I174="","",基本情報!I174),"")</f>
        <v/>
      </c>
      <c r="H174" s="16" t="b">
        <v>0</v>
      </c>
      <c r="I174" s="16" t="str">
        <f t="shared" si="24"/>
        <v xml:space="preserve"> </v>
      </c>
      <c r="J174" s="16">
        <f>IF(基本情報!G174="男",1,2)</f>
        <v>2</v>
      </c>
      <c r="K174" s="1"/>
      <c r="L174" s="16">
        <f>COUNT(M$9:M174)</f>
        <v>0</v>
      </c>
      <c r="M174" s="16" t="str">
        <f t="shared" si="25"/>
        <v/>
      </c>
      <c r="N174" s="16">
        <f>COUNT(O$9:O174)</f>
        <v>0</v>
      </c>
      <c r="O174" s="16" t="str">
        <f t="shared" si="26"/>
        <v/>
      </c>
      <c r="P174" s="13" t="str">
        <f>IF(H174=TRUE,IF(基本情報!J174="","",基本情報!J174),"")</f>
        <v/>
      </c>
      <c r="Q174" s="13">
        <v>166</v>
      </c>
      <c r="R174" s="13" t="e">
        <f t="shared" si="34"/>
        <v>#N/A</v>
      </c>
      <c r="S174" s="13" t="b">
        <f t="shared" si="27"/>
        <v>1</v>
      </c>
      <c r="T174" s="13" t="str">
        <f t="shared" si="28"/>
        <v/>
      </c>
      <c r="V174" s="13">
        <v>166</v>
      </c>
      <c r="W174" s="13" t="e">
        <f t="shared" si="35"/>
        <v>#N/A</v>
      </c>
      <c r="X174" s="13" t="b">
        <f t="shared" si="29"/>
        <v>1</v>
      </c>
      <c r="Y174" s="13" t="str">
        <f t="shared" si="30"/>
        <v/>
      </c>
      <c r="AB174" s="13" t="str">
        <f t="shared" si="31"/>
        <v/>
      </c>
    </row>
    <row r="175" spans="1:28">
      <c r="A175" s="14">
        <v>10167</v>
      </c>
      <c r="B175" s="14">
        <f>IF('競技設定（大会別）'!A$2&gt;1,IF(基本情報!C175="",A175,基本情報!C175),IF(基本情報!D175="",A175,基本情報!D175))</f>
        <v>10167</v>
      </c>
      <c r="C175" s="14"/>
      <c r="D175" s="14" t="str">
        <f>IF(基本情報!E175="","",基本情報!E175)</f>
        <v>　</v>
      </c>
      <c r="E175" s="14" t="str">
        <f>IF(基本情報!F175="","",基本情報!F175)</f>
        <v>　</v>
      </c>
      <c r="F175" s="14" t="str">
        <f>IF(基本情報!H175="","",基本情報!H175)</f>
        <v/>
      </c>
      <c r="G175" s="14" t="str">
        <f>IF(H175=TRUE,IF(基本情報!I175="","",基本情報!I175),"")</f>
        <v/>
      </c>
      <c r="H175" s="16" t="b">
        <v>0</v>
      </c>
      <c r="I175" s="16" t="str">
        <f t="shared" si="24"/>
        <v xml:space="preserve"> </v>
      </c>
      <c r="J175" s="16">
        <f>IF(基本情報!G175="男",1,2)</f>
        <v>2</v>
      </c>
      <c r="K175" s="1"/>
      <c r="L175" s="16">
        <f>COUNT(M$9:M175)</f>
        <v>0</v>
      </c>
      <c r="M175" s="16" t="str">
        <f t="shared" si="25"/>
        <v/>
      </c>
      <c r="N175" s="16">
        <f>COUNT(O$9:O175)</f>
        <v>0</v>
      </c>
      <c r="O175" s="16" t="str">
        <f t="shared" si="26"/>
        <v/>
      </c>
      <c r="P175" s="13" t="str">
        <f>IF(H175=TRUE,IF(基本情報!J175="","",基本情報!J175),"")</f>
        <v/>
      </c>
      <c r="Q175" s="13">
        <v>167</v>
      </c>
      <c r="R175" s="13" t="e">
        <f t="shared" si="34"/>
        <v>#N/A</v>
      </c>
      <c r="S175" s="13" t="b">
        <f t="shared" si="27"/>
        <v>1</v>
      </c>
      <c r="T175" s="13" t="str">
        <f t="shared" si="28"/>
        <v/>
      </c>
      <c r="V175" s="13">
        <v>167</v>
      </c>
      <c r="W175" s="13" t="e">
        <f t="shared" si="35"/>
        <v>#N/A</v>
      </c>
      <c r="X175" s="13" t="b">
        <f t="shared" si="29"/>
        <v>1</v>
      </c>
      <c r="Y175" s="13" t="str">
        <f t="shared" si="30"/>
        <v/>
      </c>
      <c r="AB175" s="13" t="str">
        <f t="shared" si="31"/>
        <v/>
      </c>
    </row>
    <row r="176" spans="1:28">
      <c r="A176" s="14">
        <v>10168</v>
      </c>
      <c r="B176" s="14">
        <f>IF('競技設定（大会別）'!A$2&gt;1,IF(基本情報!C176="",A176,基本情報!C176),IF(基本情報!D176="",A176,基本情報!D176))</f>
        <v>10168</v>
      </c>
      <c r="C176" s="14"/>
      <c r="D176" s="14" t="str">
        <f>IF(基本情報!E176="","",基本情報!E176)</f>
        <v>　</v>
      </c>
      <c r="E176" s="14" t="str">
        <f>IF(基本情報!F176="","",基本情報!F176)</f>
        <v>　</v>
      </c>
      <c r="F176" s="14" t="str">
        <f>IF(基本情報!H176="","",基本情報!H176)</f>
        <v/>
      </c>
      <c r="G176" s="14" t="str">
        <f>IF(H176=TRUE,IF(基本情報!I176="","",基本情報!I176),"")</f>
        <v/>
      </c>
      <c r="H176" s="16" t="b">
        <v>0</v>
      </c>
      <c r="I176" s="16" t="str">
        <f t="shared" si="24"/>
        <v xml:space="preserve"> </v>
      </c>
      <c r="J176" s="16">
        <f>IF(基本情報!G176="男",1,2)</f>
        <v>2</v>
      </c>
      <c r="K176" s="1"/>
      <c r="L176" s="16">
        <f>COUNT(M$9:M176)</f>
        <v>0</v>
      </c>
      <c r="M176" s="16" t="str">
        <f t="shared" si="25"/>
        <v/>
      </c>
      <c r="N176" s="16">
        <f>COUNT(O$9:O176)</f>
        <v>0</v>
      </c>
      <c r="O176" s="16" t="str">
        <f t="shared" si="26"/>
        <v/>
      </c>
      <c r="P176" s="13" t="str">
        <f>IF(H176=TRUE,IF(基本情報!J176="","",基本情報!J176),"")</f>
        <v/>
      </c>
      <c r="Q176" s="13">
        <v>168</v>
      </c>
      <c r="R176" s="13" t="e">
        <f t="shared" si="34"/>
        <v>#N/A</v>
      </c>
      <c r="S176" s="13" t="b">
        <f t="shared" si="27"/>
        <v>1</v>
      </c>
      <c r="T176" s="13" t="str">
        <f t="shared" si="28"/>
        <v/>
      </c>
      <c r="V176" s="13">
        <v>168</v>
      </c>
      <c r="W176" s="13" t="e">
        <f t="shared" si="35"/>
        <v>#N/A</v>
      </c>
      <c r="X176" s="13" t="b">
        <f t="shared" si="29"/>
        <v>1</v>
      </c>
      <c r="Y176" s="13" t="str">
        <f t="shared" si="30"/>
        <v/>
      </c>
      <c r="AB176" s="13" t="str">
        <f t="shared" si="31"/>
        <v/>
      </c>
    </row>
    <row r="177" spans="1:28">
      <c r="A177" s="14">
        <v>10169</v>
      </c>
      <c r="B177" s="14">
        <f>IF('競技設定（大会別）'!A$2&gt;1,IF(基本情報!C177="",A177,基本情報!C177),IF(基本情報!D177="",A177,基本情報!D177))</f>
        <v>10169</v>
      </c>
      <c r="C177" s="14"/>
      <c r="D177" s="14" t="str">
        <f>IF(基本情報!E177="","",基本情報!E177)</f>
        <v>　</v>
      </c>
      <c r="E177" s="14" t="str">
        <f>IF(基本情報!F177="","",基本情報!F177)</f>
        <v>　</v>
      </c>
      <c r="F177" s="14" t="str">
        <f>IF(基本情報!H177="","",基本情報!H177)</f>
        <v/>
      </c>
      <c r="G177" s="14" t="str">
        <f>IF(H177=TRUE,IF(基本情報!I177="","",基本情報!I177),"")</f>
        <v/>
      </c>
      <c r="H177" s="16" t="b">
        <v>0</v>
      </c>
      <c r="I177" s="16" t="str">
        <f t="shared" si="24"/>
        <v xml:space="preserve"> </v>
      </c>
      <c r="J177" s="16">
        <f>IF(基本情報!G177="男",1,2)</f>
        <v>2</v>
      </c>
      <c r="K177" s="1"/>
      <c r="L177" s="16">
        <f>COUNT(M$9:M177)</f>
        <v>0</v>
      </c>
      <c r="M177" s="16" t="str">
        <f t="shared" si="25"/>
        <v/>
      </c>
      <c r="N177" s="16">
        <f>COUNT(O$9:O177)</f>
        <v>0</v>
      </c>
      <c r="O177" s="16" t="str">
        <f t="shared" si="26"/>
        <v/>
      </c>
      <c r="P177" s="13" t="str">
        <f>IF(H177=TRUE,IF(基本情報!J177="","",基本情報!J177),"")</f>
        <v/>
      </c>
      <c r="Q177" s="13">
        <v>169</v>
      </c>
      <c r="R177" s="13" t="e">
        <f t="shared" si="34"/>
        <v>#N/A</v>
      </c>
      <c r="S177" s="13" t="b">
        <f t="shared" si="27"/>
        <v>1</v>
      </c>
      <c r="T177" s="13" t="str">
        <f t="shared" si="28"/>
        <v/>
      </c>
      <c r="V177" s="13">
        <v>169</v>
      </c>
      <c r="W177" s="13" t="e">
        <f t="shared" si="35"/>
        <v>#N/A</v>
      </c>
      <c r="X177" s="13" t="b">
        <f t="shared" si="29"/>
        <v>1</v>
      </c>
      <c r="Y177" s="13" t="str">
        <f t="shared" si="30"/>
        <v/>
      </c>
      <c r="AB177" s="13" t="str">
        <f t="shared" si="31"/>
        <v/>
      </c>
    </row>
    <row r="178" spans="1:28">
      <c r="A178" s="14">
        <v>10170</v>
      </c>
      <c r="B178" s="14">
        <f>IF('競技設定（大会別）'!A$2&gt;1,IF(基本情報!C178="",A178,基本情報!C178),IF(基本情報!D178="",A178,基本情報!D178))</f>
        <v>10170</v>
      </c>
      <c r="C178" s="14"/>
      <c r="D178" s="14" t="str">
        <f>IF(基本情報!E178="","",基本情報!E178)</f>
        <v>　</v>
      </c>
      <c r="E178" s="14" t="str">
        <f>IF(基本情報!F178="","",基本情報!F178)</f>
        <v>　</v>
      </c>
      <c r="F178" s="14" t="str">
        <f>IF(基本情報!H178="","",基本情報!H178)</f>
        <v/>
      </c>
      <c r="G178" s="14" t="str">
        <f>IF(H178=TRUE,IF(基本情報!I178="","",基本情報!I178),"")</f>
        <v/>
      </c>
      <c r="H178" s="16" t="b">
        <v>0</v>
      </c>
      <c r="I178" s="16" t="str">
        <f t="shared" si="24"/>
        <v xml:space="preserve"> </v>
      </c>
      <c r="J178" s="16">
        <f>IF(基本情報!G178="男",1,2)</f>
        <v>2</v>
      </c>
      <c r="K178" s="1"/>
      <c r="L178" s="16">
        <f>COUNT(M$9:M178)</f>
        <v>0</v>
      </c>
      <c r="M178" s="16" t="str">
        <f t="shared" si="25"/>
        <v/>
      </c>
      <c r="N178" s="16">
        <f>COUNT(O$9:O178)</f>
        <v>0</v>
      </c>
      <c r="O178" s="16" t="str">
        <f t="shared" si="26"/>
        <v/>
      </c>
      <c r="P178" s="13" t="str">
        <f>IF(H178=TRUE,IF(基本情報!J178="","",基本情報!J178),"")</f>
        <v/>
      </c>
      <c r="Q178" s="13">
        <v>170</v>
      </c>
      <c r="R178" s="13" t="e">
        <f t="shared" si="34"/>
        <v>#N/A</v>
      </c>
      <c r="S178" s="13" t="b">
        <f t="shared" si="27"/>
        <v>1</v>
      </c>
      <c r="T178" s="13" t="str">
        <f t="shared" si="28"/>
        <v/>
      </c>
      <c r="V178" s="13">
        <v>170</v>
      </c>
      <c r="W178" s="13" t="e">
        <f t="shared" si="35"/>
        <v>#N/A</v>
      </c>
      <c r="X178" s="13" t="b">
        <f t="shared" si="29"/>
        <v>1</v>
      </c>
      <c r="Y178" s="13" t="str">
        <f t="shared" si="30"/>
        <v/>
      </c>
      <c r="AB178" s="13" t="str">
        <f t="shared" si="31"/>
        <v/>
      </c>
    </row>
    <row r="179" spans="1:28">
      <c r="A179" s="14">
        <v>10171</v>
      </c>
      <c r="B179" s="14">
        <f>IF('競技設定（大会別）'!A$2&gt;1,IF(基本情報!C179="",A179,基本情報!C179),IF(基本情報!D179="",A179,基本情報!D179))</f>
        <v>10171</v>
      </c>
      <c r="C179" s="14"/>
      <c r="D179" s="14" t="str">
        <f>IF(基本情報!E179="","",基本情報!E179)</f>
        <v>　</v>
      </c>
      <c r="E179" s="14" t="str">
        <f>IF(基本情報!F179="","",基本情報!F179)</f>
        <v>　</v>
      </c>
      <c r="F179" s="14" t="str">
        <f>IF(基本情報!H179="","",基本情報!H179)</f>
        <v/>
      </c>
      <c r="G179" s="14" t="str">
        <f>IF(H179=TRUE,IF(基本情報!I179="","",基本情報!I179),"")</f>
        <v/>
      </c>
      <c r="H179" s="16" t="b">
        <v>0</v>
      </c>
      <c r="I179" s="16" t="str">
        <f t="shared" si="24"/>
        <v xml:space="preserve"> </v>
      </c>
      <c r="J179" s="16">
        <f>IF(基本情報!G179="男",1,2)</f>
        <v>2</v>
      </c>
      <c r="K179" s="1"/>
      <c r="L179" s="16">
        <f>COUNT(M$9:M179)</f>
        <v>0</v>
      </c>
      <c r="M179" s="16" t="str">
        <f t="shared" si="25"/>
        <v/>
      </c>
      <c r="N179" s="16">
        <f>COUNT(O$9:O179)</f>
        <v>0</v>
      </c>
      <c r="O179" s="16" t="str">
        <f t="shared" si="26"/>
        <v/>
      </c>
      <c r="P179" s="13" t="str">
        <f>IF(H179=TRUE,IF(基本情報!J179="","",基本情報!J179),"")</f>
        <v/>
      </c>
      <c r="Q179" s="13">
        <v>171</v>
      </c>
      <c r="R179" s="13" t="e">
        <f t="shared" si="34"/>
        <v>#N/A</v>
      </c>
      <c r="S179" s="13" t="b">
        <f t="shared" si="27"/>
        <v>1</v>
      </c>
      <c r="T179" s="13" t="str">
        <f t="shared" si="28"/>
        <v/>
      </c>
      <c r="V179" s="13">
        <v>171</v>
      </c>
      <c r="W179" s="13" t="e">
        <f t="shared" si="35"/>
        <v>#N/A</v>
      </c>
      <c r="X179" s="13" t="b">
        <f t="shared" si="29"/>
        <v>1</v>
      </c>
      <c r="Y179" s="13" t="str">
        <f t="shared" si="30"/>
        <v/>
      </c>
      <c r="AB179" s="13" t="str">
        <f t="shared" si="31"/>
        <v/>
      </c>
    </row>
    <row r="180" spans="1:28">
      <c r="A180" s="14">
        <v>10172</v>
      </c>
      <c r="B180" s="14">
        <f>IF('競技設定（大会別）'!A$2&gt;1,IF(基本情報!C180="",A180,基本情報!C180),IF(基本情報!D180="",A180,基本情報!D180))</f>
        <v>10172</v>
      </c>
      <c r="C180" s="14"/>
      <c r="D180" s="14" t="str">
        <f>IF(基本情報!E180="","",基本情報!E180)</f>
        <v>　</v>
      </c>
      <c r="E180" s="14" t="str">
        <f>IF(基本情報!F180="","",基本情報!F180)</f>
        <v>　</v>
      </c>
      <c r="F180" s="14" t="str">
        <f>IF(基本情報!H180="","",基本情報!H180)</f>
        <v/>
      </c>
      <c r="G180" s="14" t="str">
        <f>IF(H180=TRUE,IF(基本情報!I180="","",基本情報!I180),"")</f>
        <v/>
      </c>
      <c r="H180" s="16" t="b">
        <v>0</v>
      </c>
      <c r="I180" s="16" t="str">
        <f t="shared" si="24"/>
        <v xml:space="preserve"> </v>
      </c>
      <c r="J180" s="16">
        <f>IF(基本情報!G180="男",1,2)</f>
        <v>2</v>
      </c>
      <c r="K180" s="1"/>
      <c r="L180" s="16">
        <f>COUNT(M$9:M180)</f>
        <v>0</v>
      </c>
      <c r="M180" s="16" t="str">
        <f t="shared" si="25"/>
        <v/>
      </c>
      <c r="N180" s="16">
        <f>COUNT(O$9:O180)</f>
        <v>0</v>
      </c>
      <c r="O180" s="16" t="str">
        <f t="shared" si="26"/>
        <v/>
      </c>
      <c r="P180" s="13" t="str">
        <f>IF(H180=TRUE,IF(基本情報!J180="","",基本情報!J180),"")</f>
        <v/>
      </c>
      <c r="Q180" s="13">
        <v>172</v>
      </c>
      <c r="R180" s="13" t="e">
        <f t="shared" si="34"/>
        <v>#N/A</v>
      </c>
      <c r="S180" s="13" t="b">
        <f t="shared" si="27"/>
        <v>1</v>
      </c>
      <c r="T180" s="13" t="str">
        <f t="shared" si="28"/>
        <v/>
      </c>
      <c r="V180" s="13">
        <v>172</v>
      </c>
      <c r="W180" s="13" t="e">
        <f t="shared" si="35"/>
        <v>#N/A</v>
      </c>
      <c r="X180" s="13" t="b">
        <f t="shared" si="29"/>
        <v>1</v>
      </c>
      <c r="Y180" s="13" t="str">
        <f t="shared" si="30"/>
        <v/>
      </c>
      <c r="AB180" s="13" t="str">
        <f t="shared" si="31"/>
        <v/>
      </c>
    </row>
    <row r="181" spans="1:28">
      <c r="A181" s="14">
        <v>10173</v>
      </c>
      <c r="B181" s="14">
        <f>IF('競技設定（大会別）'!A$2&gt;1,IF(基本情報!C181="",A181,基本情報!C181),IF(基本情報!D181="",A181,基本情報!D181))</f>
        <v>10173</v>
      </c>
      <c r="C181" s="14"/>
      <c r="D181" s="14" t="str">
        <f>IF(基本情報!E181="","",基本情報!E181)</f>
        <v>　</v>
      </c>
      <c r="E181" s="14" t="str">
        <f>IF(基本情報!F181="","",基本情報!F181)</f>
        <v>　</v>
      </c>
      <c r="F181" s="14" t="str">
        <f>IF(基本情報!H181="","",基本情報!H181)</f>
        <v/>
      </c>
      <c r="G181" s="14" t="str">
        <f>IF(H181=TRUE,IF(基本情報!I181="","",基本情報!I181),"")</f>
        <v/>
      </c>
      <c r="H181" s="16" t="b">
        <v>0</v>
      </c>
      <c r="I181" s="16" t="str">
        <f t="shared" si="24"/>
        <v xml:space="preserve"> </v>
      </c>
      <c r="J181" s="16">
        <f>IF(基本情報!G181="男",1,2)</f>
        <v>2</v>
      </c>
      <c r="K181" s="1"/>
      <c r="L181" s="16">
        <f>COUNT(M$9:M181)</f>
        <v>0</v>
      </c>
      <c r="M181" s="16" t="str">
        <f t="shared" si="25"/>
        <v/>
      </c>
      <c r="N181" s="16">
        <f>COUNT(O$9:O181)</f>
        <v>0</v>
      </c>
      <c r="O181" s="16" t="str">
        <f t="shared" si="26"/>
        <v/>
      </c>
      <c r="P181" s="13" t="str">
        <f>IF(H181=TRUE,IF(基本情報!J181="","",基本情報!J181),"")</f>
        <v/>
      </c>
      <c r="Q181" s="13">
        <v>173</v>
      </c>
      <c r="R181" s="13" t="e">
        <f t="shared" si="34"/>
        <v>#N/A</v>
      </c>
      <c r="S181" s="13" t="b">
        <f t="shared" si="27"/>
        <v>1</v>
      </c>
      <c r="T181" s="13" t="str">
        <f t="shared" si="28"/>
        <v/>
      </c>
      <c r="V181" s="13">
        <v>173</v>
      </c>
      <c r="W181" s="13" t="e">
        <f t="shared" si="35"/>
        <v>#N/A</v>
      </c>
      <c r="X181" s="13" t="b">
        <f t="shared" si="29"/>
        <v>1</v>
      </c>
      <c r="Y181" s="13" t="str">
        <f t="shared" si="30"/>
        <v/>
      </c>
      <c r="AB181" s="13" t="str">
        <f t="shared" si="31"/>
        <v/>
      </c>
    </row>
    <row r="182" spans="1:28">
      <c r="A182" s="14">
        <v>10174</v>
      </c>
      <c r="B182" s="14">
        <f>IF('競技設定（大会別）'!A$2&gt;1,IF(基本情報!C182="",A182,基本情報!C182),IF(基本情報!D182="",A182,基本情報!D182))</f>
        <v>10174</v>
      </c>
      <c r="C182" s="14"/>
      <c r="D182" s="14" t="str">
        <f>IF(基本情報!E182="","",基本情報!E182)</f>
        <v>　</v>
      </c>
      <c r="E182" s="14" t="str">
        <f>IF(基本情報!F182="","",基本情報!F182)</f>
        <v>　</v>
      </c>
      <c r="F182" s="14" t="str">
        <f>IF(基本情報!H182="","",基本情報!H182)</f>
        <v/>
      </c>
      <c r="G182" s="14" t="str">
        <f>IF(H182=TRUE,IF(基本情報!I182="","",基本情報!I182),"")</f>
        <v/>
      </c>
      <c r="H182" s="16" t="b">
        <v>0</v>
      </c>
      <c r="I182" s="16" t="str">
        <f t="shared" si="24"/>
        <v xml:space="preserve"> </v>
      </c>
      <c r="J182" s="16">
        <f>IF(基本情報!G182="男",1,2)</f>
        <v>2</v>
      </c>
      <c r="K182" s="1"/>
      <c r="L182" s="16">
        <f>COUNT(M$9:M182)</f>
        <v>0</v>
      </c>
      <c r="M182" s="16" t="str">
        <f t="shared" si="25"/>
        <v/>
      </c>
      <c r="N182" s="16">
        <f>COUNT(O$9:O182)</f>
        <v>0</v>
      </c>
      <c r="O182" s="16" t="str">
        <f t="shared" si="26"/>
        <v/>
      </c>
      <c r="P182" s="13" t="str">
        <f>IF(H182=TRUE,IF(基本情報!J182="","",基本情報!J182),"")</f>
        <v/>
      </c>
      <c r="Q182" s="13">
        <v>174</v>
      </c>
      <c r="R182" s="13" t="e">
        <f t="shared" si="34"/>
        <v>#N/A</v>
      </c>
      <c r="S182" s="13" t="b">
        <f t="shared" si="27"/>
        <v>1</v>
      </c>
      <c r="T182" s="13" t="str">
        <f t="shared" si="28"/>
        <v/>
      </c>
      <c r="V182" s="13">
        <v>174</v>
      </c>
      <c r="W182" s="13" t="e">
        <f t="shared" si="35"/>
        <v>#N/A</v>
      </c>
      <c r="X182" s="13" t="b">
        <f t="shared" si="29"/>
        <v>1</v>
      </c>
      <c r="Y182" s="13" t="str">
        <f t="shared" si="30"/>
        <v/>
      </c>
      <c r="AB182" s="13" t="str">
        <f t="shared" si="31"/>
        <v/>
      </c>
    </row>
    <row r="183" spans="1:28">
      <c r="A183" s="14">
        <v>10175</v>
      </c>
      <c r="B183" s="14">
        <f>IF('競技設定（大会別）'!A$2&gt;1,IF(基本情報!C183="",A183,基本情報!C183),IF(基本情報!D183="",A183,基本情報!D183))</f>
        <v>10175</v>
      </c>
      <c r="C183" s="14"/>
      <c r="D183" s="14" t="str">
        <f>IF(基本情報!E183="","",基本情報!E183)</f>
        <v>　</v>
      </c>
      <c r="E183" s="14" t="str">
        <f>IF(基本情報!F183="","",基本情報!F183)</f>
        <v>　</v>
      </c>
      <c r="F183" s="14" t="str">
        <f>IF(基本情報!H183="","",基本情報!H183)</f>
        <v/>
      </c>
      <c r="G183" s="14" t="str">
        <f>IF(H183=TRUE,IF(基本情報!I183="","",基本情報!I183),"")</f>
        <v/>
      </c>
      <c r="H183" s="16" t="b">
        <v>0</v>
      </c>
      <c r="I183" s="16" t="str">
        <f t="shared" si="24"/>
        <v xml:space="preserve"> </v>
      </c>
      <c r="J183" s="16">
        <f>IF(基本情報!G183="男",1,2)</f>
        <v>2</v>
      </c>
      <c r="K183" s="1"/>
      <c r="L183" s="16">
        <f>COUNT(M$9:M183)</f>
        <v>0</v>
      </c>
      <c r="M183" s="16" t="str">
        <f t="shared" si="25"/>
        <v/>
      </c>
      <c r="N183" s="16">
        <f>COUNT(O$9:O183)</f>
        <v>0</v>
      </c>
      <c r="O183" s="16" t="str">
        <f t="shared" si="26"/>
        <v/>
      </c>
      <c r="P183" s="13" t="str">
        <f>IF(H183=TRUE,IF(基本情報!J183="","",基本情報!J183),"")</f>
        <v/>
      </c>
      <c r="Q183" s="13">
        <v>175</v>
      </c>
      <c r="R183" s="13" t="e">
        <f t="shared" si="34"/>
        <v>#N/A</v>
      </c>
      <c r="S183" s="13" t="b">
        <f t="shared" si="27"/>
        <v>1</v>
      </c>
      <c r="T183" s="13" t="str">
        <f t="shared" si="28"/>
        <v/>
      </c>
      <c r="V183" s="13">
        <v>175</v>
      </c>
      <c r="W183" s="13" t="e">
        <f t="shared" si="35"/>
        <v>#N/A</v>
      </c>
      <c r="X183" s="13" t="b">
        <f t="shared" si="29"/>
        <v>1</v>
      </c>
      <c r="Y183" s="13" t="str">
        <f t="shared" si="30"/>
        <v/>
      </c>
      <c r="AB183" s="13" t="str">
        <f t="shared" si="31"/>
        <v/>
      </c>
    </row>
    <row r="184" spans="1:28">
      <c r="A184" s="14">
        <v>10176</v>
      </c>
      <c r="B184" s="14">
        <f>IF('競技設定（大会別）'!A$2&gt;1,IF(基本情報!C184="",A184,基本情報!C184),IF(基本情報!D184="",A184,基本情報!D184))</f>
        <v>10176</v>
      </c>
      <c r="C184" s="14"/>
      <c r="D184" s="14" t="str">
        <f>IF(基本情報!E184="","",基本情報!E184)</f>
        <v>　</v>
      </c>
      <c r="E184" s="14" t="str">
        <f>IF(基本情報!F184="","",基本情報!F184)</f>
        <v>　</v>
      </c>
      <c r="F184" s="14" t="str">
        <f>IF(基本情報!H184="","",基本情報!H184)</f>
        <v/>
      </c>
      <c r="G184" s="14" t="str">
        <f>IF(H184=TRUE,IF(基本情報!I184="","",基本情報!I184),"")</f>
        <v/>
      </c>
      <c r="H184" s="16" t="b">
        <v>0</v>
      </c>
      <c r="I184" s="16" t="str">
        <f t="shared" si="24"/>
        <v xml:space="preserve"> </v>
      </c>
      <c r="J184" s="16">
        <f>IF(基本情報!G184="男",1,2)</f>
        <v>2</v>
      </c>
      <c r="K184" s="1"/>
      <c r="L184" s="16">
        <f>COUNT(M$9:M184)</f>
        <v>0</v>
      </c>
      <c r="M184" s="16" t="str">
        <f t="shared" si="25"/>
        <v/>
      </c>
      <c r="N184" s="16">
        <f>COUNT(O$9:O184)</f>
        <v>0</v>
      </c>
      <c r="O184" s="16" t="str">
        <f t="shared" si="26"/>
        <v/>
      </c>
      <c r="P184" s="13" t="str">
        <f>IF(H184=TRUE,IF(基本情報!J184="","",基本情報!J184),"")</f>
        <v/>
      </c>
      <c r="Q184" s="13">
        <v>176</v>
      </c>
      <c r="R184" s="13" t="e">
        <f t="shared" si="34"/>
        <v>#N/A</v>
      </c>
      <c r="S184" s="13" t="b">
        <f t="shared" si="27"/>
        <v>1</v>
      </c>
      <c r="T184" s="13" t="str">
        <f t="shared" si="28"/>
        <v/>
      </c>
      <c r="V184" s="13">
        <v>176</v>
      </c>
      <c r="W184" s="13" t="e">
        <f t="shared" si="35"/>
        <v>#N/A</v>
      </c>
      <c r="X184" s="13" t="b">
        <f t="shared" si="29"/>
        <v>1</v>
      </c>
      <c r="Y184" s="13" t="str">
        <f t="shared" si="30"/>
        <v/>
      </c>
      <c r="AB184" s="13" t="str">
        <f t="shared" si="31"/>
        <v/>
      </c>
    </row>
    <row r="185" spans="1:28">
      <c r="A185" s="14">
        <v>10177</v>
      </c>
      <c r="B185" s="14">
        <f>IF('競技設定（大会別）'!A$2&gt;1,IF(基本情報!C185="",A185,基本情報!C185),IF(基本情報!D185="",A185,基本情報!D185))</f>
        <v>10177</v>
      </c>
      <c r="C185" s="14"/>
      <c r="D185" s="14" t="str">
        <f>IF(基本情報!E185="","",基本情報!E185)</f>
        <v>　</v>
      </c>
      <c r="E185" s="14" t="str">
        <f>IF(基本情報!F185="","",基本情報!F185)</f>
        <v>　</v>
      </c>
      <c r="F185" s="14" t="str">
        <f>IF(基本情報!H185="","",基本情報!H185)</f>
        <v/>
      </c>
      <c r="G185" s="14" t="str">
        <f>IF(H185=TRUE,IF(基本情報!I185="","",基本情報!I185),"")</f>
        <v/>
      </c>
      <c r="H185" s="16" t="b">
        <v>0</v>
      </c>
      <c r="I185" s="16" t="str">
        <f t="shared" si="24"/>
        <v xml:space="preserve"> </v>
      </c>
      <c r="J185" s="16">
        <f>IF(基本情報!G185="男",1,2)</f>
        <v>2</v>
      </c>
      <c r="K185" s="1"/>
      <c r="L185" s="16">
        <f>COUNT(M$9:M185)</f>
        <v>0</v>
      </c>
      <c r="M185" s="16" t="str">
        <f t="shared" si="25"/>
        <v/>
      </c>
      <c r="N185" s="16">
        <f>COUNT(O$9:O185)</f>
        <v>0</v>
      </c>
      <c r="O185" s="16" t="str">
        <f t="shared" si="26"/>
        <v/>
      </c>
      <c r="P185" s="13" t="str">
        <f>IF(H185=TRUE,IF(基本情報!J185="","",基本情報!J185),"")</f>
        <v/>
      </c>
      <c r="Q185" s="13">
        <v>177</v>
      </c>
      <c r="R185" s="13" t="e">
        <f t="shared" si="34"/>
        <v>#N/A</v>
      </c>
      <c r="S185" s="13" t="b">
        <f t="shared" si="27"/>
        <v>1</v>
      </c>
      <c r="T185" s="13" t="str">
        <f t="shared" si="28"/>
        <v/>
      </c>
      <c r="V185" s="13">
        <v>177</v>
      </c>
      <c r="W185" s="13" t="e">
        <f t="shared" si="35"/>
        <v>#N/A</v>
      </c>
      <c r="X185" s="13" t="b">
        <f t="shared" si="29"/>
        <v>1</v>
      </c>
      <c r="Y185" s="13" t="str">
        <f t="shared" si="30"/>
        <v/>
      </c>
      <c r="AB185" s="13" t="str">
        <f t="shared" si="31"/>
        <v/>
      </c>
    </row>
    <row r="186" spans="1:28">
      <c r="A186" s="14">
        <v>10178</v>
      </c>
      <c r="B186" s="14">
        <f>IF('競技設定（大会別）'!A$2&gt;1,IF(基本情報!C186="",A186,基本情報!C186),IF(基本情報!D186="",A186,基本情報!D186))</f>
        <v>10178</v>
      </c>
      <c r="C186" s="14"/>
      <c r="D186" s="14" t="str">
        <f>IF(基本情報!E186="","",基本情報!E186)</f>
        <v>　</v>
      </c>
      <c r="E186" s="14" t="str">
        <f>IF(基本情報!F186="","",基本情報!F186)</f>
        <v>　</v>
      </c>
      <c r="F186" s="14" t="str">
        <f>IF(基本情報!H186="","",基本情報!H186)</f>
        <v/>
      </c>
      <c r="G186" s="14" t="str">
        <f>IF(H186=TRUE,IF(基本情報!I186="","",基本情報!I186),"")</f>
        <v/>
      </c>
      <c r="H186" s="16" t="b">
        <v>0</v>
      </c>
      <c r="I186" s="16" t="str">
        <f t="shared" si="24"/>
        <v xml:space="preserve"> </v>
      </c>
      <c r="J186" s="16">
        <f>IF(基本情報!G186="男",1,2)</f>
        <v>2</v>
      </c>
      <c r="K186" s="1"/>
      <c r="L186" s="16">
        <f>COUNT(M$9:M186)</f>
        <v>0</v>
      </c>
      <c r="M186" s="16" t="str">
        <f t="shared" si="25"/>
        <v/>
      </c>
      <c r="N186" s="16">
        <f>COUNT(O$9:O186)</f>
        <v>0</v>
      </c>
      <c r="O186" s="16" t="str">
        <f t="shared" si="26"/>
        <v/>
      </c>
      <c r="P186" s="13" t="str">
        <f>IF(H186=TRUE,IF(基本情報!J186="","",基本情報!J186),"")</f>
        <v/>
      </c>
      <c r="Q186" s="13">
        <v>178</v>
      </c>
      <c r="R186" s="13" t="e">
        <f t="shared" si="34"/>
        <v>#N/A</v>
      </c>
      <c r="S186" s="13" t="b">
        <f t="shared" si="27"/>
        <v>1</v>
      </c>
      <c r="T186" s="13" t="str">
        <f t="shared" si="28"/>
        <v/>
      </c>
      <c r="V186" s="13">
        <v>178</v>
      </c>
      <c r="W186" s="13" t="e">
        <f t="shared" si="35"/>
        <v>#N/A</v>
      </c>
      <c r="X186" s="13" t="b">
        <f t="shared" si="29"/>
        <v>1</v>
      </c>
      <c r="Y186" s="13" t="str">
        <f t="shared" si="30"/>
        <v/>
      </c>
      <c r="AB186" s="13" t="str">
        <f t="shared" si="31"/>
        <v/>
      </c>
    </row>
    <row r="187" spans="1:28">
      <c r="A187" s="14">
        <v>10179</v>
      </c>
      <c r="B187" s="14">
        <f>IF('競技設定（大会別）'!A$2&gt;1,IF(基本情報!C187="",A187,基本情報!C187),IF(基本情報!D187="",A187,基本情報!D187))</f>
        <v>10179</v>
      </c>
      <c r="C187" s="14"/>
      <c r="D187" s="14" t="str">
        <f>IF(基本情報!E187="","",基本情報!E187)</f>
        <v>　</v>
      </c>
      <c r="E187" s="14" t="str">
        <f>IF(基本情報!F187="","",基本情報!F187)</f>
        <v>　</v>
      </c>
      <c r="F187" s="14" t="str">
        <f>IF(基本情報!H187="","",基本情報!H187)</f>
        <v/>
      </c>
      <c r="G187" s="14" t="str">
        <f>IF(H187=TRUE,IF(基本情報!I187="","",基本情報!I187),"")</f>
        <v/>
      </c>
      <c r="H187" s="16" t="b">
        <v>0</v>
      </c>
      <c r="I187" s="16" t="str">
        <f t="shared" si="24"/>
        <v xml:space="preserve"> </v>
      </c>
      <c r="J187" s="16">
        <f>IF(基本情報!G187="男",1,2)</f>
        <v>2</v>
      </c>
      <c r="K187" s="1"/>
      <c r="L187" s="16">
        <f>COUNT(M$9:M187)</f>
        <v>0</v>
      </c>
      <c r="M187" s="16" t="str">
        <f t="shared" si="25"/>
        <v/>
      </c>
      <c r="N187" s="16">
        <f>COUNT(O$9:O187)</f>
        <v>0</v>
      </c>
      <c r="O187" s="16" t="str">
        <f t="shared" si="26"/>
        <v/>
      </c>
      <c r="P187" s="13" t="str">
        <f>IF(H187=TRUE,IF(基本情報!J187="","",基本情報!J187),"")</f>
        <v/>
      </c>
      <c r="Q187" s="13">
        <v>179</v>
      </c>
      <c r="R187" s="13" t="e">
        <f t="shared" si="34"/>
        <v>#N/A</v>
      </c>
      <c r="S187" s="13" t="b">
        <f t="shared" si="27"/>
        <v>1</v>
      </c>
      <c r="T187" s="13" t="str">
        <f t="shared" si="28"/>
        <v/>
      </c>
      <c r="V187" s="13">
        <v>179</v>
      </c>
      <c r="W187" s="13" t="e">
        <f t="shared" si="35"/>
        <v>#N/A</v>
      </c>
      <c r="X187" s="13" t="b">
        <f t="shared" si="29"/>
        <v>1</v>
      </c>
      <c r="Y187" s="13" t="str">
        <f t="shared" si="30"/>
        <v/>
      </c>
      <c r="AB187" s="13" t="str">
        <f t="shared" si="31"/>
        <v/>
      </c>
    </row>
    <row r="188" spans="1:28">
      <c r="A188" s="14">
        <v>10180</v>
      </c>
      <c r="B188" s="14">
        <f>IF('競技設定（大会別）'!A$2&gt;1,IF(基本情報!C188="",A188,基本情報!C188),IF(基本情報!D188="",A188,基本情報!D188))</f>
        <v>10180</v>
      </c>
      <c r="C188" s="14"/>
      <c r="D188" s="14" t="str">
        <f>IF(基本情報!E188="","",基本情報!E188)</f>
        <v>　</v>
      </c>
      <c r="E188" s="14" t="str">
        <f>IF(基本情報!F188="","",基本情報!F188)</f>
        <v>　</v>
      </c>
      <c r="F188" s="14" t="str">
        <f>IF(基本情報!H188="","",基本情報!H188)</f>
        <v/>
      </c>
      <c r="G188" s="14" t="str">
        <f>IF(H188=TRUE,IF(基本情報!I188="","",基本情報!I188),"")</f>
        <v/>
      </c>
      <c r="H188" s="16" t="b">
        <v>0</v>
      </c>
      <c r="I188" s="16" t="str">
        <f t="shared" si="24"/>
        <v xml:space="preserve"> </v>
      </c>
      <c r="J188" s="16">
        <f>IF(基本情報!G188="男",1,2)</f>
        <v>2</v>
      </c>
      <c r="K188" s="1"/>
      <c r="L188" s="16">
        <f>COUNT(M$9:M188)</f>
        <v>0</v>
      </c>
      <c r="M188" s="16" t="str">
        <f t="shared" si="25"/>
        <v/>
      </c>
      <c r="N188" s="16">
        <f>COUNT(O$9:O188)</f>
        <v>0</v>
      </c>
      <c r="O188" s="16" t="str">
        <f t="shared" si="26"/>
        <v/>
      </c>
      <c r="P188" s="13" t="str">
        <f>IF(H188=TRUE,IF(基本情報!J188="","",基本情報!J188),"")</f>
        <v/>
      </c>
      <c r="Q188" s="13">
        <v>180</v>
      </c>
      <c r="R188" s="13" t="e">
        <f t="shared" si="34"/>
        <v>#N/A</v>
      </c>
      <c r="S188" s="13" t="b">
        <f t="shared" si="27"/>
        <v>1</v>
      </c>
      <c r="T188" s="13" t="str">
        <f t="shared" si="28"/>
        <v/>
      </c>
      <c r="V188" s="13">
        <v>180</v>
      </c>
      <c r="W188" s="13" t="e">
        <f t="shared" si="35"/>
        <v>#N/A</v>
      </c>
      <c r="X188" s="13" t="b">
        <f t="shared" si="29"/>
        <v>1</v>
      </c>
      <c r="Y188" s="13" t="str">
        <f t="shared" si="30"/>
        <v/>
      </c>
      <c r="AB188" s="13" t="str">
        <f t="shared" si="31"/>
        <v/>
      </c>
    </row>
    <row r="189" spans="1:28">
      <c r="A189" s="14">
        <v>10181</v>
      </c>
      <c r="B189" s="14">
        <f>IF('競技設定（大会別）'!A$2&gt;1,IF(基本情報!C189="",A189,基本情報!C189),IF(基本情報!D189="",A189,基本情報!D189))</f>
        <v>10181</v>
      </c>
      <c r="C189" s="14"/>
      <c r="D189" s="14" t="str">
        <f>IF(基本情報!E189="","",基本情報!E189)</f>
        <v>　</v>
      </c>
      <c r="E189" s="14" t="str">
        <f>IF(基本情報!F189="","",基本情報!F189)</f>
        <v>　</v>
      </c>
      <c r="F189" s="14" t="str">
        <f>IF(基本情報!H189="","",基本情報!H189)</f>
        <v/>
      </c>
      <c r="G189" s="14" t="str">
        <f>IF(H189=TRUE,IF(基本情報!I189="","",基本情報!I189),"")</f>
        <v/>
      </c>
      <c r="H189" s="16" t="b">
        <v>0</v>
      </c>
      <c r="I189" s="16" t="str">
        <f t="shared" si="24"/>
        <v xml:space="preserve"> </v>
      </c>
      <c r="J189" s="16">
        <f>IF(基本情報!G189="男",1,2)</f>
        <v>2</v>
      </c>
      <c r="K189" s="1"/>
      <c r="L189" s="16">
        <f>COUNT(M$9:M189)</f>
        <v>0</v>
      </c>
      <c r="M189" s="16" t="str">
        <f t="shared" si="25"/>
        <v/>
      </c>
      <c r="N189" s="16">
        <f>COUNT(O$9:O189)</f>
        <v>0</v>
      </c>
      <c r="O189" s="16" t="str">
        <f t="shared" si="26"/>
        <v/>
      </c>
      <c r="P189" s="13" t="str">
        <f>IF(H189=TRUE,IF(基本情報!J189="","",基本情報!J189),"")</f>
        <v/>
      </c>
      <c r="Q189" s="13">
        <v>181</v>
      </c>
      <c r="R189" s="13" t="e">
        <f t="shared" si="34"/>
        <v>#N/A</v>
      </c>
      <c r="S189" s="13" t="b">
        <f t="shared" si="27"/>
        <v>1</v>
      </c>
      <c r="T189" s="13" t="str">
        <f t="shared" si="28"/>
        <v/>
      </c>
      <c r="V189" s="13">
        <v>181</v>
      </c>
      <c r="W189" s="13" t="e">
        <f t="shared" si="35"/>
        <v>#N/A</v>
      </c>
      <c r="X189" s="13" t="b">
        <f t="shared" si="29"/>
        <v>1</v>
      </c>
      <c r="Y189" s="13" t="str">
        <f t="shared" si="30"/>
        <v/>
      </c>
      <c r="AB189" s="13" t="str">
        <f t="shared" si="31"/>
        <v/>
      </c>
    </row>
    <row r="190" spans="1:28">
      <c r="A190" s="14">
        <v>10182</v>
      </c>
      <c r="B190" s="14">
        <f>IF('競技設定（大会別）'!A$2&gt;1,IF(基本情報!C190="",A190,基本情報!C190),IF(基本情報!D190="",A190,基本情報!D190))</f>
        <v>10182</v>
      </c>
      <c r="C190" s="14"/>
      <c r="D190" s="14" t="str">
        <f>IF(基本情報!E190="","",基本情報!E190)</f>
        <v>　</v>
      </c>
      <c r="E190" s="14" t="str">
        <f>IF(基本情報!F190="","",基本情報!F190)</f>
        <v>　</v>
      </c>
      <c r="F190" s="14" t="str">
        <f>IF(基本情報!H190="","",基本情報!H190)</f>
        <v/>
      </c>
      <c r="G190" s="14" t="str">
        <f>IF(H190=TRUE,IF(基本情報!I190="","",基本情報!I190),"")</f>
        <v/>
      </c>
      <c r="H190" s="16" t="b">
        <v>0</v>
      </c>
      <c r="I190" s="16" t="str">
        <f t="shared" si="24"/>
        <v xml:space="preserve"> </v>
      </c>
      <c r="J190" s="16">
        <f>IF(基本情報!G190="男",1,2)</f>
        <v>2</v>
      </c>
      <c r="K190" s="1"/>
      <c r="L190" s="16">
        <f>COUNT(M$9:M190)</f>
        <v>0</v>
      </c>
      <c r="M190" s="16" t="str">
        <f t="shared" si="25"/>
        <v/>
      </c>
      <c r="N190" s="16">
        <f>COUNT(O$9:O190)</f>
        <v>0</v>
      </c>
      <c r="O190" s="16" t="str">
        <f t="shared" si="26"/>
        <v/>
      </c>
      <c r="P190" s="13" t="str">
        <f>IF(H190=TRUE,IF(基本情報!J190="","",基本情報!J190),"")</f>
        <v/>
      </c>
      <c r="Q190" s="13">
        <v>182</v>
      </c>
      <c r="R190" s="13" t="e">
        <f t="shared" si="34"/>
        <v>#N/A</v>
      </c>
      <c r="S190" s="13" t="b">
        <f t="shared" si="27"/>
        <v>1</v>
      </c>
      <c r="T190" s="13" t="str">
        <f t="shared" si="28"/>
        <v/>
      </c>
      <c r="V190" s="13">
        <v>182</v>
      </c>
      <c r="W190" s="13" t="e">
        <f t="shared" si="35"/>
        <v>#N/A</v>
      </c>
      <c r="X190" s="13" t="b">
        <f t="shared" si="29"/>
        <v>1</v>
      </c>
      <c r="Y190" s="13" t="str">
        <f t="shared" si="30"/>
        <v/>
      </c>
      <c r="AB190" s="13" t="str">
        <f t="shared" si="31"/>
        <v/>
      </c>
    </row>
    <row r="191" spans="1:28">
      <c r="A191" s="14">
        <v>10183</v>
      </c>
      <c r="B191" s="14">
        <f>IF('競技設定（大会別）'!A$2&gt;1,IF(基本情報!C191="",A191,基本情報!C191),IF(基本情報!D191="",A191,基本情報!D191))</f>
        <v>10183</v>
      </c>
      <c r="C191" s="14"/>
      <c r="D191" s="14" t="str">
        <f>IF(基本情報!E191="","",基本情報!E191)</f>
        <v>　</v>
      </c>
      <c r="E191" s="14" t="str">
        <f>IF(基本情報!F191="","",基本情報!F191)</f>
        <v>　</v>
      </c>
      <c r="F191" s="14" t="str">
        <f>IF(基本情報!H191="","",基本情報!H191)</f>
        <v/>
      </c>
      <c r="G191" s="14" t="str">
        <f>IF(H191=TRUE,IF(基本情報!I191="","",基本情報!I191),"")</f>
        <v/>
      </c>
      <c r="H191" s="16" t="b">
        <v>0</v>
      </c>
      <c r="I191" s="16" t="str">
        <f t="shared" si="24"/>
        <v xml:space="preserve"> </v>
      </c>
      <c r="J191" s="16">
        <f>IF(基本情報!G191="男",1,2)</f>
        <v>2</v>
      </c>
      <c r="K191" s="1"/>
      <c r="L191" s="16">
        <f>COUNT(M$9:M191)</f>
        <v>0</v>
      </c>
      <c r="M191" s="16" t="str">
        <f t="shared" si="25"/>
        <v/>
      </c>
      <c r="N191" s="16">
        <f>COUNT(O$9:O191)</f>
        <v>0</v>
      </c>
      <c r="O191" s="16" t="str">
        <f t="shared" si="26"/>
        <v/>
      </c>
      <c r="P191" s="13" t="str">
        <f>IF(H191=TRUE,IF(基本情報!J191="","",基本情報!J191),"")</f>
        <v/>
      </c>
      <c r="Q191" s="13">
        <v>183</v>
      </c>
      <c r="R191" s="13" t="e">
        <f t="shared" si="34"/>
        <v>#N/A</v>
      </c>
      <c r="S191" s="13" t="b">
        <f t="shared" si="27"/>
        <v>1</v>
      </c>
      <c r="T191" s="13" t="str">
        <f t="shared" si="28"/>
        <v/>
      </c>
      <c r="V191" s="13">
        <v>183</v>
      </c>
      <c r="W191" s="13" t="e">
        <f t="shared" si="35"/>
        <v>#N/A</v>
      </c>
      <c r="X191" s="13" t="b">
        <f t="shared" si="29"/>
        <v>1</v>
      </c>
      <c r="Y191" s="13" t="str">
        <f t="shared" si="30"/>
        <v/>
      </c>
      <c r="AB191" s="13" t="str">
        <f t="shared" si="31"/>
        <v/>
      </c>
    </row>
    <row r="192" spans="1:28">
      <c r="A192" s="14">
        <v>10184</v>
      </c>
      <c r="B192" s="14">
        <f>IF('競技設定（大会別）'!A$2&gt;1,IF(基本情報!C192="",A192,基本情報!C192),IF(基本情報!D192="",A192,基本情報!D192))</f>
        <v>10184</v>
      </c>
      <c r="C192" s="14"/>
      <c r="D192" s="14" t="str">
        <f>IF(基本情報!E192="","",基本情報!E192)</f>
        <v>　</v>
      </c>
      <c r="E192" s="14" t="str">
        <f>IF(基本情報!F192="","",基本情報!F192)</f>
        <v>　</v>
      </c>
      <c r="F192" s="14" t="str">
        <f>IF(基本情報!H192="","",基本情報!H192)</f>
        <v/>
      </c>
      <c r="G192" s="14" t="str">
        <f>IF(H192=TRUE,IF(基本情報!I192="","",基本情報!I192),"")</f>
        <v/>
      </c>
      <c r="H192" s="16" t="b">
        <v>0</v>
      </c>
      <c r="I192" s="16" t="str">
        <f t="shared" si="24"/>
        <v xml:space="preserve"> </v>
      </c>
      <c r="J192" s="16">
        <f>IF(基本情報!G192="男",1,2)</f>
        <v>2</v>
      </c>
      <c r="K192" s="1"/>
      <c r="L192" s="16">
        <f>COUNT(M$9:M192)</f>
        <v>0</v>
      </c>
      <c r="M192" s="16" t="str">
        <f t="shared" si="25"/>
        <v/>
      </c>
      <c r="N192" s="16">
        <f>COUNT(O$9:O192)</f>
        <v>0</v>
      </c>
      <c r="O192" s="16" t="str">
        <f t="shared" si="26"/>
        <v/>
      </c>
      <c r="P192" s="13" t="str">
        <f>IF(H192=TRUE,IF(基本情報!J192="","",基本情報!J192),"")</f>
        <v/>
      </c>
      <c r="Q192" s="13">
        <v>184</v>
      </c>
      <c r="R192" s="13" t="e">
        <f t="shared" si="34"/>
        <v>#N/A</v>
      </c>
      <c r="S192" s="13" t="b">
        <f t="shared" si="27"/>
        <v>1</v>
      </c>
      <c r="T192" s="13" t="str">
        <f t="shared" si="28"/>
        <v/>
      </c>
      <c r="V192" s="13">
        <v>184</v>
      </c>
      <c r="W192" s="13" t="e">
        <f t="shared" si="35"/>
        <v>#N/A</v>
      </c>
      <c r="X192" s="13" t="b">
        <f t="shared" si="29"/>
        <v>1</v>
      </c>
      <c r="Y192" s="13" t="str">
        <f t="shared" si="30"/>
        <v/>
      </c>
      <c r="AB192" s="13" t="str">
        <f t="shared" si="31"/>
        <v/>
      </c>
    </row>
    <row r="193" spans="1:28">
      <c r="A193" s="14">
        <v>10185</v>
      </c>
      <c r="B193" s="14">
        <f>IF('競技設定（大会別）'!A$2&gt;1,IF(基本情報!C193="",A193,基本情報!C193),IF(基本情報!D193="",A193,基本情報!D193))</f>
        <v>10185</v>
      </c>
      <c r="C193" s="14"/>
      <c r="D193" s="14" t="str">
        <f>IF(基本情報!E193="","",基本情報!E193)</f>
        <v>　</v>
      </c>
      <c r="E193" s="14" t="str">
        <f>IF(基本情報!F193="","",基本情報!F193)</f>
        <v>　</v>
      </c>
      <c r="F193" s="14" t="str">
        <f>IF(基本情報!H193="","",基本情報!H193)</f>
        <v/>
      </c>
      <c r="G193" s="14" t="str">
        <f>IF(H193=TRUE,IF(基本情報!I193="","",基本情報!I193),"")</f>
        <v/>
      </c>
      <c r="H193" s="16" t="b">
        <v>0</v>
      </c>
      <c r="I193" s="16" t="str">
        <f t="shared" si="24"/>
        <v xml:space="preserve"> </v>
      </c>
      <c r="J193" s="16">
        <f>IF(基本情報!G193="男",1,2)</f>
        <v>2</v>
      </c>
      <c r="K193" s="1"/>
      <c r="L193" s="16">
        <f>COUNT(M$9:M193)</f>
        <v>0</v>
      </c>
      <c r="M193" s="16" t="str">
        <f t="shared" si="25"/>
        <v/>
      </c>
      <c r="N193" s="16">
        <f>COUNT(O$9:O193)</f>
        <v>0</v>
      </c>
      <c r="O193" s="16" t="str">
        <f t="shared" si="26"/>
        <v/>
      </c>
      <c r="P193" s="13" t="str">
        <f>IF(H193=TRUE,IF(基本情報!J193="","",基本情報!J193),"")</f>
        <v/>
      </c>
      <c r="Q193" s="13">
        <v>185</v>
      </c>
      <c r="R193" s="13" t="e">
        <f t="shared" si="34"/>
        <v>#N/A</v>
      </c>
      <c r="S193" s="13" t="b">
        <f t="shared" si="27"/>
        <v>1</v>
      </c>
      <c r="T193" s="13" t="str">
        <f t="shared" si="28"/>
        <v/>
      </c>
      <c r="V193" s="13">
        <v>185</v>
      </c>
      <c r="W193" s="13" t="e">
        <f t="shared" si="35"/>
        <v>#N/A</v>
      </c>
      <c r="X193" s="13" t="b">
        <f t="shared" si="29"/>
        <v>1</v>
      </c>
      <c r="Y193" s="13" t="str">
        <f t="shared" si="30"/>
        <v/>
      </c>
      <c r="AB193" s="13" t="str">
        <f t="shared" si="31"/>
        <v/>
      </c>
    </row>
    <row r="194" spans="1:28">
      <c r="A194" s="14">
        <v>10186</v>
      </c>
      <c r="B194" s="14">
        <f>IF('競技設定（大会別）'!A$2&gt;1,IF(基本情報!C194="",A194,基本情報!C194),IF(基本情報!D194="",A194,基本情報!D194))</f>
        <v>10186</v>
      </c>
      <c r="C194" s="14"/>
      <c r="D194" s="14" t="str">
        <f>IF(基本情報!E194="","",基本情報!E194)</f>
        <v>　</v>
      </c>
      <c r="E194" s="14" t="str">
        <f>IF(基本情報!F194="","",基本情報!F194)</f>
        <v>　</v>
      </c>
      <c r="F194" s="14" t="str">
        <f>IF(基本情報!H194="","",基本情報!H194)</f>
        <v/>
      </c>
      <c r="G194" s="14" t="str">
        <f>IF(H194=TRUE,IF(基本情報!I194="","",基本情報!I194),"")</f>
        <v/>
      </c>
      <c r="H194" s="16" t="b">
        <v>0</v>
      </c>
      <c r="I194" s="16" t="str">
        <f t="shared" si="24"/>
        <v xml:space="preserve"> </v>
      </c>
      <c r="J194" s="16">
        <f>IF(基本情報!G194="男",1,2)</f>
        <v>2</v>
      </c>
      <c r="K194" s="1"/>
      <c r="L194" s="16">
        <f>COUNT(M$9:M194)</f>
        <v>0</v>
      </c>
      <c r="M194" s="16" t="str">
        <f t="shared" si="25"/>
        <v/>
      </c>
      <c r="N194" s="16">
        <f>COUNT(O$9:O194)</f>
        <v>0</v>
      </c>
      <c r="O194" s="16" t="str">
        <f t="shared" si="26"/>
        <v/>
      </c>
      <c r="P194" s="13" t="str">
        <f>IF(H194=TRUE,IF(基本情報!J194="","",基本情報!J194),"")</f>
        <v/>
      </c>
      <c r="Q194" s="13">
        <v>186</v>
      </c>
      <c r="R194" s="13" t="e">
        <f t="shared" si="34"/>
        <v>#N/A</v>
      </c>
      <c r="S194" s="13" t="b">
        <f t="shared" si="27"/>
        <v>1</v>
      </c>
      <c r="T194" s="13" t="str">
        <f t="shared" si="28"/>
        <v/>
      </c>
      <c r="V194" s="13">
        <v>186</v>
      </c>
      <c r="W194" s="13" t="e">
        <f t="shared" si="35"/>
        <v>#N/A</v>
      </c>
      <c r="X194" s="13" t="b">
        <f t="shared" si="29"/>
        <v>1</v>
      </c>
      <c r="Y194" s="13" t="str">
        <f t="shared" si="30"/>
        <v/>
      </c>
      <c r="AB194" s="13" t="str">
        <f t="shared" si="31"/>
        <v/>
      </c>
    </row>
    <row r="195" spans="1:28">
      <c r="A195" s="14">
        <v>10187</v>
      </c>
      <c r="B195" s="14">
        <f>IF('競技設定（大会別）'!A$2&gt;1,IF(基本情報!C195="",A195,基本情報!C195),IF(基本情報!D195="",A195,基本情報!D195))</f>
        <v>10187</v>
      </c>
      <c r="C195" s="14"/>
      <c r="D195" s="14" t="str">
        <f>IF(基本情報!E195="","",基本情報!E195)</f>
        <v>　</v>
      </c>
      <c r="E195" s="14" t="str">
        <f>IF(基本情報!F195="","",基本情報!F195)</f>
        <v>　</v>
      </c>
      <c r="F195" s="14" t="str">
        <f>IF(基本情報!H195="","",基本情報!H195)</f>
        <v/>
      </c>
      <c r="G195" s="14" t="str">
        <f>IF(H195=TRUE,IF(基本情報!I195="","",基本情報!I195),"")</f>
        <v/>
      </c>
      <c r="H195" s="16" t="b">
        <v>0</v>
      </c>
      <c r="I195" s="16" t="str">
        <f t="shared" si="24"/>
        <v xml:space="preserve"> </v>
      </c>
      <c r="J195" s="16">
        <f>IF(基本情報!G195="男",1,2)</f>
        <v>2</v>
      </c>
      <c r="K195" s="1"/>
      <c r="L195" s="16">
        <f>COUNT(M$9:M195)</f>
        <v>0</v>
      </c>
      <c r="M195" s="16" t="str">
        <f t="shared" si="25"/>
        <v/>
      </c>
      <c r="N195" s="16">
        <f>COUNT(O$9:O195)</f>
        <v>0</v>
      </c>
      <c r="O195" s="16" t="str">
        <f t="shared" si="26"/>
        <v/>
      </c>
      <c r="P195" s="13" t="str">
        <f>IF(H195=TRUE,IF(基本情報!J195="","",基本情報!J195),"")</f>
        <v/>
      </c>
      <c r="Q195" s="13">
        <v>187</v>
      </c>
      <c r="R195" s="13" t="e">
        <f t="shared" si="34"/>
        <v>#N/A</v>
      </c>
      <c r="S195" s="13" t="b">
        <f t="shared" si="27"/>
        <v>1</v>
      </c>
      <c r="T195" s="13" t="str">
        <f t="shared" si="28"/>
        <v/>
      </c>
      <c r="V195" s="13">
        <v>187</v>
      </c>
      <c r="W195" s="13" t="e">
        <f t="shared" si="35"/>
        <v>#N/A</v>
      </c>
      <c r="X195" s="13" t="b">
        <f t="shared" si="29"/>
        <v>1</v>
      </c>
      <c r="Y195" s="13" t="str">
        <f t="shared" si="30"/>
        <v/>
      </c>
      <c r="AB195" s="13" t="str">
        <f t="shared" si="31"/>
        <v/>
      </c>
    </row>
    <row r="196" spans="1:28">
      <c r="A196" s="14">
        <v>10188</v>
      </c>
      <c r="B196" s="14">
        <f>IF('競技設定（大会別）'!A$2&gt;1,IF(基本情報!C196="",A196,基本情報!C196),IF(基本情報!D196="",A196,基本情報!D196))</f>
        <v>10188</v>
      </c>
      <c r="C196" s="14"/>
      <c r="D196" s="14" t="str">
        <f>IF(基本情報!E196="","",基本情報!E196)</f>
        <v>　</v>
      </c>
      <c r="E196" s="14" t="str">
        <f>IF(基本情報!F196="","",基本情報!F196)</f>
        <v>　</v>
      </c>
      <c r="F196" s="14" t="str">
        <f>IF(基本情報!H196="","",基本情報!H196)</f>
        <v/>
      </c>
      <c r="G196" s="14" t="str">
        <f>IF(H196=TRUE,IF(基本情報!I196="","",基本情報!I196),"")</f>
        <v/>
      </c>
      <c r="H196" s="16" t="b">
        <v>0</v>
      </c>
      <c r="I196" s="16" t="str">
        <f t="shared" si="24"/>
        <v xml:space="preserve"> </v>
      </c>
      <c r="J196" s="16">
        <f>IF(基本情報!G196="男",1,2)</f>
        <v>2</v>
      </c>
      <c r="K196" s="1"/>
      <c r="L196" s="16">
        <f>COUNT(M$9:M196)</f>
        <v>0</v>
      </c>
      <c r="M196" s="16" t="str">
        <f t="shared" si="25"/>
        <v/>
      </c>
      <c r="N196" s="16">
        <f>COUNT(O$9:O196)</f>
        <v>0</v>
      </c>
      <c r="O196" s="16" t="str">
        <f t="shared" si="26"/>
        <v/>
      </c>
      <c r="P196" s="13" t="str">
        <f>IF(H196=TRUE,IF(基本情報!J196="","",基本情報!J196),"")</f>
        <v/>
      </c>
      <c r="Q196" s="13">
        <v>188</v>
      </c>
      <c r="R196" s="13" t="e">
        <f t="shared" si="34"/>
        <v>#N/A</v>
      </c>
      <c r="S196" s="13" t="b">
        <f t="shared" si="27"/>
        <v>1</v>
      </c>
      <c r="T196" s="13" t="str">
        <f t="shared" si="28"/>
        <v/>
      </c>
      <c r="V196" s="13">
        <v>188</v>
      </c>
      <c r="W196" s="13" t="e">
        <f t="shared" si="35"/>
        <v>#N/A</v>
      </c>
      <c r="X196" s="13" t="b">
        <f t="shared" si="29"/>
        <v>1</v>
      </c>
      <c r="Y196" s="13" t="str">
        <f t="shared" si="30"/>
        <v/>
      </c>
      <c r="AB196" s="13" t="str">
        <f t="shared" si="31"/>
        <v/>
      </c>
    </row>
    <row r="197" spans="1:28">
      <c r="A197" s="14">
        <v>10189</v>
      </c>
      <c r="B197" s="14">
        <f>IF('競技設定（大会別）'!A$2&gt;1,IF(基本情報!C197="",A197,基本情報!C197),IF(基本情報!D197="",A197,基本情報!D197))</f>
        <v>10189</v>
      </c>
      <c r="C197" s="14"/>
      <c r="D197" s="14" t="str">
        <f>IF(基本情報!E197="","",基本情報!E197)</f>
        <v>　</v>
      </c>
      <c r="E197" s="14" t="str">
        <f>IF(基本情報!F197="","",基本情報!F197)</f>
        <v>　</v>
      </c>
      <c r="F197" s="14" t="str">
        <f>IF(基本情報!H197="","",基本情報!H197)</f>
        <v/>
      </c>
      <c r="G197" s="14" t="str">
        <f>IF(H197=TRUE,IF(基本情報!I197="","",基本情報!I197),"")</f>
        <v/>
      </c>
      <c r="H197" s="16" t="b">
        <v>0</v>
      </c>
      <c r="I197" s="16" t="str">
        <f t="shared" si="24"/>
        <v xml:space="preserve"> </v>
      </c>
      <c r="J197" s="16">
        <f>IF(基本情報!G197="男",1,2)</f>
        <v>2</v>
      </c>
      <c r="K197" s="1"/>
      <c r="L197" s="16">
        <f>COUNT(M$9:M197)</f>
        <v>0</v>
      </c>
      <c r="M197" s="16" t="str">
        <f t="shared" si="25"/>
        <v/>
      </c>
      <c r="N197" s="16">
        <f>COUNT(O$9:O197)</f>
        <v>0</v>
      </c>
      <c r="O197" s="16" t="str">
        <f t="shared" si="26"/>
        <v/>
      </c>
      <c r="P197" s="13" t="str">
        <f>IF(H197=TRUE,IF(基本情報!J197="","",基本情報!J197),"")</f>
        <v/>
      </c>
      <c r="Q197" s="13">
        <v>189</v>
      </c>
      <c r="R197" s="13" t="e">
        <f t="shared" si="34"/>
        <v>#N/A</v>
      </c>
      <c r="S197" s="13" t="b">
        <f t="shared" si="27"/>
        <v>1</v>
      </c>
      <c r="T197" s="13" t="str">
        <f t="shared" si="28"/>
        <v/>
      </c>
      <c r="V197" s="13">
        <v>189</v>
      </c>
      <c r="W197" s="13" t="e">
        <f t="shared" si="35"/>
        <v>#N/A</v>
      </c>
      <c r="X197" s="13" t="b">
        <f t="shared" si="29"/>
        <v>1</v>
      </c>
      <c r="Y197" s="13" t="str">
        <f t="shared" si="30"/>
        <v/>
      </c>
      <c r="AB197" s="13" t="str">
        <f t="shared" si="31"/>
        <v/>
      </c>
    </row>
    <row r="198" spans="1:28">
      <c r="A198" s="14">
        <v>10190</v>
      </c>
      <c r="B198" s="14">
        <f>IF('競技設定（大会別）'!A$2&gt;1,IF(基本情報!C198="",A198,基本情報!C198),IF(基本情報!D198="",A198,基本情報!D198))</f>
        <v>10190</v>
      </c>
      <c r="C198" s="14"/>
      <c r="D198" s="14" t="str">
        <f>IF(基本情報!E198="","",基本情報!E198)</f>
        <v>　</v>
      </c>
      <c r="E198" s="14" t="str">
        <f>IF(基本情報!F198="","",基本情報!F198)</f>
        <v>　</v>
      </c>
      <c r="F198" s="14" t="str">
        <f>IF(基本情報!H198="","",基本情報!H198)</f>
        <v/>
      </c>
      <c r="G198" s="14" t="str">
        <f>IF(H198=TRUE,IF(基本情報!I198="","",基本情報!I198),"")</f>
        <v/>
      </c>
      <c r="H198" s="16" t="b">
        <v>0</v>
      </c>
      <c r="I198" s="16" t="str">
        <f t="shared" si="24"/>
        <v xml:space="preserve"> </v>
      </c>
      <c r="J198" s="16">
        <f>IF(基本情報!G198="男",1,2)</f>
        <v>2</v>
      </c>
      <c r="K198" s="1"/>
      <c r="L198" s="16">
        <f>COUNT(M$9:M198)</f>
        <v>0</v>
      </c>
      <c r="M198" s="16" t="str">
        <f t="shared" si="25"/>
        <v/>
      </c>
      <c r="N198" s="16">
        <f>COUNT(O$9:O198)</f>
        <v>0</v>
      </c>
      <c r="O198" s="16" t="str">
        <f t="shared" si="26"/>
        <v/>
      </c>
      <c r="P198" s="13" t="str">
        <f>IF(H198=TRUE,IF(基本情報!J198="","",基本情報!J198),"")</f>
        <v/>
      </c>
      <c r="Q198" s="13">
        <v>190</v>
      </c>
      <c r="R198" s="13" t="e">
        <f t="shared" si="34"/>
        <v>#N/A</v>
      </c>
      <c r="S198" s="13" t="b">
        <f t="shared" si="27"/>
        <v>1</v>
      </c>
      <c r="T198" s="13" t="str">
        <f t="shared" si="28"/>
        <v/>
      </c>
      <c r="V198" s="13">
        <v>190</v>
      </c>
      <c r="W198" s="13" t="e">
        <f t="shared" si="35"/>
        <v>#N/A</v>
      </c>
      <c r="X198" s="13" t="b">
        <f t="shared" si="29"/>
        <v>1</v>
      </c>
      <c r="Y198" s="13" t="str">
        <f t="shared" si="30"/>
        <v/>
      </c>
      <c r="AB198" s="13" t="str">
        <f t="shared" si="31"/>
        <v/>
      </c>
    </row>
    <row r="199" spans="1:28">
      <c r="A199" s="14">
        <v>10191</v>
      </c>
      <c r="B199" s="14">
        <f>IF('競技設定（大会別）'!A$2&gt;1,IF(基本情報!C199="",A199,基本情報!C199),IF(基本情報!D199="",A199,基本情報!D199))</f>
        <v>10191</v>
      </c>
      <c r="C199" s="14"/>
      <c r="D199" s="14" t="str">
        <f>IF(基本情報!E199="","",基本情報!E199)</f>
        <v>　</v>
      </c>
      <c r="E199" s="14" t="str">
        <f>IF(基本情報!F199="","",基本情報!F199)</f>
        <v>　</v>
      </c>
      <c r="F199" s="14" t="str">
        <f>IF(基本情報!H199="","",基本情報!H199)</f>
        <v/>
      </c>
      <c r="G199" s="14" t="str">
        <f>IF(H199=TRUE,IF(基本情報!I199="","",基本情報!I199),"")</f>
        <v/>
      </c>
      <c r="H199" s="16" t="b">
        <v>0</v>
      </c>
      <c r="I199" s="16" t="str">
        <f t="shared" si="24"/>
        <v xml:space="preserve"> </v>
      </c>
      <c r="J199" s="16">
        <f>IF(基本情報!G199="男",1,2)</f>
        <v>2</v>
      </c>
      <c r="K199" s="1"/>
      <c r="L199" s="16">
        <f>COUNT(M$9:M199)</f>
        <v>0</v>
      </c>
      <c r="M199" s="16" t="str">
        <f t="shared" si="25"/>
        <v/>
      </c>
      <c r="N199" s="16">
        <f>COUNT(O$9:O199)</f>
        <v>0</v>
      </c>
      <c r="O199" s="16" t="str">
        <f t="shared" si="26"/>
        <v/>
      </c>
      <c r="P199" s="13" t="str">
        <f>IF(H199=TRUE,IF(基本情報!J199="","",基本情報!J199),"")</f>
        <v/>
      </c>
      <c r="Q199" s="13">
        <v>191</v>
      </c>
      <c r="R199" s="13" t="e">
        <f t="shared" si="34"/>
        <v>#N/A</v>
      </c>
      <c r="S199" s="13" t="b">
        <f t="shared" si="27"/>
        <v>1</v>
      </c>
      <c r="T199" s="13" t="str">
        <f t="shared" si="28"/>
        <v/>
      </c>
      <c r="V199" s="13">
        <v>191</v>
      </c>
      <c r="W199" s="13" t="e">
        <f t="shared" si="35"/>
        <v>#N/A</v>
      </c>
      <c r="X199" s="13" t="b">
        <f t="shared" si="29"/>
        <v>1</v>
      </c>
      <c r="Y199" s="13" t="str">
        <f t="shared" si="30"/>
        <v/>
      </c>
      <c r="AB199" s="13" t="str">
        <f t="shared" si="31"/>
        <v/>
      </c>
    </row>
    <row r="200" spans="1:28">
      <c r="A200" s="14">
        <v>10192</v>
      </c>
      <c r="B200" s="14">
        <f>IF('競技設定（大会別）'!A$2&gt;1,IF(基本情報!C200="",A200,基本情報!C200),IF(基本情報!D200="",A200,基本情報!D200))</f>
        <v>10192</v>
      </c>
      <c r="C200" s="14"/>
      <c r="D200" s="14" t="str">
        <f>IF(基本情報!E200="","",基本情報!E200)</f>
        <v>　</v>
      </c>
      <c r="E200" s="14" t="str">
        <f>IF(基本情報!F200="","",基本情報!F200)</f>
        <v>　</v>
      </c>
      <c r="F200" s="14" t="str">
        <f>IF(基本情報!H200="","",基本情報!H200)</f>
        <v/>
      </c>
      <c r="G200" s="14" t="str">
        <f>IF(H200=TRUE,IF(基本情報!I200="","",基本情報!I200),"")</f>
        <v/>
      </c>
      <c r="H200" s="16" t="b">
        <v>0</v>
      </c>
      <c r="I200" s="16" t="str">
        <f t="shared" si="24"/>
        <v xml:space="preserve"> </v>
      </c>
      <c r="J200" s="16">
        <f>IF(基本情報!G200="男",1,2)</f>
        <v>2</v>
      </c>
      <c r="K200" s="1"/>
      <c r="L200" s="16">
        <f>COUNT(M$9:M200)</f>
        <v>0</v>
      </c>
      <c r="M200" s="16" t="str">
        <f t="shared" si="25"/>
        <v/>
      </c>
      <c r="N200" s="16">
        <f>COUNT(O$9:O200)</f>
        <v>0</v>
      </c>
      <c r="O200" s="16" t="str">
        <f t="shared" si="26"/>
        <v/>
      </c>
      <c r="P200" s="13" t="str">
        <f>IF(H200=TRUE,IF(基本情報!J200="","",基本情報!J200),"")</f>
        <v/>
      </c>
      <c r="Q200" s="13">
        <v>192</v>
      </c>
      <c r="R200" s="13" t="e">
        <f t="shared" si="34"/>
        <v>#N/A</v>
      </c>
      <c r="S200" s="13" t="b">
        <f t="shared" si="27"/>
        <v>1</v>
      </c>
      <c r="T200" s="13" t="str">
        <f t="shared" si="28"/>
        <v/>
      </c>
      <c r="V200" s="13">
        <v>192</v>
      </c>
      <c r="W200" s="13" t="e">
        <f t="shared" si="35"/>
        <v>#N/A</v>
      </c>
      <c r="X200" s="13" t="b">
        <f t="shared" si="29"/>
        <v>1</v>
      </c>
      <c r="Y200" s="13" t="str">
        <f t="shared" si="30"/>
        <v/>
      </c>
      <c r="AB200" s="13" t="str">
        <f t="shared" si="31"/>
        <v/>
      </c>
    </row>
    <row r="201" spans="1:28">
      <c r="A201" s="14">
        <v>10193</v>
      </c>
      <c r="B201" s="14">
        <f>IF('競技設定（大会別）'!A$2&gt;1,IF(基本情報!C201="",A201,基本情報!C201),IF(基本情報!D201="",A201,基本情報!D201))</f>
        <v>10193</v>
      </c>
      <c r="C201" s="14"/>
      <c r="D201" s="14" t="str">
        <f>IF(基本情報!E201="","",基本情報!E201)</f>
        <v>　</v>
      </c>
      <c r="E201" s="14" t="str">
        <f>IF(基本情報!F201="","",基本情報!F201)</f>
        <v>　</v>
      </c>
      <c r="F201" s="14" t="str">
        <f>IF(基本情報!H201="","",基本情報!H201)</f>
        <v/>
      </c>
      <c r="G201" s="14" t="str">
        <f>IF(H201=TRUE,IF(基本情報!I201="","",基本情報!I201),"")</f>
        <v/>
      </c>
      <c r="H201" s="16" t="b">
        <v>0</v>
      </c>
      <c r="I201" s="16" t="str">
        <f t="shared" si="24"/>
        <v xml:space="preserve"> </v>
      </c>
      <c r="J201" s="16">
        <f>IF(基本情報!G201="男",1,2)</f>
        <v>2</v>
      </c>
      <c r="K201" s="1"/>
      <c r="L201" s="16">
        <f>COUNT(M$9:M201)</f>
        <v>0</v>
      </c>
      <c r="M201" s="16" t="str">
        <f t="shared" si="25"/>
        <v/>
      </c>
      <c r="N201" s="16">
        <f>COUNT(O$9:O201)</f>
        <v>0</v>
      </c>
      <c r="O201" s="16" t="str">
        <f t="shared" si="26"/>
        <v/>
      </c>
      <c r="P201" s="13" t="str">
        <f>IF(H201=TRUE,IF(基本情報!J201="","",基本情報!J201),"")</f>
        <v/>
      </c>
      <c r="Q201" s="13">
        <v>193</v>
      </c>
      <c r="R201" s="13" t="e">
        <f t="shared" si="34"/>
        <v>#N/A</v>
      </c>
      <c r="S201" s="13" t="b">
        <f t="shared" si="27"/>
        <v>1</v>
      </c>
      <c r="T201" s="13" t="str">
        <f t="shared" si="28"/>
        <v/>
      </c>
      <c r="V201" s="13">
        <v>193</v>
      </c>
      <c r="W201" s="13" t="e">
        <f t="shared" si="35"/>
        <v>#N/A</v>
      </c>
      <c r="X201" s="13" t="b">
        <f t="shared" si="29"/>
        <v>1</v>
      </c>
      <c r="Y201" s="13" t="str">
        <f t="shared" si="30"/>
        <v/>
      </c>
      <c r="AB201" s="13" t="str">
        <f t="shared" si="31"/>
        <v/>
      </c>
    </row>
    <row r="202" spans="1:28">
      <c r="A202" s="14">
        <v>10194</v>
      </c>
      <c r="B202" s="14">
        <f>IF('競技設定（大会別）'!A$2&gt;1,IF(基本情報!C202="",A202,基本情報!C202),IF(基本情報!D202="",A202,基本情報!D202))</f>
        <v>10194</v>
      </c>
      <c r="C202" s="14"/>
      <c r="D202" s="14" t="str">
        <f>IF(基本情報!E202="","",基本情報!E202)</f>
        <v>　</v>
      </c>
      <c r="E202" s="14" t="str">
        <f>IF(基本情報!F202="","",基本情報!F202)</f>
        <v>　</v>
      </c>
      <c r="F202" s="14" t="str">
        <f>IF(基本情報!H202="","",基本情報!H202)</f>
        <v/>
      </c>
      <c r="G202" s="14" t="str">
        <f>IF(H202=TRUE,IF(基本情報!I202="","",基本情報!I202),"")</f>
        <v/>
      </c>
      <c r="H202" s="16" t="b">
        <v>0</v>
      </c>
      <c r="I202" s="16" t="str">
        <f t="shared" ref="I202:I208" si="36">ASC(E202)</f>
        <v xml:space="preserve"> </v>
      </c>
      <c r="J202" s="16">
        <f>IF(基本情報!G202="男",1,2)</f>
        <v>2</v>
      </c>
      <c r="K202" s="1"/>
      <c r="L202" s="16">
        <f>COUNT(M$9:M202)</f>
        <v>0</v>
      </c>
      <c r="M202" s="16" t="str">
        <f t="shared" ref="M202:M208" si="37">IF(H202=TRUE,IF(J202=1,B202,""),"")</f>
        <v/>
      </c>
      <c r="N202" s="16">
        <f>COUNT(O$9:O202)</f>
        <v>0</v>
      </c>
      <c r="O202" s="16" t="str">
        <f t="shared" ref="O202:O208" si="38">IF(H202=TRUE,IF(J202=2,B202,""),"")</f>
        <v/>
      </c>
      <c r="P202" s="13" t="str">
        <f>IF(H202=TRUE,IF(基本情報!J202="","",基本情報!J202),"")</f>
        <v/>
      </c>
      <c r="Q202" s="13">
        <v>194</v>
      </c>
      <c r="R202" s="13" t="e">
        <f t="shared" si="34"/>
        <v>#N/A</v>
      </c>
      <c r="S202" s="13" t="b">
        <f t="shared" ref="S202:S208" si="39">ISERROR(R202)</f>
        <v>1</v>
      </c>
      <c r="T202" s="13" t="str">
        <f t="shared" ref="T202:T208" si="40">IF(S202=FALSE,R202,"")</f>
        <v/>
      </c>
      <c r="V202" s="13">
        <v>194</v>
      </c>
      <c r="W202" s="13" t="e">
        <f t="shared" si="35"/>
        <v>#N/A</v>
      </c>
      <c r="X202" s="13" t="b">
        <f t="shared" ref="X202:X208" si="41">ISERROR(W202)</f>
        <v>1</v>
      </c>
      <c r="Y202" s="13" t="str">
        <f t="shared" ref="Y202:Y208" si="42">IF(X202=FALSE,W202,"")</f>
        <v/>
      </c>
      <c r="AB202" s="13" t="str">
        <f t="shared" ref="AB202:AB208" si="43">IF(T202="",Y202,T202)</f>
        <v/>
      </c>
    </row>
    <row r="203" spans="1:28">
      <c r="A203" s="14">
        <v>10195</v>
      </c>
      <c r="B203" s="14">
        <f>IF('競技設定（大会別）'!A$2&gt;1,IF(基本情報!C203="",A203,基本情報!C203),IF(基本情報!D203="",A203,基本情報!D203))</f>
        <v>10195</v>
      </c>
      <c r="C203" s="14"/>
      <c r="D203" s="14" t="str">
        <f>IF(基本情報!E203="","",基本情報!E203)</f>
        <v>　</v>
      </c>
      <c r="E203" s="14" t="str">
        <f>IF(基本情報!F203="","",基本情報!F203)</f>
        <v>　</v>
      </c>
      <c r="F203" s="14" t="str">
        <f>IF(基本情報!H203="","",基本情報!H203)</f>
        <v/>
      </c>
      <c r="G203" s="14" t="str">
        <f>IF(H203=TRUE,IF(基本情報!I203="","",基本情報!I203),"")</f>
        <v/>
      </c>
      <c r="H203" s="16" t="b">
        <v>0</v>
      </c>
      <c r="I203" s="16" t="str">
        <f t="shared" si="36"/>
        <v xml:space="preserve"> </v>
      </c>
      <c r="J203" s="16">
        <f>IF(基本情報!G203="男",1,2)</f>
        <v>2</v>
      </c>
      <c r="K203" s="1"/>
      <c r="L203" s="16">
        <f>COUNT(M$9:M203)</f>
        <v>0</v>
      </c>
      <c r="M203" s="16" t="str">
        <f t="shared" si="37"/>
        <v/>
      </c>
      <c r="N203" s="16">
        <f>COUNT(O$9:O203)</f>
        <v>0</v>
      </c>
      <c r="O203" s="16" t="str">
        <f t="shared" si="38"/>
        <v/>
      </c>
      <c r="P203" s="13" t="str">
        <f>IF(H203=TRUE,IF(基本情報!J203="","",基本情報!J203),"")</f>
        <v/>
      </c>
      <c r="Q203" s="13">
        <v>195</v>
      </c>
      <c r="R203" s="13" t="e">
        <f t="shared" si="34"/>
        <v>#N/A</v>
      </c>
      <c r="S203" s="13" t="b">
        <f t="shared" si="39"/>
        <v>1</v>
      </c>
      <c r="T203" s="13" t="str">
        <f t="shared" si="40"/>
        <v/>
      </c>
      <c r="V203" s="13">
        <v>195</v>
      </c>
      <c r="W203" s="13" t="e">
        <f t="shared" si="35"/>
        <v>#N/A</v>
      </c>
      <c r="X203" s="13" t="b">
        <f t="shared" si="41"/>
        <v>1</v>
      </c>
      <c r="Y203" s="13" t="str">
        <f t="shared" si="42"/>
        <v/>
      </c>
      <c r="AB203" s="13" t="str">
        <f t="shared" si="43"/>
        <v/>
      </c>
    </row>
    <row r="204" spans="1:28">
      <c r="A204" s="14">
        <v>10196</v>
      </c>
      <c r="B204" s="14">
        <f>IF('競技設定（大会別）'!A$2&gt;1,IF(基本情報!C204="",A204,基本情報!C204),IF(基本情報!D204="",A204,基本情報!D204))</f>
        <v>10196</v>
      </c>
      <c r="C204" s="14"/>
      <c r="D204" s="14" t="str">
        <f>IF(基本情報!E204="","",基本情報!E204)</f>
        <v>　</v>
      </c>
      <c r="E204" s="14" t="str">
        <f>IF(基本情報!F204="","",基本情報!F204)</f>
        <v>　</v>
      </c>
      <c r="F204" s="14" t="str">
        <f>IF(基本情報!H204="","",基本情報!H204)</f>
        <v/>
      </c>
      <c r="G204" s="14" t="str">
        <f>IF(H204=TRUE,IF(基本情報!I204="","",基本情報!I204),"")</f>
        <v/>
      </c>
      <c r="H204" s="16" t="b">
        <v>0</v>
      </c>
      <c r="I204" s="16" t="str">
        <f t="shared" si="36"/>
        <v xml:space="preserve"> </v>
      </c>
      <c r="J204" s="16">
        <f>IF(基本情報!G204="男",1,2)</f>
        <v>2</v>
      </c>
      <c r="K204" s="1"/>
      <c r="L204" s="16">
        <f>COUNT(M$9:M204)</f>
        <v>0</v>
      </c>
      <c r="M204" s="16" t="str">
        <f t="shared" si="37"/>
        <v/>
      </c>
      <c r="N204" s="16">
        <f>COUNT(O$9:O204)</f>
        <v>0</v>
      </c>
      <c r="O204" s="16" t="str">
        <f t="shared" si="38"/>
        <v/>
      </c>
      <c r="P204" s="13" t="str">
        <f>IF(H204=TRUE,IF(基本情報!J204="","",基本情報!J204),"")</f>
        <v/>
      </c>
      <c r="Q204" s="13">
        <v>196</v>
      </c>
      <c r="R204" s="13" t="e">
        <f>IF(VLOOKUP(Q204,男子ナンバー,2,FALSE)="","",VLOOKUP(Q204,男子ナンバー,2,FALSE))</f>
        <v>#N/A</v>
      </c>
      <c r="S204" s="13" t="b">
        <f t="shared" si="39"/>
        <v>1</v>
      </c>
      <c r="T204" s="13" t="str">
        <f t="shared" si="40"/>
        <v/>
      </c>
      <c r="V204" s="13">
        <v>196</v>
      </c>
      <c r="W204" s="13" t="e">
        <f>IF(VLOOKUP(V204,女子ナンバー,2,FALSE)="","",VLOOKUP(V204,女子ナンバー,2,FALSE))</f>
        <v>#N/A</v>
      </c>
      <c r="X204" s="13" t="b">
        <f t="shared" si="41"/>
        <v>1</v>
      </c>
      <c r="Y204" s="13" t="str">
        <f t="shared" si="42"/>
        <v/>
      </c>
      <c r="AB204" s="13" t="str">
        <f t="shared" si="43"/>
        <v/>
      </c>
    </row>
    <row r="205" spans="1:28">
      <c r="A205" s="14">
        <v>10197</v>
      </c>
      <c r="B205" s="14">
        <f>IF('競技設定（大会別）'!A$2&gt;1,IF(基本情報!C205="",A205,基本情報!C205),IF(基本情報!D205="",A205,基本情報!D205))</f>
        <v>10197</v>
      </c>
      <c r="C205" s="14"/>
      <c r="D205" s="14" t="str">
        <f>IF(基本情報!E205="","",基本情報!E205)</f>
        <v>　</v>
      </c>
      <c r="E205" s="14" t="str">
        <f>IF(基本情報!F205="","",基本情報!F205)</f>
        <v>　</v>
      </c>
      <c r="F205" s="14" t="str">
        <f>IF(基本情報!H205="","",基本情報!H205)</f>
        <v/>
      </c>
      <c r="G205" s="14" t="str">
        <f>IF(H205=TRUE,IF(基本情報!I205="","",基本情報!I205),"")</f>
        <v/>
      </c>
      <c r="H205" s="16" t="b">
        <v>0</v>
      </c>
      <c r="I205" s="16" t="str">
        <f t="shared" si="36"/>
        <v xml:space="preserve"> </v>
      </c>
      <c r="J205" s="16">
        <f>IF(基本情報!G205="男",1,2)</f>
        <v>2</v>
      </c>
      <c r="K205" s="1"/>
      <c r="L205" s="16">
        <f>COUNT(M$9:M205)</f>
        <v>0</v>
      </c>
      <c r="M205" s="16" t="str">
        <f t="shared" si="37"/>
        <v/>
      </c>
      <c r="N205" s="16">
        <f>COUNT(O$9:O205)</f>
        <v>0</v>
      </c>
      <c r="O205" s="16" t="str">
        <f t="shared" si="38"/>
        <v/>
      </c>
      <c r="P205" s="13" t="str">
        <f>IF(H205=TRUE,IF(基本情報!J205="","",基本情報!J205),"")</f>
        <v/>
      </c>
      <c r="Q205" s="13">
        <v>197</v>
      </c>
      <c r="R205" s="13" t="e">
        <f>IF(VLOOKUP(Q205,男子ナンバー,2,FALSE)="","",VLOOKUP(Q205,男子ナンバー,2,FALSE))</f>
        <v>#N/A</v>
      </c>
      <c r="S205" s="13" t="b">
        <f t="shared" si="39"/>
        <v>1</v>
      </c>
      <c r="T205" s="13" t="str">
        <f t="shared" si="40"/>
        <v/>
      </c>
      <c r="V205" s="13">
        <v>197</v>
      </c>
      <c r="W205" s="13" t="e">
        <f>IF(VLOOKUP(V205,女子ナンバー,2,FALSE)="","",VLOOKUP(V205,女子ナンバー,2,FALSE))</f>
        <v>#N/A</v>
      </c>
      <c r="X205" s="13" t="b">
        <f t="shared" si="41"/>
        <v>1</v>
      </c>
      <c r="Y205" s="13" t="str">
        <f t="shared" si="42"/>
        <v/>
      </c>
      <c r="AB205" s="13" t="str">
        <f t="shared" si="43"/>
        <v/>
      </c>
    </row>
    <row r="206" spans="1:28">
      <c r="A206" s="14">
        <v>10198</v>
      </c>
      <c r="B206" s="14">
        <f>IF('競技設定（大会別）'!A$2&gt;1,IF(基本情報!C206="",A206,基本情報!C206),IF(基本情報!D206="",A206,基本情報!D206))</f>
        <v>10198</v>
      </c>
      <c r="C206" s="14"/>
      <c r="D206" s="14" t="str">
        <f>IF(基本情報!E206="","",基本情報!E206)</f>
        <v>　</v>
      </c>
      <c r="E206" s="14" t="str">
        <f>IF(基本情報!F206="","",基本情報!F206)</f>
        <v>　</v>
      </c>
      <c r="F206" s="14" t="str">
        <f>IF(基本情報!H206="","",基本情報!H206)</f>
        <v/>
      </c>
      <c r="G206" s="14" t="str">
        <f>IF(H206=TRUE,IF(基本情報!I206="","",基本情報!I206),"")</f>
        <v/>
      </c>
      <c r="H206" s="16" t="b">
        <v>0</v>
      </c>
      <c r="I206" s="16" t="str">
        <f t="shared" si="36"/>
        <v xml:space="preserve"> </v>
      </c>
      <c r="J206" s="16">
        <f>IF(基本情報!G206="男",1,2)</f>
        <v>2</v>
      </c>
      <c r="K206" s="1"/>
      <c r="L206" s="16">
        <f>COUNT(M$9:M206)</f>
        <v>0</v>
      </c>
      <c r="M206" s="16" t="str">
        <f t="shared" si="37"/>
        <v/>
      </c>
      <c r="N206" s="16">
        <f>COUNT(O$9:O206)</f>
        <v>0</v>
      </c>
      <c r="O206" s="16" t="str">
        <f t="shared" si="38"/>
        <v/>
      </c>
      <c r="P206" s="13" t="str">
        <f>IF(H206=TRUE,IF(基本情報!J206="","",基本情報!J206),"")</f>
        <v/>
      </c>
      <c r="Q206" s="13">
        <v>198</v>
      </c>
      <c r="R206" s="13" t="e">
        <f>IF(VLOOKUP(Q206,男子ナンバー,2,FALSE)="","",VLOOKUP(Q206,男子ナンバー,2,FALSE))</f>
        <v>#N/A</v>
      </c>
      <c r="S206" s="13" t="b">
        <f t="shared" si="39"/>
        <v>1</v>
      </c>
      <c r="T206" s="13" t="str">
        <f t="shared" si="40"/>
        <v/>
      </c>
      <c r="V206" s="13">
        <v>198</v>
      </c>
      <c r="W206" s="13" t="e">
        <f>IF(VLOOKUP(V206,女子ナンバー,2,FALSE)="","",VLOOKUP(V206,女子ナンバー,2,FALSE))</f>
        <v>#N/A</v>
      </c>
      <c r="X206" s="13" t="b">
        <f t="shared" si="41"/>
        <v>1</v>
      </c>
      <c r="Y206" s="13" t="str">
        <f t="shared" si="42"/>
        <v/>
      </c>
      <c r="AB206" s="13" t="str">
        <f t="shared" si="43"/>
        <v/>
      </c>
    </row>
    <row r="207" spans="1:28">
      <c r="A207" s="14">
        <v>10199</v>
      </c>
      <c r="B207" s="14">
        <f>IF('競技設定（大会別）'!A$2&gt;1,IF(基本情報!C207="",A207,基本情報!C207),IF(基本情報!D207="",A207,基本情報!D207))</f>
        <v>10199</v>
      </c>
      <c r="C207" s="14"/>
      <c r="D207" s="14" t="str">
        <f>IF(基本情報!E207="","",基本情報!E207)</f>
        <v>　</v>
      </c>
      <c r="E207" s="14" t="str">
        <f>IF(基本情報!F207="","",基本情報!F207)</f>
        <v>　</v>
      </c>
      <c r="F207" s="14" t="str">
        <f>IF(基本情報!H207="","",基本情報!H207)</f>
        <v/>
      </c>
      <c r="G207" s="14" t="str">
        <f>IF(H207=TRUE,IF(基本情報!I207="","",基本情報!I207),"")</f>
        <v/>
      </c>
      <c r="H207" s="16" t="b">
        <v>0</v>
      </c>
      <c r="I207" s="16" t="str">
        <f t="shared" si="36"/>
        <v xml:space="preserve"> </v>
      </c>
      <c r="J207" s="16">
        <f>IF(基本情報!G207="男",1,2)</f>
        <v>2</v>
      </c>
      <c r="K207" s="1"/>
      <c r="L207" s="16">
        <f>COUNT(M$9:M207)</f>
        <v>0</v>
      </c>
      <c r="M207" s="16" t="str">
        <f t="shared" si="37"/>
        <v/>
      </c>
      <c r="N207" s="16">
        <f>COUNT(O$9:O207)</f>
        <v>0</v>
      </c>
      <c r="O207" s="16" t="str">
        <f t="shared" si="38"/>
        <v/>
      </c>
      <c r="P207" s="13" t="str">
        <f>IF(H207=TRUE,IF(基本情報!J207="","",基本情報!J207),"")</f>
        <v/>
      </c>
      <c r="Q207" s="13">
        <v>199</v>
      </c>
      <c r="R207" s="13" t="e">
        <f>IF(VLOOKUP(Q207,男子ナンバー,2,FALSE)="","",VLOOKUP(Q207,男子ナンバー,2,FALSE))</f>
        <v>#N/A</v>
      </c>
      <c r="S207" s="13" t="b">
        <f t="shared" si="39"/>
        <v>1</v>
      </c>
      <c r="T207" s="13" t="str">
        <f t="shared" si="40"/>
        <v/>
      </c>
      <c r="V207" s="13">
        <v>199</v>
      </c>
      <c r="W207" s="13" t="e">
        <f>IF(VLOOKUP(V207,女子ナンバー,2,FALSE)="","",VLOOKUP(V207,女子ナンバー,2,FALSE))</f>
        <v>#N/A</v>
      </c>
      <c r="X207" s="13" t="b">
        <f t="shared" si="41"/>
        <v>1</v>
      </c>
      <c r="Y207" s="13" t="str">
        <f t="shared" si="42"/>
        <v/>
      </c>
      <c r="AB207" s="13" t="str">
        <f t="shared" si="43"/>
        <v/>
      </c>
    </row>
    <row r="208" spans="1:28">
      <c r="A208" s="14">
        <v>10200</v>
      </c>
      <c r="B208" s="14">
        <f>IF('競技設定（大会別）'!A$2&gt;1,IF(基本情報!C208="",A208,基本情報!C208),IF(基本情報!D208="",A208,基本情報!D208))</f>
        <v>10200</v>
      </c>
      <c r="C208" s="14"/>
      <c r="D208" s="14" t="str">
        <f>IF(基本情報!E208="","",基本情報!E208)</f>
        <v>　</v>
      </c>
      <c r="E208" s="14" t="str">
        <f>IF(基本情報!F208="","",基本情報!F208)</f>
        <v>　</v>
      </c>
      <c r="F208" s="14" t="str">
        <f>IF(基本情報!H208="","",基本情報!H208)</f>
        <v/>
      </c>
      <c r="G208" s="14" t="str">
        <f>IF(H208=TRUE,IF(基本情報!I208="","",基本情報!I208),"")</f>
        <v/>
      </c>
      <c r="H208" s="16" t="b">
        <v>0</v>
      </c>
      <c r="I208" s="16" t="str">
        <f t="shared" si="36"/>
        <v xml:space="preserve"> </v>
      </c>
      <c r="J208" s="16">
        <f>IF(基本情報!G208="男",1,2)</f>
        <v>2</v>
      </c>
      <c r="K208" s="1"/>
      <c r="L208" s="16">
        <f>COUNT(M$9:M208)</f>
        <v>0</v>
      </c>
      <c r="M208" s="16" t="str">
        <f t="shared" si="37"/>
        <v/>
      </c>
      <c r="N208" s="16">
        <f>COUNT(O$9:O208)</f>
        <v>0</v>
      </c>
      <c r="O208" s="16" t="str">
        <f t="shared" si="38"/>
        <v/>
      </c>
      <c r="P208" s="13" t="str">
        <f>IF(H208=TRUE,IF(基本情報!J208="","",基本情報!J208),"")</f>
        <v/>
      </c>
      <c r="Q208" s="13">
        <v>200</v>
      </c>
      <c r="R208" s="13" t="e">
        <f>IF(VLOOKUP(Q208,男子ナンバー,2,FALSE)="","",VLOOKUP(Q208,男子ナンバー,2,FALSE))</f>
        <v>#N/A</v>
      </c>
      <c r="S208" s="13" t="b">
        <f t="shared" si="39"/>
        <v>1</v>
      </c>
      <c r="T208" s="13" t="str">
        <f t="shared" si="40"/>
        <v/>
      </c>
      <c r="V208" s="13">
        <v>200</v>
      </c>
      <c r="W208" s="13" t="e">
        <f>IF(VLOOKUP(V208,女子ナンバー,2,FALSE)="","",VLOOKUP(V208,女子ナンバー,2,FALSE))</f>
        <v>#N/A</v>
      </c>
      <c r="X208" s="13" t="b">
        <f t="shared" si="41"/>
        <v>1</v>
      </c>
      <c r="Y208" s="13" t="str">
        <f t="shared" si="42"/>
        <v/>
      </c>
      <c r="AB208" s="13" t="str">
        <f t="shared" si="43"/>
        <v/>
      </c>
    </row>
  </sheetData>
  <mergeCells count="6">
    <mergeCell ref="A6:B6"/>
    <mergeCell ref="C6:D6"/>
    <mergeCell ref="A4:B4"/>
    <mergeCell ref="C4:D4"/>
    <mergeCell ref="A5:B5"/>
    <mergeCell ref="C5:D5"/>
  </mergeCells>
  <phoneticPr fontId="6" alignment="noControl"/>
  <pageMargins left="0.7" right="0.7" top="0.75" bottom="0.75" header="0.51200000000000001" footer="0.51200000000000001"/>
  <pageSetup paperSize="9" orientation="portrait" verticalDpi="0"/>
  <extLst>
    <ext xmlns:mx="http://schemas.microsoft.com/office/mac/excel/2008/main" uri="{64002731-A6B0-56B0-2670-7721B7C09600}"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6"/>
  <dimension ref="A1:O120"/>
  <sheetViews>
    <sheetView topLeftCell="A31" workbookViewId="0">
      <selection activeCell="G49" sqref="G49"/>
    </sheetView>
  </sheetViews>
  <sheetFormatPr defaultColWidth="13" defaultRowHeight="14.25"/>
  <cols>
    <col min="1" max="1" width="3.5" customWidth="1"/>
    <col min="2" max="2" width="33.875" customWidth="1"/>
    <col min="3" max="3" width="10.375" customWidth="1"/>
    <col min="6" max="6" width="10.625" style="3" customWidth="1"/>
    <col min="7" max="7" width="22.75" style="3" customWidth="1"/>
    <col min="8" max="12" width="10.625" style="3" customWidth="1"/>
  </cols>
  <sheetData>
    <row r="1" spans="1:12">
      <c r="A1" s="1"/>
      <c r="B1" s="1" t="s">
        <v>5</v>
      </c>
      <c r="C1" s="1" t="s">
        <v>6</v>
      </c>
      <c r="D1" s="1" t="s">
        <v>4</v>
      </c>
      <c r="J1" s="332">
        <f ca="1">NOW()</f>
        <v>43254.368662152781</v>
      </c>
    </row>
    <row r="2" spans="1:12">
      <c r="A2" s="1">
        <v>1</v>
      </c>
      <c r="B2" s="1" t="s">
        <v>481</v>
      </c>
      <c r="C2" s="1" t="str">
        <f>IF(所属コード設定!K2="","",所属コード設定!K2)</f>
        <v/>
      </c>
      <c r="D2" s="1" t="s">
        <v>480</v>
      </c>
      <c r="F2" s="3" t="str">
        <f>VLOOKUP(H2,A$2:D$120,4,FALSE)</f>
        <v>安積高</v>
      </c>
      <c r="H2" s="3">
        <f>'tmp２'!A1</f>
        <v>1</v>
      </c>
      <c r="I2" s="145" t="e">
        <f>VLOOKUP(F2,N54:O60,2,FALSE)</f>
        <v>#N/A</v>
      </c>
    </row>
    <row r="3" spans="1:12">
      <c r="A3" s="1">
        <v>2</v>
      </c>
      <c r="B3" s="1" t="s">
        <v>483</v>
      </c>
      <c r="C3" s="1" t="str">
        <f>IF(所属コード設定!K3="","",所属コード設定!K3)</f>
        <v/>
      </c>
      <c r="D3" s="1" t="s">
        <v>482</v>
      </c>
      <c r="F3" s="329" t="str">
        <f>VLOOKUP('競技設定（大会別）'!A1,大会,2,FALSE)</f>
        <v>第77回福島県陸上競技選手権大会兼第75回福島県総合体育大会陸上競技大会県南地区予選会　競技者一覧表</v>
      </c>
      <c r="G3" s="329" t="str">
        <f>IF('競技設定（大会別）'!A1=2,CONCATENATE(F2,F3),F3)</f>
        <v>第77回福島県陸上競技選手権大会兼第75回福島県総合体育大会陸上競技大会県南地区予選会　競技者一覧表</v>
      </c>
    </row>
    <row r="4" spans="1:12">
      <c r="A4" s="1">
        <v>3</v>
      </c>
      <c r="B4" s="1" t="s">
        <v>485</v>
      </c>
      <c r="C4" s="1" t="str">
        <f>IF(所属コード設定!K4="","",所属コード設定!K4)</f>
        <v/>
      </c>
      <c r="D4" s="1" t="s">
        <v>484</v>
      </c>
      <c r="F4" s="329"/>
    </row>
    <row r="5" spans="1:12">
      <c r="A5" s="1">
        <v>4</v>
      </c>
      <c r="B5" s="1" t="s">
        <v>487</v>
      </c>
      <c r="C5" s="1" t="str">
        <f>IF(所属コード設定!K5="","",所属コード設定!K5)</f>
        <v/>
      </c>
      <c r="D5" s="1" t="s">
        <v>486</v>
      </c>
      <c r="F5" s="3" t="str">
        <f ca="1">IF('競技設定（大会別）'!A1=3,VLOOKUP(K11,J$15:L$38,3,FALSE),VLOOKUP(K11,J$15:L$38,2,FALSE))</f>
        <v>平成３４年度</v>
      </c>
    </row>
    <row r="6" spans="1:12">
      <c r="A6" s="1">
        <v>5</v>
      </c>
      <c r="B6" s="1" t="s">
        <v>489</v>
      </c>
      <c r="C6" s="1" t="str">
        <f>IF(所属コード設定!K6="","",所属コード設定!K6)</f>
        <v/>
      </c>
      <c r="D6" s="1" t="s">
        <v>488</v>
      </c>
    </row>
    <row r="7" spans="1:12">
      <c r="A7" s="1">
        <v>6</v>
      </c>
      <c r="B7" s="1" t="s">
        <v>491</v>
      </c>
      <c r="C7" s="1" t="str">
        <f>IF(所属コード設定!K7="","",所属コード設定!K7)</f>
        <v/>
      </c>
      <c r="D7" s="1" t="s">
        <v>490</v>
      </c>
    </row>
    <row r="8" spans="1:12">
      <c r="A8" s="1">
        <v>7</v>
      </c>
      <c r="B8" s="1" t="s">
        <v>493</v>
      </c>
      <c r="C8" s="1" t="str">
        <f>IF(所属コード設定!K8="","",所属コード設定!K8)</f>
        <v/>
      </c>
      <c r="D8" s="1" t="s">
        <v>492</v>
      </c>
      <c r="F8" s="330" t="s">
        <v>239</v>
      </c>
    </row>
    <row r="9" spans="1:12">
      <c r="A9" s="1">
        <v>8</v>
      </c>
      <c r="B9" s="1" t="s">
        <v>495</v>
      </c>
      <c r="C9" s="1" t="str">
        <f>IF(所属コード設定!K9="","",所属コード設定!K9)</f>
        <v/>
      </c>
      <c r="D9" s="1" t="s">
        <v>494</v>
      </c>
      <c r="F9" s="330" t="s">
        <v>240</v>
      </c>
    </row>
    <row r="10" spans="1:12">
      <c r="A10" s="1">
        <v>9</v>
      </c>
      <c r="B10" s="1" t="s">
        <v>497</v>
      </c>
      <c r="C10" s="1" t="str">
        <f>IF(所属コード設定!K10="","",所属コード設定!K10)</f>
        <v/>
      </c>
      <c r="D10" s="1" t="s">
        <v>496</v>
      </c>
      <c r="G10" s="3" t="s">
        <v>287</v>
      </c>
    </row>
    <row r="11" spans="1:12">
      <c r="A11" s="1">
        <v>10</v>
      </c>
      <c r="B11" s="1" t="s">
        <v>499</v>
      </c>
      <c r="C11" s="1" t="str">
        <f>IF(所属コード設定!K11="","",所属コード設定!K11)</f>
        <v/>
      </c>
      <c r="D11" s="1" t="s">
        <v>498</v>
      </c>
      <c r="F11" s="331">
        <v>1</v>
      </c>
      <c r="G11" s="330" t="str">
        <f>IF(H11="","",CONCATENATE(H11,G$10))</f>
        <v>第77回福島県陸上競技選手権大会兼第75回福島県総合体育大会陸上競技大会県南地区予選会　競技者一覧表</v>
      </c>
      <c r="H11" s="3" t="str">
        <f>IF('競技設定（大会別）'!B6="","",'競技設定（大会別）'!B6)</f>
        <v>第77回福島県陸上競技選手権大会兼第75回福島県総合体育大会陸上競技大会県南地区予選会</v>
      </c>
      <c r="J11" s="332">
        <f ca="1">J1</f>
        <v>43254.368662152781</v>
      </c>
      <c r="K11" s="3">
        <f ca="1">YEAR(J11)</f>
        <v>2022</v>
      </c>
      <c r="L11" s="3">
        <f ca="1">K11-1952</f>
        <v>70</v>
      </c>
    </row>
    <row r="12" spans="1:12">
      <c r="A12" s="1">
        <v>11</v>
      </c>
      <c r="B12" s="1" t="s">
        <v>501</v>
      </c>
      <c r="C12" s="1" t="str">
        <f>IF(所属コード設定!K12="","",所属コード設定!K12)</f>
        <v/>
      </c>
      <c r="D12" s="1" t="s">
        <v>500</v>
      </c>
      <c r="F12" s="331">
        <v>2</v>
      </c>
      <c r="G12" s="330" t="str">
        <f t="shared" ref="G12:G20" si="0">IF(H12="","",CONCATENATE(H12,G$10))</f>
        <v/>
      </c>
      <c r="H12" s="3" t="str">
        <f>IF('競技設定（大会別）'!B7="","",'競技設定（大会別）'!B7)</f>
        <v/>
      </c>
    </row>
    <row r="13" spans="1:12">
      <c r="A13" s="1">
        <v>12</v>
      </c>
      <c r="B13" s="1" t="s">
        <v>503</v>
      </c>
      <c r="C13" s="1" t="str">
        <f>IF(所属コード設定!K13="","",所属コード設定!K13)</f>
        <v/>
      </c>
      <c r="D13" s="1" t="s">
        <v>502</v>
      </c>
      <c r="F13" s="331">
        <v>3</v>
      </c>
      <c r="G13" s="330" t="str">
        <f t="shared" si="0"/>
        <v/>
      </c>
      <c r="H13" s="3" t="str">
        <f>IF('競技設定（大会別）'!B8="","",'競技設定（大会別）'!B8)</f>
        <v/>
      </c>
    </row>
    <row r="14" spans="1:12">
      <c r="A14" s="1">
        <v>13</v>
      </c>
      <c r="B14" s="1" t="s">
        <v>505</v>
      </c>
      <c r="C14" s="1" t="str">
        <f>IF(所属コード設定!K14="","",所属コード設定!K14)</f>
        <v/>
      </c>
      <c r="D14" s="1" t="s">
        <v>504</v>
      </c>
      <c r="F14" s="331">
        <v>4</v>
      </c>
      <c r="G14" s="330" t="str">
        <f t="shared" si="0"/>
        <v/>
      </c>
      <c r="H14" s="3" t="str">
        <f>IF('競技設定（大会別）'!B9="","",'競技設定（大会別）'!B9)</f>
        <v/>
      </c>
    </row>
    <row r="15" spans="1:12">
      <c r="A15" s="1">
        <v>14</v>
      </c>
      <c r="B15" s="1" t="s">
        <v>507</v>
      </c>
      <c r="C15" s="1" t="str">
        <f>IF(所属コード設定!K15="","",所属コード設定!K15)</f>
        <v/>
      </c>
      <c r="D15" s="1" t="s">
        <v>506</v>
      </c>
      <c r="F15" s="331">
        <v>5</v>
      </c>
      <c r="G15" s="330" t="str">
        <f t="shared" si="0"/>
        <v/>
      </c>
      <c r="H15" s="3" t="str">
        <f>IF('競技設定（大会別）'!B10="","",'競技設定（大会別）'!B10)</f>
        <v/>
      </c>
      <c r="J15" s="3">
        <v>2006</v>
      </c>
      <c r="K15" s="3" t="s">
        <v>241</v>
      </c>
      <c r="L15" s="3" t="s">
        <v>242</v>
      </c>
    </row>
    <row r="16" spans="1:12">
      <c r="A16" s="1">
        <v>15</v>
      </c>
      <c r="B16" s="1" t="s">
        <v>508</v>
      </c>
      <c r="C16" s="1" t="str">
        <f>IF(所属コード設定!K16="","",所属コード設定!K16)</f>
        <v/>
      </c>
      <c r="D16" s="1" t="s">
        <v>543</v>
      </c>
      <c r="F16" s="331">
        <v>6</v>
      </c>
      <c r="G16" s="330" t="str">
        <f t="shared" si="0"/>
        <v/>
      </c>
      <c r="H16" s="3" t="str">
        <f>IF('競技設定（大会別）'!B11="","",'競技設定（大会別）'!B11)</f>
        <v/>
      </c>
      <c r="I16" s="331"/>
      <c r="J16" s="3">
        <v>2007</v>
      </c>
      <c r="K16" s="3" t="s">
        <v>243</v>
      </c>
      <c r="L16" s="3" t="s">
        <v>244</v>
      </c>
    </row>
    <row r="17" spans="1:12">
      <c r="A17" s="1">
        <v>16</v>
      </c>
      <c r="B17" s="1" t="s">
        <v>510</v>
      </c>
      <c r="C17" s="1" t="str">
        <f>IF(所属コード設定!K17="","",所属コード設定!K17)</f>
        <v/>
      </c>
      <c r="D17" s="1" t="s">
        <v>509</v>
      </c>
      <c r="F17" s="331">
        <v>7</v>
      </c>
      <c r="G17" s="330" t="str">
        <f t="shared" si="0"/>
        <v/>
      </c>
      <c r="H17" s="3" t="str">
        <f>IF('競技設定（大会別）'!B12="","",'競技設定（大会別）'!B12)</f>
        <v/>
      </c>
      <c r="J17" s="3">
        <v>2008</v>
      </c>
      <c r="K17" s="3" t="s">
        <v>245</v>
      </c>
      <c r="L17" s="3" t="s">
        <v>246</v>
      </c>
    </row>
    <row r="18" spans="1:12">
      <c r="A18" s="1">
        <v>17</v>
      </c>
      <c r="B18" s="1" t="s">
        <v>512</v>
      </c>
      <c r="C18" s="1" t="str">
        <f>IF(所属コード設定!K18="","",所属コード設定!K18)</f>
        <v/>
      </c>
      <c r="D18" s="1" t="s">
        <v>511</v>
      </c>
      <c r="F18" s="331">
        <v>8</v>
      </c>
      <c r="G18" s="330" t="str">
        <f t="shared" si="0"/>
        <v/>
      </c>
      <c r="H18" s="3" t="str">
        <f>IF('競技設定（大会別）'!B13="","",'競技設定（大会別）'!B13)</f>
        <v/>
      </c>
      <c r="J18" s="3">
        <v>2009</v>
      </c>
      <c r="K18" s="3" t="s">
        <v>247</v>
      </c>
      <c r="L18" s="3" t="s">
        <v>248</v>
      </c>
    </row>
    <row r="19" spans="1:12">
      <c r="A19" s="1">
        <v>18</v>
      </c>
      <c r="B19" s="1" t="s">
        <v>514</v>
      </c>
      <c r="C19" s="1" t="str">
        <f>IF(所属コード設定!K19="","",所属コード設定!K19)</f>
        <v/>
      </c>
      <c r="D19" s="1" t="s">
        <v>513</v>
      </c>
      <c r="F19" s="331">
        <v>9</v>
      </c>
      <c r="G19" s="330" t="str">
        <f t="shared" si="0"/>
        <v/>
      </c>
      <c r="H19" s="3" t="str">
        <f>IF('競技設定（大会別）'!B14="","",'競技設定（大会別）'!B14)</f>
        <v/>
      </c>
      <c r="J19" s="3">
        <v>2010</v>
      </c>
      <c r="K19" s="3" t="s">
        <v>249</v>
      </c>
      <c r="L19" s="3" t="s">
        <v>250</v>
      </c>
    </row>
    <row r="20" spans="1:12">
      <c r="A20" s="1">
        <v>19</v>
      </c>
      <c r="B20" s="1" t="s">
        <v>516</v>
      </c>
      <c r="C20" s="1" t="str">
        <f>IF(所属コード設定!K20="","",所属コード設定!K20)</f>
        <v/>
      </c>
      <c r="D20" s="1" t="s">
        <v>515</v>
      </c>
      <c r="F20" s="331">
        <v>10</v>
      </c>
      <c r="G20" s="330" t="str">
        <f t="shared" si="0"/>
        <v/>
      </c>
      <c r="H20" s="3" t="str">
        <f>IF('競技設定（大会別）'!B15="","",'競技設定（大会別）'!B15)</f>
        <v/>
      </c>
      <c r="J20" s="3">
        <v>2011</v>
      </c>
      <c r="K20" s="3" t="s">
        <v>251</v>
      </c>
      <c r="L20" s="3" t="s">
        <v>252</v>
      </c>
    </row>
    <row r="21" spans="1:12">
      <c r="A21" s="1">
        <v>20</v>
      </c>
      <c r="B21" s="1" t="s">
        <v>518</v>
      </c>
      <c r="C21" s="1" t="str">
        <f>IF(所属コード設定!K21="","",所属コード設定!K21)</f>
        <v/>
      </c>
      <c r="D21" s="1" t="s">
        <v>517</v>
      </c>
      <c r="J21" s="3">
        <v>2012</v>
      </c>
      <c r="K21" s="3" t="s">
        <v>253</v>
      </c>
      <c r="L21" s="3" t="s">
        <v>254</v>
      </c>
    </row>
    <row r="22" spans="1:12">
      <c r="A22" s="1">
        <v>21</v>
      </c>
      <c r="B22" s="1" t="s">
        <v>520</v>
      </c>
      <c r="C22" s="1" t="str">
        <f>IF(所属コード設定!K22="","",所属コード設定!K22)</f>
        <v/>
      </c>
      <c r="D22" s="1" t="s">
        <v>519</v>
      </c>
      <c r="J22" s="3">
        <v>2013</v>
      </c>
      <c r="K22" s="3" t="s">
        <v>255</v>
      </c>
      <c r="L22" s="3" t="s">
        <v>256</v>
      </c>
    </row>
    <row r="23" spans="1:12">
      <c r="A23" s="1">
        <v>22</v>
      </c>
      <c r="B23" s="1" t="s">
        <v>522</v>
      </c>
      <c r="C23" s="1" t="str">
        <f>IF(所属コード設定!K23="","",所属コード設定!K23)</f>
        <v/>
      </c>
      <c r="D23" s="1" t="s">
        <v>521</v>
      </c>
      <c r="J23" s="3">
        <v>2014</v>
      </c>
      <c r="K23" s="3" t="s">
        <v>257</v>
      </c>
      <c r="L23" s="3" t="s">
        <v>258</v>
      </c>
    </row>
    <row r="24" spans="1:12">
      <c r="A24" s="1">
        <v>23</v>
      </c>
      <c r="B24" s="1" t="s">
        <v>524</v>
      </c>
      <c r="C24" s="1" t="str">
        <f>IF(所属コード設定!K24="","",所属コード設定!K24)</f>
        <v/>
      </c>
      <c r="D24" s="1" t="s">
        <v>523</v>
      </c>
      <c r="J24" s="3">
        <v>2015</v>
      </c>
      <c r="K24" s="3" t="s">
        <v>259</v>
      </c>
      <c r="L24" s="3" t="s">
        <v>260</v>
      </c>
    </row>
    <row r="25" spans="1:12">
      <c r="A25" s="1">
        <v>24</v>
      </c>
      <c r="B25" s="1" t="s">
        <v>526</v>
      </c>
      <c r="C25" s="1" t="str">
        <f>IF(所属コード設定!K25="","",所属コード設定!K25)</f>
        <v/>
      </c>
      <c r="D25" s="1" t="s">
        <v>525</v>
      </c>
      <c r="J25" s="3">
        <v>2016</v>
      </c>
      <c r="K25" s="3" t="s">
        <v>261</v>
      </c>
      <c r="L25" s="3" t="s">
        <v>262</v>
      </c>
    </row>
    <row r="26" spans="1:12">
      <c r="A26" s="1">
        <v>25</v>
      </c>
      <c r="B26" s="1" t="s">
        <v>528</v>
      </c>
      <c r="C26" s="1" t="str">
        <f>IF(所属コード設定!K26="","",所属コード設定!K26)</f>
        <v/>
      </c>
      <c r="D26" s="1" t="s">
        <v>527</v>
      </c>
      <c r="J26" s="3">
        <v>2017</v>
      </c>
      <c r="K26" s="3" t="s">
        <v>263</v>
      </c>
      <c r="L26" s="3" t="s">
        <v>264</v>
      </c>
    </row>
    <row r="27" spans="1:12">
      <c r="A27" s="1">
        <v>26</v>
      </c>
      <c r="B27" s="1" t="s">
        <v>530</v>
      </c>
      <c r="C27" s="1" t="str">
        <f>IF(所属コード設定!K27="","",所属コード設定!K27)</f>
        <v/>
      </c>
      <c r="D27" s="1" t="s">
        <v>529</v>
      </c>
      <c r="J27" s="3">
        <v>2018</v>
      </c>
      <c r="K27" s="3" t="s">
        <v>265</v>
      </c>
      <c r="L27" s="3" t="s">
        <v>266</v>
      </c>
    </row>
    <row r="28" spans="1:12">
      <c r="A28" s="1">
        <v>27</v>
      </c>
      <c r="B28" s="1" t="s">
        <v>332</v>
      </c>
      <c r="C28" s="1" t="str">
        <f>IF(所属コード設定!K28="","",所属コード設定!K28)</f>
        <v/>
      </c>
      <c r="D28" s="1" t="s">
        <v>331</v>
      </c>
      <c r="J28" s="3">
        <v>2019</v>
      </c>
      <c r="K28" s="3" t="s">
        <v>267</v>
      </c>
      <c r="L28" s="3" t="s">
        <v>268</v>
      </c>
    </row>
    <row r="29" spans="1:12">
      <c r="A29" s="1">
        <v>28</v>
      </c>
      <c r="B29" s="1" t="s">
        <v>334</v>
      </c>
      <c r="C29" s="1" t="str">
        <f>IF(所属コード設定!K29="","",所属コード設定!K29)</f>
        <v/>
      </c>
      <c r="D29" s="1" t="s">
        <v>333</v>
      </c>
      <c r="J29" s="3">
        <v>2020</v>
      </c>
      <c r="K29" s="3" t="s">
        <v>269</v>
      </c>
      <c r="L29" s="3" t="s">
        <v>270</v>
      </c>
    </row>
    <row r="30" spans="1:12">
      <c r="A30" s="1">
        <v>29</v>
      </c>
      <c r="B30" s="1" t="s">
        <v>336</v>
      </c>
      <c r="C30" s="1" t="str">
        <f>IF(所属コード設定!K30="","",所属コード設定!K30)</f>
        <v/>
      </c>
      <c r="D30" s="1" t="s">
        <v>335</v>
      </c>
      <c r="J30" s="3">
        <v>2021</v>
      </c>
      <c r="K30" s="3" t="s">
        <v>271</v>
      </c>
      <c r="L30" s="3" t="s">
        <v>272</v>
      </c>
    </row>
    <row r="31" spans="1:12">
      <c r="A31" s="1">
        <v>30</v>
      </c>
      <c r="B31" s="1" t="s">
        <v>338</v>
      </c>
      <c r="C31" s="1" t="str">
        <f>IF(所属コード設定!K31="","",所属コード設定!K31)</f>
        <v/>
      </c>
      <c r="D31" s="1" t="s">
        <v>337</v>
      </c>
      <c r="J31" s="3">
        <v>2022</v>
      </c>
      <c r="K31" s="3" t="s">
        <v>273</v>
      </c>
      <c r="L31" s="3" t="s">
        <v>274</v>
      </c>
    </row>
    <row r="32" spans="1:12">
      <c r="A32" s="1">
        <v>31</v>
      </c>
      <c r="B32" s="1" t="s">
        <v>340</v>
      </c>
      <c r="C32" s="1" t="str">
        <f>IF(所属コード設定!K32="","",所属コード設定!K32)</f>
        <v/>
      </c>
      <c r="D32" s="1" t="s">
        <v>339</v>
      </c>
      <c r="J32" s="3">
        <v>2023</v>
      </c>
      <c r="K32" s="3" t="s">
        <v>275</v>
      </c>
      <c r="L32" s="3" t="s">
        <v>276</v>
      </c>
    </row>
    <row r="33" spans="1:12">
      <c r="A33" s="1">
        <v>32</v>
      </c>
      <c r="B33" s="1" t="s">
        <v>342</v>
      </c>
      <c r="C33" s="1" t="str">
        <f>IF(所属コード設定!K33="","",所属コード設定!K33)</f>
        <v/>
      </c>
      <c r="D33" s="1" t="s">
        <v>341</v>
      </c>
      <c r="J33" s="3">
        <v>2024</v>
      </c>
      <c r="K33" s="3" t="s">
        <v>277</v>
      </c>
      <c r="L33" s="3" t="s">
        <v>278</v>
      </c>
    </row>
    <row r="34" spans="1:12">
      <c r="A34" s="1">
        <v>33</v>
      </c>
      <c r="B34" s="1" t="s">
        <v>344</v>
      </c>
      <c r="C34" s="1" t="str">
        <f>IF(所属コード設定!K34="","",所属コード設定!K34)</f>
        <v/>
      </c>
      <c r="D34" s="1" t="s">
        <v>343</v>
      </c>
      <c r="J34" s="3">
        <v>2025</v>
      </c>
      <c r="K34" s="3" t="s">
        <v>279</v>
      </c>
      <c r="L34" s="3" t="s">
        <v>280</v>
      </c>
    </row>
    <row r="35" spans="1:12">
      <c r="A35" s="1">
        <v>34</v>
      </c>
      <c r="B35" s="1" t="s">
        <v>346</v>
      </c>
      <c r="C35" s="1" t="str">
        <f>IF(所属コード設定!K35="","",所属コード設定!K35)</f>
        <v/>
      </c>
      <c r="D35" s="1" t="s">
        <v>345</v>
      </c>
      <c r="J35" s="3">
        <v>2026</v>
      </c>
      <c r="K35" s="3" t="s">
        <v>281</v>
      </c>
      <c r="L35" s="3" t="s">
        <v>282</v>
      </c>
    </row>
    <row r="36" spans="1:12">
      <c r="A36" s="1">
        <v>35</v>
      </c>
      <c r="B36" s="1" t="s">
        <v>348</v>
      </c>
      <c r="C36" s="1" t="str">
        <f>IF(所属コード設定!K36="","",所属コード設定!K36)</f>
        <v/>
      </c>
      <c r="D36" s="1" t="s">
        <v>347</v>
      </c>
      <c r="J36" s="3">
        <v>2027</v>
      </c>
      <c r="K36" s="3" t="s">
        <v>283</v>
      </c>
      <c r="L36" s="3" t="s">
        <v>284</v>
      </c>
    </row>
    <row r="37" spans="1:12">
      <c r="A37" s="1">
        <v>36</v>
      </c>
      <c r="B37" s="1" t="s">
        <v>350</v>
      </c>
      <c r="C37" s="1" t="str">
        <f>IF(所属コード設定!K37="","",所属コード設定!K37)</f>
        <v/>
      </c>
      <c r="D37" s="1" t="s">
        <v>349</v>
      </c>
      <c r="J37" s="3">
        <v>2028</v>
      </c>
      <c r="K37" s="3" t="s">
        <v>285</v>
      </c>
      <c r="L37" s="3" t="s">
        <v>286</v>
      </c>
    </row>
    <row r="38" spans="1:12">
      <c r="A38" s="1">
        <v>37</v>
      </c>
      <c r="B38" s="1" t="s">
        <v>352</v>
      </c>
      <c r="C38" s="1" t="str">
        <f>IF(所属コード設定!K38="","",所属コード設定!K38)</f>
        <v/>
      </c>
      <c r="D38" s="1" t="s">
        <v>351</v>
      </c>
    </row>
    <row r="39" spans="1:12">
      <c r="A39" s="1">
        <v>38</v>
      </c>
      <c r="B39" s="1" t="s">
        <v>354</v>
      </c>
      <c r="C39" s="1" t="str">
        <f>IF(所属コード設定!K39="","",所属コード設定!K39)</f>
        <v/>
      </c>
      <c r="D39" s="1" t="s">
        <v>353</v>
      </c>
    </row>
    <row r="40" spans="1:12">
      <c r="A40" s="1">
        <v>39</v>
      </c>
      <c r="B40" s="1" t="s">
        <v>356</v>
      </c>
      <c r="C40" s="1" t="str">
        <f>IF(所属コード設定!K40="","",所属コード設定!K40)</f>
        <v/>
      </c>
      <c r="D40" s="1" t="s">
        <v>355</v>
      </c>
    </row>
    <row r="41" spans="1:12">
      <c r="A41" s="1">
        <v>40</v>
      </c>
      <c r="B41" s="1" t="s">
        <v>358</v>
      </c>
      <c r="C41" s="1" t="str">
        <f>IF(所属コード設定!K41="","",所属コード設定!K41)</f>
        <v/>
      </c>
      <c r="D41" s="1" t="s">
        <v>357</v>
      </c>
    </row>
    <row r="42" spans="1:12">
      <c r="A42" s="1">
        <v>41</v>
      </c>
      <c r="B42" s="1" t="s">
        <v>360</v>
      </c>
      <c r="C42" s="1" t="str">
        <f>IF(所属コード設定!K42="","",所属コード設定!K42)</f>
        <v/>
      </c>
      <c r="D42" s="1" t="s">
        <v>359</v>
      </c>
    </row>
    <row r="43" spans="1:12">
      <c r="A43" s="1">
        <v>42</v>
      </c>
      <c r="B43" s="1" t="s">
        <v>362</v>
      </c>
      <c r="C43" s="1" t="str">
        <f>IF(所属コード設定!K43="","",所属コード設定!K43)</f>
        <v/>
      </c>
      <c r="D43" s="1" t="s">
        <v>361</v>
      </c>
    </row>
    <row r="44" spans="1:12">
      <c r="A44" s="1">
        <v>43</v>
      </c>
      <c r="B44" s="1" t="s">
        <v>364</v>
      </c>
      <c r="C44" s="1" t="str">
        <f>IF(所属コード設定!K44="","",所属コード設定!K44)</f>
        <v/>
      </c>
      <c r="D44" s="1" t="s">
        <v>363</v>
      </c>
    </row>
    <row r="45" spans="1:12">
      <c r="A45" s="1">
        <v>44</v>
      </c>
      <c r="B45" s="1" t="s">
        <v>366</v>
      </c>
      <c r="C45" s="1" t="str">
        <f>IF(所属コード設定!K45="","",所属コード設定!K45)</f>
        <v/>
      </c>
      <c r="D45" s="1" t="s">
        <v>365</v>
      </c>
    </row>
    <row r="46" spans="1:12">
      <c r="A46" s="1">
        <v>45</v>
      </c>
      <c r="B46" s="1" t="s">
        <v>368</v>
      </c>
      <c r="C46" s="1" t="str">
        <f>IF(所属コード設定!K46="","",所属コード設定!K46)</f>
        <v/>
      </c>
      <c r="D46" s="1" t="s">
        <v>367</v>
      </c>
    </row>
    <row r="47" spans="1:12">
      <c r="A47" s="1">
        <v>46</v>
      </c>
      <c r="B47" s="1" t="s">
        <v>370</v>
      </c>
      <c r="C47" s="1" t="str">
        <f>IF(所属コード設定!K47="","",所属コード設定!K47)</f>
        <v/>
      </c>
      <c r="D47" s="1" t="s">
        <v>369</v>
      </c>
    </row>
    <row r="48" spans="1:12">
      <c r="A48" s="1">
        <v>47</v>
      </c>
      <c r="B48" s="1" t="s">
        <v>372</v>
      </c>
      <c r="C48" s="1" t="str">
        <f>IF(所属コード設定!K48="","",所属コード設定!K48)</f>
        <v/>
      </c>
      <c r="D48" s="1" t="s">
        <v>371</v>
      </c>
    </row>
    <row r="49" spans="1:15">
      <c r="A49" s="1">
        <v>48</v>
      </c>
      <c r="B49" s="1" t="s">
        <v>374</v>
      </c>
      <c r="C49" s="1" t="str">
        <f>IF(所属コード設定!K49="","",所属コード設定!K49)</f>
        <v/>
      </c>
      <c r="D49" s="1" t="s">
        <v>373</v>
      </c>
    </row>
    <row r="50" spans="1:15">
      <c r="A50" s="1">
        <v>49</v>
      </c>
      <c r="B50" s="1" t="s">
        <v>376</v>
      </c>
      <c r="C50" s="1" t="str">
        <f>IF(所属コード設定!K50="","",所属コード設定!K50)</f>
        <v/>
      </c>
      <c r="D50" s="1" t="s">
        <v>375</v>
      </c>
    </row>
    <row r="51" spans="1:15">
      <c r="A51" s="1">
        <v>50</v>
      </c>
      <c r="B51" s="1" t="s">
        <v>378</v>
      </c>
      <c r="C51" s="1" t="str">
        <f>IF(所属コード設定!K51="","",所属コード設定!K51)</f>
        <v/>
      </c>
      <c r="D51" s="1" t="s">
        <v>377</v>
      </c>
    </row>
    <row r="52" spans="1:15">
      <c r="A52" s="1">
        <v>51</v>
      </c>
      <c r="B52" s="1" t="s">
        <v>380</v>
      </c>
      <c r="C52" s="1"/>
      <c r="D52" s="1" t="s">
        <v>379</v>
      </c>
    </row>
    <row r="53" spans="1:15" ht="15" thickBot="1">
      <c r="A53" s="1">
        <v>52</v>
      </c>
      <c r="B53" s="1" t="s">
        <v>581</v>
      </c>
      <c r="C53" s="1"/>
      <c r="D53" s="1" t="s">
        <v>581</v>
      </c>
    </row>
    <row r="54" spans="1:15">
      <c r="A54" s="1">
        <v>53</v>
      </c>
      <c r="B54" s="1" t="s">
        <v>382</v>
      </c>
      <c r="C54" s="1"/>
      <c r="D54" s="1" t="s">
        <v>381</v>
      </c>
      <c r="F54" s="413"/>
      <c r="G54" s="423" t="s">
        <v>317</v>
      </c>
      <c r="H54" s="414" t="s">
        <v>318</v>
      </c>
      <c r="I54" s="414" t="s">
        <v>319</v>
      </c>
      <c r="J54" s="414" t="s">
        <v>320</v>
      </c>
      <c r="K54" s="414" t="s">
        <v>321</v>
      </c>
      <c r="L54" s="415" t="s">
        <v>322</v>
      </c>
      <c r="N54" s="421" t="s">
        <v>318</v>
      </c>
      <c r="O54">
        <v>2</v>
      </c>
    </row>
    <row r="55" spans="1:15">
      <c r="A55" s="1">
        <v>54</v>
      </c>
      <c r="B55" s="1" t="s">
        <v>384</v>
      </c>
      <c r="C55" s="1"/>
      <c r="D55" s="1" t="s">
        <v>383</v>
      </c>
      <c r="F55" s="416"/>
      <c r="G55" s="159" t="s">
        <v>323</v>
      </c>
      <c r="H55" s="159" t="s">
        <v>324</v>
      </c>
      <c r="I55" s="159" t="s">
        <v>324</v>
      </c>
      <c r="J55" s="159" t="s">
        <v>324</v>
      </c>
      <c r="K55" s="159" t="s">
        <v>324</v>
      </c>
      <c r="L55" s="417" t="s">
        <v>324</v>
      </c>
      <c r="N55" s="421" t="s">
        <v>319</v>
      </c>
      <c r="O55">
        <v>3</v>
      </c>
    </row>
    <row r="56" spans="1:15">
      <c r="A56" s="1">
        <v>55</v>
      </c>
      <c r="B56" s="1" t="s">
        <v>386</v>
      </c>
      <c r="C56" s="1"/>
      <c r="D56" s="1" t="s">
        <v>385</v>
      </c>
      <c r="F56" s="633" t="s">
        <v>315</v>
      </c>
      <c r="G56" s="159" t="s">
        <v>168</v>
      </c>
      <c r="H56" s="159">
        <v>2</v>
      </c>
      <c r="I56" s="159"/>
      <c r="J56" s="159"/>
      <c r="K56" s="159">
        <v>2</v>
      </c>
      <c r="L56" s="417"/>
      <c r="N56" s="422" t="s">
        <v>325</v>
      </c>
      <c r="O56">
        <v>4</v>
      </c>
    </row>
    <row r="57" spans="1:15">
      <c r="A57" s="1">
        <v>56</v>
      </c>
      <c r="B57" s="1" t="s">
        <v>388</v>
      </c>
      <c r="C57" s="1"/>
      <c r="D57" s="1" t="s">
        <v>387</v>
      </c>
      <c r="F57" s="634"/>
      <c r="G57" s="159" t="s">
        <v>169</v>
      </c>
      <c r="H57" s="159">
        <v>2</v>
      </c>
      <c r="I57" s="159"/>
      <c r="J57" s="159"/>
      <c r="K57" s="159">
        <v>2</v>
      </c>
      <c r="L57" s="417"/>
      <c r="N57" s="422" t="s">
        <v>326</v>
      </c>
      <c r="O57">
        <v>5</v>
      </c>
    </row>
    <row r="58" spans="1:15">
      <c r="A58" s="1">
        <v>57</v>
      </c>
      <c r="B58" s="1" t="s">
        <v>390</v>
      </c>
      <c r="C58" s="1"/>
      <c r="D58" s="1" t="s">
        <v>389</v>
      </c>
      <c r="F58" s="634"/>
      <c r="G58" s="159" t="s">
        <v>170</v>
      </c>
      <c r="H58" s="159">
        <v>2</v>
      </c>
      <c r="I58" s="159"/>
      <c r="J58" s="159"/>
      <c r="K58" s="159">
        <v>2</v>
      </c>
      <c r="L58" s="417"/>
      <c r="N58" s="422" t="s">
        <v>322</v>
      </c>
      <c r="O58">
        <v>6</v>
      </c>
    </row>
    <row r="59" spans="1:15">
      <c r="A59" s="1">
        <v>58</v>
      </c>
      <c r="B59" s="1" t="s">
        <v>392</v>
      </c>
      <c r="C59" s="1"/>
      <c r="D59" s="1" t="s">
        <v>391</v>
      </c>
      <c r="F59" s="634"/>
      <c r="G59" s="159" t="s">
        <v>171</v>
      </c>
      <c r="H59" s="159">
        <v>2</v>
      </c>
      <c r="I59" s="159"/>
      <c r="J59" s="159"/>
      <c r="K59" s="159">
        <v>2</v>
      </c>
      <c r="L59" s="417"/>
    </row>
    <row r="60" spans="1:15">
      <c r="A60" s="1">
        <v>59</v>
      </c>
      <c r="B60" s="1" t="s">
        <v>394</v>
      </c>
      <c r="C60" s="1"/>
      <c r="D60" s="1" t="s">
        <v>393</v>
      </c>
      <c r="F60" s="634"/>
      <c r="G60" s="159" t="s">
        <v>172</v>
      </c>
      <c r="H60" s="159">
        <v>2</v>
      </c>
      <c r="I60" s="159"/>
      <c r="J60" s="159"/>
      <c r="K60" s="159">
        <v>2</v>
      </c>
      <c r="L60" s="417"/>
    </row>
    <row r="61" spans="1:15">
      <c r="A61" s="1">
        <v>60</v>
      </c>
      <c r="B61" s="1" t="s">
        <v>396</v>
      </c>
      <c r="C61" s="1"/>
      <c r="D61" s="1" t="s">
        <v>395</v>
      </c>
      <c r="F61" s="634"/>
      <c r="G61" s="159" t="s">
        <v>173</v>
      </c>
      <c r="H61" s="159">
        <v>3</v>
      </c>
      <c r="I61" s="159"/>
      <c r="J61" s="159"/>
      <c r="K61" s="159">
        <v>3</v>
      </c>
      <c r="L61" s="417"/>
    </row>
    <row r="62" spans="1:15">
      <c r="A62" s="1">
        <v>61</v>
      </c>
      <c r="B62" s="1" t="s">
        <v>398</v>
      </c>
      <c r="C62" s="1"/>
      <c r="D62" s="1" t="s">
        <v>397</v>
      </c>
      <c r="F62" s="634"/>
      <c r="G62" s="159" t="s">
        <v>174</v>
      </c>
      <c r="H62" s="159">
        <v>4</v>
      </c>
      <c r="I62" s="159"/>
      <c r="J62" s="159"/>
      <c r="K62" s="159">
        <v>3</v>
      </c>
      <c r="L62" s="417"/>
    </row>
    <row r="63" spans="1:15">
      <c r="A63" s="1">
        <v>62</v>
      </c>
      <c r="B63" s="1" t="s">
        <v>400</v>
      </c>
      <c r="C63" s="1"/>
      <c r="D63" s="1" t="s">
        <v>399</v>
      </c>
      <c r="F63" s="634"/>
      <c r="G63" s="159" t="s">
        <v>175</v>
      </c>
      <c r="H63" s="159">
        <v>4</v>
      </c>
      <c r="I63" s="159"/>
      <c r="J63" s="159"/>
      <c r="K63" s="159">
        <v>3</v>
      </c>
      <c r="L63" s="417"/>
    </row>
    <row r="64" spans="1:15">
      <c r="A64" s="1">
        <v>63</v>
      </c>
      <c r="B64" s="1" t="s">
        <v>402</v>
      </c>
      <c r="C64" s="1"/>
      <c r="D64" s="1" t="s">
        <v>401</v>
      </c>
      <c r="F64" s="634"/>
      <c r="G64" s="159" t="s">
        <v>176</v>
      </c>
      <c r="H64" s="159">
        <v>4</v>
      </c>
      <c r="I64" s="159"/>
      <c r="J64" s="159"/>
      <c r="K64" s="159">
        <v>3</v>
      </c>
      <c r="L64" s="417"/>
    </row>
    <row r="65" spans="1:12">
      <c r="A65" s="1">
        <v>64</v>
      </c>
      <c r="B65" s="1" t="s">
        <v>404</v>
      </c>
      <c r="C65" s="1"/>
      <c r="D65" s="1" t="s">
        <v>403</v>
      </c>
      <c r="F65" s="634"/>
      <c r="G65" s="159" t="s">
        <v>177</v>
      </c>
      <c r="H65" s="159">
        <v>2</v>
      </c>
      <c r="I65" s="159"/>
      <c r="J65" s="159"/>
      <c r="K65" s="159">
        <v>2</v>
      </c>
      <c r="L65" s="417"/>
    </row>
    <row r="66" spans="1:12">
      <c r="A66" s="1">
        <v>65</v>
      </c>
      <c r="B66" s="1" t="s">
        <v>406</v>
      </c>
      <c r="C66" s="1"/>
      <c r="D66" s="1" t="s">
        <v>405</v>
      </c>
      <c r="F66" s="634"/>
      <c r="G66" s="159" t="s">
        <v>178</v>
      </c>
      <c r="H66" s="159">
        <v>2</v>
      </c>
      <c r="I66" s="159"/>
      <c r="J66" s="159"/>
      <c r="K66" s="159">
        <v>2</v>
      </c>
      <c r="L66" s="417"/>
    </row>
    <row r="67" spans="1:12">
      <c r="A67" s="1">
        <v>66</v>
      </c>
      <c r="B67" s="1" t="s">
        <v>408</v>
      </c>
      <c r="C67" s="1"/>
      <c r="D67" s="1" t="s">
        <v>407</v>
      </c>
      <c r="F67" s="634"/>
      <c r="G67" s="159" t="s">
        <v>179</v>
      </c>
      <c r="H67" s="159">
        <v>4</v>
      </c>
      <c r="I67" s="159"/>
      <c r="J67" s="159"/>
      <c r="K67" s="159">
        <v>2</v>
      </c>
      <c r="L67" s="417"/>
    </row>
    <row r="68" spans="1:12">
      <c r="A68" s="1">
        <v>67</v>
      </c>
      <c r="B68" s="1" t="s">
        <v>410</v>
      </c>
      <c r="C68" s="1"/>
      <c r="D68" s="1" t="s">
        <v>409</v>
      </c>
      <c r="F68" s="634"/>
      <c r="G68" s="159" t="s">
        <v>180</v>
      </c>
      <c r="H68" s="159">
        <v>2</v>
      </c>
      <c r="I68" s="159"/>
      <c r="J68" s="159"/>
      <c r="K68" s="159">
        <v>2</v>
      </c>
      <c r="L68" s="417"/>
    </row>
    <row r="69" spans="1:12">
      <c r="A69" s="1">
        <v>68</v>
      </c>
      <c r="B69" s="1" t="s">
        <v>412</v>
      </c>
      <c r="C69" s="1"/>
      <c r="D69" s="1" t="s">
        <v>411</v>
      </c>
      <c r="F69" s="634"/>
      <c r="G69" s="159" t="s">
        <v>181</v>
      </c>
      <c r="H69" s="159">
        <v>2</v>
      </c>
      <c r="I69" s="159"/>
      <c r="J69" s="159"/>
      <c r="K69" s="159">
        <v>2</v>
      </c>
      <c r="L69" s="417"/>
    </row>
    <row r="70" spans="1:12">
      <c r="A70" s="1">
        <v>69</v>
      </c>
      <c r="B70" s="1" t="s">
        <v>414</v>
      </c>
      <c r="C70" s="1"/>
      <c r="D70" s="1" t="s">
        <v>413</v>
      </c>
      <c r="F70" s="634"/>
      <c r="G70" s="412" t="s">
        <v>182</v>
      </c>
      <c r="H70" s="412">
        <v>2</v>
      </c>
      <c r="I70" s="412"/>
      <c r="J70" s="412"/>
      <c r="K70" s="412">
        <v>2</v>
      </c>
      <c r="L70" s="418"/>
    </row>
    <row r="71" spans="1:12">
      <c r="A71" s="1">
        <v>70</v>
      </c>
      <c r="B71" s="1" t="s">
        <v>416</v>
      </c>
      <c r="C71" s="1"/>
      <c r="D71" s="1" t="s">
        <v>415</v>
      </c>
      <c r="F71" s="634"/>
      <c r="G71" s="412" t="s">
        <v>183</v>
      </c>
      <c r="H71" s="412">
        <v>6</v>
      </c>
      <c r="I71" s="412"/>
      <c r="J71" s="412"/>
      <c r="K71" s="412">
        <v>6</v>
      </c>
      <c r="L71" s="418"/>
    </row>
    <row r="72" spans="1:12">
      <c r="A72" s="1">
        <v>71</v>
      </c>
      <c r="B72" s="1" t="s">
        <v>418</v>
      </c>
      <c r="C72" s="1"/>
      <c r="D72" s="1" t="s">
        <v>417</v>
      </c>
      <c r="F72" s="634"/>
      <c r="G72" s="412" t="s">
        <v>184</v>
      </c>
      <c r="H72" s="412">
        <v>6</v>
      </c>
      <c r="I72" s="412"/>
      <c r="J72" s="412"/>
      <c r="K72" s="412">
        <v>6</v>
      </c>
      <c r="L72" s="418"/>
    </row>
    <row r="73" spans="1:12">
      <c r="A73" s="1">
        <v>72</v>
      </c>
      <c r="B73" s="1" t="s">
        <v>420</v>
      </c>
      <c r="C73" s="1"/>
      <c r="D73" s="1" t="s">
        <v>419</v>
      </c>
      <c r="F73" s="634"/>
      <c r="G73" s="412"/>
      <c r="H73" s="412"/>
      <c r="I73" s="412"/>
      <c r="J73" s="412"/>
      <c r="K73" s="412"/>
      <c r="L73" s="418"/>
    </row>
    <row r="74" spans="1:12">
      <c r="A74" s="1">
        <v>73</v>
      </c>
      <c r="B74" s="1" t="s">
        <v>422</v>
      </c>
      <c r="C74" s="1"/>
      <c r="D74" s="1" t="s">
        <v>421</v>
      </c>
      <c r="F74" s="634"/>
      <c r="G74" s="159"/>
      <c r="H74" s="159"/>
      <c r="I74" s="159"/>
      <c r="J74" s="159"/>
      <c r="K74" s="159"/>
      <c r="L74" s="417"/>
    </row>
    <row r="75" spans="1:12">
      <c r="A75" s="1">
        <v>74</v>
      </c>
      <c r="B75" s="1" t="s">
        <v>424</v>
      </c>
      <c r="C75" s="1"/>
      <c r="D75" s="1" t="s">
        <v>423</v>
      </c>
      <c r="F75" s="634"/>
      <c r="G75" s="159"/>
      <c r="H75" s="159"/>
      <c r="I75" s="159"/>
      <c r="J75" s="159"/>
      <c r="K75" s="159"/>
      <c r="L75" s="417"/>
    </row>
    <row r="76" spans="1:12">
      <c r="A76" s="1">
        <v>75</v>
      </c>
      <c r="B76" s="1" t="s">
        <v>426</v>
      </c>
      <c r="C76" s="1"/>
      <c r="D76" s="1" t="s">
        <v>425</v>
      </c>
      <c r="F76" s="634"/>
      <c r="G76" s="159"/>
      <c r="H76" s="159"/>
      <c r="I76" s="159"/>
      <c r="J76" s="159"/>
      <c r="K76" s="159"/>
      <c r="L76" s="417"/>
    </row>
    <row r="77" spans="1:12">
      <c r="A77" s="1">
        <v>76</v>
      </c>
      <c r="B77" s="1" t="s">
        <v>428</v>
      </c>
      <c r="C77" s="1"/>
      <c r="D77" s="1" t="s">
        <v>427</v>
      </c>
      <c r="F77" s="634"/>
      <c r="G77" s="159"/>
      <c r="H77" s="159"/>
      <c r="I77" s="159"/>
      <c r="J77" s="159"/>
      <c r="K77" s="159"/>
      <c r="L77" s="417"/>
    </row>
    <row r="78" spans="1:12">
      <c r="A78" s="1">
        <v>77</v>
      </c>
      <c r="B78" s="1" t="s">
        <v>430</v>
      </c>
      <c r="C78" s="1"/>
      <c r="D78" s="1" t="s">
        <v>429</v>
      </c>
      <c r="F78" s="634"/>
      <c r="G78" s="159"/>
      <c r="H78" s="159"/>
      <c r="I78" s="159"/>
      <c r="J78" s="159"/>
      <c r="K78" s="159"/>
      <c r="L78" s="417"/>
    </row>
    <row r="79" spans="1:12">
      <c r="A79" s="1">
        <v>78</v>
      </c>
      <c r="B79" s="1" t="s">
        <v>432</v>
      </c>
      <c r="C79" s="1"/>
      <c r="D79" s="1" t="s">
        <v>431</v>
      </c>
      <c r="F79" s="634"/>
      <c r="G79" s="159"/>
      <c r="H79" s="159"/>
      <c r="I79" s="159"/>
      <c r="J79" s="159"/>
      <c r="K79" s="159"/>
      <c r="L79" s="417"/>
    </row>
    <row r="80" spans="1:12" ht="15" thickBot="1">
      <c r="A80" s="1">
        <v>79</v>
      </c>
      <c r="B80" s="1" t="s">
        <v>434</v>
      </c>
      <c r="C80" s="1"/>
      <c r="D80" s="1" t="s">
        <v>433</v>
      </c>
      <c r="F80" s="635"/>
      <c r="G80" s="419"/>
      <c r="H80" s="419"/>
      <c r="I80" s="419"/>
      <c r="J80" s="419"/>
      <c r="K80" s="419"/>
      <c r="L80" s="420"/>
    </row>
    <row r="81" spans="1:12">
      <c r="A81" s="1">
        <v>80</v>
      </c>
      <c r="B81" s="1" t="s">
        <v>436</v>
      </c>
      <c r="C81" s="1"/>
      <c r="D81" s="1" t="s">
        <v>435</v>
      </c>
      <c r="F81" s="636" t="s">
        <v>316</v>
      </c>
      <c r="G81" s="414" t="s">
        <v>168</v>
      </c>
      <c r="H81" s="414">
        <v>2</v>
      </c>
      <c r="I81" s="414"/>
      <c r="J81" s="414"/>
      <c r="K81" s="414">
        <v>2</v>
      </c>
      <c r="L81" s="415"/>
    </row>
    <row r="82" spans="1:12">
      <c r="A82" s="1">
        <v>81</v>
      </c>
      <c r="B82" s="1" t="s">
        <v>438</v>
      </c>
      <c r="C82" s="1"/>
      <c r="D82" s="1" t="s">
        <v>437</v>
      </c>
      <c r="F82" s="634"/>
      <c r="G82" s="159" t="s">
        <v>169</v>
      </c>
      <c r="H82" s="159">
        <v>2</v>
      </c>
      <c r="I82" s="159"/>
      <c r="J82" s="159"/>
      <c r="K82" s="159">
        <v>2</v>
      </c>
      <c r="L82" s="417"/>
    </row>
    <row r="83" spans="1:12">
      <c r="A83" s="1">
        <v>82</v>
      </c>
      <c r="B83" s="1" t="s">
        <v>440</v>
      </c>
      <c r="C83" s="1"/>
      <c r="D83" s="1" t="s">
        <v>439</v>
      </c>
      <c r="F83" s="634"/>
      <c r="G83" s="159" t="s">
        <v>170</v>
      </c>
      <c r="H83" s="159">
        <v>2</v>
      </c>
      <c r="I83" s="159"/>
      <c r="J83" s="159"/>
      <c r="K83" s="159">
        <v>2</v>
      </c>
      <c r="L83" s="417"/>
    </row>
    <row r="84" spans="1:12">
      <c r="A84" s="1">
        <v>83</v>
      </c>
      <c r="B84" s="1" t="s">
        <v>442</v>
      </c>
      <c r="C84" s="1"/>
      <c r="D84" s="1" t="s">
        <v>441</v>
      </c>
      <c r="F84" s="634"/>
      <c r="G84" s="159" t="s">
        <v>171</v>
      </c>
      <c r="H84" s="159">
        <v>2</v>
      </c>
      <c r="I84" s="159"/>
      <c r="J84" s="159"/>
      <c r="K84" s="159">
        <v>2</v>
      </c>
      <c r="L84" s="417"/>
    </row>
    <row r="85" spans="1:12">
      <c r="A85" s="1">
        <v>84</v>
      </c>
      <c r="B85" s="1" t="s">
        <v>444</v>
      </c>
      <c r="C85" s="1"/>
      <c r="D85" s="1" t="s">
        <v>443</v>
      </c>
      <c r="F85" s="634"/>
      <c r="G85" s="159" t="s">
        <v>173</v>
      </c>
      <c r="H85" s="159">
        <v>3</v>
      </c>
      <c r="I85" s="159"/>
      <c r="J85" s="159"/>
      <c r="K85" s="159">
        <v>3</v>
      </c>
      <c r="L85" s="417"/>
    </row>
    <row r="86" spans="1:12">
      <c r="A86" s="1">
        <v>85</v>
      </c>
      <c r="B86" s="1" t="s">
        <v>446</v>
      </c>
      <c r="C86" s="1"/>
      <c r="D86" s="1" t="s">
        <v>445</v>
      </c>
      <c r="F86" s="634"/>
      <c r="G86" s="159" t="s">
        <v>174</v>
      </c>
      <c r="H86" s="159">
        <v>4</v>
      </c>
      <c r="I86" s="159"/>
      <c r="J86" s="159"/>
      <c r="K86" s="159">
        <v>3</v>
      </c>
      <c r="L86" s="417"/>
    </row>
    <row r="87" spans="1:12">
      <c r="A87" s="1">
        <v>86</v>
      </c>
      <c r="B87" s="1" t="s">
        <v>448</v>
      </c>
      <c r="C87" s="1"/>
      <c r="D87" s="1" t="s">
        <v>447</v>
      </c>
      <c r="F87" s="634"/>
      <c r="G87" s="159" t="s">
        <v>185</v>
      </c>
      <c r="H87" s="159">
        <v>4</v>
      </c>
      <c r="I87" s="159"/>
      <c r="J87" s="159"/>
      <c r="K87" s="159">
        <v>3</v>
      </c>
      <c r="L87" s="417"/>
    </row>
    <row r="88" spans="1:12">
      <c r="A88" s="1">
        <v>87</v>
      </c>
      <c r="B88" s="1" t="s">
        <v>450</v>
      </c>
      <c r="C88" s="1"/>
      <c r="D88" s="1" t="s">
        <v>449</v>
      </c>
      <c r="F88" s="634"/>
      <c r="G88" s="159" t="s">
        <v>186</v>
      </c>
      <c r="H88" s="159">
        <v>2</v>
      </c>
      <c r="I88" s="159"/>
      <c r="J88" s="159"/>
      <c r="K88" s="159">
        <v>2</v>
      </c>
      <c r="L88" s="417"/>
    </row>
    <row r="89" spans="1:12">
      <c r="A89" s="1">
        <v>88</v>
      </c>
      <c r="B89" s="1" t="s">
        <v>452</v>
      </c>
      <c r="C89" s="1"/>
      <c r="D89" s="1" t="s">
        <v>451</v>
      </c>
      <c r="F89" s="634"/>
      <c r="G89" s="159" t="s">
        <v>178</v>
      </c>
      <c r="H89" s="159">
        <v>2</v>
      </c>
      <c r="I89" s="159"/>
      <c r="J89" s="159"/>
      <c r="K89" s="159">
        <v>2</v>
      </c>
      <c r="L89" s="417"/>
    </row>
    <row r="90" spans="1:12">
      <c r="A90" s="1">
        <v>89</v>
      </c>
      <c r="B90" s="1" t="s">
        <v>454</v>
      </c>
      <c r="C90" s="1"/>
      <c r="D90" s="1" t="s">
        <v>453</v>
      </c>
      <c r="F90" s="634"/>
      <c r="G90" s="159" t="s">
        <v>180</v>
      </c>
      <c r="H90" s="159">
        <v>2</v>
      </c>
      <c r="I90" s="159"/>
      <c r="J90" s="159"/>
      <c r="K90" s="159">
        <v>2</v>
      </c>
      <c r="L90" s="417"/>
    </row>
    <row r="91" spans="1:12">
      <c r="A91" s="1">
        <v>90</v>
      </c>
      <c r="B91" s="1" t="s">
        <v>456</v>
      </c>
      <c r="C91" s="1"/>
      <c r="D91" s="1" t="s">
        <v>455</v>
      </c>
      <c r="F91" s="634"/>
      <c r="G91" s="159" t="s">
        <v>181</v>
      </c>
      <c r="H91" s="159">
        <v>2</v>
      </c>
      <c r="I91" s="159"/>
      <c r="J91" s="159"/>
      <c r="K91" s="159">
        <v>2</v>
      </c>
      <c r="L91" s="417"/>
    </row>
    <row r="92" spans="1:12">
      <c r="A92" s="1">
        <v>91</v>
      </c>
      <c r="B92" s="1" t="s">
        <v>458</v>
      </c>
      <c r="C92" s="1"/>
      <c r="D92" s="1" t="s">
        <v>457</v>
      </c>
      <c r="F92" s="634"/>
      <c r="G92" s="159" t="s">
        <v>182</v>
      </c>
      <c r="H92" s="159">
        <v>2</v>
      </c>
      <c r="I92" s="159"/>
      <c r="J92" s="159"/>
      <c r="K92" s="159">
        <v>2</v>
      </c>
      <c r="L92" s="417"/>
    </row>
    <row r="93" spans="1:12">
      <c r="A93" s="1">
        <v>92</v>
      </c>
      <c r="B93" s="1" t="s">
        <v>460</v>
      </c>
      <c r="C93" s="1"/>
      <c r="D93" s="1" t="s">
        <v>459</v>
      </c>
      <c r="F93" s="634"/>
      <c r="G93" s="159" t="s">
        <v>183</v>
      </c>
      <c r="H93" s="159">
        <v>6</v>
      </c>
      <c r="I93" s="159"/>
      <c r="J93" s="159"/>
      <c r="K93" s="159">
        <v>6</v>
      </c>
      <c r="L93" s="417"/>
    </row>
    <row r="94" spans="1:12">
      <c r="A94" s="1">
        <v>93</v>
      </c>
      <c r="B94" s="1" t="s">
        <v>462</v>
      </c>
      <c r="C94" s="1"/>
      <c r="D94" s="1" t="s">
        <v>461</v>
      </c>
      <c r="F94" s="634"/>
      <c r="G94" s="159" t="s">
        <v>184</v>
      </c>
      <c r="H94" s="159">
        <v>6</v>
      </c>
      <c r="I94" s="159"/>
      <c r="J94" s="159"/>
      <c r="K94" s="159">
        <v>6</v>
      </c>
      <c r="L94" s="417"/>
    </row>
    <row r="95" spans="1:12">
      <c r="A95" s="1">
        <v>94</v>
      </c>
      <c r="B95" s="1" t="s">
        <v>464</v>
      </c>
      <c r="C95" s="1"/>
      <c r="D95" s="1" t="s">
        <v>463</v>
      </c>
      <c r="F95" s="634"/>
      <c r="G95" s="159"/>
      <c r="H95" s="159"/>
      <c r="I95" s="159"/>
      <c r="J95" s="159"/>
      <c r="K95" s="159"/>
      <c r="L95" s="417"/>
    </row>
    <row r="96" spans="1:12">
      <c r="A96" s="1">
        <v>95</v>
      </c>
      <c r="B96" s="1" t="s">
        <v>466</v>
      </c>
      <c r="C96" s="1"/>
      <c r="D96" s="1" t="s">
        <v>465</v>
      </c>
      <c r="F96" s="634"/>
      <c r="G96" s="159"/>
      <c r="H96" s="159"/>
      <c r="I96" s="159"/>
      <c r="J96" s="159"/>
      <c r="K96" s="159"/>
      <c r="L96" s="417"/>
    </row>
    <row r="97" spans="1:12">
      <c r="A97" s="1">
        <v>96</v>
      </c>
      <c r="B97" s="1" t="s">
        <v>468</v>
      </c>
      <c r="C97" s="1"/>
      <c r="D97" s="1" t="s">
        <v>467</v>
      </c>
      <c r="F97" s="634"/>
      <c r="G97" s="159"/>
      <c r="H97" s="159"/>
      <c r="I97" s="159"/>
      <c r="J97" s="159"/>
      <c r="K97" s="159"/>
      <c r="L97" s="417"/>
    </row>
    <row r="98" spans="1:12">
      <c r="A98" s="1">
        <v>97</v>
      </c>
      <c r="B98" s="1" t="s">
        <v>470</v>
      </c>
      <c r="C98" s="1"/>
      <c r="D98" s="1" t="s">
        <v>469</v>
      </c>
      <c r="F98" s="634"/>
      <c r="G98" s="159"/>
      <c r="H98" s="159"/>
      <c r="I98" s="159"/>
      <c r="J98" s="159"/>
      <c r="K98" s="159"/>
      <c r="L98" s="417"/>
    </row>
    <row r="99" spans="1:12">
      <c r="A99" s="1">
        <v>98</v>
      </c>
      <c r="B99" s="1" t="s">
        <v>472</v>
      </c>
      <c r="C99" s="1"/>
      <c r="D99" s="1" t="s">
        <v>471</v>
      </c>
      <c r="F99" s="634"/>
      <c r="G99" s="159"/>
      <c r="H99" s="159"/>
      <c r="I99" s="159"/>
      <c r="J99" s="159"/>
      <c r="K99" s="159"/>
      <c r="L99" s="417"/>
    </row>
    <row r="100" spans="1:12">
      <c r="A100" s="1">
        <v>99</v>
      </c>
      <c r="B100" s="1" t="s">
        <v>544</v>
      </c>
      <c r="C100" s="1"/>
      <c r="D100" s="1" t="s">
        <v>475</v>
      </c>
      <c r="F100" s="634"/>
      <c r="G100" s="159"/>
      <c r="H100" s="159"/>
      <c r="I100" s="159"/>
      <c r="J100" s="159"/>
      <c r="K100" s="159"/>
      <c r="L100" s="417"/>
    </row>
    <row r="101" spans="1:12">
      <c r="A101" s="1">
        <v>100</v>
      </c>
      <c r="B101" s="1" t="s">
        <v>474</v>
      </c>
      <c r="C101" s="1"/>
      <c r="D101" s="1" t="s">
        <v>473</v>
      </c>
      <c r="F101" s="634"/>
      <c r="G101" s="159"/>
      <c r="H101" s="159"/>
      <c r="I101" s="159"/>
      <c r="J101" s="159"/>
      <c r="K101" s="159"/>
      <c r="L101" s="417"/>
    </row>
    <row r="102" spans="1:12">
      <c r="A102" s="1">
        <v>101</v>
      </c>
      <c r="B102" s="1" t="s">
        <v>545</v>
      </c>
      <c r="C102" s="1"/>
      <c r="D102" s="1" t="s">
        <v>545</v>
      </c>
      <c r="F102" s="634"/>
      <c r="G102" s="159"/>
      <c r="H102" s="159"/>
      <c r="I102" s="159"/>
      <c r="J102" s="159"/>
      <c r="K102" s="159"/>
      <c r="L102" s="417"/>
    </row>
    <row r="103" spans="1:12">
      <c r="A103" s="1">
        <v>102</v>
      </c>
      <c r="B103" s="1" t="s">
        <v>546</v>
      </c>
      <c r="C103" s="1"/>
      <c r="D103" s="1" t="s">
        <v>546</v>
      </c>
      <c r="F103" s="634"/>
      <c r="G103" s="159"/>
      <c r="H103" s="159"/>
      <c r="I103" s="159"/>
      <c r="J103" s="159"/>
      <c r="K103" s="159"/>
      <c r="L103" s="417"/>
    </row>
    <row r="104" spans="1:12">
      <c r="A104" s="1">
        <v>103</v>
      </c>
      <c r="B104" s="1" t="s">
        <v>580</v>
      </c>
      <c r="C104" s="1"/>
      <c r="D104" s="1" t="s">
        <v>580</v>
      </c>
      <c r="F104" s="634"/>
      <c r="G104" s="159"/>
      <c r="H104" s="159"/>
      <c r="I104" s="159"/>
      <c r="J104" s="159"/>
      <c r="K104" s="159"/>
      <c r="L104" s="417"/>
    </row>
    <row r="105" spans="1:12" ht="15" thickBot="1">
      <c r="A105" s="1">
        <v>104</v>
      </c>
      <c r="B105" s="1" t="s">
        <v>477</v>
      </c>
      <c r="C105" s="1"/>
      <c r="D105" s="1" t="s">
        <v>476</v>
      </c>
      <c r="F105" s="635"/>
      <c r="G105" s="419"/>
      <c r="H105" s="419"/>
      <c r="I105" s="419"/>
      <c r="J105" s="419"/>
      <c r="K105" s="419"/>
      <c r="L105" s="420"/>
    </row>
    <row r="106" spans="1:12">
      <c r="A106" s="1">
        <v>105</v>
      </c>
      <c r="B106" s="1" t="s">
        <v>547</v>
      </c>
      <c r="C106" s="1"/>
      <c r="D106" s="1" t="s">
        <v>547</v>
      </c>
    </row>
    <row r="107" spans="1:12">
      <c r="A107" s="1">
        <v>106</v>
      </c>
      <c r="B107" s="1" t="s">
        <v>479</v>
      </c>
      <c r="C107" s="1"/>
      <c r="D107" s="1" t="s">
        <v>478</v>
      </c>
    </row>
    <row r="108" spans="1:12">
      <c r="A108" s="1">
        <v>107</v>
      </c>
      <c r="B108" s="1" t="s">
        <v>531</v>
      </c>
      <c r="C108" s="1"/>
      <c r="D108" s="1" t="s">
        <v>531</v>
      </c>
    </row>
    <row r="109" spans="1:12">
      <c r="A109" s="1">
        <v>108</v>
      </c>
      <c r="B109" s="1" t="s">
        <v>548</v>
      </c>
      <c r="C109" s="1"/>
      <c r="D109" s="1" t="s">
        <v>548</v>
      </c>
    </row>
    <row r="110" spans="1:12">
      <c r="A110" s="1">
        <v>109</v>
      </c>
      <c r="B110" s="1" t="s">
        <v>550</v>
      </c>
      <c r="C110" s="1"/>
      <c r="D110" s="1" t="s">
        <v>549</v>
      </c>
    </row>
    <row r="111" spans="1:12">
      <c r="A111" s="1">
        <v>110</v>
      </c>
      <c r="B111" s="1" t="s">
        <v>551</v>
      </c>
      <c r="C111" s="1"/>
      <c r="D111" s="1" t="s">
        <v>551</v>
      </c>
    </row>
    <row r="112" spans="1:12">
      <c r="A112" s="1">
        <v>111</v>
      </c>
      <c r="B112" s="1" t="s">
        <v>553</v>
      </c>
      <c r="C112" s="1"/>
      <c r="D112" s="1" t="s">
        <v>552</v>
      </c>
    </row>
    <row r="113" spans="1:4">
      <c r="A113" s="1">
        <v>112</v>
      </c>
      <c r="B113" s="1" t="s">
        <v>545</v>
      </c>
      <c r="C113" s="1"/>
      <c r="D113" s="1" t="s">
        <v>554</v>
      </c>
    </row>
    <row r="114" spans="1:4">
      <c r="A114" s="1">
        <v>113</v>
      </c>
      <c r="B114" s="1" t="s">
        <v>556</v>
      </c>
      <c r="C114" s="1"/>
      <c r="D114" s="1" t="s">
        <v>555</v>
      </c>
    </row>
    <row r="115" spans="1:4">
      <c r="A115" s="1">
        <v>114</v>
      </c>
      <c r="B115" s="1" t="s">
        <v>558</v>
      </c>
      <c r="C115" s="1"/>
      <c r="D115" s="1" t="s">
        <v>557</v>
      </c>
    </row>
    <row r="116" spans="1:4">
      <c r="A116" s="1">
        <v>115</v>
      </c>
      <c r="B116" s="1" t="s">
        <v>559</v>
      </c>
      <c r="C116" s="1"/>
      <c r="D116" s="1" t="s">
        <v>559</v>
      </c>
    </row>
    <row r="117" spans="1:4">
      <c r="A117" s="1">
        <v>116</v>
      </c>
      <c r="B117" s="1" t="s">
        <v>560</v>
      </c>
      <c r="C117" s="1"/>
      <c r="D117" s="1" t="s">
        <v>560</v>
      </c>
    </row>
    <row r="118" spans="1:4">
      <c r="A118" s="1">
        <v>117</v>
      </c>
      <c r="B118" s="1" t="s">
        <v>562</v>
      </c>
      <c r="C118" s="1"/>
      <c r="D118" s="1" t="s">
        <v>561</v>
      </c>
    </row>
    <row r="119" spans="1:4">
      <c r="A119" s="1">
        <v>118</v>
      </c>
      <c r="B119" s="1" t="s">
        <v>532</v>
      </c>
      <c r="C119" s="1"/>
      <c r="D119" s="1" t="s">
        <v>532</v>
      </c>
    </row>
    <row r="120" spans="1:4">
      <c r="A120" s="1">
        <v>119</v>
      </c>
      <c r="B120" s="1" t="s">
        <v>563</v>
      </c>
      <c r="C120" s="1"/>
      <c r="D120" s="1" t="s">
        <v>563</v>
      </c>
    </row>
  </sheetData>
  <mergeCells count="2">
    <mergeCell ref="F56:F80"/>
    <mergeCell ref="F81:F105"/>
  </mergeCells>
  <phoneticPr fontId="6"/>
  <pageMargins left="0.7" right="0.7" top="0.75" bottom="0.75" header="0.51200000000000001" footer="0.51200000000000001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8"/>
  <dimension ref="A1:T1202"/>
  <sheetViews>
    <sheetView workbookViewId="0">
      <selection activeCell="B3" sqref="B3"/>
    </sheetView>
  </sheetViews>
  <sheetFormatPr defaultColWidth="12.625" defaultRowHeight="14.25"/>
  <cols>
    <col min="1" max="1" width="5.75" style="18" customWidth="1"/>
    <col min="2" max="2" width="9.375" style="18" customWidth="1"/>
    <col min="3" max="4" width="8.625" style="18" customWidth="1"/>
    <col min="5" max="5" width="5.125" style="18" customWidth="1"/>
    <col min="6" max="20" width="8.625" style="18" customWidth="1"/>
    <col min="21" max="16384" width="12.625" style="18"/>
  </cols>
  <sheetData>
    <row r="1" spans="1:20">
      <c r="A1" s="18">
        <v>1</v>
      </c>
    </row>
    <row r="2" spans="1:20" ht="48" customHeight="1">
      <c r="C2" s="20" t="s">
        <v>18</v>
      </c>
      <c r="D2" s="20" t="s">
        <v>19</v>
      </c>
      <c r="E2" s="65" t="s">
        <v>20</v>
      </c>
      <c r="F2" s="21" t="str">
        <f>男子種目選択!E3</f>
        <v>参加競技１</v>
      </c>
      <c r="G2" s="21" t="str">
        <f>男子種目選択!F3</f>
        <v>参加競技２</v>
      </c>
      <c r="H2" s="21" t="str">
        <f>男子種目選択!G3</f>
        <v>参加競技３</v>
      </c>
      <c r="I2" s="21" t="str">
        <f>男子種目選択!H3</f>
        <v>参加競技４</v>
      </c>
      <c r="J2" s="21" t="str">
        <f>男子種目選択!I3</f>
        <v>参加競技５</v>
      </c>
      <c r="K2" s="21" t="str">
        <f>男子種目選択!J3</f>
        <v>コード
１</v>
      </c>
      <c r="L2" s="21" t="str">
        <f>男子種目選択!K3</f>
        <v>コード
２</v>
      </c>
      <c r="M2" s="21" t="str">
        <f>男子種目選択!L3</f>
        <v>コード
３</v>
      </c>
      <c r="N2" s="21" t="str">
        <f>男子種目選択!M3</f>
        <v>コード
４</v>
      </c>
      <c r="O2" s="21" t="str">
        <f>男子種目選択!N3</f>
        <v>コード
５</v>
      </c>
      <c r="P2" s="21" t="s">
        <v>114</v>
      </c>
      <c r="Q2" s="21" t="s">
        <v>115</v>
      </c>
      <c r="R2" s="21" t="s">
        <v>116</v>
      </c>
      <c r="S2" s="21" t="s">
        <v>117</v>
      </c>
      <c r="T2" s="21" t="s">
        <v>118</v>
      </c>
    </row>
    <row r="3" spans="1:20">
      <c r="A3" s="18">
        <v>1</v>
      </c>
      <c r="B3" s="18" t="str">
        <f>IF(C3="","",VLOOKUP(A$1,学校名コード,2,FALSE))</f>
        <v/>
      </c>
      <c r="C3" s="19" t="str">
        <f>IF(男子種目選択!B4="","",男子種目選択!B4)</f>
        <v/>
      </c>
      <c r="D3" s="19" t="str">
        <f>IF(男子種目選択!C4="","",男子種目選択!C4)</f>
        <v/>
      </c>
      <c r="E3" s="19" t="str">
        <f>IF(男子種目選択!D4="","",男子種目選択!D4)</f>
        <v/>
      </c>
      <c r="F3" s="21" t="str">
        <f>男子記録入力!G4</f>
        <v/>
      </c>
      <c r="G3" s="21" t="str">
        <f>男子記録入力!AE4</f>
        <v/>
      </c>
      <c r="H3" s="21" t="str">
        <f>男子記録入力!BC4</f>
        <v/>
      </c>
      <c r="I3" s="21" t="str">
        <f>男子記録入力!CA4</f>
        <v/>
      </c>
      <c r="J3" s="21" t="str">
        <f>男子記録入力!CY4</f>
        <v/>
      </c>
      <c r="K3" s="21" t="str">
        <f>男子種目選択!J4</f>
        <v/>
      </c>
      <c r="L3" s="21" t="str">
        <f>男子種目選択!K4</f>
        <v/>
      </c>
      <c r="M3" s="21" t="str">
        <f>男子種目選択!L4</f>
        <v/>
      </c>
      <c r="N3" s="21" t="str">
        <f>男子種目選択!M4</f>
        <v/>
      </c>
      <c r="O3" s="21" t="str">
        <f>男子種目選択!N4</f>
        <v/>
      </c>
      <c r="P3" s="21">
        <f>男子記録入力!AD4</f>
        <v>0</v>
      </c>
      <c r="Q3" s="21">
        <f>男子記録入力!BB4</f>
        <v>0</v>
      </c>
      <c r="R3" s="21">
        <f>男子記録入力!BZ4</f>
        <v>0</v>
      </c>
      <c r="S3" s="21">
        <f>男子記録入力!CX4</f>
        <v>0</v>
      </c>
      <c r="T3" s="21">
        <f>男子記録入力!DV4</f>
        <v>0</v>
      </c>
    </row>
    <row r="4" spans="1:20">
      <c r="A4" s="18">
        <v>2</v>
      </c>
      <c r="B4" s="18" t="str">
        <f t="shared" ref="B4:B34" si="0">IF(C4="","",VLOOKUP(A$1,学校名コード,2,FALSE))</f>
        <v/>
      </c>
      <c r="C4" s="19" t="str">
        <f>IF(男子種目選択!B5="","",男子種目選択!B5)</f>
        <v/>
      </c>
      <c r="D4" s="19" t="str">
        <f>IF(男子種目選択!C5="","",男子種目選択!C5)</f>
        <v/>
      </c>
      <c r="E4" s="19" t="str">
        <f>IF(男子種目選択!D5="","",男子種目選択!D5)</f>
        <v/>
      </c>
      <c r="F4" s="21" t="str">
        <f>男子記録入力!G5</f>
        <v/>
      </c>
      <c r="G4" s="21" t="str">
        <f>男子記録入力!AE5</f>
        <v/>
      </c>
      <c r="H4" s="21" t="str">
        <f>男子記録入力!BC5</f>
        <v/>
      </c>
      <c r="I4" s="21" t="str">
        <f>男子記録入力!CA5</f>
        <v/>
      </c>
      <c r="J4" s="21" t="str">
        <f>男子記録入力!CY5</f>
        <v/>
      </c>
      <c r="K4" s="21" t="str">
        <f>男子種目選択!J5</f>
        <v/>
      </c>
      <c r="L4" s="21" t="str">
        <f>男子種目選択!K5</f>
        <v/>
      </c>
      <c r="M4" s="21" t="str">
        <f>男子種目選択!L5</f>
        <v/>
      </c>
      <c r="N4" s="21" t="str">
        <f>男子種目選択!M5</f>
        <v/>
      </c>
      <c r="O4" s="21" t="str">
        <f>男子種目選択!N5</f>
        <v/>
      </c>
      <c r="P4" s="21">
        <f>男子記録入力!AD5</f>
        <v>0</v>
      </c>
      <c r="Q4" s="21">
        <f>男子記録入力!BB5</f>
        <v>0</v>
      </c>
      <c r="R4" s="21">
        <f>男子記録入力!BZ5</f>
        <v>0</v>
      </c>
      <c r="S4" s="21">
        <f>男子記録入力!CX5</f>
        <v>0</v>
      </c>
      <c r="T4" s="21">
        <f>男子記録入力!DV5</f>
        <v>0</v>
      </c>
    </row>
    <row r="5" spans="1:20">
      <c r="A5" s="18">
        <v>3</v>
      </c>
      <c r="B5" s="18" t="str">
        <f t="shared" si="0"/>
        <v/>
      </c>
      <c r="C5" s="19" t="str">
        <f>IF(男子種目選択!B6="","",男子種目選択!B6)</f>
        <v/>
      </c>
      <c r="D5" s="19" t="str">
        <f>IF(男子種目選択!C6="","",男子種目選択!C6)</f>
        <v/>
      </c>
      <c r="E5" s="19" t="str">
        <f>IF(男子種目選択!D6="","",男子種目選択!D6)</f>
        <v/>
      </c>
      <c r="F5" s="21" t="str">
        <f>男子記録入力!G6</f>
        <v/>
      </c>
      <c r="G5" s="21" t="str">
        <f>男子記録入力!AE6</f>
        <v/>
      </c>
      <c r="H5" s="21" t="str">
        <f>男子記録入力!BC6</f>
        <v/>
      </c>
      <c r="I5" s="21" t="str">
        <f>男子記録入力!CA6</f>
        <v/>
      </c>
      <c r="J5" s="21" t="str">
        <f>男子記録入力!CY6</f>
        <v/>
      </c>
      <c r="K5" s="21" t="str">
        <f>男子種目選択!J6</f>
        <v/>
      </c>
      <c r="L5" s="21" t="str">
        <f>男子種目選択!K6</f>
        <v/>
      </c>
      <c r="M5" s="21" t="str">
        <f>男子種目選択!L6</f>
        <v/>
      </c>
      <c r="N5" s="21" t="str">
        <f>男子種目選択!M6</f>
        <v/>
      </c>
      <c r="O5" s="21" t="str">
        <f>男子種目選択!N6</f>
        <v/>
      </c>
      <c r="P5" s="21">
        <f>男子記録入力!AD6</f>
        <v>0</v>
      </c>
      <c r="Q5" s="21">
        <f>男子記録入力!BB6</f>
        <v>0</v>
      </c>
      <c r="R5" s="21">
        <f>男子記録入力!BZ6</f>
        <v>0</v>
      </c>
      <c r="S5" s="21">
        <f>男子記録入力!CX6</f>
        <v>0</v>
      </c>
      <c r="T5" s="21">
        <f>男子記録入力!DV6</f>
        <v>0</v>
      </c>
    </row>
    <row r="6" spans="1:20">
      <c r="A6" s="18">
        <v>4</v>
      </c>
      <c r="B6" s="18" t="str">
        <f t="shared" si="0"/>
        <v/>
      </c>
      <c r="C6" s="19" t="str">
        <f>IF(男子種目選択!B7="","",男子種目選択!B7)</f>
        <v/>
      </c>
      <c r="D6" s="19" t="str">
        <f>IF(男子種目選択!C7="","",男子種目選択!C7)</f>
        <v/>
      </c>
      <c r="E6" s="19" t="str">
        <f>IF(男子種目選択!D7="","",男子種目選択!D7)</f>
        <v/>
      </c>
      <c r="F6" s="21" t="str">
        <f>男子記録入力!G7</f>
        <v/>
      </c>
      <c r="G6" s="21" t="str">
        <f>男子記録入力!AE7</f>
        <v/>
      </c>
      <c r="H6" s="21" t="str">
        <f>男子記録入力!BC7</f>
        <v/>
      </c>
      <c r="I6" s="21" t="str">
        <f>男子記録入力!CA7</f>
        <v/>
      </c>
      <c r="J6" s="21" t="str">
        <f>男子記録入力!CY7</f>
        <v/>
      </c>
      <c r="K6" s="21" t="str">
        <f>男子種目選択!J7</f>
        <v/>
      </c>
      <c r="L6" s="21" t="str">
        <f>男子種目選択!K7</f>
        <v/>
      </c>
      <c r="M6" s="21" t="str">
        <f>男子種目選択!L7</f>
        <v/>
      </c>
      <c r="N6" s="21" t="str">
        <f>男子種目選択!M7</f>
        <v/>
      </c>
      <c r="O6" s="21" t="str">
        <f>男子種目選択!N7</f>
        <v/>
      </c>
      <c r="P6" s="21">
        <f>男子記録入力!AD7</f>
        <v>0</v>
      </c>
      <c r="Q6" s="21">
        <f>男子記録入力!BB7</f>
        <v>0</v>
      </c>
      <c r="R6" s="21">
        <f>男子記録入力!BZ7</f>
        <v>0</v>
      </c>
      <c r="S6" s="21">
        <f>男子記録入力!CX7</f>
        <v>0</v>
      </c>
      <c r="T6" s="21">
        <f>男子記録入力!DV7</f>
        <v>0</v>
      </c>
    </row>
    <row r="7" spans="1:20">
      <c r="A7" s="18">
        <v>5</v>
      </c>
      <c r="B7" s="18" t="str">
        <f t="shared" si="0"/>
        <v/>
      </c>
      <c r="C7" s="19" t="str">
        <f>IF(男子種目選択!B8="","",男子種目選択!B8)</f>
        <v/>
      </c>
      <c r="D7" s="19" t="str">
        <f>IF(男子種目選択!C8="","",男子種目選択!C8)</f>
        <v/>
      </c>
      <c r="E7" s="19" t="str">
        <f>IF(男子種目選択!D8="","",男子種目選択!D8)</f>
        <v/>
      </c>
      <c r="F7" s="21" t="str">
        <f>男子記録入力!G8</f>
        <v/>
      </c>
      <c r="G7" s="21" t="str">
        <f>男子記録入力!AE8</f>
        <v/>
      </c>
      <c r="H7" s="21" t="str">
        <f>男子記録入力!BC8</f>
        <v/>
      </c>
      <c r="I7" s="21" t="str">
        <f>男子記録入力!CA8</f>
        <v/>
      </c>
      <c r="J7" s="21" t="str">
        <f>男子記録入力!CY8</f>
        <v/>
      </c>
      <c r="K7" s="21" t="str">
        <f>男子種目選択!J8</f>
        <v/>
      </c>
      <c r="L7" s="21" t="str">
        <f>男子種目選択!K8</f>
        <v/>
      </c>
      <c r="M7" s="21" t="str">
        <f>男子種目選択!L8</f>
        <v/>
      </c>
      <c r="N7" s="21" t="str">
        <f>男子種目選択!M8</f>
        <v/>
      </c>
      <c r="O7" s="21" t="str">
        <f>男子種目選択!N8</f>
        <v/>
      </c>
      <c r="P7" s="21">
        <f>男子記録入力!AD8</f>
        <v>0</v>
      </c>
      <c r="Q7" s="21">
        <f>男子記録入力!BB8</f>
        <v>0</v>
      </c>
      <c r="R7" s="21">
        <f>男子記録入力!BZ8</f>
        <v>0</v>
      </c>
      <c r="S7" s="21">
        <f>男子記録入力!CX8</f>
        <v>0</v>
      </c>
      <c r="T7" s="21">
        <f>男子記録入力!DV8</f>
        <v>0</v>
      </c>
    </row>
    <row r="8" spans="1:20">
      <c r="A8" s="18">
        <v>6</v>
      </c>
      <c r="B8" s="18" t="str">
        <f t="shared" si="0"/>
        <v/>
      </c>
      <c r="C8" s="19" t="str">
        <f>IF(男子種目選択!B9="","",男子種目選択!B9)</f>
        <v/>
      </c>
      <c r="D8" s="19" t="str">
        <f>IF(男子種目選択!C9="","",男子種目選択!C9)</f>
        <v/>
      </c>
      <c r="E8" s="19" t="str">
        <f>IF(男子種目選択!D9="","",男子種目選択!D9)</f>
        <v/>
      </c>
      <c r="F8" s="21" t="str">
        <f>男子記録入力!G9</f>
        <v/>
      </c>
      <c r="G8" s="21" t="str">
        <f>男子記録入力!AE9</f>
        <v/>
      </c>
      <c r="H8" s="21" t="str">
        <f>男子記録入力!BC9</f>
        <v/>
      </c>
      <c r="I8" s="21" t="str">
        <f>男子記録入力!CA9</f>
        <v/>
      </c>
      <c r="J8" s="21" t="str">
        <f>男子記録入力!CY9</f>
        <v/>
      </c>
      <c r="K8" s="21" t="str">
        <f>男子種目選択!J9</f>
        <v/>
      </c>
      <c r="L8" s="21" t="str">
        <f>男子種目選択!K9</f>
        <v/>
      </c>
      <c r="M8" s="21" t="str">
        <f>男子種目選択!L9</f>
        <v/>
      </c>
      <c r="N8" s="21" t="str">
        <f>男子種目選択!M9</f>
        <v/>
      </c>
      <c r="O8" s="21" t="str">
        <f>男子種目選択!N9</f>
        <v/>
      </c>
      <c r="P8" s="21">
        <f>男子記録入力!AD9</f>
        <v>0</v>
      </c>
      <c r="Q8" s="21">
        <f>男子記録入力!BB9</f>
        <v>0</v>
      </c>
      <c r="R8" s="21">
        <f>男子記録入力!BZ9</f>
        <v>0</v>
      </c>
      <c r="S8" s="21">
        <f>男子記録入力!CX9</f>
        <v>0</v>
      </c>
      <c r="T8" s="21">
        <f>男子記録入力!DV9</f>
        <v>0</v>
      </c>
    </row>
    <row r="9" spans="1:20">
      <c r="A9" s="18">
        <v>7</v>
      </c>
      <c r="B9" s="18" t="str">
        <f t="shared" si="0"/>
        <v/>
      </c>
      <c r="C9" s="19" t="str">
        <f>IF(男子種目選択!B10="","",男子種目選択!B10)</f>
        <v/>
      </c>
      <c r="D9" s="19" t="str">
        <f>IF(男子種目選択!C10="","",男子種目選択!C10)</f>
        <v/>
      </c>
      <c r="E9" s="19" t="str">
        <f>IF(男子種目選択!D10="","",男子種目選択!D10)</f>
        <v/>
      </c>
      <c r="F9" s="21" t="str">
        <f>男子記録入力!G10</f>
        <v/>
      </c>
      <c r="G9" s="21" t="str">
        <f>男子記録入力!AE10</f>
        <v/>
      </c>
      <c r="H9" s="21" t="str">
        <f>男子記録入力!BC10</f>
        <v/>
      </c>
      <c r="I9" s="21" t="str">
        <f>男子記録入力!CA10</f>
        <v/>
      </c>
      <c r="J9" s="21" t="str">
        <f>男子記録入力!CY10</f>
        <v/>
      </c>
      <c r="K9" s="21" t="str">
        <f>男子種目選択!J10</f>
        <v/>
      </c>
      <c r="L9" s="21" t="str">
        <f>男子種目選択!K10</f>
        <v/>
      </c>
      <c r="M9" s="21" t="str">
        <f>男子種目選択!L10</f>
        <v/>
      </c>
      <c r="N9" s="21" t="str">
        <f>男子種目選択!M10</f>
        <v/>
      </c>
      <c r="O9" s="21" t="str">
        <f>男子種目選択!N10</f>
        <v/>
      </c>
      <c r="P9" s="21">
        <f>男子記録入力!AD10</f>
        <v>0</v>
      </c>
      <c r="Q9" s="21">
        <f>男子記録入力!BB10</f>
        <v>0</v>
      </c>
      <c r="R9" s="21">
        <f>男子記録入力!BZ10</f>
        <v>0</v>
      </c>
      <c r="S9" s="21">
        <f>男子記録入力!CX10</f>
        <v>0</v>
      </c>
      <c r="T9" s="21">
        <f>男子記録入力!DV10</f>
        <v>0</v>
      </c>
    </row>
    <row r="10" spans="1:20">
      <c r="A10" s="18">
        <v>8</v>
      </c>
      <c r="B10" s="18" t="str">
        <f t="shared" si="0"/>
        <v/>
      </c>
      <c r="C10" s="19" t="str">
        <f>IF(男子種目選択!B11="","",男子種目選択!B11)</f>
        <v/>
      </c>
      <c r="D10" s="19" t="str">
        <f>IF(男子種目選択!C11="","",男子種目選択!C11)</f>
        <v/>
      </c>
      <c r="E10" s="19" t="str">
        <f>IF(男子種目選択!D11="","",男子種目選択!D11)</f>
        <v/>
      </c>
      <c r="F10" s="21" t="str">
        <f>男子記録入力!G11</f>
        <v/>
      </c>
      <c r="G10" s="21" t="str">
        <f>男子記録入力!AE11</f>
        <v/>
      </c>
      <c r="H10" s="21" t="str">
        <f>男子記録入力!BC11</f>
        <v/>
      </c>
      <c r="I10" s="21" t="str">
        <f>男子記録入力!CA11</f>
        <v/>
      </c>
      <c r="J10" s="21" t="str">
        <f>男子記録入力!CY11</f>
        <v/>
      </c>
      <c r="K10" s="21" t="str">
        <f>男子種目選択!J11</f>
        <v/>
      </c>
      <c r="L10" s="21" t="str">
        <f>男子種目選択!K11</f>
        <v/>
      </c>
      <c r="M10" s="21" t="str">
        <f>男子種目選択!L11</f>
        <v/>
      </c>
      <c r="N10" s="21" t="str">
        <f>男子種目選択!M11</f>
        <v/>
      </c>
      <c r="O10" s="21" t="str">
        <f>男子種目選択!N11</f>
        <v/>
      </c>
      <c r="P10" s="21">
        <f>男子記録入力!AD11</f>
        <v>0</v>
      </c>
      <c r="Q10" s="21">
        <f>男子記録入力!BB11</f>
        <v>0</v>
      </c>
      <c r="R10" s="21">
        <f>男子記録入力!BZ11</f>
        <v>0</v>
      </c>
      <c r="S10" s="21">
        <f>男子記録入力!CX11</f>
        <v>0</v>
      </c>
      <c r="T10" s="21">
        <f>男子記録入力!DV11</f>
        <v>0</v>
      </c>
    </row>
    <row r="11" spans="1:20">
      <c r="A11" s="18">
        <v>9</v>
      </c>
      <c r="B11" s="18" t="str">
        <f t="shared" si="0"/>
        <v/>
      </c>
      <c r="C11" s="19" t="str">
        <f>IF(男子種目選択!B12="","",男子種目選択!B12)</f>
        <v/>
      </c>
      <c r="D11" s="19" t="str">
        <f>IF(男子種目選択!C12="","",男子種目選択!C12)</f>
        <v/>
      </c>
      <c r="E11" s="19" t="str">
        <f>IF(男子種目選択!D12="","",男子種目選択!D12)</f>
        <v/>
      </c>
      <c r="F11" s="21" t="str">
        <f>男子記録入力!G12</f>
        <v/>
      </c>
      <c r="G11" s="21" t="str">
        <f>男子記録入力!AE12</f>
        <v/>
      </c>
      <c r="H11" s="21" t="str">
        <f>男子記録入力!BC12</f>
        <v/>
      </c>
      <c r="I11" s="21" t="str">
        <f>男子記録入力!CA12</f>
        <v/>
      </c>
      <c r="J11" s="21" t="str">
        <f>男子記録入力!CY12</f>
        <v/>
      </c>
      <c r="K11" s="21" t="str">
        <f>男子種目選択!J12</f>
        <v/>
      </c>
      <c r="L11" s="21" t="str">
        <f>男子種目選択!K12</f>
        <v/>
      </c>
      <c r="M11" s="21" t="str">
        <f>男子種目選択!L12</f>
        <v/>
      </c>
      <c r="N11" s="21" t="str">
        <f>男子種目選択!M12</f>
        <v/>
      </c>
      <c r="O11" s="21" t="str">
        <f>男子種目選択!N12</f>
        <v/>
      </c>
      <c r="P11" s="21">
        <f>男子記録入力!AD12</f>
        <v>0</v>
      </c>
      <c r="Q11" s="21">
        <f>男子記録入力!BB12</f>
        <v>0</v>
      </c>
      <c r="R11" s="21">
        <f>男子記録入力!BZ12</f>
        <v>0</v>
      </c>
      <c r="S11" s="21">
        <f>男子記録入力!CX12</f>
        <v>0</v>
      </c>
      <c r="T11" s="21">
        <f>男子記録入力!DV12</f>
        <v>0</v>
      </c>
    </row>
    <row r="12" spans="1:20">
      <c r="A12" s="18">
        <v>10</v>
      </c>
      <c r="B12" s="18" t="str">
        <f t="shared" si="0"/>
        <v/>
      </c>
      <c r="C12" s="19" t="str">
        <f>IF(男子種目選択!B13="","",男子種目選択!B13)</f>
        <v/>
      </c>
      <c r="D12" s="19" t="str">
        <f>IF(男子種目選択!C13="","",男子種目選択!C13)</f>
        <v/>
      </c>
      <c r="E12" s="19" t="str">
        <f>IF(男子種目選択!D13="","",男子種目選択!D13)</f>
        <v/>
      </c>
      <c r="F12" s="21" t="str">
        <f>男子記録入力!G13</f>
        <v/>
      </c>
      <c r="G12" s="21" t="str">
        <f>男子記録入力!AE13</f>
        <v/>
      </c>
      <c r="H12" s="21" t="str">
        <f>男子記録入力!BC13</f>
        <v/>
      </c>
      <c r="I12" s="21" t="str">
        <f>男子記録入力!CA13</f>
        <v/>
      </c>
      <c r="J12" s="21" t="str">
        <f>男子記録入力!CY13</f>
        <v/>
      </c>
      <c r="K12" s="21" t="str">
        <f>男子種目選択!J13</f>
        <v/>
      </c>
      <c r="L12" s="21" t="str">
        <f>男子種目選択!K13</f>
        <v/>
      </c>
      <c r="M12" s="21" t="str">
        <f>男子種目選択!L13</f>
        <v/>
      </c>
      <c r="N12" s="21" t="str">
        <f>男子種目選択!M13</f>
        <v/>
      </c>
      <c r="O12" s="21" t="str">
        <f>男子種目選択!N13</f>
        <v/>
      </c>
      <c r="P12" s="21">
        <f>男子記録入力!AD13</f>
        <v>0</v>
      </c>
      <c r="Q12" s="21">
        <f>男子記録入力!BB13</f>
        <v>0</v>
      </c>
      <c r="R12" s="21">
        <f>男子記録入力!BZ13</f>
        <v>0</v>
      </c>
      <c r="S12" s="21">
        <f>男子記録入力!CX13</f>
        <v>0</v>
      </c>
      <c r="T12" s="21">
        <f>男子記録入力!DV13</f>
        <v>0</v>
      </c>
    </row>
    <row r="13" spans="1:20">
      <c r="A13" s="18">
        <v>11</v>
      </c>
      <c r="B13" s="18" t="str">
        <f t="shared" si="0"/>
        <v/>
      </c>
      <c r="C13" s="19" t="str">
        <f>IF(男子種目選択!B14="","",男子種目選択!B14)</f>
        <v/>
      </c>
      <c r="D13" s="19" t="str">
        <f>IF(男子種目選択!C14="","",男子種目選択!C14)</f>
        <v/>
      </c>
      <c r="E13" s="19" t="str">
        <f>IF(男子種目選択!D14="","",男子種目選択!D14)</f>
        <v/>
      </c>
      <c r="F13" s="21" t="str">
        <f>男子記録入力!G14</f>
        <v/>
      </c>
      <c r="G13" s="21" t="str">
        <f>男子記録入力!AE14</f>
        <v/>
      </c>
      <c r="H13" s="21" t="str">
        <f>男子記録入力!BC14</f>
        <v/>
      </c>
      <c r="I13" s="21" t="str">
        <f>男子記録入力!CA14</f>
        <v/>
      </c>
      <c r="J13" s="21" t="str">
        <f>男子記録入力!CY14</f>
        <v/>
      </c>
      <c r="K13" s="21" t="str">
        <f>男子種目選択!J14</f>
        <v/>
      </c>
      <c r="L13" s="21" t="str">
        <f>男子種目選択!K14</f>
        <v/>
      </c>
      <c r="M13" s="21" t="str">
        <f>男子種目選択!L14</f>
        <v/>
      </c>
      <c r="N13" s="21" t="str">
        <f>男子種目選択!M14</f>
        <v/>
      </c>
      <c r="O13" s="21" t="str">
        <f>男子種目選択!N14</f>
        <v/>
      </c>
      <c r="P13" s="21">
        <f>男子記録入力!AD14</f>
        <v>0</v>
      </c>
      <c r="Q13" s="21">
        <f>男子記録入力!BB14</f>
        <v>0</v>
      </c>
      <c r="R13" s="21">
        <f>男子記録入力!BZ14</f>
        <v>0</v>
      </c>
      <c r="S13" s="21">
        <f>男子記録入力!CX14</f>
        <v>0</v>
      </c>
      <c r="T13" s="21">
        <f>男子記録入力!DV14</f>
        <v>0</v>
      </c>
    </row>
    <row r="14" spans="1:20">
      <c r="A14" s="18">
        <v>12</v>
      </c>
      <c r="B14" s="18" t="str">
        <f t="shared" si="0"/>
        <v/>
      </c>
      <c r="C14" s="19" t="str">
        <f>IF(男子種目選択!B15="","",男子種目選択!B15)</f>
        <v/>
      </c>
      <c r="D14" s="19" t="str">
        <f>IF(男子種目選択!C15="","",男子種目選択!C15)</f>
        <v/>
      </c>
      <c r="E14" s="19" t="str">
        <f>IF(男子種目選択!D15="","",男子種目選択!D15)</f>
        <v/>
      </c>
      <c r="F14" s="21" t="str">
        <f>男子記録入力!G15</f>
        <v/>
      </c>
      <c r="G14" s="21" t="str">
        <f>男子記録入力!AE15</f>
        <v/>
      </c>
      <c r="H14" s="21" t="str">
        <f>男子記録入力!BC15</f>
        <v/>
      </c>
      <c r="I14" s="21" t="str">
        <f>男子記録入力!CA15</f>
        <v/>
      </c>
      <c r="J14" s="21" t="str">
        <f>男子記録入力!CY15</f>
        <v/>
      </c>
      <c r="K14" s="21" t="str">
        <f>男子種目選択!J15</f>
        <v/>
      </c>
      <c r="L14" s="21" t="str">
        <f>男子種目選択!K15</f>
        <v/>
      </c>
      <c r="M14" s="21" t="str">
        <f>男子種目選択!L15</f>
        <v/>
      </c>
      <c r="N14" s="21" t="str">
        <f>男子種目選択!M15</f>
        <v/>
      </c>
      <c r="O14" s="21" t="str">
        <f>男子種目選択!N15</f>
        <v/>
      </c>
      <c r="P14" s="21">
        <f>男子記録入力!AD15</f>
        <v>0</v>
      </c>
      <c r="Q14" s="21">
        <f>男子記録入力!BB15</f>
        <v>0</v>
      </c>
      <c r="R14" s="21">
        <f>男子記録入力!BZ15</f>
        <v>0</v>
      </c>
      <c r="S14" s="21">
        <f>男子記録入力!CX15</f>
        <v>0</v>
      </c>
      <c r="T14" s="21">
        <f>男子記録入力!DV15</f>
        <v>0</v>
      </c>
    </row>
    <row r="15" spans="1:20">
      <c r="A15" s="18">
        <v>13</v>
      </c>
      <c r="B15" s="18" t="str">
        <f t="shared" si="0"/>
        <v/>
      </c>
      <c r="C15" s="19" t="str">
        <f>IF(男子種目選択!B16="","",男子種目選択!B16)</f>
        <v/>
      </c>
      <c r="D15" s="19" t="str">
        <f>IF(男子種目選択!C16="","",男子種目選択!C16)</f>
        <v/>
      </c>
      <c r="E15" s="19" t="str">
        <f>IF(男子種目選択!D16="","",男子種目選択!D16)</f>
        <v/>
      </c>
      <c r="F15" s="21" t="str">
        <f>男子記録入力!G16</f>
        <v/>
      </c>
      <c r="G15" s="21" t="str">
        <f>男子記録入力!AE16</f>
        <v/>
      </c>
      <c r="H15" s="21" t="str">
        <f>男子記録入力!BC16</f>
        <v/>
      </c>
      <c r="I15" s="21" t="str">
        <f>男子記録入力!CA16</f>
        <v/>
      </c>
      <c r="J15" s="21" t="str">
        <f>男子記録入力!CY16</f>
        <v/>
      </c>
      <c r="K15" s="21" t="str">
        <f>男子種目選択!J16</f>
        <v/>
      </c>
      <c r="L15" s="21" t="str">
        <f>男子種目選択!K16</f>
        <v/>
      </c>
      <c r="M15" s="21" t="str">
        <f>男子種目選択!L16</f>
        <v/>
      </c>
      <c r="N15" s="21" t="str">
        <f>男子種目選択!M16</f>
        <v/>
      </c>
      <c r="O15" s="21" t="str">
        <f>男子種目選択!N16</f>
        <v/>
      </c>
      <c r="P15" s="21">
        <f>男子記録入力!AD16</f>
        <v>0</v>
      </c>
      <c r="Q15" s="21">
        <f>男子記録入力!BB16</f>
        <v>0</v>
      </c>
      <c r="R15" s="21">
        <f>男子記録入力!BZ16</f>
        <v>0</v>
      </c>
      <c r="S15" s="21">
        <f>男子記録入力!CX16</f>
        <v>0</v>
      </c>
      <c r="T15" s="21">
        <f>男子記録入力!DV16</f>
        <v>0</v>
      </c>
    </row>
    <row r="16" spans="1:20">
      <c r="A16" s="18">
        <v>14</v>
      </c>
      <c r="B16" s="18" t="str">
        <f t="shared" si="0"/>
        <v/>
      </c>
      <c r="C16" s="19" t="str">
        <f>IF(男子種目選択!B17="","",男子種目選択!B17)</f>
        <v/>
      </c>
      <c r="D16" s="19" t="str">
        <f>IF(男子種目選択!C17="","",男子種目選択!C17)</f>
        <v/>
      </c>
      <c r="E16" s="19" t="str">
        <f>IF(男子種目選択!D17="","",男子種目選択!D17)</f>
        <v/>
      </c>
      <c r="F16" s="21" t="str">
        <f>男子記録入力!G17</f>
        <v/>
      </c>
      <c r="G16" s="21" t="str">
        <f>男子記録入力!AE17</f>
        <v/>
      </c>
      <c r="H16" s="21" t="str">
        <f>男子記録入力!BC17</f>
        <v/>
      </c>
      <c r="I16" s="21" t="str">
        <f>男子記録入力!CA17</f>
        <v/>
      </c>
      <c r="J16" s="21" t="str">
        <f>男子記録入力!CY17</f>
        <v/>
      </c>
      <c r="K16" s="21" t="str">
        <f>男子種目選択!J17</f>
        <v/>
      </c>
      <c r="L16" s="21" t="str">
        <f>男子種目選択!K17</f>
        <v/>
      </c>
      <c r="M16" s="21" t="str">
        <f>男子種目選択!L17</f>
        <v/>
      </c>
      <c r="N16" s="21" t="str">
        <f>男子種目選択!M17</f>
        <v/>
      </c>
      <c r="O16" s="21" t="str">
        <f>男子種目選択!N17</f>
        <v/>
      </c>
      <c r="P16" s="21">
        <f>男子記録入力!AD17</f>
        <v>0</v>
      </c>
      <c r="Q16" s="21">
        <f>男子記録入力!BB17</f>
        <v>0</v>
      </c>
      <c r="R16" s="21">
        <f>男子記録入力!BZ17</f>
        <v>0</v>
      </c>
      <c r="S16" s="21">
        <f>男子記録入力!CX17</f>
        <v>0</v>
      </c>
      <c r="T16" s="21">
        <f>男子記録入力!DV17</f>
        <v>0</v>
      </c>
    </row>
    <row r="17" spans="1:20">
      <c r="A17" s="18">
        <v>15</v>
      </c>
      <c r="B17" s="18" t="str">
        <f t="shared" si="0"/>
        <v/>
      </c>
      <c r="C17" s="19" t="str">
        <f>IF(男子種目選択!B18="","",男子種目選択!B18)</f>
        <v/>
      </c>
      <c r="D17" s="19" t="str">
        <f>IF(男子種目選択!C18="","",男子種目選択!C18)</f>
        <v/>
      </c>
      <c r="E17" s="19" t="str">
        <f>IF(男子種目選択!D18="","",男子種目選択!D18)</f>
        <v/>
      </c>
      <c r="F17" s="21" t="str">
        <f>男子記録入力!G18</f>
        <v/>
      </c>
      <c r="G17" s="21" t="str">
        <f>男子記録入力!AE18</f>
        <v/>
      </c>
      <c r="H17" s="21" t="str">
        <f>男子記録入力!BC18</f>
        <v/>
      </c>
      <c r="I17" s="21" t="str">
        <f>男子記録入力!CA18</f>
        <v/>
      </c>
      <c r="J17" s="21" t="str">
        <f>男子記録入力!CY18</f>
        <v/>
      </c>
      <c r="K17" s="21" t="str">
        <f>男子種目選択!J18</f>
        <v/>
      </c>
      <c r="L17" s="21" t="str">
        <f>男子種目選択!K18</f>
        <v/>
      </c>
      <c r="M17" s="21" t="str">
        <f>男子種目選択!L18</f>
        <v/>
      </c>
      <c r="N17" s="21" t="str">
        <f>男子種目選択!M18</f>
        <v/>
      </c>
      <c r="O17" s="21" t="str">
        <f>男子種目選択!N18</f>
        <v/>
      </c>
      <c r="P17" s="21">
        <f>男子記録入力!AD18</f>
        <v>0</v>
      </c>
      <c r="Q17" s="21">
        <f>男子記録入力!BB18</f>
        <v>0</v>
      </c>
      <c r="R17" s="21">
        <f>男子記録入力!BZ18</f>
        <v>0</v>
      </c>
      <c r="S17" s="21">
        <f>男子記録入力!CX18</f>
        <v>0</v>
      </c>
      <c r="T17" s="21">
        <f>男子記録入力!DV18</f>
        <v>0</v>
      </c>
    </row>
    <row r="18" spans="1:20">
      <c r="A18" s="18">
        <v>16</v>
      </c>
      <c r="B18" s="18" t="str">
        <f t="shared" si="0"/>
        <v/>
      </c>
      <c r="C18" s="19" t="str">
        <f>IF(男子種目選択!B19="","",男子種目選択!B19)</f>
        <v/>
      </c>
      <c r="D18" s="19" t="str">
        <f>IF(男子種目選択!C19="","",男子種目選択!C19)</f>
        <v/>
      </c>
      <c r="E18" s="19" t="str">
        <f>IF(男子種目選択!D19="","",男子種目選択!D19)</f>
        <v/>
      </c>
      <c r="F18" s="21" t="str">
        <f>男子記録入力!G19</f>
        <v/>
      </c>
      <c r="G18" s="21" t="str">
        <f>男子記録入力!AE19</f>
        <v/>
      </c>
      <c r="H18" s="21" t="str">
        <f>男子記録入力!BC19</f>
        <v/>
      </c>
      <c r="I18" s="21" t="str">
        <f>男子記録入力!CA19</f>
        <v/>
      </c>
      <c r="J18" s="21" t="str">
        <f>男子記録入力!CY19</f>
        <v/>
      </c>
      <c r="K18" s="21" t="str">
        <f>男子種目選択!J19</f>
        <v/>
      </c>
      <c r="L18" s="21" t="str">
        <f>男子種目選択!K19</f>
        <v/>
      </c>
      <c r="M18" s="21" t="str">
        <f>男子種目選択!L19</f>
        <v/>
      </c>
      <c r="N18" s="21" t="str">
        <f>男子種目選択!M19</f>
        <v/>
      </c>
      <c r="O18" s="21" t="str">
        <f>男子種目選択!N19</f>
        <v/>
      </c>
      <c r="P18" s="21">
        <f>男子記録入力!AD19</f>
        <v>0</v>
      </c>
      <c r="Q18" s="21">
        <f>男子記録入力!BB19</f>
        <v>0</v>
      </c>
      <c r="R18" s="21">
        <f>男子記録入力!BZ19</f>
        <v>0</v>
      </c>
      <c r="S18" s="21">
        <f>男子記録入力!CX19</f>
        <v>0</v>
      </c>
      <c r="T18" s="21">
        <f>男子記録入力!DV19</f>
        <v>0</v>
      </c>
    </row>
    <row r="19" spans="1:20">
      <c r="A19" s="18">
        <v>17</v>
      </c>
      <c r="B19" s="18" t="str">
        <f t="shared" si="0"/>
        <v/>
      </c>
      <c r="C19" s="19" t="str">
        <f>IF(男子種目選択!B20="","",男子種目選択!B20)</f>
        <v/>
      </c>
      <c r="D19" s="19" t="str">
        <f>IF(男子種目選択!C20="","",男子種目選択!C20)</f>
        <v/>
      </c>
      <c r="E19" s="19" t="str">
        <f>IF(男子種目選択!D20="","",男子種目選択!D20)</f>
        <v/>
      </c>
      <c r="F19" s="21" t="str">
        <f>男子記録入力!G20</f>
        <v/>
      </c>
      <c r="G19" s="21" t="str">
        <f>男子記録入力!AE20</f>
        <v/>
      </c>
      <c r="H19" s="21" t="str">
        <f>男子記録入力!BC20</f>
        <v/>
      </c>
      <c r="I19" s="21" t="str">
        <f>男子記録入力!CA20</f>
        <v/>
      </c>
      <c r="J19" s="21" t="str">
        <f>男子記録入力!CY20</f>
        <v/>
      </c>
      <c r="K19" s="21" t="str">
        <f>男子種目選択!J20</f>
        <v/>
      </c>
      <c r="L19" s="21" t="str">
        <f>男子種目選択!K20</f>
        <v/>
      </c>
      <c r="M19" s="21" t="str">
        <f>男子種目選択!L20</f>
        <v/>
      </c>
      <c r="N19" s="21" t="str">
        <f>男子種目選択!M20</f>
        <v/>
      </c>
      <c r="O19" s="21" t="str">
        <f>男子種目選択!N20</f>
        <v/>
      </c>
      <c r="P19" s="21">
        <f>男子記録入力!AD20</f>
        <v>0</v>
      </c>
      <c r="Q19" s="21">
        <f>男子記録入力!BB20</f>
        <v>0</v>
      </c>
      <c r="R19" s="21">
        <f>男子記録入力!BZ20</f>
        <v>0</v>
      </c>
      <c r="S19" s="21">
        <f>男子記録入力!CX20</f>
        <v>0</v>
      </c>
      <c r="T19" s="21">
        <f>男子記録入力!DV20</f>
        <v>0</v>
      </c>
    </row>
    <row r="20" spans="1:20">
      <c r="A20" s="18">
        <v>18</v>
      </c>
      <c r="B20" s="18" t="str">
        <f t="shared" si="0"/>
        <v/>
      </c>
      <c r="C20" s="19" t="str">
        <f>IF(男子種目選択!B21="","",男子種目選択!B21)</f>
        <v/>
      </c>
      <c r="D20" s="19" t="str">
        <f>IF(男子種目選択!C21="","",男子種目選択!C21)</f>
        <v/>
      </c>
      <c r="E20" s="19" t="str">
        <f>IF(男子種目選択!D21="","",男子種目選択!D21)</f>
        <v/>
      </c>
      <c r="F20" s="21" t="str">
        <f>男子記録入力!G21</f>
        <v/>
      </c>
      <c r="G20" s="21" t="str">
        <f>男子記録入力!AE21</f>
        <v/>
      </c>
      <c r="H20" s="21" t="str">
        <f>男子記録入力!BC21</f>
        <v/>
      </c>
      <c r="I20" s="21" t="str">
        <f>男子記録入力!CA21</f>
        <v/>
      </c>
      <c r="J20" s="21" t="str">
        <f>男子記録入力!CY21</f>
        <v/>
      </c>
      <c r="K20" s="21" t="str">
        <f>男子種目選択!J21</f>
        <v/>
      </c>
      <c r="L20" s="21" t="str">
        <f>男子種目選択!K21</f>
        <v/>
      </c>
      <c r="M20" s="21" t="str">
        <f>男子種目選択!L21</f>
        <v/>
      </c>
      <c r="N20" s="21" t="str">
        <f>男子種目選択!M21</f>
        <v/>
      </c>
      <c r="O20" s="21" t="str">
        <f>男子種目選択!N21</f>
        <v/>
      </c>
      <c r="P20" s="21">
        <f>男子記録入力!AD21</f>
        <v>0</v>
      </c>
      <c r="Q20" s="21">
        <f>男子記録入力!BB21</f>
        <v>0</v>
      </c>
      <c r="R20" s="21">
        <f>男子記録入力!BZ21</f>
        <v>0</v>
      </c>
      <c r="S20" s="21">
        <f>男子記録入力!CX21</f>
        <v>0</v>
      </c>
      <c r="T20" s="21">
        <f>男子記録入力!DV21</f>
        <v>0</v>
      </c>
    </row>
    <row r="21" spans="1:20">
      <c r="A21" s="18">
        <v>19</v>
      </c>
      <c r="B21" s="18" t="str">
        <f t="shared" si="0"/>
        <v/>
      </c>
      <c r="C21" s="19" t="str">
        <f>IF(男子種目選択!B22="","",男子種目選択!B22)</f>
        <v/>
      </c>
      <c r="D21" s="19" t="str">
        <f>IF(男子種目選択!C22="","",男子種目選択!C22)</f>
        <v/>
      </c>
      <c r="E21" s="19" t="str">
        <f>IF(男子種目選択!D22="","",男子種目選択!D22)</f>
        <v/>
      </c>
      <c r="F21" s="21" t="str">
        <f>男子記録入力!G22</f>
        <v/>
      </c>
      <c r="G21" s="21" t="str">
        <f>男子記録入力!AE22</f>
        <v/>
      </c>
      <c r="H21" s="21" t="str">
        <f>男子記録入力!BC22</f>
        <v/>
      </c>
      <c r="I21" s="21" t="str">
        <f>男子記録入力!CA22</f>
        <v/>
      </c>
      <c r="J21" s="21" t="str">
        <f>男子記録入力!CY22</f>
        <v/>
      </c>
      <c r="K21" s="21" t="str">
        <f>男子種目選択!J22</f>
        <v/>
      </c>
      <c r="L21" s="21" t="str">
        <f>男子種目選択!K22</f>
        <v/>
      </c>
      <c r="M21" s="21" t="str">
        <f>男子種目選択!L22</f>
        <v/>
      </c>
      <c r="N21" s="21" t="str">
        <f>男子種目選択!M22</f>
        <v/>
      </c>
      <c r="O21" s="21" t="str">
        <f>男子種目選択!N22</f>
        <v/>
      </c>
      <c r="P21" s="21">
        <f>男子記録入力!AD22</f>
        <v>0</v>
      </c>
      <c r="Q21" s="21">
        <f>男子記録入力!BB22</f>
        <v>0</v>
      </c>
      <c r="R21" s="21">
        <f>男子記録入力!BZ22</f>
        <v>0</v>
      </c>
      <c r="S21" s="21">
        <f>男子記録入力!CX22</f>
        <v>0</v>
      </c>
      <c r="T21" s="21">
        <f>男子記録入力!DV22</f>
        <v>0</v>
      </c>
    </row>
    <row r="22" spans="1:20">
      <c r="A22" s="18">
        <v>20</v>
      </c>
      <c r="B22" s="18" t="str">
        <f t="shared" si="0"/>
        <v/>
      </c>
      <c r="C22" s="19" t="str">
        <f>IF(男子種目選択!B23="","",男子種目選択!B23)</f>
        <v/>
      </c>
      <c r="D22" s="19" t="str">
        <f>IF(男子種目選択!C23="","",男子種目選択!C23)</f>
        <v/>
      </c>
      <c r="E22" s="19" t="str">
        <f>IF(男子種目選択!D23="","",男子種目選択!D23)</f>
        <v/>
      </c>
      <c r="F22" s="21" t="str">
        <f>男子記録入力!G23</f>
        <v/>
      </c>
      <c r="G22" s="21" t="str">
        <f>男子記録入力!AE23</f>
        <v/>
      </c>
      <c r="H22" s="21" t="str">
        <f>男子記録入力!BC23</f>
        <v/>
      </c>
      <c r="I22" s="21" t="str">
        <f>男子記録入力!CA23</f>
        <v/>
      </c>
      <c r="J22" s="21" t="str">
        <f>男子記録入力!CY23</f>
        <v/>
      </c>
      <c r="K22" s="21" t="str">
        <f>男子種目選択!J23</f>
        <v/>
      </c>
      <c r="L22" s="21" t="str">
        <f>男子種目選択!K23</f>
        <v/>
      </c>
      <c r="M22" s="21" t="str">
        <f>男子種目選択!L23</f>
        <v/>
      </c>
      <c r="N22" s="21" t="str">
        <f>男子種目選択!M23</f>
        <v/>
      </c>
      <c r="O22" s="21" t="str">
        <f>男子種目選択!N23</f>
        <v/>
      </c>
      <c r="P22" s="21">
        <f>男子記録入力!AD23</f>
        <v>0</v>
      </c>
      <c r="Q22" s="21">
        <f>男子記録入力!BB23</f>
        <v>0</v>
      </c>
      <c r="R22" s="21">
        <f>男子記録入力!BZ23</f>
        <v>0</v>
      </c>
      <c r="S22" s="21">
        <f>男子記録入力!CX23</f>
        <v>0</v>
      </c>
      <c r="T22" s="21">
        <f>男子記録入力!DV23</f>
        <v>0</v>
      </c>
    </row>
    <row r="23" spans="1:20">
      <c r="A23" s="18">
        <v>21</v>
      </c>
      <c r="B23" s="18" t="str">
        <f t="shared" si="0"/>
        <v/>
      </c>
      <c r="C23" s="19" t="str">
        <f>IF(男子種目選択!B24="","",男子種目選択!B24)</f>
        <v/>
      </c>
      <c r="D23" s="19" t="str">
        <f>IF(男子種目選択!C24="","",男子種目選択!C24)</f>
        <v/>
      </c>
      <c r="E23" s="19" t="str">
        <f>IF(男子種目選択!D24="","",男子種目選択!D24)</f>
        <v/>
      </c>
      <c r="F23" s="21" t="str">
        <f>男子記録入力!G24</f>
        <v/>
      </c>
      <c r="G23" s="21" t="str">
        <f>男子記録入力!AE24</f>
        <v/>
      </c>
      <c r="H23" s="21" t="str">
        <f>男子記録入力!BC24</f>
        <v/>
      </c>
      <c r="I23" s="21" t="str">
        <f>男子記録入力!CA24</f>
        <v/>
      </c>
      <c r="J23" s="21" t="str">
        <f>男子記録入力!CY24</f>
        <v/>
      </c>
      <c r="K23" s="21" t="str">
        <f>男子種目選択!J24</f>
        <v/>
      </c>
      <c r="L23" s="21" t="str">
        <f>男子種目選択!K24</f>
        <v/>
      </c>
      <c r="M23" s="21" t="str">
        <f>男子種目選択!L24</f>
        <v/>
      </c>
      <c r="N23" s="21" t="str">
        <f>男子種目選択!M24</f>
        <v/>
      </c>
      <c r="O23" s="21" t="str">
        <f>男子種目選択!N24</f>
        <v/>
      </c>
      <c r="P23" s="21">
        <f>男子記録入力!AD24</f>
        <v>0</v>
      </c>
      <c r="Q23" s="21">
        <f>男子記録入力!BB24</f>
        <v>0</v>
      </c>
      <c r="R23" s="21">
        <f>男子記録入力!BZ24</f>
        <v>0</v>
      </c>
      <c r="S23" s="21">
        <f>男子記録入力!CX24</f>
        <v>0</v>
      </c>
      <c r="T23" s="21">
        <f>男子記録入力!DV24</f>
        <v>0</v>
      </c>
    </row>
    <row r="24" spans="1:20">
      <c r="A24" s="18">
        <v>22</v>
      </c>
      <c r="B24" s="18" t="str">
        <f t="shared" si="0"/>
        <v/>
      </c>
      <c r="C24" s="19" t="str">
        <f>IF(男子種目選択!B25="","",男子種目選択!B25)</f>
        <v/>
      </c>
      <c r="D24" s="19" t="str">
        <f>IF(男子種目選択!C25="","",男子種目選択!C25)</f>
        <v/>
      </c>
      <c r="E24" s="19" t="str">
        <f>IF(男子種目選択!D25="","",男子種目選択!D25)</f>
        <v/>
      </c>
      <c r="F24" s="21" t="str">
        <f>男子記録入力!G25</f>
        <v/>
      </c>
      <c r="G24" s="21" t="str">
        <f>男子記録入力!AE25</f>
        <v/>
      </c>
      <c r="H24" s="21" t="str">
        <f>男子記録入力!BC25</f>
        <v/>
      </c>
      <c r="I24" s="21" t="str">
        <f>男子記録入力!CA25</f>
        <v/>
      </c>
      <c r="J24" s="21" t="str">
        <f>男子記録入力!CY25</f>
        <v/>
      </c>
      <c r="K24" s="21" t="str">
        <f>男子種目選択!J25</f>
        <v/>
      </c>
      <c r="L24" s="21" t="str">
        <f>男子種目選択!K25</f>
        <v/>
      </c>
      <c r="M24" s="21" t="str">
        <f>男子種目選択!L25</f>
        <v/>
      </c>
      <c r="N24" s="21" t="str">
        <f>男子種目選択!M25</f>
        <v/>
      </c>
      <c r="O24" s="21" t="str">
        <f>男子種目選択!N25</f>
        <v/>
      </c>
      <c r="P24" s="21">
        <f>男子記録入力!AD25</f>
        <v>0</v>
      </c>
      <c r="Q24" s="21">
        <f>男子記録入力!BB25</f>
        <v>0</v>
      </c>
      <c r="R24" s="21">
        <f>男子記録入力!BZ25</f>
        <v>0</v>
      </c>
      <c r="S24" s="21">
        <f>男子記録入力!CX25</f>
        <v>0</v>
      </c>
      <c r="T24" s="21">
        <f>男子記録入力!DV25</f>
        <v>0</v>
      </c>
    </row>
    <row r="25" spans="1:20">
      <c r="A25" s="18">
        <v>23</v>
      </c>
      <c r="B25" s="18" t="str">
        <f t="shared" si="0"/>
        <v/>
      </c>
      <c r="C25" s="19" t="str">
        <f>IF(男子種目選択!B26="","",男子種目選択!B26)</f>
        <v/>
      </c>
      <c r="D25" s="19" t="str">
        <f>IF(男子種目選択!C26="","",男子種目選択!C26)</f>
        <v/>
      </c>
      <c r="E25" s="19" t="str">
        <f>IF(男子種目選択!D26="","",男子種目選択!D26)</f>
        <v/>
      </c>
      <c r="F25" s="21" t="str">
        <f>男子記録入力!G26</f>
        <v/>
      </c>
      <c r="G25" s="21" t="str">
        <f>男子記録入力!AE26</f>
        <v/>
      </c>
      <c r="H25" s="21" t="str">
        <f>男子記録入力!BC26</f>
        <v/>
      </c>
      <c r="I25" s="21" t="str">
        <f>男子記録入力!CA26</f>
        <v/>
      </c>
      <c r="J25" s="21" t="str">
        <f>男子記録入力!CY26</f>
        <v/>
      </c>
      <c r="K25" s="21" t="str">
        <f>男子種目選択!J26</f>
        <v/>
      </c>
      <c r="L25" s="21" t="str">
        <f>男子種目選択!K26</f>
        <v/>
      </c>
      <c r="M25" s="21" t="str">
        <f>男子種目選択!L26</f>
        <v/>
      </c>
      <c r="N25" s="21" t="str">
        <f>男子種目選択!M26</f>
        <v/>
      </c>
      <c r="O25" s="21" t="str">
        <f>男子種目選択!N26</f>
        <v/>
      </c>
      <c r="P25" s="21">
        <f>男子記録入力!AD26</f>
        <v>0</v>
      </c>
      <c r="Q25" s="21">
        <f>男子記録入力!BB26</f>
        <v>0</v>
      </c>
      <c r="R25" s="21">
        <f>男子記録入力!BZ26</f>
        <v>0</v>
      </c>
      <c r="S25" s="21">
        <f>男子記録入力!CX26</f>
        <v>0</v>
      </c>
      <c r="T25" s="21">
        <f>男子記録入力!DV26</f>
        <v>0</v>
      </c>
    </row>
    <row r="26" spans="1:20">
      <c r="A26" s="18">
        <v>24</v>
      </c>
      <c r="B26" s="18" t="str">
        <f t="shared" si="0"/>
        <v/>
      </c>
      <c r="C26" s="19" t="str">
        <f>IF(男子種目選択!B27="","",男子種目選択!B27)</f>
        <v/>
      </c>
      <c r="D26" s="19" t="str">
        <f>IF(男子種目選択!C27="","",男子種目選択!C27)</f>
        <v/>
      </c>
      <c r="E26" s="19" t="str">
        <f>IF(男子種目選択!D27="","",男子種目選択!D27)</f>
        <v/>
      </c>
      <c r="F26" s="21" t="str">
        <f>男子記録入力!G27</f>
        <v/>
      </c>
      <c r="G26" s="21" t="str">
        <f>男子記録入力!AE27</f>
        <v/>
      </c>
      <c r="H26" s="21" t="str">
        <f>男子記録入力!BC27</f>
        <v/>
      </c>
      <c r="I26" s="21" t="str">
        <f>男子記録入力!CA27</f>
        <v/>
      </c>
      <c r="J26" s="21" t="str">
        <f>男子記録入力!CY27</f>
        <v/>
      </c>
      <c r="K26" s="21" t="str">
        <f>男子種目選択!J27</f>
        <v/>
      </c>
      <c r="L26" s="21" t="str">
        <f>男子種目選択!K27</f>
        <v/>
      </c>
      <c r="M26" s="21" t="str">
        <f>男子種目選択!L27</f>
        <v/>
      </c>
      <c r="N26" s="21" t="str">
        <f>男子種目選択!M27</f>
        <v/>
      </c>
      <c r="O26" s="21" t="str">
        <f>男子種目選択!N27</f>
        <v/>
      </c>
      <c r="P26" s="21">
        <f>男子記録入力!AD27</f>
        <v>0</v>
      </c>
      <c r="Q26" s="21">
        <f>男子記録入力!BB27</f>
        <v>0</v>
      </c>
      <c r="R26" s="21">
        <f>男子記録入力!BZ27</f>
        <v>0</v>
      </c>
      <c r="S26" s="21">
        <f>男子記録入力!CX27</f>
        <v>0</v>
      </c>
      <c r="T26" s="21">
        <f>男子記録入力!DV27</f>
        <v>0</v>
      </c>
    </row>
    <row r="27" spans="1:20">
      <c r="A27" s="18">
        <v>25</v>
      </c>
      <c r="B27" s="18" t="str">
        <f t="shared" si="0"/>
        <v/>
      </c>
      <c r="C27" s="19" t="str">
        <f>IF(男子種目選択!B28="","",男子種目選択!B28)</f>
        <v/>
      </c>
      <c r="D27" s="19" t="str">
        <f>IF(男子種目選択!C28="","",男子種目選択!C28)</f>
        <v/>
      </c>
      <c r="E27" s="19" t="str">
        <f>IF(男子種目選択!D28="","",男子種目選択!D28)</f>
        <v/>
      </c>
      <c r="F27" s="21" t="str">
        <f>男子記録入力!G28</f>
        <v/>
      </c>
      <c r="G27" s="21" t="str">
        <f>男子記録入力!AE28</f>
        <v/>
      </c>
      <c r="H27" s="21" t="str">
        <f>男子記録入力!BC28</f>
        <v/>
      </c>
      <c r="I27" s="21" t="str">
        <f>男子記録入力!CA28</f>
        <v/>
      </c>
      <c r="J27" s="21" t="str">
        <f>男子記録入力!CY28</f>
        <v/>
      </c>
      <c r="K27" s="21" t="str">
        <f>男子種目選択!J28</f>
        <v/>
      </c>
      <c r="L27" s="21" t="str">
        <f>男子種目選択!K28</f>
        <v/>
      </c>
      <c r="M27" s="21" t="str">
        <f>男子種目選択!L28</f>
        <v/>
      </c>
      <c r="N27" s="21" t="str">
        <f>男子種目選択!M28</f>
        <v/>
      </c>
      <c r="O27" s="21" t="str">
        <f>男子種目選択!N28</f>
        <v/>
      </c>
      <c r="P27" s="21">
        <f>男子記録入力!AD28</f>
        <v>0</v>
      </c>
      <c r="Q27" s="21">
        <f>男子記録入力!BB28</f>
        <v>0</v>
      </c>
      <c r="R27" s="21">
        <f>男子記録入力!BZ28</f>
        <v>0</v>
      </c>
      <c r="S27" s="21">
        <f>男子記録入力!CX28</f>
        <v>0</v>
      </c>
      <c r="T27" s="21">
        <f>男子記録入力!DV28</f>
        <v>0</v>
      </c>
    </row>
    <row r="28" spans="1:20">
      <c r="A28" s="18">
        <v>26</v>
      </c>
      <c r="B28" s="18" t="str">
        <f t="shared" si="0"/>
        <v/>
      </c>
      <c r="C28" s="19" t="str">
        <f>IF(男子種目選択!B29="","",男子種目選択!B29)</f>
        <v/>
      </c>
      <c r="D28" s="19" t="str">
        <f>IF(男子種目選択!C29="","",男子種目選択!C29)</f>
        <v/>
      </c>
      <c r="E28" s="19" t="str">
        <f>IF(男子種目選択!D29="","",男子種目選択!D29)</f>
        <v/>
      </c>
      <c r="F28" s="21" t="str">
        <f>男子記録入力!G29</f>
        <v/>
      </c>
      <c r="G28" s="21" t="str">
        <f>男子記録入力!AE29</f>
        <v/>
      </c>
      <c r="H28" s="21" t="str">
        <f>男子記録入力!BC29</f>
        <v/>
      </c>
      <c r="I28" s="21" t="str">
        <f>男子記録入力!CA29</f>
        <v/>
      </c>
      <c r="J28" s="21" t="str">
        <f>男子記録入力!CY29</f>
        <v/>
      </c>
      <c r="K28" s="21" t="str">
        <f>男子種目選択!J29</f>
        <v/>
      </c>
      <c r="L28" s="21" t="str">
        <f>男子種目選択!K29</f>
        <v/>
      </c>
      <c r="M28" s="21" t="str">
        <f>男子種目選択!L29</f>
        <v/>
      </c>
      <c r="N28" s="21" t="str">
        <f>男子種目選択!M29</f>
        <v/>
      </c>
      <c r="O28" s="21" t="str">
        <f>男子種目選択!N29</f>
        <v/>
      </c>
      <c r="P28" s="21">
        <f>男子記録入力!AD29</f>
        <v>0</v>
      </c>
      <c r="Q28" s="21">
        <f>男子記録入力!BB29</f>
        <v>0</v>
      </c>
      <c r="R28" s="21">
        <f>男子記録入力!BZ29</f>
        <v>0</v>
      </c>
      <c r="S28" s="21">
        <f>男子記録入力!CX29</f>
        <v>0</v>
      </c>
      <c r="T28" s="21">
        <f>男子記録入力!DV29</f>
        <v>0</v>
      </c>
    </row>
    <row r="29" spans="1:20">
      <c r="A29" s="18">
        <v>27</v>
      </c>
      <c r="B29" s="18" t="str">
        <f t="shared" si="0"/>
        <v/>
      </c>
      <c r="C29" s="19" t="str">
        <f>IF(男子種目選択!B30="","",男子種目選択!B30)</f>
        <v/>
      </c>
      <c r="D29" s="19" t="str">
        <f>IF(男子種目選択!C30="","",男子種目選択!C30)</f>
        <v/>
      </c>
      <c r="E29" s="19" t="str">
        <f>IF(男子種目選択!D30="","",男子種目選択!D30)</f>
        <v/>
      </c>
      <c r="F29" s="21" t="str">
        <f>男子記録入力!G30</f>
        <v/>
      </c>
      <c r="G29" s="21" t="str">
        <f>男子記録入力!AE30</f>
        <v/>
      </c>
      <c r="H29" s="21" t="str">
        <f>男子記録入力!BC30</f>
        <v/>
      </c>
      <c r="I29" s="21" t="str">
        <f>男子記録入力!CA30</f>
        <v/>
      </c>
      <c r="J29" s="21" t="str">
        <f>男子記録入力!CY30</f>
        <v/>
      </c>
      <c r="K29" s="21" t="str">
        <f>男子種目選択!J30</f>
        <v/>
      </c>
      <c r="L29" s="21" t="str">
        <f>男子種目選択!K30</f>
        <v/>
      </c>
      <c r="M29" s="21" t="str">
        <f>男子種目選択!L30</f>
        <v/>
      </c>
      <c r="N29" s="21" t="str">
        <f>男子種目選択!M30</f>
        <v/>
      </c>
      <c r="O29" s="21" t="str">
        <f>男子種目選択!N30</f>
        <v/>
      </c>
      <c r="P29" s="21">
        <f>男子記録入力!AD30</f>
        <v>0</v>
      </c>
      <c r="Q29" s="21">
        <f>男子記録入力!BB30</f>
        <v>0</v>
      </c>
      <c r="R29" s="21">
        <f>男子記録入力!BZ30</f>
        <v>0</v>
      </c>
      <c r="S29" s="21">
        <f>男子記録入力!CX30</f>
        <v>0</v>
      </c>
      <c r="T29" s="21">
        <f>男子記録入力!DV30</f>
        <v>0</v>
      </c>
    </row>
    <row r="30" spans="1:20">
      <c r="A30" s="18">
        <v>28</v>
      </c>
      <c r="B30" s="18" t="str">
        <f t="shared" si="0"/>
        <v/>
      </c>
      <c r="C30" s="19" t="str">
        <f>IF(男子種目選択!B31="","",男子種目選択!B31)</f>
        <v/>
      </c>
      <c r="D30" s="19" t="str">
        <f>IF(男子種目選択!C31="","",男子種目選択!C31)</f>
        <v/>
      </c>
      <c r="E30" s="19" t="str">
        <f>IF(男子種目選択!D31="","",男子種目選択!D31)</f>
        <v/>
      </c>
      <c r="F30" s="21" t="str">
        <f>男子記録入力!G31</f>
        <v/>
      </c>
      <c r="G30" s="21" t="str">
        <f>男子記録入力!AE31</f>
        <v/>
      </c>
      <c r="H30" s="21" t="str">
        <f>男子記録入力!BC31</f>
        <v/>
      </c>
      <c r="I30" s="21" t="str">
        <f>男子記録入力!CA31</f>
        <v/>
      </c>
      <c r="J30" s="21" t="str">
        <f>男子記録入力!CY31</f>
        <v/>
      </c>
      <c r="K30" s="21" t="str">
        <f>男子種目選択!J31</f>
        <v/>
      </c>
      <c r="L30" s="21" t="str">
        <f>男子種目選択!K31</f>
        <v/>
      </c>
      <c r="M30" s="21" t="str">
        <f>男子種目選択!L31</f>
        <v/>
      </c>
      <c r="N30" s="21" t="str">
        <f>男子種目選択!M31</f>
        <v/>
      </c>
      <c r="O30" s="21" t="str">
        <f>男子種目選択!N31</f>
        <v/>
      </c>
      <c r="P30" s="21">
        <f>男子記録入力!AD31</f>
        <v>0</v>
      </c>
      <c r="Q30" s="21">
        <f>男子記録入力!BB31</f>
        <v>0</v>
      </c>
      <c r="R30" s="21">
        <f>男子記録入力!BZ31</f>
        <v>0</v>
      </c>
      <c r="S30" s="21">
        <f>男子記録入力!CX31</f>
        <v>0</v>
      </c>
      <c r="T30" s="21">
        <f>男子記録入力!DV31</f>
        <v>0</v>
      </c>
    </row>
    <row r="31" spans="1:20">
      <c r="A31" s="18">
        <v>29</v>
      </c>
      <c r="B31" s="18" t="str">
        <f t="shared" si="0"/>
        <v/>
      </c>
      <c r="C31" s="19" t="str">
        <f>IF(男子種目選択!B32="","",男子種目選択!B32)</f>
        <v/>
      </c>
      <c r="D31" s="19" t="str">
        <f>IF(男子種目選択!C32="","",男子種目選択!C32)</f>
        <v/>
      </c>
      <c r="E31" s="19" t="str">
        <f>IF(男子種目選択!D32="","",男子種目選択!D32)</f>
        <v/>
      </c>
      <c r="F31" s="21" t="str">
        <f>男子記録入力!G32</f>
        <v/>
      </c>
      <c r="G31" s="21" t="str">
        <f>男子記録入力!AE32</f>
        <v/>
      </c>
      <c r="H31" s="21" t="str">
        <f>男子記録入力!BC32</f>
        <v/>
      </c>
      <c r="I31" s="21" t="str">
        <f>男子記録入力!CA32</f>
        <v/>
      </c>
      <c r="J31" s="21" t="str">
        <f>男子記録入力!CY32</f>
        <v/>
      </c>
      <c r="K31" s="21" t="str">
        <f>男子種目選択!J32</f>
        <v/>
      </c>
      <c r="L31" s="21" t="str">
        <f>男子種目選択!K32</f>
        <v/>
      </c>
      <c r="M31" s="21" t="str">
        <f>男子種目選択!L32</f>
        <v/>
      </c>
      <c r="N31" s="21" t="str">
        <f>男子種目選択!M32</f>
        <v/>
      </c>
      <c r="O31" s="21" t="str">
        <f>男子種目選択!N32</f>
        <v/>
      </c>
      <c r="P31" s="21">
        <f>男子記録入力!AD32</f>
        <v>0</v>
      </c>
      <c r="Q31" s="21">
        <f>男子記録入力!BB32</f>
        <v>0</v>
      </c>
      <c r="R31" s="21">
        <f>男子記録入力!BZ32</f>
        <v>0</v>
      </c>
      <c r="S31" s="21">
        <f>男子記録入力!CX32</f>
        <v>0</v>
      </c>
      <c r="T31" s="21">
        <f>男子記録入力!DV32</f>
        <v>0</v>
      </c>
    </row>
    <row r="32" spans="1:20">
      <c r="A32" s="18">
        <v>30</v>
      </c>
      <c r="B32" s="18" t="str">
        <f t="shared" si="0"/>
        <v/>
      </c>
      <c r="C32" s="19" t="str">
        <f>IF(男子種目選択!B33="","",男子種目選択!B33)</f>
        <v/>
      </c>
      <c r="D32" s="19" t="str">
        <f>IF(男子種目選択!C33="","",男子種目選択!C33)</f>
        <v/>
      </c>
      <c r="E32" s="19" t="str">
        <f>IF(男子種目選択!D33="","",男子種目選択!D33)</f>
        <v/>
      </c>
      <c r="F32" s="21" t="str">
        <f>男子記録入力!G33</f>
        <v/>
      </c>
      <c r="G32" s="21" t="str">
        <f>男子記録入力!AE33</f>
        <v/>
      </c>
      <c r="H32" s="21" t="str">
        <f>男子記録入力!BC33</f>
        <v/>
      </c>
      <c r="I32" s="21" t="str">
        <f>男子記録入力!CA33</f>
        <v/>
      </c>
      <c r="J32" s="21" t="str">
        <f>男子記録入力!CY33</f>
        <v/>
      </c>
      <c r="K32" s="21" t="str">
        <f>男子種目選択!J33</f>
        <v/>
      </c>
      <c r="L32" s="21" t="str">
        <f>男子種目選択!K33</f>
        <v/>
      </c>
      <c r="M32" s="21" t="str">
        <f>男子種目選択!L33</f>
        <v/>
      </c>
      <c r="N32" s="21" t="str">
        <f>男子種目選択!M33</f>
        <v/>
      </c>
      <c r="O32" s="21" t="str">
        <f>男子種目選択!N33</f>
        <v/>
      </c>
      <c r="P32" s="21">
        <f>男子記録入力!AD33</f>
        <v>0</v>
      </c>
      <c r="Q32" s="21">
        <f>男子記録入力!BB33</f>
        <v>0</v>
      </c>
      <c r="R32" s="21">
        <f>男子記録入力!BZ33</f>
        <v>0</v>
      </c>
      <c r="S32" s="21">
        <f>男子記録入力!CX33</f>
        <v>0</v>
      </c>
      <c r="T32" s="21">
        <f>男子記録入力!DV33</f>
        <v>0</v>
      </c>
    </row>
    <row r="33" spans="1:20">
      <c r="A33" s="18">
        <v>31</v>
      </c>
      <c r="B33" s="18" t="str">
        <f t="shared" si="0"/>
        <v/>
      </c>
      <c r="C33" s="19" t="str">
        <f>IF(男子種目選択!B34="","",男子種目選択!B34)</f>
        <v/>
      </c>
      <c r="D33" s="19" t="str">
        <f>IF(男子種目選択!C34="","",男子種目選択!C34)</f>
        <v/>
      </c>
      <c r="E33" s="19" t="str">
        <f>IF(男子種目選択!D34="","",男子種目選択!D34)</f>
        <v/>
      </c>
      <c r="F33" s="21" t="str">
        <f>男子記録入力!G34</f>
        <v/>
      </c>
      <c r="G33" s="21" t="str">
        <f>男子記録入力!AE34</f>
        <v/>
      </c>
      <c r="H33" s="21" t="str">
        <f>男子記録入力!BC34</f>
        <v/>
      </c>
      <c r="I33" s="21" t="str">
        <f>男子記録入力!CA34</f>
        <v/>
      </c>
      <c r="J33" s="21" t="str">
        <f>男子記録入力!CY34</f>
        <v/>
      </c>
      <c r="K33" s="21" t="str">
        <f>男子種目選択!J34</f>
        <v/>
      </c>
      <c r="L33" s="21" t="str">
        <f>男子種目選択!K34</f>
        <v/>
      </c>
      <c r="M33" s="21" t="str">
        <f>男子種目選択!L34</f>
        <v/>
      </c>
      <c r="N33" s="21" t="str">
        <f>男子種目選択!M34</f>
        <v/>
      </c>
      <c r="O33" s="21" t="str">
        <f>男子種目選択!N34</f>
        <v/>
      </c>
      <c r="P33" s="21">
        <f>男子記録入力!AD34</f>
        <v>0</v>
      </c>
      <c r="Q33" s="21">
        <f>男子記録入力!BB34</f>
        <v>0</v>
      </c>
      <c r="R33" s="21">
        <f>男子記録入力!BZ34</f>
        <v>0</v>
      </c>
      <c r="S33" s="21">
        <f>男子記録入力!CX34</f>
        <v>0</v>
      </c>
      <c r="T33" s="21">
        <f>男子記録入力!DV34</f>
        <v>0</v>
      </c>
    </row>
    <row r="34" spans="1:20">
      <c r="A34" s="18">
        <v>32</v>
      </c>
      <c r="B34" s="18" t="str">
        <f t="shared" si="0"/>
        <v/>
      </c>
      <c r="C34" s="19" t="str">
        <f>IF(男子種目選択!B35="","",男子種目選択!B35)</f>
        <v/>
      </c>
      <c r="D34" s="19" t="str">
        <f>IF(男子種目選択!C35="","",男子種目選択!C35)</f>
        <v/>
      </c>
      <c r="E34" s="19" t="str">
        <f>IF(男子種目選択!D35="","",男子種目選択!D35)</f>
        <v/>
      </c>
      <c r="F34" s="21" t="str">
        <f>男子記録入力!G35</f>
        <v/>
      </c>
      <c r="G34" s="21" t="str">
        <f>男子記録入力!AE35</f>
        <v/>
      </c>
      <c r="H34" s="21" t="str">
        <f>男子記録入力!BC35</f>
        <v/>
      </c>
      <c r="I34" s="21" t="str">
        <f>男子記録入力!CA35</f>
        <v/>
      </c>
      <c r="J34" s="21" t="str">
        <f>男子記録入力!CY35</f>
        <v/>
      </c>
      <c r="K34" s="21" t="str">
        <f>男子種目選択!J35</f>
        <v/>
      </c>
      <c r="L34" s="21" t="str">
        <f>男子種目選択!K35</f>
        <v/>
      </c>
      <c r="M34" s="21" t="str">
        <f>男子種目選択!L35</f>
        <v/>
      </c>
      <c r="N34" s="21" t="str">
        <f>男子種目選択!M35</f>
        <v/>
      </c>
      <c r="O34" s="21" t="str">
        <f>男子種目選択!N35</f>
        <v/>
      </c>
      <c r="P34" s="21">
        <f>男子記録入力!AD35</f>
        <v>0</v>
      </c>
      <c r="Q34" s="21">
        <f>男子記録入力!BB35</f>
        <v>0</v>
      </c>
      <c r="R34" s="21">
        <f>男子記録入力!BZ35</f>
        <v>0</v>
      </c>
      <c r="S34" s="21">
        <f>男子記録入力!CX35</f>
        <v>0</v>
      </c>
      <c r="T34" s="21">
        <f>男子記録入力!DV35</f>
        <v>0</v>
      </c>
    </row>
    <row r="35" spans="1:20">
      <c r="A35" s="18">
        <v>33</v>
      </c>
      <c r="B35" s="18" t="str">
        <f t="shared" ref="B35:B66" si="1">IF(C35="","",VLOOKUP(A$1,学校名コード,2,FALSE))</f>
        <v/>
      </c>
      <c r="C35" s="19" t="str">
        <f>IF(男子種目選択!B36="","",男子種目選択!B36)</f>
        <v/>
      </c>
      <c r="D35" s="19" t="str">
        <f>IF(男子種目選択!C36="","",男子種目選択!C36)</f>
        <v/>
      </c>
      <c r="E35" s="19" t="str">
        <f>IF(男子種目選択!D36="","",男子種目選択!D36)</f>
        <v/>
      </c>
      <c r="F35" s="21" t="str">
        <f>男子記録入力!G36</f>
        <v/>
      </c>
      <c r="G35" s="21" t="str">
        <f>男子記録入力!AE36</f>
        <v/>
      </c>
      <c r="H35" s="21" t="str">
        <f>男子記録入力!BC36</f>
        <v/>
      </c>
      <c r="I35" s="21" t="str">
        <f>男子記録入力!CA36</f>
        <v/>
      </c>
      <c r="J35" s="21" t="str">
        <f>男子記録入力!CY36</f>
        <v/>
      </c>
      <c r="K35" s="21" t="str">
        <f>男子種目選択!J36</f>
        <v/>
      </c>
      <c r="L35" s="21" t="str">
        <f>男子種目選択!K36</f>
        <v/>
      </c>
      <c r="M35" s="21" t="str">
        <f>男子種目選択!L36</f>
        <v/>
      </c>
      <c r="N35" s="21" t="str">
        <f>男子種目選択!M36</f>
        <v/>
      </c>
      <c r="O35" s="21" t="str">
        <f>男子種目選択!N36</f>
        <v/>
      </c>
      <c r="P35" s="21">
        <f>男子記録入力!AD36</f>
        <v>0</v>
      </c>
      <c r="Q35" s="21">
        <f>男子記録入力!BB36</f>
        <v>0</v>
      </c>
      <c r="R35" s="21">
        <f>男子記録入力!BZ36</f>
        <v>0</v>
      </c>
      <c r="S35" s="21">
        <f>男子記録入力!CX36</f>
        <v>0</v>
      </c>
      <c r="T35" s="21">
        <f>男子記録入力!DV36</f>
        <v>0</v>
      </c>
    </row>
    <row r="36" spans="1:20">
      <c r="A36" s="18">
        <v>34</v>
      </c>
      <c r="B36" s="18" t="str">
        <f t="shared" si="1"/>
        <v/>
      </c>
      <c r="C36" s="19" t="str">
        <f>IF(男子種目選択!B37="","",男子種目選択!B37)</f>
        <v/>
      </c>
      <c r="D36" s="19" t="str">
        <f>IF(男子種目選択!C37="","",男子種目選択!C37)</f>
        <v/>
      </c>
      <c r="E36" s="19" t="str">
        <f>IF(男子種目選択!D37="","",男子種目選択!D37)</f>
        <v/>
      </c>
      <c r="F36" s="21" t="str">
        <f>男子記録入力!G37</f>
        <v/>
      </c>
      <c r="G36" s="21" t="str">
        <f>男子記録入力!AE37</f>
        <v/>
      </c>
      <c r="H36" s="21" t="str">
        <f>男子記録入力!BC37</f>
        <v/>
      </c>
      <c r="I36" s="21" t="str">
        <f>男子記録入力!CA37</f>
        <v/>
      </c>
      <c r="J36" s="21" t="str">
        <f>男子記録入力!CY37</f>
        <v/>
      </c>
      <c r="K36" s="21" t="str">
        <f>男子種目選択!J37</f>
        <v/>
      </c>
      <c r="L36" s="21" t="str">
        <f>男子種目選択!K37</f>
        <v/>
      </c>
      <c r="M36" s="21" t="str">
        <f>男子種目選択!L37</f>
        <v/>
      </c>
      <c r="N36" s="21" t="str">
        <f>男子種目選択!M37</f>
        <v/>
      </c>
      <c r="O36" s="21" t="str">
        <f>男子種目選択!N37</f>
        <v/>
      </c>
      <c r="P36" s="21">
        <f>男子記録入力!AD37</f>
        <v>0</v>
      </c>
      <c r="Q36" s="21">
        <f>男子記録入力!BB37</f>
        <v>0</v>
      </c>
      <c r="R36" s="21">
        <f>男子記録入力!BZ37</f>
        <v>0</v>
      </c>
      <c r="S36" s="21">
        <f>男子記録入力!CX37</f>
        <v>0</v>
      </c>
      <c r="T36" s="21">
        <f>男子記録入力!DV37</f>
        <v>0</v>
      </c>
    </row>
    <row r="37" spans="1:20">
      <c r="A37" s="18">
        <v>35</v>
      </c>
      <c r="B37" s="18" t="str">
        <f t="shared" si="1"/>
        <v/>
      </c>
      <c r="C37" s="19" t="str">
        <f>IF(男子種目選択!B38="","",男子種目選択!B38)</f>
        <v/>
      </c>
      <c r="D37" s="19" t="str">
        <f>IF(男子種目選択!C38="","",男子種目選択!C38)</f>
        <v/>
      </c>
      <c r="E37" s="19" t="str">
        <f>IF(男子種目選択!D38="","",男子種目選択!D38)</f>
        <v/>
      </c>
      <c r="F37" s="21" t="str">
        <f>男子記録入力!G38</f>
        <v/>
      </c>
      <c r="G37" s="21" t="str">
        <f>男子記録入力!AE38</f>
        <v/>
      </c>
      <c r="H37" s="21" t="str">
        <f>男子記録入力!BC38</f>
        <v/>
      </c>
      <c r="I37" s="21" t="str">
        <f>男子記録入力!CA38</f>
        <v/>
      </c>
      <c r="J37" s="21" t="str">
        <f>男子記録入力!CY38</f>
        <v/>
      </c>
      <c r="K37" s="21" t="str">
        <f>男子種目選択!J38</f>
        <v/>
      </c>
      <c r="L37" s="21" t="str">
        <f>男子種目選択!K38</f>
        <v/>
      </c>
      <c r="M37" s="21" t="str">
        <f>男子種目選択!L38</f>
        <v/>
      </c>
      <c r="N37" s="21" t="str">
        <f>男子種目選択!M38</f>
        <v/>
      </c>
      <c r="O37" s="21" t="str">
        <f>男子種目選択!N38</f>
        <v/>
      </c>
      <c r="P37" s="21">
        <f>男子記録入力!AD38</f>
        <v>0</v>
      </c>
      <c r="Q37" s="21">
        <f>男子記録入力!BB38</f>
        <v>0</v>
      </c>
      <c r="R37" s="21">
        <f>男子記録入力!BZ38</f>
        <v>0</v>
      </c>
      <c r="S37" s="21">
        <f>男子記録入力!CX38</f>
        <v>0</v>
      </c>
      <c r="T37" s="21">
        <f>男子記録入力!DV38</f>
        <v>0</v>
      </c>
    </row>
    <row r="38" spans="1:20">
      <c r="A38" s="18">
        <v>36</v>
      </c>
      <c r="B38" s="18" t="str">
        <f t="shared" si="1"/>
        <v/>
      </c>
      <c r="C38" s="19" t="str">
        <f>IF(男子種目選択!B39="","",男子種目選択!B39)</f>
        <v/>
      </c>
      <c r="D38" s="19" t="str">
        <f>IF(男子種目選択!C39="","",男子種目選択!C39)</f>
        <v/>
      </c>
      <c r="E38" s="19" t="str">
        <f>IF(男子種目選択!D39="","",男子種目選択!D39)</f>
        <v/>
      </c>
      <c r="F38" s="21" t="str">
        <f>男子記録入力!G39</f>
        <v/>
      </c>
      <c r="G38" s="21" t="str">
        <f>男子記録入力!AE39</f>
        <v/>
      </c>
      <c r="H38" s="21" t="str">
        <f>男子記録入力!BC39</f>
        <v/>
      </c>
      <c r="I38" s="21" t="str">
        <f>男子記録入力!CA39</f>
        <v/>
      </c>
      <c r="J38" s="21" t="str">
        <f>男子記録入力!CY39</f>
        <v/>
      </c>
      <c r="K38" s="21" t="str">
        <f>男子種目選択!J39</f>
        <v/>
      </c>
      <c r="L38" s="21" t="str">
        <f>男子種目選択!K39</f>
        <v/>
      </c>
      <c r="M38" s="21" t="str">
        <f>男子種目選択!L39</f>
        <v/>
      </c>
      <c r="N38" s="21" t="str">
        <f>男子種目選択!M39</f>
        <v/>
      </c>
      <c r="O38" s="21" t="str">
        <f>男子種目選択!N39</f>
        <v/>
      </c>
      <c r="P38" s="21">
        <f>男子記録入力!AD39</f>
        <v>0</v>
      </c>
      <c r="Q38" s="21">
        <f>男子記録入力!BB39</f>
        <v>0</v>
      </c>
      <c r="R38" s="21">
        <f>男子記録入力!BZ39</f>
        <v>0</v>
      </c>
      <c r="S38" s="21">
        <f>男子記録入力!CX39</f>
        <v>0</v>
      </c>
      <c r="T38" s="21">
        <f>男子記録入力!DV39</f>
        <v>0</v>
      </c>
    </row>
    <row r="39" spans="1:20">
      <c r="A39" s="18">
        <v>37</v>
      </c>
      <c r="B39" s="18" t="str">
        <f t="shared" si="1"/>
        <v/>
      </c>
      <c r="C39" s="19" t="str">
        <f>IF(男子種目選択!B40="","",男子種目選択!B40)</f>
        <v/>
      </c>
      <c r="D39" s="19" t="str">
        <f>IF(男子種目選択!C40="","",男子種目選択!C40)</f>
        <v/>
      </c>
      <c r="E39" s="19" t="str">
        <f>IF(男子種目選択!D40="","",男子種目選択!D40)</f>
        <v/>
      </c>
      <c r="F39" s="21" t="str">
        <f>男子記録入力!G40</f>
        <v/>
      </c>
      <c r="G39" s="21" t="str">
        <f>男子記録入力!AE40</f>
        <v/>
      </c>
      <c r="H39" s="21" t="str">
        <f>男子記録入力!BC40</f>
        <v/>
      </c>
      <c r="I39" s="21" t="str">
        <f>男子記録入力!CA40</f>
        <v/>
      </c>
      <c r="J39" s="21" t="str">
        <f>男子記録入力!CY40</f>
        <v/>
      </c>
      <c r="K39" s="21" t="str">
        <f>男子種目選択!J40</f>
        <v/>
      </c>
      <c r="L39" s="21" t="str">
        <f>男子種目選択!K40</f>
        <v/>
      </c>
      <c r="M39" s="21" t="str">
        <f>男子種目選択!L40</f>
        <v/>
      </c>
      <c r="N39" s="21" t="str">
        <f>男子種目選択!M40</f>
        <v/>
      </c>
      <c r="O39" s="21" t="str">
        <f>男子種目選択!N40</f>
        <v/>
      </c>
      <c r="P39" s="21">
        <f>男子記録入力!AD40</f>
        <v>0</v>
      </c>
      <c r="Q39" s="21">
        <f>男子記録入力!BB40</f>
        <v>0</v>
      </c>
      <c r="R39" s="21">
        <f>男子記録入力!BZ40</f>
        <v>0</v>
      </c>
      <c r="S39" s="21">
        <f>男子記録入力!CX40</f>
        <v>0</v>
      </c>
      <c r="T39" s="21">
        <f>男子記録入力!DV40</f>
        <v>0</v>
      </c>
    </row>
    <row r="40" spans="1:20">
      <c r="A40" s="18">
        <v>38</v>
      </c>
      <c r="B40" s="18" t="str">
        <f t="shared" si="1"/>
        <v/>
      </c>
      <c r="C40" s="19" t="str">
        <f>IF(男子種目選択!B41="","",男子種目選択!B41)</f>
        <v/>
      </c>
      <c r="D40" s="19" t="str">
        <f>IF(男子種目選択!C41="","",男子種目選択!C41)</f>
        <v/>
      </c>
      <c r="E40" s="19" t="str">
        <f>IF(男子種目選択!D41="","",男子種目選択!D41)</f>
        <v/>
      </c>
      <c r="F40" s="21" t="str">
        <f>男子記録入力!G41</f>
        <v/>
      </c>
      <c r="G40" s="21" t="str">
        <f>男子記録入力!AE41</f>
        <v/>
      </c>
      <c r="H40" s="21" t="str">
        <f>男子記録入力!BC41</f>
        <v/>
      </c>
      <c r="I40" s="21" t="str">
        <f>男子記録入力!CA41</f>
        <v/>
      </c>
      <c r="J40" s="21" t="str">
        <f>男子記録入力!CY41</f>
        <v/>
      </c>
      <c r="K40" s="21" t="str">
        <f>男子種目選択!J41</f>
        <v/>
      </c>
      <c r="L40" s="21" t="str">
        <f>男子種目選択!K41</f>
        <v/>
      </c>
      <c r="M40" s="21" t="str">
        <f>男子種目選択!L41</f>
        <v/>
      </c>
      <c r="N40" s="21" t="str">
        <f>男子種目選択!M41</f>
        <v/>
      </c>
      <c r="O40" s="21" t="str">
        <f>男子種目選択!N41</f>
        <v/>
      </c>
      <c r="P40" s="21">
        <f>男子記録入力!AD41</f>
        <v>0</v>
      </c>
      <c r="Q40" s="21">
        <f>男子記録入力!BB41</f>
        <v>0</v>
      </c>
      <c r="R40" s="21">
        <f>男子記録入力!BZ41</f>
        <v>0</v>
      </c>
      <c r="S40" s="21">
        <f>男子記録入力!CX41</f>
        <v>0</v>
      </c>
      <c r="T40" s="21">
        <f>男子記録入力!DV41</f>
        <v>0</v>
      </c>
    </row>
    <row r="41" spans="1:20">
      <c r="A41" s="18">
        <v>39</v>
      </c>
      <c r="B41" s="18" t="str">
        <f t="shared" si="1"/>
        <v/>
      </c>
      <c r="C41" s="19" t="str">
        <f>IF(男子種目選択!B42="","",男子種目選択!B42)</f>
        <v/>
      </c>
      <c r="D41" s="19" t="str">
        <f>IF(男子種目選択!C42="","",男子種目選択!C42)</f>
        <v/>
      </c>
      <c r="E41" s="19" t="str">
        <f>IF(男子種目選択!D42="","",男子種目選択!D42)</f>
        <v/>
      </c>
      <c r="F41" s="21" t="str">
        <f>男子記録入力!G42</f>
        <v/>
      </c>
      <c r="G41" s="21" t="str">
        <f>男子記録入力!AE42</f>
        <v/>
      </c>
      <c r="H41" s="21" t="str">
        <f>男子記録入力!BC42</f>
        <v/>
      </c>
      <c r="I41" s="21" t="str">
        <f>男子記録入力!CA42</f>
        <v/>
      </c>
      <c r="J41" s="21" t="str">
        <f>男子記録入力!CY42</f>
        <v/>
      </c>
      <c r="K41" s="21" t="str">
        <f>男子種目選択!J42</f>
        <v/>
      </c>
      <c r="L41" s="21" t="str">
        <f>男子種目選択!K42</f>
        <v/>
      </c>
      <c r="M41" s="21" t="str">
        <f>男子種目選択!L42</f>
        <v/>
      </c>
      <c r="N41" s="21" t="str">
        <f>男子種目選択!M42</f>
        <v/>
      </c>
      <c r="O41" s="21" t="str">
        <f>男子種目選択!N42</f>
        <v/>
      </c>
      <c r="P41" s="21">
        <f>男子記録入力!AD42</f>
        <v>0</v>
      </c>
      <c r="Q41" s="21">
        <f>男子記録入力!BB42</f>
        <v>0</v>
      </c>
      <c r="R41" s="21">
        <f>男子記録入力!BZ42</f>
        <v>0</v>
      </c>
      <c r="S41" s="21">
        <f>男子記録入力!CX42</f>
        <v>0</v>
      </c>
      <c r="T41" s="21">
        <f>男子記録入力!DV42</f>
        <v>0</v>
      </c>
    </row>
    <row r="42" spans="1:20">
      <c r="A42" s="18">
        <v>40</v>
      </c>
      <c r="B42" s="18" t="str">
        <f t="shared" si="1"/>
        <v/>
      </c>
      <c r="C42" s="19" t="str">
        <f>IF(男子種目選択!B43="","",男子種目選択!B43)</f>
        <v/>
      </c>
      <c r="D42" s="19" t="str">
        <f>IF(男子種目選択!C43="","",男子種目選択!C43)</f>
        <v/>
      </c>
      <c r="E42" s="19" t="str">
        <f>IF(男子種目選択!D43="","",男子種目選択!D43)</f>
        <v/>
      </c>
      <c r="F42" s="21" t="str">
        <f>男子記録入力!G43</f>
        <v/>
      </c>
      <c r="G42" s="21" t="str">
        <f>男子記録入力!AE43</f>
        <v/>
      </c>
      <c r="H42" s="21" t="str">
        <f>男子記録入力!BC43</f>
        <v/>
      </c>
      <c r="I42" s="21" t="str">
        <f>男子記録入力!CA43</f>
        <v/>
      </c>
      <c r="J42" s="21" t="str">
        <f>男子記録入力!CY43</f>
        <v/>
      </c>
      <c r="K42" s="21" t="str">
        <f>男子種目選択!J43</f>
        <v/>
      </c>
      <c r="L42" s="21" t="str">
        <f>男子種目選択!K43</f>
        <v/>
      </c>
      <c r="M42" s="21" t="str">
        <f>男子種目選択!L43</f>
        <v/>
      </c>
      <c r="N42" s="21" t="str">
        <f>男子種目選択!M43</f>
        <v/>
      </c>
      <c r="O42" s="21" t="str">
        <f>男子種目選択!N43</f>
        <v/>
      </c>
      <c r="P42" s="21">
        <f>男子記録入力!AD43</f>
        <v>0</v>
      </c>
      <c r="Q42" s="21">
        <f>男子記録入力!BB43</f>
        <v>0</v>
      </c>
      <c r="R42" s="21">
        <f>男子記録入力!BZ43</f>
        <v>0</v>
      </c>
      <c r="S42" s="21">
        <f>男子記録入力!CX43</f>
        <v>0</v>
      </c>
      <c r="T42" s="21">
        <f>男子記録入力!DV43</f>
        <v>0</v>
      </c>
    </row>
    <row r="43" spans="1:20">
      <c r="A43" s="18">
        <v>41</v>
      </c>
      <c r="B43" s="18" t="str">
        <f t="shared" si="1"/>
        <v/>
      </c>
      <c r="C43" s="19" t="str">
        <f>IF(男子種目選択!B44="","",男子種目選択!B44)</f>
        <v/>
      </c>
      <c r="D43" s="19" t="str">
        <f>IF(男子種目選択!C44="","",男子種目選択!C44)</f>
        <v/>
      </c>
      <c r="E43" s="19" t="str">
        <f>IF(男子種目選択!D44="","",男子種目選択!D44)</f>
        <v/>
      </c>
      <c r="F43" s="21" t="str">
        <f>男子記録入力!G44</f>
        <v/>
      </c>
      <c r="G43" s="21" t="str">
        <f>男子記録入力!AE44</f>
        <v/>
      </c>
      <c r="H43" s="21" t="str">
        <f>男子記録入力!BC44</f>
        <v/>
      </c>
      <c r="I43" s="21" t="str">
        <f>男子記録入力!CA44</f>
        <v/>
      </c>
      <c r="J43" s="21" t="str">
        <f>男子記録入力!CY44</f>
        <v/>
      </c>
      <c r="K43" s="21" t="str">
        <f>男子種目選択!J44</f>
        <v/>
      </c>
      <c r="L43" s="21" t="str">
        <f>男子種目選択!K44</f>
        <v/>
      </c>
      <c r="M43" s="21" t="str">
        <f>男子種目選択!L44</f>
        <v/>
      </c>
      <c r="N43" s="21" t="str">
        <f>男子種目選択!M44</f>
        <v/>
      </c>
      <c r="O43" s="21" t="str">
        <f>男子種目選択!N44</f>
        <v/>
      </c>
      <c r="P43" s="21">
        <f>男子記録入力!AD44</f>
        <v>0</v>
      </c>
      <c r="Q43" s="21">
        <f>男子記録入力!BB44</f>
        <v>0</v>
      </c>
      <c r="R43" s="21">
        <f>男子記録入力!BZ44</f>
        <v>0</v>
      </c>
      <c r="S43" s="21">
        <f>男子記録入力!CX44</f>
        <v>0</v>
      </c>
      <c r="T43" s="21">
        <f>男子記録入力!DV44</f>
        <v>0</v>
      </c>
    </row>
    <row r="44" spans="1:20">
      <c r="A44" s="18">
        <v>42</v>
      </c>
      <c r="B44" s="18" t="str">
        <f t="shared" si="1"/>
        <v/>
      </c>
      <c r="C44" s="19" t="str">
        <f>IF(男子種目選択!B45="","",男子種目選択!B45)</f>
        <v/>
      </c>
      <c r="D44" s="19" t="str">
        <f>IF(男子種目選択!C45="","",男子種目選択!C45)</f>
        <v/>
      </c>
      <c r="E44" s="19" t="str">
        <f>IF(男子種目選択!D45="","",男子種目選択!D45)</f>
        <v/>
      </c>
      <c r="F44" s="21" t="str">
        <f>男子記録入力!G45</f>
        <v/>
      </c>
      <c r="G44" s="21" t="str">
        <f>男子記録入力!AE45</f>
        <v/>
      </c>
      <c r="H44" s="21" t="str">
        <f>男子記録入力!BC45</f>
        <v/>
      </c>
      <c r="I44" s="21" t="str">
        <f>男子記録入力!CA45</f>
        <v/>
      </c>
      <c r="J44" s="21" t="str">
        <f>男子記録入力!CY45</f>
        <v/>
      </c>
      <c r="K44" s="21" t="str">
        <f>男子種目選択!J45</f>
        <v/>
      </c>
      <c r="L44" s="21" t="str">
        <f>男子種目選択!K45</f>
        <v/>
      </c>
      <c r="M44" s="21" t="str">
        <f>男子種目選択!L45</f>
        <v/>
      </c>
      <c r="N44" s="21" t="str">
        <f>男子種目選択!M45</f>
        <v/>
      </c>
      <c r="O44" s="21" t="str">
        <f>男子種目選択!N45</f>
        <v/>
      </c>
      <c r="P44" s="21">
        <f>男子記録入力!AD45</f>
        <v>0</v>
      </c>
      <c r="Q44" s="21">
        <f>男子記録入力!BB45</f>
        <v>0</v>
      </c>
      <c r="R44" s="21">
        <f>男子記録入力!BZ45</f>
        <v>0</v>
      </c>
      <c r="S44" s="21">
        <f>男子記録入力!CX45</f>
        <v>0</v>
      </c>
      <c r="T44" s="21">
        <f>男子記録入力!DV45</f>
        <v>0</v>
      </c>
    </row>
    <row r="45" spans="1:20">
      <c r="A45" s="18">
        <v>43</v>
      </c>
      <c r="B45" s="18" t="str">
        <f t="shared" si="1"/>
        <v/>
      </c>
      <c r="C45" s="19" t="str">
        <f>IF(男子種目選択!B46="","",男子種目選択!B46)</f>
        <v/>
      </c>
      <c r="D45" s="19" t="str">
        <f>IF(男子種目選択!C46="","",男子種目選択!C46)</f>
        <v/>
      </c>
      <c r="E45" s="19" t="str">
        <f>IF(男子種目選択!D46="","",男子種目選択!D46)</f>
        <v/>
      </c>
      <c r="F45" s="21" t="str">
        <f>男子記録入力!G46</f>
        <v/>
      </c>
      <c r="G45" s="21" t="str">
        <f>男子記録入力!AE46</f>
        <v/>
      </c>
      <c r="H45" s="21" t="str">
        <f>男子記録入力!BC46</f>
        <v/>
      </c>
      <c r="I45" s="21" t="str">
        <f>男子記録入力!CA46</f>
        <v/>
      </c>
      <c r="J45" s="21" t="str">
        <f>男子記録入力!CY46</f>
        <v/>
      </c>
      <c r="K45" s="21" t="str">
        <f>男子種目選択!J46</f>
        <v/>
      </c>
      <c r="L45" s="21" t="str">
        <f>男子種目選択!K46</f>
        <v/>
      </c>
      <c r="M45" s="21" t="str">
        <f>男子種目選択!L46</f>
        <v/>
      </c>
      <c r="N45" s="21" t="str">
        <f>男子種目選択!M46</f>
        <v/>
      </c>
      <c r="O45" s="21" t="str">
        <f>男子種目選択!N46</f>
        <v/>
      </c>
      <c r="P45" s="21">
        <f>男子記録入力!AD46</f>
        <v>0</v>
      </c>
      <c r="Q45" s="21">
        <f>男子記録入力!BB46</f>
        <v>0</v>
      </c>
      <c r="R45" s="21">
        <f>男子記録入力!BZ46</f>
        <v>0</v>
      </c>
      <c r="S45" s="21">
        <f>男子記録入力!CX46</f>
        <v>0</v>
      </c>
      <c r="T45" s="21">
        <f>男子記録入力!DV46</f>
        <v>0</v>
      </c>
    </row>
    <row r="46" spans="1:20">
      <c r="A46" s="18">
        <v>44</v>
      </c>
      <c r="B46" s="18" t="str">
        <f t="shared" si="1"/>
        <v/>
      </c>
      <c r="C46" s="19" t="str">
        <f>IF(男子種目選択!B47="","",男子種目選択!B47)</f>
        <v/>
      </c>
      <c r="D46" s="19" t="str">
        <f>IF(男子種目選択!C47="","",男子種目選択!C47)</f>
        <v/>
      </c>
      <c r="E46" s="19" t="str">
        <f>IF(男子種目選択!D47="","",男子種目選択!D47)</f>
        <v/>
      </c>
      <c r="F46" s="21" t="str">
        <f>男子記録入力!G47</f>
        <v/>
      </c>
      <c r="G46" s="21" t="str">
        <f>男子記録入力!AE47</f>
        <v/>
      </c>
      <c r="H46" s="21" t="str">
        <f>男子記録入力!BC47</f>
        <v/>
      </c>
      <c r="I46" s="21" t="str">
        <f>男子記録入力!CA47</f>
        <v/>
      </c>
      <c r="J46" s="21" t="str">
        <f>男子記録入力!CY47</f>
        <v/>
      </c>
      <c r="K46" s="21" t="str">
        <f>男子種目選択!J47</f>
        <v/>
      </c>
      <c r="L46" s="21" t="str">
        <f>男子種目選択!K47</f>
        <v/>
      </c>
      <c r="M46" s="21" t="str">
        <f>男子種目選択!L47</f>
        <v/>
      </c>
      <c r="N46" s="21" t="str">
        <f>男子種目選択!M47</f>
        <v/>
      </c>
      <c r="O46" s="21" t="str">
        <f>男子種目選択!N47</f>
        <v/>
      </c>
      <c r="P46" s="21">
        <f>男子記録入力!AD47</f>
        <v>0</v>
      </c>
      <c r="Q46" s="21">
        <f>男子記録入力!BB47</f>
        <v>0</v>
      </c>
      <c r="R46" s="21">
        <f>男子記録入力!BZ47</f>
        <v>0</v>
      </c>
      <c r="S46" s="21">
        <f>男子記録入力!CX47</f>
        <v>0</v>
      </c>
      <c r="T46" s="21">
        <f>男子記録入力!DV47</f>
        <v>0</v>
      </c>
    </row>
    <row r="47" spans="1:20">
      <c r="A47" s="18">
        <v>45</v>
      </c>
      <c r="B47" s="18" t="str">
        <f t="shared" si="1"/>
        <v/>
      </c>
      <c r="C47" s="19" t="str">
        <f>IF(男子種目選択!B48="","",男子種目選択!B48)</f>
        <v/>
      </c>
      <c r="D47" s="19" t="str">
        <f>IF(男子種目選択!C48="","",男子種目選択!C48)</f>
        <v/>
      </c>
      <c r="E47" s="19" t="str">
        <f>IF(男子種目選択!D48="","",男子種目選択!D48)</f>
        <v/>
      </c>
      <c r="F47" s="21" t="str">
        <f>男子記録入力!G48</f>
        <v/>
      </c>
      <c r="G47" s="21" t="str">
        <f>男子記録入力!AE48</f>
        <v/>
      </c>
      <c r="H47" s="21" t="str">
        <f>男子記録入力!BC48</f>
        <v/>
      </c>
      <c r="I47" s="21" t="str">
        <f>男子記録入力!CA48</f>
        <v/>
      </c>
      <c r="J47" s="21" t="str">
        <f>男子記録入力!CY48</f>
        <v/>
      </c>
      <c r="K47" s="21" t="str">
        <f>男子種目選択!J48</f>
        <v/>
      </c>
      <c r="L47" s="21" t="str">
        <f>男子種目選択!K48</f>
        <v/>
      </c>
      <c r="M47" s="21" t="str">
        <f>男子種目選択!L48</f>
        <v/>
      </c>
      <c r="N47" s="21" t="str">
        <f>男子種目選択!M48</f>
        <v/>
      </c>
      <c r="O47" s="21" t="str">
        <f>男子種目選択!N48</f>
        <v/>
      </c>
      <c r="P47" s="21">
        <f>男子記録入力!AD48</f>
        <v>0</v>
      </c>
      <c r="Q47" s="21">
        <f>男子記録入力!BB48</f>
        <v>0</v>
      </c>
      <c r="R47" s="21">
        <f>男子記録入力!BZ48</f>
        <v>0</v>
      </c>
      <c r="S47" s="21">
        <f>男子記録入力!CX48</f>
        <v>0</v>
      </c>
      <c r="T47" s="21">
        <f>男子記録入力!DV48</f>
        <v>0</v>
      </c>
    </row>
    <row r="48" spans="1:20">
      <c r="A48" s="18">
        <v>46</v>
      </c>
      <c r="B48" s="18" t="str">
        <f t="shared" si="1"/>
        <v/>
      </c>
      <c r="C48" s="19" t="str">
        <f>IF(男子種目選択!B49="","",男子種目選択!B49)</f>
        <v/>
      </c>
      <c r="D48" s="19" t="str">
        <f>IF(男子種目選択!C49="","",男子種目選択!C49)</f>
        <v/>
      </c>
      <c r="E48" s="19" t="str">
        <f>IF(男子種目選択!D49="","",男子種目選択!D49)</f>
        <v/>
      </c>
      <c r="F48" s="21" t="str">
        <f>男子記録入力!G49</f>
        <v/>
      </c>
      <c r="G48" s="21" t="str">
        <f>男子記録入力!AE49</f>
        <v/>
      </c>
      <c r="H48" s="21" t="str">
        <f>男子記録入力!BC49</f>
        <v/>
      </c>
      <c r="I48" s="21" t="str">
        <f>男子記録入力!CA49</f>
        <v/>
      </c>
      <c r="J48" s="21" t="str">
        <f>男子記録入力!CY49</f>
        <v/>
      </c>
      <c r="K48" s="21" t="str">
        <f>男子種目選択!J49</f>
        <v/>
      </c>
      <c r="L48" s="21" t="str">
        <f>男子種目選択!K49</f>
        <v/>
      </c>
      <c r="M48" s="21" t="str">
        <f>男子種目選択!L49</f>
        <v/>
      </c>
      <c r="N48" s="21" t="str">
        <f>男子種目選択!M49</f>
        <v/>
      </c>
      <c r="O48" s="21" t="str">
        <f>男子種目選択!N49</f>
        <v/>
      </c>
      <c r="P48" s="21">
        <f>男子記録入力!AD49</f>
        <v>0</v>
      </c>
      <c r="Q48" s="21">
        <f>男子記録入力!BB49</f>
        <v>0</v>
      </c>
      <c r="R48" s="21">
        <f>男子記録入力!BZ49</f>
        <v>0</v>
      </c>
      <c r="S48" s="21">
        <f>男子記録入力!CX49</f>
        <v>0</v>
      </c>
      <c r="T48" s="21">
        <f>男子記録入力!DV49</f>
        <v>0</v>
      </c>
    </row>
    <row r="49" spans="1:20">
      <c r="A49" s="18">
        <v>47</v>
      </c>
      <c r="B49" s="18" t="str">
        <f t="shared" si="1"/>
        <v/>
      </c>
      <c r="C49" s="19" t="str">
        <f>IF(男子種目選択!B50="","",男子種目選択!B50)</f>
        <v/>
      </c>
      <c r="D49" s="19" t="str">
        <f>IF(男子種目選択!C50="","",男子種目選択!C50)</f>
        <v/>
      </c>
      <c r="E49" s="19" t="str">
        <f>IF(男子種目選択!D50="","",男子種目選択!D50)</f>
        <v/>
      </c>
      <c r="F49" s="21" t="str">
        <f>男子記録入力!G50</f>
        <v/>
      </c>
      <c r="G49" s="21" t="str">
        <f>男子記録入力!AE50</f>
        <v/>
      </c>
      <c r="H49" s="21" t="str">
        <f>男子記録入力!BC50</f>
        <v/>
      </c>
      <c r="I49" s="21" t="str">
        <f>男子記録入力!CA50</f>
        <v/>
      </c>
      <c r="J49" s="21" t="str">
        <f>男子記録入力!CY50</f>
        <v/>
      </c>
      <c r="K49" s="21" t="str">
        <f>男子種目選択!J50</f>
        <v/>
      </c>
      <c r="L49" s="21" t="str">
        <f>男子種目選択!K50</f>
        <v/>
      </c>
      <c r="M49" s="21" t="str">
        <f>男子種目選択!L50</f>
        <v/>
      </c>
      <c r="N49" s="21" t="str">
        <f>男子種目選択!M50</f>
        <v/>
      </c>
      <c r="O49" s="21" t="str">
        <f>男子種目選択!N50</f>
        <v/>
      </c>
      <c r="P49" s="21">
        <f>男子記録入力!AD50</f>
        <v>0</v>
      </c>
      <c r="Q49" s="21">
        <f>男子記録入力!BB50</f>
        <v>0</v>
      </c>
      <c r="R49" s="21">
        <f>男子記録入力!BZ50</f>
        <v>0</v>
      </c>
      <c r="S49" s="21">
        <f>男子記録入力!CX50</f>
        <v>0</v>
      </c>
      <c r="T49" s="21">
        <f>男子記録入力!DV50</f>
        <v>0</v>
      </c>
    </row>
    <row r="50" spans="1:20">
      <c r="A50" s="18">
        <v>48</v>
      </c>
      <c r="B50" s="18" t="str">
        <f t="shared" si="1"/>
        <v/>
      </c>
      <c r="C50" s="19" t="str">
        <f>IF(男子種目選択!B51="","",男子種目選択!B51)</f>
        <v/>
      </c>
      <c r="D50" s="19" t="str">
        <f>IF(男子種目選択!C51="","",男子種目選択!C51)</f>
        <v/>
      </c>
      <c r="E50" s="19" t="str">
        <f>IF(男子種目選択!D51="","",男子種目選択!D51)</f>
        <v/>
      </c>
      <c r="F50" s="21" t="str">
        <f>男子記録入力!G51</f>
        <v/>
      </c>
      <c r="G50" s="21" t="str">
        <f>男子記録入力!AE51</f>
        <v/>
      </c>
      <c r="H50" s="21" t="str">
        <f>男子記録入力!BC51</f>
        <v/>
      </c>
      <c r="I50" s="21" t="str">
        <f>男子記録入力!CA51</f>
        <v/>
      </c>
      <c r="J50" s="21" t="str">
        <f>男子記録入力!CY51</f>
        <v/>
      </c>
      <c r="K50" s="21" t="str">
        <f>男子種目選択!J51</f>
        <v/>
      </c>
      <c r="L50" s="21" t="str">
        <f>男子種目選択!K51</f>
        <v/>
      </c>
      <c r="M50" s="21" t="str">
        <f>男子種目選択!L51</f>
        <v/>
      </c>
      <c r="N50" s="21" t="str">
        <f>男子種目選択!M51</f>
        <v/>
      </c>
      <c r="O50" s="21" t="str">
        <f>男子種目選択!N51</f>
        <v/>
      </c>
      <c r="P50" s="21">
        <f>男子記録入力!AD51</f>
        <v>0</v>
      </c>
      <c r="Q50" s="21">
        <f>男子記録入力!BB51</f>
        <v>0</v>
      </c>
      <c r="R50" s="21">
        <f>男子記録入力!BZ51</f>
        <v>0</v>
      </c>
      <c r="S50" s="21">
        <f>男子記録入力!CX51</f>
        <v>0</v>
      </c>
      <c r="T50" s="21">
        <f>男子記録入力!DV51</f>
        <v>0</v>
      </c>
    </row>
    <row r="51" spans="1:20">
      <c r="A51" s="18">
        <v>49</v>
      </c>
      <c r="B51" s="18" t="str">
        <f t="shared" si="1"/>
        <v/>
      </c>
      <c r="C51" s="19" t="str">
        <f>IF(男子種目選択!B52="","",男子種目選択!B52)</f>
        <v/>
      </c>
      <c r="D51" s="19" t="str">
        <f>IF(男子種目選択!C52="","",男子種目選択!C52)</f>
        <v/>
      </c>
      <c r="E51" s="19" t="str">
        <f>IF(男子種目選択!D52="","",男子種目選択!D52)</f>
        <v/>
      </c>
      <c r="F51" s="21" t="str">
        <f>男子記録入力!G52</f>
        <v/>
      </c>
      <c r="G51" s="21" t="str">
        <f>男子記録入力!AE52</f>
        <v/>
      </c>
      <c r="H51" s="21" t="str">
        <f>男子記録入力!BC52</f>
        <v/>
      </c>
      <c r="I51" s="21" t="str">
        <f>男子記録入力!CA52</f>
        <v/>
      </c>
      <c r="J51" s="21" t="str">
        <f>男子記録入力!CY52</f>
        <v/>
      </c>
      <c r="K51" s="21" t="str">
        <f>男子種目選択!J52</f>
        <v/>
      </c>
      <c r="L51" s="21" t="str">
        <f>男子種目選択!K52</f>
        <v/>
      </c>
      <c r="M51" s="21" t="str">
        <f>男子種目選択!L52</f>
        <v/>
      </c>
      <c r="N51" s="21" t="str">
        <f>男子種目選択!M52</f>
        <v/>
      </c>
      <c r="O51" s="21" t="str">
        <f>男子種目選択!N52</f>
        <v/>
      </c>
      <c r="P51" s="21">
        <f>男子記録入力!AD52</f>
        <v>0</v>
      </c>
      <c r="Q51" s="21">
        <f>男子記録入力!BB52</f>
        <v>0</v>
      </c>
      <c r="R51" s="21">
        <f>男子記録入力!BZ52</f>
        <v>0</v>
      </c>
      <c r="S51" s="21">
        <f>男子記録入力!CX52</f>
        <v>0</v>
      </c>
      <c r="T51" s="21">
        <f>男子記録入力!DV52</f>
        <v>0</v>
      </c>
    </row>
    <row r="52" spans="1:20">
      <c r="A52" s="18">
        <v>50</v>
      </c>
      <c r="B52" s="18" t="str">
        <f t="shared" si="1"/>
        <v/>
      </c>
      <c r="C52" s="19" t="str">
        <f>IF(男子種目選択!B53="","",男子種目選択!B53)</f>
        <v/>
      </c>
      <c r="D52" s="19" t="str">
        <f>IF(男子種目選択!C53="","",男子種目選択!C53)</f>
        <v/>
      </c>
      <c r="E52" s="19" t="str">
        <f>IF(男子種目選択!D53="","",男子種目選択!D53)</f>
        <v/>
      </c>
      <c r="F52" s="21" t="str">
        <f>男子記録入力!G53</f>
        <v/>
      </c>
      <c r="G52" s="21" t="str">
        <f>男子記録入力!AE53</f>
        <v/>
      </c>
      <c r="H52" s="21" t="str">
        <f>男子記録入力!BC53</f>
        <v/>
      </c>
      <c r="I52" s="21" t="str">
        <f>男子記録入力!CA53</f>
        <v/>
      </c>
      <c r="J52" s="21" t="str">
        <f>男子記録入力!CY53</f>
        <v/>
      </c>
      <c r="K52" s="21" t="str">
        <f>男子種目選択!J53</f>
        <v/>
      </c>
      <c r="L52" s="21" t="str">
        <f>男子種目選択!K53</f>
        <v/>
      </c>
      <c r="M52" s="21" t="str">
        <f>男子種目選択!L53</f>
        <v/>
      </c>
      <c r="N52" s="21" t="str">
        <f>男子種目選択!M53</f>
        <v/>
      </c>
      <c r="O52" s="21" t="str">
        <f>男子種目選択!N53</f>
        <v/>
      </c>
      <c r="P52" s="21">
        <f>男子記録入力!AD53</f>
        <v>0</v>
      </c>
      <c r="Q52" s="21">
        <f>男子記録入力!BB53</f>
        <v>0</v>
      </c>
      <c r="R52" s="21">
        <f>男子記録入力!BZ53</f>
        <v>0</v>
      </c>
      <c r="S52" s="21">
        <f>男子記録入力!CX53</f>
        <v>0</v>
      </c>
      <c r="T52" s="21">
        <f>男子記録入力!DV53</f>
        <v>0</v>
      </c>
    </row>
    <row r="53" spans="1:20">
      <c r="A53" s="18">
        <v>51</v>
      </c>
      <c r="B53" s="18" t="str">
        <f t="shared" si="1"/>
        <v/>
      </c>
      <c r="C53" s="19" t="str">
        <f>IF(男子種目選択!B54="","",男子種目選択!B54)</f>
        <v/>
      </c>
      <c r="D53" s="19" t="str">
        <f>IF(男子種目選択!C54="","",男子種目選択!C54)</f>
        <v/>
      </c>
      <c r="E53" s="19" t="str">
        <f>IF(男子種目選択!D54="","",男子種目選択!D54)</f>
        <v/>
      </c>
      <c r="F53" s="21" t="str">
        <f>男子記録入力!G54</f>
        <v/>
      </c>
      <c r="G53" s="21" t="str">
        <f>男子記録入力!AE54</f>
        <v/>
      </c>
      <c r="H53" s="21" t="str">
        <f>男子記録入力!BC54</f>
        <v/>
      </c>
      <c r="I53" s="21" t="str">
        <f>男子記録入力!CA54</f>
        <v/>
      </c>
      <c r="J53" s="21" t="str">
        <f>男子記録入力!CY54</f>
        <v/>
      </c>
      <c r="K53" s="21" t="str">
        <f>男子種目選択!J54</f>
        <v/>
      </c>
      <c r="L53" s="21" t="str">
        <f>男子種目選択!K54</f>
        <v/>
      </c>
      <c r="M53" s="21" t="str">
        <f>男子種目選択!L54</f>
        <v/>
      </c>
      <c r="N53" s="21" t="str">
        <f>男子種目選択!M54</f>
        <v/>
      </c>
      <c r="O53" s="21" t="str">
        <f>男子種目選択!N54</f>
        <v/>
      </c>
      <c r="P53" s="21">
        <f>男子記録入力!AD54</f>
        <v>0</v>
      </c>
      <c r="Q53" s="21">
        <f>男子記録入力!BB54</f>
        <v>0</v>
      </c>
      <c r="R53" s="21">
        <f>男子記録入力!BZ54</f>
        <v>0</v>
      </c>
      <c r="S53" s="21">
        <f>男子記録入力!CX54</f>
        <v>0</v>
      </c>
      <c r="T53" s="21">
        <f>男子記録入力!DV54</f>
        <v>0</v>
      </c>
    </row>
    <row r="54" spans="1:20">
      <c r="A54" s="18">
        <v>52</v>
      </c>
      <c r="B54" s="18" t="str">
        <f t="shared" si="1"/>
        <v/>
      </c>
      <c r="C54" s="19" t="str">
        <f>IF(男子種目選択!B55="","",男子種目選択!B55)</f>
        <v/>
      </c>
      <c r="D54" s="19" t="str">
        <f>IF(男子種目選択!C55="","",男子種目選択!C55)</f>
        <v/>
      </c>
      <c r="E54" s="19" t="str">
        <f>IF(男子種目選択!D55="","",男子種目選択!D55)</f>
        <v/>
      </c>
      <c r="F54" s="21" t="str">
        <f>男子記録入力!G55</f>
        <v/>
      </c>
      <c r="G54" s="21" t="str">
        <f>男子記録入力!AE55</f>
        <v/>
      </c>
      <c r="H54" s="21" t="str">
        <f>男子記録入力!BC55</f>
        <v/>
      </c>
      <c r="I54" s="21" t="str">
        <f>男子記録入力!CA55</f>
        <v/>
      </c>
      <c r="J54" s="21" t="str">
        <f>男子記録入力!CY55</f>
        <v/>
      </c>
      <c r="K54" s="21" t="str">
        <f>男子種目選択!J55</f>
        <v/>
      </c>
      <c r="L54" s="21" t="str">
        <f>男子種目選択!K55</f>
        <v/>
      </c>
      <c r="M54" s="21" t="str">
        <f>男子種目選択!L55</f>
        <v/>
      </c>
      <c r="N54" s="21" t="str">
        <f>男子種目選択!M55</f>
        <v/>
      </c>
      <c r="O54" s="21" t="str">
        <f>男子種目選択!N55</f>
        <v/>
      </c>
      <c r="P54" s="21">
        <f>男子記録入力!AD55</f>
        <v>0</v>
      </c>
      <c r="Q54" s="21">
        <f>男子記録入力!BB55</f>
        <v>0</v>
      </c>
      <c r="R54" s="21">
        <f>男子記録入力!BZ55</f>
        <v>0</v>
      </c>
      <c r="S54" s="21">
        <f>男子記録入力!CX55</f>
        <v>0</v>
      </c>
      <c r="T54" s="21">
        <f>男子記録入力!DV55</f>
        <v>0</v>
      </c>
    </row>
    <row r="55" spans="1:20">
      <c r="A55" s="18">
        <v>53</v>
      </c>
      <c r="B55" s="18" t="str">
        <f t="shared" si="1"/>
        <v/>
      </c>
      <c r="C55" s="19" t="str">
        <f>IF(男子種目選択!B56="","",男子種目選択!B56)</f>
        <v/>
      </c>
      <c r="D55" s="19" t="str">
        <f>IF(男子種目選択!C56="","",男子種目選択!C56)</f>
        <v/>
      </c>
      <c r="E55" s="19" t="str">
        <f>IF(男子種目選択!D56="","",男子種目選択!D56)</f>
        <v/>
      </c>
      <c r="F55" s="21" t="str">
        <f>男子記録入力!G56</f>
        <v/>
      </c>
      <c r="G55" s="21" t="str">
        <f>男子記録入力!AE56</f>
        <v/>
      </c>
      <c r="H55" s="21" t="str">
        <f>男子記録入力!BC56</f>
        <v/>
      </c>
      <c r="I55" s="21" t="str">
        <f>男子記録入力!CA56</f>
        <v/>
      </c>
      <c r="J55" s="21" t="str">
        <f>男子記録入力!CY56</f>
        <v/>
      </c>
      <c r="K55" s="21" t="str">
        <f>男子種目選択!J56</f>
        <v/>
      </c>
      <c r="L55" s="21" t="str">
        <f>男子種目選択!K56</f>
        <v/>
      </c>
      <c r="M55" s="21" t="str">
        <f>男子種目選択!L56</f>
        <v/>
      </c>
      <c r="N55" s="21" t="str">
        <f>男子種目選択!M56</f>
        <v/>
      </c>
      <c r="O55" s="21" t="str">
        <f>男子種目選択!N56</f>
        <v/>
      </c>
      <c r="P55" s="21">
        <f>男子記録入力!AD56</f>
        <v>0</v>
      </c>
      <c r="Q55" s="21">
        <f>男子記録入力!BB56</f>
        <v>0</v>
      </c>
      <c r="R55" s="21">
        <f>男子記録入力!BZ56</f>
        <v>0</v>
      </c>
      <c r="S55" s="21">
        <f>男子記録入力!CX56</f>
        <v>0</v>
      </c>
      <c r="T55" s="21">
        <f>男子記録入力!DV56</f>
        <v>0</v>
      </c>
    </row>
    <row r="56" spans="1:20">
      <c r="A56" s="18">
        <v>54</v>
      </c>
      <c r="B56" s="18" t="str">
        <f t="shared" si="1"/>
        <v/>
      </c>
      <c r="C56" s="19" t="str">
        <f>IF(男子種目選択!B57="","",男子種目選択!B57)</f>
        <v/>
      </c>
      <c r="D56" s="19" t="str">
        <f>IF(男子種目選択!C57="","",男子種目選択!C57)</f>
        <v/>
      </c>
      <c r="E56" s="19" t="str">
        <f>IF(男子種目選択!D57="","",男子種目選択!D57)</f>
        <v/>
      </c>
      <c r="F56" s="21" t="str">
        <f>男子記録入力!G57</f>
        <v/>
      </c>
      <c r="G56" s="21" t="str">
        <f>男子記録入力!AE57</f>
        <v/>
      </c>
      <c r="H56" s="21" t="str">
        <f>男子記録入力!BC57</f>
        <v/>
      </c>
      <c r="I56" s="21" t="str">
        <f>男子記録入力!CA57</f>
        <v/>
      </c>
      <c r="J56" s="21" t="str">
        <f>男子記録入力!CY57</f>
        <v/>
      </c>
      <c r="K56" s="21" t="str">
        <f>男子種目選択!J57</f>
        <v/>
      </c>
      <c r="L56" s="21" t="str">
        <f>男子種目選択!K57</f>
        <v/>
      </c>
      <c r="M56" s="21" t="str">
        <f>男子種目選択!L57</f>
        <v/>
      </c>
      <c r="N56" s="21" t="str">
        <f>男子種目選択!M57</f>
        <v/>
      </c>
      <c r="O56" s="21" t="str">
        <f>男子種目選択!N57</f>
        <v/>
      </c>
      <c r="P56" s="21">
        <f>男子記録入力!AD57</f>
        <v>0</v>
      </c>
      <c r="Q56" s="21">
        <f>男子記録入力!BB57</f>
        <v>0</v>
      </c>
      <c r="R56" s="21">
        <f>男子記録入力!BZ57</f>
        <v>0</v>
      </c>
      <c r="S56" s="21">
        <f>男子記録入力!CX57</f>
        <v>0</v>
      </c>
      <c r="T56" s="21">
        <f>男子記録入力!DV57</f>
        <v>0</v>
      </c>
    </row>
    <row r="57" spans="1:20">
      <c r="A57" s="18">
        <v>55</v>
      </c>
      <c r="B57" s="18" t="str">
        <f t="shared" si="1"/>
        <v/>
      </c>
      <c r="C57" s="19" t="str">
        <f>IF(男子種目選択!B58="","",男子種目選択!B58)</f>
        <v/>
      </c>
      <c r="D57" s="19" t="str">
        <f>IF(男子種目選択!C58="","",男子種目選択!C58)</f>
        <v/>
      </c>
      <c r="E57" s="19" t="str">
        <f>IF(男子種目選択!D58="","",男子種目選択!D58)</f>
        <v/>
      </c>
      <c r="F57" s="21" t="str">
        <f>男子記録入力!G58</f>
        <v/>
      </c>
      <c r="G57" s="21" t="str">
        <f>男子記録入力!AE58</f>
        <v/>
      </c>
      <c r="H57" s="21" t="str">
        <f>男子記録入力!BC58</f>
        <v/>
      </c>
      <c r="I57" s="21" t="str">
        <f>男子記録入力!CA58</f>
        <v/>
      </c>
      <c r="J57" s="21" t="str">
        <f>男子記録入力!CY58</f>
        <v/>
      </c>
      <c r="K57" s="21" t="str">
        <f>男子種目選択!J58</f>
        <v/>
      </c>
      <c r="L57" s="21" t="str">
        <f>男子種目選択!K58</f>
        <v/>
      </c>
      <c r="M57" s="21" t="str">
        <f>男子種目選択!L58</f>
        <v/>
      </c>
      <c r="N57" s="21" t="str">
        <f>男子種目選択!M58</f>
        <v/>
      </c>
      <c r="O57" s="21" t="str">
        <f>男子種目選択!N58</f>
        <v/>
      </c>
      <c r="P57" s="21">
        <f>男子記録入力!AD58</f>
        <v>0</v>
      </c>
      <c r="Q57" s="21">
        <f>男子記録入力!BB58</f>
        <v>0</v>
      </c>
      <c r="R57" s="21">
        <f>男子記録入力!BZ58</f>
        <v>0</v>
      </c>
      <c r="S57" s="21">
        <f>男子記録入力!CX58</f>
        <v>0</v>
      </c>
      <c r="T57" s="21">
        <f>男子記録入力!DV58</f>
        <v>0</v>
      </c>
    </row>
    <row r="58" spans="1:20">
      <c r="A58" s="18">
        <v>56</v>
      </c>
      <c r="B58" s="18" t="str">
        <f t="shared" si="1"/>
        <v/>
      </c>
      <c r="C58" s="19" t="str">
        <f>IF(男子種目選択!B59="","",男子種目選択!B59)</f>
        <v/>
      </c>
      <c r="D58" s="19" t="str">
        <f>IF(男子種目選択!C59="","",男子種目選択!C59)</f>
        <v/>
      </c>
      <c r="E58" s="19" t="str">
        <f>IF(男子種目選択!D59="","",男子種目選択!D59)</f>
        <v/>
      </c>
      <c r="F58" s="21" t="str">
        <f>男子記録入力!G59</f>
        <v/>
      </c>
      <c r="G58" s="21" t="str">
        <f>男子記録入力!AE59</f>
        <v/>
      </c>
      <c r="H58" s="21" t="str">
        <f>男子記録入力!BC59</f>
        <v/>
      </c>
      <c r="I58" s="21" t="str">
        <f>男子記録入力!CA59</f>
        <v/>
      </c>
      <c r="J58" s="21" t="str">
        <f>男子記録入力!CY59</f>
        <v/>
      </c>
      <c r="K58" s="21" t="str">
        <f>男子種目選択!J59</f>
        <v/>
      </c>
      <c r="L58" s="21" t="str">
        <f>男子種目選択!K59</f>
        <v/>
      </c>
      <c r="M58" s="21" t="str">
        <f>男子種目選択!L59</f>
        <v/>
      </c>
      <c r="N58" s="21" t="str">
        <f>男子種目選択!M59</f>
        <v/>
      </c>
      <c r="O58" s="21" t="str">
        <f>男子種目選択!N59</f>
        <v/>
      </c>
      <c r="P58" s="21">
        <f>男子記録入力!AD59</f>
        <v>0</v>
      </c>
      <c r="Q58" s="21">
        <f>男子記録入力!BB59</f>
        <v>0</v>
      </c>
      <c r="R58" s="21">
        <f>男子記録入力!BZ59</f>
        <v>0</v>
      </c>
      <c r="S58" s="21">
        <f>男子記録入力!CX59</f>
        <v>0</v>
      </c>
      <c r="T58" s="21">
        <f>男子記録入力!DV59</f>
        <v>0</v>
      </c>
    </row>
    <row r="59" spans="1:20">
      <c r="A59" s="18">
        <v>57</v>
      </c>
      <c r="B59" s="18" t="str">
        <f t="shared" si="1"/>
        <v/>
      </c>
      <c r="C59" s="19" t="str">
        <f>IF(男子種目選択!B60="","",男子種目選択!B60)</f>
        <v/>
      </c>
      <c r="D59" s="19" t="str">
        <f>IF(男子種目選択!C60="","",男子種目選択!C60)</f>
        <v/>
      </c>
      <c r="E59" s="19" t="str">
        <f>IF(男子種目選択!D60="","",男子種目選択!D60)</f>
        <v/>
      </c>
      <c r="F59" s="21" t="str">
        <f>男子記録入力!G60</f>
        <v/>
      </c>
      <c r="G59" s="21" t="str">
        <f>男子記録入力!AE60</f>
        <v/>
      </c>
      <c r="H59" s="21" t="str">
        <f>男子記録入力!BC60</f>
        <v/>
      </c>
      <c r="I59" s="21" t="str">
        <f>男子記録入力!CA60</f>
        <v/>
      </c>
      <c r="J59" s="21" t="str">
        <f>男子記録入力!CY60</f>
        <v/>
      </c>
      <c r="K59" s="21" t="str">
        <f>男子種目選択!J60</f>
        <v/>
      </c>
      <c r="L59" s="21" t="str">
        <f>男子種目選択!K60</f>
        <v/>
      </c>
      <c r="M59" s="21" t="str">
        <f>男子種目選択!L60</f>
        <v/>
      </c>
      <c r="N59" s="21" t="str">
        <f>男子種目選択!M60</f>
        <v/>
      </c>
      <c r="O59" s="21" t="str">
        <f>男子種目選択!N60</f>
        <v/>
      </c>
      <c r="P59" s="21">
        <f>男子記録入力!AD60</f>
        <v>0</v>
      </c>
      <c r="Q59" s="21">
        <f>男子記録入力!BB60</f>
        <v>0</v>
      </c>
      <c r="R59" s="21">
        <f>男子記録入力!BZ60</f>
        <v>0</v>
      </c>
      <c r="S59" s="21">
        <f>男子記録入力!CX60</f>
        <v>0</v>
      </c>
      <c r="T59" s="21">
        <f>男子記録入力!DV60</f>
        <v>0</v>
      </c>
    </row>
    <row r="60" spans="1:20">
      <c r="A60" s="18">
        <v>58</v>
      </c>
      <c r="B60" s="18" t="str">
        <f t="shared" si="1"/>
        <v/>
      </c>
      <c r="C60" s="19" t="str">
        <f>IF(男子種目選択!B61="","",男子種目選択!B61)</f>
        <v/>
      </c>
      <c r="D60" s="19" t="str">
        <f>IF(男子種目選択!C61="","",男子種目選択!C61)</f>
        <v/>
      </c>
      <c r="E60" s="19" t="str">
        <f>IF(男子種目選択!D61="","",男子種目選択!D61)</f>
        <v/>
      </c>
      <c r="F60" s="21" t="str">
        <f>男子記録入力!G61</f>
        <v/>
      </c>
      <c r="G60" s="21" t="str">
        <f>男子記録入力!AE61</f>
        <v/>
      </c>
      <c r="H60" s="21" t="str">
        <f>男子記録入力!BC61</f>
        <v/>
      </c>
      <c r="I60" s="21" t="str">
        <f>男子記録入力!CA61</f>
        <v/>
      </c>
      <c r="J60" s="21" t="str">
        <f>男子記録入力!CY61</f>
        <v/>
      </c>
      <c r="K60" s="21" t="str">
        <f>男子種目選択!J61</f>
        <v/>
      </c>
      <c r="L60" s="21" t="str">
        <f>男子種目選択!K61</f>
        <v/>
      </c>
      <c r="M60" s="21" t="str">
        <f>男子種目選択!L61</f>
        <v/>
      </c>
      <c r="N60" s="21" t="str">
        <f>男子種目選択!M61</f>
        <v/>
      </c>
      <c r="O60" s="21" t="str">
        <f>男子種目選択!N61</f>
        <v/>
      </c>
      <c r="P60" s="21">
        <f>男子記録入力!AD61</f>
        <v>0</v>
      </c>
      <c r="Q60" s="21">
        <f>男子記録入力!BB61</f>
        <v>0</v>
      </c>
      <c r="R60" s="21">
        <f>男子記録入力!BZ61</f>
        <v>0</v>
      </c>
      <c r="S60" s="21">
        <f>男子記録入力!CX61</f>
        <v>0</v>
      </c>
      <c r="T60" s="21">
        <f>男子記録入力!DV61</f>
        <v>0</v>
      </c>
    </row>
    <row r="61" spans="1:20">
      <c r="A61" s="18">
        <v>59</v>
      </c>
      <c r="B61" s="18" t="str">
        <f t="shared" si="1"/>
        <v/>
      </c>
      <c r="C61" s="19" t="str">
        <f>IF(男子種目選択!B62="","",男子種目選択!B62)</f>
        <v/>
      </c>
      <c r="D61" s="19" t="str">
        <f>IF(男子種目選択!C62="","",男子種目選択!C62)</f>
        <v/>
      </c>
      <c r="E61" s="19" t="str">
        <f>IF(男子種目選択!D62="","",男子種目選択!D62)</f>
        <v/>
      </c>
      <c r="F61" s="21" t="str">
        <f>男子記録入力!G62</f>
        <v/>
      </c>
      <c r="G61" s="21" t="str">
        <f>男子記録入力!AE62</f>
        <v/>
      </c>
      <c r="H61" s="21" t="str">
        <f>男子記録入力!BC62</f>
        <v/>
      </c>
      <c r="I61" s="21" t="str">
        <f>男子記録入力!CA62</f>
        <v/>
      </c>
      <c r="J61" s="21" t="str">
        <f>男子記録入力!CY62</f>
        <v/>
      </c>
      <c r="K61" s="21" t="str">
        <f>男子種目選択!J62</f>
        <v/>
      </c>
      <c r="L61" s="21" t="str">
        <f>男子種目選択!K62</f>
        <v/>
      </c>
      <c r="M61" s="21" t="str">
        <f>男子種目選択!L62</f>
        <v/>
      </c>
      <c r="N61" s="21" t="str">
        <f>男子種目選択!M62</f>
        <v/>
      </c>
      <c r="O61" s="21" t="str">
        <f>男子種目選択!N62</f>
        <v/>
      </c>
      <c r="P61" s="21">
        <f>男子記録入力!AD62</f>
        <v>0</v>
      </c>
      <c r="Q61" s="21">
        <f>男子記録入力!BB62</f>
        <v>0</v>
      </c>
      <c r="R61" s="21">
        <f>男子記録入力!BZ62</f>
        <v>0</v>
      </c>
      <c r="S61" s="21">
        <f>男子記録入力!CX62</f>
        <v>0</v>
      </c>
      <c r="T61" s="21">
        <f>男子記録入力!DV62</f>
        <v>0</v>
      </c>
    </row>
    <row r="62" spans="1:20">
      <c r="A62" s="18">
        <v>60</v>
      </c>
      <c r="B62" s="18" t="str">
        <f t="shared" si="1"/>
        <v/>
      </c>
      <c r="C62" s="19" t="str">
        <f>IF(男子種目選択!B63="","",男子種目選択!B63)</f>
        <v/>
      </c>
      <c r="D62" s="19" t="str">
        <f>IF(男子種目選択!C63="","",男子種目選択!C63)</f>
        <v/>
      </c>
      <c r="E62" s="19" t="str">
        <f>IF(男子種目選択!D63="","",男子種目選択!D63)</f>
        <v/>
      </c>
      <c r="F62" s="21" t="str">
        <f>男子記録入力!G63</f>
        <v/>
      </c>
      <c r="G62" s="21" t="str">
        <f>男子記録入力!AE63</f>
        <v/>
      </c>
      <c r="H62" s="21" t="str">
        <f>男子記録入力!BC63</f>
        <v/>
      </c>
      <c r="I62" s="21" t="str">
        <f>男子記録入力!CA63</f>
        <v/>
      </c>
      <c r="J62" s="21" t="str">
        <f>男子記録入力!CY63</f>
        <v/>
      </c>
      <c r="K62" s="21" t="str">
        <f>男子種目選択!J63</f>
        <v/>
      </c>
      <c r="L62" s="21" t="str">
        <f>男子種目選択!K63</f>
        <v/>
      </c>
      <c r="M62" s="21" t="str">
        <f>男子種目選択!L63</f>
        <v/>
      </c>
      <c r="N62" s="21" t="str">
        <f>男子種目選択!M63</f>
        <v/>
      </c>
      <c r="O62" s="21" t="str">
        <f>男子種目選択!N63</f>
        <v/>
      </c>
      <c r="P62" s="21">
        <f>男子記録入力!AD63</f>
        <v>0</v>
      </c>
      <c r="Q62" s="21">
        <f>男子記録入力!BB63</f>
        <v>0</v>
      </c>
      <c r="R62" s="21">
        <f>男子記録入力!BZ63</f>
        <v>0</v>
      </c>
      <c r="S62" s="21">
        <f>男子記録入力!CX63</f>
        <v>0</v>
      </c>
      <c r="T62" s="21">
        <f>男子記録入力!DV63</f>
        <v>0</v>
      </c>
    </row>
    <row r="63" spans="1:20">
      <c r="A63" s="18">
        <v>61</v>
      </c>
      <c r="B63" s="18" t="str">
        <f t="shared" si="1"/>
        <v/>
      </c>
      <c r="C63" s="19" t="str">
        <f>IF(男子種目選択!B64="","",男子種目選択!B64)</f>
        <v/>
      </c>
      <c r="D63" s="19" t="str">
        <f>IF(男子種目選択!C64="","",男子種目選択!C64)</f>
        <v/>
      </c>
      <c r="E63" s="19" t="str">
        <f>IF(男子種目選択!D64="","",男子種目選択!D64)</f>
        <v/>
      </c>
      <c r="F63" s="21" t="str">
        <f>男子記録入力!G64</f>
        <v/>
      </c>
      <c r="G63" s="21" t="str">
        <f>男子記録入力!AE64</f>
        <v/>
      </c>
      <c r="H63" s="21" t="str">
        <f>男子記録入力!BC64</f>
        <v/>
      </c>
      <c r="I63" s="21" t="str">
        <f>男子記録入力!CA64</f>
        <v/>
      </c>
      <c r="J63" s="21" t="str">
        <f>男子記録入力!CY64</f>
        <v/>
      </c>
      <c r="K63" s="21" t="str">
        <f>男子種目選択!J64</f>
        <v/>
      </c>
      <c r="L63" s="21" t="str">
        <f>男子種目選択!K64</f>
        <v/>
      </c>
      <c r="M63" s="21" t="str">
        <f>男子種目選択!L64</f>
        <v/>
      </c>
      <c r="N63" s="21" t="str">
        <f>男子種目選択!M64</f>
        <v/>
      </c>
      <c r="O63" s="21" t="str">
        <f>男子種目選択!N64</f>
        <v/>
      </c>
      <c r="P63" s="21">
        <f>男子記録入力!AD64</f>
        <v>0</v>
      </c>
      <c r="Q63" s="21">
        <f>男子記録入力!BB64</f>
        <v>0</v>
      </c>
      <c r="R63" s="21">
        <f>男子記録入力!BZ64</f>
        <v>0</v>
      </c>
      <c r="S63" s="21">
        <f>男子記録入力!CX64</f>
        <v>0</v>
      </c>
      <c r="T63" s="21">
        <f>男子記録入力!DV64</f>
        <v>0</v>
      </c>
    </row>
    <row r="64" spans="1:20">
      <c r="A64" s="18">
        <v>62</v>
      </c>
      <c r="B64" s="18" t="str">
        <f t="shared" si="1"/>
        <v/>
      </c>
      <c r="C64" s="19" t="str">
        <f>IF(男子種目選択!B65="","",男子種目選択!B65)</f>
        <v/>
      </c>
      <c r="D64" s="19" t="str">
        <f>IF(男子種目選択!C65="","",男子種目選択!C65)</f>
        <v/>
      </c>
      <c r="E64" s="19" t="str">
        <f>IF(男子種目選択!D65="","",男子種目選択!D65)</f>
        <v/>
      </c>
      <c r="F64" s="21" t="str">
        <f>男子記録入力!G65</f>
        <v/>
      </c>
      <c r="G64" s="21" t="str">
        <f>男子記録入力!AE65</f>
        <v/>
      </c>
      <c r="H64" s="21" t="str">
        <f>男子記録入力!BC65</f>
        <v/>
      </c>
      <c r="I64" s="21" t="str">
        <f>男子記録入力!CA65</f>
        <v/>
      </c>
      <c r="J64" s="21" t="str">
        <f>男子記録入力!CY65</f>
        <v/>
      </c>
      <c r="K64" s="21" t="str">
        <f>男子種目選択!J65</f>
        <v/>
      </c>
      <c r="L64" s="21" t="str">
        <f>男子種目選択!K65</f>
        <v/>
      </c>
      <c r="M64" s="21" t="str">
        <f>男子種目選択!L65</f>
        <v/>
      </c>
      <c r="N64" s="21" t="str">
        <f>男子種目選択!M65</f>
        <v/>
      </c>
      <c r="O64" s="21" t="str">
        <f>男子種目選択!N65</f>
        <v/>
      </c>
      <c r="P64" s="21">
        <f>男子記録入力!AD65</f>
        <v>0</v>
      </c>
      <c r="Q64" s="21">
        <f>男子記録入力!BB65</f>
        <v>0</v>
      </c>
      <c r="R64" s="21">
        <f>男子記録入力!BZ65</f>
        <v>0</v>
      </c>
      <c r="S64" s="21">
        <f>男子記録入力!CX65</f>
        <v>0</v>
      </c>
      <c r="T64" s="21">
        <f>男子記録入力!DV65</f>
        <v>0</v>
      </c>
    </row>
    <row r="65" spans="1:20">
      <c r="A65" s="18">
        <v>63</v>
      </c>
      <c r="B65" s="18" t="str">
        <f t="shared" si="1"/>
        <v/>
      </c>
      <c r="C65" s="19" t="str">
        <f>IF(男子種目選択!B66="","",男子種目選択!B66)</f>
        <v/>
      </c>
      <c r="D65" s="19" t="str">
        <f>IF(男子種目選択!C66="","",男子種目選択!C66)</f>
        <v/>
      </c>
      <c r="E65" s="19" t="str">
        <f>IF(男子種目選択!D66="","",男子種目選択!D66)</f>
        <v/>
      </c>
      <c r="F65" s="21" t="str">
        <f>男子記録入力!G66</f>
        <v/>
      </c>
      <c r="G65" s="21" t="str">
        <f>男子記録入力!AE66</f>
        <v/>
      </c>
      <c r="H65" s="21" t="str">
        <f>男子記録入力!BC66</f>
        <v/>
      </c>
      <c r="I65" s="21" t="str">
        <f>男子記録入力!CA66</f>
        <v/>
      </c>
      <c r="J65" s="21" t="str">
        <f>男子記録入力!CY66</f>
        <v/>
      </c>
      <c r="K65" s="21" t="str">
        <f>男子種目選択!J66</f>
        <v/>
      </c>
      <c r="L65" s="21" t="str">
        <f>男子種目選択!K66</f>
        <v/>
      </c>
      <c r="M65" s="21" t="str">
        <f>男子種目選択!L66</f>
        <v/>
      </c>
      <c r="N65" s="21" t="str">
        <f>男子種目選択!M66</f>
        <v/>
      </c>
      <c r="O65" s="21" t="str">
        <f>男子種目選択!N66</f>
        <v/>
      </c>
      <c r="P65" s="21">
        <f>男子記録入力!AD66</f>
        <v>0</v>
      </c>
      <c r="Q65" s="21">
        <f>男子記録入力!BB66</f>
        <v>0</v>
      </c>
      <c r="R65" s="21">
        <f>男子記録入力!BZ66</f>
        <v>0</v>
      </c>
      <c r="S65" s="21">
        <f>男子記録入力!CX66</f>
        <v>0</v>
      </c>
      <c r="T65" s="21">
        <f>男子記録入力!DV66</f>
        <v>0</v>
      </c>
    </row>
    <row r="66" spans="1:20">
      <c r="A66" s="18">
        <v>64</v>
      </c>
      <c r="B66" s="18" t="str">
        <f t="shared" si="1"/>
        <v/>
      </c>
      <c r="C66" s="19" t="str">
        <f>IF(男子種目選択!B67="","",男子種目選択!B67)</f>
        <v/>
      </c>
      <c r="D66" s="19" t="str">
        <f>IF(男子種目選択!C67="","",男子種目選択!C67)</f>
        <v/>
      </c>
      <c r="E66" s="19" t="str">
        <f>IF(男子種目選択!D67="","",男子種目選択!D67)</f>
        <v/>
      </c>
      <c r="F66" s="21" t="str">
        <f>男子記録入力!G67</f>
        <v/>
      </c>
      <c r="G66" s="21" t="str">
        <f>男子記録入力!AE67</f>
        <v/>
      </c>
      <c r="H66" s="21" t="str">
        <f>男子記録入力!BC67</f>
        <v/>
      </c>
      <c r="I66" s="21" t="str">
        <f>男子記録入力!CA67</f>
        <v/>
      </c>
      <c r="J66" s="21" t="str">
        <f>男子記録入力!CY67</f>
        <v/>
      </c>
      <c r="K66" s="21" t="str">
        <f>男子種目選択!J67</f>
        <v/>
      </c>
      <c r="L66" s="21" t="str">
        <f>男子種目選択!K67</f>
        <v/>
      </c>
      <c r="M66" s="21" t="str">
        <f>男子種目選択!L67</f>
        <v/>
      </c>
      <c r="N66" s="21" t="str">
        <f>男子種目選択!M67</f>
        <v/>
      </c>
      <c r="O66" s="21" t="str">
        <f>男子種目選択!N67</f>
        <v/>
      </c>
      <c r="P66" s="21">
        <f>男子記録入力!AD67</f>
        <v>0</v>
      </c>
      <c r="Q66" s="21">
        <f>男子記録入力!BB67</f>
        <v>0</v>
      </c>
      <c r="R66" s="21">
        <f>男子記録入力!BZ67</f>
        <v>0</v>
      </c>
      <c r="S66" s="21">
        <f>男子記録入力!CX67</f>
        <v>0</v>
      </c>
      <c r="T66" s="21">
        <f>男子記録入力!DV67</f>
        <v>0</v>
      </c>
    </row>
    <row r="67" spans="1:20">
      <c r="A67" s="18">
        <v>65</v>
      </c>
      <c r="B67" s="18" t="str">
        <f t="shared" ref="B67:B98" si="2">IF(C67="","",VLOOKUP(A$1,学校名コード,2,FALSE))</f>
        <v/>
      </c>
      <c r="C67" s="19" t="str">
        <f>IF(男子種目選択!B68="","",男子種目選択!B68)</f>
        <v/>
      </c>
      <c r="D67" s="19" t="str">
        <f>IF(男子種目選択!C68="","",男子種目選択!C68)</f>
        <v/>
      </c>
      <c r="E67" s="19" t="str">
        <f>IF(男子種目選択!D68="","",男子種目選択!D68)</f>
        <v/>
      </c>
      <c r="F67" s="21" t="str">
        <f>男子記録入力!G68</f>
        <v/>
      </c>
      <c r="G67" s="21" t="str">
        <f>男子記録入力!AE68</f>
        <v/>
      </c>
      <c r="H67" s="21" t="str">
        <f>男子記録入力!BC68</f>
        <v/>
      </c>
      <c r="I67" s="21" t="str">
        <f>男子記録入力!CA68</f>
        <v/>
      </c>
      <c r="J67" s="21" t="str">
        <f>男子記録入力!CY68</f>
        <v/>
      </c>
      <c r="K67" s="21" t="str">
        <f>男子種目選択!J68</f>
        <v/>
      </c>
      <c r="L67" s="21" t="str">
        <f>男子種目選択!K68</f>
        <v/>
      </c>
      <c r="M67" s="21" t="str">
        <f>男子種目選択!L68</f>
        <v/>
      </c>
      <c r="N67" s="21" t="str">
        <f>男子種目選択!M68</f>
        <v/>
      </c>
      <c r="O67" s="21" t="str">
        <f>男子種目選択!N68</f>
        <v/>
      </c>
      <c r="P67" s="21">
        <f>男子記録入力!AD68</f>
        <v>0</v>
      </c>
      <c r="Q67" s="21">
        <f>男子記録入力!BB68</f>
        <v>0</v>
      </c>
      <c r="R67" s="21">
        <f>男子記録入力!BZ68</f>
        <v>0</v>
      </c>
      <c r="S67" s="21">
        <f>男子記録入力!CX68</f>
        <v>0</v>
      </c>
      <c r="T67" s="21">
        <f>男子記録入力!DV68</f>
        <v>0</v>
      </c>
    </row>
    <row r="68" spans="1:20">
      <c r="A68" s="18">
        <v>66</v>
      </c>
      <c r="B68" s="18" t="str">
        <f t="shared" si="2"/>
        <v/>
      </c>
      <c r="C68" s="19" t="str">
        <f>IF(男子種目選択!B69="","",男子種目選択!B69)</f>
        <v/>
      </c>
      <c r="D68" s="19" t="str">
        <f>IF(男子種目選択!C69="","",男子種目選択!C69)</f>
        <v/>
      </c>
      <c r="E68" s="19" t="str">
        <f>IF(男子種目選択!D69="","",男子種目選択!D69)</f>
        <v/>
      </c>
      <c r="F68" s="21" t="str">
        <f>男子記録入力!G69</f>
        <v/>
      </c>
      <c r="G68" s="21" t="str">
        <f>男子記録入力!AE69</f>
        <v/>
      </c>
      <c r="H68" s="21" t="str">
        <f>男子記録入力!BC69</f>
        <v/>
      </c>
      <c r="I68" s="21" t="str">
        <f>男子記録入力!CA69</f>
        <v/>
      </c>
      <c r="J68" s="21" t="str">
        <f>男子記録入力!CY69</f>
        <v/>
      </c>
      <c r="K68" s="21" t="str">
        <f>男子種目選択!J69</f>
        <v/>
      </c>
      <c r="L68" s="21" t="str">
        <f>男子種目選択!K69</f>
        <v/>
      </c>
      <c r="M68" s="21" t="str">
        <f>男子種目選択!L69</f>
        <v/>
      </c>
      <c r="N68" s="21" t="str">
        <f>男子種目選択!M69</f>
        <v/>
      </c>
      <c r="O68" s="21" t="str">
        <f>男子種目選択!N69</f>
        <v/>
      </c>
      <c r="P68" s="21">
        <f>男子記録入力!AD69</f>
        <v>0</v>
      </c>
      <c r="Q68" s="21">
        <f>男子記録入力!BB69</f>
        <v>0</v>
      </c>
      <c r="R68" s="21">
        <f>男子記録入力!BZ69</f>
        <v>0</v>
      </c>
      <c r="S68" s="21">
        <f>男子記録入力!CX69</f>
        <v>0</v>
      </c>
      <c r="T68" s="21">
        <f>男子記録入力!DV69</f>
        <v>0</v>
      </c>
    </row>
    <row r="69" spans="1:20">
      <c r="A69" s="18">
        <v>67</v>
      </c>
      <c r="B69" s="18" t="str">
        <f t="shared" si="2"/>
        <v/>
      </c>
      <c r="C69" s="19" t="str">
        <f>IF(男子種目選択!B70="","",男子種目選択!B70)</f>
        <v/>
      </c>
      <c r="D69" s="19" t="str">
        <f>IF(男子種目選択!C70="","",男子種目選択!C70)</f>
        <v/>
      </c>
      <c r="E69" s="19" t="str">
        <f>IF(男子種目選択!D70="","",男子種目選択!D70)</f>
        <v/>
      </c>
      <c r="F69" s="21" t="str">
        <f>男子記録入力!G70</f>
        <v/>
      </c>
      <c r="G69" s="21" t="str">
        <f>男子記録入力!AE70</f>
        <v/>
      </c>
      <c r="H69" s="21" t="str">
        <f>男子記録入力!BC70</f>
        <v/>
      </c>
      <c r="I69" s="21" t="str">
        <f>男子記録入力!CA70</f>
        <v/>
      </c>
      <c r="J69" s="21" t="str">
        <f>男子記録入力!CY70</f>
        <v/>
      </c>
      <c r="K69" s="21" t="str">
        <f>男子種目選択!J70</f>
        <v/>
      </c>
      <c r="L69" s="21" t="str">
        <f>男子種目選択!K70</f>
        <v/>
      </c>
      <c r="M69" s="21" t="str">
        <f>男子種目選択!L70</f>
        <v/>
      </c>
      <c r="N69" s="21" t="str">
        <f>男子種目選択!M70</f>
        <v/>
      </c>
      <c r="O69" s="21" t="str">
        <f>男子種目選択!N70</f>
        <v/>
      </c>
      <c r="P69" s="21">
        <f>男子記録入力!AD70</f>
        <v>0</v>
      </c>
      <c r="Q69" s="21">
        <f>男子記録入力!BB70</f>
        <v>0</v>
      </c>
      <c r="R69" s="21">
        <f>男子記録入力!BZ70</f>
        <v>0</v>
      </c>
      <c r="S69" s="21">
        <f>男子記録入力!CX70</f>
        <v>0</v>
      </c>
      <c r="T69" s="21">
        <f>男子記録入力!DV70</f>
        <v>0</v>
      </c>
    </row>
    <row r="70" spans="1:20">
      <c r="A70" s="18">
        <v>68</v>
      </c>
      <c r="B70" s="18" t="str">
        <f t="shared" si="2"/>
        <v/>
      </c>
      <c r="C70" s="19" t="str">
        <f>IF(男子種目選択!B71="","",男子種目選択!B71)</f>
        <v/>
      </c>
      <c r="D70" s="19" t="str">
        <f>IF(男子種目選択!C71="","",男子種目選択!C71)</f>
        <v/>
      </c>
      <c r="E70" s="19" t="str">
        <f>IF(男子種目選択!D71="","",男子種目選択!D71)</f>
        <v/>
      </c>
      <c r="F70" s="21" t="str">
        <f>男子記録入力!G71</f>
        <v/>
      </c>
      <c r="G70" s="21" t="str">
        <f>男子記録入力!AE71</f>
        <v/>
      </c>
      <c r="H70" s="21" t="str">
        <f>男子記録入力!BC71</f>
        <v/>
      </c>
      <c r="I70" s="21" t="str">
        <f>男子記録入力!CA71</f>
        <v/>
      </c>
      <c r="J70" s="21" t="str">
        <f>男子記録入力!CY71</f>
        <v/>
      </c>
      <c r="K70" s="21" t="str">
        <f>男子種目選択!J71</f>
        <v/>
      </c>
      <c r="L70" s="21" t="str">
        <f>男子種目選択!K71</f>
        <v/>
      </c>
      <c r="M70" s="21" t="str">
        <f>男子種目選択!L71</f>
        <v/>
      </c>
      <c r="N70" s="21" t="str">
        <f>男子種目選択!M71</f>
        <v/>
      </c>
      <c r="O70" s="21" t="str">
        <f>男子種目選択!N71</f>
        <v/>
      </c>
      <c r="P70" s="21">
        <f>男子記録入力!AD71</f>
        <v>0</v>
      </c>
      <c r="Q70" s="21">
        <f>男子記録入力!BB71</f>
        <v>0</v>
      </c>
      <c r="R70" s="21">
        <f>男子記録入力!BZ71</f>
        <v>0</v>
      </c>
      <c r="S70" s="21">
        <f>男子記録入力!CX71</f>
        <v>0</v>
      </c>
      <c r="T70" s="21">
        <f>男子記録入力!DV71</f>
        <v>0</v>
      </c>
    </row>
    <row r="71" spans="1:20">
      <c r="A71" s="18">
        <v>69</v>
      </c>
      <c r="B71" s="18" t="str">
        <f t="shared" si="2"/>
        <v/>
      </c>
      <c r="C71" s="19" t="str">
        <f>IF(男子種目選択!B72="","",男子種目選択!B72)</f>
        <v/>
      </c>
      <c r="D71" s="19" t="str">
        <f>IF(男子種目選択!C72="","",男子種目選択!C72)</f>
        <v/>
      </c>
      <c r="E71" s="19" t="str">
        <f>IF(男子種目選択!D72="","",男子種目選択!D72)</f>
        <v/>
      </c>
      <c r="F71" s="21" t="str">
        <f>男子記録入力!G72</f>
        <v/>
      </c>
      <c r="G71" s="21" t="str">
        <f>男子記録入力!AE72</f>
        <v/>
      </c>
      <c r="H71" s="21" t="str">
        <f>男子記録入力!BC72</f>
        <v/>
      </c>
      <c r="I71" s="21" t="str">
        <f>男子記録入力!CA72</f>
        <v/>
      </c>
      <c r="J71" s="21" t="str">
        <f>男子記録入力!CY72</f>
        <v/>
      </c>
      <c r="K71" s="21" t="str">
        <f>男子種目選択!J72</f>
        <v/>
      </c>
      <c r="L71" s="21" t="str">
        <f>男子種目選択!K72</f>
        <v/>
      </c>
      <c r="M71" s="21" t="str">
        <f>男子種目選択!L72</f>
        <v/>
      </c>
      <c r="N71" s="21" t="str">
        <f>男子種目選択!M72</f>
        <v/>
      </c>
      <c r="O71" s="21" t="str">
        <f>男子種目選択!N72</f>
        <v/>
      </c>
      <c r="P71" s="21">
        <f>男子記録入力!AD72</f>
        <v>0</v>
      </c>
      <c r="Q71" s="21">
        <f>男子記録入力!BB72</f>
        <v>0</v>
      </c>
      <c r="R71" s="21">
        <f>男子記録入力!BZ72</f>
        <v>0</v>
      </c>
      <c r="S71" s="21">
        <f>男子記録入力!CX72</f>
        <v>0</v>
      </c>
      <c r="T71" s="21">
        <f>男子記録入力!DV72</f>
        <v>0</v>
      </c>
    </row>
    <row r="72" spans="1:20">
      <c r="A72" s="18">
        <v>70</v>
      </c>
      <c r="B72" s="18" t="str">
        <f t="shared" si="2"/>
        <v/>
      </c>
      <c r="C72" s="19" t="str">
        <f>IF(男子種目選択!B73="","",男子種目選択!B73)</f>
        <v/>
      </c>
      <c r="D72" s="19" t="str">
        <f>IF(男子種目選択!C73="","",男子種目選択!C73)</f>
        <v/>
      </c>
      <c r="E72" s="19" t="str">
        <f>IF(男子種目選択!D73="","",男子種目選択!D73)</f>
        <v/>
      </c>
      <c r="F72" s="21" t="str">
        <f>男子記録入力!G73</f>
        <v/>
      </c>
      <c r="G72" s="21" t="str">
        <f>男子記録入力!AE73</f>
        <v/>
      </c>
      <c r="H72" s="21" t="str">
        <f>男子記録入力!BC73</f>
        <v/>
      </c>
      <c r="I72" s="21" t="str">
        <f>男子記録入力!CA73</f>
        <v/>
      </c>
      <c r="J72" s="21" t="str">
        <f>男子記録入力!CY73</f>
        <v/>
      </c>
      <c r="K72" s="21" t="str">
        <f>男子種目選択!J73</f>
        <v/>
      </c>
      <c r="L72" s="21" t="str">
        <f>男子種目選択!K73</f>
        <v/>
      </c>
      <c r="M72" s="21" t="str">
        <f>男子種目選択!L73</f>
        <v/>
      </c>
      <c r="N72" s="21" t="str">
        <f>男子種目選択!M73</f>
        <v/>
      </c>
      <c r="O72" s="21" t="str">
        <f>男子種目選択!N73</f>
        <v/>
      </c>
      <c r="P72" s="21">
        <f>男子記録入力!AD73</f>
        <v>0</v>
      </c>
      <c r="Q72" s="21">
        <f>男子記録入力!BB73</f>
        <v>0</v>
      </c>
      <c r="R72" s="21">
        <f>男子記録入力!BZ73</f>
        <v>0</v>
      </c>
      <c r="S72" s="21">
        <f>男子記録入力!CX73</f>
        <v>0</v>
      </c>
      <c r="T72" s="21">
        <f>男子記録入力!DV73</f>
        <v>0</v>
      </c>
    </row>
    <row r="73" spans="1:20">
      <c r="A73" s="18">
        <v>71</v>
      </c>
      <c r="B73" s="18" t="str">
        <f t="shared" si="2"/>
        <v/>
      </c>
      <c r="C73" s="19" t="str">
        <f>IF(男子種目選択!B74="","",男子種目選択!B74)</f>
        <v/>
      </c>
      <c r="D73" s="19" t="str">
        <f>IF(男子種目選択!C74="","",男子種目選択!C74)</f>
        <v/>
      </c>
      <c r="E73" s="19" t="str">
        <f>IF(男子種目選択!D74="","",男子種目選択!D74)</f>
        <v/>
      </c>
      <c r="F73" s="21" t="str">
        <f>男子記録入力!G74</f>
        <v/>
      </c>
      <c r="G73" s="21" t="str">
        <f>男子記録入力!AE74</f>
        <v/>
      </c>
      <c r="H73" s="21" t="str">
        <f>男子記録入力!BC74</f>
        <v/>
      </c>
      <c r="I73" s="21" t="str">
        <f>男子記録入力!CA74</f>
        <v/>
      </c>
      <c r="J73" s="21" t="str">
        <f>男子記録入力!CY74</f>
        <v/>
      </c>
      <c r="K73" s="21" t="str">
        <f>男子種目選択!J74</f>
        <v/>
      </c>
      <c r="L73" s="21" t="str">
        <f>男子種目選択!K74</f>
        <v/>
      </c>
      <c r="M73" s="21" t="str">
        <f>男子種目選択!L74</f>
        <v/>
      </c>
      <c r="N73" s="21" t="str">
        <f>男子種目選択!M74</f>
        <v/>
      </c>
      <c r="O73" s="21" t="str">
        <f>男子種目選択!N74</f>
        <v/>
      </c>
      <c r="P73" s="21">
        <f>男子記録入力!AD74</f>
        <v>0</v>
      </c>
      <c r="Q73" s="21">
        <f>男子記録入力!BB74</f>
        <v>0</v>
      </c>
      <c r="R73" s="21">
        <f>男子記録入力!BZ74</f>
        <v>0</v>
      </c>
      <c r="S73" s="21">
        <f>男子記録入力!CX74</f>
        <v>0</v>
      </c>
      <c r="T73" s="21">
        <f>男子記録入力!DV74</f>
        <v>0</v>
      </c>
    </row>
    <row r="74" spans="1:20">
      <c r="A74" s="18">
        <v>72</v>
      </c>
      <c r="B74" s="18" t="str">
        <f t="shared" si="2"/>
        <v/>
      </c>
      <c r="C74" s="19" t="str">
        <f>IF(男子種目選択!B75="","",男子種目選択!B75)</f>
        <v/>
      </c>
      <c r="D74" s="19" t="str">
        <f>IF(男子種目選択!C75="","",男子種目選択!C75)</f>
        <v/>
      </c>
      <c r="E74" s="19" t="str">
        <f>IF(男子種目選択!D75="","",男子種目選択!D75)</f>
        <v/>
      </c>
      <c r="F74" s="21" t="str">
        <f>男子記録入力!G75</f>
        <v/>
      </c>
      <c r="G74" s="21" t="str">
        <f>男子記録入力!AE75</f>
        <v/>
      </c>
      <c r="H74" s="21" t="str">
        <f>男子記録入力!BC75</f>
        <v/>
      </c>
      <c r="I74" s="21" t="str">
        <f>男子記録入力!CA75</f>
        <v/>
      </c>
      <c r="J74" s="21" t="str">
        <f>男子記録入力!CY75</f>
        <v/>
      </c>
      <c r="K74" s="21" t="str">
        <f>男子種目選択!J75</f>
        <v/>
      </c>
      <c r="L74" s="21" t="str">
        <f>男子種目選択!K75</f>
        <v/>
      </c>
      <c r="M74" s="21" t="str">
        <f>男子種目選択!L75</f>
        <v/>
      </c>
      <c r="N74" s="21" t="str">
        <f>男子種目選択!M75</f>
        <v/>
      </c>
      <c r="O74" s="21" t="str">
        <f>男子種目選択!N75</f>
        <v/>
      </c>
      <c r="P74" s="21">
        <f>男子記録入力!AD75</f>
        <v>0</v>
      </c>
      <c r="Q74" s="21">
        <f>男子記録入力!BB75</f>
        <v>0</v>
      </c>
      <c r="R74" s="21">
        <f>男子記録入力!BZ75</f>
        <v>0</v>
      </c>
      <c r="S74" s="21">
        <f>男子記録入力!CX75</f>
        <v>0</v>
      </c>
      <c r="T74" s="21">
        <f>男子記録入力!DV75</f>
        <v>0</v>
      </c>
    </row>
    <row r="75" spans="1:20">
      <c r="A75" s="18">
        <v>73</v>
      </c>
      <c r="B75" s="18" t="str">
        <f t="shared" si="2"/>
        <v/>
      </c>
      <c r="C75" s="19" t="str">
        <f>IF(男子種目選択!B76="","",男子種目選択!B76)</f>
        <v/>
      </c>
      <c r="D75" s="19" t="str">
        <f>IF(男子種目選択!C76="","",男子種目選択!C76)</f>
        <v/>
      </c>
      <c r="E75" s="19" t="str">
        <f>IF(男子種目選択!D76="","",男子種目選択!D76)</f>
        <v/>
      </c>
      <c r="F75" s="21" t="str">
        <f>男子記録入力!G76</f>
        <v/>
      </c>
      <c r="G75" s="21" t="str">
        <f>男子記録入力!AE76</f>
        <v/>
      </c>
      <c r="H75" s="21" t="str">
        <f>男子記録入力!BC76</f>
        <v/>
      </c>
      <c r="I75" s="21" t="str">
        <f>男子記録入力!CA76</f>
        <v/>
      </c>
      <c r="J75" s="21" t="str">
        <f>男子記録入力!CY76</f>
        <v/>
      </c>
      <c r="K75" s="21" t="str">
        <f>男子種目選択!J76</f>
        <v/>
      </c>
      <c r="L75" s="21" t="str">
        <f>男子種目選択!K76</f>
        <v/>
      </c>
      <c r="M75" s="21" t="str">
        <f>男子種目選択!L76</f>
        <v/>
      </c>
      <c r="N75" s="21" t="str">
        <f>男子種目選択!M76</f>
        <v/>
      </c>
      <c r="O75" s="21" t="str">
        <f>男子種目選択!N76</f>
        <v/>
      </c>
      <c r="P75" s="21">
        <f>男子記録入力!AD76</f>
        <v>0</v>
      </c>
      <c r="Q75" s="21">
        <f>男子記録入力!BB76</f>
        <v>0</v>
      </c>
      <c r="R75" s="21">
        <f>男子記録入力!BZ76</f>
        <v>0</v>
      </c>
      <c r="S75" s="21">
        <f>男子記録入力!CX76</f>
        <v>0</v>
      </c>
      <c r="T75" s="21">
        <f>男子記録入力!DV76</f>
        <v>0</v>
      </c>
    </row>
    <row r="76" spans="1:20">
      <c r="A76" s="18">
        <v>74</v>
      </c>
      <c r="B76" s="18" t="str">
        <f t="shared" si="2"/>
        <v/>
      </c>
      <c r="C76" s="19" t="str">
        <f>IF(男子種目選択!B77="","",男子種目選択!B77)</f>
        <v/>
      </c>
      <c r="D76" s="19" t="str">
        <f>IF(男子種目選択!C77="","",男子種目選択!C77)</f>
        <v/>
      </c>
      <c r="E76" s="19" t="str">
        <f>IF(男子種目選択!D77="","",男子種目選択!D77)</f>
        <v/>
      </c>
      <c r="F76" s="21" t="str">
        <f>男子記録入力!G77</f>
        <v/>
      </c>
      <c r="G76" s="21" t="str">
        <f>男子記録入力!AE77</f>
        <v/>
      </c>
      <c r="H76" s="21" t="str">
        <f>男子記録入力!BC77</f>
        <v/>
      </c>
      <c r="I76" s="21" t="str">
        <f>男子記録入力!CA77</f>
        <v/>
      </c>
      <c r="J76" s="21" t="str">
        <f>男子記録入力!CY77</f>
        <v/>
      </c>
      <c r="K76" s="21" t="str">
        <f>男子種目選択!J77</f>
        <v/>
      </c>
      <c r="L76" s="21" t="str">
        <f>男子種目選択!K77</f>
        <v/>
      </c>
      <c r="M76" s="21" t="str">
        <f>男子種目選択!L77</f>
        <v/>
      </c>
      <c r="N76" s="21" t="str">
        <f>男子種目選択!M77</f>
        <v/>
      </c>
      <c r="O76" s="21" t="str">
        <f>男子種目選択!N77</f>
        <v/>
      </c>
      <c r="P76" s="21">
        <f>男子記録入力!AD77</f>
        <v>0</v>
      </c>
      <c r="Q76" s="21">
        <f>男子記録入力!BB77</f>
        <v>0</v>
      </c>
      <c r="R76" s="21">
        <f>男子記録入力!BZ77</f>
        <v>0</v>
      </c>
      <c r="S76" s="21">
        <f>男子記録入力!CX77</f>
        <v>0</v>
      </c>
      <c r="T76" s="21">
        <f>男子記録入力!DV77</f>
        <v>0</v>
      </c>
    </row>
    <row r="77" spans="1:20">
      <c r="A77" s="18">
        <v>75</v>
      </c>
      <c r="B77" s="18" t="str">
        <f t="shared" si="2"/>
        <v/>
      </c>
      <c r="C77" s="19" t="str">
        <f>IF(男子種目選択!B78="","",男子種目選択!B78)</f>
        <v/>
      </c>
      <c r="D77" s="19" t="str">
        <f>IF(男子種目選択!C78="","",男子種目選択!C78)</f>
        <v/>
      </c>
      <c r="E77" s="19" t="str">
        <f>IF(男子種目選択!D78="","",男子種目選択!D78)</f>
        <v/>
      </c>
      <c r="F77" s="21" t="str">
        <f>男子記録入力!G78</f>
        <v/>
      </c>
      <c r="G77" s="21" t="str">
        <f>男子記録入力!AE78</f>
        <v/>
      </c>
      <c r="H77" s="21" t="str">
        <f>男子記録入力!BC78</f>
        <v/>
      </c>
      <c r="I77" s="21" t="str">
        <f>男子記録入力!CA78</f>
        <v/>
      </c>
      <c r="J77" s="21" t="str">
        <f>男子記録入力!CY78</f>
        <v/>
      </c>
      <c r="K77" s="21" t="str">
        <f>男子種目選択!J78</f>
        <v/>
      </c>
      <c r="L77" s="21" t="str">
        <f>男子種目選択!K78</f>
        <v/>
      </c>
      <c r="M77" s="21" t="str">
        <f>男子種目選択!L78</f>
        <v/>
      </c>
      <c r="N77" s="21" t="str">
        <f>男子種目選択!M78</f>
        <v/>
      </c>
      <c r="O77" s="21" t="str">
        <f>男子種目選択!N78</f>
        <v/>
      </c>
      <c r="P77" s="21">
        <f>男子記録入力!AD78</f>
        <v>0</v>
      </c>
      <c r="Q77" s="21">
        <f>男子記録入力!BB78</f>
        <v>0</v>
      </c>
      <c r="R77" s="21">
        <f>男子記録入力!BZ78</f>
        <v>0</v>
      </c>
      <c r="S77" s="21">
        <f>男子記録入力!CX78</f>
        <v>0</v>
      </c>
      <c r="T77" s="21">
        <f>男子記録入力!DV78</f>
        <v>0</v>
      </c>
    </row>
    <row r="78" spans="1:20">
      <c r="A78" s="18">
        <v>76</v>
      </c>
      <c r="B78" s="18" t="str">
        <f t="shared" si="2"/>
        <v/>
      </c>
      <c r="C78" s="19" t="str">
        <f>IF(男子種目選択!B79="","",男子種目選択!B79)</f>
        <v/>
      </c>
      <c r="D78" s="19" t="str">
        <f>IF(男子種目選択!C79="","",男子種目選択!C79)</f>
        <v/>
      </c>
      <c r="E78" s="19" t="str">
        <f>IF(男子種目選択!D79="","",男子種目選択!D79)</f>
        <v/>
      </c>
      <c r="F78" s="21" t="str">
        <f>男子記録入力!G79</f>
        <v/>
      </c>
      <c r="G78" s="21" t="str">
        <f>男子記録入力!AE79</f>
        <v/>
      </c>
      <c r="H78" s="21" t="str">
        <f>男子記録入力!BC79</f>
        <v/>
      </c>
      <c r="I78" s="21" t="str">
        <f>男子記録入力!CA79</f>
        <v/>
      </c>
      <c r="J78" s="21" t="str">
        <f>男子記録入力!CY79</f>
        <v/>
      </c>
      <c r="K78" s="21" t="str">
        <f>男子種目選択!J79</f>
        <v/>
      </c>
      <c r="L78" s="21" t="str">
        <f>男子種目選択!K79</f>
        <v/>
      </c>
      <c r="M78" s="21" t="str">
        <f>男子種目選択!L79</f>
        <v/>
      </c>
      <c r="N78" s="21" t="str">
        <f>男子種目選択!M79</f>
        <v/>
      </c>
      <c r="O78" s="21" t="str">
        <f>男子種目選択!N79</f>
        <v/>
      </c>
      <c r="P78" s="21">
        <f>男子記録入力!AD79</f>
        <v>0</v>
      </c>
      <c r="Q78" s="21">
        <f>男子記録入力!BB79</f>
        <v>0</v>
      </c>
      <c r="R78" s="21">
        <f>男子記録入力!BZ79</f>
        <v>0</v>
      </c>
      <c r="S78" s="21">
        <f>男子記録入力!CX79</f>
        <v>0</v>
      </c>
      <c r="T78" s="21">
        <f>男子記録入力!DV79</f>
        <v>0</v>
      </c>
    </row>
    <row r="79" spans="1:20">
      <c r="A79" s="18">
        <v>77</v>
      </c>
      <c r="B79" s="18" t="str">
        <f t="shared" si="2"/>
        <v/>
      </c>
      <c r="C79" s="19" t="str">
        <f>IF(男子種目選択!B80="","",男子種目選択!B80)</f>
        <v/>
      </c>
      <c r="D79" s="19" t="str">
        <f>IF(男子種目選択!C80="","",男子種目選択!C80)</f>
        <v/>
      </c>
      <c r="E79" s="19" t="str">
        <f>IF(男子種目選択!D80="","",男子種目選択!D80)</f>
        <v/>
      </c>
      <c r="F79" s="21" t="str">
        <f>男子記録入力!G80</f>
        <v/>
      </c>
      <c r="G79" s="21" t="str">
        <f>男子記録入力!AE80</f>
        <v/>
      </c>
      <c r="H79" s="21" t="str">
        <f>男子記録入力!BC80</f>
        <v/>
      </c>
      <c r="I79" s="21" t="str">
        <f>男子記録入力!CA80</f>
        <v/>
      </c>
      <c r="J79" s="21" t="str">
        <f>男子記録入力!CY80</f>
        <v/>
      </c>
      <c r="K79" s="21" t="str">
        <f>男子種目選択!J80</f>
        <v/>
      </c>
      <c r="L79" s="21" t="str">
        <f>男子種目選択!K80</f>
        <v/>
      </c>
      <c r="M79" s="21" t="str">
        <f>男子種目選択!L80</f>
        <v/>
      </c>
      <c r="N79" s="21" t="str">
        <f>男子種目選択!M80</f>
        <v/>
      </c>
      <c r="O79" s="21" t="str">
        <f>男子種目選択!N80</f>
        <v/>
      </c>
      <c r="P79" s="21">
        <f>男子記録入力!AD80</f>
        <v>0</v>
      </c>
      <c r="Q79" s="21">
        <f>男子記録入力!BB80</f>
        <v>0</v>
      </c>
      <c r="R79" s="21">
        <f>男子記録入力!BZ80</f>
        <v>0</v>
      </c>
      <c r="S79" s="21">
        <f>男子記録入力!CX80</f>
        <v>0</v>
      </c>
      <c r="T79" s="21">
        <f>男子記録入力!DV80</f>
        <v>0</v>
      </c>
    </row>
    <row r="80" spans="1:20">
      <c r="A80" s="18">
        <v>78</v>
      </c>
      <c r="B80" s="18" t="str">
        <f t="shared" si="2"/>
        <v/>
      </c>
      <c r="C80" s="19" t="str">
        <f>IF(男子種目選択!B81="","",男子種目選択!B81)</f>
        <v/>
      </c>
      <c r="D80" s="19" t="str">
        <f>IF(男子種目選択!C81="","",男子種目選択!C81)</f>
        <v/>
      </c>
      <c r="E80" s="19" t="str">
        <f>IF(男子種目選択!D81="","",男子種目選択!D81)</f>
        <v/>
      </c>
      <c r="F80" s="21" t="str">
        <f>男子記録入力!G81</f>
        <v/>
      </c>
      <c r="G80" s="21" t="str">
        <f>男子記録入力!AE81</f>
        <v/>
      </c>
      <c r="H80" s="21" t="str">
        <f>男子記録入力!BC81</f>
        <v/>
      </c>
      <c r="I80" s="21" t="str">
        <f>男子記録入力!CA81</f>
        <v/>
      </c>
      <c r="J80" s="21" t="str">
        <f>男子記録入力!CY81</f>
        <v/>
      </c>
      <c r="K80" s="21" t="str">
        <f>男子種目選択!J81</f>
        <v/>
      </c>
      <c r="L80" s="21" t="str">
        <f>男子種目選択!K81</f>
        <v/>
      </c>
      <c r="M80" s="21" t="str">
        <f>男子種目選択!L81</f>
        <v/>
      </c>
      <c r="N80" s="21" t="str">
        <f>男子種目選択!M81</f>
        <v/>
      </c>
      <c r="O80" s="21" t="str">
        <f>男子種目選択!N81</f>
        <v/>
      </c>
      <c r="P80" s="21">
        <f>男子記録入力!AD81</f>
        <v>0</v>
      </c>
      <c r="Q80" s="21">
        <f>男子記録入力!BB81</f>
        <v>0</v>
      </c>
      <c r="R80" s="21">
        <f>男子記録入力!BZ81</f>
        <v>0</v>
      </c>
      <c r="S80" s="21">
        <f>男子記録入力!CX81</f>
        <v>0</v>
      </c>
      <c r="T80" s="21">
        <f>男子記録入力!DV81</f>
        <v>0</v>
      </c>
    </row>
    <row r="81" spans="1:20">
      <c r="A81" s="18">
        <v>79</v>
      </c>
      <c r="B81" s="18" t="str">
        <f t="shared" si="2"/>
        <v/>
      </c>
      <c r="C81" s="19" t="str">
        <f>IF(男子種目選択!B82="","",男子種目選択!B82)</f>
        <v/>
      </c>
      <c r="D81" s="19" t="str">
        <f>IF(男子種目選択!C82="","",男子種目選択!C82)</f>
        <v/>
      </c>
      <c r="E81" s="19" t="str">
        <f>IF(男子種目選択!D82="","",男子種目選択!D82)</f>
        <v/>
      </c>
      <c r="F81" s="21" t="str">
        <f>男子記録入力!G82</f>
        <v/>
      </c>
      <c r="G81" s="21" t="str">
        <f>男子記録入力!AE82</f>
        <v/>
      </c>
      <c r="H81" s="21" t="str">
        <f>男子記録入力!BC82</f>
        <v/>
      </c>
      <c r="I81" s="21" t="str">
        <f>男子記録入力!CA82</f>
        <v/>
      </c>
      <c r="J81" s="21" t="str">
        <f>男子記録入力!CY82</f>
        <v/>
      </c>
      <c r="K81" s="21" t="str">
        <f>男子種目選択!J82</f>
        <v/>
      </c>
      <c r="L81" s="21" t="str">
        <f>男子種目選択!K82</f>
        <v/>
      </c>
      <c r="M81" s="21" t="str">
        <f>男子種目選択!L82</f>
        <v/>
      </c>
      <c r="N81" s="21" t="str">
        <f>男子種目選択!M82</f>
        <v/>
      </c>
      <c r="O81" s="21" t="str">
        <f>男子種目選択!N82</f>
        <v/>
      </c>
      <c r="P81" s="21">
        <f>男子記録入力!AD82</f>
        <v>0</v>
      </c>
      <c r="Q81" s="21">
        <f>男子記録入力!BB82</f>
        <v>0</v>
      </c>
      <c r="R81" s="21">
        <f>男子記録入力!BZ82</f>
        <v>0</v>
      </c>
      <c r="S81" s="21">
        <f>男子記録入力!CX82</f>
        <v>0</v>
      </c>
      <c r="T81" s="21">
        <f>男子記録入力!DV82</f>
        <v>0</v>
      </c>
    </row>
    <row r="82" spans="1:20">
      <c r="A82" s="18">
        <v>80</v>
      </c>
      <c r="B82" s="18" t="str">
        <f t="shared" si="2"/>
        <v/>
      </c>
      <c r="C82" s="19" t="str">
        <f>IF(男子種目選択!B83="","",男子種目選択!B83)</f>
        <v/>
      </c>
      <c r="D82" s="19" t="str">
        <f>IF(男子種目選択!C83="","",男子種目選択!C83)</f>
        <v/>
      </c>
      <c r="E82" s="19" t="str">
        <f>IF(男子種目選択!D83="","",男子種目選択!D83)</f>
        <v/>
      </c>
      <c r="F82" s="21" t="str">
        <f>男子記録入力!G83</f>
        <v/>
      </c>
      <c r="G82" s="21" t="str">
        <f>男子記録入力!AE83</f>
        <v/>
      </c>
      <c r="H82" s="21" t="str">
        <f>男子記録入力!BC83</f>
        <v/>
      </c>
      <c r="I82" s="21" t="str">
        <f>男子記録入力!CA83</f>
        <v/>
      </c>
      <c r="J82" s="21" t="str">
        <f>男子記録入力!CY83</f>
        <v/>
      </c>
      <c r="K82" s="21" t="str">
        <f>男子種目選択!J83</f>
        <v/>
      </c>
      <c r="L82" s="21" t="str">
        <f>男子種目選択!K83</f>
        <v/>
      </c>
      <c r="M82" s="21" t="str">
        <f>男子種目選択!L83</f>
        <v/>
      </c>
      <c r="N82" s="21" t="str">
        <f>男子種目選択!M83</f>
        <v/>
      </c>
      <c r="O82" s="21" t="str">
        <f>男子種目選択!N83</f>
        <v/>
      </c>
      <c r="P82" s="21">
        <f>男子記録入力!AD83</f>
        <v>0</v>
      </c>
      <c r="Q82" s="21">
        <f>男子記録入力!BB83</f>
        <v>0</v>
      </c>
      <c r="R82" s="21">
        <f>男子記録入力!BZ83</f>
        <v>0</v>
      </c>
      <c r="S82" s="21">
        <f>男子記録入力!CX83</f>
        <v>0</v>
      </c>
      <c r="T82" s="21">
        <f>男子記録入力!DV83</f>
        <v>0</v>
      </c>
    </row>
    <row r="83" spans="1:20">
      <c r="A83" s="18">
        <v>81</v>
      </c>
      <c r="B83" s="18" t="str">
        <f t="shared" si="2"/>
        <v/>
      </c>
      <c r="C83" s="19" t="str">
        <f>IF(男子種目選択!B84="","",男子種目選択!B84)</f>
        <v/>
      </c>
      <c r="D83" s="19" t="str">
        <f>IF(男子種目選択!C84="","",男子種目選択!C84)</f>
        <v/>
      </c>
      <c r="E83" s="19" t="str">
        <f>IF(男子種目選択!D84="","",男子種目選択!D84)</f>
        <v/>
      </c>
      <c r="F83" s="21" t="str">
        <f>男子記録入力!G84</f>
        <v/>
      </c>
      <c r="G83" s="21" t="str">
        <f>男子記録入力!AE84</f>
        <v/>
      </c>
      <c r="H83" s="21" t="str">
        <f>男子記録入力!BC84</f>
        <v/>
      </c>
      <c r="I83" s="21" t="str">
        <f>男子記録入力!CA84</f>
        <v/>
      </c>
      <c r="J83" s="21" t="str">
        <f>男子記録入力!CY84</f>
        <v/>
      </c>
      <c r="K83" s="21" t="str">
        <f>男子種目選択!J84</f>
        <v/>
      </c>
      <c r="L83" s="21" t="str">
        <f>男子種目選択!K84</f>
        <v/>
      </c>
      <c r="M83" s="21" t="str">
        <f>男子種目選択!L84</f>
        <v/>
      </c>
      <c r="N83" s="21" t="str">
        <f>男子種目選択!M84</f>
        <v/>
      </c>
      <c r="O83" s="21" t="str">
        <f>男子種目選択!N84</f>
        <v/>
      </c>
      <c r="P83" s="21">
        <f>男子記録入力!AD84</f>
        <v>0</v>
      </c>
      <c r="Q83" s="21">
        <f>男子記録入力!BB84</f>
        <v>0</v>
      </c>
      <c r="R83" s="21">
        <f>男子記録入力!BZ84</f>
        <v>0</v>
      </c>
      <c r="S83" s="21">
        <f>男子記録入力!CX84</f>
        <v>0</v>
      </c>
      <c r="T83" s="21">
        <f>男子記録入力!DV84</f>
        <v>0</v>
      </c>
    </row>
    <row r="84" spans="1:20">
      <c r="A84" s="18">
        <v>82</v>
      </c>
      <c r="B84" s="18" t="str">
        <f t="shared" si="2"/>
        <v/>
      </c>
      <c r="C84" s="19" t="str">
        <f>IF(男子種目選択!B85="","",男子種目選択!B85)</f>
        <v/>
      </c>
      <c r="D84" s="19" t="str">
        <f>IF(男子種目選択!C85="","",男子種目選択!C85)</f>
        <v/>
      </c>
      <c r="E84" s="19" t="str">
        <f>IF(男子種目選択!D85="","",男子種目選択!D85)</f>
        <v/>
      </c>
      <c r="F84" s="21" t="str">
        <f>男子記録入力!G85</f>
        <v/>
      </c>
      <c r="G84" s="21" t="str">
        <f>男子記録入力!AE85</f>
        <v/>
      </c>
      <c r="H84" s="21" t="str">
        <f>男子記録入力!BC85</f>
        <v/>
      </c>
      <c r="I84" s="21" t="str">
        <f>男子記録入力!CA85</f>
        <v/>
      </c>
      <c r="J84" s="21" t="str">
        <f>男子記録入力!CY85</f>
        <v/>
      </c>
      <c r="K84" s="21" t="str">
        <f>男子種目選択!J85</f>
        <v/>
      </c>
      <c r="L84" s="21" t="str">
        <f>男子種目選択!K85</f>
        <v/>
      </c>
      <c r="M84" s="21" t="str">
        <f>男子種目選択!L85</f>
        <v/>
      </c>
      <c r="N84" s="21" t="str">
        <f>男子種目選択!M85</f>
        <v/>
      </c>
      <c r="O84" s="21" t="str">
        <f>男子種目選択!N85</f>
        <v/>
      </c>
      <c r="P84" s="21">
        <f>男子記録入力!AD85</f>
        <v>0</v>
      </c>
      <c r="Q84" s="21">
        <f>男子記録入力!BB85</f>
        <v>0</v>
      </c>
      <c r="R84" s="21">
        <f>男子記録入力!BZ85</f>
        <v>0</v>
      </c>
      <c r="S84" s="21">
        <f>男子記録入力!CX85</f>
        <v>0</v>
      </c>
      <c r="T84" s="21">
        <f>男子記録入力!DV85</f>
        <v>0</v>
      </c>
    </row>
    <row r="85" spans="1:20">
      <c r="A85" s="18">
        <v>83</v>
      </c>
      <c r="B85" s="18" t="str">
        <f t="shared" si="2"/>
        <v/>
      </c>
      <c r="C85" s="19" t="str">
        <f>IF(男子種目選択!B86="","",男子種目選択!B86)</f>
        <v/>
      </c>
      <c r="D85" s="19" t="str">
        <f>IF(男子種目選択!C86="","",男子種目選択!C86)</f>
        <v/>
      </c>
      <c r="E85" s="19" t="str">
        <f>IF(男子種目選択!D86="","",男子種目選択!D86)</f>
        <v/>
      </c>
      <c r="F85" s="21" t="str">
        <f>男子記録入力!G86</f>
        <v/>
      </c>
      <c r="G85" s="21" t="str">
        <f>男子記録入力!AE86</f>
        <v/>
      </c>
      <c r="H85" s="21" t="str">
        <f>男子記録入力!BC86</f>
        <v/>
      </c>
      <c r="I85" s="21" t="str">
        <f>男子記録入力!CA86</f>
        <v/>
      </c>
      <c r="J85" s="21" t="str">
        <f>男子記録入力!CY86</f>
        <v/>
      </c>
      <c r="K85" s="21" t="str">
        <f>男子種目選択!J86</f>
        <v/>
      </c>
      <c r="L85" s="21" t="str">
        <f>男子種目選択!K86</f>
        <v/>
      </c>
      <c r="M85" s="21" t="str">
        <f>男子種目選択!L86</f>
        <v/>
      </c>
      <c r="N85" s="21" t="str">
        <f>男子種目選択!M86</f>
        <v/>
      </c>
      <c r="O85" s="21" t="str">
        <f>男子種目選択!N86</f>
        <v/>
      </c>
      <c r="P85" s="21">
        <f>男子記録入力!AD86</f>
        <v>0</v>
      </c>
      <c r="Q85" s="21">
        <f>男子記録入力!BB86</f>
        <v>0</v>
      </c>
      <c r="R85" s="21">
        <f>男子記録入力!BZ86</f>
        <v>0</v>
      </c>
      <c r="S85" s="21">
        <f>男子記録入力!CX86</f>
        <v>0</v>
      </c>
      <c r="T85" s="21">
        <f>男子記録入力!DV86</f>
        <v>0</v>
      </c>
    </row>
    <row r="86" spans="1:20">
      <c r="A86" s="18">
        <v>84</v>
      </c>
      <c r="B86" s="18" t="str">
        <f t="shared" si="2"/>
        <v/>
      </c>
      <c r="C86" s="19" t="str">
        <f>IF(男子種目選択!B87="","",男子種目選択!B87)</f>
        <v/>
      </c>
      <c r="D86" s="19" t="str">
        <f>IF(男子種目選択!C87="","",男子種目選択!C87)</f>
        <v/>
      </c>
      <c r="E86" s="19" t="str">
        <f>IF(男子種目選択!D87="","",男子種目選択!D87)</f>
        <v/>
      </c>
      <c r="F86" s="21" t="str">
        <f>男子記録入力!G87</f>
        <v/>
      </c>
      <c r="G86" s="21" t="str">
        <f>男子記録入力!AE87</f>
        <v/>
      </c>
      <c r="H86" s="21" t="str">
        <f>男子記録入力!BC87</f>
        <v/>
      </c>
      <c r="I86" s="21" t="str">
        <f>男子記録入力!CA87</f>
        <v/>
      </c>
      <c r="J86" s="21" t="str">
        <f>男子記録入力!CY87</f>
        <v/>
      </c>
      <c r="K86" s="21" t="str">
        <f>男子種目選択!J87</f>
        <v/>
      </c>
      <c r="L86" s="21" t="str">
        <f>男子種目選択!K87</f>
        <v/>
      </c>
      <c r="M86" s="21" t="str">
        <f>男子種目選択!L87</f>
        <v/>
      </c>
      <c r="N86" s="21" t="str">
        <f>男子種目選択!M87</f>
        <v/>
      </c>
      <c r="O86" s="21" t="str">
        <f>男子種目選択!N87</f>
        <v/>
      </c>
      <c r="P86" s="21">
        <f>男子記録入力!AD87</f>
        <v>0</v>
      </c>
      <c r="Q86" s="21">
        <f>男子記録入力!BB87</f>
        <v>0</v>
      </c>
      <c r="R86" s="21">
        <f>男子記録入力!BZ87</f>
        <v>0</v>
      </c>
      <c r="S86" s="21">
        <f>男子記録入力!CX87</f>
        <v>0</v>
      </c>
      <c r="T86" s="21">
        <f>男子記録入力!DV87</f>
        <v>0</v>
      </c>
    </row>
    <row r="87" spans="1:20">
      <c r="A87" s="18">
        <v>85</v>
      </c>
      <c r="B87" s="18" t="str">
        <f t="shared" si="2"/>
        <v/>
      </c>
      <c r="C87" s="19" t="str">
        <f>IF(男子種目選択!B88="","",男子種目選択!B88)</f>
        <v/>
      </c>
      <c r="D87" s="19" t="str">
        <f>IF(男子種目選択!C88="","",男子種目選択!C88)</f>
        <v/>
      </c>
      <c r="E87" s="19" t="str">
        <f>IF(男子種目選択!D88="","",男子種目選択!D88)</f>
        <v/>
      </c>
      <c r="F87" s="21" t="str">
        <f>男子記録入力!G88</f>
        <v/>
      </c>
      <c r="G87" s="21" t="str">
        <f>男子記録入力!AE88</f>
        <v/>
      </c>
      <c r="H87" s="21" t="str">
        <f>男子記録入力!BC88</f>
        <v/>
      </c>
      <c r="I87" s="21" t="str">
        <f>男子記録入力!CA88</f>
        <v/>
      </c>
      <c r="J87" s="21" t="str">
        <f>男子記録入力!CY88</f>
        <v/>
      </c>
      <c r="K87" s="21" t="str">
        <f>男子種目選択!J88</f>
        <v/>
      </c>
      <c r="L87" s="21" t="str">
        <f>男子種目選択!K88</f>
        <v/>
      </c>
      <c r="M87" s="21" t="str">
        <f>男子種目選択!L88</f>
        <v/>
      </c>
      <c r="N87" s="21" t="str">
        <f>男子種目選択!M88</f>
        <v/>
      </c>
      <c r="O87" s="21" t="str">
        <f>男子種目選択!N88</f>
        <v/>
      </c>
      <c r="P87" s="21">
        <f>男子記録入力!AD88</f>
        <v>0</v>
      </c>
      <c r="Q87" s="21">
        <f>男子記録入力!BB88</f>
        <v>0</v>
      </c>
      <c r="R87" s="21">
        <f>男子記録入力!BZ88</f>
        <v>0</v>
      </c>
      <c r="S87" s="21">
        <f>男子記録入力!CX88</f>
        <v>0</v>
      </c>
      <c r="T87" s="21">
        <f>男子記録入力!DV88</f>
        <v>0</v>
      </c>
    </row>
    <row r="88" spans="1:20">
      <c r="A88" s="18">
        <v>86</v>
      </c>
      <c r="B88" s="18" t="str">
        <f t="shared" si="2"/>
        <v/>
      </c>
      <c r="C88" s="19" t="str">
        <f>IF(男子種目選択!B89="","",男子種目選択!B89)</f>
        <v/>
      </c>
      <c r="D88" s="19" t="str">
        <f>IF(男子種目選択!C89="","",男子種目選択!C89)</f>
        <v/>
      </c>
      <c r="E88" s="19" t="str">
        <f>IF(男子種目選択!D89="","",男子種目選択!D89)</f>
        <v/>
      </c>
      <c r="F88" s="21" t="str">
        <f>男子記録入力!G89</f>
        <v/>
      </c>
      <c r="G88" s="21" t="str">
        <f>男子記録入力!AE89</f>
        <v/>
      </c>
      <c r="H88" s="21" t="str">
        <f>男子記録入力!BC89</f>
        <v/>
      </c>
      <c r="I88" s="21" t="str">
        <f>男子記録入力!CA89</f>
        <v/>
      </c>
      <c r="J88" s="21" t="str">
        <f>男子記録入力!CY89</f>
        <v/>
      </c>
      <c r="K88" s="21" t="str">
        <f>男子種目選択!J89</f>
        <v/>
      </c>
      <c r="L88" s="21" t="str">
        <f>男子種目選択!K89</f>
        <v/>
      </c>
      <c r="M88" s="21" t="str">
        <f>男子種目選択!L89</f>
        <v/>
      </c>
      <c r="N88" s="21" t="str">
        <f>男子種目選択!M89</f>
        <v/>
      </c>
      <c r="O88" s="21" t="str">
        <f>男子種目選択!N89</f>
        <v/>
      </c>
      <c r="P88" s="21">
        <f>男子記録入力!AD89</f>
        <v>0</v>
      </c>
      <c r="Q88" s="21">
        <f>男子記録入力!BB89</f>
        <v>0</v>
      </c>
      <c r="R88" s="21">
        <f>男子記録入力!BZ89</f>
        <v>0</v>
      </c>
      <c r="S88" s="21">
        <f>男子記録入力!CX89</f>
        <v>0</v>
      </c>
      <c r="T88" s="21">
        <f>男子記録入力!DV89</f>
        <v>0</v>
      </c>
    </row>
    <row r="89" spans="1:20">
      <c r="A89" s="18">
        <v>87</v>
      </c>
      <c r="B89" s="18" t="str">
        <f t="shared" si="2"/>
        <v/>
      </c>
      <c r="C89" s="19" t="str">
        <f>IF(男子種目選択!B90="","",男子種目選択!B90)</f>
        <v/>
      </c>
      <c r="D89" s="19" t="str">
        <f>IF(男子種目選択!C90="","",男子種目選択!C90)</f>
        <v/>
      </c>
      <c r="E89" s="19" t="str">
        <f>IF(男子種目選択!D90="","",男子種目選択!D90)</f>
        <v/>
      </c>
      <c r="F89" s="21" t="str">
        <f>男子記録入力!G90</f>
        <v/>
      </c>
      <c r="G89" s="21" t="str">
        <f>男子記録入力!AE90</f>
        <v/>
      </c>
      <c r="H89" s="21" t="str">
        <f>男子記録入力!BC90</f>
        <v/>
      </c>
      <c r="I89" s="21" t="str">
        <f>男子記録入力!CA90</f>
        <v/>
      </c>
      <c r="J89" s="21" t="str">
        <f>男子記録入力!CY90</f>
        <v/>
      </c>
      <c r="K89" s="21" t="str">
        <f>男子種目選択!J90</f>
        <v/>
      </c>
      <c r="L89" s="21" t="str">
        <f>男子種目選択!K90</f>
        <v/>
      </c>
      <c r="M89" s="21" t="str">
        <f>男子種目選択!L90</f>
        <v/>
      </c>
      <c r="N89" s="21" t="str">
        <f>男子種目選択!M90</f>
        <v/>
      </c>
      <c r="O89" s="21" t="str">
        <f>男子種目選択!N90</f>
        <v/>
      </c>
      <c r="P89" s="21">
        <f>男子記録入力!AD90</f>
        <v>0</v>
      </c>
      <c r="Q89" s="21">
        <f>男子記録入力!BB90</f>
        <v>0</v>
      </c>
      <c r="R89" s="21">
        <f>男子記録入力!BZ90</f>
        <v>0</v>
      </c>
      <c r="S89" s="21">
        <f>男子記録入力!CX90</f>
        <v>0</v>
      </c>
      <c r="T89" s="21">
        <f>男子記録入力!DV90</f>
        <v>0</v>
      </c>
    </row>
    <row r="90" spans="1:20">
      <c r="A90" s="18">
        <v>88</v>
      </c>
      <c r="B90" s="18" t="str">
        <f t="shared" si="2"/>
        <v/>
      </c>
      <c r="C90" s="19" t="str">
        <f>IF(男子種目選択!B91="","",男子種目選択!B91)</f>
        <v/>
      </c>
      <c r="D90" s="19" t="str">
        <f>IF(男子種目選択!C91="","",男子種目選択!C91)</f>
        <v/>
      </c>
      <c r="E90" s="19" t="str">
        <f>IF(男子種目選択!D91="","",男子種目選択!D91)</f>
        <v/>
      </c>
      <c r="F90" s="21" t="str">
        <f>男子記録入力!G91</f>
        <v/>
      </c>
      <c r="G90" s="21" t="str">
        <f>男子記録入力!AE91</f>
        <v/>
      </c>
      <c r="H90" s="21" t="str">
        <f>男子記録入力!BC91</f>
        <v/>
      </c>
      <c r="I90" s="21" t="str">
        <f>男子記録入力!CA91</f>
        <v/>
      </c>
      <c r="J90" s="21" t="str">
        <f>男子記録入力!CY91</f>
        <v/>
      </c>
      <c r="K90" s="21" t="str">
        <f>男子種目選択!J91</f>
        <v/>
      </c>
      <c r="L90" s="21" t="str">
        <f>男子種目選択!K91</f>
        <v/>
      </c>
      <c r="M90" s="21" t="str">
        <f>男子種目選択!L91</f>
        <v/>
      </c>
      <c r="N90" s="21" t="str">
        <f>男子種目選択!M91</f>
        <v/>
      </c>
      <c r="O90" s="21" t="str">
        <f>男子種目選択!N91</f>
        <v/>
      </c>
      <c r="P90" s="21">
        <f>男子記録入力!AD91</f>
        <v>0</v>
      </c>
      <c r="Q90" s="21">
        <f>男子記録入力!BB91</f>
        <v>0</v>
      </c>
      <c r="R90" s="21">
        <f>男子記録入力!BZ91</f>
        <v>0</v>
      </c>
      <c r="S90" s="21">
        <f>男子記録入力!CX91</f>
        <v>0</v>
      </c>
      <c r="T90" s="21">
        <f>男子記録入力!DV91</f>
        <v>0</v>
      </c>
    </row>
    <row r="91" spans="1:20">
      <c r="A91" s="18">
        <v>89</v>
      </c>
      <c r="B91" s="18" t="str">
        <f t="shared" si="2"/>
        <v/>
      </c>
      <c r="C91" s="19" t="str">
        <f>IF(男子種目選択!B92="","",男子種目選択!B92)</f>
        <v/>
      </c>
      <c r="D91" s="19" t="str">
        <f>IF(男子種目選択!C92="","",男子種目選択!C92)</f>
        <v/>
      </c>
      <c r="E91" s="19" t="str">
        <f>IF(男子種目選択!D92="","",男子種目選択!D92)</f>
        <v/>
      </c>
      <c r="F91" s="21" t="str">
        <f>男子記録入力!G92</f>
        <v/>
      </c>
      <c r="G91" s="21" t="str">
        <f>男子記録入力!AE92</f>
        <v/>
      </c>
      <c r="H91" s="21" t="str">
        <f>男子記録入力!BC92</f>
        <v/>
      </c>
      <c r="I91" s="21" t="str">
        <f>男子記録入力!CA92</f>
        <v/>
      </c>
      <c r="J91" s="21" t="str">
        <f>男子記録入力!CY92</f>
        <v/>
      </c>
      <c r="K91" s="21" t="str">
        <f>男子種目選択!J92</f>
        <v/>
      </c>
      <c r="L91" s="21" t="str">
        <f>男子種目選択!K92</f>
        <v/>
      </c>
      <c r="M91" s="21" t="str">
        <f>男子種目選択!L92</f>
        <v/>
      </c>
      <c r="N91" s="21" t="str">
        <f>男子種目選択!M92</f>
        <v/>
      </c>
      <c r="O91" s="21" t="str">
        <f>男子種目選択!N92</f>
        <v/>
      </c>
      <c r="P91" s="21">
        <f>男子記録入力!AD92</f>
        <v>0</v>
      </c>
      <c r="Q91" s="21">
        <f>男子記録入力!BB92</f>
        <v>0</v>
      </c>
      <c r="R91" s="21">
        <f>男子記録入力!BZ92</f>
        <v>0</v>
      </c>
      <c r="S91" s="21">
        <f>男子記録入力!CX92</f>
        <v>0</v>
      </c>
      <c r="T91" s="21">
        <f>男子記録入力!DV92</f>
        <v>0</v>
      </c>
    </row>
    <row r="92" spans="1:20">
      <c r="A92" s="18">
        <v>90</v>
      </c>
      <c r="B92" s="18" t="str">
        <f t="shared" si="2"/>
        <v/>
      </c>
      <c r="C92" s="19" t="str">
        <f>IF(男子種目選択!B93="","",男子種目選択!B93)</f>
        <v/>
      </c>
      <c r="D92" s="19" t="str">
        <f>IF(男子種目選択!C93="","",男子種目選択!C93)</f>
        <v/>
      </c>
      <c r="E92" s="19" t="str">
        <f>IF(男子種目選択!D93="","",男子種目選択!D93)</f>
        <v/>
      </c>
      <c r="F92" s="21" t="str">
        <f>男子記録入力!G93</f>
        <v/>
      </c>
      <c r="G92" s="21" t="str">
        <f>男子記録入力!AE93</f>
        <v/>
      </c>
      <c r="H92" s="21" t="str">
        <f>男子記録入力!BC93</f>
        <v/>
      </c>
      <c r="I92" s="21" t="str">
        <f>男子記録入力!CA93</f>
        <v/>
      </c>
      <c r="J92" s="21" t="str">
        <f>男子記録入力!CY93</f>
        <v/>
      </c>
      <c r="K92" s="21" t="str">
        <f>男子種目選択!J93</f>
        <v/>
      </c>
      <c r="L92" s="21" t="str">
        <f>男子種目選択!K93</f>
        <v/>
      </c>
      <c r="M92" s="21" t="str">
        <f>男子種目選択!L93</f>
        <v/>
      </c>
      <c r="N92" s="21" t="str">
        <f>男子種目選択!M93</f>
        <v/>
      </c>
      <c r="O92" s="21" t="str">
        <f>男子種目選択!N93</f>
        <v/>
      </c>
      <c r="P92" s="21">
        <f>男子記録入力!AD93</f>
        <v>0</v>
      </c>
      <c r="Q92" s="21">
        <f>男子記録入力!BB93</f>
        <v>0</v>
      </c>
      <c r="R92" s="21">
        <f>男子記録入力!BZ93</f>
        <v>0</v>
      </c>
      <c r="S92" s="21">
        <f>男子記録入力!CX93</f>
        <v>0</v>
      </c>
      <c r="T92" s="21">
        <f>男子記録入力!DV93</f>
        <v>0</v>
      </c>
    </row>
    <row r="93" spans="1:20">
      <c r="A93" s="18">
        <v>91</v>
      </c>
      <c r="B93" s="18" t="str">
        <f t="shared" si="2"/>
        <v/>
      </c>
      <c r="C93" s="19" t="str">
        <f>IF(男子種目選択!B94="","",男子種目選択!B94)</f>
        <v/>
      </c>
      <c r="D93" s="19" t="str">
        <f>IF(男子種目選択!C94="","",男子種目選択!C94)</f>
        <v/>
      </c>
      <c r="E93" s="19" t="str">
        <f>IF(男子種目選択!D94="","",男子種目選択!D94)</f>
        <v/>
      </c>
      <c r="F93" s="21" t="str">
        <f>男子記録入力!G94</f>
        <v/>
      </c>
      <c r="G93" s="21" t="str">
        <f>男子記録入力!AE94</f>
        <v/>
      </c>
      <c r="H93" s="21" t="str">
        <f>男子記録入力!BC94</f>
        <v/>
      </c>
      <c r="I93" s="21" t="str">
        <f>男子記録入力!CA94</f>
        <v/>
      </c>
      <c r="J93" s="21" t="str">
        <f>男子記録入力!CY94</f>
        <v/>
      </c>
      <c r="K93" s="21" t="str">
        <f>男子種目選択!J94</f>
        <v/>
      </c>
      <c r="L93" s="21" t="str">
        <f>男子種目選択!K94</f>
        <v/>
      </c>
      <c r="M93" s="21" t="str">
        <f>男子種目選択!L94</f>
        <v/>
      </c>
      <c r="N93" s="21" t="str">
        <f>男子種目選択!M94</f>
        <v/>
      </c>
      <c r="O93" s="21" t="str">
        <f>男子種目選択!N94</f>
        <v/>
      </c>
      <c r="P93" s="21">
        <f>男子記録入力!AD94</f>
        <v>0</v>
      </c>
      <c r="Q93" s="21">
        <f>男子記録入力!BB94</f>
        <v>0</v>
      </c>
      <c r="R93" s="21">
        <f>男子記録入力!BZ94</f>
        <v>0</v>
      </c>
      <c r="S93" s="21">
        <f>男子記録入力!CX94</f>
        <v>0</v>
      </c>
      <c r="T93" s="21">
        <f>男子記録入力!DV94</f>
        <v>0</v>
      </c>
    </row>
    <row r="94" spans="1:20">
      <c r="A94" s="18">
        <v>92</v>
      </c>
      <c r="B94" s="18" t="str">
        <f t="shared" si="2"/>
        <v/>
      </c>
      <c r="C94" s="19" t="str">
        <f>IF(男子種目選択!B95="","",男子種目選択!B95)</f>
        <v/>
      </c>
      <c r="D94" s="19" t="str">
        <f>IF(男子種目選択!C95="","",男子種目選択!C95)</f>
        <v/>
      </c>
      <c r="E94" s="19" t="str">
        <f>IF(男子種目選択!D95="","",男子種目選択!D95)</f>
        <v/>
      </c>
      <c r="F94" s="21" t="str">
        <f>男子記録入力!G95</f>
        <v/>
      </c>
      <c r="G94" s="21" t="str">
        <f>男子記録入力!AE95</f>
        <v/>
      </c>
      <c r="H94" s="21" t="str">
        <f>男子記録入力!BC95</f>
        <v/>
      </c>
      <c r="I94" s="21" t="str">
        <f>男子記録入力!CA95</f>
        <v/>
      </c>
      <c r="J94" s="21" t="str">
        <f>男子記録入力!CY95</f>
        <v/>
      </c>
      <c r="K94" s="21" t="str">
        <f>男子種目選択!J95</f>
        <v/>
      </c>
      <c r="L94" s="21" t="str">
        <f>男子種目選択!K95</f>
        <v/>
      </c>
      <c r="M94" s="21" t="str">
        <f>男子種目選択!L95</f>
        <v/>
      </c>
      <c r="N94" s="21" t="str">
        <f>男子種目選択!M95</f>
        <v/>
      </c>
      <c r="O94" s="21" t="str">
        <f>男子種目選択!N95</f>
        <v/>
      </c>
      <c r="P94" s="21">
        <f>男子記録入力!AD95</f>
        <v>0</v>
      </c>
      <c r="Q94" s="21">
        <f>男子記録入力!BB95</f>
        <v>0</v>
      </c>
      <c r="R94" s="21">
        <f>男子記録入力!BZ95</f>
        <v>0</v>
      </c>
      <c r="S94" s="21">
        <f>男子記録入力!CX95</f>
        <v>0</v>
      </c>
      <c r="T94" s="21">
        <f>男子記録入力!DV95</f>
        <v>0</v>
      </c>
    </row>
    <row r="95" spans="1:20">
      <c r="A95" s="18">
        <v>93</v>
      </c>
      <c r="B95" s="18" t="str">
        <f t="shared" si="2"/>
        <v/>
      </c>
      <c r="C95" s="19" t="str">
        <f>IF(男子種目選択!B96="","",男子種目選択!B96)</f>
        <v/>
      </c>
      <c r="D95" s="19" t="str">
        <f>IF(男子種目選択!C96="","",男子種目選択!C96)</f>
        <v/>
      </c>
      <c r="E95" s="19" t="str">
        <f>IF(男子種目選択!D96="","",男子種目選択!D96)</f>
        <v/>
      </c>
      <c r="F95" s="21" t="str">
        <f>男子記録入力!G96</f>
        <v/>
      </c>
      <c r="G95" s="21" t="str">
        <f>男子記録入力!AE96</f>
        <v/>
      </c>
      <c r="H95" s="21" t="str">
        <f>男子記録入力!BC96</f>
        <v/>
      </c>
      <c r="I95" s="21" t="str">
        <f>男子記録入力!CA96</f>
        <v/>
      </c>
      <c r="J95" s="21" t="str">
        <f>男子記録入力!CY96</f>
        <v/>
      </c>
      <c r="K95" s="21" t="str">
        <f>男子種目選択!J96</f>
        <v/>
      </c>
      <c r="L95" s="21" t="str">
        <f>男子種目選択!K96</f>
        <v/>
      </c>
      <c r="M95" s="21" t="str">
        <f>男子種目選択!L96</f>
        <v/>
      </c>
      <c r="N95" s="21" t="str">
        <f>男子種目選択!M96</f>
        <v/>
      </c>
      <c r="O95" s="21" t="str">
        <f>男子種目選択!N96</f>
        <v/>
      </c>
      <c r="P95" s="21">
        <f>男子記録入力!AD96</f>
        <v>0</v>
      </c>
      <c r="Q95" s="21">
        <f>男子記録入力!BB96</f>
        <v>0</v>
      </c>
      <c r="R95" s="21">
        <f>男子記録入力!BZ96</f>
        <v>0</v>
      </c>
      <c r="S95" s="21">
        <f>男子記録入力!CX96</f>
        <v>0</v>
      </c>
      <c r="T95" s="21">
        <f>男子記録入力!DV96</f>
        <v>0</v>
      </c>
    </row>
    <row r="96" spans="1:20">
      <c r="A96" s="18">
        <v>94</v>
      </c>
      <c r="B96" s="18" t="str">
        <f t="shared" si="2"/>
        <v/>
      </c>
      <c r="C96" s="19" t="str">
        <f>IF(男子種目選択!B97="","",男子種目選択!B97)</f>
        <v/>
      </c>
      <c r="D96" s="19" t="str">
        <f>IF(男子種目選択!C97="","",男子種目選択!C97)</f>
        <v/>
      </c>
      <c r="E96" s="19" t="str">
        <f>IF(男子種目選択!D97="","",男子種目選択!D97)</f>
        <v/>
      </c>
      <c r="F96" s="21" t="str">
        <f>男子記録入力!G97</f>
        <v/>
      </c>
      <c r="G96" s="21" t="str">
        <f>男子記録入力!AE97</f>
        <v/>
      </c>
      <c r="H96" s="21" t="str">
        <f>男子記録入力!BC97</f>
        <v/>
      </c>
      <c r="I96" s="21" t="str">
        <f>男子記録入力!CA97</f>
        <v/>
      </c>
      <c r="J96" s="21" t="str">
        <f>男子記録入力!CY97</f>
        <v/>
      </c>
      <c r="K96" s="21" t="str">
        <f>男子種目選択!J97</f>
        <v/>
      </c>
      <c r="L96" s="21" t="str">
        <f>男子種目選択!K97</f>
        <v/>
      </c>
      <c r="M96" s="21" t="str">
        <f>男子種目選択!L97</f>
        <v/>
      </c>
      <c r="N96" s="21" t="str">
        <f>男子種目選択!M97</f>
        <v/>
      </c>
      <c r="O96" s="21" t="str">
        <f>男子種目選択!N97</f>
        <v/>
      </c>
      <c r="P96" s="21">
        <f>男子記録入力!AD97</f>
        <v>0</v>
      </c>
      <c r="Q96" s="21">
        <f>男子記録入力!BB97</f>
        <v>0</v>
      </c>
      <c r="R96" s="21">
        <f>男子記録入力!BZ97</f>
        <v>0</v>
      </c>
      <c r="S96" s="21">
        <f>男子記録入力!CX97</f>
        <v>0</v>
      </c>
      <c r="T96" s="21">
        <f>男子記録入力!DV97</f>
        <v>0</v>
      </c>
    </row>
    <row r="97" spans="1:20">
      <c r="A97" s="18">
        <v>95</v>
      </c>
      <c r="B97" s="18" t="str">
        <f t="shared" si="2"/>
        <v/>
      </c>
      <c r="C97" s="19" t="str">
        <f>IF(男子種目選択!B98="","",男子種目選択!B98)</f>
        <v/>
      </c>
      <c r="D97" s="19" t="str">
        <f>IF(男子種目選択!C98="","",男子種目選択!C98)</f>
        <v/>
      </c>
      <c r="E97" s="19" t="str">
        <f>IF(男子種目選択!D98="","",男子種目選択!D98)</f>
        <v/>
      </c>
      <c r="F97" s="21" t="str">
        <f>男子記録入力!G98</f>
        <v/>
      </c>
      <c r="G97" s="21" t="str">
        <f>男子記録入力!AE98</f>
        <v/>
      </c>
      <c r="H97" s="21" t="str">
        <f>男子記録入力!BC98</f>
        <v/>
      </c>
      <c r="I97" s="21" t="str">
        <f>男子記録入力!CA98</f>
        <v/>
      </c>
      <c r="J97" s="21" t="str">
        <f>男子記録入力!CY98</f>
        <v/>
      </c>
      <c r="K97" s="21" t="str">
        <f>男子種目選択!J98</f>
        <v/>
      </c>
      <c r="L97" s="21" t="str">
        <f>男子種目選択!K98</f>
        <v/>
      </c>
      <c r="M97" s="21" t="str">
        <f>男子種目選択!L98</f>
        <v/>
      </c>
      <c r="N97" s="21" t="str">
        <f>男子種目選択!M98</f>
        <v/>
      </c>
      <c r="O97" s="21" t="str">
        <f>男子種目選択!N98</f>
        <v/>
      </c>
      <c r="P97" s="21">
        <f>男子記録入力!AD98</f>
        <v>0</v>
      </c>
      <c r="Q97" s="21">
        <f>男子記録入力!BB98</f>
        <v>0</v>
      </c>
      <c r="R97" s="21">
        <f>男子記録入力!BZ98</f>
        <v>0</v>
      </c>
      <c r="S97" s="21">
        <f>男子記録入力!CX98</f>
        <v>0</v>
      </c>
      <c r="T97" s="21">
        <f>男子記録入力!DV98</f>
        <v>0</v>
      </c>
    </row>
    <row r="98" spans="1:20">
      <c r="A98" s="18">
        <v>96</v>
      </c>
      <c r="B98" s="18" t="str">
        <f t="shared" si="2"/>
        <v/>
      </c>
      <c r="C98" s="19" t="str">
        <f>IF(男子種目選択!B99="","",男子種目選択!B99)</f>
        <v/>
      </c>
      <c r="D98" s="19" t="str">
        <f>IF(男子種目選択!C99="","",男子種目選択!C99)</f>
        <v/>
      </c>
      <c r="E98" s="19" t="str">
        <f>IF(男子種目選択!D99="","",男子種目選択!D99)</f>
        <v/>
      </c>
      <c r="F98" s="21" t="str">
        <f>男子記録入力!G99</f>
        <v/>
      </c>
      <c r="G98" s="21" t="str">
        <f>男子記録入力!AE99</f>
        <v/>
      </c>
      <c r="H98" s="21" t="str">
        <f>男子記録入力!BC99</f>
        <v/>
      </c>
      <c r="I98" s="21" t="str">
        <f>男子記録入力!CA99</f>
        <v/>
      </c>
      <c r="J98" s="21" t="str">
        <f>男子記録入力!CY99</f>
        <v/>
      </c>
      <c r="K98" s="21" t="str">
        <f>男子種目選択!J99</f>
        <v/>
      </c>
      <c r="L98" s="21" t="str">
        <f>男子種目選択!K99</f>
        <v/>
      </c>
      <c r="M98" s="21" t="str">
        <f>男子種目選択!L99</f>
        <v/>
      </c>
      <c r="N98" s="21" t="str">
        <f>男子種目選択!M99</f>
        <v/>
      </c>
      <c r="O98" s="21" t="str">
        <f>男子種目選択!N99</f>
        <v/>
      </c>
      <c r="P98" s="21">
        <f>男子記録入力!AD99</f>
        <v>0</v>
      </c>
      <c r="Q98" s="21">
        <f>男子記録入力!BB99</f>
        <v>0</v>
      </c>
      <c r="R98" s="21">
        <f>男子記録入力!BZ99</f>
        <v>0</v>
      </c>
      <c r="S98" s="21">
        <f>男子記録入力!CX99</f>
        <v>0</v>
      </c>
      <c r="T98" s="21">
        <f>男子記録入力!DV99</f>
        <v>0</v>
      </c>
    </row>
    <row r="99" spans="1:20">
      <c r="A99" s="18">
        <v>97</v>
      </c>
      <c r="B99" s="18" t="str">
        <f t="shared" ref="B99:B130" si="3">IF(C99="","",VLOOKUP(A$1,学校名コード,2,FALSE))</f>
        <v/>
      </c>
      <c r="C99" s="19" t="str">
        <f>IF(男子種目選択!B100="","",男子種目選択!B100)</f>
        <v/>
      </c>
      <c r="D99" s="19" t="str">
        <f>IF(男子種目選択!C100="","",男子種目選択!C100)</f>
        <v/>
      </c>
      <c r="E99" s="19" t="str">
        <f>IF(男子種目選択!D100="","",男子種目選択!D100)</f>
        <v/>
      </c>
      <c r="F99" s="21" t="str">
        <f>男子記録入力!G100</f>
        <v/>
      </c>
      <c r="G99" s="21" t="str">
        <f>男子記録入力!AE100</f>
        <v/>
      </c>
      <c r="H99" s="21" t="str">
        <f>男子記録入力!BC100</f>
        <v/>
      </c>
      <c r="I99" s="21" t="str">
        <f>男子記録入力!CA100</f>
        <v/>
      </c>
      <c r="J99" s="21" t="str">
        <f>男子記録入力!CY100</f>
        <v/>
      </c>
      <c r="K99" s="21" t="str">
        <f>男子種目選択!J100</f>
        <v/>
      </c>
      <c r="L99" s="21" t="str">
        <f>男子種目選択!K100</f>
        <v/>
      </c>
      <c r="M99" s="21" t="str">
        <f>男子種目選択!L100</f>
        <v/>
      </c>
      <c r="N99" s="21" t="str">
        <f>男子種目選択!M100</f>
        <v/>
      </c>
      <c r="O99" s="21" t="str">
        <f>男子種目選択!N100</f>
        <v/>
      </c>
      <c r="P99" s="21">
        <f>男子記録入力!AD100</f>
        <v>0</v>
      </c>
      <c r="Q99" s="21">
        <f>男子記録入力!BB100</f>
        <v>0</v>
      </c>
      <c r="R99" s="21">
        <f>男子記録入力!BZ100</f>
        <v>0</v>
      </c>
      <c r="S99" s="21">
        <f>男子記録入力!CX100</f>
        <v>0</v>
      </c>
      <c r="T99" s="21">
        <f>男子記録入力!DV100</f>
        <v>0</v>
      </c>
    </row>
    <row r="100" spans="1:20">
      <c r="A100" s="18">
        <v>98</v>
      </c>
      <c r="B100" s="18" t="str">
        <f t="shared" si="3"/>
        <v/>
      </c>
      <c r="C100" s="19" t="str">
        <f>IF(男子種目選択!B101="","",男子種目選択!B101)</f>
        <v/>
      </c>
      <c r="D100" s="19" t="str">
        <f>IF(男子種目選択!C101="","",男子種目選択!C101)</f>
        <v/>
      </c>
      <c r="E100" s="19" t="str">
        <f>IF(男子種目選択!D101="","",男子種目選択!D101)</f>
        <v/>
      </c>
      <c r="F100" s="21" t="str">
        <f>男子記録入力!G101</f>
        <v/>
      </c>
      <c r="G100" s="21" t="str">
        <f>男子記録入力!AE101</f>
        <v/>
      </c>
      <c r="H100" s="21" t="str">
        <f>男子記録入力!BC101</f>
        <v/>
      </c>
      <c r="I100" s="21" t="str">
        <f>男子記録入力!CA101</f>
        <v/>
      </c>
      <c r="J100" s="21" t="str">
        <f>男子記録入力!CY101</f>
        <v/>
      </c>
      <c r="K100" s="21" t="str">
        <f>男子種目選択!J101</f>
        <v/>
      </c>
      <c r="L100" s="21" t="str">
        <f>男子種目選択!K101</f>
        <v/>
      </c>
      <c r="M100" s="21" t="str">
        <f>男子種目選択!L101</f>
        <v/>
      </c>
      <c r="N100" s="21" t="str">
        <f>男子種目選択!M101</f>
        <v/>
      </c>
      <c r="O100" s="21" t="str">
        <f>男子種目選択!N101</f>
        <v/>
      </c>
      <c r="P100" s="21">
        <f>男子記録入力!AD101</f>
        <v>0</v>
      </c>
      <c r="Q100" s="21">
        <f>男子記録入力!BB101</f>
        <v>0</v>
      </c>
      <c r="R100" s="21">
        <f>男子記録入力!BZ101</f>
        <v>0</v>
      </c>
      <c r="S100" s="21">
        <f>男子記録入力!CX101</f>
        <v>0</v>
      </c>
      <c r="T100" s="21">
        <f>男子記録入力!DV101</f>
        <v>0</v>
      </c>
    </row>
    <row r="101" spans="1:20">
      <c r="A101" s="18">
        <v>99</v>
      </c>
      <c r="B101" s="18" t="str">
        <f t="shared" si="3"/>
        <v/>
      </c>
      <c r="C101" s="19" t="str">
        <f>IF(男子種目選択!B102="","",男子種目選択!B102)</f>
        <v/>
      </c>
      <c r="D101" s="19" t="str">
        <f>IF(男子種目選択!C102="","",男子種目選択!C102)</f>
        <v/>
      </c>
      <c r="E101" s="19" t="str">
        <f>IF(男子種目選択!D102="","",男子種目選択!D102)</f>
        <v/>
      </c>
      <c r="F101" s="21" t="str">
        <f>男子記録入力!G102</f>
        <v/>
      </c>
      <c r="G101" s="21" t="str">
        <f>男子記録入力!AE102</f>
        <v/>
      </c>
      <c r="H101" s="21" t="str">
        <f>男子記録入力!BC102</f>
        <v/>
      </c>
      <c r="I101" s="21" t="str">
        <f>男子記録入力!CA102</f>
        <v/>
      </c>
      <c r="J101" s="21" t="str">
        <f>男子記録入力!CY102</f>
        <v/>
      </c>
      <c r="K101" s="21" t="str">
        <f>男子種目選択!J102</f>
        <v/>
      </c>
      <c r="L101" s="21" t="str">
        <f>男子種目選択!K102</f>
        <v/>
      </c>
      <c r="M101" s="21" t="str">
        <f>男子種目選択!L102</f>
        <v/>
      </c>
      <c r="N101" s="21" t="str">
        <f>男子種目選択!M102</f>
        <v/>
      </c>
      <c r="O101" s="21" t="str">
        <f>男子種目選択!N102</f>
        <v/>
      </c>
      <c r="P101" s="21">
        <f>男子記録入力!AD102</f>
        <v>0</v>
      </c>
      <c r="Q101" s="21">
        <f>男子記録入力!BB102</f>
        <v>0</v>
      </c>
      <c r="R101" s="21">
        <f>男子記録入力!BZ102</f>
        <v>0</v>
      </c>
      <c r="S101" s="21">
        <f>男子記録入力!CX102</f>
        <v>0</v>
      </c>
      <c r="T101" s="21">
        <f>男子記録入力!DV102</f>
        <v>0</v>
      </c>
    </row>
    <row r="102" spans="1:20">
      <c r="A102" s="18">
        <v>100</v>
      </c>
      <c r="B102" s="18" t="str">
        <f t="shared" si="3"/>
        <v/>
      </c>
      <c r="C102" s="19" t="str">
        <f>IF(男子種目選択!B103="","",男子種目選択!B103)</f>
        <v/>
      </c>
      <c r="D102" s="19" t="str">
        <f>IF(男子種目選択!C103="","",男子種目選択!C103)</f>
        <v/>
      </c>
      <c r="E102" s="19" t="str">
        <f>IF(男子種目選択!D103="","",男子種目選択!D103)</f>
        <v/>
      </c>
      <c r="F102" s="21" t="str">
        <f>男子記録入力!G103</f>
        <v/>
      </c>
      <c r="G102" s="21" t="str">
        <f>男子記録入力!AE103</f>
        <v/>
      </c>
      <c r="H102" s="21" t="str">
        <f>男子記録入力!BC103</f>
        <v/>
      </c>
      <c r="I102" s="21" t="str">
        <f>男子記録入力!CA103</f>
        <v/>
      </c>
      <c r="J102" s="21" t="str">
        <f>男子記録入力!CY103</f>
        <v/>
      </c>
      <c r="K102" s="21" t="str">
        <f>男子種目選択!J103</f>
        <v/>
      </c>
      <c r="L102" s="21" t="str">
        <f>男子種目選択!K103</f>
        <v/>
      </c>
      <c r="M102" s="21" t="str">
        <f>男子種目選択!L103</f>
        <v/>
      </c>
      <c r="N102" s="21" t="str">
        <f>男子種目選択!M103</f>
        <v/>
      </c>
      <c r="O102" s="21" t="str">
        <f>男子種目選択!N103</f>
        <v/>
      </c>
      <c r="P102" s="21">
        <f>男子記録入力!AD103</f>
        <v>0</v>
      </c>
      <c r="Q102" s="21">
        <f>男子記録入力!BB103</f>
        <v>0</v>
      </c>
      <c r="R102" s="21">
        <f>男子記録入力!BZ103</f>
        <v>0</v>
      </c>
      <c r="S102" s="21">
        <f>男子記録入力!CX103</f>
        <v>0</v>
      </c>
      <c r="T102" s="21">
        <f>男子記録入力!DV103</f>
        <v>0</v>
      </c>
    </row>
    <row r="103" spans="1:20">
      <c r="A103" s="18">
        <v>101</v>
      </c>
      <c r="B103" s="18" t="str">
        <f t="shared" si="3"/>
        <v/>
      </c>
      <c r="C103" s="19" t="str">
        <f>IF(男子種目選択!B104="","",男子種目選択!B104)</f>
        <v/>
      </c>
      <c r="D103" s="19" t="str">
        <f>IF(男子種目選択!C104="","",男子種目選択!C104)</f>
        <v/>
      </c>
      <c r="E103" s="19" t="str">
        <f>IF(男子種目選択!D104="","",男子種目選択!D104)</f>
        <v/>
      </c>
      <c r="F103" s="21" t="str">
        <f>男子記録入力!G104</f>
        <v/>
      </c>
      <c r="G103" s="21" t="str">
        <f>男子記録入力!AE104</f>
        <v/>
      </c>
      <c r="H103" s="21" t="str">
        <f>男子記録入力!BC104</f>
        <v/>
      </c>
      <c r="I103" s="21" t="str">
        <f>男子記録入力!CA104</f>
        <v/>
      </c>
      <c r="J103" s="21" t="str">
        <f>男子記録入力!CY104</f>
        <v/>
      </c>
      <c r="K103" s="21" t="str">
        <f>男子種目選択!J104</f>
        <v/>
      </c>
      <c r="L103" s="21" t="str">
        <f>男子種目選択!K104</f>
        <v/>
      </c>
      <c r="M103" s="21" t="str">
        <f>男子種目選択!L104</f>
        <v/>
      </c>
      <c r="N103" s="21" t="str">
        <f>男子種目選択!M104</f>
        <v/>
      </c>
      <c r="O103" s="21" t="str">
        <f>男子種目選択!N104</f>
        <v/>
      </c>
      <c r="P103" s="21">
        <f>男子記録入力!AD104</f>
        <v>0</v>
      </c>
      <c r="Q103" s="21">
        <f>男子記録入力!BB104</f>
        <v>0</v>
      </c>
      <c r="R103" s="21">
        <f>男子記録入力!BZ104</f>
        <v>0</v>
      </c>
      <c r="S103" s="21">
        <f>男子記録入力!CX104</f>
        <v>0</v>
      </c>
      <c r="T103" s="21">
        <f>男子記録入力!DV104</f>
        <v>0</v>
      </c>
    </row>
    <row r="104" spans="1:20">
      <c r="A104" s="18">
        <v>102</v>
      </c>
      <c r="B104" s="18" t="str">
        <f t="shared" si="3"/>
        <v/>
      </c>
      <c r="C104" s="19" t="str">
        <f>IF(男子種目選択!B105="","",男子種目選択!B105)</f>
        <v/>
      </c>
      <c r="D104" s="19" t="str">
        <f>IF(男子種目選択!C105="","",男子種目選択!C105)</f>
        <v/>
      </c>
      <c r="E104" s="19" t="str">
        <f>IF(男子種目選択!D105="","",男子種目選択!D105)</f>
        <v/>
      </c>
      <c r="F104" s="21" t="str">
        <f>男子記録入力!G105</f>
        <v/>
      </c>
      <c r="G104" s="21" t="str">
        <f>男子記録入力!AE105</f>
        <v/>
      </c>
      <c r="H104" s="21" t="str">
        <f>男子記録入力!BC105</f>
        <v/>
      </c>
      <c r="I104" s="21" t="str">
        <f>男子記録入力!CA105</f>
        <v/>
      </c>
      <c r="J104" s="21" t="str">
        <f>男子記録入力!CY105</f>
        <v/>
      </c>
      <c r="K104" s="21" t="str">
        <f>男子種目選択!J105</f>
        <v/>
      </c>
      <c r="L104" s="21" t="str">
        <f>男子種目選択!K105</f>
        <v/>
      </c>
      <c r="M104" s="21" t="str">
        <f>男子種目選択!L105</f>
        <v/>
      </c>
      <c r="N104" s="21" t="str">
        <f>男子種目選択!M105</f>
        <v/>
      </c>
      <c r="O104" s="21" t="str">
        <f>男子種目選択!N105</f>
        <v/>
      </c>
      <c r="P104" s="21">
        <f>男子記録入力!AD105</f>
        <v>0</v>
      </c>
      <c r="Q104" s="21">
        <f>男子記録入力!BB105</f>
        <v>0</v>
      </c>
      <c r="R104" s="21">
        <f>男子記録入力!BZ105</f>
        <v>0</v>
      </c>
      <c r="S104" s="21">
        <f>男子記録入力!CX105</f>
        <v>0</v>
      </c>
      <c r="T104" s="21">
        <f>男子記録入力!DV105</f>
        <v>0</v>
      </c>
    </row>
    <row r="105" spans="1:20">
      <c r="A105" s="18">
        <v>103</v>
      </c>
      <c r="B105" s="18" t="str">
        <f t="shared" si="3"/>
        <v/>
      </c>
      <c r="C105" s="19" t="str">
        <f>IF(男子種目選択!B106="","",男子種目選択!B106)</f>
        <v/>
      </c>
      <c r="D105" s="19" t="str">
        <f>IF(男子種目選択!C106="","",男子種目選択!C106)</f>
        <v/>
      </c>
      <c r="E105" s="19" t="str">
        <f>IF(男子種目選択!D106="","",男子種目選択!D106)</f>
        <v/>
      </c>
      <c r="F105" s="21" t="str">
        <f>男子記録入力!G106</f>
        <v/>
      </c>
      <c r="G105" s="21" t="str">
        <f>男子記録入力!AE106</f>
        <v/>
      </c>
      <c r="H105" s="21" t="str">
        <f>男子記録入力!BC106</f>
        <v/>
      </c>
      <c r="I105" s="21" t="str">
        <f>男子記録入力!CA106</f>
        <v/>
      </c>
      <c r="J105" s="21" t="str">
        <f>男子記録入力!CY106</f>
        <v/>
      </c>
      <c r="K105" s="21" t="str">
        <f>男子種目選択!J106</f>
        <v/>
      </c>
      <c r="L105" s="21" t="str">
        <f>男子種目選択!K106</f>
        <v/>
      </c>
      <c r="M105" s="21" t="str">
        <f>男子種目選択!L106</f>
        <v/>
      </c>
      <c r="N105" s="21" t="str">
        <f>男子種目選択!M106</f>
        <v/>
      </c>
      <c r="O105" s="21" t="str">
        <f>男子種目選択!N106</f>
        <v/>
      </c>
      <c r="P105" s="21">
        <f>男子記録入力!AD106</f>
        <v>0</v>
      </c>
      <c r="Q105" s="21">
        <f>男子記録入力!BB106</f>
        <v>0</v>
      </c>
      <c r="R105" s="21">
        <f>男子記録入力!BZ106</f>
        <v>0</v>
      </c>
      <c r="S105" s="21">
        <f>男子記録入力!CX106</f>
        <v>0</v>
      </c>
      <c r="T105" s="21">
        <f>男子記録入力!DV106</f>
        <v>0</v>
      </c>
    </row>
    <row r="106" spans="1:20">
      <c r="A106" s="18">
        <v>104</v>
      </c>
      <c r="B106" s="18" t="str">
        <f t="shared" si="3"/>
        <v/>
      </c>
      <c r="C106" s="19" t="str">
        <f>IF(男子種目選択!B107="","",男子種目選択!B107)</f>
        <v/>
      </c>
      <c r="D106" s="19" t="str">
        <f>IF(男子種目選択!C107="","",男子種目選択!C107)</f>
        <v/>
      </c>
      <c r="E106" s="19" t="str">
        <f>IF(男子種目選択!D107="","",男子種目選択!D107)</f>
        <v/>
      </c>
      <c r="F106" s="21" t="str">
        <f>男子記録入力!G107</f>
        <v/>
      </c>
      <c r="G106" s="21" t="str">
        <f>男子記録入力!AE107</f>
        <v/>
      </c>
      <c r="H106" s="21" t="str">
        <f>男子記録入力!BC107</f>
        <v/>
      </c>
      <c r="I106" s="21" t="str">
        <f>男子記録入力!CA107</f>
        <v/>
      </c>
      <c r="J106" s="21" t="str">
        <f>男子記録入力!CY107</f>
        <v/>
      </c>
      <c r="K106" s="21" t="str">
        <f>男子種目選択!J107</f>
        <v/>
      </c>
      <c r="L106" s="21" t="str">
        <f>男子種目選択!K107</f>
        <v/>
      </c>
      <c r="M106" s="21" t="str">
        <f>男子種目選択!L107</f>
        <v/>
      </c>
      <c r="N106" s="21" t="str">
        <f>男子種目選択!M107</f>
        <v/>
      </c>
      <c r="O106" s="21" t="str">
        <f>男子種目選択!N107</f>
        <v/>
      </c>
      <c r="P106" s="21">
        <f>男子記録入力!AD107</f>
        <v>0</v>
      </c>
      <c r="Q106" s="21">
        <f>男子記録入力!BB107</f>
        <v>0</v>
      </c>
      <c r="R106" s="21">
        <f>男子記録入力!BZ107</f>
        <v>0</v>
      </c>
      <c r="S106" s="21">
        <f>男子記録入力!CX107</f>
        <v>0</v>
      </c>
      <c r="T106" s="21">
        <f>男子記録入力!DV107</f>
        <v>0</v>
      </c>
    </row>
    <row r="107" spans="1:20">
      <c r="A107" s="18">
        <v>105</v>
      </c>
      <c r="B107" s="18" t="str">
        <f t="shared" si="3"/>
        <v/>
      </c>
      <c r="C107" s="19" t="str">
        <f>IF(男子種目選択!B108="","",男子種目選択!B108)</f>
        <v/>
      </c>
      <c r="D107" s="19" t="str">
        <f>IF(男子種目選択!C108="","",男子種目選択!C108)</f>
        <v/>
      </c>
      <c r="E107" s="19" t="str">
        <f>IF(男子種目選択!D108="","",男子種目選択!D108)</f>
        <v/>
      </c>
      <c r="F107" s="21" t="str">
        <f>男子記録入力!G108</f>
        <v/>
      </c>
      <c r="G107" s="21" t="str">
        <f>男子記録入力!AE108</f>
        <v/>
      </c>
      <c r="H107" s="21" t="str">
        <f>男子記録入力!BC108</f>
        <v/>
      </c>
      <c r="I107" s="21" t="str">
        <f>男子記録入力!CA108</f>
        <v/>
      </c>
      <c r="J107" s="21" t="str">
        <f>男子記録入力!CY108</f>
        <v/>
      </c>
      <c r="K107" s="21" t="str">
        <f>男子種目選択!J108</f>
        <v/>
      </c>
      <c r="L107" s="21" t="str">
        <f>男子種目選択!K108</f>
        <v/>
      </c>
      <c r="M107" s="21" t="str">
        <f>男子種目選択!L108</f>
        <v/>
      </c>
      <c r="N107" s="21" t="str">
        <f>男子種目選択!M108</f>
        <v/>
      </c>
      <c r="O107" s="21" t="str">
        <f>男子種目選択!N108</f>
        <v/>
      </c>
      <c r="P107" s="21">
        <f>男子記録入力!AD108</f>
        <v>0</v>
      </c>
      <c r="Q107" s="21">
        <f>男子記録入力!BB108</f>
        <v>0</v>
      </c>
      <c r="R107" s="21">
        <f>男子記録入力!BZ108</f>
        <v>0</v>
      </c>
      <c r="S107" s="21">
        <f>男子記録入力!CX108</f>
        <v>0</v>
      </c>
      <c r="T107" s="21">
        <f>男子記録入力!DV108</f>
        <v>0</v>
      </c>
    </row>
    <row r="108" spans="1:20">
      <c r="A108" s="18">
        <v>106</v>
      </c>
      <c r="B108" s="18" t="str">
        <f t="shared" si="3"/>
        <v/>
      </c>
      <c r="C108" s="19" t="str">
        <f>IF(男子種目選択!B109="","",男子種目選択!B109)</f>
        <v/>
      </c>
      <c r="D108" s="19" t="str">
        <f>IF(男子種目選択!C109="","",男子種目選択!C109)</f>
        <v/>
      </c>
      <c r="E108" s="19" t="str">
        <f>IF(男子種目選択!D109="","",男子種目選択!D109)</f>
        <v/>
      </c>
      <c r="F108" s="21" t="str">
        <f>男子記録入力!G109</f>
        <v/>
      </c>
      <c r="G108" s="21" t="str">
        <f>男子記録入力!AE109</f>
        <v/>
      </c>
      <c r="H108" s="21" t="str">
        <f>男子記録入力!BC109</f>
        <v/>
      </c>
      <c r="I108" s="21" t="str">
        <f>男子記録入力!CA109</f>
        <v/>
      </c>
      <c r="J108" s="21" t="str">
        <f>男子記録入力!CY109</f>
        <v/>
      </c>
      <c r="K108" s="21" t="str">
        <f>男子種目選択!J109</f>
        <v/>
      </c>
      <c r="L108" s="21" t="str">
        <f>男子種目選択!K109</f>
        <v/>
      </c>
      <c r="M108" s="21" t="str">
        <f>男子種目選択!L109</f>
        <v/>
      </c>
      <c r="N108" s="21" t="str">
        <f>男子種目選択!M109</f>
        <v/>
      </c>
      <c r="O108" s="21" t="str">
        <f>男子種目選択!N109</f>
        <v/>
      </c>
      <c r="P108" s="21">
        <f>男子記録入力!AD109</f>
        <v>0</v>
      </c>
      <c r="Q108" s="21">
        <f>男子記録入力!BB109</f>
        <v>0</v>
      </c>
      <c r="R108" s="21">
        <f>男子記録入力!BZ109</f>
        <v>0</v>
      </c>
      <c r="S108" s="21">
        <f>男子記録入力!CX109</f>
        <v>0</v>
      </c>
      <c r="T108" s="21">
        <f>男子記録入力!DV109</f>
        <v>0</v>
      </c>
    </row>
    <row r="109" spans="1:20">
      <c r="A109" s="18">
        <v>107</v>
      </c>
      <c r="B109" s="18" t="str">
        <f t="shared" si="3"/>
        <v/>
      </c>
      <c r="C109" s="19" t="str">
        <f>IF(男子種目選択!B110="","",男子種目選択!B110)</f>
        <v/>
      </c>
      <c r="D109" s="19" t="str">
        <f>IF(男子種目選択!C110="","",男子種目選択!C110)</f>
        <v/>
      </c>
      <c r="E109" s="19" t="str">
        <f>IF(男子種目選択!D110="","",男子種目選択!D110)</f>
        <v/>
      </c>
      <c r="F109" s="21" t="str">
        <f>男子記録入力!G110</f>
        <v/>
      </c>
      <c r="G109" s="21" t="str">
        <f>男子記録入力!AE110</f>
        <v/>
      </c>
      <c r="H109" s="21" t="str">
        <f>男子記録入力!BC110</f>
        <v/>
      </c>
      <c r="I109" s="21" t="str">
        <f>男子記録入力!CA110</f>
        <v/>
      </c>
      <c r="J109" s="21" t="str">
        <f>男子記録入力!CY110</f>
        <v/>
      </c>
      <c r="K109" s="21" t="str">
        <f>男子種目選択!J110</f>
        <v/>
      </c>
      <c r="L109" s="21" t="str">
        <f>男子種目選択!K110</f>
        <v/>
      </c>
      <c r="M109" s="21" t="str">
        <f>男子種目選択!L110</f>
        <v/>
      </c>
      <c r="N109" s="21" t="str">
        <f>男子種目選択!M110</f>
        <v/>
      </c>
      <c r="O109" s="21" t="str">
        <f>男子種目選択!N110</f>
        <v/>
      </c>
      <c r="P109" s="21">
        <f>男子記録入力!AD110</f>
        <v>0</v>
      </c>
      <c r="Q109" s="21">
        <f>男子記録入力!BB110</f>
        <v>0</v>
      </c>
      <c r="R109" s="21">
        <f>男子記録入力!BZ110</f>
        <v>0</v>
      </c>
      <c r="S109" s="21">
        <f>男子記録入力!CX110</f>
        <v>0</v>
      </c>
      <c r="T109" s="21">
        <f>男子記録入力!DV110</f>
        <v>0</v>
      </c>
    </row>
    <row r="110" spans="1:20">
      <c r="A110" s="18">
        <v>108</v>
      </c>
      <c r="B110" s="18" t="str">
        <f t="shared" si="3"/>
        <v/>
      </c>
      <c r="C110" s="19" t="str">
        <f>IF(男子種目選択!B111="","",男子種目選択!B111)</f>
        <v/>
      </c>
      <c r="D110" s="19" t="str">
        <f>IF(男子種目選択!C111="","",男子種目選択!C111)</f>
        <v/>
      </c>
      <c r="E110" s="19" t="str">
        <f>IF(男子種目選択!D111="","",男子種目選択!D111)</f>
        <v/>
      </c>
      <c r="F110" s="21" t="str">
        <f>男子記録入力!G111</f>
        <v/>
      </c>
      <c r="G110" s="21" t="str">
        <f>男子記録入力!AE111</f>
        <v/>
      </c>
      <c r="H110" s="21" t="str">
        <f>男子記録入力!BC111</f>
        <v/>
      </c>
      <c r="I110" s="21" t="str">
        <f>男子記録入力!CA111</f>
        <v/>
      </c>
      <c r="J110" s="21" t="str">
        <f>男子記録入力!CY111</f>
        <v/>
      </c>
      <c r="K110" s="21" t="str">
        <f>男子種目選択!J111</f>
        <v/>
      </c>
      <c r="L110" s="21" t="str">
        <f>男子種目選択!K111</f>
        <v/>
      </c>
      <c r="M110" s="21" t="str">
        <f>男子種目選択!L111</f>
        <v/>
      </c>
      <c r="N110" s="21" t="str">
        <f>男子種目選択!M111</f>
        <v/>
      </c>
      <c r="O110" s="21" t="str">
        <f>男子種目選択!N111</f>
        <v/>
      </c>
      <c r="P110" s="21">
        <f>男子記録入力!AD111</f>
        <v>0</v>
      </c>
      <c r="Q110" s="21">
        <f>男子記録入力!BB111</f>
        <v>0</v>
      </c>
      <c r="R110" s="21">
        <f>男子記録入力!BZ111</f>
        <v>0</v>
      </c>
      <c r="S110" s="21">
        <f>男子記録入力!CX111</f>
        <v>0</v>
      </c>
      <c r="T110" s="21">
        <f>男子記録入力!DV111</f>
        <v>0</v>
      </c>
    </row>
    <row r="111" spans="1:20">
      <c r="A111" s="18">
        <v>109</v>
      </c>
      <c r="B111" s="18" t="str">
        <f t="shared" si="3"/>
        <v/>
      </c>
      <c r="C111" s="19" t="str">
        <f>IF(男子種目選択!B112="","",男子種目選択!B112)</f>
        <v/>
      </c>
      <c r="D111" s="19" t="str">
        <f>IF(男子種目選択!C112="","",男子種目選択!C112)</f>
        <v/>
      </c>
      <c r="E111" s="19" t="str">
        <f>IF(男子種目選択!D112="","",男子種目選択!D112)</f>
        <v/>
      </c>
      <c r="F111" s="21" t="str">
        <f>男子記録入力!G112</f>
        <v/>
      </c>
      <c r="G111" s="21" t="str">
        <f>男子記録入力!AE112</f>
        <v/>
      </c>
      <c r="H111" s="21" t="str">
        <f>男子記録入力!BC112</f>
        <v/>
      </c>
      <c r="I111" s="21" t="str">
        <f>男子記録入力!CA112</f>
        <v/>
      </c>
      <c r="J111" s="21" t="str">
        <f>男子記録入力!CY112</f>
        <v/>
      </c>
      <c r="K111" s="21" t="str">
        <f>男子種目選択!J112</f>
        <v/>
      </c>
      <c r="L111" s="21" t="str">
        <f>男子種目選択!K112</f>
        <v/>
      </c>
      <c r="M111" s="21" t="str">
        <f>男子種目選択!L112</f>
        <v/>
      </c>
      <c r="N111" s="21" t="str">
        <f>男子種目選択!M112</f>
        <v/>
      </c>
      <c r="O111" s="21" t="str">
        <f>男子種目選択!N112</f>
        <v/>
      </c>
      <c r="P111" s="21">
        <f>男子記録入力!AD112</f>
        <v>0</v>
      </c>
      <c r="Q111" s="21">
        <f>男子記録入力!BB112</f>
        <v>0</v>
      </c>
      <c r="R111" s="21">
        <f>男子記録入力!BZ112</f>
        <v>0</v>
      </c>
      <c r="S111" s="21">
        <f>男子記録入力!CX112</f>
        <v>0</v>
      </c>
      <c r="T111" s="21">
        <f>男子記録入力!DV112</f>
        <v>0</v>
      </c>
    </row>
    <row r="112" spans="1:20">
      <c r="A112" s="18">
        <v>110</v>
      </c>
      <c r="B112" s="18" t="str">
        <f t="shared" si="3"/>
        <v/>
      </c>
      <c r="C112" s="19" t="str">
        <f>IF(男子種目選択!B113="","",男子種目選択!B113)</f>
        <v/>
      </c>
      <c r="D112" s="19" t="str">
        <f>IF(男子種目選択!C113="","",男子種目選択!C113)</f>
        <v/>
      </c>
      <c r="E112" s="19" t="str">
        <f>IF(男子種目選択!D113="","",男子種目選択!D113)</f>
        <v/>
      </c>
      <c r="F112" s="21" t="str">
        <f>男子記録入力!G113</f>
        <v/>
      </c>
      <c r="G112" s="21" t="str">
        <f>男子記録入力!AE113</f>
        <v/>
      </c>
      <c r="H112" s="21" t="str">
        <f>男子記録入力!BC113</f>
        <v/>
      </c>
      <c r="I112" s="21" t="str">
        <f>男子記録入力!CA113</f>
        <v/>
      </c>
      <c r="J112" s="21" t="str">
        <f>男子記録入力!CY113</f>
        <v/>
      </c>
      <c r="K112" s="21" t="str">
        <f>男子種目選択!J113</f>
        <v/>
      </c>
      <c r="L112" s="21" t="str">
        <f>男子種目選択!K113</f>
        <v/>
      </c>
      <c r="M112" s="21" t="str">
        <f>男子種目選択!L113</f>
        <v/>
      </c>
      <c r="N112" s="21" t="str">
        <f>男子種目選択!M113</f>
        <v/>
      </c>
      <c r="O112" s="21" t="str">
        <f>男子種目選択!N113</f>
        <v/>
      </c>
      <c r="P112" s="21">
        <f>男子記録入力!AD113</f>
        <v>0</v>
      </c>
      <c r="Q112" s="21">
        <f>男子記録入力!BB113</f>
        <v>0</v>
      </c>
      <c r="R112" s="21">
        <f>男子記録入力!BZ113</f>
        <v>0</v>
      </c>
      <c r="S112" s="21">
        <f>男子記録入力!CX113</f>
        <v>0</v>
      </c>
      <c r="T112" s="21">
        <f>男子記録入力!DV113</f>
        <v>0</v>
      </c>
    </row>
    <row r="113" spans="1:20">
      <c r="A113" s="18">
        <v>111</v>
      </c>
      <c r="B113" s="18" t="str">
        <f t="shared" si="3"/>
        <v/>
      </c>
      <c r="C113" s="19" t="str">
        <f>IF(男子種目選択!B114="","",男子種目選択!B114)</f>
        <v/>
      </c>
      <c r="D113" s="19" t="str">
        <f>IF(男子種目選択!C114="","",男子種目選択!C114)</f>
        <v/>
      </c>
      <c r="E113" s="19" t="str">
        <f>IF(男子種目選択!D114="","",男子種目選択!D114)</f>
        <v/>
      </c>
      <c r="F113" s="21" t="str">
        <f>男子記録入力!G114</f>
        <v/>
      </c>
      <c r="G113" s="21" t="str">
        <f>男子記録入力!AE114</f>
        <v/>
      </c>
      <c r="H113" s="21" t="str">
        <f>男子記録入力!BC114</f>
        <v/>
      </c>
      <c r="I113" s="21" t="str">
        <f>男子記録入力!CA114</f>
        <v/>
      </c>
      <c r="J113" s="21" t="str">
        <f>男子記録入力!CY114</f>
        <v/>
      </c>
      <c r="K113" s="21" t="str">
        <f>男子種目選択!J114</f>
        <v/>
      </c>
      <c r="L113" s="21" t="str">
        <f>男子種目選択!K114</f>
        <v/>
      </c>
      <c r="M113" s="21" t="str">
        <f>男子種目選択!L114</f>
        <v/>
      </c>
      <c r="N113" s="21" t="str">
        <f>男子種目選択!M114</f>
        <v/>
      </c>
      <c r="O113" s="21" t="str">
        <f>男子種目選択!N114</f>
        <v/>
      </c>
      <c r="P113" s="21">
        <f>男子記録入力!AD114</f>
        <v>0</v>
      </c>
      <c r="Q113" s="21">
        <f>男子記録入力!BB114</f>
        <v>0</v>
      </c>
      <c r="R113" s="21">
        <f>男子記録入力!BZ114</f>
        <v>0</v>
      </c>
      <c r="S113" s="21">
        <f>男子記録入力!CX114</f>
        <v>0</v>
      </c>
      <c r="T113" s="21">
        <f>男子記録入力!DV114</f>
        <v>0</v>
      </c>
    </row>
    <row r="114" spans="1:20">
      <c r="A114" s="18">
        <v>112</v>
      </c>
      <c r="B114" s="18" t="str">
        <f t="shared" si="3"/>
        <v/>
      </c>
      <c r="C114" s="19" t="str">
        <f>IF(男子種目選択!B115="","",男子種目選択!B115)</f>
        <v/>
      </c>
      <c r="D114" s="19" t="str">
        <f>IF(男子種目選択!C115="","",男子種目選択!C115)</f>
        <v/>
      </c>
      <c r="E114" s="19" t="str">
        <f>IF(男子種目選択!D115="","",男子種目選択!D115)</f>
        <v/>
      </c>
      <c r="F114" s="21" t="str">
        <f>男子記録入力!G115</f>
        <v/>
      </c>
      <c r="G114" s="21" t="str">
        <f>男子記録入力!AE115</f>
        <v/>
      </c>
      <c r="H114" s="21" t="str">
        <f>男子記録入力!BC115</f>
        <v/>
      </c>
      <c r="I114" s="21" t="str">
        <f>男子記録入力!CA115</f>
        <v/>
      </c>
      <c r="J114" s="21" t="str">
        <f>男子記録入力!CY115</f>
        <v/>
      </c>
      <c r="K114" s="21" t="str">
        <f>男子種目選択!J115</f>
        <v/>
      </c>
      <c r="L114" s="21" t="str">
        <f>男子種目選択!K115</f>
        <v/>
      </c>
      <c r="M114" s="21" t="str">
        <f>男子種目選択!L115</f>
        <v/>
      </c>
      <c r="N114" s="21" t="str">
        <f>男子種目選択!M115</f>
        <v/>
      </c>
      <c r="O114" s="21" t="str">
        <f>男子種目選択!N115</f>
        <v/>
      </c>
      <c r="P114" s="21">
        <f>男子記録入力!AD115</f>
        <v>0</v>
      </c>
      <c r="Q114" s="21">
        <f>男子記録入力!BB115</f>
        <v>0</v>
      </c>
      <c r="R114" s="21">
        <f>男子記録入力!BZ115</f>
        <v>0</v>
      </c>
      <c r="S114" s="21">
        <f>男子記録入力!CX115</f>
        <v>0</v>
      </c>
      <c r="T114" s="21">
        <f>男子記録入力!DV115</f>
        <v>0</v>
      </c>
    </row>
    <row r="115" spans="1:20">
      <c r="A115" s="18">
        <v>113</v>
      </c>
      <c r="B115" s="18" t="str">
        <f t="shared" si="3"/>
        <v/>
      </c>
      <c r="C115" s="19" t="str">
        <f>IF(男子種目選択!B116="","",男子種目選択!B116)</f>
        <v/>
      </c>
      <c r="D115" s="19" t="str">
        <f>IF(男子種目選択!C116="","",男子種目選択!C116)</f>
        <v/>
      </c>
      <c r="E115" s="19" t="str">
        <f>IF(男子種目選択!D116="","",男子種目選択!D116)</f>
        <v/>
      </c>
      <c r="F115" s="21" t="str">
        <f>男子記録入力!G116</f>
        <v/>
      </c>
      <c r="G115" s="21" t="str">
        <f>男子記録入力!AE116</f>
        <v/>
      </c>
      <c r="H115" s="21" t="str">
        <f>男子記録入力!BC116</f>
        <v/>
      </c>
      <c r="I115" s="21" t="str">
        <f>男子記録入力!CA116</f>
        <v/>
      </c>
      <c r="J115" s="21" t="str">
        <f>男子記録入力!CY116</f>
        <v/>
      </c>
      <c r="K115" s="21" t="str">
        <f>男子種目選択!J116</f>
        <v/>
      </c>
      <c r="L115" s="21" t="str">
        <f>男子種目選択!K116</f>
        <v/>
      </c>
      <c r="M115" s="21" t="str">
        <f>男子種目選択!L116</f>
        <v/>
      </c>
      <c r="N115" s="21" t="str">
        <f>男子種目選択!M116</f>
        <v/>
      </c>
      <c r="O115" s="21" t="str">
        <f>男子種目選択!N116</f>
        <v/>
      </c>
      <c r="P115" s="21">
        <f>男子記録入力!AD116</f>
        <v>0</v>
      </c>
      <c r="Q115" s="21">
        <f>男子記録入力!BB116</f>
        <v>0</v>
      </c>
      <c r="R115" s="21">
        <f>男子記録入力!BZ116</f>
        <v>0</v>
      </c>
      <c r="S115" s="21">
        <f>男子記録入力!CX116</f>
        <v>0</v>
      </c>
      <c r="T115" s="21">
        <f>男子記録入力!DV116</f>
        <v>0</v>
      </c>
    </row>
    <row r="116" spans="1:20">
      <c r="A116" s="18">
        <v>114</v>
      </c>
      <c r="B116" s="18" t="str">
        <f t="shared" si="3"/>
        <v/>
      </c>
      <c r="C116" s="19" t="str">
        <f>IF(男子種目選択!B117="","",男子種目選択!B117)</f>
        <v/>
      </c>
      <c r="D116" s="19" t="str">
        <f>IF(男子種目選択!C117="","",男子種目選択!C117)</f>
        <v/>
      </c>
      <c r="E116" s="19" t="str">
        <f>IF(男子種目選択!D117="","",男子種目選択!D117)</f>
        <v/>
      </c>
      <c r="F116" s="21" t="str">
        <f>男子記録入力!G117</f>
        <v/>
      </c>
      <c r="G116" s="21" t="str">
        <f>男子記録入力!AE117</f>
        <v/>
      </c>
      <c r="H116" s="21" t="str">
        <f>男子記録入力!BC117</f>
        <v/>
      </c>
      <c r="I116" s="21" t="str">
        <f>男子記録入力!CA117</f>
        <v/>
      </c>
      <c r="J116" s="21" t="str">
        <f>男子記録入力!CY117</f>
        <v/>
      </c>
      <c r="K116" s="21" t="str">
        <f>男子種目選択!J117</f>
        <v/>
      </c>
      <c r="L116" s="21" t="str">
        <f>男子種目選択!K117</f>
        <v/>
      </c>
      <c r="M116" s="21" t="str">
        <f>男子種目選択!L117</f>
        <v/>
      </c>
      <c r="N116" s="21" t="str">
        <f>男子種目選択!M117</f>
        <v/>
      </c>
      <c r="O116" s="21" t="str">
        <f>男子種目選択!N117</f>
        <v/>
      </c>
      <c r="P116" s="21">
        <f>男子記録入力!AD117</f>
        <v>0</v>
      </c>
      <c r="Q116" s="21">
        <f>男子記録入力!BB117</f>
        <v>0</v>
      </c>
      <c r="R116" s="21">
        <f>男子記録入力!BZ117</f>
        <v>0</v>
      </c>
      <c r="S116" s="21">
        <f>男子記録入力!CX117</f>
        <v>0</v>
      </c>
      <c r="T116" s="21">
        <f>男子記録入力!DV117</f>
        <v>0</v>
      </c>
    </row>
    <row r="117" spans="1:20">
      <c r="A117" s="18">
        <v>115</v>
      </c>
      <c r="B117" s="18" t="str">
        <f t="shared" si="3"/>
        <v/>
      </c>
      <c r="C117" s="19" t="str">
        <f>IF(男子種目選択!B118="","",男子種目選択!B118)</f>
        <v/>
      </c>
      <c r="D117" s="19" t="str">
        <f>IF(男子種目選択!C118="","",男子種目選択!C118)</f>
        <v/>
      </c>
      <c r="E117" s="19" t="str">
        <f>IF(男子種目選択!D118="","",男子種目選択!D118)</f>
        <v/>
      </c>
      <c r="F117" s="21" t="str">
        <f>男子記録入力!G118</f>
        <v/>
      </c>
      <c r="G117" s="21" t="str">
        <f>男子記録入力!AE118</f>
        <v/>
      </c>
      <c r="H117" s="21" t="str">
        <f>男子記録入力!BC118</f>
        <v/>
      </c>
      <c r="I117" s="21" t="str">
        <f>男子記録入力!CA118</f>
        <v/>
      </c>
      <c r="J117" s="21" t="str">
        <f>男子記録入力!CY118</f>
        <v/>
      </c>
      <c r="K117" s="21" t="str">
        <f>男子種目選択!J118</f>
        <v/>
      </c>
      <c r="L117" s="21" t="str">
        <f>男子種目選択!K118</f>
        <v/>
      </c>
      <c r="M117" s="21" t="str">
        <f>男子種目選択!L118</f>
        <v/>
      </c>
      <c r="N117" s="21" t="str">
        <f>男子種目選択!M118</f>
        <v/>
      </c>
      <c r="O117" s="21" t="str">
        <f>男子種目選択!N118</f>
        <v/>
      </c>
      <c r="P117" s="21">
        <f>男子記録入力!AD118</f>
        <v>0</v>
      </c>
      <c r="Q117" s="21">
        <f>男子記録入力!BB118</f>
        <v>0</v>
      </c>
      <c r="R117" s="21">
        <f>男子記録入力!BZ118</f>
        <v>0</v>
      </c>
      <c r="S117" s="21">
        <f>男子記録入力!CX118</f>
        <v>0</v>
      </c>
      <c r="T117" s="21">
        <f>男子記録入力!DV118</f>
        <v>0</v>
      </c>
    </row>
    <row r="118" spans="1:20">
      <c r="A118" s="18">
        <v>116</v>
      </c>
      <c r="B118" s="18" t="str">
        <f t="shared" si="3"/>
        <v/>
      </c>
      <c r="C118" s="19" t="str">
        <f>IF(男子種目選択!B119="","",男子種目選択!B119)</f>
        <v/>
      </c>
      <c r="D118" s="19" t="str">
        <f>IF(男子種目選択!C119="","",男子種目選択!C119)</f>
        <v/>
      </c>
      <c r="E118" s="19" t="str">
        <f>IF(男子種目選択!D119="","",男子種目選択!D119)</f>
        <v/>
      </c>
      <c r="F118" s="21" t="str">
        <f>男子記録入力!G119</f>
        <v/>
      </c>
      <c r="G118" s="21" t="str">
        <f>男子記録入力!AE119</f>
        <v/>
      </c>
      <c r="H118" s="21" t="str">
        <f>男子記録入力!BC119</f>
        <v/>
      </c>
      <c r="I118" s="21" t="str">
        <f>男子記録入力!CA119</f>
        <v/>
      </c>
      <c r="J118" s="21" t="str">
        <f>男子記録入力!CY119</f>
        <v/>
      </c>
      <c r="K118" s="21" t="str">
        <f>男子種目選択!J119</f>
        <v/>
      </c>
      <c r="L118" s="21" t="str">
        <f>男子種目選択!K119</f>
        <v/>
      </c>
      <c r="M118" s="21" t="str">
        <f>男子種目選択!L119</f>
        <v/>
      </c>
      <c r="N118" s="21" t="str">
        <f>男子種目選択!M119</f>
        <v/>
      </c>
      <c r="O118" s="21" t="str">
        <f>男子種目選択!N119</f>
        <v/>
      </c>
      <c r="P118" s="21">
        <f>男子記録入力!AD119</f>
        <v>0</v>
      </c>
      <c r="Q118" s="21">
        <f>男子記録入力!BB119</f>
        <v>0</v>
      </c>
      <c r="R118" s="21">
        <f>男子記録入力!BZ119</f>
        <v>0</v>
      </c>
      <c r="S118" s="21">
        <f>男子記録入力!CX119</f>
        <v>0</v>
      </c>
      <c r="T118" s="21">
        <f>男子記録入力!DV119</f>
        <v>0</v>
      </c>
    </row>
    <row r="119" spans="1:20">
      <c r="A119" s="18">
        <v>117</v>
      </c>
      <c r="B119" s="18" t="str">
        <f t="shared" si="3"/>
        <v/>
      </c>
      <c r="C119" s="19" t="str">
        <f>IF(男子種目選択!B120="","",男子種目選択!B120)</f>
        <v/>
      </c>
      <c r="D119" s="19" t="str">
        <f>IF(男子種目選択!C120="","",男子種目選択!C120)</f>
        <v/>
      </c>
      <c r="E119" s="19" t="str">
        <f>IF(男子種目選択!D120="","",男子種目選択!D120)</f>
        <v/>
      </c>
      <c r="F119" s="21" t="str">
        <f>男子記録入力!G120</f>
        <v/>
      </c>
      <c r="G119" s="21" t="str">
        <f>男子記録入力!AE120</f>
        <v/>
      </c>
      <c r="H119" s="21" t="str">
        <f>男子記録入力!BC120</f>
        <v/>
      </c>
      <c r="I119" s="21" t="str">
        <f>男子記録入力!CA120</f>
        <v/>
      </c>
      <c r="J119" s="21" t="str">
        <f>男子記録入力!CY120</f>
        <v/>
      </c>
      <c r="K119" s="21" t="str">
        <f>男子種目選択!J120</f>
        <v/>
      </c>
      <c r="L119" s="21" t="str">
        <f>男子種目選択!K120</f>
        <v/>
      </c>
      <c r="M119" s="21" t="str">
        <f>男子種目選択!L120</f>
        <v/>
      </c>
      <c r="N119" s="21" t="str">
        <f>男子種目選択!M120</f>
        <v/>
      </c>
      <c r="O119" s="21" t="str">
        <f>男子種目選択!N120</f>
        <v/>
      </c>
      <c r="P119" s="21">
        <f>男子記録入力!AD120</f>
        <v>0</v>
      </c>
      <c r="Q119" s="21">
        <f>男子記録入力!BB120</f>
        <v>0</v>
      </c>
      <c r="R119" s="21">
        <f>男子記録入力!BZ120</f>
        <v>0</v>
      </c>
      <c r="S119" s="21">
        <f>男子記録入力!CX120</f>
        <v>0</v>
      </c>
      <c r="T119" s="21">
        <f>男子記録入力!DV120</f>
        <v>0</v>
      </c>
    </row>
    <row r="120" spans="1:20">
      <c r="A120" s="18">
        <v>118</v>
      </c>
      <c r="B120" s="18" t="str">
        <f t="shared" si="3"/>
        <v/>
      </c>
      <c r="C120" s="19" t="str">
        <f>IF(男子種目選択!B121="","",男子種目選択!B121)</f>
        <v/>
      </c>
      <c r="D120" s="19" t="str">
        <f>IF(男子種目選択!C121="","",男子種目選択!C121)</f>
        <v/>
      </c>
      <c r="E120" s="19" t="str">
        <f>IF(男子種目選択!D121="","",男子種目選択!D121)</f>
        <v/>
      </c>
      <c r="F120" s="21" t="str">
        <f>男子記録入力!G121</f>
        <v/>
      </c>
      <c r="G120" s="21" t="str">
        <f>男子記録入力!AE121</f>
        <v/>
      </c>
      <c r="H120" s="21" t="str">
        <f>男子記録入力!BC121</f>
        <v/>
      </c>
      <c r="I120" s="21" t="str">
        <f>男子記録入力!CA121</f>
        <v/>
      </c>
      <c r="J120" s="21" t="str">
        <f>男子記録入力!CY121</f>
        <v/>
      </c>
      <c r="K120" s="21" t="str">
        <f>男子種目選択!J121</f>
        <v/>
      </c>
      <c r="L120" s="21" t="str">
        <f>男子種目選択!K121</f>
        <v/>
      </c>
      <c r="M120" s="21" t="str">
        <f>男子種目選択!L121</f>
        <v/>
      </c>
      <c r="N120" s="21" t="str">
        <f>男子種目選択!M121</f>
        <v/>
      </c>
      <c r="O120" s="21" t="str">
        <f>男子種目選択!N121</f>
        <v/>
      </c>
      <c r="P120" s="21">
        <f>男子記録入力!AD121</f>
        <v>0</v>
      </c>
      <c r="Q120" s="21">
        <f>男子記録入力!BB121</f>
        <v>0</v>
      </c>
      <c r="R120" s="21">
        <f>男子記録入力!BZ121</f>
        <v>0</v>
      </c>
      <c r="S120" s="21">
        <f>男子記録入力!CX121</f>
        <v>0</v>
      </c>
      <c r="T120" s="21">
        <f>男子記録入力!DV121</f>
        <v>0</v>
      </c>
    </row>
    <row r="121" spans="1:20">
      <c r="A121" s="18">
        <v>119</v>
      </c>
      <c r="B121" s="18" t="str">
        <f t="shared" si="3"/>
        <v/>
      </c>
      <c r="C121" s="19" t="str">
        <f>IF(男子種目選択!B122="","",男子種目選択!B122)</f>
        <v/>
      </c>
      <c r="D121" s="19" t="str">
        <f>IF(男子種目選択!C122="","",男子種目選択!C122)</f>
        <v/>
      </c>
      <c r="E121" s="19" t="str">
        <f>IF(男子種目選択!D122="","",男子種目選択!D122)</f>
        <v/>
      </c>
      <c r="F121" s="21" t="str">
        <f>男子記録入力!G122</f>
        <v/>
      </c>
      <c r="G121" s="21" t="str">
        <f>男子記録入力!AE122</f>
        <v/>
      </c>
      <c r="H121" s="21" t="str">
        <f>男子記録入力!BC122</f>
        <v/>
      </c>
      <c r="I121" s="21" t="str">
        <f>男子記録入力!CA122</f>
        <v/>
      </c>
      <c r="J121" s="21" t="str">
        <f>男子記録入力!CY122</f>
        <v/>
      </c>
      <c r="K121" s="21" t="str">
        <f>男子種目選択!J122</f>
        <v/>
      </c>
      <c r="L121" s="21" t="str">
        <f>男子種目選択!K122</f>
        <v/>
      </c>
      <c r="M121" s="21" t="str">
        <f>男子種目選択!L122</f>
        <v/>
      </c>
      <c r="N121" s="21" t="str">
        <f>男子種目選択!M122</f>
        <v/>
      </c>
      <c r="O121" s="21" t="str">
        <f>男子種目選択!N122</f>
        <v/>
      </c>
      <c r="P121" s="21">
        <f>男子記録入力!AD122</f>
        <v>0</v>
      </c>
      <c r="Q121" s="21">
        <f>男子記録入力!BB122</f>
        <v>0</v>
      </c>
      <c r="R121" s="21">
        <f>男子記録入力!BZ122</f>
        <v>0</v>
      </c>
      <c r="S121" s="21">
        <f>男子記録入力!CX122</f>
        <v>0</v>
      </c>
      <c r="T121" s="21">
        <f>男子記録入力!DV122</f>
        <v>0</v>
      </c>
    </row>
    <row r="122" spans="1:20">
      <c r="A122" s="18">
        <v>120</v>
      </c>
      <c r="B122" s="18" t="str">
        <f t="shared" si="3"/>
        <v/>
      </c>
      <c r="C122" s="19" t="str">
        <f>IF(男子種目選択!B123="","",男子種目選択!B123)</f>
        <v/>
      </c>
      <c r="D122" s="19" t="str">
        <f>IF(男子種目選択!C123="","",男子種目選択!C123)</f>
        <v/>
      </c>
      <c r="E122" s="19" t="str">
        <f>IF(男子種目選択!D123="","",男子種目選択!D123)</f>
        <v/>
      </c>
      <c r="F122" s="21" t="str">
        <f>男子記録入力!G123</f>
        <v/>
      </c>
      <c r="G122" s="21" t="str">
        <f>男子記録入力!AE123</f>
        <v/>
      </c>
      <c r="H122" s="21" t="str">
        <f>男子記録入力!BC123</f>
        <v/>
      </c>
      <c r="I122" s="21" t="str">
        <f>男子記録入力!CA123</f>
        <v/>
      </c>
      <c r="J122" s="21" t="str">
        <f>男子記録入力!CY123</f>
        <v/>
      </c>
      <c r="K122" s="21" t="str">
        <f>男子種目選択!J123</f>
        <v/>
      </c>
      <c r="L122" s="21" t="str">
        <f>男子種目選択!K123</f>
        <v/>
      </c>
      <c r="M122" s="21" t="str">
        <f>男子種目選択!L123</f>
        <v/>
      </c>
      <c r="N122" s="21" t="str">
        <f>男子種目選択!M123</f>
        <v/>
      </c>
      <c r="O122" s="21" t="str">
        <f>男子種目選択!N123</f>
        <v/>
      </c>
      <c r="P122" s="21">
        <f>男子記録入力!AD123</f>
        <v>0</v>
      </c>
      <c r="Q122" s="21">
        <f>男子記録入力!BB123</f>
        <v>0</v>
      </c>
      <c r="R122" s="21">
        <f>男子記録入力!BZ123</f>
        <v>0</v>
      </c>
      <c r="S122" s="21">
        <f>男子記録入力!CX123</f>
        <v>0</v>
      </c>
      <c r="T122" s="21">
        <f>男子記録入力!DV123</f>
        <v>0</v>
      </c>
    </row>
    <row r="123" spans="1:20">
      <c r="A123" s="18">
        <v>121</v>
      </c>
      <c r="B123" s="18" t="str">
        <f t="shared" si="3"/>
        <v/>
      </c>
      <c r="C123" s="19" t="str">
        <f>IF(男子種目選択!B124="","",男子種目選択!B124)</f>
        <v/>
      </c>
      <c r="D123" s="19" t="str">
        <f>IF(男子種目選択!C124="","",男子種目選択!C124)</f>
        <v/>
      </c>
      <c r="E123" s="19" t="str">
        <f>IF(男子種目選択!D124="","",男子種目選択!D124)</f>
        <v/>
      </c>
      <c r="F123" s="21" t="str">
        <f>男子記録入力!G124</f>
        <v/>
      </c>
      <c r="G123" s="21" t="str">
        <f>男子記録入力!AE124</f>
        <v/>
      </c>
      <c r="H123" s="21" t="str">
        <f>男子記録入力!BC124</f>
        <v/>
      </c>
      <c r="I123" s="21" t="str">
        <f>男子記録入力!CA124</f>
        <v/>
      </c>
      <c r="J123" s="21" t="str">
        <f>男子記録入力!CY124</f>
        <v/>
      </c>
      <c r="K123" s="21" t="str">
        <f>男子種目選択!J124</f>
        <v/>
      </c>
      <c r="L123" s="21" t="str">
        <f>男子種目選択!K124</f>
        <v/>
      </c>
      <c r="M123" s="21" t="str">
        <f>男子種目選択!L124</f>
        <v/>
      </c>
      <c r="N123" s="21" t="str">
        <f>男子種目選択!M124</f>
        <v/>
      </c>
      <c r="O123" s="21" t="str">
        <f>男子種目選択!N124</f>
        <v/>
      </c>
      <c r="P123" s="21">
        <f>男子記録入力!AD124</f>
        <v>0</v>
      </c>
      <c r="Q123" s="21">
        <f>男子記録入力!BB124</f>
        <v>0</v>
      </c>
      <c r="R123" s="21">
        <f>男子記録入力!BZ124</f>
        <v>0</v>
      </c>
      <c r="S123" s="21">
        <f>男子記録入力!CX124</f>
        <v>0</v>
      </c>
      <c r="T123" s="21">
        <f>男子記録入力!DV124</f>
        <v>0</v>
      </c>
    </row>
    <row r="124" spans="1:20">
      <c r="A124" s="18">
        <v>122</v>
      </c>
      <c r="B124" s="18" t="str">
        <f t="shared" si="3"/>
        <v/>
      </c>
      <c r="C124" s="19" t="str">
        <f>IF(男子種目選択!B125="","",男子種目選択!B125)</f>
        <v/>
      </c>
      <c r="D124" s="19" t="str">
        <f>IF(男子種目選択!C125="","",男子種目選択!C125)</f>
        <v/>
      </c>
      <c r="E124" s="19" t="str">
        <f>IF(男子種目選択!D125="","",男子種目選択!D125)</f>
        <v/>
      </c>
      <c r="F124" s="21" t="str">
        <f>男子記録入力!G125</f>
        <v/>
      </c>
      <c r="G124" s="21" t="str">
        <f>男子記録入力!AE125</f>
        <v/>
      </c>
      <c r="H124" s="21" t="str">
        <f>男子記録入力!BC125</f>
        <v/>
      </c>
      <c r="I124" s="21" t="str">
        <f>男子記録入力!CA125</f>
        <v/>
      </c>
      <c r="J124" s="21" t="str">
        <f>男子記録入力!CY125</f>
        <v/>
      </c>
      <c r="K124" s="21" t="str">
        <f>男子種目選択!J125</f>
        <v/>
      </c>
      <c r="L124" s="21" t="str">
        <f>男子種目選択!K125</f>
        <v/>
      </c>
      <c r="M124" s="21" t="str">
        <f>男子種目選択!L125</f>
        <v/>
      </c>
      <c r="N124" s="21" t="str">
        <f>男子種目選択!M125</f>
        <v/>
      </c>
      <c r="O124" s="21" t="str">
        <f>男子種目選択!N125</f>
        <v/>
      </c>
      <c r="P124" s="21">
        <f>男子記録入力!AD125</f>
        <v>0</v>
      </c>
      <c r="Q124" s="21">
        <f>男子記録入力!BB125</f>
        <v>0</v>
      </c>
      <c r="R124" s="21">
        <f>男子記録入力!BZ125</f>
        <v>0</v>
      </c>
      <c r="S124" s="21">
        <f>男子記録入力!CX125</f>
        <v>0</v>
      </c>
      <c r="T124" s="21">
        <f>男子記録入力!DV125</f>
        <v>0</v>
      </c>
    </row>
    <row r="125" spans="1:20">
      <c r="A125" s="18">
        <v>123</v>
      </c>
      <c r="B125" s="18" t="str">
        <f t="shared" si="3"/>
        <v/>
      </c>
      <c r="C125" s="19" t="str">
        <f>IF(男子種目選択!B126="","",男子種目選択!B126)</f>
        <v/>
      </c>
      <c r="D125" s="19" t="str">
        <f>IF(男子種目選択!C126="","",男子種目選択!C126)</f>
        <v/>
      </c>
      <c r="E125" s="19" t="str">
        <f>IF(男子種目選択!D126="","",男子種目選択!D126)</f>
        <v/>
      </c>
      <c r="F125" s="21" t="str">
        <f>男子記録入力!G126</f>
        <v/>
      </c>
      <c r="G125" s="21" t="str">
        <f>男子記録入力!AE126</f>
        <v/>
      </c>
      <c r="H125" s="21" t="str">
        <f>男子記録入力!BC126</f>
        <v/>
      </c>
      <c r="I125" s="21" t="str">
        <f>男子記録入力!CA126</f>
        <v/>
      </c>
      <c r="J125" s="21" t="str">
        <f>男子記録入力!CY126</f>
        <v/>
      </c>
      <c r="K125" s="21" t="str">
        <f>男子種目選択!J126</f>
        <v/>
      </c>
      <c r="L125" s="21" t="str">
        <f>男子種目選択!K126</f>
        <v/>
      </c>
      <c r="M125" s="21" t="str">
        <f>男子種目選択!L126</f>
        <v/>
      </c>
      <c r="N125" s="21" t="str">
        <f>男子種目選択!M126</f>
        <v/>
      </c>
      <c r="O125" s="21" t="str">
        <f>男子種目選択!N126</f>
        <v/>
      </c>
      <c r="P125" s="21">
        <f>男子記録入力!AD126</f>
        <v>0</v>
      </c>
      <c r="Q125" s="21">
        <f>男子記録入力!BB126</f>
        <v>0</v>
      </c>
      <c r="R125" s="21">
        <f>男子記録入力!BZ126</f>
        <v>0</v>
      </c>
      <c r="S125" s="21">
        <f>男子記録入力!CX126</f>
        <v>0</v>
      </c>
      <c r="T125" s="21">
        <f>男子記録入力!DV126</f>
        <v>0</v>
      </c>
    </row>
    <row r="126" spans="1:20">
      <c r="A126" s="18">
        <v>124</v>
      </c>
      <c r="B126" s="18" t="str">
        <f t="shared" si="3"/>
        <v/>
      </c>
      <c r="C126" s="19" t="str">
        <f>IF(男子種目選択!B127="","",男子種目選択!B127)</f>
        <v/>
      </c>
      <c r="D126" s="19" t="str">
        <f>IF(男子種目選択!C127="","",男子種目選択!C127)</f>
        <v/>
      </c>
      <c r="E126" s="19" t="str">
        <f>IF(男子種目選択!D127="","",男子種目選択!D127)</f>
        <v/>
      </c>
      <c r="F126" s="21" t="str">
        <f>男子記録入力!G127</f>
        <v/>
      </c>
      <c r="G126" s="21" t="str">
        <f>男子記録入力!AE127</f>
        <v/>
      </c>
      <c r="H126" s="21" t="str">
        <f>男子記録入力!BC127</f>
        <v/>
      </c>
      <c r="I126" s="21" t="str">
        <f>男子記録入力!CA127</f>
        <v/>
      </c>
      <c r="J126" s="21" t="str">
        <f>男子記録入力!CY127</f>
        <v/>
      </c>
      <c r="K126" s="21" t="str">
        <f>男子種目選択!J127</f>
        <v/>
      </c>
      <c r="L126" s="21" t="str">
        <f>男子種目選択!K127</f>
        <v/>
      </c>
      <c r="M126" s="21" t="str">
        <f>男子種目選択!L127</f>
        <v/>
      </c>
      <c r="N126" s="21" t="str">
        <f>男子種目選択!M127</f>
        <v/>
      </c>
      <c r="O126" s="21" t="str">
        <f>男子種目選択!N127</f>
        <v/>
      </c>
      <c r="P126" s="21">
        <f>男子記録入力!AD127</f>
        <v>0</v>
      </c>
      <c r="Q126" s="21">
        <f>男子記録入力!BB127</f>
        <v>0</v>
      </c>
      <c r="R126" s="21">
        <f>男子記録入力!BZ127</f>
        <v>0</v>
      </c>
      <c r="S126" s="21">
        <f>男子記録入力!CX127</f>
        <v>0</v>
      </c>
      <c r="T126" s="21">
        <f>男子記録入力!DV127</f>
        <v>0</v>
      </c>
    </row>
    <row r="127" spans="1:20">
      <c r="A127" s="18">
        <v>125</v>
      </c>
      <c r="B127" s="18" t="str">
        <f t="shared" si="3"/>
        <v/>
      </c>
      <c r="C127" s="19" t="str">
        <f>IF(男子種目選択!B128="","",男子種目選択!B128)</f>
        <v/>
      </c>
      <c r="D127" s="19" t="str">
        <f>IF(男子種目選択!C128="","",男子種目選択!C128)</f>
        <v/>
      </c>
      <c r="E127" s="19" t="str">
        <f>IF(男子種目選択!D128="","",男子種目選択!D128)</f>
        <v/>
      </c>
      <c r="F127" s="21" t="str">
        <f>男子記録入力!G128</f>
        <v/>
      </c>
      <c r="G127" s="21" t="str">
        <f>男子記録入力!AE128</f>
        <v/>
      </c>
      <c r="H127" s="21" t="str">
        <f>男子記録入力!BC128</f>
        <v/>
      </c>
      <c r="I127" s="21" t="str">
        <f>男子記録入力!CA128</f>
        <v/>
      </c>
      <c r="J127" s="21" t="str">
        <f>男子記録入力!CY128</f>
        <v/>
      </c>
      <c r="K127" s="21" t="str">
        <f>男子種目選択!J128</f>
        <v/>
      </c>
      <c r="L127" s="21" t="str">
        <f>男子種目選択!K128</f>
        <v/>
      </c>
      <c r="M127" s="21" t="str">
        <f>男子種目選択!L128</f>
        <v/>
      </c>
      <c r="N127" s="21" t="str">
        <f>男子種目選択!M128</f>
        <v/>
      </c>
      <c r="O127" s="21" t="str">
        <f>男子種目選択!N128</f>
        <v/>
      </c>
      <c r="P127" s="21">
        <f>男子記録入力!AD128</f>
        <v>0</v>
      </c>
      <c r="Q127" s="21">
        <f>男子記録入力!BB128</f>
        <v>0</v>
      </c>
      <c r="R127" s="21">
        <f>男子記録入力!BZ128</f>
        <v>0</v>
      </c>
      <c r="S127" s="21">
        <f>男子記録入力!CX128</f>
        <v>0</v>
      </c>
      <c r="T127" s="21">
        <f>男子記録入力!DV128</f>
        <v>0</v>
      </c>
    </row>
    <row r="128" spans="1:20">
      <c r="A128" s="18">
        <v>126</v>
      </c>
      <c r="B128" s="18" t="str">
        <f t="shared" si="3"/>
        <v/>
      </c>
      <c r="C128" s="19" t="str">
        <f>IF(男子種目選択!B129="","",男子種目選択!B129)</f>
        <v/>
      </c>
      <c r="D128" s="19" t="str">
        <f>IF(男子種目選択!C129="","",男子種目選択!C129)</f>
        <v/>
      </c>
      <c r="E128" s="19" t="str">
        <f>IF(男子種目選択!D129="","",男子種目選択!D129)</f>
        <v/>
      </c>
      <c r="F128" s="21" t="str">
        <f>男子記録入力!G129</f>
        <v/>
      </c>
      <c r="G128" s="21" t="str">
        <f>男子記録入力!AE129</f>
        <v/>
      </c>
      <c r="H128" s="21" t="str">
        <f>男子記録入力!BC129</f>
        <v/>
      </c>
      <c r="I128" s="21" t="str">
        <f>男子記録入力!CA129</f>
        <v/>
      </c>
      <c r="J128" s="21" t="str">
        <f>男子記録入力!CY129</f>
        <v/>
      </c>
      <c r="K128" s="21" t="str">
        <f>男子種目選択!J129</f>
        <v/>
      </c>
      <c r="L128" s="21" t="str">
        <f>男子種目選択!K129</f>
        <v/>
      </c>
      <c r="M128" s="21" t="str">
        <f>男子種目選択!L129</f>
        <v/>
      </c>
      <c r="N128" s="21" t="str">
        <f>男子種目選択!M129</f>
        <v/>
      </c>
      <c r="O128" s="21" t="str">
        <f>男子種目選択!N129</f>
        <v/>
      </c>
      <c r="P128" s="21">
        <f>男子記録入力!AD129</f>
        <v>0</v>
      </c>
      <c r="Q128" s="21">
        <f>男子記録入力!BB129</f>
        <v>0</v>
      </c>
      <c r="R128" s="21">
        <f>男子記録入力!BZ129</f>
        <v>0</v>
      </c>
      <c r="S128" s="21">
        <f>男子記録入力!CX129</f>
        <v>0</v>
      </c>
      <c r="T128" s="21">
        <f>男子記録入力!DV129</f>
        <v>0</v>
      </c>
    </row>
    <row r="129" spans="1:20">
      <c r="A129" s="18">
        <v>127</v>
      </c>
      <c r="B129" s="18" t="str">
        <f t="shared" si="3"/>
        <v/>
      </c>
      <c r="C129" s="19" t="str">
        <f>IF(男子種目選択!B130="","",男子種目選択!B130)</f>
        <v/>
      </c>
      <c r="D129" s="19" t="str">
        <f>IF(男子種目選択!C130="","",男子種目選択!C130)</f>
        <v/>
      </c>
      <c r="E129" s="19" t="str">
        <f>IF(男子種目選択!D130="","",男子種目選択!D130)</f>
        <v/>
      </c>
      <c r="F129" s="21" t="str">
        <f>男子記録入力!G130</f>
        <v/>
      </c>
      <c r="G129" s="21" t="str">
        <f>男子記録入力!AE130</f>
        <v/>
      </c>
      <c r="H129" s="21" t="str">
        <f>男子記録入力!BC130</f>
        <v/>
      </c>
      <c r="I129" s="21" t="str">
        <f>男子記録入力!CA130</f>
        <v/>
      </c>
      <c r="J129" s="21" t="str">
        <f>男子記録入力!CY130</f>
        <v/>
      </c>
      <c r="K129" s="21" t="str">
        <f>男子種目選択!J130</f>
        <v/>
      </c>
      <c r="L129" s="21" t="str">
        <f>男子種目選択!K130</f>
        <v/>
      </c>
      <c r="M129" s="21" t="str">
        <f>男子種目選択!L130</f>
        <v/>
      </c>
      <c r="N129" s="21" t="str">
        <f>男子種目選択!M130</f>
        <v/>
      </c>
      <c r="O129" s="21" t="str">
        <f>男子種目選択!N130</f>
        <v/>
      </c>
      <c r="P129" s="21">
        <f>男子記録入力!AD130</f>
        <v>0</v>
      </c>
      <c r="Q129" s="21">
        <f>男子記録入力!BB130</f>
        <v>0</v>
      </c>
      <c r="R129" s="21">
        <f>男子記録入力!BZ130</f>
        <v>0</v>
      </c>
      <c r="S129" s="21">
        <f>男子記録入力!CX130</f>
        <v>0</v>
      </c>
      <c r="T129" s="21">
        <f>男子記録入力!DV130</f>
        <v>0</v>
      </c>
    </row>
    <row r="130" spans="1:20">
      <c r="A130" s="18">
        <v>128</v>
      </c>
      <c r="B130" s="18" t="str">
        <f t="shared" si="3"/>
        <v/>
      </c>
      <c r="C130" s="19" t="str">
        <f>IF(男子種目選択!B131="","",男子種目選択!B131)</f>
        <v/>
      </c>
      <c r="D130" s="19" t="str">
        <f>IF(男子種目選択!C131="","",男子種目選択!C131)</f>
        <v/>
      </c>
      <c r="E130" s="19" t="str">
        <f>IF(男子種目選択!D131="","",男子種目選択!D131)</f>
        <v/>
      </c>
      <c r="F130" s="21" t="str">
        <f>男子記録入力!G131</f>
        <v/>
      </c>
      <c r="G130" s="21" t="str">
        <f>男子記録入力!AE131</f>
        <v/>
      </c>
      <c r="H130" s="21" t="str">
        <f>男子記録入力!BC131</f>
        <v/>
      </c>
      <c r="I130" s="21" t="str">
        <f>男子記録入力!CA131</f>
        <v/>
      </c>
      <c r="J130" s="21" t="str">
        <f>男子記録入力!CY131</f>
        <v/>
      </c>
      <c r="K130" s="21" t="str">
        <f>男子種目選択!J131</f>
        <v/>
      </c>
      <c r="L130" s="21" t="str">
        <f>男子種目選択!K131</f>
        <v/>
      </c>
      <c r="M130" s="21" t="str">
        <f>男子種目選択!L131</f>
        <v/>
      </c>
      <c r="N130" s="21" t="str">
        <f>男子種目選択!M131</f>
        <v/>
      </c>
      <c r="O130" s="21" t="str">
        <f>男子種目選択!N131</f>
        <v/>
      </c>
      <c r="P130" s="21">
        <f>男子記録入力!AD131</f>
        <v>0</v>
      </c>
      <c r="Q130" s="21">
        <f>男子記録入力!BB131</f>
        <v>0</v>
      </c>
      <c r="R130" s="21">
        <f>男子記録入力!BZ131</f>
        <v>0</v>
      </c>
      <c r="S130" s="21">
        <f>男子記録入力!CX131</f>
        <v>0</v>
      </c>
      <c r="T130" s="21">
        <f>男子記録入力!DV131</f>
        <v>0</v>
      </c>
    </row>
    <row r="131" spans="1:20">
      <c r="A131" s="18">
        <v>129</v>
      </c>
      <c r="B131" s="18" t="str">
        <f t="shared" ref="B131:B162" si="4">IF(C131="","",VLOOKUP(A$1,学校名コード,2,FALSE))</f>
        <v/>
      </c>
      <c r="C131" s="19" t="str">
        <f>IF(男子種目選択!B132="","",男子種目選択!B132)</f>
        <v/>
      </c>
      <c r="D131" s="19" t="str">
        <f>IF(男子種目選択!C132="","",男子種目選択!C132)</f>
        <v/>
      </c>
      <c r="E131" s="19" t="str">
        <f>IF(男子種目選択!D132="","",男子種目選択!D132)</f>
        <v/>
      </c>
      <c r="F131" s="21" t="str">
        <f>男子記録入力!G132</f>
        <v/>
      </c>
      <c r="G131" s="21" t="str">
        <f>男子記録入力!AE132</f>
        <v/>
      </c>
      <c r="H131" s="21" t="str">
        <f>男子記録入力!BC132</f>
        <v/>
      </c>
      <c r="I131" s="21" t="str">
        <f>男子記録入力!CA132</f>
        <v/>
      </c>
      <c r="J131" s="21" t="str">
        <f>男子記録入力!CY132</f>
        <v/>
      </c>
      <c r="K131" s="21" t="str">
        <f>男子種目選択!J132</f>
        <v/>
      </c>
      <c r="L131" s="21" t="str">
        <f>男子種目選択!K132</f>
        <v/>
      </c>
      <c r="M131" s="21" t="str">
        <f>男子種目選択!L132</f>
        <v/>
      </c>
      <c r="N131" s="21" t="str">
        <f>男子種目選択!M132</f>
        <v/>
      </c>
      <c r="O131" s="21" t="str">
        <f>男子種目選択!N132</f>
        <v/>
      </c>
      <c r="P131" s="21">
        <f>男子記録入力!AD132</f>
        <v>0</v>
      </c>
      <c r="Q131" s="21">
        <f>男子記録入力!BB132</f>
        <v>0</v>
      </c>
      <c r="R131" s="21">
        <f>男子記録入力!BZ132</f>
        <v>0</v>
      </c>
      <c r="S131" s="21">
        <f>男子記録入力!CX132</f>
        <v>0</v>
      </c>
      <c r="T131" s="21">
        <f>男子記録入力!DV132</f>
        <v>0</v>
      </c>
    </row>
    <row r="132" spans="1:20">
      <c r="A132" s="18">
        <v>130</v>
      </c>
      <c r="B132" s="18" t="str">
        <f t="shared" si="4"/>
        <v/>
      </c>
      <c r="C132" s="19" t="str">
        <f>IF(男子種目選択!B133="","",男子種目選択!B133)</f>
        <v/>
      </c>
      <c r="D132" s="19" t="str">
        <f>IF(男子種目選択!C133="","",男子種目選択!C133)</f>
        <v/>
      </c>
      <c r="E132" s="19" t="str">
        <f>IF(男子種目選択!D133="","",男子種目選択!D133)</f>
        <v/>
      </c>
      <c r="F132" s="21" t="str">
        <f>男子記録入力!G133</f>
        <v/>
      </c>
      <c r="G132" s="21" t="str">
        <f>男子記録入力!AE133</f>
        <v/>
      </c>
      <c r="H132" s="21" t="str">
        <f>男子記録入力!BC133</f>
        <v/>
      </c>
      <c r="I132" s="21" t="str">
        <f>男子記録入力!CA133</f>
        <v/>
      </c>
      <c r="J132" s="21" t="str">
        <f>男子記録入力!CY133</f>
        <v/>
      </c>
      <c r="K132" s="21" t="str">
        <f>男子種目選択!J133</f>
        <v/>
      </c>
      <c r="L132" s="21" t="str">
        <f>男子種目選択!K133</f>
        <v/>
      </c>
      <c r="M132" s="21" t="str">
        <f>男子種目選択!L133</f>
        <v/>
      </c>
      <c r="N132" s="21" t="str">
        <f>男子種目選択!M133</f>
        <v/>
      </c>
      <c r="O132" s="21" t="str">
        <f>男子種目選択!N133</f>
        <v/>
      </c>
      <c r="P132" s="21">
        <f>男子記録入力!AD133</f>
        <v>0</v>
      </c>
      <c r="Q132" s="21">
        <f>男子記録入力!BB133</f>
        <v>0</v>
      </c>
      <c r="R132" s="21">
        <f>男子記録入力!BZ133</f>
        <v>0</v>
      </c>
      <c r="S132" s="21">
        <f>男子記録入力!CX133</f>
        <v>0</v>
      </c>
      <c r="T132" s="21">
        <f>男子記録入力!DV133</f>
        <v>0</v>
      </c>
    </row>
    <row r="133" spans="1:20">
      <c r="A133" s="18">
        <v>131</v>
      </c>
      <c r="B133" s="18" t="str">
        <f t="shared" si="4"/>
        <v/>
      </c>
      <c r="C133" s="19" t="str">
        <f>IF(男子種目選択!B134="","",男子種目選択!B134)</f>
        <v/>
      </c>
      <c r="D133" s="19" t="str">
        <f>IF(男子種目選択!C134="","",男子種目選択!C134)</f>
        <v/>
      </c>
      <c r="E133" s="19" t="str">
        <f>IF(男子種目選択!D134="","",男子種目選択!D134)</f>
        <v/>
      </c>
      <c r="F133" s="21" t="str">
        <f>男子記録入力!G134</f>
        <v/>
      </c>
      <c r="G133" s="21" t="str">
        <f>男子記録入力!AE134</f>
        <v/>
      </c>
      <c r="H133" s="21" t="str">
        <f>男子記録入力!BC134</f>
        <v/>
      </c>
      <c r="I133" s="21" t="str">
        <f>男子記録入力!CA134</f>
        <v/>
      </c>
      <c r="J133" s="21" t="str">
        <f>男子記録入力!CY134</f>
        <v/>
      </c>
      <c r="K133" s="21" t="str">
        <f>男子種目選択!J134</f>
        <v/>
      </c>
      <c r="L133" s="21" t="str">
        <f>男子種目選択!K134</f>
        <v/>
      </c>
      <c r="M133" s="21" t="str">
        <f>男子種目選択!L134</f>
        <v/>
      </c>
      <c r="N133" s="21" t="str">
        <f>男子種目選択!M134</f>
        <v/>
      </c>
      <c r="O133" s="21" t="str">
        <f>男子種目選択!N134</f>
        <v/>
      </c>
      <c r="P133" s="21">
        <f>男子記録入力!AD134</f>
        <v>0</v>
      </c>
      <c r="Q133" s="21">
        <f>男子記録入力!BB134</f>
        <v>0</v>
      </c>
      <c r="R133" s="21">
        <f>男子記録入力!BZ134</f>
        <v>0</v>
      </c>
      <c r="S133" s="21">
        <f>男子記録入力!CX134</f>
        <v>0</v>
      </c>
      <c r="T133" s="21">
        <f>男子記録入力!DV134</f>
        <v>0</v>
      </c>
    </row>
    <row r="134" spans="1:20">
      <c r="A134" s="18">
        <v>132</v>
      </c>
      <c r="B134" s="18" t="str">
        <f t="shared" si="4"/>
        <v/>
      </c>
      <c r="C134" s="19" t="str">
        <f>IF(男子種目選択!B135="","",男子種目選択!B135)</f>
        <v/>
      </c>
      <c r="D134" s="19" t="str">
        <f>IF(男子種目選択!C135="","",男子種目選択!C135)</f>
        <v/>
      </c>
      <c r="E134" s="19" t="str">
        <f>IF(男子種目選択!D135="","",男子種目選択!D135)</f>
        <v/>
      </c>
      <c r="F134" s="21" t="str">
        <f>男子記録入力!G135</f>
        <v/>
      </c>
      <c r="G134" s="21" t="str">
        <f>男子記録入力!AE135</f>
        <v/>
      </c>
      <c r="H134" s="21" t="str">
        <f>男子記録入力!BC135</f>
        <v/>
      </c>
      <c r="I134" s="21" t="str">
        <f>男子記録入力!CA135</f>
        <v/>
      </c>
      <c r="J134" s="21" t="str">
        <f>男子記録入力!CY135</f>
        <v/>
      </c>
      <c r="K134" s="21" t="str">
        <f>男子種目選択!J135</f>
        <v/>
      </c>
      <c r="L134" s="21" t="str">
        <f>男子種目選択!K135</f>
        <v/>
      </c>
      <c r="M134" s="21" t="str">
        <f>男子種目選択!L135</f>
        <v/>
      </c>
      <c r="N134" s="21" t="str">
        <f>男子種目選択!M135</f>
        <v/>
      </c>
      <c r="O134" s="21" t="str">
        <f>男子種目選択!N135</f>
        <v/>
      </c>
      <c r="P134" s="21">
        <f>男子記録入力!AD135</f>
        <v>0</v>
      </c>
      <c r="Q134" s="21">
        <f>男子記録入力!BB135</f>
        <v>0</v>
      </c>
      <c r="R134" s="21">
        <f>男子記録入力!BZ135</f>
        <v>0</v>
      </c>
      <c r="S134" s="21">
        <f>男子記録入力!CX135</f>
        <v>0</v>
      </c>
      <c r="T134" s="21">
        <f>男子記録入力!DV135</f>
        <v>0</v>
      </c>
    </row>
    <row r="135" spans="1:20">
      <c r="A135" s="18">
        <v>133</v>
      </c>
      <c r="B135" s="18" t="str">
        <f t="shared" si="4"/>
        <v/>
      </c>
      <c r="C135" s="19" t="str">
        <f>IF(男子種目選択!B136="","",男子種目選択!B136)</f>
        <v/>
      </c>
      <c r="D135" s="19" t="str">
        <f>IF(男子種目選択!C136="","",男子種目選択!C136)</f>
        <v/>
      </c>
      <c r="E135" s="19" t="str">
        <f>IF(男子種目選択!D136="","",男子種目選択!D136)</f>
        <v/>
      </c>
      <c r="F135" s="21" t="str">
        <f>男子記録入力!G136</f>
        <v/>
      </c>
      <c r="G135" s="21" t="str">
        <f>男子記録入力!AE136</f>
        <v/>
      </c>
      <c r="H135" s="21" t="str">
        <f>男子記録入力!BC136</f>
        <v/>
      </c>
      <c r="I135" s="21" t="str">
        <f>男子記録入力!CA136</f>
        <v/>
      </c>
      <c r="J135" s="21" t="str">
        <f>男子記録入力!CY136</f>
        <v/>
      </c>
      <c r="K135" s="21" t="str">
        <f>男子種目選択!J136</f>
        <v/>
      </c>
      <c r="L135" s="21" t="str">
        <f>男子種目選択!K136</f>
        <v/>
      </c>
      <c r="M135" s="21" t="str">
        <f>男子種目選択!L136</f>
        <v/>
      </c>
      <c r="N135" s="21" t="str">
        <f>男子種目選択!M136</f>
        <v/>
      </c>
      <c r="O135" s="21" t="str">
        <f>男子種目選択!N136</f>
        <v/>
      </c>
      <c r="P135" s="21">
        <f>男子記録入力!AD136</f>
        <v>0</v>
      </c>
      <c r="Q135" s="21">
        <f>男子記録入力!BB136</f>
        <v>0</v>
      </c>
      <c r="R135" s="21">
        <f>男子記録入力!BZ136</f>
        <v>0</v>
      </c>
      <c r="S135" s="21">
        <f>男子記録入力!CX136</f>
        <v>0</v>
      </c>
      <c r="T135" s="21">
        <f>男子記録入力!DV136</f>
        <v>0</v>
      </c>
    </row>
    <row r="136" spans="1:20">
      <c r="A136" s="18">
        <v>134</v>
      </c>
      <c r="B136" s="18" t="str">
        <f t="shared" si="4"/>
        <v/>
      </c>
      <c r="C136" s="19" t="str">
        <f>IF(男子種目選択!B137="","",男子種目選択!B137)</f>
        <v/>
      </c>
      <c r="D136" s="19" t="str">
        <f>IF(男子種目選択!C137="","",男子種目選択!C137)</f>
        <v/>
      </c>
      <c r="E136" s="19" t="str">
        <f>IF(男子種目選択!D137="","",男子種目選択!D137)</f>
        <v/>
      </c>
      <c r="F136" s="21" t="str">
        <f>男子記録入力!G137</f>
        <v/>
      </c>
      <c r="G136" s="21" t="str">
        <f>男子記録入力!AE137</f>
        <v/>
      </c>
      <c r="H136" s="21" t="str">
        <f>男子記録入力!BC137</f>
        <v/>
      </c>
      <c r="I136" s="21" t="str">
        <f>男子記録入力!CA137</f>
        <v/>
      </c>
      <c r="J136" s="21" t="str">
        <f>男子記録入力!CY137</f>
        <v/>
      </c>
      <c r="K136" s="21" t="str">
        <f>男子種目選択!J137</f>
        <v/>
      </c>
      <c r="L136" s="21" t="str">
        <f>男子種目選択!K137</f>
        <v/>
      </c>
      <c r="M136" s="21" t="str">
        <f>男子種目選択!L137</f>
        <v/>
      </c>
      <c r="N136" s="21" t="str">
        <f>男子種目選択!M137</f>
        <v/>
      </c>
      <c r="O136" s="21" t="str">
        <f>男子種目選択!N137</f>
        <v/>
      </c>
      <c r="P136" s="21">
        <f>男子記録入力!AD137</f>
        <v>0</v>
      </c>
      <c r="Q136" s="21">
        <f>男子記録入力!BB137</f>
        <v>0</v>
      </c>
      <c r="R136" s="21">
        <f>男子記録入力!BZ137</f>
        <v>0</v>
      </c>
      <c r="S136" s="21">
        <f>男子記録入力!CX137</f>
        <v>0</v>
      </c>
      <c r="T136" s="21">
        <f>男子記録入力!DV137</f>
        <v>0</v>
      </c>
    </row>
    <row r="137" spans="1:20">
      <c r="A137" s="18">
        <v>135</v>
      </c>
      <c r="B137" s="18" t="str">
        <f t="shared" si="4"/>
        <v/>
      </c>
      <c r="C137" s="19" t="str">
        <f>IF(男子種目選択!B138="","",男子種目選択!B138)</f>
        <v/>
      </c>
      <c r="D137" s="19" t="str">
        <f>IF(男子種目選択!C138="","",男子種目選択!C138)</f>
        <v/>
      </c>
      <c r="E137" s="19" t="str">
        <f>IF(男子種目選択!D138="","",男子種目選択!D138)</f>
        <v/>
      </c>
      <c r="F137" s="21" t="str">
        <f>男子記録入力!G138</f>
        <v/>
      </c>
      <c r="G137" s="21" t="str">
        <f>男子記録入力!AE138</f>
        <v/>
      </c>
      <c r="H137" s="21" t="str">
        <f>男子記録入力!BC138</f>
        <v/>
      </c>
      <c r="I137" s="21" t="str">
        <f>男子記録入力!CA138</f>
        <v/>
      </c>
      <c r="J137" s="21" t="str">
        <f>男子記録入力!CY138</f>
        <v/>
      </c>
      <c r="K137" s="21" t="str">
        <f>男子種目選択!J138</f>
        <v/>
      </c>
      <c r="L137" s="21" t="str">
        <f>男子種目選択!K138</f>
        <v/>
      </c>
      <c r="M137" s="21" t="str">
        <f>男子種目選択!L138</f>
        <v/>
      </c>
      <c r="N137" s="21" t="str">
        <f>男子種目選択!M138</f>
        <v/>
      </c>
      <c r="O137" s="21" t="str">
        <f>男子種目選択!N138</f>
        <v/>
      </c>
      <c r="P137" s="21">
        <f>男子記録入力!AD138</f>
        <v>0</v>
      </c>
      <c r="Q137" s="21">
        <f>男子記録入力!BB138</f>
        <v>0</v>
      </c>
      <c r="R137" s="21">
        <f>男子記録入力!BZ138</f>
        <v>0</v>
      </c>
      <c r="S137" s="21">
        <f>男子記録入力!CX138</f>
        <v>0</v>
      </c>
      <c r="T137" s="21">
        <f>男子記録入力!DV138</f>
        <v>0</v>
      </c>
    </row>
    <row r="138" spans="1:20">
      <c r="A138" s="18">
        <v>136</v>
      </c>
      <c r="B138" s="18" t="str">
        <f t="shared" si="4"/>
        <v/>
      </c>
      <c r="C138" s="19" t="str">
        <f>IF(男子種目選択!B139="","",男子種目選択!B139)</f>
        <v/>
      </c>
      <c r="D138" s="19" t="str">
        <f>IF(男子種目選択!C139="","",男子種目選択!C139)</f>
        <v/>
      </c>
      <c r="E138" s="19" t="str">
        <f>IF(男子種目選択!D139="","",男子種目選択!D139)</f>
        <v/>
      </c>
      <c r="F138" s="21" t="str">
        <f>男子記録入力!G139</f>
        <v/>
      </c>
      <c r="G138" s="21" t="str">
        <f>男子記録入力!AE139</f>
        <v/>
      </c>
      <c r="H138" s="21" t="str">
        <f>男子記録入力!BC139</f>
        <v/>
      </c>
      <c r="I138" s="21" t="str">
        <f>男子記録入力!CA139</f>
        <v/>
      </c>
      <c r="J138" s="21" t="str">
        <f>男子記録入力!CY139</f>
        <v/>
      </c>
      <c r="K138" s="21" t="str">
        <f>男子種目選択!J139</f>
        <v/>
      </c>
      <c r="L138" s="21" t="str">
        <f>男子種目選択!K139</f>
        <v/>
      </c>
      <c r="M138" s="21" t="str">
        <f>男子種目選択!L139</f>
        <v/>
      </c>
      <c r="N138" s="21" t="str">
        <f>男子種目選択!M139</f>
        <v/>
      </c>
      <c r="O138" s="21" t="str">
        <f>男子種目選択!N139</f>
        <v/>
      </c>
      <c r="P138" s="21">
        <f>男子記録入力!AD139</f>
        <v>0</v>
      </c>
      <c r="Q138" s="21">
        <f>男子記録入力!BB139</f>
        <v>0</v>
      </c>
      <c r="R138" s="21">
        <f>男子記録入力!BZ139</f>
        <v>0</v>
      </c>
      <c r="S138" s="21">
        <f>男子記録入力!CX139</f>
        <v>0</v>
      </c>
      <c r="T138" s="21">
        <f>男子記録入力!DV139</f>
        <v>0</v>
      </c>
    </row>
    <row r="139" spans="1:20">
      <c r="A139" s="18">
        <v>137</v>
      </c>
      <c r="B139" s="18" t="str">
        <f t="shared" si="4"/>
        <v/>
      </c>
      <c r="C139" s="19" t="str">
        <f>IF(男子種目選択!B140="","",男子種目選択!B140)</f>
        <v/>
      </c>
      <c r="D139" s="19" t="str">
        <f>IF(男子種目選択!C140="","",男子種目選択!C140)</f>
        <v/>
      </c>
      <c r="E139" s="19" t="str">
        <f>IF(男子種目選択!D140="","",男子種目選択!D140)</f>
        <v/>
      </c>
      <c r="F139" s="21" t="str">
        <f>男子記録入力!G140</f>
        <v/>
      </c>
      <c r="G139" s="21" t="str">
        <f>男子記録入力!AE140</f>
        <v/>
      </c>
      <c r="H139" s="21" t="str">
        <f>男子記録入力!BC140</f>
        <v/>
      </c>
      <c r="I139" s="21" t="str">
        <f>男子記録入力!CA140</f>
        <v/>
      </c>
      <c r="J139" s="21" t="str">
        <f>男子記録入力!CY140</f>
        <v/>
      </c>
      <c r="K139" s="21" t="str">
        <f>男子種目選択!J140</f>
        <v/>
      </c>
      <c r="L139" s="21" t="str">
        <f>男子種目選択!K140</f>
        <v/>
      </c>
      <c r="M139" s="21" t="str">
        <f>男子種目選択!L140</f>
        <v/>
      </c>
      <c r="N139" s="21" t="str">
        <f>男子種目選択!M140</f>
        <v/>
      </c>
      <c r="O139" s="21" t="str">
        <f>男子種目選択!N140</f>
        <v/>
      </c>
      <c r="P139" s="21">
        <f>男子記録入力!AD140</f>
        <v>0</v>
      </c>
      <c r="Q139" s="21">
        <f>男子記録入力!BB140</f>
        <v>0</v>
      </c>
      <c r="R139" s="21">
        <f>男子記録入力!BZ140</f>
        <v>0</v>
      </c>
      <c r="S139" s="21">
        <f>男子記録入力!CX140</f>
        <v>0</v>
      </c>
      <c r="T139" s="21">
        <f>男子記録入力!DV140</f>
        <v>0</v>
      </c>
    </row>
    <row r="140" spans="1:20">
      <c r="A140" s="18">
        <v>138</v>
      </c>
      <c r="B140" s="18" t="str">
        <f t="shared" si="4"/>
        <v/>
      </c>
      <c r="C140" s="19" t="str">
        <f>IF(男子種目選択!B141="","",男子種目選択!B141)</f>
        <v/>
      </c>
      <c r="D140" s="19" t="str">
        <f>IF(男子種目選択!C141="","",男子種目選択!C141)</f>
        <v/>
      </c>
      <c r="E140" s="19" t="str">
        <f>IF(男子種目選択!D141="","",男子種目選択!D141)</f>
        <v/>
      </c>
      <c r="F140" s="21" t="str">
        <f>男子記録入力!G141</f>
        <v/>
      </c>
      <c r="G140" s="21" t="str">
        <f>男子記録入力!AE141</f>
        <v/>
      </c>
      <c r="H140" s="21" t="str">
        <f>男子記録入力!BC141</f>
        <v/>
      </c>
      <c r="I140" s="21" t="str">
        <f>男子記録入力!CA141</f>
        <v/>
      </c>
      <c r="J140" s="21" t="str">
        <f>男子記録入力!CY141</f>
        <v/>
      </c>
      <c r="K140" s="21" t="str">
        <f>男子種目選択!J141</f>
        <v/>
      </c>
      <c r="L140" s="21" t="str">
        <f>男子種目選択!K141</f>
        <v/>
      </c>
      <c r="M140" s="21" t="str">
        <f>男子種目選択!L141</f>
        <v/>
      </c>
      <c r="N140" s="21" t="str">
        <f>男子種目選択!M141</f>
        <v/>
      </c>
      <c r="O140" s="21" t="str">
        <f>男子種目選択!N141</f>
        <v/>
      </c>
      <c r="P140" s="21">
        <f>男子記録入力!AD141</f>
        <v>0</v>
      </c>
      <c r="Q140" s="21">
        <f>男子記録入力!BB141</f>
        <v>0</v>
      </c>
      <c r="R140" s="21">
        <f>男子記録入力!BZ141</f>
        <v>0</v>
      </c>
      <c r="S140" s="21">
        <f>男子記録入力!CX141</f>
        <v>0</v>
      </c>
      <c r="T140" s="21">
        <f>男子記録入力!DV141</f>
        <v>0</v>
      </c>
    </row>
    <row r="141" spans="1:20">
      <c r="A141" s="18">
        <v>139</v>
      </c>
      <c r="B141" s="18" t="str">
        <f t="shared" si="4"/>
        <v/>
      </c>
      <c r="C141" s="19" t="str">
        <f>IF(男子種目選択!B142="","",男子種目選択!B142)</f>
        <v/>
      </c>
      <c r="D141" s="19" t="str">
        <f>IF(男子種目選択!C142="","",男子種目選択!C142)</f>
        <v/>
      </c>
      <c r="E141" s="19" t="str">
        <f>IF(男子種目選択!D142="","",男子種目選択!D142)</f>
        <v/>
      </c>
      <c r="F141" s="21" t="str">
        <f>男子記録入力!G142</f>
        <v/>
      </c>
      <c r="G141" s="21" t="str">
        <f>男子記録入力!AE142</f>
        <v/>
      </c>
      <c r="H141" s="21" t="str">
        <f>男子記録入力!BC142</f>
        <v/>
      </c>
      <c r="I141" s="21" t="str">
        <f>男子記録入力!CA142</f>
        <v/>
      </c>
      <c r="J141" s="21" t="str">
        <f>男子記録入力!CY142</f>
        <v/>
      </c>
      <c r="K141" s="21" t="str">
        <f>男子種目選択!J142</f>
        <v/>
      </c>
      <c r="L141" s="21" t="str">
        <f>男子種目選択!K142</f>
        <v/>
      </c>
      <c r="M141" s="21" t="str">
        <f>男子種目選択!L142</f>
        <v/>
      </c>
      <c r="N141" s="21" t="str">
        <f>男子種目選択!M142</f>
        <v/>
      </c>
      <c r="O141" s="21" t="str">
        <f>男子種目選択!N142</f>
        <v/>
      </c>
      <c r="P141" s="21">
        <f>男子記録入力!AD142</f>
        <v>0</v>
      </c>
      <c r="Q141" s="21">
        <f>男子記録入力!BB142</f>
        <v>0</v>
      </c>
      <c r="R141" s="21">
        <f>男子記録入力!BZ142</f>
        <v>0</v>
      </c>
      <c r="S141" s="21">
        <f>男子記録入力!CX142</f>
        <v>0</v>
      </c>
      <c r="T141" s="21">
        <f>男子記録入力!DV142</f>
        <v>0</v>
      </c>
    </row>
    <row r="142" spans="1:20">
      <c r="A142" s="18">
        <v>140</v>
      </c>
      <c r="B142" s="18" t="str">
        <f t="shared" si="4"/>
        <v/>
      </c>
      <c r="C142" s="19" t="str">
        <f>IF(男子種目選択!B143="","",男子種目選択!B143)</f>
        <v/>
      </c>
      <c r="D142" s="19" t="str">
        <f>IF(男子種目選択!C143="","",男子種目選択!C143)</f>
        <v/>
      </c>
      <c r="E142" s="19" t="str">
        <f>IF(男子種目選択!D143="","",男子種目選択!D143)</f>
        <v/>
      </c>
      <c r="F142" s="21" t="str">
        <f>男子記録入力!G143</f>
        <v/>
      </c>
      <c r="G142" s="21" t="str">
        <f>男子記録入力!AE143</f>
        <v/>
      </c>
      <c r="H142" s="21" t="str">
        <f>男子記録入力!BC143</f>
        <v/>
      </c>
      <c r="I142" s="21" t="str">
        <f>男子記録入力!CA143</f>
        <v/>
      </c>
      <c r="J142" s="21" t="str">
        <f>男子記録入力!CY143</f>
        <v/>
      </c>
      <c r="K142" s="21" t="str">
        <f>男子種目選択!J143</f>
        <v/>
      </c>
      <c r="L142" s="21" t="str">
        <f>男子種目選択!K143</f>
        <v/>
      </c>
      <c r="M142" s="21" t="str">
        <f>男子種目選択!L143</f>
        <v/>
      </c>
      <c r="N142" s="21" t="str">
        <f>男子種目選択!M143</f>
        <v/>
      </c>
      <c r="O142" s="21" t="str">
        <f>男子種目選択!N143</f>
        <v/>
      </c>
      <c r="P142" s="21">
        <f>男子記録入力!AD143</f>
        <v>0</v>
      </c>
      <c r="Q142" s="21">
        <f>男子記録入力!BB143</f>
        <v>0</v>
      </c>
      <c r="R142" s="21">
        <f>男子記録入力!BZ143</f>
        <v>0</v>
      </c>
      <c r="S142" s="21">
        <f>男子記録入力!CX143</f>
        <v>0</v>
      </c>
      <c r="T142" s="21">
        <f>男子記録入力!DV143</f>
        <v>0</v>
      </c>
    </row>
    <row r="143" spans="1:20">
      <c r="A143" s="18">
        <v>141</v>
      </c>
      <c r="B143" s="18" t="str">
        <f t="shared" si="4"/>
        <v/>
      </c>
      <c r="C143" s="19" t="str">
        <f>IF(男子種目選択!B144="","",男子種目選択!B144)</f>
        <v/>
      </c>
      <c r="D143" s="19" t="str">
        <f>IF(男子種目選択!C144="","",男子種目選択!C144)</f>
        <v/>
      </c>
      <c r="E143" s="19" t="str">
        <f>IF(男子種目選択!D144="","",男子種目選択!D144)</f>
        <v/>
      </c>
      <c r="F143" s="21" t="str">
        <f>男子記録入力!G144</f>
        <v/>
      </c>
      <c r="G143" s="21" t="str">
        <f>男子記録入力!AE144</f>
        <v/>
      </c>
      <c r="H143" s="21" t="str">
        <f>男子記録入力!BC144</f>
        <v/>
      </c>
      <c r="I143" s="21" t="str">
        <f>男子記録入力!CA144</f>
        <v/>
      </c>
      <c r="J143" s="21" t="str">
        <f>男子記録入力!CY144</f>
        <v/>
      </c>
      <c r="K143" s="21" t="str">
        <f>男子種目選択!J144</f>
        <v/>
      </c>
      <c r="L143" s="21" t="str">
        <f>男子種目選択!K144</f>
        <v/>
      </c>
      <c r="M143" s="21" t="str">
        <f>男子種目選択!L144</f>
        <v/>
      </c>
      <c r="N143" s="21" t="str">
        <f>男子種目選択!M144</f>
        <v/>
      </c>
      <c r="O143" s="21" t="str">
        <f>男子種目選択!N144</f>
        <v/>
      </c>
      <c r="P143" s="21">
        <f>男子記録入力!AD144</f>
        <v>0</v>
      </c>
      <c r="Q143" s="21">
        <f>男子記録入力!BB144</f>
        <v>0</v>
      </c>
      <c r="R143" s="21">
        <f>男子記録入力!BZ144</f>
        <v>0</v>
      </c>
      <c r="S143" s="21">
        <f>男子記録入力!CX144</f>
        <v>0</v>
      </c>
      <c r="T143" s="21">
        <f>男子記録入力!DV144</f>
        <v>0</v>
      </c>
    </row>
    <row r="144" spans="1:20">
      <c r="A144" s="18">
        <v>142</v>
      </c>
      <c r="B144" s="18" t="str">
        <f t="shared" si="4"/>
        <v/>
      </c>
      <c r="C144" s="19" t="str">
        <f>IF(男子種目選択!B145="","",男子種目選択!B145)</f>
        <v/>
      </c>
      <c r="D144" s="19" t="str">
        <f>IF(男子種目選択!C145="","",男子種目選択!C145)</f>
        <v/>
      </c>
      <c r="E144" s="19" t="str">
        <f>IF(男子種目選択!D145="","",男子種目選択!D145)</f>
        <v/>
      </c>
      <c r="F144" s="21" t="str">
        <f>男子記録入力!G145</f>
        <v/>
      </c>
      <c r="G144" s="21" t="str">
        <f>男子記録入力!AE145</f>
        <v/>
      </c>
      <c r="H144" s="21" t="str">
        <f>男子記録入力!BC145</f>
        <v/>
      </c>
      <c r="I144" s="21" t="str">
        <f>男子記録入力!CA145</f>
        <v/>
      </c>
      <c r="J144" s="21" t="str">
        <f>男子記録入力!CY145</f>
        <v/>
      </c>
      <c r="K144" s="21" t="str">
        <f>男子種目選択!J145</f>
        <v/>
      </c>
      <c r="L144" s="21" t="str">
        <f>男子種目選択!K145</f>
        <v/>
      </c>
      <c r="M144" s="21" t="str">
        <f>男子種目選択!L145</f>
        <v/>
      </c>
      <c r="N144" s="21" t="str">
        <f>男子種目選択!M145</f>
        <v/>
      </c>
      <c r="O144" s="21" t="str">
        <f>男子種目選択!N145</f>
        <v/>
      </c>
      <c r="P144" s="21">
        <f>男子記録入力!AD145</f>
        <v>0</v>
      </c>
      <c r="Q144" s="21">
        <f>男子記録入力!BB145</f>
        <v>0</v>
      </c>
      <c r="R144" s="21">
        <f>男子記録入力!BZ145</f>
        <v>0</v>
      </c>
      <c r="S144" s="21">
        <f>男子記録入力!CX145</f>
        <v>0</v>
      </c>
      <c r="T144" s="21">
        <f>男子記録入力!DV145</f>
        <v>0</v>
      </c>
    </row>
    <row r="145" spans="1:20">
      <c r="A145" s="18">
        <v>143</v>
      </c>
      <c r="B145" s="18" t="str">
        <f t="shared" si="4"/>
        <v/>
      </c>
      <c r="C145" s="19" t="str">
        <f>IF(男子種目選択!B146="","",男子種目選択!B146)</f>
        <v/>
      </c>
      <c r="D145" s="19" t="str">
        <f>IF(男子種目選択!C146="","",男子種目選択!C146)</f>
        <v/>
      </c>
      <c r="E145" s="19" t="str">
        <f>IF(男子種目選択!D146="","",男子種目選択!D146)</f>
        <v/>
      </c>
      <c r="F145" s="21" t="str">
        <f>男子記録入力!G146</f>
        <v/>
      </c>
      <c r="G145" s="21" t="str">
        <f>男子記録入力!AE146</f>
        <v/>
      </c>
      <c r="H145" s="21" t="str">
        <f>男子記録入力!BC146</f>
        <v/>
      </c>
      <c r="I145" s="21" t="str">
        <f>男子記録入力!CA146</f>
        <v/>
      </c>
      <c r="J145" s="21" t="str">
        <f>男子記録入力!CY146</f>
        <v/>
      </c>
      <c r="K145" s="21" t="str">
        <f>男子種目選択!J146</f>
        <v/>
      </c>
      <c r="L145" s="21" t="str">
        <f>男子種目選択!K146</f>
        <v/>
      </c>
      <c r="M145" s="21" t="str">
        <f>男子種目選択!L146</f>
        <v/>
      </c>
      <c r="N145" s="21" t="str">
        <f>男子種目選択!M146</f>
        <v/>
      </c>
      <c r="O145" s="21" t="str">
        <f>男子種目選択!N146</f>
        <v/>
      </c>
      <c r="P145" s="21">
        <f>男子記録入力!AD146</f>
        <v>0</v>
      </c>
      <c r="Q145" s="21">
        <f>男子記録入力!BB146</f>
        <v>0</v>
      </c>
      <c r="R145" s="21">
        <f>男子記録入力!BZ146</f>
        <v>0</v>
      </c>
      <c r="S145" s="21">
        <f>男子記録入力!CX146</f>
        <v>0</v>
      </c>
      <c r="T145" s="21">
        <f>男子記録入力!DV146</f>
        <v>0</v>
      </c>
    </row>
    <row r="146" spans="1:20">
      <c r="A146" s="18">
        <v>144</v>
      </c>
      <c r="B146" s="18" t="str">
        <f t="shared" si="4"/>
        <v/>
      </c>
      <c r="C146" s="19" t="str">
        <f>IF(男子種目選択!B147="","",男子種目選択!B147)</f>
        <v/>
      </c>
      <c r="D146" s="19" t="str">
        <f>IF(男子種目選択!C147="","",男子種目選択!C147)</f>
        <v/>
      </c>
      <c r="E146" s="19" t="str">
        <f>IF(男子種目選択!D147="","",男子種目選択!D147)</f>
        <v/>
      </c>
      <c r="F146" s="21" t="str">
        <f>男子記録入力!G147</f>
        <v/>
      </c>
      <c r="G146" s="21" t="str">
        <f>男子記録入力!AE147</f>
        <v/>
      </c>
      <c r="H146" s="21" t="str">
        <f>男子記録入力!BC147</f>
        <v/>
      </c>
      <c r="I146" s="21" t="str">
        <f>男子記録入力!CA147</f>
        <v/>
      </c>
      <c r="J146" s="21" t="str">
        <f>男子記録入力!CY147</f>
        <v/>
      </c>
      <c r="K146" s="21" t="str">
        <f>男子種目選択!J147</f>
        <v/>
      </c>
      <c r="L146" s="21" t="str">
        <f>男子種目選択!K147</f>
        <v/>
      </c>
      <c r="M146" s="21" t="str">
        <f>男子種目選択!L147</f>
        <v/>
      </c>
      <c r="N146" s="21" t="str">
        <f>男子種目選択!M147</f>
        <v/>
      </c>
      <c r="O146" s="21" t="str">
        <f>男子種目選択!N147</f>
        <v/>
      </c>
      <c r="P146" s="21">
        <f>男子記録入力!AD147</f>
        <v>0</v>
      </c>
      <c r="Q146" s="21">
        <f>男子記録入力!BB147</f>
        <v>0</v>
      </c>
      <c r="R146" s="21">
        <f>男子記録入力!BZ147</f>
        <v>0</v>
      </c>
      <c r="S146" s="21">
        <f>男子記録入力!CX147</f>
        <v>0</v>
      </c>
      <c r="T146" s="21">
        <f>男子記録入力!DV147</f>
        <v>0</v>
      </c>
    </row>
    <row r="147" spans="1:20">
      <c r="A147" s="18">
        <v>145</v>
      </c>
      <c r="B147" s="18" t="str">
        <f t="shared" si="4"/>
        <v/>
      </c>
      <c r="C147" s="19" t="str">
        <f>IF(男子種目選択!B148="","",男子種目選択!B148)</f>
        <v/>
      </c>
      <c r="D147" s="19" t="str">
        <f>IF(男子種目選択!C148="","",男子種目選択!C148)</f>
        <v/>
      </c>
      <c r="E147" s="19" t="str">
        <f>IF(男子種目選択!D148="","",男子種目選択!D148)</f>
        <v/>
      </c>
      <c r="F147" s="21" t="str">
        <f>男子記録入力!G148</f>
        <v/>
      </c>
      <c r="G147" s="21" t="str">
        <f>男子記録入力!AE148</f>
        <v/>
      </c>
      <c r="H147" s="21" t="str">
        <f>男子記録入力!BC148</f>
        <v/>
      </c>
      <c r="I147" s="21" t="str">
        <f>男子記録入力!CA148</f>
        <v/>
      </c>
      <c r="J147" s="21" t="str">
        <f>男子記録入力!CY148</f>
        <v/>
      </c>
      <c r="K147" s="21" t="str">
        <f>男子種目選択!J148</f>
        <v/>
      </c>
      <c r="L147" s="21" t="str">
        <f>男子種目選択!K148</f>
        <v/>
      </c>
      <c r="M147" s="21" t="str">
        <f>男子種目選択!L148</f>
        <v/>
      </c>
      <c r="N147" s="21" t="str">
        <f>男子種目選択!M148</f>
        <v/>
      </c>
      <c r="O147" s="21" t="str">
        <f>男子種目選択!N148</f>
        <v/>
      </c>
      <c r="P147" s="21">
        <f>男子記録入力!AD148</f>
        <v>0</v>
      </c>
      <c r="Q147" s="21">
        <f>男子記録入力!BB148</f>
        <v>0</v>
      </c>
      <c r="R147" s="21">
        <f>男子記録入力!BZ148</f>
        <v>0</v>
      </c>
      <c r="S147" s="21">
        <f>男子記録入力!CX148</f>
        <v>0</v>
      </c>
      <c r="T147" s="21">
        <f>男子記録入力!DV148</f>
        <v>0</v>
      </c>
    </row>
    <row r="148" spans="1:20">
      <c r="A148" s="18">
        <v>146</v>
      </c>
      <c r="B148" s="18" t="str">
        <f t="shared" si="4"/>
        <v/>
      </c>
      <c r="C148" s="19" t="str">
        <f>IF(男子種目選択!B149="","",男子種目選択!B149)</f>
        <v/>
      </c>
      <c r="D148" s="19" t="str">
        <f>IF(男子種目選択!C149="","",男子種目選択!C149)</f>
        <v/>
      </c>
      <c r="E148" s="19" t="str">
        <f>IF(男子種目選択!D149="","",男子種目選択!D149)</f>
        <v/>
      </c>
      <c r="F148" s="21" t="str">
        <f>男子記録入力!G149</f>
        <v/>
      </c>
      <c r="G148" s="21" t="str">
        <f>男子記録入力!AE149</f>
        <v/>
      </c>
      <c r="H148" s="21" t="str">
        <f>男子記録入力!BC149</f>
        <v/>
      </c>
      <c r="I148" s="21" t="str">
        <f>男子記録入力!CA149</f>
        <v/>
      </c>
      <c r="J148" s="21" t="str">
        <f>男子記録入力!CY149</f>
        <v/>
      </c>
      <c r="K148" s="21" t="str">
        <f>男子種目選択!J149</f>
        <v/>
      </c>
      <c r="L148" s="21" t="str">
        <f>男子種目選択!K149</f>
        <v/>
      </c>
      <c r="M148" s="21" t="str">
        <f>男子種目選択!L149</f>
        <v/>
      </c>
      <c r="N148" s="21" t="str">
        <f>男子種目選択!M149</f>
        <v/>
      </c>
      <c r="O148" s="21" t="str">
        <f>男子種目選択!N149</f>
        <v/>
      </c>
      <c r="P148" s="21">
        <f>男子記録入力!AD149</f>
        <v>0</v>
      </c>
      <c r="Q148" s="21">
        <f>男子記録入力!BB149</f>
        <v>0</v>
      </c>
      <c r="R148" s="21">
        <f>男子記録入力!BZ149</f>
        <v>0</v>
      </c>
      <c r="S148" s="21">
        <f>男子記録入力!CX149</f>
        <v>0</v>
      </c>
      <c r="T148" s="21">
        <f>男子記録入力!DV149</f>
        <v>0</v>
      </c>
    </row>
    <row r="149" spans="1:20">
      <c r="A149" s="18">
        <v>147</v>
      </c>
      <c r="B149" s="18" t="str">
        <f t="shared" si="4"/>
        <v/>
      </c>
      <c r="C149" s="19" t="str">
        <f>IF(男子種目選択!B150="","",男子種目選択!B150)</f>
        <v/>
      </c>
      <c r="D149" s="19" t="str">
        <f>IF(男子種目選択!C150="","",男子種目選択!C150)</f>
        <v/>
      </c>
      <c r="E149" s="19" t="str">
        <f>IF(男子種目選択!D150="","",男子種目選択!D150)</f>
        <v/>
      </c>
      <c r="F149" s="21" t="str">
        <f>男子記録入力!G150</f>
        <v/>
      </c>
      <c r="G149" s="21" t="str">
        <f>男子記録入力!AE150</f>
        <v/>
      </c>
      <c r="H149" s="21" t="str">
        <f>男子記録入力!BC150</f>
        <v/>
      </c>
      <c r="I149" s="21" t="str">
        <f>男子記録入力!CA150</f>
        <v/>
      </c>
      <c r="J149" s="21" t="str">
        <f>男子記録入力!CY150</f>
        <v/>
      </c>
      <c r="K149" s="21" t="str">
        <f>男子種目選択!J150</f>
        <v/>
      </c>
      <c r="L149" s="21" t="str">
        <f>男子種目選択!K150</f>
        <v/>
      </c>
      <c r="M149" s="21" t="str">
        <f>男子種目選択!L150</f>
        <v/>
      </c>
      <c r="N149" s="21" t="str">
        <f>男子種目選択!M150</f>
        <v/>
      </c>
      <c r="O149" s="21" t="str">
        <f>男子種目選択!N150</f>
        <v/>
      </c>
      <c r="P149" s="21">
        <f>男子記録入力!AD150</f>
        <v>0</v>
      </c>
      <c r="Q149" s="21">
        <f>男子記録入力!BB150</f>
        <v>0</v>
      </c>
      <c r="R149" s="21">
        <f>男子記録入力!BZ150</f>
        <v>0</v>
      </c>
      <c r="S149" s="21">
        <f>男子記録入力!CX150</f>
        <v>0</v>
      </c>
      <c r="T149" s="21">
        <f>男子記録入力!DV150</f>
        <v>0</v>
      </c>
    </row>
    <row r="150" spans="1:20">
      <c r="A150" s="18">
        <v>148</v>
      </c>
      <c r="B150" s="18" t="str">
        <f t="shared" si="4"/>
        <v/>
      </c>
      <c r="C150" s="19" t="str">
        <f>IF(男子種目選択!B151="","",男子種目選択!B151)</f>
        <v/>
      </c>
      <c r="D150" s="19" t="str">
        <f>IF(男子種目選択!C151="","",男子種目選択!C151)</f>
        <v/>
      </c>
      <c r="E150" s="19" t="str">
        <f>IF(男子種目選択!D151="","",男子種目選択!D151)</f>
        <v/>
      </c>
      <c r="F150" s="21" t="str">
        <f>男子記録入力!G151</f>
        <v/>
      </c>
      <c r="G150" s="21" t="str">
        <f>男子記録入力!AE151</f>
        <v/>
      </c>
      <c r="H150" s="21" t="str">
        <f>男子記録入力!BC151</f>
        <v/>
      </c>
      <c r="I150" s="21" t="str">
        <f>男子記録入力!CA151</f>
        <v/>
      </c>
      <c r="J150" s="21" t="str">
        <f>男子記録入力!CY151</f>
        <v/>
      </c>
      <c r="K150" s="21" t="str">
        <f>男子種目選択!J151</f>
        <v/>
      </c>
      <c r="L150" s="21" t="str">
        <f>男子種目選択!K151</f>
        <v/>
      </c>
      <c r="M150" s="21" t="str">
        <f>男子種目選択!L151</f>
        <v/>
      </c>
      <c r="N150" s="21" t="str">
        <f>男子種目選択!M151</f>
        <v/>
      </c>
      <c r="O150" s="21" t="str">
        <f>男子種目選択!N151</f>
        <v/>
      </c>
      <c r="P150" s="21">
        <f>男子記録入力!AD151</f>
        <v>0</v>
      </c>
      <c r="Q150" s="21">
        <f>男子記録入力!BB151</f>
        <v>0</v>
      </c>
      <c r="R150" s="21">
        <f>男子記録入力!BZ151</f>
        <v>0</v>
      </c>
      <c r="S150" s="21">
        <f>男子記録入力!CX151</f>
        <v>0</v>
      </c>
      <c r="T150" s="21">
        <f>男子記録入力!DV151</f>
        <v>0</v>
      </c>
    </row>
    <row r="151" spans="1:20">
      <c r="A151" s="18">
        <v>149</v>
      </c>
      <c r="B151" s="18" t="str">
        <f t="shared" si="4"/>
        <v/>
      </c>
      <c r="C151" s="19" t="str">
        <f>IF(男子種目選択!B152="","",男子種目選択!B152)</f>
        <v/>
      </c>
      <c r="D151" s="19" t="str">
        <f>IF(男子種目選択!C152="","",男子種目選択!C152)</f>
        <v/>
      </c>
      <c r="E151" s="19" t="str">
        <f>IF(男子種目選択!D152="","",男子種目選択!D152)</f>
        <v/>
      </c>
      <c r="F151" s="21" t="str">
        <f>男子記録入力!G152</f>
        <v/>
      </c>
      <c r="G151" s="21" t="str">
        <f>男子記録入力!AE152</f>
        <v/>
      </c>
      <c r="H151" s="21" t="str">
        <f>男子記録入力!BC152</f>
        <v/>
      </c>
      <c r="I151" s="21" t="str">
        <f>男子記録入力!CA152</f>
        <v/>
      </c>
      <c r="J151" s="21" t="str">
        <f>男子記録入力!CY152</f>
        <v/>
      </c>
      <c r="K151" s="21" t="str">
        <f>男子種目選択!J152</f>
        <v/>
      </c>
      <c r="L151" s="21" t="str">
        <f>男子種目選択!K152</f>
        <v/>
      </c>
      <c r="M151" s="21" t="str">
        <f>男子種目選択!L152</f>
        <v/>
      </c>
      <c r="N151" s="21" t="str">
        <f>男子種目選択!M152</f>
        <v/>
      </c>
      <c r="O151" s="21" t="str">
        <f>男子種目選択!N152</f>
        <v/>
      </c>
      <c r="P151" s="21">
        <f>男子記録入力!AD152</f>
        <v>0</v>
      </c>
      <c r="Q151" s="21">
        <f>男子記録入力!BB152</f>
        <v>0</v>
      </c>
      <c r="R151" s="21">
        <f>男子記録入力!BZ152</f>
        <v>0</v>
      </c>
      <c r="S151" s="21">
        <f>男子記録入力!CX152</f>
        <v>0</v>
      </c>
      <c r="T151" s="21">
        <f>男子記録入力!DV152</f>
        <v>0</v>
      </c>
    </row>
    <row r="152" spans="1:20">
      <c r="A152" s="18">
        <v>150</v>
      </c>
      <c r="B152" s="18" t="str">
        <f t="shared" si="4"/>
        <v/>
      </c>
      <c r="C152" s="19" t="str">
        <f>IF(男子種目選択!B153="","",男子種目選択!B153)</f>
        <v/>
      </c>
      <c r="D152" s="19" t="str">
        <f>IF(男子種目選択!C153="","",男子種目選択!C153)</f>
        <v/>
      </c>
      <c r="E152" s="19" t="str">
        <f>IF(男子種目選択!D153="","",男子種目選択!D153)</f>
        <v/>
      </c>
      <c r="F152" s="21" t="str">
        <f>男子記録入力!G153</f>
        <v/>
      </c>
      <c r="G152" s="21" t="str">
        <f>男子記録入力!AE153</f>
        <v/>
      </c>
      <c r="H152" s="21" t="str">
        <f>男子記録入力!BC153</f>
        <v/>
      </c>
      <c r="I152" s="21" t="str">
        <f>男子記録入力!CA153</f>
        <v/>
      </c>
      <c r="J152" s="21" t="str">
        <f>男子記録入力!CY153</f>
        <v/>
      </c>
      <c r="K152" s="21" t="str">
        <f>男子種目選択!J153</f>
        <v/>
      </c>
      <c r="L152" s="21" t="str">
        <f>男子種目選択!K153</f>
        <v/>
      </c>
      <c r="M152" s="21" t="str">
        <f>男子種目選択!L153</f>
        <v/>
      </c>
      <c r="N152" s="21" t="str">
        <f>男子種目選択!M153</f>
        <v/>
      </c>
      <c r="O152" s="21" t="str">
        <f>男子種目選択!N153</f>
        <v/>
      </c>
      <c r="P152" s="21">
        <f>男子記録入力!AD153</f>
        <v>0</v>
      </c>
      <c r="Q152" s="21">
        <f>男子記録入力!BB153</f>
        <v>0</v>
      </c>
      <c r="R152" s="21">
        <f>男子記録入力!BZ153</f>
        <v>0</v>
      </c>
      <c r="S152" s="21">
        <f>男子記録入力!CX153</f>
        <v>0</v>
      </c>
      <c r="T152" s="21">
        <f>男子記録入力!DV153</f>
        <v>0</v>
      </c>
    </row>
    <row r="153" spans="1:20">
      <c r="A153" s="18">
        <v>151</v>
      </c>
      <c r="B153" s="18" t="str">
        <f t="shared" si="4"/>
        <v/>
      </c>
      <c r="C153" s="19" t="str">
        <f>IF(男子種目選択!B154="","",男子種目選択!B154)</f>
        <v/>
      </c>
      <c r="D153" s="19" t="str">
        <f>IF(男子種目選択!C154="","",男子種目選択!C154)</f>
        <v/>
      </c>
      <c r="E153" s="19" t="str">
        <f>IF(男子種目選択!D154="","",男子種目選択!D154)</f>
        <v/>
      </c>
      <c r="F153" s="21" t="str">
        <f>男子記録入力!G154</f>
        <v/>
      </c>
      <c r="G153" s="21" t="str">
        <f>男子記録入力!AE154</f>
        <v/>
      </c>
      <c r="H153" s="21" t="str">
        <f>男子記録入力!BC154</f>
        <v/>
      </c>
      <c r="I153" s="21" t="str">
        <f>男子記録入力!CA154</f>
        <v/>
      </c>
      <c r="J153" s="21" t="str">
        <f>男子記録入力!CY154</f>
        <v/>
      </c>
      <c r="K153" s="21" t="str">
        <f>男子種目選択!J154</f>
        <v/>
      </c>
      <c r="L153" s="21" t="str">
        <f>男子種目選択!K154</f>
        <v/>
      </c>
      <c r="M153" s="21" t="str">
        <f>男子種目選択!L154</f>
        <v/>
      </c>
      <c r="N153" s="21" t="str">
        <f>男子種目選択!M154</f>
        <v/>
      </c>
      <c r="O153" s="21" t="str">
        <f>男子種目選択!N154</f>
        <v/>
      </c>
      <c r="P153" s="21">
        <f>男子記録入力!AD154</f>
        <v>0</v>
      </c>
      <c r="Q153" s="21">
        <f>男子記録入力!BB154</f>
        <v>0</v>
      </c>
      <c r="R153" s="21">
        <f>男子記録入力!BZ154</f>
        <v>0</v>
      </c>
      <c r="S153" s="21">
        <f>男子記録入力!CX154</f>
        <v>0</v>
      </c>
      <c r="T153" s="21">
        <f>男子記録入力!DV154</f>
        <v>0</v>
      </c>
    </row>
    <row r="154" spans="1:20">
      <c r="A154" s="18">
        <v>152</v>
      </c>
      <c r="B154" s="18" t="str">
        <f t="shared" si="4"/>
        <v/>
      </c>
      <c r="C154" s="19" t="str">
        <f>IF(男子種目選択!B155="","",男子種目選択!B155)</f>
        <v/>
      </c>
      <c r="D154" s="19" t="str">
        <f>IF(男子種目選択!C155="","",男子種目選択!C155)</f>
        <v/>
      </c>
      <c r="E154" s="19" t="str">
        <f>IF(男子種目選択!D155="","",男子種目選択!D155)</f>
        <v/>
      </c>
      <c r="F154" s="21" t="str">
        <f>男子記録入力!G155</f>
        <v/>
      </c>
      <c r="G154" s="21" t="str">
        <f>男子記録入力!AE155</f>
        <v/>
      </c>
      <c r="H154" s="21" t="str">
        <f>男子記録入力!BC155</f>
        <v/>
      </c>
      <c r="I154" s="21" t="str">
        <f>男子記録入力!CA155</f>
        <v/>
      </c>
      <c r="J154" s="21" t="str">
        <f>男子記録入力!CY155</f>
        <v/>
      </c>
      <c r="K154" s="21" t="str">
        <f>男子種目選択!J155</f>
        <v/>
      </c>
      <c r="L154" s="21" t="str">
        <f>男子種目選択!K155</f>
        <v/>
      </c>
      <c r="M154" s="21" t="str">
        <f>男子種目選択!L155</f>
        <v/>
      </c>
      <c r="N154" s="21" t="str">
        <f>男子種目選択!M155</f>
        <v/>
      </c>
      <c r="O154" s="21" t="str">
        <f>男子種目選択!N155</f>
        <v/>
      </c>
      <c r="P154" s="21">
        <f>男子記録入力!AD155</f>
        <v>0</v>
      </c>
      <c r="Q154" s="21">
        <f>男子記録入力!BB155</f>
        <v>0</v>
      </c>
      <c r="R154" s="21">
        <f>男子記録入力!BZ155</f>
        <v>0</v>
      </c>
      <c r="S154" s="21">
        <f>男子記録入力!CX155</f>
        <v>0</v>
      </c>
      <c r="T154" s="21">
        <f>男子記録入力!DV155</f>
        <v>0</v>
      </c>
    </row>
    <row r="155" spans="1:20">
      <c r="A155" s="18">
        <v>153</v>
      </c>
      <c r="B155" s="18" t="str">
        <f t="shared" si="4"/>
        <v/>
      </c>
      <c r="C155" s="19" t="str">
        <f>IF(男子種目選択!B156="","",男子種目選択!B156)</f>
        <v/>
      </c>
      <c r="D155" s="19" t="str">
        <f>IF(男子種目選択!C156="","",男子種目選択!C156)</f>
        <v/>
      </c>
      <c r="E155" s="19" t="str">
        <f>IF(男子種目選択!D156="","",男子種目選択!D156)</f>
        <v/>
      </c>
      <c r="F155" s="21" t="str">
        <f>男子記録入力!G156</f>
        <v/>
      </c>
      <c r="G155" s="21" t="str">
        <f>男子記録入力!AE156</f>
        <v/>
      </c>
      <c r="H155" s="21" t="str">
        <f>男子記録入力!BC156</f>
        <v/>
      </c>
      <c r="I155" s="21" t="str">
        <f>男子記録入力!CA156</f>
        <v/>
      </c>
      <c r="J155" s="21" t="str">
        <f>男子記録入力!CY156</f>
        <v/>
      </c>
      <c r="K155" s="21" t="str">
        <f>男子種目選択!J156</f>
        <v/>
      </c>
      <c r="L155" s="21" t="str">
        <f>男子種目選択!K156</f>
        <v/>
      </c>
      <c r="M155" s="21" t="str">
        <f>男子種目選択!L156</f>
        <v/>
      </c>
      <c r="N155" s="21" t="str">
        <f>男子種目選択!M156</f>
        <v/>
      </c>
      <c r="O155" s="21" t="str">
        <f>男子種目選択!N156</f>
        <v/>
      </c>
      <c r="P155" s="21">
        <f>男子記録入力!AD156</f>
        <v>0</v>
      </c>
      <c r="Q155" s="21">
        <f>男子記録入力!BB156</f>
        <v>0</v>
      </c>
      <c r="R155" s="21">
        <f>男子記録入力!BZ156</f>
        <v>0</v>
      </c>
      <c r="S155" s="21">
        <f>男子記録入力!CX156</f>
        <v>0</v>
      </c>
      <c r="T155" s="21">
        <f>男子記録入力!DV156</f>
        <v>0</v>
      </c>
    </row>
    <row r="156" spans="1:20">
      <c r="A156" s="18">
        <v>154</v>
      </c>
      <c r="B156" s="18" t="str">
        <f t="shared" si="4"/>
        <v/>
      </c>
      <c r="C156" s="19" t="str">
        <f>IF(男子種目選択!B157="","",男子種目選択!B157)</f>
        <v/>
      </c>
      <c r="D156" s="19" t="str">
        <f>IF(男子種目選択!C157="","",男子種目選択!C157)</f>
        <v/>
      </c>
      <c r="E156" s="19" t="str">
        <f>IF(男子種目選択!D157="","",男子種目選択!D157)</f>
        <v/>
      </c>
      <c r="F156" s="21" t="str">
        <f>男子記録入力!G157</f>
        <v/>
      </c>
      <c r="G156" s="21" t="str">
        <f>男子記録入力!AE157</f>
        <v/>
      </c>
      <c r="H156" s="21" t="str">
        <f>男子記録入力!BC157</f>
        <v/>
      </c>
      <c r="I156" s="21" t="str">
        <f>男子記録入力!CA157</f>
        <v/>
      </c>
      <c r="J156" s="21" t="str">
        <f>男子記録入力!CY157</f>
        <v/>
      </c>
      <c r="K156" s="21" t="str">
        <f>男子種目選択!J157</f>
        <v/>
      </c>
      <c r="L156" s="21" t="str">
        <f>男子種目選択!K157</f>
        <v/>
      </c>
      <c r="M156" s="21" t="str">
        <f>男子種目選択!L157</f>
        <v/>
      </c>
      <c r="N156" s="21" t="str">
        <f>男子種目選択!M157</f>
        <v/>
      </c>
      <c r="O156" s="21" t="str">
        <f>男子種目選択!N157</f>
        <v/>
      </c>
      <c r="P156" s="21">
        <f>男子記録入力!AD157</f>
        <v>0</v>
      </c>
      <c r="Q156" s="21">
        <f>男子記録入力!BB157</f>
        <v>0</v>
      </c>
      <c r="R156" s="21">
        <f>男子記録入力!BZ157</f>
        <v>0</v>
      </c>
      <c r="S156" s="21">
        <f>男子記録入力!CX157</f>
        <v>0</v>
      </c>
      <c r="T156" s="21">
        <f>男子記録入力!DV157</f>
        <v>0</v>
      </c>
    </row>
    <row r="157" spans="1:20">
      <c r="A157" s="18">
        <v>155</v>
      </c>
      <c r="B157" s="18" t="str">
        <f t="shared" si="4"/>
        <v/>
      </c>
      <c r="C157" s="19" t="str">
        <f>IF(男子種目選択!B158="","",男子種目選択!B158)</f>
        <v/>
      </c>
      <c r="D157" s="19" t="str">
        <f>IF(男子種目選択!C158="","",男子種目選択!C158)</f>
        <v/>
      </c>
      <c r="E157" s="19" t="str">
        <f>IF(男子種目選択!D158="","",男子種目選択!D158)</f>
        <v/>
      </c>
      <c r="F157" s="21" t="str">
        <f>男子記録入力!G158</f>
        <v/>
      </c>
      <c r="G157" s="21" t="str">
        <f>男子記録入力!AE158</f>
        <v/>
      </c>
      <c r="H157" s="21" t="str">
        <f>男子記録入力!BC158</f>
        <v/>
      </c>
      <c r="I157" s="21" t="str">
        <f>男子記録入力!CA158</f>
        <v/>
      </c>
      <c r="J157" s="21" t="str">
        <f>男子記録入力!CY158</f>
        <v/>
      </c>
      <c r="K157" s="21" t="str">
        <f>男子種目選択!J158</f>
        <v/>
      </c>
      <c r="L157" s="21" t="str">
        <f>男子種目選択!K158</f>
        <v/>
      </c>
      <c r="M157" s="21" t="str">
        <f>男子種目選択!L158</f>
        <v/>
      </c>
      <c r="N157" s="21" t="str">
        <f>男子種目選択!M158</f>
        <v/>
      </c>
      <c r="O157" s="21" t="str">
        <f>男子種目選択!N158</f>
        <v/>
      </c>
      <c r="P157" s="21">
        <f>男子記録入力!AD158</f>
        <v>0</v>
      </c>
      <c r="Q157" s="21">
        <f>男子記録入力!BB158</f>
        <v>0</v>
      </c>
      <c r="R157" s="21">
        <f>男子記録入力!BZ158</f>
        <v>0</v>
      </c>
      <c r="S157" s="21">
        <f>男子記録入力!CX158</f>
        <v>0</v>
      </c>
      <c r="T157" s="21">
        <f>男子記録入力!DV158</f>
        <v>0</v>
      </c>
    </row>
    <row r="158" spans="1:20">
      <c r="A158" s="18">
        <v>156</v>
      </c>
      <c r="B158" s="18" t="str">
        <f t="shared" si="4"/>
        <v/>
      </c>
      <c r="C158" s="19" t="str">
        <f>IF(男子種目選択!B159="","",男子種目選択!B159)</f>
        <v/>
      </c>
      <c r="D158" s="19" t="str">
        <f>IF(男子種目選択!C159="","",男子種目選択!C159)</f>
        <v/>
      </c>
      <c r="E158" s="19" t="str">
        <f>IF(男子種目選択!D159="","",男子種目選択!D159)</f>
        <v/>
      </c>
      <c r="F158" s="21" t="str">
        <f>男子記録入力!G159</f>
        <v/>
      </c>
      <c r="G158" s="21" t="str">
        <f>男子記録入力!AE159</f>
        <v/>
      </c>
      <c r="H158" s="21" t="str">
        <f>男子記録入力!BC159</f>
        <v/>
      </c>
      <c r="I158" s="21" t="str">
        <f>男子記録入力!CA159</f>
        <v/>
      </c>
      <c r="J158" s="21" t="str">
        <f>男子記録入力!CY159</f>
        <v/>
      </c>
      <c r="K158" s="21" t="str">
        <f>男子種目選択!J159</f>
        <v/>
      </c>
      <c r="L158" s="21" t="str">
        <f>男子種目選択!K159</f>
        <v/>
      </c>
      <c r="M158" s="21" t="str">
        <f>男子種目選択!L159</f>
        <v/>
      </c>
      <c r="N158" s="21" t="str">
        <f>男子種目選択!M159</f>
        <v/>
      </c>
      <c r="O158" s="21" t="str">
        <f>男子種目選択!N159</f>
        <v/>
      </c>
      <c r="P158" s="21">
        <f>男子記録入力!AD159</f>
        <v>0</v>
      </c>
      <c r="Q158" s="21">
        <f>男子記録入力!BB159</f>
        <v>0</v>
      </c>
      <c r="R158" s="21">
        <f>男子記録入力!BZ159</f>
        <v>0</v>
      </c>
      <c r="S158" s="21">
        <f>男子記録入力!CX159</f>
        <v>0</v>
      </c>
      <c r="T158" s="21">
        <f>男子記録入力!DV159</f>
        <v>0</v>
      </c>
    </row>
    <row r="159" spans="1:20">
      <c r="A159" s="18">
        <v>157</v>
      </c>
      <c r="B159" s="18" t="str">
        <f t="shared" si="4"/>
        <v/>
      </c>
      <c r="C159" s="19" t="str">
        <f>IF(男子種目選択!B160="","",男子種目選択!B160)</f>
        <v/>
      </c>
      <c r="D159" s="19" t="str">
        <f>IF(男子種目選択!C160="","",男子種目選択!C160)</f>
        <v/>
      </c>
      <c r="E159" s="19" t="str">
        <f>IF(男子種目選択!D160="","",男子種目選択!D160)</f>
        <v/>
      </c>
      <c r="F159" s="21" t="str">
        <f>男子記録入力!G160</f>
        <v/>
      </c>
      <c r="G159" s="21" t="str">
        <f>男子記録入力!AE160</f>
        <v/>
      </c>
      <c r="H159" s="21" t="str">
        <f>男子記録入力!BC160</f>
        <v/>
      </c>
      <c r="I159" s="21" t="str">
        <f>男子記録入力!CA160</f>
        <v/>
      </c>
      <c r="J159" s="21" t="str">
        <f>男子記録入力!CY160</f>
        <v/>
      </c>
      <c r="K159" s="21" t="str">
        <f>男子種目選択!J160</f>
        <v/>
      </c>
      <c r="L159" s="21" t="str">
        <f>男子種目選択!K160</f>
        <v/>
      </c>
      <c r="M159" s="21" t="str">
        <f>男子種目選択!L160</f>
        <v/>
      </c>
      <c r="N159" s="21" t="str">
        <f>男子種目選択!M160</f>
        <v/>
      </c>
      <c r="O159" s="21" t="str">
        <f>男子種目選択!N160</f>
        <v/>
      </c>
      <c r="P159" s="21">
        <f>男子記録入力!AD160</f>
        <v>0</v>
      </c>
      <c r="Q159" s="21">
        <f>男子記録入力!BB160</f>
        <v>0</v>
      </c>
      <c r="R159" s="21">
        <f>男子記録入力!BZ160</f>
        <v>0</v>
      </c>
      <c r="S159" s="21">
        <f>男子記録入力!CX160</f>
        <v>0</v>
      </c>
      <c r="T159" s="21">
        <f>男子記録入力!DV160</f>
        <v>0</v>
      </c>
    </row>
    <row r="160" spans="1:20">
      <c r="A160" s="18">
        <v>158</v>
      </c>
      <c r="B160" s="18" t="str">
        <f t="shared" si="4"/>
        <v/>
      </c>
      <c r="C160" s="19" t="str">
        <f>IF(男子種目選択!B161="","",男子種目選択!B161)</f>
        <v/>
      </c>
      <c r="D160" s="19" t="str">
        <f>IF(男子種目選択!C161="","",男子種目選択!C161)</f>
        <v/>
      </c>
      <c r="E160" s="19" t="str">
        <f>IF(男子種目選択!D161="","",男子種目選択!D161)</f>
        <v/>
      </c>
      <c r="F160" s="21" t="str">
        <f>男子記録入力!G161</f>
        <v/>
      </c>
      <c r="G160" s="21" t="str">
        <f>男子記録入力!AE161</f>
        <v/>
      </c>
      <c r="H160" s="21" t="str">
        <f>男子記録入力!BC161</f>
        <v/>
      </c>
      <c r="I160" s="21" t="str">
        <f>男子記録入力!CA161</f>
        <v/>
      </c>
      <c r="J160" s="21" t="str">
        <f>男子記録入力!CY161</f>
        <v/>
      </c>
      <c r="K160" s="21" t="str">
        <f>男子種目選択!J161</f>
        <v/>
      </c>
      <c r="L160" s="21" t="str">
        <f>男子種目選択!K161</f>
        <v/>
      </c>
      <c r="M160" s="21" t="str">
        <f>男子種目選択!L161</f>
        <v/>
      </c>
      <c r="N160" s="21" t="str">
        <f>男子種目選択!M161</f>
        <v/>
      </c>
      <c r="O160" s="21" t="str">
        <f>男子種目選択!N161</f>
        <v/>
      </c>
      <c r="P160" s="21">
        <f>男子記録入力!AD161</f>
        <v>0</v>
      </c>
      <c r="Q160" s="21">
        <f>男子記録入力!BB161</f>
        <v>0</v>
      </c>
      <c r="R160" s="21">
        <f>男子記録入力!BZ161</f>
        <v>0</v>
      </c>
      <c r="S160" s="21">
        <f>男子記録入力!CX161</f>
        <v>0</v>
      </c>
      <c r="T160" s="21">
        <f>男子記録入力!DV161</f>
        <v>0</v>
      </c>
    </row>
    <row r="161" spans="1:20">
      <c r="A161" s="18">
        <v>159</v>
      </c>
      <c r="B161" s="18" t="str">
        <f t="shared" si="4"/>
        <v/>
      </c>
      <c r="C161" s="19" t="str">
        <f>IF(男子種目選択!B162="","",男子種目選択!B162)</f>
        <v/>
      </c>
      <c r="D161" s="19" t="str">
        <f>IF(男子種目選択!C162="","",男子種目選択!C162)</f>
        <v/>
      </c>
      <c r="E161" s="19" t="str">
        <f>IF(男子種目選択!D162="","",男子種目選択!D162)</f>
        <v/>
      </c>
      <c r="F161" s="21" t="str">
        <f>男子記録入力!G162</f>
        <v/>
      </c>
      <c r="G161" s="21" t="str">
        <f>男子記録入力!AE162</f>
        <v/>
      </c>
      <c r="H161" s="21" t="str">
        <f>男子記録入力!BC162</f>
        <v/>
      </c>
      <c r="I161" s="21" t="str">
        <f>男子記録入力!CA162</f>
        <v/>
      </c>
      <c r="J161" s="21" t="str">
        <f>男子記録入力!CY162</f>
        <v/>
      </c>
      <c r="K161" s="21" t="str">
        <f>男子種目選択!J162</f>
        <v/>
      </c>
      <c r="L161" s="21" t="str">
        <f>男子種目選択!K162</f>
        <v/>
      </c>
      <c r="M161" s="21" t="str">
        <f>男子種目選択!L162</f>
        <v/>
      </c>
      <c r="N161" s="21" t="str">
        <f>男子種目選択!M162</f>
        <v/>
      </c>
      <c r="O161" s="21" t="str">
        <f>男子種目選択!N162</f>
        <v/>
      </c>
      <c r="P161" s="21">
        <f>男子記録入力!AD162</f>
        <v>0</v>
      </c>
      <c r="Q161" s="21">
        <f>男子記録入力!BB162</f>
        <v>0</v>
      </c>
      <c r="R161" s="21">
        <f>男子記録入力!BZ162</f>
        <v>0</v>
      </c>
      <c r="S161" s="21">
        <f>男子記録入力!CX162</f>
        <v>0</v>
      </c>
      <c r="T161" s="21">
        <f>男子記録入力!DV162</f>
        <v>0</v>
      </c>
    </row>
    <row r="162" spans="1:20">
      <c r="A162" s="18">
        <v>160</v>
      </c>
      <c r="B162" s="18" t="str">
        <f t="shared" si="4"/>
        <v/>
      </c>
      <c r="C162" s="19" t="str">
        <f>IF(男子種目選択!B163="","",男子種目選択!B163)</f>
        <v/>
      </c>
      <c r="D162" s="19" t="str">
        <f>IF(男子種目選択!C163="","",男子種目選択!C163)</f>
        <v/>
      </c>
      <c r="E162" s="19" t="str">
        <f>IF(男子種目選択!D163="","",男子種目選択!D163)</f>
        <v/>
      </c>
      <c r="F162" s="21" t="str">
        <f>男子記録入力!G163</f>
        <v/>
      </c>
      <c r="G162" s="21" t="str">
        <f>男子記録入力!AE163</f>
        <v/>
      </c>
      <c r="H162" s="21" t="str">
        <f>男子記録入力!BC163</f>
        <v/>
      </c>
      <c r="I162" s="21" t="str">
        <f>男子記録入力!CA163</f>
        <v/>
      </c>
      <c r="J162" s="21" t="str">
        <f>男子記録入力!CY163</f>
        <v/>
      </c>
      <c r="K162" s="21" t="str">
        <f>男子種目選択!J163</f>
        <v/>
      </c>
      <c r="L162" s="21" t="str">
        <f>男子種目選択!K163</f>
        <v/>
      </c>
      <c r="M162" s="21" t="str">
        <f>男子種目選択!L163</f>
        <v/>
      </c>
      <c r="N162" s="21" t="str">
        <f>男子種目選択!M163</f>
        <v/>
      </c>
      <c r="O162" s="21" t="str">
        <f>男子種目選択!N163</f>
        <v/>
      </c>
      <c r="P162" s="21">
        <f>男子記録入力!AD163</f>
        <v>0</v>
      </c>
      <c r="Q162" s="21">
        <f>男子記録入力!BB163</f>
        <v>0</v>
      </c>
      <c r="R162" s="21">
        <f>男子記録入力!BZ163</f>
        <v>0</v>
      </c>
      <c r="S162" s="21">
        <f>男子記録入力!CX163</f>
        <v>0</v>
      </c>
      <c r="T162" s="21">
        <f>男子記録入力!DV163</f>
        <v>0</v>
      </c>
    </row>
    <row r="163" spans="1:20">
      <c r="A163" s="18">
        <v>161</v>
      </c>
      <c r="B163" s="18" t="str">
        <f t="shared" ref="B163:B194" si="5">IF(C163="","",VLOOKUP(A$1,学校名コード,2,FALSE))</f>
        <v/>
      </c>
      <c r="C163" s="19" t="str">
        <f>IF(男子種目選択!B164="","",男子種目選択!B164)</f>
        <v/>
      </c>
      <c r="D163" s="19" t="str">
        <f>IF(男子種目選択!C164="","",男子種目選択!C164)</f>
        <v/>
      </c>
      <c r="E163" s="19" t="str">
        <f>IF(男子種目選択!D164="","",男子種目選択!D164)</f>
        <v/>
      </c>
      <c r="F163" s="21" t="str">
        <f>男子記録入力!G164</f>
        <v/>
      </c>
      <c r="G163" s="21" t="str">
        <f>男子記録入力!AE164</f>
        <v/>
      </c>
      <c r="H163" s="21" t="str">
        <f>男子記録入力!BC164</f>
        <v/>
      </c>
      <c r="I163" s="21" t="str">
        <f>男子記録入力!CA164</f>
        <v/>
      </c>
      <c r="J163" s="21" t="str">
        <f>男子記録入力!CY164</f>
        <v/>
      </c>
      <c r="K163" s="21" t="str">
        <f>男子種目選択!J164</f>
        <v/>
      </c>
      <c r="L163" s="21" t="str">
        <f>男子種目選択!K164</f>
        <v/>
      </c>
      <c r="M163" s="21" t="str">
        <f>男子種目選択!L164</f>
        <v/>
      </c>
      <c r="N163" s="21" t="str">
        <f>男子種目選択!M164</f>
        <v/>
      </c>
      <c r="O163" s="21" t="str">
        <f>男子種目選択!N164</f>
        <v/>
      </c>
      <c r="P163" s="21">
        <f>男子記録入力!AD164</f>
        <v>0</v>
      </c>
      <c r="Q163" s="21">
        <f>男子記録入力!BB164</f>
        <v>0</v>
      </c>
      <c r="R163" s="21">
        <f>男子記録入力!BZ164</f>
        <v>0</v>
      </c>
      <c r="S163" s="21">
        <f>男子記録入力!CX164</f>
        <v>0</v>
      </c>
      <c r="T163" s="21">
        <f>男子記録入力!DV164</f>
        <v>0</v>
      </c>
    </row>
    <row r="164" spans="1:20">
      <c r="A164" s="18">
        <v>162</v>
      </c>
      <c r="B164" s="18" t="str">
        <f t="shared" si="5"/>
        <v/>
      </c>
      <c r="C164" s="19" t="str">
        <f>IF(男子種目選択!B165="","",男子種目選択!B165)</f>
        <v/>
      </c>
      <c r="D164" s="19" t="str">
        <f>IF(男子種目選択!C165="","",男子種目選択!C165)</f>
        <v/>
      </c>
      <c r="E164" s="19" t="str">
        <f>IF(男子種目選択!D165="","",男子種目選択!D165)</f>
        <v/>
      </c>
      <c r="F164" s="21" t="str">
        <f>男子記録入力!G165</f>
        <v/>
      </c>
      <c r="G164" s="21" t="str">
        <f>男子記録入力!AE165</f>
        <v/>
      </c>
      <c r="H164" s="21" t="str">
        <f>男子記録入力!BC165</f>
        <v/>
      </c>
      <c r="I164" s="21" t="str">
        <f>男子記録入力!CA165</f>
        <v/>
      </c>
      <c r="J164" s="21" t="str">
        <f>男子記録入力!CY165</f>
        <v/>
      </c>
      <c r="K164" s="21" t="str">
        <f>男子種目選択!J165</f>
        <v/>
      </c>
      <c r="L164" s="21" t="str">
        <f>男子種目選択!K165</f>
        <v/>
      </c>
      <c r="M164" s="21" t="str">
        <f>男子種目選択!L165</f>
        <v/>
      </c>
      <c r="N164" s="21" t="str">
        <f>男子種目選択!M165</f>
        <v/>
      </c>
      <c r="O164" s="21" t="str">
        <f>男子種目選択!N165</f>
        <v/>
      </c>
      <c r="P164" s="21">
        <f>男子記録入力!AD165</f>
        <v>0</v>
      </c>
      <c r="Q164" s="21">
        <f>男子記録入力!BB165</f>
        <v>0</v>
      </c>
      <c r="R164" s="21">
        <f>男子記録入力!BZ165</f>
        <v>0</v>
      </c>
      <c r="S164" s="21">
        <f>男子記録入力!CX165</f>
        <v>0</v>
      </c>
      <c r="T164" s="21">
        <f>男子記録入力!DV165</f>
        <v>0</v>
      </c>
    </row>
    <row r="165" spans="1:20">
      <c r="A165" s="18">
        <v>163</v>
      </c>
      <c r="B165" s="18" t="str">
        <f t="shared" si="5"/>
        <v/>
      </c>
      <c r="C165" s="19" t="str">
        <f>IF(男子種目選択!B166="","",男子種目選択!B166)</f>
        <v/>
      </c>
      <c r="D165" s="19" t="str">
        <f>IF(男子種目選択!C166="","",男子種目選択!C166)</f>
        <v/>
      </c>
      <c r="E165" s="19" t="str">
        <f>IF(男子種目選択!D166="","",男子種目選択!D166)</f>
        <v/>
      </c>
      <c r="F165" s="21" t="str">
        <f>男子記録入力!G166</f>
        <v/>
      </c>
      <c r="G165" s="21" t="str">
        <f>男子記録入力!AE166</f>
        <v/>
      </c>
      <c r="H165" s="21" t="str">
        <f>男子記録入力!BC166</f>
        <v/>
      </c>
      <c r="I165" s="21" t="str">
        <f>男子記録入力!CA166</f>
        <v/>
      </c>
      <c r="J165" s="21" t="str">
        <f>男子記録入力!CY166</f>
        <v/>
      </c>
      <c r="K165" s="21" t="str">
        <f>男子種目選択!J166</f>
        <v/>
      </c>
      <c r="L165" s="21" t="str">
        <f>男子種目選択!K166</f>
        <v/>
      </c>
      <c r="M165" s="21" t="str">
        <f>男子種目選択!L166</f>
        <v/>
      </c>
      <c r="N165" s="21" t="str">
        <f>男子種目選択!M166</f>
        <v/>
      </c>
      <c r="O165" s="21" t="str">
        <f>男子種目選択!N166</f>
        <v/>
      </c>
      <c r="P165" s="21">
        <f>男子記録入力!AD166</f>
        <v>0</v>
      </c>
      <c r="Q165" s="21">
        <f>男子記録入力!BB166</f>
        <v>0</v>
      </c>
      <c r="R165" s="21">
        <f>男子記録入力!BZ166</f>
        <v>0</v>
      </c>
      <c r="S165" s="21">
        <f>男子記録入力!CX166</f>
        <v>0</v>
      </c>
      <c r="T165" s="21">
        <f>男子記録入力!DV166</f>
        <v>0</v>
      </c>
    </row>
    <row r="166" spans="1:20">
      <c r="A166" s="18">
        <v>164</v>
      </c>
      <c r="B166" s="18" t="str">
        <f t="shared" si="5"/>
        <v/>
      </c>
      <c r="C166" s="19" t="str">
        <f>IF(男子種目選択!B167="","",男子種目選択!B167)</f>
        <v/>
      </c>
      <c r="D166" s="19" t="str">
        <f>IF(男子種目選択!C167="","",男子種目選択!C167)</f>
        <v/>
      </c>
      <c r="E166" s="19" t="str">
        <f>IF(男子種目選択!D167="","",男子種目選択!D167)</f>
        <v/>
      </c>
      <c r="F166" s="21" t="str">
        <f>男子記録入力!G167</f>
        <v/>
      </c>
      <c r="G166" s="21" t="str">
        <f>男子記録入力!AE167</f>
        <v/>
      </c>
      <c r="H166" s="21" t="str">
        <f>男子記録入力!BC167</f>
        <v/>
      </c>
      <c r="I166" s="21" t="str">
        <f>男子記録入力!CA167</f>
        <v/>
      </c>
      <c r="J166" s="21" t="str">
        <f>男子記録入力!CY167</f>
        <v/>
      </c>
      <c r="K166" s="21" t="str">
        <f>男子種目選択!J167</f>
        <v/>
      </c>
      <c r="L166" s="21" t="str">
        <f>男子種目選択!K167</f>
        <v/>
      </c>
      <c r="M166" s="21" t="str">
        <f>男子種目選択!L167</f>
        <v/>
      </c>
      <c r="N166" s="21" t="str">
        <f>男子種目選択!M167</f>
        <v/>
      </c>
      <c r="O166" s="21" t="str">
        <f>男子種目選択!N167</f>
        <v/>
      </c>
      <c r="P166" s="21">
        <f>男子記録入力!AD167</f>
        <v>0</v>
      </c>
      <c r="Q166" s="21">
        <f>男子記録入力!BB167</f>
        <v>0</v>
      </c>
      <c r="R166" s="21">
        <f>男子記録入力!BZ167</f>
        <v>0</v>
      </c>
      <c r="S166" s="21">
        <f>男子記録入力!CX167</f>
        <v>0</v>
      </c>
      <c r="T166" s="21">
        <f>男子記録入力!DV167</f>
        <v>0</v>
      </c>
    </row>
    <row r="167" spans="1:20">
      <c r="A167" s="18">
        <v>165</v>
      </c>
      <c r="B167" s="18" t="str">
        <f t="shared" si="5"/>
        <v/>
      </c>
      <c r="C167" s="19" t="str">
        <f>IF(男子種目選択!B168="","",男子種目選択!B168)</f>
        <v/>
      </c>
      <c r="D167" s="19" t="str">
        <f>IF(男子種目選択!C168="","",男子種目選択!C168)</f>
        <v/>
      </c>
      <c r="E167" s="19" t="str">
        <f>IF(男子種目選択!D168="","",男子種目選択!D168)</f>
        <v/>
      </c>
      <c r="F167" s="21" t="str">
        <f>男子記録入力!G168</f>
        <v/>
      </c>
      <c r="G167" s="21" t="str">
        <f>男子記録入力!AE168</f>
        <v/>
      </c>
      <c r="H167" s="21" t="str">
        <f>男子記録入力!BC168</f>
        <v/>
      </c>
      <c r="I167" s="21" t="str">
        <f>男子記録入力!CA168</f>
        <v/>
      </c>
      <c r="J167" s="21" t="str">
        <f>男子記録入力!CY168</f>
        <v/>
      </c>
      <c r="K167" s="21" t="str">
        <f>男子種目選択!J168</f>
        <v/>
      </c>
      <c r="L167" s="21" t="str">
        <f>男子種目選択!K168</f>
        <v/>
      </c>
      <c r="M167" s="21" t="str">
        <f>男子種目選択!L168</f>
        <v/>
      </c>
      <c r="N167" s="21" t="str">
        <f>男子種目選択!M168</f>
        <v/>
      </c>
      <c r="O167" s="21" t="str">
        <f>男子種目選択!N168</f>
        <v/>
      </c>
      <c r="P167" s="21">
        <f>男子記録入力!AD168</f>
        <v>0</v>
      </c>
      <c r="Q167" s="21">
        <f>男子記録入力!BB168</f>
        <v>0</v>
      </c>
      <c r="R167" s="21">
        <f>男子記録入力!BZ168</f>
        <v>0</v>
      </c>
      <c r="S167" s="21">
        <f>男子記録入力!CX168</f>
        <v>0</v>
      </c>
      <c r="T167" s="21">
        <f>男子記録入力!DV168</f>
        <v>0</v>
      </c>
    </row>
    <row r="168" spans="1:20">
      <c r="A168" s="18">
        <v>166</v>
      </c>
      <c r="B168" s="18" t="str">
        <f t="shared" si="5"/>
        <v/>
      </c>
      <c r="C168" s="19" t="str">
        <f>IF(男子種目選択!B169="","",男子種目選択!B169)</f>
        <v/>
      </c>
      <c r="D168" s="19" t="str">
        <f>IF(男子種目選択!C169="","",男子種目選択!C169)</f>
        <v/>
      </c>
      <c r="E168" s="19" t="str">
        <f>IF(男子種目選択!D169="","",男子種目選択!D169)</f>
        <v/>
      </c>
      <c r="F168" s="21" t="str">
        <f>男子記録入力!G169</f>
        <v/>
      </c>
      <c r="G168" s="21" t="str">
        <f>男子記録入力!AE169</f>
        <v/>
      </c>
      <c r="H168" s="21" t="str">
        <f>男子記録入力!BC169</f>
        <v/>
      </c>
      <c r="I168" s="21" t="str">
        <f>男子記録入力!CA169</f>
        <v/>
      </c>
      <c r="J168" s="21" t="str">
        <f>男子記録入力!CY169</f>
        <v/>
      </c>
      <c r="K168" s="21" t="str">
        <f>男子種目選択!J169</f>
        <v/>
      </c>
      <c r="L168" s="21" t="str">
        <f>男子種目選択!K169</f>
        <v/>
      </c>
      <c r="M168" s="21" t="str">
        <f>男子種目選択!L169</f>
        <v/>
      </c>
      <c r="N168" s="21" t="str">
        <f>男子種目選択!M169</f>
        <v/>
      </c>
      <c r="O168" s="21" t="str">
        <f>男子種目選択!N169</f>
        <v/>
      </c>
      <c r="P168" s="21">
        <f>男子記録入力!AD169</f>
        <v>0</v>
      </c>
      <c r="Q168" s="21">
        <f>男子記録入力!BB169</f>
        <v>0</v>
      </c>
      <c r="R168" s="21">
        <f>男子記録入力!BZ169</f>
        <v>0</v>
      </c>
      <c r="S168" s="21">
        <f>男子記録入力!CX169</f>
        <v>0</v>
      </c>
      <c r="T168" s="21">
        <f>男子記録入力!DV169</f>
        <v>0</v>
      </c>
    </row>
    <row r="169" spans="1:20">
      <c r="A169" s="18">
        <v>167</v>
      </c>
      <c r="B169" s="18" t="str">
        <f t="shared" si="5"/>
        <v/>
      </c>
      <c r="C169" s="19" t="str">
        <f>IF(男子種目選択!B170="","",男子種目選択!B170)</f>
        <v/>
      </c>
      <c r="D169" s="19" t="str">
        <f>IF(男子種目選択!C170="","",男子種目選択!C170)</f>
        <v/>
      </c>
      <c r="E169" s="19" t="str">
        <f>IF(男子種目選択!D170="","",男子種目選択!D170)</f>
        <v/>
      </c>
      <c r="F169" s="21" t="str">
        <f>男子記録入力!G170</f>
        <v/>
      </c>
      <c r="G169" s="21" t="str">
        <f>男子記録入力!AE170</f>
        <v/>
      </c>
      <c r="H169" s="21" t="str">
        <f>男子記録入力!BC170</f>
        <v/>
      </c>
      <c r="I169" s="21" t="str">
        <f>男子記録入力!CA170</f>
        <v/>
      </c>
      <c r="J169" s="21" t="str">
        <f>男子記録入力!CY170</f>
        <v/>
      </c>
      <c r="K169" s="21" t="str">
        <f>男子種目選択!J170</f>
        <v/>
      </c>
      <c r="L169" s="21" t="str">
        <f>男子種目選択!K170</f>
        <v/>
      </c>
      <c r="M169" s="21" t="str">
        <f>男子種目選択!L170</f>
        <v/>
      </c>
      <c r="N169" s="21" t="str">
        <f>男子種目選択!M170</f>
        <v/>
      </c>
      <c r="O169" s="21" t="str">
        <f>男子種目選択!N170</f>
        <v/>
      </c>
      <c r="P169" s="21">
        <f>男子記録入力!AD170</f>
        <v>0</v>
      </c>
      <c r="Q169" s="21">
        <f>男子記録入力!BB170</f>
        <v>0</v>
      </c>
      <c r="R169" s="21">
        <f>男子記録入力!BZ170</f>
        <v>0</v>
      </c>
      <c r="S169" s="21">
        <f>男子記録入力!CX170</f>
        <v>0</v>
      </c>
      <c r="T169" s="21">
        <f>男子記録入力!DV170</f>
        <v>0</v>
      </c>
    </row>
    <row r="170" spans="1:20">
      <c r="A170" s="18">
        <v>168</v>
      </c>
      <c r="B170" s="18" t="str">
        <f t="shared" si="5"/>
        <v/>
      </c>
      <c r="C170" s="19" t="str">
        <f>IF(男子種目選択!B171="","",男子種目選択!B171)</f>
        <v/>
      </c>
      <c r="D170" s="19" t="str">
        <f>IF(男子種目選択!C171="","",男子種目選択!C171)</f>
        <v/>
      </c>
      <c r="E170" s="19" t="str">
        <f>IF(男子種目選択!D171="","",男子種目選択!D171)</f>
        <v/>
      </c>
      <c r="F170" s="21" t="str">
        <f>男子記録入力!G171</f>
        <v/>
      </c>
      <c r="G170" s="21" t="str">
        <f>男子記録入力!AE171</f>
        <v/>
      </c>
      <c r="H170" s="21" t="str">
        <f>男子記録入力!BC171</f>
        <v/>
      </c>
      <c r="I170" s="21" t="str">
        <f>男子記録入力!CA171</f>
        <v/>
      </c>
      <c r="J170" s="21" t="str">
        <f>男子記録入力!CY171</f>
        <v/>
      </c>
      <c r="K170" s="21" t="str">
        <f>男子種目選択!J171</f>
        <v/>
      </c>
      <c r="L170" s="21" t="str">
        <f>男子種目選択!K171</f>
        <v/>
      </c>
      <c r="M170" s="21" t="str">
        <f>男子種目選択!L171</f>
        <v/>
      </c>
      <c r="N170" s="21" t="str">
        <f>男子種目選択!M171</f>
        <v/>
      </c>
      <c r="O170" s="21" t="str">
        <f>男子種目選択!N171</f>
        <v/>
      </c>
      <c r="P170" s="21">
        <f>男子記録入力!AD171</f>
        <v>0</v>
      </c>
      <c r="Q170" s="21">
        <f>男子記録入力!BB171</f>
        <v>0</v>
      </c>
      <c r="R170" s="21">
        <f>男子記録入力!BZ171</f>
        <v>0</v>
      </c>
      <c r="S170" s="21">
        <f>男子記録入力!CX171</f>
        <v>0</v>
      </c>
      <c r="T170" s="21">
        <f>男子記録入力!DV171</f>
        <v>0</v>
      </c>
    </row>
    <row r="171" spans="1:20">
      <c r="A171" s="18">
        <v>169</v>
      </c>
      <c r="B171" s="18" t="str">
        <f t="shared" si="5"/>
        <v/>
      </c>
      <c r="C171" s="19" t="str">
        <f>IF(男子種目選択!B172="","",男子種目選択!B172)</f>
        <v/>
      </c>
      <c r="D171" s="19" t="str">
        <f>IF(男子種目選択!C172="","",男子種目選択!C172)</f>
        <v/>
      </c>
      <c r="E171" s="19" t="str">
        <f>IF(男子種目選択!D172="","",男子種目選択!D172)</f>
        <v/>
      </c>
      <c r="F171" s="21" t="str">
        <f>男子記録入力!G172</f>
        <v/>
      </c>
      <c r="G171" s="21" t="str">
        <f>男子記録入力!AE172</f>
        <v/>
      </c>
      <c r="H171" s="21" t="str">
        <f>男子記録入力!BC172</f>
        <v/>
      </c>
      <c r="I171" s="21" t="str">
        <f>男子記録入力!CA172</f>
        <v/>
      </c>
      <c r="J171" s="21" t="str">
        <f>男子記録入力!CY172</f>
        <v/>
      </c>
      <c r="K171" s="21" t="str">
        <f>男子種目選択!J172</f>
        <v/>
      </c>
      <c r="L171" s="21" t="str">
        <f>男子種目選択!K172</f>
        <v/>
      </c>
      <c r="M171" s="21" t="str">
        <f>男子種目選択!L172</f>
        <v/>
      </c>
      <c r="N171" s="21" t="str">
        <f>男子種目選択!M172</f>
        <v/>
      </c>
      <c r="O171" s="21" t="str">
        <f>男子種目選択!N172</f>
        <v/>
      </c>
      <c r="P171" s="21">
        <f>男子記録入力!AD172</f>
        <v>0</v>
      </c>
      <c r="Q171" s="21">
        <f>男子記録入力!BB172</f>
        <v>0</v>
      </c>
      <c r="R171" s="21">
        <f>男子記録入力!BZ172</f>
        <v>0</v>
      </c>
      <c r="S171" s="21">
        <f>男子記録入力!CX172</f>
        <v>0</v>
      </c>
      <c r="T171" s="21">
        <f>男子記録入力!DV172</f>
        <v>0</v>
      </c>
    </row>
    <row r="172" spans="1:20">
      <c r="A172" s="18">
        <v>170</v>
      </c>
      <c r="B172" s="18" t="str">
        <f t="shared" si="5"/>
        <v/>
      </c>
      <c r="C172" s="19" t="str">
        <f>IF(男子種目選択!B173="","",男子種目選択!B173)</f>
        <v/>
      </c>
      <c r="D172" s="19" t="str">
        <f>IF(男子種目選択!C173="","",男子種目選択!C173)</f>
        <v/>
      </c>
      <c r="E172" s="19" t="str">
        <f>IF(男子種目選択!D173="","",男子種目選択!D173)</f>
        <v/>
      </c>
      <c r="F172" s="21" t="str">
        <f>男子記録入力!G173</f>
        <v/>
      </c>
      <c r="G172" s="21" t="str">
        <f>男子記録入力!AE173</f>
        <v/>
      </c>
      <c r="H172" s="21" t="str">
        <f>男子記録入力!BC173</f>
        <v/>
      </c>
      <c r="I172" s="21" t="str">
        <f>男子記録入力!CA173</f>
        <v/>
      </c>
      <c r="J172" s="21" t="str">
        <f>男子記録入力!CY173</f>
        <v/>
      </c>
      <c r="K172" s="21" t="str">
        <f>男子種目選択!J173</f>
        <v/>
      </c>
      <c r="L172" s="21" t="str">
        <f>男子種目選択!K173</f>
        <v/>
      </c>
      <c r="M172" s="21" t="str">
        <f>男子種目選択!L173</f>
        <v/>
      </c>
      <c r="N172" s="21" t="str">
        <f>男子種目選択!M173</f>
        <v/>
      </c>
      <c r="O172" s="21" t="str">
        <f>男子種目選択!N173</f>
        <v/>
      </c>
      <c r="P172" s="21">
        <f>男子記録入力!AD173</f>
        <v>0</v>
      </c>
      <c r="Q172" s="21">
        <f>男子記録入力!BB173</f>
        <v>0</v>
      </c>
      <c r="R172" s="21">
        <f>男子記録入力!BZ173</f>
        <v>0</v>
      </c>
      <c r="S172" s="21">
        <f>男子記録入力!CX173</f>
        <v>0</v>
      </c>
      <c r="T172" s="21">
        <f>男子記録入力!DV173</f>
        <v>0</v>
      </c>
    </row>
    <row r="173" spans="1:20">
      <c r="A173" s="18">
        <v>171</v>
      </c>
      <c r="B173" s="18" t="str">
        <f t="shared" si="5"/>
        <v/>
      </c>
      <c r="C173" s="19" t="str">
        <f>IF(男子種目選択!B174="","",男子種目選択!B174)</f>
        <v/>
      </c>
      <c r="D173" s="19" t="str">
        <f>IF(男子種目選択!C174="","",男子種目選択!C174)</f>
        <v/>
      </c>
      <c r="E173" s="19" t="str">
        <f>IF(男子種目選択!D174="","",男子種目選択!D174)</f>
        <v/>
      </c>
      <c r="F173" s="21" t="str">
        <f>男子記録入力!G174</f>
        <v/>
      </c>
      <c r="G173" s="21" t="str">
        <f>男子記録入力!AE174</f>
        <v/>
      </c>
      <c r="H173" s="21" t="str">
        <f>男子記録入力!BC174</f>
        <v/>
      </c>
      <c r="I173" s="21" t="str">
        <f>男子記録入力!CA174</f>
        <v/>
      </c>
      <c r="J173" s="21" t="str">
        <f>男子記録入力!CY174</f>
        <v/>
      </c>
      <c r="K173" s="21" t="str">
        <f>男子種目選択!J174</f>
        <v/>
      </c>
      <c r="L173" s="21" t="str">
        <f>男子種目選択!K174</f>
        <v/>
      </c>
      <c r="M173" s="21" t="str">
        <f>男子種目選択!L174</f>
        <v/>
      </c>
      <c r="N173" s="21" t="str">
        <f>男子種目選択!M174</f>
        <v/>
      </c>
      <c r="O173" s="21" t="str">
        <f>男子種目選択!N174</f>
        <v/>
      </c>
      <c r="P173" s="21">
        <f>男子記録入力!AD174</f>
        <v>0</v>
      </c>
      <c r="Q173" s="21">
        <f>男子記録入力!BB174</f>
        <v>0</v>
      </c>
      <c r="R173" s="21">
        <f>男子記録入力!BZ174</f>
        <v>0</v>
      </c>
      <c r="S173" s="21">
        <f>男子記録入力!CX174</f>
        <v>0</v>
      </c>
      <c r="T173" s="21">
        <f>男子記録入力!DV174</f>
        <v>0</v>
      </c>
    </row>
    <row r="174" spans="1:20">
      <c r="A174" s="18">
        <v>172</v>
      </c>
      <c r="B174" s="18" t="str">
        <f t="shared" si="5"/>
        <v/>
      </c>
      <c r="C174" s="19" t="str">
        <f>IF(男子種目選択!B175="","",男子種目選択!B175)</f>
        <v/>
      </c>
      <c r="D174" s="19" t="str">
        <f>IF(男子種目選択!C175="","",男子種目選択!C175)</f>
        <v/>
      </c>
      <c r="E174" s="19" t="str">
        <f>IF(男子種目選択!D175="","",男子種目選択!D175)</f>
        <v/>
      </c>
      <c r="F174" s="21" t="str">
        <f>男子記録入力!G175</f>
        <v/>
      </c>
      <c r="G174" s="21" t="str">
        <f>男子記録入力!AE175</f>
        <v/>
      </c>
      <c r="H174" s="21" t="str">
        <f>男子記録入力!BC175</f>
        <v/>
      </c>
      <c r="I174" s="21" t="str">
        <f>男子記録入力!CA175</f>
        <v/>
      </c>
      <c r="J174" s="21" t="str">
        <f>男子記録入力!CY175</f>
        <v/>
      </c>
      <c r="K174" s="21" t="str">
        <f>男子種目選択!J175</f>
        <v/>
      </c>
      <c r="L174" s="21" t="str">
        <f>男子種目選択!K175</f>
        <v/>
      </c>
      <c r="M174" s="21" t="str">
        <f>男子種目選択!L175</f>
        <v/>
      </c>
      <c r="N174" s="21" t="str">
        <f>男子種目選択!M175</f>
        <v/>
      </c>
      <c r="O174" s="21" t="str">
        <f>男子種目選択!N175</f>
        <v/>
      </c>
      <c r="P174" s="21">
        <f>男子記録入力!AD175</f>
        <v>0</v>
      </c>
      <c r="Q174" s="21">
        <f>男子記録入力!BB175</f>
        <v>0</v>
      </c>
      <c r="R174" s="21">
        <f>男子記録入力!BZ175</f>
        <v>0</v>
      </c>
      <c r="S174" s="21">
        <f>男子記録入力!CX175</f>
        <v>0</v>
      </c>
      <c r="T174" s="21">
        <f>男子記録入力!DV175</f>
        <v>0</v>
      </c>
    </row>
    <row r="175" spans="1:20">
      <c r="A175" s="18">
        <v>173</v>
      </c>
      <c r="B175" s="18" t="str">
        <f t="shared" si="5"/>
        <v/>
      </c>
      <c r="C175" s="19" t="str">
        <f>IF(男子種目選択!B176="","",男子種目選択!B176)</f>
        <v/>
      </c>
      <c r="D175" s="19" t="str">
        <f>IF(男子種目選択!C176="","",男子種目選択!C176)</f>
        <v/>
      </c>
      <c r="E175" s="19" t="str">
        <f>IF(男子種目選択!D176="","",男子種目選択!D176)</f>
        <v/>
      </c>
      <c r="F175" s="21" t="str">
        <f>男子記録入力!G176</f>
        <v/>
      </c>
      <c r="G175" s="21" t="str">
        <f>男子記録入力!AE176</f>
        <v/>
      </c>
      <c r="H175" s="21" t="str">
        <f>男子記録入力!BC176</f>
        <v/>
      </c>
      <c r="I175" s="21" t="str">
        <f>男子記録入力!CA176</f>
        <v/>
      </c>
      <c r="J175" s="21" t="str">
        <f>男子記録入力!CY176</f>
        <v/>
      </c>
      <c r="K175" s="21" t="str">
        <f>男子種目選択!J176</f>
        <v/>
      </c>
      <c r="L175" s="21" t="str">
        <f>男子種目選択!K176</f>
        <v/>
      </c>
      <c r="M175" s="21" t="str">
        <f>男子種目選択!L176</f>
        <v/>
      </c>
      <c r="N175" s="21" t="str">
        <f>男子種目選択!M176</f>
        <v/>
      </c>
      <c r="O175" s="21" t="str">
        <f>男子種目選択!N176</f>
        <v/>
      </c>
      <c r="P175" s="21">
        <f>男子記録入力!AD176</f>
        <v>0</v>
      </c>
      <c r="Q175" s="21">
        <f>男子記録入力!BB176</f>
        <v>0</v>
      </c>
      <c r="R175" s="21">
        <f>男子記録入力!BZ176</f>
        <v>0</v>
      </c>
      <c r="S175" s="21">
        <f>男子記録入力!CX176</f>
        <v>0</v>
      </c>
      <c r="T175" s="21">
        <f>男子記録入力!DV176</f>
        <v>0</v>
      </c>
    </row>
    <row r="176" spans="1:20">
      <c r="A176" s="18">
        <v>174</v>
      </c>
      <c r="B176" s="18" t="str">
        <f t="shared" si="5"/>
        <v/>
      </c>
      <c r="C176" s="19" t="str">
        <f>IF(男子種目選択!B177="","",男子種目選択!B177)</f>
        <v/>
      </c>
      <c r="D176" s="19" t="str">
        <f>IF(男子種目選択!C177="","",男子種目選択!C177)</f>
        <v/>
      </c>
      <c r="E176" s="19" t="str">
        <f>IF(男子種目選択!D177="","",男子種目選択!D177)</f>
        <v/>
      </c>
      <c r="F176" s="21" t="str">
        <f>男子記録入力!G177</f>
        <v/>
      </c>
      <c r="G176" s="21" t="str">
        <f>男子記録入力!AE177</f>
        <v/>
      </c>
      <c r="H176" s="21" t="str">
        <f>男子記録入力!BC177</f>
        <v/>
      </c>
      <c r="I176" s="21" t="str">
        <f>男子記録入力!CA177</f>
        <v/>
      </c>
      <c r="J176" s="21" t="str">
        <f>男子記録入力!CY177</f>
        <v/>
      </c>
      <c r="K176" s="21" t="str">
        <f>男子種目選択!J177</f>
        <v/>
      </c>
      <c r="L176" s="21" t="str">
        <f>男子種目選択!K177</f>
        <v/>
      </c>
      <c r="M176" s="21" t="str">
        <f>男子種目選択!L177</f>
        <v/>
      </c>
      <c r="N176" s="21" t="str">
        <f>男子種目選択!M177</f>
        <v/>
      </c>
      <c r="O176" s="21" t="str">
        <f>男子種目選択!N177</f>
        <v/>
      </c>
      <c r="P176" s="21">
        <f>男子記録入力!AD177</f>
        <v>0</v>
      </c>
      <c r="Q176" s="21">
        <f>男子記録入力!BB177</f>
        <v>0</v>
      </c>
      <c r="R176" s="21">
        <f>男子記録入力!BZ177</f>
        <v>0</v>
      </c>
      <c r="S176" s="21">
        <f>男子記録入力!CX177</f>
        <v>0</v>
      </c>
      <c r="T176" s="21">
        <f>男子記録入力!DV177</f>
        <v>0</v>
      </c>
    </row>
    <row r="177" spans="1:20">
      <c r="A177" s="18">
        <v>175</v>
      </c>
      <c r="B177" s="18" t="str">
        <f t="shared" si="5"/>
        <v/>
      </c>
      <c r="C177" s="19" t="str">
        <f>IF(男子種目選択!B178="","",男子種目選択!B178)</f>
        <v/>
      </c>
      <c r="D177" s="19" t="str">
        <f>IF(男子種目選択!C178="","",男子種目選択!C178)</f>
        <v/>
      </c>
      <c r="E177" s="19" t="str">
        <f>IF(男子種目選択!D178="","",男子種目選択!D178)</f>
        <v/>
      </c>
      <c r="F177" s="21" t="str">
        <f>男子記録入力!G178</f>
        <v/>
      </c>
      <c r="G177" s="21" t="str">
        <f>男子記録入力!AE178</f>
        <v/>
      </c>
      <c r="H177" s="21" t="str">
        <f>男子記録入力!BC178</f>
        <v/>
      </c>
      <c r="I177" s="21" t="str">
        <f>男子記録入力!CA178</f>
        <v/>
      </c>
      <c r="J177" s="21" t="str">
        <f>男子記録入力!CY178</f>
        <v/>
      </c>
      <c r="K177" s="21" t="str">
        <f>男子種目選択!J178</f>
        <v/>
      </c>
      <c r="L177" s="21" t="str">
        <f>男子種目選択!K178</f>
        <v/>
      </c>
      <c r="M177" s="21" t="str">
        <f>男子種目選択!L178</f>
        <v/>
      </c>
      <c r="N177" s="21" t="str">
        <f>男子種目選択!M178</f>
        <v/>
      </c>
      <c r="O177" s="21" t="str">
        <f>男子種目選択!N178</f>
        <v/>
      </c>
      <c r="P177" s="21">
        <f>男子記録入力!AD178</f>
        <v>0</v>
      </c>
      <c r="Q177" s="21">
        <f>男子記録入力!BB178</f>
        <v>0</v>
      </c>
      <c r="R177" s="21">
        <f>男子記録入力!BZ178</f>
        <v>0</v>
      </c>
      <c r="S177" s="21">
        <f>男子記録入力!CX178</f>
        <v>0</v>
      </c>
      <c r="T177" s="21">
        <f>男子記録入力!DV178</f>
        <v>0</v>
      </c>
    </row>
    <row r="178" spans="1:20">
      <c r="A178" s="18">
        <v>176</v>
      </c>
      <c r="B178" s="18" t="str">
        <f t="shared" si="5"/>
        <v/>
      </c>
      <c r="C178" s="19" t="str">
        <f>IF(男子種目選択!B179="","",男子種目選択!B179)</f>
        <v/>
      </c>
      <c r="D178" s="19" t="str">
        <f>IF(男子種目選択!C179="","",男子種目選択!C179)</f>
        <v/>
      </c>
      <c r="E178" s="19" t="str">
        <f>IF(男子種目選択!D179="","",男子種目選択!D179)</f>
        <v/>
      </c>
      <c r="F178" s="21" t="str">
        <f>男子記録入力!G179</f>
        <v/>
      </c>
      <c r="G178" s="21" t="str">
        <f>男子記録入力!AE179</f>
        <v/>
      </c>
      <c r="H178" s="21" t="str">
        <f>男子記録入力!BC179</f>
        <v/>
      </c>
      <c r="I178" s="21" t="str">
        <f>男子記録入力!CA179</f>
        <v/>
      </c>
      <c r="J178" s="21" t="str">
        <f>男子記録入力!CY179</f>
        <v/>
      </c>
      <c r="K178" s="21" t="str">
        <f>男子種目選択!J179</f>
        <v/>
      </c>
      <c r="L178" s="21" t="str">
        <f>男子種目選択!K179</f>
        <v/>
      </c>
      <c r="M178" s="21" t="str">
        <f>男子種目選択!L179</f>
        <v/>
      </c>
      <c r="N178" s="21" t="str">
        <f>男子種目選択!M179</f>
        <v/>
      </c>
      <c r="O178" s="21" t="str">
        <f>男子種目選択!N179</f>
        <v/>
      </c>
      <c r="P178" s="21">
        <f>男子記録入力!AD179</f>
        <v>0</v>
      </c>
      <c r="Q178" s="21">
        <f>男子記録入力!BB179</f>
        <v>0</v>
      </c>
      <c r="R178" s="21">
        <f>男子記録入力!BZ179</f>
        <v>0</v>
      </c>
      <c r="S178" s="21">
        <f>男子記録入力!CX179</f>
        <v>0</v>
      </c>
      <c r="T178" s="21">
        <f>男子記録入力!DV179</f>
        <v>0</v>
      </c>
    </row>
    <row r="179" spans="1:20">
      <c r="A179" s="18">
        <v>177</v>
      </c>
      <c r="B179" s="18" t="str">
        <f t="shared" si="5"/>
        <v/>
      </c>
      <c r="C179" s="19" t="str">
        <f>IF(男子種目選択!B180="","",男子種目選択!B180)</f>
        <v/>
      </c>
      <c r="D179" s="19" t="str">
        <f>IF(男子種目選択!C180="","",男子種目選択!C180)</f>
        <v/>
      </c>
      <c r="E179" s="19" t="str">
        <f>IF(男子種目選択!D180="","",男子種目選択!D180)</f>
        <v/>
      </c>
      <c r="F179" s="21" t="str">
        <f>男子記録入力!G180</f>
        <v/>
      </c>
      <c r="G179" s="21" t="str">
        <f>男子記録入力!AE180</f>
        <v/>
      </c>
      <c r="H179" s="21" t="str">
        <f>男子記録入力!BC180</f>
        <v/>
      </c>
      <c r="I179" s="21" t="str">
        <f>男子記録入力!CA180</f>
        <v/>
      </c>
      <c r="J179" s="21" t="str">
        <f>男子記録入力!CY180</f>
        <v/>
      </c>
      <c r="K179" s="21" t="str">
        <f>男子種目選択!J180</f>
        <v/>
      </c>
      <c r="L179" s="21" t="str">
        <f>男子種目選択!K180</f>
        <v/>
      </c>
      <c r="M179" s="21" t="str">
        <f>男子種目選択!L180</f>
        <v/>
      </c>
      <c r="N179" s="21" t="str">
        <f>男子種目選択!M180</f>
        <v/>
      </c>
      <c r="O179" s="21" t="str">
        <f>男子種目選択!N180</f>
        <v/>
      </c>
      <c r="P179" s="21">
        <f>男子記録入力!AD180</f>
        <v>0</v>
      </c>
      <c r="Q179" s="21">
        <f>男子記録入力!BB180</f>
        <v>0</v>
      </c>
      <c r="R179" s="21">
        <f>男子記録入力!BZ180</f>
        <v>0</v>
      </c>
      <c r="S179" s="21">
        <f>男子記録入力!CX180</f>
        <v>0</v>
      </c>
      <c r="T179" s="21">
        <f>男子記録入力!DV180</f>
        <v>0</v>
      </c>
    </row>
    <row r="180" spans="1:20">
      <c r="A180" s="18">
        <v>178</v>
      </c>
      <c r="B180" s="18" t="str">
        <f t="shared" si="5"/>
        <v/>
      </c>
      <c r="C180" s="19" t="str">
        <f>IF(男子種目選択!B181="","",男子種目選択!B181)</f>
        <v/>
      </c>
      <c r="D180" s="19" t="str">
        <f>IF(男子種目選択!C181="","",男子種目選択!C181)</f>
        <v/>
      </c>
      <c r="E180" s="19" t="str">
        <f>IF(男子種目選択!D181="","",男子種目選択!D181)</f>
        <v/>
      </c>
      <c r="F180" s="21" t="str">
        <f>男子記録入力!G181</f>
        <v/>
      </c>
      <c r="G180" s="21" t="str">
        <f>男子記録入力!AE181</f>
        <v/>
      </c>
      <c r="H180" s="21" t="str">
        <f>男子記録入力!BC181</f>
        <v/>
      </c>
      <c r="I180" s="21" t="str">
        <f>男子記録入力!CA181</f>
        <v/>
      </c>
      <c r="J180" s="21" t="str">
        <f>男子記録入力!CY181</f>
        <v/>
      </c>
      <c r="K180" s="21" t="str">
        <f>男子種目選択!J181</f>
        <v/>
      </c>
      <c r="L180" s="21" t="str">
        <f>男子種目選択!K181</f>
        <v/>
      </c>
      <c r="M180" s="21" t="str">
        <f>男子種目選択!L181</f>
        <v/>
      </c>
      <c r="N180" s="21" t="str">
        <f>男子種目選択!M181</f>
        <v/>
      </c>
      <c r="O180" s="21" t="str">
        <f>男子種目選択!N181</f>
        <v/>
      </c>
      <c r="P180" s="21">
        <f>男子記録入力!AD181</f>
        <v>0</v>
      </c>
      <c r="Q180" s="21">
        <f>男子記録入力!BB181</f>
        <v>0</v>
      </c>
      <c r="R180" s="21">
        <f>男子記録入力!BZ181</f>
        <v>0</v>
      </c>
      <c r="S180" s="21">
        <f>男子記録入力!CX181</f>
        <v>0</v>
      </c>
      <c r="T180" s="21">
        <f>男子記録入力!DV181</f>
        <v>0</v>
      </c>
    </row>
    <row r="181" spans="1:20">
      <c r="A181" s="18">
        <v>179</v>
      </c>
      <c r="B181" s="18" t="str">
        <f t="shared" si="5"/>
        <v/>
      </c>
      <c r="C181" s="19" t="str">
        <f>IF(男子種目選択!B182="","",男子種目選択!B182)</f>
        <v/>
      </c>
      <c r="D181" s="19" t="str">
        <f>IF(男子種目選択!C182="","",男子種目選択!C182)</f>
        <v/>
      </c>
      <c r="E181" s="19" t="str">
        <f>IF(男子種目選択!D182="","",男子種目選択!D182)</f>
        <v/>
      </c>
      <c r="F181" s="21" t="str">
        <f>男子記録入力!G182</f>
        <v/>
      </c>
      <c r="G181" s="21" t="str">
        <f>男子記録入力!AE182</f>
        <v/>
      </c>
      <c r="H181" s="21" t="str">
        <f>男子記録入力!BC182</f>
        <v/>
      </c>
      <c r="I181" s="21" t="str">
        <f>男子記録入力!CA182</f>
        <v/>
      </c>
      <c r="J181" s="21" t="str">
        <f>男子記録入力!CY182</f>
        <v/>
      </c>
      <c r="K181" s="21" t="str">
        <f>男子種目選択!J182</f>
        <v/>
      </c>
      <c r="L181" s="21" t="str">
        <f>男子種目選択!K182</f>
        <v/>
      </c>
      <c r="M181" s="21" t="str">
        <f>男子種目選択!L182</f>
        <v/>
      </c>
      <c r="N181" s="21" t="str">
        <f>男子種目選択!M182</f>
        <v/>
      </c>
      <c r="O181" s="21" t="str">
        <f>男子種目選択!N182</f>
        <v/>
      </c>
      <c r="P181" s="21">
        <f>男子記録入力!AD182</f>
        <v>0</v>
      </c>
      <c r="Q181" s="21">
        <f>男子記録入力!BB182</f>
        <v>0</v>
      </c>
      <c r="R181" s="21">
        <f>男子記録入力!BZ182</f>
        <v>0</v>
      </c>
      <c r="S181" s="21">
        <f>男子記録入力!CX182</f>
        <v>0</v>
      </c>
      <c r="T181" s="21">
        <f>男子記録入力!DV182</f>
        <v>0</v>
      </c>
    </row>
    <row r="182" spans="1:20">
      <c r="A182" s="18">
        <v>180</v>
      </c>
      <c r="B182" s="18" t="str">
        <f t="shared" si="5"/>
        <v/>
      </c>
      <c r="C182" s="19" t="str">
        <f>IF(男子種目選択!B183="","",男子種目選択!B183)</f>
        <v/>
      </c>
      <c r="D182" s="19" t="str">
        <f>IF(男子種目選択!C183="","",男子種目選択!C183)</f>
        <v/>
      </c>
      <c r="E182" s="19" t="str">
        <f>IF(男子種目選択!D183="","",男子種目選択!D183)</f>
        <v/>
      </c>
      <c r="F182" s="21" t="str">
        <f>男子記録入力!G183</f>
        <v/>
      </c>
      <c r="G182" s="21" t="str">
        <f>男子記録入力!AE183</f>
        <v/>
      </c>
      <c r="H182" s="21" t="str">
        <f>男子記録入力!BC183</f>
        <v/>
      </c>
      <c r="I182" s="21" t="str">
        <f>男子記録入力!CA183</f>
        <v/>
      </c>
      <c r="J182" s="21" t="str">
        <f>男子記録入力!CY183</f>
        <v/>
      </c>
      <c r="K182" s="21" t="str">
        <f>男子種目選択!J183</f>
        <v/>
      </c>
      <c r="L182" s="21" t="str">
        <f>男子種目選択!K183</f>
        <v/>
      </c>
      <c r="M182" s="21" t="str">
        <f>男子種目選択!L183</f>
        <v/>
      </c>
      <c r="N182" s="21" t="str">
        <f>男子種目選択!M183</f>
        <v/>
      </c>
      <c r="O182" s="21" t="str">
        <f>男子種目選択!N183</f>
        <v/>
      </c>
      <c r="P182" s="21">
        <f>男子記録入力!AD183</f>
        <v>0</v>
      </c>
      <c r="Q182" s="21">
        <f>男子記録入力!BB183</f>
        <v>0</v>
      </c>
      <c r="R182" s="21">
        <f>男子記録入力!BZ183</f>
        <v>0</v>
      </c>
      <c r="S182" s="21">
        <f>男子記録入力!CX183</f>
        <v>0</v>
      </c>
      <c r="T182" s="21">
        <f>男子記録入力!DV183</f>
        <v>0</v>
      </c>
    </row>
    <row r="183" spans="1:20">
      <c r="A183" s="18">
        <v>181</v>
      </c>
      <c r="B183" s="18" t="str">
        <f t="shared" si="5"/>
        <v/>
      </c>
      <c r="C183" s="19" t="str">
        <f>IF(男子種目選択!B184="","",男子種目選択!B184)</f>
        <v/>
      </c>
      <c r="D183" s="19" t="str">
        <f>IF(男子種目選択!C184="","",男子種目選択!C184)</f>
        <v/>
      </c>
      <c r="E183" s="19" t="str">
        <f>IF(男子種目選択!D184="","",男子種目選択!D184)</f>
        <v/>
      </c>
      <c r="F183" s="21" t="str">
        <f>男子記録入力!G184</f>
        <v/>
      </c>
      <c r="G183" s="21" t="str">
        <f>男子記録入力!AE184</f>
        <v/>
      </c>
      <c r="H183" s="21" t="str">
        <f>男子記録入力!BC184</f>
        <v/>
      </c>
      <c r="I183" s="21" t="str">
        <f>男子記録入力!CA184</f>
        <v/>
      </c>
      <c r="J183" s="21" t="str">
        <f>男子記録入力!CY184</f>
        <v/>
      </c>
      <c r="K183" s="21" t="str">
        <f>男子種目選択!J184</f>
        <v/>
      </c>
      <c r="L183" s="21" t="str">
        <f>男子種目選択!K184</f>
        <v/>
      </c>
      <c r="M183" s="21" t="str">
        <f>男子種目選択!L184</f>
        <v/>
      </c>
      <c r="N183" s="21" t="str">
        <f>男子種目選択!M184</f>
        <v/>
      </c>
      <c r="O183" s="21" t="str">
        <f>男子種目選択!N184</f>
        <v/>
      </c>
      <c r="P183" s="21">
        <f>男子記録入力!AD184</f>
        <v>0</v>
      </c>
      <c r="Q183" s="21">
        <f>男子記録入力!BB184</f>
        <v>0</v>
      </c>
      <c r="R183" s="21">
        <f>男子記録入力!BZ184</f>
        <v>0</v>
      </c>
      <c r="S183" s="21">
        <f>男子記録入力!CX184</f>
        <v>0</v>
      </c>
      <c r="T183" s="21">
        <f>男子記録入力!DV184</f>
        <v>0</v>
      </c>
    </row>
    <row r="184" spans="1:20">
      <c r="A184" s="18">
        <v>182</v>
      </c>
      <c r="B184" s="18" t="str">
        <f t="shared" si="5"/>
        <v/>
      </c>
      <c r="C184" s="19" t="str">
        <f>IF(男子種目選択!B185="","",男子種目選択!B185)</f>
        <v/>
      </c>
      <c r="D184" s="19" t="str">
        <f>IF(男子種目選択!C185="","",男子種目選択!C185)</f>
        <v/>
      </c>
      <c r="E184" s="19" t="str">
        <f>IF(男子種目選択!D185="","",男子種目選択!D185)</f>
        <v/>
      </c>
      <c r="F184" s="21" t="str">
        <f>男子記録入力!G185</f>
        <v/>
      </c>
      <c r="G184" s="21" t="str">
        <f>男子記録入力!AE185</f>
        <v/>
      </c>
      <c r="H184" s="21" t="str">
        <f>男子記録入力!BC185</f>
        <v/>
      </c>
      <c r="I184" s="21" t="str">
        <f>男子記録入力!CA185</f>
        <v/>
      </c>
      <c r="J184" s="21" t="str">
        <f>男子記録入力!CY185</f>
        <v/>
      </c>
      <c r="K184" s="21" t="str">
        <f>男子種目選択!J185</f>
        <v/>
      </c>
      <c r="L184" s="21" t="str">
        <f>男子種目選択!K185</f>
        <v/>
      </c>
      <c r="M184" s="21" t="str">
        <f>男子種目選択!L185</f>
        <v/>
      </c>
      <c r="N184" s="21" t="str">
        <f>男子種目選択!M185</f>
        <v/>
      </c>
      <c r="O184" s="21" t="str">
        <f>男子種目選択!N185</f>
        <v/>
      </c>
      <c r="P184" s="21">
        <f>男子記録入力!AD185</f>
        <v>0</v>
      </c>
      <c r="Q184" s="21">
        <f>男子記録入力!BB185</f>
        <v>0</v>
      </c>
      <c r="R184" s="21">
        <f>男子記録入力!BZ185</f>
        <v>0</v>
      </c>
      <c r="S184" s="21">
        <f>男子記録入力!CX185</f>
        <v>0</v>
      </c>
      <c r="T184" s="21">
        <f>男子記録入力!DV185</f>
        <v>0</v>
      </c>
    </row>
    <row r="185" spans="1:20">
      <c r="A185" s="18">
        <v>183</v>
      </c>
      <c r="B185" s="18" t="str">
        <f t="shared" si="5"/>
        <v/>
      </c>
      <c r="C185" s="19" t="str">
        <f>IF(男子種目選択!B186="","",男子種目選択!B186)</f>
        <v/>
      </c>
      <c r="D185" s="19" t="str">
        <f>IF(男子種目選択!C186="","",男子種目選択!C186)</f>
        <v/>
      </c>
      <c r="E185" s="19" t="str">
        <f>IF(男子種目選択!D186="","",男子種目選択!D186)</f>
        <v/>
      </c>
      <c r="F185" s="21" t="str">
        <f>男子記録入力!G186</f>
        <v/>
      </c>
      <c r="G185" s="21" t="str">
        <f>男子記録入力!AE186</f>
        <v/>
      </c>
      <c r="H185" s="21" t="str">
        <f>男子記録入力!BC186</f>
        <v/>
      </c>
      <c r="I185" s="21" t="str">
        <f>男子記録入力!CA186</f>
        <v/>
      </c>
      <c r="J185" s="21" t="str">
        <f>男子記録入力!CY186</f>
        <v/>
      </c>
      <c r="K185" s="21" t="str">
        <f>男子種目選択!J186</f>
        <v/>
      </c>
      <c r="L185" s="21" t="str">
        <f>男子種目選択!K186</f>
        <v/>
      </c>
      <c r="M185" s="21" t="str">
        <f>男子種目選択!L186</f>
        <v/>
      </c>
      <c r="N185" s="21" t="str">
        <f>男子種目選択!M186</f>
        <v/>
      </c>
      <c r="O185" s="21" t="str">
        <f>男子種目選択!N186</f>
        <v/>
      </c>
      <c r="P185" s="21">
        <f>男子記録入力!AD186</f>
        <v>0</v>
      </c>
      <c r="Q185" s="21">
        <f>男子記録入力!BB186</f>
        <v>0</v>
      </c>
      <c r="R185" s="21">
        <f>男子記録入力!BZ186</f>
        <v>0</v>
      </c>
      <c r="S185" s="21">
        <f>男子記録入力!CX186</f>
        <v>0</v>
      </c>
      <c r="T185" s="21">
        <f>男子記録入力!DV186</f>
        <v>0</v>
      </c>
    </row>
    <row r="186" spans="1:20">
      <c r="A186" s="18">
        <v>184</v>
      </c>
      <c r="B186" s="18" t="str">
        <f t="shared" si="5"/>
        <v/>
      </c>
      <c r="C186" s="19" t="str">
        <f>IF(男子種目選択!B187="","",男子種目選択!B187)</f>
        <v/>
      </c>
      <c r="D186" s="19" t="str">
        <f>IF(男子種目選択!C187="","",男子種目選択!C187)</f>
        <v/>
      </c>
      <c r="E186" s="19" t="str">
        <f>IF(男子種目選択!D187="","",男子種目選択!D187)</f>
        <v/>
      </c>
      <c r="F186" s="21" t="str">
        <f>男子記録入力!G187</f>
        <v/>
      </c>
      <c r="G186" s="21" t="str">
        <f>男子記録入力!AE187</f>
        <v/>
      </c>
      <c r="H186" s="21" t="str">
        <f>男子記録入力!BC187</f>
        <v/>
      </c>
      <c r="I186" s="21" t="str">
        <f>男子記録入力!CA187</f>
        <v/>
      </c>
      <c r="J186" s="21" t="str">
        <f>男子記録入力!CY187</f>
        <v/>
      </c>
      <c r="K186" s="21" t="str">
        <f>男子種目選択!J187</f>
        <v/>
      </c>
      <c r="L186" s="21" t="str">
        <f>男子種目選択!K187</f>
        <v/>
      </c>
      <c r="M186" s="21" t="str">
        <f>男子種目選択!L187</f>
        <v/>
      </c>
      <c r="N186" s="21" t="str">
        <f>男子種目選択!M187</f>
        <v/>
      </c>
      <c r="O186" s="21" t="str">
        <f>男子種目選択!N187</f>
        <v/>
      </c>
      <c r="P186" s="21">
        <f>男子記録入力!AD187</f>
        <v>0</v>
      </c>
      <c r="Q186" s="21">
        <f>男子記録入力!BB187</f>
        <v>0</v>
      </c>
      <c r="R186" s="21">
        <f>男子記録入力!BZ187</f>
        <v>0</v>
      </c>
      <c r="S186" s="21">
        <f>男子記録入力!CX187</f>
        <v>0</v>
      </c>
      <c r="T186" s="21">
        <f>男子記録入力!DV187</f>
        <v>0</v>
      </c>
    </row>
    <row r="187" spans="1:20">
      <c r="A187" s="18">
        <v>185</v>
      </c>
      <c r="B187" s="18" t="str">
        <f t="shared" si="5"/>
        <v/>
      </c>
      <c r="C187" s="19" t="str">
        <f>IF(男子種目選択!B188="","",男子種目選択!B188)</f>
        <v/>
      </c>
      <c r="D187" s="19" t="str">
        <f>IF(男子種目選択!C188="","",男子種目選択!C188)</f>
        <v/>
      </c>
      <c r="E187" s="19" t="str">
        <f>IF(男子種目選択!D188="","",男子種目選択!D188)</f>
        <v/>
      </c>
      <c r="F187" s="21" t="str">
        <f>男子記録入力!G188</f>
        <v/>
      </c>
      <c r="G187" s="21" t="str">
        <f>男子記録入力!AE188</f>
        <v/>
      </c>
      <c r="H187" s="21" t="str">
        <f>男子記録入力!BC188</f>
        <v/>
      </c>
      <c r="I187" s="21" t="str">
        <f>男子記録入力!CA188</f>
        <v/>
      </c>
      <c r="J187" s="21" t="str">
        <f>男子記録入力!CY188</f>
        <v/>
      </c>
      <c r="K187" s="21" t="str">
        <f>男子種目選択!J188</f>
        <v/>
      </c>
      <c r="L187" s="21" t="str">
        <f>男子種目選択!K188</f>
        <v/>
      </c>
      <c r="M187" s="21" t="str">
        <f>男子種目選択!L188</f>
        <v/>
      </c>
      <c r="N187" s="21" t="str">
        <f>男子種目選択!M188</f>
        <v/>
      </c>
      <c r="O187" s="21" t="str">
        <f>男子種目選択!N188</f>
        <v/>
      </c>
      <c r="P187" s="21">
        <f>男子記録入力!AD188</f>
        <v>0</v>
      </c>
      <c r="Q187" s="21">
        <f>男子記録入力!BB188</f>
        <v>0</v>
      </c>
      <c r="R187" s="21">
        <f>男子記録入力!BZ188</f>
        <v>0</v>
      </c>
      <c r="S187" s="21">
        <f>男子記録入力!CX188</f>
        <v>0</v>
      </c>
      <c r="T187" s="21">
        <f>男子記録入力!DV188</f>
        <v>0</v>
      </c>
    </row>
    <row r="188" spans="1:20">
      <c r="A188" s="18">
        <v>186</v>
      </c>
      <c r="B188" s="18" t="str">
        <f t="shared" si="5"/>
        <v/>
      </c>
      <c r="C188" s="19" t="str">
        <f>IF(男子種目選択!B189="","",男子種目選択!B189)</f>
        <v/>
      </c>
      <c r="D188" s="19" t="str">
        <f>IF(男子種目選択!C189="","",男子種目選択!C189)</f>
        <v/>
      </c>
      <c r="E188" s="19" t="str">
        <f>IF(男子種目選択!D189="","",男子種目選択!D189)</f>
        <v/>
      </c>
      <c r="F188" s="21" t="str">
        <f>男子記録入力!G189</f>
        <v/>
      </c>
      <c r="G188" s="21" t="str">
        <f>男子記録入力!AE189</f>
        <v/>
      </c>
      <c r="H188" s="21" t="str">
        <f>男子記録入力!BC189</f>
        <v/>
      </c>
      <c r="I188" s="21" t="str">
        <f>男子記録入力!CA189</f>
        <v/>
      </c>
      <c r="J188" s="21" t="str">
        <f>男子記録入力!CY189</f>
        <v/>
      </c>
      <c r="K188" s="21" t="str">
        <f>男子種目選択!J189</f>
        <v/>
      </c>
      <c r="L188" s="21" t="str">
        <f>男子種目選択!K189</f>
        <v/>
      </c>
      <c r="M188" s="21" t="str">
        <f>男子種目選択!L189</f>
        <v/>
      </c>
      <c r="N188" s="21" t="str">
        <f>男子種目選択!M189</f>
        <v/>
      </c>
      <c r="O188" s="21" t="str">
        <f>男子種目選択!N189</f>
        <v/>
      </c>
      <c r="P188" s="21">
        <f>男子記録入力!AD189</f>
        <v>0</v>
      </c>
      <c r="Q188" s="21">
        <f>男子記録入力!BB189</f>
        <v>0</v>
      </c>
      <c r="R188" s="21">
        <f>男子記録入力!BZ189</f>
        <v>0</v>
      </c>
      <c r="S188" s="21">
        <f>男子記録入力!CX189</f>
        <v>0</v>
      </c>
      <c r="T188" s="21">
        <f>男子記録入力!DV189</f>
        <v>0</v>
      </c>
    </row>
    <row r="189" spans="1:20">
      <c r="A189" s="18">
        <v>187</v>
      </c>
      <c r="B189" s="18" t="str">
        <f t="shared" si="5"/>
        <v/>
      </c>
      <c r="C189" s="19" t="str">
        <f>IF(男子種目選択!B190="","",男子種目選択!B190)</f>
        <v/>
      </c>
      <c r="D189" s="19" t="str">
        <f>IF(男子種目選択!C190="","",男子種目選択!C190)</f>
        <v/>
      </c>
      <c r="E189" s="19" t="str">
        <f>IF(男子種目選択!D190="","",男子種目選択!D190)</f>
        <v/>
      </c>
      <c r="F189" s="21" t="str">
        <f>男子記録入力!G190</f>
        <v/>
      </c>
      <c r="G189" s="21" t="str">
        <f>男子記録入力!AE190</f>
        <v/>
      </c>
      <c r="H189" s="21" t="str">
        <f>男子記録入力!BC190</f>
        <v/>
      </c>
      <c r="I189" s="21" t="str">
        <f>男子記録入力!CA190</f>
        <v/>
      </c>
      <c r="J189" s="21" t="str">
        <f>男子記録入力!CY190</f>
        <v/>
      </c>
      <c r="K189" s="21" t="str">
        <f>男子種目選択!J190</f>
        <v/>
      </c>
      <c r="L189" s="21" t="str">
        <f>男子種目選択!K190</f>
        <v/>
      </c>
      <c r="M189" s="21" t="str">
        <f>男子種目選択!L190</f>
        <v/>
      </c>
      <c r="N189" s="21" t="str">
        <f>男子種目選択!M190</f>
        <v/>
      </c>
      <c r="O189" s="21" t="str">
        <f>男子種目選択!N190</f>
        <v/>
      </c>
      <c r="P189" s="21">
        <f>男子記録入力!AD190</f>
        <v>0</v>
      </c>
      <c r="Q189" s="21">
        <f>男子記録入力!BB190</f>
        <v>0</v>
      </c>
      <c r="R189" s="21">
        <f>男子記録入力!BZ190</f>
        <v>0</v>
      </c>
      <c r="S189" s="21">
        <f>男子記録入力!CX190</f>
        <v>0</v>
      </c>
      <c r="T189" s="21">
        <f>男子記録入力!DV190</f>
        <v>0</v>
      </c>
    </row>
    <row r="190" spans="1:20">
      <c r="A190" s="18">
        <v>188</v>
      </c>
      <c r="B190" s="18" t="str">
        <f t="shared" si="5"/>
        <v/>
      </c>
      <c r="C190" s="19" t="str">
        <f>IF(男子種目選択!B191="","",男子種目選択!B191)</f>
        <v/>
      </c>
      <c r="D190" s="19" t="str">
        <f>IF(男子種目選択!C191="","",男子種目選択!C191)</f>
        <v/>
      </c>
      <c r="E190" s="19" t="str">
        <f>IF(男子種目選択!D191="","",男子種目選択!D191)</f>
        <v/>
      </c>
      <c r="F190" s="21" t="str">
        <f>男子記録入力!G191</f>
        <v/>
      </c>
      <c r="G190" s="21" t="str">
        <f>男子記録入力!AE191</f>
        <v/>
      </c>
      <c r="H190" s="21" t="str">
        <f>男子記録入力!BC191</f>
        <v/>
      </c>
      <c r="I190" s="21" t="str">
        <f>男子記録入力!CA191</f>
        <v/>
      </c>
      <c r="J190" s="21" t="str">
        <f>男子記録入力!CY191</f>
        <v/>
      </c>
      <c r="K190" s="21" t="str">
        <f>男子種目選択!J191</f>
        <v/>
      </c>
      <c r="L190" s="21" t="str">
        <f>男子種目選択!K191</f>
        <v/>
      </c>
      <c r="M190" s="21" t="str">
        <f>男子種目選択!L191</f>
        <v/>
      </c>
      <c r="N190" s="21" t="str">
        <f>男子種目選択!M191</f>
        <v/>
      </c>
      <c r="O190" s="21" t="str">
        <f>男子種目選択!N191</f>
        <v/>
      </c>
      <c r="P190" s="21">
        <f>男子記録入力!AD191</f>
        <v>0</v>
      </c>
      <c r="Q190" s="21">
        <f>男子記録入力!BB191</f>
        <v>0</v>
      </c>
      <c r="R190" s="21">
        <f>男子記録入力!BZ191</f>
        <v>0</v>
      </c>
      <c r="S190" s="21">
        <f>男子記録入力!CX191</f>
        <v>0</v>
      </c>
      <c r="T190" s="21">
        <f>男子記録入力!DV191</f>
        <v>0</v>
      </c>
    </row>
    <row r="191" spans="1:20">
      <c r="A191" s="18">
        <v>189</v>
      </c>
      <c r="B191" s="18" t="str">
        <f t="shared" si="5"/>
        <v/>
      </c>
      <c r="C191" s="19" t="str">
        <f>IF(男子種目選択!B192="","",男子種目選択!B192)</f>
        <v/>
      </c>
      <c r="D191" s="19" t="str">
        <f>IF(男子種目選択!C192="","",男子種目選択!C192)</f>
        <v/>
      </c>
      <c r="E191" s="19" t="str">
        <f>IF(男子種目選択!D192="","",男子種目選択!D192)</f>
        <v/>
      </c>
      <c r="F191" s="21" t="str">
        <f>男子記録入力!G192</f>
        <v/>
      </c>
      <c r="G191" s="21" t="str">
        <f>男子記録入力!AE192</f>
        <v/>
      </c>
      <c r="H191" s="21" t="str">
        <f>男子記録入力!BC192</f>
        <v/>
      </c>
      <c r="I191" s="21" t="str">
        <f>男子記録入力!CA192</f>
        <v/>
      </c>
      <c r="J191" s="21" t="str">
        <f>男子記録入力!CY192</f>
        <v/>
      </c>
      <c r="K191" s="21" t="str">
        <f>男子種目選択!J192</f>
        <v/>
      </c>
      <c r="L191" s="21" t="str">
        <f>男子種目選択!K192</f>
        <v/>
      </c>
      <c r="M191" s="21" t="str">
        <f>男子種目選択!L192</f>
        <v/>
      </c>
      <c r="N191" s="21" t="str">
        <f>男子種目選択!M192</f>
        <v/>
      </c>
      <c r="O191" s="21" t="str">
        <f>男子種目選択!N192</f>
        <v/>
      </c>
      <c r="P191" s="21">
        <f>男子記録入力!AD192</f>
        <v>0</v>
      </c>
      <c r="Q191" s="21">
        <f>男子記録入力!BB192</f>
        <v>0</v>
      </c>
      <c r="R191" s="21">
        <f>男子記録入力!BZ192</f>
        <v>0</v>
      </c>
      <c r="S191" s="21">
        <f>男子記録入力!CX192</f>
        <v>0</v>
      </c>
      <c r="T191" s="21">
        <f>男子記録入力!DV192</f>
        <v>0</v>
      </c>
    </row>
    <row r="192" spans="1:20">
      <c r="A192" s="18">
        <v>190</v>
      </c>
      <c r="B192" s="18" t="str">
        <f t="shared" si="5"/>
        <v/>
      </c>
      <c r="C192" s="19" t="str">
        <f>IF(男子種目選択!B193="","",男子種目選択!B193)</f>
        <v/>
      </c>
      <c r="D192" s="19" t="str">
        <f>IF(男子種目選択!C193="","",男子種目選択!C193)</f>
        <v/>
      </c>
      <c r="E192" s="19" t="str">
        <f>IF(男子種目選択!D193="","",男子種目選択!D193)</f>
        <v/>
      </c>
      <c r="F192" s="21" t="str">
        <f>男子記録入力!G193</f>
        <v/>
      </c>
      <c r="G192" s="21" t="str">
        <f>男子記録入力!AE193</f>
        <v/>
      </c>
      <c r="H192" s="21" t="str">
        <f>男子記録入力!BC193</f>
        <v/>
      </c>
      <c r="I192" s="21" t="str">
        <f>男子記録入力!CA193</f>
        <v/>
      </c>
      <c r="J192" s="21" t="str">
        <f>男子記録入力!CY193</f>
        <v/>
      </c>
      <c r="K192" s="21" t="str">
        <f>男子種目選択!J193</f>
        <v/>
      </c>
      <c r="L192" s="21" t="str">
        <f>男子種目選択!K193</f>
        <v/>
      </c>
      <c r="M192" s="21" t="str">
        <f>男子種目選択!L193</f>
        <v/>
      </c>
      <c r="N192" s="21" t="str">
        <f>男子種目選択!M193</f>
        <v/>
      </c>
      <c r="O192" s="21" t="str">
        <f>男子種目選択!N193</f>
        <v/>
      </c>
      <c r="P192" s="21">
        <f>男子記録入力!AD193</f>
        <v>0</v>
      </c>
      <c r="Q192" s="21">
        <f>男子記録入力!BB193</f>
        <v>0</v>
      </c>
      <c r="R192" s="21">
        <f>男子記録入力!BZ193</f>
        <v>0</v>
      </c>
      <c r="S192" s="21">
        <f>男子記録入力!CX193</f>
        <v>0</v>
      </c>
      <c r="T192" s="21">
        <f>男子記録入力!DV193</f>
        <v>0</v>
      </c>
    </row>
    <row r="193" spans="1:20">
      <c r="A193" s="18">
        <v>191</v>
      </c>
      <c r="B193" s="18" t="str">
        <f t="shared" si="5"/>
        <v/>
      </c>
      <c r="C193" s="19" t="str">
        <f>IF(男子種目選択!B194="","",男子種目選択!B194)</f>
        <v/>
      </c>
      <c r="D193" s="19" t="str">
        <f>IF(男子種目選択!C194="","",男子種目選択!C194)</f>
        <v/>
      </c>
      <c r="E193" s="19" t="str">
        <f>IF(男子種目選択!D194="","",男子種目選択!D194)</f>
        <v/>
      </c>
      <c r="F193" s="21" t="str">
        <f>男子記録入力!G194</f>
        <v/>
      </c>
      <c r="G193" s="21" t="str">
        <f>男子記録入力!AE194</f>
        <v/>
      </c>
      <c r="H193" s="21" t="str">
        <f>男子記録入力!BC194</f>
        <v/>
      </c>
      <c r="I193" s="21" t="str">
        <f>男子記録入力!CA194</f>
        <v/>
      </c>
      <c r="J193" s="21" t="str">
        <f>男子記録入力!CY194</f>
        <v/>
      </c>
      <c r="K193" s="21" t="str">
        <f>男子種目選択!J194</f>
        <v/>
      </c>
      <c r="L193" s="21" t="str">
        <f>男子種目選択!K194</f>
        <v/>
      </c>
      <c r="M193" s="21" t="str">
        <f>男子種目選択!L194</f>
        <v/>
      </c>
      <c r="N193" s="21" t="str">
        <f>男子種目選択!M194</f>
        <v/>
      </c>
      <c r="O193" s="21" t="str">
        <f>男子種目選択!N194</f>
        <v/>
      </c>
      <c r="P193" s="21">
        <f>男子記録入力!AD194</f>
        <v>0</v>
      </c>
      <c r="Q193" s="21">
        <f>男子記録入力!BB194</f>
        <v>0</v>
      </c>
      <c r="R193" s="21">
        <f>男子記録入力!BZ194</f>
        <v>0</v>
      </c>
      <c r="S193" s="21">
        <f>男子記録入力!CX194</f>
        <v>0</v>
      </c>
      <c r="T193" s="21">
        <f>男子記録入力!DV194</f>
        <v>0</v>
      </c>
    </row>
    <row r="194" spans="1:20">
      <c r="A194" s="18">
        <v>192</v>
      </c>
      <c r="B194" s="18" t="str">
        <f t="shared" si="5"/>
        <v/>
      </c>
      <c r="C194" s="19" t="str">
        <f>IF(男子種目選択!B195="","",男子種目選択!B195)</f>
        <v/>
      </c>
      <c r="D194" s="19" t="str">
        <f>IF(男子種目選択!C195="","",男子種目選択!C195)</f>
        <v/>
      </c>
      <c r="E194" s="19" t="str">
        <f>IF(男子種目選択!D195="","",男子種目選択!D195)</f>
        <v/>
      </c>
      <c r="F194" s="21" t="str">
        <f>男子記録入力!G195</f>
        <v/>
      </c>
      <c r="G194" s="21" t="str">
        <f>男子記録入力!AE195</f>
        <v/>
      </c>
      <c r="H194" s="21" t="str">
        <f>男子記録入力!BC195</f>
        <v/>
      </c>
      <c r="I194" s="21" t="str">
        <f>男子記録入力!CA195</f>
        <v/>
      </c>
      <c r="J194" s="21" t="str">
        <f>男子記録入力!CY195</f>
        <v/>
      </c>
      <c r="K194" s="21" t="str">
        <f>男子種目選択!J195</f>
        <v/>
      </c>
      <c r="L194" s="21" t="str">
        <f>男子種目選択!K195</f>
        <v/>
      </c>
      <c r="M194" s="21" t="str">
        <f>男子種目選択!L195</f>
        <v/>
      </c>
      <c r="N194" s="21" t="str">
        <f>男子種目選択!M195</f>
        <v/>
      </c>
      <c r="O194" s="21" t="str">
        <f>男子種目選択!N195</f>
        <v/>
      </c>
      <c r="P194" s="21">
        <f>男子記録入力!AD195</f>
        <v>0</v>
      </c>
      <c r="Q194" s="21">
        <f>男子記録入力!BB195</f>
        <v>0</v>
      </c>
      <c r="R194" s="21">
        <f>男子記録入力!BZ195</f>
        <v>0</v>
      </c>
      <c r="S194" s="21">
        <f>男子記録入力!CX195</f>
        <v>0</v>
      </c>
      <c r="T194" s="21">
        <f>男子記録入力!DV195</f>
        <v>0</v>
      </c>
    </row>
    <row r="195" spans="1:20">
      <c r="A195" s="18">
        <v>193</v>
      </c>
      <c r="B195" s="18" t="str">
        <f t="shared" ref="B195:B202" si="6">IF(C195="","",VLOOKUP(A$1,学校名コード,2,FALSE))</f>
        <v/>
      </c>
      <c r="C195" s="19" t="str">
        <f>IF(男子種目選択!B196="","",男子種目選択!B196)</f>
        <v/>
      </c>
      <c r="D195" s="19" t="str">
        <f>IF(男子種目選択!C196="","",男子種目選択!C196)</f>
        <v/>
      </c>
      <c r="E195" s="19" t="str">
        <f>IF(男子種目選択!D196="","",男子種目選択!D196)</f>
        <v/>
      </c>
      <c r="F195" s="21" t="str">
        <f>男子記録入力!G196</f>
        <v/>
      </c>
      <c r="G195" s="21" t="str">
        <f>男子記録入力!AE196</f>
        <v/>
      </c>
      <c r="H195" s="21" t="str">
        <f>男子記録入力!BC196</f>
        <v/>
      </c>
      <c r="I195" s="21" t="str">
        <f>男子記録入力!CA196</f>
        <v/>
      </c>
      <c r="J195" s="21" t="str">
        <f>男子記録入力!CY196</f>
        <v/>
      </c>
      <c r="K195" s="21" t="str">
        <f>男子種目選択!J196</f>
        <v/>
      </c>
      <c r="L195" s="21" t="str">
        <f>男子種目選択!K196</f>
        <v/>
      </c>
      <c r="M195" s="21" t="str">
        <f>男子種目選択!L196</f>
        <v/>
      </c>
      <c r="N195" s="21" t="str">
        <f>男子種目選択!M196</f>
        <v/>
      </c>
      <c r="O195" s="21" t="str">
        <f>男子種目選択!N196</f>
        <v/>
      </c>
      <c r="P195" s="21">
        <f>男子記録入力!AD196</f>
        <v>0</v>
      </c>
      <c r="Q195" s="21">
        <f>男子記録入力!BB196</f>
        <v>0</v>
      </c>
      <c r="R195" s="21">
        <f>男子記録入力!BZ196</f>
        <v>0</v>
      </c>
      <c r="S195" s="21">
        <f>男子記録入力!CX196</f>
        <v>0</v>
      </c>
      <c r="T195" s="21">
        <f>男子記録入力!DV196</f>
        <v>0</v>
      </c>
    </row>
    <row r="196" spans="1:20">
      <c r="A196" s="18">
        <v>194</v>
      </c>
      <c r="B196" s="18" t="str">
        <f t="shared" si="6"/>
        <v/>
      </c>
      <c r="C196" s="19" t="str">
        <f>IF(男子種目選択!B197="","",男子種目選択!B197)</f>
        <v/>
      </c>
      <c r="D196" s="19" t="str">
        <f>IF(男子種目選択!C197="","",男子種目選択!C197)</f>
        <v/>
      </c>
      <c r="E196" s="19" t="str">
        <f>IF(男子種目選択!D197="","",男子種目選択!D197)</f>
        <v/>
      </c>
      <c r="F196" s="21" t="str">
        <f>男子記録入力!G197</f>
        <v/>
      </c>
      <c r="G196" s="21" t="str">
        <f>男子記録入力!AE197</f>
        <v/>
      </c>
      <c r="H196" s="21" t="str">
        <f>男子記録入力!BC197</f>
        <v/>
      </c>
      <c r="I196" s="21" t="str">
        <f>男子記録入力!CA197</f>
        <v/>
      </c>
      <c r="J196" s="21" t="str">
        <f>男子記録入力!CY197</f>
        <v/>
      </c>
      <c r="K196" s="21" t="str">
        <f>男子種目選択!J197</f>
        <v/>
      </c>
      <c r="L196" s="21" t="str">
        <f>男子種目選択!K197</f>
        <v/>
      </c>
      <c r="M196" s="21" t="str">
        <f>男子種目選択!L197</f>
        <v/>
      </c>
      <c r="N196" s="21" t="str">
        <f>男子種目選択!M197</f>
        <v/>
      </c>
      <c r="O196" s="21" t="str">
        <f>男子種目選択!N197</f>
        <v/>
      </c>
      <c r="P196" s="21">
        <f>男子記録入力!AD197</f>
        <v>0</v>
      </c>
      <c r="Q196" s="21">
        <f>男子記録入力!BB197</f>
        <v>0</v>
      </c>
      <c r="R196" s="21">
        <f>男子記録入力!BZ197</f>
        <v>0</v>
      </c>
      <c r="S196" s="21">
        <f>男子記録入力!CX197</f>
        <v>0</v>
      </c>
      <c r="T196" s="21">
        <f>男子記録入力!DV197</f>
        <v>0</v>
      </c>
    </row>
    <row r="197" spans="1:20">
      <c r="A197" s="18">
        <v>195</v>
      </c>
      <c r="B197" s="18" t="str">
        <f t="shared" si="6"/>
        <v/>
      </c>
      <c r="C197" s="19" t="str">
        <f>IF(男子種目選択!B198="","",男子種目選択!B198)</f>
        <v/>
      </c>
      <c r="D197" s="19" t="str">
        <f>IF(男子種目選択!C198="","",男子種目選択!C198)</f>
        <v/>
      </c>
      <c r="E197" s="19" t="str">
        <f>IF(男子種目選択!D198="","",男子種目選択!D198)</f>
        <v/>
      </c>
      <c r="F197" s="21" t="str">
        <f>男子記録入力!G198</f>
        <v/>
      </c>
      <c r="G197" s="21" t="str">
        <f>男子記録入力!AE198</f>
        <v/>
      </c>
      <c r="H197" s="21" t="str">
        <f>男子記録入力!BC198</f>
        <v/>
      </c>
      <c r="I197" s="21" t="str">
        <f>男子記録入力!CA198</f>
        <v/>
      </c>
      <c r="J197" s="21" t="str">
        <f>男子記録入力!CY198</f>
        <v/>
      </c>
      <c r="K197" s="21" t="str">
        <f>男子種目選択!J198</f>
        <v/>
      </c>
      <c r="L197" s="21" t="str">
        <f>男子種目選択!K198</f>
        <v/>
      </c>
      <c r="M197" s="21" t="str">
        <f>男子種目選択!L198</f>
        <v/>
      </c>
      <c r="N197" s="21" t="str">
        <f>男子種目選択!M198</f>
        <v/>
      </c>
      <c r="O197" s="21" t="str">
        <f>男子種目選択!N198</f>
        <v/>
      </c>
      <c r="P197" s="21">
        <f>男子記録入力!AD198</f>
        <v>0</v>
      </c>
      <c r="Q197" s="21">
        <f>男子記録入力!BB198</f>
        <v>0</v>
      </c>
      <c r="R197" s="21">
        <f>男子記録入力!BZ198</f>
        <v>0</v>
      </c>
      <c r="S197" s="21">
        <f>男子記録入力!CX198</f>
        <v>0</v>
      </c>
      <c r="T197" s="21">
        <f>男子記録入力!DV198</f>
        <v>0</v>
      </c>
    </row>
    <row r="198" spans="1:20">
      <c r="A198" s="18">
        <v>196</v>
      </c>
      <c r="B198" s="18" t="str">
        <f t="shared" si="6"/>
        <v/>
      </c>
      <c r="C198" s="19" t="str">
        <f>IF(男子種目選択!B199="","",男子種目選択!B199)</f>
        <v/>
      </c>
      <c r="D198" s="19" t="str">
        <f>IF(男子種目選択!C199="","",男子種目選択!C199)</f>
        <v/>
      </c>
      <c r="E198" s="19" t="str">
        <f>IF(男子種目選択!D199="","",男子種目選択!D199)</f>
        <v/>
      </c>
      <c r="F198" s="21" t="str">
        <f>男子記録入力!G199</f>
        <v/>
      </c>
      <c r="G198" s="21" t="str">
        <f>男子記録入力!AE199</f>
        <v/>
      </c>
      <c r="H198" s="21" t="str">
        <f>男子記録入力!BC199</f>
        <v/>
      </c>
      <c r="I198" s="21" t="str">
        <f>男子記録入力!CA199</f>
        <v/>
      </c>
      <c r="J198" s="21" t="str">
        <f>男子記録入力!CY199</f>
        <v/>
      </c>
      <c r="K198" s="21" t="str">
        <f>男子種目選択!J199</f>
        <v/>
      </c>
      <c r="L198" s="21" t="str">
        <f>男子種目選択!K199</f>
        <v/>
      </c>
      <c r="M198" s="21" t="str">
        <f>男子種目選択!L199</f>
        <v/>
      </c>
      <c r="N198" s="21" t="str">
        <f>男子種目選択!M199</f>
        <v/>
      </c>
      <c r="O198" s="21" t="str">
        <f>男子種目選択!N199</f>
        <v/>
      </c>
      <c r="P198" s="21">
        <f>男子記録入力!AD199</f>
        <v>0</v>
      </c>
      <c r="Q198" s="21">
        <f>男子記録入力!BB199</f>
        <v>0</v>
      </c>
      <c r="R198" s="21">
        <f>男子記録入力!BZ199</f>
        <v>0</v>
      </c>
      <c r="S198" s="21">
        <f>男子記録入力!CX199</f>
        <v>0</v>
      </c>
      <c r="T198" s="21">
        <f>男子記録入力!DV199</f>
        <v>0</v>
      </c>
    </row>
    <row r="199" spans="1:20">
      <c r="A199" s="18">
        <v>197</v>
      </c>
      <c r="B199" s="18" t="str">
        <f t="shared" si="6"/>
        <v/>
      </c>
      <c r="C199" s="19" t="str">
        <f>IF(男子種目選択!B200="","",男子種目選択!B200)</f>
        <v/>
      </c>
      <c r="D199" s="19" t="str">
        <f>IF(男子種目選択!C200="","",男子種目選択!C200)</f>
        <v/>
      </c>
      <c r="E199" s="19" t="str">
        <f>IF(男子種目選択!D200="","",男子種目選択!D200)</f>
        <v/>
      </c>
      <c r="F199" s="21" t="str">
        <f>男子記録入力!G200</f>
        <v/>
      </c>
      <c r="G199" s="21" t="str">
        <f>男子記録入力!AE200</f>
        <v/>
      </c>
      <c r="H199" s="21" t="str">
        <f>男子記録入力!BC200</f>
        <v/>
      </c>
      <c r="I199" s="21" t="str">
        <f>男子記録入力!CA200</f>
        <v/>
      </c>
      <c r="J199" s="21" t="str">
        <f>男子記録入力!CY200</f>
        <v/>
      </c>
      <c r="K199" s="21" t="str">
        <f>男子種目選択!J200</f>
        <v/>
      </c>
      <c r="L199" s="21" t="str">
        <f>男子種目選択!K200</f>
        <v/>
      </c>
      <c r="M199" s="21" t="str">
        <f>男子種目選択!L200</f>
        <v/>
      </c>
      <c r="N199" s="21" t="str">
        <f>男子種目選択!M200</f>
        <v/>
      </c>
      <c r="O199" s="21" t="str">
        <f>男子種目選択!N200</f>
        <v/>
      </c>
      <c r="P199" s="21">
        <f>男子記録入力!AD200</f>
        <v>0</v>
      </c>
      <c r="Q199" s="21">
        <f>男子記録入力!BB200</f>
        <v>0</v>
      </c>
      <c r="R199" s="21">
        <f>男子記録入力!BZ200</f>
        <v>0</v>
      </c>
      <c r="S199" s="21">
        <f>男子記録入力!CX200</f>
        <v>0</v>
      </c>
      <c r="T199" s="21">
        <f>男子記録入力!DV200</f>
        <v>0</v>
      </c>
    </row>
    <row r="200" spans="1:20">
      <c r="A200" s="18">
        <v>198</v>
      </c>
      <c r="B200" s="18" t="str">
        <f t="shared" si="6"/>
        <v/>
      </c>
      <c r="C200" s="19" t="str">
        <f>IF(男子種目選択!B201="","",男子種目選択!B201)</f>
        <v/>
      </c>
      <c r="D200" s="19" t="str">
        <f>IF(男子種目選択!C201="","",男子種目選択!C201)</f>
        <v/>
      </c>
      <c r="E200" s="19" t="str">
        <f>IF(男子種目選択!D201="","",男子種目選択!D201)</f>
        <v/>
      </c>
      <c r="F200" s="21" t="str">
        <f>男子記録入力!G201</f>
        <v/>
      </c>
      <c r="G200" s="21" t="str">
        <f>男子記録入力!AE201</f>
        <v/>
      </c>
      <c r="H200" s="21" t="str">
        <f>男子記録入力!BC201</f>
        <v/>
      </c>
      <c r="I200" s="21" t="str">
        <f>男子記録入力!CA201</f>
        <v/>
      </c>
      <c r="J200" s="21" t="str">
        <f>男子記録入力!CY201</f>
        <v/>
      </c>
      <c r="K200" s="21" t="str">
        <f>男子種目選択!J201</f>
        <v/>
      </c>
      <c r="L200" s="21" t="str">
        <f>男子種目選択!K201</f>
        <v/>
      </c>
      <c r="M200" s="21" t="str">
        <f>男子種目選択!L201</f>
        <v/>
      </c>
      <c r="N200" s="21" t="str">
        <f>男子種目選択!M201</f>
        <v/>
      </c>
      <c r="O200" s="21" t="str">
        <f>男子種目選択!N201</f>
        <v/>
      </c>
      <c r="P200" s="21">
        <f>男子記録入力!AD201</f>
        <v>0</v>
      </c>
      <c r="Q200" s="21">
        <f>男子記録入力!BB201</f>
        <v>0</v>
      </c>
      <c r="R200" s="21">
        <f>男子記録入力!BZ201</f>
        <v>0</v>
      </c>
      <c r="S200" s="21">
        <f>男子記録入力!CX201</f>
        <v>0</v>
      </c>
      <c r="T200" s="21">
        <f>男子記録入力!DV201</f>
        <v>0</v>
      </c>
    </row>
    <row r="201" spans="1:20">
      <c r="A201" s="18">
        <v>199</v>
      </c>
      <c r="B201" s="18" t="str">
        <f t="shared" si="6"/>
        <v/>
      </c>
      <c r="C201" s="19" t="str">
        <f>IF(男子種目選択!B202="","",男子種目選択!B202)</f>
        <v/>
      </c>
      <c r="D201" s="19" t="str">
        <f>IF(男子種目選択!C202="","",男子種目選択!C202)</f>
        <v/>
      </c>
      <c r="E201" s="19" t="str">
        <f>IF(男子種目選択!D202="","",男子種目選択!D202)</f>
        <v/>
      </c>
      <c r="F201" s="21" t="str">
        <f>男子記録入力!G202</f>
        <v/>
      </c>
      <c r="G201" s="21" t="str">
        <f>男子記録入力!AE202</f>
        <v/>
      </c>
      <c r="H201" s="21" t="str">
        <f>男子記録入力!BC202</f>
        <v/>
      </c>
      <c r="I201" s="21" t="str">
        <f>男子記録入力!CA202</f>
        <v/>
      </c>
      <c r="J201" s="21" t="str">
        <f>男子記録入力!CY202</f>
        <v/>
      </c>
      <c r="K201" s="21" t="str">
        <f>男子種目選択!J202</f>
        <v/>
      </c>
      <c r="L201" s="21" t="str">
        <f>男子種目選択!K202</f>
        <v/>
      </c>
      <c r="M201" s="21" t="str">
        <f>男子種目選択!L202</f>
        <v/>
      </c>
      <c r="N201" s="21" t="str">
        <f>男子種目選択!M202</f>
        <v/>
      </c>
      <c r="O201" s="21" t="str">
        <f>男子種目選択!N202</f>
        <v/>
      </c>
      <c r="P201" s="21">
        <f>男子記録入力!AD202</f>
        <v>0</v>
      </c>
      <c r="Q201" s="21">
        <f>男子記録入力!BB202</f>
        <v>0</v>
      </c>
      <c r="R201" s="21">
        <f>男子記録入力!BZ202</f>
        <v>0</v>
      </c>
      <c r="S201" s="21">
        <f>男子記録入力!CX202</f>
        <v>0</v>
      </c>
      <c r="T201" s="21">
        <f>男子記録入力!DV202</f>
        <v>0</v>
      </c>
    </row>
    <row r="202" spans="1:20">
      <c r="A202" s="18">
        <v>200</v>
      </c>
      <c r="B202" s="18" t="str">
        <f t="shared" si="6"/>
        <v/>
      </c>
      <c r="C202" s="19" t="str">
        <f>IF(男子種目選択!B203="","",男子種目選択!B203)</f>
        <v/>
      </c>
      <c r="D202" s="19" t="str">
        <f>IF(男子種目選択!C203="","",男子種目選択!C203)</f>
        <v/>
      </c>
      <c r="E202" s="19" t="str">
        <f>IF(男子種目選択!D203="","",男子種目選択!D203)</f>
        <v/>
      </c>
      <c r="F202" s="21" t="str">
        <f>男子記録入力!G203</f>
        <v/>
      </c>
      <c r="G202" s="21" t="str">
        <f>男子記録入力!AE203</f>
        <v/>
      </c>
      <c r="H202" s="21" t="str">
        <f>男子記録入力!BC203</f>
        <v/>
      </c>
      <c r="I202" s="21" t="str">
        <f>男子記録入力!CA203</f>
        <v/>
      </c>
      <c r="J202" s="21" t="str">
        <f>男子記録入力!CY203</f>
        <v/>
      </c>
      <c r="K202" s="21" t="str">
        <f>男子種目選択!J203</f>
        <v/>
      </c>
      <c r="L202" s="21" t="str">
        <f>男子種目選択!K203</f>
        <v/>
      </c>
      <c r="M202" s="21" t="str">
        <f>男子種目選択!L203</f>
        <v/>
      </c>
      <c r="N202" s="21" t="str">
        <f>男子種目選択!M203</f>
        <v/>
      </c>
      <c r="O202" s="21" t="str">
        <f>男子種目選択!N203</f>
        <v/>
      </c>
      <c r="P202" s="21">
        <f>男子記録入力!AD203</f>
        <v>0</v>
      </c>
      <c r="Q202" s="21">
        <f>男子記録入力!BB203</f>
        <v>0</v>
      </c>
      <c r="R202" s="21">
        <f>男子記録入力!BZ203</f>
        <v>0</v>
      </c>
      <c r="S202" s="21">
        <f>男子記録入力!CX203</f>
        <v>0</v>
      </c>
      <c r="T202" s="21">
        <f>男子記録入力!DV203</f>
        <v>0</v>
      </c>
    </row>
    <row r="203" spans="1:20">
      <c r="A203" s="18">
        <v>1</v>
      </c>
      <c r="C203" s="18" t="str">
        <f>K3</f>
        <v/>
      </c>
      <c r="D203" s="18">
        <f>COUNTIF(C203,C203)</f>
        <v>1</v>
      </c>
      <c r="F203" s="18" t="str">
        <f>IF(C203="","",CONCATENATE(C203,D203)*1)</f>
        <v/>
      </c>
      <c r="G203" s="18" t="str">
        <f t="shared" ref="G203:G219" si="7">C3</f>
        <v/>
      </c>
      <c r="H203" s="18" t="str">
        <f t="shared" ref="H203:I218" si="8">D3</f>
        <v/>
      </c>
      <c r="I203" s="18" t="str">
        <f t="shared" si="8"/>
        <v/>
      </c>
    </row>
    <row r="204" spans="1:20">
      <c r="A204" s="18">
        <v>2</v>
      </c>
      <c r="C204" s="18" t="str">
        <f t="shared" ref="C204:C267" si="9">K4</f>
        <v/>
      </c>
      <c r="D204" s="18">
        <f>COUNTIF(C$203:C204,C204)</f>
        <v>2</v>
      </c>
      <c r="F204" s="18" t="str">
        <f t="shared" ref="F204:F267" si="10">IF(C204="","",CONCATENATE(C204,D204)*1)</f>
        <v/>
      </c>
      <c r="G204" s="18" t="str">
        <f t="shared" si="7"/>
        <v/>
      </c>
      <c r="H204" s="18" t="str">
        <f t="shared" si="8"/>
        <v/>
      </c>
      <c r="I204" s="18" t="str">
        <f t="shared" si="8"/>
        <v/>
      </c>
    </row>
    <row r="205" spans="1:20">
      <c r="A205" s="18">
        <v>3</v>
      </c>
      <c r="C205" s="18" t="str">
        <f t="shared" si="9"/>
        <v/>
      </c>
      <c r="D205" s="18">
        <f>COUNTIF(C$203:C205,C205)</f>
        <v>3</v>
      </c>
      <c r="F205" s="18" t="str">
        <f t="shared" si="10"/>
        <v/>
      </c>
      <c r="G205" s="18" t="str">
        <f t="shared" si="7"/>
        <v/>
      </c>
      <c r="H205" s="18" t="str">
        <f t="shared" si="8"/>
        <v/>
      </c>
      <c r="I205" s="18" t="str">
        <f t="shared" si="8"/>
        <v/>
      </c>
    </row>
    <row r="206" spans="1:20">
      <c r="A206" s="18">
        <v>4</v>
      </c>
      <c r="C206" s="18" t="str">
        <f t="shared" si="9"/>
        <v/>
      </c>
      <c r="D206" s="18">
        <f>COUNTIF(C$203:C206,C206)</f>
        <v>4</v>
      </c>
      <c r="F206" s="18" t="str">
        <f t="shared" si="10"/>
        <v/>
      </c>
      <c r="G206" s="18" t="str">
        <f t="shared" si="7"/>
        <v/>
      </c>
      <c r="H206" s="18" t="str">
        <f t="shared" si="8"/>
        <v/>
      </c>
      <c r="I206" s="18" t="str">
        <f t="shared" si="8"/>
        <v/>
      </c>
    </row>
    <row r="207" spans="1:20">
      <c r="A207" s="18">
        <v>5</v>
      </c>
      <c r="C207" s="18" t="str">
        <f t="shared" si="9"/>
        <v/>
      </c>
      <c r="D207" s="18">
        <f>COUNTIF(C$203:C207,C207)</f>
        <v>5</v>
      </c>
      <c r="F207" s="18" t="str">
        <f t="shared" si="10"/>
        <v/>
      </c>
      <c r="G207" s="18" t="str">
        <f t="shared" si="7"/>
        <v/>
      </c>
      <c r="H207" s="18" t="str">
        <f t="shared" si="8"/>
        <v/>
      </c>
      <c r="I207" s="18" t="str">
        <f t="shared" si="8"/>
        <v/>
      </c>
    </row>
    <row r="208" spans="1:20">
      <c r="A208" s="18">
        <v>6</v>
      </c>
      <c r="C208" s="18" t="str">
        <f t="shared" si="9"/>
        <v/>
      </c>
      <c r="D208" s="18">
        <f>COUNTIF(C$203:C208,C208)</f>
        <v>6</v>
      </c>
      <c r="F208" s="18" t="str">
        <f t="shared" si="10"/>
        <v/>
      </c>
      <c r="G208" s="18" t="str">
        <f t="shared" si="7"/>
        <v/>
      </c>
      <c r="H208" s="18" t="str">
        <f t="shared" si="8"/>
        <v/>
      </c>
      <c r="I208" s="18" t="str">
        <f t="shared" si="8"/>
        <v/>
      </c>
    </row>
    <row r="209" spans="1:9">
      <c r="A209" s="18">
        <v>7</v>
      </c>
      <c r="C209" s="18" t="str">
        <f t="shared" si="9"/>
        <v/>
      </c>
      <c r="D209" s="18">
        <f>COUNTIF(C$203:C209,C209)</f>
        <v>7</v>
      </c>
      <c r="F209" s="18" t="str">
        <f t="shared" si="10"/>
        <v/>
      </c>
      <c r="G209" s="18" t="str">
        <f t="shared" si="7"/>
        <v/>
      </c>
      <c r="H209" s="18" t="str">
        <f t="shared" si="8"/>
        <v/>
      </c>
      <c r="I209" s="18" t="str">
        <f t="shared" si="8"/>
        <v/>
      </c>
    </row>
    <row r="210" spans="1:9">
      <c r="A210" s="18">
        <v>8</v>
      </c>
      <c r="C210" s="18" t="str">
        <f t="shared" si="9"/>
        <v/>
      </c>
      <c r="D210" s="18">
        <f>COUNTIF(C$203:C210,C210)</f>
        <v>8</v>
      </c>
      <c r="F210" s="18" t="str">
        <f t="shared" si="10"/>
        <v/>
      </c>
      <c r="G210" s="18" t="str">
        <f t="shared" si="7"/>
        <v/>
      </c>
      <c r="H210" s="18" t="str">
        <f t="shared" si="8"/>
        <v/>
      </c>
      <c r="I210" s="18" t="str">
        <f t="shared" si="8"/>
        <v/>
      </c>
    </row>
    <row r="211" spans="1:9">
      <c r="A211" s="18">
        <v>9</v>
      </c>
      <c r="C211" s="18" t="str">
        <f t="shared" si="9"/>
        <v/>
      </c>
      <c r="D211" s="18">
        <f>COUNTIF(C$203:C211,C211)</f>
        <v>9</v>
      </c>
      <c r="F211" s="18" t="str">
        <f t="shared" si="10"/>
        <v/>
      </c>
      <c r="G211" s="18" t="str">
        <f t="shared" si="7"/>
        <v/>
      </c>
      <c r="H211" s="18" t="str">
        <f t="shared" si="8"/>
        <v/>
      </c>
      <c r="I211" s="18" t="str">
        <f t="shared" si="8"/>
        <v/>
      </c>
    </row>
    <row r="212" spans="1:9">
      <c r="A212" s="18">
        <v>10</v>
      </c>
      <c r="C212" s="18" t="str">
        <f t="shared" si="9"/>
        <v/>
      </c>
      <c r="D212" s="18">
        <f>COUNTIF(C$203:C212,C212)</f>
        <v>10</v>
      </c>
      <c r="F212" s="18" t="str">
        <f t="shared" si="10"/>
        <v/>
      </c>
      <c r="G212" s="18" t="str">
        <f t="shared" si="7"/>
        <v/>
      </c>
      <c r="H212" s="18" t="str">
        <f t="shared" si="8"/>
        <v/>
      </c>
      <c r="I212" s="18" t="str">
        <f t="shared" si="8"/>
        <v/>
      </c>
    </row>
    <row r="213" spans="1:9">
      <c r="A213" s="18">
        <v>11</v>
      </c>
      <c r="C213" s="18" t="str">
        <f t="shared" si="9"/>
        <v/>
      </c>
      <c r="D213" s="18">
        <f>COUNTIF(C$203:C213,C213)</f>
        <v>11</v>
      </c>
      <c r="F213" s="18" t="str">
        <f t="shared" si="10"/>
        <v/>
      </c>
      <c r="G213" s="18" t="str">
        <f t="shared" si="7"/>
        <v/>
      </c>
      <c r="H213" s="18" t="str">
        <f t="shared" si="8"/>
        <v/>
      </c>
      <c r="I213" s="18" t="str">
        <f t="shared" si="8"/>
        <v/>
      </c>
    </row>
    <row r="214" spans="1:9">
      <c r="A214" s="18">
        <v>12</v>
      </c>
      <c r="C214" s="18" t="str">
        <f t="shared" si="9"/>
        <v/>
      </c>
      <c r="D214" s="18">
        <f>COUNTIF(C$203:C214,C214)</f>
        <v>12</v>
      </c>
      <c r="F214" s="18" t="str">
        <f t="shared" si="10"/>
        <v/>
      </c>
      <c r="G214" s="18" t="str">
        <f t="shared" si="7"/>
        <v/>
      </c>
      <c r="H214" s="18" t="str">
        <f t="shared" si="8"/>
        <v/>
      </c>
      <c r="I214" s="18" t="str">
        <f t="shared" si="8"/>
        <v/>
      </c>
    </row>
    <row r="215" spans="1:9">
      <c r="A215" s="18">
        <v>13</v>
      </c>
      <c r="C215" s="18" t="str">
        <f t="shared" si="9"/>
        <v/>
      </c>
      <c r="D215" s="18">
        <f>COUNTIF(C$203:C215,C215)</f>
        <v>13</v>
      </c>
      <c r="F215" s="18" t="str">
        <f t="shared" si="10"/>
        <v/>
      </c>
      <c r="G215" s="18" t="str">
        <f t="shared" si="7"/>
        <v/>
      </c>
      <c r="H215" s="18" t="str">
        <f t="shared" si="8"/>
        <v/>
      </c>
      <c r="I215" s="18" t="str">
        <f t="shared" si="8"/>
        <v/>
      </c>
    </row>
    <row r="216" spans="1:9">
      <c r="A216" s="18">
        <v>14</v>
      </c>
      <c r="C216" s="18" t="str">
        <f t="shared" si="9"/>
        <v/>
      </c>
      <c r="D216" s="18">
        <f>COUNTIF(C$203:C216,C216)</f>
        <v>14</v>
      </c>
      <c r="F216" s="18" t="str">
        <f t="shared" si="10"/>
        <v/>
      </c>
      <c r="G216" s="18" t="str">
        <f t="shared" si="7"/>
        <v/>
      </c>
      <c r="H216" s="18" t="str">
        <f t="shared" si="8"/>
        <v/>
      </c>
      <c r="I216" s="18" t="str">
        <f t="shared" si="8"/>
        <v/>
      </c>
    </row>
    <row r="217" spans="1:9">
      <c r="A217" s="18">
        <v>15</v>
      </c>
      <c r="C217" s="18" t="str">
        <f t="shared" si="9"/>
        <v/>
      </c>
      <c r="D217" s="18">
        <f>COUNTIF(C$203:C217,C217)</f>
        <v>15</v>
      </c>
      <c r="F217" s="18" t="str">
        <f t="shared" si="10"/>
        <v/>
      </c>
      <c r="G217" s="18" t="str">
        <f t="shared" si="7"/>
        <v/>
      </c>
      <c r="H217" s="18" t="str">
        <f t="shared" si="8"/>
        <v/>
      </c>
      <c r="I217" s="18" t="str">
        <f t="shared" si="8"/>
        <v/>
      </c>
    </row>
    <row r="218" spans="1:9">
      <c r="A218" s="18">
        <v>16</v>
      </c>
      <c r="C218" s="18" t="str">
        <f t="shared" si="9"/>
        <v/>
      </c>
      <c r="D218" s="18">
        <f>COUNTIF(C$203:C218,C218)</f>
        <v>16</v>
      </c>
      <c r="F218" s="18" t="str">
        <f t="shared" si="10"/>
        <v/>
      </c>
      <c r="G218" s="18" t="str">
        <f t="shared" si="7"/>
        <v/>
      </c>
      <c r="H218" s="18" t="str">
        <f t="shared" si="8"/>
        <v/>
      </c>
      <c r="I218" s="18" t="str">
        <f t="shared" si="8"/>
        <v/>
      </c>
    </row>
    <row r="219" spans="1:9">
      <c r="A219" s="18">
        <v>17</v>
      </c>
      <c r="C219" s="18" t="str">
        <f t="shared" si="9"/>
        <v/>
      </c>
      <c r="D219" s="18">
        <f>COUNTIF(C$203:C219,C219)</f>
        <v>17</v>
      </c>
      <c r="F219" s="18" t="str">
        <f t="shared" si="10"/>
        <v/>
      </c>
      <c r="G219" s="18" t="str">
        <f t="shared" si="7"/>
        <v/>
      </c>
      <c r="H219" s="18" t="str">
        <f>D19</f>
        <v/>
      </c>
      <c r="I219" s="18" t="str">
        <f>E19</f>
        <v/>
      </c>
    </row>
    <row r="220" spans="1:9">
      <c r="A220" s="18">
        <v>18</v>
      </c>
      <c r="C220" s="18" t="str">
        <f t="shared" si="9"/>
        <v/>
      </c>
      <c r="D220" s="18">
        <f>COUNTIF(C$203:C220,C220)</f>
        <v>18</v>
      </c>
      <c r="F220" s="18" t="str">
        <f t="shared" si="10"/>
        <v/>
      </c>
      <c r="G220" s="18" t="str">
        <f t="shared" ref="G220:I235" si="11">C20</f>
        <v/>
      </c>
      <c r="H220" s="18" t="str">
        <f t="shared" si="11"/>
        <v/>
      </c>
      <c r="I220" s="18" t="str">
        <f t="shared" si="11"/>
        <v/>
      </c>
    </row>
    <row r="221" spans="1:9">
      <c r="A221" s="18">
        <v>19</v>
      </c>
      <c r="C221" s="18" t="str">
        <f t="shared" si="9"/>
        <v/>
      </c>
      <c r="D221" s="18">
        <f>COUNTIF(C$203:C221,C221)</f>
        <v>19</v>
      </c>
      <c r="F221" s="18" t="str">
        <f t="shared" si="10"/>
        <v/>
      </c>
      <c r="G221" s="18" t="str">
        <f t="shared" si="11"/>
        <v/>
      </c>
      <c r="H221" s="18" t="str">
        <f t="shared" si="11"/>
        <v/>
      </c>
      <c r="I221" s="18" t="str">
        <f t="shared" si="11"/>
        <v/>
      </c>
    </row>
    <row r="222" spans="1:9">
      <c r="A222" s="18">
        <v>20</v>
      </c>
      <c r="C222" s="18" t="str">
        <f t="shared" si="9"/>
        <v/>
      </c>
      <c r="D222" s="18">
        <f>COUNTIF(C$203:C222,C222)</f>
        <v>20</v>
      </c>
      <c r="F222" s="18" t="str">
        <f t="shared" si="10"/>
        <v/>
      </c>
      <c r="G222" s="18" t="str">
        <f t="shared" si="11"/>
        <v/>
      </c>
      <c r="H222" s="18" t="str">
        <f t="shared" si="11"/>
        <v/>
      </c>
      <c r="I222" s="18" t="str">
        <f t="shared" si="11"/>
        <v/>
      </c>
    </row>
    <row r="223" spans="1:9">
      <c r="A223" s="18">
        <v>21</v>
      </c>
      <c r="C223" s="18" t="str">
        <f t="shared" si="9"/>
        <v/>
      </c>
      <c r="D223" s="18">
        <f>COUNTIF(C$203:C223,C223)</f>
        <v>21</v>
      </c>
      <c r="F223" s="18" t="str">
        <f t="shared" si="10"/>
        <v/>
      </c>
      <c r="G223" s="18" t="str">
        <f t="shared" si="11"/>
        <v/>
      </c>
      <c r="H223" s="18" t="str">
        <f t="shared" si="11"/>
        <v/>
      </c>
      <c r="I223" s="18" t="str">
        <f t="shared" si="11"/>
        <v/>
      </c>
    </row>
    <row r="224" spans="1:9">
      <c r="A224" s="18">
        <v>22</v>
      </c>
      <c r="C224" s="18" t="str">
        <f t="shared" si="9"/>
        <v/>
      </c>
      <c r="D224" s="18">
        <f>COUNTIF(C$203:C224,C224)</f>
        <v>22</v>
      </c>
      <c r="F224" s="18" t="str">
        <f t="shared" si="10"/>
        <v/>
      </c>
      <c r="G224" s="18" t="str">
        <f t="shared" si="11"/>
        <v/>
      </c>
      <c r="H224" s="18" t="str">
        <f t="shared" si="11"/>
        <v/>
      </c>
      <c r="I224" s="18" t="str">
        <f t="shared" si="11"/>
        <v/>
      </c>
    </row>
    <row r="225" spans="1:9">
      <c r="A225" s="18">
        <v>23</v>
      </c>
      <c r="C225" s="18" t="str">
        <f t="shared" si="9"/>
        <v/>
      </c>
      <c r="D225" s="18">
        <f>COUNTIF(C$203:C225,C225)</f>
        <v>23</v>
      </c>
      <c r="F225" s="18" t="str">
        <f t="shared" si="10"/>
        <v/>
      </c>
      <c r="G225" s="18" t="str">
        <f t="shared" si="11"/>
        <v/>
      </c>
      <c r="H225" s="18" t="str">
        <f t="shared" si="11"/>
        <v/>
      </c>
      <c r="I225" s="18" t="str">
        <f t="shared" si="11"/>
        <v/>
      </c>
    </row>
    <row r="226" spans="1:9">
      <c r="A226" s="18">
        <v>24</v>
      </c>
      <c r="C226" s="18" t="str">
        <f t="shared" si="9"/>
        <v/>
      </c>
      <c r="D226" s="18">
        <f>COUNTIF(C$203:C226,C226)</f>
        <v>24</v>
      </c>
      <c r="F226" s="18" t="str">
        <f t="shared" si="10"/>
        <v/>
      </c>
      <c r="G226" s="18" t="str">
        <f t="shared" si="11"/>
        <v/>
      </c>
      <c r="H226" s="18" t="str">
        <f t="shared" si="11"/>
        <v/>
      </c>
      <c r="I226" s="18" t="str">
        <f t="shared" si="11"/>
        <v/>
      </c>
    </row>
    <row r="227" spans="1:9">
      <c r="A227" s="18">
        <v>25</v>
      </c>
      <c r="C227" s="18" t="str">
        <f t="shared" si="9"/>
        <v/>
      </c>
      <c r="D227" s="18">
        <f>COUNTIF(C$203:C227,C227)</f>
        <v>25</v>
      </c>
      <c r="F227" s="18" t="str">
        <f t="shared" si="10"/>
        <v/>
      </c>
      <c r="G227" s="18" t="str">
        <f t="shared" si="11"/>
        <v/>
      </c>
      <c r="H227" s="18" t="str">
        <f t="shared" si="11"/>
        <v/>
      </c>
      <c r="I227" s="18" t="str">
        <f t="shared" si="11"/>
        <v/>
      </c>
    </row>
    <row r="228" spans="1:9">
      <c r="A228" s="18">
        <v>26</v>
      </c>
      <c r="C228" s="18" t="str">
        <f t="shared" si="9"/>
        <v/>
      </c>
      <c r="D228" s="18">
        <f>COUNTIF(C$203:C228,C228)</f>
        <v>26</v>
      </c>
      <c r="F228" s="18" t="str">
        <f t="shared" si="10"/>
        <v/>
      </c>
      <c r="G228" s="18" t="str">
        <f t="shared" si="11"/>
        <v/>
      </c>
      <c r="H228" s="18" t="str">
        <f t="shared" si="11"/>
        <v/>
      </c>
      <c r="I228" s="18" t="str">
        <f t="shared" si="11"/>
        <v/>
      </c>
    </row>
    <row r="229" spans="1:9">
      <c r="A229" s="18">
        <v>27</v>
      </c>
      <c r="C229" s="18" t="str">
        <f t="shared" si="9"/>
        <v/>
      </c>
      <c r="D229" s="18">
        <f>COUNTIF(C$203:C229,C229)</f>
        <v>27</v>
      </c>
      <c r="F229" s="18" t="str">
        <f t="shared" si="10"/>
        <v/>
      </c>
      <c r="G229" s="18" t="str">
        <f t="shared" si="11"/>
        <v/>
      </c>
      <c r="H229" s="18" t="str">
        <f t="shared" si="11"/>
        <v/>
      </c>
      <c r="I229" s="18" t="str">
        <f t="shared" si="11"/>
        <v/>
      </c>
    </row>
    <row r="230" spans="1:9">
      <c r="A230" s="18">
        <v>28</v>
      </c>
      <c r="C230" s="18" t="str">
        <f t="shared" si="9"/>
        <v/>
      </c>
      <c r="D230" s="18">
        <f>COUNTIF(C$203:C230,C230)</f>
        <v>28</v>
      </c>
      <c r="F230" s="18" t="str">
        <f t="shared" si="10"/>
        <v/>
      </c>
      <c r="G230" s="18" t="str">
        <f t="shared" si="11"/>
        <v/>
      </c>
      <c r="H230" s="18" t="str">
        <f t="shared" si="11"/>
        <v/>
      </c>
      <c r="I230" s="18" t="str">
        <f t="shared" si="11"/>
        <v/>
      </c>
    </row>
    <row r="231" spans="1:9">
      <c r="A231" s="18">
        <v>29</v>
      </c>
      <c r="C231" s="18" t="str">
        <f t="shared" si="9"/>
        <v/>
      </c>
      <c r="D231" s="18">
        <f>COUNTIF(C$203:C231,C231)</f>
        <v>29</v>
      </c>
      <c r="F231" s="18" t="str">
        <f t="shared" si="10"/>
        <v/>
      </c>
      <c r="G231" s="18" t="str">
        <f t="shared" si="11"/>
        <v/>
      </c>
      <c r="H231" s="18" t="str">
        <f t="shared" si="11"/>
        <v/>
      </c>
      <c r="I231" s="18" t="str">
        <f t="shared" si="11"/>
        <v/>
      </c>
    </row>
    <row r="232" spans="1:9">
      <c r="A232" s="18">
        <v>30</v>
      </c>
      <c r="C232" s="18" t="str">
        <f t="shared" si="9"/>
        <v/>
      </c>
      <c r="D232" s="18">
        <f>COUNTIF(C$203:C232,C232)</f>
        <v>30</v>
      </c>
      <c r="F232" s="18" t="str">
        <f t="shared" si="10"/>
        <v/>
      </c>
      <c r="G232" s="18" t="str">
        <f t="shared" si="11"/>
        <v/>
      </c>
      <c r="H232" s="18" t="str">
        <f t="shared" si="11"/>
        <v/>
      </c>
      <c r="I232" s="18" t="str">
        <f t="shared" si="11"/>
        <v/>
      </c>
    </row>
    <row r="233" spans="1:9">
      <c r="A233" s="18">
        <v>31</v>
      </c>
      <c r="C233" s="18" t="str">
        <f t="shared" si="9"/>
        <v/>
      </c>
      <c r="D233" s="18">
        <f>COUNTIF(C$203:C233,C233)</f>
        <v>31</v>
      </c>
      <c r="F233" s="18" t="str">
        <f t="shared" si="10"/>
        <v/>
      </c>
      <c r="G233" s="18" t="str">
        <f t="shared" si="11"/>
        <v/>
      </c>
      <c r="H233" s="18" t="str">
        <f t="shared" si="11"/>
        <v/>
      </c>
      <c r="I233" s="18" t="str">
        <f t="shared" si="11"/>
        <v/>
      </c>
    </row>
    <row r="234" spans="1:9">
      <c r="A234" s="18">
        <v>32</v>
      </c>
      <c r="C234" s="18" t="str">
        <f t="shared" si="9"/>
        <v/>
      </c>
      <c r="D234" s="18">
        <f>COUNTIF(C$203:C234,C234)</f>
        <v>32</v>
      </c>
      <c r="F234" s="18" t="str">
        <f t="shared" si="10"/>
        <v/>
      </c>
      <c r="G234" s="18" t="str">
        <f t="shared" si="11"/>
        <v/>
      </c>
      <c r="H234" s="18" t="str">
        <f t="shared" si="11"/>
        <v/>
      </c>
      <c r="I234" s="18" t="str">
        <f t="shared" si="11"/>
        <v/>
      </c>
    </row>
    <row r="235" spans="1:9">
      <c r="A235" s="18">
        <v>33</v>
      </c>
      <c r="C235" s="18" t="str">
        <f t="shared" si="9"/>
        <v/>
      </c>
      <c r="D235" s="18">
        <f>COUNTIF(C$203:C235,C235)</f>
        <v>33</v>
      </c>
      <c r="F235" s="18" t="str">
        <f t="shared" si="10"/>
        <v/>
      </c>
      <c r="G235" s="18" t="str">
        <f t="shared" si="11"/>
        <v/>
      </c>
      <c r="H235" s="18" t="str">
        <f t="shared" si="11"/>
        <v/>
      </c>
      <c r="I235" s="18" t="str">
        <f t="shared" si="11"/>
        <v/>
      </c>
    </row>
    <row r="236" spans="1:9">
      <c r="A236" s="18">
        <v>34</v>
      </c>
      <c r="C236" s="18" t="str">
        <f t="shared" si="9"/>
        <v/>
      </c>
      <c r="D236" s="18">
        <f>COUNTIF(C$203:C236,C236)</f>
        <v>34</v>
      </c>
      <c r="F236" s="18" t="str">
        <f t="shared" si="10"/>
        <v/>
      </c>
      <c r="G236" s="18" t="str">
        <f t="shared" ref="G236:I251" si="12">C36</f>
        <v/>
      </c>
      <c r="H236" s="18" t="str">
        <f t="shared" si="12"/>
        <v/>
      </c>
      <c r="I236" s="18" t="str">
        <f t="shared" si="12"/>
        <v/>
      </c>
    </row>
    <row r="237" spans="1:9">
      <c r="A237" s="18">
        <v>35</v>
      </c>
      <c r="C237" s="18" t="str">
        <f t="shared" si="9"/>
        <v/>
      </c>
      <c r="D237" s="18">
        <f>COUNTIF(C$203:C237,C237)</f>
        <v>35</v>
      </c>
      <c r="F237" s="18" t="str">
        <f t="shared" si="10"/>
        <v/>
      </c>
      <c r="G237" s="18" t="str">
        <f t="shared" si="12"/>
        <v/>
      </c>
      <c r="H237" s="18" t="str">
        <f t="shared" si="12"/>
        <v/>
      </c>
      <c r="I237" s="18" t="str">
        <f t="shared" si="12"/>
        <v/>
      </c>
    </row>
    <row r="238" spans="1:9">
      <c r="A238" s="18">
        <v>36</v>
      </c>
      <c r="C238" s="18" t="str">
        <f t="shared" si="9"/>
        <v/>
      </c>
      <c r="D238" s="18">
        <f>COUNTIF(C$203:C238,C238)</f>
        <v>36</v>
      </c>
      <c r="F238" s="18" t="str">
        <f t="shared" si="10"/>
        <v/>
      </c>
      <c r="G238" s="18" t="str">
        <f t="shared" si="12"/>
        <v/>
      </c>
      <c r="H238" s="18" t="str">
        <f t="shared" si="12"/>
        <v/>
      </c>
      <c r="I238" s="18" t="str">
        <f t="shared" si="12"/>
        <v/>
      </c>
    </row>
    <row r="239" spans="1:9">
      <c r="A239" s="18">
        <v>37</v>
      </c>
      <c r="C239" s="18" t="str">
        <f t="shared" si="9"/>
        <v/>
      </c>
      <c r="D239" s="18">
        <f>COUNTIF(C$203:C239,C239)</f>
        <v>37</v>
      </c>
      <c r="F239" s="18" t="str">
        <f t="shared" si="10"/>
        <v/>
      </c>
      <c r="G239" s="18" t="str">
        <f t="shared" si="12"/>
        <v/>
      </c>
      <c r="H239" s="18" t="str">
        <f t="shared" si="12"/>
        <v/>
      </c>
      <c r="I239" s="18" t="str">
        <f t="shared" si="12"/>
        <v/>
      </c>
    </row>
    <row r="240" spans="1:9">
      <c r="A240" s="18">
        <v>38</v>
      </c>
      <c r="C240" s="18" t="str">
        <f t="shared" si="9"/>
        <v/>
      </c>
      <c r="D240" s="18">
        <f>COUNTIF(C$203:C240,C240)</f>
        <v>38</v>
      </c>
      <c r="F240" s="18" t="str">
        <f t="shared" si="10"/>
        <v/>
      </c>
      <c r="G240" s="18" t="str">
        <f t="shared" si="12"/>
        <v/>
      </c>
      <c r="H240" s="18" t="str">
        <f t="shared" si="12"/>
        <v/>
      </c>
      <c r="I240" s="18" t="str">
        <f t="shared" si="12"/>
        <v/>
      </c>
    </row>
    <row r="241" spans="1:9">
      <c r="A241" s="18">
        <v>39</v>
      </c>
      <c r="C241" s="18" t="str">
        <f t="shared" si="9"/>
        <v/>
      </c>
      <c r="D241" s="18">
        <f>COUNTIF(C$203:C241,C241)</f>
        <v>39</v>
      </c>
      <c r="F241" s="18" t="str">
        <f t="shared" si="10"/>
        <v/>
      </c>
      <c r="G241" s="18" t="str">
        <f t="shared" si="12"/>
        <v/>
      </c>
      <c r="H241" s="18" t="str">
        <f t="shared" si="12"/>
        <v/>
      </c>
      <c r="I241" s="18" t="str">
        <f t="shared" si="12"/>
        <v/>
      </c>
    </row>
    <row r="242" spans="1:9">
      <c r="A242" s="18">
        <v>40</v>
      </c>
      <c r="C242" s="18" t="str">
        <f t="shared" si="9"/>
        <v/>
      </c>
      <c r="D242" s="18">
        <f>COUNTIF(C$203:C242,C242)</f>
        <v>40</v>
      </c>
      <c r="F242" s="18" t="str">
        <f t="shared" si="10"/>
        <v/>
      </c>
      <c r="G242" s="18" t="str">
        <f t="shared" si="12"/>
        <v/>
      </c>
      <c r="H242" s="18" t="str">
        <f t="shared" si="12"/>
        <v/>
      </c>
      <c r="I242" s="18" t="str">
        <f t="shared" si="12"/>
        <v/>
      </c>
    </row>
    <row r="243" spans="1:9">
      <c r="A243" s="18">
        <v>41</v>
      </c>
      <c r="C243" s="18" t="str">
        <f t="shared" si="9"/>
        <v/>
      </c>
      <c r="D243" s="18">
        <f>COUNTIF(C$203:C243,C243)</f>
        <v>41</v>
      </c>
      <c r="F243" s="18" t="str">
        <f t="shared" si="10"/>
        <v/>
      </c>
      <c r="G243" s="18" t="str">
        <f t="shared" si="12"/>
        <v/>
      </c>
      <c r="H243" s="18" t="str">
        <f t="shared" si="12"/>
        <v/>
      </c>
      <c r="I243" s="18" t="str">
        <f t="shared" si="12"/>
        <v/>
      </c>
    </row>
    <row r="244" spans="1:9">
      <c r="A244" s="18">
        <v>42</v>
      </c>
      <c r="C244" s="18" t="str">
        <f t="shared" si="9"/>
        <v/>
      </c>
      <c r="D244" s="18">
        <f>COUNTIF(C$203:C244,C244)</f>
        <v>42</v>
      </c>
      <c r="F244" s="18" t="str">
        <f t="shared" si="10"/>
        <v/>
      </c>
      <c r="G244" s="18" t="str">
        <f t="shared" si="12"/>
        <v/>
      </c>
      <c r="H244" s="18" t="str">
        <f t="shared" si="12"/>
        <v/>
      </c>
      <c r="I244" s="18" t="str">
        <f t="shared" si="12"/>
        <v/>
      </c>
    </row>
    <row r="245" spans="1:9">
      <c r="A245" s="18">
        <v>43</v>
      </c>
      <c r="C245" s="18" t="str">
        <f t="shared" si="9"/>
        <v/>
      </c>
      <c r="D245" s="18">
        <f>COUNTIF(C$203:C245,C245)</f>
        <v>43</v>
      </c>
      <c r="F245" s="18" t="str">
        <f t="shared" si="10"/>
        <v/>
      </c>
      <c r="G245" s="18" t="str">
        <f t="shared" si="12"/>
        <v/>
      </c>
      <c r="H245" s="18" t="str">
        <f t="shared" si="12"/>
        <v/>
      </c>
      <c r="I245" s="18" t="str">
        <f t="shared" si="12"/>
        <v/>
      </c>
    </row>
    <row r="246" spans="1:9">
      <c r="A246" s="18">
        <v>44</v>
      </c>
      <c r="C246" s="18" t="str">
        <f t="shared" si="9"/>
        <v/>
      </c>
      <c r="D246" s="18">
        <f>COUNTIF(C$203:C246,C246)</f>
        <v>44</v>
      </c>
      <c r="F246" s="18" t="str">
        <f t="shared" si="10"/>
        <v/>
      </c>
      <c r="G246" s="18" t="str">
        <f t="shared" si="12"/>
        <v/>
      </c>
      <c r="H246" s="18" t="str">
        <f t="shared" si="12"/>
        <v/>
      </c>
      <c r="I246" s="18" t="str">
        <f t="shared" si="12"/>
        <v/>
      </c>
    </row>
    <row r="247" spans="1:9">
      <c r="A247" s="18">
        <v>45</v>
      </c>
      <c r="C247" s="18" t="str">
        <f t="shared" si="9"/>
        <v/>
      </c>
      <c r="D247" s="18">
        <f>COUNTIF(C$203:C247,C247)</f>
        <v>45</v>
      </c>
      <c r="F247" s="18" t="str">
        <f t="shared" si="10"/>
        <v/>
      </c>
      <c r="G247" s="18" t="str">
        <f t="shared" si="12"/>
        <v/>
      </c>
      <c r="H247" s="18" t="str">
        <f t="shared" si="12"/>
        <v/>
      </c>
      <c r="I247" s="18" t="str">
        <f t="shared" si="12"/>
        <v/>
      </c>
    </row>
    <row r="248" spans="1:9">
      <c r="A248" s="18">
        <v>46</v>
      </c>
      <c r="C248" s="18" t="str">
        <f t="shared" si="9"/>
        <v/>
      </c>
      <c r="D248" s="18">
        <f>COUNTIF(C$203:C248,C248)</f>
        <v>46</v>
      </c>
      <c r="F248" s="18" t="str">
        <f t="shared" si="10"/>
        <v/>
      </c>
      <c r="G248" s="18" t="str">
        <f t="shared" si="12"/>
        <v/>
      </c>
      <c r="H248" s="18" t="str">
        <f t="shared" si="12"/>
        <v/>
      </c>
      <c r="I248" s="18" t="str">
        <f t="shared" si="12"/>
        <v/>
      </c>
    </row>
    <row r="249" spans="1:9">
      <c r="A249" s="18">
        <v>47</v>
      </c>
      <c r="C249" s="18" t="str">
        <f t="shared" si="9"/>
        <v/>
      </c>
      <c r="D249" s="18">
        <f>COUNTIF(C$203:C249,C249)</f>
        <v>47</v>
      </c>
      <c r="F249" s="18" t="str">
        <f t="shared" si="10"/>
        <v/>
      </c>
      <c r="G249" s="18" t="str">
        <f t="shared" si="12"/>
        <v/>
      </c>
      <c r="H249" s="18" t="str">
        <f t="shared" si="12"/>
        <v/>
      </c>
      <c r="I249" s="18" t="str">
        <f t="shared" si="12"/>
        <v/>
      </c>
    </row>
    <row r="250" spans="1:9">
      <c r="A250" s="18">
        <v>48</v>
      </c>
      <c r="C250" s="18" t="str">
        <f t="shared" si="9"/>
        <v/>
      </c>
      <c r="D250" s="18">
        <f>COUNTIF(C$203:C250,C250)</f>
        <v>48</v>
      </c>
      <c r="F250" s="18" t="str">
        <f t="shared" si="10"/>
        <v/>
      </c>
      <c r="G250" s="18" t="str">
        <f t="shared" si="12"/>
        <v/>
      </c>
      <c r="H250" s="18" t="str">
        <f t="shared" si="12"/>
        <v/>
      </c>
      <c r="I250" s="18" t="str">
        <f t="shared" si="12"/>
        <v/>
      </c>
    </row>
    <row r="251" spans="1:9">
      <c r="A251" s="18">
        <v>49</v>
      </c>
      <c r="C251" s="18" t="str">
        <f t="shared" si="9"/>
        <v/>
      </c>
      <c r="D251" s="18">
        <f>COUNTIF(C$203:C251,C251)</f>
        <v>49</v>
      </c>
      <c r="F251" s="18" t="str">
        <f t="shared" si="10"/>
        <v/>
      </c>
      <c r="G251" s="18" t="str">
        <f t="shared" si="12"/>
        <v/>
      </c>
      <c r="H251" s="18" t="str">
        <f t="shared" si="12"/>
        <v/>
      </c>
      <c r="I251" s="18" t="str">
        <f t="shared" si="12"/>
        <v/>
      </c>
    </row>
    <row r="252" spans="1:9">
      <c r="A252" s="18">
        <v>50</v>
      </c>
      <c r="C252" s="18" t="str">
        <f t="shared" si="9"/>
        <v/>
      </c>
      <c r="D252" s="18">
        <f>COUNTIF(C$203:C252,C252)</f>
        <v>50</v>
      </c>
      <c r="F252" s="18" t="str">
        <f t="shared" si="10"/>
        <v/>
      </c>
      <c r="G252" s="18" t="str">
        <f t="shared" ref="G252:I267" si="13">C52</f>
        <v/>
      </c>
      <c r="H252" s="18" t="str">
        <f t="shared" si="13"/>
        <v/>
      </c>
      <c r="I252" s="18" t="str">
        <f t="shared" si="13"/>
        <v/>
      </c>
    </row>
    <row r="253" spans="1:9">
      <c r="A253" s="18">
        <v>51</v>
      </c>
      <c r="C253" s="18" t="str">
        <f t="shared" si="9"/>
        <v/>
      </c>
      <c r="D253" s="18">
        <f>COUNTIF(C$203:C253,C253)</f>
        <v>51</v>
      </c>
      <c r="F253" s="18" t="str">
        <f t="shared" si="10"/>
        <v/>
      </c>
      <c r="G253" s="18" t="str">
        <f t="shared" si="13"/>
        <v/>
      </c>
      <c r="H253" s="18" t="str">
        <f t="shared" si="13"/>
        <v/>
      </c>
      <c r="I253" s="18" t="str">
        <f t="shared" si="13"/>
        <v/>
      </c>
    </row>
    <row r="254" spans="1:9">
      <c r="A254" s="18">
        <v>52</v>
      </c>
      <c r="C254" s="18" t="str">
        <f t="shared" si="9"/>
        <v/>
      </c>
      <c r="D254" s="18">
        <f>COUNTIF(C$203:C254,C254)</f>
        <v>52</v>
      </c>
      <c r="F254" s="18" t="str">
        <f t="shared" si="10"/>
        <v/>
      </c>
      <c r="G254" s="18" t="str">
        <f t="shared" si="13"/>
        <v/>
      </c>
      <c r="H254" s="18" t="str">
        <f t="shared" si="13"/>
        <v/>
      </c>
      <c r="I254" s="18" t="str">
        <f t="shared" si="13"/>
        <v/>
      </c>
    </row>
    <row r="255" spans="1:9">
      <c r="A255" s="18">
        <v>53</v>
      </c>
      <c r="C255" s="18" t="str">
        <f t="shared" si="9"/>
        <v/>
      </c>
      <c r="D255" s="18">
        <f>COUNTIF(C$203:C255,C255)</f>
        <v>53</v>
      </c>
      <c r="F255" s="18" t="str">
        <f t="shared" si="10"/>
        <v/>
      </c>
      <c r="G255" s="18" t="str">
        <f t="shared" si="13"/>
        <v/>
      </c>
      <c r="H255" s="18" t="str">
        <f t="shared" si="13"/>
        <v/>
      </c>
      <c r="I255" s="18" t="str">
        <f t="shared" si="13"/>
        <v/>
      </c>
    </row>
    <row r="256" spans="1:9">
      <c r="A256" s="18">
        <v>54</v>
      </c>
      <c r="C256" s="18" t="str">
        <f t="shared" si="9"/>
        <v/>
      </c>
      <c r="D256" s="18">
        <f>COUNTIF(C$203:C256,C256)</f>
        <v>54</v>
      </c>
      <c r="F256" s="18" t="str">
        <f t="shared" si="10"/>
        <v/>
      </c>
      <c r="G256" s="18" t="str">
        <f t="shared" si="13"/>
        <v/>
      </c>
      <c r="H256" s="18" t="str">
        <f t="shared" si="13"/>
        <v/>
      </c>
      <c r="I256" s="18" t="str">
        <f t="shared" si="13"/>
        <v/>
      </c>
    </row>
    <row r="257" spans="1:9">
      <c r="A257" s="18">
        <v>55</v>
      </c>
      <c r="C257" s="18" t="str">
        <f t="shared" si="9"/>
        <v/>
      </c>
      <c r="D257" s="18">
        <f>COUNTIF(C$203:C257,C257)</f>
        <v>55</v>
      </c>
      <c r="F257" s="18" t="str">
        <f t="shared" si="10"/>
        <v/>
      </c>
      <c r="G257" s="18" t="str">
        <f t="shared" si="13"/>
        <v/>
      </c>
      <c r="H257" s="18" t="str">
        <f t="shared" si="13"/>
        <v/>
      </c>
      <c r="I257" s="18" t="str">
        <f t="shared" si="13"/>
        <v/>
      </c>
    </row>
    <row r="258" spans="1:9">
      <c r="A258" s="18">
        <v>56</v>
      </c>
      <c r="C258" s="18" t="str">
        <f t="shared" si="9"/>
        <v/>
      </c>
      <c r="D258" s="18">
        <f>COUNTIF(C$203:C258,C258)</f>
        <v>56</v>
      </c>
      <c r="F258" s="18" t="str">
        <f t="shared" si="10"/>
        <v/>
      </c>
      <c r="G258" s="18" t="str">
        <f t="shared" si="13"/>
        <v/>
      </c>
      <c r="H258" s="18" t="str">
        <f t="shared" si="13"/>
        <v/>
      </c>
      <c r="I258" s="18" t="str">
        <f t="shared" si="13"/>
        <v/>
      </c>
    </row>
    <row r="259" spans="1:9">
      <c r="A259" s="18">
        <v>57</v>
      </c>
      <c r="C259" s="18" t="str">
        <f t="shared" si="9"/>
        <v/>
      </c>
      <c r="D259" s="18">
        <f>COUNTIF(C$203:C259,C259)</f>
        <v>57</v>
      </c>
      <c r="F259" s="18" t="str">
        <f t="shared" si="10"/>
        <v/>
      </c>
      <c r="G259" s="18" t="str">
        <f t="shared" si="13"/>
        <v/>
      </c>
      <c r="H259" s="18" t="str">
        <f t="shared" si="13"/>
        <v/>
      </c>
      <c r="I259" s="18" t="str">
        <f t="shared" si="13"/>
        <v/>
      </c>
    </row>
    <row r="260" spans="1:9">
      <c r="A260" s="18">
        <v>58</v>
      </c>
      <c r="C260" s="18" t="str">
        <f t="shared" si="9"/>
        <v/>
      </c>
      <c r="D260" s="18">
        <f>COUNTIF(C$203:C260,C260)</f>
        <v>58</v>
      </c>
      <c r="F260" s="18" t="str">
        <f t="shared" si="10"/>
        <v/>
      </c>
      <c r="G260" s="18" t="str">
        <f t="shared" si="13"/>
        <v/>
      </c>
      <c r="H260" s="18" t="str">
        <f t="shared" si="13"/>
        <v/>
      </c>
      <c r="I260" s="18" t="str">
        <f t="shared" si="13"/>
        <v/>
      </c>
    </row>
    <row r="261" spans="1:9">
      <c r="A261" s="18">
        <v>59</v>
      </c>
      <c r="C261" s="18" t="str">
        <f t="shared" si="9"/>
        <v/>
      </c>
      <c r="D261" s="18">
        <f>COUNTIF(C$203:C261,C261)</f>
        <v>59</v>
      </c>
      <c r="F261" s="18" t="str">
        <f t="shared" si="10"/>
        <v/>
      </c>
      <c r="G261" s="18" t="str">
        <f t="shared" si="13"/>
        <v/>
      </c>
      <c r="H261" s="18" t="str">
        <f t="shared" si="13"/>
        <v/>
      </c>
      <c r="I261" s="18" t="str">
        <f t="shared" si="13"/>
        <v/>
      </c>
    </row>
    <row r="262" spans="1:9">
      <c r="A262" s="18">
        <v>60</v>
      </c>
      <c r="C262" s="18" t="str">
        <f t="shared" si="9"/>
        <v/>
      </c>
      <c r="D262" s="18">
        <f>COUNTIF(C$203:C262,C262)</f>
        <v>60</v>
      </c>
      <c r="F262" s="18" t="str">
        <f t="shared" si="10"/>
        <v/>
      </c>
      <c r="G262" s="18" t="str">
        <f t="shared" si="13"/>
        <v/>
      </c>
      <c r="H262" s="18" t="str">
        <f t="shared" si="13"/>
        <v/>
      </c>
      <c r="I262" s="18" t="str">
        <f t="shared" si="13"/>
        <v/>
      </c>
    </row>
    <row r="263" spans="1:9">
      <c r="A263" s="18">
        <v>61</v>
      </c>
      <c r="C263" s="18" t="str">
        <f t="shared" si="9"/>
        <v/>
      </c>
      <c r="D263" s="18">
        <f>COUNTIF(C$203:C263,C263)</f>
        <v>61</v>
      </c>
      <c r="F263" s="18" t="str">
        <f t="shared" si="10"/>
        <v/>
      </c>
      <c r="G263" s="18" t="str">
        <f t="shared" si="13"/>
        <v/>
      </c>
      <c r="H263" s="18" t="str">
        <f t="shared" si="13"/>
        <v/>
      </c>
      <c r="I263" s="18" t="str">
        <f t="shared" si="13"/>
        <v/>
      </c>
    </row>
    <row r="264" spans="1:9">
      <c r="A264" s="18">
        <v>62</v>
      </c>
      <c r="C264" s="18" t="str">
        <f t="shared" si="9"/>
        <v/>
      </c>
      <c r="D264" s="18">
        <f>COUNTIF(C$203:C264,C264)</f>
        <v>62</v>
      </c>
      <c r="F264" s="18" t="str">
        <f t="shared" si="10"/>
        <v/>
      </c>
      <c r="G264" s="18" t="str">
        <f t="shared" si="13"/>
        <v/>
      </c>
      <c r="H264" s="18" t="str">
        <f t="shared" si="13"/>
        <v/>
      </c>
      <c r="I264" s="18" t="str">
        <f t="shared" si="13"/>
        <v/>
      </c>
    </row>
    <row r="265" spans="1:9">
      <c r="A265" s="18">
        <v>63</v>
      </c>
      <c r="C265" s="18" t="str">
        <f t="shared" si="9"/>
        <v/>
      </c>
      <c r="D265" s="18">
        <f>COUNTIF(C$203:C265,C265)</f>
        <v>63</v>
      </c>
      <c r="F265" s="18" t="str">
        <f t="shared" si="10"/>
        <v/>
      </c>
      <c r="G265" s="18" t="str">
        <f t="shared" si="13"/>
        <v/>
      </c>
      <c r="H265" s="18" t="str">
        <f t="shared" si="13"/>
        <v/>
      </c>
      <c r="I265" s="18" t="str">
        <f t="shared" si="13"/>
        <v/>
      </c>
    </row>
    <row r="266" spans="1:9">
      <c r="A266" s="18">
        <v>64</v>
      </c>
      <c r="C266" s="18" t="str">
        <f t="shared" si="9"/>
        <v/>
      </c>
      <c r="D266" s="18">
        <f>COUNTIF(C$203:C266,C266)</f>
        <v>64</v>
      </c>
      <c r="F266" s="18" t="str">
        <f t="shared" si="10"/>
        <v/>
      </c>
      <c r="G266" s="18" t="str">
        <f t="shared" si="13"/>
        <v/>
      </c>
      <c r="H266" s="18" t="str">
        <f t="shared" si="13"/>
        <v/>
      </c>
      <c r="I266" s="18" t="str">
        <f t="shared" si="13"/>
        <v/>
      </c>
    </row>
    <row r="267" spans="1:9">
      <c r="A267" s="18">
        <v>65</v>
      </c>
      <c r="C267" s="18" t="str">
        <f t="shared" si="9"/>
        <v/>
      </c>
      <c r="D267" s="18">
        <f>COUNTIF(C$203:C267,C267)</f>
        <v>65</v>
      </c>
      <c r="F267" s="18" t="str">
        <f t="shared" si="10"/>
        <v/>
      </c>
      <c r="G267" s="18" t="str">
        <f t="shared" si="13"/>
        <v/>
      </c>
      <c r="H267" s="18" t="str">
        <f t="shared" si="13"/>
        <v/>
      </c>
      <c r="I267" s="18" t="str">
        <f t="shared" si="13"/>
        <v/>
      </c>
    </row>
    <row r="268" spans="1:9">
      <c r="A268" s="18">
        <v>66</v>
      </c>
      <c r="C268" s="18" t="str">
        <f t="shared" ref="C268:C331" si="14">K68</f>
        <v/>
      </c>
      <c r="D268" s="18">
        <f>COUNTIF(C$203:C268,C268)</f>
        <v>66</v>
      </c>
      <c r="F268" s="18" t="str">
        <f t="shared" ref="F268:F331" si="15">IF(C268="","",CONCATENATE(C268,D268)*1)</f>
        <v/>
      </c>
      <c r="G268" s="18" t="str">
        <f t="shared" ref="G268:I283" si="16">C68</f>
        <v/>
      </c>
      <c r="H268" s="18" t="str">
        <f t="shared" si="16"/>
        <v/>
      </c>
      <c r="I268" s="18" t="str">
        <f t="shared" si="16"/>
        <v/>
      </c>
    </row>
    <row r="269" spans="1:9">
      <c r="A269" s="18">
        <v>67</v>
      </c>
      <c r="C269" s="18" t="str">
        <f t="shared" si="14"/>
        <v/>
      </c>
      <c r="D269" s="18">
        <f>COUNTIF(C$203:C269,C269)</f>
        <v>67</v>
      </c>
      <c r="F269" s="18" t="str">
        <f t="shared" si="15"/>
        <v/>
      </c>
      <c r="G269" s="18" t="str">
        <f t="shared" si="16"/>
        <v/>
      </c>
      <c r="H269" s="18" t="str">
        <f t="shared" si="16"/>
        <v/>
      </c>
      <c r="I269" s="18" t="str">
        <f t="shared" si="16"/>
        <v/>
      </c>
    </row>
    <row r="270" spans="1:9">
      <c r="A270" s="18">
        <v>68</v>
      </c>
      <c r="C270" s="18" t="str">
        <f t="shared" si="14"/>
        <v/>
      </c>
      <c r="D270" s="18">
        <f>COUNTIF(C$203:C270,C270)</f>
        <v>68</v>
      </c>
      <c r="F270" s="18" t="str">
        <f t="shared" si="15"/>
        <v/>
      </c>
      <c r="G270" s="18" t="str">
        <f t="shared" si="16"/>
        <v/>
      </c>
      <c r="H270" s="18" t="str">
        <f t="shared" si="16"/>
        <v/>
      </c>
      <c r="I270" s="18" t="str">
        <f t="shared" si="16"/>
        <v/>
      </c>
    </row>
    <row r="271" spans="1:9">
      <c r="A271" s="18">
        <v>69</v>
      </c>
      <c r="C271" s="18" t="str">
        <f t="shared" si="14"/>
        <v/>
      </c>
      <c r="D271" s="18">
        <f>COUNTIF(C$203:C271,C271)</f>
        <v>69</v>
      </c>
      <c r="F271" s="18" t="str">
        <f t="shared" si="15"/>
        <v/>
      </c>
      <c r="G271" s="18" t="str">
        <f t="shared" si="16"/>
        <v/>
      </c>
      <c r="H271" s="18" t="str">
        <f t="shared" si="16"/>
        <v/>
      </c>
      <c r="I271" s="18" t="str">
        <f t="shared" si="16"/>
        <v/>
      </c>
    </row>
    <row r="272" spans="1:9">
      <c r="A272" s="18">
        <v>70</v>
      </c>
      <c r="C272" s="18" t="str">
        <f t="shared" si="14"/>
        <v/>
      </c>
      <c r="D272" s="18">
        <f>COUNTIF(C$203:C272,C272)</f>
        <v>70</v>
      </c>
      <c r="F272" s="18" t="str">
        <f t="shared" si="15"/>
        <v/>
      </c>
      <c r="G272" s="18" t="str">
        <f t="shared" si="16"/>
        <v/>
      </c>
      <c r="H272" s="18" t="str">
        <f t="shared" si="16"/>
        <v/>
      </c>
      <c r="I272" s="18" t="str">
        <f t="shared" si="16"/>
        <v/>
      </c>
    </row>
    <row r="273" spans="1:9">
      <c r="A273" s="18">
        <v>71</v>
      </c>
      <c r="C273" s="18" t="str">
        <f t="shared" si="14"/>
        <v/>
      </c>
      <c r="D273" s="18">
        <f>COUNTIF(C$203:C273,C273)</f>
        <v>71</v>
      </c>
      <c r="F273" s="18" t="str">
        <f t="shared" si="15"/>
        <v/>
      </c>
      <c r="G273" s="18" t="str">
        <f t="shared" si="16"/>
        <v/>
      </c>
      <c r="H273" s="18" t="str">
        <f t="shared" si="16"/>
        <v/>
      </c>
      <c r="I273" s="18" t="str">
        <f t="shared" si="16"/>
        <v/>
      </c>
    </row>
    <row r="274" spans="1:9">
      <c r="A274" s="18">
        <v>72</v>
      </c>
      <c r="C274" s="18" t="str">
        <f t="shared" si="14"/>
        <v/>
      </c>
      <c r="D274" s="18">
        <f>COUNTIF(C$203:C274,C274)</f>
        <v>72</v>
      </c>
      <c r="F274" s="18" t="str">
        <f t="shared" si="15"/>
        <v/>
      </c>
      <c r="G274" s="18" t="str">
        <f t="shared" si="16"/>
        <v/>
      </c>
      <c r="H274" s="18" t="str">
        <f t="shared" si="16"/>
        <v/>
      </c>
      <c r="I274" s="18" t="str">
        <f t="shared" si="16"/>
        <v/>
      </c>
    </row>
    <row r="275" spans="1:9">
      <c r="A275" s="18">
        <v>73</v>
      </c>
      <c r="C275" s="18" t="str">
        <f t="shared" si="14"/>
        <v/>
      </c>
      <c r="D275" s="18">
        <f>COUNTIF(C$203:C275,C275)</f>
        <v>73</v>
      </c>
      <c r="F275" s="18" t="str">
        <f t="shared" si="15"/>
        <v/>
      </c>
      <c r="G275" s="18" t="str">
        <f t="shared" si="16"/>
        <v/>
      </c>
      <c r="H275" s="18" t="str">
        <f t="shared" si="16"/>
        <v/>
      </c>
      <c r="I275" s="18" t="str">
        <f t="shared" si="16"/>
        <v/>
      </c>
    </row>
    <row r="276" spans="1:9">
      <c r="A276" s="18">
        <v>74</v>
      </c>
      <c r="C276" s="18" t="str">
        <f t="shared" si="14"/>
        <v/>
      </c>
      <c r="D276" s="18">
        <f>COUNTIF(C$203:C276,C276)</f>
        <v>74</v>
      </c>
      <c r="F276" s="18" t="str">
        <f t="shared" si="15"/>
        <v/>
      </c>
      <c r="G276" s="18" t="str">
        <f t="shared" si="16"/>
        <v/>
      </c>
      <c r="H276" s="18" t="str">
        <f t="shared" si="16"/>
        <v/>
      </c>
      <c r="I276" s="18" t="str">
        <f t="shared" si="16"/>
        <v/>
      </c>
    </row>
    <row r="277" spans="1:9">
      <c r="A277" s="18">
        <v>75</v>
      </c>
      <c r="C277" s="18" t="str">
        <f t="shared" si="14"/>
        <v/>
      </c>
      <c r="D277" s="18">
        <f>COUNTIF(C$203:C277,C277)</f>
        <v>75</v>
      </c>
      <c r="F277" s="18" t="str">
        <f t="shared" si="15"/>
        <v/>
      </c>
      <c r="G277" s="18" t="str">
        <f t="shared" si="16"/>
        <v/>
      </c>
      <c r="H277" s="18" t="str">
        <f t="shared" si="16"/>
        <v/>
      </c>
      <c r="I277" s="18" t="str">
        <f t="shared" si="16"/>
        <v/>
      </c>
    </row>
    <row r="278" spans="1:9">
      <c r="A278" s="18">
        <v>76</v>
      </c>
      <c r="C278" s="18" t="str">
        <f t="shared" si="14"/>
        <v/>
      </c>
      <c r="D278" s="18">
        <f>COUNTIF(C$203:C278,C278)</f>
        <v>76</v>
      </c>
      <c r="F278" s="18" t="str">
        <f t="shared" si="15"/>
        <v/>
      </c>
      <c r="G278" s="18" t="str">
        <f t="shared" si="16"/>
        <v/>
      </c>
      <c r="H278" s="18" t="str">
        <f t="shared" si="16"/>
        <v/>
      </c>
      <c r="I278" s="18" t="str">
        <f t="shared" si="16"/>
        <v/>
      </c>
    </row>
    <row r="279" spans="1:9">
      <c r="A279" s="18">
        <v>77</v>
      </c>
      <c r="C279" s="18" t="str">
        <f t="shared" si="14"/>
        <v/>
      </c>
      <c r="D279" s="18">
        <f>COUNTIF(C$203:C279,C279)</f>
        <v>77</v>
      </c>
      <c r="F279" s="18" t="str">
        <f t="shared" si="15"/>
        <v/>
      </c>
      <c r="G279" s="18" t="str">
        <f t="shared" si="16"/>
        <v/>
      </c>
      <c r="H279" s="18" t="str">
        <f t="shared" si="16"/>
        <v/>
      </c>
      <c r="I279" s="18" t="str">
        <f t="shared" si="16"/>
        <v/>
      </c>
    </row>
    <row r="280" spans="1:9">
      <c r="A280" s="18">
        <v>78</v>
      </c>
      <c r="C280" s="18" t="str">
        <f t="shared" si="14"/>
        <v/>
      </c>
      <c r="D280" s="18">
        <f>COUNTIF(C$203:C280,C280)</f>
        <v>78</v>
      </c>
      <c r="F280" s="18" t="str">
        <f t="shared" si="15"/>
        <v/>
      </c>
      <c r="G280" s="18" t="str">
        <f t="shared" si="16"/>
        <v/>
      </c>
      <c r="H280" s="18" t="str">
        <f t="shared" si="16"/>
        <v/>
      </c>
      <c r="I280" s="18" t="str">
        <f t="shared" si="16"/>
        <v/>
      </c>
    </row>
    <row r="281" spans="1:9">
      <c r="A281" s="18">
        <v>79</v>
      </c>
      <c r="C281" s="18" t="str">
        <f t="shared" si="14"/>
        <v/>
      </c>
      <c r="D281" s="18">
        <f>COUNTIF(C$203:C281,C281)</f>
        <v>79</v>
      </c>
      <c r="F281" s="18" t="str">
        <f t="shared" si="15"/>
        <v/>
      </c>
      <c r="G281" s="18" t="str">
        <f t="shared" si="16"/>
        <v/>
      </c>
      <c r="H281" s="18" t="str">
        <f t="shared" si="16"/>
        <v/>
      </c>
      <c r="I281" s="18" t="str">
        <f t="shared" si="16"/>
        <v/>
      </c>
    </row>
    <row r="282" spans="1:9">
      <c r="A282" s="18">
        <v>80</v>
      </c>
      <c r="C282" s="18" t="str">
        <f t="shared" si="14"/>
        <v/>
      </c>
      <c r="D282" s="18">
        <f>COUNTIF(C$203:C282,C282)</f>
        <v>80</v>
      </c>
      <c r="F282" s="18" t="str">
        <f t="shared" si="15"/>
        <v/>
      </c>
      <c r="G282" s="18" t="str">
        <f t="shared" si="16"/>
        <v/>
      </c>
      <c r="H282" s="18" t="str">
        <f t="shared" si="16"/>
        <v/>
      </c>
      <c r="I282" s="18" t="str">
        <f t="shared" si="16"/>
        <v/>
      </c>
    </row>
    <row r="283" spans="1:9">
      <c r="A283" s="18">
        <v>81</v>
      </c>
      <c r="C283" s="18" t="str">
        <f t="shared" si="14"/>
        <v/>
      </c>
      <c r="D283" s="18">
        <f>COUNTIF(C$203:C283,C283)</f>
        <v>81</v>
      </c>
      <c r="F283" s="18" t="str">
        <f t="shared" si="15"/>
        <v/>
      </c>
      <c r="G283" s="18" t="str">
        <f t="shared" si="16"/>
        <v/>
      </c>
      <c r="H283" s="18" t="str">
        <f t="shared" si="16"/>
        <v/>
      </c>
      <c r="I283" s="18" t="str">
        <f t="shared" si="16"/>
        <v/>
      </c>
    </row>
    <row r="284" spans="1:9">
      <c r="A284" s="18">
        <v>82</v>
      </c>
      <c r="C284" s="18" t="str">
        <f t="shared" si="14"/>
        <v/>
      </c>
      <c r="D284" s="18">
        <f>COUNTIF(C$203:C284,C284)</f>
        <v>82</v>
      </c>
      <c r="F284" s="18" t="str">
        <f t="shared" si="15"/>
        <v/>
      </c>
      <c r="G284" s="18" t="str">
        <f t="shared" ref="G284:I299" si="17">C84</f>
        <v/>
      </c>
      <c r="H284" s="18" t="str">
        <f t="shared" si="17"/>
        <v/>
      </c>
      <c r="I284" s="18" t="str">
        <f t="shared" si="17"/>
        <v/>
      </c>
    </row>
    <row r="285" spans="1:9">
      <c r="A285" s="18">
        <v>83</v>
      </c>
      <c r="C285" s="18" t="str">
        <f t="shared" si="14"/>
        <v/>
      </c>
      <c r="D285" s="18">
        <f>COUNTIF(C$203:C285,C285)</f>
        <v>83</v>
      </c>
      <c r="F285" s="18" t="str">
        <f t="shared" si="15"/>
        <v/>
      </c>
      <c r="G285" s="18" t="str">
        <f t="shared" si="17"/>
        <v/>
      </c>
      <c r="H285" s="18" t="str">
        <f t="shared" si="17"/>
        <v/>
      </c>
      <c r="I285" s="18" t="str">
        <f t="shared" si="17"/>
        <v/>
      </c>
    </row>
    <row r="286" spans="1:9">
      <c r="A286" s="18">
        <v>84</v>
      </c>
      <c r="C286" s="18" t="str">
        <f t="shared" si="14"/>
        <v/>
      </c>
      <c r="D286" s="18">
        <f>COUNTIF(C$203:C286,C286)</f>
        <v>84</v>
      </c>
      <c r="F286" s="18" t="str">
        <f t="shared" si="15"/>
        <v/>
      </c>
      <c r="G286" s="18" t="str">
        <f t="shared" si="17"/>
        <v/>
      </c>
      <c r="H286" s="18" t="str">
        <f t="shared" si="17"/>
        <v/>
      </c>
      <c r="I286" s="18" t="str">
        <f t="shared" si="17"/>
        <v/>
      </c>
    </row>
    <row r="287" spans="1:9">
      <c r="A287" s="18">
        <v>85</v>
      </c>
      <c r="C287" s="18" t="str">
        <f t="shared" si="14"/>
        <v/>
      </c>
      <c r="D287" s="18">
        <f>COUNTIF(C$203:C287,C287)</f>
        <v>85</v>
      </c>
      <c r="F287" s="18" t="str">
        <f t="shared" si="15"/>
        <v/>
      </c>
      <c r="G287" s="18" t="str">
        <f t="shared" si="17"/>
        <v/>
      </c>
      <c r="H287" s="18" t="str">
        <f t="shared" si="17"/>
        <v/>
      </c>
      <c r="I287" s="18" t="str">
        <f t="shared" si="17"/>
        <v/>
      </c>
    </row>
    <row r="288" spans="1:9">
      <c r="A288" s="18">
        <v>86</v>
      </c>
      <c r="C288" s="18" t="str">
        <f t="shared" si="14"/>
        <v/>
      </c>
      <c r="D288" s="18">
        <f>COUNTIF(C$203:C288,C288)</f>
        <v>86</v>
      </c>
      <c r="F288" s="18" t="str">
        <f t="shared" si="15"/>
        <v/>
      </c>
      <c r="G288" s="18" t="str">
        <f t="shared" si="17"/>
        <v/>
      </c>
      <c r="H288" s="18" t="str">
        <f t="shared" si="17"/>
        <v/>
      </c>
      <c r="I288" s="18" t="str">
        <f t="shared" si="17"/>
        <v/>
      </c>
    </row>
    <row r="289" spans="1:9">
      <c r="A289" s="18">
        <v>87</v>
      </c>
      <c r="C289" s="18" t="str">
        <f t="shared" si="14"/>
        <v/>
      </c>
      <c r="D289" s="18">
        <f>COUNTIF(C$203:C289,C289)</f>
        <v>87</v>
      </c>
      <c r="F289" s="18" t="str">
        <f t="shared" si="15"/>
        <v/>
      </c>
      <c r="G289" s="18" t="str">
        <f t="shared" si="17"/>
        <v/>
      </c>
      <c r="H289" s="18" t="str">
        <f t="shared" si="17"/>
        <v/>
      </c>
      <c r="I289" s="18" t="str">
        <f t="shared" si="17"/>
        <v/>
      </c>
    </row>
    <row r="290" spans="1:9">
      <c r="A290" s="18">
        <v>88</v>
      </c>
      <c r="C290" s="18" t="str">
        <f t="shared" si="14"/>
        <v/>
      </c>
      <c r="D290" s="18">
        <f>COUNTIF(C$203:C290,C290)</f>
        <v>88</v>
      </c>
      <c r="F290" s="18" t="str">
        <f t="shared" si="15"/>
        <v/>
      </c>
      <c r="G290" s="18" t="str">
        <f t="shared" si="17"/>
        <v/>
      </c>
      <c r="H290" s="18" t="str">
        <f t="shared" si="17"/>
        <v/>
      </c>
      <c r="I290" s="18" t="str">
        <f t="shared" si="17"/>
        <v/>
      </c>
    </row>
    <row r="291" spans="1:9">
      <c r="A291" s="18">
        <v>89</v>
      </c>
      <c r="C291" s="18" t="str">
        <f t="shared" si="14"/>
        <v/>
      </c>
      <c r="D291" s="18">
        <f>COUNTIF(C$203:C291,C291)</f>
        <v>89</v>
      </c>
      <c r="F291" s="18" t="str">
        <f t="shared" si="15"/>
        <v/>
      </c>
      <c r="G291" s="18" t="str">
        <f t="shared" si="17"/>
        <v/>
      </c>
      <c r="H291" s="18" t="str">
        <f t="shared" si="17"/>
        <v/>
      </c>
      <c r="I291" s="18" t="str">
        <f t="shared" si="17"/>
        <v/>
      </c>
    </row>
    <row r="292" spans="1:9">
      <c r="A292" s="18">
        <v>90</v>
      </c>
      <c r="C292" s="18" t="str">
        <f t="shared" si="14"/>
        <v/>
      </c>
      <c r="D292" s="18">
        <f>COUNTIF(C$203:C292,C292)</f>
        <v>90</v>
      </c>
      <c r="F292" s="18" t="str">
        <f t="shared" si="15"/>
        <v/>
      </c>
      <c r="G292" s="18" t="str">
        <f t="shared" si="17"/>
        <v/>
      </c>
      <c r="H292" s="18" t="str">
        <f t="shared" si="17"/>
        <v/>
      </c>
      <c r="I292" s="18" t="str">
        <f t="shared" si="17"/>
        <v/>
      </c>
    </row>
    <row r="293" spans="1:9">
      <c r="A293" s="18">
        <v>91</v>
      </c>
      <c r="C293" s="18" t="str">
        <f t="shared" si="14"/>
        <v/>
      </c>
      <c r="D293" s="18">
        <f>COUNTIF(C$203:C293,C293)</f>
        <v>91</v>
      </c>
      <c r="F293" s="18" t="str">
        <f t="shared" si="15"/>
        <v/>
      </c>
      <c r="G293" s="18" t="str">
        <f t="shared" si="17"/>
        <v/>
      </c>
      <c r="H293" s="18" t="str">
        <f t="shared" si="17"/>
        <v/>
      </c>
      <c r="I293" s="18" t="str">
        <f t="shared" si="17"/>
        <v/>
      </c>
    </row>
    <row r="294" spans="1:9">
      <c r="A294" s="18">
        <v>92</v>
      </c>
      <c r="C294" s="18" t="str">
        <f t="shared" si="14"/>
        <v/>
      </c>
      <c r="D294" s="18">
        <f>COUNTIF(C$203:C294,C294)</f>
        <v>92</v>
      </c>
      <c r="F294" s="18" t="str">
        <f t="shared" si="15"/>
        <v/>
      </c>
      <c r="G294" s="18" t="str">
        <f t="shared" si="17"/>
        <v/>
      </c>
      <c r="H294" s="18" t="str">
        <f t="shared" si="17"/>
        <v/>
      </c>
      <c r="I294" s="18" t="str">
        <f t="shared" si="17"/>
        <v/>
      </c>
    </row>
    <row r="295" spans="1:9">
      <c r="A295" s="18">
        <v>93</v>
      </c>
      <c r="C295" s="18" t="str">
        <f t="shared" si="14"/>
        <v/>
      </c>
      <c r="D295" s="18">
        <f>COUNTIF(C$203:C295,C295)</f>
        <v>93</v>
      </c>
      <c r="F295" s="18" t="str">
        <f t="shared" si="15"/>
        <v/>
      </c>
      <c r="G295" s="18" t="str">
        <f t="shared" si="17"/>
        <v/>
      </c>
      <c r="H295" s="18" t="str">
        <f t="shared" si="17"/>
        <v/>
      </c>
      <c r="I295" s="18" t="str">
        <f t="shared" si="17"/>
        <v/>
      </c>
    </row>
    <row r="296" spans="1:9">
      <c r="A296" s="18">
        <v>94</v>
      </c>
      <c r="C296" s="18" t="str">
        <f t="shared" si="14"/>
        <v/>
      </c>
      <c r="D296" s="18">
        <f>COUNTIF(C$203:C296,C296)</f>
        <v>94</v>
      </c>
      <c r="F296" s="18" t="str">
        <f t="shared" si="15"/>
        <v/>
      </c>
      <c r="G296" s="18" t="str">
        <f t="shared" si="17"/>
        <v/>
      </c>
      <c r="H296" s="18" t="str">
        <f t="shared" si="17"/>
        <v/>
      </c>
      <c r="I296" s="18" t="str">
        <f t="shared" si="17"/>
        <v/>
      </c>
    </row>
    <row r="297" spans="1:9">
      <c r="A297" s="18">
        <v>95</v>
      </c>
      <c r="C297" s="18" t="str">
        <f t="shared" si="14"/>
        <v/>
      </c>
      <c r="D297" s="18">
        <f>COUNTIF(C$203:C297,C297)</f>
        <v>95</v>
      </c>
      <c r="F297" s="18" t="str">
        <f t="shared" si="15"/>
        <v/>
      </c>
      <c r="G297" s="18" t="str">
        <f t="shared" si="17"/>
        <v/>
      </c>
      <c r="H297" s="18" t="str">
        <f t="shared" si="17"/>
        <v/>
      </c>
      <c r="I297" s="18" t="str">
        <f t="shared" si="17"/>
        <v/>
      </c>
    </row>
    <row r="298" spans="1:9">
      <c r="A298" s="18">
        <v>96</v>
      </c>
      <c r="C298" s="18" t="str">
        <f t="shared" si="14"/>
        <v/>
      </c>
      <c r="D298" s="18">
        <f>COUNTIF(C$203:C298,C298)</f>
        <v>96</v>
      </c>
      <c r="F298" s="18" t="str">
        <f t="shared" si="15"/>
        <v/>
      </c>
      <c r="G298" s="18" t="str">
        <f t="shared" si="17"/>
        <v/>
      </c>
      <c r="H298" s="18" t="str">
        <f t="shared" si="17"/>
        <v/>
      </c>
      <c r="I298" s="18" t="str">
        <f t="shared" si="17"/>
        <v/>
      </c>
    </row>
    <row r="299" spans="1:9">
      <c r="A299" s="18">
        <v>97</v>
      </c>
      <c r="C299" s="18" t="str">
        <f t="shared" si="14"/>
        <v/>
      </c>
      <c r="D299" s="18">
        <f>COUNTIF(C$203:C299,C299)</f>
        <v>97</v>
      </c>
      <c r="F299" s="18" t="str">
        <f t="shared" si="15"/>
        <v/>
      </c>
      <c r="G299" s="18" t="str">
        <f t="shared" si="17"/>
        <v/>
      </c>
      <c r="H299" s="18" t="str">
        <f t="shared" si="17"/>
        <v/>
      </c>
      <c r="I299" s="18" t="str">
        <f t="shared" si="17"/>
        <v/>
      </c>
    </row>
    <row r="300" spans="1:9">
      <c r="A300" s="18">
        <v>98</v>
      </c>
      <c r="C300" s="18" t="str">
        <f t="shared" si="14"/>
        <v/>
      </c>
      <c r="D300" s="18">
        <f>COUNTIF(C$203:C300,C300)</f>
        <v>98</v>
      </c>
      <c r="F300" s="18" t="str">
        <f t="shared" si="15"/>
        <v/>
      </c>
      <c r="G300" s="18" t="str">
        <f t="shared" ref="G300:I315" si="18">C100</f>
        <v/>
      </c>
      <c r="H300" s="18" t="str">
        <f t="shared" si="18"/>
        <v/>
      </c>
      <c r="I300" s="18" t="str">
        <f t="shared" si="18"/>
        <v/>
      </c>
    </row>
    <row r="301" spans="1:9">
      <c r="A301" s="18">
        <v>99</v>
      </c>
      <c r="C301" s="18" t="str">
        <f t="shared" si="14"/>
        <v/>
      </c>
      <c r="D301" s="18">
        <f>COUNTIF(C$203:C301,C301)</f>
        <v>99</v>
      </c>
      <c r="F301" s="18" t="str">
        <f t="shared" si="15"/>
        <v/>
      </c>
      <c r="G301" s="18" t="str">
        <f t="shared" si="18"/>
        <v/>
      </c>
      <c r="H301" s="18" t="str">
        <f t="shared" si="18"/>
        <v/>
      </c>
      <c r="I301" s="18" t="str">
        <f t="shared" si="18"/>
        <v/>
      </c>
    </row>
    <row r="302" spans="1:9">
      <c r="A302" s="18">
        <v>100</v>
      </c>
      <c r="C302" s="18" t="str">
        <f t="shared" si="14"/>
        <v/>
      </c>
      <c r="D302" s="18">
        <f>COUNTIF(C$203:C302,C302)</f>
        <v>100</v>
      </c>
      <c r="F302" s="18" t="str">
        <f t="shared" si="15"/>
        <v/>
      </c>
      <c r="G302" s="18" t="str">
        <f t="shared" si="18"/>
        <v/>
      </c>
      <c r="H302" s="18" t="str">
        <f t="shared" si="18"/>
        <v/>
      </c>
      <c r="I302" s="18" t="str">
        <f t="shared" si="18"/>
        <v/>
      </c>
    </row>
    <row r="303" spans="1:9">
      <c r="A303" s="18">
        <v>101</v>
      </c>
      <c r="C303" s="18" t="str">
        <f t="shared" si="14"/>
        <v/>
      </c>
      <c r="D303" s="18">
        <f>COUNTIF(C$203:C303,C303)</f>
        <v>101</v>
      </c>
      <c r="F303" s="18" t="str">
        <f t="shared" si="15"/>
        <v/>
      </c>
      <c r="G303" s="18" t="str">
        <f t="shared" si="18"/>
        <v/>
      </c>
      <c r="H303" s="18" t="str">
        <f t="shared" si="18"/>
        <v/>
      </c>
      <c r="I303" s="18" t="str">
        <f t="shared" si="18"/>
        <v/>
      </c>
    </row>
    <row r="304" spans="1:9">
      <c r="A304" s="18">
        <v>102</v>
      </c>
      <c r="C304" s="18" t="str">
        <f t="shared" si="14"/>
        <v/>
      </c>
      <c r="D304" s="18">
        <f>COUNTIF(C$203:C304,C304)</f>
        <v>102</v>
      </c>
      <c r="F304" s="18" t="str">
        <f t="shared" si="15"/>
        <v/>
      </c>
      <c r="G304" s="18" t="str">
        <f t="shared" si="18"/>
        <v/>
      </c>
      <c r="H304" s="18" t="str">
        <f t="shared" si="18"/>
        <v/>
      </c>
      <c r="I304" s="18" t="str">
        <f t="shared" si="18"/>
        <v/>
      </c>
    </row>
    <row r="305" spans="1:9">
      <c r="A305" s="18">
        <v>103</v>
      </c>
      <c r="C305" s="18" t="str">
        <f t="shared" si="14"/>
        <v/>
      </c>
      <c r="D305" s="18">
        <f>COUNTIF(C$203:C305,C305)</f>
        <v>103</v>
      </c>
      <c r="F305" s="18" t="str">
        <f t="shared" si="15"/>
        <v/>
      </c>
      <c r="G305" s="18" t="str">
        <f t="shared" si="18"/>
        <v/>
      </c>
      <c r="H305" s="18" t="str">
        <f t="shared" si="18"/>
        <v/>
      </c>
      <c r="I305" s="18" t="str">
        <f t="shared" si="18"/>
        <v/>
      </c>
    </row>
    <row r="306" spans="1:9">
      <c r="A306" s="18">
        <v>104</v>
      </c>
      <c r="C306" s="18" t="str">
        <f t="shared" si="14"/>
        <v/>
      </c>
      <c r="D306" s="18">
        <f>COUNTIF(C$203:C306,C306)</f>
        <v>104</v>
      </c>
      <c r="F306" s="18" t="str">
        <f t="shared" si="15"/>
        <v/>
      </c>
      <c r="G306" s="18" t="str">
        <f t="shared" si="18"/>
        <v/>
      </c>
      <c r="H306" s="18" t="str">
        <f t="shared" si="18"/>
        <v/>
      </c>
      <c r="I306" s="18" t="str">
        <f t="shared" si="18"/>
        <v/>
      </c>
    </row>
    <row r="307" spans="1:9">
      <c r="A307" s="18">
        <v>105</v>
      </c>
      <c r="C307" s="18" t="str">
        <f t="shared" si="14"/>
        <v/>
      </c>
      <c r="D307" s="18">
        <f>COUNTIF(C$203:C307,C307)</f>
        <v>105</v>
      </c>
      <c r="F307" s="18" t="str">
        <f t="shared" si="15"/>
        <v/>
      </c>
      <c r="G307" s="18" t="str">
        <f t="shared" si="18"/>
        <v/>
      </c>
      <c r="H307" s="18" t="str">
        <f t="shared" si="18"/>
        <v/>
      </c>
      <c r="I307" s="18" t="str">
        <f t="shared" si="18"/>
        <v/>
      </c>
    </row>
    <row r="308" spans="1:9">
      <c r="A308" s="18">
        <v>106</v>
      </c>
      <c r="C308" s="18" t="str">
        <f t="shared" si="14"/>
        <v/>
      </c>
      <c r="D308" s="18">
        <f>COUNTIF(C$203:C308,C308)</f>
        <v>106</v>
      </c>
      <c r="F308" s="18" t="str">
        <f t="shared" si="15"/>
        <v/>
      </c>
      <c r="G308" s="18" t="str">
        <f t="shared" si="18"/>
        <v/>
      </c>
      <c r="H308" s="18" t="str">
        <f t="shared" si="18"/>
        <v/>
      </c>
      <c r="I308" s="18" t="str">
        <f t="shared" si="18"/>
        <v/>
      </c>
    </row>
    <row r="309" spans="1:9">
      <c r="A309" s="18">
        <v>107</v>
      </c>
      <c r="C309" s="18" t="str">
        <f t="shared" si="14"/>
        <v/>
      </c>
      <c r="D309" s="18">
        <f>COUNTIF(C$203:C309,C309)</f>
        <v>107</v>
      </c>
      <c r="F309" s="18" t="str">
        <f t="shared" si="15"/>
        <v/>
      </c>
      <c r="G309" s="18" t="str">
        <f t="shared" si="18"/>
        <v/>
      </c>
      <c r="H309" s="18" t="str">
        <f t="shared" si="18"/>
        <v/>
      </c>
      <c r="I309" s="18" t="str">
        <f t="shared" si="18"/>
        <v/>
      </c>
    </row>
    <row r="310" spans="1:9">
      <c r="A310" s="18">
        <v>108</v>
      </c>
      <c r="C310" s="18" t="str">
        <f t="shared" si="14"/>
        <v/>
      </c>
      <c r="D310" s="18">
        <f>COUNTIF(C$203:C310,C310)</f>
        <v>108</v>
      </c>
      <c r="F310" s="18" t="str">
        <f t="shared" si="15"/>
        <v/>
      </c>
      <c r="G310" s="18" t="str">
        <f t="shared" si="18"/>
        <v/>
      </c>
      <c r="H310" s="18" t="str">
        <f t="shared" si="18"/>
        <v/>
      </c>
      <c r="I310" s="18" t="str">
        <f t="shared" si="18"/>
        <v/>
      </c>
    </row>
    <row r="311" spans="1:9">
      <c r="A311" s="18">
        <v>109</v>
      </c>
      <c r="C311" s="18" t="str">
        <f t="shared" si="14"/>
        <v/>
      </c>
      <c r="D311" s="18">
        <f>COUNTIF(C$203:C311,C311)</f>
        <v>109</v>
      </c>
      <c r="F311" s="18" t="str">
        <f t="shared" si="15"/>
        <v/>
      </c>
      <c r="G311" s="18" t="str">
        <f t="shared" si="18"/>
        <v/>
      </c>
      <c r="H311" s="18" t="str">
        <f t="shared" si="18"/>
        <v/>
      </c>
      <c r="I311" s="18" t="str">
        <f t="shared" si="18"/>
        <v/>
      </c>
    </row>
    <row r="312" spans="1:9">
      <c r="A312" s="18">
        <v>110</v>
      </c>
      <c r="C312" s="18" t="str">
        <f t="shared" si="14"/>
        <v/>
      </c>
      <c r="D312" s="18">
        <f>COUNTIF(C$203:C312,C312)</f>
        <v>110</v>
      </c>
      <c r="F312" s="18" t="str">
        <f t="shared" si="15"/>
        <v/>
      </c>
      <c r="G312" s="18" t="str">
        <f t="shared" si="18"/>
        <v/>
      </c>
      <c r="H312" s="18" t="str">
        <f t="shared" si="18"/>
        <v/>
      </c>
      <c r="I312" s="18" t="str">
        <f t="shared" si="18"/>
        <v/>
      </c>
    </row>
    <row r="313" spans="1:9">
      <c r="A313" s="18">
        <v>111</v>
      </c>
      <c r="C313" s="18" t="str">
        <f t="shared" si="14"/>
        <v/>
      </c>
      <c r="D313" s="18">
        <f>COUNTIF(C$203:C313,C313)</f>
        <v>111</v>
      </c>
      <c r="F313" s="18" t="str">
        <f t="shared" si="15"/>
        <v/>
      </c>
      <c r="G313" s="18" t="str">
        <f t="shared" si="18"/>
        <v/>
      </c>
      <c r="H313" s="18" t="str">
        <f t="shared" si="18"/>
        <v/>
      </c>
      <c r="I313" s="18" t="str">
        <f t="shared" si="18"/>
        <v/>
      </c>
    </row>
    <row r="314" spans="1:9">
      <c r="A314" s="18">
        <v>112</v>
      </c>
      <c r="C314" s="18" t="str">
        <f t="shared" si="14"/>
        <v/>
      </c>
      <c r="D314" s="18">
        <f>COUNTIF(C$203:C314,C314)</f>
        <v>112</v>
      </c>
      <c r="F314" s="18" t="str">
        <f t="shared" si="15"/>
        <v/>
      </c>
      <c r="G314" s="18" t="str">
        <f t="shared" si="18"/>
        <v/>
      </c>
      <c r="H314" s="18" t="str">
        <f t="shared" si="18"/>
        <v/>
      </c>
      <c r="I314" s="18" t="str">
        <f t="shared" si="18"/>
        <v/>
      </c>
    </row>
    <row r="315" spans="1:9">
      <c r="A315" s="18">
        <v>113</v>
      </c>
      <c r="C315" s="18" t="str">
        <f t="shared" si="14"/>
        <v/>
      </c>
      <c r="D315" s="18">
        <f>COUNTIF(C$203:C315,C315)</f>
        <v>113</v>
      </c>
      <c r="F315" s="18" t="str">
        <f t="shared" si="15"/>
        <v/>
      </c>
      <c r="G315" s="18" t="str">
        <f t="shared" si="18"/>
        <v/>
      </c>
      <c r="H315" s="18" t="str">
        <f t="shared" si="18"/>
        <v/>
      </c>
      <c r="I315" s="18" t="str">
        <f t="shared" si="18"/>
        <v/>
      </c>
    </row>
    <row r="316" spans="1:9">
      <c r="A316" s="18">
        <v>114</v>
      </c>
      <c r="C316" s="18" t="str">
        <f t="shared" si="14"/>
        <v/>
      </c>
      <c r="D316" s="18">
        <f>COUNTIF(C$203:C316,C316)</f>
        <v>114</v>
      </c>
      <c r="F316" s="18" t="str">
        <f t="shared" si="15"/>
        <v/>
      </c>
      <c r="G316" s="18" t="str">
        <f t="shared" ref="G316:I331" si="19">C116</f>
        <v/>
      </c>
      <c r="H316" s="18" t="str">
        <f t="shared" si="19"/>
        <v/>
      </c>
      <c r="I316" s="18" t="str">
        <f t="shared" si="19"/>
        <v/>
      </c>
    </row>
    <row r="317" spans="1:9">
      <c r="A317" s="18">
        <v>115</v>
      </c>
      <c r="C317" s="18" t="str">
        <f t="shared" si="14"/>
        <v/>
      </c>
      <c r="D317" s="18">
        <f>COUNTIF(C$203:C317,C317)</f>
        <v>115</v>
      </c>
      <c r="F317" s="18" t="str">
        <f t="shared" si="15"/>
        <v/>
      </c>
      <c r="G317" s="18" t="str">
        <f t="shared" si="19"/>
        <v/>
      </c>
      <c r="H317" s="18" t="str">
        <f t="shared" si="19"/>
        <v/>
      </c>
      <c r="I317" s="18" t="str">
        <f t="shared" si="19"/>
        <v/>
      </c>
    </row>
    <row r="318" spans="1:9">
      <c r="A318" s="18">
        <v>116</v>
      </c>
      <c r="C318" s="18" t="str">
        <f t="shared" si="14"/>
        <v/>
      </c>
      <c r="D318" s="18">
        <f>COUNTIF(C$203:C318,C318)</f>
        <v>116</v>
      </c>
      <c r="F318" s="18" t="str">
        <f t="shared" si="15"/>
        <v/>
      </c>
      <c r="G318" s="18" t="str">
        <f t="shared" si="19"/>
        <v/>
      </c>
      <c r="H318" s="18" t="str">
        <f t="shared" si="19"/>
        <v/>
      </c>
      <c r="I318" s="18" t="str">
        <f t="shared" si="19"/>
        <v/>
      </c>
    </row>
    <row r="319" spans="1:9">
      <c r="A319" s="18">
        <v>117</v>
      </c>
      <c r="C319" s="18" t="str">
        <f t="shared" si="14"/>
        <v/>
      </c>
      <c r="D319" s="18">
        <f>COUNTIF(C$203:C319,C319)</f>
        <v>117</v>
      </c>
      <c r="F319" s="18" t="str">
        <f t="shared" si="15"/>
        <v/>
      </c>
      <c r="G319" s="18" t="str">
        <f t="shared" si="19"/>
        <v/>
      </c>
      <c r="H319" s="18" t="str">
        <f t="shared" si="19"/>
        <v/>
      </c>
      <c r="I319" s="18" t="str">
        <f t="shared" si="19"/>
        <v/>
      </c>
    </row>
    <row r="320" spans="1:9">
      <c r="A320" s="18">
        <v>118</v>
      </c>
      <c r="C320" s="18" t="str">
        <f t="shared" si="14"/>
        <v/>
      </c>
      <c r="D320" s="18">
        <f>COUNTIF(C$203:C320,C320)</f>
        <v>118</v>
      </c>
      <c r="F320" s="18" t="str">
        <f t="shared" si="15"/>
        <v/>
      </c>
      <c r="G320" s="18" t="str">
        <f t="shared" si="19"/>
        <v/>
      </c>
      <c r="H320" s="18" t="str">
        <f t="shared" si="19"/>
        <v/>
      </c>
      <c r="I320" s="18" t="str">
        <f t="shared" si="19"/>
        <v/>
      </c>
    </row>
    <row r="321" spans="1:9">
      <c r="A321" s="18">
        <v>119</v>
      </c>
      <c r="C321" s="18" t="str">
        <f t="shared" si="14"/>
        <v/>
      </c>
      <c r="D321" s="18">
        <f>COUNTIF(C$203:C321,C321)</f>
        <v>119</v>
      </c>
      <c r="F321" s="18" t="str">
        <f t="shared" si="15"/>
        <v/>
      </c>
      <c r="G321" s="18" t="str">
        <f t="shared" si="19"/>
        <v/>
      </c>
      <c r="H321" s="18" t="str">
        <f t="shared" si="19"/>
        <v/>
      </c>
      <c r="I321" s="18" t="str">
        <f t="shared" si="19"/>
        <v/>
      </c>
    </row>
    <row r="322" spans="1:9">
      <c r="A322" s="18">
        <v>120</v>
      </c>
      <c r="C322" s="18" t="str">
        <f t="shared" si="14"/>
        <v/>
      </c>
      <c r="D322" s="18">
        <f>COUNTIF(C$203:C322,C322)</f>
        <v>120</v>
      </c>
      <c r="F322" s="18" t="str">
        <f t="shared" si="15"/>
        <v/>
      </c>
      <c r="G322" s="18" t="str">
        <f t="shared" si="19"/>
        <v/>
      </c>
      <c r="H322" s="18" t="str">
        <f t="shared" si="19"/>
        <v/>
      </c>
      <c r="I322" s="18" t="str">
        <f t="shared" si="19"/>
        <v/>
      </c>
    </row>
    <row r="323" spans="1:9">
      <c r="A323" s="18">
        <v>121</v>
      </c>
      <c r="C323" s="18" t="str">
        <f t="shared" si="14"/>
        <v/>
      </c>
      <c r="D323" s="18">
        <f>COUNTIF(C$203:C323,C323)</f>
        <v>121</v>
      </c>
      <c r="F323" s="18" t="str">
        <f t="shared" si="15"/>
        <v/>
      </c>
      <c r="G323" s="18" t="str">
        <f t="shared" si="19"/>
        <v/>
      </c>
      <c r="H323" s="18" t="str">
        <f t="shared" si="19"/>
        <v/>
      </c>
      <c r="I323" s="18" t="str">
        <f t="shared" si="19"/>
        <v/>
      </c>
    </row>
    <row r="324" spans="1:9">
      <c r="A324" s="18">
        <v>122</v>
      </c>
      <c r="C324" s="18" t="str">
        <f t="shared" si="14"/>
        <v/>
      </c>
      <c r="D324" s="18">
        <f>COUNTIF(C$203:C324,C324)</f>
        <v>122</v>
      </c>
      <c r="F324" s="18" t="str">
        <f t="shared" si="15"/>
        <v/>
      </c>
      <c r="G324" s="18" t="str">
        <f t="shared" si="19"/>
        <v/>
      </c>
      <c r="H324" s="18" t="str">
        <f t="shared" si="19"/>
        <v/>
      </c>
      <c r="I324" s="18" t="str">
        <f t="shared" si="19"/>
        <v/>
      </c>
    </row>
    <row r="325" spans="1:9">
      <c r="A325" s="18">
        <v>123</v>
      </c>
      <c r="C325" s="18" t="str">
        <f t="shared" si="14"/>
        <v/>
      </c>
      <c r="D325" s="18">
        <f>COUNTIF(C$203:C325,C325)</f>
        <v>123</v>
      </c>
      <c r="F325" s="18" t="str">
        <f t="shared" si="15"/>
        <v/>
      </c>
      <c r="G325" s="18" t="str">
        <f t="shared" si="19"/>
        <v/>
      </c>
      <c r="H325" s="18" t="str">
        <f t="shared" si="19"/>
        <v/>
      </c>
      <c r="I325" s="18" t="str">
        <f t="shared" si="19"/>
        <v/>
      </c>
    </row>
    <row r="326" spans="1:9">
      <c r="A326" s="18">
        <v>124</v>
      </c>
      <c r="C326" s="18" t="str">
        <f t="shared" si="14"/>
        <v/>
      </c>
      <c r="D326" s="18">
        <f>COUNTIF(C$203:C326,C326)</f>
        <v>124</v>
      </c>
      <c r="F326" s="18" t="str">
        <f t="shared" si="15"/>
        <v/>
      </c>
      <c r="G326" s="18" t="str">
        <f t="shared" si="19"/>
        <v/>
      </c>
      <c r="H326" s="18" t="str">
        <f t="shared" si="19"/>
        <v/>
      </c>
      <c r="I326" s="18" t="str">
        <f t="shared" si="19"/>
        <v/>
      </c>
    </row>
    <row r="327" spans="1:9">
      <c r="A327" s="18">
        <v>125</v>
      </c>
      <c r="C327" s="18" t="str">
        <f t="shared" si="14"/>
        <v/>
      </c>
      <c r="D327" s="18">
        <f>COUNTIF(C$203:C327,C327)</f>
        <v>125</v>
      </c>
      <c r="F327" s="18" t="str">
        <f t="shared" si="15"/>
        <v/>
      </c>
      <c r="G327" s="18" t="str">
        <f t="shared" si="19"/>
        <v/>
      </c>
      <c r="H327" s="18" t="str">
        <f t="shared" si="19"/>
        <v/>
      </c>
      <c r="I327" s="18" t="str">
        <f t="shared" si="19"/>
        <v/>
      </c>
    </row>
    <row r="328" spans="1:9">
      <c r="A328" s="18">
        <v>126</v>
      </c>
      <c r="C328" s="18" t="str">
        <f t="shared" si="14"/>
        <v/>
      </c>
      <c r="D328" s="18">
        <f>COUNTIF(C$203:C328,C328)</f>
        <v>126</v>
      </c>
      <c r="F328" s="18" t="str">
        <f t="shared" si="15"/>
        <v/>
      </c>
      <c r="G328" s="18" t="str">
        <f t="shared" si="19"/>
        <v/>
      </c>
      <c r="H328" s="18" t="str">
        <f t="shared" si="19"/>
        <v/>
      </c>
      <c r="I328" s="18" t="str">
        <f t="shared" si="19"/>
        <v/>
      </c>
    </row>
    <row r="329" spans="1:9">
      <c r="A329" s="18">
        <v>127</v>
      </c>
      <c r="C329" s="18" t="str">
        <f t="shared" si="14"/>
        <v/>
      </c>
      <c r="D329" s="18">
        <f>COUNTIF(C$203:C329,C329)</f>
        <v>127</v>
      </c>
      <c r="F329" s="18" t="str">
        <f t="shared" si="15"/>
        <v/>
      </c>
      <c r="G329" s="18" t="str">
        <f t="shared" si="19"/>
        <v/>
      </c>
      <c r="H329" s="18" t="str">
        <f t="shared" si="19"/>
        <v/>
      </c>
      <c r="I329" s="18" t="str">
        <f t="shared" si="19"/>
        <v/>
      </c>
    </row>
    <row r="330" spans="1:9">
      <c r="A330" s="18">
        <v>128</v>
      </c>
      <c r="C330" s="18" t="str">
        <f t="shared" si="14"/>
        <v/>
      </c>
      <c r="D330" s="18">
        <f>COUNTIF(C$203:C330,C330)</f>
        <v>128</v>
      </c>
      <c r="F330" s="18" t="str">
        <f t="shared" si="15"/>
        <v/>
      </c>
      <c r="G330" s="18" t="str">
        <f t="shared" si="19"/>
        <v/>
      </c>
      <c r="H330" s="18" t="str">
        <f t="shared" si="19"/>
        <v/>
      </c>
      <c r="I330" s="18" t="str">
        <f t="shared" si="19"/>
        <v/>
      </c>
    </row>
    <row r="331" spans="1:9">
      <c r="A331" s="18">
        <v>129</v>
      </c>
      <c r="C331" s="18" t="str">
        <f t="shared" si="14"/>
        <v/>
      </c>
      <c r="D331" s="18">
        <f>COUNTIF(C$203:C331,C331)</f>
        <v>129</v>
      </c>
      <c r="F331" s="18" t="str">
        <f t="shared" si="15"/>
        <v/>
      </c>
      <c r="G331" s="18" t="str">
        <f t="shared" si="19"/>
        <v/>
      </c>
      <c r="H331" s="18" t="str">
        <f t="shared" si="19"/>
        <v/>
      </c>
      <c r="I331" s="18" t="str">
        <f t="shared" si="19"/>
        <v/>
      </c>
    </row>
    <row r="332" spans="1:9">
      <c r="A332" s="18">
        <v>130</v>
      </c>
      <c r="C332" s="18" t="str">
        <f t="shared" ref="C332:C395" si="20">K132</f>
        <v/>
      </c>
      <c r="D332" s="18">
        <f>COUNTIF(C$203:C332,C332)</f>
        <v>130</v>
      </c>
      <c r="F332" s="18" t="str">
        <f t="shared" ref="F332:F395" si="21">IF(C332="","",CONCATENATE(C332,D332)*1)</f>
        <v/>
      </c>
      <c r="G332" s="18" t="str">
        <f t="shared" ref="G332:I347" si="22">C132</f>
        <v/>
      </c>
      <c r="H332" s="18" t="str">
        <f t="shared" si="22"/>
        <v/>
      </c>
      <c r="I332" s="18" t="str">
        <f t="shared" si="22"/>
        <v/>
      </c>
    </row>
    <row r="333" spans="1:9">
      <c r="A333" s="18">
        <v>131</v>
      </c>
      <c r="C333" s="18" t="str">
        <f t="shared" si="20"/>
        <v/>
      </c>
      <c r="D333" s="18">
        <f>COUNTIF(C$203:C333,C333)</f>
        <v>131</v>
      </c>
      <c r="F333" s="18" t="str">
        <f t="shared" si="21"/>
        <v/>
      </c>
      <c r="G333" s="18" t="str">
        <f t="shared" si="22"/>
        <v/>
      </c>
      <c r="H333" s="18" t="str">
        <f t="shared" si="22"/>
        <v/>
      </c>
      <c r="I333" s="18" t="str">
        <f t="shared" si="22"/>
        <v/>
      </c>
    </row>
    <row r="334" spans="1:9">
      <c r="A334" s="18">
        <v>132</v>
      </c>
      <c r="C334" s="18" t="str">
        <f t="shared" si="20"/>
        <v/>
      </c>
      <c r="D334" s="18">
        <f>COUNTIF(C$203:C334,C334)</f>
        <v>132</v>
      </c>
      <c r="F334" s="18" t="str">
        <f t="shared" si="21"/>
        <v/>
      </c>
      <c r="G334" s="18" t="str">
        <f t="shared" si="22"/>
        <v/>
      </c>
      <c r="H334" s="18" t="str">
        <f t="shared" si="22"/>
        <v/>
      </c>
      <c r="I334" s="18" t="str">
        <f t="shared" si="22"/>
        <v/>
      </c>
    </row>
    <row r="335" spans="1:9">
      <c r="A335" s="18">
        <v>133</v>
      </c>
      <c r="C335" s="18" t="str">
        <f t="shared" si="20"/>
        <v/>
      </c>
      <c r="D335" s="18">
        <f>COUNTIF(C$203:C335,C335)</f>
        <v>133</v>
      </c>
      <c r="F335" s="18" t="str">
        <f t="shared" si="21"/>
        <v/>
      </c>
      <c r="G335" s="18" t="str">
        <f t="shared" si="22"/>
        <v/>
      </c>
      <c r="H335" s="18" t="str">
        <f t="shared" si="22"/>
        <v/>
      </c>
      <c r="I335" s="18" t="str">
        <f t="shared" si="22"/>
        <v/>
      </c>
    </row>
    <row r="336" spans="1:9">
      <c r="A336" s="18">
        <v>134</v>
      </c>
      <c r="C336" s="18" t="str">
        <f t="shared" si="20"/>
        <v/>
      </c>
      <c r="D336" s="18">
        <f>COUNTIF(C$203:C336,C336)</f>
        <v>134</v>
      </c>
      <c r="F336" s="18" t="str">
        <f t="shared" si="21"/>
        <v/>
      </c>
      <c r="G336" s="18" t="str">
        <f t="shared" si="22"/>
        <v/>
      </c>
      <c r="H336" s="18" t="str">
        <f t="shared" si="22"/>
        <v/>
      </c>
      <c r="I336" s="18" t="str">
        <f t="shared" si="22"/>
        <v/>
      </c>
    </row>
    <row r="337" spans="1:9">
      <c r="A337" s="18">
        <v>135</v>
      </c>
      <c r="C337" s="18" t="str">
        <f t="shared" si="20"/>
        <v/>
      </c>
      <c r="D337" s="18">
        <f>COUNTIF(C$203:C337,C337)</f>
        <v>135</v>
      </c>
      <c r="F337" s="18" t="str">
        <f t="shared" si="21"/>
        <v/>
      </c>
      <c r="G337" s="18" t="str">
        <f t="shared" si="22"/>
        <v/>
      </c>
      <c r="H337" s="18" t="str">
        <f t="shared" si="22"/>
        <v/>
      </c>
      <c r="I337" s="18" t="str">
        <f t="shared" si="22"/>
        <v/>
      </c>
    </row>
    <row r="338" spans="1:9">
      <c r="A338" s="18">
        <v>136</v>
      </c>
      <c r="C338" s="18" t="str">
        <f t="shared" si="20"/>
        <v/>
      </c>
      <c r="D338" s="18">
        <f>COUNTIF(C$203:C338,C338)</f>
        <v>136</v>
      </c>
      <c r="F338" s="18" t="str">
        <f t="shared" si="21"/>
        <v/>
      </c>
      <c r="G338" s="18" t="str">
        <f t="shared" si="22"/>
        <v/>
      </c>
      <c r="H338" s="18" t="str">
        <f t="shared" si="22"/>
        <v/>
      </c>
      <c r="I338" s="18" t="str">
        <f t="shared" si="22"/>
        <v/>
      </c>
    </row>
    <row r="339" spans="1:9">
      <c r="A339" s="18">
        <v>137</v>
      </c>
      <c r="C339" s="18" t="str">
        <f t="shared" si="20"/>
        <v/>
      </c>
      <c r="D339" s="18">
        <f>COUNTIF(C$203:C339,C339)</f>
        <v>137</v>
      </c>
      <c r="F339" s="18" t="str">
        <f t="shared" si="21"/>
        <v/>
      </c>
      <c r="G339" s="18" t="str">
        <f t="shared" si="22"/>
        <v/>
      </c>
      <c r="H339" s="18" t="str">
        <f t="shared" si="22"/>
        <v/>
      </c>
      <c r="I339" s="18" t="str">
        <f t="shared" si="22"/>
        <v/>
      </c>
    </row>
    <row r="340" spans="1:9">
      <c r="A340" s="18">
        <v>138</v>
      </c>
      <c r="C340" s="18" t="str">
        <f t="shared" si="20"/>
        <v/>
      </c>
      <c r="D340" s="18">
        <f>COUNTIF(C$203:C340,C340)</f>
        <v>138</v>
      </c>
      <c r="F340" s="18" t="str">
        <f t="shared" si="21"/>
        <v/>
      </c>
      <c r="G340" s="18" t="str">
        <f t="shared" si="22"/>
        <v/>
      </c>
      <c r="H340" s="18" t="str">
        <f t="shared" si="22"/>
        <v/>
      </c>
      <c r="I340" s="18" t="str">
        <f t="shared" si="22"/>
        <v/>
      </c>
    </row>
    <row r="341" spans="1:9">
      <c r="A341" s="18">
        <v>139</v>
      </c>
      <c r="C341" s="18" t="str">
        <f t="shared" si="20"/>
        <v/>
      </c>
      <c r="D341" s="18">
        <f>COUNTIF(C$203:C341,C341)</f>
        <v>139</v>
      </c>
      <c r="F341" s="18" t="str">
        <f t="shared" si="21"/>
        <v/>
      </c>
      <c r="G341" s="18" t="str">
        <f t="shared" si="22"/>
        <v/>
      </c>
      <c r="H341" s="18" t="str">
        <f t="shared" si="22"/>
        <v/>
      </c>
      <c r="I341" s="18" t="str">
        <f t="shared" si="22"/>
        <v/>
      </c>
    </row>
    <row r="342" spans="1:9">
      <c r="A342" s="18">
        <v>140</v>
      </c>
      <c r="C342" s="18" t="str">
        <f t="shared" si="20"/>
        <v/>
      </c>
      <c r="D342" s="18">
        <f>COUNTIF(C$203:C342,C342)</f>
        <v>140</v>
      </c>
      <c r="F342" s="18" t="str">
        <f t="shared" si="21"/>
        <v/>
      </c>
      <c r="G342" s="18" t="str">
        <f t="shared" si="22"/>
        <v/>
      </c>
      <c r="H342" s="18" t="str">
        <f t="shared" si="22"/>
        <v/>
      </c>
      <c r="I342" s="18" t="str">
        <f t="shared" si="22"/>
        <v/>
      </c>
    </row>
    <row r="343" spans="1:9">
      <c r="A343" s="18">
        <v>141</v>
      </c>
      <c r="C343" s="18" t="str">
        <f t="shared" si="20"/>
        <v/>
      </c>
      <c r="D343" s="18">
        <f>COUNTIF(C$203:C343,C343)</f>
        <v>141</v>
      </c>
      <c r="F343" s="18" t="str">
        <f t="shared" si="21"/>
        <v/>
      </c>
      <c r="G343" s="18" t="str">
        <f t="shared" si="22"/>
        <v/>
      </c>
      <c r="H343" s="18" t="str">
        <f t="shared" si="22"/>
        <v/>
      </c>
      <c r="I343" s="18" t="str">
        <f t="shared" si="22"/>
        <v/>
      </c>
    </row>
    <row r="344" spans="1:9">
      <c r="A344" s="18">
        <v>142</v>
      </c>
      <c r="C344" s="18" t="str">
        <f t="shared" si="20"/>
        <v/>
      </c>
      <c r="D344" s="18">
        <f>COUNTIF(C$203:C344,C344)</f>
        <v>142</v>
      </c>
      <c r="F344" s="18" t="str">
        <f t="shared" si="21"/>
        <v/>
      </c>
      <c r="G344" s="18" t="str">
        <f t="shared" si="22"/>
        <v/>
      </c>
      <c r="H344" s="18" t="str">
        <f t="shared" si="22"/>
        <v/>
      </c>
      <c r="I344" s="18" t="str">
        <f t="shared" si="22"/>
        <v/>
      </c>
    </row>
    <row r="345" spans="1:9">
      <c r="A345" s="18">
        <v>143</v>
      </c>
      <c r="C345" s="18" t="str">
        <f t="shared" si="20"/>
        <v/>
      </c>
      <c r="D345" s="18">
        <f>COUNTIF(C$203:C345,C345)</f>
        <v>143</v>
      </c>
      <c r="F345" s="18" t="str">
        <f t="shared" si="21"/>
        <v/>
      </c>
      <c r="G345" s="18" t="str">
        <f t="shared" si="22"/>
        <v/>
      </c>
      <c r="H345" s="18" t="str">
        <f t="shared" si="22"/>
        <v/>
      </c>
      <c r="I345" s="18" t="str">
        <f t="shared" si="22"/>
        <v/>
      </c>
    </row>
    <row r="346" spans="1:9">
      <c r="A346" s="18">
        <v>144</v>
      </c>
      <c r="C346" s="18" t="str">
        <f t="shared" si="20"/>
        <v/>
      </c>
      <c r="D346" s="18">
        <f>COUNTIF(C$203:C346,C346)</f>
        <v>144</v>
      </c>
      <c r="F346" s="18" t="str">
        <f t="shared" si="21"/>
        <v/>
      </c>
      <c r="G346" s="18" t="str">
        <f t="shared" si="22"/>
        <v/>
      </c>
      <c r="H346" s="18" t="str">
        <f t="shared" si="22"/>
        <v/>
      </c>
      <c r="I346" s="18" t="str">
        <f t="shared" si="22"/>
        <v/>
      </c>
    </row>
    <row r="347" spans="1:9">
      <c r="A347" s="18">
        <v>145</v>
      </c>
      <c r="C347" s="18" t="str">
        <f t="shared" si="20"/>
        <v/>
      </c>
      <c r="D347" s="18">
        <f>COUNTIF(C$203:C347,C347)</f>
        <v>145</v>
      </c>
      <c r="F347" s="18" t="str">
        <f t="shared" si="21"/>
        <v/>
      </c>
      <c r="G347" s="18" t="str">
        <f t="shared" si="22"/>
        <v/>
      </c>
      <c r="H347" s="18" t="str">
        <f t="shared" si="22"/>
        <v/>
      </c>
      <c r="I347" s="18" t="str">
        <f t="shared" si="22"/>
        <v/>
      </c>
    </row>
    <row r="348" spans="1:9">
      <c r="A348" s="18">
        <v>146</v>
      </c>
      <c r="C348" s="18" t="str">
        <f t="shared" si="20"/>
        <v/>
      </c>
      <c r="D348" s="18">
        <f>COUNTIF(C$203:C348,C348)</f>
        <v>146</v>
      </c>
      <c r="F348" s="18" t="str">
        <f t="shared" si="21"/>
        <v/>
      </c>
      <c r="G348" s="18" t="str">
        <f t="shared" ref="G348:I363" si="23">C148</f>
        <v/>
      </c>
      <c r="H348" s="18" t="str">
        <f t="shared" si="23"/>
        <v/>
      </c>
      <c r="I348" s="18" t="str">
        <f t="shared" si="23"/>
        <v/>
      </c>
    </row>
    <row r="349" spans="1:9">
      <c r="A349" s="18">
        <v>147</v>
      </c>
      <c r="C349" s="18" t="str">
        <f t="shared" si="20"/>
        <v/>
      </c>
      <c r="D349" s="18">
        <f>COUNTIF(C$203:C349,C349)</f>
        <v>147</v>
      </c>
      <c r="F349" s="18" t="str">
        <f t="shared" si="21"/>
        <v/>
      </c>
      <c r="G349" s="18" t="str">
        <f t="shared" si="23"/>
        <v/>
      </c>
      <c r="H349" s="18" t="str">
        <f t="shared" si="23"/>
        <v/>
      </c>
      <c r="I349" s="18" t="str">
        <f t="shared" si="23"/>
        <v/>
      </c>
    </row>
    <row r="350" spans="1:9">
      <c r="A350" s="18">
        <v>148</v>
      </c>
      <c r="C350" s="18" t="str">
        <f t="shared" si="20"/>
        <v/>
      </c>
      <c r="D350" s="18">
        <f>COUNTIF(C$203:C350,C350)</f>
        <v>148</v>
      </c>
      <c r="F350" s="18" t="str">
        <f t="shared" si="21"/>
        <v/>
      </c>
      <c r="G350" s="18" t="str">
        <f t="shared" si="23"/>
        <v/>
      </c>
      <c r="H350" s="18" t="str">
        <f t="shared" si="23"/>
        <v/>
      </c>
      <c r="I350" s="18" t="str">
        <f t="shared" si="23"/>
        <v/>
      </c>
    </row>
    <row r="351" spans="1:9">
      <c r="A351" s="18">
        <v>149</v>
      </c>
      <c r="C351" s="18" t="str">
        <f t="shared" si="20"/>
        <v/>
      </c>
      <c r="D351" s="18">
        <f>COUNTIF(C$203:C351,C351)</f>
        <v>149</v>
      </c>
      <c r="F351" s="18" t="str">
        <f t="shared" si="21"/>
        <v/>
      </c>
      <c r="G351" s="18" t="str">
        <f t="shared" si="23"/>
        <v/>
      </c>
      <c r="H351" s="18" t="str">
        <f t="shared" si="23"/>
        <v/>
      </c>
      <c r="I351" s="18" t="str">
        <f t="shared" si="23"/>
        <v/>
      </c>
    </row>
    <row r="352" spans="1:9">
      <c r="A352" s="18">
        <v>150</v>
      </c>
      <c r="C352" s="18" t="str">
        <f t="shared" si="20"/>
        <v/>
      </c>
      <c r="D352" s="18">
        <f>COUNTIF(C$203:C352,C352)</f>
        <v>150</v>
      </c>
      <c r="F352" s="18" t="str">
        <f t="shared" si="21"/>
        <v/>
      </c>
      <c r="G352" s="18" t="str">
        <f t="shared" si="23"/>
        <v/>
      </c>
      <c r="H352" s="18" t="str">
        <f t="shared" si="23"/>
        <v/>
      </c>
      <c r="I352" s="18" t="str">
        <f t="shared" si="23"/>
        <v/>
      </c>
    </row>
    <row r="353" spans="1:9">
      <c r="A353" s="18">
        <v>151</v>
      </c>
      <c r="C353" s="18" t="str">
        <f t="shared" si="20"/>
        <v/>
      </c>
      <c r="D353" s="18">
        <f>COUNTIF(C$203:C353,C353)</f>
        <v>151</v>
      </c>
      <c r="F353" s="18" t="str">
        <f t="shared" si="21"/>
        <v/>
      </c>
      <c r="G353" s="18" t="str">
        <f t="shared" si="23"/>
        <v/>
      </c>
      <c r="H353" s="18" t="str">
        <f t="shared" si="23"/>
        <v/>
      </c>
      <c r="I353" s="18" t="str">
        <f t="shared" si="23"/>
        <v/>
      </c>
    </row>
    <row r="354" spans="1:9">
      <c r="A354" s="18">
        <v>152</v>
      </c>
      <c r="C354" s="18" t="str">
        <f t="shared" si="20"/>
        <v/>
      </c>
      <c r="D354" s="18">
        <f>COUNTIF(C$203:C354,C354)</f>
        <v>152</v>
      </c>
      <c r="F354" s="18" t="str">
        <f t="shared" si="21"/>
        <v/>
      </c>
      <c r="G354" s="18" t="str">
        <f t="shared" si="23"/>
        <v/>
      </c>
      <c r="H354" s="18" t="str">
        <f t="shared" si="23"/>
        <v/>
      </c>
      <c r="I354" s="18" t="str">
        <f t="shared" si="23"/>
        <v/>
      </c>
    </row>
    <row r="355" spans="1:9">
      <c r="A355" s="18">
        <v>153</v>
      </c>
      <c r="C355" s="18" t="str">
        <f t="shared" si="20"/>
        <v/>
      </c>
      <c r="D355" s="18">
        <f>COUNTIF(C$203:C355,C355)</f>
        <v>153</v>
      </c>
      <c r="F355" s="18" t="str">
        <f t="shared" si="21"/>
        <v/>
      </c>
      <c r="G355" s="18" t="str">
        <f t="shared" si="23"/>
        <v/>
      </c>
      <c r="H355" s="18" t="str">
        <f t="shared" si="23"/>
        <v/>
      </c>
      <c r="I355" s="18" t="str">
        <f t="shared" si="23"/>
        <v/>
      </c>
    </row>
    <row r="356" spans="1:9">
      <c r="A356" s="18">
        <v>154</v>
      </c>
      <c r="C356" s="18" t="str">
        <f t="shared" si="20"/>
        <v/>
      </c>
      <c r="D356" s="18">
        <f>COUNTIF(C$203:C356,C356)</f>
        <v>154</v>
      </c>
      <c r="F356" s="18" t="str">
        <f t="shared" si="21"/>
        <v/>
      </c>
      <c r="G356" s="18" t="str">
        <f t="shared" si="23"/>
        <v/>
      </c>
      <c r="H356" s="18" t="str">
        <f t="shared" si="23"/>
        <v/>
      </c>
      <c r="I356" s="18" t="str">
        <f t="shared" si="23"/>
        <v/>
      </c>
    </row>
    <row r="357" spans="1:9">
      <c r="A357" s="18">
        <v>155</v>
      </c>
      <c r="C357" s="18" t="str">
        <f t="shared" si="20"/>
        <v/>
      </c>
      <c r="D357" s="18">
        <f>COUNTIF(C$203:C357,C357)</f>
        <v>155</v>
      </c>
      <c r="F357" s="18" t="str">
        <f t="shared" si="21"/>
        <v/>
      </c>
      <c r="G357" s="18" t="str">
        <f t="shared" si="23"/>
        <v/>
      </c>
      <c r="H357" s="18" t="str">
        <f t="shared" si="23"/>
        <v/>
      </c>
      <c r="I357" s="18" t="str">
        <f t="shared" si="23"/>
        <v/>
      </c>
    </row>
    <row r="358" spans="1:9">
      <c r="A358" s="18">
        <v>156</v>
      </c>
      <c r="C358" s="18" t="str">
        <f t="shared" si="20"/>
        <v/>
      </c>
      <c r="D358" s="18">
        <f>COUNTIF(C$203:C358,C358)</f>
        <v>156</v>
      </c>
      <c r="F358" s="18" t="str">
        <f t="shared" si="21"/>
        <v/>
      </c>
      <c r="G358" s="18" t="str">
        <f t="shared" si="23"/>
        <v/>
      </c>
      <c r="H358" s="18" t="str">
        <f t="shared" si="23"/>
        <v/>
      </c>
      <c r="I358" s="18" t="str">
        <f t="shared" si="23"/>
        <v/>
      </c>
    </row>
    <row r="359" spans="1:9">
      <c r="A359" s="18">
        <v>157</v>
      </c>
      <c r="C359" s="18" t="str">
        <f t="shared" si="20"/>
        <v/>
      </c>
      <c r="D359" s="18">
        <f>COUNTIF(C$203:C359,C359)</f>
        <v>157</v>
      </c>
      <c r="F359" s="18" t="str">
        <f t="shared" si="21"/>
        <v/>
      </c>
      <c r="G359" s="18" t="str">
        <f t="shared" si="23"/>
        <v/>
      </c>
      <c r="H359" s="18" t="str">
        <f t="shared" si="23"/>
        <v/>
      </c>
      <c r="I359" s="18" t="str">
        <f t="shared" si="23"/>
        <v/>
      </c>
    </row>
    <row r="360" spans="1:9">
      <c r="A360" s="18">
        <v>158</v>
      </c>
      <c r="C360" s="18" t="str">
        <f t="shared" si="20"/>
        <v/>
      </c>
      <c r="D360" s="18">
        <f>COUNTIF(C$203:C360,C360)</f>
        <v>158</v>
      </c>
      <c r="F360" s="18" t="str">
        <f t="shared" si="21"/>
        <v/>
      </c>
      <c r="G360" s="18" t="str">
        <f t="shared" si="23"/>
        <v/>
      </c>
      <c r="H360" s="18" t="str">
        <f t="shared" si="23"/>
        <v/>
      </c>
      <c r="I360" s="18" t="str">
        <f t="shared" si="23"/>
        <v/>
      </c>
    </row>
    <row r="361" spans="1:9">
      <c r="A361" s="18">
        <v>159</v>
      </c>
      <c r="C361" s="18" t="str">
        <f t="shared" si="20"/>
        <v/>
      </c>
      <c r="D361" s="18">
        <f>COUNTIF(C$203:C361,C361)</f>
        <v>159</v>
      </c>
      <c r="F361" s="18" t="str">
        <f t="shared" si="21"/>
        <v/>
      </c>
      <c r="G361" s="18" t="str">
        <f t="shared" si="23"/>
        <v/>
      </c>
      <c r="H361" s="18" t="str">
        <f t="shared" si="23"/>
        <v/>
      </c>
      <c r="I361" s="18" t="str">
        <f t="shared" si="23"/>
        <v/>
      </c>
    </row>
    <row r="362" spans="1:9">
      <c r="A362" s="18">
        <v>160</v>
      </c>
      <c r="C362" s="18" t="str">
        <f t="shared" si="20"/>
        <v/>
      </c>
      <c r="D362" s="18">
        <f>COUNTIF(C$203:C362,C362)</f>
        <v>160</v>
      </c>
      <c r="F362" s="18" t="str">
        <f t="shared" si="21"/>
        <v/>
      </c>
      <c r="G362" s="18" t="str">
        <f t="shared" si="23"/>
        <v/>
      </c>
      <c r="H362" s="18" t="str">
        <f t="shared" si="23"/>
        <v/>
      </c>
      <c r="I362" s="18" t="str">
        <f t="shared" si="23"/>
        <v/>
      </c>
    </row>
    <row r="363" spans="1:9">
      <c r="A363" s="18">
        <v>161</v>
      </c>
      <c r="C363" s="18" t="str">
        <f t="shared" si="20"/>
        <v/>
      </c>
      <c r="D363" s="18">
        <f>COUNTIF(C$203:C363,C363)</f>
        <v>161</v>
      </c>
      <c r="F363" s="18" t="str">
        <f t="shared" si="21"/>
        <v/>
      </c>
      <c r="G363" s="18" t="str">
        <f t="shared" si="23"/>
        <v/>
      </c>
      <c r="H363" s="18" t="str">
        <f t="shared" si="23"/>
        <v/>
      </c>
      <c r="I363" s="18" t="str">
        <f t="shared" si="23"/>
        <v/>
      </c>
    </row>
    <row r="364" spans="1:9">
      <c r="A364" s="18">
        <v>162</v>
      </c>
      <c r="C364" s="18" t="str">
        <f t="shared" si="20"/>
        <v/>
      </c>
      <c r="D364" s="18">
        <f>COUNTIF(C$203:C364,C364)</f>
        <v>162</v>
      </c>
      <c r="F364" s="18" t="str">
        <f t="shared" si="21"/>
        <v/>
      </c>
      <c r="G364" s="18" t="str">
        <f t="shared" ref="G364:I379" si="24">C164</f>
        <v/>
      </c>
      <c r="H364" s="18" t="str">
        <f t="shared" si="24"/>
        <v/>
      </c>
      <c r="I364" s="18" t="str">
        <f t="shared" si="24"/>
        <v/>
      </c>
    </row>
    <row r="365" spans="1:9">
      <c r="A365" s="18">
        <v>163</v>
      </c>
      <c r="C365" s="18" t="str">
        <f t="shared" si="20"/>
        <v/>
      </c>
      <c r="D365" s="18">
        <f>COUNTIF(C$203:C365,C365)</f>
        <v>163</v>
      </c>
      <c r="F365" s="18" t="str">
        <f t="shared" si="21"/>
        <v/>
      </c>
      <c r="G365" s="18" t="str">
        <f t="shared" si="24"/>
        <v/>
      </c>
      <c r="H365" s="18" t="str">
        <f t="shared" si="24"/>
        <v/>
      </c>
      <c r="I365" s="18" t="str">
        <f t="shared" si="24"/>
        <v/>
      </c>
    </row>
    <row r="366" spans="1:9">
      <c r="A366" s="18">
        <v>164</v>
      </c>
      <c r="C366" s="18" t="str">
        <f t="shared" si="20"/>
        <v/>
      </c>
      <c r="D366" s="18">
        <f>COUNTIF(C$203:C366,C366)</f>
        <v>164</v>
      </c>
      <c r="F366" s="18" t="str">
        <f t="shared" si="21"/>
        <v/>
      </c>
      <c r="G366" s="18" t="str">
        <f t="shared" si="24"/>
        <v/>
      </c>
      <c r="H366" s="18" t="str">
        <f t="shared" si="24"/>
        <v/>
      </c>
      <c r="I366" s="18" t="str">
        <f t="shared" si="24"/>
        <v/>
      </c>
    </row>
    <row r="367" spans="1:9">
      <c r="A367" s="18">
        <v>165</v>
      </c>
      <c r="C367" s="18" t="str">
        <f t="shared" si="20"/>
        <v/>
      </c>
      <c r="D367" s="18">
        <f>COUNTIF(C$203:C367,C367)</f>
        <v>165</v>
      </c>
      <c r="F367" s="18" t="str">
        <f t="shared" si="21"/>
        <v/>
      </c>
      <c r="G367" s="18" t="str">
        <f t="shared" si="24"/>
        <v/>
      </c>
      <c r="H367" s="18" t="str">
        <f t="shared" si="24"/>
        <v/>
      </c>
      <c r="I367" s="18" t="str">
        <f t="shared" si="24"/>
        <v/>
      </c>
    </row>
    <row r="368" spans="1:9">
      <c r="A368" s="18">
        <v>166</v>
      </c>
      <c r="C368" s="18" t="str">
        <f t="shared" si="20"/>
        <v/>
      </c>
      <c r="D368" s="18">
        <f>COUNTIF(C$203:C368,C368)</f>
        <v>166</v>
      </c>
      <c r="F368" s="18" t="str">
        <f t="shared" si="21"/>
        <v/>
      </c>
      <c r="G368" s="18" t="str">
        <f t="shared" si="24"/>
        <v/>
      </c>
      <c r="H368" s="18" t="str">
        <f t="shared" si="24"/>
        <v/>
      </c>
      <c r="I368" s="18" t="str">
        <f t="shared" si="24"/>
        <v/>
      </c>
    </row>
    <row r="369" spans="1:9">
      <c r="A369" s="18">
        <v>167</v>
      </c>
      <c r="C369" s="18" t="str">
        <f t="shared" si="20"/>
        <v/>
      </c>
      <c r="D369" s="18">
        <f>COUNTIF(C$203:C369,C369)</f>
        <v>167</v>
      </c>
      <c r="F369" s="18" t="str">
        <f t="shared" si="21"/>
        <v/>
      </c>
      <c r="G369" s="18" t="str">
        <f t="shared" si="24"/>
        <v/>
      </c>
      <c r="H369" s="18" t="str">
        <f t="shared" si="24"/>
        <v/>
      </c>
      <c r="I369" s="18" t="str">
        <f t="shared" si="24"/>
        <v/>
      </c>
    </row>
    <row r="370" spans="1:9">
      <c r="A370" s="18">
        <v>168</v>
      </c>
      <c r="C370" s="18" t="str">
        <f t="shared" si="20"/>
        <v/>
      </c>
      <c r="D370" s="18">
        <f>COUNTIF(C$203:C370,C370)</f>
        <v>168</v>
      </c>
      <c r="F370" s="18" t="str">
        <f t="shared" si="21"/>
        <v/>
      </c>
      <c r="G370" s="18" t="str">
        <f t="shared" si="24"/>
        <v/>
      </c>
      <c r="H370" s="18" t="str">
        <f t="shared" si="24"/>
        <v/>
      </c>
      <c r="I370" s="18" t="str">
        <f t="shared" si="24"/>
        <v/>
      </c>
    </row>
    <row r="371" spans="1:9">
      <c r="A371" s="18">
        <v>169</v>
      </c>
      <c r="C371" s="18" t="str">
        <f t="shared" si="20"/>
        <v/>
      </c>
      <c r="D371" s="18">
        <f>COUNTIF(C$203:C371,C371)</f>
        <v>169</v>
      </c>
      <c r="F371" s="18" t="str">
        <f t="shared" si="21"/>
        <v/>
      </c>
      <c r="G371" s="18" t="str">
        <f t="shared" si="24"/>
        <v/>
      </c>
      <c r="H371" s="18" t="str">
        <f t="shared" si="24"/>
        <v/>
      </c>
      <c r="I371" s="18" t="str">
        <f t="shared" si="24"/>
        <v/>
      </c>
    </row>
    <row r="372" spans="1:9">
      <c r="A372" s="18">
        <v>170</v>
      </c>
      <c r="C372" s="18" t="str">
        <f t="shared" si="20"/>
        <v/>
      </c>
      <c r="D372" s="18">
        <f>COUNTIF(C$203:C372,C372)</f>
        <v>170</v>
      </c>
      <c r="F372" s="18" t="str">
        <f t="shared" si="21"/>
        <v/>
      </c>
      <c r="G372" s="18" t="str">
        <f t="shared" si="24"/>
        <v/>
      </c>
      <c r="H372" s="18" t="str">
        <f t="shared" si="24"/>
        <v/>
      </c>
      <c r="I372" s="18" t="str">
        <f t="shared" si="24"/>
        <v/>
      </c>
    </row>
    <row r="373" spans="1:9">
      <c r="A373" s="18">
        <v>171</v>
      </c>
      <c r="C373" s="18" t="str">
        <f t="shared" si="20"/>
        <v/>
      </c>
      <c r="D373" s="18">
        <f>COUNTIF(C$203:C373,C373)</f>
        <v>171</v>
      </c>
      <c r="F373" s="18" t="str">
        <f t="shared" si="21"/>
        <v/>
      </c>
      <c r="G373" s="18" t="str">
        <f t="shared" si="24"/>
        <v/>
      </c>
      <c r="H373" s="18" t="str">
        <f t="shared" si="24"/>
        <v/>
      </c>
      <c r="I373" s="18" t="str">
        <f t="shared" si="24"/>
        <v/>
      </c>
    </row>
    <row r="374" spans="1:9">
      <c r="A374" s="18">
        <v>172</v>
      </c>
      <c r="C374" s="18" t="str">
        <f t="shared" si="20"/>
        <v/>
      </c>
      <c r="D374" s="18">
        <f>COUNTIF(C$203:C374,C374)</f>
        <v>172</v>
      </c>
      <c r="F374" s="18" t="str">
        <f t="shared" si="21"/>
        <v/>
      </c>
      <c r="G374" s="18" t="str">
        <f t="shared" si="24"/>
        <v/>
      </c>
      <c r="H374" s="18" t="str">
        <f t="shared" si="24"/>
        <v/>
      </c>
      <c r="I374" s="18" t="str">
        <f t="shared" si="24"/>
        <v/>
      </c>
    </row>
    <row r="375" spans="1:9">
      <c r="A375" s="18">
        <v>173</v>
      </c>
      <c r="C375" s="18" t="str">
        <f t="shared" si="20"/>
        <v/>
      </c>
      <c r="D375" s="18">
        <f>COUNTIF(C$203:C375,C375)</f>
        <v>173</v>
      </c>
      <c r="F375" s="18" t="str">
        <f t="shared" si="21"/>
        <v/>
      </c>
      <c r="G375" s="18" t="str">
        <f t="shared" si="24"/>
        <v/>
      </c>
      <c r="H375" s="18" t="str">
        <f t="shared" si="24"/>
        <v/>
      </c>
      <c r="I375" s="18" t="str">
        <f t="shared" si="24"/>
        <v/>
      </c>
    </row>
    <row r="376" spans="1:9">
      <c r="A376" s="18">
        <v>174</v>
      </c>
      <c r="C376" s="18" t="str">
        <f t="shared" si="20"/>
        <v/>
      </c>
      <c r="D376" s="18">
        <f>COUNTIF(C$203:C376,C376)</f>
        <v>174</v>
      </c>
      <c r="F376" s="18" t="str">
        <f t="shared" si="21"/>
        <v/>
      </c>
      <c r="G376" s="18" t="str">
        <f t="shared" si="24"/>
        <v/>
      </c>
      <c r="H376" s="18" t="str">
        <f t="shared" si="24"/>
        <v/>
      </c>
      <c r="I376" s="18" t="str">
        <f t="shared" si="24"/>
        <v/>
      </c>
    </row>
    <row r="377" spans="1:9">
      <c r="A377" s="18">
        <v>175</v>
      </c>
      <c r="C377" s="18" t="str">
        <f t="shared" si="20"/>
        <v/>
      </c>
      <c r="D377" s="18">
        <f>COUNTIF(C$203:C377,C377)</f>
        <v>175</v>
      </c>
      <c r="F377" s="18" t="str">
        <f t="shared" si="21"/>
        <v/>
      </c>
      <c r="G377" s="18" t="str">
        <f t="shared" si="24"/>
        <v/>
      </c>
      <c r="H377" s="18" t="str">
        <f t="shared" si="24"/>
        <v/>
      </c>
      <c r="I377" s="18" t="str">
        <f t="shared" si="24"/>
        <v/>
      </c>
    </row>
    <row r="378" spans="1:9">
      <c r="A378" s="18">
        <v>176</v>
      </c>
      <c r="C378" s="18" t="str">
        <f t="shared" si="20"/>
        <v/>
      </c>
      <c r="D378" s="18">
        <f>COUNTIF(C$203:C378,C378)</f>
        <v>176</v>
      </c>
      <c r="F378" s="18" t="str">
        <f t="shared" si="21"/>
        <v/>
      </c>
      <c r="G378" s="18" t="str">
        <f t="shared" si="24"/>
        <v/>
      </c>
      <c r="H378" s="18" t="str">
        <f t="shared" si="24"/>
        <v/>
      </c>
      <c r="I378" s="18" t="str">
        <f t="shared" si="24"/>
        <v/>
      </c>
    </row>
    <row r="379" spans="1:9">
      <c r="A379" s="18">
        <v>177</v>
      </c>
      <c r="C379" s="18" t="str">
        <f t="shared" si="20"/>
        <v/>
      </c>
      <c r="D379" s="18">
        <f>COUNTIF(C$203:C379,C379)</f>
        <v>177</v>
      </c>
      <c r="F379" s="18" t="str">
        <f t="shared" si="21"/>
        <v/>
      </c>
      <c r="G379" s="18" t="str">
        <f t="shared" si="24"/>
        <v/>
      </c>
      <c r="H379" s="18" t="str">
        <f t="shared" si="24"/>
        <v/>
      </c>
      <c r="I379" s="18" t="str">
        <f t="shared" si="24"/>
        <v/>
      </c>
    </row>
    <row r="380" spans="1:9">
      <c r="A380" s="18">
        <v>178</v>
      </c>
      <c r="C380" s="18" t="str">
        <f t="shared" si="20"/>
        <v/>
      </c>
      <c r="D380" s="18">
        <f>COUNTIF(C$203:C380,C380)</f>
        <v>178</v>
      </c>
      <c r="F380" s="18" t="str">
        <f t="shared" si="21"/>
        <v/>
      </c>
      <c r="G380" s="18" t="str">
        <f t="shared" ref="G380:I395" si="25">C180</f>
        <v/>
      </c>
      <c r="H380" s="18" t="str">
        <f t="shared" si="25"/>
        <v/>
      </c>
      <c r="I380" s="18" t="str">
        <f t="shared" si="25"/>
        <v/>
      </c>
    </row>
    <row r="381" spans="1:9">
      <c r="A381" s="18">
        <v>179</v>
      </c>
      <c r="C381" s="18" t="str">
        <f t="shared" si="20"/>
        <v/>
      </c>
      <c r="D381" s="18">
        <f>COUNTIF(C$203:C381,C381)</f>
        <v>179</v>
      </c>
      <c r="F381" s="18" t="str">
        <f t="shared" si="21"/>
        <v/>
      </c>
      <c r="G381" s="18" t="str">
        <f t="shared" si="25"/>
        <v/>
      </c>
      <c r="H381" s="18" t="str">
        <f t="shared" si="25"/>
        <v/>
      </c>
      <c r="I381" s="18" t="str">
        <f t="shared" si="25"/>
        <v/>
      </c>
    </row>
    <row r="382" spans="1:9">
      <c r="A382" s="18">
        <v>180</v>
      </c>
      <c r="C382" s="18" t="str">
        <f t="shared" si="20"/>
        <v/>
      </c>
      <c r="D382" s="18">
        <f>COUNTIF(C$203:C382,C382)</f>
        <v>180</v>
      </c>
      <c r="F382" s="18" t="str">
        <f t="shared" si="21"/>
        <v/>
      </c>
      <c r="G382" s="18" t="str">
        <f t="shared" si="25"/>
        <v/>
      </c>
      <c r="H382" s="18" t="str">
        <f t="shared" si="25"/>
        <v/>
      </c>
      <c r="I382" s="18" t="str">
        <f t="shared" si="25"/>
        <v/>
      </c>
    </row>
    <row r="383" spans="1:9">
      <c r="A383" s="18">
        <v>181</v>
      </c>
      <c r="C383" s="18" t="str">
        <f t="shared" si="20"/>
        <v/>
      </c>
      <c r="D383" s="18">
        <f>COUNTIF(C$203:C383,C383)</f>
        <v>181</v>
      </c>
      <c r="F383" s="18" t="str">
        <f t="shared" si="21"/>
        <v/>
      </c>
      <c r="G383" s="18" t="str">
        <f t="shared" si="25"/>
        <v/>
      </c>
      <c r="H383" s="18" t="str">
        <f t="shared" si="25"/>
        <v/>
      </c>
      <c r="I383" s="18" t="str">
        <f t="shared" si="25"/>
        <v/>
      </c>
    </row>
    <row r="384" spans="1:9">
      <c r="A384" s="18">
        <v>182</v>
      </c>
      <c r="C384" s="18" t="str">
        <f t="shared" si="20"/>
        <v/>
      </c>
      <c r="D384" s="18">
        <f>COUNTIF(C$203:C384,C384)</f>
        <v>182</v>
      </c>
      <c r="F384" s="18" t="str">
        <f t="shared" si="21"/>
        <v/>
      </c>
      <c r="G384" s="18" t="str">
        <f t="shared" si="25"/>
        <v/>
      </c>
      <c r="H384" s="18" t="str">
        <f t="shared" si="25"/>
        <v/>
      </c>
      <c r="I384" s="18" t="str">
        <f t="shared" si="25"/>
        <v/>
      </c>
    </row>
    <row r="385" spans="1:9">
      <c r="A385" s="18">
        <v>183</v>
      </c>
      <c r="C385" s="18" t="str">
        <f t="shared" si="20"/>
        <v/>
      </c>
      <c r="D385" s="18">
        <f>COUNTIF(C$203:C385,C385)</f>
        <v>183</v>
      </c>
      <c r="F385" s="18" t="str">
        <f t="shared" si="21"/>
        <v/>
      </c>
      <c r="G385" s="18" t="str">
        <f t="shared" si="25"/>
        <v/>
      </c>
      <c r="H385" s="18" t="str">
        <f t="shared" si="25"/>
        <v/>
      </c>
      <c r="I385" s="18" t="str">
        <f t="shared" si="25"/>
        <v/>
      </c>
    </row>
    <row r="386" spans="1:9">
      <c r="A386" s="18">
        <v>184</v>
      </c>
      <c r="C386" s="18" t="str">
        <f t="shared" si="20"/>
        <v/>
      </c>
      <c r="D386" s="18">
        <f>COUNTIF(C$203:C386,C386)</f>
        <v>184</v>
      </c>
      <c r="F386" s="18" t="str">
        <f t="shared" si="21"/>
        <v/>
      </c>
      <c r="G386" s="18" t="str">
        <f t="shared" si="25"/>
        <v/>
      </c>
      <c r="H386" s="18" t="str">
        <f t="shared" si="25"/>
        <v/>
      </c>
      <c r="I386" s="18" t="str">
        <f t="shared" si="25"/>
        <v/>
      </c>
    </row>
    <row r="387" spans="1:9">
      <c r="A387" s="18">
        <v>185</v>
      </c>
      <c r="C387" s="18" t="str">
        <f t="shared" si="20"/>
        <v/>
      </c>
      <c r="D387" s="18">
        <f>COUNTIF(C$203:C387,C387)</f>
        <v>185</v>
      </c>
      <c r="F387" s="18" t="str">
        <f t="shared" si="21"/>
        <v/>
      </c>
      <c r="G387" s="18" t="str">
        <f t="shared" si="25"/>
        <v/>
      </c>
      <c r="H387" s="18" t="str">
        <f t="shared" si="25"/>
        <v/>
      </c>
      <c r="I387" s="18" t="str">
        <f t="shared" si="25"/>
        <v/>
      </c>
    </row>
    <row r="388" spans="1:9">
      <c r="A388" s="18">
        <v>186</v>
      </c>
      <c r="C388" s="18" t="str">
        <f t="shared" si="20"/>
        <v/>
      </c>
      <c r="D388" s="18">
        <f>COUNTIF(C$203:C388,C388)</f>
        <v>186</v>
      </c>
      <c r="F388" s="18" t="str">
        <f t="shared" si="21"/>
        <v/>
      </c>
      <c r="G388" s="18" t="str">
        <f t="shared" si="25"/>
        <v/>
      </c>
      <c r="H388" s="18" t="str">
        <f t="shared" si="25"/>
        <v/>
      </c>
      <c r="I388" s="18" t="str">
        <f t="shared" si="25"/>
        <v/>
      </c>
    </row>
    <row r="389" spans="1:9">
      <c r="A389" s="18">
        <v>187</v>
      </c>
      <c r="C389" s="18" t="str">
        <f t="shared" si="20"/>
        <v/>
      </c>
      <c r="D389" s="18">
        <f>COUNTIF(C$203:C389,C389)</f>
        <v>187</v>
      </c>
      <c r="F389" s="18" t="str">
        <f t="shared" si="21"/>
        <v/>
      </c>
      <c r="G389" s="18" t="str">
        <f t="shared" si="25"/>
        <v/>
      </c>
      <c r="H389" s="18" t="str">
        <f t="shared" si="25"/>
        <v/>
      </c>
      <c r="I389" s="18" t="str">
        <f t="shared" si="25"/>
        <v/>
      </c>
    </row>
    <row r="390" spans="1:9">
      <c r="A390" s="18">
        <v>188</v>
      </c>
      <c r="C390" s="18" t="str">
        <f t="shared" si="20"/>
        <v/>
      </c>
      <c r="D390" s="18">
        <f>COUNTIF(C$203:C390,C390)</f>
        <v>188</v>
      </c>
      <c r="F390" s="18" t="str">
        <f t="shared" si="21"/>
        <v/>
      </c>
      <c r="G390" s="18" t="str">
        <f t="shared" si="25"/>
        <v/>
      </c>
      <c r="H390" s="18" t="str">
        <f t="shared" si="25"/>
        <v/>
      </c>
      <c r="I390" s="18" t="str">
        <f t="shared" si="25"/>
        <v/>
      </c>
    </row>
    <row r="391" spans="1:9">
      <c r="A391" s="18">
        <v>189</v>
      </c>
      <c r="C391" s="18" t="str">
        <f t="shared" si="20"/>
        <v/>
      </c>
      <c r="D391" s="18">
        <f>COUNTIF(C$203:C391,C391)</f>
        <v>189</v>
      </c>
      <c r="F391" s="18" t="str">
        <f t="shared" si="21"/>
        <v/>
      </c>
      <c r="G391" s="18" t="str">
        <f t="shared" si="25"/>
        <v/>
      </c>
      <c r="H391" s="18" t="str">
        <f t="shared" si="25"/>
        <v/>
      </c>
      <c r="I391" s="18" t="str">
        <f t="shared" si="25"/>
        <v/>
      </c>
    </row>
    <row r="392" spans="1:9">
      <c r="A392" s="18">
        <v>190</v>
      </c>
      <c r="C392" s="18" t="str">
        <f t="shared" si="20"/>
        <v/>
      </c>
      <c r="D392" s="18">
        <f>COUNTIF(C$203:C392,C392)</f>
        <v>190</v>
      </c>
      <c r="F392" s="18" t="str">
        <f t="shared" si="21"/>
        <v/>
      </c>
      <c r="G392" s="18" t="str">
        <f t="shared" si="25"/>
        <v/>
      </c>
      <c r="H392" s="18" t="str">
        <f t="shared" si="25"/>
        <v/>
      </c>
      <c r="I392" s="18" t="str">
        <f t="shared" si="25"/>
        <v/>
      </c>
    </row>
    <row r="393" spans="1:9">
      <c r="A393" s="18">
        <v>191</v>
      </c>
      <c r="C393" s="18" t="str">
        <f t="shared" si="20"/>
        <v/>
      </c>
      <c r="D393" s="18">
        <f>COUNTIF(C$203:C393,C393)</f>
        <v>191</v>
      </c>
      <c r="F393" s="18" t="str">
        <f t="shared" si="21"/>
        <v/>
      </c>
      <c r="G393" s="18" t="str">
        <f t="shared" si="25"/>
        <v/>
      </c>
      <c r="H393" s="18" t="str">
        <f t="shared" si="25"/>
        <v/>
      </c>
      <c r="I393" s="18" t="str">
        <f t="shared" si="25"/>
        <v/>
      </c>
    </row>
    <row r="394" spans="1:9">
      <c r="A394" s="18">
        <v>192</v>
      </c>
      <c r="C394" s="18" t="str">
        <f t="shared" si="20"/>
        <v/>
      </c>
      <c r="D394" s="18">
        <f>COUNTIF(C$203:C394,C394)</f>
        <v>192</v>
      </c>
      <c r="F394" s="18" t="str">
        <f t="shared" si="21"/>
        <v/>
      </c>
      <c r="G394" s="18" t="str">
        <f t="shared" si="25"/>
        <v/>
      </c>
      <c r="H394" s="18" t="str">
        <f t="shared" si="25"/>
        <v/>
      </c>
      <c r="I394" s="18" t="str">
        <f t="shared" si="25"/>
        <v/>
      </c>
    </row>
    <row r="395" spans="1:9">
      <c r="A395" s="18">
        <v>193</v>
      </c>
      <c r="C395" s="18" t="str">
        <f t="shared" si="20"/>
        <v/>
      </c>
      <c r="D395" s="18">
        <f>COUNTIF(C$203:C395,C395)</f>
        <v>193</v>
      </c>
      <c r="F395" s="18" t="str">
        <f t="shared" si="21"/>
        <v/>
      </c>
      <c r="G395" s="18" t="str">
        <f t="shared" si="25"/>
        <v/>
      </c>
      <c r="H395" s="18" t="str">
        <f t="shared" si="25"/>
        <v/>
      </c>
      <c r="I395" s="18" t="str">
        <f t="shared" si="25"/>
        <v/>
      </c>
    </row>
    <row r="396" spans="1:9">
      <c r="A396" s="18">
        <v>194</v>
      </c>
      <c r="C396" s="18" t="str">
        <f t="shared" ref="C396:C402" si="26">K196</f>
        <v/>
      </c>
      <c r="D396" s="18">
        <f>COUNTIF(C$203:C396,C396)</f>
        <v>194</v>
      </c>
      <c r="F396" s="18" t="str">
        <f t="shared" ref="F396:F459" si="27">IF(C396="","",CONCATENATE(C396,D396)*1)</f>
        <v/>
      </c>
      <c r="G396" s="18" t="str">
        <f t="shared" ref="G396:I402" si="28">C196</f>
        <v/>
      </c>
      <c r="H396" s="18" t="str">
        <f t="shared" si="28"/>
        <v/>
      </c>
      <c r="I396" s="18" t="str">
        <f t="shared" si="28"/>
        <v/>
      </c>
    </row>
    <row r="397" spans="1:9">
      <c r="A397" s="18">
        <v>195</v>
      </c>
      <c r="C397" s="18" t="str">
        <f t="shared" si="26"/>
        <v/>
      </c>
      <c r="D397" s="18">
        <f>COUNTIF(C$203:C397,C397)</f>
        <v>195</v>
      </c>
      <c r="F397" s="18" t="str">
        <f t="shared" si="27"/>
        <v/>
      </c>
      <c r="G397" s="18" t="str">
        <f t="shared" si="28"/>
        <v/>
      </c>
      <c r="H397" s="18" t="str">
        <f t="shared" si="28"/>
        <v/>
      </c>
      <c r="I397" s="18" t="str">
        <f t="shared" si="28"/>
        <v/>
      </c>
    </row>
    <row r="398" spans="1:9">
      <c r="A398" s="18">
        <v>196</v>
      </c>
      <c r="C398" s="18" t="str">
        <f t="shared" si="26"/>
        <v/>
      </c>
      <c r="D398" s="18">
        <f>COUNTIF(C$203:C398,C398)</f>
        <v>196</v>
      </c>
      <c r="F398" s="18" t="str">
        <f t="shared" si="27"/>
        <v/>
      </c>
      <c r="G398" s="18" t="str">
        <f t="shared" si="28"/>
        <v/>
      </c>
      <c r="H398" s="18" t="str">
        <f t="shared" si="28"/>
        <v/>
      </c>
      <c r="I398" s="18" t="str">
        <f t="shared" si="28"/>
        <v/>
      </c>
    </row>
    <row r="399" spans="1:9">
      <c r="A399" s="18">
        <v>197</v>
      </c>
      <c r="C399" s="18" t="str">
        <f t="shared" si="26"/>
        <v/>
      </c>
      <c r="D399" s="18">
        <f>COUNTIF(C$203:C399,C399)</f>
        <v>197</v>
      </c>
      <c r="F399" s="18" t="str">
        <f t="shared" si="27"/>
        <v/>
      </c>
      <c r="G399" s="18" t="str">
        <f t="shared" si="28"/>
        <v/>
      </c>
      <c r="H399" s="18" t="str">
        <f t="shared" si="28"/>
        <v/>
      </c>
      <c r="I399" s="18" t="str">
        <f t="shared" si="28"/>
        <v/>
      </c>
    </row>
    <row r="400" spans="1:9">
      <c r="A400" s="18">
        <v>198</v>
      </c>
      <c r="C400" s="18" t="str">
        <f t="shared" si="26"/>
        <v/>
      </c>
      <c r="D400" s="18">
        <f>COUNTIF(C$203:C400,C400)</f>
        <v>198</v>
      </c>
      <c r="F400" s="18" t="str">
        <f t="shared" si="27"/>
        <v/>
      </c>
      <c r="G400" s="18" t="str">
        <f t="shared" si="28"/>
        <v/>
      </c>
      <c r="H400" s="18" t="str">
        <f t="shared" si="28"/>
        <v/>
      </c>
      <c r="I400" s="18" t="str">
        <f t="shared" si="28"/>
        <v/>
      </c>
    </row>
    <row r="401" spans="1:9">
      <c r="A401" s="18">
        <v>199</v>
      </c>
      <c r="C401" s="18" t="str">
        <f t="shared" si="26"/>
        <v/>
      </c>
      <c r="D401" s="18">
        <f>COUNTIF(C$203:C401,C401)</f>
        <v>199</v>
      </c>
      <c r="F401" s="18" t="str">
        <f t="shared" si="27"/>
        <v/>
      </c>
      <c r="G401" s="18" t="str">
        <f t="shared" si="28"/>
        <v/>
      </c>
      <c r="H401" s="18" t="str">
        <f t="shared" si="28"/>
        <v/>
      </c>
      <c r="I401" s="18" t="str">
        <f t="shared" si="28"/>
        <v/>
      </c>
    </row>
    <row r="402" spans="1:9">
      <c r="A402" s="18">
        <v>200</v>
      </c>
      <c r="C402" s="18" t="str">
        <f t="shared" si="26"/>
        <v/>
      </c>
      <c r="D402" s="18">
        <f>COUNTIF(C$203:C402,C402)</f>
        <v>200</v>
      </c>
      <c r="F402" s="18" t="str">
        <f t="shared" si="27"/>
        <v/>
      </c>
      <c r="G402" s="18" t="str">
        <f t="shared" si="28"/>
        <v/>
      </c>
      <c r="H402" s="18" t="str">
        <f t="shared" si="28"/>
        <v/>
      </c>
      <c r="I402" s="18" t="str">
        <f t="shared" si="28"/>
        <v/>
      </c>
    </row>
    <row r="403" spans="1:9">
      <c r="A403" s="18">
        <v>201</v>
      </c>
      <c r="C403" s="18" t="str">
        <f>L3</f>
        <v/>
      </c>
      <c r="D403" s="18">
        <f>COUNTIF(C$203:C403,C403)</f>
        <v>201</v>
      </c>
      <c r="F403" s="18" t="str">
        <f t="shared" si="27"/>
        <v/>
      </c>
      <c r="G403" s="18" t="str">
        <f t="shared" ref="G403:G419" si="29">C3</f>
        <v/>
      </c>
      <c r="H403" s="18" t="str">
        <f t="shared" ref="H403:I418" si="30">D3</f>
        <v/>
      </c>
      <c r="I403" s="18" t="str">
        <f t="shared" si="30"/>
        <v/>
      </c>
    </row>
    <row r="404" spans="1:9">
      <c r="A404" s="18">
        <v>202</v>
      </c>
      <c r="C404" s="18" t="str">
        <f t="shared" ref="C404:C467" si="31">L4</f>
        <v/>
      </c>
      <c r="D404" s="18">
        <f>COUNTIF(C$203:C404,C404)</f>
        <v>202</v>
      </c>
      <c r="F404" s="18" t="str">
        <f t="shared" si="27"/>
        <v/>
      </c>
      <c r="G404" s="18" t="str">
        <f t="shared" si="29"/>
        <v/>
      </c>
      <c r="H404" s="18" t="str">
        <f t="shared" si="30"/>
        <v/>
      </c>
      <c r="I404" s="18" t="str">
        <f t="shared" si="30"/>
        <v/>
      </c>
    </row>
    <row r="405" spans="1:9">
      <c r="A405" s="18">
        <v>203</v>
      </c>
      <c r="C405" s="18" t="str">
        <f t="shared" si="31"/>
        <v/>
      </c>
      <c r="D405" s="18">
        <f>COUNTIF(C$203:C405,C405)</f>
        <v>203</v>
      </c>
      <c r="F405" s="18" t="str">
        <f t="shared" si="27"/>
        <v/>
      </c>
      <c r="G405" s="18" t="str">
        <f t="shared" si="29"/>
        <v/>
      </c>
      <c r="H405" s="18" t="str">
        <f t="shared" si="30"/>
        <v/>
      </c>
      <c r="I405" s="18" t="str">
        <f t="shared" si="30"/>
        <v/>
      </c>
    </row>
    <row r="406" spans="1:9">
      <c r="A406" s="18">
        <v>204</v>
      </c>
      <c r="C406" s="18" t="str">
        <f t="shared" si="31"/>
        <v/>
      </c>
      <c r="D406" s="18">
        <f>COUNTIF(C$203:C406,C406)</f>
        <v>204</v>
      </c>
      <c r="F406" s="18" t="str">
        <f t="shared" si="27"/>
        <v/>
      </c>
      <c r="G406" s="18" t="str">
        <f t="shared" si="29"/>
        <v/>
      </c>
      <c r="H406" s="18" t="str">
        <f t="shared" si="30"/>
        <v/>
      </c>
      <c r="I406" s="18" t="str">
        <f t="shared" si="30"/>
        <v/>
      </c>
    </row>
    <row r="407" spans="1:9">
      <c r="A407" s="18">
        <v>205</v>
      </c>
      <c r="C407" s="18" t="str">
        <f t="shared" si="31"/>
        <v/>
      </c>
      <c r="D407" s="18">
        <f>COUNTIF(C$203:C407,C407)</f>
        <v>205</v>
      </c>
      <c r="F407" s="18" t="str">
        <f t="shared" si="27"/>
        <v/>
      </c>
      <c r="G407" s="18" t="str">
        <f t="shared" si="29"/>
        <v/>
      </c>
      <c r="H407" s="18" t="str">
        <f t="shared" si="30"/>
        <v/>
      </c>
      <c r="I407" s="18" t="str">
        <f t="shared" si="30"/>
        <v/>
      </c>
    </row>
    <row r="408" spans="1:9">
      <c r="A408" s="18">
        <v>206</v>
      </c>
      <c r="C408" s="18" t="str">
        <f t="shared" si="31"/>
        <v/>
      </c>
      <c r="D408" s="18">
        <f>COUNTIF(C$203:C408,C408)</f>
        <v>206</v>
      </c>
      <c r="F408" s="18" t="str">
        <f t="shared" si="27"/>
        <v/>
      </c>
      <c r="G408" s="18" t="str">
        <f t="shared" si="29"/>
        <v/>
      </c>
      <c r="H408" s="18" t="str">
        <f t="shared" si="30"/>
        <v/>
      </c>
      <c r="I408" s="18" t="str">
        <f t="shared" si="30"/>
        <v/>
      </c>
    </row>
    <row r="409" spans="1:9">
      <c r="A409" s="18">
        <v>207</v>
      </c>
      <c r="C409" s="18" t="str">
        <f t="shared" si="31"/>
        <v/>
      </c>
      <c r="D409" s="18">
        <f>COUNTIF(C$203:C409,C409)</f>
        <v>207</v>
      </c>
      <c r="F409" s="18" t="str">
        <f t="shared" si="27"/>
        <v/>
      </c>
      <c r="G409" s="18" t="str">
        <f t="shared" si="29"/>
        <v/>
      </c>
      <c r="H409" s="18" t="str">
        <f t="shared" si="30"/>
        <v/>
      </c>
      <c r="I409" s="18" t="str">
        <f t="shared" si="30"/>
        <v/>
      </c>
    </row>
    <row r="410" spans="1:9">
      <c r="A410" s="18">
        <v>208</v>
      </c>
      <c r="C410" s="18" t="str">
        <f t="shared" si="31"/>
        <v/>
      </c>
      <c r="D410" s="18">
        <f>COUNTIF(C$203:C410,C410)</f>
        <v>208</v>
      </c>
      <c r="F410" s="18" t="str">
        <f t="shared" si="27"/>
        <v/>
      </c>
      <c r="G410" s="18" t="str">
        <f t="shared" si="29"/>
        <v/>
      </c>
      <c r="H410" s="18" t="str">
        <f t="shared" si="30"/>
        <v/>
      </c>
      <c r="I410" s="18" t="str">
        <f t="shared" si="30"/>
        <v/>
      </c>
    </row>
    <row r="411" spans="1:9">
      <c r="A411" s="18">
        <v>209</v>
      </c>
      <c r="C411" s="18" t="str">
        <f t="shared" si="31"/>
        <v/>
      </c>
      <c r="D411" s="18">
        <f>COUNTIF(C$203:C411,C411)</f>
        <v>209</v>
      </c>
      <c r="F411" s="18" t="str">
        <f t="shared" si="27"/>
        <v/>
      </c>
      <c r="G411" s="18" t="str">
        <f t="shared" si="29"/>
        <v/>
      </c>
      <c r="H411" s="18" t="str">
        <f t="shared" si="30"/>
        <v/>
      </c>
      <c r="I411" s="18" t="str">
        <f t="shared" si="30"/>
        <v/>
      </c>
    </row>
    <row r="412" spans="1:9">
      <c r="A412" s="18">
        <v>210</v>
      </c>
      <c r="C412" s="18" t="str">
        <f t="shared" si="31"/>
        <v/>
      </c>
      <c r="D412" s="18">
        <f>COUNTIF(C$203:C412,C412)</f>
        <v>210</v>
      </c>
      <c r="F412" s="18" t="str">
        <f t="shared" si="27"/>
        <v/>
      </c>
      <c r="G412" s="18" t="str">
        <f t="shared" si="29"/>
        <v/>
      </c>
      <c r="H412" s="18" t="str">
        <f t="shared" si="30"/>
        <v/>
      </c>
      <c r="I412" s="18" t="str">
        <f t="shared" si="30"/>
        <v/>
      </c>
    </row>
    <row r="413" spans="1:9">
      <c r="A413" s="18">
        <v>211</v>
      </c>
      <c r="C413" s="18" t="str">
        <f t="shared" si="31"/>
        <v/>
      </c>
      <c r="D413" s="18">
        <f>COUNTIF(C$203:C413,C413)</f>
        <v>211</v>
      </c>
      <c r="F413" s="18" t="str">
        <f t="shared" si="27"/>
        <v/>
      </c>
      <c r="G413" s="18" t="str">
        <f t="shared" si="29"/>
        <v/>
      </c>
      <c r="H413" s="18" t="str">
        <f t="shared" si="30"/>
        <v/>
      </c>
      <c r="I413" s="18" t="str">
        <f t="shared" si="30"/>
        <v/>
      </c>
    </row>
    <row r="414" spans="1:9">
      <c r="A414" s="18">
        <v>212</v>
      </c>
      <c r="C414" s="18" t="str">
        <f t="shared" si="31"/>
        <v/>
      </c>
      <c r="D414" s="18">
        <f>COUNTIF(C$203:C414,C414)</f>
        <v>212</v>
      </c>
      <c r="F414" s="18" t="str">
        <f t="shared" si="27"/>
        <v/>
      </c>
      <c r="G414" s="18" t="str">
        <f t="shared" si="29"/>
        <v/>
      </c>
      <c r="H414" s="18" t="str">
        <f t="shared" si="30"/>
        <v/>
      </c>
      <c r="I414" s="18" t="str">
        <f t="shared" si="30"/>
        <v/>
      </c>
    </row>
    <row r="415" spans="1:9">
      <c r="A415" s="18">
        <v>213</v>
      </c>
      <c r="C415" s="18" t="str">
        <f t="shared" si="31"/>
        <v/>
      </c>
      <c r="D415" s="18">
        <f>COUNTIF(C$203:C415,C415)</f>
        <v>213</v>
      </c>
      <c r="F415" s="18" t="str">
        <f t="shared" si="27"/>
        <v/>
      </c>
      <c r="G415" s="18" t="str">
        <f t="shared" si="29"/>
        <v/>
      </c>
      <c r="H415" s="18" t="str">
        <f t="shared" si="30"/>
        <v/>
      </c>
      <c r="I415" s="18" t="str">
        <f t="shared" si="30"/>
        <v/>
      </c>
    </row>
    <row r="416" spans="1:9">
      <c r="A416" s="18">
        <v>214</v>
      </c>
      <c r="C416" s="18" t="str">
        <f t="shared" si="31"/>
        <v/>
      </c>
      <c r="D416" s="18">
        <f>COUNTIF(C$203:C416,C416)</f>
        <v>214</v>
      </c>
      <c r="F416" s="18" t="str">
        <f t="shared" si="27"/>
        <v/>
      </c>
      <c r="G416" s="18" t="str">
        <f t="shared" si="29"/>
        <v/>
      </c>
      <c r="H416" s="18" t="str">
        <f t="shared" si="30"/>
        <v/>
      </c>
      <c r="I416" s="18" t="str">
        <f t="shared" si="30"/>
        <v/>
      </c>
    </row>
    <row r="417" spans="1:9">
      <c r="A417" s="18">
        <v>215</v>
      </c>
      <c r="C417" s="18" t="str">
        <f t="shared" si="31"/>
        <v/>
      </c>
      <c r="D417" s="18">
        <f>COUNTIF(C$203:C417,C417)</f>
        <v>215</v>
      </c>
      <c r="F417" s="18" t="str">
        <f t="shared" si="27"/>
        <v/>
      </c>
      <c r="G417" s="18" t="str">
        <f t="shared" si="29"/>
        <v/>
      </c>
      <c r="H417" s="18" t="str">
        <f t="shared" si="30"/>
        <v/>
      </c>
      <c r="I417" s="18" t="str">
        <f t="shared" si="30"/>
        <v/>
      </c>
    </row>
    <row r="418" spans="1:9">
      <c r="A418" s="18">
        <v>216</v>
      </c>
      <c r="C418" s="18" t="str">
        <f t="shared" si="31"/>
        <v/>
      </c>
      <c r="D418" s="18">
        <f>COUNTIF(C$203:C418,C418)</f>
        <v>216</v>
      </c>
      <c r="F418" s="18" t="str">
        <f t="shared" si="27"/>
        <v/>
      </c>
      <c r="G418" s="18" t="str">
        <f t="shared" si="29"/>
        <v/>
      </c>
      <c r="H418" s="18" t="str">
        <f t="shared" si="30"/>
        <v/>
      </c>
      <c r="I418" s="18" t="str">
        <f t="shared" si="30"/>
        <v/>
      </c>
    </row>
    <row r="419" spans="1:9">
      <c r="A419" s="18">
        <v>217</v>
      </c>
      <c r="C419" s="18" t="str">
        <f t="shared" si="31"/>
        <v/>
      </c>
      <c r="D419" s="18">
        <f>COUNTIF(C$203:C419,C419)</f>
        <v>217</v>
      </c>
      <c r="F419" s="18" t="str">
        <f t="shared" si="27"/>
        <v/>
      </c>
      <c r="G419" s="18" t="str">
        <f t="shared" si="29"/>
        <v/>
      </c>
      <c r="H419" s="18" t="str">
        <f>D19</f>
        <v/>
      </c>
      <c r="I419" s="18" t="str">
        <f>E19</f>
        <v/>
      </c>
    </row>
    <row r="420" spans="1:9">
      <c r="A420" s="18">
        <v>218</v>
      </c>
      <c r="C420" s="18" t="str">
        <f t="shared" si="31"/>
        <v/>
      </c>
      <c r="D420" s="18">
        <f>COUNTIF(C$203:C420,C420)</f>
        <v>218</v>
      </c>
      <c r="F420" s="18" t="str">
        <f t="shared" si="27"/>
        <v/>
      </c>
      <c r="G420" s="18" t="str">
        <f t="shared" ref="G420:I435" si="32">C20</f>
        <v/>
      </c>
      <c r="H420" s="18" t="str">
        <f t="shared" si="32"/>
        <v/>
      </c>
      <c r="I420" s="18" t="str">
        <f t="shared" si="32"/>
        <v/>
      </c>
    </row>
    <row r="421" spans="1:9">
      <c r="A421" s="18">
        <v>219</v>
      </c>
      <c r="C421" s="18" t="str">
        <f t="shared" si="31"/>
        <v/>
      </c>
      <c r="D421" s="18">
        <f>COUNTIF(C$203:C421,C421)</f>
        <v>219</v>
      </c>
      <c r="F421" s="18" t="str">
        <f t="shared" si="27"/>
        <v/>
      </c>
      <c r="G421" s="18" t="str">
        <f t="shared" si="32"/>
        <v/>
      </c>
      <c r="H421" s="18" t="str">
        <f t="shared" si="32"/>
        <v/>
      </c>
      <c r="I421" s="18" t="str">
        <f t="shared" si="32"/>
        <v/>
      </c>
    </row>
    <row r="422" spans="1:9">
      <c r="A422" s="18">
        <v>220</v>
      </c>
      <c r="C422" s="18" t="str">
        <f t="shared" si="31"/>
        <v/>
      </c>
      <c r="D422" s="18">
        <f>COUNTIF(C$203:C422,C422)</f>
        <v>220</v>
      </c>
      <c r="F422" s="18" t="str">
        <f t="shared" si="27"/>
        <v/>
      </c>
      <c r="G422" s="18" t="str">
        <f t="shared" si="32"/>
        <v/>
      </c>
      <c r="H422" s="18" t="str">
        <f t="shared" si="32"/>
        <v/>
      </c>
      <c r="I422" s="18" t="str">
        <f t="shared" si="32"/>
        <v/>
      </c>
    </row>
    <row r="423" spans="1:9">
      <c r="A423" s="18">
        <v>221</v>
      </c>
      <c r="C423" s="18" t="str">
        <f t="shared" si="31"/>
        <v/>
      </c>
      <c r="D423" s="18">
        <f>COUNTIF(C$203:C423,C423)</f>
        <v>221</v>
      </c>
      <c r="F423" s="18" t="str">
        <f t="shared" si="27"/>
        <v/>
      </c>
      <c r="G423" s="18" t="str">
        <f t="shared" si="32"/>
        <v/>
      </c>
      <c r="H423" s="18" t="str">
        <f t="shared" si="32"/>
        <v/>
      </c>
      <c r="I423" s="18" t="str">
        <f t="shared" si="32"/>
        <v/>
      </c>
    </row>
    <row r="424" spans="1:9">
      <c r="A424" s="18">
        <v>222</v>
      </c>
      <c r="C424" s="18" t="str">
        <f t="shared" si="31"/>
        <v/>
      </c>
      <c r="D424" s="18">
        <f>COUNTIF(C$203:C424,C424)</f>
        <v>222</v>
      </c>
      <c r="F424" s="18" t="str">
        <f t="shared" si="27"/>
        <v/>
      </c>
      <c r="G424" s="18" t="str">
        <f t="shared" si="32"/>
        <v/>
      </c>
      <c r="H424" s="18" t="str">
        <f t="shared" si="32"/>
        <v/>
      </c>
      <c r="I424" s="18" t="str">
        <f t="shared" si="32"/>
        <v/>
      </c>
    </row>
    <row r="425" spans="1:9">
      <c r="A425" s="18">
        <v>223</v>
      </c>
      <c r="C425" s="18" t="str">
        <f t="shared" si="31"/>
        <v/>
      </c>
      <c r="D425" s="18">
        <f>COUNTIF(C$203:C425,C425)</f>
        <v>223</v>
      </c>
      <c r="F425" s="18" t="str">
        <f t="shared" si="27"/>
        <v/>
      </c>
      <c r="G425" s="18" t="str">
        <f t="shared" si="32"/>
        <v/>
      </c>
      <c r="H425" s="18" t="str">
        <f t="shared" si="32"/>
        <v/>
      </c>
      <c r="I425" s="18" t="str">
        <f t="shared" si="32"/>
        <v/>
      </c>
    </row>
    <row r="426" spans="1:9">
      <c r="A426" s="18">
        <v>224</v>
      </c>
      <c r="C426" s="18" t="str">
        <f t="shared" si="31"/>
        <v/>
      </c>
      <c r="D426" s="18">
        <f>COUNTIF(C$203:C426,C426)</f>
        <v>224</v>
      </c>
      <c r="F426" s="18" t="str">
        <f t="shared" si="27"/>
        <v/>
      </c>
      <c r="G426" s="18" t="str">
        <f t="shared" si="32"/>
        <v/>
      </c>
      <c r="H426" s="18" t="str">
        <f t="shared" si="32"/>
        <v/>
      </c>
      <c r="I426" s="18" t="str">
        <f t="shared" si="32"/>
        <v/>
      </c>
    </row>
    <row r="427" spans="1:9">
      <c r="A427" s="18">
        <v>225</v>
      </c>
      <c r="C427" s="18" t="str">
        <f t="shared" si="31"/>
        <v/>
      </c>
      <c r="D427" s="18">
        <f>COUNTIF(C$203:C427,C427)</f>
        <v>225</v>
      </c>
      <c r="F427" s="18" t="str">
        <f t="shared" si="27"/>
        <v/>
      </c>
      <c r="G427" s="18" t="str">
        <f t="shared" si="32"/>
        <v/>
      </c>
      <c r="H427" s="18" t="str">
        <f t="shared" si="32"/>
        <v/>
      </c>
      <c r="I427" s="18" t="str">
        <f t="shared" si="32"/>
        <v/>
      </c>
    </row>
    <row r="428" spans="1:9">
      <c r="A428" s="18">
        <v>226</v>
      </c>
      <c r="C428" s="18" t="str">
        <f t="shared" si="31"/>
        <v/>
      </c>
      <c r="D428" s="18">
        <f>COUNTIF(C$203:C428,C428)</f>
        <v>226</v>
      </c>
      <c r="F428" s="18" t="str">
        <f t="shared" si="27"/>
        <v/>
      </c>
      <c r="G428" s="18" t="str">
        <f t="shared" si="32"/>
        <v/>
      </c>
      <c r="H428" s="18" t="str">
        <f t="shared" si="32"/>
        <v/>
      </c>
      <c r="I428" s="18" t="str">
        <f t="shared" si="32"/>
        <v/>
      </c>
    </row>
    <row r="429" spans="1:9">
      <c r="A429" s="18">
        <v>227</v>
      </c>
      <c r="C429" s="18" t="str">
        <f t="shared" si="31"/>
        <v/>
      </c>
      <c r="D429" s="18">
        <f>COUNTIF(C$203:C429,C429)</f>
        <v>227</v>
      </c>
      <c r="F429" s="18" t="str">
        <f t="shared" si="27"/>
        <v/>
      </c>
      <c r="G429" s="18" t="str">
        <f t="shared" si="32"/>
        <v/>
      </c>
      <c r="H429" s="18" t="str">
        <f t="shared" si="32"/>
        <v/>
      </c>
      <c r="I429" s="18" t="str">
        <f t="shared" si="32"/>
        <v/>
      </c>
    </row>
    <row r="430" spans="1:9">
      <c r="A430" s="18">
        <v>228</v>
      </c>
      <c r="C430" s="18" t="str">
        <f t="shared" si="31"/>
        <v/>
      </c>
      <c r="D430" s="18">
        <f>COUNTIF(C$203:C430,C430)</f>
        <v>228</v>
      </c>
      <c r="F430" s="18" t="str">
        <f t="shared" si="27"/>
        <v/>
      </c>
      <c r="G430" s="18" t="str">
        <f t="shared" si="32"/>
        <v/>
      </c>
      <c r="H430" s="18" t="str">
        <f t="shared" si="32"/>
        <v/>
      </c>
      <c r="I430" s="18" t="str">
        <f t="shared" si="32"/>
        <v/>
      </c>
    </row>
    <row r="431" spans="1:9">
      <c r="A431" s="18">
        <v>229</v>
      </c>
      <c r="C431" s="18" t="str">
        <f t="shared" si="31"/>
        <v/>
      </c>
      <c r="D431" s="18">
        <f>COUNTIF(C$203:C431,C431)</f>
        <v>229</v>
      </c>
      <c r="F431" s="18" t="str">
        <f t="shared" si="27"/>
        <v/>
      </c>
      <c r="G431" s="18" t="str">
        <f t="shared" si="32"/>
        <v/>
      </c>
      <c r="H431" s="18" t="str">
        <f t="shared" si="32"/>
        <v/>
      </c>
      <c r="I431" s="18" t="str">
        <f t="shared" si="32"/>
        <v/>
      </c>
    </row>
    <row r="432" spans="1:9">
      <c r="A432" s="18">
        <v>230</v>
      </c>
      <c r="C432" s="18" t="str">
        <f t="shared" si="31"/>
        <v/>
      </c>
      <c r="D432" s="18">
        <f>COUNTIF(C$203:C432,C432)</f>
        <v>230</v>
      </c>
      <c r="F432" s="18" t="str">
        <f t="shared" si="27"/>
        <v/>
      </c>
      <c r="G432" s="18" t="str">
        <f t="shared" si="32"/>
        <v/>
      </c>
      <c r="H432" s="18" t="str">
        <f t="shared" si="32"/>
        <v/>
      </c>
      <c r="I432" s="18" t="str">
        <f t="shared" si="32"/>
        <v/>
      </c>
    </row>
    <row r="433" spans="1:9">
      <c r="A433" s="18">
        <v>231</v>
      </c>
      <c r="C433" s="18" t="str">
        <f t="shared" si="31"/>
        <v/>
      </c>
      <c r="D433" s="18">
        <f>COUNTIF(C$203:C433,C433)</f>
        <v>231</v>
      </c>
      <c r="F433" s="18" t="str">
        <f t="shared" si="27"/>
        <v/>
      </c>
      <c r="G433" s="18" t="str">
        <f t="shared" si="32"/>
        <v/>
      </c>
      <c r="H433" s="18" t="str">
        <f t="shared" si="32"/>
        <v/>
      </c>
      <c r="I433" s="18" t="str">
        <f t="shared" si="32"/>
        <v/>
      </c>
    </row>
    <row r="434" spans="1:9">
      <c r="A434" s="18">
        <v>232</v>
      </c>
      <c r="C434" s="18" t="str">
        <f t="shared" si="31"/>
        <v/>
      </c>
      <c r="D434" s="18">
        <f>COUNTIF(C$203:C434,C434)</f>
        <v>232</v>
      </c>
      <c r="F434" s="18" t="str">
        <f t="shared" si="27"/>
        <v/>
      </c>
      <c r="G434" s="18" t="str">
        <f t="shared" si="32"/>
        <v/>
      </c>
      <c r="H434" s="18" t="str">
        <f t="shared" si="32"/>
        <v/>
      </c>
      <c r="I434" s="18" t="str">
        <f t="shared" si="32"/>
        <v/>
      </c>
    </row>
    <row r="435" spans="1:9">
      <c r="A435" s="18">
        <v>233</v>
      </c>
      <c r="C435" s="18" t="str">
        <f t="shared" si="31"/>
        <v/>
      </c>
      <c r="D435" s="18">
        <f>COUNTIF(C$203:C435,C435)</f>
        <v>233</v>
      </c>
      <c r="F435" s="18" t="str">
        <f t="shared" si="27"/>
        <v/>
      </c>
      <c r="G435" s="18" t="str">
        <f t="shared" si="32"/>
        <v/>
      </c>
      <c r="H435" s="18" t="str">
        <f t="shared" si="32"/>
        <v/>
      </c>
      <c r="I435" s="18" t="str">
        <f t="shared" si="32"/>
        <v/>
      </c>
    </row>
    <row r="436" spans="1:9">
      <c r="A436" s="18">
        <v>234</v>
      </c>
      <c r="C436" s="18" t="str">
        <f t="shared" si="31"/>
        <v/>
      </c>
      <c r="D436" s="18">
        <f>COUNTIF(C$203:C436,C436)</f>
        <v>234</v>
      </c>
      <c r="F436" s="18" t="str">
        <f t="shared" si="27"/>
        <v/>
      </c>
      <c r="G436" s="18" t="str">
        <f t="shared" ref="G436:I451" si="33">C36</f>
        <v/>
      </c>
      <c r="H436" s="18" t="str">
        <f t="shared" si="33"/>
        <v/>
      </c>
      <c r="I436" s="18" t="str">
        <f t="shared" si="33"/>
        <v/>
      </c>
    </row>
    <row r="437" spans="1:9">
      <c r="A437" s="18">
        <v>235</v>
      </c>
      <c r="C437" s="18" t="str">
        <f t="shared" si="31"/>
        <v/>
      </c>
      <c r="D437" s="18">
        <f>COUNTIF(C$203:C437,C437)</f>
        <v>235</v>
      </c>
      <c r="F437" s="18" t="str">
        <f t="shared" si="27"/>
        <v/>
      </c>
      <c r="G437" s="18" t="str">
        <f t="shared" si="33"/>
        <v/>
      </c>
      <c r="H437" s="18" t="str">
        <f t="shared" si="33"/>
        <v/>
      </c>
      <c r="I437" s="18" t="str">
        <f t="shared" si="33"/>
        <v/>
      </c>
    </row>
    <row r="438" spans="1:9">
      <c r="A438" s="18">
        <v>236</v>
      </c>
      <c r="C438" s="18" t="str">
        <f t="shared" si="31"/>
        <v/>
      </c>
      <c r="D438" s="18">
        <f>COUNTIF(C$203:C438,C438)</f>
        <v>236</v>
      </c>
      <c r="F438" s="18" t="str">
        <f t="shared" si="27"/>
        <v/>
      </c>
      <c r="G438" s="18" t="str">
        <f t="shared" si="33"/>
        <v/>
      </c>
      <c r="H438" s="18" t="str">
        <f t="shared" si="33"/>
        <v/>
      </c>
      <c r="I438" s="18" t="str">
        <f t="shared" si="33"/>
        <v/>
      </c>
    </row>
    <row r="439" spans="1:9">
      <c r="A439" s="18">
        <v>237</v>
      </c>
      <c r="C439" s="18" t="str">
        <f t="shared" si="31"/>
        <v/>
      </c>
      <c r="D439" s="18">
        <f>COUNTIF(C$203:C439,C439)</f>
        <v>237</v>
      </c>
      <c r="F439" s="18" t="str">
        <f t="shared" si="27"/>
        <v/>
      </c>
      <c r="G439" s="18" t="str">
        <f t="shared" si="33"/>
        <v/>
      </c>
      <c r="H439" s="18" t="str">
        <f t="shared" si="33"/>
        <v/>
      </c>
      <c r="I439" s="18" t="str">
        <f t="shared" si="33"/>
        <v/>
      </c>
    </row>
    <row r="440" spans="1:9">
      <c r="A440" s="18">
        <v>238</v>
      </c>
      <c r="C440" s="18" t="str">
        <f t="shared" si="31"/>
        <v/>
      </c>
      <c r="D440" s="18">
        <f>COUNTIF(C$203:C440,C440)</f>
        <v>238</v>
      </c>
      <c r="F440" s="18" t="str">
        <f t="shared" si="27"/>
        <v/>
      </c>
      <c r="G440" s="18" t="str">
        <f t="shared" si="33"/>
        <v/>
      </c>
      <c r="H440" s="18" t="str">
        <f t="shared" si="33"/>
        <v/>
      </c>
      <c r="I440" s="18" t="str">
        <f t="shared" si="33"/>
        <v/>
      </c>
    </row>
    <row r="441" spans="1:9">
      <c r="A441" s="18">
        <v>239</v>
      </c>
      <c r="C441" s="18" t="str">
        <f t="shared" si="31"/>
        <v/>
      </c>
      <c r="D441" s="18">
        <f>COUNTIF(C$203:C441,C441)</f>
        <v>239</v>
      </c>
      <c r="F441" s="18" t="str">
        <f t="shared" si="27"/>
        <v/>
      </c>
      <c r="G441" s="18" t="str">
        <f t="shared" si="33"/>
        <v/>
      </c>
      <c r="H441" s="18" t="str">
        <f t="shared" si="33"/>
        <v/>
      </c>
      <c r="I441" s="18" t="str">
        <f t="shared" si="33"/>
        <v/>
      </c>
    </row>
    <row r="442" spans="1:9">
      <c r="A442" s="18">
        <v>240</v>
      </c>
      <c r="C442" s="18" t="str">
        <f t="shared" si="31"/>
        <v/>
      </c>
      <c r="D442" s="18">
        <f>COUNTIF(C$203:C442,C442)</f>
        <v>240</v>
      </c>
      <c r="F442" s="18" t="str">
        <f t="shared" si="27"/>
        <v/>
      </c>
      <c r="G442" s="18" t="str">
        <f t="shared" si="33"/>
        <v/>
      </c>
      <c r="H442" s="18" t="str">
        <f t="shared" si="33"/>
        <v/>
      </c>
      <c r="I442" s="18" t="str">
        <f t="shared" si="33"/>
        <v/>
      </c>
    </row>
    <row r="443" spans="1:9">
      <c r="A443" s="18">
        <v>241</v>
      </c>
      <c r="C443" s="18" t="str">
        <f t="shared" si="31"/>
        <v/>
      </c>
      <c r="D443" s="18">
        <f>COUNTIF(C$203:C443,C443)</f>
        <v>241</v>
      </c>
      <c r="F443" s="18" t="str">
        <f t="shared" si="27"/>
        <v/>
      </c>
      <c r="G443" s="18" t="str">
        <f t="shared" si="33"/>
        <v/>
      </c>
      <c r="H443" s="18" t="str">
        <f t="shared" si="33"/>
        <v/>
      </c>
      <c r="I443" s="18" t="str">
        <f t="shared" si="33"/>
        <v/>
      </c>
    </row>
    <row r="444" spans="1:9">
      <c r="A444" s="18">
        <v>242</v>
      </c>
      <c r="C444" s="18" t="str">
        <f t="shared" si="31"/>
        <v/>
      </c>
      <c r="D444" s="18">
        <f>COUNTIF(C$203:C444,C444)</f>
        <v>242</v>
      </c>
      <c r="F444" s="18" t="str">
        <f t="shared" si="27"/>
        <v/>
      </c>
      <c r="G444" s="18" t="str">
        <f t="shared" si="33"/>
        <v/>
      </c>
      <c r="H444" s="18" t="str">
        <f t="shared" si="33"/>
        <v/>
      </c>
      <c r="I444" s="18" t="str">
        <f t="shared" si="33"/>
        <v/>
      </c>
    </row>
    <row r="445" spans="1:9">
      <c r="A445" s="18">
        <v>243</v>
      </c>
      <c r="C445" s="18" t="str">
        <f t="shared" si="31"/>
        <v/>
      </c>
      <c r="D445" s="18">
        <f>COUNTIF(C$203:C445,C445)</f>
        <v>243</v>
      </c>
      <c r="F445" s="18" t="str">
        <f t="shared" si="27"/>
        <v/>
      </c>
      <c r="G445" s="18" t="str">
        <f t="shared" si="33"/>
        <v/>
      </c>
      <c r="H445" s="18" t="str">
        <f t="shared" si="33"/>
        <v/>
      </c>
      <c r="I445" s="18" t="str">
        <f t="shared" si="33"/>
        <v/>
      </c>
    </row>
    <row r="446" spans="1:9">
      <c r="A446" s="18">
        <v>244</v>
      </c>
      <c r="C446" s="18" t="str">
        <f t="shared" si="31"/>
        <v/>
      </c>
      <c r="D446" s="18">
        <f>COUNTIF(C$203:C446,C446)</f>
        <v>244</v>
      </c>
      <c r="F446" s="18" t="str">
        <f t="shared" si="27"/>
        <v/>
      </c>
      <c r="G446" s="18" t="str">
        <f t="shared" si="33"/>
        <v/>
      </c>
      <c r="H446" s="18" t="str">
        <f t="shared" si="33"/>
        <v/>
      </c>
      <c r="I446" s="18" t="str">
        <f t="shared" si="33"/>
        <v/>
      </c>
    </row>
    <row r="447" spans="1:9">
      <c r="A447" s="18">
        <v>245</v>
      </c>
      <c r="C447" s="18" t="str">
        <f t="shared" si="31"/>
        <v/>
      </c>
      <c r="D447" s="18">
        <f>COUNTIF(C$203:C447,C447)</f>
        <v>245</v>
      </c>
      <c r="F447" s="18" t="str">
        <f t="shared" si="27"/>
        <v/>
      </c>
      <c r="G447" s="18" t="str">
        <f t="shared" si="33"/>
        <v/>
      </c>
      <c r="H447" s="18" t="str">
        <f t="shared" si="33"/>
        <v/>
      </c>
      <c r="I447" s="18" t="str">
        <f t="shared" si="33"/>
        <v/>
      </c>
    </row>
    <row r="448" spans="1:9">
      <c r="A448" s="18">
        <v>246</v>
      </c>
      <c r="C448" s="18" t="str">
        <f t="shared" si="31"/>
        <v/>
      </c>
      <c r="D448" s="18">
        <f>COUNTIF(C$203:C448,C448)</f>
        <v>246</v>
      </c>
      <c r="F448" s="18" t="str">
        <f t="shared" si="27"/>
        <v/>
      </c>
      <c r="G448" s="18" t="str">
        <f t="shared" si="33"/>
        <v/>
      </c>
      <c r="H448" s="18" t="str">
        <f t="shared" si="33"/>
        <v/>
      </c>
      <c r="I448" s="18" t="str">
        <f t="shared" si="33"/>
        <v/>
      </c>
    </row>
    <row r="449" spans="1:9">
      <c r="A449" s="18">
        <v>247</v>
      </c>
      <c r="C449" s="18" t="str">
        <f t="shared" si="31"/>
        <v/>
      </c>
      <c r="D449" s="18">
        <f>COUNTIF(C$203:C449,C449)</f>
        <v>247</v>
      </c>
      <c r="F449" s="18" t="str">
        <f t="shared" si="27"/>
        <v/>
      </c>
      <c r="G449" s="18" t="str">
        <f t="shared" si="33"/>
        <v/>
      </c>
      <c r="H449" s="18" t="str">
        <f t="shared" si="33"/>
        <v/>
      </c>
      <c r="I449" s="18" t="str">
        <f t="shared" si="33"/>
        <v/>
      </c>
    </row>
    <row r="450" spans="1:9">
      <c r="A450" s="18">
        <v>248</v>
      </c>
      <c r="C450" s="18" t="str">
        <f t="shared" si="31"/>
        <v/>
      </c>
      <c r="D450" s="18">
        <f>COUNTIF(C$203:C450,C450)</f>
        <v>248</v>
      </c>
      <c r="F450" s="18" t="str">
        <f t="shared" si="27"/>
        <v/>
      </c>
      <c r="G450" s="18" t="str">
        <f t="shared" si="33"/>
        <v/>
      </c>
      <c r="H450" s="18" t="str">
        <f t="shared" si="33"/>
        <v/>
      </c>
      <c r="I450" s="18" t="str">
        <f t="shared" si="33"/>
        <v/>
      </c>
    </row>
    <row r="451" spans="1:9">
      <c r="A451" s="18">
        <v>249</v>
      </c>
      <c r="C451" s="18" t="str">
        <f t="shared" si="31"/>
        <v/>
      </c>
      <c r="D451" s="18">
        <f>COUNTIF(C$203:C451,C451)</f>
        <v>249</v>
      </c>
      <c r="F451" s="18" t="str">
        <f t="shared" si="27"/>
        <v/>
      </c>
      <c r="G451" s="18" t="str">
        <f t="shared" si="33"/>
        <v/>
      </c>
      <c r="H451" s="18" t="str">
        <f t="shared" si="33"/>
        <v/>
      </c>
      <c r="I451" s="18" t="str">
        <f t="shared" si="33"/>
        <v/>
      </c>
    </row>
    <row r="452" spans="1:9">
      <c r="A452" s="18">
        <v>250</v>
      </c>
      <c r="C452" s="18" t="str">
        <f t="shared" si="31"/>
        <v/>
      </c>
      <c r="D452" s="18">
        <f>COUNTIF(C$203:C452,C452)</f>
        <v>250</v>
      </c>
      <c r="F452" s="18" t="str">
        <f t="shared" si="27"/>
        <v/>
      </c>
      <c r="G452" s="18" t="str">
        <f t="shared" ref="G452:I467" si="34">C52</f>
        <v/>
      </c>
      <c r="H452" s="18" t="str">
        <f t="shared" si="34"/>
        <v/>
      </c>
      <c r="I452" s="18" t="str">
        <f t="shared" si="34"/>
        <v/>
      </c>
    </row>
    <row r="453" spans="1:9">
      <c r="A453" s="18">
        <v>251</v>
      </c>
      <c r="C453" s="18" t="str">
        <f t="shared" si="31"/>
        <v/>
      </c>
      <c r="D453" s="18">
        <f>COUNTIF(C$203:C453,C453)</f>
        <v>251</v>
      </c>
      <c r="F453" s="18" t="str">
        <f t="shared" si="27"/>
        <v/>
      </c>
      <c r="G453" s="18" t="str">
        <f t="shared" si="34"/>
        <v/>
      </c>
      <c r="H453" s="18" t="str">
        <f t="shared" si="34"/>
        <v/>
      </c>
      <c r="I453" s="18" t="str">
        <f t="shared" si="34"/>
        <v/>
      </c>
    </row>
    <row r="454" spans="1:9">
      <c r="A454" s="18">
        <v>252</v>
      </c>
      <c r="C454" s="18" t="str">
        <f t="shared" si="31"/>
        <v/>
      </c>
      <c r="D454" s="18">
        <f>COUNTIF(C$203:C454,C454)</f>
        <v>252</v>
      </c>
      <c r="F454" s="18" t="str">
        <f t="shared" si="27"/>
        <v/>
      </c>
      <c r="G454" s="18" t="str">
        <f t="shared" si="34"/>
        <v/>
      </c>
      <c r="H454" s="18" t="str">
        <f t="shared" si="34"/>
        <v/>
      </c>
      <c r="I454" s="18" t="str">
        <f t="shared" si="34"/>
        <v/>
      </c>
    </row>
    <row r="455" spans="1:9">
      <c r="A455" s="18">
        <v>253</v>
      </c>
      <c r="C455" s="18" t="str">
        <f t="shared" si="31"/>
        <v/>
      </c>
      <c r="D455" s="18">
        <f>COUNTIF(C$203:C455,C455)</f>
        <v>253</v>
      </c>
      <c r="F455" s="18" t="str">
        <f t="shared" si="27"/>
        <v/>
      </c>
      <c r="G455" s="18" t="str">
        <f t="shared" si="34"/>
        <v/>
      </c>
      <c r="H455" s="18" t="str">
        <f t="shared" si="34"/>
        <v/>
      </c>
      <c r="I455" s="18" t="str">
        <f t="shared" si="34"/>
        <v/>
      </c>
    </row>
    <row r="456" spans="1:9">
      <c r="A456" s="18">
        <v>254</v>
      </c>
      <c r="C456" s="18" t="str">
        <f t="shared" si="31"/>
        <v/>
      </c>
      <c r="D456" s="18">
        <f>COUNTIF(C$203:C456,C456)</f>
        <v>254</v>
      </c>
      <c r="F456" s="18" t="str">
        <f t="shared" si="27"/>
        <v/>
      </c>
      <c r="G456" s="18" t="str">
        <f t="shared" si="34"/>
        <v/>
      </c>
      <c r="H456" s="18" t="str">
        <f t="shared" si="34"/>
        <v/>
      </c>
      <c r="I456" s="18" t="str">
        <f t="shared" si="34"/>
        <v/>
      </c>
    </row>
    <row r="457" spans="1:9">
      <c r="A457" s="18">
        <v>255</v>
      </c>
      <c r="C457" s="18" t="str">
        <f t="shared" si="31"/>
        <v/>
      </c>
      <c r="D457" s="18">
        <f>COUNTIF(C$203:C457,C457)</f>
        <v>255</v>
      </c>
      <c r="F457" s="18" t="str">
        <f t="shared" si="27"/>
        <v/>
      </c>
      <c r="G457" s="18" t="str">
        <f t="shared" si="34"/>
        <v/>
      </c>
      <c r="H457" s="18" t="str">
        <f t="shared" si="34"/>
        <v/>
      </c>
      <c r="I457" s="18" t="str">
        <f t="shared" si="34"/>
        <v/>
      </c>
    </row>
    <row r="458" spans="1:9">
      <c r="A458" s="18">
        <v>256</v>
      </c>
      <c r="C458" s="18" t="str">
        <f t="shared" si="31"/>
        <v/>
      </c>
      <c r="D458" s="18">
        <f>COUNTIF(C$203:C458,C458)</f>
        <v>256</v>
      </c>
      <c r="F458" s="18" t="str">
        <f t="shared" si="27"/>
        <v/>
      </c>
      <c r="G458" s="18" t="str">
        <f t="shared" si="34"/>
        <v/>
      </c>
      <c r="H458" s="18" t="str">
        <f t="shared" si="34"/>
        <v/>
      </c>
      <c r="I458" s="18" t="str">
        <f t="shared" si="34"/>
        <v/>
      </c>
    </row>
    <row r="459" spans="1:9">
      <c r="A459" s="18">
        <v>257</v>
      </c>
      <c r="C459" s="18" t="str">
        <f t="shared" si="31"/>
        <v/>
      </c>
      <c r="D459" s="18">
        <f>COUNTIF(C$203:C459,C459)</f>
        <v>257</v>
      </c>
      <c r="F459" s="18" t="str">
        <f t="shared" si="27"/>
        <v/>
      </c>
      <c r="G459" s="18" t="str">
        <f t="shared" si="34"/>
        <v/>
      </c>
      <c r="H459" s="18" t="str">
        <f t="shared" si="34"/>
        <v/>
      </c>
      <c r="I459" s="18" t="str">
        <f t="shared" si="34"/>
        <v/>
      </c>
    </row>
    <row r="460" spans="1:9">
      <c r="A460" s="18">
        <v>258</v>
      </c>
      <c r="C460" s="18" t="str">
        <f t="shared" si="31"/>
        <v/>
      </c>
      <c r="D460" s="18">
        <f>COUNTIF(C$203:C460,C460)</f>
        <v>258</v>
      </c>
      <c r="F460" s="18" t="str">
        <f t="shared" ref="F460:F523" si="35">IF(C460="","",CONCATENATE(C460,D460)*1)</f>
        <v/>
      </c>
      <c r="G460" s="18" t="str">
        <f t="shared" si="34"/>
        <v/>
      </c>
      <c r="H460" s="18" t="str">
        <f t="shared" si="34"/>
        <v/>
      </c>
      <c r="I460" s="18" t="str">
        <f t="shared" si="34"/>
        <v/>
      </c>
    </row>
    <row r="461" spans="1:9">
      <c r="A461" s="18">
        <v>259</v>
      </c>
      <c r="C461" s="18" t="str">
        <f t="shared" si="31"/>
        <v/>
      </c>
      <c r="D461" s="18">
        <f>COUNTIF(C$203:C461,C461)</f>
        <v>259</v>
      </c>
      <c r="F461" s="18" t="str">
        <f t="shared" si="35"/>
        <v/>
      </c>
      <c r="G461" s="18" t="str">
        <f t="shared" si="34"/>
        <v/>
      </c>
      <c r="H461" s="18" t="str">
        <f t="shared" si="34"/>
        <v/>
      </c>
      <c r="I461" s="18" t="str">
        <f t="shared" si="34"/>
        <v/>
      </c>
    </row>
    <row r="462" spans="1:9">
      <c r="A462" s="18">
        <v>260</v>
      </c>
      <c r="C462" s="18" t="str">
        <f t="shared" si="31"/>
        <v/>
      </c>
      <c r="D462" s="18">
        <f>COUNTIF(C$203:C462,C462)</f>
        <v>260</v>
      </c>
      <c r="F462" s="18" t="str">
        <f t="shared" si="35"/>
        <v/>
      </c>
      <c r="G462" s="18" t="str">
        <f t="shared" si="34"/>
        <v/>
      </c>
      <c r="H462" s="18" t="str">
        <f t="shared" si="34"/>
        <v/>
      </c>
      <c r="I462" s="18" t="str">
        <f t="shared" si="34"/>
        <v/>
      </c>
    </row>
    <row r="463" spans="1:9">
      <c r="A463" s="18">
        <v>261</v>
      </c>
      <c r="C463" s="18" t="str">
        <f t="shared" si="31"/>
        <v/>
      </c>
      <c r="D463" s="18">
        <f>COUNTIF(C$203:C463,C463)</f>
        <v>261</v>
      </c>
      <c r="F463" s="18" t="str">
        <f t="shared" si="35"/>
        <v/>
      </c>
      <c r="G463" s="18" t="str">
        <f t="shared" si="34"/>
        <v/>
      </c>
      <c r="H463" s="18" t="str">
        <f t="shared" si="34"/>
        <v/>
      </c>
      <c r="I463" s="18" t="str">
        <f t="shared" si="34"/>
        <v/>
      </c>
    </row>
    <row r="464" spans="1:9">
      <c r="A464" s="18">
        <v>262</v>
      </c>
      <c r="C464" s="18" t="str">
        <f t="shared" si="31"/>
        <v/>
      </c>
      <c r="D464" s="18">
        <f>COUNTIF(C$203:C464,C464)</f>
        <v>262</v>
      </c>
      <c r="F464" s="18" t="str">
        <f t="shared" si="35"/>
        <v/>
      </c>
      <c r="G464" s="18" t="str">
        <f t="shared" si="34"/>
        <v/>
      </c>
      <c r="H464" s="18" t="str">
        <f t="shared" si="34"/>
        <v/>
      </c>
      <c r="I464" s="18" t="str">
        <f t="shared" si="34"/>
        <v/>
      </c>
    </row>
    <row r="465" spans="1:9">
      <c r="A465" s="18">
        <v>263</v>
      </c>
      <c r="C465" s="18" t="str">
        <f t="shared" si="31"/>
        <v/>
      </c>
      <c r="D465" s="18">
        <f>COUNTIF(C$203:C465,C465)</f>
        <v>263</v>
      </c>
      <c r="F465" s="18" t="str">
        <f t="shared" si="35"/>
        <v/>
      </c>
      <c r="G465" s="18" t="str">
        <f t="shared" si="34"/>
        <v/>
      </c>
      <c r="H465" s="18" t="str">
        <f t="shared" si="34"/>
        <v/>
      </c>
      <c r="I465" s="18" t="str">
        <f t="shared" si="34"/>
        <v/>
      </c>
    </row>
    <row r="466" spans="1:9">
      <c r="A466" s="18">
        <v>264</v>
      </c>
      <c r="C466" s="18" t="str">
        <f t="shared" si="31"/>
        <v/>
      </c>
      <c r="D466" s="18">
        <f>COUNTIF(C$203:C466,C466)</f>
        <v>264</v>
      </c>
      <c r="F466" s="18" t="str">
        <f t="shared" si="35"/>
        <v/>
      </c>
      <c r="G466" s="18" t="str">
        <f t="shared" si="34"/>
        <v/>
      </c>
      <c r="H466" s="18" t="str">
        <f t="shared" si="34"/>
        <v/>
      </c>
      <c r="I466" s="18" t="str">
        <f t="shared" si="34"/>
        <v/>
      </c>
    </row>
    <row r="467" spans="1:9">
      <c r="A467" s="18">
        <v>265</v>
      </c>
      <c r="C467" s="18" t="str">
        <f t="shared" si="31"/>
        <v/>
      </c>
      <c r="D467" s="18">
        <f>COUNTIF(C$203:C467,C467)</f>
        <v>265</v>
      </c>
      <c r="F467" s="18" t="str">
        <f t="shared" si="35"/>
        <v/>
      </c>
      <c r="G467" s="18" t="str">
        <f t="shared" si="34"/>
        <v/>
      </c>
      <c r="H467" s="18" t="str">
        <f t="shared" si="34"/>
        <v/>
      </c>
      <c r="I467" s="18" t="str">
        <f t="shared" si="34"/>
        <v/>
      </c>
    </row>
    <row r="468" spans="1:9">
      <c r="A468" s="18">
        <v>266</v>
      </c>
      <c r="C468" s="18" t="str">
        <f t="shared" ref="C468:C531" si="36">L68</f>
        <v/>
      </c>
      <c r="D468" s="18">
        <f>COUNTIF(C$203:C468,C468)</f>
        <v>266</v>
      </c>
      <c r="F468" s="18" t="str">
        <f t="shared" si="35"/>
        <v/>
      </c>
      <c r="G468" s="18" t="str">
        <f t="shared" ref="G468:I483" si="37">C68</f>
        <v/>
      </c>
      <c r="H468" s="18" t="str">
        <f t="shared" si="37"/>
        <v/>
      </c>
      <c r="I468" s="18" t="str">
        <f t="shared" si="37"/>
        <v/>
      </c>
    </row>
    <row r="469" spans="1:9">
      <c r="A469" s="18">
        <v>267</v>
      </c>
      <c r="C469" s="18" t="str">
        <f t="shared" si="36"/>
        <v/>
      </c>
      <c r="D469" s="18">
        <f>COUNTIF(C$203:C469,C469)</f>
        <v>267</v>
      </c>
      <c r="F469" s="18" t="str">
        <f t="shared" si="35"/>
        <v/>
      </c>
      <c r="G469" s="18" t="str">
        <f t="shared" si="37"/>
        <v/>
      </c>
      <c r="H469" s="18" t="str">
        <f t="shared" si="37"/>
        <v/>
      </c>
      <c r="I469" s="18" t="str">
        <f t="shared" si="37"/>
        <v/>
      </c>
    </row>
    <row r="470" spans="1:9">
      <c r="A470" s="18">
        <v>268</v>
      </c>
      <c r="C470" s="18" t="str">
        <f t="shared" si="36"/>
        <v/>
      </c>
      <c r="D470" s="18">
        <f>COUNTIF(C$203:C470,C470)</f>
        <v>268</v>
      </c>
      <c r="F470" s="18" t="str">
        <f t="shared" si="35"/>
        <v/>
      </c>
      <c r="G470" s="18" t="str">
        <f t="shared" si="37"/>
        <v/>
      </c>
      <c r="H470" s="18" t="str">
        <f t="shared" si="37"/>
        <v/>
      </c>
      <c r="I470" s="18" t="str">
        <f t="shared" si="37"/>
        <v/>
      </c>
    </row>
    <row r="471" spans="1:9">
      <c r="A471" s="18">
        <v>269</v>
      </c>
      <c r="C471" s="18" t="str">
        <f t="shared" si="36"/>
        <v/>
      </c>
      <c r="D471" s="18">
        <f>COUNTIF(C$203:C471,C471)</f>
        <v>269</v>
      </c>
      <c r="F471" s="18" t="str">
        <f t="shared" si="35"/>
        <v/>
      </c>
      <c r="G471" s="18" t="str">
        <f t="shared" si="37"/>
        <v/>
      </c>
      <c r="H471" s="18" t="str">
        <f t="shared" si="37"/>
        <v/>
      </c>
      <c r="I471" s="18" t="str">
        <f t="shared" si="37"/>
        <v/>
      </c>
    </row>
    <row r="472" spans="1:9">
      <c r="A472" s="18">
        <v>270</v>
      </c>
      <c r="C472" s="18" t="str">
        <f t="shared" si="36"/>
        <v/>
      </c>
      <c r="D472" s="18">
        <f>COUNTIF(C$203:C472,C472)</f>
        <v>270</v>
      </c>
      <c r="F472" s="18" t="str">
        <f t="shared" si="35"/>
        <v/>
      </c>
      <c r="G472" s="18" t="str">
        <f t="shared" si="37"/>
        <v/>
      </c>
      <c r="H472" s="18" t="str">
        <f t="shared" si="37"/>
        <v/>
      </c>
      <c r="I472" s="18" t="str">
        <f t="shared" si="37"/>
        <v/>
      </c>
    </row>
    <row r="473" spans="1:9">
      <c r="A473" s="18">
        <v>271</v>
      </c>
      <c r="C473" s="18" t="str">
        <f t="shared" si="36"/>
        <v/>
      </c>
      <c r="D473" s="18">
        <f>COUNTIF(C$203:C473,C473)</f>
        <v>271</v>
      </c>
      <c r="F473" s="18" t="str">
        <f t="shared" si="35"/>
        <v/>
      </c>
      <c r="G473" s="18" t="str">
        <f t="shared" si="37"/>
        <v/>
      </c>
      <c r="H473" s="18" t="str">
        <f t="shared" si="37"/>
        <v/>
      </c>
      <c r="I473" s="18" t="str">
        <f t="shared" si="37"/>
        <v/>
      </c>
    </row>
    <row r="474" spans="1:9">
      <c r="A474" s="18">
        <v>272</v>
      </c>
      <c r="C474" s="18" t="str">
        <f t="shared" si="36"/>
        <v/>
      </c>
      <c r="D474" s="18">
        <f>COUNTIF(C$203:C474,C474)</f>
        <v>272</v>
      </c>
      <c r="F474" s="18" t="str">
        <f t="shared" si="35"/>
        <v/>
      </c>
      <c r="G474" s="18" t="str">
        <f t="shared" si="37"/>
        <v/>
      </c>
      <c r="H474" s="18" t="str">
        <f t="shared" si="37"/>
        <v/>
      </c>
      <c r="I474" s="18" t="str">
        <f t="shared" si="37"/>
        <v/>
      </c>
    </row>
    <row r="475" spans="1:9">
      <c r="A475" s="18">
        <v>273</v>
      </c>
      <c r="C475" s="18" t="str">
        <f t="shared" si="36"/>
        <v/>
      </c>
      <c r="D475" s="18">
        <f>COUNTIF(C$203:C475,C475)</f>
        <v>273</v>
      </c>
      <c r="F475" s="18" t="str">
        <f t="shared" si="35"/>
        <v/>
      </c>
      <c r="G475" s="18" t="str">
        <f t="shared" si="37"/>
        <v/>
      </c>
      <c r="H475" s="18" t="str">
        <f t="shared" si="37"/>
        <v/>
      </c>
      <c r="I475" s="18" t="str">
        <f t="shared" si="37"/>
        <v/>
      </c>
    </row>
    <row r="476" spans="1:9">
      <c r="A476" s="18">
        <v>274</v>
      </c>
      <c r="C476" s="18" t="str">
        <f t="shared" si="36"/>
        <v/>
      </c>
      <c r="D476" s="18">
        <f>COUNTIF(C$203:C476,C476)</f>
        <v>274</v>
      </c>
      <c r="F476" s="18" t="str">
        <f t="shared" si="35"/>
        <v/>
      </c>
      <c r="G476" s="18" t="str">
        <f t="shared" si="37"/>
        <v/>
      </c>
      <c r="H476" s="18" t="str">
        <f t="shared" si="37"/>
        <v/>
      </c>
      <c r="I476" s="18" t="str">
        <f t="shared" si="37"/>
        <v/>
      </c>
    </row>
    <row r="477" spans="1:9">
      <c r="A477" s="18">
        <v>275</v>
      </c>
      <c r="C477" s="18" t="str">
        <f t="shared" si="36"/>
        <v/>
      </c>
      <c r="D477" s="18">
        <f>COUNTIF(C$203:C477,C477)</f>
        <v>275</v>
      </c>
      <c r="F477" s="18" t="str">
        <f t="shared" si="35"/>
        <v/>
      </c>
      <c r="G477" s="18" t="str">
        <f t="shared" si="37"/>
        <v/>
      </c>
      <c r="H477" s="18" t="str">
        <f t="shared" si="37"/>
        <v/>
      </c>
      <c r="I477" s="18" t="str">
        <f t="shared" si="37"/>
        <v/>
      </c>
    </row>
    <row r="478" spans="1:9">
      <c r="A478" s="18">
        <v>276</v>
      </c>
      <c r="C478" s="18" t="str">
        <f t="shared" si="36"/>
        <v/>
      </c>
      <c r="D478" s="18">
        <f>COUNTIF(C$203:C478,C478)</f>
        <v>276</v>
      </c>
      <c r="F478" s="18" t="str">
        <f t="shared" si="35"/>
        <v/>
      </c>
      <c r="G478" s="18" t="str">
        <f t="shared" si="37"/>
        <v/>
      </c>
      <c r="H478" s="18" t="str">
        <f t="shared" si="37"/>
        <v/>
      </c>
      <c r="I478" s="18" t="str">
        <f t="shared" si="37"/>
        <v/>
      </c>
    </row>
    <row r="479" spans="1:9">
      <c r="A479" s="18">
        <v>277</v>
      </c>
      <c r="C479" s="18" t="str">
        <f t="shared" si="36"/>
        <v/>
      </c>
      <c r="D479" s="18">
        <f>COUNTIF(C$203:C479,C479)</f>
        <v>277</v>
      </c>
      <c r="F479" s="18" t="str">
        <f t="shared" si="35"/>
        <v/>
      </c>
      <c r="G479" s="18" t="str">
        <f t="shared" si="37"/>
        <v/>
      </c>
      <c r="H479" s="18" t="str">
        <f t="shared" si="37"/>
        <v/>
      </c>
      <c r="I479" s="18" t="str">
        <f t="shared" si="37"/>
        <v/>
      </c>
    </row>
    <row r="480" spans="1:9">
      <c r="A480" s="18">
        <v>278</v>
      </c>
      <c r="C480" s="18" t="str">
        <f t="shared" si="36"/>
        <v/>
      </c>
      <c r="D480" s="18">
        <f>COUNTIF(C$203:C480,C480)</f>
        <v>278</v>
      </c>
      <c r="F480" s="18" t="str">
        <f t="shared" si="35"/>
        <v/>
      </c>
      <c r="G480" s="18" t="str">
        <f t="shared" si="37"/>
        <v/>
      </c>
      <c r="H480" s="18" t="str">
        <f t="shared" si="37"/>
        <v/>
      </c>
      <c r="I480" s="18" t="str">
        <f t="shared" si="37"/>
        <v/>
      </c>
    </row>
    <row r="481" spans="1:9">
      <c r="A481" s="18">
        <v>279</v>
      </c>
      <c r="C481" s="18" t="str">
        <f t="shared" si="36"/>
        <v/>
      </c>
      <c r="D481" s="18">
        <f>COUNTIF(C$203:C481,C481)</f>
        <v>279</v>
      </c>
      <c r="F481" s="18" t="str">
        <f t="shared" si="35"/>
        <v/>
      </c>
      <c r="G481" s="18" t="str">
        <f t="shared" si="37"/>
        <v/>
      </c>
      <c r="H481" s="18" t="str">
        <f t="shared" si="37"/>
        <v/>
      </c>
      <c r="I481" s="18" t="str">
        <f t="shared" si="37"/>
        <v/>
      </c>
    </row>
    <row r="482" spans="1:9">
      <c r="A482" s="18">
        <v>280</v>
      </c>
      <c r="C482" s="18" t="str">
        <f t="shared" si="36"/>
        <v/>
      </c>
      <c r="D482" s="18">
        <f>COUNTIF(C$203:C482,C482)</f>
        <v>280</v>
      </c>
      <c r="F482" s="18" t="str">
        <f t="shared" si="35"/>
        <v/>
      </c>
      <c r="G482" s="18" t="str">
        <f t="shared" si="37"/>
        <v/>
      </c>
      <c r="H482" s="18" t="str">
        <f t="shared" si="37"/>
        <v/>
      </c>
      <c r="I482" s="18" t="str">
        <f t="shared" si="37"/>
        <v/>
      </c>
    </row>
    <row r="483" spans="1:9">
      <c r="A483" s="18">
        <v>281</v>
      </c>
      <c r="C483" s="18" t="str">
        <f t="shared" si="36"/>
        <v/>
      </c>
      <c r="D483" s="18">
        <f>COUNTIF(C$203:C483,C483)</f>
        <v>281</v>
      </c>
      <c r="F483" s="18" t="str">
        <f t="shared" si="35"/>
        <v/>
      </c>
      <c r="G483" s="18" t="str">
        <f t="shared" si="37"/>
        <v/>
      </c>
      <c r="H483" s="18" t="str">
        <f t="shared" si="37"/>
        <v/>
      </c>
      <c r="I483" s="18" t="str">
        <f t="shared" si="37"/>
        <v/>
      </c>
    </row>
    <row r="484" spans="1:9">
      <c r="A484" s="18">
        <v>282</v>
      </c>
      <c r="C484" s="18" t="str">
        <f t="shared" si="36"/>
        <v/>
      </c>
      <c r="D484" s="18">
        <f>COUNTIF(C$203:C484,C484)</f>
        <v>282</v>
      </c>
      <c r="F484" s="18" t="str">
        <f t="shared" si="35"/>
        <v/>
      </c>
      <c r="G484" s="18" t="str">
        <f t="shared" ref="G484:I499" si="38">C84</f>
        <v/>
      </c>
      <c r="H484" s="18" t="str">
        <f t="shared" si="38"/>
        <v/>
      </c>
      <c r="I484" s="18" t="str">
        <f t="shared" si="38"/>
        <v/>
      </c>
    </row>
    <row r="485" spans="1:9">
      <c r="A485" s="18">
        <v>283</v>
      </c>
      <c r="C485" s="18" t="str">
        <f t="shared" si="36"/>
        <v/>
      </c>
      <c r="D485" s="18">
        <f>COUNTIF(C$203:C485,C485)</f>
        <v>283</v>
      </c>
      <c r="F485" s="18" t="str">
        <f t="shared" si="35"/>
        <v/>
      </c>
      <c r="G485" s="18" t="str">
        <f t="shared" si="38"/>
        <v/>
      </c>
      <c r="H485" s="18" t="str">
        <f t="shared" si="38"/>
        <v/>
      </c>
      <c r="I485" s="18" t="str">
        <f t="shared" si="38"/>
        <v/>
      </c>
    </row>
    <row r="486" spans="1:9">
      <c r="A486" s="18">
        <v>284</v>
      </c>
      <c r="C486" s="18" t="str">
        <f t="shared" si="36"/>
        <v/>
      </c>
      <c r="D486" s="18">
        <f>COUNTIF(C$203:C486,C486)</f>
        <v>284</v>
      </c>
      <c r="F486" s="18" t="str">
        <f t="shared" si="35"/>
        <v/>
      </c>
      <c r="G486" s="18" t="str">
        <f t="shared" si="38"/>
        <v/>
      </c>
      <c r="H486" s="18" t="str">
        <f t="shared" si="38"/>
        <v/>
      </c>
      <c r="I486" s="18" t="str">
        <f t="shared" si="38"/>
        <v/>
      </c>
    </row>
    <row r="487" spans="1:9">
      <c r="A487" s="18">
        <v>285</v>
      </c>
      <c r="C487" s="18" t="str">
        <f t="shared" si="36"/>
        <v/>
      </c>
      <c r="D487" s="18">
        <f>COUNTIF(C$203:C487,C487)</f>
        <v>285</v>
      </c>
      <c r="F487" s="18" t="str">
        <f t="shared" si="35"/>
        <v/>
      </c>
      <c r="G487" s="18" t="str">
        <f t="shared" si="38"/>
        <v/>
      </c>
      <c r="H487" s="18" t="str">
        <f t="shared" si="38"/>
        <v/>
      </c>
      <c r="I487" s="18" t="str">
        <f t="shared" si="38"/>
        <v/>
      </c>
    </row>
    <row r="488" spans="1:9">
      <c r="A488" s="18">
        <v>286</v>
      </c>
      <c r="C488" s="18" t="str">
        <f t="shared" si="36"/>
        <v/>
      </c>
      <c r="D488" s="18">
        <f>COUNTIF(C$203:C488,C488)</f>
        <v>286</v>
      </c>
      <c r="F488" s="18" t="str">
        <f t="shared" si="35"/>
        <v/>
      </c>
      <c r="G488" s="18" t="str">
        <f t="shared" si="38"/>
        <v/>
      </c>
      <c r="H488" s="18" t="str">
        <f t="shared" si="38"/>
        <v/>
      </c>
      <c r="I488" s="18" t="str">
        <f t="shared" si="38"/>
        <v/>
      </c>
    </row>
    <row r="489" spans="1:9">
      <c r="A489" s="18">
        <v>287</v>
      </c>
      <c r="C489" s="18" t="str">
        <f t="shared" si="36"/>
        <v/>
      </c>
      <c r="D489" s="18">
        <f>COUNTIF(C$203:C489,C489)</f>
        <v>287</v>
      </c>
      <c r="F489" s="18" t="str">
        <f t="shared" si="35"/>
        <v/>
      </c>
      <c r="G489" s="18" t="str">
        <f t="shared" si="38"/>
        <v/>
      </c>
      <c r="H489" s="18" t="str">
        <f t="shared" si="38"/>
        <v/>
      </c>
      <c r="I489" s="18" t="str">
        <f t="shared" si="38"/>
        <v/>
      </c>
    </row>
    <row r="490" spans="1:9">
      <c r="A490" s="18">
        <v>288</v>
      </c>
      <c r="C490" s="18" t="str">
        <f t="shared" si="36"/>
        <v/>
      </c>
      <c r="D490" s="18">
        <f>COUNTIF(C$203:C490,C490)</f>
        <v>288</v>
      </c>
      <c r="F490" s="18" t="str">
        <f t="shared" si="35"/>
        <v/>
      </c>
      <c r="G490" s="18" t="str">
        <f t="shared" si="38"/>
        <v/>
      </c>
      <c r="H490" s="18" t="str">
        <f t="shared" si="38"/>
        <v/>
      </c>
      <c r="I490" s="18" t="str">
        <f t="shared" si="38"/>
        <v/>
      </c>
    </row>
    <row r="491" spans="1:9">
      <c r="A491" s="18">
        <v>289</v>
      </c>
      <c r="C491" s="18" t="str">
        <f t="shared" si="36"/>
        <v/>
      </c>
      <c r="D491" s="18">
        <f>COUNTIF(C$203:C491,C491)</f>
        <v>289</v>
      </c>
      <c r="F491" s="18" t="str">
        <f t="shared" si="35"/>
        <v/>
      </c>
      <c r="G491" s="18" t="str">
        <f t="shared" si="38"/>
        <v/>
      </c>
      <c r="H491" s="18" t="str">
        <f t="shared" si="38"/>
        <v/>
      </c>
      <c r="I491" s="18" t="str">
        <f t="shared" si="38"/>
        <v/>
      </c>
    </row>
    <row r="492" spans="1:9">
      <c r="A492" s="18">
        <v>290</v>
      </c>
      <c r="C492" s="18" t="str">
        <f t="shared" si="36"/>
        <v/>
      </c>
      <c r="D492" s="18">
        <f>COUNTIF(C$203:C492,C492)</f>
        <v>290</v>
      </c>
      <c r="F492" s="18" t="str">
        <f t="shared" si="35"/>
        <v/>
      </c>
      <c r="G492" s="18" t="str">
        <f t="shared" si="38"/>
        <v/>
      </c>
      <c r="H492" s="18" t="str">
        <f t="shared" si="38"/>
        <v/>
      </c>
      <c r="I492" s="18" t="str">
        <f t="shared" si="38"/>
        <v/>
      </c>
    </row>
    <row r="493" spans="1:9">
      <c r="A493" s="18">
        <v>291</v>
      </c>
      <c r="C493" s="18" t="str">
        <f t="shared" si="36"/>
        <v/>
      </c>
      <c r="D493" s="18">
        <f>COUNTIF(C$203:C493,C493)</f>
        <v>291</v>
      </c>
      <c r="F493" s="18" t="str">
        <f t="shared" si="35"/>
        <v/>
      </c>
      <c r="G493" s="18" t="str">
        <f t="shared" si="38"/>
        <v/>
      </c>
      <c r="H493" s="18" t="str">
        <f t="shared" si="38"/>
        <v/>
      </c>
      <c r="I493" s="18" t="str">
        <f t="shared" si="38"/>
        <v/>
      </c>
    </row>
    <row r="494" spans="1:9">
      <c r="A494" s="18">
        <v>292</v>
      </c>
      <c r="C494" s="18" t="str">
        <f t="shared" si="36"/>
        <v/>
      </c>
      <c r="D494" s="18">
        <f>COUNTIF(C$203:C494,C494)</f>
        <v>292</v>
      </c>
      <c r="F494" s="18" t="str">
        <f t="shared" si="35"/>
        <v/>
      </c>
      <c r="G494" s="18" t="str">
        <f t="shared" si="38"/>
        <v/>
      </c>
      <c r="H494" s="18" t="str">
        <f t="shared" si="38"/>
        <v/>
      </c>
      <c r="I494" s="18" t="str">
        <f t="shared" si="38"/>
        <v/>
      </c>
    </row>
    <row r="495" spans="1:9">
      <c r="A495" s="18">
        <v>293</v>
      </c>
      <c r="C495" s="18" t="str">
        <f t="shared" si="36"/>
        <v/>
      </c>
      <c r="D495" s="18">
        <f>COUNTIF(C$203:C495,C495)</f>
        <v>293</v>
      </c>
      <c r="F495" s="18" t="str">
        <f t="shared" si="35"/>
        <v/>
      </c>
      <c r="G495" s="18" t="str">
        <f t="shared" si="38"/>
        <v/>
      </c>
      <c r="H495" s="18" t="str">
        <f t="shared" si="38"/>
        <v/>
      </c>
      <c r="I495" s="18" t="str">
        <f t="shared" si="38"/>
        <v/>
      </c>
    </row>
    <row r="496" spans="1:9">
      <c r="A496" s="18">
        <v>294</v>
      </c>
      <c r="C496" s="18" t="str">
        <f t="shared" si="36"/>
        <v/>
      </c>
      <c r="D496" s="18">
        <f>COUNTIF(C$203:C496,C496)</f>
        <v>294</v>
      </c>
      <c r="F496" s="18" t="str">
        <f t="shared" si="35"/>
        <v/>
      </c>
      <c r="G496" s="18" t="str">
        <f t="shared" si="38"/>
        <v/>
      </c>
      <c r="H496" s="18" t="str">
        <f t="shared" si="38"/>
        <v/>
      </c>
      <c r="I496" s="18" t="str">
        <f t="shared" si="38"/>
        <v/>
      </c>
    </row>
    <row r="497" spans="1:9">
      <c r="A497" s="18">
        <v>295</v>
      </c>
      <c r="C497" s="18" t="str">
        <f t="shared" si="36"/>
        <v/>
      </c>
      <c r="D497" s="18">
        <f>COUNTIF(C$203:C497,C497)</f>
        <v>295</v>
      </c>
      <c r="F497" s="18" t="str">
        <f t="shared" si="35"/>
        <v/>
      </c>
      <c r="G497" s="18" t="str">
        <f t="shared" si="38"/>
        <v/>
      </c>
      <c r="H497" s="18" t="str">
        <f t="shared" si="38"/>
        <v/>
      </c>
      <c r="I497" s="18" t="str">
        <f t="shared" si="38"/>
        <v/>
      </c>
    </row>
    <row r="498" spans="1:9">
      <c r="A498" s="18">
        <v>296</v>
      </c>
      <c r="C498" s="18" t="str">
        <f t="shared" si="36"/>
        <v/>
      </c>
      <c r="D498" s="18">
        <f>COUNTIF(C$203:C498,C498)</f>
        <v>296</v>
      </c>
      <c r="F498" s="18" t="str">
        <f t="shared" si="35"/>
        <v/>
      </c>
      <c r="G498" s="18" t="str">
        <f t="shared" si="38"/>
        <v/>
      </c>
      <c r="H498" s="18" t="str">
        <f t="shared" si="38"/>
        <v/>
      </c>
      <c r="I498" s="18" t="str">
        <f t="shared" si="38"/>
        <v/>
      </c>
    </row>
    <row r="499" spans="1:9">
      <c r="A499" s="18">
        <v>297</v>
      </c>
      <c r="C499" s="18" t="str">
        <f t="shared" si="36"/>
        <v/>
      </c>
      <c r="D499" s="18">
        <f>COUNTIF(C$203:C499,C499)</f>
        <v>297</v>
      </c>
      <c r="F499" s="18" t="str">
        <f t="shared" si="35"/>
        <v/>
      </c>
      <c r="G499" s="18" t="str">
        <f t="shared" si="38"/>
        <v/>
      </c>
      <c r="H499" s="18" t="str">
        <f t="shared" si="38"/>
        <v/>
      </c>
      <c r="I499" s="18" t="str">
        <f t="shared" si="38"/>
        <v/>
      </c>
    </row>
    <row r="500" spans="1:9">
      <c r="A500" s="18">
        <v>298</v>
      </c>
      <c r="C500" s="18" t="str">
        <f t="shared" si="36"/>
        <v/>
      </c>
      <c r="D500" s="18">
        <f>COUNTIF(C$203:C500,C500)</f>
        <v>298</v>
      </c>
      <c r="F500" s="18" t="str">
        <f t="shared" si="35"/>
        <v/>
      </c>
      <c r="G500" s="18" t="str">
        <f t="shared" ref="G500:I515" si="39">C100</f>
        <v/>
      </c>
      <c r="H500" s="18" t="str">
        <f t="shared" si="39"/>
        <v/>
      </c>
      <c r="I500" s="18" t="str">
        <f t="shared" si="39"/>
        <v/>
      </c>
    </row>
    <row r="501" spans="1:9">
      <c r="A501" s="18">
        <v>299</v>
      </c>
      <c r="C501" s="18" t="str">
        <f t="shared" si="36"/>
        <v/>
      </c>
      <c r="D501" s="18">
        <f>COUNTIF(C$203:C501,C501)</f>
        <v>299</v>
      </c>
      <c r="F501" s="18" t="str">
        <f t="shared" si="35"/>
        <v/>
      </c>
      <c r="G501" s="18" t="str">
        <f t="shared" si="39"/>
        <v/>
      </c>
      <c r="H501" s="18" t="str">
        <f t="shared" si="39"/>
        <v/>
      </c>
      <c r="I501" s="18" t="str">
        <f t="shared" si="39"/>
        <v/>
      </c>
    </row>
    <row r="502" spans="1:9">
      <c r="A502" s="18">
        <v>300</v>
      </c>
      <c r="C502" s="18" t="str">
        <f t="shared" si="36"/>
        <v/>
      </c>
      <c r="D502" s="18">
        <f>COUNTIF(C$203:C502,C502)</f>
        <v>300</v>
      </c>
      <c r="F502" s="18" t="str">
        <f t="shared" si="35"/>
        <v/>
      </c>
      <c r="G502" s="18" t="str">
        <f t="shared" si="39"/>
        <v/>
      </c>
      <c r="H502" s="18" t="str">
        <f t="shared" si="39"/>
        <v/>
      </c>
      <c r="I502" s="18" t="str">
        <f t="shared" si="39"/>
        <v/>
      </c>
    </row>
    <row r="503" spans="1:9">
      <c r="A503" s="18">
        <v>301</v>
      </c>
      <c r="C503" s="18" t="str">
        <f t="shared" si="36"/>
        <v/>
      </c>
      <c r="D503" s="18">
        <f>COUNTIF(C$203:C503,C503)</f>
        <v>301</v>
      </c>
      <c r="F503" s="18" t="str">
        <f t="shared" si="35"/>
        <v/>
      </c>
      <c r="G503" s="18" t="str">
        <f t="shared" si="39"/>
        <v/>
      </c>
      <c r="H503" s="18" t="str">
        <f t="shared" si="39"/>
        <v/>
      </c>
      <c r="I503" s="18" t="str">
        <f t="shared" si="39"/>
        <v/>
      </c>
    </row>
    <row r="504" spans="1:9">
      <c r="A504" s="18">
        <v>302</v>
      </c>
      <c r="C504" s="18" t="str">
        <f t="shared" si="36"/>
        <v/>
      </c>
      <c r="D504" s="18">
        <f>COUNTIF(C$203:C504,C504)</f>
        <v>302</v>
      </c>
      <c r="F504" s="18" t="str">
        <f t="shared" si="35"/>
        <v/>
      </c>
      <c r="G504" s="18" t="str">
        <f t="shared" si="39"/>
        <v/>
      </c>
      <c r="H504" s="18" t="str">
        <f t="shared" si="39"/>
        <v/>
      </c>
      <c r="I504" s="18" t="str">
        <f t="shared" si="39"/>
        <v/>
      </c>
    </row>
    <row r="505" spans="1:9">
      <c r="A505" s="18">
        <v>303</v>
      </c>
      <c r="C505" s="18" t="str">
        <f t="shared" si="36"/>
        <v/>
      </c>
      <c r="D505" s="18">
        <f>COUNTIF(C$203:C505,C505)</f>
        <v>303</v>
      </c>
      <c r="F505" s="18" t="str">
        <f t="shared" si="35"/>
        <v/>
      </c>
      <c r="G505" s="18" t="str">
        <f t="shared" si="39"/>
        <v/>
      </c>
      <c r="H505" s="18" t="str">
        <f t="shared" si="39"/>
        <v/>
      </c>
      <c r="I505" s="18" t="str">
        <f t="shared" si="39"/>
        <v/>
      </c>
    </row>
    <row r="506" spans="1:9">
      <c r="A506" s="18">
        <v>304</v>
      </c>
      <c r="C506" s="18" t="str">
        <f t="shared" si="36"/>
        <v/>
      </c>
      <c r="D506" s="18">
        <f>COUNTIF(C$203:C506,C506)</f>
        <v>304</v>
      </c>
      <c r="F506" s="18" t="str">
        <f t="shared" si="35"/>
        <v/>
      </c>
      <c r="G506" s="18" t="str">
        <f t="shared" si="39"/>
        <v/>
      </c>
      <c r="H506" s="18" t="str">
        <f t="shared" si="39"/>
        <v/>
      </c>
      <c r="I506" s="18" t="str">
        <f t="shared" si="39"/>
        <v/>
      </c>
    </row>
    <row r="507" spans="1:9">
      <c r="A507" s="18">
        <v>305</v>
      </c>
      <c r="C507" s="18" t="str">
        <f t="shared" si="36"/>
        <v/>
      </c>
      <c r="D507" s="18">
        <f>COUNTIF(C$203:C507,C507)</f>
        <v>305</v>
      </c>
      <c r="F507" s="18" t="str">
        <f t="shared" si="35"/>
        <v/>
      </c>
      <c r="G507" s="18" t="str">
        <f t="shared" si="39"/>
        <v/>
      </c>
      <c r="H507" s="18" t="str">
        <f t="shared" si="39"/>
        <v/>
      </c>
      <c r="I507" s="18" t="str">
        <f t="shared" si="39"/>
        <v/>
      </c>
    </row>
    <row r="508" spans="1:9">
      <c r="A508" s="18">
        <v>306</v>
      </c>
      <c r="C508" s="18" t="str">
        <f t="shared" si="36"/>
        <v/>
      </c>
      <c r="D508" s="18">
        <f>COUNTIF(C$203:C508,C508)</f>
        <v>306</v>
      </c>
      <c r="F508" s="18" t="str">
        <f t="shared" si="35"/>
        <v/>
      </c>
      <c r="G508" s="18" t="str">
        <f t="shared" si="39"/>
        <v/>
      </c>
      <c r="H508" s="18" t="str">
        <f t="shared" si="39"/>
        <v/>
      </c>
      <c r="I508" s="18" t="str">
        <f t="shared" si="39"/>
        <v/>
      </c>
    </row>
    <row r="509" spans="1:9">
      <c r="A509" s="18">
        <v>307</v>
      </c>
      <c r="C509" s="18" t="str">
        <f t="shared" si="36"/>
        <v/>
      </c>
      <c r="D509" s="18">
        <f>COUNTIF(C$203:C509,C509)</f>
        <v>307</v>
      </c>
      <c r="F509" s="18" t="str">
        <f t="shared" si="35"/>
        <v/>
      </c>
      <c r="G509" s="18" t="str">
        <f t="shared" si="39"/>
        <v/>
      </c>
      <c r="H509" s="18" t="str">
        <f t="shared" si="39"/>
        <v/>
      </c>
      <c r="I509" s="18" t="str">
        <f t="shared" si="39"/>
        <v/>
      </c>
    </row>
    <row r="510" spans="1:9">
      <c r="A510" s="18">
        <v>308</v>
      </c>
      <c r="C510" s="18" t="str">
        <f t="shared" si="36"/>
        <v/>
      </c>
      <c r="D510" s="18">
        <f>COUNTIF(C$203:C510,C510)</f>
        <v>308</v>
      </c>
      <c r="F510" s="18" t="str">
        <f t="shared" si="35"/>
        <v/>
      </c>
      <c r="G510" s="18" t="str">
        <f t="shared" si="39"/>
        <v/>
      </c>
      <c r="H510" s="18" t="str">
        <f t="shared" si="39"/>
        <v/>
      </c>
      <c r="I510" s="18" t="str">
        <f t="shared" si="39"/>
        <v/>
      </c>
    </row>
    <row r="511" spans="1:9">
      <c r="A511" s="18">
        <v>309</v>
      </c>
      <c r="C511" s="18" t="str">
        <f t="shared" si="36"/>
        <v/>
      </c>
      <c r="D511" s="18">
        <f>COUNTIF(C$203:C511,C511)</f>
        <v>309</v>
      </c>
      <c r="F511" s="18" t="str">
        <f t="shared" si="35"/>
        <v/>
      </c>
      <c r="G511" s="18" t="str">
        <f t="shared" si="39"/>
        <v/>
      </c>
      <c r="H511" s="18" t="str">
        <f t="shared" si="39"/>
        <v/>
      </c>
      <c r="I511" s="18" t="str">
        <f t="shared" si="39"/>
        <v/>
      </c>
    </row>
    <row r="512" spans="1:9">
      <c r="A512" s="18">
        <v>310</v>
      </c>
      <c r="C512" s="18" t="str">
        <f t="shared" si="36"/>
        <v/>
      </c>
      <c r="D512" s="18">
        <f>COUNTIF(C$203:C512,C512)</f>
        <v>310</v>
      </c>
      <c r="F512" s="18" t="str">
        <f t="shared" si="35"/>
        <v/>
      </c>
      <c r="G512" s="18" t="str">
        <f t="shared" si="39"/>
        <v/>
      </c>
      <c r="H512" s="18" t="str">
        <f t="shared" si="39"/>
        <v/>
      </c>
      <c r="I512" s="18" t="str">
        <f t="shared" si="39"/>
        <v/>
      </c>
    </row>
    <row r="513" spans="1:9">
      <c r="A513" s="18">
        <v>311</v>
      </c>
      <c r="C513" s="18" t="str">
        <f t="shared" si="36"/>
        <v/>
      </c>
      <c r="D513" s="18">
        <f>COUNTIF(C$203:C513,C513)</f>
        <v>311</v>
      </c>
      <c r="F513" s="18" t="str">
        <f t="shared" si="35"/>
        <v/>
      </c>
      <c r="G513" s="18" t="str">
        <f t="shared" si="39"/>
        <v/>
      </c>
      <c r="H513" s="18" t="str">
        <f t="shared" si="39"/>
        <v/>
      </c>
      <c r="I513" s="18" t="str">
        <f t="shared" si="39"/>
        <v/>
      </c>
    </row>
    <row r="514" spans="1:9">
      <c r="A514" s="18">
        <v>312</v>
      </c>
      <c r="C514" s="18" t="str">
        <f t="shared" si="36"/>
        <v/>
      </c>
      <c r="D514" s="18">
        <f>COUNTIF(C$203:C514,C514)</f>
        <v>312</v>
      </c>
      <c r="F514" s="18" t="str">
        <f t="shared" si="35"/>
        <v/>
      </c>
      <c r="G514" s="18" t="str">
        <f t="shared" si="39"/>
        <v/>
      </c>
      <c r="H514" s="18" t="str">
        <f t="shared" si="39"/>
        <v/>
      </c>
      <c r="I514" s="18" t="str">
        <f t="shared" si="39"/>
        <v/>
      </c>
    </row>
    <row r="515" spans="1:9">
      <c r="A515" s="18">
        <v>313</v>
      </c>
      <c r="C515" s="18" t="str">
        <f t="shared" si="36"/>
        <v/>
      </c>
      <c r="D515" s="18">
        <f>COUNTIF(C$203:C515,C515)</f>
        <v>313</v>
      </c>
      <c r="F515" s="18" t="str">
        <f t="shared" si="35"/>
        <v/>
      </c>
      <c r="G515" s="18" t="str">
        <f t="shared" si="39"/>
        <v/>
      </c>
      <c r="H515" s="18" t="str">
        <f t="shared" si="39"/>
        <v/>
      </c>
      <c r="I515" s="18" t="str">
        <f t="shared" si="39"/>
        <v/>
      </c>
    </row>
    <row r="516" spans="1:9">
      <c r="A516" s="18">
        <v>314</v>
      </c>
      <c r="C516" s="18" t="str">
        <f t="shared" si="36"/>
        <v/>
      </c>
      <c r="D516" s="18">
        <f>COUNTIF(C$203:C516,C516)</f>
        <v>314</v>
      </c>
      <c r="F516" s="18" t="str">
        <f t="shared" si="35"/>
        <v/>
      </c>
      <c r="G516" s="18" t="str">
        <f t="shared" ref="G516:I531" si="40">C116</f>
        <v/>
      </c>
      <c r="H516" s="18" t="str">
        <f t="shared" si="40"/>
        <v/>
      </c>
      <c r="I516" s="18" t="str">
        <f t="shared" si="40"/>
        <v/>
      </c>
    </row>
    <row r="517" spans="1:9">
      <c r="A517" s="18">
        <v>315</v>
      </c>
      <c r="C517" s="18" t="str">
        <f t="shared" si="36"/>
        <v/>
      </c>
      <c r="D517" s="18">
        <f>COUNTIF(C$203:C517,C517)</f>
        <v>315</v>
      </c>
      <c r="F517" s="18" t="str">
        <f t="shared" si="35"/>
        <v/>
      </c>
      <c r="G517" s="18" t="str">
        <f t="shared" si="40"/>
        <v/>
      </c>
      <c r="H517" s="18" t="str">
        <f t="shared" si="40"/>
        <v/>
      </c>
      <c r="I517" s="18" t="str">
        <f t="shared" si="40"/>
        <v/>
      </c>
    </row>
    <row r="518" spans="1:9">
      <c r="A518" s="18">
        <v>316</v>
      </c>
      <c r="C518" s="18" t="str">
        <f t="shared" si="36"/>
        <v/>
      </c>
      <c r="D518" s="18">
        <f>COUNTIF(C$203:C518,C518)</f>
        <v>316</v>
      </c>
      <c r="F518" s="18" t="str">
        <f t="shared" si="35"/>
        <v/>
      </c>
      <c r="G518" s="18" t="str">
        <f t="shared" si="40"/>
        <v/>
      </c>
      <c r="H518" s="18" t="str">
        <f t="shared" si="40"/>
        <v/>
      </c>
      <c r="I518" s="18" t="str">
        <f t="shared" si="40"/>
        <v/>
      </c>
    </row>
    <row r="519" spans="1:9">
      <c r="A519" s="18">
        <v>317</v>
      </c>
      <c r="C519" s="18" t="str">
        <f t="shared" si="36"/>
        <v/>
      </c>
      <c r="D519" s="18">
        <f>COUNTIF(C$203:C519,C519)</f>
        <v>317</v>
      </c>
      <c r="F519" s="18" t="str">
        <f t="shared" si="35"/>
        <v/>
      </c>
      <c r="G519" s="18" t="str">
        <f t="shared" si="40"/>
        <v/>
      </c>
      <c r="H519" s="18" t="str">
        <f t="shared" si="40"/>
        <v/>
      </c>
      <c r="I519" s="18" t="str">
        <f t="shared" si="40"/>
        <v/>
      </c>
    </row>
    <row r="520" spans="1:9">
      <c r="A520" s="18">
        <v>318</v>
      </c>
      <c r="C520" s="18" t="str">
        <f t="shared" si="36"/>
        <v/>
      </c>
      <c r="D520" s="18">
        <f>COUNTIF(C$203:C520,C520)</f>
        <v>318</v>
      </c>
      <c r="F520" s="18" t="str">
        <f t="shared" si="35"/>
        <v/>
      </c>
      <c r="G520" s="18" t="str">
        <f t="shared" si="40"/>
        <v/>
      </c>
      <c r="H520" s="18" t="str">
        <f t="shared" si="40"/>
        <v/>
      </c>
      <c r="I520" s="18" t="str">
        <f t="shared" si="40"/>
        <v/>
      </c>
    </row>
    <row r="521" spans="1:9">
      <c r="A521" s="18">
        <v>319</v>
      </c>
      <c r="C521" s="18" t="str">
        <f t="shared" si="36"/>
        <v/>
      </c>
      <c r="D521" s="18">
        <f>COUNTIF(C$203:C521,C521)</f>
        <v>319</v>
      </c>
      <c r="F521" s="18" t="str">
        <f t="shared" si="35"/>
        <v/>
      </c>
      <c r="G521" s="18" t="str">
        <f t="shared" si="40"/>
        <v/>
      </c>
      <c r="H521" s="18" t="str">
        <f t="shared" si="40"/>
        <v/>
      </c>
      <c r="I521" s="18" t="str">
        <f t="shared" si="40"/>
        <v/>
      </c>
    </row>
    <row r="522" spans="1:9">
      <c r="A522" s="18">
        <v>320</v>
      </c>
      <c r="C522" s="18" t="str">
        <f t="shared" si="36"/>
        <v/>
      </c>
      <c r="D522" s="18">
        <f>COUNTIF(C$203:C522,C522)</f>
        <v>320</v>
      </c>
      <c r="F522" s="18" t="str">
        <f t="shared" si="35"/>
        <v/>
      </c>
      <c r="G522" s="18" t="str">
        <f t="shared" si="40"/>
        <v/>
      </c>
      <c r="H522" s="18" t="str">
        <f t="shared" si="40"/>
        <v/>
      </c>
      <c r="I522" s="18" t="str">
        <f t="shared" si="40"/>
        <v/>
      </c>
    </row>
    <row r="523" spans="1:9">
      <c r="A523" s="18">
        <v>321</v>
      </c>
      <c r="C523" s="18" t="str">
        <f t="shared" si="36"/>
        <v/>
      </c>
      <c r="D523" s="18">
        <f>COUNTIF(C$203:C523,C523)</f>
        <v>321</v>
      </c>
      <c r="F523" s="18" t="str">
        <f t="shared" si="35"/>
        <v/>
      </c>
      <c r="G523" s="18" t="str">
        <f t="shared" si="40"/>
        <v/>
      </c>
      <c r="H523" s="18" t="str">
        <f t="shared" si="40"/>
        <v/>
      </c>
      <c r="I523" s="18" t="str">
        <f t="shared" si="40"/>
        <v/>
      </c>
    </row>
    <row r="524" spans="1:9">
      <c r="A524" s="18">
        <v>322</v>
      </c>
      <c r="C524" s="18" t="str">
        <f t="shared" si="36"/>
        <v/>
      </c>
      <c r="D524" s="18">
        <f>COUNTIF(C$203:C524,C524)</f>
        <v>322</v>
      </c>
      <c r="F524" s="18" t="str">
        <f t="shared" ref="F524:F587" si="41">IF(C524="","",CONCATENATE(C524,D524)*1)</f>
        <v/>
      </c>
      <c r="G524" s="18" t="str">
        <f t="shared" si="40"/>
        <v/>
      </c>
      <c r="H524" s="18" t="str">
        <f t="shared" si="40"/>
        <v/>
      </c>
      <c r="I524" s="18" t="str">
        <f t="shared" si="40"/>
        <v/>
      </c>
    </row>
    <row r="525" spans="1:9">
      <c r="A525" s="18">
        <v>323</v>
      </c>
      <c r="C525" s="18" t="str">
        <f t="shared" si="36"/>
        <v/>
      </c>
      <c r="D525" s="18">
        <f>COUNTIF(C$203:C525,C525)</f>
        <v>323</v>
      </c>
      <c r="F525" s="18" t="str">
        <f t="shared" si="41"/>
        <v/>
      </c>
      <c r="G525" s="18" t="str">
        <f t="shared" si="40"/>
        <v/>
      </c>
      <c r="H525" s="18" t="str">
        <f t="shared" si="40"/>
        <v/>
      </c>
      <c r="I525" s="18" t="str">
        <f t="shared" si="40"/>
        <v/>
      </c>
    </row>
    <row r="526" spans="1:9">
      <c r="A526" s="18">
        <v>324</v>
      </c>
      <c r="C526" s="18" t="str">
        <f t="shared" si="36"/>
        <v/>
      </c>
      <c r="D526" s="18">
        <f>COUNTIF(C$203:C526,C526)</f>
        <v>324</v>
      </c>
      <c r="F526" s="18" t="str">
        <f t="shared" si="41"/>
        <v/>
      </c>
      <c r="G526" s="18" t="str">
        <f t="shared" si="40"/>
        <v/>
      </c>
      <c r="H526" s="18" t="str">
        <f t="shared" si="40"/>
        <v/>
      </c>
      <c r="I526" s="18" t="str">
        <f t="shared" si="40"/>
        <v/>
      </c>
    </row>
    <row r="527" spans="1:9">
      <c r="A527" s="18">
        <v>325</v>
      </c>
      <c r="C527" s="18" t="str">
        <f t="shared" si="36"/>
        <v/>
      </c>
      <c r="D527" s="18">
        <f>COUNTIF(C$203:C527,C527)</f>
        <v>325</v>
      </c>
      <c r="F527" s="18" t="str">
        <f t="shared" si="41"/>
        <v/>
      </c>
      <c r="G527" s="18" t="str">
        <f t="shared" si="40"/>
        <v/>
      </c>
      <c r="H527" s="18" t="str">
        <f t="shared" si="40"/>
        <v/>
      </c>
      <c r="I527" s="18" t="str">
        <f t="shared" si="40"/>
        <v/>
      </c>
    </row>
    <row r="528" spans="1:9">
      <c r="A528" s="18">
        <v>326</v>
      </c>
      <c r="C528" s="18" t="str">
        <f t="shared" si="36"/>
        <v/>
      </c>
      <c r="D528" s="18">
        <f>COUNTIF(C$203:C528,C528)</f>
        <v>326</v>
      </c>
      <c r="F528" s="18" t="str">
        <f t="shared" si="41"/>
        <v/>
      </c>
      <c r="G528" s="18" t="str">
        <f t="shared" si="40"/>
        <v/>
      </c>
      <c r="H528" s="18" t="str">
        <f t="shared" si="40"/>
        <v/>
      </c>
      <c r="I528" s="18" t="str">
        <f t="shared" si="40"/>
        <v/>
      </c>
    </row>
    <row r="529" spans="1:9">
      <c r="A529" s="18">
        <v>327</v>
      </c>
      <c r="C529" s="18" t="str">
        <f t="shared" si="36"/>
        <v/>
      </c>
      <c r="D529" s="18">
        <f>COUNTIF(C$203:C529,C529)</f>
        <v>327</v>
      </c>
      <c r="F529" s="18" t="str">
        <f t="shared" si="41"/>
        <v/>
      </c>
      <c r="G529" s="18" t="str">
        <f t="shared" si="40"/>
        <v/>
      </c>
      <c r="H529" s="18" t="str">
        <f t="shared" si="40"/>
        <v/>
      </c>
      <c r="I529" s="18" t="str">
        <f t="shared" si="40"/>
        <v/>
      </c>
    </row>
    <row r="530" spans="1:9">
      <c r="A530" s="18">
        <v>328</v>
      </c>
      <c r="C530" s="18" t="str">
        <f t="shared" si="36"/>
        <v/>
      </c>
      <c r="D530" s="18">
        <f>COUNTIF(C$203:C530,C530)</f>
        <v>328</v>
      </c>
      <c r="F530" s="18" t="str">
        <f t="shared" si="41"/>
        <v/>
      </c>
      <c r="G530" s="18" t="str">
        <f t="shared" si="40"/>
        <v/>
      </c>
      <c r="H530" s="18" t="str">
        <f t="shared" si="40"/>
        <v/>
      </c>
      <c r="I530" s="18" t="str">
        <f t="shared" si="40"/>
        <v/>
      </c>
    </row>
    <row r="531" spans="1:9">
      <c r="A531" s="18">
        <v>329</v>
      </c>
      <c r="C531" s="18" t="str">
        <f t="shared" si="36"/>
        <v/>
      </c>
      <c r="D531" s="18">
        <f>COUNTIF(C$203:C531,C531)</f>
        <v>329</v>
      </c>
      <c r="F531" s="18" t="str">
        <f t="shared" si="41"/>
        <v/>
      </c>
      <c r="G531" s="18" t="str">
        <f t="shared" si="40"/>
        <v/>
      </c>
      <c r="H531" s="18" t="str">
        <f t="shared" si="40"/>
        <v/>
      </c>
      <c r="I531" s="18" t="str">
        <f t="shared" si="40"/>
        <v/>
      </c>
    </row>
    <row r="532" spans="1:9">
      <c r="A532" s="18">
        <v>330</v>
      </c>
      <c r="C532" s="18" t="str">
        <f t="shared" ref="C532:C595" si="42">L132</f>
        <v/>
      </c>
      <c r="D532" s="18">
        <f>COUNTIF(C$203:C532,C532)</f>
        <v>330</v>
      </c>
      <c r="F532" s="18" t="str">
        <f t="shared" si="41"/>
        <v/>
      </c>
      <c r="G532" s="18" t="str">
        <f t="shared" ref="G532:I547" si="43">C132</f>
        <v/>
      </c>
      <c r="H532" s="18" t="str">
        <f t="shared" si="43"/>
        <v/>
      </c>
      <c r="I532" s="18" t="str">
        <f t="shared" si="43"/>
        <v/>
      </c>
    </row>
    <row r="533" spans="1:9">
      <c r="A533" s="18">
        <v>331</v>
      </c>
      <c r="C533" s="18" t="str">
        <f t="shared" si="42"/>
        <v/>
      </c>
      <c r="D533" s="18">
        <f>COUNTIF(C$203:C533,C533)</f>
        <v>331</v>
      </c>
      <c r="F533" s="18" t="str">
        <f t="shared" si="41"/>
        <v/>
      </c>
      <c r="G533" s="18" t="str">
        <f t="shared" si="43"/>
        <v/>
      </c>
      <c r="H533" s="18" t="str">
        <f t="shared" si="43"/>
        <v/>
      </c>
      <c r="I533" s="18" t="str">
        <f t="shared" si="43"/>
        <v/>
      </c>
    </row>
    <row r="534" spans="1:9">
      <c r="A534" s="18">
        <v>332</v>
      </c>
      <c r="C534" s="18" t="str">
        <f t="shared" si="42"/>
        <v/>
      </c>
      <c r="D534" s="18">
        <f>COUNTIF(C$203:C534,C534)</f>
        <v>332</v>
      </c>
      <c r="F534" s="18" t="str">
        <f t="shared" si="41"/>
        <v/>
      </c>
      <c r="G534" s="18" t="str">
        <f t="shared" si="43"/>
        <v/>
      </c>
      <c r="H534" s="18" t="str">
        <f t="shared" si="43"/>
        <v/>
      </c>
      <c r="I534" s="18" t="str">
        <f t="shared" si="43"/>
        <v/>
      </c>
    </row>
    <row r="535" spans="1:9">
      <c r="A535" s="18">
        <v>333</v>
      </c>
      <c r="C535" s="18" t="str">
        <f t="shared" si="42"/>
        <v/>
      </c>
      <c r="D535" s="18">
        <f>COUNTIF(C$203:C535,C535)</f>
        <v>333</v>
      </c>
      <c r="F535" s="18" t="str">
        <f t="shared" si="41"/>
        <v/>
      </c>
      <c r="G535" s="18" t="str">
        <f t="shared" si="43"/>
        <v/>
      </c>
      <c r="H535" s="18" t="str">
        <f t="shared" si="43"/>
        <v/>
      </c>
      <c r="I535" s="18" t="str">
        <f t="shared" si="43"/>
        <v/>
      </c>
    </row>
    <row r="536" spans="1:9">
      <c r="A536" s="18">
        <v>334</v>
      </c>
      <c r="C536" s="18" t="str">
        <f t="shared" si="42"/>
        <v/>
      </c>
      <c r="D536" s="18">
        <f>COUNTIF(C$203:C536,C536)</f>
        <v>334</v>
      </c>
      <c r="F536" s="18" t="str">
        <f t="shared" si="41"/>
        <v/>
      </c>
      <c r="G536" s="18" t="str">
        <f t="shared" si="43"/>
        <v/>
      </c>
      <c r="H536" s="18" t="str">
        <f t="shared" si="43"/>
        <v/>
      </c>
      <c r="I536" s="18" t="str">
        <f t="shared" si="43"/>
        <v/>
      </c>
    </row>
    <row r="537" spans="1:9">
      <c r="A537" s="18">
        <v>335</v>
      </c>
      <c r="C537" s="18" t="str">
        <f t="shared" si="42"/>
        <v/>
      </c>
      <c r="D537" s="18">
        <f>COUNTIF(C$203:C537,C537)</f>
        <v>335</v>
      </c>
      <c r="F537" s="18" t="str">
        <f t="shared" si="41"/>
        <v/>
      </c>
      <c r="G537" s="18" t="str">
        <f t="shared" si="43"/>
        <v/>
      </c>
      <c r="H537" s="18" t="str">
        <f t="shared" si="43"/>
        <v/>
      </c>
      <c r="I537" s="18" t="str">
        <f t="shared" si="43"/>
        <v/>
      </c>
    </row>
    <row r="538" spans="1:9">
      <c r="A538" s="18">
        <v>336</v>
      </c>
      <c r="C538" s="18" t="str">
        <f t="shared" si="42"/>
        <v/>
      </c>
      <c r="D538" s="18">
        <f>COUNTIF(C$203:C538,C538)</f>
        <v>336</v>
      </c>
      <c r="F538" s="18" t="str">
        <f t="shared" si="41"/>
        <v/>
      </c>
      <c r="G538" s="18" t="str">
        <f t="shared" si="43"/>
        <v/>
      </c>
      <c r="H538" s="18" t="str">
        <f t="shared" si="43"/>
        <v/>
      </c>
      <c r="I538" s="18" t="str">
        <f t="shared" si="43"/>
        <v/>
      </c>
    </row>
    <row r="539" spans="1:9">
      <c r="A539" s="18">
        <v>337</v>
      </c>
      <c r="C539" s="18" t="str">
        <f t="shared" si="42"/>
        <v/>
      </c>
      <c r="D539" s="18">
        <f>COUNTIF(C$203:C539,C539)</f>
        <v>337</v>
      </c>
      <c r="F539" s="18" t="str">
        <f t="shared" si="41"/>
        <v/>
      </c>
      <c r="G539" s="18" t="str">
        <f t="shared" si="43"/>
        <v/>
      </c>
      <c r="H539" s="18" t="str">
        <f t="shared" si="43"/>
        <v/>
      </c>
      <c r="I539" s="18" t="str">
        <f t="shared" si="43"/>
        <v/>
      </c>
    </row>
    <row r="540" spans="1:9">
      <c r="A540" s="18">
        <v>338</v>
      </c>
      <c r="C540" s="18" t="str">
        <f t="shared" si="42"/>
        <v/>
      </c>
      <c r="D540" s="18">
        <f>COUNTIF(C$203:C540,C540)</f>
        <v>338</v>
      </c>
      <c r="F540" s="18" t="str">
        <f t="shared" si="41"/>
        <v/>
      </c>
      <c r="G540" s="18" t="str">
        <f t="shared" si="43"/>
        <v/>
      </c>
      <c r="H540" s="18" t="str">
        <f t="shared" si="43"/>
        <v/>
      </c>
      <c r="I540" s="18" t="str">
        <f t="shared" si="43"/>
        <v/>
      </c>
    </row>
    <row r="541" spans="1:9">
      <c r="A541" s="18">
        <v>339</v>
      </c>
      <c r="C541" s="18" t="str">
        <f t="shared" si="42"/>
        <v/>
      </c>
      <c r="D541" s="18">
        <f>COUNTIF(C$203:C541,C541)</f>
        <v>339</v>
      </c>
      <c r="F541" s="18" t="str">
        <f t="shared" si="41"/>
        <v/>
      </c>
      <c r="G541" s="18" t="str">
        <f t="shared" si="43"/>
        <v/>
      </c>
      <c r="H541" s="18" t="str">
        <f t="shared" si="43"/>
        <v/>
      </c>
      <c r="I541" s="18" t="str">
        <f t="shared" si="43"/>
        <v/>
      </c>
    </row>
    <row r="542" spans="1:9">
      <c r="A542" s="18">
        <v>340</v>
      </c>
      <c r="C542" s="18" t="str">
        <f t="shared" si="42"/>
        <v/>
      </c>
      <c r="D542" s="18">
        <f>COUNTIF(C$203:C542,C542)</f>
        <v>340</v>
      </c>
      <c r="F542" s="18" t="str">
        <f t="shared" si="41"/>
        <v/>
      </c>
      <c r="G542" s="18" t="str">
        <f t="shared" si="43"/>
        <v/>
      </c>
      <c r="H542" s="18" t="str">
        <f t="shared" si="43"/>
        <v/>
      </c>
      <c r="I542" s="18" t="str">
        <f t="shared" si="43"/>
        <v/>
      </c>
    </row>
    <row r="543" spans="1:9">
      <c r="A543" s="18">
        <v>341</v>
      </c>
      <c r="C543" s="18" t="str">
        <f t="shared" si="42"/>
        <v/>
      </c>
      <c r="D543" s="18">
        <f>COUNTIF(C$203:C543,C543)</f>
        <v>341</v>
      </c>
      <c r="F543" s="18" t="str">
        <f t="shared" si="41"/>
        <v/>
      </c>
      <c r="G543" s="18" t="str">
        <f t="shared" si="43"/>
        <v/>
      </c>
      <c r="H543" s="18" t="str">
        <f t="shared" si="43"/>
        <v/>
      </c>
      <c r="I543" s="18" t="str">
        <f t="shared" si="43"/>
        <v/>
      </c>
    </row>
    <row r="544" spans="1:9">
      <c r="A544" s="18">
        <v>342</v>
      </c>
      <c r="C544" s="18" t="str">
        <f t="shared" si="42"/>
        <v/>
      </c>
      <c r="D544" s="18">
        <f>COUNTIF(C$203:C544,C544)</f>
        <v>342</v>
      </c>
      <c r="F544" s="18" t="str">
        <f t="shared" si="41"/>
        <v/>
      </c>
      <c r="G544" s="18" t="str">
        <f t="shared" si="43"/>
        <v/>
      </c>
      <c r="H544" s="18" t="str">
        <f t="shared" si="43"/>
        <v/>
      </c>
      <c r="I544" s="18" t="str">
        <f t="shared" si="43"/>
        <v/>
      </c>
    </row>
    <row r="545" spans="1:9">
      <c r="A545" s="18">
        <v>343</v>
      </c>
      <c r="C545" s="18" t="str">
        <f t="shared" si="42"/>
        <v/>
      </c>
      <c r="D545" s="18">
        <f>COUNTIF(C$203:C545,C545)</f>
        <v>343</v>
      </c>
      <c r="F545" s="18" t="str">
        <f t="shared" si="41"/>
        <v/>
      </c>
      <c r="G545" s="18" t="str">
        <f t="shared" si="43"/>
        <v/>
      </c>
      <c r="H545" s="18" t="str">
        <f t="shared" si="43"/>
        <v/>
      </c>
      <c r="I545" s="18" t="str">
        <f t="shared" si="43"/>
        <v/>
      </c>
    </row>
    <row r="546" spans="1:9">
      <c r="A546" s="18">
        <v>344</v>
      </c>
      <c r="C546" s="18" t="str">
        <f t="shared" si="42"/>
        <v/>
      </c>
      <c r="D546" s="18">
        <f>COUNTIF(C$203:C546,C546)</f>
        <v>344</v>
      </c>
      <c r="F546" s="18" t="str">
        <f t="shared" si="41"/>
        <v/>
      </c>
      <c r="G546" s="18" t="str">
        <f t="shared" si="43"/>
        <v/>
      </c>
      <c r="H546" s="18" t="str">
        <f t="shared" si="43"/>
        <v/>
      </c>
      <c r="I546" s="18" t="str">
        <f t="shared" si="43"/>
        <v/>
      </c>
    </row>
    <row r="547" spans="1:9">
      <c r="A547" s="18">
        <v>345</v>
      </c>
      <c r="C547" s="18" t="str">
        <f t="shared" si="42"/>
        <v/>
      </c>
      <c r="D547" s="18">
        <f>COUNTIF(C$203:C547,C547)</f>
        <v>345</v>
      </c>
      <c r="F547" s="18" t="str">
        <f t="shared" si="41"/>
        <v/>
      </c>
      <c r="G547" s="18" t="str">
        <f t="shared" si="43"/>
        <v/>
      </c>
      <c r="H547" s="18" t="str">
        <f t="shared" si="43"/>
        <v/>
      </c>
      <c r="I547" s="18" t="str">
        <f t="shared" si="43"/>
        <v/>
      </c>
    </row>
    <row r="548" spans="1:9">
      <c r="A548" s="18">
        <v>346</v>
      </c>
      <c r="C548" s="18" t="str">
        <f t="shared" si="42"/>
        <v/>
      </c>
      <c r="D548" s="18">
        <f>COUNTIF(C$203:C548,C548)</f>
        <v>346</v>
      </c>
      <c r="F548" s="18" t="str">
        <f t="shared" si="41"/>
        <v/>
      </c>
      <c r="G548" s="18" t="str">
        <f t="shared" ref="G548:I563" si="44">C148</f>
        <v/>
      </c>
      <c r="H548" s="18" t="str">
        <f t="shared" si="44"/>
        <v/>
      </c>
      <c r="I548" s="18" t="str">
        <f t="shared" si="44"/>
        <v/>
      </c>
    </row>
    <row r="549" spans="1:9">
      <c r="A549" s="18">
        <v>347</v>
      </c>
      <c r="C549" s="18" t="str">
        <f t="shared" si="42"/>
        <v/>
      </c>
      <c r="D549" s="18">
        <f>COUNTIF(C$203:C549,C549)</f>
        <v>347</v>
      </c>
      <c r="F549" s="18" t="str">
        <f t="shared" si="41"/>
        <v/>
      </c>
      <c r="G549" s="18" t="str">
        <f t="shared" si="44"/>
        <v/>
      </c>
      <c r="H549" s="18" t="str">
        <f t="shared" si="44"/>
        <v/>
      </c>
      <c r="I549" s="18" t="str">
        <f t="shared" si="44"/>
        <v/>
      </c>
    </row>
    <row r="550" spans="1:9">
      <c r="A550" s="18">
        <v>348</v>
      </c>
      <c r="C550" s="18" t="str">
        <f t="shared" si="42"/>
        <v/>
      </c>
      <c r="D550" s="18">
        <f>COUNTIF(C$203:C550,C550)</f>
        <v>348</v>
      </c>
      <c r="F550" s="18" t="str">
        <f t="shared" si="41"/>
        <v/>
      </c>
      <c r="G550" s="18" t="str">
        <f t="shared" si="44"/>
        <v/>
      </c>
      <c r="H550" s="18" t="str">
        <f t="shared" si="44"/>
        <v/>
      </c>
      <c r="I550" s="18" t="str">
        <f t="shared" si="44"/>
        <v/>
      </c>
    </row>
    <row r="551" spans="1:9">
      <c r="A551" s="18">
        <v>349</v>
      </c>
      <c r="C551" s="18" t="str">
        <f t="shared" si="42"/>
        <v/>
      </c>
      <c r="D551" s="18">
        <f>COUNTIF(C$203:C551,C551)</f>
        <v>349</v>
      </c>
      <c r="F551" s="18" t="str">
        <f t="shared" si="41"/>
        <v/>
      </c>
      <c r="G551" s="18" t="str">
        <f t="shared" si="44"/>
        <v/>
      </c>
      <c r="H551" s="18" t="str">
        <f t="shared" si="44"/>
        <v/>
      </c>
      <c r="I551" s="18" t="str">
        <f t="shared" si="44"/>
        <v/>
      </c>
    </row>
    <row r="552" spans="1:9">
      <c r="A552" s="18">
        <v>350</v>
      </c>
      <c r="C552" s="18" t="str">
        <f t="shared" si="42"/>
        <v/>
      </c>
      <c r="D552" s="18">
        <f>COUNTIF(C$203:C552,C552)</f>
        <v>350</v>
      </c>
      <c r="F552" s="18" t="str">
        <f t="shared" si="41"/>
        <v/>
      </c>
      <c r="G552" s="18" t="str">
        <f t="shared" si="44"/>
        <v/>
      </c>
      <c r="H552" s="18" t="str">
        <f t="shared" si="44"/>
        <v/>
      </c>
      <c r="I552" s="18" t="str">
        <f t="shared" si="44"/>
        <v/>
      </c>
    </row>
    <row r="553" spans="1:9">
      <c r="A553" s="18">
        <v>351</v>
      </c>
      <c r="C553" s="18" t="str">
        <f t="shared" si="42"/>
        <v/>
      </c>
      <c r="D553" s="18">
        <f>COUNTIF(C$203:C553,C553)</f>
        <v>351</v>
      </c>
      <c r="F553" s="18" t="str">
        <f t="shared" si="41"/>
        <v/>
      </c>
      <c r="G553" s="18" t="str">
        <f t="shared" si="44"/>
        <v/>
      </c>
      <c r="H553" s="18" t="str">
        <f t="shared" si="44"/>
        <v/>
      </c>
      <c r="I553" s="18" t="str">
        <f t="shared" si="44"/>
        <v/>
      </c>
    </row>
    <row r="554" spans="1:9">
      <c r="A554" s="18">
        <v>352</v>
      </c>
      <c r="C554" s="18" t="str">
        <f t="shared" si="42"/>
        <v/>
      </c>
      <c r="D554" s="18">
        <f>COUNTIF(C$203:C554,C554)</f>
        <v>352</v>
      </c>
      <c r="F554" s="18" t="str">
        <f t="shared" si="41"/>
        <v/>
      </c>
      <c r="G554" s="18" t="str">
        <f t="shared" si="44"/>
        <v/>
      </c>
      <c r="H554" s="18" t="str">
        <f t="shared" si="44"/>
        <v/>
      </c>
      <c r="I554" s="18" t="str">
        <f t="shared" si="44"/>
        <v/>
      </c>
    </row>
    <row r="555" spans="1:9">
      <c r="A555" s="18">
        <v>353</v>
      </c>
      <c r="C555" s="18" t="str">
        <f t="shared" si="42"/>
        <v/>
      </c>
      <c r="D555" s="18">
        <f>COUNTIF(C$203:C555,C555)</f>
        <v>353</v>
      </c>
      <c r="F555" s="18" t="str">
        <f t="shared" si="41"/>
        <v/>
      </c>
      <c r="G555" s="18" t="str">
        <f t="shared" si="44"/>
        <v/>
      </c>
      <c r="H555" s="18" t="str">
        <f t="shared" si="44"/>
        <v/>
      </c>
      <c r="I555" s="18" t="str">
        <f t="shared" si="44"/>
        <v/>
      </c>
    </row>
    <row r="556" spans="1:9">
      <c r="A556" s="18">
        <v>354</v>
      </c>
      <c r="C556" s="18" t="str">
        <f t="shared" si="42"/>
        <v/>
      </c>
      <c r="D556" s="18">
        <f>COUNTIF(C$203:C556,C556)</f>
        <v>354</v>
      </c>
      <c r="F556" s="18" t="str">
        <f t="shared" si="41"/>
        <v/>
      </c>
      <c r="G556" s="18" t="str">
        <f t="shared" si="44"/>
        <v/>
      </c>
      <c r="H556" s="18" t="str">
        <f t="shared" si="44"/>
        <v/>
      </c>
      <c r="I556" s="18" t="str">
        <f t="shared" si="44"/>
        <v/>
      </c>
    </row>
    <row r="557" spans="1:9">
      <c r="A557" s="18">
        <v>355</v>
      </c>
      <c r="C557" s="18" t="str">
        <f t="shared" si="42"/>
        <v/>
      </c>
      <c r="D557" s="18">
        <f>COUNTIF(C$203:C557,C557)</f>
        <v>355</v>
      </c>
      <c r="F557" s="18" t="str">
        <f t="shared" si="41"/>
        <v/>
      </c>
      <c r="G557" s="18" t="str">
        <f t="shared" si="44"/>
        <v/>
      </c>
      <c r="H557" s="18" t="str">
        <f t="shared" si="44"/>
        <v/>
      </c>
      <c r="I557" s="18" t="str">
        <f t="shared" si="44"/>
        <v/>
      </c>
    </row>
    <row r="558" spans="1:9">
      <c r="A558" s="18">
        <v>356</v>
      </c>
      <c r="C558" s="18" t="str">
        <f t="shared" si="42"/>
        <v/>
      </c>
      <c r="D558" s="18">
        <f>COUNTIF(C$203:C558,C558)</f>
        <v>356</v>
      </c>
      <c r="F558" s="18" t="str">
        <f t="shared" si="41"/>
        <v/>
      </c>
      <c r="G558" s="18" t="str">
        <f t="shared" si="44"/>
        <v/>
      </c>
      <c r="H558" s="18" t="str">
        <f t="shared" si="44"/>
        <v/>
      </c>
      <c r="I558" s="18" t="str">
        <f t="shared" si="44"/>
        <v/>
      </c>
    </row>
    <row r="559" spans="1:9">
      <c r="A559" s="18">
        <v>357</v>
      </c>
      <c r="C559" s="18" t="str">
        <f t="shared" si="42"/>
        <v/>
      </c>
      <c r="D559" s="18">
        <f>COUNTIF(C$203:C559,C559)</f>
        <v>357</v>
      </c>
      <c r="F559" s="18" t="str">
        <f t="shared" si="41"/>
        <v/>
      </c>
      <c r="G559" s="18" t="str">
        <f t="shared" si="44"/>
        <v/>
      </c>
      <c r="H559" s="18" t="str">
        <f t="shared" si="44"/>
        <v/>
      </c>
      <c r="I559" s="18" t="str">
        <f t="shared" si="44"/>
        <v/>
      </c>
    </row>
    <row r="560" spans="1:9">
      <c r="A560" s="18">
        <v>358</v>
      </c>
      <c r="C560" s="18" t="str">
        <f t="shared" si="42"/>
        <v/>
      </c>
      <c r="D560" s="18">
        <f>COUNTIF(C$203:C560,C560)</f>
        <v>358</v>
      </c>
      <c r="F560" s="18" t="str">
        <f t="shared" si="41"/>
        <v/>
      </c>
      <c r="G560" s="18" t="str">
        <f t="shared" si="44"/>
        <v/>
      </c>
      <c r="H560" s="18" t="str">
        <f t="shared" si="44"/>
        <v/>
      </c>
      <c r="I560" s="18" t="str">
        <f t="shared" si="44"/>
        <v/>
      </c>
    </row>
    <row r="561" spans="1:9">
      <c r="A561" s="18">
        <v>359</v>
      </c>
      <c r="C561" s="18" t="str">
        <f t="shared" si="42"/>
        <v/>
      </c>
      <c r="D561" s="18">
        <f>COUNTIF(C$203:C561,C561)</f>
        <v>359</v>
      </c>
      <c r="F561" s="18" t="str">
        <f t="shared" si="41"/>
        <v/>
      </c>
      <c r="G561" s="18" t="str">
        <f t="shared" si="44"/>
        <v/>
      </c>
      <c r="H561" s="18" t="str">
        <f t="shared" si="44"/>
        <v/>
      </c>
      <c r="I561" s="18" t="str">
        <f t="shared" si="44"/>
        <v/>
      </c>
    </row>
    <row r="562" spans="1:9">
      <c r="A562" s="18">
        <v>360</v>
      </c>
      <c r="C562" s="18" t="str">
        <f t="shared" si="42"/>
        <v/>
      </c>
      <c r="D562" s="18">
        <f>COUNTIF(C$203:C562,C562)</f>
        <v>360</v>
      </c>
      <c r="F562" s="18" t="str">
        <f t="shared" si="41"/>
        <v/>
      </c>
      <c r="G562" s="18" t="str">
        <f t="shared" si="44"/>
        <v/>
      </c>
      <c r="H562" s="18" t="str">
        <f t="shared" si="44"/>
        <v/>
      </c>
      <c r="I562" s="18" t="str">
        <f t="shared" si="44"/>
        <v/>
      </c>
    </row>
    <row r="563" spans="1:9">
      <c r="A563" s="18">
        <v>361</v>
      </c>
      <c r="C563" s="18" t="str">
        <f t="shared" si="42"/>
        <v/>
      </c>
      <c r="D563" s="18">
        <f>COUNTIF(C$203:C563,C563)</f>
        <v>361</v>
      </c>
      <c r="F563" s="18" t="str">
        <f t="shared" si="41"/>
        <v/>
      </c>
      <c r="G563" s="18" t="str">
        <f t="shared" si="44"/>
        <v/>
      </c>
      <c r="H563" s="18" t="str">
        <f t="shared" si="44"/>
        <v/>
      </c>
      <c r="I563" s="18" t="str">
        <f t="shared" si="44"/>
        <v/>
      </c>
    </row>
    <row r="564" spans="1:9">
      <c r="A564" s="18">
        <v>362</v>
      </c>
      <c r="C564" s="18" t="str">
        <f t="shared" si="42"/>
        <v/>
      </c>
      <c r="D564" s="18">
        <f>COUNTIF(C$203:C564,C564)</f>
        <v>362</v>
      </c>
      <c r="F564" s="18" t="str">
        <f t="shared" si="41"/>
        <v/>
      </c>
      <c r="G564" s="18" t="str">
        <f t="shared" ref="G564:I579" si="45">C164</f>
        <v/>
      </c>
      <c r="H564" s="18" t="str">
        <f t="shared" si="45"/>
        <v/>
      </c>
      <c r="I564" s="18" t="str">
        <f t="shared" si="45"/>
        <v/>
      </c>
    </row>
    <row r="565" spans="1:9">
      <c r="A565" s="18">
        <v>363</v>
      </c>
      <c r="C565" s="18" t="str">
        <f t="shared" si="42"/>
        <v/>
      </c>
      <c r="D565" s="18">
        <f>COUNTIF(C$203:C565,C565)</f>
        <v>363</v>
      </c>
      <c r="F565" s="18" t="str">
        <f t="shared" si="41"/>
        <v/>
      </c>
      <c r="G565" s="18" t="str">
        <f t="shared" si="45"/>
        <v/>
      </c>
      <c r="H565" s="18" t="str">
        <f t="shared" si="45"/>
        <v/>
      </c>
      <c r="I565" s="18" t="str">
        <f t="shared" si="45"/>
        <v/>
      </c>
    </row>
    <row r="566" spans="1:9">
      <c r="A566" s="18">
        <v>364</v>
      </c>
      <c r="C566" s="18" t="str">
        <f t="shared" si="42"/>
        <v/>
      </c>
      <c r="D566" s="18">
        <f>COUNTIF(C$203:C566,C566)</f>
        <v>364</v>
      </c>
      <c r="F566" s="18" t="str">
        <f t="shared" si="41"/>
        <v/>
      </c>
      <c r="G566" s="18" t="str">
        <f t="shared" si="45"/>
        <v/>
      </c>
      <c r="H566" s="18" t="str">
        <f t="shared" si="45"/>
        <v/>
      </c>
      <c r="I566" s="18" t="str">
        <f t="shared" si="45"/>
        <v/>
      </c>
    </row>
    <row r="567" spans="1:9">
      <c r="A567" s="18">
        <v>365</v>
      </c>
      <c r="C567" s="18" t="str">
        <f t="shared" si="42"/>
        <v/>
      </c>
      <c r="D567" s="18">
        <f>COUNTIF(C$203:C567,C567)</f>
        <v>365</v>
      </c>
      <c r="F567" s="18" t="str">
        <f t="shared" si="41"/>
        <v/>
      </c>
      <c r="G567" s="18" t="str">
        <f t="shared" si="45"/>
        <v/>
      </c>
      <c r="H567" s="18" t="str">
        <f t="shared" si="45"/>
        <v/>
      </c>
      <c r="I567" s="18" t="str">
        <f t="shared" si="45"/>
        <v/>
      </c>
    </row>
    <row r="568" spans="1:9">
      <c r="A568" s="18">
        <v>366</v>
      </c>
      <c r="C568" s="18" t="str">
        <f t="shared" si="42"/>
        <v/>
      </c>
      <c r="D568" s="18">
        <f>COUNTIF(C$203:C568,C568)</f>
        <v>366</v>
      </c>
      <c r="F568" s="18" t="str">
        <f t="shared" si="41"/>
        <v/>
      </c>
      <c r="G568" s="18" t="str">
        <f t="shared" si="45"/>
        <v/>
      </c>
      <c r="H568" s="18" t="str">
        <f t="shared" si="45"/>
        <v/>
      </c>
      <c r="I568" s="18" t="str">
        <f t="shared" si="45"/>
        <v/>
      </c>
    </row>
    <row r="569" spans="1:9">
      <c r="A569" s="18">
        <v>367</v>
      </c>
      <c r="C569" s="18" t="str">
        <f t="shared" si="42"/>
        <v/>
      </c>
      <c r="D569" s="18">
        <f>COUNTIF(C$203:C569,C569)</f>
        <v>367</v>
      </c>
      <c r="F569" s="18" t="str">
        <f t="shared" si="41"/>
        <v/>
      </c>
      <c r="G569" s="18" t="str">
        <f t="shared" si="45"/>
        <v/>
      </c>
      <c r="H569" s="18" t="str">
        <f t="shared" si="45"/>
        <v/>
      </c>
      <c r="I569" s="18" t="str">
        <f t="shared" si="45"/>
        <v/>
      </c>
    </row>
    <row r="570" spans="1:9">
      <c r="A570" s="18">
        <v>368</v>
      </c>
      <c r="C570" s="18" t="str">
        <f t="shared" si="42"/>
        <v/>
      </c>
      <c r="D570" s="18">
        <f>COUNTIF(C$203:C570,C570)</f>
        <v>368</v>
      </c>
      <c r="F570" s="18" t="str">
        <f t="shared" si="41"/>
        <v/>
      </c>
      <c r="G570" s="18" t="str">
        <f t="shared" si="45"/>
        <v/>
      </c>
      <c r="H570" s="18" t="str">
        <f t="shared" si="45"/>
        <v/>
      </c>
      <c r="I570" s="18" t="str">
        <f t="shared" si="45"/>
        <v/>
      </c>
    </row>
    <row r="571" spans="1:9">
      <c r="A571" s="18">
        <v>369</v>
      </c>
      <c r="C571" s="18" t="str">
        <f t="shared" si="42"/>
        <v/>
      </c>
      <c r="D571" s="18">
        <f>COUNTIF(C$203:C571,C571)</f>
        <v>369</v>
      </c>
      <c r="F571" s="18" t="str">
        <f t="shared" si="41"/>
        <v/>
      </c>
      <c r="G571" s="18" t="str">
        <f t="shared" si="45"/>
        <v/>
      </c>
      <c r="H571" s="18" t="str">
        <f t="shared" si="45"/>
        <v/>
      </c>
      <c r="I571" s="18" t="str">
        <f t="shared" si="45"/>
        <v/>
      </c>
    </row>
    <row r="572" spans="1:9">
      <c r="A572" s="18">
        <v>370</v>
      </c>
      <c r="C572" s="18" t="str">
        <f t="shared" si="42"/>
        <v/>
      </c>
      <c r="D572" s="18">
        <f>COUNTIF(C$203:C572,C572)</f>
        <v>370</v>
      </c>
      <c r="F572" s="18" t="str">
        <f t="shared" si="41"/>
        <v/>
      </c>
      <c r="G572" s="18" t="str">
        <f t="shared" si="45"/>
        <v/>
      </c>
      <c r="H572" s="18" t="str">
        <f t="shared" si="45"/>
        <v/>
      </c>
      <c r="I572" s="18" t="str">
        <f t="shared" si="45"/>
        <v/>
      </c>
    </row>
    <row r="573" spans="1:9">
      <c r="A573" s="18">
        <v>371</v>
      </c>
      <c r="C573" s="18" t="str">
        <f t="shared" si="42"/>
        <v/>
      </c>
      <c r="D573" s="18">
        <f>COUNTIF(C$203:C573,C573)</f>
        <v>371</v>
      </c>
      <c r="F573" s="18" t="str">
        <f t="shared" si="41"/>
        <v/>
      </c>
      <c r="G573" s="18" t="str">
        <f t="shared" si="45"/>
        <v/>
      </c>
      <c r="H573" s="18" t="str">
        <f t="shared" si="45"/>
        <v/>
      </c>
      <c r="I573" s="18" t="str">
        <f t="shared" si="45"/>
        <v/>
      </c>
    </row>
    <row r="574" spans="1:9">
      <c r="A574" s="18">
        <v>372</v>
      </c>
      <c r="C574" s="18" t="str">
        <f t="shared" si="42"/>
        <v/>
      </c>
      <c r="D574" s="18">
        <f>COUNTIF(C$203:C574,C574)</f>
        <v>372</v>
      </c>
      <c r="F574" s="18" t="str">
        <f t="shared" si="41"/>
        <v/>
      </c>
      <c r="G574" s="18" t="str">
        <f t="shared" si="45"/>
        <v/>
      </c>
      <c r="H574" s="18" t="str">
        <f t="shared" si="45"/>
        <v/>
      </c>
      <c r="I574" s="18" t="str">
        <f t="shared" si="45"/>
        <v/>
      </c>
    </row>
    <row r="575" spans="1:9">
      <c r="A575" s="18">
        <v>373</v>
      </c>
      <c r="C575" s="18" t="str">
        <f t="shared" si="42"/>
        <v/>
      </c>
      <c r="D575" s="18">
        <f>COUNTIF(C$203:C575,C575)</f>
        <v>373</v>
      </c>
      <c r="F575" s="18" t="str">
        <f t="shared" si="41"/>
        <v/>
      </c>
      <c r="G575" s="18" t="str">
        <f t="shared" si="45"/>
        <v/>
      </c>
      <c r="H575" s="18" t="str">
        <f t="shared" si="45"/>
        <v/>
      </c>
      <c r="I575" s="18" t="str">
        <f t="shared" si="45"/>
        <v/>
      </c>
    </row>
    <row r="576" spans="1:9">
      <c r="A576" s="18">
        <v>374</v>
      </c>
      <c r="C576" s="18" t="str">
        <f t="shared" si="42"/>
        <v/>
      </c>
      <c r="D576" s="18">
        <f>COUNTIF(C$203:C576,C576)</f>
        <v>374</v>
      </c>
      <c r="F576" s="18" t="str">
        <f t="shared" si="41"/>
        <v/>
      </c>
      <c r="G576" s="18" t="str">
        <f t="shared" si="45"/>
        <v/>
      </c>
      <c r="H576" s="18" t="str">
        <f t="shared" si="45"/>
        <v/>
      </c>
      <c r="I576" s="18" t="str">
        <f t="shared" si="45"/>
        <v/>
      </c>
    </row>
    <row r="577" spans="1:9">
      <c r="A577" s="18">
        <v>375</v>
      </c>
      <c r="C577" s="18" t="str">
        <f t="shared" si="42"/>
        <v/>
      </c>
      <c r="D577" s="18">
        <f>COUNTIF(C$203:C577,C577)</f>
        <v>375</v>
      </c>
      <c r="F577" s="18" t="str">
        <f t="shared" si="41"/>
        <v/>
      </c>
      <c r="G577" s="18" t="str">
        <f t="shared" si="45"/>
        <v/>
      </c>
      <c r="H577" s="18" t="str">
        <f t="shared" si="45"/>
        <v/>
      </c>
      <c r="I577" s="18" t="str">
        <f t="shared" si="45"/>
        <v/>
      </c>
    </row>
    <row r="578" spans="1:9">
      <c r="A578" s="18">
        <v>376</v>
      </c>
      <c r="C578" s="18" t="str">
        <f t="shared" si="42"/>
        <v/>
      </c>
      <c r="D578" s="18">
        <f>COUNTIF(C$203:C578,C578)</f>
        <v>376</v>
      </c>
      <c r="F578" s="18" t="str">
        <f t="shared" si="41"/>
        <v/>
      </c>
      <c r="G578" s="18" t="str">
        <f t="shared" si="45"/>
        <v/>
      </c>
      <c r="H578" s="18" t="str">
        <f t="shared" si="45"/>
        <v/>
      </c>
      <c r="I578" s="18" t="str">
        <f t="shared" si="45"/>
        <v/>
      </c>
    </row>
    <row r="579" spans="1:9">
      <c r="A579" s="18">
        <v>377</v>
      </c>
      <c r="C579" s="18" t="str">
        <f t="shared" si="42"/>
        <v/>
      </c>
      <c r="D579" s="18">
        <f>COUNTIF(C$203:C579,C579)</f>
        <v>377</v>
      </c>
      <c r="F579" s="18" t="str">
        <f t="shared" si="41"/>
        <v/>
      </c>
      <c r="G579" s="18" t="str">
        <f t="shared" si="45"/>
        <v/>
      </c>
      <c r="H579" s="18" t="str">
        <f t="shared" si="45"/>
        <v/>
      </c>
      <c r="I579" s="18" t="str">
        <f t="shared" si="45"/>
        <v/>
      </c>
    </row>
    <row r="580" spans="1:9">
      <c r="A580" s="18">
        <v>378</v>
      </c>
      <c r="C580" s="18" t="str">
        <f t="shared" si="42"/>
        <v/>
      </c>
      <c r="D580" s="18">
        <f>COUNTIF(C$203:C580,C580)</f>
        <v>378</v>
      </c>
      <c r="F580" s="18" t="str">
        <f t="shared" si="41"/>
        <v/>
      </c>
      <c r="G580" s="18" t="str">
        <f t="shared" ref="G580:I595" si="46">C180</f>
        <v/>
      </c>
      <c r="H580" s="18" t="str">
        <f t="shared" si="46"/>
        <v/>
      </c>
      <c r="I580" s="18" t="str">
        <f t="shared" si="46"/>
        <v/>
      </c>
    </row>
    <row r="581" spans="1:9">
      <c r="A581" s="18">
        <v>379</v>
      </c>
      <c r="C581" s="18" t="str">
        <f t="shared" si="42"/>
        <v/>
      </c>
      <c r="D581" s="18">
        <f>COUNTIF(C$203:C581,C581)</f>
        <v>379</v>
      </c>
      <c r="F581" s="18" t="str">
        <f t="shared" si="41"/>
        <v/>
      </c>
      <c r="G581" s="18" t="str">
        <f t="shared" si="46"/>
        <v/>
      </c>
      <c r="H581" s="18" t="str">
        <f t="shared" si="46"/>
        <v/>
      </c>
      <c r="I581" s="18" t="str">
        <f t="shared" si="46"/>
        <v/>
      </c>
    </row>
    <row r="582" spans="1:9">
      <c r="A582" s="18">
        <v>380</v>
      </c>
      <c r="C582" s="18" t="str">
        <f t="shared" si="42"/>
        <v/>
      </c>
      <c r="D582" s="18">
        <f>COUNTIF(C$203:C582,C582)</f>
        <v>380</v>
      </c>
      <c r="F582" s="18" t="str">
        <f t="shared" si="41"/>
        <v/>
      </c>
      <c r="G582" s="18" t="str">
        <f t="shared" si="46"/>
        <v/>
      </c>
      <c r="H582" s="18" t="str">
        <f t="shared" si="46"/>
        <v/>
      </c>
      <c r="I582" s="18" t="str">
        <f t="shared" si="46"/>
        <v/>
      </c>
    </row>
    <row r="583" spans="1:9">
      <c r="A583" s="18">
        <v>381</v>
      </c>
      <c r="C583" s="18" t="str">
        <f t="shared" si="42"/>
        <v/>
      </c>
      <c r="D583" s="18">
        <f>COUNTIF(C$203:C583,C583)</f>
        <v>381</v>
      </c>
      <c r="F583" s="18" t="str">
        <f t="shared" si="41"/>
        <v/>
      </c>
      <c r="G583" s="18" t="str">
        <f t="shared" si="46"/>
        <v/>
      </c>
      <c r="H583" s="18" t="str">
        <f t="shared" si="46"/>
        <v/>
      </c>
      <c r="I583" s="18" t="str">
        <f t="shared" si="46"/>
        <v/>
      </c>
    </row>
    <row r="584" spans="1:9">
      <c r="A584" s="18">
        <v>382</v>
      </c>
      <c r="C584" s="18" t="str">
        <f t="shared" si="42"/>
        <v/>
      </c>
      <c r="D584" s="18">
        <f>COUNTIF(C$203:C584,C584)</f>
        <v>382</v>
      </c>
      <c r="F584" s="18" t="str">
        <f t="shared" si="41"/>
        <v/>
      </c>
      <c r="G584" s="18" t="str">
        <f t="shared" si="46"/>
        <v/>
      </c>
      <c r="H584" s="18" t="str">
        <f t="shared" si="46"/>
        <v/>
      </c>
      <c r="I584" s="18" t="str">
        <f t="shared" si="46"/>
        <v/>
      </c>
    </row>
    <row r="585" spans="1:9">
      <c r="A585" s="18">
        <v>383</v>
      </c>
      <c r="C585" s="18" t="str">
        <f t="shared" si="42"/>
        <v/>
      </c>
      <c r="D585" s="18">
        <f>COUNTIF(C$203:C585,C585)</f>
        <v>383</v>
      </c>
      <c r="F585" s="18" t="str">
        <f t="shared" si="41"/>
        <v/>
      </c>
      <c r="G585" s="18" t="str">
        <f t="shared" si="46"/>
        <v/>
      </c>
      <c r="H585" s="18" t="str">
        <f t="shared" si="46"/>
        <v/>
      </c>
      <c r="I585" s="18" t="str">
        <f t="shared" si="46"/>
        <v/>
      </c>
    </row>
    <row r="586" spans="1:9">
      <c r="A586" s="18">
        <v>384</v>
      </c>
      <c r="C586" s="18" t="str">
        <f t="shared" si="42"/>
        <v/>
      </c>
      <c r="D586" s="18">
        <f>COUNTIF(C$203:C586,C586)</f>
        <v>384</v>
      </c>
      <c r="F586" s="18" t="str">
        <f t="shared" si="41"/>
        <v/>
      </c>
      <c r="G586" s="18" t="str">
        <f t="shared" si="46"/>
        <v/>
      </c>
      <c r="H586" s="18" t="str">
        <f t="shared" si="46"/>
        <v/>
      </c>
      <c r="I586" s="18" t="str">
        <f t="shared" si="46"/>
        <v/>
      </c>
    </row>
    <row r="587" spans="1:9">
      <c r="A587" s="18">
        <v>385</v>
      </c>
      <c r="C587" s="18" t="str">
        <f t="shared" si="42"/>
        <v/>
      </c>
      <c r="D587" s="18">
        <f>COUNTIF(C$203:C587,C587)</f>
        <v>385</v>
      </c>
      <c r="F587" s="18" t="str">
        <f t="shared" si="41"/>
        <v/>
      </c>
      <c r="G587" s="18" t="str">
        <f t="shared" si="46"/>
        <v/>
      </c>
      <c r="H587" s="18" t="str">
        <f t="shared" si="46"/>
        <v/>
      </c>
      <c r="I587" s="18" t="str">
        <f t="shared" si="46"/>
        <v/>
      </c>
    </row>
    <row r="588" spans="1:9">
      <c r="A588" s="18">
        <v>386</v>
      </c>
      <c r="C588" s="18" t="str">
        <f t="shared" si="42"/>
        <v/>
      </c>
      <c r="D588" s="18">
        <f>COUNTIF(C$203:C588,C588)</f>
        <v>386</v>
      </c>
      <c r="F588" s="18" t="str">
        <f t="shared" ref="F588:F651" si="47">IF(C588="","",CONCATENATE(C588,D588)*1)</f>
        <v/>
      </c>
      <c r="G588" s="18" t="str">
        <f t="shared" si="46"/>
        <v/>
      </c>
      <c r="H588" s="18" t="str">
        <f t="shared" si="46"/>
        <v/>
      </c>
      <c r="I588" s="18" t="str">
        <f t="shared" si="46"/>
        <v/>
      </c>
    </row>
    <row r="589" spans="1:9">
      <c r="A589" s="18">
        <v>387</v>
      </c>
      <c r="C589" s="18" t="str">
        <f t="shared" si="42"/>
        <v/>
      </c>
      <c r="D589" s="18">
        <f>COUNTIF(C$203:C589,C589)</f>
        <v>387</v>
      </c>
      <c r="F589" s="18" t="str">
        <f t="shared" si="47"/>
        <v/>
      </c>
      <c r="G589" s="18" t="str">
        <f t="shared" si="46"/>
        <v/>
      </c>
      <c r="H589" s="18" t="str">
        <f t="shared" si="46"/>
        <v/>
      </c>
      <c r="I589" s="18" t="str">
        <f t="shared" si="46"/>
        <v/>
      </c>
    </row>
    <row r="590" spans="1:9">
      <c r="A590" s="18">
        <v>388</v>
      </c>
      <c r="C590" s="18" t="str">
        <f t="shared" si="42"/>
        <v/>
      </c>
      <c r="D590" s="18">
        <f>COUNTIF(C$203:C590,C590)</f>
        <v>388</v>
      </c>
      <c r="F590" s="18" t="str">
        <f t="shared" si="47"/>
        <v/>
      </c>
      <c r="G590" s="18" t="str">
        <f t="shared" si="46"/>
        <v/>
      </c>
      <c r="H590" s="18" t="str">
        <f t="shared" si="46"/>
        <v/>
      </c>
      <c r="I590" s="18" t="str">
        <f t="shared" si="46"/>
        <v/>
      </c>
    </row>
    <row r="591" spans="1:9">
      <c r="A591" s="18">
        <v>389</v>
      </c>
      <c r="C591" s="18" t="str">
        <f t="shared" si="42"/>
        <v/>
      </c>
      <c r="D591" s="18">
        <f>COUNTIF(C$203:C591,C591)</f>
        <v>389</v>
      </c>
      <c r="F591" s="18" t="str">
        <f t="shared" si="47"/>
        <v/>
      </c>
      <c r="G591" s="18" t="str">
        <f t="shared" si="46"/>
        <v/>
      </c>
      <c r="H591" s="18" t="str">
        <f t="shared" si="46"/>
        <v/>
      </c>
      <c r="I591" s="18" t="str">
        <f t="shared" si="46"/>
        <v/>
      </c>
    </row>
    <row r="592" spans="1:9">
      <c r="A592" s="18">
        <v>390</v>
      </c>
      <c r="C592" s="18" t="str">
        <f t="shared" si="42"/>
        <v/>
      </c>
      <c r="D592" s="18">
        <f>COUNTIF(C$203:C592,C592)</f>
        <v>390</v>
      </c>
      <c r="F592" s="18" t="str">
        <f t="shared" si="47"/>
        <v/>
      </c>
      <c r="G592" s="18" t="str">
        <f t="shared" si="46"/>
        <v/>
      </c>
      <c r="H592" s="18" t="str">
        <f t="shared" si="46"/>
        <v/>
      </c>
      <c r="I592" s="18" t="str">
        <f t="shared" si="46"/>
        <v/>
      </c>
    </row>
    <row r="593" spans="1:9">
      <c r="A593" s="18">
        <v>391</v>
      </c>
      <c r="C593" s="18" t="str">
        <f t="shared" si="42"/>
        <v/>
      </c>
      <c r="D593" s="18">
        <f>COUNTIF(C$203:C593,C593)</f>
        <v>391</v>
      </c>
      <c r="F593" s="18" t="str">
        <f t="shared" si="47"/>
        <v/>
      </c>
      <c r="G593" s="18" t="str">
        <f t="shared" si="46"/>
        <v/>
      </c>
      <c r="H593" s="18" t="str">
        <f t="shared" si="46"/>
        <v/>
      </c>
      <c r="I593" s="18" t="str">
        <f t="shared" si="46"/>
        <v/>
      </c>
    </row>
    <row r="594" spans="1:9">
      <c r="A594" s="18">
        <v>392</v>
      </c>
      <c r="C594" s="18" t="str">
        <f t="shared" si="42"/>
        <v/>
      </c>
      <c r="D594" s="18">
        <f>COUNTIF(C$203:C594,C594)</f>
        <v>392</v>
      </c>
      <c r="F594" s="18" t="str">
        <f t="shared" si="47"/>
        <v/>
      </c>
      <c r="G594" s="18" t="str">
        <f t="shared" si="46"/>
        <v/>
      </c>
      <c r="H594" s="18" t="str">
        <f t="shared" si="46"/>
        <v/>
      </c>
      <c r="I594" s="18" t="str">
        <f t="shared" si="46"/>
        <v/>
      </c>
    </row>
    <row r="595" spans="1:9">
      <c r="A595" s="18">
        <v>393</v>
      </c>
      <c r="C595" s="18" t="str">
        <f t="shared" si="42"/>
        <v/>
      </c>
      <c r="D595" s="18">
        <f>COUNTIF(C$203:C595,C595)</f>
        <v>393</v>
      </c>
      <c r="F595" s="18" t="str">
        <f t="shared" si="47"/>
        <v/>
      </c>
      <c r="G595" s="18" t="str">
        <f t="shared" si="46"/>
        <v/>
      </c>
      <c r="H595" s="18" t="str">
        <f t="shared" si="46"/>
        <v/>
      </c>
      <c r="I595" s="18" t="str">
        <f t="shared" si="46"/>
        <v/>
      </c>
    </row>
    <row r="596" spans="1:9">
      <c r="A596" s="18">
        <v>394</v>
      </c>
      <c r="C596" s="18" t="str">
        <f t="shared" ref="C596:C602" si="48">L196</f>
        <v/>
      </c>
      <c r="D596" s="18">
        <f>COUNTIF(C$203:C596,C596)</f>
        <v>394</v>
      </c>
      <c r="F596" s="18" t="str">
        <f t="shared" si="47"/>
        <v/>
      </c>
      <c r="G596" s="18" t="str">
        <f t="shared" ref="G596:I602" si="49">C196</f>
        <v/>
      </c>
      <c r="H596" s="18" t="str">
        <f t="shared" si="49"/>
        <v/>
      </c>
      <c r="I596" s="18" t="str">
        <f t="shared" si="49"/>
        <v/>
      </c>
    </row>
    <row r="597" spans="1:9">
      <c r="A597" s="18">
        <v>395</v>
      </c>
      <c r="C597" s="18" t="str">
        <f t="shared" si="48"/>
        <v/>
      </c>
      <c r="D597" s="18">
        <f>COUNTIF(C$203:C597,C597)</f>
        <v>395</v>
      </c>
      <c r="F597" s="18" t="str">
        <f t="shared" si="47"/>
        <v/>
      </c>
      <c r="G597" s="18" t="str">
        <f t="shared" si="49"/>
        <v/>
      </c>
      <c r="H597" s="18" t="str">
        <f t="shared" si="49"/>
        <v/>
      </c>
      <c r="I597" s="18" t="str">
        <f t="shared" si="49"/>
        <v/>
      </c>
    </row>
    <row r="598" spans="1:9">
      <c r="A598" s="18">
        <v>396</v>
      </c>
      <c r="C598" s="18" t="str">
        <f t="shared" si="48"/>
        <v/>
      </c>
      <c r="D598" s="18">
        <f>COUNTIF(C$203:C598,C598)</f>
        <v>396</v>
      </c>
      <c r="F598" s="18" t="str">
        <f t="shared" si="47"/>
        <v/>
      </c>
      <c r="G598" s="18" t="str">
        <f t="shared" si="49"/>
        <v/>
      </c>
      <c r="H598" s="18" t="str">
        <f t="shared" si="49"/>
        <v/>
      </c>
      <c r="I598" s="18" t="str">
        <f t="shared" si="49"/>
        <v/>
      </c>
    </row>
    <row r="599" spans="1:9">
      <c r="A599" s="18">
        <v>397</v>
      </c>
      <c r="C599" s="18" t="str">
        <f t="shared" si="48"/>
        <v/>
      </c>
      <c r="D599" s="18">
        <f>COUNTIF(C$203:C599,C599)</f>
        <v>397</v>
      </c>
      <c r="F599" s="18" t="str">
        <f t="shared" si="47"/>
        <v/>
      </c>
      <c r="G599" s="18" t="str">
        <f t="shared" si="49"/>
        <v/>
      </c>
      <c r="H599" s="18" t="str">
        <f t="shared" si="49"/>
        <v/>
      </c>
      <c r="I599" s="18" t="str">
        <f t="shared" si="49"/>
        <v/>
      </c>
    </row>
    <row r="600" spans="1:9">
      <c r="A600" s="18">
        <v>398</v>
      </c>
      <c r="C600" s="18" t="str">
        <f t="shared" si="48"/>
        <v/>
      </c>
      <c r="D600" s="18">
        <f>COUNTIF(C$203:C600,C600)</f>
        <v>398</v>
      </c>
      <c r="F600" s="18" t="str">
        <f t="shared" si="47"/>
        <v/>
      </c>
      <c r="G600" s="18" t="str">
        <f t="shared" si="49"/>
        <v/>
      </c>
      <c r="H600" s="18" t="str">
        <f t="shared" si="49"/>
        <v/>
      </c>
      <c r="I600" s="18" t="str">
        <f t="shared" si="49"/>
        <v/>
      </c>
    </row>
    <row r="601" spans="1:9">
      <c r="A601" s="18">
        <v>399</v>
      </c>
      <c r="C601" s="18" t="str">
        <f t="shared" si="48"/>
        <v/>
      </c>
      <c r="D601" s="18">
        <f>COUNTIF(C$203:C601,C601)</f>
        <v>399</v>
      </c>
      <c r="F601" s="18" t="str">
        <f t="shared" si="47"/>
        <v/>
      </c>
      <c r="G601" s="18" t="str">
        <f t="shared" si="49"/>
        <v/>
      </c>
      <c r="H601" s="18" t="str">
        <f t="shared" si="49"/>
        <v/>
      </c>
      <c r="I601" s="18" t="str">
        <f t="shared" si="49"/>
        <v/>
      </c>
    </row>
    <row r="602" spans="1:9">
      <c r="A602" s="18">
        <v>400</v>
      </c>
      <c r="C602" s="18" t="str">
        <f t="shared" si="48"/>
        <v/>
      </c>
      <c r="D602" s="18">
        <f>COUNTIF(C$203:C602,C602)</f>
        <v>400</v>
      </c>
      <c r="F602" s="18" t="str">
        <f t="shared" si="47"/>
        <v/>
      </c>
      <c r="G602" s="18" t="str">
        <f t="shared" si="49"/>
        <v/>
      </c>
      <c r="H602" s="18" t="str">
        <f t="shared" si="49"/>
        <v/>
      </c>
      <c r="I602" s="18" t="str">
        <f t="shared" si="49"/>
        <v/>
      </c>
    </row>
    <row r="603" spans="1:9">
      <c r="A603" s="18">
        <v>401</v>
      </c>
      <c r="C603" s="18" t="str">
        <f>M3</f>
        <v/>
      </c>
      <c r="D603" s="18">
        <f>COUNTIF(C$203:C603,C603)</f>
        <v>401</v>
      </c>
      <c r="F603" s="18" t="str">
        <f t="shared" si="47"/>
        <v/>
      </c>
      <c r="G603" s="18" t="str">
        <f t="shared" ref="G603:G619" si="50">C3</f>
        <v/>
      </c>
      <c r="H603" s="18" t="str">
        <f t="shared" ref="H603:I618" si="51">D3</f>
        <v/>
      </c>
      <c r="I603" s="18" t="str">
        <f t="shared" si="51"/>
        <v/>
      </c>
    </row>
    <row r="604" spans="1:9">
      <c r="A604" s="18">
        <v>402</v>
      </c>
      <c r="C604" s="18" t="str">
        <f t="shared" ref="C604:C667" si="52">M4</f>
        <v/>
      </c>
      <c r="D604" s="18">
        <f>COUNTIF(C$203:C604,C604)</f>
        <v>402</v>
      </c>
      <c r="F604" s="18" t="str">
        <f t="shared" si="47"/>
        <v/>
      </c>
      <c r="G604" s="18" t="str">
        <f t="shared" si="50"/>
        <v/>
      </c>
      <c r="H604" s="18" t="str">
        <f t="shared" si="51"/>
        <v/>
      </c>
      <c r="I604" s="18" t="str">
        <f t="shared" si="51"/>
        <v/>
      </c>
    </row>
    <row r="605" spans="1:9">
      <c r="A605" s="18">
        <v>403</v>
      </c>
      <c r="C605" s="18" t="str">
        <f t="shared" si="52"/>
        <v/>
      </c>
      <c r="D605" s="18">
        <f>COUNTIF(C$203:C605,C605)</f>
        <v>403</v>
      </c>
      <c r="F605" s="18" t="str">
        <f t="shared" si="47"/>
        <v/>
      </c>
      <c r="G605" s="18" t="str">
        <f t="shared" si="50"/>
        <v/>
      </c>
      <c r="H605" s="18" t="str">
        <f t="shared" si="51"/>
        <v/>
      </c>
      <c r="I605" s="18" t="str">
        <f t="shared" si="51"/>
        <v/>
      </c>
    </row>
    <row r="606" spans="1:9">
      <c r="A606" s="18">
        <v>404</v>
      </c>
      <c r="C606" s="18" t="str">
        <f t="shared" si="52"/>
        <v/>
      </c>
      <c r="D606" s="18">
        <f>COUNTIF(C$203:C606,C606)</f>
        <v>404</v>
      </c>
      <c r="F606" s="18" t="str">
        <f t="shared" si="47"/>
        <v/>
      </c>
      <c r="G606" s="18" t="str">
        <f t="shared" si="50"/>
        <v/>
      </c>
      <c r="H606" s="18" t="str">
        <f t="shared" si="51"/>
        <v/>
      </c>
      <c r="I606" s="18" t="str">
        <f t="shared" si="51"/>
        <v/>
      </c>
    </row>
    <row r="607" spans="1:9">
      <c r="A607" s="18">
        <v>405</v>
      </c>
      <c r="C607" s="18" t="str">
        <f t="shared" si="52"/>
        <v/>
      </c>
      <c r="D607" s="18">
        <f>COUNTIF(C$203:C607,C607)</f>
        <v>405</v>
      </c>
      <c r="F607" s="18" t="str">
        <f t="shared" si="47"/>
        <v/>
      </c>
      <c r="G607" s="18" t="str">
        <f t="shared" si="50"/>
        <v/>
      </c>
      <c r="H607" s="18" t="str">
        <f t="shared" si="51"/>
        <v/>
      </c>
      <c r="I607" s="18" t="str">
        <f t="shared" si="51"/>
        <v/>
      </c>
    </row>
    <row r="608" spans="1:9">
      <c r="A608" s="18">
        <v>406</v>
      </c>
      <c r="C608" s="18" t="str">
        <f t="shared" si="52"/>
        <v/>
      </c>
      <c r="D608" s="18">
        <f>COUNTIF(C$203:C608,C608)</f>
        <v>406</v>
      </c>
      <c r="F608" s="18" t="str">
        <f t="shared" si="47"/>
        <v/>
      </c>
      <c r="G608" s="18" t="str">
        <f t="shared" si="50"/>
        <v/>
      </c>
      <c r="H608" s="18" t="str">
        <f t="shared" si="51"/>
        <v/>
      </c>
      <c r="I608" s="18" t="str">
        <f t="shared" si="51"/>
        <v/>
      </c>
    </row>
    <row r="609" spans="1:9">
      <c r="A609" s="18">
        <v>407</v>
      </c>
      <c r="C609" s="18" t="str">
        <f t="shared" si="52"/>
        <v/>
      </c>
      <c r="D609" s="18">
        <f>COUNTIF(C$203:C609,C609)</f>
        <v>407</v>
      </c>
      <c r="F609" s="18" t="str">
        <f t="shared" si="47"/>
        <v/>
      </c>
      <c r="G609" s="18" t="str">
        <f t="shared" si="50"/>
        <v/>
      </c>
      <c r="H609" s="18" t="str">
        <f t="shared" si="51"/>
        <v/>
      </c>
      <c r="I609" s="18" t="str">
        <f t="shared" si="51"/>
        <v/>
      </c>
    </row>
    <row r="610" spans="1:9">
      <c r="A610" s="18">
        <v>408</v>
      </c>
      <c r="C610" s="18" t="str">
        <f t="shared" si="52"/>
        <v/>
      </c>
      <c r="D610" s="18">
        <f>COUNTIF(C$203:C610,C610)</f>
        <v>408</v>
      </c>
      <c r="F610" s="18" t="str">
        <f t="shared" si="47"/>
        <v/>
      </c>
      <c r="G610" s="18" t="str">
        <f t="shared" si="50"/>
        <v/>
      </c>
      <c r="H610" s="18" t="str">
        <f t="shared" si="51"/>
        <v/>
      </c>
      <c r="I610" s="18" t="str">
        <f t="shared" si="51"/>
        <v/>
      </c>
    </row>
    <row r="611" spans="1:9">
      <c r="A611" s="18">
        <v>409</v>
      </c>
      <c r="C611" s="18" t="str">
        <f t="shared" si="52"/>
        <v/>
      </c>
      <c r="D611" s="18">
        <f>COUNTIF(C$203:C611,C611)</f>
        <v>409</v>
      </c>
      <c r="F611" s="18" t="str">
        <f t="shared" si="47"/>
        <v/>
      </c>
      <c r="G611" s="18" t="str">
        <f t="shared" si="50"/>
        <v/>
      </c>
      <c r="H611" s="18" t="str">
        <f t="shared" si="51"/>
        <v/>
      </c>
      <c r="I611" s="18" t="str">
        <f t="shared" si="51"/>
        <v/>
      </c>
    </row>
    <row r="612" spans="1:9">
      <c r="A612" s="18">
        <v>410</v>
      </c>
      <c r="C612" s="18" t="str">
        <f t="shared" si="52"/>
        <v/>
      </c>
      <c r="D612" s="18">
        <f>COUNTIF(C$203:C612,C612)</f>
        <v>410</v>
      </c>
      <c r="F612" s="18" t="str">
        <f t="shared" si="47"/>
        <v/>
      </c>
      <c r="G612" s="18" t="str">
        <f t="shared" si="50"/>
        <v/>
      </c>
      <c r="H612" s="18" t="str">
        <f t="shared" si="51"/>
        <v/>
      </c>
      <c r="I612" s="18" t="str">
        <f t="shared" si="51"/>
        <v/>
      </c>
    </row>
    <row r="613" spans="1:9">
      <c r="A613" s="18">
        <v>411</v>
      </c>
      <c r="C613" s="18" t="str">
        <f t="shared" si="52"/>
        <v/>
      </c>
      <c r="D613" s="18">
        <f>COUNTIF(C$203:C613,C613)</f>
        <v>411</v>
      </c>
      <c r="F613" s="18" t="str">
        <f t="shared" si="47"/>
        <v/>
      </c>
      <c r="G613" s="18" t="str">
        <f t="shared" si="50"/>
        <v/>
      </c>
      <c r="H613" s="18" t="str">
        <f t="shared" si="51"/>
        <v/>
      </c>
      <c r="I613" s="18" t="str">
        <f t="shared" si="51"/>
        <v/>
      </c>
    </row>
    <row r="614" spans="1:9">
      <c r="A614" s="18">
        <v>412</v>
      </c>
      <c r="C614" s="18" t="str">
        <f t="shared" si="52"/>
        <v/>
      </c>
      <c r="D614" s="18">
        <f>COUNTIF(C$203:C614,C614)</f>
        <v>412</v>
      </c>
      <c r="F614" s="18" t="str">
        <f t="shared" si="47"/>
        <v/>
      </c>
      <c r="G614" s="18" t="str">
        <f t="shared" si="50"/>
        <v/>
      </c>
      <c r="H614" s="18" t="str">
        <f t="shared" si="51"/>
        <v/>
      </c>
      <c r="I614" s="18" t="str">
        <f t="shared" si="51"/>
        <v/>
      </c>
    </row>
    <row r="615" spans="1:9">
      <c r="A615" s="18">
        <v>413</v>
      </c>
      <c r="C615" s="18" t="str">
        <f t="shared" si="52"/>
        <v/>
      </c>
      <c r="D615" s="18">
        <f>COUNTIF(C$203:C615,C615)</f>
        <v>413</v>
      </c>
      <c r="F615" s="18" t="str">
        <f t="shared" si="47"/>
        <v/>
      </c>
      <c r="G615" s="18" t="str">
        <f t="shared" si="50"/>
        <v/>
      </c>
      <c r="H615" s="18" t="str">
        <f t="shared" si="51"/>
        <v/>
      </c>
      <c r="I615" s="18" t="str">
        <f t="shared" si="51"/>
        <v/>
      </c>
    </row>
    <row r="616" spans="1:9">
      <c r="A616" s="18">
        <v>414</v>
      </c>
      <c r="C616" s="18" t="str">
        <f t="shared" si="52"/>
        <v/>
      </c>
      <c r="D616" s="18">
        <f>COUNTIF(C$203:C616,C616)</f>
        <v>414</v>
      </c>
      <c r="F616" s="18" t="str">
        <f t="shared" si="47"/>
        <v/>
      </c>
      <c r="G616" s="18" t="str">
        <f t="shared" si="50"/>
        <v/>
      </c>
      <c r="H616" s="18" t="str">
        <f t="shared" si="51"/>
        <v/>
      </c>
      <c r="I616" s="18" t="str">
        <f t="shared" si="51"/>
        <v/>
      </c>
    </row>
    <row r="617" spans="1:9">
      <c r="A617" s="18">
        <v>415</v>
      </c>
      <c r="C617" s="18" t="str">
        <f t="shared" si="52"/>
        <v/>
      </c>
      <c r="D617" s="18">
        <f>COUNTIF(C$203:C617,C617)</f>
        <v>415</v>
      </c>
      <c r="F617" s="18" t="str">
        <f t="shared" si="47"/>
        <v/>
      </c>
      <c r="G617" s="18" t="str">
        <f t="shared" si="50"/>
        <v/>
      </c>
      <c r="H617" s="18" t="str">
        <f t="shared" si="51"/>
        <v/>
      </c>
      <c r="I617" s="18" t="str">
        <f t="shared" si="51"/>
        <v/>
      </c>
    </row>
    <row r="618" spans="1:9">
      <c r="A618" s="18">
        <v>416</v>
      </c>
      <c r="C618" s="18" t="str">
        <f t="shared" si="52"/>
        <v/>
      </c>
      <c r="D618" s="18">
        <f>COUNTIF(C$203:C618,C618)</f>
        <v>416</v>
      </c>
      <c r="F618" s="18" t="str">
        <f t="shared" si="47"/>
        <v/>
      </c>
      <c r="G618" s="18" t="str">
        <f t="shared" si="50"/>
        <v/>
      </c>
      <c r="H618" s="18" t="str">
        <f t="shared" si="51"/>
        <v/>
      </c>
      <c r="I618" s="18" t="str">
        <f t="shared" si="51"/>
        <v/>
      </c>
    </row>
    <row r="619" spans="1:9">
      <c r="A619" s="18">
        <v>417</v>
      </c>
      <c r="C619" s="18" t="str">
        <f t="shared" si="52"/>
        <v/>
      </c>
      <c r="D619" s="18">
        <f>COUNTIF(C$203:C619,C619)</f>
        <v>417</v>
      </c>
      <c r="F619" s="18" t="str">
        <f t="shared" si="47"/>
        <v/>
      </c>
      <c r="G619" s="18" t="str">
        <f t="shared" si="50"/>
        <v/>
      </c>
      <c r="H619" s="18" t="str">
        <f>D19</f>
        <v/>
      </c>
      <c r="I619" s="18" t="str">
        <f>E19</f>
        <v/>
      </c>
    </row>
    <row r="620" spans="1:9">
      <c r="A620" s="18">
        <v>418</v>
      </c>
      <c r="C620" s="18" t="str">
        <f t="shared" si="52"/>
        <v/>
      </c>
      <c r="D620" s="18">
        <f>COUNTIF(C$203:C620,C620)</f>
        <v>418</v>
      </c>
      <c r="F620" s="18" t="str">
        <f t="shared" si="47"/>
        <v/>
      </c>
      <c r="G620" s="18" t="str">
        <f t="shared" ref="G620:I635" si="53">C20</f>
        <v/>
      </c>
      <c r="H620" s="18" t="str">
        <f t="shared" si="53"/>
        <v/>
      </c>
      <c r="I620" s="18" t="str">
        <f t="shared" si="53"/>
        <v/>
      </c>
    </row>
    <row r="621" spans="1:9">
      <c r="A621" s="18">
        <v>419</v>
      </c>
      <c r="C621" s="18" t="str">
        <f t="shared" si="52"/>
        <v/>
      </c>
      <c r="D621" s="18">
        <f>COUNTIF(C$203:C621,C621)</f>
        <v>419</v>
      </c>
      <c r="F621" s="18" t="str">
        <f t="shared" si="47"/>
        <v/>
      </c>
      <c r="G621" s="18" t="str">
        <f t="shared" si="53"/>
        <v/>
      </c>
      <c r="H621" s="18" t="str">
        <f t="shared" si="53"/>
        <v/>
      </c>
      <c r="I621" s="18" t="str">
        <f t="shared" si="53"/>
        <v/>
      </c>
    </row>
    <row r="622" spans="1:9">
      <c r="A622" s="18">
        <v>420</v>
      </c>
      <c r="C622" s="18" t="str">
        <f t="shared" si="52"/>
        <v/>
      </c>
      <c r="D622" s="18">
        <f>COUNTIF(C$203:C622,C622)</f>
        <v>420</v>
      </c>
      <c r="F622" s="18" t="str">
        <f t="shared" si="47"/>
        <v/>
      </c>
      <c r="G622" s="18" t="str">
        <f t="shared" si="53"/>
        <v/>
      </c>
      <c r="H622" s="18" t="str">
        <f t="shared" si="53"/>
        <v/>
      </c>
      <c r="I622" s="18" t="str">
        <f t="shared" si="53"/>
        <v/>
      </c>
    </row>
    <row r="623" spans="1:9">
      <c r="A623" s="18">
        <v>421</v>
      </c>
      <c r="C623" s="18" t="str">
        <f t="shared" si="52"/>
        <v/>
      </c>
      <c r="D623" s="18">
        <f>COUNTIF(C$203:C623,C623)</f>
        <v>421</v>
      </c>
      <c r="F623" s="18" t="str">
        <f t="shared" si="47"/>
        <v/>
      </c>
      <c r="G623" s="18" t="str">
        <f t="shared" si="53"/>
        <v/>
      </c>
      <c r="H623" s="18" t="str">
        <f t="shared" si="53"/>
        <v/>
      </c>
      <c r="I623" s="18" t="str">
        <f t="shared" si="53"/>
        <v/>
      </c>
    </row>
    <row r="624" spans="1:9">
      <c r="A624" s="18">
        <v>422</v>
      </c>
      <c r="C624" s="18" t="str">
        <f t="shared" si="52"/>
        <v/>
      </c>
      <c r="D624" s="18">
        <f>COUNTIF(C$203:C624,C624)</f>
        <v>422</v>
      </c>
      <c r="F624" s="18" t="str">
        <f t="shared" si="47"/>
        <v/>
      </c>
      <c r="G624" s="18" t="str">
        <f t="shared" si="53"/>
        <v/>
      </c>
      <c r="H624" s="18" t="str">
        <f t="shared" si="53"/>
        <v/>
      </c>
      <c r="I624" s="18" t="str">
        <f t="shared" si="53"/>
        <v/>
      </c>
    </row>
    <row r="625" spans="1:9">
      <c r="A625" s="18">
        <v>423</v>
      </c>
      <c r="C625" s="18" t="str">
        <f t="shared" si="52"/>
        <v/>
      </c>
      <c r="D625" s="18">
        <f>COUNTIF(C$203:C625,C625)</f>
        <v>423</v>
      </c>
      <c r="F625" s="18" t="str">
        <f t="shared" si="47"/>
        <v/>
      </c>
      <c r="G625" s="18" t="str">
        <f t="shared" si="53"/>
        <v/>
      </c>
      <c r="H625" s="18" t="str">
        <f t="shared" si="53"/>
        <v/>
      </c>
      <c r="I625" s="18" t="str">
        <f t="shared" si="53"/>
        <v/>
      </c>
    </row>
    <row r="626" spans="1:9">
      <c r="A626" s="18">
        <v>424</v>
      </c>
      <c r="C626" s="18" t="str">
        <f t="shared" si="52"/>
        <v/>
      </c>
      <c r="D626" s="18">
        <f>COUNTIF(C$203:C626,C626)</f>
        <v>424</v>
      </c>
      <c r="F626" s="18" t="str">
        <f t="shared" si="47"/>
        <v/>
      </c>
      <c r="G626" s="18" t="str">
        <f t="shared" si="53"/>
        <v/>
      </c>
      <c r="H626" s="18" t="str">
        <f t="shared" si="53"/>
        <v/>
      </c>
      <c r="I626" s="18" t="str">
        <f t="shared" si="53"/>
        <v/>
      </c>
    </row>
    <row r="627" spans="1:9">
      <c r="A627" s="18">
        <v>425</v>
      </c>
      <c r="C627" s="18" t="str">
        <f t="shared" si="52"/>
        <v/>
      </c>
      <c r="D627" s="18">
        <f>COUNTIF(C$203:C627,C627)</f>
        <v>425</v>
      </c>
      <c r="F627" s="18" t="str">
        <f t="shared" si="47"/>
        <v/>
      </c>
      <c r="G627" s="18" t="str">
        <f t="shared" si="53"/>
        <v/>
      </c>
      <c r="H627" s="18" t="str">
        <f t="shared" si="53"/>
        <v/>
      </c>
      <c r="I627" s="18" t="str">
        <f t="shared" si="53"/>
        <v/>
      </c>
    </row>
    <row r="628" spans="1:9">
      <c r="A628" s="18">
        <v>426</v>
      </c>
      <c r="C628" s="18" t="str">
        <f t="shared" si="52"/>
        <v/>
      </c>
      <c r="D628" s="18">
        <f>COUNTIF(C$203:C628,C628)</f>
        <v>426</v>
      </c>
      <c r="F628" s="18" t="str">
        <f t="shared" si="47"/>
        <v/>
      </c>
      <c r="G628" s="18" t="str">
        <f t="shared" si="53"/>
        <v/>
      </c>
      <c r="H628" s="18" t="str">
        <f t="shared" si="53"/>
        <v/>
      </c>
      <c r="I628" s="18" t="str">
        <f t="shared" si="53"/>
        <v/>
      </c>
    </row>
    <row r="629" spans="1:9">
      <c r="A629" s="18">
        <v>427</v>
      </c>
      <c r="C629" s="18" t="str">
        <f t="shared" si="52"/>
        <v/>
      </c>
      <c r="D629" s="18">
        <f>COUNTIF(C$203:C629,C629)</f>
        <v>427</v>
      </c>
      <c r="F629" s="18" t="str">
        <f t="shared" si="47"/>
        <v/>
      </c>
      <c r="G629" s="18" t="str">
        <f t="shared" si="53"/>
        <v/>
      </c>
      <c r="H629" s="18" t="str">
        <f t="shared" si="53"/>
        <v/>
      </c>
      <c r="I629" s="18" t="str">
        <f t="shared" si="53"/>
        <v/>
      </c>
    </row>
    <row r="630" spans="1:9">
      <c r="A630" s="18">
        <v>428</v>
      </c>
      <c r="C630" s="18" t="str">
        <f t="shared" si="52"/>
        <v/>
      </c>
      <c r="D630" s="18">
        <f>COUNTIF(C$203:C630,C630)</f>
        <v>428</v>
      </c>
      <c r="F630" s="18" t="str">
        <f t="shared" si="47"/>
        <v/>
      </c>
      <c r="G630" s="18" t="str">
        <f t="shared" si="53"/>
        <v/>
      </c>
      <c r="H630" s="18" t="str">
        <f t="shared" si="53"/>
        <v/>
      </c>
      <c r="I630" s="18" t="str">
        <f t="shared" si="53"/>
        <v/>
      </c>
    </row>
    <row r="631" spans="1:9">
      <c r="A631" s="18">
        <v>429</v>
      </c>
      <c r="C631" s="18" t="str">
        <f t="shared" si="52"/>
        <v/>
      </c>
      <c r="D631" s="18">
        <f>COUNTIF(C$203:C631,C631)</f>
        <v>429</v>
      </c>
      <c r="F631" s="18" t="str">
        <f t="shared" si="47"/>
        <v/>
      </c>
      <c r="G631" s="18" t="str">
        <f t="shared" si="53"/>
        <v/>
      </c>
      <c r="H631" s="18" t="str">
        <f t="shared" si="53"/>
        <v/>
      </c>
      <c r="I631" s="18" t="str">
        <f t="shared" si="53"/>
        <v/>
      </c>
    </row>
    <row r="632" spans="1:9">
      <c r="A632" s="18">
        <v>430</v>
      </c>
      <c r="C632" s="18" t="str">
        <f t="shared" si="52"/>
        <v/>
      </c>
      <c r="D632" s="18">
        <f>COUNTIF(C$203:C632,C632)</f>
        <v>430</v>
      </c>
      <c r="F632" s="18" t="str">
        <f t="shared" si="47"/>
        <v/>
      </c>
      <c r="G632" s="18" t="str">
        <f t="shared" si="53"/>
        <v/>
      </c>
      <c r="H632" s="18" t="str">
        <f t="shared" si="53"/>
        <v/>
      </c>
      <c r="I632" s="18" t="str">
        <f t="shared" si="53"/>
        <v/>
      </c>
    </row>
    <row r="633" spans="1:9">
      <c r="A633" s="18">
        <v>431</v>
      </c>
      <c r="C633" s="18" t="str">
        <f t="shared" si="52"/>
        <v/>
      </c>
      <c r="D633" s="18">
        <f>COUNTIF(C$203:C633,C633)</f>
        <v>431</v>
      </c>
      <c r="F633" s="18" t="str">
        <f t="shared" si="47"/>
        <v/>
      </c>
      <c r="G633" s="18" t="str">
        <f t="shared" si="53"/>
        <v/>
      </c>
      <c r="H633" s="18" t="str">
        <f t="shared" si="53"/>
        <v/>
      </c>
      <c r="I633" s="18" t="str">
        <f t="shared" si="53"/>
        <v/>
      </c>
    </row>
    <row r="634" spans="1:9">
      <c r="A634" s="18">
        <v>432</v>
      </c>
      <c r="C634" s="18" t="str">
        <f t="shared" si="52"/>
        <v/>
      </c>
      <c r="D634" s="18">
        <f>COUNTIF(C$203:C634,C634)</f>
        <v>432</v>
      </c>
      <c r="F634" s="18" t="str">
        <f t="shared" si="47"/>
        <v/>
      </c>
      <c r="G634" s="18" t="str">
        <f t="shared" si="53"/>
        <v/>
      </c>
      <c r="H634" s="18" t="str">
        <f t="shared" si="53"/>
        <v/>
      </c>
      <c r="I634" s="18" t="str">
        <f t="shared" si="53"/>
        <v/>
      </c>
    </row>
    <row r="635" spans="1:9">
      <c r="A635" s="18">
        <v>433</v>
      </c>
      <c r="C635" s="18" t="str">
        <f t="shared" si="52"/>
        <v/>
      </c>
      <c r="D635" s="18">
        <f>COUNTIF(C$203:C635,C635)</f>
        <v>433</v>
      </c>
      <c r="F635" s="18" t="str">
        <f t="shared" si="47"/>
        <v/>
      </c>
      <c r="G635" s="18" t="str">
        <f t="shared" si="53"/>
        <v/>
      </c>
      <c r="H635" s="18" t="str">
        <f t="shared" si="53"/>
        <v/>
      </c>
      <c r="I635" s="18" t="str">
        <f t="shared" si="53"/>
        <v/>
      </c>
    </row>
    <row r="636" spans="1:9">
      <c r="A636" s="18">
        <v>434</v>
      </c>
      <c r="C636" s="18" t="str">
        <f t="shared" si="52"/>
        <v/>
      </c>
      <c r="D636" s="18">
        <f>COUNTIF(C$203:C636,C636)</f>
        <v>434</v>
      </c>
      <c r="F636" s="18" t="str">
        <f t="shared" si="47"/>
        <v/>
      </c>
      <c r="G636" s="18" t="str">
        <f t="shared" ref="G636:I651" si="54">C36</f>
        <v/>
      </c>
      <c r="H636" s="18" t="str">
        <f t="shared" si="54"/>
        <v/>
      </c>
      <c r="I636" s="18" t="str">
        <f t="shared" si="54"/>
        <v/>
      </c>
    </row>
    <row r="637" spans="1:9">
      <c r="A637" s="18">
        <v>435</v>
      </c>
      <c r="C637" s="18" t="str">
        <f t="shared" si="52"/>
        <v/>
      </c>
      <c r="D637" s="18">
        <f>COUNTIF(C$203:C637,C637)</f>
        <v>435</v>
      </c>
      <c r="F637" s="18" t="str">
        <f t="shared" si="47"/>
        <v/>
      </c>
      <c r="G637" s="18" t="str">
        <f t="shared" si="54"/>
        <v/>
      </c>
      <c r="H637" s="18" t="str">
        <f t="shared" si="54"/>
        <v/>
      </c>
      <c r="I637" s="18" t="str">
        <f t="shared" si="54"/>
        <v/>
      </c>
    </row>
    <row r="638" spans="1:9">
      <c r="A638" s="18">
        <v>436</v>
      </c>
      <c r="C638" s="18" t="str">
        <f t="shared" si="52"/>
        <v/>
      </c>
      <c r="D638" s="18">
        <f>COUNTIF(C$203:C638,C638)</f>
        <v>436</v>
      </c>
      <c r="F638" s="18" t="str">
        <f t="shared" si="47"/>
        <v/>
      </c>
      <c r="G638" s="18" t="str">
        <f t="shared" si="54"/>
        <v/>
      </c>
      <c r="H638" s="18" t="str">
        <f t="shared" si="54"/>
        <v/>
      </c>
      <c r="I638" s="18" t="str">
        <f t="shared" si="54"/>
        <v/>
      </c>
    </row>
    <row r="639" spans="1:9">
      <c r="A639" s="18">
        <v>437</v>
      </c>
      <c r="C639" s="18" t="str">
        <f t="shared" si="52"/>
        <v/>
      </c>
      <c r="D639" s="18">
        <f>COUNTIF(C$203:C639,C639)</f>
        <v>437</v>
      </c>
      <c r="F639" s="18" t="str">
        <f t="shared" si="47"/>
        <v/>
      </c>
      <c r="G639" s="18" t="str">
        <f t="shared" si="54"/>
        <v/>
      </c>
      <c r="H639" s="18" t="str">
        <f t="shared" si="54"/>
        <v/>
      </c>
      <c r="I639" s="18" t="str">
        <f t="shared" si="54"/>
        <v/>
      </c>
    </row>
    <row r="640" spans="1:9">
      <c r="A640" s="18">
        <v>438</v>
      </c>
      <c r="C640" s="18" t="str">
        <f t="shared" si="52"/>
        <v/>
      </c>
      <c r="D640" s="18">
        <f>COUNTIF(C$203:C640,C640)</f>
        <v>438</v>
      </c>
      <c r="F640" s="18" t="str">
        <f t="shared" si="47"/>
        <v/>
      </c>
      <c r="G640" s="18" t="str">
        <f t="shared" si="54"/>
        <v/>
      </c>
      <c r="H640" s="18" t="str">
        <f t="shared" si="54"/>
        <v/>
      </c>
      <c r="I640" s="18" t="str">
        <f t="shared" si="54"/>
        <v/>
      </c>
    </row>
    <row r="641" spans="1:9">
      <c r="A641" s="18">
        <v>439</v>
      </c>
      <c r="C641" s="18" t="str">
        <f t="shared" si="52"/>
        <v/>
      </c>
      <c r="D641" s="18">
        <f>COUNTIF(C$203:C641,C641)</f>
        <v>439</v>
      </c>
      <c r="F641" s="18" t="str">
        <f t="shared" si="47"/>
        <v/>
      </c>
      <c r="G641" s="18" t="str">
        <f t="shared" si="54"/>
        <v/>
      </c>
      <c r="H641" s="18" t="str">
        <f t="shared" si="54"/>
        <v/>
      </c>
      <c r="I641" s="18" t="str">
        <f t="shared" si="54"/>
        <v/>
      </c>
    </row>
    <row r="642" spans="1:9">
      <c r="A642" s="18">
        <v>440</v>
      </c>
      <c r="C642" s="18" t="str">
        <f t="shared" si="52"/>
        <v/>
      </c>
      <c r="D642" s="18">
        <f>COUNTIF(C$203:C642,C642)</f>
        <v>440</v>
      </c>
      <c r="F642" s="18" t="str">
        <f t="shared" si="47"/>
        <v/>
      </c>
      <c r="G642" s="18" t="str">
        <f t="shared" si="54"/>
        <v/>
      </c>
      <c r="H642" s="18" t="str">
        <f t="shared" si="54"/>
        <v/>
      </c>
      <c r="I642" s="18" t="str">
        <f t="shared" si="54"/>
        <v/>
      </c>
    </row>
    <row r="643" spans="1:9">
      <c r="A643" s="18">
        <v>441</v>
      </c>
      <c r="C643" s="18" t="str">
        <f t="shared" si="52"/>
        <v/>
      </c>
      <c r="D643" s="18">
        <f>COUNTIF(C$203:C643,C643)</f>
        <v>441</v>
      </c>
      <c r="F643" s="18" t="str">
        <f t="shared" si="47"/>
        <v/>
      </c>
      <c r="G643" s="18" t="str">
        <f t="shared" si="54"/>
        <v/>
      </c>
      <c r="H643" s="18" t="str">
        <f t="shared" si="54"/>
        <v/>
      </c>
      <c r="I643" s="18" t="str">
        <f t="shared" si="54"/>
        <v/>
      </c>
    </row>
    <row r="644" spans="1:9">
      <c r="A644" s="18">
        <v>442</v>
      </c>
      <c r="C644" s="18" t="str">
        <f t="shared" si="52"/>
        <v/>
      </c>
      <c r="D644" s="18">
        <f>COUNTIF(C$203:C644,C644)</f>
        <v>442</v>
      </c>
      <c r="F644" s="18" t="str">
        <f t="shared" si="47"/>
        <v/>
      </c>
      <c r="G644" s="18" t="str">
        <f t="shared" si="54"/>
        <v/>
      </c>
      <c r="H644" s="18" t="str">
        <f t="shared" si="54"/>
        <v/>
      </c>
      <c r="I644" s="18" t="str">
        <f t="shared" si="54"/>
        <v/>
      </c>
    </row>
    <row r="645" spans="1:9">
      <c r="A645" s="18">
        <v>443</v>
      </c>
      <c r="C645" s="18" t="str">
        <f t="shared" si="52"/>
        <v/>
      </c>
      <c r="D645" s="18">
        <f>COUNTIF(C$203:C645,C645)</f>
        <v>443</v>
      </c>
      <c r="F645" s="18" t="str">
        <f t="shared" si="47"/>
        <v/>
      </c>
      <c r="G645" s="18" t="str">
        <f t="shared" si="54"/>
        <v/>
      </c>
      <c r="H645" s="18" t="str">
        <f t="shared" si="54"/>
        <v/>
      </c>
      <c r="I645" s="18" t="str">
        <f t="shared" si="54"/>
        <v/>
      </c>
    </row>
    <row r="646" spans="1:9">
      <c r="A646" s="18">
        <v>444</v>
      </c>
      <c r="C646" s="18" t="str">
        <f t="shared" si="52"/>
        <v/>
      </c>
      <c r="D646" s="18">
        <f>COUNTIF(C$203:C646,C646)</f>
        <v>444</v>
      </c>
      <c r="F646" s="18" t="str">
        <f t="shared" si="47"/>
        <v/>
      </c>
      <c r="G646" s="18" t="str">
        <f t="shared" si="54"/>
        <v/>
      </c>
      <c r="H646" s="18" t="str">
        <f t="shared" si="54"/>
        <v/>
      </c>
      <c r="I646" s="18" t="str">
        <f t="shared" si="54"/>
        <v/>
      </c>
    </row>
    <row r="647" spans="1:9">
      <c r="A647" s="18">
        <v>445</v>
      </c>
      <c r="C647" s="18" t="str">
        <f t="shared" si="52"/>
        <v/>
      </c>
      <c r="D647" s="18">
        <f>COUNTIF(C$203:C647,C647)</f>
        <v>445</v>
      </c>
      <c r="F647" s="18" t="str">
        <f t="shared" si="47"/>
        <v/>
      </c>
      <c r="G647" s="18" t="str">
        <f t="shared" si="54"/>
        <v/>
      </c>
      <c r="H647" s="18" t="str">
        <f t="shared" si="54"/>
        <v/>
      </c>
      <c r="I647" s="18" t="str">
        <f t="shared" si="54"/>
        <v/>
      </c>
    </row>
    <row r="648" spans="1:9">
      <c r="A648" s="18">
        <v>446</v>
      </c>
      <c r="C648" s="18" t="str">
        <f t="shared" si="52"/>
        <v/>
      </c>
      <c r="D648" s="18">
        <f>COUNTIF(C$203:C648,C648)</f>
        <v>446</v>
      </c>
      <c r="F648" s="18" t="str">
        <f t="shared" si="47"/>
        <v/>
      </c>
      <c r="G648" s="18" t="str">
        <f t="shared" si="54"/>
        <v/>
      </c>
      <c r="H648" s="18" t="str">
        <f t="shared" si="54"/>
        <v/>
      </c>
      <c r="I648" s="18" t="str">
        <f t="shared" si="54"/>
        <v/>
      </c>
    </row>
    <row r="649" spans="1:9">
      <c r="A649" s="18">
        <v>447</v>
      </c>
      <c r="C649" s="18" t="str">
        <f t="shared" si="52"/>
        <v/>
      </c>
      <c r="D649" s="18">
        <f>COUNTIF(C$203:C649,C649)</f>
        <v>447</v>
      </c>
      <c r="F649" s="18" t="str">
        <f t="shared" si="47"/>
        <v/>
      </c>
      <c r="G649" s="18" t="str">
        <f t="shared" si="54"/>
        <v/>
      </c>
      <c r="H649" s="18" t="str">
        <f t="shared" si="54"/>
        <v/>
      </c>
      <c r="I649" s="18" t="str">
        <f t="shared" si="54"/>
        <v/>
      </c>
    </row>
    <row r="650" spans="1:9">
      <c r="A650" s="18">
        <v>448</v>
      </c>
      <c r="C650" s="18" t="str">
        <f t="shared" si="52"/>
        <v/>
      </c>
      <c r="D650" s="18">
        <f>COUNTIF(C$203:C650,C650)</f>
        <v>448</v>
      </c>
      <c r="F650" s="18" t="str">
        <f t="shared" si="47"/>
        <v/>
      </c>
      <c r="G650" s="18" t="str">
        <f t="shared" si="54"/>
        <v/>
      </c>
      <c r="H650" s="18" t="str">
        <f t="shared" si="54"/>
        <v/>
      </c>
      <c r="I650" s="18" t="str">
        <f t="shared" si="54"/>
        <v/>
      </c>
    </row>
    <row r="651" spans="1:9">
      <c r="A651" s="18">
        <v>449</v>
      </c>
      <c r="C651" s="18" t="str">
        <f t="shared" si="52"/>
        <v/>
      </c>
      <c r="D651" s="18">
        <f>COUNTIF(C$203:C651,C651)</f>
        <v>449</v>
      </c>
      <c r="F651" s="18" t="str">
        <f t="shared" si="47"/>
        <v/>
      </c>
      <c r="G651" s="18" t="str">
        <f t="shared" si="54"/>
        <v/>
      </c>
      <c r="H651" s="18" t="str">
        <f t="shared" si="54"/>
        <v/>
      </c>
      <c r="I651" s="18" t="str">
        <f t="shared" si="54"/>
        <v/>
      </c>
    </row>
    <row r="652" spans="1:9">
      <c r="A652" s="18">
        <v>450</v>
      </c>
      <c r="C652" s="18" t="str">
        <f t="shared" si="52"/>
        <v/>
      </c>
      <c r="D652" s="18">
        <f>COUNTIF(C$203:C652,C652)</f>
        <v>450</v>
      </c>
      <c r="F652" s="18" t="str">
        <f t="shared" ref="F652:F715" si="55">IF(C652="","",CONCATENATE(C652,D652)*1)</f>
        <v/>
      </c>
      <c r="G652" s="18" t="str">
        <f t="shared" ref="G652:I667" si="56">C52</f>
        <v/>
      </c>
      <c r="H652" s="18" t="str">
        <f t="shared" si="56"/>
        <v/>
      </c>
      <c r="I652" s="18" t="str">
        <f t="shared" si="56"/>
        <v/>
      </c>
    </row>
    <row r="653" spans="1:9">
      <c r="A653" s="18">
        <v>451</v>
      </c>
      <c r="C653" s="18" t="str">
        <f t="shared" si="52"/>
        <v/>
      </c>
      <c r="D653" s="18">
        <f>COUNTIF(C$203:C653,C653)</f>
        <v>451</v>
      </c>
      <c r="F653" s="18" t="str">
        <f t="shared" si="55"/>
        <v/>
      </c>
      <c r="G653" s="18" t="str">
        <f t="shared" si="56"/>
        <v/>
      </c>
      <c r="H653" s="18" t="str">
        <f t="shared" si="56"/>
        <v/>
      </c>
      <c r="I653" s="18" t="str">
        <f t="shared" si="56"/>
        <v/>
      </c>
    </row>
    <row r="654" spans="1:9">
      <c r="A654" s="18">
        <v>452</v>
      </c>
      <c r="C654" s="18" t="str">
        <f t="shared" si="52"/>
        <v/>
      </c>
      <c r="D654" s="18">
        <f>COUNTIF(C$203:C654,C654)</f>
        <v>452</v>
      </c>
      <c r="F654" s="18" t="str">
        <f t="shared" si="55"/>
        <v/>
      </c>
      <c r="G654" s="18" t="str">
        <f t="shared" si="56"/>
        <v/>
      </c>
      <c r="H654" s="18" t="str">
        <f t="shared" si="56"/>
        <v/>
      </c>
      <c r="I654" s="18" t="str">
        <f t="shared" si="56"/>
        <v/>
      </c>
    </row>
    <row r="655" spans="1:9">
      <c r="A655" s="18">
        <v>453</v>
      </c>
      <c r="C655" s="18" t="str">
        <f t="shared" si="52"/>
        <v/>
      </c>
      <c r="D655" s="18">
        <f>COUNTIF(C$203:C655,C655)</f>
        <v>453</v>
      </c>
      <c r="F655" s="18" t="str">
        <f t="shared" si="55"/>
        <v/>
      </c>
      <c r="G655" s="18" t="str">
        <f t="shared" si="56"/>
        <v/>
      </c>
      <c r="H655" s="18" t="str">
        <f t="shared" si="56"/>
        <v/>
      </c>
      <c r="I655" s="18" t="str">
        <f t="shared" si="56"/>
        <v/>
      </c>
    </row>
    <row r="656" spans="1:9">
      <c r="A656" s="18">
        <v>454</v>
      </c>
      <c r="C656" s="18" t="str">
        <f t="shared" si="52"/>
        <v/>
      </c>
      <c r="D656" s="18">
        <f>COUNTIF(C$203:C656,C656)</f>
        <v>454</v>
      </c>
      <c r="F656" s="18" t="str">
        <f t="shared" si="55"/>
        <v/>
      </c>
      <c r="G656" s="18" t="str">
        <f t="shared" si="56"/>
        <v/>
      </c>
      <c r="H656" s="18" t="str">
        <f t="shared" si="56"/>
        <v/>
      </c>
      <c r="I656" s="18" t="str">
        <f t="shared" si="56"/>
        <v/>
      </c>
    </row>
    <row r="657" spans="1:9">
      <c r="A657" s="18">
        <v>455</v>
      </c>
      <c r="C657" s="18" t="str">
        <f t="shared" si="52"/>
        <v/>
      </c>
      <c r="D657" s="18">
        <f>COUNTIF(C$203:C657,C657)</f>
        <v>455</v>
      </c>
      <c r="F657" s="18" t="str">
        <f t="shared" si="55"/>
        <v/>
      </c>
      <c r="G657" s="18" t="str">
        <f t="shared" si="56"/>
        <v/>
      </c>
      <c r="H657" s="18" t="str">
        <f t="shared" si="56"/>
        <v/>
      </c>
      <c r="I657" s="18" t="str">
        <f t="shared" si="56"/>
        <v/>
      </c>
    </row>
    <row r="658" spans="1:9">
      <c r="A658" s="18">
        <v>456</v>
      </c>
      <c r="C658" s="18" t="str">
        <f t="shared" si="52"/>
        <v/>
      </c>
      <c r="D658" s="18">
        <f>COUNTIF(C$203:C658,C658)</f>
        <v>456</v>
      </c>
      <c r="F658" s="18" t="str">
        <f t="shared" si="55"/>
        <v/>
      </c>
      <c r="G658" s="18" t="str">
        <f t="shared" si="56"/>
        <v/>
      </c>
      <c r="H658" s="18" t="str">
        <f t="shared" si="56"/>
        <v/>
      </c>
      <c r="I658" s="18" t="str">
        <f t="shared" si="56"/>
        <v/>
      </c>
    </row>
    <row r="659" spans="1:9">
      <c r="A659" s="18">
        <v>457</v>
      </c>
      <c r="C659" s="18" t="str">
        <f t="shared" si="52"/>
        <v/>
      </c>
      <c r="D659" s="18">
        <f>COUNTIF(C$203:C659,C659)</f>
        <v>457</v>
      </c>
      <c r="F659" s="18" t="str">
        <f t="shared" si="55"/>
        <v/>
      </c>
      <c r="G659" s="18" t="str">
        <f t="shared" si="56"/>
        <v/>
      </c>
      <c r="H659" s="18" t="str">
        <f t="shared" si="56"/>
        <v/>
      </c>
      <c r="I659" s="18" t="str">
        <f t="shared" si="56"/>
        <v/>
      </c>
    </row>
    <row r="660" spans="1:9">
      <c r="A660" s="18">
        <v>458</v>
      </c>
      <c r="C660" s="18" t="str">
        <f t="shared" si="52"/>
        <v/>
      </c>
      <c r="D660" s="18">
        <f>COUNTIF(C$203:C660,C660)</f>
        <v>458</v>
      </c>
      <c r="F660" s="18" t="str">
        <f t="shared" si="55"/>
        <v/>
      </c>
      <c r="G660" s="18" t="str">
        <f t="shared" si="56"/>
        <v/>
      </c>
      <c r="H660" s="18" t="str">
        <f t="shared" si="56"/>
        <v/>
      </c>
      <c r="I660" s="18" t="str">
        <f t="shared" si="56"/>
        <v/>
      </c>
    </row>
    <row r="661" spans="1:9">
      <c r="A661" s="18">
        <v>459</v>
      </c>
      <c r="C661" s="18" t="str">
        <f t="shared" si="52"/>
        <v/>
      </c>
      <c r="D661" s="18">
        <f>COUNTIF(C$203:C661,C661)</f>
        <v>459</v>
      </c>
      <c r="F661" s="18" t="str">
        <f t="shared" si="55"/>
        <v/>
      </c>
      <c r="G661" s="18" t="str">
        <f t="shared" si="56"/>
        <v/>
      </c>
      <c r="H661" s="18" t="str">
        <f t="shared" si="56"/>
        <v/>
      </c>
      <c r="I661" s="18" t="str">
        <f t="shared" si="56"/>
        <v/>
      </c>
    </row>
    <row r="662" spans="1:9">
      <c r="A662" s="18">
        <v>460</v>
      </c>
      <c r="C662" s="18" t="str">
        <f t="shared" si="52"/>
        <v/>
      </c>
      <c r="D662" s="18">
        <f>COUNTIF(C$203:C662,C662)</f>
        <v>460</v>
      </c>
      <c r="F662" s="18" t="str">
        <f t="shared" si="55"/>
        <v/>
      </c>
      <c r="G662" s="18" t="str">
        <f t="shared" si="56"/>
        <v/>
      </c>
      <c r="H662" s="18" t="str">
        <f t="shared" si="56"/>
        <v/>
      </c>
      <c r="I662" s="18" t="str">
        <f t="shared" si="56"/>
        <v/>
      </c>
    </row>
    <row r="663" spans="1:9">
      <c r="A663" s="18">
        <v>461</v>
      </c>
      <c r="C663" s="18" t="str">
        <f t="shared" si="52"/>
        <v/>
      </c>
      <c r="D663" s="18">
        <f>COUNTIF(C$203:C663,C663)</f>
        <v>461</v>
      </c>
      <c r="F663" s="18" t="str">
        <f t="shared" si="55"/>
        <v/>
      </c>
      <c r="G663" s="18" t="str">
        <f t="shared" si="56"/>
        <v/>
      </c>
      <c r="H663" s="18" t="str">
        <f t="shared" si="56"/>
        <v/>
      </c>
      <c r="I663" s="18" t="str">
        <f t="shared" si="56"/>
        <v/>
      </c>
    </row>
    <row r="664" spans="1:9">
      <c r="A664" s="18">
        <v>462</v>
      </c>
      <c r="C664" s="18" t="str">
        <f t="shared" si="52"/>
        <v/>
      </c>
      <c r="D664" s="18">
        <f>COUNTIF(C$203:C664,C664)</f>
        <v>462</v>
      </c>
      <c r="F664" s="18" t="str">
        <f t="shared" si="55"/>
        <v/>
      </c>
      <c r="G664" s="18" t="str">
        <f t="shared" si="56"/>
        <v/>
      </c>
      <c r="H664" s="18" t="str">
        <f t="shared" si="56"/>
        <v/>
      </c>
      <c r="I664" s="18" t="str">
        <f t="shared" si="56"/>
        <v/>
      </c>
    </row>
    <row r="665" spans="1:9">
      <c r="A665" s="18">
        <v>463</v>
      </c>
      <c r="C665" s="18" t="str">
        <f t="shared" si="52"/>
        <v/>
      </c>
      <c r="D665" s="18">
        <f>COUNTIF(C$203:C665,C665)</f>
        <v>463</v>
      </c>
      <c r="F665" s="18" t="str">
        <f t="shared" si="55"/>
        <v/>
      </c>
      <c r="G665" s="18" t="str">
        <f t="shared" si="56"/>
        <v/>
      </c>
      <c r="H665" s="18" t="str">
        <f t="shared" si="56"/>
        <v/>
      </c>
      <c r="I665" s="18" t="str">
        <f t="shared" si="56"/>
        <v/>
      </c>
    </row>
    <row r="666" spans="1:9">
      <c r="A666" s="18">
        <v>464</v>
      </c>
      <c r="C666" s="18" t="str">
        <f t="shared" si="52"/>
        <v/>
      </c>
      <c r="D666" s="18">
        <f>COUNTIF(C$203:C666,C666)</f>
        <v>464</v>
      </c>
      <c r="F666" s="18" t="str">
        <f t="shared" si="55"/>
        <v/>
      </c>
      <c r="G666" s="18" t="str">
        <f t="shared" si="56"/>
        <v/>
      </c>
      <c r="H666" s="18" t="str">
        <f t="shared" si="56"/>
        <v/>
      </c>
      <c r="I666" s="18" t="str">
        <f t="shared" si="56"/>
        <v/>
      </c>
    </row>
    <row r="667" spans="1:9">
      <c r="A667" s="18">
        <v>465</v>
      </c>
      <c r="C667" s="18" t="str">
        <f t="shared" si="52"/>
        <v/>
      </c>
      <c r="D667" s="18">
        <f>COUNTIF(C$203:C667,C667)</f>
        <v>465</v>
      </c>
      <c r="F667" s="18" t="str">
        <f t="shared" si="55"/>
        <v/>
      </c>
      <c r="G667" s="18" t="str">
        <f t="shared" si="56"/>
        <v/>
      </c>
      <c r="H667" s="18" t="str">
        <f t="shared" si="56"/>
        <v/>
      </c>
      <c r="I667" s="18" t="str">
        <f t="shared" si="56"/>
        <v/>
      </c>
    </row>
    <row r="668" spans="1:9">
      <c r="A668" s="18">
        <v>466</v>
      </c>
      <c r="C668" s="18" t="str">
        <f t="shared" ref="C668:C731" si="57">M68</f>
        <v/>
      </c>
      <c r="D668" s="18">
        <f>COUNTIF(C$203:C668,C668)</f>
        <v>466</v>
      </c>
      <c r="F668" s="18" t="str">
        <f t="shared" si="55"/>
        <v/>
      </c>
      <c r="G668" s="18" t="str">
        <f t="shared" ref="G668:I683" si="58">C68</f>
        <v/>
      </c>
      <c r="H668" s="18" t="str">
        <f t="shared" si="58"/>
        <v/>
      </c>
      <c r="I668" s="18" t="str">
        <f t="shared" si="58"/>
        <v/>
      </c>
    </row>
    <row r="669" spans="1:9">
      <c r="A669" s="18">
        <v>467</v>
      </c>
      <c r="C669" s="18" t="str">
        <f t="shared" si="57"/>
        <v/>
      </c>
      <c r="D669" s="18">
        <f>COUNTIF(C$203:C669,C669)</f>
        <v>467</v>
      </c>
      <c r="F669" s="18" t="str">
        <f t="shared" si="55"/>
        <v/>
      </c>
      <c r="G669" s="18" t="str">
        <f t="shared" si="58"/>
        <v/>
      </c>
      <c r="H669" s="18" t="str">
        <f t="shared" si="58"/>
        <v/>
      </c>
      <c r="I669" s="18" t="str">
        <f t="shared" si="58"/>
        <v/>
      </c>
    </row>
    <row r="670" spans="1:9">
      <c r="A670" s="18">
        <v>468</v>
      </c>
      <c r="C670" s="18" t="str">
        <f t="shared" si="57"/>
        <v/>
      </c>
      <c r="D670" s="18">
        <f>COUNTIF(C$203:C670,C670)</f>
        <v>468</v>
      </c>
      <c r="F670" s="18" t="str">
        <f t="shared" si="55"/>
        <v/>
      </c>
      <c r="G670" s="18" t="str">
        <f t="shared" si="58"/>
        <v/>
      </c>
      <c r="H670" s="18" t="str">
        <f t="shared" si="58"/>
        <v/>
      </c>
      <c r="I670" s="18" t="str">
        <f t="shared" si="58"/>
        <v/>
      </c>
    </row>
    <row r="671" spans="1:9">
      <c r="A671" s="18">
        <v>469</v>
      </c>
      <c r="C671" s="18" t="str">
        <f t="shared" si="57"/>
        <v/>
      </c>
      <c r="D671" s="18">
        <f>COUNTIF(C$203:C671,C671)</f>
        <v>469</v>
      </c>
      <c r="F671" s="18" t="str">
        <f t="shared" si="55"/>
        <v/>
      </c>
      <c r="G671" s="18" t="str">
        <f t="shared" si="58"/>
        <v/>
      </c>
      <c r="H671" s="18" t="str">
        <f t="shared" si="58"/>
        <v/>
      </c>
      <c r="I671" s="18" t="str">
        <f t="shared" si="58"/>
        <v/>
      </c>
    </row>
    <row r="672" spans="1:9">
      <c r="A672" s="18">
        <v>470</v>
      </c>
      <c r="C672" s="18" t="str">
        <f t="shared" si="57"/>
        <v/>
      </c>
      <c r="D672" s="18">
        <f>COUNTIF(C$203:C672,C672)</f>
        <v>470</v>
      </c>
      <c r="F672" s="18" t="str">
        <f t="shared" si="55"/>
        <v/>
      </c>
      <c r="G672" s="18" t="str">
        <f t="shared" si="58"/>
        <v/>
      </c>
      <c r="H672" s="18" t="str">
        <f t="shared" si="58"/>
        <v/>
      </c>
      <c r="I672" s="18" t="str">
        <f t="shared" si="58"/>
        <v/>
      </c>
    </row>
    <row r="673" spans="1:9">
      <c r="A673" s="18">
        <v>471</v>
      </c>
      <c r="C673" s="18" t="str">
        <f t="shared" si="57"/>
        <v/>
      </c>
      <c r="D673" s="18">
        <f>COUNTIF(C$203:C673,C673)</f>
        <v>471</v>
      </c>
      <c r="F673" s="18" t="str">
        <f t="shared" si="55"/>
        <v/>
      </c>
      <c r="G673" s="18" t="str">
        <f t="shared" si="58"/>
        <v/>
      </c>
      <c r="H673" s="18" t="str">
        <f t="shared" si="58"/>
        <v/>
      </c>
      <c r="I673" s="18" t="str">
        <f t="shared" si="58"/>
        <v/>
      </c>
    </row>
    <row r="674" spans="1:9">
      <c r="A674" s="18">
        <v>472</v>
      </c>
      <c r="C674" s="18" t="str">
        <f t="shared" si="57"/>
        <v/>
      </c>
      <c r="D674" s="18">
        <f>COUNTIF(C$203:C674,C674)</f>
        <v>472</v>
      </c>
      <c r="F674" s="18" t="str">
        <f t="shared" si="55"/>
        <v/>
      </c>
      <c r="G674" s="18" t="str">
        <f t="shared" si="58"/>
        <v/>
      </c>
      <c r="H674" s="18" t="str">
        <f t="shared" si="58"/>
        <v/>
      </c>
      <c r="I674" s="18" t="str">
        <f t="shared" si="58"/>
        <v/>
      </c>
    </row>
    <row r="675" spans="1:9">
      <c r="A675" s="18">
        <v>473</v>
      </c>
      <c r="C675" s="18" t="str">
        <f t="shared" si="57"/>
        <v/>
      </c>
      <c r="D675" s="18">
        <f>COUNTIF(C$203:C675,C675)</f>
        <v>473</v>
      </c>
      <c r="F675" s="18" t="str">
        <f t="shared" si="55"/>
        <v/>
      </c>
      <c r="G675" s="18" t="str">
        <f t="shared" si="58"/>
        <v/>
      </c>
      <c r="H675" s="18" t="str">
        <f t="shared" si="58"/>
        <v/>
      </c>
      <c r="I675" s="18" t="str">
        <f t="shared" si="58"/>
        <v/>
      </c>
    </row>
    <row r="676" spans="1:9">
      <c r="A676" s="18">
        <v>474</v>
      </c>
      <c r="C676" s="18" t="str">
        <f t="shared" si="57"/>
        <v/>
      </c>
      <c r="D676" s="18">
        <f>COUNTIF(C$203:C676,C676)</f>
        <v>474</v>
      </c>
      <c r="F676" s="18" t="str">
        <f t="shared" si="55"/>
        <v/>
      </c>
      <c r="G676" s="18" t="str">
        <f t="shared" si="58"/>
        <v/>
      </c>
      <c r="H676" s="18" t="str">
        <f t="shared" si="58"/>
        <v/>
      </c>
      <c r="I676" s="18" t="str">
        <f t="shared" si="58"/>
        <v/>
      </c>
    </row>
    <row r="677" spans="1:9">
      <c r="A677" s="18">
        <v>475</v>
      </c>
      <c r="C677" s="18" t="str">
        <f t="shared" si="57"/>
        <v/>
      </c>
      <c r="D677" s="18">
        <f>COUNTIF(C$203:C677,C677)</f>
        <v>475</v>
      </c>
      <c r="F677" s="18" t="str">
        <f t="shared" si="55"/>
        <v/>
      </c>
      <c r="G677" s="18" t="str">
        <f t="shared" si="58"/>
        <v/>
      </c>
      <c r="H677" s="18" t="str">
        <f t="shared" si="58"/>
        <v/>
      </c>
      <c r="I677" s="18" t="str">
        <f t="shared" si="58"/>
        <v/>
      </c>
    </row>
    <row r="678" spans="1:9">
      <c r="A678" s="18">
        <v>476</v>
      </c>
      <c r="C678" s="18" t="str">
        <f t="shared" si="57"/>
        <v/>
      </c>
      <c r="D678" s="18">
        <f>COUNTIF(C$203:C678,C678)</f>
        <v>476</v>
      </c>
      <c r="F678" s="18" t="str">
        <f t="shared" si="55"/>
        <v/>
      </c>
      <c r="G678" s="18" t="str">
        <f t="shared" si="58"/>
        <v/>
      </c>
      <c r="H678" s="18" t="str">
        <f t="shared" si="58"/>
        <v/>
      </c>
      <c r="I678" s="18" t="str">
        <f t="shared" si="58"/>
        <v/>
      </c>
    </row>
    <row r="679" spans="1:9">
      <c r="A679" s="18">
        <v>477</v>
      </c>
      <c r="C679" s="18" t="str">
        <f t="shared" si="57"/>
        <v/>
      </c>
      <c r="D679" s="18">
        <f>COUNTIF(C$203:C679,C679)</f>
        <v>477</v>
      </c>
      <c r="F679" s="18" t="str">
        <f t="shared" si="55"/>
        <v/>
      </c>
      <c r="G679" s="18" t="str">
        <f t="shared" si="58"/>
        <v/>
      </c>
      <c r="H679" s="18" t="str">
        <f t="shared" si="58"/>
        <v/>
      </c>
      <c r="I679" s="18" t="str">
        <f t="shared" si="58"/>
        <v/>
      </c>
    </row>
    <row r="680" spans="1:9">
      <c r="A680" s="18">
        <v>478</v>
      </c>
      <c r="C680" s="18" t="str">
        <f t="shared" si="57"/>
        <v/>
      </c>
      <c r="D680" s="18">
        <f>COUNTIF(C$203:C680,C680)</f>
        <v>478</v>
      </c>
      <c r="F680" s="18" t="str">
        <f t="shared" si="55"/>
        <v/>
      </c>
      <c r="G680" s="18" t="str">
        <f t="shared" si="58"/>
        <v/>
      </c>
      <c r="H680" s="18" t="str">
        <f t="shared" si="58"/>
        <v/>
      </c>
      <c r="I680" s="18" t="str">
        <f t="shared" si="58"/>
        <v/>
      </c>
    </row>
    <row r="681" spans="1:9">
      <c r="A681" s="18">
        <v>479</v>
      </c>
      <c r="C681" s="18" t="str">
        <f t="shared" si="57"/>
        <v/>
      </c>
      <c r="D681" s="18">
        <f>COUNTIF(C$203:C681,C681)</f>
        <v>479</v>
      </c>
      <c r="F681" s="18" t="str">
        <f t="shared" si="55"/>
        <v/>
      </c>
      <c r="G681" s="18" t="str">
        <f t="shared" si="58"/>
        <v/>
      </c>
      <c r="H681" s="18" t="str">
        <f t="shared" si="58"/>
        <v/>
      </c>
      <c r="I681" s="18" t="str">
        <f t="shared" si="58"/>
        <v/>
      </c>
    </row>
    <row r="682" spans="1:9">
      <c r="A682" s="18">
        <v>480</v>
      </c>
      <c r="C682" s="18" t="str">
        <f t="shared" si="57"/>
        <v/>
      </c>
      <c r="D682" s="18">
        <f>COUNTIF(C$203:C682,C682)</f>
        <v>480</v>
      </c>
      <c r="F682" s="18" t="str">
        <f t="shared" si="55"/>
        <v/>
      </c>
      <c r="G682" s="18" t="str">
        <f t="shared" si="58"/>
        <v/>
      </c>
      <c r="H682" s="18" t="str">
        <f t="shared" si="58"/>
        <v/>
      </c>
      <c r="I682" s="18" t="str">
        <f t="shared" si="58"/>
        <v/>
      </c>
    </row>
    <row r="683" spans="1:9">
      <c r="A683" s="18">
        <v>481</v>
      </c>
      <c r="C683" s="18" t="str">
        <f t="shared" si="57"/>
        <v/>
      </c>
      <c r="D683" s="18">
        <f>COUNTIF(C$203:C683,C683)</f>
        <v>481</v>
      </c>
      <c r="F683" s="18" t="str">
        <f t="shared" si="55"/>
        <v/>
      </c>
      <c r="G683" s="18" t="str">
        <f t="shared" si="58"/>
        <v/>
      </c>
      <c r="H683" s="18" t="str">
        <f t="shared" si="58"/>
        <v/>
      </c>
      <c r="I683" s="18" t="str">
        <f t="shared" si="58"/>
        <v/>
      </c>
    </row>
    <row r="684" spans="1:9">
      <c r="A684" s="18">
        <v>482</v>
      </c>
      <c r="C684" s="18" t="str">
        <f t="shared" si="57"/>
        <v/>
      </c>
      <c r="D684" s="18">
        <f>COUNTIF(C$203:C684,C684)</f>
        <v>482</v>
      </c>
      <c r="F684" s="18" t="str">
        <f t="shared" si="55"/>
        <v/>
      </c>
      <c r="G684" s="18" t="str">
        <f t="shared" ref="G684:I699" si="59">C84</f>
        <v/>
      </c>
      <c r="H684" s="18" t="str">
        <f t="shared" si="59"/>
        <v/>
      </c>
      <c r="I684" s="18" t="str">
        <f t="shared" si="59"/>
        <v/>
      </c>
    </row>
    <row r="685" spans="1:9">
      <c r="A685" s="18">
        <v>483</v>
      </c>
      <c r="C685" s="18" t="str">
        <f t="shared" si="57"/>
        <v/>
      </c>
      <c r="D685" s="18">
        <f>COUNTIF(C$203:C685,C685)</f>
        <v>483</v>
      </c>
      <c r="F685" s="18" t="str">
        <f t="shared" si="55"/>
        <v/>
      </c>
      <c r="G685" s="18" t="str">
        <f t="shared" si="59"/>
        <v/>
      </c>
      <c r="H685" s="18" t="str">
        <f t="shared" si="59"/>
        <v/>
      </c>
      <c r="I685" s="18" t="str">
        <f t="shared" si="59"/>
        <v/>
      </c>
    </row>
    <row r="686" spans="1:9">
      <c r="A686" s="18">
        <v>484</v>
      </c>
      <c r="C686" s="18" t="str">
        <f t="shared" si="57"/>
        <v/>
      </c>
      <c r="D686" s="18">
        <f>COUNTIF(C$203:C686,C686)</f>
        <v>484</v>
      </c>
      <c r="F686" s="18" t="str">
        <f t="shared" si="55"/>
        <v/>
      </c>
      <c r="G686" s="18" t="str">
        <f t="shared" si="59"/>
        <v/>
      </c>
      <c r="H686" s="18" t="str">
        <f t="shared" si="59"/>
        <v/>
      </c>
      <c r="I686" s="18" t="str">
        <f t="shared" si="59"/>
        <v/>
      </c>
    </row>
    <row r="687" spans="1:9">
      <c r="A687" s="18">
        <v>485</v>
      </c>
      <c r="C687" s="18" t="str">
        <f t="shared" si="57"/>
        <v/>
      </c>
      <c r="D687" s="18">
        <f>COUNTIF(C$203:C687,C687)</f>
        <v>485</v>
      </c>
      <c r="F687" s="18" t="str">
        <f t="shared" si="55"/>
        <v/>
      </c>
      <c r="G687" s="18" t="str">
        <f t="shared" si="59"/>
        <v/>
      </c>
      <c r="H687" s="18" t="str">
        <f t="shared" si="59"/>
        <v/>
      </c>
      <c r="I687" s="18" t="str">
        <f t="shared" si="59"/>
        <v/>
      </c>
    </row>
    <row r="688" spans="1:9">
      <c r="A688" s="18">
        <v>486</v>
      </c>
      <c r="C688" s="18" t="str">
        <f t="shared" si="57"/>
        <v/>
      </c>
      <c r="D688" s="18">
        <f>COUNTIF(C$203:C688,C688)</f>
        <v>486</v>
      </c>
      <c r="F688" s="18" t="str">
        <f t="shared" si="55"/>
        <v/>
      </c>
      <c r="G688" s="18" t="str">
        <f t="shared" si="59"/>
        <v/>
      </c>
      <c r="H688" s="18" t="str">
        <f t="shared" si="59"/>
        <v/>
      </c>
      <c r="I688" s="18" t="str">
        <f t="shared" si="59"/>
        <v/>
      </c>
    </row>
    <row r="689" spans="1:9">
      <c r="A689" s="18">
        <v>487</v>
      </c>
      <c r="C689" s="18" t="str">
        <f t="shared" si="57"/>
        <v/>
      </c>
      <c r="D689" s="18">
        <f>COUNTIF(C$203:C689,C689)</f>
        <v>487</v>
      </c>
      <c r="F689" s="18" t="str">
        <f t="shared" si="55"/>
        <v/>
      </c>
      <c r="G689" s="18" t="str">
        <f t="shared" si="59"/>
        <v/>
      </c>
      <c r="H689" s="18" t="str">
        <f t="shared" si="59"/>
        <v/>
      </c>
      <c r="I689" s="18" t="str">
        <f t="shared" si="59"/>
        <v/>
      </c>
    </row>
    <row r="690" spans="1:9">
      <c r="A690" s="18">
        <v>488</v>
      </c>
      <c r="C690" s="18" t="str">
        <f t="shared" si="57"/>
        <v/>
      </c>
      <c r="D690" s="18">
        <f>COUNTIF(C$203:C690,C690)</f>
        <v>488</v>
      </c>
      <c r="F690" s="18" t="str">
        <f t="shared" si="55"/>
        <v/>
      </c>
      <c r="G690" s="18" t="str">
        <f t="shared" si="59"/>
        <v/>
      </c>
      <c r="H690" s="18" t="str">
        <f t="shared" si="59"/>
        <v/>
      </c>
      <c r="I690" s="18" t="str">
        <f t="shared" si="59"/>
        <v/>
      </c>
    </row>
    <row r="691" spans="1:9">
      <c r="A691" s="18">
        <v>489</v>
      </c>
      <c r="C691" s="18" t="str">
        <f t="shared" si="57"/>
        <v/>
      </c>
      <c r="D691" s="18">
        <f>COUNTIF(C$203:C691,C691)</f>
        <v>489</v>
      </c>
      <c r="F691" s="18" t="str">
        <f t="shared" si="55"/>
        <v/>
      </c>
      <c r="G691" s="18" t="str">
        <f t="shared" si="59"/>
        <v/>
      </c>
      <c r="H691" s="18" t="str">
        <f t="shared" si="59"/>
        <v/>
      </c>
      <c r="I691" s="18" t="str">
        <f t="shared" si="59"/>
        <v/>
      </c>
    </row>
    <row r="692" spans="1:9">
      <c r="A692" s="18">
        <v>490</v>
      </c>
      <c r="C692" s="18" t="str">
        <f t="shared" si="57"/>
        <v/>
      </c>
      <c r="D692" s="18">
        <f>COUNTIF(C$203:C692,C692)</f>
        <v>490</v>
      </c>
      <c r="F692" s="18" t="str">
        <f t="shared" si="55"/>
        <v/>
      </c>
      <c r="G692" s="18" t="str">
        <f t="shared" si="59"/>
        <v/>
      </c>
      <c r="H692" s="18" t="str">
        <f t="shared" si="59"/>
        <v/>
      </c>
      <c r="I692" s="18" t="str">
        <f t="shared" si="59"/>
        <v/>
      </c>
    </row>
    <row r="693" spans="1:9">
      <c r="A693" s="18">
        <v>491</v>
      </c>
      <c r="C693" s="18" t="str">
        <f t="shared" si="57"/>
        <v/>
      </c>
      <c r="D693" s="18">
        <f>COUNTIF(C$203:C693,C693)</f>
        <v>491</v>
      </c>
      <c r="F693" s="18" t="str">
        <f t="shared" si="55"/>
        <v/>
      </c>
      <c r="G693" s="18" t="str">
        <f t="shared" si="59"/>
        <v/>
      </c>
      <c r="H693" s="18" t="str">
        <f t="shared" si="59"/>
        <v/>
      </c>
      <c r="I693" s="18" t="str">
        <f t="shared" si="59"/>
        <v/>
      </c>
    </row>
    <row r="694" spans="1:9">
      <c r="A694" s="18">
        <v>492</v>
      </c>
      <c r="C694" s="18" t="str">
        <f t="shared" si="57"/>
        <v/>
      </c>
      <c r="D694" s="18">
        <f>COUNTIF(C$203:C694,C694)</f>
        <v>492</v>
      </c>
      <c r="F694" s="18" t="str">
        <f t="shared" si="55"/>
        <v/>
      </c>
      <c r="G694" s="18" t="str">
        <f t="shared" si="59"/>
        <v/>
      </c>
      <c r="H694" s="18" t="str">
        <f t="shared" si="59"/>
        <v/>
      </c>
      <c r="I694" s="18" t="str">
        <f t="shared" si="59"/>
        <v/>
      </c>
    </row>
    <row r="695" spans="1:9">
      <c r="A695" s="18">
        <v>493</v>
      </c>
      <c r="C695" s="18" t="str">
        <f t="shared" si="57"/>
        <v/>
      </c>
      <c r="D695" s="18">
        <f>COUNTIF(C$203:C695,C695)</f>
        <v>493</v>
      </c>
      <c r="F695" s="18" t="str">
        <f t="shared" si="55"/>
        <v/>
      </c>
      <c r="G695" s="18" t="str">
        <f t="shared" si="59"/>
        <v/>
      </c>
      <c r="H695" s="18" t="str">
        <f t="shared" si="59"/>
        <v/>
      </c>
      <c r="I695" s="18" t="str">
        <f t="shared" si="59"/>
        <v/>
      </c>
    </row>
    <row r="696" spans="1:9">
      <c r="A696" s="18">
        <v>494</v>
      </c>
      <c r="C696" s="18" t="str">
        <f t="shared" si="57"/>
        <v/>
      </c>
      <c r="D696" s="18">
        <f>COUNTIF(C$203:C696,C696)</f>
        <v>494</v>
      </c>
      <c r="F696" s="18" t="str">
        <f t="shared" si="55"/>
        <v/>
      </c>
      <c r="G696" s="18" t="str">
        <f t="shared" si="59"/>
        <v/>
      </c>
      <c r="H696" s="18" t="str">
        <f t="shared" si="59"/>
        <v/>
      </c>
      <c r="I696" s="18" t="str">
        <f t="shared" si="59"/>
        <v/>
      </c>
    </row>
    <row r="697" spans="1:9">
      <c r="A697" s="18">
        <v>495</v>
      </c>
      <c r="C697" s="18" t="str">
        <f t="shared" si="57"/>
        <v/>
      </c>
      <c r="D697" s="18">
        <f>COUNTIF(C$203:C697,C697)</f>
        <v>495</v>
      </c>
      <c r="F697" s="18" t="str">
        <f t="shared" si="55"/>
        <v/>
      </c>
      <c r="G697" s="18" t="str">
        <f t="shared" si="59"/>
        <v/>
      </c>
      <c r="H697" s="18" t="str">
        <f t="shared" si="59"/>
        <v/>
      </c>
      <c r="I697" s="18" t="str">
        <f t="shared" si="59"/>
        <v/>
      </c>
    </row>
    <row r="698" spans="1:9">
      <c r="A698" s="18">
        <v>496</v>
      </c>
      <c r="C698" s="18" t="str">
        <f t="shared" si="57"/>
        <v/>
      </c>
      <c r="D698" s="18">
        <f>COUNTIF(C$203:C698,C698)</f>
        <v>496</v>
      </c>
      <c r="F698" s="18" t="str">
        <f t="shared" si="55"/>
        <v/>
      </c>
      <c r="G698" s="18" t="str">
        <f t="shared" si="59"/>
        <v/>
      </c>
      <c r="H698" s="18" t="str">
        <f t="shared" si="59"/>
        <v/>
      </c>
      <c r="I698" s="18" t="str">
        <f t="shared" si="59"/>
        <v/>
      </c>
    </row>
    <row r="699" spans="1:9">
      <c r="A699" s="18">
        <v>497</v>
      </c>
      <c r="C699" s="18" t="str">
        <f t="shared" si="57"/>
        <v/>
      </c>
      <c r="D699" s="18">
        <f>COUNTIF(C$203:C699,C699)</f>
        <v>497</v>
      </c>
      <c r="F699" s="18" t="str">
        <f t="shared" si="55"/>
        <v/>
      </c>
      <c r="G699" s="18" t="str">
        <f t="shared" si="59"/>
        <v/>
      </c>
      <c r="H699" s="18" t="str">
        <f t="shared" si="59"/>
        <v/>
      </c>
      <c r="I699" s="18" t="str">
        <f t="shared" si="59"/>
        <v/>
      </c>
    </row>
    <row r="700" spans="1:9">
      <c r="A700" s="18">
        <v>498</v>
      </c>
      <c r="C700" s="18" t="str">
        <f t="shared" si="57"/>
        <v/>
      </c>
      <c r="D700" s="18">
        <f>COUNTIF(C$203:C700,C700)</f>
        <v>498</v>
      </c>
      <c r="F700" s="18" t="str">
        <f t="shared" si="55"/>
        <v/>
      </c>
      <c r="G700" s="18" t="str">
        <f t="shared" ref="G700:I715" si="60">C100</f>
        <v/>
      </c>
      <c r="H700" s="18" t="str">
        <f t="shared" si="60"/>
        <v/>
      </c>
      <c r="I700" s="18" t="str">
        <f t="shared" si="60"/>
        <v/>
      </c>
    </row>
    <row r="701" spans="1:9">
      <c r="A701" s="18">
        <v>499</v>
      </c>
      <c r="C701" s="18" t="str">
        <f t="shared" si="57"/>
        <v/>
      </c>
      <c r="D701" s="18">
        <f>COUNTIF(C$203:C701,C701)</f>
        <v>499</v>
      </c>
      <c r="F701" s="18" t="str">
        <f t="shared" si="55"/>
        <v/>
      </c>
      <c r="G701" s="18" t="str">
        <f t="shared" si="60"/>
        <v/>
      </c>
      <c r="H701" s="18" t="str">
        <f t="shared" si="60"/>
        <v/>
      </c>
      <c r="I701" s="18" t="str">
        <f t="shared" si="60"/>
        <v/>
      </c>
    </row>
    <row r="702" spans="1:9">
      <c r="A702" s="18">
        <v>500</v>
      </c>
      <c r="C702" s="18" t="str">
        <f t="shared" si="57"/>
        <v/>
      </c>
      <c r="D702" s="18">
        <f>COUNTIF(C$203:C702,C702)</f>
        <v>500</v>
      </c>
      <c r="F702" s="18" t="str">
        <f t="shared" si="55"/>
        <v/>
      </c>
      <c r="G702" s="18" t="str">
        <f t="shared" si="60"/>
        <v/>
      </c>
      <c r="H702" s="18" t="str">
        <f t="shared" si="60"/>
        <v/>
      </c>
      <c r="I702" s="18" t="str">
        <f t="shared" si="60"/>
        <v/>
      </c>
    </row>
    <row r="703" spans="1:9">
      <c r="A703" s="18">
        <v>501</v>
      </c>
      <c r="C703" s="18" t="str">
        <f t="shared" si="57"/>
        <v/>
      </c>
      <c r="D703" s="18">
        <f>COUNTIF(C$203:C703,C703)</f>
        <v>501</v>
      </c>
      <c r="F703" s="18" t="str">
        <f t="shared" si="55"/>
        <v/>
      </c>
      <c r="G703" s="18" t="str">
        <f t="shared" si="60"/>
        <v/>
      </c>
      <c r="H703" s="18" t="str">
        <f t="shared" si="60"/>
        <v/>
      </c>
      <c r="I703" s="18" t="str">
        <f t="shared" si="60"/>
        <v/>
      </c>
    </row>
    <row r="704" spans="1:9">
      <c r="A704" s="18">
        <v>502</v>
      </c>
      <c r="C704" s="18" t="str">
        <f t="shared" si="57"/>
        <v/>
      </c>
      <c r="D704" s="18">
        <f>COUNTIF(C$203:C704,C704)</f>
        <v>502</v>
      </c>
      <c r="F704" s="18" t="str">
        <f t="shared" si="55"/>
        <v/>
      </c>
      <c r="G704" s="18" t="str">
        <f t="shared" si="60"/>
        <v/>
      </c>
      <c r="H704" s="18" t="str">
        <f t="shared" si="60"/>
        <v/>
      </c>
      <c r="I704" s="18" t="str">
        <f t="shared" si="60"/>
        <v/>
      </c>
    </row>
    <row r="705" spans="1:9">
      <c r="A705" s="18">
        <v>503</v>
      </c>
      <c r="C705" s="18" t="str">
        <f t="shared" si="57"/>
        <v/>
      </c>
      <c r="D705" s="18">
        <f>COUNTIF(C$203:C705,C705)</f>
        <v>503</v>
      </c>
      <c r="F705" s="18" t="str">
        <f t="shared" si="55"/>
        <v/>
      </c>
      <c r="G705" s="18" t="str">
        <f t="shared" si="60"/>
        <v/>
      </c>
      <c r="H705" s="18" t="str">
        <f t="shared" si="60"/>
        <v/>
      </c>
      <c r="I705" s="18" t="str">
        <f t="shared" si="60"/>
        <v/>
      </c>
    </row>
    <row r="706" spans="1:9">
      <c r="A706" s="18">
        <v>504</v>
      </c>
      <c r="C706" s="18" t="str">
        <f t="shared" si="57"/>
        <v/>
      </c>
      <c r="D706" s="18">
        <f>COUNTIF(C$203:C706,C706)</f>
        <v>504</v>
      </c>
      <c r="F706" s="18" t="str">
        <f t="shared" si="55"/>
        <v/>
      </c>
      <c r="G706" s="18" t="str">
        <f t="shared" si="60"/>
        <v/>
      </c>
      <c r="H706" s="18" t="str">
        <f t="shared" si="60"/>
        <v/>
      </c>
      <c r="I706" s="18" t="str">
        <f t="shared" si="60"/>
        <v/>
      </c>
    </row>
    <row r="707" spans="1:9">
      <c r="A707" s="18">
        <v>505</v>
      </c>
      <c r="C707" s="18" t="str">
        <f t="shared" si="57"/>
        <v/>
      </c>
      <c r="D707" s="18">
        <f>COUNTIF(C$203:C707,C707)</f>
        <v>505</v>
      </c>
      <c r="F707" s="18" t="str">
        <f t="shared" si="55"/>
        <v/>
      </c>
      <c r="G707" s="18" t="str">
        <f t="shared" si="60"/>
        <v/>
      </c>
      <c r="H707" s="18" t="str">
        <f t="shared" si="60"/>
        <v/>
      </c>
      <c r="I707" s="18" t="str">
        <f t="shared" si="60"/>
        <v/>
      </c>
    </row>
    <row r="708" spans="1:9">
      <c r="A708" s="18">
        <v>506</v>
      </c>
      <c r="C708" s="18" t="str">
        <f t="shared" si="57"/>
        <v/>
      </c>
      <c r="D708" s="18">
        <f>COUNTIF(C$203:C708,C708)</f>
        <v>506</v>
      </c>
      <c r="F708" s="18" t="str">
        <f t="shared" si="55"/>
        <v/>
      </c>
      <c r="G708" s="18" t="str">
        <f t="shared" si="60"/>
        <v/>
      </c>
      <c r="H708" s="18" t="str">
        <f t="shared" si="60"/>
        <v/>
      </c>
      <c r="I708" s="18" t="str">
        <f t="shared" si="60"/>
        <v/>
      </c>
    </row>
    <row r="709" spans="1:9">
      <c r="A709" s="18">
        <v>507</v>
      </c>
      <c r="C709" s="18" t="str">
        <f t="shared" si="57"/>
        <v/>
      </c>
      <c r="D709" s="18">
        <f>COUNTIF(C$203:C709,C709)</f>
        <v>507</v>
      </c>
      <c r="F709" s="18" t="str">
        <f t="shared" si="55"/>
        <v/>
      </c>
      <c r="G709" s="18" t="str">
        <f t="shared" si="60"/>
        <v/>
      </c>
      <c r="H709" s="18" t="str">
        <f t="shared" si="60"/>
        <v/>
      </c>
      <c r="I709" s="18" t="str">
        <f t="shared" si="60"/>
        <v/>
      </c>
    </row>
    <row r="710" spans="1:9">
      <c r="A710" s="18">
        <v>508</v>
      </c>
      <c r="C710" s="18" t="str">
        <f t="shared" si="57"/>
        <v/>
      </c>
      <c r="D710" s="18">
        <f>COUNTIF(C$203:C710,C710)</f>
        <v>508</v>
      </c>
      <c r="F710" s="18" t="str">
        <f t="shared" si="55"/>
        <v/>
      </c>
      <c r="G710" s="18" t="str">
        <f t="shared" si="60"/>
        <v/>
      </c>
      <c r="H710" s="18" t="str">
        <f t="shared" si="60"/>
        <v/>
      </c>
      <c r="I710" s="18" t="str">
        <f t="shared" si="60"/>
        <v/>
      </c>
    </row>
    <row r="711" spans="1:9">
      <c r="A711" s="18">
        <v>509</v>
      </c>
      <c r="C711" s="18" t="str">
        <f t="shared" si="57"/>
        <v/>
      </c>
      <c r="D711" s="18">
        <f>COUNTIF(C$203:C711,C711)</f>
        <v>509</v>
      </c>
      <c r="F711" s="18" t="str">
        <f t="shared" si="55"/>
        <v/>
      </c>
      <c r="G711" s="18" t="str">
        <f t="shared" si="60"/>
        <v/>
      </c>
      <c r="H711" s="18" t="str">
        <f t="shared" si="60"/>
        <v/>
      </c>
      <c r="I711" s="18" t="str">
        <f t="shared" si="60"/>
        <v/>
      </c>
    </row>
    <row r="712" spans="1:9">
      <c r="A712" s="18">
        <v>510</v>
      </c>
      <c r="C712" s="18" t="str">
        <f t="shared" si="57"/>
        <v/>
      </c>
      <c r="D712" s="18">
        <f>COUNTIF(C$203:C712,C712)</f>
        <v>510</v>
      </c>
      <c r="F712" s="18" t="str">
        <f t="shared" si="55"/>
        <v/>
      </c>
      <c r="G712" s="18" t="str">
        <f t="shared" si="60"/>
        <v/>
      </c>
      <c r="H712" s="18" t="str">
        <f t="shared" si="60"/>
        <v/>
      </c>
      <c r="I712" s="18" t="str">
        <f t="shared" si="60"/>
        <v/>
      </c>
    </row>
    <row r="713" spans="1:9">
      <c r="A713" s="18">
        <v>511</v>
      </c>
      <c r="C713" s="18" t="str">
        <f t="shared" si="57"/>
        <v/>
      </c>
      <c r="D713" s="18">
        <f>COUNTIF(C$203:C713,C713)</f>
        <v>511</v>
      </c>
      <c r="F713" s="18" t="str">
        <f t="shared" si="55"/>
        <v/>
      </c>
      <c r="G713" s="18" t="str">
        <f t="shared" si="60"/>
        <v/>
      </c>
      <c r="H713" s="18" t="str">
        <f t="shared" si="60"/>
        <v/>
      </c>
      <c r="I713" s="18" t="str">
        <f t="shared" si="60"/>
        <v/>
      </c>
    </row>
    <row r="714" spans="1:9">
      <c r="A714" s="18">
        <v>512</v>
      </c>
      <c r="C714" s="18" t="str">
        <f t="shared" si="57"/>
        <v/>
      </c>
      <c r="D714" s="18">
        <f>COUNTIF(C$203:C714,C714)</f>
        <v>512</v>
      </c>
      <c r="F714" s="18" t="str">
        <f t="shared" si="55"/>
        <v/>
      </c>
      <c r="G714" s="18" t="str">
        <f t="shared" si="60"/>
        <v/>
      </c>
      <c r="H714" s="18" t="str">
        <f t="shared" si="60"/>
        <v/>
      </c>
      <c r="I714" s="18" t="str">
        <f t="shared" si="60"/>
        <v/>
      </c>
    </row>
    <row r="715" spans="1:9">
      <c r="A715" s="18">
        <v>513</v>
      </c>
      <c r="C715" s="18" t="str">
        <f t="shared" si="57"/>
        <v/>
      </c>
      <c r="D715" s="18">
        <f>COUNTIF(C$203:C715,C715)</f>
        <v>513</v>
      </c>
      <c r="F715" s="18" t="str">
        <f t="shared" si="55"/>
        <v/>
      </c>
      <c r="G715" s="18" t="str">
        <f t="shared" si="60"/>
        <v/>
      </c>
      <c r="H715" s="18" t="str">
        <f t="shared" si="60"/>
        <v/>
      </c>
      <c r="I715" s="18" t="str">
        <f t="shared" si="60"/>
        <v/>
      </c>
    </row>
    <row r="716" spans="1:9">
      <c r="A716" s="18">
        <v>514</v>
      </c>
      <c r="C716" s="18" t="str">
        <f t="shared" si="57"/>
        <v/>
      </c>
      <c r="D716" s="18">
        <f>COUNTIF(C$203:C716,C716)</f>
        <v>514</v>
      </c>
      <c r="F716" s="18" t="str">
        <f t="shared" ref="F716:F779" si="61">IF(C716="","",CONCATENATE(C716,D716)*1)</f>
        <v/>
      </c>
      <c r="G716" s="18" t="str">
        <f t="shared" ref="G716:I731" si="62">C116</f>
        <v/>
      </c>
      <c r="H716" s="18" t="str">
        <f t="shared" si="62"/>
        <v/>
      </c>
      <c r="I716" s="18" t="str">
        <f t="shared" si="62"/>
        <v/>
      </c>
    </row>
    <row r="717" spans="1:9">
      <c r="A717" s="18">
        <v>515</v>
      </c>
      <c r="C717" s="18" t="str">
        <f t="shared" si="57"/>
        <v/>
      </c>
      <c r="D717" s="18">
        <f>COUNTIF(C$203:C717,C717)</f>
        <v>515</v>
      </c>
      <c r="F717" s="18" t="str">
        <f t="shared" si="61"/>
        <v/>
      </c>
      <c r="G717" s="18" t="str">
        <f t="shared" si="62"/>
        <v/>
      </c>
      <c r="H717" s="18" t="str">
        <f t="shared" si="62"/>
        <v/>
      </c>
      <c r="I717" s="18" t="str">
        <f t="shared" si="62"/>
        <v/>
      </c>
    </row>
    <row r="718" spans="1:9">
      <c r="A718" s="18">
        <v>516</v>
      </c>
      <c r="C718" s="18" t="str">
        <f t="shared" si="57"/>
        <v/>
      </c>
      <c r="D718" s="18">
        <f>COUNTIF(C$203:C718,C718)</f>
        <v>516</v>
      </c>
      <c r="F718" s="18" t="str">
        <f t="shared" si="61"/>
        <v/>
      </c>
      <c r="G718" s="18" t="str">
        <f t="shared" si="62"/>
        <v/>
      </c>
      <c r="H718" s="18" t="str">
        <f t="shared" si="62"/>
        <v/>
      </c>
      <c r="I718" s="18" t="str">
        <f t="shared" si="62"/>
        <v/>
      </c>
    </row>
    <row r="719" spans="1:9">
      <c r="A719" s="18">
        <v>517</v>
      </c>
      <c r="C719" s="18" t="str">
        <f t="shared" si="57"/>
        <v/>
      </c>
      <c r="D719" s="18">
        <f>COUNTIF(C$203:C719,C719)</f>
        <v>517</v>
      </c>
      <c r="F719" s="18" t="str">
        <f t="shared" si="61"/>
        <v/>
      </c>
      <c r="G719" s="18" t="str">
        <f t="shared" si="62"/>
        <v/>
      </c>
      <c r="H719" s="18" t="str">
        <f t="shared" si="62"/>
        <v/>
      </c>
      <c r="I719" s="18" t="str">
        <f t="shared" si="62"/>
        <v/>
      </c>
    </row>
    <row r="720" spans="1:9">
      <c r="A720" s="18">
        <v>518</v>
      </c>
      <c r="C720" s="18" t="str">
        <f t="shared" si="57"/>
        <v/>
      </c>
      <c r="D720" s="18">
        <f>COUNTIF(C$203:C720,C720)</f>
        <v>518</v>
      </c>
      <c r="F720" s="18" t="str">
        <f t="shared" si="61"/>
        <v/>
      </c>
      <c r="G720" s="18" t="str">
        <f t="shared" si="62"/>
        <v/>
      </c>
      <c r="H720" s="18" t="str">
        <f t="shared" si="62"/>
        <v/>
      </c>
      <c r="I720" s="18" t="str">
        <f t="shared" si="62"/>
        <v/>
      </c>
    </row>
    <row r="721" spans="1:9">
      <c r="A721" s="18">
        <v>519</v>
      </c>
      <c r="C721" s="18" t="str">
        <f t="shared" si="57"/>
        <v/>
      </c>
      <c r="D721" s="18">
        <f>COUNTIF(C$203:C721,C721)</f>
        <v>519</v>
      </c>
      <c r="F721" s="18" t="str">
        <f t="shared" si="61"/>
        <v/>
      </c>
      <c r="G721" s="18" t="str">
        <f t="shared" si="62"/>
        <v/>
      </c>
      <c r="H721" s="18" t="str">
        <f t="shared" si="62"/>
        <v/>
      </c>
      <c r="I721" s="18" t="str">
        <f t="shared" si="62"/>
        <v/>
      </c>
    </row>
    <row r="722" spans="1:9">
      <c r="A722" s="18">
        <v>520</v>
      </c>
      <c r="C722" s="18" t="str">
        <f t="shared" si="57"/>
        <v/>
      </c>
      <c r="D722" s="18">
        <f>COUNTIF(C$203:C722,C722)</f>
        <v>520</v>
      </c>
      <c r="F722" s="18" t="str">
        <f t="shared" si="61"/>
        <v/>
      </c>
      <c r="G722" s="18" t="str">
        <f t="shared" si="62"/>
        <v/>
      </c>
      <c r="H722" s="18" t="str">
        <f t="shared" si="62"/>
        <v/>
      </c>
      <c r="I722" s="18" t="str">
        <f t="shared" si="62"/>
        <v/>
      </c>
    </row>
    <row r="723" spans="1:9">
      <c r="A723" s="18">
        <v>521</v>
      </c>
      <c r="C723" s="18" t="str">
        <f t="shared" si="57"/>
        <v/>
      </c>
      <c r="D723" s="18">
        <f>COUNTIF(C$203:C723,C723)</f>
        <v>521</v>
      </c>
      <c r="F723" s="18" t="str">
        <f t="shared" si="61"/>
        <v/>
      </c>
      <c r="G723" s="18" t="str">
        <f t="shared" si="62"/>
        <v/>
      </c>
      <c r="H723" s="18" t="str">
        <f t="shared" si="62"/>
        <v/>
      </c>
      <c r="I723" s="18" t="str">
        <f t="shared" si="62"/>
        <v/>
      </c>
    </row>
    <row r="724" spans="1:9">
      <c r="A724" s="18">
        <v>522</v>
      </c>
      <c r="C724" s="18" t="str">
        <f t="shared" si="57"/>
        <v/>
      </c>
      <c r="D724" s="18">
        <f>COUNTIF(C$203:C724,C724)</f>
        <v>522</v>
      </c>
      <c r="F724" s="18" t="str">
        <f t="shared" si="61"/>
        <v/>
      </c>
      <c r="G724" s="18" t="str">
        <f t="shared" si="62"/>
        <v/>
      </c>
      <c r="H724" s="18" t="str">
        <f t="shared" si="62"/>
        <v/>
      </c>
      <c r="I724" s="18" t="str">
        <f t="shared" si="62"/>
        <v/>
      </c>
    </row>
    <row r="725" spans="1:9">
      <c r="A725" s="18">
        <v>523</v>
      </c>
      <c r="C725" s="18" t="str">
        <f t="shared" si="57"/>
        <v/>
      </c>
      <c r="D725" s="18">
        <f>COUNTIF(C$203:C725,C725)</f>
        <v>523</v>
      </c>
      <c r="F725" s="18" t="str">
        <f t="shared" si="61"/>
        <v/>
      </c>
      <c r="G725" s="18" t="str">
        <f t="shared" si="62"/>
        <v/>
      </c>
      <c r="H725" s="18" t="str">
        <f t="shared" si="62"/>
        <v/>
      </c>
      <c r="I725" s="18" t="str">
        <f t="shared" si="62"/>
        <v/>
      </c>
    </row>
    <row r="726" spans="1:9">
      <c r="A726" s="18">
        <v>524</v>
      </c>
      <c r="C726" s="18" t="str">
        <f t="shared" si="57"/>
        <v/>
      </c>
      <c r="D726" s="18">
        <f>COUNTIF(C$203:C726,C726)</f>
        <v>524</v>
      </c>
      <c r="F726" s="18" t="str">
        <f t="shared" si="61"/>
        <v/>
      </c>
      <c r="G726" s="18" t="str">
        <f t="shared" si="62"/>
        <v/>
      </c>
      <c r="H726" s="18" t="str">
        <f t="shared" si="62"/>
        <v/>
      </c>
      <c r="I726" s="18" t="str">
        <f t="shared" si="62"/>
        <v/>
      </c>
    </row>
    <row r="727" spans="1:9">
      <c r="A727" s="18">
        <v>525</v>
      </c>
      <c r="C727" s="18" t="str">
        <f t="shared" si="57"/>
        <v/>
      </c>
      <c r="D727" s="18">
        <f>COUNTIF(C$203:C727,C727)</f>
        <v>525</v>
      </c>
      <c r="F727" s="18" t="str">
        <f t="shared" si="61"/>
        <v/>
      </c>
      <c r="G727" s="18" t="str">
        <f t="shared" si="62"/>
        <v/>
      </c>
      <c r="H727" s="18" t="str">
        <f t="shared" si="62"/>
        <v/>
      </c>
      <c r="I727" s="18" t="str">
        <f t="shared" si="62"/>
        <v/>
      </c>
    </row>
    <row r="728" spans="1:9">
      <c r="A728" s="18">
        <v>526</v>
      </c>
      <c r="C728" s="18" t="str">
        <f t="shared" si="57"/>
        <v/>
      </c>
      <c r="D728" s="18">
        <f>COUNTIF(C$203:C728,C728)</f>
        <v>526</v>
      </c>
      <c r="F728" s="18" t="str">
        <f t="shared" si="61"/>
        <v/>
      </c>
      <c r="G728" s="18" t="str">
        <f t="shared" si="62"/>
        <v/>
      </c>
      <c r="H728" s="18" t="str">
        <f t="shared" si="62"/>
        <v/>
      </c>
      <c r="I728" s="18" t="str">
        <f t="shared" si="62"/>
        <v/>
      </c>
    </row>
    <row r="729" spans="1:9">
      <c r="A729" s="18">
        <v>527</v>
      </c>
      <c r="C729" s="18" t="str">
        <f t="shared" si="57"/>
        <v/>
      </c>
      <c r="D729" s="18">
        <f>COUNTIF(C$203:C729,C729)</f>
        <v>527</v>
      </c>
      <c r="F729" s="18" t="str">
        <f t="shared" si="61"/>
        <v/>
      </c>
      <c r="G729" s="18" t="str">
        <f t="shared" si="62"/>
        <v/>
      </c>
      <c r="H729" s="18" t="str">
        <f t="shared" si="62"/>
        <v/>
      </c>
      <c r="I729" s="18" t="str">
        <f t="shared" si="62"/>
        <v/>
      </c>
    </row>
    <row r="730" spans="1:9">
      <c r="A730" s="18">
        <v>528</v>
      </c>
      <c r="C730" s="18" t="str">
        <f t="shared" si="57"/>
        <v/>
      </c>
      <c r="D730" s="18">
        <f>COUNTIF(C$203:C730,C730)</f>
        <v>528</v>
      </c>
      <c r="F730" s="18" t="str">
        <f t="shared" si="61"/>
        <v/>
      </c>
      <c r="G730" s="18" t="str">
        <f t="shared" si="62"/>
        <v/>
      </c>
      <c r="H730" s="18" t="str">
        <f t="shared" si="62"/>
        <v/>
      </c>
      <c r="I730" s="18" t="str">
        <f t="shared" si="62"/>
        <v/>
      </c>
    </row>
    <row r="731" spans="1:9">
      <c r="A731" s="18">
        <v>529</v>
      </c>
      <c r="C731" s="18" t="str">
        <f t="shared" si="57"/>
        <v/>
      </c>
      <c r="D731" s="18">
        <f>COUNTIF(C$203:C731,C731)</f>
        <v>529</v>
      </c>
      <c r="F731" s="18" t="str">
        <f t="shared" si="61"/>
        <v/>
      </c>
      <c r="G731" s="18" t="str">
        <f t="shared" si="62"/>
        <v/>
      </c>
      <c r="H731" s="18" t="str">
        <f t="shared" si="62"/>
        <v/>
      </c>
      <c r="I731" s="18" t="str">
        <f t="shared" si="62"/>
        <v/>
      </c>
    </row>
    <row r="732" spans="1:9">
      <c r="A732" s="18">
        <v>530</v>
      </c>
      <c r="C732" s="18" t="str">
        <f t="shared" ref="C732:C795" si="63">M132</f>
        <v/>
      </c>
      <c r="D732" s="18">
        <f>COUNTIF(C$203:C732,C732)</f>
        <v>530</v>
      </c>
      <c r="F732" s="18" t="str">
        <f t="shared" si="61"/>
        <v/>
      </c>
      <c r="G732" s="18" t="str">
        <f t="shared" ref="G732:I747" si="64">C132</f>
        <v/>
      </c>
      <c r="H732" s="18" t="str">
        <f t="shared" si="64"/>
        <v/>
      </c>
      <c r="I732" s="18" t="str">
        <f t="shared" si="64"/>
        <v/>
      </c>
    </row>
    <row r="733" spans="1:9">
      <c r="A733" s="18">
        <v>531</v>
      </c>
      <c r="C733" s="18" t="str">
        <f t="shared" si="63"/>
        <v/>
      </c>
      <c r="D733" s="18">
        <f>COUNTIF(C$203:C733,C733)</f>
        <v>531</v>
      </c>
      <c r="F733" s="18" t="str">
        <f t="shared" si="61"/>
        <v/>
      </c>
      <c r="G733" s="18" t="str">
        <f t="shared" si="64"/>
        <v/>
      </c>
      <c r="H733" s="18" t="str">
        <f t="shared" si="64"/>
        <v/>
      </c>
      <c r="I733" s="18" t="str">
        <f t="shared" si="64"/>
        <v/>
      </c>
    </row>
    <row r="734" spans="1:9">
      <c r="A734" s="18">
        <v>532</v>
      </c>
      <c r="C734" s="18" t="str">
        <f t="shared" si="63"/>
        <v/>
      </c>
      <c r="D734" s="18">
        <f>COUNTIF(C$203:C734,C734)</f>
        <v>532</v>
      </c>
      <c r="F734" s="18" t="str">
        <f t="shared" si="61"/>
        <v/>
      </c>
      <c r="G734" s="18" t="str">
        <f t="shared" si="64"/>
        <v/>
      </c>
      <c r="H734" s="18" t="str">
        <f t="shared" si="64"/>
        <v/>
      </c>
      <c r="I734" s="18" t="str">
        <f t="shared" si="64"/>
        <v/>
      </c>
    </row>
    <row r="735" spans="1:9">
      <c r="A735" s="18">
        <v>533</v>
      </c>
      <c r="C735" s="18" t="str">
        <f t="shared" si="63"/>
        <v/>
      </c>
      <c r="D735" s="18">
        <f>COUNTIF(C$203:C735,C735)</f>
        <v>533</v>
      </c>
      <c r="F735" s="18" t="str">
        <f t="shared" si="61"/>
        <v/>
      </c>
      <c r="G735" s="18" t="str">
        <f t="shared" si="64"/>
        <v/>
      </c>
      <c r="H735" s="18" t="str">
        <f t="shared" si="64"/>
        <v/>
      </c>
      <c r="I735" s="18" t="str">
        <f t="shared" si="64"/>
        <v/>
      </c>
    </row>
    <row r="736" spans="1:9">
      <c r="A736" s="18">
        <v>534</v>
      </c>
      <c r="C736" s="18" t="str">
        <f t="shared" si="63"/>
        <v/>
      </c>
      <c r="D736" s="18">
        <f>COUNTIF(C$203:C736,C736)</f>
        <v>534</v>
      </c>
      <c r="F736" s="18" t="str">
        <f t="shared" si="61"/>
        <v/>
      </c>
      <c r="G736" s="18" t="str">
        <f t="shared" si="64"/>
        <v/>
      </c>
      <c r="H736" s="18" t="str">
        <f t="shared" si="64"/>
        <v/>
      </c>
      <c r="I736" s="18" t="str">
        <f t="shared" si="64"/>
        <v/>
      </c>
    </row>
    <row r="737" spans="1:9">
      <c r="A737" s="18">
        <v>535</v>
      </c>
      <c r="C737" s="18" t="str">
        <f t="shared" si="63"/>
        <v/>
      </c>
      <c r="D737" s="18">
        <f>COUNTIF(C$203:C737,C737)</f>
        <v>535</v>
      </c>
      <c r="F737" s="18" t="str">
        <f t="shared" si="61"/>
        <v/>
      </c>
      <c r="G737" s="18" t="str">
        <f t="shared" si="64"/>
        <v/>
      </c>
      <c r="H737" s="18" t="str">
        <f t="shared" si="64"/>
        <v/>
      </c>
      <c r="I737" s="18" t="str">
        <f t="shared" si="64"/>
        <v/>
      </c>
    </row>
    <row r="738" spans="1:9">
      <c r="A738" s="18">
        <v>536</v>
      </c>
      <c r="C738" s="18" t="str">
        <f t="shared" si="63"/>
        <v/>
      </c>
      <c r="D738" s="18">
        <f>COUNTIF(C$203:C738,C738)</f>
        <v>536</v>
      </c>
      <c r="F738" s="18" t="str">
        <f t="shared" si="61"/>
        <v/>
      </c>
      <c r="G738" s="18" t="str">
        <f t="shared" si="64"/>
        <v/>
      </c>
      <c r="H738" s="18" t="str">
        <f t="shared" si="64"/>
        <v/>
      </c>
      <c r="I738" s="18" t="str">
        <f t="shared" si="64"/>
        <v/>
      </c>
    </row>
    <row r="739" spans="1:9">
      <c r="A739" s="18">
        <v>537</v>
      </c>
      <c r="C739" s="18" t="str">
        <f t="shared" si="63"/>
        <v/>
      </c>
      <c r="D739" s="18">
        <f>COUNTIF(C$203:C739,C739)</f>
        <v>537</v>
      </c>
      <c r="F739" s="18" t="str">
        <f t="shared" si="61"/>
        <v/>
      </c>
      <c r="G739" s="18" t="str">
        <f t="shared" si="64"/>
        <v/>
      </c>
      <c r="H739" s="18" t="str">
        <f t="shared" si="64"/>
        <v/>
      </c>
      <c r="I739" s="18" t="str">
        <f t="shared" si="64"/>
        <v/>
      </c>
    </row>
    <row r="740" spans="1:9">
      <c r="A740" s="18">
        <v>538</v>
      </c>
      <c r="C740" s="18" t="str">
        <f t="shared" si="63"/>
        <v/>
      </c>
      <c r="D740" s="18">
        <f>COUNTIF(C$203:C740,C740)</f>
        <v>538</v>
      </c>
      <c r="F740" s="18" t="str">
        <f t="shared" si="61"/>
        <v/>
      </c>
      <c r="G740" s="18" t="str">
        <f t="shared" si="64"/>
        <v/>
      </c>
      <c r="H740" s="18" t="str">
        <f t="shared" si="64"/>
        <v/>
      </c>
      <c r="I740" s="18" t="str">
        <f t="shared" si="64"/>
        <v/>
      </c>
    </row>
    <row r="741" spans="1:9">
      <c r="A741" s="18">
        <v>539</v>
      </c>
      <c r="C741" s="18" t="str">
        <f t="shared" si="63"/>
        <v/>
      </c>
      <c r="D741" s="18">
        <f>COUNTIF(C$203:C741,C741)</f>
        <v>539</v>
      </c>
      <c r="F741" s="18" t="str">
        <f t="shared" si="61"/>
        <v/>
      </c>
      <c r="G741" s="18" t="str">
        <f t="shared" si="64"/>
        <v/>
      </c>
      <c r="H741" s="18" t="str">
        <f t="shared" si="64"/>
        <v/>
      </c>
      <c r="I741" s="18" t="str">
        <f t="shared" si="64"/>
        <v/>
      </c>
    </row>
    <row r="742" spans="1:9">
      <c r="A742" s="18">
        <v>540</v>
      </c>
      <c r="C742" s="18" t="str">
        <f t="shared" si="63"/>
        <v/>
      </c>
      <c r="D742" s="18">
        <f>COUNTIF(C$203:C742,C742)</f>
        <v>540</v>
      </c>
      <c r="F742" s="18" t="str">
        <f t="shared" si="61"/>
        <v/>
      </c>
      <c r="G742" s="18" t="str">
        <f t="shared" si="64"/>
        <v/>
      </c>
      <c r="H742" s="18" t="str">
        <f t="shared" si="64"/>
        <v/>
      </c>
      <c r="I742" s="18" t="str">
        <f t="shared" si="64"/>
        <v/>
      </c>
    </row>
    <row r="743" spans="1:9">
      <c r="A743" s="18">
        <v>541</v>
      </c>
      <c r="C743" s="18" t="str">
        <f t="shared" si="63"/>
        <v/>
      </c>
      <c r="D743" s="18">
        <f>COUNTIF(C$203:C743,C743)</f>
        <v>541</v>
      </c>
      <c r="F743" s="18" t="str">
        <f t="shared" si="61"/>
        <v/>
      </c>
      <c r="G743" s="18" t="str">
        <f t="shared" si="64"/>
        <v/>
      </c>
      <c r="H743" s="18" t="str">
        <f t="shared" si="64"/>
        <v/>
      </c>
      <c r="I743" s="18" t="str">
        <f t="shared" si="64"/>
        <v/>
      </c>
    </row>
    <row r="744" spans="1:9">
      <c r="A744" s="18">
        <v>542</v>
      </c>
      <c r="C744" s="18" t="str">
        <f t="shared" si="63"/>
        <v/>
      </c>
      <c r="D744" s="18">
        <f>COUNTIF(C$203:C744,C744)</f>
        <v>542</v>
      </c>
      <c r="F744" s="18" t="str">
        <f t="shared" si="61"/>
        <v/>
      </c>
      <c r="G744" s="18" t="str">
        <f t="shared" si="64"/>
        <v/>
      </c>
      <c r="H744" s="18" t="str">
        <f t="shared" si="64"/>
        <v/>
      </c>
      <c r="I744" s="18" t="str">
        <f t="shared" si="64"/>
        <v/>
      </c>
    </row>
    <row r="745" spans="1:9">
      <c r="A745" s="18">
        <v>543</v>
      </c>
      <c r="C745" s="18" t="str">
        <f t="shared" si="63"/>
        <v/>
      </c>
      <c r="D745" s="18">
        <f>COUNTIF(C$203:C745,C745)</f>
        <v>543</v>
      </c>
      <c r="F745" s="18" t="str">
        <f t="shared" si="61"/>
        <v/>
      </c>
      <c r="G745" s="18" t="str">
        <f t="shared" si="64"/>
        <v/>
      </c>
      <c r="H745" s="18" t="str">
        <f t="shared" si="64"/>
        <v/>
      </c>
      <c r="I745" s="18" t="str">
        <f t="shared" si="64"/>
        <v/>
      </c>
    </row>
    <row r="746" spans="1:9">
      <c r="A746" s="18">
        <v>544</v>
      </c>
      <c r="C746" s="18" t="str">
        <f t="shared" si="63"/>
        <v/>
      </c>
      <c r="D746" s="18">
        <f>COUNTIF(C$203:C746,C746)</f>
        <v>544</v>
      </c>
      <c r="F746" s="18" t="str">
        <f t="shared" si="61"/>
        <v/>
      </c>
      <c r="G746" s="18" t="str">
        <f t="shared" si="64"/>
        <v/>
      </c>
      <c r="H746" s="18" t="str">
        <f t="shared" si="64"/>
        <v/>
      </c>
      <c r="I746" s="18" t="str">
        <f t="shared" si="64"/>
        <v/>
      </c>
    </row>
    <row r="747" spans="1:9">
      <c r="A747" s="18">
        <v>545</v>
      </c>
      <c r="C747" s="18" t="str">
        <f t="shared" si="63"/>
        <v/>
      </c>
      <c r="D747" s="18">
        <f>COUNTIF(C$203:C747,C747)</f>
        <v>545</v>
      </c>
      <c r="F747" s="18" t="str">
        <f t="shared" si="61"/>
        <v/>
      </c>
      <c r="G747" s="18" t="str">
        <f t="shared" si="64"/>
        <v/>
      </c>
      <c r="H747" s="18" t="str">
        <f t="shared" si="64"/>
        <v/>
      </c>
      <c r="I747" s="18" t="str">
        <f t="shared" si="64"/>
        <v/>
      </c>
    </row>
    <row r="748" spans="1:9">
      <c r="A748" s="18">
        <v>546</v>
      </c>
      <c r="C748" s="18" t="str">
        <f t="shared" si="63"/>
        <v/>
      </c>
      <c r="D748" s="18">
        <f>COUNTIF(C$203:C748,C748)</f>
        <v>546</v>
      </c>
      <c r="F748" s="18" t="str">
        <f t="shared" si="61"/>
        <v/>
      </c>
      <c r="G748" s="18" t="str">
        <f t="shared" ref="G748:I763" si="65">C148</f>
        <v/>
      </c>
      <c r="H748" s="18" t="str">
        <f t="shared" si="65"/>
        <v/>
      </c>
      <c r="I748" s="18" t="str">
        <f t="shared" si="65"/>
        <v/>
      </c>
    </row>
    <row r="749" spans="1:9">
      <c r="A749" s="18">
        <v>547</v>
      </c>
      <c r="C749" s="18" t="str">
        <f t="shared" si="63"/>
        <v/>
      </c>
      <c r="D749" s="18">
        <f>COUNTIF(C$203:C749,C749)</f>
        <v>547</v>
      </c>
      <c r="F749" s="18" t="str">
        <f t="shared" si="61"/>
        <v/>
      </c>
      <c r="G749" s="18" t="str">
        <f t="shared" si="65"/>
        <v/>
      </c>
      <c r="H749" s="18" t="str">
        <f t="shared" si="65"/>
        <v/>
      </c>
      <c r="I749" s="18" t="str">
        <f t="shared" si="65"/>
        <v/>
      </c>
    </row>
    <row r="750" spans="1:9">
      <c r="A750" s="18">
        <v>548</v>
      </c>
      <c r="C750" s="18" t="str">
        <f t="shared" si="63"/>
        <v/>
      </c>
      <c r="D750" s="18">
        <f>COUNTIF(C$203:C750,C750)</f>
        <v>548</v>
      </c>
      <c r="F750" s="18" t="str">
        <f t="shared" si="61"/>
        <v/>
      </c>
      <c r="G750" s="18" t="str">
        <f t="shared" si="65"/>
        <v/>
      </c>
      <c r="H750" s="18" t="str">
        <f t="shared" si="65"/>
        <v/>
      </c>
      <c r="I750" s="18" t="str">
        <f t="shared" si="65"/>
        <v/>
      </c>
    </row>
    <row r="751" spans="1:9">
      <c r="A751" s="18">
        <v>549</v>
      </c>
      <c r="C751" s="18" t="str">
        <f t="shared" si="63"/>
        <v/>
      </c>
      <c r="D751" s="18">
        <f>COUNTIF(C$203:C751,C751)</f>
        <v>549</v>
      </c>
      <c r="F751" s="18" t="str">
        <f t="shared" si="61"/>
        <v/>
      </c>
      <c r="G751" s="18" t="str">
        <f t="shared" si="65"/>
        <v/>
      </c>
      <c r="H751" s="18" t="str">
        <f t="shared" si="65"/>
        <v/>
      </c>
      <c r="I751" s="18" t="str">
        <f t="shared" si="65"/>
        <v/>
      </c>
    </row>
    <row r="752" spans="1:9">
      <c r="A752" s="18">
        <v>550</v>
      </c>
      <c r="C752" s="18" t="str">
        <f t="shared" si="63"/>
        <v/>
      </c>
      <c r="D752" s="18">
        <f>COUNTIF(C$203:C752,C752)</f>
        <v>550</v>
      </c>
      <c r="F752" s="18" t="str">
        <f t="shared" si="61"/>
        <v/>
      </c>
      <c r="G752" s="18" t="str">
        <f t="shared" si="65"/>
        <v/>
      </c>
      <c r="H752" s="18" t="str">
        <f t="shared" si="65"/>
        <v/>
      </c>
      <c r="I752" s="18" t="str">
        <f t="shared" si="65"/>
        <v/>
      </c>
    </row>
    <row r="753" spans="1:9">
      <c r="A753" s="18">
        <v>551</v>
      </c>
      <c r="C753" s="18" t="str">
        <f t="shared" si="63"/>
        <v/>
      </c>
      <c r="D753" s="18">
        <f>COUNTIF(C$203:C753,C753)</f>
        <v>551</v>
      </c>
      <c r="F753" s="18" t="str">
        <f t="shared" si="61"/>
        <v/>
      </c>
      <c r="G753" s="18" t="str">
        <f t="shared" si="65"/>
        <v/>
      </c>
      <c r="H753" s="18" t="str">
        <f t="shared" si="65"/>
        <v/>
      </c>
      <c r="I753" s="18" t="str">
        <f t="shared" si="65"/>
        <v/>
      </c>
    </row>
    <row r="754" spans="1:9">
      <c r="A754" s="18">
        <v>552</v>
      </c>
      <c r="C754" s="18" t="str">
        <f t="shared" si="63"/>
        <v/>
      </c>
      <c r="D754" s="18">
        <f>COUNTIF(C$203:C754,C754)</f>
        <v>552</v>
      </c>
      <c r="F754" s="18" t="str">
        <f t="shared" si="61"/>
        <v/>
      </c>
      <c r="G754" s="18" t="str">
        <f t="shared" si="65"/>
        <v/>
      </c>
      <c r="H754" s="18" t="str">
        <f t="shared" si="65"/>
        <v/>
      </c>
      <c r="I754" s="18" t="str">
        <f t="shared" si="65"/>
        <v/>
      </c>
    </row>
    <row r="755" spans="1:9">
      <c r="A755" s="18">
        <v>553</v>
      </c>
      <c r="C755" s="18" t="str">
        <f t="shared" si="63"/>
        <v/>
      </c>
      <c r="D755" s="18">
        <f>COUNTIF(C$203:C755,C755)</f>
        <v>553</v>
      </c>
      <c r="F755" s="18" t="str">
        <f t="shared" si="61"/>
        <v/>
      </c>
      <c r="G755" s="18" t="str">
        <f t="shared" si="65"/>
        <v/>
      </c>
      <c r="H755" s="18" t="str">
        <f t="shared" si="65"/>
        <v/>
      </c>
      <c r="I755" s="18" t="str">
        <f t="shared" si="65"/>
        <v/>
      </c>
    </row>
    <row r="756" spans="1:9">
      <c r="A756" s="18">
        <v>554</v>
      </c>
      <c r="C756" s="18" t="str">
        <f t="shared" si="63"/>
        <v/>
      </c>
      <c r="D756" s="18">
        <f>COUNTIF(C$203:C756,C756)</f>
        <v>554</v>
      </c>
      <c r="F756" s="18" t="str">
        <f t="shared" si="61"/>
        <v/>
      </c>
      <c r="G756" s="18" t="str">
        <f t="shared" si="65"/>
        <v/>
      </c>
      <c r="H756" s="18" t="str">
        <f t="shared" si="65"/>
        <v/>
      </c>
      <c r="I756" s="18" t="str">
        <f t="shared" si="65"/>
        <v/>
      </c>
    </row>
    <row r="757" spans="1:9">
      <c r="A757" s="18">
        <v>555</v>
      </c>
      <c r="C757" s="18" t="str">
        <f t="shared" si="63"/>
        <v/>
      </c>
      <c r="D757" s="18">
        <f>COUNTIF(C$203:C757,C757)</f>
        <v>555</v>
      </c>
      <c r="F757" s="18" t="str">
        <f t="shared" si="61"/>
        <v/>
      </c>
      <c r="G757" s="18" t="str">
        <f t="shared" si="65"/>
        <v/>
      </c>
      <c r="H757" s="18" t="str">
        <f t="shared" si="65"/>
        <v/>
      </c>
      <c r="I757" s="18" t="str">
        <f t="shared" si="65"/>
        <v/>
      </c>
    </row>
    <row r="758" spans="1:9">
      <c r="A758" s="18">
        <v>556</v>
      </c>
      <c r="C758" s="18" t="str">
        <f t="shared" si="63"/>
        <v/>
      </c>
      <c r="D758" s="18">
        <f>COUNTIF(C$203:C758,C758)</f>
        <v>556</v>
      </c>
      <c r="F758" s="18" t="str">
        <f t="shared" si="61"/>
        <v/>
      </c>
      <c r="G758" s="18" t="str">
        <f t="shared" si="65"/>
        <v/>
      </c>
      <c r="H758" s="18" t="str">
        <f t="shared" si="65"/>
        <v/>
      </c>
      <c r="I758" s="18" t="str">
        <f t="shared" si="65"/>
        <v/>
      </c>
    </row>
    <row r="759" spans="1:9">
      <c r="A759" s="18">
        <v>557</v>
      </c>
      <c r="C759" s="18" t="str">
        <f t="shared" si="63"/>
        <v/>
      </c>
      <c r="D759" s="18">
        <f>COUNTIF(C$203:C759,C759)</f>
        <v>557</v>
      </c>
      <c r="F759" s="18" t="str">
        <f t="shared" si="61"/>
        <v/>
      </c>
      <c r="G759" s="18" t="str">
        <f t="shared" si="65"/>
        <v/>
      </c>
      <c r="H759" s="18" t="str">
        <f t="shared" si="65"/>
        <v/>
      </c>
      <c r="I759" s="18" t="str">
        <f t="shared" si="65"/>
        <v/>
      </c>
    </row>
    <row r="760" spans="1:9">
      <c r="A760" s="18">
        <v>558</v>
      </c>
      <c r="C760" s="18" t="str">
        <f t="shared" si="63"/>
        <v/>
      </c>
      <c r="D760" s="18">
        <f>COUNTIF(C$203:C760,C760)</f>
        <v>558</v>
      </c>
      <c r="F760" s="18" t="str">
        <f t="shared" si="61"/>
        <v/>
      </c>
      <c r="G760" s="18" t="str">
        <f t="shared" si="65"/>
        <v/>
      </c>
      <c r="H760" s="18" t="str">
        <f t="shared" si="65"/>
        <v/>
      </c>
      <c r="I760" s="18" t="str">
        <f t="shared" si="65"/>
        <v/>
      </c>
    </row>
    <row r="761" spans="1:9">
      <c r="A761" s="18">
        <v>559</v>
      </c>
      <c r="C761" s="18" t="str">
        <f t="shared" si="63"/>
        <v/>
      </c>
      <c r="D761" s="18">
        <f>COUNTIF(C$203:C761,C761)</f>
        <v>559</v>
      </c>
      <c r="F761" s="18" t="str">
        <f t="shared" si="61"/>
        <v/>
      </c>
      <c r="G761" s="18" t="str">
        <f t="shared" si="65"/>
        <v/>
      </c>
      <c r="H761" s="18" t="str">
        <f t="shared" si="65"/>
        <v/>
      </c>
      <c r="I761" s="18" t="str">
        <f t="shared" si="65"/>
        <v/>
      </c>
    </row>
    <row r="762" spans="1:9">
      <c r="A762" s="18">
        <v>560</v>
      </c>
      <c r="C762" s="18" t="str">
        <f t="shared" si="63"/>
        <v/>
      </c>
      <c r="D762" s="18">
        <f>COUNTIF(C$203:C762,C762)</f>
        <v>560</v>
      </c>
      <c r="F762" s="18" t="str">
        <f t="shared" si="61"/>
        <v/>
      </c>
      <c r="G762" s="18" t="str">
        <f t="shared" si="65"/>
        <v/>
      </c>
      <c r="H762" s="18" t="str">
        <f t="shared" si="65"/>
        <v/>
      </c>
      <c r="I762" s="18" t="str">
        <f t="shared" si="65"/>
        <v/>
      </c>
    </row>
    <row r="763" spans="1:9">
      <c r="A763" s="18">
        <v>561</v>
      </c>
      <c r="C763" s="18" t="str">
        <f t="shared" si="63"/>
        <v/>
      </c>
      <c r="D763" s="18">
        <f>COUNTIF(C$203:C763,C763)</f>
        <v>561</v>
      </c>
      <c r="F763" s="18" t="str">
        <f t="shared" si="61"/>
        <v/>
      </c>
      <c r="G763" s="18" t="str">
        <f t="shared" si="65"/>
        <v/>
      </c>
      <c r="H763" s="18" t="str">
        <f t="shared" si="65"/>
        <v/>
      </c>
      <c r="I763" s="18" t="str">
        <f t="shared" si="65"/>
        <v/>
      </c>
    </row>
    <row r="764" spans="1:9">
      <c r="A764" s="18">
        <v>562</v>
      </c>
      <c r="C764" s="18" t="str">
        <f t="shared" si="63"/>
        <v/>
      </c>
      <c r="D764" s="18">
        <f>COUNTIF(C$203:C764,C764)</f>
        <v>562</v>
      </c>
      <c r="F764" s="18" t="str">
        <f t="shared" si="61"/>
        <v/>
      </c>
      <c r="G764" s="18" t="str">
        <f t="shared" ref="G764:I779" si="66">C164</f>
        <v/>
      </c>
      <c r="H764" s="18" t="str">
        <f t="shared" si="66"/>
        <v/>
      </c>
      <c r="I764" s="18" t="str">
        <f t="shared" si="66"/>
        <v/>
      </c>
    </row>
    <row r="765" spans="1:9">
      <c r="A765" s="18">
        <v>563</v>
      </c>
      <c r="C765" s="18" t="str">
        <f t="shared" si="63"/>
        <v/>
      </c>
      <c r="D765" s="18">
        <f>COUNTIF(C$203:C765,C765)</f>
        <v>563</v>
      </c>
      <c r="F765" s="18" t="str">
        <f t="shared" si="61"/>
        <v/>
      </c>
      <c r="G765" s="18" t="str">
        <f t="shared" si="66"/>
        <v/>
      </c>
      <c r="H765" s="18" t="str">
        <f t="shared" si="66"/>
        <v/>
      </c>
      <c r="I765" s="18" t="str">
        <f t="shared" si="66"/>
        <v/>
      </c>
    </row>
    <row r="766" spans="1:9">
      <c r="A766" s="18">
        <v>564</v>
      </c>
      <c r="C766" s="18" t="str">
        <f t="shared" si="63"/>
        <v/>
      </c>
      <c r="D766" s="18">
        <f>COUNTIF(C$203:C766,C766)</f>
        <v>564</v>
      </c>
      <c r="F766" s="18" t="str">
        <f t="shared" si="61"/>
        <v/>
      </c>
      <c r="G766" s="18" t="str">
        <f t="shared" si="66"/>
        <v/>
      </c>
      <c r="H766" s="18" t="str">
        <f t="shared" si="66"/>
        <v/>
      </c>
      <c r="I766" s="18" t="str">
        <f t="shared" si="66"/>
        <v/>
      </c>
    </row>
    <row r="767" spans="1:9">
      <c r="A767" s="18">
        <v>565</v>
      </c>
      <c r="C767" s="18" t="str">
        <f t="shared" si="63"/>
        <v/>
      </c>
      <c r="D767" s="18">
        <f>COUNTIF(C$203:C767,C767)</f>
        <v>565</v>
      </c>
      <c r="F767" s="18" t="str">
        <f t="shared" si="61"/>
        <v/>
      </c>
      <c r="G767" s="18" t="str">
        <f t="shared" si="66"/>
        <v/>
      </c>
      <c r="H767" s="18" t="str">
        <f t="shared" si="66"/>
        <v/>
      </c>
      <c r="I767" s="18" t="str">
        <f t="shared" si="66"/>
        <v/>
      </c>
    </row>
    <row r="768" spans="1:9">
      <c r="A768" s="18">
        <v>566</v>
      </c>
      <c r="C768" s="18" t="str">
        <f t="shared" si="63"/>
        <v/>
      </c>
      <c r="D768" s="18">
        <f>COUNTIF(C$203:C768,C768)</f>
        <v>566</v>
      </c>
      <c r="F768" s="18" t="str">
        <f t="shared" si="61"/>
        <v/>
      </c>
      <c r="G768" s="18" t="str">
        <f t="shared" si="66"/>
        <v/>
      </c>
      <c r="H768" s="18" t="str">
        <f t="shared" si="66"/>
        <v/>
      </c>
      <c r="I768" s="18" t="str">
        <f t="shared" si="66"/>
        <v/>
      </c>
    </row>
    <row r="769" spans="1:9">
      <c r="A769" s="18">
        <v>567</v>
      </c>
      <c r="C769" s="18" t="str">
        <f t="shared" si="63"/>
        <v/>
      </c>
      <c r="D769" s="18">
        <f>COUNTIF(C$203:C769,C769)</f>
        <v>567</v>
      </c>
      <c r="F769" s="18" t="str">
        <f t="shared" si="61"/>
        <v/>
      </c>
      <c r="G769" s="18" t="str">
        <f t="shared" si="66"/>
        <v/>
      </c>
      <c r="H769" s="18" t="str">
        <f t="shared" si="66"/>
        <v/>
      </c>
      <c r="I769" s="18" t="str">
        <f t="shared" si="66"/>
        <v/>
      </c>
    </row>
    <row r="770" spans="1:9">
      <c r="A770" s="18">
        <v>568</v>
      </c>
      <c r="C770" s="18" t="str">
        <f t="shared" si="63"/>
        <v/>
      </c>
      <c r="D770" s="18">
        <f>COUNTIF(C$203:C770,C770)</f>
        <v>568</v>
      </c>
      <c r="F770" s="18" t="str">
        <f t="shared" si="61"/>
        <v/>
      </c>
      <c r="G770" s="18" t="str">
        <f t="shared" si="66"/>
        <v/>
      </c>
      <c r="H770" s="18" t="str">
        <f t="shared" si="66"/>
        <v/>
      </c>
      <c r="I770" s="18" t="str">
        <f t="shared" si="66"/>
        <v/>
      </c>
    </row>
    <row r="771" spans="1:9">
      <c r="A771" s="18">
        <v>569</v>
      </c>
      <c r="C771" s="18" t="str">
        <f t="shared" si="63"/>
        <v/>
      </c>
      <c r="D771" s="18">
        <f>COUNTIF(C$203:C771,C771)</f>
        <v>569</v>
      </c>
      <c r="F771" s="18" t="str">
        <f t="shared" si="61"/>
        <v/>
      </c>
      <c r="G771" s="18" t="str">
        <f t="shared" si="66"/>
        <v/>
      </c>
      <c r="H771" s="18" t="str">
        <f t="shared" si="66"/>
        <v/>
      </c>
      <c r="I771" s="18" t="str">
        <f t="shared" si="66"/>
        <v/>
      </c>
    </row>
    <row r="772" spans="1:9">
      <c r="A772" s="18">
        <v>570</v>
      </c>
      <c r="C772" s="18" t="str">
        <f t="shared" si="63"/>
        <v/>
      </c>
      <c r="D772" s="18">
        <f>COUNTIF(C$203:C772,C772)</f>
        <v>570</v>
      </c>
      <c r="F772" s="18" t="str">
        <f t="shared" si="61"/>
        <v/>
      </c>
      <c r="G772" s="18" t="str">
        <f t="shared" si="66"/>
        <v/>
      </c>
      <c r="H772" s="18" t="str">
        <f t="shared" si="66"/>
        <v/>
      </c>
      <c r="I772" s="18" t="str">
        <f t="shared" si="66"/>
        <v/>
      </c>
    </row>
    <row r="773" spans="1:9">
      <c r="A773" s="18">
        <v>571</v>
      </c>
      <c r="C773" s="18" t="str">
        <f t="shared" si="63"/>
        <v/>
      </c>
      <c r="D773" s="18">
        <f>COUNTIF(C$203:C773,C773)</f>
        <v>571</v>
      </c>
      <c r="F773" s="18" t="str">
        <f t="shared" si="61"/>
        <v/>
      </c>
      <c r="G773" s="18" t="str">
        <f t="shared" si="66"/>
        <v/>
      </c>
      <c r="H773" s="18" t="str">
        <f t="shared" si="66"/>
        <v/>
      </c>
      <c r="I773" s="18" t="str">
        <f t="shared" si="66"/>
        <v/>
      </c>
    </row>
    <row r="774" spans="1:9">
      <c r="A774" s="18">
        <v>572</v>
      </c>
      <c r="C774" s="18" t="str">
        <f t="shared" si="63"/>
        <v/>
      </c>
      <c r="D774" s="18">
        <f>COUNTIF(C$203:C774,C774)</f>
        <v>572</v>
      </c>
      <c r="F774" s="18" t="str">
        <f t="shared" si="61"/>
        <v/>
      </c>
      <c r="G774" s="18" t="str">
        <f t="shared" si="66"/>
        <v/>
      </c>
      <c r="H774" s="18" t="str">
        <f t="shared" si="66"/>
        <v/>
      </c>
      <c r="I774" s="18" t="str">
        <f t="shared" si="66"/>
        <v/>
      </c>
    </row>
    <row r="775" spans="1:9">
      <c r="A775" s="18">
        <v>573</v>
      </c>
      <c r="C775" s="18" t="str">
        <f t="shared" si="63"/>
        <v/>
      </c>
      <c r="D775" s="18">
        <f>COUNTIF(C$203:C775,C775)</f>
        <v>573</v>
      </c>
      <c r="F775" s="18" t="str">
        <f t="shared" si="61"/>
        <v/>
      </c>
      <c r="G775" s="18" t="str">
        <f t="shared" si="66"/>
        <v/>
      </c>
      <c r="H775" s="18" t="str">
        <f t="shared" si="66"/>
        <v/>
      </c>
      <c r="I775" s="18" t="str">
        <f t="shared" si="66"/>
        <v/>
      </c>
    </row>
    <row r="776" spans="1:9">
      <c r="A776" s="18">
        <v>574</v>
      </c>
      <c r="C776" s="18" t="str">
        <f t="shared" si="63"/>
        <v/>
      </c>
      <c r="D776" s="18">
        <f>COUNTIF(C$203:C776,C776)</f>
        <v>574</v>
      </c>
      <c r="F776" s="18" t="str">
        <f t="shared" si="61"/>
        <v/>
      </c>
      <c r="G776" s="18" t="str">
        <f t="shared" si="66"/>
        <v/>
      </c>
      <c r="H776" s="18" t="str">
        <f t="shared" si="66"/>
        <v/>
      </c>
      <c r="I776" s="18" t="str">
        <f t="shared" si="66"/>
        <v/>
      </c>
    </row>
    <row r="777" spans="1:9">
      <c r="A777" s="18">
        <v>575</v>
      </c>
      <c r="C777" s="18" t="str">
        <f t="shared" si="63"/>
        <v/>
      </c>
      <c r="D777" s="18">
        <f>COUNTIF(C$203:C777,C777)</f>
        <v>575</v>
      </c>
      <c r="F777" s="18" t="str">
        <f t="shared" si="61"/>
        <v/>
      </c>
      <c r="G777" s="18" t="str">
        <f t="shared" si="66"/>
        <v/>
      </c>
      <c r="H777" s="18" t="str">
        <f t="shared" si="66"/>
        <v/>
      </c>
      <c r="I777" s="18" t="str">
        <f t="shared" si="66"/>
        <v/>
      </c>
    </row>
    <row r="778" spans="1:9">
      <c r="A778" s="18">
        <v>576</v>
      </c>
      <c r="C778" s="18" t="str">
        <f t="shared" si="63"/>
        <v/>
      </c>
      <c r="D778" s="18">
        <f>COUNTIF(C$203:C778,C778)</f>
        <v>576</v>
      </c>
      <c r="F778" s="18" t="str">
        <f t="shared" si="61"/>
        <v/>
      </c>
      <c r="G778" s="18" t="str">
        <f t="shared" si="66"/>
        <v/>
      </c>
      <c r="H778" s="18" t="str">
        <f t="shared" si="66"/>
        <v/>
      </c>
      <c r="I778" s="18" t="str">
        <f t="shared" si="66"/>
        <v/>
      </c>
    </row>
    <row r="779" spans="1:9">
      <c r="A779" s="18">
        <v>577</v>
      </c>
      <c r="C779" s="18" t="str">
        <f t="shared" si="63"/>
        <v/>
      </c>
      <c r="D779" s="18">
        <f>COUNTIF(C$203:C779,C779)</f>
        <v>577</v>
      </c>
      <c r="F779" s="18" t="str">
        <f t="shared" si="61"/>
        <v/>
      </c>
      <c r="G779" s="18" t="str">
        <f t="shared" si="66"/>
        <v/>
      </c>
      <c r="H779" s="18" t="str">
        <f t="shared" si="66"/>
        <v/>
      </c>
      <c r="I779" s="18" t="str">
        <f t="shared" si="66"/>
        <v/>
      </c>
    </row>
    <row r="780" spans="1:9">
      <c r="A780" s="18">
        <v>578</v>
      </c>
      <c r="C780" s="18" t="str">
        <f t="shared" si="63"/>
        <v/>
      </c>
      <c r="D780" s="18">
        <f>COUNTIF(C$203:C780,C780)</f>
        <v>578</v>
      </c>
      <c r="F780" s="18" t="str">
        <f t="shared" ref="F780:F843" si="67">IF(C780="","",CONCATENATE(C780,D780)*1)</f>
        <v/>
      </c>
      <c r="G780" s="18" t="str">
        <f t="shared" ref="G780:I795" si="68">C180</f>
        <v/>
      </c>
      <c r="H780" s="18" t="str">
        <f t="shared" si="68"/>
        <v/>
      </c>
      <c r="I780" s="18" t="str">
        <f t="shared" si="68"/>
        <v/>
      </c>
    </row>
    <row r="781" spans="1:9">
      <c r="A781" s="18">
        <v>579</v>
      </c>
      <c r="C781" s="18" t="str">
        <f t="shared" si="63"/>
        <v/>
      </c>
      <c r="D781" s="18">
        <f>COUNTIF(C$203:C781,C781)</f>
        <v>579</v>
      </c>
      <c r="F781" s="18" t="str">
        <f t="shared" si="67"/>
        <v/>
      </c>
      <c r="G781" s="18" t="str">
        <f t="shared" si="68"/>
        <v/>
      </c>
      <c r="H781" s="18" t="str">
        <f t="shared" si="68"/>
        <v/>
      </c>
      <c r="I781" s="18" t="str">
        <f t="shared" si="68"/>
        <v/>
      </c>
    </row>
    <row r="782" spans="1:9">
      <c r="A782" s="18">
        <v>580</v>
      </c>
      <c r="C782" s="18" t="str">
        <f t="shared" si="63"/>
        <v/>
      </c>
      <c r="D782" s="18">
        <f>COUNTIF(C$203:C782,C782)</f>
        <v>580</v>
      </c>
      <c r="F782" s="18" t="str">
        <f t="shared" si="67"/>
        <v/>
      </c>
      <c r="G782" s="18" t="str">
        <f t="shared" si="68"/>
        <v/>
      </c>
      <c r="H782" s="18" t="str">
        <f t="shared" si="68"/>
        <v/>
      </c>
      <c r="I782" s="18" t="str">
        <f t="shared" si="68"/>
        <v/>
      </c>
    </row>
    <row r="783" spans="1:9">
      <c r="A783" s="18">
        <v>581</v>
      </c>
      <c r="C783" s="18" t="str">
        <f t="shared" si="63"/>
        <v/>
      </c>
      <c r="D783" s="18">
        <f>COUNTIF(C$203:C783,C783)</f>
        <v>581</v>
      </c>
      <c r="F783" s="18" t="str">
        <f t="shared" si="67"/>
        <v/>
      </c>
      <c r="G783" s="18" t="str">
        <f t="shared" si="68"/>
        <v/>
      </c>
      <c r="H783" s="18" t="str">
        <f t="shared" si="68"/>
        <v/>
      </c>
      <c r="I783" s="18" t="str">
        <f t="shared" si="68"/>
        <v/>
      </c>
    </row>
    <row r="784" spans="1:9">
      <c r="A784" s="18">
        <v>582</v>
      </c>
      <c r="C784" s="18" t="str">
        <f t="shared" si="63"/>
        <v/>
      </c>
      <c r="D784" s="18">
        <f>COUNTIF(C$203:C784,C784)</f>
        <v>582</v>
      </c>
      <c r="F784" s="18" t="str">
        <f t="shared" si="67"/>
        <v/>
      </c>
      <c r="G784" s="18" t="str">
        <f t="shared" si="68"/>
        <v/>
      </c>
      <c r="H784" s="18" t="str">
        <f t="shared" si="68"/>
        <v/>
      </c>
      <c r="I784" s="18" t="str">
        <f t="shared" si="68"/>
        <v/>
      </c>
    </row>
    <row r="785" spans="1:9">
      <c r="A785" s="18">
        <v>583</v>
      </c>
      <c r="C785" s="18" t="str">
        <f t="shared" si="63"/>
        <v/>
      </c>
      <c r="D785" s="18">
        <f>COUNTIF(C$203:C785,C785)</f>
        <v>583</v>
      </c>
      <c r="F785" s="18" t="str">
        <f t="shared" si="67"/>
        <v/>
      </c>
      <c r="G785" s="18" t="str">
        <f t="shared" si="68"/>
        <v/>
      </c>
      <c r="H785" s="18" t="str">
        <f t="shared" si="68"/>
        <v/>
      </c>
      <c r="I785" s="18" t="str">
        <f t="shared" si="68"/>
        <v/>
      </c>
    </row>
    <row r="786" spans="1:9">
      <c r="A786" s="18">
        <v>584</v>
      </c>
      <c r="C786" s="18" t="str">
        <f t="shared" si="63"/>
        <v/>
      </c>
      <c r="D786" s="18">
        <f>COUNTIF(C$203:C786,C786)</f>
        <v>584</v>
      </c>
      <c r="F786" s="18" t="str">
        <f t="shared" si="67"/>
        <v/>
      </c>
      <c r="G786" s="18" t="str">
        <f t="shared" si="68"/>
        <v/>
      </c>
      <c r="H786" s="18" t="str">
        <f t="shared" si="68"/>
        <v/>
      </c>
      <c r="I786" s="18" t="str">
        <f t="shared" si="68"/>
        <v/>
      </c>
    </row>
    <row r="787" spans="1:9">
      <c r="A787" s="18">
        <v>585</v>
      </c>
      <c r="C787" s="18" t="str">
        <f t="shared" si="63"/>
        <v/>
      </c>
      <c r="D787" s="18">
        <f>COUNTIF(C$203:C787,C787)</f>
        <v>585</v>
      </c>
      <c r="F787" s="18" t="str">
        <f t="shared" si="67"/>
        <v/>
      </c>
      <c r="G787" s="18" t="str">
        <f t="shared" si="68"/>
        <v/>
      </c>
      <c r="H787" s="18" t="str">
        <f t="shared" si="68"/>
        <v/>
      </c>
      <c r="I787" s="18" t="str">
        <f t="shared" si="68"/>
        <v/>
      </c>
    </row>
    <row r="788" spans="1:9">
      <c r="A788" s="18">
        <v>586</v>
      </c>
      <c r="C788" s="18" t="str">
        <f t="shared" si="63"/>
        <v/>
      </c>
      <c r="D788" s="18">
        <f>COUNTIF(C$203:C788,C788)</f>
        <v>586</v>
      </c>
      <c r="F788" s="18" t="str">
        <f t="shared" si="67"/>
        <v/>
      </c>
      <c r="G788" s="18" t="str">
        <f t="shared" si="68"/>
        <v/>
      </c>
      <c r="H788" s="18" t="str">
        <f t="shared" si="68"/>
        <v/>
      </c>
      <c r="I788" s="18" t="str">
        <f t="shared" si="68"/>
        <v/>
      </c>
    </row>
    <row r="789" spans="1:9">
      <c r="A789" s="18">
        <v>587</v>
      </c>
      <c r="C789" s="18" t="str">
        <f t="shared" si="63"/>
        <v/>
      </c>
      <c r="D789" s="18">
        <f>COUNTIF(C$203:C789,C789)</f>
        <v>587</v>
      </c>
      <c r="F789" s="18" t="str">
        <f t="shared" si="67"/>
        <v/>
      </c>
      <c r="G789" s="18" t="str">
        <f t="shared" si="68"/>
        <v/>
      </c>
      <c r="H789" s="18" t="str">
        <f t="shared" si="68"/>
        <v/>
      </c>
      <c r="I789" s="18" t="str">
        <f t="shared" si="68"/>
        <v/>
      </c>
    </row>
    <row r="790" spans="1:9">
      <c r="A790" s="18">
        <v>588</v>
      </c>
      <c r="C790" s="18" t="str">
        <f t="shared" si="63"/>
        <v/>
      </c>
      <c r="D790" s="18">
        <f>COUNTIF(C$203:C790,C790)</f>
        <v>588</v>
      </c>
      <c r="F790" s="18" t="str">
        <f t="shared" si="67"/>
        <v/>
      </c>
      <c r="G790" s="18" t="str">
        <f t="shared" si="68"/>
        <v/>
      </c>
      <c r="H790" s="18" t="str">
        <f t="shared" si="68"/>
        <v/>
      </c>
      <c r="I790" s="18" t="str">
        <f t="shared" si="68"/>
        <v/>
      </c>
    </row>
    <row r="791" spans="1:9">
      <c r="A791" s="18">
        <v>589</v>
      </c>
      <c r="C791" s="18" t="str">
        <f t="shared" si="63"/>
        <v/>
      </c>
      <c r="D791" s="18">
        <f>COUNTIF(C$203:C791,C791)</f>
        <v>589</v>
      </c>
      <c r="F791" s="18" t="str">
        <f t="shared" si="67"/>
        <v/>
      </c>
      <c r="G791" s="18" t="str">
        <f t="shared" si="68"/>
        <v/>
      </c>
      <c r="H791" s="18" t="str">
        <f t="shared" si="68"/>
        <v/>
      </c>
      <c r="I791" s="18" t="str">
        <f t="shared" si="68"/>
        <v/>
      </c>
    </row>
    <row r="792" spans="1:9">
      <c r="A792" s="18">
        <v>590</v>
      </c>
      <c r="C792" s="18" t="str">
        <f t="shared" si="63"/>
        <v/>
      </c>
      <c r="D792" s="18">
        <f>COUNTIF(C$203:C792,C792)</f>
        <v>590</v>
      </c>
      <c r="F792" s="18" t="str">
        <f t="shared" si="67"/>
        <v/>
      </c>
      <c r="G792" s="18" t="str">
        <f t="shared" si="68"/>
        <v/>
      </c>
      <c r="H792" s="18" t="str">
        <f t="shared" si="68"/>
        <v/>
      </c>
      <c r="I792" s="18" t="str">
        <f t="shared" si="68"/>
        <v/>
      </c>
    </row>
    <row r="793" spans="1:9">
      <c r="A793" s="18">
        <v>591</v>
      </c>
      <c r="C793" s="18" t="str">
        <f t="shared" si="63"/>
        <v/>
      </c>
      <c r="D793" s="18">
        <f>COUNTIF(C$203:C793,C793)</f>
        <v>591</v>
      </c>
      <c r="F793" s="18" t="str">
        <f t="shared" si="67"/>
        <v/>
      </c>
      <c r="G793" s="18" t="str">
        <f t="shared" si="68"/>
        <v/>
      </c>
      <c r="H793" s="18" t="str">
        <f t="shared" si="68"/>
        <v/>
      </c>
      <c r="I793" s="18" t="str">
        <f t="shared" si="68"/>
        <v/>
      </c>
    </row>
    <row r="794" spans="1:9">
      <c r="A794" s="18">
        <v>592</v>
      </c>
      <c r="C794" s="18" t="str">
        <f t="shared" si="63"/>
        <v/>
      </c>
      <c r="D794" s="18">
        <f>COUNTIF(C$203:C794,C794)</f>
        <v>592</v>
      </c>
      <c r="F794" s="18" t="str">
        <f t="shared" si="67"/>
        <v/>
      </c>
      <c r="G794" s="18" t="str">
        <f t="shared" si="68"/>
        <v/>
      </c>
      <c r="H794" s="18" t="str">
        <f t="shared" si="68"/>
        <v/>
      </c>
      <c r="I794" s="18" t="str">
        <f t="shared" si="68"/>
        <v/>
      </c>
    </row>
    <row r="795" spans="1:9">
      <c r="A795" s="18">
        <v>593</v>
      </c>
      <c r="C795" s="18" t="str">
        <f t="shared" si="63"/>
        <v/>
      </c>
      <c r="D795" s="18">
        <f>COUNTIF(C$203:C795,C795)</f>
        <v>593</v>
      </c>
      <c r="F795" s="18" t="str">
        <f t="shared" si="67"/>
        <v/>
      </c>
      <c r="G795" s="18" t="str">
        <f t="shared" si="68"/>
        <v/>
      </c>
      <c r="H795" s="18" t="str">
        <f t="shared" si="68"/>
        <v/>
      </c>
      <c r="I795" s="18" t="str">
        <f t="shared" si="68"/>
        <v/>
      </c>
    </row>
    <row r="796" spans="1:9">
      <c r="A796" s="18">
        <v>594</v>
      </c>
      <c r="C796" s="18" t="str">
        <f t="shared" ref="C796:C802" si="69">M196</f>
        <v/>
      </c>
      <c r="D796" s="18">
        <f>COUNTIF(C$203:C796,C796)</f>
        <v>594</v>
      </c>
      <c r="F796" s="18" t="str">
        <f t="shared" si="67"/>
        <v/>
      </c>
      <c r="G796" s="18" t="str">
        <f t="shared" ref="G796:I802" si="70">C196</f>
        <v/>
      </c>
      <c r="H796" s="18" t="str">
        <f t="shared" si="70"/>
        <v/>
      </c>
      <c r="I796" s="18" t="str">
        <f t="shared" si="70"/>
        <v/>
      </c>
    </row>
    <row r="797" spans="1:9">
      <c r="A797" s="18">
        <v>595</v>
      </c>
      <c r="C797" s="18" t="str">
        <f t="shared" si="69"/>
        <v/>
      </c>
      <c r="D797" s="18">
        <f>COUNTIF(C$203:C797,C797)</f>
        <v>595</v>
      </c>
      <c r="F797" s="18" t="str">
        <f t="shared" si="67"/>
        <v/>
      </c>
      <c r="G797" s="18" t="str">
        <f t="shared" si="70"/>
        <v/>
      </c>
      <c r="H797" s="18" t="str">
        <f t="shared" si="70"/>
        <v/>
      </c>
      <c r="I797" s="18" t="str">
        <f t="shared" si="70"/>
        <v/>
      </c>
    </row>
    <row r="798" spans="1:9">
      <c r="A798" s="18">
        <v>596</v>
      </c>
      <c r="C798" s="18" t="str">
        <f t="shared" si="69"/>
        <v/>
      </c>
      <c r="D798" s="18">
        <f>COUNTIF(C$203:C798,C798)</f>
        <v>596</v>
      </c>
      <c r="F798" s="18" t="str">
        <f t="shared" si="67"/>
        <v/>
      </c>
      <c r="G798" s="18" t="str">
        <f t="shared" si="70"/>
        <v/>
      </c>
      <c r="H798" s="18" t="str">
        <f t="shared" si="70"/>
        <v/>
      </c>
      <c r="I798" s="18" t="str">
        <f t="shared" si="70"/>
        <v/>
      </c>
    </row>
    <row r="799" spans="1:9">
      <c r="A799" s="18">
        <v>597</v>
      </c>
      <c r="C799" s="18" t="str">
        <f t="shared" si="69"/>
        <v/>
      </c>
      <c r="D799" s="18">
        <f>COUNTIF(C$203:C799,C799)</f>
        <v>597</v>
      </c>
      <c r="F799" s="18" t="str">
        <f t="shared" si="67"/>
        <v/>
      </c>
      <c r="G799" s="18" t="str">
        <f t="shared" si="70"/>
        <v/>
      </c>
      <c r="H799" s="18" t="str">
        <f t="shared" si="70"/>
        <v/>
      </c>
      <c r="I799" s="18" t="str">
        <f t="shared" si="70"/>
        <v/>
      </c>
    </row>
    <row r="800" spans="1:9">
      <c r="A800" s="18">
        <v>598</v>
      </c>
      <c r="C800" s="18" t="str">
        <f t="shared" si="69"/>
        <v/>
      </c>
      <c r="D800" s="18">
        <f>COUNTIF(C$203:C800,C800)</f>
        <v>598</v>
      </c>
      <c r="F800" s="18" t="str">
        <f t="shared" si="67"/>
        <v/>
      </c>
      <c r="G800" s="18" t="str">
        <f t="shared" si="70"/>
        <v/>
      </c>
      <c r="H800" s="18" t="str">
        <f t="shared" si="70"/>
        <v/>
      </c>
      <c r="I800" s="18" t="str">
        <f t="shared" si="70"/>
        <v/>
      </c>
    </row>
    <row r="801" spans="1:9">
      <c r="A801" s="18">
        <v>599</v>
      </c>
      <c r="C801" s="18" t="str">
        <f t="shared" si="69"/>
        <v/>
      </c>
      <c r="D801" s="18">
        <f>COUNTIF(C$203:C801,C801)</f>
        <v>599</v>
      </c>
      <c r="F801" s="18" t="str">
        <f t="shared" si="67"/>
        <v/>
      </c>
      <c r="G801" s="18" t="str">
        <f t="shared" si="70"/>
        <v/>
      </c>
      <c r="H801" s="18" t="str">
        <f t="shared" si="70"/>
        <v/>
      </c>
      <c r="I801" s="18" t="str">
        <f t="shared" si="70"/>
        <v/>
      </c>
    </row>
    <row r="802" spans="1:9">
      <c r="A802" s="18">
        <v>600</v>
      </c>
      <c r="C802" s="18" t="str">
        <f t="shared" si="69"/>
        <v/>
      </c>
      <c r="D802" s="18">
        <f>COUNTIF(C$203:C802,C802)</f>
        <v>600</v>
      </c>
      <c r="F802" s="18" t="str">
        <f t="shared" si="67"/>
        <v/>
      </c>
      <c r="G802" s="18" t="str">
        <f t="shared" si="70"/>
        <v/>
      </c>
      <c r="H802" s="18" t="str">
        <f t="shared" si="70"/>
        <v/>
      </c>
      <c r="I802" s="18" t="str">
        <f t="shared" si="70"/>
        <v/>
      </c>
    </row>
    <row r="803" spans="1:9">
      <c r="A803" s="18">
        <v>601</v>
      </c>
      <c r="C803" s="18" t="str">
        <f>N3</f>
        <v/>
      </c>
      <c r="D803" s="18">
        <f>COUNTIF(C$203:C803,C803)</f>
        <v>601</v>
      </c>
      <c r="F803" s="18" t="str">
        <f t="shared" si="67"/>
        <v/>
      </c>
      <c r="G803" s="18" t="str">
        <f t="shared" ref="G803:G819" si="71">C3</f>
        <v/>
      </c>
      <c r="H803" s="18" t="str">
        <f t="shared" ref="H803:I818" si="72">D3</f>
        <v/>
      </c>
      <c r="I803" s="18" t="str">
        <f t="shared" si="72"/>
        <v/>
      </c>
    </row>
    <row r="804" spans="1:9">
      <c r="A804" s="18">
        <v>602</v>
      </c>
      <c r="C804" s="18" t="str">
        <f t="shared" ref="C804:C867" si="73">N4</f>
        <v/>
      </c>
      <c r="D804" s="18">
        <f>COUNTIF(C$203:C804,C804)</f>
        <v>602</v>
      </c>
      <c r="F804" s="18" t="str">
        <f t="shared" si="67"/>
        <v/>
      </c>
      <c r="G804" s="18" t="str">
        <f t="shared" si="71"/>
        <v/>
      </c>
      <c r="H804" s="18" t="str">
        <f t="shared" si="72"/>
        <v/>
      </c>
      <c r="I804" s="18" t="str">
        <f t="shared" si="72"/>
        <v/>
      </c>
    </row>
    <row r="805" spans="1:9">
      <c r="A805" s="18">
        <v>603</v>
      </c>
      <c r="C805" s="18" t="str">
        <f t="shared" si="73"/>
        <v/>
      </c>
      <c r="D805" s="18">
        <f>COUNTIF(C$203:C805,C805)</f>
        <v>603</v>
      </c>
      <c r="F805" s="18" t="str">
        <f t="shared" si="67"/>
        <v/>
      </c>
      <c r="G805" s="18" t="str">
        <f t="shared" si="71"/>
        <v/>
      </c>
      <c r="H805" s="18" t="str">
        <f t="shared" si="72"/>
        <v/>
      </c>
      <c r="I805" s="18" t="str">
        <f t="shared" si="72"/>
        <v/>
      </c>
    </row>
    <row r="806" spans="1:9">
      <c r="A806" s="18">
        <v>604</v>
      </c>
      <c r="C806" s="18" t="str">
        <f t="shared" si="73"/>
        <v/>
      </c>
      <c r="D806" s="18">
        <f>COUNTIF(C$203:C806,C806)</f>
        <v>604</v>
      </c>
      <c r="F806" s="18" t="str">
        <f t="shared" si="67"/>
        <v/>
      </c>
      <c r="G806" s="18" t="str">
        <f t="shared" si="71"/>
        <v/>
      </c>
      <c r="H806" s="18" t="str">
        <f t="shared" si="72"/>
        <v/>
      </c>
      <c r="I806" s="18" t="str">
        <f t="shared" si="72"/>
        <v/>
      </c>
    </row>
    <row r="807" spans="1:9">
      <c r="A807" s="18">
        <v>605</v>
      </c>
      <c r="C807" s="18" t="str">
        <f t="shared" si="73"/>
        <v/>
      </c>
      <c r="D807" s="18">
        <f>COUNTIF(C$203:C807,C807)</f>
        <v>605</v>
      </c>
      <c r="F807" s="18" t="str">
        <f t="shared" si="67"/>
        <v/>
      </c>
      <c r="G807" s="18" t="str">
        <f t="shared" si="71"/>
        <v/>
      </c>
      <c r="H807" s="18" t="str">
        <f t="shared" si="72"/>
        <v/>
      </c>
      <c r="I807" s="18" t="str">
        <f t="shared" si="72"/>
        <v/>
      </c>
    </row>
    <row r="808" spans="1:9">
      <c r="A808" s="18">
        <v>606</v>
      </c>
      <c r="C808" s="18" t="str">
        <f t="shared" si="73"/>
        <v/>
      </c>
      <c r="D808" s="18">
        <f>COUNTIF(C$203:C808,C808)</f>
        <v>606</v>
      </c>
      <c r="F808" s="18" t="str">
        <f t="shared" si="67"/>
        <v/>
      </c>
      <c r="G808" s="18" t="str">
        <f t="shared" si="71"/>
        <v/>
      </c>
      <c r="H808" s="18" t="str">
        <f t="shared" si="72"/>
        <v/>
      </c>
      <c r="I808" s="18" t="str">
        <f t="shared" si="72"/>
        <v/>
      </c>
    </row>
    <row r="809" spans="1:9">
      <c r="A809" s="18">
        <v>607</v>
      </c>
      <c r="C809" s="18" t="str">
        <f t="shared" si="73"/>
        <v/>
      </c>
      <c r="D809" s="18">
        <f>COUNTIF(C$203:C809,C809)</f>
        <v>607</v>
      </c>
      <c r="F809" s="18" t="str">
        <f t="shared" si="67"/>
        <v/>
      </c>
      <c r="G809" s="18" t="str">
        <f t="shared" si="71"/>
        <v/>
      </c>
      <c r="H809" s="18" t="str">
        <f t="shared" si="72"/>
        <v/>
      </c>
      <c r="I809" s="18" t="str">
        <f t="shared" si="72"/>
        <v/>
      </c>
    </row>
    <row r="810" spans="1:9">
      <c r="A810" s="18">
        <v>608</v>
      </c>
      <c r="C810" s="18" t="str">
        <f t="shared" si="73"/>
        <v/>
      </c>
      <c r="D810" s="18">
        <f>COUNTIF(C$203:C810,C810)</f>
        <v>608</v>
      </c>
      <c r="F810" s="18" t="str">
        <f t="shared" si="67"/>
        <v/>
      </c>
      <c r="G810" s="18" t="str">
        <f t="shared" si="71"/>
        <v/>
      </c>
      <c r="H810" s="18" t="str">
        <f t="shared" si="72"/>
        <v/>
      </c>
      <c r="I810" s="18" t="str">
        <f t="shared" si="72"/>
        <v/>
      </c>
    </row>
    <row r="811" spans="1:9">
      <c r="A811" s="18">
        <v>609</v>
      </c>
      <c r="C811" s="18" t="str">
        <f t="shared" si="73"/>
        <v/>
      </c>
      <c r="D811" s="18">
        <f>COUNTIF(C$203:C811,C811)</f>
        <v>609</v>
      </c>
      <c r="F811" s="18" t="str">
        <f t="shared" si="67"/>
        <v/>
      </c>
      <c r="G811" s="18" t="str">
        <f t="shared" si="71"/>
        <v/>
      </c>
      <c r="H811" s="18" t="str">
        <f t="shared" si="72"/>
        <v/>
      </c>
      <c r="I811" s="18" t="str">
        <f t="shared" si="72"/>
        <v/>
      </c>
    </row>
    <row r="812" spans="1:9">
      <c r="A812" s="18">
        <v>610</v>
      </c>
      <c r="C812" s="18" t="str">
        <f t="shared" si="73"/>
        <v/>
      </c>
      <c r="D812" s="18">
        <f>COUNTIF(C$203:C812,C812)</f>
        <v>610</v>
      </c>
      <c r="F812" s="18" t="str">
        <f t="shared" si="67"/>
        <v/>
      </c>
      <c r="G812" s="18" t="str">
        <f t="shared" si="71"/>
        <v/>
      </c>
      <c r="H812" s="18" t="str">
        <f t="shared" si="72"/>
        <v/>
      </c>
      <c r="I812" s="18" t="str">
        <f t="shared" si="72"/>
        <v/>
      </c>
    </row>
    <row r="813" spans="1:9">
      <c r="A813" s="18">
        <v>611</v>
      </c>
      <c r="C813" s="18" t="str">
        <f t="shared" si="73"/>
        <v/>
      </c>
      <c r="D813" s="18">
        <f>COUNTIF(C$203:C813,C813)</f>
        <v>611</v>
      </c>
      <c r="F813" s="18" t="str">
        <f t="shared" si="67"/>
        <v/>
      </c>
      <c r="G813" s="18" t="str">
        <f t="shared" si="71"/>
        <v/>
      </c>
      <c r="H813" s="18" t="str">
        <f t="shared" si="72"/>
        <v/>
      </c>
      <c r="I813" s="18" t="str">
        <f t="shared" si="72"/>
        <v/>
      </c>
    </row>
    <row r="814" spans="1:9">
      <c r="A814" s="18">
        <v>612</v>
      </c>
      <c r="C814" s="18" t="str">
        <f t="shared" si="73"/>
        <v/>
      </c>
      <c r="D814" s="18">
        <f>COUNTIF(C$203:C814,C814)</f>
        <v>612</v>
      </c>
      <c r="F814" s="18" t="str">
        <f t="shared" si="67"/>
        <v/>
      </c>
      <c r="G814" s="18" t="str">
        <f t="shared" si="71"/>
        <v/>
      </c>
      <c r="H814" s="18" t="str">
        <f t="shared" si="72"/>
        <v/>
      </c>
      <c r="I814" s="18" t="str">
        <f t="shared" si="72"/>
        <v/>
      </c>
    </row>
    <row r="815" spans="1:9">
      <c r="A815" s="18">
        <v>613</v>
      </c>
      <c r="C815" s="18" t="str">
        <f t="shared" si="73"/>
        <v/>
      </c>
      <c r="D815" s="18">
        <f>COUNTIF(C$203:C815,C815)</f>
        <v>613</v>
      </c>
      <c r="F815" s="18" t="str">
        <f t="shared" si="67"/>
        <v/>
      </c>
      <c r="G815" s="18" t="str">
        <f t="shared" si="71"/>
        <v/>
      </c>
      <c r="H815" s="18" t="str">
        <f t="shared" si="72"/>
        <v/>
      </c>
      <c r="I815" s="18" t="str">
        <f t="shared" si="72"/>
        <v/>
      </c>
    </row>
    <row r="816" spans="1:9">
      <c r="A816" s="18">
        <v>614</v>
      </c>
      <c r="C816" s="18" t="str">
        <f t="shared" si="73"/>
        <v/>
      </c>
      <c r="D816" s="18">
        <f>COUNTIF(C$203:C816,C816)</f>
        <v>614</v>
      </c>
      <c r="F816" s="18" t="str">
        <f t="shared" si="67"/>
        <v/>
      </c>
      <c r="G816" s="18" t="str">
        <f t="shared" si="71"/>
        <v/>
      </c>
      <c r="H816" s="18" t="str">
        <f t="shared" si="72"/>
        <v/>
      </c>
      <c r="I816" s="18" t="str">
        <f t="shared" si="72"/>
        <v/>
      </c>
    </row>
    <row r="817" spans="1:9">
      <c r="A817" s="18">
        <v>615</v>
      </c>
      <c r="C817" s="18" t="str">
        <f t="shared" si="73"/>
        <v/>
      </c>
      <c r="D817" s="18">
        <f>COUNTIF(C$203:C817,C817)</f>
        <v>615</v>
      </c>
      <c r="F817" s="18" t="str">
        <f t="shared" si="67"/>
        <v/>
      </c>
      <c r="G817" s="18" t="str">
        <f t="shared" si="71"/>
        <v/>
      </c>
      <c r="H817" s="18" t="str">
        <f t="shared" si="72"/>
        <v/>
      </c>
      <c r="I817" s="18" t="str">
        <f t="shared" si="72"/>
        <v/>
      </c>
    </row>
    <row r="818" spans="1:9">
      <c r="A818" s="18">
        <v>616</v>
      </c>
      <c r="C818" s="18" t="str">
        <f t="shared" si="73"/>
        <v/>
      </c>
      <c r="D818" s="18">
        <f>COUNTIF(C$203:C818,C818)</f>
        <v>616</v>
      </c>
      <c r="F818" s="18" t="str">
        <f t="shared" si="67"/>
        <v/>
      </c>
      <c r="G818" s="18" t="str">
        <f t="shared" si="71"/>
        <v/>
      </c>
      <c r="H818" s="18" t="str">
        <f t="shared" si="72"/>
        <v/>
      </c>
      <c r="I818" s="18" t="str">
        <f t="shared" si="72"/>
        <v/>
      </c>
    </row>
    <row r="819" spans="1:9">
      <c r="A819" s="18">
        <v>617</v>
      </c>
      <c r="C819" s="18" t="str">
        <f t="shared" si="73"/>
        <v/>
      </c>
      <c r="D819" s="18">
        <f>COUNTIF(C$203:C819,C819)</f>
        <v>617</v>
      </c>
      <c r="F819" s="18" t="str">
        <f t="shared" si="67"/>
        <v/>
      </c>
      <c r="G819" s="18" t="str">
        <f t="shared" si="71"/>
        <v/>
      </c>
      <c r="H819" s="18" t="str">
        <f>D19</f>
        <v/>
      </c>
      <c r="I819" s="18" t="str">
        <f>E19</f>
        <v/>
      </c>
    </row>
    <row r="820" spans="1:9">
      <c r="A820" s="18">
        <v>618</v>
      </c>
      <c r="C820" s="18" t="str">
        <f t="shared" si="73"/>
        <v/>
      </c>
      <c r="D820" s="18">
        <f>COUNTIF(C$203:C820,C820)</f>
        <v>618</v>
      </c>
      <c r="F820" s="18" t="str">
        <f t="shared" si="67"/>
        <v/>
      </c>
      <c r="G820" s="18" t="str">
        <f t="shared" ref="G820:I835" si="74">C20</f>
        <v/>
      </c>
      <c r="H820" s="18" t="str">
        <f t="shared" si="74"/>
        <v/>
      </c>
      <c r="I820" s="18" t="str">
        <f t="shared" si="74"/>
        <v/>
      </c>
    </row>
    <row r="821" spans="1:9">
      <c r="A821" s="18">
        <v>619</v>
      </c>
      <c r="C821" s="18" t="str">
        <f t="shared" si="73"/>
        <v/>
      </c>
      <c r="D821" s="18">
        <f>COUNTIF(C$203:C821,C821)</f>
        <v>619</v>
      </c>
      <c r="F821" s="18" t="str">
        <f t="shared" si="67"/>
        <v/>
      </c>
      <c r="G821" s="18" t="str">
        <f t="shared" si="74"/>
        <v/>
      </c>
      <c r="H821" s="18" t="str">
        <f t="shared" si="74"/>
        <v/>
      </c>
      <c r="I821" s="18" t="str">
        <f t="shared" si="74"/>
        <v/>
      </c>
    </row>
    <row r="822" spans="1:9">
      <c r="A822" s="18">
        <v>620</v>
      </c>
      <c r="C822" s="18" t="str">
        <f t="shared" si="73"/>
        <v/>
      </c>
      <c r="D822" s="18">
        <f>COUNTIF(C$203:C822,C822)</f>
        <v>620</v>
      </c>
      <c r="F822" s="18" t="str">
        <f t="shared" si="67"/>
        <v/>
      </c>
      <c r="G822" s="18" t="str">
        <f t="shared" si="74"/>
        <v/>
      </c>
      <c r="H822" s="18" t="str">
        <f t="shared" si="74"/>
        <v/>
      </c>
      <c r="I822" s="18" t="str">
        <f t="shared" si="74"/>
        <v/>
      </c>
    </row>
    <row r="823" spans="1:9">
      <c r="A823" s="18">
        <v>621</v>
      </c>
      <c r="C823" s="18" t="str">
        <f t="shared" si="73"/>
        <v/>
      </c>
      <c r="D823" s="18">
        <f>COUNTIF(C$203:C823,C823)</f>
        <v>621</v>
      </c>
      <c r="F823" s="18" t="str">
        <f t="shared" si="67"/>
        <v/>
      </c>
      <c r="G823" s="18" t="str">
        <f t="shared" si="74"/>
        <v/>
      </c>
      <c r="H823" s="18" t="str">
        <f t="shared" si="74"/>
        <v/>
      </c>
      <c r="I823" s="18" t="str">
        <f t="shared" si="74"/>
        <v/>
      </c>
    </row>
    <row r="824" spans="1:9">
      <c r="A824" s="18">
        <v>622</v>
      </c>
      <c r="C824" s="18" t="str">
        <f t="shared" si="73"/>
        <v/>
      </c>
      <c r="D824" s="18">
        <f>COUNTIF(C$203:C824,C824)</f>
        <v>622</v>
      </c>
      <c r="F824" s="18" t="str">
        <f t="shared" si="67"/>
        <v/>
      </c>
      <c r="G824" s="18" t="str">
        <f t="shared" si="74"/>
        <v/>
      </c>
      <c r="H824" s="18" t="str">
        <f t="shared" si="74"/>
        <v/>
      </c>
      <c r="I824" s="18" t="str">
        <f t="shared" si="74"/>
        <v/>
      </c>
    </row>
    <row r="825" spans="1:9">
      <c r="A825" s="18">
        <v>623</v>
      </c>
      <c r="C825" s="18" t="str">
        <f t="shared" si="73"/>
        <v/>
      </c>
      <c r="D825" s="18">
        <f>COUNTIF(C$203:C825,C825)</f>
        <v>623</v>
      </c>
      <c r="F825" s="18" t="str">
        <f t="shared" si="67"/>
        <v/>
      </c>
      <c r="G825" s="18" t="str">
        <f t="shared" si="74"/>
        <v/>
      </c>
      <c r="H825" s="18" t="str">
        <f t="shared" si="74"/>
        <v/>
      </c>
      <c r="I825" s="18" t="str">
        <f t="shared" si="74"/>
        <v/>
      </c>
    </row>
    <row r="826" spans="1:9">
      <c r="A826" s="18">
        <v>624</v>
      </c>
      <c r="C826" s="18" t="str">
        <f t="shared" si="73"/>
        <v/>
      </c>
      <c r="D826" s="18">
        <f>COUNTIF(C$203:C826,C826)</f>
        <v>624</v>
      </c>
      <c r="F826" s="18" t="str">
        <f t="shared" si="67"/>
        <v/>
      </c>
      <c r="G826" s="18" t="str">
        <f t="shared" si="74"/>
        <v/>
      </c>
      <c r="H826" s="18" t="str">
        <f t="shared" si="74"/>
        <v/>
      </c>
      <c r="I826" s="18" t="str">
        <f t="shared" si="74"/>
        <v/>
      </c>
    </row>
    <row r="827" spans="1:9">
      <c r="A827" s="18">
        <v>625</v>
      </c>
      <c r="C827" s="18" t="str">
        <f t="shared" si="73"/>
        <v/>
      </c>
      <c r="D827" s="18">
        <f>COUNTIF(C$203:C827,C827)</f>
        <v>625</v>
      </c>
      <c r="F827" s="18" t="str">
        <f t="shared" si="67"/>
        <v/>
      </c>
      <c r="G827" s="18" t="str">
        <f t="shared" si="74"/>
        <v/>
      </c>
      <c r="H827" s="18" t="str">
        <f t="shared" si="74"/>
        <v/>
      </c>
      <c r="I827" s="18" t="str">
        <f t="shared" si="74"/>
        <v/>
      </c>
    </row>
    <row r="828" spans="1:9">
      <c r="A828" s="18">
        <v>626</v>
      </c>
      <c r="C828" s="18" t="str">
        <f t="shared" si="73"/>
        <v/>
      </c>
      <c r="D828" s="18">
        <f>COUNTIF(C$203:C828,C828)</f>
        <v>626</v>
      </c>
      <c r="F828" s="18" t="str">
        <f t="shared" si="67"/>
        <v/>
      </c>
      <c r="G828" s="18" t="str">
        <f t="shared" si="74"/>
        <v/>
      </c>
      <c r="H828" s="18" t="str">
        <f t="shared" si="74"/>
        <v/>
      </c>
      <c r="I828" s="18" t="str">
        <f t="shared" si="74"/>
        <v/>
      </c>
    </row>
    <row r="829" spans="1:9">
      <c r="A829" s="18">
        <v>627</v>
      </c>
      <c r="C829" s="18" t="str">
        <f t="shared" si="73"/>
        <v/>
      </c>
      <c r="D829" s="18">
        <f>COUNTIF(C$203:C829,C829)</f>
        <v>627</v>
      </c>
      <c r="F829" s="18" t="str">
        <f t="shared" si="67"/>
        <v/>
      </c>
      <c r="G829" s="18" t="str">
        <f t="shared" si="74"/>
        <v/>
      </c>
      <c r="H829" s="18" t="str">
        <f t="shared" si="74"/>
        <v/>
      </c>
      <c r="I829" s="18" t="str">
        <f t="shared" si="74"/>
        <v/>
      </c>
    </row>
    <row r="830" spans="1:9">
      <c r="A830" s="18">
        <v>628</v>
      </c>
      <c r="C830" s="18" t="str">
        <f t="shared" si="73"/>
        <v/>
      </c>
      <c r="D830" s="18">
        <f>COUNTIF(C$203:C830,C830)</f>
        <v>628</v>
      </c>
      <c r="F830" s="18" t="str">
        <f t="shared" si="67"/>
        <v/>
      </c>
      <c r="G830" s="18" t="str">
        <f t="shared" si="74"/>
        <v/>
      </c>
      <c r="H830" s="18" t="str">
        <f t="shared" si="74"/>
        <v/>
      </c>
      <c r="I830" s="18" t="str">
        <f t="shared" si="74"/>
        <v/>
      </c>
    </row>
    <row r="831" spans="1:9">
      <c r="A831" s="18">
        <v>629</v>
      </c>
      <c r="C831" s="18" t="str">
        <f t="shared" si="73"/>
        <v/>
      </c>
      <c r="D831" s="18">
        <f>COUNTIF(C$203:C831,C831)</f>
        <v>629</v>
      </c>
      <c r="F831" s="18" t="str">
        <f t="shared" si="67"/>
        <v/>
      </c>
      <c r="G831" s="18" t="str">
        <f t="shared" si="74"/>
        <v/>
      </c>
      <c r="H831" s="18" t="str">
        <f t="shared" si="74"/>
        <v/>
      </c>
      <c r="I831" s="18" t="str">
        <f t="shared" si="74"/>
        <v/>
      </c>
    </row>
    <row r="832" spans="1:9">
      <c r="A832" s="18">
        <v>630</v>
      </c>
      <c r="C832" s="18" t="str">
        <f t="shared" si="73"/>
        <v/>
      </c>
      <c r="D832" s="18">
        <f>COUNTIF(C$203:C832,C832)</f>
        <v>630</v>
      </c>
      <c r="F832" s="18" t="str">
        <f t="shared" si="67"/>
        <v/>
      </c>
      <c r="G832" s="18" t="str">
        <f t="shared" si="74"/>
        <v/>
      </c>
      <c r="H832" s="18" t="str">
        <f t="shared" si="74"/>
        <v/>
      </c>
      <c r="I832" s="18" t="str">
        <f t="shared" si="74"/>
        <v/>
      </c>
    </row>
    <row r="833" spans="1:9">
      <c r="A833" s="18">
        <v>631</v>
      </c>
      <c r="C833" s="18" t="str">
        <f t="shared" si="73"/>
        <v/>
      </c>
      <c r="D833" s="18">
        <f>COUNTIF(C$203:C833,C833)</f>
        <v>631</v>
      </c>
      <c r="F833" s="18" t="str">
        <f t="shared" si="67"/>
        <v/>
      </c>
      <c r="G833" s="18" t="str">
        <f t="shared" si="74"/>
        <v/>
      </c>
      <c r="H833" s="18" t="str">
        <f t="shared" si="74"/>
        <v/>
      </c>
      <c r="I833" s="18" t="str">
        <f t="shared" si="74"/>
        <v/>
      </c>
    </row>
    <row r="834" spans="1:9">
      <c r="A834" s="18">
        <v>632</v>
      </c>
      <c r="C834" s="18" t="str">
        <f t="shared" si="73"/>
        <v/>
      </c>
      <c r="D834" s="18">
        <f>COUNTIF(C$203:C834,C834)</f>
        <v>632</v>
      </c>
      <c r="F834" s="18" t="str">
        <f t="shared" si="67"/>
        <v/>
      </c>
      <c r="G834" s="18" t="str">
        <f t="shared" si="74"/>
        <v/>
      </c>
      <c r="H834" s="18" t="str">
        <f t="shared" si="74"/>
        <v/>
      </c>
      <c r="I834" s="18" t="str">
        <f t="shared" si="74"/>
        <v/>
      </c>
    </row>
    <row r="835" spans="1:9">
      <c r="A835" s="18">
        <v>633</v>
      </c>
      <c r="C835" s="18" t="str">
        <f t="shared" si="73"/>
        <v/>
      </c>
      <c r="D835" s="18">
        <f>COUNTIF(C$203:C835,C835)</f>
        <v>633</v>
      </c>
      <c r="F835" s="18" t="str">
        <f t="shared" si="67"/>
        <v/>
      </c>
      <c r="G835" s="18" t="str">
        <f t="shared" si="74"/>
        <v/>
      </c>
      <c r="H835" s="18" t="str">
        <f t="shared" si="74"/>
        <v/>
      </c>
      <c r="I835" s="18" t="str">
        <f t="shared" si="74"/>
        <v/>
      </c>
    </row>
    <row r="836" spans="1:9">
      <c r="A836" s="18">
        <v>634</v>
      </c>
      <c r="C836" s="18" t="str">
        <f t="shared" si="73"/>
        <v/>
      </c>
      <c r="D836" s="18">
        <f>COUNTIF(C$203:C836,C836)</f>
        <v>634</v>
      </c>
      <c r="F836" s="18" t="str">
        <f t="shared" si="67"/>
        <v/>
      </c>
      <c r="G836" s="18" t="str">
        <f t="shared" ref="G836:I851" si="75">C36</f>
        <v/>
      </c>
      <c r="H836" s="18" t="str">
        <f t="shared" si="75"/>
        <v/>
      </c>
      <c r="I836" s="18" t="str">
        <f t="shared" si="75"/>
        <v/>
      </c>
    </row>
    <row r="837" spans="1:9">
      <c r="A837" s="18">
        <v>635</v>
      </c>
      <c r="C837" s="18" t="str">
        <f t="shared" si="73"/>
        <v/>
      </c>
      <c r="D837" s="18">
        <f>COUNTIF(C$203:C837,C837)</f>
        <v>635</v>
      </c>
      <c r="F837" s="18" t="str">
        <f t="shared" si="67"/>
        <v/>
      </c>
      <c r="G837" s="18" t="str">
        <f t="shared" si="75"/>
        <v/>
      </c>
      <c r="H837" s="18" t="str">
        <f t="shared" si="75"/>
        <v/>
      </c>
      <c r="I837" s="18" t="str">
        <f t="shared" si="75"/>
        <v/>
      </c>
    </row>
    <row r="838" spans="1:9">
      <c r="A838" s="18">
        <v>636</v>
      </c>
      <c r="C838" s="18" t="str">
        <f t="shared" si="73"/>
        <v/>
      </c>
      <c r="D838" s="18">
        <f>COUNTIF(C$203:C838,C838)</f>
        <v>636</v>
      </c>
      <c r="F838" s="18" t="str">
        <f t="shared" si="67"/>
        <v/>
      </c>
      <c r="G838" s="18" t="str">
        <f t="shared" si="75"/>
        <v/>
      </c>
      <c r="H838" s="18" t="str">
        <f t="shared" si="75"/>
        <v/>
      </c>
      <c r="I838" s="18" t="str">
        <f t="shared" si="75"/>
        <v/>
      </c>
    </row>
    <row r="839" spans="1:9">
      <c r="A839" s="18">
        <v>637</v>
      </c>
      <c r="C839" s="18" t="str">
        <f t="shared" si="73"/>
        <v/>
      </c>
      <c r="D839" s="18">
        <f>COUNTIF(C$203:C839,C839)</f>
        <v>637</v>
      </c>
      <c r="F839" s="18" t="str">
        <f t="shared" si="67"/>
        <v/>
      </c>
      <c r="G839" s="18" t="str">
        <f t="shared" si="75"/>
        <v/>
      </c>
      <c r="H839" s="18" t="str">
        <f t="shared" si="75"/>
        <v/>
      </c>
      <c r="I839" s="18" t="str">
        <f t="shared" si="75"/>
        <v/>
      </c>
    </row>
    <row r="840" spans="1:9">
      <c r="A840" s="18">
        <v>638</v>
      </c>
      <c r="C840" s="18" t="str">
        <f t="shared" si="73"/>
        <v/>
      </c>
      <c r="D840" s="18">
        <f>COUNTIF(C$203:C840,C840)</f>
        <v>638</v>
      </c>
      <c r="F840" s="18" t="str">
        <f t="shared" si="67"/>
        <v/>
      </c>
      <c r="G840" s="18" t="str">
        <f t="shared" si="75"/>
        <v/>
      </c>
      <c r="H840" s="18" t="str">
        <f t="shared" si="75"/>
        <v/>
      </c>
      <c r="I840" s="18" t="str">
        <f t="shared" si="75"/>
        <v/>
      </c>
    </row>
    <row r="841" spans="1:9">
      <c r="A841" s="18">
        <v>639</v>
      </c>
      <c r="C841" s="18" t="str">
        <f t="shared" si="73"/>
        <v/>
      </c>
      <c r="D841" s="18">
        <f>COUNTIF(C$203:C841,C841)</f>
        <v>639</v>
      </c>
      <c r="F841" s="18" t="str">
        <f t="shared" si="67"/>
        <v/>
      </c>
      <c r="G841" s="18" t="str">
        <f t="shared" si="75"/>
        <v/>
      </c>
      <c r="H841" s="18" t="str">
        <f t="shared" si="75"/>
        <v/>
      </c>
      <c r="I841" s="18" t="str">
        <f t="shared" si="75"/>
        <v/>
      </c>
    </row>
    <row r="842" spans="1:9">
      <c r="A842" s="18">
        <v>640</v>
      </c>
      <c r="C842" s="18" t="str">
        <f t="shared" si="73"/>
        <v/>
      </c>
      <c r="D842" s="18">
        <f>COUNTIF(C$203:C842,C842)</f>
        <v>640</v>
      </c>
      <c r="F842" s="18" t="str">
        <f t="shared" si="67"/>
        <v/>
      </c>
      <c r="G842" s="18" t="str">
        <f t="shared" si="75"/>
        <v/>
      </c>
      <c r="H842" s="18" t="str">
        <f t="shared" si="75"/>
        <v/>
      </c>
      <c r="I842" s="18" t="str">
        <f t="shared" si="75"/>
        <v/>
      </c>
    </row>
    <row r="843" spans="1:9">
      <c r="A843" s="18">
        <v>641</v>
      </c>
      <c r="C843" s="18" t="str">
        <f t="shared" si="73"/>
        <v/>
      </c>
      <c r="D843" s="18">
        <f>COUNTIF(C$203:C843,C843)</f>
        <v>641</v>
      </c>
      <c r="F843" s="18" t="str">
        <f t="shared" si="67"/>
        <v/>
      </c>
      <c r="G843" s="18" t="str">
        <f t="shared" si="75"/>
        <v/>
      </c>
      <c r="H843" s="18" t="str">
        <f t="shared" si="75"/>
        <v/>
      </c>
      <c r="I843" s="18" t="str">
        <f t="shared" si="75"/>
        <v/>
      </c>
    </row>
    <row r="844" spans="1:9">
      <c r="A844" s="18">
        <v>642</v>
      </c>
      <c r="C844" s="18" t="str">
        <f t="shared" si="73"/>
        <v/>
      </c>
      <c r="D844" s="18">
        <f>COUNTIF(C$203:C844,C844)</f>
        <v>642</v>
      </c>
      <c r="F844" s="18" t="str">
        <f t="shared" ref="F844:F907" si="76">IF(C844="","",CONCATENATE(C844,D844)*1)</f>
        <v/>
      </c>
      <c r="G844" s="18" t="str">
        <f t="shared" si="75"/>
        <v/>
      </c>
      <c r="H844" s="18" t="str">
        <f t="shared" si="75"/>
        <v/>
      </c>
      <c r="I844" s="18" t="str">
        <f t="shared" si="75"/>
        <v/>
      </c>
    </row>
    <row r="845" spans="1:9">
      <c r="A845" s="18">
        <v>643</v>
      </c>
      <c r="C845" s="18" t="str">
        <f t="shared" si="73"/>
        <v/>
      </c>
      <c r="D845" s="18">
        <f>COUNTIF(C$203:C845,C845)</f>
        <v>643</v>
      </c>
      <c r="F845" s="18" t="str">
        <f t="shared" si="76"/>
        <v/>
      </c>
      <c r="G845" s="18" t="str">
        <f t="shared" si="75"/>
        <v/>
      </c>
      <c r="H845" s="18" t="str">
        <f t="shared" si="75"/>
        <v/>
      </c>
      <c r="I845" s="18" t="str">
        <f t="shared" si="75"/>
        <v/>
      </c>
    </row>
    <row r="846" spans="1:9">
      <c r="A846" s="18">
        <v>644</v>
      </c>
      <c r="C846" s="18" t="str">
        <f t="shared" si="73"/>
        <v/>
      </c>
      <c r="D846" s="18">
        <f>COUNTIF(C$203:C846,C846)</f>
        <v>644</v>
      </c>
      <c r="F846" s="18" t="str">
        <f t="shared" si="76"/>
        <v/>
      </c>
      <c r="G846" s="18" t="str">
        <f t="shared" si="75"/>
        <v/>
      </c>
      <c r="H846" s="18" t="str">
        <f t="shared" si="75"/>
        <v/>
      </c>
      <c r="I846" s="18" t="str">
        <f t="shared" si="75"/>
        <v/>
      </c>
    </row>
    <row r="847" spans="1:9">
      <c r="A847" s="18">
        <v>645</v>
      </c>
      <c r="C847" s="18" t="str">
        <f t="shared" si="73"/>
        <v/>
      </c>
      <c r="D847" s="18">
        <f>COUNTIF(C$203:C847,C847)</f>
        <v>645</v>
      </c>
      <c r="F847" s="18" t="str">
        <f t="shared" si="76"/>
        <v/>
      </c>
      <c r="G847" s="18" t="str">
        <f t="shared" si="75"/>
        <v/>
      </c>
      <c r="H847" s="18" t="str">
        <f t="shared" si="75"/>
        <v/>
      </c>
      <c r="I847" s="18" t="str">
        <f t="shared" si="75"/>
        <v/>
      </c>
    </row>
    <row r="848" spans="1:9">
      <c r="A848" s="18">
        <v>646</v>
      </c>
      <c r="C848" s="18" t="str">
        <f t="shared" si="73"/>
        <v/>
      </c>
      <c r="D848" s="18">
        <f>COUNTIF(C$203:C848,C848)</f>
        <v>646</v>
      </c>
      <c r="F848" s="18" t="str">
        <f t="shared" si="76"/>
        <v/>
      </c>
      <c r="G848" s="18" t="str">
        <f t="shared" si="75"/>
        <v/>
      </c>
      <c r="H848" s="18" t="str">
        <f t="shared" si="75"/>
        <v/>
      </c>
      <c r="I848" s="18" t="str">
        <f t="shared" si="75"/>
        <v/>
      </c>
    </row>
    <row r="849" spans="1:9">
      <c r="A849" s="18">
        <v>647</v>
      </c>
      <c r="C849" s="18" t="str">
        <f t="shared" si="73"/>
        <v/>
      </c>
      <c r="D849" s="18">
        <f>COUNTIF(C$203:C849,C849)</f>
        <v>647</v>
      </c>
      <c r="F849" s="18" t="str">
        <f t="shared" si="76"/>
        <v/>
      </c>
      <c r="G849" s="18" t="str">
        <f t="shared" si="75"/>
        <v/>
      </c>
      <c r="H849" s="18" t="str">
        <f t="shared" si="75"/>
        <v/>
      </c>
      <c r="I849" s="18" t="str">
        <f t="shared" si="75"/>
        <v/>
      </c>
    </row>
    <row r="850" spans="1:9">
      <c r="A850" s="18">
        <v>648</v>
      </c>
      <c r="C850" s="18" t="str">
        <f t="shared" si="73"/>
        <v/>
      </c>
      <c r="D850" s="18">
        <f>COUNTIF(C$203:C850,C850)</f>
        <v>648</v>
      </c>
      <c r="F850" s="18" t="str">
        <f t="shared" si="76"/>
        <v/>
      </c>
      <c r="G850" s="18" t="str">
        <f t="shared" si="75"/>
        <v/>
      </c>
      <c r="H850" s="18" t="str">
        <f t="shared" si="75"/>
        <v/>
      </c>
      <c r="I850" s="18" t="str">
        <f t="shared" si="75"/>
        <v/>
      </c>
    </row>
    <row r="851" spans="1:9">
      <c r="A851" s="18">
        <v>649</v>
      </c>
      <c r="C851" s="18" t="str">
        <f t="shared" si="73"/>
        <v/>
      </c>
      <c r="D851" s="18">
        <f>COUNTIF(C$203:C851,C851)</f>
        <v>649</v>
      </c>
      <c r="F851" s="18" t="str">
        <f t="shared" si="76"/>
        <v/>
      </c>
      <c r="G851" s="18" t="str">
        <f t="shared" si="75"/>
        <v/>
      </c>
      <c r="H851" s="18" t="str">
        <f t="shared" si="75"/>
        <v/>
      </c>
      <c r="I851" s="18" t="str">
        <f t="shared" si="75"/>
        <v/>
      </c>
    </row>
    <row r="852" spans="1:9">
      <c r="A852" s="18">
        <v>650</v>
      </c>
      <c r="C852" s="18" t="str">
        <f t="shared" si="73"/>
        <v/>
      </c>
      <c r="D852" s="18">
        <f>COUNTIF(C$203:C852,C852)</f>
        <v>650</v>
      </c>
      <c r="F852" s="18" t="str">
        <f t="shared" si="76"/>
        <v/>
      </c>
      <c r="G852" s="18" t="str">
        <f t="shared" ref="G852:I867" si="77">C52</f>
        <v/>
      </c>
      <c r="H852" s="18" t="str">
        <f t="shared" si="77"/>
        <v/>
      </c>
      <c r="I852" s="18" t="str">
        <f t="shared" si="77"/>
        <v/>
      </c>
    </row>
    <row r="853" spans="1:9">
      <c r="A853" s="18">
        <v>651</v>
      </c>
      <c r="C853" s="18" t="str">
        <f t="shared" si="73"/>
        <v/>
      </c>
      <c r="D853" s="18">
        <f>COUNTIF(C$203:C853,C853)</f>
        <v>651</v>
      </c>
      <c r="F853" s="18" t="str">
        <f t="shared" si="76"/>
        <v/>
      </c>
      <c r="G853" s="18" t="str">
        <f t="shared" si="77"/>
        <v/>
      </c>
      <c r="H853" s="18" t="str">
        <f t="shared" si="77"/>
        <v/>
      </c>
      <c r="I853" s="18" t="str">
        <f t="shared" si="77"/>
        <v/>
      </c>
    </row>
    <row r="854" spans="1:9">
      <c r="A854" s="18">
        <v>652</v>
      </c>
      <c r="C854" s="18" t="str">
        <f t="shared" si="73"/>
        <v/>
      </c>
      <c r="D854" s="18">
        <f>COUNTIF(C$203:C854,C854)</f>
        <v>652</v>
      </c>
      <c r="F854" s="18" t="str">
        <f t="shared" si="76"/>
        <v/>
      </c>
      <c r="G854" s="18" t="str">
        <f t="shared" si="77"/>
        <v/>
      </c>
      <c r="H854" s="18" t="str">
        <f t="shared" si="77"/>
        <v/>
      </c>
      <c r="I854" s="18" t="str">
        <f t="shared" si="77"/>
        <v/>
      </c>
    </row>
    <row r="855" spans="1:9">
      <c r="A855" s="18">
        <v>653</v>
      </c>
      <c r="C855" s="18" t="str">
        <f t="shared" si="73"/>
        <v/>
      </c>
      <c r="D855" s="18">
        <f>COUNTIF(C$203:C855,C855)</f>
        <v>653</v>
      </c>
      <c r="F855" s="18" t="str">
        <f t="shared" si="76"/>
        <v/>
      </c>
      <c r="G855" s="18" t="str">
        <f t="shared" si="77"/>
        <v/>
      </c>
      <c r="H855" s="18" t="str">
        <f t="shared" si="77"/>
        <v/>
      </c>
      <c r="I855" s="18" t="str">
        <f t="shared" si="77"/>
        <v/>
      </c>
    </row>
    <row r="856" spans="1:9">
      <c r="A856" s="18">
        <v>654</v>
      </c>
      <c r="C856" s="18" t="str">
        <f t="shared" si="73"/>
        <v/>
      </c>
      <c r="D856" s="18">
        <f>COUNTIF(C$203:C856,C856)</f>
        <v>654</v>
      </c>
      <c r="F856" s="18" t="str">
        <f t="shared" si="76"/>
        <v/>
      </c>
      <c r="G856" s="18" t="str">
        <f t="shared" si="77"/>
        <v/>
      </c>
      <c r="H856" s="18" t="str">
        <f t="shared" si="77"/>
        <v/>
      </c>
      <c r="I856" s="18" t="str">
        <f t="shared" si="77"/>
        <v/>
      </c>
    </row>
    <row r="857" spans="1:9">
      <c r="A857" s="18">
        <v>655</v>
      </c>
      <c r="C857" s="18" t="str">
        <f t="shared" si="73"/>
        <v/>
      </c>
      <c r="D857" s="18">
        <f>COUNTIF(C$203:C857,C857)</f>
        <v>655</v>
      </c>
      <c r="F857" s="18" t="str">
        <f t="shared" si="76"/>
        <v/>
      </c>
      <c r="G857" s="18" t="str">
        <f t="shared" si="77"/>
        <v/>
      </c>
      <c r="H857" s="18" t="str">
        <f t="shared" si="77"/>
        <v/>
      </c>
      <c r="I857" s="18" t="str">
        <f t="shared" si="77"/>
        <v/>
      </c>
    </row>
    <row r="858" spans="1:9">
      <c r="A858" s="18">
        <v>656</v>
      </c>
      <c r="C858" s="18" t="str">
        <f t="shared" si="73"/>
        <v/>
      </c>
      <c r="D858" s="18">
        <f>COUNTIF(C$203:C858,C858)</f>
        <v>656</v>
      </c>
      <c r="F858" s="18" t="str">
        <f t="shared" si="76"/>
        <v/>
      </c>
      <c r="G858" s="18" t="str">
        <f t="shared" si="77"/>
        <v/>
      </c>
      <c r="H858" s="18" t="str">
        <f t="shared" si="77"/>
        <v/>
      </c>
      <c r="I858" s="18" t="str">
        <f t="shared" si="77"/>
        <v/>
      </c>
    </row>
    <row r="859" spans="1:9">
      <c r="A859" s="18">
        <v>657</v>
      </c>
      <c r="C859" s="18" t="str">
        <f t="shared" si="73"/>
        <v/>
      </c>
      <c r="D859" s="18">
        <f>COUNTIF(C$203:C859,C859)</f>
        <v>657</v>
      </c>
      <c r="F859" s="18" t="str">
        <f t="shared" si="76"/>
        <v/>
      </c>
      <c r="G859" s="18" t="str">
        <f t="shared" si="77"/>
        <v/>
      </c>
      <c r="H859" s="18" t="str">
        <f t="shared" si="77"/>
        <v/>
      </c>
      <c r="I859" s="18" t="str">
        <f t="shared" si="77"/>
        <v/>
      </c>
    </row>
    <row r="860" spans="1:9">
      <c r="A860" s="18">
        <v>658</v>
      </c>
      <c r="C860" s="18" t="str">
        <f t="shared" si="73"/>
        <v/>
      </c>
      <c r="D860" s="18">
        <f>COUNTIF(C$203:C860,C860)</f>
        <v>658</v>
      </c>
      <c r="F860" s="18" t="str">
        <f t="shared" si="76"/>
        <v/>
      </c>
      <c r="G860" s="18" t="str">
        <f t="shared" si="77"/>
        <v/>
      </c>
      <c r="H860" s="18" t="str">
        <f t="shared" si="77"/>
        <v/>
      </c>
      <c r="I860" s="18" t="str">
        <f t="shared" si="77"/>
        <v/>
      </c>
    </row>
    <row r="861" spans="1:9">
      <c r="A861" s="18">
        <v>659</v>
      </c>
      <c r="C861" s="18" t="str">
        <f t="shared" si="73"/>
        <v/>
      </c>
      <c r="D861" s="18">
        <f>COUNTIF(C$203:C861,C861)</f>
        <v>659</v>
      </c>
      <c r="F861" s="18" t="str">
        <f t="shared" si="76"/>
        <v/>
      </c>
      <c r="G861" s="18" t="str">
        <f t="shared" si="77"/>
        <v/>
      </c>
      <c r="H861" s="18" t="str">
        <f t="shared" si="77"/>
        <v/>
      </c>
      <c r="I861" s="18" t="str">
        <f t="shared" si="77"/>
        <v/>
      </c>
    </row>
    <row r="862" spans="1:9">
      <c r="A862" s="18">
        <v>660</v>
      </c>
      <c r="C862" s="18" t="str">
        <f t="shared" si="73"/>
        <v/>
      </c>
      <c r="D862" s="18">
        <f>COUNTIF(C$203:C862,C862)</f>
        <v>660</v>
      </c>
      <c r="F862" s="18" t="str">
        <f t="shared" si="76"/>
        <v/>
      </c>
      <c r="G862" s="18" t="str">
        <f t="shared" si="77"/>
        <v/>
      </c>
      <c r="H862" s="18" t="str">
        <f t="shared" si="77"/>
        <v/>
      </c>
      <c r="I862" s="18" t="str">
        <f t="shared" si="77"/>
        <v/>
      </c>
    </row>
    <row r="863" spans="1:9">
      <c r="A863" s="18">
        <v>661</v>
      </c>
      <c r="C863" s="18" t="str">
        <f t="shared" si="73"/>
        <v/>
      </c>
      <c r="D863" s="18">
        <f>COUNTIF(C$203:C863,C863)</f>
        <v>661</v>
      </c>
      <c r="F863" s="18" t="str">
        <f t="shared" si="76"/>
        <v/>
      </c>
      <c r="G863" s="18" t="str">
        <f t="shared" si="77"/>
        <v/>
      </c>
      <c r="H863" s="18" t="str">
        <f t="shared" si="77"/>
        <v/>
      </c>
      <c r="I863" s="18" t="str">
        <f t="shared" si="77"/>
        <v/>
      </c>
    </row>
    <row r="864" spans="1:9">
      <c r="A864" s="18">
        <v>662</v>
      </c>
      <c r="C864" s="18" t="str">
        <f t="shared" si="73"/>
        <v/>
      </c>
      <c r="D864" s="18">
        <f>COUNTIF(C$203:C864,C864)</f>
        <v>662</v>
      </c>
      <c r="F864" s="18" t="str">
        <f t="shared" si="76"/>
        <v/>
      </c>
      <c r="G864" s="18" t="str">
        <f t="shared" si="77"/>
        <v/>
      </c>
      <c r="H864" s="18" t="str">
        <f t="shared" si="77"/>
        <v/>
      </c>
      <c r="I864" s="18" t="str">
        <f t="shared" si="77"/>
        <v/>
      </c>
    </row>
    <row r="865" spans="1:9">
      <c r="A865" s="18">
        <v>663</v>
      </c>
      <c r="C865" s="18" t="str">
        <f t="shared" si="73"/>
        <v/>
      </c>
      <c r="D865" s="18">
        <f>COUNTIF(C$203:C865,C865)</f>
        <v>663</v>
      </c>
      <c r="F865" s="18" t="str">
        <f t="shared" si="76"/>
        <v/>
      </c>
      <c r="G865" s="18" t="str">
        <f t="shared" si="77"/>
        <v/>
      </c>
      <c r="H865" s="18" t="str">
        <f t="shared" si="77"/>
        <v/>
      </c>
      <c r="I865" s="18" t="str">
        <f t="shared" si="77"/>
        <v/>
      </c>
    </row>
    <row r="866" spans="1:9">
      <c r="A866" s="18">
        <v>664</v>
      </c>
      <c r="C866" s="18" t="str">
        <f t="shared" si="73"/>
        <v/>
      </c>
      <c r="D866" s="18">
        <f>COUNTIF(C$203:C866,C866)</f>
        <v>664</v>
      </c>
      <c r="F866" s="18" t="str">
        <f t="shared" si="76"/>
        <v/>
      </c>
      <c r="G866" s="18" t="str">
        <f t="shared" si="77"/>
        <v/>
      </c>
      <c r="H866" s="18" t="str">
        <f t="shared" si="77"/>
        <v/>
      </c>
      <c r="I866" s="18" t="str">
        <f t="shared" si="77"/>
        <v/>
      </c>
    </row>
    <row r="867" spans="1:9">
      <c r="A867" s="18">
        <v>665</v>
      </c>
      <c r="C867" s="18" t="str">
        <f t="shared" si="73"/>
        <v/>
      </c>
      <c r="D867" s="18">
        <f>COUNTIF(C$203:C867,C867)</f>
        <v>665</v>
      </c>
      <c r="F867" s="18" t="str">
        <f t="shared" si="76"/>
        <v/>
      </c>
      <c r="G867" s="18" t="str">
        <f t="shared" si="77"/>
        <v/>
      </c>
      <c r="H867" s="18" t="str">
        <f t="shared" si="77"/>
        <v/>
      </c>
      <c r="I867" s="18" t="str">
        <f t="shared" si="77"/>
        <v/>
      </c>
    </row>
    <row r="868" spans="1:9">
      <c r="A868" s="18">
        <v>666</v>
      </c>
      <c r="C868" s="18" t="str">
        <f t="shared" ref="C868:C931" si="78">N68</f>
        <v/>
      </c>
      <c r="D868" s="18">
        <f>COUNTIF(C$203:C868,C868)</f>
        <v>666</v>
      </c>
      <c r="F868" s="18" t="str">
        <f t="shared" si="76"/>
        <v/>
      </c>
      <c r="G868" s="18" t="str">
        <f t="shared" ref="G868:I883" si="79">C68</f>
        <v/>
      </c>
      <c r="H868" s="18" t="str">
        <f t="shared" si="79"/>
        <v/>
      </c>
      <c r="I868" s="18" t="str">
        <f t="shared" si="79"/>
        <v/>
      </c>
    </row>
    <row r="869" spans="1:9">
      <c r="A869" s="18">
        <v>667</v>
      </c>
      <c r="C869" s="18" t="str">
        <f t="shared" si="78"/>
        <v/>
      </c>
      <c r="D869" s="18">
        <f>COUNTIF(C$203:C869,C869)</f>
        <v>667</v>
      </c>
      <c r="F869" s="18" t="str">
        <f t="shared" si="76"/>
        <v/>
      </c>
      <c r="G869" s="18" t="str">
        <f t="shared" si="79"/>
        <v/>
      </c>
      <c r="H869" s="18" t="str">
        <f t="shared" si="79"/>
        <v/>
      </c>
      <c r="I869" s="18" t="str">
        <f t="shared" si="79"/>
        <v/>
      </c>
    </row>
    <row r="870" spans="1:9">
      <c r="A870" s="18">
        <v>668</v>
      </c>
      <c r="C870" s="18" t="str">
        <f t="shared" si="78"/>
        <v/>
      </c>
      <c r="D870" s="18">
        <f>COUNTIF(C$203:C870,C870)</f>
        <v>668</v>
      </c>
      <c r="F870" s="18" t="str">
        <f t="shared" si="76"/>
        <v/>
      </c>
      <c r="G870" s="18" t="str">
        <f t="shared" si="79"/>
        <v/>
      </c>
      <c r="H870" s="18" t="str">
        <f t="shared" si="79"/>
        <v/>
      </c>
      <c r="I870" s="18" t="str">
        <f t="shared" si="79"/>
        <v/>
      </c>
    </row>
    <row r="871" spans="1:9">
      <c r="A871" s="18">
        <v>669</v>
      </c>
      <c r="C871" s="18" t="str">
        <f t="shared" si="78"/>
        <v/>
      </c>
      <c r="D871" s="18">
        <f>COUNTIF(C$203:C871,C871)</f>
        <v>669</v>
      </c>
      <c r="F871" s="18" t="str">
        <f t="shared" si="76"/>
        <v/>
      </c>
      <c r="G871" s="18" t="str">
        <f t="shared" si="79"/>
        <v/>
      </c>
      <c r="H871" s="18" t="str">
        <f t="shared" si="79"/>
        <v/>
      </c>
      <c r="I871" s="18" t="str">
        <f t="shared" si="79"/>
        <v/>
      </c>
    </row>
    <row r="872" spans="1:9">
      <c r="A872" s="18">
        <v>670</v>
      </c>
      <c r="C872" s="18" t="str">
        <f t="shared" si="78"/>
        <v/>
      </c>
      <c r="D872" s="18">
        <f>COUNTIF(C$203:C872,C872)</f>
        <v>670</v>
      </c>
      <c r="F872" s="18" t="str">
        <f t="shared" si="76"/>
        <v/>
      </c>
      <c r="G872" s="18" t="str">
        <f t="shared" si="79"/>
        <v/>
      </c>
      <c r="H872" s="18" t="str">
        <f t="shared" si="79"/>
        <v/>
      </c>
      <c r="I872" s="18" t="str">
        <f t="shared" si="79"/>
        <v/>
      </c>
    </row>
    <row r="873" spans="1:9">
      <c r="A873" s="18">
        <v>671</v>
      </c>
      <c r="C873" s="18" t="str">
        <f t="shared" si="78"/>
        <v/>
      </c>
      <c r="D873" s="18">
        <f>COUNTIF(C$203:C873,C873)</f>
        <v>671</v>
      </c>
      <c r="F873" s="18" t="str">
        <f t="shared" si="76"/>
        <v/>
      </c>
      <c r="G873" s="18" t="str">
        <f t="shared" si="79"/>
        <v/>
      </c>
      <c r="H873" s="18" t="str">
        <f t="shared" si="79"/>
        <v/>
      </c>
      <c r="I873" s="18" t="str">
        <f t="shared" si="79"/>
        <v/>
      </c>
    </row>
    <row r="874" spans="1:9">
      <c r="A874" s="18">
        <v>672</v>
      </c>
      <c r="C874" s="18" t="str">
        <f t="shared" si="78"/>
        <v/>
      </c>
      <c r="D874" s="18">
        <f>COUNTIF(C$203:C874,C874)</f>
        <v>672</v>
      </c>
      <c r="F874" s="18" t="str">
        <f t="shared" si="76"/>
        <v/>
      </c>
      <c r="G874" s="18" t="str">
        <f t="shared" si="79"/>
        <v/>
      </c>
      <c r="H874" s="18" t="str">
        <f t="shared" si="79"/>
        <v/>
      </c>
      <c r="I874" s="18" t="str">
        <f t="shared" si="79"/>
        <v/>
      </c>
    </row>
    <row r="875" spans="1:9">
      <c r="A875" s="18">
        <v>673</v>
      </c>
      <c r="C875" s="18" t="str">
        <f t="shared" si="78"/>
        <v/>
      </c>
      <c r="D875" s="18">
        <f>COUNTIF(C$203:C875,C875)</f>
        <v>673</v>
      </c>
      <c r="F875" s="18" t="str">
        <f t="shared" si="76"/>
        <v/>
      </c>
      <c r="G875" s="18" t="str">
        <f t="shared" si="79"/>
        <v/>
      </c>
      <c r="H875" s="18" t="str">
        <f t="shared" si="79"/>
        <v/>
      </c>
      <c r="I875" s="18" t="str">
        <f t="shared" si="79"/>
        <v/>
      </c>
    </row>
    <row r="876" spans="1:9">
      <c r="A876" s="18">
        <v>674</v>
      </c>
      <c r="C876" s="18" t="str">
        <f t="shared" si="78"/>
        <v/>
      </c>
      <c r="D876" s="18">
        <f>COUNTIF(C$203:C876,C876)</f>
        <v>674</v>
      </c>
      <c r="F876" s="18" t="str">
        <f t="shared" si="76"/>
        <v/>
      </c>
      <c r="G876" s="18" t="str">
        <f t="shared" si="79"/>
        <v/>
      </c>
      <c r="H876" s="18" t="str">
        <f t="shared" si="79"/>
        <v/>
      </c>
      <c r="I876" s="18" t="str">
        <f t="shared" si="79"/>
        <v/>
      </c>
    </row>
    <row r="877" spans="1:9">
      <c r="A877" s="18">
        <v>675</v>
      </c>
      <c r="C877" s="18" t="str">
        <f t="shared" si="78"/>
        <v/>
      </c>
      <c r="D877" s="18">
        <f>COUNTIF(C$203:C877,C877)</f>
        <v>675</v>
      </c>
      <c r="F877" s="18" t="str">
        <f t="shared" si="76"/>
        <v/>
      </c>
      <c r="G877" s="18" t="str">
        <f t="shared" si="79"/>
        <v/>
      </c>
      <c r="H877" s="18" t="str">
        <f t="shared" si="79"/>
        <v/>
      </c>
      <c r="I877" s="18" t="str">
        <f t="shared" si="79"/>
        <v/>
      </c>
    </row>
    <row r="878" spans="1:9">
      <c r="A878" s="18">
        <v>676</v>
      </c>
      <c r="C878" s="18" t="str">
        <f t="shared" si="78"/>
        <v/>
      </c>
      <c r="D878" s="18">
        <f>COUNTIF(C$203:C878,C878)</f>
        <v>676</v>
      </c>
      <c r="F878" s="18" t="str">
        <f t="shared" si="76"/>
        <v/>
      </c>
      <c r="G878" s="18" t="str">
        <f t="shared" si="79"/>
        <v/>
      </c>
      <c r="H878" s="18" t="str">
        <f t="shared" si="79"/>
        <v/>
      </c>
      <c r="I878" s="18" t="str">
        <f t="shared" si="79"/>
        <v/>
      </c>
    </row>
    <row r="879" spans="1:9">
      <c r="A879" s="18">
        <v>677</v>
      </c>
      <c r="C879" s="18" t="str">
        <f t="shared" si="78"/>
        <v/>
      </c>
      <c r="D879" s="18">
        <f>COUNTIF(C$203:C879,C879)</f>
        <v>677</v>
      </c>
      <c r="F879" s="18" t="str">
        <f t="shared" si="76"/>
        <v/>
      </c>
      <c r="G879" s="18" t="str">
        <f t="shared" si="79"/>
        <v/>
      </c>
      <c r="H879" s="18" t="str">
        <f t="shared" si="79"/>
        <v/>
      </c>
      <c r="I879" s="18" t="str">
        <f t="shared" si="79"/>
        <v/>
      </c>
    </row>
    <row r="880" spans="1:9">
      <c r="A880" s="18">
        <v>678</v>
      </c>
      <c r="C880" s="18" t="str">
        <f t="shared" si="78"/>
        <v/>
      </c>
      <c r="D880" s="18">
        <f>COUNTIF(C$203:C880,C880)</f>
        <v>678</v>
      </c>
      <c r="F880" s="18" t="str">
        <f t="shared" si="76"/>
        <v/>
      </c>
      <c r="G880" s="18" t="str">
        <f t="shared" si="79"/>
        <v/>
      </c>
      <c r="H880" s="18" t="str">
        <f t="shared" si="79"/>
        <v/>
      </c>
      <c r="I880" s="18" t="str">
        <f t="shared" si="79"/>
        <v/>
      </c>
    </row>
    <row r="881" spans="1:9">
      <c r="A881" s="18">
        <v>679</v>
      </c>
      <c r="C881" s="18" t="str">
        <f t="shared" si="78"/>
        <v/>
      </c>
      <c r="D881" s="18">
        <f>COUNTIF(C$203:C881,C881)</f>
        <v>679</v>
      </c>
      <c r="F881" s="18" t="str">
        <f t="shared" si="76"/>
        <v/>
      </c>
      <c r="G881" s="18" t="str">
        <f t="shared" si="79"/>
        <v/>
      </c>
      <c r="H881" s="18" t="str">
        <f t="shared" si="79"/>
        <v/>
      </c>
      <c r="I881" s="18" t="str">
        <f t="shared" si="79"/>
        <v/>
      </c>
    </row>
    <row r="882" spans="1:9">
      <c r="A882" s="18">
        <v>680</v>
      </c>
      <c r="C882" s="18" t="str">
        <f t="shared" si="78"/>
        <v/>
      </c>
      <c r="D882" s="18">
        <f>COUNTIF(C$203:C882,C882)</f>
        <v>680</v>
      </c>
      <c r="F882" s="18" t="str">
        <f t="shared" si="76"/>
        <v/>
      </c>
      <c r="G882" s="18" t="str">
        <f t="shared" si="79"/>
        <v/>
      </c>
      <c r="H882" s="18" t="str">
        <f t="shared" si="79"/>
        <v/>
      </c>
      <c r="I882" s="18" t="str">
        <f t="shared" si="79"/>
        <v/>
      </c>
    </row>
    <row r="883" spans="1:9">
      <c r="A883" s="18">
        <v>681</v>
      </c>
      <c r="C883" s="18" t="str">
        <f t="shared" si="78"/>
        <v/>
      </c>
      <c r="D883" s="18">
        <f>COUNTIF(C$203:C883,C883)</f>
        <v>681</v>
      </c>
      <c r="F883" s="18" t="str">
        <f t="shared" si="76"/>
        <v/>
      </c>
      <c r="G883" s="18" t="str">
        <f t="shared" si="79"/>
        <v/>
      </c>
      <c r="H883" s="18" t="str">
        <f t="shared" si="79"/>
        <v/>
      </c>
      <c r="I883" s="18" t="str">
        <f t="shared" si="79"/>
        <v/>
      </c>
    </row>
    <row r="884" spans="1:9">
      <c r="A884" s="18">
        <v>682</v>
      </c>
      <c r="C884" s="18" t="str">
        <f t="shared" si="78"/>
        <v/>
      </c>
      <c r="D884" s="18">
        <f>COUNTIF(C$203:C884,C884)</f>
        <v>682</v>
      </c>
      <c r="F884" s="18" t="str">
        <f t="shared" si="76"/>
        <v/>
      </c>
      <c r="G884" s="18" t="str">
        <f t="shared" ref="G884:I899" si="80">C84</f>
        <v/>
      </c>
      <c r="H884" s="18" t="str">
        <f t="shared" si="80"/>
        <v/>
      </c>
      <c r="I884" s="18" t="str">
        <f t="shared" si="80"/>
        <v/>
      </c>
    </row>
    <row r="885" spans="1:9">
      <c r="A885" s="18">
        <v>683</v>
      </c>
      <c r="C885" s="18" t="str">
        <f t="shared" si="78"/>
        <v/>
      </c>
      <c r="D885" s="18">
        <f>COUNTIF(C$203:C885,C885)</f>
        <v>683</v>
      </c>
      <c r="F885" s="18" t="str">
        <f t="shared" si="76"/>
        <v/>
      </c>
      <c r="G885" s="18" t="str">
        <f t="shared" si="80"/>
        <v/>
      </c>
      <c r="H885" s="18" t="str">
        <f t="shared" si="80"/>
        <v/>
      </c>
      <c r="I885" s="18" t="str">
        <f t="shared" si="80"/>
        <v/>
      </c>
    </row>
    <row r="886" spans="1:9">
      <c r="A886" s="18">
        <v>684</v>
      </c>
      <c r="C886" s="18" t="str">
        <f t="shared" si="78"/>
        <v/>
      </c>
      <c r="D886" s="18">
        <f>COUNTIF(C$203:C886,C886)</f>
        <v>684</v>
      </c>
      <c r="F886" s="18" t="str">
        <f t="shared" si="76"/>
        <v/>
      </c>
      <c r="G886" s="18" t="str">
        <f t="shared" si="80"/>
        <v/>
      </c>
      <c r="H886" s="18" t="str">
        <f t="shared" si="80"/>
        <v/>
      </c>
      <c r="I886" s="18" t="str">
        <f t="shared" si="80"/>
        <v/>
      </c>
    </row>
    <row r="887" spans="1:9">
      <c r="A887" s="18">
        <v>685</v>
      </c>
      <c r="C887" s="18" t="str">
        <f t="shared" si="78"/>
        <v/>
      </c>
      <c r="D887" s="18">
        <f>COUNTIF(C$203:C887,C887)</f>
        <v>685</v>
      </c>
      <c r="F887" s="18" t="str">
        <f t="shared" si="76"/>
        <v/>
      </c>
      <c r="G887" s="18" t="str">
        <f t="shared" si="80"/>
        <v/>
      </c>
      <c r="H887" s="18" t="str">
        <f t="shared" si="80"/>
        <v/>
      </c>
      <c r="I887" s="18" t="str">
        <f t="shared" si="80"/>
        <v/>
      </c>
    </row>
    <row r="888" spans="1:9">
      <c r="A888" s="18">
        <v>686</v>
      </c>
      <c r="C888" s="18" t="str">
        <f t="shared" si="78"/>
        <v/>
      </c>
      <c r="D888" s="18">
        <f>COUNTIF(C$203:C888,C888)</f>
        <v>686</v>
      </c>
      <c r="F888" s="18" t="str">
        <f t="shared" si="76"/>
        <v/>
      </c>
      <c r="G888" s="18" t="str">
        <f t="shared" si="80"/>
        <v/>
      </c>
      <c r="H888" s="18" t="str">
        <f t="shared" si="80"/>
        <v/>
      </c>
      <c r="I888" s="18" t="str">
        <f t="shared" si="80"/>
        <v/>
      </c>
    </row>
    <row r="889" spans="1:9">
      <c r="A889" s="18">
        <v>687</v>
      </c>
      <c r="C889" s="18" t="str">
        <f t="shared" si="78"/>
        <v/>
      </c>
      <c r="D889" s="18">
        <f>COUNTIF(C$203:C889,C889)</f>
        <v>687</v>
      </c>
      <c r="F889" s="18" t="str">
        <f t="shared" si="76"/>
        <v/>
      </c>
      <c r="G889" s="18" t="str">
        <f t="shared" si="80"/>
        <v/>
      </c>
      <c r="H889" s="18" t="str">
        <f t="shared" si="80"/>
        <v/>
      </c>
      <c r="I889" s="18" t="str">
        <f t="shared" si="80"/>
        <v/>
      </c>
    </row>
    <row r="890" spans="1:9">
      <c r="A890" s="18">
        <v>688</v>
      </c>
      <c r="C890" s="18" t="str">
        <f t="shared" si="78"/>
        <v/>
      </c>
      <c r="D890" s="18">
        <f>COUNTIF(C$203:C890,C890)</f>
        <v>688</v>
      </c>
      <c r="F890" s="18" t="str">
        <f t="shared" si="76"/>
        <v/>
      </c>
      <c r="G890" s="18" t="str">
        <f t="shared" si="80"/>
        <v/>
      </c>
      <c r="H890" s="18" t="str">
        <f t="shared" si="80"/>
        <v/>
      </c>
      <c r="I890" s="18" t="str">
        <f t="shared" si="80"/>
        <v/>
      </c>
    </row>
    <row r="891" spans="1:9">
      <c r="A891" s="18">
        <v>689</v>
      </c>
      <c r="C891" s="18" t="str">
        <f t="shared" si="78"/>
        <v/>
      </c>
      <c r="D891" s="18">
        <f>COUNTIF(C$203:C891,C891)</f>
        <v>689</v>
      </c>
      <c r="F891" s="18" t="str">
        <f t="shared" si="76"/>
        <v/>
      </c>
      <c r="G891" s="18" t="str">
        <f t="shared" si="80"/>
        <v/>
      </c>
      <c r="H891" s="18" t="str">
        <f t="shared" si="80"/>
        <v/>
      </c>
      <c r="I891" s="18" t="str">
        <f t="shared" si="80"/>
        <v/>
      </c>
    </row>
    <row r="892" spans="1:9">
      <c r="A892" s="18">
        <v>690</v>
      </c>
      <c r="C892" s="18" t="str">
        <f t="shared" si="78"/>
        <v/>
      </c>
      <c r="D892" s="18">
        <f>COUNTIF(C$203:C892,C892)</f>
        <v>690</v>
      </c>
      <c r="F892" s="18" t="str">
        <f t="shared" si="76"/>
        <v/>
      </c>
      <c r="G892" s="18" t="str">
        <f t="shared" si="80"/>
        <v/>
      </c>
      <c r="H892" s="18" t="str">
        <f t="shared" si="80"/>
        <v/>
      </c>
      <c r="I892" s="18" t="str">
        <f t="shared" si="80"/>
        <v/>
      </c>
    </row>
    <row r="893" spans="1:9">
      <c r="A893" s="18">
        <v>691</v>
      </c>
      <c r="C893" s="18" t="str">
        <f t="shared" si="78"/>
        <v/>
      </c>
      <c r="D893" s="18">
        <f>COUNTIF(C$203:C893,C893)</f>
        <v>691</v>
      </c>
      <c r="F893" s="18" t="str">
        <f t="shared" si="76"/>
        <v/>
      </c>
      <c r="G893" s="18" t="str">
        <f t="shared" si="80"/>
        <v/>
      </c>
      <c r="H893" s="18" t="str">
        <f t="shared" si="80"/>
        <v/>
      </c>
      <c r="I893" s="18" t="str">
        <f t="shared" si="80"/>
        <v/>
      </c>
    </row>
    <row r="894" spans="1:9">
      <c r="A894" s="18">
        <v>692</v>
      </c>
      <c r="C894" s="18" t="str">
        <f t="shared" si="78"/>
        <v/>
      </c>
      <c r="D894" s="18">
        <f>COUNTIF(C$203:C894,C894)</f>
        <v>692</v>
      </c>
      <c r="F894" s="18" t="str">
        <f t="shared" si="76"/>
        <v/>
      </c>
      <c r="G894" s="18" t="str">
        <f t="shared" si="80"/>
        <v/>
      </c>
      <c r="H894" s="18" t="str">
        <f t="shared" si="80"/>
        <v/>
      </c>
      <c r="I894" s="18" t="str">
        <f t="shared" si="80"/>
        <v/>
      </c>
    </row>
    <row r="895" spans="1:9">
      <c r="A895" s="18">
        <v>693</v>
      </c>
      <c r="C895" s="18" t="str">
        <f t="shared" si="78"/>
        <v/>
      </c>
      <c r="D895" s="18">
        <f>COUNTIF(C$203:C895,C895)</f>
        <v>693</v>
      </c>
      <c r="F895" s="18" t="str">
        <f t="shared" si="76"/>
        <v/>
      </c>
      <c r="G895" s="18" t="str">
        <f t="shared" si="80"/>
        <v/>
      </c>
      <c r="H895" s="18" t="str">
        <f t="shared" si="80"/>
        <v/>
      </c>
      <c r="I895" s="18" t="str">
        <f t="shared" si="80"/>
        <v/>
      </c>
    </row>
    <row r="896" spans="1:9">
      <c r="A896" s="18">
        <v>694</v>
      </c>
      <c r="C896" s="18" t="str">
        <f t="shared" si="78"/>
        <v/>
      </c>
      <c r="D896" s="18">
        <f>COUNTIF(C$203:C896,C896)</f>
        <v>694</v>
      </c>
      <c r="F896" s="18" t="str">
        <f t="shared" si="76"/>
        <v/>
      </c>
      <c r="G896" s="18" t="str">
        <f t="shared" si="80"/>
        <v/>
      </c>
      <c r="H896" s="18" t="str">
        <f t="shared" si="80"/>
        <v/>
      </c>
      <c r="I896" s="18" t="str">
        <f t="shared" si="80"/>
        <v/>
      </c>
    </row>
    <row r="897" spans="1:9">
      <c r="A897" s="18">
        <v>695</v>
      </c>
      <c r="C897" s="18" t="str">
        <f t="shared" si="78"/>
        <v/>
      </c>
      <c r="D897" s="18">
        <f>COUNTIF(C$203:C897,C897)</f>
        <v>695</v>
      </c>
      <c r="F897" s="18" t="str">
        <f t="shared" si="76"/>
        <v/>
      </c>
      <c r="G897" s="18" t="str">
        <f t="shared" si="80"/>
        <v/>
      </c>
      <c r="H897" s="18" t="str">
        <f t="shared" si="80"/>
        <v/>
      </c>
      <c r="I897" s="18" t="str">
        <f t="shared" si="80"/>
        <v/>
      </c>
    </row>
    <row r="898" spans="1:9">
      <c r="A898" s="18">
        <v>696</v>
      </c>
      <c r="C898" s="18" t="str">
        <f t="shared" si="78"/>
        <v/>
      </c>
      <c r="D898" s="18">
        <f>COUNTIF(C$203:C898,C898)</f>
        <v>696</v>
      </c>
      <c r="F898" s="18" t="str">
        <f t="shared" si="76"/>
        <v/>
      </c>
      <c r="G898" s="18" t="str">
        <f t="shared" si="80"/>
        <v/>
      </c>
      <c r="H898" s="18" t="str">
        <f t="shared" si="80"/>
        <v/>
      </c>
      <c r="I898" s="18" t="str">
        <f t="shared" si="80"/>
        <v/>
      </c>
    </row>
    <row r="899" spans="1:9">
      <c r="A899" s="18">
        <v>697</v>
      </c>
      <c r="C899" s="18" t="str">
        <f t="shared" si="78"/>
        <v/>
      </c>
      <c r="D899" s="18">
        <f>COUNTIF(C$203:C899,C899)</f>
        <v>697</v>
      </c>
      <c r="F899" s="18" t="str">
        <f t="shared" si="76"/>
        <v/>
      </c>
      <c r="G899" s="18" t="str">
        <f t="shared" si="80"/>
        <v/>
      </c>
      <c r="H899" s="18" t="str">
        <f t="shared" si="80"/>
        <v/>
      </c>
      <c r="I899" s="18" t="str">
        <f t="shared" si="80"/>
        <v/>
      </c>
    </row>
    <row r="900" spans="1:9">
      <c r="A900" s="18">
        <v>698</v>
      </c>
      <c r="C900" s="18" t="str">
        <f t="shared" si="78"/>
        <v/>
      </c>
      <c r="D900" s="18">
        <f>COUNTIF(C$203:C900,C900)</f>
        <v>698</v>
      </c>
      <c r="F900" s="18" t="str">
        <f t="shared" si="76"/>
        <v/>
      </c>
      <c r="G900" s="18" t="str">
        <f t="shared" ref="G900:I915" si="81">C100</f>
        <v/>
      </c>
      <c r="H900" s="18" t="str">
        <f t="shared" si="81"/>
        <v/>
      </c>
      <c r="I900" s="18" t="str">
        <f t="shared" si="81"/>
        <v/>
      </c>
    </row>
    <row r="901" spans="1:9">
      <c r="A901" s="18">
        <v>699</v>
      </c>
      <c r="C901" s="18" t="str">
        <f t="shared" si="78"/>
        <v/>
      </c>
      <c r="D901" s="18">
        <f>COUNTIF(C$203:C901,C901)</f>
        <v>699</v>
      </c>
      <c r="F901" s="18" t="str">
        <f t="shared" si="76"/>
        <v/>
      </c>
      <c r="G901" s="18" t="str">
        <f t="shared" si="81"/>
        <v/>
      </c>
      <c r="H901" s="18" t="str">
        <f t="shared" si="81"/>
        <v/>
      </c>
      <c r="I901" s="18" t="str">
        <f t="shared" si="81"/>
        <v/>
      </c>
    </row>
    <row r="902" spans="1:9">
      <c r="A902" s="18">
        <v>700</v>
      </c>
      <c r="C902" s="18" t="str">
        <f t="shared" si="78"/>
        <v/>
      </c>
      <c r="D902" s="18">
        <f>COUNTIF(C$203:C902,C902)</f>
        <v>700</v>
      </c>
      <c r="F902" s="18" t="str">
        <f t="shared" si="76"/>
        <v/>
      </c>
      <c r="G902" s="18" t="str">
        <f t="shared" si="81"/>
        <v/>
      </c>
      <c r="H902" s="18" t="str">
        <f t="shared" si="81"/>
        <v/>
      </c>
      <c r="I902" s="18" t="str">
        <f t="shared" si="81"/>
        <v/>
      </c>
    </row>
    <row r="903" spans="1:9">
      <c r="A903" s="18">
        <v>701</v>
      </c>
      <c r="C903" s="18" t="str">
        <f t="shared" si="78"/>
        <v/>
      </c>
      <c r="D903" s="18">
        <f>COUNTIF(C$203:C903,C903)</f>
        <v>701</v>
      </c>
      <c r="F903" s="18" t="str">
        <f t="shared" si="76"/>
        <v/>
      </c>
      <c r="G903" s="18" t="str">
        <f t="shared" si="81"/>
        <v/>
      </c>
      <c r="H903" s="18" t="str">
        <f t="shared" si="81"/>
        <v/>
      </c>
      <c r="I903" s="18" t="str">
        <f t="shared" si="81"/>
        <v/>
      </c>
    </row>
    <row r="904" spans="1:9">
      <c r="A904" s="18">
        <v>702</v>
      </c>
      <c r="C904" s="18" t="str">
        <f t="shared" si="78"/>
        <v/>
      </c>
      <c r="D904" s="18">
        <f>COUNTIF(C$203:C904,C904)</f>
        <v>702</v>
      </c>
      <c r="F904" s="18" t="str">
        <f t="shared" si="76"/>
        <v/>
      </c>
      <c r="G904" s="18" t="str">
        <f t="shared" si="81"/>
        <v/>
      </c>
      <c r="H904" s="18" t="str">
        <f t="shared" si="81"/>
        <v/>
      </c>
      <c r="I904" s="18" t="str">
        <f t="shared" si="81"/>
        <v/>
      </c>
    </row>
    <row r="905" spans="1:9">
      <c r="A905" s="18">
        <v>703</v>
      </c>
      <c r="C905" s="18" t="str">
        <f t="shared" si="78"/>
        <v/>
      </c>
      <c r="D905" s="18">
        <f>COUNTIF(C$203:C905,C905)</f>
        <v>703</v>
      </c>
      <c r="F905" s="18" t="str">
        <f t="shared" si="76"/>
        <v/>
      </c>
      <c r="G905" s="18" t="str">
        <f t="shared" si="81"/>
        <v/>
      </c>
      <c r="H905" s="18" t="str">
        <f t="shared" si="81"/>
        <v/>
      </c>
      <c r="I905" s="18" t="str">
        <f t="shared" si="81"/>
        <v/>
      </c>
    </row>
    <row r="906" spans="1:9">
      <c r="A906" s="18">
        <v>704</v>
      </c>
      <c r="C906" s="18" t="str">
        <f t="shared" si="78"/>
        <v/>
      </c>
      <c r="D906" s="18">
        <f>COUNTIF(C$203:C906,C906)</f>
        <v>704</v>
      </c>
      <c r="F906" s="18" t="str">
        <f t="shared" si="76"/>
        <v/>
      </c>
      <c r="G906" s="18" t="str">
        <f t="shared" si="81"/>
        <v/>
      </c>
      <c r="H906" s="18" t="str">
        <f t="shared" si="81"/>
        <v/>
      </c>
      <c r="I906" s="18" t="str">
        <f t="shared" si="81"/>
        <v/>
      </c>
    </row>
    <row r="907" spans="1:9">
      <c r="A907" s="18">
        <v>705</v>
      </c>
      <c r="C907" s="18" t="str">
        <f t="shared" si="78"/>
        <v/>
      </c>
      <c r="D907" s="18">
        <f>COUNTIF(C$203:C907,C907)</f>
        <v>705</v>
      </c>
      <c r="F907" s="18" t="str">
        <f t="shared" si="76"/>
        <v/>
      </c>
      <c r="G907" s="18" t="str">
        <f t="shared" si="81"/>
        <v/>
      </c>
      <c r="H907" s="18" t="str">
        <f t="shared" si="81"/>
        <v/>
      </c>
      <c r="I907" s="18" t="str">
        <f t="shared" si="81"/>
        <v/>
      </c>
    </row>
    <row r="908" spans="1:9">
      <c r="A908" s="18">
        <v>706</v>
      </c>
      <c r="C908" s="18" t="str">
        <f t="shared" si="78"/>
        <v/>
      </c>
      <c r="D908" s="18">
        <f>COUNTIF(C$203:C908,C908)</f>
        <v>706</v>
      </c>
      <c r="F908" s="18" t="str">
        <f t="shared" ref="F908:F971" si="82">IF(C908="","",CONCATENATE(C908,D908)*1)</f>
        <v/>
      </c>
      <c r="G908" s="18" t="str">
        <f t="shared" si="81"/>
        <v/>
      </c>
      <c r="H908" s="18" t="str">
        <f t="shared" si="81"/>
        <v/>
      </c>
      <c r="I908" s="18" t="str">
        <f t="shared" si="81"/>
        <v/>
      </c>
    </row>
    <row r="909" spans="1:9">
      <c r="A909" s="18">
        <v>707</v>
      </c>
      <c r="C909" s="18" t="str">
        <f t="shared" si="78"/>
        <v/>
      </c>
      <c r="D909" s="18">
        <f>COUNTIF(C$203:C909,C909)</f>
        <v>707</v>
      </c>
      <c r="F909" s="18" t="str">
        <f t="shared" si="82"/>
        <v/>
      </c>
      <c r="G909" s="18" t="str">
        <f t="shared" si="81"/>
        <v/>
      </c>
      <c r="H909" s="18" t="str">
        <f t="shared" si="81"/>
        <v/>
      </c>
      <c r="I909" s="18" t="str">
        <f t="shared" si="81"/>
        <v/>
      </c>
    </row>
    <row r="910" spans="1:9">
      <c r="A910" s="18">
        <v>708</v>
      </c>
      <c r="C910" s="18" t="str">
        <f t="shared" si="78"/>
        <v/>
      </c>
      <c r="D910" s="18">
        <f>COUNTIF(C$203:C910,C910)</f>
        <v>708</v>
      </c>
      <c r="F910" s="18" t="str">
        <f t="shared" si="82"/>
        <v/>
      </c>
      <c r="G910" s="18" t="str">
        <f t="shared" si="81"/>
        <v/>
      </c>
      <c r="H910" s="18" t="str">
        <f t="shared" si="81"/>
        <v/>
      </c>
      <c r="I910" s="18" t="str">
        <f t="shared" si="81"/>
        <v/>
      </c>
    </row>
    <row r="911" spans="1:9">
      <c r="A911" s="18">
        <v>709</v>
      </c>
      <c r="C911" s="18" t="str">
        <f t="shared" si="78"/>
        <v/>
      </c>
      <c r="D911" s="18">
        <f>COUNTIF(C$203:C911,C911)</f>
        <v>709</v>
      </c>
      <c r="F911" s="18" t="str">
        <f t="shared" si="82"/>
        <v/>
      </c>
      <c r="G911" s="18" t="str">
        <f t="shared" si="81"/>
        <v/>
      </c>
      <c r="H911" s="18" t="str">
        <f t="shared" si="81"/>
        <v/>
      </c>
      <c r="I911" s="18" t="str">
        <f t="shared" si="81"/>
        <v/>
      </c>
    </row>
    <row r="912" spans="1:9">
      <c r="A912" s="18">
        <v>710</v>
      </c>
      <c r="C912" s="18" t="str">
        <f t="shared" si="78"/>
        <v/>
      </c>
      <c r="D912" s="18">
        <f>COUNTIF(C$203:C912,C912)</f>
        <v>710</v>
      </c>
      <c r="F912" s="18" t="str">
        <f t="shared" si="82"/>
        <v/>
      </c>
      <c r="G912" s="18" t="str">
        <f t="shared" si="81"/>
        <v/>
      </c>
      <c r="H912" s="18" t="str">
        <f t="shared" si="81"/>
        <v/>
      </c>
      <c r="I912" s="18" t="str">
        <f t="shared" si="81"/>
        <v/>
      </c>
    </row>
    <row r="913" spans="1:9">
      <c r="A913" s="18">
        <v>711</v>
      </c>
      <c r="C913" s="18" t="str">
        <f t="shared" si="78"/>
        <v/>
      </c>
      <c r="D913" s="18">
        <f>COUNTIF(C$203:C913,C913)</f>
        <v>711</v>
      </c>
      <c r="F913" s="18" t="str">
        <f t="shared" si="82"/>
        <v/>
      </c>
      <c r="G913" s="18" t="str">
        <f t="shared" si="81"/>
        <v/>
      </c>
      <c r="H913" s="18" t="str">
        <f t="shared" si="81"/>
        <v/>
      </c>
      <c r="I913" s="18" t="str">
        <f t="shared" si="81"/>
        <v/>
      </c>
    </row>
    <row r="914" spans="1:9">
      <c r="A914" s="18">
        <v>712</v>
      </c>
      <c r="C914" s="18" t="str">
        <f t="shared" si="78"/>
        <v/>
      </c>
      <c r="D914" s="18">
        <f>COUNTIF(C$203:C914,C914)</f>
        <v>712</v>
      </c>
      <c r="F914" s="18" t="str">
        <f t="shared" si="82"/>
        <v/>
      </c>
      <c r="G914" s="18" t="str">
        <f t="shared" si="81"/>
        <v/>
      </c>
      <c r="H914" s="18" t="str">
        <f t="shared" si="81"/>
        <v/>
      </c>
      <c r="I914" s="18" t="str">
        <f t="shared" si="81"/>
        <v/>
      </c>
    </row>
    <row r="915" spans="1:9">
      <c r="A915" s="18">
        <v>713</v>
      </c>
      <c r="C915" s="18" t="str">
        <f t="shared" si="78"/>
        <v/>
      </c>
      <c r="D915" s="18">
        <f>COUNTIF(C$203:C915,C915)</f>
        <v>713</v>
      </c>
      <c r="F915" s="18" t="str">
        <f t="shared" si="82"/>
        <v/>
      </c>
      <c r="G915" s="18" t="str">
        <f t="shared" si="81"/>
        <v/>
      </c>
      <c r="H915" s="18" t="str">
        <f t="shared" si="81"/>
        <v/>
      </c>
      <c r="I915" s="18" t="str">
        <f t="shared" si="81"/>
        <v/>
      </c>
    </row>
    <row r="916" spans="1:9">
      <c r="A916" s="18">
        <v>714</v>
      </c>
      <c r="C916" s="18" t="str">
        <f t="shared" si="78"/>
        <v/>
      </c>
      <c r="D916" s="18">
        <f>COUNTIF(C$203:C916,C916)</f>
        <v>714</v>
      </c>
      <c r="F916" s="18" t="str">
        <f t="shared" si="82"/>
        <v/>
      </c>
      <c r="G916" s="18" t="str">
        <f t="shared" ref="G916:I931" si="83">C116</f>
        <v/>
      </c>
      <c r="H916" s="18" t="str">
        <f t="shared" si="83"/>
        <v/>
      </c>
      <c r="I916" s="18" t="str">
        <f t="shared" si="83"/>
        <v/>
      </c>
    </row>
    <row r="917" spans="1:9">
      <c r="A917" s="18">
        <v>715</v>
      </c>
      <c r="C917" s="18" t="str">
        <f t="shared" si="78"/>
        <v/>
      </c>
      <c r="D917" s="18">
        <f>COUNTIF(C$203:C917,C917)</f>
        <v>715</v>
      </c>
      <c r="F917" s="18" t="str">
        <f t="shared" si="82"/>
        <v/>
      </c>
      <c r="G917" s="18" t="str">
        <f t="shared" si="83"/>
        <v/>
      </c>
      <c r="H917" s="18" t="str">
        <f t="shared" si="83"/>
        <v/>
      </c>
      <c r="I917" s="18" t="str">
        <f t="shared" si="83"/>
        <v/>
      </c>
    </row>
    <row r="918" spans="1:9">
      <c r="A918" s="18">
        <v>716</v>
      </c>
      <c r="C918" s="18" t="str">
        <f t="shared" si="78"/>
        <v/>
      </c>
      <c r="D918" s="18">
        <f>COUNTIF(C$203:C918,C918)</f>
        <v>716</v>
      </c>
      <c r="F918" s="18" t="str">
        <f t="shared" si="82"/>
        <v/>
      </c>
      <c r="G918" s="18" t="str">
        <f t="shared" si="83"/>
        <v/>
      </c>
      <c r="H918" s="18" t="str">
        <f t="shared" si="83"/>
        <v/>
      </c>
      <c r="I918" s="18" t="str">
        <f t="shared" si="83"/>
        <v/>
      </c>
    </row>
    <row r="919" spans="1:9">
      <c r="A919" s="18">
        <v>717</v>
      </c>
      <c r="C919" s="18" t="str">
        <f t="shared" si="78"/>
        <v/>
      </c>
      <c r="D919" s="18">
        <f>COUNTIF(C$203:C919,C919)</f>
        <v>717</v>
      </c>
      <c r="F919" s="18" t="str">
        <f t="shared" si="82"/>
        <v/>
      </c>
      <c r="G919" s="18" t="str">
        <f t="shared" si="83"/>
        <v/>
      </c>
      <c r="H919" s="18" t="str">
        <f t="shared" si="83"/>
        <v/>
      </c>
      <c r="I919" s="18" t="str">
        <f t="shared" si="83"/>
        <v/>
      </c>
    </row>
    <row r="920" spans="1:9">
      <c r="A920" s="18">
        <v>718</v>
      </c>
      <c r="C920" s="18" t="str">
        <f t="shared" si="78"/>
        <v/>
      </c>
      <c r="D920" s="18">
        <f>COUNTIF(C$203:C920,C920)</f>
        <v>718</v>
      </c>
      <c r="F920" s="18" t="str">
        <f t="shared" si="82"/>
        <v/>
      </c>
      <c r="G920" s="18" t="str">
        <f t="shared" si="83"/>
        <v/>
      </c>
      <c r="H920" s="18" t="str">
        <f t="shared" si="83"/>
        <v/>
      </c>
      <c r="I920" s="18" t="str">
        <f t="shared" si="83"/>
        <v/>
      </c>
    </row>
    <row r="921" spans="1:9">
      <c r="A921" s="18">
        <v>719</v>
      </c>
      <c r="C921" s="18" t="str">
        <f t="shared" si="78"/>
        <v/>
      </c>
      <c r="D921" s="18">
        <f>COUNTIF(C$203:C921,C921)</f>
        <v>719</v>
      </c>
      <c r="F921" s="18" t="str">
        <f t="shared" si="82"/>
        <v/>
      </c>
      <c r="G921" s="18" t="str">
        <f t="shared" si="83"/>
        <v/>
      </c>
      <c r="H921" s="18" t="str">
        <f t="shared" si="83"/>
        <v/>
      </c>
      <c r="I921" s="18" t="str">
        <f t="shared" si="83"/>
        <v/>
      </c>
    </row>
    <row r="922" spans="1:9">
      <c r="A922" s="18">
        <v>720</v>
      </c>
      <c r="C922" s="18" t="str">
        <f t="shared" si="78"/>
        <v/>
      </c>
      <c r="D922" s="18">
        <f>COUNTIF(C$203:C922,C922)</f>
        <v>720</v>
      </c>
      <c r="F922" s="18" t="str">
        <f t="shared" si="82"/>
        <v/>
      </c>
      <c r="G922" s="18" t="str">
        <f t="shared" si="83"/>
        <v/>
      </c>
      <c r="H922" s="18" t="str">
        <f t="shared" si="83"/>
        <v/>
      </c>
      <c r="I922" s="18" t="str">
        <f t="shared" si="83"/>
        <v/>
      </c>
    </row>
    <row r="923" spans="1:9">
      <c r="A923" s="18">
        <v>721</v>
      </c>
      <c r="C923" s="18" t="str">
        <f t="shared" si="78"/>
        <v/>
      </c>
      <c r="D923" s="18">
        <f>COUNTIF(C$203:C923,C923)</f>
        <v>721</v>
      </c>
      <c r="F923" s="18" t="str">
        <f t="shared" si="82"/>
        <v/>
      </c>
      <c r="G923" s="18" t="str">
        <f t="shared" si="83"/>
        <v/>
      </c>
      <c r="H923" s="18" t="str">
        <f t="shared" si="83"/>
        <v/>
      </c>
      <c r="I923" s="18" t="str">
        <f t="shared" si="83"/>
        <v/>
      </c>
    </row>
    <row r="924" spans="1:9">
      <c r="A924" s="18">
        <v>722</v>
      </c>
      <c r="C924" s="18" t="str">
        <f t="shared" si="78"/>
        <v/>
      </c>
      <c r="D924" s="18">
        <f>COUNTIF(C$203:C924,C924)</f>
        <v>722</v>
      </c>
      <c r="F924" s="18" t="str">
        <f t="shared" si="82"/>
        <v/>
      </c>
      <c r="G924" s="18" t="str">
        <f t="shared" si="83"/>
        <v/>
      </c>
      <c r="H924" s="18" t="str">
        <f t="shared" si="83"/>
        <v/>
      </c>
      <c r="I924" s="18" t="str">
        <f t="shared" si="83"/>
        <v/>
      </c>
    </row>
    <row r="925" spans="1:9">
      <c r="A925" s="18">
        <v>723</v>
      </c>
      <c r="C925" s="18" t="str">
        <f t="shared" si="78"/>
        <v/>
      </c>
      <c r="D925" s="18">
        <f>COUNTIF(C$203:C925,C925)</f>
        <v>723</v>
      </c>
      <c r="F925" s="18" t="str">
        <f t="shared" si="82"/>
        <v/>
      </c>
      <c r="G925" s="18" t="str">
        <f t="shared" si="83"/>
        <v/>
      </c>
      <c r="H925" s="18" t="str">
        <f t="shared" si="83"/>
        <v/>
      </c>
      <c r="I925" s="18" t="str">
        <f t="shared" si="83"/>
        <v/>
      </c>
    </row>
    <row r="926" spans="1:9">
      <c r="A926" s="18">
        <v>724</v>
      </c>
      <c r="C926" s="18" t="str">
        <f t="shared" si="78"/>
        <v/>
      </c>
      <c r="D926" s="18">
        <f>COUNTIF(C$203:C926,C926)</f>
        <v>724</v>
      </c>
      <c r="F926" s="18" t="str">
        <f t="shared" si="82"/>
        <v/>
      </c>
      <c r="G926" s="18" t="str">
        <f t="shared" si="83"/>
        <v/>
      </c>
      <c r="H926" s="18" t="str">
        <f t="shared" si="83"/>
        <v/>
      </c>
      <c r="I926" s="18" t="str">
        <f t="shared" si="83"/>
        <v/>
      </c>
    </row>
    <row r="927" spans="1:9">
      <c r="A927" s="18">
        <v>725</v>
      </c>
      <c r="C927" s="18" t="str">
        <f t="shared" si="78"/>
        <v/>
      </c>
      <c r="D927" s="18">
        <f>COUNTIF(C$203:C927,C927)</f>
        <v>725</v>
      </c>
      <c r="F927" s="18" t="str">
        <f t="shared" si="82"/>
        <v/>
      </c>
      <c r="G927" s="18" t="str">
        <f t="shared" si="83"/>
        <v/>
      </c>
      <c r="H927" s="18" t="str">
        <f t="shared" si="83"/>
        <v/>
      </c>
      <c r="I927" s="18" t="str">
        <f t="shared" si="83"/>
        <v/>
      </c>
    </row>
    <row r="928" spans="1:9">
      <c r="A928" s="18">
        <v>726</v>
      </c>
      <c r="C928" s="18" t="str">
        <f t="shared" si="78"/>
        <v/>
      </c>
      <c r="D928" s="18">
        <f>COUNTIF(C$203:C928,C928)</f>
        <v>726</v>
      </c>
      <c r="F928" s="18" t="str">
        <f t="shared" si="82"/>
        <v/>
      </c>
      <c r="G928" s="18" t="str">
        <f t="shared" si="83"/>
        <v/>
      </c>
      <c r="H928" s="18" t="str">
        <f t="shared" si="83"/>
        <v/>
      </c>
      <c r="I928" s="18" t="str">
        <f t="shared" si="83"/>
        <v/>
      </c>
    </row>
    <row r="929" spans="1:9">
      <c r="A929" s="18">
        <v>727</v>
      </c>
      <c r="C929" s="18" t="str">
        <f t="shared" si="78"/>
        <v/>
      </c>
      <c r="D929" s="18">
        <f>COUNTIF(C$203:C929,C929)</f>
        <v>727</v>
      </c>
      <c r="F929" s="18" t="str">
        <f t="shared" si="82"/>
        <v/>
      </c>
      <c r="G929" s="18" t="str">
        <f t="shared" si="83"/>
        <v/>
      </c>
      <c r="H929" s="18" t="str">
        <f t="shared" si="83"/>
        <v/>
      </c>
      <c r="I929" s="18" t="str">
        <f t="shared" si="83"/>
        <v/>
      </c>
    </row>
    <row r="930" spans="1:9">
      <c r="A930" s="18">
        <v>728</v>
      </c>
      <c r="C930" s="18" t="str">
        <f t="shared" si="78"/>
        <v/>
      </c>
      <c r="D930" s="18">
        <f>COUNTIF(C$203:C930,C930)</f>
        <v>728</v>
      </c>
      <c r="F930" s="18" t="str">
        <f t="shared" si="82"/>
        <v/>
      </c>
      <c r="G930" s="18" t="str">
        <f t="shared" si="83"/>
        <v/>
      </c>
      <c r="H930" s="18" t="str">
        <f t="shared" si="83"/>
        <v/>
      </c>
      <c r="I930" s="18" t="str">
        <f t="shared" si="83"/>
        <v/>
      </c>
    </row>
    <row r="931" spans="1:9">
      <c r="A931" s="18">
        <v>729</v>
      </c>
      <c r="C931" s="18" t="str">
        <f t="shared" si="78"/>
        <v/>
      </c>
      <c r="D931" s="18">
        <f>COUNTIF(C$203:C931,C931)</f>
        <v>729</v>
      </c>
      <c r="F931" s="18" t="str">
        <f t="shared" si="82"/>
        <v/>
      </c>
      <c r="G931" s="18" t="str">
        <f t="shared" si="83"/>
        <v/>
      </c>
      <c r="H931" s="18" t="str">
        <f t="shared" si="83"/>
        <v/>
      </c>
      <c r="I931" s="18" t="str">
        <f t="shared" si="83"/>
        <v/>
      </c>
    </row>
    <row r="932" spans="1:9">
      <c r="A932" s="18">
        <v>730</v>
      </c>
      <c r="C932" s="18" t="str">
        <f t="shared" ref="C932:C995" si="84">N132</f>
        <v/>
      </c>
      <c r="D932" s="18">
        <f>COUNTIF(C$203:C932,C932)</f>
        <v>730</v>
      </c>
      <c r="F932" s="18" t="str">
        <f t="shared" si="82"/>
        <v/>
      </c>
      <c r="G932" s="18" t="str">
        <f t="shared" ref="G932:I947" si="85">C132</f>
        <v/>
      </c>
      <c r="H932" s="18" t="str">
        <f t="shared" si="85"/>
        <v/>
      </c>
      <c r="I932" s="18" t="str">
        <f t="shared" si="85"/>
        <v/>
      </c>
    </row>
    <row r="933" spans="1:9">
      <c r="A933" s="18">
        <v>731</v>
      </c>
      <c r="C933" s="18" t="str">
        <f t="shared" si="84"/>
        <v/>
      </c>
      <c r="D933" s="18">
        <f>COUNTIF(C$203:C933,C933)</f>
        <v>731</v>
      </c>
      <c r="F933" s="18" t="str">
        <f t="shared" si="82"/>
        <v/>
      </c>
      <c r="G933" s="18" t="str">
        <f t="shared" si="85"/>
        <v/>
      </c>
      <c r="H933" s="18" t="str">
        <f t="shared" si="85"/>
        <v/>
      </c>
      <c r="I933" s="18" t="str">
        <f t="shared" si="85"/>
        <v/>
      </c>
    </row>
    <row r="934" spans="1:9">
      <c r="A934" s="18">
        <v>732</v>
      </c>
      <c r="C934" s="18" t="str">
        <f t="shared" si="84"/>
        <v/>
      </c>
      <c r="D934" s="18">
        <f>COUNTIF(C$203:C934,C934)</f>
        <v>732</v>
      </c>
      <c r="F934" s="18" t="str">
        <f t="shared" si="82"/>
        <v/>
      </c>
      <c r="G934" s="18" t="str">
        <f t="shared" si="85"/>
        <v/>
      </c>
      <c r="H934" s="18" t="str">
        <f t="shared" si="85"/>
        <v/>
      </c>
      <c r="I934" s="18" t="str">
        <f t="shared" si="85"/>
        <v/>
      </c>
    </row>
    <row r="935" spans="1:9">
      <c r="A935" s="18">
        <v>733</v>
      </c>
      <c r="C935" s="18" t="str">
        <f t="shared" si="84"/>
        <v/>
      </c>
      <c r="D935" s="18">
        <f>COUNTIF(C$203:C935,C935)</f>
        <v>733</v>
      </c>
      <c r="F935" s="18" t="str">
        <f t="shared" si="82"/>
        <v/>
      </c>
      <c r="G935" s="18" t="str">
        <f t="shared" si="85"/>
        <v/>
      </c>
      <c r="H935" s="18" t="str">
        <f t="shared" si="85"/>
        <v/>
      </c>
      <c r="I935" s="18" t="str">
        <f t="shared" si="85"/>
        <v/>
      </c>
    </row>
    <row r="936" spans="1:9">
      <c r="A936" s="18">
        <v>734</v>
      </c>
      <c r="C936" s="18" t="str">
        <f t="shared" si="84"/>
        <v/>
      </c>
      <c r="D936" s="18">
        <f>COUNTIF(C$203:C936,C936)</f>
        <v>734</v>
      </c>
      <c r="F936" s="18" t="str">
        <f t="shared" si="82"/>
        <v/>
      </c>
      <c r="G936" s="18" t="str">
        <f t="shared" si="85"/>
        <v/>
      </c>
      <c r="H936" s="18" t="str">
        <f t="shared" si="85"/>
        <v/>
      </c>
      <c r="I936" s="18" t="str">
        <f t="shared" si="85"/>
        <v/>
      </c>
    </row>
    <row r="937" spans="1:9">
      <c r="A937" s="18">
        <v>735</v>
      </c>
      <c r="C937" s="18" t="str">
        <f t="shared" si="84"/>
        <v/>
      </c>
      <c r="D937" s="18">
        <f>COUNTIF(C$203:C937,C937)</f>
        <v>735</v>
      </c>
      <c r="F937" s="18" t="str">
        <f t="shared" si="82"/>
        <v/>
      </c>
      <c r="G937" s="18" t="str">
        <f t="shared" si="85"/>
        <v/>
      </c>
      <c r="H937" s="18" t="str">
        <f t="shared" si="85"/>
        <v/>
      </c>
      <c r="I937" s="18" t="str">
        <f t="shared" si="85"/>
        <v/>
      </c>
    </row>
    <row r="938" spans="1:9">
      <c r="A938" s="18">
        <v>736</v>
      </c>
      <c r="C938" s="18" t="str">
        <f t="shared" si="84"/>
        <v/>
      </c>
      <c r="D938" s="18">
        <f>COUNTIF(C$203:C938,C938)</f>
        <v>736</v>
      </c>
      <c r="F938" s="18" t="str">
        <f t="shared" si="82"/>
        <v/>
      </c>
      <c r="G938" s="18" t="str">
        <f t="shared" si="85"/>
        <v/>
      </c>
      <c r="H938" s="18" t="str">
        <f t="shared" si="85"/>
        <v/>
      </c>
      <c r="I938" s="18" t="str">
        <f t="shared" si="85"/>
        <v/>
      </c>
    </row>
    <row r="939" spans="1:9">
      <c r="A939" s="18">
        <v>737</v>
      </c>
      <c r="C939" s="18" t="str">
        <f t="shared" si="84"/>
        <v/>
      </c>
      <c r="D939" s="18">
        <f>COUNTIF(C$203:C939,C939)</f>
        <v>737</v>
      </c>
      <c r="F939" s="18" t="str">
        <f t="shared" si="82"/>
        <v/>
      </c>
      <c r="G939" s="18" t="str">
        <f t="shared" si="85"/>
        <v/>
      </c>
      <c r="H939" s="18" t="str">
        <f t="shared" si="85"/>
        <v/>
      </c>
      <c r="I939" s="18" t="str">
        <f t="shared" si="85"/>
        <v/>
      </c>
    </row>
    <row r="940" spans="1:9">
      <c r="A940" s="18">
        <v>738</v>
      </c>
      <c r="C940" s="18" t="str">
        <f t="shared" si="84"/>
        <v/>
      </c>
      <c r="D940" s="18">
        <f>COUNTIF(C$203:C940,C940)</f>
        <v>738</v>
      </c>
      <c r="F940" s="18" t="str">
        <f t="shared" si="82"/>
        <v/>
      </c>
      <c r="G940" s="18" t="str">
        <f t="shared" si="85"/>
        <v/>
      </c>
      <c r="H940" s="18" t="str">
        <f t="shared" si="85"/>
        <v/>
      </c>
      <c r="I940" s="18" t="str">
        <f t="shared" si="85"/>
        <v/>
      </c>
    </row>
    <row r="941" spans="1:9">
      <c r="A941" s="18">
        <v>739</v>
      </c>
      <c r="C941" s="18" t="str">
        <f t="shared" si="84"/>
        <v/>
      </c>
      <c r="D941" s="18">
        <f>COUNTIF(C$203:C941,C941)</f>
        <v>739</v>
      </c>
      <c r="F941" s="18" t="str">
        <f t="shared" si="82"/>
        <v/>
      </c>
      <c r="G941" s="18" t="str">
        <f t="shared" si="85"/>
        <v/>
      </c>
      <c r="H941" s="18" t="str">
        <f t="shared" si="85"/>
        <v/>
      </c>
      <c r="I941" s="18" t="str">
        <f t="shared" si="85"/>
        <v/>
      </c>
    </row>
    <row r="942" spans="1:9">
      <c r="A942" s="18">
        <v>740</v>
      </c>
      <c r="C942" s="18" t="str">
        <f t="shared" si="84"/>
        <v/>
      </c>
      <c r="D942" s="18">
        <f>COUNTIF(C$203:C942,C942)</f>
        <v>740</v>
      </c>
      <c r="F942" s="18" t="str">
        <f t="shared" si="82"/>
        <v/>
      </c>
      <c r="G942" s="18" t="str">
        <f t="shared" si="85"/>
        <v/>
      </c>
      <c r="H942" s="18" t="str">
        <f t="shared" si="85"/>
        <v/>
      </c>
      <c r="I942" s="18" t="str">
        <f t="shared" si="85"/>
        <v/>
      </c>
    </row>
    <row r="943" spans="1:9">
      <c r="A943" s="18">
        <v>741</v>
      </c>
      <c r="C943" s="18" t="str">
        <f t="shared" si="84"/>
        <v/>
      </c>
      <c r="D943" s="18">
        <f>COUNTIF(C$203:C943,C943)</f>
        <v>741</v>
      </c>
      <c r="F943" s="18" t="str">
        <f t="shared" si="82"/>
        <v/>
      </c>
      <c r="G943" s="18" t="str">
        <f t="shared" si="85"/>
        <v/>
      </c>
      <c r="H943" s="18" t="str">
        <f t="shared" si="85"/>
        <v/>
      </c>
      <c r="I943" s="18" t="str">
        <f t="shared" si="85"/>
        <v/>
      </c>
    </row>
    <row r="944" spans="1:9">
      <c r="A944" s="18">
        <v>742</v>
      </c>
      <c r="C944" s="18" t="str">
        <f t="shared" si="84"/>
        <v/>
      </c>
      <c r="D944" s="18">
        <f>COUNTIF(C$203:C944,C944)</f>
        <v>742</v>
      </c>
      <c r="F944" s="18" t="str">
        <f t="shared" si="82"/>
        <v/>
      </c>
      <c r="G944" s="18" t="str">
        <f t="shared" si="85"/>
        <v/>
      </c>
      <c r="H944" s="18" t="str">
        <f t="shared" si="85"/>
        <v/>
      </c>
      <c r="I944" s="18" t="str">
        <f t="shared" si="85"/>
        <v/>
      </c>
    </row>
    <row r="945" spans="1:9">
      <c r="A945" s="18">
        <v>743</v>
      </c>
      <c r="C945" s="18" t="str">
        <f t="shared" si="84"/>
        <v/>
      </c>
      <c r="D945" s="18">
        <f>COUNTIF(C$203:C945,C945)</f>
        <v>743</v>
      </c>
      <c r="F945" s="18" t="str">
        <f t="shared" si="82"/>
        <v/>
      </c>
      <c r="G945" s="18" t="str">
        <f t="shared" si="85"/>
        <v/>
      </c>
      <c r="H945" s="18" t="str">
        <f t="shared" si="85"/>
        <v/>
      </c>
      <c r="I945" s="18" t="str">
        <f t="shared" si="85"/>
        <v/>
      </c>
    </row>
    <row r="946" spans="1:9">
      <c r="A946" s="18">
        <v>744</v>
      </c>
      <c r="C946" s="18" t="str">
        <f t="shared" si="84"/>
        <v/>
      </c>
      <c r="D946" s="18">
        <f>COUNTIF(C$203:C946,C946)</f>
        <v>744</v>
      </c>
      <c r="F946" s="18" t="str">
        <f t="shared" si="82"/>
        <v/>
      </c>
      <c r="G946" s="18" t="str">
        <f t="shared" si="85"/>
        <v/>
      </c>
      <c r="H946" s="18" t="str">
        <f t="shared" si="85"/>
        <v/>
      </c>
      <c r="I946" s="18" t="str">
        <f t="shared" si="85"/>
        <v/>
      </c>
    </row>
    <row r="947" spans="1:9">
      <c r="A947" s="18">
        <v>745</v>
      </c>
      <c r="C947" s="18" t="str">
        <f t="shared" si="84"/>
        <v/>
      </c>
      <c r="D947" s="18">
        <f>COUNTIF(C$203:C947,C947)</f>
        <v>745</v>
      </c>
      <c r="F947" s="18" t="str">
        <f t="shared" si="82"/>
        <v/>
      </c>
      <c r="G947" s="18" t="str">
        <f t="shared" si="85"/>
        <v/>
      </c>
      <c r="H947" s="18" t="str">
        <f t="shared" si="85"/>
        <v/>
      </c>
      <c r="I947" s="18" t="str">
        <f t="shared" si="85"/>
        <v/>
      </c>
    </row>
    <row r="948" spans="1:9">
      <c r="A948" s="18">
        <v>746</v>
      </c>
      <c r="C948" s="18" t="str">
        <f t="shared" si="84"/>
        <v/>
      </c>
      <c r="D948" s="18">
        <f>COUNTIF(C$203:C948,C948)</f>
        <v>746</v>
      </c>
      <c r="F948" s="18" t="str">
        <f t="shared" si="82"/>
        <v/>
      </c>
      <c r="G948" s="18" t="str">
        <f t="shared" ref="G948:I963" si="86">C148</f>
        <v/>
      </c>
      <c r="H948" s="18" t="str">
        <f t="shared" si="86"/>
        <v/>
      </c>
      <c r="I948" s="18" t="str">
        <f t="shared" si="86"/>
        <v/>
      </c>
    </row>
    <row r="949" spans="1:9">
      <c r="A949" s="18">
        <v>747</v>
      </c>
      <c r="C949" s="18" t="str">
        <f t="shared" si="84"/>
        <v/>
      </c>
      <c r="D949" s="18">
        <f>COUNTIF(C$203:C949,C949)</f>
        <v>747</v>
      </c>
      <c r="F949" s="18" t="str">
        <f t="shared" si="82"/>
        <v/>
      </c>
      <c r="G949" s="18" t="str">
        <f t="shared" si="86"/>
        <v/>
      </c>
      <c r="H949" s="18" t="str">
        <f t="shared" si="86"/>
        <v/>
      </c>
      <c r="I949" s="18" t="str">
        <f t="shared" si="86"/>
        <v/>
      </c>
    </row>
    <row r="950" spans="1:9">
      <c r="A950" s="18">
        <v>748</v>
      </c>
      <c r="C950" s="18" t="str">
        <f t="shared" si="84"/>
        <v/>
      </c>
      <c r="D950" s="18">
        <f>COUNTIF(C$203:C950,C950)</f>
        <v>748</v>
      </c>
      <c r="F950" s="18" t="str">
        <f t="shared" si="82"/>
        <v/>
      </c>
      <c r="G950" s="18" t="str">
        <f t="shared" si="86"/>
        <v/>
      </c>
      <c r="H950" s="18" t="str">
        <f t="shared" si="86"/>
        <v/>
      </c>
      <c r="I950" s="18" t="str">
        <f t="shared" si="86"/>
        <v/>
      </c>
    </row>
    <row r="951" spans="1:9">
      <c r="A951" s="18">
        <v>749</v>
      </c>
      <c r="C951" s="18" t="str">
        <f t="shared" si="84"/>
        <v/>
      </c>
      <c r="D951" s="18">
        <f>COUNTIF(C$203:C951,C951)</f>
        <v>749</v>
      </c>
      <c r="F951" s="18" t="str">
        <f t="shared" si="82"/>
        <v/>
      </c>
      <c r="G951" s="18" t="str">
        <f t="shared" si="86"/>
        <v/>
      </c>
      <c r="H951" s="18" t="str">
        <f t="shared" si="86"/>
        <v/>
      </c>
      <c r="I951" s="18" t="str">
        <f t="shared" si="86"/>
        <v/>
      </c>
    </row>
    <row r="952" spans="1:9">
      <c r="A952" s="18">
        <v>750</v>
      </c>
      <c r="C952" s="18" t="str">
        <f t="shared" si="84"/>
        <v/>
      </c>
      <c r="D952" s="18">
        <f>COUNTIF(C$203:C952,C952)</f>
        <v>750</v>
      </c>
      <c r="F952" s="18" t="str">
        <f t="shared" si="82"/>
        <v/>
      </c>
      <c r="G952" s="18" t="str">
        <f t="shared" si="86"/>
        <v/>
      </c>
      <c r="H952" s="18" t="str">
        <f t="shared" si="86"/>
        <v/>
      </c>
      <c r="I952" s="18" t="str">
        <f t="shared" si="86"/>
        <v/>
      </c>
    </row>
    <row r="953" spans="1:9">
      <c r="A953" s="18">
        <v>751</v>
      </c>
      <c r="C953" s="18" t="str">
        <f t="shared" si="84"/>
        <v/>
      </c>
      <c r="D953" s="18">
        <f>COUNTIF(C$203:C953,C953)</f>
        <v>751</v>
      </c>
      <c r="F953" s="18" t="str">
        <f t="shared" si="82"/>
        <v/>
      </c>
      <c r="G953" s="18" t="str">
        <f t="shared" si="86"/>
        <v/>
      </c>
      <c r="H953" s="18" t="str">
        <f t="shared" si="86"/>
        <v/>
      </c>
      <c r="I953" s="18" t="str">
        <f t="shared" si="86"/>
        <v/>
      </c>
    </row>
    <row r="954" spans="1:9">
      <c r="A954" s="18">
        <v>752</v>
      </c>
      <c r="C954" s="18" t="str">
        <f t="shared" si="84"/>
        <v/>
      </c>
      <c r="D954" s="18">
        <f>COUNTIF(C$203:C954,C954)</f>
        <v>752</v>
      </c>
      <c r="F954" s="18" t="str">
        <f t="shared" si="82"/>
        <v/>
      </c>
      <c r="G954" s="18" t="str">
        <f t="shared" si="86"/>
        <v/>
      </c>
      <c r="H954" s="18" t="str">
        <f t="shared" si="86"/>
        <v/>
      </c>
      <c r="I954" s="18" t="str">
        <f t="shared" si="86"/>
        <v/>
      </c>
    </row>
    <row r="955" spans="1:9">
      <c r="A955" s="18">
        <v>753</v>
      </c>
      <c r="C955" s="18" t="str">
        <f t="shared" si="84"/>
        <v/>
      </c>
      <c r="D955" s="18">
        <f>COUNTIF(C$203:C955,C955)</f>
        <v>753</v>
      </c>
      <c r="F955" s="18" t="str">
        <f t="shared" si="82"/>
        <v/>
      </c>
      <c r="G955" s="18" t="str">
        <f t="shared" si="86"/>
        <v/>
      </c>
      <c r="H955" s="18" t="str">
        <f t="shared" si="86"/>
        <v/>
      </c>
      <c r="I955" s="18" t="str">
        <f t="shared" si="86"/>
        <v/>
      </c>
    </row>
    <row r="956" spans="1:9">
      <c r="A956" s="18">
        <v>754</v>
      </c>
      <c r="C956" s="18" t="str">
        <f t="shared" si="84"/>
        <v/>
      </c>
      <c r="D956" s="18">
        <f>COUNTIF(C$203:C956,C956)</f>
        <v>754</v>
      </c>
      <c r="F956" s="18" t="str">
        <f t="shared" si="82"/>
        <v/>
      </c>
      <c r="G956" s="18" t="str">
        <f t="shared" si="86"/>
        <v/>
      </c>
      <c r="H956" s="18" t="str">
        <f t="shared" si="86"/>
        <v/>
      </c>
      <c r="I956" s="18" t="str">
        <f t="shared" si="86"/>
        <v/>
      </c>
    </row>
    <row r="957" spans="1:9">
      <c r="A957" s="18">
        <v>755</v>
      </c>
      <c r="C957" s="18" t="str">
        <f t="shared" si="84"/>
        <v/>
      </c>
      <c r="D957" s="18">
        <f>COUNTIF(C$203:C957,C957)</f>
        <v>755</v>
      </c>
      <c r="F957" s="18" t="str">
        <f t="shared" si="82"/>
        <v/>
      </c>
      <c r="G957" s="18" t="str">
        <f t="shared" si="86"/>
        <v/>
      </c>
      <c r="H957" s="18" t="str">
        <f t="shared" si="86"/>
        <v/>
      </c>
      <c r="I957" s="18" t="str">
        <f t="shared" si="86"/>
        <v/>
      </c>
    </row>
    <row r="958" spans="1:9">
      <c r="A958" s="18">
        <v>756</v>
      </c>
      <c r="C958" s="18" t="str">
        <f t="shared" si="84"/>
        <v/>
      </c>
      <c r="D958" s="18">
        <f>COUNTIF(C$203:C958,C958)</f>
        <v>756</v>
      </c>
      <c r="F958" s="18" t="str">
        <f t="shared" si="82"/>
        <v/>
      </c>
      <c r="G958" s="18" t="str">
        <f t="shared" si="86"/>
        <v/>
      </c>
      <c r="H958" s="18" t="str">
        <f t="shared" si="86"/>
        <v/>
      </c>
      <c r="I958" s="18" t="str">
        <f t="shared" si="86"/>
        <v/>
      </c>
    </row>
    <row r="959" spans="1:9">
      <c r="A959" s="18">
        <v>757</v>
      </c>
      <c r="C959" s="18" t="str">
        <f t="shared" si="84"/>
        <v/>
      </c>
      <c r="D959" s="18">
        <f>COUNTIF(C$203:C959,C959)</f>
        <v>757</v>
      </c>
      <c r="F959" s="18" t="str">
        <f t="shared" si="82"/>
        <v/>
      </c>
      <c r="G959" s="18" t="str">
        <f t="shared" si="86"/>
        <v/>
      </c>
      <c r="H959" s="18" t="str">
        <f t="shared" si="86"/>
        <v/>
      </c>
      <c r="I959" s="18" t="str">
        <f t="shared" si="86"/>
        <v/>
      </c>
    </row>
    <row r="960" spans="1:9">
      <c r="A960" s="18">
        <v>758</v>
      </c>
      <c r="C960" s="18" t="str">
        <f t="shared" si="84"/>
        <v/>
      </c>
      <c r="D960" s="18">
        <f>COUNTIF(C$203:C960,C960)</f>
        <v>758</v>
      </c>
      <c r="F960" s="18" t="str">
        <f t="shared" si="82"/>
        <v/>
      </c>
      <c r="G960" s="18" t="str">
        <f t="shared" si="86"/>
        <v/>
      </c>
      <c r="H960" s="18" t="str">
        <f t="shared" si="86"/>
        <v/>
      </c>
      <c r="I960" s="18" t="str">
        <f t="shared" si="86"/>
        <v/>
      </c>
    </row>
    <row r="961" spans="1:9">
      <c r="A961" s="18">
        <v>759</v>
      </c>
      <c r="C961" s="18" t="str">
        <f t="shared" si="84"/>
        <v/>
      </c>
      <c r="D961" s="18">
        <f>COUNTIF(C$203:C961,C961)</f>
        <v>759</v>
      </c>
      <c r="F961" s="18" t="str">
        <f t="shared" si="82"/>
        <v/>
      </c>
      <c r="G961" s="18" t="str">
        <f t="shared" si="86"/>
        <v/>
      </c>
      <c r="H961" s="18" t="str">
        <f t="shared" si="86"/>
        <v/>
      </c>
      <c r="I961" s="18" t="str">
        <f t="shared" si="86"/>
        <v/>
      </c>
    </row>
    <row r="962" spans="1:9">
      <c r="A962" s="18">
        <v>760</v>
      </c>
      <c r="C962" s="18" t="str">
        <f t="shared" si="84"/>
        <v/>
      </c>
      <c r="D962" s="18">
        <f>COUNTIF(C$203:C962,C962)</f>
        <v>760</v>
      </c>
      <c r="F962" s="18" t="str">
        <f t="shared" si="82"/>
        <v/>
      </c>
      <c r="G962" s="18" t="str">
        <f t="shared" si="86"/>
        <v/>
      </c>
      <c r="H962" s="18" t="str">
        <f t="shared" si="86"/>
        <v/>
      </c>
      <c r="I962" s="18" t="str">
        <f t="shared" si="86"/>
        <v/>
      </c>
    </row>
    <row r="963" spans="1:9">
      <c r="A963" s="18">
        <v>761</v>
      </c>
      <c r="C963" s="18" t="str">
        <f t="shared" si="84"/>
        <v/>
      </c>
      <c r="D963" s="18">
        <f>COUNTIF(C$203:C963,C963)</f>
        <v>761</v>
      </c>
      <c r="F963" s="18" t="str">
        <f t="shared" si="82"/>
        <v/>
      </c>
      <c r="G963" s="18" t="str">
        <f t="shared" si="86"/>
        <v/>
      </c>
      <c r="H963" s="18" t="str">
        <f t="shared" si="86"/>
        <v/>
      </c>
      <c r="I963" s="18" t="str">
        <f t="shared" si="86"/>
        <v/>
      </c>
    </row>
    <row r="964" spans="1:9">
      <c r="A964" s="18">
        <v>762</v>
      </c>
      <c r="C964" s="18" t="str">
        <f t="shared" si="84"/>
        <v/>
      </c>
      <c r="D964" s="18">
        <f>COUNTIF(C$203:C964,C964)</f>
        <v>762</v>
      </c>
      <c r="F964" s="18" t="str">
        <f t="shared" si="82"/>
        <v/>
      </c>
      <c r="G964" s="18" t="str">
        <f t="shared" ref="G964:I979" si="87">C164</f>
        <v/>
      </c>
      <c r="H964" s="18" t="str">
        <f t="shared" si="87"/>
        <v/>
      </c>
      <c r="I964" s="18" t="str">
        <f t="shared" si="87"/>
        <v/>
      </c>
    </row>
    <row r="965" spans="1:9">
      <c r="A965" s="18">
        <v>763</v>
      </c>
      <c r="C965" s="18" t="str">
        <f t="shared" si="84"/>
        <v/>
      </c>
      <c r="D965" s="18">
        <f>COUNTIF(C$203:C965,C965)</f>
        <v>763</v>
      </c>
      <c r="F965" s="18" t="str">
        <f t="shared" si="82"/>
        <v/>
      </c>
      <c r="G965" s="18" t="str">
        <f t="shared" si="87"/>
        <v/>
      </c>
      <c r="H965" s="18" t="str">
        <f t="shared" si="87"/>
        <v/>
      </c>
      <c r="I965" s="18" t="str">
        <f t="shared" si="87"/>
        <v/>
      </c>
    </row>
    <row r="966" spans="1:9">
      <c r="A966" s="18">
        <v>764</v>
      </c>
      <c r="C966" s="18" t="str">
        <f t="shared" si="84"/>
        <v/>
      </c>
      <c r="D966" s="18">
        <f>COUNTIF(C$203:C966,C966)</f>
        <v>764</v>
      </c>
      <c r="F966" s="18" t="str">
        <f t="shared" si="82"/>
        <v/>
      </c>
      <c r="G966" s="18" t="str">
        <f t="shared" si="87"/>
        <v/>
      </c>
      <c r="H966" s="18" t="str">
        <f t="shared" si="87"/>
        <v/>
      </c>
      <c r="I966" s="18" t="str">
        <f t="shared" si="87"/>
        <v/>
      </c>
    </row>
    <row r="967" spans="1:9">
      <c r="A967" s="18">
        <v>765</v>
      </c>
      <c r="C967" s="18" t="str">
        <f t="shared" si="84"/>
        <v/>
      </c>
      <c r="D967" s="18">
        <f>COUNTIF(C$203:C967,C967)</f>
        <v>765</v>
      </c>
      <c r="F967" s="18" t="str">
        <f t="shared" si="82"/>
        <v/>
      </c>
      <c r="G967" s="18" t="str">
        <f t="shared" si="87"/>
        <v/>
      </c>
      <c r="H967" s="18" t="str">
        <f t="shared" si="87"/>
        <v/>
      </c>
      <c r="I967" s="18" t="str">
        <f t="shared" si="87"/>
        <v/>
      </c>
    </row>
    <row r="968" spans="1:9">
      <c r="A968" s="18">
        <v>766</v>
      </c>
      <c r="C968" s="18" t="str">
        <f t="shared" si="84"/>
        <v/>
      </c>
      <c r="D968" s="18">
        <f>COUNTIF(C$203:C968,C968)</f>
        <v>766</v>
      </c>
      <c r="F968" s="18" t="str">
        <f t="shared" si="82"/>
        <v/>
      </c>
      <c r="G968" s="18" t="str">
        <f t="shared" si="87"/>
        <v/>
      </c>
      <c r="H968" s="18" t="str">
        <f t="shared" si="87"/>
        <v/>
      </c>
      <c r="I968" s="18" t="str">
        <f t="shared" si="87"/>
        <v/>
      </c>
    </row>
    <row r="969" spans="1:9">
      <c r="A969" s="18">
        <v>767</v>
      </c>
      <c r="C969" s="18" t="str">
        <f t="shared" si="84"/>
        <v/>
      </c>
      <c r="D969" s="18">
        <f>COUNTIF(C$203:C969,C969)</f>
        <v>767</v>
      </c>
      <c r="F969" s="18" t="str">
        <f t="shared" si="82"/>
        <v/>
      </c>
      <c r="G969" s="18" t="str">
        <f t="shared" si="87"/>
        <v/>
      </c>
      <c r="H969" s="18" t="str">
        <f t="shared" si="87"/>
        <v/>
      </c>
      <c r="I969" s="18" t="str">
        <f t="shared" si="87"/>
        <v/>
      </c>
    </row>
    <row r="970" spans="1:9">
      <c r="A970" s="18">
        <v>768</v>
      </c>
      <c r="C970" s="18" t="str">
        <f t="shared" si="84"/>
        <v/>
      </c>
      <c r="D970" s="18">
        <f>COUNTIF(C$203:C970,C970)</f>
        <v>768</v>
      </c>
      <c r="F970" s="18" t="str">
        <f t="shared" si="82"/>
        <v/>
      </c>
      <c r="G970" s="18" t="str">
        <f t="shared" si="87"/>
        <v/>
      </c>
      <c r="H970" s="18" t="str">
        <f t="shared" si="87"/>
        <v/>
      </c>
      <c r="I970" s="18" t="str">
        <f t="shared" si="87"/>
        <v/>
      </c>
    </row>
    <row r="971" spans="1:9">
      <c r="A971" s="18">
        <v>769</v>
      </c>
      <c r="C971" s="18" t="str">
        <f t="shared" si="84"/>
        <v/>
      </c>
      <c r="D971" s="18">
        <f>COUNTIF(C$203:C971,C971)</f>
        <v>769</v>
      </c>
      <c r="F971" s="18" t="str">
        <f t="shared" si="82"/>
        <v/>
      </c>
      <c r="G971" s="18" t="str">
        <f t="shared" si="87"/>
        <v/>
      </c>
      <c r="H971" s="18" t="str">
        <f t="shared" si="87"/>
        <v/>
      </c>
      <c r="I971" s="18" t="str">
        <f t="shared" si="87"/>
        <v/>
      </c>
    </row>
    <row r="972" spans="1:9">
      <c r="A972" s="18">
        <v>770</v>
      </c>
      <c r="C972" s="18" t="str">
        <f t="shared" si="84"/>
        <v/>
      </c>
      <c r="D972" s="18">
        <f>COUNTIF(C$203:C972,C972)</f>
        <v>770</v>
      </c>
      <c r="F972" s="18" t="str">
        <f t="shared" ref="F972:F1035" si="88">IF(C972="","",CONCATENATE(C972,D972)*1)</f>
        <v/>
      </c>
      <c r="G972" s="18" t="str">
        <f t="shared" si="87"/>
        <v/>
      </c>
      <c r="H972" s="18" t="str">
        <f t="shared" si="87"/>
        <v/>
      </c>
      <c r="I972" s="18" t="str">
        <f t="shared" si="87"/>
        <v/>
      </c>
    </row>
    <row r="973" spans="1:9">
      <c r="A973" s="18">
        <v>771</v>
      </c>
      <c r="C973" s="18" t="str">
        <f t="shared" si="84"/>
        <v/>
      </c>
      <c r="D973" s="18">
        <f>COUNTIF(C$203:C973,C973)</f>
        <v>771</v>
      </c>
      <c r="F973" s="18" t="str">
        <f t="shared" si="88"/>
        <v/>
      </c>
      <c r="G973" s="18" t="str">
        <f t="shared" si="87"/>
        <v/>
      </c>
      <c r="H973" s="18" t="str">
        <f t="shared" si="87"/>
        <v/>
      </c>
      <c r="I973" s="18" t="str">
        <f t="shared" si="87"/>
        <v/>
      </c>
    </row>
    <row r="974" spans="1:9">
      <c r="A974" s="18">
        <v>772</v>
      </c>
      <c r="C974" s="18" t="str">
        <f t="shared" si="84"/>
        <v/>
      </c>
      <c r="D974" s="18">
        <f>COUNTIF(C$203:C974,C974)</f>
        <v>772</v>
      </c>
      <c r="F974" s="18" t="str">
        <f t="shared" si="88"/>
        <v/>
      </c>
      <c r="G974" s="18" t="str">
        <f t="shared" si="87"/>
        <v/>
      </c>
      <c r="H974" s="18" t="str">
        <f t="shared" si="87"/>
        <v/>
      </c>
      <c r="I974" s="18" t="str">
        <f t="shared" si="87"/>
        <v/>
      </c>
    </row>
    <row r="975" spans="1:9">
      <c r="A975" s="18">
        <v>773</v>
      </c>
      <c r="C975" s="18" t="str">
        <f t="shared" si="84"/>
        <v/>
      </c>
      <c r="D975" s="18">
        <f>COUNTIF(C$203:C975,C975)</f>
        <v>773</v>
      </c>
      <c r="F975" s="18" t="str">
        <f t="shared" si="88"/>
        <v/>
      </c>
      <c r="G975" s="18" t="str">
        <f t="shared" si="87"/>
        <v/>
      </c>
      <c r="H975" s="18" t="str">
        <f t="shared" si="87"/>
        <v/>
      </c>
      <c r="I975" s="18" t="str">
        <f t="shared" si="87"/>
        <v/>
      </c>
    </row>
    <row r="976" spans="1:9">
      <c r="A976" s="18">
        <v>774</v>
      </c>
      <c r="C976" s="18" t="str">
        <f t="shared" si="84"/>
        <v/>
      </c>
      <c r="D976" s="18">
        <f>COUNTIF(C$203:C976,C976)</f>
        <v>774</v>
      </c>
      <c r="F976" s="18" t="str">
        <f t="shared" si="88"/>
        <v/>
      </c>
      <c r="G976" s="18" t="str">
        <f t="shared" si="87"/>
        <v/>
      </c>
      <c r="H976" s="18" t="str">
        <f t="shared" si="87"/>
        <v/>
      </c>
      <c r="I976" s="18" t="str">
        <f t="shared" si="87"/>
        <v/>
      </c>
    </row>
    <row r="977" spans="1:9">
      <c r="A977" s="18">
        <v>775</v>
      </c>
      <c r="C977" s="18" t="str">
        <f t="shared" si="84"/>
        <v/>
      </c>
      <c r="D977" s="18">
        <f>COUNTIF(C$203:C977,C977)</f>
        <v>775</v>
      </c>
      <c r="F977" s="18" t="str">
        <f t="shared" si="88"/>
        <v/>
      </c>
      <c r="G977" s="18" t="str">
        <f t="shared" si="87"/>
        <v/>
      </c>
      <c r="H977" s="18" t="str">
        <f t="shared" si="87"/>
        <v/>
      </c>
      <c r="I977" s="18" t="str">
        <f t="shared" si="87"/>
        <v/>
      </c>
    </row>
    <row r="978" spans="1:9">
      <c r="A978" s="18">
        <v>776</v>
      </c>
      <c r="C978" s="18" t="str">
        <f t="shared" si="84"/>
        <v/>
      </c>
      <c r="D978" s="18">
        <f>COUNTIF(C$203:C978,C978)</f>
        <v>776</v>
      </c>
      <c r="F978" s="18" t="str">
        <f t="shared" si="88"/>
        <v/>
      </c>
      <c r="G978" s="18" t="str">
        <f t="shared" si="87"/>
        <v/>
      </c>
      <c r="H978" s="18" t="str">
        <f t="shared" si="87"/>
        <v/>
      </c>
      <c r="I978" s="18" t="str">
        <f t="shared" si="87"/>
        <v/>
      </c>
    </row>
    <row r="979" spans="1:9">
      <c r="A979" s="18">
        <v>777</v>
      </c>
      <c r="C979" s="18" t="str">
        <f t="shared" si="84"/>
        <v/>
      </c>
      <c r="D979" s="18">
        <f>COUNTIF(C$203:C979,C979)</f>
        <v>777</v>
      </c>
      <c r="F979" s="18" t="str">
        <f t="shared" si="88"/>
        <v/>
      </c>
      <c r="G979" s="18" t="str">
        <f t="shared" si="87"/>
        <v/>
      </c>
      <c r="H979" s="18" t="str">
        <f t="shared" si="87"/>
        <v/>
      </c>
      <c r="I979" s="18" t="str">
        <f t="shared" si="87"/>
        <v/>
      </c>
    </row>
    <row r="980" spans="1:9">
      <c r="A980" s="18">
        <v>778</v>
      </c>
      <c r="C980" s="18" t="str">
        <f t="shared" si="84"/>
        <v/>
      </c>
      <c r="D980" s="18">
        <f>COUNTIF(C$203:C980,C980)</f>
        <v>778</v>
      </c>
      <c r="F980" s="18" t="str">
        <f t="shared" si="88"/>
        <v/>
      </c>
      <c r="G980" s="18" t="str">
        <f t="shared" ref="G980:I995" si="89">C180</f>
        <v/>
      </c>
      <c r="H980" s="18" t="str">
        <f t="shared" si="89"/>
        <v/>
      </c>
      <c r="I980" s="18" t="str">
        <f t="shared" si="89"/>
        <v/>
      </c>
    </row>
    <row r="981" spans="1:9">
      <c r="A981" s="18">
        <v>779</v>
      </c>
      <c r="C981" s="18" t="str">
        <f t="shared" si="84"/>
        <v/>
      </c>
      <c r="D981" s="18">
        <f>COUNTIF(C$203:C981,C981)</f>
        <v>779</v>
      </c>
      <c r="F981" s="18" t="str">
        <f t="shared" si="88"/>
        <v/>
      </c>
      <c r="G981" s="18" t="str">
        <f t="shared" si="89"/>
        <v/>
      </c>
      <c r="H981" s="18" t="str">
        <f t="shared" si="89"/>
        <v/>
      </c>
      <c r="I981" s="18" t="str">
        <f t="shared" si="89"/>
        <v/>
      </c>
    </row>
    <row r="982" spans="1:9">
      <c r="A982" s="18">
        <v>780</v>
      </c>
      <c r="C982" s="18" t="str">
        <f t="shared" si="84"/>
        <v/>
      </c>
      <c r="D982" s="18">
        <f>COUNTIF(C$203:C982,C982)</f>
        <v>780</v>
      </c>
      <c r="F982" s="18" t="str">
        <f t="shared" si="88"/>
        <v/>
      </c>
      <c r="G982" s="18" t="str">
        <f t="shared" si="89"/>
        <v/>
      </c>
      <c r="H982" s="18" t="str">
        <f t="shared" si="89"/>
        <v/>
      </c>
      <c r="I982" s="18" t="str">
        <f t="shared" si="89"/>
        <v/>
      </c>
    </row>
    <row r="983" spans="1:9">
      <c r="A983" s="18">
        <v>781</v>
      </c>
      <c r="C983" s="18" t="str">
        <f t="shared" si="84"/>
        <v/>
      </c>
      <c r="D983" s="18">
        <f>COUNTIF(C$203:C983,C983)</f>
        <v>781</v>
      </c>
      <c r="F983" s="18" t="str">
        <f t="shared" si="88"/>
        <v/>
      </c>
      <c r="G983" s="18" t="str">
        <f t="shared" si="89"/>
        <v/>
      </c>
      <c r="H983" s="18" t="str">
        <f t="shared" si="89"/>
        <v/>
      </c>
      <c r="I983" s="18" t="str">
        <f t="shared" si="89"/>
        <v/>
      </c>
    </row>
    <row r="984" spans="1:9">
      <c r="A984" s="18">
        <v>782</v>
      </c>
      <c r="C984" s="18" t="str">
        <f t="shared" si="84"/>
        <v/>
      </c>
      <c r="D984" s="18">
        <f>COUNTIF(C$203:C984,C984)</f>
        <v>782</v>
      </c>
      <c r="F984" s="18" t="str">
        <f t="shared" si="88"/>
        <v/>
      </c>
      <c r="G984" s="18" t="str">
        <f t="shared" si="89"/>
        <v/>
      </c>
      <c r="H984" s="18" t="str">
        <f t="shared" si="89"/>
        <v/>
      </c>
      <c r="I984" s="18" t="str">
        <f t="shared" si="89"/>
        <v/>
      </c>
    </row>
    <row r="985" spans="1:9">
      <c r="A985" s="18">
        <v>783</v>
      </c>
      <c r="C985" s="18" t="str">
        <f t="shared" si="84"/>
        <v/>
      </c>
      <c r="D985" s="18">
        <f>COUNTIF(C$203:C985,C985)</f>
        <v>783</v>
      </c>
      <c r="F985" s="18" t="str">
        <f t="shared" si="88"/>
        <v/>
      </c>
      <c r="G985" s="18" t="str">
        <f t="shared" si="89"/>
        <v/>
      </c>
      <c r="H985" s="18" t="str">
        <f t="shared" si="89"/>
        <v/>
      </c>
      <c r="I985" s="18" t="str">
        <f t="shared" si="89"/>
        <v/>
      </c>
    </row>
    <row r="986" spans="1:9">
      <c r="A986" s="18">
        <v>784</v>
      </c>
      <c r="C986" s="18" t="str">
        <f t="shared" si="84"/>
        <v/>
      </c>
      <c r="D986" s="18">
        <f>COUNTIF(C$203:C986,C986)</f>
        <v>784</v>
      </c>
      <c r="F986" s="18" t="str">
        <f t="shared" si="88"/>
        <v/>
      </c>
      <c r="G986" s="18" t="str">
        <f t="shared" si="89"/>
        <v/>
      </c>
      <c r="H986" s="18" t="str">
        <f t="shared" si="89"/>
        <v/>
      </c>
      <c r="I986" s="18" t="str">
        <f t="shared" si="89"/>
        <v/>
      </c>
    </row>
    <row r="987" spans="1:9">
      <c r="A987" s="18">
        <v>785</v>
      </c>
      <c r="C987" s="18" t="str">
        <f t="shared" si="84"/>
        <v/>
      </c>
      <c r="D987" s="18">
        <f>COUNTIF(C$203:C987,C987)</f>
        <v>785</v>
      </c>
      <c r="F987" s="18" t="str">
        <f t="shared" si="88"/>
        <v/>
      </c>
      <c r="G987" s="18" t="str">
        <f t="shared" si="89"/>
        <v/>
      </c>
      <c r="H987" s="18" t="str">
        <f t="shared" si="89"/>
        <v/>
      </c>
      <c r="I987" s="18" t="str">
        <f t="shared" si="89"/>
        <v/>
      </c>
    </row>
    <row r="988" spans="1:9">
      <c r="A988" s="18">
        <v>786</v>
      </c>
      <c r="C988" s="18" t="str">
        <f t="shared" si="84"/>
        <v/>
      </c>
      <c r="D988" s="18">
        <f>COUNTIF(C$203:C988,C988)</f>
        <v>786</v>
      </c>
      <c r="F988" s="18" t="str">
        <f t="shared" si="88"/>
        <v/>
      </c>
      <c r="G988" s="18" t="str">
        <f t="shared" si="89"/>
        <v/>
      </c>
      <c r="H988" s="18" t="str">
        <f t="shared" si="89"/>
        <v/>
      </c>
      <c r="I988" s="18" t="str">
        <f t="shared" si="89"/>
        <v/>
      </c>
    </row>
    <row r="989" spans="1:9">
      <c r="A989" s="18">
        <v>787</v>
      </c>
      <c r="C989" s="18" t="str">
        <f t="shared" si="84"/>
        <v/>
      </c>
      <c r="D989" s="18">
        <f>COUNTIF(C$203:C989,C989)</f>
        <v>787</v>
      </c>
      <c r="F989" s="18" t="str">
        <f t="shared" si="88"/>
        <v/>
      </c>
      <c r="G989" s="18" t="str">
        <f t="shared" si="89"/>
        <v/>
      </c>
      <c r="H989" s="18" t="str">
        <f t="shared" si="89"/>
        <v/>
      </c>
      <c r="I989" s="18" t="str">
        <f t="shared" si="89"/>
        <v/>
      </c>
    </row>
    <row r="990" spans="1:9">
      <c r="A990" s="18">
        <v>788</v>
      </c>
      <c r="C990" s="18" t="str">
        <f t="shared" si="84"/>
        <v/>
      </c>
      <c r="D990" s="18">
        <f>COUNTIF(C$203:C990,C990)</f>
        <v>788</v>
      </c>
      <c r="F990" s="18" t="str">
        <f t="shared" si="88"/>
        <v/>
      </c>
      <c r="G990" s="18" t="str">
        <f t="shared" si="89"/>
        <v/>
      </c>
      <c r="H990" s="18" t="str">
        <f t="shared" si="89"/>
        <v/>
      </c>
      <c r="I990" s="18" t="str">
        <f t="shared" si="89"/>
        <v/>
      </c>
    </row>
    <row r="991" spans="1:9">
      <c r="A991" s="18">
        <v>789</v>
      </c>
      <c r="C991" s="18" t="str">
        <f t="shared" si="84"/>
        <v/>
      </c>
      <c r="D991" s="18">
        <f>COUNTIF(C$203:C991,C991)</f>
        <v>789</v>
      </c>
      <c r="F991" s="18" t="str">
        <f t="shared" si="88"/>
        <v/>
      </c>
      <c r="G991" s="18" t="str">
        <f t="shared" si="89"/>
        <v/>
      </c>
      <c r="H991" s="18" t="str">
        <f t="shared" si="89"/>
        <v/>
      </c>
      <c r="I991" s="18" t="str">
        <f t="shared" si="89"/>
        <v/>
      </c>
    </row>
    <row r="992" spans="1:9">
      <c r="A992" s="18">
        <v>790</v>
      </c>
      <c r="C992" s="18" t="str">
        <f t="shared" si="84"/>
        <v/>
      </c>
      <c r="D992" s="18">
        <f>COUNTIF(C$203:C992,C992)</f>
        <v>790</v>
      </c>
      <c r="F992" s="18" t="str">
        <f t="shared" si="88"/>
        <v/>
      </c>
      <c r="G992" s="18" t="str">
        <f t="shared" si="89"/>
        <v/>
      </c>
      <c r="H992" s="18" t="str">
        <f t="shared" si="89"/>
        <v/>
      </c>
      <c r="I992" s="18" t="str">
        <f t="shared" si="89"/>
        <v/>
      </c>
    </row>
    <row r="993" spans="1:9">
      <c r="A993" s="18">
        <v>791</v>
      </c>
      <c r="C993" s="18" t="str">
        <f t="shared" si="84"/>
        <v/>
      </c>
      <c r="D993" s="18">
        <f>COUNTIF(C$203:C993,C993)</f>
        <v>791</v>
      </c>
      <c r="F993" s="18" t="str">
        <f t="shared" si="88"/>
        <v/>
      </c>
      <c r="G993" s="18" t="str">
        <f t="shared" si="89"/>
        <v/>
      </c>
      <c r="H993" s="18" t="str">
        <f t="shared" si="89"/>
        <v/>
      </c>
      <c r="I993" s="18" t="str">
        <f t="shared" si="89"/>
        <v/>
      </c>
    </row>
    <row r="994" spans="1:9">
      <c r="A994" s="18">
        <v>792</v>
      </c>
      <c r="C994" s="18" t="str">
        <f t="shared" si="84"/>
        <v/>
      </c>
      <c r="D994" s="18">
        <f>COUNTIF(C$203:C994,C994)</f>
        <v>792</v>
      </c>
      <c r="F994" s="18" t="str">
        <f t="shared" si="88"/>
        <v/>
      </c>
      <c r="G994" s="18" t="str">
        <f t="shared" si="89"/>
        <v/>
      </c>
      <c r="H994" s="18" t="str">
        <f t="shared" si="89"/>
        <v/>
      </c>
      <c r="I994" s="18" t="str">
        <f t="shared" si="89"/>
        <v/>
      </c>
    </row>
    <row r="995" spans="1:9">
      <c r="A995" s="18">
        <v>793</v>
      </c>
      <c r="C995" s="18" t="str">
        <f t="shared" si="84"/>
        <v/>
      </c>
      <c r="D995" s="18">
        <f>COUNTIF(C$203:C995,C995)</f>
        <v>793</v>
      </c>
      <c r="F995" s="18" t="str">
        <f t="shared" si="88"/>
        <v/>
      </c>
      <c r="G995" s="18" t="str">
        <f t="shared" si="89"/>
        <v/>
      </c>
      <c r="H995" s="18" t="str">
        <f t="shared" si="89"/>
        <v/>
      </c>
      <c r="I995" s="18" t="str">
        <f t="shared" si="89"/>
        <v/>
      </c>
    </row>
    <row r="996" spans="1:9">
      <c r="A996" s="18">
        <v>794</v>
      </c>
      <c r="C996" s="18" t="str">
        <f t="shared" ref="C996:C1002" si="90">N196</f>
        <v/>
      </c>
      <c r="D996" s="18">
        <f>COUNTIF(C$203:C996,C996)</f>
        <v>794</v>
      </c>
      <c r="F996" s="18" t="str">
        <f t="shared" si="88"/>
        <v/>
      </c>
      <c r="G996" s="18" t="str">
        <f t="shared" ref="G996:I1002" si="91">C196</f>
        <v/>
      </c>
      <c r="H996" s="18" t="str">
        <f t="shared" si="91"/>
        <v/>
      </c>
      <c r="I996" s="18" t="str">
        <f t="shared" si="91"/>
        <v/>
      </c>
    </row>
    <row r="997" spans="1:9">
      <c r="A997" s="18">
        <v>795</v>
      </c>
      <c r="C997" s="18" t="str">
        <f t="shared" si="90"/>
        <v/>
      </c>
      <c r="D997" s="18">
        <f>COUNTIF(C$203:C997,C997)</f>
        <v>795</v>
      </c>
      <c r="F997" s="18" t="str">
        <f t="shared" si="88"/>
        <v/>
      </c>
      <c r="G997" s="18" t="str">
        <f t="shared" si="91"/>
        <v/>
      </c>
      <c r="H997" s="18" t="str">
        <f t="shared" si="91"/>
        <v/>
      </c>
      <c r="I997" s="18" t="str">
        <f t="shared" si="91"/>
        <v/>
      </c>
    </row>
    <row r="998" spans="1:9">
      <c r="A998" s="18">
        <v>796</v>
      </c>
      <c r="C998" s="18" t="str">
        <f t="shared" si="90"/>
        <v/>
      </c>
      <c r="D998" s="18">
        <f>COUNTIF(C$203:C998,C998)</f>
        <v>796</v>
      </c>
      <c r="F998" s="18" t="str">
        <f t="shared" si="88"/>
        <v/>
      </c>
      <c r="G998" s="18" t="str">
        <f t="shared" si="91"/>
        <v/>
      </c>
      <c r="H998" s="18" t="str">
        <f t="shared" si="91"/>
        <v/>
      </c>
      <c r="I998" s="18" t="str">
        <f t="shared" si="91"/>
        <v/>
      </c>
    </row>
    <row r="999" spans="1:9">
      <c r="A999" s="18">
        <v>797</v>
      </c>
      <c r="C999" s="18" t="str">
        <f t="shared" si="90"/>
        <v/>
      </c>
      <c r="D999" s="18">
        <f>COUNTIF(C$203:C999,C999)</f>
        <v>797</v>
      </c>
      <c r="F999" s="18" t="str">
        <f t="shared" si="88"/>
        <v/>
      </c>
      <c r="G999" s="18" t="str">
        <f t="shared" si="91"/>
        <v/>
      </c>
      <c r="H999" s="18" t="str">
        <f t="shared" si="91"/>
        <v/>
      </c>
      <c r="I999" s="18" t="str">
        <f t="shared" si="91"/>
        <v/>
      </c>
    </row>
    <row r="1000" spans="1:9">
      <c r="A1000" s="18">
        <v>798</v>
      </c>
      <c r="C1000" s="18" t="str">
        <f t="shared" si="90"/>
        <v/>
      </c>
      <c r="D1000" s="18">
        <f>COUNTIF(C$203:C1000,C1000)</f>
        <v>798</v>
      </c>
      <c r="F1000" s="18" t="str">
        <f t="shared" si="88"/>
        <v/>
      </c>
      <c r="G1000" s="18" t="str">
        <f t="shared" si="91"/>
        <v/>
      </c>
      <c r="H1000" s="18" t="str">
        <f t="shared" si="91"/>
        <v/>
      </c>
      <c r="I1000" s="18" t="str">
        <f t="shared" si="91"/>
        <v/>
      </c>
    </row>
    <row r="1001" spans="1:9">
      <c r="A1001" s="18">
        <v>799</v>
      </c>
      <c r="C1001" s="18" t="str">
        <f t="shared" si="90"/>
        <v/>
      </c>
      <c r="D1001" s="18">
        <f>COUNTIF(C$203:C1001,C1001)</f>
        <v>799</v>
      </c>
      <c r="F1001" s="18" t="str">
        <f t="shared" si="88"/>
        <v/>
      </c>
      <c r="G1001" s="18" t="str">
        <f t="shared" si="91"/>
        <v/>
      </c>
      <c r="H1001" s="18" t="str">
        <f t="shared" si="91"/>
        <v/>
      </c>
      <c r="I1001" s="18" t="str">
        <f t="shared" si="91"/>
        <v/>
      </c>
    </row>
    <row r="1002" spans="1:9">
      <c r="A1002" s="18">
        <v>800</v>
      </c>
      <c r="C1002" s="18" t="str">
        <f t="shared" si="90"/>
        <v/>
      </c>
      <c r="D1002" s="18">
        <f>COUNTIF(C$203:C1002,C1002)</f>
        <v>800</v>
      </c>
      <c r="F1002" s="18" t="str">
        <f t="shared" si="88"/>
        <v/>
      </c>
      <c r="G1002" s="18" t="str">
        <f t="shared" si="91"/>
        <v/>
      </c>
      <c r="H1002" s="18" t="str">
        <f t="shared" si="91"/>
        <v/>
      </c>
      <c r="I1002" s="18" t="str">
        <f t="shared" si="91"/>
        <v/>
      </c>
    </row>
    <row r="1003" spans="1:9">
      <c r="A1003" s="18">
        <v>801</v>
      </c>
      <c r="C1003" s="18" t="str">
        <f>O3</f>
        <v/>
      </c>
      <c r="D1003" s="18">
        <f>COUNTIF(C$203:C1003,C1003)</f>
        <v>801</v>
      </c>
      <c r="F1003" s="18" t="str">
        <f t="shared" si="88"/>
        <v/>
      </c>
      <c r="G1003" s="18" t="str">
        <f t="shared" ref="G1003:G1019" si="92">C3</f>
        <v/>
      </c>
      <c r="H1003" s="18" t="str">
        <f t="shared" ref="H1003:I1018" si="93">D3</f>
        <v/>
      </c>
      <c r="I1003" s="18" t="str">
        <f t="shared" si="93"/>
        <v/>
      </c>
    </row>
    <row r="1004" spans="1:9">
      <c r="A1004" s="18">
        <v>802</v>
      </c>
      <c r="C1004" s="18" t="str">
        <f t="shared" ref="C1004:C1067" si="94">O4</f>
        <v/>
      </c>
      <c r="D1004" s="18">
        <f>COUNTIF(C$203:C1004,C1004)</f>
        <v>802</v>
      </c>
      <c r="F1004" s="18" t="str">
        <f t="shared" si="88"/>
        <v/>
      </c>
      <c r="G1004" s="18" t="str">
        <f t="shared" si="92"/>
        <v/>
      </c>
      <c r="H1004" s="18" t="str">
        <f t="shared" si="93"/>
        <v/>
      </c>
      <c r="I1004" s="18" t="str">
        <f t="shared" si="93"/>
        <v/>
      </c>
    </row>
    <row r="1005" spans="1:9">
      <c r="A1005" s="18">
        <v>803</v>
      </c>
      <c r="C1005" s="18" t="str">
        <f t="shared" si="94"/>
        <v/>
      </c>
      <c r="D1005" s="18">
        <f>COUNTIF(C$203:C1005,C1005)</f>
        <v>803</v>
      </c>
      <c r="F1005" s="18" t="str">
        <f t="shared" si="88"/>
        <v/>
      </c>
      <c r="G1005" s="18" t="str">
        <f t="shared" si="92"/>
        <v/>
      </c>
      <c r="H1005" s="18" t="str">
        <f t="shared" si="93"/>
        <v/>
      </c>
      <c r="I1005" s="18" t="str">
        <f t="shared" si="93"/>
        <v/>
      </c>
    </row>
    <row r="1006" spans="1:9">
      <c r="A1006" s="18">
        <v>804</v>
      </c>
      <c r="C1006" s="18" t="str">
        <f t="shared" si="94"/>
        <v/>
      </c>
      <c r="D1006" s="18">
        <f>COUNTIF(C$203:C1006,C1006)</f>
        <v>804</v>
      </c>
      <c r="F1006" s="18" t="str">
        <f t="shared" si="88"/>
        <v/>
      </c>
      <c r="G1006" s="18" t="str">
        <f t="shared" si="92"/>
        <v/>
      </c>
      <c r="H1006" s="18" t="str">
        <f t="shared" si="93"/>
        <v/>
      </c>
      <c r="I1006" s="18" t="str">
        <f t="shared" si="93"/>
        <v/>
      </c>
    </row>
    <row r="1007" spans="1:9">
      <c r="A1007" s="18">
        <v>805</v>
      </c>
      <c r="C1007" s="18" t="str">
        <f t="shared" si="94"/>
        <v/>
      </c>
      <c r="D1007" s="18">
        <f>COUNTIF(C$203:C1007,C1007)</f>
        <v>805</v>
      </c>
      <c r="F1007" s="18" t="str">
        <f t="shared" si="88"/>
        <v/>
      </c>
      <c r="G1007" s="18" t="str">
        <f t="shared" si="92"/>
        <v/>
      </c>
      <c r="H1007" s="18" t="str">
        <f t="shared" si="93"/>
        <v/>
      </c>
      <c r="I1007" s="18" t="str">
        <f t="shared" si="93"/>
        <v/>
      </c>
    </row>
    <row r="1008" spans="1:9">
      <c r="A1008" s="18">
        <v>806</v>
      </c>
      <c r="C1008" s="18" t="str">
        <f t="shared" si="94"/>
        <v/>
      </c>
      <c r="D1008" s="18">
        <f>COUNTIF(C$203:C1008,C1008)</f>
        <v>806</v>
      </c>
      <c r="F1008" s="18" t="str">
        <f t="shared" si="88"/>
        <v/>
      </c>
      <c r="G1008" s="18" t="str">
        <f t="shared" si="92"/>
        <v/>
      </c>
      <c r="H1008" s="18" t="str">
        <f t="shared" si="93"/>
        <v/>
      </c>
      <c r="I1008" s="18" t="str">
        <f t="shared" si="93"/>
        <v/>
      </c>
    </row>
    <row r="1009" spans="1:9">
      <c r="A1009" s="18">
        <v>807</v>
      </c>
      <c r="C1009" s="18" t="str">
        <f t="shared" si="94"/>
        <v/>
      </c>
      <c r="D1009" s="18">
        <f>COUNTIF(C$203:C1009,C1009)</f>
        <v>807</v>
      </c>
      <c r="F1009" s="18" t="str">
        <f t="shared" si="88"/>
        <v/>
      </c>
      <c r="G1009" s="18" t="str">
        <f t="shared" si="92"/>
        <v/>
      </c>
      <c r="H1009" s="18" t="str">
        <f t="shared" si="93"/>
        <v/>
      </c>
      <c r="I1009" s="18" t="str">
        <f t="shared" si="93"/>
        <v/>
      </c>
    </row>
    <row r="1010" spans="1:9">
      <c r="A1010" s="18">
        <v>808</v>
      </c>
      <c r="C1010" s="18" t="str">
        <f t="shared" si="94"/>
        <v/>
      </c>
      <c r="D1010" s="18">
        <f>COUNTIF(C$203:C1010,C1010)</f>
        <v>808</v>
      </c>
      <c r="F1010" s="18" t="str">
        <f t="shared" si="88"/>
        <v/>
      </c>
      <c r="G1010" s="18" t="str">
        <f t="shared" si="92"/>
        <v/>
      </c>
      <c r="H1010" s="18" t="str">
        <f t="shared" si="93"/>
        <v/>
      </c>
      <c r="I1010" s="18" t="str">
        <f t="shared" si="93"/>
        <v/>
      </c>
    </row>
    <row r="1011" spans="1:9">
      <c r="A1011" s="18">
        <v>809</v>
      </c>
      <c r="C1011" s="18" t="str">
        <f t="shared" si="94"/>
        <v/>
      </c>
      <c r="D1011" s="18">
        <f>COUNTIF(C$203:C1011,C1011)</f>
        <v>809</v>
      </c>
      <c r="F1011" s="18" t="str">
        <f t="shared" si="88"/>
        <v/>
      </c>
      <c r="G1011" s="18" t="str">
        <f t="shared" si="92"/>
        <v/>
      </c>
      <c r="H1011" s="18" t="str">
        <f t="shared" si="93"/>
        <v/>
      </c>
      <c r="I1011" s="18" t="str">
        <f t="shared" si="93"/>
        <v/>
      </c>
    </row>
    <row r="1012" spans="1:9">
      <c r="A1012" s="18">
        <v>810</v>
      </c>
      <c r="C1012" s="18" t="str">
        <f t="shared" si="94"/>
        <v/>
      </c>
      <c r="D1012" s="18">
        <f>COUNTIF(C$203:C1012,C1012)</f>
        <v>810</v>
      </c>
      <c r="F1012" s="18" t="str">
        <f t="shared" si="88"/>
        <v/>
      </c>
      <c r="G1012" s="18" t="str">
        <f t="shared" si="92"/>
        <v/>
      </c>
      <c r="H1012" s="18" t="str">
        <f t="shared" si="93"/>
        <v/>
      </c>
      <c r="I1012" s="18" t="str">
        <f t="shared" si="93"/>
        <v/>
      </c>
    </row>
    <row r="1013" spans="1:9">
      <c r="A1013" s="18">
        <v>811</v>
      </c>
      <c r="C1013" s="18" t="str">
        <f t="shared" si="94"/>
        <v/>
      </c>
      <c r="D1013" s="18">
        <f>COUNTIF(C$203:C1013,C1013)</f>
        <v>811</v>
      </c>
      <c r="F1013" s="18" t="str">
        <f t="shared" si="88"/>
        <v/>
      </c>
      <c r="G1013" s="18" t="str">
        <f t="shared" si="92"/>
        <v/>
      </c>
      <c r="H1013" s="18" t="str">
        <f t="shared" si="93"/>
        <v/>
      </c>
      <c r="I1013" s="18" t="str">
        <f t="shared" si="93"/>
        <v/>
      </c>
    </row>
    <row r="1014" spans="1:9">
      <c r="A1014" s="18">
        <v>812</v>
      </c>
      <c r="C1014" s="18" t="str">
        <f t="shared" si="94"/>
        <v/>
      </c>
      <c r="D1014" s="18">
        <f>COUNTIF(C$203:C1014,C1014)</f>
        <v>812</v>
      </c>
      <c r="F1014" s="18" t="str">
        <f t="shared" si="88"/>
        <v/>
      </c>
      <c r="G1014" s="18" t="str">
        <f t="shared" si="92"/>
        <v/>
      </c>
      <c r="H1014" s="18" t="str">
        <f t="shared" si="93"/>
        <v/>
      </c>
      <c r="I1014" s="18" t="str">
        <f t="shared" si="93"/>
        <v/>
      </c>
    </row>
    <row r="1015" spans="1:9">
      <c r="A1015" s="18">
        <v>813</v>
      </c>
      <c r="C1015" s="18" t="str">
        <f t="shared" si="94"/>
        <v/>
      </c>
      <c r="D1015" s="18">
        <f>COUNTIF(C$203:C1015,C1015)</f>
        <v>813</v>
      </c>
      <c r="F1015" s="18" t="str">
        <f t="shared" si="88"/>
        <v/>
      </c>
      <c r="G1015" s="18" t="str">
        <f t="shared" si="92"/>
        <v/>
      </c>
      <c r="H1015" s="18" t="str">
        <f t="shared" si="93"/>
        <v/>
      </c>
      <c r="I1015" s="18" t="str">
        <f t="shared" si="93"/>
        <v/>
      </c>
    </row>
    <row r="1016" spans="1:9">
      <c r="A1016" s="18">
        <v>814</v>
      </c>
      <c r="C1016" s="18" t="str">
        <f t="shared" si="94"/>
        <v/>
      </c>
      <c r="D1016" s="18">
        <f>COUNTIF(C$203:C1016,C1016)</f>
        <v>814</v>
      </c>
      <c r="F1016" s="18" t="str">
        <f t="shared" si="88"/>
        <v/>
      </c>
      <c r="G1016" s="18" t="str">
        <f t="shared" si="92"/>
        <v/>
      </c>
      <c r="H1016" s="18" t="str">
        <f t="shared" si="93"/>
        <v/>
      </c>
      <c r="I1016" s="18" t="str">
        <f t="shared" si="93"/>
        <v/>
      </c>
    </row>
    <row r="1017" spans="1:9">
      <c r="A1017" s="18">
        <v>815</v>
      </c>
      <c r="C1017" s="18" t="str">
        <f t="shared" si="94"/>
        <v/>
      </c>
      <c r="D1017" s="18">
        <f>COUNTIF(C$203:C1017,C1017)</f>
        <v>815</v>
      </c>
      <c r="F1017" s="18" t="str">
        <f t="shared" si="88"/>
        <v/>
      </c>
      <c r="G1017" s="18" t="str">
        <f t="shared" si="92"/>
        <v/>
      </c>
      <c r="H1017" s="18" t="str">
        <f t="shared" si="93"/>
        <v/>
      </c>
      <c r="I1017" s="18" t="str">
        <f t="shared" si="93"/>
        <v/>
      </c>
    </row>
    <row r="1018" spans="1:9">
      <c r="A1018" s="18">
        <v>816</v>
      </c>
      <c r="C1018" s="18" t="str">
        <f t="shared" si="94"/>
        <v/>
      </c>
      <c r="D1018" s="18">
        <f>COUNTIF(C$203:C1018,C1018)</f>
        <v>816</v>
      </c>
      <c r="F1018" s="18" t="str">
        <f t="shared" si="88"/>
        <v/>
      </c>
      <c r="G1018" s="18" t="str">
        <f t="shared" si="92"/>
        <v/>
      </c>
      <c r="H1018" s="18" t="str">
        <f t="shared" si="93"/>
        <v/>
      </c>
      <c r="I1018" s="18" t="str">
        <f t="shared" si="93"/>
        <v/>
      </c>
    </row>
    <row r="1019" spans="1:9">
      <c r="A1019" s="18">
        <v>817</v>
      </c>
      <c r="C1019" s="18" t="str">
        <f t="shared" si="94"/>
        <v/>
      </c>
      <c r="D1019" s="18">
        <f>COUNTIF(C$203:C1019,C1019)</f>
        <v>817</v>
      </c>
      <c r="F1019" s="18" t="str">
        <f t="shared" si="88"/>
        <v/>
      </c>
      <c r="G1019" s="18" t="str">
        <f t="shared" si="92"/>
        <v/>
      </c>
      <c r="H1019" s="18" t="str">
        <f>D19</f>
        <v/>
      </c>
      <c r="I1019" s="18" t="str">
        <f>E19</f>
        <v/>
      </c>
    </row>
    <row r="1020" spans="1:9">
      <c r="A1020" s="18">
        <v>818</v>
      </c>
      <c r="C1020" s="18" t="str">
        <f t="shared" si="94"/>
        <v/>
      </c>
      <c r="D1020" s="18">
        <f>COUNTIF(C$203:C1020,C1020)</f>
        <v>818</v>
      </c>
      <c r="F1020" s="18" t="str">
        <f t="shared" si="88"/>
        <v/>
      </c>
      <c r="G1020" s="18" t="str">
        <f t="shared" ref="G1020:I1035" si="95">C20</f>
        <v/>
      </c>
      <c r="H1020" s="18" t="str">
        <f t="shared" si="95"/>
        <v/>
      </c>
      <c r="I1020" s="18" t="str">
        <f t="shared" si="95"/>
        <v/>
      </c>
    </row>
    <row r="1021" spans="1:9">
      <c r="A1021" s="18">
        <v>819</v>
      </c>
      <c r="C1021" s="18" t="str">
        <f t="shared" si="94"/>
        <v/>
      </c>
      <c r="D1021" s="18">
        <f>COUNTIF(C$203:C1021,C1021)</f>
        <v>819</v>
      </c>
      <c r="F1021" s="18" t="str">
        <f t="shared" si="88"/>
        <v/>
      </c>
      <c r="G1021" s="18" t="str">
        <f t="shared" si="95"/>
        <v/>
      </c>
      <c r="H1021" s="18" t="str">
        <f t="shared" si="95"/>
        <v/>
      </c>
      <c r="I1021" s="18" t="str">
        <f t="shared" si="95"/>
        <v/>
      </c>
    </row>
    <row r="1022" spans="1:9">
      <c r="A1022" s="18">
        <v>820</v>
      </c>
      <c r="C1022" s="18" t="str">
        <f t="shared" si="94"/>
        <v/>
      </c>
      <c r="D1022" s="18">
        <f>COUNTIF(C$203:C1022,C1022)</f>
        <v>820</v>
      </c>
      <c r="F1022" s="18" t="str">
        <f t="shared" si="88"/>
        <v/>
      </c>
      <c r="G1022" s="18" t="str">
        <f t="shared" si="95"/>
        <v/>
      </c>
      <c r="H1022" s="18" t="str">
        <f t="shared" si="95"/>
        <v/>
      </c>
      <c r="I1022" s="18" t="str">
        <f t="shared" si="95"/>
        <v/>
      </c>
    </row>
    <row r="1023" spans="1:9">
      <c r="A1023" s="18">
        <v>821</v>
      </c>
      <c r="C1023" s="18" t="str">
        <f t="shared" si="94"/>
        <v/>
      </c>
      <c r="D1023" s="18">
        <f>COUNTIF(C$203:C1023,C1023)</f>
        <v>821</v>
      </c>
      <c r="F1023" s="18" t="str">
        <f t="shared" si="88"/>
        <v/>
      </c>
      <c r="G1023" s="18" t="str">
        <f t="shared" si="95"/>
        <v/>
      </c>
      <c r="H1023" s="18" t="str">
        <f t="shared" si="95"/>
        <v/>
      </c>
      <c r="I1023" s="18" t="str">
        <f t="shared" si="95"/>
        <v/>
      </c>
    </row>
    <row r="1024" spans="1:9">
      <c r="A1024" s="18">
        <v>822</v>
      </c>
      <c r="C1024" s="18" t="str">
        <f t="shared" si="94"/>
        <v/>
      </c>
      <c r="D1024" s="18">
        <f>COUNTIF(C$203:C1024,C1024)</f>
        <v>822</v>
      </c>
      <c r="F1024" s="18" t="str">
        <f t="shared" si="88"/>
        <v/>
      </c>
      <c r="G1024" s="18" t="str">
        <f t="shared" si="95"/>
        <v/>
      </c>
      <c r="H1024" s="18" t="str">
        <f t="shared" si="95"/>
        <v/>
      </c>
      <c r="I1024" s="18" t="str">
        <f t="shared" si="95"/>
        <v/>
      </c>
    </row>
    <row r="1025" spans="1:9">
      <c r="A1025" s="18">
        <v>823</v>
      </c>
      <c r="C1025" s="18" t="str">
        <f t="shared" si="94"/>
        <v/>
      </c>
      <c r="D1025" s="18">
        <f>COUNTIF(C$203:C1025,C1025)</f>
        <v>823</v>
      </c>
      <c r="F1025" s="18" t="str">
        <f t="shared" si="88"/>
        <v/>
      </c>
      <c r="G1025" s="18" t="str">
        <f t="shared" si="95"/>
        <v/>
      </c>
      <c r="H1025" s="18" t="str">
        <f t="shared" si="95"/>
        <v/>
      </c>
      <c r="I1025" s="18" t="str">
        <f t="shared" si="95"/>
        <v/>
      </c>
    </row>
    <row r="1026" spans="1:9">
      <c r="A1026" s="18">
        <v>824</v>
      </c>
      <c r="C1026" s="18" t="str">
        <f t="shared" si="94"/>
        <v/>
      </c>
      <c r="D1026" s="18">
        <f>COUNTIF(C$203:C1026,C1026)</f>
        <v>824</v>
      </c>
      <c r="F1026" s="18" t="str">
        <f t="shared" si="88"/>
        <v/>
      </c>
      <c r="G1026" s="18" t="str">
        <f t="shared" si="95"/>
        <v/>
      </c>
      <c r="H1026" s="18" t="str">
        <f t="shared" si="95"/>
        <v/>
      </c>
      <c r="I1026" s="18" t="str">
        <f t="shared" si="95"/>
        <v/>
      </c>
    </row>
    <row r="1027" spans="1:9">
      <c r="A1027" s="18">
        <v>825</v>
      </c>
      <c r="C1027" s="18" t="str">
        <f t="shared" si="94"/>
        <v/>
      </c>
      <c r="D1027" s="18">
        <f>COUNTIF(C$203:C1027,C1027)</f>
        <v>825</v>
      </c>
      <c r="F1027" s="18" t="str">
        <f t="shared" si="88"/>
        <v/>
      </c>
      <c r="G1027" s="18" t="str">
        <f t="shared" si="95"/>
        <v/>
      </c>
      <c r="H1027" s="18" t="str">
        <f t="shared" si="95"/>
        <v/>
      </c>
      <c r="I1027" s="18" t="str">
        <f t="shared" si="95"/>
        <v/>
      </c>
    </row>
    <row r="1028" spans="1:9">
      <c r="A1028" s="18">
        <v>826</v>
      </c>
      <c r="C1028" s="18" t="str">
        <f t="shared" si="94"/>
        <v/>
      </c>
      <c r="D1028" s="18">
        <f>COUNTIF(C$203:C1028,C1028)</f>
        <v>826</v>
      </c>
      <c r="F1028" s="18" t="str">
        <f t="shared" si="88"/>
        <v/>
      </c>
      <c r="G1028" s="18" t="str">
        <f t="shared" si="95"/>
        <v/>
      </c>
      <c r="H1028" s="18" t="str">
        <f t="shared" si="95"/>
        <v/>
      </c>
      <c r="I1028" s="18" t="str">
        <f t="shared" si="95"/>
        <v/>
      </c>
    </row>
    <row r="1029" spans="1:9">
      <c r="A1029" s="18">
        <v>827</v>
      </c>
      <c r="C1029" s="18" t="str">
        <f t="shared" si="94"/>
        <v/>
      </c>
      <c r="D1029" s="18">
        <f>COUNTIF(C$203:C1029,C1029)</f>
        <v>827</v>
      </c>
      <c r="F1029" s="18" t="str">
        <f t="shared" si="88"/>
        <v/>
      </c>
      <c r="G1029" s="18" t="str">
        <f t="shared" si="95"/>
        <v/>
      </c>
      <c r="H1029" s="18" t="str">
        <f t="shared" si="95"/>
        <v/>
      </c>
      <c r="I1029" s="18" t="str">
        <f t="shared" si="95"/>
        <v/>
      </c>
    </row>
    <row r="1030" spans="1:9">
      <c r="A1030" s="18">
        <v>828</v>
      </c>
      <c r="C1030" s="18" t="str">
        <f t="shared" si="94"/>
        <v/>
      </c>
      <c r="D1030" s="18">
        <f>COUNTIF(C$203:C1030,C1030)</f>
        <v>828</v>
      </c>
      <c r="F1030" s="18" t="str">
        <f t="shared" si="88"/>
        <v/>
      </c>
      <c r="G1030" s="18" t="str">
        <f t="shared" si="95"/>
        <v/>
      </c>
      <c r="H1030" s="18" t="str">
        <f t="shared" si="95"/>
        <v/>
      </c>
      <c r="I1030" s="18" t="str">
        <f t="shared" si="95"/>
        <v/>
      </c>
    </row>
    <row r="1031" spans="1:9">
      <c r="A1031" s="18">
        <v>829</v>
      </c>
      <c r="C1031" s="18" t="str">
        <f t="shared" si="94"/>
        <v/>
      </c>
      <c r="D1031" s="18">
        <f>COUNTIF(C$203:C1031,C1031)</f>
        <v>829</v>
      </c>
      <c r="F1031" s="18" t="str">
        <f t="shared" si="88"/>
        <v/>
      </c>
      <c r="G1031" s="18" t="str">
        <f t="shared" si="95"/>
        <v/>
      </c>
      <c r="H1031" s="18" t="str">
        <f t="shared" si="95"/>
        <v/>
      </c>
      <c r="I1031" s="18" t="str">
        <f t="shared" si="95"/>
        <v/>
      </c>
    </row>
    <row r="1032" spans="1:9">
      <c r="A1032" s="18">
        <v>830</v>
      </c>
      <c r="C1032" s="18" t="str">
        <f t="shared" si="94"/>
        <v/>
      </c>
      <c r="D1032" s="18">
        <f>COUNTIF(C$203:C1032,C1032)</f>
        <v>830</v>
      </c>
      <c r="F1032" s="18" t="str">
        <f t="shared" si="88"/>
        <v/>
      </c>
      <c r="G1032" s="18" t="str">
        <f t="shared" si="95"/>
        <v/>
      </c>
      <c r="H1032" s="18" t="str">
        <f t="shared" si="95"/>
        <v/>
      </c>
      <c r="I1032" s="18" t="str">
        <f t="shared" si="95"/>
        <v/>
      </c>
    </row>
    <row r="1033" spans="1:9">
      <c r="A1033" s="18">
        <v>831</v>
      </c>
      <c r="C1033" s="18" t="str">
        <f t="shared" si="94"/>
        <v/>
      </c>
      <c r="D1033" s="18">
        <f>COUNTIF(C$203:C1033,C1033)</f>
        <v>831</v>
      </c>
      <c r="F1033" s="18" t="str">
        <f t="shared" si="88"/>
        <v/>
      </c>
      <c r="G1033" s="18" t="str">
        <f t="shared" si="95"/>
        <v/>
      </c>
      <c r="H1033" s="18" t="str">
        <f t="shared" si="95"/>
        <v/>
      </c>
      <c r="I1033" s="18" t="str">
        <f t="shared" si="95"/>
        <v/>
      </c>
    </row>
    <row r="1034" spans="1:9">
      <c r="A1034" s="18">
        <v>832</v>
      </c>
      <c r="C1034" s="18" t="str">
        <f t="shared" si="94"/>
        <v/>
      </c>
      <c r="D1034" s="18">
        <f>COUNTIF(C$203:C1034,C1034)</f>
        <v>832</v>
      </c>
      <c r="F1034" s="18" t="str">
        <f t="shared" si="88"/>
        <v/>
      </c>
      <c r="G1034" s="18" t="str">
        <f t="shared" si="95"/>
        <v/>
      </c>
      <c r="H1034" s="18" t="str">
        <f t="shared" si="95"/>
        <v/>
      </c>
      <c r="I1034" s="18" t="str">
        <f t="shared" si="95"/>
        <v/>
      </c>
    </row>
    <row r="1035" spans="1:9">
      <c r="A1035" s="18">
        <v>833</v>
      </c>
      <c r="C1035" s="18" t="str">
        <f t="shared" si="94"/>
        <v/>
      </c>
      <c r="D1035" s="18">
        <f>COUNTIF(C$203:C1035,C1035)</f>
        <v>833</v>
      </c>
      <c r="F1035" s="18" t="str">
        <f t="shared" si="88"/>
        <v/>
      </c>
      <c r="G1035" s="18" t="str">
        <f t="shared" si="95"/>
        <v/>
      </c>
      <c r="H1035" s="18" t="str">
        <f t="shared" si="95"/>
        <v/>
      </c>
      <c r="I1035" s="18" t="str">
        <f t="shared" si="95"/>
        <v/>
      </c>
    </row>
    <row r="1036" spans="1:9">
      <c r="A1036" s="18">
        <v>834</v>
      </c>
      <c r="C1036" s="18" t="str">
        <f t="shared" si="94"/>
        <v/>
      </c>
      <c r="D1036" s="18">
        <f>COUNTIF(C$203:C1036,C1036)</f>
        <v>834</v>
      </c>
      <c r="F1036" s="18" t="str">
        <f t="shared" ref="F1036:F1099" si="96">IF(C1036="","",CONCATENATE(C1036,D1036)*1)</f>
        <v/>
      </c>
      <c r="G1036" s="18" t="str">
        <f t="shared" ref="G1036:I1051" si="97">C36</f>
        <v/>
      </c>
      <c r="H1036" s="18" t="str">
        <f t="shared" si="97"/>
        <v/>
      </c>
      <c r="I1036" s="18" t="str">
        <f t="shared" si="97"/>
        <v/>
      </c>
    </row>
    <row r="1037" spans="1:9">
      <c r="A1037" s="18">
        <v>835</v>
      </c>
      <c r="C1037" s="18" t="str">
        <f t="shared" si="94"/>
        <v/>
      </c>
      <c r="D1037" s="18">
        <f>COUNTIF(C$203:C1037,C1037)</f>
        <v>835</v>
      </c>
      <c r="F1037" s="18" t="str">
        <f t="shared" si="96"/>
        <v/>
      </c>
      <c r="G1037" s="18" t="str">
        <f t="shared" si="97"/>
        <v/>
      </c>
      <c r="H1037" s="18" t="str">
        <f t="shared" si="97"/>
        <v/>
      </c>
      <c r="I1037" s="18" t="str">
        <f t="shared" si="97"/>
        <v/>
      </c>
    </row>
    <row r="1038" spans="1:9">
      <c r="A1038" s="18">
        <v>836</v>
      </c>
      <c r="C1038" s="18" t="str">
        <f t="shared" si="94"/>
        <v/>
      </c>
      <c r="D1038" s="18">
        <f>COUNTIF(C$203:C1038,C1038)</f>
        <v>836</v>
      </c>
      <c r="F1038" s="18" t="str">
        <f t="shared" si="96"/>
        <v/>
      </c>
      <c r="G1038" s="18" t="str">
        <f t="shared" si="97"/>
        <v/>
      </c>
      <c r="H1038" s="18" t="str">
        <f t="shared" si="97"/>
        <v/>
      </c>
      <c r="I1038" s="18" t="str">
        <f t="shared" si="97"/>
        <v/>
      </c>
    </row>
    <row r="1039" spans="1:9">
      <c r="A1039" s="18">
        <v>837</v>
      </c>
      <c r="C1039" s="18" t="str">
        <f t="shared" si="94"/>
        <v/>
      </c>
      <c r="D1039" s="18">
        <f>COUNTIF(C$203:C1039,C1039)</f>
        <v>837</v>
      </c>
      <c r="F1039" s="18" t="str">
        <f t="shared" si="96"/>
        <v/>
      </c>
      <c r="G1039" s="18" t="str">
        <f t="shared" si="97"/>
        <v/>
      </c>
      <c r="H1039" s="18" t="str">
        <f t="shared" si="97"/>
        <v/>
      </c>
      <c r="I1039" s="18" t="str">
        <f t="shared" si="97"/>
        <v/>
      </c>
    </row>
    <row r="1040" spans="1:9">
      <c r="A1040" s="18">
        <v>838</v>
      </c>
      <c r="C1040" s="18" t="str">
        <f t="shared" si="94"/>
        <v/>
      </c>
      <c r="D1040" s="18">
        <f>COUNTIF(C$203:C1040,C1040)</f>
        <v>838</v>
      </c>
      <c r="F1040" s="18" t="str">
        <f t="shared" si="96"/>
        <v/>
      </c>
      <c r="G1040" s="18" t="str">
        <f t="shared" si="97"/>
        <v/>
      </c>
      <c r="H1040" s="18" t="str">
        <f t="shared" si="97"/>
        <v/>
      </c>
      <c r="I1040" s="18" t="str">
        <f t="shared" si="97"/>
        <v/>
      </c>
    </row>
    <row r="1041" spans="1:9">
      <c r="A1041" s="18">
        <v>839</v>
      </c>
      <c r="C1041" s="18" t="str">
        <f t="shared" si="94"/>
        <v/>
      </c>
      <c r="D1041" s="18">
        <f>COUNTIF(C$203:C1041,C1041)</f>
        <v>839</v>
      </c>
      <c r="F1041" s="18" t="str">
        <f t="shared" si="96"/>
        <v/>
      </c>
      <c r="G1041" s="18" t="str">
        <f t="shared" si="97"/>
        <v/>
      </c>
      <c r="H1041" s="18" t="str">
        <f t="shared" si="97"/>
        <v/>
      </c>
      <c r="I1041" s="18" t="str">
        <f t="shared" si="97"/>
        <v/>
      </c>
    </row>
    <row r="1042" spans="1:9">
      <c r="A1042" s="18">
        <v>840</v>
      </c>
      <c r="C1042" s="18" t="str">
        <f t="shared" si="94"/>
        <v/>
      </c>
      <c r="D1042" s="18">
        <f>COUNTIF(C$203:C1042,C1042)</f>
        <v>840</v>
      </c>
      <c r="F1042" s="18" t="str">
        <f t="shared" si="96"/>
        <v/>
      </c>
      <c r="G1042" s="18" t="str">
        <f t="shared" si="97"/>
        <v/>
      </c>
      <c r="H1042" s="18" t="str">
        <f t="shared" si="97"/>
        <v/>
      </c>
      <c r="I1042" s="18" t="str">
        <f t="shared" si="97"/>
        <v/>
      </c>
    </row>
    <row r="1043" spans="1:9">
      <c r="A1043" s="18">
        <v>841</v>
      </c>
      <c r="C1043" s="18" t="str">
        <f t="shared" si="94"/>
        <v/>
      </c>
      <c r="D1043" s="18">
        <f>COUNTIF(C$203:C1043,C1043)</f>
        <v>841</v>
      </c>
      <c r="F1043" s="18" t="str">
        <f t="shared" si="96"/>
        <v/>
      </c>
      <c r="G1043" s="18" t="str">
        <f t="shared" si="97"/>
        <v/>
      </c>
      <c r="H1043" s="18" t="str">
        <f t="shared" si="97"/>
        <v/>
      </c>
      <c r="I1043" s="18" t="str">
        <f t="shared" si="97"/>
        <v/>
      </c>
    </row>
    <row r="1044" spans="1:9">
      <c r="A1044" s="18">
        <v>842</v>
      </c>
      <c r="C1044" s="18" t="str">
        <f t="shared" si="94"/>
        <v/>
      </c>
      <c r="D1044" s="18">
        <f>COUNTIF(C$203:C1044,C1044)</f>
        <v>842</v>
      </c>
      <c r="F1044" s="18" t="str">
        <f t="shared" si="96"/>
        <v/>
      </c>
      <c r="G1044" s="18" t="str">
        <f t="shared" si="97"/>
        <v/>
      </c>
      <c r="H1044" s="18" t="str">
        <f t="shared" si="97"/>
        <v/>
      </c>
      <c r="I1044" s="18" t="str">
        <f t="shared" si="97"/>
        <v/>
      </c>
    </row>
    <row r="1045" spans="1:9">
      <c r="A1045" s="18">
        <v>843</v>
      </c>
      <c r="C1045" s="18" t="str">
        <f t="shared" si="94"/>
        <v/>
      </c>
      <c r="D1045" s="18">
        <f>COUNTIF(C$203:C1045,C1045)</f>
        <v>843</v>
      </c>
      <c r="F1045" s="18" t="str">
        <f t="shared" si="96"/>
        <v/>
      </c>
      <c r="G1045" s="18" t="str">
        <f t="shared" si="97"/>
        <v/>
      </c>
      <c r="H1045" s="18" t="str">
        <f t="shared" si="97"/>
        <v/>
      </c>
      <c r="I1045" s="18" t="str">
        <f t="shared" si="97"/>
        <v/>
      </c>
    </row>
    <row r="1046" spans="1:9">
      <c r="A1046" s="18">
        <v>844</v>
      </c>
      <c r="C1046" s="18" t="str">
        <f t="shared" si="94"/>
        <v/>
      </c>
      <c r="D1046" s="18">
        <f>COUNTIF(C$203:C1046,C1046)</f>
        <v>844</v>
      </c>
      <c r="F1046" s="18" t="str">
        <f t="shared" si="96"/>
        <v/>
      </c>
      <c r="G1046" s="18" t="str">
        <f t="shared" si="97"/>
        <v/>
      </c>
      <c r="H1046" s="18" t="str">
        <f t="shared" si="97"/>
        <v/>
      </c>
      <c r="I1046" s="18" t="str">
        <f t="shared" si="97"/>
        <v/>
      </c>
    </row>
    <row r="1047" spans="1:9">
      <c r="A1047" s="18">
        <v>845</v>
      </c>
      <c r="C1047" s="18" t="str">
        <f t="shared" si="94"/>
        <v/>
      </c>
      <c r="D1047" s="18">
        <f>COUNTIF(C$203:C1047,C1047)</f>
        <v>845</v>
      </c>
      <c r="F1047" s="18" t="str">
        <f t="shared" si="96"/>
        <v/>
      </c>
      <c r="G1047" s="18" t="str">
        <f t="shared" si="97"/>
        <v/>
      </c>
      <c r="H1047" s="18" t="str">
        <f t="shared" si="97"/>
        <v/>
      </c>
      <c r="I1047" s="18" t="str">
        <f t="shared" si="97"/>
        <v/>
      </c>
    </row>
    <row r="1048" spans="1:9">
      <c r="A1048" s="18">
        <v>846</v>
      </c>
      <c r="C1048" s="18" t="str">
        <f t="shared" si="94"/>
        <v/>
      </c>
      <c r="D1048" s="18">
        <f>COUNTIF(C$203:C1048,C1048)</f>
        <v>846</v>
      </c>
      <c r="F1048" s="18" t="str">
        <f t="shared" si="96"/>
        <v/>
      </c>
      <c r="G1048" s="18" t="str">
        <f t="shared" si="97"/>
        <v/>
      </c>
      <c r="H1048" s="18" t="str">
        <f t="shared" si="97"/>
        <v/>
      </c>
      <c r="I1048" s="18" t="str">
        <f t="shared" si="97"/>
        <v/>
      </c>
    </row>
    <row r="1049" spans="1:9">
      <c r="A1049" s="18">
        <v>847</v>
      </c>
      <c r="C1049" s="18" t="str">
        <f t="shared" si="94"/>
        <v/>
      </c>
      <c r="D1049" s="18">
        <f>COUNTIF(C$203:C1049,C1049)</f>
        <v>847</v>
      </c>
      <c r="F1049" s="18" t="str">
        <f t="shared" si="96"/>
        <v/>
      </c>
      <c r="G1049" s="18" t="str">
        <f t="shared" si="97"/>
        <v/>
      </c>
      <c r="H1049" s="18" t="str">
        <f t="shared" si="97"/>
        <v/>
      </c>
      <c r="I1049" s="18" t="str">
        <f t="shared" si="97"/>
        <v/>
      </c>
    </row>
    <row r="1050" spans="1:9">
      <c r="A1050" s="18">
        <v>848</v>
      </c>
      <c r="C1050" s="18" t="str">
        <f t="shared" si="94"/>
        <v/>
      </c>
      <c r="D1050" s="18">
        <f>COUNTIF(C$203:C1050,C1050)</f>
        <v>848</v>
      </c>
      <c r="F1050" s="18" t="str">
        <f t="shared" si="96"/>
        <v/>
      </c>
      <c r="G1050" s="18" t="str">
        <f t="shared" si="97"/>
        <v/>
      </c>
      <c r="H1050" s="18" t="str">
        <f t="shared" si="97"/>
        <v/>
      </c>
      <c r="I1050" s="18" t="str">
        <f t="shared" si="97"/>
        <v/>
      </c>
    </row>
    <row r="1051" spans="1:9">
      <c r="A1051" s="18">
        <v>849</v>
      </c>
      <c r="C1051" s="18" t="str">
        <f t="shared" si="94"/>
        <v/>
      </c>
      <c r="D1051" s="18">
        <f>COUNTIF(C$203:C1051,C1051)</f>
        <v>849</v>
      </c>
      <c r="F1051" s="18" t="str">
        <f t="shared" si="96"/>
        <v/>
      </c>
      <c r="G1051" s="18" t="str">
        <f t="shared" si="97"/>
        <v/>
      </c>
      <c r="H1051" s="18" t="str">
        <f t="shared" si="97"/>
        <v/>
      </c>
      <c r="I1051" s="18" t="str">
        <f t="shared" si="97"/>
        <v/>
      </c>
    </row>
    <row r="1052" spans="1:9">
      <c r="A1052" s="18">
        <v>850</v>
      </c>
      <c r="C1052" s="18" t="str">
        <f t="shared" si="94"/>
        <v/>
      </c>
      <c r="D1052" s="18">
        <f>COUNTIF(C$203:C1052,C1052)</f>
        <v>850</v>
      </c>
      <c r="F1052" s="18" t="str">
        <f t="shared" si="96"/>
        <v/>
      </c>
      <c r="G1052" s="18" t="str">
        <f t="shared" ref="G1052:I1067" si="98">C52</f>
        <v/>
      </c>
      <c r="H1052" s="18" t="str">
        <f t="shared" si="98"/>
        <v/>
      </c>
      <c r="I1052" s="18" t="str">
        <f t="shared" si="98"/>
        <v/>
      </c>
    </row>
    <row r="1053" spans="1:9">
      <c r="A1053" s="18">
        <v>851</v>
      </c>
      <c r="C1053" s="18" t="str">
        <f t="shared" si="94"/>
        <v/>
      </c>
      <c r="D1053" s="18">
        <f>COUNTIF(C$203:C1053,C1053)</f>
        <v>851</v>
      </c>
      <c r="F1053" s="18" t="str">
        <f t="shared" si="96"/>
        <v/>
      </c>
      <c r="G1053" s="18" t="str">
        <f t="shared" si="98"/>
        <v/>
      </c>
      <c r="H1053" s="18" t="str">
        <f t="shared" si="98"/>
        <v/>
      </c>
      <c r="I1053" s="18" t="str">
        <f t="shared" si="98"/>
        <v/>
      </c>
    </row>
    <row r="1054" spans="1:9">
      <c r="A1054" s="18">
        <v>852</v>
      </c>
      <c r="C1054" s="18" t="str">
        <f t="shared" si="94"/>
        <v/>
      </c>
      <c r="D1054" s="18">
        <f>COUNTIF(C$203:C1054,C1054)</f>
        <v>852</v>
      </c>
      <c r="F1054" s="18" t="str">
        <f t="shared" si="96"/>
        <v/>
      </c>
      <c r="G1054" s="18" t="str">
        <f t="shared" si="98"/>
        <v/>
      </c>
      <c r="H1054" s="18" t="str">
        <f t="shared" si="98"/>
        <v/>
      </c>
      <c r="I1054" s="18" t="str">
        <f t="shared" si="98"/>
        <v/>
      </c>
    </row>
    <row r="1055" spans="1:9">
      <c r="A1055" s="18">
        <v>853</v>
      </c>
      <c r="C1055" s="18" t="str">
        <f t="shared" si="94"/>
        <v/>
      </c>
      <c r="D1055" s="18">
        <f>COUNTIF(C$203:C1055,C1055)</f>
        <v>853</v>
      </c>
      <c r="F1055" s="18" t="str">
        <f t="shared" si="96"/>
        <v/>
      </c>
      <c r="G1055" s="18" t="str">
        <f t="shared" si="98"/>
        <v/>
      </c>
      <c r="H1055" s="18" t="str">
        <f t="shared" si="98"/>
        <v/>
      </c>
      <c r="I1055" s="18" t="str">
        <f t="shared" si="98"/>
        <v/>
      </c>
    </row>
    <row r="1056" spans="1:9">
      <c r="A1056" s="18">
        <v>854</v>
      </c>
      <c r="C1056" s="18" t="str">
        <f t="shared" si="94"/>
        <v/>
      </c>
      <c r="D1056" s="18">
        <f>COUNTIF(C$203:C1056,C1056)</f>
        <v>854</v>
      </c>
      <c r="F1056" s="18" t="str">
        <f t="shared" si="96"/>
        <v/>
      </c>
      <c r="G1056" s="18" t="str">
        <f t="shared" si="98"/>
        <v/>
      </c>
      <c r="H1056" s="18" t="str">
        <f t="shared" si="98"/>
        <v/>
      </c>
      <c r="I1056" s="18" t="str">
        <f t="shared" si="98"/>
        <v/>
      </c>
    </row>
    <row r="1057" spans="1:9">
      <c r="A1057" s="18">
        <v>855</v>
      </c>
      <c r="C1057" s="18" t="str">
        <f t="shared" si="94"/>
        <v/>
      </c>
      <c r="D1057" s="18">
        <f>COUNTIF(C$203:C1057,C1057)</f>
        <v>855</v>
      </c>
      <c r="F1057" s="18" t="str">
        <f t="shared" si="96"/>
        <v/>
      </c>
      <c r="G1057" s="18" t="str">
        <f t="shared" si="98"/>
        <v/>
      </c>
      <c r="H1057" s="18" t="str">
        <f t="shared" si="98"/>
        <v/>
      </c>
      <c r="I1057" s="18" t="str">
        <f t="shared" si="98"/>
        <v/>
      </c>
    </row>
    <row r="1058" spans="1:9">
      <c r="A1058" s="18">
        <v>856</v>
      </c>
      <c r="C1058" s="18" t="str">
        <f t="shared" si="94"/>
        <v/>
      </c>
      <c r="D1058" s="18">
        <f>COUNTIF(C$203:C1058,C1058)</f>
        <v>856</v>
      </c>
      <c r="F1058" s="18" t="str">
        <f t="shared" si="96"/>
        <v/>
      </c>
      <c r="G1058" s="18" t="str">
        <f t="shared" si="98"/>
        <v/>
      </c>
      <c r="H1058" s="18" t="str">
        <f t="shared" si="98"/>
        <v/>
      </c>
      <c r="I1058" s="18" t="str">
        <f t="shared" si="98"/>
        <v/>
      </c>
    </row>
    <row r="1059" spans="1:9">
      <c r="A1059" s="18">
        <v>857</v>
      </c>
      <c r="C1059" s="18" t="str">
        <f t="shared" si="94"/>
        <v/>
      </c>
      <c r="D1059" s="18">
        <f>COUNTIF(C$203:C1059,C1059)</f>
        <v>857</v>
      </c>
      <c r="F1059" s="18" t="str">
        <f t="shared" si="96"/>
        <v/>
      </c>
      <c r="G1059" s="18" t="str">
        <f t="shared" si="98"/>
        <v/>
      </c>
      <c r="H1059" s="18" t="str">
        <f t="shared" si="98"/>
        <v/>
      </c>
      <c r="I1059" s="18" t="str">
        <f t="shared" si="98"/>
        <v/>
      </c>
    </row>
    <row r="1060" spans="1:9">
      <c r="A1060" s="18">
        <v>858</v>
      </c>
      <c r="C1060" s="18" t="str">
        <f t="shared" si="94"/>
        <v/>
      </c>
      <c r="D1060" s="18">
        <f>COUNTIF(C$203:C1060,C1060)</f>
        <v>858</v>
      </c>
      <c r="F1060" s="18" t="str">
        <f t="shared" si="96"/>
        <v/>
      </c>
      <c r="G1060" s="18" t="str">
        <f t="shared" si="98"/>
        <v/>
      </c>
      <c r="H1060" s="18" t="str">
        <f t="shared" si="98"/>
        <v/>
      </c>
      <c r="I1060" s="18" t="str">
        <f t="shared" si="98"/>
        <v/>
      </c>
    </row>
    <row r="1061" spans="1:9">
      <c r="A1061" s="18">
        <v>859</v>
      </c>
      <c r="C1061" s="18" t="str">
        <f t="shared" si="94"/>
        <v/>
      </c>
      <c r="D1061" s="18">
        <f>COUNTIF(C$203:C1061,C1061)</f>
        <v>859</v>
      </c>
      <c r="F1061" s="18" t="str">
        <f t="shared" si="96"/>
        <v/>
      </c>
      <c r="G1061" s="18" t="str">
        <f t="shared" si="98"/>
        <v/>
      </c>
      <c r="H1061" s="18" t="str">
        <f t="shared" si="98"/>
        <v/>
      </c>
      <c r="I1061" s="18" t="str">
        <f t="shared" si="98"/>
        <v/>
      </c>
    </row>
    <row r="1062" spans="1:9">
      <c r="A1062" s="18">
        <v>860</v>
      </c>
      <c r="C1062" s="18" t="str">
        <f t="shared" si="94"/>
        <v/>
      </c>
      <c r="D1062" s="18">
        <f>COUNTIF(C$203:C1062,C1062)</f>
        <v>860</v>
      </c>
      <c r="F1062" s="18" t="str">
        <f t="shared" si="96"/>
        <v/>
      </c>
      <c r="G1062" s="18" t="str">
        <f t="shared" si="98"/>
        <v/>
      </c>
      <c r="H1062" s="18" t="str">
        <f t="shared" si="98"/>
        <v/>
      </c>
      <c r="I1062" s="18" t="str">
        <f t="shared" si="98"/>
        <v/>
      </c>
    </row>
    <row r="1063" spans="1:9">
      <c r="A1063" s="18">
        <v>861</v>
      </c>
      <c r="C1063" s="18" t="str">
        <f t="shared" si="94"/>
        <v/>
      </c>
      <c r="D1063" s="18">
        <f>COUNTIF(C$203:C1063,C1063)</f>
        <v>861</v>
      </c>
      <c r="F1063" s="18" t="str">
        <f t="shared" si="96"/>
        <v/>
      </c>
      <c r="G1063" s="18" t="str">
        <f t="shared" si="98"/>
        <v/>
      </c>
      <c r="H1063" s="18" t="str">
        <f t="shared" si="98"/>
        <v/>
      </c>
      <c r="I1063" s="18" t="str">
        <f t="shared" si="98"/>
        <v/>
      </c>
    </row>
    <row r="1064" spans="1:9">
      <c r="A1064" s="18">
        <v>862</v>
      </c>
      <c r="C1064" s="18" t="str">
        <f t="shared" si="94"/>
        <v/>
      </c>
      <c r="D1064" s="18">
        <f>COUNTIF(C$203:C1064,C1064)</f>
        <v>862</v>
      </c>
      <c r="F1064" s="18" t="str">
        <f t="shared" si="96"/>
        <v/>
      </c>
      <c r="G1064" s="18" t="str">
        <f t="shared" si="98"/>
        <v/>
      </c>
      <c r="H1064" s="18" t="str">
        <f t="shared" si="98"/>
        <v/>
      </c>
      <c r="I1064" s="18" t="str">
        <f t="shared" si="98"/>
        <v/>
      </c>
    </row>
    <row r="1065" spans="1:9">
      <c r="A1065" s="18">
        <v>863</v>
      </c>
      <c r="C1065" s="18" t="str">
        <f t="shared" si="94"/>
        <v/>
      </c>
      <c r="D1065" s="18">
        <f>COUNTIF(C$203:C1065,C1065)</f>
        <v>863</v>
      </c>
      <c r="F1065" s="18" t="str">
        <f t="shared" si="96"/>
        <v/>
      </c>
      <c r="G1065" s="18" t="str">
        <f t="shared" si="98"/>
        <v/>
      </c>
      <c r="H1065" s="18" t="str">
        <f t="shared" si="98"/>
        <v/>
      </c>
      <c r="I1065" s="18" t="str">
        <f t="shared" si="98"/>
        <v/>
      </c>
    </row>
    <row r="1066" spans="1:9">
      <c r="A1066" s="18">
        <v>864</v>
      </c>
      <c r="C1066" s="18" t="str">
        <f t="shared" si="94"/>
        <v/>
      </c>
      <c r="D1066" s="18">
        <f>COUNTIF(C$203:C1066,C1066)</f>
        <v>864</v>
      </c>
      <c r="F1066" s="18" t="str">
        <f t="shared" si="96"/>
        <v/>
      </c>
      <c r="G1066" s="18" t="str">
        <f t="shared" si="98"/>
        <v/>
      </c>
      <c r="H1066" s="18" t="str">
        <f t="shared" si="98"/>
        <v/>
      </c>
      <c r="I1066" s="18" t="str">
        <f t="shared" si="98"/>
        <v/>
      </c>
    </row>
    <row r="1067" spans="1:9">
      <c r="A1067" s="18">
        <v>865</v>
      </c>
      <c r="C1067" s="18" t="str">
        <f t="shared" si="94"/>
        <v/>
      </c>
      <c r="D1067" s="18">
        <f>COUNTIF(C$203:C1067,C1067)</f>
        <v>865</v>
      </c>
      <c r="F1067" s="18" t="str">
        <f t="shared" si="96"/>
        <v/>
      </c>
      <c r="G1067" s="18" t="str">
        <f t="shared" si="98"/>
        <v/>
      </c>
      <c r="H1067" s="18" t="str">
        <f t="shared" si="98"/>
        <v/>
      </c>
      <c r="I1067" s="18" t="str">
        <f t="shared" si="98"/>
        <v/>
      </c>
    </row>
    <row r="1068" spans="1:9">
      <c r="A1068" s="18">
        <v>866</v>
      </c>
      <c r="C1068" s="18" t="str">
        <f t="shared" ref="C1068:C1131" si="99">O68</f>
        <v/>
      </c>
      <c r="D1068" s="18">
        <f>COUNTIF(C$203:C1068,C1068)</f>
        <v>866</v>
      </c>
      <c r="F1068" s="18" t="str">
        <f t="shared" si="96"/>
        <v/>
      </c>
      <c r="G1068" s="18" t="str">
        <f t="shared" ref="G1068:I1083" si="100">C68</f>
        <v/>
      </c>
      <c r="H1068" s="18" t="str">
        <f t="shared" si="100"/>
        <v/>
      </c>
      <c r="I1068" s="18" t="str">
        <f t="shared" si="100"/>
        <v/>
      </c>
    </row>
    <row r="1069" spans="1:9">
      <c r="A1069" s="18">
        <v>867</v>
      </c>
      <c r="C1069" s="18" t="str">
        <f t="shared" si="99"/>
        <v/>
      </c>
      <c r="D1069" s="18">
        <f>COUNTIF(C$203:C1069,C1069)</f>
        <v>867</v>
      </c>
      <c r="F1069" s="18" t="str">
        <f t="shared" si="96"/>
        <v/>
      </c>
      <c r="G1069" s="18" t="str">
        <f t="shared" si="100"/>
        <v/>
      </c>
      <c r="H1069" s="18" t="str">
        <f t="shared" si="100"/>
        <v/>
      </c>
      <c r="I1069" s="18" t="str">
        <f t="shared" si="100"/>
        <v/>
      </c>
    </row>
    <row r="1070" spans="1:9">
      <c r="A1070" s="18">
        <v>868</v>
      </c>
      <c r="C1070" s="18" t="str">
        <f t="shared" si="99"/>
        <v/>
      </c>
      <c r="D1070" s="18">
        <f>COUNTIF(C$203:C1070,C1070)</f>
        <v>868</v>
      </c>
      <c r="F1070" s="18" t="str">
        <f t="shared" si="96"/>
        <v/>
      </c>
      <c r="G1070" s="18" t="str">
        <f t="shared" si="100"/>
        <v/>
      </c>
      <c r="H1070" s="18" t="str">
        <f t="shared" si="100"/>
        <v/>
      </c>
      <c r="I1070" s="18" t="str">
        <f t="shared" si="100"/>
        <v/>
      </c>
    </row>
    <row r="1071" spans="1:9">
      <c r="A1071" s="18">
        <v>869</v>
      </c>
      <c r="C1071" s="18" t="str">
        <f t="shared" si="99"/>
        <v/>
      </c>
      <c r="D1071" s="18">
        <f>COUNTIF(C$203:C1071,C1071)</f>
        <v>869</v>
      </c>
      <c r="F1071" s="18" t="str">
        <f t="shared" si="96"/>
        <v/>
      </c>
      <c r="G1071" s="18" t="str">
        <f t="shared" si="100"/>
        <v/>
      </c>
      <c r="H1071" s="18" t="str">
        <f t="shared" si="100"/>
        <v/>
      </c>
      <c r="I1071" s="18" t="str">
        <f t="shared" si="100"/>
        <v/>
      </c>
    </row>
    <row r="1072" spans="1:9">
      <c r="A1072" s="18">
        <v>870</v>
      </c>
      <c r="C1072" s="18" t="str">
        <f t="shared" si="99"/>
        <v/>
      </c>
      <c r="D1072" s="18">
        <f>COUNTIF(C$203:C1072,C1072)</f>
        <v>870</v>
      </c>
      <c r="F1072" s="18" t="str">
        <f t="shared" si="96"/>
        <v/>
      </c>
      <c r="G1072" s="18" t="str">
        <f t="shared" si="100"/>
        <v/>
      </c>
      <c r="H1072" s="18" t="str">
        <f t="shared" si="100"/>
        <v/>
      </c>
      <c r="I1072" s="18" t="str">
        <f t="shared" si="100"/>
        <v/>
      </c>
    </row>
    <row r="1073" spans="1:9">
      <c r="A1073" s="18">
        <v>871</v>
      </c>
      <c r="C1073" s="18" t="str">
        <f t="shared" si="99"/>
        <v/>
      </c>
      <c r="D1073" s="18">
        <f>COUNTIF(C$203:C1073,C1073)</f>
        <v>871</v>
      </c>
      <c r="F1073" s="18" t="str">
        <f t="shared" si="96"/>
        <v/>
      </c>
      <c r="G1073" s="18" t="str">
        <f t="shared" si="100"/>
        <v/>
      </c>
      <c r="H1073" s="18" t="str">
        <f t="shared" si="100"/>
        <v/>
      </c>
      <c r="I1073" s="18" t="str">
        <f t="shared" si="100"/>
        <v/>
      </c>
    </row>
    <row r="1074" spans="1:9">
      <c r="A1074" s="18">
        <v>872</v>
      </c>
      <c r="C1074" s="18" t="str">
        <f t="shared" si="99"/>
        <v/>
      </c>
      <c r="D1074" s="18">
        <f>COUNTIF(C$203:C1074,C1074)</f>
        <v>872</v>
      </c>
      <c r="F1074" s="18" t="str">
        <f t="shared" si="96"/>
        <v/>
      </c>
      <c r="G1074" s="18" t="str">
        <f t="shared" si="100"/>
        <v/>
      </c>
      <c r="H1074" s="18" t="str">
        <f t="shared" si="100"/>
        <v/>
      </c>
      <c r="I1074" s="18" t="str">
        <f t="shared" si="100"/>
        <v/>
      </c>
    </row>
    <row r="1075" spans="1:9">
      <c r="A1075" s="18">
        <v>873</v>
      </c>
      <c r="C1075" s="18" t="str">
        <f t="shared" si="99"/>
        <v/>
      </c>
      <c r="D1075" s="18">
        <f>COUNTIF(C$203:C1075,C1075)</f>
        <v>873</v>
      </c>
      <c r="F1075" s="18" t="str">
        <f t="shared" si="96"/>
        <v/>
      </c>
      <c r="G1075" s="18" t="str">
        <f t="shared" si="100"/>
        <v/>
      </c>
      <c r="H1075" s="18" t="str">
        <f t="shared" si="100"/>
        <v/>
      </c>
      <c r="I1075" s="18" t="str">
        <f t="shared" si="100"/>
        <v/>
      </c>
    </row>
    <row r="1076" spans="1:9">
      <c r="A1076" s="18">
        <v>874</v>
      </c>
      <c r="C1076" s="18" t="str">
        <f t="shared" si="99"/>
        <v/>
      </c>
      <c r="D1076" s="18">
        <f>COUNTIF(C$203:C1076,C1076)</f>
        <v>874</v>
      </c>
      <c r="F1076" s="18" t="str">
        <f t="shared" si="96"/>
        <v/>
      </c>
      <c r="G1076" s="18" t="str">
        <f t="shared" si="100"/>
        <v/>
      </c>
      <c r="H1076" s="18" t="str">
        <f t="shared" si="100"/>
        <v/>
      </c>
      <c r="I1076" s="18" t="str">
        <f t="shared" si="100"/>
        <v/>
      </c>
    </row>
    <row r="1077" spans="1:9">
      <c r="A1077" s="18">
        <v>875</v>
      </c>
      <c r="C1077" s="18" t="str">
        <f t="shared" si="99"/>
        <v/>
      </c>
      <c r="D1077" s="18">
        <f>COUNTIF(C$203:C1077,C1077)</f>
        <v>875</v>
      </c>
      <c r="F1077" s="18" t="str">
        <f t="shared" si="96"/>
        <v/>
      </c>
      <c r="G1077" s="18" t="str">
        <f t="shared" si="100"/>
        <v/>
      </c>
      <c r="H1077" s="18" t="str">
        <f t="shared" si="100"/>
        <v/>
      </c>
      <c r="I1077" s="18" t="str">
        <f t="shared" si="100"/>
        <v/>
      </c>
    </row>
    <row r="1078" spans="1:9">
      <c r="A1078" s="18">
        <v>876</v>
      </c>
      <c r="C1078" s="18" t="str">
        <f t="shared" si="99"/>
        <v/>
      </c>
      <c r="D1078" s="18">
        <f>COUNTIF(C$203:C1078,C1078)</f>
        <v>876</v>
      </c>
      <c r="F1078" s="18" t="str">
        <f t="shared" si="96"/>
        <v/>
      </c>
      <c r="G1078" s="18" t="str">
        <f t="shared" si="100"/>
        <v/>
      </c>
      <c r="H1078" s="18" t="str">
        <f t="shared" si="100"/>
        <v/>
      </c>
      <c r="I1078" s="18" t="str">
        <f t="shared" si="100"/>
        <v/>
      </c>
    </row>
    <row r="1079" spans="1:9">
      <c r="A1079" s="18">
        <v>877</v>
      </c>
      <c r="C1079" s="18" t="str">
        <f t="shared" si="99"/>
        <v/>
      </c>
      <c r="D1079" s="18">
        <f>COUNTIF(C$203:C1079,C1079)</f>
        <v>877</v>
      </c>
      <c r="F1079" s="18" t="str">
        <f t="shared" si="96"/>
        <v/>
      </c>
      <c r="G1079" s="18" t="str">
        <f t="shared" si="100"/>
        <v/>
      </c>
      <c r="H1079" s="18" t="str">
        <f t="shared" si="100"/>
        <v/>
      </c>
      <c r="I1079" s="18" t="str">
        <f t="shared" si="100"/>
        <v/>
      </c>
    </row>
    <row r="1080" spans="1:9">
      <c r="A1080" s="18">
        <v>878</v>
      </c>
      <c r="C1080" s="18" t="str">
        <f t="shared" si="99"/>
        <v/>
      </c>
      <c r="D1080" s="18">
        <f>COUNTIF(C$203:C1080,C1080)</f>
        <v>878</v>
      </c>
      <c r="F1080" s="18" t="str">
        <f t="shared" si="96"/>
        <v/>
      </c>
      <c r="G1080" s="18" t="str">
        <f t="shared" si="100"/>
        <v/>
      </c>
      <c r="H1080" s="18" t="str">
        <f t="shared" si="100"/>
        <v/>
      </c>
      <c r="I1080" s="18" t="str">
        <f t="shared" si="100"/>
        <v/>
      </c>
    </row>
    <row r="1081" spans="1:9">
      <c r="A1081" s="18">
        <v>879</v>
      </c>
      <c r="C1081" s="18" t="str">
        <f t="shared" si="99"/>
        <v/>
      </c>
      <c r="D1081" s="18">
        <f>COUNTIF(C$203:C1081,C1081)</f>
        <v>879</v>
      </c>
      <c r="F1081" s="18" t="str">
        <f t="shared" si="96"/>
        <v/>
      </c>
      <c r="G1081" s="18" t="str">
        <f t="shared" si="100"/>
        <v/>
      </c>
      <c r="H1081" s="18" t="str">
        <f t="shared" si="100"/>
        <v/>
      </c>
      <c r="I1081" s="18" t="str">
        <f t="shared" si="100"/>
        <v/>
      </c>
    </row>
    <row r="1082" spans="1:9">
      <c r="A1082" s="18">
        <v>880</v>
      </c>
      <c r="C1082" s="18" t="str">
        <f t="shared" si="99"/>
        <v/>
      </c>
      <c r="D1082" s="18">
        <f>COUNTIF(C$203:C1082,C1082)</f>
        <v>880</v>
      </c>
      <c r="F1082" s="18" t="str">
        <f t="shared" si="96"/>
        <v/>
      </c>
      <c r="G1082" s="18" t="str">
        <f t="shared" si="100"/>
        <v/>
      </c>
      <c r="H1082" s="18" t="str">
        <f t="shared" si="100"/>
        <v/>
      </c>
      <c r="I1082" s="18" t="str">
        <f t="shared" si="100"/>
        <v/>
      </c>
    </row>
    <row r="1083" spans="1:9">
      <c r="A1083" s="18">
        <v>881</v>
      </c>
      <c r="C1083" s="18" t="str">
        <f t="shared" si="99"/>
        <v/>
      </c>
      <c r="D1083" s="18">
        <f>COUNTIF(C$203:C1083,C1083)</f>
        <v>881</v>
      </c>
      <c r="F1083" s="18" t="str">
        <f t="shared" si="96"/>
        <v/>
      </c>
      <c r="G1083" s="18" t="str">
        <f t="shared" si="100"/>
        <v/>
      </c>
      <c r="H1083" s="18" t="str">
        <f t="shared" si="100"/>
        <v/>
      </c>
      <c r="I1083" s="18" t="str">
        <f t="shared" si="100"/>
        <v/>
      </c>
    </row>
    <row r="1084" spans="1:9">
      <c r="A1084" s="18">
        <v>882</v>
      </c>
      <c r="C1084" s="18" t="str">
        <f t="shared" si="99"/>
        <v/>
      </c>
      <c r="D1084" s="18">
        <f>COUNTIF(C$203:C1084,C1084)</f>
        <v>882</v>
      </c>
      <c r="F1084" s="18" t="str">
        <f t="shared" si="96"/>
        <v/>
      </c>
      <c r="G1084" s="18" t="str">
        <f t="shared" ref="G1084:I1099" si="101">C84</f>
        <v/>
      </c>
      <c r="H1084" s="18" t="str">
        <f t="shared" si="101"/>
        <v/>
      </c>
      <c r="I1084" s="18" t="str">
        <f t="shared" si="101"/>
        <v/>
      </c>
    </row>
    <row r="1085" spans="1:9">
      <c r="A1085" s="18">
        <v>883</v>
      </c>
      <c r="C1085" s="18" t="str">
        <f t="shared" si="99"/>
        <v/>
      </c>
      <c r="D1085" s="18">
        <f>COUNTIF(C$203:C1085,C1085)</f>
        <v>883</v>
      </c>
      <c r="F1085" s="18" t="str">
        <f t="shared" si="96"/>
        <v/>
      </c>
      <c r="G1085" s="18" t="str">
        <f t="shared" si="101"/>
        <v/>
      </c>
      <c r="H1085" s="18" t="str">
        <f t="shared" si="101"/>
        <v/>
      </c>
      <c r="I1085" s="18" t="str">
        <f t="shared" si="101"/>
        <v/>
      </c>
    </row>
    <row r="1086" spans="1:9">
      <c r="A1086" s="18">
        <v>884</v>
      </c>
      <c r="C1086" s="18" t="str">
        <f t="shared" si="99"/>
        <v/>
      </c>
      <c r="D1086" s="18">
        <f>COUNTIF(C$203:C1086,C1086)</f>
        <v>884</v>
      </c>
      <c r="F1086" s="18" t="str">
        <f t="shared" si="96"/>
        <v/>
      </c>
      <c r="G1086" s="18" t="str">
        <f t="shared" si="101"/>
        <v/>
      </c>
      <c r="H1086" s="18" t="str">
        <f t="shared" si="101"/>
        <v/>
      </c>
      <c r="I1086" s="18" t="str">
        <f t="shared" si="101"/>
        <v/>
      </c>
    </row>
    <row r="1087" spans="1:9">
      <c r="A1087" s="18">
        <v>885</v>
      </c>
      <c r="C1087" s="18" t="str">
        <f t="shared" si="99"/>
        <v/>
      </c>
      <c r="D1087" s="18">
        <f>COUNTIF(C$203:C1087,C1087)</f>
        <v>885</v>
      </c>
      <c r="F1087" s="18" t="str">
        <f t="shared" si="96"/>
        <v/>
      </c>
      <c r="G1087" s="18" t="str">
        <f t="shared" si="101"/>
        <v/>
      </c>
      <c r="H1087" s="18" t="str">
        <f t="shared" si="101"/>
        <v/>
      </c>
      <c r="I1087" s="18" t="str">
        <f t="shared" si="101"/>
        <v/>
      </c>
    </row>
    <row r="1088" spans="1:9">
      <c r="A1088" s="18">
        <v>886</v>
      </c>
      <c r="C1088" s="18" t="str">
        <f t="shared" si="99"/>
        <v/>
      </c>
      <c r="D1088" s="18">
        <f>COUNTIF(C$203:C1088,C1088)</f>
        <v>886</v>
      </c>
      <c r="F1088" s="18" t="str">
        <f t="shared" si="96"/>
        <v/>
      </c>
      <c r="G1088" s="18" t="str">
        <f t="shared" si="101"/>
        <v/>
      </c>
      <c r="H1088" s="18" t="str">
        <f t="shared" si="101"/>
        <v/>
      </c>
      <c r="I1088" s="18" t="str">
        <f t="shared" si="101"/>
        <v/>
      </c>
    </row>
    <row r="1089" spans="1:9">
      <c r="A1089" s="18">
        <v>887</v>
      </c>
      <c r="C1089" s="18" t="str">
        <f t="shared" si="99"/>
        <v/>
      </c>
      <c r="D1089" s="18">
        <f>COUNTIF(C$203:C1089,C1089)</f>
        <v>887</v>
      </c>
      <c r="F1089" s="18" t="str">
        <f t="shared" si="96"/>
        <v/>
      </c>
      <c r="G1089" s="18" t="str">
        <f t="shared" si="101"/>
        <v/>
      </c>
      <c r="H1089" s="18" t="str">
        <f t="shared" si="101"/>
        <v/>
      </c>
      <c r="I1089" s="18" t="str">
        <f t="shared" si="101"/>
        <v/>
      </c>
    </row>
    <row r="1090" spans="1:9">
      <c r="A1090" s="18">
        <v>888</v>
      </c>
      <c r="C1090" s="18" t="str">
        <f t="shared" si="99"/>
        <v/>
      </c>
      <c r="D1090" s="18">
        <f>COUNTIF(C$203:C1090,C1090)</f>
        <v>888</v>
      </c>
      <c r="F1090" s="18" t="str">
        <f t="shared" si="96"/>
        <v/>
      </c>
      <c r="G1090" s="18" t="str">
        <f t="shared" si="101"/>
        <v/>
      </c>
      <c r="H1090" s="18" t="str">
        <f t="shared" si="101"/>
        <v/>
      </c>
      <c r="I1090" s="18" t="str">
        <f t="shared" si="101"/>
        <v/>
      </c>
    </row>
    <row r="1091" spans="1:9">
      <c r="A1091" s="18">
        <v>889</v>
      </c>
      <c r="C1091" s="18" t="str">
        <f t="shared" si="99"/>
        <v/>
      </c>
      <c r="D1091" s="18">
        <f>COUNTIF(C$203:C1091,C1091)</f>
        <v>889</v>
      </c>
      <c r="F1091" s="18" t="str">
        <f t="shared" si="96"/>
        <v/>
      </c>
      <c r="G1091" s="18" t="str">
        <f t="shared" si="101"/>
        <v/>
      </c>
      <c r="H1091" s="18" t="str">
        <f t="shared" si="101"/>
        <v/>
      </c>
      <c r="I1091" s="18" t="str">
        <f t="shared" si="101"/>
        <v/>
      </c>
    </row>
    <row r="1092" spans="1:9">
      <c r="A1092" s="18">
        <v>890</v>
      </c>
      <c r="C1092" s="18" t="str">
        <f t="shared" si="99"/>
        <v/>
      </c>
      <c r="D1092" s="18">
        <f>COUNTIF(C$203:C1092,C1092)</f>
        <v>890</v>
      </c>
      <c r="F1092" s="18" t="str">
        <f t="shared" si="96"/>
        <v/>
      </c>
      <c r="G1092" s="18" t="str">
        <f t="shared" si="101"/>
        <v/>
      </c>
      <c r="H1092" s="18" t="str">
        <f t="shared" si="101"/>
        <v/>
      </c>
      <c r="I1092" s="18" t="str">
        <f t="shared" si="101"/>
        <v/>
      </c>
    </row>
    <row r="1093" spans="1:9">
      <c r="A1093" s="18">
        <v>891</v>
      </c>
      <c r="C1093" s="18" t="str">
        <f t="shared" si="99"/>
        <v/>
      </c>
      <c r="D1093" s="18">
        <f>COUNTIF(C$203:C1093,C1093)</f>
        <v>891</v>
      </c>
      <c r="F1093" s="18" t="str">
        <f t="shared" si="96"/>
        <v/>
      </c>
      <c r="G1093" s="18" t="str">
        <f t="shared" si="101"/>
        <v/>
      </c>
      <c r="H1093" s="18" t="str">
        <f t="shared" si="101"/>
        <v/>
      </c>
      <c r="I1093" s="18" t="str">
        <f t="shared" si="101"/>
        <v/>
      </c>
    </row>
    <row r="1094" spans="1:9">
      <c r="A1094" s="18">
        <v>892</v>
      </c>
      <c r="C1094" s="18" t="str">
        <f t="shared" si="99"/>
        <v/>
      </c>
      <c r="D1094" s="18">
        <f>COUNTIF(C$203:C1094,C1094)</f>
        <v>892</v>
      </c>
      <c r="F1094" s="18" t="str">
        <f t="shared" si="96"/>
        <v/>
      </c>
      <c r="G1094" s="18" t="str">
        <f t="shared" si="101"/>
        <v/>
      </c>
      <c r="H1094" s="18" t="str">
        <f t="shared" si="101"/>
        <v/>
      </c>
      <c r="I1094" s="18" t="str">
        <f t="shared" si="101"/>
        <v/>
      </c>
    </row>
    <row r="1095" spans="1:9">
      <c r="A1095" s="18">
        <v>893</v>
      </c>
      <c r="C1095" s="18" t="str">
        <f t="shared" si="99"/>
        <v/>
      </c>
      <c r="D1095" s="18">
        <f>COUNTIF(C$203:C1095,C1095)</f>
        <v>893</v>
      </c>
      <c r="F1095" s="18" t="str">
        <f t="shared" si="96"/>
        <v/>
      </c>
      <c r="G1095" s="18" t="str">
        <f t="shared" si="101"/>
        <v/>
      </c>
      <c r="H1095" s="18" t="str">
        <f t="shared" si="101"/>
        <v/>
      </c>
      <c r="I1095" s="18" t="str">
        <f t="shared" si="101"/>
        <v/>
      </c>
    </row>
    <row r="1096" spans="1:9">
      <c r="A1096" s="18">
        <v>894</v>
      </c>
      <c r="C1096" s="18" t="str">
        <f t="shared" si="99"/>
        <v/>
      </c>
      <c r="D1096" s="18">
        <f>COUNTIF(C$203:C1096,C1096)</f>
        <v>894</v>
      </c>
      <c r="F1096" s="18" t="str">
        <f t="shared" si="96"/>
        <v/>
      </c>
      <c r="G1096" s="18" t="str">
        <f t="shared" si="101"/>
        <v/>
      </c>
      <c r="H1096" s="18" t="str">
        <f t="shared" si="101"/>
        <v/>
      </c>
      <c r="I1096" s="18" t="str">
        <f t="shared" si="101"/>
        <v/>
      </c>
    </row>
    <row r="1097" spans="1:9">
      <c r="A1097" s="18">
        <v>895</v>
      </c>
      <c r="C1097" s="18" t="str">
        <f t="shared" si="99"/>
        <v/>
      </c>
      <c r="D1097" s="18">
        <f>COUNTIF(C$203:C1097,C1097)</f>
        <v>895</v>
      </c>
      <c r="F1097" s="18" t="str">
        <f t="shared" si="96"/>
        <v/>
      </c>
      <c r="G1097" s="18" t="str">
        <f t="shared" si="101"/>
        <v/>
      </c>
      <c r="H1097" s="18" t="str">
        <f t="shared" si="101"/>
        <v/>
      </c>
      <c r="I1097" s="18" t="str">
        <f t="shared" si="101"/>
        <v/>
      </c>
    </row>
    <row r="1098" spans="1:9">
      <c r="A1098" s="18">
        <v>896</v>
      </c>
      <c r="C1098" s="18" t="str">
        <f t="shared" si="99"/>
        <v/>
      </c>
      <c r="D1098" s="18">
        <f>COUNTIF(C$203:C1098,C1098)</f>
        <v>896</v>
      </c>
      <c r="F1098" s="18" t="str">
        <f t="shared" si="96"/>
        <v/>
      </c>
      <c r="G1098" s="18" t="str">
        <f t="shared" si="101"/>
        <v/>
      </c>
      <c r="H1098" s="18" t="str">
        <f t="shared" si="101"/>
        <v/>
      </c>
      <c r="I1098" s="18" t="str">
        <f t="shared" si="101"/>
        <v/>
      </c>
    </row>
    <row r="1099" spans="1:9">
      <c r="A1099" s="18">
        <v>897</v>
      </c>
      <c r="C1099" s="18" t="str">
        <f t="shared" si="99"/>
        <v/>
      </c>
      <c r="D1099" s="18">
        <f>COUNTIF(C$203:C1099,C1099)</f>
        <v>897</v>
      </c>
      <c r="F1099" s="18" t="str">
        <f t="shared" si="96"/>
        <v/>
      </c>
      <c r="G1099" s="18" t="str">
        <f t="shared" si="101"/>
        <v/>
      </c>
      <c r="H1099" s="18" t="str">
        <f t="shared" si="101"/>
        <v/>
      </c>
      <c r="I1099" s="18" t="str">
        <f t="shared" si="101"/>
        <v/>
      </c>
    </row>
    <row r="1100" spans="1:9">
      <c r="A1100" s="18">
        <v>898</v>
      </c>
      <c r="C1100" s="18" t="str">
        <f t="shared" si="99"/>
        <v/>
      </c>
      <c r="D1100" s="18">
        <f>COUNTIF(C$203:C1100,C1100)</f>
        <v>898</v>
      </c>
      <c r="F1100" s="18" t="str">
        <f t="shared" ref="F1100:F1163" si="102">IF(C1100="","",CONCATENATE(C1100,D1100)*1)</f>
        <v/>
      </c>
      <c r="G1100" s="18" t="str">
        <f t="shared" ref="G1100:I1115" si="103">C100</f>
        <v/>
      </c>
      <c r="H1100" s="18" t="str">
        <f t="shared" si="103"/>
        <v/>
      </c>
      <c r="I1100" s="18" t="str">
        <f t="shared" si="103"/>
        <v/>
      </c>
    </row>
    <row r="1101" spans="1:9">
      <c r="A1101" s="18">
        <v>899</v>
      </c>
      <c r="C1101" s="18" t="str">
        <f t="shared" si="99"/>
        <v/>
      </c>
      <c r="D1101" s="18">
        <f>COUNTIF(C$203:C1101,C1101)</f>
        <v>899</v>
      </c>
      <c r="F1101" s="18" t="str">
        <f t="shared" si="102"/>
        <v/>
      </c>
      <c r="G1101" s="18" t="str">
        <f t="shared" si="103"/>
        <v/>
      </c>
      <c r="H1101" s="18" t="str">
        <f t="shared" si="103"/>
        <v/>
      </c>
      <c r="I1101" s="18" t="str">
        <f t="shared" si="103"/>
        <v/>
      </c>
    </row>
    <row r="1102" spans="1:9">
      <c r="A1102" s="18">
        <v>900</v>
      </c>
      <c r="C1102" s="18" t="str">
        <f t="shared" si="99"/>
        <v/>
      </c>
      <c r="D1102" s="18">
        <f>COUNTIF(C$203:C1102,C1102)</f>
        <v>900</v>
      </c>
      <c r="F1102" s="18" t="str">
        <f t="shared" si="102"/>
        <v/>
      </c>
      <c r="G1102" s="18" t="str">
        <f t="shared" si="103"/>
        <v/>
      </c>
      <c r="H1102" s="18" t="str">
        <f t="shared" si="103"/>
        <v/>
      </c>
      <c r="I1102" s="18" t="str">
        <f t="shared" si="103"/>
        <v/>
      </c>
    </row>
    <row r="1103" spans="1:9">
      <c r="A1103" s="18">
        <v>901</v>
      </c>
      <c r="C1103" s="18" t="str">
        <f t="shared" si="99"/>
        <v/>
      </c>
      <c r="D1103" s="18">
        <f>COUNTIF(C$203:C1103,C1103)</f>
        <v>901</v>
      </c>
      <c r="F1103" s="18" t="str">
        <f t="shared" si="102"/>
        <v/>
      </c>
      <c r="G1103" s="18" t="str">
        <f t="shared" si="103"/>
        <v/>
      </c>
      <c r="H1103" s="18" t="str">
        <f t="shared" si="103"/>
        <v/>
      </c>
      <c r="I1103" s="18" t="str">
        <f t="shared" si="103"/>
        <v/>
      </c>
    </row>
    <row r="1104" spans="1:9">
      <c r="A1104" s="18">
        <v>902</v>
      </c>
      <c r="C1104" s="18" t="str">
        <f t="shared" si="99"/>
        <v/>
      </c>
      <c r="D1104" s="18">
        <f>COUNTIF(C$203:C1104,C1104)</f>
        <v>902</v>
      </c>
      <c r="F1104" s="18" t="str">
        <f t="shared" si="102"/>
        <v/>
      </c>
      <c r="G1104" s="18" t="str">
        <f t="shared" si="103"/>
        <v/>
      </c>
      <c r="H1104" s="18" t="str">
        <f t="shared" si="103"/>
        <v/>
      </c>
      <c r="I1104" s="18" t="str">
        <f t="shared" si="103"/>
        <v/>
      </c>
    </row>
    <row r="1105" spans="1:9">
      <c r="A1105" s="18">
        <v>903</v>
      </c>
      <c r="C1105" s="18" t="str">
        <f t="shared" si="99"/>
        <v/>
      </c>
      <c r="D1105" s="18">
        <f>COUNTIF(C$203:C1105,C1105)</f>
        <v>903</v>
      </c>
      <c r="F1105" s="18" t="str">
        <f t="shared" si="102"/>
        <v/>
      </c>
      <c r="G1105" s="18" t="str">
        <f t="shared" si="103"/>
        <v/>
      </c>
      <c r="H1105" s="18" t="str">
        <f t="shared" si="103"/>
        <v/>
      </c>
      <c r="I1105" s="18" t="str">
        <f t="shared" si="103"/>
        <v/>
      </c>
    </row>
    <row r="1106" spans="1:9">
      <c r="A1106" s="18">
        <v>904</v>
      </c>
      <c r="C1106" s="18" t="str">
        <f t="shared" si="99"/>
        <v/>
      </c>
      <c r="D1106" s="18">
        <f>COUNTIF(C$203:C1106,C1106)</f>
        <v>904</v>
      </c>
      <c r="F1106" s="18" t="str">
        <f t="shared" si="102"/>
        <v/>
      </c>
      <c r="G1106" s="18" t="str">
        <f t="shared" si="103"/>
        <v/>
      </c>
      <c r="H1106" s="18" t="str">
        <f t="shared" si="103"/>
        <v/>
      </c>
      <c r="I1106" s="18" t="str">
        <f t="shared" si="103"/>
        <v/>
      </c>
    </row>
    <row r="1107" spans="1:9">
      <c r="A1107" s="18">
        <v>905</v>
      </c>
      <c r="C1107" s="18" t="str">
        <f t="shared" si="99"/>
        <v/>
      </c>
      <c r="D1107" s="18">
        <f>COUNTIF(C$203:C1107,C1107)</f>
        <v>905</v>
      </c>
      <c r="F1107" s="18" t="str">
        <f t="shared" si="102"/>
        <v/>
      </c>
      <c r="G1107" s="18" t="str">
        <f t="shared" si="103"/>
        <v/>
      </c>
      <c r="H1107" s="18" t="str">
        <f t="shared" si="103"/>
        <v/>
      </c>
      <c r="I1107" s="18" t="str">
        <f t="shared" si="103"/>
        <v/>
      </c>
    </row>
    <row r="1108" spans="1:9">
      <c r="A1108" s="18">
        <v>906</v>
      </c>
      <c r="C1108" s="18" t="str">
        <f t="shared" si="99"/>
        <v/>
      </c>
      <c r="D1108" s="18">
        <f>COUNTIF(C$203:C1108,C1108)</f>
        <v>906</v>
      </c>
      <c r="F1108" s="18" t="str">
        <f t="shared" si="102"/>
        <v/>
      </c>
      <c r="G1108" s="18" t="str">
        <f t="shared" si="103"/>
        <v/>
      </c>
      <c r="H1108" s="18" t="str">
        <f t="shared" si="103"/>
        <v/>
      </c>
      <c r="I1108" s="18" t="str">
        <f t="shared" si="103"/>
        <v/>
      </c>
    </row>
    <row r="1109" spans="1:9">
      <c r="A1109" s="18">
        <v>907</v>
      </c>
      <c r="C1109" s="18" t="str">
        <f t="shared" si="99"/>
        <v/>
      </c>
      <c r="D1109" s="18">
        <f>COUNTIF(C$203:C1109,C1109)</f>
        <v>907</v>
      </c>
      <c r="F1109" s="18" t="str">
        <f t="shared" si="102"/>
        <v/>
      </c>
      <c r="G1109" s="18" t="str">
        <f t="shared" si="103"/>
        <v/>
      </c>
      <c r="H1109" s="18" t="str">
        <f t="shared" si="103"/>
        <v/>
      </c>
      <c r="I1109" s="18" t="str">
        <f t="shared" si="103"/>
        <v/>
      </c>
    </row>
    <row r="1110" spans="1:9">
      <c r="A1110" s="18">
        <v>908</v>
      </c>
      <c r="C1110" s="18" t="str">
        <f t="shared" si="99"/>
        <v/>
      </c>
      <c r="D1110" s="18">
        <f>COUNTIF(C$203:C1110,C1110)</f>
        <v>908</v>
      </c>
      <c r="F1110" s="18" t="str">
        <f t="shared" si="102"/>
        <v/>
      </c>
      <c r="G1110" s="18" t="str">
        <f t="shared" si="103"/>
        <v/>
      </c>
      <c r="H1110" s="18" t="str">
        <f t="shared" si="103"/>
        <v/>
      </c>
      <c r="I1110" s="18" t="str">
        <f t="shared" si="103"/>
        <v/>
      </c>
    </row>
    <row r="1111" spans="1:9">
      <c r="A1111" s="18">
        <v>909</v>
      </c>
      <c r="C1111" s="18" t="str">
        <f t="shared" si="99"/>
        <v/>
      </c>
      <c r="D1111" s="18">
        <f>COUNTIF(C$203:C1111,C1111)</f>
        <v>909</v>
      </c>
      <c r="F1111" s="18" t="str">
        <f t="shared" si="102"/>
        <v/>
      </c>
      <c r="G1111" s="18" t="str">
        <f t="shared" si="103"/>
        <v/>
      </c>
      <c r="H1111" s="18" t="str">
        <f t="shared" si="103"/>
        <v/>
      </c>
      <c r="I1111" s="18" t="str">
        <f t="shared" si="103"/>
        <v/>
      </c>
    </row>
    <row r="1112" spans="1:9">
      <c r="A1112" s="18">
        <v>910</v>
      </c>
      <c r="C1112" s="18" t="str">
        <f t="shared" si="99"/>
        <v/>
      </c>
      <c r="D1112" s="18">
        <f>COUNTIF(C$203:C1112,C1112)</f>
        <v>910</v>
      </c>
      <c r="F1112" s="18" t="str">
        <f t="shared" si="102"/>
        <v/>
      </c>
      <c r="G1112" s="18" t="str">
        <f t="shared" si="103"/>
        <v/>
      </c>
      <c r="H1112" s="18" t="str">
        <f t="shared" si="103"/>
        <v/>
      </c>
      <c r="I1112" s="18" t="str">
        <f t="shared" si="103"/>
        <v/>
      </c>
    </row>
    <row r="1113" spans="1:9">
      <c r="A1113" s="18">
        <v>911</v>
      </c>
      <c r="C1113" s="18" t="str">
        <f t="shared" si="99"/>
        <v/>
      </c>
      <c r="D1113" s="18">
        <f>COUNTIF(C$203:C1113,C1113)</f>
        <v>911</v>
      </c>
      <c r="F1113" s="18" t="str">
        <f t="shared" si="102"/>
        <v/>
      </c>
      <c r="G1113" s="18" t="str">
        <f t="shared" si="103"/>
        <v/>
      </c>
      <c r="H1113" s="18" t="str">
        <f t="shared" si="103"/>
        <v/>
      </c>
      <c r="I1113" s="18" t="str">
        <f t="shared" si="103"/>
        <v/>
      </c>
    </row>
    <row r="1114" spans="1:9">
      <c r="A1114" s="18">
        <v>912</v>
      </c>
      <c r="C1114" s="18" t="str">
        <f t="shared" si="99"/>
        <v/>
      </c>
      <c r="D1114" s="18">
        <f>COUNTIF(C$203:C1114,C1114)</f>
        <v>912</v>
      </c>
      <c r="F1114" s="18" t="str">
        <f t="shared" si="102"/>
        <v/>
      </c>
      <c r="G1114" s="18" t="str">
        <f t="shared" si="103"/>
        <v/>
      </c>
      <c r="H1114" s="18" t="str">
        <f t="shared" si="103"/>
        <v/>
      </c>
      <c r="I1114" s="18" t="str">
        <f t="shared" si="103"/>
        <v/>
      </c>
    </row>
    <row r="1115" spans="1:9">
      <c r="A1115" s="18">
        <v>913</v>
      </c>
      <c r="C1115" s="18" t="str">
        <f t="shared" si="99"/>
        <v/>
      </c>
      <c r="D1115" s="18">
        <f>COUNTIF(C$203:C1115,C1115)</f>
        <v>913</v>
      </c>
      <c r="F1115" s="18" t="str">
        <f t="shared" si="102"/>
        <v/>
      </c>
      <c r="G1115" s="18" t="str">
        <f t="shared" si="103"/>
        <v/>
      </c>
      <c r="H1115" s="18" t="str">
        <f t="shared" si="103"/>
        <v/>
      </c>
      <c r="I1115" s="18" t="str">
        <f t="shared" si="103"/>
        <v/>
      </c>
    </row>
    <row r="1116" spans="1:9">
      <c r="A1116" s="18">
        <v>914</v>
      </c>
      <c r="C1116" s="18" t="str">
        <f t="shared" si="99"/>
        <v/>
      </c>
      <c r="D1116" s="18">
        <f>COUNTIF(C$203:C1116,C1116)</f>
        <v>914</v>
      </c>
      <c r="F1116" s="18" t="str">
        <f t="shared" si="102"/>
        <v/>
      </c>
      <c r="G1116" s="18" t="str">
        <f t="shared" ref="G1116:I1131" si="104">C116</f>
        <v/>
      </c>
      <c r="H1116" s="18" t="str">
        <f t="shared" si="104"/>
        <v/>
      </c>
      <c r="I1116" s="18" t="str">
        <f t="shared" si="104"/>
        <v/>
      </c>
    </row>
    <row r="1117" spans="1:9">
      <c r="A1117" s="18">
        <v>915</v>
      </c>
      <c r="C1117" s="18" t="str">
        <f t="shared" si="99"/>
        <v/>
      </c>
      <c r="D1117" s="18">
        <f>COUNTIF(C$203:C1117,C1117)</f>
        <v>915</v>
      </c>
      <c r="F1117" s="18" t="str">
        <f t="shared" si="102"/>
        <v/>
      </c>
      <c r="G1117" s="18" t="str">
        <f t="shared" si="104"/>
        <v/>
      </c>
      <c r="H1117" s="18" t="str">
        <f t="shared" si="104"/>
        <v/>
      </c>
      <c r="I1117" s="18" t="str">
        <f t="shared" si="104"/>
        <v/>
      </c>
    </row>
    <row r="1118" spans="1:9">
      <c r="A1118" s="18">
        <v>916</v>
      </c>
      <c r="C1118" s="18" t="str">
        <f t="shared" si="99"/>
        <v/>
      </c>
      <c r="D1118" s="18">
        <f>COUNTIF(C$203:C1118,C1118)</f>
        <v>916</v>
      </c>
      <c r="F1118" s="18" t="str">
        <f t="shared" si="102"/>
        <v/>
      </c>
      <c r="G1118" s="18" t="str">
        <f t="shared" si="104"/>
        <v/>
      </c>
      <c r="H1118" s="18" t="str">
        <f t="shared" si="104"/>
        <v/>
      </c>
      <c r="I1118" s="18" t="str">
        <f t="shared" si="104"/>
        <v/>
      </c>
    </row>
    <row r="1119" spans="1:9">
      <c r="A1119" s="18">
        <v>917</v>
      </c>
      <c r="C1119" s="18" t="str">
        <f t="shared" si="99"/>
        <v/>
      </c>
      <c r="D1119" s="18">
        <f>COUNTIF(C$203:C1119,C1119)</f>
        <v>917</v>
      </c>
      <c r="F1119" s="18" t="str">
        <f t="shared" si="102"/>
        <v/>
      </c>
      <c r="G1119" s="18" t="str">
        <f t="shared" si="104"/>
        <v/>
      </c>
      <c r="H1119" s="18" t="str">
        <f t="shared" si="104"/>
        <v/>
      </c>
      <c r="I1119" s="18" t="str">
        <f t="shared" si="104"/>
        <v/>
      </c>
    </row>
    <row r="1120" spans="1:9">
      <c r="A1120" s="18">
        <v>918</v>
      </c>
      <c r="C1120" s="18" t="str">
        <f t="shared" si="99"/>
        <v/>
      </c>
      <c r="D1120" s="18">
        <f>COUNTIF(C$203:C1120,C1120)</f>
        <v>918</v>
      </c>
      <c r="F1120" s="18" t="str">
        <f t="shared" si="102"/>
        <v/>
      </c>
      <c r="G1120" s="18" t="str">
        <f t="shared" si="104"/>
        <v/>
      </c>
      <c r="H1120" s="18" t="str">
        <f t="shared" si="104"/>
        <v/>
      </c>
      <c r="I1120" s="18" t="str">
        <f t="shared" si="104"/>
        <v/>
      </c>
    </row>
    <row r="1121" spans="1:9">
      <c r="A1121" s="18">
        <v>919</v>
      </c>
      <c r="C1121" s="18" t="str">
        <f t="shared" si="99"/>
        <v/>
      </c>
      <c r="D1121" s="18">
        <f>COUNTIF(C$203:C1121,C1121)</f>
        <v>919</v>
      </c>
      <c r="F1121" s="18" t="str">
        <f t="shared" si="102"/>
        <v/>
      </c>
      <c r="G1121" s="18" t="str">
        <f t="shared" si="104"/>
        <v/>
      </c>
      <c r="H1121" s="18" t="str">
        <f t="shared" si="104"/>
        <v/>
      </c>
      <c r="I1121" s="18" t="str">
        <f t="shared" si="104"/>
        <v/>
      </c>
    </row>
    <row r="1122" spans="1:9">
      <c r="A1122" s="18">
        <v>920</v>
      </c>
      <c r="C1122" s="18" t="str">
        <f t="shared" si="99"/>
        <v/>
      </c>
      <c r="D1122" s="18">
        <f>COUNTIF(C$203:C1122,C1122)</f>
        <v>920</v>
      </c>
      <c r="F1122" s="18" t="str">
        <f t="shared" si="102"/>
        <v/>
      </c>
      <c r="G1122" s="18" t="str">
        <f t="shared" si="104"/>
        <v/>
      </c>
      <c r="H1122" s="18" t="str">
        <f t="shared" si="104"/>
        <v/>
      </c>
      <c r="I1122" s="18" t="str">
        <f t="shared" si="104"/>
        <v/>
      </c>
    </row>
    <row r="1123" spans="1:9">
      <c r="A1123" s="18">
        <v>921</v>
      </c>
      <c r="C1123" s="18" t="str">
        <f t="shared" si="99"/>
        <v/>
      </c>
      <c r="D1123" s="18">
        <f>COUNTIF(C$203:C1123,C1123)</f>
        <v>921</v>
      </c>
      <c r="F1123" s="18" t="str">
        <f t="shared" si="102"/>
        <v/>
      </c>
      <c r="G1123" s="18" t="str">
        <f t="shared" si="104"/>
        <v/>
      </c>
      <c r="H1123" s="18" t="str">
        <f t="shared" si="104"/>
        <v/>
      </c>
      <c r="I1123" s="18" t="str">
        <f t="shared" si="104"/>
        <v/>
      </c>
    </row>
    <row r="1124" spans="1:9">
      <c r="A1124" s="18">
        <v>922</v>
      </c>
      <c r="C1124" s="18" t="str">
        <f t="shared" si="99"/>
        <v/>
      </c>
      <c r="D1124" s="18">
        <f>COUNTIF(C$203:C1124,C1124)</f>
        <v>922</v>
      </c>
      <c r="F1124" s="18" t="str">
        <f t="shared" si="102"/>
        <v/>
      </c>
      <c r="G1124" s="18" t="str">
        <f t="shared" si="104"/>
        <v/>
      </c>
      <c r="H1124" s="18" t="str">
        <f t="shared" si="104"/>
        <v/>
      </c>
      <c r="I1124" s="18" t="str">
        <f t="shared" si="104"/>
        <v/>
      </c>
    </row>
    <row r="1125" spans="1:9">
      <c r="A1125" s="18">
        <v>923</v>
      </c>
      <c r="C1125" s="18" t="str">
        <f t="shared" si="99"/>
        <v/>
      </c>
      <c r="D1125" s="18">
        <f>COUNTIF(C$203:C1125,C1125)</f>
        <v>923</v>
      </c>
      <c r="F1125" s="18" t="str">
        <f t="shared" si="102"/>
        <v/>
      </c>
      <c r="G1125" s="18" t="str">
        <f t="shared" si="104"/>
        <v/>
      </c>
      <c r="H1125" s="18" t="str">
        <f t="shared" si="104"/>
        <v/>
      </c>
      <c r="I1125" s="18" t="str">
        <f t="shared" si="104"/>
        <v/>
      </c>
    </row>
    <row r="1126" spans="1:9">
      <c r="A1126" s="18">
        <v>924</v>
      </c>
      <c r="C1126" s="18" t="str">
        <f t="shared" si="99"/>
        <v/>
      </c>
      <c r="D1126" s="18">
        <f>COUNTIF(C$203:C1126,C1126)</f>
        <v>924</v>
      </c>
      <c r="F1126" s="18" t="str">
        <f t="shared" si="102"/>
        <v/>
      </c>
      <c r="G1126" s="18" t="str">
        <f t="shared" si="104"/>
        <v/>
      </c>
      <c r="H1126" s="18" t="str">
        <f t="shared" si="104"/>
        <v/>
      </c>
      <c r="I1126" s="18" t="str">
        <f t="shared" si="104"/>
        <v/>
      </c>
    </row>
    <row r="1127" spans="1:9">
      <c r="A1127" s="18">
        <v>925</v>
      </c>
      <c r="C1127" s="18" t="str">
        <f t="shared" si="99"/>
        <v/>
      </c>
      <c r="D1127" s="18">
        <f>COUNTIF(C$203:C1127,C1127)</f>
        <v>925</v>
      </c>
      <c r="F1127" s="18" t="str">
        <f t="shared" si="102"/>
        <v/>
      </c>
      <c r="G1127" s="18" t="str">
        <f t="shared" si="104"/>
        <v/>
      </c>
      <c r="H1127" s="18" t="str">
        <f t="shared" si="104"/>
        <v/>
      </c>
      <c r="I1127" s="18" t="str">
        <f t="shared" si="104"/>
        <v/>
      </c>
    </row>
    <row r="1128" spans="1:9">
      <c r="A1128" s="18">
        <v>926</v>
      </c>
      <c r="C1128" s="18" t="str">
        <f t="shared" si="99"/>
        <v/>
      </c>
      <c r="D1128" s="18">
        <f>COUNTIF(C$203:C1128,C1128)</f>
        <v>926</v>
      </c>
      <c r="F1128" s="18" t="str">
        <f t="shared" si="102"/>
        <v/>
      </c>
      <c r="G1128" s="18" t="str">
        <f t="shared" si="104"/>
        <v/>
      </c>
      <c r="H1128" s="18" t="str">
        <f t="shared" si="104"/>
        <v/>
      </c>
      <c r="I1128" s="18" t="str">
        <f t="shared" si="104"/>
        <v/>
      </c>
    </row>
    <row r="1129" spans="1:9">
      <c r="A1129" s="18">
        <v>927</v>
      </c>
      <c r="C1129" s="18" t="str">
        <f t="shared" si="99"/>
        <v/>
      </c>
      <c r="D1129" s="18">
        <f>COUNTIF(C$203:C1129,C1129)</f>
        <v>927</v>
      </c>
      <c r="F1129" s="18" t="str">
        <f t="shared" si="102"/>
        <v/>
      </c>
      <c r="G1129" s="18" t="str">
        <f t="shared" si="104"/>
        <v/>
      </c>
      <c r="H1129" s="18" t="str">
        <f t="shared" si="104"/>
        <v/>
      </c>
      <c r="I1129" s="18" t="str">
        <f t="shared" si="104"/>
        <v/>
      </c>
    </row>
    <row r="1130" spans="1:9">
      <c r="A1130" s="18">
        <v>928</v>
      </c>
      <c r="C1130" s="18" t="str">
        <f t="shared" si="99"/>
        <v/>
      </c>
      <c r="D1130" s="18">
        <f>COUNTIF(C$203:C1130,C1130)</f>
        <v>928</v>
      </c>
      <c r="F1130" s="18" t="str">
        <f t="shared" si="102"/>
        <v/>
      </c>
      <c r="G1130" s="18" t="str">
        <f t="shared" si="104"/>
        <v/>
      </c>
      <c r="H1130" s="18" t="str">
        <f t="shared" si="104"/>
        <v/>
      </c>
      <c r="I1130" s="18" t="str">
        <f t="shared" si="104"/>
        <v/>
      </c>
    </row>
    <row r="1131" spans="1:9">
      <c r="A1131" s="18">
        <v>929</v>
      </c>
      <c r="C1131" s="18" t="str">
        <f t="shared" si="99"/>
        <v/>
      </c>
      <c r="D1131" s="18">
        <f>COUNTIF(C$203:C1131,C1131)</f>
        <v>929</v>
      </c>
      <c r="F1131" s="18" t="str">
        <f t="shared" si="102"/>
        <v/>
      </c>
      <c r="G1131" s="18" t="str">
        <f t="shared" si="104"/>
        <v/>
      </c>
      <c r="H1131" s="18" t="str">
        <f t="shared" si="104"/>
        <v/>
      </c>
      <c r="I1131" s="18" t="str">
        <f t="shared" si="104"/>
        <v/>
      </c>
    </row>
    <row r="1132" spans="1:9">
      <c r="A1132" s="18">
        <v>930</v>
      </c>
      <c r="C1132" s="18" t="str">
        <f t="shared" ref="C1132:C1195" si="105">O132</f>
        <v/>
      </c>
      <c r="D1132" s="18">
        <f>COUNTIF(C$203:C1132,C1132)</f>
        <v>930</v>
      </c>
      <c r="F1132" s="18" t="str">
        <f t="shared" si="102"/>
        <v/>
      </c>
      <c r="G1132" s="18" t="str">
        <f t="shared" ref="G1132:I1147" si="106">C132</f>
        <v/>
      </c>
      <c r="H1132" s="18" t="str">
        <f t="shared" si="106"/>
        <v/>
      </c>
      <c r="I1132" s="18" t="str">
        <f t="shared" si="106"/>
        <v/>
      </c>
    </row>
    <row r="1133" spans="1:9">
      <c r="A1133" s="18">
        <v>931</v>
      </c>
      <c r="C1133" s="18" t="str">
        <f t="shared" si="105"/>
        <v/>
      </c>
      <c r="D1133" s="18">
        <f>COUNTIF(C$203:C1133,C1133)</f>
        <v>931</v>
      </c>
      <c r="F1133" s="18" t="str">
        <f t="shared" si="102"/>
        <v/>
      </c>
      <c r="G1133" s="18" t="str">
        <f t="shared" si="106"/>
        <v/>
      </c>
      <c r="H1133" s="18" t="str">
        <f t="shared" si="106"/>
        <v/>
      </c>
      <c r="I1133" s="18" t="str">
        <f t="shared" si="106"/>
        <v/>
      </c>
    </row>
    <row r="1134" spans="1:9">
      <c r="A1134" s="18">
        <v>932</v>
      </c>
      <c r="C1134" s="18" t="str">
        <f t="shared" si="105"/>
        <v/>
      </c>
      <c r="D1134" s="18">
        <f>COUNTIF(C$203:C1134,C1134)</f>
        <v>932</v>
      </c>
      <c r="F1134" s="18" t="str">
        <f t="shared" si="102"/>
        <v/>
      </c>
      <c r="G1134" s="18" t="str">
        <f t="shared" si="106"/>
        <v/>
      </c>
      <c r="H1134" s="18" t="str">
        <f t="shared" si="106"/>
        <v/>
      </c>
      <c r="I1134" s="18" t="str">
        <f t="shared" si="106"/>
        <v/>
      </c>
    </row>
    <row r="1135" spans="1:9">
      <c r="A1135" s="18">
        <v>933</v>
      </c>
      <c r="C1135" s="18" t="str">
        <f t="shared" si="105"/>
        <v/>
      </c>
      <c r="D1135" s="18">
        <f>COUNTIF(C$203:C1135,C1135)</f>
        <v>933</v>
      </c>
      <c r="F1135" s="18" t="str">
        <f t="shared" si="102"/>
        <v/>
      </c>
      <c r="G1135" s="18" t="str">
        <f t="shared" si="106"/>
        <v/>
      </c>
      <c r="H1135" s="18" t="str">
        <f t="shared" si="106"/>
        <v/>
      </c>
      <c r="I1135" s="18" t="str">
        <f t="shared" si="106"/>
        <v/>
      </c>
    </row>
    <row r="1136" spans="1:9">
      <c r="A1136" s="18">
        <v>934</v>
      </c>
      <c r="C1136" s="18" t="str">
        <f t="shared" si="105"/>
        <v/>
      </c>
      <c r="D1136" s="18">
        <f>COUNTIF(C$203:C1136,C1136)</f>
        <v>934</v>
      </c>
      <c r="F1136" s="18" t="str">
        <f t="shared" si="102"/>
        <v/>
      </c>
      <c r="G1136" s="18" t="str">
        <f t="shared" si="106"/>
        <v/>
      </c>
      <c r="H1136" s="18" t="str">
        <f t="shared" si="106"/>
        <v/>
      </c>
      <c r="I1136" s="18" t="str">
        <f t="shared" si="106"/>
        <v/>
      </c>
    </row>
    <row r="1137" spans="1:9">
      <c r="A1137" s="18">
        <v>935</v>
      </c>
      <c r="C1137" s="18" t="str">
        <f t="shared" si="105"/>
        <v/>
      </c>
      <c r="D1137" s="18">
        <f>COUNTIF(C$203:C1137,C1137)</f>
        <v>935</v>
      </c>
      <c r="F1137" s="18" t="str">
        <f t="shared" si="102"/>
        <v/>
      </c>
      <c r="G1137" s="18" t="str">
        <f t="shared" si="106"/>
        <v/>
      </c>
      <c r="H1137" s="18" t="str">
        <f t="shared" si="106"/>
        <v/>
      </c>
      <c r="I1137" s="18" t="str">
        <f t="shared" si="106"/>
        <v/>
      </c>
    </row>
    <row r="1138" spans="1:9">
      <c r="A1138" s="18">
        <v>936</v>
      </c>
      <c r="C1138" s="18" t="str">
        <f t="shared" si="105"/>
        <v/>
      </c>
      <c r="D1138" s="18">
        <f>COUNTIF(C$203:C1138,C1138)</f>
        <v>936</v>
      </c>
      <c r="F1138" s="18" t="str">
        <f t="shared" si="102"/>
        <v/>
      </c>
      <c r="G1138" s="18" t="str">
        <f t="shared" si="106"/>
        <v/>
      </c>
      <c r="H1138" s="18" t="str">
        <f t="shared" si="106"/>
        <v/>
      </c>
      <c r="I1138" s="18" t="str">
        <f t="shared" si="106"/>
        <v/>
      </c>
    </row>
    <row r="1139" spans="1:9">
      <c r="A1139" s="18">
        <v>937</v>
      </c>
      <c r="C1139" s="18" t="str">
        <f t="shared" si="105"/>
        <v/>
      </c>
      <c r="D1139" s="18">
        <f>COUNTIF(C$203:C1139,C1139)</f>
        <v>937</v>
      </c>
      <c r="F1139" s="18" t="str">
        <f t="shared" si="102"/>
        <v/>
      </c>
      <c r="G1139" s="18" t="str">
        <f t="shared" si="106"/>
        <v/>
      </c>
      <c r="H1139" s="18" t="str">
        <f t="shared" si="106"/>
        <v/>
      </c>
      <c r="I1139" s="18" t="str">
        <f t="shared" si="106"/>
        <v/>
      </c>
    </row>
    <row r="1140" spans="1:9">
      <c r="A1140" s="18">
        <v>938</v>
      </c>
      <c r="C1140" s="18" t="str">
        <f t="shared" si="105"/>
        <v/>
      </c>
      <c r="D1140" s="18">
        <f>COUNTIF(C$203:C1140,C1140)</f>
        <v>938</v>
      </c>
      <c r="F1140" s="18" t="str">
        <f t="shared" si="102"/>
        <v/>
      </c>
      <c r="G1140" s="18" t="str">
        <f t="shared" si="106"/>
        <v/>
      </c>
      <c r="H1140" s="18" t="str">
        <f t="shared" si="106"/>
        <v/>
      </c>
      <c r="I1140" s="18" t="str">
        <f t="shared" si="106"/>
        <v/>
      </c>
    </row>
    <row r="1141" spans="1:9">
      <c r="A1141" s="18">
        <v>939</v>
      </c>
      <c r="C1141" s="18" t="str">
        <f t="shared" si="105"/>
        <v/>
      </c>
      <c r="D1141" s="18">
        <f>COUNTIF(C$203:C1141,C1141)</f>
        <v>939</v>
      </c>
      <c r="F1141" s="18" t="str">
        <f t="shared" si="102"/>
        <v/>
      </c>
      <c r="G1141" s="18" t="str">
        <f t="shared" si="106"/>
        <v/>
      </c>
      <c r="H1141" s="18" t="str">
        <f t="shared" si="106"/>
        <v/>
      </c>
      <c r="I1141" s="18" t="str">
        <f t="shared" si="106"/>
        <v/>
      </c>
    </row>
    <row r="1142" spans="1:9">
      <c r="A1142" s="18">
        <v>940</v>
      </c>
      <c r="C1142" s="18" t="str">
        <f t="shared" si="105"/>
        <v/>
      </c>
      <c r="D1142" s="18">
        <f>COUNTIF(C$203:C1142,C1142)</f>
        <v>940</v>
      </c>
      <c r="F1142" s="18" t="str">
        <f t="shared" si="102"/>
        <v/>
      </c>
      <c r="G1142" s="18" t="str">
        <f t="shared" si="106"/>
        <v/>
      </c>
      <c r="H1142" s="18" t="str">
        <f t="shared" si="106"/>
        <v/>
      </c>
      <c r="I1142" s="18" t="str">
        <f t="shared" si="106"/>
        <v/>
      </c>
    </row>
    <row r="1143" spans="1:9">
      <c r="A1143" s="18">
        <v>941</v>
      </c>
      <c r="C1143" s="18" t="str">
        <f t="shared" si="105"/>
        <v/>
      </c>
      <c r="D1143" s="18">
        <f>COUNTIF(C$203:C1143,C1143)</f>
        <v>941</v>
      </c>
      <c r="F1143" s="18" t="str">
        <f t="shared" si="102"/>
        <v/>
      </c>
      <c r="G1143" s="18" t="str">
        <f t="shared" si="106"/>
        <v/>
      </c>
      <c r="H1143" s="18" t="str">
        <f t="shared" si="106"/>
        <v/>
      </c>
      <c r="I1143" s="18" t="str">
        <f t="shared" si="106"/>
        <v/>
      </c>
    </row>
    <row r="1144" spans="1:9">
      <c r="A1144" s="18">
        <v>942</v>
      </c>
      <c r="C1144" s="18" t="str">
        <f t="shared" si="105"/>
        <v/>
      </c>
      <c r="D1144" s="18">
        <f>COUNTIF(C$203:C1144,C1144)</f>
        <v>942</v>
      </c>
      <c r="F1144" s="18" t="str">
        <f t="shared" si="102"/>
        <v/>
      </c>
      <c r="G1144" s="18" t="str">
        <f t="shared" si="106"/>
        <v/>
      </c>
      <c r="H1144" s="18" t="str">
        <f t="shared" si="106"/>
        <v/>
      </c>
      <c r="I1144" s="18" t="str">
        <f t="shared" si="106"/>
        <v/>
      </c>
    </row>
    <row r="1145" spans="1:9">
      <c r="A1145" s="18">
        <v>943</v>
      </c>
      <c r="C1145" s="18" t="str">
        <f t="shared" si="105"/>
        <v/>
      </c>
      <c r="D1145" s="18">
        <f>COUNTIF(C$203:C1145,C1145)</f>
        <v>943</v>
      </c>
      <c r="F1145" s="18" t="str">
        <f t="shared" si="102"/>
        <v/>
      </c>
      <c r="G1145" s="18" t="str">
        <f t="shared" si="106"/>
        <v/>
      </c>
      <c r="H1145" s="18" t="str">
        <f t="shared" si="106"/>
        <v/>
      </c>
      <c r="I1145" s="18" t="str">
        <f t="shared" si="106"/>
        <v/>
      </c>
    </row>
    <row r="1146" spans="1:9">
      <c r="A1146" s="18">
        <v>944</v>
      </c>
      <c r="C1146" s="18" t="str">
        <f t="shared" si="105"/>
        <v/>
      </c>
      <c r="D1146" s="18">
        <f>COUNTIF(C$203:C1146,C1146)</f>
        <v>944</v>
      </c>
      <c r="F1146" s="18" t="str">
        <f t="shared" si="102"/>
        <v/>
      </c>
      <c r="G1146" s="18" t="str">
        <f t="shared" si="106"/>
        <v/>
      </c>
      <c r="H1146" s="18" t="str">
        <f t="shared" si="106"/>
        <v/>
      </c>
      <c r="I1146" s="18" t="str">
        <f t="shared" si="106"/>
        <v/>
      </c>
    </row>
    <row r="1147" spans="1:9">
      <c r="A1147" s="18">
        <v>945</v>
      </c>
      <c r="C1147" s="18" t="str">
        <f t="shared" si="105"/>
        <v/>
      </c>
      <c r="D1147" s="18">
        <f>COUNTIF(C$203:C1147,C1147)</f>
        <v>945</v>
      </c>
      <c r="F1147" s="18" t="str">
        <f t="shared" si="102"/>
        <v/>
      </c>
      <c r="G1147" s="18" t="str">
        <f t="shared" si="106"/>
        <v/>
      </c>
      <c r="H1147" s="18" t="str">
        <f t="shared" si="106"/>
        <v/>
      </c>
      <c r="I1147" s="18" t="str">
        <f t="shared" si="106"/>
        <v/>
      </c>
    </row>
    <row r="1148" spans="1:9">
      <c r="A1148" s="18">
        <v>946</v>
      </c>
      <c r="C1148" s="18" t="str">
        <f t="shared" si="105"/>
        <v/>
      </c>
      <c r="D1148" s="18">
        <f>COUNTIF(C$203:C1148,C1148)</f>
        <v>946</v>
      </c>
      <c r="F1148" s="18" t="str">
        <f t="shared" si="102"/>
        <v/>
      </c>
      <c r="G1148" s="18" t="str">
        <f t="shared" ref="G1148:I1163" si="107">C148</f>
        <v/>
      </c>
      <c r="H1148" s="18" t="str">
        <f t="shared" si="107"/>
        <v/>
      </c>
      <c r="I1148" s="18" t="str">
        <f t="shared" si="107"/>
        <v/>
      </c>
    </row>
    <row r="1149" spans="1:9">
      <c r="A1149" s="18">
        <v>947</v>
      </c>
      <c r="C1149" s="18" t="str">
        <f t="shared" si="105"/>
        <v/>
      </c>
      <c r="D1149" s="18">
        <f>COUNTIF(C$203:C1149,C1149)</f>
        <v>947</v>
      </c>
      <c r="F1149" s="18" t="str">
        <f t="shared" si="102"/>
        <v/>
      </c>
      <c r="G1149" s="18" t="str">
        <f t="shared" si="107"/>
        <v/>
      </c>
      <c r="H1149" s="18" t="str">
        <f t="shared" si="107"/>
        <v/>
      </c>
      <c r="I1149" s="18" t="str">
        <f t="shared" si="107"/>
        <v/>
      </c>
    </row>
    <row r="1150" spans="1:9">
      <c r="A1150" s="18">
        <v>948</v>
      </c>
      <c r="C1150" s="18" t="str">
        <f t="shared" si="105"/>
        <v/>
      </c>
      <c r="D1150" s="18">
        <f>COUNTIF(C$203:C1150,C1150)</f>
        <v>948</v>
      </c>
      <c r="F1150" s="18" t="str">
        <f t="shared" si="102"/>
        <v/>
      </c>
      <c r="G1150" s="18" t="str">
        <f t="shared" si="107"/>
        <v/>
      </c>
      <c r="H1150" s="18" t="str">
        <f t="shared" si="107"/>
        <v/>
      </c>
      <c r="I1150" s="18" t="str">
        <f t="shared" si="107"/>
        <v/>
      </c>
    </row>
    <row r="1151" spans="1:9">
      <c r="A1151" s="18">
        <v>949</v>
      </c>
      <c r="C1151" s="18" t="str">
        <f t="shared" si="105"/>
        <v/>
      </c>
      <c r="D1151" s="18">
        <f>COUNTIF(C$203:C1151,C1151)</f>
        <v>949</v>
      </c>
      <c r="F1151" s="18" t="str">
        <f t="shared" si="102"/>
        <v/>
      </c>
      <c r="G1151" s="18" t="str">
        <f t="shared" si="107"/>
        <v/>
      </c>
      <c r="H1151" s="18" t="str">
        <f t="shared" si="107"/>
        <v/>
      </c>
      <c r="I1151" s="18" t="str">
        <f t="shared" si="107"/>
        <v/>
      </c>
    </row>
    <row r="1152" spans="1:9">
      <c r="A1152" s="18">
        <v>950</v>
      </c>
      <c r="C1152" s="18" t="str">
        <f t="shared" si="105"/>
        <v/>
      </c>
      <c r="D1152" s="18">
        <f>COUNTIF(C$203:C1152,C1152)</f>
        <v>950</v>
      </c>
      <c r="F1152" s="18" t="str">
        <f t="shared" si="102"/>
        <v/>
      </c>
      <c r="G1152" s="18" t="str">
        <f t="shared" si="107"/>
        <v/>
      </c>
      <c r="H1152" s="18" t="str">
        <f t="shared" si="107"/>
        <v/>
      </c>
      <c r="I1152" s="18" t="str">
        <f t="shared" si="107"/>
        <v/>
      </c>
    </row>
    <row r="1153" spans="1:9">
      <c r="A1153" s="18">
        <v>951</v>
      </c>
      <c r="C1153" s="18" t="str">
        <f t="shared" si="105"/>
        <v/>
      </c>
      <c r="D1153" s="18">
        <f>COUNTIF(C$203:C1153,C1153)</f>
        <v>951</v>
      </c>
      <c r="F1153" s="18" t="str">
        <f t="shared" si="102"/>
        <v/>
      </c>
      <c r="G1153" s="18" t="str">
        <f t="shared" si="107"/>
        <v/>
      </c>
      <c r="H1153" s="18" t="str">
        <f t="shared" si="107"/>
        <v/>
      </c>
      <c r="I1153" s="18" t="str">
        <f t="shared" si="107"/>
        <v/>
      </c>
    </row>
    <row r="1154" spans="1:9">
      <c r="A1154" s="18">
        <v>952</v>
      </c>
      <c r="C1154" s="18" t="str">
        <f t="shared" si="105"/>
        <v/>
      </c>
      <c r="D1154" s="18">
        <f>COUNTIF(C$203:C1154,C1154)</f>
        <v>952</v>
      </c>
      <c r="F1154" s="18" t="str">
        <f t="shared" si="102"/>
        <v/>
      </c>
      <c r="G1154" s="18" t="str">
        <f t="shared" si="107"/>
        <v/>
      </c>
      <c r="H1154" s="18" t="str">
        <f t="shared" si="107"/>
        <v/>
      </c>
      <c r="I1154" s="18" t="str">
        <f t="shared" si="107"/>
        <v/>
      </c>
    </row>
    <row r="1155" spans="1:9">
      <c r="A1155" s="18">
        <v>953</v>
      </c>
      <c r="C1155" s="18" t="str">
        <f t="shared" si="105"/>
        <v/>
      </c>
      <c r="D1155" s="18">
        <f>COUNTIF(C$203:C1155,C1155)</f>
        <v>953</v>
      </c>
      <c r="F1155" s="18" t="str">
        <f t="shared" si="102"/>
        <v/>
      </c>
      <c r="G1155" s="18" t="str">
        <f t="shared" si="107"/>
        <v/>
      </c>
      <c r="H1155" s="18" t="str">
        <f t="shared" si="107"/>
        <v/>
      </c>
      <c r="I1155" s="18" t="str">
        <f t="shared" si="107"/>
        <v/>
      </c>
    </row>
    <row r="1156" spans="1:9">
      <c r="A1156" s="18">
        <v>954</v>
      </c>
      <c r="C1156" s="18" t="str">
        <f t="shared" si="105"/>
        <v/>
      </c>
      <c r="D1156" s="18">
        <f>COUNTIF(C$203:C1156,C1156)</f>
        <v>954</v>
      </c>
      <c r="F1156" s="18" t="str">
        <f t="shared" si="102"/>
        <v/>
      </c>
      <c r="G1156" s="18" t="str">
        <f t="shared" si="107"/>
        <v/>
      </c>
      <c r="H1156" s="18" t="str">
        <f t="shared" si="107"/>
        <v/>
      </c>
      <c r="I1156" s="18" t="str">
        <f t="shared" si="107"/>
        <v/>
      </c>
    </row>
    <row r="1157" spans="1:9">
      <c r="A1157" s="18">
        <v>955</v>
      </c>
      <c r="C1157" s="18" t="str">
        <f t="shared" si="105"/>
        <v/>
      </c>
      <c r="D1157" s="18">
        <f>COUNTIF(C$203:C1157,C1157)</f>
        <v>955</v>
      </c>
      <c r="F1157" s="18" t="str">
        <f t="shared" si="102"/>
        <v/>
      </c>
      <c r="G1157" s="18" t="str">
        <f t="shared" si="107"/>
        <v/>
      </c>
      <c r="H1157" s="18" t="str">
        <f t="shared" si="107"/>
        <v/>
      </c>
      <c r="I1157" s="18" t="str">
        <f t="shared" si="107"/>
        <v/>
      </c>
    </row>
    <row r="1158" spans="1:9">
      <c r="A1158" s="18">
        <v>956</v>
      </c>
      <c r="C1158" s="18" t="str">
        <f t="shared" si="105"/>
        <v/>
      </c>
      <c r="D1158" s="18">
        <f>COUNTIF(C$203:C1158,C1158)</f>
        <v>956</v>
      </c>
      <c r="F1158" s="18" t="str">
        <f t="shared" si="102"/>
        <v/>
      </c>
      <c r="G1158" s="18" t="str">
        <f t="shared" si="107"/>
        <v/>
      </c>
      <c r="H1158" s="18" t="str">
        <f t="shared" si="107"/>
        <v/>
      </c>
      <c r="I1158" s="18" t="str">
        <f t="shared" si="107"/>
        <v/>
      </c>
    </row>
    <row r="1159" spans="1:9">
      <c r="A1159" s="18">
        <v>957</v>
      </c>
      <c r="C1159" s="18" t="str">
        <f t="shared" si="105"/>
        <v/>
      </c>
      <c r="D1159" s="18">
        <f>COUNTIF(C$203:C1159,C1159)</f>
        <v>957</v>
      </c>
      <c r="F1159" s="18" t="str">
        <f t="shared" si="102"/>
        <v/>
      </c>
      <c r="G1159" s="18" t="str">
        <f t="shared" si="107"/>
        <v/>
      </c>
      <c r="H1159" s="18" t="str">
        <f t="shared" si="107"/>
        <v/>
      </c>
      <c r="I1159" s="18" t="str">
        <f t="shared" si="107"/>
        <v/>
      </c>
    </row>
    <row r="1160" spans="1:9">
      <c r="A1160" s="18">
        <v>958</v>
      </c>
      <c r="C1160" s="18" t="str">
        <f t="shared" si="105"/>
        <v/>
      </c>
      <c r="D1160" s="18">
        <f>COUNTIF(C$203:C1160,C1160)</f>
        <v>958</v>
      </c>
      <c r="F1160" s="18" t="str">
        <f t="shared" si="102"/>
        <v/>
      </c>
      <c r="G1160" s="18" t="str">
        <f t="shared" si="107"/>
        <v/>
      </c>
      <c r="H1160" s="18" t="str">
        <f t="shared" si="107"/>
        <v/>
      </c>
      <c r="I1160" s="18" t="str">
        <f t="shared" si="107"/>
        <v/>
      </c>
    </row>
    <row r="1161" spans="1:9">
      <c r="A1161" s="18">
        <v>959</v>
      </c>
      <c r="C1161" s="18" t="str">
        <f t="shared" si="105"/>
        <v/>
      </c>
      <c r="D1161" s="18">
        <f>COUNTIF(C$203:C1161,C1161)</f>
        <v>959</v>
      </c>
      <c r="F1161" s="18" t="str">
        <f t="shared" si="102"/>
        <v/>
      </c>
      <c r="G1161" s="18" t="str">
        <f t="shared" si="107"/>
        <v/>
      </c>
      <c r="H1161" s="18" t="str">
        <f t="shared" si="107"/>
        <v/>
      </c>
      <c r="I1161" s="18" t="str">
        <f t="shared" si="107"/>
        <v/>
      </c>
    </row>
    <row r="1162" spans="1:9">
      <c r="A1162" s="18">
        <v>960</v>
      </c>
      <c r="C1162" s="18" t="str">
        <f t="shared" si="105"/>
        <v/>
      </c>
      <c r="D1162" s="18">
        <f>COUNTIF(C$203:C1162,C1162)</f>
        <v>960</v>
      </c>
      <c r="F1162" s="18" t="str">
        <f t="shared" si="102"/>
        <v/>
      </c>
      <c r="G1162" s="18" t="str">
        <f t="shared" si="107"/>
        <v/>
      </c>
      <c r="H1162" s="18" t="str">
        <f t="shared" si="107"/>
        <v/>
      </c>
      <c r="I1162" s="18" t="str">
        <f t="shared" si="107"/>
        <v/>
      </c>
    </row>
    <row r="1163" spans="1:9">
      <c r="A1163" s="18">
        <v>961</v>
      </c>
      <c r="C1163" s="18" t="str">
        <f t="shared" si="105"/>
        <v/>
      </c>
      <c r="D1163" s="18">
        <f>COUNTIF(C$203:C1163,C1163)</f>
        <v>961</v>
      </c>
      <c r="F1163" s="18" t="str">
        <f t="shared" si="102"/>
        <v/>
      </c>
      <c r="G1163" s="18" t="str">
        <f t="shared" si="107"/>
        <v/>
      </c>
      <c r="H1163" s="18" t="str">
        <f t="shared" si="107"/>
        <v/>
      </c>
      <c r="I1163" s="18" t="str">
        <f t="shared" si="107"/>
        <v/>
      </c>
    </row>
    <row r="1164" spans="1:9">
      <c r="A1164" s="18">
        <v>962</v>
      </c>
      <c r="C1164" s="18" t="str">
        <f t="shared" si="105"/>
        <v/>
      </c>
      <c r="D1164" s="18">
        <f>COUNTIF(C$203:C1164,C1164)</f>
        <v>962</v>
      </c>
      <c r="F1164" s="18" t="str">
        <f t="shared" ref="F1164:F1202" si="108">IF(C1164="","",CONCATENATE(C1164,D1164)*1)</f>
        <v/>
      </c>
      <c r="G1164" s="18" t="str">
        <f t="shared" ref="G1164:I1179" si="109">C164</f>
        <v/>
      </c>
      <c r="H1164" s="18" t="str">
        <f t="shared" si="109"/>
        <v/>
      </c>
      <c r="I1164" s="18" t="str">
        <f t="shared" si="109"/>
        <v/>
      </c>
    </row>
    <row r="1165" spans="1:9">
      <c r="A1165" s="18">
        <v>963</v>
      </c>
      <c r="C1165" s="18" t="str">
        <f t="shared" si="105"/>
        <v/>
      </c>
      <c r="D1165" s="18">
        <f>COUNTIF(C$203:C1165,C1165)</f>
        <v>963</v>
      </c>
      <c r="F1165" s="18" t="str">
        <f t="shared" si="108"/>
        <v/>
      </c>
      <c r="G1165" s="18" t="str">
        <f t="shared" si="109"/>
        <v/>
      </c>
      <c r="H1165" s="18" t="str">
        <f t="shared" si="109"/>
        <v/>
      </c>
      <c r="I1165" s="18" t="str">
        <f t="shared" si="109"/>
        <v/>
      </c>
    </row>
    <row r="1166" spans="1:9">
      <c r="A1166" s="18">
        <v>964</v>
      </c>
      <c r="C1166" s="18" t="str">
        <f t="shared" si="105"/>
        <v/>
      </c>
      <c r="D1166" s="18">
        <f>COUNTIF(C$203:C1166,C1166)</f>
        <v>964</v>
      </c>
      <c r="F1166" s="18" t="str">
        <f t="shared" si="108"/>
        <v/>
      </c>
      <c r="G1166" s="18" t="str">
        <f t="shared" si="109"/>
        <v/>
      </c>
      <c r="H1166" s="18" t="str">
        <f t="shared" si="109"/>
        <v/>
      </c>
      <c r="I1166" s="18" t="str">
        <f t="shared" si="109"/>
        <v/>
      </c>
    </row>
    <row r="1167" spans="1:9">
      <c r="A1167" s="18">
        <v>965</v>
      </c>
      <c r="C1167" s="18" t="str">
        <f t="shared" si="105"/>
        <v/>
      </c>
      <c r="D1167" s="18">
        <f>COUNTIF(C$203:C1167,C1167)</f>
        <v>965</v>
      </c>
      <c r="F1167" s="18" t="str">
        <f t="shared" si="108"/>
        <v/>
      </c>
      <c r="G1167" s="18" t="str">
        <f t="shared" si="109"/>
        <v/>
      </c>
      <c r="H1167" s="18" t="str">
        <f t="shared" si="109"/>
        <v/>
      </c>
      <c r="I1167" s="18" t="str">
        <f t="shared" si="109"/>
        <v/>
      </c>
    </row>
    <row r="1168" spans="1:9">
      <c r="A1168" s="18">
        <v>966</v>
      </c>
      <c r="C1168" s="18" t="str">
        <f t="shared" si="105"/>
        <v/>
      </c>
      <c r="D1168" s="18">
        <f>COUNTIF(C$203:C1168,C1168)</f>
        <v>966</v>
      </c>
      <c r="F1168" s="18" t="str">
        <f t="shared" si="108"/>
        <v/>
      </c>
      <c r="G1168" s="18" t="str">
        <f t="shared" si="109"/>
        <v/>
      </c>
      <c r="H1168" s="18" t="str">
        <f t="shared" si="109"/>
        <v/>
      </c>
      <c r="I1168" s="18" t="str">
        <f t="shared" si="109"/>
        <v/>
      </c>
    </row>
    <row r="1169" spans="1:9">
      <c r="A1169" s="18">
        <v>967</v>
      </c>
      <c r="C1169" s="18" t="str">
        <f t="shared" si="105"/>
        <v/>
      </c>
      <c r="D1169" s="18">
        <f>COUNTIF(C$203:C1169,C1169)</f>
        <v>967</v>
      </c>
      <c r="F1169" s="18" t="str">
        <f t="shared" si="108"/>
        <v/>
      </c>
      <c r="G1169" s="18" t="str">
        <f t="shared" si="109"/>
        <v/>
      </c>
      <c r="H1169" s="18" t="str">
        <f t="shared" si="109"/>
        <v/>
      </c>
      <c r="I1169" s="18" t="str">
        <f t="shared" si="109"/>
        <v/>
      </c>
    </row>
    <row r="1170" spans="1:9">
      <c r="A1170" s="18">
        <v>968</v>
      </c>
      <c r="C1170" s="18" t="str">
        <f t="shared" si="105"/>
        <v/>
      </c>
      <c r="D1170" s="18">
        <f>COUNTIF(C$203:C1170,C1170)</f>
        <v>968</v>
      </c>
      <c r="F1170" s="18" t="str">
        <f t="shared" si="108"/>
        <v/>
      </c>
      <c r="G1170" s="18" t="str">
        <f t="shared" si="109"/>
        <v/>
      </c>
      <c r="H1170" s="18" t="str">
        <f t="shared" si="109"/>
        <v/>
      </c>
      <c r="I1170" s="18" t="str">
        <f t="shared" si="109"/>
        <v/>
      </c>
    </row>
    <row r="1171" spans="1:9">
      <c r="A1171" s="18">
        <v>969</v>
      </c>
      <c r="C1171" s="18" t="str">
        <f t="shared" si="105"/>
        <v/>
      </c>
      <c r="D1171" s="18">
        <f>COUNTIF(C$203:C1171,C1171)</f>
        <v>969</v>
      </c>
      <c r="F1171" s="18" t="str">
        <f t="shared" si="108"/>
        <v/>
      </c>
      <c r="G1171" s="18" t="str">
        <f t="shared" si="109"/>
        <v/>
      </c>
      <c r="H1171" s="18" t="str">
        <f t="shared" si="109"/>
        <v/>
      </c>
      <c r="I1171" s="18" t="str">
        <f t="shared" si="109"/>
        <v/>
      </c>
    </row>
    <row r="1172" spans="1:9">
      <c r="A1172" s="18">
        <v>970</v>
      </c>
      <c r="C1172" s="18" t="str">
        <f t="shared" si="105"/>
        <v/>
      </c>
      <c r="D1172" s="18">
        <f>COUNTIF(C$203:C1172,C1172)</f>
        <v>970</v>
      </c>
      <c r="F1172" s="18" t="str">
        <f t="shared" si="108"/>
        <v/>
      </c>
      <c r="G1172" s="18" t="str">
        <f t="shared" si="109"/>
        <v/>
      </c>
      <c r="H1172" s="18" t="str">
        <f t="shared" si="109"/>
        <v/>
      </c>
      <c r="I1172" s="18" t="str">
        <f t="shared" si="109"/>
        <v/>
      </c>
    </row>
    <row r="1173" spans="1:9">
      <c r="A1173" s="18">
        <v>971</v>
      </c>
      <c r="C1173" s="18" t="str">
        <f t="shared" si="105"/>
        <v/>
      </c>
      <c r="D1173" s="18">
        <f>COUNTIF(C$203:C1173,C1173)</f>
        <v>971</v>
      </c>
      <c r="F1173" s="18" t="str">
        <f t="shared" si="108"/>
        <v/>
      </c>
      <c r="G1173" s="18" t="str">
        <f t="shared" si="109"/>
        <v/>
      </c>
      <c r="H1173" s="18" t="str">
        <f t="shared" si="109"/>
        <v/>
      </c>
      <c r="I1173" s="18" t="str">
        <f t="shared" si="109"/>
        <v/>
      </c>
    </row>
    <row r="1174" spans="1:9">
      <c r="A1174" s="18">
        <v>972</v>
      </c>
      <c r="C1174" s="18" t="str">
        <f t="shared" si="105"/>
        <v/>
      </c>
      <c r="D1174" s="18">
        <f>COUNTIF(C$203:C1174,C1174)</f>
        <v>972</v>
      </c>
      <c r="F1174" s="18" t="str">
        <f t="shared" si="108"/>
        <v/>
      </c>
      <c r="G1174" s="18" t="str">
        <f t="shared" si="109"/>
        <v/>
      </c>
      <c r="H1174" s="18" t="str">
        <f t="shared" si="109"/>
        <v/>
      </c>
      <c r="I1174" s="18" t="str">
        <f t="shared" si="109"/>
        <v/>
      </c>
    </row>
    <row r="1175" spans="1:9">
      <c r="A1175" s="18">
        <v>973</v>
      </c>
      <c r="C1175" s="18" t="str">
        <f t="shared" si="105"/>
        <v/>
      </c>
      <c r="D1175" s="18">
        <f>COUNTIF(C$203:C1175,C1175)</f>
        <v>973</v>
      </c>
      <c r="F1175" s="18" t="str">
        <f t="shared" si="108"/>
        <v/>
      </c>
      <c r="G1175" s="18" t="str">
        <f t="shared" si="109"/>
        <v/>
      </c>
      <c r="H1175" s="18" t="str">
        <f t="shared" si="109"/>
        <v/>
      </c>
      <c r="I1175" s="18" t="str">
        <f t="shared" si="109"/>
        <v/>
      </c>
    </row>
    <row r="1176" spans="1:9">
      <c r="A1176" s="18">
        <v>974</v>
      </c>
      <c r="C1176" s="18" t="str">
        <f t="shared" si="105"/>
        <v/>
      </c>
      <c r="D1176" s="18">
        <f>COUNTIF(C$203:C1176,C1176)</f>
        <v>974</v>
      </c>
      <c r="F1176" s="18" t="str">
        <f t="shared" si="108"/>
        <v/>
      </c>
      <c r="G1176" s="18" t="str">
        <f t="shared" si="109"/>
        <v/>
      </c>
      <c r="H1176" s="18" t="str">
        <f t="shared" si="109"/>
        <v/>
      </c>
      <c r="I1176" s="18" t="str">
        <f t="shared" si="109"/>
        <v/>
      </c>
    </row>
    <row r="1177" spans="1:9">
      <c r="A1177" s="18">
        <v>975</v>
      </c>
      <c r="C1177" s="18" t="str">
        <f t="shared" si="105"/>
        <v/>
      </c>
      <c r="D1177" s="18">
        <f>COUNTIF(C$203:C1177,C1177)</f>
        <v>975</v>
      </c>
      <c r="F1177" s="18" t="str">
        <f t="shared" si="108"/>
        <v/>
      </c>
      <c r="G1177" s="18" t="str">
        <f t="shared" si="109"/>
        <v/>
      </c>
      <c r="H1177" s="18" t="str">
        <f t="shared" si="109"/>
        <v/>
      </c>
      <c r="I1177" s="18" t="str">
        <f t="shared" si="109"/>
        <v/>
      </c>
    </row>
    <row r="1178" spans="1:9">
      <c r="A1178" s="18">
        <v>976</v>
      </c>
      <c r="C1178" s="18" t="str">
        <f t="shared" si="105"/>
        <v/>
      </c>
      <c r="D1178" s="18">
        <f>COUNTIF(C$203:C1178,C1178)</f>
        <v>976</v>
      </c>
      <c r="F1178" s="18" t="str">
        <f t="shared" si="108"/>
        <v/>
      </c>
      <c r="G1178" s="18" t="str">
        <f t="shared" si="109"/>
        <v/>
      </c>
      <c r="H1178" s="18" t="str">
        <f t="shared" si="109"/>
        <v/>
      </c>
      <c r="I1178" s="18" t="str">
        <f t="shared" si="109"/>
        <v/>
      </c>
    </row>
    <row r="1179" spans="1:9">
      <c r="A1179" s="18">
        <v>977</v>
      </c>
      <c r="C1179" s="18" t="str">
        <f t="shared" si="105"/>
        <v/>
      </c>
      <c r="D1179" s="18">
        <f>COUNTIF(C$203:C1179,C1179)</f>
        <v>977</v>
      </c>
      <c r="F1179" s="18" t="str">
        <f t="shared" si="108"/>
        <v/>
      </c>
      <c r="G1179" s="18" t="str">
        <f t="shared" si="109"/>
        <v/>
      </c>
      <c r="H1179" s="18" t="str">
        <f t="shared" si="109"/>
        <v/>
      </c>
      <c r="I1179" s="18" t="str">
        <f t="shared" si="109"/>
        <v/>
      </c>
    </row>
    <row r="1180" spans="1:9">
      <c r="A1180" s="18">
        <v>978</v>
      </c>
      <c r="C1180" s="18" t="str">
        <f t="shared" si="105"/>
        <v/>
      </c>
      <c r="D1180" s="18">
        <f>COUNTIF(C$203:C1180,C1180)</f>
        <v>978</v>
      </c>
      <c r="F1180" s="18" t="str">
        <f t="shared" si="108"/>
        <v/>
      </c>
      <c r="G1180" s="18" t="str">
        <f t="shared" ref="G1180:I1195" si="110">C180</f>
        <v/>
      </c>
      <c r="H1180" s="18" t="str">
        <f t="shared" si="110"/>
        <v/>
      </c>
      <c r="I1180" s="18" t="str">
        <f t="shared" si="110"/>
        <v/>
      </c>
    </row>
    <row r="1181" spans="1:9">
      <c r="A1181" s="18">
        <v>979</v>
      </c>
      <c r="C1181" s="18" t="str">
        <f t="shared" si="105"/>
        <v/>
      </c>
      <c r="D1181" s="18">
        <f>COUNTIF(C$203:C1181,C1181)</f>
        <v>979</v>
      </c>
      <c r="F1181" s="18" t="str">
        <f t="shared" si="108"/>
        <v/>
      </c>
      <c r="G1181" s="18" t="str">
        <f t="shared" si="110"/>
        <v/>
      </c>
      <c r="H1181" s="18" t="str">
        <f t="shared" si="110"/>
        <v/>
      </c>
      <c r="I1181" s="18" t="str">
        <f t="shared" si="110"/>
        <v/>
      </c>
    </row>
    <row r="1182" spans="1:9">
      <c r="A1182" s="18">
        <v>980</v>
      </c>
      <c r="C1182" s="18" t="str">
        <f t="shared" si="105"/>
        <v/>
      </c>
      <c r="D1182" s="18">
        <f>COUNTIF(C$203:C1182,C1182)</f>
        <v>980</v>
      </c>
      <c r="F1182" s="18" t="str">
        <f t="shared" si="108"/>
        <v/>
      </c>
      <c r="G1182" s="18" t="str">
        <f t="shared" si="110"/>
        <v/>
      </c>
      <c r="H1182" s="18" t="str">
        <f t="shared" si="110"/>
        <v/>
      </c>
      <c r="I1182" s="18" t="str">
        <f t="shared" si="110"/>
        <v/>
      </c>
    </row>
    <row r="1183" spans="1:9">
      <c r="A1183" s="18">
        <v>981</v>
      </c>
      <c r="C1183" s="18" t="str">
        <f t="shared" si="105"/>
        <v/>
      </c>
      <c r="D1183" s="18">
        <f>COUNTIF(C$203:C1183,C1183)</f>
        <v>981</v>
      </c>
      <c r="F1183" s="18" t="str">
        <f t="shared" si="108"/>
        <v/>
      </c>
      <c r="G1183" s="18" t="str">
        <f t="shared" si="110"/>
        <v/>
      </c>
      <c r="H1183" s="18" t="str">
        <f t="shared" si="110"/>
        <v/>
      </c>
      <c r="I1183" s="18" t="str">
        <f t="shared" si="110"/>
        <v/>
      </c>
    </row>
    <row r="1184" spans="1:9">
      <c r="A1184" s="18">
        <v>982</v>
      </c>
      <c r="C1184" s="18" t="str">
        <f t="shared" si="105"/>
        <v/>
      </c>
      <c r="D1184" s="18">
        <f>COUNTIF(C$203:C1184,C1184)</f>
        <v>982</v>
      </c>
      <c r="F1184" s="18" t="str">
        <f t="shared" si="108"/>
        <v/>
      </c>
      <c r="G1184" s="18" t="str">
        <f t="shared" si="110"/>
        <v/>
      </c>
      <c r="H1184" s="18" t="str">
        <f t="shared" si="110"/>
        <v/>
      </c>
      <c r="I1184" s="18" t="str">
        <f t="shared" si="110"/>
        <v/>
      </c>
    </row>
    <row r="1185" spans="1:9">
      <c r="A1185" s="18">
        <v>983</v>
      </c>
      <c r="C1185" s="18" t="str">
        <f t="shared" si="105"/>
        <v/>
      </c>
      <c r="D1185" s="18">
        <f>COUNTIF(C$203:C1185,C1185)</f>
        <v>983</v>
      </c>
      <c r="F1185" s="18" t="str">
        <f t="shared" si="108"/>
        <v/>
      </c>
      <c r="G1185" s="18" t="str">
        <f t="shared" si="110"/>
        <v/>
      </c>
      <c r="H1185" s="18" t="str">
        <f t="shared" si="110"/>
        <v/>
      </c>
      <c r="I1185" s="18" t="str">
        <f t="shared" si="110"/>
        <v/>
      </c>
    </row>
    <row r="1186" spans="1:9">
      <c r="A1186" s="18">
        <v>984</v>
      </c>
      <c r="C1186" s="18" t="str">
        <f t="shared" si="105"/>
        <v/>
      </c>
      <c r="D1186" s="18">
        <f>COUNTIF(C$203:C1186,C1186)</f>
        <v>984</v>
      </c>
      <c r="F1186" s="18" t="str">
        <f t="shared" si="108"/>
        <v/>
      </c>
      <c r="G1186" s="18" t="str">
        <f t="shared" si="110"/>
        <v/>
      </c>
      <c r="H1186" s="18" t="str">
        <f t="shared" si="110"/>
        <v/>
      </c>
      <c r="I1186" s="18" t="str">
        <f t="shared" si="110"/>
        <v/>
      </c>
    </row>
    <row r="1187" spans="1:9">
      <c r="A1187" s="18">
        <v>985</v>
      </c>
      <c r="C1187" s="18" t="str">
        <f t="shared" si="105"/>
        <v/>
      </c>
      <c r="D1187" s="18">
        <f>COUNTIF(C$203:C1187,C1187)</f>
        <v>985</v>
      </c>
      <c r="F1187" s="18" t="str">
        <f t="shared" si="108"/>
        <v/>
      </c>
      <c r="G1187" s="18" t="str">
        <f t="shared" si="110"/>
        <v/>
      </c>
      <c r="H1187" s="18" t="str">
        <f t="shared" si="110"/>
        <v/>
      </c>
      <c r="I1187" s="18" t="str">
        <f t="shared" si="110"/>
        <v/>
      </c>
    </row>
    <row r="1188" spans="1:9">
      <c r="A1188" s="18">
        <v>986</v>
      </c>
      <c r="C1188" s="18" t="str">
        <f t="shared" si="105"/>
        <v/>
      </c>
      <c r="D1188" s="18">
        <f>COUNTIF(C$203:C1188,C1188)</f>
        <v>986</v>
      </c>
      <c r="F1188" s="18" t="str">
        <f t="shared" si="108"/>
        <v/>
      </c>
      <c r="G1188" s="18" t="str">
        <f t="shared" si="110"/>
        <v/>
      </c>
      <c r="H1188" s="18" t="str">
        <f t="shared" si="110"/>
        <v/>
      </c>
      <c r="I1188" s="18" t="str">
        <f t="shared" si="110"/>
        <v/>
      </c>
    </row>
    <row r="1189" spans="1:9">
      <c r="A1189" s="18">
        <v>987</v>
      </c>
      <c r="C1189" s="18" t="str">
        <f t="shared" si="105"/>
        <v/>
      </c>
      <c r="D1189" s="18">
        <f>COUNTIF(C$203:C1189,C1189)</f>
        <v>987</v>
      </c>
      <c r="F1189" s="18" t="str">
        <f t="shared" si="108"/>
        <v/>
      </c>
      <c r="G1189" s="18" t="str">
        <f t="shared" si="110"/>
        <v/>
      </c>
      <c r="H1189" s="18" t="str">
        <f t="shared" si="110"/>
        <v/>
      </c>
      <c r="I1189" s="18" t="str">
        <f t="shared" si="110"/>
        <v/>
      </c>
    </row>
    <row r="1190" spans="1:9">
      <c r="A1190" s="18">
        <v>988</v>
      </c>
      <c r="C1190" s="18" t="str">
        <f t="shared" si="105"/>
        <v/>
      </c>
      <c r="D1190" s="18">
        <f>COUNTIF(C$203:C1190,C1190)</f>
        <v>988</v>
      </c>
      <c r="F1190" s="18" t="str">
        <f t="shared" si="108"/>
        <v/>
      </c>
      <c r="G1190" s="18" t="str">
        <f t="shared" si="110"/>
        <v/>
      </c>
      <c r="H1190" s="18" t="str">
        <f t="shared" si="110"/>
        <v/>
      </c>
      <c r="I1190" s="18" t="str">
        <f t="shared" si="110"/>
        <v/>
      </c>
    </row>
    <row r="1191" spans="1:9">
      <c r="A1191" s="18">
        <v>989</v>
      </c>
      <c r="C1191" s="18" t="str">
        <f t="shared" si="105"/>
        <v/>
      </c>
      <c r="D1191" s="18">
        <f>COUNTIF(C$203:C1191,C1191)</f>
        <v>989</v>
      </c>
      <c r="F1191" s="18" t="str">
        <f t="shared" si="108"/>
        <v/>
      </c>
      <c r="G1191" s="18" t="str">
        <f t="shared" si="110"/>
        <v/>
      </c>
      <c r="H1191" s="18" t="str">
        <f t="shared" si="110"/>
        <v/>
      </c>
      <c r="I1191" s="18" t="str">
        <f t="shared" si="110"/>
        <v/>
      </c>
    </row>
    <row r="1192" spans="1:9">
      <c r="A1192" s="18">
        <v>990</v>
      </c>
      <c r="C1192" s="18" t="str">
        <f t="shared" si="105"/>
        <v/>
      </c>
      <c r="D1192" s="18">
        <f>COUNTIF(C$203:C1192,C1192)</f>
        <v>990</v>
      </c>
      <c r="F1192" s="18" t="str">
        <f t="shared" si="108"/>
        <v/>
      </c>
      <c r="G1192" s="18" t="str">
        <f t="shared" si="110"/>
        <v/>
      </c>
      <c r="H1192" s="18" t="str">
        <f t="shared" si="110"/>
        <v/>
      </c>
      <c r="I1192" s="18" t="str">
        <f t="shared" si="110"/>
        <v/>
      </c>
    </row>
    <row r="1193" spans="1:9">
      <c r="A1193" s="18">
        <v>991</v>
      </c>
      <c r="C1193" s="18" t="str">
        <f t="shared" si="105"/>
        <v/>
      </c>
      <c r="D1193" s="18">
        <f>COUNTIF(C$203:C1193,C1193)</f>
        <v>991</v>
      </c>
      <c r="F1193" s="18" t="str">
        <f t="shared" si="108"/>
        <v/>
      </c>
      <c r="G1193" s="18" t="str">
        <f t="shared" si="110"/>
        <v/>
      </c>
      <c r="H1193" s="18" t="str">
        <f t="shared" si="110"/>
        <v/>
      </c>
      <c r="I1193" s="18" t="str">
        <f t="shared" si="110"/>
        <v/>
      </c>
    </row>
    <row r="1194" spans="1:9">
      <c r="A1194" s="18">
        <v>992</v>
      </c>
      <c r="C1194" s="18" t="str">
        <f t="shared" si="105"/>
        <v/>
      </c>
      <c r="D1194" s="18">
        <f>COUNTIF(C$203:C1194,C1194)</f>
        <v>992</v>
      </c>
      <c r="F1194" s="18" t="str">
        <f t="shared" si="108"/>
        <v/>
      </c>
      <c r="G1194" s="18" t="str">
        <f t="shared" si="110"/>
        <v/>
      </c>
      <c r="H1194" s="18" t="str">
        <f t="shared" si="110"/>
        <v/>
      </c>
      <c r="I1194" s="18" t="str">
        <f t="shared" si="110"/>
        <v/>
      </c>
    </row>
    <row r="1195" spans="1:9">
      <c r="A1195" s="18">
        <v>993</v>
      </c>
      <c r="C1195" s="18" t="str">
        <f t="shared" si="105"/>
        <v/>
      </c>
      <c r="D1195" s="18">
        <f>COUNTIF(C$203:C1195,C1195)</f>
        <v>993</v>
      </c>
      <c r="F1195" s="18" t="str">
        <f t="shared" si="108"/>
        <v/>
      </c>
      <c r="G1195" s="18" t="str">
        <f t="shared" si="110"/>
        <v/>
      </c>
      <c r="H1195" s="18" t="str">
        <f t="shared" si="110"/>
        <v/>
      </c>
      <c r="I1195" s="18" t="str">
        <f t="shared" si="110"/>
        <v/>
      </c>
    </row>
    <row r="1196" spans="1:9">
      <c r="A1196" s="18">
        <v>994</v>
      </c>
      <c r="C1196" s="18" t="str">
        <f t="shared" ref="C1196:C1202" si="111">O196</f>
        <v/>
      </c>
      <c r="D1196" s="18">
        <f>COUNTIF(C$203:C1196,C1196)</f>
        <v>994</v>
      </c>
      <c r="F1196" s="18" t="str">
        <f t="shared" si="108"/>
        <v/>
      </c>
      <c r="G1196" s="18" t="str">
        <f t="shared" ref="G1196:I1202" si="112">C196</f>
        <v/>
      </c>
      <c r="H1196" s="18" t="str">
        <f t="shared" si="112"/>
        <v/>
      </c>
      <c r="I1196" s="18" t="str">
        <f t="shared" si="112"/>
        <v/>
      </c>
    </row>
    <row r="1197" spans="1:9">
      <c r="A1197" s="18">
        <v>995</v>
      </c>
      <c r="C1197" s="18" t="str">
        <f t="shared" si="111"/>
        <v/>
      </c>
      <c r="D1197" s="18">
        <f>COUNTIF(C$203:C1197,C1197)</f>
        <v>995</v>
      </c>
      <c r="F1197" s="18" t="str">
        <f t="shared" si="108"/>
        <v/>
      </c>
      <c r="G1197" s="18" t="str">
        <f t="shared" si="112"/>
        <v/>
      </c>
      <c r="H1197" s="18" t="str">
        <f t="shared" si="112"/>
        <v/>
      </c>
      <c r="I1197" s="18" t="str">
        <f t="shared" si="112"/>
        <v/>
      </c>
    </row>
    <row r="1198" spans="1:9">
      <c r="A1198" s="18">
        <v>996</v>
      </c>
      <c r="C1198" s="18" t="str">
        <f t="shared" si="111"/>
        <v/>
      </c>
      <c r="D1198" s="18">
        <f>COUNTIF(C$203:C1198,C1198)</f>
        <v>996</v>
      </c>
      <c r="F1198" s="18" t="str">
        <f t="shared" si="108"/>
        <v/>
      </c>
      <c r="G1198" s="18" t="str">
        <f t="shared" si="112"/>
        <v/>
      </c>
      <c r="H1198" s="18" t="str">
        <f t="shared" si="112"/>
        <v/>
      </c>
      <c r="I1198" s="18" t="str">
        <f t="shared" si="112"/>
        <v/>
      </c>
    </row>
    <row r="1199" spans="1:9">
      <c r="A1199" s="18">
        <v>997</v>
      </c>
      <c r="C1199" s="18" t="str">
        <f t="shared" si="111"/>
        <v/>
      </c>
      <c r="D1199" s="18">
        <f>COUNTIF(C$203:C1199,C1199)</f>
        <v>997</v>
      </c>
      <c r="F1199" s="18" t="str">
        <f t="shared" si="108"/>
        <v/>
      </c>
      <c r="G1199" s="18" t="str">
        <f t="shared" si="112"/>
        <v/>
      </c>
      <c r="H1199" s="18" t="str">
        <f t="shared" si="112"/>
        <v/>
      </c>
      <c r="I1199" s="18" t="str">
        <f t="shared" si="112"/>
        <v/>
      </c>
    </row>
    <row r="1200" spans="1:9">
      <c r="A1200" s="18">
        <v>998</v>
      </c>
      <c r="C1200" s="18" t="str">
        <f t="shared" si="111"/>
        <v/>
      </c>
      <c r="D1200" s="18">
        <f>COUNTIF(C$203:C1200,C1200)</f>
        <v>998</v>
      </c>
      <c r="F1200" s="18" t="str">
        <f t="shared" si="108"/>
        <v/>
      </c>
      <c r="G1200" s="18" t="str">
        <f t="shared" si="112"/>
        <v/>
      </c>
      <c r="H1200" s="18" t="str">
        <f t="shared" si="112"/>
        <v/>
      </c>
      <c r="I1200" s="18" t="str">
        <f t="shared" si="112"/>
        <v/>
      </c>
    </row>
    <row r="1201" spans="1:9">
      <c r="A1201" s="18">
        <v>999</v>
      </c>
      <c r="C1201" s="18" t="str">
        <f t="shared" si="111"/>
        <v/>
      </c>
      <c r="D1201" s="18">
        <f>COUNTIF(C$203:C1201,C1201)</f>
        <v>999</v>
      </c>
      <c r="F1201" s="18" t="str">
        <f t="shared" si="108"/>
        <v/>
      </c>
      <c r="G1201" s="18" t="str">
        <f t="shared" si="112"/>
        <v/>
      </c>
      <c r="H1201" s="18" t="str">
        <f t="shared" si="112"/>
        <v/>
      </c>
      <c r="I1201" s="18" t="str">
        <f t="shared" si="112"/>
        <v/>
      </c>
    </row>
    <row r="1202" spans="1:9">
      <c r="A1202" s="18">
        <v>1000</v>
      </c>
      <c r="C1202" s="18" t="str">
        <f t="shared" si="111"/>
        <v/>
      </c>
      <c r="D1202" s="18">
        <f>COUNTIF(C$203:C1202,C1202)</f>
        <v>1000</v>
      </c>
      <c r="F1202" s="18" t="str">
        <f t="shared" si="108"/>
        <v/>
      </c>
      <c r="G1202" s="18" t="str">
        <f t="shared" si="112"/>
        <v/>
      </c>
      <c r="H1202" s="18" t="str">
        <f t="shared" si="112"/>
        <v/>
      </c>
      <c r="I1202" s="18" t="str">
        <f t="shared" si="112"/>
        <v/>
      </c>
    </row>
  </sheetData>
  <phoneticPr fontId="6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0"/>
  <dimension ref="A1:T1202"/>
  <sheetViews>
    <sheetView workbookViewId="0">
      <selection activeCell="B3" sqref="B3"/>
    </sheetView>
  </sheetViews>
  <sheetFormatPr defaultColWidth="12.625" defaultRowHeight="14.25"/>
  <cols>
    <col min="1" max="1" width="5.75" style="18" customWidth="1"/>
    <col min="2" max="2" width="9.375" style="18" customWidth="1"/>
    <col min="3" max="4" width="8.625" style="18" customWidth="1"/>
    <col min="5" max="5" width="5.125" style="18" customWidth="1"/>
    <col min="6" max="20" width="8.625" style="18" customWidth="1"/>
    <col min="21" max="16384" width="12.625" style="18"/>
  </cols>
  <sheetData>
    <row r="1" spans="1:20">
      <c r="A1" s="18">
        <f>'tmp２'!A1</f>
        <v>1</v>
      </c>
    </row>
    <row r="2" spans="1:20" ht="48" customHeight="1">
      <c r="C2" s="20" t="s">
        <v>18</v>
      </c>
      <c r="D2" s="20" t="s">
        <v>75</v>
      </c>
      <c r="E2" s="65" t="s">
        <v>76</v>
      </c>
      <c r="F2" s="21" t="str">
        <f>女子種目選択!E3</f>
        <v>参加競技１</v>
      </c>
      <c r="G2" s="21" t="str">
        <f>女子種目選択!F3</f>
        <v>参加競技２</v>
      </c>
      <c r="H2" s="21" t="str">
        <f>女子種目選択!G3</f>
        <v>参加競技３</v>
      </c>
      <c r="I2" s="21" t="str">
        <f>女子種目選択!H3</f>
        <v>参加競技４</v>
      </c>
      <c r="J2" s="21" t="str">
        <f>女子種目選択!I3</f>
        <v>参加競技５</v>
      </c>
      <c r="K2" s="21" t="str">
        <f>女子種目選択!J3</f>
        <v>コード
１</v>
      </c>
      <c r="L2" s="21" t="str">
        <f>女子種目選択!K3</f>
        <v>コード
２</v>
      </c>
      <c r="M2" s="21" t="str">
        <f>女子種目選択!L3</f>
        <v>コード
３</v>
      </c>
      <c r="N2" s="21" t="str">
        <f>女子種目選択!M3</f>
        <v>コード
４</v>
      </c>
      <c r="O2" s="21" t="str">
        <f>女子種目選択!N3</f>
        <v>コード
５</v>
      </c>
      <c r="P2" s="21" t="s">
        <v>86</v>
      </c>
      <c r="Q2" s="21" t="s">
        <v>115</v>
      </c>
      <c r="R2" s="21" t="s">
        <v>116</v>
      </c>
      <c r="S2" s="21" t="s">
        <v>117</v>
      </c>
      <c r="T2" s="21" t="s">
        <v>118</v>
      </c>
    </row>
    <row r="3" spans="1:20">
      <c r="A3" s="18">
        <v>1</v>
      </c>
      <c r="B3" s="18" t="str">
        <f>IF(C3="","",VLOOKUP(A$1,学校名コード,2,FALSE))</f>
        <v/>
      </c>
      <c r="C3" s="19" t="str">
        <f>IF(女子種目選択!B4="","",女子種目選択!B4)</f>
        <v/>
      </c>
      <c r="D3" s="19" t="str">
        <f>IF(女子種目選択!C4="","",女子種目選択!C4)</f>
        <v/>
      </c>
      <c r="E3" s="19" t="str">
        <f>IF(女子種目選択!D4="","",女子種目選択!D4)</f>
        <v/>
      </c>
      <c r="F3" s="21" t="str">
        <f>女子記録入力!G4</f>
        <v/>
      </c>
      <c r="G3" s="21" t="str">
        <f>女子記録入力!AE4</f>
        <v/>
      </c>
      <c r="H3" s="21" t="str">
        <f>女子記録入力!BC4</f>
        <v/>
      </c>
      <c r="I3" s="21" t="str">
        <f>女子記録入力!CA4</f>
        <v/>
      </c>
      <c r="J3" s="21" t="str">
        <f>女子記録入力!CY4</f>
        <v/>
      </c>
      <c r="K3" s="21" t="str">
        <f>女子種目選択!J4</f>
        <v/>
      </c>
      <c r="L3" s="21" t="str">
        <f>女子種目選択!K4</f>
        <v/>
      </c>
      <c r="M3" s="21" t="str">
        <f>女子種目選択!L4</f>
        <v/>
      </c>
      <c r="N3" s="21" t="str">
        <f>女子種目選択!M4</f>
        <v/>
      </c>
      <c r="O3" s="21" t="str">
        <f>女子種目選択!N4</f>
        <v/>
      </c>
      <c r="P3" s="21">
        <f>女子記録入力!AD4</f>
        <v>0</v>
      </c>
      <c r="Q3" s="21">
        <f>女子記録入力!BB4</f>
        <v>0</v>
      </c>
      <c r="R3" s="21">
        <f>女子記録入力!BZ4</f>
        <v>0</v>
      </c>
      <c r="S3" s="21">
        <f>女子記録入力!CX4</f>
        <v>0</v>
      </c>
      <c r="T3" s="21">
        <f>女子記録入力!DV4</f>
        <v>0</v>
      </c>
    </row>
    <row r="4" spans="1:20">
      <c r="A4" s="18">
        <v>2</v>
      </c>
      <c r="B4" s="18" t="str">
        <f t="shared" ref="B4:B34" si="0">IF(C4="","",VLOOKUP(A$1,学校名コード,2,FALSE))</f>
        <v/>
      </c>
      <c r="C4" s="19" t="str">
        <f>IF(女子種目選択!B5="","",女子種目選択!B5)</f>
        <v/>
      </c>
      <c r="D4" s="19" t="str">
        <f>IF(女子種目選択!C5="","",女子種目選択!C5)</f>
        <v/>
      </c>
      <c r="E4" s="19" t="str">
        <f>IF(女子種目選択!D5="","",女子種目選択!D5)</f>
        <v/>
      </c>
      <c r="F4" s="21" t="str">
        <f>女子記録入力!G5</f>
        <v/>
      </c>
      <c r="G4" s="21" t="str">
        <f>女子記録入力!AE5</f>
        <v/>
      </c>
      <c r="H4" s="21" t="str">
        <f>女子記録入力!BC5</f>
        <v/>
      </c>
      <c r="I4" s="21" t="str">
        <f>女子記録入力!CA5</f>
        <v/>
      </c>
      <c r="J4" s="21" t="str">
        <f>女子記録入力!CY5</f>
        <v/>
      </c>
      <c r="K4" s="21" t="str">
        <f>女子種目選択!J5</f>
        <v/>
      </c>
      <c r="L4" s="21" t="str">
        <f>女子種目選択!K5</f>
        <v/>
      </c>
      <c r="M4" s="21" t="str">
        <f>女子種目選択!L5</f>
        <v/>
      </c>
      <c r="N4" s="21" t="str">
        <f>女子種目選択!M5</f>
        <v/>
      </c>
      <c r="O4" s="21" t="str">
        <f>女子種目選択!N5</f>
        <v/>
      </c>
      <c r="P4" s="21">
        <f>女子記録入力!AD5</f>
        <v>0</v>
      </c>
      <c r="Q4" s="21">
        <f>女子記録入力!BB5</f>
        <v>0</v>
      </c>
      <c r="R4" s="21">
        <f>女子記録入力!BZ5</f>
        <v>0</v>
      </c>
      <c r="S4" s="21">
        <f>女子記録入力!CX5</f>
        <v>0</v>
      </c>
      <c r="T4" s="21">
        <f>女子記録入力!DV5</f>
        <v>0</v>
      </c>
    </row>
    <row r="5" spans="1:20">
      <c r="A5" s="18">
        <v>3</v>
      </c>
      <c r="B5" s="18" t="str">
        <f t="shared" si="0"/>
        <v/>
      </c>
      <c r="C5" s="19" t="str">
        <f>IF(女子種目選択!B6="","",女子種目選択!B6)</f>
        <v/>
      </c>
      <c r="D5" s="19" t="str">
        <f>IF(女子種目選択!C6="","",女子種目選択!C6)</f>
        <v/>
      </c>
      <c r="E5" s="19" t="str">
        <f>IF(女子種目選択!D6="","",女子種目選択!D6)</f>
        <v/>
      </c>
      <c r="F5" s="21" t="str">
        <f>女子記録入力!G6</f>
        <v/>
      </c>
      <c r="G5" s="21" t="str">
        <f>女子記録入力!AE6</f>
        <v/>
      </c>
      <c r="H5" s="21" t="str">
        <f>女子記録入力!BC6</f>
        <v/>
      </c>
      <c r="I5" s="21" t="str">
        <f>女子記録入力!CA6</f>
        <v/>
      </c>
      <c r="J5" s="21" t="str">
        <f>女子記録入力!CY6</f>
        <v/>
      </c>
      <c r="K5" s="21" t="str">
        <f>女子種目選択!J6</f>
        <v/>
      </c>
      <c r="L5" s="21" t="str">
        <f>女子種目選択!K6</f>
        <v/>
      </c>
      <c r="M5" s="21" t="str">
        <f>女子種目選択!L6</f>
        <v/>
      </c>
      <c r="N5" s="21" t="str">
        <f>女子種目選択!M6</f>
        <v/>
      </c>
      <c r="O5" s="21" t="str">
        <f>女子種目選択!N6</f>
        <v/>
      </c>
      <c r="P5" s="21">
        <f>女子記録入力!AD6</f>
        <v>0</v>
      </c>
      <c r="Q5" s="21">
        <f>女子記録入力!BB6</f>
        <v>0</v>
      </c>
      <c r="R5" s="21">
        <f>女子記録入力!BZ6</f>
        <v>0</v>
      </c>
      <c r="S5" s="21">
        <f>女子記録入力!CX6</f>
        <v>0</v>
      </c>
      <c r="T5" s="21">
        <f>女子記録入力!DV6</f>
        <v>0</v>
      </c>
    </row>
    <row r="6" spans="1:20">
      <c r="A6" s="18">
        <v>4</v>
      </c>
      <c r="B6" s="18" t="str">
        <f t="shared" si="0"/>
        <v/>
      </c>
      <c r="C6" s="19" t="str">
        <f>IF(女子種目選択!B7="","",女子種目選択!B7)</f>
        <v/>
      </c>
      <c r="D6" s="19" t="str">
        <f>IF(女子種目選択!C7="","",女子種目選択!C7)</f>
        <v/>
      </c>
      <c r="E6" s="19" t="str">
        <f>IF(女子種目選択!D7="","",女子種目選択!D7)</f>
        <v/>
      </c>
      <c r="F6" s="21" t="str">
        <f>女子記録入力!G7</f>
        <v/>
      </c>
      <c r="G6" s="21" t="str">
        <f>女子記録入力!AE7</f>
        <v/>
      </c>
      <c r="H6" s="21" t="str">
        <f>女子記録入力!BC7</f>
        <v/>
      </c>
      <c r="I6" s="21" t="str">
        <f>女子記録入力!CA7</f>
        <v/>
      </c>
      <c r="J6" s="21" t="str">
        <f>女子記録入力!CY7</f>
        <v/>
      </c>
      <c r="K6" s="21" t="str">
        <f>女子種目選択!J7</f>
        <v/>
      </c>
      <c r="L6" s="21" t="str">
        <f>女子種目選択!K7</f>
        <v/>
      </c>
      <c r="M6" s="21" t="str">
        <f>女子種目選択!L7</f>
        <v/>
      </c>
      <c r="N6" s="21" t="str">
        <f>女子種目選択!M7</f>
        <v/>
      </c>
      <c r="O6" s="21" t="str">
        <f>女子種目選択!N7</f>
        <v/>
      </c>
      <c r="P6" s="21">
        <f>女子記録入力!AD7</f>
        <v>0</v>
      </c>
      <c r="Q6" s="21">
        <f>女子記録入力!BB7</f>
        <v>0</v>
      </c>
      <c r="R6" s="21">
        <f>女子記録入力!BZ7</f>
        <v>0</v>
      </c>
      <c r="S6" s="21">
        <f>女子記録入力!CX7</f>
        <v>0</v>
      </c>
      <c r="T6" s="21">
        <f>女子記録入力!DV7</f>
        <v>0</v>
      </c>
    </row>
    <row r="7" spans="1:20">
      <c r="A7" s="18">
        <v>5</v>
      </c>
      <c r="B7" s="18" t="str">
        <f t="shared" si="0"/>
        <v/>
      </c>
      <c r="C7" s="19" t="str">
        <f>IF(女子種目選択!B8="","",女子種目選択!B8)</f>
        <v/>
      </c>
      <c r="D7" s="19" t="str">
        <f>IF(女子種目選択!C8="","",女子種目選択!C8)</f>
        <v/>
      </c>
      <c r="E7" s="19" t="str">
        <f>IF(女子種目選択!D8="","",女子種目選択!D8)</f>
        <v/>
      </c>
      <c r="F7" s="21" t="str">
        <f>女子記録入力!G8</f>
        <v/>
      </c>
      <c r="G7" s="21" t="str">
        <f>女子記録入力!AE8</f>
        <v/>
      </c>
      <c r="H7" s="21" t="str">
        <f>女子記録入力!BC8</f>
        <v/>
      </c>
      <c r="I7" s="21" t="str">
        <f>女子記録入力!CA8</f>
        <v/>
      </c>
      <c r="J7" s="21" t="str">
        <f>女子記録入力!CY8</f>
        <v/>
      </c>
      <c r="K7" s="21" t="str">
        <f>女子種目選択!J8</f>
        <v/>
      </c>
      <c r="L7" s="21" t="str">
        <f>女子種目選択!K8</f>
        <v/>
      </c>
      <c r="M7" s="21" t="str">
        <f>女子種目選択!L8</f>
        <v/>
      </c>
      <c r="N7" s="21" t="str">
        <f>女子種目選択!M8</f>
        <v/>
      </c>
      <c r="O7" s="21" t="str">
        <f>女子種目選択!N8</f>
        <v/>
      </c>
      <c r="P7" s="21">
        <f>女子記録入力!AD8</f>
        <v>0</v>
      </c>
      <c r="Q7" s="21">
        <f>女子記録入力!BB8</f>
        <v>0</v>
      </c>
      <c r="R7" s="21">
        <f>女子記録入力!BZ8</f>
        <v>0</v>
      </c>
      <c r="S7" s="21">
        <f>女子記録入力!CX8</f>
        <v>0</v>
      </c>
      <c r="T7" s="21">
        <f>女子記録入力!DV8</f>
        <v>0</v>
      </c>
    </row>
    <row r="8" spans="1:20">
      <c r="A8" s="18">
        <v>6</v>
      </c>
      <c r="B8" s="18" t="str">
        <f t="shared" si="0"/>
        <v/>
      </c>
      <c r="C8" s="19" t="str">
        <f>IF(女子種目選択!B9="","",女子種目選択!B9)</f>
        <v/>
      </c>
      <c r="D8" s="19" t="str">
        <f>IF(女子種目選択!C9="","",女子種目選択!C9)</f>
        <v/>
      </c>
      <c r="E8" s="19" t="str">
        <f>IF(女子種目選択!D9="","",女子種目選択!D9)</f>
        <v/>
      </c>
      <c r="F8" s="21" t="str">
        <f>女子記録入力!G9</f>
        <v/>
      </c>
      <c r="G8" s="21" t="str">
        <f>女子記録入力!AE9</f>
        <v/>
      </c>
      <c r="H8" s="21" t="str">
        <f>女子記録入力!BC9</f>
        <v/>
      </c>
      <c r="I8" s="21" t="str">
        <f>女子記録入力!CA9</f>
        <v/>
      </c>
      <c r="J8" s="21" t="str">
        <f>女子記録入力!CY9</f>
        <v/>
      </c>
      <c r="K8" s="21" t="str">
        <f>女子種目選択!J9</f>
        <v/>
      </c>
      <c r="L8" s="21" t="str">
        <f>女子種目選択!K9</f>
        <v/>
      </c>
      <c r="M8" s="21" t="str">
        <f>女子種目選択!L9</f>
        <v/>
      </c>
      <c r="N8" s="21" t="str">
        <f>女子種目選択!M9</f>
        <v/>
      </c>
      <c r="O8" s="21" t="str">
        <f>女子種目選択!N9</f>
        <v/>
      </c>
      <c r="P8" s="21">
        <f>女子記録入力!AD9</f>
        <v>0</v>
      </c>
      <c r="Q8" s="21">
        <f>女子記録入力!BB9</f>
        <v>0</v>
      </c>
      <c r="R8" s="21">
        <f>女子記録入力!BZ9</f>
        <v>0</v>
      </c>
      <c r="S8" s="21">
        <f>女子記録入力!CX9</f>
        <v>0</v>
      </c>
      <c r="T8" s="21">
        <f>女子記録入力!DV9</f>
        <v>0</v>
      </c>
    </row>
    <row r="9" spans="1:20">
      <c r="A9" s="18">
        <v>7</v>
      </c>
      <c r="B9" s="18" t="str">
        <f t="shared" si="0"/>
        <v/>
      </c>
      <c r="C9" s="19" t="str">
        <f>IF(女子種目選択!B10="","",女子種目選択!B10)</f>
        <v/>
      </c>
      <c r="D9" s="19" t="str">
        <f>IF(女子種目選択!C10="","",女子種目選択!C10)</f>
        <v/>
      </c>
      <c r="E9" s="19" t="str">
        <f>IF(女子種目選択!D10="","",女子種目選択!D10)</f>
        <v/>
      </c>
      <c r="F9" s="21" t="str">
        <f>女子記録入力!G10</f>
        <v/>
      </c>
      <c r="G9" s="21" t="str">
        <f>女子記録入力!AE10</f>
        <v/>
      </c>
      <c r="H9" s="21" t="str">
        <f>女子記録入力!BC10</f>
        <v/>
      </c>
      <c r="I9" s="21" t="str">
        <f>女子記録入力!CA10</f>
        <v/>
      </c>
      <c r="J9" s="21" t="str">
        <f>女子記録入力!CY10</f>
        <v/>
      </c>
      <c r="K9" s="21" t="str">
        <f>女子種目選択!J10</f>
        <v/>
      </c>
      <c r="L9" s="21" t="str">
        <f>女子種目選択!K10</f>
        <v/>
      </c>
      <c r="M9" s="21" t="str">
        <f>女子種目選択!L10</f>
        <v/>
      </c>
      <c r="N9" s="21" t="str">
        <f>女子種目選択!M10</f>
        <v/>
      </c>
      <c r="O9" s="21" t="str">
        <f>女子種目選択!N10</f>
        <v/>
      </c>
      <c r="P9" s="21">
        <f>女子記録入力!AD10</f>
        <v>0</v>
      </c>
      <c r="Q9" s="21">
        <f>女子記録入力!BB10</f>
        <v>0</v>
      </c>
      <c r="R9" s="21">
        <f>女子記録入力!BZ10</f>
        <v>0</v>
      </c>
      <c r="S9" s="21">
        <f>女子記録入力!CX10</f>
        <v>0</v>
      </c>
      <c r="T9" s="21">
        <f>女子記録入力!DV10</f>
        <v>0</v>
      </c>
    </row>
    <row r="10" spans="1:20">
      <c r="A10" s="18">
        <v>8</v>
      </c>
      <c r="B10" s="18" t="str">
        <f t="shared" si="0"/>
        <v/>
      </c>
      <c r="C10" s="19" t="str">
        <f>IF(女子種目選択!B11="","",女子種目選択!B11)</f>
        <v/>
      </c>
      <c r="D10" s="19" t="str">
        <f>IF(女子種目選択!C11="","",女子種目選択!C11)</f>
        <v/>
      </c>
      <c r="E10" s="19" t="str">
        <f>IF(女子種目選択!D11="","",女子種目選択!D11)</f>
        <v/>
      </c>
      <c r="F10" s="21" t="str">
        <f>女子記録入力!G11</f>
        <v/>
      </c>
      <c r="G10" s="21" t="str">
        <f>女子記録入力!AE11</f>
        <v/>
      </c>
      <c r="H10" s="21" t="str">
        <f>女子記録入力!BC11</f>
        <v/>
      </c>
      <c r="I10" s="21" t="str">
        <f>女子記録入力!CA11</f>
        <v/>
      </c>
      <c r="J10" s="21" t="str">
        <f>女子記録入力!CY11</f>
        <v/>
      </c>
      <c r="K10" s="21" t="str">
        <f>女子種目選択!J11</f>
        <v/>
      </c>
      <c r="L10" s="21" t="str">
        <f>女子種目選択!K11</f>
        <v/>
      </c>
      <c r="M10" s="21" t="str">
        <f>女子種目選択!L11</f>
        <v/>
      </c>
      <c r="N10" s="21" t="str">
        <f>女子種目選択!M11</f>
        <v/>
      </c>
      <c r="O10" s="21" t="str">
        <f>女子種目選択!N11</f>
        <v/>
      </c>
      <c r="P10" s="21">
        <f>女子記録入力!AD11</f>
        <v>0</v>
      </c>
      <c r="Q10" s="21">
        <f>女子記録入力!BB11</f>
        <v>0</v>
      </c>
      <c r="R10" s="21">
        <f>女子記録入力!BZ11</f>
        <v>0</v>
      </c>
      <c r="S10" s="21">
        <f>女子記録入力!CX11</f>
        <v>0</v>
      </c>
      <c r="T10" s="21">
        <f>女子記録入力!DV11</f>
        <v>0</v>
      </c>
    </row>
    <row r="11" spans="1:20">
      <c r="A11" s="18">
        <v>9</v>
      </c>
      <c r="B11" s="18" t="str">
        <f t="shared" si="0"/>
        <v/>
      </c>
      <c r="C11" s="19" t="str">
        <f>IF(女子種目選択!B12="","",女子種目選択!B12)</f>
        <v/>
      </c>
      <c r="D11" s="19" t="str">
        <f>IF(女子種目選択!C12="","",女子種目選択!C12)</f>
        <v/>
      </c>
      <c r="E11" s="19" t="str">
        <f>IF(女子種目選択!D12="","",女子種目選択!D12)</f>
        <v/>
      </c>
      <c r="F11" s="21" t="str">
        <f>女子記録入力!G12</f>
        <v/>
      </c>
      <c r="G11" s="21" t="str">
        <f>女子記録入力!AE12</f>
        <v/>
      </c>
      <c r="H11" s="21" t="str">
        <f>女子記録入力!BC12</f>
        <v/>
      </c>
      <c r="I11" s="21" t="str">
        <f>女子記録入力!CA12</f>
        <v/>
      </c>
      <c r="J11" s="21" t="str">
        <f>女子記録入力!CY12</f>
        <v/>
      </c>
      <c r="K11" s="21" t="str">
        <f>女子種目選択!J12</f>
        <v/>
      </c>
      <c r="L11" s="21" t="str">
        <f>女子種目選択!K12</f>
        <v/>
      </c>
      <c r="M11" s="21" t="str">
        <f>女子種目選択!L12</f>
        <v/>
      </c>
      <c r="N11" s="21" t="str">
        <f>女子種目選択!M12</f>
        <v/>
      </c>
      <c r="O11" s="21" t="str">
        <f>女子種目選択!N12</f>
        <v/>
      </c>
      <c r="P11" s="21">
        <f>女子記録入力!AD12</f>
        <v>0</v>
      </c>
      <c r="Q11" s="21">
        <f>女子記録入力!BB12</f>
        <v>0</v>
      </c>
      <c r="R11" s="21">
        <f>女子記録入力!BZ12</f>
        <v>0</v>
      </c>
      <c r="S11" s="21">
        <f>女子記録入力!CX12</f>
        <v>0</v>
      </c>
      <c r="T11" s="21">
        <f>女子記録入力!DV12</f>
        <v>0</v>
      </c>
    </row>
    <row r="12" spans="1:20">
      <c r="A12" s="18">
        <v>10</v>
      </c>
      <c r="B12" s="18" t="str">
        <f t="shared" si="0"/>
        <v/>
      </c>
      <c r="C12" s="19" t="str">
        <f>IF(女子種目選択!B13="","",女子種目選択!B13)</f>
        <v/>
      </c>
      <c r="D12" s="19" t="str">
        <f>IF(女子種目選択!C13="","",女子種目選択!C13)</f>
        <v/>
      </c>
      <c r="E12" s="19" t="str">
        <f>IF(女子種目選択!D13="","",女子種目選択!D13)</f>
        <v/>
      </c>
      <c r="F12" s="21" t="str">
        <f>女子記録入力!G13</f>
        <v/>
      </c>
      <c r="G12" s="21" t="str">
        <f>女子記録入力!AE13</f>
        <v/>
      </c>
      <c r="H12" s="21" t="str">
        <f>女子記録入力!BC13</f>
        <v/>
      </c>
      <c r="I12" s="21" t="str">
        <f>女子記録入力!CA13</f>
        <v/>
      </c>
      <c r="J12" s="21" t="str">
        <f>女子記録入力!CY13</f>
        <v/>
      </c>
      <c r="K12" s="21" t="str">
        <f>女子種目選択!J13</f>
        <v/>
      </c>
      <c r="L12" s="21" t="str">
        <f>女子種目選択!K13</f>
        <v/>
      </c>
      <c r="M12" s="21" t="str">
        <f>女子種目選択!L13</f>
        <v/>
      </c>
      <c r="N12" s="21" t="str">
        <f>女子種目選択!M13</f>
        <v/>
      </c>
      <c r="O12" s="21" t="str">
        <f>女子種目選択!N13</f>
        <v/>
      </c>
      <c r="P12" s="21">
        <f>女子記録入力!AD13</f>
        <v>0</v>
      </c>
      <c r="Q12" s="21">
        <f>女子記録入力!BB13</f>
        <v>0</v>
      </c>
      <c r="R12" s="21">
        <f>女子記録入力!BZ13</f>
        <v>0</v>
      </c>
      <c r="S12" s="21">
        <f>女子記録入力!CX13</f>
        <v>0</v>
      </c>
      <c r="T12" s="21">
        <f>女子記録入力!DV13</f>
        <v>0</v>
      </c>
    </row>
    <row r="13" spans="1:20">
      <c r="A13" s="18">
        <v>11</v>
      </c>
      <c r="B13" s="18" t="str">
        <f t="shared" si="0"/>
        <v/>
      </c>
      <c r="C13" s="19" t="str">
        <f>IF(女子種目選択!B14="","",女子種目選択!B14)</f>
        <v/>
      </c>
      <c r="D13" s="19" t="str">
        <f>IF(女子種目選択!C14="","",女子種目選択!C14)</f>
        <v/>
      </c>
      <c r="E13" s="19" t="str">
        <f>IF(女子種目選択!D14="","",女子種目選択!D14)</f>
        <v/>
      </c>
      <c r="F13" s="21" t="str">
        <f>女子記録入力!G14</f>
        <v/>
      </c>
      <c r="G13" s="21" t="str">
        <f>女子記録入力!AE14</f>
        <v/>
      </c>
      <c r="H13" s="21" t="str">
        <f>女子記録入力!BC14</f>
        <v/>
      </c>
      <c r="I13" s="21" t="str">
        <f>女子記録入力!CA14</f>
        <v/>
      </c>
      <c r="J13" s="21" t="str">
        <f>女子記録入力!CY14</f>
        <v/>
      </c>
      <c r="K13" s="21" t="str">
        <f>女子種目選択!J14</f>
        <v/>
      </c>
      <c r="L13" s="21" t="str">
        <f>女子種目選択!K14</f>
        <v/>
      </c>
      <c r="M13" s="21" t="str">
        <f>女子種目選択!L14</f>
        <v/>
      </c>
      <c r="N13" s="21" t="str">
        <f>女子種目選択!M14</f>
        <v/>
      </c>
      <c r="O13" s="21" t="str">
        <f>女子種目選択!N14</f>
        <v/>
      </c>
      <c r="P13" s="21">
        <f>女子記録入力!AD14</f>
        <v>0</v>
      </c>
      <c r="Q13" s="21">
        <f>女子記録入力!BB14</f>
        <v>0</v>
      </c>
      <c r="R13" s="21">
        <f>女子記録入力!BZ14</f>
        <v>0</v>
      </c>
      <c r="S13" s="21">
        <f>女子記録入力!CX14</f>
        <v>0</v>
      </c>
      <c r="T13" s="21">
        <f>女子記録入力!DV14</f>
        <v>0</v>
      </c>
    </row>
    <row r="14" spans="1:20">
      <c r="A14" s="18">
        <v>12</v>
      </c>
      <c r="B14" s="18" t="str">
        <f t="shared" si="0"/>
        <v/>
      </c>
      <c r="C14" s="19" t="str">
        <f>IF(女子種目選択!B15="","",女子種目選択!B15)</f>
        <v/>
      </c>
      <c r="D14" s="19" t="str">
        <f>IF(女子種目選択!C15="","",女子種目選択!C15)</f>
        <v/>
      </c>
      <c r="E14" s="19" t="str">
        <f>IF(女子種目選択!D15="","",女子種目選択!D15)</f>
        <v/>
      </c>
      <c r="F14" s="21" t="str">
        <f>女子記録入力!G15</f>
        <v/>
      </c>
      <c r="G14" s="21" t="str">
        <f>女子記録入力!AE15</f>
        <v/>
      </c>
      <c r="H14" s="21" t="str">
        <f>女子記録入力!BC15</f>
        <v/>
      </c>
      <c r="I14" s="21" t="str">
        <f>女子記録入力!CA15</f>
        <v/>
      </c>
      <c r="J14" s="21" t="str">
        <f>女子記録入力!CY15</f>
        <v/>
      </c>
      <c r="K14" s="21" t="str">
        <f>女子種目選択!J15</f>
        <v/>
      </c>
      <c r="L14" s="21" t="str">
        <f>女子種目選択!K15</f>
        <v/>
      </c>
      <c r="M14" s="21" t="str">
        <f>女子種目選択!L15</f>
        <v/>
      </c>
      <c r="N14" s="21" t="str">
        <f>女子種目選択!M15</f>
        <v/>
      </c>
      <c r="O14" s="21" t="str">
        <f>女子種目選択!N15</f>
        <v/>
      </c>
      <c r="P14" s="21">
        <f>女子記録入力!AD15</f>
        <v>0</v>
      </c>
      <c r="Q14" s="21">
        <f>女子記録入力!BB15</f>
        <v>0</v>
      </c>
      <c r="R14" s="21">
        <f>女子記録入力!BZ15</f>
        <v>0</v>
      </c>
      <c r="S14" s="21">
        <f>女子記録入力!CX15</f>
        <v>0</v>
      </c>
      <c r="T14" s="21">
        <f>女子記録入力!DV15</f>
        <v>0</v>
      </c>
    </row>
    <row r="15" spans="1:20">
      <c r="A15" s="18">
        <v>13</v>
      </c>
      <c r="B15" s="18" t="str">
        <f t="shared" si="0"/>
        <v/>
      </c>
      <c r="C15" s="19" t="str">
        <f>IF(女子種目選択!B16="","",女子種目選択!B16)</f>
        <v/>
      </c>
      <c r="D15" s="19" t="str">
        <f>IF(女子種目選択!C16="","",女子種目選択!C16)</f>
        <v/>
      </c>
      <c r="E15" s="19" t="str">
        <f>IF(女子種目選択!D16="","",女子種目選択!D16)</f>
        <v/>
      </c>
      <c r="F15" s="21" t="str">
        <f>女子記録入力!G16</f>
        <v/>
      </c>
      <c r="G15" s="21" t="str">
        <f>女子記録入力!AE16</f>
        <v/>
      </c>
      <c r="H15" s="21" t="str">
        <f>女子記録入力!BC16</f>
        <v/>
      </c>
      <c r="I15" s="21" t="str">
        <f>女子記録入力!CA16</f>
        <v/>
      </c>
      <c r="J15" s="21" t="str">
        <f>女子記録入力!CY16</f>
        <v/>
      </c>
      <c r="K15" s="21" t="str">
        <f>女子種目選択!J16</f>
        <v/>
      </c>
      <c r="L15" s="21" t="str">
        <f>女子種目選択!K16</f>
        <v/>
      </c>
      <c r="M15" s="21" t="str">
        <f>女子種目選択!L16</f>
        <v/>
      </c>
      <c r="N15" s="21" t="str">
        <f>女子種目選択!M16</f>
        <v/>
      </c>
      <c r="O15" s="21" t="str">
        <f>女子種目選択!N16</f>
        <v/>
      </c>
      <c r="P15" s="21">
        <f>女子記録入力!AD16</f>
        <v>0</v>
      </c>
      <c r="Q15" s="21">
        <f>女子記録入力!BB16</f>
        <v>0</v>
      </c>
      <c r="R15" s="21">
        <f>女子記録入力!BZ16</f>
        <v>0</v>
      </c>
      <c r="S15" s="21">
        <f>女子記録入力!CX16</f>
        <v>0</v>
      </c>
      <c r="T15" s="21">
        <f>女子記録入力!DV16</f>
        <v>0</v>
      </c>
    </row>
    <row r="16" spans="1:20">
      <c r="A16" s="18">
        <v>14</v>
      </c>
      <c r="B16" s="18" t="str">
        <f t="shared" si="0"/>
        <v/>
      </c>
      <c r="C16" s="19" t="str">
        <f>IF(女子種目選択!B17="","",女子種目選択!B17)</f>
        <v/>
      </c>
      <c r="D16" s="19" t="str">
        <f>IF(女子種目選択!C17="","",女子種目選択!C17)</f>
        <v/>
      </c>
      <c r="E16" s="19" t="str">
        <f>IF(女子種目選択!D17="","",女子種目選択!D17)</f>
        <v/>
      </c>
      <c r="F16" s="21" t="str">
        <f>女子記録入力!G17</f>
        <v/>
      </c>
      <c r="G16" s="21" t="str">
        <f>女子記録入力!AE17</f>
        <v/>
      </c>
      <c r="H16" s="21" t="str">
        <f>女子記録入力!BC17</f>
        <v/>
      </c>
      <c r="I16" s="21" t="str">
        <f>女子記録入力!CA17</f>
        <v/>
      </c>
      <c r="J16" s="21" t="str">
        <f>女子記録入力!CY17</f>
        <v/>
      </c>
      <c r="K16" s="21" t="str">
        <f>女子種目選択!J17</f>
        <v/>
      </c>
      <c r="L16" s="21" t="str">
        <f>女子種目選択!K17</f>
        <v/>
      </c>
      <c r="M16" s="21" t="str">
        <f>女子種目選択!L17</f>
        <v/>
      </c>
      <c r="N16" s="21" t="str">
        <f>女子種目選択!M17</f>
        <v/>
      </c>
      <c r="O16" s="21" t="str">
        <f>女子種目選択!N17</f>
        <v/>
      </c>
      <c r="P16" s="21">
        <f>女子記録入力!AD17</f>
        <v>0</v>
      </c>
      <c r="Q16" s="21">
        <f>女子記録入力!BB17</f>
        <v>0</v>
      </c>
      <c r="R16" s="21">
        <f>女子記録入力!BZ17</f>
        <v>0</v>
      </c>
      <c r="S16" s="21">
        <f>女子記録入力!CX17</f>
        <v>0</v>
      </c>
      <c r="T16" s="21">
        <f>女子記録入力!DV17</f>
        <v>0</v>
      </c>
    </row>
    <row r="17" spans="1:20">
      <c r="A17" s="18">
        <v>15</v>
      </c>
      <c r="B17" s="18" t="str">
        <f t="shared" si="0"/>
        <v/>
      </c>
      <c r="C17" s="19" t="str">
        <f>IF(女子種目選択!B18="","",女子種目選択!B18)</f>
        <v/>
      </c>
      <c r="D17" s="19" t="str">
        <f>IF(女子種目選択!C18="","",女子種目選択!C18)</f>
        <v/>
      </c>
      <c r="E17" s="19" t="str">
        <f>IF(女子種目選択!D18="","",女子種目選択!D18)</f>
        <v/>
      </c>
      <c r="F17" s="21" t="str">
        <f>女子記録入力!G18</f>
        <v/>
      </c>
      <c r="G17" s="21" t="str">
        <f>女子記録入力!AE18</f>
        <v/>
      </c>
      <c r="H17" s="21" t="str">
        <f>女子記録入力!BC18</f>
        <v/>
      </c>
      <c r="I17" s="21" t="str">
        <f>女子記録入力!CA18</f>
        <v/>
      </c>
      <c r="J17" s="21" t="str">
        <f>女子記録入力!CY18</f>
        <v/>
      </c>
      <c r="K17" s="21" t="str">
        <f>女子種目選択!J18</f>
        <v/>
      </c>
      <c r="L17" s="21" t="str">
        <f>女子種目選択!K18</f>
        <v/>
      </c>
      <c r="M17" s="21" t="str">
        <f>女子種目選択!L18</f>
        <v/>
      </c>
      <c r="N17" s="21" t="str">
        <f>女子種目選択!M18</f>
        <v/>
      </c>
      <c r="O17" s="21" t="str">
        <f>女子種目選択!N18</f>
        <v/>
      </c>
      <c r="P17" s="21">
        <f>女子記録入力!AD18</f>
        <v>0</v>
      </c>
      <c r="Q17" s="21">
        <f>女子記録入力!BB18</f>
        <v>0</v>
      </c>
      <c r="R17" s="21">
        <f>女子記録入力!BZ18</f>
        <v>0</v>
      </c>
      <c r="S17" s="21">
        <f>女子記録入力!CX18</f>
        <v>0</v>
      </c>
      <c r="T17" s="21">
        <f>女子記録入力!DV18</f>
        <v>0</v>
      </c>
    </row>
    <row r="18" spans="1:20">
      <c r="A18" s="18">
        <v>16</v>
      </c>
      <c r="B18" s="18" t="str">
        <f t="shared" si="0"/>
        <v/>
      </c>
      <c r="C18" s="19" t="str">
        <f>IF(女子種目選択!B19="","",女子種目選択!B19)</f>
        <v/>
      </c>
      <c r="D18" s="19" t="str">
        <f>IF(女子種目選択!C19="","",女子種目選択!C19)</f>
        <v/>
      </c>
      <c r="E18" s="19" t="str">
        <f>IF(女子種目選択!D19="","",女子種目選択!D19)</f>
        <v/>
      </c>
      <c r="F18" s="21" t="str">
        <f>女子記録入力!G19</f>
        <v/>
      </c>
      <c r="G18" s="21" t="str">
        <f>女子記録入力!AE19</f>
        <v/>
      </c>
      <c r="H18" s="21" t="str">
        <f>女子記録入力!BC19</f>
        <v/>
      </c>
      <c r="I18" s="21" t="str">
        <f>女子記録入力!CA19</f>
        <v/>
      </c>
      <c r="J18" s="21" t="str">
        <f>女子記録入力!CY19</f>
        <v/>
      </c>
      <c r="K18" s="21" t="str">
        <f>女子種目選択!J19</f>
        <v/>
      </c>
      <c r="L18" s="21" t="str">
        <f>女子種目選択!K19</f>
        <v/>
      </c>
      <c r="M18" s="21" t="str">
        <f>女子種目選択!L19</f>
        <v/>
      </c>
      <c r="N18" s="21" t="str">
        <f>女子種目選択!M19</f>
        <v/>
      </c>
      <c r="O18" s="21" t="str">
        <f>女子種目選択!N19</f>
        <v/>
      </c>
      <c r="P18" s="21">
        <f>女子記録入力!AD19</f>
        <v>0</v>
      </c>
      <c r="Q18" s="21">
        <f>女子記録入力!BB19</f>
        <v>0</v>
      </c>
      <c r="R18" s="21">
        <f>女子記録入力!BZ19</f>
        <v>0</v>
      </c>
      <c r="S18" s="21">
        <f>女子記録入力!CX19</f>
        <v>0</v>
      </c>
      <c r="T18" s="21">
        <f>女子記録入力!DV19</f>
        <v>0</v>
      </c>
    </row>
    <row r="19" spans="1:20">
      <c r="A19" s="18">
        <v>17</v>
      </c>
      <c r="B19" s="18" t="str">
        <f t="shared" si="0"/>
        <v/>
      </c>
      <c r="C19" s="19" t="str">
        <f>IF(女子種目選択!B20="","",女子種目選択!B20)</f>
        <v/>
      </c>
      <c r="D19" s="19" t="str">
        <f>IF(女子種目選択!C20="","",女子種目選択!C20)</f>
        <v/>
      </c>
      <c r="E19" s="19" t="str">
        <f>IF(女子種目選択!D20="","",女子種目選択!D20)</f>
        <v/>
      </c>
      <c r="F19" s="21" t="str">
        <f>女子記録入力!G20</f>
        <v/>
      </c>
      <c r="G19" s="21" t="str">
        <f>女子記録入力!AE20</f>
        <v/>
      </c>
      <c r="H19" s="21" t="str">
        <f>女子記録入力!BC20</f>
        <v/>
      </c>
      <c r="I19" s="21" t="str">
        <f>女子記録入力!CA20</f>
        <v/>
      </c>
      <c r="J19" s="21" t="str">
        <f>女子記録入力!CY20</f>
        <v/>
      </c>
      <c r="K19" s="21" t="str">
        <f>女子種目選択!J20</f>
        <v/>
      </c>
      <c r="L19" s="21" t="str">
        <f>女子種目選択!K20</f>
        <v/>
      </c>
      <c r="M19" s="21" t="str">
        <f>女子種目選択!L20</f>
        <v/>
      </c>
      <c r="N19" s="21" t="str">
        <f>女子種目選択!M20</f>
        <v/>
      </c>
      <c r="O19" s="21" t="str">
        <f>女子種目選択!N20</f>
        <v/>
      </c>
      <c r="P19" s="21">
        <f>女子記録入力!AD20</f>
        <v>0</v>
      </c>
      <c r="Q19" s="21">
        <f>女子記録入力!BB20</f>
        <v>0</v>
      </c>
      <c r="R19" s="21">
        <f>女子記録入力!BZ20</f>
        <v>0</v>
      </c>
      <c r="S19" s="21">
        <f>女子記録入力!CX20</f>
        <v>0</v>
      </c>
      <c r="T19" s="21">
        <f>女子記録入力!DV20</f>
        <v>0</v>
      </c>
    </row>
    <row r="20" spans="1:20">
      <c r="A20" s="18">
        <v>18</v>
      </c>
      <c r="B20" s="18" t="str">
        <f t="shared" si="0"/>
        <v/>
      </c>
      <c r="C20" s="19" t="str">
        <f>IF(女子種目選択!B21="","",女子種目選択!B21)</f>
        <v/>
      </c>
      <c r="D20" s="19" t="str">
        <f>IF(女子種目選択!C21="","",女子種目選択!C21)</f>
        <v/>
      </c>
      <c r="E20" s="19" t="str">
        <f>IF(女子種目選択!D21="","",女子種目選択!D21)</f>
        <v/>
      </c>
      <c r="F20" s="21" t="str">
        <f>女子記録入力!G21</f>
        <v/>
      </c>
      <c r="G20" s="21" t="str">
        <f>女子記録入力!AE21</f>
        <v/>
      </c>
      <c r="H20" s="21" t="str">
        <f>女子記録入力!BC21</f>
        <v/>
      </c>
      <c r="I20" s="21" t="str">
        <f>女子記録入力!CA21</f>
        <v/>
      </c>
      <c r="J20" s="21" t="str">
        <f>女子記録入力!CY21</f>
        <v/>
      </c>
      <c r="K20" s="21" t="str">
        <f>女子種目選択!J21</f>
        <v/>
      </c>
      <c r="L20" s="21" t="str">
        <f>女子種目選択!K21</f>
        <v/>
      </c>
      <c r="M20" s="21" t="str">
        <f>女子種目選択!L21</f>
        <v/>
      </c>
      <c r="N20" s="21" t="str">
        <f>女子種目選択!M21</f>
        <v/>
      </c>
      <c r="O20" s="21" t="str">
        <f>女子種目選択!N21</f>
        <v/>
      </c>
      <c r="P20" s="21">
        <f>女子記録入力!AD21</f>
        <v>0</v>
      </c>
      <c r="Q20" s="21">
        <f>女子記録入力!BB21</f>
        <v>0</v>
      </c>
      <c r="R20" s="21">
        <f>女子記録入力!BZ21</f>
        <v>0</v>
      </c>
      <c r="S20" s="21">
        <f>女子記録入力!CX21</f>
        <v>0</v>
      </c>
      <c r="T20" s="21">
        <f>女子記録入力!DV21</f>
        <v>0</v>
      </c>
    </row>
    <row r="21" spans="1:20">
      <c r="A21" s="18">
        <v>19</v>
      </c>
      <c r="B21" s="18" t="str">
        <f t="shared" si="0"/>
        <v/>
      </c>
      <c r="C21" s="19" t="str">
        <f>IF(女子種目選択!B22="","",女子種目選択!B22)</f>
        <v/>
      </c>
      <c r="D21" s="19" t="str">
        <f>IF(女子種目選択!C22="","",女子種目選択!C22)</f>
        <v/>
      </c>
      <c r="E21" s="19" t="str">
        <f>IF(女子種目選択!D22="","",女子種目選択!D22)</f>
        <v/>
      </c>
      <c r="F21" s="21" t="str">
        <f>女子記録入力!G22</f>
        <v/>
      </c>
      <c r="G21" s="21" t="str">
        <f>女子記録入力!AE22</f>
        <v/>
      </c>
      <c r="H21" s="21" t="str">
        <f>女子記録入力!BC22</f>
        <v/>
      </c>
      <c r="I21" s="21" t="str">
        <f>女子記録入力!CA22</f>
        <v/>
      </c>
      <c r="J21" s="21" t="str">
        <f>女子記録入力!CY22</f>
        <v/>
      </c>
      <c r="K21" s="21" t="str">
        <f>女子種目選択!J22</f>
        <v/>
      </c>
      <c r="L21" s="21" t="str">
        <f>女子種目選択!K22</f>
        <v/>
      </c>
      <c r="M21" s="21" t="str">
        <f>女子種目選択!L22</f>
        <v/>
      </c>
      <c r="N21" s="21" t="str">
        <f>女子種目選択!M22</f>
        <v/>
      </c>
      <c r="O21" s="21" t="str">
        <f>女子種目選択!N22</f>
        <v/>
      </c>
      <c r="P21" s="21">
        <f>女子記録入力!AD22</f>
        <v>0</v>
      </c>
      <c r="Q21" s="21">
        <f>女子記録入力!BB22</f>
        <v>0</v>
      </c>
      <c r="R21" s="21">
        <f>女子記録入力!BZ22</f>
        <v>0</v>
      </c>
      <c r="S21" s="21">
        <f>女子記録入力!CX22</f>
        <v>0</v>
      </c>
      <c r="T21" s="21">
        <f>女子記録入力!DV22</f>
        <v>0</v>
      </c>
    </row>
    <row r="22" spans="1:20">
      <c r="A22" s="18">
        <v>20</v>
      </c>
      <c r="B22" s="18" t="str">
        <f t="shared" si="0"/>
        <v/>
      </c>
      <c r="C22" s="19" t="str">
        <f>IF(女子種目選択!B23="","",女子種目選択!B23)</f>
        <v/>
      </c>
      <c r="D22" s="19" t="str">
        <f>IF(女子種目選択!C23="","",女子種目選択!C23)</f>
        <v/>
      </c>
      <c r="E22" s="19" t="str">
        <f>IF(女子種目選択!D23="","",女子種目選択!D23)</f>
        <v/>
      </c>
      <c r="F22" s="21" t="str">
        <f>女子記録入力!G23</f>
        <v/>
      </c>
      <c r="G22" s="21" t="str">
        <f>女子記録入力!AE23</f>
        <v/>
      </c>
      <c r="H22" s="21" t="str">
        <f>女子記録入力!BC23</f>
        <v/>
      </c>
      <c r="I22" s="21" t="str">
        <f>女子記録入力!CA23</f>
        <v/>
      </c>
      <c r="J22" s="21" t="str">
        <f>女子記録入力!CY23</f>
        <v/>
      </c>
      <c r="K22" s="21" t="str">
        <f>女子種目選択!J23</f>
        <v/>
      </c>
      <c r="L22" s="21" t="str">
        <f>女子種目選択!K23</f>
        <v/>
      </c>
      <c r="M22" s="21" t="str">
        <f>女子種目選択!L23</f>
        <v/>
      </c>
      <c r="N22" s="21" t="str">
        <f>女子種目選択!M23</f>
        <v/>
      </c>
      <c r="O22" s="21" t="str">
        <f>女子種目選択!N23</f>
        <v/>
      </c>
      <c r="P22" s="21">
        <f>女子記録入力!AD23</f>
        <v>0</v>
      </c>
      <c r="Q22" s="21">
        <f>女子記録入力!BB23</f>
        <v>0</v>
      </c>
      <c r="R22" s="21">
        <f>女子記録入力!BZ23</f>
        <v>0</v>
      </c>
      <c r="S22" s="21">
        <f>女子記録入力!CX23</f>
        <v>0</v>
      </c>
      <c r="T22" s="21">
        <f>女子記録入力!DV23</f>
        <v>0</v>
      </c>
    </row>
    <row r="23" spans="1:20">
      <c r="A23" s="18">
        <v>21</v>
      </c>
      <c r="B23" s="18" t="str">
        <f t="shared" si="0"/>
        <v/>
      </c>
      <c r="C23" s="19" t="str">
        <f>IF(女子種目選択!B24="","",女子種目選択!B24)</f>
        <v/>
      </c>
      <c r="D23" s="19" t="str">
        <f>IF(女子種目選択!C24="","",女子種目選択!C24)</f>
        <v/>
      </c>
      <c r="E23" s="19" t="str">
        <f>IF(女子種目選択!D24="","",女子種目選択!D24)</f>
        <v/>
      </c>
      <c r="F23" s="21" t="str">
        <f>女子記録入力!G24</f>
        <v/>
      </c>
      <c r="G23" s="21" t="str">
        <f>女子記録入力!AE24</f>
        <v/>
      </c>
      <c r="H23" s="21" t="str">
        <f>女子記録入力!BC24</f>
        <v/>
      </c>
      <c r="I23" s="21" t="str">
        <f>女子記録入力!CA24</f>
        <v/>
      </c>
      <c r="J23" s="21" t="str">
        <f>女子記録入力!CY24</f>
        <v/>
      </c>
      <c r="K23" s="21" t="str">
        <f>女子種目選択!J24</f>
        <v/>
      </c>
      <c r="L23" s="21" t="str">
        <f>女子種目選択!K24</f>
        <v/>
      </c>
      <c r="M23" s="21" t="str">
        <f>女子種目選択!L24</f>
        <v/>
      </c>
      <c r="N23" s="21" t="str">
        <f>女子種目選択!M24</f>
        <v/>
      </c>
      <c r="O23" s="21" t="str">
        <f>女子種目選択!N24</f>
        <v/>
      </c>
      <c r="P23" s="21">
        <f>女子記録入力!AD24</f>
        <v>0</v>
      </c>
      <c r="Q23" s="21">
        <f>女子記録入力!BB24</f>
        <v>0</v>
      </c>
      <c r="R23" s="21">
        <f>女子記録入力!BZ24</f>
        <v>0</v>
      </c>
      <c r="S23" s="21">
        <f>女子記録入力!CX24</f>
        <v>0</v>
      </c>
      <c r="T23" s="21">
        <f>女子記録入力!DV24</f>
        <v>0</v>
      </c>
    </row>
    <row r="24" spans="1:20">
      <c r="A24" s="18">
        <v>22</v>
      </c>
      <c r="B24" s="18" t="str">
        <f t="shared" si="0"/>
        <v/>
      </c>
      <c r="C24" s="19" t="str">
        <f>IF(女子種目選択!B25="","",女子種目選択!B25)</f>
        <v/>
      </c>
      <c r="D24" s="19" t="str">
        <f>IF(女子種目選択!C25="","",女子種目選択!C25)</f>
        <v/>
      </c>
      <c r="E24" s="19" t="str">
        <f>IF(女子種目選択!D25="","",女子種目選択!D25)</f>
        <v/>
      </c>
      <c r="F24" s="21" t="str">
        <f>女子記録入力!G25</f>
        <v/>
      </c>
      <c r="G24" s="21" t="str">
        <f>女子記録入力!AE25</f>
        <v/>
      </c>
      <c r="H24" s="21" t="str">
        <f>女子記録入力!BC25</f>
        <v/>
      </c>
      <c r="I24" s="21" t="str">
        <f>女子記録入力!CA25</f>
        <v/>
      </c>
      <c r="J24" s="21" t="str">
        <f>女子記録入力!CY25</f>
        <v/>
      </c>
      <c r="K24" s="21" t="str">
        <f>女子種目選択!J25</f>
        <v/>
      </c>
      <c r="L24" s="21" t="str">
        <f>女子種目選択!K25</f>
        <v/>
      </c>
      <c r="M24" s="21" t="str">
        <f>女子種目選択!L25</f>
        <v/>
      </c>
      <c r="N24" s="21" t="str">
        <f>女子種目選択!M25</f>
        <v/>
      </c>
      <c r="O24" s="21" t="str">
        <f>女子種目選択!N25</f>
        <v/>
      </c>
      <c r="P24" s="21">
        <f>女子記録入力!AD25</f>
        <v>0</v>
      </c>
      <c r="Q24" s="21">
        <f>女子記録入力!BB25</f>
        <v>0</v>
      </c>
      <c r="R24" s="21">
        <f>女子記録入力!BZ25</f>
        <v>0</v>
      </c>
      <c r="S24" s="21">
        <f>女子記録入力!CX25</f>
        <v>0</v>
      </c>
      <c r="T24" s="21">
        <f>女子記録入力!DV25</f>
        <v>0</v>
      </c>
    </row>
    <row r="25" spans="1:20">
      <c r="A25" s="18">
        <v>23</v>
      </c>
      <c r="B25" s="18" t="str">
        <f t="shared" si="0"/>
        <v/>
      </c>
      <c r="C25" s="19" t="str">
        <f>IF(女子種目選択!B26="","",女子種目選択!B26)</f>
        <v/>
      </c>
      <c r="D25" s="19" t="str">
        <f>IF(女子種目選択!C26="","",女子種目選択!C26)</f>
        <v/>
      </c>
      <c r="E25" s="19" t="str">
        <f>IF(女子種目選択!D26="","",女子種目選択!D26)</f>
        <v/>
      </c>
      <c r="F25" s="21" t="str">
        <f>女子記録入力!G26</f>
        <v/>
      </c>
      <c r="G25" s="21" t="str">
        <f>女子記録入力!AE26</f>
        <v/>
      </c>
      <c r="H25" s="21" t="str">
        <f>女子記録入力!BC26</f>
        <v/>
      </c>
      <c r="I25" s="21" t="str">
        <f>女子記録入力!CA26</f>
        <v/>
      </c>
      <c r="J25" s="21" t="str">
        <f>女子記録入力!CY26</f>
        <v/>
      </c>
      <c r="K25" s="21" t="str">
        <f>女子種目選択!J26</f>
        <v/>
      </c>
      <c r="L25" s="21" t="str">
        <f>女子種目選択!K26</f>
        <v/>
      </c>
      <c r="M25" s="21" t="str">
        <f>女子種目選択!L26</f>
        <v/>
      </c>
      <c r="N25" s="21" t="str">
        <f>女子種目選択!M26</f>
        <v/>
      </c>
      <c r="O25" s="21" t="str">
        <f>女子種目選択!N26</f>
        <v/>
      </c>
      <c r="P25" s="21">
        <f>女子記録入力!AD26</f>
        <v>0</v>
      </c>
      <c r="Q25" s="21">
        <f>女子記録入力!BB26</f>
        <v>0</v>
      </c>
      <c r="R25" s="21">
        <f>女子記録入力!BZ26</f>
        <v>0</v>
      </c>
      <c r="S25" s="21">
        <f>女子記録入力!CX26</f>
        <v>0</v>
      </c>
      <c r="T25" s="21">
        <f>女子記録入力!DV26</f>
        <v>0</v>
      </c>
    </row>
    <row r="26" spans="1:20">
      <c r="A26" s="18">
        <v>24</v>
      </c>
      <c r="B26" s="18" t="str">
        <f t="shared" si="0"/>
        <v/>
      </c>
      <c r="C26" s="19" t="str">
        <f>IF(女子種目選択!B27="","",女子種目選択!B27)</f>
        <v/>
      </c>
      <c r="D26" s="19" t="str">
        <f>IF(女子種目選択!C27="","",女子種目選択!C27)</f>
        <v/>
      </c>
      <c r="E26" s="19" t="str">
        <f>IF(女子種目選択!D27="","",女子種目選択!D27)</f>
        <v/>
      </c>
      <c r="F26" s="21" t="str">
        <f>女子記録入力!G27</f>
        <v/>
      </c>
      <c r="G26" s="21" t="str">
        <f>女子記録入力!AE27</f>
        <v/>
      </c>
      <c r="H26" s="21" t="str">
        <f>女子記録入力!BC27</f>
        <v/>
      </c>
      <c r="I26" s="21" t="str">
        <f>女子記録入力!CA27</f>
        <v/>
      </c>
      <c r="J26" s="21" t="str">
        <f>女子記録入力!CY27</f>
        <v/>
      </c>
      <c r="K26" s="21" t="str">
        <f>女子種目選択!J27</f>
        <v/>
      </c>
      <c r="L26" s="21" t="str">
        <f>女子種目選択!K27</f>
        <v/>
      </c>
      <c r="M26" s="21" t="str">
        <f>女子種目選択!L27</f>
        <v/>
      </c>
      <c r="N26" s="21" t="str">
        <f>女子種目選択!M27</f>
        <v/>
      </c>
      <c r="O26" s="21" t="str">
        <f>女子種目選択!N27</f>
        <v/>
      </c>
      <c r="P26" s="21">
        <f>女子記録入力!AD27</f>
        <v>0</v>
      </c>
      <c r="Q26" s="21">
        <f>女子記録入力!BB27</f>
        <v>0</v>
      </c>
      <c r="R26" s="21">
        <f>女子記録入力!BZ27</f>
        <v>0</v>
      </c>
      <c r="S26" s="21">
        <f>女子記録入力!CX27</f>
        <v>0</v>
      </c>
      <c r="T26" s="21">
        <f>女子記録入力!DV27</f>
        <v>0</v>
      </c>
    </row>
    <row r="27" spans="1:20">
      <c r="A27" s="18">
        <v>25</v>
      </c>
      <c r="B27" s="18" t="str">
        <f t="shared" si="0"/>
        <v/>
      </c>
      <c r="C27" s="19" t="str">
        <f>IF(女子種目選択!B28="","",女子種目選択!B28)</f>
        <v/>
      </c>
      <c r="D27" s="19" t="str">
        <f>IF(女子種目選択!C28="","",女子種目選択!C28)</f>
        <v/>
      </c>
      <c r="E27" s="19" t="str">
        <f>IF(女子種目選択!D28="","",女子種目選択!D28)</f>
        <v/>
      </c>
      <c r="F27" s="21" t="str">
        <f>女子記録入力!G28</f>
        <v/>
      </c>
      <c r="G27" s="21" t="str">
        <f>女子記録入力!AE28</f>
        <v/>
      </c>
      <c r="H27" s="21" t="str">
        <f>女子記録入力!BC28</f>
        <v/>
      </c>
      <c r="I27" s="21" t="str">
        <f>女子記録入力!CA28</f>
        <v/>
      </c>
      <c r="J27" s="21" t="str">
        <f>女子記録入力!CY28</f>
        <v/>
      </c>
      <c r="K27" s="21" t="str">
        <f>女子種目選択!J28</f>
        <v/>
      </c>
      <c r="L27" s="21" t="str">
        <f>女子種目選択!K28</f>
        <v/>
      </c>
      <c r="M27" s="21" t="str">
        <f>女子種目選択!L28</f>
        <v/>
      </c>
      <c r="N27" s="21" t="str">
        <f>女子種目選択!M28</f>
        <v/>
      </c>
      <c r="O27" s="21" t="str">
        <f>女子種目選択!N28</f>
        <v/>
      </c>
      <c r="P27" s="21">
        <f>女子記録入力!AD28</f>
        <v>0</v>
      </c>
      <c r="Q27" s="21">
        <f>女子記録入力!BB28</f>
        <v>0</v>
      </c>
      <c r="R27" s="21">
        <f>女子記録入力!BZ28</f>
        <v>0</v>
      </c>
      <c r="S27" s="21">
        <f>女子記録入力!CX28</f>
        <v>0</v>
      </c>
      <c r="T27" s="21">
        <f>女子記録入力!DV28</f>
        <v>0</v>
      </c>
    </row>
    <row r="28" spans="1:20">
      <c r="A28" s="18">
        <v>26</v>
      </c>
      <c r="B28" s="18" t="str">
        <f t="shared" si="0"/>
        <v/>
      </c>
      <c r="C28" s="19" t="str">
        <f>IF(女子種目選択!B29="","",女子種目選択!B29)</f>
        <v/>
      </c>
      <c r="D28" s="19" t="str">
        <f>IF(女子種目選択!C29="","",女子種目選択!C29)</f>
        <v/>
      </c>
      <c r="E28" s="19" t="str">
        <f>IF(女子種目選択!D29="","",女子種目選択!D29)</f>
        <v/>
      </c>
      <c r="F28" s="21" t="str">
        <f>女子記録入力!G29</f>
        <v/>
      </c>
      <c r="G28" s="21" t="str">
        <f>女子記録入力!AE29</f>
        <v/>
      </c>
      <c r="H28" s="21" t="str">
        <f>女子記録入力!BC29</f>
        <v/>
      </c>
      <c r="I28" s="21" t="str">
        <f>女子記録入力!CA29</f>
        <v/>
      </c>
      <c r="J28" s="21" t="str">
        <f>女子記録入力!CY29</f>
        <v/>
      </c>
      <c r="K28" s="21" t="str">
        <f>女子種目選択!J29</f>
        <v/>
      </c>
      <c r="L28" s="21" t="str">
        <f>女子種目選択!K29</f>
        <v/>
      </c>
      <c r="M28" s="21" t="str">
        <f>女子種目選択!L29</f>
        <v/>
      </c>
      <c r="N28" s="21" t="str">
        <f>女子種目選択!M29</f>
        <v/>
      </c>
      <c r="O28" s="21" t="str">
        <f>女子種目選択!N29</f>
        <v/>
      </c>
      <c r="P28" s="21">
        <f>女子記録入力!AD29</f>
        <v>0</v>
      </c>
      <c r="Q28" s="21">
        <f>女子記録入力!BB29</f>
        <v>0</v>
      </c>
      <c r="R28" s="21">
        <f>女子記録入力!BZ29</f>
        <v>0</v>
      </c>
      <c r="S28" s="21">
        <f>女子記録入力!CX29</f>
        <v>0</v>
      </c>
      <c r="T28" s="21">
        <f>女子記録入力!DV29</f>
        <v>0</v>
      </c>
    </row>
    <row r="29" spans="1:20">
      <c r="A29" s="18">
        <v>27</v>
      </c>
      <c r="B29" s="18" t="str">
        <f t="shared" si="0"/>
        <v/>
      </c>
      <c r="C29" s="19" t="str">
        <f>IF(女子種目選択!B30="","",女子種目選択!B30)</f>
        <v/>
      </c>
      <c r="D29" s="19" t="str">
        <f>IF(女子種目選択!C30="","",女子種目選択!C30)</f>
        <v/>
      </c>
      <c r="E29" s="19" t="str">
        <f>IF(女子種目選択!D30="","",女子種目選択!D30)</f>
        <v/>
      </c>
      <c r="F29" s="21" t="str">
        <f>女子記録入力!G30</f>
        <v/>
      </c>
      <c r="G29" s="21" t="str">
        <f>女子記録入力!AE30</f>
        <v/>
      </c>
      <c r="H29" s="21" t="str">
        <f>女子記録入力!BC30</f>
        <v/>
      </c>
      <c r="I29" s="21" t="str">
        <f>女子記録入力!CA30</f>
        <v/>
      </c>
      <c r="J29" s="21" t="str">
        <f>女子記録入力!CY30</f>
        <v/>
      </c>
      <c r="K29" s="21" t="str">
        <f>女子種目選択!J30</f>
        <v/>
      </c>
      <c r="L29" s="21" t="str">
        <f>女子種目選択!K30</f>
        <v/>
      </c>
      <c r="M29" s="21" t="str">
        <f>女子種目選択!L30</f>
        <v/>
      </c>
      <c r="N29" s="21" t="str">
        <f>女子種目選択!M30</f>
        <v/>
      </c>
      <c r="O29" s="21" t="str">
        <f>女子種目選択!N30</f>
        <v/>
      </c>
      <c r="P29" s="21">
        <f>女子記録入力!AD30</f>
        <v>0</v>
      </c>
      <c r="Q29" s="21">
        <f>女子記録入力!BB30</f>
        <v>0</v>
      </c>
      <c r="R29" s="21">
        <f>女子記録入力!BZ30</f>
        <v>0</v>
      </c>
      <c r="S29" s="21">
        <f>女子記録入力!CX30</f>
        <v>0</v>
      </c>
      <c r="T29" s="21">
        <f>女子記録入力!DV30</f>
        <v>0</v>
      </c>
    </row>
    <row r="30" spans="1:20">
      <c r="A30" s="18">
        <v>28</v>
      </c>
      <c r="B30" s="18" t="str">
        <f t="shared" si="0"/>
        <v/>
      </c>
      <c r="C30" s="19" t="str">
        <f>IF(女子種目選択!B31="","",女子種目選択!B31)</f>
        <v/>
      </c>
      <c r="D30" s="19" t="str">
        <f>IF(女子種目選択!C31="","",女子種目選択!C31)</f>
        <v/>
      </c>
      <c r="E30" s="19" t="str">
        <f>IF(女子種目選択!D31="","",女子種目選択!D31)</f>
        <v/>
      </c>
      <c r="F30" s="21" t="str">
        <f>女子記録入力!G31</f>
        <v/>
      </c>
      <c r="G30" s="21" t="str">
        <f>女子記録入力!AE31</f>
        <v/>
      </c>
      <c r="H30" s="21" t="str">
        <f>女子記録入力!BC31</f>
        <v/>
      </c>
      <c r="I30" s="21" t="str">
        <f>女子記録入力!CA31</f>
        <v/>
      </c>
      <c r="J30" s="21" t="str">
        <f>女子記録入力!CY31</f>
        <v/>
      </c>
      <c r="K30" s="21" t="str">
        <f>女子種目選択!J31</f>
        <v/>
      </c>
      <c r="L30" s="21" t="str">
        <f>女子種目選択!K31</f>
        <v/>
      </c>
      <c r="M30" s="21" t="str">
        <f>女子種目選択!L31</f>
        <v/>
      </c>
      <c r="N30" s="21" t="str">
        <f>女子種目選択!M31</f>
        <v/>
      </c>
      <c r="O30" s="21" t="str">
        <f>女子種目選択!N31</f>
        <v/>
      </c>
      <c r="P30" s="21">
        <f>女子記録入力!AD31</f>
        <v>0</v>
      </c>
      <c r="Q30" s="21">
        <f>女子記録入力!BB31</f>
        <v>0</v>
      </c>
      <c r="R30" s="21">
        <f>女子記録入力!BZ31</f>
        <v>0</v>
      </c>
      <c r="S30" s="21">
        <f>女子記録入力!CX31</f>
        <v>0</v>
      </c>
      <c r="T30" s="21">
        <f>女子記録入力!DV31</f>
        <v>0</v>
      </c>
    </row>
    <row r="31" spans="1:20">
      <c r="A31" s="18">
        <v>29</v>
      </c>
      <c r="B31" s="18" t="str">
        <f t="shared" si="0"/>
        <v/>
      </c>
      <c r="C31" s="19" t="str">
        <f>IF(女子種目選択!B32="","",女子種目選択!B32)</f>
        <v/>
      </c>
      <c r="D31" s="19" t="str">
        <f>IF(女子種目選択!C32="","",女子種目選択!C32)</f>
        <v/>
      </c>
      <c r="E31" s="19" t="str">
        <f>IF(女子種目選択!D32="","",女子種目選択!D32)</f>
        <v/>
      </c>
      <c r="F31" s="21" t="str">
        <f>女子記録入力!G32</f>
        <v/>
      </c>
      <c r="G31" s="21" t="str">
        <f>女子記録入力!AE32</f>
        <v/>
      </c>
      <c r="H31" s="21" t="str">
        <f>女子記録入力!BC32</f>
        <v/>
      </c>
      <c r="I31" s="21" t="str">
        <f>女子記録入力!CA32</f>
        <v/>
      </c>
      <c r="J31" s="21" t="str">
        <f>女子記録入力!CY32</f>
        <v/>
      </c>
      <c r="K31" s="21" t="str">
        <f>女子種目選択!J32</f>
        <v/>
      </c>
      <c r="L31" s="21" t="str">
        <f>女子種目選択!K32</f>
        <v/>
      </c>
      <c r="M31" s="21" t="str">
        <f>女子種目選択!L32</f>
        <v/>
      </c>
      <c r="N31" s="21" t="str">
        <f>女子種目選択!M32</f>
        <v/>
      </c>
      <c r="O31" s="21" t="str">
        <f>女子種目選択!N32</f>
        <v/>
      </c>
      <c r="P31" s="21">
        <f>女子記録入力!AD32</f>
        <v>0</v>
      </c>
      <c r="Q31" s="21">
        <f>女子記録入力!BB32</f>
        <v>0</v>
      </c>
      <c r="R31" s="21">
        <f>女子記録入力!BZ32</f>
        <v>0</v>
      </c>
      <c r="S31" s="21">
        <f>女子記録入力!CX32</f>
        <v>0</v>
      </c>
      <c r="T31" s="21">
        <f>女子記録入力!DV32</f>
        <v>0</v>
      </c>
    </row>
    <row r="32" spans="1:20">
      <c r="A32" s="18">
        <v>30</v>
      </c>
      <c r="B32" s="18" t="str">
        <f t="shared" si="0"/>
        <v/>
      </c>
      <c r="C32" s="19" t="str">
        <f>IF(女子種目選択!B33="","",女子種目選択!B33)</f>
        <v/>
      </c>
      <c r="D32" s="19" t="str">
        <f>IF(女子種目選択!C33="","",女子種目選択!C33)</f>
        <v/>
      </c>
      <c r="E32" s="19" t="str">
        <f>IF(女子種目選択!D33="","",女子種目選択!D33)</f>
        <v/>
      </c>
      <c r="F32" s="21" t="str">
        <f>女子記録入力!G33</f>
        <v/>
      </c>
      <c r="G32" s="21" t="str">
        <f>女子記録入力!AE33</f>
        <v/>
      </c>
      <c r="H32" s="21" t="str">
        <f>女子記録入力!BC33</f>
        <v/>
      </c>
      <c r="I32" s="21" t="str">
        <f>女子記録入力!CA33</f>
        <v/>
      </c>
      <c r="J32" s="21" t="str">
        <f>女子記録入力!CY33</f>
        <v/>
      </c>
      <c r="K32" s="21" t="str">
        <f>女子種目選択!J33</f>
        <v/>
      </c>
      <c r="L32" s="21" t="str">
        <f>女子種目選択!K33</f>
        <v/>
      </c>
      <c r="M32" s="21" t="str">
        <f>女子種目選択!L33</f>
        <v/>
      </c>
      <c r="N32" s="21" t="str">
        <f>女子種目選択!M33</f>
        <v/>
      </c>
      <c r="O32" s="21" t="str">
        <f>女子種目選択!N33</f>
        <v/>
      </c>
      <c r="P32" s="21">
        <f>女子記録入力!AD33</f>
        <v>0</v>
      </c>
      <c r="Q32" s="21">
        <f>女子記録入力!BB33</f>
        <v>0</v>
      </c>
      <c r="R32" s="21">
        <f>女子記録入力!BZ33</f>
        <v>0</v>
      </c>
      <c r="S32" s="21">
        <f>女子記録入力!CX33</f>
        <v>0</v>
      </c>
      <c r="T32" s="21">
        <f>女子記録入力!DV33</f>
        <v>0</v>
      </c>
    </row>
    <row r="33" spans="1:20">
      <c r="A33" s="18">
        <v>31</v>
      </c>
      <c r="B33" s="18" t="str">
        <f t="shared" si="0"/>
        <v/>
      </c>
      <c r="C33" s="19" t="str">
        <f>IF(女子種目選択!B34="","",女子種目選択!B34)</f>
        <v/>
      </c>
      <c r="D33" s="19" t="str">
        <f>IF(女子種目選択!C34="","",女子種目選択!C34)</f>
        <v/>
      </c>
      <c r="E33" s="19" t="str">
        <f>IF(女子種目選択!D34="","",女子種目選択!D34)</f>
        <v/>
      </c>
      <c r="F33" s="21" t="str">
        <f>女子記録入力!G34</f>
        <v/>
      </c>
      <c r="G33" s="21" t="str">
        <f>女子記録入力!AE34</f>
        <v/>
      </c>
      <c r="H33" s="21" t="str">
        <f>女子記録入力!BC34</f>
        <v/>
      </c>
      <c r="I33" s="21" t="str">
        <f>女子記録入力!CA34</f>
        <v/>
      </c>
      <c r="J33" s="21" t="str">
        <f>女子記録入力!CY34</f>
        <v/>
      </c>
      <c r="K33" s="21" t="str">
        <f>女子種目選択!J34</f>
        <v/>
      </c>
      <c r="L33" s="21" t="str">
        <f>女子種目選択!K34</f>
        <v/>
      </c>
      <c r="M33" s="21" t="str">
        <f>女子種目選択!L34</f>
        <v/>
      </c>
      <c r="N33" s="21" t="str">
        <f>女子種目選択!M34</f>
        <v/>
      </c>
      <c r="O33" s="21" t="str">
        <f>女子種目選択!N34</f>
        <v/>
      </c>
      <c r="P33" s="21">
        <f>女子記録入力!AD34</f>
        <v>0</v>
      </c>
      <c r="Q33" s="21">
        <f>女子記録入力!BB34</f>
        <v>0</v>
      </c>
      <c r="R33" s="21">
        <f>女子記録入力!BZ34</f>
        <v>0</v>
      </c>
      <c r="S33" s="21">
        <f>女子記録入力!CX34</f>
        <v>0</v>
      </c>
      <c r="T33" s="21">
        <f>女子記録入力!DV34</f>
        <v>0</v>
      </c>
    </row>
    <row r="34" spans="1:20">
      <c r="A34" s="18">
        <v>32</v>
      </c>
      <c r="B34" s="18" t="str">
        <f t="shared" si="0"/>
        <v/>
      </c>
      <c r="C34" s="19" t="str">
        <f>IF(女子種目選択!B35="","",女子種目選択!B35)</f>
        <v/>
      </c>
      <c r="D34" s="19" t="str">
        <f>IF(女子種目選択!C35="","",女子種目選択!C35)</f>
        <v/>
      </c>
      <c r="E34" s="19" t="str">
        <f>IF(女子種目選択!D35="","",女子種目選択!D35)</f>
        <v/>
      </c>
      <c r="F34" s="21" t="str">
        <f>女子記録入力!G35</f>
        <v/>
      </c>
      <c r="G34" s="21" t="str">
        <f>女子記録入力!AE35</f>
        <v/>
      </c>
      <c r="H34" s="21" t="str">
        <f>女子記録入力!BC35</f>
        <v/>
      </c>
      <c r="I34" s="21" t="str">
        <f>女子記録入力!CA35</f>
        <v/>
      </c>
      <c r="J34" s="21" t="str">
        <f>女子記録入力!CY35</f>
        <v/>
      </c>
      <c r="K34" s="21" t="str">
        <f>女子種目選択!J35</f>
        <v/>
      </c>
      <c r="L34" s="21" t="str">
        <f>女子種目選択!K35</f>
        <v/>
      </c>
      <c r="M34" s="21" t="str">
        <f>女子種目選択!L35</f>
        <v/>
      </c>
      <c r="N34" s="21" t="str">
        <f>女子種目選択!M35</f>
        <v/>
      </c>
      <c r="O34" s="21" t="str">
        <f>女子種目選択!N35</f>
        <v/>
      </c>
      <c r="P34" s="21">
        <f>女子記録入力!AD35</f>
        <v>0</v>
      </c>
      <c r="Q34" s="21">
        <f>女子記録入力!BB35</f>
        <v>0</v>
      </c>
      <c r="R34" s="21">
        <f>女子記録入力!BZ35</f>
        <v>0</v>
      </c>
      <c r="S34" s="21">
        <f>女子記録入力!CX35</f>
        <v>0</v>
      </c>
      <c r="T34" s="21">
        <f>女子記録入力!DV35</f>
        <v>0</v>
      </c>
    </row>
    <row r="35" spans="1:20">
      <c r="A35" s="18">
        <v>33</v>
      </c>
      <c r="B35" s="18" t="str">
        <f t="shared" ref="B35:B66" si="1">IF(C35="","",VLOOKUP(A$1,学校名コード,2,FALSE))</f>
        <v/>
      </c>
      <c r="C35" s="19" t="str">
        <f>IF(女子種目選択!B36="","",女子種目選択!B36)</f>
        <v/>
      </c>
      <c r="D35" s="19" t="str">
        <f>IF(女子種目選択!C36="","",女子種目選択!C36)</f>
        <v/>
      </c>
      <c r="E35" s="19" t="str">
        <f>IF(女子種目選択!D36="","",女子種目選択!D36)</f>
        <v/>
      </c>
      <c r="F35" s="21" t="str">
        <f>女子記録入力!G36</f>
        <v/>
      </c>
      <c r="G35" s="21" t="str">
        <f>女子記録入力!AE36</f>
        <v/>
      </c>
      <c r="H35" s="21" t="str">
        <f>女子記録入力!BC36</f>
        <v/>
      </c>
      <c r="I35" s="21" t="str">
        <f>女子記録入力!CA36</f>
        <v/>
      </c>
      <c r="J35" s="21" t="str">
        <f>女子記録入力!CY36</f>
        <v/>
      </c>
      <c r="K35" s="21" t="str">
        <f>女子種目選択!J36</f>
        <v/>
      </c>
      <c r="L35" s="21" t="str">
        <f>女子種目選択!K36</f>
        <v/>
      </c>
      <c r="M35" s="21" t="str">
        <f>女子種目選択!L36</f>
        <v/>
      </c>
      <c r="N35" s="21" t="str">
        <f>女子種目選択!M36</f>
        <v/>
      </c>
      <c r="O35" s="21" t="str">
        <f>女子種目選択!N36</f>
        <v/>
      </c>
      <c r="P35" s="21">
        <f>女子記録入力!AD36</f>
        <v>0</v>
      </c>
      <c r="Q35" s="21">
        <f>女子記録入力!BB36</f>
        <v>0</v>
      </c>
      <c r="R35" s="21">
        <f>女子記録入力!BZ36</f>
        <v>0</v>
      </c>
      <c r="S35" s="21">
        <f>女子記録入力!CX36</f>
        <v>0</v>
      </c>
      <c r="T35" s="21">
        <f>女子記録入力!DV36</f>
        <v>0</v>
      </c>
    </row>
    <row r="36" spans="1:20">
      <c r="A36" s="18">
        <v>34</v>
      </c>
      <c r="B36" s="18" t="str">
        <f t="shared" si="1"/>
        <v/>
      </c>
      <c r="C36" s="19" t="str">
        <f>IF(女子種目選択!B37="","",女子種目選択!B37)</f>
        <v/>
      </c>
      <c r="D36" s="19" t="str">
        <f>IF(女子種目選択!C37="","",女子種目選択!C37)</f>
        <v/>
      </c>
      <c r="E36" s="19" t="str">
        <f>IF(女子種目選択!D37="","",女子種目選択!D37)</f>
        <v/>
      </c>
      <c r="F36" s="21" t="str">
        <f>女子記録入力!G37</f>
        <v/>
      </c>
      <c r="G36" s="21" t="str">
        <f>女子記録入力!AE37</f>
        <v/>
      </c>
      <c r="H36" s="21" t="str">
        <f>女子記録入力!BC37</f>
        <v/>
      </c>
      <c r="I36" s="21" t="str">
        <f>女子記録入力!CA37</f>
        <v/>
      </c>
      <c r="J36" s="21" t="str">
        <f>女子記録入力!CY37</f>
        <v/>
      </c>
      <c r="K36" s="21" t="str">
        <f>女子種目選択!J37</f>
        <v/>
      </c>
      <c r="L36" s="21" t="str">
        <f>女子種目選択!K37</f>
        <v/>
      </c>
      <c r="M36" s="21" t="str">
        <f>女子種目選択!L37</f>
        <v/>
      </c>
      <c r="N36" s="21" t="str">
        <f>女子種目選択!M37</f>
        <v/>
      </c>
      <c r="O36" s="21" t="str">
        <f>女子種目選択!N37</f>
        <v/>
      </c>
      <c r="P36" s="21">
        <f>女子記録入力!AD37</f>
        <v>0</v>
      </c>
      <c r="Q36" s="21">
        <f>女子記録入力!BB37</f>
        <v>0</v>
      </c>
      <c r="R36" s="21">
        <f>女子記録入力!BZ37</f>
        <v>0</v>
      </c>
      <c r="S36" s="21">
        <f>女子記録入力!CX37</f>
        <v>0</v>
      </c>
      <c r="T36" s="21">
        <f>女子記録入力!DV37</f>
        <v>0</v>
      </c>
    </row>
    <row r="37" spans="1:20">
      <c r="A37" s="18">
        <v>35</v>
      </c>
      <c r="B37" s="18" t="str">
        <f t="shared" si="1"/>
        <v/>
      </c>
      <c r="C37" s="19" t="str">
        <f>IF(女子種目選択!B38="","",女子種目選択!B38)</f>
        <v/>
      </c>
      <c r="D37" s="19" t="str">
        <f>IF(女子種目選択!C38="","",女子種目選択!C38)</f>
        <v/>
      </c>
      <c r="E37" s="19" t="str">
        <f>IF(女子種目選択!D38="","",女子種目選択!D38)</f>
        <v/>
      </c>
      <c r="F37" s="21" t="str">
        <f>女子記録入力!G38</f>
        <v/>
      </c>
      <c r="G37" s="21" t="str">
        <f>女子記録入力!AE38</f>
        <v/>
      </c>
      <c r="H37" s="21" t="str">
        <f>女子記録入力!BC38</f>
        <v/>
      </c>
      <c r="I37" s="21" t="str">
        <f>女子記録入力!CA38</f>
        <v/>
      </c>
      <c r="J37" s="21" t="str">
        <f>女子記録入力!CY38</f>
        <v/>
      </c>
      <c r="K37" s="21" t="str">
        <f>女子種目選択!J38</f>
        <v/>
      </c>
      <c r="L37" s="21" t="str">
        <f>女子種目選択!K38</f>
        <v/>
      </c>
      <c r="M37" s="21" t="str">
        <f>女子種目選択!L38</f>
        <v/>
      </c>
      <c r="N37" s="21" t="str">
        <f>女子種目選択!M38</f>
        <v/>
      </c>
      <c r="O37" s="21" t="str">
        <f>女子種目選択!N38</f>
        <v/>
      </c>
      <c r="P37" s="21">
        <f>女子記録入力!AD38</f>
        <v>0</v>
      </c>
      <c r="Q37" s="21">
        <f>女子記録入力!BB38</f>
        <v>0</v>
      </c>
      <c r="R37" s="21">
        <f>女子記録入力!BZ38</f>
        <v>0</v>
      </c>
      <c r="S37" s="21">
        <f>女子記録入力!CX38</f>
        <v>0</v>
      </c>
      <c r="T37" s="21">
        <f>女子記録入力!DV38</f>
        <v>0</v>
      </c>
    </row>
    <row r="38" spans="1:20">
      <c r="A38" s="18">
        <v>36</v>
      </c>
      <c r="B38" s="18" t="str">
        <f t="shared" si="1"/>
        <v/>
      </c>
      <c r="C38" s="19" t="str">
        <f>IF(女子種目選択!B39="","",女子種目選択!B39)</f>
        <v/>
      </c>
      <c r="D38" s="19" t="str">
        <f>IF(女子種目選択!C39="","",女子種目選択!C39)</f>
        <v/>
      </c>
      <c r="E38" s="19" t="str">
        <f>IF(女子種目選択!D39="","",女子種目選択!D39)</f>
        <v/>
      </c>
      <c r="F38" s="21" t="str">
        <f>女子記録入力!G39</f>
        <v/>
      </c>
      <c r="G38" s="21" t="str">
        <f>女子記録入力!AE39</f>
        <v/>
      </c>
      <c r="H38" s="21" t="str">
        <f>女子記録入力!BC39</f>
        <v/>
      </c>
      <c r="I38" s="21" t="str">
        <f>女子記録入力!CA39</f>
        <v/>
      </c>
      <c r="J38" s="21" t="str">
        <f>女子記録入力!CY39</f>
        <v/>
      </c>
      <c r="K38" s="21" t="str">
        <f>女子種目選択!J39</f>
        <v/>
      </c>
      <c r="L38" s="21" t="str">
        <f>女子種目選択!K39</f>
        <v/>
      </c>
      <c r="M38" s="21" t="str">
        <f>女子種目選択!L39</f>
        <v/>
      </c>
      <c r="N38" s="21" t="str">
        <f>女子種目選択!M39</f>
        <v/>
      </c>
      <c r="O38" s="21" t="str">
        <f>女子種目選択!N39</f>
        <v/>
      </c>
      <c r="P38" s="21">
        <f>女子記録入力!AD39</f>
        <v>0</v>
      </c>
      <c r="Q38" s="21">
        <f>女子記録入力!BB39</f>
        <v>0</v>
      </c>
      <c r="R38" s="21">
        <f>女子記録入力!BZ39</f>
        <v>0</v>
      </c>
      <c r="S38" s="21">
        <f>女子記録入力!CX39</f>
        <v>0</v>
      </c>
      <c r="T38" s="21">
        <f>女子記録入力!DV39</f>
        <v>0</v>
      </c>
    </row>
    <row r="39" spans="1:20">
      <c r="A39" s="18">
        <v>37</v>
      </c>
      <c r="B39" s="18" t="str">
        <f t="shared" si="1"/>
        <v/>
      </c>
      <c r="C39" s="19" t="str">
        <f>IF(女子種目選択!B40="","",女子種目選択!B40)</f>
        <v/>
      </c>
      <c r="D39" s="19" t="str">
        <f>IF(女子種目選択!C40="","",女子種目選択!C40)</f>
        <v/>
      </c>
      <c r="E39" s="19" t="str">
        <f>IF(女子種目選択!D40="","",女子種目選択!D40)</f>
        <v/>
      </c>
      <c r="F39" s="21" t="str">
        <f>女子記録入力!G40</f>
        <v/>
      </c>
      <c r="G39" s="21" t="str">
        <f>女子記録入力!AE40</f>
        <v/>
      </c>
      <c r="H39" s="21" t="str">
        <f>女子記録入力!BC40</f>
        <v/>
      </c>
      <c r="I39" s="21" t="str">
        <f>女子記録入力!CA40</f>
        <v/>
      </c>
      <c r="J39" s="21" t="str">
        <f>女子記録入力!CY40</f>
        <v/>
      </c>
      <c r="K39" s="21" t="str">
        <f>女子種目選択!J40</f>
        <v/>
      </c>
      <c r="L39" s="21" t="str">
        <f>女子種目選択!K40</f>
        <v/>
      </c>
      <c r="M39" s="21" t="str">
        <f>女子種目選択!L40</f>
        <v/>
      </c>
      <c r="N39" s="21" t="str">
        <f>女子種目選択!M40</f>
        <v/>
      </c>
      <c r="O39" s="21" t="str">
        <f>女子種目選択!N40</f>
        <v/>
      </c>
      <c r="P39" s="21">
        <f>女子記録入力!AD40</f>
        <v>0</v>
      </c>
      <c r="Q39" s="21">
        <f>女子記録入力!BB40</f>
        <v>0</v>
      </c>
      <c r="R39" s="21">
        <f>女子記録入力!BZ40</f>
        <v>0</v>
      </c>
      <c r="S39" s="21">
        <f>女子記録入力!CX40</f>
        <v>0</v>
      </c>
      <c r="T39" s="21">
        <f>女子記録入力!DV40</f>
        <v>0</v>
      </c>
    </row>
    <row r="40" spans="1:20">
      <c r="A40" s="18">
        <v>38</v>
      </c>
      <c r="B40" s="18" t="str">
        <f t="shared" si="1"/>
        <v/>
      </c>
      <c r="C40" s="19" t="str">
        <f>IF(女子種目選択!B41="","",女子種目選択!B41)</f>
        <v/>
      </c>
      <c r="D40" s="19" t="str">
        <f>IF(女子種目選択!C41="","",女子種目選択!C41)</f>
        <v/>
      </c>
      <c r="E40" s="19" t="str">
        <f>IF(女子種目選択!D41="","",女子種目選択!D41)</f>
        <v/>
      </c>
      <c r="F40" s="21" t="str">
        <f>女子記録入力!G41</f>
        <v/>
      </c>
      <c r="G40" s="21" t="str">
        <f>女子記録入力!AE41</f>
        <v/>
      </c>
      <c r="H40" s="21" t="str">
        <f>女子記録入力!BC41</f>
        <v/>
      </c>
      <c r="I40" s="21" t="str">
        <f>女子記録入力!CA41</f>
        <v/>
      </c>
      <c r="J40" s="21" t="str">
        <f>女子記録入力!CY41</f>
        <v/>
      </c>
      <c r="K40" s="21" t="str">
        <f>女子種目選択!J41</f>
        <v/>
      </c>
      <c r="L40" s="21" t="str">
        <f>女子種目選択!K41</f>
        <v/>
      </c>
      <c r="M40" s="21" t="str">
        <f>女子種目選択!L41</f>
        <v/>
      </c>
      <c r="N40" s="21" t="str">
        <f>女子種目選択!M41</f>
        <v/>
      </c>
      <c r="O40" s="21" t="str">
        <f>女子種目選択!N41</f>
        <v/>
      </c>
      <c r="P40" s="21">
        <f>女子記録入力!AD41</f>
        <v>0</v>
      </c>
      <c r="Q40" s="21">
        <f>女子記録入力!BB41</f>
        <v>0</v>
      </c>
      <c r="R40" s="21">
        <f>女子記録入力!BZ41</f>
        <v>0</v>
      </c>
      <c r="S40" s="21">
        <f>女子記録入力!CX41</f>
        <v>0</v>
      </c>
      <c r="T40" s="21">
        <f>女子記録入力!DV41</f>
        <v>0</v>
      </c>
    </row>
    <row r="41" spans="1:20">
      <c r="A41" s="18">
        <v>39</v>
      </c>
      <c r="B41" s="18" t="str">
        <f t="shared" si="1"/>
        <v/>
      </c>
      <c r="C41" s="19" t="str">
        <f>IF(女子種目選択!B42="","",女子種目選択!B42)</f>
        <v/>
      </c>
      <c r="D41" s="19" t="str">
        <f>IF(女子種目選択!C42="","",女子種目選択!C42)</f>
        <v/>
      </c>
      <c r="E41" s="19" t="str">
        <f>IF(女子種目選択!D42="","",女子種目選択!D42)</f>
        <v/>
      </c>
      <c r="F41" s="21" t="str">
        <f>女子記録入力!G42</f>
        <v/>
      </c>
      <c r="G41" s="21" t="str">
        <f>女子記録入力!AE42</f>
        <v/>
      </c>
      <c r="H41" s="21" t="str">
        <f>女子記録入力!BC42</f>
        <v/>
      </c>
      <c r="I41" s="21" t="str">
        <f>女子記録入力!CA42</f>
        <v/>
      </c>
      <c r="J41" s="21" t="str">
        <f>女子記録入力!CY42</f>
        <v/>
      </c>
      <c r="K41" s="21" t="str">
        <f>女子種目選択!J42</f>
        <v/>
      </c>
      <c r="L41" s="21" t="str">
        <f>女子種目選択!K42</f>
        <v/>
      </c>
      <c r="M41" s="21" t="str">
        <f>女子種目選択!L42</f>
        <v/>
      </c>
      <c r="N41" s="21" t="str">
        <f>女子種目選択!M42</f>
        <v/>
      </c>
      <c r="O41" s="21" t="str">
        <f>女子種目選択!N42</f>
        <v/>
      </c>
      <c r="P41" s="21">
        <f>女子記録入力!AD42</f>
        <v>0</v>
      </c>
      <c r="Q41" s="21">
        <f>女子記録入力!BB42</f>
        <v>0</v>
      </c>
      <c r="R41" s="21">
        <f>女子記録入力!BZ42</f>
        <v>0</v>
      </c>
      <c r="S41" s="21">
        <f>女子記録入力!CX42</f>
        <v>0</v>
      </c>
      <c r="T41" s="21">
        <f>女子記録入力!DV42</f>
        <v>0</v>
      </c>
    </row>
    <row r="42" spans="1:20">
      <c r="A42" s="18">
        <v>40</v>
      </c>
      <c r="B42" s="18" t="str">
        <f t="shared" si="1"/>
        <v/>
      </c>
      <c r="C42" s="19" t="str">
        <f>IF(女子種目選択!B43="","",女子種目選択!B43)</f>
        <v/>
      </c>
      <c r="D42" s="19" t="str">
        <f>IF(女子種目選択!C43="","",女子種目選択!C43)</f>
        <v/>
      </c>
      <c r="E42" s="19" t="str">
        <f>IF(女子種目選択!D43="","",女子種目選択!D43)</f>
        <v/>
      </c>
      <c r="F42" s="21" t="str">
        <f>女子記録入力!G43</f>
        <v/>
      </c>
      <c r="G42" s="21" t="str">
        <f>女子記録入力!AE43</f>
        <v/>
      </c>
      <c r="H42" s="21" t="str">
        <f>女子記録入力!BC43</f>
        <v/>
      </c>
      <c r="I42" s="21" t="str">
        <f>女子記録入力!CA43</f>
        <v/>
      </c>
      <c r="J42" s="21" t="str">
        <f>女子記録入力!CY43</f>
        <v/>
      </c>
      <c r="K42" s="21" t="str">
        <f>女子種目選択!J43</f>
        <v/>
      </c>
      <c r="L42" s="21" t="str">
        <f>女子種目選択!K43</f>
        <v/>
      </c>
      <c r="M42" s="21" t="str">
        <f>女子種目選択!L43</f>
        <v/>
      </c>
      <c r="N42" s="21" t="str">
        <f>女子種目選択!M43</f>
        <v/>
      </c>
      <c r="O42" s="21" t="str">
        <f>女子種目選択!N43</f>
        <v/>
      </c>
      <c r="P42" s="21">
        <f>女子記録入力!AD43</f>
        <v>0</v>
      </c>
      <c r="Q42" s="21">
        <f>女子記録入力!BB43</f>
        <v>0</v>
      </c>
      <c r="R42" s="21">
        <f>女子記録入力!BZ43</f>
        <v>0</v>
      </c>
      <c r="S42" s="21">
        <f>女子記録入力!CX43</f>
        <v>0</v>
      </c>
      <c r="T42" s="21">
        <f>女子記録入力!DV43</f>
        <v>0</v>
      </c>
    </row>
    <row r="43" spans="1:20">
      <c r="A43" s="18">
        <v>41</v>
      </c>
      <c r="B43" s="18" t="str">
        <f t="shared" si="1"/>
        <v/>
      </c>
      <c r="C43" s="19" t="str">
        <f>IF(女子種目選択!B44="","",女子種目選択!B44)</f>
        <v/>
      </c>
      <c r="D43" s="19" t="str">
        <f>IF(女子種目選択!C44="","",女子種目選択!C44)</f>
        <v/>
      </c>
      <c r="E43" s="19" t="str">
        <f>IF(女子種目選択!D44="","",女子種目選択!D44)</f>
        <v/>
      </c>
      <c r="F43" s="21" t="str">
        <f>女子記録入力!G44</f>
        <v/>
      </c>
      <c r="G43" s="21" t="str">
        <f>女子記録入力!AE44</f>
        <v/>
      </c>
      <c r="H43" s="21" t="str">
        <f>女子記録入力!BC44</f>
        <v/>
      </c>
      <c r="I43" s="21" t="str">
        <f>女子記録入力!CA44</f>
        <v/>
      </c>
      <c r="J43" s="21" t="str">
        <f>女子記録入力!CY44</f>
        <v/>
      </c>
      <c r="K43" s="21" t="str">
        <f>女子種目選択!J44</f>
        <v/>
      </c>
      <c r="L43" s="21" t="str">
        <f>女子種目選択!K44</f>
        <v/>
      </c>
      <c r="M43" s="21" t="str">
        <f>女子種目選択!L44</f>
        <v/>
      </c>
      <c r="N43" s="21" t="str">
        <f>女子種目選択!M44</f>
        <v/>
      </c>
      <c r="O43" s="21" t="str">
        <f>女子種目選択!N44</f>
        <v/>
      </c>
      <c r="P43" s="21">
        <f>女子記録入力!AD44</f>
        <v>0</v>
      </c>
      <c r="Q43" s="21">
        <f>女子記録入力!BB44</f>
        <v>0</v>
      </c>
      <c r="R43" s="21">
        <f>女子記録入力!BZ44</f>
        <v>0</v>
      </c>
      <c r="S43" s="21">
        <f>女子記録入力!CX44</f>
        <v>0</v>
      </c>
      <c r="T43" s="21">
        <f>女子記録入力!DV44</f>
        <v>0</v>
      </c>
    </row>
    <row r="44" spans="1:20">
      <c r="A44" s="18">
        <v>42</v>
      </c>
      <c r="B44" s="18" t="str">
        <f t="shared" si="1"/>
        <v/>
      </c>
      <c r="C44" s="19" t="str">
        <f>IF(女子種目選択!B45="","",女子種目選択!B45)</f>
        <v/>
      </c>
      <c r="D44" s="19" t="str">
        <f>IF(女子種目選択!C45="","",女子種目選択!C45)</f>
        <v/>
      </c>
      <c r="E44" s="19" t="str">
        <f>IF(女子種目選択!D45="","",女子種目選択!D45)</f>
        <v/>
      </c>
      <c r="F44" s="21" t="str">
        <f>女子記録入力!G45</f>
        <v/>
      </c>
      <c r="G44" s="21" t="str">
        <f>女子記録入力!AE45</f>
        <v/>
      </c>
      <c r="H44" s="21" t="str">
        <f>女子記録入力!BC45</f>
        <v/>
      </c>
      <c r="I44" s="21" t="str">
        <f>女子記録入力!CA45</f>
        <v/>
      </c>
      <c r="J44" s="21" t="str">
        <f>女子記録入力!CY45</f>
        <v/>
      </c>
      <c r="K44" s="21" t="str">
        <f>女子種目選択!J45</f>
        <v/>
      </c>
      <c r="L44" s="21" t="str">
        <f>女子種目選択!K45</f>
        <v/>
      </c>
      <c r="M44" s="21" t="str">
        <f>女子種目選択!L45</f>
        <v/>
      </c>
      <c r="N44" s="21" t="str">
        <f>女子種目選択!M45</f>
        <v/>
      </c>
      <c r="O44" s="21" t="str">
        <f>女子種目選択!N45</f>
        <v/>
      </c>
      <c r="P44" s="21">
        <f>女子記録入力!AD45</f>
        <v>0</v>
      </c>
      <c r="Q44" s="21">
        <f>女子記録入力!BB45</f>
        <v>0</v>
      </c>
      <c r="R44" s="21">
        <f>女子記録入力!BZ45</f>
        <v>0</v>
      </c>
      <c r="S44" s="21">
        <f>女子記録入力!CX45</f>
        <v>0</v>
      </c>
      <c r="T44" s="21">
        <f>女子記録入力!DV45</f>
        <v>0</v>
      </c>
    </row>
    <row r="45" spans="1:20">
      <c r="A45" s="18">
        <v>43</v>
      </c>
      <c r="B45" s="18" t="str">
        <f t="shared" si="1"/>
        <v/>
      </c>
      <c r="C45" s="19" t="str">
        <f>IF(女子種目選択!B46="","",女子種目選択!B46)</f>
        <v/>
      </c>
      <c r="D45" s="19" t="str">
        <f>IF(女子種目選択!C46="","",女子種目選択!C46)</f>
        <v/>
      </c>
      <c r="E45" s="19" t="str">
        <f>IF(女子種目選択!D46="","",女子種目選択!D46)</f>
        <v/>
      </c>
      <c r="F45" s="21" t="str">
        <f>女子記録入力!G46</f>
        <v/>
      </c>
      <c r="G45" s="21" t="str">
        <f>女子記録入力!AE46</f>
        <v/>
      </c>
      <c r="H45" s="21" t="str">
        <f>女子記録入力!BC46</f>
        <v/>
      </c>
      <c r="I45" s="21" t="str">
        <f>女子記録入力!CA46</f>
        <v/>
      </c>
      <c r="J45" s="21" t="str">
        <f>女子記録入力!CY46</f>
        <v/>
      </c>
      <c r="K45" s="21" t="str">
        <f>女子種目選択!J46</f>
        <v/>
      </c>
      <c r="L45" s="21" t="str">
        <f>女子種目選択!K46</f>
        <v/>
      </c>
      <c r="M45" s="21" t="str">
        <f>女子種目選択!L46</f>
        <v/>
      </c>
      <c r="N45" s="21" t="str">
        <f>女子種目選択!M46</f>
        <v/>
      </c>
      <c r="O45" s="21" t="str">
        <f>女子種目選択!N46</f>
        <v/>
      </c>
      <c r="P45" s="21">
        <f>女子記録入力!AD46</f>
        <v>0</v>
      </c>
      <c r="Q45" s="21">
        <f>女子記録入力!BB46</f>
        <v>0</v>
      </c>
      <c r="R45" s="21">
        <f>女子記録入力!BZ46</f>
        <v>0</v>
      </c>
      <c r="S45" s="21">
        <f>女子記録入力!CX46</f>
        <v>0</v>
      </c>
      <c r="T45" s="21">
        <f>女子記録入力!DV46</f>
        <v>0</v>
      </c>
    </row>
    <row r="46" spans="1:20">
      <c r="A46" s="18">
        <v>44</v>
      </c>
      <c r="B46" s="18" t="str">
        <f t="shared" si="1"/>
        <v/>
      </c>
      <c r="C46" s="19" t="str">
        <f>IF(女子種目選択!B47="","",女子種目選択!B47)</f>
        <v/>
      </c>
      <c r="D46" s="19" t="str">
        <f>IF(女子種目選択!C47="","",女子種目選択!C47)</f>
        <v/>
      </c>
      <c r="E46" s="19" t="str">
        <f>IF(女子種目選択!D47="","",女子種目選択!D47)</f>
        <v/>
      </c>
      <c r="F46" s="21" t="str">
        <f>女子記録入力!G47</f>
        <v/>
      </c>
      <c r="G46" s="21" t="str">
        <f>女子記録入力!AE47</f>
        <v/>
      </c>
      <c r="H46" s="21" t="str">
        <f>女子記録入力!BC47</f>
        <v/>
      </c>
      <c r="I46" s="21" t="str">
        <f>女子記録入力!CA47</f>
        <v/>
      </c>
      <c r="J46" s="21" t="str">
        <f>女子記録入力!CY47</f>
        <v/>
      </c>
      <c r="K46" s="21" t="str">
        <f>女子種目選択!J47</f>
        <v/>
      </c>
      <c r="L46" s="21" t="str">
        <f>女子種目選択!K47</f>
        <v/>
      </c>
      <c r="M46" s="21" t="str">
        <f>女子種目選択!L47</f>
        <v/>
      </c>
      <c r="N46" s="21" t="str">
        <f>女子種目選択!M47</f>
        <v/>
      </c>
      <c r="O46" s="21" t="str">
        <f>女子種目選択!N47</f>
        <v/>
      </c>
      <c r="P46" s="21">
        <f>女子記録入力!AD47</f>
        <v>0</v>
      </c>
      <c r="Q46" s="21">
        <f>女子記録入力!BB47</f>
        <v>0</v>
      </c>
      <c r="R46" s="21">
        <f>女子記録入力!BZ47</f>
        <v>0</v>
      </c>
      <c r="S46" s="21">
        <f>女子記録入力!CX47</f>
        <v>0</v>
      </c>
      <c r="T46" s="21">
        <f>女子記録入力!DV47</f>
        <v>0</v>
      </c>
    </row>
    <row r="47" spans="1:20">
      <c r="A47" s="18">
        <v>45</v>
      </c>
      <c r="B47" s="18" t="str">
        <f t="shared" si="1"/>
        <v/>
      </c>
      <c r="C47" s="19" t="str">
        <f>IF(女子種目選択!B48="","",女子種目選択!B48)</f>
        <v/>
      </c>
      <c r="D47" s="19" t="str">
        <f>IF(女子種目選択!C48="","",女子種目選択!C48)</f>
        <v/>
      </c>
      <c r="E47" s="19" t="str">
        <f>IF(女子種目選択!D48="","",女子種目選択!D48)</f>
        <v/>
      </c>
      <c r="F47" s="21" t="str">
        <f>女子記録入力!G48</f>
        <v/>
      </c>
      <c r="G47" s="21" t="str">
        <f>女子記録入力!AE48</f>
        <v/>
      </c>
      <c r="H47" s="21" t="str">
        <f>女子記録入力!BC48</f>
        <v/>
      </c>
      <c r="I47" s="21" t="str">
        <f>女子記録入力!CA48</f>
        <v/>
      </c>
      <c r="J47" s="21" t="str">
        <f>女子記録入力!CY48</f>
        <v/>
      </c>
      <c r="K47" s="21" t="str">
        <f>女子種目選択!J48</f>
        <v/>
      </c>
      <c r="L47" s="21" t="str">
        <f>女子種目選択!K48</f>
        <v/>
      </c>
      <c r="M47" s="21" t="str">
        <f>女子種目選択!L48</f>
        <v/>
      </c>
      <c r="N47" s="21" t="str">
        <f>女子種目選択!M48</f>
        <v/>
      </c>
      <c r="O47" s="21" t="str">
        <f>女子種目選択!N48</f>
        <v/>
      </c>
      <c r="P47" s="21">
        <f>女子記録入力!AD48</f>
        <v>0</v>
      </c>
      <c r="Q47" s="21">
        <f>女子記録入力!BB48</f>
        <v>0</v>
      </c>
      <c r="R47" s="21">
        <f>女子記録入力!BZ48</f>
        <v>0</v>
      </c>
      <c r="S47" s="21">
        <f>女子記録入力!CX48</f>
        <v>0</v>
      </c>
      <c r="T47" s="21">
        <f>女子記録入力!DV48</f>
        <v>0</v>
      </c>
    </row>
    <row r="48" spans="1:20">
      <c r="A48" s="18">
        <v>46</v>
      </c>
      <c r="B48" s="18" t="str">
        <f t="shared" si="1"/>
        <v/>
      </c>
      <c r="C48" s="19" t="str">
        <f>IF(女子種目選択!B49="","",女子種目選択!B49)</f>
        <v/>
      </c>
      <c r="D48" s="19" t="str">
        <f>IF(女子種目選択!C49="","",女子種目選択!C49)</f>
        <v/>
      </c>
      <c r="E48" s="19" t="str">
        <f>IF(女子種目選択!D49="","",女子種目選択!D49)</f>
        <v/>
      </c>
      <c r="F48" s="21" t="str">
        <f>女子記録入力!G49</f>
        <v/>
      </c>
      <c r="G48" s="21" t="str">
        <f>女子記録入力!AE49</f>
        <v/>
      </c>
      <c r="H48" s="21" t="str">
        <f>女子記録入力!BC49</f>
        <v/>
      </c>
      <c r="I48" s="21" t="str">
        <f>女子記録入力!CA49</f>
        <v/>
      </c>
      <c r="J48" s="21" t="str">
        <f>女子記録入力!CY49</f>
        <v/>
      </c>
      <c r="K48" s="21" t="str">
        <f>女子種目選択!J49</f>
        <v/>
      </c>
      <c r="L48" s="21" t="str">
        <f>女子種目選択!K49</f>
        <v/>
      </c>
      <c r="M48" s="21" t="str">
        <f>女子種目選択!L49</f>
        <v/>
      </c>
      <c r="N48" s="21" t="str">
        <f>女子種目選択!M49</f>
        <v/>
      </c>
      <c r="O48" s="21" t="str">
        <f>女子種目選択!N49</f>
        <v/>
      </c>
      <c r="P48" s="21">
        <f>女子記録入力!AD49</f>
        <v>0</v>
      </c>
      <c r="Q48" s="21">
        <f>女子記録入力!BB49</f>
        <v>0</v>
      </c>
      <c r="R48" s="21">
        <f>女子記録入力!BZ49</f>
        <v>0</v>
      </c>
      <c r="S48" s="21">
        <f>女子記録入力!CX49</f>
        <v>0</v>
      </c>
      <c r="T48" s="21">
        <f>女子記録入力!DV49</f>
        <v>0</v>
      </c>
    </row>
    <row r="49" spans="1:20">
      <c r="A49" s="18">
        <v>47</v>
      </c>
      <c r="B49" s="18" t="str">
        <f t="shared" si="1"/>
        <v/>
      </c>
      <c r="C49" s="19" t="str">
        <f>IF(女子種目選択!B50="","",女子種目選択!B50)</f>
        <v/>
      </c>
      <c r="D49" s="19" t="str">
        <f>IF(女子種目選択!C50="","",女子種目選択!C50)</f>
        <v/>
      </c>
      <c r="E49" s="19" t="str">
        <f>IF(女子種目選択!D50="","",女子種目選択!D50)</f>
        <v/>
      </c>
      <c r="F49" s="21" t="str">
        <f>女子記録入力!G50</f>
        <v/>
      </c>
      <c r="G49" s="21" t="str">
        <f>女子記録入力!AE50</f>
        <v/>
      </c>
      <c r="H49" s="21" t="str">
        <f>女子記録入力!BC50</f>
        <v/>
      </c>
      <c r="I49" s="21" t="str">
        <f>女子記録入力!CA50</f>
        <v/>
      </c>
      <c r="J49" s="21" t="str">
        <f>女子記録入力!CY50</f>
        <v/>
      </c>
      <c r="K49" s="21" t="str">
        <f>女子種目選択!J50</f>
        <v/>
      </c>
      <c r="L49" s="21" t="str">
        <f>女子種目選択!K50</f>
        <v/>
      </c>
      <c r="M49" s="21" t="str">
        <f>女子種目選択!L50</f>
        <v/>
      </c>
      <c r="N49" s="21" t="str">
        <f>女子種目選択!M50</f>
        <v/>
      </c>
      <c r="O49" s="21" t="str">
        <f>女子種目選択!N50</f>
        <v/>
      </c>
      <c r="P49" s="21">
        <f>女子記録入力!AD50</f>
        <v>0</v>
      </c>
      <c r="Q49" s="21">
        <f>女子記録入力!BB50</f>
        <v>0</v>
      </c>
      <c r="R49" s="21">
        <f>女子記録入力!BZ50</f>
        <v>0</v>
      </c>
      <c r="S49" s="21">
        <f>女子記録入力!CX50</f>
        <v>0</v>
      </c>
      <c r="T49" s="21">
        <f>女子記録入力!DV50</f>
        <v>0</v>
      </c>
    </row>
    <row r="50" spans="1:20">
      <c r="A50" s="18">
        <v>48</v>
      </c>
      <c r="B50" s="18" t="str">
        <f t="shared" si="1"/>
        <v/>
      </c>
      <c r="C50" s="19" t="str">
        <f>IF(女子種目選択!B51="","",女子種目選択!B51)</f>
        <v/>
      </c>
      <c r="D50" s="19" t="str">
        <f>IF(女子種目選択!C51="","",女子種目選択!C51)</f>
        <v/>
      </c>
      <c r="E50" s="19" t="str">
        <f>IF(女子種目選択!D51="","",女子種目選択!D51)</f>
        <v/>
      </c>
      <c r="F50" s="21" t="str">
        <f>女子記録入力!G51</f>
        <v/>
      </c>
      <c r="G50" s="21" t="str">
        <f>女子記録入力!AE51</f>
        <v/>
      </c>
      <c r="H50" s="21" t="str">
        <f>女子記録入力!BC51</f>
        <v/>
      </c>
      <c r="I50" s="21" t="str">
        <f>女子記録入力!CA51</f>
        <v/>
      </c>
      <c r="J50" s="21" t="str">
        <f>女子記録入力!CY51</f>
        <v/>
      </c>
      <c r="K50" s="21" t="str">
        <f>女子種目選択!J51</f>
        <v/>
      </c>
      <c r="L50" s="21" t="str">
        <f>女子種目選択!K51</f>
        <v/>
      </c>
      <c r="M50" s="21" t="str">
        <f>女子種目選択!L51</f>
        <v/>
      </c>
      <c r="N50" s="21" t="str">
        <f>女子種目選択!M51</f>
        <v/>
      </c>
      <c r="O50" s="21" t="str">
        <f>女子種目選択!N51</f>
        <v/>
      </c>
      <c r="P50" s="21">
        <f>女子記録入力!AD51</f>
        <v>0</v>
      </c>
      <c r="Q50" s="21">
        <f>女子記録入力!BB51</f>
        <v>0</v>
      </c>
      <c r="R50" s="21">
        <f>女子記録入力!BZ51</f>
        <v>0</v>
      </c>
      <c r="S50" s="21">
        <f>女子記録入力!CX51</f>
        <v>0</v>
      </c>
      <c r="T50" s="21">
        <f>女子記録入力!DV51</f>
        <v>0</v>
      </c>
    </row>
    <row r="51" spans="1:20">
      <c r="A51" s="18">
        <v>49</v>
      </c>
      <c r="B51" s="18" t="str">
        <f t="shared" si="1"/>
        <v/>
      </c>
      <c r="C51" s="19" t="str">
        <f>IF(女子種目選択!B52="","",女子種目選択!B52)</f>
        <v/>
      </c>
      <c r="D51" s="19" t="str">
        <f>IF(女子種目選択!C52="","",女子種目選択!C52)</f>
        <v/>
      </c>
      <c r="E51" s="19" t="str">
        <f>IF(女子種目選択!D52="","",女子種目選択!D52)</f>
        <v/>
      </c>
      <c r="F51" s="21" t="str">
        <f>女子記録入力!G52</f>
        <v/>
      </c>
      <c r="G51" s="21" t="str">
        <f>女子記録入力!AE52</f>
        <v/>
      </c>
      <c r="H51" s="21" t="str">
        <f>女子記録入力!BC52</f>
        <v/>
      </c>
      <c r="I51" s="21" t="str">
        <f>女子記録入力!CA52</f>
        <v/>
      </c>
      <c r="J51" s="21" t="str">
        <f>女子記録入力!CY52</f>
        <v/>
      </c>
      <c r="K51" s="21" t="str">
        <f>女子種目選択!J52</f>
        <v/>
      </c>
      <c r="L51" s="21" t="str">
        <f>女子種目選択!K52</f>
        <v/>
      </c>
      <c r="M51" s="21" t="str">
        <f>女子種目選択!L52</f>
        <v/>
      </c>
      <c r="N51" s="21" t="str">
        <f>女子種目選択!M52</f>
        <v/>
      </c>
      <c r="O51" s="21" t="str">
        <f>女子種目選択!N52</f>
        <v/>
      </c>
      <c r="P51" s="21">
        <f>女子記録入力!AD52</f>
        <v>0</v>
      </c>
      <c r="Q51" s="21">
        <f>女子記録入力!BB52</f>
        <v>0</v>
      </c>
      <c r="R51" s="21">
        <f>女子記録入力!BZ52</f>
        <v>0</v>
      </c>
      <c r="S51" s="21">
        <f>女子記録入力!CX52</f>
        <v>0</v>
      </c>
      <c r="T51" s="21">
        <f>女子記録入力!DV52</f>
        <v>0</v>
      </c>
    </row>
    <row r="52" spans="1:20">
      <c r="A52" s="18">
        <v>50</v>
      </c>
      <c r="B52" s="18" t="str">
        <f t="shared" si="1"/>
        <v/>
      </c>
      <c r="C52" s="19" t="str">
        <f>IF(女子種目選択!B53="","",女子種目選択!B53)</f>
        <v/>
      </c>
      <c r="D52" s="19" t="str">
        <f>IF(女子種目選択!C53="","",女子種目選択!C53)</f>
        <v/>
      </c>
      <c r="E52" s="19" t="str">
        <f>IF(女子種目選択!D53="","",女子種目選択!D53)</f>
        <v/>
      </c>
      <c r="F52" s="21" t="str">
        <f>女子記録入力!G53</f>
        <v/>
      </c>
      <c r="G52" s="21" t="str">
        <f>女子記録入力!AE53</f>
        <v/>
      </c>
      <c r="H52" s="21" t="str">
        <f>女子記録入力!BC53</f>
        <v/>
      </c>
      <c r="I52" s="21" t="str">
        <f>女子記録入力!CA53</f>
        <v/>
      </c>
      <c r="J52" s="21" t="str">
        <f>女子記録入力!CY53</f>
        <v/>
      </c>
      <c r="K52" s="21" t="str">
        <f>女子種目選択!J53</f>
        <v/>
      </c>
      <c r="L52" s="21" t="str">
        <f>女子種目選択!K53</f>
        <v/>
      </c>
      <c r="M52" s="21" t="str">
        <f>女子種目選択!L53</f>
        <v/>
      </c>
      <c r="N52" s="21" t="str">
        <f>女子種目選択!M53</f>
        <v/>
      </c>
      <c r="O52" s="21" t="str">
        <f>女子種目選択!N53</f>
        <v/>
      </c>
      <c r="P52" s="21">
        <f>女子記録入力!AD53</f>
        <v>0</v>
      </c>
      <c r="Q52" s="21">
        <f>女子記録入力!BB53</f>
        <v>0</v>
      </c>
      <c r="R52" s="21">
        <f>女子記録入力!BZ53</f>
        <v>0</v>
      </c>
      <c r="S52" s="21">
        <f>女子記録入力!CX53</f>
        <v>0</v>
      </c>
      <c r="T52" s="21">
        <f>女子記録入力!DV53</f>
        <v>0</v>
      </c>
    </row>
    <row r="53" spans="1:20">
      <c r="A53" s="18">
        <v>51</v>
      </c>
      <c r="B53" s="18" t="str">
        <f t="shared" si="1"/>
        <v/>
      </c>
      <c r="C53" s="19" t="str">
        <f>IF(女子種目選択!B54="","",女子種目選択!B54)</f>
        <v/>
      </c>
      <c r="D53" s="19" t="str">
        <f>IF(女子種目選択!C54="","",女子種目選択!C54)</f>
        <v/>
      </c>
      <c r="E53" s="19" t="str">
        <f>IF(女子種目選択!D54="","",女子種目選択!D54)</f>
        <v/>
      </c>
      <c r="F53" s="21" t="str">
        <f>女子記録入力!G54</f>
        <v/>
      </c>
      <c r="G53" s="21" t="str">
        <f>女子記録入力!AE54</f>
        <v/>
      </c>
      <c r="H53" s="21" t="str">
        <f>女子記録入力!BC54</f>
        <v/>
      </c>
      <c r="I53" s="21" t="str">
        <f>女子記録入力!CA54</f>
        <v/>
      </c>
      <c r="J53" s="21" t="str">
        <f>女子記録入力!CY54</f>
        <v/>
      </c>
      <c r="K53" s="21" t="str">
        <f>女子種目選択!J54</f>
        <v/>
      </c>
      <c r="L53" s="21" t="str">
        <f>女子種目選択!K54</f>
        <v/>
      </c>
      <c r="M53" s="21" t="str">
        <f>女子種目選択!L54</f>
        <v/>
      </c>
      <c r="N53" s="21" t="str">
        <f>女子種目選択!M54</f>
        <v/>
      </c>
      <c r="O53" s="21" t="str">
        <f>女子種目選択!N54</f>
        <v/>
      </c>
      <c r="P53" s="21">
        <f>女子記録入力!AD54</f>
        <v>0</v>
      </c>
      <c r="Q53" s="21">
        <f>女子記録入力!BB54</f>
        <v>0</v>
      </c>
      <c r="R53" s="21">
        <f>女子記録入力!BZ54</f>
        <v>0</v>
      </c>
      <c r="S53" s="21">
        <f>女子記録入力!CX54</f>
        <v>0</v>
      </c>
      <c r="T53" s="21">
        <f>女子記録入力!DV54</f>
        <v>0</v>
      </c>
    </row>
    <row r="54" spans="1:20">
      <c r="A54" s="18">
        <v>52</v>
      </c>
      <c r="B54" s="18" t="str">
        <f t="shared" si="1"/>
        <v/>
      </c>
      <c r="C54" s="19" t="str">
        <f>IF(女子種目選択!B55="","",女子種目選択!B55)</f>
        <v/>
      </c>
      <c r="D54" s="19" t="str">
        <f>IF(女子種目選択!C55="","",女子種目選択!C55)</f>
        <v/>
      </c>
      <c r="E54" s="19" t="str">
        <f>IF(女子種目選択!D55="","",女子種目選択!D55)</f>
        <v/>
      </c>
      <c r="F54" s="21" t="str">
        <f>女子記録入力!G55</f>
        <v/>
      </c>
      <c r="G54" s="21" t="str">
        <f>女子記録入力!AE55</f>
        <v/>
      </c>
      <c r="H54" s="21" t="str">
        <f>女子記録入力!BC55</f>
        <v/>
      </c>
      <c r="I54" s="21" t="str">
        <f>女子記録入力!CA55</f>
        <v/>
      </c>
      <c r="J54" s="21" t="str">
        <f>女子記録入力!CY55</f>
        <v/>
      </c>
      <c r="K54" s="21" t="str">
        <f>女子種目選択!J55</f>
        <v/>
      </c>
      <c r="L54" s="21" t="str">
        <f>女子種目選択!K55</f>
        <v/>
      </c>
      <c r="M54" s="21" t="str">
        <f>女子種目選択!L55</f>
        <v/>
      </c>
      <c r="N54" s="21" t="str">
        <f>女子種目選択!M55</f>
        <v/>
      </c>
      <c r="O54" s="21" t="str">
        <f>女子種目選択!N55</f>
        <v/>
      </c>
      <c r="P54" s="21">
        <f>女子記録入力!AD55</f>
        <v>0</v>
      </c>
      <c r="Q54" s="21">
        <f>女子記録入力!BB55</f>
        <v>0</v>
      </c>
      <c r="R54" s="21">
        <f>女子記録入力!BZ55</f>
        <v>0</v>
      </c>
      <c r="S54" s="21">
        <f>女子記録入力!CX55</f>
        <v>0</v>
      </c>
      <c r="T54" s="21">
        <f>女子記録入力!DV55</f>
        <v>0</v>
      </c>
    </row>
    <row r="55" spans="1:20">
      <c r="A55" s="18">
        <v>53</v>
      </c>
      <c r="B55" s="18" t="str">
        <f t="shared" si="1"/>
        <v/>
      </c>
      <c r="C55" s="19" t="str">
        <f>IF(女子種目選択!B56="","",女子種目選択!B56)</f>
        <v/>
      </c>
      <c r="D55" s="19" t="str">
        <f>IF(女子種目選択!C56="","",女子種目選択!C56)</f>
        <v/>
      </c>
      <c r="E55" s="19" t="str">
        <f>IF(女子種目選択!D56="","",女子種目選択!D56)</f>
        <v/>
      </c>
      <c r="F55" s="21" t="str">
        <f>女子記録入力!G56</f>
        <v/>
      </c>
      <c r="G55" s="21" t="str">
        <f>女子記録入力!AE56</f>
        <v/>
      </c>
      <c r="H55" s="21" t="str">
        <f>女子記録入力!BC56</f>
        <v/>
      </c>
      <c r="I55" s="21" t="str">
        <f>女子記録入力!CA56</f>
        <v/>
      </c>
      <c r="J55" s="21" t="str">
        <f>女子記録入力!CY56</f>
        <v/>
      </c>
      <c r="K55" s="21" t="str">
        <f>女子種目選択!J56</f>
        <v/>
      </c>
      <c r="L55" s="21" t="str">
        <f>女子種目選択!K56</f>
        <v/>
      </c>
      <c r="M55" s="21" t="str">
        <f>女子種目選択!L56</f>
        <v/>
      </c>
      <c r="N55" s="21" t="str">
        <f>女子種目選択!M56</f>
        <v/>
      </c>
      <c r="O55" s="21" t="str">
        <f>女子種目選択!N56</f>
        <v/>
      </c>
      <c r="P55" s="21">
        <f>女子記録入力!AD56</f>
        <v>0</v>
      </c>
      <c r="Q55" s="21">
        <f>女子記録入力!BB56</f>
        <v>0</v>
      </c>
      <c r="R55" s="21">
        <f>女子記録入力!BZ56</f>
        <v>0</v>
      </c>
      <c r="S55" s="21">
        <f>女子記録入力!CX56</f>
        <v>0</v>
      </c>
      <c r="T55" s="21">
        <f>女子記録入力!DV56</f>
        <v>0</v>
      </c>
    </row>
    <row r="56" spans="1:20">
      <c r="A56" s="18">
        <v>54</v>
      </c>
      <c r="B56" s="18" t="str">
        <f t="shared" si="1"/>
        <v/>
      </c>
      <c r="C56" s="19" t="str">
        <f>IF(女子種目選択!B57="","",女子種目選択!B57)</f>
        <v/>
      </c>
      <c r="D56" s="19" t="str">
        <f>IF(女子種目選択!C57="","",女子種目選択!C57)</f>
        <v/>
      </c>
      <c r="E56" s="19" t="str">
        <f>IF(女子種目選択!D57="","",女子種目選択!D57)</f>
        <v/>
      </c>
      <c r="F56" s="21" t="str">
        <f>女子記録入力!G57</f>
        <v/>
      </c>
      <c r="G56" s="21" t="str">
        <f>女子記録入力!AE57</f>
        <v/>
      </c>
      <c r="H56" s="21" t="str">
        <f>女子記録入力!BC57</f>
        <v/>
      </c>
      <c r="I56" s="21" t="str">
        <f>女子記録入力!CA57</f>
        <v/>
      </c>
      <c r="J56" s="21" t="str">
        <f>女子記録入力!CY57</f>
        <v/>
      </c>
      <c r="K56" s="21" t="str">
        <f>女子種目選択!J57</f>
        <v/>
      </c>
      <c r="L56" s="21" t="str">
        <f>女子種目選択!K57</f>
        <v/>
      </c>
      <c r="M56" s="21" t="str">
        <f>女子種目選択!L57</f>
        <v/>
      </c>
      <c r="N56" s="21" t="str">
        <f>女子種目選択!M57</f>
        <v/>
      </c>
      <c r="O56" s="21" t="str">
        <f>女子種目選択!N57</f>
        <v/>
      </c>
      <c r="P56" s="21">
        <f>女子記録入力!AD57</f>
        <v>0</v>
      </c>
      <c r="Q56" s="21">
        <f>女子記録入力!BB57</f>
        <v>0</v>
      </c>
      <c r="R56" s="21">
        <f>女子記録入力!BZ57</f>
        <v>0</v>
      </c>
      <c r="S56" s="21">
        <f>女子記録入力!CX57</f>
        <v>0</v>
      </c>
      <c r="T56" s="21">
        <f>女子記録入力!DV57</f>
        <v>0</v>
      </c>
    </row>
    <row r="57" spans="1:20">
      <c r="A57" s="18">
        <v>55</v>
      </c>
      <c r="B57" s="18" t="str">
        <f t="shared" si="1"/>
        <v/>
      </c>
      <c r="C57" s="19" t="str">
        <f>IF(女子種目選択!B58="","",女子種目選択!B58)</f>
        <v/>
      </c>
      <c r="D57" s="19" t="str">
        <f>IF(女子種目選択!C58="","",女子種目選択!C58)</f>
        <v/>
      </c>
      <c r="E57" s="19" t="str">
        <f>IF(女子種目選択!D58="","",女子種目選択!D58)</f>
        <v/>
      </c>
      <c r="F57" s="21" t="str">
        <f>女子記録入力!G58</f>
        <v/>
      </c>
      <c r="G57" s="21" t="str">
        <f>女子記録入力!AE58</f>
        <v/>
      </c>
      <c r="H57" s="21" t="str">
        <f>女子記録入力!BC58</f>
        <v/>
      </c>
      <c r="I57" s="21" t="str">
        <f>女子記録入力!CA58</f>
        <v/>
      </c>
      <c r="J57" s="21" t="str">
        <f>女子記録入力!CY58</f>
        <v/>
      </c>
      <c r="K57" s="21" t="str">
        <f>女子種目選択!J58</f>
        <v/>
      </c>
      <c r="L57" s="21" t="str">
        <f>女子種目選択!K58</f>
        <v/>
      </c>
      <c r="M57" s="21" t="str">
        <f>女子種目選択!L58</f>
        <v/>
      </c>
      <c r="N57" s="21" t="str">
        <f>女子種目選択!M58</f>
        <v/>
      </c>
      <c r="O57" s="21" t="str">
        <f>女子種目選択!N58</f>
        <v/>
      </c>
      <c r="P57" s="21">
        <f>女子記録入力!AD58</f>
        <v>0</v>
      </c>
      <c r="Q57" s="21">
        <f>女子記録入力!BB58</f>
        <v>0</v>
      </c>
      <c r="R57" s="21">
        <f>女子記録入力!BZ58</f>
        <v>0</v>
      </c>
      <c r="S57" s="21">
        <f>女子記録入力!CX58</f>
        <v>0</v>
      </c>
      <c r="T57" s="21">
        <f>女子記録入力!DV58</f>
        <v>0</v>
      </c>
    </row>
    <row r="58" spans="1:20">
      <c r="A58" s="18">
        <v>56</v>
      </c>
      <c r="B58" s="18" t="str">
        <f t="shared" si="1"/>
        <v/>
      </c>
      <c r="C58" s="19" t="str">
        <f>IF(女子種目選択!B59="","",女子種目選択!B59)</f>
        <v/>
      </c>
      <c r="D58" s="19" t="str">
        <f>IF(女子種目選択!C59="","",女子種目選択!C59)</f>
        <v/>
      </c>
      <c r="E58" s="19" t="str">
        <f>IF(女子種目選択!D59="","",女子種目選択!D59)</f>
        <v/>
      </c>
      <c r="F58" s="21" t="str">
        <f>女子記録入力!G59</f>
        <v/>
      </c>
      <c r="G58" s="21" t="str">
        <f>女子記録入力!AE59</f>
        <v/>
      </c>
      <c r="H58" s="21" t="str">
        <f>女子記録入力!BC59</f>
        <v/>
      </c>
      <c r="I58" s="21" t="str">
        <f>女子記録入力!CA59</f>
        <v/>
      </c>
      <c r="J58" s="21" t="str">
        <f>女子記録入力!CY59</f>
        <v/>
      </c>
      <c r="K58" s="21" t="str">
        <f>女子種目選択!J59</f>
        <v/>
      </c>
      <c r="L58" s="21" t="str">
        <f>女子種目選択!K59</f>
        <v/>
      </c>
      <c r="M58" s="21" t="str">
        <f>女子種目選択!L59</f>
        <v/>
      </c>
      <c r="N58" s="21" t="str">
        <f>女子種目選択!M59</f>
        <v/>
      </c>
      <c r="O58" s="21" t="str">
        <f>女子種目選択!N59</f>
        <v/>
      </c>
      <c r="P58" s="21">
        <f>女子記録入力!AD59</f>
        <v>0</v>
      </c>
      <c r="Q58" s="21">
        <f>女子記録入力!BB59</f>
        <v>0</v>
      </c>
      <c r="R58" s="21">
        <f>女子記録入力!BZ59</f>
        <v>0</v>
      </c>
      <c r="S58" s="21">
        <f>女子記録入力!CX59</f>
        <v>0</v>
      </c>
      <c r="T58" s="21">
        <f>女子記録入力!DV59</f>
        <v>0</v>
      </c>
    </row>
    <row r="59" spans="1:20">
      <c r="A59" s="18">
        <v>57</v>
      </c>
      <c r="B59" s="18" t="str">
        <f t="shared" si="1"/>
        <v/>
      </c>
      <c r="C59" s="19" t="str">
        <f>IF(女子種目選択!B60="","",女子種目選択!B60)</f>
        <v/>
      </c>
      <c r="D59" s="19" t="str">
        <f>IF(女子種目選択!C60="","",女子種目選択!C60)</f>
        <v/>
      </c>
      <c r="E59" s="19" t="str">
        <f>IF(女子種目選択!D60="","",女子種目選択!D60)</f>
        <v/>
      </c>
      <c r="F59" s="21" t="str">
        <f>女子記録入力!G60</f>
        <v/>
      </c>
      <c r="G59" s="21" t="str">
        <f>女子記録入力!AE60</f>
        <v/>
      </c>
      <c r="H59" s="21" t="str">
        <f>女子記録入力!BC60</f>
        <v/>
      </c>
      <c r="I59" s="21" t="str">
        <f>女子記録入力!CA60</f>
        <v/>
      </c>
      <c r="J59" s="21" t="str">
        <f>女子記録入力!CY60</f>
        <v/>
      </c>
      <c r="K59" s="21" t="str">
        <f>女子種目選択!J60</f>
        <v/>
      </c>
      <c r="L59" s="21" t="str">
        <f>女子種目選択!K60</f>
        <v/>
      </c>
      <c r="M59" s="21" t="str">
        <f>女子種目選択!L60</f>
        <v/>
      </c>
      <c r="N59" s="21" t="str">
        <f>女子種目選択!M60</f>
        <v/>
      </c>
      <c r="O59" s="21" t="str">
        <f>女子種目選択!N60</f>
        <v/>
      </c>
      <c r="P59" s="21">
        <f>女子記録入力!AD60</f>
        <v>0</v>
      </c>
      <c r="Q59" s="21">
        <f>女子記録入力!BB60</f>
        <v>0</v>
      </c>
      <c r="R59" s="21">
        <f>女子記録入力!BZ60</f>
        <v>0</v>
      </c>
      <c r="S59" s="21">
        <f>女子記録入力!CX60</f>
        <v>0</v>
      </c>
      <c r="T59" s="21">
        <f>女子記録入力!DV60</f>
        <v>0</v>
      </c>
    </row>
    <row r="60" spans="1:20">
      <c r="A60" s="18">
        <v>58</v>
      </c>
      <c r="B60" s="18" t="str">
        <f t="shared" si="1"/>
        <v/>
      </c>
      <c r="C60" s="19" t="str">
        <f>IF(女子種目選択!B61="","",女子種目選択!B61)</f>
        <v/>
      </c>
      <c r="D60" s="19" t="str">
        <f>IF(女子種目選択!C61="","",女子種目選択!C61)</f>
        <v/>
      </c>
      <c r="E60" s="19" t="str">
        <f>IF(女子種目選択!D61="","",女子種目選択!D61)</f>
        <v/>
      </c>
      <c r="F60" s="21" t="str">
        <f>女子記録入力!G61</f>
        <v/>
      </c>
      <c r="G60" s="21" t="str">
        <f>女子記録入力!AE61</f>
        <v/>
      </c>
      <c r="H60" s="21" t="str">
        <f>女子記録入力!BC61</f>
        <v/>
      </c>
      <c r="I60" s="21" t="str">
        <f>女子記録入力!CA61</f>
        <v/>
      </c>
      <c r="J60" s="21" t="str">
        <f>女子記録入力!CY61</f>
        <v/>
      </c>
      <c r="K60" s="21" t="str">
        <f>女子種目選択!J61</f>
        <v/>
      </c>
      <c r="L60" s="21" t="str">
        <f>女子種目選択!K61</f>
        <v/>
      </c>
      <c r="M60" s="21" t="str">
        <f>女子種目選択!L61</f>
        <v/>
      </c>
      <c r="N60" s="21" t="str">
        <f>女子種目選択!M61</f>
        <v/>
      </c>
      <c r="O60" s="21" t="str">
        <f>女子種目選択!N61</f>
        <v/>
      </c>
      <c r="P60" s="21">
        <f>女子記録入力!AD61</f>
        <v>0</v>
      </c>
      <c r="Q60" s="21">
        <f>女子記録入力!BB61</f>
        <v>0</v>
      </c>
      <c r="R60" s="21">
        <f>女子記録入力!BZ61</f>
        <v>0</v>
      </c>
      <c r="S60" s="21">
        <f>女子記録入力!CX61</f>
        <v>0</v>
      </c>
      <c r="T60" s="21">
        <f>女子記録入力!DV61</f>
        <v>0</v>
      </c>
    </row>
    <row r="61" spans="1:20">
      <c r="A61" s="18">
        <v>59</v>
      </c>
      <c r="B61" s="18" t="str">
        <f t="shared" si="1"/>
        <v/>
      </c>
      <c r="C61" s="19" t="str">
        <f>IF(女子種目選択!B62="","",女子種目選択!B62)</f>
        <v/>
      </c>
      <c r="D61" s="19" t="str">
        <f>IF(女子種目選択!C62="","",女子種目選択!C62)</f>
        <v/>
      </c>
      <c r="E61" s="19" t="str">
        <f>IF(女子種目選択!D62="","",女子種目選択!D62)</f>
        <v/>
      </c>
      <c r="F61" s="21" t="str">
        <f>女子記録入力!G62</f>
        <v/>
      </c>
      <c r="G61" s="21" t="str">
        <f>女子記録入力!AE62</f>
        <v/>
      </c>
      <c r="H61" s="21" t="str">
        <f>女子記録入力!BC62</f>
        <v/>
      </c>
      <c r="I61" s="21" t="str">
        <f>女子記録入力!CA62</f>
        <v/>
      </c>
      <c r="J61" s="21" t="str">
        <f>女子記録入力!CY62</f>
        <v/>
      </c>
      <c r="K61" s="21" t="str">
        <f>女子種目選択!J62</f>
        <v/>
      </c>
      <c r="L61" s="21" t="str">
        <f>女子種目選択!K62</f>
        <v/>
      </c>
      <c r="M61" s="21" t="str">
        <f>女子種目選択!L62</f>
        <v/>
      </c>
      <c r="N61" s="21" t="str">
        <f>女子種目選択!M62</f>
        <v/>
      </c>
      <c r="O61" s="21" t="str">
        <f>女子種目選択!N62</f>
        <v/>
      </c>
      <c r="P61" s="21">
        <f>女子記録入力!AD62</f>
        <v>0</v>
      </c>
      <c r="Q61" s="21">
        <f>女子記録入力!BB62</f>
        <v>0</v>
      </c>
      <c r="R61" s="21">
        <f>女子記録入力!BZ62</f>
        <v>0</v>
      </c>
      <c r="S61" s="21">
        <f>女子記録入力!CX62</f>
        <v>0</v>
      </c>
      <c r="T61" s="21">
        <f>女子記録入力!DV62</f>
        <v>0</v>
      </c>
    </row>
    <row r="62" spans="1:20">
      <c r="A62" s="18">
        <v>60</v>
      </c>
      <c r="B62" s="18" t="str">
        <f t="shared" si="1"/>
        <v/>
      </c>
      <c r="C62" s="19" t="str">
        <f>IF(女子種目選択!B63="","",女子種目選択!B63)</f>
        <v/>
      </c>
      <c r="D62" s="19" t="str">
        <f>IF(女子種目選択!C63="","",女子種目選択!C63)</f>
        <v/>
      </c>
      <c r="E62" s="19" t="str">
        <f>IF(女子種目選択!D63="","",女子種目選択!D63)</f>
        <v/>
      </c>
      <c r="F62" s="21" t="str">
        <f>女子記録入力!G63</f>
        <v/>
      </c>
      <c r="G62" s="21" t="str">
        <f>女子記録入力!AE63</f>
        <v/>
      </c>
      <c r="H62" s="21" t="str">
        <f>女子記録入力!BC63</f>
        <v/>
      </c>
      <c r="I62" s="21" t="str">
        <f>女子記録入力!CA63</f>
        <v/>
      </c>
      <c r="J62" s="21" t="str">
        <f>女子記録入力!CY63</f>
        <v/>
      </c>
      <c r="K62" s="21" t="str">
        <f>女子種目選択!J63</f>
        <v/>
      </c>
      <c r="L62" s="21" t="str">
        <f>女子種目選択!K63</f>
        <v/>
      </c>
      <c r="M62" s="21" t="str">
        <f>女子種目選択!L63</f>
        <v/>
      </c>
      <c r="N62" s="21" t="str">
        <f>女子種目選択!M63</f>
        <v/>
      </c>
      <c r="O62" s="21" t="str">
        <f>女子種目選択!N63</f>
        <v/>
      </c>
      <c r="P62" s="21">
        <f>女子記録入力!AD63</f>
        <v>0</v>
      </c>
      <c r="Q62" s="21">
        <f>女子記録入力!BB63</f>
        <v>0</v>
      </c>
      <c r="R62" s="21">
        <f>女子記録入力!BZ63</f>
        <v>0</v>
      </c>
      <c r="S62" s="21">
        <f>女子記録入力!CX63</f>
        <v>0</v>
      </c>
      <c r="T62" s="21">
        <f>女子記録入力!DV63</f>
        <v>0</v>
      </c>
    </row>
    <row r="63" spans="1:20">
      <c r="A63" s="18">
        <v>61</v>
      </c>
      <c r="B63" s="18" t="str">
        <f t="shared" si="1"/>
        <v/>
      </c>
      <c r="C63" s="19" t="str">
        <f>IF(女子種目選択!B64="","",女子種目選択!B64)</f>
        <v/>
      </c>
      <c r="D63" s="19" t="str">
        <f>IF(女子種目選択!C64="","",女子種目選択!C64)</f>
        <v/>
      </c>
      <c r="E63" s="19" t="str">
        <f>IF(女子種目選択!D64="","",女子種目選択!D64)</f>
        <v/>
      </c>
      <c r="F63" s="21" t="str">
        <f>女子記録入力!G64</f>
        <v/>
      </c>
      <c r="G63" s="21" t="str">
        <f>女子記録入力!AE64</f>
        <v/>
      </c>
      <c r="H63" s="21" t="str">
        <f>女子記録入力!BC64</f>
        <v/>
      </c>
      <c r="I63" s="21" t="str">
        <f>女子記録入力!CA64</f>
        <v/>
      </c>
      <c r="J63" s="21" t="str">
        <f>女子記録入力!CY64</f>
        <v/>
      </c>
      <c r="K63" s="21" t="str">
        <f>女子種目選択!J64</f>
        <v/>
      </c>
      <c r="L63" s="21" t="str">
        <f>女子種目選択!K64</f>
        <v/>
      </c>
      <c r="M63" s="21" t="str">
        <f>女子種目選択!L64</f>
        <v/>
      </c>
      <c r="N63" s="21" t="str">
        <f>女子種目選択!M64</f>
        <v/>
      </c>
      <c r="O63" s="21" t="str">
        <f>女子種目選択!N64</f>
        <v/>
      </c>
      <c r="P63" s="21">
        <f>女子記録入力!AD64</f>
        <v>0</v>
      </c>
      <c r="Q63" s="21">
        <f>女子記録入力!BB64</f>
        <v>0</v>
      </c>
      <c r="R63" s="21">
        <f>女子記録入力!BZ64</f>
        <v>0</v>
      </c>
      <c r="S63" s="21">
        <f>女子記録入力!CX64</f>
        <v>0</v>
      </c>
      <c r="T63" s="21">
        <f>女子記録入力!DV64</f>
        <v>0</v>
      </c>
    </row>
    <row r="64" spans="1:20">
      <c r="A64" s="18">
        <v>62</v>
      </c>
      <c r="B64" s="18" t="str">
        <f t="shared" si="1"/>
        <v/>
      </c>
      <c r="C64" s="19" t="str">
        <f>IF(女子種目選択!B65="","",女子種目選択!B65)</f>
        <v/>
      </c>
      <c r="D64" s="19" t="str">
        <f>IF(女子種目選択!C65="","",女子種目選択!C65)</f>
        <v/>
      </c>
      <c r="E64" s="19" t="str">
        <f>IF(女子種目選択!D65="","",女子種目選択!D65)</f>
        <v/>
      </c>
      <c r="F64" s="21" t="str">
        <f>女子記録入力!G65</f>
        <v/>
      </c>
      <c r="G64" s="21" t="str">
        <f>女子記録入力!AE65</f>
        <v/>
      </c>
      <c r="H64" s="21" t="str">
        <f>女子記録入力!BC65</f>
        <v/>
      </c>
      <c r="I64" s="21" t="str">
        <f>女子記録入力!CA65</f>
        <v/>
      </c>
      <c r="J64" s="21" t="str">
        <f>女子記録入力!CY65</f>
        <v/>
      </c>
      <c r="K64" s="21" t="str">
        <f>女子種目選択!J65</f>
        <v/>
      </c>
      <c r="L64" s="21" t="str">
        <f>女子種目選択!K65</f>
        <v/>
      </c>
      <c r="M64" s="21" t="str">
        <f>女子種目選択!L65</f>
        <v/>
      </c>
      <c r="N64" s="21" t="str">
        <f>女子種目選択!M65</f>
        <v/>
      </c>
      <c r="O64" s="21" t="str">
        <f>女子種目選択!N65</f>
        <v/>
      </c>
      <c r="P64" s="21">
        <f>女子記録入力!AD65</f>
        <v>0</v>
      </c>
      <c r="Q64" s="21">
        <f>女子記録入力!BB65</f>
        <v>0</v>
      </c>
      <c r="R64" s="21">
        <f>女子記録入力!BZ65</f>
        <v>0</v>
      </c>
      <c r="S64" s="21">
        <f>女子記録入力!CX65</f>
        <v>0</v>
      </c>
      <c r="T64" s="21">
        <f>女子記録入力!DV65</f>
        <v>0</v>
      </c>
    </row>
    <row r="65" spans="1:20">
      <c r="A65" s="18">
        <v>63</v>
      </c>
      <c r="B65" s="18" t="str">
        <f t="shared" si="1"/>
        <v/>
      </c>
      <c r="C65" s="19" t="str">
        <f>IF(女子種目選択!B66="","",女子種目選択!B66)</f>
        <v/>
      </c>
      <c r="D65" s="19" t="str">
        <f>IF(女子種目選択!C66="","",女子種目選択!C66)</f>
        <v/>
      </c>
      <c r="E65" s="19" t="str">
        <f>IF(女子種目選択!D66="","",女子種目選択!D66)</f>
        <v/>
      </c>
      <c r="F65" s="21" t="str">
        <f>女子記録入力!G66</f>
        <v/>
      </c>
      <c r="G65" s="21" t="str">
        <f>女子記録入力!AE66</f>
        <v/>
      </c>
      <c r="H65" s="21" t="str">
        <f>女子記録入力!BC66</f>
        <v/>
      </c>
      <c r="I65" s="21" t="str">
        <f>女子記録入力!CA66</f>
        <v/>
      </c>
      <c r="J65" s="21" t="str">
        <f>女子記録入力!CY66</f>
        <v/>
      </c>
      <c r="K65" s="21" t="str">
        <f>女子種目選択!J66</f>
        <v/>
      </c>
      <c r="L65" s="21" t="str">
        <f>女子種目選択!K66</f>
        <v/>
      </c>
      <c r="M65" s="21" t="str">
        <f>女子種目選択!L66</f>
        <v/>
      </c>
      <c r="N65" s="21" t="str">
        <f>女子種目選択!M66</f>
        <v/>
      </c>
      <c r="O65" s="21" t="str">
        <f>女子種目選択!N66</f>
        <v/>
      </c>
      <c r="P65" s="21">
        <f>女子記録入力!AD66</f>
        <v>0</v>
      </c>
      <c r="Q65" s="21">
        <f>女子記録入力!BB66</f>
        <v>0</v>
      </c>
      <c r="R65" s="21">
        <f>女子記録入力!BZ66</f>
        <v>0</v>
      </c>
      <c r="S65" s="21">
        <f>女子記録入力!CX66</f>
        <v>0</v>
      </c>
      <c r="T65" s="21">
        <f>女子記録入力!DV66</f>
        <v>0</v>
      </c>
    </row>
    <row r="66" spans="1:20">
      <c r="A66" s="18">
        <v>64</v>
      </c>
      <c r="B66" s="18" t="str">
        <f t="shared" si="1"/>
        <v/>
      </c>
      <c r="C66" s="19" t="str">
        <f>IF(女子種目選択!B67="","",女子種目選択!B67)</f>
        <v/>
      </c>
      <c r="D66" s="19" t="str">
        <f>IF(女子種目選択!C67="","",女子種目選択!C67)</f>
        <v/>
      </c>
      <c r="E66" s="19" t="str">
        <f>IF(女子種目選択!D67="","",女子種目選択!D67)</f>
        <v/>
      </c>
      <c r="F66" s="21" t="str">
        <f>女子記録入力!G67</f>
        <v/>
      </c>
      <c r="G66" s="21" t="str">
        <f>女子記録入力!AE67</f>
        <v/>
      </c>
      <c r="H66" s="21" t="str">
        <f>女子記録入力!BC67</f>
        <v/>
      </c>
      <c r="I66" s="21" t="str">
        <f>女子記録入力!CA67</f>
        <v/>
      </c>
      <c r="J66" s="21" t="str">
        <f>女子記録入力!CY67</f>
        <v/>
      </c>
      <c r="K66" s="21" t="str">
        <f>女子種目選択!J67</f>
        <v/>
      </c>
      <c r="L66" s="21" t="str">
        <f>女子種目選択!K67</f>
        <v/>
      </c>
      <c r="M66" s="21" t="str">
        <f>女子種目選択!L67</f>
        <v/>
      </c>
      <c r="N66" s="21" t="str">
        <f>女子種目選択!M67</f>
        <v/>
      </c>
      <c r="O66" s="21" t="str">
        <f>女子種目選択!N67</f>
        <v/>
      </c>
      <c r="P66" s="21">
        <f>女子記録入力!AD67</f>
        <v>0</v>
      </c>
      <c r="Q66" s="21">
        <f>女子記録入力!BB67</f>
        <v>0</v>
      </c>
      <c r="R66" s="21">
        <f>女子記録入力!BZ67</f>
        <v>0</v>
      </c>
      <c r="S66" s="21">
        <f>女子記録入力!CX67</f>
        <v>0</v>
      </c>
      <c r="T66" s="21">
        <f>女子記録入力!DV67</f>
        <v>0</v>
      </c>
    </row>
    <row r="67" spans="1:20">
      <c r="A67" s="18">
        <v>65</v>
      </c>
      <c r="B67" s="18" t="str">
        <f t="shared" ref="B67:B98" si="2">IF(C67="","",VLOOKUP(A$1,学校名コード,2,FALSE))</f>
        <v/>
      </c>
      <c r="C67" s="19" t="str">
        <f>IF(女子種目選択!B68="","",女子種目選択!B68)</f>
        <v/>
      </c>
      <c r="D67" s="19" t="str">
        <f>IF(女子種目選択!C68="","",女子種目選択!C68)</f>
        <v/>
      </c>
      <c r="E67" s="19" t="str">
        <f>IF(女子種目選択!D68="","",女子種目選択!D68)</f>
        <v/>
      </c>
      <c r="F67" s="21" t="str">
        <f>女子記録入力!G68</f>
        <v/>
      </c>
      <c r="G67" s="21" t="str">
        <f>女子記録入力!AE68</f>
        <v/>
      </c>
      <c r="H67" s="21" t="str">
        <f>女子記録入力!BC68</f>
        <v/>
      </c>
      <c r="I67" s="21" t="str">
        <f>女子記録入力!CA68</f>
        <v/>
      </c>
      <c r="J67" s="21" t="str">
        <f>女子記録入力!CY68</f>
        <v/>
      </c>
      <c r="K67" s="21" t="str">
        <f>女子種目選択!J68</f>
        <v/>
      </c>
      <c r="L67" s="21" t="str">
        <f>女子種目選択!K68</f>
        <v/>
      </c>
      <c r="M67" s="21" t="str">
        <f>女子種目選択!L68</f>
        <v/>
      </c>
      <c r="N67" s="21" t="str">
        <f>女子種目選択!M68</f>
        <v/>
      </c>
      <c r="O67" s="21" t="str">
        <f>女子種目選択!N68</f>
        <v/>
      </c>
      <c r="P67" s="21">
        <f>女子記録入力!AD68</f>
        <v>0</v>
      </c>
      <c r="Q67" s="21">
        <f>女子記録入力!BB68</f>
        <v>0</v>
      </c>
      <c r="R67" s="21">
        <f>女子記録入力!BZ68</f>
        <v>0</v>
      </c>
      <c r="S67" s="21">
        <f>女子記録入力!CX68</f>
        <v>0</v>
      </c>
      <c r="T67" s="21">
        <f>女子記録入力!DV68</f>
        <v>0</v>
      </c>
    </row>
    <row r="68" spans="1:20">
      <c r="A68" s="18">
        <v>66</v>
      </c>
      <c r="B68" s="18" t="str">
        <f t="shared" si="2"/>
        <v/>
      </c>
      <c r="C68" s="19" t="str">
        <f>IF(女子種目選択!B69="","",女子種目選択!B69)</f>
        <v/>
      </c>
      <c r="D68" s="19" t="str">
        <f>IF(女子種目選択!C69="","",女子種目選択!C69)</f>
        <v/>
      </c>
      <c r="E68" s="19" t="str">
        <f>IF(女子種目選択!D69="","",女子種目選択!D69)</f>
        <v/>
      </c>
      <c r="F68" s="21" t="str">
        <f>女子記録入力!G69</f>
        <v/>
      </c>
      <c r="G68" s="21" t="str">
        <f>女子記録入力!AE69</f>
        <v/>
      </c>
      <c r="H68" s="21" t="str">
        <f>女子記録入力!BC69</f>
        <v/>
      </c>
      <c r="I68" s="21" t="str">
        <f>女子記録入力!CA69</f>
        <v/>
      </c>
      <c r="J68" s="21" t="str">
        <f>女子記録入力!CY69</f>
        <v/>
      </c>
      <c r="K68" s="21" t="str">
        <f>女子種目選択!J69</f>
        <v/>
      </c>
      <c r="L68" s="21" t="str">
        <f>女子種目選択!K69</f>
        <v/>
      </c>
      <c r="M68" s="21" t="str">
        <f>女子種目選択!L69</f>
        <v/>
      </c>
      <c r="N68" s="21" t="str">
        <f>女子種目選択!M69</f>
        <v/>
      </c>
      <c r="O68" s="21" t="str">
        <f>女子種目選択!N69</f>
        <v/>
      </c>
      <c r="P68" s="21">
        <f>女子記録入力!AD69</f>
        <v>0</v>
      </c>
      <c r="Q68" s="21">
        <f>女子記録入力!BB69</f>
        <v>0</v>
      </c>
      <c r="R68" s="21">
        <f>女子記録入力!BZ69</f>
        <v>0</v>
      </c>
      <c r="S68" s="21">
        <f>女子記録入力!CX69</f>
        <v>0</v>
      </c>
      <c r="T68" s="21">
        <f>女子記録入力!DV69</f>
        <v>0</v>
      </c>
    </row>
    <row r="69" spans="1:20">
      <c r="A69" s="18">
        <v>67</v>
      </c>
      <c r="B69" s="18" t="str">
        <f t="shared" si="2"/>
        <v/>
      </c>
      <c r="C69" s="19" t="str">
        <f>IF(女子種目選択!B70="","",女子種目選択!B70)</f>
        <v/>
      </c>
      <c r="D69" s="19" t="str">
        <f>IF(女子種目選択!C70="","",女子種目選択!C70)</f>
        <v/>
      </c>
      <c r="E69" s="19" t="str">
        <f>IF(女子種目選択!D70="","",女子種目選択!D70)</f>
        <v/>
      </c>
      <c r="F69" s="21" t="str">
        <f>女子記録入力!G70</f>
        <v/>
      </c>
      <c r="G69" s="21" t="str">
        <f>女子記録入力!AE70</f>
        <v/>
      </c>
      <c r="H69" s="21" t="str">
        <f>女子記録入力!BC70</f>
        <v/>
      </c>
      <c r="I69" s="21" t="str">
        <f>女子記録入力!CA70</f>
        <v/>
      </c>
      <c r="J69" s="21" t="str">
        <f>女子記録入力!CY70</f>
        <v/>
      </c>
      <c r="K69" s="21" t="str">
        <f>女子種目選択!J70</f>
        <v/>
      </c>
      <c r="L69" s="21" t="str">
        <f>女子種目選択!K70</f>
        <v/>
      </c>
      <c r="M69" s="21" t="str">
        <f>女子種目選択!L70</f>
        <v/>
      </c>
      <c r="N69" s="21" t="str">
        <f>女子種目選択!M70</f>
        <v/>
      </c>
      <c r="O69" s="21" t="str">
        <f>女子種目選択!N70</f>
        <v/>
      </c>
      <c r="P69" s="21">
        <f>女子記録入力!AD70</f>
        <v>0</v>
      </c>
      <c r="Q69" s="21">
        <f>女子記録入力!BB70</f>
        <v>0</v>
      </c>
      <c r="R69" s="21">
        <f>女子記録入力!BZ70</f>
        <v>0</v>
      </c>
      <c r="S69" s="21">
        <f>女子記録入力!CX70</f>
        <v>0</v>
      </c>
      <c r="T69" s="21">
        <f>女子記録入力!DV70</f>
        <v>0</v>
      </c>
    </row>
    <row r="70" spans="1:20">
      <c r="A70" s="18">
        <v>68</v>
      </c>
      <c r="B70" s="18" t="str">
        <f t="shared" si="2"/>
        <v/>
      </c>
      <c r="C70" s="19" t="str">
        <f>IF(女子種目選択!B71="","",女子種目選択!B71)</f>
        <v/>
      </c>
      <c r="D70" s="19" t="str">
        <f>IF(女子種目選択!C71="","",女子種目選択!C71)</f>
        <v/>
      </c>
      <c r="E70" s="19" t="str">
        <f>IF(女子種目選択!D71="","",女子種目選択!D71)</f>
        <v/>
      </c>
      <c r="F70" s="21" t="str">
        <f>女子記録入力!G71</f>
        <v/>
      </c>
      <c r="G70" s="21" t="str">
        <f>女子記録入力!AE71</f>
        <v/>
      </c>
      <c r="H70" s="21" t="str">
        <f>女子記録入力!BC71</f>
        <v/>
      </c>
      <c r="I70" s="21" t="str">
        <f>女子記録入力!CA71</f>
        <v/>
      </c>
      <c r="J70" s="21" t="str">
        <f>女子記録入力!CY71</f>
        <v/>
      </c>
      <c r="K70" s="21" t="str">
        <f>女子種目選択!J71</f>
        <v/>
      </c>
      <c r="L70" s="21" t="str">
        <f>女子種目選択!K71</f>
        <v/>
      </c>
      <c r="M70" s="21" t="str">
        <f>女子種目選択!L71</f>
        <v/>
      </c>
      <c r="N70" s="21" t="str">
        <f>女子種目選択!M71</f>
        <v/>
      </c>
      <c r="O70" s="21" t="str">
        <f>女子種目選択!N71</f>
        <v/>
      </c>
      <c r="P70" s="21">
        <f>女子記録入力!AD71</f>
        <v>0</v>
      </c>
      <c r="Q70" s="21">
        <f>女子記録入力!BB71</f>
        <v>0</v>
      </c>
      <c r="R70" s="21">
        <f>女子記録入力!BZ71</f>
        <v>0</v>
      </c>
      <c r="S70" s="21">
        <f>女子記録入力!CX71</f>
        <v>0</v>
      </c>
      <c r="T70" s="21">
        <f>女子記録入力!DV71</f>
        <v>0</v>
      </c>
    </row>
    <row r="71" spans="1:20">
      <c r="A71" s="18">
        <v>69</v>
      </c>
      <c r="B71" s="18" t="str">
        <f t="shared" si="2"/>
        <v/>
      </c>
      <c r="C71" s="19" t="str">
        <f>IF(女子種目選択!B72="","",女子種目選択!B72)</f>
        <v/>
      </c>
      <c r="D71" s="19" t="str">
        <f>IF(女子種目選択!C72="","",女子種目選択!C72)</f>
        <v/>
      </c>
      <c r="E71" s="19" t="str">
        <f>IF(女子種目選択!D72="","",女子種目選択!D72)</f>
        <v/>
      </c>
      <c r="F71" s="21" t="str">
        <f>女子記録入力!G72</f>
        <v/>
      </c>
      <c r="G71" s="21" t="str">
        <f>女子記録入力!AE72</f>
        <v/>
      </c>
      <c r="H71" s="21" t="str">
        <f>女子記録入力!BC72</f>
        <v/>
      </c>
      <c r="I71" s="21" t="str">
        <f>女子記録入力!CA72</f>
        <v/>
      </c>
      <c r="J71" s="21" t="str">
        <f>女子記録入力!CY72</f>
        <v/>
      </c>
      <c r="K71" s="21" t="str">
        <f>女子種目選択!J72</f>
        <v/>
      </c>
      <c r="L71" s="21" t="str">
        <f>女子種目選択!K72</f>
        <v/>
      </c>
      <c r="M71" s="21" t="str">
        <f>女子種目選択!L72</f>
        <v/>
      </c>
      <c r="N71" s="21" t="str">
        <f>女子種目選択!M72</f>
        <v/>
      </c>
      <c r="O71" s="21" t="str">
        <f>女子種目選択!N72</f>
        <v/>
      </c>
      <c r="P71" s="21">
        <f>女子記録入力!AD72</f>
        <v>0</v>
      </c>
      <c r="Q71" s="21">
        <f>女子記録入力!BB72</f>
        <v>0</v>
      </c>
      <c r="R71" s="21">
        <f>女子記録入力!BZ72</f>
        <v>0</v>
      </c>
      <c r="S71" s="21">
        <f>女子記録入力!CX72</f>
        <v>0</v>
      </c>
      <c r="T71" s="21">
        <f>女子記録入力!DV72</f>
        <v>0</v>
      </c>
    </row>
    <row r="72" spans="1:20">
      <c r="A72" s="18">
        <v>70</v>
      </c>
      <c r="B72" s="18" t="str">
        <f t="shared" si="2"/>
        <v/>
      </c>
      <c r="C72" s="19" t="str">
        <f>IF(女子種目選択!B73="","",女子種目選択!B73)</f>
        <v/>
      </c>
      <c r="D72" s="19" t="str">
        <f>IF(女子種目選択!C73="","",女子種目選択!C73)</f>
        <v/>
      </c>
      <c r="E72" s="19" t="str">
        <f>IF(女子種目選択!D73="","",女子種目選択!D73)</f>
        <v/>
      </c>
      <c r="F72" s="21" t="str">
        <f>女子記録入力!G73</f>
        <v/>
      </c>
      <c r="G72" s="21" t="str">
        <f>女子記録入力!AE73</f>
        <v/>
      </c>
      <c r="H72" s="21" t="str">
        <f>女子記録入力!BC73</f>
        <v/>
      </c>
      <c r="I72" s="21" t="str">
        <f>女子記録入力!CA73</f>
        <v/>
      </c>
      <c r="J72" s="21" t="str">
        <f>女子記録入力!CY73</f>
        <v/>
      </c>
      <c r="K72" s="21" t="str">
        <f>女子種目選択!J73</f>
        <v/>
      </c>
      <c r="L72" s="21" t="str">
        <f>女子種目選択!K73</f>
        <v/>
      </c>
      <c r="M72" s="21" t="str">
        <f>女子種目選択!L73</f>
        <v/>
      </c>
      <c r="N72" s="21" t="str">
        <f>女子種目選択!M73</f>
        <v/>
      </c>
      <c r="O72" s="21" t="str">
        <f>女子種目選択!N73</f>
        <v/>
      </c>
      <c r="P72" s="21">
        <f>女子記録入力!AD73</f>
        <v>0</v>
      </c>
      <c r="Q72" s="21">
        <f>女子記録入力!BB73</f>
        <v>0</v>
      </c>
      <c r="R72" s="21">
        <f>女子記録入力!BZ73</f>
        <v>0</v>
      </c>
      <c r="S72" s="21">
        <f>女子記録入力!CX73</f>
        <v>0</v>
      </c>
      <c r="T72" s="21">
        <f>女子記録入力!DV73</f>
        <v>0</v>
      </c>
    </row>
    <row r="73" spans="1:20">
      <c r="A73" s="18">
        <v>71</v>
      </c>
      <c r="B73" s="18" t="str">
        <f t="shared" si="2"/>
        <v/>
      </c>
      <c r="C73" s="19" t="str">
        <f>IF(女子種目選択!B74="","",女子種目選択!B74)</f>
        <v/>
      </c>
      <c r="D73" s="19" t="str">
        <f>IF(女子種目選択!C74="","",女子種目選択!C74)</f>
        <v/>
      </c>
      <c r="E73" s="19" t="str">
        <f>IF(女子種目選択!D74="","",女子種目選択!D74)</f>
        <v/>
      </c>
      <c r="F73" s="21" t="str">
        <f>女子記録入力!G74</f>
        <v/>
      </c>
      <c r="G73" s="21" t="str">
        <f>女子記録入力!AE74</f>
        <v/>
      </c>
      <c r="H73" s="21" t="str">
        <f>女子記録入力!BC74</f>
        <v/>
      </c>
      <c r="I73" s="21" t="str">
        <f>女子記録入力!CA74</f>
        <v/>
      </c>
      <c r="J73" s="21" t="str">
        <f>女子記録入力!CY74</f>
        <v/>
      </c>
      <c r="K73" s="21" t="str">
        <f>女子種目選択!J74</f>
        <v/>
      </c>
      <c r="L73" s="21" t="str">
        <f>女子種目選択!K74</f>
        <v/>
      </c>
      <c r="M73" s="21" t="str">
        <f>女子種目選択!L74</f>
        <v/>
      </c>
      <c r="N73" s="21" t="str">
        <f>女子種目選択!M74</f>
        <v/>
      </c>
      <c r="O73" s="21" t="str">
        <f>女子種目選択!N74</f>
        <v/>
      </c>
      <c r="P73" s="21">
        <f>女子記録入力!AD74</f>
        <v>0</v>
      </c>
      <c r="Q73" s="21">
        <f>女子記録入力!BB74</f>
        <v>0</v>
      </c>
      <c r="R73" s="21">
        <f>女子記録入力!BZ74</f>
        <v>0</v>
      </c>
      <c r="S73" s="21">
        <f>女子記録入力!CX74</f>
        <v>0</v>
      </c>
      <c r="T73" s="21">
        <f>女子記録入力!DV74</f>
        <v>0</v>
      </c>
    </row>
    <row r="74" spans="1:20">
      <c r="A74" s="18">
        <v>72</v>
      </c>
      <c r="B74" s="18" t="str">
        <f t="shared" si="2"/>
        <v/>
      </c>
      <c r="C74" s="19" t="str">
        <f>IF(女子種目選択!B75="","",女子種目選択!B75)</f>
        <v/>
      </c>
      <c r="D74" s="19" t="str">
        <f>IF(女子種目選択!C75="","",女子種目選択!C75)</f>
        <v/>
      </c>
      <c r="E74" s="19" t="str">
        <f>IF(女子種目選択!D75="","",女子種目選択!D75)</f>
        <v/>
      </c>
      <c r="F74" s="21" t="str">
        <f>女子記録入力!G75</f>
        <v/>
      </c>
      <c r="G74" s="21" t="str">
        <f>女子記録入力!AE75</f>
        <v/>
      </c>
      <c r="H74" s="21" t="str">
        <f>女子記録入力!BC75</f>
        <v/>
      </c>
      <c r="I74" s="21" t="str">
        <f>女子記録入力!CA75</f>
        <v/>
      </c>
      <c r="J74" s="21" t="str">
        <f>女子記録入力!CY75</f>
        <v/>
      </c>
      <c r="K74" s="21" t="str">
        <f>女子種目選択!J75</f>
        <v/>
      </c>
      <c r="L74" s="21" t="str">
        <f>女子種目選択!K75</f>
        <v/>
      </c>
      <c r="M74" s="21" t="str">
        <f>女子種目選択!L75</f>
        <v/>
      </c>
      <c r="N74" s="21" t="str">
        <f>女子種目選択!M75</f>
        <v/>
      </c>
      <c r="O74" s="21" t="str">
        <f>女子種目選択!N75</f>
        <v/>
      </c>
      <c r="P74" s="21">
        <f>女子記録入力!AD75</f>
        <v>0</v>
      </c>
      <c r="Q74" s="21">
        <f>女子記録入力!BB75</f>
        <v>0</v>
      </c>
      <c r="R74" s="21">
        <f>女子記録入力!BZ75</f>
        <v>0</v>
      </c>
      <c r="S74" s="21">
        <f>女子記録入力!CX75</f>
        <v>0</v>
      </c>
      <c r="T74" s="21">
        <f>女子記録入力!DV75</f>
        <v>0</v>
      </c>
    </row>
    <row r="75" spans="1:20">
      <c r="A75" s="18">
        <v>73</v>
      </c>
      <c r="B75" s="18" t="str">
        <f t="shared" si="2"/>
        <v/>
      </c>
      <c r="C75" s="19" t="str">
        <f>IF(女子種目選択!B76="","",女子種目選択!B76)</f>
        <v/>
      </c>
      <c r="D75" s="19" t="str">
        <f>IF(女子種目選択!C76="","",女子種目選択!C76)</f>
        <v/>
      </c>
      <c r="E75" s="19" t="str">
        <f>IF(女子種目選択!D76="","",女子種目選択!D76)</f>
        <v/>
      </c>
      <c r="F75" s="21" t="str">
        <f>女子記録入力!G76</f>
        <v/>
      </c>
      <c r="G75" s="21" t="str">
        <f>女子記録入力!AE76</f>
        <v/>
      </c>
      <c r="H75" s="21" t="str">
        <f>女子記録入力!BC76</f>
        <v/>
      </c>
      <c r="I75" s="21" t="str">
        <f>女子記録入力!CA76</f>
        <v/>
      </c>
      <c r="J75" s="21" t="str">
        <f>女子記録入力!CY76</f>
        <v/>
      </c>
      <c r="K75" s="21" t="str">
        <f>女子種目選択!J76</f>
        <v/>
      </c>
      <c r="L75" s="21" t="str">
        <f>女子種目選択!K76</f>
        <v/>
      </c>
      <c r="M75" s="21" t="str">
        <f>女子種目選択!L76</f>
        <v/>
      </c>
      <c r="N75" s="21" t="str">
        <f>女子種目選択!M76</f>
        <v/>
      </c>
      <c r="O75" s="21" t="str">
        <f>女子種目選択!N76</f>
        <v/>
      </c>
      <c r="P75" s="21">
        <f>女子記録入力!AD76</f>
        <v>0</v>
      </c>
      <c r="Q75" s="21">
        <f>女子記録入力!BB76</f>
        <v>0</v>
      </c>
      <c r="R75" s="21">
        <f>女子記録入力!BZ76</f>
        <v>0</v>
      </c>
      <c r="S75" s="21">
        <f>女子記録入力!CX76</f>
        <v>0</v>
      </c>
      <c r="T75" s="21">
        <f>女子記録入力!DV76</f>
        <v>0</v>
      </c>
    </row>
    <row r="76" spans="1:20">
      <c r="A76" s="18">
        <v>74</v>
      </c>
      <c r="B76" s="18" t="str">
        <f t="shared" si="2"/>
        <v/>
      </c>
      <c r="C76" s="19" t="str">
        <f>IF(女子種目選択!B77="","",女子種目選択!B77)</f>
        <v/>
      </c>
      <c r="D76" s="19" t="str">
        <f>IF(女子種目選択!C77="","",女子種目選択!C77)</f>
        <v/>
      </c>
      <c r="E76" s="19" t="str">
        <f>IF(女子種目選択!D77="","",女子種目選択!D77)</f>
        <v/>
      </c>
      <c r="F76" s="21" t="str">
        <f>女子記録入力!G77</f>
        <v/>
      </c>
      <c r="G76" s="21" t="str">
        <f>女子記録入力!AE77</f>
        <v/>
      </c>
      <c r="H76" s="21" t="str">
        <f>女子記録入力!BC77</f>
        <v/>
      </c>
      <c r="I76" s="21" t="str">
        <f>女子記録入力!CA77</f>
        <v/>
      </c>
      <c r="J76" s="21" t="str">
        <f>女子記録入力!CY77</f>
        <v/>
      </c>
      <c r="K76" s="21" t="str">
        <f>女子種目選択!J77</f>
        <v/>
      </c>
      <c r="L76" s="21" t="str">
        <f>女子種目選択!K77</f>
        <v/>
      </c>
      <c r="M76" s="21" t="str">
        <f>女子種目選択!L77</f>
        <v/>
      </c>
      <c r="N76" s="21" t="str">
        <f>女子種目選択!M77</f>
        <v/>
      </c>
      <c r="O76" s="21" t="str">
        <f>女子種目選択!N77</f>
        <v/>
      </c>
      <c r="P76" s="21">
        <f>女子記録入力!AD77</f>
        <v>0</v>
      </c>
      <c r="Q76" s="21">
        <f>女子記録入力!BB77</f>
        <v>0</v>
      </c>
      <c r="R76" s="21">
        <f>女子記録入力!BZ77</f>
        <v>0</v>
      </c>
      <c r="S76" s="21">
        <f>女子記録入力!CX77</f>
        <v>0</v>
      </c>
      <c r="T76" s="21">
        <f>女子記録入力!DV77</f>
        <v>0</v>
      </c>
    </row>
    <row r="77" spans="1:20">
      <c r="A77" s="18">
        <v>75</v>
      </c>
      <c r="B77" s="18" t="str">
        <f t="shared" si="2"/>
        <v/>
      </c>
      <c r="C77" s="19" t="str">
        <f>IF(女子種目選択!B78="","",女子種目選択!B78)</f>
        <v/>
      </c>
      <c r="D77" s="19" t="str">
        <f>IF(女子種目選択!C78="","",女子種目選択!C78)</f>
        <v/>
      </c>
      <c r="E77" s="19" t="str">
        <f>IF(女子種目選択!D78="","",女子種目選択!D78)</f>
        <v/>
      </c>
      <c r="F77" s="21" t="str">
        <f>女子記録入力!G78</f>
        <v/>
      </c>
      <c r="G77" s="21" t="str">
        <f>女子記録入力!AE78</f>
        <v/>
      </c>
      <c r="H77" s="21" t="str">
        <f>女子記録入力!BC78</f>
        <v/>
      </c>
      <c r="I77" s="21" t="str">
        <f>女子記録入力!CA78</f>
        <v/>
      </c>
      <c r="J77" s="21" t="str">
        <f>女子記録入力!CY78</f>
        <v/>
      </c>
      <c r="K77" s="21" t="str">
        <f>女子種目選択!J78</f>
        <v/>
      </c>
      <c r="L77" s="21" t="str">
        <f>女子種目選択!K78</f>
        <v/>
      </c>
      <c r="M77" s="21" t="str">
        <f>女子種目選択!L78</f>
        <v/>
      </c>
      <c r="N77" s="21" t="str">
        <f>女子種目選択!M78</f>
        <v/>
      </c>
      <c r="O77" s="21" t="str">
        <f>女子種目選択!N78</f>
        <v/>
      </c>
      <c r="P77" s="21">
        <f>女子記録入力!AD78</f>
        <v>0</v>
      </c>
      <c r="Q77" s="21">
        <f>女子記録入力!BB78</f>
        <v>0</v>
      </c>
      <c r="R77" s="21">
        <f>女子記録入力!BZ78</f>
        <v>0</v>
      </c>
      <c r="S77" s="21">
        <f>女子記録入力!CX78</f>
        <v>0</v>
      </c>
      <c r="T77" s="21">
        <f>女子記録入力!DV78</f>
        <v>0</v>
      </c>
    </row>
    <row r="78" spans="1:20">
      <c r="A78" s="18">
        <v>76</v>
      </c>
      <c r="B78" s="18" t="str">
        <f t="shared" si="2"/>
        <v/>
      </c>
      <c r="C78" s="19" t="str">
        <f>IF(女子種目選択!B79="","",女子種目選択!B79)</f>
        <v/>
      </c>
      <c r="D78" s="19" t="str">
        <f>IF(女子種目選択!C79="","",女子種目選択!C79)</f>
        <v/>
      </c>
      <c r="E78" s="19" t="str">
        <f>IF(女子種目選択!D79="","",女子種目選択!D79)</f>
        <v/>
      </c>
      <c r="F78" s="21" t="str">
        <f>女子記録入力!G79</f>
        <v/>
      </c>
      <c r="G78" s="21" t="str">
        <f>女子記録入力!AE79</f>
        <v/>
      </c>
      <c r="H78" s="21" t="str">
        <f>女子記録入力!BC79</f>
        <v/>
      </c>
      <c r="I78" s="21" t="str">
        <f>女子記録入力!CA79</f>
        <v/>
      </c>
      <c r="J78" s="21" t="str">
        <f>女子記録入力!CY79</f>
        <v/>
      </c>
      <c r="K78" s="21" t="str">
        <f>女子種目選択!J79</f>
        <v/>
      </c>
      <c r="L78" s="21" t="str">
        <f>女子種目選択!K79</f>
        <v/>
      </c>
      <c r="M78" s="21" t="str">
        <f>女子種目選択!L79</f>
        <v/>
      </c>
      <c r="N78" s="21" t="str">
        <f>女子種目選択!M79</f>
        <v/>
      </c>
      <c r="O78" s="21" t="str">
        <f>女子種目選択!N79</f>
        <v/>
      </c>
      <c r="P78" s="21">
        <f>女子記録入力!AD79</f>
        <v>0</v>
      </c>
      <c r="Q78" s="21">
        <f>女子記録入力!BB79</f>
        <v>0</v>
      </c>
      <c r="R78" s="21">
        <f>女子記録入力!BZ79</f>
        <v>0</v>
      </c>
      <c r="S78" s="21">
        <f>女子記録入力!CX79</f>
        <v>0</v>
      </c>
      <c r="T78" s="21">
        <f>女子記録入力!DV79</f>
        <v>0</v>
      </c>
    </row>
    <row r="79" spans="1:20">
      <c r="A79" s="18">
        <v>77</v>
      </c>
      <c r="B79" s="18" t="str">
        <f t="shared" si="2"/>
        <v/>
      </c>
      <c r="C79" s="19" t="str">
        <f>IF(女子種目選択!B80="","",女子種目選択!B80)</f>
        <v/>
      </c>
      <c r="D79" s="19" t="str">
        <f>IF(女子種目選択!C80="","",女子種目選択!C80)</f>
        <v/>
      </c>
      <c r="E79" s="19" t="str">
        <f>IF(女子種目選択!D80="","",女子種目選択!D80)</f>
        <v/>
      </c>
      <c r="F79" s="21" t="str">
        <f>女子記録入力!G80</f>
        <v/>
      </c>
      <c r="G79" s="21" t="str">
        <f>女子記録入力!AE80</f>
        <v/>
      </c>
      <c r="H79" s="21" t="str">
        <f>女子記録入力!BC80</f>
        <v/>
      </c>
      <c r="I79" s="21" t="str">
        <f>女子記録入力!CA80</f>
        <v/>
      </c>
      <c r="J79" s="21" t="str">
        <f>女子記録入力!CY80</f>
        <v/>
      </c>
      <c r="K79" s="21" t="str">
        <f>女子種目選択!J80</f>
        <v/>
      </c>
      <c r="L79" s="21" t="str">
        <f>女子種目選択!K80</f>
        <v/>
      </c>
      <c r="M79" s="21" t="str">
        <f>女子種目選択!L80</f>
        <v/>
      </c>
      <c r="N79" s="21" t="str">
        <f>女子種目選択!M80</f>
        <v/>
      </c>
      <c r="O79" s="21" t="str">
        <f>女子種目選択!N80</f>
        <v/>
      </c>
      <c r="P79" s="21">
        <f>女子記録入力!AD80</f>
        <v>0</v>
      </c>
      <c r="Q79" s="21">
        <f>女子記録入力!BB80</f>
        <v>0</v>
      </c>
      <c r="R79" s="21">
        <f>女子記録入力!BZ80</f>
        <v>0</v>
      </c>
      <c r="S79" s="21">
        <f>女子記録入力!CX80</f>
        <v>0</v>
      </c>
      <c r="T79" s="21">
        <f>女子記録入力!DV80</f>
        <v>0</v>
      </c>
    </row>
    <row r="80" spans="1:20">
      <c r="A80" s="18">
        <v>78</v>
      </c>
      <c r="B80" s="18" t="str">
        <f t="shared" si="2"/>
        <v/>
      </c>
      <c r="C80" s="19" t="str">
        <f>IF(女子種目選択!B81="","",女子種目選択!B81)</f>
        <v/>
      </c>
      <c r="D80" s="19" t="str">
        <f>IF(女子種目選択!C81="","",女子種目選択!C81)</f>
        <v/>
      </c>
      <c r="E80" s="19" t="str">
        <f>IF(女子種目選択!D81="","",女子種目選択!D81)</f>
        <v/>
      </c>
      <c r="F80" s="21" t="str">
        <f>女子記録入力!G81</f>
        <v/>
      </c>
      <c r="G80" s="21" t="str">
        <f>女子記録入力!AE81</f>
        <v/>
      </c>
      <c r="H80" s="21" t="str">
        <f>女子記録入力!BC81</f>
        <v/>
      </c>
      <c r="I80" s="21" t="str">
        <f>女子記録入力!CA81</f>
        <v/>
      </c>
      <c r="J80" s="21" t="str">
        <f>女子記録入力!CY81</f>
        <v/>
      </c>
      <c r="K80" s="21" t="str">
        <f>女子種目選択!J81</f>
        <v/>
      </c>
      <c r="L80" s="21" t="str">
        <f>女子種目選択!K81</f>
        <v/>
      </c>
      <c r="M80" s="21" t="str">
        <f>女子種目選択!L81</f>
        <v/>
      </c>
      <c r="N80" s="21" t="str">
        <f>女子種目選択!M81</f>
        <v/>
      </c>
      <c r="O80" s="21" t="str">
        <f>女子種目選択!N81</f>
        <v/>
      </c>
      <c r="P80" s="21">
        <f>女子記録入力!AD81</f>
        <v>0</v>
      </c>
      <c r="Q80" s="21">
        <f>女子記録入力!BB81</f>
        <v>0</v>
      </c>
      <c r="R80" s="21">
        <f>女子記録入力!BZ81</f>
        <v>0</v>
      </c>
      <c r="S80" s="21">
        <f>女子記録入力!CX81</f>
        <v>0</v>
      </c>
      <c r="T80" s="21">
        <f>女子記録入力!DV81</f>
        <v>0</v>
      </c>
    </row>
    <row r="81" spans="1:20">
      <c r="A81" s="18">
        <v>79</v>
      </c>
      <c r="B81" s="18" t="str">
        <f t="shared" si="2"/>
        <v/>
      </c>
      <c r="C81" s="19" t="str">
        <f>IF(女子種目選択!B82="","",女子種目選択!B82)</f>
        <v/>
      </c>
      <c r="D81" s="19" t="str">
        <f>IF(女子種目選択!C82="","",女子種目選択!C82)</f>
        <v/>
      </c>
      <c r="E81" s="19" t="str">
        <f>IF(女子種目選択!D82="","",女子種目選択!D82)</f>
        <v/>
      </c>
      <c r="F81" s="21" t="str">
        <f>女子記録入力!G82</f>
        <v/>
      </c>
      <c r="G81" s="21" t="str">
        <f>女子記録入力!AE82</f>
        <v/>
      </c>
      <c r="H81" s="21" t="str">
        <f>女子記録入力!BC82</f>
        <v/>
      </c>
      <c r="I81" s="21" t="str">
        <f>女子記録入力!CA82</f>
        <v/>
      </c>
      <c r="J81" s="21" t="str">
        <f>女子記録入力!CY82</f>
        <v/>
      </c>
      <c r="K81" s="21" t="str">
        <f>女子種目選択!J82</f>
        <v/>
      </c>
      <c r="L81" s="21" t="str">
        <f>女子種目選択!K82</f>
        <v/>
      </c>
      <c r="M81" s="21" t="str">
        <f>女子種目選択!L82</f>
        <v/>
      </c>
      <c r="N81" s="21" t="str">
        <f>女子種目選択!M82</f>
        <v/>
      </c>
      <c r="O81" s="21" t="str">
        <f>女子種目選択!N82</f>
        <v/>
      </c>
      <c r="P81" s="21">
        <f>女子記録入力!AD82</f>
        <v>0</v>
      </c>
      <c r="Q81" s="21">
        <f>女子記録入力!BB82</f>
        <v>0</v>
      </c>
      <c r="R81" s="21">
        <f>女子記録入力!BZ82</f>
        <v>0</v>
      </c>
      <c r="S81" s="21">
        <f>女子記録入力!CX82</f>
        <v>0</v>
      </c>
      <c r="T81" s="21">
        <f>女子記録入力!DV82</f>
        <v>0</v>
      </c>
    </row>
    <row r="82" spans="1:20">
      <c r="A82" s="18">
        <v>80</v>
      </c>
      <c r="B82" s="18" t="str">
        <f t="shared" si="2"/>
        <v/>
      </c>
      <c r="C82" s="19" t="str">
        <f>IF(女子種目選択!B83="","",女子種目選択!B83)</f>
        <v/>
      </c>
      <c r="D82" s="19" t="str">
        <f>IF(女子種目選択!C83="","",女子種目選択!C83)</f>
        <v/>
      </c>
      <c r="E82" s="19" t="str">
        <f>IF(女子種目選択!D83="","",女子種目選択!D83)</f>
        <v/>
      </c>
      <c r="F82" s="21" t="str">
        <f>女子記録入力!G83</f>
        <v/>
      </c>
      <c r="G82" s="21" t="str">
        <f>女子記録入力!AE83</f>
        <v/>
      </c>
      <c r="H82" s="21" t="str">
        <f>女子記録入力!BC83</f>
        <v/>
      </c>
      <c r="I82" s="21" t="str">
        <f>女子記録入力!CA83</f>
        <v/>
      </c>
      <c r="J82" s="21" t="str">
        <f>女子記録入力!CY83</f>
        <v/>
      </c>
      <c r="K82" s="21" t="str">
        <f>女子種目選択!J83</f>
        <v/>
      </c>
      <c r="L82" s="21" t="str">
        <f>女子種目選択!K83</f>
        <v/>
      </c>
      <c r="M82" s="21" t="str">
        <f>女子種目選択!L83</f>
        <v/>
      </c>
      <c r="N82" s="21" t="str">
        <f>女子種目選択!M83</f>
        <v/>
      </c>
      <c r="O82" s="21" t="str">
        <f>女子種目選択!N83</f>
        <v/>
      </c>
      <c r="P82" s="21">
        <f>女子記録入力!AD83</f>
        <v>0</v>
      </c>
      <c r="Q82" s="21">
        <f>女子記録入力!BB83</f>
        <v>0</v>
      </c>
      <c r="R82" s="21">
        <f>女子記録入力!BZ83</f>
        <v>0</v>
      </c>
      <c r="S82" s="21">
        <f>女子記録入力!CX83</f>
        <v>0</v>
      </c>
      <c r="T82" s="21">
        <f>女子記録入力!DV83</f>
        <v>0</v>
      </c>
    </row>
    <row r="83" spans="1:20">
      <c r="A83" s="18">
        <v>81</v>
      </c>
      <c r="B83" s="18" t="str">
        <f t="shared" si="2"/>
        <v/>
      </c>
      <c r="C83" s="19" t="str">
        <f>IF(女子種目選択!B84="","",女子種目選択!B84)</f>
        <v/>
      </c>
      <c r="D83" s="19" t="str">
        <f>IF(女子種目選択!C84="","",女子種目選択!C84)</f>
        <v/>
      </c>
      <c r="E83" s="19" t="str">
        <f>IF(女子種目選択!D84="","",女子種目選択!D84)</f>
        <v/>
      </c>
      <c r="F83" s="21" t="str">
        <f>女子記録入力!G84</f>
        <v/>
      </c>
      <c r="G83" s="21" t="str">
        <f>女子記録入力!AE84</f>
        <v/>
      </c>
      <c r="H83" s="21" t="str">
        <f>女子記録入力!BC84</f>
        <v/>
      </c>
      <c r="I83" s="21" t="str">
        <f>女子記録入力!CA84</f>
        <v/>
      </c>
      <c r="J83" s="21" t="str">
        <f>女子記録入力!CY84</f>
        <v/>
      </c>
      <c r="K83" s="21" t="str">
        <f>女子種目選択!J84</f>
        <v/>
      </c>
      <c r="L83" s="21" t="str">
        <f>女子種目選択!K84</f>
        <v/>
      </c>
      <c r="M83" s="21" t="str">
        <f>女子種目選択!L84</f>
        <v/>
      </c>
      <c r="N83" s="21" t="str">
        <f>女子種目選択!M84</f>
        <v/>
      </c>
      <c r="O83" s="21" t="str">
        <f>女子種目選択!N84</f>
        <v/>
      </c>
      <c r="P83" s="21">
        <f>女子記録入力!AD84</f>
        <v>0</v>
      </c>
      <c r="Q83" s="21">
        <f>女子記録入力!BB84</f>
        <v>0</v>
      </c>
      <c r="R83" s="21">
        <f>女子記録入力!BZ84</f>
        <v>0</v>
      </c>
      <c r="S83" s="21">
        <f>女子記録入力!CX84</f>
        <v>0</v>
      </c>
      <c r="T83" s="21">
        <f>女子記録入力!DV84</f>
        <v>0</v>
      </c>
    </row>
    <row r="84" spans="1:20">
      <c r="A84" s="18">
        <v>82</v>
      </c>
      <c r="B84" s="18" t="str">
        <f t="shared" si="2"/>
        <v/>
      </c>
      <c r="C84" s="19" t="str">
        <f>IF(女子種目選択!B85="","",女子種目選択!B85)</f>
        <v/>
      </c>
      <c r="D84" s="19" t="str">
        <f>IF(女子種目選択!C85="","",女子種目選択!C85)</f>
        <v/>
      </c>
      <c r="E84" s="19" t="str">
        <f>IF(女子種目選択!D85="","",女子種目選択!D85)</f>
        <v/>
      </c>
      <c r="F84" s="21" t="str">
        <f>女子記録入力!G85</f>
        <v/>
      </c>
      <c r="G84" s="21" t="str">
        <f>女子記録入力!AE85</f>
        <v/>
      </c>
      <c r="H84" s="21" t="str">
        <f>女子記録入力!BC85</f>
        <v/>
      </c>
      <c r="I84" s="21" t="str">
        <f>女子記録入力!CA85</f>
        <v/>
      </c>
      <c r="J84" s="21" t="str">
        <f>女子記録入力!CY85</f>
        <v/>
      </c>
      <c r="K84" s="21" t="str">
        <f>女子種目選択!J85</f>
        <v/>
      </c>
      <c r="L84" s="21" t="str">
        <f>女子種目選択!K85</f>
        <v/>
      </c>
      <c r="M84" s="21" t="str">
        <f>女子種目選択!L85</f>
        <v/>
      </c>
      <c r="N84" s="21" t="str">
        <f>女子種目選択!M85</f>
        <v/>
      </c>
      <c r="O84" s="21" t="str">
        <f>女子種目選択!N85</f>
        <v/>
      </c>
      <c r="P84" s="21">
        <f>女子記録入力!AD85</f>
        <v>0</v>
      </c>
      <c r="Q84" s="21">
        <f>女子記録入力!BB85</f>
        <v>0</v>
      </c>
      <c r="R84" s="21">
        <f>女子記録入力!BZ85</f>
        <v>0</v>
      </c>
      <c r="S84" s="21">
        <f>女子記録入力!CX85</f>
        <v>0</v>
      </c>
      <c r="T84" s="21">
        <f>女子記録入力!DV85</f>
        <v>0</v>
      </c>
    </row>
    <row r="85" spans="1:20">
      <c r="A85" s="18">
        <v>83</v>
      </c>
      <c r="B85" s="18" t="str">
        <f t="shared" si="2"/>
        <v/>
      </c>
      <c r="C85" s="19" t="str">
        <f>IF(女子種目選択!B86="","",女子種目選択!B86)</f>
        <v/>
      </c>
      <c r="D85" s="19" t="str">
        <f>IF(女子種目選択!C86="","",女子種目選択!C86)</f>
        <v/>
      </c>
      <c r="E85" s="19" t="str">
        <f>IF(女子種目選択!D86="","",女子種目選択!D86)</f>
        <v/>
      </c>
      <c r="F85" s="21" t="str">
        <f>女子記録入力!G86</f>
        <v/>
      </c>
      <c r="G85" s="21" t="str">
        <f>女子記録入力!AE86</f>
        <v/>
      </c>
      <c r="H85" s="21" t="str">
        <f>女子記録入力!BC86</f>
        <v/>
      </c>
      <c r="I85" s="21" t="str">
        <f>女子記録入力!CA86</f>
        <v/>
      </c>
      <c r="J85" s="21" t="str">
        <f>女子記録入力!CY86</f>
        <v/>
      </c>
      <c r="K85" s="21" t="str">
        <f>女子種目選択!J86</f>
        <v/>
      </c>
      <c r="L85" s="21" t="str">
        <f>女子種目選択!K86</f>
        <v/>
      </c>
      <c r="M85" s="21" t="str">
        <f>女子種目選択!L86</f>
        <v/>
      </c>
      <c r="N85" s="21" t="str">
        <f>女子種目選択!M86</f>
        <v/>
      </c>
      <c r="O85" s="21" t="str">
        <f>女子種目選択!N86</f>
        <v/>
      </c>
      <c r="P85" s="21">
        <f>女子記録入力!AD86</f>
        <v>0</v>
      </c>
      <c r="Q85" s="21">
        <f>女子記録入力!BB86</f>
        <v>0</v>
      </c>
      <c r="R85" s="21">
        <f>女子記録入力!BZ86</f>
        <v>0</v>
      </c>
      <c r="S85" s="21">
        <f>女子記録入力!CX86</f>
        <v>0</v>
      </c>
      <c r="T85" s="21">
        <f>女子記録入力!DV86</f>
        <v>0</v>
      </c>
    </row>
    <row r="86" spans="1:20">
      <c r="A86" s="18">
        <v>84</v>
      </c>
      <c r="B86" s="18" t="str">
        <f t="shared" si="2"/>
        <v/>
      </c>
      <c r="C86" s="19" t="str">
        <f>IF(女子種目選択!B87="","",女子種目選択!B87)</f>
        <v/>
      </c>
      <c r="D86" s="19" t="str">
        <f>IF(女子種目選択!C87="","",女子種目選択!C87)</f>
        <v/>
      </c>
      <c r="E86" s="19" t="str">
        <f>IF(女子種目選択!D87="","",女子種目選択!D87)</f>
        <v/>
      </c>
      <c r="F86" s="21" t="str">
        <f>女子記録入力!G87</f>
        <v/>
      </c>
      <c r="G86" s="21" t="str">
        <f>女子記録入力!AE87</f>
        <v/>
      </c>
      <c r="H86" s="21" t="str">
        <f>女子記録入力!BC87</f>
        <v/>
      </c>
      <c r="I86" s="21" t="str">
        <f>女子記録入力!CA87</f>
        <v/>
      </c>
      <c r="J86" s="21" t="str">
        <f>女子記録入力!CY87</f>
        <v/>
      </c>
      <c r="K86" s="21" t="str">
        <f>女子種目選択!J87</f>
        <v/>
      </c>
      <c r="L86" s="21" t="str">
        <f>女子種目選択!K87</f>
        <v/>
      </c>
      <c r="M86" s="21" t="str">
        <f>女子種目選択!L87</f>
        <v/>
      </c>
      <c r="N86" s="21" t="str">
        <f>女子種目選択!M87</f>
        <v/>
      </c>
      <c r="O86" s="21" t="str">
        <f>女子種目選択!N87</f>
        <v/>
      </c>
      <c r="P86" s="21">
        <f>女子記録入力!AD87</f>
        <v>0</v>
      </c>
      <c r="Q86" s="21">
        <f>女子記録入力!BB87</f>
        <v>0</v>
      </c>
      <c r="R86" s="21">
        <f>女子記録入力!BZ87</f>
        <v>0</v>
      </c>
      <c r="S86" s="21">
        <f>女子記録入力!CX87</f>
        <v>0</v>
      </c>
      <c r="T86" s="21">
        <f>女子記録入力!DV87</f>
        <v>0</v>
      </c>
    </row>
    <row r="87" spans="1:20">
      <c r="A87" s="18">
        <v>85</v>
      </c>
      <c r="B87" s="18" t="str">
        <f t="shared" si="2"/>
        <v/>
      </c>
      <c r="C87" s="19" t="str">
        <f>IF(女子種目選択!B88="","",女子種目選択!B88)</f>
        <v/>
      </c>
      <c r="D87" s="19" t="str">
        <f>IF(女子種目選択!C88="","",女子種目選択!C88)</f>
        <v/>
      </c>
      <c r="E87" s="19" t="str">
        <f>IF(女子種目選択!D88="","",女子種目選択!D88)</f>
        <v/>
      </c>
      <c r="F87" s="21" t="str">
        <f>女子記録入力!G88</f>
        <v/>
      </c>
      <c r="G87" s="21" t="str">
        <f>女子記録入力!AE88</f>
        <v/>
      </c>
      <c r="H87" s="21" t="str">
        <f>女子記録入力!BC88</f>
        <v/>
      </c>
      <c r="I87" s="21" t="str">
        <f>女子記録入力!CA88</f>
        <v/>
      </c>
      <c r="J87" s="21" t="str">
        <f>女子記録入力!CY88</f>
        <v/>
      </c>
      <c r="K87" s="21" t="str">
        <f>女子種目選択!J88</f>
        <v/>
      </c>
      <c r="L87" s="21" t="str">
        <f>女子種目選択!K88</f>
        <v/>
      </c>
      <c r="M87" s="21" t="str">
        <f>女子種目選択!L88</f>
        <v/>
      </c>
      <c r="N87" s="21" t="str">
        <f>女子種目選択!M88</f>
        <v/>
      </c>
      <c r="O87" s="21" t="str">
        <f>女子種目選択!N88</f>
        <v/>
      </c>
      <c r="P87" s="21">
        <f>女子記録入力!AD88</f>
        <v>0</v>
      </c>
      <c r="Q87" s="21">
        <f>女子記録入力!BB88</f>
        <v>0</v>
      </c>
      <c r="R87" s="21">
        <f>女子記録入力!BZ88</f>
        <v>0</v>
      </c>
      <c r="S87" s="21">
        <f>女子記録入力!CX88</f>
        <v>0</v>
      </c>
      <c r="T87" s="21">
        <f>女子記録入力!DV88</f>
        <v>0</v>
      </c>
    </row>
    <row r="88" spans="1:20">
      <c r="A88" s="18">
        <v>86</v>
      </c>
      <c r="B88" s="18" t="str">
        <f t="shared" si="2"/>
        <v/>
      </c>
      <c r="C88" s="19" t="str">
        <f>IF(女子種目選択!B89="","",女子種目選択!B89)</f>
        <v/>
      </c>
      <c r="D88" s="19" t="str">
        <f>IF(女子種目選択!C89="","",女子種目選択!C89)</f>
        <v/>
      </c>
      <c r="E88" s="19" t="str">
        <f>IF(女子種目選択!D89="","",女子種目選択!D89)</f>
        <v/>
      </c>
      <c r="F88" s="21" t="str">
        <f>女子記録入力!G89</f>
        <v/>
      </c>
      <c r="G88" s="21" t="str">
        <f>女子記録入力!AE89</f>
        <v/>
      </c>
      <c r="H88" s="21" t="str">
        <f>女子記録入力!BC89</f>
        <v/>
      </c>
      <c r="I88" s="21" t="str">
        <f>女子記録入力!CA89</f>
        <v/>
      </c>
      <c r="J88" s="21" t="str">
        <f>女子記録入力!CY89</f>
        <v/>
      </c>
      <c r="K88" s="21" t="str">
        <f>女子種目選択!J89</f>
        <v/>
      </c>
      <c r="L88" s="21" t="str">
        <f>女子種目選択!K89</f>
        <v/>
      </c>
      <c r="M88" s="21" t="str">
        <f>女子種目選択!L89</f>
        <v/>
      </c>
      <c r="N88" s="21" t="str">
        <f>女子種目選択!M89</f>
        <v/>
      </c>
      <c r="O88" s="21" t="str">
        <f>女子種目選択!N89</f>
        <v/>
      </c>
      <c r="P88" s="21">
        <f>女子記録入力!AD89</f>
        <v>0</v>
      </c>
      <c r="Q88" s="21">
        <f>女子記録入力!BB89</f>
        <v>0</v>
      </c>
      <c r="R88" s="21">
        <f>女子記録入力!BZ89</f>
        <v>0</v>
      </c>
      <c r="S88" s="21">
        <f>女子記録入力!CX89</f>
        <v>0</v>
      </c>
      <c r="T88" s="21">
        <f>女子記録入力!DV89</f>
        <v>0</v>
      </c>
    </row>
    <row r="89" spans="1:20">
      <c r="A89" s="18">
        <v>87</v>
      </c>
      <c r="B89" s="18" t="str">
        <f t="shared" si="2"/>
        <v/>
      </c>
      <c r="C89" s="19" t="str">
        <f>IF(女子種目選択!B90="","",女子種目選択!B90)</f>
        <v/>
      </c>
      <c r="D89" s="19" t="str">
        <f>IF(女子種目選択!C90="","",女子種目選択!C90)</f>
        <v/>
      </c>
      <c r="E89" s="19" t="str">
        <f>IF(女子種目選択!D90="","",女子種目選択!D90)</f>
        <v/>
      </c>
      <c r="F89" s="21" t="str">
        <f>女子記録入力!G90</f>
        <v/>
      </c>
      <c r="G89" s="21" t="str">
        <f>女子記録入力!AE90</f>
        <v/>
      </c>
      <c r="H89" s="21" t="str">
        <f>女子記録入力!BC90</f>
        <v/>
      </c>
      <c r="I89" s="21" t="str">
        <f>女子記録入力!CA90</f>
        <v/>
      </c>
      <c r="J89" s="21" t="str">
        <f>女子記録入力!CY90</f>
        <v/>
      </c>
      <c r="K89" s="21" t="str">
        <f>女子種目選択!J90</f>
        <v/>
      </c>
      <c r="L89" s="21" t="str">
        <f>女子種目選択!K90</f>
        <v/>
      </c>
      <c r="M89" s="21" t="str">
        <f>女子種目選択!L90</f>
        <v/>
      </c>
      <c r="N89" s="21" t="str">
        <f>女子種目選択!M90</f>
        <v/>
      </c>
      <c r="O89" s="21" t="str">
        <f>女子種目選択!N90</f>
        <v/>
      </c>
      <c r="P89" s="21">
        <f>女子記録入力!AD90</f>
        <v>0</v>
      </c>
      <c r="Q89" s="21">
        <f>女子記録入力!BB90</f>
        <v>0</v>
      </c>
      <c r="R89" s="21">
        <f>女子記録入力!BZ90</f>
        <v>0</v>
      </c>
      <c r="S89" s="21">
        <f>女子記録入力!CX90</f>
        <v>0</v>
      </c>
      <c r="T89" s="21">
        <f>女子記録入力!DV90</f>
        <v>0</v>
      </c>
    </row>
    <row r="90" spans="1:20">
      <c r="A90" s="18">
        <v>88</v>
      </c>
      <c r="B90" s="18" t="str">
        <f t="shared" si="2"/>
        <v/>
      </c>
      <c r="C90" s="19" t="str">
        <f>IF(女子種目選択!B91="","",女子種目選択!B91)</f>
        <v/>
      </c>
      <c r="D90" s="19" t="str">
        <f>IF(女子種目選択!C91="","",女子種目選択!C91)</f>
        <v/>
      </c>
      <c r="E90" s="19" t="str">
        <f>IF(女子種目選択!D91="","",女子種目選択!D91)</f>
        <v/>
      </c>
      <c r="F90" s="21" t="str">
        <f>女子記録入力!G91</f>
        <v/>
      </c>
      <c r="G90" s="21" t="str">
        <f>女子記録入力!AE91</f>
        <v/>
      </c>
      <c r="H90" s="21" t="str">
        <f>女子記録入力!BC91</f>
        <v/>
      </c>
      <c r="I90" s="21" t="str">
        <f>女子記録入力!CA91</f>
        <v/>
      </c>
      <c r="J90" s="21" t="str">
        <f>女子記録入力!CY91</f>
        <v/>
      </c>
      <c r="K90" s="21" t="str">
        <f>女子種目選択!J91</f>
        <v/>
      </c>
      <c r="L90" s="21" t="str">
        <f>女子種目選択!K91</f>
        <v/>
      </c>
      <c r="M90" s="21" t="str">
        <f>女子種目選択!L91</f>
        <v/>
      </c>
      <c r="N90" s="21" t="str">
        <f>女子種目選択!M91</f>
        <v/>
      </c>
      <c r="O90" s="21" t="str">
        <f>女子種目選択!N91</f>
        <v/>
      </c>
      <c r="P90" s="21">
        <f>女子記録入力!AD91</f>
        <v>0</v>
      </c>
      <c r="Q90" s="21">
        <f>女子記録入力!BB91</f>
        <v>0</v>
      </c>
      <c r="R90" s="21">
        <f>女子記録入力!BZ91</f>
        <v>0</v>
      </c>
      <c r="S90" s="21">
        <f>女子記録入力!CX91</f>
        <v>0</v>
      </c>
      <c r="T90" s="21">
        <f>女子記録入力!DV91</f>
        <v>0</v>
      </c>
    </row>
    <row r="91" spans="1:20">
      <c r="A91" s="18">
        <v>89</v>
      </c>
      <c r="B91" s="18" t="str">
        <f t="shared" si="2"/>
        <v/>
      </c>
      <c r="C91" s="19" t="str">
        <f>IF(女子種目選択!B92="","",女子種目選択!B92)</f>
        <v/>
      </c>
      <c r="D91" s="19" t="str">
        <f>IF(女子種目選択!C92="","",女子種目選択!C92)</f>
        <v/>
      </c>
      <c r="E91" s="19" t="str">
        <f>IF(女子種目選択!D92="","",女子種目選択!D92)</f>
        <v/>
      </c>
      <c r="F91" s="21" t="str">
        <f>女子記録入力!G92</f>
        <v/>
      </c>
      <c r="G91" s="21" t="str">
        <f>女子記録入力!AE92</f>
        <v/>
      </c>
      <c r="H91" s="21" t="str">
        <f>女子記録入力!BC92</f>
        <v/>
      </c>
      <c r="I91" s="21" t="str">
        <f>女子記録入力!CA92</f>
        <v/>
      </c>
      <c r="J91" s="21" t="str">
        <f>女子記録入力!CY92</f>
        <v/>
      </c>
      <c r="K91" s="21" t="str">
        <f>女子種目選択!J92</f>
        <v/>
      </c>
      <c r="L91" s="21" t="str">
        <f>女子種目選択!K92</f>
        <v/>
      </c>
      <c r="M91" s="21" t="str">
        <f>女子種目選択!L92</f>
        <v/>
      </c>
      <c r="N91" s="21" t="str">
        <f>女子種目選択!M92</f>
        <v/>
      </c>
      <c r="O91" s="21" t="str">
        <f>女子種目選択!N92</f>
        <v/>
      </c>
      <c r="P91" s="21">
        <f>女子記録入力!AD92</f>
        <v>0</v>
      </c>
      <c r="Q91" s="21">
        <f>女子記録入力!BB92</f>
        <v>0</v>
      </c>
      <c r="R91" s="21">
        <f>女子記録入力!BZ92</f>
        <v>0</v>
      </c>
      <c r="S91" s="21">
        <f>女子記録入力!CX92</f>
        <v>0</v>
      </c>
      <c r="T91" s="21">
        <f>女子記録入力!DV92</f>
        <v>0</v>
      </c>
    </row>
    <row r="92" spans="1:20">
      <c r="A92" s="18">
        <v>90</v>
      </c>
      <c r="B92" s="18" t="str">
        <f t="shared" si="2"/>
        <v/>
      </c>
      <c r="C92" s="19" t="str">
        <f>IF(女子種目選択!B93="","",女子種目選択!B93)</f>
        <v/>
      </c>
      <c r="D92" s="19" t="str">
        <f>IF(女子種目選択!C93="","",女子種目選択!C93)</f>
        <v/>
      </c>
      <c r="E92" s="19" t="str">
        <f>IF(女子種目選択!D93="","",女子種目選択!D93)</f>
        <v/>
      </c>
      <c r="F92" s="21" t="str">
        <f>女子記録入力!G93</f>
        <v/>
      </c>
      <c r="G92" s="21" t="str">
        <f>女子記録入力!AE93</f>
        <v/>
      </c>
      <c r="H92" s="21" t="str">
        <f>女子記録入力!BC93</f>
        <v/>
      </c>
      <c r="I92" s="21" t="str">
        <f>女子記録入力!CA93</f>
        <v/>
      </c>
      <c r="J92" s="21" t="str">
        <f>女子記録入力!CY93</f>
        <v/>
      </c>
      <c r="K92" s="21" t="str">
        <f>女子種目選択!J93</f>
        <v/>
      </c>
      <c r="L92" s="21" t="str">
        <f>女子種目選択!K93</f>
        <v/>
      </c>
      <c r="M92" s="21" t="str">
        <f>女子種目選択!L93</f>
        <v/>
      </c>
      <c r="N92" s="21" t="str">
        <f>女子種目選択!M93</f>
        <v/>
      </c>
      <c r="O92" s="21" t="str">
        <f>女子種目選択!N93</f>
        <v/>
      </c>
      <c r="P92" s="21">
        <f>女子記録入力!AD93</f>
        <v>0</v>
      </c>
      <c r="Q92" s="21">
        <f>女子記録入力!BB93</f>
        <v>0</v>
      </c>
      <c r="R92" s="21">
        <f>女子記録入力!BZ93</f>
        <v>0</v>
      </c>
      <c r="S92" s="21">
        <f>女子記録入力!CX93</f>
        <v>0</v>
      </c>
      <c r="T92" s="21">
        <f>女子記録入力!DV93</f>
        <v>0</v>
      </c>
    </row>
    <row r="93" spans="1:20">
      <c r="A93" s="18">
        <v>91</v>
      </c>
      <c r="B93" s="18" t="str">
        <f t="shared" si="2"/>
        <v/>
      </c>
      <c r="C93" s="19" t="str">
        <f>IF(女子種目選択!B94="","",女子種目選択!B94)</f>
        <v/>
      </c>
      <c r="D93" s="19" t="str">
        <f>IF(女子種目選択!C94="","",女子種目選択!C94)</f>
        <v/>
      </c>
      <c r="E93" s="19" t="str">
        <f>IF(女子種目選択!D94="","",女子種目選択!D94)</f>
        <v/>
      </c>
      <c r="F93" s="21" t="str">
        <f>女子記録入力!G94</f>
        <v/>
      </c>
      <c r="G93" s="21" t="str">
        <f>女子記録入力!AE94</f>
        <v/>
      </c>
      <c r="H93" s="21" t="str">
        <f>女子記録入力!BC94</f>
        <v/>
      </c>
      <c r="I93" s="21" t="str">
        <f>女子記録入力!CA94</f>
        <v/>
      </c>
      <c r="J93" s="21" t="str">
        <f>女子記録入力!CY94</f>
        <v/>
      </c>
      <c r="K93" s="21" t="str">
        <f>女子種目選択!J94</f>
        <v/>
      </c>
      <c r="L93" s="21" t="str">
        <f>女子種目選択!K94</f>
        <v/>
      </c>
      <c r="M93" s="21" t="str">
        <f>女子種目選択!L94</f>
        <v/>
      </c>
      <c r="N93" s="21" t="str">
        <f>女子種目選択!M94</f>
        <v/>
      </c>
      <c r="O93" s="21" t="str">
        <f>女子種目選択!N94</f>
        <v/>
      </c>
      <c r="P93" s="21">
        <f>女子記録入力!AD94</f>
        <v>0</v>
      </c>
      <c r="Q93" s="21">
        <f>女子記録入力!BB94</f>
        <v>0</v>
      </c>
      <c r="R93" s="21">
        <f>女子記録入力!BZ94</f>
        <v>0</v>
      </c>
      <c r="S93" s="21">
        <f>女子記録入力!CX94</f>
        <v>0</v>
      </c>
      <c r="T93" s="21">
        <f>女子記録入力!DV94</f>
        <v>0</v>
      </c>
    </row>
    <row r="94" spans="1:20">
      <c r="A94" s="18">
        <v>92</v>
      </c>
      <c r="B94" s="18" t="str">
        <f t="shared" si="2"/>
        <v/>
      </c>
      <c r="C94" s="19" t="str">
        <f>IF(女子種目選択!B95="","",女子種目選択!B95)</f>
        <v/>
      </c>
      <c r="D94" s="19" t="str">
        <f>IF(女子種目選択!C95="","",女子種目選択!C95)</f>
        <v/>
      </c>
      <c r="E94" s="19" t="str">
        <f>IF(女子種目選択!D95="","",女子種目選択!D95)</f>
        <v/>
      </c>
      <c r="F94" s="21" t="str">
        <f>女子記録入力!G95</f>
        <v/>
      </c>
      <c r="G94" s="21" t="str">
        <f>女子記録入力!AE95</f>
        <v/>
      </c>
      <c r="H94" s="21" t="str">
        <f>女子記録入力!BC95</f>
        <v/>
      </c>
      <c r="I94" s="21" t="str">
        <f>女子記録入力!CA95</f>
        <v/>
      </c>
      <c r="J94" s="21" t="str">
        <f>女子記録入力!CY95</f>
        <v/>
      </c>
      <c r="K94" s="21" t="str">
        <f>女子種目選択!J95</f>
        <v/>
      </c>
      <c r="L94" s="21" t="str">
        <f>女子種目選択!K95</f>
        <v/>
      </c>
      <c r="M94" s="21" t="str">
        <f>女子種目選択!L95</f>
        <v/>
      </c>
      <c r="N94" s="21" t="str">
        <f>女子種目選択!M95</f>
        <v/>
      </c>
      <c r="O94" s="21" t="str">
        <f>女子種目選択!N95</f>
        <v/>
      </c>
      <c r="P94" s="21">
        <f>女子記録入力!AD95</f>
        <v>0</v>
      </c>
      <c r="Q94" s="21">
        <f>女子記録入力!BB95</f>
        <v>0</v>
      </c>
      <c r="R94" s="21">
        <f>女子記録入力!BZ95</f>
        <v>0</v>
      </c>
      <c r="S94" s="21">
        <f>女子記録入力!CX95</f>
        <v>0</v>
      </c>
      <c r="T94" s="21">
        <f>女子記録入力!DV95</f>
        <v>0</v>
      </c>
    </row>
    <row r="95" spans="1:20">
      <c r="A95" s="18">
        <v>93</v>
      </c>
      <c r="B95" s="18" t="str">
        <f t="shared" si="2"/>
        <v/>
      </c>
      <c r="C95" s="19" t="str">
        <f>IF(女子種目選択!B96="","",女子種目選択!B96)</f>
        <v/>
      </c>
      <c r="D95" s="19" t="str">
        <f>IF(女子種目選択!C96="","",女子種目選択!C96)</f>
        <v/>
      </c>
      <c r="E95" s="19" t="str">
        <f>IF(女子種目選択!D96="","",女子種目選択!D96)</f>
        <v/>
      </c>
      <c r="F95" s="21" t="str">
        <f>女子記録入力!G96</f>
        <v/>
      </c>
      <c r="G95" s="21" t="str">
        <f>女子記録入力!AE96</f>
        <v/>
      </c>
      <c r="H95" s="21" t="str">
        <f>女子記録入力!BC96</f>
        <v/>
      </c>
      <c r="I95" s="21" t="str">
        <f>女子記録入力!CA96</f>
        <v/>
      </c>
      <c r="J95" s="21" t="str">
        <f>女子記録入力!CY96</f>
        <v/>
      </c>
      <c r="K95" s="21" t="str">
        <f>女子種目選択!J96</f>
        <v/>
      </c>
      <c r="L95" s="21" t="str">
        <f>女子種目選択!K96</f>
        <v/>
      </c>
      <c r="M95" s="21" t="str">
        <f>女子種目選択!L96</f>
        <v/>
      </c>
      <c r="N95" s="21" t="str">
        <f>女子種目選択!M96</f>
        <v/>
      </c>
      <c r="O95" s="21" t="str">
        <f>女子種目選択!N96</f>
        <v/>
      </c>
      <c r="P95" s="21">
        <f>女子記録入力!AD96</f>
        <v>0</v>
      </c>
      <c r="Q95" s="21">
        <f>女子記録入力!BB96</f>
        <v>0</v>
      </c>
      <c r="R95" s="21">
        <f>女子記録入力!BZ96</f>
        <v>0</v>
      </c>
      <c r="S95" s="21">
        <f>女子記録入力!CX96</f>
        <v>0</v>
      </c>
      <c r="T95" s="21">
        <f>女子記録入力!DV96</f>
        <v>0</v>
      </c>
    </row>
    <row r="96" spans="1:20">
      <c r="A96" s="18">
        <v>94</v>
      </c>
      <c r="B96" s="18" t="str">
        <f t="shared" si="2"/>
        <v/>
      </c>
      <c r="C96" s="19" t="str">
        <f>IF(女子種目選択!B97="","",女子種目選択!B97)</f>
        <v/>
      </c>
      <c r="D96" s="19" t="str">
        <f>IF(女子種目選択!C97="","",女子種目選択!C97)</f>
        <v/>
      </c>
      <c r="E96" s="19" t="str">
        <f>IF(女子種目選択!D97="","",女子種目選択!D97)</f>
        <v/>
      </c>
      <c r="F96" s="21" t="str">
        <f>女子記録入力!G97</f>
        <v/>
      </c>
      <c r="G96" s="21" t="str">
        <f>女子記録入力!AE97</f>
        <v/>
      </c>
      <c r="H96" s="21" t="str">
        <f>女子記録入力!BC97</f>
        <v/>
      </c>
      <c r="I96" s="21" t="str">
        <f>女子記録入力!CA97</f>
        <v/>
      </c>
      <c r="J96" s="21" t="str">
        <f>女子記録入力!CY97</f>
        <v/>
      </c>
      <c r="K96" s="21" t="str">
        <f>女子種目選択!J97</f>
        <v/>
      </c>
      <c r="L96" s="21" t="str">
        <f>女子種目選択!K97</f>
        <v/>
      </c>
      <c r="M96" s="21" t="str">
        <f>女子種目選択!L97</f>
        <v/>
      </c>
      <c r="N96" s="21" t="str">
        <f>女子種目選択!M97</f>
        <v/>
      </c>
      <c r="O96" s="21" t="str">
        <f>女子種目選択!N97</f>
        <v/>
      </c>
      <c r="P96" s="21">
        <f>女子記録入力!AD97</f>
        <v>0</v>
      </c>
      <c r="Q96" s="21">
        <f>女子記録入力!BB97</f>
        <v>0</v>
      </c>
      <c r="R96" s="21">
        <f>女子記録入力!BZ97</f>
        <v>0</v>
      </c>
      <c r="S96" s="21">
        <f>女子記録入力!CX97</f>
        <v>0</v>
      </c>
      <c r="T96" s="21">
        <f>女子記録入力!DV97</f>
        <v>0</v>
      </c>
    </row>
    <row r="97" spans="1:20">
      <c r="A97" s="18">
        <v>95</v>
      </c>
      <c r="B97" s="18" t="str">
        <f t="shared" si="2"/>
        <v/>
      </c>
      <c r="C97" s="19" t="str">
        <f>IF(女子種目選択!B98="","",女子種目選択!B98)</f>
        <v/>
      </c>
      <c r="D97" s="19" t="str">
        <f>IF(女子種目選択!C98="","",女子種目選択!C98)</f>
        <v/>
      </c>
      <c r="E97" s="19" t="str">
        <f>IF(女子種目選択!D98="","",女子種目選択!D98)</f>
        <v/>
      </c>
      <c r="F97" s="21" t="str">
        <f>女子記録入力!G98</f>
        <v/>
      </c>
      <c r="G97" s="21" t="str">
        <f>女子記録入力!AE98</f>
        <v/>
      </c>
      <c r="H97" s="21" t="str">
        <f>女子記録入力!BC98</f>
        <v/>
      </c>
      <c r="I97" s="21" t="str">
        <f>女子記録入力!CA98</f>
        <v/>
      </c>
      <c r="J97" s="21" t="str">
        <f>女子記録入力!CY98</f>
        <v/>
      </c>
      <c r="K97" s="21" t="str">
        <f>女子種目選択!J98</f>
        <v/>
      </c>
      <c r="L97" s="21" t="str">
        <f>女子種目選択!K98</f>
        <v/>
      </c>
      <c r="M97" s="21" t="str">
        <f>女子種目選択!L98</f>
        <v/>
      </c>
      <c r="N97" s="21" t="str">
        <f>女子種目選択!M98</f>
        <v/>
      </c>
      <c r="O97" s="21" t="str">
        <f>女子種目選択!N98</f>
        <v/>
      </c>
      <c r="P97" s="21">
        <f>女子記録入力!AD98</f>
        <v>0</v>
      </c>
      <c r="Q97" s="21">
        <f>女子記録入力!BB98</f>
        <v>0</v>
      </c>
      <c r="R97" s="21">
        <f>女子記録入力!BZ98</f>
        <v>0</v>
      </c>
      <c r="S97" s="21">
        <f>女子記録入力!CX98</f>
        <v>0</v>
      </c>
      <c r="T97" s="21">
        <f>女子記録入力!DV98</f>
        <v>0</v>
      </c>
    </row>
    <row r="98" spans="1:20">
      <c r="A98" s="18">
        <v>96</v>
      </c>
      <c r="B98" s="18" t="str">
        <f t="shared" si="2"/>
        <v/>
      </c>
      <c r="C98" s="19" t="str">
        <f>IF(女子種目選択!B99="","",女子種目選択!B99)</f>
        <v/>
      </c>
      <c r="D98" s="19" t="str">
        <f>IF(女子種目選択!C99="","",女子種目選択!C99)</f>
        <v/>
      </c>
      <c r="E98" s="19" t="str">
        <f>IF(女子種目選択!D99="","",女子種目選択!D99)</f>
        <v/>
      </c>
      <c r="F98" s="21" t="str">
        <f>女子記録入力!G99</f>
        <v/>
      </c>
      <c r="G98" s="21" t="str">
        <f>女子記録入力!AE99</f>
        <v/>
      </c>
      <c r="H98" s="21" t="str">
        <f>女子記録入力!BC99</f>
        <v/>
      </c>
      <c r="I98" s="21" t="str">
        <f>女子記録入力!CA99</f>
        <v/>
      </c>
      <c r="J98" s="21" t="str">
        <f>女子記録入力!CY99</f>
        <v/>
      </c>
      <c r="K98" s="21" t="str">
        <f>女子種目選択!J99</f>
        <v/>
      </c>
      <c r="L98" s="21" t="str">
        <f>女子種目選択!K99</f>
        <v/>
      </c>
      <c r="M98" s="21" t="str">
        <f>女子種目選択!L99</f>
        <v/>
      </c>
      <c r="N98" s="21" t="str">
        <f>女子種目選択!M99</f>
        <v/>
      </c>
      <c r="O98" s="21" t="str">
        <f>女子種目選択!N99</f>
        <v/>
      </c>
      <c r="P98" s="21">
        <f>女子記録入力!AD99</f>
        <v>0</v>
      </c>
      <c r="Q98" s="21">
        <f>女子記録入力!BB99</f>
        <v>0</v>
      </c>
      <c r="R98" s="21">
        <f>女子記録入力!BZ99</f>
        <v>0</v>
      </c>
      <c r="S98" s="21">
        <f>女子記録入力!CX99</f>
        <v>0</v>
      </c>
      <c r="T98" s="21">
        <f>女子記録入力!DV99</f>
        <v>0</v>
      </c>
    </row>
    <row r="99" spans="1:20">
      <c r="A99" s="18">
        <v>97</v>
      </c>
      <c r="B99" s="18" t="str">
        <f t="shared" ref="B99:B130" si="3">IF(C99="","",VLOOKUP(A$1,学校名コード,2,FALSE))</f>
        <v/>
      </c>
      <c r="C99" s="19" t="str">
        <f>IF(女子種目選択!B100="","",女子種目選択!B100)</f>
        <v/>
      </c>
      <c r="D99" s="19" t="str">
        <f>IF(女子種目選択!C100="","",女子種目選択!C100)</f>
        <v/>
      </c>
      <c r="E99" s="19" t="str">
        <f>IF(女子種目選択!D100="","",女子種目選択!D100)</f>
        <v/>
      </c>
      <c r="F99" s="21" t="str">
        <f>女子記録入力!G100</f>
        <v/>
      </c>
      <c r="G99" s="21" t="str">
        <f>女子記録入力!AE100</f>
        <v/>
      </c>
      <c r="H99" s="21" t="str">
        <f>女子記録入力!BC100</f>
        <v/>
      </c>
      <c r="I99" s="21" t="str">
        <f>女子記録入力!CA100</f>
        <v/>
      </c>
      <c r="J99" s="21" t="str">
        <f>女子記録入力!CY100</f>
        <v/>
      </c>
      <c r="K99" s="21" t="str">
        <f>女子種目選択!J100</f>
        <v/>
      </c>
      <c r="L99" s="21" t="str">
        <f>女子種目選択!K100</f>
        <v/>
      </c>
      <c r="M99" s="21" t="str">
        <f>女子種目選択!L100</f>
        <v/>
      </c>
      <c r="N99" s="21" t="str">
        <f>女子種目選択!M100</f>
        <v/>
      </c>
      <c r="O99" s="21" t="str">
        <f>女子種目選択!N100</f>
        <v/>
      </c>
      <c r="P99" s="21">
        <f>女子記録入力!AD100</f>
        <v>0</v>
      </c>
      <c r="Q99" s="21">
        <f>女子記録入力!BB100</f>
        <v>0</v>
      </c>
      <c r="R99" s="21">
        <f>女子記録入力!BZ100</f>
        <v>0</v>
      </c>
      <c r="S99" s="21">
        <f>女子記録入力!CX100</f>
        <v>0</v>
      </c>
      <c r="T99" s="21">
        <f>女子記録入力!DV100</f>
        <v>0</v>
      </c>
    </row>
    <row r="100" spans="1:20">
      <c r="A100" s="18">
        <v>98</v>
      </c>
      <c r="B100" s="18" t="str">
        <f t="shared" si="3"/>
        <v/>
      </c>
      <c r="C100" s="19" t="str">
        <f>IF(女子種目選択!B101="","",女子種目選択!B101)</f>
        <v/>
      </c>
      <c r="D100" s="19" t="str">
        <f>IF(女子種目選択!C101="","",女子種目選択!C101)</f>
        <v/>
      </c>
      <c r="E100" s="19" t="str">
        <f>IF(女子種目選択!D101="","",女子種目選択!D101)</f>
        <v/>
      </c>
      <c r="F100" s="21" t="str">
        <f>女子記録入力!G101</f>
        <v/>
      </c>
      <c r="G100" s="21" t="str">
        <f>女子記録入力!AE101</f>
        <v/>
      </c>
      <c r="H100" s="21" t="str">
        <f>女子記録入力!BC101</f>
        <v/>
      </c>
      <c r="I100" s="21" t="str">
        <f>女子記録入力!CA101</f>
        <v/>
      </c>
      <c r="J100" s="21" t="str">
        <f>女子記録入力!CY101</f>
        <v/>
      </c>
      <c r="K100" s="21" t="str">
        <f>女子種目選択!J101</f>
        <v/>
      </c>
      <c r="L100" s="21" t="str">
        <f>女子種目選択!K101</f>
        <v/>
      </c>
      <c r="M100" s="21" t="str">
        <f>女子種目選択!L101</f>
        <v/>
      </c>
      <c r="N100" s="21" t="str">
        <f>女子種目選択!M101</f>
        <v/>
      </c>
      <c r="O100" s="21" t="str">
        <f>女子種目選択!N101</f>
        <v/>
      </c>
      <c r="P100" s="21">
        <f>女子記録入力!AD101</f>
        <v>0</v>
      </c>
      <c r="Q100" s="21">
        <f>女子記録入力!BB101</f>
        <v>0</v>
      </c>
      <c r="R100" s="21">
        <f>女子記録入力!BZ101</f>
        <v>0</v>
      </c>
      <c r="S100" s="21">
        <f>女子記録入力!CX101</f>
        <v>0</v>
      </c>
      <c r="T100" s="21">
        <f>女子記録入力!DV101</f>
        <v>0</v>
      </c>
    </row>
    <row r="101" spans="1:20">
      <c r="A101" s="18">
        <v>99</v>
      </c>
      <c r="B101" s="18" t="str">
        <f t="shared" si="3"/>
        <v/>
      </c>
      <c r="C101" s="19" t="str">
        <f>IF(女子種目選択!B102="","",女子種目選択!B102)</f>
        <v/>
      </c>
      <c r="D101" s="19" t="str">
        <f>IF(女子種目選択!C102="","",女子種目選択!C102)</f>
        <v/>
      </c>
      <c r="E101" s="19" t="str">
        <f>IF(女子種目選択!D102="","",女子種目選択!D102)</f>
        <v/>
      </c>
      <c r="F101" s="21" t="str">
        <f>女子記録入力!G102</f>
        <v/>
      </c>
      <c r="G101" s="21" t="str">
        <f>女子記録入力!AE102</f>
        <v/>
      </c>
      <c r="H101" s="21" t="str">
        <f>女子記録入力!BC102</f>
        <v/>
      </c>
      <c r="I101" s="21" t="str">
        <f>女子記録入力!CA102</f>
        <v/>
      </c>
      <c r="J101" s="21" t="str">
        <f>女子記録入力!CY102</f>
        <v/>
      </c>
      <c r="K101" s="21" t="str">
        <f>女子種目選択!J102</f>
        <v/>
      </c>
      <c r="L101" s="21" t="str">
        <f>女子種目選択!K102</f>
        <v/>
      </c>
      <c r="M101" s="21" t="str">
        <f>女子種目選択!L102</f>
        <v/>
      </c>
      <c r="N101" s="21" t="str">
        <f>女子種目選択!M102</f>
        <v/>
      </c>
      <c r="O101" s="21" t="str">
        <f>女子種目選択!N102</f>
        <v/>
      </c>
      <c r="P101" s="21">
        <f>女子記録入力!AD102</f>
        <v>0</v>
      </c>
      <c r="Q101" s="21">
        <f>女子記録入力!BB102</f>
        <v>0</v>
      </c>
      <c r="R101" s="21">
        <f>女子記録入力!BZ102</f>
        <v>0</v>
      </c>
      <c r="S101" s="21">
        <f>女子記録入力!CX102</f>
        <v>0</v>
      </c>
      <c r="T101" s="21">
        <f>女子記録入力!DV102</f>
        <v>0</v>
      </c>
    </row>
    <row r="102" spans="1:20">
      <c r="A102" s="18">
        <v>100</v>
      </c>
      <c r="B102" s="18" t="str">
        <f t="shared" si="3"/>
        <v/>
      </c>
      <c r="C102" s="19" t="str">
        <f>IF(女子種目選択!B103="","",女子種目選択!B103)</f>
        <v/>
      </c>
      <c r="D102" s="19" t="str">
        <f>IF(女子種目選択!C103="","",女子種目選択!C103)</f>
        <v/>
      </c>
      <c r="E102" s="19" t="str">
        <f>IF(女子種目選択!D103="","",女子種目選択!D103)</f>
        <v/>
      </c>
      <c r="F102" s="21" t="str">
        <f>女子記録入力!G103</f>
        <v/>
      </c>
      <c r="G102" s="21" t="str">
        <f>女子記録入力!AE103</f>
        <v/>
      </c>
      <c r="H102" s="21" t="str">
        <f>女子記録入力!BC103</f>
        <v/>
      </c>
      <c r="I102" s="21" t="str">
        <f>女子記録入力!CA103</f>
        <v/>
      </c>
      <c r="J102" s="21" t="str">
        <f>女子記録入力!CY103</f>
        <v/>
      </c>
      <c r="K102" s="21" t="str">
        <f>女子種目選択!J103</f>
        <v/>
      </c>
      <c r="L102" s="21" t="str">
        <f>女子種目選択!K103</f>
        <v/>
      </c>
      <c r="M102" s="21" t="str">
        <f>女子種目選択!L103</f>
        <v/>
      </c>
      <c r="N102" s="21" t="str">
        <f>女子種目選択!M103</f>
        <v/>
      </c>
      <c r="O102" s="21" t="str">
        <f>女子種目選択!N103</f>
        <v/>
      </c>
      <c r="P102" s="21">
        <f>女子記録入力!AD103</f>
        <v>0</v>
      </c>
      <c r="Q102" s="21">
        <f>女子記録入力!BB103</f>
        <v>0</v>
      </c>
      <c r="R102" s="21">
        <f>女子記録入力!BZ103</f>
        <v>0</v>
      </c>
      <c r="S102" s="21">
        <f>女子記録入力!CX103</f>
        <v>0</v>
      </c>
      <c r="T102" s="21">
        <f>女子記録入力!DV103</f>
        <v>0</v>
      </c>
    </row>
    <row r="103" spans="1:20">
      <c r="A103" s="18">
        <v>101</v>
      </c>
      <c r="B103" s="18" t="str">
        <f t="shared" si="3"/>
        <v/>
      </c>
      <c r="C103" s="19" t="str">
        <f>IF(女子種目選択!B104="","",女子種目選択!B104)</f>
        <v/>
      </c>
      <c r="D103" s="19" t="str">
        <f>IF(女子種目選択!C104="","",女子種目選択!C104)</f>
        <v/>
      </c>
      <c r="E103" s="19" t="str">
        <f>IF(女子種目選択!D104="","",女子種目選択!D104)</f>
        <v/>
      </c>
      <c r="F103" s="21" t="str">
        <f>女子記録入力!G104</f>
        <v/>
      </c>
      <c r="G103" s="21" t="str">
        <f>女子記録入力!AE104</f>
        <v/>
      </c>
      <c r="H103" s="21" t="str">
        <f>女子記録入力!BC104</f>
        <v/>
      </c>
      <c r="I103" s="21" t="str">
        <f>女子記録入力!CA104</f>
        <v/>
      </c>
      <c r="J103" s="21" t="str">
        <f>女子記録入力!CY104</f>
        <v/>
      </c>
      <c r="K103" s="21" t="str">
        <f>女子種目選択!J104</f>
        <v/>
      </c>
      <c r="L103" s="21" t="str">
        <f>女子種目選択!K104</f>
        <v/>
      </c>
      <c r="M103" s="21" t="str">
        <f>女子種目選択!L104</f>
        <v/>
      </c>
      <c r="N103" s="21" t="str">
        <f>女子種目選択!M104</f>
        <v/>
      </c>
      <c r="O103" s="21" t="str">
        <f>女子種目選択!N104</f>
        <v/>
      </c>
      <c r="P103" s="21">
        <f>女子記録入力!AD104</f>
        <v>0</v>
      </c>
      <c r="Q103" s="21">
        <f>女子記録入力!BB104</f>
        <v>0</v>
      </c>
      <c r="R103" s="21">
        <f>女子記録入力!BZ104</f>
        <v>0</v>
      </c>
      <c r="S103" s="21">
        <f>女子記録入力!CX104</f>
        <v>0</v>
      </c>
      <c r="T103" s="21">
        <f>女子記録入力!DV104</f>
        <v>0</v>
      </c>
    </row>
    <row r="104" spans="1:20">
      <c r="A104" s="18">
        <v>102</v>
      </c>
      <c r="B104" s="18" t="str">
        <f t="shared" si="3"/>
        <v/>
      </c>
      <c r="C104" s="19" t="str">
        <f>IF(女子種目選択!B105="","",女子種目選択!B105)</f>
        <v/>
      </c>
      <c r="D104" s="19" t="str">
        <f>IF(女子種目選択!C105="","",女子種目選択!C105)</f>
        <v/>
      </c>
      <c r="E104" s="19" t="str">
        <f>IF(女子種目選択!D105="","",女子種目選択!D105)</f>
        <v/>
      </c>
      <c r="F104" s="21" t="str">
        <f>女子記録入力!G105</f>
        <v/>
      </c>
      <c r="G104" s="21" t="str">
        <f>女子記録入力!AE105</f>
        <v/>
      </c>
      <c r="H104" s="21" t="str">
        <f>女子記録入力!BC105</f>
        <v/>
      </c>
      <c r="I104" s="21" t="str">
        <f>女子記録入力!CA105</f>
        <v/>
      </c>
      <c r="J104" s="21" t="str">
        <f>女子記録入力!CY105</f>
        <v/>
      </c>
      <c r="K104" s="21" t="str">
        <f>女子種目選択!J105</f>
        <v/>
      </c>
      <c r="L104" s="21" t="str">
        <f>女子種目選択!K105</f>
        <v/>
      </c>
      <c r="M104" s="21" t="str">
        <f>女子種目選択!L105</f>
        <v/>
      </c>
      <c r="N104" s="21" t="str">
        <f>女子種目選択!M105</f>
        <v/>
      </c>
      <c r="O104" s="21" t="str">
        <f>女子種目選択!N105</f>
        <v/>
      </c>
      <c r="P104" s="21">
        <f>女子記録入力!AD105</f>
        <v>0</v>
      </c>
      <c r="Q104" s="21">
        <f>女子記録入力!BB105</f>
        <v>0</v>
      </c>
      <c r="R104" s="21">
        <f>女子記録入力!BZ105</f>
        <v>0</v>
      </c>
      <c r="S104" s="21">
        <f>女子記録入力!CX105</f>
        <v>0</v>
      </c>
      <c r="T104" s="21">
        <f>女子記録入力!DV105</f>
        <v>0</v>
      </c>
    </row>
    <row r="105" spans="1:20">
      <c r="A105" s="18">
        <v>103</v>
      </c>
      <c r="B105" s="18" t="str">
        <f t="shared" si="3"/>
        <v/>
      </c>
      <c r="C105" s="19" t="str">
        <f>IF(女子種目選択!B106="","",女子種目選択!B106)</f>
        <v/>
      </c>
      <c r="D105" s="19" t="str">
        <f>IF(女子種目選択!C106="","",女子種目選択!C106)</f>
        <v/>
      </c>
      <c r="E105" s="19" t="str">
        <f>IF(女子種目選択!D106="","",女子種目選択!D106)</f>
        <v/>
      </c>
      <c r="F105" s="21" t="str">
        <f>女子記録入力!G106</f>
        <v/>
      </c>
      <c r="G105" s="21" t="str">
        <f>女子記録入力!AE106</f>
        <v/>
      </c>
      <c r="H105" s="21" t="str">
        <f>女子記録入力!BC106</f>
        <v/>
      </c>
      <c r="I105" s="21" t="str">
        <f>女子記録入力!CA106</f>
        <v/>
      </c>
      <c r="J105" s="21" t="str">
        <f>女子記録入力!CY106</f>
        <v/>
      </c>
      <c r="K105" s="21" t="str">
        <f>女子種目選択!J106</f>
        <v/>
      </c>
      <c r="L105" s="21" t="str">
        <f>女子種目選択!K106</f>
        <v/>
      </c>
      <c r="M105" s="21" t="str">
        <f>女子種目選択!L106</f>
        <v/>
      </c>
      <c r="N105" s="21" t="str">
        <f>女子種目選択!M106</f>
        <v/>
      </c>
      <c r="O105" s="21" t="str">
        <f>女子種目選択!N106</f>
        <v/>
      </c>
      <c r="P105" s="21">
        <f>女子記録入力!AD106</f>
        <v>0</v>
      </c>
      <c r="Q105" s="21">
        <f>女子記録入力!BB106</f>
        <v>0</v>
      </c>
      <c r="R105" s="21">
        <f>女子記録入力!BZ106</f>
        <v>0</v>
      </c>
      <c r="S105" s="21">
        <f>女子記録入力!CX106</f>
        <v>0</v>
      </c>
      <c r="T105" s="21">
        <f>女子記録入力!DV106</f>
        <v>0</v>
      </c>
    </row>
    <row r="106" spans="1:20">
      <c r="A106" s="18">
        <v>104</v>
      </c>
      <c r="B106" s="18" t="str">
        <f t="shared" si="3"/>
        <v/>
      </c>
      <c r="C106" s="19" t="str">
        <f>IF(女子種目選択!B107="","",女子種目選択!B107)</f>
        <v/>
      </c>
      <c r="D106" s="19" t="str">
        <f>IF(女子種目選択!C107="","",女子種目選択!C107)</f>
        <v/>
      </c>
      <c r="E106" s="19" t="str">
        <f>IF(女子種目選択!D107="","",女子種目選択!D107)</f>
        <v/>
      </c>
      <c r="F106" s="21" t="str">
        <f>女子記録入力!G107</f>
        <v/>
      </c>
      <c r="G106" s="21" t="str">
        <f>女子記録入力!AE107</f>
        <v/>
      </c>
      <c r="H106" s="21" t="str">
        <f>女子記録入力!BC107</f>
        <v/>
      </c>
      <c r="I106" s="21" t="str">
        <f>女子記録入力!CA107</f>
        <v/>
      </c>
      <c r="J106" s="21" t="str">
        <f>女子記録入力!CY107</f>
        <v/>
      </c>
      <c r="K106" s="21" t="str">
        <f>女子種目選択!J107</f>
        <v/>
      </c>
      <c r="L106" s="21" t="str">
        <f>女子種目選択!K107</f>
        <v/>
      </c>
      <c r="M106" s="21" t="str">
        <f>女子種目選択!L107</f>
        <v/>
      </c>
      <c r="N106" s="21" t="str">
        <f>女子種目選択!M107</f>
        <v/>
      </c>
      <c r="O106" s="21" t="str">
        <f>女子種目選択!N107</f>
        <v/>
      </c>
      <c r="P106" s="21">
        <f>女子記録入力!AD107</f>
        <v>0</v>
      </c>
      <c r="Q106" s="21">
        <f>女子記録入力!BB107</f>
        <v>0</v>
      </c>
      <c r="R106" s="21">
        <f>女子記録入力!BZ107</f>
        <v>0</v>
      </c>
      <c r="S106" s="21">
        <f>女子記録入力!CX107</f>
        <v>0</v>
      </c>
      <c r="T106" s="21">
        <f>女子記録入力!DV107</f>
        <v>0</v>
      </c>
    </row>
    <row r="107" spans="1:20">
      <c r="A107" s="18">
        <v>105</v>
      </c>
      <c r="B107" s="18" t="str">
        <f t="shared" si="3"/>
        <v/>
      </c>
      <c r="C107" s="19" t="str">
        <f>IF(女子種目選択!B108="","",女子種目選択!B108)</f>
        <v/>
      </c>
      <c r="D107" s="19" t="str">
        <f>IF(女子種目選択!C108="","",女子種目選択!C108)</f>
        <v/>
      </c>
      <c r="E107" s="19" t="str">
        <f>IF(女子種目選択!D108="","",女子種目選択!D108)</f>
        <v/>
      </c>
      <c r="F107" s="21" t="str">
        <f>女子記録入力!G108</f>
        <v/>
      </c>
      <c r="G107" s="21" t="str">
        <f>女子記録入力!AE108</f>
        <v/>
      </c>
      <c r="H107" s="21" t="str">
        <f>女子記録入力!BC108</f>
        <v/>
      </c>
      <c r="I107" s="21" t="str">
        <f>女子記録入力!CA108</f>
        <v/>
      </c>
      <c r="J107" s="21" t="str">
        <f>女子記録入力!CY108</f>
        <v/>
      </c>
      <c r="K107" s="21" t="str">
        <f>女子種目選択!J108</f>
        <v/>
      </c>
      <c r="L107" s="21" t="str">
        <f>女子種目選択!K108</f>
        <v/>
      </c>
      <c r="M107" s="21" t="str">
        <f>女子種目選択!L108</f>
        <v/>
      </c>
      <c r="N107" s="21" t="str">
        <f>女子種目選択!M108</f>
        <v/>
      </c>
      <c r="O107" s="21" t="str">
        <f>女子種目選択!N108</f>
        <v/>
      </c>
      <c r="P107" s="21">
        <f>女子記録入力!AD108</f>
        <v>0</v>
      </c>
      <c r="Q107" s="21">
        <f>女子記録入力!BB108</f>
        <v>0</v>
      </c>
      <c r="R107" s="21">
        <f>女子記録入力!BZ108</f>
        <v>0</v>
      </c>
      <c r="S107" s="21">
        <f>女子記録入力!CX108</f>
        <v>0</v>
      </c>
      <c r="T107" s="21">
        <f>女子記録入力!DV108</f>
        <v>0</v>
      </c>
    </row>
    <row r="108" spans="1:20">
      <c r="A108" s="18">
        <v>106</v>
      </c>
      <c r="B108" s="18" t="str">
        <f t="shared" si="3"/>
        <v/>
      </c>
      <c r="C108" s="19" t="str">
        <f>IF(女子種目選択!B109="","",女子種目選択!B109)</f>
        <v/>
      </c>
      <c r="D108" s="19" t="str">
        <f>IF(女子種目選択!C109="","",女子種目選択!C109)</f>
        <v/>
      </c>
      <c r="E108" s="19" t="str">
        <f>IF(女子種目選択!D109="","",女子種目選択!D109)</f>
        <v/>
      </c>
      <c r="F108" s="21" t="str">
        <f>女子記録入力!G109</f>
        <v/>
      </c>
      <c r="G108" s="21" t="str">
        <f>女子記録入力!AE109</f>
        <v/>
      </c>
      <c r="H108" s="21" t="str">
        <f>女子記録入力!BC109</f>
        <v/>
      </c>
      <c r="I108" s="21" t="str">
        <f>女子記録入力!CA109</f>
        <v/>
      </c>
      <c r="J108" s="21" t="str">
        <f>女子記録入力!CY109</f>
        <v/>
      </c>
      <c r="K108" s="21" t="str">
        <f>女子種目選択!J109</f>
        <v/>
      </c>
      <c r="L108" s="21" t="str">
        <f>女子種目選択!K109</f>
        <v/>
      </c>
      <c r="M108" s="21" t="str">
        <f>女子種目選択!L109</f>
        <v/>
      </c>
      <c r="N108" s="21" t="str">
        <f>女子種目選択!M109</f>
        <v/>
      </c>
      <c r="O108" s="21" t="str">
        <f>女子種目選択!N109</f>
        <v/>
      </c>
      <c r="P108" s="21">
        <f>女子記録入力!AD109</f>
        <v>0</v>
      </c>
      <c r="Q108" s="21">
        <f>女子記録入力!BB109</f>
        <v>0</v>
      </c>
      <c r="R108" s="21">
        <f>女子記録入力!BZ109</f>
        <v>0</v>
      </c>
      <c r="S108" s="21">
        <f>女子記録入力!CX109</f>
        <v>0</v>
      </c>
      <c r="T108" s="21">
        <f>女子記録入力!DV109</f>
        <v>0</v>
      </c>
    </row>
    <row r="109" spans="1:20">
      <c r="A109" s="18">
        <v>107</v>
      </c>
      <c r="B109" s="18" t="str">
        <f t="shared" si="3"/>
        <v/>
      </c>
      <c r="C109" s="19" t="str">
        <f>IF(女子種目選択!B110="","",女子種目選択!B110)</f>
        <v/>
      </c>
      <c r="D109" s="19" t="str">
        <f>IF(女子種目選択!C110="","",女子種目選択!C110)</f>
        <v/>
      </c>
      <c r="E109" s="19" t="str">
        <f>IF(女子種目選択!D110="","",女子種目選択!D110)</f>
        <v/>
      </c>
      <c r="F109" s="21" t="str">
        <f>女子記録入力!G110</f>
        <v/>
      </c>
      <c r="G109" s="21" t="str">
        <f>女子記録入力!AE110</f>
        <v/>
      </c>
      <c r="H109" s="21" t="str">
        <f>女子記録入力!BC110</f>
        <v/>
      </c>
      <c r="I109" s="21" t="str">
        <f>女子記録入力!CA110</f>
        <v/>
      </c>
      <c r="J109" s="21" t="str">
        <f>女子記録入力!CY110</f>
        <v/>
      </c>
      <c r="K109" s="21" t="str">
        <f>女子種目選択!J110</f>
        <v/>
      </c>
      <c r="L109" s="21" t="str">
        <f>女子種目選択!K110</f>
        <v/>
      </c>
      <c r="M109" s="21" t="str">
        <f>女子種目選択!L110</f>
        <v/>
      </c>
      <c r="N109" s="21" t="str">
        <f>女子種目選択!M110</f>
        <v/>
      </c>
      <c r="O109" s="21" t="str">
        <f>女子種目選択!N110</f>
        <v/>
      </c>
      <c r="P109" s="21">
        <f>女子記録入力!AD110</f>
        <v>0</v>
      </c>
      <c r="Q109" s="21">
        <f>女子記録入力!BB110</f>
        <v>0</v>
      </c>
      <c r="R109" s="21">
        <f>女子記録入力!BZ110</f>
        <v>0</v>
      </c>
      <c r="S109" s="21">
        <f>女子記録入力!CX110</f>
        <v>0</v>
      </c>
      <c r="T109" s="21">
        <f>女子記録入力!DV110</f>
        <v>0</v>
      </c>
    </row>
    <row r="110" spans="1:20">
      <c r="A110" s="18">
        <v>108</v>
      </c>
      <c r="B110" s="18" t="str">
        <f t="shared" si="3"/>
        <v/>
      </c>
      <c r="C110" s="19" t="str">
        <f>IF(女子種目選択!B111="","",女子種目選択!B111)</f>
        <v/>
      </c>
      <c r="D110" s="19" t="str">
        <f>IF(女子種目選択!C111="","",女子種目選択!C111)</f>
        <v/>
      </c>
      <c r="E110" s="19" t="str">
        <f>IF(女子種目選択!D111="","",女子種目選択!D111)</f>
        <v/>
      </c>
      <c r="F110" s="21" t="str">
        <f>女子記録入力!G111</f>
        <v/>
      </c>
      <c r="G110" s="21" t="str">
        <f>女子記録入力!AE111</f>
        <v/>
      </c>
      <c r="H110" s="21" t="str">
        <f>女子記録入力!BC111</f>
        <v/>
      </c>
      <c r="I110" s="21" t="str">
        <f>女子記録入力!CA111</f>
        <v/>
      </c>
      <c r="J110" s="21" t="str">
        <f>女子記録入力!CY111</f>
        <v/>
      </c>
      <c r="K110" s="21" t="str">
        <f>女子種目選択!J111</f>
        <v/>
      </c>
      <c r="L110" s="21" t="str">
        <f>女子種目選択!K111</f>
        <v/>
      </c>
      <c r="M110" s="21" t="str">
        <f>女子種目選択!L111</f>
        <v/>
      </c>
      <c r="N110" s="21" t="str">
        <f>女子種目選択!M111</f>
        <v/>
      </c>
      <c r="O110" s="21" t="str">
        <f>女子種目選択!N111</f>
        <v/>
      </c>
      <c r="P110" s="21">
        <f>女子記録入力!AD111</f>
        <v>0</v>
      </c>
      <c r="Q110" s="21">
        <f>女子記録入力!BB111</f>
        <v>0</v>
      </c>
      <c r="R110" s="21">
        <f>女子記録入力!BZ111</f>
        <v>0</v>
      </c>
      <c r="S110" s="21">
        <f>女子記録入力!CX111</f>
        <v>0</v>
      </c>
      <c r="T110" s="21">
        <f>女子記録入力!DV111</f>
        <v>0</v>
      </c>
    </row>
    <row r="111" spans="1:20">
      <c r="A111" s="18">
        <v>109</v>
      </c>
      <c r="B111" s="18" t="str">
        <f t="shared" si="3"/>
        <v/>
      </c>
      <c r="C111" s="19" t="str">
        <f>IF(女子種目選択!B112="","",女子種目選択!B112)</f>
        <v/>
      </c>
      <c r="D111" s="19" t="str">
        <f>IF(女子種目選択!C112="","",女子種目選択!C112)</f>
        <v/>
      </c>
      <c r="E111" s="19" t="str">
        <f>IF(女子種目選択!D112="","",女子種目選択!D112)</f>
        <v/>
      </c>
      <c r="F111" s="21" t="str">
        <f>女子記録入力!G112</f>
        <v/>
      </c>
      <c r="G111" s="21" t="str">
        <f>女子記録入力!AE112</f>
        <v/>
      </c>
      <c r="H111" s="21" t="str">
        <f>女子記録入力!BC112</f>
        <v/>
      </c>
      <c r="I111" s="21" t="str">
        <f>女子記録入力!CA112</f>
        <v/>
      </c>
      <c r="J111" s="21" t="str">
        <f>女子記録入力!CY112</f>
        <v/>
      </c>
      <c r="K111" s="21" t="str">
        <f>女子種目選択!J112</f>
        <v/>
      </c>
      <c r="L111" s="21" t="str">
        <f>女子種目選択!K112</f>
        <v/>
      </c>
      <c r="M111" s="21" t="str">
        <f>女子種目選択!L112</f>
        <v/>
      </c>
      <c r="N111" s="21" t="str">
        <f>女子種目選択!M112</f>
        <v/>
      </c>
      <c r="O111" s="21" t="str">
        <f>女子種目選択!N112</f>
        <v/>
      </c>
      <c r="P111" s="21">
        <f>女子記録入力!AD112</f>
        <v>0</v>
      </c>
      <c r="Q111" s="21">
        <f>女子記録入力!BB112</f>
        <v>0</v>
      </c>
      <c r="R111" s="21">
        <f>女子記録入力!BZ112</f>
        <v>0</v>
      </c>
      <c r="S111" s="21">
        <f>女子記録入力!CX112</f>
        <v>0</v>
      </c>
      <c r="T111" s="21">
        <f>女子記録入力!DV112</f>
        <v>0</v>
      </c>
    </row>
    <row r="112" spans="1:20">
      <c r="A112" s="18">
        <v>110</v>
      </c>
      <c r="B112" s="18" t="str">
        <f t="shared" si="3"/>
        <v/>
      </c>
      <c r="C112" s="19" t="str">
        <f>IF(女子種目選択!B113="","",女子種目選択!B113)</f>
        <v/>
      </c>
      <c r="D112" s="19" t="str">
        <f>IF(女子種目選択!C113="","",女子種目選択!C113)</f>
        <v/>
      </c>
      <c r="E112" s="19" t="str">
        <f>IF(女子種目選択!D113="","",女子種目選択!D113)</f>
        <v/>
      </c>
      <c r="F112" s="21" t="str">
        <f>女子記録入力!G113</f>
        <v/>
      </c>
      <c r="G112" s="21" t="str">
        <f>女子記録入力!AE113</f>
        <v/>
      </c>
      <c r="H112" s="21" t="str">
        <f>女子記録入力!BC113</f>
        <v/>
      </c>
      <c r="I112" s="21" t="str">
        <f>女子記録入力!CA113</f>
        <v/>
      </c>
      <c r="J112" s="21" t="str">
        <f>女子記録入力!CY113</f>
        <v/>
      </c>
      <c r="K112" s="21" t="str">
        <f>女子種目選択!J113</f>
        <v/>
      </c>
      <c r="L112" s="21" t="str">
        <f>女子種目選択!K113</f>
        <v/>
      </c>
      <c r="M112" s="21" t="str">
        <f>女子種目選択!L113</f>
        <v/>
      </c>
      <c r="N112" s="21" t="str">
        <f>女子種目選択!M113</f>
        <v/>
      </c>
      <c r="O112" s="21" t="str">
        <f>女子種目選択!N113</f>
        <v/>
      </c>
      <c r="P112" s="21">
        <f>女子記録入力!AD113</f>
        <v>0</v>
      </c>
      <c r="Q112" s="21">
        <f>女子記録入力!BB113</f>
        <v>0</v>
      </c>
      <c r="R112" s="21">
        <f>女子記録入力!BZ113</f>
        <v>0</v>
      </c>
      <c r="S112" s="21">
        <f>女子記録入力!CX113</f>
        <v>0</v>
      </c>
      <c r="T112" s="21">
        <f>女子記録入力!DV113</f>
        <v>0</v>
      </c>
    </row>
    <row r="113" spans="1:20">
      <c r="A113" s="18">
        <v>111</v>
      </c>
      <c r="B113" s="18" t="str">
        <f t="shared" si="3"/>
        <v/>
      </c>
      <c r="C113" s="19" t="str">
        <f>IF(女子種目選択!B114="","",女子種目選択!B114)</f>
        <v/>
      </c>
      <c r="D113" s="19" t="str">
        <f>IF(女子種目選択!C114="","",女子種目選択!C114)</f>
        <v/>
      </c>
      <c r="E113" s="19" t="str">
        <f>IF(女子種目選択!D114="","",女子種目選択!D114)</f>
        <v/>
      </c>
      <c r="F113" s="21" t="str">
        <f>女子記録入力!G114</f>
        <v/>
      </c>
      <c r="G113" s="21" t="str">
        <f>女子記録入力!AE114</f>
        <v/>
      </c>
      <c r="H113" s="21" t="str">
        <f>女子記録入力!BC114</f>
        <v/>
      </c>
      <c r="I113" s="21" t="str">
        <f>女子記録入力!CA114</f>
        <v/>
      </c>
      <c r="J113" s="21" t="str">
        <f>女子記録入力!CY114</f>
        <v/>
      </c>
      <c r="K113" s="21" t="str">
        <f>女子種目選択!J114</f>
        <v/>
      </c>
      <c r="L113" s="21" t="str">
        <f>女子種目選択!K114</f>
        <v/>
      </c>
      <c r="M113" s="21" t="str">
        <f>女子種目選択!L114</f>
        <v/>
      </c>
      <c r="N113" s="21" t="str">
        <f>女子種目選択!M114</f>
        <v/>
      </c>
      <c r="O113" s="21" t="str">
        <f>女子種目選択!N114</f>
        <v/>
      </c>
      <c r="P113" s="21">
        <f>女子記録入力!AD114</f>
        <v>0</v>
      </c>
      <c r="Q113" s="21">
        <f>女子記録入力!BB114</f>
        <v>0</v>
      </c>
      <c r="R113" s="21">
        <f>女子記録入力!BZ114</f>
        <v>0</v>
      </c>
      <c r="S113" s="21">
        <f>女子記録入力!CX114</f>
        <v>0</v>
      </c>
      <c r="T113" s="21">
        <f>女子記録入力!DV114</f>
        <v>0</v>
      </c>
    </row>
    <row r="114" spans="1:20">
      <c r="A114" s="18">
        <v>112</v>
      </c>
      <c r="B114" s="18" t="str">
        <f t="shared" si="3"/>
        <v/>
      </c>
      <c r="C114" s="19" t="str">
        <f>IF(女子種目選択!B115="","",女子種目選択!B115)</f>
        <v/>
      </c>
      <c r="D114" s="19" t="str">
        <f>IF(女子種目選択!C115="","",女子種目選択!C115)</f>
        <v/>
      </c>
      <c r="E114" s="19" t="str">
        <f>IF(女子種目選択!D115="","",女子種目選択!D115)</f>
        <v/>
      </c>
      <c r="F114" s="21" t="str">
        <f>女子記録入力!G115</f>
        <v/>
      </c>
      <c r="G114" s="21" t="str">
        <f>女子記録入力!AE115</f>
        <v/>
      </c>
      <c r="H114" s="21" t="str">
        <f>女子記録入力!BC115</f>
        <v/>
      </c>
      <c r="I114" s="21" t="str">
        <f>女子記録入力!CA115</f>
        <v/>
      </c>
      <c r="J114" s="21" t="str">
        <f>女子記録入力!CY115</f>
        <v/>
      </c>
      <c r="K114" s="21" t="str">
        <f>女子種目選択!J115</f>
        <v/>
      </c>
      <c r="L114" s="21" t="str">
        <f>女子種目選択!K115</f>
        <v/>
      </c>
      <c r="M114" s="21" t="str">
        <f>女子種目選択!L115</f>
        <v/>
      </c>
      <c r="N114" s="21" t="str">
        <f>女子種目選択!M115</f>
        <v/>
      </c>
      <c r="O114" s="21" t="str">
        <f>女子種目選択!N115</f>
        <v/>
      </c>
      <c r="P114" s="21">
        <f>女子記録入力!AD115</f>
        <v>0</v>
      </c>
      <c r="Q114" s="21">
        <f>女子記録入力!BB115</f>
        <v>0</v>
      </c>
      <c r="R114" s="21">
        <f>女子記録入力!BZ115</f>
        <v>0</v>
      </c>
      <c r="S114" s="21">
        <f>女子記録入力!CX115</f>
        <v>0</v>
      </c>
      <c r="T114" s="21">
        <f>女子記録入力!DV115</f>
        <v>0</v>
      </c>
    </row>
    <row r="115" spans="1:20">
      <c r="A115" s="18">
        <v>113</v>
      </c>
      <c r="B115" s="18" t="str">
        <f t="shared" si="3"/>
        <v/>
      </c>
      <c r="C115" s="19" t="str">
        <f>IF(女子種目選択!B116="","",女子種目選択!B116)</f>
        <v/>
      </c>
      <c r="D115" s="19" t="str">
        <f>IF(女子種目選択!C116="","",女子種目選択!C116)</f>
        <v/>
      </c>
      <c r="E115" s="19" t="str">
        <f>IF(女子種目選択!D116="","",女子種目選択!D116)</f>
        <v/>
      </c>
      <c r="F115" s="21" t="str">
        <f>女子記録入力!G116</f>
        <v/>
      </c>
      <c r="G115" s="21" t="str">
        <f>女子記録入力!AE116</f>
        <v/>
      </c>
      <c r="H115" s="21" t="str">
        <f>女子記録入力!BC116</f>
        <v/>
      </c>
      <c r="I115" s="21" t="str">
        <f>女子記録入力!CA116</f>
        <v/>
      </c>
      <c r="J115" s="21" t="str">
        <f>女子記録入力!CY116</f>
        <v/>
      </c>
      <c r="K115" s="21" t="str">
        <f>女子種目選択!J116</f>
        <v/>
      </c>
      <c r="L115" s="21" t="str">
        <f>女子種目選択!K116</f>
        <v/>
      </c>
      <c r="M115" s="21" t="str">
        <f>女子種目選択!L116</f>
        <v/>
      </c>
      <c r="N115" s="21" t="str">
        <f>女子種目選択!M116</f>
        <v/>
      </c>
      <c r="O115" s="21" t="str">
        <f>女子種目選択!N116</f>
        <v/>
      </c>
      <c r="P115" s="21">
        <f>女子記録入力!AD116</f>
        <v>0</v>
      </c>
      <c r="Q115" s="21">
        <f>女子記録入力!BB116</f>
        <v>0</v>
      </c>
      <c r="R115" s="21">
        <f>女子記録入力!BZ116</f>
        <v>0</v>
      </c>
      <c r="S115" s="21">
        <f>女子記録入力!CX116</f>
        <v>0</v>
      </c>
      <c r="T115" s="21">
        <f>女子記録入力!DV116</f>
        <v>0</v>
      </c>
    </row>
    <row r="116" spans="1:20">
      <c r="A116" s="18">
        <v>114</v>
      </c>
      <c r="B116" s="18" t="str">
        <f t="shared" si="3"/>
        <v/>
      </c>
      <c r="C116" s="19" t="str">
        <f>IF(女子種目選択!B117="","",女子種目選択!B117)</f>
        <v/>
      </c>
      <c r="D116" s="19" t="str">
        <f>IF(女子種目選択!C117="","",女子種目選択!C117)</f>
        <v/>
      </c>
      <c r="E116" s="19" t="str">
        <f>IF(女子種目選択!D117="","",女子種目選択!D117)</f>
        <v/>
      </c>
      <c r="F116" s="21" t="str">
        <f>女子記録入力!G117</f>
        <v/>
      </c>
      <c r="G116" s="21" t="str">
        <f>女子記録入力!AE117</f>
        <v/>
      </c>
      <c r="H116" s="21" t="str">
        <f>女子記録入力!BC117</f>
        <v/>
      </c>
      <c r="I116" s="21" t="str">
        <f>女子記録入力!CA117</f>
        <v/>
      </c>
      <c r="J116" s="21" t="str">
        <f>女子記録入力!CY117</f>
        <v/>
      </c>
      <c r="K116" s="21" t="str">
        <f>女子種目選択!J117</f>
        <v/>
      </c>
      <c r="L116" s="21" t="str">
        <f>女子種目選択!K117</f>
        <v/>
      </c>
      <c r="M116" s="21" t="str">
        <f>女子種目選択!L117</f>
        <v/>
      </c>
      <c r="N116" s="21" t="str">
        <f>女子種目選択!M117</f>
        <v/>
      </c>
      <c r="O116" s="21" t="str">
        <f>女子種目選択!N117</f>
        <v/>
      </c>
      <c r="P116" s="21">
        <f>女子記録入力!AD117</f>
        <v>0</v>
      </c>
      <c r="Q116" s="21">
        <f>女子記録入力!BB117</f>
        <v>0</v>
      </c>
      <c r="R116" s="21">
        <f>女子記録入力!BZ117</f>
        <v>0</v>
      </c>
      <c r="S116" s="21">
        <f>女子記録入力!CX117</f>
        <v>0</v>
      </c>
      <c r="T116" s="21">
        <f>女子記録入力!DV117</f>
        <v>0</v>
      </c>
    </row>
    <row r="117" spans="1:20">
      <c r="A117" s="18">
        <v>115</v>
      </c>
      <c r="B117" s="18" t="str">
        <f t="shared" si="3"/>
        <v/>
      </c>
      <c r="C117" s="19" t="str">
        <f>IF(女子種目選択!B118="","",女子種目選択!B118)</f>
        <v/>
      </c>
      <c r="D117" s="19" t="str">
        <f>IF(女子種目選択!C118="","",女子種目選択!C118)</f>
        <v/>
      </c>
      <c r="E117" s="19" t="str">
        <f>IF(女子種目選択!D118="","",女子種目選択!D118)</f>
        <v/>
      </c>
      <c r="F117" s="21" t="str">
        <f>女子記録入力!G118</f>
        <v/>
      </c>
      <c r="G117" s="21" t="str">
        <f>女子記録入力!AE118</f>
        <v/>
      </c>
      <c r="H117" s="21" t="str">
        <f>女子記録入力!BC118</f>
        <v/>
      </c>
      <c r="I117" s="21" t="str">
        <f>女子記録入力!CA118</f>
        <v/>
      </c>
      <c r="J117" s="21" t="str">
        <f>女子記録入力!CY118</f>
        <v/>
      </c>
      <c r="K117" s="21" t="str">
        <f>女子種目選択!J118</f>
        <v/>
      </c>
      <c r="L117" s="21" t="str">
        <f>女子種目選択!K118</f>
        <v/>
      </c>
      <c r="M117" s="21" t="str">
        <f>女子種目選択!L118</f>
        <v/>
      </c>
      <c r="N117" s="21" t="str">
        <f>女子種目選択!M118</f>
        <v/>
      </c>
      <c r="O117" s="21" t="str">
        <f>女子種目選択!N118</f>
        <v/>
      </c>
      <c r="P117" s="21">
        <f>女子記録入力!AD118</f>
        <v>0</v>
      </c>
      <c r="Q117" s="21">
        <f>女子記録入力!BB118</f>
        <v>0</v>
      </c>
      <c r="R117" s="21">
        <f>女子記録入力!BZ118</f>
        <v>0</v>
      </c>
      <c r="S117" s="21">
        <f>女子記録入力!CX118</f>
        <v>0</v>
      </c>
      <c r="T117" s="21">
        <f>女子記録入力!DV118</f>
        <v>0</v>
      </c>
    </row>
    <row r="118" spans="1:20">
      <c r="A118" s="18">
        <v>116</v>
      </c>
      <c r="B118" s="18" t="str">
        <f t="shared" si="3"/>
        <v/>
      </c>
      <c r="C118" s="19" t="str">
        <f>IF(女子種目選択!B119="","",女子種目選択!B119)</f>
        <v/>
      </c>
      <c r="D118" s="19" t="str">
        <f>IF(女子種目選択!C119="","",女子種目選択!C119)</f>
        <v/>
      </c>
      <c r="E118" s="19" t="str">
        <f>IF(女子種目選択!D119="","",女子種目選択!D119)</f>
        <v/>
      </c>
      <c r="F118" s="21" t="str">
        <f>女子記録入力!G119</f>
        <v/>
      </c>
      <c r="G118" s="21" t="str">
        <f>女子記録入力!AE119</f>
        <v/>
      </c>
      <c r="H118" s="21" t="str">
        <f>女子記録入力!BC119</f>
        <v/>
      </c>
      <c r="I118" s="21" t="str">
        <f>女子記録入力!CA119</f>
        <v/>
      </c>
      <c r="J118" s="21" t="str">
        <f>女子記録入力!CY119</f>
        <v/>
      </c>
      <c r="K118" s="21" t="str">
        <f>女子種目選択!J119</f>
        <v/>
      </c>
      <c r="L118" s="21" t="str">
        <f>女子種目選択!K119</f>
        <v/>
      </c>
      <c r="M118" s="21" t="str">
        <f>女子種目選択!L119</f>
        <v/>
      </c>
      <c r="N118" s="21" t="str">
        <f>女子種目選択!M119</f>
        <v/>
      </c>
      <c r="O118" s="21" t="str">
        <f>女子種目選択!N119</f>
        <v/>
      </c>
      <c r="P118" s="21">
        <f>女子記録入力!AD119</f>
        <v>0</v>
      </c>
      <c r="Q118" s="21">
        <f>女子記録入力!BB119</f>
        <v>0</v>
      </c>
      <c r="R118" s="21">
        <f>女子記録入力!BZ119</f>
        <v>0</v>
      </c>
      <c r="S118" s="21">
        <f>女子記録入力!CX119</f>
        <v>0</v>
      </c>
      <c r="T118" s="21">
        <f>女子記録入力!DV119</f>
        <v>0</v>
      </c>
    </row>
    <row r="119" spans="1:20">
      <c r="A119" s="18">
        <v>117</v>
      </c>
      <c r="B119" s="18" t="str">
        <f t="shared" si="3"/>
        <v/>
      </c>
      <c r="C119" s="19" t="str">
        <f>IF(女子種目選択!B120="","",女子種目選択!B120)</f>
        <v/>
      </c>
      <c r="D119" s="19" t="str">
        <f>IF(女子種目選択!C120="","",女子種目選択!C120)</f>
        <v/>
      </c>
      <c r="E119" s="19" t="str">
        <f>IF(女子種目選択!D120="","",女子種目選択!D120)</f>
        <v/>
      </c>
      <c r="F119" s="21" t="str">
        <f>女子記録入力!G120</f>
        <v/>
      </c>
      <c r="G119" s="21" t="str">
        <f>女子記録入力!AE120</f>
        <v/>
      </c>
      <c r="H119" s="21" t="str">
        <f>女子記録入力!BC120</f>
        <v/>
      </c>
      <c r="I119" s="21" t="str">
        <f>女子記録入力!CA120</f>
        <v/>
      </c>
      <c r="J119" s="21" t="str">
        <f>女子記録入力!CY120</f>
        <v/>
      </c>
      <c r="K119" s="21" t="str">
        <f>女子種目選択!J120</f>
        <v/>
      </c>
      <c r="L119" s="21" t="str">
        <f>女子種目選択!K120</f>
        <v/>
      </c>
      <c r="M119" s="21" t="str">
        <f>女子種目選択!L120</f>
        <v/>
      </c>
      <c r="N119" s="21" t="str">
        <f>女子種目選択!M120</f>
        <v/>
      </c>
      <c r="O119" s="21" t="str">
        <f>女子種目選択!N120</f>
        <v/>
      </c>
      <c r="P119" s="21">
        <f>女子記録入力!AD120</f>
        <v>0</v>
      </c>
      <c r="Q119" s="21">
        <f>女子記録入力!BB120</f>
        <v>0</v>
      </c>
      <c r="R119" s="21">
        <f>女子記録入力!BZ120</f>
        <v>0</v>
      </c>
      <c r="S119" s="21">
        <f>女子記録入力!CX120</f>
        <v>0</v>
      </c>
      <c r="T119" s="21">
        <f>女子記録入力!DV120</f>
        <v>0</v>
      </c>
    </row>
    <row r="120" spans="1:20">
      <c r="A120" s="18">
        <v>118</v>
      </c>
      <c r="B120" s="18" t="str">
        <f t="shared" si="3"/>
        <v/>
      </c>
      <c r="C120" s="19" t="str">
        <f>IF(女子種目選択!B121="","",女子種目選択!B121)</f>
        <v/>
      </c>
      <c r="D120" s="19" t="str">
        <f>IF(女子種目選択!C121="","",女子種目選択!C121)</f>
        <v/>
      </c>
      <c r="E120" s="19" t="str">
        <f>IF(女子種目選択!D121="","",女子種目選択!D121)</f>
        <v/>
      </c>
      <c r="F120" s="21" t="str">
        <f>女子記録入力!G121</f>
        <v/>
      </c>
      <c r="G120" s="21" t="str">
        <f>女子記録入力!AE121</f>
        <v/>
      </c>
      <c r="H120" s="21" t="str">
        <f>女子記録入力!BC121</f>
        <v/>
      </c>
      <c r="I120" s="21" t="str">
        <f>女子記録入力!CA121</f>
        <v/>
      </c>
      <c r="J120" s="21" t="str">
        <f>女子記録入力!CY121</f>
        <v/>
      </c>
      <c r="K120" s="21" t="str">
        <f>女子種目選択!J121</f>
        <v/>
      </c>
      <c r="L120" s="21" t="str">
        <f>女子種目選択!K121</f>
        <v/>
      </c>
      <c r="M120" s="21" t="str">
        <f>女子種目選択!L121</f>
        <v/>
      </c>
      <c r="N120" s="21" t="str">
        <f>女子種目選択!M121</f>
        <v/>
      </c>
      <c r="O120" s="21" t="str">
        <f>女子種目選択!N121</f>
        <v/>
      </c>
      <c r="P120" s="21">
        <f>女子記録入力!AD121</f>
        <v>0</v>
      </c>
      <c r="Q120" s="21">
        <f>女子記録入力!BB121</f>
        <v>0</v>
      </c>
      <c r="R120" s="21">
        <f>女子記録入力!BZ121</f>
        <v>0</v>
      </c>
      <c r="S120" s="21">
        <f>女子記録入力!CX121</f>
        <v>0</v>
      </c>
      <c r="T120" s="21">
        <f>女子記録入力!DV121</f>
        <v>0</v>
      </c>
    </row>
    <row r="121" spans="1:20">
      <c r="A121" s="18">
        <v>119</v>
      </c>
      <c r="B121" s="18" t="str">
        <f t="shared" si="3"/>
        <v/>
      </c>
      <c r="C121" s="19" t="str">
        <f>IF(女子種目選択!B122="","",女子種目選択!B122)</f>
        <v/>
      </c>
      <c r="D121" s="19" t="str">
        <f>IF(女子種目選択!C122="","",女子種目選択!C122)</f>
        <v/>
      </c>
      <c r="E121" s="19" t="str">
        <f>IF(女子種目選択!D122="","",女子種目選択!D122)</f>
        <v/>
      </c>
      <c r="F121" s="21" t="str">
        <f>女子記録入力!G122</f>
        <v/>
      </c>
      <c r="G121" s="21" t="str">
        <f>女子記録入力!AE122</f>
        <v/>
      </c>
      <c r="H121" s="21" t="str">
        <f>女子記録入力!BC122</f>
        <v/>
      </c>
      <c r="I121" s="21" t="str">
        <f>女子記録入力!CA122</f>
        <v/>
      </c>
      <c r="J121" s="21" t="str">
        <f>女子記録入力!CY122</f>
        <v/>
      </c>
      <c r="K121" s="21" t="str">
        <f>女子種目選択!J122</f>
        <v/>
      </c>
      <c r="L121" s="21" t="str">
        <f>女子種目選択!K122</f>
        <v/>
      </c>
      <c r="M121" s="21" t="str">
        <f>女子種目選択!L122</f>
        <v/>
      </c>
      <c r="N121" s="21" t="str">
        <f>女子種目選択!M122</f>
        <v/>
      </c>
      <c r="O121" s="21" t="str">
        <f>女子種目選択!N122</f>
        <v/>
      </c>
      <c r="P121" s="21">
        <f>女子記録入力!AD122</f>
        <v>0</v>
      </c>
      <c r="Q121" s="21">
        <f>女子記録入力!BB122</f>
        <v>0</v>
      </c>
      <c r="R121" s="21">
        <f>女子記録入力!BZ122</f>
        <v>0</v>
      </c>
      <c r="S121" s="21">
        <f>女子記録入力!CX122</f>
        <v>0</v>
      </c>
      <c r="T121" s="21">
        <f>女子記録入力!DV122</f>
        <v>0</v>
      </c>
    </row>
    <row r="122" spans="1:20">
      <c r="A122" s="18">
        <v>120</v>
      </c>
      <c r="B122" s="18" t="str">
        <f t="shared" si="3"/>
        <v/>
      </c>
      <c r="C122" s="19" t="str">
        <f>IF(女子種目選択!B123="","",女子種目選択!B123)</f>
        <v/>
      </c>
      <c r="D122" s="19" t="str">
        <f>IF(女子種目選択!C123="","",女子種目選択!C123)</f>
        <v/>
      </c>
      <c r="E122" s="19" t="str">
        <f>IF(女子種目選択!D123="","",女子種目選択!D123)</f>
        <v/>
      </c>
      <c r="F122" s="21" t="str">
        <f>女子記録入力!G123</f>
        <v/>
      </c>
      <c r="G122" s="21" t="str">
        <f>女子記録入力!AE123</f>
        <v/>
      </c>
      <c r="H122" s="21" t="str">
        <f>女子記録入力!BC123</f>
        <v/>
      </c>
      <c r="I122" s="21" t="str">
        <f>女子記録入力!CA123</f>
        <v/>
      </c>
      <c r="J122" s="21" t="str">
        <f>女子記録入力!CY123</f>
        <v/>
      </c>
      <c r="K122" s="21" t="str">
        <f>女子種目選択!J123</f>
        <v/>
      </c>
      <c r="L122" s="21" t="str">
        <f>女子種目選択!K123</f>
        <v/>
      </c>
      <c r="M122" s="21" t="str">
        <f>女子種目選択!L123</f>
        <v/>
      </c>
      <c r="N122" s="21" t="str">
        <f>女子種目選択!M123</f>
        <v/>
      </c>
      <c r="O122" s="21" t="str">
        <f>女子種目選択!N123</f>
        <v/>
      </c>
      <c r="P122" s="21">
        <f>女子記録入力!AD123</f>
        <v>0</v>
      </c>
      <c r="Q122" s="21">
        <f>女子記録入力!BB123</f>
        <v>0</v>
      </c>
      <c r="R122" s="21">
        <f>女子記録入力!BZ123</f>
        <v>0</v>
      </c>
      <c r="S122" s="21">
        <f>女子記録入力!CX123</f>
        <v>0</v>
      </c>
      <c r="T122" s="21">
        <f>女子記録入力!DV123</f>
        <v>0</v>
      </c>
    </row>
    <row r="123" spans="1:20">
      <c r="A123" s="18">
        <v>121</v>
      </c>
      <c r="B123" s="18" t="str">
        <f t="shared" si="3"/>
        <v/>
      </c>
      <c r="C123" s="19" t="str">
        <f>IF(女子種目選択!B124="","",女子種目選択!B124)</f>
        <v/>
      </c>
      <c r="D123" s="19" t="str">
        <f>IF(女子種目選択!C124="","",女子種目選択!C124)</f>
        <v/>
      </c>
      <c r="E123" s="19" t="str">
        <f>IF(女子種目選択!D124="","",女子種目選択!D124)</f>
        <v/>
      </c>
      <c r="F123" s="21" t="str">
        <f>女子記録入力!G124</f>
        <v/>
      </c>
      <c r="G123" s="21" t="str">
        <f>女子記録入力!AE124</f>
        <v/>
      </c>
      <c r="H123" s="21" t="str">
        <f>女子記録入力!BC124</f>
        <v/>
      </c>
      <c r="I123" s="21" t="str">
        <f>女子記録入力!CA124</f>
        <v/>
      </c>
      <c r="J123" s="21" t="str">
        <f>女子記録入力!CY124</f>
        <v/>
      </c>
      <c r="K123" s="21" t="str">
        <f>女子種目選択!J124</f>
        <v/>
      </c>
      <c r="L123" s="21" t="str">
        <f>女子種目選択!K124</f>
        <v/>
      </c>
      <c r="M123" s="21" t="str">
        <f>女子種目選択!L124</f>
        <v/>
      </c>
      <c r="N123" s="21" t="str">
        <f>女子種目選択!M124</f>
        <v/>
      </c>
      <c r="O123" s="21" t="str">
        <f>女子種目選択!N124</f>
        <v/>
      </c>
      <c r="P123" s="21">
        <f>女子記録入力!AD124</f>
        <v>0</v>
      </c>
      <c r="Q123" s="21">
        <f>女子記録入力!BB124</f>
        <v>0</v>
      </c>
      <c r="R123" s="21">
        <f>女子記録入力!BZ124</f>
        <v>0</v>
      </c>
      <c r="S123" s="21">
        <f>女子記録入力!CX124</f>
        <v>0</v>
      </c>
      <c r="T123" s="21">
        <f>女子記録入力!DV124</f>
        <v>0</v>
      </c>
    </row>
    <row r="124" spans="1:20">
      <c r="A124" s="18">
        <v>122</v>
      </c>
      <c r="B124" s="18" t="str">
        <f t="shared" si="3"/>
        <v/>
      </c>
      <c r="C124" s="19" t="str">
        <f>IF(女子種目選択!B125="","",女子種目選択!B125)</f>
        <v/>
      </c>
      <c r="D124" s="19" t="str">
        <f>IF(女子種目選択!C125="","",女子種目選択!C125)</f>
        <v/>
      </c>
      <c r="E124" s="19" t="str">
        <f>IF(女子種目選択!D125="","",女子種目選択!D125)</f>
        <v/>
      </c>
      <c r="F124" s="21" t="str">
        <f>女子記録入力!G125</f>
        <v/>
      </c>
      <c r="G124" s="21" t="str">
        <f>女子記録入力!AE125</f>
        <v/>
      </c>
      <c r="H124" s="21" t="str">
        <f>女子記録入力!BC125</f>
        <v/>
      </c>
      <c r="I124" s="21" t="str">
        <f>女子記録入力!CA125</f>
        <v/>
      </c>
      <c r="J124" s="21" t="str">
        <f>女子記録入力!CY125</f>
        <v/>
      </c>
      <c r="K124" s="21" t="str">
        <f>女子種目選択!J125</f>
        <v/>
      </c>
      <c r="L124" s="21" t="str">
        <f>女子種目選択!K125</f>
        <v/>
      </c>
      <c r="M124" s="21" t="str">
        <f>女子種目選択!L125</f>
        <v/>
      </c>
      <c r="N124" s="21" t="str">
        <f>女子種目選択!M125</f>
        <v/>
      </c>
      <c r="O124" s="21" t="str">
        <f>女子種目選択!N125</f>
        <v/>
      </c>
      <c r="P124" s="21">
        <f>女子記録入力!AD125</f>
        <v>0</v>
      </c>
      <c r="Q124" s="21">
        <f>女子記録入力!BB125</f>
        <v>0</v>
      </c>
      <c r="R124" s="21">
        <f>女子記録入力!BZ125</f>
        <v>0</v>
      </c>
      <c r="S124" s="21">
        <f>女子記録入力!CX125</f>
        <v>0</v>
      </c>
      <c r="T124" s="21">
        <f>女子記録入力!DV125</f>
        <v>0</v>
      </c>
    </row>
    <row r="125" spans="1:20">
      <c r="A125" s="18">
        <v>123</v>
      </c>
      <c r="B125" s="18" t="str">
        <f t="shared" si="3"/>
        <v/>
      </c>
      <c r="C125" s="19" t="str">
        <f>IF(女子種目選択!B126="","",女子種目選択!B126)</f>
        <v/>
      </c>
      <c r="D125" s="19" t="str">
        <f>IF(女子種目選択!C126="","",女子種目選択!C126)</f>
        <v/>
      </c>
      <c r="E125" s="19" t="str">
        <f>IF(女子種目選択!D126="","",女子種目選択!D126)</f>
        <v/>
      </c>
      <c r="F125" s="21" t="str">
        <f>女子記録入力!G126</f>
        <v/>
      </c>
      <c r="G125" s="21" t="str">
        <f>女子記録入力!AE126</f>
        <v/>
      </c>
      <c r="H125" s="21" t="str">
        <f>女子記録入力!BC126</f>
        <v/>
      </c>
      <c r="I125" s="21" t="str">
        <f>女子記録入力!CA126</f>
        <v/>
      </c>
      <c r="J125" s="21" t="str">
        <f>女子記録入力!CY126</f>
        <v/>
      </c>
      <c r="K125" s="21" t="str">
        <f>女子種目選択!J126</f>
        <v/>
      </c>
      <c r="L125" s="21" t="str">
        <f>女子種目選択!K126</f>
        <v/>
      </c>
      <c r="M125" s="21" t="str">
        <f>女子種目選択!L126</f>
        <v/>
      </c>
      <c r="N125" s="21" t="str">
        <f>女子種目選択!M126</f>
        <v/>
      </c>
      <c r="O125" s="21" t="str">
        <f>女子種目選択!N126</f>
        <v/>
      </c>
      <c r="P125" s="21">
        <f>女子記録入力!AD126</f>
        <v>0</v>
      </c>
      <c r="Q125" s="21">
        <f>女子記録入力!BB126</f>
        <v>0</v>
      </c>
      <c r="R125" s="21">
        <f>女子記録入力!BZ126</f>
        <v>0</v>
      </c>
      <c r="S125" s="21">
        <f>女子記録入力!CX126</f>
        <v>0</v>
      </c>
      <c r="T125" s="21">
        <f>女子記録入力!DV126</f>
        <v>0</v>
      </c>
    </row>
    <row r="126" spans="1:20">
      <c r="A126" s="18">
        <v>124</v>
      </c>
      <c r="B126" s="18" t="str">
        <f t="shared" si="3"/>
        <v/>
      </c>
      <c r="C126" s="19" t="str">
        <f>IF(女子種目選択!B127="","",女子種目選択!B127)</f>
        <v/>
      </c>
      <c r="D126" s="19" t="str">
        <f>IF(女子種目選択!C127="","",女子種目選択!C127)</f>
        <v/>
      </c>
      <c r="E126" s="19" t="str">
        <f>IF(女子種目選択!D127="","",女子種目選択!D127)</f>
        <v/>
      </c>
      <c r="F126" s="21" t="str">
        <f>女子記録入力!G127</f>
        <v/>
      </c>
      <c r="G126" s="21" t="str">
        <f>女子記録入力!AE127</f>
        <v/>
      </c>
      <c r="H126" s="21" t="str">
        <f>女子記録入力!BC127</f>
        <v/>
      </c>
      <c r="I126" s="21" t="str">
        <f>女子記録入力!CA127</f>
        <v/>
      </c>
      <c r="J126" s="21" t="str">
        <f>女子記録入力!CY127</f>
        <v/>
      </c>
      <c r="K126" s="21" t="str">
        <f>女子種目選択!J127</f>
        <v/>
      </c>
      <c r="L126" s="21" t="str">
        <f>女子種目選択!K127</f>
        <v/>
      </c>
      <c r="M126" s="21" t="str">
        <f>女子種目選択!L127</f>
        <v/>
      </c>
      <c r="N126" s="21" t="str">
        <f>女子種目選択!M127</f>
        <v/>
      </c>
      <c r="O126" s="21" t="str">
        <f>女子種目選択!N127</f>
        <v/>
      </c>
      <c r="P126" s="21">
        <f>女子記録入力!AD127</f>
        <v>0</v>
      </c>
      <c r="Q126" s="21">
        <f>女子記録入力!BB127</f>
        <v>0</v>
      </c>
      <c r="R126" s="21">
        <f>女子記録入力!BZ127</f>
        <v>0</v>
      </c>
      <c r="S126" s="21">
        <f>女子記録入力!CX127</f>
        <v>0</v>
      </c>
      <c r="T126" s="21">
        <f>女子記録入力!DV127</f>
        <v>0</v>
      </c>
    </row>
    <row r="127" spans="1:20">
      <c r="A127" s="18">
        <v>125</v>
      </c>
      <c r="B127" s="18" t="str">
        <f t="shared" si="3"/>
        <v/>
      </c>
      <c r="C127" s="19" t="str">
        <f>IF(女子種目選択!B128="","",女子種目選択!B128)</f>
        <v/>
      </c>
      <c r="D127" s="19" t="str">
        <f>IF(女子種目選択!C128="","",女子種目選択!C128)</f>
        <v/>
      </c>
      <c r="E127" s="19" t="str">
        <f>IF(女子種目選択!D128="","",女子種目選択!D128)</f>
        <v/>
      </c>
      <c r="F127" s="21" t="str">
        <f>女子記録入力!G128</f>
        <v/>
      </c>
      <c r="G127" s="21" t="str">
        <f>女子記録入力!AE128</f>
        <v/>
      </c>
      <c r="H127" s="21" t="str">
        <f>女子記録入力!BC128</f>
        <v/>
      </c>
      <c r="I127" s="21" t="str">
        <f>女子記録入力!CA128</f>
        <v/>
      </c>
      <c r="J127" s="21" t="str">
        <f>女子記録入力!CY128</f>
        <v/>
      </c>
      <c r="K127" s="21" t="str">
        <f>女子種目選択!J128</f>
        <v/>
      </c>
      <c r="L127" s="21" t="str">
        <f>女子種目選択!K128</f>
        <v/>
      </c>
      <c r="M127" s="21" t="str">
        <f>女子種目選択!L128</f>
        <v/>
      </c>
      <c r="N127" s="21" t="str">
        <f>女子種目選択!M128</f>
        <v/>
      </c>
      <c r="O127" s="21" t="str">
        <f>女子種目選択!N128</f>
        <v/>
      </c>
      <c r="P127" s="21">
        <f>女子記録入力!AD128</f>
        <v>0</v>
      </c>
      <c r="Q127" s="21">
        <f>女子記録入力!BB128</f>
        <v>0</v>
      </c>
      <c r="R127" s="21">
        <f>女子記録入力!BZ128</f>
        <v>0</v>
      </c>
      <c r="S127" s="21">
        <f>女子記録入力!CX128</f>
        <v>0</v>
      </c>
      <c r="T127" s="21">
        <f>女子記録入力!DV128</f>
        <v>0</v>
      </c>
    </row>
    <row r="128" spans="1:20">
      <c r="A128" s="18">
        <v>126</v>
      </c>
      <c r="B128" s="18" t="str">
        <f t="shared" si="3"/>
        <v/>
      </c>
      <c r="C128" s="19" t="str">
        <f>IF(女子種目選択!B129="","",女子種目選択!B129)</f>
        <v/>
      </c>
      <c r="D128" s="19" t="str">
        <f>IF(女子種目選択!C129="","",女子種目選択!C129)</f>
        <v/>
      </c>
      <c r="E128" s="19" t="str">
        <f>IF(女子種目選択!D129="","",女子種目選択!D129)</f>
        <v/>
      </c>
      <c r="F128" s="21" t="str">
        <f>女子記録入力!G129</f>
        <v/>
      </c>
      <c r="G128" s="21" t="str">
        <f>女子記録入力!AE129</f>
        <v/>
      </c>
      <c r="H128" s="21" t="str">
        <f>女子記録入力!BC129</f>
        <v/>
      </c>
      <c r="I128" s="21" t="str">
        <f>女子記録入力!CA129</f>
        <v/>
      </c>
      <c r="J128" s="21" t="str">
        <f>女子記録入力!CY129</f>
        <v/>
      </c>
      <c r="K128" s="21" t="str">
        <f>女子種目選択!J129</f>
        <v/>
      </c>
      <c r="L128" s="21" t="str">
        <f>女子種目選択!K129</f>
        <v/>
      </c>
      <c r="M128" s="21" t="str">
        <f>女子種目選択!L129</f>
        <v/>
      </c>
      <c r="N128" s="21" t="str">
        <f>女子種目選択!M129</f>
        <v/>
      </c>
      <c r="O128" s="21" t="str">
        <f>女子種目選択!N129</f>
        <v/>
      </c>
      <c r="P128" s="21">
        <f>女子記録入力!AD129</f>
        <v>0</v>
      </c>
      <c r="Q128" s="21">
        <f>女子記録入力!BB129</f>
        <v>0</v>
      </c>
      <c r="R128" s="21">
        <f>女子記録入力!BZ129</f>
        <v>0</v>
      </c>
      <c r="S128" s="21">
        <f>女子記録入力!CX129</f>
        <v>0</v>
      </c>
      <c r="T128" s="21">
        <f>女子記録入力!DV129</f>
        <v>0</v>
      </c>
    </row>
    <row r="129" spans="1:20">
      <c r="A129" s="18">
        <v>127</v>
      </c>
      <c r="B129" s="18" t="str">
        <f t="shared" si="3"/>
        <v/>
      </c>
      <c r="C129" s="19" t="str">
        <f>IF(女子種目選択!B130="","",女子種目選択!B130)</f>
        <v/>
      </c>
      <c r="D129" s="19" t="str">
        <f>IF(女子種目選択!C130="","",女子種目選択!C130)</f>
        <v/>
      </c>
      <c r="E129" s="19" t="str">
        <f>IF(女子種目選択!D130="","",女子種目選択!D130)</f>
        <v/>
      </c>
      <c r="F129" s="21" t="str">
        <f>女子記録入力!G130</f>
        <v/>
      </c>
      <c r="G129" s="21" t="str">
        <f>女子記録入力!AE130</f>
        <v/>
      </c>
      <c r="H129" s="21" t="str">
        <f>女子記録入力!BC130</f>
        <v/>
      </c>
      <c r="I129" s="21" t="str">
        <f>女子記録入力!CA130</f>
        <v/>
      </c>
      <c r="J129" s="21" t="str">
        <f>女子記録入力!CY130</f>
        <v/>
      </c>
      <c r="K129" s="21" t="str">
        <f>女子種目選択!J130</f>
        <v/>
      </c>
      <c r="L129" s="21" t="str">
        <f>女子種目選択!K130</f>
        <v/>
      </c>
      <c r="M129" s="21" t="str">
        <f>女子種目選択!L130</f>
        <v/>
      </c>
      <c r="N129" s="21" t="str">
        <f>女子種目選択!M130</f>
        <v/>
      </c>
      <c r="O129" s="21" t="str">
        <f>女子種目選択!N130</f>
        <v/>
      </c>
      <c r="P129" s="21">
        <f>女子記録入力!AD130</f>
        <v>0</v>
      </c>
      <c r="Q129" s="21">
        <f>女子記録入力!BB130</f>
        <v>0</v>
      </c>
      <c r="R129" s="21">
        <f>女子記録入力!BZ130</f>
        <v>0</v>
      </c>
      <c r="S129" s="21">
        <f>女子記録入力!CX130</f>
        <v>0</v>
      </c>
      <c r="T129" s="21">
        <f>女子記録入力!DV130</f>
        <v>0</v>
      </c>
    </row>
    <row r="130" spans="1:20">
      <c r="A130" s="18">
        <v>128</v>
      </c>
      <c r="B130" s="18" t="str">
        <f t="shared" si="3"/>
        <v/>
      </c>
      <c r="C130" s="19" t="str">
        <f>IF(女子種目選択!B131="","",女子種目選択!B131)</f>
        <v/>
      </c>
      <c r="D130" s="19" t="str">
        <f>IF(女子種目選択!C131="","",女子種目選択!C131)</f>
        <v/>
      </c>
      <c r="E130" s="19" t="str">
        <f>IF(女子種目選択!D131="","",女子種目選択!D131)</f>
        <v/>
      </c>
      <c r="F130" s="21" t="str">
        <f>女子記録入力!G131</f>
        <v/>
      </c>
      <c r="G130" s="21" t="str">
        <f>女子記録入力!AE131</f>
        <v/>
      </c>
      <c r="H130" s="21" t="str">
        <f>女子記録入力!BC131</f>
        <v/>
      </c>
      <c r="I130" s="21" t="str">
        <f>女子記録入力!CA131</f>
        <v/>
      </c>
      <c r="J130" s="21" t="str">
        <f>女子記録入力!CY131</f>
        <v/>
      </c>
      <c r="K130" s="21" t="str">
        <f>女子種目選択!J131</f>
        <v/>
      </c>
      <c r="L130" s="21" t="str">
        <f>女子種目選択!K131</f>
        <v/>
      </c>
      <c r="M130" s="21" t="str">
        <f>女子種目選択!L131</f>
        <v/>
      </c>
      <c r="N130" s="21" t="str">
        <f>女子種目選択!M131</f>
        <v/>
      </c>
      <c r="O130" s="21" t="str">
        <f>女子種目選択!N131</f>
        <v/>
      </c>
      <c r="P130" s="21">
        <f>女子記録入力!AD131</f>
        <v>0</v>
      </c>
      <c r="Q130" s="21">
        <f>女子記録入力!BB131</f>
        <v>0</v>
      </c>
      <c r="R130" s="21">
        <f>女子記録入力!BZ131</f>
        <v>0</v>
      </c>
      <c r="S130" s="21">
        <f>女子記録入力!CX131</f>
        <v>0</v>
      </c>
      <c r="T130" s="21">
        <f>女子記録入力!DV131</f>
        <v>0</v>
      </c>
    </row>
    <row r="131" spans="1:20">
      <c r="A131" s="18">
        <v>129</v>
      </c>
      <c r="B131" s="18" t="str">
        <f t="shared" ref="B131:B162" si="4">IF(C131="","",VLOOKUP(A$1,学校名コード,2,FALSE))</f>
        <v/>
      </c>
      <c r="C131" s="19" t="str">
        <f>IF(女子種目選択!B132="","",女子種目選択!B132)</f>
        <v/>
      </c>
      <c r="D131" s="19" t="str">
        <f>IF(女子種目選択!C132="","",女子種目選択!C132)</f>
        <v/>
      </c>
      <c r="E131" s="19" t="str">
        <f>IF(女子種目選択!D132="","",女子種目選択!D132)</f>
        <v/>
      </c>
      <c r="F131" s="21" t="str">
        <f>女子記録入力!G132</f>
        <v/>
      </c>
      <c r="G131" s="21" t="str">
        <f>女子記録入力!AE132</f>
        <v/>
      </c>
      <c r="H131" s="21" t="str">
        <f>女子記録入力!BC132</f>
        <v/>
      </c>
      <c r="I131" s="21" t="str">
        <f>女子記録入力!CA132</f>
        <v/>
      </c>
      <c r="J131" s="21" t="str">
        <f>女子記録入力!CY132</f>
        <v/>
      </c>
      <c r="K131" s="21" t="str">
        <f>女子種目選択!J132</f>
        <v/>
      </c>
      <c r="L131" s="21" t="str">
        <f>女子種目選択!K132</f>
        <v/>
      </c>
      <c r="M131" s="21" t="str">
        <f>女子種目選択!L132</f>
        <v/>
      </c>
      <c r="N131" s="21" t="str">
        <f>女子種目選択!M132</f>
        <v/>
      </c>
      <c r="O131" s="21" t="str">
        <f>女子種目選択!N132</f>
        <v/>
      </c>
      <c r="P131" s="21">
        <f>女子記録入力!AD132</f>
        <v>0</v>
      </c>
      <c r="Q131" s="21">
        <f>女子記録入力!BB132</f>
        <v>0</v>
      </c>
      <c r="R131" s="21">
        <f>女子記録入力!BZ132</f>
        <v>0</v>
      </c>
      <c r="S131" s="21">
        <f>女子記録入力!CX132</f>
        <v>0</v>
      </c>
      <c r="T131" s="21">
        <f>女子記録入力!DV132</f>
        <v>0</v>
      </c>
    </row>
    <row r="132" spans="1:20">
      <c r="A132" s="18">
        <v>130</v>
      </c>
      <c r="B132" s="18" t="str">
        <f t="shared" si="4"/>
        <v/>
      </c>
      <c r="C132" s="19" t="str">
        <f>IF(女子種目選択!B133="","",女子種目選択!B133)</f>
        <v/>
      </c>
      <c r="D132" s="19" t="str">
        <f>IF(女子種目選択!C133="","",女子種目選択!C133)</f>
        <v/>
      </c>
      <c r="E132" s="19" t="str">
        <f>IF(女子種目選択!D133="","",女子種目選択!D133)</f>
        <v/>
      </c>
      <c r="F132" s="21" t="str">
        <f>女子記録入力!G133</f>
        <v/>
      </c>
      <c r="G132" s="21" t="str">
        <f>女子記録入力!AE133</f>
        <v/>
      </c>
      <c r="H132" s="21" t="str">
        <f>女子記録入力!BC133</f>
        <v/>
      </c>
      <c r="I132" s="21" t="str">
        <f>女子記録入力!CA133</f>
        <v/>
      </c>
      <c r="J132" s="21" t="str">
        <f>女子記録入力!CY133</f>
        <v/>
      </c>
      <c r="K132" s="21" t="str">
        <f>女子種目選択!J133</f>
        <v/>
      </c>
      <c r="L132" s="21" t="str">
        <f>女子種目選択!K133</f>
        <v/>
      </c>
      <c r="M132" s="21" t="str">
        <f>女子種目選択!L133</f>
        <v/>
      </c>
      <c r="N132" s="21" t="str">
        <f>女子種目選択!M133</f>
        <v/>
      </c>
      <c r="O132" s="21" t="str">
        <f>女子種目選択!N133</f>
        <v/>
      </c>
      <c r="P132" s="21">
        <f>女子記録入力!AD133</f>
        <v>0</v>
      </c>
      <c r="Q132" s="21">
        <f>女子記録入力!BB133</f>
        <v>0</v>
      </c>
      <c r="R132" s="21">
        <f>女子記録入力!BZ133</f>
        <v>0</v>
      </c>
      <c r="S132" s="21">
        <f>女子記録入力!CX133</f>
        <v>0</v>
      </c>
      <c r="T132" s="21">
        <f>女子記録入力!DV133</f>
        <v>0</v>
      </c>
    </row>
    <row r="133" spans="1:20">
      <c r="A133" s="18">
        <v>131</v>
      </c>
      <c r="B133" s="18" t="str">
        <f t="shared" si="4"/>
        <v/>
      </c>
      <c r="C133" s="19" t="str">
        <f>IF(女子種目選択!B134="","",女子種目選択!B134)</f>
        <v/>
      </c>
      <c r="D133" s="19" t="str">
        <f>IF(女子種目選択!C134="","",女子種目選択!C134)</f>
        <v/>
      </c>
      <c r="E133" s="19" t="str">
        <f>IF(女子種目選択!D134="","",女子種目選択!D134)</f>
        <v/>
      </c>
      <c r="F133" s="21" t="str">
        <f>女子記録入力!G134</f>
        <v/>
      </c>
      <c r="G133" s="21" t="str">
        <f>女子記録入力!AE134</f>
        <v/>
      </c>
      <c r="H133" s="21" t="str">
        <f>女子記録入力!BC134</f>
        <v/>
      </c>
      <c r="I133" s="21" t="str">
        <f>女子記録入力!CA134</f>
        <v/>
      </c>
      <c r="J133" s="21" t="str">
        <f>女子記録入力!CY134</f>
        <v/>
      </c>
      <c r="K133" s="21" t="str">
        <f>女子種目選択!J134</f>
        <v/>
      </c>
      <c r="L133" s="21" t="str">
        <f>女子種目選択!K134</f>
        <v/>
      </c>
      <c r="M133" s="21" t="str">
        <f>女子種目選択!L134</f>
        <v/>
      </c>
      <c r="N133" s="21" t="str">
        <f>女子種目選択!M134</f>
        <v/>
      </c>
      <c r="O133" s="21" t="str">
        <f>女子種目選択!N134</f>
        <v/>
      </c>
      <c r="P133" s="21">
        <f>女子記録入力!AD134</f>
        <v>0</v>
      </c>
      <c r="Q133" s="21">
        <f>女子記録入力!BB134</f>
        <v>0</v>
      </c>
      <c r="R133" s="21">
        <f>女子記録入力!BZ134</f>
        <v>0</v>
      </c>
      <c r="S133" s="21">
        <f>女子記録入力!CX134</f>
        <v>0</v>
      </c>
      <c r="T133" s="21">
        <f>女子記録入力!DV134</f>
        <v>0</v>
      </c>
    </row>
    <row r="134" spans="1:20">
      <c r="A134" s="18">
        <v>132</v>
      </c>
      <c r="B134" s="18" t="str">
        <f t="shared" si="4"/>
        <v/>
      </c>
      <c r="C134" s="19" t="str">
        <f>IF(女子種目選択!B135="","",女子種目選択!B135)</f>
        <v/>
      </c>
      <c r="D134" s="19" t="str">
        <f>IF(女子種目選択!C135="","",女子種目選択!C135)</f>
        <v/>
      </c>
      <c r="E134" s="19" t="str">
        <f>IF(女子種目選択!D135="","",女子種目選択!D135)</f>
        <v/>
      </c>
      <c r="F134" s="21" t="str">
        <f>女子記録入力!G135</f>
        <v/>
      </c>
      <c r="G134" s="21" t="str">
        <f>女子記録入力!AE135</f>
        <v/>
      </c>
      <c r="H134" s="21" t="str">
        <f>女子記録入力!BC135</f>
        <v/>
      </c>
      <c r="I134" s="21" t="str">
        <f>女子記録入力!CA135</f>
        <v/>
      </c>
      <c r="J134" s="21" t="str">
        <f>女子記録入力!CY135</f>
        <v/>
      </c>
      <c r="K134" s="21" t="str">
        <f>女子種目選択!J135</f>
        <v/>
      </c>
      <c r="L134" s="21" t="str">
        <f>女子種目選択!K135</f>
        <v/>
      </c>
      <c r="M134" s="21" t="str">
        <f>女子種目選択!L135</f>
        <v/>
      </c>
      <c r="N134" s="21" t="str">
        <f>女子種目選択!M135</f>
        <v/>
      </c>
      <c r="O134" s="21" t="str">
        <f>女子種目選択!N135</f>
        <v/>
      </c>
      <c r="P134" s="21">
        <f>女子記録入力!AD135</f>
        <v>0</v>
      </c>
      <c r="Q134" s="21">
        <f>女子記録入力!BB135</f>
        <v>0</v>
      </c>
      <c r="R134" s="21">
        <f>女子記録入力!BZ135</f>
        <v>0</v>
      </c>
      <c r="S134" s="21">
        <f>女子記録入力!CX135</f>
        <v>0</v>
      </c>
      <c r="T134" s="21">
        <f>女子記録入力!DV135</f>
        <v>0</v>
      </c>
    </row>
    <row r="135" spans="1:20">
      <c r="A135" s="18">
        <v>133</v>
      </c>
      <c r="B135" s="18" t="str">
        <f t="shared" si="4"/>
        <v/>
      </c>
      <c r="C135" s="19" t="str">
        <f>IF(女子種目選択!B136="","",女子種目選択!B136)</f>
        <v/>
      </c>
      <c r="D135" s="19" t="str">
        <f>IF(女子種目選択!C136="","",女子種目選択!C136)</f>
        <v/>
      </c>
      <c r="E135" s="19" t="str">
        <f>IF(女子種目選択!D136="","",女子種目選択!D136)</f>
        <v/>
      </c>
      <c r="F135" s="21" t="str">
        <f>女子記録入力!G136</f>
        <v/>
      </c>
      <c r="G135" s="21" t="str">
        <f>女子記録入力!AE136</f>
        <v/>
      </c>
      <c r="H135" s="21" t="str">
        <f>女子記録入力!BC136</f>
        <v/>
      </c>
      <c r="I135" s="21" t="str">
        <f>女子記録入力!CA136</f>
        <v/>
      </c>
      <c r="J135" s="21" t="str">
        <f>女子記録入力!CY136</f>
        <v/>
      </c>
      <c r="K135" s="21" t="str">
        <f>女子種目選択!J136</f>
        <v/>
      </c>
      <c r="L135" s="21" t="str">
        <f>女子種目選択!K136</f>
        <v/>
      </c>
      <c r="M135" s="21" t="str">
        <f>女子種目選択!L136</f>
        <v/>
      </c>
      <c r="N135" s="21" t="str">
        <f>女子種目選択!M136</f>
        <v/>
      </c>
      <c r="O135" s="21" t="str">
        <f>女子種目選択!N136</f>
        <v/>
      </c>
      <c r="P135" s="21">
        <f>女子記録入力!AD136</f>
        <v>0</v>
      </c>
      <c r="Q135" s="21">
        <f>女子記録入力!BB136</f>
        <v>0</v>
      </c>
      <c r="R135" s="21">
        <f>女子記録入力!BZ136</f>
        <v>0</v>
      </c>
      <c r="S135" s="21">
        <f>女子記録入力!CX136</f>
        <v>0</v>
      </c>
      <c r="T135" s="21">
        <f>女子記録入力!DV136</f>
        <v>0</v>
      </c>
    </row>
    <row r="136" spans="1:20">
      <c r="A136" s="18">
        <v>134</v>
      </c>
      <c r="B136" s="18" t="str">
        <f t="shared" si="4"/>
        <v/>
      </c>
      <c r="C136" s="19" t="str">
        <f>IF(女子種目選択!B137="","",女子種目選択!B137)</f>
        <v/>
      </c>
      <c r="D136" s="19" t="str">
        <f>IF(女子種目選択!C137="","",女子種目選択!C137)</f>
        <v/>
      </c>
      <c r="E136" s="19" t="str">
        <f>IF(女子種目選択!D137="","",女子種目選択!D137)</f>
        <v/>
      </c>
      <c r="F136" s="21" t="str">
        <f>女子記録入力!G137</f>
        <v/>
      </c>
      <c r="G136" s="21" t="str">
        <f>女子記録入力!AE137</f>
        <v/>
      </c>
      <c r="H136" s="21" t="str">
        <f>女子記録入力!BC137</f>
        <v/>
      </c>
      <c r="I136" s="21" t="str">
        <f>女子記録入力!CA137</f>
        <v/>
      </c>
      <c r="J136" s="21" t="str">
        <f>女子記録入力!CY137</f>
        <v/>
      </c>
      <c r="K136" s="21" t="str">
        <f>女子種目選択!J137</f>
        <v/>
      </c>
      <c r="L136" s="21" t="str">
        <f>女子種目選択!K137</f>
        <v/>
      </c>
      <c r="M136" s="21" t="str">
        <f>女子種目選択!L137</f>
        <v/>
      </c>
      <c r="N136" s="21" t="str">
        <f>女子種目選択!M137</f>
        <v/>
      </c>
      <c r="O136" s="21" t="str">
        <f>女子種目選択!N137</f>
        <v/>
      </c>
      <c r="P136" s="21">
        <f>女子記録入力!AD137</f>
        <v>0</v>
      </c>
      <c r="Q136" s="21">
        <f>女子記録入力!BB137</f>
        <v>0</v>
      </c>
      <c r="R136" s="21">
        <f>女子記録入力!BZ137</f>
        <v>0</v>
      </c>
      <c r="S136" s="21">
        <f>女子記録入力!CX137</f>
        <v>0</v>
      </c>
      <c r="T136" s="21">
        <f>女子記録入力!DV137</f>
        <v>0</v>
      </c>
    </row>
    <row r="137" spans="1:20">
      <c r="A137" s="18">
        <v>135</v>
      </c>
      <c r="B137" s="18" t="str">
        <f t="shared" si="4"/>
        <v/>
      </c>
      <c r="C137" s="19" t="str">
        <f>IF(女子種目選択!B138="","",女子種目選択!B138)</f>
        <v/>
      </c>
      <c r="D137" s="19" t="str">
        <f>IF(女子種目選択!C138="","",女子種目選択!C138)</f>
        <v/>
      </c>
      <c r="E137" s="19" t="str">
        <f>IF(女子種目選択!D138="","",女子種目選択!D138)</f>
        <v/>
      </c>
      <c r="F137" s="21" t="str">
        <f>女子記録入力!G138</f>
        <v/>
      </c>
      <c r="G137" s="21" t="str">
        <f>女子記録入力!AE138</f>
        <v/>
      </c>
      <c r="H137" s="21" t="str">
        <f>女子記録入力!BC138</f>
        <v/>
      </c>
      <c r="I137" s="21" t="str">
        <f>女子記録入力!CA138</f>
        <v/>
      </c>
      <c r="J137" s="21" t="str">
        <f>女子記録入力!CY138</f>
        <v/>
      </c>
      <c r="K137" s="21" t="str">
        <f>女子種目選択!J138</f>
        <v/>
      </c>
      <c r="L137" s="21" t="str">
        <f>女子種目選択!K138</f>
        <v/>
      </c>
      <c r="M137" s="21" t="str">
        <f>女子種目選択!L138</f>
        <v/>
      </c>
      <c r="N137" s="21" t="str">
        <f>女子種目選択!M138</f>
        <v/>
      </c>
      <c r="O137" s="21" t="str">
        <f>女子種目選択!N138</f>
        <v/>
      </c>
      <c r="P137" s="21">
        <f>女子記録入力!AD138</f>
        <v>0</v>
      </c>
      <c r="Q137" s="21">
        <f>女子記録入力!BB138</f>
        <v>0</v>
      </c>
      <c r="R137" s="21">
        <f>女子記録入力!BZ138</f>
        <v>0</v>
      </c>
      <c r="S137" s="21">
        <f>女子記録入力!CX138</f>
        <v>0</v>
      </c>
      <c r="T137" s="21">
        <f>女子記録入力!DV138</f>
        <v>0</v>
      </c>
    </row>
    <row r="138" spans="1:20">
      <c r="A138" s="18">
        <v>136</v>
      </c>
      <c r="B138" s="18" t="str">
        <f t="shared" si="4"/>
        <v/>
      </c>
      <c r="C138" s="19" t="str">
        <f>IF(女子種目選択!B139="","",女子種目選択!B139)</f>
        <v/>
      </c>
      <c r="D138" s="19" t="str">
        <f>IF(女子種目選択!C139="","",女子種目選択!C139)</f>
        <v/>
      </c>
      <c r="E138" s="19" t="str">
        <f>IF(女子種目選択!D139="","",女子種目選択!D139)</f>
        <v/>
      </c>
      <c r="F138" s="21" t="str">
        <f>女子記録入力!G139</f>
        <v/>
      </c>
      <c r="G138" s="21" t="str">
        <f>女子記録入力!AE139</f>
        <v/>
      </c>
      <c r="H138" s="21" t="str">
        <f>女子記録入力!BC139</f>
        <v/>
      </c>
      <c r="I138" s="21" t="str">
        <f>女子記録入力!CA139</f>
        <v/>
      </c>
      <c r="J138" s="21" t="str">
        <f>女子記録入力!CY139</f>
        <v/>
      </c>
      <c r="K138" s="21" t="str">
        <f>女子種目選択!J139</f>
        <v/>
      </c>
      <c r="L138" s="21" t="str">
        <f>女子種目選択!K139</f>
        <v/>
      </c>
      <c r="M138" s="21" t="str">
        <f>女子種目選択!L139</f>
        <v/>
      </c>
      <c r="N138" s="21" t="str">
        <f>女子種目選択!M139</f>
        <v/>
      </c>
      <c r="O138" s="21" t="str">
        <f>女子種目選択!N139</f>
        <v/>
      </c>
      <c r="P138" s="21">
        <f>女子記録入力!AD139</f>
        <v>0</v>
      </c>
      <c r="Q138" s="21">
        <f>女子記録入力!BB139</f>
        <v>0</v>
      </c>
      <c r="R138" s="21">
        <f>女子記録入力!BZ139</f>
        <v>0</v>
      </c>
      <c r="S138" s="21">
        <f>女子記録入力!CX139</f>
        <v>0</v>
      </c>
      <c r="T138" s="21">
        <f>女子記録入力!DV139</f>
        <v>0</v>
      </c>
    </row>
    <row r="139" spans="1:20">
      <c r="A139" s="18">
        <v>137</v>
      </c>
      <c r="B139" s="18" t="str">
        <f t="shared" si="4"/>
        <v/>
      </c>
      <c r="C139" s="19" t="str">
        <f>IF(女子種目選択!B140="","",女子種目選択!B140)</f>
        <v/>
      </c>
      <c r="D139" s="19" t="str">
        <f>IF(女子種目選択!C140="","",女子種目選択!C140)</f>
        <v/>
      </c>
      <c r="E139" s="19" t="str">
        <f>IF(女子種目選択!D140="","",女子種目選択!D140)</f>
        <v/>
      </c>
      <c r="F139" s="21" t="str">
        <f>女子記録入力!G140</f>
        <v/>
      </c>
      <c r="G139" s="21" t="str">
        <f>女子記録入力!AE140</f>
        <v/>
      </c>
      <c r="H139" s="21" t="str">
        <f>女子記録入力!BC140</f>
        <v/>
      </c>
      <c r="I139" s="21" t="str">
        <f>女子記録入力!CA140</f>
        <v/>
      </c>
      <c r="J139" s="21" t="str">
        <f>女子記録入力!CY140</f>
        <v/>
      </c>
      <c r="K139" s="21" t="str">
        <f>女子種目選択!J140</f>
        <v/>
      </c>
      <c r="L139" s="21" t="str">
        <f>女子種目選択!K140</f>
        <v/>
      </c>
      <c r="M139" s="21" t="str">
        <f>女子種目選択!L140</f>
        <v/>
      </c>
      <c r="N139" s="21" t="str">
        <f>女子種目選択!M140</f>
        <v/>
      </c>
      <c r="O139" s="21" t="str">
        <f>女子種目選択!N140</f>
        <v/>
      </c>
      <c r="P139" s="21">
        <f>女子記録入力!AD140</f>
        <v>0</v>
      </c>
      <c r="Q139" s="21">
        <f>女子記録入力!BB140</f>
        <v>0</v>
      </c>
      <c r="R139" s="21">
        <f>女子記録入力!BZ140</f>
        <v>0</v>
      </c>
      <c r="S139" s="21">
        <f>女子記録入力!CX140</f>
        <v>0</v>
      </c>
      <c r="T139" s="21">
        <f>女子記録入力!DV140</f>
        <v>0</v>
      </c>
    </row>
    <row r="140" spans="1:20">
      <c r="A140" s="18">
        <v>138</v>
      </c>
      <c r="B140" s="18" t="str">
        <f t="shared" si="4"/>
        <v/>
      </c>
      <c r="C140" s="19" t="str">
        <f>IF(女子種目選択!B141="","",女子種目選択!B141)</f>
        <v/>
      </c>
      <c r="D140" s="19" t="str">
        <f>IF(女子種目選択!C141="","",女子種目選択!C141)</f>
        <v/>
      </c>
      <c r="E140" s="19" t="str">
        <f>IF(女子種目選択!D141="","",女子種目選択!D141)</f>
        <v/>
      </c>
      <c r="F140" s="21" t="str">
        <f>女子記録入力!G141</f>
        <v/>
      </c>
      <c r="G140" s="21" t="str">
        <f>女子記録入力!AE141</f>
        <v/>
      </c>
      <c r="H140" s="21" t="str">
        <f>女子記録入力!BC141</f>
        <v/>
      </c>
      <c r="I140" s="21" t="str">
        <f>女子記録入力!CA141</f>
        <v/>
      </c>
      <c r="J140" s="21" t="str">
        <f>女子記録入力!CY141</f>
        <v/>
      </c>
      <c r="K140" s="21" t="str">
        <f>女子種目選択!J141</f>
        <v/>
      </c>
      <c r="L140" s="21" t="str">
        <f>女子種目選択!K141</f>
        <v/>
      </c>
      <c r="M140" s="21" t="str">
        <f>女子種目選択!L141</f>
        <v/>
      </c>
      <c r="N140" s="21" t="str">
        <f>女子種目選択!M141</f>
        <v/>
      </c>
      <c r="O140" s="21" t="str">
        <f>女子種目選択!N141</f>
        <v/>
      </c>
      <c r="P140" s="21">
        <f>女子記録入力!AD141</f>
        <v>0</v>
      </c>
      <c r="Q140" s="21">
        <f>女子記録入力!BB141</f>
        <v>0</v>
      </c>
      <c r="R140" s="21">
        <f>女子記録入力!BZ141</f>
        <v>0</v>
      </c>
      <c r="S140" s="21">
        <f>女子記録入力!CX141</f>
        <v>0</v>
      </c>
      <c r="T140" s="21">
        <f>女子記録入力!DV141</f>
        <v>0</v>
      </c>
    </row>
    <row r="141" spans="1:20">
      <c r="A141" s="18">
        <v>139</v>
      </c>
      <c r="B141" s="18" t="str">
        <f t="shared" si="4"/>
        <v/>
      </c>
      <c r="C141" s="19" t="str">
        <f>IF(女子種目選択!B142="","",女子種目選択!B142)</f>
        <v/>
      </c>
      <c r="D141" s="19" t="str">
        <f>IF(女子種目選択!C142="","",女子種目選択!C142)</f>
        <v/>
      </c>
      <c r="E141" s="19" t="str">
        <f>IF(女子種目選択!D142="","",女子種目選択!D142)</f>
        <v/>
      </c>
      <c r="F141" s="21" t="str">
        <f>女子記録入力!G142</f>
        <v/>
      </c>
      <c r="G141" s="21" t="str">
        <f>女子記録入力!AE142</f>
        <v/>
      </c>
      <c r="H141" s="21" t="str">
        <f>女子記録入力!BC142</f>
        <v/>
      </c>
      <c r="I141" s="21" t="str">
        <f>女子記録入力!CA142</f>
        <v/>
      </c>
      <c r="J141" s="21" t="str">
        <f>女子記録入力!CY142</f>
        <v/>
      </c>
      <c r="K141" s="21" t="str">
        <f>女子種目選択!J142</f>
        <v/>
      </c>
      <c r="L141" s="21" t="str">
        <f>女子種目選択!K142</f>
        <v/>
      </c>
      <c r="M141" s="21" t="str">
        <f>女子種目選択!L142</f>
        <v/>
      </c>
      <c r="N141" s="21" t="str">
        <f>女子種目選択!M142</f>
        <v/>
      </c>
      <c r="O141" s="21" t="str">
        <f>女子種目選択!N142</f>
        <v/>
      </c>
      <c r="P141" s="21">
        <f>女子記録入力!AD142</f>
        <v>0</v>
      </c>
      <c r="Q141" s="21">
        <f>女子記録入力!BB142</f>
        <v>0</v>
      </c>
      <c r="R141" s="21">
        <f>女子記録入力!BZ142</f>
        <v>0</v>
      </c>
      <c r="S141" s="21">
        <f>女子記録入力!CX142</f>
        <v>0</v>
      </c>
      <c r="T141" s="21">
        <f>女子記録入力!DV142</f>
        <v>0</v>
      </c>
    </row>
    <row r="142" spans="1:20">
      <c r="A142" s="18">
        <v>140</v>
      </c>
      <c r="B142" s="18" t="str">
        <f t="shared" si="4"/>
        <v/>
      </c>
      <c r="C142" s="19" t="str">
        <f>IF(女子種目選択!B143="","",女子種目選択!B143)</f>
        <v/>
      </c>
      <c r="D142" s="19" t="str">
        <f>IF(女子種目選択!C143="","",女子種目選択!C143)</f>
        <v/>
      </c>
      <c r="E142" s="19" t="str">
        <f>IF(女子種目選択!D143="","",女子種目選択!D143)</f>
        <v/>
      </c>
      <c r="F142" s="21" t="str">
        <f>女子記録入力!G143</f>
        <v/>
      </c>
      <c r="G142" s="21" t="str">
        <f>女子記録入力!AE143</f>
        <v/>
      </c>
      <c r="H142" s="21" t="str">
        <f>女子記録入力!BC143</f>
        <v/>
      </c>
      <c r="I142" s="21" t="str">
        <f>女子記録入力!CA143</f>
        <v/>
      </c>
      <c r="J142" s="21" t="str">
        <f>女子記録入力!CY143</f>
        <v/>
      </c>
      <c r="K142" s="21" t="str">
        <f>女子種目選択!J143</f>
        <v/>
      </c>
      <c r="L142" s="21" t="str">
        <f>女子種目選択!K143</f>
        <v/>
      </c>
      <c r="M142" s="21" t="str">
        <f>女子種目選択!L143</f>
        <v/>
      </c>
      <c r="N142" s="21" t="str">
        <f>女子種目選択!M143</f>
        <v/>
      </c>
      <c r="O142" s="21" t="str">
        <f>女子種目選択!N143</f>
        <v/>
      </c>
      <c r="P142" s="21">
        <f>女子記録入力!AD143</f>
        <v>0</v>
      </c>
      <c r="Q142" s="21">
        <f>女子記録入力!BB143</f>
        <v>0</v>
      </c>
      <c r="R142" s="21">
        <f>女子記録入力!BZ143</f>
        <v>0</v>
      </c>
      <c r="S142" s="21">
        <f>女子記録入力!CX143</f>
        <v>0</v>
      </c>
      <c r="T142" s="21">
        <f>女子記録入力!DV143</f>
        <v>0</v>
      </c>
    </row>
    <row r="143" spans="1:20">
      <c r="A143" s="18">
        <v>141</v>
      </c>
      <c r="B143" s="18" t="str">
        <f t="shared" si="4"/>
        <v/>
      </c>
      <c r="C143" s="19" t="str">
        <f>IF(女子種目選択!B144="","",女子種目選択!B144)</f>
        <v/>
      </c>
      <c r="D143" s="19" t="str">
        <f>IF(女子種目選択!C144="","",女子種目選択!C144)</f>
        <v/>
      </c>
      <c r="E143" s="19" t="str">
        <f>IF(女子種目選択!D144="","",女子種目選択!D144)</f>
        <v/>
      </c>
      <c r="F143" s="21" t="str">
        <f>女子記録入力!G144</f>
        <v/>
      </c>
      <c r="G143" s="21" t="str">
        <f>女子記録入力!AE144</f>
        <v/>
      </c>
      <c r="H143" s="21" t="str">
        <f>女子記録入力!BC144</f>
        <v/>
      </c>
      <c r="I143" s="21" t="str">
        <f>女子記録入力!CA144</f>
        <v/>
      </c>
      <c r="J143" s="21" t="str">
        <f>女子記録入力!CY144</f>
        <v/>
      </c>
      <c r="K143" s="21" t="str">
        <f>女子種目選択!J144</f>
        <v/>
      </c>
      <c r="L143" s="21" t="str">
        <f>女子種目選択!K144</f>
        <v/>
      </c>
      <c r="M143" s="21" t="str">
        <f>女子種目選択!L144</f>
        <v/>
      </c>
      <c r="N143" s="21" t="str">
        <f>女子種目選択!M144</f>
        <v/>
      </c>
      <c r="O143" s="21" t="str">
        <f>女子種目選択!N144</f>
        <v/>
      </c>
      <c r="P143" s="21">
        <f>女子記録入力!AD144</f>
        <v>0</v>
      </c>
      <c r="Q143" s="21">
        <f>女子記録入力!BB144</f>
        <v>0</v>
      </c>
      <c r="R143" s="21">
        <f>女子記録入力!BZ144</f>
        <v>0</v>
      </c>
      <c r="S143" s="21">
        <f>女子記録入力!CX144</f>
        <v>0</v>
      </c>
      <c r="T143" s="21">
        <f>女子記録入力!DV144</f>
        <v>0</v>
      </c>
    </row>
    <row r="144" spans="1:20">
      <c r="A144" s="18">
        <v>142</v>
      </c>
      <c r="B144" s="18" t="str">
        <f t="shared" si="4"/>
        <v/>
      </c>
      <c r="C144" s="19" t="str">
        <f>IF(女子種目選択!B145="","",女子種目選択!B145)</f>
        <v/>
      </c>
      <c r="D144" s="19" t="str">
        <f>IF(女子種目選択!C145="","",女子種目選択!C145)</f>
        <v/>
      </c>
      <c r="E144" s="19" t="str">
        <f>IF(女子種目選択!D145="","",女子種目選択!D145)</f>
        <v/>
      </c>
      <c r="F144" s="21" t="str">
        <f>女子記録入力!G145</f>
        <v/>
      </c>
      <c r="G144" s="21" t="str">
        <f>女子記録入力!AE145</f>
        <v/>
      </c>
      <c r="H144" s="21" t="str">
        <f>女子記録入力!BC145</f>
        <v/>
      </c>
      <c r="I144" s="21" t="str">
        <f>女子記録入力!CA145</f>
        <v/>
      </c>
      <c r="J144" s="21" t="str">
        <f>女子記録入力!CY145</f>
        <v/>
      </c>
      <c r="K144" s="21" t="str">
        <f>女子種目選択!J145</f>
        <v/>
      </c>
      <c r="L144" s="21" t="str">
        <f>女子種目選択!K145</f>
        <v/>
      </c>
      <c r="M144" s="21" t="str">
        <f>女子種目選択!L145</f>
        <v/>
      </c>
      <c r="N144" s="21" t="str">
        <f>女子種目選択!M145</f>
        <v/>
      </c>
      <c r="O144" s="21" t="str">
        <f>女子種目選択!N145</f>
        <v/>
      </c>
      <c r="P144" s="21">
        <f>女子記録入力!AD145</f>
        <v>0</v>
      </c>
      <c r="Q144" s="21">
        <f>女子記録入力!BB145</f>
        <v>0</v>
      </c>
      <c r="R144" s="21">
        <f>女子記録入力!BZ145</f>
        <v>0</v>
      </c>
      <c r="S144" s="21">
        <f>女子記録入力!CX145</f>
        <v>0</v>
      </c>
      <c r="T144" s="21">
        <f>女子記録入力!DV145</f>
        <v>0</v>
      </c>
    </row>
    <row r="145" spans="1:20">
      <c r="A145" s="18">
        <v>143</v>
      </c>
      <c r="B145" s="18" t="str">
        <f t="shared" si="4"/>
        <v/>
      </c>
      <c r="C145" s="19" t="str">
        <f>IF(女子種目選択!B146="","",女子種目選択!B146)</f>
        <v/>
      </c>
      <c r="D145" s="19" t="str">
        <f>IF(女子種目選択!C146="","",女子種目選択!C146)</f>
        <v/>
      </c>
      <c r="E145" s="19" t="str">
        <f>IF(女子種目選択!D146="","",女子種目選択!D146)</f>
        <v/>
      </c>
      <c r="F145" s="21" t="str">
        <f>女子記録入力!G146</f>
        <v/>
      </c>
      <c r="G145" s="21" t="str">
        <f>女子記録入力!AE146</f>
        <v/>
      </c>
      <c r="H145" s="21" t="str">
        <f>女子記録入力!BC146</f>
        <v/>
      </c>
      <c r="I145" s="21" t="str">
        <f>女子記録入力!CA146</f>
        <v/>
      </c>
      <c r="J145" s="21" t="str">
        <f>女子記録入力!CY146</f>
        <v/>
      </c>
      <c r="K145" s="21" t="str">
        <f>女子種目選択!J146</f>
        <v/>
      </c>
      <c r="L145" s="21" t="str">
        <f>女子種目選択!K146</f>
        <v/>
      </c>
      <c r="M145" s="21" t="str">
        <f>女子種目選択!L146</f>
        <v/>
      </c>
      <c r="N145" s="21" t="str">
        <f>女子種目選択!M146</f>
        <v/>
      </c>
      <c r="O145" s="21" t="str">
        <f>女子種目選択!N146</f>
        <v/>
      </c>
      <c r="P145" s="21">
        <f>女子記録入力!AD146</f>
        <v>0</v>
      </c>
      <c r="Q145" s="21">
        <f>女子記録入力!BB146</f>
        <v>0</v>
      </c>
      <c r="R145" s="21">
        <f>女子記録入力!BZ146</f>
        <v>0</v>
      </c>
      <c r="S145" s="21">
        <f>女子記録入力!CX146</f>
        <v>0</v>
      </c>
      <c r="T145" s="21">
        <f>女子記録入力!DV146</f>
        <v>0</v>
      </c>
    </row>
    <row r="146" spans="1:20">
      <c r="A146" s="18">
        <v>144</v>
      </c>
      <c r="B146" s="18" t="str">
        <f t="shared" si="4"/>
        <v/>
      </c>
      <c r="C146" s="19" t="str">
        <f>IF(女子種目選択!B147="","",女子種目選択!B147)</f>
        <v/>
      </c>
      <c r="D146" s="19" t="str">
        <f>IF(女子種目選択!C147="","",女子種目選択!C147)</f>
        <v/>
      </c>
      <c r="E146" s="19" t="str">
        <f>IF(女子種目選択!D147="","",女子種目選択!D147)</f>
        <v/>
      </c>
      <c r="F146" s="21" t="str">
        <f>女子記録入力!G147</f>
        <v/>
      </c>
      <c r="G146" s="21" t="str">
        <f>女子記録入力!AE147</f>
        <v/>
      </c>
      <c r="H146" s="21" t="str">
        <f>女子記録入力!BC147</f>
        <v/>
      </c>
      <c r="I146" s="21" t="str">
        <f>女子記録入力!CA147</f>
        <v/>
      </c>
      <c r="J146" s="21" t="str">
        <f>女子記録入力!CY147</f>
        <v/>
      </c>
      <c r="K146" s="21" t="str">
        <f>女子種目選択!J147</f>
        <v/>
      </c>
      <c r="L146" s="21" t="str">
        <f>女子種目選択!K147</f>
        <v/>
      </c>
      <c r="M146" s="21" t="str">
        <f>女子種目選択!L147</f>
        <v/>
      </c>
      <c r="N146" s="21" t="str">
        <f>女子種目選択!M147</f>
        <v/>
      </c>
      <c r="O146" s="21" t="str">
        <f>女子種目選択!N147</f>
        <v/>
      </c>
      <c r="P146" s="21">
        <f>女子記録入力!AD147</f>
        <v>0</v>
      </c>
      <c r="Q146" s="21">
        <f>女子記録入力!BB147</f>
        <v>0</v>
      </c>
      <c r="R146" s="21">
        <f>女子記録入力!BZ147</f>
        <v>0</v>
      </c>
      <c r="S146" s="21">
        <f>女子記録入力!CX147</f>
        <v>0</v>
      </c>
      <c r="T146" s="21">
        <f>女子記録入力!DV147</f>
        <v>0</v>
      </c>
    </row>
    <row r="147" spans="1:20">
      <c r="A147" s="18">
        <v>145</v>
      </c>
      <c r="B147" s="18" t="str">
        <f t="shared" si="4"/>
        <v/>
      </c>
      <c r="C147" s="19" t="str">
        <f>IF(女子種目選択!B148="","",女子種目選択!B148)</f>
        <v/>
      </c>
      <c r="D147" s="19" t="str">
        <f>IF(女子種目選択!C148="","",女子種目選択!C148)</f>
        <v/>
      </c>
      <c r="E147" s="19" t="str">
        <f>IF(女子種目選択!D148="","",女子種目選択!D148)</f>
        <v/>
      </c>
      <c r="F147" s="21" t="str">
        <f>女子記録入力!G148</f>
        <v/>
      </c>
      <c r="G147" s="21" t="str">
        <f>女子記録入力!AE148</f>
        <v/>
      </c>
      <c r="H147" s="21" t="str">
        <f>女子記録入力!BC148</f>
        <v/>
      </c>
      <c r="I147" s="21" t="str">
        <f>女子記録入力!CA148</f>
        <v/>
      </c>
      <c r="J147" s="21" t="str">
        <f>女子記録入力!CY148</f>
        <v/>
      </c>
      <c r="K147" s="21" t="str">
        <f>女子種目選択!J148</f>
        <v/>
      </c>
      <c r="L147" s="21" t="str">
        <f>女子種目選択!K148</f>
        <v/>
      </c>
      <c r="M147" s="21" t="str">
        <f>女子種目選択!L148</f>
        <v/>
      </c>
      <c r="N147" s="21" t="str">
        <f>女子種目選択!M148</f>
        <v/>
      </c>
      <c r="O147" s="21" t="str">
        <f>女子種目選択!N148</f>
        <v/>
      </c>
      <c r="P147" s="21">
        <f>女子記録入力!AD148</f>
        <v>0</v>
      </c>
      <c r="Q147" s="21">
        <f>女子記録入力!BB148</f>
        <v>0</v>
      </c>
      <c r="R147" s="21">
        <f>女子記録入力!BZ148</f>
        <v>0</v>
      </c>
      <c r="S147" s="21">
        <f>女子記録入力!CX148</f>
        <v>0</v>
      </c>
      <c r="T147" s="21">
        <f>女子記録入力!DV148</f>
        <v>0</v>
      </c>
    </row>
    <row r="148" spans="1:20">
      <c r="A148" s="18">
        <v>146</v>
      </c>
      <c r="B148" s="18" t="str">
        <f t="shared" si="4"/>
        <v/>
      </c>
      <c r="C148" s="19" t="str">
        <f>IF(女子種目選択!B149="","",女子種目選択!B149)</f>
        <v/>
      </c>
      <c r="D148" s="19" t="str">
        <f>IF(女子種目選択!C149="","",女子種目選択!C149)</f>
        <v/>
      </c>
      <c r="E148" s="19" t="str">
        <f>IF(女子種目選択!D149="","",女子種目選択!D149)</f>
        <v/>
      </c>
      <c r="F148" s="21" t="str">
        <f>女子記録入力!G149</f>
        <v/>
      </c>
      <c r="G148" s="21" t="str">
        <f>女子記録入力!AE149</f>
        <v/>
      </c>
      <c r="H148" s="21" t="str">
        <f>女子記録入力!BC149</f>
        <v/>
      </c>
      <c r="I148" s="21" t="str">
        <f>女子記録入力!CA149</f>
        <v/>
      </c>
      <c r="J148" s="21" t="str">
        <f>女子記録入力!CY149</f>
        <v/>
      </c>
      <c r="K148" s="21" t="str">
        <f>女子種目選択!J149</f>
        <v/>
      </c>
      <c r="L148" s="21" t="str">
        <f>女子種目選択!K149</f>
        <v/>
      </c>
      <c r="M148" s="21" t="str">
        <f>女子種目選択!L149</f>
        <v/>
      </c>
      <c r="N148" s="21" t="str">
        <f>女子種目選択!M149</f>
        <v/>
      </c>
      <c r="O148" s="21" t="str">
        <f>女子種目選択!N149</f>
        <v/>
      </c>
      <c r="P148" s="21">
        <f>女子記録入力!AD149</f>
        <v>0</v>
      </c>
      <c r="Q148" s="21">
        <f>女子記録入力!BB149</f>
        <v>0</v>
      </c>
      <c r="R148" s="21">
        <f>女子記録入力!BZ149</f>
        <v>0</v>
      </c>
      <c r="S148" s="21">
        <f>女子記録入力!CX149</f>
        <v>0</v>
      </c>
      <c r="T148" s="21">
        <f>女子記録入力!DV149</f>
        <v>0</v>
      </c>
    </row>
    <row r="149" spans="1:20">
      <c r="A149" s="18">
        <v>147</v>
      </c>
      <c r="B149" s="18" t="str">
        <f t="shared" si="4"/>
        <v/>
      </c>
      <c r="C149" s="19" t="str">
        <f>IF(女子種目選択!B150="","",女子種目選択!B150)</f>
        <v/>
      </c>
      <c r="D149" s="19" t="str">
        <f>IF(女子種目選択!C150="","",女子種目選択!C150)</f>
        <v/>
      </c>
      <c r="E149" s="19" t="str">
        <f>IF(女子種目選択!D150="","",女子種目選択!D150)</f>
        <v/>
      </c>
      <c r="F149" s="21" t="str">
        <f>女子記録入力!G150</f>
        <v/>
      </c>
      <c r="G149" s="21" t="str">
        <f>女子記録入力!AE150</f>
        <v/>
      </c>
      <c r="H149" s="21" t="str">
        <f>女子記録入力!BC150</f>
        <v/>
      </c>
      <c r="I149" s="21" t="str">
        <f>女子記録入力!CA150</f>
        <v/>
      </c>
      <c r="J149" s="21" t="str">
        <f>女子記録入力!CY150</f>
        <v/>
      </c>
      <c r="K149" s="21" t="str">
        <f>女子種目選択!J150</f>
        <v/>
      </c>
      <c r="L149" s="21" t="str">
        <f>女子種目選択!K150</f>
        <v/>
      </c>
      <c r="M149" s="21" t="str">
        <f>女子種目選択!L150</f>
        <v/>
      </c>
      <c r="N149" s="21" t="str">
        <f>女子種目選択!M150</f>
        <v/>
      </c>
      <c r="O149" s="21" t="str">
        <f>女子種目選択!N150</f>
        <v/>
      </c>
      <c r="P149" s="21">
        <f>女子記録入力!AD150</f>
        <v>0</v>
      </c>
      <c r="Q149" s="21">
        <f>女子記録入力!BB150</f>
        <v>0</v>
      </c>
      <c r="R149" s="21">
        <f>女子記録入力!BZ150</f>
        <v>0</v>
      </c>
      <c r="S149" s="21">
        <f>女子記録入力!CX150</f>
        <v>0</v>
      </c>
      <c r="T149" s="21">
        <f>女子記録入力!DV150</f>
        <v>0</v>
      </c>
    </row>
    <row r="150" spans="1:20">
      <c r="A150" s="18">
        <v>148</v>
      </c>
      <c r="B150" s="18" t="str">
        <f t="shared" si="4"/>
        <v/>
      </c>
      <c r="C150" s="19" t="str">
        <f>IF(女子種目選択!B151="","",女子種目選択!B151)</f>
        <v/>
      </c>
      <c r="D150" s="19" t="str">
        <f>IF(女子種目選択!C151="","",女子種目選択!C151)</f>
        <v/>
      </c>
      <c r="E150" s="19" t="str">
        <f>IF(女子種目選択!D151="","",女子種目選択!D151)</f>
        <v/>
      </c>
      <c r="F150" s="21" t="str">
        <f>女子記録入力!G151</f>
        <v/>
      </c>
      <c r="G150" s="21" t="str">
        <f>女子記録入力!AE151</f>
        <v/>
      </c>
      <c r="H150" s="21" t="str">
        <f>女子記録入力!BC151</f>
        <v/>
      </c>
      <c r="I150" s="21" t="str">
        <f>女子記録入力!CA151</f>
        <v/>
      </c>
      <c r="J150" s="21" t="str">
        <f>女子記録入力!CY151</f>
        <v/>
      </c>
      <c r="K150" s="21" t="str">
        <f>女子種目選択!J151</f>
        <v/>
      </c>
      <c r="L150" s="21" t="str">
        <f>女子種目選択!K151</f>
        <v/>
      </c>
      <c r="M150" s="21" t="str">
        <f>女子種目選択!L151</f>
        <v/>
      </c>
      <c r="N150" s="21" t="str">
        <f>女子種目選択!M151</f>
        <v/>
      </c>
      <c r="O150" s="21" t="str">
        <f>女子種目選択!N151</f>
        <v/>
      </c>
      <c r="P150" s="21">
        <f>女子記録入力!AD151</f>
        <v>0</v>
      </c>
      <c r="Q150" s="21">
        <f>女子記録入力!BB151</f>
        <v>0</v>
      </c>
      <c r="R150" s="21">
        <f>女子記録入力!BZ151</f>
        <v>0</v>
      </c>
      <c r="S150" s="21">
        <f>女子記録入力!CX151</f>
        <v>0</v>
      </c>
      <c r="T150" s="21">
        <f>女子記録入力!DV151</f>
        <v>0</v>
      </c>
    </row>
    <row r="151" spans="1:20">
      <c r="A151" s="18">
        <v>149</v>
      </c>
      <c r="B151" s="18" t="str">
        <f t="shared" si="4"/>
        <v/>
      </c>
      <c r="C151" s="19" t="str">
        <f>IF(女子種目選択!B152="","",女子種目選択!B152)</f>
        <v/>
      </c>
      <c r="D151" s="19" t="str">
        <f>IF(女子種目選択!C152="","",女子種目選択!C152)</f>
        <v/>
      </c>
      <c r="E151" s="19" t="str">
        <f>IF(女子種目選択!D152="","",女子種目選択!D152)</f>
        <v/>
      </c>
      <c r="F151" s="21" t="str">
        <f>女子記録入力!G152</f>
        <v/>
      </c>
      <c r="G151" s="21" t="str">
        <f>女子記録入力!AE152</f>
        <v/>
      </c>
      <c r="H151" s="21" t="str">
        <f>女子記録入力!BC152</f>
        <v/>
      </c>
      <c r="I151" s="21" t="str">
        <f>女子記録入力!CA152</f>
        <v/>
      </c>
      <c r="J151" s="21" t="str">
        <f>女子記録入力!CY152</f>
        <v/>
      </c>
      <c r="K151" s="21" t="str">
        <f>女子種目選択!J152</f>
        <v/>
      </c>
      <c r="L151" s="21" t="str">
        <f>女子種目選択!K152</f>
        <v/>
      </c>
      <c r="M151" s="21" t="str">
        <f>女子種目選択!L152</f>
        <v/>
      </c>
      <c r="N151" s="21" t="str">
        <f>女子種目選択!M152</f>
        <v/>
      </c>
      <c r="O151" s="21" t="str">
        <f>女子種目選択!N152</f>
        <v/>
      </c>
      <c r="P151" s="21">
        <f>女子記録入力!AD152</f>
        <v>0</v>
      </c>
      <c r="Q151" s="21">
        <f>女子記録入力!BB152</f>
        <v>0</v>
      </c>
      <c r="R151" s="21">
        <f>女子記録入力!BZ152</f>
        <v>0</v>
      </c>
      <c r="S151" s="21">
        <f>女子記録入力!CX152</f>
        <v>0</v>
      </c>
      <c r="T151" s="21">
        <f>女子記録入力!DV152</f>
        <v>0</v>
      </c>
    </row>
    <row r="152" spans="1:20">
      <c r="A152" s="18">
        <v>150</v>
      </c>
      <c r="B152" s="18" t="str">
        <f t="shared" si="4"/>
        <v/>
      </c>
      <c r="C152" s="19" t="str">
        <f>IF(女子種目選択!B153="","",女子種目選択!B153)</f>
        <v/>
      </c>
      <c r="D152" s="19" t="str">
        <f>IF(女子種目選択!C153="","",女子種目選択!C153)</f>
        <v/>
      </c>
      <c r="E152" s="19" t="str">
        <f>IF(女子種目選択!D153="","",女子種目選択!D153)</f>
        <v/>
      </c>
      <c r="F152" s="21" t="str">
        <f>女子記録入力!G153</f>
        <v/>
      </c>
      <c r="G152" s="21" t="str">
        <f>女子記録入力!AE153</f>
        <v/>
      </c>
      <c r="H152" s="21" t="str">
        <f>女子記録入力!BC153</f>
        <v/>
      </c>
      <c r="I152" s="21" t="str">
        <f>女子記録入力!CA153</f>
        <v/>
      </c>
      <c r="J152" s="21" t="str">
        <f>女子記録入力!CY153</f>
        <v/>
      </c>
      <c r="K152" s="21" t="str">
        <f>女子種目選択!J153</f>
        <v/>
      </c>
      <c r="L152" s="21" t="str">
        <f>女子種目選択!K153</f>
        <v/>
      </c>
      <c r="M152" s="21" t="str">
        <f>女子種目選択!L153</f>
        <v/>
      </c>
      <c r="N152" s="21" t="str">
        <f>女子種目選択!M153</f>
        <v/>
      </c>
      <c r="O152" s="21" t="str">
        <f>女子種目選択!N153</f>
        <v/>
      </c>
      <c r="P152" s="21">
        <f>女子記録入力!AD153</f>
        <v>0</v>
      </c>
      <c r="Q152" s="21">
        <f>女子記録入力!BB153</f>
        <v>0</v>
      </c>
      <c r="R152" s="21">
        <f>女子記録入力!BZ153</f>
        <v>0</v>
      </c>
      <c r="S152" s="21">
        <f>女子記録入力!CX153</f>
        <v>0</v>
      </c>
      <c r="T152" s="21">
        <f>女子記録入力!DV153</f>
        <v>0</v>
      </c>
    </row>
    <row r="153" spans="1:20">
      <c r="A153" s="18">
        <v>151</v>
      </c>
      <c r="B153" s="18" t="str">
        <f t="shared" si="4"/>
        <v/>
      </c>
      <c r="C153" s="19" t="str">
        <f>IF(女子種目選択!B154="","",女子種目選択!B154)</f>
        <v/>
      </c>
      <c r="D153" s="19" t="str">
        <f>IF(女子種目選択!C154="","",女子種目選択!C154)</f>
        <v/>
      </c>
      <c r="E153" s="19" t="str">
        <f>IF(女子種目選択!D154="","",女子種目選択!D154)</f>
        <v/>
      </c>
      <c r="F153" s="21" t="str">
        <f>女子記録入力!G154</f>
        <v/>
      </c>
      <c r="G153" s="21" t="str">
        <f>女子記録入力!AE154</f>
        <v/>
      </c>
      <c r="H153" s="21" t="str">
        <f>女子記録入力!BC154</f>
        <v/>
      </c>
      <c r="I153" s="21" t="str">
        <f>女子記録入力!CA154</f>
        <v/>
      </c>
      <c r="J153" s="21" t="str">
        <f>女子記録入力!CY154</f>
        <v/>
      </c>
      <c r="K153" s="21" t="str">
        <f>女子種目選択!J154</f>
        <v/>
      </c>
      <c r="L153" s="21" t="str">
        <f>女子種目選択!K154</f>
        <v/>
      </c>
      <c r="M153" s="21" t="str">
        <f>女子種目選択!L154</f>
        <v/>
      </c>
      <c r="N153" s="21" t="str">
        <f>女子種目選択!M154</f>
        <v/>
      </c>
      <c r="O153" s="21" t="str">
        <f>女子種目選択!N154</f>
        <v/>
      </c>
      <c r="P153" s="21">
        <f>女子記録入力!AD154</f>
        <v>0</v>
      </c>
      <c r="Q153" s="21">
        <f>女子記録入力!BB154</f>
        <v>0</v>
      </c>
      <c r="R153" s="21">
        <f>女子記録入力!BZ154</f>
        <v>0</v>
      </c>
      <c r="S153" s="21">
        <f>女子記録入力!CX154</f>
        <v>0</v>
      </c>
      <c r="T153" s="21">
        <f>女子記録入力!DV154</f>
        <v>0</v>
      </c>
    </row>
    <row r="154" spans="1:20">
      <c r="A154" s="18">
        <v>152</v>
      </c>
      <c r="B154" s="18" t="str">
        <f t="shared" si="4"/>
        <v/>
      </c>
      <c r="C154" s="19" t="str">
        <f>IF(女子種目選択!B155="","",女子種目選択!B155)</f>
        <v/>
      </c>
      <c r="D154" s="19" t="str">
        <f>IF(女子種目選択!C155="","",女子種目選択!C155)</f>
        <v/>
      </c>
      <c r="E154" s="19" t="str">
        <f>IF(女子種目選択!D155="","",女子種目選択!D155)</f>
        <v/>
      </c>
      <c r="F154" s="21" t="str">
        <f>女子記録入力!G155</f>
        <v/>
      </c>
      <c r="G154" s="21" t="str">
        <f>女子記録入力!AE155</f>
        <v/>
      </c>
      <c r="H154" s="21" t="str">
        <f>女子記録入力!BC155</f>
        <v/>
      </c>
      <c r="I154" s="21" t="str">
        <f>女子記録入力!CA155</f>
        <v/>
      </c>
      <c r="J154" s="21" t="str">
        <f>女子記録入力!CY155</f>
        <v/>
      </c>
      <c r="K154" s="21" t="str">
        <f>女子種目選択!J155</f>
        <v/>
      </c>
      <c r="L154" s="21" t="str">
        <f>女子種目選択!K155</f>
        <v/>
      </c>
      <c r="M154" s="21" t="str">
        <f>女子種目選択!L155</f>
        <v/>
      </c>
      <c r="N154" s="21" t="str">
        <f>女子種目選択!M155</f>
        <v/>
      </c>
      <c r="O154" s="21" t="str">
        <f>女子種目選択!N155</f>
        <v/>
      </c>
      <c r="P154" s="21">
        <f>女子記録入力!AD155</f>
        <v>0</v>
      </c>
      <c r="Q154" s="21">
        <f>女子記録入力!BB155</f>
        <v>0</v>
      </c>
      <c r="R154" s="21">
        <f>女子記録入力!BZ155</f>
        <v>0</v>
      </c>
      <c r="S154" s="21">
        <f>女子記録入力!CX155</f>
        <v>0</v>
      </c>
      <c r="T154" s="21">
        <f>女子記録入力!DV155</f>
        <v>0</v>
      </c>
    </row>
    <row r="155" spans="1:20">
      <c r="A155" s="18">
        <v>153</v>
      </c>
      <c r="B155" s="18" t="str">
        <f t="shared" si="4"/>
        <v/>
      </c>
      <c r="C155" s="19" t="str">
        <f>IF(女子種目選択!B156="","",女子種目選択!B156)</f>
        <v/>
      </c>
      <c r="D155" s="19" t="str">
        <f>IF(女子種目選択!C156="","",女子種目選択!C156)</f>
        <v/>
      </c>
      <c r="E155" s="19" t="str">
        <f>IF(女子種目選択!D156="","",女子種目選択!D156)</f>
        <v/>
      </c>
      <c r="F155" s="21" t="str">
        <f>女子記録入力!G156</f>
        <v/>
      </c>
      <c r="G155" s="21" t="str">
        <f>女子記録入力!AE156</f>
        <v/>
      </c>
      <c r="H155" s="21" t="str">
        <f>女子記録入力!BC156</f>
        <v/>
      </c>
      <c r="I155" s="21" t="str">
        <f>女子記録入力!CA156</f>
        <v/>
      </c>
      <c r="J155" s="21" t="str">
        <f>女子記録入力!CY156</f>
        <v/>
      </c>
      <c r="K155" s="21" t="str">
        <f>女子種目選択!J156</f>
        <v/>
      </c>
      <c r="L155" s="21" t="str">
        <f>女子種目選択!K156</f>
        <v/>
      </c>
      <c r="M155" s="21" t="str">
        <f>女子種目選択!L156</f>
        <v/>
      </c>
      <c r="N155" s="21" t="str">
        <f>女子種目選択!M156</f>
        <v/>
      </c>
      <c r="O155" s="21" t="str">
        <f>女子種目選択!N156</f>
        <v/>
      </c>
      <c r="P155" s="21">
        <f>女子記録入力!AD156</f>
        <v>0</v>
      </c>
      <c r="Q155" s="21">
        <f>女子記録入力!BB156</f>
        <v>0</v>
      </c>
      <c r="R155" s="21">
        <f>女子記録入力!BZ156</f>
        <v>0</v>
      </c>
      <c r="S155" s="21">
        <f>女子記録入力!CX156</f>
        <v>0</v>
      </c>
      <c r="T155" s="21">
        <f>女子記録入力!DV156</f>
        <v>0</v>
      </c>
    </row>
    <row r="156" spans="1:20">
      <c r="A156" s="18">
        <v>154</v>
      </c>
      <c r="B156" s="18" t="str">
        <f t="shared" si="4"/>
        <v/>
      </c>
      <c r="C156" s="19" t="str">
        <f>IF(女子種目選択!B157="","",女子種目選択!B157)</f>
        <v/>
      </c>
      <c r="D156" s="19" t="str">
        <f>IF(女子種目選択!C157="","",女子種目選択!C157)</f>
        <v/>
      </c>
      <c r="E156" s="19" t="str">
        <f>IF(女子種目選択!D157="","",女子種目選択!D157)</f>
        <v/>
      </c>
      <c r="F156" s="21" t="str">
        <f>女子記録入力!G157</f>
        <v/>
      </c>
      <c r="G156" s="21" t="str">
        <f>女子記録入力!AE157</f>
        <v/>
      </c>
      <c r="H156" s="21" t="str">
        <f>女子記録入力!BC157</f>
        <v/>
      </c>
      <c r="I156" s="21" t="str">
        <f>女子記録入力!CA157</f>
        <v/>
      </c>
      <c r="J156" s="21" t="str">
        <f>女子記録入力!CY157</f>
        <v/>
      </c>
      <c r="K156" s="21" t="str">
        <f>女子種目選択!J157</f>
        <v/>
      </c>
      <c r="L156" s="21" t="str">
        <f>女子種目選択!K157</f>
        <v/>
      </c>
      <c r="M156" s="21" t="str">
        <f>女子種目選択!L157</f>
        <v/>
      </c>
      <c r="N156" s="21" t="str">
        <f>女子種目選択!M157</f>
        <v/>
      </c>
      <c r="O156" s="21" t="str">
        <f>女子種目選択!N157</f>
        <v/>
      </c>
      <c r="P156" s="21">
        <f>女子記録入力!AD157</f>
        <v>0</v>
      </c>
      <c r="Q156" s="21">
        <f>女子記録入力!BB157</f>
        <v>0</v>
      </c>
      <c r="R156" s="21">
        <f>女子記録入力!BZ157</f>
        <v>0</v>
      </c>
      <c r="S156" s="21">
        <f>女子記録入力!CX157</f>
        <v>0</v>
      </c>
      <c r="T156" s="21">
        <f>女子記録入力!DV157</f>
        <v>0</v>
      </c>
    </row>
    <row r="157" spans="1:20">
      <c r="A157" s="18">
        <v>155</v>
      </c>
      <c r="B157" s="18" t="str">
        <f t="shared" si="4"/>
        <v/>
      </c>
      <c r="C157" s="19" t="str">
        <f>IF(女子種目選択!B158="","",女子種目選択!B158)</f>
        <v/>
      </c>
      <c r="D157" s="19" t="str">
        <f>IF(女子種目選択!C158="","",女子種目選択!C158)</f>
        <v/>
      </c>
      <c r="E157" s="19" t="str">
        <f>IF(女子種目選択!D158="","",女子種目選択!D158)</f>
        <v/>
      </c>
      <c r="F157" s="21" t="str">
        <f>女子記録入力!G158</f>
        <v/>
      </c>
      <c r="G157" s="21" t="str">
        <f>女子記録入力!AE158</f>
        <v/>
      </c>
      <c r="H157" s="21" t="str">
        <f>女子記録入力!BC158</f>
        <v/>
      </c>
      <c r="I157" s="21" t="str">
        <f>女子記録入力!CA158</f>
        <v/>
      </c>
      <c r="J157" s="21" t="str">
        <f>女子記録入力!CY158</f>
        <v/>
      </c>
      <c r="K157" s="21" t="str">
        <f>女子種目選択!J158</f>
        <v/>
      </c>
      <c r="L157" s="21" t="str">
        <f>女子種目選択!K158</f>
        <v/>
      </c>
      <c r="M157" s="21" t="str">
        <f>女子種目選択!L158</f>
        <v/>
      </c>
      <c r="N157" s="21" t="str">
        <f>女子種目選択!M158</f>
        <v/>
      </c>
      <c r="O157" s="21" t="str">
        <f>女子種目選択!N158</f>
        <v/>
      </c>
      <c r="P157" s="21">
        <f>女子記録入力!AD158</f>
        <v>0</v>
      </c>
      <c r="Q157" s="21">
        <f>女子記録入力!BB158</f>
        <v>0</v>
      </c>
      <c r="R157" s="21">
        <f>女子記録入力!BZ158</f>
        <v>0</v>
      </c>
      <c r="S157" s="21">
        <f>女子記録入力!CX158</f>
        <v>0</v>
      </c>
      <c r="T157" s="21">
        <f>女子記録入力!DV158</f>
        <v>0</v>
      </c>
    </row>
    <row r="158" spans="1:20">
      <c r="A158" s="18">
        <v>156</v>
      </c>
      <c r="B158" s="18" t="str">
        <f t="shared" si="4"/>
        <v/>
      </c>
      <c r="C158" s="19" t="str">
        <f>IF(女子種目選択!B159="","",女子種目選択!B159)</f>
        <v/>
      </c>
      <c r="D158" s="19" t="str">
        <f>IF(女子種目選択!C159="","",女子種目選択!C159)</f>
        <v/>
      </c>
      <c r="E158" s="19" t="str">
        <f>IF(女子種目選択!D159="","",女子種目選択!D159)</f>
        <v/>
      </c>
      <c r="F158" s="21" t="str">
        <f>女子記録入力!G159</f>
        <v/>
      </c>
      <c r="G158" s="21" t="str">
        <f>女子記録入力!AE159</f>
        <v/>
      </c>
      <c r="H158" s="21" t="str">
        <f>女子記録入力!BC159</f>
        <v/>
      </c>
      <c r="I158" s="21" t="str">
        <f>女子記録入力!CA159</f>
        <v/>
      </c>
      <c r="J158" s="21" t="str">
        <f>女子記録入力!CY159</f>
        <v/>
      </c>
      <c r="K158" s="21" t="str">
        <f>女子種目選択!J159</f>
        <v/>
      </c>
      <c r="L158" s="21" t="str">
        <f>女子種目選択!K159</f>
        <v/>
      </c>
      <c r="M158" s="21" t="str">
        <f>女子種目選択!L159</f>
        <v/>
      </c>
      <c r="N158" s="21" t="str">
        <f>女子種目選択!M159</f>
        <v/>
      </c>
      <c r="O158" s="21" t="str">
        <f>女子種目選択!N159</f>
        <v/>
      </c>
      <c r="P158" s="21">
        <f>女子記録入力!AD159</f>
        <v>0</v>
      </c>
      <c r="Q158" s="21">
        <f>女子記録入力!BB159</f>
        <v>0</v>
      </c>
      <c r="R158" s="21">
        <f>女子記録入力!BZ159</f>
        <v>0</v>
      </c>
      <c r="S158" s="21">
        <f>女子記録入力!CX159</f>
        <v>0</v>
      </c>
      <c r="T158" s="21">
        <f>女子記録入力!DV159</f>
        <v>0</v>
      </c>
    </row>
    <row r="159" spans="1:20">
      <c r="A159" s="18">
        <v>157</v>
      </c>
      <c r="B159" s="18" t="str">
        <f t="shared" si="4"/>
        <v/>
      </c>
      <c r="C159" s="19" t="str">
        <f>IF(女子種目選択!B160="","",女子種目選択!B160)</f>
        <v/>
      </c>
      <c r="D159" s="19" t="str">
        <f>IF(女子種目選択!C160="","",女子種目選択!C160)</f>
        <v/>
      </c>
      <c r="E159" s="19" t="str">
        <f>IF(女子種目選択!D160="","",女子種目選択!D160)</f>
        <v/>
      </c>
      <c r="F159" s="21" t="str">
        <f>女子記録入力!G160</f>
        <v/>
      </c>
      <c r="G159" s="21" t="str">
        <f>女子記録入力!AE160</f>
        <v/>
      </c>
      <c r="H159" s="21" t="str">
        <f>女子記録入力!BC160</f>
        <v/>
      </c>
      <c r="I159" s="21" t="str">
        <f>女子記録入力!CA160</f>
        <v/>
      </c>
      <c r="J159" s="21" t="str">
        <f>女子記録入力!CY160</f>
        <v/>
      </c>
      <c r="K159" s="21" t="str">
        <f>女子種目選択!J160</f>
        <v/>
      </c>
      <c r="L159" s="21" t="str">
        <f>女子種目選択!K160</f>
        <v/>
      </c>
      <c r="M159" s="21" t="str">
        <f>女子種目選択!L160</f>
        <v/>
      </c>
      <c r="N159" s="21" t="str">
        <f>女子種目選択!M160</f>
        <v/>
      </c>
      <c r="O159" s="21" t="str">
        <f>女子種目選択!N160</f>
        <v/>
      </c>
      <c r="P159" s="21">
        <f>女子記録入力!AD160</f>
        <v>0</v>
      </c>
      <c r="Q159" s="21">
        <f>女子記録入力!BB160</f>
        <v>0</v>
      </c>
      <c r="R159" s="21">
        <f>女子記録入力!BZ160</f>
        <v>0</v>
      </c>
      <c r="S159" s="21">
        <f>女子記録入力!CX160</f>
        <v>0</v>
      </c>
      <c r="T159" s="21">
        <f>女子記録入力!DV160</f>
        <v>0</v>
      </c>
    </row>
    <row r="160" spans="1:20">
      <c r="A160" s="18">
        <v>158</v>
      </c>
      <c r="B160" s="18" t="str">
        <f t="shared" si="4"/>
        <v/>
      </c>
      <c r="C160" s="19" t="str">
        <f>IF(女子種目選択!B161="","",女子種目選択!B161)</f>
        <v/>
      </c>
      <c r="D160" s="19" t="str">
        <f>IF(女子種目選択!C161="","",女子種目選択!C161)</f>
        <v/>
      </c>
      <c r="E160" s="19" t="str">
        <f>IF(女子種目選択!D161="","",女子種目選択!D161)</f>
        <v/>
      </c>
      <c r="F160" s="21" t="str">
        <f>女子記録入力!G161</f>
        <v/>
      </c>
      <c r="G160" s="21" t="str">
        <f>女子記録入力!AE161</f>
        <v/>
      </c>
      <c r="H160" s="21" t="str">
        <f>女子記録入力!BC161</f>
        <v/>
      </c>
      <c r="I160" s="21" t="str">
        <f>女子記録入力!CA161</f>
        <v/>
      </c>
      <c r="J160" s="21" t="str">
        <f>女子記録入力!CY161</f>
        <v/>
      </c>
      <c r="K160" s="21" t="str">
        <f>女子種目選択!J161</f>
        <v/>
      </c>
      <c r="L160" s="21" t="str">
        <f>女子種目選択!K161</f>
        <v/>
      </c>
      <c r="M160" s="21" t="str">
        <f>女子種目選択!L161</f>
        <v/>
      </c>
      <c r="N160" s="21" t="str">
        <f>女子種目選択!M161</f>
        <v/>
      </c>
      <c r="O160" s="21" t="str">
        <f>女子種目選択!N161</f>
        <v/>
      </c>
      <c r="P160" s="21">
        <f>女子記録入力!AD161</f>
        <v>0</v>
      </c>
      <c r="Q160" s="21">
        <f>女子記録入力!BB161</f>
        <v>0</v>
      </c>
      <c r="R160" s="21">
        <f>女子記録入力!BZ161</f>
        <v>0</v>
      </c>
      <c r="S160" s="21">
        <f>女子記録入力!CX161</f>
        <v>0</v>
      </c>
      <c r="T160" s="21">
        <f>女子記録入力!DV161</f>
        <v>0</v>
      </c>
    </row>
    <row r="161" spans="1:20">
      <c r="A161" s="18">
        <v>159</v>
      </c>
      <c r="B161" s="18" t="str">
        <f t="shared" si="4"/>
        <v/>
      </c>
      <c r="C161" s="19" t="str">
        <f>IF(女子種目選択!B162="","",女子種目選択!B162)</f>
        <v/>
      </c>
      <c r="D161" s="19" t="str">
        <f>IF(女子種目選択!C162="","",女子種目選択!C162)</f>
        <v/>
      </c>
      <c r="E161" s="19" t="str">
        <f>IF(女子種目選択!D162="","",女子種目選択!D162)</f>
        <v/>
      </c>
      <c r="F161" s="21" t="str">
        <f>女子記録入力!G162</f>
        <v/>
      </c>
      <c r="G161" s="21" t="str">
        <f>女子記録入力!AE162</f>
        <v/>
      </c>
      <c r="H161" s="21" t="str">
        <f>女子記録入力!BC162</f>
        <v/>
      </c>
      <c r="I161" s="21" t="str">
        <f>女子記録入力!CA162</f>
        <v/>
      </c>
      <c r="J161" s="21" t="str">
        <f>女子記録入力!CY162</f>
        <v/>
      </c>
      <c r="K161" s="21" t="str">
        <f>女子種目選択!J162</f>
        <v/>
      </c>
      <c r="L161" s="21" t="str">
        <f>女子種目選択!K162</f>
        <v/>
      </c>
      <c r="M161" s="21" t="str">
        <f>女子種目選択!L162</f>
        <v/>
      </c>
      <c r="N161" s="21" t="str">
        <f>女子種目選択!M162</f>
        <v/>
      </c>
      <c r="O161" s="21" t="str">
        <f>女子種目選択!N162</f>
        <v/>
      </c>
      <c r="P161" s="21">
        <f>女子記録入力!AD162</f>
        <v>0</v>
      </c>
      <c r="Q161" s="21">
        <f>女子記録入力!BB162</f>
        <v>0</v>
      </c>
      <c r="R161" s="21">
        <f>女子記録入力!BZ162</f>
        <v>0</v>
      </c>
      <c r="S161" s="21">
        <f>女子記録入力!CX162</f>
        <v>0</v>
      </c>
      <c r="T161" s="21">
        <f>女子記録入力!DV162</f>
        <v>0</v>
      </c>
    </row>
    <row r="162" spans="1:20">
      <c r="A162" s="18">
        <v>160</v>
      </c>
      <c r="B162" s="18" t="str">
        <f t="shared" si="4"/>
        <v/>
      </c>
      <c r="C162" s="19" t="str">
        <f>IF(女子種目選択!B163="","",女子種目選択!B163)</f>
        <v/>
      </c>
      <c r="D162" s="19" t="str">
        <f>IF(女子種目選択!C163="","",女子種目選択!C163)</f>
        <v/>
      </c>
      <c r="E162" s="19" t="str">
        <f>IF(女子種目選択!D163="","",女子種目選択!D163)</f>
        <v/>
      </c>
      <c r="F162" s="21" t="str">
        <f>女子記録入力!G163</f>
        <v/>
      </c>
      <c r="G162" s="21" t="str">
        <f>女子記録入力!AE163</f>
        <v/>
      </c>
      <c r="H162" s="21" t="str">
        <f>女子記録入力!BC163</f>
        <v/>
      </c>
      <c r="I162" s="21" t="str">
        <f>女子記録入力!CA163</f>
        <v/>
      </c>
      <c r="J162" s="21" t="str">
        <f>女子記録入力!CY163</f>
        <v/>
      </c>
      <c r="K162" s="21" t="str">
        <f>女子種目選択!J163</f>
        <v/>
      </c>
      <c r="L162" s="21" t="str">
        <f>女子種目選択!K163</f>
        <v/>
      </c>
      <c r="M162" s="21" t="str">
        <f>女子種目選択!L163</f>
        <v/>
      </c>
      <c r="N162" s="21" t="str">
        <f>女子種目選択!M163</f>
        <v/>
      </c>
      <c r="O162" s="21" t="str">
        <f>女子種目選択!N163</f>
        <v/>
      </c>
      <c r="P162" s="21">
        <f>女子記録入力!AD163</f>
        <v>0</v>
      </c>
      <c r="Q162" s="21">
        <f>女子記録入力!BB163</f>
        <v>0</v>
      </c>
      <c r="R162" s="21">
        <f>女子記録入力!BZ163</f>
        <v>0</v>
      </c>
      <c r="S162" s="21">
        <f>女子記録入力!CX163</f>
        <v>0</v>
      </c>
      <c r="T162" s="21">
        <f>女子記録入力!DV163</f>
        <v>0</v>
      </c>
    </row>
    <row r="163" spans="1:20">
      <c r="A163" s="18">
        <v>161</v>
      </c>
      <c r="B163" s="18" t="str">
        <f t="shared" ref="B163:B194" si="5">IF(C163="","",VLOOKUP(A$1,学校名コード,2,FALSE))</f>
        <v/>
      </c>
      <c r="C163" s="19" t="str">
        <f>IF(女子種目選択!B164="","",女子種目選択!B164)</f>
        <v/>
      </c>
      <c r="D163" s="19" t="str">
        <f>IF(女子種目選択!C164="","",女子種目選択!C164)</f>
        <v/>
      </c>
      <c r="E163" s="19" t="str">
        <f>IF(女子種目選択!D164="","",女子種目選択!D164)</f>
        <v/>
      </c>
      <c r="F163" s="21" t="str">
        <f>女子記録入力!G164</f>
        <v/>
      </c>
      <c r="G163" s="21" t="str">
        <f>女子記録入力!AE164</f>
        <v/>
      </c>
      <c r="H163" s="21" t="str">
        <f>女子記録入力!BC164</f>
        <v/>
      </c>
      <c r="I163" s="21" t="str">
        <f>女子記録入力!CA164</f>
        <v/>
      </c>
      <c r="J163" s="21" t="str">
        <f>女子記録入力!CY164</f>
        <v/>
      </c>
      <c r="K163" s="21" t="str">
        <f>女子種目選択!J164</f>
        <v/>
      </c>
      <c r="L163" s="21" t="str">
        <f>女子種目選択!K164</f>
        <v/>
      </c>
      <c r="M163" s="21" t="str">
        <f>女子種目選択!L164</f>
        <v/>
      </c>
      <c r="N163" s="21" t="str">
        <f>女子種目選択!M164</f>
        <v/>
      </c>
      <c r="O163" s="21" t="str">
        <f>女子種目選択!N164</f>
        <v/>
      </c>
      <c r="P163" s="21">
        <f>女子記録入力!AD164</f>
        <v>0</v>
      </c>
      <c r="Q163" s="21">
        <f>女子記録入力!BB164</f>
        <v>0</v>
      </c>
      <c r="R163" s="21">
        <f>女子記録入力!BZ164</f>
        <v>0</v>
      </c>
      <c r="S163" s="21">
        <f>女子記録入力!CX164</f>
        <v>0</v>
      </c>
      <c r="T163" s="21">
        <f>女子記録入力!DV164</f>
        <v>0</v>
      </c>
    </row>
    <row r="164" spans="1:20">
      <c r="A164" s="18">
        <v>162</v>
      </c>
      <c r="B164" s="18" t="str">
        <f t="shared" si="5"/>
        <v/>
      </c>
      <c r="C164" s="19" t="str">
        <f>IF(女子種目選択!B165="","",女子種目選択!B165)</f>
        <v/>
      </c>
      <c r="D164" s="19" t="str">
        <f>IF(女子種目選択!C165="","",女子種目選択!C165)</f>
        <v/>
      </c>
      <c r="E164" s="19" t="str">
        <f>IF(女子種目選択!D165="","",女子種目選択!D165)</f>
        <v/>
      </c>
      <c r="F164" s="21" t="str">
        <f>女子記録入力!G165</f>
        <v/>
      </c>
      <c r="G164" s="21" t="str">
        <f>女子記録入力!AE165</f>
        <v/>
      </c>
      <c r="H164" s="21" t="str">
        <f>女子記録入力!BC165</f>
        <v/>
      </c>
      <c r="I164" s="21" t="str">
        <f>女子記録入力!CA165</f>
        <v/>
      </c>
      <c r="J164" s="21" t="str">
        <f>女子記録入力!CY165</f>
        <v/>
      </c>
      <c r="K164" s="21" t="str">
        <f>女子種目選択!J165</f>
        <v/>
      </c>
      <c r="L164" s="21" t="str">
        <f>女子種目選択!K165</f>
        <v/>
      </c>
      <c r="M164" s="21" t="str">
        <f>女子種目選択!L165</f>
        <v/>
      </c>
      <c r="N164" s="21" t="str">
        <f>女子種目選択!M165</f>
        <v/>
      </c>
      <c r="O164" s="21" t="str">
        <f>女子種目選択!N165</f>
        <v/>
      </c>
      <c r="P164" s="21">
        <f>女子記録入力!AD165</f>
        <v>0</v>
      </c>
      <c r="Q164" s="21">
        <f>女子記録入力!BB165</f>
        <v>0</v>
      </c>
      <c r="R164" s="21">
        <f>女子記録入力!BZ165</f>
        <v>0</v>
      </c>
      <c r="S164" s="21">
        <f>女子記録入力!CX165</f>
        <v>0</v>
      </c>
      <c r="T164" s="21">
        <f>女子記録入力!DV165</f>
        <v>0</v>
      </c>
    </row>
    <row r="165" spans="1:20">
      <c r="A165" s="18">
        <v>163</v>
      </c>
      <c r="B165" s="18" t="str">
        <f t="shared" si="5"/>
        <v/>
      </c>
      <c r="C165" s="19" t="str">
        <f>IF(女子種目選択!B166="","",女子種目選択!B166)</f>
        <v/>
      </c>
      <c r="D165" s="19" t="str">
        <f>IF(女子種目選択!C166="","",女子種目選択!C166)</f>
        <v/>
      </c>
      <c r="E165" s="19" t="str">
        <f>IF(女子種目選択!D166="","",女子種目選択!D166)</f>
        <v/>
      </c>
      <c r="F165" s="21" t="str">
        <f>女子記録入力!G166</f>
        <v/>
      </c>
      <c r="G165" s="21" t="str">
        <f>女子記録入力!AE166</f>
        <v/>
      </c>
      <c r="H165" s="21" t="str">
        <f>女子記録入力!BC166</f>
        <v/>
      </c>
      <c r="I165" s="21" t="str">
        <f>女子記録入力!CA166</f>
        <v/>
      </c>
      <c r="J165" s="21" t="str">
        <f>女子記録入力!CY166</f>
        <v/>
      </c>
      <c r="K165" s="21" t="str">
        <f>女子種目選択!J166</f>
        <v/>
      </c>
      <c r="L165" s="21" t="str">
        <f>女子種目選択!K166</f>
        <v/>
      </c>
      <c r="M165" s="21" t="str">
        <f>女子種目選択!L166</f>
        <v/>
      </c>
      <c r="N165" s="21" t="str">
        <f>女子種目選択!M166</f>
        <v/>
      </c>
      <c r="O165" s="21" t="str">
        <f>女子種目選択!N166</f>
        <v/>
      </c>
      <c r="P165" s="21">
        <f>女子記録入力!AD166</f>
        <v>0</v>
      </c>
      <c r="Q165" s="21">
        <f>女子記録入力!BB166</f>
        <v>0</v>
      </c>
      <c r="R165" s="21">
        <f>女子記録入力!BZ166</f>
        <v>0</v>
      </c>
      <c r="S165" s="21">
        <f>女子記録入力!CX166</f>
        <v>0</v>
      </c>
      <c r="T165" s="21">
        <f>女子記録入力!DV166</f>
        <v>0</v>
      </c>
    </row>
    <row r="166" spans="1:20">
      <c r="A166" s="18">
        <v>164</v>
      </c>
      <c r="B166" s="18" t="str">
        <f t="shared" si="5"/>
        <v/>
      </c>
      <c r="C166" s="19" t="str">
        <f>IF(女子種目選択!B167="","",女子種目選択!B167)</f>
        <v/>
      </c>
      <c r="D166" s="19" t="str">
        <f>IF(女子種目選択!C167="","",女子種目選択!C167)</f>
        <v/>
      </c>
      <c r="E166" s="19" t="str">
        <f>IF(女子種目選択!D167="","",女子種目選択!D167)</f>
        <v/>
      </c>
      <c r="F166" s="21" t="str">
        <f>女子記録入力!G167</f>
        <v/>
      </c>
      <c r="G166" s="21" t="str">
        <f>女子記録入力!AE167</f>
        <v/>
      </c>
      <c r="H166" s="21" t="str">
        <f>女子記録入力!BC167</f>
        <v/>
      </c>
      <c r="I166" s="21" t="str">
        <f>女子記録入力!CA167</f>
        <v/>
      </c>
      <c r="J166" s="21" t="str">
        <f>女子記録入力!CY167</f>
        <v/>
      </c>
      <c r="K166" s="21" t="str">
        <f>女子種目選択!J167</f>
        <v/>
      </c>
      <c r="L166" s="21" t="str">
        <f>女子種目選択!K167</f>
        <v/>
      </c>
      <c r="M166" s="21" t="str">
        <f>女子種目選択!L167</f>
        <v/>
      </c>
      <c r="N166" s="21" t="str">
        <f>女子種目選択!M167</f>
        <v/>
      </c>
      <c r="O166" s="21" t="str">
        <f>女子種目選択!N167</f>
        <v/>
      </c>
      <c r="P166" s="21">
        <f>女子記録入力!AD167</f>
        <v>0</v>
      </c>
      <c r="Q166" s="21">
        <f>女子記録入力!BB167</f>
        <v>0</v>
      </c>
      <c r="R166" s="21">
        <f>女子記録入力!BZ167</f>
        <v>0</v>
      </c>
      <c r="S166" s="21">
        <f>女子記録入力!CX167</f>
        <v>0</v>
      </c>
      <c r="T166" s="21">
        <f>女子記録入力!DV167</f>
        <v>0</v>
      </c>
    </row>
    <row r="167" spans="1:20">
      <c r="A167" s="18">
        <v>165</v>
      </c>
      <c r="B167" s="18" t="str">
        <f t="shared" si="5"/>
        <v/>
      </c>
      <c r="C167" s="19" t="str">
        <f>IF(女子種目選択!B168="","",女子種目選択!B168)</f>
        <v/>
      </c>
      <c r="D167" s="19" t="str">
        <f>IF(女子種目選択!C168="","",女子種目選択!C168)</f>
        <v/>
      </c>
      <c r="E167" s="19" t="str">
        <f>IF(女子種目選択!D168="","",女子種目選択!D168)</f>
        <v/>
      </c>
      <c r="F167" s="21" t="str">
        <f>女子記録入力!G168</f>
        <v/>
      </c>
      <c r="G167" s="21" t="str">
        <f>女子記録入力!AE168</f>
        <v/>
      </c>
      <c r="H167" s="21" t="str">
        <f>女子記録入力!BC168</f>
        <v/>
      </c>
      <c r="I167" s="21" t="str">
        <f>女子記録入力!CA168</f>
        <v/>
      </c>
      <c r="J167" s="21" t="str">
        <f>女子記録入力!CY168</f>
        <v/>
      </c>
      <c r="K167" s="21" t="str">
        <f>女子種目選択!J168</f>
        <v/>
      </c>
      <c r="L167" s="21" t="str">
        <f>女子種目選択!K168</f>
        <v/>
      </c>
      <c r="M167" s="21" t="str">
        <f>女子種目選択!L168</f>
        <v/>
      </c>
      <c r="N167" s="21" t="str">
        <f>女子種目選択!M168</f>
        <v/>
      </c>
      <c r="O167" s="21" t="str">
        <f>女子種目選択!N168</f>
        <v/>
      </c>
      <c r="P167" s="21">
        <f>女子記録入力!AD168</f>
        <v>0</v>
      </c>
      <c r="Q167" s="21">
        <f>女子記録入力!BB168</f>
        <v>0</v>
      </c>
      <c r="R167" s="21">
        <f>女子記録入力!BZ168</f>
        <v>0</v>
      </c>
      <c r="S167" s="21">
        <f>女子記録入力!CX168</f>
        <v>0</v>
      </c>
      <c r="T167" s="21">
        <f>女子記録入力!DV168</f>
        <v>0</v>
      </c>
    </row>
    <row r="168" spans="1:20">
      <c r="A168" s="18">
        <v>166</v>
      </c>
      <c r="B168" s="18" t="str">
        <f t="shared" si="5"/>
        <v/>
      </c>
      <c r="C168" s="19" t="str">
        <f>IF(女子種目選択!B169="","",女子種目選択!B169)</f>
        <v/>
      </c>
      <c r="D168" s="19" t="str">
        <f>IF(女子種目選択!C169="","",女子種目選択!C169)</f>
        <v/>
      </c>
      <c r="E168" s="19" t="str">
        <f>IF(女子種目選択!D169="","",女子種目選択!D169)</f>
        <v/>
      </c>
      <c r="F168" s="21" t="str">
        <f>女子記録入力!G169</f>
        <v/>
      </c>
      <c r="G168" s="21" t="str">
        <f>女子記録入力!AE169</f>
        <v/>
      </c>
      <c r="H168" s="21" t="str">
        <f>女子記録入力!BC169</f>
        <v/>
      </c>
      <c r="I168" s="21" t="str">
        <f>女子記録入力!CA169</f>
        <v/>
      </c>
      <c r="J168" s="21" t="str">
        <f>女子記録入力!CY169</f>
        <v/>
      </c>
      <c r="K168" s="21" t="str">
        <f>女子種目選択!J169</f>
        <v/>
      </c>
      <c r="L168" s="21" t="str">
        <f>女子種目選択!K169</f>
        <v/>
      </c>
      <c r="M168" s="21" t="str">
        <f>女子種目選択!L169</f>
        <v/>
      </c>
      <c r="N168" s="21" t="str">
        <f>女子種目選択!M169</f>
        <v/>
      </c>
      <c r="O168" s="21" t="str">
        <f>女子種目選択!N169</f>
        <v/>
      </c>
      <c r="P168" s="21">
        <f>女子記録入力!AD169</f>
        <v>0</v>
      </c>
      <c r="Q168" s="21">
        <f>女子記録入力!BB169</f>
        <v>0</v>
      </c>
      <c r="R168" s="21">
        <f>女子記録入力!BZ169</f>
        <v>0</v>
      </c>
      <c r="S168" s="21">
        <f>女子記録入力!CX169</f>
        <v>0</v>
      </c>
      <c r="T168" s="21">
        <f>女子記録入力!DV169</f>
        <v>0</v>
      </c>
    </row>
    <row r="169" spans="1:20">
      <c r="A169" s="18">
        <v>167</v>
      </c>
      <c r="B169" s="18" t="str">
        <f t="shared" si="5"/>
        <v/>
      </c>
      <c r="C169" s="19" t="str">
        <f>IF(女子種目選択!B170="","",女子種目選択!B170)</f>
        <v/>
      </c>
      <c r="D169" s="19" t="str">
        <f>IF(女子種目選択!C170="","",女子種目選択!C170)</f>
        <v/>
      </c>
      <c r="E169" s="19" t="str">
        <f>IF(女子種目選択!D170="","",女子種目選択!D170)</f>
        <v/>
      </c>
      <c r="F169" s="21" t="str">
        <f>女子記録入力!G170</f>
        <v/>
      </c>
      <c r="G169" s="21" t="str">
        <f>女子記録入力!AE170</f>
        <v/>
      </c>
      <c r="H169" s="21" t="str">
        <f>女子記録入力!BC170</f>
        <v/>
      </c>
      <c r="I169" s="21" t="str">
        <f>女子記録入力!CA170</f>
        <v/>
      </c>
      <c r="J169" s="21" t="str">
        <f>女子記録入力!CY170</f>
        <v/>
      </c>
      <c r="K169" s="21" t="str">
        <f>女子種目選択!J170</f>
        <v/>
      </c>
      <c r="L169" s="21" t="str">
        <f>女子種目選択!K170</f>
        <v/>
      </c>
      <c r="M169" s="21" t="str">
        <f>女子種目選択!L170</f>
        <v/>
      </c>
      <c r="N169" s="21" t="str">
        <f>女子種目選択!M170</f>
        <v/>
      </c>
      <c r="O169" s="21" t="str">
        <f>女子種目選択!N170</f>
        <v/>
      </c>
      <c r="P169" s="21">
        <f>女子記録入力!AD170</f>
        <v>0</v>
      </c>
      <c r="Q169" s="21">
        <f>女子記録入力!BB170</f>
        <v>0</v>
      </c>
      <c r="R169" s="21">
        <f>女子記録入力!BZ170</f>
        <v>0</v>
      </c>
      <c r="S169" s="21">
        <f>女子記録入力!CX170</f>
        <v>0</v>
      </c>
      <c r="T169" s="21">
        <f>女子記録入力!DV170</f>
        <v>0</v>
      </c>
    </row>
    <row r="170" spans="1:20">
      <c r="A170" s="18">
        <v>168</v>
      </c>
      <c r="B170" s="18" t="str">
        <f t="shared" si="5"/>
        <v/>
      </c>
      <c r="C170" s="19" t="str">
        <f>IF(女子種目選択!B171="","",女子種目選択!B171)</f>
        <v/>
      </c>
      <c r="D170" s="19" t="str">
        <f>IF(女子種目選択!C171="","",女子種目選択!C171)</f>
        <v/>
      </c>
      <c r="E170" s="19" t="str">
        <f>IF(女子種目選択!D171="","",女子種目選択!D171)</f>
        <v/>
      </c>
      <c r="F170" s="21" t="str">
        <f>女子記録入力!G171</f>
        <v/>
      </c>
      <c r="G170" s="21" t="str">
        <f>女子記録入力!AE171</f>
        <v/>
      </c>
      <c r="H170" s="21" t="str">
        <f>女子記録入力!BC171</f>
        <v/>
      </c>
      <c r="I170" s="21" t="str">
        <f>女子記録入力!CA171</f>
        <v/>
      </c>
      <c r="J170" s="21" t="str">
        <f>女子記録入力!CY171</f>
        <v/>
      </c>
      <c r="K170" s="21" t="str">
        <f>女子種目選択!J171</f>
        <v/>
      </c>
      <c r="L170" s="21" t="str">
        <f>女子種目選択!K171</f>
        <v/>
      </c>
      <c r="M170" s="21" t="str">
        <f>女子種目選択!L171</f>
        <v/>
      </c>
      <c r="N170" s="21" t="str">
        <f>女子種目選択!M171</f>
        <v/>
      </c>
      <c r="O170" s="21" t="str">
        <f>女子種目選択!N171</f>
        <v/>
      </c>
      <c r="P170" s="21">
        <f>女子記録入力!AD171</f>
        <v>0</v>
      </c>
      <c r="Q170" s="21">
        <f>女子記録入力!BB171</f>
        <v>0</v>
      </c>
      <c r="R170" s="21">
        <f>女子記録入力!BZ171</f>
        <v>0</v>
      </c>
      <c r="S170" s="21">
        <f>女子記録入力!CX171</f>
        <v>0</v>
      </c>
      <c r="T170" s="21">
        <f>女子記録入力!DV171</f>
        <v>0</v>
      </c>
    </row>
    <row r="171" spans="1:20">
      <c r="A171" s="18">
        <v>169</v>
      </c>
      <c r="B171" s="18" t="str">
        <f t="shared" si="5"/>
        <v/>
      </c>
      <c r="C171" s="19" t="str">
        <f>IF(女子種目選択!B172="","",女子種目選択!B172)</f>
        <v/>
      </c>
      <c r="D171" s="19" t="str">
        <f>IF(女子種目選択!C172="","",女子種目選択!C172)</f>
        <v/>
      </c>
      <c r="E171" s="19" t="str">
        <f>IF(女子種目選択!D172="","",女子種目選択!D172)</f>
        <v/>
      </c>
      <c r="F171" s="21" t="str">
        <f>女子記録入力!G172</f>
        <v/>
      </c>
      <c r="G171" s="21" t="str">
        <f>女子記録入力!AE172</f>
        <v/>
      </c>
      <c r="H171" s="21" t="str">
        <f>女子記録入力!BC172</f>
        <v/>
      </c>
      <c r="I171" s="21" t="str">
        <f>女子記録入力!CA172</f>
        <v/>
      </c>
      <c r="J171" s="21" t="str">
        <f>女子記録入力!CY172</f>
        <v/>
      </c>
      <c r="K171" s="21" t="str">
        <f>女子種目選択!J172</f>
        <v/>
      </c>
      <c r="L171" s="21" t="str">
        <f>女子種目選択!K172</f>
        <v/>
      </c>
      <c r="M171" s="21" t="str">
        <f>女子種目選択!L172</f>
        <v/>
      </c>
      <c r="N171" s="21" t="str">
        <f>女子種目選択!M172</f>
        <v/>
      </c>
      <c r="O171" s="21" t="str">
        <f>女子種目選択!N172</f>
        <v/>
      </c>
      <c r="P171" s="21">
        <f>女子記録入力!AD172</f>
        <v>0</v>
      </c>
      <c r="Q171" s="21">
        <f>女子記録入力!BB172</f>
        <v>0</v>
      </c>
      <c r="R171" s="21">
        <f>女子記録入力!BZ172</f>
        <v>0</v>
      </c>
      <c r="S171" s="21">
        <f>女子記録入力!CX172</f>
        <v>0</v>
      </c>
      <c r="T171" s="21">
        <f>女子記録入力!DV172</f>
        <v>0</v>
      </c>
    </row>
    <row r="172" spans="1:20">
      <c r="A172" s="18">
        <v>170</v>
      </c>
      <c r="B172" s="18" t="str">
        <f t="shared" si="5"/>
        <v/>
      </c>
      <c r="C172" s="19" t="str">
        <f>IF(女子種目選択!B173="","",女子種目選択!B173)</f>
        <v/>
      </c>
      <c r="D172" s="19" t="str">
        <f>IF(女子種目選択!C173="","",女子種目選択!C173)</f>
        <v/>
      </c>
      <c r="E172" s="19" t="str">
        <f>IF(女子種目選択!D173="","",女子種目選択!D173)</f>
        <v/>
      </c>
      <c r="F172" s="21" t="str">
        <f>女子記録入力!G173</f>
        <v/>
      </c>
      <c r="G172" s="21" t="str">
        <f>女子記録入力!AE173</f>
        <v/>
      </c>
      <c r="H172" s="21" t="str">
        <f>女子記録入力!BC173</f>
        <v/>
      </c>
      <c r="I172" s="21" t="str">
        <f>女子記録入力!CA173</f>
        <v/>
      </c>
      <c r="J172" s="21" t="str">
        <f>女子記録入力!CY173</f>
        <v/>
      </c>
      <c r="K172" s="21" t="str">
        <f>女子種目選択!J173</f>
        <v/>
      </c>
      <c r="L172" s="21" t="str">
        <f>女子種目選択!K173</f>
        <v/>
      </c>
      <c r="M172" s="21" t="str">
        <f>女子種目選択!L173</f>
        <v/>
      </c>
      <c r="N172" s="21" t="str">
        <f>女子種目選択!M173</f>
        <v/>
      </c>
      <c r="O172" s="21" t="str">
        <f>女子種目選択!N173</f>
        <v/>
      </c>
      <c r="P172" s="21">
        <f>女子記録入力!AD173</f>
        <v>0</v>
      </c>
      <c r="Q172" s="21">
        <f>女子記録入力!BB173</f>
        <v>0</v>
      </c>
      <c r="R172" s="21">
        <f>女子記録入力!BZ173</f>
        <v>0</v>
      </c>
      <c r="S172" s="21">
        <f>女子記録入力!CX173</f>
        <v>0</v>
      </c>
      <c r="T172" s="21">
        <f>女子記録入力!DV173</f>
        <v>0</v>
      </c>
    </row>
    <row r="173" spans="1:20">
      <c r="A173" s="18">
        <v>171</v>
      </c>
      <c r="B173" s="18" t="str">
        <f t="shared" si="5"/>
        <v/>
      </c>
      <c r="C173" s="19" t="str">
        <f>IF(女子種目選択!B174="","",女子種目選択!B174)</f>
        <v/>
      </c>
      <c r="D173" s="19" t="str">
        <f>IF(女子種目選択!C174="","",女子種目選択!C174)</f>
        <v/>
      </c>
      <c r="E173" s="19" t="str">
        <f>IF(女子種目選択!D174="","",女子種目選択!D174)</f>
        <v/>
      </c>
      <c r="F173" s="21" t="str">
        <f>女子記録入力!G174</f>
        <v/>
      </c>
      <c r="G173" s="21" t="str">
        <f>女子記録入力!AE174</f>
        <v/>
      </c>
      <c r="H173" s="21" t="str">
        <f>女子記録入力!BC174</f>
        <v/>
      </c>
      <c r="I173" s="21" t="str">
        <f>女子記録入力!CA174</f>
        <v/>
      </c>
      <c r="J173" s="21" t="str">
        <f>女子記録入力!CY174</f>
        <v/>
      </c>
      <c r="K173" s="21" t="str">
        <f>女子種目選択!J174</f>
        <v/>
      </c>
      <c r="L173" s="21" t="str">
        <f>女子種目選択!K174</f>
        <v/>
      </c>
      <c r="M173" s="21" t="str">
        <f>女子種目選択!L174</f>
        <v/>
      </c>
      <c r="N173" s="21" t="str">
        <f>女子種目選択!M174</f>
        <v/>
      </c>
      <c r="O173" s="21" t="str">
        <f>女子種目選択!N174</f>
        <v/>
      </c>
      <c r="P173" s="21">
        <f>女子記録入力!AD174</f>
        <v>0</v>
      </c>
      <c r="Q173" s="21">
        <f>女子記録入力!BB174</f>
        <v>0</v>
      </c>
      <c r="R173" s="21">
        <f>女子記録入力!BZ174</f>
        <v>0</v>
      </c>
      <c r="S173" s="21">
        <f>女子記録入力!CX174</f>
        <v>0</v>
      </c>
      <c r="T173" s="21">
        <f>女子記録入力!DV174</f>
        <v>0</v>
      </c>
    </row>
    <row r="174" spans="1:20">
      <c r="A174" s="18">
        <v>172</v>
      </c>
      <c r="B174" s="18" t="str">
        <f t="shared" si="5"/>
        <v/>
      </c>
      <c r="C174" s="19" t="str">
        <f>IF(女子種目選択!B175="","",女子種目選択!B175)</f>
        <v/>
      </c>
      <c r="D174" s="19" t="str">
        <f>IF(女子種目選択!C175="","",女子種目選択!C175)</f>
        <v/>
      </c>
      <c r="E174" s="19" t="str">
        <f>IF(女子種目選択!D175="","",女子種目選択!D175)</f>
        <v/>
      </c>
      <c r="F174" s="21" t="str">
        <f>女子記録入力!G175</f>
        <v/>
      </c>
      <c r="G174" s="21" t="str">
        <f>女子記録入力!AE175</f>
        <v/>
      </c>
      <c r="H174" s="21" t="str">
        <f>女子記録入力!BC175</f>
        <v/>
      </c>
      <c r="I174" s="21" t="str">
        <f>女子記録入力!CA175</f>
        <v/>
      </c>
      <c r="J174" s="21" t="str">
        <f>女子記録入力!CY175</f>
        <v/>
      </c>
      <c r="K174" s="21" t="str">
        <f>女子種目選択!J175</f>
        <v/>
      </c>
      <c r="L174" s="21" t="str">
        <f>女子種目選択!K175</f>
        <v/>
      </c>
      <c r="M174" s="21" t="str">
        <f>女子種目選択!L175</f>
        <v/>
      </c>
      <c r="N174" s="21" t="str">
        <f>女子種目選択!M175</f>
        <v/>
      </c>
      <c r="O174" s="21" t="str">
        <f>女子種目選択!N175</f>
        <v/>
      </c>
      <c r="P174" s="21">
        <f>女子記録入力!AD175</f>
        <v>0</v>
      </c>
      <c r="Q174" s="21">
        <f>女子記録入力!BB175</f>
        <v>0</v>
      </c>
      <c r="R174" s="21">
        <f>女子記録入力!BZ175</f>
        <v>0</v>
      </c>
      <c r="S174" s="21">
        <f>女子記録入力!CX175</f>
        <v>0</v>
      </c>
      <c r="T174" s="21">
        <f>女子記録入力!DV175</f>
        <v>0</v>
      </c>
    </row>
    <row r="175" spans="1:20">
      <c r="A175" s="18">
        <v>173</v>
      </c>
      <c r="B175" s="18" t="str">
        <f t="shared" si="5"/>
        <v/>
      </c>
      <c r="C175" s="19" t="str">
        <f>IF(女子種目選択!B176="","",女子種目選択!B176)</f>
        <v/>
      </c>
      <c r="D175" s="19" t="str">
        <f>IF(女子種目選択!C176="","",女子種目選択!C176)</f>
        <v/>
      </c>
      <c r="E175" s="19" t="str">
        <f>IF(女子種目選択!D176="","",女子種目選択!D176)</f>
        <v/>
      </c>
      <c r="F175" s="21" t="str">
        <f>女子記録入力!G176</f>
        <v/>
      </c>
      <c r="G175" s="21" t="str">
        <f>女子記録入力!AE176</f>
        <v/>
      </c>
      <c r="H175" s="21" t="str">
        <f>女子記録入力!BC176</f>
        <v/>
      </c>
      <c r="I175" s="21" t="str">
        <f>女子記録入力!CA176</f>
        <v/>
      </c>
      <c r="J175" s="21" t="str">
        <f>女子記録入力!CY176</f>
        <v/>
      </c>
      <c r="K175" s="21" t="str">
        <f>女子種目選択!J176</f>
        <v/>
      </c>
      <c r="L175" s="21" t="str">
        <f>女子種目選択!K176</f>
        <v/>
      </c>
      <c r="M175" s="21" t="str">
        <f>女子種目選択!L176</f>
        <v/>
      </c>
      <c r="N175" s="21" t="str">
        <f>女子種目選択!M176</f>
        <v/>
      </c>
      <c r="O175" s="21" t="str">
        <f>女子種目選択!N176</f>
        <v/>
      </c>
      <c r="P175" s="21">
        <f>女子記録入力!AD176</f>
        <v>0</v>
      </c>
      <c r="Q175" s="21">
        <f>女子記録入力!BB176</f>
        <v>0</v>
      </c>
      <c r="R175" s="21">
        <f>女子記録入力!BZ176</f>
        <v>0</v>
      </c>
      <c r="S175" s="21">
        <f>女子記録入力!CX176</f>
        <v>0</v>
      </c>
      <c r="T175" s="21">
        <f>女子記録入力!DV176</f>
        <v>0</v>
      </c>
    </row>
    <row r="176" spans="1:20">
      <c r="A176" s="18">
        <v>174</v>
      </c>
      <c r="B176" s="18" t="str">
        <f t="shared" si="5"/>
        <v/>
      </c>
      <c r="C176" s="19" t="str">
        <f>IF(女子種目選択!B177="","",女子種目選択!B177)</f>
        <v/>
      </c>
      <c r="D176" s="19" t="str">
        <f>IF(女子種目選択!C177="","",女子種目選択!C177)</f>
        <v/>
      </c>
      <c r="E176" s="19" t="str">
        <f>IF(女子種目選択!D177="","",女子種目選択!D177)</f>
        <v/>
      </c>
      <c r="F176" s="21" t="str">
        <f>女子記録入力!G177</f>
        <v/>
      </c>
      <c r="G176" s="21" t="str">
        <f>女子記録入力!AE177</f>
        <v/>
      </c>
      <c r="H176" s="21" t="str">
        <f>女子記録入力!BC177</f>
        <v/>
      </c>
      <c r="I176" s="21" t="str">
        <f>女子記録入力!CA177</f>
        <v/>
      </c>
      <c r="J176" s="21" t="str">
        <f>女子記録入力!CY177</f>
        <v/>
      </c>
      <c r="K176" s="21" t="str">
        <f>女子種目選択!J177</f>
        <v/>
      </c>
      <c r="L176" s="21" t="str">
        <f>女子種目選択!K177</f>
        <v/>
      </c>
      <c r="M176" s="21" t="str">
        <f>女子種目選択!L177</f>
        <v/>
      </c>
      <c r="N176" s="21" t="str">
        <f>女子種目選択!M177</f>
        <v/>
      </c>
      <c r="O176" s="21" t="str">
        <f>女子種目選択!N177</f>
        <v/>
      </c>
      <c r="P176" s="21">
        <f>女子記録入力!AD177</f>
        <v>0</v>
      </c>
      <c r="Q176" s="21">
        <f>女子記録入力!BB177</f>
        <v>0</v>
      </c>
      <c r="R176" s="21">
        <f>女子記録入力!BZ177</f>
        <v>0</v>
      </c>
      <c r="S176" s="21">
        <f>女子記録入力!CX177</f>
        <v>0</v>
      </c>
      <c r="T176" s="21">
        <f>女子記録入力!DV177</f>
        <v>0</v>
      </c>
    </row>
    <row r="177" spans="1:20">
      <c r="A177" s="18">
        <v>175</v>
      </c>
      <c r="B177" s="18" t="str">
        <f t="shared" si="5"/>
        <v/>
      </c>
      <c r="C177" s="19" t="str">
        <f>IF(女子種目選択!B178="","",女子種目選択!B178)</f>
        <v/>
      </c>
      <c r="D177" s="19" t="str">
        <f>IF(女子種目選択!C178="","",女子種目選択!C178)</f>
        <v/>
      </c>
      <c r="E177" s="19" t="str">
        <f>IF(女子種目選択!D178="","",女子種目選択!D178)</f>
        <v/>
      </c>
      <c r="F177" s="21" t="str">
        <f>女子記録入力!G178</f>
        <v/>
      </c>
      <c r="G177" s="21" t="str">
        <f>女子記録入力!AE178</f>
        <v/>
      </c>
      <c r="H177" s="21" t="str">
        <f>女子記録入力!BC178</f>
        <v/>
      </c>
      <c r="I177" s="21" t="str">
        <f>女子記録入力!CA178</f>
        <v/>
      </c>
      <c r="J177" s="21" t="str">
        <f>女子記録入力!CY178</f>
        <v/>
      </c>
      <c r="K177" s="21" t="str">
        <f>女子種目選択!J178</f>
        <v/>
      </c>
      <c r="L177" s="21" t="str">
        <f>女子種目選択!K178</f>
        <v/>
      </c>
      <c r="M177" s="21" t="str">
        <f>女子種目選択!L178</f>
        <v/>
      </c>
      <c r="N177" s="21" t="str">
        <f>女子種目選択!M178</f>
        <v/>
      </c>
      <c r="O177" s="21" t="str">
        <f>女子種目選択!N178</f>
        <v/>
      </c>
      <c r="P177" s="21">
        <f>女子記録入力!AD178</f>
        <v>0</v>
      </c>
      <c r="Q177" s="21">
        <f>女子記録入力!BB178</f>
        <v>0</v>
      </c>
      <c r="R177" s="21">
        <f>女子記録入力!BZ178</f>
        <v>0</v>
      </c>
      <c r="S177" s="21">
        <f>女子記録入力!CX178</f>
        <v>0</v>
      </c>
      <c r="T177" s="21">
        <f>女子記録入力!DV178</f>
        <v>0</v>
      </c>
    </row>
    <row r="178" spans="1:20">
      <c r="A178" s="18">
        <v>176</v>
      </c>
      <c r="B178" s="18" t="str">
        <f t="shared" si="5"/>
        <v/>
      </c>
      <c r="C178" s="19" t="str">
        <f>IF(女子種目選択!B179="","",女子種目選択!B179)</f>
        <v/>
      </c>
      <c r="D178" s="19" t="str">
        <f>IF(女子種目選択!C179="","",女子種目選択!C179)</f>
        <v/>
      </c>
      <c r="E178" s="19" t="str">
        <f>IF(女子種目選択!D179="","",女子種目選択!D179)</f>
        <v/>
      </c>
      <c r="F178" s="21" t="str">
        <f>女子記録入力!G179</f>
        <v/>
      </c>
      <c r="G178" s="21" t="str">
        <f>女子記録入力!AE179</f>
        <v/>
      </c>
      <c r="H178" s="21" t="str">
        <f>女子記録入力!BC179</f>
        <v/>
      </c>
      <c r="I178" s="21" t="str">
        <f>女子記録入力!CA179</f>
        <v/>
      </c>
      <c r="J178" s="21" t="str">
        <f>女子記録入力!CY179</f>
        <v/>
      </c>
      <c r="K178" s="21" t="str">
        <f>女子種目選択!J179</f>
        <v/>
      </c>
      <c r="L178" s="21" t="str">
        <f>女子種目選択!K179</f>
        <v/>
      </c>
      <c r="M178" s="21" t="str">
        <f>女子種目選択!L179</f>
        <v/>
      </c>
      <c r="N178" s="21" t="str">
        <f>女子種目選択!M179</f>
        <v/>
      </c>
      <c r="O178" s="21" t="str">
        <f>女子種目選択!N179</f>
        <v/>
      </c>
      <c r="P178" s="21">
        <f>女子記録入力!AD179</f>
        <v>0</v>
      </c>
      <c r="Q178" s="21">
        <f>女子記録入力!BB179</f>
        <v>0</v>
      </c>
      <c r="R178" s="21">
        <f>女子記録入力!BZ179</f>
        <v>0</v>
      </c>
      <c r="S178" s="21">
        <f>女子記録入力!CX179</f>
        <v>0</v>
      </c>
      <c r="T178" s="21">
        <f>女子記録入力!DV179</f>
        <v>0</v>
      </c>
    </row>
    <row r="179" spans="1:20">
      <c r="A179" s="18">
        <v>177</v>
      </c>
      <c r="B179" s="18" t="str">
        <f t="shared" si="5"/>
        <v/>
      </c>
      <c r="C179" s="19" t="str">
        <f>IF(女子種目選択!B180="","",女子種目選択!B180)</f>
        <v/>
      </c>
      <c r="D179" s="19" t="str">
        <f>IF(女子種目選択!C180="","",女子種目選択!C180)</f>
        <v/>
      </c>
      <c r="E179" s="19" t="str">
        <f>IF(女子種目選択!D180="","",女子種目選択!D180)</f>
        <v/>
      </c>
      <c r="F179" s="21" t="str">
        <f>女子記録入力!G180</f>
        <v/>
      </c>
      <c r="G179" s="21" t="str">
        <f>女子記録入力!AE180</f>
        <v/>
      </c>
      <c r="H179" s="21" t="str">
        <f>女子記録入力!BC180</f>
        <v/>
      </c>
      <c r="I179" s="21" t="str">
        <f>女子記録入力!CA180</f>
        <v/>
      </c>
      <c r="J179" s="21" t="str">
        <f>女子記録入力!CY180</f>
        <v/>
      </c>
      <c r="K179" s="21" t="str">
        <f>女子種目選択!J180</f>
        <v/>
      </c>
      <c r="L179" s="21" t="str">
        <f>女子種目選択!K180</f>
        <v/>
      </c>
      <c r="M179" s="21" t="str">
        <f>女子種目選択!L180</f>
        <v/>
      </c>
      <c r="N179" s="21" t="str">
        <f>女子種目選択!M180</f>
        <v/>
      </c>
      <c r="O179" s="21" t="str">
        <f>女子種目選択!N180</f>
        <v/>
      </c>
      <c r="P179" s="21">
        <f>女子記録入力!AD180</f>
        <v>0</v>
      </c>
      <c r="Q179" s="21">
        <f>女子記録入力!BB180</f>
        <v>0</v>
      </c>
      <c r="R179" s="21">
        <f>女子記録入力!BZ180</f>
        <v>0</v>
      </c>
      <c r="S179" s="21">
        <f>女子記録入力!CX180</f>
        <v>0</v>
      </c>
      <c r="T179" s="21">
        <f>女子記録入力!DV180</f>
        <v>0</v>
      </c>
    </row>
    <row r="180" spans="1:20">
      <c r="A180" s="18">
        <v>178</v>
      </c>
      <c r="B180" s="18" t="str">
        <f t="shared" si="5"/>
        <v/>
      </c>
      <c r="C180" s="19" t="str">
        <f>IF(女子種目選択!B181="","",女子種目選択!B181)</f>
        <v/>
      </c>
      <c r="D180" s="19" t="str">
        <f>IF(女子種目選択!C181="","",女子種目選択!C181)</f>
        <v/>
      </c>
      <c r="E180" s="19" t="str">
        <f>IF(女子種目選択!D181="","",女子種目選択!D181)</f>
        <v/>
      </c>
      <c r="F180" s="21" t="str">
        <f>女子記録入力!G181</f>
        <v/>
      </c>
      <c r="G180" s="21" t="str">
        <f>女子記録入力!AE181</f>
        <v/>
      </c>
      <c r="H180" s="21" t="str">
        <f>女子記録入力!BC181</f>
        <v/>
      </c>
      <c r="I180" s="21" t="str">
        <f>女子記録入力!CA181</f>
        <v/>
      </c>
      <c r="J180" s="21" t="str">
        <f>女子記録入力!CY181</f>
        <v/>
      </c>
      <c r="K180" s="21" t="str">
        <f>女子種目選択!J181</f>
        <v/>
      </c>
      <c r="L180" s="21" t="str">
        <f>女子種目選択!K181</f>
        <v/>
      </c>
      <c r="M180" s="21" t="str">
        <f>女子種目選択!L181</f>
        <v/>
      </c>
      <c r="N180" s="21" t="str">
        <f>女子種目選択!M181</f>
        <v/>
      </c>
      <c r="O180" s="21" t="str">
        <f>女子種目選択!N181</f>
        <v/>
      </c>
      <c r="P180" s="21">
        <f>女子記録入力!AD181</f>
        <v>0</v>
      </c>
      <c r="Q180" s="21">
        <f>女子記録入力!BB181</f>
        <v>0</v>
      </c>
      <c r="R180" s="21">
        <f>女子記録入力!BZ181</f>
        <v>0</v>
      </c>
      <c r="S180" s="21">
        <f>女子記録入力!CX181</f>
        <v>0</v>
      </c>
      <c r="T180" s="21">
        <f>女子記録入力!DV181</f>
        <v>0</v>
      </c>
    </row>
    <row r="181" spans="1:20">
      <c r="A181" s="18">
        <v>179</v>
      </c>
      <c r="B181" s="18" t="str">
        <f t="shared" si="5"/>
        <v/>
      </c>
      <c r="C181" s="19" t="str">
        <f>IF(女子種目選択!B182="","",女子種目選択!B182)</f>
        <v/>
      </c>
      <c r="D181" s="19" t="str">
        <f>IF(女子種目選択!C182="","",女子種目選択!C182)</f>
        <v/>
      </c>
      <c r="E181" s="19" t="str">
        <f>IF(女子種目選択!D182="","",女子種目選択!D182)</f>
        <v/>
      </c>
      <c r="F181" s="21" t="str">
        <f>女子記録入力!G182</f>
        <v/>
      </c>
      <c r="G181" s="21" t="str">
        <f>女子記録入力!AE182</f>
        <v/>
      </c>
      <c r="H181" s="21" t="str">
        <f>女子記録入力!BC182</f>
        <v/>
      </c>
      <c r="I181" s="21" t="str">
        <f>女子記録入力!CA182</f>
        <v/>
      </c>
      <c r="J181" s="21" t="str">
        <f>女子記録入力!CY182</f>
        <v/>
      </c>
      <c r="K181" s="21" t="str">
        <f>女子種目選択!J182</f>
        <v/>
      </c>
      <c r="L181" s="21" t="str">
        <f>女子種目選択!K182</f>
        <v/>
      </c>
      <c r="M181" s="21" t="str">
        <f>女子種目選択!L182</f>
        <v/>
      </c>
      <c r="N181" s="21" t="str">
        <f>女子種目選択!M182</f>
        <v/>
      </c>
      <c r="O181" s="21" t="str">
        <f>女子種目選択!N182</f>
        <v/>
      </c>
      <c r="P181" s="21">
        <f>女子記録入力!AD182</f>
        <v>0</v>
      </c>
      <c r="Q181" s="21">
        <f>女子記録入力!BB182</f>
        <v>0</v>
      </c>
      <c r="R181" s="21">
        <f>女子記録入力!BZ182</f>
        <v>0</v>
      </c>
      <c r="S181" s="21">
        <f>女子記録入力!CX182</f>
        <v>0</v>
      </c>
      <c r="T181" s="21">
        <f>女子記録入力!DV182</f>
        <v>0</v>
      </c>
    </row>
    <row r="182" spans="1:20">
      <c r="A182" s="18">
        <v>180</v>
      </c>
      <c r="B182" s="18" t="str">
        <f t="shared" si="5"/>
        <v/>
      </c>
      <c r="C182" s="19" t="str">
        <f>IF(女子種目選択!B183="","",女子種目選択!B183)</f>
        <v/>
      </c>
      <c r="D182" s="19" t="str">
        <f>IF(女子種目選択!C183="","",女子種目選択!C183)</f>
        <v/>
      </c>
      <c r="E182" s="19" t="str">
        <f>IF(女子種目選択!D183="","",女子種目選択!D183)</f>
        <v/>
      </c>
      <c r="F182" s="21" t="str">
        <f>女子記録入力!G183</f>
        <v/>
      </c>
      <c r="G182" s="21" t="str">
        <f>女子記録入力!AE183</f>
        <v/>
      </c>
      <c r="H182" s="21" t="str">
        <f>女子記録入力!BC183</f>
        <v/>
      </c>
      <c r="I182" s="21" t="str">
        <f>女子記録入力!CA183</f>
        <v/>
      </c>
      <c r="J182" s="21" t="str">
        <f>女子記録入力!CY183</f>
        <v/>
      </c>
      <c r="K182" s="21" t="str">
        <f>女子種目選択!J183</f>
        <v/>
      </c>
      <c r="L182" s="21" t="str">
        <f>女子種目選択!K183</f>
        <v/>
      </c>
      <c r="M182" s="21" t="str">
        <f>女子種目選択!L183</f>
        <v/>
      </c>
      <c r="N182" s="21" t="str">
        <f>女子種目選択!M183</f>
        <v/>
      </c>
      <c r="O182" s="21" t="str">
        <f>女子種目選択!N183</f>
        <v/>
      </c>
      <c r="P182" s="21">
        <f>女子記録入力!AD183</f>
        <v>0</v>
      </c>
      <c r="Q182" s="21">
        <f>女子記録入力!BB183</f>
        <v>0</v>
      </c>
      <c r="R182" s="21">
        <f>女子記録入力!BZ183</f>
        <v>0</v>
      </c>
      <c r="S182" s="21">
        <f>女子記録入力!CX183</f>
        <v>0</v>
      </c>
      <c r="T182" s="21">
        <f>女子記録入力!DV183</f>
        <v>0</v>
      </c>
    </row>
    <row r="183" spans="1:20">
      <c r="A183" s="18">
        <v>181</v>
      </c>
      <c r="B183" s="18" t="str">
        <f t="shared" si="5"/>
        <v/>
      </c>
      <c r="C183" s="19" t="str">
        <f>IF(女子種目選択!B184="","",女子種目選択!B184)</f>
        <v/>
      </c>
      <c r="D183" s="19" t="str">
        <f>IF(女子種目選択!C184="","",女子種目選択!C184)</f>
        <v/>
      </c>
      <c r="E183" s="19" t="str">
        <f>IF(女子種目選択!D184="","",女子種目選択!D184)</f>
        <v/>
      </c>
      <c r="F183" s="21" t="str">
        <f>女子記録入力!G184</f>
        <v/>
      </c>
      <c r="G183" s="21" t="str">
        <f>女子記録入力!AE184</f>
        <v/>
      </c>
      <c r="H183" s="21" t="str">
        <f>女子記録入力!BC184</f>
        <v/>
      </c>
      <c r="I183" s="21" t="str">
        <f>女子記録入力!CA184</f>
        <v/>
      </c>
      <c r="J183" s="21" t="str">
        <f>女子記録入力!CY184</f>
        <v/>
      </c>
      <c r="K183" s="21" t="str">
        <f>女子種目選択!J184</f>
        <v/>
      </c>
      <c r="L183" s="21" t="str">
        <f>女子種目選択!K184</f>
        <v/>
      </c>
      <c r="M183" s="21" t="str">
        <f>女子種目選択!L184</f>
        <v/>
      </c>
      <c r="N183" s="21" t="str">
        <f>女子種目選択!M184</f>
        <v/>
      </c>
      <c r="O183" s="21" t="str">
        <f>女子種目選択!N184</f>
        <v/>
      </c>
      <c r="P183" s="21">
        <f>女子記録入力!AD184</f>
        <v>0</v>
      </c>
      <c r="Q183" s="21">
        <f>女子記録入力!BB184</f>
        <v>0</v>
      </c>
      <c r="R183" s="21">
        <f>女子記録入力!BZ184</f>
        <v>0</v>
      </c>
      <c r="S183" s="21">
        <f>女子記録入力!CX184</f>
        <v>0</v>
      </c>
      <c r="T183" s="21">
        <f>女子記録入力!DV184</f>
        <v>0</v>
      </c>
    </row>
    <row r="184" spans="1:20">
      <c r="A184" s="18">
        <v>182</v>
      </c>
      <c r="B184" s="18" t="str">
        <f t="shared" si="5"/>
        <v/>
      </c>
      <c r="C184" s="19" t="str">
        <f>IF(女子種目選択!B185="","",女子種目選択!B185)</f>
        <v/>
      </c>
      <c r="D184" s="19" t="str">
        <f>IF(女子種目選択!C185="","",女子種目選択!C185)</f>
        <v/>
      </c>
      <c r="E184" s="19" t="str">
        <f>IF(女子種目選択!D185="","",女子種目選択!D185)</f>
        <v/>
      </c>
      <c r="F184" s="21" t="str">
        <f>女子記録入力!G185</f>
        <v/>
      </c>
      <c r="G184" s="21" t="str">
        <f>女子記録入力!AE185</f>
        <v/>
      </c>
      <c r="H184" s="21" t="str">
        <f>女子記録入力!BC185</f>
        <v/>
      </c>
      <c r="I184" s="21" t="str">
        <f>女子記録入力!CA185</f>
        <v/>
      </c>
      <c r="J184" s="21" t="str">
        <f>女子記録入力!CY185</f>
        <v/>
      </c>
      <c r="K184" s="21" t="str">
        <f>女子種目選択!J185</f>
        <v/>
      </c>
      <c r="L184" s="21" t="str">
        <f>女子種目選択!K185</f>
        <v/>
      </c>
      <c r="M184" s="21" t="str">
        <f>女子種目選択!L185</f>
        <v/>
      </c>
      <c r="N184" s="21" t="str">
        <f>女子種目選択!M185</f>
        <v/>
      </c>
      <c r="O184" s="21" t="str">
        <f>女子種目選択!N185</f>
        <v/>
      </c>
      <c r="P184" s="21">
        <f>女子記録入力!AD185</f>
        <v>0</v>
      </c>
      <c r="Q184" s="21">
        <f>女子記録入力!BB185</f>
        <v>0</v>
      </c>
      <c r="R184" s="21">
        <f>女子記録入力!BZ185</f>
        <v>0</v>
      </c>
      <c r="S184" s="21">
        <f>女子記録入力!CX185</f>
        <v>0</v>
      </c>
      <c r="T184" s="21">
        <f>女子記録入力!DV185</f>
        <v>0</v>
      </c>
    </row>
    <row r="185" spans="1:20">
      <c r="A185" s="18">
        <v>183</v>
      </c>
      <c r="B185" s="18" t="str">
        <f t="shared" si="5"/>
        <v/>
      </c>
      <c r="C185" s="19" t="str">
        <f>IF(女子種目選択!B186="","",女子種目選択!B186)</f>
        <v/>
      </c>
      <c r="D185" s="19" t="str">
        <f>IF(女子種目選択!C186="","",女子種目選択!C186)</f>
        <v/>
      </c>
      <c r="E185" s="19" t="str">
        <f>IF(女子種目選択!D186="","",女子種目選択!D186)</f>
        <v/>
      </c>
      <c r="F185" s="21" t="str">
        <f>女子記録入力!G186</f>
        <v/>
      </c>
      <c r="G185" s="21" t="str">
        <f>女子記録入力!AE186</f>
        <v/>
      </c>
      <c r="H185" s="21" t="str">
        <f>女子記録入力!BC186</f>
        <v/>
      </c>
      <c r="I185" s="21" t="str">
        <f>女子記録入力!CA186</f>
        <v/>
      </c>
      <c r="J185" s="21" t="str">
        <f>女子記録入力!CY186</f>
        <v/>
      </c>
      <c r="K185" s="21" t="str">
        <f>女子種目選択!J186</f>
        <v/>
      </c>
      <c r="L185" s="21" t="str">
        <f>女子種目選択!K186</f>
        <v/>
      </c>
      <c r="M185" s="21" t="str">
        <f>女子種目選択!L186</f>
        <v/>
      </c>
      <c r="N185" s="21" t="str">
        <f>女子種目選択!M186</f>
        <v/>
      </c>
      <c r="O185" s="21" t="str">
        <f>女子種目選択!N186</f>
        <v/>
      </c>
      <c r="P185" s="21">
        <f>女子記録入力!AD186</f>
        <v>0</v>
      </c>
      <c r="Q185" s="21">
        <f>女子記録入力!BB186</f>
        <v>0</v>
      </c>
      <c r="R185" s="21">
        <f>女子記録入力!BZ186</f>
        <v>0</v>
      </c>
      <c r="S185" s="21">
        <f>女子記録入力!CX186</f>
        <v>0</v>
      </c>
      <c r="T185" s="21">
        <f>女子記録入力!DV186</f>
        <v>0</v>
      </c>
    </row>
    <row r="186" spans="1:20">
      <c r="A186" s="18">
        <v>184</v>
      </c>
      <c r="B186" s="18" t="str">
        <f t="shared" si="5"/>
        <v/>
      </c>
      <c r="C186" s="19" t="str">
        <f>IF(女子種目選択!B187="","",女子種目選択!B187)</f>
        <v/>
      </c>
      <c r="D186" s="19" t="str">
        <f>IF(女子種目選択!C187="","",女子種目選択!C187)</f>
        <v/>
      </c>
      <c r="E186" s="19" t="str">
        <f>IF(女子種目選択!D187="","",女子種目選択!D187)</f>
        <v/>
      </c>
      <c r="F186" s="21" t="str">
        <f>女子記録入力!G187</f>
        <v/>
      </c>
      <c r="G186" s="21" t="str">
        <f>女子記録入力!AE187</f>
        <v/>
      </c>
      <c r="H186" s="21" t="str">
        <f>女子記録入力!BC187</f>
        <v/>
      </c>
      <c r="I186" s="21" t="str">
        <f>女子記録入力!CA187</f>
        <v/>
      </c>
      <c r="J186" s="21" t="str">
        <f>女子記録入力!CY187</f>
        <v/>
      </c>
      <c r="K186" s="21" t="str">
        <f>女子種目選択!J187</f>
        <v/>
      </c>
      <c r="L186" s="21" t="str">
        <f>女子種目選択!K187</f>
        <v/>
      </c>
      <c r="M186" s="21" t="str">
        <f>女子種目選択!L187</f>
        <v/>
      </c>
      <c r="N186" s="21" t="str">
        <f>女子種目選択!M187</f>
        <v/>
      </c>
      <c r="O186" s="21" t="str">
        <f>女子種目選択!N187</f>
        <v/>
      </c>
      <c r="P186" s="21">
        <f>女子記録入力!AD187</f>
        <v>0</v>
      </c>
      <c r="Q186" s="21">
        <f>女子記録入力!BB187</f>
        <v>0</v>
      </c>
      <c r="R186" s="21">
        <f>女子記録入力!BZ187</f>
        <v>0</v>
      </c>
      <c r="S186" s="21">
        <f>女子記録入力!CX187</f>
        <v>0</v>
      </c>
      <c r="T186" s="21">
        <f>女子記録入力!DV187</f>
        <v>0</v>
      </c>
    </row>
    <row r="187" spans="1:20">
      <c r="A187" s="18">
        <v>185</v>
      </c>
      <c r="B187" s="18" t="str">
        <f t="shared" si="5"/>
        <v/>
      </c>
      <c r="C187" s="19" t="str">
        <f>IF(女子種目選択!B188="","",女子種目選択!B188)</f>
        <v/>
      </c>
      <c r="D187" s="19" t="str">
        <f>IF(女子種目選択!C188="","",女子種目選択!C188)</f>
        <v/>
      </c>
      <c r="E187" s="19" t="str">
        <f>IF(女子種目選択!D188="","",女子種目選択!D188)</f>
        <v/>
      </c>
      <c r="F187" s="21" t="str">
        <f>女子記録入力!G188</f>
        <v/>
      </c>
      <c r="G187" s="21" t="str">
        <f>女子記録入力!AE188</f>
        <v/>
      </c>
      <c r="H187" s="21" t="str">
        <f>女子記録入力!BC188</f>
        <v/>
      </c>
      <c r="I187" s="21" t="str">
        <f>女子記録入力!CA188</f>
        <v/>
      </c>
      <c r="J187" s="21" t="str">
        <f>女子記録入力!CY188</f>
        <v/>
      </c>
      <c r="K187" s="21" t="str">
        <f>女子種目選択!J188</f>
        <v/>
      </c>
      <c r="L187" s="21" t="str">
        <f>女子種目選択!K188</f>
        <v/>
      </c>
      <c r="M187" s="21" t="str">
        <f>女子種目選択!L188</f>
        <v/>
      </c>
      <c r="N187" s="21" t="str">
        <f>女子種目選択!M188</f>
        <v/>
      </c>
      <c r="O187" s="21" t="str">
        <f>女子種目選択!N188</f>
        <v/>
      </c>
      <c r="P187" s="21">
        <f>女子記録入力!AD188</f>
        <v>0</v>
      </c>
      <c r="Q187" s="21">
        <f>女子記録入力!BB188</f>
        <v>0</v>
      </c>
      <c r="R187" s="21">
        <f>女子記録入力!BZ188</f>
        <v>0</v>
      </c>
      <c r="S187" s="21">
        <f>女子記録入力!CX188</f>
        <v>0</v>
      </c>
      <c r="T187" s="21">
        <f>女子記録入力!DV188</f>
        <v>0</v>
      </c>
    </row>
    <row r="188" spans="1:20">
      <c r="A188" s="18">
        <v>186</v>
      </c>
      <c r="B188" s="18" t="str">
        <f t="shared" si="5"/>
        <v/>
      </c>
      <c r="C188" s="19" t="str">
        <f>IF(女子種目選択!B189="","",女子種目選択!B189)</f>
        <v/>
      </c>
      <c r="D188" s="19" t="str">
        <f>IF(女子種目選択!C189="","",女子種目選択!C189)</f>
        <v/>
      </c>
      <c r="E188" s="19" t="str">
        <f>IF(女子種目選択!D189="","",女子種目選択!D189)</f>
        <v/>
      </c>
      <c r="F188" s="21" t="str">
        <f>女子記録入力!G189</f>
        <v/>
      </c>
      <c r="G188" s="21" t="str">
        <f>女子記録入力!AE189</f>
        <v/>
      </c>
      <c r="H188" s="21" t="str">
        <f>女子記録入力!BC189</f>
        <v/>
      </c>
      <c r="I188" s="21" t="str">
        <f>女子記録入力!CA189</f>
        <v/>
      </c>
      <c r="J188" s="21" t="str">
        <f>女子記録入力!CY189</f>
        <v/>
      </c>
      <c r="K188" s="21" t="str">
        <f>女子種目選択!J189</f>
        <v/>
      </c>
      <c r="L188" s="21" t="str">
        <f>女子種目選択!K189</f>
        <v/>
      </c>
      <c r="M188" s="21" t="str">
        <f>女子種目選択!L189</f>
        <v/>
      </c>
      <c r="N188" s="21" t="str">
        <f>女子種目選択!M189</f>
        <v/>
      </c>
      <c r="O188" s="21" t="str">
        <f>女子種目選択!N189</f>
        <v/>
      </c>
      <c r="P188" s="21">
        <f>女子記録入力!AD189</f>
        <v>0</v>
      </c>
      <c r="Q188" s="21">
        <f>女子記録入力!BB189</f>
        <v>0</v>
      </c>
      <c r="R188" s="21">
        <f>女子記録入力!BZ189</f>
        <v>0</v>
      </c>
      <c r="S188" s="21">
        <f>女子記録入力!CX189</f>
        <v>0</v>
      </c>
      <c r="T188" s="21">
        <f>女子記録入力!DV189</f>
        <v>0</v>
      </c>
    </row>
    <row r="189" spans="1:20">
      <c r="A189" s="18">
        <v>187</v>
      </c>
      <c r="B189" s="18" t="str">
        <f t="shared" si="5"/>
        <v/>
      </c>
      <c r="C189" s="19" t="str">
        <f>IF(女子種目選択!B190="","",女子種目選択!B190)</f>
        <v/>
      </c>
      <c r="D189" s="19" t="str">
        <f>IF(女子種目選択!C190="","",女子種目選択!C190)</f>
        <v/>
      </c>
      <c r="E189" s="19" t="str">
        <f>IF(女子種目選択!D190="","",女子種目選択!D190)</f>
        <v/>
      </c>
      <c r="F189" s="21" t="str">
        <f>女子記録入力!G190</f>
        <v/>
      </c>
      <c r="G189" s="21" t="str">
        <f>女子記録入力!AE190</f>
        <v/>
      </c>
      <c r="H189" s="21" t="str">
        <f>女子記録入力!BC190</f>
        <v/>
      </c>
      <c r="I189" s="21" t="str">
        <f>女子記録入力!CA190</f>
        <v/>
      </c>
      <c r="J189" s="21" t="str">
        <f>女子記録入力!CY190</f>
        <v/>
      </c>
      <c r="K189" s="21" t="str">
        <f>女子種目選択!J190</f>
        <v/>
      </c>
      <c r="L189" s="21" t="str">
        <f>女子種目選択!K190</f>
        <v/>
      </c>
      <c r="M189" s="21" t="str">
        <f>女子種目選択!L190</f>
        <v/>
      </c>
      <c r="N189" s="21" t="str">
        <f>女子種目選択!M190</f>
        <v/>
      </c>
      <c r="O189" s="21" t="str">
        <f>女子種目選択!N190</f>
        <v/>
      </c>
      <c r="P189" s="21">
        <f>女子記録入力!AD190</f>
        <v>0</v>
      </c>
      <c r="Q189" s="21">
        <f>女子記録入力!BB190</f>
        <v>0</v>
      </c>
      <c r="R189" s="21">
        <f>女子記録入力!BZ190</f>
        <v>0</v>
      </c>
      <c r="S189" s="21">
        <f>女子記録入力!CX190</f>
        <v>0</v>
      </c>
      <c r="T189" s="21">
        <f>女子記録入力!DV190</f>
        <v>0</v>
      </c>
    </row>
    <row r="190" spans="1:20">
      <c r="A190" s="18">
        <v>188</v>
      </c>
      <c r="B190" s="18" t="str">
        <f t="shared" si="5"/>
        <v/>
      </c>
      <c r="C190" s="19" t="str">
        <f>IF(女子種目選択!B191="","",女子種目選択!B191)</f>
        <v/>
      </c>
      <c r="D190" s="19" t="str">
        <f>IF(女子種目選択!C191="","",女子種目選択!C191)</f>
        <v/>
      </c>
      <c r="E190" s="19" t="str">
        <f>IF(女子種目選択!D191="","",女子種目選択!D191)</f>
        <v/>
      </c>
      <c r="F190" s="21" t="str">
        <f>女子記録入力!G191</f>
        <v/>
      </c>
      <c r="G190" s="21" t="str">
        <f>女子記録入力!AE191</f>
        <v/>
      </c>
      <c r="H190" s="21" t="str">
        <f>女子記録入力!BC191</f>
        <v/>
      </c>
      <c r="I190" s="21" t="str">
        <f>女子記録入力!CA191</f>
        <v/>
      </c>
      <c r="J190" s="21" t="str">
        <f>女子記録入力!CY191</f>
        <v/>
      </c>
      <c r="K190" s="21" t="str">
        <f>女子種目選択!J191</f>
        <v/>
      </c>
      <c r="L190" s="21" t="str">
        <f>女子種目選択!K191</f>
        <v/>
      </c>
      <c r="M190" s="21" t="str">
        <f>女子種目選択!L191</f>
        <v/>
      </c>
      <c r="N190" s="21" t="str">
        <f>女子種目選択!M191</f>
        <v/>
      </c>
      <c r="O190" s="21" t="str">
        <f>女子種目選択!N191</f>
        <v/>
      </c>
      <c r="P190" s="21">
        <f>女子記録入力!AD191</f>
        <v>0</v>
      </c>
      <c r="Q190" s="21">
        <f>女子記録入力!BB191</f>
        <v>0</v>
      </c>
      <c r="R190" s="21">
        <f>女子記録入力!BZ191</f>
        <v>0</v>
      </c>
      <c r="S190" s="21">
        <f>女子記録入力!CX191</f>
        <v>0</v>
      </c>
      <c r="T190" s="21">
        <f>女子記録入力!DV191</f>
        <v>0</v>
      </c>
    </row>
    <row r="191" spans="1:20">
      <c r="A191" s="18">
        <v>189</v>
      </c>
      <c r="B191" s="18" t="str">
        <f t="shared" si="5"/>
        <v/>
      </c>
      <c r="C191" s="19" t="str">
        <f>IF(女子種目選択!B192="","",女子種目選択!B192)</f>
        <v/>
      </c>
      <c r="D191" s="19" t="str">
        <f>IF(女子種目選択!C192="","",女子種目選択!C192)</f>
        <v/>
      </c>
      <c r="E191" s="19" t="str">
        <f>IF(女子種目選択!D192="","",女子種目選択!D192)</f>
        <v/>
      </c>
      <c r="F191" s="21" t="str">
        <f>女子記録入力!G192</f>
        <v/>
      </c>
      <c r="G191" s="21" t="str">
        <f>女子記録入力!AE192</f>
        <v/>
      </c>
      <c r="H191" s="21" t="str">
        <f>女子記録入力!BC192</f>
        <v/>
      </c>
      <c r="I191" s="21" t="str">
        <f>女子記録入力!CA192</f>
        <v/>
      </c>
      <c r="J191" s="21" t="str">
        <f>女子記録入力!CY192</f>
        <v/>
      </c>
      <c r="K191" s="21" t="str">
        <f>女子種目選択!J192</f>
        <v/>
      </c>
      <c r="L191" s="21" t="str">
        <f>女子種目選択!K192</f>
        <v/>
      </c>
      <c r="M191" s="21" t="str">
        <f>女子種目選択!L192</f>
        <v/>
      </c>
      <c r="N191" s="21" t="str">
        <f>女子種目選択!M192</f>
        <v/>
      </c>
      <c r="O191" s="21" t="str">
        <f>女子種目選択!N192</f>
        <v/>
      </c>
      <c r="P191" s="21">
        <f>女子記録入力!AD192</f>
        <v>0</v>
      </c>
      <c r="Q191" s="21">
        <f>女子記録入力!BB192</f>
        <v>0</v>
      </c>
      <c r="R191" s="21">
        <f>女子記録入力!BZ192</f>
        <v>0</v>
      </c>
      <c r="S191" s="21">
        <f>女子記録入力!CX192</f>
        <v>0</v>
      </c>
      <c r="T191" s="21">
        <f>女子記録入力!DV192</f>
        <v>0</v>
      </c>
    </row>
    <row r="192" spans="1:20">
      <c r="A192" s="18">
        <v>190</v>
      </c>
      <c r="B192" s="18" t="str">
        <f t="shared" si="5"/>
        <v/>
      </c>
      <c r="C192" s="19" t="str">
        <f>IF(女子種目選択!B193="","",女子種目選択!B193)</f>
        <v/>
      </c>
      <c r="D192" s="19" t="str">
        <f>IF(女子種目選択!C193="","",女子種目選択!C193)</f>
        <v/>
      </c>
      <c r="E192" s="19" t="str">
        <f>IF(女子種目選択!D193="","",女子種目選択!D193)</f>
        <v/>
      </c>
      <c r="F192" s="21" t="str">
        <f>女子記録入力!G193</f>
        <v/>
      </c>
      <c r="G192" s="21" t="str">
        <f>女子記録入力!AE193</f>
        <v/>
      </c>
      <c r="H192" s="21" t="str">
        <f>女子記録入力!BC193</f>
        <v/>
      </c>
      <c r="I192" s="21" t="str">
        <f>女子記録入力!CA193</f>
        <v/>
      </c>
      <c r="J192" s="21" t="str">
        <f>女子記録入力!CY193</f>
        <v/>
      </c>
      <c r="K192" s="21" t="str">
        <f>女子種目選択!J193</f>
        <v/>
      </c>
      <c r="L192" s="21" t="str">
        <f>女子種目選択!K193</f>
        <v/>
      </c>
      <c r="M192" s="21" t="str">
        <f>女子種目選択!L193</f>
        <v/>
      </c>
      <c r="N192" s="21" t="str">
        <f>女子種目選択!M193</f>
        <v/>
      </c>
      <c r="O192" s="21" t="str">
        <f>女子種目選択!N193</f>
        <v/>
      </c>
      <c r="P192" s="21">
        <f>女子記録入力!AD193</f>
        <v>0</v>
      </c>
      <c r="Q192" s="21">
        <f>女子記録入力!BB193</f>
        <v>0</v>
      </c>
      <c r="R192" s="21">
        <f>女子記録入力!BZ193</f>
        <v>0</v>
      </c>
      <c r="S192" s="21">
        <f>女子記録入力!CX193</f>
        <v>0</v>
      </c>
      <c r="T192" s="21">
        <f>女子記録入力!DV193</f>
        <v>0</v>
      </c>
    </row>
    <row r="193" spans="1:20">
      <c r="A193" s="18">
        <v>191</v>
      </c>
      <c r="B193" s="18" t="str">
        <f t="shared" si="5"/>
        <v/>
      </c>
      <c r="C193" s="19" t="str">
        <f>IF(女子種目選択!B194="","",女子種目選択!B194)</f>
        <v/>
      </c>
      <c r="D193" s="19" t="str">
        <f>IF(女子種目選択!C194="","",女子種目選択!C194)</f>
        <v/>
      </c>
      <c r="E193" s="19" t="str">
        <f>IF(女子種目選択!D194="","",女子種目選択!D194)</f>
        <v/>
      </c>
      <c r="F193" s="21" t="str">
        <f>女子記録入力!G194</f>
        <v/>
      </c>
      <c r="G193" s="21" t="str">
        <f>女子記録入力!AE194</f>
        <v/>
      </c>
      <c r="H193" s="21" t="str">
        <f>女子記録入力!BC194</f>
        <v/>
      </c>
      <c r="I193" s="21" t="str">
        <f>女子記録入力!CA194</f>
        <v/>
      </c>
      <c r="J193" s="21" t="str">
        <f>女子記録入力!CY194</f>
        <v/>
      </c>
      <c r="K193" s="21" t="str">
        <f>女子種目選択!J194</f>
        <v/>
      </c>
      <c r="L193" s="21" t="str">
        <f>女子種目選択!K194</f>
        <v/>
      </c>
      <c r="M193" s="21" t="str">
        <f>女子種目選択!L194</f>
        <v/>
      </c>
      <c r="N193" s="21" t="str">
        <f>女子種目選択!M194</f>
        <v/>
      </c>
      <c r="O193" s="21" t="str">
        <f>女子種目選択!N194</f>
        <v/>
      </c>
      <c r="P193" s="21">
        <f>女子記録入力!AD194</f>
        <v>0</v>
      </c>
      <c r="Q193" s="21">
        <f>女子記録入力!BB194</f>
        <v>0</v>
      </c>
      <c r="R193" s="21">
        <f>女子記録入力!BZ194</f>
        <v>0</v>
      </c>
      <c r="S193" s="21">
        <f>女子記録入力!CX194</f>
        <v>0</v>
      </c>
      <c r="T193" s="21">
        <f>女子記録入力!DV194</f>
        <v>0</v>
      </c>
    </row>
    <row r="194" spans="1:20">
      <c r="A194" s="18">
        <v>192</v>
      </c>
      <c r="B194" s="18" t="str">
        <f t="shared" si="5"/>
        <v/>
      </c>
      <c r="C194" s="19" t="str">
        <f>IF(女子種目選択!B195="","",女子種目選択!B195)</f>
        <v/>
      </c>
      <c r="D194" s="19" t="str">
        <f>IF(女子種目選択!C195="","",女子種目選択!C195)</f>
        <v/>
      </c>
      <c r="E194" s="19" t="str">
        <f>IF(女子種目選択!D195="","",女子種目選択!D195)</f>
        <v/>
      </c>
      <c r="F194" s="21" t="str">
        <f>女子記録入力!G195</f>
        <v/>
      </c>
      <c r="G194" s="21" t="str">
        <f>女子記録入力!AE195</f>
        <v/>
      </c>
      <c r="H194" s="21" t="str">
        <f>女子記録入力!BC195</f>
        <v/>
      </c>
      <c r="I194" s="21" t="str">
        <f>女子記録入力!CA195</f>
        <v/>
      </c>
      <c r="J194" s="21" t="str">
        <f>女子記録入力!CY195</f>
        <v/>
      </c>
      <c r="K194" s="21" t="str">
        <f>女子種目選択!J195</f>
        <v/>
      </c>
      <c r="L194" s="21" t="str">
        <f>女子種目選択!K195</f>
        <v/>
      </c>
      <c r="M194" s="21" t="str">
        <f>女子種目選択!L195</f>
        <v/>
      </c>
      <c r="N194" s="21" t="str">
        <f>女子種目選択!M195</f>
        <v/>
      </c>
      <c r="O194" s="21" t="str">
        <f>女子種目選択!N195</f>
        <v/>
      </c>
      <c r="P194" s="21">
        <f>女子記録入力!AD195</f>
        <v>0</v>
      </c>
      <c r="Q194" s="21">
        <f>女子記録入力!BB195</f>
        <v>0</v>
      </c>
      <c r="R194" s="21">
        <f>女子記録入力!BZ195</f>
        <v>0</v>
      </c>
      <c r="S194" s="21">
        <f>女子記録入力!CX195</f>
        <v>0</v>
      </c>
      <c r="T194" s="21">
        <f>女子記録入力!DV195</f>
        <v>0</v>
      </c>
    </row>
    <row r="195" spans="1:20">
      <c r="A195" s="18">
        <v>193</v>
      </c>
      <c r="B195" s="18" t="str">
        <f t="shared" ref="B195:B202" si="6">IF(C195="","",VLOOKUP(A$1,学校名コード,2,FALSE))</f>
        <v/>
      </c>
      <c r="C195" s="19" t="str">
        <f>IF(女子種目選択!B196="","",女子種目選択!B196)</f>
        <v/>
      </c>
      <c r="D195" s="19" t="str">
        <f>IF(女子種目選択!C196="","",女子種目選択!C196)</f>
        <v/>
      </c>
      <c r="E195" s="19" t="str">
        <f>IF(女子種目選択!D196="","",女子種目選択!D196)</f>
        <v/>
      </c>
      <c r="F195" s="21" t="str">
        <f>女子記録入力!G196</f>
        <v/>
      </c>
      <c r="G195" s="21" t="str">
        <f>女子記録入力!AE196</f>
        <v/>
      </c>
      <c r="H195" s="21" t="str">
        <f>女子記録入力!BC196</f>
        <v/>
      </c>
      <c r="I195" s="21" t="str">
        <f>女子記録入力!CA196</f>
        <v/>
      </c>
      <c r="J195" s="21" t="str">
        <f>女子記録入力!CY196</f>
        <v/>
      </c>
      <c r="K195" s="21" t="str">
        <f>女子種目選択!J196</f>
        <v/>
      </c>
      <c r="L195" s="21" t="str">
        <f>女子種目選択!K196</f>
        <v/>
      </c>
      <c r="M195" s="21" t="str">
        <f>女子種目選択!L196</f>
        <v/>
      </c>
      <c r="N195" s="21" t="str">
        <f>女子種目選択!M196</f>
        <v/>
      </c>
      <c r="O195" s="21" t="str">
        <f>女子種目選択!N196</f>
        <v/>
      </c>
      <c r="P195" s="21">
        <f>女子記録入力!AD196</f>
        <v>0</v>
      </c>
      <c r="Q195" s="21">
        <f>女子記録入力!BB196</f>
        <v>0</v>
      </c>
      <c r="R195" s="21">
        <f>女子記録入力!BZ196</f>
        <v>0</v>
      </c>
      <c r="S195" s="21">
        <f>女子記録入力!CX196</f>
        <v>0</v>
      </c>
      <c r="T195" s="21">
        <f>女子記録入力!DV196</f>
        <v>0</v>
      </c>
    </row>
    <row r="196" spans="1:20">
      <c r="A196" s="18">
        <v>194</v>
      </c>
      <c r="B196" s="18" t="str">
        <f t="shared" si="6"/>
        <v/>
      </c>
      <c r="C196" s="19" t="str">
        <f>IF(女子種目選択!B197="","",女子種目選択!B197)</f>
        <v/>
      </c>
      <c r="D196" s="19" t="str">
        <f>IF(女子種目選択!C197="","",女子種目選択!C197)</f>
        <v/>
      </c>
      <c r="E196" s="19" t="str">
        <f>IF(女子種目選択!D197="","",女子種目選択!D197)</f>
        <v/>
      </c>
      <c r="F196" s="21" t="str">
        <f>女子記録入力!G197</f>
        <v/>
      </c>
      <c r="G196" s="21" t="str">
        <f>女子記録入力!AE197</f>
        <v/>
      </c>
      <c r="H196" s="21" t="str">
        <f>女子記録入力!BC197</f>
        <v/>
      </c>
      <c r="I196" s="21" t="str">
        <f>女子記録入力!CA197</f>
        <v/>
      </c>
      <c r="J196" s="21" t="str">
        <f>女子記録入力!CY197</f>
        <v/>
      </c>
      <c r="K196" s="21" t="str">
        <f>女子種目選択!J197</f>
        <v/>
      </c>
      <c r="L196" s="21" t="str">
        <f>女子種目選択!K197</f>
        <v/>
      </c>
      <c r="M196" s="21" t="str">
        <f>女子種目選択!L197</f>
        <v/>
      </c>
      <c r="N196" s="21" t="str">
        <f>女子種目選択!M197</f>
        <v/>
      </c>
      <c r="O196" s="21" t="str">
        <f>女子種目選択!N197</f>
        <v/>
      </c>
      <c r="P196" s="21">
        <f>女子記録入力!AD197</f>
        <v>0</v>
      </c>
      <c r="Q196" s="21">
        <f>女子記録入力!BB197</f>
        <v>0</v>
      </c>
      <c r="R196" s="21">
        <f>女子記録入力!BZ197</f>
        <v>0</v>
      </c>
      <c r="S196" s="21">
        <f>女子記録入力!CX197</f>
        <v>0</v>
      </c>
      <c r="T196" s="21">
        <f>女子記録入力!DV197</f>
        <v>0</v>
      </c>
    </row>
    <row r="197" spans="1:20">
      <c r="A197" s="18">
        <v>195</v>
      </c>
      <c r="B197" s="18" t="str">
        <f t="shared" si="6"/>
        <v/>
      </c>
      <c r="C197" s="19" t="str">
        <f>IF(女子種目選択!B198="","",女子種目選択!B198)</f>
        <v/>
      </c>
      <c r="D197" s="19" t="str">
        <f>IF(女子種目選択!C198="","",女子種目選択!C198)</f>
        <v/>
      </c>
      <c r="E197" s="19" t="str">
        <f>IF(女子種目選択!D198="","",女子種目選択!D198)</f>
        <v/>
      </c>
      <c r="F197" s="21" t="str">
        <f>女子記録入力!G198</f>
        <v/>
      </c>
      <c r="G197" s="21" t="str">
        <f>女子記録入力!AE198</f>
        <v/>
      </c>
      <c r="H197" s="21" t="str">
        <f>女子記録入力!BC198</f>
        <v/>
      </c>
      <c r="I197" s="21" t="str">
        <f>女子記録入力!CA198</f>
        <v/>
      </c>
      <c r="J197" s="21" t="str">
        <f>女子記録入力!CY198</f>
        <v/>
      </c>
      <c r="K197" s="21" t="str">
        <f>女子種目選択!J198</f>
        <v/>
      </c>
      <c r="L197" s="21" t="str">
        <f>女子種目選択!K198</f>
        <v/>
      </c>
      <c r="M197" s="21" t="str">
        <f>女子種目選択!L198</f>
        <v/>
      </c>
      <c r="N197" s="21" t="str">
        <f>女子種目選択!M198</f>
        <v/>
      </c>
      <c r="O197" s="21" t="str">
        <f>女子種目選択!N198</f>
        <v/>
      </c>
      <c r="P197" s="21">
        <f>女子記録入力!AD198</f>
        <v>0</v>
      </c>
      <c r="Q197" s="21">
        <f>女子記録入力!BB198</f>
        <v>0</v>
      </c>
      <c r="R197" s="21">
        <f>女子記録入力!BZ198</f>
        <v>0</v>
      </c>
      <c r="S197" s="21">
        <f>女子記録入力!CX198</f>
        <v>0</v>
      </c>
      <c r="T197" s="21">
        <f>女子記録入力!DV198</f>
        <v>0</v>
      </c>
    </row>
    <row r="198" spans="1:20">
      <c r="A198" s="18">
        <v>196</v>
      </c>
      <c r="B198" s="18" t="str">
        <f t="shared" si="6"/>
        <v/>
      </c>
      <c r="C198" s="19" t="str">
        <f>IF(女子種目選択!B199="","",女子種目選択!B199)</f>
        <v/>
      </c>
      <c r="D198" s="19" t="str">
        <f>IF(女子種目選択!C199="","",女子種目選択!C199)</f>
        <v/>
      </c>
      <c r="E198" s="19" t="str">
        <f>IF(女子種目選択!D199="","",女子種目選択!D199)</f>
        <v/>
      </c>
      <c r="F198" s="21" t="str">
        <f>女子記録入力!G199</f>
        <v/>
      </c>
      <c r="G198" s="21" t="str">
        <f>女子記録入力!AE199</f>
        <v/>
      </c>
      <c r="H198" s="21" t="str">
        <f>女子記録入力!BC199</f>
        <v/>
      </c>
      <c r="I198" s="21" t="str">
        <f>女子記録入力!CA199</f>
        <v/>
      </c>
      <c r="J198" s="21" t="str">
        <f>女子記録入力!CY199</f>
        <v/>
      </c>
      <c r="K198" s="21" t="str">
        <f>女子種目選択!J199</f>
        <v/>
      </c>
      <c r="L198" s="21" t="str">
        <f>女子種目選択!K199</f>
        <v/>
      </c>
      <c r="M198" s="21" t="str">
        <f>女子種目選択!L199</f>
        <v/>
      </c>
      <c r="N198" s="21" t="str">
        <f>女子種目選択!M199</f>
        <v/>
      </c>
      <c r="O198" s="21" t="str">
        <f>女子種目選択!N199</f>
        <v/>
      </c>
      <c r="P198" s="21">
        <f>女子記録入力!AD199</f>
        <v>0</v>
      </c>
      <c r="Q198" s="21">
        <f>女子記録入力!BB199</f>
        <v>0</v>
      </c>
      <c r="R198" s="21">
        <f>女子記録入力!BZ199</f>
        <v>0</v>
      </c>
      <c r="S198" s="21">
        <f>女子記録入力!CX199</f>
        <v>0</v>
      </c>
      <c r="T198" s="21">
        <f>女子記録入力!DV199</f>
        <v>0</v>
      </c>
    </row>
    <row r="199" spans="1:20">
      <c r="A199" s="18">
        <v>197</v>
      </c>
      <c r="B199" s="18" t="str">
        <f t="shared" si="6"/>
        <v/>
      </c>
      <c r="C199" s="19" t="str">
        <f>IF(女子種目選択!B200="","",女子種目選択!B200)</f>
        <v/>
      </c>
      <c r="D199" s="19" t="str">
        <f>IF(女子種目選択!C200="","",女子種目選択!C200)</f>
        <v/>
      </c>
      <c r="E199" s="19" t="str">
        <f>IF(女子種目選択!D200="","",女子種目選択!D200)</f>
        <v/>
      </c>
      <c r="F199" s="21" t="str">
        <f>女子記録入力!G200</f>
        <v/>
      </c>
      <c r="G199" s="21" t="str">
        <f>女子記録入力!AE200</f>
        <v/>
      </c>
      <c r="H199" s="21" t="str">
        <f>女子記録入力!BC200</f>
        <v/>
      </c>
      <c r="I199" s="21" t="str">
        <f>女子記録入力!CA200</f>
        <v/>
      </c>
      <c r="J199" s="21" t="str">
        <f>女子記録入力!CY200</f>
        <v/>
      </c>
      <c r="K199" s="21" t="str">
        <f>女子種目選択!J200</f>
        <v/>
      </c>
      <c r="L199" s="21" t="str">
        <f>女子種目選択!K200</f>
        <v/>
      </c>
      <c r="M199" s="21" t="str">
        <f>女子種目選択!L200</f>
        <v/>
      </c>
      <c r="N199" s="21" t="str">
        <f>女子種目選択!M200</f>
        <v/>
      </c>
      <c r="O199" s="21" t="str">
        <f>女子種目選択!N200</f>
        <v/>
      </c>
      <c r="P199" s="21">
        <f>女子記録入力!AD200</f>
        <v>0</v>
      </c>
      <c r="Q199" s="21">
        <f>女子記録入力!BB200</f>
        <v>0</v>
      </c>
      <c r="R199" s="21">
        <f>女子記録入力!BZ200</f>
        <v>0</v>
      </c>
      <c r="S199" s="21">
        <f>女子記録入力!CX200</f>
        <v>0</v>
      </c>
      <c r="T199" s="21">
        <f>女子記録入力!DV200</f>
        <v>0</v>
      </c>
    </row>
    <row r="200" spans="1:20">
      <c r="A200" s="18">
        <v>198</v>
      </c>
      <c r="B200" s="18" t="str">
        <f t="shared" si="6"/>
        <v/>
      </c>
      <c r="C200" s="19" t="str">
        <f>IF(女子種目選択!B201="","",女子種目選択!B201)</f>
        <v/>
      </c>
      <c r="D200" s="19" t="str">
        <f>IF(女子種目選択!C201="","",女子種目選択!C201)</f>
        <v/>
      </c>
      <c r="E200" s="19" t="str">
        <f>IF(女子種目選択!D201="","",女子種目選択!D201)</f>
        <v/>
      </c>
      <c r="F200" s="21" t="str">
        <f>女子記録入力!G201</f>
        <v/>
      </c>
      <c r="G200" s="21" t="str">
        <f>女子記録入力!AE201</f>
        <v/>
      </c>
      <c r="H200" s="21" t="str">
        <f>女子記録入力!BC201</f>
        <v/>
      </c>
      <c r="I200" s="21" t="str">
        <f>女子記録入力!CA201</f>
        <v/>
      </c>
      <c r="J200" s="21" t="str">
        <f>女子記録入力!CY201</f>
        <v/>
      </c>
      <c r="K200" s="21" t="str">
        <f>女子種目選択!J201</f>
        <v/>
      </c>
      <c r="L200" s="21" t="str">
        <f>女子種目選択!K201</f>
        <v/>
      </c>
      <c r="M200" s="21" t="str">
        <f>女子種目選択!L201</f>
        <v/>
      </c>
      <c r="N200" s="21" t="str">
        <f>女子種目選択!M201</f>
        <v/>
      </c>
      <c r="O200" s="21" t="str">
        <f>女子種目選択!N201</f>
        <v/>
      </c>
      <c r="P200" s="21">
        <f>女子記録入力!AD201</f>
        <v>0</v>
      </c>
      <c r="Q200" s="21">
        <f>女子記録入力!BB201</f>
        <v>0</v>
      </c>
      <c r="R200" s="21">
        <f>女子記録入力!BZ201</f>
        <v>0</v>
      </c>
      <c r="S200" s="21">
        <f>女子記録入力!CX201</f>
        <v>0</v>
      </c>
      <c r="T200" s="21">
        <f>女子記録入力!DV201</f>
        <v>0</v>
      </c>
    </row>
    <row r="201" spans="1:20">
      <c r="A201" s="18">
        <v>199</v>
      </c>
      <c r="B201" s="18" t="str">
        <f t="shared" si="6"/>
        <v/>
      </c>
      <c r="C201" s="19" t="str">
        <f>IF(女子種目選択!B202="","",女子種目選択!B202)</f>
        <v/>
      </c>
      <c r="D201" s="19" t="str">
        <f>IF(女子種目選択!C202="","",女子種目選択!C202)</f>
        <v/>
      </c>
      <c r="E201" s="19" t="str">
        <f>IF(女子種目選択!D202="","",女子種目選択!D202)</f>
        <v/>
      </c>
      <c r="F201" s="21" t="str">
        <f>女子記録入力!G202</f>
        <v/>
      </c>
      <c r="G201" s="21" t="str">
        <f>女子記録入力!AE202</f>
        <v/>
      </c>
      <c r="H201" s="21" t="str">
        <f>女子記録入力!BC202</f>
        <v/>
      </c>
      <c r="I201" s="21" t="str">
        <f>女子記録入力!CA202</f>
        <v/>
      </c>
      <c r="J201" s="21" t="str">
        <f>女子記録入力!CY202</f>
        <v/>
      </c>
      <c r="K201" s="21" t="str">
        <f>女子種目選択!J202</f>
        <v/>
      </c>
      <c r="L201" s="21" t="str">
        <f>女子種目選択!K202</f>
        <v/>
      </c>
      <c r="M201" s="21" t="str">
        <f>女子種目選択!L202</f>
        <v/>
      </c>
      <c r="N201" s="21" t="str">
        <f>女子種目選択!M202</f>
        <v/>
      </c>
      <c r="O201" s="21" t="str">
        <f>女子種目選択!N202</f>
        <v/>
      </c>
      <c r="P201" s="21">
        <f>女子記録入力!AD202</f>
        <v>0</v>
      </c>
      <c r="Q201" s="21">
        <f>女子記録入力!BB202</f>
        <v>0</v>
      </c>
      <c r="R201" s="21">
        <f>女子記録入力!BZ202</f>
        <v>0</v>
      </c>
      <c r="S201" s="21">
        <f>女子記録入力!CX202</f>
        <v>0</v>
      </c>
      <c r="T201" s="21">
        <f>女子記録入力!DV202</f>
        <v>0</v>
      </c>
    </row>
    <row r="202" spans="1:20">
      <c r="A202" s="18">
        <v>200</v>
      </c>
      <c r="B202" s="18" t="str">
        <f t="shared" si="6"/>
        <v/>
      </c>
      <c r="C202" s="19" t="str">
        <f>IF(女子種目選択!B203="","",女子種目選択!B203)</f>
        <v/>
      </c>
      <c r="D202" s="19" t="str">
        <f>IF(女子種目選択!C203="","",女子種目選択!C203)</f>
        <v/>
      </c>
      <c r="E202" s="19" t="str">
        <f>IF(女子種目選択!D203="","",女子種目選択!D203)</f>
        <v/>
      </c>
      <c r="F202" s="21" t="str">
        <f>女子記録入力!G203</f>
        <v/>
      </c>
      <c r="G202" s="21" t="str">
        <f>女子記録入力!AE203</f>
        <v/>
      </c>
      <c r="H202" s="21" t="str">
        <f>女子記録入力!BC203</f>
        <v/>
      </c>
      <c r="I202" s="21" t="str">
        <f>女子記録入力!CA203</f>
        <v/>
      </c>
      <c r="J202" s="21" t="str">
        <f>女子記録入力!CY203</f>
        <v/>
      </c>
      <c r="K202" s="21" t="str">
        <f>女子種目選択!J203</f>
        <v/>
      </c>
      <c r="L202" s="21" t="str">
        <f>女子種目選択!K203</f>
        <v/>
      </c>
      <c r="M202" s="21" t="str">
        <f>女子種目選択!L203</f>
        <v/>
      </c>
      <c r="N202" s="21" t="str">
        <f>女子種目選択!M203</f>
        <v/>
      </c>
      <c r="O202" s="21" t="str">
        <f>女子種目選択!N203</f>
        <v/>
      </c>
      <c r="P202" s="21">
        <f>女子記録入力!AD203</f>
        <v>0</v>
      </c>
      <c r="Q202" s="21">
        <f>女子記録入力!BB203</f>
        <v>0</v>
      </c>
      <c r="R202" s="21">
        <f>女子記録入力!BZ203</f>
        <v>0</v>
      </c>
      <c r="S202" s="21">
        <f>女子記録入力!CX203</f>
        <v>0</v>
      </c>
      <c r="T202" s="21">
        <f>女子記録入力!DV203</f>
        <v>0</v>
      </c>
    </row>
    <row r="203" spans="1:20">
      <c r="A203" s="18">
        <v>1</v>
      </c>
      <c r="C203" s="18" t="str">
        <f>K3</f>
        <v/>
      </c>
      <c r="D203" s="18">
        <f>COUNTIF(C203,C203)</f>
        <v>1</v>
      </c>
      <c r="F203" s="18" t="str">
        <f>IF(C203="","",CONCATENATE(C203,D203)*1)</f>
        <v/>
      </c>
      <c r="G203" s="18" t="str">
        <f>C3</f>
        <v/>
      </c>
      <c r="H203" s="18" t="str">
        <f t="shared" ref="H203:I218" si="7">D3</f>
        <v/>
      </c>
      <c r="I203" s="18" t="str">
        <f t="shared" si="7"/>
        <v/>
      </c>
    </row>
    <row r="204" spans="1:20">
      <c r="A204" s="18">
        <v>2</v>
      </c>
      <c r="C204" s="18" t="str">
        <f t="shared" ref="C204:C267" si="8">K4</f>
        <v/>
      </c>
      <c r="D204" s="18">
        <f>COUNTIF(C$203:C204,C204)</f>
        <v>2</v>
      </c>
      <c r="F204" s="18" t="str">
        <f t="shared" ref="F204:F267" si="9">IF(C204="","",CONCATENATE(C204,D204)*1)</f>
        <v/>
      </c>
      <c r="G204" s="18" t="str">
        <f t="shared" ref="G204:G267" si="10">C4</f>
        <v/>
      </c>
      <c r="H204" s="18" t="str">
        <f t="shared" si="7"/>
        <v/>
      </c>
      <c r="I204" s="18" t="str">
        <f t="shared" si="7"/>
        <v/>
      </c>
    </row>
    <row r="205" spans="1:20">
      <c r="A205" s="18">
        <v>3</v>
      </c>
      <c r="C205" s="18" t="str">
        <f t="shared" si="8"/>
        <v/>
      </c>
      <c r="D205" s="18">
        <f>COUNTIF(C$203:C205,C205)</f>
        <v>3</v>
      </c>
      <c r="F205" s="18" t="str">
        <f t="shared" si="9"/>
        <v/>
      </c>
      <c r="G205" s="18" t="str">
        <f t="shared" si="10"/>
        <v/>
      </c>
      <c r="H205" s="18" t="str">
        <f t="shared" si="7"/>
        <v/>
      </c>
      <c r="I205" s="18" t="str">
        <f t="shared" si="7"/>
        <v/>
      </c>
    </row>
    <row r="206" spans="1:20">
      <c r="A206" s="18">
        <v>4</v>
      </c>
      <c r="C206" s="18" t="str">
        <f t="shared" si="8"/>
        <v/>
      </c>
      <c r="D206" s="18">
        <f>COUNTIF(C$203:C206,C206)</f>
        <v>4</v>
      </c>
      <c r="F206" s="18" t="str">
        <f t="shared" si="9"/>
        <v/>
      </c>
      <c r="G206" s="18" t="str">
        <f t="shared" si="10"/>
        <v/>
      </c>
      <c r="H206" s="18" t="str">
        <f t="shared" si="7"/>
        <v/>
      </c>
      <c r="I206" s="18" t="str">
        <f t="shared" si="7"/>
        <v/>
      </c>
    </row>
    <row r="207" spans="1:20">
      <c r="A207" s="18">
        <v>5</v>
      </c>
      <c r="C207" s="18" t="str">
        <f t="shared" si="8"/>
        <v/>
      </c>
      <c r="D207" s="18">
        <f>COUNTIF(C$203:C207,C207)</f>
        <v>5</v>
      </c>
      <c r="F207" s="18" t="str">
        <f t="shared" si="9"/>
        <v/>
      </c>
      <c r="G207" s="18" t="str">
        <f t="shared" si="10"/>
        <v/>
      </c>
      <c r="H207" s="18" t="str">
        <f t="shared" si="7"/>
        <v/>
      </c>
      <c r="I207" s="18" t="str">
        <f t="shared" si="7"/>
        <v/>
      </c>
    </row>
    <row r="208" spans="1:20">
      <c r="A208" s="18">
        <v>6</v>
      </c>
      <c r="C208" s="18" t="str">
        <f t="shared" si="8"/>
        <v/>
      </c>
      <c r="D208" s="18">
        <f>COUNTIF(C$203:C208,C208)</f>
        <v>6</v>
      </c>
      <c r="F208" s="18" t="str">
        <f t="shared" si="9"/>
        <v/>
      </c>
      <c r="G208" s="18" t="str">
        <f t="shared" si="10"/>
        <v/>
      </c>
      <c r="H208" s="18" t="str">
        <f t="shared" si="7"/>
        <v/>
      </c>
      <c r="I208" s="18" t="str">
        <f t="shared" si="7"/>
        <v/>
      </c>
    </row>
    <row r="209" spans="1:9">
      <c r="A209" s="18">
        <v>7</v>
      </c>
      <c r="C209" s="18" t="str">
        <f t="shared" si="8"/>
        <v/>
      </c>
      <c r="D209" s="18">
        <f>COUNTIF(C$203:C209,C209)</f>
        <v>7</v>
      </c>
      <c r="F209" s="18" t="str">
        <f t="shared" si="9"/>
        <v/>
      </c>
      <c r="G209" s="18" t="str">
        <f t="shared" si="10"/>
        <v/>
      </c>
      <c r="H209" s="18" t="str">
        <f t="shared" si="7"/>
        <v/>
      </c>
      <c r="I209" s="18" t="str">
        <f t="shared" si="7"/>
        <v/>
      </c>
    </row>
    <row r="210" spans="1:9">
      <c r="A210" s="18">
        <v>8</v>
      </c>
      <c r="C210" s="18" t="str">
        <f t="shared" si="8"/>
        <v/>
      </c>
      <c r="D210" s="18">
        <f>COUNTIF(C$203:C210,C210)</f>
        <v>8</v>
      </c>
      <c r="F210" s="18" t="str">
        <f t="shared" si="9"/>
        <v/>
      </c>
      <c r="G210" s="18" t="str">
        <f t="shared" si="10"/>
        <v/>
      </c>
      <c r="H210" s="18" t="str">
        <f t="shared" si="7"/>
        <v/>
      </c>
      <c r="I210" s="18" t="str">
        <f t="shared" si="7"/>
        <v/>
      </c>
    </row>
    <row r="211" spans="1:9">
      <c r="A211" s="18">
        <v>9</v>
      </c>
      <c r="C211" s="18" t="str">
        <f t="shared" si="8"/>
        <v/>
      </c>
      <c r="D211" s="18">
        <f>COUNTIF(C$203:C211,C211)</f>
        <v>9</v>
      </c>
      <c r="F211" s="18" t="str">
        <f t="shared" si="9"/>
        <v/>
      </c>
      <c r="G211" s="18" t="str">
        <f t="shared" si="10"/>
        <v/>
      </c>
      <c r="H211" s="18" t="str">
        <f t="shared" si="7"/>
        <v/>
      </c>
      <c r="I211" s="18" t="str">
        <f t="shared" si="7"/>
        <v/>
      </c>
    </row>
    <row r="212" spans="1:9">
      <c r="A212" s="18">
        <v>10</v>
      </c>
      <c r="C212" s="18" t="str">
        <f t="shared" si="8"/>
        <v/>
      </c>
      <c r="D212" s="18">
        <f>COUNTIF(C$203:C212,C212)</f>
        <v>10</v>
      </c>
      <c r="F212" s="18" t="str">
        <f t="shared" si="9"/>
        <v/>
      </c>
      <c r="G212" s="18" t="str">
        <f t="shared" si="10"/>
        <v/>
      </c>
      <c r="H212" s="18" t="str">
        <f t="shared" si="7"/>
        <v/>
      </c>
      <c r="I212" s="18" t="str">
        <f t="shared" si="7"/>
        <v/>
      </c>
    </row>
    <row r="213" spans="1:9">
      <c r="A213" s="18">
        <v>11</v>
      </c>
      <c r="C213" s="18" t="str">
        <f t="shared" si="8"/>
        <v/>
      </c>
      <c r="D213" s="18">
        <f>COUNTIF(C$203:C213,C213)</f>
        <v>11</v>
      </c>
      <c r="F213" s="18" t="str">
        <f t="shared" si="9"/>
        <v/>
      </c>
      <c r="G213" s="18" t="str">
        <f t="shared" si="10"/>
        <v/>
      </c>
      <c r="H213" s="18" t="str">
        <f t="shared" si="7"/>
        <v/>
      </c>
      <c r="I213" s="18" t="str">
        <f t="shared" si="7"/>
        <v/>
      </c>
    </row>
    <row r="214" spans="1:9">
      <c r="A214" s="18">
        <v>12</v>
      </c>
      <c r="C214" s="18" t="str">
        <f t="shared" si="8"/>
        <v/>
      </c>
      <c r="D214" s="18">
        <f>COUNTIF(C$203:C214,C214)</f>
        <v>12</v>
      </c>
      <c r="F214" s="18" t="str">
        <f t="shared" si="9"/>
        <v/>
      </c>
      <c r="G214" s="18" t="str">
        <f t="shared" si="10"/>
        <v/>
      </c>
      <c r="H214" s="18" t="str">
        <f t="shared" si="7"/>
        <v/>
      </c>
      <c r="I214" s="18" t="str">
        <f t="shared" si="7"/>
        <v/>
      </c>
    </row>
    <row r="215" spans="1:9">
      <c r="A215" s="18">
        <v>13</v>
      </c>
      <c r="C215" s="18" t="str">
        <f t="shared" si="8"/>
        <v/>
      </c>
      <c r="D215" s="18">
        <f>COUNTIF(C$203:C215,C215)</f>
        <v>13</v>
      </c>
      <c r="F215" s="18" t="str">
        <f t="shared" si="9"/>
        <v/>
      </c>
      <c r="G215" s="18" t="str">
        <f t="shared" si="10"/>
        <v/>
      </c>
      <c r="H215" s="18" t="str">
        <f t="shared" si="7"/>
        <v/>
      </c>
      <c r="I215" s="18" t="str">
        <f t="shared" si="7"/>
        <v/>
      </c>
    </row>
    <row r="216" spans="1:9">
      <c r="A216" s="18">
        <v>14</v>
      </c>
      <c r="C216" s="18" t="str">
        <f t="shared" si="8"/>
        <v/>
      </c>
      <c r="D216" s="18">
        <f>COUNTIF(C$203:C216,C216)</f>
        <v>14</v>
      </c>
      <c r="F216" s="18" t="str">
        <f t="shared" si="9"/>
        <v/>
      </c>
      <c r="G216" s="18" t="str">
        <f t="shared" si="10"/>
        <v/>
      </c>
      <c r="H216" s="18" t="str">
        <f t="shared" si="7"/>
        <v/>
      </c>
      <c r="I216" s="18" t="str">
        <f t="shared" si="7"/>
        <v/>
      </c>
    </row>
    <row r="217" spans="1:9">
      <c r="A217" s="18">
        <v>15</v>
      </c>
      <c r="C217" s="18" t="str">
        <f t="shared" si="8"/>
        <v/>
      </c>
      <c r="D217" s="18">
        <f>COUNTIF(C$203:C217,C217)</f>
        <v>15</v>
      </c>
      <c r="F217" s="18" t="str">
        <f t="shared" si="9"/>
        <v/>
      </c>
      <c r="G217" s="18" t="str">
        <f t="shared" si="10"/>
        <v/>
      </c>
      <c r="H217" s="18" t="str">
        <f t="shared" si="7"/>
        <v/>
      </c>
      <c r="I217" s="18" t="str">
        <f t="shared" si="7"/>
        <v/>
      </c>
    </row>
    <row r="218" spans="1:9">
      <c r="A218" s="18">
        <v>16</v>
      </c>
      <c r="C218" s="18" t="str">
        <f t="shared" si="8"/>
        <v/>
      </c>
      <c r="D218" s="18">
        <f>COUNTIF(C$203:C218,C218)</f>
        <v>16</v>
      </c>
      <c r="F218" s="18" t="str">
        <f t="shared" si="9"/>
        <v/>
      </c>
      <c r="G218" s="18" t="str">
        <f t="shared" si="10"/>
        <v/>
      </c>
      <c r="H218" s="18" t="str">
        <f t="shared" si="7"/>
        <v/>
      </c>
      <c r="I218" s="18" t="str">
        <f t="shared" si="7"/>
        <v/>
      </c>
    </row>
    <row r="219" spans="1:9">
      <c r="A219" s="18">
        <v>17</v>
      </c>
      <c r="C219" s="18" t="str">
        <f t="shared" si="8"/>
        <v/>
      </c>
      <c r="D219" s="18">
        <f>COUNTIF(C$203:C219,C219)</f>
        <v>17</v>
      </c>
      <c r="F219" s="18" t="str">
        <f t="shared" si="9"/>
        <v/>
      </c>
      <c r="G219" s="18" t="str">
        <f t="shared" si="10"/>
        <v/>
      </c>
      <c r="H219" s="18" t="str">
        <f t="shared" ref="H219:H282" si="11">D19</f>
        <v/>
      </c>
      <c r="I219" s="18" t="str">
        <f t="shared" ref="I219:I282" si="12">E19</f>
        <v/>
      </c>
    </row>
    <row r="220" spans="1:9">
      <c r="A220" s="18">
        <v>18</v>
      </c>
      <c r="C220" s="18" t="str">
        <f t="shared" si="8"/>
        <v/>
      </c>
      <c r="D220" s="18">
        <f>COUNTIF(C$203:C220,C220)</f>
        <v>18</v>
      </c>
      <c r="F220" s="18" t="str">
        <f t="shared" si="9"/>
        <v/>
      </c>
      <c r="G220" s="18" t="str">
        <f t="shared" si="10"/>
        <v/>
      </c>
      <c r="H220" s="18" t="str">
        <f t="shared" si="11"/>
        <v/>
      </c>
      <c r="I220" s="18" t="str">
        <f t="shared" si="12"/>
        <v/>
      </c>
    </row>
    <row r="221" spans="1:9">
      <c r="A221" s="18">
        <v>19</v>
      </c>
      <c r="C221" s="18" t="str">
        <f t="shared" si="8"/>
        <v/>
      </c>
      <c r="D221" s="18">
        <f>COUNTIF(C$203:C221,C221)</f>
        <v>19</v>
      </c>
      <c r="F221" s="18" t="str">
        <f t="shared" si="9"/>
        <v/>
      </c>
      <c r="G221" s="18" t="str">
        <f t="shared" si="10"/>
        <v/>
      </c>
      <c r="H221" s="18" t="str">
        <f t="shared" si="11"/>
        <v/>
      </c>
      <c r="I221" s="18" t="str">
        <f t="shared" si="12"/>
        <v/>
      </c>
    </row>
    <row r="222" spans="1:9">
      <c r="A222" s="18">
        <v>20</v>
      </c>
      <c r="C222" s="18" t="str">
        <f t="shared" si="8"/>
        <v/>
      </c>
      <c r="D222" s="18">
        <f>COUNTIF(C$203:C222,C222)</f>
        <v>20</v>
      </c>
      <c r="F222" s="18" t="str">
        <f t="shared" si="9"/>
        <v/>
      </c>
      <c r="G222" s="18" t="str">
        <f t="shared" si="10"/>
        <v/>
      </c>
      <c r="H222" s="18" t="str">
        <f t="shared" si="11"/>
        <v/>
      </c>
      <c r="I222" s="18" t="str">
        <f t="shared" si="12"/>
        <v/>
      </c>
    </row>
    <row r="223" spans="1:9">
      <c r="A223" s="18">
        <v>21</v>
      </c>
      <c r="C223" s="18" t="str">
        <f t="shared" si="8"/>
        <v/>
      </c>
      <c r="D223" s="18">
        <f>COUNTIF(C$203:C223,C223)</f>
        <v>21</v>
      </c>
      <c r="F223" s="18" t="str">
        <f t="shared" si="9"/>
        <v/>
      </c>
      <c r="G223" s="18" t="str">
        <f t="shared" si="10"/>
        <v/>
      </c>
      <c r="H223" s="18" t="str">
        <f t="shared" si="11"/>
        <v/>
      </c>
      <c r="I223" s="18" t="str">
        <f t="shared" si="12"/>
        <v/>
      </c>
    </row>
    <row r="224" spans="1:9">
      <c r="A224" s="18">
        <v>22</v>
      </c>
      <c r="C224" s="18" t="str">
        <f t="shared" si="8"/>
        <v/>
      </c>
      <c r="D224" s="18">
        <f>COUNTIF(C$203:C224,C224)</f>
        <v>22</v>
      </c>
      <c r="F224" s="18" t="str">
        <f t="shared" si="9"/>
        <v/>
      </c>
      <c r="G224" s="18" t="str">
        <f t="shared" si="10"/>
        <v/>
      </c>
      <c r="H224" s="18" t="str">
        <f t="shared" si="11"/>
        <v/>
      </c>
      <c r="I224" s="18" t="str">
        <f t="shared" si="12"/>
        <v/>
      </c>
    </row>
    <row r="225" spans="1:9">
      <c r="A225" s="18">
        <v>23</v>
      </c>
      <c r="C225" s="18" t="str">
        <f t="shared" si="8"/>
        <v/>
      </c>
      <c r="D225" s="18">
        <f>COUNTIF(C$203:C225,C225)</f>
        <v>23</v>
      </c>
      <c r="F225" s="18" t="str">
        <f t="shared" si="9"/>
        <v/>
      </c>
      <c r="G225" s="18" t="str">
        <f t="shared" si="10"/>
        <v/>
      </c>
      <c r="H225" s="18" t="str">
        <f t="shared" si="11"/>
        <v/>
      </c>
      <c r="I225" s="18" t="str">
        <f t="shared" si="12"/>
        <v/>
      </c>
    </row>
    <row r="226" spans="1:9">
      <c r="A226" s="18">
        <v>24</v>
      </c>
      <c r="C226" s="18" t="str">
        <f t="shared" si="8"/>
        <v/>
      </c>
      <c r="D226" s="18">
        <f>COUNTIF(C$203:C226,C226)</f>
        <v>24</v>
      </c>
      <c r="F226" s="18" t="str">
        <f t="shared" si="9"/>
        <v/>
      </c>
      <c r="G226" s="18" t="str">
        <f t="shared" si="10"/>
        <v/>
      </c>
      <c r="H226" s="18" t="str">
        <f t="shared" si="11"/>
        <v/>
      </c>
      <c r="I226" s="18" t="str">
        <f t="shared" si="12"/>
        <v/>
      </c>
    </row>
    <row r="227" spans="1:9">
      <c r="A227" s="18">
        <v>25</v>
      </c>
      <c r="C227" s="18" t="str">
        <f t="shared" si="8"/>
        <v/>
      </c>
      <c r="D227" s="18">
        <f>COUNTIF(C$203:C227,C227)</f>
        <v>25</v>
      </c>
      <c r="F227" s="18" t="str">
        <f t="shared" si="9"/>
        <v/>
      </c>
      <c r="G227" s="18" t="str">
        <f t="shared" si="10"/>
        <v/>
      </c>
      <c r="H227" s="18" t="str">
        <f t="shared" si="11"/>
        <v/>
      </c>
      <c r="I227" s="18" t="str">
        <f t="shared" si="12"/>
        <v/>
      </c>
    </row>
    <row r="228" spans="1:9">
      <c r="A228" s="18">
        <v>26</v>
      </c>
      <c r="C228" s="18" t="str">
        <f t="shared" si="8"/>
        <v/>
      </c>
      <c r="D228" s="18">
        <f>COUNTIF(C$203:C228,C228)</f>
        <v>26</v>
      </c>
      <c r="F228" s="18" t="str">
        <f t="shared" si="9"/>
        <v/>
      </c>
      <c r="G228" s="18" t="str">
        <f t="shared" si="10"/>
        <v/>
      </c>
      <c r="H228" s="18" t="str">
        <f t="shared" si="11"/>
        <v/>
      </c>
      <c r="I228" s="18" t="str">
        <f t="shared" si="12"/>
        <v/>
      </c>
    </row>
    <row r="229" spans="1:9">
      <c r="A229" s="18">
        <v>27</v>
      </c>
      <c r="C229" s="18" t="str">
        <f t="shared" si="8"/>
        <v/>
      </c>
      <c r="D229" s="18">
        <f>COUNTIF(C$203:C229,C229)</f>
        <v>27</v>
      </c>
      <c r="F229" s="18" t="str">
        <f t="shared" si="9"/>
        <v/>
      </c>
      <c r="G229" s="18" t="str">
        <f t="shared" si="10"/>
        <v/>
      </c>
      <c r="H229" s="18" t="str">
        <f t="shared" si="11"/>
        <v/>
      </c>
      <c r="I229" s="18" t="str">
        <f t="shared" si="12"/>
        <v/>
      </c>
    </row>
    <row r="230" spans="1:9">
      <c r="A230" s="18">
        <v>28</v>
      </c>
      <c r="C230" s="18" t="str">
        <f t="shared" si="8"/>
        <v/>
      </c>
      <c r="D230" s="18">
        <f>COUNTIF(C$203:C230,C230)</f>
        <v>28</v>
      </c>
      <c r="F230" s="18" t="str">
        <f t="shared" si="9"/>
        <v/>
      </c>
      <c r="G230" s="18" t="str">
        <f t="shared" si="10"/>
        <v/>
      </c>
      <c r="H230" s="18" t="str">
        <f t="shared" si="11"/>
        <v/>
      </c>
      <c r="I230" s="18" t="str">
        <f t="shared" si="12"/>
        <v/>
      </c>
    </row>
    <row r="231" spans="1:9">
      <c r="A231" s="18">
        <v>29</v>
      </c>
      <c r="C231" s="18" t="str">
        <f t="shared" si="8"/>
        <v/>
      </c>
      <c r="D231" s="18">
        <f>COUNTIF(C$203:C231,C231)</f>
        <v>29</v>
      </c>
      <c r="F231" s="18" t="str">
        <f t="shared" si="9"/>
        <v/>
      </c>
      <c r="G231" s="18" t="str">
        <f t="shared" si="10"/>
        <v/>
      </c>
      <c r="H231" s="18" t="str">
        <f t="shared" si="11"/>
        <v/>
      </c>
      <c r="I231" s="18" t="str">
        <f t="shared" si="12"/>
        <v/>
      </c>
    </row>
    <row r="232" spans="1:9">
      <c r="A232" s="18">
        <v>30</v>
      </c>
      <c r="C232" s="18" t="str">
        <f t="shared" si="8"/>
        <v/>
      </c>
      <c r="D232" s="18">
        <f>COUNTIF(C$203:C232,C232)</f>
        <v>30</v>
      </c>
      <c r="F232" s="18" t="str">
        <f t="shared" si="9"/>
        <v/>
      </c>
      <c r="G232" s="18" t="str">
        <f t="shared" si="10"/>
        <v/>
      </c>
      <c r="H232" s="18" t="str">
        <f t="shared" si="11"/>
        <v/>
      </c>
      <c r="I232" s="18" t="str">
        <f t="shared" si="12"/>
        <v/>
      </c>
    </row>
    <row r="233" spans="1:9">
      <c r="A233" s="18">
        <v>31</v>
      </c>
      <c r="C233" s="18" t="str">
        <f t="shared" si="8"/>
        <v/>
      </c>
      <c r="D233" s="18">
        <f>COUNTIF(C$203:C233,C233)</f>
        <v>31</v>
      </c>
      <c r="F233" s="18" t="str">
        <f t="shared" si="9"/>
        <v/>
      </c>
      <c r="G233" s="18" t="str">
        <f t="shared" si="10"/>
        <v/>
      </c>
      <c r="H233" s="18" t="str">
        <f t="shared" si="11"/>
        <v/>
      </c>
      <c r="I233" s="18" t="str">
        <f t="shared" si="12"/>
        <v/>
      </c>
    </row>
    <row r="234" spans="1:9">
      <c r="A234" s="18">
        <v>32</v>
      </c>
      <c r="C234" s="18" t="str">
        <f t="shared" si="8"/>
        <v/>
      </c>
      <c r="D234" s="18">
        <f>COUNTIF(C$203:C234,C234)</f>
        <v>32</v>
      </c>
      <c r="F234" s="18" t="str">
        <f t="shared" si="9"/>
        <v/>
      </c>
      <c r="G234" s="18" t="str">
        <f t="shared" si="10"/>
        <v/>
      </c>
      <c r="H234" s="18" t="str">
        <f t="shared" si="11"/>
        <v/>
      </c>
      <c r="I234" s="18" t="str">
        <f t="shared" si="12"/>
        <v/>
      </c>
    </row>
    <row r="235" spans="1:9">
      <c r="A235" s="18">
        <v>33</v>
      </c>
      <c r="C235" s="18" t="str">
        <f t="shared" si="8"/>
        <v/>
      </c>
      <c r="D235" s="18">
        <f>COUNTIF(C$203:C235,C235)</f>
        <v>33</v>
      </c>
      <c r="F235" s="18" t="str">
        <f t="shared" si="9"/>
        <v/>
      </c>
      <c r="G235" s="18" t="str">
        <f t="shared" si="10"/>
        <v/>
      </c>
      <c r="H235" s="18" t="str">
        <f t="shared" si="11"/>
        <v/>
      </c>
      <c r="I235" s="18" t="str">
        <f t="shared" si="12"/>
        <v/>
      </c>
    </row>
    <row r="236" spans="1:9">
      <c r="A236" s="18">
        <v>34</v>
      </c>
      <c r="C236" s="18" t="str">
        <f t="shared" si="8"/>
        <v/>
      </c>
      <c r="D236" s="18">
        <f>COUNTIF(C$203:C236,C236)</f>
        <v>34</v>
      </c>
      <c r="F236" s="18" t="str">
        <f t="shared" si="9"/>
        <v/>
      </c>
      <c r="G236" s="18" t="str">
        <f t="shared" si="10"/>
        <v/>
      </c>
      <c r="H236" s="18" t="str">
        <f t="shared" si="11"/>
        <v/>
      </c>
      <c r="I236" s="18" t="str">
        <f t="shared" si="12"/>
        <v/>
      </c>
    </row>
    <row r="237" spans="1:9">
      <c r="A237" s="18">
        <v>35</v>
      </c>
      <c r="C237" s="18" t="str">
        <f t="shared" si="8"/>
        <v/>
      </c>
      <c r="D237" s="18">
        <f>COUNTIF(C$203:C237,C237)</f>
        <v>35</v>
      </c>
      <c r="F237" s="18" t="str">
        <f t="shared" si="9"/>
        <v/>
      </c>
      <c r="G237" s="18" t="str">
        <f t="shared" si="10"/>
        <v/>
      </c>
      <c r="H237" s="18" t="str">
        <f t="shared" si="11"/>
        <v/>
      </c>
      <c r="I237" s="18" t="str">
        <f t="shared" si="12"/>
        <v/>
      </c>
    </row>
    <row r="238" spans="1:9">
      <c r="A238" s="18">
        <v>36</v>
      </c>
      <c r="C238" s="18" t="str">
        <f t="shared" si="8"/>
        <v/>
      </c>
      <c r="D238" s="18">
        <f>COUNTIF(C$203:C238,C238)</f>
        <v>36</v>
      </c>
      <c r="F238" s="18" t="str">
        <f t="shared" si="9"/>
        <v/>
      </c>
      <c r="G238" s="18" t="str">
        <f t="shared" si="10"/>
        <v/>
      </c>
      <c r="H238" s="18" t="str">
        <f t="shared" si="11"/>
        <v/>
      </c>
      <c r="I238" s="18" t="str">
        <f t="shared" si="12"/>
        <v/>
      </c>
    </row>
    <row r="239" spans="1:9">
      <c r="A239" s="18">
        <v>37</v>
      </c>
      <c r="C239" s="18" t="str">
        <f t="shared" si="8"/>
        <v/>
      </c>
      <c r="D239" s="18">
        <f>COUNTIF(C$203:C239,C239)</f>
        <v>37</v>
      </c>
      <c r="F239" s="18" t="str">
        <f t="shared" si="9"/>
        <v/>
      </c>
      <c r="G239" s="18" t="str">
        <f t="shared" si="10"/>
        <v/>
      </c>
      <c r="H239" s="18" t="str">
        <f t="shared" si="11"/>
        <v/>
      </c>
      <c r="I239" s="18" t="str">
        <f t="shared" si="12"/>
        <v/>
      </c>
    </row>
    <row r="240" spans="1:9">
      <c r="A240" s="18">
        <v>38</v>
      </c>
      <c r="C240" s="18" t="str">
        <f t="shared" si="8"/>
        <v/>
      </c>
      <c r="D240" s="18">
        <f>COUNTIF(C$203:C240,C240)</f>
        <v>38</v>
      </c>
      <c r="F240" s="18" t="str">
        <f t="shared" si="9"/>
        <v/>
      </c>
      <c r="G240" s="18" t="str">
        <f t="shared" si="10"/>
        <v/>
      </c>
      <c r="H240" s="18" t="str">
        <f t="shared" si="11"/>
        <v/>
      </c>
      <c r="I240" s="18" t="str">
        <f t="shared" si="12"/>
        <v/>
      </c>
    </row>
    <row r="241" spans="1:9">
      <c r="A241" s="18">
        <v>39</v>
      </c>
      <c r="C241" s="18" t="str">
        <f t="shared" si="8"/>
        <v/>
      </c>
      <c r="D241" s="18">
        <f>COUNTIF(C$203:C241,C241)</f>
        <v>39</v>
      </c>
      <c r="F241" s="18" t="str">
        <f t="shared" si="9"/>
        <v/>
      </c>
      <c r="G241" s="18" t="str">
        <f t="shared" si="10"/>
        <v/>
      </c>
      <c r="H241" s="18" t="str">
        <f t="shared" si="11"/>
        <v/>
      </c>
      <c r="I241" s="18" t="str">
        <f t="shared" si="12"/>
        <v/>
      </c>
    </row>
    <row r="242" spans="1:9">
      <c r="A242" s="18">
        <v>40</v>
      </c>
      <c r="C242" s="18" t="str">
        <f t="shared" si="8"/>
        <v/>
      </c>
      <c r="D242" s="18">
        <f>COUNTIF(C$203:C242,C242)</f>
        <v>40</v>
      </c>
      <c r="F242" s="18" t="str">
        <f t="shared" si="9"/>
        <v/>
      </c>
      <c r="G242" s="18" t="str">
        <f t="shared" si="10"/>
        <v/>
      </c>
      <c r="H242" s="18" t="str">
        <f t="shared" si="11"/>
        <v/>
      </c>
      <c r="I242" s="18" t="str">
        <f t="shared" si="12"/>
        <v/>
      </c>
    </row>
    <row r="243" spans="1:9">
      <c r="A243" s="18">
        <v>41</v>
      </c>
      <c r="C243" s="18" t="str">
        <f t="shared" si="8"/>
        <v/>
      </c>
      <c r="D243" s="18">
        <f>COUNTIF(C$203:C243,C243)</f>
        <v>41</v>
      </c>
      <c r="F243" s="18" t="str">
        <f t="shared" si="9"/>
        <v/>
      </c>
      <c r="G243" s="18" t="str">
        <f t="shared" si="10"/>
        <v/>
      </c>
      <c r="H243" s="18" t="str">
        <f t="shared" si="11"/>
        <v/>
      </c>
      <c r="I243" s="18" t="str">
        <f t="shared" si="12"/>
        <v/>
      </c>
    </row>
    <row r="244" spans="1:9">
      <c r="A244" s="18">
        <v>42</v>
      </c>
      <c r="C244" s="18" t="str">
        <f t="shared" si="8"/>
        <v/>
      </c>
      <c r="D244" s="18">
        <f>COUNTIF(C$203:C244,C244)</f>
        <v>42</v>
      </c>
      <c r="F244" s="18" t="str">
        <f t="shared" si="9"/>
        <v/>
      </c>
      <c r="G244" s="18" t="str">
        <f t="shared" si="10"/>
        <v/>
      </c>
      <c r="H244" s="18" t="str">
        <f t="shared" si="11"/>
        <v/>
      </c>
      <c r="I244" s="18" t="str">
        <f t="shared" si="12"/>
        <v/>
      </c>
    </row>
    <row r="245" spans="1:9">
      <c r="A245" s="18">
        <v>43</v>
      </c>
      <c r="C245" s="18" t="str">
        <f t="shared" si="8"/>
        <v/>
      </c>
      <c r="D245" s="18">
        <f>COUNTIF(C$203:C245,C245)</f>
        <v>43</v>
      </c>
      <c r="F245" s="18" t="str">
        <f t="shared" si="9"/>
        <v/>
      </c>
      <c r="G245" s="18" t="str">
        <f t="shared" si="10"/>
        <v/>
      </c>
      <c r="H245" s="18" t="str">
        <f t="shared" si="11"/>
        <v/>
      </c>
      <c r="I245" s="18" t="str">
        <f t="shared" si="12"/>
        <v/>
      </c>
    </row>
    <row r="246" spans="1:9">
      <c r="A246" s="18">
        <v>44</v>
      </c>
      <c r="C246" s="18" t="str">
        <f t="shared" si="8"/>
        <v/>
      </c>
      <c r="D246" s="18">
        <f>COUNTIF(C$203:C246,C246)</f>
        <v>44</v>
      </c>
      <c r="F246" s="18" t="str">
        <f t="shared" si="9"/>
        <v/>
      </c>
      <c r="G246" s="18" t="str">
        <f t="shared" si="10"/>
        <v/>
      </c>
      <c r="H246" s="18" t="str">
        <f t="shared" si="11"/>
        <v/>
      </c>
      <c r="I246" s="18" t="str">
        <f t="shared" si="12"/>
        <v/>
      </c>
    </row>
    <row r="247" spans="1:9">
      <c r="A247" s="18">
        <v>45</v>
      </c>
      <c r="C247" s="18" t="str">
        <f t="shared" si="8"/>
        <v/>
      </c>
      <c r="D247" s="18">
        <f>COUNTIF(C$203:C247,C247)</f>
        <v>45</v>
      </c>
      <c r="F247" s="18" t="str">
        <f t="shared" si="9"/>
        <v/>
      </c>
      <c r="G247" s="18" t="str">
        <f t="shared" si="10"/>
        <v/>
      </c>
      <c r="H247" s="18" t="str">
        <f t="shared" si="11"/>
        <v/>
      </c>
      <c r="I247" s="18" t="str">
        <f t="shared" si="12"/>
        <v/>
      </c>
    </row>
    <row r="248" spans="1:9">
      <c r="A248" s="18">
        <v>46</v>
      </c>
      <c r="C248" s="18" t="str">
        <f t="shared" si="8"/>
        <v/>
      </c>
      <c r="D248" s="18">
        <f>COUNTIF(C$203:C248,C248)</f>
        <v>46</v>
      </c>
      <c r="F248" s="18" t="str">
        <f t="shared" si="9"/>
        <v/>
      </c>
      <c r="G248" s="18" t="str">
        <f t="shared" si="10"/>
        <v/>
      </c>
      <c r="H248" s="18" t="str">
        <f t="shared" si="11"/>
        <v/>
      </c>
      <c r="I248" s="18" t="str">
        <f t="shared" si="12"/>
        <v/>
      </c>
    </row>
    <row r="249" spans="1:9">
      <c r="A249" s="18">
        <v>47</v>
      </c>
      <c r="C249" s="18" t="str">
        <f t="shared" si="8"/>
        <v/>
      </c>
      <c r="D249" s="18">
        <f>COUNTIF(C$203:C249,C249)</f>
        <v>47</v>
      </c>
      <c r="F249" s="18" t="str">
        <f t="shared" si="9"/>
        <v/>
      </c>
      <c r="G249" s="18" t="str">
        <f t="shared" si="10"/>
        <v/>
      </c>
      <c r="H249" s="18" t="str">
        <f t="shared" si="11"/>
        <v/>
      </c>
      <c r="I249" s="18" t="str">
        <f t="shared" si="12"/>
        <v/>
      </c>
    </row>
    <row r="250" spans="1:9">
      <c r="A250" s="18">
        <v>48</v>
      </c>
      <c r="C250" s="18" t="str">
        <f t="shared" si="8"/>
        <v/>
      </c>
      <c r="D250" s="18">
        <f>COUNTIF(C$203:C250,C250)</f>
        <v>48</v>
      </c>
      <c r="F250" s="18" t="str">
        <f t="shared" si="9"/>
        <v/>
      </c>
      <c r="G250" s="18" t="str">
        <f t="shared" si="10"/>
        <v/>
      </c>
      <c r="H250" s="18" t="str">
        <f t="shared" si="11"/>
        <v/>
      </c>
      <c r="I250" s="18" t="str">
        <f t="shared" si="12"/>
        <v/>
      </c>
    </row>
    <row r="251" spans="1:9">
      <c r="A251" s="18">
        <v>49</v>
      </c>
      <c r="C251" s="18" t="str">
        <f t="shared" si="8"/>
        <v/>
      </c>
      <c r="D251" s="18">
        <f>COUNTIF(C$203:C251,C251)</f>
        <v>49</v>
      </c>
      <c r="F251" s="18" t="str">
        <f t="shared" si="9"/>
        <v/>
      </c>
      <c r="G251" s="18" t="str">
        <f t="shared" si="10"/>
        <v/>
      </c>
      <c r="H251" s="18" t="str">
        <f t="shared" si="11"/>
        <v/>
      </c>
      <c r="I251" s="18" t="str">
        <f t="shared" si="12"/>
        <v/>
      </c>
    </row>
    <row r="252" spans="1:9">
      <c r="A252" s="18">
        <v>50</v>
      </c>
      <c r="C252" s="18" t="str">
        <f t="shared" si="8"/>
        <v/>
      </c>
      <c r="D252" s="18">
        <f>COUNTIF(C$203:C252,C252)</f>
        <v>50</v>
      </c>
      <c r="F252" s="18" t="str">
        <f t="shared" si="9"/>
        <v/>
      </c>
      <c r="G252" s="18" t="str">
        <f t="shared" si="10"/>
        <v/>
      </c>
      <c r="H252" s="18" t="str">
        <f t="shared" si="11"/>
        <v/>
      </c>
      <c r="I252" s="18" t="str">
        <f t="shared" si="12"/>
        <v/>
      </c>
    </row>
    <row r="253" spans="1:9">
      <c r="A253" s="18">
        <v>51</v>
      </c>
      <c r="C253" s="18" t="str">
        <f t="shared" si="8"/>
        <v/>
      </c>
      <c r="D253" s="18">
        <f>COUNTIF(C$203:C253,C253)</f>
        <v>51</v>
      </c>
      <c r="F253" s="18" t="str">
        <f t="shared" si="9"/>
        <v/>
      </c>
      <c r="G253" s="18" t="str">
        <f t="shared" si="10"/>
        <v/>
      </c>
      <c r="H253" s="18" t="str">
        <f t="shared" si="11"/>
        <v/>
      </c>
      <c r="I253" s="18" t="str">
        <f t="shared" si="12"/>
        <v/>
      </c>
    </row>
    <row r="254" spans="1:9">
      <c r="A254" s="18">
        <v>52</v>
      </c>
      <c r="C254" s="18" t="str">
        <f t="shared" si="8"/>
        <v/>
      </c>
      <c r="D254" s="18">
        <f>COUNTIF(C$203:C254,C254)</f>
        <v>52</v>
      </c>
      <c r="F254" s="18" t="str">
        <f t="shared" si="9"/>
        <v/>
      </c>
      <c r="G254" s="18" t="str">
        <f t="shared" si="10"/>
        <v/>
      </c>
      <c r="H254" s="18" t="str">
        <f t="shared" si="11"/>
        <v/>
      </c>
      <c r="I254" s="18" t="str">
        <f t="shared" si="12"/>
        <v/>
      </c>
    </row>
    <row r="255" spans="1:9">
      <c r="A255" s="18">
        <v>53</v>
      </c>
      <c r="C255" s="18" t="str">
        <f t="shared" si="8"/>
        <v/>
      </c>
      <c r="D255" s="18">
        <f>COUNTIF(C$203:C255,C255)</f>
        <v>53</v>
      </c>
      <c r="F255" s="18" t="str">
        <f t="shared" si="9"/>
        <v/>
      </c>
      <c r="G255" s="18" t="str">
        <f t="shared" si="10"/>
        <v/>
      </c>
      <c r="H255" s="18" t="str">
        <f t="shared" si="11"/>
        <v/>
      </c>
      <c r="I255" s="18" t="str">
        <f t="shared" si="12"/>
        <v/>
      </c>
    </row>
    <row r="256" spans="1:9">
      <c r="A256" s="18">
        <v>54</v>
      </c>
      <c r="C256" s="18" t="str">
        <f t="shared" si="8"/>
        <v/>
      </c>
      <c r="D256" s="18">
        <f>COUNTIF(C$203:C256,C256)</f>
        <v>54</v>
      </c>
      <c r="F256" s="18" t="str">
        <f t="shared" si="9"/>
        <v/>
      </c>
      <c r="G256" s="18" t="str">
        <f t="shared" si="10"/>
        <v/>
      </c>
      <c r="H256" s="18" t="str">
        <f t="shared" si="11"/>
        <v/>
      </c>
      <c r="I256" s="18" t="str">
        <f t="shared" si="12"/>
        <v/>
      </c>
    </row>
    <row r="257" spans="1:9">
      <c r="A257" s="18">
        <v>55</v>
      </c>
      <c r="C257" s="18" t="str">
        <f t="shared" si="8"/>
        <v/>
      </c>
      <c r="D257" s="18">
        <f>COUNTIF(C$203:C257,C257)</f>
        <v>55</v>
      </c>
      <c r="F257" s="18" t="str">
        <f t="shared" si="9"/>
        <v/>
      </c>
      <c r="G257" s="18" t="str">
        <f t="shared" si="10"/>
        <v/>
      </c>
      <c r="H257" s="18" t="str">
        <f t="shared" si="11"/>
        <v/>
      </c>
      <c r="I257" s="18" t="str">
        <f t="shared" si="12"/>
        <v/>
      </c>
    </row>
    <row r="258" spans="1:9">
      <c r="A258" s="18">
        <v>56</v>
      </c>
      <c r="C258" s="18" t="str">
        <f t="shared" si="8"/>
        <v/>
      </c>
      <c r="D258" s="18">
        <f>COUNTIF(C$203:C258,C258)</f>
        <v>56</v>
      </c>
      <c r="F258" s="18" t="str">
        <f t="shared" si="9"/>
        <v/>
      </c>
      <c r="G258" s="18" t="str">
        <f t="shared" si="10"/>
        <v/>
      </c>
      <c r="H258" s="18" t="str">
        <f t="shared" si="11"/>
        <v/>
      </c>
      <c r="I258" s="18" t="str">
        <f t="shared" si="12"/>
        <v/>
      </c>
    </row>
    <row r="259" spans="1:9">
      <c r="A259" s="18">
        <v>57</v>
      </c>
      <c r="C259" s="18" t="str">
        <f t="shared" si="8"/>
        <v/>
      </c>
      <c r="D259" s="18">
        <f>COUNTIF(C$203:C259,C259)</f>
        <v>57</v>
      </c>
      <c r="F259" s="18" t="str">
        <f t="shared" si="9"/>
        <v/>
      </c>
      <c r="G259" s="18" t="str">
        <f t="shared" si="10"/>
        <v/>
      </c>
      <c r="H259" s="18" t="str">
        <f t="shared" si="11"/>
        <v/>
      </c>
      <c r="I259" s="18" t="str">
        <f t="shared" si="12"/>
        <v/>
      </c>
    </row>
    <row r="260" spans="1:9">
      <c r="A260" s="18">
        <v>58</v>
      </c>
      <c r="C260" s="18" t="str">
        <f t="shared" si="8"/>
        <v/>
      </c>
      <c r="D260" s="18">
        <f>COUNTIF(C$203:C260,C260)</f>
        <v>58</v>
      </c>
      <c r="F260" s="18" t="str">
        <f t="shared" si="9"/>
        <v/>
      </c>
      <c r="G260" s="18" t="str">
        <f t="shared" si="10"/>
        <v/>
      </c>
      <c r="H260" s="18" t="str">
        <f t="shared" si="11"/>
        <v/>
      </c>
      <c r="I260" s="18" t="str">
        <f t="shared" si="12"/>
        <v/>
      </c>
    </row>
    <row r="261" spans="1:9">
      <c r="A261" s="18">
        <v>59</v>
      </c>
      <c r="C261" s="18" t="str">
        <f t="shared" si="8"/>
        <v/>
      </c>
      <c r="D261" s="18">
        <f>COUNTIF(C$203:C261,C261)</f>
        <v>59</v>
      </c>
      <c r="F261" s="18" t="str">
        <f t="shared" si="9"/>
        <v/>
      </c>
      <c r="G261" s="18" t="str">
        <f t="shared" si="10"/>
        <v/>
      </c>
      <c r="H261" s="18" t="str">
        <f t="shared" si="11"/>
        <v/>
      </c>
      <c r="I261" s="18" t="str">
        <f t="shared" si="12"/>
        <v/>
      </c>
    </row>
    <row r="262" spans="1:9">
      <c r="A262" s="18">
        <v>60</v>
      </c>
      <c r="C262" s="18" t="str">
        <f t="shared" si="8"/>
        <v/>
      </c>
      <c r="D262" s="18">
        <f>COUNTIF(C$203:C262,C262)</f>
        <v>60</v>
      </c>
      <c r="F262" s="18" t="str">
        <f t="shared" si="9"/>
        <v/>
      </c>
      <c r="G262" s="18" t="str">
        <f t="shared" si="10"/>
        <v/>
      </c>
      <c r="H262" s="18" t="str">
        <f t="shared" si="11"/>
        <v/>
      </c>
      <c r="I262" s="18" t="str">
        <f t="shared" si="12"/>
        <v/>
      </c>
    </row>
    <row r="263" spans="1:9">
      <c r="A263" s="18">
        <v>61</v>
      </c>
      <c r="C263" s="18" t="str">
        <f t="shared" si="8"/>
        <v/>
      </c>
      <c r="D263" s="18">
        <f>COUNTIF(C$203:C263,C263)</f>
        <v>61</v>
      </c>
      <c r="F263" s="18" t="str">
        <f t="shared" si="9"/>
        <v/>
      </c>
      <c r="G263" s="18" t="str">
        <f t="shared" si="10"/>
        <v/>
      </c>
      <c r="H263" s="18" t="str">
        <f t="shared" si="11"/>
        <v/>
      </c>
      <c r="I263" s="18" t="str">
        <f t="shared" si="12"/>
        <v/>
      </c>
    </row>
    <row r="264" spans="1:9">
      <c r="A264" s="18">
        <v>62</v>
      </c>
      <c r="C264" s="18" t="str">
        <f t="shared" si="8"/>
        <v/>
      </c>
      <c r="D264" s="18">
        <f>COUNTIF(C$203:C264,C264)</f>
        <v>62</v>
      </c>
      <c r="F264" s="18" t="str">
        <f t="shared" si="9"/>
        <v/>
      </c>
      <c r="G264" s="18" t="str">
        <f t="shared" si="10"/>
        <v/>
      </c>
      <c r="H264" s="18" t="str">
        <f t="shared" si="11"/>
        <v/>
      </c>
      <c r="I264" s="18" t="str">
        <f t="shared" si="12"/>
        <v/>
      </c>
    </row>
    <row r="265" spans="1:9">
      <c r="A265" s="18">
        <v>63</v>
      </c>
      <c r="C265" s="18" t="str">
        <f t="shared" si="8"/>
        <v/>
      </c>
      <c r="D265" s="18">
        <f>COUNTIF(C$203:C265,C265)</f>
        <v>63</v>
      </c>
      <c r="F265" s="18" t="str">
        <f t="shared" si="9"/>
        <v/>
      </c>
      <c r="G265" s="18" t="str">
        <f t="shared" si="10"/>
        <v/>
      </c>
      <c r="H265" s="18" t="str">
        <f t="shared" si="11"/>
        <v/>
      </c>
      <c r="I265" s="18" t="str">
        <f t="shared" si="12"/>
        <v/>
      </c>
    </row>
    <row r="266" spans="1:9">
      <c r="A266" s="18">
        <v>64</v>
      </c>
      <c r="C266" s="18" t="str">
        <f t="shared" si="8"/>
        <v/>
      </c>
      <c r="D266" s="18">
        <f>COUNTIF(C$203:C266,C266)</f>
        <v>64</v>
      </c>
      <c r="F266" s="18" t="str">
        <f t="shared" si="9"/>
        <v/>
      </c>
      <c r="G266" s="18" t="str">
        <f t="shared" si="10"/>
        <v/>
      </c>
      <c r="H266" s="18" t="str">
        <f t="shared" si="11"/>
        <v/>
      </c>
      <c r="I266" s="18" t="str">
        <f t="shared" si="12"/>
        <v/>
      </c>
    </row>
    <row r="267" spans="1:9">
      <c r="A267" s="18">
        <v>65</v>
      </c>
      <c r="C267" s="18" t="str">
        <f t="shared" si="8"/>
        <v/>
      </c>
      <c r="D267" s="18">
        <f>COUNTIF(C$203:C267,C267)</f>
        <v>65</v>
      </c>
      <c r="F267" s="18" t="str">
        <f t="shared" si="9"/>
        <v/>
      </c>
      <c r="G267" s="18" t="str">
        <f t="shared" si="10"/>
        <v/>
      </c>
      <c r="H267" s="18" t="str">
        <f t="shared" si="11"/>
        <v/>
      </c>
      <c r="I267" s="18" t="str">
        <f t="shared" si="12"/>
        <v/>
      </c>
    </row>
    <row r="268" spans="1:9">
      <c r="A268" s="18">
        <v>66</v>
      </c>
      <c r="C268" s="18" t="str">
        <f t="shared" ref="C268:C331" si="13">K68</f>
        <v/>
      </c>
      <c r="D268" s="18">
        <f>COUNTIF(C$203:C268,C268)</f>
        <v>66</v>
      </c>
      <c r="F268" s="18" t="str">
        <f t="shared" ref="F268:F331" si="14">IF(C268="","",CONCATENATE(C268,D268)*1)</f>
        <v/>
      </c>
      <c r="G268" s="18" t="str">
        <f t="shared" ref="G268:G331" si="15">C68</f>
        <v/>
      </c>
      <c r="H268" s="18" t="str">
        <f t="shared" si="11"/>
        <v/>
      </c>
      <c r="I268" s="18" t="str">
        <f t="shared" si="12"/>
        <v/>
      </c>
    </row>
    <row r="269" spans="1:9">
      <c r="A269" s="18">
        <v>67</v>
      </c>
      <c r="C269" s="18" t="str">
        <f t="shared" si="13"/>
        <v/>
      </c>
      <c r="D269" s="18">
        <f>COUNTIF(C$203:C269,C269)</f>
        <v>67</v>
      </c>
      <c r="F269" s="18" t="str">
        <f t="shared" si="14"/>
        <v/>
      </c>
      <c r="G269" s="18" t="str">
        <f t="shared" si="15"/>
        <v/>
      </c>
      <c r="H269" s="18" t="str">
        <f t="shared" si="11"/>
        <v/>
      </c>
      <c r="I269" s="18" t="str">
        <f t="shared" si="12"/>
        <v/>
      </c>
    </row>
    <row r="270" spans="1:9">
      <c r="A270" s="18">
        <v>68</v>
      </c>
      <c r="C270" s="18" t="str">
        <f t="shared" si="13"/>
        <v/>
      </c>
      <c r="D270" s="18">
        <f>COUNTIF(C$203:C270,C270)</f>
        <v>68</v>
      </c>
      <c r="F270" s="18" t="str">
        <f t="shared" si="14"/>
        <v/>
      </c>
      <c r="G270" s="18" t="str">
        <f t="shared" si="15"/>
        <v/>
      </c>
      <c r="H270" s="18" t="str">
        <f t="shared" si="11"/>
        <v/>
      </c>
      <c r="I270" s="18" t="str">
        <f t="shared" si="12"/>
        <v/>
      </c>
    </row>
    <row r="271" spans="1:9">
      <c r="A271" s="18">
        <v>69</v>
      </c>
      <c r="C271" s="18" t="str">
        <f t="shared" si="13"/>
        <v/>
      </c>
      <c r="D271" s="18">
        <f>COUNTIF(C$203:C271,C271)</f>
        <v>69</v>
      </c>
      <c r="F271" s="18" t="str">
        <f t="shared" si="14"/>
        <v/>
      </c>
      <c r="G271" s="18" t="str">
        <f t="shared" si="15"/>
        <v/>
      </c>
      <c r="H271" s="18" t="str">
        <f t="shared" si="11"/>
        <v/>
      </c>
      <c r="I271" s="18" t="str">
        <f t="shared" si="12"/>
        <v/>
      </c>
    </row>
    <row r="272" spans="1:9">
      <c r="A272" s="18">
        <v>70</v>
      </c>
      <c r="C272" s="18" t="str">
        <f t="shared" si="13"/>
        <v/>
      </c>
      <c r="D272" s="18">
        <f>COUNTIF(C$203:C272,C272)</f>
        <v>70</v>
      </c>
      <c r="F272" s="18" t="str">
        <f t="shared" si="14"/>
        <v/>
      </c>
      <c r="G272" s="18" t="str">
        <f t="shared" si="15"/>
        <v/>
      </c>
      <c r="H272" s="18" t="str">
        <f t="shared" si="11"/>
        <v/>
      </c>
      <c r="I272" s="18" t="str">
        <f t="shared" si="12"/>
        <v/>
      </c>
    </row>
    <row r="273" spans="1:9">
      <c r="A273" s="18">
        <v>71</v>
      </c>
      <c r="C273" s="18" t="str">
        <f t="shared" si="13"/>
        <v/>
      </c>
      <c r="D273" s="18">
        <f>COUNTIF(C$203:C273,C273)</f>
        <v>71</v>
      </c>
      <c r="F273" s="18" t="str">
        <f t="shared" si="14"/>
        <v/>
      </c>
      <c r="G273" s="18" t="str">
        <f t="shared" si="15"/>
        <v/>
      </c>
      <c r="H273" s="18" t="str">
        <f t="shared" si="11"/>
        <v/>
      </c>
      <c r="I273" s="18" t="str">
        <f t="shared" si="12"/>
        <v/>
      </c>
    </row>
    <row r="274" spans="1:9">
      <c r="A274" s="18">
        <v>72</v>
      </c>
      <c r="C274" s="18" t="str">
        <f t="shared" si="13"/>
        <v/>
      </c>
      <c r="D274" s="18">
        <f>COUNTIF(C$203:C274,C274)</f>
        <v>72</v>
      </c>
      <c r="F274" s="18" t="str">
        <f t="shared" si="14"/>
        <v/>
      </c>
      <c r="G274" s="18" t="str">
        <f t="shared" si="15"/>
        <v/>
      </c>
      <c r="H274" s="18" t="str">
        <f t="shared" si="11"/>
        <v/>
      </c>
      <c r="I274" s="18" t="str">
        <f t="shared" si="12"/>
        <v/>
      </c>
    </row>
    <row r="275" spans="1:9">
      <c r="A275" s="18">
        <v>73</v>
      </c>
      <c r="C275" s="18" t="str">
        <f t="shared" si="13"/>
        <v/>
      </c>
      <c r="D275" s="18">
        <f>COUNTIF(C$203:C275,C275)</f>
        <v>73</v>
      </c>
      <c r="F275" s="18" t="str">
        <f t="shared" si="14"/>
        <v/>
      </c>
      <c r="G275" s="18" t="str">
        <f t="shared" si="15"/>
        <v/>
      </c>
      <c r="H275" s="18" t="str">
        <f t="shared" si="11"/>
        <v/>
      </c>
      <c r="I275" s="18" t="str">
        <f t="shared" si="12"/>
        <v/>
      </c>
    </row>
    <row r="276" spans="1:9">
      <c r="A276" s="18">
        <v>74</v>
      </c>
      <c r="C276" s="18" t="str">
        <f t="shared" si="13"/>
        <v/>
      </c>
      <c r="D276" s="18">
        <f>COUNTIF(C$203:C276,C276)</f>
        <v>74</v>
      </c>
      <c r="F276" s="18" t="str">
        <f t="shared" si="14"/>
        <v/>
      </c>
      <c r="G276" s="18" t="str">
        <f t="shared" si="15"/>
        <v/>
      </c>
      <c r="H276" s="18" t="str">
        <f t="shared" si="11"/>
        <v/>
      </c>
      <c r="I276" s="18" t="str">
        <f t="shared" si="12"/>
        <v/>
      </c>
    </row>
    <row r="277" spans="1:9">
      <c r="A277" s="18">
        <v>75</v>
      </c>
      <c r="C277" s="18" t="str">
        <f t="shared" si="13"/>
        <v/>
      </c>
      <c r="D277" s="18">
        <f>COUNTIF(C$203:C277,C277)</f>
        <v>75</v>
      </c>
      <c r="F277" s="18" t="str">
        <f t="shared" si="14"/>
        <v/>
      </c>
      <c r="G277" s="18" t="str">
        <f t="shared" si="15"/>
        <v/>
      </c>
      <c r="H277" s="18" t="str">
        <f t="shared" si="11"/>
        <v/>
      </c>
      <c r="I277" s="18" t="str">
        <f t="shared" si="12"/>
        <v/>
      </c>
    </row>
    <row r="278" spans="1:9">
      <c r="A278" s="18">
        <v>76</v>
      </c>
      <c r="C278" s="18" t="str">
        <f t="shared" si="13"/>
        <v/>
      </c>
      <c r="D278" s="18">
        <f>COUNTIF(C$203:C278,C278)</f>
        <v>76</v>
      </c>
      <c r="F278" s="18" t="str">
        <f t="shared" si="14"/>
        <v/>
      </c>
      <c r="G278" s="18" t="str">
        <f t="shared" si="15"/>
        <v/>
      </c>
      <c r="H278" s="18" t="str">
        <f t="shared" si="11"/>
        <v/>
      </c>
      <c r="I278" s="18" t="str">
        <f t="shared" si="12"/>
        <v/>
      </c>
    </row>
    <row r="279" spans="1:9">
      <c r="A279" s="18">
        <v>77</v>
      </c>
      <c r="C279" s="18" t="str">
        <f t="shared" si="13"/>
        <v/>
      </c>
      <c r="D279" s="18">
        <f>COUNTIF(C$203:C279,C279)</f>
        <v>77</v>
      </c>
      <c r="F279" s="18" t="str">
        <f t="shared" si="14"/>
        <v/>
      </c>
      <c r="G279" s="18" t="str">
        <f t="shared" si="15"/>
        <v/>
      </c>
      <c r="H279" s="18" t="str">
        <f t="shared" si="11"/>
        <v/>
      </c>
      <c r="I279" s="18" t="str">
        <f t="shared" si="12"/>
        <v/>
      </c>
    </row>
    <row r="280" spans="1:9">
      <c r="A280" s="18">
        <v>78</v>
      </c>
      <c r="C280" s="18" t="str">
        <f t="shared" si="13"/>
        <v/>
      </c>
      <c r="D280" s="18">
        <f>COUNTIF(C$203:C280,C280)</f>
        <v>78</v>
      </c>
      <c r="F280" s="18" t="str">
        <f t="shared" si="14"/>
        <v/>
      </c>
      <c r="G280" s="18" t="str">
        <f t="shared" si="15"/>
        <v/>
      </c>
      <c r="H280" s="18" t="str">
        <f t="shared" si="11"/>
        <v/>
      </c>
      <c r="I280" s="18" t="str">
        <f t="shared" si="12"/>
        <v/>
      </c>
    </row>
    <row r="281" spans="1:9">
      <c r="A281" s="18">
        <v>79</v>
      </c>
      <c r="C281" s="18" t="str">
        <f t="shared" si="13"/>
        <v/>
      </c>
      <c r="D281" s="18">
        <f>COUNTIF(C$203:C281,C281)</f>
        <v>79</v>
      </c>
      <c r="F281" s="18" t="str">
        <f t="shared" si="14"/>
        <v/>
      </c>
      <c r="G281" s="18" t="str">
        <f t="shared" si="15"/>
        <v/>
      </c>
      <c r="H281" s="18" t="str">
        <f t="shared" si="11"/>
        <v/>
      </c>
      <c r="I281" s="18" t="str">
        <f t="shared" si="12"/>
        <v/>
      </c>
    </row>
    <row r="282" spans="1:9">
      <c r="A282" s="18">
        <v>80</v>
      </c>
      <c r="C282" s="18" t="str">
        <f t="shared" si="13"/>
        <v/>
      </c>
      <c r="D282" s="18">
        <f>COUNTIF(C$203:C282,C282)</f>
        <v>80</v>
      </c>
      <c r="F282" s="18" t="str">
        <f t="shared" si="14"/>
        <v/>
      </c>
      <c r="G282" s="18" t="str">
        <f t="shared" si="15"/>
        <v/>
      </c>
      <c r="H282" s="18" t="str">
        <f t="shared" si="11"/>
        <v/>
      </c>
      <c r="I282" s="18" t="str">
        <f t="shared" si="12"/>
        <v/>
      </c>
    </row>
    <row r="283" spans="1:9">
      <c r="A283" s="18">
        <v>81</v>
      </c>
      <c r="C283" s="18" t="str">
        <f t="shared" si="13"/>
        <v/>
      </c>
      <c r="D283" s="18">
        <f>COUNTIF(C$203:C283,C283)</f>
        <v>81</v>
      </c>
      <c r="F283" s="18" t="str">
        <f t="shared" si="14"/>
        <v/>
      </c>
      <c r="G283" s="18" t="str">
        <f t="shared" si="15"/>
        <v/>
      </c>
      <c r="H283" s="18" t="str">
        <f t="shared" ref="H283:H346" si="16">D83</f>
        <v/>
      </c>
      <c r="I283" s="18" t="str">
        <f t="shared" ref="I283:I346" si="17">E83</f>
        <v/>
      </c>
    </row>
    <row r="284" spans="1:9">
      <c r="A284" s="18">
        <v>82</v>
      </c>
      <c r="C284" s="18" t="str">
        <f t="shared" si="13"/>
        <v/>
      </c>
      <c r="D284" s="18">
        <f>COUNTIF(C$203:C284,C284)</f>
        <v>82</v>
      </c>
      <c r="F284" s="18" t="str">
        <f t="shared" si="14"/>
        <v/>
      </c>
      <c r="G284" s="18" t="str">
        <f t="shared" si="15"/>
        <v/>
      </c>
      <c r="H284" s="18" t="str">
        <f t="shared" si="16"/>
        <v/>
      </c>
      <c r="I284" s="18" t="str">
        <f t="shared" si="17"/>
        <v/>
      </c>
    </row>
    <row r="285" spans="1:9">
      <c r="A285" s="18">
        <v>83</v>
      </c>
      <c r="C285" s="18" t="str">
        <f t="shared" si="13"/>
        <v/>
      </c>
      <c r="D285" s="18">
        <f>COUNTIF(C$203:C285,C285)</f>
        <v>83</v>
      </c>
      <c r="F285" s="18" t="str">
        <f t="shared" si="14"/>
        <v/>
      </c>
      <c r="G285" s="18" t="str">
        <f t="shared" si="15"/>
        <v/>
      </c>
      <c r="H285" s="18" t="str">
        <f t="shared" si="16"/>
        <v/>
      </c>
      <c r="I285" s="18" t="str">
        <f t="shared" si="17"/>
        <v/>
      </c>
    </row>
    <row r="286" spans="1:9">
      <c r="A286" s="18">
        <v>84</v>
      </c>
      <c r="C286" s="18" t="str">
        <f t="shared" si="13"/>
        <v/>
      </c>
      <c r="D286" s="18">
        <f>COUNTIF(C$203:C286,C286)</f>
        <v>84</v>
      </c>
      <c r="F286" s="18" t="str">
        <f t="shared" si="14"/>
        <v/>
      </c>
      <c r="G286" s="18" t="str">
        <f t="shared" si="15"/>
        <v/>
      </c>
      <c r="H286" s="18" t="str">
        <f t="shared" si="16"/>
        <v/>
      </c>
      <c r="I286" s="18" t="str">
        <f t="shared" si="17"/>
        <v/>
      </c>
    </row>
    <row r="287" spans="1:9">
      <c r="A287" s="18">
        <v>85</v>
      </c>
      <c r="C287" s="18" t="str">
        <f t="shared" si="13"/>
        <v/>
      </c>
      <c r="D287" s="18">
        <f>COUNTIF(C$203:C287,C287)</f>
        <v>85</v>
      </c>
      <c r="F287" s="18" t="str">
        <f t="shared" si="14"/>
        <v/>
      </c>
      <c r="G287" s="18" t="str">
        <f t="shared" si="15"/>
        <v/>
      </c>
      <c r="H287" s="18" t="str">
        <f t="shared" si="16"/>
        <v/>
      </c>
      <c r="I287" s="18" t="str">
        <f t="shared" si="17"/>
        <v/>
      </c>
    </row>
    <row r="288" spans="1:9">
      <c r="A288" s="18">
        <v>86</v>
      </c>
      <c r="C288" s="18" t="str">
        <f t="shared" si="13"/>
        <v/>
      </c>
      <c r="D288" s="18">
        <f>COUNTIF(C$203:C288,C288)</f>
        <v>86</v>
      </c>
      <c r="F288" s="18" t="str">
        <f t="shared" si="14"/>
        <v/>
      </c>
      <c r="G288" s="18" t="str">
        <f t="shared" si="15"/>
        <v/>
      </c>
      <c r="H288" s="18" t="str">
        <f t="shared" si="16"/>
        <v/>
      </c>
      <c r="I288" s="18" t="str">
        <f t="shared" si="17"/>
        <v/>
      </c>
    </row>
    <row r="289" spans="1:9">
      <c r="A289" s="18">
        <v>87</v>
      </c>
      <c r="C289" s="18" t="str">
        <f t="shared" si="13"/>
        <v/>
      </c>
      <c r="D289" s="18">
        <f>COUNTIF(C$203:C289,C289)</f>
        <v>87</v>
      </c>
      <c r="F289" s="18" t="str">
        <f t="shared" si="14"/>
        <v/>
      </c>
      <c r="G289" s="18" t="str">
        <f t="shared" si="15"/>
        <v/>
      </c>
      <c r="H289" s="18" t="str">
        <f t="shared" si="16"/>
        <v/>
      </c>
      <c r="I289" s="18" t="str">
        <f t="shared" si="17"/>
        <v/>
      </c>
    </row>
    <row r="290" spans="1:9">
      <c r="A290" s="18">
        <v>88</v>
      </c>
      <c r="C290" s="18" t="str">
        <f t="shared" si="13"/>
        <v/>
      </c>
      <c r="D290" s="18">
        <f>COUNTIF(C$203:C290,C290)</f>
        <v>88</v>
      </c>
      <c r="F290" s="18" t="str">
        <f t="shared" si="14"/>
        <v/>
      </c>
      <c r="G290" s="18" t="str">
        <f t="shared" si="15"/>
        <v/>
      </c>
      <c r="H290" s="18" t="str">
        <f t="shared" si="16"/>
        <v/>
      </c>
      <c r="I290" s="18" t="str">
        <f t="shared" si="17"/>
        <v/>
      </c>
    </row>
    <row r="291" spans="1:9">
      <c r="A291" s="18">
        <v>89</v>
      </c>
      <c r="C291" s="18" t="str">
        <f t="shared" si="13"/>
        <v/>
      </c>
      <c r="D291" s="18">
        <f>COUNTIF(C$203:C291,C291)</f>
        <v>89</v>
      </c>
      <c r="F291" s="18" t="str">
        <f t="shared" si="14"/>
        <v/>
      </c>
      <c r="G291" s="18" t="str">
        <f t="shared" si="15"/>
        <v/>
      </c>
      <c r="H291" s="18" t="str">
        <f t="shared" si="16"/>
        <v/>
      </c>
      <c r="I291" s="18" t="str">
        <f t="shared" si="17"/>
        <v/>
      </c>
    </row>
    <row r="292" spans="1:9">
      <c r="A292" s="18">
        <v>90</v>
      </c>
      <c r="C292" s="18" t="str">
        <f t="shared" si="13"/>
        <v/>
      </c>
      <c r="D292" s="18">
        <f>COUNTIF(C$203:C292,C292)</f>
        <v>90</v>
      </c>
      <c r="F292" s="18" t="str">
        <f t="shared" si="14"/>
        <v/>
      </c>
      <c r="G292" s="18" t="str">
        <f t="shared" si="15"/>
        <v/>
      </c>
      <c r="H292" s="18" t="str">
        <f t="shared" si="16"/>
        <v/>
      </c>
      <c r="I292" s="18" t="str">
        <f t="shared" si="17"/>
        <v/>
      </c>
    </row>
    <row r="293" spans="1:9">
      <c r="A293" s="18">
        <v>91</v>
      </c>
      <c r="C293" s="18" t="str">
        <f t="shared" si="13"/>
        <v/>
      </c>
      <c r="D293" s="18">
        <f>COUNTIF(C$203:C293,C293)</f>
        <v>91</v>
      </c>
      <c r="F293" s="18" t="str">
        <f t="shared" si="14"/>
        <v/>
      </c>
      <c r="G293" s="18" t="str">
        <f t="shared" si="15"/>
        <v/>
      </c>
      <c r="H293" s="18" t="str">
        <f t="shared" si="16"/>
        <v/>
      </c>
      <c r="I293" s="18" t="str">
        <f t="shared" si="17"/>
        <v/>
      </c>
    </row>
    <row r="294" spans="1:9">
      <c r="A294" s="18">
        <v>92</v>
      </c>
      <c r="C294" s="18" t="str">
        <f t="shared" si="13"/>
        <v/>
      </c>
      <c r="D294" s="18">
        <f>COUNTIF(C$203:C294,C294)</f>
        <v>92</v>
      </c>
      <c r="F294" s="18" t="str">
        <f t="shared" si="14"/>
        <v/>
      </c>
      <c r="G294" s="18" t="str">
        <f t="shared" si="15"/>
        <v/>
      </c>
      <c r="H294" s="18" t="str">
        <f t="shared" si="16"/>
        <v/>
      </c>
      <c r="I294" s="18" t="str">
        <f t="shared" si="17"/>
        <v/>
      </c>
    </row>
    <row r="295" spans="1:9">
      <c r="A295" s="18">
        <v>93</v>
      </c>
      <c r="C295" s="18" t="str">
        <f t="shared" si="13"/>
        <v/>
      </c>
      <c r="D295" s="18">
        <f>COUNTIF(C$203:C295,C295)</f>
        <v>93</v>
      </c>
      <c r="F295" s="18" t="str">
        <f t="shared" si="14"/>
        <v/>
      </c>
      <c r="G295" s="18" t="str">
        <f t="shared" si="15"/>
        <v/>
      </c>
      <c r="H295" s="18" t="str">
        <f t="shared" si="16"/>
        <v/>
      </c>
      <c r="I295" s="18" t="str">
        <f t="shared" si="17"/>
        <v/>
      </c>
    </row>
    <row r="296" spans="1:9">
      <c r="A296" s="18">
        <v>94</v>
      </c>
      <c r="C296" s="18" t="str">
        <f t="shared" si="13"/>
        <v/>
      </c>
      <c r="D296" s="18">
        <f>COUNTIF(C$203:C296,C296)</f>
        <v>94</v>
      </c>
      <c r="F296" s="18" t="str">
        <f t="shared" si="14"/>
        <v/>
      </c>
      <c r="G296" s="18" t="str">
        <f t="shared" si="15"/>
        <v/>
      </c>
      <c r="H296" s="18" t="str">
        <f t="shared" si="16"/>
        <v/>
      </c>
      <c r="I296" s="18" t="str">
        <f t="shared" si="17"/>
        <v/>
      </c>
    </row>
    <row r="297" spans="1:9">
      <c r="A297" s="18">
        <v>95</v>
      </c>
      <c r="C297" s="18" t="str">
        <f t="shared" si="13"/>
        <v/>
      </c>
      <c r="D297" s="18">
        <f>COUNTIF(C$203:C297,C297)</f>
        <v>95</v>
      </c>
      <c r="F297" s="18" t="str">
        <f t="shared" si="14"/>
        <v/>
      </c>
      <c r="G297" s="18" t="str">
        <f t="shared" si="15"/>
        <v/>
      </c>
      <c r="H297" s="18" t="str">
        <f t="shared" si="16"/>
        <v/>
      </c>
      <c r="I297" s="18" t="str">
        <f t="shared" si="17"/>
        <v/>
      </c>
    </row>
    <row r="298" spans="1:9">
      <c r="A298" s="18">
        <v>96</v>
      </c>
      <c r="C298" s="18" t="str">
        <f t="shared" si="13"/>
        <v/>
      </c>
      <c r="D298" s="18">
        <f>COUNTIF(C$203:C298,C298)</f>
        <v>96</v>
      </c>
      <c r="F298" s="18" t="str">
        <f t="shared" si="14"/>
        <v/>
      </c>
      <c r="G298" s="18" t="str">
        <f t="shared" si="15"/>
        <v/>
      </c>
      <c r="H298" s="18" t="str">
        <f t="shared" si="16"/>
        <v/>
      </c>
      <c r="I298" s="18" t="str">
        <f t="shared" si="17"/>
        <v/>
      </c>
    </row>
    <row r="299" spans="1:9">
      <c r="A299" s="18">
        <v>97</v>
      </c>
      <c r="C299" s="18" t="str">
        <f t="shared" si="13"/>
        <v/>
      </c>
      <c r="D299" s="18">
        <f>COUNTIF(C$203:C299,C299)</f>
        <v>97</v>
      </c>
      <c r="F299" s="18" t="str">
        <f t="shared" si="14"/>
        <v/>
      </c>
      <c r="G299" s="18" t="str">
        <f t="shared" si="15"/>
        <v/>
      </c>
      <c r="H299" s="18" t="str">
        <f t="shared" si="16"/>
        <v/>
      </c>
      <c r="I299" s="18" t="str">
        <f t="shared" si="17"/>
        <v/>
      </c>
    </row>
    <row r="300" spans="1:9">
      <c r="A300" s="18">
        <v>98</v>
      </c>
      <c r="C300" s="18" t="str">
        <f t="shared" si="13"/>
        <v/>
      </c>
      <c r="D300" s="18">
        <f>COUNTIF(C$203:C300,C300)</f>
        <v>98</v>
      </c>
      <c r="F300" s="18" t="str">
        <f t="shared" si="14"/>
        <v/>
      </c>
      <c r="G300" s="18" t="str">
        <f t="shared" si="15"/>
        <v/>
      </c>
      <c r="H300" s="18" t="str">
        <f t="shared" si="16"/>
        <v/>
      </c>
      <c r="I300" s="18" t="str">
        <f t="shared" si="17"/>
        <v/>
      </c>
    </row>
    <row r="301" spans="1:9">
      <c r="A301" s="18">
        <v>99</v>
      </c>
      <c r="C301" s="18" t="str">
        <f t="shared" si="13"/>
        <v/>
      </c>
      <c r="D301" s="18">
        <f>COUNTIF(C$203:C301,C301)</f>
        <v>99</v>
      </c>
      <c r="F301" s="18" t="str">
        <f t="shared" si="14"/>
        <v/>
      </c>
      <c r="G301" s="18" t="str">
        <f t="shared" si="15"/>
        <v/>
      </c>
      <c r="H301" s="18" t="str">
        <f t="shared" si="16"/>
        <v/>
      </c>
      <c r="I301" s="18" t="str">
        <f t="shared" si="17"/>
        <v/>
      </c>
    </row>
    <row r="302" spans="1:9">
      <c r="A302" s="18">
        <v>100</v>
      </c>
      <c r="C302" s="18" t="str">
        <f t="shared" si="13"/>
        <v/>
      </c>
      <c r="D302" s="18">
        <f>COUNTIF(C$203:C302,C302)</f>
        <v>100</v>
      </c>
      <c r="F302" s="18" t="str">
        <f t="shared" si="14"/>
        <v/>
      </c>
      <c r="G302" s="18" t="str">
        <f t="shared" si="15"/>
        <v/>
      </c>
      <c r="H302" s="18" t="str">
        <f t="shared" si="16"/>
        <v/>
      </c>
      <c r="I302" s="18" t="str">
        <f t="shared" si="17"/>
        <v/>
      </c>
    </row>
    <row r="303" spans="1:9">
      <c r="A303" s="18">
        <v>101</v>
      </c>
      <c r="C303" s="18" t="str">
        <f t="shared" si="13"/>
        <v/>
      </c>
      <c r="D303" s="18">
        <f>COUNTIF(C$203:C303,C303)</f>
        <v>101</v>
      </c>
      <c r="F303" s="18" t="str">
        <f t="shared" si="14"/>
        <v/>
      </c>
      <c r="G303" s="18" t="str">
        <f t="shared" si="15"/>
        <v/>
      </c>
      <c r="H303" s="18" t="str">
        <f t="shared" si="16"/>
        <v/>
      </c>
      <c r="I303" s="18" t="str">
        <f t="shared" si="17"/>
        <v/>
      </c>
    </row>
    <row r="304" spans="1:9">
      <c r="A304" s="18">
        <v>102</v>
      </c>
      <c r="C304" s="18" t="str">
        <f t="shared" si="13"/>
        <v/>
      </c>
      <c r="D304" s="18">
        <f>COUNTIF(C$203:C304,C304)</f>
        <v>102</v>
      </c>
      <c r="F304" s="18" t="str">
        <f t="shared" si="14"/>
        <v/>
      </c>
      <c r="G304" s="18" t="str">
        <f t="shared" si="15"/>
        <v/>
      </c>
      <c r="H304" s="18" t="str">
        <f t="shared" si="16"/>
        <v/>
      </c>
      <c r="I304" s="18" t="str">
        <f t="shared" si="17"/>
        <v/>
      </c>
    </row>
    <row r="305" spans="1:9">
      <c r="A305" s="18">
        <v>103</v>
      </c>
      <c r="C305" s="18" t="str">
        <f t="shared" si="13"/>
        <v/>
      </c>
      <c r="D305" s="18">
        <f>COUNTIF(C$203:C305,C305)</f>
        <v>103</v>
      </c>
      <c r="F305" s="18" t="str">
        <f t="shared" si="14"/>
        <v/>
      </c>
      <c r="G305" s="18" t="str">
        <f t="shared" si="15"/>
        <v/>
      </c>
      <c r="H305" s="18" t="str">
        <f t="shared" si="16"/>
        <v/>
      </c>
      <c r="I305" s="18" t="str">
        <f t="shared" si="17"/>
        <v/>
      </c>
    </row>
    <row r="306" spans="1:9">
      <c r="A306" s="18">
        <v>104</v>
      </c>
      <c r="C306" s="18" t="str">
        <f t="shared" si="13"/>
        <v/>
      </c>
      <c r="D306" s="18">
        <f>COUNTIF(C$203:C306,C306)</f>
        <v>104</v>
      </c>
      <c r="F306" s="18" t="str">
        <f t="shared" si="14"/>
        <v/>
      </c>
      <c r="G306" s="18" t="str">
        <f t="shared" si="15"/>
        <v/>
      </c>
      <c r="H306" s="18" t="str">
        <f t="shared" si="16"/>
        <v/>
      </c>
      <c r="I306" s="18" t="str">
        <f t="shared" si="17"/>
        <v/>
      </c>
    </row>
    <row r="307" spans="1:9">
      <c r="A307" s="18">
        <v>105</v>
      </c>
      <c r="C307" s="18" t="str">
        <f t="shared" si="13"/>
        <v/>
      </c>
      <c r="D307" s="18">
        <f>COUNTIF(C$203:C307,C307)</f>
        <v>105</v>
      </c>
      <c r="F307" s="18" t="str">
        <f t="shared" si="14"/>
        <v/>
      </c>
      <c r="G307" s="18" t="str">
        <f t="shared" si="15"/>
        <v/>
      </c>
      <c r="H307" s="18" t="str">
        <f t="shared" si="16"/>
        <v/>
      </c>
      <c r="I307" s="18" t="str">
        <f t="shared" si="17"/>
        <v/>
      </c>
    </row>
    <row r="308" spans="1:9">
      <c r="A308" s="18">
        <v>106</v>
      </c>
      <c r="C308" s="18" t="str">
        <f t="shared" si="13"/>
        <v/>
      </c>
      <c r="D308" s="18">
        <f>COUNTIF(C$203:C308,C308)</f>
        <v>106</v>
      </c>
      <c r="F308" s="18" t="str">
        <f t="shared" si="14"/>
        <v/>
      </c>
      <c r="G308" s="18" t="str">
        <f t="shared" si="15"/>
        <v/>
      </c>
      <c r="H308" s="18" t="str">
        <f t="shared" si="16"/>
        <v/>
      </c>
      <c r="I308" s="18" t="str">
        <f t="shared" si="17"/>
        <v/>
      </c>
    </row>
    <row r="309" spans="1:9">
      <c r="A309" s="18">
        <v>107</v>
      </c>
      <c r="C309" s="18" t="str">
        <f t="shared" si="13"/>
        <v/>
      </c>
      <c r="D309" s="18">
        <f>COUNTIF(C$203:C309,C309)</f>
        <v>107</v>
      </c>
      <c r="F309" s="18" t="str">
        <f t="shared" si="14"/>
        <v/>
      </c>
      <c r="G309" s="18" t="str">
        <f t="shared" si="15"/>
        <v/>
      </c>
      <c r="H309" s="18" t="str">
        <f t="shared" si="16"/>
        <v/>
      </c>
      <c r="I309" s="18" t="str">
        <f t="shared" si="17"/>
        <v/>
      </c>
    </row>
    <row r="310" spans="1:9">
      <c r="A310" s="18">
        <v>108</v>
      </c>
      <c r="C310" s="18" t="str">
        <f t="shared" si="13"/>
        <v/>
      </c>
      <c r="D310" s="18">
        <f>COUNTIF(C$203:C310,C310)</f>
        <v>108</v>
      </c>
      <c r="F310" s="18" t="str">
        <f t="shared" si="14"/>
        <v/>
      </c>
      <c r="G310" s="18" t="str">
        <f t="shared" si="15"/>
        <v/>
      </c>
      <c r="H310" s="18" t="str">
        <f t="shared" si="16"/>
        <v/>
      </c>
      <c r="I310" s="18" t="str">
        <f t="shared" si="17"/>
        <v/>
      </c>
    </row>
    <row r="311" spans="1:9">
      <c r="A311" s="18">
        <v>109</v>
      </c>
      <c r="C311" s="18" t="str">
        <f t="shared" si="13"/>
        <v/>
      </c>
      <c r="D311" s="18">
        <f>COUNTIF(C$203:C311,C311)</f>
        <v>109</v>
      </c>
      <c r="F311" s="18" t="str">
        <f t="shared" si="14"/>
        <v/>
      </c>
      <c r="G311" s="18" t="str">
        <f t="shared" si="15"/>
        <v/>
      </c>
      <c r="H311" s="18" t="str">
        <f t="shared" si="16"/>
        <v/>
      </c>
      <c r="I311" s="18" t="str">
        <f t="shared" si="17"/>
        <v/>
      </c>
    </row>
    <row r="312" spans="1:9">
      <c r="A312" s="18">
        <v>110</v>
      </c>
      <c r="C312" s="18" t="str">
        <f t="shared" si="13"/>
        <v/>
      </c>
      <c r="D312" s="18">
        <f>COUNTIF(C$203:C312,C312)</f>
        <v>110</v>
      </c>
      <c r="F312" s="18" t="str">
        <f t="shared" si="14"/>
        <v/>
      </c>
      <c r="G312" s="18" t="str">
        <f t="shared" si="15"/>
        <v/>
      </c>
      <c r="H312" s="18" t="str">
        <f t="shared" si="16"/>
        <v/>
      </c>
      <c r="I312" s="18" t="str">
        <f t="shared" si="17"/>
        <v/>
      </c>
    </row>
    <row r="313" spans="1:9">
      <c r="A313" s="18">
        <v>111</v>
      </c>
      <c r="C313" s="18" t="str">
        <f t="shared" si="13"/>
        <v/>
      </c>
      <c r="D313" s="18">
        <f>COUNTIF(C$203:C313,C313)</f>
        <v>111</v>
      </c>
      <c r="F313" s="18" t="str">
        <f t="shared" si="14"/>
        <v/>
      </c>
      <c r="G313" s="18" t="str">
        <f t="shared" si="15"/>
        <v/>
      </c>
      <c r="H313" s="18" t="str">
        <f t="shared" si="16"/>
        <v/>
      </c>
      <c r="I313" s="18" t="str">
        <f t="shared" si="17"/>
        <v/>
      </c>
    </row>
    <row r="314" spans="1:9">
      <c r="A314" s="18">
        <v>112</v>
      </c>
      <c r="C314" s="18" t="str">
        <f t="shared" si="13"/>
        <v/>
      </c>
      <c r="D314" s="18">
        <f>COUNTIF(C$203:C314,C314)</f>
        <v>112</v>
      </c>
      <c r="F314" s="18" t="str">
        <f t="shared" si="14"/>
        <v/>
      </c>
      <c r="G314" s="18" t="str">
        <f t="shared" si="15"/>
        <v/>
      </c>
      <c r="H314" s="18" t="str">
        <f t="shared" si="16"/>
        <v/>
      </c>
      <c r="I314" s="18" t="str">
        <f t="shared" si="17"/>
        <v/>
      </c>
    </row>
    <row r="315" spans="1:9">
      <c r="A315" s="18">
        <v>113</v>
      </c>
      <c r="C315" s="18" t="str">
        <f t="shared" si="13"/>
        <v/>
      </c>
      <c r="D315" s="18">
        <f>COUNTIF(C$203:C315,C315)</f>
        <v>113</v>
      </c>
      <c r="F315" s="18" t="str">
        <f t="shared" si="14"/>
        <v/>
      </c>
      <c r="G315" s="18" t="str">
        <f t="shared" si="15"/>
        <v/>
      </c>
      <c r="H315" s="18" t="str">
        <f t="shared" si="16"/>
        <v/>
      </c>
      <c r="I315" s="18" t="str">
        <f t="shared" si="17"/>
        <v/>
      </c>
    </row>
    <row r="316" spans="1:9">
      <c r="A316" s="18">
        <v>114</v>
      </c>
      <c r="C316" s="18" t="str">
        <f t="shared" si="13"/>
        <v/>
      </c>
      <c r="D316" s="18">
        <f>COUNTIF(C$203:C316,C316)</f>
        <v>114</v>
      </c>
      <c r="F316" s="18" t="str">
        <f t="shared" si="14"/>
        <v/>
      </c>
      <c r="G316" s="18" t="str">
        <f t="shared" si="15"/>
        <v/>
      </c>
      <c r="H316" s="18" t="str">
        <f t="shared" si="16"/>
        <v/>
      </c>
      <c r="I316" s="18" t="str">
        <f t="shared" si="17"/>
        <v/>
      </c>
    </row>
    <row r="317" spans="1:9">
      <c r="A317" s="18">
        <v>115</v>
      </c>
      <c r="C317" s="18" t="str">
        <f t="shared" si="13"/>
        <v/>
      </c>
      <c r="D317" s="18">
        <f>COUNTIF(C$203:C317,C317)</f>
        <v>115</v>
      </c>
      <c r="F317" s="18" t="str">
        <f t="shared" si="14"/>
        <v/>
      </c>
      <c r="G317" s="18" t="str">
        <f t="shared" si="15"/>
        <v/>
      </c>
      <c r="H317" s="18" t="str">
        <f t="shared" si="16"/>
        <v/>
      </c>
      <c r="I317" s="18" t="str">
        <f t="shared" si="17"/>
        <v/>
      </c>
    </row>
    <row r="318" spans="1:9">
      <c r="A318" s="18">
        <v>116</v>
      </c>
      <c r="C318" s="18" t="str">
        <f t="shared" si="13"/>
        <v/>
      </c>
      <c r="D318" s="18">
        <f>COUNTIF(C$203:C318,C318)</f>
        <v>116</v>
      </c>
      <c r="F318" s="18" t="str">
        <f t="shared" si="14"/>
        <v/>
      </c>
      <c r="G318" s="18" t="str">
        <f t="shared" si="15"/>
        <v/>
      </c>
      <c r="H318" s="18" t="str">
        <f t="shared" si="16"/>
        <v/>
      </c>
      <c r="I318" s="18" t="str">
        <f t="shared" si="17"/>
        <v/>
      </c>
    </row>
    <row r="319" spans="1:9">
      <c r="A319" s="18">
        <v>117</v>
      </c>
      <c r="C319" s="18" t="str">
        <f t="shared" si="13"/>
        <v/>
      </c>
      <c r="D319" s="18">
        <f>COUNTIF(C$203:C319,C319)</f>
        <v>117</v>
      </c>
      <c r="F319" s="18" t="str">
        <f t="shared" si="14"/>
        <v/>
      </c>
      <c r="G319" s="18" t="str">
        <f t="shared" si="15"/>
        <v/>
      </c>
      <c r="H319" s="18" t="str">
        <f t="shared" si="16"/>
        <v/>
      </c>
      <c r="I319" s="18" t="str">
        <f t="shared" si="17"/>
        <v/>
      </c>
    </row>
    <row r="320" spans="1:9">
      <c r="A320" s="18">
        <v>118</v>
      </c>
      <c r="C320" s="18" t="str">
        <f t="shared" si="13"/>
        <v/>
      </c>
      <c r="D320" s="18">
        <f>COUNTIF(C$203:C320,C320)</f>
        <v>118</v>
      </c>
      <c r="F320" s="18" t="str">
        <f t="shared" si="14"/>
        <v/>
      </c>
      <c r="G320" s="18" t="str">
        <f t="shared" si="15"/>
        <v/>
      </c>
      <c r="H320" s="18" t="str">
        <f t="shared" si="16"/>
        <v/>
      </c>
      <c r="I320" s="18" t="str">
        <f t="shared" si="17"/>
        <v/>
      </c>
    </row>
    <row r="321" spans="1:9">
      <c r="A321" s="18">
        <v>119</v>
      </c>
      <c r="C321" s="18" t="str">
        <f t="shared" si="13"/>
        <v/>
      </c>
      <c r="D321" s="18">
        <f>COUNTIF(C$203:C321,C321)</f>
        <v>119</v>
      </c>
      <c r="F321" s="18" t="str">
        <f t="shared" si="14"/>
        <v/>
      </c>
      <c r="G321" s="18" t="str">
        <f t="shared" si="15"/>
        <v/>
      </c>
      <c r="H321" s="18" t="str">
        <f t="shared" si="16"/>
        <v/>
      </c>
      <c r="I321" s="18" t="str">
        <f t="shared" si="17"/>
        <v/>
      </c>
    </row>
    <row r="322" spans="1:9">
      <c r="A322" s="18">
        <v>120</v>
      </c>
      <c r="C322" s="18" t="str">
        <f t="shared" si="13"/>
        <v/>
      </c>
      <c r="D322" s="18">
        <f>COUNTIF(C$203:C322,C322)</f>
        <v>120</v>
      </c>
      <c r="F322" s="18" t="str">
        <f t="shared" si="14"/>
        <v/>
      </c>
      <c r="G322" s="18" t="str">
        <f t="shared" si="15"/>
        <v/>
      </c>
      <c r="H322" s="18" t="str">
        <f t="shared" si="16"/>
        <v/>
      </c>
      <c r="I322" s="18" t="str">
        <f t="shared" si="17"/>
        <v/>
      </c>
    </row>
    <row r="323" spans="1:9">
      <c r="A323" s="18">
        <v>121</v>
      </c>
      <c r="C323" s="18" t="str">
        <f t="shared" si="13"/>
        <v/>
      </c>
      <c r="D323" s="18">
        <f>COUNTIF(C$203:C323,C323)</f>
        <v>121</v>
      </c>
      <c r="F323" s="18" t="str">
        <f t="shared" si="14"/>
        <v/>
      </c>
      <c r="G323" s="18" t="str">
        <f t="shared" si="15"/>
        <v/>
      </c>
      <c r="H323" s="18" t="str">
        <f t="shared" si="16"/>
        <v/>
      </c>
      <c r="I323" s="18" t="str">
        <f t="shared" si="17"/>
        <v/>
      </c>
    </row>
    <row r="324" spans="1:9">
      <c r="A324" s="18">
        <v>122</v>
      </c>
      <c r="C324" s="18" t="str">
        <f t="shared" si="13"/>
        <v/>
      </c>
      <c r="D324" s="18">
        <f>COUNTIF(C$203:C324,C324)</f>
        <v>122</v>
      </c>
      <c r="F324" s="18" t="str">
        <f t="shared" si="14"/>
        <v/>
      </c>
      <c r="G324" s="18" t="str">
        <f t="shared" si="15"/>
        <v/>
      </c>
      <c r="H324" s="18" t="str">
        <f t="shared" si="16"/>
        <v/>
      </c>
      <c r="I324" s="18" t="str">
        <f t="shared" si="17"/>
        <v/>
      </c>
    </row>
    <row r="325" spans="1:9">
      <c r="A325" s="18">
        <v>123</v>
      </c>
      <c r="C325" s="18" t="str">
        <f t="shared" si="13"/>
        <v/>
      </c>
      <c r="D325" s="18">
        <f>COUNTIF(C$203:C325,C325)</f>
        <v>123</v>
      </c>
      <c r="F325" s="18" t="str">
        <f t="shared" si="14"/>
        <v/>
      </c>
      <c r="G325" s="18" t="str">
        <f t="shared" si="15"/>
        <v/>
      </c>
      <c r="H325" s="18" t="str">
        <f t="shared" si="16"/>
        <v/>
      </c>
      <c r="I325" s="18" t="str">
        <f t="shared" si="17"/>
        <v/>
      </c>
    </row>
    <row r="326" spans="1:9">
      <c r="A326" s="18">
        <v>124</v>
      </c>
      <c r="C326" s="18" t="str">
        <f t="shared" si="13"/>
        <v/>
      </c>
      <c r="D326" s="18">
        <f>COUNTIF(C$203:C326,C326)</f>
        <v>124</v>
      </c>
      <c r="F326" s="18" t="str">
        <f t="shared" si="14"/>
        <v/>
      </c>
      <c r="G326" s="18" t="str">
        <f t="shared" si="15"/>
        <v/>
      </c>
      <c r="H326" s="18" t="str">
        <f t="shared" si="16"/>
        <v/>
      </c>
      <c r="I326" s="18" t="str">
        <f t="shared" si="17"/>
        <v/>
      </c>
    </row>
    <row r="327" spans="1:9">
      <c r="A327" s="18">
        <v>125</v>
      </c>
      <c r="C327" s="18" t="str">
        <f t="shared" si="13"/>
        <v/>
      </c>
      <c r="D327" s="18">
        <f>COUNTIF(C$203:C327,C327)</f>
        <v>125</v>
      </c>
      <c r="F327" s="18" t="str">
        <f t="shared" si="14"/>
        <v/>
      </c>
      <c r="G327" s="18" t="str">
        <f t="shared" si="15"/>
        <v/>
      </c>
      <c r="H327" s="18" t="str">
        <f t="shared" si="16"/>
        <v/>
      </c>
      <c r="I327" s="18" t="str">
        <f t="shared" si="17"/>
        <v/>
      </c>
    </row>
    <row r="328" spans="1:9">
      <c r="A328" s="18">
        <v>126</v>
      </c>
      <c r="C328" s="18" t="str">
        <f t="shared" si="13"/>
        <v/>
      </c>
      <c r="D328" s="18">
        <f>COUNTIF(C$203:C328,C328)</f>
        <v>126</v>
      </c>
      <c r="F328" s="18" t="str">
        <f t="shared" si="14"/>
        <v/>
      </c>
      <c r="G328" s="18" t="str">
        <f t="shared" si="15"/>
        <v/>
      </c>
      <c r="H328" s="18" t="str">
        <f t="shared" si="16"/>
        <v/>
      </c>
      <c r="I328" s="18" t="str">
        <f t="shared" si="17"/>
        <v/>
      </c>
    </row>
    <row r="329" spans="1:9">
      <c r="A329" s="18">
        <v>127</v>
      </c>
      <c r="C329" s="18" t="str">
        <f t="shared" si="13"/>
        <v/>
      </c>
      <c r="D329" s="18">
        <f>COUNTIF(C$203:C329,C329)</f>
        <v>127</v>
      </c>
      <c r="F329" s="18" t="str">
        <f t="shared" si="14"/>
        <v/>
      </c>
      <c r="G329" s="18" t="str">
        <f t="shared" si="15"/>
        <v/>
      </c>
      <c r="H329" s="18" t="str">
        <f t="shared" si="16"/>
        <v/>
      </c>
      <c r="I329" s="18" t="str">
        <f t="shared" si="17"/>
        <v/>
      </c>
    </row>
    <row r="330" spans="1:9">
      <c r="A330" s="18">
        <v>128</v>
      </c>
      <c r="C330" s="18" t="str">
        <f t="shared" si="13"/>
        <v/>
      </c>
      <c r="D330" s="18">
        <f>COUNTIF(C$203:C330,C330)</f>
        <v>128</v>
      </c>
      <c r="F330" s="18" t="str">
        <f t="shared" si="14"/>
        <v/>
      </c>
      <c r="G330" s="18" t="str">
        <f t="shared" si="15"/>
        <v/>
      </c>
      <c r="H330" s="18" t="str">
        <f t="shared" si="16"/>
        <v/>
      </c>
      <c r="I330" s="18" t="str">
        <f t="shared" si="17"/>
        <v/>
      </c>
    </row>
    <row r="331" spans="1:9">
      <c r="A331" s="18">
        <v>129</v>
      </c>
      <c r="C331" s="18" t="str">
        <f t="shared" si="13"/>
        <v/>
      </c>
      <c r="D331" s="18">
        <f>COUNTIF(C$203:C331,C331)</f>
        <v>129</v>
      </c>
      <c r="F331" s="18" t="str">
        <f t="shared" si="14"/>
        <v/>
      </c>
      <c r="G331" s="18" t="str">
        <f t="shared" si="15"/>
        <v/>
      </c>
      <c r="H331" s="18" t="str">
        <f t="shared" si="16"/>
        <v/>
      </c>
      <c r="I331" s="18" t="str">
        <f t="shared" si="17"/>
        <v/>
      </c>
    </row>
    <row r="332" spans="1:9">
      <c r="A332" s="18">
        <v>130</v>
      </c>
      <c r="C332" s="18" t="str">
        <f t="shared" ref="C332:C395" si="18">K132</f>
        <v/>
      </c>
      <c r="D332" s="18">
        <f>COUNTIF(C$203:C332,C332)</f>
        <v>130</v>
      </c>
      <c r="F332" s="18" t="str">
        <f t="shared" ref="F332:F395" si="19">IF(C332="","",CONCATENATE(C332,D332)*1)</f>
        <v/>
      </c>
      <c r="G332" s="18" t="str">
        <f t="shared" ref="G332:G395" si="20">C132</f>
        <v/>
      </c>
      <c r="H332" s="18" t="str">
        <f t="shared" si="16"/>
        <v/>
      </c>
      <c r="I332" s="18" t="str">
        <f t="shared" si="17"/>
        <v/>
      </c>
    </row>
    <row r="333" spans="1:9">
      <c r="A333" s="18">
        <v>131</v>
      </c>
      <c r="C333" s="18" t="str">
        <f t="shared" si="18"/>
        <v/>
      </c>
      <c r="D333" s="18">
        <f>COUNTIF(C$203:C333,C333)</f>
        <v>131</v>
      </c>
      <c r="F333" s="18" t="str">
        <f t="shared" si="19"/>
        <v/>
      </c>
      <c r="G333" s="18" t="str">
        <f t="shared" si="20"/>
        <v/>
      </c>
      <c r="H333" s="18" t="str">
        <f t="shared" si="16"/>
        <v/>
      </c>
      <c r="I333" s="18" t="str">
        <f t="shared" si="17"/>
        <v/>
      </c>
    </row>
    <row r="334" spans="1:9">
      <c r="A334" s="18">
        <v>132</v>
      </c>
      <c r="C334" s="18" t="str">
        <f t="shared" si="18"/>
        <v/>
      </c>
      <c r="D334" s="18">
        <f>COUNTIF(C$203:C334,C334)</f>
        <v>132</v>
      </c>
      <c r="F334" s="18" t="str">
        <f t="shared" si="19"/>
        <v/>
      </c>
      <c r="G334" s="18" t="str">
        <f t="shared" si="20"/>
        <v/>
      </c>
      <c r="H334" s="18" t="str">
        <f t="shared" si="16"/>
        <v/>
      </c>
      <c r="I334" s="18" t="str">
        <f t="shared" si="17"/>
        <v/>
      </c>
    </row>
    <row r="335" spans="1:9">
      <c r="A335" s="18">
        <v>133</v>
      </c>
      <c r="C335" s="18" t="str">
        <f t="shared" si="18"/>
        <v/>
      </c>
      <c r="D335" s="18">
        <f>COUNTIF(C$203:C335,C335)</f>
        <v>133</v>
      </c>
      <c r="F335" s="18" t="str">
        <f t="shared" si="19"/>
        <v/>
      </c>
      <c r="G335" s="18" t="str">
        <f t="shared" si="20"/>
        <v/>
      </c>
      <c r="H335" s="18" t="str">
        <f t="shared" si="16"/>
        <v/>
      </c>
      <c r="I335" s="18" t="str">
        <f t="shared" si="17"/>
        <v/>
      </c>
    </row>
    <row r="336" spans="1:9">
      <c r="A336" s="18">
        <v>134</v>
      </c>
      <c r="C336" s="18" t="str">
        <f t="shared" si="18"/>
        <v/>
      </c>
      <c r="D336" s="18">
        <f>COUNTIF(C$203:C336,C336)</f>
        <v>134</v>
      </c>
      <c r="F336" s="18" t="str">
        <f t="shared" si="19"/>
        <v/>
      </c>
      <c r="G336" s="18" t="str">
        <f t="shared" si="20"/>
        <v/>
      </c>
      <c r="H336" s="18" t="str">
        <f t="shared" si="16"/>
        <v/>
      </c>
      <c r="I336" s="18" t="str">
        <f t="shared" si="17"/>
        <v/>
      </c>
    </row>
    <row r="337" spans="1:9">
      <c r="A337" s="18">
        <v>135</v>
      </c>
      <c r="C337" s="18" t="str">
        <f t="shared" si="18"/>
        <v/>
      </c>
      <c r="D337" s="18">
        <f>COUNTIF(C$203:C337,C337)</f>
        <v>135</v>
      </c>
      <c r="F337" s="18" t="str">
        <f t="shared" si="19"/>
        <v/>
      </c>
      <c r="G337" s="18" t="str">
        <f t="shared" si="20"/>
        <v/>
      </c>
      <c r="H337" s="18" t="str">
        <f t="shared" si="16"/>
        <v/>
      </c>
      <c r="I337" s="18" t="str">
        <f t="shared" si="17"/>
        <v/>
      </c>
    </row>
    <row r="338" spans="1:9">
      <c r="A338" s="18">
        <v>136</v>
      </c>
      <c r="C338" s="18" t="str">
        <f t="shared" si="18"/>
        <v/>
      </c>
      <c r="D338" s="18">
        <f>COUNTIF(C$203:C338,C338)</f>
        <v>136</v>
      </c>
      <c r="F338" s="18" t="str">
        <f t="shared" si="19"/>
        <v/>
      </c>
      <c r="G338" s="18" t="str">
        <f t="shared" si="20"/>
        <v/>
      </c>
      <c r="H338" s="18" t="str">
        <f t="shared" si="16"/>
        <v/>
      </c>
      <c r="I338" s="18" t="str">
        <f t="shared" si="17"/>
        <v/>
      </c>
    </row>
    <row r="339" spans="1:9">
      <c r="A339" s="18">
        <v>137</v>
      </c>
      <c r="C339" s="18" t="str">
        <f t="shared" si="18"/>
        <v/>
      </c>
      <c r="D339" s="18">
        <f>COUNTIF(C$203:C339,C339)</f>
        <v>137</v>
      </c>
      <c r="F339" s="18" t="str">
        <f t="shared" si="19"/>
        <v/>
      </c>
      <c r="G339" s="18" t="str">
        <f t="shared" si="20"/>
        <v/>
      </c>
      <c r="H339" s="18" t="str">
        <f t="shared" si="16"/>
        <v/>
      </c>
      <c r="I339" s="18" t="str">
        <f t="shared" si="17"/>
        <v/>
      </c>
    </row>
    <row r="340" spans="1:9">
      <c r="A340" s="18">
        <v>138</v>
      </c>
      <c r="C340" s="18" t="str">
        <f t="shared" si="18"/>
        <v/>
      </c>
      <c r="D340" s="18">
        <f>COUNTIF(C$203:C340,C340)</f>
        <v>138</v>
      </c>
      <c r="F340" s="18" t="str">
        <f t="shared" si="19"/>
        <v/>
      </c>
      <c r="G340" s="18" t="str">
        <f t="shared" si="20"/>
        <v/>
      </c>
      <c r="H340" s="18" t="str">
        <f t="shared" si="16"/>
        <v/>
      </c>
      <c r="I340" s="18" t="str">
        <f t="shared" si="17"/>
        <v/>
      </c>
    </row>
    <row r="341" spans="1:9">
      <c r="A341" s="18">
        <v>139</v>
      </c>
      <c r="C341" s="18" t="str">
        <f t="shared" si="18"/>
        <v/>
      </c>
      <c r="D341" s="18">
        <f>COUNTIF(C$203:C341,C341)</f>
        <v>139</v>
      </c>
      <c r="F341" s="18" t="str">
        <f t="shared" si="19"/>
        <v/>
      </c>
      <c r="G341" s="18" t="str">
        <f t="shared" si="20"/>
        <v/>
      </c>
      <c r="H341" s="18" t="str">
        <f t="shared" si="16"/>
        <v/>
      </c>
      <c r="I341" s="18" t="str">
        <f t="shared" si="17"/>
        <v/>
      </c>
    </row>
    <row r="342" spans="1:9">
      <c r="A342" s="18">
        <v>140</v>
      </c>
      <c r="C342" s="18" t="str">
        <f t="shared" si="18"/>
        <v/>
      </c>
      <c r="D342" s="18">
        <f>COUNTIF(C$203:C342,C342)</f>
        <v>140</v>
      </c>
      <c r="F342" s="18" t="str">
        <f t="shared" si="19"/>
        <v/>
      </c>
      <c r="G342" s="18" t="str">
        <f t="shared" si="20"/>
        <v/>
      </c>
      <c r="H342" s="18" t="str">
        <f t="shared" si="16"/>
        <v/>
      </c>
      <c r="I342" s="18" t="str">
        <f t="shared" si="17"/>
        <v/>
      </c>
    </row>
    <row r="343" spans="1:9">
      <c r="A343" s="18">
        <v>141</v>
      </c>
      <c r="C343" s="18" t="str">
        <f t="shared" si="18"/>
        <v/>
      </c>
      <c r="D343" s="18">
        <f>COUNTIF(C$203:C343,C343)</f>
        <v>141</v>
      </c>
      <c r="F343" s="18" t="str">
        <f t="shared" si="19"/>
        <v/>
      </c>
      <c r="G343" s="18" t="str">
        <f t="shared" si="20"/>
        <v/>
      </c>
      <c r="H343" s="18" t="str">
        <f t="shared" si="16"/>
        <v/>
      </c>
      <c r="I343" s="18" t="str">
        <f t="shared" si="17"/>
        <v/>
      </c>
    </row>
    <row r="344" spans="1:9">
      <c r="A344" s="18">
        <v>142</v>
      </c>
      <c r="C344" s="18" t="str">
        <f t="shared" si="18"/>
        <v/>
      </c>
      <c r="D344" s="18">
        <f>COUNTIF(C$203:C344,C344)</f>
        <v>142</v>
      </c>
      <c r="F344" s="18" t="str">
        <f t="shared" si="19"/>
        <v/>
      </c>
      <c r="G344" s="18" t="str">
        <f t="shared" si="20"/>
        <v/>
      </c>
      <c r="H344" s="18" t="str">
        <f t="shared" si="16"/>
        <v/>
      </c>
      <c r="I344" s="18" t="str">
        <f t="shared" si="17"/>
        <v/>
      </c>
    </row>
    <row r="345" spans="1:9">
      <c r="A345" s="18">
        <v>143</v>
      </c>
      <c r="C345" s="18" t="str">
        <f t="shared" si="18"/>
        <v/>
      </c>
      <c r="D345" s="18">
        <f>COUNTIF(C$203:C345,C345)</f>
        <v>143</v>
      </c>
      <c r="F345" s="18" t="str">
        <f t="shared" si="19"/>
        <v/>
      </c>
      <c r="G345" s="18" t="str">
        <f t="shared" si="20"/>
        <v/>
      </c>
      <c r="H345" s="18" t="str">
        <f t="shared" si="16"/>
        <v/>
      </c>
      <c r="I345" s="18" t="str">
        <f t="shared" si="17"/>
        <v/>
      </c>
    </row>
    <row r="346" spans="1:9">
      <c r="A346" s="18">
        <v>144</v>
      </c>
      <c r="C346" s="18" t="str">
        <f t="shared" si="18"/>
        <v/>
      </c>
      <c r="D346" s="18">
        <f>COUNTIF(C$203:C346,C346)</f>
        <v>144</v>
      </c>
      <c r="F346" s="18" t="str">
        <f t="shared" si="19"/>
        <v/>
      </c>
      <c r="G346" s="18" t="str">
        <f t="shared" si="20"/>
        <v/>
      </c>
      <c r="H346" s="18" t="str">
        <f t="shared" si="16"/>
        <v/>
      </c>
      <c r="I346" s="18" t="str">
        <f t="shared" si="17"/>
        <v/>
      </c>
    </row>
    <row r="347" spans="1:9">
      <c r="A347" s="18">
        <v>145</v>
      </c>
      <c r="C347" s="18" t="str">
        <f t="shared" si="18"/>
        <v/>
      </c>
      <c r="D347" s="18">
        <f>COUNTIF(C$203:C347,C347)</f>
        <v>145</v>
      </c>
      <c r="F347" s="18" t="str">
        <f t="shared" si="19"/>
        <v/>
      </c>
      <c r="G347" s="18" t="str">
        <f t="shared" si="20"/>
        <v/>
      </c>
      <c r="H347" s="18" t="str">
        <f t="shared" ref="H347:H402" si="21">D147</f>
        <v/>
      </c>
      <c r="I347" s="18" t="str">
        <f t="shared" ref="I347:I402" si="22">E147</f>
        <v/>
      </c>
    </row>
    <row r="348" spans="1:9">
      <c r="A348" s="18">
        <v>146</v>
      </c>
      <c r="C348" s="18" t="str">
        <f t="shared" si="18"/>
        <v/>
      </c>
      <c r="D348" s="18">
        <f>COUNTIF(C$203:C348,C348)</f>
        <v>146</v>
      </c>
      <c r="F348" s="18" t="str">
        <f t="shared" si="19"/>
        <v/>
      </c>
      <c r="G348" s="18" t="str">
        <f t="shared" si="20"/>
        <v/>
      </c>
      <c r="H348" s="18" t="str">
        <f t="shared" si="21"/>
        <v/>
      </c>
      <c r="I348" s="18" t="str">
        <f t="shared" si="22"/>
        <v/>
      </c>
    </row>
    <row r="349" spans="1:9">
      <c r="A349" s="18">
        <v>147</v>
      </c>
      <c r="C349" s="18" t="str">
        <f t="shared" si="18"/>
        <v/>
      </c>
      <c r="D349" s="18">
        <f>COUNTIF(C$203:C349,C349)</f>
        <v>147</v>
      </c>
      <c r="F349" s="18" t="str">
        <f t="shared" si="19"/>
        <v/>
      </c>
      <c r="G349" s="18" t="str">
        <f t="shared" si="20"/>
        <v/>
      </c>
      <c r="H349" s="18" t="str">
        <f t="shared" si="21"/>
        <v/>
      </c>
      <c r="I349" s="18" t="str">
        <f t="shared" si="22"/>
        <v/>
      </c>
    </row>
    <row r="350" spans="1:9">
      <c r="A350" s="18">
        <v>148</v>
      </c>
      <c r="C350" s="18" t="str">
        <f t="shared" si="18"/>
        <v/>
      </c>
      <c r="D350" s="18">
        <f>COUNTIF(C$203:C350,C350)</f>
        <v>148</v>
      </c>
      <c r="F350" s="18" t="str">
        <f t="shared" si="19"/>
        <v/>
      </c>
      <c r="G350" s="18" t="str">
        <f t="shared" si="20"/>
        <v/>
      </c>
      <c r="H350" s="18" t="str">
        <f t="shared" si="21"/>
        <v/>
      </c>
      <c r="I350" s="18" t="str">
        <f t="shared" si="22"/>
        <v/>
      </c>
    </row>
    <row r="351" spans="1:9">
      <c r="A351" s="18">
        <v>149</v>
      </c>
      <c r="C351" s="18" t="str">
        <f t="shared" si="18"/>
        <v/>
      </c>
      <c r="D351" s="18">
        <f>COUNTIF(C$203:C351,C351)</f>
        <v>149</v>
      </c>
      <c r="F351" s="18" t="str">
        <f t="shared" si="19"/>
        <v/>
      </c>
      <c r="G351" s="18" t="str">
        <f t="shared" si="20"/>
        <v/>
      </c>
      <c r="H351" s="18" t="str">
        <f t="shared" si="21"/>
        <v/>
      </c>
      <c r="I351" s="18" t="str">
        <f t="shared" si="22"/>
        <v/>
      </c>
    </row>
    <row r="352" spans="1:9">
      <c r="A352" s="18">
        <v>150</v>
      </c>
      <c r="C352" s="18" t="str">
        <f t="shared" si="18"/>
        <v/>
      </c>
      <c r="D352" s="18">
        <f>COUNTIF(C$203:C352,C352)</f>
        <v>150</v>
      </c>
      <c r="F352" s="18" t="str">
        <f t="shared" si="19"/>
        <v/>
      </c>
      <c r="G352" s="18" t="str">
        <f t="shared" si="20"/>
        <v/>
      </c>
      <c r="H352" s="18" t="str">
        <f t="shared" si="21"/>
        <v/>
      </c>
      <c r="I352" s="18" t="str">
        <f t="shared" si="22"/>
        <v/>
      </c>
    </row>
    <row r="353" spans="1:9">
      <c r="A353" s="18">
        <v>151</v>
      </c>
      <c r="C353" s="18" t="str">
        <f t="shared" si="18"/>
        <v/>
      </c>
      <c r="D353" s="18">
        <f>COUNTIF(C$203:C353,C353)</f>
        <v>151</v>
      </c>
      <c r="F353" s="18" t="str">
        <f t="shared" si="19"/>
        <v/>
      </c>
      <c r="G353" s="18" t="str">
        <f t="shared" si="20"/>
        <v/>
      </c>
      <c r="H353" s="18" t="str">
        <f t="shared" si="21"/>
        <v/>
      </c>
      <c r="I353" s="18" t="str">
        <f t="shared" si="22"/>
        <v/>
      </c>
    </row>
    <row r="354" spans="1:9">
      <c r="A354" s="18">
        <v>152</v>
      </c>
      <c r="C354" s="18" t="str">
        <f t="shared" si="18"/>
        <v/>
      </c>
      <c r="D354" s="18">
        <f>COUNTIF(C$203:C354,C354)</f>
        <v>152</v>
      </c>
      <c r="F354" s="18" t="str">
        <f t="shared" si="19"/>
        <v/>
      </c>
      <c r="G354" s="18" t="str">
        <f t="shared" si="20"/>
        <v/>
      </c>
      <c r="H354" s="18" t="str">
        <f t="shared" si="21"/>
        <v/>
      </c>
      <c r="I354" s="18" t="str">
        <f t="shared" si="22"/>
        <v/>
      </c>
    </row>
    <row r="355" spans="1:9">
      <c r="A355" s="18">
        <v>153</v>
      </c>
      <c r="C355" s="18" t="str">
        <f t="shared" si="18"/>
        <v/>
      </c>
      <c r="D355" s="18">
        <f>COUNTIF(C$203:C355,C355)</f>
        <v>153</v>
      </c>
      <c r="F355" s="18" t="str">
        <f t="shared" si="19"/>
        <v/>
      </c>
      <c r="G355" s="18" t="str">
        <f t="shared" si="20"/>
        <v/>
      </c>
      <c r="H355" s="18" t="str">
        <f t="shared" si="21"/>
        <v/>
      </c>
      <c r="I355" s="18" t="str">
        <f t="shared" si="22"/>
        <v/>
      </c>
    </row>
    <row r="356" spans="1:9">
      <c r="A356" s="18">
        <v>154</v>
      </c>
      <c r="C356" s="18" t="str">
        <f t="shared" si="18"/>
        <v/>
      </c>
      <c r="D356" s="18">
        <f>COUNTIF(C$203:C356,C356)</f>
        <v>154</v>
      </c>
      <c r="F356" s="18" t="str">
        <f t="shared" si="19"/>
        <v/>
      </c>
      <c r="G356" s="18" t="str">
        <f t="shared" si="20"/>
        <v/>
      </c>
      <c r="H356" s="18" t="str">
        <f t="shared" si="21"/>
        <v/>
      </c>
      <c r="I356" s="18" t="str">
        <f t="shared" si="22"/>
        <v/>
      </c>
    </row>
    <row r="357" spans="1:9">
      <c r="A357" s="18">
        <v>155</v>
      </c>
      <c r="C357" s="18" t="str">
        <f t="shared" si="18"/>
        <v/>
      </c>
      <c r="D357" s="18">
        <f>COUNTIF(C$203:C357,C357)</f>
        <v>155</v>
      </c>
      <c r="F357" s="18" t="str">
        <f t="shared" si="19"/>
        <v/>
      </c>
      <c r="G357" s="18" t="str">
        <f t="shared" si="20"/>
        <v/>
      </c>
      <c r="H357" s="18" t="str">
        <f t="shared" si="21"/>
        <v/>
      </c>
      <c r="I357" s="18" t="str">
        <f t="shared" si="22"/>
        <v/>
      </c>
    </row>
    <row r="358" spans="1:9">
      <c r="A358" s="18">
        <v>156</v>
      </c>
      <c r="C358" s="18" t="str">
        <f t="shared" si="18"/>
        <v/>
      </c>
      <c r="D358" s="18">
        <f>COUNTIF(C$203:C358,C358)</f>
        <v>156</v>
      </c>
      <c r="F358" s="18" t="str">
        <f t="shared" si="19"/>
        <v/>
      </c>
      <c r="G358" s="18" t="str">
        <f t="shared" si="20"/>
        <v/>
      </c>
      <c r="H358" s="18" t="str">
        <f t="shared" si="21"/>
        <v/>
      </c>
      <c r="I358" s="18" t="str">
        <f t="shared" si="22"/>
        <v/>
      </c>
    </row>
    <row r="359" spans="1:9">
      <c r="A359" s="18">
        <v>157</v>
      </c>
      <c r="C359" s="18" t="str">
        <f t="shared" si="18"/>
        <v/>
      </c>
      <c r="D359" s="18">
        <f>COUNTIF(C$203:C359,C359)</f>
        <v>157</v>
      </c>
      <c r="F359" s="18" t="str">
        <f t="shared" si="19"/>
        <v/>
      </c>
      <c r="G359" s="18" t="str">
        <f t="shared" si="20"/>
        <v/>
      </c>
      <c r="H359" s="18" t="str">
        <f t="shared" si="21"/>
        <v/>
      </c>
      <c r="I359" s="18" t="str">
        <f t="shared" si="22"/>
        <v/>
      </c>
    </row>
    <row r="360" spans="1:9">
      <c r="A360" s="18">
        <v>158</v>
      </c>
      <c r="C360" s="18" t="str">
        <f t="shared" si="18"/>
        <v/>
      </c>
      <c r="D360" s="18">
        <f>COUNTIF(C$203:C360,C360)</f>
        <v>158</v>
      </c>
      <c r="F360" s="18" t="str">
        <f t="shared" si="19"/>
        <v/>
      </c>
      <c r="G360" s="18" t="str">
        <f t="shared" si="20"/>
        <v/>
      </c>
      <c r="H360" s="18" t="str">
        <f t="shared" si="21"/>
        <v/>
      </c>
      <c r="I360" s="18" t="str">
        <f t="shared" si="22"/>
        <v/>
      </c>
    </row>
    <row r="361" spans="1:9">
      <c r="A361" s="18">
        <v>159</v>
      </c>
      <c r="C361" s="18" t="str">
        <f t="shared" si="18"/>
        <v/>
      </c>
      <c r="D361" s="18">
        <f>COUNTIF(C$203:C361,C361)</f>
        <v>159</v>
      </c>
      <c r="F361" s="18" t="str">
        <f t="shared" si="19"/>
        <v/>
      </c>
      <c r="G361" s="18" t="str">
        <f t="shared" si="20"/>
        <v/>
      </c>
      <c r="H361" s="18" t="str">
        <f t="shared" si="21"/>
        <v/>
      </c>
      <c r="I361" s="18" t="str">
        <f t="shared" si="22"/>
        <v/>
      </c>
    </row>
    <row r="362" spans="1:9">
      <c r="A362" s="18">
        <v>160</v>
      </c>
      <c r="C362" s="18" t="str">
        <f t="shared" si="18"/>
        <v/>
      </c>
      <c r="D362" s="18">
        <f>COUNTIF(C$203:C362,C362)</f>
        <v>160</v>
      </c>
      <c r="F362" s="18" t="str">
        <f t="shared" si="19"/>
        <v/>
      </c>
      <c r="G362" s="18" t="str">
        <f t="shared" si="20"/>
        <v/>
      </c>
      <c r="H362" s="18" t="str">
        <f t="shared" si="21"/>
        <v/>
      </c>
      <c r="I362" s="18" t="str">
        <f t="shared" si="22"/>
        <v/>
      </c>
    </row>
    <row r="363" spans="1:9">
      <c r="A363" s="18">
        <v>161</v>
      </c>
      <c r="C363" s="18" t="str">
        <f t="shared" si="18"/>
        <v/>
      </c>
      <c r="D363" s="18">
        <f>COUNTIF(C$203:C363,C363)</f>
        <v>161</v>
      </c>
      <c r="F363" s="18" t="str">
        <f t="shared" si="19"/>
        <v/>
      </c>
      <c r="G363" s="18" t="str">
        <f t="shared" si="20"/>
        <v/>
      </c>
      <c r="H363" s="18" t="str">
        <f t="shared" si="21"/>
        <v/>
      </c>
      <c r="I363" s="18" t="str">
        <f t="shared" si="22"/>
        <v/>
      </c>
    </row>
    <row r="364" spans="1:9">
      <c r="A364" s="18">
        <v>162</v>
      </c>
      <c r="C364" s="18" t="str">
        <f t="shared" si="18"/>
        <v/>
      </c>
      <c r="D364" s="18">
        <f>COUNTIF(C$203:C364,C364)</f>
        <v>162</v>
      </c>
      <c r="F364" s="18" t="str">
        <f t="shared" si="19"/>
        <v/>
      </c>
      <c r="G364" s="18" t="str">
        <f t="shared" si="20"/>
        <v/>
      </c>
      <c r="H364" s="18" t="str">
        <f t="shared" si="21"/>
        <v/>
      </c>
      <c r="I364" s="18" t="str">
        <f t="shared" si="22"/>
        <v/>
      </c>
    </row>
    <row r="365" spans="1:9">
      <c r="A365" s="18">
        <v>163</v>
      </c>
      <c r="C365" s="18" t="str">
        <f t="shared" si="18"/>
        <v/>
      </c>
      <c r="D365" s="18">
        <f>COUNTIF(C$203:C365,C365)</f>
        <v>163</v>
      </c>
      <c r="F365" s="18" t="str">
        <f t="shared" si="19"/>
        <v/>
      </c>
      <c r="G365" s="18" t="str">
        <f t="shared" si="20"/>
        <v/>
      </c>
      <c r="H365" s="18" t="str">
        <f t="shared" si="21"/>
        <v/>
      </c>
      <c r="I365" s="18" t="str">
        <f t="shared" si="22"/>
        <v/>
      </c>
    </row>
    <row r="366" spans="1:9">
      <c r="A366" s="18">
        <v>164</v>
      </c>
      <c r="C366" s="18" t="str">
        <f t="shared" si="18"/>
        <v/>
      </c>
      <c r="D366" s="18">
        <f>COUNTIF(C$203:C366,C366)</f>
        <v>164</v>
      </c>
      <c r="F366" s="18" t="str">
        <f t="shared" si="19"/>
        <v/>
      </c>
      <c r="G366" s="18" t="str">
        <f t="shared" si="20"/>
        <v/>
      </c>
      <c r="H366" s="18" t="str">
        <f t="shared" si="21"/>
        <v/>
      </c>
      <c r="I366" s="18" t="str">
        <f t="shared" si="22"/>
        <v/>
      </c>
    </row>
    <row r="367" spans="1:9">
      <c r="A367" s="18">
        <v>165</v>
      </c>
      <c r="C367" s="18" t="str">
        <f t="shared" si="18"/>
        <v/>
      </c>
      <c r="D367" s="18">
        <f>COUNTIF(C$203:C367,C367)</f>
        <v>165</v>
      </c>
      <c r="F367" s="18" t="str">
        <f t="shared" si="19"/>
        <v/>
      </c>
      <c r="G367" s="18" t="str">
        <f t="shared" si="20"/>
        <v/>
      </c>
      <c r="H367" s="18" t="str">
        <f t="shared" si="21"/>
        <v/>
      </c>
      <c r="I367" s="18" t="str">
        <f t="shared" si="22"/>
        <v/>
      </c>
    </row>
    <row r="368" spans="1:9">
      <c r="A368" s="18">
        <v>166</v>
      </c>
      <c r="C368" s="18" t="str">
        <f t="shared" si="18"/>
        <v/>
      </c>
      <c r="D368" s="18">
        <f>COUNTIF(C$203:C368,C368)</f>
        <v>166</v>
      </c>
      <c r="F368" s="18" t="str">
        <f t="shared" si="19"/>
        <v/>
      </c>
      <c r="G368" s="18" t="str">
        <f t="shared" si="20"/>
        <v/>
      </c>
      <c r="H368" s="18" t="str">
        <f t="shared" si="21"/>
        <v/>
      </c>
      <c r="I368" s="18" t="str">
        <f t="shared" si="22"/>
        <v/>
      </c>
    </row>
    <row r="369" spans="1:9">
      <c r="A369" s="18">
        <v>167</v>
      </c>
      <c r="C369" s="18" t="str">
        <f t="shared" si="18"/>
        <v/>
      </c>
      <c r="D369" s="18">
        <f>COUNTIF(C$203:C369,C369)</f>
        <v>167</v>
      </c>
      <c r="F369" s="18" t="str">
        <f t="shared" si="19"/>
        <v/>
      </c>
      <c r="G369" s="18" t="str">
        <f t="shared" si="20"/>
        <v/>
      </c>
      <c r="H369" s="18" t="str">
        <f t="shared" si="21"/>
        <v/>
      </c>
      <c r="I369" s="18" t="str">
        <f t="shared" si="22"/>
        <v/>
      </c>
    </row>
    <row r="370" spans="1:9">
      <c r="A370" s="18">
        <v>168</v>
      </c>
      <c r="C370" s="18" t="str">
        <f t="shared" si="18"/>
        <v/>
      </c>
      <c r="D370" s="18">
        <f>COUNTIF(C$203:C370,C370)</f>
        <v>168</v>
      </c>
      <c r="F370" s="18" t="str">
        <f t="shared" si="19"/>
        <v/>
      </c>
      <c r="G370" s="18" t="str">
        <f t="shared" si="20"/>
        <v/>
      </c>
      <c r="H370" s="18" t="str">
        <f t="shared" si="21"/>
        <v/>
      </c>
      <c r="I370" s="18" t="str">
        <f t="shared" si="22"/>
        <v/>
      </c>
    </row>
    <row r="371" spans="1:9">
      <c r="A371" s="18">
        <v>169</v>
      </c>
      <c r="C371" s="18" t="str">
        <f t="shared" si="18"/>
        <v/>
      </c>
      <c r="D371" s="18">
        <f>COUNTIF(C$203:C371,C371)</f>
        <v>169</v>
      </c>
      <c r="F371" s="18" t="str">
        <f t="shared" si="19"/>
        <v/>
      </c>
      <c r="G371" s="18" t="str">
        <f t="shared" si="20"/>
        <v/>
      </c>
      <c r="H371" s="18" t="str">
        <f t="shared" si="21"/>
        <v/>
      </c>
      <c r="I371" s="18" t="str">
        <f t="shared" si="22"/>
        <v/>
      </c>
    </row>
    <row r="372" spans="1:9">
      <c r="A372" s="18">
        <v>170</v>
      </c>
      <c r="C372" s="18" t="str">
        <f t="shared" si="18"/>
        <v/>
      </c>
      <c r="D372" s="18">
        <f>COUNTIF(C$203:C372,C372)</f>
        <v>170</v>
      </c>
      <c r="F372" s="18" t="str">
        <f t="shared" si="19"/>
        <v/>
      </c>
      <c r="G372" s="18" t="str">
        <f t="shared" si="20"/>
        <v/>
      </c>
      <c r="H372" s="18" t="str">
        <f t="shared" si="21"/>
        <v/>
      </c>
      <c r="I372" s="18" t="str">
        <f t="shared" si="22"/>
        <v/>
      </c>
    </row>
    <row r="373" spans="1:9">
      <c r="A373" s="18">
        <v>171</v>
      </c>
      <c r="C373" s="18" t="str">
        <f t="shared" si="18"/>
        <v/>
      </c>
      <c r="D373" s="18">
        <f>COUNTIF(C$203:C373,C373)</f>
        <v>171</v>
      </c>
      <c r="F373" s="18" t="str">
        <f t="shared" si="19"/>
        <v/>
      </c>
      <c r="G373" s="18" t="str">
        <f t="shared" si="20"/>
        <v/>
      </c>
      <c r="H373" s="18" t="str">
        <f t="shared" si="21"/>
        <v/>
      </c>
      <c r="I373" s="18" t="str">
        <f t="shared" si="22"/>
        <v/>
      </c>
    </row>
    <row r="374" spans="1:9">
      <c r="A374" s="18">
        <v>172</v>
      </c>
      <c r="C374" s="18" t="str">
        <f t="shared" si="18"/>
        <v/>
      </c>
      <c r="D374" s="18">
        <f>COUNTIF(C$203:C374,C374)</f>
        <v>172</v>
      </c>
      <c r="F374" s="18" t="str">
        <f t="shared" si="19"/>
        <v/>
      </c>
      <c r="G374" s="18" t="str">
        <f t="shared" si="20"/>
        <v/>
      </c>
      <c r="H374" s="18" t="str">
        <f t="shared" si="21"/>
        <v/>
      </c>
      <c r="I374" s="18" t="str">
        <f t="shared" si="22"/>
        <v/>
      </c>
    </row>
    <row r="375" spans="1:9">
      <c r="A375" s="18">
        <v>173</v>
      </c>
      <c r="C375" s="18" t="str">
        <f t="shared" si="18"/>
        <v/>
      </c>
      <c r="D375" s="18">
        <f>COUNTIF(C$203:C375,C375)</f>
        <v>173</v>
      </c>
      <c r="F375" s="18" t="str">
        <f t="shared" si="19"/>
        <v/>
      </c>
      <c r="G375" s="18" t="str">
        <f t="shared" si="20"/>
        <v/>
      </c>
      <c r="H375" s="18" t="str">
        <f t="shared" si="21"/>
        <v/>
      </c>
      <c r="I375" s="18" t="str">
        <f t="shared" si="22"/>
        <v/>
      </c>
    </row>
    <row r="376" spans="1:9">
      <c r="A376" s="18">
        <v>174</v>
      </c>
      <c r="C376" s="18" t="str">
        <f t="shared" si="18"/>
        <v/>
      </c>
      <c r="D376" s="18">
        <f>COUNTIF(C$203:C376,C376)</f>
        <v>174</v>
      </c>
      <c r="F376" s="18" t="str">
        <f t="shared" si="19"/>
        <v/>
      </c>
      <c r="G376" s="18" t="str">
        <f t="shared" si="20"/>
        <v/>
      </c>
      <c r="H376" s="18" t="str">
        <f t="shared" si="21"/>
        <v/>
      </c>
      <c r="I376" s="18" t="str">
        <f t="shared" si="22"/>
        <v/>
      </c>
    </row>
    <row r="377" spans="1:9">
      <c r="A377" s="18">
        <v>175</v>
      </c>
      <c r="C377" s="18" t="str">
        <f t="shared" si="18"/>
        <v/>
      </c>
      <c r="D377" s="18">
        <f>COUNTIF(C$203:C377,C377)</f>
        <v>175</v>
      </c>
      <c r="F377" s="18" t="str">
        <f t="shared" si="19"/>
        <v/>
      </c>
      <c r="G377" s="18" t="str">
        <f t="shared" si="20"/>
        <v/>
      </c>
      <c r="H377" s="18" t="str">
        <f t="shared" si="21"/>
        <v/>
      </c>
      <c r="I377" s="18" t="str">
        <f t="shared" si="22"/>
        <v/>
      </c>
    </row>
    <row r="378" spans="1:9">
      <c r="A378" s="18">
        <v>176</v>
      </c>
      <c r="C378" s="18" t="str">
        <f t="shared" si="18"/>
        <v/>
      </c>
      <c r="D378" s="18">
        <f>COUNTIF(C$203:C378,C378)</f>
        <v>176</v>
      </c>
      <c r="F378" s="18" t="str">
        <f t="shared" si="19"/>
        <v/>
      </c>
      <c r="G378" s="18" t="str">
        <f t="shared" si="20"/>
        <v/>
      </c>
      <c r="H378" s="18" t="str">
        <f t="shared" si="21"/>
        <v/>
      </c>
      <c r="I378" s="18" t="str">
        <f t="shared" si="22"/>
        <v/>
      </c>
    </row>
    <row r="379" spans="1:9">
      <c r="A379" s="18">
        <v>177</v>
      </c>
      <c r="C379" s="18" t="str">
        <f t="shared" si="18"/>
        <v/>
      </c>
      <c r="D379" s="18">
        <f>COUNTIF(C$203:C379,C379)</f>
        <v>177</v>
      </c>
      <c r="F379" s="18" t="str">
        <f t="shared" si="19"/>
        <v/>
      </c>
      <c r="G379" s="18" t="str">
        <f t="shared" si="20"/>
        <v/>
      </c>
      <c r="H379" s="18" t="str">
        <f t="shared" si="21"/>
        <v/>
      </c>
      <c r="I379" s="18" t="str">
        <f t="shared" si="22"/>
        <v/>
      </c>
    </row>
    <row r="380" spans="1:9">
      <c r="A380" s="18">
        <v>178</v>
      </c>
      <c r="C380" s="18" t="str">
        <f t="shared" si="18"/>
        <v/>
      </c>
      <c r="D380" s="18">
        <f>COUNTIF(C$203:C380,C380)</f>
        <v>178</v>
      </c>
      <c r="F380" s="18" t="str">
        <f t="shared" si="19"/>
        <v/>
      </c>
      <c r="G380" s="18" t="str">
        <f t="shared" si="20"/>
        <v/>
      </c>
      <c r="H380" s="18" t="str">
        <f t="shared" si="21"/>
        <v/>
      </c>
      <c r="I380" s="18" t="str">
        <f t="shared" si="22"/>
        <v/>
      </c>
    </row>
    <row r="381" spans="1:9">
      <c r="A381" s="18">
        <v>179</v>
      </c>
      <c r="C381" s="18" t="str">
        <f t="shared" si="18"/>
        <v/>
      </c>
      <c r="D381" s="18">
        <f>COUNTIF(C$203:C381,C381)</f>
        <v>179</v>
      </c>
      <c r="F381" s="18" t="str">
        <f t="shared" si="19"/>
        <v/>
      </c>
      <c r="G381" s="18" t="str">
        <f t="shared" si="20"/>
        <v/>
      </c>
      <c r="H381" s="18" t="str">
        <f t="shared" si="21"/>
        <v/>
      </c>
      <c r="I381" s="18" t="str">
        <f t="shared" si="22"/>
        <v/>
      </c>
    </row>
    <row r="382" spans="1:9">
      <c r="A382" s="18">
        <v>180</v>
      </c>
      <c r="C382" s="18" t="str">
        <f t="shared" si="18"/>
        <v/>
      </c>
      <c r="D382" s="18">
        <f>COUNTIF(C$203:C382,C382)</f>
        <v>180</v>
      </c>
      <c r="F382" s="18" t="str">
        <f t="shared" si="19"/>
        <v/>
      </c>
      <c r="G382" s="18" t="str">
        <f t="shared" si="20"/>
        <v/>
      </c>
      <c r="H382" s="18" t="str">
        <f t="shared" si="21"/>
        <v/>
      </c>
      <c r="I382" s="18" t="str">
        <f t="shared" si="22"/>
        <v/>
      </c>
    </row>
    <row r="383" spans="1:9">
      <c r="A383" s="18">
        <v>181</v>
      </c>
      <c r="C383" s="18" t="str">
        <f t="shared" si="18"/>
        <v/>
      </c>
      <c r="D383" s="18">
        <f>COUNTIF(C$203:C383,C383)</f>
        <v>181</v>
      </c>
      <c r="F383" s="18" t="str">
        <f t="shared" si="19"/>
        <v/>
      </c>
      <c r="G383" s="18" t="str">
        <f t="shared" si="20"/>
        <v/>
      </c>
      <c r="H383" s="18" t="str">
        <f t="shared" si="21"/>
        <v/>
      </c>
      <c r="I383" s="18" t="str">
        <f t="shared" si="22"/>
        <v/>
      </c>
    </row>
    <row r="384" spans="1:9">
      <c r="A384" s="18">
        <v>182</v>
      </c>
      <c r="C384" s="18" t="str">
        <f t="shared" si="18"/>
        <v/>
      </c>
      <c r="D384" s="18">
        <f>COUNTIF(C$203:C384,C384)</f>
        <v>182</v>
      </c>
      <c r="F384" s="18" t="str">
        <f t="shared" si="19"/>
        <v/>
      </c>
      <c r="G384" s="18" t="str">
        <f t="shared" si="20"/>
        <v/>
      </c>
      <c r="H384" s="18" t="str">
        <f t="shared" si="21"/>
        <v/>
      </c>
      <c r="I384" s="18" t="str">
        <f t="shared" si="22"/>
        <v/>
      </c>
    </row>
    <row r="385" spans="1:9">
      <c r="A385" s="18">
        <v>183</v>
      </c>
      <c r="C385" s="18" t="str">
        <f t="shared" si="18"/>
        <v/>
      </c>
      <c r="D385" s="18">
        <f>COUNTIF(C$203:C385,C385)</f>
        <v>183</v>
      </c>
      <c r="F385" s="18" t="str">
        <f t="shared" si="19"/>
        <v/>
      </c>
      <c r="G385" s="18" t="str">
        <f t="shared" si="20"/>
        <v/>
      </c>
      <c r="H385" s="18" t="str">
        <f t="shared" si="21"/>
        <v/>
      </c>
      <c r="I385" s="18" t="str">
        <f t="shared" si="22"/>
        <v/>
      </c>
    </row>
    <row r="386" spans="1:9">
      <c r="A386" s="18">
        <v>184</v>
      </c>
      <c r="C386" s="18" t="str">
        <f t="shared" si="18"/>
        <v/>
      </c>
      <c r="D386" s="18">
        <f>COUNTIF(C$203:C386,C386)</f>
        <v>184</v>
      </c>
      <c r="F386" s="18" t="str">
        <f t="shared" si="19"/>
        <v/>
      </c>
      <c r="G386" s="18" t="str">
        <f t="shared" si="20"/>
        <v/>
      </c>
      <c r="H386" s="18" t="str">
        <f t="shared" si="21"/>
        <v/>
      </c>
      <c r="I386" s="18" t="str">
        <f t="shared" si="22"/>
        <v/>
      </c>
    </row>
    <row r="387" spans="1:9">
      <c r="A387" s="18">
        <v>185</v>
      </c>
      <c r="C387" s="18" t="str">
        <f t="shared" si="18"/>
        <v/>
      </c>
      <c r="D387" s="18">
        <f>COUNTIF(C$203:C387,C387)</f>
        <v>185</v>
      </c>
      <c r="F387" s="18" t="str">
        <f t="shared" si="19"/>
        <v/>
      </c>
      <c r="G387" s="18" t="str">
        <f t="shared" si="20"/>
        <v/>
      </c>
      <c r="H387" s="18" t="str">
        <f t="shared" si="21"/>
        <v/>
      </c>
      <c r="I387" s="18" t="str">
        <f t="shared" si="22"/>
        <v/>
      </c>
    </row>
    <row r="388" spans="1:9">
      <c r="A388" s="18">
        <v>186</v>
      </c>
      <c r="C388" s="18" t="str">
        <f t="shared" si="18"/>
        <v/>
      </c>
      <c r="D388" s="18">
        <f>COUNTIF(C$203:C388,C388)</f>
        <v>186</v>
      </c>
      <c r="F388" s="18" t="str">
        <f t="shared" si="19"/>
        <v/>
      </c>
      <c r="G388" s="18" t="str">
        <f t="shared" si="20"/>
        <v/>
      </c>
      <c r="H388" s="18" t="str">
        <f t="shared" si="21"/>
        <v/>
      </c>
      <c r="I388" s="18" t="str">
        <f t="shared" si="22"/>
        <v/>
      </c>
    </row>
    <row r="389" spans="1:9">
      <c r="A389" s="18">
        <v>187</v>
      </c>
      <c r="C389" s="18" t="str">
        <f t="shared" si="18"/>
        <v/>
      </c>
      <c r="D389" s="18">
        <f>COUNTIF(C$203:C389,C389)</f>
        <v>187</v>
      </c>
      <c r="F389" s="18" t="str">
        <f t="shared" si="19"/>
        <v/>
      </c>
      <c r="G389" s="18" t="str">
        <f t="shared" si="20"/>
        <v/>
      </c>
      <c r="H389" s="18" t="str">
        <f t="shared" si="21"/>
        <v/>
      </c>
      <c r="I389" s="18" t="str">
        <f t="shared" si="22"/>
        <v/>
      </c>
    </row>
    <row r="390" spans="1:9">
      <c r="A390" s="18">
        <v>188</v>
      </c>
      <c r="C390" s="18" t="str">
        <f t="shared" si="18"/>
        <v/>
      </c>
      <c r="D390" s="18">
        <f>COUNTIF(C$203:C390,C390)</f>
        <v>188</v>
      </c>
      <c r="F390" s="18" t="str">
        <f t="shared" si="19"/>
        <v/>
      </c>
      <c r="G390" s="18" t="str">
        <f t="shared" si="20"/>
        <v/>
      </c>
      <c r="H390" s="18" t="str">
        <f t="shared" si="21"/>
        <v/>
      </c>
      <c r="I390" s="18" t="str">
        <f t="shared" si="22"/>
        <v/>
      </c>
    </row>
    <row r="391" spans="1:9">
      <c r="A391" s="18">
        <v>189</v>
      </c>
      <c r="C391" s="18" t="str">
        <f t="shared" si="18"/>
        <v/>
      </c>
      <c r="D391" s="18">
        <f>COUNTIF(C$203:C391,C391)</f>
        <v>189</v>
      </c>
      <c r="F391" s="18" t="str">
        <f t="shared" si="19"/>
        <v/>
      </c>
      <c r="G391" s="18" t="str">
        <f t="shared" si="20"/>
        <v/>
      </c>
      <c r="H391" s="18" t="str">
        <f t="shared" si="21"/>
        <v/>
      </c>
      <c r="I391" s="18" t="str">
        <f t="shared" si="22"/>
        <v/>
      </c>
    </row>
    <row r="392" spans="1:9">
      <c r="A392" s="18">
        <v>190</v>
      </c>
      <c r="C392" s="18" t="str">
        <f t="shared" si="18"/>
        <v/>
      </c>
      <c r="D392" s="18">
        <f>COUNTIF(C$203:C392,C392)</f>
        <v>190</v>
      </c>
      <c r="F392" s="18" t="str">
        <f t="shared" si="19"/>
        <v/>
      </c>
      <c r="G392" s="18" t="str">
        <f t="shared" si="20"/>
        <v/>
      </c>
      <c r="H392" s="18" t="str">
        <f t="shared" si="21"/>
        <v/>
      </c>
      <c r="I392" s="18" t="str">
        <f t="shared" si="22"/>
        <v/>
      </c>
    </row>
    <row r="393" spans="1:9">
      <c r="A393" s="18">
        <v>191</v>
      </c>
      <c r="C393" s="18" t="str">
        <f t="shared" si="18"/>
        <v/>
      </c>
      <c r="D393" s="18">
        <f>COUNTIF(C$203:C393,C393)</f>
        <v>191</v>
      </c>
      <c r="F393" s="18" t="str">
        <f t="shared" si="19"/>
        <v/>
      </c>
      <c r="G393" s="18" t="str">
        <f t="shared" si="20"/>
        <v/>
      </c>
      <c r="H393" s="18" t="str">
        <f t="shared" si="21"/>
        <v/>
      </c>
      <c r="I393" s="18" t="str">
        <f t="shared" si="22"/>
        <v/>
      </c>
    </row>
    <row r="394" spans="1:9">
      <c r="A394" s="18">
        <v>192</v>
      </c>
      <c r="C394" s="18" t="str">
        <f t="shared" si="18"/>
        <v/>
      </c>
      <c r="D394" s="18">
        <f>COUNTIF(C$203:C394,C394)</f>
        <v>192</v>
      </c>
      <c r="F394" s="18" t="str">
        <f t="shared" si="19"/>
        <v/>
      </c>
      <c r="G394" s="18" t="str">
        <f t="shared" si="20"/>
        <v/>
      </c>
      <c r="H394" s="18" t="str">
        <f t="shared" si="21"/>
        <v/>
      </c>
      <c r="I394" s="18" t="str">
        <f t="shared" si="22"/>
        <v/>
      </c>
    </row>
    <row r="395" spans="1:9">
      <c r="A395" s="18">
        <v>193</v>
      </c>
      <c r="C395" s="18" t="str">
        <f t="shared" si="18"/>
        <v/>
      </c>
      <c r="D395" s="18">
        <f>COUNTIF(C$203:C395,C395)</f>
        <v>193</v>
      </c>
      <c r="F395" s="18" t="str">
        <f t="shared" si="19"/>
        <v/>
      </c>
      <c r="G395" s="18" t="str">
        <f t="shared" si="20"/>
        <v/>
      </c>
      <c r="H395" s="18" t="str">
        <f t="shared" si="21"/>
        <v/>
      </c>
      <c r="I395" s="18" t="str">
        <f t="shared" si="22"/>
        <v/>
      </c>
    </row>
    <row r="396" spans="1:9">
      <c r="A396" s="18">
        <v>194</v>
      </c>
      <c r="C396" s="18" t="str">
        <f t="shared" ref="C396:C402" si="23">K196</f>
        <v/>
      </c>
      <c r="D396" s="18">
        <f>COUNTIF(C$203:C396,C396)</f>
        <v>194</v>
      </c>
      <c r="F396" s="18" t="str">
        <f t="shared" ref="F396:F459" si="24">IF(C396="","",CONCATENATE(C396,D396)*1)</f>
        <v/>
      </c>
      <c r="G396" s="18" t="str">
        <f t="shared" ref="G396:G402" si="25">C196</f>
        <v/>
      </c>
      <c r="H396" s="18" t="str">
        <f t="shared" si="21"/>
        <v/>
      </c>
      <c r="I396" s="18" t="str">
        <f t="shared" si="22"/>
        <v/>
      </c>
    </row>
    <row r="397" spans="1:9">
      <c r="A397" s="18">
        <v>195</v>
      </c>
      <c r="C397" s="18" t="str">
        <f t="shared" si="23"/>
        <v/>
      </c>
      <c r="D397" s="18">
        <f>COUNTIF(C$203:C397,C397)</f>
        <v>195</v>
      </c>
      <c r="F397" s="18" t="str">
        <f t="shared" si="24"/>
        <v/>
      </c>
      <c r="G397" s="18" t="str">
        <f t="shared" si="25"/>
        <v/>
      </c>
      <c r="H397" s="18" t="str">
        <f t="shared" si="21"/>
        <v/>
      </c>
      <c r="I397" s="18" t="str">
        <f t="shared" si="22"/>
        <v/>
      </c>
    </row>
    <row r="398" spans="1:9">
      <c r="A398" s="18">
        <v>196</v>
      </c>
      <c r="C398" s="18" t="str">
        <f t="shared" si="23"/>
        <v/>
      </c>
      <c r="D398" s="18">
        <f>COUNTIF(C$203:C398,C398)</f>
        <v>196</v>
      </c>
      <c r="F398" s="18" t="str">
        <f t="shared" si="24"/>
        <v/>
      </c>
      <c r="G398" s="18" t="str">
        <f t="shared" si="25"/>
        <v/>
      </c>
      <c r="H398" s="18" t="str">
        <f t="shared" si="21"/>
        <v/>
      </c>
      <c r="I398" s="18" t="str">
        <f t="shared" si="22"/>
        <v/>
      </c>
    </row>
    <row r="399" spans="1:9">
      <c r="A399" s="18">
        <v>197</v>
      </c>
      <c r="C399" s="18" t="str">
        <f t="shared" si="23"/>
        <v/>
      </c>
      <c r="D399" s="18">
        <f>COUNTIF(C$203:C399,C399)</f>
        <v>197</v>
      </c>
      <c r="F399" s="18" t="str">
        <f t="shared" si="24"/>
        <v/>
      </c>
      <c r="G399" s="18" t="str">
        <f t="shared" si="25"/>
        <v/>
      </c>
      <c r="H399" s="18" t="str">
        <f t="shared" si="21"/>
        <v/>
      </c>
      <c r="I399" s="18" t="str">
        <f t="shared" si="22"/>
        <v/>
      </c>
    </row>
    <row r="400" spans="1:9">
      <c r="A400" s="18">
        <v>198</v>
      </c>
      <c r="C400" s="18" t="str">
        <f t="shared" si="23"/>
        <v/>
      </c>
      <c r="D400" s="18">
        <f>COUNTIF(C$203:C400,C400)</f>
        <v>198</v>
      </c>
      <c r="F400" s="18" t="str">
        <f t="shared" si="24"/>
        <v/>
      </c>
      <c r="G400" s="18" t="str">
        <f t="shared" si="25"/>
        <v/>
      </c>
      <c r="H400" s="18" t="str">
        <f t="shared" si="21"/>
        <v/>
      </c>
      <c r="I400" s="18" t="str">
        <f t="shared" si="22"/>
        <v/>
      </c>
    </row>
    <row r="401" spans="1:9">
      <c r="A401" s="18">
        <v>199</v>
      </c>
      <c r="C401" s="18" t="str">
        <f t="shared" si="23"/>
        <v/>
      </c>
      <c r="D401" s="18">
        <f>COUNTIF(C$203:C401,C401)</f>
        <v>199</v>
      </c>
      <c r="F401" s="18" t="str">
        <f t="shared" si="24"/>
        <v/>
      </c>
      <c r="G401" s="18" t="str">
        <f t="shared" si="25"/>
        <v/>
      </c>
      <c r="H401" s="18" t="str">
        <f t="shared" si="21"/>
        <v/>
      </c>
      <c r="I401" s="18" t="str">
        <f t="shared" si="22"/>
        <v/>
      </c>
    </row>
    <row r="402" spans="1:9">
      <c r="A402" s="18">
        <v>200</v>
      </c>
      <c r="C402" s="18" t="str">
        <f t="shared" si="23"/>
        <v/>
      </c>
      <c r="D402" s="18">
        <f>COUNTIF(C$203:C402,C402)</f>
        <v>200</v>
      </c>
      <c r="F402" s="18" t="str">
        <f t="shared" si="24"/>
        <v/>
      </c>
      <c r="G402" s="18" t="str">
        <f t="shared" si="25"/>
        <v/>
      </c>
      <c r="H402" s="18" t="str">
        <f t="shared" si="21"/>
        <v/>
      </c>
      <c r="I402" s="18" t="str">
        <f t="shared" si="22"/>
        <v/>
      </c>
    </row>
    <row r="403" spans="1:9">
      <c r="A403" s="18">
        <v>201</v>
      </c>
      <c r="C403" s="18" t="str">
        <f>L3</f>
        <v/>
      </c>
      <c r="D403" s="18">
        <f>COUNTIF(C$203:C403,C403)</f>
        <v>201</v>
      </c>
      <c r="F403" s="18" t="str">
        <f t="shared" si="24"/>
        <v/>
      </c>
      <c r="G403" s="18" t="str">
        <f>C3</f>
        <v/>
      </c>
      <c r="H403" s="18" t="str">
        <f t="shared" ref="H403:I418" si="26">D3</f>
        <v/>
      </c>
      <c r="I403" s="18" t="str">
        <f t="shared" si="26"/>
        <v/>
      </c>
    </row>
    <row r="404" spans="1:9">
      <c r="A404" s="18">
        <v>202</v>
      </c>
      <c r="C404" s="18" t="str">
        <f t="shared" ref="C404:C467" si="27">L4</f>
        <v/>
      </c>
      <c r="D404" s="18">
        <f>COUNTIF(C$203:C404,C404)</f>
        <v>202</v>
      </c>
      <c r="F404" s="18" t="str">
        <f t="shared" si="24"/>
        <v/>
      </c>
      <c r="G404" s="18" t="str">
        <f t="shared" ref="G404:G467" si="28">C4</f>
        <v/>
      </c>
      <c r="H404" s="18" t="str">
        <f t="shared" si="26"/>
        <v/>
      </c>
      <c r="I404" s="18" t="str">
        <f t="shared" si="26"/>
        <v/>
      </c>
    </row>
    <row r="405" spans="1:9">
      <c r="A405" s="18">
        <v>203</v>
      </c>
      <c r="C405" s="18" t="str">
        <f t="shared" si="27"/>
        <v/>
      </c>
      <c r="D405" s="18">
        <f>COUNTIF(C$203:C405,C405)</f>
        <v>203</v>
      </c>
      <c r="F405" s="18" t="str">
        <f t="shared" si="24"/>
        <v/>
      </c>
      <c r="G405" s="18" t="str">
        <f t="shared" si="28"/>
        <v/>
      </c>
      <c r="H405" s="18" t="str">
        <f t="shared" si="26"/>
        <v/>
      </c>
      <c r="I405" s="18" t="str">
        <f t="shared" si="26"/>
        <v/>
      </c>
    </row>
    <row r="406" spans="1:9">
      <c r="A406" s="18">
        <v>204</v>
      </c>
      <c r="C406" s="18" t="str">
        <f t="shared" si="27"/>
        <v/>
      </c>
      <c r="D406" s="18">
        <f>COUNTIF(C$203:C406,C406)</f>
        <v>204</v>
      </c>
      <c r="F406" s="18" t="str">
        <f t="shared" si="24"/>
        <v/>
      </c>
      <c r="G406" s="18" t="str">
        <f t="shared" si="28"/>
        <v/>
      </c>
      <c r="H406" s="18" t="str">
        <f t="shared" si="26"/>
        <v/>
      </c>
      <c r="I406" s="18" t="str">
        <f t="shared" si="26"/>
        <v/>
      </c>
    </row>
    <row r="407" spans="1:9">
      <c r="A407" s="18">
        <v>205</v>
      </c>
      <c r="C407" s="18" t="str">
        <f t="shared" si="27"/>
        <v/>
      </c>
      <c r="D407" s="18">
        <f>COUNTIF(C$203:C407,C407)</f>
        <v>205</v>
      </c>
      <c r="F407" s="18" t="str">
        <f t="shared" si="24"/>
        <v/>
      </c>
      <c r="G407" s="18" t="str">
        <f t="shared" si="28"/>
        <v/>
      </c>
      <c r="H407" s="18" t="str">
        <f t="shared" si="26"/>
        <v/>
      </c>
      <c r="I407" s="18" t="str">
        <f t="shared" si="26"/>
        <v/>
      </c>
    </row>
    <row r="408" spans="1:9">
      <c r="A408" s="18">
        <v>206</v>
      </c>
      <c r="C408" s="18" t="str">
        <f t="shared" si="27"/>
        <v/>
      </c>
      <c r="D408" s="18">
        <f>COUNTIF(C$203:C408,C408)</f>
        <v>206</v>
      </c>
      <c r="F408" s="18" t="str">
        <f t="shared" si="24"/>
        <v/>
      </c>
      <c r="G408" s="18" t="str">
        <f t="shared" si="28"/>
        <v/>
      </c>
      <c r="H408" s="18" t="str">
        <f t="shared" si="26"/>
        <v/>
      </c>
      <c r="I408" s="18" t="str">
        <f t="shared" si="26"/>
        <v/>
      </c>
    </row>
    <row r="409" spans="1:9">
      <c r="A409" s="18">
        <v>207</v>
      </c>
      <c r="C409" s="18" t="str">
        <f t="shared" si="27"/>
        <v/>
      </c>
      <c r="D409" s="18">
        <f>COUNTIF(C$203:C409,C409)</f>
        <v>207</v>
      </c>
      <c r="F409" s="18" t="str">
        <f t="shared" si="24"/>
        <v/>
      </c>
      <c r="G409" s="18" t="str">
        <f t="shared" si="28"/>
        <v/>
      </c>
      <c r="H409" s="18" t="str">
        <f t="shared" si="26"/>
        <v/>
      </c>
      <c r="I409" s="18" t="str">
        <f t="shared" si="26"/>
        <v/>
      </c>
    </row>
    <row r="410" spans="1:9">
      <c r="A410" s="18">
        <v>208</v>
      </c>
      <c r="C410" s="18" t="str">
        <f t="shared" si="27"/>
        <v/>
      </c>
      <c r="D410" s="18">
        <f>COUNTIF(C$203:C410,C410)</f>
        <v>208</v>
      </c>
      <c r="F410" s="18" t="str">
        <f t="shared" si="24"/>
        <v/>
      </c>
      <c r="G410" s="18" t="str">
        <f t="shared" si="28"/>
        <v/>
      </c>
      <c r="H410" s="18" t="str">
        <f t="shared" si="26"/>
        <v/>
      </c>
      <c r="I410" s="18" t="str">
        <f t="shared" si="26"/>
        <v/>
      </c>
    </row>
    <row r="411" spans="1:9">
      <c r="A411" s="18">
        <v>209</v>
      </c>
      <c r="C411" s="18" t="str">
        <f t="shared" si="27"/>
        <v/>
      </c>
      <c r="D411" s="18">
        <f>COUNTIF(C$203:C411,C411)</f>
        <v>209</v>
      </c>
      <c r="F411" s="18" t="str">
        <f t="shared" si="24"/>
        <v/>
      </c>
      <c r="G411" s="18" t="str">
        <f t="shared" si="28"/>
        <v/>
      </c>
      <c r="H411" s="18" t="str">
        <f t="shared" si="26"/>
        <v/>
      </c>
      <c r="I411" s="18" t="str">
        <f t="shared" si="26"/>
        <v/>
      </c>
    </row>
    <row r="412" spans="1:9">
      <c r="A412" s="18">
        <v>210</v>
      </c>
      <c r="C412" s="18" t="str">
        <f t="shared" si="27"/>
        <v/>
      </c>
      <c r="D412" s="18">
        <f>COUNTIF(C$203:C412,C412)</f>
        <v>210</v>
      </c>
      <c r="F412" s="18" t="str">
        <f t="shared" si="24"/>
        <v/>
      </c>
      <c r="G412" s="18" t="str">
        <f t="shared" si="28"/>
        <v/>
      </c>
      <c r="H412" s="18" t="str">
        <f t="shared" si="26"/>
        <v/>
      </c>
      <c r="I412" s="18" t="str">
        <f t="shared" si="26"/>
        <v/>
      </c>
    </row>
    <row r="413" spans="1:9">
      <c r="A413" s="18">
        <v>211</v>
      </c>
      <c r="C413" s="18" t="str">
        <f t="shared" si="27"/>
        <v/>
      </c>
      <c r="D413" s="18">
        <f>COUNTIF(C$203:C413,C413)</f>
        <v>211</v>
      </c>
      <c r="F413" s="18" t="str">
        <f t="shared" si="24"/>
        <v/>
      </c>
      <c r="G413" s="18" t="str">
        <f t="shared" si="28"/>
        <v/>
      </c>
      <c r="H413" s="18" t="str">
        <f t="shared" si="26"/>
        <v/>
      </c>
      <c r="I413" s="18" t="str">
        <f t="shared" si="26"/>
        <v/>
      </c>
    </row>
    <row r="414" spans="1:9">
      <c r="A414" s="18">
        <v>212</v>
      </c>
      <c r="C414" s="18" t="str">
        <f t="shared" si="27"/>
        <v/>
      </c>
      <c r="D414" s="18">
        <f>COUNTIF(C$203:C414,C414)</f>
        <v>212</v>
      </c>
      <c r="F414" s="18" t="str">
        <f t="shared" si="24"/>
        <v/>
      </c>
      <c r="G414" s="18" t="str">
        <f t="shared" si="28"/>
        <v/>
      </c>
      <c r="H414" s="18" t="str">
        <f t="shared" si="26"/>
        <v/>
      </c>
      <c r="I414" s="18" t="str">
        <f t="shared" si="26"/>
        <v/>
      </c>
    </row>
    <row r="415" spans="1:9">
      <c r="A415" s="18">
        <v>213</v>
      </c>
      <c r="C415" s="18" t="str">
        <f t="shared" si="27"/>
        <v/>
      </c>
      <c r="D415" s="18">
        <f>COUNTIF(C$203:C415,C415)</f>
        <v>213</v>
      </c>
      <c r="F415" s="18" t="str">
        <f t="shared" si="24"/>
        <v/>
      </c>
      <c r="G415" s="18" t="str">
        <f t="shared" si="28"/>
        <v/>
      </c>
      <c r="H415" s="18" t="str">
        <f t="shared" si="26"/>
        <v/>
      </c>
      <c r="I415" s="18" t="str">
        <f t="shared" si="26"/>
        <v/>
      </c>
    </row>
    <row r="416" spans="1:9">
      <c r="A416" s="18">
        <v>214</v>
      </c>
      <c r="C416" s="18" t="str">
        <f t="shared" si="27"/>
        <v/>
      </c>
      <c r="D416" s="18">
        <f>COUNTIF(C$203:C416,C416)</f>
        <v>214</v>
      </c>
      <c r="F416" s="18" t="str">
        <f t="shared" si="24"/>
        <v/>
      </c>
      <c r="G416" s="18" t="str">
        <f t="shared" si="28"/>
        <v/>
      </c>
      <c r="H416" s="18" t="str">
        <f t="shared" si="26"/>
        <v/>
      </c>
      <c r="I416" s="18" t="str">
        <f t="shared" si="26"/>
        <v/>
      </c>
    </row>
    <row r="417" spans="1:9">
      <c r="A417" s="18">
        <v>215</v>
      </c>
      <c r="C417" s="18" t="str">
        <f t="shared" si="27"/>
        <v/>
      </c>
      <c r="D417" s="18">
        <f>COUNTIF(C$203:C417,C417)</f>
        <v>215</v>
      </c>
      <c r="F417" s="18" t="str">
        <f t="shared" si="24"/>
        <v/>
      </c>
      <c r="G417" s="18" t="str">
        <f t="shared" si="28"/>
        <v/>
      </c>
      <c r="H417" s="18" t="str">
        <f t="shared" si="26"/>
        <v/>
      </c>
      <c r="I417" s="18" t="str">
        <f t="shared" si="26"/>
        <v/>
      </c>
    </row>
    <row r="418" spans="1:9">
      <c r="A418" s="18">
        <v>216</v>
      </c>
      <c r="C418" s="18" t="str">
        <f t="shared" si="27"/>
        <v/>
      </c>
      <c r="D418" s="18">
        <f>COUNTIF(C$203:C418,C418)</f>
        <v>216</v>
      </c>
      <c r="F418" s="18" t="str">
        <f t="shared" si="24"/>
        <v/>
      </c>
      <c r="G418" s="18" t="str">
        <f t="shared" si="28"/>
        <v/>
      </c>
      <c r="H418" s="18" t="str">
        <f t="shared" si="26"/>
        <v/>
      </c>
      <c r="I418" s="18" t="str">
        <f t="shared" si="26"/>
        <v/>
      </c>
    </row>
    <row r="419" spans="1:9">
      <c r="A419" s="18">
        <v>217</v>
      </c>
      <c r="C419" s="18" t="str">
        <f t="shared" si="27"/>
        <v/>
      </c>
      <c r="D419" s="18">
        <f>COUNTIF(C$203:C419,C419)</f>
        <v>217</v>
      </c>
      <c r="F419" s="18" t="str">
        <f t="shared" si="24"/>
        <v/>
      </c>
      <c r="G419" s="18" t="str">
        <f t="shared" si="28"/>
        <v/>
      </c>
      <c r="H419" s="18" t="str">
        <f t="shared" ref="H419:H482" si="29">D19</f>
        <v/>
      </c>
      <c r="I419" s="18" t="str">
        <f t="shared" ref="I419:I482" si="30">E19</f>
        <v/>
      </c>
    </row>
    <row r="420" spans="1:9">
      <c r="A420" s="18">
        <v>218</v>
      </c>
      <c r="C420" s="18" t="str">
        <f t="shared" si="27"/>
        <v/>
      </c>
      <c r="D420" s="18">
        <f>COUNTIF(C$203:C420,C420)</f>
        <v>218</v>
      </c>
      <c r="F420" s="18" t="str">
        <f t="shared" si="24"/>
        <v/>
      </c>
      <c r="G420" s="18" t="str">
        <f t="shared" si="28"/>
        <v/>
      </c>
      <c r="H420" s="18" t="str">
        <f t="shared" si="29"/>
        <v/>
      </c>
      <c r="I420" s="18" t="str">
        <f t="shared" si="30"/>
        <v/>
      </c>
    </row>
    <row r="421" spans="1:9">
      <c r="A421" s="18">
        <v>219</v>
      </c>
      <c r="C421" s="18" t="str">
        <f t="shared" si="27"/>
        <v/>
      </c>
      <c r="D421" s="18">
        <f>COUNTIF(C$203:C421,C421)</f>
        <v>219</v>
      </c>
      <c r="F421" s="18" t="str">
        <f t="shared" si="24"/>
        <v/>
      </c>
      <c r="G421" s="18" t="str">
        <f t="shared" si="28"/>
        <v/>
      </c>
      <c r="H421" s="18" t="str">
        <f t="shared" si="29"/>
        <v/>
      </c>
      <c r="I421" s="18" t="str">
        <f t="shared" si="30"/>
        <v/>
      </c>
    </row>
    <row r="422" spans="1:9">
      <c r="A422" s="18">
        <v>220</v>
      </c>
      <c r="C422" s="18" t="str">
        <f t="shared" si="27"/>
        <v/>
      </c>
      <c r="D422" s="18">
        <f>COUNTIF(C$203:C422,C422)</f>
        <v>220</v>
      </c>
      <c r="F422" s="18" t="str">
        <f t="shared" si="24"/>
        <v/>
      </c>
      <c r="G422" s="18" t="str">
        <f t="shared" si="28"/>
        <v/>
      </c>
      <c r="H422" s="18" t="str">
        <f t="shared" si="29"/>
        <v/>
      </c>
      <c r="I422" s="18" t="str">
        <f t="shared" si="30"/>
        <v/>
      </c>
    </row>
    <row r="423" spans="1:9">
      <c r="A423" s="18">
        <v>221</v>
      </c>
      <c r="C423" s="18" t="str">
        <f t="shared" si="27"/>
        <v/>
      </c>
      <c r="D423" s="18">
        <f>COUNTIF(C$203:C423,C423)</f>
        <v>221</v>
      </c>
      <c r="F423" s="18" t="str">
        <f t="shared" si="24"/>
        <v/>
      </c>
      <c r="G423" s="18" t="str">
        <f t="shared" si="28"/>
        <v/>
      </c>
      <c r="H423" s="18" t="str">
        <f t="shared" si="29"/>
        <v/>
      </c>
      <c r="I423" s="18" t="str">
        <f t="shared" si="30"/>
        <v/>
      </c>
    </row>
    <row r="424" spans="1:9">
      <c r="A424" s="18">
        <v>222</v>
      </c>
      <c r="C424" s="18" t="str">
        <f t="shared" si="27"/>
        <v/>
      </c>
      <c r="D424" s="18">
        <f>COUNTIF(C$203:C424,C424)</f>
        <v>222</v>
      </c>
      <c r="F424" s="18" t="str">
        <f t="shared" si="24"/>
        <v/>
      </c>
      <c r="G424" s="18" t="str">
        <f t="shared" si="28"/>
        <v/>
      </c>
      <c r="H424" s="18" t="str">
        <f t="shared" si="29"/>
        <v/>
      </c>
      <c r="I424" s="18" t="str">
        <f t="shared" si="30"/>
        <v/>
      </c>
    </row>
    <row r="425" spans="1:9">
      <c r="A425" s="18">
        <v>223</v>
      </c>
      <c r="C425" s="18" t="str">
        <f t="shared" si="27"/>
        <v/>
      </c>
      <c r="D425" s="18">
        <f>COUNTIF(C$203:C425,C425)</f>
        <v>223</v>
      </c>
      <c r="F425" s="18" t="str">
        <f t="shared" si="24"/>
        <v/>
      </c>
      <c r="G425" s="18" t="str">
        <f t="shared" si="28"/>
        <v/>
      </c>
      <c r="H425" s="18" t="str">
        <f t="shared" si="29"/>
        <v/>
      </c>
      <c r="I425" s="18" t="str">
        <f t="shared" si="30"/>
        <v/>
      </c>
    </row>
    <row r="426" spans="1:9">
      <c r="A426" s="18">
        <v>224</v>
      </c>
      <c r="C426" s="18" t="str">
        <f t="shared" si="27"/>
        <v/>
      </c>
      <c r="D426" s="18">
        <f>COUNTIF(C$203:C426,C426)</f>
        <v>224</v>
      </c>
      <c r="F426" s="18" t="str">
        <f t="shared" si="24"/>
        <v/>
      </c>
      <c r="G426" s="18" t="str">
        <f t="shared" si="28"/>
        <v/>
      </c>
      <c r="H426" s="18" t="str">
        <f t="shared" si="29"/>
        <v/>
      </c>
      <c r="I426" s="18" t="str">
        <f t="shared" si="30"/>
        <v/>
      </c>
    </row>
    <row r="427" spans="1:9">
      <c r="A427" s="18">
        <v>225</v>
      </c>
      <c r="C427" s="18" t="str">
        <f t="shared" si="27"/>
        <v/>
      </c>
      <c r="D427" s="18">
        <f>COUNTIF(C$203:C427,C427)</f>
        <v>225</v>
      </c>
      <c r="F427" s="18" t="str">
        <f t="shared" si="24"/>
        <v/>
      </c>
      <c r="G427" s="18" t="str">
        <f t="shared" si="28"/>
        <v/>
      </c>
      <c r="H427" s="18" t="str">
        <f t="shared" si="29"/>
        <v/>
      </c>
      <c r="I427" s="18" t="str">
        <f t="shared" si="30"/>
        <v/>
      </c>
    </row>
    <row r="428" spans="1:9">
      <c r="A428" s="18">
        <v>226</v>
      </c>
      <c r="C428" s="18" t="str">
        <f t="shared" si="27"/>
        <v/>
      </c>
      <c r="D428" s="18">
        <f>COUNTIF(C$203:C428,C428)</f>
        <v>226</v>
      </c>
      <c r="F428" s="18" t="str">
        <f t="shared" si="24"/>
        <v/>
      </c>
      <c r="G428" s="18" t="str">
        <f t="shared" si="28"/>
        <v/>
      </c>
      <c r="H428" s="18" t="str">
        <f t="shared" si="29"/>
        <v/>
      </c>
      <c r="I428" s="18" t="str">
        <f t="shared" si="30"/>
        <v/>
      </c>
    </row>
    <row r="429" spans="1:9">
      <c r="A429" s="18">
        <v>227</v>
      </c>
      <c r="C429" s="18" t="str">
        <f t="shared" si="27"/>
        <v/>
      </c>
      <c r="D429" s="18">
        <f>COUNTIF(C$203:C429,C429)</f>
        <v>227</v>
      </c>
      <c r="F429" s="18" t="str">
        <f t="shared" si="24"/>
        <v/>
      </c>
      <c r="G429" s="18" t="str">
        <f t="shared" si="28"/>
        <v/>
      </c>
      <c r="H429" s="18" t="str">
        <f t="shared" si="29"/>
        <v/>
      </c>
      <c r="I429" s="18" t="str">
        <f t="shared" si="30"/>
        <v/>
      </c>
    </row>
    <row r="430" spans="1:9">
      <c r="A430" s="18">
        <v>228</v>
      </c>
      <c r="C430" s="18" t="str">
        <f t="shared" si="27"/>
        <v/>
      </c>
      <c r="D430" s="18">
        <f>COUNTIF(C$203:C430,C430)</f>
        <v>228</v>
      </c>
      <c r="F430" s="18" t="str">
        <f t="shared" si="24"/>
        <v/>
      </c>
      <c r="G430" s="18" t="str">
        <f t="shared" si="28"/>
        <v/>
      </c>
      <c r="H430" s="18" t="str">
        <f t="shared" si="29"/>
        <v/>
      </c>
      <c r="I430" s="18" t="str">
        <f t="shared" si="30"/>
        <v/>
      </c>
    </row>
    <row r="431" spans="1:9">
      <c r="A431" s="18">
        <v>229</v>
      </c>
      <c r="C431" s="18" t="str">
        <f t="shared" si="27"/>
        <v/>
      </c>
      <c r="D431" s="18">
        <f>COUNTIF(C$203:C431,C431)</f>
        <v>229</v>
      </c>
      <c r="F431" s="18" t="str">
        <f t="shared" si="24"/>
        <v/>
      </c>
      <c r="G431" s="18" t="str">
        <f t="shared" si="28"/>
        <v/>
      </c>
      <c r="H431" s="18" t="str">
        <f t="shared" si="29"/>
        <v/>
      </c>
      <c r="I431" s="18" t="str">
        <f t="shared" si="30"/>
        <v/>
      </c>
    </row>
    <row r="432" spans="1:9">
      <c r="A432" s="18">
        <v>230</v>
      </c>
      <c r="C432" s="18" t="str">
        <f t="shared" si="27"/>
        <v/>
      </c>
      <c r="D432" s="18">
        <f>COUNTIF(C$203:C432,C432)</f>
        <v>230</v>
      </c>
      <c r="F432" s="18" t="str">
        <f t="shared" si="24"/>
        <v/>
      </c>
      <c r="G432" s="18" t="str">
        <f t="shared" si="28"/>
        <v/>
      </c>
      <c r="H432" s="18" t="str">
        <f t="shared" si="29"/>
        <v/>
      </c>
      <c r="I432" s="18" t="str">
        <f t="shared" si="30"/>
        <v/>
      </c>
    </row>
    <row r="433" spans="1:9">
      <c r="A433" s="18">
        <v>231</v>
      </c>
      <c r="C433" s="18" t="str">
        <f t="shared" si="27"/>
        <v/>
      </c>
      <c r="D433" s="18">
        <f>COUNTIF(C$203:C433,C433)</f>
        <v>231</v>
      </c>
      <c r="F433" s="18" t="str">
        <f t="shared" si="24"/>
        <v/>
      </c>
      <c r="G433" s="18" t="str">
        <f t="shared" si="28"/>
        <v/>
      </c>
      <c r="H433" s="18" t="str">
        <f t="shared" si="29"/>
        <v/>
      </c>
      <c r="I433" s="18" t="str">
        <f t="shared" si="30"/>
        <v/>
      </c>
    </row>
    <row r="434" spans="1:9">
      <c r="A434" s="18">
        <v>232</v>
      </c>
      <c r="C434" s="18" t="str">
        <f t="shared" si="27"/>
        <v/>
      </c>
      <c r="D434" s="18">
        <f>COUNTIF(C$203:C434,C434)</f>
        <v>232</v>
      </c>
      <c r="F434" s="18" t="str">
        <f t="shared" si="24"/>
        <v/>
      </c>
      <c r="G434" s="18" t="str">
        <f t="shared" si="28"/>
        <v/>
      </c>
      <c r="H434" s="18" t="str">
        <f t="shared" si="29"/>
        <v/>
      </c>
      <c r="I434" s="18" t="str">
        <f t="shared" si="30"/>
        <v/>
      </c>
    </row>
    <row r="435" spans="1:9">
      <c r="A435" s="18">
        <v>233</v>
      </c>
      <c r="C435" s="18" t="str">
        <f t="shared" si="27"/>
        <v/>
      </c>
      <c r="D435" s="18">
        <f>COUNTIF(C$203:C435,C435)</f>
        <v>233</v>
      </c>
      <c r="F435" s="18" t="str">
        <f t="shared" si="24"/>
        <v/>
      </c>
      <c r="G435" s="18" t="str">
        <f t="shared" si="28"/>
        <v/>
      </c>
      <c r="H435" s="18" t="str">
        <f t="shared" si="29"/>
        <v/>
      </c>
      <c r="I435" s="18" t="str">
        <f t="shared" si="30"/>
        <v/>
      </c>
    </row>
    <row r="436" spans="1:9">
      <c r="A436" s="18">
        <v>234</v>
      </c>
      <c r="C436" s="18" t="str">
        <f t="shared" si="27"/>
        <v/>
      </c>
      <c r="D436" s="18">
        <f>COUNTIF(C$203:C436,C436)</f>
        <v>234</v>
      </c>
      <c r="F436" s="18" t="str">
        <f t="shared" si="24"/>
        <v/>
      </c>
      <c r="G436" s="18" t="str">
        <f t="shared" si="28"/>
        <v/>
      </c>
      <c r="H436" s="18" t="str">
        <f t="shared" si="29"/>
        <v/>
      </c>
      <c r="I436" s="18" t="str">
        <f t="shared" si="30"/>
        <v/>
      </c>
    </row>
    <row r="437" spans="1:9">
      <c r="A437" s="18">
        <v>235</v>
      </c>
      <c r="C437" s="18" t="str">
        <f t="shared" si="27"/>
        <v/>
      </c>
      <c r="D437" s="18">
        <f>COUNTIF(C$203:C437,C437)</f>
        <v>235</v>
      </c>
      <c r="F437" s="18" t="str">
        <f t="shared" si="24"/>
        <v/>
      </c>
      <c r="G437" s="18" t="str">
        <f t="shared" si="28"/>
        <v/>
      </c>
      <c r="H437" s="18" t="str">
        <f t="shared" si="29"/>
        <v/>
      </c>
      <c r="I437" s="18" t="str">
        <f t="shared" si="30"/>
        <v/>
      </c>
    </row>
    <row r="438" spans="1:9">
      <c r="A438" s="18">
        <v>236</v>
      </c>
      <c r="C438" s="18" t="str">
        <f t="shared" si="27"/>
        <v/>
      </c>
      <c r="D438" s="18">
        <f>COUNTIF(C$203:C438,C438)</f>
        <v>236</v>
      </c>
      <c r="F438" s="18" t="str">
        <f t="shared" si="24"/>
        <v/>
      </c>
      <c r="G438" s="18" t="str">
        <f t="shared" si="28"/>
        <v/>
      </c>
      <c r="H438" s="18" t="str">
        <f t="shared" si="29"/>
        <v/>
      </c>
      <c r="I438" s="18" t="str">
        <f t="shared" si="30"/>
        <v/>
      </c>
    </row>
    <row r="439" spans="1:9">
      <c r="A439" s="18">
        <v>237</v>
      </c>
      <c r="C439" s="18" t="str">
        <f t="shared" si="27"/>
        <v/>
      </c>
      <c r="D439" s="18">
        <f>COUNTIF(C$203:C439,C439)</f>
        <v>237</v>
      </c>
      <c r="F439" s="18" t="str">
        <f t="shared" si="24"/>
        <v/>
      </c>
      <c r="G439" s="18" t="str">
        <f t="shared" si="28"/>
        <v/>
      </c>
      <c r="H439" s="18" t="str">
        <f t="shared" si="29"/>
        <v/>
      </c>
      <c r="I439" s="18" t="str">
        <f t="shared" si="30"/>
        <v/>
      </c>
    </row>
    <row r="440" spans="1:9">
      <c r="A440" s="18">
        <v>238</v>
      </c>
      <c r="C440" s="18" t="str">
        <f t="shared" si="27"/>
        <v/>
      </c>
      <c r="D440" s="18">
        <f>COUNTIF(C$203:C440,C440)</f>
        <v>238</v>
      </c>
      <c r="F440" s="18" t="str">
        <f t="shared" si="24"/>
        <v/>
      </c>
      <c r="G440" s="18" t="str">
        <f t="shared" si="28"/>
        <v/>
      </c>
      <c r="H440" s="18" t="str">
        <f t="shared" si="29"/>
        <v/>
      </c>
      <c r="I440" s="18" t="str">
        <f t="shared" si="30"/>
        <v/>
      </c>
    </row>
    <row r="441" spans="1:9">
      <c r="A441" s="18">
        <v>239</v>
      </c>
      <c r="C441" s="18" t="str">
        <f t="shared" si="27"/>
        <v/>
      </c>
      <c r="D441" s="18">
        <f>COUNTIF(C$203:C441,C441)</f>
        <v>239</v>
      </c>
      <c r="F441" s="18" t="str">
        <f t="shared" si="24"/>
        <v/>
      </c>
      <c r="G441" s="18" t="str">
        <f t="shared" si="28"/>
        <v/>
      </c>
      <c r="H441" s="18" t="str">
        <f t="shared" si="29"/>
        <v/>
      </c>
      <c r="I441" s="18" t="str">
        <f t="shared" si="30"/>
        <v/>
      </c>
    </row>
    <row r="442" spans="1:9">
      <c r="A442" s="18">
        <v>240</v>
      </c>
      <c r="C442" s="18" t="str">
        <f t="shared" si="27"/>
        <v/>
      </c>
      <c r="D442" s="18">
        <f>COUNTIF(C$203:C442,C442)</f>
        <v>240</v>
      </c>
      <c r="F442" s="18" t="str">
        <f t="shared" si="24"/>
        <v/>
      </c>
      <c r="G442" s="18" t="str">
        <f t="shared" si="28"/>
        <v/>
      </c>
      <c r="H442" s="18" t="str">
        <f t="shared" si="29"/>
        <v/>
      </c>
      <c r="I442" s="18" t="str">
        <f t="shared" si="30"/>
        <v/>
      </c>
    </row>
    <row r="443" spans="1:9">
      <c r="A443" s="18">
        <v>241</v>
      </c>
      <c r="C443" s="18" t="str">
        <f t="shared" si="27"/>
        <v/>
      </c>
      <c r="D443" s="18">
        <f>COUNTIF(C$203:C443,C443)</f>
        <v>241</v>
      </c>
      <c r="F443" s="18" t="str">
        <f t="shared" si="24"/>
        <v/>
      </c>
      <c r="G443" s="18" t="str">
        <f t="shared" si="28"/>
        <v/>
      </c>
      <c r="H443" s="18" t="str">
        <f t="shared" si="29"/>
        <v/>
      </c>
      <c r="I443" s="18" t="str">
        <f t="shared" si="30"/>
        <v/>
      </c>
    </row>
    <row r="444" spans="1:9">
      <c r="A444" s="18">
        <v>242</v>
      </c>
      <c r="C444" s="18" t="str">
        <f t="shared" si="27"/>
        <v/>
      </c>
      <c r="D444" s="18">
        <f>COUNTIF(C$203:C444,C444)</f>
        <v>242</v>
      </c>
      <c r="F444" s="18" t="str">
        <f t="shared" si="24"/>
        <v/>
      </c>
      <c r="G444" s="18" t="str">
        <f t="shared" si="28"/>
        <v/>
      </c>
      <c r="H444" s="18" t="str">
        <f t="shared" si="29"/>
        <v/>
      </c>
      <c r="I444" s="18" t="str">
        <f t="shared" si="30"/>
        <v/>
      </c>
    </row>
    <row r="445" spans="1:9">
      <c r="A445" s="18">
        <v>243</v>
      </c>
      <c r="C445" s="18" t="str">
        <f t="shared" si="27"/>
        <v/>
      </c>
      <c r="D445" s="18">
        <f>COUNTIF(C$203:C445,C445)</f>
        <v>243</v>
      </c>
      <c r="F445" s="18" t="str">
        <f t="shared" si="24"/>
        <v/>
      </c>
      <c r="G445" s="18" t="str">
        <f t="shared" si="28"/>
        <v/>
      </c>
      <c r="H445" s="18" t="str">
        <f t="shared" si="29"/>
        <v/>
      </c>
      <c r="I445" s="18" t="str">
        <f t="shared" si="30"/>
        <v/>
      </c>
    </row>
    <row r="446" spans="1:9">
      <c r="A446" s="18">
        <v>244</v>
      </c>
      <c r="C446" s="18" t="str">
        <f t="shared" si="27"/>
        <v/>
      </c>
      <c r="D446" s="18">
        <f>COUNTIF(C$203:C446,C446)</f>
        <v>244</v>
      </c>
      <c r="F446" s="18" t="str">
        <f t="shared" si="24"/>
        <v/>
      </c>
      <c r="G446" s="18" t="str">
        <f t="shared" si="28"/>
        <v/>
      </c>
      <c r="H446" s="18" t="str">
        <f t="shared" si="29"/>
        <v/>
      </c>
      <c r="I446" s="18" t="str">
        <f t="shared" si="30"/>
        <v/>
      </c>
    </row>
    <row r="447" spans="1:9">
      <c r="A447" s="18">
        <v>245</v>
      </c>
      <c r="C447" s="18" t="str">
        <f t="shared" si="27"/>
        <v/>
      </c>
      <c r="D447" s="18">
        <f>COUNTIF(C$203:C447,C447)</f>
        <v>245</v>
      </c>
      <c r="F447" s="18" t="str">
        <f t="shared" si="24"/>
        <v/>
      </c>
      <c r="G447" s="18" t="str">
        <f t="shared" si="28"/>
        <v/>
      </c>
      <c r="H447" s="18" t="str">
        <f t="shared" si="29"/>
        <v/>
      </c>
      <c r="I447" s="18" t="str">
        <f t="shared" si="30"/>
        <v/>
      </c>
    </row>
    <row r="448" spans="1:9">
      <c r="A448" s="18">
        <v>246</v>
      </c>
      <c r="C448" s="18" t="str">
        <f t="shared" si="27"/>
        <v/>
      </c>
      <c r="D448" s="18">
        <f>COUNTIF(C$203:C448,C448)</f>
        <v>246</v>
      </c>
      <c r="F448" s="18" t="str">
        <f t="shared" si="24"/>
        <v/>
      </c>
      <c r="G448" s="18" t="str">
        <f t="shared" si="28"/>
        <v/>
      </c>
      <c r="H448" s="18" t="str">
        <f t="shared" si="29"/>
        <v/>
      </c>
      <c r="I448" s="18" t="str">
        <f t="shared" si="30"/>
        <v/>
      </c>
    </row>
    <row r="449" spans="1:9">
      <c r="A449" s="18">
        <v>247</v>
      </c>
      <c r="C449" s="18" t="str">
        <f t="shared" si="27"/>
        <v/>
      </c>
      <c r="D449" s="18">
        <f>COUNTIF(C$203:C449,C449)</f>
        <v>247</v>
      </c>
      <c r="F449" s="18" t="str">
        <f t="shared" si="24"/>
        <v/>
      </c>
      <c r="G449" s="18" t="str">
        <f t="shared" si="28"/>
        <v/>
      </c>
      <c r="H449" s="18" t="str">
        <f t="shared" si="29"/>
        <v/>
      </c>
      <c r="I449" s="18" t="str">
        <f t="shared" si="30"/>
        <v/>
      </c>
    </row>
    <row r="450" spans="1:9">
      <c r="A450" s="18">
        <v>248</v>
      </c>
      <c r="C450" s="18" t="str">
        <f t="shared" si="27"/>
        <v/>
      </c>
      <c r="D450" s="18">
        <f>COUNTIF(C$203:C450,C450)</f>
        <v>248</v>
      </c>
      <c r="F450" s="18" t="str">
        <f t="shared" si="24"/>
        <v/>
      </c>
      <c r="G450" s="18" t="str">
        <f t="shared" si="28"/>
        <v/>
      </c>
      <c r="H450" s="18" t="str">
        <f t="shared" si="29"/>
        <v/>
      </c>
      <c r="I450" s="18" t="str">
        <f t="shared" si="30"/>
        <v/>
      </c>
    </row>
    <row r="451" spans="1:9">
      <c r="A451" s="18">
        <v>249</v>
      </c>
      <c r="C451" s="18" t="str">
        <f t="shared" si="27"/>
        <v/>
      </c>
      <c r="D451" s="18">
        <f>COUNTIF(C$203:C451,C451)</f>
        <v>249</v>
      </c>
      <c r="F451" s="18" t="str">
        <f t="shared" si="24"/>
        <v/>
      </c>
      <c r="G451" s="18" t="str">
        <f t="shared" si="28"/>
        <v/>
      </c>
      <c r="H451" s="18" t="str">
        <f t="shared" si="29"/>
        <v/>
      </c>
      <c r="I451" s="18" t="str">
        <f t="shared" si="30"/>
        <v/>
      </c>
    </row>
    <row r="452" spans="1:9">
      <c r="A452" s="18">
        <v>250</v>
      </c>
      <c r="C452" s="18" t="str">
        <f t="shared" si="27"/>
        <v/>
      </c>
      <c r="D452" s="18">
        <f>COUNTIF(C$203:C452,C452)</f>
        <v>250</v>
      </c>
      <c r="F452" s="18" t="str">
        <f t="shared" si="24"/>
        <v/>
      </c>
      <c r="G452" s="18" t="str">
        <f t="shared" si="28"/>
        <v/>
      </c>
      <c r="H452" s="18" t="str">
        <f t="shared" si="29"/>
        <v/>
      </c>
      <c r="I452" s="18" t="str">
        <f t="shared" si="30"/>
        <v/>
      </c>
    </row>
    <row r="453" spans="1:9">
      <c r="A453" s="18">
        <v>251</v>
      </c>
      <c r="C453" s="18" t="str">
        <f t="shared" si="27"/>
        <v/>
      </c>
      <c r="D453" s="18">
        <f>COUNTIF(C$203:C453,C453)</f>
        <v>251</v>
      </c>
      <c r="F453" s="18" t="str">
        <f t="shared" si="24"/>
        <v/>
      </c>
      <c r="G453" s="18" t="str">
        <f t="shared" si="28"/>
        <v/>
      </c>
      <c r="H453" s="18" t="str">
        <f t="shared" si="29"/>
        <v/>
      </c>
      <c r="I453" s="18" t="str">
        <f t="shared" si="30"/>
        <v/>
      </c>
    </row>
    <row r="454" spans="1:9">
      <c r="A454" s="18">
        <v>252</v>
      </c>
      <c r="C454" s="18" t="str">
        <f t="shared" si="27"/>
        <v/>
      </c>
      <c r="D454" s="18">
        <f>COUNTIF(C$203:C454,C454)</f>
        <v>252</v>
      </c>
      <c r="F454" s="18" t="str">
        <f t="shared" si="24"/>
        <v/>
      </c>
      <c r="G454" s="18" t="str">
        <f t="shared" si="28"/>
        <v/>
      </c>
      <c r="H454" s="18" t="str">
        <f t="shared" si="29"/>
        <v/>
      </c>
      <c r="I454" s="18" t="str">
        <f t="shared" si="30"/>
        <v/>
      </c>
    </row>
    <row r="455" spans="1:9">
      <c r="A455" s="18">
        <v>253</v>
      </c>
      <c r="C455" s="18" t="str">
        <f t="shared" si="27"/>
        <v/>
      </c>
      <c r="D455" s="18">
        <f>COUNTIF(C$203:C455,C455)</f>
        <v>253</v>
      </c>
      <c r="F455" s="18" t="str">
        <f t="shared" si="24"/>
        <v/>
      </c>
      <c r="G455" s="18" t="str">
        <f t="shared" si="28"/>
        <v/>
      </c>
      <c r="H455" s="18" t="str">
        <f t="shared" si="29"/>
        <v/>
      </c>
      <c r="I455" s="18" t="str">
        <f t="shared" si="30"/>
        <v/>
      </c>
    </row>
    <row r="456" spans="1:9">
      <c r="A456" s="18">
        <v>254</v>
      </c>
      <c r="C456" s="18" t="str">
        <f t="shared" si="27"/>
        <v/>
      </c>
      <c r="D456" s="18">
        <f>COUNTIF(C$203:C456,C456)</f>
        <v>254</v>
      </c>
      <c r="F456" s="18" t="str">
        <f t="shared" si="24"/>
        <v/>
      </c>
      <c r="G456" s="18" t="str">
        <f t="shared" si="28"/>
        <v/>
      </c>
      <c r="H456" s="18" t="str">
        <f t="shared" si="29"/>
        <v/>
      </c>
      <c r="I456" s="18" t="str">
        <f t="shared" si="30"/>
        <v/>
      </c>
    </row>
    <row r="457" spans="1:9">
      <c r="A457" s="18">
        <v>255</v>
      </c>
      <c r="C457" s="18" t="str">
        <f t="shared" si="27"/>
        <v/>
      </c>
      <c r="D457" s="18">
        <f>COUNTIF(C$203:C457,C457)</f>
        <v>255</v>
      </c>
      <c r="F457" s="18" t="str">
        <f t="shared" si="24"/>
        <v/>
      </c>
      <c r="G457" s="18" t="str">
        <f t="shared" si="28"/>
        <v/>
      </c>
      <c r="H457" s="18" t="str">
        <f t="shared" si="29"/>
        <v/>
      </c>
      <c r="I457" s="18" t="str">
        <f t="shared" si="30"/>
        <v/>
      </c>
    </row>
    <row r="458" spans="1:9">
      <c r="A458" s="18">
        <v>256</v>
      </c>
      <c r="C458" s="18" t="str">
        <f t="shared" si="27"/>
        <v/>
      </c>
      <c r="D458" s="18">
        <f>COUNTIF(C$203:C458,C458)</f>
        <v>256</v>
      </c>
      <c r="F458" s="18" t="str">
        <f t="shared" si="24"/>
        <v/>
      </c>
      <c r="G458" s="18" t="str">
        <f t="shared" si="28"/>
        <v/>
      </c>
      <c r="H458" s="18" t="str">
        <f t="shared" si="29"/>
        <v/>
      </c>
      <c r="I458" s="18" t="str">
        <f t="shared" si="30"/>
        <v/>
      </c>
    </row>
    <row r="459" spans="1:9">
      <c r="A459" s="18">
        <v>257</v>
      </c>
      <c r="C459" s="18" t="str">
        <f t="shared" si="27"/>
        <v/>
      </c>
      <c r="D459" s="18">
        <f>COUNTIF(C$203:C459,C459)</f>
        <v>257</v>
      </c>
      <c r="F459" s="18" t="str">
        <f t="shared" si="24"/>
        <v/>
      </c>
      <c r="G459" s="18" t="str">
        <f t="shared" si="28"/>
        <v/>
      </c>
      <c r="H459" s="18" t="str">
        <f t="shared" si="29"/>
        <v/>
      </c>
      <c r="I459" s="18" t="str">
        <f t="shared" si="30"/>
        <v/>
      </c>
    </row>
    <row r="460" spans="1:9">
      <c r="A460" s="18">
        <v>258</v>
      </c>
      <c r="C460" s="18" t="str">
        <f t="shared" si="27"/>
        <v/>
      </c>
      <c r="D460" s="18">
        <f>COUNTIF(C$203:C460,C460)</f>
        <v>258</v>
      </c>
      <c r="F460" s="18" t="str">
        <f t="shared" ref="F460:F523" si="31">IF(C460="","",CONCATENATE(C460,D460)*1)</f>
        <v/>
      </c>
      <c r="G460" s="18" t="str">
        <f t="shared" si="28"/>
        <v/>
      </c>
      <c r="H460" s="18" t="str">
        <f t="shared" si="29"/>
        <v/>
      </c>
      <c r="I460" s="18" t="str">
        <f t="shared" si="30"/>
        <v/>
      </c>
    </row>
    <row r="461" spans="1:9">
      <c r="A461" s="18">
        <v>259</v>
      </c>
      <c r="C461" s="18" t="str">
        <f t="shared" si="27"/>
        <v/>
      </c>
      <c r="D461" s="18">
        <f>COUNTIF(C$203:C461,C461)</f>
        <v>259</v>
      </c>
      <c r="F461" s="18" t="str">
        <f t="shared" si="31"/>
        <v/>
      </c>
      <c r="G461" s="18" t="str">
        <f t="shared" si="28"/>
        <v/>
      </c>
      <c r="H461" s="18" t="str">
        <f t="shared" si="29"/>
        <v/>
      </c>
      <c r="I461" s="18" t="str">
        <f t="shared" si="30"/>
        <v/>
      </c>
    </row>
    <row r="462" spans="1:9">
      <c r="A462" s="18">
        <v>260</v>
      </c>
      <c r="C462" s="18" t="str">
        <f t="shared" si="27"/>
        <v/>
      </c>
      <c r="D462" s="18">
        <f>COUNTIF(C$203:C462,C462)</f>
        <v>260</v>
      </c>
      <c r="F462" s="18" t="str">
        <f t="shared" si="31"/>
        <v/>
      </c>
      <c r="G462" s="18" t="str">
        <f t="shared" si="28"/>
        <v/>
      </c>
      <c r="H462" s="18" t="str">
        <f t="shared" si="29"/>
        <v/>
      </c>
      <c r="I462" s="18" t="str">
        <f t="shared" si="30"/>
        <v/>
      </c>
    </row>
    <row r="463" spans="1:9">
      <c r="A463" s="18">
        <v>261</v>
      </c>
      <c r="C463" s="18" t="str">
        <f t="shared" si="27"/>
        <v/>
      </c>
      <c r="D463" s="18">
        <f>COUNTIF(C$203:C463,C463)</f>
        <v>261</v>
      </c>
      <c r="F463" s="18" t="str">
        <f t="shared" si="31"/>
        <v/>
      </c>
      <c r="G463" s="18" t="str">
        <f t="shared" si="28"/>
        <v/>
      </c>
      <c r="H463" s="18" t="str">
        <f t="shared" si="29"/>
        <v/>
      </c>
      <c r="I463" s="18" t="str">
        <f t="shared" si="30"/>
        <v/>
      </c>
    </row>
    <row r="464" spans="1:9">
      <c r="A464" s="18">
        <v>262</v>
      </c>
      <c r="C464" s="18" t="str">
        <f t="shared" si="27"/>
        <v/>
      </c>
      <c r="D464" s="18">
        <f>COUNTIF(C$203:C464,C464)</f>
        <v>262</v>
      </c>
      <c r="F464" s="18" t="str">
        <f t="shared" si="31"/>
        <v/>
      </c>
      <c r="G464" s="18" t="str">
        <f t="shared" si="28"/>
        <v/>
      </c>
      <c r="H464" s="18" t="str">
        <f t="shared" si="29"/>
        <v/>
      </c>
      <c r="I464" s="18" t="str">
        <f t="shared" si="30"/>
        <v/>
      </c>
    </row>
    <row r="465" spans="1:9">
      <c r="A465" s="18">
        <v>263</v>
      </c>
      <c r="C465" s="18" t="str">
        <f t="shared" si="27"/>
        <v/>
      </c>
      <c r="D465" s="18">
        <f>COUNTIF(C$203:C465,C465)</f>
        <v>263</v>
      </c>
      <c r="F465" s="18" t="str">
        <f t="shared" si="31"/>
        <v/>
      </c>
      <c r="G465" s="18" t="str">
        <f t="shared" si="28"/>
        <v/>
      </c>
      <c r="H465" s="18" t="str">
        <f t="shared" si="29"/>
        <v/>
      </c>
      <c r="I465" s="18" t="str">
        <f t="shared" si="30"/>
        <v/>
      </c>
    </row>
    <row r="466" spans="1:9">
      <c r="A466" s="18">
        <v>264</v>
      </c>
      <c r="C466" s="18" t="str">
        <f t="shared" si="27"/>
        <v/>
      </c>
      <c r="D466" s="18">
        <f>COUNTIF(C$203:C466,C466)</f>
        <v>264</v>
      </c>
      <c r="F466" s="18" t="str">
        <f t="shared" si="31"/>
        <v/>
      </c>
      <c r="G466" s="18" t="str">
        <f t="shared" si="28"/>
        <v/>
      </c>
      <c r="H466" s="18" t="str">
        <f t="shared" si="29"/>
        <v/>
      </c>
      <c r="I466" s="18" t="str">
        <f t="shared" si="30"/>
        <v/>
      </c>
    </row>
    <row r="467" spans="1:9">
      <c r="A467" s="18">
        <v>265</v>
      </c>
      <c r="C467" s="18" t="str">
        <f t="shared" si="27"/>
        <v/>
      </c>
      <c r="D467" s="18">
        <f>COUNTIF(C$203:C467,C467)</f>
        <v>265</v>
      </c>
      <c r="F467" s="18" t="str">
        <f t="shared" si="31"/>
        <v/>
      </c>
      <c r="G467" s="18" t="str">
        <f t="shared" si="28"/>
        <v/>
      </c>
      <c r="H467" s="18" t="str">
        <f t="shared" si="29"/>
        <v/>
      </c>
      <c r="I467" s="18" t="str">
        <f t="shared" si="30"/>
        <v/>
      </c>
    </row>
    <row r="468" spans="1:9">
      <c r="A468" s="18">
        <v>266</v>
      </c>
      <c r="C468" s="18" t="str">
        <f t="shared" ref="C468:C531" si="32">L68</f>
        <v/>
      </c>
      <c r="D468" s="18">
        <f>COUNTIF(C$203:C468,C468)</f>
        <v>266</v>
      </c>
      <c r="F468" s="18" t="str">
        <f t="shared" si="31"/>
        <v/>
      </c>
      <c r="G468" s="18" t="str">
        <f t="shared" ref="G468:G531" si="33">C68</f>
        <v/>
      </c>
      <c r="H468" s="18" t="str">
        <f t="shared" si="29"/>
        <v/>
      </c>
      <c r="I468" s="18" t="str">
        <f t="shared" si="30"/>
        <v/>
      </c>
    </row>
    <row r="469" spans="1:9">
      <c r="A469" s="18">
        <v>267</v>
      </c>
      <c r="C469" s="18" t="str">
        <f t="shared" si="32"/>
        <v/>
      </c>
      <c r="D469" s="18">
        <f>COUNTIF(C$203:C469,C469)</f>
        <v>267</v>
      </c>
      <c r="F469" s="18" t="str">
        <f t="shared" si="31"/>
        <v/>
      </c>
      <c r="G469" s="18" t="str">
        <f t="shared" si="33"/>
        <v/>
      </c>
      <c r="H469" s="18" t="str">
        <f t="shared" si="29"/>
        <v/>
      </c>
      <c r="I469" s="18" t="str">
        <f t="shared" si="30"/>
        <v/>
      </c>
    </row>
    <row r="470" spans="1:9">
      <c r="A470" s="18">
        <v>268</v>
      </c>
      <c r="C470" s="18" t="str">
        <f t="shared" si="32"/>
        <v/>
      </c>
      <c r="D470" s="18">
        <f>COUNTIF(C$203:C470,C470)</f>
        <v>268</v>
      </c>
      <c r="F470" s="18" t="str">
        <f t="shared" si="31"/>
        <v/>
      </c>
      <c r="G470" s="18" t="str">
        <f t="shared" si="33"/>
        <v/>
      </c>
      <c r="H470" s="18" t="str">
        <f t="shared" si="29"/>
        <v/>
      </c>
      <c r="I470" s="18" t="str">
        <f t="shared" si="30"/>
        <v/>
      </c>
    </row>
    <row r="471" spans="1:9">
      <c r="A471" s="18">
        <v>269</v>
      </c>
      <c r="C471" s="18" t="str">
        <f t="shared" si="32"/>
        <v/>
      </c>
      <c r="D471" s="18">
        <f>COUNTIF(C$203:C471,C471)</f>
        <v>269</v>
      </c>
      <c r="F471" s="18" t="str">
        <f t="shared" si="31"/>
        <v/>
      </c>
      <c r="G471" s="18" t="str">
        <f t="shared" si="33"/>
        <v/>
      </c>
      <c r="H471" s="18" t="str">
        <f t="shared" si="29"/>
        <v/>
      </c>
      <c r="I471" s="18" t="str">
        <f t="shared" si="30"/>
        <v/>
      </c>
    </row>
    <row r="472" spans="1:9">
      <c r="A472" s="18">
        <v>270</v>
      </c>
      <c r="C472" s="18" t="str">
        <f t="shared" si="32"/>
        <v/>
      </c>
      <c r="D472" s="18">
        <f>COUNTIF(C$203:C472,C472)</f>
        <v>270</v>
      </c>
      <c r="F472" s="18" t="str">
        <f t="shared" si="31"/>
        <v/>
      </c>
      <c r="G472" s="18" t="str">
        <f t="shared" si="33"/>
        <v/>
      </c>
      <c r="H472" s="18" t="str">
        <f t="shared" si="29"/>
        <v/>
      </c>
      <c r="I472" s="18" t="str">
        <f t="shared" si="30"/>
        <v/>
      </c>
    </row>
    <row r="473" spans="1:9">
      <c r="A473" s="18">
        <v>271</v>
      </c>
      <c r="C473" s="18" t="str">
        <f t="shared" si="32"/>
        <v/>
      </c>
      <c r="D473" s="18">
        <f>COUNTIF(C$203:C473,C473)</f>
        <v>271</v>
      </c>
      <c r="F473" s="18" t="str">
        <f t="shared" si="31"/>
        <v/>
      </c>
      <c r="G473" s="18" t="str">
        <f t="shared" si="33"/>
        <v/>
      </c>
      <c r="H473" s="18" t="str">
        <f t="shared" si="29"/>
        <v/>
      </c>
      <c r="I473" s="18" t="str">
        <f t="shared" si="30"/>
        <v/>
      </c>
    </row>
    <row r="474" spans="1:9">
      <c r="A474" s="18">
        <v>272</v>
      </c>
      <c r="C474" s="18" t="str">
        <f t="shared" si="32"/>
        <v/>
      </c>
      <c r="D474" s="18">
        <f>COUNTIF(C$203:C474,C474)</f>
        <v>272</v>
      </c>
      <c r="F474" s="18" t="str">
        <f t="shared" si="31"/>
        <v/>
      </c>
      <c r="G474" s="18" t="str">
        <f t="shared" si="33"/>
        <v/>
      </c>
      <c r="H474" s="18" t="str">
        <f t="shared" si="29"/>
        <v/>
      </c>
      <c r="I474" s="18" t="str">
        <f t="shared" si="30"/>
        <v/>
      </c>
    </row>
    <row r="475" spans="1:9">
      <c r="A475" s="18">
        <v>273</v>
      </c>
      <c r="C475" s="18" t="str">
        <f t="shared" si="32"/>
        <v/>
      </c>
      <c r="D475" s="18">
        <f>COUNTIF(C$203:C475,C475)</f>
        <v>273</v>
      </c>
      <c r="F475" s="18" t="str">
        <f t="shared" si="31"/>
        <v/>
      </c>
      <c r="G475" s="18" t="str">
        <f t="shared" si="33"/>
        <v/>
      </c>
      <c r="H475" s="18" t="str">
        <f t="shared" si="29"/>
        <v/>
      </c>
      <c r="I475" s="18" t="str">
        <f t="shared" si="30"/>
        <v/>
      </c>
    </row>
    <row r="476" spans="1:9">
      <c r="A476" s="18">
        <v>274</v>
      </c>
      <c r="C476" s="18" t="str">
        <f t="shared" si="32"/>
        <v/>
      </c>
      <c r="D476" s="18">
        <f>COUNTIF(C$203:C476,C476)</f>
        <v>274</v>
      </c>
      <c r="F476" s="18" t="str">
        <f t="shared" si="31"/>
        <v/>
      </c>
      <c r="G476" s="18" t="str">
        <f t="shared" si="33"/>
        <v/>
      </c>
      <c r="H476" s="18" t="str">
        <f t="shared" si="29"/>
        <v/>
      </c>
      <c r="I476" s="18" t="str">
        <f t="shared" si="30"/>
        <v/>
      </c>
    </row>
    <row r="477" spans="1:9">
      <c r="A477" s="18">
        <v>275</v>
      </c>
      <c r="C477" s="18" t="str">
        <f t="shared" si="32"/>
        <v/>
      </c>
      <c r="D477" s="18">
        <f>COUNTIF(C$203:C477,C477)</f>
        <v>275</v>
      </c>
      <c r="F477" s="18" t="str">
        <f t="shared" si="31"/>
        <v/>
      </c>
      <c r="G477" s="18" t="str">
        <f t="shared" si="33"/>
        <v/>
      </c>
      <c r="H477" s="18" t="str">
        <f t="shared" si="29"/>
        <v/>
      </c>
      <c r="I477" s="18" t="str">
        <f t="shared" si="30"/>
        <v/>
      </c>
    </row>
    <row r="478" spans="1:9">
      <c r="A478" s="18">
        <v>276</v>
      </c>
      <c r="C478" s="18" t="str">
        <f t="shared" si="32"/>
        <v/>
      </c>
      <c r="D478" s="18">
        <f>COUNTIF(C$203:C478,C478)</f>
        <v>276</v>
      </c>
      <c r="F478" s="18" t="str">
        <f t="shared" si="31"/>
        <v/>
      </c>
      <c r="G478" s="18" t="str">
        <f t="shared" si="33"/>
        <v/>
      </c>
      <c r="H478" s="18" t="str">
        <f t="shared" si="29"/>
        <v/>
      </c>
      <c r="I478" s="18" t="str">
        <f t="shared" si="30"/>
        <v/>
      </c>
    </row>
    <row r="479" spans="1:9">
      <c r="A479" s="18">
        <v>277</v>
      </c>
      <c r="C479" s="18" t="str">
        <f t="shared" si="32"/>
        <v/>
      </c>
      <c r="D479" s="18">
        <f>COUNTIF(C$203:C479,C479)</f>
        <v>277</v>
      </c>
      <c r="F479" s="18" t="str">
        <f t="shared" si="31"/>
        <v/>
      </c>
      <c r="G479" s="18" t="str">
        <f t="shared" si="33"/>
        <v/>
      </c>
      <c r="H479" s="18" t="str">
        <f t="shared" si="29"/>
        <v/>
      </c>
      <c r="I479" s="18" t="str">
        <f t="shared" si="30"/>
        <v/>
      </c>
    </row>
    <row r="480" spans="1:9">
      <c r="A480" s="18">
        <v>278</v>
      </c>
      <c r="C480" s="18" t="str">
        <f t="shared" si="32"/>
        <v/>
      </c>
      <c r="D480" s="18">
        <f>COUNTIF(C$203:C480,C480)</f>
        <v>278</v>
      </c>
      <c r="F480" s="18" t="str">
        <f t="shared" si="31"/>
        <v/>
      </c>
      <c r="G480" s="18" t="str">
        <f t="shared" si="33"/>
        <v/>
      </c>
      <c r="H480" s="18" t="str">
        <f t="shared" si="29"/>
        <v/>
      </c>
      <c r="I480" s="18" t="str">
        <f t="shared" si="30"/>
        <v/>
      </c>
    </row>
    <row r="481" spans="1:9">
      <c r="A481" s="18">
        <v>279</v>
      </c>
      <c r="C481" s="18" t="str">
        <f t="shared" si="32"/>
        <v/>
      </c>
      <c r="D481" s="18">
        <f>COUNTIF(C$203:C481,C481)</f>
        <v>279</v>
      </c>
      <c r="F481" s="18" t="str">
        <f t="shared" si="31"/>
        <v/>
      </c>
      <c r="G481" s="18" t="str">
        <f t="shared" si="33"/>
        <v/>
      </c>
      <c r="H481" s="18" t="str">
        <f t="shared" si="29"/>
        <v/>
      </c>
      <c r="I481" s="18" t="str">
        <f t="shared" si="30"/>
        <v/>
      </c>
    </row>
    <row r="482" spans="1:9">
      <c r="A482" s="18">
        <v>280</v>
      </c>
      <c r="C482" s="18" t="str">
        <f t="shared" si="32"/>
        <v/>
      </c>
      <c r="D482" s="18">
        <f>COUNTIF(C$203:C482,C482)</f>
        <v>280</v>
      </c>
      <c r="F482" s="18" t="str">
        <f t="shared" si="31"/>
        <v/>
      </c>
      <c r="G482" s="18" t="str">
        <f t="shared" si="33"/>
        <v/>
      </c>
      <c r="H482" s="18" t="str">
        <f t="shared" si="29"/>
        <v/>
      </c>
      <c r="I482" s="18" t="str">
        <f t="shared" si="30"/>
        <v/>
      </c>
    </row>
    <row r="483" spans="1:9">
      <c r="A483" s="18">
        <v>281</v>
      </c>
      <c r="C483" s="18" t="str">
        <f t="shared" si="32"/>
        <v/>
      </c>
      <c r="D483" s="18">
        <f>COUNTIF(C$203:C483,C483)</f>
        <v>281</v>
      </c>
      <c r="F483" s="18" t="str">
        <f t="shared" si="31"/>
        <v/>
      </c>
      <c r="G483" s="18" t="str">
        <f t="shared" si="33"/>
        <v/>
      </c>
      <c r="H483" s="18" t="str">
        <f t="shared" ref="H483:H546" si="34">D83</f>
        <v/>
      </c>
      <c r="I483" s="18" t="str">
        <f t="shared" ref="I483:I546" si="35">E83</f>
        <v/>
      </c>
    </row>
    <row r="484" spans="1:9">
      <c r="A484" s="18">
        <v>282</v>
      </c>
      <c r="C484" s="18" t="str">
        <f t="shared" si="32"/>
        <v/>
      </c>
      <c r="D484" s="18">
        <f>COUNTIF(C$203:C484,C484)</f>
        <v>282</v>
      </c>
      <c r="F484" s="18" t="str">
        <f t="shared" si="31"/>
        <v/>
      </c>
      <c r="G484" s="18" t="str">
        <f t="shared" si="33"/>
        <v/>
      </c>
      <c r="H484" s="18" t="str">
        <f t="shared" si="34"/>
        <v/>
      </c>
      <c r="I484" s="18" t="str">
        <f t="shared" si="35"/>
        <v/>
      </c>
    </row>
    <row r="485" spans="1:9">
      <c r="A485" s="18">
        <v>283</v>
      </c>
      <c r="C485" s="18" t="str">
        <f t="shared" si="32"/>
        <v/>
      </c>
      <c r="D485" s="18">
        <f>COUNTIF(C$203:C485,C485)</f>
        <v>283</v>
      </c>
      <c r="F485" s="18" t="str">
        <f t="shared" si="31"/>
        <v/>
      </c>
      <c r="G485" s="18" t="str">
        <f t="shared" si="33"/>
        <v/>
      </c>
      <c r="H485" s="18" t="str">
        <f t="shared" si="34"/>
        <v/>
      </c>
      <c r="I485" s="18" t="str">
        <f t="shared" si="35"/>
        <v/>
      </c>
    </row>
    <row r="486" spans="1:9">
      <c r="A486" s="18">
        <v>284</v>
      </c>
      <c r="C486" s="18" t="str">
        <f t="shared" si="32"/>
        <v/>
      </c>
      <c r="D486" s="18">
        <f>COUNTIF(C$203:C486,C486)</f>
        <v>284</v>
      </c>
      <c r="F486" s="18" t="str">
        <f t="shared" si="31"/>
        <v/>
      </c>
      <c r="G486" s="18" t="str">
        <f t="shared" si="33"/>
        <v/>
      </c>
      <c r="H486" s="18" t="str">
        <f t="shared" si="34"/>
        <v/>
      </c>
      <c r="I486" s="18" t="str">
        <f t="shared" si="35"/>
        <v/>
      </c>
    </row>
    <row r="487" spans="1:9">
      <c r="A487" s="18">
        <v>285</v>
      </c>
      <c r="C487" s="18" t="str">
        <f t="shared" si="32"/>
        <v/>
      </c>
      <c r="D487" s="18">
        <f>COUNTIF(C$203:C487,C487)</f>
        <v>285</v>
      </c>
      <c r="F487" s="18" t="str">
        <f t="shared" si="31"/>
        <v/>
      </c>
      <c r="G487" s="18" t="str">
        <f t="shared" si="33"/>
        <v/>
      </c>
      <c r="H487" s="18" t="str">
        <f t="shared" si="34"/>
        <v/>
      </c>
      <c r="I487" s="18" t="str">
        <f t="shared" si="35"/>
        <v/>
      </c>
    </row>
    <row r="488" spans="1:9">
      <c r="A488" s="18">
        <v>286</v>
      </c>
      <c r="C488" s="18" t="str">
        <f t="shared" si="32"/>
        <v/>
      </c>
      <c r="D488" s="18">
        <f>COUNTIF(C$203:C488,C488)</f>
        <v>286</v>
      </c>
      <c r="F488" s="18" t="str">
        <f t="shared" si="31"/>
        <v/>
      </c>
      <c r="G488" s="18" t="str">
        <f t="shared" si="33"/>
        <v/>
      </c>
      <c r="H488" s="18" t="str">
        <f t="shared" si="34"/>
        <v/>
      </c>
      <c r="I488" s="18" t="str">
        <f t="shared" si="35"/>
        <v/>
      </c>
    </row>
    <row r="489" spans="1:9">
      <c r="A489" s="18">
        <v>287</v>
      </c>
      <c r="C489" s="18" t="str">
        <f t="shared" si="32"/>
        <v/>
      </c>
      <c r="D489" s="18">
        <f>COUNTIF(C$203:C489,C489)</f>
        <v>287</v>
      </c>
      <c r="F489" s="18" t="str">
        <f t="shared" si="31"/>
        <v/>
      </c>
      <c r="G489" s="18" t="str">
        <f t="shared" si="33"/>
        <v/>
      </c>
      <c r="H489" s="18" t="str">
        <f t="shared" si="34"/>
        <v/>
      </c>
      <c r="I489" s="18" t="str">
        <f t="shared" si="35"/>
        <v/>
      </c>
    </row>
    <row r="490" spans="1:9">
      <c r="A490" s="18">
        <v>288</v>
      </c>
      <c r="C490" s="18" t="str">
        <f t="shared" si="32"/>
        <v/>
      </c>
      <c r="D490" s="18">
        <f>COUNTIF(C$203:C490,C490)</f>
        <v>288</v>
      </c>
      <c r="F490" s="18" t="str">
        <f t="shared" si="31"/>
        <v/>
      </c>
      <c r="G490" s="18" t="str">
        <f t="shared" si="33"/>
        <v/>
      </c>
      <c r="H490" s="18" t="str">
        <f t="shared" si="34"/>
        <v/>
      </c>
      <c r="I490" s="18" t="str">
        <f t="shared" si="35"/>
        <v/>
      </c>
    </row>
    <row r="491" spans="1:9">
      <c r="A491" s="18">
        <v>289</v>
      </c>
      <c r="C491" s="18" t="str">
        <f t="shared" si="32"/>
        <v/>
      </c>
      <c r="D491" s="18">
        <f>COUNTIF(C$203:C491,C491)</f>
        <v>289</v>
      </c>
      <c r="F491" s="18" t="str">
        <f t="shared" si="31"/>
        <v/>
      </c>
      <c r="G491" s="18" t="str">
        <f t="shared" si="33"/>
        <v/>
      </c>
      <c r="H491" s="18" t="str">
        <f t="shared" si="34"/>
        <v/>
      </c>
      <c r="I491" s="18" t="str">
        <f t="shared" si="35"/>
        <v/>
      </c>
    </row>
    <row r="492" spans="1:9">
      <c r="A492" s="18">
        <v>290</v>
      </c>
      <c r="C492" s="18" t="str">
        <f t="shared" si="32"/>
        <v/>
      </c>
      <c r="D492" s="18">
        <f>COUNTIF(C$203:C492,C492)</f>
        <v>290</v>
      </c>
      <c r="F492" s="18" t="str">
        <f t="shared" si="31"/>
        <v/>
      </c>
      <c r="G492" s="18" t="str">
        <f t="shared" si="33"/>
        <v/>
      </c>
      <c r="H492" s="18" t="str">
        <f t="shared" si="34"/>
        <v/>
      </c>
      <c r="I492" s="18" t="str">
        <f t="shared" si="35"/>
        <v/>
      </c>
    </row>
    <row r="493" spans="1:9">
      <c r="A493" s="18">
        <v>291</v>
      </c>
      <c r="C493" s="18" t="str">
        <f t="shared" si="32"/>
        <v/>
      </c>
      <c r="D493" s="18">
        <f>COUNTIF(C$203:C493,C493)</f>
        <v>291</v>
      </c>
      <c r="F493" s="18" t="str">
        <f t="shared" si="31"/>
        <v/>
      </c>
      <c r="G493" s="18" t="str">
        <f t="shared" si="33"/>
        <v/>
      </c>
      <c r="H493" s="18" t="str">
        <f t="shared" si="34"/>
        <v/>
      </c>
      <c r="I493" s="18" t="str">
        <f t="shared" si="35"/>
        <v/>
      </c>
    </row>
    <row r="494" spans="1:9">
      <c r="A494" s="18">
        <v>292</v>
      </c>
      <c r="C494" s="18" t="str">
        <f t="shared" si="32"/>
        <v/>
      </c>
      <c r="D494" s="18">
        <f>COUNTIF(C$203:C494,C494)</f>
        <v>292</v>
      </c>
      <c r="F494" s="18" t="str">
        <f t="shared" si="31"/>
        <v/>
      </c>
      <c r="G494" s="18" t="str">
        <f t="shared" si="33"/>
        <v/>
      </c>
      <c r="H494" s="18" t="str">
        <f t="shared" si="34"/>
        <v/>
      </c>
      <c r="I494" s="18" t="str">
        <f t="shared" si="35"/>
        <v/>
      </c>
    </row>
    <row r="495" spans="1:9">
      <c r="A495" s="18">
        <v>293</v>
      </c>
      <c r="C495" s="18" t="str">
        <f t="shared" si="32"/>
        <v/>
      </c>
      <c r="D495" s="18">
        <f>COUNTIF(C$203:C495,C495)</f>
        <v>293</v>
      </c>
      <c r="F495" s="18" t="str">
        <f t="shared" si="31"/>
        <v/>
      </c>
      <c r="G495" s="18" t="str">
        <f t="shared" si="33"/>
        <v/>
      </c>
      <c r="H495" s="18" t="str">
        <f t="shared" si="34"/>
        <v/>
      </c>
      <c r="I495" s="18" t="str">
        <f t="shared" si="35"/>
        <v/>
      </c>
    </row>
    <row r="496" spans="1:9">
      <c r="A496" s="18">
        <v>294</v>
      </c>
      <c r="C496" s="18" t="str">
        <f t="shared" si="32"/>
        <v/>
      </c>
      <c r="D496" s="18">
        <f>COUNTIF(C$203:C496,C496)</f>
        <v>294</v>
      </c>
      <c r="F496" s="18" t="str">
        <f t="shared" si="31"/>
        <v/>
      </c>
      <c r="G496" s="18" t="str">
        <f t="shared" si="33"/>
        <v/>
      </c>
      <c r="H496" s="18" t="str">
        <f t="shared" si="34"/>
        <v/>
      </c>
      <c r="I496" s="18" t="str">
        <f t="shared" si="35"/>
        <v/>
      </c>
    </row>
    <row r="497" spans="1:9">
      <c r="A497" s="18">
        <v>295</v>
      </c>
      <c r="C497" s="18" t="str">
        <f t="shared" si="32"/>
        <v/>
      </c>
      <c r="D497" s="18">
        <f>COUNTIF(C$203:C497,C497)</f>
        <v>295</v>
      </c>
      <c r="F497" s="18" t="str">
        <f t="shared" si="31"/>
        <v/>
      </c>
      <c r="G497" s="18" t="str">
        <f t="shared" si="33"/>
        <v/>
      </c>
      <c r="H497" s="18" t="str">
        <f t="shared" si="34"/>
        <v/>
      </c>
      <c r="I497" s="18" t="str">
        <f t="shared" si="35"/>
        <v/>
      </c>
    </row>
    <row r="498" spans="1:9">
      <c r="A498" s="18">
        <v>296</v>
      </c>
      <c r="C498" s="18" t="str">
        <f t="shared" si="32"/>
        <v/>
      </c>
      <c r="D498" s="18">
        <f>COUNTIF(C$203:C498,C498)</f>
        <v>296</v>
      </c>
      <c r="F498" s="18" t="str">
        <f t="shared" si="31"/>
        <v/>
      </c>
      <c r="G498" s="18" t="str">
        <f t="shared" si="33"/>
        <v/>
      </c>
      <c r="H498" s="18" t="str">
        <f t="shared" si="34"/>
        <v/>
      </c>
      <c r="I498" s="18" t="str">
        <f t="shared" si="35"/>
        <v/>
      </c>
    </row>
    <row r="499" spans="1:9">
      <c r="A499" s="18">
        <v>297</v>
      </c>
      <c r="C499" s="18" t="str">
        <f t="shared" si="32"/>
        <v/>
      </c>
      <c r="D499" s="18">
        <f>COUNTIF(C$203:C499,C499)</f>
        <v>297</v>
      </c>
      <c r="F499" s="18" t="str">
        <f t="shared" si="31"/>
        <v/>
      </c>
      <c r="G499" s="18" t="str">
        <f t="shared" si="33"/>
        <v/>
      </c>
      <c r="H499" s="18" t="str">
        <f t="shared" si="34"/>
        <v/>
      </c>
      <c r="I499" s="18" t="str">
        <f t="shared" si="35"/>
        <v/>
      </c>
    </row>
    <row r="500" spans="1:9">
      <c r="A500" s="18">
        <v>298</v>
      </c>
      <c r="C500" s="18" t="str">
        <f t="shared" si="32"/>
        <v/>
      </c>
      <c r="D500" s="18">
        <f>COUNTIF(C$203:C500,C500)</f>
        <v>298</v>
      </c>
      <c r="F500" s="18" t="str">
        <f t="shared" si="31"/>
        <v/>
      </c>
      <c r="G500" s="18" t="str">
        <f t="shared" si="33"/>
        <v/>
      </c>
      <c r="H500" s="18" t="str">
        <f t="shared" si="34"/>
        <v/>
      </c>
      <c r="I500" s="18" t="str">
        <f t="shared" si="35"/>
        <v/>
      </c>
    </row>
    <row r="501" spans="1:9">
      <c r="A501" s="18">
        <v>299</v>
      </c>
      <c r="C501" s="18" t="str">
        <f t="shared" si="32"/>
        <v/>
      </c>
      <c r="D501" s="18">
        <f>COUNTIF(C$203:C501,C501)</f>
        <v>299</v>
      </c>
      <c r="F501" s="18" t="str">
        <f t="shared" si="31"/>
        <v/>
      </c>
      <c r="G501" s="18" t="str">
        <f t="shared" si="33"/>
        <v/>
      </c>
      <c r="H501" s="18" t="str">
        <f t="shared" si="34"/>
        <v/>
      </c>
      <c r="I501" s="18" t="str">
        <f t="shared" si="35"/>
        <v/>
      </c>
    </row>
    <row r="502" spans="1:9">
      <c r="A502" s="18">
        <v>300</v>
      </c>
      <c r="C502" s="18" t="str">
        <f t="shared" si="32"/>
        <v/>
      </c>
      <c r="D502" s="18">
        <f>COUNTIF(C$203:C502,C502)</f>
        <v>300</v>
      </c>
      <c r="F502" s="18" t="str">
        <f t="shared" si="31"/>
        <v/>
      </c>
      <c r="G502" s="18" t="str">
        <f t="shared" si="33"/>
        <v/>
      </c>
      <c r="H502" s="18" t="str">
        <f t="shared" si="34"/>
        <v/>
      </c>
      <c r="I502" s="18" t="str">
        <f t="shared" si="35"/>
        <v/>
      </c>
    </row>
    <row r="503" spans="1:9">
      <c r="A503" s="18">
        <v>301</v>
      </c>
      <c r="C503" s="18" t="str">
        <f t="shared" si="32"/>
        <v/>
      </c>
      <c r="D503" s="18">
        <f>COUNTIF(C$203:C503,C503)</f>
        <v>301</v>
      </c>
      <c r="F503" s="18" t="str">
        <f t="shared" si="31"/>
        <v/>
      </c>
      <c r="G503" s="18" t="str">
        <f t="shared" si="33"/>
        <v/>
      </c>
      <c r="H503" s="18" t="str">
        <f t="shared" si="34"/>
        <v/>
      </c>
      <c r="I503" s="18" t="str">
        <f t="shared" si="35"/>
        <v/>
      </c>
    </row>
    <row r="504" spans="1:9">
      <c r="A504" s="18">
        <v>302</v>
      </c>
      <c r="C504" s="18" t="str">
        <f t="shared" si="32"/>
        <v/>
      </c>
      <c r="D504" s="18">
        <f>COUNTIF(C$203:C504,C504)</f>
        <v>302</v>
      </c>
      <c r="F504" s="18" t="str">
        <f t="shared" si="31"/>
        <v/>
      </c>
      <c r="G504" s="18" t="str">
        <f t="shared" si="33"/>
        <v/>
      </c>
      <c r="H504" s="18" t="str">
        <f t="shared" si="34"/>
        <v/>
      </c>
      <c r="I504" s="18" t="str">
        <f t="shared" si="35"/>
        <v/>
      </c>
    </row>
    <row r="505" spans="1:9">
      <c r="A505" s="18">
        <v>303</v>
      </c>
      <c r="C505" s="18" t="str">
        <f t="shared" si="32"/>
        <v/>
      </c>
      <c r="D505" s="18">
        <f>COUNTIF(C$203:C505,C505)</f>
        <v>303</v>
      </c>
      <c r="F505" s="18" t="str">
        <f t="shared" si="31"/>
        <v/>
      </c>
      <c r="G505" s="18" t="str">
        <f t="shared" si="33"/>
        <v/>
      </c>
      <c r="H505" s="18" t="str">
        <f t="shared" si="34"/>
        <v/>
      </c>
      <c r="I505" s="18" t="str">
        <f t="shared" si="35"/>
        <v/>
      </c>
    </row>
    <row r="506" spans="1:9">
      <c r="A506" s="18">
        <v>304</v>
      </c>
      <c r="C506" s="18" t="str">
        <f t="shared" si="32"/>
        <v/>
      </c>
      <c r="D506" s="18">
        <f>COUNTIF(C$203:C506,C506)</f>
        <v>304</v>
      </c>
      <c r="F506" s="18" t="str">
        <f t="shared" si="31"/>
        <v/>
      </c>
      <c r="G506" s="18" t="str">
        <f t="shared" si="33"/>
        <v/>
      </c>
      <c r="H506" s="18" t="str">
        <f t="shared" si="34"/>
        <v/>
      </c>
      <c r="I506" s="18" t="str">
        <f t="shared" si="35"/>
        <v/>
      </c>
    </row>
    <row r="507" spans="1:9">
      <c r="A507" s="18">
        <v>305</v>
      </c>
      <c r="C507" s="18" t="str">
        <f t="shared" si="32"/>
        <v/>
      </c>
      <c r="D507" s="18">
        <f>COUNTIF(C$203:C507,C507)</f>
        <v>305</v>
      </c>
      <c r="F507" s="18" t="str">
        <f t="shared" si="31"/>
        <v/>
      </c>
      <c r="G507" s="18" t="str">
        <f t="shared" si="33"/>
        <v/>
      </c>
      <c r="H507" s="18" t="str">
        <f t="shared" si="34"/>
        <v/>
      </c>
      <c r="I507" s="18" t="str">
        <f t="shared" si="35"/>
        <v/>
      </c>
    </row>
    <row r="508" spans="1:9">
      <c r="A508" s="18">
        <v>306</v>
      </c>
      <c r="C508" s="18" t="str">
        <f t="shared" si="32"/>
        <v/>
      </c>
      <c r="D508" s="18">
        <f>COUNTIF(C$203:C508,C508)</f>
        <v>306</v>
      </c>
      <c r="F508" s="18" t="str">
        <f t="shared" si="31"/>
        <v/>
      </c>
      <c r="G508" s="18" t="str">
        <f t="shared" si="33"/>
        <v/>
      </c>
      <c r="H508" s="18" t="str">
        <f t="shared" si="34"/>
        <v/>
      </c>
      <c r="I508" s="18" t="str">
        <f t="shared" si="35"/>
        <v/>
      </c>
    </row>
    <row r="509" spans="1:9">
      <c r="A509" s="18">
        <v>307</v>
      </c>
      <c r="C509" s="18" t="str">
        <f t="shared" si="32"/>
        <v/>
      </c>
      <c r="D509" s="18">
        <f>COUNTIF(C$203:C509,C509)</f>
        <v>307</v>
      </c>
      <c r="F509" s="18" t="str">
        <f t="shared" si="31"/>
        <v/>
      </c>
      <c r="G509" s="18" t="str">
        <f t="shared" si="33"/>
        <v/>
      </c>
      <c r="H509" s="18" t="str">
        <f t="shared" si="34"/>
        <v/>
      </c>
      <c r="I509" s="18" t="str">
        <f t="shared" si="35"/>
        <v/>
      </c>
    </row>
    <row r="510" spans="1:9">
      <c r="A510" s="18">
        <v>308</v>
      </c>
      <c r="C510" s="18" t="str">
        <f t="shared" si="32"/>
        <v/>
      </c>
      <c r="D510" s="18">
        <f>COUNTIF(C$203:C510,C510)</f>
        <v>308</v>
      </c>
      <c r="F510" s="18" t="str">
        <f t="shared" si="31"/>
        <v/>
      </c>
      <c r="G510" s="18" t="str">
        <f t="shared" si="33"/>
        <v/>
      </c>
      <c r="H510" s="18" t="str">
        <f t="shared" si="34"/>
        <v/>
      </c>
      <c r="I510" s="18" t="str">
        <f t="shared" si="35"/>
        <v/>
      </c>
    </row>
    <row r="511" spans="1:9">
      <c r="A511" s="18">
        <v>309</v>
      </c>
      <c r="C511" s="18" t="str">
        <f t="shared" si="32"/>
        <v/>
      </c>
      <c r="D511" s="18">
        <f>COUNTIF(C$203:C511,C511)</f>
        <v>309</v>
      </c>
      <c r="F511" s="18" t="str">
        <f t="shared" si="31"/>
        <v/>
      </c>
      <c r="G511" s="18" t="str">
        <f t="shared" si="33"/>
        <v/>
      </c>
      <c r="H511" s="18" t="str">
        <f t="shared" si="34"/>
        <v/>
      </c>
      <c r="I511" s="18" t="str">
        <f t="shared" si="35"/>
        <v/>
      </c>
    </row>
    <row r="512" spans="1:9">
      <c r="A512" s="18">
        <v>310</v>
      </c>
      <c r="C512" s="18" t="str">
        <f t="shared" si="32"/>
        <v/>
      </c>
      <c r="D512" s="18">
        <f>COUNTIF(C$203:C512,C512)</f>
        <v>310</v>
      </c>
      <c r="F512" s="18" t="str">
        <f t="shared" si="31"/>
        <v/>
      </c>
      <c r="G512" s="18" t="str">
        <f t="shared" si="33"/>
        <v/>
      </c>
      <c r="H512" s="18" t="str">
        <f t="shared" si="34"/>
        <v/>
      </c>
      <c r="I512" s="18" t="str">
        <f t="shared" si="35"/>
        <v/>
      </c>
    </row>
    <row r="513" spans="1:9">
      <c r="A513" s="18">
        <v>311</v>
      </c>
      <c r="C513" s="18" t="str">
        <f t="shared" si="32"/>
        <v/>
      </c>
      <c r="D513" s="18">
        <f>COUNTIF(C$203:C513,C513)</f>
        <v>311</v>
      </c>
      <c r="F513" s="18" t="str">
        <f t="shared" si="31"/>
        <v/>
      </c>
      <c r="G513" s="18" t="str">
        <f t="shared" si="33"/>
        <v/>
      </c>
      <c r="H513" s="18" t="str">
        <f t="shared" si="34"/>
        <v/>
      </c>
      <c r="I513" s="18" t="str">
        <f t="shared" si="35"/>
        <v/>
      </c>
    </row>
    <row r="514" spans="1:9">
      <c r="A514" s="18">
        <v>312</v>
      </c>
      <c r="C514" s="18" t="str">
        <f t="shared" si="32"/>
        <v/>
      </c>
      <c r="D514" s="18">
        <f>COUNTIF(C$203:C514,C514)</f>
        <v>312</v>
      </c>
      <c r="F514" s="18" t="str">
        <f t="shared" si="31"/>
        <v/>
      </c>
      <c r="G514" s="18" t="str">
        <f t="shared" si="33"/>
        <v/>
      </c>
      <c r="H514" s="18" t="str">
        <f t="shared" si="34"/>
        <v/>
      </c>
      <c r="I514" s="18" t="str">
        <f t="shared" si="35"/>
        <v/>
      </c>
    </row>
    <row r="515" spans="1:9">
      <c r="A515" s="18">
        <v>313</v>
      </c>
      <c r="C515" s="18" t="str">
        <f t="shared" si="32"/>
        <v/>
      </c>
      <c r="D515" s="18">
        <f>COUNTIF(C$203:C515,C515)</f>
        <v>313</v>
      </c>
      <c r="F515" s="18" t="str">
        <f t="shared" si="31"/>
        <v/>
      </c>
      <c r="G515" s="18" t="str">
        <f t="shared" si="33"/>
        <v/>
      </c>
      <c r="H515" s="18" t="str">
        <f t="shared" si="34"/>
        <v/>
      </c>
      <c r="I515" s="18" t="str">
        <f t="shared" si="35"/>
        <v/>
      </c>
    </row>
    <row r="516" spans="1:9">
      <c r="A516" s="18">
        <v>314</v>
      </c>
      <c r="C516" s="18" t="str">
        <f t="shared" si="32"/>
        <v/>
      </c>
      <c r="D516" s="18">
        <f>COUNTIF(C$203:C516,C516)</f>
        <v>314</v>
      </c>
      <c r="F516" s="18" t="str">
        <f t="shared" si="31"/>
        <v/>
      </c>
      <c r="G516" s="18" t="str">
        <f t="shared" si="33"/>
        <v/>
      </c>
      <c r="H516" s="18" t="str">
        <f t="shared" si="34"/>
        <v/>
      </c>
      <c r="I516" s="18" t="str">
        <f t="shared" si="35"/>
        <v/>
      </c>
    </row>
    <row r="517" spans="1:9">
      <c r="A517" s="18">
        <v>315</v>
      </c>
      <c r="C517" s="18" t="str">
        <f t="shared" si="32"/>
        <v/>
      </c>
      <c r="D517" s="18">
        <f>COUNTIF(C$203:C517,C517)</f>
        <v>315</v>
      </c>
      <c r="F517" s="18" t="str">
        <f t="shared" si="31"/>
        <v/>
      </c>
      <c r="G517" s="18" t="str">
        <f t="shared" si="33"/>
        <v/>
      </c>
      <c r="H517" s="18" t="str">
        <f t="shared" si="34"/>
        <v/>
      </c>
      <c r="I517" s="18" t="str">
        <f t="shared" si="35"/>
        <v/>
      </c>
    </row>
    <row r="518" spans="1:9">
      <c r="A518" s="18">
        <v>316</v>
      </c>
      <c r="C518" s="18" t="str">
        <f t="shared" si="32"/>
        <v/>
      </c>
      <c r="D518" s="18">
        <f>COUNTIF(C$203:C518,C518)</f>
        <v>316</v>
      </c>
      <c r="F518" s="18" t="str">
        <f t="shared" si="31"/>
        <v/>
      </c>
      <c r="G518" s="18" t="str">
        <f t="shared" si="33"/>
        <v/>
      </c>
      <c r="H518" s="18" t="str">
        <f t="shared" si="34"/>
        <v/>
      </c>
      <c r="I518" s="18" t="str">
        <f t="shared" si="35"/>
        <v/>
      </c>
    </row>
    <row r="519" spans="1:9">
      <c r="A519" s="18">
        <v>317</v>
      </c>
      <c r="C519" s="18" t="str">
        <f t="shared" si="32"/>
        <v/>
      </c>
      <c r="D519" s="18">
        <f>COUNTIF(C$203:C519,C519)</f>
        <v>317</v>
      </c>
      <c r="F519" s="18" t="str">
        <f t="shared" si="31"/>
        <v/>
      </c>
      <c r="G519" s="18" t="str">
        <f t="shared" si="33"/>
        <v/>
      </c>
      <c r="H519" s="18" t="str">
        <f t="shared" si="34"/>
        <v/>
      </c>
      <c r="I519" s="18" t="str">
        <f t="shared" si="35"/>
        <v/>
      </c>
    </row>
    <row r="520" spans="1:9">
      <c r="A520" s="18">
        <v>318</v>
      </c>
      <c r="C520" s="18" t="str">
        <f t="shared" si="32"/>
        <v/>
      </c>
      <c r="D520" s="18">
        <f>COUNTIF(C$203:C520,C520)</f>
        <v>318</v>
      </c>
      <c r="F520" s="18" t="str">
        <f t="shared" si="31"/>
        <v/>
      </c>
      <c r="G520" s="18" t="str">
        <f t="shared" si="33"/>
        <v/>
      </c>
      <c r="H520" s="18" t="str">
        <f t="shared" si="34"/>
        <v/>
      </c>
      <c r="I520" s="18" t="str">
        <f t="shared" si="35"/>
        <v/>
      </c>
    </row>
    <row r="521" spans="1:9">
      <c r="A521" s="18">
        <v>319</v>
      </c>
      <c r="C521" s="18" t="str">
        <f t="shared" si="32"/>
        <v/>
      </c>
      <c r="D521" s="18">
        <f>COUNTIF(C$203:C521,C521)</f>
        <v>319</v>
      </c>
      <c r="F521" s="18" t="str">
        <f t="shared" si="31"/>
        <v/>
      </c>
      <c r="G521" s="18" t="str">
        <f t="shared" si="33"/>
        <v/>
      </c>
      <c r="H521" s="18" t="str">
        <f t="shared" si="34"/>
        <v/>
      </c>
      <c r="I521" s="18" t="str">
        <f t="shared" si="35"/>
        <v/>
      </c>
    </row>
    <row r="522" spans="1:9">
      <c r="A522" s="18">
        <v>320</v>
      </c>
      <c r="C522" s="18" t="str">
        <f t="shared" si="32"/>
        <v/>
      </c>
      <c r="D522" s="18">
        <f>COUNTIF(C$203:C522,C522)</f>
        <v>320</v>
      </c>
      <c r="F522" s="18" t="str">
        <f t="shared" si="31"/>
        <v/>
      </c>
      <c r="G522" s="18" t="str">
        <f t="shared" si="33"/>
        <v/>
      </c>
      <c r="H522" s="18" t="str">
        <f t="shared" si="34"/>
        <v/>
      </c>
      <c r="I522" s="18" t="str">
        <f t="shared" si="35"/>
        <v/>
      </c>
    </row>
    <row r="523" spans="1:9">
      <c r="A523" s="18">
        <v>321</v>
      </c>
      <c r="C523" s="18" t="str">
        <f t="shared" si="32"/>
        <v/>
      </c>
      <c r="D523" s="18">
        <f>COUNTIF(C$203:C523,C523)</f>
        <v>321</v>
      </c>
      <c r="F523" s="18" t="str">
        <f t="shared" si="31"/>
        <v/>
      </c>
      <c r="G523" s="18" t="str">
        <f t="shared" si="33"/>
        <v/>
      </c>
      <c r="H523" s="18" t="str">
        <f t="shared" si="34"/>
        <v/>
      </c>
      <c r="I523" s="18" t="str">
        <f t="shared" si="35"/>
        <v/>
      </c>
    </row>
    <row r="524" spans="1:9">
      <c r="A524" s="18">
        <v>322</v>
      </c>
      <c r="C524" s="18" t="str">
        <f t="shared" si="32"/>
        <v/>
      </c>
      <c r="D524" s="18">
        <f>COUNTIF(C$203:C524,C524)</f>
        <v>322</v>
      </c>
      <c r="F524" s="18" t="str">
        <f t="shared" ref="F524:F587" si="36">IF(C524="","",CONCATENATE(C524,D524)*1)</f>
        <v/>
      </c>
      <c r="G524" s="18" t="str">
        <f t="shared" si="33"/>
        <v/>
      </c>
      <c r="H524" s="18" t="str">
        <f t="shared" si="34"/>
        <v/>
      </c>
      <c r="I524" s="18" t="str">
        <f t="shared" si="35"/>
        <v/>
      </c>
    </row>
    <row r="525" spans="1:9">
      <c r="A525" s="18">
        <v>323</v>
      </c>
      <c r="C525" s="18" t="str">
        <f t="shared" si="32"/>
        <v/>
      </c>
      <c r="D525" s="18">
        <f>COUNTIF(C$203:C525,C525)</f>
        <v>323</v>
      </c>
      <c r="F525" s="18" t="str">
        <f t="shared" si="36"/>
        <v/>
      </c>
      <c r="G525" s="18" t="str">
        <f t="shared" si="33"/>
        <v/>
      </c>
      <c r="H525" s="18" t="str">
        <f t="shared" si="34"/>
        <v/>
      </c>
      <c r="I525" s="18" t="str">
        <f t="shared" si="35"/>
        <v/>
      </c>
    </row>
    <row r="526" spans="1:9">
      <c r="A526" s="18">
        <v>324</v>
      </c>
      <c r="C526" s="18" t="str">
        <f t="shared" si="32"/>
        <v/>
      </c>
      <c r="D526" s="18">
        <f>COUNTIF(C$203:C526,C526)</f>
        <v>324</v>
      </c>
      <c r="F526" s="18" t="str">
        <f t="shared" si="36"/>
        <v/>
      </c>
      <c r="G526" s="18" t="str">
        <f t="shared" si="33"/>
        <v/>
      </c>
      <c r="H526" s="18" t="str">
        <f t="shared" si="34"/>
        <v/>
      </c>
      <c r="I526" s="18" t="str">
        <f t="shared" si="35"/>
        <v/>
      </c>
    </row>
    <row r="527" spans="1:9">
      <c r="A527" s="18">
        <v>325</v>
      </c>
      <c r="C527" s="18" t="str">
        <f t="shared" si="32"/>
        <v/>
      </c>
      <c r="D527" s="18">
        <f>COUNTIF(C$203:C527,C527)</f>
        <v>325</v>
      </c>
      <c r="F527" s="18" t="str">
        <f t="shared" si="36"/>
        <v/>
      </c>
      <c r="G527" s="18" t="str">
        <f t="shared" si="33"/>
        <v/>
      </c>
      <c r="H527" s="18" t="str">
        <f t="shared" si="34"/>
        <v/>
      </c>
      <c r="I527" s="18" t="str">
        <f t="shared" si="35"/>
        <v/>
      </c>
    </row>
    <row r="528" spans="1:9">
      <c r="A528" s="18">
        <v>326</v>
      </c>
      <c r="C528" s="18" t="str">
        <f t="shared" si="32"/>
        <v/>
      </c>
      <c r="D528" s="18">
        <f>COUNTIF(C$203:C528,C528)</f>
        <v>326</v>
      </c>
      <c r="F528" s="18" t="str">
        <f t="shared" si="36"/>
        <v/>
      </c>
      <c r="G528" s="18" t="str">
        <f t="shared" si="33"/>
        <v/>
      </c>
      <c r="H528" s="18" t="str">
        <f t="shared" si="34"/>
        <v/>
      </c>
      <c r="I528" s="18" t="str">
        <f t="shared" si="35"/>
        <v/>
      </c>
    </row>
    <row r="529" spans="1:9">
      <c r="A529" s="18">
        <v>327</v>
      </c>
      <c r="C529" s="18" t="str">
        <f t="shared" si="32"/>
        <v/>
      </c>
      <c r="D529" s="18">
        <f>COUNTIF(C$203:C529,C529)</f>
        <v>327</v>
      </c>
      <c r="F529" s="18" t="str">
        <f t="shared" si="36"/>
        <v/>
      </c>
      <c r="G529" s="18" t="str">
        <f t="shared" si="33"/>
        <v/>
      </c>
      <c r="H529" s="18" t="str">
        <f t="shared" si="34"/>
        <v/>
      </c>
      <c r="I529" s="18" t="str">
        <f t="shared" si="35"/>
        <v/>
      </c>
    </row>
    <row r="530" spans="1:9">
      <c r="A530" s="18">
        <v>328</v>
      </c>
      <c r="C530" s="18" t="str">
        <f t="shared" si="32"/>
        <v/>
      </c>
      <c r="D530" s="18">
        <f>COUNTIF(C$203:C530,C530)</f>
        <v>328</v>
      </c>
      <c r="F530" s="18" t="str">
        <f t="shared" si="36"/>
        <v/>
      </c>
      <c r="G530" s="18" t="str">
        <f t="shared" si="33"/>
        <v/>
      </c>
      <c r="H530" s="18" t="str">
        <f t="shared" si="34"/>
        <v/>
      </c>
      <c r="I530" s="18" t="str">
        <f t="shared" si="35"/>
        <v/>
      </c>
    </row>
    <row r="531" spans="1:9">
      <c r="A531" s="18">
        <v>329</v>
      </c>
      <c r="C531" s="18" t="str">
        <f t="shared" si="32"/>
        <v/>
      </c>
      <c r="D531" s="18">
        <f>COUNTIF(C$203:C531,C531)</f>
        <v>329</v>
      </c>
      <c r="F531" s="18" t="str">
        <f t="shared" si="36"/>
        <v/>
      </c>
      <c r="G531" s="18" t="str">
        <f t="shared" si="33"/>
        <v/>
      </c>
      <c r="H531" s="18" t="str">
        <f t="shared" si="34"/>
        <v/>
      </c>
      <c r="I531" s="18" t="str">
        <f t="shared" si="35"/>
        <v/>
      </c>
    </row>
    <row r="532" spans="1:9">
      <c r="A532" s="18">
        <v>330</v>
      </c>
      <c r="C532" s="18" t="str">
        <f t="shared" ref="C532:C595" si="37">L132</f>
        <v/>
      </c>
      <c r="D532" s="18">
        <f>COUNTIF(C$203:C532,C532)</f>
        <v>330</v>
      </c>
      <c r="F532" s="18" t="str">
        <f t="shared" si="36"/>
        <v/>
      </c>
      <c r="G532" s="18" t="str">
        <f t="shared" ref="G532:G595" si="38">C132</f>
        <v/>
      </c>
      <c r="H532" s="18" t="str">
        <f t="shared" si="34"/>
        <v/>
      </c>
      <c r="I532" s="18" t="str">
        <f t="shared" si="35"/>
        <v/>
      </c>
    </row>
    <row r="533" spans="1:9">
      <c r="A533" s="18">
        <v>331</v>
      </c>
      <c r="C533" s="18" t="str">
        <f t="shared" si="37"/>
        <v/>
      </c>
      <c r="D533" s="18">
        <f>COUNTIF(C$203:C533,C533)</f>
        <v>331</v>
      </c>
      <c r="F533" s="18" t="str">
        <f t="shared" si="36"/>
        <v/>
      </c>
      <c r="G533" s="18" t="str">
        <f t="shared" si="38"/>
        <v/>
      </c>
      <c r="H533" s="18" t="str">
        <f t="shared" si="34"/>
        <v/>
      </c>
      <c r="I533" s="18" t="str">
        <f t="shared" si="35"/>
        <v/>
      </c>
    </row>
    <row r="534" spans="1:9">
      <c r="A534" s="18">
        <v>332</v>
      </c>
      <c r="C534" s="18" t="str">
        <f t="shared" si="37"/>
        <v/>
      </c>
      <c r="D534" s="18">
        <f>COUNTIF(C$203:C534,C534)</f>
        <v>332</v>
      </c>
      <c r="F534" s="18" t="str">
        <f t="shared" si="36"/>
        <v/>
      </c>
      <c r="G534" s="18" t="str">
        <f t="shared" si="38"/>
        <v/>
      </c>
      <c r="H534" s="18" t="str">
        <f t="shared" si="34"/>
        <v/>
      </c>
      <c r="I534" s="18" t="str">
        <f t="shared" si="35"/>
        <v/>
      </c>
    </row>
    <row r="535" spans="1:9">
      <c r="A535" s="18">
        <v>333</v>
      </c>
      <c r="C535" s="18" t="str">
        <f t="shared" si="37"/>
        <v/>
      </c>
      <c r="D535" s="18">
        <f>COUNTIF(C$203:C535,C535)</f>
        <v>333</v>
      </c>
      <c r="F535" s="18" t="str">
        <f t="shared" si="36"/>
        <v/>
      </c>
      <c r="G535" s="18" t="str">
        <f t="shared" si="38"/>
        <v/>
      </c>
      <c r="H535" s="18" t="str">
        <f t="shared" si="34"/>
        <v/>
      </c>
      <c r="I535" s="18" t="str">
        <f t="shared" si="35"/>
        <v/>
      </c>
    </row>
    <row r="536" spans="1:9">
      <c r="A536" s="18">
        <v>334</v>
      </c>
      <c r="C536" s="18" t="str">
        <f t="shared" si="37"/>
        <v/>
      </c>
      <c r="D536" s="18">
        <f>COUNTIF(C$203:C536,C536)</f>
        <v>334</v>
      </c>
      <c r="F536" s="18" t="str">
        <f t="shared" si="36"/>
        <v/>
      </c>
      <c r="G536" s="18" t="str">
        <f t="shared" si="38"/>
        <v/>
      </c>
      <c r="H536" s="18" t="str">
        <f t="shared" si="34"/>
        <v/>
      </c>
      <c r="I536" s="18" t="str">
        <f t="shared" si="35"/>
        <v/>
      </c>
    </row>
    <row r="537" spans="1:9">
      <c r="A537" s="18">
        <v>335</v>
      </c>
      <c r="C537" s="18" t="str">
        <f t="shared" si="37"/>
        <v/>
      </c>
      <c r="D537" s="18">
        <f>COUNTIF(C$203:C537,C537)</f>
        <v>335</v>
      </c>
      <c r="F537" s="18" t="str">
        <f t="shared" si="36"/>
        <v/>
      </c>
      <c r="G537" s="18" t="str">
        <f t="shared" si="38"/>
        <v/>
      </c>
      <c r="H537" s="18" t="str">
        <f t="shared" si="34"/>
        <v/>
      </c>
      <c r="I537" s="18" t="str">
        <f t="shared" si="35"/>
        <v/>
      </c>
    </row>
    <row r="538" spans="1:9">
      <c r="A538" s="18">
        <v>336</v>
      </c>
      <c r="C538" s="18" t="str">
        <f t="shared" si="37"/>
        <v/>
      </c>
      <c r="D538" s="18">
        <f>COUNTIF(C$203:C538,C538)</f>
        <v>336</v>
      </c>
      <c r="F538" s="18" t="str">
        <f t="shared" si="36"/>
        <v/>
      </c>
      <c r="G538" s="18" t="str">
        <f t="shared" si="38"/>
        <v/>
      </c>
      <c r="H538" s="18" t="str">
        <f t="shared" si="34"/>
        <v/>
      </c>
      <c r="I538" s="18" t="str">
        <f t="shared" si="35"/>
        <v/>
      </c>
    </row>
    <row r="539" spans="1:9">
      <c r="A539" s="18">
        <v>337</v>
      </c>
      <c r="C539" s="18" t="str">
        <f t="shared" si="37"/>
        <v/>
      </c>
      <c r="D539" s="18">
        <f>COUNTIF(C$203:C539,C539)</f>
        <v>337</v>
      </c>
      <c r="F539" s="18" t="str">
        <f t="shared" si="36"/>
        <v/>
      </c>
      <c r="G539" s="18" t="str">
        <f t="shared" si="38"/>
        <v/>
      </c>
      <c r="H539" s="18" t="str">
        <f t="shared" si="34"/>
        <v/>
      </c>
      <c r="I539" s="18" t="str">
        <f t="shared" si="35"/>
        <v/>
      </c>
    </row>
    <row r="540" spans="1:9">
      <c r="A540" s="18">
        <v>338</v>
      </c>
      <c r="C540" s="18" t="str">
        <f t="shared" si="37"/>
        <v/>
      </c>
      <c r="D540" s="18">
        <f>COUNTIF(C$203:C540,C540)</f>
        <v>338</v>
      </c>
      <c r="F540" s="18" t="str">
        <f t="shared" si="36"/>
        <v/>
      </c>
      <c r="G540" s="18" t="str">
        <f t="shared" si="38"/>
        <v/>
      </c>
      <c r="H540" s="18" t="str">
        <f t="shared" si="34"/>
        <v/>
      </c>
      <c r="I540" s="18" t="str">
        <f t="shared" si="35"/>
        <v/>
      </c>
    </row>
    <row r="541" spans="1:9">
      <c r="A541" s="18">
        <v>339</v>
      </c>
      <c r="C541" s="18" t="str">
        <f t="shared" si="37"/>
        <v/>
      </c>
      <c r="D541" s="18">
        <f>COUNTIF(C$203:C541,C541)</f>
        <v>339</v>
      </c>
      <c r="F541" s="18" t="str">
        <f t="shared" si="36"/>
        <v/>
      </c>
      <c r="G541" s="18" t="str">
        <f t="shared" si="38"/>
        <v/>
      </c>
      <c r="H541" s="18" t="str">
        <f t="shared" si="34"/>
        <v/>
      </c>
      <c r="I541" s="18" t="str">
        <f t="shared" si="35"/>
        <v/>
      </c>
    </row>
    <row r="542" spans="1:9">
      <c r="A542" s="18">
        <v>340</v>
      </c>
      <c r="C542" s="18" t="str">
        <f t="shared" si="37"/>
        <v/>
      </c>
      <c r="D542" s="18">
        <f>COUNTIF(C$203:C542,C542)</f>
        <v>340</v>
      </c>
      <c r="F542" s="18" t="str">
        <f t="shared" si="36"/>
        <v/>
      </c>
      <c r="G542" s="18" t="str">
        <f t="shared" si="38"/>
        <v/>
      </c>
      <c r="H542" s="18" t="str">
        <f t="shared" si="34"/>
        <v/>
      </c>
      <c r="I542" s="18" t="str">
        <f t="shared" si="35"/>
        <v/>
      </c>
    </row>
    <row r="543" spans="1:9">
      <c r="A543" s="18">
        <v>341</v>
      </c>
      <c r="C543" s="18" t="str">
        <f t="shared" si="37"/>
        <v/>
      </c>
      <c r="D543" s="18">
        <f>COUNTIF(C$203:C543,C543)</f>
        <v>341</v>
      </c>
      <c r="F543" s="18" t="str">
        <f t="shared" si="36"/>
        <v/>
      </c>
      <c r="G543" s="18" t="str">
        <f t="shared" si="38"/>
        <v/>
      </c>
      <c r="H543" s="18" t="str">
        <f t="shared" si="34"/>
        <v/>
      </c>
      <c r="I543" s="18" t="str">
        <f t="shared" si="35"/>
        <v/>
      </c>
    </row>
    <row r="544" spans="1:9">
      <c r="A544" s="18">
        <v>342</v>
      </c>
      <c r="C544" s="18" t="str">
        <f t="shared" si="37"/>
        <v/>
      </c>
      <c r="D544" s="18">
        <f>COUNTIF(C$203:C544,C544)</f>
        <v>342</v>
      </c>
      <c r="F544" s="18" t="str">
        <f t="shared" si="36"/>
        <v/>
      </c>
      <c r="G544" s="18" t="str">
        <f t="shared" si="38"/>
        <v/>
      </c>
      <c r="H544" s="18" t="str">
        <f t="shared" si="34"/>
        <v/>
      </c>
      <c r="I544" s="18" t="str">
        <f t="shared" si="35"/>
        <v/>
      </c>
    </row>
    <row r="545" spans="1:9">
      <c r="A545" s="18">
        <v>343</v>
      </c>
      <c r="C545" s="18" t="str">
        <f t="shared" si="37"/>
        <v/>
      </c>
      <c r="D545" s="18">
        <f>COUNTIF(C$203:C545,C545)</f>
        <v>343</v>
      </c>
      <c r="F545" s="18" t="str">
        <f t="shared" si="36"/>
        <v/>
      </c>
      <c r="G545" s="18" t="str">
        <f t="shared" si="38"/>
        <v/>
      </c>
      <c r="H545" s="18" t="str">
        <f t="shared" si="34"/>
        <v/>
      </c>
      <c r="I545" s="18" t="str">
        <f t="shared" si="35"/>
        <v/>
      </c>
    </row>
    <row r="546" spans="1:9">
      <c r="A546" s="18">
        <v>344</v>
      </c>
      <c r="C546" s="18" t="str">
        <f t="shared" si="37"/>
        <v/>
      </c>
      <c r="D546" s="18">
        <f>COUNTIF(C$203:C546,C546)</f>
        <v>344</v>
      </c>
      <c r="F546" s="18" t="str">
        <f t="shared" si="36"/>
        <v/>
      </c>
      <c r="G546" s="18" t="str">
        <f t="shared" si="38"/>
        <v/>
      </c>
      <c r="H546" s="18" t="str">
        <f t="shared" si="34"/>
        <v/>
      </c>
      <c r="I546" s="18" t="str">
        <f t="shared" si="35"/>
        <v/>
      </c>
    </row>
    <row r="547" spans="1:9">
      <c r="A547" s="18">
        <v>345</v>
      </c>
      <c r="C547" s="18" t="str">
        <f t="shared" si="37"/>
        <v/>
      </c>
      <c r="D547" s="18">
        <f>COUNTIF(C$203:C547,C547)</f>
        <v>345</v>
      </c>
      <c r="F547" s="18" t="str">
        <f t="shared" si="36"/>
        <v/>
      </c>
      <c r="G547" s="18" t="str">
        <f t="shared" si="38"/>
        <v/>
      </c>
      <c r="H547" s="18" t="str">
        <f t="shared" ref="H547:H602" si="39">D147</f>
        <v/>
      </c>
      <c r="I547" s="18" t="str">
        <f t="shared" ref="I547:I602" si="40">E147</f>
        <v/>
      </c>
    </row>
    <row r="548" spans="1:9">
      <c r="A548" s="18">
        <v>346</v>
      </c>
      <c r="C548" s="18" t="str">
        <f t="shared" si="37"/>
        <v/>
      </c>
      <c r="D548" s="18">
        <f>COUNTIF(C$203:C548,C548)</f>
        <v>346</v>
      </c>
      <c r="F548" s="18" t="str">
        <f t="shared" si="36"/>
        <v/>
      </c>
      <c r="G548" s="18" t="str">
        <f t="shared" si="38"/>
        <v/>
      </c>
      <c r="H548" s="18" t="str">
        <f t="shared" si="39"/>
        <v/>
      </c>
      <c r="I548" s="18" t="str">
        <f t="shared" si="40"/>
        <v/>
      </c>
    </row>
    <row r="549" spans="1:9">
      <c r="A549" s="18">
        <v>347</v>
      </c>
      <c r="C549" s="18" t="str">
        <f t="shared" si="37"/>
        <v/>
      </c>
      <c r="D549" s="18">
        <f>COUNTIF(C$203:C549,C549)</f>
        <v>347</v>
      </c>
      <c r="F549" s="18" t="str">
        <f t="shared" si="36"/>
        <v/>
      </c>
      <c r="G549" s="18" t="str">
        <f t="shared" si="38"/>
        <v/>
      </c>
      <c r="H549" s="18" t="str">
        <f t="shared" si="39"/>
        <v/>
      </c>
      <c r="I549" s="18" t="str">
        <f t="shared" si="40"/>
        <v/>
      </c>
    </row>
    <row r="550" spans="1:9">
      <c r="A550" s="18">
        <v>348</v>
      </c>
      <c r="C550" s="18" t="str">
        <f t="shared" si="37"/>
        <v/>
      </c>
      <c r="D550" s="18">
        <f>COUNTIF(C$203:C550,C550)</f>
        <v>348</v>
      </c>
      <c r="F550" s="18" t="str">
        <f t="shared" si="36"/>
        <v/>
      </c>
      <c r="G550" s="18" t="str">
        <f t="shared" si="38"/>
        <v/>
      </c>
      <c r="H550" s="18" t="str">
        <f t="shared" si="39"/>
        <v/>
      </c>
      <c r="I550" s="18" t="str">
        <f t="shared" si="40"/>
        <v/>
      </c>
    </row>
    <row r="551" spans="1:9">
      <c r="A551" s="18">
        <v>349</v>
      </c>
      <c r="C551" s="18" t="str">
        <f t="shared" si="37"/>
        <v/>
      </c>
      <c r="D551" s="18">
        <f>COUNTIF(C$203:C551,C551)</f>
        <v>349</v>
      </c>
      <c r="F551" s="18" t="str">
        <f t="shared" si="36"/>
        <v/>
      </c>
      <c r="G551" s="18" t="str">
        <f t="shared" si="38"/>
        <v/>
      </c>
      <c r="H551" s="18" t="str">
        <f t="shared" si="39"/>
        <v/>
      </c>
      <c r="I551" s="18" t="str">
        <f t="shared" si="40"/>
        <v/>
      </c>
    </row>
    <row r="552" spans="1:9">
      <c r="A552" s="18">
        <v>350</v>
      </c>
      <c r="C552" s="18" t="str">
        <f t="shared" si="37"/>
        <v/>
      </c>
      <c r="D552" s="18">
        <f>COUNTIF(C$203:C552,C552)</f>
        <v>350</v>
      </c>
      <c r="F552" s="18" t="str">
        <f t="shared" si="36"/>
        <v/>
      </c>
      <c r="G552" s="18" t="str">
        <f t="shared" si="38"/>
        <v/>
      </c>
      <c r="H552" s="18" t="str">
        <f t="shared" si="39"/>
        <v/>
      </c>
      <c r="I552" s="18" t="str">
        <f t="shared" si="40"/>
        <v/>
      </c>
    </row>
    <row r="553" spans="1:9">
      <c r="A553" s="18">
        <v>351</v>
      </c>
      <c r="C553" s="18" t="str">
        <f t="shared" si="37"/>
        <v/>
      </c>
      <c r="D553" s="18">
        <f>COUNTIF(C$203:C553,C553)</f>
        <v>351</v>
      </c>
      <c r="F553" s="18" t="str">
        <f t="shared" si="36"/>
        <v/>
      </c>
      <c r="G553" s="18" t="str">
        <f t="shared" si="38"/>
        <v/>
      </c>
      <c r="H553" s="18" t="str">
        <f t="shared" si="39"/>
        <v/>
      </c>
      <c r="I553" s="18" t="str">
        <f t="shared" si="40"/>
        <v/>
      </c>
    </row>
    <row r="554" spans="1:9">
      <c r="A554" s="18">
        <v>352</v>
      </c>
      <c r="C554" s="18" t="str">
        <f t="shared" si="37"/>
        <v/>
      </c>
      <c r="D554" s="18">
        <f>COUNTIF(C$203:C554,C554)</f>
        <v>352</v>
      </c>
      <c r="F554" s="18" t="str">
        <f t="shared" si="36"/>
        <v/>
      </c>
      <c r="G554" s="18" t="str">
        <f t="shared" si="38"/>
        <v/>
      </c>
      <c r="H554" s="18" t="str">
        <f t="shared" si="39"/>
        <v/>
      </c>
      <c r="I554" s="18" t="str">
        <f t="shared" si="40"/>
        <v/>
      </c>
    </row>
    <row r="555" spans="1:9">
      <c r="A555" s="18">
        <v>353</v>
      </c>
      <c r="C555" s="18" t="str">
        <f t="shared" si="37"/>
        <v/>
      </c>
      <c r="D555" s="18">
        <f>COUNTIF(C$203:C555,C555)</f>
        <v>353</v>
      </c>
      <c r="F555" s="18" t="str">
        <f t="shared" si="36"/>
        <v/>
      </c>
      <c r="G555" s="18" t="str">
        <f t="shared" si="38"/>
        <v/>
      </c>
      <c r="H555" s="18" t="str">
        <f t="shared" si="39"/>
        <v/>
      </c>
      <c r="I555" s="18" t="str">
        <f t="shared" si="40"/>
        <v/>
      </c>
    </row>
    <row r="556" spans="1:9">
      <c r="A556" s="18">
        <v>354</v>
      </c>
      <c r="C556" s="18" t="str">
        <f t="shared" si="37"/>
        <v/>
      </c>
      <c r="D556" s="18">
        <f>COUNTIF(C$203:C556,C556)</f>
        <v>354</v>
      </c>
      <c r="F556" s="18" t="str">
        <f t="shared" si="36"/>
        <v/>
      </c>
      <c r="G556" s="18" t="str">
        <f t="shared" si="38"/>
        <v/>
      </c>
      <c r="H556" s="18" t="str">
        <f t="shared" si="39"/>
        <v/>
      </c>
      <c r="I556" s="18" t="str">
        <f t="shared" si="40"/>
        <v/>
      </c>
    </row>
    <row r="557" spans="1:9">
      <c r="A557" s="18">
        <v>355</v>
      </c>
      <c r="C557" s="18" t="str">
        <f t="shared" si="37"/>
        <v/>
      </c>
      <c r="D557" s="18">
        <f>COUNTIF(C$203:C557,C557)</f>
        <v>355</v>
      </c>
      <c r="F557" s="18" t="str">
        <f t="shared" si="36"/>
        <v/>
      </c>
      <c r="G557" s="18" t="str">
        <f t="shared" si="38"/>
        <v/>
      </c>
      <c r="H557" s="18" t="str">
        <f t="shared" si="39"/>
        <v/>
      </c>
      <c r="I557" s="18" t="str">
        <f t="shared" si="40"/>
        <v/>
      </c>
    </row>
    <row r="558" spans="1:9">
      <c r="A558" s="18">
        <v>356</v>
      </c>
      <c r="C558" s="18" t="str">
        <f t="shared" si="37"/>
        <v/>
      </c>
      <c r="D558" s="18">
        <f>COUNTIF(C$203:C558,C558)</f>
        <v>356</v>
      </c>
      <c r="F558" s="18" t="str">
        <f t="shared" si="36"/>
        <v/>
      </c>
      <c r="G558" s="18" t="str">
        <f t="shared" si="38"/>
        <v/>
      </c>
      <c r="H558" s="18" t="str">
        <f t="shared" si="39"/>
        <v/>
      </c>
      <c r="I558" s="18" t="str">
        <f t="shared" si="40"/>
        <v/>
      </c>
    </row>
    <row r="559" spans="1:9">
      <c r="A559" s="18">
        <v>357</v>
      </c>
      <c r="C559" s="18" t="str">
        <f t="shared" si="37"/>
        <v/>
      </c>
      <c r="D559" s="18">
        <f>COUNTIF(C$203:C559,C559)</f>
        <v>357</v>
      </c>
      <c r="F559" s="18" t="str">
        <f t="shared" si="36"/>
        <v/>
      </c>
      <c r="G559" s="18" t="str">
        <f t="shared" si="38"/>
        <v/>
      </c>
      <c r="H559" s="18" t="str">
        <f t="shared" si="39"/>
        <v/>
      </c>
      <c r="I559" s="18" t="str">
        <f t="shared" si="40"/>
        <v/>
      </c>
    </row>
    <row r="560" spans="1:9">
      <c r="A560" s="18">
        <v>358</v>
      </c>
      <c r="C560" s="18" t="str">
        <f t="shared" si="37"/>
        <v/>
      </c>
      <c r="D560" s="18">
        <f>COUNTIF(C$203:C560,C560)</f>
        <v>358</v>
      </c>
      <c r="F560" s="18" t="str">
        <f t="shared" si="36"/>
        <v/>
      </c>
      <c r="G560" s="18" t="str">
        <f t="shared" si="38"/>
        <v/>
      </c>
      <c r="H560" s="18" t="str">
        <f t="shared" si="39"/>
        <v/>
      </c>
      <c r="I560" s="18" t="str">
        <f t="shared" si="40"/>
        <v/>
      </c>
    </row>
    <row r="561" spans="1:9">
      <c r="A561" s="18">
        <v>359</v>
      </c>
      <c r="C561" s="18" t="str">
        <f t="shared" si="37"/>
        <v/>
      </c>
      <c r="D561" s="18">
        <f>COUNTIF(C$203:C561,C561)</f>
        <v>359</v>
      </c>
      <c r="F561" s="18" t="str">
        <f t="shared" si="36"/>
        <v/>
      </c>
      <c r="G561" s="18" t="str">
        <f t="shared" si="38"/>
        <v/>
      </c>
      <c r="H561" s="18" t="str">
        <f t="shared" si="39"/>
        <v/>
      </c>
      <c r="I561" s="18" t="str">
        <f t="shared" si="40"/>
        <v/>
      </c>
    </row>
    <row r="562" spans="1:9">
      <c r="A562" s="18">
        <v>360</v>
      </c>
      <c r="C562" s="18" t="str">
        <f t="shared" si="37"/>
        <v/>
      </c>
      <c r="D562" s="18">
        <f>COUNTIF(C$203:C562,C562)</f>
        <v>360</v>
      </c>
      <c r="F562" s="18" t="str">
        <f t="shared" si="36"/>
        <v/>
      </c>
      <c r="G562" s="18" t="str">
        <f t="shared" si="38"/>
        <v/>
      </c>
      <c r="H562" s="18" t="str">
        <f t="shared" si="39"/>
        <v/>
      </c>
      <c r="I562" s="18" t="str">
        <f t="shared" si="40"/>
        <v/>
      </c>
    </row>
    <row r="563" spans="1:9">
      <c r="A563" s="18">
        <v>361</v>
      </c>
      <c r="C563" s="18" t="str">
        <f t="shared" si="37"/>
        <v/>
      </c>
      <c r="D563" s="18">
        <f>COUNTIF(C$203:C563,C563)</f>
        <v>361</v>
      </c>
      <c r="F563" s="18" t="str">
        <f t="shared" si="36"/>
        <v/>
      </c>
      <c r="G563" s="18" t="str">
        <f t="shared" si="38"/>
        <v/>
      </c>
      <c r="H563" s="18" t="str">
        <f t="shared" si="39"/>
        <v/>
      </c>
      <c r="I563" s="18" t="str">
        <f t="shared" si="40"/>
        <v/>
      </c>
    </row>
    <row r="564" spans="1:9">
      <c r="A564" s="18">
        <v>362</v>
      </c>
      <c r="C564" s="18" t="str">
        <f t="shared" si="37"/>
        <v/>
      </c>
      <c r="D564" s="18">
        <f>COUNTIF(C$203:C564,C564)</f>
        <v>362</v>
      </c>
      <c r="F564" s="18" t="str">
        <f t="shared" si="36"/>
        <v/>
      </c>
      <c r="G564" s="18" t="str">
        <f t="shared" si="38"/>
        <v/>
      </c>
      <c r="H564" s="18" t="str">
        <f t="shared" si="39"/>
        <v/>
      </c>
      <c r="I564" s="18" t="str">
        <f t="shared" si="40"/>
        <v/>
      </c>
    </row>
    <row r="565" spans="1:9">
      <c r="A565" s="18">
        <v>363</v>
      </c>
      <c r="C565" s="18" t="str">
        <f t="shared" si="37"/>
        <v/>
      </c>
      <c r="D565" s="18">
        <f>COUNTIF(C$203:C565,C565)</f>
        <v>363</v>
      </c>
      <c r="F565" s="18" t="str">
        <f t="shared" si="36"/>
        <v/>
      </c>
      <c r="G565" s="18" t="str">
        <f t="shared" si="38"/>
        <v/>
      </c>
      <c r="H565" s="18" t="str">
        <f t="shared" si="39"/>
        <v/>
      </c>
      <c r="I565" s="18" t="str">
        <f t="shared" si="40"/>
        <v/>
      </c>
    </row>
    <row r="566" spans="1:9">
      <c r="A566" s="18">
        <v>364</v>
      </c>
      <c r="C566" s="18" t="str">
        <f t="shared" si="37"/>
        <v/>
      </c>
      <c r="D566" s="18">
        <f>COUNTIF(C$203:C566,C566)</f>
        <v>364</v>
      </c>
      <c r="F566" s="18" t="str">
        <f t="shared" si="36"/>
        <v/>
      </c>
      <c r="G566" s="18" t="str">
        <f t="shared" si="38"/>
        <v/>
      </c>
      <c r="H566" s="18" t="str">
        <f t="shared" si="39"/>
        <v/>
      </c>
      <c r="I566" s="18" t="str">
        <f t="shared" si="40"/>
        <v/>
      </c>
    </row>
    <row r="567" spans="1:9">
      <c r="A567" s="18">
        <v>365</v>
      </c>
      <c r="C567" s="18" t="str">
        <f t="shared" si="37"/>
        <v/>
      </c>
      <c r="D567" s="18">
        <f>COUNTIF(C$203:C567,C567)</f>
        <v>365</v>
      </c>
      <c r="F567" s="18" t="str">
        <f t="shared" si="36"/>
        <v/>
      </c>
      <c r="G567" s="18" t="str">
        <f t="shared" si="38"/>
        <v/>
      </c>
      <c r="H567" s="18" t="str">
        <f t="shared" si="39"/>
        <v/>
      </c>
      <c r="I567" s="18" t="str">
        <f t="shared" si="40"/>
        <v/>
      </c>
    </row>
    <row r="568" spans="1:9">
      <c r="A568" s="18">
        <v>366</v>
      </c>
      <c r="C568" s="18" t="str">
        <f t="shared" si="37"/>
        <v/>
      </c>
      <c r="D568" s="18">
        <f>COUNTIF(C$203:C568,C568)</f>
        <v>366</v>
      </c>
      <c r="F568" s="18" t="str">
        <f t="shared" si="36"/>
        <v/>
      </c>
      <c r="G568" s="18" t="str">
        <f t="shared" si="38"/>
        <v/>
      </c>
      <c r="H568" s="18" t="str">
        <f t="shared" si="39"/>
        <v/>
      </c>
      <c r="I568" s="18" t="str">
        <f t="shared" si="40"/>
        <v/>
      </c>
    </row>
    <row r="569" spans="1:9">
      <c r="A569" s="18">
        <v>367</v>
      </c>
      <c r="C569" s="18" t="str">
        <f t="shared" si="37"/>
        <v/>
      </c>
      <c r="D569" s="18">
        <f>COUNTIF(C$203:C569,C569)</f>
        <v>367</v>
      </c>
      <c r="F569" s="18" t="str">
        <f t="shared" si="36"/>
        <v/>
      </c>
      <c r="G569" s="18" t="str">
        <f t="shared" si="38"/>
        <v/>
      </c>
      <c r="H569" s="18" t="str">
        <f t="shared" si="39"/>
        <v/>
      </c>
      <c r="I569" s="18" t="str">
        <f t="shared" si="40"/>
        <v/>
      </c>
    </row>
    <row r="570" spans="1:9">
      <c r="A570" s="18">
        <v>368</v>
      </c>
      <c r="C570" s="18" t="str">
        <f t="shared" si="37"/>
        <v/>
      </c>
      <c r="D570" s="18">
        <f>COUNTIF(C$203:C570,C570)</f>
        <v>368</v>
      </c>
      <c r="F570" s="18" t="str">
        <f t="shared" si="36"/>
        <v/>
      </c>
      <c r="G570" s="18" t="str">
        <f t="shared" si="38"/>
        <v/>
      </c>
      <c r="H570" s="18" t="str">
        <f t="shared" si="39"/>
        <v/>
      </c>
      <c r="I570" s="18" t="str">
        <f t="shared" si="40"/>
        <v/>
      </c>
    </row>
    <row r="571" spans="1:9">
      <c r="A571" s="18">
        <v>369</v>
      </c>
      <c r="C571" s="18" t="str">
        <f t="shared" si="37"/>
        <v/>
      </c>
      <c r="D571" s="18">
        <f>COUNTIF(C$203:C571,C571)</f>
        <v>369</v>
      </c>
      <c r="F571" s="18" t="str">
        <f t="shared" si="36"/>
        <v/>
      </c>
      <c r="G571" s="18" t="str">
        <f t="shared" si="38"/>
        <v/>
      </c>
      <c r="H571" s="18" t="str">
        <f t="shared" si="39"/>
        <v/>
      </c>
      <c r="I571" s="18" t="str">
        <f t="shared" si="40"/>
        <v/>
      </c>
    </row>
    <row r="572" spans="1:9">
      <c r="A572" s="18">
        <v>370</v>
      </c>
      <c r="C572" s="18" t="str">
        <f t="shared" si="37"/>
        <v/>
      </c>
      <c r="D572" s="18">
        <f>COUNTIF(C$203:C572,C572)</f>
        <v>370</v>
      </c>
      <c r="F572" s="18" t="str">
        <f t="shared" si="36"/>
        <v/>
      </c>
      <c r="G572" s="18" t="str">
        <f t="shared" si="38"/>
        <v/>
      </c>
      <c r="H572" s="18" t="str">
        <f t="shared" si="39"/>
        <v/>
      </c>
      <c r="I572" s="18" t="str">
        <f t="shared" si="40"/>
        <v/>
      </c>
    </row>
    <row r="573" spans="1:9">
      <c r="A573" s="18">
        <v>371</v>
      </c>
      <c r="C573" s="18" t="str">
        <f t="shared" si="37"/>
        <v/>
      </c>
      <c r="D573" s="18">
        <f>COUNTIF(C$203:C573,C573)</f>
        <v>371</v>
      </c>
      <c r="F573" s="18" t="str">
        <f t="shared" si="36"/>
        <v/>
      </c>
      <c r="G573" s="18" t="str">
        <f t="shared" si="38"/>
        <v/>
      </c>
      <c r="H573" s="18" t="str">
        <f t="shared" si="39"/>
        <v/>
      </c>
      <c r="I573" s="18" t="str">
        <f t="shared" si="40"/>
        <v/>
      </c>
    </row>
    <row r="574" spans="1:9">
      <c r="A574" s="18">
        <v>372</v>
      </c>
      <c r="C574" s="18" t="str">
        <f t="shared" si="37"/>
        <v/>
      </c>
      <c r="D574" s="18">
        <f>COUNTIF(C$203:C574,C574)</f>
        <v>372</v>
      </c>
      <c r="F574" s="18" t="str">
        <f t="shared" si="36"/>
        <v/>
      </c>
      <c r="G574" s="18" t="str">
        <f t="shared" si="38"/>
        <v/>
      </c>
      <c r="H574" s="18" t="str">
        <f t="shared" si="39"/>
        <v/>
      </c>
      <c r="I574" s="18" t="str">
        <f t="shared" si="40"/>
        <v/>
      </c>
    </row>
    <row r="575" spans="1:9">
      <c r="A575" s="18">
        <v>373</v>
      </c>
      <c r="C575" s="18" t="str">
        <f t="shared" si="37"/>
        <v/>
      </c>
      <c r="D575" s="18">
        <f>COUNTIF(C$203:C575,C575)</f>
        <v>373</v>
      </c>
      <c r="F575" s="18" t="str">
        <f t="shared" si="36"/>
        <v/>
      </c>
      <c r="G575" s="18" t="str">
        <f t="shared" si="38"/>
        <v/>
      </c>
      <c r="H575" s="18" t="str">
        <f t="shared" si="39"/>
        <v/>
      </c>
      <c r="I575" s="18" t="str">
        <f t="shared" si="40"/>
        <v/>
      </c>
    </row>
    <row r="576" spans="1:9">
      <c r="A576" s="18">
        <v>374</v>
      </c>
      <c r="C576" s="18" t="str">
        <f t="shared" si="37"/>
        <v/>
      </c>
      <c r="D576" s="18">
        <f>COUNTIF(C$203:C576,C576)</f>
        <v>374</v>
      </c>
      <c r="F576" s="18" t="str">
        <f t="shared" si="36"/>
        <v/>
      </c>
      <c r="G576" s="18" t="str">
        <f t="shared" si="38"/>
        <v/>
      </c>
      <c r="H576" s="18" t="str">
        <f t="shared" si="39"/>
        <v/>
      </c>
      <c r="I576" s="18" t="str">
        <f t="shared" si="40"/>
        <v/>
      </c>
    </row>
    <row r="577" spans="1:9">
      <c r="A577" s="18">
        <v>375</v>
      </c>
      <c r="C577" s="18" t="str">
        <f t="shared" si="37"/>
        <v/>
      </c>
      <c r="D577" s="18">
        <f>COUNTIF(C$203:C577,C577)</f>
        <v>375</v>
      </c>
      <c r="F577" s="18" t="str">
        <f t="shared" si="36"/>
        <v/>
      </c>
      <c r="G577" s="18" t="str">
        <f t="shared" si="38"/>
        <v/>
      </c>
      <c r="H577" s="18" t="str">
        <f t="shared" si="39"/>
        <v/>
      </c>
      <c r="I577" s="18" t="str">
        <f t="shared" si="40"/>
        <v/>
      </c>
    </row>
    <row r="578" spans="1:9">
      <c r="A578" s="18">
        <v>376</v>
      </c>
      <c r="C578" s="18" t="str">
        <f t="shared" si="37"/>
        <v/>
      </c>
      <c r="D578" s="18">
        <f>COUNTIF(C$203:C578,C578)</f>
        <v>376</v>
      </c>
      <c r="F578" s="18" t="str">
        <f t="shared" si="36"/>
        <v/>
      </c>
      <c r="G578" s="18" t="str">
        <f t="shared" si="38"/>
        <v/>
      </c>
      <c r="H578" s="18" t="str">
        <f t="shared" si="39"/>
        <v/>
      </c>
      <c r="I578" s="18" t="str">
        <f t="shared" si="40"/>
        <v/>
      </c>
    </row>
    <row r="579" spans="1:9">
      <c r="A579" s="18">
        <v>377</v>
      </c>
      <c r="C579" s="18" t="str">
        <f t="shared" si="37"/>
        <v/>
      </c>
      <c r="D579" s="18">
        <f>COUNTIF(C$203:C579,C579)</f>
        <v>377</v>
      </c>
      <c r="F579" s="18" t="str">
        <f t="shared" si="36"/>
        <v/>
      </c>
      <c r="G579" s="18" t="str">
        <f t="shared" si="38"/>
        <v/>
      </c>
      <c r="H579" s="18" t="str">
        <f t="shared" si="39"/>
        <v/>
      </c>
      <c r="I579" s="18" t="str">
        <f t="shared" si="40"/>
        <v/>
      </c>
    </row>
    <row r="580" spans="1:9">
      <c r="A580" s="18">
        <v>378</v>
      </c>
      <c r="C580" s="18" t="str">
        <f t="shared" si="37"/>
        <v/>
      </c>
      <c r="D580" s="18">
        <f>COUNTIF(C$203:C580,C580)</f>
        <v>378</v>
      </c>
      <c r="F580" s="18" t="str">
        <f t="shared" si="36"/>
        <v/>
      </c>
      <c r="G580" s="18" t="str">
        <f t="shared" si="38"/>
        <v/>
      </c>
      <c r="H580" s="18" t="str">
        <f t="shared" si="39"/>
        <v/>
      </c>
      <c r="I580" s="18" t="str">
        <f t="shared" si="40"/>
        <v/>
      </c>
    </row>
    <row r="581" spans="1:9">
      <c r="A581" s="18">
        <v>379</v>
      </c>
      <c r="C581" s="18" t="str">
        <f t="shared" si="37"/>
        <v/>
      </c>
      <c r="D581" s="18">
        <f>COUNTIF(C$203:C581,C581)</f>
        <v>379</v>
      </c>
      <c r="F581" s="18" t="str">
        <f t="shared" si="36"/>
        <v/>
      </c>
      <c r="G581" s="18" t="str">
        <f t="shared" si="38"/>
        <v/>
      </c>
      <c r="H581" s="18" t="str">
        <f t="shared" si="39"/>
        <v/>
      </c>
      <c r="I581" s="18" t="str">
        <f t="shared" si="40"/>
        <v/>
      </c>
    </row>
    <row r="582" spans="1:9">
      <c r="A582" s="18">
        <v>380</v>
      </c>
      <c r="C582" s="18" t="str">
        <f t="shared" si="37"/>
        <v/>
      </c>
      <c r="D582" s="18">
        <f>COUNTIF(C$203:C582,C582)</f>
        <v>380</v>
      </c>
      <c r="F582" s="18" t="str">
        <f t="shared" si="36"/>
        <v/>
      </c>
      <c r="G582" s="18" t="str">
        <f t="shared" si="38"/>
        <v/>
      </c>
      <c r="H582" s="18" t="str">
        <f t="shared" si="39"/>
        <v/>
      </c>
      <c r="I582" s="18" t="str">
        <f t="shared" si="40"/>
        <v/>
      </c>
    </row>
    <row r="583" spans="1:9">
      <c r="A583" s="18">
        <v>381</v>
      </c>
      <c r="C583" s="18" t="str">
        <f t="shared" si="37"/>
        <v/>
      </c>
      <c r="D583" s="18">
        <f>COUNTIF(C$203:C583,C583)</f>
        <v>381</v>
      </c>
      <c r="F583" s="18" t="str">
        <f t="shared" si="36"/>
        <v/>
      </c>
      <c r="G583" s="18" t="str">
        <f t="shared" si="38"/>
        <v/>
      </c>
      <c r="H583" s="18" t="str">
        <f t="shared" si="39"/>
        <v/>
      </c>
      <c r="I583" s="18" t="str">
        <f t="shared" si="40"/>
        <v/>
      </c>
    </row>
    <row r="584" spans="1:9">
      <c r="A584" s="18">
        <v>382</v>
      </c>
      <c r="C584" s="18" t="str">
        <f t="shared" si="37"/>
        <v/>
      </c>
      <c r="D584" s="18">
        <f>COUNTIF(C$203:C584,C584)</f>
        <v>382</v>
      </c>
      <c r="F584" s="18" t="str">
        <f t="shared" si="36"/>
        <v/>
      </c>
      <c r="G584" s="18" t="str">
        <f t="shared" si="38"/>
        <v/>
      </c>
      <c r="H584" s="18" t="str">
        <f t="shared" si="39"/>
        <v/>
      </c>
      <c r="I584" s="18" t="str">
        <f t="shared" si="40"/>
        <v/>
      </c>
    </row>
    <row r="585" spans="1:9">
      <c r="A585" s="18">
        <v>383</v>
      </c>
      <c r="C585" s="18" t="str">
        <f t="shared" si="37"/>
        <v/>
      </c>
      <c r="D585" s="18">
        <f>COUNTIF(C$203:C585,C585)</f>
        <v>383</v>
      </c>
      <c r="F585" s="18" t="str">
        <f t="shared" si="36"/>
        <v/>
      </c>
      <c r="G585" s="18" t="str">
        <f t="shared" si="38"/>
        <v/>
      </c>
      <c r="H585" s="18" t="str">
        <f t="shared" si="39"/>
        <v/>
      </c>
      <c r="I585" s="18" t="str">
        <f t="shared" si="40"/>
        <v/>
      </c>
    </row>
    <row r="586" spans="1:9">
      <c r="A586" s="18">
        <v>384</v>
      </c>
      <c r="C586" s="18" t="str">
        <f t="shared" si="37"/>
        <v/>
      </c>
      <c r="D586" s="18">
        <f>COUNTIF(C$203:C586,C586)</f>
        <v>384</v>
      </c>
      <c r="F586" s="18" t="str">
        <f t="shared" si="36"/>
        <v/>
      </c>
      <c r="G586" s="18" t="str">
        <f t="shared" si="38"/>
        <v/>
      </c>
      <c r="H586" s="18" t="str">
        <f t="shared" si="39"/>
        <v/>
      </c>
      <c r="I586" s="18" t="str">
        <f t="shared" si="40"/>
        <v/>
      </c>
    </row>
    <row r="587" spans="1:9">
      <c r="A587" s="18">
        <v>385</v>
      </c>
      <c r="C587" s="18" t="str">
        <f t="shared" si="37"/>
        <v/>
      </c>
      <c r="D587" s="18">
        <f>COUNTIF(C$203:C587,C587)</f>
        <v>385</v>
      </c>
      <c r="F587" s="18" t="str">
        <f t="shared" si="36"/>
        <v/>
      </c>
      <c r="G587" s="18" t="str">
        <f t="shared" si="38"/>
        <v/>
      </c>
      <c r="H587" s="18" t="str">
        <f t="shared" si="39"/>
        <v/>
      </c>
      <c r="I587" s="18" t="str">
        <f t="shared" si="40"/>
        <v/>
      </c>
    </row>
    <row r="588" spans="1:9">
      <c r="A588" s="18">
        <v>386</v>
      </c>
      <c r="C588" s="18" t="str">
        <f t="shared" si="37"/>
        <v/>
      </c>
      <c r="D588" s="18">
        <f>COUNTIF(C$203:C588,C588)</f>
        <v>386</v>
      </c>
      <c r="F588" s="18" t="str">
        <f t="shared" ref="F588:F651" si="41">IF(C588="","",CONCATENATE(C588,D588)*1)</f>
        <v/>
      </c>
      <c r="G588" s="18" t="str">
        <f t="shared" si="38"/>
        <v/>
      </c>
      <c r="H588" s="18" t="str">
        <f t="shared" si="39"/>
        <v/>
      </c>
      <c r="I588" s="18" t="str">
        <f t="shared" si="40"/>
        <v/>
      </c>
    </row>
    <row r="589" spans="1:9">
      <c r="A589" s="18">
        <v>387</v>
      </c>
      <c r="C589" s="18" t="str">
        <f t="shared" si="37"/>
        <v/>
      </c>
      <c r="D589" s="18">
        <f>COUNTIF(C$203:C589,C589)</f>
        <v>387</v>
      </c>
      <c r="F589" s="18" t="str">
        <f t="shared" si="41"/>
        <v/>
      </c>
      <c r="G589" s="18" t="str">
        <f t="shared" si="38"/>
        <v/>
      </c>
      <c r="H589" s="18" t="str">
        <f t="shared" si="39"/>
        <v/>
      </c>
      <c r="I589" s="18" t="str">
        <f t="shared" si="40"/>
        <v/>
      </c>
    </row>
    <row r="590" spans="1:9">
      <c r="A590" s="18">
        <v>388</v>
      </c>
      <c r="C590" s="18" t="str">
        <f t="shared" si="37"/>
        <v/>
      </c>
      <c r="D590" s="18">
        <f>COUNTIF(C$203:C590,C590)</f>
        <v>388</v>
      </c>
      <c r="F590" s="18" t="str">
        <f t="shared" si="41"/>
        <v/>
      </c>
      <c r="G590" s="18" t="str">
        <f t="shared" si="38"/>
        <v/>
      </c>
      <c r="H590" s="18" t="str">
        <f t="shared" si="39"/>
        <v/>
      </c>
      <c r="I590" s="18" t="str">
        <f t="shared" si="40"/>
        <v/>
      </c>
    </row>
    <row r="591" spans="1:9">
      <c r="A591" s="18">
        <v>389</v>
      </c>
      <c r="C591" s="18" t="str">
        <f t="shared" si="37"/>
        <v/>
      </c>
      <c r="D591" s="18">
        <f>COUNTIF(C$203:C591,C591)</f>
        <v>389</v>
      </c>
      <c r="F591" s="18" t="str">
        <f t="shared" si="41"/>
        <v/>
      </c>
      <c r="G591" s="18" t="str">
        <f t="shared" si="38"/>
        <v/>
      </c>
      <c r="H591" s="18" t="str">
        <f t="shared" si="39"/>
        <v/>
      </c>
      <c r="I591" s="18" t="str">
        <f t="shared" si="40"/>
        <v/>
      </c>
    </row>
    <row r="592" spans="1:9">
      <c r="A592" s="18">
        <v>390</v>
      </c>
      <c r="C592" s="18" t="str">
        <f t="shared" si="37"/>
        <v/>
      </c>
      <c r="D592" s="18">
        <f>COUNTIF(C$203:C592,C592)</f>
        <v>390</v>
      </c>
      <c r="F592" s="18" t="str">
        <f t="shared" si="41"/>
        <v/>
      </c>
      <c r="G592" s="18" t="str">
        <f t="shared" si="38"/>
        <v/>
      </c>
      <c r="H592" s="18" t="str">
        <f t="shared" si="39"/>
        <v/>
      </c>
      <c r="I592" s="18" t="str">
        <f t="shared" si="40"/>
        <v/>
      </c>
    </row>
    <row r="593" spans="1:9">
      <c r="A593" s="18">
        <v>391</v>
      </c>
      <c r="C593" s="18" t="str">
        <f t="shared" si="37"/>
        <v/>
      </c>
      <c r="D593" s="18">
        <f>COUNTIF(C$203:C593,C593)</f>
        <v>391</v>
      </c>
      <c r="F593" s="18" t="str">
        <f t="shared" si="41"/>
        <v/>
      </c>
      <c r="G593" s="18" t="str">
        <f t="shared" si="38"/>
        <v/>
      </c>
      <c r="H593" s="18" t="str">
        <f t="shared" si="39"/>
        <v/>
      </c>
      <c r="I593" s="18" t="str">
        <f t="shared" si="40"/>
        <v/>
      </c>
    </row>
    <row r="594" spans="1:9">
      <c r="A594" s="18">
        <v>392</v>
      </c>
      <c r="C594" s="18" t="str">
        <f t="shared" si="37"/>
        <v/>
      </c>
      <c r="D594" s="18">
        <f>COUNTIF(C$203:C594,C594)</f>
        <v>392</v>
      </c>
      <c r="F594" s="18" t="str">
        <f t="shared" si="41"/>
        <v/>
      </c>
      <c r="G594" s="18" t="str">
        <f t="shared" si="38"/>
        <v/>
      </c>
      <c r="H594" s="18" t="str">
        <f t="shared" si="39"/>
        <v/>
      </c>
      <c r="I594" s="18" t="str">
        <f t="shared" si="40"/>
        <v/>
      </c>
    </row>
    <row r="595" spans="1:9">
      <c r="A595" s="18">
        <v>393</v>
      </c>
      <c r="C595" s="18" t="str">
        <f t="shared" si="37"/>
        <v/>
      </c>
      <c r="D595" s="18">
        <f>COUNTIF(C$203:C595,C595)</f>
        <v>393</v>
      </c>
      <c r="F595" s="18" t="str">
        <f t="shared" si="41"/>
        <v/>
      </c>
      <c r="G595" s="18" t="str">
        <f t="shared" si="38"/>
        <v/>
      </c>
      <c r="H595" s="18" t="str">
        <f t="shared" si="39"/>
        <v/>
      </c>
      <c r="I595" s="18" t="str">
        <f t="shared" si="40"/>
        <v/>
      </c>
    </row>
    <row r="596" spans="1:9">
      <c r="A596" s="18">
        <v>394</v>
      </c>
      <c r="C596" s="18" t="str">
        <f t="shared" ref="C596:C602" si="42">L196</f>
        <v/>
      </c>
      <c r="D596" s="18">
        <f>COUNTIF(C$203:C596,C596)</f>
        <v>394</v>
      </c>
      <c r="F596" s="18" t="str">
        <f t="shared" si="41"/>
        <v/>
      </c>
      <c r="G596" s="18" t="str">
        <f t="shared" ref="G596:G602" si="43">C196</f>
        <v/>
      </c>
      <c r="H596" s="18" t="str">
        <f t="shared" si="39"/>
        <v/>
      </c>
      <c r="I596" s="18" t="str">
        <f t="shared" si="40"/>
        <v/>
      </c>
    </row>
    <row r="597" spans="1:9">
      <c r="A597" s="18">
        <v>395</v>
      </c>
      <c r="C597" s="18" t="str">
        <f t="shared" si="42"/>
        <v/>
      </c>
      <c r="D597" s="18">
        <f>COUNTIF(C$203:C597,C597)</f>
        <v>395</v>
      </c>
      <c r="F597" s="18" t="str">
        <f t="shared" si="41"/>
        <v/>
      </c>
      <c r="G597" s="18" t="str">
        <f t="shared" si="43"/>
        <v/>
      </c>
      <c r="H597" s="18" t="str">
        <f t="shared" si="39"/>
        <v/>
      </c>
      <c r="I597" s="18" t="str">
        <f t="shared" si="40"/>
        <v/>
      </c>
    </row>
    <row r="598" spans="1:9">
      <c r="A598" s="18">
        <v>396</v>
      </c>
      <c r="C598" s="18" t="str">
        <f t="shared" si="42"/>
        <v/>
      </c>
      <c r="D598" s="18">
        <f>COUNTIF(C$203:C598,C598)</f>
        <v>396</v>
      </c>
      <c r="F598" s="18" t="str">
        <f t="shared" si="41"/>
        <v/>
      </c>
      <c r="G598" s="18" t="str">
        <f t="shared" si="43"/>
        <v/>
      </c>
      <c r="H598" s="18" t="str">
        <f t="shared" si="39"/>
        <v/>
      </c>
      <c r="I598" s="18" t="str">
        <f t="shared" si="40"/>
        <v/>
      </c>
    </row>
    <row r="599" spans="1:9">
      <c r="A599" s="18">
        <v>397</v>
      </c>
      <c r="C599" s="18" t="str">
        <f t="shared" si="42"/>
        <v/>
      </c>
      <c r="D599" s="18">
        <f>COUNTIF(C$203:C599,C599)</f>
        <v>397</v>
      </c>
      <c r="F599" s="18" t="str">
        <f t="shared" si="41"/>
        <v/>
      </c>
      <c r="G599" s="18" t="str">
        <f t="shared" si="43"/>
        <v/>
      </c>
      <c r="H599" s="18" t="str">
        <f t="shared" si="39"/>
        <v/>
      </c>
      <c r="I599" s="18" t="str">
        <f t="shared" si="40"/>
        <v/>
      </c>
    </row>
    <row r="600" spans="1:9">
      <c r="A600" s="18">
        <v>398</v>
      </c>
      <c r="C600" s="18" t="str">
        <f t="shared" si="42"/>
        <v/>
      </c>
      <c r="D600" s="18">
        <f>COUNTIF(C$203:C600,C600)</f>
        <v>398</v>
      </c>
      <c r="F600" s="18" t="str">
        <f t="shared" si="41"/>
        <v/>
      </c>
      <c r="G600" s="18" t="str">
        <f t="shared" si="43"/>
        <v/>
      </c>
      <c r="H600" s="18" t="str">
        <f t="shared" si="39"/>
        <v/>
      </c>
      <c r="I600" s="18" t="str">
        <f t="shared" si="40"/>
        <v/>
      </c>
    </row>
    <row r="601" spans="1:9">
      <c r="A601" s="18">
        <v>399</v>
      </c>
      <c r="C601" s="18" t="str">
        <f t="shared" si="42"/>
        <v/>
      </c>
      <c r="D601" s="18">
        <f>COUNTIF(C$203:C601,C601)</f>
        <v>399</v>
      </c>
      <c r="F601" s="18" t="str">
        <f t="shared" si="41"/>
        <v/>
      </c>
      <c r="G601" s="18" t="str">
        <f t="shared" si="43"/>
        <v/>
      </c>
      <c r="H601" s="18" t="str">
        <f t="shared" si="39"/>
        <v/>
      </c>
      <c r="I601" s="18" t="str">
        <f t="shared" si="40"/>
        <v/>
      </c>
    </row>
    <row r="602" spans="1:9">
      <c r="A602" s="18">
        <v>400</v>
      </c>
      <c r="C602" s="18" t="str">
        <f t="shared" si="42"/>
        <v/>
      </c>
      <c r="D602" s="18">
        <f>COUNTIF(C$203:C602,C602)</f>
        <v>400</v>
      </c>
      <c r="F602" s="18" t="str">
        <f t="shared" si="41"/>
        <v/>
      </c>
      <c r="G602" s="18" t="str">
        <f t="shared" si="43"/>
        <v/>
      </c>
      <c r="H602" s="18" t="str">
        <f t="shared" si="39"/>
        <v/>
      </c>
      <c r="I602" s="18" t="str">
        <f t="shared" si="40"/>
        <v/>
      </c>
    </row>
    <row r="603" spans="1:9">
      <c r="A603" s="18">
        <v>401</v>
      </c>
      <c r="C603" s="18" t="str">
        <f>M3</f>
        <v/>
      </c>
      <c r="D603" s="18">
        <f>COUNTIF(C$203:C603,C603)</f>
        <v>401</v>
      </c>
      <c r="F603" s="18" t="str">
        <f t="shared" si="41"/>
        <v/>
      </c>
      <c r="G603" s="18" t="str">
        <f>C3</f>
        <v/>
      </c>
      <c r="H603" s="18" t="str">
        <f t="shared" ref="H603:I618" si="44">D3</f>
        <v/>
      </c>
      <c r="I603" s="18" t="str">
        <f t="shared" si="44"/>
        <v/>
      </c>
    </row>
    <row r="604" spans="1:9">
      <c r="A604" s="18">
        <v>402</v>
      </c>
      <c r="C604" s="18" t="str">
        <f t="shared" ref="C604:C667" si="45">M4</f>
        <v/>
      </c>
      <c r="D604" s="18">
        <f>COUNTIF(C$203:C604,C604)</f>
        <v>402</v>
      </c>
      <c r="F604" s="18" t="str">
        <f t="shared" si="41"/>
        <v/>
      </c>
      <c r="G604" s="18" t="str">
        <f t="shared" ref="G604:G667" si="46">C4</f>
        <v/>
      </c>
      <c r="H604" s="18" t="str">
        <f t="shared" si="44"/>
        <v/>
      </c>
      <c r="I604" s="18" t="str">
        <f t="shared" si="44"/>
        <v/>
      </c>
    </row>
    <row r="605" spans="1:9">
      <c r="A605" s="18">
        <v>403</v>
      </c>
      <c r="C605" s="18" t="str">
        <f t="shared" si="45"/>
        <v/>
      </c>
      <c r="D605" s="18">
        <f>COUNTIF(C$203:C605,C605)</f>
        <v>403</v>
      </c>
      <c r="F605" s="18" t="str">
        <f t="shared" si="41"/>
        <v/>
      </c>
      <c r="G605" s="18" t="str">
        <f t="shared" si="46"/>
        <v/>
      </c>
      <c r="H605" s="18" t="str">
        <f t="shared" si="44"/>
        <v/>
      </c>
      <c r="I605" s="18" t="str">
        <f t="shared" si="44"/>
        <v/>
      </c>
    </row>
    <row r="606" spans="1:9">
      <c r="A606" s="18">
        <v>404</v>
      </c>
      <c r="C606" s="18" t="str">
        <f t="shared" si="45"/>
        <v/>
      </c>
      <c r="D606" s="18">
        <f>COUNTIF(C$203:C606,C606)</f>
        <v>404</v>
      </c>
      <c r="F606" s="18" t="str">
        <f t="shared" si="41"/>
        <v/>
      </c>
      <c r="G606" s="18" t="str">
        <f t="shared" si="46"/>
        <v/>
      </c>
      <c r="H606" s="18" t="str">
        <f t="shared" si="44"/>
        <v/>
      </c>
      <c r="I606" s="18" t="str">
        <f t="shared" si="44"/>
        <v/>
      </c>
    </row>
    <row r="607" spans="1:9">
      <c r="A607" s="18">
        <v>405</v>
      </c>
      <c r="C607" s="18" t="str">
        <f t="shared" si="45"/>
        <v/>
      </c>
      <c r="D607" s="18">
        <f>COUNTIF(C$203:C607,C607)</f>
        <v>405</v>
      </c>
      <c r="F607" s="18" t="str">
        <f t="shared" si="41"/>
        <v/>
      </c>
      <c r="G607" s="18" t="str">
        <f t="shared" si="46"/>
        <v/>
      </c>
      <c r="H607" s="18" t="str">
        <f t="shared" si="44"/>
        <v/>
      </c>
      <c r="I607" s="18" t="str">
        <f t="shared" si="44"/>
        <v/>
      </c>
    </row>
    <row r="608" spans="1:9">
      <c r="A608" s="18">
        <v>406</v>
      </c>
      <c r="C608" s="18" t="str">
        <f t="shared" si="45"/>
        <v/>
      </c>
      <c r="D608" s="18">
        <f>COUNTIF(C$203:C608,C608)</f>
        <v>406</v>
      </c>
      <c r="F608" s="18" t="str">
        <f t="shared" si="41"/>
        <v/>
      </c>
      <c r="G608" s="18" t="str">
        <f t="shared" si="46"/>
        <v/>
      </c>
      <c r="H608" s="18" t="str">
        <f t="shared" si="44"/>
        <v/>
      </c>
      <c r="I608" s="18" t="str">
        <f t="shared" si="44"/>
        <v/>
      </c>
    </row>
    <row r="609" spans="1:9">
      <c r="A609" s="18">
        <v>407</v>
      </c>
      <c r="C609" s="18" t="str">
        <f t="shared" si="45"/>
        <v/>
      </c>
      <c r="D609" s="18">
        <f>COUNTIF(C$203:C609,C609)</f>
        <v>407</v>
      </c>
      <c r="F609" s="18" t="str">
        <f t="shared" si="41"/>
        <v/>
      </c>
      <c r="G609" s="18" t="str">
        <f t="shared" si="46"/>
        <v/>
      </c>
      <c r="H609" s="18" t="str">
        <f t="shared" si="44"/>
        <v/>
      </c>
      <c r="I609" s="18" t="str">
        <f t="shared" si="44"/>
        <v/>
      </c>
    </row>
    <row r="610" spans="1:9">
      <c r="A610" s="18">
        <v>408</v>
      </c>
      <c r="C610" s="18" t="str">
        <f t="shared" si="45"/>
        <v/>
      </c>
      <c r="D610" s="18">
        <f>COUNTIF(C$203:C610,C610)</f>
        <v>408</v>
      </c>
      <c r="F610" s="18" t="str">
        <f t="shared" si="41"/>
        <v/>
      </c>
      <c r="G610" s="18" t="str">
        <f t="shared" si="46"/>
        <v/>
      </c>
      <c r="H610" s="18" t="str">
        <f t="shared" si="44"/>
        <v/>
      </c>
      <c r="I610" s="18" t="str">
        <f t="shared" si="44"/>
        <v/>
      </c>
    </row>
    <row r="611" spans="1:9">
      <c r="A611" s="18">
        <v>409</v>
      </c>
      <c r="C611" s="18" t="str">
        <f t="shared" si="45"/>
        <v/>
      </c>
      <c r="D611" s="18">
        <f>COUNTIF(C$203:C611,C611)</f>
        <v>409</v>
      </c>
      <c r="F611" s="18" t="str">
        <f t="shared" si="41"/>
        <v/>
      </c>
      <c r="G611" s="18" t="str">
        <f t="shared" si="46"/>
        <v/>
      </c>
      <c r="H611" s="18" t="str">
        <f t="shared" si="44"/>
        <v/>
      </c>
      <c r="I611" s="18" t="str">
        <f t="shared" si="44"/>
        <v/>
      </c>
    </row>
    <row r="612" spans="1:9">
      <c r="A612" s="18">
        <v>410</v>
      </c>
      <c r="C612" s="18" t="str">
        <f t="shared" si="45"/>
        <v/>
      </c>
      <c r="D612" s="18">
        <f>COUNTIF(C$203:C612,C612)</f>
        <v>410</v>
      </c>
      <c r="F612" s="18" t="str">
        <f t="shared" si="41"/>
        <v/>
      </c>
      <c r="G612" s="18" t="str">
        <f t="shared" si="46"/>
        <v/>
      </c>
      <c r="H612" s="18" t="str">
        <f t="shared" si="44"/>
        <v/>
      </c>
      <c r="I612" s="18" t="str">
        <f t="shared" si="44"/>
        <v/>
      </c>
    </row>
    <row r="613" spans="1:9">
      <c r="A613" s="18">
        <v>411</v>
      </c>
      <c r="C613" s="18" t="str">
        <f t="shared" si="45"/>
        <v/>
      </c>
      <c r="D613" s="18">
        <f>COUNTIF(C$203:C613,C613)</f>
        <v>411</v>
      </c>
      <c r="F613" s="18" t="str">
        <f t="shared" si="41"/>
        <v/>
      </c>
      <c r="G613" s="18" t="str">
        <f t="shared" si="46"/>
        <v/>
      </c>
      <c r="H613" s="18" t="str">
        <f t="shared" si="44"/>
        <v/>
      </c>
      <c r="I613" s="18" t="str">
        <f t="shared" si="44"/>
        <v/>
      </c>
    </row>
    <row r="614" spans="1:9">
      <c r="A614" s="18">
        <v>412</v>
      </c>
      <c r="C614" s="18" t="str">
        <f t="shared" si="45"/>
        <v/>
      </c>
      <c r="D614" s="18">
        <f>COUNTIF(C$203:C614,C614)</f>
        <v>412</v>
      </c>
      <c r="F614" s="18" t="str">
        <f t="shared" si="41"/>
        <v/>
      </c>
      <c r="G614" s="18" t="str">
        <f t="shared" si="46"/>
        <v/>
      </c>
      <c r="H614" s="18" t="str">
        <f t="shared" si="44"/>
        <v/>
      </c>
      <c r="I614" s="18" t="str">
        <f t="shared" si="44"/>
        <v/>
      </c>
    </row>
    <row r="615" spans="1:9">
      <c r="A615" s="18">
        <v>413</v>
      </c>
      <c r="C615" s="18" t="str">
        <f t="shared" si="45"/>
        <v/>
      </c>
      <c r="D615" s="18">
        <f>COUNTIF(C$203:C615,C615)</f>
        <v>413</v>
      </c>
      <c r="F615" s="18" t="str">
        <f t="shared" si="41"/>
        <v/>
      </c>
      <c r="G615" s="18" t="str">
        <f t="shared" si="46"/>
        <v/>
      </c>
      <c r="H615" s="18" t="str">
        <f t="shared" si="44"/>
        <v/>
      </c>
      <c r="I615" s="18" t="str">
        <f t="shared" si="44"/>
        <v/>
      </c>
    </row>
    <row r="616" spans="1:9">
      <c r="A616" s="18">
        <v>414</v>
      </c>
      <c r="C616" s="18" t="str">
        <f t="shared" si="45"/>
        <v/>
      </c>
      <c r="D616" s="18">
        <f>COUNTIF(C$203:C616,C616)</f>
        <v>414</v>
      </c>
      <c r="F616" s="18" t="str">
        <f t="shared" si="41"/>
        <v/>
      </c>
      <c r="G616" s="18" t="str">
        <f t="shared" si="46"/>
        <v/>
      </c>
      <c r="H616" s="18" t="str">
        <f t="shared" si="44"/>
        <v/>
      </c>
      <c r="I616" s="18" t="str">
        <f t="shared" si="44"/>
        <v/>
      </c>
    </row>
    <row r="617" spans="1:9">
      <c r="A617" s="18">
        <v>415</v>
      </c>
      <c r="C617" s="18" t="str">
        <f t="shared" si="45"/>
        <v/>
      </c>
      <c r="D617" s="18">
        <f>COUNTIF(C$203:C617,C617)</f>
        <v>415</v>
      </c>
      <c r="F617" s="18" t="str">
        <f t="shared" si="41"/>
        <v/>
      </c>
      <c r="G617" s="18" t="str">
        <f t="shared" si="46"/>
        <v/>
      </c>
      <c r="H617" s="18" t="str">
        <f t="shared" si="44"/>
        <v/>
      </c>
      <c r="I617" s="18" t="str">
        <f t="shared" si="44"/>
        <v/>
      </c>
    </row>
    <row r="618" spans="1:9">
      <c r="A618" s="18">
        <v>416</v>
      </c>
      <c r="C618" s="18" t="str">
        <f t="shared" si="45"/>
        <v/>
      </c>
      <c r="D618" s="18">
        <f>COUNTIF(C$203:C618,C618)</f>
        <v>416</v>
      </c>
      <c r="F618" s="18" t="str">
        <f t="shared" si="41"/>
        <v/>
      </c>
      <c r="G618" s="18" t="str">
        <f t="shared" si="46"/>
        <v/>
      </c>
      <c r="H618" s="18" t="str">
        <f t="shared" si="44"/>
        <v/>
      </c>
      <c r="I618" s="18" t="str">
        <f t="shared" si="44"/>
        <v/>
      </c>
    </row>
    <row r="619" spans="1:9">
      <c r="A619" s="18">
        <v>417</v>
      </c>
      <c r="C619" s="18" t="str">
        <f t="shared" si="45"/>
        <v/>
      </c>
      <c r="D619" s="18">
        <f>COUNTIF(C$203:C619,C619)</f>
        <v>417</v>
      </c>
      <c r="F619" s="18" t="str">
        <f t="shared" si="41"/>
        <v/>
      </c>
      <c r="G619" s="18" t="str">
        <f t="shared" si="46"/>
        <v/>
      </c>
      <c r="H619" s="18" t="str">
        <f t="shared" ref="H619:H682" si="47">D19</f>
        <v/>
      </c>
      <c r="I619" s="18" t="str">
        <f t="shared" ref="I619:I682" si="48">E19</f>
        <v/>
      </c>
    </row>
    <row r="620" spans="1:9">
      <c r="A620" s="18">
        <v>418</v>
      </c>
      <c r="C620" s="18" t="str">
        <f t="shared" si="45"/>
        <v/>
      </c>
      <c r="D620" s="18">
        <f>COUNTIF(C$203:C620,C620)</f>
        <v>418</v>
      </c>
      <c r="F620" s="18" t="str">
        <f t="shared" si="41"/>
        <v/>
      </c>
      <c r="G620" s="18" t="str">
        <f t="shared" si="46"/>
        <v/>
      </c>
      <c r="H620" s="18" t="str">
        <f t="shared" si="47"/>
        <v/>
      </c>
      <c r="I620" s="18" t="str">
        <f t="shared" si="48"/>
        <v/>
      </c>
    </row>
    <row r="621" spans="1:9">
      <c r="A621" s="18">
        <v>419</v>
      </c>
      <c r="C621" s="18" t="str">
        <f t="shared" si="45"/>
        <v/>
      </c>
      <c r="D621" s="18">
        <f>COUNTIF(C$203:C621,C621)</f>
        <v>419</v>
      </c>
      <c r="F621" s="18" t="str">
        <f t="shared" si="41"/>
        <v/>
      </c>
      <c r="G621" s="18" t="str">
        <f t="shared" si="46"/>
        <v/>
      </c>
      <c r="H621" s="18" t="str">
        <f t="shared" si="47"/>
        <v/>
      </c>
      <c r="I621" s="18" t="str">
        <f t="shared" si="48"/>
        <v/>
      </c>
    </row>
    <row r="622" spans="1:9">
      <c r="A622" s="18">
        <v>420</v>
      </c>
      <c r="C622" s="18" t="str">
        <f t="shared" si="45"/>
        <v/>
      </c>
      <c r="D622" s="18">
        <f>COUNTIF(C$203:C622,C622)</f>
        <v>420</v>
      </c>
      <c r="F622" s="18" t="str">
        <f t="shared" si="41"/>
        <v/>
      </c>
      <c r="G622" s="18" t="str">
        <f t="shared" si="46"/>
        <v/>
      </c>
      <c r="H622" s="18" t="str">
        <f t="shared" si="47"/>
        <v/>
      </c>
      <c r="I622" s="18" t="str">
        <f t="shared" si="48"/>
        <v/>
      </c>
    </row>
    <row r="623" spans="1:9">
      <c r="A623" s="18">
        <v>421</v>
      </c>
      <c r="C623" s="18" t="str">
        <f t="shared" si="45"/>
        <v/>
      </c>
      <c r="D623" s="18">
        <f>COUNTIF(C$203:C623,C623)</f>
        <v>421</v>
      </c>
      <c r="F623" s="18" t="str">
        <f t="shared" si="41"/>
        <v/>
      </c>
      <c r="G623" s="18" t="str">
        <f t="shared" si="46"/>
        <v/>
      </c>
      <c r="H623" s="18" t="str">
        <f t="shared" si="47"/>
        <v/>
      </c>
      <c r="I623" s="18" t="str">
        <f t="shared" si="48"/>
        <v/>
      </c>
    </row>
    <row r="624" spans="1:9">
      <c r="A624" s="18">
        <v>422</v>
      </c>
      <c r="C624" s="18" t="str">
        <f t="shared" si="45"/>
        <v/>
      </c>
      <c r="D624" s="18">
        <f>COUNTIF(C$203:C624,C624)</f>
        <v>422</v>
      </c>
      <c r="F624" s="18" t="str">
        <f t="shared" si="41"/>
        <v/>
      </c>
      <c r="G624" s="18" t="str">
        <f t="shared" si="46"/>
        <v/>
      </c>
      <c r="H624" s="18" t="str">
        <f t="shared" si="47"/>
        <v/>
      </c>
      <c r="I624" s="18" t="str">
        <f t="shared" si="48"/>
        <v/>
      </c>
    </row>
    <row r="625" spans="1:9">
      <c r="A625" s="18">
        <v>423</v>
      </c>
      <c r="C625" s="18" t="str">
        <f t="shared" si="45"/>
        <v/>
      </c>
      <c r="D625" s="18">
        <f>COUNTIF(C$203:C625,C625)</f>
        <v>423</v>
      </c>
      <c r="F625" s="18" t="str">
        <f t="shared" si="41"/>
        <v/>
      </c>
      <c r="G625" s="18" t="str">
        <f t="shared" si="46"/>
        <v/>
      </c>
      <c r="H625" s="18" t="str">
        <f t="shared" si="47"/>
        <v/>
      </c>
      <c r="I625" s="18" t="str">
        <f t="shared" si="48"/>
        <v/>
      </c>
    </row>
    <row r="626" spans="1:9">
      <c r="A626" s="18">
        <v>424</v>
      </c>
      <c r="C626" s="18" t="str">
        <f t="shared" si="45"/>
        <v/>
      </c>
      <c r="D626" s="18">
        <f>COUNTIF(C$203:C626,C626)</f>
        <v>424</v>
      </c>
      <c r="F626" s="18" t="str">
        <f t="shared" si="41"/>
        <v/>
      </c>
      <c r="G626" s="18" t="str">
        <f t="shared" si="46"/>
        <v/>
      </c>
      <c r="H626" s="18" t="str">
        <f t="shared" si="47"/>
        <v/>
      </c>
      <c r="I626" s="18" t="str">
        <f t="shared" si="48"/>
        <v/>
      </c>
    </row>
    <row r="627" spans="1:9">
      <c r="A627" s="18">
        <v>425</v>
      </c>
      <c r="C627" s="18" t="str">
        <f t="shared" si="45"/>
        <v/>
      </c>
      <c r="D627" s="18">
        <f>COUNTIF(C$203:C627,C627)</f>
        <v>425</v>
      </c>
      <c r="F627" s="18" t="str">
        <f t="shared" si="41"/>
        <v/>
      </c>
      <c r="G627" s="18" t="str">
        <f t="shared" si="46"/>
        <v/>
      </c>
      <c r="H627" s="18" t="str">
        <f t="shared" si="47"/>
        <v/>
      </c>
      <c r="I627" s="18" t="str">
        <f t="shared" si="48"/>
        <v/>
      </c>
    </row>
    <row r="628" spans="1:9">
      <c r="A628" s="18">
        <v>426</v>
      </c>
      <c r="C628" s="18" t="str">
        <f t="shared" si="45"/>
        <v/>
      </c>
      <c r="D628" s="18">
        <f>COUNTIF(C$203:C628,C628)</f>
        <v>426</v>
      </c>
      <c r="F628" s="18" t="str">
        <f t="shared" si="41"/>
        <v/>
      </c>
      <c r="G628" s="18" t="str">
        <f t="shared" si="46"/>
        <v/>
      </c>
      <c r="H628" s="18" t="str">
        <f t="shared" si="47"/>
        <v/>
      </c>
      <c r="I628" s="18" t="str">
        <f t="shared" si="48"/>
        <v/>
      </c>
    </row>
    <row r="629" spans="1:9">
      <c r="A629" s="18">
        <v>427</v>
      </c>
      <c r="C629" s="18" t="str">
        <f t="shared" si="45"/>
        <v/>
      </c>
      <c r="D629" s="18">
        <f>COUNTIF(C$203:C629,C629)</f>
        <v>427</v>
      </c>
      <c r="F629" s="18" t="str">
        <f t="shared" si="41"/>
        <v/>
      </c>
      <c r="G629" s="18" t="str">
        <f t="shared" si="46"/>
        <v/>
      </c>
      <c r="H629" s="18" t="str">
        <f t="shared" si="47"/>
        <v/>
      </c>
      <c r="I629" s="18" t="str">
        <f t="shared" si="48"/>
        <v/>
      </c>
    </row>
    <row r="630" spans="1:9">
      <c r="A630" s="18">
        <v>428</v>
      </c>
      <c r="C630" s="18" t="str">
        <f t="shared" si="45"/>
        <v/>
      </c>
      <c r="D630" s="18">
        <f>COUNTIF(C$203:C630,C630)</f>
        <v>428</v>
      </c>
      <c r="F630" s="18" t="str">
        <f t="shared" si="41"/>
        <v/>
      </c>
      <c r="G630" s="18" t="str">
        <f t="shared" si="46"/>
        <v/>
      </c>
      <c r="H630" s="18" t="str">
        <f t="shared" si="47"/>
        <v/>
      </c>
      <c r="I630" s="18" t="str">
        <f t="shared" si="48"/>
        <v/>
      </c>
    </row>
    <row r="631" spans="1:9">
      <c r="A631" s="18">
        <v>429</v>
      </c>
      <c r="C631" s="18" t="str">
        <f t="shared" si="45"/>
        <v/>
      </c>
      <c r="D631" s="18">
        <f>COUNTIF(C$203:C631,C631)</f>
        <v>429</v>
      </c>
      <c r="F631" s="18" t="str">
        <f t="shared" si="41"/>
        <v/>
      </c>
      <c r="G631" s="18" t="str">
        <f t="shared" si="46"/>
        <v/>
      </c>
      <c r="H631" s="18" t="str">
        <f t="shared" si="47"/>
        <v/>
      </c>
      <c r="I631" s="18" t="str">
        <f t="shared" si="48"/>
        <v/>
      </c>
    </row>
    <row r="632" spans="1:9">
      <c r="A632" s="18">
        <v>430</v>
      </c>
      <c r="C632" s="18" t="str">
        <f t="shared" si="45"/>
        <v/>
      </c>
      <c r="D632" s="18">
        <f>COUNTIF(C$203:C632,C632)</f>
        <v>430</v>
      </c>
      <c r="F632" s="18" t="str">
        <f t="shared" si="41"/>
        <v/>
      </c>
      <c r="G632" s="18" t="str">
        <f t="shared" si="46"/>
        <v/>
      </c>
      <c r="H632" s="18" t="str">
        <f t="shared" si="47"/>
        <v/>
      </c>
      <c r="I632" s="18" t="str">
        <f t="shared" si="48"/>
        <v/>
      </c>
    </row>
    <row r="633" spans="1:9">
      <c r="A633" s="18">
        <v>431</v>
      </c>
      <c r="C633" s="18" t="str">
        <f t="shared" si="45"/>
        <v/>
      </c>
      <c r="D633" s="18">
        <f>COUNTIF(C$203:C633,C633)</f>
        <v>431</v>
      </c>
      <c r="F633" s="18" t="str">
        <f t="shared" si="41"/>
        <v/>
      </c>
      <c r="G633" s="18" t="str">
        <f t="shared" si="46"/>
        <v/>
      </c>
      <c r="H633" s="18" t="str">
        <f t="shared" si="47"/>
        <v/>
      </c>
      <c r="I633" s="18" t="str">
        <f t="shared" si="48"/>
        <v/>
      </c>
    </row>
    <row r="634" spans="1:9">
      <c r="A634" s="18">
        <v>432</v>
      </c>
      <c r="C634" s="18" t="str">
        <f t="shared" si="45"/>
        <v/>
      </c>
      <c r="D634" s="18">
        <f>COUNTIF(C$203:C634,C634)</f>
        <v>432</v>
      </c>
      <c r="F634" s="18" t="str">
        <f t="shared" si="41"/>
        <v/>
      </c>
      <c r="G634" s="18" t="str">
        <f t="shared" si="46"/>
        <v/>
      </c>
      <c r="H634" s="18" t="str">
        <f t="shared" si="47"/>
        <v/>
      </c>
      <c r="I634" s="18" t="str">
        <f t="shared" si="48"/>
        <v/>
      </c>
    </row>
    <row r="635" spans="1:9">
      <c r="A635" s="18">
        <v>433</v>
      </c>
      <c r="C635" s="18" t="str">
        <f t="shared" si="45"/>
        <v/>
      </c>
      <c r="D635" s="18">
        <f>COUNTIF(C$203:C635,C635)</f>
        <v>433</v>
      </c>
      <c r="F635" s="18" t="str">
        <f t="shared" si="41"/>
        <v/>
      </c>
      <c r="G635" s="18" t="str">
        <f t="shared" si="46"/>
        <v/>
      </c>
      <c r="H635" s="18" t="str">
        <f t="shared" si="47"/>
        <v/>
      </c>
      <c r="I635" s="18" t="str">
        <f t="shared" si="48"/>
        <v/>
      </c>
    </row>
    <row r="636" spans="1:9">
      <c r="A636" s="18">
        <v>434</v>
      </c>
      <c r="C636" s="18" t="str">
        <f t="shared" si="45"/>
        <v/>
      </c>
      <c r="D636" s="18">
        <f>COUNTIF(C$203:C636,C636)</f>
        <v>434</v>
      </c>
      <c r="F636" s="18" t="str">
        <f t="shared" si="41"/>
        <v/>
      </c>
      <c r="G636" s="18" t="str">
        <f t="shared" si="46"/>
        <v/>
      </c>
      <c r="H636" s="18" t="str">
        <f t="shared" si="47"/>
        <v/>
      </c>
      <c r="I636" s="18" t="str">
        <f t="shared" si="48"/>
        <v/>
      </c>
    </row>
    <row r="637" spans="1:9">
      <c r="A637" s="18">
        <v>435</v>
      </c>
      <c r="C637" s="18" t="str">
        <f t="shared" si="45"/>
        <v/>
      </c>
      <c r="D637" s="18">
        <f>COUNTIF(C$203:C637,C637)</f>
        <v>435</v>
      </c>
      <c r="F637" s="18" t="str">
        <f t="shared" si="41"/>
        <v/>
      </c>
      <c r="G637" s="18" t="str">
        <f t="shared" si="46"/>
        <v/>
      </c>
      <c r="H637" s="18" t="str">
        <f t="shared" si="47"/>
        <v/>
      </c>
      <c r="I637" s="18" t="str">
        <f t="shared" si="48"/>
        <v/>
      </c>
    </row>
    <row r="638" spans="1:9">
      <c r="A638" s="18">
        <v>436</v>
      </c>
      <c r="C638" s="18" t="str">
        <f t="shared" si="45"/>
        <v/>
      </c>
      <c r="D638" s="18">
        <f>COUNTIF(C$203:C638,C638)</f>
        <v>436</v>
      </c>
      <c r="F638" s="18" t="str">
        <f t="shared" si="41"/>
        <v/>
      </c>
      <c r="G638" s="18" t="str">
        <f t="shared" si="46"/>
        <v/>
      </c>
      <c r="H638" s="18" t="str">
        <f t="shared" si="47"/>
        <v/>
      </c>
      <c r="I638" s="18" t="str">
        <f t="shared" si="48"/>
        <v/>
      </c>
    </row>
    <row r="639" spans="1:9">
      <c r="A639" s="18">
        <v>437</v>
      </c>
      <c r="C639" s="18" t="str">
        <f t="shared" si="45"/>
        <v/>
      </c>
      <c r="D639" s="18">
        <f>COUNTIF(C$203:C639,C639)</f>
        <v>437</v>
      </c>
      <c r="F639" s="18" t="str">
        <f t="shared" si="41"/>
        <v/>
      </c>
      <c r="G639" s="18" t="str">
        <f t="shared" si="46"/>
        <v/>
      </c>
      <c r="H639" s="18" t="str">
        <f t="shared" si="47"/>
        <v/>
      </c>
      <c r="I639" s="18" t="str">
        <f t="shared" si="48"/>
        <v/>
      </c>
    </row>
    <row r="640" spans="1:9">
      <c r="A640" s="18">
        <v>438</v>
      </c>
      <c r="C640" s="18" t="str">
        <f t="shared" si="45"/>
        <v/>
      </c>
      <c r="D640" s="18">
        <f>COUNTIF(C$203:C640,C640)</f>
        <v>438</v>
      </c>
      <c r="F640" s="18" t="str">
        <f t="shared" si="41"/>
        <v/>
      </c>
      <c r="G640" s="18" t="str">
        <f t="shared" si="46"/>
        <v/>
      </c>
      <c r="H640" s="18" t="str">
        <f t="shared" si="47"/>
        <v/>
      </c>
      <c r="I640" s="18" t="str">
        <f t="shared" si="48"/>
        <v/>
      </c>
    </row>
    <row r="641" spans="1:9">
      <c r="A641" s="18">
        <v>439</v>
      </c>
      <c r="C641" s="18" t="str">
        <f t="shared" si="45"/>
        <v/>
      </c>
      <c r="D641" s="18">
        <f>COUNTIF(C$203:C641,C641)</f>
        <v>439</v>
      </c>
      <c r="F641" s="18" t="str">
        <f t="shared" si="41"/>
        <v/>
      </c>
      <c r="G641" s="18" t="str">
        <f t="shared" si="46"/>
        <v/>
      </c>
      <c r="H641" s="18" t="str">
        <f t="shared" si="47"/>
        <v/>
      </c>
      <c r="I641" s="18" t="str">
        <f t="shared" si="48"/>
        <v/>
      </c>
    </row>
    <row r="642" spans="1:9">
      <c r="A642" s="18">
        <v>440</v>
      </c>
      <c r="C642" s="18" t="str">
        <f t="shared" si="45"/>
        <v/>
      </c>
      <c r="D642" s="18">
        <f>COUNTIF(C$203:C642,C642)</f>
        <v>440</v>
      </c>
      <c r="F642" s="18" t="str">
        <f t="shared" si="41"/>
        <v/>
      </c>
      <c r="G642" s="18" t="str">
        <f t="shared" si="46"/>
        <v/>
      </c>
      <c r="H642" s="18" t="str">
        <f t="shared" si="47"/>
        <v/>
      </c>
      <c r="I642" s="18" t="str">
        <f t="shared" si="48"/>
        <v/>
      </c>
    </row>
    <row r="643" spans="1:9">
      <c r="A643" s="18">
        <v>441</v>
      </c>
      <c r="C643" s="18" t="str">
        <f t="shared" si="45"/>
        <v/>
      </c>
      <c r="D643" s="18">
        <f>COUNTIF(C$203:C643,C643)</f>
        <v>441</v>
      </c>
      <c r="F643" s="18" t="str">
        <f t="shared" si="41"/>
        <v/>
      </c>
      <c r="G643" s="18" t="str">
        <f t="shared" si="46"/>
        <v/>
      </c>
      <c r="H643" s="18" t="str">
        <f t="shared" si="47"/>
        <v/>
      </c>
      <c r="I643" s="18" t="str">
        <f t="shared" si="48"/>
        <v/>
      </c>
    </row>
    <row r="644" spans="1:9">
      <c r="A644" s="18">
        <v>442</v>
      </c>
      <c r="C644" s="18" t="str">
        <f t="shared" si="45"/>
        <v/>
      </c>
      <c r="D644" s="18">
        <f>COUNTIF(C$203:C644,C644)</f>
        <v>442</v>
      </c>
      <c r="F644" s="18" t="str">
        <f t="shared" si="41"/>
        <v/>
      </c>
      <c r="G644" s="18" t="str">
        <f t="shared" si="46"/>
        <v/>
      </c>
      <c r="H644" s="18" t="str">
        <f t="shared" si="47"/>
        <v/>
      </c>
      <c r="I644" s="18" t="str">
        <f t="shared" si="48"/>
        <v/>
      </c>
    </row>
    <row r="645" spans="1:9">
      <c r="A645" s="18">
        <v>443</v>
      </c>
      <c r="C645" s="18" t="str">
        <f t="shared" si="45"/>
        <v/>
      </c>
      <c r="D645" s="18">
        <f>COUNTIF(C$203:C645,C645)</f>
        <v>443</v>
      </c>
      <c r="F645" s="18" t="str">
        <f t="shared" si="41"/>
        <v/>
      </c>
      <c r="G645" s="18" t="str">
        <f t="shared" si="46"/>
        <v/>
      </c>
      <c r="H645" s="18" t="str">
        <f t="shared" si="47"/>
        <v/>
      </c>
      <c r="I645" s="18" t="str">
        <f t="shared" si="48"/>
        <v/>
      </c>
    </row>
    <row r="646" spans="1:9">
      <c r="A646" s="18">
        <v>444</v>
      </c>
      <c r="C646" s="18" t="str">
        <f t="shared" si="45"/>
        <v/>
      </c>
      <c r="D646" s="18">
        <f>COUNTIF(C$203:C646,C646)</f>
        <v>444</v>
      </c>
      <c r="F646" s="18" t="str">
        <f t="shared" si="41"/>
        <v/>
      </c>
      <c r="G646" s="18" t="str">
        <f t="shared" si="46"/>
        <v/>
      </c>
      <c r="H646" s="18" t="str">
        <f t="shared" si="47"/>
        <v/>
      </c>
      <c r="I646" s="18" t="str">
        <f t="shared" si="48"/>
        <v/>
      </c>
    </row>
    <row r="647" spans="1:9">
      <c r="A647" s="18">
        <v>445</v>
      </c>
      <c r="C647" s="18" t="str">
        <f t="shared" si="45"/>
        <v/>
      </c>
      <c r="D647" s="18">
        <f>COUNTIF(C$203:C647,C647)</f>
        <v>445</v>
      </c>
      <c r="F647" s="18" t="str">
        <f t="shared" si="41"/>
        <v/>
      </c>
      <c r="G647" s="18" t="str">
        <f t="shared" si="46"/>
        <v/>
      </c>
      <c r="H647" s="18" t="str">
        <f t="shared" si="47"/>
        <v/>
      </c>
      <c r="I647" s="18" t="str">
        <f t="shared" si="48"/>
        <v/>
      </c>
    </row>
    <row r="648" spans="1:9">
      <c r="A648" s="18">
        <v>446</v>
      </c>
      <c r="C648" s="18" t="str">
        <f t="shared" si="45"/>
        <v/>
      </c>
      <c r="D648" s="18">
        <f>COUNTIF(C$203:C648,C648)</f>
        <v>446</v>
      </c>
      <c r="F648" s="18" t="str">
        <f t="shared" si="41"/>
        <v/>
      </c>
      <c r="G648" s="18" t="str">
        <f t="shared" si="46"/>
        <v/>
      </c>
      <c r="H648" s="18" t="str">
        <f t="shared" si="47"/>
        <v/>
      </c>
      <c r="I648" s="18" t="str">
        <f t="shared" si="48"/>
        <v/>
      </c>
    </row>
    <row r="649" spans="1:9">
      <c r="A649" s="18">
        <v>447</v>
      </c>
      <c r="C649" s="18" t="str">
        <f t="shared" si="45"/>
        <v/>
      </c>
      <c r="D649" s="18">
        <f>COUNTIF(C$203:C649,C649)</f>
        <v>447</v>
      </c>
      <c r="F649" s="18" t="str">
        <f t="shared" si="41"/>
        <v/>
      </c>
      <c r="G649" s="18" t="str">
        <f t="shared" si="46"/>
        <v/>
      </c>
      <c r="H649" s="18" t="str">
        <f t="shared" si="47"/>
        <v/>
      </c>
      <c r="I649" s="18" t="str">
        <f t="shared" si="48"/>
        <v/>
      </c>
    </row>
    <row r="650" spans="1:9">
      <c r="A650" s="18">
        <v>448</v>
      </c>
      <c r="C650" s="18" t="str">
        <f t="shared" si="45"/>
        <v/>
      </c>
      <c r="D650" s="18">
        <f>COUNTIF(C$203:C650,C650)</f>
        <v>448</v>
      </c>
      <c r="F650" s="18" t="str">
        <f t="shared" si="41"/>
        <v/>
      </c>
      <c r="G650" s="18" t="str">
        <f t="shared" si="46"/>
        <v/>
      </c>
      <c r="H650" s="18" t="str">
        <f t="shared" si="47"/>
        <v/>
      </c>
      <c r="I650" s="18" t="str">
        <f t="shared" si="48"/>
        <v/>
      </c>
    </row>
    <row r="651" spans="1:9">
      <c r="A651" s="18">
        <v>449</v>
      </c>
      <c r="C651" s="18" t="str">
        <f t="shared" si="45"/>
        <v/>
      </c>
      <c r="D651" s="18">
        <f>COUNTIF(C$203:C651,C651)</f>
        <v>449</v>
      </c>
      <c r="F651" s="18" t="str">
        <f t="shared" si="41"/>
        <v/>
      </c>
      <c r="G651" s="18" t="str">
        <f t="shared" si="46"/>
        <v/>
      </c>
      <c r="H651" s="18" t="str">
        <f t="shared" si="47"/>
        <v/>
      </c>
      <c r="I651" s="18" t="str">
        <f t="shared" si="48"/>
        <v/>
      </c>
    </row>
    <row r="652" spans="1:9">
      <c r="A652" s="18">
        <v>450</v>
      </c>
      <c r="C652" s="18" t="str">
        <f t="shared" si="45"/>
        <v/>
      </c>
      <c r="D652" s="18">
        <f>COUNTIF(C$203:C652,C652)</f>
        <v>450</v>
      </c>
      <c r="F652" s="18" t="str">
        <f t="shared" ref="F652:F715" si="49">IF(C652="","",CONCATENATE(C652,D652)*1)</f>
        <v/>
      </c>
      <c r="G652" s="18" t="str">
        <f t="shared" si="46"/>
        <v/>
      </c>
      <c r="H652" s="18" t="str">
        <f t="shared" si="47"/>
        <v/>
      </c>
      <c r="I652" s="18" t="str">
        <f t="shared" si="48"/>
        <v/>
      </c>
    </row>
    <row r="653" spans="1:9">
      <c r="A653" s="18">
        <v>451</v>
      </c>
      <c r="C653" s="18" t="str">
        <f t="shared" si="45"/>
        <v/>
      </c>
      <c r="D653" s="18">
        <f>COUNTIF(C$203:C653,C653)</f>
        <v>451</v>
      </c>
      <c r="F653" s="18" t="str">
        <f t="shared" si="49"/>
        <v/>
      </c>
      <c r="G653" s="18" t="str">
        <f t="shared" si="46"/>
        <v/>
      </c>
      <c r="H653" s="18" t="str">
        <f t="shared" si="47"/>
        <v/>
      </c>
      <c r="I653" s="18" t="str">
        <f t="shared" si="48"/>
        <v/>
      </c>
    </row>
    <row r="654" spans="1:9">
      <c r="A654" s="18">
        <v>452</v>
      </c>
      <c r="C654" s="18" t="str">
        <f t="shared" si="45"/>
        <v/>
      </c>
      <c r="D654" s="18">
        <f>COUNTIF(C$203:C654,C654)</f>
        <v>452</v>
      </c>
      <c r="F654" s="18" t="str">
        <f t="shared" si="49"/>
        <v/>
      </c>
      <c r="G654" s="18" t="str">
        <f t="shared" si="46"/>
        <v/>
      </c>
      <c r="H654" s="18" t="str">
        <f t="shared" si="47"/>
        <v/>
      </c>
      <c r="I654" s="18" t="str">
        <f t="shared" si="48"/>
        <v/>
      </c>
    </row>
    <row r="655" spans="1:9">
      <c r="A655" s="18">
        <v>453</v>
      </c>
      <c r="C655" s="18" t="str">
        <f t="shared" si="45"/>
        <v/>
      </c>
      <c r="D655" s="18">
        <f>COUNTIF(C$203:C655,C655)</f>
        <v>453</v>
      </c>
      <c r="F655" s="18" t="str">
        <f t="shared" si="49"/>
        <v/>
      </c>
      <c r="G655" s="18" t="str">
        <f t="shared" si="46"/>
        <v/>
      </c>
      <c r="H655" s="18" t="str">
        <f t="shared" si="47"/>
        <v/>
      </c>
      <c r="I655" s="18" t="str">
        <f t="shared" si="48"/>
        <v/>
      </c>
    </row>
    <row r="656" spans="1:9">
      <c r="A656" s="18">
        <v>454</v>
      </c>
      <c r="C656" s="18" t="str">
        <f t="shared" si="45"/>
        <v/>
      </c>
      <c r="D656" s="18">
        <f>COUNTIF(C$203:C656,C656)</f>
        <v>454</v>
      </c>
      <c r="F656" s="18" t="str">
        <f t="shared" si="49"/>
        <v/>
      </c>
      <c r="G656" s="18" t="str">
        <f t="shared" si="46"/>
        <v/>
      </c>
      <c r="H656" s="18" t="str">
        <f t="shared" si="47"/>
        <v/>
      </c>
      <c r="I656" s="18" t="str">
        <f t="shared" si="48"/>
        <v/>
      </c>
    </row>
    <row r="657" spans="1:9">
      <c r="A657" s="18">
        <v>455</v>
      </c>
      <c r="C657" s="18" t="str">
        <f t="shared" si="45"/>
        <v/>
      </c>
      <c r="D657" s="18">
        <f>COUNTIF(C$203:C657,C657)</f>
        <v>455</v>
      </c>
      <c r="F657" s="18" t="str">
        <f t="shared" si="49"/>
        <v/>
      </c>
      <c r="G657" s="18" t="str">
        <f t="shared" si="46"/>
        <v/>
      </c>
      <c r="H657" s="18" t="str">
        <f t="shared" si="47"/>
        <v/>
      </c>
      <c r="I657" s="18" t="str">
        <f t="shared" si="48"/>
        <v/>
      </c>
    </row>
    <row r="658" spans="1:9">
      <c r="A658" s="18">
        <v>456</v>
      </c>
      <c r="C658" s="18" t="str">
        <f t="shared" si="45"/>
        <v/>
      </c>
      <c r="D658" s="18">
        <f>COUNTIF(C$203:C658,C658)</f>
        <v>456</v>
      </c>
      <c r="F658" s="18" t="str">
        <f t="shared" si="49"/>
        <v/>
      </c>
      <c r="G658" s="18" t="str">
        <f t="shared" si="46"/>
        <v/>
      </c>
      <c r="H658" s="18" t="str">
        <f t="shared" si="47"/>
        <v/>
      </c>
      <c r="I658" s="18" t="str">
        <f t="shared" si="48"/>
        <v/>
      </c>
    </row>
    <row r="659" spans="1:9">
      <c r="A659" s="18">
        <v>457</v>
      </c>
      <c r="C659" s="18" t="str">
        <f t="shared" si="45"/>
        <v/>
      </c>
      <c r="D659" s="18">
        <f>COUNTIF(C$203:C659,C659)</f>
        <v>457</v>
      </c>
      <c r="F659" s="18" t="str">
        <f t="shared" si="49"/>
        <v/>
      </c>
      <c r="G659" s="18" t="str">
        <f t="shared" si="46"/>
        <v/>
      </c>
      <c r="H659" s="18" t="str">
        <f t="shared" si="47"/>
        <v/>
      </c>
      <c r="I659" s="18" t="str">
        <f t="shared" si="48"/>
        <v/>
      </c>
    </row>
    <row r="660" spans="1:9">
      <c r="A660" s="18">
        <v>458</v>
      </c>
      <c r="C660" s="18" t="str">
        <f t="shared" si="45"/>
        <v/>
      </c>
      <c r="D660" s="18">
        <f>COUNTIF(C$203:C660,C660)</f>
        <v>458</v>
      </c>
      <c r="F660" s="18" t="str">
        <f t="shared" si="49"/>
        <v/>
      </c>
      <c r="G660" s="18" t="str">
        <f t="shared" si="46"/>
        <v/>
      </c>
      <c r="H660" s="18" t="str">
        <f t="shared" si="47"/>
        <v/>
      </c>
      <c r="I660" s="18" t="str">
        <f t="shared" si="48"/>
        <v/>
      </c>
    </row>
    <row r="661" spans="1:9">
      <c r="A661" s="18">
        <v>459</v>
      </c>
      <c r="C661" s="18" t="str">
        <f t="shared" si="45"/>
        <v/>
      </c>
      <c r="D661" s="18">
        <f>COUNTIF(C$203:C661,C661)</f>
        <v>459</v>
      </c>
      <c r="F661" s="18" t="str">
        <f t="shared" si="49"/>
        <v/>
      </c>
      <c r="G661" s="18" t="str">
        <f t="shared" si="46"/>
        <v/>
      </c>
      <c r="H661" s="18" t="str">
        <f t="shared" si="47"/>
        <v/>
      </c>
      <c r="I661" s="18" t="str">
        <f t="shared" si="48"/>
        <v/>
      </c>
    </row>
    <row r="662" spans="1:9">
      <c r="A662" s="18">
        <v>460</v>
      </c>
      <c r="C662" s="18" t="str">
        <f t="shared" si="45"/>
        <v/>
      </c>
      <c r="D662" s="18">
        <f>COUNTIF(C$203:C662,C662)</f>
        <v>460</v>
      </c>
      <c r="F662" s="18" t="str">
        <f t="shared" si="49"/>
        <v/>
      </c>
      <c r="G662" s="18" t="str">
        <f t="shared" si="46"/>
        <v/>
      </c>
      <c r="H662" s="18" t="str">
        <f t="shared" si="47"/>
        <v/>
      </c>
      <c r="I662" s="18" t="str">
        <f t="shared" si="48"/>
        <v/>
      </c>
    </row>
    <row r="663" spans="1:9">
      <c r="A663" s="18">
        <v>461</v>
      </c>
      <c r="C663" s="18" t="str">
        <f t="shared" si="45"/>
        <v/>
      </c>
      <c r="D663" s="18">
        <f>COUNTIF(C$203:C663,C663)</f>
        <v>461</v>
      </c>
      <c r="F663" s="18" t="str">
        <f t="shared" si="49"/>
        <v/>
      </c>
      <c r="G663" s="18" t="str">
        <f t="shared" si="46"/>
        <v/>
      </c>
      <c r="H663" s="18" t="str">
        <f t="shared" si="47"/>
        <v/>
      </c>
      <c r="I663" s="18" t="str">
        <f t="shared" si="48"/>
        <v/>
      </c>
    </row>
    <row r="664" spans="1:9">
      <c r="A664" s="18">
        <v>462</v>
      </c>
      <c r="C664" s="18" t="str">
        <f t="shared" si="45"/>
        <v/>
      </c>
      <c r="D664" s="18">
        <f>COUNTIF(C$203:C664,C664)</f>
        <v>462</v>
      </c>
      <c r="F664" s="18" t="str">
        <f t="shared" si="49"/>
        <v/>
      </c>
      <c r="G664" s="18" t="str">
        <f t="shared" si="46"/>
        <v/>
      </c>
      <c r="H664" s="18" t="str">
        <f t="shared" si="47"/>
        <v/>
      </c>
      <c r="I664" s="18" t="str">
        <f t="shared" si="48"/>
        <v/>
      </c>
    </row>
    <row r="665" spans="1:9">
      <c r="A665" s="18">
        <v>463</v>
      </c>
      <c r="C665" s="18" t="str">
        <f t="shared" si="45"/>
        <v/>
      </c>
      <c r="D665" s="18">
        <f>COUNTIF(C$203:C665,C665)</f>
        <v>463</v>
      </c>
      <c r="F665" s="18" t="str">
        <f t="shared" si="49"/>
        <v/>
      </c>
      <c r="G665" s="18" t="str">
        <f t="shared" si="46"/>
        <v/>
      </c>
      <c r="H665" s="18" t="str">
        <f t="shared" si="47"/>
        <v/>
      </c>
      <c r="I665" s="18" t="str">
        <f t="shared" si="48"/>
        <v/>
      </c>
    </row>
    <row r="666" spans="1:9">
      <c r="A666" s="18">
        <v>464</v>
      </c>
      <c r="C666" s="18" t="str">
        <f t="shared" si="45"/>
        <v/>
      </c>
      <c r="D666" s="18">
        <f>COUNTIF(C$203:C666,C666)</f>
        <v>464</v>
      </c>
      <c r="F666" s="18" t="str">
        <f t="shared" si="49"/>
        <v/>
      </c>
      <c r="G666" s="18" t="str">
        <f t="shared" si="46"/>
        <v/>
      </c>
      <c r="H666" s="18" t="str">
        <f t="shared" si="47"/>
        <v/>
      </c>
      <c r="I666" s="18" t="str">
        <f t="shared" si="48"/>
        <v/>
      </c>
    </row>
    <row r="667" spans="1:9">
      <c r="A667" s="18">
        <v>465</v>
      </c>
      <c r="C667" s="18" t="str">
        <f t="shared" si="45"/>
        <v/>
      </c>
      <c r="D667" s="18">
        <f>COUNTIF(C$203:C667,C667)</f>
        <v>465</v>
      </c>
      <c r="F667" s="18" t="str">
        <f t="shared" si="49"/>
        <v/>
      </c>
      <c r="G667" s="18" t="str">
        <f t="shared" si="46"/>
        <v/>
      </c>
      <c r="H667" s="18" t="str">
        <f t="shared" si="47"/>
        <v/>
      </c>
      <c r="I667" s="18" t="str">
        <f t="shared" si="48"/>
        <v/>
      </c>
    </row>
    <row r="668" spans="1:9">
      <c r="A668" s="18">
        <v>466</v>
      </c>
      <c r="C668" s="18" t="str">
        <f t="shared" ref="C668:C731" si="50">M68</f>
        <v/>
      </c>
      <c r="D668" s="18">
        <f>COUNTIF(C$203:C668,C668)</f>
        <v>466</v>
      </c>
      <c r="F668" s="18" t="str">
        <f t="shared" si="49"/>
        <v/>
      </c>
      <c r="G668" s="18" t="str">
        <f t="shared" ref="G668:G731" si="51">C68</f>
        <v/>
      </c>
      <c r="H668" s="18" t="str">
        <f t="shared" si="47"/>
        <v/>
      </c>
      <c r="I668" s="18" t="str">
        <f t="shared" si="48"/>
        <v/>
      </c>
    </row>
    <row r="669" spans="1:9">
      <c r="A669" s="18">
        <v>467</v>
      </c>
      <c r="C669" s="18" t="str">
        <f t="shared" si="50"/>
        <v/>
      </c>
      <c r="D669" s="18">
        <f>COUNTIF(C$203:C669,C669)</f>
        <v>467</v>
      </c>
      <c r="F669" s="18" t="str">
        <f t="shared" si="49"/>
        <v/>
      </c>
      <c r="G669" s="18" t="str">
        <f t="shared" si="51"/>
        <v/>
      </c>
      <c r="H669" s="18" t="str">
        <f t="shared" si="47"/>
        <v/>
      </c>
      <c r="I669" s="18" t="str">
        <f t="shared" si="48"/>
        <v/>
      </c>
    </row>
    <row r="670" spans="1:9">
      <c r="A670" s="18">
        <v>468</v>
      </c>
      <c r="C670" s="18" t="str">
        <f t="shared" si="50"/>
        <v/>
      </c>
      <c r="D670" s="18">
        <f>COUNTIF(C$203:C670,C670)</f>
        <v>468</v>
      </c>
      <c r="F670" s="18" t="str">
        <f t="shared" si="49"/>
        <v/>
      </c>
      <c r="G670" s="18" t="str">
        <f t="shared" si="51"/>
        <v/>
      </c>
      <c r="H670" s="18" t="str">
        <f t="shared" si="47"/>
        <v/>
      </c>
      <c r="I670" s="18" t="str">
        <f t="shared" si="48"/>
        <v/>
      </c>
    </row>
    <row r="671" spans="1:9">
      <c r="A671" s="18">
        <v>469</v>
      </c>
      <c r="C671" s="18" t="str">
        <f t="shared" si="50"/>
        <v/>
      </c>
      <c r="D671" s="18">
        <f>COUNTIF(C$203:C671,C671)</f>
        <v>469</v>
      </c>
      <c r="F671" s="18" t="str">
        <f t="shared" si="49"/>
        <v/>
      </c>
      <c r="G671" s="18" t="str">
        <f t="shared" si="51"/>
        <v/>
      </c>
      <c r="H671" s="18" t="str">
        <f t="shared" si="47"/>
        <v/>
      </c>
      <c r="I671" s="18" t="str">
        <f t="shared" si="48"/>
        <v/>
      </c>
    </row>
    <row r="672" spans="1:9">
      <c r="A672" s="18">
        <v>470</v>
      </c>
      <c r="C672" s="18" t="str">
        <f t="shared" si="50"/>
        <v/>
      </c>
      <c r="D672" s="18">
        <f>COUNTIF(C$203:C672,C672)</f>
        <v>470</v>
      </c>
      <c r="F672" s="18" t="str">
        <f t="shared" si="49"/>
        <v/>
      </c>
      <c r="G672" s="18" t="str">
        <f t="shared" si="51"/>
        <v/>
      </c>
      <c r="H672" s="18" t="str">
        <f t="shared" si="47"/>
        <v/>
      </c>
      <c r="I672" s="18" t="str">
        <f t="shared" si="48"/>
        <v/>
      </c>
    </row>
    <row r="673" spans="1:9">
      <c r="A673" s="18">
        <v>471</v>
      </c>
      <c r="C673" s="18" t="str">
        <f t="shared" si="50"/>
        <v/>
      </c>
      <c r="D673" s="18">
        <f>COUNTIF(C$203:C673,C673)</f>
        <v>471</v>
      </c>
      <c r="F673" s="18" t="str">
        <f t="shared" si="49"/>
        <v/>
      </c>
      <c r="G673" s="18" t="str">
        <f t="shared" si="51"/>
        <v/>
      </c>
      <c r="H673" s="18" t="str">
        <f t="shared" si="47"/>
        <v/>
      </c>
      <c r="I673" s="18" t="str">
        <f t="shared" si="48"/>
        <v/>
      </c>
    </row>
    <row r="674" spans="1:9">
      <c r="A674" s="18">
        <v>472</v>
      </c>
      <c r="C674" s="18" t="str">
        <f t="shared" si="50"/>
        <v/>
      </c>
      <c r="D674" s="18">
        <f>COUNTIF(C$203:C674,C674)</f>
        <v>472</v>
      </c>
      <c r="F674" s="18" t="str">
        <f t="shared" si="49"/>
        <v/>
      </c>
      <c r="G674" s="18" t="str">
        <f t="shared" si="51"/>
        <v/>
      </c>
      <c r="H674" s="18" t="str">
        <f t="shared" si="47"/>
        <v/>
      </c>
      <c r="I674" s="18" t="str">
        <f t="shared" si="48"/>
        <v/>
      </c>
    </row>
    <row r="675" spans="1:9">
      <c r="A675" s="18">
        <v>473</v>
      </c>
      <c r="C675" s="18" t="str">
        <f t="shared" si="50"/>
        <v/>
      </c>
      <c r="D675" s="18">
        <f>COUNTIF(C$203:C675,C675)</f>
        <v>473</v>
      </c>
      <c r="F675" s="18" t="str">
        <f t="shared" si="49"/>
        <v/>
      </c>
      <c r="G675" s="18" t="str">
        <f t="shared" si="51"/>
        <v/>
      </c>
      <c r="H675" s="18" t="str">
        <f t="shared" si="47"/>
        <v/>
      </c>
      <c r="I675" s="18" t="str">
        <f t="shared" si="48"/>
        <v/>
      </c>
    </row>
    <row r="676" spans="1:9">
      <c r="A676" s="18">
        <v>474</v>
      </c>
      <c r="C676" s="18" t="str">
        <f t="shared" si="50"/>
        <v/>
      </c>
      <c r="D676" s="18">
        <f>COUNTIF(C$203:C676,C676)</f>
        <v>474</v>
      </c>
      <c r="F676" s="18" t="str">
        <f t="shared" si="49"/>
        <v/>
      </c>
      <c r="G676" s="18" t="str">
        <f t="shared" si="51"/>
        <v/>
      </c>
      <c r="H676" s="18" t="str">
        <f t="shared" si="47"/>
        <v/>
      </c>
      <c r="I676" s="18" t="str">
        <f t="shared" si="48"/>
        <v/>
      </c>
    </row>
    <row r="677" spans="1:9">
      <c r="A677" s="18">
        <v>475</v>
      </c>
      <c r="C677" s="18" t="str">
        <f t="shared" si="50"/>
        <v/>
      </c>
      <c r="D677" s="18">
        <f>COUNTIF(C$203:C677,C677)</f>
        <v>475</v>
      </c>
      <c r="F677" s="18" t="str">
        <f t="shared" si="49"/>
        <v/>
      </c>
      <c r="G677" s="18" t="str">
        <f t="shared" si="51"/>
        <v/>
      </c>
      <c r="H677" s="18" t="str">
        <f t="shared" si="47"/>
        <v/>
      </c>
      <c r="I677" s="18" t="str">
        <f t="shared" si="48"/>
        <v/>
      </c>
    </row>
    <row r="678" spans="1:9">
      <c r="A678" s="18">
        <v>476</v>
      </c>
      <c r="C678" s="18" t="str">
        <f t="shared" si="50"/>
        <v/>
      </c>
      <c r="D678" s="18">
        <f>COUNTIF(C$203:C678,C678)</f>
        <v>476</v>
      </c>
      <c r="F678" s="18" t="str">
        <f t="shared" si="49"/>
        <v/>
      </c>
      <c r="G678" s="18" t="str">
        <f t="shared" si="51"/>
        <v/>
      </c>
      <c r="H678" s="18" t="str">
        <f t="shared" si="47"/>
        <v/>
      </c>
      <c r="I678" s="18" t="str">
        <f t="shared" si="48"/>
        <v/>
      </c>
    </row>
    <row r="679" spans="1:9">
      <c r="A679" s="18">
        <v>477</v>
      </c>
      <c r="C679" s="18" t="str">
        <f t="shared" si="50"/>
        <v/>
      </c>
      <c r="D679" s="18">
        <f>COUNTIF(C$203:C679,C679)</f>
        <v>477</v>
      </c>
      <c r="F679" s="18" t="str">
        <f t="shared" si="49"/>
        <v/>
      </c>
      <c r="G679" s="18" t="str">
        <f t="shared" si="51"/>
        <v/>
      </c>
      <c r="H679" s="18" t="str">
        <f t="shared" si="47"/>
        <v/>
      </c>
      <c r="I679" s="18" t="str">
        <f t="shared" si="48"/>
        <v/>
      </c>
    </row>
    <row r="680" spans="1:9">
      <c r="A680" s="18">
        <v>478</v>
      </c>
      <c r="C680" s="18" t="str">
        <f t="shared" si="50"/>
        <v/>
      </c>
      <c r="D680" s="18">
        <f>COUNTIF(C$203:C680,C680)</f>
        <v>478</v>
      </c>
      <c r="F680" s="18" t="str">
        <f t="shared" si="49"/>
        <v/>
      </c>
      <c r="G680" s="18" t="str">
        <f t="shared" si="51"/>
        <v/>
      </c>
      <c r="H680" s="18" t="str">
        <f t="shared" si="47"/>
        <v/>
      </c>
      <c r="I680" s="18" t="str">
        <f t="shared" si="48"/>
        <v/>
      </c>
    </row>
    <row r="681" spans="1:9">
      <c r="A681" s="18">
        <v>479</v>
      </c>
      <c r="C681" s="18" t="str">
        <f t="shared" si="50"/>
        <v/>
      </c>
      <c r="D681" s="18">
        <f>COUNTIF(C$203:C681,C681)</f>
        <v>479</v>
      </c>
      <c r="F681" s="18" t="str">
        <f t="shared" si="49"/>
        <v/>
      </c>
      <c r="G681" s="18" t="str">
        <f t="shared" si="51"/>
        <v/>
      </c>
      <c r="H681" s="18" t="str">
        <f t="shared" si="47"/>
        <v/>
      </c>
      <c r="I681" s="18" t="str">
        <f t="shared" si="48"/>
        <v/>
      </c>
    </row>
    <row r="682" spans="1:9">
      <c r="A682" s="18">
        <v>480</v>
      </c>
      <c r="C682" s="18" t="str">
        <f t="shared" si="50"/>
        <v/>
      </c>
      <c r="D682" s="18">
        <f>COUNTIF(C$203:C682,C682)</f>
        <v>480</v>
      </c>
      <c r="F682" s="18" t="str">
        <f t="shared" si="49"/>
        <v/>
      </c>
      <c r="G682" s="18" t="str">
        <f t="shared" si="51"/>
        <v/>
      </c>
      <c r="H682" s="18" t="str">
        <f t="shared" si="47"/>
        <v/>
      </c>
      <c r="I682" s="18" t="str">
        <f t="shared" si="48"/>
        <v/>
      </c>
    </row>
    <row r="683" spans="1:9">
      <c r="A683" s="18">
        <v>481</v>
      </c>
      <c r="C683" s="18" t="str">
        <f t="shared" si="50"/>
        <v/>
      </c>
      <c r="D683" s="18">
        <f>COUNTIF(C$203:C683,C683)</f>
        <v>481</v>
      </c>
      <c r="F683" s="18" t="str">
        <f t="shared" si="49"/>
        <v/>
      </c>
      <c r="G683" s="18" t="str">
        <f t="shared" si="51"/>
        <v/>
      </c>
      <c r="H683" s="18" t="str">
        <f t="shared" ref="H683:H746" si="52">D83</f>
        <v/>
      </c>
      <c r="I683" s="18" t="str">
        <f t="shared" ref="I683:I746" si="53">E83</f>
        <v/>
      </c>
    </row>
    <row r="684" spans="1:9">
      <c r="A684" s="18">
        <v>482</v>
      </c>
      <c r="C684" s="18" t="str">
        <f t="shared" si="50"/>
        <v/>
      </c>
      <c r="D684" s="18">
        <f>COUNTIF(C$203:C684,C684)</f>
        <v>482</v>
      </c>
      <c r="F684" s="18" t="str">
        <f t="shared" si="49"/>
        <v/>
      </c>
      <c r="G684" s="18" t="str">
        <f t="shared" si="51"/>
        <v/>
      </c>
      <c r="H684" s="18" t="str">
        <f t="shared" si="52"/>
        <v/>
      </c>
      <c r="I684" s="18" t="str">
        <f t="shared" si="53"/>
        <v/>
      </c>
    </row>
    <row r="685" spans="1:9">
      <c r="A685" s="18">
        <v>483</v>
      </c>
      <c r="C685" s="18" t="str">
        <f t="shared" si="50"/>
        <v/>
      </c>
      <c r="D685" s="18">
        <f>COUNTIF(C$203:C685,C685)</f>
        <v>483</v>
      </c>
      <c r="F685" s="18" t="str">
        <f t="shared" si="49"/>
        <v/>
      </c>
      <c r="G685" s="18" t="str">
        <f t="shared" si="51"/>
        <v/>
      </c>
      <c r="H685" s="18" t="str">
        <f t="shared" si="52"/>
        <v/>
      </c>
      <c r="I685" s="18" t="str">
        <f t="shared" si="53"/>
        <v/>
      </c>
    </row>
    <row r="686" spans="1:9">
      <c r="A686" s="18">
        <v>484</v>
      </c>
      <c r="C686" s="18" t="str">
        <f t="shared" si="50"/>
        <v/>
      </c>
      <c r="D686" s="18">
        <f>COUNTIF(C$203:C686,C686)</f>
        <v>484</v>
      </c>
      <c r="F686" s="18" t="str">
        <f t="shared" si="49"/>
        <v/>
      </c>
      <c r="G686" s="18" t="str">
        <f t="shared" si="51"/>
        <v/>
      </c>
      <c r="H686" s="18" t="str">
        <f t="shared" si="52"/>
        <v/>
      </c>
      <c r="I686" s="18" t="str">
        <f t="shared" si="53"/>
        <v/>
      </c>
    </row>
    <row r="687" spans="1:9">
      <c r="A687" s="18">
        <v>485</v>
      </c>
      <c r="C687" s="18" t="str">
        <f t="shared" si="50"/>
        <v/>
      </c>
      <c r="D687" s="18">
        <f>COUNTIF(C$203:C687,C687)</f>
        <v>485</v>
      </c>
      <c r="F687" s="18" t="str">
        <f t="shared" si="49"/>
        <v/>
      </c>
      <c r="G687" s="18" t="str">
        <f t="shared" si="51"/>
        <v/>
      </c>
      <c r="H687" s="18" t="str">
        <f t="shared" si="52"/>
        <v/>
      </c>
      <c r="I687" s="18" t="str">
        <f t="shared" si="53"/>
        <v/>
      </c>
    </row>
    <row r="688" spans="1:9">
      <c r="A688" s="18">
        <v>486</v>
      </c>
      <c r="C688" s="18" t="str">
        <f t="shared" si="50"/>
        <v/>
      </c>
      <c r="D688" s="18">
        <f>COUNTIF(C$203:C688,C688)</f>
        <v>486</v>
      </c>
      <c r="F688" s="18" t="str">
        <f t="shared" si="49"/>
        <v/>
      </c>
      <c r="G688" s="18" t="str">
        <f t="shared" si="51"/>
        <v/>
      </c>
      <c r="H688" s="18" t="str">
        <f t="shared" si="52"/>
        <v/>
      </c>
      <c r="I688" s="18" t="str">
        <f t="shared" si="53"/>
        <v/>
      </c>
    </row>
    <row r="689" spans="1:9">
      <c r="A689" s="18">
        <v>487</v>
      </c>
      <c r="C689" s="18" t="str">
        <f t="shared" si="50"/>
        <v/>
      </c>
      <c r="D689" s="18">
        <f>COUNTIF(C$203:C689,C689)</f>
        <v>487</v>
      </c>
      <c r="F689" s="18" t="str">
        <f t="shared" si="49"/>
        <v/>
      </c>
      <c r="G689" s="18" t="str">
        <f t="shared" si="51"/>
        <v/>
      </c>
      <c r="H689" s="18" t="str">
        <f t="shared" si="52"/>
        <v/>
      </c>
      <c r="I689" s="18" t="str">
        <f t="shared" si="53"/>
        <v/>
      </c>
    </row>
    <row r="690" spans="1:9">
      <c r="A690" s="18">
        <v>488</v>
      </c>
      <c r="C690" s="18" t="str">
        <f t="shared" si="50"/>
        <v/>
      </c>
      <c r="D690" s="18">
        <f>COUNTIF(C$203:C690,C690)</f>
        <v>488</v>
      </c>
      <c r="F690" s="18" t="str">
        <f t="shared" si="49"/>
        <v/>
      </c>
      <c r="G690" s="18" t="str">
        <f t="shared" si="51"/>
        <v/>
      </c>
      <c r="H690" s="18" t="str">
        <f t="shared" si="52"/>
        <v/>
      </c>
      <c r="I690" s="18" t="str">
        <f t="shared" si="53"/>
        <v/>
      </c>
    </row>
    <row r="691" spans="1:9">
      <c r="A691" s="18">
        <v>489</v>
      </c>
      <c r="C691" s="18" t="str">
        <f t="shared" si="50"/>
        <v/>
      </c>
      <c r="D691" s="18">
        <f>COUNTIF(C$203:C691,C691)</f>
        <v>489</v>
      </c>
      <c r="F691" s="18" t="str">
        <f t="shared" si="49"/>
        <v/>
      </c>
      <c r="G691" s="18" t="str">
        <f t="shared" si="51"/>
        <v/>
      </c>
      <c r="H691" s="18" t="str">
        <f t="shared" si="52"/>
        <v/>
      </c>
      <c r="I691" s="18" t="str">
        <f t="shared" si="53"/>
        <v/>
      </c>
    </row>
    <row r="692" spans="1:9">
      <c r="A692" s="18">
        <v>490</v>
      </c>
      <c r="C692" s="18" t="str">
        <f t="shared" si="50"/>
        <v/>
      </c>
      <c r="D692" s="18">
        <f>COUNTIF(C$203:C692,C692)</f>
        <v>490</v>
      </c>
      <c r="F692" s="18" t="str">
        <f t="shared" si="49"/>
        <v/>
      </c>
      <c r="G692" s="18" t="str">
        <f t="shared" si="51"/>
        <v/>
      </c>
      <c r="H692" s="18" t="str">
        <f t="shared" si="52"/>
        <v/>
      </c>
      <c r="I692" s="18" t="str">
        <f t="shared" si="53"/>
        <v/>
      </c>
    </row>
    <row r="693" spans="1:9">
      <c r="A693" s="18">
        <v>491</v>
      </c>
      <c r="C693" s="18" t="str">
        <f t="shared" si="50"/>
        <v/>
      </c>
      <c r="D693" s="18">
        <f>COUNTIF(C$203:C693,C693)</f>
        <v>491</v>
      </c>
      <c r="F693" s="18" t="str">
        <f t="shared" si="49"/>
        <v/>
      </c>
      <c r="G693" s="18" t="str">
        <f t="shared" si="51"/>
        <v/>
      </c>
      <c r="H693" s="18" t="str">
        <f t="shared" si="52"/>
        <v/>
      </c>
      <c r="I693" s="18" t="str">
        <f t="shared" si="53"/>
        <v/>
      </c>
    </row>
    <row r="694" spans="1:9">
      <c r="A694" s="18">
        <v>492</v>
      </c>
      <c r="C694" s="18" t="str">
        <f t="shared" si="50"/>
        <v/>
      </c>
      <c r="D694" s="18">
        <f>COUNTIF(C$203:C694,C694)</f>
        <v>492</v>
      </c>
      <c r="F694" s="18" t="str">
        <f t="shared" si="49"/>
        <v/>
      </c>
      <c r="G694" s="18" t="str">
        <f t="shared" si="51"/>
        <v/>
      </c>
      <c r="H694" s="18" t="str">
        <f t="shared" si="52"/>
        <v/>
      </c>
      <c r="I694" s="18" t="str">
        <f t="shared" si="53"/>
        <v/>
      </c>
    </row>
    <row r="695" spans="1:9">
      <c r="A695" s="18">
        <v>493</v>
      </c>
      <c r="C695" s="18" t="str">
        <f t="shared" si="50"/>
        <v/>
      </c>
      <c r="D695" s="18">
        <f>COUNTIF(C$203:C695,C695)</f>
        <v>493</v>
      </c>
      <c r="F695" s="18" t="str">
        <f t="shared" si="49"/>
        <v/>
      </c>
      <c r="G695" s="18" t="str">
        <f t="shared" si="51"/>
        <v/>
      </c>
      <c r="H695" s="18" t="str">
        <f t="shared" si="52"/>
        <v/>
      </c>
      <c r="I695" s="18" t="str">
        <f t="shared" si="53"/>
        <v/>
      </c>
    </row>
    <row r="696" spans="1:9">
      <c r="A696" s="18">
        <v>494</v>
      </c>
      <c r="C696" s="18" t="str">
        <f t="shared" si="50"/>
        <v/>
      </c>
      <c r="D696" s="18">
        <f>COUNTIF(C$203:C696,C696)</f>
        <v>494</v>
      </c>
      <c r="F696" s="18" t="str">
        <f t="shared" si="49"/>
        <v/>
      </c>
      <c r="G696" s="18" t="str">
        <f t="shared" si="51"/>
        <v/>
      </c>
      <c r="H696" s="18" t="str">
        <f t="shared" si="52"/>
        <v/>
      </c>
      <c r="I696" s="18" t="str">
        <f t="shared" si="53"/>
        <v/>
      </c>
    </row>
    <row r="697" spans="1:9">
      <c r="A697" s="18">
        <v>495</v>
      </c>
      <c r="C697" s="18" t="str">
        <f t="shared" si="50"/>
        <v/>
      </c>
      <c r="D697" s="18">
        <f>COUNTIF(C$203:C697,C697)</f>
        <v>495</v>
      </c>
      <c r="F697" s="18" t="str">
        <f t="shared" si="49"/>
        <v/>
      </c>
      <c r="G697" s="18" t="str">
        <f t="shared" si="51"/>
        <v/>
      </c>
      <c r="H697" s="18" t="str">
        <f t="shared" si="52"/>
        <v/>
      </c>
      <c r="I697" s="18" t="str">
        <f t="shared" si="53"/>
        <v/>
      </c>
    </row>
    <row r="698" spans="1:9">
      <c r="A698" s="18">
        <v>496</v>
      </c>
      <c r="C698" s="18" t="str">
        <f t="shared" si="50"/>
        <v/>
      </c>
      <c r="D698" s="18">
        <f>COUNTIF(C$203:C698,C698)</f>
        <v>496</v>
      </c>
      <c r="F698" s="18" t="str">
        <f t="shared" si="49"/>
        <v/>
      </c>
      <c r="G698" s="18" t="str">
        <f t="shared" si="51"/>
        <v/>
      </c>
      <c r="H698" s="18" t="str">
        <f t="shared" si="52"/>
        <v/>
      </c>
      <c r="I698" s="18" t="str">
        <f t="shared" si="53"/>
        <v/>
      </c>
    </row>
    <row r="699" spans="1:9">
      <c r="A699" s="18">
        <v>497</v>
      </c>
      <c r="C699" s="18" t="str">
        <f t="shared" si="50"/>
        <v/>
      </c>
      <c r="D699" s="18">
        <f>COUNTIF(C$203:C699,C699)</f>
        <v>497</v>
      </c>
      <c r="F699" s="18" t="str">
        <f t="shared" si="49"/>
        <v/>
      </c>
      <c r="G699" s="18" t="str">
        <f t="shared" si="51"/>
        <v/>
      </c>
      <c r="H699" s="18" t="str">
        <f t="shared" si="52"/>
        <v/>
      </c>
      <c r="I699" s="18" t="str">
        <f t="shared" si="53"/>
        <v/>
      </c>
    </row>
    <row r="700" spans="1:9">
      <c r="A700" s="18">
        <v>498</v>
      </c>
      <c r="C700" s="18" t="str">
        <f t="shared" si="50"/>
        <v/>
      </c>
      <c r="D700" s="18">
        <f>COUNTIF(C$203:C700,C700)</f>
        <v>498</v>
      </c>
      <c r="F700" s="18" t="str">
        <f t="shared" si="49"/>
        <v/>
      </c>
      <c r="G700" s="18" t="str">
        <f t="shared" si="51"/>
        <v/>
      </c>
      <c r="H700" s="18" t="str">
        <f t="shared" si="52"/>
        <v/>
      </c>
      <c r="I700" s="18" t="str">
        <f t="shared" si="53"/>
        <v/>
      </c>
    </row>
    <row r="701" spans="1:9">
      <c r="A701" s="18">
        <v>499</v>
      </c>
      <c r="C701" s="18" t="str">
        <f t="shared" si="50"/>
        <v/>
      </c>
      <c r="D701" s="18">
        <f>COUNTIF(C$203:C701,C701)</f>
        <v>499</v>
      </c>
      <c r="F701" s="18" t="str">
        <f t="shared" si="49"/>
        <v/>
      </c>
      <c r="G701" s="18" t="str">
        <f t="shared" si="51"/>
        <v/>
      </c>
      <c r="H701" s="18" t="str">
        <f t="shared" si="52"/>
        <v/>
      </c>
      <c r="I701" s="18" t="str">
        <f t="shared" si="53"/>
        <v/>
      </c>
    </row>
    <row r="702" spans="1:9">
      <c r="A702" s="18">
        <v>500</v>
      </c>
      <c r="C702" s="18" t="str">
        <f t="shared" si="50"/>
        <v/>
      </c>
      <c r="D702" s="18">
        <f>COUNTIF(C$203:C702,C702)</f>
        <v>500</v>
      </c>
      <c r="F702" s="18" t="str">
        <f t="shared" si="49"/>
        <v/>
      </c>
      <c r="G702" s="18" t="str">
        <f t="shared" si="51"/>
        <v/>
      </c>
      <c r="H702" s="18" t="str">
        <f t="shared" si="52"/>
        <v/>
      </c>
      <c r="I702" s="18" t="str">
        <f t="shared" si="53"/>
        <v/>
      </c>
    </row>
    <row r="703" spans="1:9">
      <c r="A703" s="18">
        <v>501</v>
      </c>
      <c r="C703" s="18" t="str">
        <f t="shared" si="50"/>
        <v/>
      </c>
      <c r="D703" s="18">
        <f>COUNTIF(C$203:C703,C703)</f>
        <v>501</v>
      </c>
      <c r="F703" s="18" t="str">
        <f t="shared" si="49"/>
        <v/>
      </c>
      <c r="G703" s="18" t="str">
        <f t="shared" si="51"/>
        <v/>
      </c>
      <c r="H703" s="18" t="str">
        <f t="shared" si="52"/>
        <v/>
      </c>
      <c r="I703" s="18" t="str">
        <f t="shared" si="53"/>
        <v/>
      </c>
    </row>
    <row r="704" spans="1:9">
      <c r="A704" s="18">
        <v>502</v>
      </c>
      <c r="C704" s="18" t="str">
        <f t="shared" si="50"/>
        <v/>
      </c>
      <c r="D704" s="18">
        <f>COUNTIF(C$203:C704,C704)</f>
        <v>502</v>
      </c>
      <c r="F704" s="18" t="str">
        <f t="shared" si="49"/>
        <v/>
      </c>
      <c r="G704" s="18" t="str">
        <f t="shared" si="51"/>
        <v/>
      </c>
      <c r="H704" s="18" t="str">
        <f t="shared" si="52"/>
        <v/>
      </c>
      <c r="I704" s="18" t="str">
        <f t="shared" si="53"/>
        <v/>
      </c>
    </row>
    <row r="705" spans="1:9">
      <c r="A705" s="18">
        <v>503</v>
      </c>
      <c r="C705" s="18" t="str">
        <f t="shared" si="50"/>
        <v/>
      </c>
      <c r="D705" s="18">
        <f>COUNTIF(C$203:C705,C705)</f>
        <v>503</v>
      </c>
      <c r="F705" s="18" t="str">
        <f t="shared" si="49"/>
        <v/>
      </c>
      <c r="G705" s="18" t="str">
        <f t="shared" si="51"/>
        <v/>
      </c>
      <c r="H705" s="18" t="str">
        <f t="shared" si="52"/>
        <v/>
      </c>
      <c r="I705" s="18" t="str">
        <f t="shared" si="53"/>
        <v/>
      </c>
    </row>
    <row r="706" spans="1:9">
      <c r="A706" s="18">
        <v>504</v>
      </c>
      <c r="C706" s="18" t="str">
        <f t="shared" si="50"/>
        <v/>
      </c>
      <c r="D706" s="18">
        <f>COUNTIF(C$203:C706,C706)</f>
        <v>504</v>
      </c>
      <c r="F706" s="18" t="str">
        <f t="shared" si="49"/>
        <v/>
      </c>
      <c r="G706" s="18" t="str">
        <f t="shared" si="51"/>
        <v/>
      </c>
      <c r="H706" s="18" t="str">
        <f t="shared" si="52"/>
        <v/>
      </c>
      <c r="I706" s="18" t="str">
        <f t="shared" si="53"/>
        <v/>
      </c>
    </row>
    <row r="707" spans="1:9">
      <c r="A707" s="18">
        <v>505</v>
      </c>
      <c r="C707" s="18" t="str">
        <f t="shared" si="50"/>
        <v/>
      </c>
      <c r="D707" s="18">
        <f>COUNTIF(C$203:C707,C707)</f>
        <v>505</v>
      </c>
      <c r="F707" s="18" t="str">
        <f t="shared" si="49"/>
        <v/>
      </c>
      <c r="G707" s="18" t="str">
        <f t="shared" si="51"/>
        <v/>
      </c>
      <c r="H707" s="18" t="str">
        <f t="shared" si="52"/>
        <v/>
      </c>
      <c r="I707" s="18" t="str">
        <f t="shared" si="53"/>
        <v/>
      </c>
    </row>
    <row r="708" spans="1:9">
      <c r="A708" s="18">
        <v>506</v>
      </c>
      <c r="C708" s="18" t="str">
        <f t="shared" si="50"/>
        <v/>
      </c>
      <c r="D708" s="18">
        <f>COUNTIF(C$203:C708,C708)</f>
        <v>506</v>
      </c>
      <c r="F708" s="18" t="str">
        <f t="shared" si="49"/>
        <v/>
      </c>
      <c r="G708" s="18" t="str">
        <f t="shared" si="51"/>
        <v/>
      </c>
      <c r="H708" s="18" t="str">
        <f t="shared" si="52"/>
        <v/>
      </c>
      <c r="I708" s="18" t="str">
        <f t="shared" si="53"/>
        <v/>
      </c>
    </row>
    <row r="709" spans="1:9">
      <c r="A709" s="18">
        <v>507</v>
      </c>
      <c r="C709" s="18" t="str">
        <f t="shared" si="50"/>
        <v/>
      </c>
      <c r="D709" s="18">
        <f>COUNTIF(C$203:C709,C709)</f>
        <v>507</v>
      </c>
      <c r="F709" s="18" t="str">
        <f t="shared" si="49"/>
        <v/>
      </c>
      <c r="G709" s="18" t="str">
        <f t="shared" si="51"/>
        <v/>
      </c>
      <c r="H709" s="18" t="str">
        <f t="shared" si="52"/>
        <v/>
      </c>
      <c r="I709" s="18" t="str">
        <f t="shared" si="53"/>
        <v/>
      </c>
    </row>
    <row r="710" spans="1:9">
      <c r="A710" s="18">
        <v>508</v>
      </c>
      <c r="C710" s="18" t="str">
        <f t="shared" si="50"/>
        <v/>
      </c>
      <c r="D710" s="18">
        <f>COUNTIF(C$203:C710,C710)</f>
        <v>508</v>
      </c>
      <c r="F710" s="18" t="str">
        <f t="shared" si="49"/>
        <v/>
      </c>
      <c r="G710" s="18" t="str">
        <f t="shared" si="51"/>
        <v/>
      </c>
      <c r="H710" s="18" t="str">
        <f t="shared" si="52"/>
        <v/>
      </c>
      <c r="I710" s="18" t="str">
        <f t="shared" si="53"/>
        <v/>
      </c>
    </row>
    <row r="711" spans="1:9">
      <c r="A711" s="18">
        <v>509</v>
      </c>
      <c r="C711" s="18" t="str">
        <f t="shared" si="50"/>
        <v/>
      </c>
      <c r="D711" s="18">
        <f>COUNTIF(C$203:C711,C711)</f>
        <v>509</v>
      </c>
      <c r="F711" s="18" t="str">
        <f t="shared" si="49"/>
        <v/>
      </c>
      <c r="G711" s="18" t="str">
        <f t="shared" si="51"/>
        <v/>
      </c>
      <c r="H711" s="18" t="str">
        <f t="shared" si="52"/>
        <v/>
      </c>
      <c r="I711" s="18" t="str">
        <f t="shared" si="53"/>
        <v/>
      </c>
    </row>
    <row r="712" spans="1:9">
      <c r="A712" s="18">
        <v>510</v>
      </c>
      <c r="C712" s="18" t="str">
        <f t="shared" si="50"/>
        <v/>
      </c>
      <c r="D712" s="18">
        <f>COUNTIF(C$203:C712,C712)</f>
        <v>510</v>
      </c>
      <c r="F712" s="18" t="str">
        <f t="shared" si="49"/>
        <v/>
      </c>
      <c r="G712" s="18" t="str">
        <f t="shared" si="51"/>
        <v/>
      </c>
      <c r="H712" s="18" t="str">
        <f t="shared" si="52"/>
        <v/>
      </c>
      <c r="I712" s="18" t="str">
        <f t="shared" si="53"/>
        <v/>
      </c>
    </row>
    <row r="713" spans="1:9">
      <c r="A713" s="18">
        <v>511</v>
      </c>
      <c r="C713" s="18" t="str">
        <f t="shared" si="50"/>
        <v/>
      </c>
      <c r="D713" s="18">
        <f>COUNTIF(C$203:C713,C713)</f>
        <v>511</v>
      </c>
      <c r="F713" s="18" t="str">
        <f t="shared" si="49"/>
        <v/>
      </c>
      <c r="G713" s="18" t="str">
        <f t="shared" si="51"/>
        <v/>
      </c>
      <c r="H713" s="18" t="str">
        <f t="shared" si="52"/>
        <v/>
      </c>
      <c r="I713" s="18" t="str">
        <f t="shared" si="53"/>
        <v/>
      </c>
    </row>
    <row r="714" spans="1:9">
      <c r="A714" s="18">
        <v>512</v>
      </c>
      <c r="C714" s="18" t="str">
        <f t="shared" si="50"/>
        <v/>
      </c>
      <c r="D714" s="18">
        <f>COUNTIF(C$203:C714,C714)</f>
        <v>512</v>
      </c>
      <c r="F714" s="18" t="str">
        <f t="shared" si="49"/>
        <v/>
      </c>
      <c r="G714" s="18" t="str">
        <f t="shared" si="51"/>
        <v/>
      </c>
      <c r="H714" s="18" t="str">
        <f t="shared" si="52"/>
        <v/>
      </c>
      <c r="I714" s="18" t="str">
        <f t="shared" si="53"/>
        <v/>
      </c>
    </row>
    <row r="715" spans="1:9">
      <c r="A715" s="18">
        <v>513</v>
      </c>
      <c r="C715" s="18" t="str">
        <f t="shared" si="50"/>
        <v/>
      </c>
      <c r="D715" s="18">
        <f>COUNTIF(C$203:C715,C715)</f>
        <v>513</v>
      </c>
      <c r="F715" s="18" t="str">
        <f t="shared" si="49"/>
        <v/>
      </c>
      <c r="G715" s="18" t="str">
        <f t="shared" si="51"/>
        <v/>
      </c>
      <c r="H715" s="18" t="str">
        <f t="shared" si="52"/>
        <v/>
      </c>
      <c r="I715" s="18" t="str">
        <f t="shared" si="53"/>
        <v/>
      </c>
    </row>
    <row r="716" spans="1:9">
      <c r="A716" s="18">
        <v>514</v>
      </c>
      <c r="C716" s="18" t="str">
        <f t="shared" si="50"/>
        <v/>
      </c>
      <c r="D716" s="18">
        <f>COUNTIF(C$203:C716,C716)</f>
        <v>514</v>
      </c>
      <c r="F716" s="18" t="str">
        <f t="shared" ref="F716:F779" si="54">IF(C716="","",CONCATENATE(C716,D716)*1)</f>
        <v/>
      </c>
      <c r="G716" s="18" t="str">
        <f t="shared" si="51"/>
        <v/>
      </c>
      <c r="H716" s="18" t="str">
        <f t="shared" si="52"/>
        <v/>
      </c>
      <c r="I716" s="18" t="str">
        <f t="shared" si="53"/>
        <v/>
      </c>
    </row>
    <row r="717" spans="1:9">
      <c r="A717" s="18">
        <v>515</v>
      </c>
      <c r="C717" s="18" t="str">
        <f t="shared" si="50"/>
        <v/>
      </c>
      <c r="D717" s="18">
        <f>COUNTIF(C$203:C717,C717)</f>
        <v>515</v>
      </c>
      <c r="F717" s="18" t="str">
        <f t="shared" si="54"/>
        <v/>
      </c>
      <c r="G717" s="18" t="str">
        <f t="shared" si="51"/>
        <v/>
      </c>
      <c r="H717" s="18" t="str">
        <f t="shared" si="52"/>
        <v/>
      </c>
      <c r="I717" s="18" t="str">
        <f t="shared" si="53"/>
        <v/>
      </c>
    </row>
    <row r="718" spans="1:9">
      <c r="A718" s="18">
        <v>516</v>
      </c>
      <c r="C718" s="18" t="str">
        <f t="shared" si="50"/>
        <v/>
      </c>
      <c r="D718" s="18">
        <f>COUNTIF(C$203:C718,C718)</f>
        <v>516</v>
      </c>
      <c r="F718" s="18" t="str">
        <f t="shared" si="54"/>
        <v/>
      </c>
      <c r="G718" s="18" t="str">
        <f t="shared" si="51"/>
        <v/>
      </c>
      <c r="H718" s="18" t="str">
        <f t="shared" si="52"/>
        <v/>
      </c>
      <c r="I718" s="18" t="str">
        <f t="shared" si="53"/>
        <v/>
      </c>
    </row>
    <row r="719" spans="1:9">
      <c r="A719" s="18">
        <v>517</v>
      </c>
      <c r="C719" s="18" t="str">
        <f t="shared" si="50"/>
        <v/>
      </c>
      <c r="D719" s="18">
        <f>COUNTIF(C$203:C719,C719)</f>
        <v>517</v>
      </c>
      <c r="F719" s="18" t="str">
        <f t="shared" si="54"/>
        <v/>
      </c>
      <c r="G719" s="18" t="str">
        <f t="shared" si="51"/>
        <v/>
      </c>
      <c r="H719" s="18" t="str">
        <f t="shared" si="52"/>
        <v/>
      </c>
      <c r="I719" s="18" t="str">
        <f t="shared" si="53"/>
        <v/>
      </c>
    </row>
    <row r="720" spans="1:9">
      <c r="A720" s="18">
        <v>518</v>
      </c>
      <c r="C720" s="18" t="str">
        <f t="shared" si="50"/>
        <v/>
      </c>
      <c r="D720" s="18">
        <f>COUNTIF(C$203:C720,C720)</f>
        <v>518</v>
      </c>
      <c r="F720" s="18" t="str">
        <f t="shared" si="54"/>
        <v/>
      </c>
      <c r="G720" s="18" t="str">
        <f t="shared" si="51"/>
        <v/>
      </c>
      <c r="H720" s="18" t="str">
        <f t="shared" si="52"/>
        <v/>
      </c>
      <c r="I720" s="18" t="str">
        <f t="shared" si="53"/>
        <v/>
      </c>
    </row>
    <row r="721" spans="1:9">
      <c r="A721" s="18">
        <v>519</v>
      </c>
      <c r="C721" s="18" t="str">
        <f t="shared" si="50"/>
        <v/>
      </c>
      <c r="D721" s="18">
        <f>COUNTIF(C$203:C721,C721)</f>
        <v>519</v>
      </c>
      <c r="F721" s="18" t="str">
        <f t="shared" si="54"/>
        <v/>
      </c>
      <c r="G721" s="18" t="str">
        <f t="shared" si="51"/>
        <v/>
      </c>
      <c r="H721" s="18" t="str">
        <f t="shared" si="52"/>
        <v/>
      </c>
      <c r="I721" s="18" t="str">
        <f t="shared" si="53"/>
        <v/>
      </c>
    </row>
    <row r="722" spans="1:9">
      <c r="A722" s="18">
        <v>520</v>
      </c>
      <c r="C722" s="18" t="str">
        <f t="shared" si="50"/>
        <v/>
      </c>
      <c r="D722" s="18">
        <f>COUNTIF(C$203:C722,C722)</f>
        <v>520</v>
      </c>
      <c r="F722" s="18" t="str">
        <f t="shared" si="54"/>
        <v/>
      </c>
      <c r="G722" s="18" t="str">
        <f t="shared" si="51"/>
        <v/>
      </c>
      <c r="H722" s="18" t="str">
        <f t="shared" si="52"/>
        <v/>
      </c>
      <c r="I722" s="18" t="str">
        <f t="shared" si="53"/>
        <v/>
      </c>
    </row>
    <row r="723" spans="1:9">
      <c r="A723" s="18">
        <v>521</v>
      </c>
      <c r="C723" s="18" t="str">
        <f t="shared" si="50"/>
        <v/>
      </c>
      <c r="D723" s="18">
        <f>COUNTIF(C$203:C723,C723)</f>
        <v>521</v>
      </c>
      <c r="F723" s="18" t="str">
        <f t="shared" si="54"/>
        <v/>
      </c>
      <c r="G723" s="18" t="str">
        <f t="shared" si="51"/>
        <v/>
      </c>
      <c r="H723" s="18" t="str">
        <f t="shared" si="52"/>
        <v/>
      </c>
      <c r="I723" s="18" t="str">
        <f t="shared" si="53"/>
        <v/>
      </c>
    </row>
    <row r="724" spans="1:9">
      <c r="A724" s="18">
        <v>522</v>
      </c>
      <c r="C724" s="18" t="str">
        <f t="shared" si="50"/>
        <v/>
      </c>
      <c r="D724" s="18">
        <f>COUNTIF(C$203:C724,C724)</f>
        <v>522</v>
      </c>
      <c r="F724" s="18" t="str">
        <f t="shared" si="54"/>
        <v/>
      </c>
      <c r="G724" s="18" t="str">
        <f t="shared" si="51"/>
        <v/>
      </c>
      <c r="H724" s="18" t="str">
        <f t="shared" si="52"/>
        <v/>
      </c>
      <c r="I724" s="18" t="str">
        <f t="shared" si="53"/>
        <v/>
      </c>
    </row>
    <row r="725" spans="1:9">
      <c r="A725" s="18">
        <v>523</v>
      </c>
      <c r="C725" s="18" t="str">
        <f t="shared" si="50"/>
        <v/>
      </c>
      <c r="D725" s="18">
        <f>COUNTIF(C$203:C725,C725)</f>
        <v>523</v>
      </c>
      <c r="F725" s="18" t="str">
        <f t="shared" si="54"/>
        <v/>
      </c>
      <c r="G725" s="18" t="str">
        <f t="shared" si="51"/>
        <v/>
      </c>
      <c r="H725" s="18" t="str">
        <f t="shared" si="52"/>
        <v/>
      </c>
      <c r="I725" s="18" t="str">
        <f t="shared" si="53"/>
        <v/>
      </c>
    </row>
    <row r="726" spans="1:9">
      <c r="A726" s="18">
        <v>524</v>
      </c>
      <c r="C726" s="18" t="str">
        <f t="shared" si="50"/>
        <v/>
      </c>
      <c r="D726" s="18">
        <f>COUNTIF(C$203:C726,C726)</f>
        <v>524</v>
      </c>
      <c r="F726" s="18" t="str">
        <f t="shared" si="54"/>
        <v/>
      </c>
      <c r="G726" s="18" t="str">
        <f t="shared" si="51"/>
        <v/>
      </c>
      <c r="H726" s="18" t="str">
        <f t="shared" si="52"/>
        <v/>
      </c>
      <c r="I726" s="18" t="str">
        <f t="shared" si="53"/>
        <v/>
      </c>
    </row>
    <row r="727" spans="1:9">
      <c r="A727" s="18">
        <v>525</v>
      </c>
      <c r="C727" s="18" t="str">
        <f t="shared" si="50"/>
        <v/>
      </c>
      <c r="D727" s="18">
        <f>COUNTIF(C$203:C727,C727)</f>
        <v>525</v>
      </c>
      <c r="F727" s="18" t="str">
        <f t="shared" si="54"/>
        <v/>
      </c>
      <c r="G727" s="18" t="str">
        <f t="shared" si="51"/>
        <v/>
      </c>
      <c r="H727" s="18" t="str">
        <f t="shared" si="52"/>
        <v/>
      </c>
      <c r="I727" s="18" t="str">
        <f t="shared" si="53"/>
        <v/>
      </c>
    </row>
    <row r="728" spans="1:9">
      <c r="A728" s="18">
        <v>526</v>
      </c>
      <c r="C728" s="18" t="str">
        <f t="shared" si="50"/>
        <v/>
      </c>
      <c r="D728" s="18">
        <f>COUNTIF(C$203:C728,C728)</f>
        <v>526</v>
      </c>
      <c r="F728" s="18" t="str">
        <f t="shared" si="54"/>
        <v/>
      </c>
      <c r="G728" s="18" t="str">
        <f t="shared" si="51"/>
        <v/>
      </c>
      <c r="H728" s="18" t="str">
        <f t="shared" si="52"/>
        <v/>
      </c>
      <c r="I728" s="18" t="str">
        <f t="shared" si="53"/>
        <v/>
      </c>
    </row>
    <row r="729" spans="1:9">
      <c r="A729" s="18">
        <v>527</v>
      </c>
      <c r="C729" s="18" t="str">
        <f t="shared" si="50"/>
        <v/>
      </c>
      <c r="D729" s="18">
        <f>COUNTIF(C$203:C729,C729)</f>
        <v>527</v>
      </c>
      <c r="F729" s="18" t="str">
        <f t="shared" si="54"/>
        <v/>
      </c>
      <c r="G729" s="18" t="str">
        <f t="shared" si="51"/>
        <v/>
      </c>
      <c r="H729" s="18" t="str">
        <f t="shared" si="52"/>
        <v/>
      </c>
      <c r="I729" s="18" t="str">
        <f t="shared" si="53"/>
        <v/>
      </c>
    </row>
    <row r="730" spans="1:9">
      <c r="A730" s="18">
        <v>528</v>
      </c>
      <c r="C730" s="18" t="str">
        <f t="shared" si="50"/>
        <v/>
      </c>
      <c r="D730" s="18">
        <f>COUNTIF(C$203:C730,C730)</f>
        <v>528</v>
      </c>
      <c r="F730" s="18" t="str">
        <f t="shared" si="54"/>
        <v/>
      </c>
      <c r="G730" s="18" t="str">
        <f t="shared" si="51"/>
        <v/>
      </c>
      <c r="H730" s="18" t="str">
        <f t="shared" si="52"/>
        <v/>
      </c>
      <c r="I730" s="18" t="str">
        <f t="shared" si="53"/>
        <v/>
      </c>
    </row>
    <row r="731" spans="1:9">
      <c r="A731" s="18">
        <v>529</v>
      </c>
      <c r="C731" s="18" t="str">
        <f t="shared" si="50"/>
        <v/>
      </c>
      <c r="D731" s="18">
        <f>COUNTIF(C$203:C731,C731)</f>
        <v>529</v>
      </c>
      <c r="F731" s="18" t="str">
        <f t="shared" si="54"/>
        <v/>
      </c>
      <c r="G731" s="18" t="str">
        <f t="shared" si="51"/>
        <v/>
      </c>
      <c r="H731" s="18" t="str">
        <f t="shared" si="52"/>
        <v/>
      </c>
      <c r="I731" s="18" t="str">
        <f t="shared" si="53"/>
        <v/>
      </c>
    </row>
    <row r="732" spans="1:9">
      <c r="A732" s="18">
        <v>530</v>
      </c>
      <c r="C732" s="18" t="str">
        <f t="shared" ref="C732:C795" si="55">M132</f>
        <v/>
      </c>
      <c r="D732" s="18">
        <f>COUNTIF(C$203:C732,C732)</f>
        <v>530</v>
      </c>
      <c r="F732" s="18" t="str">
        <f t="shared" si="54"/>
        <v/>
      </c>
      <c r="G732" s="18" t="str">
        <f t="shared" ref="G732:G795" si="56">C132</f>
        <v/>
      </c>
      <c r="H732" s="18" t="str">
        <f t="shared" si="52"/>
        <v/>
      </c>
      <c r="I732" s="18" t="str">
        <f t="shared" si="53"/>
        <v/>
      </c>
    </row>
    <row r="733" spans="1:9">
      <c r="A733" s="18">
        <v>531</v>
      </c>
      <c r="C733" s="18" t="str">
        <f t="shared" si="55"/>
        <v/>
      </c>
      <c r="D733" s="18">
        <f>COUNTIF(C$203:C733,C733)</f>
        <v>531</v>
      </c>
      <c r="F733" s="18" t="str">
        <f t="shared" si="54"/>
        <v/>
      </c>
      <c r="G733" s="18" t="str">
        <f t="shared" si="56"/>
        <v/>
      </c>
      <c r="H733" s="18" t="str">
        <f t="shared" si="52"/>
        <v/>
      </c>
      <c r="I733" s="18" t="str">
        <f t="shared" si="53"/>
        <v/>
      </c>
    </row>
    <row r="734" spans="1:9">
      <c r="A734" s="18">
        <v>532</v>
      </c>
      <c r="C734" s="18" t="str">
        <f t="shared" si="55"/>
        <v/>
      </c>
      <c r="D734" s="18">
        <f>COUNTIF(C$203:C734,C734)</f>
        <v>532</v>
      </c>
      <c r="F734" s="18" t="str">
        <f t="shared" si="54"/>
        <v/>
      </c>
      <c r="G734" s="18" t="str">
        <f t="shared" si="56"/>
        <v/>
      </c>
      <c r="H734" s="18" t="str">
        <f t="shared" si="52"/>
        <v/>
      </c>
      <c r="I734" s="18" t="str">
        <f t="shared" si="53"/>
        <v/>
      </c>
    </row>
    <row r="735" spans="1:9">
      <c r="A735" s="18">
        <v>533</v>
      </c>
      <c r="C735" s="18" t="str">
        <f t="shared" si="55"/>
        <v/>
      </c>
      <c r="D735" s="18">
        <f>COUNTIF(C$203:C735,C735)</f>
        <v>533</v>
      </c>
      <c r="F735" s="18" t="str">
        <f t="shared" si="54"/>
        <v/>
      </c>
      <c r="G735" s="18" t="str">
        <f t="shared" si="56"/>
        <v/>
      </c>
      <c r="H735" s="18" t="str">
        <f t="shared" si="52"/>
        <v/>
      </c>
      <c r="I735" s="18" t="str">
        <f t="shared" si="53"/>
        <v/>
      </c>
    </row>
    <row r="736" spans="1:9">
      <c r="A736" s="18">
        <v>534</v>
      </c>
      <c r="C736" s="18" t="str">
        <f t="shared" si="55"/>
        <v/>
      </c>
      <c r="D736" s="18">
        <f>COUNTIF(C$203:C736,C736)</f>
        <v>534</v>
      </c>
      <c r="F736" s="18" t="str">
        <f t="shared" si="54"/>
        <v/>
      </c>
      <c r="G736" s="18" t="str">
        <f t="shared" si="56"/>
        <v/>
      </c>
      <c r="H736" s="18" t="str">
        <f t="shared" si="52"/>
        <v/>
      </c>
      <c r="I736" s="18" t="str">
        <f t="shared" si="53"/>
        <v/>
      </c>
    </row>
    <row r="737" spans="1:9">
      <c r="A737" s="18">
        <v>535</v>
      </c>
      <c r="C737" s="18" t="str">
        <f t="shared" si="55"/>
        <v/>
      </c>
      <c r="D737" s="18">
        <f>COUNTIF(C$203:C737,C737)</f>
        <v>535</v>
      </c>
      <c r="F737" s="18" t="str">
        <f t="shared" si="54"/>
        <v/>
      </c>
      <c r="G737" s="18" t="str">
        <f t="shared" si="56"/>
        <v/>
      </c>
      <c r="H737" s="18" t="str">
        <f t="shared" si="52"/>
        <v/>
      </c>
      <c r="I737" s="18" t="str">
        <f t="shared" si="53"/>
        <v/>
      </c>
    </row>
    <row r="738" spans="1:9">
      <c r="A738" s="18">
        <v>536</v>
      </c>
      <c r="C738" s="18" t="str">
        <f t="shared" si="55"/>
        <v/>
      </c>
      <c r="D738" s="18">
        <f>COUNTIF(C$203:C738,C738)</f>
        <v>536</v>
      </c>
      <c r="F738" s="18" t="str">
        <f t="shared" si="54"/>
        <v/>
      </c>
      <c r="G738" s="18" t="str">
        <f t="shared" si="56"/>
        <v/>
      </c>
      <c r="H738" s="18" t="str">
        <f t="shared" si="52"/>
        <v/>
      </c>
      <c r="I738" s="18" t="str">
        <f t="shared" si="53"/>
        <v/>
      </c>
    </row>
    <row r="739" spans="1:9">
      <c r="A739" s="18">
        <v>537</v>
      </c>
      <c r="C739" s="18" t="str">
        <f t="shared" si="55"/>
        <v/>
      </c>
      <c r="D739" s="18">
        <f>COUNTIF(C$203:C739,C739)</f>
        <v>537</v>
      </c>
      <c r="F739" s="18" t="str">
        <f t="shared" si="54"/>
        <v/>
      </c>
      <c r="G739" s="18" t="str">
        <f t="shared" si="56"/>
        <v/>
      </c>
      <c r="H739" s="18" t="str">
        <f t="shared" si="52"/>
        <v/>
      </c>
      <c r="I739" s="18" t="str">
        <f t="shared" si="53"/>
        <v/>
      </c>
    </row>
    <row r="740" spans="1:9">
      <c r="A740" s="18">
        <v>538</v>
      </c>
      <c r="C740" s="18" t="str">
        <f t="shared" si="55"/>
        <v/>
      </c>
      <c r="D740" s="18">
        <f>COUNTIF(C$203:C740,C740)</f>
        <v>538</v>
      </c>
      <c r="F740" s="18" t="str">
        <f t="shared" si="54"/>
        <v/>
      </c>
      <c r="G740" s="18" t="str">
        <f t="shared" si="56"/>
        <v/>
      </c>
      <c r="H740" s="18" t="str">
        <f t="shared" si="52"/>
        <v/>
      </c>
      <c r="I740" s="18" t="str">
        <f t="shared" si="53"/>
        <v/>
      </c>
    </row>
    <row r="741" spans="1:9">
      <c r="A741" s="18">
        <v>539</v>
      </c>
      <c r="C741" s="18" t="str">
        <f t="shared" si="55"/>
        <v/>
      </c>
      <c r="D741" s="18">
        <f>COUNTIF(C$203:C741,C741)</f>
        <v>539</v>
      </c>
      <c r="F741" s="18" t="str">
        <f t="shared" si="54"/>
        <v/>
      </c>
      <c r="G741" s="18" t="str">
        <f t="shared" si="56"/>
        <v/>
      </c>
      <c r="H741" s="18" t="str">
        <f t="shared" si="52"/>
        <v/>
      </c>
      <c r="I741" s="18" t="str">
        <f t="shared" si="53"/>
        <v/>
      </c>
    </row>
    <row r="742" spans="1:9">
      <c r="A742" s="18">
        <v>540</v>
      </c>
      <c r="C742" s="18" t="str">
        <f t="shared" si="55"/>
        <v/>
      </c>
      <c r="D742" s="18">
        <f>COUNTIF(C$203:C742,C742)</f>
        <v>540</v>
      </c>
      <c r="F742" s="18" t="str">
        <f t="shared" si="54"/>
        <v/>
      </c>
      <c r="G742" s="18" t="str">
        <f t="shared" si="56"/>
        <v/>
      </c>
      <c r="H742" s="18" t="str">
        <f t="shared" si="52"/>
        <v/>
      </c>
      <c r="I742" s="18" t="str">
        <f t="shared" si="53"/>
        <v/>
      </c>
    </row>
    <row r="743" spans="1:9">
      <c r="A743" s="18">
        <v>541</v>
      </c>
      <c r="C743" s="18" t="str">
        <f t="shared" si="55"/>
        <v/>
      </c>
      <c r="D743" s="18">
        <f>COUNTIF(C$203:C743,C743)</f>
        <v>541</v>
      </c>
      <c r="F743" s="18" t="str">
        <f t="shared" si="54"/>
        <v/>
      </c>
      <c r="G743" s="18" t="str">
        <f t="shared" si="56"/>
        <v/>
      </c>
      <c r="H743" s="18" t="str">
        <f t="shared" si="52"/>
        <v/>
      </c>
      <c r="I743" s="18" t="str">
        <f t="shared" si="53"/>
        <v/>
      </c>
    </row>
    <row r="744" spans="1:9">
      <c r="A744" s="18">
        <v>542</v>
      </c>
      <c r="C744" s="18" t="str">
        <f t="shared" si="55"/>
        <v/>
      </c>
      <c r="D744" s="18">
        <f>COUNTIF(C$203:C744,C744)</f>
        <v>542</v>
      </c>
      <c r="F744" s="18" t="str">
        <f t="shared" si="54"/>
        <v/>
      </c>
      <c r="G744" s="18" t="str">
        <f t="shared" si="56"/>
        <v/>
      </c>
      <c r="H744" s="18" t="str">
        <f t="shared" si="52"/>
        <v/>
      </c>
      <c r="I744" s="18" t="str">
        <f t="shared" si="53"/>
        <v/>
      </c>
    </row>
    <row r="745" spans="1:9">
      <c r="A745" s="18">
        <v>543</v>
      </c>
      <c r="C745" s="18" t="str">
        <f t="shared" si="55"/>
        <v/>
      </c>
      <c r="D745" s="18">
        <f>COUNTIF(C$203:C745,C745)</f>
        <v>543</v>
      </c>
      <c r="F745" s="18" t="str">
        <f t="shared" si="54"/>
        <v/>
      </c>
      <c r="G745" s="18" t="str">
        <f t="shared" si="56"/>
        <v/>
      </c>
      <c r="H745" s="18" t="str">
        <f t="shared" si="52"/>
        <v/>
      </c>
      <c r="I745" s="18" t="str">
        <f t="shared" si="53"/>
        <v/>
      </c>
    </row>
    <row r="746" spans="1:9">
      <c r="A746" s="18">
        <v>544</v>
      </c>
      <c r="C746" s="18" t="str">
        <f t="shared" si="55"/>
        <v/>
      </c>
      <c r="D746" s="18">
        <f>COUNTIF(C$203:C746,C746)</f>
        <v>544</v>
      </c>
      <c r="F746" s="18" t="str">
        <f t="shared" si="54"/>
        <v/>
      </c>
      <c r="G746" s="18" t="str">
        <f t="shared" si="56"/>
        <v/>
      </c>
      <c r="H746" s="18" t="str">
        <f t="shared" si="52"/>
        <v/>
      </c>
      <c r="I746" s="18" t="str">
        <f t="shared" si="53"/>
        <v/>
      </c>
    </row>
    <row r="747" spans="1:9">
      <c r="A747" s="18">
        <v>545</v>
      </c>
      <c r="C747" s="18" t="str">
        <f t="shared" si="55"/>
        <v/>
      </c>
      <c r="D747" s="18">
        <f>COUNTIF(C$203:C747,C747)</f>
        <v>545</v>
      </c>
      <c r="F747" s="18" t="str">
        <f t="shared" si="54"/>
        <v/>
      </c>
      <c r="G747" s="18" t="str">
        <f t="shared" si="56"/>
        <v/>
      </c>
      <c r="H747" s="18" t="str">
        <f t="shared" ref="H747:H802" si="57">D147</f>
        <v/>
      </c>
      <c r="I747" s="18" t="str">
        <f t="shared" ref="I747:I802" si="58">E147</f>
        <v/>
      </c>
    </row>
    <row r="748" spans="1:9">
      <c r="A748" s="18">
        <v>546</v>
      </c>
      <c r="C748" s="18" t="str">
        <f t="shared" si="55"/>
        <v/>
      </c>
      <c r="D748" s="18">
        <f>COUNTIF(C$203:C748,C748)</f>
        <v>546</v>
      </c>
      <c r="F748" s="18" t="str">
        <f t="shared" si="54"/>
        <v/>
      </c>
      <c r="G748" s="18" t="str">
        <f t="shared" si="56"/>
        <v/>
      </c>
      <c r="H748" s="18" t="str">
        <f t="shared" si="57"/>
        <v/>
      </c>
      <c r="I748" s="18" t="str">
        <f t="shared" si="58"/>
        <v/>
      </c>
    </row>
    <row r="749" spans="1:9">
      <c r="A749" s="18">
        <v>547</v>
      </c>
      <c r="C749" s="18" t="str">
        <f t="shared" si="55"/>
        <v/>
      </c>
      <c r="D749" s="18">
        <f>COUNTIF(C$203:C749,C749)</f>
        <v>547</v>
      </c>
      <c r="F749" s="18" t="str">
        <f t="shared" si="54"/>
        <v/>
      </c>
      <c r="G749" s="18" t="str">
        <f t="shared" si="56"/>
        <v/>
      </c>
      <c r="H749" s="18" t="str">
        <f t="shared" si="57"/>
        <v/>
      </c>
      <c r="I749" s="18" t="str">
        <f t="shared" si="58"/>
        <v/>
      </c>
    </row>
    <row r="750" spans="1:9">
      <c r="A750" s="18">
        <v>548</v>
      </c>
      <c r="C750" s="18" t="str">
        <f t="shared" si="55"/>
        <v/>
      </c>
      <c r="D750" s="18">
        <f>COUNTIF(C$203:C750,C750)</f>
        <v>548</v>
      </c>
      <c r="F750" s="18" t="str">
        <f t="shared" si="54"/>
        <v/>
      </c>
      <c r="G750" s="18" t="str">
        <f t="shared" si="56"/>
        <v/>
      </c>
      <c r="H750" s="18" t="str">
        <f t="shared" si="57"/>
        <v/>
      </c>
      <c r="I750" s="18" t="str">
        <f t="shared" si="58"/>
        <v/>
      </c>
    </row>
    <row r="751" spans="1:9">
      <c r="A751" s="18">
        <v>549</v>
      </c>
      <c r="C751" s="18" t="str">
        <f t="shared" si="55"/>
        <v/>
      </c>
      <c r="D751" s="18">
        <f>COUNTIF(C$203:C751,C751)</f>
        <v>549</v>
      </c>
      <c r="F751" s="18" t="str">
        <f t="shared" si="54"/>
        <v/>
      </c>
      <c r="G751" s="18" t="str">
        <f t="shared" si="56"/>
        <v/>
      </c>
      <c r="H751" s="18" t="str">
        <f t="shared" si="57"/>
        <v/>
      </c>
      <c r="I751" s="18" t="str">
        <f t="shared" si="58"/>
        <v/>
      </c>
    </row>
    <row r="752" spans="1:9">
      <c r="A752" s="18">
        <v>550</v>
      </c>
      <c r="C752" s="18" t="str">
        <f t="shared" si="55"/>
        <v/>
      </c>
      <c r="D752" s="18">
        <f>COUNTIF(C$203:C752,C752)</f>
        <v>550</v>
      </c>
      <c r="F752" s="18" t="str">
        <f t="shared" si="54"/>
        <v/>
      </c>
      <c r="G752" s="18" t="str">
        <f t="shared" si="56"/>
        <v/>
      </c>
      <c r="H752" s="18" t="str">
        <f t="shared" si="57"/>
        <v/>
      </c>
      <c r="I752" s="18" t="str">
        <f t="shared" si="58"/>
        <v/>
      </c>
    </row>
    <row r="753" spans="1:9">
      <c r="A753" s="18">
        <v>551</v>
      </c>
      <c r="C753" s="18" t="str">
        <f t="shared" si="55"/>
        <v/>
      </c>
      <c r="D753" s="18">
        <f>COUNTIF(C$203:C753,C753)</f>
        <v>551</v>
      </c>
      <c r="F753" s="18" t="str">
        <f t="shared" si="54"/>
        <v/>
      </c>
      <c r="G753" s="18" t="str">
        <f t="shared" si="56"/>
        <v/>
      </c>
      <c r="H753" s="18" t="str">
        <f t="shared" si="57"/>
        <v/>
      </c>
      <c r="I753" s="18" t="str">
        <f t="shared" si="58"/>
        <v/>
      </c>
    </row>
    <row r="754" spans="1:9">
      <c r="A754" s="18">
        <v>552</v>
      </c>
      <c r="C754" s="18" t="str">
        <f t="shared" si="55"/>
        <v/>
      </c>
      <c r="D754" s="18">
        <f>COUNTIF(C$203:C754,C754)</f>
        <v>552</v>
      </c>
      <c r="F754" s="18" t="str">
        <f t="shared" si="54"/>
        <v/>
      </c>
      <c r="G754" s="18" t="str">
        <f t="shared" si="56"/>
        <v/>
      </c>
      <c r="H754" s="18" t="str">
        <f t="shared" si="57"/>
        <v/>
      </c>
      <c r="I754" s="18" t="str">
        <f t="shared" si="58"/>
        <v/>
      </c>
    </row>
    <row r="755" spans="1:9">
      <c r="A755" s="18">
        <v>553</v>
      </c>
      <c r="C755" s="18" t="str">
        <f t="shared" si="55"/>
        <v/>
      </c>
      <c r="D755" s="18">
        <f>COUNTIF(C$203:C755,C755)</f>
        <v>553</v>
      </c>
      <c r="F755" s="18" t="str">
        <f t="shared" si="54"/>
        <v/>
      </c>
      <c r="G755" s="18" t="str">
        <f t="shared" si="56"/>
        <v/>
      </c>
      <c r="H755" s="18" t="str">
        <f t="shared" si="57"/>
        <v/>
      </c>
      <c r="I755" s="18" t="str">
        <f t="shared" si="58"/>
        <v/>
      </c>
    </row>
    <row r="756" spans="1:9">
      <c r="A756" s="18">
        <v>554</v>
      </c>
      <c r="C756" s="18" t="str">
        <f t="shared" si="55"/>
        <v/>
      </c>
      <c r="D756" s="18">
        <f>COUNTIF(C$203:C756,C756)</f>
        <v>554</v>
      </c>
      <c r="F756" s="18" t="str">
        <f t="shared" si="54"/>
        <v/>
      </c>
      <c r="G756" s="18" t="str">
        <f t="shared" si="56"/>
        <v/>
      </c>
      <c r="H756" s="18" t="str">
        <f t="shared" si="57"/>
        <v/>
      </c>
      <c r="I756" s="18" t="str">
        <f t="shared" si="58"/>
        <v/>
      </c>
    </row>
    <row r="757" spans="1:9">
      <c r="A757" s="18">
        <v>555</v>
      </c>
      <c r="C757" s="18" t="str">
        <f t="shared" si="55"/>
        <v/>
      </c>
      <c r="D757" s="18">
        <f>COUNTIF(C$203:C757,C757)</f>
        <v>555</v>
      </c>
      <c r="F757" s="18" t="str">
        <f t="shared" si="54"/>
        <v/>
      </c>
      <c r="G757" s="18" t="str">
        <f t="shared" si="56"/>
        <v/>
      </c>
      <c r="H757" s="18" t="str">
        <f t="shared" si="57"/>
        <v/>
      </c>
      <c r="I757" s="18" t="str">
        <f t="shared" si="58"/>
        <v/>
      </c>
    </row>
    <row r="758" spans="1:9">
      <c r="A758" s="18">
        <v>556</v>
      </c>
      <c r="C758" s="18" t="str">
        <f t="shared" si="55"/>
        <v/>
      </c>
      <c r="D758" s="18">
        <f>COUNTIF(C$203:C758,C758)</f>
        <v>556</v>
      </c>
      <c r="F758" s="18" t="str">
        <f t="shared" si="54"/>
        <v/>
      </c>
      <c r="G758" s="18" t="str">
        <f t="shared" si="56"/>
        <v/>
      </c>
      <c r="H758" s="18" t="str">
        <f t="shared" si="57"/>
        <v/>
      </c>
      <c r="I758" s="18" t="str">
        <f t="shared" si="58"/>
        <v/>
      </c>
    </row>
    <row r="759" spans="1:9">
      <c r="A759" s="18">
        <v>557</v>
      </c>
      <c r="C759" s="18" t="str">
        <f t="shared" si="55"/>
        <v/>
      </c>
      <c r="D759" s="18">
        <f>COUNTIF(C$203:C759,C759)</f>
        <v>557</v>
      </c>
      <c r="F759" s="18" t="str">
        <f t="shared" si="54"/>
        <v/>
      </c>
      <c r="G759" s="18" t="str">
        <f t="shared" si="56"/>
        <v/>
      </c>
      <c r="H759" s="18" t="str">
        <f t="shared" si="57"/>
        <v/>
      </c>
      <c r="I759" s="18" t="str">
        <f t="shared" si="58"/>
        <v/>
      </c>
    </row>
    <row r="760" spans="1:9">
      <c r="A760" s="18">
        <v>558</v>
      </c>
      <c r="C760" s="18" t="str">
        <f t="shared" si="55"/>
        <v/>
      </c>
      <c r="D760" s="18">
        <f>COUNTIF(C$203:C760,C760)</f>
        <v>558</v>
      </c>
      <c r="F760" s="18" t="str">
        <f t="shared" si="54"/>
        <v/>
      </c>
      <c r="G760" s="18" t="str">
        <f t="shared" si="56"/>
        <v/>
      </c>
      <c r="H760" s="18" t="str">
        <f t="shared" si="57"/>
        <v/>
      </c>
      <c r="I760" s="18" t="str">
        <f t="shared" si="58"/>
        <v/>
      </c>
    </row>
    <row r="761" spans="1:9">
      <c r="A761" s="18">
        <v>559</v>
      </c>
      <c r="C761" s="18" t="str">
        <f t="shared" si="55"/>
        <v/>
      </c>
      <c r="D761" s="18">
        <f>COUNTIF(C$203:C761,C761)</f>
        <v>559</v>
      </c>
      <c r="F761" s="18" t="str">
        <f t="shared" si="54"/>
        <v/>
      </c>
      <c r="G761" s="18" t="str">
        <f t="shared" si="56"/>
        <v/>
      </c>
      <c r="H761" s="18" t="str">
        <f t="shared" si="57"/>
        <v/>
      </c>
      <c r="I761" s="18" t="str">
        <f t="shared" si="58"/>
        <v/>
      </c>
    </row>
    <row r="762" spans="1:9">
      <c r="A762" s="18">
        <v>560</v>
      </c>
      <c r="C762" s="18" t="str">
        <f t="shared" si="55"/>
        <v/>
      </c>
      <c r="D762" s="18">
        <f>COUNTIF(C$203:C762,C762)</f>
        <v>560</v>
      </c>
      <c r="F762" s="18" t="str">
        <f t="shared" si="54"/>
        <v/>
      </c>
      <c r="G762" s="18" t="str">
        <f t="shared" si="56"/>
        <v/>
      </c>
      <c r="H762" s="18" t="str">
        <f t="shared" si="57"/>
        <v/>
      </c>
      <c r="I762" s="18" t="str">
        <f t="shared" si="58"/>
        <v/>
      </c>
    </row>
    <row r="763" spans="1:9">
      <c r="A763" s="18">
        <v>561</v>
      </c>
      <c r="C763" s="18" t="str">
        <f t="shared" si="55"/>
        <v/>
      </c>
      <c r="D763" s="18">
        <f>COUNTIF(C$203:C763,C763)</f>
        <v>561</v>
      </c>
      <c r="F763" s="18" t="str">
        <f t="shared" si="54"/>
        <v/>
      </c>
      <c r="G763" s="18" t="str">
        <f t="shared" si="56"/>
        <v/>
      </c>
      <c r="H763" s="18" t="str">
        <f t="shared" si="57"/>
        <v/>
      </c>
      <c r="I763" s="18" t="str">
        <f t="shared" si="58"/>
        <v/>
      </c>
    </row>
    <row r="764" spans="1:9">
      <c r="A764" s="18">
        <v>562</v>
      </c>
      <c r="C764" s="18" t="str">
        <f t="shared" si="55"/>
        <v/>
      </c>
      <c r="D764" s="18">
        <f>COUNTIF(C$203:C764,C764)</f>
        <v>562</v>
      </c>
      <c r="F764" s="18" t="str">
        <f t="shared" si="54"/>
        <v/>
      </c>
      <c r="G764" s="18" t="str">
        <f t="shared" si="56"/>
        <v/>
      </c>
      <c r="H764" s="18" t="str">
        <f t="shared" si="57"/>
        <v/>
      </c>
      <c r="I764" s="18" t="str">
        <f t="shared" si="58"/>
        <v/>
      </c>
    </row>
    <row r="765" spans="1:9">
      <c r="A765" s="18">
        <v>563</v>
      </c>
      <c r="C765" s="18" t="str">
        <f t="shared" si="55"/>
        <v/>
      </c>
      <c r="D765" s="18">
        <f>COUNTIF(C$203:C765,C765)</f>
        <v>563</v>
      </c>
      <c r="F765" s="18" t="str">
        <f t="shared" si="54"/>
        <v/>
      </c>
      <c r="G765" s="18" t="str">
        <f t="shared" si="56"/>
        <v/>
      </c>
      <c r="H765" s="18" t="str">
        <f t="shared" si="57"/>
        <v/>
      </c>
      <c r="I765" s="18" t="str">
        <f t="shared" si="58"/>
        <v/>
      </c>
    </row>
    <row r="766" spans="1:9">
      <c r="A766" s="18">
        <v>564</v>
      </c>
      <c r="C766" s="18" t="str">
        <f t="shared" si="55"/>
        <v/>
      </c>
      <c r="D766" s="18">
        <f>COUNTIF(C$203:C766,C766)</f>
        <v>564</v>
      </c>
      <c r="F766" s="18" t="str">
        <f t="shared" si="54"/>
        <v/>
      </c>
      <c r="G766" s="18" t="str">
        <f t="shared" si="56"/>
        <v/>
      </c>
      <c r="H766" s="18" t="str">
        <f t="shared" si="57"/>
        <v/>
      </c>
      <c r="I766" s="18" t="str">
        <f t="shared" si="58"/>
        <v/>
      </c>
    </row>
    <row r="767" spans="1:9">
      <c r="A767" s="18">
        <v>565</v>
      </c>
      <c r="C767" s="18" t="str">
        <f t="shared" si="55"/>
        <v/>
      </c>
      <c r="D767" s="18">
        <f>COUNTIF(C$203:C767,C767)</f>
        <v>565</v>
      </c>
      <c r="F767" s="18" t="str">
        <f t="shared" si="54"/>
        <v/>
      </c>
      <c r="G767" s="18" t="str">
        <f t="shared" si="56"/>
        <v/>
      </c>
      <c r="H767" s="18" t="str">
        <f t="shared" si="57"/>
        <v/>
      </c>
      <c r="I767" s="18" t="str">
        <f t="shared" si="58"/>
        <v/>
      </c>
    </row>
    <row r="768" spans="1:9">
      <c r="A768" s="18">
        <v>566</v>
      </c>
      <c r="C768" s="18" t="str">
        <f t="shared" si="55"/>
        <v/>
      </c>
      <c r="D768" s="18">
        <f>COUNTIF(C$203:C768,C768)</f>
        <v>566</v>
      </c>
      <c r="F768" s="18" t="str">
        <f t="shared" si="54"/>
        <v/>
      </c>
      <c r="G768" s="18" t="str">
        <f t="shared" si="56"/>
        <v/>
      </c>
      <c r="H768" s="18" t="str">
        <f t="shared" si="57"/>
        <v/>
      </c>
      <c r="I768" s="18" t="str">
        <f t="shared" si="58"/>
        <v/>
      </c>
    </row>
    <row r="769" spans="1:9">
      <c r="A769" s="18">
        <v>567</v>
      </c>
      <c r="C769" s="18" t="str">
        <f t="shared" si="55"/>
        <v/>
      </c>
      <c r="D769" s="18">
        <f>COUNTIF(C$203:C769,C769)</f>
        <v>567</v>
      </c>
      <c r="F769" s="18" t="str">
        <f t="shared" si="54"/>
        <v/>
      </c>
      <c r="G769" s="18" t="str">
        <f t="shared" si="56"/>
        <v/>
      </c>
      <c r="H769" s="18" t="str">
        <f t="shared" si="57"/>
        <v/>
      </c>
      <c r="I769" s="18" t="str">
        <f t="shared" si="58"/>
        <v/>
      </c>
    </row>
    <row r="770" spans="1:9">
      <c r="A770" s="18">
        <v>568</v>
      </c>
      <c r="C770" s="18" t="str">
        <f t="shared" si="55"/>
        <v/>
      </c>
      <c r="D770" s="18">
        <f>COUNTIF(C$203:C770,C770)</f>
        <v>568</v>
      </c>
      <c r="F770" s="18" t="str">
        <f t="shared" si="54"/>
        <v/>
      </c>
      <c r="G770" s="18" t="str">
        <f t="shared" si="56"/>
        <v/>
      </c>
      <c r="H770" s="18" t="str">
        <f t="shared" si="57"/>
        <v/>
      </c>
      <c r="I770" s="18" t="str">
        <f t="shared" si="58"/>
        <v/>
      </c>
    </row>
    <row r="771" spans="1:9">
      <c r="A771" s="18">
        <v>569</v>
      </c>
      <c r="C771" s="18" t="str">
        <f t="shared" si="55"/>
        <v/>
      </c>
      <c r="D771" s="18">
        <f>COUNTIF(C$203:C771,C771)</f>
        <v>569</v>
      </c>
      <c r="F771" s="18" t="str">
        <f t="shared" si="54"/>
        <v/>
      </c>
      <c r="G771" s="18" t="str">
        <f t="shared" si="56"/>
        <v/>
      </c>
      <c r="H771" s="18" t="str">
        <f t="shared" si="57"/>
        <v/>
      </c>
      <c r="I771" s="18" t="str">
        <f t="shared" si="58"/>
        <v/>
      </c>
    </row>
    <row r="772" spans="1:9">
      <c r="A772" s="18">
        <v>570</v>
      </c>
      <c r="C772" s="18" t="str">
        <f t="shared" si="55"/>
        <v/>
      </c>
      <c r="D772" s="18">
        <f>COUNTIF(C$203:C772,C772)</f>
        <v>570</v>
      </c>
      <c r="F772" s="18" t="str">
        <f t="shared" si="54"/>
        <v/>
      </c>
      <c r="G772" s="18" t="str">
        <f t="shared" si="56"/>
        <v/>
      </c>
      <c r="H772" s="18" t="str">
        <f t="shared" si="57"/>
        <v/>
      </c>
      <c r="I772" s="18" t="str">
        <f t="shared" si="58"/>
        <v/>
      </c>
    </row>
    <row r="773" spans="1:9">
      <c r="A773" s="18">
        <v>571</v>
      </c>
      <c r="C773" s="18" t="str">
        <f t="shared" si="55"/>
        <v/>
      </c>
      <c r="D773" s="18">
        <f>COUNTIF(C$203:C773,C773)</f>
        <v>571</v>
      </c>
      <c r="F773" s="18" t="str">
        <f t="shared" si="54"/>
        <v/>
      </c>
      <c r="G773" s="18" t="str">
        <f t="shared" si="56"/>
        <v/>
      </c>
      <c r="H773" s="18" t="str">
        <f t="shared" si="57"/>
        <v/>
      </c>
      <c r="I773" s="18" t="str">
        <f t="shared" si="58"/>
        <v/>
      </c>
    </row>
    <row r="774" spans="1:9">
      <c r="A774" s="18">
        <v>572</v>
      </c>
      <c r="C774" s="18" t="str">
        <f t="shared" si="55"/>
        <v/>
      </c>
      <c r="D774" s="18">
        <f>COUNTIF(C$203:C774,C774)</f>
        <v>572</v>
      </c>
      <c r="F774" s="18" t="str">
        <f t="shared" si="54"/>
        <v/>
      </c>
      <c r="G774" s="18" t="str">
        <f t="shared" si="56"/>
        <v/>
      </c>
      <c r="H774" s="18" t="str">
        <f t="shared" si="57"/>
        <v/>
      </c>
      <c r="I774" s="18" t="str">
        <f t="shared" si="58"/>
        <v/>
      </c>
    </row>
    <row r="775" spans="1:9">
      <c r="A775" s="18">
        <v>573</v>
      </c>
      <c r="C775" s="18" t="str">
        <f t="shared" si="55"/>
        <v/>
      </c>
      <c r="D775" s="18">
        <f>COUNTIF(C$203:C775,C775)</f>
        <v>573</v>
      </c>
      <c r="F775" s="18" t="str">
        <f t="shared" si="54"/>
        <v/>
      </c>
      <c r="G775" s="18" t="str">
        <f t="shared" si="56"/>
        <v/>
      </c>
      <c r="H775" s="18" t="str">
        <f t="shared" si="57"/>
        <v/>
      </c>
      <c r="I775" s="18" t="str">
        <f t="shared" si="58"/>
        <v/>
      </c>
    </row>
    <row r="776" spans="1:9">
      <c r="A776" s="18">
        <v>574</v>
      </c>
      <c r="C776" s="18" t="str">
        <f t="shared" si="55"/>
        <v/>
      </c>
      <c r="D776" s="18">
        <f>COUNTIF(C$203:C776,C776)</f>
        <v>574</v>
      </c>
      <c r="F776" s="18" t="str">
        <f t="shared" si="54"/>
        <v/>
      </c>
      <c r="G776" s="18" t="str">
        <f t="shared" si="56"/>
        <v/>
      </c>
      <c r="H776" s="18" t="str">
        <f t="shared" si="57"/>
        <v/>
      </c>
      <c r="I776" s="18" t="str">
        <f t="shared" si="58"/>
        <v/>
      </c>
    </row>
    <row r="777" spans="1:9">
      <c r="A777" s="18">
        <v>575</v>
      </c>
      <c r="C777" s="18" t="str">
        <f t="shared" si="55"/>
        <v/>
      </c>
      <c r="D777" s="18">
        <f>COUNTIF(C$203:C777,C777)</f>
        <v>575</v>
      </c>
      <c r="F777" s="18" t="str">
        <f t="shared" si="54"/>
        <v/>
      </c>
      <c r="G777" s="18" t="str">
        <f t="shared" si="56"/>
        <v/>
      </c>
      <c r="H777" s="18" t="str">
        <f t="shared" si="57"/>
        <v/>
      </c>
      <c r="I777" s="18" t="str">
        <f t="shared" si="58"/>
        <v/>
      </c>
    </row>
    <row r="778" spans="1:9">
      <c r="A778" s="18">
        <v>576</v>
      </c>
      <c r="C778" s="18" t="str">
        <f t="shared" si="55"/>
        <v/>
      </c>
      <c r="D778" s="18">
        <f>COUNTIF(C$203:C778,C778)</f>
        <v>576</v>
      </c>
      <c r="F778" s="18" t="str">
        <f t="shared" si="54"/>
        <v/>
      </c>
      <c r="G778" s="18" t="str">
        <f t="shared" si="56"/>
        <v/>
      </c>
      <c r="H778" s="18" t="str">
        <f t="shared" si="57"/>
        <v/>
      </c>
      <c r="I778" s="18" t="str">
        <f t="shared" si="58"/>
        <v/>
      </c>
    </row>
    <row r="779" spans="1:9">
      <c r="A779" s="18">
        <v>577</v>
      </c>
      <c r="C779" s="18" t="str">
        <f t="shared" si="55"/>
        <v/>
      </c>
      <c r="D779" s="18">
        <f>COUNTIF(C$203:C779,C779)</f>
        <v>577</v>
      </c>
      <c r="F779" s="18" t="str">
        <f t="shared" si="54"/>
        <v/>
      </c>
      <c r="G779" s="18" t="str">
        <f t="shared" si="56"/>
        <v/>
      </c>
      <c r="H779" s="18" t="str">
        <f t="shared" si="57"/>
        <v/>
      </c>
      <c r="I779" s="18" t="str">
        <f t="shared" si="58"/>
        <v/>
      </c>
    </row>
    <row r="780" spans="1:9">
      <c r="A780" s="18">
        <v>578</v>
      </c>
      <c r="C780" s="18" t="str">
        <f t="shared" si="55"/>
        <v/>
      </c>
      <c r="D780" s="18">
        <f>COUNTIF(C$203:C780,C780)</f>
        <v>578</v>
      </c>
      <c r="F780" s="18" t="str">
        <f t="shared" ref="F780:F843" si="59">IF(C780="","",CONCATENATE(C780,D780)*1)</f>
        <v/>
      </c>
      <c r="G780" s="18" t="str">
        <f t="shared" si="56"/>
        <v/>
      </c>
      <c r="H780" s="18" t="str">
        <f t="shared" si="57"/>
        <v/>
      </c>
      <c r="I780" s="18" t="str">
        <f t="shared" si="58"/>
        <v/>
      </c>
    </row>
    <row r="781" spans="1:9">
      <c r="A781" s="18">
        <v>579</v>
      </c>
      <c r="C781" s="18" t="str">
        <f t="shared" si="55"/>
        <v/>
      </c>
      <c r="D781" s="18">
        <f>COUNTIF(C$203:C781,C781)</f>
        <v>579</v>
      </c>
      <c r="F781" s="18" t="str">
        <f t="shared" si="59"/>
        <v/>
      </c>
      <c r="G781" s="18" t="str">
        <f t="shared" si="56"/>
        <v/>
      </c>
      <c r="H781" s="18" t="str">
        <f t="shared" si="57"/>
        <v/>
      </c>
      <c r="I781" s="18" t="str">
        <f t="shared" si="58"/>
        <v/>
      </c>
    </row>
    <row r="782" spans="1:9">
      <c r="A782" s="18">
        <v>580</v>
      </c>
      <c r="C782" s="18" t="str">
        <f t="shared" si="55"/>
        <v/>
      </c>
      <c r="D782" s="18">
        <f>COUNTIF(C$203:C782,C782)</f>
        <v>580</v>
      </c>
      <c r="F782" s="18" t="str">
        <f t="shared" si="59"/>
        <v/>
      </c>
      <c r="G782" s="18" t="str">
        <f t="shared" si="56"/>
        <v/>
      </c>
      <c r="H782" s="18" t="str">
        <f t="shared" si="57"/>
        <v/>
      </c>
      <c r="I782" s="18" t="str">
        <f t="shared" si="58"/>
        <v/>
      </c>
    </row>
    <row r="783" spans="1:9">
      <c r="A783" s="18">
        <v>581</v>
      </c>
      <c r="C783" s="18" t="str">
        <f t="shared" si="55"/>
        <v/>
      </c>
      <c r="D783" s="18">
        <f>COUNTIF(C$203:C783,C783)</f>
        <v>581</v>
      </c>
      <c r="F783" s="18" t="str">
        <f t="shared" si="59"/>
        <v/>
      </c>
      <c r="G783" s="18" t="str">
        <f t="shared" si="56"/>
        <v/>
      </c>
      <c r="H783" s="18" t="str">
        <f t="shared" si="57"/>
        <v/>
      </c>
      <c r="I783" s="18" t="str">
        <f t="shared" si="58"/>
        <v/>
      </c>
    </row>
    <row r="784" spans="1:9">
      <c r="A784" s="18">
        <v>582</v>
      </c>
      <c r="C784" s="18" t="str">
        <f t="shared" si="55"/>
        <v/>
      </c>
      <c r="D784" s="18">
        <f>COUNTIF(C$203:C784,C784)</f>
        <v>582</v>
      </c>
      <c r="F784" s="18" t="str">
        <f t="shared" si="59"/>
        <v/>
      </c>
      <c r="G784" s="18" t="str">
        <f t="shared" si="56"/>
        <v/>
      </c>
      <c r="H784" s="18" t="str">
        <f t="shared" si="57"/>
        <v/>
      </c>
      <c r="I784" s="18" t="str">
        <f t="shared" si="58"/>
        <v/>
      </c>
    </row>
    <row r="785" spans="1:9">
      <c r="A785" s="18">
        <v>583</v>
      </c>
      <c r="C785" s="18" t="str">
        <f t="shared" si="55"/>
        <v/>
      </c>
      <c r="D785" s="18">
        <f>COUNTIF(C$203:C785,C785)</f>
        <v>583</v>
      </c>
      <c r="F785" s="18" t="str">
        <f t="shared" si="59"/>
        <v/>
      </c>
      <c r="G785" s="18" t="str">
        <f t="shared" si="56"/>
        <v/>
      </c>
      <c r="H785" s="18" t="str">
        <f t="shared" si="57"/>
        <v/>
      </c>
      <c r="I785" s="18" t="str">
        <f t="shared" si="58"/>
        <v/>
      </c>
    </row>
    <row r="786" spans="1:9">
      <c r="A786" s="18">
        <v>584</v>
      </c>
      <c r="C786" s="18" t="str">
        <f t="shared" si="55"/>
        <v/>
      </c>
      <c r="D786" s="18">
        <f>COUNTIF(C$203:C786,C786)</f>
        <v>584</v>
      </c>
      <c r="F786" s="18" t="str">
        <f t="shared" si="59"/>
        <v/>
      </c>
      <c r="G786" s="18" t="str">
        <f t="shared" si="56"/>
        <v/>
      </c>
      <c r="H786" s="18" t="str">
        <f t="shared" si="57"/>
        <v/>
      </c>
      <c r="I786" s="18" t="str">
        <f t="shared" si="58"/>
        <v/>
      </c>
    </row>
    <row r="787" spans="1:9">
      <c r="A787" s="18">
        <v>585</v>
      </c>
      <c r="C787" s="18" t="str">
        <f t="shared" si="55"/>
        <v/>
      </c>
      <c r="D787" s="18">
        <f>COUNTIF(C$203:C787,C787)</f>
        <v>585</v>
      </c>
      <c r="F787" s="18" t="str">
        <f t="shared" si="59"/>
        <v/>
      </c>
      <c r="G787" s="18" t="str">
        <f t="shared" si="56"/>
        <v/>
      </c>
      <c r="H787" s="18" t="str">
        <f t="shared" si="57"/>
        <v/>
      </c>
      <c r="I787" s="18" t="str">
        <f t="shared" si="58"/>
        <v/>
      </c>
    </row>
    <row r="788" spans="1:9">
      <c r="A788" s="18">
        <v>586</v>
      </c>
      <c r="C788" s="18" t="str">
        <f t="shared" si="55"/>
        <v/>
      </c>
      <c r="D788" s="18">
        <f>COUNTIF(C$203:C788,C788)</f>
        <v>586</v>
      </c>
      <c r="F788" s="18" t="str">
        <f t="shared" si="59"/>
        <v/>
      </c>
      <c r="G788" s="18" t="str">
        <f t="shared" si="56"/>
        <v/>
      </c>
      <c r="H788" s="18" t="str">
        <f t="shared" si="57"/>
        <v/>
      </c>
      <c r="I788" s="18" t="str">
        <f t="shared" si="58"/>
        <v/>
      </c>
    </row>
    <row r="789" spans="1:9">
      <c r="A789" s="18">
        <v>587</v>
      </c>
      <c r="C789" s="18" t="str">
        <f t="shared" si="55"/>
        <v/>
      </c>
      <c r="D789" s="18">
        <f>COUNTIF(C$203:C789,C789)</f>
        <v>587</v>
      </c>
      <c r="F789" s="18" t="str">
        <f t="shared" si="59"/>
        <v/>
      </c>
      <c r="G789" s="18" t="str">
        <f t="shared" si="56"/>
        <v/>
      </c>
      <c r="H789" s="18" t="str">
        <f t="shared" si="57"/>
        <v/>
      </c>
      <c r="I789" s="18" t="str">
        <f t="shared" si="58"/>
        <v/>
      </c>
    </row>
    <row r="790" spans="1:9">
      <c r="A790" s="18">
        <v>588</v>
      </c>
      <c r="C790" s="18" t="str">
        <f t="shared" si="55"/>
        <v/>
      </c>
      <c r="D790" s="18">
        <f>COUNTIF(C$203:C790,C790)</f>
        <v>588</v>
      </c>
      <c r="F790" s="18" t="str">
        <f t="shared" si="59"/>
        <v/>
      </c>
      <c r="G790" s="18" t="str">
        <f t="shared" si="56"/>
        <v/>
      </c>
      <c r="H790" s="18" t="str">
        <f t="shared" si="57"/>
        <v/>
      </c>
      <c r="I790" s="18" t="str">
        <f t="shared" si="58"/>
        <v/>
      </c>
    </row>
    <row r="791" spans="1:9">
      <c r="A791" s="18">
        <v>589</v>
      </c>
      <c r="C791" s="18" t="str">
        <f t="shared" si="55"/>
        <v/>
      </c>
      <c r="D791" s="18">
        <f>COUNTIF(C$203:C791,C791)</f>
        <v>589</v>
      </c>
      <c r="F791" s="18" t="str">
        <f t="shared" si="59"/>
        <v/>
      </c>
      <c r="G791" s="18" t="str">
        <f t="shared" si="56"/>
        <v/>
      </c>
      <c r="H791" s="18" t="str">
        <f t="shared" si="57"/>
        <v/>
      </c>
      <c r="I791" s="18" t="str">
        <f t="shared" si="58"/>
        <v/>
      </c>
    </row>
    <row r="792" spans="1:9">
      <c r="A792" s="18">
        <v>590</v>
      </c>
      <c r="C792" s="18" t="str">
        <f t="shared" si="55"/>
        <v/>
      </c>
      <c r="D792" s="18">
        <f>COUNTIF(C$203:C792,C792)</f>
        <v>590</v>
      </c>
      <c r="F792" s="18" t="str">
        <f t="shared" si="59"/>
        <v/>
      </c>
      <c r="G792" s="18" t="str">
        <f t="shared" si="56"/>
        <v/>
      </c>
      <c r="H792" s="18" t="str">
        <f t="shared" si="57"/>
        <v/>
      </c>
      <c r="I792" s="18" t="str">
        <f t="shared" si="58"/>
        <v/>
      </c>
    </row>
    <row r="793" spans="1:9">
      <c r="A793" s="18">
        <v>591</v>
      </c>
      <c r="C793" s="18" t="str">
        <f t="shared" si="55"/>
        <v/>
      </c>
      <c r="D793" s="18">
        <f>COUNTIF(C$203:C793,C793)</f>
        <v>591</v>
      </c>
      <c r="F793" s="18" t="str">
        <f t="shared" si="59"/>
        <v/>
      </c>
      <c r="G793" s="18" t="str">
        <f t="shared" si="56"/>
        <v/>
      </c>
      <c r="H793" s="18" t="str">
        <f t="shared" si="57"/>
        <v/>
      </c>
      <c r="I793" s="18" t="str">
        <f t="shared" si="58"/>
        <v/>
      </c>
    </row>
    <row r="794" spans="1:9">
      <c r="A794" s="18">
        <v>592</v>
      </c>
      <c r="C794" s="18" t="str">
        <f t="shared" si="55"/>
        <v/>
      </c>
      <c r="D794" s="18">
        <f>COUNTIF(C$203:C794,C794)</f>
        <v>592</v>
      </c>
      <c r="F794" s="18" t="str">
        <f t="shared" si="59"/>
        <v/>
      </c>
      <c r="G794" s="18" t="str">
        <f t="shared" si="56"/>
        <v/>
      </c>
      <c r="H794" s="18" t="str">
        <f t="shared" si="57"/>
        <v/>
      </c>
      <c r="I794" s="18" t="str">
        <f t="shared" si="58"/>
        <v/>
      </c>
    </row>
    <row r="795" spans="1:9">
      <c r="A795" s="18">
        <v>593</v>
      </c>
      <c r="C795" s="18" t="str">
        <f t="shared" si="55"/>
        <v/>
      </c>
      <c r="D795" s="18">
        <f>COUNTIF(C$203:C795,C795)</f>
        <v>593</v>
      </c>
      <c r="F795" s="18" t="str">
        <f t="shared" si="59"/>
        <v/>
      </c>
      <c r="G795" s="18" t="str">
        <f t="shared" si="56"/>
        <v/>
      </c>
      <c r="H795" s="18" t="str">
        <f t="shared" si="57"/>
        <v/>
      </c>
      <c r="I795" s="18" t="str">
        <f t="shared" si="58"/>
        <v/>
      </c>
    </row>
    <row r="796" spans="1:9">
      <c r="A796" s="18">
        <v>594</v>
      </c>
      <c r="C796" s="18" t="str">
        <f t="shared" ref="C796:C802" si="60">M196</f>
        <v/>
      </c>
      <c r="D796" s="18">
        <f>COUNTIF(C$203:C796,C796)</f>
        <v>594</v>
      </c>
      <c r="F796" s="18" t="str">
        <f t="shared" si="59"/>
        <v/>
      </c>
      <c r="G796" s="18" t="str">
        <f t="shared" ref="G796:G802" si="61">C196</f>
        <v/>
      </c>
      <c r="H796" s="18" t="str">
        <f t="shared" si="57"/>
        <v/>
      </c>
      <c r="I796" s="18" t="str">
        <f t="shared" si="58"/>
        <v/>
      </c>
    </row>
    <row r="797" spans="1:9">
      <c r="A797" s="18">
        <v>595</v>
      </c>
      <c r="C797" s="18" t="str">
        <f t="shared" si="60"/>
        <v/>
      </c>
      <c r="D797" s="18">
        <f>COUNTIF(C$203:C797,C797)</f>
        <v>595</v>
      </c>
      <c r="F797" s="18" t="str">
        <f t="shared" si="59"/>
        <v/>
      </c>
      <c r="G797" s="18" t="str">
        <f t="shared" si="61"/>
        <v/>
      </c>
      <c r="H797" s="18" t="str">
        <f t="shared" si="57"/>
        <v/>
      </c>
      <c r="I797" s="18" t="str">
        <f t="shared" si="58"/>
        <v/>
      </c>
    </row>
    <row r="798" spans="1:9">
      <c r="A798" s="18">
        <v>596</v>
      </c>
      <c r="C798" s="18" t="str">
        <f t="shared" si="60"/>
        <v/>
      </c>
      <c r="D798" s="18">
        <f>COUNTIF(C$203:C798,C798)</f>
        <v>596</v>
      </c>
      <c r="F798" s="18" t="str">
        <f t="shared" si="59"/>
        <v/>
      </c>
      <c r="G798" s="18" t="str">
        <f t="shared" si="61"/>
        <v/>
      </c>
      <c r="H798" s="18" t="str">
        <f t="shared" si="57"/>
        <v/>
      </c>
      <c r="I798" s="18" t="str">
        <f t="shared" si="58"/>
        <v/>
      </c>
    </row>
    <row r="799" spans="1:9">
      <c r="A799" s="18">
        <v>597</v>
      </c>
      <c r="C799" s="18" t="str">
        <f t="shared" si="60"/>
        <v/>
      </c>
      <c r="D799" s="18">
        <f>COUNTIF(C$203:C799,C799)</f>
        <v>597</v>
      </c>
      <c r="F799" s="18" t="str">
        <f t="shared" si="59"/>
        <v/>
      </c>
      <c r="G799" s="18" t="str">
        <f t="shared" si="61"/>
        <v/>
      </c>
      <c r="H799" s="18" t="str">
        <f t="shared" si="57"/>
        <v/>
      </c>
      <c r="I799" s="18" t="str">
        <f t="shared" si="58"/>
        <v/>
      </c>
    </row>
    <row r="800" spans="1:9">
      <c r="A800" s="18">
        <v>598</v>
      </c>
      <c r="C800" s="18" t="str">
        <f t="shared" si="60"/>
        <v/>
      </c>
      <c r="D800" s="18">
        <f>COUNTIF(C$203:C800,C800)</f>
        <v>598</v>
      </c>
      <c r="F800" s="18" t="str">
        <f t="shared" si="59"/>
        <v/>
      </c>
      <c r="G800" s="18" t="str">
        <f t="shared" si="61"/>
        <v/>
      </c>
      <c r="H800" s="18" t="str">
        <f t="shared" si="57"/>
        <v/>
      </c>
      <c r="I800" s="18" t="str">
        <f t="shared" si="58"/>
        <v/>
      </c>
    </row>
    <row r="801" spans="1:9">
      <c r="A801" s="18">
        <v>599</v>
      </c>
      <c r="C801" s="18" t="str">
        <f t="shared" si="60"/>
        <v/>
      </c>
      <c r="D801" s="18">
        <f>COUNTIF(C$203:C801,C801)</f>
        <v>599</v>
      </c>
      <c r="F801" s="18" t="str">
        <f t="shared" si="59"/>
        <v/>
      </c>
      <c r="G801" s="18" t="str">
        <f t="shared" si="61"/>
        <v/>
      </c>
      <c r="H801" s="18" t="str">
        <f t="shared" si="57"/>
        <v/>
      </c>
      <c r="I801" s="18" t="str">
        <f t="shared" si="58"/>
        <v/>
      </c>
    </row>
    <row r="802" spans="1:9">
      <c r="A802" s="18">
        <v>600</v>
      </c>
      <c r="C802" s="18" t="str">
        <f t="shared" si="60"/>
        <v/>
      </c>
      <c r="D802" s="18">
        <f>COUNTIF(C$203:C802,C802)</f>
        <v>600</v>
      </c>
      <c r="F802" s="18" t="str">
        <f t="shared" si="59"/>
        <v/>
      </c>
      <c r="G802" s="18" t="str">
        <f t="shared" si="61"/>
        <v/>
      </c>
      <c r="H802" s="18" t="str">
        <f t="shared" si="57"/>
        <v/>
      </c>
      <c r="I802" s="18" t="str">
        <f t="shared" si="58"/>
        <v/>
      </c>
    </row>
    <row r="803" spans="1:9">
      <c r="A803" s="18">
        <v>601</v>
      </c>
      <c r="C803" s="18" t="str">
        <f>N3</f>
        <v/>
      </c>
      <c r="D803" s="18">
        <f>COUNTIF(C$203:C803,C803)</f>
        <v>601</v>
      </c>
      <c r="F803" s="18" t="str">
        <f t="shared" si="59"/>
        <v/>
      </c>
      <c r="G803" s="18" t="str">
        <f>C3</f>
        <v/>
      </c>
      <c r="H803" s="18" t="str">
        <f t="shared" ref="H803:I818" si="62">D3</f>
        <v/>
      </c>
      <c r="I803" s="18" t="str">
        <f t="shared" si="62"/>
        <v/>
      </c>
    </row>
    <row r="804" spans="1:9">
      <c r="A804" s="18">
        <v>602</v>
      </c>
      <c r="C804" s="18" t="str">
        <f t="shared" ref="C804:C867" si="63">N4</f>
        <v/>
      </c>
      <c r="D804" s="18">
        <f>COUNTIF(C$203:C804,C804)</f>
        <v>602</v>
      </c>
      <c r="F804" s="18" t="str">
        <f t="shared" si="59"/>
        <v/>
      </c>
      <c r="G804" s="18" t="str">
        <f t="shared" ref="G804:G867" si="64">C4</f>
        <v/>
      </c>
      <c r="H804" s="18" t="str">
        <f t="shared" si="62"/>
        <v/>
      </c>
      <c r="I804" s="18" t="str">
        <f t="shared" si="62"/>
        <v/>
      </c>
    </row>
    <row r="805" spans="1:9">
      <c r="A805" s="18">
        <v>603</v>
      </c>
      <c r="C805" s="18" t="str">
        <f t="shared" si="63"/>
        <v/>
      </c>
      <c r="D805" s="18">
        <f>COUNTIF(C$203:C805,C805)</f>
        <v>603</v>
      </c>
      <c r="F805" s="18" t="str">
        <f t="shared" si="59"/>
        <v/>
      </c>
      <c r="G805" s="18" t="str">
        <f t="shared" si="64"/>
        <v/>
      </c>
      <c r="H805" s="18" t="str">
        <f t="shared" si="62"/>
        <v/>
      </c>
      <c r="I805" s="18" t="str">
        <f t="shared" si="62"/>
        <v/>
      </c>
    </row>
    <row r="806" spans="1:9">
      <c r="A806" s="18">
        <v>604</v>
      </c>
      <c r="C806" s="18" t="str">
        <f t="shared" si="63"/>
        <v/>
      </c>
      <c r="D806" s="18">
        <f>COUNTIF(C$203:C806,C806)</f>
        <v>604</v>
      </c>
      <c r="F806" s="18" t="str">
        <f t="shared" si="59"/>
        <v/>
      </c>
      <c r="G806" s="18" t="str">
        <f t="shared" si="64"/>
        <v/>
      </c>
      <c r="H806" s="18" t="str">
        <f t="shared" si="62"/>
        <v/>
      </c>
      <c r="I806" s="18" t="str">
        <f t="shared" si="62"/>
        <v/>
      </c>
    </row>
    <row r="807" spans="1:9">
      <c r="A807" s="18">
        <v>605</v>
      </c>
      <c r="C807" s="18" t="str">
        <f t="shared" si="63"/>
        <v/>
      </c>
      <c r="D807" s="18">
        <f>COUNTIF(C$203:C807,C807)</f>
        <v>605</v>
      </c>
      <c r="F807" s="18" t="str">
        <f t="shared" si="59"/>
        <v/>
      </c>
      <c r="G807" s="18" t="str">
        <f t="shared" si="64"/>
        <v/>
      </c>
      <c r="H807" s="18" t="str">
        <f t="shared" si="62"/>
        <v/>
      </c>
      <c r="I807" s="18" t="str">
        <f t="shared" si="62"/>
        <v/>
      </c>
    </row>
    <row r="808" spans="1:9">
      <c r="A808" s="18">
        <v>606</v>
      </c>
      <c r="C808" s="18" t="str">
        <f t="shared" si="63"/>
        <v/>
      </c>
      <c r="D808" s="18">
        <f>COUNTIF(C$203:C808,C808)</f>
        <v>606</v>
      </c>
      <c r="F808" s="18" t="str">
        <f t="shared" si="59"/>
        <v/>
      </c>
      <c r="G808" s="18" t="str">
        <f t="shared" si="64"/>
        <v/>
      </c>
      <c r="H808" s="18" t="str">
        <f t="shared" si="62"/>
        <v/>
      </c>
      <c r="I808" s="18" t="str">
        <f t="shared" si="62"/>
        <v/>
      </c>
    </row>
    <row r="809" spans="1:9">
      <c r="A809" s="18">
        <v>607</v>
      </c>
      <c r="C809" s="18" t="str">
        <f t="shared" si="63"/>
        <v/>
      </c>
      <c r="D809" s="18">
        <f>COUNTIF(C$203:C809,C809)</f>
        <v>607</v>
      </c>
      <c r="F809" s="18" t="str">
        <f t="shared" si="59"/>
        <v/>
      </c>
      <c r="G809" s="18" t="str">
        <f t="shared" si="64"/>
        <v/>
      </c>
      <c r="H809" s="18" t="str">
        <f t="shared" si="62"/>
        <v/>
      </c>
      <c r="I809" s="18" t="str">
        <f t="shared" si="62"/>
        <v/>
      </c>
    </row>
    <row r="810" spans="1:9">
      <c r="A810" s="18">
        <v>608</v>
      </c>
      <c r="C810" s="18" t="str">
        <f t="shared" si="63"/>
        <v/>
      </c>
      <c r="D810" s="18">
        <f>COUNTIF(C$203:C810,C810)</f>
        <v>608</v>
      </c>
      <c r="F810" s="18" t="str">
        <f t="shared" si="59"/>
        <v/>
      </c>
      <c r="G810" s="18" t="str">
        <f t="shared" si="64"/>
        <v/>
      </c>
      <c r="H810" s="18" t="str">
        <f t="shared" si="62"/>
        <v/>
      </c>
      <c r="I810" s="18" t="str">
        <f t="shared" si="62"/>
        <v/>
      </c>
    </row>
    <row r="811" spans="1:9">
      <c r="A811" s="18">
        <v>609</v>
      </c>
      <c r="C811" s="18" t="str">
        <f t="shared" si="63"/>
        <v/>
      </c>
      <c r="D811" s="18">
        <f>COUNTIF(C$203:C811,C811)</f>
        <v>609</v>
      </c>
      <c r="F811" s="18" t="str">
        <f t="shared" si="59"/>
        <v/>
      </c>
      <c r="G811" s="18" t="str">
        <f t="shared" si="64"/>
        <v/>
      </c>
      <c r="H811" s="18" t="str">
        <f t="shared" si="62"/>
        <v/>
      </c>
      <c r="I811" s="18" t="str">
        <f t="shared" si="62"/>
        <v/>
      </c>
    </row>
    <row r="812" spans="1:9">
      <c r="A812" s="18">
        <v>610</v>
      </c>
      <c r="C812" s="18" t="str">
        <f t="shared" si="63"/>
        <v/>
      </c>
      <c r="D812" s="18">
        <f>COUNTIF(C$203:C812,C812)</f>
        <v>610</v>
      </c>
      <c r="F812" s="18" t="str">
        <f t="shared" si="59"/>
        <v/>
      </c>
      <c r="G812" s="18" t="str">
        <f t="shared" si="64"/>
        <v/>
      </c>
      <c r="H812" s="18" t="str">
        <f t="shared" si="62"/>
        <v/>
      </c>
      <c r="I812" s="18" t="str">
        <f t="shared" si="62"/>
        <v/>
      </c>
    </row>
    <row r="813" spans="1:9">
      <c r="A813" s="18">
        <v>611</v>
      </c>
      <c r="C813" s="18" t="str">
        <f t="shared" si="63"/>
        <v/>
      </c>
      <c r="D813" s="18">
        <f>COUNTIF(C$203:C813,C813)</f>
        <v>611</v>
      </c>
      <c r="F813" s="18" t="str">
        <f t="shared" si="59"/>
        <v/>
      </c>
      <c r="G813" s="18" t="str">
        <f t="shared" si="64"/>
        <v/>
      </c>
      <c r="H813" s="18" t="str">
        <f t="shared" si="62"/>
        <v/>
      </c>
      <c r="I813" s="18" t="str">
        <f t="shared" si="62"/>
        <v/>
      </c>
    </row>
    <row r="814" spans="1:9">
      <c r="A814" s="18">
        <v>612</v>
      </c>
      <c r="C814" s="18" t="str">
        <f t="shared" si="63"/>
        <v/>
      </c>
      <c r="D814" s="18">
        <f>COUNTIF(C$203:C814,C814)</f>
        <v>612</v>
      </c>
      <c r="F814" s="18" t="str">
        <f t="shared" si="59"/>
        <v/>
      </c>
      <c r="G814" s="18" t="str">
        <f t="shared" si="64"/>
        <v/>
      </c>
      <c r="H814" s="18" t="str">
        <f t="shared" si="62"/>
        <v/>
      </c>
      <c r="I814" s="18" t="str">
        <f t="shared" si="62"/>
        <v/>
      </c>
    </row>
    <row r="815" spans="1:9">
      <c r="A815" s="18">
        <v>613</v>
      </c>
      <c r="C815" s="18" t="str">
        <f t="shared" si="63"/>
        <v/>
      </c>
      <c r="D815" s="18">
        <f>COUNTIF(C$203:C815,C815)</f>
        <v>613</v>
      </c>
      <c r="F815" s="18" t="str">
        <f t="shared" si="59"/>
        <v/>
      </c>
      <c r="G815" s="18" t="str">
        <f t="shared" si="64"/>
        <v/>
      </c>
      <c r="H815" s="18" t="str">
        <f t="shared" si="62"/>
        <v/>
      </c>
      <c r="I815" s="18" t="str">
        <f t="shared" si="62"/>
        <v/>
      </c>
    </row>
    <row r="816" spans="1:9">
      <c r="A816" s="18">
        <v>614</v>
      </c>
      <c r="C816" s="18" t="str">
        <f t="shared" si="63"/>
        <v/>
      </c>
      <c r="D816" s="18">
        <f>COUNTIF(C$203:C816,C816)</f>
        <v>614</v>
      </c>
      <c r="F816" s="18" t="str">
        <f t="shared" si="59"/>
        <v/>
      </c>
      <c r="G816" s="18" t="str">
        <f t="shared" si="64"/>
        <v/>
      </c>
      <c r="H816" s="18" t="str">
        <f t="shared" si="62"/>
        <v/>
      </c>
      <c r="I816" s="18" t="str">
        <f t="shared" si="62"/>
        <v/>
      </c>
    </row>
    <row r="817" spans="1:9">
      <c r="A817" s="18">
        <v>615</v>
      </c>
      <c r="C817" s="18" t="str">
        <f t="shared" si="63"/>
        <v/>
      </c>
      <c r="D817" s="18">
        <f>COUNTIF(C$203:C817,C817)</f>
        <v>615</v>
      </c>
      <c r="F817" s="18" t="str">
        <f t="shared" si="59"/>
        <v/>
      </c>
      <c r="G817" s="18" t="str">
        <f t="shared" si="64"/>
        <v/>
      </c>
      <c r="H817" s="18" t="str">
        <f t="shared" si="62"/>
        <v/>
      </c>
      <c r="I817" s="18" t="str">
        <f t="shared" si="62"/>
        <v/>
      </c>
    </row>
    <row r="818" spans="1:9">
      <c r="A818" s="18">
        <v>616</v>
      </c>
      <c r="C818" s="18" t="str">
        <f t="shared" si="63"/>
        <v/>
      </c>
      <c r="D818" s="18">
        <f>COUNTIF(C$203:C818,C818)</f>
        <v>616</v>
      </c>
      <c r="F818" s="18" t="str">
        <f t="shared" si="59"/>
        <v/>
      </c>
      <c r="G818" s="18" t="str">
        <f t="shared" si="64"/>
        <v/>
      </c>
      <c r="H818" s="18" t="str">
        <f t="shared" si="62"/>
        <v/>
      </c>
      <c r="I818" s="18" t="str">
        <f t="shared" si="62"/>
        <v/>
      </c>
    </row>
    <row r="819" spans="1:9">
      <c r="A819" s="18">
        <v>617</v>
      </c>
      <c r="C819" s="18" t="str">
        <f t="shared" si="63"/>
        <v/>
      </c>
      <c r="D819" s="18">
        <f>COUNTIF(C$203:C819,C819)</f>
        <v>617</v>
      </c>
      <c r="F819" s="18" t="str">
        <f t="shared" si="59"/>
        <v/>
      </c>
      <c r="G819" s="18" t="str">
        <f t="shared" si="64"/>
        <v/>
      </c>
      <c r="H819" s="18" t="str">
        <f t="shared" ref="H819:H882" si="65">D19</f>
        <v/>
      </c>
      <c r="I819" s="18" t="str">
        <f t="shared" ref="I819:I882" si="66">E19</f>
        <v/>
      </c>
    </row>
    <row r="820" spans="1:9">
      <c r="A820" s="18">
        <v>618</v>
      </c>
      <c r="C820" s="18" t="str">
        <f t="shared" si="63"/>
        <v/>
      </c>
      <c r="D820" s="18">
        <f>COUNTIF(C$203:C820,C820)</f>
        <v>618</v>
      </c>
      <c r="F820" s="18" t="str">
        <f t="shared" si="59"/>
        <v/>
      </c>
      <c r="G820" s="18" t="str">
        <f t="shared" si="64"/>
        <v/>
      </c>
      <c r="H820" s="18" t="str">
        <f t="shared" si="65"/>
        <v/>
      </c>
      <c r="I820" s="18" t="str">
        <f t="shared" si="66"/>
        <v/>
      </c>
    </row>
    <row r="821" spans="1:9">
      <c r="A821" s="18">
        <v>619</v>
      </c>
      <c r="C821" s="18" t="str">
        <f t="shared" si="63"/>
        <v/>
      </c>
      <c r="D821" s="18">
        <f>COUNTIF(C$203:C821,C821)</f>
        <v>619</v>
      </c>
      <c r="F821" s="18" t="str">
        <f t="shared" si="59"/>
        <v/>
      </c>
      <c r="G821" s="18" t="str">
        <f t="shared" si="64"/>
        <v/>
      </c>
      <c r="H821" s="18" t="str">
        <f t="shared" si="65"/>
        <v/>
      </c>
      <c r="I821" s="18" t="str">
        <f t="shared" si="66"/>
        <v/>
      </c>
    </row>
    <row r="822" spans="1:9">
      <c r="A822" s="18">
        <v>620</v>
      </c>
      <c r="C822" s="18" t="str">
        <f t="shared" si="63"/>
        <v/>
      </c>
      <c r="D822" s="18">
        <f>COUNTIF(C$203:C822,C822)</f>
        <v>620</v>
      </c>
      <c r="F822" s="18" t="str">
        <f t="shared" si="59"/>
        <v/>
      </c>
      <c r="G822" s="18" t="str">
        <f t="shared" si="64"/>
        <v/>
      </c>
      <c r="H822" s="18" t="str">
        <f t="shared" si="65"/>
        <v/>
      </c>
      <c r="I822" s="18" t="str">
        <f t="shared" si="66"/>
        <v/>
      </c>
    </row>
    <row r="823" spans="1:9">
      <c r="A823" s="18">
        <v>621</v>
      </c>
      <c r="C823" s="18" t="str">
        <f t="shared" si="63"/>
        <v/>
      </c>
      <c r="D823" s="18">
        <f>COUNTIF(C$203:C823,C823)</f>
        <v>621</v>
      </c>
      <c r="F823" s="18" t="str">
        <f t="shared" si="59"/>
        <v/>
      </c>
      <c r="G823" s="18" t="str">
        <f t="shared" si="64"/>
        <v/>
      </c>
      <c r="H823" s="18" t="str">
        <f t="shared" si="65"/>
        <v/>
      </c>
      <c r="I823" s="18" t="str">
        <f t="shared" si="66"/>
        <v/>
      </c>
    </row>
    <row r="824" spans="1:9">
      <c r="A824" s="18">
        <v>622</v>
      </c>
      <c r="C824" s="18" t="str">
        <f t="shared" si="63"/>
        <v/>
      </c>
      <c r="D824" s="18">
        <f>COUNTIF(C$203:C824,C824)</f>
        <v>622</v>
      </c>
      <c r="F824" s="18" t="str">
        <f t="shared" si="59"/>
        <v/>
      </c>
      <c r="G824" s="18" t="str">
        <f t="shared" si="64"/>
        <v/>
      </c>
      <c r="H824" s="18" t="str">
        <f t="shared" si="65"/>
        <v/>
      </c>
      <c r="I824" s="18" t="str">
        <f t="shared" si="66"/>
        <v/>
      </c>
    </row>
    <row r="825" spans="1:9">
      <c r="A825" s="18">
        <v>623</v>
      </c>
      <c r="C825" s="18" t="str">
        <f t="shared" si="63"/>
        <v/>
      </c>
      <c r="D825" s="18">
        <f>COUNTIF(C$203:C825,C825)</f>
        <v>623</v>
      </c>
      <c r="F825" s="18" t="str">
        <f t="shared" si="59"/>
        <v/>
      </c>
      <c r="G825" s="18" t="str">
        <f t="shared" si="64"/>
        <v/>
      </c>
      <c r="H825" s="18" t="str">
        <f t="shared" si="65"/>
        <v/>
      </c>
      <c r="I825" s="18" t="str">
        <f t="shared" si="66"/>
        <v/>
      </c>
    </row>
    <row r="826" spans="1:9">
      <c r="A826" s="18">
        <v>624</v>
      </c>
      <c r="C826" s="18" t="str">
        <f t="shared" si="63"/>
        <v/>
      </c>
      <c r="D826" s="18">
        <f>COUNTIF(C$203:C826,C826)</f>
        <v>624</v>
      </c>
      <c r="F826" s="18" t="str">
        <f t="shared" si="59"/>
        <v/>
      </c>
      <c r="G826" s="18" t="str">
        <f t="shared" si="64"/>
        <v/>
      </c>
      <c r="H826" s="18" t="str">
        <f t="shared" si="65"/>
        <v/>
      </c>
      <c r="I826" s="18" t="str">
        <f t="shared" si="66"/>
        <v/>
      </c>
    </row>
    <row r="827" spans="1:9">
      <c r="A827" s="18">
        <v>625</v>
      </c>
      <c r="C827" s="18" t="str">
        <f t="shared" si="63"/>
        <v/>
      </c>
      <c r="D827" s="18">
        <f>COUNTIF(C$203:C827,C827)</f>
        <v>625</v>
      </c>
      <c r="F827" s="18" t="str">
        <f t="shared" si="59"/>
        <v/>
      </c>
      <c r="G827" s="18" t="str">
        <f t="shared" si="64"/>
        <v/>
      </c>
      <c r="H827" s="18" t="str">
        <f t="shared" si="65"/>
        <v/>
      </c>
      <c r="I827" s="18" t="str">
        <f t="shared" si="66"/>
        <v/>
      </c>
    </row>
    <row r="828" spans="1:9">
      <c r="A828" s="18">
        <v>626</v>
      </c>
      <c r="C828" s="18" t="str">
        <f t="shared" si="63"/>
        <v/>
      </c>
      <c r="D828" s="18">
        <f>COUNTIF(C$203:C828,C828)</f>
        <v>626</v>
      </c>
      <c r="F828" s="18" t="str">
        <f t="shared" si="59"/>
        <v/>
      </c>
      <c r="G828" s="18" t="str">
        <f t="shared" si="64"/>
        <v/>
      </c>
      <c r="H828" s="18" t="str">
        <f t="shared" si="65"/>
        <v/>
      </c>
      <c r="I828" s="18" t="str">
        <f t="shared" si="66"/>
        <v/>
      </c>
    </row>
    <row r="829" spans="1:9">
      <c r="A829" s="18">
        <v>627</v>
      </c>
      <c r="C829" s="18" t="str">
        <f t="shared" si="63"/>
        <v/>
      </c>
      <c r="D829" s="18">
        <f>COUNTIF(C$203:C829,C829)</f>
        <v>627</v>
      </c>
      <c r="F829" s="18" t="str">
        <f t="shared" si="59"/>
        <v/>
      </c>
      <c r="G829" s="18" t="str">
        <f t="shared" si="64"/>
        <v/>
      </c>
      <c r="H829" s="18" t="str">
        <f t="shared" si="65"/>
        <v/>
      </c>
      <c r="I829" s="18" t="str">
        <f t="shared" si="66"/>
        <v/>
      </c>
    </row>
    <row r="830" spans="1:9">
      <c r="A830" s="18">
        <v>628</v>
      </c>
      <c r="C830" s="18" t="str">
        <f t="shared" si="63"/>
        <v/>
      </c>
      <c r="D830" s="18">
        <f>COUNTIF(C$203:C830,C830)</f>
        <v>628</v>
      </c>
      <c r="F830" s="18" t="str">
        <f t="shared" si="59"/>
        <v/>
      </c>
      <c r="G830" s="18" t="str">
        <f t="shared" si="64"/>
        <v/>
      </c>
      <c r="H830" s="18" t="str">
        <f t="shared" si="65"/>
        <v/>
      </c>
      <c r="I830" s="18" t="str">
        <f t="shared" si="66"/>
        <v/>
      </c>
    </row>
    <row r="831" spans="1:9">
      <c r="A831" s="18">
        <v>629</v>
      </c>
      <c r="C831" s="18" t="str">
        <f t="shared" si="63"/>
        <v/>
      </c>
      <c r="D831" s="18">
        <f>COUNTIF(C$203:C831,C831)</f>
        <v>629</v>
      </c>
      <c r="F831" s="18" t="str">
        <f t="shared" si="59"/>
        <v/>
      </c>
      <c r="G831" s="18" t="str">
        <f t="shared" si="64"/>
        <v/>
      </c>
      <c r="H831" s="18" t="str">
        <f t="shared" si="65"/>
        <v/>
      </c>
      <c r="I831" s="18" t="str">
        <f t="shared" si="66"/>
        <v/>
      </c>
    </row>
    <row r="832" spans="1:9">
      <c r="A832" s="18">
        <v>630</v>
      </c>
      <c r="C832" s="18" t="str">
        <f t="shared" si="63"/>
        <v/>
      </c>
      <c r="D832" s="18">
        <f>COUNTIF(C$203:C832,C832)</f>
        <v>630</v>
      </c>
      <c r="F832" s="18" t="str">
        <f t="shared" si="59"/>
        <v/>
      </c>
      <c r="G832" s="18" t="str">
        <f t="shared" si="64"/>
        <v/>
      </c>
      <c r="H832" s="18" t="str">
        <f t="shared" si="65"/>
        <v/>
      </c>
      <c r="I832" s="18" t="str">
        <f t="shared" si="66"/>
        <v/>
      </c>
    </row>
    <row r="833" spans="1:9">
      <c r="A833" s="18">
        <v>631</v>
      </c>
      <c r="C833" s="18" t="str">
        <f t="shared" si="63"/>
        <v/>
      </c>
      <c r="D833" s="18">
        <f>COUNTIF(C$203:C833,C833)</f>
        <v>631</v>
      </c>
      <c r="F833" s="18" t="str">
        <f t="shared" si="59"/>
        <v/>
      </c>
      <c r="G833" s="18" t="str">
        <f t="shared" si="64"/>
        <v/>
      </c>
      <c r="H833" s="18" t="str">
        <f t="shared" si="65"/>
        <v/>
      </c>
      <c r="I833" s="18" t="str">
        <f t="shared" si="66"/>
        <v/>
      </c>
    </row>
    <row r="834" spans="1:9">
      <c r="A834" s="18">
        <v>632</v>
      </c>
      <c r="C834" s="18" t="str">
        <f t="shared" si="63"/>
        <v/>
      </c>
      <c r="D834" s="18">
        <f>COUNTIF(C$203:C834,C834)</f>
        <v>632</v>
      </c>
      <c r="F834" s="18" t="str">
        <f t="shared" si="59"/>
        <v/>
      </c>
      <c r="G834" s="18" t="str">
        <f t="shared" si="64"/>
        <v/>
      </c>
      <c r="H834" s="18" t="str">
        <f t="shared" si="65"/>
        <v/>
      </c>
      <c r="I834" s="18" t="str">
        <f t="shared" si="66"/>
        <v/>
      </c>
    </row>
    <row r="835" spans="1:9">
      <c r="A835" s="18">
        <v>633</v>
      </c>
      <c r="C835" s="18" t="str">
        <f t="shared" si="63"/>
        <v/>
      </c>
      <c r="D835" s="18">
        <f>COUNTIF(C$203:C835,C835)</f>
        <v>633</v>
      </c>
      <c r="F835" s="18" t="str">
        <f t="shared" si="59"/>
        <v/>
      </c>
      <c r="G835" s="18" t="str">
        <f t="shared" si="64"/>
        <v/>
      </c>
      <c r="H835" s="18" t="str">
        <f t="shared" si="65"/>
        <v/>
      </c>
      <c r="I835" s="18" t="str">
        <f t="shared" si="66"/>
        <v/>
      </c>
    </row>
    <row r="836" spans="1:9">
      <c r="A836" s="18">
        <v>634</v>
      </c>
      <c r="C836" s="18" t="str">
        <f t="shared" si="63"/>
        <v/>
      </c>
      <c r="D836" s="18">
        <f>COUNTIF(C$203:C836,C836)</f>
        <v>634</v>
      </c>
      <c r="F836" s="18" t="str">
        <f t="shared" si="59"/>
        <v/>
      </c>
      <c r="G836" s="18" t="str">
        <f t="shared" si="64"/>
        <v/>
      </c>
      <c r="H836" s="18" t="str">
        <f t="shared" si="65"/>
        <v/>
      </c>
      <c r="I836" s="18" t="str">
        <f t="shared" si="66"/>
        <v/>
      </c>
    </row>
    <row r="837" spans="1:9">
      <c r="A837" s="18">
        <v>635</v>
      </c>
      <c r="C837" s="18" t="str">
        <f t="shared" si="63"/>
        <v/>
      </c>
      <c r="D837" s="18">
        <f>COUNTIF(C$203:C837,C837)</f>
        <v>635</v>
      </c>
      <c r="F837" s="18" t="str">
        <f t="shared" si="59"/>
        <v/>
      </c>
      <c r="G837" s="18" t="str">
        <f t="shared" si="64"/>
        <v/>
      </c>
      <c r="H837" s="18" t="str">
        <f t="shared" si="65"/>
        <v/>
      </c>
      <c r="I837" s="18" t="str">
        <f t="shared" si="66"/>
        <v/>
      </c>
    </row>
    <row r="838" spans="1:9">
      <c r="A838" s="18">
        <v>636</v>
      </c>
      <c r="C838" s="18" t="str">
        <f t="shared" si="63"/>
        <v/>
      </c>
      <c r="D838" s="18">
        <f>COUNTIF(C$203:C838,C838)</f>
        <v>636</v>
      </c>
      <c r="F838" s="18" t="str">
        <f t="shared" si="59"/>
        <v/>
      </c>
      <c r="G838" s="18" t="str">
        <f t="shared" si="64"/>
        <v/>
      </c>
      <c r="H838" s="18" t="str">
        <f t="shared" si="65"/>
        <v/>
      </c>
      <c r="I838" s="18" t="str">
        <f t="shared" si="66"/>
        <v/>
      </c>
    </row>
    <row r="839" spans="1:9">
      <c r="A839" s="18">
        <v>637</v>
      </c>
      <c r="C839" s="18" t="str">
        <f t="shared" si="63"/>
        <v/>
      </c>
      <c r="D839" s="18">
        <f>COUNTIF(C$203:C839,C839)</f>
        <v>637</v>
      </c>
      <c r="F839" s="18" t="str">
        <f t="shared" si="59"/>
        <v/>
      </c>
      <c r="G839" s="18" t="str">
        <f t="shared" si="64"/>
        <v/>
      </c>
      <c r="H839" s="18" t="str">
        <f t="shared" si="65"/>
        <v/>
      </c>
      <c r="I839" s="18" t="str">
        <f t="shared" si="66"/>
        <v/>
      </c>
    </row>
    <row r="840" spans="1:9">
      <c r="A840" s="18">
        <v>638</v>
      </c>
      <c r="C840" s="18" t="str">
        <f t="shared" si="63"/>
        <v/>
      </c>
      <c r="D840" s="18">
        <f>COUNTIF(C$203:C840,C840)</f>
        <v>638</v>
      </c>
      <c r="F840" s="18" t="str">
        <f t="shared" si="59"/>
        <v/>
      </c>
      <c r="G840" s="18" t="str">
        <f t="shared" si="64"/>
        <v/>
      </c>
      <c r="H840" s="18" t="str">
        <f t="shared" si="65"/>
        <v/>
      </c>
      <c r="I840" s="18" t="str">
        <f t="shared" si="66"/>
        <v/>
      </c>
    </row>
    <row r="841" spans="1:9">
      <c r="A841" s="18">
        <v>639</v>
      </c>
      <c r="C841" s="18" t="str">
        <f t="shared" si="63"/>
        <v/>
      </c>
      <c r="D841" s="18">
        <f>COUNTIF(C$203:C841,C841)</f>
        <v>639</v>
      </c>
      <c r="F841" s="18" t="str">
        <f t="shared" si="59"/>
        <v/>
      </c>
      <c r="G841" s="18" t="str">
        <f t="shared" si="64"/>
        <v/>
      </c>
      <c r="H841" s="18" t="str">
        <f t="shared" si="65"/>
        <v/>
      </c>
      <c r="I841" s="18" t="str">
        <f t="shared" si="66"/>
        <v/>
      </c>
    </row>
    <row r="842" spans="1:9">
      <c r="A842" s="18">
        <v>640</v>
      </c>
      <c r="C842" s="18" t="str">
        <f t="shared" si="63"/>
        <v/>
      </c>
      <c r="D842" s="18">
        <f>COUNTIF(C$203:C842,C842)</f>
        <v>640</v>
      </c>
      <c r="F842" s="18" t="str">
        <f t="shared" si="59"/>
        <v/>
      </c>
      <c r="G842" s="18" t="str">
        <f t="shared" si="64"/>
        <v/>
      </c>
      <c r="H842" s="18" t="str">
        <f t="shared" si="65"/>
        <v/>
      </c>
      <c r="I842" s="18" t="str">
        <f t="shared" si="66"/>
        <v/>
      </c>
    </row>
    <row r="843" spans="1:9">
      <c r="A843" s="18">
        <v>641</v>
      </c>
      <c r="C843" s="18" t="str">
        <f t="shared" si="63"/>
        <v/>
      </c>
      <c r="D843" s="18">
        <f>COUNTIF(C$203:C843,C843)</f>
        <v>641</v>
      </c>
      <c r="F843" s="18" t="str">
        <f t="shared" si="59"/>
        <v/>
      </c>
      <c r="G843" s="18" t="str">
        <f t="shared" si="64"/>
        <v/>
      </c>
      <c r="H843" s="18" t="str">
        <f t="shared" si="65"/>
        <v/>
      </c>
      <c r="I843" s="18" t="str">
        <f t="shared" si="66"/>
        <v/>
      </c>
    </row>
    <row r="844" spans="1:9">
      <c r="A844" s="18">
        <v>642</v>
      </c>
      <c r="C844" s="18" t="str">
        <f t="shared" si="63"/>
        <v/>
      </c>
      <c r="D844" s="18">
        <f>COUNTIF(C$203:C844,C844)</f>
        <v>642</v>
      </c>
      <c r="F844" s="18" t="str">
        <f t="shared" ref="F844:F907" si="67">IF(C844="","",CONCATENATE(C844,D844)*1)</f>
        <v/>
      </c>
      <c r="G844" s="18" t="str">
        <f t="shared" si="64"/>
        <v/>
      </c>
      <c r="H844" s="18" t="str">
        <f t="shared" si="65"/>
        <v/>
      </c>
      <c r="I844" s="18" t="str">
        <f t="shared" si="66"/>
        <v/>
      </c>
    </row>
    <row r="845" spans="1:9">
      <c r="A845" s="18">
        <v>643</v>
      </c>
      <c r="C845" s="18" t="str">
        <f t="shared" si="63"/>
        <v/>
      </c>
      <c r="D845" s="18">
        <f>COUNTIF(C$203:C845,C845)</f>
        <v>643</v>
      </c>
      <c r="F845" s="18" t="str">
        <f t="shared" si="67"/>
        <v/>
      </c>
      <c r="G845" s="18" t="str">
        <f t="shared" si="64"/>
        <v/>
      </c>
      <c r="H845" s="18" t="str">
        <f t="shared" si="65"/>
        <v/>
      </c>
      <c r="I845" s="18" t="str">
        <f t="shared" si="66"/>
        <v/>
      </c>
    </row>
    <row r="846" spans="1:9">
      <c r="A846" s="18">
        <v>644</v>
      </c>
      <c r="C846" s="18" t="str">
        <f t="shared" si="63"/>
        <v/>
      </c>
      <c r="D846" s="18">
        <f>COUNTIF(C$203:C846,C846)</f>
        <v>644</v>
      </c>
      <c r="F846" s="18" t="str">
        <f t="shared" si="67"/>
        <v/>
      </c>
      <c r="G846" s="18" t="str">
        <f t="shared" si="64"/>
        <v/>
      </c>
      <c r="H846" s="18" t="str">
        <f t="shared" si="65"/>
        <v/>
      </c>
      <c r="I846" s="18" t="str">
        <f t="shared" si="66"/>
        <v/>
      </c>
    </row>
    <row r="847" spans="1:9">
      <c r="A847" s="18">
        <v>645</v>
      </c>
      <c r="C847" s="18" t="str">
        <f t="shared" si="63"/>
        <v/>
      </c>
      <c r="D847" s="18">
        <f>COUNTIF(C$203:C847,C847)</f>
        <v>645</v>
      </c>
      <c r="F847" s="18" t="str">
        <f t="shared" si="67"/>
        <v/>
      </c>
      <c r="G847" s="18" t="str">
        <f t="shared" si="64"/>
        <v/>
      </c>
      <c r="H847" s="18" t="str">
        <f t="shared" si="65"/>
        <v/>
      </c>
      <c r="I847" s="18" t="str">
        <f t="shared" si="66"/>
        <v/>
      </c>
    </row>
    <row r="848" spans="1:9">
      <c r="A848" s="18">
        <v>646</v>
      </c>
      <c r="C848" s="18" t="str">
        <f t="shared" si="63"/>
        <v/>
      </c>
      <c r="D848" s="18">
        <f>COUNTIF(C$203:C848,C848)</f>
        <v>646</v>
      </c>
      <c r="F848" s="18" t="str">
        <f t="shared" si="67"/>
        <v/>
      </c>
      <c r="G848" s="18" t="str">
        <f t="shared" si="64"/>
        <v/>
      </c>
      <c r="H848" s="18" t="str">
        <f t="shared" si="65"/>
        <v/>
      </c>
      <c r="I848" s="18" t="str">
        <f t="shared" si="66"/>
        <v/>
      </c>
    </row>
    <row r="849" spans="1:9">
      <c r="A849" s="18">
        <v>647</v>
      </c>
      <c r="C849" s="18" t="str">
        <f t="shared" si="63"/>
        <v/>
      </c>
      <c r="D849" s="18">
        <f>COUNTIF(C$203:C849,C849)</f>
        <v>647</v>
      </c>
      <c r="F849" s="18" t="str">
        <f t="shared" si="67"/>
        <v/>
      </c>
      <c r="G849" s="18" t="str">
        <f t="shared" si="64"/>
        <v/>
      </c>
      <c r="H849" s="18" t="str">
        <f t="shared" si="65"/>
        <v/>
      </c>
      <c r="I849" s="18" t="str">
        <f t="shared" si="66"/>
        <v/>
      </c>
    </row>
    <row r="850" spans="1:9">
      <c r="A850" s="18">
        <v>648</v>
      </c>
      <c r="C850" s="18" t="str">
        <f t="shared" si="63"/>
        <v/>
      </c>
      <c r="D850" s="18">
        <f>COUNTIF(C$203:C850,C850)</f>
        <v>648</v>
      </c>
      <c r="F850" s="18" t="str">
        <f t="shared" si="67"/>
        <v/>
      </c>
      <c r="G850" s="18" t="str">
        <f t="shared" si="64"/>
        <v/>
      </c>
      <c r="H850" s="18" t="str">
        <f t="shared" si="65"/>
        <v/>
      </c>
      <c r="I850" s="18" t="str">
        <f t="shared" si="66"/>
        <v/>
      </c>
    </row>
    <row r="851" spans="1:9">
      <c r="A851" s="18">
        <v>649</v>
      </c>
      <c r="C851" s="18" t="str">
        <f t="shared" si="63"/>
        <v/>
      </c>
      <c r="D851" s="18">
        <f>COUNTIF(C$203:C851,C851)</f>
        <v>649</v>
      </c>
      <c r="F851" s="18" t="str">
        <f t="shared" si="67"/>
        <v/>
      </c>
      <c r="G851" s="18" t="str">
        <f t="shared" si="64"/>
        <v/>
      </c>
      <c r="H851" s="18" t="str">
        <f t="shared" si="65"/>
        <v/>
      </c>
      <c r="I851" s="18" t="str">
        <f t="shared" si="66"/>
        <v/>
      </c>
    </row>
    <row r="852" spans="1:9">
      <c r="A852" s="18">
        <v>650</v>
      </c>
      <c r="C852" s="18" t="str">
        <f t="shared" si="63"/>
        <v/>
      </c>
      <c r="D852" s="18">
        <f>COUNTIF(C$203:C852,C852)</f>
        <v>650</v>
      </c>
      <c r="F852" s="18" t="str">
        <f t="shared" si="67"/>
        <v/>
      </c>
      <c r="G852" s="18" t="str">
        <f t="shared" si="64"/>
        <v/>
      </c>
      <c r="H852" s="18" t="str">
        <f t="shared" si="65"/>
        <v/>
      </c>
      <c r="I852" s="18" t="str">
        <f t="shared" si="66"/>
        <v/>
      </c>
    </row>
    <row r="853" spans="1:9">
      <c r="A853" s="18">
        <v>651</v>
      </c>
      <c r="C853" s="18" t="str">
        <f t="shared" si="63"/>
        <v/>
      </c>
      <c r="D853" s="18">
        <f>COUNTIF(C$203:C853,C853)</f>
        <v>651</v>
      </c>
      <c r="F853" s="18" t="str">
        <f t="shared" si="67"/>
        <v/>
      </c>
      <c r="G853" s="18" t="str">
        <f t="shared" si="64"/>
        <v/>
      </c>
      <c r="H853" s="18" t="str">
        <f t="shared" si="65"/>
        <v/>
      </c>
      <c r="I853" s="18" t="str">
        <f t="shared" si="66"/>
        <v/>
      </c>
    </row>
    <row r="854" spans="1:9">
      <c r="A854" s="18">
        <v>652</v>
      </c>
      <c r="C854" s="18" t="str">
        <f t="shared" si="63"/>
        <v/>
      </c>
      <c r="D854" s="18">
        <f>COUNTIF(C$203:C854,C854)</f>
        <v>652</v>
      </c>
      <c r="F854" s="18" t="str">
        <f t="shared" si="67"/>
        <v/>
      </c>
      <c r="G854" s="18" t="str">
        <f t="shared" si="64"/>
        <v/>
      </c>
      <c r="H854" s="18" t="str">
        <f t="shared" si="65"/>
        <v/>
      </c>
      <c r="I854" s="18" t="str">
        <f t="shared" si="66"/>
        <v/>
      </c>
    </row>
    <row r="855" spans="1:9">
      <c r="A855" s="18">
        <v>653</v>
      </c>
      <c r="C855" s="18" t="str">
        <f t="shared" si="63"/>
        <v/>
      </c>
      <c r="D855" s="18">
        <f>COUNTIF(C$203:C855,C855)</f>
        <v>653</v>
      </c>
      <c r="F855" s="18" t="str">
        <f t="shared" si="67"/>
        <v/>
      </c>
      <c r="G855" s="18" t="str">
        <f t="shared" si="64"/>
        <v/>
      </c>
      <c r="H855" s="18" t="str">
        <f t="shared" si="65"/>
        <v/>
      </c>
      <c r="I855" s="18" t="str">
        <f t="shared" si="66"/>
        <v/>
      </c>
    </row>
    <row r="856" spans="1:9">
      <c r="A856" s="18">
        <v>654</v>
      </c>
      <c r="C856" s="18" t="str">
        <f t="shared" si="63"/>
        <v/>
      </c>
      <c r="D856" s="18">
        <f>COUNTIF(C$203:C856,C856)</f>
        <v>654</v>
      </c>
      <c r="F856" s="18" t="str">
        <f t="shared" si="67"/>
        <v/>
      </c>
      <c r="G856" s="18" t="str">
        <f t="shared" si="64"/>
        <v/>
      </c>
      <c r="H856" s="18" t="str">
        <f t="shared" si="65"/>
        <v/>
      </c>
      <c r="I856" s="18" t="str">
        <f t="shared" si="66"/>
        <v/>
      </c>
    </row>
    <row r="857" spans="1:9">
      <c r="A857" s="18">
        <v>655</v>
      </c>
      <c r="C857" s="18" t="str">
        <f t="shared" si="63"/>
        <v/>
      </c>
      <c r="D857" s="18">
        <f>COUNTIF(C$203:C857,C857)</f>
        <v>655</v>
      </c>
      <c r="F857" s="18" t="str">
        <f t="shared" si="67"/>
        <v/>
      </c>
      <c r="G857" s="18" t="str">
        <f t="shared" si="64"/>
        <v/>
      </c>
      <c r="H857" s="18" t="str">
        <f t="shared" si="65"/>
        <v/>
      </c>
      <c r="I857" s="18" t="str">
        <f t="shared" si="66"/>
        <v/>
      </c>
    </row>
    <row r="858" spans="1:9">
      <c r="A858" s="18">
        <v>656</v>
      </c>
      <c r="C858" s="18" t="str">
        <f t="shared" si="63"/>
        <v/>
      </c>
      <c r="D858" s="18">
        <f>COUNTIF(C$203:C858,C858)</f>
        <v>656</v>
      </c>
      <c r="F858" s="18" t="str">
        <f t="shared" si="67"/>
        <v/>
      </c>
      <c r="G858" s="18" t="str">
        <f t="shared" si="64"/>
        <v/>
      </c>
      <c r="H858" s="18" t="str">
        <f t="shared" si="65"/>
        <v/>
      </c>
      <c r="I858" s="18" t="str">
        <f t="shared" si="66"/>
        <v/>
      </c>
    </row>
    <row r="859" spans="1:9">
      <c r="A859" s="18">
        <v>657</v>
      </c>
      <c r="C859" s="18" t="str">
        <f t="shared" si="63"/>
        <v/>
      </c>
      <c r="D859" s="18">
        <f>COUNTIF(C$203:C859,C859)</f>
        <v>657</v>
      </c>
      <c r="F859" s="18" t="str">
        <f t="shared" si="67"/>
        <v/>
      </c>
      <c r="G859" s="18" t="str">
        <f t="shared" si="64"/>
        <v/>
      </c>
      <c r="H859" s="18" t="str">
        <f t="shared" si="65"/>
        <v/>
      </c>
      <c r="I859" s="18" t="str">
        <f t="shared" si="66"/>
        <v/>
      </c>
    </row>
    <row r="860" spans="1:9">
      <c r="A860" s="18">
        <v>658</v>
      </c>
      <c r="C860" s="18" t="str">
        <f t="shared" si="63"/>
        <v/>
      </c>
      <c r="D860" s="18">
        <f>COUNTIF(C$203:C860,C860)</f>
        <v>658</v>
      </c>
      <c r="F860" s="18" t="str">
        <f t="shared" si="67"/>
        <v/>
      </c>
      <c r="G860" s="18" t="str">
        <f t="shared" si="64"/>
        <v/>
      </c>
      <c r="H860" s="18" t="str">
        <f t="shared" si="65"/>
        <v/>
      </c>
      <c r="I860" s="18" t="str">
        <f t="shared" si="66"/>
        <v/>
      </c>
    </row>
    <row r="861" spans="1:9">
      <c r="A861" s="18">
        <v>659</v>
      </c>
      <c r="C861" s="18" t="str">
        <f t="shared" si="63"/>
        <v/>
      </c>
      <c r="D861" s="18">
        <f>COUNTIF(C$203:C861,C861)</f>
        <v>659</v>
      </c>
      <c r="F861" s="18" t="str">
        <f t="shared" si="67"/>
        <v/>
      </c>
      <c r="G861" s="18" t="str">
        <f t="shared" si="64"/>
        <v/>
      </c>
      <c r="H861" s="18" t="str">
        <f t="shared" si="65"/>
        <v/>
      </c>
      <c r="I861" s="18" t="str">
        <f t="shared" si="66"/>
        <v/>
      </c>
    </row>
    <row r="862" spans="1:9">
      <c r="A862" s="18">
        <v>660</v>
      </c>
      <c r="C862" s="18" t="str">
        <f t="shared" si="63"/>
        <v/>
      </c>
      <c r="D862" s="18">
        <f>COUNTIF(C$203:C862,C862)</f>
        <v>660</v>
      </c>
      <c r="F862" s="18" t="str">
        <f t="shared" si="67"/>
        <v/>
      </c>
      <c r="G862" s="18" t="str">
        <f t="shared" si="64"/>
        <v/>
      </c>
      <c r="H862" s="18" t="str">
        <f t="shared" si="65"/>
        <v/>
      </c>
      <c r="I862" s="18" t="str">
        <f t="shared" si="66"/>
        <v/>
      </c>
    </row>
    <row r="863" spans="1:9">
      <c r="A863" s="18">
        <v>661</v>
      </c>
      <c r="C863" s="18" t="str">
        <f t="shared" si="63"/>
        <v/>
      </c>
      <c r="D863" s="18">
        <f>COUNTIF(C$203:C863,C863)</f>
        <v>661</v>
      </c>
      <c r="F863" s="18" t="str">
        <f t="shared" si="67"/>
        <v/>
      </c>
      <c r="G863" s="18" t="str">
        <f t="shared" si="64"/>
        <v/>
      </c>
      <c r="H863" s="18" t="str">
        <f t="shared" si="65"/>
        <v/>
      </c>
      <c r="I863" s="18" t="str">
        <f t="shared" si="66"/>
        <v/>
      </c>
    </row>
    <row r="864" spans="1:9">
      <c r="A864" s="18">
        <v>662</v>
      </c>
      <c r="C864" s="18" t="str">
        <f t="shared" si="63"/>
        <v/>
      </c>
      <c r="D864" s="18">
        <f>COUNTIF(C$203:C864,C864)</f>
        <v>662</v>
      </c>
      <c r="F864" s="18" t="str">
        <f t="shared" si="67"/>
        <v/>
      </c>
      <c r="G864" s="18" t="str">
        <f t="shared" si="64"/>
        <v/>
      </c>
      <c r="H864" s="18" t="str">
        <f t="shared" si="65"/>
        <v/>
      </c>
      <c r="I864" s="18" t="str">
        <f t="shared" si="66"/>
        <v/>
      </c>
    </row>
    <row r="865" spans="1:9">
      <c r="A865" s="18">
        <v>663</v>
      </c>
      <c r="C865" s="18" t="str">
        <f t="shared" si="63"/>
        <v/>
      </c>
      <c r="D865" s="18">
        <f>COUNTIF(C$203:C865,C865)</f>
        <v>663</v>
      </c>
      <c r="F865" s="18" t="str">
        <f t="shared" si="67"/>
        <v/>
      </c>
      <c r="G865" s="18" t="str">
        <f t="shared" si="64"/>
        <v/>
      </c>
      <c r="H865" s="18" t="str">
        <f t="shared" si="65"/>
        <v/>
      </c>
      <c r="I865" s="18" t="str">
        <f t="shared" si="66"/>
        <v/>
      </c>
    </row>
    <row r="866" spans="1:9">
      <c r="A866" s="18">
        <v>664</v>
      </c>
      <c r="C866" s="18" t="str">
        <f t="shared" si="63"/>
        <v/>
      </c>
      <c r="D866" s="18">
        <f>COUNTIF(C$203:C866,C866)</f>
        <v>664</v>
      </c>
      <c r="F866" s="18" t="str">
        <f t="shared" si="67"/>
        <v/>
      </c>
      <c r="G866" s="18" t="str">
        <f t="shared" si="64"/>
        <v/>
      </c>
      <c r="H866" s="18" t="str">
        <f t="shared" si="65"/>
        <v/>
      </c>
      <c r="I866" s="18" t="str">
        <f t="shared" si="66"/>
        <v/>
      </c>
    </row>
    <row r="867" spans="1:9">
      <c r="A867" s="18">
        <v>665</v>
      </c>
      <c r="C867" s="18" t="str">
        <f t="shared" si="63"/>
        <v/>
      </c>
      <c r="D867" s="18">
        <f>COUNTIF(C$203:C867,C867)</f>
        <v>665</v>
      </c>
      <c r="F867" s="18" t="str">
        <f t="shared" si="67"/>
        <v/>
      </c>
      <c r="G867" s="18" t="str">
        <f t="shared" si="64"/>
        <v/>
      </c>
      <c r="H867" s="18" t="str">
        <f t="shared" si="65"/>
        <v/>
      </c>
      <c r="I867" s="18" t="str">
        <f t="shared" si="66"/>
        <v/>
      </c>
    </row>
    <row r="868" spans="1:9">
      <c r="A868" s="18">
        <v>666</v>
      </c>
      <c r="C868" s="18" t="str">
        <f t="shared" ref="C868:C931" si="68">N68</f>
        <v/>
      </c>
      <c r="D868" s="18">
        <f>COUNTIF(C$203:C868,C868)</f>
        <v>666</v>
      </c>
      <c r="F868" s="18" t="str">
        <f t="shared" si="67"/>
        <v/>
      </c>
      <c r="G868" s="18" t="str">
        <f t="shared" ref="G868:G931" si="69">C68</f>
        <v/>
      </c>
      <c r="H868" s="18" t="str">
        <f t="shared" si="65"/>
        <v/>
      </c>
      <c r="I868" s="18" t="str">
        <f t="shared" si="66"/>
        <v/>
      </c>
    </row>
    <row r="869" spans="1:9">
      <c r="A869" s="18">
        <v>667</v>
      </c>
      <c r="C869" s="18" t="str">
        <f t="shared" si="68"/>
        <v/>
      </c>
      <c r="D869" s="18">
        <f>COUNTIF(C$203:C869,C869)</f>
        <v>667</v>
      </c>
      <c r="F869" s="18" t="str">
        <f t="shared" si="67"/>
        <v/>
      </c>
      <c r="G869" s="18" t="str">
        <f t="shared" si="69"/>
        <v/>
      </c>
      <c r="H869" s="18" t="str">
        <f t="shared" si="65"/>
        <v/>
      </c>
      <c r="I869" s="18" t="str">
        <f t="shared" si="66"/>
        <v/>
      </c>
    </row>
    <row r="870" spans="1:9">
      <c r="A870" s="18">
        <v>668</v>
      </c>
      <c r="C870" s="18" t="str">
        <f t="shared" si="68"/>
        <v/>
      </c>
      <c r="D870" s="18">
        <f>COUNTIF(C$203:C870,C870)</f>
        <v>668</v>
      </c>
      <c r="F870" s="18" t="str">
        <f t="shared" si="67"/>
        <v/>
      </c>
      <c r="G870" s="18" t="str">
        <f t="shared" si="69"/>
        <v/>
      </c>
      <c r="H870" s="18" t="str">
        <f t="shared" si="65"/>
        <v/>
      </c>
      <c r="I870" s="18" t="str">
        <f t="shared" si="66"/>
        <v/>
      </c>
    </row>
    <row r="871" spans="1:9">
      <c r="A871" s="18">
        <v>669</v>
      </c>
      <c r="C871" s="18" t="str">
        <f t="shared" si="68"/>
        <v/>
      </c>
      <c r="D871" s="18">
        <f>COUNTIF(C$203:C871,C871)</f>
        <v>669</v>
      </c>
      <c r="F871" s="18" t="str">
        <f t="shared" si="67"/>
        <v/>
      </c>
      <c r="G871" s="18" t="str">
        <f t="shared" si="69"/>
        <v/>
      </c>
      <c r="H871" s="18" t="str">
        <f t="shared" si="65"/>
        <v/>
      </c>
      <c r="I871" s="18" t="str">
        <f t="shared" si="66"/>
        <v/>
      </c>
    </row>
    <row r="872" spans="1:9">
      <c r="A872" s="18">
        <v>670</v>
      </c>
      <c r="C872" s="18" t="str">
        <f t="shared" si="68"/>
        <v/>
      </c>
      <c r="D872" s="18">
        <f>COUNTIF(C$203:C872,C872)</f>
        <v>670</v>
      </c>
      <c r="F872" s="18" t="str">
        <f t="shared" si="67"/>
        <v/>
      </c>
      <c r="G872" s="18" t="str">
        <f t="shared" si="69"/>
        <v/>
      </c>
      <c r="H872" s="18" t="str">
        <f t="shared" si="65"/>
        <v/>
      </c>
      <c r="I872" s="18" t="str">
        <f t="shared" si="66"/>
        <v/>
      </c>
    </row>
    <row r="873" spans="1:9">
      <c r="A873" s="18">
        <v>671</v>
      </c>
      <c r="C873" s="18" t="str">
        <f t="shared" si="68"/>
        <v/>
      </c>
      <c r="D873" s="18">
        <f>COUNTIF(C$203:C873,C873)</f>
        <v>671</v>
      </c>
      <c r="F873" s="18" t="str">
        <f t="shared" si="67"/>
        <v/>
      </c>
      <c r="G873" s="18" t="str">
        <f t="shared" si="69"/>
        <v/>
      </c>
      <c r="H873" s="18" t="str">
        <f t="shared" si="65"/>
        <v/>
      </c>
      <c r="I873" s="18" t="str">
        <f t="shared" si="66"/>
        <v/>
      </c>
    </row>
    <row r="874" spans="1:9">
      <c r="A874" s="18">
        <v>672</v>
      </c>
      <c r="C874" s="18" t="str">
        <f t="shared" si="68"/>
        <v/>
      </c>
      <c r="D874" s="18">
        <f>COUNTIF(C$203:C874,C874)</f>
        <v>672</v>
      </c>
      <c r="F874" s="18" t="str">
        <f t="shared" si="67"/>
        <v/>
      </c>
      <c r="G874" s="18" t="str">
        <f t="shared" si="69"/>
        <v/>
      </c>
      <c r="H874" s="18" t="str">
        <f t="shared" si="65"/>
        <v/>
      </c>
      <c r="I874" s="18" t="str">
        <f t="shared" si="66"/>
        <v/>
      </c>
    </row>
    <row r="875" spans="1:9">
      <c r="A875" s="18">
        <v>673</v>
      </c>
      <c r="C875" s="18" t="str">
        <f t="shared" si="68"/>
        <v/>
      </c>
      <c r="D875" s="18">
        <f>COUNTIF(C$203:C875,C875)</f>
        <v>673</v>
      </c>
      <c r="F875" s="18" t="str">
        <f t="shared" si="67"/>
        <v/>
      </c>
      <c r="G875" s="18" t="str">
        <f t="shared" si="69"/>
        <v/>
      </c>
      <c r="H875" s="18" t="str">
        <f t="shared" si="65"/>
        <v/>
      </c>
      <c r="I875" s="18" t="str">
        <f t="shared" si="66"/>
        <v/>
      </c>
    </row>
    <row r="876" spans="1:9">
      <c r="A876" s="18">
        <v>674</v>
      </c>
      <c r="C876" s="18" t="str">
        <f t="shared" si="68"/>
        <v/>
      </c>
      <c r="D876" s="18">
        <f>COUNTIF(C$203:C876,C876)</f>
        <v>674</v>
      </c>
      <c r="F876" s="18" t="str">
        <f t="shared" si="67"/>
        <v/>
      </c>
      <c r="G876" s="18" t="str">
        <f t="shared" si="69"/>
        <v/>
      </c>
      <c r="H876" s="18" t="str">
        <f t="shared" si="65"/>
        <v/>
      </c>
      <c r="I876" s="18" t="str">
        <f t="shared" si="66"/>
        <v/>
      </c>
    </row>
    <row r="877" spans="1:9">
      <c r="A877" s="18">
        <v>675</v>
      </c>
      <c r="C877" s="18" t="str">
        <f t="shared" si="68"/>
        <v/>
      </c>
      <c r="D877" s="18">
        <f>COUNTIF(C$203:C877,C877)</f>
        <v>675</v>
      </c>
      <c r="F877" s="18" t="str">
        <f t="shared" si="67"/>
        <v/>
      </c>
      <c r="G877" s="18" t="str">
        <f t="shared" si="69"/>
        <v/>
      </c>
      <c r="H877" s="18" t="str">
        <f t="shared" si="65"/>
        <v/>
      </c>
      <c r="I877" s="18" t="str">
        <f t="shared" si="66"/>
        <v/>
      </c>
    </row>
    <row r="878" spans="1:9">
      <c r="A878" s="18">
        <v>676</v>
      </c>
      <c r="C878" s="18" t="str">
        <f t="shared" si="68"/>
        <v/>
      </c>
      <c r="D878" s="18">
        <f>COUNTIF(C$203:C878,C878)</f>
        <v>676</v>
      </c>
      <c r="F878" s="18" t="str">
        <f t="shared" si="67"/>
        <v/>
      </c>
      <c r="G878" s="18" t="str">
        <f t="shared" si="69"/>
        <v/>
      </c>
      <c r="H878" s="18" t="str">
        <f t="shared" si="65"/>
        <v/>
      </c>
      <c r="I878" s="18" t="str">
        <f t="shared" si="66"/>
        <v/>
      </c>
    </row>
    <row r="879" spans="1:9">
      <c r="A879" s="18">
        <v>677</v>
      </c>
      <c r="C879" s="18" t="str">
        <f t="shared" si="68"/>
        <v/>
      </c>
      <c r="D879" s="18">
        <f>COUNTIF(C$203:C879,C879)</f>
        <v>677</v>
      </c>
      <c r="F879" s="18" t="str">
        <f t="shared" si="67"/>
        <v/>
      </c>
      <c r="G879" s="18" t="str">
        <f t="shared" si="69"/>
        <v/>
      </c>
      <c r="H879" s="18" t="str">
        <f t="shared" si="65"/>
        <v/>
      </c>
      <c r="I879" s="18" t="str">
        <f t="shared" si="66"/>
        <v/>
      </c>
    </row>
    <row r="880" spans="1:9">
      <c r="A880" s="18">
        <v>678</v>
      </c>
      <c r="C880" s="18" t="str">
        <f t="shared" si="68"/>
        <v/>
      </c>
      <c r="D880" s="18">
        <f>COUNTIF(C$203:C880,C880)</f>
        <v>678</v>
      </c>
      <c r="F880" s="18" t="str">
        <f t="shared" si="67"/>
        <v/>
      </c>
      <c r="G880" s="18" t="str">
        <f t="shared" si="69"/>
        <v/>
      </c>
      <c r="H880" s="18" t="str">
        <f t="shared" si="65"/>
        <v/>
      </c>
      <c r="I880" s="18" t="str">
        <f t="shared" si="66"/>
        <v/>
      </c>
    </row>
    <row r="881" spans="1:9">
      <c r="A881" s="18">
        <v>679</v>
      </c>
      <c r="C881" s="18" t="str">
        <f t="shared" si="68"/>
        <v/>
      </c>
      <c r="D881" s="18">
        <f>COUNTIF(C$203:C881,C881)</f>
        <v>679</v>
      </c>
      <c r="F881" s="18" t="str">
        <f t="shared" si="67"/>
        <v/>
      </c>
      <c r="G881" s="18" t="str">
        <f t="shared" si="69"/>
        <v/>
      </c>
      <c r="H881" s="18" t="str">
        <f t="shared" si="65"/>
        <v/>
      </c>
      <c r="I881" s="18" t="str">
        <f t="shared" si="66"/>
        <v/>
      </c>
    </row>
    <row r="882" spans="1:9">
      <c r="A882" s="18">
        <v>680</v>
      </c>
      <c r="C882" s="18" t="str">
        <f t="shared" si="68"/>
        <v/>
      </c>
      <c r="D882" s="18">
        <f>COUNTIF(C$203:C882,C882)</f>
        <v>680</v>
      </c>
      <c r="F882" s="18" t="str">
        <f t="shared" si="67"/>
        <v/>
      </c>
      <c r="G882" s="18" t="str">
        <f t="shared" si="69"/>
        <v/>
      </c>
      <c r="H882" s="18" t="str">
        <f t="shared" si="65"/>
        <v/>
      </c>
      <c r="I882" s="18" t="str">
        <f t="shared" si="66"/>
        <v/>
      </c>
    </row>
    <row r="883" spans="1:9">
      <c r="A883" s="18">
        <v>681</v>
      </c>
      <c r="C883" s="18" t="str">
        <f t="shared" si="68"/>
        <v/>
      </c>
      <c r="D883" s="18">
        <f>COUNTIF(C$203:C883,C883)</f>
        <v>681</v>
      </c>
      <c r="F883" s="18" t="str">
        <f t="shared" si="67"/>
        <v/>
      </c>
      <c r="G883" s="18" t="str">
        <f t="shared" si="69"/>
        <v/>
      </c>
      <c r="H883" s="18" t="str">
        <f t="shared" ref="H883:H946" si="70">D83</f>
        <v/>
      </c>
      <c r="I883" s="18" t="str">
        <f t="shared" ref="I883:I946" si="71">E83</f>
        <v/>
      </c>
    </row>
    <row r="884" spans="1:9">
      <c r="A884" s="18">
        <v>682</v>
      </c>
      <c r="C884" s="18" t="str">
        <f t="shared" si="68"/>
        <v/>
      </c>
      <c r="D884" s="18">
        <f>COUNTIF(C$203:C884,C884)</f>
        <v>682</v>
      </c>
      <c r="F884" s="18" t="str">
        <f t="shared" si="67"/>
        <v/>
      </c>
      <c r="G884" s="18" t="str">
        <f t="shared" si="69"/>
        <v/>
      </c>
      <c r="H884" s="18" t="str">
        <f t="shared" si="70"/>
        <v/>
      </c>
      <c r="I884" s="18" t="str">
        <f t="shared" si="71"/>
        <v/>
      </c>
    </row>
    <row r="885" spans="1:9">
      <c r="A885" s="18">
        <v>683</v>
      </c>
      <c r="C885" s="18" t="str">
        <f t="shared" si="68"/>
        <v/>
      </c>
      <c r="D885" s="18">
        <f>COUNTIF(C$203:C885,C885)</f>
        <v>683</v>
      </c>
      <c r="F885" s="18" t="str">
        <f t="shared" si="67"/>
        <v/>
      </c>
      <c r="G885" s="18" t="str">
        <f t="shared" si="69"/>
        <v/>
      </c>
      <c r="H885" s="18" t="str">
        <f t="shared" si="70"/>
        <v/>
      </c>
      <c r="I885" s="18" t="str">
        <f t="shared" si="71"/>
        <v/>
      </c>
    </row>
    <row r="886" spans="1:9">
      <c r="A886" s="18">
        <v>684</v>
      </c>
      <c r="C886" s="18" t="str">
        <f t="shared" si="68"/>
        <v/>
      </c>
      <c r="D886" s="18">
        <f>COUNTIF(C$203:C886,C886)</f>
        <v>684</v>
      </c>
      <c r="F886" s="18" t="str">
        <f t="shared" si="67"/>
        <v/>
      </c>
      <c r="G886" s="18" t="str">
        <f t="shared" si="69"/>
        <v/>
      </c>
      <c r="H886" s="18" t="str">
        <f t="shared" si="70"/>
        <v/>
      </c>
      <c r="I886" s="18" t="str">
        <f t="shared" si="71"/>
        <v/>
      </c>
    </row>
    <row r="887" spans="1:9">
      <c r="A887" s="18">
        <v>685</v>
      </c>
      <c r="C887" s="18" t="str">
        <f t="shared" si="68"/>
        <v/>
      </c>
      <c r="D887" s="18">
        <f>COUNTIF(C$203:C887,C887)</f>
        <v>685</v>
      </c>
      <c r="F887" s="18" t="str">
        <f t="shared" si="67"/>
        <v/>
      </c>
      <c r="G887" s="18" t="str">
        <f t="shared" si="69"/>
        <v/>
      </c>
      <c r="H887" s="18" t="str">
        <f t="shared" si="70"/>
        <v/>
      </c>
      <c r="I887" s="18" t="str">
        <f t="shared" si="71"/>
        <v/>
      </c>
    </row>
    <row r="888" spans="1:9">
      <c r="A888" s="18">
        <v>686</v>
      </c>
      <c r="C888" s="18" t="str">
        <f t="shared" si="68"/>
        <v/>
      </c>
      <c r="D888" s="18">
        <f>COUNTIF(C$203:C888,C888)</f>
        <v>686</v>
      </c>
      <c r="F888" s="18" t="str">
        <f t="shared" si="67"/>
        <v/>
      </c>
      <c r="G888" s="18" t="str">
        <f t="shared" si="69"/>
        <v/>
      </c>
      <c r="H888" s="18" t="str">
        <f t="shared" si="70"/>
        <v/>
      </c>
      <c r="I888" s="18" t="str">
        <f t="shared" si="71"/>
        <v/>
      </c>
    </row>
    <row r="889" spans="1:9">
      <c r="A889" s="18">
        <v>687</v>
      </c>
      <c r="C889" s="18" t="str">
        <f t="shared" si="68"/>
        <v/>
      </c>
      <c r="D889" s="18">
        <f>COUNTIF(C$203:C889,C889)</f>
        <v>687</v>
      </c>
      <c r="F889" s="18" t="str">
        <f t="shared" si="67"/>
        <v/>
      </c>
      <c r="G889" s="18" t="str">
        <f t="shared" si="69"/>
        <v/>
      </c>
      <c r="H889" s="18" t="str">
        <f t="shared" si="70"/>
        <v/>
      </c>
      <c r="I889" s="18" t="str">
        <f t="shared" si="71"/>
        <v/>
      </c>
    </row>
    <row r="890" spans="1:9">
      <c r="A890" s="18">
        <v>688</v>
      </c>
      <c r="C890" s="18" t="str">
        <f t="shared" si="68"/>
        <v/>
      </c>
      <c r="D890" s="18">
        <f>COUNTIF(C$203:C890,C890)</f>
        <v>688</v>
      </c>
      <c r="F890" s="18" t="str">
        <f t="shared" si="67"/>
        <v/>
      </c>
      <c r="G890" s="18" t="str">
        <f t="shared" si="69"/>
        <v/>
      </c>
      <c r="H890" s="18" t="str">
        <f t="shared" si="70"/>
        <v/>
      </c>
      <c r="I890" s="18" t="str">
        <f t="shared" si="71"/>
        <v/>
      </c>
    </row>
    <row r="891" spans="1:9">
      <c r="A891" s="18">
        <v>689</v>
      </c>
      <c r="C891" s="18" t="str">
        <f t="shared" si="68"/>
        <v/>
      </c>
      <c r="D891" s="18">
        <f>COUNTIF(C$203:C891,C891)</f>
        <v>689</v>
      </c>
      <c r="F891" s="18" t="str">
        <f t="shared" si="67"/>
        <v/>
      </c>
      <c r="G891" s="18" t="str">
        <f t="shared" si="69"/>
        <v/>
      </c>
      <c r="H891" s="18" t="str">
        <f t="shared" si="70"/>
        <v/>
      </c>
      <c r="I891" s="18" t="str">
        <f t="shared" si="71"/>
        <v/>
      </c>
    </row>
    <row r="892" spans="1:9">
      <c r="A892" s="18">
        <v>690</v>
      </c>
      <c r="C892" s="18" t="str">
        <f t="shared" si="68"/>
        <v/>
      </c>
      <c r="D892" s="18">
        <f>COUNTIF(C$203:C892,C892)</f>
        <v>690</v>
      </c>
      <c r="F892" s="18" t="str">
        <f t="shared" si="67"/>
        <v/>
      </c>
      <c r="G892" s="18" t="str">
        <f t="shared" si="69"/>
        <v/>
      </c>
      <c r="H892" s="18" t="str">
        <f t="shared" si="70"/>
        <v/>
      </c>
      <c r="I892" s="18" t="str">
        <f t="shared" si="71"/>
        <v/>
      </c>
    </row>
    <row r="893" spans="1:9">
      <c r="A893" s="18">
        <v>691</v>
      </c>
      <c r="C893" s="18" t="str">
        <f t="shared" si="68"/>
        <v/>
      </c>
      <c r="D893" s="18">
        <f>COUNTIF(C$203:C893,C893)</f>
        <v>691</v>
      </c>
      <c r="F893" s="18" t="str">
        <f t="shared" si="67"/>
        <v/>
      </c>
      <c r="G893" s="18" t="str">
        <f t="shared" si="69"/>
        <v/>
      </c>
      <c r="H893" s="18" t="str">
        <f t="shared" si="70"/>
        <v/>
      </c>
      <c r="I893" s="18" t="str">
        <f t="shared" si="71"/>
        <v/>
      </c>
    </row>
    <row r="894" spans="1:9">
      <c r="A894" s="18">
        <v>692</v>
      </c>
      <c r="C894" s="18" t="str">
        <f t="shared" si="68"/>
        <v/>
      </c>
      <c r="D894" s="18">
        <f>COUNTIF(C$203:C894,C894)</f>
        <v>692</v>
      </c>
      <c r="F894" s="18" t="str">
        <f t="shared" si="67"/>
        <v/>
      </c>
      <c r="G894" s="18" t="str">
        <f t="shared" si="69"/>
        <v/>
      </c>
      <c r="H894" s="18" t="str">
        <f t="shared" si="70"/>
        <v/>
      </c>
      <c r="I894" s="18" t="str">
        <f t="shared" si="71"/>
        <v/>
      </c>
    </row>
    <row r="895" spans="1:9">
      <c r="A895" s="18">
        <v>693</v>
      </c>
      <c r="C895" s="18" t="str">
        <f t="shared" si="68"/>
        <v/>
      </c>
      <c r="D895" s="18">
        <f>COUNTIF(C$203:C895,C895)</f>
        <v>693</v>
      </c>
      <c r="F895" s="18" t="str">
        <f t="shared" si="67"/>
        <v/>
      </c>
      <c r="G895" s="18" t="str">
        <f t="shared" si="69"/>
        <v/>
      </c>
      <c r="H895" s="18" t="str">
        <f t="shared" si="70"/>
        <v/>
      </c>
      <c r="I895" s="18" t="str">
        <f t="shared" si="71"/>
        <v/>
      </c>
    </row>
    <row r="896" spans="1:9">
      <c r="A896" s="18">
        <v>694</v>
      </c>
      <c r="C896" s="18" t="str">
        <f t="shared" si="68"/>
        <v/>
      </c>
      <c r="D896" s="18">
        <f>COUNTIF(C$203:C896,C896)</f>
        <v>694</v>
      </c>
      <c r="F896" s="18" t="str">
        <f t="shared" si="67"/>
        <v/>
      </c>
      <c r="G896" s="18" t="str">
        <f t="shared" si="69"/>
        <v/>
      </c>
      <c r="H896" s="18" t="str">
        <f t="shared" si="70"/>
        <v/>
      </c>
      <c r="I896" s="18" t="str">
        <f t="shared" si="71"/>
        <v/>
      </c>
    </row>
    <row r="897" spans="1:9">
      <c r="A897" s="18">
        <v>695</v>
      </c>
      <c r="C897" s="18" t="str">
        <f t="shared" si="68"/>
        <v/>
      </c>
      <c r="D897" s="18">
        <f>COUNTIF(C$203:C897,C897)</f>
        <v>695</v>
      </c>
      <c r="F897" s="18" t="str">
        <f t="shared" si="67"/>
        <v/>
      </c>
      <c r="G897" s="18" t="str">
        <f t="shared" si="69"/>
        <v/>
      </c>
      <c r="H897" s="18" t="str">
        <f t="shared" si="70"/>
        <v/>
      </c>
      <c r="I897" s="18" t="str">
        <f t="shared" si="71"/>
        <v/>
      </c>
    </row>
    <row r="898" spans="1:9">
      <c r="A898" s="18">
        <v>696</v>
      </c>
      <c r="C898" s="18" t="str">
        <f t="shared" si="68"/>
        <v/>
      </c>
      <c r="D898" s="18">
        <f>COUNTIF(C$203:C898,C898)</f>
        <v>696</v>
      </c>
      <c r="F898" s="18" t="str">
        <f t="shared" si="67"/>
        <v/>
      </c>
      <c r="G898" s="18" t="str">
        <f t="shared" si="69"/>
        <v/>
      </c>
      <c r="H898" s="18" t="str">
        <f t="shared" si="70"/>
        <v/>
      </c>
      <c r="I898" s="18" t="str">
        <f t="shared" si="71"/>
        <v/>
      </c>
    </row>
    <row r="899" spans="1:9">
      <c r="A899" s="18">
        <v>697</v>
      </c>
      <c r="C899" s="18" t="str">
        <f t="shared" si="68"/>
        <v/>
      </c>
      <c r="D899" s="18">
        <f>COUNTIF(C$203:C899,C899)</f>
        <v>697</v>
      </c>
      <c r="F899" s="18" t="str">
        <f t="shared" si="67"/>
        <v/>
      </c>
      <c r="G899" s="18" t="str">
        <f t="shared" si="69"/>
        <v/>
      </c>
      <c r="H899" s="18" t="str">
        <f t="shared" si="70"/>
        <v/>
      </c>
      <c r="I899" s="18" t="str">
        <f t="shared" si="71"/>
        <v/>
      </c>
    </row>
    <row r="900" spans="1:9">
      <c r="A900" s="18">
        <v>698</v>
      </c>
      <c r="C900" s="18" t="str">
        <f t="shared" si="68"/>
        <v/>
      </c>
      <c r="D900" s="18">
        <f>COUNTIF(C$203:C900,C900)</f>
        <v>698</v>
      </c>
      <c r="F900" s="18" t="str">
        <f t="shared" si="67"/>
        <v/>
      </c>
      <c r="G900" s="18" t="str">
        <f t="shared" si="69"/>
        <v/>
      </c>
      <c r="H900" s="18" t="str">
        <f t="shared" si="70"/>
        <v/>
      </c>
      <c r="I900" s="18" t="str">
        <f t="shared" si="71"/>
        <v/>
      </c>
    </row>
    <row r="901" spans="1:9">
      <c r="A901" s="18">
        <v>699</v>
      </c>
      <c r="C901" s="18" t="str">
        <f t="shared" si="68"/>
        <v/>
      </c>
      <c r="D901" s="18">
        <f>COUNTIF(C$203:C901,C901)</f>
        <v>699</v>
      </c>
      <c r="F901" s="18" t="str">
        <f t="shared" si="67"/>
        <v/>
      </c>
      <c r="G901" s="18" t="str">
        <f t="shared" si="69"/>
        <v/>
      </c>
      <c r="H901" s="18" t="str">
        <f t="shared" si="70"/>
        <v/>
      </c>
      <c r="I901" s="18" t="str">
        <f t="shared" si="71"/>
        <v/>
      </c>
    </row>
    <row r="902" spans="1:9">
      <c r="A902" s="18">
        <v>700</v>
      </c>
      <c r="C902" s="18" t="str">
        <f t="shared" si="68"/>
        <v/>
      </c>
      <c r="D902" s="18">
        <f>COUNTIF(C$203:C902,C902)</f>
        <v>700</v>
      </c>
      <c r="F902" s="18" t="str">
        <f t="shared" si="67"/>
        <v/>
      </c>
      <c r="G902" s="18" t="str">
        <f t="shared" si="69"/>
        <v/>
      </c>
      <c r="H902" s="18" t="str">
        <f t="shared" si="70"/>
        <v/>
      </c>
      <c r="I902" s="18" t="str">
        <f t="shared" si="71"/>
        <v/>
      </c>
    </row>
    <row r="903" spans="1:9">
      <c r="A903" s="18">
        <v>701</v>
      </c>
      <c r="C903" s="18" t="str">
        <f t="shared" si="68"/>
        <v/>
      </c>
      <c r="D903" s="18">
        <f>COUNTIF(C$203:C903,C903)</f>
        <v>701</v>
      </c>
      <c r="F903" s="18" t="str">
        <f t="shared" si="67"/>
        <v/>
      </c>
      <c r="G903" s="18" t="str">
        <f t="shared" si="69"/>
        <v/>
      </c>
      <c r="H903" s="18" t="str">
        <f t="shared" si="70"/>
        <v/>
      </c>
      <c r="I903" s="18" t="str">
        <f t="shared" si="71"/>
        <v/>
      </c>
    </row>
    <row r="904" spans="1:9">
      <c r="A904" s="18">
        <v>702</v>
      </c>
      <c r="C904" s="18" t="str">
        <f t="shared" si="68"/>
        <v/>
      </c>
      <c r="D904" s="18">
        <f>COUNTIF(C$203:C904,C904)</f>
        <v>702</v>
      </c>
      <c r="F904" s="18" t="str">
        <f t="shared" si="67"/>
        <v/>
      </c>
      <c r="G904" s="18" t="str">
        <f t="shared" si="69"/>
        <v/>
      </c>
      <c r="H904" s="18" t="str">
        <f t="shared" si="70"/>
        <v/>
      </c>
      <c r="I904" s="18" t="str">
        <f t="shared" si="71"/>
        <v/>
      </c>
    </row>
    <row r="905" spans="1:9">
      <c r="A905" s="18">
        <v>703</v>
      </c>
      <c r="C905" s="18" t="str">
        <f t="shared" si="68"/>
        <v/>
      </c>
      <c r="D905" s="18">
        <f>COUNTIF(C$203:C905,C905)</f>
        <v>703</v>
      </c>
      <c r="F905" s="18" t="str">
        <f t="shared" si="67"/>
        <v/>
      </c>
      <c r="G905" s="18" t="str">
        <f t="shared" si="69"/>
        <v/>
      </c>
      <c r="H905" s="18" t="str">
        <f t="shared" si="70"/>
        <v/>
      </c>
      <c r="I905" s="18" t="str">
        <f t="shared" si="71"/>
        <v/>
      </c>
    </row>
    <row r="906" spans="1:9">
      <c r="A906" s="18">
        <v>704</v>
      </c>
      <c r="C906" s="18" t="str">
        <f t="shared" si="68"/>
        <v/>
      </c>
      <c r="D906" s="18">
        <f>COUNTIF(C$203:C906,C906)</f>
        <v>704</v>
      </c>
      <c r="F906" s="18" t="str">
        <f t="shared" si="67"/>
        <v/>
      </c>
      <c r="G906" s="18" t="str">
        <f t="shared" si="69"/>
        <v/>
      </c>
      <c r="H906" s="18" t="str">
        <f t="shared" si="70"/>
        <v/>
      </c>
      <c r="I906" s="18" t="str">
        <f t="shared" si="71"/>
        <v/>
      </c>
    </row>
    <row r="907" spans="1:9">
      <c r="A907" s="18">
        <v>705</v>
      </c>
      <c r="C907" s="18" t="str">
        <f t="shared" si="68"/>
        <v/>
      </c>
      <c r="D907" s="18">
        <f>COUNTIF(C$203:C907,C907)</f>
        <v>705</v>
      </c>
      <c r="F907" s="18" t="str">
        <f t="shared" si="67"/>
        <v/>
      </c>
      <c r="G907" s="18" t="str">
        <f t="shared" si="69"/>
        <v/>
      </c>
      <c r="H907" s="18" t="str">
        <f t="shared" si="70"/>
        <v/>
      </c>
      <c r="I907" s="18" t="str">
        <f t="shared" si="71"/>
        <v/>
      </c>
    </row>
    <row r="908" spans="1:9">
      <c r="A908" s="18">
        <v>706</v>
      </c>
      <c r="C908" s="18" t="str">
        <f t="shared" si="68"/>
        <v/>
      </c>
      <c r="D908" s="18">
        <f>COUNTIF(C$203:C908,C908)</f>
        <v>706</v>
      </c>
      <c r="F908" s="18" t="str">
        <f t="shared" ref="F908:F971" si="72">IF(C908="","",CONCATENATE(C908,D908)*1)</f>
        <v/>
      </c>
      <c r="G908" s="18" t="str">
        <f t="shared" si="69"/>
        <v/>
      </c>
      <c r="H908" s="18" t="str">
        <f t="shared" si="70"/>
        <v/>
      </c>
      <c r="I908" s="18" t="str">
        <f t="shared" si="71"/>
        <v/>
      </c>
    </row>
    <row r="909" spans="1:9">
      <c r="A909" s="18">
        <v>707</v>
      </c>
      <c r="C909" s="18" t="str">
        <f t="shared" si="68"/>
        <v/>
      </c>
      <c r="D909" s="18">
        <f>COUNTIF(C$203:C909,C909)</f>
        <v>707</v>
      </c>
      <c r="F909" s="18" t="str">
        <f t="shared" si="72"/>
        <v/>
      </c>
      <c r="G909" s="18" t="str">
        <f t="shared" si="69"/>
        <v/>
      </c>
      <c r="H909" s="18" t="str">
        <f t="shared" si="70"/>
        <v/>
      </c>
      <c r="I909" s="18" t="str">
        <f t="shared" si="71"/>
        <v/>
      </c>
    </row>
    <row r="910" spans="1:9">
      <c r="A910" s="18">
        <v>708</v>
      </c>
      <c r="C910" s="18" t="str">
        <f t="shared" si="68"/>
        <v/>
      </c>
      <c r="D910" s="18">
        <f>COUNTIF(C$203:C910,C910)</f>
        <v>708</v>
      </c>
      <c r="F910" s="18" t="str">
        <f t="shared" si="72"/>
        <v/>
      </c>
      <c r="G910" s="18" t="str">
        <f t="shared" si="69"/>
        <v/>
      </c>
      <c r="H910" s="18" t="str">
        <f t="shared" si="70"/>
        <v/>
      </c>
      <c r="I910" s="18" t="str">
        <f t="shared" si="71"/>
        <v/>
      </c>
    </row>
    <row r="911" spans="1:9">
      <c r="A911" s="18">
        <v>709</v>
      </c>
      <c r="C911" s="18" t="str">
        <f t="shared" si="68"/>
        <v/>
      </c>
      <c r="D911" s="18">
        <f>COUNTIF(C$203:C911,C911)</f>
        <v>709</v>
      </c>
      <c r="F911" s="18" t="str">
        <f t="shared" si="72"/>
        <v/>
      </c>
      <c r="G911" s="18" t="str">
        <f t="shared" si="69"/>
        <v/>
      </c>
      <c r="H911" s="18" t="str">
        <f t="shared" si="70"/>
        <v/>
      </c>
      <c r="I911" s="18" t="str">
        <f t="shared" si="71"/>
        <v/>
      </c>
    </row>
    <row r="912" spans="1:9">
      <c r="A912" s="18">
        <v>710</v>
      </c>
      <c r="C912" s="18" t="str">
        <f t="shared" si="68"/>
        <v/>
      </c>
      <c r="D912" s="18">
        <f>COUNTIF(C$203:C912,C912)</f>
        <v>710</v>
      </c>
      <c r="F912" s="18" t="str">
        <f t="shared" si="72"/>
        <v/>
      </c>
      <c r="G912" s="18" t="str">
        <f t="shared" si="69"/>
        <v/>
      </c>
      <c r="H912" s="18" t="str">
        <f t="shared" si="70"/>
        <v/>
      </c>
      <c r="I912" s="18" t="str">
        <f t="shared" si="71"/>
        <v/>
      </c>
    </row>
    <row r="913" spans="1:9">
      <c r="A913" s="18">
        <v>711</v>
      </c>
      <c r="C913" s="18" t="str">
        <f t="shared" si="68"/>
        <v/>
      </c>
      <c r="D913" s="18">
        <f>COUNTIF(C$203:C913,C913)</f>
        <v>711</v>
      </c>
      <c r="F913" s="18" t="str">
        <f t="shared" si="72"/>
        <v/>
      </c>
      <c r="G913" s="18" t="str">
        <f t="shared" si="69"/>
        <v/>
      </c>
      <c r="H913" s="18" t="str">
        <f t="shared" si="70"/>
        <v/>
      </c>
      <c r="I913" s="18" t="str">
        <f t="shared" si="71"/>
        <v/>
      </c>
    </row>
    <row r="914" spans="1:9">
      <c r="A914" s="18">
        <v>712</v>
      </c>
      <c r="C914" s="18" t="str">
        <f t="shared" si="68"/>
        <v/>
      </c>
      <c r="D914" s="18">
        <f>COUNTIF(C$203:C914,C914)</f>
        <v>712</v>
      </c>
      <c r="F914" s="18" t="str">
        <f t="shared" si="72"/>
        <v/>
      </c>
      <c r="G914" s="18" t="str">
        <f t="shared" si="69"/>
        <v/>
      </c>
      <c r="H914" s="18" t="str">
        <f t="shared" si="70"/>
        <v/>
      </c>
      <c r="I914" s="18" t="str">
        <f t="shared" si="71"/>
        <v/>
      </c>
    </row>
    <row r="915" spans="1:9">
      <c r="A915" s="18">
        <v>713</v>
      </c>
      <c r="C915" s="18" t="str">
        <f t="shared" si="68"/>
        <v/>
      </c>
      <c r="D915" s="18">
        <f>COUNTIF(C$203:C915,C915)</f>
        <v>713</v>
      </c>
      <c r="F915" s="18" t="str">
        <f t="shared" si="72"/>
        <v/>
      </c>
      <c r="G915" s="18" t="str">
        <f t="shared" si="69"/>
        <v/>
      </c>
      <c r="H915" s="18" t="str">
        <f t="shared" si="70"/>
        <v/>
      </c>
      <c r="I915" s="18" t="str">
        <f t="shared" si="71"/>
        <v/>
      </c>
    </row>
    <row r="916" spans="1:9">
      <c r="A916" s="18">
        <v>714</v>
      </c>
      <c r="C916" s="18" t="str">
        <f t="shared" si="68"/>
        <v/>
      </c>
      <c r="D916" s="18">
        <f>COUNTIF(C$203:C916,C916)</f>
        <v>714</v>
      </c>
      <c r="F916" s="18" t="str">
        <f t="shared" si="72"/>
        <v/>
      </c>
      <c r="G916" s="18" t="str">
        <f t="shared" si="69"/>
        <v/>
      </c>
      <c r="H916" s="18" t="str">
        <f t="shared" si="70"/>
        <v/>
      </c>
      <c r="I916" s="18" t="str">
        <f t="shared" si="71"/>
        <v/>
      </c>
    </row>
    <row r="917" spans="1:9">
      <c r="A917" s="18">
        <v>715</v>
      </c>
      <c r="C917" s="18" t="str">
        <f t="shared" si="68"/>
        <v/>
      </c>
      <c r="D917" s="18">
        <f>COUNTIF(C$203:C917,C917)</f>
        <v>715</v>
      </c>
      <c r="F917" s="18" t="str">
        <f t="shared" si="72"/>
        <v/>
      </c>
      <c r="G917" s="18" t="str">
        <f t="shared" si="69"/>
        <v/>
      </c>
      <c r="H917" s="18" t="str">
        <f t="shared" si="70"/>
        <v/>
      </c>
      <c r="I917" s="18" t="str">
        <f t="shared" si="71"/>
        <v/>
      </c>
    </row>
    <row r="918" spans="1:9">
      <c r="A918" s="18">
        <v>716</v>
      </c>
      <c r="C918" s="18" t="str">
        <f t="shared" si="68"/>
        <v/>
      </c>
      <c r="D918" s="18">
        <f>COUNTIF(C$203:C918,C918)</f>
        <v>716</v>
      </c>
      <c r="F918" s="18" t="str">
        <f t="shared" si="72"/>
        <v/>
      </c>
      <c r="G918" s="18" t="str">
        <f t="shared" si="69"/>
        <v/>
      </c>
      <c r="H918" s="18" t="str">
        <f t="shared" si="70"/>
        <v/>
      </c>
      <c r="I918" s="18" t="str">
        <f t="shared" si="71"/>
        <v/>
      </c>
    </row>
    <row r="919" spans="1:9">
      <c r="A919" s="18">
        <v>717</v>
      </c>
      <c r="C919" s="18" t="str">
        <f t="shared" si="68"/>
        <v/>
      </c>
      <c r="D919" s="18">
        <f>COUNTIF(C$203:C919,C919)</f>
        <v>717</v>
      </c>
      <c r="F919" s="18" t="str">
        <f t="shared" si="72"/>
        <v/>
      </c>
      <c r="G919" s="18" t="str">
        <f t="shared" si="69"/>
        <v/>
      </c>
      <c r="H919" s="18" t="str">
        <f t="shared" si="70"/>
        <v/>
      </c>
      <c r="I919" s="18" t="str">
        <f t="shared" si="71"/>
        <v/>
      </c>
    </row>
    <row r="920" spans="1:9">
      <c r="A920" s="18">
        <v>718</v>
      </c>
      <c r="C920" s="18" t="str">
        <f t="shared" si="68"/>
        <v/>
      </c>
      <c r="D920" s="18">
        <f>COUNTIF(C$203:C920,C920)</f>
        <v>718</v>
      </c>
      <c r="F920" s="18" t="str">
        <f t="shared" si="72"/>
        <v/>
      </c>
      <c r="G920" s="18" t="str">
        <f t="shared" si="69"/>
        <v/>
      </c>
      <c r="H920" s="18" t="str">
        <f t="shared" si="70"/>
        <v/>
      </c>
      <c r="I920" s="18" t="str">
        <f t="shared" si="71"/>
        <v/>
      </c>
    </row>
    <row r="921" spans="1:9">
      <c r="A921" s="18">
        <v>719</v>
      </c>
      <c r="C921" s="18" t="str">
        <f t="shared" si="68"/>
        <v/>
      </c>
      <c r="D921" s="18">
        <f>COUNTIF(C$203:C921,C921)</f>
        <v>719</v>
      </c>
      <c r="F921" s="18" t="str">
        <f t="shared" si="72"/>
        <v/>
      </c>
      <c r="G921" s="18" t="str">
        <f t="shared" si="69"/>
        <v/>
      </c>
      <c r="H921" s="18" t="str">
        <f t="shared" si="70"/>
        <v/>
      </c>
      <c r="I921" s="18" t="str">
        <f t="shared" si="71"/>
        <v/>
      </c>
    </row>
    <row r="922" spans="1:9">
      <c r="A922" s="18">
        <v>720</v>
      </c>
      <c r="C922" s="18" t="str">
        <f t="shared" si="68"/>
        <v/>
      </c>
      <c r="D922" s="18">
        <f>COUNTIF(C$203:C922,C922)</f>
        <v>720</v>
      </c>
      <c r="F922" s="18" t="str">
        <f t="shared" si="72"/>
        <v/>
      </c>
      <c r="G922" s="18" t="str">
        <f t="shared" si="69"/>
        <v/>
      </c>
      <c r="H922" s="18" t="str">
        <f t="shared" si="70"/>
        <v/>
      </c>
      <c r="I922" s="18" t="str">
        <f t="shared" si="71"/>
        <v/>
      </c>
    </row>
    <row r="923" spans="1:9">
      <c r="A923" s="18">
        <v>721</v>
      </c>
      <c r="C923" s="18" t="str">
        <f t="shared" si="68"/>
        <v/>
      </c>
      <c r="D923" s="18">
        <f>COUNTIF(C$203:C923,C923)</f>
        <v>721</v>
      </c>
      <c r="F923" s="18" t="str">
        <f t="shared" si="72"/>
        <v/>
      </c>
      <c r="G923" s="18" t="str">
        <f t="shared" si="69"/>
        <v/>
      </c>
      <c r="H923" s="18" t="str">
        <f t="shared" si="70"/>
        <v/>
      </c>
      <c r="I923" s="18" t="str">
        <f t="shared" si="71"/>
        <v/>
      </c>
    </row>
    <row r="924" spans="1:9">
      <c r="A924" s="18">
        <v>722</v>
      </c>
      <c r="C924" s="18" t="str">
        <f t="shared" si="68"/>
        <v/>
      </c>
      <c r="D924" s="18">
        <f>COUNTIF(C$203:C924,C924)</f>
        <v>722</v>
      </c>
      <c r="F924" s="18" t="str">
        <f t="shared" si="72"/>
        <v/>
      </c>
      <c r="G924" s="18" t="str">
        <f t="shared" si="69"/>
        <v/>
      </c>
      <c r="H924" s="18" t="str">
        <f t="shared" si="70"/>
        <v/>
      </c>
      <c r="I924" s="18" t="str">
        <f t="shared" si="71"/>
        <v/>
      </c>
    </row>
    <row r="925" spans="1:9">
      <c r="A925" s="18">
        <v>723</v>
      </c>
      <c r="C925" s="18" t="str">
        <f t="shared" si="68"/>
        <v/>
      </c>
      <c r="D925" s="18">
        <f>COUNTIF(C$203:C925,C925)</f>
        <v>723</v>
      </c>
      <c r="F925" s="18" t="str">
        <f t="shared" si="72"/>
        <v/>
      </c>
      <c r="G925" s="18" t="str">
        <f t="shared" si="69"/>
        <v/>
      </c>
      <c r="H925" s="18" t="str">
        <f t="shared" si="70"/>
        <v/>
      </c>
      <c r="I925" s="18" t="str">
        <f t="shared" si="71"/>
        <v/>
      </c>
    </row>
    <row r="926" spans="1:9">
      <c r="A926" s="18">
        <v>724</v>
      </c>
      <c r="C926" s="18" t="str">
        <f t="shared" si="68"/>
        <v/>
      </c>
      <c r="D926" s="18">
        <f>COUNTIF(C$203:C926,C926)</f>
        <v>724</v>
      </c>
      <c r="F926" s="18" t="str">
        <f t="shared" si="72"/>
        <v/>
      </c>
      <c r="G926" s="18" t="str">
        <f t="shared" si="69"/>
        <v/>
      </c>
      <c r="H926" s="18" t="str">
        <f t="shared" si="70"/>
        <v/>
      </c>
      <c r="I926" s="18" t="str">
        <f t="shared" si="71"/>
        <v/>
      </c>
    </row>
    <row r="927" spans="1:9">
      <c r="A927" s="18">
        <v>725</v>
      </c>
      <c r="C927" s="18" t="str">
        <f t="shared" si="68"/>
        <v/>
      </c>
      <c r="D927" s="18">
        <f>COUNTIF(C$203:C927,C927)</f>
        <v>725</v>
      </c>
      <c r="F927" s="18" t="str">
        <f t="shared" si="72"/>
        <v/>
      </c>
      <c r="G927" s="18" t="str">
        <f t="shared" si="69"/>
        <v/>
      </c>
      <c r="H927" s="18" t="str">
        <f t="shared" si="70"/>
        <v/>
      </c>
      <c r="I927" s="18" t="str">
        <f t="shared" si="71"/>
        <v/>
      </c>
    </row>
    <row r="928" spans="1:9">
      <c r="A928" s="18">
        <v>726</v>
      </c>
      <c r="C928" s="18" t="str">
        <f t="shared" si="68"/>
        <v/>
      </c>
      <c r="D928" s="18">
        <f>COUNTIF(C$203:C928,C928)</f>
        <v>726</v>
      </c>
      <c r="F928" s="18" t="str">
        <f t="shared" si="72"/>
        <v/>
      </c>
      <c r="G928" s="18" t="str">
        <f t="shared" si="69"/>
        <v/>
      </c>
      <c r="H928" s="18" t="str">
        <f t="shared" si="70"/>
        <v/>
      </c>
      <c r="I928" s="18" t="str">
        <f t="shared" si="71"/>
        <v/>
      </c>
    </row>
    <row r="929" spans="1:9">
      <c r="A929" s="18">
        <v>727</v>
      </c>
      <c r="C929" s="18" t="str">
        <f t="shared" si="68"/>
        <v/>
      </c>
      <c r="D929" s="18">
        <f>COUNTIF(C$203:C929,C929)</f>
        <v>727</v>
      </c>
      <c r="F929" s="18" t="str">
        <f t="shared" si="72"/>
        <v/>
      </c>
      <c r="G929" s="18" t="str">
        <f t="shared" si="69"/>
        <v/>
      </c>
      <c r="H929" s="18" t="str">
        <f t="shared" si="70"/>
        <v/>
      </c>
      <c r="I929" s="18" t="str">
        <f t="shared" si="71"/>
        <v/>
      </c>
    </row>
    <row r="930" spans="1:9">
      <c r="A930" s="18">
        <v>728</v>
      </c>
      <c r="C930" s="18" t="str">
        <f t="shared" si="68"/>
        <v/>
      </c>
      <c r="D930" s="18">
        <f>COUNTIF(C$203:C930,C930)</f>
        <v>728</v>
      </c>
      <c r="F930" s="18" t="str">
        <f t="shared" si="72"/>
        <v/>
      </c>
      <c r="G930" s="18" t="str">
        <f t="shared" si="69"/>
        <v/>
      </c>
      <c r="H930" s="18" t="str">
        <f t="shared" si="70"/>
        <v/>
      </c>
      <c r="I930" s="18" t="str">
        <f t="shared" si="71"/>
        <v/>
      </c>
    </row>
    <row r="931" spans="1:9">
      <c r="A931" s="18">
        <v>729</v>
      </c>
      <c r="C931" s="18" t="str">
        <f t="shared" si="68"/>
        <v/>
      </c>
      <c r="D931" s="18">
        <f>COUNTIF(C$203:C931,C931)</f>
        <v>729</v>
      </c>
      <c r="F931" s="18" t="str">
        <f t="shared" si="72"/>
        <v/>
      </c>
      <c r="G931" s="18" t="str">
        <f t="shared" si="69"/>
        <v/>
      </c>
      <c r="H931" s="18" t="str">
        <f t="shared" si="70"/>
        <v/>
      </c>
      <c r="I931" s="18" t="str">
        <f t="shared" si="71"/>
        <v/>
      </c>
    </row>
    <row r="932" spans="1:9">
      <c r="A932" s="18">
        <v>730</v>
      </c>
      <c r="C932" s="18" t="str">
        <f t="shared" ref="C932:C995" si="73">N132</f>
        <v/>
      </c>
      <c r="D932" s="18">
        <f>COUNTIF(C$203:C932,C932)</f>
        <v>730</v>
      </c>
      <c r="F932" s="18" t="str">
        <f t="shared" si="72"/>
        <v/>
      </c>
      <c r="G932" s="18" t="str">
        <f t="shared" ref="G932:G995" si="74">C132</f>
        <v/>
      </c>
      <c r="H932" s="18" t="str">
        <f t="shared" si="70"/>
        <v/>
      </c>
      <c r="I932" s="18" t="str">
        <f t="shared" si="71"/>
        <v/>
      </c>
    </row>
    <row r="933" spans="1:9">
      <c r="A933" s="18">
        <v>731</v>
      </c>
      <c r="C933" s="18" t="str">
        <f t="shared" si="73"/>
        <v/>
      </c>
      <c r="D933" s="18">
        <f>COUNTIF(C$203:C933,C933)</f>
        <v>731</v>
      </c>
      <c r="F933" s="18" t="str">
        <f t="shared" si="72"/>
        <v/>
      </c>
      <c r="G933" s="18" t="str">
        <f t="shared" si="74"/>
        <v/>
      </c>
      <c r="H933" s="18" t="str">
        <f t="shared" si="70"/>
        <v/>
      </c>
      <c r="I933" s="18" t="str">
        <f t="shared" si="71"/>
        <v/>
      </c>
    </row>
    <row r="934" spans="1:9">
      <c r="A934" s="18">
        <v>732</v>
      </c>
      <c r="C934" s="18" t="str">
        <f t="shared" si="73"/>
        <v/>
      </c>
      <c r="D934" s="18">
        <f>COUNTIF(C$203:C934,C934)</f>
        <v>732</v>
      </c>
      <c r="F934" s="18" t="str">
        <f t="shared" si="72"/>
        <v/>
      </c>
      <c r="G934" s="18" t="str">
        <f t="shared" si="74"/>
        <v/>
      </c>
      <c r="H934" s="18" t="str">
        <f t="shared" si="70"/>
        <v/>
      </c>
      <c r="I934" s="18" t="str">
        <f t="shared" si="71"/>
        <v/>
      </c>
    </row>
    <row r="935" spans="1:9">
      <c r="A935" s="18">
        <v>733</v>
      </c>
      <c r="C935" s="18" t="str">
        <f t="shared" si="73"/>
        <v/>
      </c>
      <c r="D935" s="18">
        <f>COUNTIF(C$203:C935,C935)</f>
        <v>733</v>
      </c>
      <c r="F935" s="18" t="str">
        <f t="shared" si="72"/>
        <v/>
      </c>
      <c r="G935" s="18" t="str">
        <f t="shared" si="74"/>
        <v/>
      </c>
      <c r="H935" s="18" t="str">
        <f t="shared" si="70"/>
        <v/>
      </c>
      <c r="I935" s="18" t="str">
        <f t="shared" si="71"/>
        <v/>
      </c>
    </row>
    <row r="936" spans="1:9">
      <c r="A936" s="18">
        <v>734</v>
      </c>
      <c r="C936" s="18" t="str">
        <f t="shared" si="73"/>
        <v/>
      </c>
      <c r="D936" s="18">
        <f>COUNTIF(C$203:C936,C936)</f>
        <v>734</v>
      </c>
      <c r="F936" s="18" t="str">
        <f t="shared" si="72"/>
        <v/>
      </c>
      <c r="G936" s="18" t="str">
        <f t="shared" si="74"/>
        <v/>
      </c>
      <c r="H936" s="18" t="str">
        <f t="shared" si="70"/>
        <v/>
      </c>
      <c r="I936" s="18" t="str">
        <f t="shared" si="71"/>
        <v/>
      </c>
    </row>
    <row r="937" spans="1:9">
      <c r="A937" s="18">
        <v>735</v>
      </c>
      <c r="C937" s="18" t="str">
        <f t="shared" si="73"/>
        <v/>
      </c>
      <c r="D937" s="18">
        <f>COUNTIF(C$203:C937,C937)</f>
        <v>735</v>
      </c>
      <c r="F937" s="18" t="str">
        <f t="shared" si="72"/>
        <v/>
      </c>
      <c r="G937" s="18" t="str">
        <f t="shared" si="74"/>
        <v/>
      </c>
      <c r="H937" s="18" t="str">
        <f t="shared" si="70"/>
        <v/>
      </c>
      <c r="I937" s="18" t="str">
        <f t="shared" si="71"/>
        <v/>
      </c>
    </row>
    <row r="938" spans="1:9">
      <c r="A938" s="18">
        <v>736</v>
      </c>
      <c r="C938" s="18" t="str">
        <f t="shared" si="73"/>
        <v/>
      </c>
      <c r="D938" s="18">
        <f>COUNTIF(C$203:C938,C938)</f>
        <v>736</v>
      </c>
      <c r="F938" s="18" t="str">
        <f t="shared" si="72"/>
        <v/>
      </c>
      <c r="G938" s="18" t="str">
        <f t="shared" si="74"/>
        <v/>
      </c>
      <c r="H938" s="18" t="str">
        <f t="shared" si="70"/>
        <v/>
      </c>
      <c r="I938" s="18" t="str">
        <f t="shared" si="71"/>
        <v/>
      </c>
    </row>
    <row r="939" spans="1:9">
      <c r="A939" s="18">
        <v>737</v>
      </c>
      <c r="C939" s="18" t="str">
        <f t="shared" si="73"/>
        <v/>
      </c>
      <c r="D939" s="18">
        <f>COUNTIF(C$203:C939,C939)</f>
        <v>737</v>
      </c>
      <c r="F939" s="18" t="str">
        <f t="shared" si="72"/>
        <v/>
      </c>
      <c r="G939" s="18" t="str">
        <f t="shared" si="74"/>
        <v/>
      </c>
      <c r="H939" s="18" t="str">
        <f t="shared" si="70"/>
        <v/>
      </c>
      <c r="I939" s="18" t="str">
        <f t="shared" si="71"/>
        <v/>
      </c>
    </row>
    <row r="940" spans="1:9">
      <c r="A940" s="18">
        <v>738</v>
      </c>
      <c r="C940" s="18" t="str">
        <f t="shared" si="73"/>
        <v/>
      </c>
      <c r="D940" s="18">
        <f>COUNTIF(C$203:C940,C940)</f>
        <v>738</v>
      </c>
      <c r="F940" s="18" t="str">
        <f t="shared" si="72"/>
        <v/>
      </c>
      <c r="G940" s="18" t="str">
        <f t="shared" si="74"/>
        <v/>
      </c>
      <c r="H940" s="18" t="str">
        <f t="shared" si="70"/>
        <v/>
      </c>
      <c r="I940" s="18" t="str">
        <f t="shared" si="71"/>
        <v/>
      </c>
    </row>
    <row r="941" spans="1:9">
      <c r="A941" s="18">
        <v>739</v>
      </c>
      <c r="C941" s="18" t="str">
        <f t="shared" si="73"/>
        <v/>
      </c>
      <c r="D941" s="18">
        <f>COUNTIF(C$203:C941,C941)</f>
        <v>739</v>
      </c>
      <c r="F941" s="18" t="str">
        <f t="shared" si="72"/>
        <v/>
      </c>
      <c r="G941" s="18" t="str">
        <f t="shared" si="74"/>
        <v/>
      </c>
      <c r="H941" s="18" t="str">
        <f t="shared" si="70"/>
        <v/>
      </c>
      <c r="I941" s="18" t="str">
        <f t="shared" si="71"/>
        <v/>
      </c>
    </row>
    <row r="942" spans="1:9">
      <c r="A942" s="18">
        <v>740</v>
      </c>
      <c r="C942" s="18" t="str">
        <f t="shared" si="73"/>
        <v/>
      </c>
      <c r="D942" s="18">
        <f>COUNTIF(C$203:C942,C942)</f>
        <v>740</v>
      </c>
      <c r="F942" s="18" t="str">
        <f t="shared" si="72"/>
        <v/>
      </c>
      <c r="G942" s="18" t="str">
        <f t="shared" si="74"/>
        <v/>
      </c>
      <c r="H942" s="18" t="str">
        <f t="shared" si="70"/>
        <v/>
      </c>
      <c r="I942" s="18" t="str">
        <f t="shared" si="71"/>
        <v/>
      </c>
    </row>
    <row r="943" spans="1:9">
      <c r="A943" s="18">
        <v>741</v>
      </c>
      <c r="C943" s="18" t="str">
        <f t="shared" si="73"/>
        <v/>
      </c>
      <c r="D943" s="18">
        <f>COUNTIF(C$203:C943,C943)</f>
        <v>741</v>
      </c>
      <c r="F943" s="18" t="str">
        <f t="shared" si="72"/>
        <v/>
      </c>
      <c r="G943" s="18" t="str">
        <f t="shared" si="74"/>
        <v/>
      </c>
      <c r="H943" s="18" t="str">
        <f t="shared" si="70"/>
        <v/>
      </c>
      <c r="I943" s="18" t="str">
        <f t="shared" si="71"/>
        <v/>
      </c>
    </row>
    <row r="944" spans="1:9">
      <c r="A944" s="18">
        <v>742</v>
      </c>
      <c r="C944" s="18" t="str">
        <f t="shared" si="73"/>
        <v/>
      </c>
      <c r="D944" s="18">
        <f>COUNTIF(C$203:C944,C944)</f>
        <v>742</v>
      </c>
      <c r="F944" s="18" t="str">
        <f t="shared" si="72"/>
        <v/>
      </c>
      <c r="G944" s="18" t="str">
        <f t="shared" si="74"/>
        <v/>
      </c>
      <c r="H944" s="18" t="str">
        <f t="shared" si="70"/>
        <v/>
      </c>
      <c r="I944" s="18" t="str">
        <f t="shared" si="71"/>
        <v/>
      </c>
    </row>
    <row r="945" spans="1:9">
      <c r="A945" s="18">
        <v>743</v>
      </c>
      <c r="C945" s="18" t="str">
        <f t="shared" si="73"/>
        <v/>
      </c>
      <c r="D945" s="18">
        <f>COUNTIF(C$203:C945,C945)</f>
        <v>743</v>
      </c>
      <c r="F945" s="18" t="str">
        <f t="shared" si="72"/>
        <v/>
      </c>
      <c r="G945" s="18" t="str">
        <f t="shared" si="74"/>
        <v/>
      </c>
      <c r="H945" s="18" t="str">
        <f t="shared" si="70"/>
        <v/>
      </c>
      <c r="I945" s="18" t="str">
        <f t="shared" si="71"/>
        <v/>
      </c>
    </row>
    <row r="946" spans="1:9">
      <c r="A946" s="18">
        <v>744</v>
      </c>
      <c r="C946" s="18" t="str">
        <f t="shared" si="73"/>
        <v/>
      </c>
      <c r="D946" s="18">
        <f>COUNTIF(C$203:C946,C946)</f>
        <v>744</v>
      </c>
      <c r="F946" s="18" t="str">
        <f t="shared" si="72"/>
        <v/>
      </c>
      <c r="G946" s="18" t="str">
        <f t="shared" si="74"/>
        <v/>
      </c>
      <c r="H946" s="18" t="str">
        <f t="shared" si="70"/>
        <v/>
      </c>
      <c r="I946" s="18" t="str">
        <f t="shared" si="71"/>
        <v/>
      </c>
    </row>
    <row r="947" spans="1:9">
      <c r="A947" s="18">
        <v>745</v>
      </c>
      <c r="C947" s="18" t="str">
        <f t="shared" si="73"/>
        <v/>
      </c>
      <c r="D947" s="18">
        <f>COUNTIF(C$203:C947,C947)</f>
        <v>745</v>
      </c>
      <c r="F947" s="18" t="str">
        <f t="shared" si="72"/>
        <v/>
      </c>
      <c r="G947" s="18" t="str">
        <f t="shared" si="74"/>
        <v/>
      </c>
      <c r="H947" s="18" t="str">
        <f t="shared" ref="H947:H1002" si="75">D147</f>
        <v/>
      </c>
      <c r="I947" s="18" t="str">
        <f t="shared" ref="I947:I1002" si="76">E147</f>
        <v/>
      </c>
    </row>
    <row r="948" spans="1:9">
      <c r="A948" s="18">
        <v>746</v>
      </c>
      <c r="C948" s="18" t="str">
        <f t="shared" si="73"/>
        <v/>
      </c>
      <c r="D948" s="18">
        <f>COUNTIF(C$203:C948,C948)</f>
        <v>746</v>
      </c>
      <c r="F948" s="18" t="str">
        <f t="shared" si="72"/>
        <v/>
      </c>
      <c r="G948" s="18" t="str">
        <f t="shared" si="74"/>
        <v/>
      </c>
      <c r="H948" s="18" t="str">
        <f t="shared" si="75"/>
        <v/>
      </c>
      <c r="I948" s="18" t="str">
        <f t="shared" si="76"/>
        <v/>
      </c>
    </row>
    <row r="949" spans="1:9">
      <c r="A949" s="18">
        <v>747</v>
      </c>
      <c r="C949" s="18" t="str">
        <f t="shared" si="73"/>
        <v/>
      </c>
      <c r="D949" s="18">
        <f>COUNTIF(C$203:C949,C949)</f>
        <v>747</v>
      </c>
      <c r="F949" s="18" t="str">
        <f t="shared" si="72"/>
        <v/>
      </c>
      <c r="G949" s="18" t="str">
        <f t="shared" si="74"/>
        <v/>
      </c>
      <c r="H949" s="18" t="str">
        <f t="shared" si="75"/>
        <v/>
      </c>
      <c r="I949" s="18" t="str">
        <f t="shared" si="76"/>
        <v/>
      </c>
    </row>
    <row r="950" spans="1:9">
      <c r="A950" s="18">
        <v>748</v>
      </c>
      <c r="C950" s="18" t="str">
        <f t="shared" si="73"/>
        <v/>
      </c>
      <c r="D950" s="18">
        <f>COUNTIF(C$203:C950,C950)</f>
        <v>748</v>
      </c>
      <c r="F950" s="18" t="str">
        <f t="shared" si="72"/>
        <v/>
      </c>
      <c r="G950" s="18" t="str">
        <f t="shared" si="74"/>
        <v/>
      </c>
      <c r="H950" s="18" t="str">
        <f t="shared" si="75"/>
        <v/>
      </c>
      <c r="I950" s="18" t="str">
        <f t="shared" si="76"/>
        <v/>
      </c>
    </row>
    <row r="951" spans="1:9">
      <c r="A951" s="18">
        <v>749</v>
      </c>
      <c r="C951" s="18" t="str">
        <f t="shared" si="73"/>
        <v/>
      </c>
      <c r="D951" s="18">
        <f>COUNTIF(C$203:C951,C951)</f>
        <v>749</v>
      </c>
      <c r="F951" s="18" t="str">
        <f t="shared" si="72"/>
        <v/>
      </c>
      <c r="G951" s="18" t="str">
        <f t="shared" si="74"/>
        <v/>
      </c>
      <c r="H951" s="18" t="str">
        <f t="shared" si="75"/>
        <v/>
      </c>
      <c r="I951" s="18" t="str">
        <f t="shared" si="76"/>
        <v/>
      </c>
    </row>
    <row r="952" spans="1:9">
      <c r="A952" s="18">
        <v>750</v>
      </c>
      <c r="C952" s="18" t="str">
        <f t="shared" si="73"/>
        <v/>
      </c>
      <c r="D952" s="18">
        <f>COUNTIF(C$203:C952,C952)</f>
        <v>750</v>
      </c>
      <c r="F952" s="18" t="str">
        <f t="shared" si="72"/>
        <v/>
      </c>
      <c r="G952" s="18" t="str">
        <f t="shared" si="74"/>
        <v/>
      </c>
      <c r="H952" s="18" t="str">
        <f t="shared" si="75"/>
        <v/>
      </c>
      <c r="I952" s="18" t="str">
        <f t="shared" si="76"/>
        <v/>
      </c>
    </row>
    <row r="953" spans="1:9">
      <c r="A953" s="18">
        <v>751</v>
      </c>
      <c r="C953" s="18" t="str">
        <f t="shared" si="73"/>
        <v/>
      </c>
      <c r="D953" s="18">
        <f>COUNTIF(C$203:C953,C953)</f>
        <v>751</v>
      </c>
      <c r="F953" s="18" t="str">
        <f t="shared" si="72"/>
        <v/>
      </c>
      <c r="G953" s="18" t="str">
        <f t="shared" si="74"/>
        <v/>
      </c>
      <c r="H953" s="18" t="str">
        <f t="shared" si="75"/>
        <v/>
      </c>
      <c r="I953" s="18" t="str">
        <f t="shared" si="76"/>
        <v/>
      </c>
    </row>
    <row r="954" spans="1:9">
      <c r="A954" s="18">
        <v>752</v>
      </c>
      <c r="C954" s="18" t="str">
        <f t="shared" si="73"/>
        <v/>
      </c>
      <c r="D954" s="18">
        <f>COUNTIF(C$203:C954,C954)</f>
        <v>752</v>
      </c>
      <c r="F954" s="18" t="str">
        <f t="shared" si="72"/>
        <v/>
      </c>
      <c r="G954" s="18" t="str">
        <f t="shared" si="74"/>
        <v/>
      </c>
      <c r="H954" s="18" t="str">
        <f t="shared" si="75"/>
        <v/>
      </c>
      <c r="I954" s="18" t="str">
        <f t="shared" si="76"/>
        <v/>
      </c>
    </row>
    <row r="955" spans="1:9">
      <c r="A955" s="18">
        <v>753</v>
      </c>
      <c r="C955" s="18" t="str">
        <f t="shared" si="73"/>
        <v/>
      </c>
      <c r="D955" s="18">
        <f>COUNTIF(C$203:C955,C955)</f>
        <v>753</v>
      </c>
      <c r="F955" s="18" t="str">
        <f t="shared" si="72"/>
        <v/>
      </c>
      <c r="G955" s="18" t="str">
        <f t="shared" si="74"/>
        <v/>
      </c>
      <c r="H955" s="18" t="str">
        <f t="shared" si="75"/>
        <v/>
      </c>
      <c r="I955" s="18" t="str">
        <f t="shared" si="76"/>
        <v/>
      </c>
    </row>
    <row r="956" spans="1:9">
      <c r="A956" s="18">
        <v>754</v>
      </c>
      <c r="C956" s="18" t="str">
        <f t="shared" si="73"/>
        <v/>
      </c>
      <c r="D956" s="18">
        <f>COUNTIF(C$203:C956,C956)</f>
        <v>754</v>
      </c>
      <c r="F956" s="18" t="str">
        <f t="shared" si="72"/>
        <v/>
      </c>
      <c r="G956" s="18" t="str">
        <f t="shared" si="74"/>
        <v/>
      </c>
      <c r="H956" s="18" t="str">
        <f t="shared" si="75"/>
        <v/>
      </c>
      <c r="I956" s="18" t="str">
        <f t="shared" si="76"/>
        <v/>
      </c>
    </row>
    <row r="957" spans="1:9">
      <c r="A957" s="18">
        <v>755</v>
      </c>
      <c r="C957" s="18" t="str">
        <f t="shared" si="73"/>
        <v/>
      </c>
      <c r="D957" s="18">
        <f>COUNTIF(C$203:C957,C957)</f>
        <v>755</v>
      </c>
      <c r="F957" s="18" t="str">
        <f t="shared" si="72"/>
        <v/>
      </c>
      <c r="G957" s="18" t="str">
        <f t="shared" si="74"/>
        <v/>
      </c>
      <c r="H957" s="18" t="str">
        <f t="shared" si="75"/>
        <v/>
      </c>
      <c r="I957" s="18" t="str">
        <f t="shared" si="76"/>
        <v/>
      </c>
    </row>
    <row r="958" spans="1:9">
      <c r="A958" s="18">
        <v>756</v>
      </c>
      <c r="C958" s="18" t="str">
        <f t="shared" si="73"/>
        <v/>
      </c>
      <c r="D958" s="18">
        <f>COUNTIF(C$203:C958,C958)</f>
        <v>756</v>
      </c>
      <c r="F958" s="18" t="str">
        <f t="shared" si="72"/>
        <v/>
      </c>
      <c r="G958" s="18" t="str">
        <f t="shared" si="74"/>
        <v/>
      </c>
      <c r="H958" s="18" t="str">
        <f t="shared" si="75"/>
        <v/>
      </c>
      <c r="I958" s="18" t="str">
        <f t="shared" si="76"/>
        <v/>
      </c>
    </row>
    <row r="959" spans="1:9">
      <c r="A959" s="18">
        <v>757</v>
      </c>
      <c r="C959" s="18" t="str">
        <f t="shared" si="73"/>
        <v/>
      </c>
      <c r="D959" s="18">
        <f>COUNTIF(C$203:C959,C959)</f>
        <v>757</v>
      </c>
      <c r="F959" s="18" t="str">
        <f t="shared" si="72"/>
        <v/>
      </c>
      <c r="G959" s="18" t="str">
        <f t="shared" si="74"/>
        <v/>
      </c>
      <c r="H959" s="18" t="str">
        <f t="shared" si="75"/>
        <v/>
      </c>
      <c r="I959" s="18" t="str">
        <f t="shared" si="76"/>
        <v/>
      </c>
    </row>
    <row r="960" spans="1:9">
      <c r="A960" s="18">
        <v>758</v>
      </c>
      <c r="C960" s="18" t="str">
        <f t="shared" si="73"/>
        <v/>
      </c>
      <c r="D960" s="18">
        <f>COUNTIF(C$203:C960,C960)</f>
        <v>758</v>
      </c>
      <c r="F960" s="18" t="str">
        <f t="shared" si="72"/>
        <v/>
      </c>
      <c r="G960" s="18" t="str">
        <f t="shared" si="74"/>
        <v/>
      </c>
      <c r="H960" s="18" t="str">
        <f t="shared" si="75"/>
        <v/>
      </c>
      <c r="I960" s="18" t="str">
        <f t="shared" si="76"/>
        <v/>
      </c>
    </row>
    <row r="961" spans="1:9">
      <c r="A961" s="18">
        <v>759</v>
      </c>
      <c r="C961" s="18" t="str">
        <f t="shared" si="73"/>
        <v/>
      </c>
      <c r="D961" s="18">
        <f>COUNTIF(C$203:C961,C961)</f>
        <v>759</v>
      </c>
      <c r="F961" s="18" t="str">
        <f t="shared" si="72"/>
        <v/>
      </c>
      <c r="G961" s="18" t="str">
        <f t="shared" si="74"/>
        <v/>
      </c>
      <c r="H961" s="18" t="str">
        <f t="shared" si="75"/>
        <v/>
      </c>
      <c r="I961" s="18" t="str">
        <f t="shared" si="76"/>
        <v/>
      </c>
    </row>
    <row r="962" spans="1:9">
      <c r="A962" s="18">
        <v>760</v>
      </c>
      <c r="C962" s="18" t="str">
        <f t="shared" si="73"/>
        <v/>
      </c>
      <c r="D962" s="18">
        <f>COUNTIF(C$203:C962,C962)</f>
        <v>760</v>
      </c>
      <c r="F962" s="18" t="str">
        <f t="shared" si="72"/>
        <v/>
      </c>
      <c r="G962" s="18" t="str">
        <f t="shared" si="74"/>
        <v/>
      </c>
      <c r="H962" s="18" t="str">
        <f t="shared" si="75"/>
        <v/>
      </c>
      <c r="I962" s="18" t="str">
        <f t="shared" si="76"/>
        <v/>
      </c>
    </row>
    <row r="963" spans="1:9">
      <c r="A963" s="18">
        <v>761</v>
      </c>
      <c r="C963" s="18" t="str">
        <f t="shared" si="73"/>
        <v/>
      </c>
      <c r="D963" s="18">
        <f>COUNTIF(C$203:C963,C963)</f>
        <v>761</v>
      </c>
      <c r="F963" s="18" t="str">
        <f t="shared" si="72"/>
        <v/>
      </c>
      <c r="G963" s="18" t="str">
        <f t="shared" si="74"/>
        <v/>
      </c>
      <c r="H963" s="18" t="str">
        <f t="shared" si="75"/>
        <v/>
      </c>
      <c r="I963" s="18" t="str">
        <f t="shared" si="76"/>
        <v/>
      </c>
    </row>
    <row r="964" spans="1:9">
      <c r="A964" s="18">
        <v>762</v>
      </c>
      <c r="C964" s="18" t="str">
        <f t="shared" si="73"/>
        <v/>
      </c>
      <c r="D964" s="18">
        <f>COUNTIF(C$203:C964,C964)</f>
        <v>762</v>
      </c>
      <c r="F964" s="18" t="str">
        <f t="shared" si="72"/>
        <v/>
      </c>
      <c r="G964" s="18" t="str">
        <f t="shared" si="74"/>
        <v/>
      </c>
      <c r="H964" s="18" t="str">
        <f t="shared" si="75"/>
        <v/>
      </c>
      <c r="I964" s="18" t="str">
        <f t="shared" si="76"/>
        <v/>
      </c>
    </row>
    <row r="965" spans="1:9">
      <c r="A965" s="18">
        <v>763</v>
      </c>
      <c r="C965" s="18" t="str">
        <f t="shared" si="73"/>
        <v/>
      </c>
      <c r="D965" s="18">
        <f>COUNTIF(C$203:C965,C965)</f>
        <v>763</v>
      </c>
      <c r="F965" s="18" t="str">
        <f t="shared" si="72"/>
        <v/>
      </c>
      <c r="G965" s="18" t="str">
        <f t="shared" si="74"/>
        <v/>
      </c>
      <c r="H965" s="18" t="str">
        <f t="shared" si="75"/>
        <v/>
      </c>
      <c r="I965" s="18" t="str">
        <f t="shared" si="76"/>
        <v/>
      </c>
    </row>
    <row r="966" spans="1:9">
      <c r="A966" s="18">
        <v>764</v>
      </c>
      <c r="C966" s="18" t="str">
        <f t="shared" si="73"/>
        <v/>
      </c>
      <c r="D966" s="18">
        <f>COUNTIF(C$203:C966,C966)</f>
        <v>764</v>
      </c>
      <c r="F966" s="18" t="str">
        <f t="shared" si="72"/>
        <v/>
      </c>
      <c r="G966" s="18" t="str">
        <f t="shared" si="74"/>
        <v/>
      </c>
      <c r="H966" s="18" t="str">
        <f t="shared" si="75"/>
        <v/>
      </c>
      <c r="I966" s="18" t="str">
        <f t="shared" si="76"/>
        <v/>
      </c>
    </row>
    <row r="967" spans="1:9">
      <c r="A967" s="18">
        <v>765</v>
      </c>
      <c r="C967" s="18" t="str">
        <f t="shared" si="73"/>
        <v/>
      </c>
      <c r="D967" s="18">
        <f>COUNTIF(C$203:C967,C967)</f>
        <v>765</v>
      </c>
      <c r="F967" s="18" t="str">
        <f t="shared" si="72"/>
        <v/>
      </c>
      <c r="G967" s="18" t="str">
        <f t="shared" si="74"/>
        <v/>
      </c>
      <c r="H967" s="18" t="str">
        <f t="shared" si="75"/>
        <v/>
      </c>
      <c r="I967" s="18" t="str">
        <f t="shared" si="76"/>
        <v/>
      </c>
    </row>
    <row r="968" spans="1:9">
      <c r="A968" s="18">
        <v>766</v>
      </c>
      <c r="C968" s="18" t="str">
        <f t="shared" si="73"/>
        <v/>
      </c>
      <c r="D968" s="18">
        <f>COUNTIF(C$203:C968,C968)</f>
        <v>766</v>
      </c>
      <c r="F968" s="18" t="str">
        <f t="shared" si="72"/>
        <v/>
      </c>
      <c r="G968" s="18" t="str">
        <f t="shared" si="74"/>
        <v/>
      </c>
      <c r="H968" s="18" t="str">
        <f t="shared" si="75"/>
        <v/>
      </c>
      <c r="I968" s="18" t="str">
        <f t="shared" si="76"/>
        <v/>
      </c>
    </row>
    <row r="969" spans="1:9">
      <c r="A969" s="18">
        <v>767</v>
      </c>
      <c r="C969" s="18" t="str">
        <f t="shared" si="73"/>
        <v/>
      </c>
      <c r="D969" s="18">
        <f>COUNTIF(C$203:C969,C969)</f>
        <v>767</v>
      </c>
      <c r="F969" s="18" t="str">
        <f t="shared" si="72"/>
        <v/>
      </c>
      <c r="G969" s="18" t="str">
        <f t="shared" si="74"/>
        <v/>
      </c>
      <c r="H969" s="18" t="str">
        <f t="shared" si="75"/>
        <v/>
      </c>
      <c r="I969" s="18" t="str">
        <f t="shared" si="76"/>
        <v/>
      </c>
    </row>
    <row r="970" spans="1:9">
      <c r="A970" s="18">
        <v>768</v>
      </c>
      <c r="C970" s="18" t="str">
        <f t="shared" si="73"/>
        <v/>
      </c>
      <c r="D970" s="18">
        <f>COUNTIF(C$203:C970,C970)</f>
        <v>768</v>
      </c>
      <c r="F970" s="18" t="str">
        <f t="shared" si="72"/>
        <v/>
      </c>
      <c r="G970" s="18" t="str">
        <f t="shared" si="74"/>
        <v/>
      </c>
      <c r="H970" s="18" t="str">
        <f t="shared" si="75"/>
        <v/>
      </c>
      <c r="I970" s="18" t="str">
        <f t="shared" si="76"/>
        <v/>
      </c>
    </row>
    <row r="971" spans="1:9">
      <c r="A971" s="18">
        <v>769</v>
      </c>
      <c r="C971" s="18" t="str">
        <f t="shared" si="73"/>
        <v/>
      </c>
      <c r="D971" s="18">
        <f>COUNTIF(C$203:C971,C971)</f>
        <v>769</v>
      </c>
      <c r="F971" s="18" t="str">
        <f t="shared" si="72"/>
        <v/>
      </c>
      <c r="G971" s="18" t="str">
        <f t="shared" si="74"/>
        <v/>
      </c>
      <c r="H971" s="18" t="str">
        <f t="shared" si="75"/>
        <v/>
      </c>
      <c r="I971" s="18" t="str">
        <f t="shared" si="76"/>
        <v/>
      </c>
    </row>
    <row r="972" spans="1:9">
      <c r="A972" s="18">
        <v>770</v>
      </c>
      <c r="C972" s="18" t="str">
        <f t="shared" si="73"/>
        <v/>
      </c>
      <c r="D972" s="18">
        <f>COUNTIF(C$203:C972,C972)</f>
        <v>770</v>
      </c>
      <c r="F972" s="18" t="str">
        <f t="shared" ref="F972:F1035" si="77">IF(C972="","",CONCATENATE(C972,D972)*1)</f>
        <v/>
      </c>
      <c r="G972" s="18" t="str">
        <f t="shared" si="74"/>
        <v/>
      </c>
      <c r="H972" s="18" t="str">
        <f t="shared" si="75"/>
        <v/>
      </c>
      <c r="I972" s="18" t="str">
        <f t="shared" si="76"/>
        <v/>
      </c>
    </row>
    <row r="973" spans="1:9">
      <c r="A973" s="18">
        <v>771</v>
      </c>
      <c r="C973" s="18" t="str">
        <f t="shared" si="73"/>
        <v/>
      </c>
      <c r="D973" s="18">
        <f>COUNTIF(C$203:C973,C973)</f>
        <v>771</v>
      </c>
      <c r="F973" s="18" t="str">
        <f t="shared" si="77"/>
        <v/>
      </c>
      <c r="G973" s="18" t="str">
        <f t="shared" si="74"/>
        <v/>
      </c>
      <c r="H973" s="18" t="str">
        <f t="shared" si="75"/>
        <v/>
      </c>
      <c r="I973" s="18" t="str">
        <f t="shared" si="76"/>
        <v/>
      </c>
    </row>
    <row r="974" spans="1:9">
      <c r="A974" s="18">
        <v>772</v>
      </c>
      <c r="C974" s="18" t="str">
        <f t="shared" si="73"/>
        <v/>
      </c>
      <c r="D974" s="18">
        <f>COUNTIF(C$203:C974,C974)</f>
        <v>772</v>
      </c>
      <c r="F974" s="18" t="str">
        <f t="shared" si="77"/>
        <v/>
      </c>
      <c r="G974" s="18" t="str">
        <f t="shared" si="74"/>
        <v/>
      </c>
      <c r="H974" s="18" t="str">
        <f t="shared" si="75"/>
        <v/>
      </c>
      <c r="I974" s="18" t="str">
        <f t="shared" si="76"/>
        <v/>
      </c>
    </row>
    <row r="975" spans="1:9">
      <c r="A975" s="18">
        <v>773</v>
      </c>
      <c r="C975" s="18" t="str">
        <f t="shared" si="73"/>
        <v/>
      </c>
      <c r="D975" s="18">
        <f>COUNTIF(C$203:C975,C975)</f>
        <v>773</v>
      </c>
      <c r="F975" s="18" t="str">
        <f t="shared" si="77"/>
        <v/>
      </c>
      <c r="G975" s="18" t="str">
        <f t="shared" si="74"/>
        <v/>
      </c>
      <c r="H975" s="18" t="str">
        <f t="shared" si="75"/>
        <v/>
      </c>
      <c r="I975" s="18" t="str">
        <f t="shared" si="76"/>
        <v/>
      </c>
    </row>
    <row r="976" spans="1:9">
      <c r="A976" s="18">
        <v>774</v>
      </c>
      <c r="C976" s="18" t="str">
        <f t="shared" si="73"/>
        <v/>
      </c>
      <c r="D976" s="18">
        <f>COUNTIF(C$203:C976,C976)</f>
        <v>774</v>
      </c>
      <c r="F976" s="18" t="str">
        <f t="shared" si="77"/>
        <v/>
      </c>
      <c r="G976" s="18" t="str">
        <f t="shared" si="74"/>
        <v/>
      </c>
      <c r="H976" s="18" t="str">
        <f t="shared" si="75"/>
        <v/>
      </c>
      <c r="I976" s="18" t="str">
        <f t="shared" si="76"/>
        <v/>
      </c>
    </row>
    <row r="977" spans="1:9">
      <c r="A977" s="18">
        <v>775</v>
      </c>
      <c r="C977" s="18" t="str">
        <f t="shared" si="73"/>
        <v/>
      </c>
      <c r="D977" s="18">
        <f>COUNTIF(C$203:C977,C977)</f>
        <v>775</v>
      </c>
      <c r="F977" s="18" t="str">
        <f t="shared" si="77"/>
        <v/>
      </c>
      <c r="G977" s="18" t="str">
        <f t="shared" si="74"/>
        <v/>
      </c>
      <c r="H977" s="18" t="str">
        <f t="shared" si="75"/>
        <v/>
      </c>
      <c r="I977" s="18" t="str">
        <f t="shared" si="76"/>
        <v/>
      </c>
    </row>
    <row r="978" spans="1:9">
      <c r="A978" s="18">
        <v>776</v>
      </c>
      <c r="C978" s="18" t="str">
        <f t="shared" si="73"/>
        <v/>
      </c>
      <c r="D978" s="18">
        <f>COUNTIF(C$203:C978,C978)</f>
        <v>776</v>
      </c>
      <c r="F978" s="18" t="str">
        <f t="shared" si="77"/>
        <v/>
      </c>
      <c r="G978" s="18" t="str">
        <f t="shared" si="74"/>
        <v/>
      </c>
      <c r="H978" s="18" t="str">
        <f t="shared" si="75"/>
        <v/>
      </c>
      <c r="I978" s="18" t="str">
        <f t="shared" si="76"/>
        <v/>
      </c>
    </row>
    <row r="979" spans="1:9">
      <c r="A979" s="18">
        <v>777</v>
      </c>
      <c r="C979" s="18" t="str">
        <f t="shared" si="73"/>
        <v/>
      </c>
      <c r="D979" s="18">
        <f>COUNTIF(C$203:C979,C979)</f>
        <v>777</v>
      </c>
      <c r="F979" s="18" t="str">
        <f t="shared" si="77"/>
        <v/>
      </c>
      <c r="G979" s="18" t="str">
        <f t="shared" si="74"/>
        <v/>
      </c>
      <c r="H979" s="18" t="str">
        <f t="shared" si="75"/>
        <v/>
      </c>
      <c r="I979" s="18" t="str">
        <f t="shared" si="76"/>
        <v/>
      </c>
    </row>
    <row r="980" spans="1:9">
      <c r="A980" s="18">
        <v>778</v>
      </c>
      <c r="C980" s="18" t="str">
        <f t="shared" si="73"/>
        <v/>
      </c>
      <c r="D980" s="18">
        <f>COUNTIF(C$203:C980,C980)</f>
        <v>778</v>
      </c>
      <c r="F980" s="18" t="str">
        <f t="shared" si="77"/>
        <v/>
      </c>
      <c r="G980" s="18" t="str">
        <f t="shared" si="74"/>
        <v/>
      </c>
      <c r="H980" s="18" t="str">
        <f t="shared" si="75"/>
        <v/>
      </c>
      <c r="I980" s="18" t="str">
        <f t="shared" si="76"/>
        <v/>
      </c>
    </row>
    <row r="981" spans="1:9">
      <c r="A981" s="18">
        <v>779</v>
      </c>
      <c r="C981" s="18" t="str">
        <f t="shared" si="73"/>
        <v/>
      </c>
      <c r="D981" s="18">
        <f>COUNTIF(C$203:C981,C981)</f>
        <v>779</v>
      </c>
      <c r="F981" s="18" t="str">
        <f t="shared" si="77"/>
        <v/>
      </c>
      <c r="G981" s="18" t="str">
        <f t="shared" si="74"/>
        <v/>
      </c>
      <c r="H981" s="18" t="str">
        <f t="shared" si="75"/>
        <v/>
      </c>
      <c r="I981" s="18" t="str">
        <f t="shared" si="76"/>
        <v/>
      </c>
    </row>
    <row r="982" spans="1:9">
      <c r="A982" s="18">
        <v>780</v>
      </c>
      <c r="C982" s="18" t="str">
        <f t="shared" si="73"/>
        <v/>
      </c>
      <c r="D982" s="18">
        <f>COUNTIF(C$203:C982,C982)</f>
        <v>780</v>
      </c>
      <c r="F982" s="18" t="str">
        <f t="shared" si="77"/>
        <v/>
      </c>
      <c r="G982" s="18" t="str">
        <f t="shared" si="74"/>
        <v/>
      </c>
      <c r="H982" s="18" t="str">
        <f t="shared" si="75"/>
        <v/>
      </c>
      <c r="I982" s="18" t="str">
        <f t="shared" si="76"/>
        <v/>
      </c>
    </row>
    <row r="983" spans="1:9">
      <c r="A983" s="18">
        <v>781</v>
      </c>
      <c r="C983" s="18" t="str">
        <f t="shared" si="73"/>
        <v/>
      </c>
      <c r="D983" s="18">
        <f>COUNTIF(C$203:C983,C983)</f>
        <v>781</v>
      </c>
      <c r="F983" s="18" t="str">
        <f t="shared" si="77"/>
        <v/>
      </c>
      <c r="G983" s="18" t="str">
        <f t="shared" si="74"/>
        <v/>
      </c>
      <c r="H983" s="18" t="str">
        <f t="shared" si="75"/>
        <v/>
      </c>
      <c r="I983" s="18" t="str">
        <f t="shared" si="76"/>
        <v/>
      </c>
    </row>
    <row r="984" spans="1:9">
      <c r="A984" s="18">
        <v>782</v>
      </c>
      <c r="C984" s="18" t="str">
        <f t="shared" si="73"/>
        <v/>
      </c>
      <c r="D984" s="18">
        <f>COUNTIF(C$203:C984,C984)</f>
        <v>782</v>
      </c>
      <c r="F984" s="18" t="str">
        <f t="shared" si="77"/>
        <v/>
      </c>
      <c r="G984" s="18" t="str">
        <f t="shared" si="74"/>
        <v/>
      </c>
      <c r="H984" s="18" t="str">
        <f t="shared" si="75"/>
        <v/>
      </c>
      <c r="I984" s="18" t="str">
        <f t="shared" si="76"/>
        <v/>
      </c>
    </row>
    <row r="985" spans="1:9">
      <c r="A985" s="18">
        <v>783</v>
      </c>
      <c r="C985" s="18" t="str">
        <f t="shared" si="73"/>
        <v/>
      </c>
      <c r="D985" s="18">
        <f>COUNTIF(C$203:C985,C985)</f>
        <v>783</v>
      </c>
      <c r="F985" s="18" t="str">
        <f t="shared" si="77"/>
        <v/>
      </c>
      <c r="G985" s="18" t="str">
        <f t="shared" si="74"/>
        <v/>
      </c>
      <c r="H985" s="18" t="str">
        <f t="shared" si="75"/>
        <v/>
      </c>
      <c r="I985" s="18" t="str">
        <f t="shared" si="76"/>
        <v/>
      </c>
    </row>
    <row r="986" spans="1:9">
      <c r="A986" s="18">
        <v>784</v>
      </c>
      <c r="C986" s="18" t="str">
        <f t="shared" si="73"/>
        <v/>
      </c>
      <c r="D986" s="18">
        <f>COUNTIF(C$203:C986,C986)</f>
        <v>784</v>
      </c>
      <c r="F986" s="18" t="str">
        <f t="shared" si="77"/>
        <v/>
      </c>
      <c r="G986" s="18" t="str">
        <f t="shared" si="74"/>
        <v/>
      </c>
      <c r="H986" s="18" t="str">
        <f t="shared" si="75"/>
        <v/>
      </c>
      <c r="I986" s="18" t="str">
        <f t="shared" si="76"/>
        <v/>
      </c>
    </row>
    <row r="987" spans="1:9">
      <c r="A987" s="18">
        <v>785</v>
      </c>
      <c r="C987" s="18" t="str">
        <f t="shared" si="73"/>
        <v/>
      </c>
      <c r="D987" s="18">
        <f>COUNTIF(C$203:C987,C987)</f>
        <v>785</v>
      </c>
      <c r="F987" s="18" t="str">
        <f t="shared" si="77"/>
        <v/>
      </c>
      <c r="G987" s="18" t="str">
        <f t="shared" si="74"/>
        <v/>
      </c>
      <c r="H987" s="18" t="str">
        <f t="shared" si="75"/>
        <v/>
      </c>
      <c r="I987" s="18" t="str">
        <f t="shared" si="76"/>
        <v/>
      </c>
    </row>
    <row r="988" spans="1:9">
      <c r="A988" s="18">
        <v>786</v>
      </c>
      <c r="C988" s="18" t="str">
        <f t="shared" si="73"/>
        <v/>
      </c>
      <c r="D988" s="18">
        <f>COUNTIF(C$203:C988,C988)</f>
        <v>786</v>
      </c>
      <c r="F988" s="18" t="str">
        <f t="shared" si="77"/>
        <v/>
      </c>
      <c r="G988" s="18" t="str">
        <f t="shared" si="74"/>
        <v/>
      </c>
      <c r="H988" s="18" t="str">
        <f t="shared" si="75"/>
        <v/>
      </c>
      <c r="I988" s="18" t="str">
        <f t="shared" si="76"/>
        <v/>
      </c>
    </row>
    <row r="989" spans="1:9">
      <c r="A989" s="18">
        <v>787</v>
      </c>
      <c r="C989" s="18" t="str">
        <f t="shared" si="73"/>
        <v/>
      </c>
      <c r="D989" s="18">
        <f>COUNTIF(C$203:C989,C989)</f>
        <v>787</v>
      </c>
      <c r="F989" s="18" t="str">
        <f t="shared" si="77"/>
        <v/>
      </c>
      <c r="G989" s="18" t="str">
        <f t="shared" si="74"/>
        <v/>
      </c>
      <c r="H989" s="18" t="str">
        <f t="shared" si="75"/>
        <v/>
      </c>
      <c r="I989" s="18" t="str">
        <f t="shared" si="76"/>
        <v/>
      </c>
    </row>
    <row r="990" spans="1:9">
      <c r="A990" s="18">
        <v>788</v>
      </c>
      <c r="C990" s="18" t="str">
        <f t="shared" si="73"/>
        <v/>
      </c>
      <c r="D990" s="18">
        <f>COUNTIF(C$203:C990,C990)</f>
        <v>788</v>
      </c>
      <c r="F990" s="18" t="str">
        <f t="shared" si="77"/>
        <v/>
      </c>
      <c r="G990" s="18" t="str">
        <f t="shared" si="74"/>
        <v/>
      </c>
      <c r="H990" s="18" t="str">
        <f t="shared" si="75"/>
        <v/>
      </c>
      <c r="I990" s="18" t="str">
        <f t="shared" si="76"/>
        <v/>
      </c>
    </row>
    <row r="991" spans="1:9">
      <c r="A991" s="18">
        <v>789</v>
      </c>
      <c r="C991" s="18" t="str">
        <f t="shared" si="73"/>
        <v/>
      </c>
      <c r="D991" s="18">
        <f>COUNTIF(C$203:C991,C991)</f>
        <v>789</v>
      </c>
      <c r="F991" s="18" t="str">
        <f t="shared" si="77"/>
        <v/>
      </c>
      <c r="G991" s="18" t="str">
        <f t="shared" si="74"/>
        <v/>
      </c>
      <c r="H991" s="18" t="str">
        <f t="shared" si="75"/>
        <v/>
      </c>
      <c r="I991" s="18" t="str">
        <f t="shared" si="76"/>
        <v/>
      </c>
    </row>
    <row r="992" spans="1:9">
      <c r="A992" s="18">
        <v>790</v>
      </c>
      <c r="C992" s="18" t="str">
        <f t="shared" si="73"/>
        <v/>
      </c>
      <c r="D992" s="18">
        <f>COUNTIF(C$203:C992,C992)</f>
        <v>790</v>
      </c>
      <c r="F992" s="18" t="str">
        <f t="shared" si="77"/>
        <v/>
      </c>
      <c r="G992" s="18" t="str">
        <f t="shared" si="74"/>
        <v/>
      </c>
      <c r="H992" s="18" t="str">
        <f t="shared" si="75"/>
        <v/>
      </c>
      <c r="I992" s="18" t="str">
        <f t="shared" si="76"/>
        <v/>
      </c>
    </row>
    <row r="993" spans="1:9">
      <c r="A993" s="18">
        <v>791</v>
      </c>
      <c r="C993" s="18" t="str">
        <f t="shared" si="73"/>
        <v/>
      </c>
      <c r="D993" s="18">
        <f>COUNTIF(C$203:C993,C993)</f>
        <v>791</v>
      </c>
      <c r="F993" s="18" t="str">
        <f t="shared" si="77"/>
        <v/>
      </c>
      <c r="G993" s="18" t="str">
        <f t="shared" si="74"/>
        <v/>
      </c>
      <c r="H993" s="18" t="str">
        <f t="shared" si="75"/>
        <v/>
      </c>
      <c r="I993" s="18" t="str">
        <f t="shared" si="76"/>
        <v/>
      </c>
    </row>
    <row r="994" spans="1:9">
      <c r="A994" s="18">
        <v>792</v>
      </c>
      <c r="C994" s="18" t="str">
        <f t="shared" si="73"/>
        <v/>
      </c>
      <c r="D994" s="18">
        <f>COUNTIF(C$203:C994,C994)</f>
        <v>792</v>
      </c>
      <c r="F994" s="18" t="str">
        <f t="shared" si="77"/>
        <v/>
      </c>
      <c r="G994" s="18" t="str">
        <f t="shared" si="74"/>
        <v/>
      </c>
      <c r="H994" s="18" t="str">
        <f t="shared" si="75"/>
        <v/>
      </c>
      <c r="I994" s="18" t="str">
        <f t="shared" si="76"/>
        <v/>
      </c>
    </row>
    <row r="995" spans="1:9">
      <c r="A995" s="18">
        <v>793</v>
      </c>
      <c r="C995" s="18" t="str">
        <f t="shared" si="73"/>
        <v/>
      </c>
      <c r="D995" s="18">
        <f>COUNTIF(C$203:C995,C995)</f>
        <v>793</v>
      </c>
      <c r="F995" s="18" t="str">
        <f t="shared" si="77"/>
        <v/>
      </c>
      <c r="G995" s="18" t="str">
        <f t="shared" si="74"/>
        <v/>
      </c>
      <c r="H995" s="18" t="str">
        <f t="shared" si="75"/>
        <v/>
      </c>
      <c r="I995" s="18" t="str">
        <f t="shared" si="76"/>
        <v/>
      </c>
    </row>
    <row r="996" spans="1:9">
      <c r="A996" s="18">
        <v>794</v>
      </c>
      <c r="C996" s="18" t="str">
        <f t="shared" ref="C996:C1002" si="78">N196</f>
        <v/>
      </c>
      <c r="D996" s="18">
        <f>COUNTIF(C$203:C996,C996)</f>
        <v>794</v>
      </c>
      <c r="F996" s="18" t="str">
        <f t="shared" si="77"/>
        <v/>
      </c>
      <c r="G996" s="18" t="str">
        <f t="shared" ref="G996:G1002" si="79">C196</f>
        <v/>
      </c>
      <c r="H996" s="18" t="str">
        <f t="shared" si="75"/>
        <v/>
      </c>
      <c r="I996" s="18" t="str">
        <f t="shared" si="76"/>
        <v/>
      </c>
    </row>
    <row r="997" spans="1:9">
      <c r="A997" s="18">
        <v>795</v>
      </c>
      <c r="C997" s="18" t="str">
        <f t="shared" si="78"/>
        <v/>
      </c>
      <c r="D997" s="18">
        <f>COUNTIF(C$203:C997,C997)</f>
        <v>795</v>
      </c>
      <c r="F997" s="18" t="str">
        <f t="shared" si="77"/>
        <v/>
      </c>
      <c r="G997" s="18" t="str">
        <f t="shared" si="79"/>
        <v/>
      </c>
      <c r="H997" s="18" t="str">
        <f t="shared" si="75"/>
        <v/>
      </c>
      <c r="I997" s="18" t="str">
        <f t="shared" si="76"/>
        <v/>
      </c>
    </row>
    <row r="998" spans="1:9">
      <c r="A998" s="18">
        <v>796</v>
      </c>
      <c r="C998" s="18" t="str">
        <f t="shared" si="78"/>
        <v/>
      </c>
      <c r="D998" s="18">
        <f>COUNTIF(C$203:C998,C998)</f>
        <v>796</v>
      </c>
      <c r="F998" s="18" t="str">
        <f t="shared" si="77"/>
        <v/>
      </c>
      <c r="G998" s="18" t="str">
        <f t="shared" si="79"/>
        <v/>
      </c>
      <c r="H998" s="18" t="str">
        <f t="shared" si="75"/>
        <v/>
      </c>
      <c r="I998" s="18" t="str">
        <f t="shared" si="76"/>
        <v/>
      </c>
    </row>
    <row r="999" spans="1:9">
      <c r="A999" s="18">
        <v>797</v>
      </c>
      <c r="C999" s="18" t="str">
        <f t="shared" si="78"/>
        <v/>
      </c>
      <c r="D999" s="18">
        <f>COUNTIF(C$203:C999,C999)</f>
        <v>797</v>
      </c>
      <c r="F999" s="18" t="str">
        <f t="shared" si="77"/>
        <v/>
      </c>
      <c r="G999" s="18" t="str">
        <f t="shared" si="79"/>
        <v/>
      </c>
      <c r="H999" s="18" t="str">
        <f t="shared" si="75"/>
        <v/>
      </c>
      <c r="I999" s="18" t="str">
        <f t="shared" si="76"/>
        <v/>
      </c>
    </row>
    <row r="1000" spans="1:9">
      <c r="A1000" s="18">
        <v>798</v>
      </c>
      <c r="C1000" s="18" t="str">
        <f t="shared" si="78"/>
        <v/>
      </c>
      <c r="D1000" s="18">
        <f>COUNTIF(C$203:C1000,C1000)</f>
        <v>798</v>
      </c>
      <c r="F1000" s="18" t="str">
        <f t="shared" si="77"/>
        <v/>
      </c>
      <c r="G1000" s="18" t="str">
        <f t="shared" si="79"/>
        <v/>
      </c>
      <c r="H1000" s="18" t="str">
        <f t="shared" si="75"/>
        <v/>
      </c>
      <c r="I1000" s="18" t="str">
        <f t="shared" si="76"/>
        <v/>
      </c>
    </row>
    <row r="1001" spans="1:9">
      <c r="A1001" s="18">
        <v>799</v>
      </c>
      <c r="C1001" s="18" t="str">
        <f t="shared" si="78"/>
        <v/>
      </c>
      <c r="D1001" s="18">
        <f>COUNTIF(C$203:C1001,C1001)</f>
        <v>799</v>
      </c>
      <c r="F1001" s="18" t="str">
        <f t="shared" si="77"/>
        <v/>
      </c>
      <c r="G1001" s="18" t="str">
        <f t="shared" si="79"/>
        <v/>
      </c>
      <c r="H1001" s="18" t="str">
        <f t="shared" si="75"/>
        <v/>
      </c>
      <c r="I1001" s="18" t="str">
        <f t="shared" si="76"/>
        <v/>
      </c>
    </row>
    <row r="1002" spans="1:9">
      <c r="A1002" s="18">
        <v>800</v>
      </c>
      <c r="C1002" s="18" t="str">
        <f t="shared" si="78"/>
        <v/>
      </c>
      <c r="D1002" s="18">
        <f>COUNTIF(C$203:C1002,C1002)</f>
        <v>800</v>
      </c>
      <c r="F1002" s="18" t="str">
        <f t="shared" si="77"/>
        <v/>
      </c>
      <c r="G1002" s="18" t="str">
        <f t="shared" si="79"/>
        <v/>
      </c>
      <c r="H1002" s="18" t="str">
        <f t="shared" si="75"/>
        <v/>
      </c>
      <c r="I1002" s="18" t="str">
        <f t="shared" si="76"/>
        <v/>
      </c>
    </row>
    <row r="1003" spans="1:9">
      <c r="A1003" s="18">
        <v>801</v>
      </c>
      <c r="C1003" s="18" t="str">
        <f>O3</f>
        <v/>
      </c>
      <c r="D1003" s="18">
        <f>COUNTIF(C$203:C1003,C1003)</f>
        <v>801</v>
      </c>
      <c r="F1003" s="18" t="str">
        <f t="shared" si="77"/>
        <v/>
      </c>
      <c r="G1003" s="18" t="str">
        <f>C3</f>
        <v/>
      </c>
      <c r="H1003" s="18" t="str">
        <f t="shared" ref="H1003:I1018" si="80">D3</f>
        <v/>
      </c>
      <c r="I1003" s="18" t="str">
        <f t="shared" si="80"/>
        <v/>
      </c>
    </row>
    <row r="1004" spans="1:9">
      <c r="A1004" s="18">
        <v>802</v>
      </c>
      <c r="C1004" s="18" t="str">
        <f t="shared" ref="C1004:C1067" si="81">O4</f>
        <v/>
      </c>
      <c r="D1004" s="18">
        <f>COUNTIF(C$203:C1004,C1004)</f>
        <v>802</v>
      </c>
      <c r="F1004" s="18" t="str">
        <f t="shared" si="77"/>
        <v/>
      </c>
      <c r="G1004" s="18" t="str">
        <f t="shared" ref="G1004:G1067" si="82">C4</f>
        <v/>
      </c>
      <c r="H1004" s="18" t="str">
        <f t="shared" si="80"/>
        <v/>
      </c>
      <c r="I1004" s="18" t="str">
        <f t="shared" si="80"/>
        <v/>
      </c>
    </row>
    <row r="1005" spans="1:9">
      <c r="A1005" s="18">
        <v>803</v>
      </c>
      <c r="C1005" s="18" t="str">
        <f t="shared" si="81"/>
        <v/>
      </c>
      <c r="D1005" s="18">
        <f>COUNTIF(C$203:C1005,C1005)</f>
        <v>803</v>
      </c>
      <c r="F1005" s="18" t="str">
        <f t="shared" si="77"/>
        <v/>
      </c>
      <c r="G1005" s="18" t="str">
        <f t="shared" si="82"/>
        <v/>
      </c>
      <c r="H1005" s="18" t="str">
        <f t="shared" si="80"/>
        <v/>
      </c>
      <c r="I1005" s="18" t="str">
        <f t="shared" si="80"/>
        <v/>
      </c>
    </row>
    <row r="1006" spans="1:9">
      <c r="A1006" s="18">
        <v>804</v>
      </c>
      <c r="C1006" s="18" t="str">
        <f t="shared" si="81"/>
        <v/>
      </c>
      <c r="D1006" s="18">
        <f>COUNTIF(C$203:C1006,C1006)</f>
        <v>804</v>
      </c>
      <c r="F1006" s="18" t="str">
        <f t="shared" si="77"/>
        <v/>
      </c>
      <c r="G1006" s="18" t="str">
        <f t="shared" si="82"/>
        <v/>
      </c>
      <c r="H1006" s="18" t="str">
        <f t="shared" si="80"/>
        <v/>
      </c>
      <c r="I1006" s="18" t="str">
        <f t="shared" si="80"/>
        <v/>
      </c>
    </row>
    <row r="1007" spans="1:9">
      <c r="A1007" s="18">
        <v>805</v>
      </c>
      <c r="C1007" s="18" t="str">
        <f t="shared" si="81"/>
        <v/>
      </c>
      <c r="D1007" s="18">
        <f>COUNTIF(C$203:C1007,C1007)</f>
        <v>805</v>
      </c>
      <c r="F1007" s="18" t="str">
        <f t="shared" si="77"/>
        <v/>
      </c>
      <c r="G1007" s="18" t="str">
        <f t="shared" si="82"/>
        <v/>
      </c>
      <c r="H1007" s="18" t="str">
        <f t="shared" si="80"/>
        <v/>
      </c>
      <c r="I1007" s="18" t="str">
        <f t="shared" si="80"/>
        <v/>
      </c>
    </row>
    <row r="1008" spans="1:9">
      <c r="A1008" s="18">
        <v>806</v>
      </c>
      <c r="C1008" s="18" t="str">
        <f t="shared" si="81"/>
        <v/>
      </c>
      <c r="D1008" s="18">
        <f>COUNTIF(C$203:C1008,C1008)</f>
        <v>806</v>
      </c>
      <c r="F1008" s="18" t="str">
        <f t="shared" si="77"/>
        <v/>
      </c>
      <c r="G1008" s="18" t="str">
        <f t="shared" si="82"/>
        <v/>
      </c>
      <c r="H1008" s="18" t="str">
        <f t="shared" si="80"/>
        <v/>
      </c>
      <c r="I1008" s="18" t="str">
        <f t="shared" si="80"/>
        <v/>
      </c>
    </row>
    <row r="1009" spans="1:9">
      <c r="A1009" s="18">
        <v>807</v>
      </c>
      <c r="C1009" s="18" t="str">
        <f t="shared" si="81"/>
        <v/>
      </c>
      <c r="D1009" s="18">
        <f>COUNTIF(C$203:C1009,C1009)</f>
        <v>807</v>
      </c>
      <c r="F1009" s="18" t="str">
        <f t="shared" si="77"/>
        <v/>
      </c>
      <c r="G1009" s="18" t="str">
        <f t="shared" si="82"/>
        <v/>
      </c>
      <c r="H1009" s="18" t="str">
        <f t="shared" si="80"/>
        <v/>
      </c>
      <c r="I1009" s="18" t="str">
        <f t="shared" si="80"/>
        <v/>
      </c>
    </row>
    <row r="1010" spans="1:9">
      <c r="A1010" s="18">
        <v>808</v>
      </c>
      <c r="C1010" s="18" t="str">
        <f t="shared" si="81"/>
        <v/>
      </c>
      <c r="D1010" s="18">
        <f>COUNTIF(C$203:C1010,C1010)</f>
        <v>808</v>
      </c>
      <c r="F1010" s="18" t="str">
        <f t="shared" si="77"/>
        <v/>
      </c>
      <c r="G1010" s="18" t="str">
        <f t="shared" si="82"/>
        <v/>
      </c>
      <c r="H1010" s="18" t="str">
        <f t="shared" si="80"/>
        <v/>
      </c>
      <c r="I1010" s="18" t="str">
        <f t="shared" si="80"/>
        <v/>
      </c>
    </row>
    <row r="1011" spans="1:9">
      <c r="A1011" s="18">
        <v>809</v>
      </c>
      <c r="C1011" s="18" t="str">
        <f t="shared" si="81"/>
        <v/>
      </c>
      <c r="D1011" s="18">
        <f>COUNTIF(C$203:C1011,C1011)</f>
        <v>809</v>
      </c>
      <c r="F1011" s="18" t="str">
        <f t="shared" si="77"/>
        <v/>
      </c>
      <c r="G1011" s="18" t="str">
        <f t="shared" si="82"/>
        <v/>
      </c>
      <c r="H1011" s="18" t="str">
        <f t="shared" si="80"/>
        <v/>
      </c>
      <c r="I1011" s="18" t="str">
        <f t="shared" si="80"/>
        <v/>
      </c>
    </row>
    <row r="1012" spans="1:9">
      <c r="A1012" s="18">
        <v>810</v>
      </c>
      <c r="C1012" s="18" t="str">
        <f t="shared" si="81"/>
        <v/>
      </c>
      <c r="D1012" s="18">
        <f>COUNTIF(C$203:C1012,C1012)</f>
        <v>810</v>
      </c>
      <c r="F1012" s="18" t="str">
        <f t="shared" si="77"/>
        <v/>
      </c>
      <c r="G1012" s="18" t="str">
        <f t="shared" si="82"/>
        <v/>
      </c>
      <c r="H1012" s="18" t="str">
        <f t="shared" si="80"/>
        <v/>
      </c>
      <c r="I1012" s="18" t="str">
        <f t="shared" si="80"/>
        <v/>
      </c>
    </row>
    <row r="1013" spans="1:9">
      <c r="A1013" s="18">
        <v>811</v>
      </c>
      <c r="C1013" s="18" t="str">
        <f t="shared" si="81"/>
        <v/>
      </c>
      <c r="D1013" s="18">
        <f>COUNTIF(C$203:C1013,C1013)</f>
        <v>811</v>
      </c>
      <c r="F1013" s="18" t="str">
        <f t="shared" si="77"/>
        <v/>
      </c>
      <c r="G1013" s="18" t="str">
        <f t="shared" si="82"/>
        <v/>
      </c>
      <c r="H1013" s="18" t="str">
        <f t="shared" si="80"/>
        <v/>
      </c>
      <c r="I1013" s="18" t="str">
        <f t="shared" si="80"/>
        <v/>
      </c>
    </row>
    <row r="1014" spans="1:9">
      <c r="A1014" s="18">
        <v>812</v>
      </c>
      <c r="C1014" s="18" t="str">
        <f t="shared" si="81"/>
        <v/>
      </c>
      <c r="D1014" s="18">
        <f>COUNTIF(C$203:C1014,C1014)</f>
        <v>812</v>
      </c>
      <c r="F1014" s="18" t="str">
        <f t="shared" si="77"/>
        <v/>
      </c>
      <c r="G1014" s="18" t="str">
        <f t="shared" si="82"/>
        <v/>
      </c>
      <c r="H1014" s="18" t="str">
        <f t="shared" si="80"/>
        <v/>
      </c>
      <c r="I1014" s="18" t="str">
        <f t="shared" si="80"/>
        <v/>
      </c>
    </row>
    <row r="1015" spans="1:9">
      <c r="A1015" s="18">
        <v>813</v>
      </c>
      <c r="C1015" s="18" t="str">
        <f t="shared" si="81"/>
        <v/>
      </c>
      <c r="D1015" s="18">
        <f>COUNTIF(C$203:C1015,C1015)</f>
        <v>813</v>
      </c>
      <c r="F1015" s="18" t="str">
        <f t="shared" si="77"/>
        <v/>
      </c>
      <c r="G1015" s="18" t="str">
        <f t="shared" si="82"/>
        <v/>
      </c>
      <c r="H1015" s="18" t="str">
        <f t="shared" si="80"/>
        <v/>
      </c>
      <c r="I1015" s="18" t="str">
        <f t="shared" si="80"/>
        <v/>
      </c>
    </row>
    <row r="1016" spans="1:9">
      <c r="A1016" s="18">
        <v>814</v>
      </c>
      <c r="C1016" s="18" t="str">
        <f t="shared" si="81"/>
        <v/>
      </c>
      <c r="D1016" s="18">
        <f>COUNTIF(C$203:C1016,C1016)</f>
        <v>814</v>
      </c>
      <c r="F1016" s="18" t="str">
        <f t="shared" si="77"/>
        <v/>
      </c>
      <c r="G1016" s="18" t="str">
        <f t="shared" si="82"/>
        <v/>
      </c>
      <c r="H1016" s="18" t="str">
        <f t="shared" si="80"/>
        <v/>
      </c>
      <c r="I1016" s="18" t="str">
        <f t="shared" si="80"/>
        <v/>
      </c>
    </row>
    <row r="1017" spans="1:9">
      <c r="A1017" s="18">
        <v>815</v>
      </c>
      <c r="C1017" s="18" t="str">
        <f t="shared" si="81"/>
        <v/>
      </c>
      <c r="D1017" s="18">
        <f>COUNTIF(C$203:C1017,C1017)</f>
        <v>815</v>
      </c>
      <c r="F1017" s="18" t="str">
        <f t="shared" si="77"/>
        <v/>
      </c>
      <c r="G1017" s="18" t="str">
        <f t="shared" si="82"/>
        <v/>
      </c>
      <c r="H1017" s="18" t="str">
        <f t="shared" si="80"/>
        <v/>
      </c>
      <c r="I1017" s="18" t="str">
        <f t="shared" si="80"/>
        <v/>
      </c>
    </row>
    <row r="1018" spans="1:9">
      <c r="A1018" s="18">
        <v>816</v>
      </c>
      <c r="C1018" s="18" t="str">
        <f t="shared" si="81"/>
        <v/>
      </c>
      <c r="D1018" s="18">
        <f>COUNTIF(C$203:C1018,C1018)</f>
        <v>816</v>
      </c>
      <c r="F1018" s="18" t="str">
        <f t="shared" si="77"/>
        <v/>
      </c>
      <c r="G1018" s="18" t="str">
        <f t="shared" si="82"/>
        <v/>
      </c>
      <c r="H1018" s="18" t="str">
        <f t="shared" si="80"/>
        <v/>
      </c>
      <c r="I1018" s="18" t="str">
        <f t="shared" si="80"/>
        <v/>
      </c>
    </row>
    <row r="1019" spans="1:9">
      <c r="A1019" s="18">
        <v>817</v>
      </c>
      <c r="C1019" s="18" t="str">
        <f t="shared" si="81"/>
        <v/>
      </c>
      <c r="D1019" s="18">
        <f>COUNTIF(C$203:C1019,C1019)</f>
        <v>817</v>
      </c>
      <c r="F1019" s="18" t="str">
        <f t="shared" si="77"/>
        <v/>
      </c>
      <c r="G1019" s="18" t="str">
        <f t="shared" si="82"/>
        <v/>
      </c>
      <c r="H1019" s="18" t="str">
        <f t="shared" ref="H1019:H1082" si="83">D19</f>
        <v/>
      </c>
      <c r="I1019" s="18" t="str">
        <f t="shared" ref="I1019:I1082" si="84">E19</f>
        <v/>
      </c>
    </row>
    <row r="1020" spans="1:9">
      <c r="A1020" s="18">
        <v>818</v>
      </c>
      <c r="C1020" s="18" t="str">
        <f t="shared" si="81"/>
        <v/>
      </c>
      <c r="D1020" s="18">
        <f>COUNTIF(C$203:C1020,C1020)</f>
        <v>818</v>
      </c>
      <c r="F1020" s="18" t="str">
        <f t="shared" si="77"/>
        <v/>
      </c>
      <c r="G1020" s="18" t="str">
        <f t="shared" si="82"/>
        <v/>
      </c>
      <c r="H1020" s="18" t="str">
        <f t="shared" si="83"/>
        <v/>
      </c>
      <c r="I1020" s="18" t="str">
        <f t="shared" si="84"/>
        <v/>
      </c>
    </row>
    <row r="1021" spans="1:9">
      <c r="A1021" s="18">
        <v>819</v>
      </c>
      <c r="C1021" s="18" t="str">
        <f t="shared" si="81"/>
        <v/>
      </c>
      <c r="D1021" s="18">
        <f>COUNTIF(C$203:C1021,C1021)</f>
        <v>819</v>
      </c>
      <c r="F1021" s="18" t="str">
        <f t="shared" si="77"/>
        <v/>
      </c>
      <c r="G1021" s="18" t="str">
        <f t="shared" si="82"/>
        <v/>
      </c>
      <c r="H1021" s="18" t="str">
        <f t="shared" si="83"/>
        <v/>
      </c>
      <c r="I1021" s="18" t="str">
        <f t="shared" si="84"/>
        <v/>
      </c>
    </row>
    <row r="1022" spans="1:9">
      <c r="A1022" s="18">
        <v>820</v>
      </c>
      <c r="C1022" s="18" t="str">
        <f t="shared" si="81"/>
        <v/>
      </c>
      <c r="D1022" s="18">
        <f>COUNTIF(C$203:C1022,C1022)</f>
        <v>820</v>
      </c>
      <c r="F1022" s="18" t="str">
        <f t="shared" si="77"/>
        <v/>
      </c>
      <c r="G1022" s="18" t="str">
        <f t="shared" si="82"/>
        <v/>
      </c>
      <c r="H1022" s="18" t="str">
        <f t="shared" si="83"/>
        <v/>
      </c>
      <c r="I1022" s="18" t="str">
        <f t="shared" si="84"/>
        <v/>
      </c>
    </row>
    <row r="1023" spans="1:9">
      <c r="A1023" s="18">
        <v>821</v>
      </c>
      <c r="C1023" s="18" t="str">
        <f t="shared" si="81"/>
        <v/>
      </c>
      <c r="D1023" s="18">
        <f>COUNTIF(C$203:C1023,C1023)</f>
        <v>821</v>
      </c>
      <c r="F1023" s="18" t="str">
        <f t="shared" si="77"/>
        <v/>
      </c>
      <c r="G1023" s="18" t="str">
        <f t="shared" si="82"/>
        <v/>
      </c>
      <c r="H1023" s="18" t="str">
        <f t="shared" si="83"/>
        <v/>
      </c>
      <c r="I1023" s="18" t="str">
        <f t="shared" si="84"/>
        <v/>
      </c>
    </row>
    <row r="1024" spans="1:9">
      <c r="A1024" s="18">
        <v>822</v>
      </c>
      <c r="C1024" s="18" t="str">
        <f t="shared" si="81"/>
        <v/>
      </c>
      <c r="D1024" s="18">
        <f>COUNTIF(C$203:C1024,C1024)</f>
        <v>822</v>
      </c>
      <c r="F1024" s="18" t="str">
        <f t="shared" si="77"/>
        <v/>
      </c>
      <c r="G1024" s="18" t="str">
        <f t="shared" si="82"/>
        <v/>
      </c>
      <c r="H1024" s="18" t="str">
        <f t="shared" si="83"/>
        <v/>
      </c>
      <c r="I1024" s="18" t="str">
        <f t="shared" si="84"/>
        <v/>
      </c>
    </row>
    <row r="1025" spans="1:9">
      <c r="A1025" s="18">
        <v>823</v>
      </c>
      <c r="C1025" s="18" t="str">
        <f t="shared" si="81"/>
        <v/>
      </c>
      <c r="D1025" s="18">
        <f>COUNTIF(C$203:C1025,C1025)</f>
        <v>823</v>
      </c>
      <c r="F1025" s="18" t="str">
        <f t="shared" si="77"/>
        <v/>
      </c>
      <c r="G1025" s="18" t="str">
        <f t="shared" si="82"/>
        <v/>
      </c>
      <c r="H1025" s="18" t="str">
        <f t="shared" si="83"/>
        <v/>
      </c>
      <c r="I1025" s="18" t="str">
        <f t="shared" si="84"/>
        <v/>
      </c>
    </row>
    <row r="1026" spans="1:9">
      <c r="A1026" s="18">
        <v>824</v>
      </c>
      <c r="C1026" s="18" t="str">
        <f t="shared" si="81"/>
        <v/>
      </c>
      <c r="D1026" s="18">
        <f>COUNTIF(C$203:C1026,C1026)</f>
        <v>824</v>
      </c>
      <c r="F1026" s="18" t="str">
        <f t="shared" si="77"/>
        <v/>
      </c>
      <c r="G1026" s="18" t="str">
        <f t="shared" si="82"/>
        <v/>
      </c>
      <c r="H1026" s="18" t="str">
        <f t="shared" si="83"/>
        <v/>
      </c>
      <c r="I1026" s="18" t="str">
        <f t="shared" si="84"/>
        <v/>
      </c>
    </row>
    <row r="1027" spans="1:9">
      <c r="A1027" s="18">
        <v>825</v>
      </c>
      <c r="C1027" s="18" t="str">
        <f t="shared" si="81"/>
        <v/>
      </c>
      <c r="D1027" s="18">
        <f>COUNTIF(C$203:C1027,C1027)</f>
        <v>825</v>
      </c>
      <c r="F1027" s="18" t="str">
        <f t="shared" si="77"/>
        <v/>
      </c>
      <c r="G1027" s="18" t="str">
        <f t="shared" si="82"/>
        <v/>
      </c>
      <c r="H1027" s="18" t="str">
        <f t="shared" si="83"/>
        <v/>
      </c>
      <c r="I1027" s="18" t="str">
        <f t="shared" si="84"/>
        <v/>
      </c>
    </row>
    <row r="1028" spans="1:9">
      <c r="A1028" s="18">
        <v>826</v>
      </c>
      <c r="C1028" s="18" t="str">
        <f t="shared" si="81"/>
        <v/>
      </c>
      <c r="D1028" s="18">
        <f>COUNTIF(C$203:C1028,C1028)</f>
        <v>826</v>
      </c>
      <c r="F1028" s="18" t="str">
        <f t="shared" si="77"/>
        <v/>
      </c>
      <c r="G1028" s="18" t="str">
        <f t="shared" si="82"/>
        <v/>
      </c>
      <c r="H1028" s="18" t="str">
        <f t="shared" si="83"/>
        <v/>
      </c>
      <c r="I1028" s="18" t="str">
        <f t="shared" si="84"/>
        <v/>
      </c>
    </row>
    <row r="1029" spans="1:9">
      <c r="A1029" s="18">
        <v>827</v>
      </c>
      <c r="C1029" s="18" t="str">
        <f t="shared" si="81"/>
        <v/>
      </c>
      <c r="D1029" s="18">
        <f>COUNTIF(C$203:C1029,C1029)</f>
        <v>827</v>
      </c>
      <c r="F1029" s="18" t="str">
        <f t="shared" si="77"/>
        <v/>
      </c>
      <c r="G1029" s="18" t="str">
        <f t="shared" si="82"/>
        <v/>
      </c>
      <c r="H1029" s="18" t="str">
        <f t="shared" si="83"/>
        <v/>
      </c>
      <c r="I1029" s="18" t="str">
        <f t="shared" si="84"/>
        <v/>
      </c>
    </row>
    <row r="1030" spans="1:9">
      <c r="A1030" s="18">
        <v>828</v>
      </c>
      <c r="C1030" s="18" t="str">
        <f t="shared" si="81"/>
        <v/>
      </c>
      <c r="D1030" s="18">
        <f>COUNTIF(C$203:C1030,C1030)</f>
        <v>828</v>
      </c>
      <c r="F1030" s="18" t="str">
        <f t="shared" si="77"/>
        <v/>
      </c>
      <c r="G1030" s="18" t="str">
        <f t="shared" si="82"/>
        <v/>
      </c>
      <c r="H1030" s="18" t="str">
        <f t="shared" si="83"/>
        <v/>
      </c>
      <c r="I1030" s="18" t="str">
        <f t="shared" si="84"/>
        <v/>
      </c>
    </row>
    <row r="1031" spans="1:9">
      <c r="A1031" s="18">
        <v>829</v>
      </c>
      <c r="C1031" s="18" t="str">
        <f t="shared" si="81"/>
        <v/>
      </c>
      <c r="D1031" s="18">
        <f>COUNTIF(C$203:C1031,C1031)</f>
        <v>829</v>
      </c>
      <c r="F1031" s="18" t="str">
        <f t="shared" si="77"/>
        <v/>
      </c>
      <c r="G1031" s="18" t="str">
        <f t="shared" si="82"/>
        <v/>
      </c>
      <c r="H1031" s="18" t="str">
        <f t="shared" si="83"/>
        <v/>
      </c>
      <c r="I1031" s="18" t="str">
        <f t="shared" si="84"/>
        <v/>
      </c>
    </row>
    <row r="1032" spans="1:9">
      <c r="A1032" s="18">
        <v>830</v>
      </c>
      <c r="C1032" s="18" t="str">
        <f t="shared" si="81"/>
        <v/>
      </c>
      <c r="D1032" s="18">
        <f>COUNTIF(C$203:C1032,C1032)</f>
        <v>830</v>
      </c>
      <c r="F1032" s="18" t="str">
        <f t="shared" si="77"/>
        <v/>
      </c>
      <c r="G1032" s="18" t="str">
        <f t="shared" si="82"/>
        <v/>
      </c>
      <c r="H1032" s="18" t="str">
        <f t="shared" si="83"/>
        <v/>
      </c>
      <c r="I1032" s="18" t="str">
        <f t="shared" si="84"/>
        <v/>
      </c>
    </row>
    <row r="1033" spans="1:9">
      <c r="A1033" s="18">
        <v>831</v>
      </c>
      <c r="C1033" s="18" t="str">
        <f t="shared" si="81"/>
        <v/>
      </c>
      <c r="D1033" s="18">
        <f>COUNTIF(C$203:C1033,C1033)</f>
        <v>831</v>
      </c>
      <c r="F1033" s="18" t="str">
        <f t="shared" si="77"/>
        <v/>
      </c>
      <c r="G1033" s="18" t="str">
        <f t="shared" si="82"/>
        <v/>
      </c>
      <c r="H1033" s="18" t="str">
        <f t="shared" si="83"/>
        <v/>
      </c>
      <c r="I1033" s="18" t="str">
        <f t="shared" si="84"/>
        <v/>
      </c>
    </row>
    <row r="1034" spans="1:9">
      <c r="A1034" s="18">
        <v>832</v>
      </c>
      <c r="C1034" s="18" t="str">
        <f t="shared" si="81"/>
        <v/>
      </c>
      <c r="D1034" s="18">
        <f>COUNTIF(C$203:C1034,C1034)</f>
        <v>832</v>
      </c>
      <c r="F1034" s="18" t="str">
        <f t="shared" si="77"/>
        <v/>
      </c>
      <c r="G1034" s="18" t="str">
        <f t="shared" si="82"/>
        <v/>
      </c>
      <c r="H1034" s="18" t="str">
        <f t="shared" si="83"/>
        <v/>
      </c>
      <c r="I1034" s="18" t="str">
        <f t="shared" si="84"/>
        <v/>
      </c>
    </row>
    <row r="1035" spans="1:9">
      <c r="A1035" s="18">
        <v>833</v>
      </c>
      <c r="C1035" s="18" t="str">
        <f t="shared" si="81"/>
        <v/>
      </c>
      <c r="D1035" s="18">
        <f>COUNTIF(C$203:C1035,C1035)</f>
        <v>833</v>
      </c>
      <c r="F1035" s="18" t="str">
        <f t="shared" si="77"/>
        <v/>
      </c>
      <c r="G1035" s="18" t="str">
        <f t="shared" si="82"/>
        <v/>
      </c>
      <c r="H1035" s="18" t="str">
        <f t="shared" si="83"/>
        <v/>
      </c>
      <c r="I1035" s="18" t="str">
        <f t="shared" si="84"/>
        <v/>
      </c>
    </row>
    <row r="1036" spans="1:9">
      <c r="A1036" s="18">
        <v>834</v>
      </c>
      <c r="C1036" s="18" t="str">
        <f t="shared" si="81"/>
        <v/>
      </c>
      <c r="D1036" s="18">
        <f>COUNTIF(C$203:C1036,C1036)</f>
        <v>834</v>
      </c>
      <c r="F1036" s="18" t="str">
        <f t="shared" ref="F1036:F1099" si="85">IF(C1036="","",CONCATENATE(C1036,D1036)*1)</f>
        <v/>
      </c>
      <c r="G1036" s="18" t="str">
        <f t="shared" si="82"/>
        <v/>
      </c>
      <c r="H1036" s="18" t="str">
        <f t="shared" si="83"/>
        <v/>
      </c>
      <c r="I1036" s="18" t="str">
        <f t="shared" si="84"/>
        <v/>
      </c>
    </row>
    <row r="1037" spans="1:9">
      <c r="A1037" s="18">
        <v>835</v>
      </c>
      <c r="C1037" s="18" t="str">
        <f t="shared" si="81"/>
        <v/>
      </c>
      <c r="D1037" s="18">
        <f>COUNTIF(C$203:C1037,C1037)</f>
        <v>835</v>
      </c>
      <c r="F1037" s="18" t="str">
        <f t="shared" si="85"/>
        <v/>
      </c>
      <c r="G1037" s="18" t="str">
        <f t="shared" si="82"/>
        <v/>
      </c>
      <c r="H1037" s="18" t="str">
        <f t="shared" si="83"/>
        <v/>
      </c>
      <c r="I1037" s="18" t="str">
        <f t="shared" si="84"/>
        <v/>
      </c>
    </row>
    <row r="1038" spans="1:9">
      <c r="A1038" s="18">
        <v>836</v>
      </c>
      <c r="C1038" s="18" t="str">
        <f t="shared" si="81"/>
        <v/>
      </c>
      <c r="D1038" s="18">
        <f>COUNTIF(C$203:C1038,C1038)</f>
        <v>836</v>
      </c>
      <c r="F1038" s="18" t="str">
        <f t="shared" si="85"/>
        <v/>
      </c>
      <c r="G1038" s="18" t="str">
        <f t="shared" si="82"/>
        <v/>
      </c>
      <c r="H1038" s="18" t="str">
        <f t="shared" si="83"/>
        <v/>
      </c>
      <c r="I1038" s="18" t="str">
        <f t="shared" si="84"/>
        <v/>
      </c>
    </row>
    <row r="1039" spans="1:9">
      <c r="A1039" s="18">
        <v>837</v>
      </c>
      <c r="C1039" s="18" t="str">
        <f t="shared" si="81"/>
        <v/>
      </c>
      <c r="D1039" s="18">
        <f>COUNTIF(C$203:C1039,C1039)</f>
        <v>837</v>
      </c>
      <c r="F1039" s="18" t="str">
        <f t="shared" si="85"/>
        <v/>
      </c>
      <c r="G1039" s="18" t="str">
        <f t="shared" si="82"/>
        <v/>
      </c>
      <c r="H1039" s="18" t="str">
        <f t="shared" si="83"/>
        <v/>
      </c>
      <c r="I1039" s="18" t="str">
        <f t="shared" si="84"/>
        <v/>
      </c>
    </row>
    <row r="1040" spans="1:9">
      <c r="A1040" s="18">
        <v>838</v>
      </c>
      <c r="C1040" s="18" t="str">
        <f t="shared" si="81"/>
        <v/>
      </c>
      <c r="D1040" s="18">
        <f>COUNTIF(C$203:C1040,C1040)</f>
        <v>838</v>
      </c>
      <c r="F1040" s="18" t="str">
        <f t="shared" si="85"/>
        <v/>
      </c>
      <c r="G1040" s="18" t="str">
        <f t="shared" si="82"/>
        <v/>
      </c>
      <c r="H1040" s="18" t="str">
        <f t="shared" si="83"/>
        <v/>
      </c>
      <c r="I1040" s="18" t="str">
        <f t="shared" si="84"/>
        <v/>
      </c>
    </row>
    <row r="1041" spans="1:9">
      <c r="A1041" s="18">
        <v>839</v>
      </c>
      <c r="C1041" s="18" t="str">
        <f t="shared" si="81"/>
        <v/>
      </c>
      <c r="D1041" s="18">
        <f>COUNTIF(C$203:C1041,C1041)</f>
        <v>839</v>
      </c>
      <c r="F1041" s="18" t="str">
        <f t="shared" si="85"/>
        <v/>
      </c>
      <c r="G1041" s="18" t="str">
        <f t="shared" si="82"/>
        <v/>
      </c>
      <c r="H1041" s="18" t="str">
        <f t="shared" si="83"/>
        <v/>
      </c>
      <c r="I1041" s="18" t="str">
        <f t="shared" si="84"/>
        <v/>
      </c>
    </row>
    <row r="1042" spans="1:9">
      <c r="A1042" s="18">
        <v>840</v>
      </c>
      <c r="C1042" s="18" t="str">
        <f t="shared" si="81"/>
        <v/>
      </c>
      <c r="D1042" s="18">
        <f>COUNTIF(C$203:C1042,C1042)</f>
        <v>840</v>
      </c>
      <c r="F1042" s="18" t="str">
        <f t="shared" si="85"/>
        <v/>
      </c>
      <c r="G1042" s="18" t="str">
        <f t="shared" si="82"/>
        <v/>
      </c>
      <c r="H1042" s="18" t="str">
        <f t="shared" si="83"/>
        <v/>
      </c>
      <c r="I1042" s="18" t="str">
        <f t="shared" si="84"/>
        <v/>
      </c>
    </row>
    <row r="1043" spans="1:9">
      <c r="A1043" s="18">
        <v>841</v>
      </c>
      <c r="C1043" s="18" t="str">
        <f t="shared" si="81"/>
        <v/>
      </c>
      <c r="D1043" s="18">
        <f>COUNTIF(C$203:C1043,C1043)</f>
        <v>841</v>
      </c>
      <c r="F1043" s="18" t="str">
        <f t="shared" si="85"/>
        <v/>
      </c>
      <c r="G1043" s="18" t="str">
        <f t="shared" si="82"/>
        <v/>
      </c>
      <c r="H1043" s="18" t="str">
        <f t="shared" si="83"/>
        <v/>
      </c>
      <c r="I1043" s="18" t="str">
        <f t="shared" si="84"/>
        <v/>
      </c>
    </row>
    <row r="1044" spans="1:9">
      <c r="A1044" s="18">
        <v>842</v>
      </c>
      <c r="C1044" s="18" t="str">
        <f t="shared" si="81"/>
        <v/>
      </c>
      <c r="D1044" s="18">
        <f>COUNTIF(C$203:C1044,C1044)</f>
        <v>842</v>
      </c>
      <c r="F1044" s="18" t="str">
        <f t="shared" si="85"/>
        <v/>
      </c>
      <c r="G1044" s="18" t="str">
        <f t="shared" si="82"/>
        <v/>
      </c>
      <c r="H1044" s="18" t="str">
        <f t="shared" si="83"/>
        <v/>
      </c>
      <c r="I1044" s="18" t="str">
        <f t="shared" si="84"/>
        <v/>
      </c>
    </row>
    <row r="1045" spans="1:9">
      <c r="A1045" s="18">
        <v>843</v>
      </c>
      <c r="C1045" s="18" t="str">
        <f t="shared" si="81"/>
        <v/>
      </c>
      <c r="D1045" s="18">
        <f>COUNTIF(C$203:C1045,C1045)</f>
        <v>843</v>
      </c>
      <c r="F1045" s="18" t="str">
        <f t="shared" si="85"/>
        <v/>
      </c>
      <c r="G1045" s="18" t="str">
        <f t="shared" si="82"/>
        <v/>
      </c>
      <c r="H1045" s="18" t="str">
        <f t="shared" si="83"/>
        <v/>
      </c>
      <c r="I1045" s="18" t="str">
        <f t="shared" si="84"/>
        <v/>
      </c>
    </row>
    <row r="1046" spans="1:9">
      <c r="A1046" s="18">
        <v>844</v>
      </c>
      <c r="C1046" s="18" t="str">
        <f t="shared" si="81"/>
        <v/>
      </c>
      <c r="D1046" s="18">
        <f>COUNTIF(C$203:C1046,C1046)</f>
        <v>844</v>
      </c>
      <c r="F1046" s="18" t="str">
        <f t="shared" si="85"/>
        <v/>
      </c>
      <c r="G1046" s="18" t="str">
        <f t="shared" si="82"/>
        <v/>
      </c>
      <c r="H1046" s="18" t="str">
        <f t="shared" si="83"/>
        <v/>
      </c>
      <c r="I1046" s="18" t="str">
        <f t="shared" si="84"/>
        <v/>
      </c>
    </row>
    <row r="1047" spans="1:9">
      <c r="A1047" s="18">
        <v>845</v>
      </c>
      <c r="C1047" s="18" t="str">
        <f t="shared" si="81"/>
        <v/>
      </c>
      <c r="D1047" s="18">
        <f>COUNTIF(C$203:C1047,C1047)</f>
        <v>845</v>
      </c>
      <c r="F1047" s="18" t="str">
        <f t="shared" si="85"/>
        <v/>
      </c>
      <c r="G1047" s="18" t="str">
        <f t="shared" si="82"/>
        <v/>
      </c>
      <c r="H1047" s="18" t="str">
        <f t="shared" si="83"/>
        <v/>
      </c>
      <c r="I1047" s="18" t="str">
        <f t="shared" si="84"/>
        <v/>
      </c>
    </row>
    <row r="1048" spans="1:9">
      <c r="A1048" s="18">
        <v>846</v>
      </c>
      <c r="C1048" s="18" t="str">
        <f t="shared" si="81"/>
        <v/>
      </c>
      <c r="D1048" s="18">
        <f>COUNTIF(C$203:C1048,C1048)</f>
        <v>846</v>
      </c>
      <c r="F1048" s="18" t="str">
        <f t="shared" si="85"/>
        <v/>
      </c>
      <c r="G1048" s="18" t="str">
        <f t="shared" si="82"/>
        <v/>
      </c>
      <c r="H1048" s="18" t="str">
        <f t="shared" si="83"/>
        <v/>
      </c>
      <c r="I1048" s="18" t="str">
        <f t="shared" si="84"/>
        <v/>
      </c>
    </row>
    <row r="1049" spans="1:9">
      <c r="A1049" s="18">
        <v>847</v>
      </c>
      <c r="C1049" s="18" t="str">
        <f t="shared" si="81"/>
        <v/>
      </c>
      <c r="D1049" s="18">
        <f>COUNTIF(C$203:C1049,C1049)</f>
        <v>847</v>
      </c>
      <c r="F1049" s="18" t="str">
        <f t="shared" si="85"/>
        <v/>
      </c>
      <c r="G1049" s="18" t="str">
        <f t="shared" si="82"/>
        <v/>
      </c>
      <c r="H1049" s="18" t="str">
        <f t="shared" si="83"/>
        <v/>
      </c>
      <c r="I1049" s="18" t="str">
        <f t="shared" si="84"/>
        <v/>
      </c>
    </row>
    <row r="1050" spans="1:9">
      <c r="A1050" s="18">
        <v>848</v>
      </c>
      <c r="C1050" s="18" t="str">
        <f t="shared" si="81"/>
        <v/>
      </c>
      <c r="D1050" s="18">
        <f>COUNTIF(C$203:C1050,C1050)</f>
        <v>848</v>
      </c>
      <c r="F1050" s="18" t="str">
        <f t="shared" si="85"/>
        <v/>
      </c>
      <c r="G1050" s="18" t="str">
        <f t="shared" si="82"/>
        <v/>
      </c>
      <c r="H1050" s="18" t="str">
        <f t="shared" si="83"/>
        <v/>
      </c>
      <c r="I1050" s="18" t="str">
        <f t="shared" si="84"/>
        <v/>
      </c>
    </row>
    <row r="1051" spans="1:9">
      <c r="A1051" s="18">
        <v>849</v>
      </c>
      <c r="C1051" s="18" t="str">
        <f t="shared" si="81"/>
        <v/>
      </c>
      <c r="D1051" s="18">
        <f>COUNTIF(C$203:C1051,C1051)</f>
        <v>849</v>
      </c>
      <c r="F1051" s="18" t="str">
        <f t="shared" si="85"/>
        <v/>
      </c>
      <c r="G1051" s="18" t="str">
        <f t="shared" si="82"/>
        <v/>
      </c>
      <c r="H1051" s="18" t="str">
        <f t="shared" si="83"/>
        <v/>
      </c>
      <c r="I1051" s="18" t="str">
        <f t="shared" si="84"/>
        <v/>
      </c>
    </row>
    <row r="1052" spans="1:9">
      <c r="A1052" s="18">
        <v>850</v>
      </c>
      <c r="C1052" s="18" t="str">
        <f t="shared" si="81"/>
        <v/>
      </c>
      <c r="D1052" s="18">
        <f>COUNTIF(C$203:C1052,C1052)</f>
        <v>850</v>
      </c>
      <c r="F1052" s="18" t="str">
        <f t="shared" si="85"/>
        <v/>
      </c>
      <c r="G1052" s="18" t="str">
        <f t="shared" si="82"/>
        <v/>
      </c>
      <c r="H1052" s="18" t="str">
        <f t="shared" si="83"/>
        <v/>
      </c>
      <c r="I1052" s="18" t="str">
        <f t="shared" si="84"/>
        <v/>
      </c>
    </row>
    <row r="1053" spans="1:9">
      <c r="A1053" s="18">
        <v>851</v>
      </c>
      <c r="C1053" s="18" t="str">
        <f t="shared" si="81"/>
        <v/>
      </c>
      <c r="D1053" s="18">
        <f>COUNTIF(C$203:C1053,C1053)</f>
        <v>851</v>
      </c>
      <c r="F1053" s="18" t="str">
        <f t="shared" si="85"/>
        <v/>
      </c>
      <c r="G1053" s="18" t="str">
        <f t="shared" si="82"/>
        <v/>
      </c>
      <c r="H1053" s="18" t="str">
        <f t="shared" si="83"/>
        <v/>
      </c>
      <c r="I1053" s="18" t="str">
        <f t="shared" si="84"/>
        <v/>
      </c>
    </row>
    <row r="1054" spans="1:9">
      <c r="A1054" s="18">
        <v>852</v>
      </c>
      <c r="C1054" s="18" t="str">
        <f t="shared" si="81"/>
        <v/>
      </c>
      <c r="D1054" s="18">
        <f>COUNTIF(C$203:C1054,C1054)</f>
        <v>852</v>
      </c>
      <c r="F1054" s="18" t="str">
        <f t="shared" si="85"/>
        <v/>
      </c>
      <c r="G1054" s="18" t="str">
        <f t="shared" si="82"/>
        <v/>
      </c>
      <c r="H1054" s="18" t="str">
        <f t="shared" si="83"/>
        <v/>
      </c>
      <c r="I1054" s="18" t="str">
        <f t="shared" si="84"/>
        <v/>
      </c>
    </row>
    <row r="1055" spans="1:9">
      <c r="A1055" s="18">
        <v>853</v>
      </c>
      <c r="C1055" s="18" t="str">
        <f t="shared" si="81"/>
        <v/>
      </c>
      <c r="D1055" s="18">
        <f>COUNTIF(C$203:C1055,C1055)</f>
        <v>853</v>
      </c>
      <c r="F1055" s="18" t="str">
        <f t="shared" si="85"/>
        <v/>
      </c>
      <c r="G1055" s="18" t="str">
        <f t="shared" si="82"/>
        <v/>
      </c>
      <c r="H1055" s="18" t="str">
        <f t="shared" si="83"/>
        <v/>
      </c>
      <c r="I1055" s="18" t="str">
        <f t="shared" si="84"/>
        <v/>
      </c>
    </row>
    <row r="1056" spans="1:9">
      <c r="A1056" s="18">
        <v>854</v>
      </c>
      <c r="C1056" s="18" t="str">
        <f t="shared" si="81"/>
        <v/>
      </c>
      <c r="D1056" s="18">
        <f>COUNTIF(C$203:C1056,C1056)</f>
        <v>854</v>
      </c>
      <c r="F1056" s="18" t="str">
        <f t="shared" si="85"/>
        <v/>
      </c>
      <c r="G1056" s="18" t="str">
        <f t="shared" si="82"/>
        <v/>
      </c>
      <c r="H1056" s="18" t="str">
        <f t="shared" si="83"/>
        <v/>
      </c>
      <c r="I1056" s="18" t="str">
        <f t="shared" si="84"/>
        <v/>
      </c>
    </row>
    <row r="1057" spans="1:9">
      <c r="A1057" s="18">
        <v>855</v>
      </c>
      <c r="C1057" s="18" t="str">
        <f t="shared" si="81"/>
        <v/>
      </c>
      <c r="D1057" s="18">
        <f>COUNTIF(C$203:C1057,C1057)</f>
        <v>855</v>
      </c>
      <c r="F1057" s="18" t="str">
        <f t="shared" si="85"/>
        <v/>
      </c>
      <c r="G1057" s="18" t="str">
        <f t="shared" si="82"/>
        <v/>
      </c>
      <c r="H1057" s="18" t="str">
        <f t="shared" si="83"/>
        <v/>
      </c>
      <c r="I1057" s="18" t="str">
        <f t="shared" si="84"/>
        <v/>
      </c>
    </row>
    <row r="1058" spans="1:9">
      <c r="A1058" s="18">
        <v>856</v>
      </c>
      <c r="C1058" s="18" t="str">
        <f t="shared" si="81"/>
        <v/>
      </c>
      <c r="D1058" s="18">
        <f>COUNTIF(C$203:C1058,C1058)</f>
        <v>856</v>
      </c>
      <c r="F1058" s="18" t="str">
        <f t="shared" si="85"/>
        <v/>
      </c>
      <c r="G1058" s="18" t="str">
        <f t="shared" si="82"/>
        <v/>
      </c>
      <c r="H1058" s="18" t="str">
        <f t="shared" si="83"/>
        <v/>
      </c>
      <c r="I1058" s="18" t="str">
        <f t="shared" si="84"/>
        <v/>
      </c>
    </row>
    <row r="1059" spans="1:9">
      <c r="A1059" s="18">
        <v>857</v>
      </c>
      <c r="C1059" s="18" t="str">
        <f t="shared" si="81"/>
        <v/>
      </c>
      <c r="D1059" s="18">
        <f>COUNTIF(C$203:C1059,C1059)</f>
        <v>857</v>
      </c>
      <c r="F1059" s="18" t="str">
        <f t="shared" si="85"/>
        <v/>
      </c>
      <c r="G1059" s="18" t="str">
        <f t="shared" si="82"/>
        <v/>
      </c>
      <c r="H1059" s="18" t="str">
        <f t="shared" si="83"/>
        <v/>
      </c>
      <c r="I1059" s="18" t="str">
        <f t="shared" si="84"/>
        <v/>
      </c>
    </row>
    <row r="1060" spans="1:9">
      <c r="A1060" s="18">
        <v>858</v>
      </c>
      <c r="C1060" s="18" t="str">
        <f t="shared" si="81"/>
        <v/>
      </c>
      <c r="D1060" s="18">
        <f>COUNTIF(C$203:C1060,C1060)</f>
        <v>858</v>
      </c>
      <c r="F1060" s="18" t="str">
        <f t="shared" si="85"/>
        <v/>
      </c>
      <c r="G1060" s="18" t="str">
        <f t="shared" si="82"/>
        <v/>
      </c>
      <c r="H1060" s="18" t="str">
        <f t="shared" si="83"/>
        <v/>
      </c>
      <c r="I1060" s="18" t="str">
        <f t="shared" si="84"/>
        <v/>
      </c>
    </row>
    <row r="1061" spans="1:9">
      <c r="A1061" s="18">
        <v>859</v>
      </c>
      <c r="C1061" s="18" t="str">
        <f t="shared" si="81"/>
        <v/>
      </c>
      <c r="D1061" s="18">
        <f>COUNTIF(C$203:C1061,C1061)</f>
        <v>859</v>
      </c>
      <c r="F1061" s="18" t="str">
        <f t="shared" si="85"/>
        <v/>
      </c>
      <c r="G1061" s="18" t="str">
        <f t="shared" si="82"/>
        <v/>
      </c>
      <c r="H1061" s="18" t="str">
        <f t="shared" si="83"/>
        <v/>
      </c>
      <c r="I1061" s="18" t="str">
        <f t="shared" si="84"/>
        <v/>
      </c>
    </row>
    <row r="1062" spans="1:9">
      <c r="A1062" s="18">
        <v>860</v>
      </c>
      <c r="C1062" s="18" t="str">
        <f t="shared" si="81"/>
        <v/>
      </c>
      <c r="D1062" s="18">
        <f>COUNTIF(C$203:C1062,C1062)</f>
        <v>860</v>
      </c>
      <c r="F1062" s="18" t="str">
        <f t="shared" si="85"/>
        <v/>
      </c>
      <c r="G1062" s="18" t="str">
        <f t="shared" si="82"/>
        <v/>
      </c>
      <c r="H1062" s="18" t="str">
        <f t="shared" si="83"/>
        <v/>
      </c>
      <c r="I1062" s="18" t="str">
        <f t="shared" si="84"/>
        <v/>
      </c>
    </row>
    <row r="1063" spans="1:9">
      <c r="A1063" s="18">
        <v>861</v>
      </c>
      <c r="C1063" s="18" t="str">
        <f t="shared" si="81"/>
        <v/>
      </c>
      <c r="D1063" s="18">
        <f>COUNTIF(C$203:C1063,C1063)</f>
        <v>861</v>
      </c>
      <c r="F1063" s="18" t="str">
        <f t="shared" si="85"/>
        <v/>
      </c>
      <c r="G1063" s="18" t="str">
        <f t="shared" si="82"/>
        <v/>
      </c>
      <c r="H1063" s="18" t="str">
        <f t="shared" si="83"/>
        <v/>
      </c>
      <c r="I1063" s="18" t="str">
        <f t="shared" si="84"/>
        <v/>
      </c>
    </row>
    <row r="1064" spans="1:9">
      <c r="A1064" s="18">
        <v>862</v>
      </c>
      <c r="C1064" s="18" t="str">
        <f t="shared" si="81"/>
        <v/>
      </c>
      <c r="D1064" s="18">
        <f>COUNTIF(C$203:C1064,C1064)</f>
        <v>862</v>
      </c>
      <c r="F1064" s="18" t="str">
        <f t="shared" si="85"/>
        <v/>
      </c>
      <c r="G1064" s="18" t="str">
        <f t="shared" si="82"/>
        <v/>
      </c>
      <c r="H1064" s="18" t="str">
        <f t="shared" si="83"/>
        <v/>
      </c>
      <c r="I1064" s="18" t="str">
        <f t="shared" si="84"/>
        <v/>
      </c>
    </row>
    <row r="1065" spans="1:9">
      <c r="A1065" s="18">
        <v>863</v>
      </c>
      <c r="C1065" s="18" t="str">
        <f t="shared" si="81"/>
        <v/>
      </c>
      <c r="D1065" s="18">
        <f>COUNTIF(C$203:C1065,C1065)</f>
        <v>863</v>
      </c>
      <c r="F1065" s="18" t="str">
        <f t="shared" si="85"/>
        <v/>
      </c>
      <c r="G1065" s="18" t="str">
        <f t="shared" si="82"/>
        <v/>
      </c>
      <c r="H1065" s="18" t="str">
        <f t="shared" si="83"/>
        <v/>
      </c>
      <c r="I1065" s="18" t="str">
        <f t="shared" si="84"/>
        <v/>
      </c>
    </row>
    <row r="1066" spans="1:9">
      <c r="A1066" s="18">
        <v>864</v>
      </c>
      <c r="C1066" s="18" t="str">
        <f t="shared" si="81"/>
        <v/>
      </c>
      <c r="D1066" s="18">
        <f>COUNTIF(C$203:C1066,C1066)</f>
        <v>864</v>
      </c>
      <c r="F1066" s="18" t="str">
        <f t="shared" si="85"/>
        <v/>
      </c>
      <c r="G1066" s="18" t="str">
        <f t="shared" si="82"/>
        <v/>
      </c>
      <c r="H1066" s="18" t="str">
        <f t="shared" si="83"/>
        <v/>
      </c>
      <c r="I1066" s="18" t="str">
        <f t="shared" si="84"/>
        <v/>
      </c>
    </row>
    <row r="1067" spans="1:9">
      <c r="A1067" s="18">
        <v>865</v>
      </c>
      <c r="C1067" s="18" t="str">
        <f t="shared" si="81"/>
        <v/>
      </c>
      <c r="D1067" s="18">
        <f>COUNTIF(C$203:C1067,C1067)</f>
        <v>865</v>
      </c>
      <c r="F1067" s="18" t="str">
        <f t="shared" si="85"/>
        <v/>
      </c>
      <c r="G1067" s="18" t="str">
        <f t="shared" si="82"/>
        <v/>
      </c>
      <c r="H1067" s="18" t="str">
        <f t="shared" si="83"/>
        <v/>
      </c>
      <c r="I1067" s="18" t="str">
        <f t="shared" si="84"/>
        <v/>
      </c>
    </row>
    <row r="1068" spans="1:9">
      <c r="A1068" s="18">
        <v>866</v>
      </c>
      <c r="C1068" s="18" t="str">
        <f t="shared" ref="C1068:C1131" si="86">O68</f>
        <v/>
      </c>
      <c r="D1068" s="18">
        <f>COUNTIF(C$203:C1068,C1068)</f>
        <v>866</v>
      </c>
      <c r="F1068" s="18" t="str">
        <f t="shared" si="85"/>
        <v/>
      </c>
      <c r="G1068" s="18" t="str">
        <f t="shared" ref="G1068:G1131" si="87">C68</f>
        <v/>
      </c>
      <c r="H1068" s="18" t="str">
        <f t="shared" si="83"/>
        <v/>
      </c>
      <c r="I1068" s="18" t="str">
        <f t="shared" si="84"/>
        <v/>
      </c>
    </row>
    <row r="1069" spans="1:9">
      <c r="A1069" s="18">
        <v>867</v>
      </c>
      <c r="C1069" s="18" t="str">
        <f t="shared" si="86"/>
        <v/>
      </c>
      <c r="D1069" s="18">
        <f>COUNTIF(C$203:C1069,C1069)</f>
        <v>867</v>
      </c>
      <c r="F1069" s="18" t="str">
        <f t="shared" si="85"/>
        <v/>
      </c>
      <c r="G1069" s="18" t="str">
        <f t="shared" si="87"/>
        <v/>
      </c>
      <c r="H1069" s="18" t="str">
        <f t="shared" si="83"/>
        <v/>
      </c>
      <c r="I1069" s="18" t="str">
        <f t="shared" si="84"/>
        <v/>
      </c>
    </row>
    <row r="1070" spans="1:9">
      <c r="A1070" s="18">
        <v>868</v>
      </c>
      <c r="C1070" s="18" t="str">
        <f t="shared" si="86"/>
        <v/>
      </c>
      <c r="D1070" s="18">
        <f>COUNTIF(C$203:C1070,C1070)</f>
        <v>868</v>
      </c>
      <c r="F1070" s="18" t="str">
        <f t="shared" si="85"/>
        <v/>
      </c>
      <c r="G1070" s="18" t="str">
        <f t="shared" si="87"/>
        <v/>
      </c>
      <c r="H1070" s="18" t="str">
        <f t="shared" si="83"/>
        <v/>
      </c>
      <c r="I1070" s="18" t="str">
        <f t="shared" si="84"/>
        <v/>
      </c>
    </row>
    <row r="1071" spans="1:9">
      <c r="A1071" s="18">
        <v>869</v>
      </c>
      <c r="C1071" s="18" t="str">
        <f t="shared" si="86"/>
        <v/>
      </c>
      <c r="D1071" s="18">
        <f>COUNTIF(C$203:C1071,C1071)</f>
        <v>869</v>
      </c>
      <c r="F1071" s="18" t="str">
        <f t="shared" si="85"/>
        <v/>
      </c>
      <c r="G1071" s="18" t="str">
        <f t="shared" si="87"/>
        <v/>
      </c>
      <c r="H1071" s="18" t="str">
        <f t="shared" si="83"/>
        <v/>
      </c>
      <c r="I1071" s="18" t="str">
        <f t="shared" si="84"/>
        <v/>
      </c>
    </row>
    <row r="1072" spans="1:9">
      <c r="A1072" s="18">
        <v>870</v>
      </c>
      <c r="C1072" s="18" t="str">
        <f t="shared" si="86"/>
        <v/>
      </c>
      <c r="D1072" s="18">
        <f>COUNTIF(C$203:C1072,C1072)</f>
        <v>870</v>
      </c>
      <c r="F1072" s="18" t="str">
        <f t="shared" si="85"/>
        <v/>
      </c>
      <c r="G1072" s="18" t="str">
        <f t="shared" si="87"/>
        <v/>
      </c>
      <c r="H1072" s="18" t="str">
        <f t="shared" si="83"/>
        <v/>
      </c>
      <c r="I1072" s="18" t="str">
        <f t="shared" si="84"/>
        <v/>
      </c>
    </row>
    <row r="1073" spans="1:9">
      <c r="A1073" s="18">
        <v>871</v>
      </c>
      <c r="C1073" s="18" t="str">
        <f t="shared" si="86"/>
        <v/>
      </c>
      <c r="D1073" s="18">
        <f>COUNTIF(C$203:C1073,C1073)</f>
        <v>871</v>
      </c>
      <c r="F1073" s="18" t="str">
        <f t="shared" si="85"/>
        <v/>
      </c>
      <c r="G1073" s="18" t="str">
        <f t="shared" si="87"/>
        <v/>
      </c>
      <c r="H1073" s="18" t="str">
        <f t="shared" si="83"/>
        <v/>
      </c>
      <c r="I1073" s="18" t="str">
        <f t="shared" si="84"/>
        <v/>
      </c>
    </row>
    <row r="1074" spans="1:9">
      <c r="A1074" s="18">
        <v>872</v>
      </c>
      <c r="C1074" s="18" t="str">
        <f t="shared" si="86"/>
        <v/>
      </c>
      <c r="D1074" s="18">
        <f>COUNTIF(C$203:C1074,C1074)</f>
        <v>872</v>
      </c>
      <c r="F1074" s="18" t="str">
        <f t="shared" si="85"/>
        <v/>
      </c>
      <c r="G1074" s="18" t="str">
        <f t="shared" si="87"/>
        <v/>
      </c>
      <c r="H1074" s="18" t="str">
        <f t="shared" si="83"/>
        <v/>
      </c>
      <c r="I1074" s="18" t="str">
        <f t="shared" si="84"/>
        <v/>
      </c>
    </row>
    <row r="1075" spans="1:9">
      <c r="A1075" s="18">
        <v>873</v>
      </c>
      <c r="C1075" s="18" t="str">
        <f t="shared" si="86"/>
        <v/>
      </c>
      <c r="D1075" s="18">
        <f>COUNTIF(C$203:C1075,C1075)</f>
        <v>873</v>
      </c>
      <c r="F1075" s="18" t="str">
        <f t="shared" si="85"/>
        <v/>
      </c>
      <c r="G1075" s="18" t="str">
        <f t="shared" si="87"/>
        <v/>
      </c>
      <c r="H1075" s="18" t="str">
        <f t="shared" si="83"/>
        <v/>
      </c>
      <c r="I1075" s="18" t="str">
        <f t="shared" si="84"/>
        <v/>
      </c>
    </row>
    <row r="1076" spans="1:9">
      <c r="A1076" s="18">
        <v>874</v>
      </c>
      <c r="C1076" s="18" t="str">
        <f t="shared" si="86"/>
        <v/>
      </c>
      <c r="D1076" s="18">
        <f>COUNTIF(C$203:C1076,C1076)</f>
        <v>874</v>
      </c>
      <c r="F1076" s="18" t="str">
        <f t="shared" si="85"/>
        <v/>
      </c>
      <c r="G1076" s="18" t="str">
        <f t="shared" si="87"/>
        <v/>
      </c>
      <c r="H1076" s="18" t="str">
        <f t="shared" si="83"/>
        <v/>
      </c>
      <c r="I1076" s="18" t="str">
        <f t="shared" si="84"/>
        <v/>
      </c>
    </row>
    <row r="1077" spans="1:9">
      <c r="A1077" s="18">
        <v>875</v>
      </c>
      <c r="C1077" s="18" t="str">
        <f t="shared" si="86"/>
        <v/>
      </c>
      <c r="D1077" s="18">
        <f>COUNTIF(C$203:C1077,C1077)</f>
        <v>875</v>
      </c>
      <c r="F1077" s="18" t="str">
        <f t="shared" si="85"/>
        <v/>
      </c>
      <c r="G1077" s="18" t="str">
        <f t="shared" si="87"/>
        <v/>
      </c>
      <c r="H1077" s="18" t="str">
        <f t="shared" si="83"/>
        <v/>
      </c>
      <c r="I1077" s="18" t="str">
        <f t="shared" si="84"/>
        <v/>
      </c>
    </row>
    <row r="1078" spans="1:9">
      <c r="A1078" s="18">
        <v>876</v>
      </c>
      <c r="C1078" s="18" t="str">
        <f t="shared" si="86"/>
        <v/>
      </c>
      <c r="D1078" s="18">
        <f>COUNTIF(C$203:C1078,C1078)</f>
        <v>876</v>
      </c>
      <c r="F1078" s="18" t="str">
        <f t="shared" si="85"/>
        <v/>
      </c>
      <c r="G1078" s="18" t="str">
        <f t="shared" si="87"/>
        <v/>
      </c>
      <c r="H1078" s="18" t="str">
        <f t="shared" si="83"/>
        <v/>
      </c>
      <c r="I1078" s="18" t="str">
        <f t="shared" si="84"/>
        <v/>
      </c>
    </row>
    <row r="1079" spans="1:9">
      <c r="A1079" s="18">
        <v>877</v>
      </c>
      <c r="C1079" s="18" t="str">
        <f t="shared" si="86"/>
        <v/>
      </c>
      <c r="D1079" s="18">
        <f>COUNTIF(C$203:C1079,C1079)</f>
        <v>877</v>
      </c>
      <c r="F1079" s="18" t="str">
        <f t="shared" si="85"/>
        <v/>
      </c>
      <c r="G1079" s="18" t="str">
        <f t="shared" si="87"/>
        <v/>
      </c>
      <c r="H1079" s="18" t="str">
        <f t="shared" si="83"/>
        <v/>
      </c>
      <c r="I1079" s="18" t="str">
        <f t="shared" si="84"/>
        <v/>
      </c>
    </row>
    <row r="1080" spans="1:9">
      <c r="A1080" s="18">
        <v>878</v>
      </c>
      <c r="C1080" s="18" t="str">
        <f t="shared" si="86"/>
        <v/>
      </c>
      <c r="D1080" s="18">
        <f>COUNTIF(C$203:C1080,C1080)</f>
        <v>878</v>
      </c>
      <c r="F1080" s="18" t="str">
        <f t="shared" si="85"/>
        <v/>
      </c>
      <c r="G1080" s="18" t="str">
        <f t="shared" si="87"/>
        <v/>
      </c>
      <c r="H1080" s="18" t="str">
        <f t="shared" si="83"/>
        <v/>
      </c>
      <c r="I1080" s="18" t="str">
        <f t="shared" si="84"/>
        <v/>
      </c>
    </row>
    <row r="1081" spans="1:9">
      <c r="A1081" s="18">
        <v>879</v>
      </c>
      <c r="C1081" s="18" t="str">
        <f t="shared" si="86"/>
        <v/>
      </c>
      <c r="D1081" s="18">
        <f>COUNTIF(C$203:C1081,C1081)</f>
        <v>879</v>
      </c>
      <c r="F1081" s="18" t="str">
        <f t="shared" si="85"/>
        <v/>
      </c>
      <c r="G1081" s="18" t="str">
        <f t="shared" si="87"/>
        <v/>
      </c>
      <c r="H1081" s="18" t="str">
        <f t="shared" si="83"/>
        <v/>
      </c>
      <c r="I1081" s="18" t="str">
        <f t="shared" si="84"/>
        <v/>
      </c>
    </row>
    <row r="1082" spans="1:9">
      <c r="A1082" s="18">
        <v>880</v>
      </c>
      <c r="C1082" s="18" t="str">
        <f t="shared" si="86"/>
        <v/>
      </c>
      <c r="D1082" s="18">
        <f>COUNTIF(C$203:C1082,C1082)</f>
        <v>880</v>
      </c>
      <c r="F1082" s="18" t="str">
        <f t="shared" si="85"/>
        <v/>
      </c>
      <c r="G1082" s="18" t="str">
        <f t="shared" si="87"/>
        <v/>
      </c>
      <c r="H1082" s="18" t="str">
        <f t="shared" si="83"/>
        <v/>
      </c>
      <c r="I1082" s="18" t="str">
        <f t="shared" si="84"/>
        <v/>
      </c>
    </row>
    <row r="1083" spans="1:9">
      <c r="A1083" s="18">
        <v>881</v>
      </c>
      <c r="C1083" s="18" t="str">
        <f t="shared" si="86"/>
        <v/>
      </c>
      <c r="D1083" s="18">
        <f>COUNTIF(C$203:C1083,C1083)</f>
        <v>881</v>
      </c>
      <c r="F1083" s="18" t="str">
        <f t="shared" si="85"/>
        <v/>
      </c>
      <c r="G1083" s="18" t="str">
        <f t="shared" si="87"/>
        <v/>
      </c>
      <c r="H1083" s="18" t="str">
        <f t="shared" ref="H1083:H1146" si="88">D83</f>
        <v/>
      </c>
      <c r="I1083" s="18" t="str">
        <f t="shared" ref="I1083:I1146" si="89">E83</f>
        <v/>
      </c>
    </row>
    <row r="1084" spans="1:9">
      <c r="A1084" s="18">
        <v>882</v>
      </c>
      <c r="C1084" s="18" t="str">
        <f t="shared" si="86"/>
        <v/>
      </c>
      <c r="D1084" s="18">
        <f>COUNTIF(C$203:C1084,C1084)</f>
        <v>882</v>
      </c>
      <c r="F1084" s="18" t="str">
        <f t="shared" si="85"/>
        <v/>
      </c>
      <c r="G1084" s="18" t="str">
        <f t="shared" si="87"/>
        <v/>
      </c>
      <c r="H1084" s="18" t="str">
        <f t="shared" si="88"/>
        <v/>
      </c>
      <c r="I1084" s="18" t="str">
        <f t="shared" si="89"/>
        <v/>
      </c>
    </row>
    <row r="1085" spans="1:9">
      <c r="A1085" s="18">
        <v>883</v>
      </c>
      <c r="C1085" s="18" t="str">
        <f t="shared" si="86"/>
        <v/>
      </c>
      <c r="D1085" s="18">
        <f>COUNTIF(C$203:C1085,C1085)</f>
        <v>883</v>
      </c>
      <c r="F1085" s="18" t="str">
        <f t="shared" si="85"/>
        <v/>
      </c>
      <c r="G1085" s="18" t="str">
        <f t="shared" si="87"/>
        <v/>
      </c>
      <c r="H1085" s="18" t="str">
        <f t="shared" si="88"/>
        <v/>
      </c>
      <c r="I1085" s="18" t="str">
        <f t="shared" si="89"/>
        <v/>
      </c>
    </row>
    <row r="1086" spans="1:9">
      <c r="A1086" s="18">
        <v>884</v>
      </c>
      <c r="C1086" s="18" t="str">
        <f t="shared" si="86"/>
        <v/>
      </c>
      <c r="D1086" s="18">
        <f>COUNTIF(C$203:C1086,C1086)</f>
        <v>884</v>
      </c>
      <c r="F1086" s="18" t="str">
        <f t="shared" si="85"/>
        <v/>
      </c>
      <c r="G1086" s="18" t="str">
        <f t="shared" si="87"/>
        <v/>
      </c>
      <c r="H1086" s="18" t="str">
        <f t="shared" si="88"/>
        <v/>
      </c>
      <c r="I1086" s="18" t="str">
        <f t="shared" si="89"/>
        <v/>
      </c>
    </row>
    <row r="1087" spans="1:9">
      <c r="A1087" s="18">
        <v>885</v>
      </c>
      <c r="C1087" s="18" t="str">
        <f t="shared" si="86"/>
        <v/>
      </c>
      <c r="D1087" s="18">
        <f>COUNTIF(C$203:C1087,C1087)</f>
        <v>885</v>
      </c>
      <c r="F1087" s="18" t="str">
        <f t="shared" si="85"/>
        <v/>
      </c>
      <c r="G1087" s="18" t="str">
        <f t="shared" si="87"/>
        <v/>
      </c>
      <c r="H1087" s="18" t="str">
        <f t="shared" si="88"/>
        <v/>
      </c>
      <c r="I1087" s="18" t="str">
        <f t="shared" si="89"/>
        <v/>
      </c>
    </row>
    <row r="1088" spans="1:9">
      <c r="A1088" s="18">
        <v>886</v>
      </c>
      <c r="C1088" s="18" t="str">
        <f t="shared" si="86"/>
        <v/>
      </c>
      <c r="D1088" s="18">
        <f>COUNTIF(C$203:C1088,C1088)</f>
        <v>886</v>
      </c>
      <c r="F1088" s="18" t="str">
        <f t="shared" si="85"/>
        <v/>
      </c>
      <c r="G1088" s="18" t="str">
        <f t="shared" si="87"/>
        <v/>
      </c>
      <c r="H1088" s="18" t="str">
        <f t="shared" si="88"/>
        <v/>
      </c>
      <c r="I1088" s="18" t="str">
        <f t="shared" si="89"/>
        <v/>
      </c>
    </row>
    <row r="1089" spans="1:9">
      <c r="A1089" s="18">
        <v>887</v>
      </c>
      <c r="C1089" s="18" t="str">
        <f t="shared" si="86"/>
        <v/>
      </c>
      <c r="D1089" s="18">
        <f>COUNTIF(C$203:C1089,C1089)</f>
        <v>887</v>
      </c>
      <c r="F1089" s="18" t="str">
        <f t="shared" si="85"/>
        <v/>
      </c>
      <c r="G1089" s="18" t="str">
        <f t="shared" si="87"/>
        <v/>
      </c>
      <c r="H1089" s="18" t="str">
        <f t="shared" si="88"/>
        <v/>
      </c>
      <c r="I1089" s="18" t="str">
        <f t="shared" si="89"/>
        <v/>
      </c>
    </row>
    <row r="1090" spans="1:9">
      <c r="A1090" s="18">
        <v>888</v>
      </c>
      <c r="C1090" s="18" t="str">
        <f t="shared" si="86"/>
        <v/>
      </c>
      <c r="D1090" s="18">
        <f>COUNTIF(C$203:C1090,C1090)</f>
        <v>888</v>
      </c>
      <c r="F1090" s="18" t="str">
        <f t="shared" si="85"/>
        <v/>
      </c>
      <c r="G1090" s="18" t="str">
        <f t="shared" si="87"/>
        <v/>
      </c>
      <c r="H1090" s="18" t="str">
        <f t="shared" si="88"/>
        <v/>
      </c>
      <c r="I1090" s="18" t="str">
        <f t="shared" si="89"/>
        <v/>
      </c>
    </row>
    <row r="1091" spans="1:9">
      <c r="A1091" s="18">
        <v>889</v>
      </c>
      <c r="C1091" s="18" t="str">
        <f t="shared" si="86"/>
        <v/>
      </c>
      <c r="D1091" s="18">
        <f>COUNTIF(C$203:C1091,C1091)</f>
        <v>889</v>
      </c>
      <c r="F1091" s="18" t="str">
        <f t="shared" si="85"/>
        <v/>
      </c>
      <c r="G1091" s="18" t="str">
        <f t="shared" si="87"/>
        <v/>
      </c>
      <c r="H1091" s="18" t="str">
        <f t="shared" si="88"/>
        <v/>
      </c>
      <c r="I1091" s="18" t="str">
        <f t="shared" si="89"/>
        <v/>
      </c>
    </row>
    <row r="1092" spans="1:9">
      <c r="A1092" s="18">
        <v>890</v>
      </c>
      <c r="C1092" s="18" t="str">
        <f t="shared" si="86"/>
        <v/>
      </c>
      <c r="D1092" s="18">
        <f>COUNTIF(C$203:C1092,C1092)</f>
        <v>890</v>
      </c>
      <c r="F1092" s="18" t="str">
        <f t="shared" si="85"/>
        <v/>
      </c>
      <c r="G1092" s="18" t="str">
        <f t="shared" si="87"/>
        <v/>
      </c>
      <c r="H1092" s="18" t="str">
        <f t="shared" si="88"/>
        <v/>
      </c>
      <c r="I1092" s="18" t="str">
        <f t="shared" si="89"/>
        <v/>
      </c>
    </row>
    <row r="1093" spans="1:9">
      <c r="A1093" s="18">
        <v>891</v>
      </c>
      <c r="C1093" s="18" t="str">
        <f t="shared" si="86"/>
        <v/>
      </c>
      <c r="D1093" s="18">
        <f>COUNTIF(C$203:C1093,C1093)</f>
        <v>891</v>
      </c>
      <c r="F1093" s="18" t="str">
        <f t="shared" si="85"/>
        <v/>
      </c>
      <c r="G1093" s="18" t="str">
        <f t="shared" si="87"/>
        <v/>
      </c>
      <c r="H1093" s="18" t="str">
        <f t="shared" si="88"/>
        <v/>
      </c>
      <c r="I1093" s="18" t="str">
        <f t="shared" si="89"/>
        <v/>
      </c>
    </row>
    <row r="1094" spans="1:9">
      <c r="A1094" s="18">
        <v>892</v>
      </c>
      <c r="C1094" s="18" t="str">
        <f t="shared" si="86"/>
        <v/>
      </c>
      <c r="D1094" s="18">
        <f>COUNTIF(C$203:C1094,C1094)</f>
        <v>892</v>
      </c>
      <c r="F1094" s="18" t="str">
        <f t="shared" si="85"/>
        <v/>
      </c>
      <c r="G1094" s="18" t="str">
        <f t="shared" si="87"/>
        <v/>
      </c>
      <c r="H1094" s="18" t="str">
        <f t="shared" si="88"/>
        <v/>
      </c>
      <c r="I1094" s="18" t="str">
        <f t="shared" si="89"/>
        <v/>
      </c>
    </row>
    <row r="1095" spans="1:9">
      <c r="A1095" s="18">
        <v>893</v>
      </c>
      <c r="C1095" s="18" t="str">
        <f t="shared" si="86"/>
        <v/>
      </c>
      <c r="D1095" s="18">
        <f>COUNTIF(C$203:C1095,C1095)</f>
        <v>893</v>
      </c>
      <c r="F1095" s="18" t="str">
        <f t="shared" si="85"/>
        <v/>
      </c>
      <c r="G1095" s="18" t="str">
        <f t="shared" si="87"/>
        <v/>
      </c>
      <c r="H1095" s="18" t="str">
        <f t="shared" si="88"/>
        <v/>
      </c>
      <c r="I1095" s="18" t="str">
        <f t="shared" si="89"/>
        <v/>
      </c>
    </row>
    <row r="1096" spans="1:9">
      <c r="A1096" s="18">
        <v>894</v>
      </c>
      <c r="C1096" s="18" t="str">
        <f t="shared" si="86"/>
        <v/>
      </c>
      <c r="D1096" s="18">
        <f>COUNTIF(C$203:C1096,C1096)</f>
        <v>894</v>
      </c>
      <c r="F1096" s="18" t="str">
        <f t="shared" si="85"/>
        <v/>
      </c>
      <c r="G1096" s="18" t="str">
        <f t="shared" si="87"/>
        <v/>
      </c>
      <c r="H1096" s="18" t="str">
        <f t="shared" si="88"/>
        <v/>
      </c>
      <c r="I1096" s="18" t="str">
        <f t="shared" si="89"/>
        <v/>
      </c>
    </row>
    <row r="1097" spans="1:9">
      <c r="A1097" s="18">
        <v>895</v>
      </c>
      <c r="C1097" s="18" t="str">
        <f t="shared" si="86"/>
        <v/>
      </c>
      <c r="D1097" s="18">
        <f>COUNTIF(C$203:C1097,C1097)</f>
        <v>895</v>
      </c>
      <c r="F1097" s="18" t="str">
        <f t="shared" si="85"/>
        <v/>
      </c>
      <c r="G1097" s="18" t="str">
        <f t="shared" si="87"/>
        <v/>
      </c>
      <c r="H1097" s="18" t="str">
        <f t="shared" si="88"/>
        <v/>
      </c>
      <c r="I1097" s="18" t="str">
        <f t="shared" si="89"/>
        <v/>
      </c>
    </row>
    <row r="1098" spans="1:9">
      <c r="A1098" s="18">
        <v>896</v>
      </c>
      <c r="C1098" s="18" t="str">
        <f t="shared" si="86"/>
        <v/>
      </c>
      <c r="D1098" s="18">
        <f>COUNTIF(C$203:C1098,C1098)</f>
        <v>896</v>
      </c>
      <c r="F1098" s="18" t="str">
        <f t="shared" si="85"/>
        <v/>
      </c>
      <c r="G1098" s="18" t="str">
        <f t="shared" si="87"/>
        <v/>
      </c>
      <c r="H1098" s="18" t="str">
        <f t="shared" si="88"/>
        <v/>
      </c>
      <c r="I1098" s="18" t="str">
        <f t="shared" si="89"/>
        <v/>
      </c>
    </row>
    <row r="1099" spans="1:9">
      <c r="A1099" s="18">
        <v>897</v>
      </c>
      <c r="C1099" s="18" t="str">
        <f t="shared" si="86"/>
        <v/>
      </c>
      <c r="D1099" s="18">
        <f>COUNTIF(C$203:C1099,C1099)</f>
        <v>897</v>
      </c>
      <c r="F1099" s="18" t="str">
        <f t="shared" si="85"/>
        <v/>
      </c>
      <c r="G1099" s="18" t="str">
        <f t="shared" si="87"/>
        <v/>
      </c>
      <c r="H1099" s="18" t="str">
        <f t="shared" si="88"/>
        <v/>
      </c>
      <c r="I1099" s="18" t="str">
        <f t="shared" si="89"/>
        <v/>
      </c>
    </row>
    <row r="1100" spans="1:9">
      <c r="A1100" s="18">
        <v>898</v>
      </c>
      <c r="C1100" s="18" t="str">
        <f t="shared" si="86"/>
        <v/>
      </c>
      <c r="D1100" s="18">
        <f>COUNTIF(C$203:C1100,C1100)</f>
        <v>898</v>
      </c>
      <c r="F1100" s="18" t="str">
        <f t="shared" ref="F1100:F1163" si="90">IF(C1100="","",CONCATENATE(C1100,D1100)*1)</f>
        <v/>
      </c>
      <c r="G1100" s="18" t="str">
        <f t="shared" si="87"/>
        <v/>
      </c>
      <c r="H1100" s="18" t="str">
        <f t="shared" si="88"/>
        <v/>
      </c>
      <c r="I1100" s="18" t="str">
        <f t="shared" si="89"/>
        <v/>
      </c>
    </row>
    <row r="1101" spans="1:9">
      <c r="A1101" s="18">
        <v>899</v>
      </c>
      <c r="C1101" s="18" t="str">
        <f t="shared" si="86"/>
        <v/>
      </c>
      <c r="D1101" s="18">
        <f>COUNTIF(C$203:C1101,C1101)</f>
        <v>899</v>
      </c>
      <c r="F1101" s="18" t="str">
        <f t="shared" si="90"/>
        <v/>
      </c>
      <c r="G1101" s="18" t="str">
        <f t="shared" si="87"/>
        <v/>
      </c>
      <c r="H1101" s="18" t="str">
        <f t="shared" si="88"/>
        <v/>
      </c>
      <c r="I1101" s="18" t="str">
        <f t="shared" si="89"/>
        <v/>
      </c>
    </row>
    <row r="1102" spans="1:9">
      <c r="A1102" s="18">
        <v>900</v>
      </c>
      <c r="C1102" s="18" t="str">
        <f t="shared" si="86"/>
        <v/>
      </c>
      <c r="D1102" s="18">
        <f>COUNTIF(C$203:C1102,C1102)</f>
        <v>900</v>
      </c>
      <c r="F1102" s="18" t="str">
        <f t="shared" si="90"/>
        <v/>
      </c>
      <c r="G1102" s="18" t="str">
        <f t="shared" si="87"/>
        <v/>
      </c>
      <c r="H1102" s="18" t="str">
        <f t="shared" si="88"/>
        <v/>
      </c>
      <c r="I1102" s="18" t="str">
        <f t="shared" si="89"/>
        <v/>
      </c>
    </row>
    <row r="1103" spans="1:9">
      <c r="A1103" s="18">
        <v>901</v>
      </c>
      <c r="C1103" s="18" t="str">
        <f t="shared" si="86"/>
        <v/>
      </c>
      <c r="D1103" s="18">
        <f>COUNTIF(C$203:C1103,C1103)</f>
        <v>901</v>
      </c>
      <c r="F1103" s="18" t="str">
        <f t="shared" si="90"/>
        <v/>
      </c>
      <c r="G1103" s="18" t="str">
        <f t="shared" si="87"/>
        <v/>
      </c>
      <c r="H1103" s="18" t="str">
        <f t="shared" si="88"/>
        <v/>
      </c>
      <c r="I1103" s="18" t="str">
        <f t="shared" si="89"/>
        <v/>
      </c>
    </row>
    <row r="1104" spans="1:9">
      <c r="A1104" s="18">
        <v>902</v>
      </c>
      <c r="C1104" s="18" t="str">
        <f t="shared" si="86"/>
        <v/>
      </c>
      <c r="D1104" s="18">
        <f>COUNTIF(C$203:C1104,C1104)</f>
        <v>902</v>
      </c>
      <c r="F1104" s="18" t="str">
        <f t="shared" si="90"/>
        <v/>
      </c>
      <c r="G1104" s="18" t="str">
        <f t="shared" si="87"/>
        <v/>
      </c>
      <c r="H1104" s="18" t="str">
        <f t="shared" si="88"/>
        <v/>
      </c>
      <c r="I1104" s="18" t="str">
        <f t="shared" si="89"/>
        <v/>
      </c>
    </row>
    <row r="1105" spans="1:9">
      <c r="A1105" s="18">
        <v>903</v>
      </c>
      <c r="C1105" s="18" t="str">
        <f t="shared" si="86"/>
        <v/>
      </c>
      <c r="D1105" s="18">
        <f>COUNTIF(C$203:C1105,C1105)</f>
        <v>903</v>
      </c>
      <c r="F1105" s="18" t="str">
        <f t="shared" si="90"/>
        <v/>
      </c>
      <c r="G1105" s="18" t="str">
        <f t="shared" si="87"/>
        <v/>
      </c>
      <c r="H1105" s="18" t="str">
        <f t="shared" si="88"/>
        <v/>
      </c>
      <c r="I1105" s="18" t="str">
        <f t="shared" si="89"/>
        <v/>
      </c>
    </row>
    <row r="1106" spans="1:9">
      <c r="A1106" s="18">
        <v>904</v>
      </c>
      <c r="C1106" s="18" t="str">
        <f t="shared" si="86"/>
        <v/>
      </c>
      <c r="D1106" s="18">
        <f>COUNTIF(C$203:C1106,C1106)</f>
        <v>904</v>
      </c>
      <c r="F1106" s="18" t="str">
        <f t="shared" si="90"/>
        <v/>
      </c>
      <c r="G1106" s="18" t="str">
        <f t="shared" si="87"/>
        <v/>
      </c>
      <c r="H1106" s="18" t="str">
        <f t="shared" si="88"/>
        <v/>
      </c>
      <c r="I1106" s="18" t="str">
        <f t="shared" si="89"/>
        <v/>
      </c>
    </row>
    <row r="1107" spans="1:9">
      <c r="A1107" s="18">
        <v>905</v>
      </c>
      <c r="C1107" s="18" t="str">
        <f t="shared" si="86"/>
        <v/>
      </c>
      <c r="D1107" s="18">
        <f>COUNTIF(C$203:C1107,C1107)</f>
        <v>905</v>
      </c>
      <c r="F1107" s="18" t="str">
        <f t="shared" si="90"/>
        <v/>
      </c>
      <c r="G1107" s="18" t="str">
        <f t="shared" si="87"/>
        <v/>
      </c>
      <c r="H1107" s="18" t="str">
        <f t="shared" si="88"/>
        <v/>
      </c>
      <c r="I1107" s="18" t="str">
        <f t="shared" si="89"/>
        <v/>
      </c>
    </row>
    <row r="1108" spans="1:9">
      <c r="A1108" s="18">
        <v>906</v>
      </c>
      <c r="C1108" s="18" t="str">
        <f t="shared" si="86"/>
        <v/>
      </c>
      <c r="D1108" s="18">
        <f>COUNTIF(C$203:C1108,C1108)</f>
        <v>906</v>
      </c>
      <c r="F1108" s="18" t="str">
        <f t="shared" si="90"/>
        <v/>
      </c>
      <c r="G1108" s="18" t="str">
        <f t="shared" si="87"/>
        <v/>
      </c>
      <c r="H1108" s="18" t="str">
        <f t="shared" si="88"/>
        <v/>
      </c>
      <c r="I1108" s="18" t="str">
        <f t="shared" si="89"/>
        <v/>
      </c>
    </row>
    <row r="1109" spans="1:9">
      <c r="A1109" s="18">
        <v>907</v>
      </c>
      <c r="C1109" s="18" t="str">
        <f t="shared" si="86"/>
        <v/>
      </c>
      <c r="D1109" s="18">
        <f>COUNTIF(C$203:C1109,C1109)</f>
        <v>907</v>
      </c>
      <c r="F1109" s="18" t="str">
        <f t="shared" si="90"/>
        <v/>
      </c>
      <c r="G1109" s="18" t="str">
        <f t="shared" si="87"/>
        <v/>
      </c>
      <c r="H1109" s="18" t="str">
        <f t="shared" si="88"/>
        <v/>
      </c>
      <c r="I1109" s="18" t="str">
        <f t="shared" si="89"/>
        <v/>
      </c>
    </row>
    <row r="1110" spans="1:9">
      <c r="A1110" s="18">
        <v>908</v>
      </c>
      <c r="C1110" s="18" t="str">
        <f t="shared" si="86"/>
        <v/>
      </c>
      <c r="D1110" s="18">
        <f>COUNTIF(C$203:C1110,C1110)</f>
        <v>908</v>
      </c>
      <c r="F1110" s="18" t="str">
        <f t="shared" si="90"/>
        <v/>
      </c>
      <c r="G1110" s="18" t="str">
        <f t="shared" si="87"/>
        <v/>
      </c>
      <c r="H1110" s="18" t="str">
        <f t="shared" si="88"/>
        <v/>
      </c>
      <c r="I1110" s="18" t="str">
        <f t="shared" si="89"/>
        <v/>
      </c>
    </row>
    <row r="1111" spans="1:9">
      <c r="A1111" s="18">
        <v>909</v>
      </c>
      <c r="C1111" s="18" t="str">
        <f t="shared" si="86"/>
        <v/>
      </c>
      <c r="D1111" s="18">
        <f>COUNTIF(C$203:C1111,C1111)</f>
        <v>909</v>
      </c>
      <c r="F1111" s="18" t="str">
        <f t="shared" si="90"/>
        <v/>
      </c>
      <c r="G1111" s="18" t="str">
        <f t="shared" si="87"/>
        <v/>
      </c>
      <c r="H1111" s="18" t="str">
        <f t="shared" si="88"/>
        <v/>
      </c>
      <c r="I1111" s="18" t="str">
        <f t="shared" si="89"/>
        <v/>
      </c>
    </row>
    <row r="1112" spans="1:9">
      <c r="A1112" s="18">
        <v>910</v>
      </c>
      <c r="C1112" s="18" t="str">
        <f t="shared" si="86"/>
        <v/>
      </c>
      <c r="D1112" s="18">
        <f>COUNTIF(C$203:C1112,C1112)</f>
        <v>910</v>
      </c>
      <c r="F1112" s="18" t="str">
        <f t="shared" si="90"/>
        <v/>
      </c>
      <c r="G1112" s="18" t="str">
        <f t="shared" si="87"/>
        <v/>
      </c>
      <c r="H1112" s="18" t="str">
        <f t="shared" si="88"/>
        <v/>
      </c>
      <c r="I1112" s="18" t="str">
        <f t="shared" si="89"/>
        <v/>
      </c>
    </row>
    <row r="1113" spans="1:9">
      <c r="A1113" s="18">
        <v>911</v>
      </c>
      <c r="C1113" s="18" t="str">
        <f t="shared" si="86"/>
        <v/>
      </c>
      <c r="D1113" s="18">
        <f>COUNTIF(C$203:C1113,C1113)</f>
        <v>911</v>
      </c>
      <c r="F1113" s="18" t="str">
        <f t="shared" si="90"/>
        <v/>
      </c>
      <c r="G1113" s="18" t="str">
        <f t="shared" si="87"/>
        <v/>
      </c>
      <c r="H1113" s="18" t="str">
        <f t="shared" si="88"/>
        <v/>
      </c>
      <c r="I1113" s="18" t="str">
        <f t="shared" si="89"/>
        <v/>
      </c>
    </row>
    <row r="1114" spans="1:9">
      <c r="A1114" s="18">
        <v>912</v>
      </c>
      <c r="C1114" s="18" t="str">
        <f t="shared" si="86"/>
        <v/>
      </c>
      <c r="D1114" s="18">
        <f>COUNTIF(C$203:C1114,C1114)</f>
        <v>912</v>
      </c>
      <c r="F1114" s="18" t="str">
        <f t="shared" si="90"/>
        <v/>
      </c>
      <c r="G1114" s="18" t="str">
        <f t="shared" si="87"/>
        <v/>
      </c>
      <c r="H1114" s="18" t="str">
        <f t="shared" si="88"/>
        <v/>
      </c>
      <c r="I1114" s="18" t="str">
        <f t="shared" si="89"/>
        <v/>
      </c>
    </row>
    <row r="1115" spans="1:9">
      <c r="A1115" s="18">
        <v>913</v>
      </c>
      <c r="C1115" s="18" t="str">
        <f t="shared" si="86"/>
        <v/>
      </c>
      <c r="D1115" s="18">
        <f>COUNTIF(C$203:C1115,C1115)</f>
        <v>913</v>
      </c>
      <c r="F1115" s="18" t="str">
        <f t="shared" si="90"/>
        <v/>
      </c>
      <c r="G1115" s="18" t="str">
        <f t="shared" si="87"/>
        <v/>
      </c>
      <c r="H1115" s="18" t="str">
        <f t="shared" si="88"/>
        <v/>
      </c>
      <c r="I1115" s="18" t="str">
        <f t="shared" si="89"/>
        <v/>
      </c>
    </row>
    <row r="1116" spans="1:9">
      <c r="A1116" s="18">
        <v>914</v>
      </c>
      <c r="C1116" s="18" t="str">
        <f t="shared" si="86"/>
        <v/>
      </c>
      <c r="D1116" s="18">
        <f>COUNTIF(C$203:C1116,C1116)</f>
        <v>914</v>
      </c>
      <c r="F1116" s="18" t="str">
        <f t="shared" si="90"/>
        <v/>
      </c>
      <c r="G1116" s="18" t="str">
        <f t="shared" si="87"/>
        <v/>
      </c>
      <c r="H1116" s="18" t="str">
        <f t="shared" si="88"/>
        <v/>
      </c>
      <c r="I1116" s="18" t="str">
        <f t="shared" si="89"/>
        <v/>
      </c>
    </row>
    <row r="1117" spans="1:9">
      <c r="A1117" s="18">
        <v>915</v>
      </c>
      <c r="C1117" s="18" t="str">
        <f t="shared" si="86"/>
        <v/>
      </c>
      <c r="D1117" s="18">
        <f>COUNTIF(C$203:C1117,C1117)</f>
        <v>915</v>
      </c>
      <c r="F1117" s="18" t="str">
        <f t="shared" si="90"/>
        <v/>
      </c>
      <c r="G1117" s="18" t="str">
        <f t="shared" si="87"/>
        <v/>
      </c>
      <c r="H1117" s="18" t="str">
        <f t="shared" si="88"/>
        <v/>
      </c>
      <c r="I1117" s="18" t="str">
        <f t="shared" si="89"/>
        <v/>
      </c>
    </row>
    <row r="1118" spans="1:9">
      <c r="A1118" s="18">
        <v>916</v>
      </c>
      <c r="C1118" s="18" t="str">
        <f t="shared" si="86"/>
        <v/>
      </c>
      <c r="D1118" s="18">
        <f>COUNTIF(C$203:C1118,C1118)</f>
        <v>916</v>
      </c>
      <c r="F1118" s="18" t="str">
        <f t="shared" si="90"/>
        <v/>
      </c>
      <c r="G1118" s="18" t="str">
        <f t="shared" si="87"/>
        <v/>
      </c>
      <c r="H1118" s="18" t="str">
        <f t="shared" si="88"/>
        <v/>
      </c>
      <c r="I1118" s="18" t="str">
        <f t="shared" si="89"/>
        <v/>
      </c>
    </row>
    <row r="1119" spans="1:9">
      <c r="A1119" s="18">
        <v>917</v>
      </c>
      <c r="C1119" s="18" t="str">
        <f t="shared" si="86"/>
        <v/>
      </c>
      <c r="D1119" s="18">
        <f>COUNTIF(C$203:C1119,C1119)</f>
        <v>917</v>
      </c>
      <c r="F1119" s="18" t="str">
        <f t="shared" si="90"/>
        <v/>
      </c>
      <c r="G1119" s="18" t="str">
        <f t="shared" si="87"/>
        <v/>
      </c>
      <c r="H1119" s="18" t="str">
        <f t="shared" si="88"/>
        <v/>
      </c>
      <c r="I1119" s="18" t="str">
        <f t="shared" si="89"/>
        <v/>
      </c>
    </row>
    <row r="1120" spans="1:9">
      <c r="A1120" s="18">
        <v>918</v>
      </c>
      <c r="C1120" s="18" t="str">
        <f t="shared" si="86"/>
        <v/>
      </c>
      <c r="D1120" s="18">
        <f>COUNTIF(C$203:C1120,C1120)</f>
        <v>918</v>
      </c>
      <c r="F1120" s="18" t="str">
        <f t="shared" si="90"/>
        <v/>
      </c>
      <c r="G1120" s="18" t="str">
        <f t="shared" si="87"/>
        <v/>
      </c>
      <c r="H1120" s="18" t="str">
        <f t="shared" si="88"/>
        <v/>
      </c>
      <c r="I1120" s="18" t="str">
        <f t="shared" si="89"/>
        <v/>
      </c>
    </row>
    <row r="1121" spans="1:9">
      <c r="A1121" s="18">
        <v>919</v>
      </c>
      <c r="C1121" s="18" t="str">
        <f t="shared" si="86"/>
        <v/>
      </c>
      <c r="D1121" s="18">
        <f>COUNTIF(C$203:C1121,C1121)</f>
        <v>919</v>
      </c>
      <c r="F1121" s="18" t="str">
        <f t="shared" si="90"/>
        <v/>
      </c>
      <c r="G1121" s="18" t="str">
        <f t="shared" si="87"/>
        <v/>
      </c>
      <c r="H1121" s="18" t="str">
        <f t="shared" si="88"/>
        <v/>
      </c>
      <c r="I1121" s="18" t="str">
        <f t="shared" si="89"/>
        <v/>
      </c>
    </row>
    <row r="1122" spans="1:9">
      <c r="A1122" s="18">
        <v>920</v>
      </c>
      <c r="C1122" s="18" t="str">
        <f t="shared" si="86"/>
        <v/>
      </c>
      <c r="D1122" s="18">
        <f>COUNTIF(C$203:C1122,C1122)</f>
        <v>920</v>
      </c>
      <c r="F1122" s="18" t="str">
        <f t="shared" si="90"/>
        <v/>
      </c>
      <c r="G1122" s="18" t="str">
        <f t="shared" si="87"/>
        <v/>
      </c>
      <c r="H1122" s="18" t="str">
        <f t="shared" si="88"/>
        <v/>
      </c>
      <c r="I1122" s="18" t="str">
        <f t="shared" si="89"/>
        <v/>
      </c>
    </row>
    <row r="1123" spans="1:9">
      <c r="A1123" s="18">
        <v>921</v>
      </c>
      <c r="C1123" s="18" t="str">
        <f t="shared" si="86"/>
        <v/>
      </c>
      <c r="D1123" s="18">
        <f>COUNTIF(C$203:C1123,C1123)</f>
        <v>921</v>
      </c>
      <c r="F1123" s="18" t="str">
        <f t="shared" si="90"/>
        <v/>
      </c>
      <c r="G1123" s="18" t="str">
        <f t="shared" si="87"/>
        <v/>
      </c>
      <c r="H1123" s="18" t="str">
        <f t="shared" si="88"/>
        <v/>
      </c>
      <c r="I1123" s="18" t="str">
        <f t="shared" si="89"/>
        <v/>
      </c>
    </row>
    <row r="1124" spans="1:9">
      <c r="A1124" s="18">
        <v>922</v>
      </c>
      <c r="C1124" s="18" t="str">
        <f t="shared" si="86"/>
        <v/>
      </c>
      <c r="D1124" s="18">
        <f>COUNTIF(C$203:C1124,C1124)</f>
        <v>922</v>
      </c>
      <c r="F1124" s="18" t="str">
        <f t="shared" si="90"/>
        <v/>
      </c>
      <c r="G1124" s="18" t="str">
        <f t="shared" si="87"/>
        <v/>
      </c>
      <c r="H1124" s="18" t="str">
        <f t="shared" si="88"/>
        <v/>
      </c>
      <c r="I1124" s="18" t="str">
        <f t="shared" si="89"/>
        <v/>
      </c>
    </row>
    <row r="1125" spans="1:9">
      <c r="A1125" s="18">
        <v>923</v>
      </c>
      <c r="C1125" s="18" t="str">
        <f t="shared" si="86"/>
        <v/>
      </c>
      <c r="D1125" s="18">
        <f>COUNTIF(C$203:C1125,C1125)</f>
        <v>923</v>
      </c>
      <c r="F1125" s="18" t="str">
        <f t="shared" si="90"/>
        <v/>
      </c>
      <c r="G1125" s="18" t="str">
        <f t="shared" si="87"/>
        <v/>
      </c>
      <c r="H1125" s="18" t="str">
        <f t="shared" si="88"/>
        <v/>
      </c>
      <c r="I1125" s="18" t="str">
        <f t="shared" si="89"/>
        <v/>
      </c>
    </row>
    <row r="1126" spans="1:9">
      <c r="A1126" s="18">
        <v>924</v>
      </c>
      <c r="C1126" s="18" t="str">
        <f t="shared" si="86"/>
        <v/>
      </c>
      <c r="D1126" s="18">
        <f>COUNTIF(C$203:C1126,C1126)</f>
        <v>924</v>
      </c>
      <c r="F1126" s="18" t="str">
        <f t="shared" si="90"/>
        <v/>
      </c>
      <c r="G1126" s="18" t="str">
        <f t="shared" si="87"/>
        <v/>
      </c>
      <c r="H1126" s="18" t="str">
        <f t="shared" si="88"/>
        <v/>
      </c>
      <c r="I1126" s="18" t="str">
        <f t="shared" si="89"/>
        <v/>
      </c>
    </row>
    <row r="1127" spans="1:9">
      <c r="A1127" s="18">
        <v>925</v>
      </c>
      <c r="C1127" s="18" t="str">
        <f t="shared" si="86"/>
        <v/>
      </c>
      <c r="D1127" s="18">
        <f>COUNTIF(C$203:C1127,C1127)</f>
        <v>925</v>
      </c>
      <c r="F1127" s="18" t="str">
        <f t="shared" si="90"/>
        <v/>
      </c>
      <c r="G1127" s="18" t="str">
        <f t="shared" si="87"/>
        <v/>
      </c>
      <c r="H1127" s="18" t="str">
        <f t="shared" si="88"/>
        <v/>
      </c>
      <c r="I1127" s="18" t="str">
        <f t="shared" si="89"/>
        <v/>
      </c>
    </row>
    <row r="1128" spans="1:9">
      <c r="A1128" s="18">
        <v>926</v>
      </c>
      <c r="C1128" s="18" t="str">
        <f t="shared" si="86"/>
        <v/>
      </c>
      <c r="D1128" s="18">
        <f>COUNTIF(C$203:C1128,C1128)</f>
        <v>926</v>
      </c>
      <c r="F1128" s="18" t="str">
        <f t="shared" si="90"/>
        <v/>
      </c>
      <c r="G1128" s="18" t="str">
        <f t="shared" si="87"/>
        <v/>
      </c>
      <c r="H1128" s="18" t="str">
        <f t="shared" si="88"/>
        <v/>
      </c>
      <c r="I1128" s="18" t="str">
        <f t="shared" si="89"/>
        <v/>
      </c>
    </row>
    <row r="1129" spans="1:9">
      <c r="A1129" s="18">
        <v>927</v>
      </c>
      <c r="C1129" s="18" t="str">
        <f t="shared" si="86"/>
        <v/>
      </c>
      <c r="D1129" s="18">
        <f>COUNTIF(C$203:C1129,C1129)</f>
        <v>927</v>
      </c>
      <c r="F1129" s="18" t="str">
        <f t="shared" si="90"/>
        <v/>
      </c>
      <c r="G1129" s="18" t="str">
        <f t="shared" si="87"/>
        <v/>
      </c>
      <c r="H1129" s="18" t="str">
        <f t="shared" si="88"/>
        <v/>
      </c>
      <c r="I1129" s="18" t="str">
        <f t="shared" si="89"/>
        <v/>
      </c>
    </row>
    <row r="1130" spans="1:9">
      <c r="A1130" s="18">
        <v>928</v>
      </c>
      <c r="C1130" s="18" t="str">
        <f t="shared" si="86"/>
        <v/>
      </c>
      <c r="D1130" s="18">
        <f>COUNTIF(C$203:C1130,C1130)</f>
        <v>928</v>
      </c>
      <c r="F1130" s="18" t="str">
        <f t="shared" si="90"/>
        <v/>
      </c>
      <c r="G1130" s="18" t="str">
        <f t="shared" si="87"/>
        <v/>
      </c>
      <c r="H1130" s="18" t="str">
        <f t="shared" si="88"/>
        <v/>
      </c>
      <c r="I1130" s="18" t="str">
        <f t="shared" si="89"/>
        <v/>
      </c>
    </row>
    <row r="1131" spans="1:9">
      <c r="A1131" s="18">
        <v>929</v>
      </c>
      <c r="C1131" s="18" t="str">
        <f t="shared" si="86"/>
        <v/>
      </c>
      <c r="D1131" s="18">
        <f>COUNTIF(C$203:C1131,C1131)</f>
        <v>929</v>
      </c>
      <c r="F1131" s="18" t="str">
        <f t="shared" si="90"/>
        <v/>
      </c>
      <c r="G1131" s="18" t="str">
        <f t="shared" si="87"/>
        <v/>
      </c>
      <c r="H1131" s="18" t="str">
        <f t="shared" si="88"/>
        <v/>
      </c>
      <c r="I1131" s="18" t="str">
        <f t="shared" si="89"/>
        <v/>
      </c>
    </row>
    <row r="1132" spans="1:9">
      <c r="A1132" s="18">
        <v>930</v>
      </c>
      <c r="C1132" s="18" t="str">
        <f t="shared" ref="C1132:C1195" si="91">O132</f>
        <v/>
      </c>
      <c r="D1132" s="18">
        <f>COUNTIF(C$203:C1132,C1132)</f>
        <v>930</v>
      </c>
      <c r="F1132" s="18" t="str">
        <f t="shared" si="90"/>
        <v/>
      </c>
      <c r="G1132" s="18" t="str">
        <f t="shared" ref="G1132:G1195" si="92">C132</f>
        <v/>
      </c>
      <c r="H1132" s="18" t="str">
        <f t="shared" si="88"/>
        <v/>
      </c>
      <c r="I1132" s="18" t="str">
        <f t="shared" si="89"/>
        <v/>
      </c>
    </row>
    <row r="1133" spans="1:9">
      <c r="A1133" s="18">
        <v>931</v>
      </c>
      <c r="C1133" s="18" t="str">
        <f t="shared" si="91"/>
        <v/>
      </c>
      <c r="D1133" s="18">
        <f>COUNTIF(C$203:C1133,C1133)</f>
        <v>931</v>
      </c>
      <c r="F1133" s="18" t="str">
        <f t="shared" si="90"/>
        <v/>
      </c>
      <c r="G1133" s="18" t="str">
        <f t="shared" si="92"/>
        <v/>
      </c>
      <c r="H1133" s="18" t="str">
        <f t="shared" si="88"/>
        <v/>
      </c>
      <c r="I1133" s="18" t="str">
        <f t="shared" si="89"/>
        <v/>
      </c>
    </row>
    <row r="1134" spans="1:9">
      <c r="A1134" s="18">
        <v>932</v>
      </c>
      <c r="C1134" s="18" t="str">
        <f t="shared" si="91"/>
        <v/>
      </c>
      <c r="D1134" s="18">
        <f>COUNTIF(C$203:C1134,C1134)</f>
        <v>932</v>
      </c>
      <c r="F1134" s="18" t="str">
        <f t="shared" si="90"/>
        <v/>
      </c>
      <c r="G1134" s="18" t="str">
        <f t="shared" si="92"/>
        <v/>
      </c>
      <c r="H1134" s="18" t="str">
        <f t="shared" si="88"/>
        <v/>
      </c>
      <c r="I1134" s="18" t="str">
        <f t="shared" si="89"/>
        <v/>
      </c>
    </row>
    <row r="1135" spans="1:9">
      <c r="A1135" s="18">
        <v>933</v>
      </c>
      <c r="C1135" s="18" t="str">
        <f t="shared" si="91"/>
        <v/>
      </c>
      <c r="D1135" s="18">
        <f>COUNTIF(C$203:C1135,C1135)</f>
        <v>933</v>
      </c>
      <c r="F1135" s="18" t="str">
        <f t="shared" si="90"/>
        <v/>
      </c>
      <c r="G1135" s="18" t="str">
        <f t="shared" si="92"/>
        <v/>
      </c>
      <c r="H1135" s="18" t="str">
        <f t="shared" si="88"/>
        <v/>
      </c>
      <c r="I1135" s="18" t="str">
        <f t="shared" si="89"/>
        <v/>
      </c>
    </row>
    <row r="1136" spans="1:9">
      <c r="A1136" s="18">
        <v>934</v>
      </c>
      <c r="C1136" s="18" t="str">
        <f t="shared" si="91"/>
        <v/>
      </c>
      <c r="D1136" s="18">
        <f>COUNTIF(C$203:C1136,C1136)</f>
        <v>934</v>
      </c>
      <c r="F1136" s="18" t="str">
        <f t="shared" si="90"/>
        <v/>
      </c>
      <c r="G1136" s="18" t="str">
        <f t="shared" si="92"/>
        <v/>
      </c>
      <c r="H1136" s="18" t="str">
        <f t="shared" si="88"/>
        <v/>
      </c>
      <c r="I1136" s="18" t="str">
        <f t="shared" si="89"/>
        <v/>
      </c>
    </row>
    <row r="1137" spans="1:9">
      <c r="A1137" s="18">
        <v>935</v>
      </c>
      <c r="C1137" s="18" t="str">
        <f t="shared" si="91"/>
        <v/>
      </c>
      <c r="D1137" s="18">
        <f>COUNTIF(C$203:C1137,C1137)</f>
        <v>935</v>
      </c>
      <c r="F1137" s="18" t="str">
        <f t="shared" si="90"/>
        <v/>
      </c>
      <c r="G1137" s="18" t="str">
        <f t="shared" si="92"/>
        <v/>
      </c>
      <c r="H1137" s="18" t="str">
        <f t="shared" si="88"/>
        <v/>
      </c>
      <c r="I1137" s="18" t="str">
        <f t="shared" si="89"/>
        <v/>
      </c>
    </row>
    <row r="1138" spans="1:9">
      <c r="A1138" s="18">
        <v>936</v>
      </c>
      <c r="C1138" s="18" t="str">
        <f t="shared" si="91"/>
        <v/>
      </c>
      <c r="D1138" s="18">
        <f>COUNTIF(C$203:C1138,C1138)</f>
        <v>936</v>
      </c>
      <c r="F1138" s="18" t="str">
        <f t="shared" si="90"/>
        <v/>
      </c>
      <c r="G1138" s="18" t="str">
        <f t="shared" si="92"/>
        <v/>
      </c>
      <c r="H1138" s="18" t="str">
        <f t="shared" si="88"/>
        <v/>
      </c>
      <c r="I1138" s="18" t="str">
        <f t="shared" si="89"/>
        <v/>
      </c>
    </row>
    <row r="1139" spans="1:9">
      <c r="A1139" s="18">
        <v>937</v>
      </c>
      <c r="C1139" s="18" t="str">
        <f t="shared" si="91"/>
        <v/>
      </c>
      <c r="D1139" s="18">
        <f>COUNTIF(C$203:C1139,C1139)</f>
        <v>937</v>
      </c>
      <c r="F1139" s="18" t="str">
        <f t="shared" si="90"/>
        <v/>
      </c>
      <c r="G1139" s="18" t="str">
        <f t="shared" si="92"/>
        <v/>
      </c>
      <c r="H1139" s="18" t="str">
        <f t="shared" si="88"/>
        <v/>
      </c>
      <c r="I1139" s="18" t="str">
        <f t="shared" si="89"/>
        <v/>
      </c>
    </row>
    <row r="1140" spans="1:9">
      <c r="A1140" s="18">
        <v>938</v>
      </c>
      <c r="C1140" s="18" t="str">
        <f t="shared" si="91"/>
        <v/>
      </c>
      <c r="D1140" s="18">
        <f>COUNTIF(C$203:C1140,C1140)</f>
        <v>938</v>
      </c>
      <c r="F1140" s="18" t="str">
        <f t="shared" si="90"/>
        <v/>
      </c>
      <c r="G1140" s="18" t="str">
        <f t="shared" si="92"/>
        <v/>
      </c>
      <c r="H1140" s="18" t="str">
        <f t="shared" si="88"/>
        <v/>
      </c>
      <c r="I1140" s="18" t="str">
        <f t="shared" si="89"/>
        <v/>
      </c>
    </row>
    <row r="1141" spans="1:9">
      <c r="A1141" s="18">
        <v>939</v>
      </c>
      <c r="C1141" s="18" t="str">
        <f t="shared" si="91"/>
        <v/>
      </c>
      <c r="D1141" s="18">
        <f>COUNTIF(C$203:C1141,C1141)</f>
        <v>939</v>
      </c>
      <c r="F1141" s="18" t="str">
        <f t="shared" si="90"/>
        <v/>
      </c>
      <c r="G1141" s="18" t="str">
        <f t="shared" si="92"/>
        <v/>
      </c>
      <c r="H1141" s="18" t="str">
        <f t="shared" si="88"/>
        <v/>
      </c>
      <c r="I1141" s="18" t="str">
        <f t="shared" si="89"/>
        <v/>
      </c>
    </row>
    <row r="1142" spans="1:9">
      <c r="A1142" s="18">
        <v>940</v>
      </c>
      <c r="C1142" s="18" t="str">
        <f t="shared" si="91"/>
        <v/>
      </c>
      <c r="D1142" s="18">
        <f>COUNTIF(C$203:C1142,C1142)</f>
        <v>940</v>
      </c>
      <c r="F1142" s="18" t="str">
        <f t="shared" si="90"/>
        <v/>
      </c>
      <c r="G1142" s="18" t="str">
        <f t="shared" si="92"/>
        <v/>
      </c>
      <c r="H1142" s="18" t="str">
        <f t="shared" si="88"/>
        <v/>
      </c>
      <c r="I1142" s="18" t="str">
        <f t="shared" si="89"/>
        <v/>
      </c>
    </row>
    <row r="1143" spans="1:9">
      <c r="A1143" s="18">
        <v>941</v>
      </c>
      <c r="C1143" s="18" t="str">
        <f t="shared" si="91"/>
        <v/>
      </c>
      <c r="D1143" s="18">
        <f>COUNTIF(C$203:C1143,C1143)</f>
        <v>941</v>
      </c>
      <c r="F1143" s="18" t="str">
        <f t="shared" si="90"/>
        <v/>
      </c>
      <c r="G1143" s="18" t="str">
        <f t="shared" si="92"/>
        <v/>
      </c>
      <c r="H1143" s="18" t="str">
        <f t="shared" si="88"/>
        <v/>
      </c>
      <c r="I1143" s="18" t="str">
        <f t="shared" si="89"/>
        <v/>
      </c>
    </row>
    <row r="1144" spans="1:9">
      <c r="A1144" s="18">
        <v>942</v>
      </c>
      <c r="C1144" s="18" t="str">
        <f t="shared" si="91"/>
        <v/>
      </c>
      <c r="D1144" s="18">
        <f>COUNTIF(C$203:C1144,C1144)</f>
        <v>942</v>
      </c>
      <c r="F1144" s="18" t="str">
        <f t="shared" si="90"/>
        <v/>
      </c>
      <c r="G1144" s="18" t="str">
        <f t="shared" si="92"/>
        <v/>
      </c>
      <c r="H1144" s="18" t="str">
        <f t="shared" si="88"/>
        <v/>
      </c>
      <c r="I1144" s="18" t="str">
        <f t="shared" si="89"/>
        <v/>
      </c>
    </row>
    <row r="1145" spans="1:9">
      <c r="A1145" s="18">
        <v>943</v>
      </c>
      <c r="C1145" s="18" t="str">
        <f t="shared" si="91"/>
        <v/>
      </c>
      <c r="D1145" s="18">
        <f>COUNTIF(C$203:C1145,C1145)</f>
        <v>943</v>
      </c>
      <c r="F1145" s="18" t="str">
        <f t="shared" si="90"/>
        <v/>
      </c>
      <c r="G1145" s="18" t="str">
        <f t="shared" si="92"/>
        <v/>
      </c>
      <c r="H1145" s="18" t="str">
        <f t="shared" si="88"/>
        <v/>
      </c>
      <c r="I1145" s="18" t="str">
        <f t="shared" si="89"/>
        <v/>
      </c>
    </row>
    <row r="1146" spans="1:9">
      <c r="A1146" s="18">
        <v>944</v>
      </c>
      <c r="C1146" s="18" t="str">
        <f t="shared" si="91"/>
        <v/>
      </c>
      <c r="D1146" s="18">
        <f>COUNTIF(C$203:C1146,C1146)</f>
        <v>944</v>
      </c>
      <c r="F1146" s="18" t="str">
        <f t="shared" si="90"/>
        <v/>
      </c>
      <c r="G1146" s="18" t="str">
        <f t="shared" si="92"/>
        <v/>
      </c>
      <c r="H1146" s="18" t="str">
        <f t="shared" si="88"/>
        <v/>
      </c>
      <c r="I1146" s="18" t="str">
        <f t="shared" si="89"/>
        <v/>
      </c>
    </row>
    <row r="1147" spans="1:9">
      <c r="A1147" s="18">
        <v>945</v>
      </c>
      <c r="C1147" s="18" t="str">
        <f t="shared" si="91"/>
        <v/>
      </c>
      <c r="D1147" s="18">
        <f>COUNTIF(C$203:C1147,C1147)</f>
        <v>945</v>
      </c>
      <c r="F1147" s="18" t="str">
        <f t="shared" si="90"/>
        <v/>
      </c>
      <c r="G1147" s="18" t="str">
        <f t="shared" si="92"/>
        <v/>
      </c>
      <c r="H1147" s="18" t="str">
        <f t="shared" ref="H1147:H1202" si="93">D147</f>
        <v/>
      </c>
      <c r="I1147" s="18" t="str">
        <f t="shared" ref="I1147:I1202" si="94">E147</f>
        <v/>
      </c>
    </row>
    <row r="1148" spans="1:9">
      <c r="A1148" s="18">
        <v>946</v>
      </c>
      <c r="C1148" s="18" t="str">
        <f t="shared" si="91"/>
        <v/>
      </c>
      <c r="D1148" s="18">
        <f>COUNTIF(C$203:C1148,C1148)</f>
        <v>946</v>
      </c>
      <c r="F1148" s="18" t="str">
        <f t="shared" si="90"/>
        <v/>
      </c>
      <c r="G1148" s="18" t="str">
        <f t="shared" si="92"/>
        <v/>
      </c>
      <c r="H1148" s="18" t="str">
        <f t="shared" si="93"/>
        <v/>
      </c>
      <c r="I1148" s="18" t="str">
        <f t="shared" si="94"/>
        <v/>
      </c>
    </row>
    <row r="1149" spans="1:9">
      <c r="A1149" s="18">
        <v>947</v>
      </c>
      <c r="C1149" s="18" t="str">
        <f t="shared" si="91"/>
        <v/>
      </c>
      <c r="D1149" s="18">
        <f>COUNTIF(C$203:C1149,C1149)</f>
        <v>947</v>
      </c>
      <c r="F1149" s="18" t="str">
        <f t="shared" si="90"/>
        <v/>
      </c>
      <c r="G1149" s="18" t="str">
        <f t="shared" si="92"/>
        <v/>
      </c>
      <c r="H1149" s="18" t="str">
        <f t="shared" si="93"/>
        <v/>
      </c>
      <c r="I1149" s="18" t="str">
        <f t="shared" si="94"/>
        <v/>
      </c>
    </row>
    <row r="1150" spans="1:9">
      <c r="A1150" s="18">
        <v>948</v>
      </c>
      <c r="C1150" s="18" t="str">
        <f t="shared" si="91"/>
        <v/>
      </c>
      <c r="D1150" s="18">
        <f>COUNTIF(C$203:C1150,C1150)</f>
        <v>948</v>
      </c>
      <c r="F1150" s="18" t="str">
        <f t="shared" si="90"/>
        <v/>
      </c>
      <c r="G1150" s="18" t="str">
        <f t="shared" si="92"/>
        <v/>
      </c>
      <c r="H1150" s="18" t="str">
        <f t="shared" si="93"/>
        <v/>
      </c>
      <c r="I1150" s="18" t="str">
        <f t="shared" si="94"/>
        <v/>
      </c>
    </row>
    <row r="1151" spans="1:9">
      <c r="A1151" s="18">
        <v>949</v>
      </c>
      <c r="C1151" s="18" t="str">
        <f t="shared" si="91"/>
        <v/>
      </c>
      <c r="D1151" s="18">
        <f>COUNTIF(C$203:C1151,C1151)</f>
        <v>949</v>
      </c>
      <c r="F1151" s="18" t="str">
        <f t="shared" si="90"/>
        <v/>
      </c>
      <c r="G1151" s="18" t="str">
        <f t="shared" si="92"/>
        <v/>
      </c>
      <c r="H1151" s="18" t="str">
        <f t="shared" si="93"/>
        <v/>
      </c>
      <c r="I1151" s="18" t="str">
        <f t="shared" si="94"/>
        <v/>
      </c>
    </row>
    <row r="1152" spans="1:9">
      <c r="A1152" s="18">
        <v>950</v>
      </c>
      <c r="C1152" s="18" t="str">
        <f t="shared" si="91"/>
        <v/>
      </c>
      <c r="D1152" s="18">
        <f>COUNTIF(C$203:C1152,C1152)</f>
        <v>950</v>
      </c>
      <c r="F1152" s="18" t="str">
        <f t="shared" si="90"/>
        <v/>
      </c>
      <c r="G1152" s="18" t="str">
        <f t="shared" si="92"/>
        <v/>
      </c>
      <c r="H1152" s="18" t="str">
        <f t="shared" si="93"/>
        <v/>
      </c>
      <c r="I1152" s="18" t="str">
        <f t="shared" si="94"/>
        <v/>
      </c>
    </row>
    <row r="1153" spans="1:9">
      <c r="A1153" s="18">
        <v>951</v>
      </c>
      <c r="C1153" s="18" t="str">
        <f t="shared" si="91"/>
        <v/>
      </c>
      <c r="D1153" s="18">
        <f>COUNTIF(C$203:C1153,C1153)</f>
        <v>951</v>
      </c>
      <c r="F1153" s="18" t="str">
        <f t="shared" si="90"/>
        <v/>
      </c>
      <c r="G1153" s="18" t="str">
        <f t="shared" si="92"/>
        <v/>
      </c>
      <c r="H1153" s="18" t="str">
        <f t="shared" si="93"/>
        <v/>
      </c>
      <c r="I1153" s="18" t="str">
        <f t="shared" si="94"/>
        <v/>
      </c>
    </row>
    <row r="1154" spans="1:9">
      <c r="A1154" s="18">
        <v>952</v>
      </c>
      <c r="C1154" s="18" t="str">
        <f t="shared" si="91"/>
        <v/>
      </c>
      <c r="D1154" s="18">
        <f>COUNTIF(C$203:C1154,C1154)</f>
        <v>952</v>
      </c>
      <c r="F1154" s="18" t="str">
        <f t="shared" si="90"/>
        <v/>
      </c>
      <c r="G1154" s="18" t="str">
        <f t="shared" si="92"/>
        <v/>
      </c>
      <c r="H1154" s="18" t="str">
        <f t="shared" si="93"/>
        <v/>
      </c>
      <c r="I1154" s="18" t="str">
        <f t="shared" si="94"/>
        <v/>
      </c>
    </row>
    <row r="1155" spans="1:9">
      <c r="A1155" s="18">
        <v>953</v>
      </c>
      <c r="C1155" s="18" t="str">
        <f t="shared" si="91"/>
        <v/>
      </c>
      <c r="D1155" s="18">
        <f>COUNTIF(C$203:C1155,C1155)</f>
        <v>953</v>
      </c>
      <c r="F1155" s="18" t="str">
        <f t="shared" si="90"/>
        <v/>
      </c>
      <c r="G1155" s="18" t="str">
        <f t="shared" si="92"/>
        <v/>
      </c>
      <c r="H1155" s="18" t="str">
        <f t="shared" si="93"/>
        <v/>
      </c>
      <c r="I1155" s="18" t="str">
        <f t="shared" si="94"/>
        <v/>
      </c>
    </row>
    <row r="1156" spans="1:9">
      <c r="A1156" s="18">
        <v>954</v>
      </c>
      <c r="C1156" s="18" t="str">
        <f t="shared" si="91"/>
        <v/>
      </c>
      <c r="D1156" s="18">
        <f>COUNTIF(C$203:C1156,C1156)</f>
        <v>954</v>
      </c>
      <c r="F1156" s="18" t="str">
        <f t="shared" si="90"/>
        <v/>
      </c>
      <c r="G1156" s="18" t="str">
        <f t="shared" si="92"/>
        <v/>
      </c>
      <c r="H1156" s="18" t="str">
        <f t="shared" si="93"/>
        <v/>
      </c>
      <c r="I1156" s="18" t="str">
        <f t="shared" si="94"/>
        <v/>
      </c>
    </row>
    <row r="1157" spans="1:9">
      <c r="A1157" s="18">
        <v>955</v>
      </c>
      <c r="C1157" s="18" t="str">
        <f t="shared" si="91"/>
        <v/>
      </c>
      <c r="D1157" s="18">
        <f>COUNTIF(C$203:C1157,C1157)</f>
        <v>955</v>
      </c>
      <c r="F1157" s="18" t="str">
        <f t="shared" si="90"/>
        <v/>
      </c>
      <c r="G1157" s="18" t="str">
        <f t="shared" si="92"/>
        <v/>
      </c>
      <c r="H1157" s="18" t="str">
        <f t="shared" si="93"/>
        <v/>
      </c>
      <c r="I1157" s="18" t="str">
        <f t="shared" si="94"/>
        <v/>
      </c>
    </row>
    <row r="1158" spans="1:9">
      <c r="A1158" s="18">
        <v>956</v>
      </c>
      <c r="C1158" s="18" t="str">
        <f t="shared" si="91"/>
        <v/>
      </c>
      <c r="D1158" s="18">
        <f>COUNTIF(C$203:C1158,C1158)</f>
        <v>956</v>
      </c>
      <c r="F1158" s="18" t="str">
        <f t="shared" si="90"/>
        <v/>
      </c>
      <c r="G1158" s="18" t="str">
        <f t="shared" si="92"/>
        <v/>
      </c>
      <c r="H1158" s="18" t="str">
        <f t="shared" si="93"/>
        <v/>
      </c>
      <c r="I1158" s="18" t="str">
        <f t="shared" si="94"/>
        <v/>
      </c>
    </row>
    <row r="1159" spans="1:9">
      <c r="A1159" s="18">
        <v>957</v>
      </c>
      <c r="C1159" s="18" t="str">
        <f t="shared" si="91"/>
        <v/>
      </c>
      <c r="D1159" s="18">
        <f>COUNTIF(C$203:C1159,C1159)</f>
        <v>957</v>
      </c>
      <c r="F1159" s="18" t="str">
        <f t="shared" si="90"/>
        <v/>
      </c>
      <c r="G1159" s="18" t="str">
        <f t="shared" si="92"/>
        <v/>
      </c>
      <c r="H1159" s="18" t="str">
        <f t="shared" si="93"/>
        <v/>
      </c>
      <c r="I1159" s="18" t="str">
        <f t="shared" si="94"/>
        <v/>
      </c>
    </row>
    <row r="1160" spans="1:9">
      <c r="A1160" s="18">
        <v>958</v>
      </c>
      <c r="C1160" s="18" t="str">
        <f t="shared" si="91"/>
        <v/>
      </c>
      <c r="D1160" s="18">
        <f>COUNTIF(C$203:C1160,C1160)</f>
        <v>958</v>
      </c>
      <c r="F1160" s="18" t="str">
        <f t="shared" si="90"/>
        <v/>
      </c>
      <c r="G1160" s="18" t="str">
        <f t="shared" si="92"/>
        <v/>
      </c>
      <c r="H1160" s="18" t="str">
        <f t="shared" si="93"/>
        <v/>
      </c>
      <c r="I1160" s="18" t="str">
        <f t="shared" si="94"/>
        <v/>
      </c>
    </row>
    <row r="1161" spans="1:9">
      <c r="A1161" s="18">
        <v>959</v>
      </c>
      <c r="C1161" s="18" t="str">
        <f t="shared" si="91"/>
        <v/>
      </c>
      <c r="D1161" s="18">
        <f>COUNTIF(C$203:C1161,C1161)</f>
        <v>959</v>
      </c>
      <c r="F1161" s="18" t="str">
        <f t="shared" si="90"/>
        <v/>
      </c>
      <c r="G1161" s="18" t="str">
        <f t="shared" si="92"/>
        <v/>
      </c>
      <c r="H1161" s="18" t="str">
        <f t="shared" si="93"/>
        <v/>
      </c>
      <c r="I1161" s="18" t="str">
        <f t="shared" si="94"/>
        <v/>
      </c>
    </row>
    <row r="1162" spans="1:9">
      <c r="A1162" s="18">
        <v>960</v>
      </c>
      <c r="C1162" s="18" t="str">
        <f t="shared" si="91"/>
        <v/>
      </c>
      <c r="D1162" s="18">
        <f>COUNTIF(C$203:C1162,C1162)</f>
        <v>960</v>
      </c>
      <c r="F1162" s="18" t="str">
        <f t="shared" si="90"/>
        <v/>
      </c>
      <c r="G1162" s="18" t="str">
        <f t="shared" si="92"/>
        <v/>
      </c>
      <c r="H1162" s="18" t="str">
        <f t="shared" si="93"/>
        <v/>
      </c>
      <c r="I1162" s="18" t="str">
        <f t="shared" si="94"/>
        <v/>
      </c>
    </row>
    <row r="1163" spans="1:9">
      <c r="A1163" s="18">
        <v>961</v>
      </c>
      <c r="C1163" s="18" t="str">
        <f t="shared" si="91"/>
        <v/>
      </c>
      <c r="D1163" s="18">
        <f>COUNTIF(C$203:C1163,C1163)</f>
        <v>961</v>
      </c>
      <c r="F1163" s="18" t="str">
        <f t="shared" si="90"/>
        <v/>
      </c>
      <c r="G1163" s="18" t="str">
        <f t="shared" si="92"/>
        <v/>
      </c>
      <c r="H1163" s="18" t="str">
        <f t="shared" si="93"/>
        <v/>
      </c>
      <c r="I1163" s="18" t="str">
        <f t="shared" si="94"/>
        <v/>
      </c>
    </row>
    <row r="1164" spans="1:9">
      <c r="A1164" s="18">
        <v>962</v>
      </c>
      <c r="C1164" s="18" t="str">
        <f t="shared" si="91"/>
        <v/>
      </c>
      <c r="D1164" s="18">
        <f>COUNTIF(C$203:C1164,C1164)</f>
        <v>962</v>
      </c>
      <c r="F1164" s="18" t="str">
        <f t="shared" ref="F1164:F1202" si="95">IF(C1164="","",CONCATENATE(C1164,D1164)*1)</f>
        <v/>
      </c>
      <c r="G1164" s="18" t="str">
        <f t="shared" si="92"/>
        <v/>
      </c>
      <c r="H1164" s="18" t="str">
        <f t="shared" si="93"/>
        <v/>
      </c>
      <c r="I1164" s="18" t="str">
        <f t="shared" si="94"/>
        <v/>
      </c>
    </row>
    <row r="1165" spans="1:9">
      <c r="A1165" s="18">
        <v>963</v>
      </c>
      <c r="C1165" s="18" t="str">
        <f t="shared" si="91"/>
        <v/>
      </c>
      <c r="D1165" s="18">
        <f>COUNTIF(C$203:C1165,C1165)</f>
        <v>963</v>
      </c>
      <c r="F1165" s="18" t="str">
        <f t="shared" si="95"/>
        <v/>
      </c>
      <c r="G1165" s="18" t="str">
        <f t="shared" si="92"/>
        <v/>
      </c>
      <c r="H1165" s="18" t="str">
        <f t="shared" si="93"/>
        <v/>
      </c>
      <c r="I1165" s="18" t="str">
        <f t="shared" si="94"/>
        <v/>
      </c>
    </row>
    <row r="1166" spans="1:9">
      <c r="A1166" s="18">
        <v>964</v>
      </c>
      <c r="C1166" s="18" t="str">
        <f t="shared" si="91"/>
        <v/>
      </c>
      <c r="D1166" s="18">
        <f>COUNTIF(C$203:C1166,C1166)</f>
        <v>964</v>
      </c>
      <c r="F1166" s="18" t="str">
        <f t="shared" si="95"/>
        <v/>
      </c>
      <c r="G1166" s="18" t="str">
        <f t="shared" si="92"/>
        <v/>
      </c>
      <c r="H1166" s="18" t="str">
        <f t="shared" si="93"/>
        <v/>
      </c>
      <c r="I1166" s="18" t="str">
        <f t="shared" si="94"/>
        <v/>
      </c>
    </row>
    <row r="1167" spans="1:9">
      <c r="A1167" s="18">
        <v>965</v>
      </c>
      <c r="C1167" s="18" t="str">
        <f t="shared" si="91"/>
        <v/>
      </c>
      <c r="D1167" s="18">
        <f>COUNTIF(C$203:C1167,C1167)</f>
        <v>965</v>
      </c>
      <c r="F1167" s="18" t="str">
        <f t="shared" si="95"/>
        <v/>
      </c>
      <c r="G1167" s="18" t="str">
        <f t="shared" si="92"/>
        <v/>
      </c>
      <c r="H1167" s="18" t="str">
        <f t="shared" si="93"/>
        <v/>
      </c>
      <c r="I1167" s="18" t="str">
        <f t="shared" si="94"/>
        <v/>
      </c>
    </row>
    <row r="1168" spans="1:9">
      <c r="A1168" s="18">
        <v>966</v>
      </c>
      <c r="C1168" s="18" t="str">
        <f t="shared" si="91"/>
        <v/>
      </c>
      <c r="D1168" s="18">
        <f>COUNTIF(C$203:C1168,C1168)</f>
        <v>966</v>
      </c>
      <c r="F1168" s="18" t="str">
        <f t="shared" si="95"/>
        <v/>
      </c>
      <c r="G1168" s="18" t="str">
        <f t="shared" si="92"/>
        <v/>
      </c>
      <c r="H1168" s="18" t="str">
        <f t="shared" si="93"/>
        <v/>
      </c>
      <c r="I1168" s="18" t="str">
        <f t="shared" si="94"/>
        <v/>
      </c>
    </row>
    <row r="1169" spans="1:9">
      <c r="A1169" s="18">
        <v>967</v>
      </c>
      <c r="C1169" s="18" t="str">
        <f t="shared" si="91"/>
        <v/>
      </c>
      <c r="D1169" s="18">
        <f>COUNTIF(C$203:C1169,C1169)</f>
        <v>967</v>
      </c>
      <c r="F1169" s="18" t="str">
        <f t="shared" si="95"/>
        <v/>
      </c>
      <c r="G1169" s="18" t="str">
        <f t="shared" si="92"/>
        <v/>
      </c>
      <c r="H1169" s="18" t="str">
        <f t="shared" si="93"/>
        <v/>
      </c>
      <c r="I1169" s="18" t="str">
        <f t="shared" si="94"/>
        <v/>
      </c>
    </row>
    <row r="1170" spans="1:9">
      <c r="A1170" s="18">
        <v>968</v>
      </c>
      <c r="C1170" s="18" t="str">
        <f t="shared" si="91"/>
        <v/>
      </c>
      <c r="D1170" s="18">
        <f>COUNTIF(C$203:C1170,C1170)</f>
        <v>968</v>
      </c>
      <c r="F1170" s="18" t="str">
        <f t="shared" si="95"/>
        <v/>
      </c>
      <c r="G1170" s="18" t="str">
        <f t="shared" si="92"/>
        <v/>
      </c>
      <c r="H1170" s="18" t="str">
        <f t="shared" si="93"/>
        <v/>
      </c>
      <c r="I1170" s="18" t="str">
        <f t="shared" si="94"/>
        <v/>
      </c>
    </row>
    <row r="1171" spans="1:9">
      <c r="A1171" s="18">
        <v>969</v>
      </c>
      <c r="C1171" s="18" t="str">
        <f t="shared" si="91"/>
        <v/>
      </c>
      <c r="D1171" s="18">
        <f>COUNTIF(C$203:C1171,C1171)</f>
        <v>969</v>
      </c>
      <c r="F1171" s="18" t="str">
        <f t="shared" si="95"/>
        <v/>
      </c>
      <c r="G1171" s="18" t="str">
        <f t="shared" si="92"/>
        <v/>
      </c>
      <c r="H1171" s="18" t="str">
        <f t="shared" si="93"/>
        <v/>
      </c>
      <c r="I1171" s="18" t="str">
        <f t="shared" si="94"/>
        <v/>
      </c>
    </row>
    <row r="1172" spans="1:9">
      <c r="A1172" s="18">
        <v>970</v>
      </c>
      <c r="C1172" s="18" t="str">
        <f t="shared" si="91"/>
        <v/>
      </c>
      <c r="D1172" s="18">
        <f>COUNTIF(C$203:C1172,C1172)</f>
        <v>970</v>
      </c>
      <c r="F1172" s="18" t="str">
        <f t="shared" si="95"/>
        <v/>
      </c>
      <c r="G1172" s="18" t="str">
        <f t="shared" si="92"/>
        <v/>
      </c>
      <c r="H1172" s="18" t="str">
        <f t="shared" si="93"/>
        <v/>
      </c>
      <c r="I1172" s="18" t="str">
        <f t="shared" si="94"/>
        <v/>
      </c>
    </row>
    <row r="1173" spans="1:9">
      <c r="A1173" s="18">
        <v>971</v>
      </c>
      <c r="C1173" s="18" t="str">
        <f t="shared" si="91"/>
        <v/>
      </c>
      <c r="D1173" s="18">
        <f>COUNTIF(C$203:C1173,C1173)</f>
        <v>971</v>
      </c>
      <c r="F1173" s="18" t="str">
        <f t="shared" si="95"/>
        <v/>
      </c>
      <c r="G1173" s="18" t="str">
        <f t="shared" si="92"/>
        <v/>
      </c>
      <c r="H1173" s="18" t="str">
        <f t="shared" si="93"/>
        <v/>
      </c>
      <c r="I1173" s="18" t="str">
        <f t="shared" si="94"/>
        <v/>
      </c>
    </row>
    <row r="1174" spans="1:9">
      <c r="A1174" s="18">
        <v>972</v>
      </c>
      <c r="C1174" s="18" t="str">
        <f t="shared" si="91"/>
        <v/>
      </c>
      <c r="D1174" s="18">
        <f>COUNTIF(C$203:C1174,C1174)</f>
        <v>972</v>
      </c>
      <c r="F1174" s="18" t="str">
        <f t="shared" si="95"/>
        <v/>
      </c>
      <c r="G1174" s="18" t="str">
        <f t="shared" si="92"/>
        <v/>
      </c>
      <c r="H1174" s="18" t="str">
        <f t="shared" si="93"/>
        <v/>
      </c>
      <c r="I1174" s="18" t="str">
        <f t="shared" si="94"/>
        <v/>
      </c>
    </row>
    <row r="1175" spans="1:9">
      <c r="A1175" s="18">
        <v>973</v>
      </c>
      <c r="C1175" s="18" t="str">
        <f t="shared" si="91"/>
        <v/>
      </c>
      <c r="D1175" s="18">
        <f>COUNTIF(C$203:C1175,C1175)</f>
        <v>973</v>
      </c>
      <c r="F1175" s="18" t="str">
        <f t="shared" si="95"/>
        <v/>
      </c>
      <c r="G1175" s="18" t="str">
        <f t="shared" si="92"/>
        <v/>
      </c>
      <c r="H1175" s="18" t="str">
        <f t="shared" si="93"/>
        <v/>
      </c>
      <c r="I1175" s="18" t="str">
        <f t="shared" si="94"/>
        <v/>
      </c>
    </row>
    <row r="1176" spans="1:9">
      <c r="A1176" s="18">
        <v>974</v>
      </c>
      <c r="C1176" s="18" t="str">
        <f t="shared" si="91"/>
        <v/>
      </c>
      <c r="D1176" s="18">
        <f>COUNTIF(C$203:C1176,C1176)</f>
        <v>974</v>
      </c>
      <c r="F1176" s="18" t="str">
        <f t="shared" si="95"/>
        <v/>
      </c>
      <c r="G1176" s="18" t="str">
        <f t="shared" si="92"/>
        <v/>
      </c>
      <c r="H1176" s="18" t="str">
        <f t="shared" si="93"/>
        <v/>
      </c>
      <c r="I1176" s="18" t="str">
        <f t="shared" si="94"/>
        <v/>
      </c>
    </row>
    <row r="1177" spans="1:9">
      <c r="A1177" s="18">
        <v>975</v>
      </c>
      <c r="C1177" s="18" t="str">
        <f t="shared" si="91"/>
        <v/>
      </c>
      <c r="D1177" s="18">
        <f>COUNTIF(C$203:C1177,C1177)</f>
        <v>975</v>
      </c>
      <c r="F1177" s="18" t="str">
        <f t="shared" si="95"/>
        <v/>
      </c>
      <c r="G1177" s="18" t="str">
        <f t="shared" si="92"/>
        <v/>
      </c>
      <c r="H1177" s="18" t="str">
        <f t="shared" si="93"/>
        <v/>
      </c>
      <c r="I1177" s="18" t="str">
        <f t="shared" si="94"/>
        <v/>
      </c>
    </row>
    <row r="1178" spans="1:9">
      <c r="A1178" s="18">
        <v>976</v>
      </c>
      <c r="C1178" s="18" t="str">
        <f t="shared" si="91"/>
        <v/>
      </c>
      <c r="D1178" s="18">
        <f>COUNTIF(C$203:C1178,C1178)</f>
        <v>976</v>
      </c>
      <c r="F1178" s="18" t="str">
        <f t="shared" si="95"/>
        <v/>
      </c>
      <c r="G1178" s="18" t="str">
        <f t="shared" si="92"/>
        <v/>
      </c>
      <c r="H1178" s="18" t="str">
        <f t="shared" si="93"/>
        <v/>
      </c>
      <c r="I1178" s="18" t="str">
        <f t="shared" si="94"/>
        <v/>
      </c>
    </row>
    <row r="1179" spans="1:9">
      <c r="A1179" s="18">
        <v>977</v>
      </c>
      <c r="C1179" s="18" t="str">
        <f t="shared" si="91"/>
        <v/>
      </c>
      <c r="D1179" s="18">
        <f>COUNTIF(C$203:C1179,C1179)</f>
        <v>977</v>
      </c>
      <c r="F1179" s="18" t="str">
        <f t="shared" si="95"/>
        <v/>
      </c>
      <c r="G1179" s="18" t="str">
        <f t="shared" si="92"/>
        <v/>
      </c>
      <c r="H1179" s="18" t="str">
        <f t="shared" si="93"/>
        <v/>
      </c>
      <c r="I1179" s="18" t="str">
        <f t="shared" si="94"/>
        <v/>
      </c>
    </row>
    <row r="1180" spans="1:9">
      <c r="A1180" s="18">
        <v>978</v>
      </c>
      <c r="C1180" s="18" t="str">
        <f t="shared" si="91"/>
        <v/>
      </c>
      <c r="D1180" s="18">
        <f>COUNTIF(C$203:C1180,C1180)</f>
        <v>978</v>
      </c>
      <c r="F1180" s="18" t="str">
        <f t="shared" si="95"/>
        <v/>
      </c>
      <c r="G1180" s="18" t="str">
        <f t="shared" si="92"/>
        <v/>
      </c>
      <c r="H1180" s="18" t="str">
        <f t="shared" si="93"/>
        <v/>
      </c>
      <c r="I1180" s="18" t="str">
        <f t="shared" si="94"/>
        <v/>
      </c>
    </row>
    <row r="1181" spans="1:9">
      <c r="A1181" s="18">
        <v>979</v>
      </c>
      <c r="C1181" s="18" t="str">
        <f t="shared" si="91"/>
        <v/>
      </c>
      <c r="D1181" s="18">
        <f>COUNTIF(C$203:C1181,C1181)</f>
        <v>979</v>
      </c>
      <c r="F1181" s="18" t="str">
        <f t="shared" si="95"/>
        <v/>
      </c>
      <c r="G1181" s="18" t="str">
        <f t="shared" si="92"/>
        <v/>
      </c>
      <c r="H1181" s="18" t="str">
        <f t="shared" si="93"/>
        <v/>
      </c>
      <c r="I1181" s="18" t="str">
        <f t="shared" si="94"/>
        <v/>
      </c>
    </row>
    <row r="1182" spans="1:9">
      <c r="A1182" s="18">
        <v>980</v>
      </c>
      <c r="C1182" s="18" t="str">
        <f t="shared" si="91"/>
        <v/>
      </c>
      <c r="D1182" s="18">
        <f>COUNTIF(C$203:C1182,C1182)</f>
        <v>980</v>
      </c>
      <c r="F1182" s="18" t="str">
        <f t="shared" si="95"/>
        <v/>
      </c>
      <c r="G1182" s="18" t="str">
        <f t="shared" si="92"/>
        <v/>
      </c>
      <c r="H1182" s="18" t="str">
        <f t="shared" si="93"/>
        <v/>
      </c>
      <c r="I1182" s="18" t="str">
        <f t="shared" si="94"/>
        <v/>
      </c>
    </row>
    <row r="1183" spans="1:9">
      <c r="A1183" s="18">
        <v>981</v>
      </c>
      <c r="C1183" s="18" t="str">
        <f t="shared" si="91"/>
        <v/>
      </c>
      <c r="D1183" s="18">
        <f>COUNTIF(C$203:C1183,C1183)</f>
        <v>981</v>
      </c>
      <c r="F1183" s="18" t="str">
        <f t="shared" si="95"/>
        <v/>
      </c>
      <c r="G1183" s="18" t="str">
        <f t="shared" si="92"/>
        <v/>
      </c>
      <c r="H1183" s="18" t="str">
        <f t="shared" si="93"/>
        <v/>
      </c>
      <c r="I1183" s="18" t="str">
        <f t="shared" si="94"/>
        <v/>
      </c>
    </row>
    <row r="1184" spans="1:9">
      <c r="A1184" s="18">
        <v>982</v>
      </c>
      <c r="C1184" s="18" t="str">
        <f t="shared" si="91"/>
        <v/>
      </c>
      <c r="D1184" s="18">
        <f>COUNTIF(C$203:C1184,C1184)</f>
        <v>982</v>
      </c>
      <c r="F1184" s="18" t="str">
        <f t="shared" si="95"/>
        <v/>
      </c>
      <c r="G1184" s="18" t="str">
        <f t="shared" si="92"/>
        <v/>
      </c>
      <c r="H1184" s="18" t="str">
        <f t="shared" si="93"/>
        <v/>
      </c>
      <c r="I1184" s="18" t="str">
        <f t="shared" si="94"/>
        <v/>
      </c>
    </row>
    <row r="1185" spans="1:9">
      <c r="A1185" s="18">
        <v>983</v>
      </c>
      <c r="C1185" s="18" t="str">
        <f t="shared" si="91"/>
        <v/>
      </c>
      <c r="D1185" s="18">
        <f>COUNTIF(C$203:C1185,C1185)</f>
        <v>983</v>
      </c>
      <c r="F1185" s="18" t="str">
        <f t="shared" si="95"/>
        <v/>
      </c>
      <c r="G1185" s="18" t="str">
        <f t="shared" si="92"/>
        <v/>
      </c>
      <c r="H1185" s="18" t="str">
        <f t="shared" si="93"/>
        <v/>
      </c>
      <c r="I1185" s="18" t="str">
        <f t="shared" si="94"/>
        <v/>
      </c>
    </row>
    <row r="1186" spans="1:9">
      <c r="A1186" s="18">
        <v>984</v>
      </c>
      <c r="C1186" s="18" t="str">
        <f t="shared" si="91"/>
        <v/>
      </c>
      <c r="D1186" s="18">
        <f>COUNTIF(C$203:C1186,C1186)</f>
        <v>984</v>
      </c>
      <c r="F1186" s="18" t="str">
        <f t="shared" si="95"/>
        <v/>
      </c>
      <c r="G1186" s="18" t="str">
        <f t="shared" si="92"/>
        <v/>
      </c>
      <c r="H1186" s="18" t="str">
        <f t="shared" si="93"/>
        <v/>
      </c>
      <c r="I1186" s="18" t="str">
        <f t="shared" si="94"/>
        <v/>
      </c>
    </row>
    <row r="1187" spans="1:9">
      <c r="A1187" s="18">
        <v>985</v>
      </c>
      <c r="C1187" s="18" t="str">
        <f t="shared" si="91"/>
        <v/>
      </c>
      <c r="D1187" s="18">
        <f>COUNTIF(C$203:C1187,C1187)</f>
        <v>985</v>
      </c>
      <c r="F1187" s="18" t="str">
        <f t="shared" si="95"/>
        <v/>
      </c>
      <c r="G1187" s="18" t="str">
        <f t="shared" si="92"/>
        <v/>
      </c>
      <c r="H1187" s="18" t="str">
        <f t="shared" si="93"/>
        <v/>
      </c>
      <c r="I1187" s="18" t="str">
        <f t="shared" si="94"/>
        <v/>
      </c>
    </row>
    <row r="1188" spans="1:9">
      <c r="A1188" s="18">
        <v>986</v>
      </c>
      <c r="C1188" s="18" t="str">
        <f t="shared" si="91"/>
        <v/>
      </c>
      <c r="D1188" s="18">
        <f>COUNTIF(C$203:C1188,C1188)</f>
        <v>986</v>
      </c>
      <c r="F1188" s="18" t="str">
        <f t="shared" si="95"/>
        <v/>
      </c>
      <c r="G1188" s="18" t="str">
        <f t="shared" si="92"/>
        <v/>
      </c>
      <c r="H1188" s="18" t="str">
        <f t="shared" si="93"/>
        <v/>
      </c>
      <c r="I1188" s="18" t="str">
        <f t="shared" si="94"/>
        <v/>
      </c>
    </row>
    <row r="1189" spans="1:9">
      <c r="A1189" s="18">
        <v>987</v>
      </c>
      <c r="C1189" s="18" t="str">
        <f t="shared" si="91"/>
        <v/>
      </c>
      <c r="D1189" s="18">
        <f>COUNTIF(C$203:C1189,C1189)</f>
        <v>987</v>
      </c>
      <c r="F1189" s="18" t="str">
        <f t="shared" si="95"/>
        <v/>
      </c>
      <c r="G1189" s="18" t="str">
        <f t="shared" si="92"/>
        <v/>
      </c>
      <c r="H1189" s="18" t="str">
        <f t="shared" si="93"/>
        <v/>
      </c>
      <c r="I1189" s="18" t="str">
        <f t="shared" si="94"/>
        <v/>
      </c>
    </row>
    <row r="1190" spans="1:9">
      <c r="A1190" s="18">
        <v>988</v>
      </c>
      <c r="C1190" s="18" t="str">
        <f t="shared" si="91"/>
        <v/>
      </c>
      <c r="D1190" s="18">
        <f>COUNTIF(C$203:C1190,C1190)</f>
        <v>988</v>
      </c>
      <c r="F1190" s="18" t="str">
        <f t="shared" si="95"/>
        <v/>
      </c>
      <c r="G1190" s="18" t="str">
        <f t="shared" si="92"/>
        <v/>
      </c>
      <c r="H1190" s="18" t="str">
        <f t="shared" si="93"/>
        <v/>
      </c>
      <c r="I1190" s="18" t="str">
        <f t="shared" si="94"/>
        <v/>
      </c>
    </row>
    <row r="1191" spans="1:9">
      <c r="A1191" s="18">
        <v>989</v>
      </c>
      <c r="C1191" s="18" t="str">
        <f t="shared" si="91"/>
        <v/>
      </c>
      <c r="D1191" s="18">
        <f>COUNTIF(C$203:C1191,C1191)</f>
        <v>989</v>
      </c>
      <c r="F1191" s="18" t="str">
        <f t="shared" si="95"/>
        <v/>
      </c>
      <c r="G1191" s="18" t="str">
        <f t="shared" si="92"/>
        <v/>
      </c>
      <c r="H1191" s="18" t="str">
        <f t="shared" si="93"/>
        <v/>
      </c>
      <c r="I1191" s="18" t="str">
        <f t="shared" si="94"/>
        <v/>
      </c>
    </row>
    <row r="1192" spans="1:9">
      <c r="A1192" s="18">
        <v>990</v>
      </c>
      <c r="C1192" s="18" t="str">
        <f t="shared" si="91"/>
        <v/>
      </c>
      <c r="D1192" s="18">
        <f>COUNTIF(C$203:C1192,C1192)</f>
        <v>990</v>
      </c>
      <c r="F1192" s="18" t="str">
        <f t="shared" si="95"/>
        <v/>
      </c>
      <c r="G1192" s="18" t="str">
        <f t="shared" si="92"/>
        <v/>
      </c>
      <c r="H1192" s="18" t="str">
        <f t="shared" si="93"/>
        <v/>
      </c>
      <c r="I1192" s="18" t="str">
        <f t="shared" si="94"/>
        <v/>
      </c>
    </row>
    <row r="1193" spans="1:9">
      <c r="A1193" s="18">
        <v>991</v>
      </c>
      <c r="C1193" s="18" t="str">
        <f t="shared" si="91"/>
        <v/>
      </c>
      <c r="D1193" s="18">
        <f>COUNTIF(C$203:C1193,C1193)</f>
        <v>991</v>
      </c>
      <c r="F1193" s="18" t="str">
        <f t="shared" si="95"/>
        <v/>
      </c>
      <c r="G1193" s="18" t="str">
        <f t="shared" si="92"/>
        <v/>
      </c>
      <c r="H1193" s="18" t="str">
        <f t="shared" si="93"/>
        <v/>
      </c>
      <c r="I1193" s="18" t="str">
        <f t="shared" si="94"/>
        <v/>
      </c>
    </row>
    <row r="1194" spans="1:9">
      <c r="A1194" s="18">
        <v>992</v>
      </c>
      <c r="C1194" s="18" t="str">
        <f t="shared" si="91"/>
        <v/>
      </c>
      <c r="D1194" s="18">
        <f>COUNTIF(C$203:C1194,C1194)</f>
        <v>992</v>
      </c>
      <c r="F1194" s="18" t="str">
        <f t="shared" si="95"/>
        <v/>
      </c>
      <c r="G1194" s="18" t="str">
        <f t="shared" si="92"/>
        <v/>
      </c>
      <c r="H1194" s="18" t="str">
        <f t="shared" si="93"/>
        <v/>
      </c>
      <c r="I1194" s="18" t="str">
        <f t="shared" si="94"/>
        <v/>
      </c>
    </row>
    <row r="1195" spans="1:9">
      <c r="A1195" s="18">
        <v>993</v>
      </c>
      <c r="C1195" s="18" t="str">
        <f t="shared" si="91"/>
        <v/>
      </c>
      <c r="D1195" s="18">
        <f>COUNTIF(C$203:C1195,C1195)</f>
        <v>993</v>
      </c>
      <c r="F1195" s="18" t="str">
        <f t="shared" si="95"/>
        <v/>
      </c>
      <c r="G1195" s="18" t="str">
        <f t="shared" si="92"/>
        <v/>
      </c>
      <c r="H1195" s="18" t="str">
        <f t="shared" si="93"/>
        <v/>
      </c>
      <c r="I1195" s="18" t="str">
        <f t="shared" si="94"/>
        <v/>
      </c>
    </row>
    <row r="1196" spans="1:9">
      <c r="A1196" s="18">
        <v>994</v>
      </c>
      <c r="C1196" s="18" t="str">
        <f t="shared" ref="C1196:C1202" si="96">O196</f>
        <v/>
      </c>
      <c r="D1196" s="18">
        <f>COUNTIF(C$203:C1196,C1196)</f>
        <v>994</v>
      </c>
      <c r="F1196" s="18" t="str">
        <f t="shared" si="95"/>
        <v/>
      </c>
      <c r="G1196" s="18" t="str">
        <f t="shared" ref="G1196:G1202" si="97">C196</f>
        <v/>
      </c>
      <c r="H1196" s="18" t="str">
        <f t="shared" si="93"/>
        <v/>
      </c>
      <c r="I1196" s="18" t="str">
        <f t="shared" si="94"/>
        <v/>
      </c>
    </row>
    <row r="1197" spans="1:9">
      <c r="A1197" s="18">
        <v>995</v>
      </c>
      <c r="C1197" s="18" t="str">
        <f t="shared" si="96"/>
        <v/>
      </c>
      <c r="D1197" s="18">
        <f>COUNTIF(C$203:C1197,C1197)</f>
        <v>995</v>
      </c>
      <c r="F1197" s="18" t="str">
        <f t="shared" si="95"/>
        <v/>
      </c>
      <c r="G1197" s="18" t="str">
        <f t="shared" si="97"/>
        <v/>
      </c>
      <c r="H1197" s="18" t="str">
        <f t="shared" si="93"/>
        <v/>
      </c>
      <c r="I1197" s="18" t="str">
        <f t="shared" si="94"/>
        <v/>
      </c>
    </row>
    <row r="1198" spans="1:9">
      <c r="A1198" s="18">
        <v>996</v>
      </c>
      <c r="C1198" s="18" t="str">
        <f t="shared" si="96"/>
        <v/>
      </c>
      <c r="D1198" s="18">
        <f>COUNTIF(C$203:C1198,C1198)</f>
        <v>996</v>
      </c>
      <c r="F1198" s="18" t="str">
        <f t="shared" si="95"/>
        <v/>
      </c>
      <c r="G1198" s="18" t="str">
        <f t="shared" si="97"/>
        <v/>
      </c>
      <c r="H1198" s="18" t="str">
        <f t="shared" si="93"/>
        <v/>
      </c>
      <c r="I1198" s="18" t="str">
        <f t="shared" si="94"/>
        <v/>
      </c>
    </row>
    <row r="1199" spans="1:9">
      <c r="A1199" s="18">
        <v>997</v>
      </c>
      <c r="C1199" s="18" t="str">
        <f t="shared" si="96"/>
        <v/>
      </c>
      <c r="D1199" s="18">
        <f>COUNTIF(C$203:C1199,C1199)</f>
        <v>997</v>
      </c>
      <c r="F1199" s="18" t="str">
        <f t="shared" si="95"/>
        <v/>
      </c>
      <c r="G1199" s="18" t="str">
        <f t="shared" si="97"/>
        <v/>
      </c>
      <c r="H1199" s="18" t="str">
        <f t="shared" si="93"/>
        <v/>
      </c>
      <c r="I1199" s="18" t="str">
        <f t="shared" si="94"/>
        <v/>
      </c>
    </row>
    <row r="1200" spans="1:9">
      <c r="A1200" s="18">
        <v>998</v>
      </c>
      <c r="C1200" s="18" t="str">
        <f t="shared" si="96"/>
        <v/>
      </c>
      <c r="D1200" s="18">
        <f>COUNTIF(C$203:C1200,C1200)</f>
        <v>998</v>
      </c>
      <c r="F1200" s="18" t="str">
        <f t="shared" si="95"/>
        <v/>
      </c>
      <c r="G1200" s="18" t="str">
        <f t="shared" si="97"/>
        <v/>
      </c>
      <c r="H1200" s="18" t="str">
        <f t="shared" si="93"/>
        <v/>
      </c>
      <c r="I1200" s="18" t="str">
        <f t="shared" si="94"/>
        <v/>
      </c>
    </row>
    <row r="1201" spans="1:9">
      <c r="A1201" s="18">
        <v>999</v>
      </c>
      <c r="C1201" s="18" t="str">
        <f t="shared" si="96"/>
        <v/>
      </c>
      <c r="D1201" s="18">
        <f>COUNTIF(C$203:C1201,C1201)</f>
        <v>999</v>
      </c>
      <c r="F1201" s="18" t="str">
        <f t="shared" si="95"/>
        <v/>
      </c>
      <c r="G1201" s="18" t="str">
        <f t="shared" si="97"/>
        <v/>
      </c>
      <c r="H1201" s="18" t="str">
        <f t="shared" si="93"/>
        <v/>
      </c>
      <c r="I1201" s="18" t="str">
        <f t="shared" si="94"/>
        <v/>
      </c>
    </row>
    <row r="1202" spans="1:9">
      <c r="A1202" s="18">
        <v>1000</v>
      </c>
      <c r="C1202" s="18" t="str">
        <f t="shared" si="96"/>
        <v/>
      </c>
      <c r="D1202" s="18">
        <f>COUNTIF(C$203:C1202,C1202)</f>
        <v>1000</v>
      </c>
      <c r="F1202" s="18" t="str">
        <f t="shared" si="95"/>
        <v/>
      </c>
      <c r="G1202" s="18" t="str">
        <f t="shared" si="97"/>
        <v/>
      </c>
      <c r="H1202" s="18" t="str">
        <f t="shared" si="93"/>
        <v/>
      </c>
      <c r="I1202" s="18" t="str">
        <f t="shared" si="94"/>
        <v/>
      </c>
    </row>
  </sheetData>
  <phoneticPr fontId="6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1"/>
  <dimension ref="A1:AP402"/>
  <sheetViews>
    <sheetView workbookViewId="0">
      <selection activeCell="B2" sqref="B2"/>
    </sheetView>
  </sheetViews>
  <sheetFormatPr defaultColWidth="12.625" defaultRowHeight="14.25"/>
  <cols>
    <col min="1" max="1" width="7.625" style="18" customWidth="1"/>
    <col min="2" max="2" width="8.75" style="18" customWidth="1"/>
    <col min="3" max="5" width="5.375" style="18" customWidth="1"/>
    <col min="6" max="8" width="12.625" style="18"/>
    <col min="9" max="15" width="4.5" style="18" customWidth="1"/>
    <col min="16" max="16" width="15.875" style="18" customWidth="1"/>
    <col min="17" max="19" width="4.5" style="18" customWidth="1"/>
    <col min="20" max="20" width="11.5" style="18" customWidth="1"/>
    <col min="21" max="22" width="4.5" style="18" customWidth="1"/>
    <col min="23" max="24" width="6.625" style="18" customWidth="1"/>
    <col min="25" max="26" width="4.5" style="18" customWidth="1"/>
    <col min="27" max="27" width="9" style="18" customWidth="1"/>
    <col min="28" max="28" width="7" style="18" customWidth="1"/>
    <col min="29" max="30" width="4.5" style="18" customWidth="1"/>
    <col min="31" max="31" width="6" style="18" customWidth="1"/>
    <col min="32" max="32" width="7.25" style="18" customWidth="1"/>
    <col min="33" max="34" width="4.5" style="18" customWidth="1"/>
    <col min="35" max="16384" width="12.625" style="18"/>
  </cols>
  <sheetData>
    <row r="1" spans="1:42">
      <c r="A1" s="18" t="s">
        <v>21</v>
      </c>
      <c r="B1" s="18" t="s">
        <v>22</v>
      </c>
      <c r="C1" s="18" t="s">
        <v>23</v>
      </c>
      <c r="D1" s="18" t="s">
        <v>18</v>
      </c>
      <c r="E1" s="18" t="s">
        <v>24</v>
      </c>
      <c r="F1" s="18" t="s">
        <v>25</v>
      </c>
      <c r="G1" s="18" t="s">
        <v>26</v>
      </c>
      <c r="H1" s="18" t="s">
        <v>27</v>
      </c>
      <c r="I1" s="18" t="s">
        <v>28</v>
      </c>
      <c r="J1" s="18" t="s">
        <v>29</v>
      </c>
      <c r="K1" s="18" t="s">
        <v>30</v>
      </c>
      <c r="L1" s="18" t="s">
        <v>31</v>
      </c>
      <c r="M1" s="18" t="s">
        <v>32</v>
      </c>
      <c r="N1" s="18" t="s">
        <v>33</v>
      </c>
      <c r="O1" s="18" t="s">
        <v>34</v>
      </c>
      <c r="P1" s="18" t="s">
        <v>35</v>
      </c>
      <c r="Q1" s="18" t="s">
        <v>36</v>
      </c>
      <c r="R1" s="18" t="s">
        <v>37</v>
      </c>
      <c r="S1" s="18" t="s">
        <v>38</v>
      </c>
      <c r="T1" s="18" t="s">
        <v>39</v>
      </c>
      <c r="U1" s="18" t="s">
        <v>40</v>
      </c>
      <c r="V1" s="18" t="s">
        <v>41</v>
      </c>
      <c r="W1" s="18" t="s">
        <v>42</v>
      </c>
      <c r="X1" s="18" t="s">
        <v>43</v>
      </c>
      <c r="Y1" s="18" t="s">
        <v>44</v>
      </c>
      <c r="Z1" s="18" t="s">
        <v>45</v>
      </c>
      <c r="AA1" s="18" t="s">
        <v>46</v>
      </c>
      <c r="AB1" s="18" t="s">
        <v>47</v>
      </c>
      <c r="AC1" s="18" t="s">
        <v>48</v>
      </c>
      <c r="AD1" s="18" t="s">
        <v>49</v>
      </c>
      <c r="AE1" s="18" t="s">
        <v>50</v>
      </c>
      <c r="AF1" s="18" t="s">
        <v>51</v>
      </c>
      <c r="AG1" s="18" t="s">
        <v>52</v>
      </c>
      <c r="AH1" s="18" t="s">
        <v>53</v>
      </c>
    </row>
    <row r="2" spans="1:42">
      <c r="A2" s="18">
        <f>COUNT(E2)</f>
        <v>0</v>
      </c>
      <c r="B2" s="18" t="str">
        <f>'tmp２'!B3</f>
        <v/>
      </c>
      <c r="E2" s="18" t="str">
        <f>'tmp２'!C3</f>
        <v/>
      </c>
      <c r="F2" s="18" t="str">
        <f>'tmp２'!D3</f>
        <v/>
      </c>
      <c r="G2" s="18" t="str">
        <f>IF(E2="","",VLOOKUP(E2,一覧範囲,8,FALSE))</f>
        <v/>
      </c>
      <c r="H2" s="18" t="str">
        <f>'tmp２'!D3</f>
        <v/>
      </c>
      <c r="I2" s="18" t="str">
        <f>IF(E2="","",1)</f>
        <v/>
      </c>
      <c r="J2" s="18" t="str">
        <f>'tmp２'!E3</f>
        <v/>
      </c>
      <c r="L2" s="18">
        <v>0</v>
      </c>
      <c r="O2" s="18" t="str">
        <f>IF('tmp２'!K3="","",'tmp２'!K3)</f>
        <v/>
      </c>
      <c r="P2" s="18">
        <f>IF('tmp２'!P3="","",'tmp２'!P3)</f>
        <v>0</v>
      </c>
      <c r="Q2" s="18">
        <v>0</v>
      </c>
      <c r="R2" s="18">
        <f>IF(P2=0,0,2)</f>
        <v>0</v>
      </c>
      <c r="S2" s="18" t="str">
        <f>IF('tmp２'!L3="","",'tmp２'!L3)</f>
        <v/>
      </c>
      <c r="T2" s="18">
        <f>IF('tmp２'!Q3="","",'tmp２'!Q3)</f>
        <v>0</v>
      </c>
      <c r="U2" s="18">
        <v>0</v>
      </c>
      <c r="V2" s="18">
        <f>IF(T2=0,0,2)</f>
        <v>0</v>
      </c>
      <c r="W2" s="18" t="str">
        <f>IF('tmp２'!M3="","",'tmp２'!M3)</f>
        <v/>
      </c>
      <c r="X2" s="18">
        <f>IF('tmp２'!R3="","",'tmp２'!R3)</f>
        <v>0</v>
      </c>
      <c r="Y2" s="18">
        <v>0</v>
      </c>
      <c r="Z2" s="18">
        <f>IF(X2=0,0,2)</f>
        <v>0</v>
      </c>
      <c r="AA2" s="18" t="str">
        <f>IF('tmp２'!N3="","",'tmp２'!N3)</f>
        <v/>
      </c>
      <c r="AB2" s="18">
        <f>IF('tmp２'!S3="","",'tmp２'!S3)</f>
        <v>0</v>
      </c>
      <c r="AC2" s="18">
        <v>0</v>
      </c>
      <c r="AD2" s="18">
        <f>IF(AB2=0,0,2)</f>
        <v>0</v>
      </c>
      <c r="AE2" s="18" t="str">
        <f>IF('tmp２'!O3="","",'tmp２'!O3)</f>
        <v/>
      </c>
      <c r="AF2" s="18">
        <f>IF('tmp２'!T3="","",'tmp２'!T3)</f>
        <v>0</v>
      </c>
      <c r="AG2" s="18">
        <v>0</v>
      </c>
      <c r="AH2" s="18">
        <f>IF(AF2=0,0,2)</f>
        <v>0</v>
      </c>
      <c r="AJ2" s="18">
        <v>1</v>
      </c>
      <c r="AK2" s="18" t="str">
        <f>E2</f>
        <v/>
      </c>
      <c r="AL2" s="18" t="str">
        <f>IF(AK2="","",AJ2+AP2)</f>
        <v/>
      </c>
      <c r="AM2" s="18" t="str">
        <f>IF(AL2="","",RANK(AL2,AL$2:AL$401,1))</f>
        <v/>
      </c>
      <c r="AN2" s="18" t="str">
        <f>AK2</f>
        <v/>
      </c>
      <c r="AO2" s="18" t="e">
        <f>VLOOKUP(AJ2,AM$2:AN$401,2,FALSE)</f>
        <v>#N/A</v>
      </c>
      <c r="AP2" s="18" t="str">
        <f>IF(AK2="","",AK2/1000)</f>
        <v/>
      </c>
    </row>
    <row r="3" spans="1:42">
      <c r="A3" s="18">
        <f>COUNT(E$2:E3)</f>
        <v>0</v>
      </c>
      <c r="B3" s="18" t="str">
        <f>'tmp２'!B4</f>
        <v/>
      </c>
      <c r="E3" s="18" t="str">
        <f>'tmp２'!C4</f>
        <v/>
      </c>
      <c r="F3" s="18" t="str">
        <f>'tmp２'!D4</f>
        <v/>
      </c>
      <c r="G3" s="18" t="str">
        <f t="shared" ref="G3:G66" si="0">IF(E3="","",VLOOKUP(E3,一覧範囲,8,FALSE))</f>
        <v/>
      </c>
      <c r="H3" s="18" t="str">
        <f>'tmp２'!D4</f>
        <v/>
      </c>
      <c r="I3" s="18" t="str">
        <f t="shared" ref="I3:I66" si="1">IF(E3="","",1)</f>
        <v/>
      </c>
      <c r="J3" s="18" t="str">
        <f>'tmp２'!E4</f>
        <v/>
      </c>
      <c r="L3" s="18">
        <v>0</v>
      </c>
      <c r="O3" s="18" t="str">
        <f>IF('tmp２'!K4="","",'tmp２'!K4)</f>
        <v/>
      </c>
      <c r="P3" s="18">
        <f>IF('tmp２'!P4="","",'tmp２'!P4)</f>
        <v>0</v>
      </c>
      <c r="Q3" s="18">
        <v>0</v>
      </c>
      <c r="R3" s="18">
        <f t="shared" ref="R3:R66" si="2">IF(P3=0,0,2)</f>
        <v>0</v>
      </c>
      <c r="S3" s="18" t="str">
        <f>IF('tmp２'!L4="","",'tmp２'!L4)</f>
        <v/>
      </c>
      <c r="T3" s="18">
        <f>IF('tmp２'!Q4="","",'tmp２'!Q4)</f>
        <v>0</v>
      </c>
      <c r="U3" s="18">
        <v>0</v>
      </c>
      <c r="V3" s="18">
        <f t="shared" ref="V3:V66" si="3">IF(T3=0,0,2)</f>
        <v>0</v>
      </c>
      <c r="W3" s="18" t="str">
        <f>IF('tmp２'!M4="","",'tmp２'!M4)</f>
        <v/>
      </c>
      <c r="X3" s="18">
        <f>IF('tmp２'!R4="","",'tmp２'!R4)</f>
        <v>0</v>
      </c>
      <c r="Y3" s="18">
        <v>0</v>
      </c>
      <c r="Z3" s="18">
        <f t="shared" ref="Z3:Z66" si="4">IF(X3=0,0,2)</f>
        <v>0</v>
      </c>
      <c r="AA3" s="18" t="str">
        <f>IF('tmp２'!N4="","",'tmp２'!N4)</f>
        <v/>
      </c>
      <c r="AB3" s="18">
        <f>IF('tmp２'!S4="","",'tmp２'!S4)</f>
        <v>0</v>
      </c>
      <c r="AC3" s="18">
        <v>0</v>
      </c>
      <c r="AD3" s="18">
        <f t="shared" ref="AD3:AD66" si="5">IF(AB3=0,0,2)</f>
        <v>0</v>
      </c>
      <c r="AE3" s="18" t="str">
        <f>IF('tmp２'!O4="","",'tmp２'!O4)</f>
        <v/>
      </c>
      <c r="AF3" s="18">
        <f>IF('tmp２'!T4="","",'tmp２'!T4)</f>
        <v>0</v>
      </c>
      <c r="AG3" s="18">
        <v>0</v>
      </c>
      <c r="AH3" s="18">
        <f t="shared" ref="AH3:AH66" si="6">IF(AF3=0,0,2)</f>
        <v>0</v>
      </c>
      <c r="AJ3" s="18">
        <v>2</v>
      </c>
      <c r="AK3" s="18" t="str">
        <f t="shared" ref="AK3:AK66" si="7">E3</f>
        <v/>
      </c>
      <c r="AL3" s="18" t="str">
        <f t="shared" ref="AL3:AL66" si="8">IF(AK3="","",AJ3+AP3)</f>
        <v/>
      </c>
      <c r="AM3" s="18" t="str">
        <f t="shared" ref="AM3:AM66" si="9">IF(AL3="","",RANK(AL3,AL$2:AL$401,1))</f>
        <v/>
      </c>
      <c r="AN3" s="18" t="str">
        <f t="shared" ref="AN3:AN66" si="10">AK3</f>
        <v/>
      </c>
      <c r="AO3" s="18" t="e">
        <f t="shared" ref="AO3:AO66" si="11">VLOOKUP(AJ3,AM$2:AN$401,2,FALSE)</f>
        <v>#N/A</v>
      </c>
      <c r="AP3" s="18" t="str">
        <f t="shared" ref="AP3:AP66" si="12">IF(AK3="","",AK3/1000)</f>
        <v/>
      </c>
    </row>
    <row r="4" spans="1:42">
      <c r="A4" s="18">
        <f>COUNT(E$2:E4)</f>
        <v>0</v>
      </c>
      <c r="B4" s="18" t="str">
        <f>'tmp２'!B5</f>
        <v/>
      </c>
      <c r="E4" s="18" t="str">
        <f>'tmp２'!C5</f>
        <v/>
      </c>
      <c r="F4" s="18" t="str">
        <f>'tmp２'!D5</f>
        <v/>
      </c>
      <c r="G4" s="18" t="str">
        <f t="shared" si="0"/>
        <v/>
      </c>
      <c r="H4" s="18" t="str">
        <f>'tmp２'!D5</f>
        <v/>
      </c>
      <c r="I4" s="18" t="str">
        <f t="shared" si="1"/>
        <v/>
      </c>
      <c r="J4" s="18" t="str">
        <f>'tmp２'!E5</f>
        <v/>
      </c>
      <c r="L4" s="18">
        <v>0</v>
      </c>
      <c r="O4" s="18" t="str">
        <f>IF('tmp２'!K5="","",'tmp２'!K5)</f>
        <v/>
      </c>
      <c r="P4" s="18">
        <f>IF('tmp２'!P5="","",'tmp２'!P5)</f>
        <v>0</v>
      </c>
      <c r="Q4" s="18">
        <v>0</v>
      </c>
      <c r="R4" s="18">
        <f t="shared" si="2"/>
        <v>0</v>
      </c>
      <c r="S4" s="18" t="str">
        <f>IF('tmp２'!L5="","",'tmp２'!L5)</f>
        <v/>
      </c>
      <c r="T4" s="18">
        <f>IF('tmp２'!Q5="","",'tmp２'!Q5)</f>
        <v>0</v>
      </c>
      <c r="U4" s="18">
        <v>0</v>
      </c>
      <c r="V4" s="18">
        <f t="shared" si="3"/>
        <v>0</v>
      </c>
      <c r="W4" s="18" t="str">
        <f>IF('tmp２'!M5="","",'tmp２'!M5)</f>
        <v/>
      </c>
      <c r="X4" s="18">
        <f>IF('tmp２'!R5="","",'tmp２'!R5)</f>
        <v>0</v>
      </c>
      <c r="Y4" s="18">
        <v>0</v>
      </c>
      <c r="Z4" s="18">
        <f t="shared" si="4"/>
        <v>0</v>
      </c>
      <c r="AA4" s="18" t="str">
        <f>IF('tmp２'!N5="","",'tmp２'!N5)</f>
        <v/>
      </c>
      <c r="AB4" s="18">
        <f>IF('tmp２'!S5="","",'tmp２'!S5)</f>
        <v>0</v>
      </c>
      <c r="AC4" s="18">
        <v>0</v>
      </c>
      <c r="AD4" s="18">
        <f t="shared" si="5"/>
        <v>0</v>
      </c>
      <c r="AE4" s="18" t="str">
        <f>IF('tmp２'!O5="","",'tmp２'!O5)</f>
        <v/>
      </c>
      <c r="AF4" s="18">
        <f>IF('tmp２'!T5="","",'tmp２'!T5)</f>
        <v>0</v>
      </c>
      <c r="AG4" s="18">
        <v>0</v>
      </c>
      <c r="AH4" s="18">
        <f t="shared" si="6"/>
        <v>0</v>
      </c>
      <c r="AJ4" s="18">
        <v>3</v>
      </c>
      <c r="AK4" s="18" t="str">
        <f t="shared" si="7"/>
        <v/>
      </c>
      <c r="AL4" s="18" t="str">
        <f t="shared" si="8"/>
        <v/>
      </c>
      <c r="AM4" s="18" t="str">
        <f t="shared" si="9"/>
        <v/>
      </c>
      <c r="AN4" s="18" t="str">
        <f t="shared" si="10"/>
        <v/>
      </c>
      <c r="AO4" s="18" t="e">
        <f t="shared" si="11"/>
        <v>#N/A</v>
      </c>
      <c r="AP4" s="18" t="str">
        <f t="shared" si="12"/>
        <v/>
      </c>
    </row>
    <row r="5" spans="1:42">
      <c r="A5" s="18">
        <f>COUNT(E$2:E5)</f>
        <v>0</v>
      </c>
      <c r="B5" s="18" t="str">
        <f>'tmp２'!B6</f>
        <v/>
      </c>
      <c r="E5" s="18" t="str">
        <f>'tmp２'!C6</f>
        <v/>
      </c>
      <c r="F5" s="18" t="str">
        <f>'tmp２'!D6</f>
        <v/>
      </c>
      <c r="G5" s="18" t="str">
        <f t="shared" si="0"/>
        <v/>
      </c>
      <c r="H5" s="18" t="str">
        <f>'tmp２'!D6</f>
        <v/>
      </c>
      <c r="I5" s="18" t="str">
        <f t="shared" si="1"/>
        <v/>
      </c>
      <c r="J5" s="18" t="str">
        <f>'tmp２'!E6</f>
        <v/>
      </c>
      <c r="L5" s="18">
        <v>0</v>
      </c>
      <c r="O5" s="18" t="str">
        <f>IF('tmp２'!K6="","",'tmp２'!K6)</f>
        <v/>
      </c>
      <c r="P5" s="18">
        <f>IF('tmp２'!P6="","",'tmp２'!P6)</f>
        <v>0</v>
      </c>
      <c r="Q5" s="18">
        <v>0</v>
      </c>
      <c r="R5" s="18">
        <f t="shared" si="2"/>
        <v>0</v>
      </c>
      <c r="S5" s="18" t="str">
        <f>IF('tmp２'!L6="","",'tmp２'!L6)</f>
        <v/>
      </c>
      <c r="T5" s="18">
        <f>IF('tmp２'!Q6="","",'tmp２'!Q6)</f>
        <v>0</v>
      </c>
      <c r="U5" s="18">
        <v>0</v>
      </c>
      <c r="V5" s="18">
        <f t="shared" si="3"/>
        <v>0</v>
      </c>
      <c r="W5" s="18" t="str">
        <f>IF('tmp２'!M6="","",'tmp２'!M6)</f>
        <v/>
      </c>
      <c r="X5" s="18">
        <f>IF('tmp２'!R6="","",'tmp２'!R6)</f>
        <v>0</v>
      </c>
      <c r="Y5" s="18">
        <v>0</v>
      </c>
      <c r="Z5" s="18">
        <f t="shared" si="4"/>
        <v>0</v>
      </c>
      <c r="AA5" s="18" t="str">
        <f>IF('tmp２'!N6="","",'tmp２'!N6)</f>
        <v/>
      </c>
      <c r="AB5" s="18">
        <f>IF('tmp２'!S6="","",'tmp２'!S6)</f>
        <v>0</v>
      </c>
      <c r="AC5" s="18">
        <v>0</v>
      </c>
      <c r="AD5" s="18">
        <f t="shared" si="5"/>
        <v>0</v>
      </c>
      <c r="AE5" s="18" t="str">
        <f>IF('tmp２'!O6="","",'tmp２'!O6)</f>
        <v/>
      </c>
      <c r="AF5" s="18">
        <f>IF('tmp２'!T6="","",'tmp２'!T6)</f>
        <v>0</v>
      </c>
      <c r="AG5" s="18">
        <v>0</v>
      </c>
      <c r="AH5" s="18">
        <f t="shared" si="6"/>
        <v>0</v>
      </c>
      <c r="AJ5" s="18">
        <v>4</v>
      </c>
      <c r="AK5" s="18" t="str">
        <f t="shared" si="7"/>
        <v/>
      </c>
      <c r="AL5" s="18" t="str">
        <f t="shared" si="8"/>
        <v/>
      </c>
      <c r="AM5" s="18" t="str">
        <f t="shared" si="9"/>
        <v/>
      </c>
      <c r="AN5" s="18" t="str">
        <f t="shared" si="10"/>
        <v/>
      </c>
      <c r="AO5" s="18" t="e">
        <f t="shared" si="11"/>
        <v>#N/A</v>
      </c>
      <c r="AP5" s="18" t="str">
        <f t="shared" si="12"/>
        <v/>
      </c>
    </row>
    <row r="6" spans="1:42">
      <c r="A6" s="18">
        <f>COUNT(E$2:E6)</f>
        <v>0</v>
      </c>
      <c r="B6" s="18" t="str">
        <f>'tmp２'!B7</f>
        <v/>
      </c>
      <c r="E6" s="18" t="str">
        <f>'tmp２'!C7</f>
        <v/>
      </c>
      <c r="F6" s="18" t="str">
        <f>'tmp２'!D7</f>
        <v/>
      </c>
      <c r="G6" s="18" t="str">
        <f t="shared" si="0"/>
        <v/>
      </c>
      <c r="H6" s="18" t="str">
        <f>'tmp２'!D7</f>
        <v/>
      </c>
      <c r="I6" s="18" t="str">
        <f t="shared" si="1"/>
        <v/>
      </c>
      <c r="J6" s="18" t="str">
        <f>'tmp２'!E7</f>
        <v/>
      </c>
      <c r="L6" s="18">
        <v>0</v>
      </c>
      <c r="O6" s="18" t="str">
        <f>IF('tmp２'!K7="","",'tmp２'!K7)</f>
        <v/>
      </c>
      <c r="P6" s="18">
        <f>IF('tmp２'!P7="","",'tmp２'!P7)</f>
        <v>0</v>
      </c>
      <c r="Q6" s="18">
        <v>0</v>
      </c>
      <c r="R6" s="18">
        <f t="shared" si="2"/>
        <v>0</v>
      </c>
      <c r="S6" s="18" t="str">
        <f>IF('tmp２'!L7="","",'tmp２'!L7)</f>
        <v/>
      </c>
      <c r="T6" s="18">
        <f>IF('tmp２'!Q7="","",'tmp２'!Q7)</f>
        <v>0</v>
      </c>
      <c r="U6" s="18">
        <v>0</v>
      </c>
      <c r="V6" s="18">
        <f t="shared" si="3"/>
        <v>0</v>
      </c>
      <c r="W6" s="18" t="str">
        <f>IF('tmp２'!M7="","",'tmp２'!M7)</f>
        <v/>
      </c>
      <c r="X6" s="18">
        <f>IF('tmp２'!R7="","",'tmp２'!R7)</f>
        <v>0</v>
      </c>
      <c r="Y6" s="18">
        <v>0</v>
      </c>
      <c r="Z6" s="18">
        <f t="shared" si="4"/>
        <v>0</v>
      </c>
      <c r="AA6" s="18" t="str">
        <f>IF('tmp２'!N7="","",'tmp２'!N7)</f>
        <v/>
      </c>
      <c r="AB6" s="18">
        <f>IF('tmp２'!S7="","",'tmp２'!S7)</f>
        <v>0</v>
      </c>
      <c r="AC6" s="18">
        <v>0</v>
      </c>
      <c r="AD6" s="18">
        <f t="shared" si="5"/>
        <v>0</v>
      </c>
      <c r="AE6" s="18" t="str">
        <f>IF('tmp２'!O7="","",'tmp２'!O7)</f>
        <v/>
      </c>
      <c r="AF6" s="18">
        <f>IF('tmp２'!T7="","",'tmp２'!T7)</f>
        <v>0</v>
      </c>
      <c r="AG6" s="18">
        <v>0</v>
      </c>
      <c r="AH6" s="18">
        <f t="shared" si="6"/>
        <v>0</v>
      </c>
      <c r="AJ6" s="18">
        <v>5</v>
      </c>
      <c r="AK6" s="18" t="str">
        <f t="shared" si="7"/>
        <v/>
      </c>
      <c r="AL6" s="18" t="str">
        <f t="shared" si="8"/>
        <v/>
      </c>
      <c r="AM6" s="18" t="str">
        <f t="shared" si="9"/>
        <v/>
      </c>
      <c r="AN6" s="18" t="str">
        <f t="shared" si="10"/>
        <v/>
      </c>
      <c r="AO6" s="18" t="e">
        <f t="shared" si="11"/>
        <v>#N/A</v>
      </c>
      <c r="AP6" s="18" t="str">
        <f t="shared" si="12"/>
        <v/>
      </c>
    </row>
    <row r="7" spans="1:42">
      <c r="A7" s="18">
        <f>COUNT(E$2:E7)</f>
        <v>0</v>
      </c>
      <c r="B7" s="18" t="str">
        <f>'tmp２'!B8</f>
        <v/>
      </c>
      <c r="E7" s="18" t="str">
        <f>'tmp２'!C8</f>
        <v/>
      </c>
      <c r="F7" s="18" t="str">
        <f>'tmp２'!D8</f>
        <v/>
      </c>
      <c r="G7" s="18" t="str">
        <f t="shared" si="0"/>
        <v/>
      </c>
      <c r="H7" s="18" t="str">
        <f>'tmp２'!D8</f>
        <v/>
      </c>
      <c r="I7" s="18" t="str">
        <f t="shared" si="1"/>
        <v/>
      </c>
      <c r="J7" s="18" t="str">
        <f>'tmp２'!E8</f>
        <v/>
      </c>
      <c r="L7" s="18">
        <v>0</v>
      </c>
      <c r="O7" s="18" t="str">
        <f>IF('tmp２'!K8="","",'tmp２'!K8)</f>
        <v/>
      </c>
      <c r="P7" s="18">
        <f>IF('tmp２'!P8="","",'tmp２'!P8)</f>
        <v>0</v>
      </c>
      <c r="Q7" s="18">
        <v>0</v>
      </c>
      <c r="R7" s="18">
        <f t="shared" si="2"/>
        <v>0</v>
      </c>
      <c r="S7" s="18" t="str">
        <f>IF('tmp２'!L8="","",'tmp２'!L8)</f>
        <v/>
      </c>
      <c r="T7" s="18">
        <f>IF('tmp２'!Q8="","",'tmp２'!Q8)</f>
        <v>0</v>
      </c>
      <c r="U7" s="18">
        <v>0</v>
      </c>
      <c r="V7" s="18">
        <f t="shared" si="3"/>
        <v>0</v>
      </c>
      <c r="W7" s="18" t="str">
        <f>IF('tmp２'!M8="","",'tmp２'!M8)</f>
        <v/>
      </c>
      <c r="X7" s="18">
        <f>IF('tmp２'!R8="","",'tmp２'!R8)</f>
        <v>0</v>
      </c>
      <c r="Y7" s="18">
        <v>0</v>
      </c>
      <c r="Z7" s="18">
        <f t="shared" si="4"/>
        <v>0</v>
      </c>
      <c r="AA7" s="18" t="str">
        <f>IF('tmp２'!N8="","",'tmp２'!N8)</f>
        <v/>
      </c>
      <c r="AB7" s="18">
        <f>IF('tmp２'!S8="","",'tmp２'!S8)</f>
        <v>0</v>
      </c>
      <c r="AC7" s="18">
        <v>0</v>
      </c>
      <c r="AD7" s="18">
        <f t="shared" si="5"/>
        <v>0</v>
      </c>
      <c r="AE7" s="18" t="str">
        <f>IF('tmp２'!O8="","",'tmp２'!O8)</f>
        <v/>
      </c>
      <c r="AF7" s="18">
        <f>IF('tmp２'!T8="","",'tmp２'!T8)</f>
        <v>0</v>
      </c>
      <c r="AG7" s="18">
        <v>0</v>
      </c>
      <c r="AH7" s="18">
        <f t="shared" si="6"/>
        <v>0</v>
      </c>
      <c r="AJ7" s="18">
        <v>6</v>
      </c>
      <c r="AK7" s="18" t="str">
        <f t="shared" si="7"/>
        <v/>
      </c>
      <c r="AL7" s="18" t="str">
        <f t="shared" si="8"/>
        <v/>
      </c>
      <c r="AM7" s="18" t="str">
        <f t="shared" si="9"/>
        <v/>
      </c>
      <c r="AN7" s="18" t="str">
        <f t="shared" si="10"/>
        <v/>
      </c>
      <c r="AO7" s="18" t="e">
        <f t="shared" si="11"/>
        <v>#N/A</v>
      </c>
      <c r="AP7" s="18" t="str">
        <f t="shared" si="12"/>
        <v/>
      </c>
    </row>
    <row r="8" spans="1:42">
      <c r="A8" s="18">
        <f>COUNT(E$2:E8)</f>
        <v>0</v>
      </c>
      <c r="B8" s="18" t="str">
        <f>'tmp２'!B9</f>
        <v/>
      </c>
      <c r="E8" s="18" t="str">
        <f>'tmp２'!C9</f>
        <v/>
      </c>
      <c r="F8" s="18" t="str">
        <f>'tmp２'!D9</f>
        <v/>
      </c>
      <c r="G8" s="18" t="str">
        <f t="shared" si="0"/>
        <v/>
      </c>
      <c r="H8" s="18" t="str">
        <f>'tmp２'!D9</f>
        <v/>
      </c>
      <c r="I8" s="18" t="str">
        <f t="shared" si="1"/>
        <v/>
      </c>
      <c r="J8" s="18" t="str">
        <f>'tmp２'!E9</f>
        <v/>
      </c>
      <c r="L8" s="18">
        <v>0</v>
      </c>
      <c r="O8" s="18" t="str">
        <f>IF('tmp２'!K9="","",'tmp２'!K9)</f>
        <v/>
      </c>
      <c r="P8" s="18">
        <f>IF('tmp２'!P9="","",'tmp２'!P9)</f>
        <v>0</v>
      </c>
      <c r="Q8" s="18">
        <v>0</v>
      </c>
      <c r="R8" s="18">
        <f t="shared" si="2"/>
        <v>0</v>
      </c>
      <c r="S8" s="18" t="str">
        <f>IF('tmp２'!L9="","",'tmp２'!L9)</f>
        <v/>
      </c>
      <c r="T8" s="18">
        <f>IF('tmp２'!Q9="","",'tmp２'!Q9)</f>
        <v>0</v>
      </c>
      <c r="U8" s="18">
        <v>0</v>
      </c>
      <c r="V8" s="18">
        <f t="shared" si="3"/>
        <v>0</v>
      </c>
      <c r="W8" s="18" t="str">
        <f>IF('tmp２'!M9="","",'tmp２'!M9)</f>
        <v/>
      </c>
      <c r="X8" s="18">
        <f>IF('tmp２'!R9="","",'tmp２'!R9)</f>
        <v>0</v>
      </c>
      <c r="Y8" s="18">
        <v>0</v>
      </c>
      <c r="Z8" s="18">
        <f t="shared" si="4"/>
        <v>0</v>
      </c>
      <c r="AA8" s="18" t="str">
        <f>IF('tmp２'!N9="","",'tmp２'!N9)</f>
        <v/>
      </c>
      <c r="AB8" s="18">
        <f>IF('tmp２'!S9="","",'tmp２'!S9)</f>
        <v>0</v>
      </c>
      <c r="AC8" s="18">
        <v>0</v>
      </c>
      <c r="AD8" s="18">
        <f t="shared" si="5"/>
        <v>0</v>
      </c>
      <c r="AE8" s="18" t="str">
        <f>IF('tmp２'!O9="","",'tmp２'!O9)</f>
        <v/>
      </c>
      <c r="AF8" s="18">
        <f>IF('tmp２'!T9="","",'tmp２'!T9)</f>
        <v>0</v>
      </c>
      <c r="AG8" s="18">
        <v>0</v>
      </c>
      <c r="AH8" s="18">
        <f t="shared" si="6"/>
        <v>0</v>
      </c>
      <c r="AJ8" s="18">
        <v>7</v>
      </c>
      <c r="AK8" s="18" t="str">
        <f t="shared" si="7"/>
        <v/>
      </c>
      <c r="AL8" s="18" t="str">
        <f t="shared" si="8"/>
        <v/>
      </c>
      <c r="AM8" s="18" t="str">
        <f t="shared" si="9"/>
        <v/>
      </c>
      <c r="AN8" s="18" t="str">
        <f t="shared" si="10"/>
        <v/>
      </c>
      <c r="AO8" s="18" t="e">
        <f t="shared" si="11"/>
        <v>#N/A</v>
      </c>
      <c r="AP8" s="18" t="str">
        <f t="shared" si="12"/>
        <v/>
      </c>
    </row>
    <row r="9" spans="1:42">
      <c r="A9" s="18">
        <f>COUNT(E$2:E9)</f>
        <v>0</v>
      </c>
      <c r="B9" s="18" t="str">
        <f>'tmp２'!B10</f>
        <v/>
      </c>
      <c r="E9" s="18" t="str">
        <f>'tmp２'!C10</f>
        <v/>
      </c>
      <c r="F9" s="18" t="str">
        <f>'tmp２'!D10</f>
        <v/>
      </c>
      <c r="G9" s="18" t="str">
        <f t="shared" si="0"/>
        <v/>
      </c>
      <c r="H9" s="18" t="str">
        <f>'tmp２'!D10</f>
        <v/>
      </c>
      <c r="I9" s="18" t="str">
        <f t="shared" si="1"/>
        <v/>
      </c>
      <c r="J9" s="18" t="str">
        <f>'tmp２'!E10</f>
        <v/>
      </c>
      <c r="L9" s="18">
        <v>0</v>
      </c>
      <c r="O9" s="18" t="str">
        <f>IF('tmp２'!K10="","",'tmp２'!K10)</f>
        <v/>
      </c>
      <c r="P9" s="18">
        <f>IF('tmp２'!P10="","",'tmp２'!P10)</f>
        <v>0</v>
      </c>
      <c r="Q9" s="18">
        <v>0</v>
      </c>
      <c r="R9" s="18">
        <f t="shared" si="2"/>
        <v>0</v>
      </c>
      <c r="S9" s="18" t="str">
        <f>IF('tmp２'!L10="","",'tmp２'!L10)</f>
        <v/>
      </c>
      <c r="T9" s="18">
        <f>IF('tmp２'!Q10="","",'tmp２'!Q10)</f>
        <v>0</v>
      </c>
      <c r="U9" s="18">
        <v>0</v>
      </c>
      <c r="V9" s="18">
        <f t="shared" si="3"/>
        <v>0</v>
      </c>
      <c r="W9" s="18" t="str">
        <f>IF('tmp２'!M10="","",'tmp２'!M10)</f>
        <v/>
      </c>
      <c r="X9" s="18">
        <f>IF('tmp２'!R10="","",'tmp２'!R10)</f>
        <v>0</v>
      </c>
      <c r="Y9" s="18">
        <v>0</v>
      </c>
      <c r="Z9" s="18">
        <f t="shared" si="4"/>
        <v>0</v>
      </c>
      <c r="AA9" s="18" t="str">
        <f>IF('tmp２'!N10="","",'tmp２'!N10)</f>
        <v/>
      </c>
      <c r="AB9" s="18">
        <f>IF('tmp２'!S10="","",'tmp２'!S10)</f>
        <v>0</v>
      </c>
      <c r="AC9" s="18">
        <v>0</v>
      </c>
      <c r="AD9" s="18">
        <f t="shared" si="5"/>
        <v>0</v>
      </c>
      <c r="AE9" s="18" t="str">
        <f>IF('tmp２'!O10="","",'tmp２'!O10)</f>
        <v/>
      </c>
      <c r="AF9" s="18">
        <f>IF('tmp２'!T10="","",'tmp２'!T10)</f>
        <v>0</v>
      </c>
      <c r="AG9" s="18">
        <v>0</v>
      </c>
      <c r="AH9" s="18">
        <f t="shared" si="6"/>
        <v>0</v>
      </c>
      <c r="AJ9" s="18">
        <v>8</v>
      </c>
      <c r="AK9" s="18" t="str">
        <f t="shared" si="7"/>
        <v/>
      </c>
      <c r="AL9" s="18" t="str">
        <f t="shared" si="8"/>
        <v/>
      </c>
      <c r="AM9" s="18" t="str">
        <f t="shared" si="9"/>
        <v/>
      </c>
      <c r="AN9" s="18" t="str">
        <f t="shared" si="10"/>
        <v/>
      </c>
      <c r="AO9" s="18" t="e">
        <f t="shared" si="11"/>
        <v>#N/A</v>
      </c>
      <c r="AP9" s="18" t="str">
        <f t="shared" si="12"/>
        <v/>
      </c>
    </row>
    <row r="10" spans="1:42">
      <c r="A10" s="18">
        <f>COUNT(E$2:E10)</f>
        <v>0</v>
      </c>
      <c r="B10" s="18" t="str">
        <f>'tmp２'!B11</f>
        <v/>
      </c>
      <c r="E10" s="18" t="str">
        <f>'tmp２'!C11</f>
        <v/>
      </c>
      <c r="F10" s="18" t="str">
        <f>'tmp２'!D11</f>
        <v/>
      </c>
      <c r="G10" s="18" t="str">
        <f t="shared" si="0"/>
        <v/>
      </c>
      <c r="H10" s="18" t="str">
        <f>'tmp２'!D11</f>
        <v/>
      </c>
      <c r="I10" s="18" t="str">
        <f t="shared" si="1"/>
        <v/>
      </c>
      <c r="J10" s="18" t="str">
        <f>'tmp２'!E11</f>
        <v/>
      </c>
      <c r="L10" s="18">
        <v>0</v>
      </c>
      <c r="O10" s="18" t="str">
        <f>IF('tmp２'!K11="","",'tmp２'!K11)</f>
        <v/>
      </c>
      <c r="P10" s="18">
        <f>IF('tmp２'!P11="","",'tmp２'!P11)</f>
        <v>0</v>
      </c>
      <c r="Q10" s="18">
        <v>0</v>
      </c>
      <c r="R10" s="18">
        <f t="shared" si="2"/>
        <v>0</v>
      </c>
      <c r="S10" s="18" t="str">
        <f>IF('tmp２'!L11="","",'tmp２'!L11)</f>
        <v/>
      </c>
      <c r="T10" s="18">
        <f>IF('tmp２'!Q11="","",'tmp２'!Q11)</f>
        <v>0</v>
      </c>
      <c r="U10" s="18">
        <v>0</v>
      </c>
      <c r="V10" s="18">
        <f t="shared" si="3"/>
        <v>0</v>
      </c>
      <c r="W10" s="18" t="str">
        <f>IF('tmp２'!M11="","",'tmp２'!M11)</f>
        <v/>
      </c>
      <c r="X10" s="18">
        <f>IF('tmp２'!R11="","",'tmp２'!R11)</f>
        <v>0</v>
      </c>
      <c r="Y10" s="18">
        <v>0</v>
      </c>
      <c r="Z10" s="18">
        <f t="shared" si="4"/>
        <v>0</v>
      </c>
      <c r="AA10" s="18" t="str">
        <f>IF('tmp２'!N11="","",'tmp２'!N11)</f>
        <v/>
      </c>
      <c r="AB10" s="18">
        <f>IF('tmp２'!S11="","",'tmp２'!S11)</f>
        <v>0</v>
      </c>
      <c r="AC10" s="18">
        <v>0</v>
      </c>
      <c r="AD10" s="18">
        <f t="shared" si="5"/>
        <v>0</v>
      </c>
      <c r="AE10" s="18" t="str">
        <f>IF('tmp２'!O11="","",'tmp２'!O11)</f>
        <v/>
      </c>
      <c r="AF10" s="18">
        <f>IF('tmp２'!T11="","",'tmp２'!T11)</f>
        <v>0</v>
      </c>
      <c r="AG10" s="18">
        <v>0</v>
      </c>
      <c r="AH10" s="18">
        <f t="shared" si="6"/>
        <v>0</v>
      </c>
      <c r="AJ10" s="18">
        <v>9</v>
      </c>
      <c r="AK10" s="18" t="str">
        <f t="shared" si="7"/>
        <v/>
      </c>
      <c r="AL10" s="18" t="str">
        <f t="shared" si="8"/>
        <v/>
      </c>
      <c r="AM10" s="18" t="str">
        <f t="shared" si="9"/>
        <v/>
      </c>
      <c r="AN10" s="18" t="str">
        <f t="shared" si="10"/>
        <v/>
      </c>
      <c r="AO10" s="18" t="e">
        <f t="shared" si="11"/>
        <v>#N/A</v>
      </c>
      <c r="AP10" s="18" t="str">
        <f t="shared" si="12"/>
        <v/>
      </c>
    </row>
    <row r="11" spans="1:42">
      <c r="A11" s="18">
        <f>COUNT(E$2:E11)</f>
        <v>0</v>
      </c>
      <c r="B11" s="18" t="str">
        <f>'tmp２'!B12</f>
        <v/>
      </c>
      <c r="E11" s="18" t="str">
        <f>'tmp２'!C12</f>
        <v/>
      </c>
      <c r="F11" s="18" t="str">
        <f>'tmp２'!D12</f>
        <v/>
      </c>
      <c r="G11" s="18" t="str">
        <f t="shared" si="0"/>
        <v/>
      </c>
      <c r="H11" s="18" t="str">
        <f>'tmp２'!D12</f>
        <v/>
      </c>
      <c r="I11" s="18" t="str">
        <f t="shared" si="1"/>
        <v/>
      </c>
      <c r="J11" s="18" t="str">
        <f>'tmp２'!E12</f>
        <v/>
      </c>
      <c r="L11" s="18">
        <v>0</v>
      </c>
      <c r="O11" s="18" t="str">
        <f>IF('tmp２'!K12="","",'tmp２'!K12)</f>
        <v/>
      </c>
      <c r="P11" s="18">
        <f>IF('tmp２'!P12="","",'tmp２'!P12)</f>
        <v>0</v>
      </c>
      <c r="Q11" s="18">
        <v>0</v>
      </c>
      <c r="R11" s="18">
        <f t="shared" si="2"/>
        <v>0</v>
      </c>
      <c r="S11" s="18" t="str">
        <f>IF('tmp２'!L12="","",'tmp２'!L12)</f>
        <v/>
      </c>
      <c r="T11" s="18">
        <f>IF('tmp２'!Q12="","",'tmp２'!Q12)</f>
        <v>0</v>
      </c>
      <c r="U11" s="18">
        <v>0</v>
      </c>
      <c r="V11" s="18">
        <f t="shared" si="3"/>
        <v>0</v>
      </c>
      <c r="W11" s="18" t="str">
        <f>IF('tmp２'!M12="","",'tmp２'!M12)</f>
        <v/>
      </c>
      <c r="X11" s="18">
        <f>IF('tmp２'!R12="","",'tmp２'!R12)</f>
        <v>0</v>
      </c>
      <c r="Y11" s="18">
        <v>0</v>
      </c>
      <c r="Z11" s="18">
        <f t="shared" si="4"/>
        <v>0</v>
      </c>
      <c r="AA11" s="18" t="str">
        <f>IF('tmp２'!N12="","",'tmp２'!N12)</f>
        <v/>
      </c>
      <c r="AB11" s="18">
        <f>IF('tmp２'!S12="","",'tmp２'!S12)</f>
        <v>0</v>
      </c>
      <c r="AC11" s="18">
        <v>0</v>
      </c>
      <c r="AD11" s="18">
        <f t="shared" si="5"/>
        <v>0</v>
      </c>
      <c r="AE11" s="18" t="str">
        <f>IF('tmp２'!O12="","",'tmp２'!O12)</f>
        <v/>
      </c>
      <c r="AF11" s="18">
        <f>IF('tmp２'!T12="","",'tmp２'!T12)</f>
        <v>0</v>
      </c>
      <c r="AG11" s="18">
        <v>0</v>
      </c>
      <c r="AH11" s="18">
        <f t="shared" si="6"/>
        <v>0</v>
      </c>
      <c r="AJ11" s="18">
        <v>10</v>
      </c>
      <c r="AK11" s="18" t="str">
        <f t="shared" si="7"/>
        <v/>
      </c>
      <c r="AL11" s="18" t="str">
        <f t="shared" si="8"/>
        <v/>
      </c>
      <c r="AM11" s="18" t="str">
        <f t="shared" si="9"/>
        <v/>
      </c>
      <c r="AN11" s="18" t="str">
        <f t="shared" si="10"/>
        <v/>
      </c>
      <c r="AO11" s="18" t="e">
        <f t="shared" si="11"/>
        <v>#N/A</v>
      </c>
      <c r="AP11" s="18" t="str">
        <f t="shared" si="12"/>
        <v/>
      </c>
    </row>
    <row r="12" spans="1:42">
      <c r="A12" s="18">
        <f>COUNT(E$2:E12)</f>
        <v>0</v>
      </c>
      <c r="B12" s="18" t="str">
        <f>'tmp２'!B13</f>
        <v/>
      </c>
      <c r="E12" s="18" t="str">
        <f>'tmp２'!C13</f>
        <v/>
      </c>
      <c r="F12" s="18" t="str">
        <f>'tmp２'!D13</f>
        <v/>
      </c>
      <c r="G12" s="18" t="str">
        <f t="shared" si="0"/>
        <v/>
      </c>
      <c r="H12" s="18" t="str">
        <f>'tmp２'!D13</f>
        <v/>
      </c>
      <c r="I12" s="18" t="str">
        <f t="shared" si="1"/>
        <v/>
      </c>
      <c r="J12" s="18" t="str">
        <f>'tmp２'!E13</f>
        <v/>
      </c>
      <c r="L12" s="18">
        <v>0</v>
      </c>
      <c r="O12" s="18" t="str">
        <f>IF('tmp２'!K13="","",'tmp２'!K13)</f>
        <v/>
      </c>
      <c r="P12" s="18">
        <f>IF('tmp２'!P13="","",'tmp２'!P13)</f>
        <v>0</v>
      </c>
      <c r="Q12" s="18">
        <v>0</v>
      </c>
      <c r="R12" s="18">
        <f t="shared" si="2"/>
        <v>0</v>
      </c>
      <c r="S12" s="18" t="str">
        <f>IF('tmp２'!L13="","",'tmp２'!L13)</f>
        <v/>
      </c>
      <c r="T12" s="18">
        <f>IF('tmp２'!Q13="","",'tmp２'!Q13)</f>
        <v>0</v>
      </c>
      <c r="U12" s="18">
        <v>0</v>
      </c>
      <c r="V12" s="18">
        <f t="shared" si="3"/>
        <v>0</v>
      </c>
      <c r="W12" s="18" t="str">
        <f>IF('tmp２'!M13="","",'tmp２'!M13)</f>
        <v/>
      </c>
      <c r="X12" s="18">
        <f>IF('tmp２'!R13="","",'tmp２'!R13)</f>
        <v>0</v>
      </c>
      <c r="Y12" s="18">
        <v>0</v>
      </c>
      <c r="Z12" s="18">
        <f t="shared" si="4"/>
        <v>0</v>
      </c>
      <c r="AA12" s="18" t="str">
        <f>IF('tmp２'!N13="","",'tmp２'!N13)</f>
        <v/>
      </c>
      <c r="AB12" s="18">
        <f>IF('tmp２'!S13="","",'tmp２'!S13)</f>
        <v>0</v>
      </c>
      <c r="AC12" s="18">
        <v>0</v>
      </c>
      <c r="AD12" s="18">
        <f t="shared" si="5"/>
        <v>0</v>
      </c>
      <c r="AE12" s="18" t="str">
        <f>IF('tmp２'!O13="","",'tmp２'!O13)</f>
        <v/>
      </c>
      <c r="AF12" s="18">
        <f>IF('tmp２'!T13="","",'tmp２'!T13)</f>
        <v>0</v>
      </c>
      <c r="AG12" s="18">
        <v>0</v>
      </c>
      <c r="AH12" s="18">
        <f t="shared" si="6"/>
        <v>0</v>
      </c>
      <c r="AJ12" s="18">
        <v>11</v>
      </c>
      <c r="AK12" s="18" t="str">
        <f t="shared" si="7"/>
        <v/>
      </c>
      <c r="AL12" s="18" t="str">
        <f t="shared" si="8"/>
        <v/>
      </c>
      <c r="AM12" s="18" t="str">
        <f t="shared" si="9"/>
        <v/>
      </c>
      <c r="AN12" s="18" t="str">
        <f t="shared" si="10"/>
        <v/>
      </c>
      <c r="AO12" s="18" t="e">
        <f t="shared" si="11"/>
        <v>#N/A</v>
      </c>
      <c r="AP12" s="18" t="str">
        <f t="shared" si="12"/>
        <v/>
      </c>
    </row>
    <row r="13" spans="1:42">
      <c r="A13" s="18">
        <f>COUNT(E$2:E13)</f>
        <v>0</v>
      </c>
      <c r="B13" s="18" t="str">
        <f>'tmp２'!B14</f>
        <v/>
      </c>
      <c r="E13" s="18" t="str">
        <f>'tmp２'!C14</f>
        <v/>
      </c>
      <c r="F13" s="18" t="str">
        <f>'tmp２'!D14</f>
        <v/>
      </c>
      <c r="G13" s="18" t="str">
        <f t="shared" si="0"/>
        <v/>
      </c>
      <c r="H13" s="18" t="str">
        <f>'tmp２'!D14</f>
        <v/>
      </c>
      <c r="I13" s="18" t="str">
        <f t="shared" si="1"/>
        <v/>
      </c>
      <c r="J13" s="18" t="str">
        <f>'tmp２'!E14</f>
        <v/>
      </c>
      <c r="L13" s="18">
        <v>0</v>
      </c>
      <c r="O13" s="18" t="str">
        <f>IF('tmp２'!K14="","",'tmp２'!K14)</f>
        <v/>
      </c>
      <c r="P13" s="18">
        <f>IF('tmp２'!P14="","",'tmp２'!P14)</f>
        <v>0</v>
      </c>
      <c r="Q13" s="18">
        <v>0</v>
      </c>
      <c r="R13" s="18">
        <f t="shared" si="2"/>
        <v>0</v>
      </c>
      <c r="S13" s="18" t="str">
        <f>IF('tmp２'!L14="","",'tmp２'!L14)</f>
        <v/>
      </c>
      <c r="T13" s="18">
        <f>IF('tmp２'!Q14="","",'tmp２'!Q14)</f>
        <v>0</v>
      </c>
      <c r="U13" s="18">
        <v>0</v>
      </c>
      <c r="V13" s="18">
        <f t="shared" si="3"/>
        <v>0</v>
      </c>
      <c r="W13" s="18" t="str">
        <f>IF('tmp２'!M14="","",'tmp２'!M14)</f>
        <v/>
      </c>
      <c r="X13" s="18">
        <f>IF('tmp２'!R14="","",'tmp２'!R14)</f>
        <v>0</v>
      </c>
      <c r="Y13" s="18">
        <v>0</v>
      </c>
      <c r="Z13" s="18">
        <f t="shared" si="4"/>
        <v>0</v>
      </c>
      <c r="AA13" s="18" t="str">
        <f>IF('tmp２'!N14="","",'tmp２'!N14)</f>
        <v/>
      </c>
      <c r="AB13" s="18">
        <f>IF('tmp２'!S14="","",'tmp２'!S14)</f>
        <v>0</v>
      </c>
      <c r="AC13" s="18">
        <v>0</v>
      </c>
      <c r="AD13" s="18">
        <f t="shared" si="5"/>
        <v>0</v>
      </c>
      <c r="AE13" s="18" t="str">
        <f>IF('tmp２'!O14="","",'tmp２'!O14)</f>
        <v/>
      </c>
      <c r="AF13" s="18">
        <f>IF('tmp２'!T14="","",'tmp２'!T14)</f>
        <v>0</v>
      </c>
      <c r="AG13" s="18">
        <v>0</v>
      </c>
      <c r="AH13" s="18">
        <f t="shared" si="6"/>
        <v>0</v>
      </c>
      <c r="AJ13" s="18">
        <v>12</v>
      </c>
      <c r="AK13" s="18" t="str">
        <f t="shared" si="7"/>
        <v/>
      </c>
      <c r="AL13" s="18" t="str">
        <f t="shared" si="8"/>
        <v/>
      </c>
      <c r="AM13" s="18" t="str">
        <f t="shared" si="9"/>
        <v/>
      </c>
      <c r="AN13" s="18" t="str">
        <f t="shared" si="10"/>
        <v/>
      </c>
      <c r="AO13" s="18" t="e">
        <f t="shared" si="11"/>
        <v>#N/A</v>
      </c>
      <c r="AP13" s="18" t="str">
        <f t="shared" si="12"/>
        <v/>
      </c>
    </row>
    <row r="14" spans="1:42">
      <c r="A14" s="18">
        <f>COUNT(E$2:E14)</f>
        <v>0</v>
      </c>
      <c r="B14" s="18" t="str">
        <f>'tmp２'!B15</f>
        <v/>
      </c>
      <c r="E14" s="18" t="str">
        <f>'tmp２'!C15</f>
        <v/>
      </c>
      <c r="F14" s="18" t="str">
        <f>'tmp２'!D15</f>
        <v/>
      </c>
      <c r="G14" s="18" t="str">
        <f t="shared" si="0"/>
        <v/>
      </c>
      <c r="H14" s="18" t="str">
        <f>'tmp２'!D15</f>
        <v/>
      </c>
      <c r="I14" s="18" t="str">
        <f t="shared" si="1"/>
        <v/>
      </c>
      <c r="J14" s="18" t="str">
        <f>'tmp２'!E15</f>
        <v/>
      </c>
      <c r="L14" s="18">
        <v>0</v>
      </c>
      <c r="O14" s="18" t="str">
        <f>IF('tmp２'!K15="","",'tmp２'!K15)</f>
        <v/>
      </c>
      <c r="P14" s="18">
        <f>IF('tmp２'!P15="","",'tmp２'!P15)</f>
        <v>0</v>
      </c>
      <c r="Q14" s="18">
        <v>0</v>
      </c>
      <c r="R14" s="18">
        <f t="shared" si="2"/>
        <v>0</v>
      </c>
      <c r="S14" s="18" t="str">
        <f>IF('tmp２'!L15="","",'tmp２'!L15)</f>
        <v/>
      </c>
      <c r="T14" s="18">
        <f>IF('tmp２'!Q15="","",'tmp２'!Q15)</f>
        <v>0</v>
      </c>
      <c r="U14" s="18">
        <v>0</v>
      </c>
      <c r="V14" s="18">
        <f t="shared" si="3"/>
        <v>0</v>
      </c>
      <c r="W14" s="18" t="str">
        <f>IF('tmp２'!M15="","",'tmp２'!M15)</f>
        <v/>
      </c>
      <c r="X14" s="18">
        <f>IF('tmp２'!R15="","",'tmp２'!R15)</f>
        <v>0</v>
      </c>
      <c r="Y14" s="18">
        <v>0</v>
      </c>
      <c r="Z14" s="18">
        <f t="shared" si="4"/>
        <v>0</v>
      </c>
      <c r="AA14" s="18" t="str">
        <f>IF('tmp２'!N15="","",'tmp２'!N15)</f>
        <v/>
      </c>
      <c r="AB14" s="18">
        <f>IF('tmp２'!S15="","",'tmp２'!S15)</f>
        <v>0</v>
      </c>
      <c r="AC14" s="18">
        <v>0</v>
      </c>
      <c r="AD14" s="18">
        <f t="shared" si="5"/>
        <v>0</v>
      </c>
      <c r="AE14" s="18" t="str">
        <f>IF('tmp２'!O15="","",'tmp２'!O15)</f>
        <v/>
      </c>
      <c r="AF14" s="18">
        <f>IF('tmp２'!T15="","",'tmp２'!T15)</f>
        <v>0</v>
      </c>
      <c r="AG14" s="18">
        <v>0</v>
      </c>
      <c r="AH14" s="18">
        <f t="shared" si="6"/>
        <v>0</v>
      </c>
      <c r="AJ14" s="18">
        <v>13</v>
      </c>
      <c r="AK14" s="18" t="str">
        <f t="shared" si="7"/>
        <v/>
      </c>
      <c r="AL14" s="18" t="str">
        <f t="shared" si="8"/>
        <v/>
      </c>
      <c r="AM14" s="18" t="str">
        <f t="shared" si="9"/>
        <v/>
      </c>
      <c r="AN14" s="18" t="str">
        <f t="shared" si="10"/>
        <v/>
      </c>
      <c r="AO14" s="18" t="e">
        <f t="shared" si="11"/>
        <v>#N/A</v>
      </c>
      <c r="AP14" s="18" t="str">
        <f t="shared" si="12"/>
        <v/>
      </c>
    </row>
    <row r="15" spans="1:42">
      <c r="A15" s="18">
        <f>COUNT(E$2:E15)</f>
        <v>0</v>
      </c>
      <c r="B15" s="18" t="str">
        <f>'tmp２'!B16</f>
        <v/>
      </c>
      <c r="E15" s="18" t="str">
        <f>'tmp２'!C16</f>
        <v/>
      </c>
      <c r="F15" s="18" t="str">
        <f>'tmp２'!D16</f>
        <v/>
      </c>
      <c r="G15" s="18" t="str">
        <f t="shared" si="0"/>
        <v/>
      </c>
      <c r="H15" s="18" t="str">
        <f>'tmp２'!D16</f>
        <v/>
      </c>
      <c r="I15" s="18" t="str">
        <f t="shared" si="1"/>
        <v/>
      </c>
      <c r="J15" s="18" t="str">
        <f>'tmp２'!E16</f>
        <v/>
      </c>
      <c r="L15" s="18">
        <v>0</v>
      </c>
      <c r="O15" s="18" t="str">
        <f>IF('tmp２'!K16="","",'tmp２'!K16)</f>
        <v/>
      </c>
      <c r="P15" s="18">
        <f>IF('tmp２'!P16="","",'tmp２'!P16)</f>
        <v>0</v>
      </c>
      <c r="Q15" s="18">
        <v>0</v>
      </c>
      <c r="R15" s="18">
        <f t="shared" si="2"/>
        <v>0</v>
      </c>
      <c r="S15" s="18" t="str">
        <f>IF('tmp２'!L16="","",'tmp２'!L16)</f>
        <v/>
      </c>
      <c r="T15" s="18">
        <f>IF('tmp２'!Q16="","",'tmp２'!Q16)</f>
        <v>0</v>
      </c>
      <c r="U15" s="18">
        <v>0</v>
      </c>
      <c r="V15" s="18">
        <f t="shared" si="3"/>
        <v>0</v>
      </c>
      <c r="W15" s="18" t="str">
        <f>IF('tmp２'!M16="","",'tmp２'!M16)</f>
        <v/>
      </c>
      <c r="X15" s="18">
        <f>IF('tmp２'!R16="","",'tmp２'!R16)</f>
        <v>0</v>
      </c>
      <c r="Y15" s="18">
        <v>0</v>
      </c>
      <c r="Z15" s="18">
        <f t="shared" si="4"/>
        <v>0</v>
      </c>
      <c r="AA15" s="18" t="str">
        <f>IF('tmp２'!N16="","",'tmp２'!N16)</f>
        <v/>
      </c>
      <c r="AB15" s="18">
        <f>IF('tmp２'!S16="","",'tmp２'!S16)</f>
        <v>0</v>
      </c>
      <c r="AC15" s="18">
        <v>0</v>
      </c>
      <c r="AD15" s="18">
        <f t="shared" si="5"/>
        <v>0</v>
      </c>
      <c r="AE15" s="18" t="str">
        <f>IF('tmp２'!O16="","",'tmp２'!O16)</f>
        <v/>
      </c>
      <c r="AF15" s="18">
        <f>IF('tmp２'!T16="","",'tmp２'!T16)</f>
        <v>0</v>
      </c>
      <c r="AG15" s="18">
        <v>0</v>
      </c>
      <c r="AH15" s="18">
        <f t="shared" si="6"/>
        <v>0</v>
      </c>
      <c r="AJ15" s="18">
        <v>14</v>
      </c>
      <c r="AK15" s="18" t="str">
        <f t="shared" si="7"/>
        <v/>
      </c>
      <c r="AL15" s="18" t="str">
        <f t="shared" si="8"/>
        <v/>
      </c>
      <c r="AM15" s="18" t="str">
        <f t="shared" si="9"/>
        <v/>
      </c>
      <c r="AN15" s="18" t="str">
        <f t="shared" si="10"/>
        <v/>
      </c>
      <c r="AO15" s="18" t="e">
        <f t="shared" si="11"/>
        <v>#N/A</v>
      </c>
      <c r="AP15" s="18" t="str">
        <f t="shared" si="12"/>
        <v/>
      </c>
    </row>
    <row r="16" spans="1:42">
      <c r="A16" s="18">
        <f>COUNT(E$2:E16)</f>
        <v>0</v>
      </c>
      <c r="B16" s="18" t="str">
        <f>'tmp２'!B17</f>
        <v/>
      </c>
      <c r="E16" s="18" t="str">
        <f>'tmp２'!C17</f>
        <v/>
      </c>
      <c r="F16" s="18" t="str">
        <f>'tmp２'!D17</f>
        <v/>
      </c>
      <c r="G16" s="18" t="str">
        <f t="shared" si="0"/>
        <v/>
      </c>
      <c r="H16" s="18" t="str">
        <f>'tmp２'!D17</f>
        <v/>
      </c>
      <c r="I16" s="18" t="str">
        <f t="shared" si="1"/>
        <v/>
      </c>
      <c r="J16" s="18" t="str">
        <f>'tmp２'!E17</f>
        <v/>
      </c>
      <c r="L16" s="18">
        <v>0</v>
      </c>
      <c r="O16" s="18" t="str">
        <f>IF('tmp２'!K17="","",'tmp２'!K17)</f>
        <v/>
      </c>
      <c r="P16" s="18">
        <f>IF('tmp２'!P17="","",'tmp２'!P17)</f>
        <v>0</v>
      </c>
      <c r="Q16" s="18">
        <v>0</v>
      </c>
      <c r="R16" s="18">
        <f t="shared" si="2"/>
        <v>0</v>
      </c>
      <c r="S16" s="18" t="str">
        <f>IF('tmp２'!L17="","",'tmp２'!L17)</f>
        <v/>
      </c>
      <c r="T16" s="18">
        <f>IF('tmp２'!Q17="","",'tmp２'!Q17)</f>
        <v>0</v>
      </c>
      <c r="U16" s="18">
        <v>0</v>
      </c>
      <c r="V16" s="18">
        <f t="shared" si="3"/>
        <v>0</v>
      </c>
      <c r="W16" s="18" t="str">
        <f>IF('tmp２'!M17="","",'tmp２'!M17)</f>
        <v/>
      </c>
      <c r="X16" s="18">
        <f>IF('tmp２'!R17="","",'tmp２'!R17)</f>
        <v>0</v>
      </c>
      <c r="Y16" s="18">
        <v>0</v>
      </c>
      <c r="Z16" s="18">
        <f t="shared" si="4"/>
        <v>0</v>
      </c>
      <c r="AA16" s="18" t="str">
        <f>IF('tmp２'!N17="","",'tmp２'!N17)</f>
        <v/>
      </c>
      <c r="AB16" s="18">
        <f>IF('tmp２'!S17="","",'tmp２'!S17)</f>
        <v>0</v>
      </c>
      <c r="AC16" s="18">
        <v>0</v>
      </c>
      <c r="AD16" s="18">
        <f t="shared" si="5"/>
        <v>0</v>
      </c>
      <c r="AE16" s="18" t="str">
        <f>IF('tmp２'!O17="","",'tmp２'!O17)</f>
        <v/>
      </c>
      <c r="AF16" s="18">
        <f>IF('tmp２'!T17="","",'tmp２'!T17)</f>
        <v>0</v>
      </c>
      <c r="AG16" s="18">
        <v>0</v>
      </c>
      <c r="AH16" s="18">
        <f t="shared" si="6"/>
        <v>0</v>
      </c>
      <c r="AJ16" s="18">
        <v>15</v>
      </c>
      <c r="AK16" s="18" t="str">
        <f t="shared" si="7"/>
        <v/>
      </c>
      <c r="AL16" s="18" t="str">
        <f t="shared" si="8"/>
        <v/>
      </c>
      <c r="AM16" s="18" t="str">
        <f t="shared" si="9"/>
        <v/>
      </c>
      <c r="AN16" s="18" t="str">
        <f t="shared" si="10"/>
        <v/>
      </c>
      <c r="AO16" s="18" t="e">
        <f t="shared" si="11"/>
        <v>#N/A</v>
      </c>
      <c r="AP16" s="18" t="str">
        <f t="shared" si="12"/>
        <v/>
      </c>
    </row>
    <row r="17" spans="1:42">
      <c r="A17" s="18">
        <f>COUNT(E$2:E17)</f>
        <v>0</v>
      </c>
      <c r="B17" s="18" t="str">
        <f>'tmp２'!B18</f>
        <v/>
      </c>
      <c r="E17" s="18" t="str">
        <f>'tmp２'!C18</f>
        <v/>
      </c>
      <c r="F17" s="18" t="str">
        <f>'tmp２'!D18</f>
        <v/>
      </c>
      <c r="G17" s="18" t="str">
        <f t="shared" si="0"/>
        <v/>
      </c>
      <c r="H17" s="18" t="str">
        <f>'tmp２'!D18</f>
        <v/>
      </c>
      <c r="I17" s="18" t="str">
        <f t="shared" si="1"/>
        <v/>
      </c>
      <c r="J17" s="18" t="str">
        <f>'tmp２'!E18</f>
        <v/>
      </c>
      <c r="L17" s="18">
        <v>0</v>
      </c>
      <c r="O17" s="18" t="str">
        <f>IF('tmp２'!K18="","",'tmp２'!K18)</f>
        <v/>
      </c>
      <c r="P17" s="18">
        <f>IF('tmp２'!P18="","",'tmp２'!P18)</f>
        <v>0</v>
      </c>
      <c r="Q17" s="18">
        <v>0</v>
      </c>
      <c r="R17" s="18">
        <f t="shared" si="2"/>
        <v>0</v>
      </c>
      <c r="S17" s="18" t="str">
        <f>IF('tmp２'!L18="","",'tmp２'!L18)</f>
        <v/>
      </c>
      <c r="T17" s="18">
        <f>IF('tmp２'!Q18="","",'tmp２'!Q18)</f>
        <v>0</v>
      </c>
      <c r="U17" s="18">
        <v>0</v>
      </c>
      <c r="V17" s="18">
        <f t="shared" si="3"/>
        <v>0</v>
      </c>
      <c r="W17" s="18" t="str">
        <f>IF('tmp２'!M18="","",'tmp２'!M18)</f>
        <v/>
      </c>
      <c r="X17" s="18">
        <f>IF('tmp２'!R18="","",'tmp２'!R18)</f>
        <v>0</v>
      </c>
      <c r="Y17" s="18">
        <v>0</v>
      </c>
      <c r="Z17" s="18">
        <f t="shared" si="4"/>
        <v>0</v>
      </c>
      <c r="AA17" s="18" t="str">
        <f>IF('tmp２'!N18="","",'tmp２'!N18)</f>
        <v/>
      </c>
      <c r="AB17" s="18">
        <f>IF('tmp２'!S18="","",'tmp２'!S18)</f>
        <v>0</v>
      </c>
      <c r="AC17" s="18">
        <v>0</v>
      </c>
      <c r="AD17" s="18">
        <f t="shared" si="5"/>
        <v>0</v>
      </c>
      <c r="AE17" s="18" t="str">
        <f>IF('tmp２'!O18="","",'tmp２'!O18)</f>
        <v/>
      </c>
      <c r="AF17" s="18">
        <f>IF('tmp２'!T18="","",'tmp２'!T18)</f>
        <v>0</v>
      </c>
      <c r="AG17" s="18">
        <v>0</v>
      </c>
      <c r="AH17" s="18">
        <f t="shared" si="6"/>
        <v>0</v>
      </c>
      <c r="AJ17" s="18">
        <v>16</v>
      </c>
      <c r="AK17" s="18" t="str">
        <f t="shared" si="7"/>
        <v/>
      </c>
      <c r="AL17" s="18" t="str">
        <f t="shared" si="8"/>
        <v/>
      </c>
      <c r="AM17" s="18" t="str">
        <f t="shared" si="9"/>
        <v/>
      </c>
      <c r="AN17" s="18" t="str">
        <f t="shared" si="10"/>
        <v/>
      </c>
      <c r="AO17" s="18" t="e">
        <f t="shared" si="11"/>
        <v>#N/A</v>
      </c>
      <c r="AP17" s="18" t="str">
        <f t="shared" si="12"/>
        <v/>
      </c>
    </row>
    <row r="18" spans="1:42">
      <c r="A18" s="18">
        <f>COUNT(E$2:E18)</f>
        <v>0</v>
      </c>
      <c r="B18" s="18" t="str">
        <f>'tmp２'!B19</f>
        <v/>
      </c>
      <c r="E18" s="18" t="str">
        <f>'tmp２'!C19</f>
        <v/>
      </c>
      <c r="F18" s="18" t="str">
        <f>'tmp２'!D19</f>
        <v/>
      </c>
      <c r="G18" s="18" t="str">
        <f t="shared" si="0"/>
        <v/>
      </c>
      <c r="H18" s="18" t="str">
        <f>'tmp２'!D19</f>
        <v/>
      </c>
      <c r="I18" s="18" t="str">
        <f t="shared" si="1"/>
        <v/>
      </c>
      <c r="J18" s="18" t="str">
        <f>'tmp２'!E19</f>
        <v/>
      </c>
      <c r="L18" s="18">
        <v>0</v>
      </c>
      <c r="O18" s="18" t="str">
        <f>IF('tmp２'!K19="","",'tmp２'!K19)</f>
        <v/>
      </c>
      <c r="P18" s="18">
        <f>IF('tmp２'!P19="","",'tmp２'!P19)</f>
        <v>0</v>
      </c>
      <c r="Q18" s="18">
        <v>0</v>
      </c>
      <c r="R18" s="18">
        <f t="shared" si="2"/>
        <v>0</v>
      </c>
      <c r="S18" s="18" t="str">
        <f>IF('tmp２'!L19="","",'tmp２'!L19)</f>
        <v/>
      </c>
      <c r="T18" s="18">
        <f>IF('tmp２'!Q19="","",'tmp２'!Q19)</f>
        <v>0</v>
      </c>
      <c r="U18" s="18">
        <v>0</v>
      </c>
      <c r="V18" s="18">
        <f t="shared" si="3"/>
        <v>0</v>
      </c>
      <c r="W18" s="18" t="str">
        <f>IF('tmp２'!M19="","",'tmp２'!M19)</f>
        <v/>
      </c>
      <c r="X18" s="18">
        <f>IF('tmp２'!R19="","",'tmp２'!R19)</f>
        <v>0</v>
      </c>
      <c r="Y18" s="18">
        <v>0</v>
      </c>
      <c r="Z18" s="18">
        <f t="shared" si="4"/>
        <v>0</v>
      </c>
      <c r="AA18" s="18" t="str">
        <f>IF('tmp２'!N19="","",'tmp２'!N19)</f>
        <v/>
      </c>
      <c r="AB18" s="18">
        <f>IF('tmp２'!S19="","",'tmp２'!S19)</f>
        <v>0</v>
      </c>
      <c r="AC18" s="18">
        <v>0</v>
      </c>
      <c r="AD18" s="18">
        <f t="shared" si="5"/>
        <v>0</v>
      </c>
      <c r="AE18" s="18" t="str">
        <f>IF('tmp２'!O19="","",'tmp２'!O19)</f>
        <v/>
      </c>
      <c r="AF18" s="18">
        <f>IF('tmp２'!T19="","",'tmp２'!T19)</f>
        <v>0</v>
      </c>
      <c r="AG18" s="18">
        <v>0</v>
      </c>
      <c r="AH18" s="18">
        <f t="shared" si="6"/>
        <v>0</v>
      </c>
      <c r="AJ18" s="18">
        <v>17</v>
      </c>
      <c r="AK18" s="18" t="str">
        <f t="shared" si="7"/>
        <v/>
      </c>
      <c r="AL18" s="18" t="str">
        <f t="shared" si="8"/>
        <v/>
      </c>
      <c r="AM18" s="18" t="str">
        <f t="shared" si="9"/>
        <v/>
      </c>
      <c r="AN18" s="18" t="str">
        <f t="shared" si="10"/>
        <v/>
      </c>
      <c r="AO18" s="18" t="e">
        <f t="shared" si="11"/>
        <v>#N/A</v>
      </c>
      <c r="AP18" s="18" t="str">
        <f t="shared" si="12"/>
        <v/>
      </c>
    </row>
    <row r="19" spans="1:42">
      <c r="A19" s="18">
        <f>COUNT(E$2:E19)</f>
        <v>0</v>
      </c>
      <c r="B19" s="18" t="str">
        <f>'tmp２'!B20</f>
        <v/>
      </c>
      <c r="E19" s="18" t="str">
        <f>'tmp２'!C20</f>
        <v/>
      </c>
      <c r="F19" s="18" t="str">
        <f>'tmp２'!D20</f>
        <v/>
      </c>
      <c r="G19" s="18" t="str">
        <f t="shared" si="0"/>
        <v/>
      </c>
      <c r="H19" s="18" t="str">
        <f>'tmp２'!D20</f>
        <v/>
      </c>
      <c r="I19" s="18" t="str">
        <f t="shared" si="1"/>
        <v/>
      </c>
      <c r="J19" s="18" t="str">
        <f>'tmp２'!E20</f>
        <v/>
      </c>
      <c r="L19" s="18">
        <v>0</v>
      </c>
      <c r="O19" s="18" t="str">
        <f>IF('tmp２'!K20="","",'tmp２'!K20)</f>
        <v/>
      </c>
      <c r="P19" s="18">
        <f>IF('tmp２'!P20="","",'tmp２'!P20)</f>
        <v>0</v>
      </c>
      <c r="Q19" s="18">
        <v>0</v>
      </c>
      <c r="R19" s="18">
        <f t="shared" si="2"/>
        <v>0</v>
      </c>
      <c r="S19" s="18" t="str">
        <f>IF('tmp２'!L20="","",'tmp２'!L20)</f>
        <v/>
      </c>
      <c r="T19" s="18">
        <f>IF('tmp２'!Q20="","",'tmp２'!Q20)</f>
        <v>0</v>
      </c>
      <c r="U19" s="18">
        <v>0</v>
      </c>
      <c r="V19" s="18">
        <f t="shared" si="3"/>
        <v>0</v>
      </c>
      <c r="W19" s="18" t="str">
        <f>IF('tmp２'!M20="","",'tmp２'!M20)</f>
        <v/>
      </c>
      <c r="X19" s="18">
        <f>IF('tmp２'!R20="","",'tmp２'!R20)</f>
        <v>0</v>
      </c>
      <c r="Y19" s="18">
        <v>0</v>
      </c>
      <c r="Z19" s="18">
        <f t="shared" si="4"/>
        <v>0</v>
      </c>
      <c r="AA19" s="18" t="str">
        <f>IF('tmp２'!N20="","",'tmp２'!N20)</f>
        <v/>
      </c>
      <c r="AB19" s="18">
        <f>IF('tmp２'!S20="","",'tmp２'!S20)</f>
        <v>0</v>
      </c>
      <c r="AC19" s="18">
        <v>0</v>
      </c>
      <c r="AD19" s="18">
        <f t="shared" si="5"/>
        <v>0</v>
      </c>
      <c r="AE19" s="18" t="str">
        <f>IF('tmp２'!O20="","",'tmp２'!O20)</f>
        <v/>
      </c>
      <c r="AF19" s="18">
        <f>IF('tmp２'!T20="","",'tmp２'!T20)</f>
        <v>0</v>
      </c>
      <c r="AG19" s="18">
        <v>0</v>
      </c>
      <c r="AH19" s="18">
        <f t="shared" si="6"/>
        <v>0</v>
      </c>
      <c r="AJ19" s="18">
        <v>18</v>
      </c>
      <c r="AK19" s="18" t="str">
        <f t="shared" si="7"/>
        <v/>
      </c>
      <c r="AL19" s="18" t="str">
        <f t="shared" si="8"/>
        <v/>
      </c>
      <c r="AM19" s="18" t="str">
        <f t="shared" si="9"/>
        <v/>
      </c>
      <c r="AN19" s="18" t="str">
        <f t="shared" si="10"/>
        <v/>
      </c>
      <c r="AO19" s="18" t="e">
        <f t="shared" si="11"/>
        <v>#N/A</v>
      </c>
      <c r="AP19" s="18" t="str">
        <f t="shared" si="12"/>
        <v/>
      </c>
    </row>
    <row r="20" spans="1:42">
      <c r="A20" s="18">
        <f>COUNT(E$2:E20)</f>
        <v>0</v>
      </c>
      <c r="B20" s="18" t="str">
        <f>'tmp２'!B21</f>
        <v/>
      </c>
      <c r="E20" s="18" t="str">
        <f>'tmp２'!C21</f>
        <v/>
      </c>
      <c r="F20" s="18" t="str">
        <f>'tmp２'!D21</f>
        <v/>
      </c>
      <c r="G20" s="18" t="str">
        <f t="shared" si="0"/>
        <v/>
      </c>
      <c r="H20" s="18" t="str">
        <f>'tmp２'!D21</f>
        <v/>
      </c>
      <c r="I20" s="18" t="str">
        <f t="shared" si="1"/>
        <v/>
      </c>
      <c r="J20" s="18" t="str">
        <f>'tmp２'!E21</f>
        <v/>
      </c>
      <c r="L20" s="18">
        <v>0</v>
      </c>
      <c r="O20" s="18" t="str">
        <f>IF('tmp２'!K21="","",'tmp２'!K21)</f>
        <v/>
      </c>
      <c r="P20" s="18">
        <f>IF('tmp２'!P21="","",'tmp２'!P21)</f>
        <v>0</v>
      </c>
      <c r="Q20" s="18">
        <v>0</v>
      </c>
      <c r="R20" s="18">
        <f t="shared" si="2"/>
        <v>0</v>
      </c>
      <c r="S20" s="18" t="str">
        <f>IF('tmp２'!L21="","",'tmp２'!L21)</f>
        <v/>
      </c>
      <c r="T20" s="18">
        <f>IF('tmp２'!Q21="","",'tmp２'!Q21)</f>
        <v>0</v>
      </c>
      <c r="U20" s="18">
        <v>0</v>
      </c>
      <c r="V20" s="18">
        <f t="shared" si="3"/>
        <v>0</v>
      </c>
      <c r="W20" s="18" t="str">
        <f>IF('tmp２'!M21="","",'tmp２'!M21)</f>
        <v/>
      </c>
      <c r="X20" s="18">
        <f>IF('tmp２'!R21="","",'tmp２'!R21)</f>
        <v>0</v>
      </c>
      <c r="Y20" s="18">
        <v>0</v>
      </c>
      <c r="Z20" s="18">
        <f t="shared" si="4"/>
        <v>0</v>
      </c>
      <c r="AA20" s="18" t="str">
        <f>IF('tmp２'!N21="","",'tmp２'!N21)</f>
        <v/>
      </c>
      <c r="AB20" s="18">
        <f>IF('tmp２'!S21="","",'tmp２'!S21)</f>
        <v>0</v>
      </c>
      <c r="AC20" s="18">
        <v>0</v>
      </c>
      <c r="AD20" s="18">
        <f t="shared" si="5"/>
        <v>0</v>
      </c>
      <c r="AE20" s="18" t="str">
        <f>IF('tmp２'!O21="","",'tmp２'!O21)</f>
        <v/>
      </c>
      <c r="AF20" s="18">
        <f>IF('tmp２'!T21="","",'tmp２'!T21)</f>
        <v>0</v>
      </c>
      <c r="AG20" s="18">
        <v>0</v>
      </c>
      <c r="AH20" s="18">
        <f t="shared" si="6"/>
        <v>0</v>
      </c>
      <c r="AJ20" s="18">
        <v>19</v>
      </c>
      <c r="AK20" s="18" t="str">
        <f t="shared" si="7"/>
        <v/>
      </c>
      <c r="AL20" s="18" t="str">
        <f t="shared" si="8"/>
        <v/>
      </c>
      <c r="AM20" s="18" t="str">
        <f t="shared" si="9"/>
        <v/>
      </c>
      <c r="AN20" s="18" t="str">
        <f t="shared" si="10"/>
        <v/>
      </c>
      <c r="AO20" s="18" t="e">
        <f t="shared" si="11"/>
        <v>#N/A</v>
      </c>
      <c r="AP20" s="18" t="str">
        <f t="shared" si="12"/>
        <v/>
      </c>
    </row>
    <row r="21" spans="1:42">
      <c r="A21" s="18">
        <f>COUNT(E$2:E21)</f>
        <v>0</v>
      </c>
      <c r="B21" s="18" t="str">
        <f>'tmp２'!B22</f>
        <v/>
      </c>
      <c r="E21" s="18" t="str">
        <f>'tmp２'!C22</f>
        <v/>
      </c>
      <c r="F21" s="18" t="str">
        <f>'tmp２'!D22</f>
        <v/>
      </c>
      <c r="G21" s="18" t="str">
        <f t="shared" si="0"/>
        <v/>
      </c>
      <c r="H21" s="18" t="str">
        <f>'tmp２'!D22</f>
        <v/>
      </c>
      <c r="I21" s="18" t="str">
        <f t="shared" si="1"/>
        <v/>
      </c>
      <c r="J21" s="18" t="str">
        <f>'tmp２'!E22</f>
        <v/>
      </c>
      <c r="L21" s="18">
        <v>0</v>
      </c>
      <c r="O21" s="18" t="str">
        <f>IF('tmp２'!K22="","",'tmp２'!K22)</f>
        <v/>
      </c>
      <c r="P21" s="18">
        <f>IF('tmp２'!P22="","",'tmp２'!P22)</f>
        <v>0</v>
      </c>
      <c r="Q21" s="18">
        <v>0</v>
      </c>
      <c r="R21" s="18">
        <f t="shared" si="2"/>
        <v>0</v>
      </c>
      <c r="S21" s="18" t="str">
        <f>IF('tmp２'!L22="","",'tmp２'!L22)</f>
        <v/>
      </c>
      <c r="T21" s="18">
        <f>IF('tmp２'!Q22="","",'tmp２'!Q22)</f>
        <v>0</v>
      </c>
      <c r="U21" s="18">
        <v>0</v>
      </c>
      <c r="V21" s="18">
        <f t="shared" si="3"/>
        <v>0</v>
      </c>
      <c r="W21" s="18" t="str">
        <f>IF('tmp２'!M22="","",'tmp２'!M22)</f>
        <v/>
      </c>
      <c r="X21" s="18">
        <f>IF('tmp２'!R22="","",'tmp２'!R22)</f>
        <v>0</v>
      </c>
      <c r="Y21" s="18">
        <v>0</v>
      </c>
      <c r="Z21" s="18">
        <f t="shared" si="4"/>
        <v>0</v>
      </c>
      <c r="AA21" s="18" t="str">
        <f>IF('tmp２'!N22="","",'tmp２'!N22)</f>
        <v/>
      </c>
      <c r="AB21" s="18">
        <f>IF('tmp２'!S22="","",'tmp２'!S22)</f>
        <v>0</v>
      </c>
      <c r="AC21" s="18">
        <v>0</v>
      </c>
      <c r="AD21" s="18">
        <f t="shared" si="5"/>
        <v>0</v>
      </c>
      <c r="AE21" s="18" t="str">
        <f>IF('tmp２'!O22="","",'tmp２'!O22)</f>
        <v/>
      </c>
      <c r="AF21" s="18">
        <f>IF('tmp２'!T22="","",'tmp２'!T22)</f>
        <v>0</v>
      </c>
      <c r="AG21" s="18">
        <v>0</v>
      </c>
      <c r="AH21" s="18">
        <f t="shared" si="6"/>
        <v>0</v>
      </c>
      <c r="AJ21" s="18">
        <v>20</v>
      </c>
      <c r="AK21" s="18" t="str">
        <f t="shared" si="7"/>
        <v/>
      </c>
      <c r="AL21" s="18" t="str">
        <f t="shared" si="8"/>
        <v/>
      </c>
      <c r="AM21" s="18" t="str">
        <f t="shared" si="9"/>
        <v/>
      </c>
      <c r="AN21" s="18" t="str">
        <f t="shared" si="10"/>
        <v/>
      </c>
      <c r="AO21" s="18" t="e">
        <f t="shared" si="11"/>
        <v>#N/A</v>
      </c>
      <c r="AP21" s="18" t="str">
        <f t="shared" si="12"/>
        <v/>
      </c>
    </row>
    <row r="22" spans="1:42">
      <c r="A22" s="18">
        <f>COUNT(E$2:E22)</f>
        <v>0</v>
      </c>
      <c r="B22" s="18" t="str">
        <f>'tmp２'!B23</f>
        <v/>
      </c>
      <c r="E22" s="18" t="str">
        <f>'tmp２'!C23</f>
        <v/>
      </c>
      <c r="F22" s="18" t="str">
        <f>'tmp２'!D23</f>
        <v/>
      </c>
      <c r="G22" s="18" t="str">
        <f t="shared" si="0"/>
        <v/>
      </c>
      <c r="H22" s="18" t="str">
        <f>'tmp２'!D23</f>
        <v/>
      </c>
      <c r="I22" s="18" t="str">
        <f t="shared" si="1"/>
        <v/>
      </c>
      <c r="J22" s="18" t="str">
        <f>'tmp２'!E23</f>
        <v/>
      </c>
      <c r="L22" s="18">
        <v>0</v>
      </c>
      <c r="O22" s="18" t="str">
        <f>IF('tmp２'!K23="","",'tmp２'!K23)</f>
        <v/>
      </c>
      <c r="P22" s="18">
        <f>IF('tmp２'!P23="","",'tmp２'!P23)</f>
        <v>0</v>
      </c>
      <c r="Q22" s="18">
        <v>0</v>
      </c>
      <c r="R22" s="18">
        <f t="shared" si="2"/>
        <v>0</v>
      </c>
      <c r="S22" s="18" t="str">
        <f>IF('tmp２'!L23="","",'tmp２'!L23)</f>
        <v/>
      </c>
      <c r="T22" s="18">
        <f>IF('tmp２'!Q23="","",'tmp２'!Q23)</f>
        <v>0</v>
      </c>
      <c r="U22" s="18">
        <v>0</v>
      </c>
      <c r="V22" s="18">
        <f t="shared" si="3"/>
        <v>0</v>
      </c>
      <c r="W22" s="18" t="str">
        <f>IF('tmp２'!M23="","",'tmp２'!M23)</f>
        <v/>
      </c>
      <c r="X22" s="18">
        <f>IF('tmp２'!R23="","",'tmp２'!R23)</f>
        <v>0</v>
      </c>
      <c r="Y22" s="18">
        <v>0</v>
      </c>
      <c r="Z22" s="18">
        <f t="shared" si="4"/>
        <v>0</v>
      </c>
      <c r="AA22" s="18" t="str">
        <f>IF('tmp２'!N23="","",'tmp２'!N23)</f>
        <v/>
      </c>
      <c r="AB22" s="18">
        <f>IF('tmp２'!S23="","",'tmp２'!S23)</f>
        <v>0</v>
      </c>
      <c r="AC22" s="18">
        <v>0</v>
      </c>
      <c r="AD22" s="18">
        <f t="shared" si="5"/>
        <v>0</v>
      </c>
      <c r="AE22" s="18" t="str">
        <f>IF('tmp２'!O23="","",'tmp２'!O23)</f>
        <v/>
      </c>
      <c r="AF22" s="18">
        <f>IF('tmp２'!T23="","",'tmp２'!T23)</f>
        <v>0</v>
      </c>
      <c r="AG22" s="18">
        <v>0</v>
      </c>
      <c r="AH22" s="18">
        <f t="shared" si="6"/>
        <v>0</v>
      </c>
      <c r="AJ22" s="18">
        <v>21</v>
      </c>
      <c r="AK22" s="18" t="str">
        <f t="shared" si="7"/>
        <v/>
      </c>
      <c r="AL22" s="18" t="str">
        <f t="shared" si="8"/>
        <v/>
      </c>
      <c r="AM22" s="18" t="str">
        <f t="shared" si="9"/>
        <v/>
      </c>
      <c r="AN22" s="18" t="str">
        <f t="shared" si="10"/>
        <v/>
      </c>
      <c r="AO22" s="18" t="e">
        <f t="shared" si="11"/>
        <v>#N/A</v>
      </c>
      <c r="AP22" s="18" t="str">
        <f t="shared" si="12"/>
        <v/>
      </c>
    </row>
    <row r="23" spans="1:42">
      <c r="A23" s="18">
        <f>COUNT(E$2:E23)</f>
        <v>0</v>
      </c>
      <c r="B23" s="18" t="str">
        <f>'tmp２'!B24</f>
        <v/>
      </c>
      <c r="E23" s="18" t="str">
        <f>'tmp２'!C24</f>
        <v/>
      </c>
      <c r="F23" s="18" t="str">
        <f>'tmp２'!D24</f>
        <v/>
      </c>
      <c r="G23" s="18" t="str">
        <f t="shared" si="0"/>
        <v/>
      </c>
      <c r="H23" s="18" t="str">
        <f>'tmp２'!D24</f>
        <v/>
      </c>
      <c r="I23" s="18" t="str">
        <f t="shared" si="1"/>
        <v/>
      </c>
      <c r="J23" s="18" t="str">
        <f>'tmp２'!E24</f>
        <v/>
      </c>
      <c r="L23" s="18">
        <v>0</v>
      </c>
      <c r="O23" s="18" t="str">
        <f>IF('tmp２'!K24="","",'tmp２'!K24)</f>
        <v/>
      </c>
      <c r="P23" s="18">
        <f>IF('tmp２'!P24="","",'tmp２'!P24)</f>
        <v>0</v>
      </c>
      <c r="Q23" s="18">
        <v>0</v>
      </c>
      <c r="R23" s="18">
        <f t="shared" si="2"/>
        <v>0</v>
      </c>
      <c r="S23" s="18" t="str">
        <f>IF('tmp２'!L24="","",'tmp２'!L24)</f>
        <v/>
      </c>
      <c r="T23" s="18">
        <f>IF('tmp２'!Q24="","",'tmp２'!Q24)</f>
        <v>0</v>
      </c>
      <c r="U23" s="18">
        <v>0</v>
      </c>
      <c r="V23" s="18">
        <f t="shared" si="3"/>
        <v>0</v>
      </c>
      <c r="W23" s="18" t="str">
        <f>IF('tmp２'!M24="","",'tmp２'!M24)</f>
        <v/>
      </c>
      <c r="X23" s="18">
        <f>IF('tmp２'!R24="","",'tmp２'!R24)</f>
        <v>0</v>
      </c>
      <c r="Y23" s="18">
        <v>0</v>
      </c>
      <c r="Z23" s="18">
        <f t="shared" si="4"/>
        <v>0</v>
      </c>
      <c r="AA23" s="18" t="str">
        <f>IF('tmp２'!N24="","",'tmp２'!N24)</f>
        <v/>
      </c>
      <c r="AB23" s="18">
        <f>IF('tmp２'!S24="","",'tmp２'!S24)</f>
        <v>0</v>
      </c>
      <c r="AC23" s="18">
        <v>0</v>
      </c>
      <c r="AD23" s="18">
        <f t="shared" si="5"/>
        <v>0</v>
      </c>
      <c r="AE23" s="18" t="str">
        <f>IF('tmp２'!O24="","",'tmp２'!O24)</f>
        <v/>
      </c>
      <c r="AF23" s="18">
        <f>IF('tmp２'!T24="","",'tmp２'!T24)</f>
        <v>0</v>
      </c>
      <c r="AG23" s="18">
        <v>0</v>
      </c>
      <c r="AH23" s="18">
        <f t="shared" si="6"/>
        <v>0</v>
      </c>
      <c r="AJ23" s="18">
        <v>22</v>
      </c>
      <c r="AK23" s="18" t="str">
        <f t="shared" si="7"/>
        <v/>
      </c>
      <c r="AL23" s="18" t="str">
        <f t="shared" si="8"/>
        <v/>
      </c>
      <c r="AM23" s="18" t="str">
        <f t="shared" si="9"/>
        <v/>
      </c>
      <c r="AN23" s="18" t="str">
        <f t="shared" si="10"/>
        <v/>
      </c>
      <c r="AO23" s="18" t="e">
        <f t="shared" si="11"/>
        <v>#N/A</v>
      </c>
      <c r="AP23" s="18" t="str">
        <f t="shared" si="12"/>
        <v/>
      </c>
    </row>
    <row r="24" spans="1:42">
      <c r="A24" s="18">
        <f>COUNT(E$2:E24)</f>
        <v>0</v>
      </c>
      <c r="B24" s="18" t="str">
        <f>'tmp２'!B25</f>
        <v/>
      </c>
      <c r="E24" s="18" t="str">
        <f>'tmp２'!C25</f>
        <v/>
      </c>
      <c r="F24" s="18" t="str">
        <f>'tmp２'!D25</f>
        <v/>
      </c>
      <c r="G24" s="18" t="str">
        <f t="shared" si="0"/>
        <v/>
      </c>
      <c r="H24" s="18" t="str">
        <f>'tmp２'!D25</f>
        <v/>
      </c>
      <c r="I24" s="18" t="str">
        <f t="shared" si="1"/>
        <v/>
      </c>
      <c r="J24" s="18" t="str">
        <f>'tmp２'!E25</f>
        <v/>
      </c>
      <c r="L24" s="18">
        <v>0</v>
      </c>
      <c r="O24" s="18" t="str">
        <f>IF('tmp２'!K25="","",'tmp２'!K25)</f>
        <v/>
      </c>
      <c r="P24" s="18">
        <f>IF('tmp２'!P25="","",'tmp２'!P25)</f>
        <v>0</v>
      </c>
      <c r="Q24" s="18">
        <v>0</v>
      </c>
      <c r="R24" s="18">
        <f t="shared" si="2"/>
        <v>0</v>
      </c>
      <c r="S24" s="18" t="str">
        <f>IF('tmp２'!L25="","",'tmp２'!L25)</f>
        <v/>
      </c>
      <c r="T24" s="18">
        <f>IF('tmp２'!Q25="","",'tmp２'!Q25)</f>
        <v>0</v>
      </c>
      <c r="U24" s="18">
        <v>0</v>
      </c>
      <c r="V24" s="18">
        <f t="shared" si="3"/>
        <v>0</v>
      </c>
      <c r="W24" s="18" t="str">
        <f>IF('tmp２'!M25="","",'tmp２'!M25)</f>
        <v/>
      </c>
      <c r="X24" s="18">
        <f>IF('tmp２'!R25="","",'tmp２'!R25)</f>
        <v>0</v>
      </c>
      <c r="Y24" s="18">
        <v>0</v>
      </c>
      <c r="Z24" s="18">
        <f t="shared" si="4"/>
        <v>0</v>
      </c>
      <c r="AA24" s="18" t="str">
        <f>IF('tmp２'!N25="","",'tmp２'!N25)</f>
        <v/>
      </c>
      <c r="AB24" s="18">
        <f>IF('tmp２'!S25="","",'tmp２'!S25)</f>
        <v>0</v>
      </c>
      <c r="AC24" s="18">
        <v>0</v>
      </c>
      <c r="AD24" s="18">
        <f t="shared" si="5"/>
        <v>0</v>
      </c>
      <c r="AE24" s="18" t="str">
        <f>IF('tmp２'!O25="","",'tmp２'!O25)</f>
        <v/>
      </c>
      <c r="AF24" s="18">
        <f>IF('tmp２'!T25="","",'tmp２'!T25)</f>
        <v>0</v>
      </c>
      <c r="AG24" s="18">
        <v>0</v>
      </c>
      <c r="AH24" s="18">
        <f t="shared" si="6"/>
        <v>0</v>
      </c>
      <c r="AJ24" s="18">
        <v>23</v>
      </c>
      <c r="AK24" s="18" t="str">
        <f t="shared" si="7"/>
        <v/>
      </c>
      <c r="AL24" s="18" t="str">
        <f t="shared" si="8"/>
        <v/>
      </c>
      <c r="AM24" s="18" t="str">
        <f t="shared" si="9"/>
        <v/>
      </c>
      <c r="AN24" s="18" t="str">
        <f t="shared" si="10"/>
        <v/>
      </c>
      <c r="AO24" s="18" t="e">
        <f t="shared" si="11"/>
        <v>#N/A</v>
      </c>
      <c r="AP24" s="18" t="str">
        <f t="shared" si="12"/>
        <v/>
      </c>
    </row>
    <row r="25" spans="1:42">
      <c r="A25" s="18">
        <f>COUNT(E$2:E25)</f>
        <v>0</v>
      </c>
      <c r="B25" s="18" t="str">
        <f>'tmp２'!B26</f>
        <v/>
      </c>
      <c r="E25" s="18" t="str">
        <f>'tmp２'!C26</f>
        <v/>
      </c>
      <c r="F25" s="18" t="str">
        <f>'tmp２'!D26</f>
        <v/>
      </c>
      <c r="G25" s="18" t="str">
        <f t="shared" si="0"/>
        <v/>
      </c>
      <c r="H25" s="18" t="str">
        <f>'tmp２'!D26</f>
        <v/>
      </c>
      <c r="I25" s="18" t="str">
        <f t="shared" si="1"/>
        <v/>
      </c>
      <c r="J25" s="18" t="str">
        <f>'tmp２'!E26</f>
        <v/>
      </c>
      <c r="L25" s="18">
        <v>0</v>
      </c>
      <c r="O25" s="18" t="str">
        <f>IF('tmp２'!K26="","",'tmp２'!K26)</f>
        <v/>
      </c>
      <c r="P25" s="18">
        <f>IF('tmp２'!P26="","",'tmp２'!P26)</f>
        <v>0</v>
      </c>
      <c r="Q25" s="18">
        <v>0</v>
      </c>
      <c r="R25" s="18">
        <f t="shared" si="2"/>
        <v>0</v>
      </c>
      <c r="S25" s="18" t="str">
        <f>IF('tmp２'!L26="","",'tmp２'!L26)</f>
        <v/>
      </c>
      <c r="T25" s="18">
        <f>IF('tmp２'!Q26="","",'tmp２'!Q26)</f>
        <v>0</v>
      </c>
      <c r="U25" s="18">
        <v>0</v>
      </c>
      <c r="V25" s="18">
        <f t="shared" si="3"/>
        <v>0</v>
      </c>
      <c r="W25" s="18" t="str">
        <f>IF('tmp２'!M26="","",'tmp２'!M26)</f>
        <v/>
      </c>
      <c r="X25" s="18">
        <f>IF('tmp２'!R26="","",'tmp２'!R26)</f>
        <v>0</v>
      </c>
      <c r="Y25" s="18">
        <v>0</v>
      </c>
      <c r="Z25" s="18">
        <f t="shared" si="4"/>
        <v>0</v>
      </c>
      <c r="AA25" s="18" t="str">
        <f>IF('tmp２'!N26="","",'tmp２'!N26)</f>
        <v/>
      </c>
      <c r="AB25" s="18">
        <f>IF('tmp２'!S26="","",'tmp２'!S26)</f>
        <v>0</v>
      </c>
      <c r="AC25" s="18">
        <v>0</v>
      </c>
      <c r="AD25" s="18">
        <f t="shared" si="5"/>
        <v>0</v>
      </c>
      <c r="AE25" s="18" t="str">
        <f>IF('tmp２'!O26="","",'tmp２'!O26)</f>
        <v/>
      </c>
      <c r="AF25" s="18">
        <f>IF('tmp２'!T26="","",'tmp２'!T26)</f>
        <v>0</v>
      </c>
      <c r="AG25" s="18">
        <v>0</v>
      </c>
      <c r="AH25" s="18">
        <f t="shared" si="6"/>
        <v>0</v>
      </c>
      <c r="AJ25" s="18">
        <v>24</v>
      </c>
      <c r="AK25" s="18" t="str">
        <f t="shared" si="7"/>
        <v/>
      </c>
      <c r="AL25" s="18" t="str">
        <f t="shared" si="8"/>
        <v/>
      </c>
      <c r="AM25" s="18" t="str">
        <f t="shared" si="9"/>
        <v/>
      </c>
      <c r="AN25" s="18" t="str">
        <f t="shared" si="10"/>
        <v/>
      </c>
      <c r="AO25" s="18" t="e">
        <f t="shared" si="11"/>
        <v>#N/A</v>
      </c>
      <c r="AP25" s="18" t="str">
        <f t="shared" si="12"/>
        <v/>
      </c>
    </row>
    <row r="26" spans="1:42">
      <c r="A26" s="18">
        <f>COUNT(E$2:E26)</f>
        <v>0</v>
      </c>
      <c r="B26" s="18" t="str">
        <f>'tmp２'!B27</f>
        <v/>
      </c>
      <c r="E26" s="18" t="str">
        <f>'tmp２'!C27</f>
        <v/>
      </c>
      <c r="F26" s="18" t="str">
        <f>'tmp２'!D27</f>
        <v/>
      </c>
      <c r="G26" s="18" t="str">
        <f t="shared" si="0"/>
        <v/>
      </c>
      <c r="H26" s="18" t="str">
        <f>'tmp２'!D27</f>
        <v/>
      </c>
      <c r="I26" s="18" t="str">
        <f t="shared" si="1"/>
        <v/>
      </c>
      <c r="J26" s="18" t="str">
        <f>'tmp２'!E27</f>
        <v/>
      </c>
      <c r="L26" s="18">
        <v>0</v>
      </c>
      <c r="O26" s="18" t="str">
        <f>IF('tmp２'!K27="","",'tmp２'!K27)</f>
        <v/>
      </c>
      <c r="P26" s="18">
        <f>IF('tmp２'!P27="","",'tmp２'!P27)</f>
        <v>0</v>
      </c>
      <c r="Q26" s="18">
        <v>0</v>
      </c>
      <c r="R26" s="18">
        <f t="shared" si="2"/>
        <v>0</v>
      </c>
      <c r="S26" s="18" t="str">
        <f>IF('tmp２'!L27="","",'tmp２'!L27)</f>
        <v/>
      </c>
      <c r="T26" s="18">
        <f>IF('tmp２'!Q27="","",'tmp２'!Q27)</f>
        <v>0</v>
      </c>
      <c r="U26" s="18">
        <v>0</v>
      </c>
      <c r="V26" s="18">
        <f t="shared" si="3"/>
        <v>0</v>
      </c>
      <c r="W26" s="18" t="str">
        <f>IF('tmp２'!M27="","",'tmp２'!M27)</f>
        <v/>
      </c>
      <c r="X26" s="18">
        <f>IF('tmp２'!R27="","",'tmp２'!R27)</f>
        <v>0</v>
      </c>
      <c r="Y26" s="18">
        <v>0</v>
      </c>
      <c r="Z26" s="18">
        <f t="shared" si="4"/>
        <v>0</v>
      </c>
      <c r="AA26" s="18" t="str">
        <f>IF('tmp２'!N27="","",'tmp２'!N27)</f>
        <v/>
      </c>
      <c r="AB26" s="18">
        <f>IF('tmp２'!S27="","",'tmp２'!S27)</f>
        <v>0</v>
      </c>
      <c r="AC26" s="18">
        <v>0</v>
      </c>
      <c r="AD26" s="18">
        <f t="shared" si="5"/>
        <v>0</v>
      </c>
      <c r="AE26" s="18" t="str">
        <f>IF('tmp２'!O27="","",'tmp２'!O27)</f>
        <v/>
      </c>
      <c r="AF26" s="18">
        <f>IF('tmp２'!T27="","",'tmp２'!T27)</f>
        <v>0</v>
      </c>
      <c r="AG26" s="18">
        <v>0</v>
      </c>
      <c r="AH26" s="18">
        <f t="shared" si="6"/>
        <v>0</v>
      </c>
      <c r="AJ26" s="18">
        <v>25</v>
      </c>
      <c r="AK26" s="18" t="str">
        <f t="shared" si="7"/>
        <v/>
      </c>
      <c r="AL26" s="18" t="str">
        <f t="shared" si="8"/>
        <v/>
      </c>
      <c r="AM26" s="18" t="str">
        <f t="shared" si="9"/>
        <v/>
      </c>
      <c r="AN26" s="18" t="str">
        <f t="shared" si="10"/>
        <v/>
      </c>
      <c r="AO26" s="18" t="e">
        <f t="shared" si="11"/>
        <v>#N/A</v>
      </c>
      <c r="AP26" s="18" t="str">
        <f t="shared" si="12"/>
        <v/>
      </c>
    </row>
    <row r="27" spans="1:42">
      <c r="A27" s="18">
        <f>COUNT(E$2:E27)</f>
        <v>0</v>
      </c>
      <c r="B27" s="18" t="str">
        <f>'tmp２'!B28</f>
        <v/>
      </c>
      <c r="E27" s="18" t="str">
        <f>'tmp２'!C28</f>
        <v/>
      </c>
      <c r="F27" s="18" t="str">
        <f>'tmp２'!D28</f>
        <v/>
      </c>
      <c r="G27" s="18" t="str">
        <f t="shared" si="0"/>
        <v/>
      </c>
      <c r="H27" s="18" t="str">
        <f>'tmp２'!D28</f>
        <v/>
      </c>
      <c r="I27" s="18" t="str">
        <f t="shared" si="1"/>
        <v/>
      </c>
      <c r="J27" s="18" t="str">
        <f>'tmp２'!E28</f>
        <v/>
      </c>
      <c r="L27" s="18">
        <v>0</v>
      </c>
      <c r="O27" s="18" t="str">
        <f>IF('tmp２'!K28="","",'tmp２'!K28)</f>
        <v/>
      </c>
      <c r="P27" s="18">
        <f>IF('tmp２'!P28="","",'tmp２'!P28)</f>
        <v>0</v>
      </c>
      <c r="Q27" s="18">
        <v>0</v>
      </c>
      <c r="R27" s="18">
        <f t="shared" si="2"/>
        <v>0</v>
      </c>
      <c r="S27" s="18" t="str">
        <f>IF('tmp２'!L28="","",'tmp２'!L28)</f>
        <v/>
      </c>
      <c r="T27" s="18">
        <f>IF('tmp２'!Q28="","",'tmp２'!Q28)</f>
        <v>0</v>
      </c>
      <c r="U27" s="18">
        <v>0</v>
      </c>
      <c r="V27" s="18">
        <f t="shared" si="3"/>
        <v>0</v>
      </c>
      <c r="W27" s="18" t="str">
        <f>IF('tmp２'!M28="","",'tmp２'!M28)</f>
        <v/>
      </c>
      <c r="X27" s="18">
        <f>IF('tmp２'!R28="","",'tmp２'!R28)</f>
        <v>0</v>
      </c>
      <c r="Y27" s="18">
        <v>0</v>
      </c>
      <c r="Z27" s="18">
        <f t="shared" si="4"/>
        <v>0</v>
      </c>
      <c r="AA27" s="18" t="str">
        <f>IF('tmp２'!N28="","",'tmp２'!N28)</f>
        <v/>
      </c>
      <c r="AB27" s="18">
        <f>IF('tmp２'!S28="","",'tmp２'!S28)</f>
        <v>0</v>
      </c>
      <c r="AC27" s="18">
        <v>0</v>
      </c>
      <c r="AD27" s="18">
        <f t="shared" si="5"/>
        <v>0</v>
      </c>
      <c r="AE27" s="18" t="str">
        <f>IF('tmp２'!O28="","",'tmp２'!O28)</f>
        <v/>
      </c>
      <c r="AF27" s="18">
        <f>IF('tmp２'!T28="","",'tmp２'!T28)</f>
        <v>0</v>
      </c>
      <c r="AG27" s="18">
        <v>0</v>
      </c>
      <c r="AH27" s="18">
        <f t="shared" si="6"/>
        <v>0</v>
      </c>
      <c r="AJ27" s="18">
        <v>26</v>
      </c>
      <c r="AK27" s="18" t="str">
        <f t="shared" si="7"/>
        <v/>
      </c>
      <c r="AL27" s="18" t="str">
        <f t="shared" si="8"/>
        <v/>
      </c>
      <c r="AM27" s="18" t="str">
        <f t="shared" si="9"/>
        <v/>
      </c>
      <c r="AN27" s="18" t="str">
        <f t="shared" si="10"/>
        <v/>
      </c>
      <c r="AO27" s="18" t="e">
        <f t="shared" si="11"/>
        <v>#N/A</v>
      </c>
      <c r="AP27" s="18" t="str">
        <f t="shared" si="12"/>
        <v/>
      </c>
    </row>
    <row r="28" spans="1:42">
      <c r="A28" s="18">
        <f>COUNT(E$2:E28)</f>
        <v>0</v>
      </c>
      <c r="B28" s="18" t="str">
        <f>'tmp２'!B29</f>
        <v/>
      </c>
      <c r="E28" s="18" t="str">
        <f>'tmp２'!C29</f>
        <v/>
      </c>
      <c r="F28" s="18" t="str">
        <f>'tmp２'!D29</f>
        <v/>
      </c>
      <c r="G28" s="18" t="str">
        <f t="shared" si="0"/>
        <v/>
      </c>
      <c r="H28" s="18" t="str">
        <f>'tmp２'!D29</f>
        <v/>
      </c>
      <c r="I28" s="18" t="str">
        <f t="shared" si="1"/>
        <v/>
      </c>
      <c r="J28" s="18" t="str">
        <f>'tmp２'!E29</f>
        <v/>
      </c>
      <c r="L28" s="18">
        <v>0</v>
      </c>
      <c r="O28" s="18" t="str">
        <f>IF('tmp２'!K29="","",'tmp２'!K29)</f>
        <v/>
      </c>
      <c r="P28" s="18">
        <f>IF('tmp２'!P29="","",'tmp２'!P29)</f>
        <v>0</v>
      </c>
      <c r="Q28" s="18">
        <v>0</v>
      </c>
      <c r="R28" s="18">
        <f t="shared" si="2"/>
        <v>0</v>
      </c>
      <c r="S28" s="18" t="str">
        <f>IF('tmp２'!L29="","",'tmp２'!L29)</f>
        <v/>
      </c>
      <c r="T28" s="18">
        <f>IF('tmp２'!Q29="","",'tmp２'!Q29)</f>
        <v>0</v>
      </c>
      <c r="U28" s="18">
        <v>0</v>
      </c>
      <c r="V28" s="18">
        <f t="shared" si="3"/>
        <v>0</v>
      </c>
      <c r="W28" s="18" t="str">
        <f>IF('tmp２'!M29="","",'tmp２'!M29)</f>
        <v/>
      </c>
      <c r="X28" s="18">
        <f>IF('tmp２'!R29="","",'tmp２'!R29)</f>
        <v>0</v>
      </c>
      <c r="Y28" s="18">
        <v>0</v>
      </c>
      <c r="Z28" s="18">
        <f t="shared" si="4"/>
        <v>0</v>
      </c>
      <c r="AA28" s="18" t="str">
        <f>IF('tmp２'!N29="","",'tmp２'!N29)</f>
        <v/>
      </c>
      <c r="AB28" s="18">
        <f>IF('tmp２'!S29="","",'tmp２'!S29)</f>
        <v>0</v>
      </c>
      <c r="AC28" s="18">
        <v>0</v>
      </c>
      <c r="AD28" s="18">
        <f t="shared" si="5"/>
        <v>0</v>
      </c>
      <c r="AE28" s="18" t="str">
        <f>IF('tmp２'!O29="","",'tmp２'!O29)</f>
        <v/>
      </c>
      <c r="AF28" s="18">
        <f>IF('tmp２'!T29="","",'tmp２'!T29)</f>
        <v>0</v>
      </c>
      <c r="AG28" s="18">
        <v>0</v>
      </c>
      <c r="AH28" s="18">
        <f t="shared" si="6"/>
        <v>0</v>
      </c>
      <c r="AJ28" s="18">
        <v>27</v>
      </c>
      <c r="AK28" s="18" t="str">
        <f t="shared" si="7"/>
        <v/>
      </c>
      <c r="AL28" s="18" t="str">
        <f t="shared" si="8"/>
        <v/>
      </c>
      <c r="AM28" s="18" t="str">
        <f t="shared" si="9"/>
        <v/>
      </c>
      <c r="AN28" s="18" t="str">
        <f t="shared" si="10"/>
        <v/>
      </c>
      <c r="AO28" s="18" t="e">
        <f t="shared" si="11"/>
        <v>#N/A</v>
      </c>
      <c r="AP28" s="18" t="str">
        <f t="shared" si="12"/>
        <v/>
      </c>
    </row>
    <row r="29" spans="1:42">
      <c r="A29" s="18">
        <f>COUNT(E$2:E29)</f>
        <v>0</v>
      </c>
      <c r="B29" s="18" t="str">
        <f>'tmp２'!B30</f>
        <v/>
      </c>
      <c r="E29" s="18" t="str">
        <f>'tmp２'!C30</f>
        <v/>
      </c>
      <c r="F29" s="18" t="str">
        <f>'tmp２'!D30</f>
        <v/>
      </c>
      <c r="G29" s="18" t="str">
        <f t="shared" si="0"/>
        <v/>
      </c>
      <c r="H29" s="18" t="str">
        <f>'tmp２'!D30</f>
        <v/>
      </c>
      <c r="I29" s="18" t="str">
        <f t="shared" si="1"/>
        <v/>
      </c>
      <c r="J29" s="18" t="str">
        <f>'tmp２'!E30</f>
        <v/>
      </c>
      <c r="L29" s="18">
        <v>0</v>
      </c>
      <c r="O29" s="18" t="str">
        <f>IF('tmp２'!K30="","",'tmp２'!K30)</f>
        <v/>
      </c>
      <c r="P29" s="18">
        <f>IF('tmp２'!P30="","",'tmp２'!P30)</f>
        <v>0</v>
      </c>
      <c r="Q29" s="18">
        <v>0</v>
      </c>
      <c r="R29" s="18">
        <f t="shared" si="2"/>
        <v>0</v>
      </c>
      <c r="S29" s="18" t="str">
        <f>IF('tmp２'!L30="","",'tmp２'!L30)</f>
        <v/>
      </c>
      <c r="T29" s="18">
        <f>IF('tmp２'!Q30="","",'tmp２'!Q30)</f>
        <v>0</v>
      </c>
      <c r="U29" s="18">
        <v>0</v>
      </c>
      <c r="V29" s="18">
        <f t="shared" si="3"/>
        <v>0</v>
      </c>
      <c r="W29" s="18" t="str">
        <f>IF('tmp２'!M30="","",'tmp２'!M30)</f>
        <v/>
      </c>
      <c r="X29" s="18">
        <f>IF('tmp２'!R30="","",'tmp２'!R30)</f>
        <v>0</v>
      </c>
      <c r="Y29" s="18">
        <v>0</v>
      </c>
      <c r="Z29" s="18">
        <f t="shared" si="4"/>
        <v>0</v>
      </c>
      <c r="AA29" s="18" t="str">
        <f>IF('tmp２'!N30="","",'tmp２'!N30)</f>
        <v/>
      </c>
      <c r="AB29" s="18">
        <f>IF('tmp２'!S30="","",'tmp２'!S30)</f>
        <v>0</v>
      </c>
      <c r="AC29" s="18">
        <v>0</v>
      </c>
      <c r="AD29" s="18">
        <f t="shared" si="5"/>
        <v>0</v>
      </c>
      <c r="AE29" s="18" t="str">
        <f>IF('tmp２'!O30="","",'tmp２'!O30)</f>
        <v/>
      </c>
      <c r="AF29" s="18">
        <f>IF('tmp２'!T30="","",'tmp２'!T30)</f>
        <v>0</v>
      </c>
      <c r="AG29" s="18">
        <v>0</v>
      </c>
      <c r="AH29" s="18">
        <f t="shared" si="6"/>
        <v>0</v>
      </c>
      <c r="AJ29" s="18">
        <v>28</v>
      </c>
      <c r="AK29" s="18" t="str">
        <f t="shared" si="7"/>
        <v/>
      </c>
      <c r="AL29" s="18" t="str">
        <f t="shared" si="8"/>
        <v/>
      </c>
      <c r="AM29" s="18" t="str">
        <f t="shared" si="9"/>
        <v/>
      </c>
      <c r="AN29" s="18" t="str">
        <f t="shared" si="10"/>
        <v/>
      </c>
      <c r="AO29" s="18" t="e">
        <f t="shared" si="11"/>
        <v>#N/A</v>
      </c>
      <c r="AP29" s="18" t="str">
        <f t="shared" si="12"/>
        <v/>
      </c>
    </row>
    <row r="30" spans="1:42">
      <c r="A30" s="18">
        <f>COUNT(E$2:E30)</f>
        <v>0</v>
      </c>
      <c r="B30" s="18" t="str">
        <f>'tmp２'!B31</f>
        <v/>
      </c>
      <c r="E30" s="18" t="str">
        <f>'tmp２'!C31</f>
        <v/>
      </c>
      <c r="F30" s="18" t="str">
        <f>'tmp２'!D31</f>
        <v/>
      </c>
      <c r="G30" s="18" t="str">
        <f t="shared" si="0"/>
        <v/>
      </c>
      <c r="H30" s="18" t="str">
        <f>'tmp２'!D31</f>
        <v/>
      </c>
      <c r="I30" s="18" t="str">
        <f t="shared" si="1"/>
        <v/>
      </c>
      <c r="J30" s="18" t="str">
        <f>'tmp２'!E31</f>
        <v/>
      </c>
      <c r="L30" s="18">
        <v>0</v>
      </c>
      <c r="O30" s="18" t="str">
        <f>IF('tmp２'!K31="","",'tmp２'!K31)</f>
        <v/>
      </c>
      <c r="P30" s="18">
        <f>IF('tmp２'!P31="","",'tmp２'!P31)</f>
        <v>0</v>
      </c>
      <c r="Q30" s="18">
        <v>0</v>
      </c>
      <c r="R30" s="18">
        <f t="shared" si="2"/>
        <v>0</v>
      </c>
      <c r="S30" s="18" t="str">
        <f>IF('tmp２'!L31="","",'tmp２'!L31)</f>
        <v/>
      </c>
      <c r="T30" s="18">
        <f>IF('tmp２'!Q31="","",'tmp２'!Q31)</f>
        <v>0</v>
      </c>
      <c r="U30" s="18">
        <v>0</v>
      </c>
      <c r="V30" s="18">
        <f t="shared" si="3"/>
        <v>0</v>
      </c>
      <c r="W30" s="18" t="str">
        <f>IF('tmp２'!M31="","",'tmp２'!M31)</f>
        <v/>
      </c>
      <c r="X30" s="18">
        <f>IF('tmp２'!R31="","",'tmp２'!R31)</f>
        <v>0</v>
      </c>
      <c r="Y30" s="18">
        <v>0</v>
      </c>
      <c r="Z30" s="18">
        <f t="shared" si="4"/>
        <v>0</v>
      </c>
      <c r="AA30" s="18" t="str">
        <f>IF('tmp２'!N31="","",'tmp２'!N31)</f>
        <v/>
      </c>
      <c r="AB30" s="18">
        <f>IF('tmp２'!S31="","",'tmp２'!S31)</f>
        <v>0</v>
      </c>
      <c r="AC30" s="18">
        <v>0</v>
      </c>
      <c r="AD30" s="18">
        <f t="shared" si="5"/>
        <v>0</v>
      </c>
      <c r="AE30" s="18" t="str">
        <f>IF('tmp２'!O31="","",'tmp２'!O31)</f>
        <v/>
      </c>
      <c r="AF30" s="18">
        <f>IF('tmp２'!T31="","",'tmp２'!T31)</f>
        <v>0</v>
      </c>
      <c r="AG30" s="18">
        <v>0</v>
      </c>
      <c r="AH30" s="18">
        <f t="shared" si="6"/>
        <v>0</v>
      </c>
      <c r="AJ30" s="18">
        <v>29</v>
      </c>
      <c r="AK30" s="18" t="str">
        <f t="shared" si="7"/>
        <v/>
      </c>
      <c r="AL30" s="18" t="str">
        <f t="shared" si="8"/>
        <v/>
      </c>
      <c r="AM30" s="18" t="str">
        <f t="shared" si="9"/>
        <v/>
      </c>
      <c r="AN30" s="18" t="str">
        <f t="shared" si="10"/>
        <v/>
      </c>
      <c r="AO30" s="18" t="e">
        <f t="shared" si="11"/>
        <v>#N/A</v>
      </c>
      <c r="AP30" s="18" t="str">
        <f t="shared" si="12"/>
        <v/>
      </c>
    </row>
    <row r="31" spans="1:42">
      <c r="A31" s="18">
        <f>COUNT(E$2:E31)</f>
        <v>0</v>
      </c>
      <c r="B31" s="18" t="str">
        <f>'tmp２'!B32</f>
        <v/>
      </c>
      <c r="E31" s="18" t="str">
        <f>'tmp２'!C32</f>
        <v/>
      </c>
      <c r="F31" s="18" t="str">
        <f>'tmp２'!D32</f>
        <v/>
      </c>
      <c r="G31" s="18" t="str">
        <f t="shared" si="0"/>
        <v/>
      </c>
      <c r="H31" s="18" t="str">
        <f>'tmp２'!D32</f>
        <v/>
      </c>
      <c r="I31" s="18" t="str">
        <f t="shared" si="1"/>
        <v/>
      </c>
      <c r="J31" s="18" t="str">
        <f>'tmp２'!E32</f>
        <v/>
      </c>
      <c r="L31" s="18">
        <v>0</v>
      </c>
      <c r="O31" s="18" t="str">
        <f>IF('tmp２'!K32="","",'tmp２'!K32)</f>
        <v/>
      </c>
      <c r="P31" s="18">
        <f>IF('tmp２'!P32="","",'tmp２'!P32)</f>
        <v>0</v>
      </c>
      <c r="Q31" s="18">
        <v>0</v>
      </c>
      <c r="R31" s="18">
        <f t="shared" si="2"/>
        <v>0</v>
      </c>
      <c r="S31" s="18" t="str">
        <f>IF('tmp２'!L32="","",'tmp２'!L32)</f>
        <v/>
      </c>
      <c r="T31" s="18">
        <f>IF('tmp２'!Q32="","",'tmp２'!Q32)</f>
        <v>0</v>
      </c>
      <c r="U31" s="18">
        <v>0</v>
      </c>
      <c r="V31" s="18">
        <f t="shared" si="3"/>
        <v>0</v>
      </c>
      <c r="W31" s="18" t="str">
        <f>IF('tmp２'!M32="","",'tmp２'!M32)</f>
        <v/>
      </c>
      <c r="X31" s="18">
        <f>IF('tmp２'!R32="","",'tmp２'!R32)</f>
        <v>0</v>
      </c>
      <c r="Y31" s="18">
        <v>0</v>
      </c>
      <c r="Z31" s="18">
        <f t="shared" si="4"/>
        <v>0</v>
      </c>
      <c r="AA31" s="18" t="str">
        <f>IF('tmp２'!N32="","",'tmp２'!N32)</f>
        <v/>
      </c>
      <c r="AB31" s="18">
        <f>IF('tmp２'!S32="","",'tmp２'!S32)</f>
        <v>0</v>
      </c>
      <c r="AC31" s="18">
        <v>0</v>
      </c>
      <c r="AD31" s="18">
        <f t="shared" si="5"/>
        <v>0</v>
      </c>
      <c r="AE31" s="18" t="str">
        <f>IF('tmp２'!O32="","",'tmp２'!O32)</f>
        <v/>
      </c>
      <c r="AF31" s="18">
        <f>IF('tmp２'!T32="","",'tmp２'!T32)</f>
        <v>0</v>
      </c>
      <c r="AG31" s="18">
        <v>0</v>
      </c>
      <c r="AH31" s="18">
        <f t="shared" si="6"/>
        <v>0</v>
      </c>
      <c r="AJ31" s="18">
        <v>30</v>
      </c>
      <c r="AK31" s="18" t="str">
        <f t="shared" si="7"/>
        <v/>
      </c>
      <c r="AL31" s="18" t="str">
        <f t="shared" si="8"/>
        <v/>
      </c>
      <c r="AM31" s="18" t="str">
        <f t="shared" si="9"/>
        <v/>
      </c>
      <c r="AN31" s="18" t="str">
        <f t="shared" si="10"/>
        <v/>
      </c>
      <c r="AO31" s="18" t="e">
        <f t="shared" si="11"/>
        <v>#N/A</v>
      </c>
      <c r="AP31" s="18" t="str">
        <f t="shared" si="12"/>
        <v/>
      </c>
    </row>
    <row r="32" spans="1:42">
      <c r="A32" s="18">
        <f>COUNT(E$2:E32)</f>
        <v>0</v>
      </c>
      <c r="B32" s="18" t="str">
        <f>'tmp２'!B33</f>
        <v/>
      </c>
      <c r="E32" s="18" t="str">
        <f>'tmp２'!C33</f>
        <v/>
      </c>
      <c r="F32" s="18" t="str">
        <f>'tmp２'!D33</f>
        <v/>
      </c>
      <c r="G32" s="18" t="str">
        <f t="shared" si="0"/>
        <v/>
      </c>
      <c r="H32" s="18" t="str">
        <f>'tmp２'!D33</f>
        <v/>
      </c>
      <c r="I32" s="18" t="str">
        <f t="shared" si="1"/>
        <v/>
      </c>
      <c r="J32" s="18" t="str">
        <f>'tmp２'!E33</f>
        <v/>
      </c>
      <c r="L32" s="18">
        <v>0</v>
      </c>
      <c r="O32" s="18" t="str">
        <f>IF('tmp２'!K33="","",'tmp２'!K33)</f>
        <v/>
      </c>
      <c r="P32" s="18">
        <f>IF('tmp２'!P33="","",'tmp２'!P33)</f>
        <v>0</v>
      </c>
      <c r="Q32" s="18">
        <v>0</v>
      </c>
      <c r="R32" s="18">
        <f t="shared" si="2"/>
        <v>0</v>
      </c>
      <c r="S32" s="18" t="str">
        <f>IF('tmp２'!L33="","",'tmp２'!L33)</f>
        <v/>
      </c>
      <c r="T32" s="18">
        <f>IF('tmp２'!Q33="","",'tmp２'!Q33)</f>
        <v>0</v>
      </c>
      <c r="U32" s="18">
        <v>0</v>
      </c>
      <c r="V32" s="18">
        <f t="shared" si="3"/>
        <v>0</v>
      </c>
      <c r="W32" s="18" t="str">
        <f>IF('tmp２'!M33="","",'tmp２'!M33)</f>
        <v/>
      </c>
      <c r="X32" s="18">
        <f>IF('tmp２'!R33="","",'tmp２'!R33)</f>
        <v>0</v>
      </c>
      <c r="Y32" s="18">
        <v>0</v>
      </c>
      <c r="Z32" s="18">
        <f t="shared" si="4"/>
        <v>0</v>
      </c>
      <c r="AA32" s="18" t="str">
        <f>IF('tmp２'!N33="","",'tmp２'!N33)</f>
        <v/>
      </c>
      <c r="AB32" s="18">
        <f>IF('tmp２'!S33="","",'tmp２'!S33)</f>
        <v>0</v>
      </c>
      <c r="AC32" s="18">
        <v>0</v>
      </c>
      <c r="AD32" s="18">
        <f t="shared" si="5"/>
        <v>0</v>
      </c>
      <c r="AE32" s="18" t="str">
        <f>IF('tmp２'!O33="","",'tmp２'!O33)</f>
        <v/>
      </c>
      <c r="AF32" s="18">
        <f>IF('tmp２'!T33="","",'tmp２'!T33)</f>
        <v>0</v>
      </c>
      <c r="AG32" s="18">
        <v>0</v>
      </c>
      <c r="AH32" s="18">
        <f t="shared" si="6"/>
        <v>0</v>
      </c>
      <c r="AJ32" s="18">
        <v>31</v>
      </c>
      <c r="AK32" s="18" t="str">
        <f t="shared" si="7"/>
        <v/>
      </c>
      <c r="AL32" s="18" t="str">
        <f t="shared" si="8"/>
        <v/>
      </c>
      <c r="AM32" s="18" t="str">
        <f t="shared" si="9"/>
        <v/>
      </c>
      <c r="AN32" s="18" t="str">
        <f t="shared" si="10"/>
        <v/>
      </c>
      <c r="AO32" s="18" t="e">
        <f t="shared" si="11"/>
        <v>#N/A</v>
      </c>
      <c r="AP32" s="18" t="str">
        <f t="shared" si="12"/>
        <v/>
      </c>
    </row>
    <row r="33" spans="1:42">
      <c r="A33" s="18">
        <f>COUNT(E$2:E33)</f>
        <v>0</v>
      </c>
      <c r="B33" s="18" t="str">
        <f>'tmp２'!B34</f>
        <v/>
      </c>
      <c r="E33" s="18" t="str">
        <f>'tmp２'!C34</f>
        <v/>
      </c>
      <c r="F33" s="18" t="str">
        <f>'tmp２'!D34</f>
        <v/>
      </c>
      <c r="G33" s="18" t="str">
        <f t="shared" si="0"/>
        <v/>
      </c>
      <c r="H33" s="18" t="str">
        <f>'tmp２'!D34</f>
        <v/>
      </c>
      <c r="I33" s="18" t="str">
        <f t="shared" si="1"/>
        <v/>
      </c>
      <c r="J33" s="18" t="str">
        <f>'tmp２'!E34</f>
        <v/>
      </c>
      <c r="L33" s="18">
        <v>0</v>
      </c>
      <c r="O33" s="18" t="str">
        <f>IF('tmp２'!K34="","",'tmp２'!K34)</f>
        <v/>
      </c>
      <c r="P33" s="18">
        <f>IF('tmp２'!P34="","",'tmp２'!P34)</f>
        <v>0</v>
      </c>
      <c r="Q33" s="18">
        <v>0</v>
      </c>
      <c r="R33" s="18">
        <f t="shared" si="2"/>
        <v>0</v>
      </c>
      <c r="S33" s="18" t="str">
        <f>IF('tmp２'!L34="","",'tmp２'!L34)</f>
        <v/>
      </c>
      <c r="T33" s="18">
        <f>IF('tmp２'!Q34="","",'tmp２'!Q34)</f>
        <v>0</v>
      </c>
      <c r="U33" s="18">
        <v>0</v>
      </c>
      <c r="V33" s="18">
        <f t="shared" si="3"/>
        <v>0</v>
      </c>
      <c r="W33" s="18" t="str">
        <f>IF('tmp２'!M34="","",'tmp２'!M34)</f>
        <v/>
      </c>
      <c r="X33" s="18">
        <f>IF('tmp２'!R34="","",'tmp２'!R34)</f>
        <v>0</v>
      </c>
      <c r="Y33" s="18">
        <v>0</v>
      </c>
      <c r="Z33" s="18">
        <f t="shared" si="4"/>
        <v>0</v>
      </c>
      <c r="AA33" s="18" t="str">
        <f>IF('tmp２'!N34="","",'tmp２'!N34)</f>
        <v/>
      </c>
      <c r="AB33" s="18">
        <f>IF('tmp２'!S34="","",'tmp２'!S34)</f>
        <v>0</v>
      </c>
      <c r="AC33" s="18">
        <v>0</v>
      </c>
      <c r="AD33" s="18">
        <f t="shared" si="5"/>
        <v>0</v>
      </c>
      <c r="AE33" s="18" t="str">
        <f>IF('tmp２'!O34="","",'tmp２'!O34)</f>
        <v/>
      </c>
      <c r="AF33" s="18">
        <f>IF('tmp２'!T34="","",'tmp２'!T34)</f>
        <v>0</v>
      </c>
      <c r="AG33" s="18">
        <v>0</v>
      </c>
      <c r="AH33" s="18">
        <f t="shared" si="6"/>
        <v>0</v>
      </c>
      <c r="AJ33" s="18">
        <v>32</v>
      </c>
      <c r="AK33" s="18" t="str">
        <f t="shared" si="7"/>
        <v/>
      </c>
      <c r="AL33" s="18" t="str">
        <f t="shared" si="8"/>
        <v/>
      </c>
      <c r="AM33" s="18" t="str">
        <f t="shared" si="9"/>
        <v/>
      </c>
      <c r="AN33" s="18" t="str">
        <f t="shared" si="10"/>
        <v/>
      </c>
      <c r="AO33" s="18" t="e">
        <f t="shared" si="11"/>
        <v>#N/A</v>
      </c>
      <c r="AP33" s="18" t="str">
        <f t="shared" si="12"/>
        <v/>
      </c>
    </row>
    <row r="34" spans="1:42">
      <c r="A34" s="18">
        <f>COUNT(E$2:E34)</f>
        <v>0</v>
      </c>
      <c r="B34" s="18" t="str">
        <f>'tmp２'!B35</f>
        <v/>
      </c>
      <c r="E34" s="18" t="str">
        <f>'tmp２'!C35</f>
        <v/>
      </c>
      <c r="F34" s="18" t="str">
        <f>'tmp２'!D35</f>
        <v/>
      </c>
      <c r="G34" s="18" t="str">
        <f t="shared" si="0"/>
        <v/>
      </c>
      <c r="H34" s="18" t="str">
        <f>'tmp２'!D35</f>
        <v/>
      </c>
      <c r="I34" s="18" t="str">
        <f t="shared" si="1"/>
        <v/>
      </c>
      <c r="J34" s="18" t="str">
        <f>'tmp２'!E35</f>
        <v/>
      </c>
      <c r="L34" s="18">
        <v>0</v>
      </c>
      <c r="O34" s="18" t="str">
        <f>IF('tmp２'!K35="","",'tmp２'!K35)</f>
        <v/>
      </c>
      <c r="P34" s="18">
        <f>IF('tmp２'!P35="","",'tmp２'!P35)</f>
        <v>0</v>
      </c>
      <c r="Q34" s="18">
        <v>0</v>
      </c>
      <c r="R34" s="18">
        <f t="shared" si="2"/>
        <v>0</v>
      </c>
      <c r="S34" s="18" t="str">
        <f>IF('tmp２'!L35="","",'tmp２'!L35)</f>
        <v/>
      </c>
      <c r="T34" s="18">
        <f>IF('tmp２'!Q35="","",'tmp２'!Q35)</f>
        <v>0</v>
      </c>
      <c r="U34" s="18">
        <v>0</v>
      </c>
      <c r="V34" s="18">
        <f t="shared" si="3"/>
        <v>0</v>
      </c>
      <c r="W34" s="18" t="str">
        <f>IF('tmp２'!M35="","",'tmp２'!M35)</f>
        <v/>
      </c>
      <c r="X34" s="18">
        <f>IF('tmp２'!R35="","",'tmp２'!R35)</f>
        <v>0</v>
      </c>
      <c r="Y34" s="18">
        <v>0</v>
      </c>
      <c r="Z34" s="18">
        <f t="shared" si="4"/>
        <v>0</v>
      </c>
      <c r="AA34" s="18" t="str">
        <f>IF('tmp２'!N35="","",'tmp２'!N35)</f>
        <v/>
      </c>
      <c r="AB34" s="18">
        <f>IF('tmp２'!S35="","",'tmp２'!S35)</f>
        <v>0</v>
      </c>
      <c r="AC34" s="18">
        <v>0</v>
      </c>
      <c r="AD34" s="18">
        <f t="shared" si="5"/>
        <v>0</v>
      </c>
      <c r="AE34" s="18" t="str">
        <f>IF('tmp２'!O35="","",'tmp２'!O35)</f>
        <v/>
      </c>
      <c r="AF34" s="18">
        <f>IF('tmp２'!T35="","",'tmp２'!T35)</f>
        <v>0</v>
      </c>
      <c r="AG34" s="18">
        <v>0</v>
      </c>
      <c r="AH34" s="18">
        <f t="shared" si="6"/>
        <v>0</v>
      </c>
      <c r="AJ34" s="18">
        <v>33</v>
      </c>
      <c r="AK34" s="18" t="str">
        <f t="shared" si="7"/>
        <v/>
      </c>
      <c r="AL34" s="18" t="str">
        <f t="shared" si="8"/>
        <v/>
      </c>
      <c r="AM34" s="18" t="str">
        <f t="shared" si="9"/>
        <v/>
      </c>
      <c r="AN34" s="18" t="str">
        <f t="shared" si="10"/>
        <v/>
      </c>
      <c r="AO34" s="18" t="e">
        <f t="shared" si="11"/>
        <v>#N/A</v>
      </c>
      <c r="AP34" s="18" t="str">
        <f t="shared" si="12"/>
        <v/>
      </c>
    </row>
    <row r="35" spans="1:42">
      <c r="A35" s="18">
        <f>COUNT(E$2:E35)</f>
        <v>0</v>
      </c>
      <c r="B35" s="18" t="str">
        <f>'tmp２'!B36</f>
        <v/>
      </c>
      <c r="E35" s="18" t="str">
        <f>'tmp２'!C36</f>
        <v/>
      </c>
      <c r="F35" s="18" t="str">
        <f>'tmp２'!D36</f>
        <v/>
      </c>
      <c r="G35" s="18" t="str">
        <f t="shared" si="0"/>
        <v/>
      </c>
      <c r="H35" s="18" t="str">
        <f>'tmp２'!D36</f>
        <v/>
      </c>
      <c r="I35" s="18" t="str">
        <f t="shared" si="1"/>
        <v/>
      </c>
      <c r="J35" s="18" t="str">
        <f>'tmp２'!E36</f>
        <v/>
      </c>
      <c r="L35" s="18">
        <v>0</v>
      </c>
      <c r="O35" s="18" t="str">
        <f>IF('tmp２'!K36="","",'tmp２'!K36)</f>
        <v/>
      </c>
      <c r="P35" s="18">
        <f>IF('tmp２'!P36="","",'tmp２'!P36)</f>
        <v>0</v>
      </c>
      <c r="Q35" s="18">
        <v>0</v>
      </c>
      <c r="R35" s="18">
        <f t="shared" si="2"/>
        <v>0</v>
      </c>
      <c r="S35" s="18" t="str">
        <f>IF('tmp２'!L36="","",'tmp２'!L36)</f>
        <v/>
      </c>
      <c r="T35" s="18">
        <f>IF('tmp２'!Q36="","",'tmp２'!Q36)</f>
        <v>0</v>
      </c>
      <c r="U35" s="18">
        <v>0</v>
      </c>
      <c r="V35" s="18">
        <f t="shared" si="3"/>
        <v>0</v>
      </c>
      <c r="W35" s="18" t="str">
        <f>IF('tmp２'!M36="","",'tmp２'!M36)</f>
        <v/>
      </c>
      <c r="X35" s="18">
        <f>IF('tmp２'!R36="","",'tmp２'!R36)</f>
        <v>0</v>
      </c>
      <c r="Y35" s="18">
        <v>0</v>
      </c>
      <c r="Z35" s="18">
        <f t="shared" si="4"/>
        <v>0</v>
      </c>
      <c r="AA35" s="18" t="str">
        <f>IF('tmp２'!N36="","",'tmp２'!N36)</f>
        <v/>
      </c>
      <c r="AB35" s="18">
        <f>IF('tmp２'!S36="","",'tmp２'!S36)</f>
        <v>0</v>
      </c>
      <c r="AC35" s="18">
        <v>0</v>
      </c>
      <c r="AD35" s="18">
        <f t="shared" si="5"/>
        <v>0</v>
      </c>
      <c r="AE35" s="18" t="str">
        <f>IF('tmp２'!O36="","",'tmp２'!O36)</f>
        <v/>
      </c>
      <c r="AF35" s="18">
        <f>IF('tmp２'!T36="","",'tmp２'!T36)</f>
        <v>0</v>
      </c>
      <c r="AG35" s="18">
        <v>0</v>
      </c>
      <c r="AH35" s="18">
        <f t="shared" si="6"/>
        <v>0</v>
      </c>
      <c r="AJ35" s="18">
        <v>34</v>
      </c>
      <c r="AK35" s="18" t="str">
        <f t="shared" si="7"/>
        <v/>
      </c>
      <c r="AL35" s="18" t="str">
        <f t="shared" si="8"/>
        <v/>
      </c>
      <c r="AM35" s="18" t="str">
        <f t="shared" si="9"/>
        <v/>
      </c>
      <c r="AN35" s="18" t="str">
        <f t="shared" si="10"/>
        <v/>
      </c>
      <c r="AO35" s="18" t="e">
        <f t="shared" si="11"/>
        <v>#N/A</v>
      </c>
      <c r="AP35" s="18" t="str">
        <f t="shared" si="12"/>
        <v/>
      </c>
    </row>
    <row r="36" spans="1:42">
      <c r="A36" s="18">
        <f>COUNT(E$2:E36)</f>
        <v>0</v>
      </c>
      <c r="B36" s="18" t="str">
        <f>'tmp２'!B37</f>
        <v/>
      </c>
      <c r="E36" s="18" t="str">
        <f>'tmp２'!C37</f>
        <v/>
      </c>
      <c r="F36" s="18" t="str">
        <f>'tmp２'!D37</f>
        <v/>
      </c>
      <c r="G36" s="18" t="str">
        <f t="shared" si="0"/>
        <v/>
      </c>
      <c r="H36" s="18" t="str">
        <f>'tmp２'!D37</f>
        <v/>
      </c>
      <c r="I36" s="18" t="str">
        <f t="shared" si="1"/>
        <v/>
      </c>
      <c r="J36" s="18" t="str">
        <f>'tmp２'!E37</f>
        <v/>
      </c>
      <c r="L36" s="18">
        <v>0</v>
      </c>
      <c r="O36" s="18" t="str">
        <f>IF('tmp２'!K37="","",'tmp２'!K37)</f>
        <v/>
      </c>
      <c r="P36" s="18">
        <f>IF('tmp２'!P37="","",'tmp２'!P37)</f>
        <v>0</v>
      </c>
      <c r="Q36" s="18">
        <v>0</v>
      </c>
      <c r="R36" s="18">
        <f t="shared" si="2"/>
        <v>0</v>
      </c>
      <c r="S36" s="18" t="str">
        <f>IF('tmp２'!L37="","",'tmp２'!L37)</f>
        <v/>
      </c>
      <c r="T36" s="18">
        <f>IF('tmp２'!Q37="","",'tmp２'!Q37)</f>
        <v>0</v>
      </c>
      <c r="U36" s="18">
        <v>0</v>
      </c>
      <c r="V36" s="18">
        <f t="shared" si="3"/>
        <v>0</v>
      </c>
      <c r="W36" s="18" t="str">
        <f>IF('tmp２'!M37="","",'tmp２'!M37)</f>
        <v/>
      </c>
      <c r="X36" s="18">
        <f>IF('tmp２'!R37="","",'tmp２'!R37)</f>
        <v>0</v>
      </c>
      <c r="Y36" s="18">
        <v>0</v>
      </c>
      <c r="Z36" s="18">
        <f t="shared" si="4"/>
        <v>0</v>
      </c>
      <c r="AA36" s="18" t="str">
        <f>IF('tmp２'!N37="","",'tmp２'!N37)</f>
        <v/>
      </c>
      <c r="AB36" s="18">
        <f>IF('tmp２'!S37="","",'tmp２'!S37)</f>
        <v>0</v>
      </c>
      <c r="AC36" s="18">
        <v>0</v>
      </c>
      <c r="AD36" s="18">
        <f t="shared" si="5"/>
        <v>0</v>
      </c>
      <c r="AE36" s="18" t="str">
        <f>IF('tmp２'!O37="","",'tmp２'!O37)</f>
        <v/>
      </c>
      <c r="AF36" s="18">
        <f>IF('tmp２'!T37="","",'tmp２'!T37)</f>
        <v>0</v>
      </c>
      <c r="AG36" s="18">
        <v>0</v>
      </c>
      <c r="AH36" s="18">
        <f t="shared" si="6"/>
        <v>0</v>
      </c>
      <c r="AJ36" s="18">
        <v>35</v>
      </c>
      <c r="AK36" s="18" t="str">
        <f t="shared" si="7"/>
        <v/>
      </c>
      <c r="AL36" s="18" t="str">
        <f t="shared" si="8"/>
        <v/>
      </c>
      <c r="AM36" s="18" t="str">
        <f t="shared" si="9"/>
        <v/>
      </c>
      <c r="AN36" s="18" t="str">
        <f t="shared" si="10"/>
        <v/>
      </c>
      <c r="AO36" s="18" t="e">
        <f t="shared" si="11"/>
        <v>#N/A</v>
      </c>
      <c r="AP36" s="18" t="str">
        <f t="shared" si="12"/>
        <v/>
      </c>
    </row>
    <row r="37" spans="1:42">
      <c r="A37" s="18">
        <f>COUNT(E$2:E37)</f>
        <v>0</v>
      </c>
      <c r="B37" s="18" t="str">
        <f>'tmp２'!B38</f>
        <v/>
      </c>
      <c r="E37" s="18" t="str">
        <f>'tmp２'!C38</f>
        <v/>
      </c>
      <c r="F37" s="18" t="str">
        <f>'tmp２'!D38</f>
        <v/>
      </c>
      <c r="G37" s="18" t="str">
        <f t="shared" si="0"/>
        <v/>
      </c>
      <c r="H37" s="18" t="str">
        <f>'tmp２'!D38</f>
        <v/>
      </c>
      <c r="I37" s="18" t="str">
        <f t="shared" si="1"/>
        <v/>
      </c>
      <c r="J37" s="18" t="str">
        <f>'tmp２'!E38</f>
        <v/>
      </c>
      <c r="L37" s="18">
        <v>0</v>
      </c>
      <c r="O37" s="18" t="str">
        <f>IF('tmp２'!K38="","",'tmp２'!K38)</f>
        <v/>
      </c>
      <c r="P37" s="18">
        <f>IF('tmp２'!P38="","",'tmp２'!P38)</f>
        <v>0</v>
      </c>
      <c r="Q37" s="18">
        <v>0</v>
      </c>
      <c r="R37" s="18">
        <f t="shared" si="2"/>
        <v>0</v>
      </c>
      <c r="S37" s="18" t="str">
        <f>IF('tmp２'!L38="","",'tmp２'!L38)</f>
        <v/>
      </c>
      <c r="T37" s="18">
        <f>IF('tmp２'!Q38="","",'tmp２'!Q38)</f>
        <v>0</v>
      </c>
      <c r="U37" s="18">
        <v>0</v>
      </c>
      <c r="V37" s="18">
        <f t="shared" si="3"/>
        <v>0</v>
      </c>
      <c r="W37" s="18" t="str">
        <f>IF('tmp２'!M38="","",'tmp２'!M38)</f>
        <v/>
      </c>
      <c r="X37" s="18">
        <f>IF('tmp２'!R38="","",'tmp２'!R38)</f>
        <v>0</v>
      </c>
      <c r="Y37" s="18">
        <v>0</v>
      </c>
      <c r="Z37" s="18">
        <f t="shared" si="4"/>
        <v>0</v>
      </c>
      <c r="AA37" s="18" t="str">
        <f>IF('tmp２'!N38="","",'tmp２'!N38)</f>
        <v/>
      </c>
      <c r="AB37" s="18">
        <f>IF('tmp２'!S38="","",'tmp２'!S38)</f>
        <v>0</v>
      </c>
      <c r="AC37" s="18">
        <v>0</v>
      </c>
      <c r="AD37" s="18">
        <f t="shared" si="5"/>
        <v>0</v>
      </c>
      <c r="AE37" s="18" t="str">
        <f>IF('tmp２'!O38="","",'tmp２'!O38)</f>
        <v/>
      </c>
      <c r="AF37" s="18">
        <f>IF('tmp２'!T38="","",'tmp２'!T38)</f>
        <v>0</v>
      </c>
      <c r="AG37" s="18">
        <v>0</v>
      </c>
      <c r="AH37" s="18">
        <f t="shared" si="6"/>
        <v>0</v>
      </c>
      <c r="AJ37" s="18">
        <v>36</v>
      </c>
      <c r="AK37" s="18" t="str">
        <f t="shared" si="7"/>
        <v/>
      </c>
      <c r="AL37" s="18" t="str">
        <f t="shared" si="8"/>
        <v/>
      </c>
      <c r="AM37" s="18" t="str">
        <f t="shared" si="9"/>
        <v/>
      </c>
      <c r="AN37" s="18" t="str">
        <f t="shared" si="10"/>
        <v/>
      </c>
      <c r="AO37" s="18" t="e">
        <f t="shared" si="11"/>
        <v>#N/A</v>
      </c>
      <c r="AP37" s="18" t="str">
        <f t="shared" si="12"/>
        <v/>
      </c>
    </row>
    <row r="38" spans="1:42">
      <c r="A38" s="18">
        <f>COUNT(E$2:E38)</f>
        <v>0</v>
      </c>
      <c r="B38" s="18" t="str">
        <f>'tmp２'!B39</f>
        <v/>
      </c>
      <c r="E38" s="18" t="str">
        <f>'tmp２'!C39</f>
        <v/>
      </c>
      <c r="F38" s="18" t="str">
        <f>'tmp２'!D39</f>
        <v/>
      </c>
      <c r="G38" s="18" t="str">
        <f t="shared" si="0"/>
        <v/>
      </c>
      <c r="H38" s="18" t="str">
        <f>'tmp２'!D39</f>
        <v/>
      </c>
      <c r="I38" s="18" t="str">
        <f t="shared" si="1"/>
        <v/>
      </c>
      <c r="J38" s="18" t="str">
        <f>'tmp２'!E39</f>
        <v/>
      </c>
      <c r="L38" s="18">
        <v>0</v>
      </c>
      <c r="O38" s="18" t="str">
        <f>IF('tmp２'!K39="","",'tmp２'!K39)</f>
        <v/>
      </c>
      <c r="P38" s="18">
        <f>IF('tmp２'!P39="","",'tmp２'!P39)</f>
        <v>0</v>
      </c>
      <c r="Q38" s="18">
        <v>0</v>
      </c>
      <c r="R38" s="18">
        <f t="shared" si="2"/>
        <v>0</v>
      </c>
      <c r="S38" s="18" t="str">
        <f>IF('tmp２'!L39="","",'tmp２'!L39)</f>
        <v/>
      </c>
      <c r="T38" s="18">
        <f>IF('tmp２'!Q39="","",'tmp２'!Q39)</f>
        <v>0</v>
      </c>
      <c r="U38" s="18">
        <v>0</v>
      </c>
      <c r="V38" s="18">
        <f t="shared" si="3"/>
        <v>0</v>
      </c>
      <c r="W38" s="18" t="str">
        <f>IF('tmp２'!M39="","",'tmp２'!M39)</f>
        <v/>
      </c>
      <c r="X38" s="18">
        <f>IF('tmp２'!R39="","",'tmp２'!R39)</f>
        <v>0</v>
      </c>
      <c r="Y38" s="18">
        <v>0</v>
      </c>
      <c r="Z38" s="18">
        <f t="shared" si="4"/>
        <v>0</v>
      </c>
      <c r="AA38" s="18" t="str">
        <f>IF('tmp２'!N39="","",'tmp２'!N39)</f>
        <v/>
      </c>
      <c r="AB38" s="18">
        <f>IF('tmp２'!S39="","",'tmp２'!S39)</f>
        <v>0</v>
      </c>
      <c r="AC38" s="18">
        <v>0</v>
      </c>
      <c r="AD38" s="18">
        <f t="shared" si="5"/>
        <v>0</v>
      </c>
      <c r="AE38" s="18" t="str">
        <f>IF('tmp２'!O39="","",'tmp２'!O39)</f>
        <v/>
      </c>
      <c r="AF38" s="18">
        <f>IF('tmp２'!T39="","",'tmp２'!T39)</f>
        <v>0</v>
      </c>
      <c r="AG38" s="18">
        <v>0</v>
      </c>
      <c r="AH38" s="18">
        <f t="shared" si="6"/>
        <v>0</v>
      </c>
      <c r="AJ38" s="18">
        <v>37</v>
      </c>
      <c r="AK38" s="18" t="str">
        <f t="shared" si="7"/>
        <v/>
      </c>
      <c r="AL38" s="18" t="str">
        <f t="shared" si="8"/>
        <v/>
      </c>
      <c r="AM38" s="18" t="str">
        <f t="shared" si="9"/>
        <v/>
      </c>
      <c r="AN38" s="18" t="str">
        <f t="shared" si="10"/>
        <v/>
      </c>
      <c r="AO38" s="18" t="e">
        <f t="shared" si="11"/>
        <v>#N/A</v>
      </c>
      <c r="AP38" s="18" t="str">
        <f t="shared" si="12"/>
        <v/>
      </c>
    </row>
    <row r="39" spans="1:42">
      <c r="A39" s="18">
        <f>COUNT(E$2:E39)</f>
        <v>0</v>
      </c>
      <c r="B39" s="18" t="str">
        <f>'tmp２'!B40</f>
        <v/>
      </c>
      <c r="E39" s="18" t="str">
        <f>'tmp２'!C40</f>
        <v/>
      </c>
      <c r="F39" s="18" t="str">
        <f>'tmp２'!D40</f>
        <v/>
      </c>
      <c r="G39" s="18" t="str">
        <f t="shared" si="0"/>
        <v/>
      </c>
      <c r="H39" s="18" t="str">
        <f>'tmp２'!D40</f>
        <v/>
      </c>
      <c r="I39" s="18" t="str">
        <f t="shared" si="1"/>
        <v/>
      </c>
      <c r="J39" s="18" t="str">
        <f>'tmp２'!E40</f>
        <v/>
      </c>
      <c r="L39" s="18">
        <v>0</v>
      </c>
      <c r="O39" s="18" t="str">
        <f>IF('tmp２'!K40="","",'tmp２'!K40)</f>
        <v/>
      </c>
      <c r="P39" s="18">
        <f>IF('tmp２'!P40="","",'tmp２'!P40)</f>
        <v>0</v>
      </c>
      <c r="Q39" s="18">
        <v>0</v>
      </c>
      <c r="R39" s="18">
        <f t="shared" si="2"/>
        <v>0</v>
      </c>
      <c r="S39" s="18" t="str">
        <f>IF('tmp２'!L40="","",'tmp２'!L40)</f>
        <v/>
      </c>
      <c r="T39" s="18">
        <f>IF('tmp２'!Q40="","",'tmp２'!Q40)</f>
        <v>0</v>
      </c>
      <c r="U39" s="18">
        <v>0</v>
      </c>
      <c r="V39" s="18">
        <f t="shared" si="3"/>
        <v>0</v>
      </c>
      <c r="W39" s="18" t="str">
        <f>IF('tmp２'!M40="","",'tmp２'!M40)</f>
        <v/>
      </c>
      <c r="X39" s="18">
        <f>IF('tmp２'!R40="","",'tmp２'!R40)</f>
        <v>0</v>
      </c>
      <c r="Y39" s="18">
        <v>0</v>
      </c>
      <c r="Z39" s="18">
        <f t="shared" si="4"/>
        <v>0</v>
      </c>
      <c r="AA39" s="18" t="str">
        <f>IF('tmp２'!N40="","",'tmp２'!N40)</f>
        <v/>
      </c>
      <c r="AB39" s="18">
        <f>IF('tmp２'!S40="","",'tmp２'!S40)</f>
        <v>0</v>
      </c>
      <c r="AC39" s="18">
        <v>0</v>
      </c>
      <c r="AD39" s="18">
        <f t="shared" si="5"/>
        <v>0</v>
      </c>
      <c r="AE39" s="18" t="str">
        <f>IF('tmp２'!O40="","",'tmp２'!O40)</f>
        <v/>
      </c>
      <c r="AF39" s="18">
        <f>IF('tmp２'!T40="","",'tmp２'!T40)</f>
        <v>0</v>
      </c>
      <c r="AG39" s="18">
        <v>0</v>
      </c>
      <c r="AH39" s="18">
        <f t="shared" si="6"/>
        <v>0</v>
      </c>
      <c r="AJ39" s="18">
        <v>38</v>
      </c>
      <c r="AK39" s="18" t="str">
        <f t="shared" si="7"/>
        <v/>
      </c>
      <c r="AL39" s="18" t="str">
        <f t="shared" si="8"/>
        <v/>
      </c>
      <c r="AM39" s="18" t="str">
        <f t="shared" si="9"/>
        <v/>
      </c>
      <c r="AN39" s="18" t="str">
        <f t="shared" si="10"/>
        <v/>
      </c>
      <c r="AO39" s="18" t="e">
        <f t="shared" si="11"/>
        <v>#N/A</v>
      </c>
      <c r="AP39" s="18" t="str">
        <f t="shared" si="12"/>
        <v/>
      </c>
    </row>
    <row r="40" spans="1:42">
      <c r="A40" s="18">
        <f>COUNT(E$2:E40)</f>
        <v>0</v>
      </c>
      <c r="B40" s="63" t="str">
        <f>'tmp２'!B41</f>
        <v/>
      </c>
      <c r="E40" s="18" t="str">
        <f>'tmp２'!C41</f>
        <v/>
      </c>
      <c r="F40" s="18" t="str">
        <f>'tmp２'!D41</f>
        <v/>
      </c>
      <c r="G40" s="18" t="str">
        <f t="shared" si="0"/>
        <v/>
      </c>
      <c r="H40" s="18" t="str">
        <f>'tmp２'!D41</f>
        <v/>
      </c>
      <c r="I40" s="18" t="str">
        <f t="shared" si="1"/>
        <v/>
      </c>
      <c r="J40" s="18" t="str">
        <f>'tmp２'!E41</f>
        <v/>
      </c>
      <c r="L40" s="18">
        <v>0</v>
      </c>
      <c r="O40" s="18" t="str">
        <f>IF('tmp２'!K41="","",'tmp２'!K41)</f>
        <v/>
      </c>
      <c r="P40" s="18">
        <f>IF('tmp２'!P41="","",'tmp２'!P41)</f>
        <v>0</v>
      </c>
      <c r="Q40" s="18">
        <v>0</v>
      </c>
      <c r="R40" s="18">
        <f t="shared" si="2"/>
        <v>0</v>
      </c>
      <c r="S40" s="18" t="str">
        <f>IF('tmp２'!L41="","",'tmp２'!L41)</f>
        <v/>
      </c>
      <c r="T40" s="18">
        <f>IF('tmp２'!Q41="","",'tmp２'!Q41)</f>
        <v>0</v>
      </c>
      <c r="U40" s="18">
        <v>0</v>
      </c>
      <c r="V40" s="18">
        <f t="shared" si="3"/>
        <v>0</v>
      </c>
      <c r="W40" s="18" t="str">
        <f>IF('tmp２'!M41="","",'tmp２'!M41)</f>
        <v/>
      </c>
      <c r="X40" s="18">
        <f>IF('tmp２'!R41="","",'tmp２'!R41)</f>
        <v>0</v>
      </c>
      <c r="Y40" s="18">
        <v>0</v>
      </c>
      <c r="Z40" s="18">
        <f t="shared" si="4"/>
        <v>0</v>
      </c>
      <c r="AA40" s="18" t="str">
        <f>IF('tmp２'!N41="","",'tmp２'!N41)</f>
        <v/>
      </c>
      <c r="AB40" s="18">
        <f>IF('tmp２'!S41="","",'tmp２'!S41)</f>
        <v>0</v>
      </c>
      <c r="AC40" s="18">
        <v>0</v>
      </c>
      <c r="AD40" s="18">
        <f t="shared" si="5"/>
        <v>0</v>
      </c>
      <c r="AE40" s="18" t="str">
        <f>IF('tmp２'!O41="","",'tmp２'!O41)</f>
        <v/>
      </c>
      <c r="AF40" s="18">
        <f>IF('tmp２'!T41="","",'tmp２'!T41)</f>
        <v>0</v>
      </c>
      <c r="AG40" s="18">
        <v>0</v>
      </c>
      <c r="AH40" s="18">
        <f t="shared" si="6"/>
        <v>0</v>
      </c>
      <c r="AJ40" s="18">
        <v>39</v>
      </c>
      <c r="AK40" s="18" t="str">
        <f t="shared" si="7"/>
        <v/>
      </c>
      <c r="AL40" s="18" t="str">
        <f t="shared" si="8"/>
        <v/>
      </c>
      <c r="AM40" s="18" t="str">
        <f t="shared" si="9"/>
        <v/>
      </c>
      <c r="AN40" s="18" t="str">
        <f t="shared" si="10"/>
        <v/>
      </c>
      <c r="AO40" s="18" t="e">
        <f t="shared" si="11"/>
        <v>#N/A</v>
      </c>
      <c r="AP40" s="18" t="str">
        <f t="shared" si="12"/>
        <v/>
      </c>
    </row>
    <row r="41" spans="1:42">
      <c r="A41" s="18">
        <f>COUNT(E$2:E41)</f>
        <v>0</v>
      </c>
      <c r="B41" s="63" t="str">
        <f>'tmp２'!B42</f>
        <v/>
      </c>
      <c r="C41" s="63"/>
      <c r="D41" s="63"/>
      <c r="E41" s="18" t="str">
        <f>'tmp２'!C42</f>
        <v/>
      </c>
      <c r="F41" s="18" t="str">
        <f>'tmp２'!D42</f>
        <v/>
      </c>
      <c r="G41" s="18" t="str">
        <f t="shared" si="0"/>
        <v/>
      </c>
      <c r="H41" s="18" t="str">
        <f>'tmp２'!D42</f>
        <v/>
      </c>
      <c r="I41" s="18" t="str">
        <f t="shared" si="1"/>
        <v/>
      </c>
      <c r="J41" s="18" t="str">
        <f>'tmp２'!E42</f>
        <v/>
      </c>
      <c r="L41" s="18">
        <v>0</v>
      </c>
      <c r="O41" s="18" t="str">
        <f>IF('tmp２'!K42="","",'tmp２'!K42)</f>
        <v/>
      </c>
      <c r="P41" s="18">
        <f>IF('tmp２'!P42="","",'tmp２'!P42)</f>
        <v>0</v>
      </c>
      <c r="Q41" s="18">
        <v>0</v>
      </c>
      <c r="R41" s="18">
        <f t="shared" si="2"/>
        <v>0</v>
      </c>
      <c r="S41" s="18" t="str">
        <f>IF('tmp２'!L42="","",'tmp２'!L42)</f>
        <v/>
      </c>
      <c r="T41" s="18">
        <f>IF('tmp２'!Q42="","",'tmp２'!Q42)</f>
        <v>0</v>
      </c>
      <c r="U41" s="18">
        <v>0</v>
      </c>
      <c r="V41" s="18">
        <f t="shared" si="3"/>
        <v>0</v>
      </c>
      <c r="W41" s="18" t="str">
        <f>IF('tmp２'!M42="","",'tmp２'!M42)</f>
        <v/>
      </c>
      <c r="X41" s="18">
        <f>IF('tmp２'!R42="","",'tmp２'!R42)</f>
        <v>0</v>
      </c>
      <c r="Y41" s="18">
        <v>0</v>
      </c>
      <c r="Z41" s="18">
        <f t="shared" si="4"/>
        <v>0</v>
      </c>
      <c r="AA41" s="18" t="str">
        <f>IF('tmp２'!N42="","",'tmp２'!N42)</f>
        <v/>
      </c>
      <c r="AB41" s="18">
        <f>IF('tmp２'!S42="","",'tmp２'!S42)</f>
        <v>0</v>
      </c>
      <c r="AC41" s="18">
        <v>0</v>
      </c>
      <c r="AD41" s="18">
        <f t="shared" si="5"/>
        <v>0</v>
      </c>
      <c r="AE41" s="18" t="str">
        <f>IF('tmp２'!O42="","",'tmp２'!O42)</f>
        <v/>
      </c>
      <c r="AF41" s="18">
        <f>IF('tmp２'!T42="","",'tmp２'!T42)</f>
        <v>0</v>
      </c>
      <c r="AG41" s="18">
        <v>0</v>
      </c>
      <c r="AH41" s="18">
        <f t="shared" si="6"/>
        <v>0</v>
      </c>
      <c r="AJ41" s="18">
        <v>40</v>
      </c>
      <c r="AK41" s="18" t="str">
        <f t="shared" si="7"/>
        <v/>
      </c>
      <c r="AL41" s="18" t="str">
        <f t="shared" si="8"/>
        <v/>
      </c>
      <c r="AM41" s="18" t="str">
        <f t="shared" si="9"/>
        <v/>
      </c>
      <c r="AN41" s="18" t="str">
        <f t="shared" si="10"/>
        <v/>
      </c>
      <c r="AO41" s="18" t="e">
        <f t="shared" si="11"/>
        <v>#N/A</v>
      </c>
      <c r="AP41" s="18" t="str">
        <f t="shared" si="12"/>
        <v/>
      </c>
    </row>
    <row r="42" spans="1:42">
      <c r="A42" s="18">
        <f>COUNT(E$2:E42)</f>
        <v>0</v>
      </c>
      <c r="B42" s="63" t="str">
        <f>'tmp２'!B43</f>
        <v/>
      </c>
      <c r="C42" s="63"/>
      <c r="D42" s="63"/>
      <c r="E42" s="18" t="str">
        <f>'tmp２'!C43</f>
        <v/>
      </c>
      <c r="F42" s="18" t="str">
        <f>'tmp２'!D43</f>
        <v/>
      </c>
      <c r="G42" s="18" t="str">
        <f t="shared" si="0"/>
        <v/>
      </c>
      <c r="H42" s="18" t="str">
        <f>'tmp２'!D43</f>
        <v/>
      </c>
      <c r="I42" s="18" t="str">
        <f t="shared" si="1"/>
        <v/>
      </c>
      <c r="J42" s="18" t="str">
        <f>'tmp２'!E43</f>
        <v/>
      </c>
      <c r="L42" s="18">
        <v>0</v>
      </c>
      <c r="O42" s="18" t="str">
        <f>IF('tmp２'!K43="","",'tmp２'!K43)</f>
        <v/>
      </c>
      <c r="P42" s="18">
        <f>IF('tmp２'!P43="","",'tmp２'!P43)</f>
        <v>0</v>
      </c>
      <c r="Q42" s="18">
        <v>0</v>
      </c>
      <c r="R42" s="18">
        <f t="shared" si="2"/>
        <v>0</v>
      </c>
      <c r="S42" s="18" t="str">
        <f>IF('tmp２'!L43="","",'tmp２'!L43)</f>
        <v/>
      </c>
      <c r="T42" s="18">
        <f>IF('tmp２'!Q43="","",'tmp２'!Q43)</f>
        <v>0</v>
      </c>
      <c r="U42" s="18">
        <v>0</v>
      </c>
      <c r="V42" s="18">
        <f t="shared" si="3"/>
        <v>0</v>
      </c>
      <c r="W42" s="18" t="str">
        <f>IF('tmp２'!M43="","",'tmp２'!M43)</f>
        <v/>
      </c>
      <c r="X42" s="18">
        <f>IF('tmp２'!R43="","",'tmp２'!R43)</f>
        <v>0</v>
      </c>
      <c r="Y42" s="18">
        <v>0</v>
      </c>
      <c r="Z42" s="18">
        <f t="shared" si="4"/>
        <v>0</v>
      </c>
      <c r="AA42" s="18" t="str">
        <f>IF('tmp２'!N43="","",'tmp２'!N43)</f>
        <v/>
      </c>
      <c r="AB42" s="18">
        <f>IF('tmp２'!S43="","",'tmp２'!S43)</f>
        <v>0</v>
      </c>
      <c r="AC42" s="18">
        <v>0</v>
      </c>
      <c r="AD42" s="18">
        <f t="shared" si="5"/>
        <v>0</v>
      </c>
      <c r="AE42" s="18" t="str">
        <f>IF('tmp２'!O43="","",'tmp２'!O43)</f>
        <v/>
      </c>
      <c r="AF42" s="18">
        <f>IF('tmp２'!T43="","",'tmp２'!T43)</f>
        <v>0</v>
      </c>
      <c r="AG42" s="18">
        <v>0</v>
      </c>
      <c r="AH42" s="18">
        <f t="shared" si="6"/>
        <v>0</v>
      </c>
      <c r="AJ42" s="18">
        <v>41</v>
      </c>
      <c r="AK42" s="18" t="str">
        <f t="shared" si="7"/>
        <v/>
      </c>
      <c r="AL42" s="18" t="str">
        <f t="shared" si="8"/>
        <v/>
      </c>
      <c r="AM42" s="18" t="str">
        <f t="shared" si="9"/>
        <v/>
      </c>
      <c r="AN42" s="18" t="str">
        <f t="shared" si="10"/>
        <v/>
      </c>
      <c r="AO42" s="18" t="e">
        <f t="shared" si="11"/>
        <v>#N/A</v>
      </c>
      <c r="AP42" s="18" t="str">
        <f t="shared" si="12"/>
        <v/>
      </c>
    </row>
    <row r="43" spans="1:42">
      <c r="A43" s="18">
        <f>COUNT(E$2:E43)</f>
        <v>0</v>
      </c>
      <c r="B43" s="63" t="str">
        <f>'tmp２'!B44</f>
        <v/>
      </c>
      <c r="C43" s="63"/>
      <c r="D43" s="63"/>
      <c r="E43" s="18" t="str">
        <f>'tmp２'!C44</f>
        <v/>
      </c>
      <c r="F43" s="18" t="str">
        <f>'tmp２'!D44</f>
        <v/>
      </c>
      <c r="G43" s="18" t="str">
        <f t="shared" si="0"/>
        <v/>
      </c>
      <c r="H43" s="18" t="str">
        <f>'tmp２'!D44</f>
        <v/>
      </c>
      <c r="I43" s="18" t="str">
        <f t="shared" si="1"/>
        <v/>
      </c>
      <c r="J43" s="18" t="str">
        <f>'tmp２'!E44</f>
        <v/>
      </c>
      <c r="L43" s="18">
        <v>0</v>
      </c>
      <c r="O43" s="18" t="str">
        <f>IF('tmp２'!K44="","",'tmp２'!K44)</f>
        <v/>
      </c>
      <c r="P43" s="18">
        <f>IF('tmp２'!P44="","",'tmp２'!P44)</f>
        <v>0</v>
      </c>
      <c r="Q43" s="18">
        <v>0</v>
      </c>
      <c r="R43" s="18">
        <f t="shared" si="2"/>
        <v>0</v>
      </c>
      <c r="S43" s="18" t="str">
        <f>IF('tmp２'!L44="","",'tmp２'!L44)</f>
        <v/>
      </c>
      <c r="T43" s="18">
        <f>IF('tmp２'!Q44="","",'tmp２'!Q44)</f>
        <v>0</v>
      </c>
      <c r="U43" s="18">
        <v>0</v>
      </c>
      <c r="V43" s="18">
        <f t="shared" si="3"/>
        <v>0</v>
      </c>
      <c r="W43" s="18" t="str">
        <f>IF('tmp２'!M44="","",'tmp２'!M44)</f>
        <v/>
      </c>
      <c r="X43" s="18">
        <f>IF('tmp２'!R44="","",'tmp２'!R44)</f>
        <v>0</v>
      </c>
      <c r="Y43" s="18">
        <v>0</v>
      </c>
      <c r="Z43" s="18">
        <f t="shared" si="4"/>
        <v>0</v>
      </c>
      <c r="AA43" s="18" t="str">
        <f>IF('tmp２'!N44="","",'tmp２'!N44)</f>
        <v/>
      </c>
      <c r="AB43" s="18">
        <f>IF('tmp２'!S44="","",'tmp２'!S44)</f>
        <v>0</v>
      </c>
      <c r="AC43" s="18">
        <v>0</v>
      </c>
      <c r="AD43" s="18">
        <f t="shared" si="5"/>
        <v>0</v>
      </c>
      <c r="AE43" s="18" t="str">
        <f>IF('tmp２'!O44="","",'tmp２'!O44)</f>
        <v/>
      </c>
      <c r="AF43" s="18">
        <f>IF('tmp２'!T44="","",'tmp２'!T44)</f>
        <v>0</v>
      </c>
      <c r="AG43" s="18">
        <v>0</v>
      </c>
      <c r="AH43" s="18">
        <f t="shared" si="6"/>
        <v>0</v>
      </c>
      <c r="AJ43" s="18">
        <v>42</v>
      </c>
      <c r="AK43" s="18" t="str">
        <f t="shared" si="7"/>
        <v/>
      </c>
      <c r="AL43" s="18" t="str">
        <f t="shared" si="8"/>
        <v/>
      </c>
      <c r="AM43" s="18" t="str">
        <f t="shared" si="9"/>
        <v/>
      </c>
      <c r="AN43" s="18" t="str">
        <f t="shared" si="10"/>
        <v/>
      </c>
      <c r="AO43" s="18" t="e">
        <f t="shared" si="11"/>
        <v>#N/A</v>
      </c>
      <c r="AP43" s="18" t="str">
        <f t="shared" si="12"/>
        <v/>
      </c>
    </row>
    <row r="44" spans="1:42">
      <c r="A44" s="18">
        <f>COUNT(E$2:E44)</f>
        <v>0</v>
      </c>
      <c r="B44" s="63" t="str">
        <f>'tmp２'!B45</f>
        <v/>
      </c>
      <c r="C44" s="63"/>
      <c r="D44" s="63"/>
      <c r="E44" s="18" t="str">
        <f>'tmp２'!C45</f>
        <v/>
      </c>
      <c r="F44" s="18" t="str">
        <f>'tmp２'!D45</f>
        <v/>
      </c>
      <c r="G44" s="18" t="str">
        <f t="shared" si="0"/>
        <v/>
      </c>
      <c r="H44" s="18" t="str">
        <f>'tmp２'!D45</f>
        <v/>
      </c>
      <c r="I44" s="18" t="str">
        <f t="shared" si="1"/>
        <v/>
      </c>
      <c r="J44" s="18" t="str">
        <f>'tmp２'!E45</f>
        <v/>
      </c>
      <c r="L44" s="18">
        <v>0</v>
      </c>
      <c r="O44" s="18" t="str">
        <f>IF('tmp２'!K45="","",'tmp２'!K45)</f>
        <v/>
      </c>
      <c r="P44" s="18">
        <f>IF('tmp２'!P45="","",'tmp２'!P45)</f>
        <v>0</v>
      </c>
      <c r="Q44" s="18">
        <v>0</v>
      </c>
      <c r="R44" s="18">
        <f t="shared" si="2"/>
        <v>0</v>
      </c>
      <c r="S44" s="18" t="str">
        <f>IF('tmp２'!L45="","",'tmp２'!L45)</f>
        <v/>
      </c>
      <c r="T44" s="18">
        <f>IF('tmp２'!Q45="","",'tmp２'!Q45)</f>
        <v>0</v>
      </c>
      <c r="U44" s="18">
        <v>0</v>
      </c>
      <c r="V44" s="18">
        <f t="shared" si="3"/>
        <v>0</v>
      </c>
      <c r="W44" s="18" t="str">
        <f>IF('tmp２'!M45="","",'tmp２'!M45)</f>
        <v/>
      </c>
      <c r="X44" s="18">
        <f>IF('tmp２'!R45="","",'tmp２'!R45)</f>
        <v>0</v>
      </c>
      <c r="Y44" s="18">
        <v>0</v>
      </c>
      <c r="Z44" s="18">
        <f t="shared" si="4"/>
        <v>0</v>
      </c>
      <c r="AA44" s="18" t="str">
        <f>IF('tmp２'!N45="","",'tmp２'!N45)</f>
        <v/>
      </c>
      <c r="AB44" s="18">
        <f>IF('tmp２'!S45="","",'tmp２'!S45)</f>
        <v>0</v>
      </c>
      <c r="AC44" s="18">
        <v>0</v>
      </c>
      <c r="AD44" s="18">
        <f t="shared" si="5"/>
        <v>0</v>
      </c>
      <c r="AE44" s="18" t="str">
        <f>IF('tmp２'!O45="","",'tmp２'!O45)</f>
        <v/>
      </c>
      <c r="AF44" s="18">
        <f>IF('tmp２'!T45="","",'tmp２'!T45)</f>
        <v>0</v>
      </c>
      <c r="AG44" s="18">
        <v>0</v>
      </c>
      <c r="AH44" s="18">
        <f t="shared" si="6"/>
        <v>0</v>
      </c>
      <c r="AJ44" s="18">
        <v>43</v>
      </c>
      <c r="AK44" s="18" t="str">
        <f t="shared" si="7"/>
        <v/>
      </c>
      <c r="AL44" s="18" t="str">
        <f t="shared" si="8"/>
        <v/>
      </c>
      <c r="AM44" s="18" t="str">
        <f t="shared" si="9"/>
        <v/>
      </c>
      <c r="AN44" s="18" t="str">
        <f t="shared" si="10"/>
        <v/>
      </c>
      <c r="AO44" s="18" t="e">
        <f t="shared" si="11"/>
        <v>#N/A</v>
      </c>
      <c r="AP44" s="18" t="str">
        <f t="shared" si="12"/>
        <v/>
      </c>
    </row>
    <row r="45" spans="1:42">
      <c r="A45" s="18">
        <f>COUNT(E$2:E45)</f>
        <v>0</v>
      </c>
      <c r="B45" s="63" t="str">
        <f>'tmp２'!B46</f>
        <v/>
      </c>
      <c r="C45" s="63"/>
      <c r="D45" s="63"/>
      <c r="E45" s="18" t="str">
        <f>'tmp２'!C46</f>
        <v/>
      </c>
      <c r="F45" s="18" t="str">
        <f>'tmp２'!D46</f>
        <v/>
      </c>
      <c r="G45" s="18" t="str">
        <f t="shared" si="0"/>
        <v/>
      </c>
      <c r="H45" s="18" t="str">
        <f>'tmp２'!D46</f>
        <v/>
      </c>
      <c r="I45" s="18" t="str">
        <f t="shared" si="1"/>
        <v/>
      </c>
      <c r="J45" s="18" t="str">
        <f>'tmp２'!E46</f>
        <v/>
      </c>
      <c r="L45" s="18">
        <v>0</v>
      </c>
      <c r="O45" s="18" t="str">
        <f>IF('tmp２'!K46="","",'tmp２'!K46)</f>
        <v/>
      </c>
      <c r="P45" s="18">
        <f>IF('tmp２'!P46="","",'tmp２'!P46)</f>
        <v>0</v>
      </c>
      <c r="Q45" s="18">
        <v>0</v>
      </c>
      <c r="R45" s="18">
        <f t="shared" si="2"/>
        <v>0</v>
      </c>
      <c r="S45" s="18" t="str">
        <f>IF('tmp２'!L46="","",'tmp２'!L46)</f>
        <v/>
      </c>
      <c r="T45" s="18">
        <f>IF('tmp２'!Q46="","",'tmp２'!Q46)</f>
        <v>0</v>
      </c>
      <c r="U45" s="18">
        <v>0</v>
      </c>
      <c r="V45" s="18">
        <f t="shared" si="3"/>
        <v>0</v>
      </c>
      <c r="W45" s="18" t="str">
        <f>IF('tmp２'!M46="","",'tmp２'!M46)</f>
        <v/>
      </c>
      <c r="X45" s="18">
        <f>IF('tmp２'!R46="","",'tmp２'!R46)</f>
        <v>0</v>
      </c>
      <c r="Y45" s="18">
        <v>0</v>
      </c>
      <c r="Z45" s="18">
        <f t="shared" si="4"/>
        <v>0</v>
      </c>
      <c r="AA45" s="18" t="str">
        <f>IF('tmp２'!N46="","",'tmp２'!N46)</f>
        <v/>
      </c>
      <c r="AB45" s="18">
        <f>IF('tmp２'!S46="","",'tmp２'!S46)</f>
        <v>0</v>
      </c>
      <c r="AC45" s="18">
        <v>0</v>
      </c>
      <c r="AD45" s="18">
        <f t="shared" si="5"/>
        <v>0</v>
      </c>
      <c r="AE45" s="18" t="str">
        <f>IF('tmp２'!O46="","",'tmp２'!O46)</f>
        <v/>
      </c>
      <c r="AF45" s="18">
        <f>IF('tmp２'!T46="","",'tmp２'!T46)</f>
        <v>0</v>
      </c>
      <c r="AG45" s="18">
        <v>0</v>
      </c>
      <c r="AH45" s="18">
        <f t="shared" si="6"/>
        <v>0</v>
      </c>
      <c r="AJ45" s="18">
        <v>44</v>
      </c>
      <c r="AK45" s="18" t="str">
        <f t="shared" si="7"/>
        <v/>
      </c>
      <c r="AL45" s="18" t="str">
        <f t="shared" si="8"/>
        <v/>
      </c>
      <c r="AM45" s="18" t="str">
        <f t="shared" si="9"/>
        <v/>
      </c>
      <c r="AN45" s="18" t="str">
        <f t="shared" si="10"/>
        <v/>
      </c>
      <c r="AO45" s="18" t="e">
        <f t="shared" si="11"/>
        <v>#N/A</v>
      </c>
      <c r="AP45" s="18" t="str">
        <f t="shared" si="12"/>
        <v/>
      </c>
    </row>
    <row r="46" spans="1:42">
      <c r="A46" s="18">
        <f>COUNT(E$2:E46)</f>
        <v>0</v>
      </c>
      <c r="B46" s="63" t="str">
        <f>'tmp２'!B47</f>
        <v/>
      </c>
      <c r="C46" s="63"/>
      <c r="D46" s="63"/>
      <c r="E46" s="18" t="str">
        <f>'tmp２'!C47</f>
        <v/>
      </c>
      <c r="F46" s="18" t="str">
        <f>'tmp２'!D47</f>
        <v/>
      </c>
      <c r="G46" s="18" t="str">
        <f t="shared" si="0"/>
        <v/>
      </c>
      <c r="H46" s="18" t="str">
        <f>'tmp２'!D47</f>
        <v/>
      </c>
      <c r="I46" s="18" t="str">
        <f t="shared" si="1"/>
        <v/>
      </c>
      <c r="J46" s="18" t="str">
        <f>'tmp２'!E47</f>
        <v/>
      </c>
      <c r="L46" s="18">
        <v>0</v>
      </c>
      <c r="O46" s="18" t="str">
        <f>IF('tmp２'!K47="","",'tmp２'!K47)</f>
        <v/>
      </c>
      <c r="P46" s="18">
        <f>IF('tmp２'!P47="","",'tmp２'!P47)</f>
        <v>0</v>
      </c>
      <c r="Q46" s="18">
        <v>0</v>
      </c>
      <c r="R46" s="18">
        <f t="shared" si="2"/>
        <v>0</v>
      </c>
      <c r="S46" s="18" t="str">
        <f>IF('tmp２'!L47="","",'tmp２'!L47)</f>
        <v/>
      </c>
      <c r="T46" s="18">
        <f>IF('tmp２'!Q47="","",'tmp２'!Q47)</f>
        <v>0</v>
      </c>
      <c r="U46" s="18">
        <v>0</v>
      </c>
      <c r="V46" s="18">
        <f t="shared" si="3"/>
        <v>0</v>
      </c>
      <c r="W46" s="18" t="str">
        <f>IF('tmp２'!M47="","",'tmp２'!M47)</f>
        <v/>
      </c>
      <c r="X46" s="18">
        <f>IF('tmp２'!R47="","",'tmp２'!R47)</f>
        <v>0</v>
      </c>
      <c r="Y46" s="18">
        <v>0</v>
      </c>
      <c r="Z46" s="18">
        <f t="shared" si="4"/>
        <v>0</v>
      </c>
      <c r="AA46" s="18" t="str">
        <f>IF('tmp２'!N47="","",'tmp２'!N47)</f>
        <v/>
      </c>
      <c r="AB46" s="18">
        <f>IF('tmp２'!S47="","",'tmp２'!S47)</f>
        <v>0</v>
      </c>
      <c r="AC46" s="18">
        <v>0</v>
      </c>
      <c r="AD46" s="18">
        <f t="shared" si="5"/>
        <v>0</v>
      </c>
      <c r="AE46" s="18" t="str">
        <f>IF('tmp２'!O47="","",'tmp２'!O47)</f>
        <v/>
      </c>
      <c r="AF46" s="18">
        <f>IF('tmp２'!T47="","",'tmp２'!T47)</f>
        <v>0</v>
      </c>
      <c r="AG46" s="18">
        <v>0</v>
      </c>
      <c r="AH46" s="18">
        <f t="shared" si="6"/>
        <v>0</v>
      </c>
      <c r="AJ46" s="18">
        <v>45</v>
      </c>
      <c r="AK46" s="18" t="str">
        <f t="shared" si="7"/>
        <v/>
      </c>
      <c r="AL46" s="18" t="str">
        <f t="shared" si="8"/>
        <v/>
      </c>
      <c r="AM46" s="18" t="str">
        <f t="shared" si="9"/>
        <v/>
      </c>
      <c r="AN46" s="18" t="str">
        <f t="shared" si="10"/>
        <v/>
      </c>
      <c r="AO46" s="18" t="e">
        <f t="shared" si="11"/>
        <v>#N/A</v>
      </c>
      <c r="AP46" s="18" t="str">
        <f t="shared" si="12"/>
        <v/>
      </c>
    </row>
    <row r="47" spans="1:42">
      <c r="A47" s="18">
        <f>COUNT(E$2:E47)</f>
        <v>0</v>
      </c>
      <c r="B47" s="63" t="str">
        <f>'tmp２'!B48</f>
        <v/>
      </c>
      <c r="C47" s="63"/>
      <c r="D47" s="63"/>
      <c r="E47" s="18" t="str">
        <f>'tmp２'!C48</f>
        <v/>
      </c>
      <c r="F47" s="18" t="str">
        <f>'tmp２'!D48</f>
        <v/>
      </c>
      <c r="G47" s="18" t="str">
        <f t="shared" si="0"/>
        <v/>
      </c>
      <c r="H47" s="18" t="str">
        <f>'tmp２'!D48</f>
        <v/>
      </c>
      <c r="I47" s="18" t="str">
        <f t="shared" si="1"/>
        <v/>
      </c>
      <c r="J47" s="18" t="str">
        <f>'tmp２'!E48</f>
        <v/>
      </c>
      <c r="L47" s="18">
        <v>0</v>
      </c>
      <c r="O47" s="18" t="str">
        <f>IF('tmp２'!K48="","",'tmp２'!K48)</f>
        <v/>
      </c>
      <c r="P47" s="18">
        <f>IF('tmp２'!P48="","",'tmp２'!P48)</f>
        <v>0</v>
      </c>
      <c r="Q47" s="18">
        <v>0</v>
      </c>
      <c r="R47" s="18">
        <f t="shared" si="2"/>
        <v>0</v>
      </c>
      <c r="S47" s="18" t="str">
        <f>IF('tmp２'!L48="","",'tmp２'!L48)</f>
        <v/>
      </c>
      <c r="T47" s="18">
        <f>IF('tmp２'!Q48="","",'tmp２'!Q48)</f>
        <v>0</v>
      </c>
      <c r="U47" s="18">
        <v>0</v>
      </c>
      <c r="V47" s="18">
        <f t="shared" si="3"/>
        <v>0</v>
      </c>
      <c r="W47" s="18" t="str">
        <f>IF('tmp２'!M48="","",'tmp２'!M48)</f>
        <v/>
      </c>
      <c r="X47" s="18">
        <f>IF('tmp２'!R48="","",'tmp２'!R48)</f>
        <v>0</v>
      </c>
      <c r="Y47" s="18">
        <v>0</v>
      </c>
      <c r="Z47" s="18">
        <f t="shared" si="4"/>
        <v>0</v>
      </c>
      <c r="AA47" s="18" t="str">
        <f>IF('tmp２'!N48="","",'tmp２'!N48)</f>
        <v/>
      </c>
      <c r="AB47" s="18">
        <f>IF('tmp２'!S48="","",'tmp２'!S48)</f>
        <v>0</v>
      </c>
      <c r="AC47" s="18">
        <v>0</v>
      </c>
      <c r="AD47" s="18">
        <f t="shared" si="5"/>
        <v>0</v>
      </c>
      <c r="AE47" s="18" t="str">
        <f>IF('tmp２'!O48="","",'tmp２'!O48)</f>
        <v/>
      </c>
      <c r="AF47" s="18">
        <f>IF('tmp２'!T48="","",'tmp２'!T48)</f>
        <v>0</v>
      </c>
      <c r="AG47" s="18">
        <v>0</v>
      </c>
      <c r="AH47" s="18">
        <f t="shared" si="6"/>
        <v>0</v>
      </c>
      <c r="AJ47" s="18">
        <v>46</v>
      </c>
      <c r="AK47" s="18" t="str">
        <f t="shared" si="7"/>
        <v/>
      </c>
      <c r="AL47" s="18" t="str">
        <f t="shared" si="8"/>
        <v/>
      </c>
      <c r="AM47" s="18" t="str">
        <f t="shared" si="9"/>
        <v/>
      </c>
      <c r="AN47" s="18" t="str">
        <f t="shared" si="10"/>
        <v/>
      </c>
      <c r="AO47" s="18" t="e">
        <f t="shared" si="11"/>
        <v>#N/A</v>
      </c>
      <c r="AP47" s="18" t="str">
        <f t="shared" si="12"/>
        <v/>
      </c>
    </row>
    <row r="48" spans="1:42">
      <c r="A48" s="18">
        <f>COUNT(E$2:E48)</f>
        <v>0</v>
      </c>
      <c r="B48" s="63" t="str">
        <f>'tmp２'!B49</f>
        <v/>
      </c>
      <c r="C48" s="63"/>
      <c r="D48" s="63"/>
      <c r="E48" s="18" t="str">
        <f>'tmp２'!C49</f>
        <v/>
      </c>
      <c r="F48" s="18" t="str">
        <f>'tmp２'!D49</f>
        <v/>
      </c>
      <c r="G48" s="18" t="str">
        <f t="shared" si="0"/>
        <v/>
      </c>
      <c r="H48" s="18" t="str">
        <f>'tmp２'!D49</f>
        <v/>
      </c>
      <c r="I48" s="18" t="str">
        <f t="shared" si="1"/>
        <v/>
      </c>
      <c r="J48" s="18" t="str">
        <f>'tmp２'!E49</f>
        <v/>
      </c>
      <c r="L48" s="18">
        <v>0</v>
      </c>
      <c r="O48" s="18" t="str">
        <f>IF('tmp２'!K49="","",'tmp２'!K49)</f>
        <v/>
      </c>
      <c r="P48" s="18">
        <f>IF('tmp２'!P49="","",'tmp２'!P49)</f>
        <v>0</v>
      </c>
      <c r="Q48" s="18">
        <v>0</v>
      </c>
      <c r="R48" s="18">
        <f t="shared" si="2"/>
        <v>0</v>
      </c>
      <c r="S48" s="18" t="str">
        <f>IF('tmp２'!L49="","",'tmp２'!L49)</f>
        <v/>
      </c>
      <c r="T48" s="18">
        <f>IF('tmp２'!Q49="","",'tmp２'!Q49)</f>
        <v>0</v>
      </c>
      <c r="U48" s="18">
        <v>0</v>
      </c>
      <c r="V48" s="18">
        <f t="shared" si="3"/>
        <v>0</v>
      </c>
      <c r="W48" s="18" t="str">
        <f>IF('tmp２'!M49="","",'tmp２'!M49)</f>
        <v/>
      </c>
      <c r="X48" s="18">
        <f>IF('tmp２'!R49="","",'tmp２'!R49)</f>
        <v>0</v>
      </c>
      <c r="Y48" s="18">
        <v>0</v>
      </c>
      <c r="Z48" s="18">
        <f t="shared" si="4"/>
        <v>0</v>
      </c>
      <c r="AA48" s="18" t="str">
        <f>IF('tmp２'!N49="","",'tmp２'!N49)</f>
        <v/>
      </c>
      <c r="AB48" s="18">
        <f>IF('tmp２'!S49="","",'tmp２'!S49)</f>
        <v>0</v>
      </c>
      <c r="AC48" s="18">
        <v>0</v>
      </c>
      <c r="AD48" s="18">
        <f t="shared" si="5"/>
        <v>0</v>
      </c>
      <c r="AE48" s="18" t="str">
        <f>IF('tmp２'!O49="","",'tmp２'!O49)</f>
        <v/>
      </c>
      <c r="AF48" s="18">
        <f>IF('tmp２'!T49="","",'tmp２'!T49)</f>
        <v>0</v>
      </c>
      <c r="AG48" s="18">
        <v>0</v>
      </c>
      <c r="AH48" s="18">
        <f t="shared" si="6"/>
        <v>0</v>
      </c>
      <c r="AJ48" s="18">
        <v>47</v>
      </c>
      <c r="AK48" s="18" t="str">
        <f t="shared" si="7"/>
        <v/>
      </c>
      <c r="AL48" s="18" t="str">
        <f t="shared" si="8"/>
        <v/>
      </c>
      <c r="AM48" s="18" t="str">
        <f t="shared" si="9"/>
        <v/>
      </c>
      <c r="AN48" s="18" t="str">
        <f t="shared" si="10"/>
        <v/>
      </c>
      <c r="AO48" s="18" t="e">
        <f t="shared" si="11"/>
        <v>#N/A</v>
      </c>
      <c r="AP48" s="18" t="str">
        <f t="shared" si="12"/>
        <v/>
      </c>
    </row>
    <row r="49" spans="1:42">
      <c r="A49" s="18">
        <f>COUNT(E$2:E49)</f>
        <v>0</v>
      </c>
      <c r="B49" s="63" t="str">
        <f>'tmp２'!B50</f>
        <v/>
      </c>
      <c r="C49" s="63"/>
      <c r="D49" s="63"/>
      <c r="E49" s="18" t="str">
        <f>'tmp２'!C50</f>
        <v/>
      </c>
      <c r="F49" s="18" t="str">
        <f>'tmp２'!D50</f>
        <v/>
      </c>
      <c r="G49" s="18" t="str">
        <f t="shared" si="0"/>
        <v/>
      </c>
      <c r="H49" s="18" t="str">
        <f>'tmp２'!D50</f>
        <v/>
      </c>
      <c r="I49" s="18" t="str">
        <f t="shared" si="1"/>
        <v/>
      </c>
      <c r="J49" s="18" t="str">
        <f>'tmp２'!E50</f>
        <v/>
      </c>
      <c r="L49" s="18">
        <v>0</v>
      </c>
      <c r="O49" s="18" t="str">
        <f>IF('tmp２'!K50="","",'tmp２'!K50)</f>
        <v/>
      </c>
      <c r="P49" s="18">
        <f>IF('tmp２'!P50="","",'tmp２'!P50)</f>
        <v>0</v>
      </c>
      <c r="Q49" s="18">
        <v>0</v>
      </c>
      <c r="R49" s="18">
        <f t="shared" si="2"/>
        <v>0</v>
      </c>
      <c r="S49" s="18" t="str">
        <f>IF('tmp２'!L50="","",'tmp２'!L50)</f>
        <v/>
      </c>
      <c r="T49" s="18">
        <f>IF('tmp２'!Q50="","",'tmp２'!Q50)</f>
        <v>0</v>
      </c>
      <c r="U49" s="18">
        <v>0</v>
      </c>
      <c r="V49" s="18">
        <f t="shared" si="3"/>
        <v>0</v>
      </c>
      <c r="W49" s="18" t="str">
        <f>IF('tmp２'!M50="","",'tmp２'!M50)</f>
        <v/>
      </c>
      <c r="X49" s="18">
        <f>IF('tmp２'!R50="","",'tmp２'!R50)</f>
        <v>0</v>
      </c>
      <c r="Y49" s="18">
        <v>0</v>
      </c>
      <c r="Z49" s="18">
        <f t="shared" si="4"/>
        <v>0</v>
      </c>
      <c r="AA49" s="18" t="str">
        <f>IF('tmp２'!N50="","",'tmp２'!N50)</f>
        <v/>
      </c>
      <c r="AB49" s="18">
        <f>IF('tmp２'!S50="","",'tmp２'!S50)</f>
        <v>0</v>
      </c>
      <c r="AC49" s="18">
        <v>0</v>
      </c>
      <c r="AD49" s="18">
        <f t="shared" si="5"/>
        <v>0</v>
      </c>
      <c r="AE49" s="18" t="str">
        <f>IF('tmp２'!O50="","",'tmp２'!O50)</f>
        <v/>
      </c>
      <c r="AF49" s="18">
        <f>IF('tmp２'!T50="","",'tmp２'!T50)</f>
        <v>0</v>
      </c>
      <c r="AG49" s="18">
        <v>0</v>
      </c>
      <c r="AH49" s="18">
        <f t="shared" si="6"/>
        <v>0</v>
      </c>
      <c r="AJ49" s="18">
        <v>48</v>
      </c>
      <c r="AK49" s="18" t="str">
        <f t="shared" si="7"/>
        <v/>
      </c>
      <c r="AL49" s="18" t="str">
        <f t="shared" si="8"/>
        <v/>
      </c>
      <c r="AM49" s="18" t="str">
        <f t="shared" si="9"/>
        <v/>
      </c>
      <c r="AN49" s="18" t="str">
        <f t="shared" si="10"/>
        <v/>
      </c>
      <c r="AO49" s="18" t="e">
        <f t="shared" si="11"/>
        <v>#N/A</v>
      </c>
      <c r="AP49" s="18" t="str">
        <f t="shared" si="12"/>
        <v/>
      </c>
    </row>
    <row r="50" spans="1:42">
      <c r="A50" s="18">
        <f>COUNT(E$2:E50)</f>
        <v>0</v>
      </c>
      <c r="B50" s="63" t="str">
        <f>'tmp２'!B51</f>
        <v/>
      </c>
      <c r="C50" s="63"/>
      <c r="D50" s="63"/>
      <c r="E50" s="18" t="str">
        <f>'tmp２'!C51</f>
        <v/>
      </c>
      <c r="F50" s="18" t="str">
        <f>'tmp２'!D51</f>
        <v/>
      </c>
      <c r="G50" s="18" t="str">
        <f t="shared" si="0"/>
        <v/>
      </c>
      <c r="H50" s="18" t="str">
        <f>'tmp２'!D51</f>
        <v/>
      </c>
      <c r="I50" s="18" t="str">
        <f t="shared" si="1"/>
        <v/>
      </c>
      <c r="J50" s="18" t="str">
        <f>'tmp２'!E51</f>
        <v/>
      </c>
      <c r="L50" s="18">
        <v>0</v>
      </c>
      <c r="O50" s="18" t="str">
        <f>IF('tmp２'!K51="","",'tmp２'!K51)</f>
        <v/>
      </c>
      <c r="P50" s="18">
        <f>IF('tmp２'!P51="","",'tmp２'!P51)</f>
        <v>0</v>
      </c>
      <c r="Q50" s="18">
        <v>0</v>
      </c>
      <c r="R50" s="18">
        <f t="shared" si="2"/>
        <v>0</v>
      </c>
      <c r="S50" s="18" t="str">
        <f>IF('tmp２'!L51="","",'tmp２'!L51)</f>
        <v/>
      </c>
      <c r="T50" s="18">
        <f>IF('tmp２'!Q51="","",'tmp２'!Q51)</f>
        <v>0</v>
      </c>
      <c r="U50" s="18">
        <v>0</v>
      </c>
      <c r="V50" s="18">
        <f t="shared" si="3"/>
        <v>0</v>
      </c>
      <c r="W50" s="18" t="str">
        <f>IF('tmp２'!M51="","",'tmp２'!M51)</f>
        <v/>
      </c>
      <c r="X50" s="18">
        <f>IF('tmp２'!R51="","",'tmp２'!R51)</f>
        <v>0</v>
      </c>
      <c r="Y50" s="18">
        <v>0</v>
      </c>
      <c r="Z50" s="18">
        <f t="shared" si="4"/>
        <v>0</v>
      </c>
      <c r="AA50" s="18" t="str">
        <f>IF('tmp２'!N51="","",'tmp２'!N51)</f>
        <v/>
      </c>
      <c r="AB50" s="18">
        <f>IF('tmp２'!S51="","",'tmp２'!S51)</f>
        <v>0</v>
      </c>
      <c r="AC50" s="18">
        <v>0</v>
      </c>
      <c r="AD50" s="18">
        <f t="shared" si="5"/>
        <v>0</v>
      </c>
      <c r="AE50" s="18" t="str">
        <f>IF('tmp２'!O51="","",'tmp２'!O51)</f>
        <v/>
      </c>
      <c r="AF50" s="18">
        <f>IF('tmp２'!T51="","",'tmp２'!T51)</f>
        <v>0</v>
      </c>
      <c r="AG50" s="18">
        <v>0</v>
      </c>
      <c r="AH50" s="18">
        <f t="shared" si="6"/>
        <v>0</v>
      </c>
      <c r="AJ50" s="18">
        <v>49</v>
      </c>
      <c r="AK50" s="18" t="str">
        <f t="shared" si="7"/>
        <v/>
      </c>
      <c r="AL50" s="18" t="str">
        <f t="shared" si="8"/>
        <v/>
      </c>
      <c r="AM50" s="18" t="str">
        <f t="shared" si="9"/>
        <v/>
      </c>
      <c r="AN50" s="18" t="str">
        <f t="shared" si="10"/>
        <v/>
      </c>
      <c r="AO50" s="18" t="e">
        <f t="shared" si="11"/>
        <v>#N/A</v>
      </c>
      <c r="AP50" s="18" t="str">
        <f t="shared" si="12"/>
        <v/>
      </c>
    </row>
    <row r="51" spans="1:42">
      <c r="A51" s="18">
        <f>COUNT(E$2:E51)</f>
        <v>0</v>
      </c>
      <c r="B51" s="63" t="str">
        <f>'tmp２'!B52</f>
        <v/>
      </c>
      <c r="C51" s="63"/>
      <c r="D51" s="63"/>
      <c r="E51" s="18" t="str">
        <f>'tmp２'!C52</f>
        <v/>
      </c>
      <c r="F51" s="18" t="str">
        <f>'tmp２'!D52</f>
        <v/>
      </c>
      <c r="G51" s="18" t="str">
        <f t="shared" si="0"/>
        <v/>
      </c>
      <c r="H51" s="18" t="str">
        <f>'tmp２'!D52</f>
        <v/>
      </c>
      <c r="I51" s="18" t="str">
        <f t="shared" si="1"/>
        <v/>
      </c>
      <c r="J51" s="18" t="str">
        <f>'tmp２'!E52</f>
        <v/>
      </c>
      <c r="L51" s="18">
        <v>0</v>
      </c>
      <c r="O51" s="18" t="str">
        <f>IF('tmp２'!K52="","",'tmp２'!K52)</f>
        <v/>
      </c>
      <c r="P51" s="18">
        <f>IF('tmp２'!P52="","",'tmp２'!P52)</f>
        <v>0</v>
      </c>
      <c r="Q51" s="18">
        <v>0</v>
      </c>
      <c r="R51" s="18">
        <f t="shared" si="2"/>
        <v>0</v>
      </c>
      <c r="S51" s="18" t="str">
        <f>IF('tmp２'!L52="","",'tmp２'!L52)</f>
        <v/>
      </c>
      <c r="T51" s="18">
        <f>IF('tmp２'!Q52="","",'tmp２'!Q52)</f>
        <v>0</v>
      </c>
      <c r="U51" s="18">
        <v>0</v>
      </c>
      <c r="V51" s="18">
        <f t="shared" si="3"/>
        <v>0</v>
      </c>
      <c r="W51" s="18" t="str">
        <f>IF('tmp２'!M52="","",'tmp２'!M52)</f>
        <v/>
      </c>
      <c r="X51" s="18">
        <f>IF('tmp２'!R52="","",'tmp２'!R52)</f>
        <v>0</v>
      </c>
      <c r="Y51" s="18">
        <v>0</v>
      </c>
      <c r="Z51" s="18">
        <f t="shared" si="4"/>
        <v>0</v>
      </c>
      <c r="AA51" s="18" t="str">
        <f>IF('tmp２'!N52="","",'tmp２'!N52)</f>
        <v/>
      </c>
      <c r="AB51" s="18">
        <f>IF('tmp２'!S52="","",'tmp２'!S52)</f>
        <v>0</v>
      </c>
      <c r="AC51" s="18">
        <v>0</v>
      </c>
      <c r="AD51" s="18">
        <f t="shared" si="5"/>
        <v>0</v>
      </c>
      <c r="AE51" s="18" t="str">
        <f>IF('tmp２'!O52="","",'tmp２'!O52)</f>
        <v/>
      </c>
      <c r="AF51" s="18">
        <f>IF('tmp２'!T52="","",'tmp２'!T52)</f>
        <v>0</v>
      </c>
      <c r="AG51" s="18">
        <v>0</v>
      </c>
      <c r="AH51" s="18">
        <f t="shared" si="6"/>
        <v>0</v>
      </c>
      <c r="AJ51" s="18">
        <v>50</v>
      </c>
      <c r="AK51" s="18" t="str">
        <f t="shared" si="7"/>
        <v/>
      </c>
      <c r="AL51" s="18" t="str">
        <f t="shared" si="8"/>
        <v/>
      </c>
      <c r="AM51" s="18" t="str">
        <f t="shared" si="9"/>
        <v/>
      </c>
      <c r="AN51" s="18" t="str">
        <f t="shared" si="10"/>
        <v/>
      </c>
      <c r="AO51" s="18" t="e">
        <f t="shared" si="11"/>
        <v>#N/A</v>
      </c>
      <c r="AP51" s="18" t="str">
        <f t="shared" si="12"/>
        <v/>
      </c>
    </row>
    <row r="52" spans="1:42">
      <c r="A52" s="18">
        <f>COUNT(E$2:E52)</f>
        <v>0</v>
      </c>
      <c r="B52" s="63" t="str">
        <f>'tmp２'!B53</f>
        <v/>
      </c>
      <c r="C52" s="63"/>
      <c r="D52" s="63"/>
      <c r="E52" s="18" t="str">
        <f>'tmp２'!C53</f>
        <v/>
      </c>
      <c r="F52" s="18" t="str">
        <f>'tmp２'!D53</f>
        <v/>
      </c>
      <c r="G52" s="18" t="str">
        <f t="shared" si="0"/>
        <v/>
      </c>
      <c r="H52" s="18" t="str">
        <f>'tmp２'!D53</f>
        <v/>
      </c>
      <c r="I52" s="18" t="str">
        <f t="shared" si="1"/>
        <v/>
      </c>
      <c r="J52" s="18" t="str">
        <f>'tmp２'!E53</f>
        <v/>
      </c>
      <c r="L52" s="18">
        <v>0</v>
      </c>
      <c r="O52" s="18" t="str">
        <f>IF('tmp２'!K53="","",'tmp２'!K53)</f>
        <v/>
      </c>
      <c r="P52" s="18">
        <f>IF('tmp２'!P53="","",'tmp２'!P53)</f>
        <v>0</v>
      </c>
      <c r="Q52" s="18">
        <v>0</v>
      </c>
      <c r="R52" s="18">
        <f t="shared" si="2"/>
        <v>0</v>
      </c>
      <c r="S52" s="18" t="str">
        <f>IF('tmp２'!L53="","",'tmp２'!L53)</f>
        <v/>
      </c>
      <c r="T52" s="18">
        <f>IF('tmp２'!Q53="","",'tmp２'!Q53)</f>
        <v>0</v>
      </c>
      <c r="U52" s="18">
        <v>0</v>
      </c>
      <c r="V52" s="18">
        <f t="shared" si="3"/>
        <v>0</v>
      </c>
      <c r="W52" s="18" t="str">
        <f>IF('tmp２'!M53="","",'tmp２'!M53)</f>
        <v/>
      </c>
      <c r="X52" s="18">
        <f>IF('tmp２'!R53="","",'tmp２'!R53)</f>
        <v>0</v>
      </c>
      <c r="Y52" s="18">
        <v>0</v>
      </c>
      <c r="Z52" s="18">
        <f t="shared" si="4"/>
        <v>0</v>
      </c>
      <c r="AA52" s="18" t="str">
        <f>IF('tmp２'!N53="","",'tmp２'!N53)</f>
        <v/>
      </c>
      <c r="AB52" s="18">
        <f>IF('tmp２'!S53="","",'tmp２'!S53)</f>
        <v>0</v>
      </c>
      <c r="AC52" s="18">
        <v>0</v>
      </c>
      <c r="AD52" s="18">
        <f t="shared" si="5"/>
        <v>0</v>
      </c>
      <c r="AE52" s="18" t="str">
        <f>IF('tmp２'!O53="","",'tmp２'!O53)</f>
        <v/>
      </c>
      <c r="AF52" s="18">
        <f>IF('tmp２'!T53="","",'tmp２'!T53)</f>
        <v>0</v>
      </c>
      <c r="AG52" s="18">
        <v>0</v>
      </c>
      <c r="AH52" s="18">
        <f t="shared" si="6"/>
        <v>0</v>
      </c>
      <c r="AJ52" s="18">
        <v>51</v>
      </c>
      <c r="AK52" s="18" t="str">
        <f t="shared" si="7"/>
        <v/>
      </c>
      <c r="AL52" s="18" t="str">
        <f t="shared" si="8"/>
        <v/>
      </c>
      <c r="AM52" s="18" t="str">
        <f t="shared" si="9"/>
        <v/>
      </c>
      <c r="AN52" s="18" t="str">
        <f t="shared" si="10"/>
        <v/>
      </c>
      <c r="AO52" s="18" t="e">
        <f t="shared" si="11"/>
        <v>#N/A</v>
      </c>
      <c r="AP52" s="18" t="str">
        <f t="shared" si="12"/>
        <v/>
      </c>
    </row>
    <row r="53" spans="1:42">
      <c r="A53" s="18">
        <f>COUNT(E$2:E53)</f>
        <v>0</v>
      </c>
      <c r="B53" s="63" t="str">
        <f>'tmp２'!B54</f>
        <v/>
      </c>
      <c r="C53" s="63"/>
      <c r="D53" s="63"/>
      <c r="E53" s="18" t="str">
        <f>'tmp２'!C54</f>
        <v/>
      </c>
      <c r="F53" s="18" t="str">
        <f>'tmp２'!D54</f>
        <v/>
      </c>
      <c r="G53" s="18" t="str">
        <f t="shared" si="0"/>
        <v/>
      </c>
      <c r="H53" s="18" t="str">
        <f>'tmp２'!D54</f>
        <v/>
      </c>
      <c r="I53" s="18" t="str">
        <f t="shared" si="1"/>
        <v/>
      </c>
      <c r="J53" s="18" t="str">
        <f>'tmp２'!E54</f>
        <v/>
      </c>
      <c r="L53" s="18">
        <v>0</v>
      </c>
      <c r="O53" s="18" t="str">
        <f>IF('tmp２'!K54="","",'tmp２'!K54)</f>
        <v/>
      </c>
      <c r="P53" s="18">
        <f>IF('tmp２'!P54="","",'tmp２'!P54)</f>
        <v>0</v>
      </c>
      <c r="Q53" s="18">
        <v>0</v>
      </c>
      <c r="R53" s="18">
        <f t="shared" si="2"/>
        <v>0</v>
      </c>
      <c r="S53" s="18" t="str">
        <f>IF('tmp２'!L54="","",'tmp２'!L54)</f>
        <v/>
      </c>
      <c r="T53" s="18">
        <f>IF('tmp２'!Q54="","",'tmp２'!Q54)</f>
        <v>0</v>
      </c>
      <c r="U53" s="18">
        <v>0</v>
      </c>
      <c r="V53" s="18">
        <f t="shared" si="3"/>
        <v>0</v>
      </c>
      <c r="W53" s="18" t="str">
        <f>IF('tmp２'!M54="","",'tmp２'!M54)</f>
        <v/>
      </c>
      <c r="X53" s="18">
        <f>IF('tmp２'!R54="","",'tmp２'!R54)</f>
        <v>0</v>
      </c>
      <c r="Y53" s="18">
        <v>0</v>
      </c>
      <c r="Z53" s="18">
        <f t="shared" si="4"/>
        <v>0</v>
      </c>
      <c r="AA53" s="18" t="str">
        <f>IF('tmp２'!N54="","",'tmp２'!N54)</f>
        <v/>
      </c>
      <c r="AB53" s="18">
        <f>IF('tmp２'!S54="","",'tmp２'!S54)</f>
        <v>0</v>
      </c>
      <c r="AC53" s="18">
        <v>0</v>
      </c>
      <c r="AD53" s="18">
        <f t="shared" si="5"/>
        <v>0</v>
      </c>
      <c r="AE53" s="18" t="str">
        <f>IF('tmp２'!O54="","",'tmp２'!O54)</f>
        <v/>
      </c>
      <c r="AF53" s="18">
        <f>IF('tmp２'!T54="","",'tmp２'!T54)</f>
        <v>0</v>
      </c>
      <c r="AG53" s="18">
        <v>0</v>
      </c>
      <c r="AH53" s="18">
        <f t="shared" si="6"/>
        <v>0</v>
      </c>
      <c r="AJ53" s="18">
        <v>52</v>
      </c>
      <c r="AK53" s="18" t="str">
        <f t="shared" si="7"/>
        <v/>
      </c>
      <c r="AL53" s="18" t="str">
        <f t="shared" si="8"/>
        <v/>
      </c>
      <c r="AM53" s="18" t="str">
        <f t="shared" si="9"/>
        <v/>
      </c>
      <c r="AN53" s="18" t="str">
        <f t="shared" si="10"/>
        <v/>
      </c>
      <c r="AO53" s="18" t="e">
        <f t="shared" si="11"/>
        <v>#N/A</v>
      </c>
      <c r="AP53" s="18" t="str">
        <f t="shared" si="12"/>
        <v/>
      </c>
    </row>
    <row r="54" spans="1:42">
      <c r="A54" s="18">
        <f>COUNT(E$2:E54)</f>
        <v>0</v>
      </c>
      <c r="B54" s="63" t="str">
        <f>'tmp２'!B55</f>
        <v/>
      </c>
      <c r="C54" s="63"/>
      <c r="D54" s="63"/>
      <c r="E54" s="18" t="str">
        <f>'tmp２'!C55</f>
        <v/>
      </c>
      <c r="F54" s="18" t="str">
        <f>'tmp２'!D55</f>
        <v/>
      </c>
      <c r="G54" s="18" t="str">
        <f t="shared" si="0"/>
        <v/>
      </c>
      <c r="H54" s="18" t="str">
        <f>'tmp２'!D55</f>
        <v/>
      </c>
      <c r="I54" s="18" t="str">
        <f t="shared" si="1"/>
        <v/>
      </c>
      <c r="J54" s="18" t="str">
        <f>'tmp２'!E55</f>
        <v/>
      </c>
      <c r="L54" s="18">
        <v>0</v>
      </c>
      <c r="O54" s="18" t="str">
        <f>IF('tmp２'!K55="","",'tmp２'!K55)</f>
        <v/>
      </c>
      <c r="P54" s="18">
        <f>IF('tmp２'!P55="","",'tmp２'!P55)</f>
        <v>0</v>
      </c>
      <c r="Q54" s="18">
        <v>0</v>
      </c>
      <c r="R54" s="18">
        <f t="shared" si="2"/>
        <v>0</v>
      </c>
      <c r="S54" s="18" t="str">
        <f>IF('tmp２'!L55="","",'tmp２'!L55)</f>
        <v/>
      </c>
      <c r="T54" s="18">
        <f>IF('tmp２'!Q55="","",'tmp２'!Q55)</f>
        <v>0</v>
      </c>
      <c r="U54" s="18">
        <v>0</v>
      </c>
      <c r="V54" s="18">
        <f t="shared" si="3"/>
        <v>0</v>
      </c>
      <c r="W54" s="18" t="str">
        <f>IF('tmp２'!M55="","",'tmp２'!M55)</f>
        <v/>
      </c>
      <c r="X54" s="18">
        <f>IF('tmp２'!R55="","",'tmp２'!R55)</f>
        <v>0</v>
      </c>
      <c r="Y54" s="18">
        <v>0</v>
      </c>
      <c r="Z54" s="18">
        <f t="shared" si="4"/>
        <v>0</v>
      </c>
      <c r="AA54" s="18" t="str">
        <f>IF('tmp２'!N55="","",'tmp２'!N55)</f>
        <v/>
      </c>
      <c r="AB54" s="18">
        <f>IF('tmp２'!S55="","",'tmp２'!S55)</f>
        <v>0</v>
      </c>
      <c r="AC54" s="18">
        <v>0</v>
      </c>
      <c r="AD54" s="18">
        <f t="shared" si="5"/>
        <v>0</v>
      </c>
      <c r="AE54" s="18" t="str">
        <f>IF('tmp２'!O55="","",'tmp２'!O55)</f>
        <v/>
      </c>
      <c r="AF54" s="18">
        <f>IF('tmp２'!T55="","",'tmp２'!T55)</f>
        <v>0</v>
      </c>
      <c r="AG54" s="18">
        <v>0</v>
      </c>
      <c r="AH54" s="18">
        <f t="shared" si="6"/>
        <v>0</v>
      </c>
      <c r="AJ54" s="18">
        <v>53</v>
      </c>
      <c r="AK54" s="18" t="str">
        <f t="shared" si="7"/>
        <v/>
      </c>
      <c r="AL54" s="18" t="str">
        <f t="shared" si="8"/>
        <v/>
      </c>
      <c r="AM54" s="18" t="str">
        <f t="shared" si="9"/>
        <v/>
      </c>
      <c r="AN54" s="18" t="str">
        <f t="shared" si="10"/>
        <v/>
      </c>
      <c r="AO54" s="18" t="e">
        <f t="shared" si="11"/>
        <v>#N/A</v>
      </c>
      <c r="AP54" s="18" t="str">
        <f t="shared" si="12"/>
        <v/>
      </c>
    </row>
    <row r="55" spans="1:42">
      <c r="A55" s="18">
        <f>COUNT(E$2:E55)</f>
        <v>0</v>
      </c>
      <c r="B55" s="63" t="str">
        <f>'tmp２'!B56</f>
        <v/>
      </c>
      <c r="C55" s="63"/>
      <c r="D55" s="63"/>
      <c r="E55" s="18" t="str">
        <f>'tmp２'!C56</f>
        <v/>
      </c>
      <c r="F55" s="18" t="str">
        <f>'tmp２'!D56</f>
        <v/>
      </c>
      <c r="G55" s="18" t="str">
        <f t="shared" si="0"/>
        <v/>
      </c>
      <c r="H55" s="18" t="str">
        <f>'tmp２'!D56</f>
        <v/>
      </c>
      <c r="I55" s="18" t="str">
        <f t="shared" si="1"/>
        <v/>
      </c>
      <c r="J55" s="18" t="str">
        <f>'tmp２'!E56</f>
        <v/>
      </c>
      <c r="L55" s="18">
        <v>0</v>
      </c>
      <c r="O55" s="18" t="str">
        <f>IF('tmp２'!K56="","",'tmp２'!K56)</f>
        <v/>
      </c>
      <c r="P55" s="18">
        <f>IF('tmp２'!P56="","",'tmp２'!P56)</f>
        <v>0</v>
      </c>
      <c r="Q55" s="18">
        <v>0</v>
      </c>
      <c r="R55" s="18">
        <f t="shared" si="2"/>
        <v>0</v>
      </c>
      <c r="S55" s="18" t="str">
        <f>IF('tmp２'!L56="","",'tmp２'!L56)</f>
        <v/>
      </c>
      <c r="T55" s="18">
        <f>IF('tmp２'!Q56="","",'tmp２'!Q56)</f>
        <v>0</v>
      </c>
      <c r="U55" s="18">
        <v>0</v>
      </c>
      <c r="V55" s="18">
        <f t="shared" si="3"/>
        <v>0</v>
      </c>
      <c r="W55" s="18" t="str">
        <f>IF('tmp２'!M56="","",'tmp２'!M56)</f>
        <v/>
      </c>
      <c r="X55" s="18">
        <f>IF('tmp２'!R56="","",'tmp２'!R56)</f>
        <v>0</v>
      </c>
      <c r="Y55" s="18">
        <v>0</v>
      </c>
      <c r="Z55" s="18">
        <f t="shared" si="4"/>
        <v>0</v>
      </c>
      <c r="AA55" s="18" t="str">
        <f>IF('tmp２'!N56="","",'tmp２'!N56)</f>
        <v/>
      </c>
      <c r="AB55" s="18">
        <f>IF('tmp２'!S56="","",'tmp２'!S56)</f>
        <v>0</v>
      </c>
      <c r="AC55" s="18">
        <v>0</v>
      </c>
      <c r="AD55" s="18">
        <f t="shared" si="5"/>
        <v>0</v>
      </c>
      <c r="AE55" s="18" t="str">
        <f>IF('tmp２'!O56="","",'tmp２'!O56)</f>
        <v/>
      </c>
      <c r="AF55" s="18">
        <f>IF('tmp２'!T56="","",'tmp２'!T56)</f>
        <v>0</v>
      </c>
      <c r="AG55" s="18">
        <v>0</v>
      </c>
      <c r="AH55" s="18">
        <f t="shared" si="6"/>
        <v>0</v>
      </c>
      <c r="AJ55" s="18">
        <v>54</v>
      </c>
      <c r="AK55" s="18" t="str">
        <f t="shared" si="7"/>
        <v/>
      </c>
      <c r="AL55" s="18" t="str">
        <f t="shared" si="8"/>
        <v/>
      </c>
      <c r="AM55" s="18" t="str">
        <f t="shared" si="9"/>
        <v/>
      </c>
      <c r="AN55" s="18" t="str">
        <f t="shared" si="10"/>
        <v/>
      </c>
      <c r="AO55" s="18" t="e">
        <f t="shared" si="11"/>
        <v>#N/A</v>
      </c>
      <c r="AP55" s="18" t="str">
        <f t="shared" si="12"/>
        <v/>
      </c>
    </row>
    <row r="56" spans="1:42">
      <c r="A56" s="18">
        <f>COUNT(E$2:E56)</f>
        <v>0</v>
      </c>
      <c r="B56" s="63" t="str">
        <f>'tmp２'!B57</f>
        <v/>
      </c>
      <c r="C56" s="63"/>
      <c r="D56" s="63"/>
      <c r="E56" s="18" t="str">
        <f>'tmp２'!C57</f>
        <v/>
      </c>
      <c r="F56" s="18" t="str">
        <f>'tmp２'!D57</f>
        <v/>
      </c>
      <c r="G56" s="18" t="str">
        <f t="shared" si="0"/>
        <v/>
      </c>
      <c r="H56" s="18" t="str">
        <f>'tmp２'!D57</f>
        <v/>
      </c>
      <c r="I56" s="18" t="str">
        <f t="shared" si="1"/>
        <v/>
      </c>
      <c r="J56" s="18" t="str">
        <f>'tmp２'!E57</f>
        <v/>
      </c>
      <c r="L56" s="18">
        <v>0</v>
      </c>
      <c r="O56" s="18" t="str">
        <f>IF('tmp２'!K57="","",'tmp２'!K57)</f>
        <v/>
      </c>
      <c r="P56" s="18">
        <f>IF('tmp２'!P57="","",'tmp２'!P57)</f>
        <v>0</v>
      </c>
      <c r="Q56" s="18">
        <v>0</v>
      </c>
      <c r="R56" s="18">
        <f t="shared" si="2"/>
        <v>0</v>
      </c>
      <c r="S56" s="18" t="str">
        <f>IF('tmp２'!L57="","",'tmp２'!L57)</f>
        <v/>
      </c>
      <c r="T56" s="18">
        <f>IF('tmp２'!Q57="","",'tmp２'!Q57)</f>
        <v>0</v>
      </c>
      <c r="U56" s="18">
        <v>0</v>
      </c>
      <c r="V56" s="18">
        <f t="shared" si="3"/>
        <v>0</v>
      </c>
      <c r="W56" s="18" t="str">
        <f>IF('tmp２'!M57="","",'tmp２'!M57)</f>
        <v/>
      </c>
      <c r="X56" s="18">
        <f>IF('tmp２'!R57="","",'tmp２'!R57)</f>
        <v>0</v>
      </c>
      <c r="Y56" s="18">
        <v>0</v>
      </c>
      <c r="Z56" s="18">
        <f t="shared" si="4"/>
        <v>0</v>
      </c>
      <c r="AA56" s="18" t="str">
        <f>IF('tmp２'!N57="","",'tmp２'!N57)</f>
        <v/>
      </c>
      <c r="AB56" s="18">
        <f>IF('tmp２'!S57="","",'tmp２'!S57)</f>
        <v>0</v>
      </c>
      <c r="AC56" s="18">
        <v>0</v>
      </c>
      <c r="AD56" s="18">
        <f t="shared" si="5"/>
        <v>0</v>
      </c>
      <c r="AE56" s="18" t="str">
        <f>IF('tmp２'!O57="","",'tmp２'!O57)</f>
        <v/>
      </c>
      <c r="AF56" s="18">
        <f>IF('tmp２'!T57="","",'tmp２'!T57)</f>
        <v>0</v>
      </c>
      <c r="AG56" s="18">
        <v>0</v>
      </c>
      <c r="AH56" s="18">
        <f t="shared" si="6"/>
        <v>0</v>
      </c>
      <c r="AJ56" s="18">
        <v>55</v>
      </c>
      <c r="AK56" s="18" t="str">
        <f t="shared" si="7"/>
        <v/>
      </c>
      <c r="AL56" s="18" t="str">
        <f t="shared" si="8"/>
        <v/>
      </c>
      <c r="AM56" s="18" t="str">
        <f t="shared" si="9"/>
        <v/>
      </c>
      <c r="AN56" s="18" t="str">
        <f t="shared" si="10"/>
        <v/>
      </c>
      <c r="AO56" s="18" t="e">
        <f t="shared" si="11"/>
        <v>#N/A</v>
      </c>
      <c r="AP56" s="18" t="str">
        <f t="shared" si="12"/>
        <v/>
      </c>
    </row>
    <row r="57" spans="1:42">
      <c r="A57" s="18">
        <f>COUNT(E$2:E57)</f>
        <v>0</v>
      </c>
      <c r="B57" s="63" t="str">
        <f>'tmp２'!B58</f>
        <v/>
      </c>
      <c r="C57" s="63"/>
      <c r="D57" s="63"/>
      <c r="E57" s="18" t="str">
        <f>'tmp２'!C58</f>
        <v/>
      </c>
      <c r="F57" s="18" t="str">
        <f>'tmp２'!D58</f>
        <v/>
      </c>
      <c r="G57" s="18" t="str">
        <f t="shared" si="0"/>
        <v/>
      </c>
      <c r="H57" s="18" t="str">
        <f>'tmp２'!D58</f>
        <v/>
      </c>
      <c r="I57" s="18" t="str">
        <f t="shared" si="1"/>
        <v/>
      </c>
      <c r="J57" s="18" t="str">
        <f>'tmp２'!E58</f>
        <v/>
      </c>
      <c r="L57" s="18">
        <v>0</v>
      </c>
      <c r="O57" s="18" t="str">
        <f>IF('tmp２'!K58="","",'tmp２'!K58)</f>
        <v/>
      </c>
      <c r="P57" s="18">
        <f>IF('tmp２'!P58="","",'tmp２'!P58)</f>
        <v>0</v>
      </c>
      <c r="Q57" s="18">
        <v>0</v>
      </c>
      <c r="R57" s="18">
        <f t="shared" si="2"/>
        <v>0</v>
      </c>
      <c r="S57" s="18" t="str">
        <f>IF('tmp２'!L58="","",'tmp２'!L58)</f>
        <v/>
      </c>
      <c r="T57" s="18">
        <f>IF('tmp２'!Q58="","",'tmp２'!Q58)</f>
        <v>0</v>
      </c>
      <c r="U57" s="18">
        <v>0</v>
      </c>
      <c r="V57" s="18">
        <f t="shared" si="3"/>
        <v>0</v>
      </c>
      <c r="W57" s="18" t="str">
        <f>IF('tmp２'!M58="","",'tmp２'!M58)</f>
        <v/>
      </c>
      <c r="X57" s="18">
        <f>IF('tmp２'!R58="","",'tmp２'!R58)</f>
        <v>0</v>
      </c>
      <c r="Y57" s="18">
        <v>0</v>
      </c>
      <c r="Z57" s="18">
        <f t="shared" si="4"/>
        <v>0</v>
      </c>
      <c r="AA57" s="18" t="str">
        <f>IF('tmp２'!N58="","",'tmp２'!N58)</f>
        <v/>
      </c>
      <c r="AB57" s="18">
        <f>IF('tmp２'!S58="","",'tmp２'!S58)</f>
        <v>0</v>
      </c>
      <c r="AC57" s="18">
        <v>0</v>
      </c>
      <c r="AD57" s="18">
        <f t="shared" si="5"/>
        <v>0</v>
      </c>
      <c r="AE57" s="18" t="str">
        <f>IF('tmp２'!O58="","",'tmp２'!O58)</f>
        <v/>
      </c>
      <c r="AF57" s="18">
        <f>IF('tmp２'!T58="","",'tmp２'!T58)</f>
        <v>0</v>
      </c>
      <c r="AG57" s="18">
        <v>0</v>
      </c>
      <c r="AH57" s="18">
        <f t="shared" si="6"/>
        <v>0</v>
      </c>
      <c r="AJ57" s="18">
        <v>56</v>
      </c>
      <c r="AK57" s="18" t="str">
        <f t="shared" si="7"/>
        <v/>
      </c>
      <c r="AL57" s="18" t="str">
        <f t="shared" si="8"/>
        <v/>
      </c>
      <c r="AM57" s="18" t="str">
        <f t="shared" si="9"/>
        <v/>
      </c>
      <c r="AN57" s="18" t="str">
        <f t="shared" si="10"/>
        <v/>
      </c>
      <c r="AO57" s="18" t="e">
        <f t="shared" si="11"/>
        <v>#N/A</v>
      </c>
      <c r="AP57" s="18" t="str">
        <f t="shared" si="12"/>
        <v/>
      </c>
    </row>
    <row r="58" spans="1:42">
      <c r="A58" s="18">
        <f>COUNT(E$2:E58)</f>
        <v>0</v>
      </c>
      <c r="B58" s="63" t="str">
        <f>'tmp２'!B59</f>
        <v/>
      </c>
      <c r="C58" s="63"/>
      <c r="D58" s="63"/>
      <c r="E58" s="18" t="str">
        <f>'tmp２'!C59</f>
        <v/>
      </c>
      <c r="F58" s="18" t="str">
        <f>'tmp２'!D59</f>
        <v/>
      </c>
      <c r="G58" s="18" t="str">
        <f t="shared" si="0"/>
        <v/>
      </c>
      <c r="H58" s="18" t="str">
        <f>'tmp２'!D59</f>
        <v/>
      </c>
      <c r="I58" s="18" t="str">
        <f t="shared" si="1"/>
        <v/>
      </c>
      <c r="J58" s="18" t="str">
        <f>'tmp２'!E59</f>
        <v/>
      </c>
      <c r="L58" s="18">
        <v>0</v>
      </c>
      <c r="O58" s="18" t="str">
        <f>IF('tmp２'!K59="","",'tmp２'!K59)</f>
        <v/>
      </c>
      <c r="P58" s="18">
        <f>IF('tmp２'!P59="","",'tmp２'!P59)</f>
        <v>0</v>
      </c>
      <c r="Q58" s="18">
        <v>0</v>
      </c>
      <c r="R58" s="18">
        <f t="shared" si="2"/>
        <v>0</v>
      </c>
      <c r="S58" s="18" t="str">
        <f>IF('tmp２'!L59="","",'tmp２'!L59)</f>
        <v/>
      </c>
      <c r="T58" s="18">
        <f>IF('tmp２'!Q59="","",'tmp２'!Q59)</f>
        <v>0</v>
      </c>
      <c r="U58" s="18">
        <v>0</v>
      </c>
      <c r="V58" s="18">
        <f t="shared" si="3"/>
        <v>0</v>
      </c>
      <c r="W58" s="18" t="str">
        <f>IF('tmp２'!M59="","",'tmp２'!M59)</f>
        <v/>
      </c>
      <c r="X58" s="18">
        <f>IF('tmp２'!R59="","",'tmp２'!R59)</f>
        <v>0</v>
      </c>
      <c r="Y58" s="18">
        <v>0</v>
      </c>
      <c r="Z58" s="18">
        <f t="shared" si="4"/>
        <v>0</v>
      </c>
      <c r="AA58" s="18" t="str">
        <f>IF('tmp２'!N59="","",'tmp２'!N59)</f>
        <v/>
      </c>
      <c r="AB58" s="18">
        <f>IF('tmp２'!S59="","",'tmp２'!S59)</f>
        <v>0</v>
      </c>
      <c r="AC58" s="18">
        <v>0</v>
      </c>
      <c r="AD58" s="18">
        <f t="shared" si="5"/>
        <v>0</v>
      </c>
      <c r="AE58" s="18" t="str">
        <f>IF('tmp２'!O59="","",'tmp２'!O59)</f>
        <v/>
      </c>
      <c r="AF58" s="18">
        <f>IF('tmp２'!T59="","",'tmp２'!T59)</f>
        <v>0</v>
      </c>
      <c r="AG58" s="18">
        <v>0</v>
      </c>
      <c r="AH58" s="18">
        <f t="shared" si="6"/>
        <v>0</v>
      </c>
      <c r="AJ58" s="18">
        <v>57</v>
      </c>
      <c r="AK58" s="18" t="str">
        <f t="shared" si="7"/>
        <v/>
      </c>
      <c r="AL58" s="18" t="str">
        <f t="shared" si="8"/>
        <v/>
      </c>
      <c r="AM58" s="18" t="str">
        <f t="shared" si="9"/>
        <v/>
      </c>
      <c r="AN58" s="18" t="str">
        <f t="shared" si="10"/>
        <v/>
      </c>
      <c r="AO58" s="18" t="e">
        <f t="shared" si="11"/>
        <v>#N/A</v>
      </c>
      <c r="AP58" s="18" t="str">
        <f t="shared" si="12"/>
        <v/>
      </c>
    </row>
    <row r="59" spans="1:42">
      <c r="A59" s="18">
        <f>COUNT(E$2:E59)</f>
        <v>0</v>
      </c>
      <c r="B59" s="63" t="str">
        <f>'tmp２'!B60</f>
        <v/>
      </c>
      <c r="C59" s="63"/>
      <c r="D59" s="63"/>
      <c r="E59" s="18" t="str">
        <f>'tmp２'!C60</f>
        <v/>
      </c>
      <c r="F59" s="18" t="str">
        <f>'tmp２'!D60</f>
        <v/>
      </c>
      <c r="G59" s="18" t="str">
        <f t="shared" si="0"/>
        <v/>
      </c>
      <c r="H59" s="18" t="str">
        <f>'tmp２'!D60</f>
        <v/>
      </c>
      <c r="I59" s="18" t="str">
        <f t="shared" si="1"/>
        <v/>
      </c>
      <c r="J59" s="18" t="str">
        <f>'tmp２'!E60</f>
        <v/>
      </c>
      <c r="L59" s="18">
        <v>0</v>
      </c>
      <c r="O59" s="18" t="str">
        <f>IF('tmp２'!K60="","",'tmp２'!K60)</f>
        <v/>
      </c>
      <c r="P59" s="18">
        <f>IF('tmp２'!P60="","",'tmp２'!P60)</f>
        <v>0</v>
      </c>
      <c r="Q59" s="18">
        <v>0</v>
      </c>
      <c r="R59" s="18">
        <f t="shared" si="2"/>
        <v>0</v>
      </c>
      <c r="S59" s="18" t="str">
        <f>IF('tmp２'!L60="","",'tmp２'!L60)</f>
        <v/>
      </c>
      <c r="T59" s="18">
        <f>IF('tmp２'!Q60="","",'tmp２'!Q60)</f>
        <v>0</v>
      </c>
      <c r="U59" s="18">
        <v>0</v>
      </c>
      <c r="V59" s="18">
        <f t="shared" si="3"/>
        <v>0</v>
      </c>
      <c r="W59" s="18" t="str">
        <f>IF('tmp２'!M60="","",'tmp２'!M60)</f>
        <v/>
      </c>
      <c r="X59" s="18">
        <f>IF('tmp２'!R60="","",'tmp２'!R60)</f>
        <v>0</v>
      </c>
      <c r="Y59" s="18">
        <v>0</v>
      </c>
      <c r="Z59" s="18">
        <f t="shared" si="4"/>
        <v>0</v>
      </c>
      <c r="AA59" s="18" t="str">
        <f>IF('tmp２'!N60="","",'tmp２'!N60)</f>
        <v/>
      </c>
      <c r="AB59" s="18">
        <f>IF('tmp２'!S60="","",'tmp２'!S60)</f>
        <v>0</v>
      </c>
      <c r="AC59" s="18">
        <v>0</v>
      </c>
      <c r="AD59" s="18">
        <f t="shared" si="5"/>
        <v>0</v>
      </c>
      <c r="AE59" s="18" t="str">
        <f>IF('tmp２'!O60="","",'tmp２'!O60)</f>
        <v/>
      </c>
      <c r="AF59" s="18">
        <f>IF('tmp２'!T60="","",'tmp２'!T60)</f>
        <v>0</v>
      </c>
      <c r="AG59" s="18">
        <v>0</v>
      </c>
      <c r="AH59" s="18">
        <f t="shared" si="6"/>
        <v>0</v>
      </c>
      <c r="AJ59" s="18">
        <v>58</v>
      </c>
      <c r="AK59" s="18" t="str">
        <f t="shared" si="7"/>
        <v/>
      </c>
      <c r="AL59" s="18" t="str">
        <f t="shared" si="8"/>
        <v/>
      </c>
      <c r="AM59" s="18" t="str">
        <f t="shared" si="9"/>
        <v/>
      </c>
      <c r="AN59" s="18" t="str">
        <f t="shared" si="10"/>
        <v/>
      </c>
      <c r="AO59" s="18" t="e">
        <f t="shared" si="11"/>
        <v>#N/A</v>
      </c>
      <c r="AP59" s="18" t="str">
        <f t="shared" si="12"/>
        <v/>
      </c>
    </row>
    <row r="60" spans="1:42">
      <c r="A60" s="18">
        <f>COUNT(E$2:E60)</f>
        <v>0</v>
      </c>
      <c r="B60" s="63" t="str">
        <f>'tmp２'!B61</f>
        <v/>
      </c>
      <c r="C60" s="63"/>
      <c r="D60" s="63"/>
      <c r="E60" s="18" t="str">
        <f>'tmp２'!C61</f>
        <v/>
      </c>
      <c r="F60" s="18" t="str">
        <f>'tmp２'!D61</f>
        <v/>
      </c>
      <c r="G60" s="18" t="str">
        <f t="shared" si="0"/>
        <v/>
      </c>
      <c r="H60" s="18" t="str">
        <f>'tmp２'!D61</f>
        <v/>
      </c>
      <c r="I60" s="18" t="str">
        <f t="shared" si="1"/>
        <v/>
      </c>
      <c r="J60" s="18" t="str">
        <f>'tmp２'!E61</f>
        <v/>
      </c>
      <c r="L60" s="18">
        <v>0</v>
      </c>
      <c r="O60" s="18" t="str">
        <f>IF('tmp２'!K61="","",'tmp２'!K61)</f>
        <v/>
      </c>
      <c r="P60" s="18">
        <f>IF('tmp２'!P61="","",'tmp２'!P61)</f>
        <v>0</v>
      </c>
      <c r="Q60" s="18">
        <v>0</v>
      </c>
      <c r="R60" s="18">
        <f t="shared" si="2"/>
        <v>0</v>
      </c>
      <c r="S60" s="18" t="str">
        <f>IF('tmp２'!L61="","",'tmp２'!L61)</f>
        <v/>
      </c>
      <c r="T60" s="18">
        <f>IF('tmp２'!Q61="","",'tmp２'!Q61)</f>
        <v>0</v>
      </c>
      <c r="U60" s="18">
        <v>0</v>
      </c>
      <c r="V60" s="18">
        <f t="shared" si="3"/>
        <v>0</v>
      </c>
      <c r="W60" s="18" t="str">
        <f>IF('tmp２'!M61="","",'tmp２'!M61)</f>
        <v/>
      </c>
      <c r="X60" s="18">
        <f>IF('tmp２'!R61="","",'tmp２'!R61)</f>
        <v>0</v>
      </c>
      <c r="Y60" s="18">
        <v>0</v>
      </c>
      <c r="Z60" s="18">
        <f t="shared" si="4"/>
        <v>0</v>
      </c>
      <c r="AA60" s="18" t="str">
        <f>IF('tmp２'!N61="","",'tmp２'!N61)</f>
        <v/>
      </c>
      <c r="AB60" s="18">
        <f>IF('tmp２'!S61="","",'tmp２'!S61)</f>
        <v>0</v>
      </c>
      <c r="AC60" s="18">
        <v>0</v>
      </c>
      <c r="AD60" s="18">
        <f t="shared" si="5"/>
        <v>0</v>
      </c>
      <c r="AE60" s="18" t="str">
        <f>IF('tmp２'!O61="","",'tmp２'!O61)</f>
        <v/>
      </c>
      <c r="AF60" s="18">
        <f>IF('tmp２'!T61="","",'tmp２'!T61)</f>
        <v>0</v>
      </c>
      <c r="AG60" s="18">
        <v>0</v>
      </c>
      <c r="AH60" s="18">
        <f t="shared" si="6"/>
        <v>0</v>
      </c>
      <c r="AJ60" s="18">
        <v>59</v>
      </c>
      <c r="AK60" s="18" t="str">
        <f t="shared" si="7"/>
        <v/>
      </c>
      <c r="AL60" s="18" t="str">
        <f t="shared" si="8"/>
        <v/>
      </c>
      <c r="AM60" s="18" t="str">
        <f t="shared" si="9"/>
        <v/>
      </c>
      <c r="AN60" s="18" t="str">
        <f t="shared" si="10"/>
        <v/>
      </c>
      <c r="AO60" s="18" t="e">
        <f t="shared" si="11"/>
        <v>#N/A</v>
      </c>
      <c r="AP60" s="18" t="str">
        <f t="shared" si="12"/>
        <v/>
      </c>
    </row>
    <row r="61" spans="1:42">
      <c r="A61" s="18">
        <f>COUNT(E$2:E61)</f>
        <v>0</v>
      </c>
      <c r="B61" s="63" t="str">
        <f>'tmp２'!B62</f>
        <v/>
      </c>
      <c r="C61" s="63"/>
      <c r="D61" s="63"/>
      <c r="E61" s="18" t="str">
        <f>'tmp２'!C62</f>
        <v/>
      </c>
      <c r="F61" s="18" t="str">
        <f>'tmp２'!D62</f>
        <v/>
      </c>
      <c r="G61" s="18" t="str">
        <f t="shared" si="0"/>
        <v/>
      </c>
      <c r="H61" s="18" t="str">
        <f>'tmp２'!D62</f>
        <v/>
      </c>
      <c r="I61" s="18" t="str">
        <f t="shared" si="1"/>
        <v/>
      </c>
      <c r="J61" s="18" t="str">
        <f>'tmp２'!E62</f>
        <v/>
      </c>
      <c r="L61" s="18">
        <v>0</v>
      </c>
      <c r="O61" s="18" t="str">
        <f>IF('tmp２'!K62="","",'tmp２'!K62)</f>
        <v/>
      </c>
      <c r="P61" s="18">
        <f>IF('tmp２'!P62="","",'tmp２'!P62)</f>
        <v>0</v>
      </c>
      <c r="Q61" s="18">
        <v>0</v>
      </c>
      <c r="R61" s="18">
        <f t="shared" si="2"/>
        <v>0</v>
      </c>
      <c r="S61" s="18" t="str">
        <f>IF('tmp２'!L62="","",'tmp２'!L62)</f>
        <v/>
      </c>
      <c r="T61" s="18">
        <f>IF('tmp２'!Q62="","",'tmp２'!Q62)</f>
        <v>0</v>
      </c>
      <c r="U61" s="18">
        <v>0</v>
      </c>
      <c r="V61" s="18">
        <f t="shared" si="3"/>
        <v>0</v>
      </c>
      <c r="W61" s="18" t="str">
        <f>IF('tmp２'!M62="","",'tmp２'!M62)</f>
        <v/>
      </c>
      <c r="X61" s="18">
        <f>IF('tmp２'!R62="","",'tmp２'!R62)</f>
        <v>0</v>
      </c>
      <c r="Y61" s="18">
        <v>0</v>
      </c>
      <c r="Z61" s="18">
        <f t="shared" si="4"/>
        <v>0</v>
      </c>
      <c r="AA61" s="18" t="str">
        <f>IF('tmp２'!N62="","",'tmp２'!N62)</f>
        <v/>
      </c>
      <c r="AB61" s="18">
        <f>IF('tmp２'!S62="","",'tmp２'!S62)</f>
        <v>0</v>
      </c>
      <c r="AC61" s="18">
        <v>0</v>
      </c>
      <c r="AD61" s="18">
        <f t="shared" si="5"/>
        <v>0</v>
      </c>
      <c r="AE61" s="18" t="str">
        <f>IF('tmp２'!O62="","",'tmp２'!O62)</f>
        <v/>
      </c>
      <c r="AF61" s="18">
        <f>IF('tmp２'!T62="","",'tmp２'!T62)</f>
        <v>0</v>
      </c>
      <c r="AG61" s="18">
        <v>0</v>
      </c>
      <c r="AH61" s="18">
        <f t="shared" si="6"/>
        <v>0</v>
      </c>
      <c r="AJ61" s="18">
        <v>60</v>
      </c>
      <c r="AK61" s="18" t="str">
        <f t="shared" si="7"/>
        <v/>
      </c>
      <c r="AL61" s="18" t="str">
        <f t="shared" si="8"/>
        <v/>
      </c>
      <c r="AM61" s="18" t="str">
        <f t="shared" si="9"/>
        <v/>
      </c>
      <c r="AN61" s="18" t="str">
        <f t="shared" si="10"/>
        <v/>
      </c>
      <c r="AO61" s="18" t="e">
        <f t="shared" si="11"/>
        <v>#N/A</v>
      </c>
      <c r="AP61" s="18" t="str">
        <f t="shared" si="12"/>
        <v/>
      </c>
    </row>
    <row r="62" spans="1:42">
      <c r="A62" s="18">
        <f>COUNT(E$2:E62)</f>
        <v>0</v>
      </c>
      <c r="B62" s="63" t="str">
        <f>'tmp２'!B63</f>
        <v/>
      </c>
      <c r="C62" s="63"/>
      <c r="D62" s="63"/>
      <c r="E62" s="18" t="str">
        <f>'tmp２'!C63</f>
        <v/>
      </c>
      <c r="F62" s="18" t="str">
        <f>'tmp２'!D63</f>
        <v/>
      </c>
      <c r="G62" s="18" t="str">
        <f t="shared" si="0"/>
        <v/>
      </c>
      <c r="H62" s="18" t="str">
        <f>'tmp２'!D63</f>
        <v/>
      </c>
      <c r="I62" s="18" t="str">
        <f t="shared" si="1"/>
        <v/>
      </c>
      <c r="J62" s="18" t="str">
        <f>'tmp２'!E63</f>
        <v/>
      </c>
      <c r="L62" s="18">
        <v>0</v>
      </c>
      <c r="O62" s="18" t="str">
        <f>IF('tmp２'!K63="","",'tmp２'!K63)</f>
        <v/>
      </c>
      <c r="P62" s="18">
        <f>IF('tmp２'!P63="","",'tmp２'!P63)</f>
        <v>0</v>
      </c>
      <c r="Q62" s="18">
        <v>0</v>
      </c>
      <c r="R62" s="18">
        <f t="shared" si="2"/>
        <v>0</v>
      </c>
      <c r="S62" s="18" t="str">
        <f>IF('tmp２'!L63="","",'tmp２'!L63)</f>
        <v/>
      </c>
      <c r="T62" s="18">
        <f>IF('tmp２'!Q63="","",'tmp２'!Q63)</f>
        <v>0</v>
      </c>
      <c r="U62" s="18">
        <v>0</v>
      </c>
      <c r="V62" s="18">
        <f t="shared" si="3"/>
        <v>0</v>
      </c>
      <c r="W62" s="18" t="str">
        <f>IF('tmp２'!M63="","",'tmp２'!M63)</f>
        <v/>
      </c>
      <c r="X62" s="18">
        <f>IF('tmp２'!R63="","",'tmp２'!R63)</f>
        <v>0</v>
      </c>
      <c r="Y62" s="18">
        <v>0</v>
      </c>
      <c r="Z62" s="18">
        <f t="shared" si="4"/>
        <v>0</v>
      </c>
      <c r="AA62" s="18" t="str">
        <f>IF('tmp２'!N63="","",'tmp２'!N63)</f>
        <v/>
      </c>
      <c r="AB62" s="18">
        <f>IF('tmp２'!S63="","",'tmp２'!S63)</f>
        <v>0</v>
      </c>
      <c r="AC62" s="18">
        <v>0</v>
      </c>
      <c r="AD62" s="18">
        <f t="shared" si="5"/>
        <v>0</v>
      </c>
      <c r="AE62" s="18" t="str">
        <f>IF('tmp２'!O63="","",'tmp２'!O63)</f>
        <v/>
      </c>
      <c r="AF62" s="18">
        <f>IF('tmp２'!T63="","",'tmp２'!T63)</f>
        <v>0</v>
      </c>
      <c r="AG62" s="18">
        <v>0</v>
      </c>
      <c r="AH62" s="18">
        <f t="shared" si="6"/>
        <v>0</v>
      </c>
      <c r="AJ62" s="18">
        <v>61</v>
      </c>
      <c r="AK62" s="18" t="str">
        <f t="shared" si="7"/>
        <v/>
      </c>
      <c r="AL62" s="18" t="str">
        <f t="shared" si="8"/>
        <v/>
      </c>
      <c r="AM62" s="18" t="str">
        <f t="shared" si="9"/>
        <v/>
      </c>
      <c r="AN62" s="18" t="str">
        <f t="shared" si="10"/>
        <v/>
      </c>
      <c r="AO62" s="18" t="e">
        <f t="shared" si="11"/>
        <v>#N/A</v>
      </c>
      <c r="AP62" s="18" t="str">
        <f t="shared" si="12"/>
        <v/>
      </c>
    </row>
    <row r="63" spans="1:42">
      <c r="A63" s="18">
        <f>COUNT(E$2:E63)</f>
        <v>0</v>
      </c>
      <c r="B63" s="63" t="str">
        <f>'tmp２'!B64</f>
        <v/>
      </c>
      <c r="C63" s="63"/>
      <c r="D63" s="63"/>
      <c r="E63" s="18" t="str">
        <f>'tmp２'!C64</f>
        <v/>
      </c>
      <c r="F63" s="18" t="str">
        <f>'tmp２'!D64</f>
        <v/>
      </c>
      <c r="G63" s="18" t="str">
        <f t="shared" si="0"/>
        <v/>
      </c>
      <c r="H63" s="18" t="str">
        <f>'tmp２'!D64</f>
        <v/>
      </c>
      <c r="I63" s="18" t="str">
        <f t="shared" si="1"/>
        <v/>
      </c>
      <c r="J63" s="18" t="str">
        <f>'tmp２'!E64</f>
        <v/>
      </c>
      <c r="L63" s="18">
        <v>0</v>
      </c>
      <c r="O63" s="18" t="str">
        <f>IF('tmp２'!K64="","",'tmp２'!K64)</f>
        <v/>
      </c>
      <c r="P63" s="18">
        <f>IF('tmp２'!P64="","",'tmp２'!P64)</f>
        <v>0</v>
      </c>
      <c r="Q63" s="18">
        <v>0</v>
      </c>
      <c r="R63" s="18">
        <f t="shared" si="2"/>
        <v>0</v>
      </c>
      <c r="S63" s="18" t="str">
        <f>IF('tmp２'!L64="","",'tmp２'!L64)</f>
        <v/>
      </c>
      <c r="T63" s="18">
        <f>IF('tmp２'!Q64="","",'tmp２'!Q64)</f>
        <v>0</v>
      </c>
      <c r="U63" s="18">
        <v>0</v>
      </c>
      <c r="V63" s="18">
        <f t="shared" si="3"/>
        <v>0</v>
      </c>
      <c r="W63" s="18" t="str">
        <f>IF('tmp２'!M64="","",'tmp２'!M64)</f>
        <v/>
      </c>
      <c r="X63" s="18">
        <f>IF('tmp２'!R64="","",'tmp２'!R64)</f>
        <v>0</v>
      </c>
      <c r="Y63" s="18">
        <v>0</v>
      </c>
      <c r="Z63" s="18">
        <f t="shared" si="4"/>
        <v>0</v>
      </c>
      <c r="AA63" s="18" t="str">
        <f>IF('tmp２'!N64="","",'tmp２'!N64)</f>
        <v/>
      </c>
      <c r="AB63" s="18">
        <f>IF('tmp２'!S64="","",'tmp２'!S64)</f>
        <v>0</v>
      </c>
      <c r="AC63" s="18">
        <v>0</v>
      </c>
      <c r="AD63" s="18">
        <f t="shared" si="5"/>
        <v>0</v>
      </c>
      <c r="AE63" s="18" t="str">
        <f>IF('tmp２'!O64="","",'tmp２'!O64)</f>
        <v/>
      </c>
      <c r="AF63" s="18">
        <f>IF('tmp２'!T64="","",'tmp２'!T64)</f>
        <v>0</v>
      </c>
      <c r="AG63" s="18">
        <v>0</v>
      </c>
      <c r="AH63" s="18">
        <f t="shared" si="6"/>
        <v>0</v>
      </c>
      <c r="AJ63" s="18">
        <v>62</v>
      </c>
      <c r="AK63" s="18" t="str">
        <f t="shared" si="7"/>
        <v/>
      </c>
      <c r="AL63" s="18" t="str">
        <f t="shared" si="8"/>
        <v/>
      </c>
      <c r="AM63" s="18" t="str">
        <f t="shared" si="9"/>
        <v/>
      </c>
      <c r="AN63" s="18" t="str">
        <f t="shared" si="10"/>
        <v/>
      </c>
      <c r="AO63" s="18" t="e">
        <f t="shared" si="11"/>
        <v>#N/A</v>
      </c>
      <c r="AP63" s="18" t="str">
        <f t="shared" si="12"/>
        <v/>
      </c>
    </row>
    <row r="64" spans="1:42">
      <c r="A64" s="18">
        <f>COUNT(E$2:E64)</f>
        <v>0</v>
      </c>
      <c r="B64" s="63" t="str">
        <f>'tmp２'!B65</f>
        <v/>
      </c>
      <c r="C64" s="63"/>
      <c r="D64" s="63"/>
      <c r="E64" s="18" t="str">
        <f>'tmp２'!C65</f>
        <v/>
      </c>
      <c r="F64" s="18" t="str">
        <f>'tmp２'!D65</f>
        <v/>
      </c>
      <c r="G64" s="18" t="str">
        <f t="shared" si="0"/>
        <v/>
      </c>
      <c r="H64" s="18" t="str">
        <f>'tmp２'!D65</f>
        <v/>
      </c>
      <c r="I64" s="18" t="str">
        <f t="shared" si="1"/>
        <v/>
      </c>
      <c r="J64" s="18" t="str">
        <f>'tmp２'!E65</f>
        <v/>
      </c>
      <c r="L64" s="18">
        <v>0</v>
      </c>
      <c r="O64" s="18" t="str">
        <f>IF('tmp２'!K65="","",'tmp２'!K65)</f>
        <v/>
      </c>
      <c r="P64" s="18">
        <f>IF('tmp２'!P65="","",'tmp２'!P65)</f>
        <v>0</v>
      </c>
      <c r="Q64" s="18">
        <v>0</v>
      </c>
      <c r="R64" s="18">
        <f t="shared" si="2"/>
        <v>0</v>
      </c>
      <c r="S64" s="18" t="str">
        <f>IF('tmp２'!L65="","",'tmp２'!L65)</f>
        <v/>
      </c>
      <c r="T64" s="18">
        <f>IF('tmp２'!Q65="","",'tmp２'!Q65)</f>
        <v>0</v>
      </c>
      <c r="U64" s="18">
        <v>0</v>
      </c>
      <c r="V64" s="18">
        <f t="shared" si="3"/>
        <v>0</v>
      </c>
      <c r="W64" s="18" t="str">
        <f>IF('tmp２'!M65="","",'tmp２'!M65)</f>
        <v/>
      </c>
      <c r="X64" s="18">
        <f>IF('tmp２'!R65="","",'tmp２'!R65)</f>
        <v>0</v>
      </c>
      <c r="Y64" s="18">
        <v>0</v>
      </c>
      <c r="Z64" s="18">
        <f t="shared" si="4"/>
        <v>0</v>
      </c>
      <c r="AA64" s="18" t="str">
        <f>IF('tmp２'!N65="","",'tmp２'!N65)</f>
        <v/>
      </c>
      <c r="AB64" s="18">
        <f>IF('tmp２'!S65="","",'tmp２'!S65)</f>
        <v>0</v>
      </c>
      <c r="AC64" s="18">
        <v>0</v>
      </c>
      <c r="AD64" s="18">
        <f t="shared" si="5"/>
        <v>0</v>
      </c>
      <c r="AE64" s="18" t="str">
        <f>IF('tmp２'!O65="","",'tmp２'!O65)</f>
        <v/>
      </c>
      <c r="AF64" s="18">
        <f>IF('tmp２'!T65="","",'tmp２'!T65)</f>
        <v>0</v>
      </c>
      <c r="AG64" s="18">
        <v>0</v>
      </c>
      <c r="AH64" s="18">
        <f t="shared" si="6"/>
        <v>0</v>
      </c>
      <c r="AJ64" s="18">
        <v>63</v>
      </c>
      <c r="AK64" s="18" t="str">
        <f t="shared" si="7"/>
        <v/>
      </c>
      <c r="AL64" s="18" t="str">
        <f t="shared" si="8"/>
        <v/>
      </c>
      <c r="AM64" s="18" t="str">
        <f t="shared" si="9"/>
        <v/>
      </c>
      <c r="AN64" s="18" t="str">
        <f t="shared" si="10"/>
        <v/>
      </c>
      <c r="AO64" s="18" t="e">
        <f t="shared" si="11"/>
        <v>#N/A</v>
      </c>
      <c r="AP64" s="18" t="str">
        <f t="shared" si="12"/>
        <v/>
      </c>
    </row>
    <row r="65" spans="1:42">
      <c r="A65" s="18">
        <f>COUNT(E$2:E65)</f>
        <v>0</v>
      </c>
      <c r="B65" s="63" t="str">
        <f>'tmp２'!B66</f>
        <v/>
      </c>
      <c r="C65" s="63"/>
      <c r="D65" s="63"/>
      <c r="E65" s="18" t="str">
        <f>'tmp２'!C66</f>
        <v/>
      </c>
      <c r="F65" s="18" t="str">
        <f>'tmp２'!D66</f>
        <v/>
      </c>
      <c r="G65" s="18" t="str">
        <f t="shared" si="0"/>
        <v/>
      </c>
      <c r="H65" s="18" t="str">
        <f>'tmp２'!D66</f>
        <v/>
      </c>
      <c r="I65" s="18" t="str">
        <f t="shared" si="1"/>
        <v/>
      </c>
      <c r="J65" s="18" t="str">
        <f>'tmp２'!E66</f>
        <v/>
      </c>
      <c r="L65" s="18">
        <v>0</v>
      </c>
      <c r="O65" s="18" t="str">
        <f>IF('tmp２'!K66="","",'tmp２'!K66)</f>
        <v/>
      </c>
      <c r="P65" s="18">
        <f>IF('tmp２'!P66="","",'tmp２'!P66)</f>
        <v>0</v>
      </c>
      <c r="Q65" s="18">
        <v>0</v>
      </c>
      <c r="R65" s="18">
        <f t="shared" si="2"/>
        <v>0</v>
      </c>
      <c r="S65" s="18" t="str">
        <f>IF('tmp２'!L66="","",'tmp２'!L66)</f>
        <v/>
      </c>
      <c r="T65" s="18">
        <f>IF('tmp２'!Q66="","",'tmp２'!Q66)</f>
        <v>0</v>
      </c>
      <c r="U65" s="18">
        <v>0</v>
      </c>
      <c r="V65" s="18">
        <f t="shared" si="3"/>
        <v>0</v>
      </c>
      <c r="W65" s="18" t="str">
        <f>IF('tmp２'!M66="","",'tmp２'!M66)</f>
        <v/>
      </c>
      <c r="X65" s="18">
        <f>IF('tmp２'!R66="","",'tmp２'!R66)</f>
        <v>0</v>
      </c>
      <c r="Y65" s="18">
        <v>0</v>
      </c>
      <c r="Z65" s="18">
        <f t="shared" si="4"/>
        <v>0</v>
      </c>
      <c r="AA65" s="18" t="str">
        <f>IF('tmp２'!N66="","",'tmp２'!N66)</f>
        <v/>
      </c>
      <c r="AB65" s="18">
        <f>IF('tmp２'!S66="","",'tmp２'!S66)</f>
        <v>0</v>
      </c>
      <c r="AC65" s="18">
        <v>0</v>
      </c>
      <c r="AD65" s="18">
        <f t="shared" si="5"/>
        <v>0</v>
      </c>
      <c r="AE65" s="18" t="str">
        <f>IF('tmp２'!O66="","",'tmp２'!O66)</f>
        <v/>
      </c>
      <c r="AF65" s="18">
        <f>IF('tmp２'!T66="","",'tmp２'!T66)</f>
        <v>0</v>
      </c>
      <c r="AG65" s="18">
        <v>0</v>
      </c>
      <c r="AH65" s="18">
        <f t="shared" si="6"/>
        <v>0</v>
      </c>
      <c r="AJ65" s="18">
        <v>64</v>
      </c>
      <c r="AK65" s="18" t="str">
        <f t="shared" si="7"/>
        <v/>
      </c>
      <c r="AL65" s="18" t="str">
        <f t="shared" si="8"/>
        <v/>
      </c>
      <c r="AM65" s="18" t="str">
        <f t="shared" si="9"/>
        <v/>
      </c>
      <c r="AN65" s="18" t="str">
        <f t="shared" si="10"/>
        <v/>
      </c>
      <c r="AO65" s="18" t="e">
        <f t="shared" si="11"/>
        <v>#N/A</v>
      </c>
      <c r="AP65" s="18" t="str">
        <f t="shared" si="12"/>
        <v/>
      </c>
    </row>
    <row r="66" spans="1:42">
      <c r="A66" s="18">
        <f>COUNT(E$2:E66)</f>
        <v>0</v>
      </c>
      <c r="B66" s="63" t="str">
        <f>'tmp２'!B67</f>
        <v/>
      </c>
      <c r="C66" s="63"/>
      <c r="D66" s="63"/>
      <c r="E66" s="18" t="str">
        <f>'tmp２'!C67</f>
        <v/>
      </c>
      <c r="F66" s="18" t="str">
        <f>'tmp２'!D67</f>
        <v/>
      </c>
      <c r="G66" s="18" t="str">
        <f t="shared" si="0"/>
        <v/>
      </c>
      <c r="H66" s="18" t="str">
        <f>'tmp２'!D67</f>
        <v/>
      </c>
      <c r="I66" s="18" t="str">
        <f t="shared" si="1"/>
        <v/>
      </c>
      <c r="J66" s="18" t="str">
        <f>'tmp２'!E67</f>
        <v/>
      </c>
      <c r="L66" s="18">
        <v>0</v>
      </c>
      <c r="O66" s="18" t="str">
        <f>IF('tmp２'!K67="","",'tmp２'!K67)</f>
        <v/>
      </c>
      <c r="P66" s="18">
        <f>IF('tmp２'!P67="","",'tmp２'!P67)</f>
        <v>0</v>
      </c>
      <c r="Q66" s="18">
        <v>0</v>
      </c>
      <c r="R66" s="18">
        <f t="shared" si="2"/>
        <v>0</v>
      </c>
      <c r="S66" s="18" t="str">
        <f>IF('tmp２'!L67="","",'tmp２'!L67)</f>
        <v/>
      </c>
      <c r="T66" s="18">
        <f>IF('tmp２'!Q67="","",'tmp２'!Q67)</f>
        <v>0</v>
      </c>
      <c r="U66" s="18">
        <v>0</v>
      </c>
      <c r="V66" s="18">
        <f t="shared" si="3"/>
        <v>0</v>
      </c>
      <c r="W66" s="18" t="str">
        <f>IF('tmp２'!M67="","",'tmp２'!M67)</f>
        <v/>
      </c>
      <c r="X66" s="18">
        <f>IF('tmp２'!R67="","",'tmp２'!R67)</f>
        <v>0</v>
      </c>
      <c r="Y66" s="18">
        <v>0</v>
      </c>
      <c r="Z66" s="18">
        <f t="shared" si="4"/>
        <v>0</v>
      </c>
      <c r="AA66" s="18" t="str">
        <f>IF('tmp２'!N67="","",'tmp２'!N67)</f>
        <v/>
      </c>
      <c r="AB66" s="18">
        <f>IF('tmp２'!S67="","",'tmp２'!S67)</f>
        <v>0</v>
      </c>
      <c r="AC66" s="18">
        <v>0</v>
      </c>
      <c r="AD66" s="18">
        <f t="shared" si="5"/>
        <v>0</v>
      </c>
      <c r="AE66" s="18" t="str">
        <f>IF('tmp２'!O67="","",'tmp２'!O67)</f>
        <v/>
      </c>
      <c r="AF66" s="18">
        <f>IF('tmp２'!T67="","",'tmp２'!T67)</f>
        <v>0</v>
      </c>
      <c r="AG66" s="18">
        <v>0</v>
      </c>
      <c r="AH66" s="18">
        <f t="shared" si="6"/>
        <v>0</v>
      </c>
      <c r="AJ66" s="18">
        <v>65</v>
      </c>
      <c r="AK66" s="18" t="str">
        <f t="shared" si="7"/>
        <v/>
      </c>
      <c r="AL66" s="18" t="str">
        <f t="shared" si="8"/>
        <v/>
      </c>
      <c r="AM66" s="18" t="str">
        <f t="shared" si="9"/>
        <v/>
      </c>
      <c r="AN66" s="18" t="str">
        <f t="shared" si="10"/>
        <v/>
      </c>
      <c r="AO66" s="18" t="e">
        <f t="shared" si="11"/>
        <v>#N/A</v>
      </c>
      <c r="AP66" s="18" t="str">
        <f t="shared" si="12"/>
        <v/>
      </c>
    </row>
    <row r="67" spans="1:42">
      <c r="A67" s="18">
        <f>COUNT(E$2:E67)</f>
        <v>0</v>
      </c>
      <c r="B67" s="63" t="str">
        <f>'tmp２'!B68</f>
        <v/>
      </c>
      <c r="C67" s="63"/>
      <c r="D67" s="63"/>
      <c r="E67" s="18" t="str">
        <f>'tmp２'!C68</f>
        <v/>
      </c>
      <c r="F67" s="18" t="str">
        <f>'tmp２'!D68</f>
        <v/>
      </c>
      <c r="G67" s="18" t="str">
        <f t="shared" ref="G67:G130" si="13">IF(E67="","",VLOOKUP(E67,一覧範囲,8,FALSE))</f>
        <v/>
      </c>
      <c r="H67" s="18" t="str">
        <f>'tmp２'!D68</f>
        <v/>
      </c>
      <c r="I67" s="18" t="str">
        <f t="shared" ref="I67:I130" si="14">IF(E67="","",1)</f>
        <v/>
      </c>
      <c r="J67" s="18" t="str">
        <f>'tmp２'!E68</f>
        <v/>
      </c>
      <c r="L67" s="18">
        <v>0</v>
      </c>
      <c r="O67" s="18" t="str">
        <f>IF('tmp２'!K68="","",'tmp２'!K68)</f>
        <v/>
      </c>
      <c r="P67" s="18">
        <f>IF('tmp２'!P68="","",'tmp２'!P68)</f>
        <v>0</v>
      </c>
      <c r="Q67" s="18">
        <v>0</v>
      </c>
      <c r="R67" s="18">
        <f t="shared" ref="R67:R130" si="15">IF(P67=0,0,2)</f>
        <v>0</v>
      </c>
      <c r="S67" s="18" t="str">
        <f>IF('tmp２'!L68="","",'tmp２'!L68)</f>
        <v/>
      </c>
      <c r="T67" s="18">
        <f>IF('tmp２'!Q68="","",'tmp２'!Q68)</f>
        <v>0</v>
      </c>
      <c r="U67" s="18">
        <v>0</v>
      </c>
      <c r="V67" s="18">
        <f t="shared" ref="V67:V130" si="16">IF(T67=0,0,2)</f>
        <v>0</v>
      </c>
      <c r="W67" s="18" t="str">
        <f>IF('tmp２'!M68="","",'tmp２'!M68)</f>
        <v/>
      </c>
      <c r="X67" s="18">
        <f>IF('tmp２'!R68="","",'tmp２'!R68)</f>
        <v>0</v>
      </c>
      <c r="Y67" s="18">
        <v>0</v>
      </c>
      <c r="Z67" s="18">
        <f t="shared" ref="Z67:Z130" si="17">IF(X67=0,0,2)</f>
        <v>0</v>
      </c>
      <c r="AA67" s="18" t="str">
        <f>IF('tmp２'!N68="","",'tmp２'!N68)</f>
        <v/>
      </c>
      <c r="AB67" s="18">
        <f>IF('tmp２'!S68="","",'tmp２'!S68)</f>
        <v>0</v>
      </c>
      <c r="AC67" s="18">
        <v>0</v>
      </c>
      <c r="AD67" s="18">
        <f t="shared" ref="AD67:AD130" si="18">IF(AB67=0,0,2)</f>
        <v>0</v>
      </c>
      <c r="AE67" s="18" t="str">
        <f>IF('tmp２'!O68="","",'tmp２'!O68)</f>
        <v/>
      </c>
      <c r="AF67" s="18">
        <f>IF('tmp２'!T68="","",'tmp２'!T68)</f>
        <v>0</v>
      </c>
      <c r="AG67" s="18">
        <v>0</v>
      </c>
      <c r="AH67" s="18">
        <f t="shared" ref="AH67:AH130" si="19">IF(AF67=0,0,2)</f>
        <v>0</v>
      </c>
      <c r="AJ67" s="18">
        <v>66</v>
      </c>
      <c r="AK67" s="18" t="str">
        <f t="shared" ref="AK67:AK130" si="20">E67</f>
        <v/>
      </c>
      <c r="AL67" s="18" t="str">
        <f t="shared" ref="AL67:AL130" si="21">IF(AK67="","",AJ67+AP67)</f>
        <v/>
      </c>
      <c r="AM67" s="18" t="str">
        <f t="shared" ref="AM67:AM130" si="22">IF(AL67="","",RANK(AL67,AL$2:AL$401,1))</f>
        <v/>
      </c>
      <c r="AN67" s="18" t="str">
        <f t="shared" ref="AN67:AN130" si="23">AK67</f>
        <v/>
      </c>
      <c r="AO67" s="18" t="e">
        <f t="shared" ref="AO67:AO130" si="24">VLOOKUP(AJ67,AM$2:AN$401,2,FALSE)</f>
        <v>#N/A</v>
      </c>
      <c r="AP67" s="18" t="str">
        <f t="shared" ref="AP67:AP130" si="25">IF(AK67="","",AK67/1000)</f>
        <v/>
      </c>
    </row>
    <row r="68" spans="1:42">
      <c r="A68" s="18">
        <f>COUNT(E$2:E68)</f>
        <v>0</v>
      </c>
      <c r="B68" s="63" t="str">
        <f>'tmp２'!B69</f>
        <v/>
      </c>
      <c r="C68" s="63"/>
      <c r="D68" s="63"/>
      <c r="E68" s="18" t="str">
        <f>'tmp２'!C69</f>
        <v/>
      </c>
      <c r="F68" s="18" t="str">
        <f>'tmp２'!D69</f>
        <v/>
      </c>
      <c r="G68" s="18" t="str">
        <f t="shared" si="13"/>
        <v/>
      </c>
      <c r="H68" s="18" t="str">
        <f>'tmp２'!D69</f>
        <v/>
      </c>
      <c r="I68" s="18" t="str">
        <f t="shared" si="14"/>
        <v/>
      </c>
      <c r="J68" s="18" t="str">
        <f>'tmp２'!E69</f>
        <v/>
      </c>
      <c r="L68" s="18">
        <v>0</v>
      </c>
      <c r="O68" s="18" t="str">
        <f>IF('tmp２'!K69="","",'tmp２'!K69)</f>
        <v/>
      </c>
      <c r="P68" s="18">
        <f>IF('tmp２'!P69="","",'tmp２'!P69)</f>
        <v>0</v>
      </c>
      <c r="Q68" s="18">
        <v>0</v>
      </c>
      <c r="R68" s="18">
        <f t="shared" si="15"/>
        <v>0</v>
      </c>
      <c r="S68" s="18" t="str">
        <f>IF('tmp２'!L69="","",'tmp２'!L69)</f>
        <v/>
      </c>
      <c r="T68" s="18">
        <f>IF('tmp２'!Q69="","",'tmp２'!Q69)</f>
        <v>0</v>
      </c>
      <c r="U68" s="18">
        <v>0</v>
      </c>
      <c r="V68" s="18">
        <f t="shared" si="16"/>
        <v>0</v>
      </c>
      <c r="W68" s="18" t="str">
        <f>IF('tmp２'!M69="","",'tmp２'!M69)</f>
        <v/>
      </c>
      <c r="X68" s="18">
        <f>IF('tmp２'!R69="","",'tmp２'!R69)</f>
        <v>0</v>
      </c>
      <c r="Y68" s="18">
        <v>0</v>
      </c>
      <c r="Z68" s="18">
        <f t="shared" si="17"/>
        <v>0</v>
      </c>
      <c r="AA68" s="18" t="str">
        <f>IF('tmp２'!N69="","",'tmp２'!N69)</f>
        <v/>
      </c>
      <c r="AB68" s="18">
        <f>IF('tmp２'!S69="","",'tmp２'!S69)</f>
        <v>0</v>
      </c>
      <c r="AC68" s="18">
        <v>0</v>
      </c>
      <c r="AD68" s="18">
        <f t="shared" si="18"/>
        <v>0</v>
      </c>
      <c r="AE68" s="18" t="str">
        <f>IF('tmp２'!O69="","",'tmp２'!O69)</f>
        <v/>
      </c>
      <c r="AF68" s="18">
        <f>IF('tmp２'!T69="","",'tmp２'!T69)</f>
        <v>0</v>
      </c>
      <c r="AG68" s="18">
        <v>0</v>
      </c>
      <c r="AH68" s="18">
        <f t="shared" si="19"/>
        <v>0</v>
      </c>
      <c r="AJ68" s="18">
        <v>67</v>
      </c>
      <c r="AK68" s="18" t="str">
        <f t="shared" si="20"/>
        <v/>
      </c>
      <c r="AL68" s="18" t="str">
        <f t="shared" si="21"/>
        <v/>
      </c>
      <c r="AM68" s="18" t="str">
        <f t="shared" si="22"/>
        <v/>
      </c>
      <c r="AN68" s="18" t="str">
        <f t="shared" si="23"/>
        <v/>
      </c>
      <c r="AO68" s="18" t="e">
        <f t="shared" si="24"/>
        <v>#N/A</v>
      </c>
      <c r="AP68" s="18" t="str">
        <f t="shared" si="25"/>
        <v/>
      </c>
    </row>
    <row r="69" spans="1:42">
      <c r="A69" s="18">
        <f>COUNT(E$2:E69)</f>
        <v>0</v>
      </c>
      <c r="B69" s="63" t="str">
        <f>'tmp２'!B70</f>
        <v/>
      </c>
      <c r="C69" s="63"/>
      <c r="D69" s="63"/>
      <c r="E69" s="18" t="str">
        <f>'tmp２'!C70</f>
        <v/>
      </c>
      <c r="F69" s="18" t="str">
        <f>'tmp２'!D70</f>
        <v/>
      </c>
      <c r="G69" s="18" t="str">
        <f t="shared" si="13"/>
        <v/>
      </c>
      <c r="H69" s="18" t="str">
        <f>'tmp２'!D70</f>
        <v/>
      </c>
      <c r="I69" s="18" t="str">
        <f t="shared" si="14"/>
        <v/>
      </c>
      <c r="J69" s="18" t="str">
        <f>'tmp２'!E70</f>
        <v/>
      </c>
      <c r="L69" s="18">
        <v>0</v>
      </c>
      <c r="O69" s="18" t="str">
        <f>IF('tmp２'!K70="","",'tmp２'!K70)</f>
        <v/>
      </c>
      <c r="P69" s="18">
        <f>IF('tmp２'!P70="","",'tmp２'!P70)</f>
        <v>0</v>
      </c>
      <c r="Q69" s="18">
        <v>0</v>
      </c>
      <c r="R69" s="18">
        <f t="shared" si="15"/>
        <v>0</v>
      </c>
      <c r="S69" s="18" t="str">
        <f>IF('tmp２'!L70="","",'tmp２'!L70)</f>
        <v/>
      </c>
      <c r="T69" s="18">
        <f>IF('tmp２'!Q70="","",'tmp２'!Q70)</f>
        <v>0</v>
      </c>
      <c r="U69" s="18">
        <v>0</v>
      </c>
      <c r="V69" s="18">
        <f t="shared" si="16"/>
        <v>0</v>
      </c>
      <c r="W69" s="18" t="str">
        <f>IF('tmp２'!M70="","",'tmp２'!M70)</f>
        <v/>
      </c>
      <c r="X69" s="18">
        <f>IF('tmp２'!R70="","",'tmp２'!R70)</f>
        <v>0</v>
      </c>
      <c r="Y69" s="18">
        <v>0</v>
      </c>
      <c r="Z69" s="18">
        <f t="shared" si="17"/>
        <v>0</v>
      </c>
      <c r="AA69" s="18" t="str">
        <f>IF('tmp２'!N70="","",'tmp２'!N70)</f>
        <v/>
      </c>
      <c r="AB69" s="18">
        <f>IF('tmp２'!S70="","",'tmp２'!S70)</f>
        <v>0</v>
      </c>
      <c r="AC69" s="18">
        <v>0</v>
      </c>
      <c r="AD69" s="18">
        <f t="shared" si="18"/>
        <v>0</v>
      </c>
      <c r="AE69" s="18" t="str">
        <f>IF('tmp２'!O70="","",'tmp２'!O70)</f>
        <v/>
      </c>
      <c r="AF69" s="18">
        <f>IF('tmp２'!T70="","",'tmp２'!T70)</f>
        <v>0</v>
      </c>
      <c r="AG69" s="18">
        <v>0</v>
      </c>
      <c r="AH69" s="18">
        <f t="shared" si="19"/>
        <v>0</v>
      </c>
      <c r="AJ69" s="18">
        <v>68</v>
      </c>
      <c r="AK69" s="18" t="str">
        <f t="shared" si="20"/>
        <v/>
      </c>
      <c r="AL69" s="18" t="str">
        <f t="shared" si="21"/>
        <v/>
      </c>
      <c r="AM69" s="18" t="str">
        <f t="shared" si="22"/>
        <v/>
      </c>
      <c r="AN69" s="18" t="str">
        <f t="shared" si="23"/>
        <v/>
      </c>
      <c r="AO69" s="18" t="e">
        <f t="shared" si="24"/>
        <v>#N/A</v>
      </c>
      <c r="AP69" s="18" t="str">
        <f t="shared" si="25"/>
        <v/>
      </c>
    </row>
    <row r="70" spans="1:42">
      <c r="A70" s="18">
        <f>COUNT(E$2:E70)</f>
        <v>0</v>
      </c>
      <c r="B70" s="63" t="str">
        <f>'tmp２'!B71</f>
        <v/>
      </c>
      <c r="C70" s="63"/>
      <c r="D70" s="63"/>
      <c r="E70" s="18" t="str">
        <f>'tmp２'!C71</f>
        <v/>
      </c>
      <c r="F70" s="18" t="str">
        <f>'tmp２'!D71</f>
        <v/>
      </c>
      <c r="G70" s="18" t="str">
        <f t="shared" si="13"/>
        <v/>
      </c>
      <c r="H70" s="18" t="str">
        <f>'tmp２'!D71</f>
        <v/>
      </c>
      <c r="I70" s="18" t="str">
        <f t="shared" si="14"/>
        <v/>
      </c>
      <c r="J70" s="18" t="str">
        <f>'tmp２'!E71</f>
        <v/>
      </c>
      <c r="L70" s="18">
        <v>0</v>
      </c>
      <c r="O70" s="18" t="str">
        <f>IF('tmp２'!K71="","",'tmp２'!K71)</f>
        <v/>
      </c>
      <c r="P70" s="18">
        <f>IF('tmp２'!P71="","",'tmp２'!P71)</f>
        <v>0</v>
      </c>
      <c r="Q70" s="18">
        <v>0</v>
      </c>
      <c r="R70" s="18">
        <f t="shared" si="15"/>
        <v>0</v>
      </c>
      <c r="S70" s="18" t="str">
        <f>IF('tmp２'!L71="","",'tmp２'!L71)</f>
        <v/>
      </c>
      <c r="T70" s="18">
        <f>IF('tmp２'!Q71="","",'tmp２'!Q71)</f>
        <v>0</v>
      </c>
      <c r="U70" s="18">
        <v>0</v>
      </c>
      <c r="V70" s="18">
        <f t="shared" si="16"/>
        <v>0</v>
      </c>
      <c r="W70" s="18" t="str">
        <f>IF('tmp２'!M71="","",'tmp２'!M71)</f>
        <v/>
      </c>
      <c r="X70" s="18">
        <f>IF('tmp２'!R71="","",'tmp２'!R71)</f>
        <v>0</v>
      </c>
      <c r="Y70" s="18">
        <v>0</v>
      </c>
      <c r="Z70" s="18">
        <f t="shared" si="17"/>
        <v>0</v>
      </c>
      <c r="AA70" s="18" t="str">
        <f>IF('tmp２'!N71="","",'tmp２'!N71)</f>
        <v/>
      </c>
      <c r="AB70" s="18">
        <f>IF('tmp２'!S71="","",'tmp２'!S71)</f>
        <v>0</v>
      </c>
      <c r="AC70" s="18">
        <v>0</v>
      </c>
      <c r="AD70" s="18">
        <f t="shared" si="18"/>
        <v>0</v>
      </c>
      <c r="AE70" s="18" t="str">
        <f>IF('tmp２'!O71="","",'tmp２'!O71)</f>
        <v/>
      </c>
      <c r="AF70" s="18">
        <f>IF('tmp２'!T71="","",'tmp２'!T71)</f>
        <v>0</v>
      </c>
      <c r="AG70" s="18">
        <v>0</v>
      </c>
      <c r="AH70" s="18">
        <f t="shared" si="19"/>
        <v>0</v>
      </c>
      <c r="AJ70" s="18">
        <v>69</v>
      </c>
      <c r="AK70" s="18" t="str">
        <f t="shared" si="20"/>
        <v/>
      </c>
      <c r="AL70" s="18" t="str">
        <f t="shared" si="21"/>
        <v/>
      </c>
      <c r="AM70" s="18" t="str">
        <f t="shared" si="22"/>
        <v/>
      </c>
      <c r="AN70" s="18" t="str">
        <f t="shared" si="23"/>
        <v/>
      </c>
      <c r="AO70" s="18" t="e">
        <f t="shared" si="24"/>
        <v>#N/A</v>
      </c>
      <c r="AP70" s="18" t="str">
        <f t="shared" si="25"/>
        <v/>
      </c>
    </row>
    <row r="71" spans="1:42">
      <c r="A71" s="18">
        <f>COUNT(E$2:E71)</f>
        <v>0</v>
      </c>
      <c r="B71" s="63" t="str">
        <f>'tmp２'!B72</f>
        <v/>
      </c>
      <c r="C71" s="63"/>
      <c r="D71" s="63"/>
      <c r="E71" s="18" t="str">
        <f>'tmp２'!C72</f>
        <v/>
      </c>
      <c r="F71" s="18" t="str">
        <f>'tmp２'!D72</f>
        <v/>
      </c>
      <c r="G71" s="18" t="str">
        <f t="shared" si="13"/>
        <v/>
      </c>
      <c r="H71" s="18" t="str">
        <f>'tmp２'!D72</f>
        <v/>
      </c>
      <c r="I71" s="18" t="str">
        <f t="shared" si="14"/>
        <v/>
      </c>
      <c r="J71" s="18" t="str">
        <f>'tmp２'!E72</f>
        <v/>
      </c>
      <c r="L71" s="18">
        <v>0</v>
      </c>
      <c r="O71" s="18" t="str">
        <f>IF('tmp２'!K72="","",'tmp２'!K72)</f>
        <v/>
      </c>
      <c r="P71" s="18">
        <f>IF('tmp２'!P72="","",'tmp２'!P72)</f>
        <v>0</v>
      </c>
      <c r="Q71" s="18">
        <v>0</v>
      </c>
      <c r="R71" s="18">
        <f t="shared" si="15"/>
        <v>0</v>
      </c>
      <c r="S71" s="18" t="str">
        <f>IF('tmp２'!L72="","",'tmp２'!L72)</f>
        <v/>
      </c>
      <c r="T71" s="18">
        <f>IF('tmp２'!Q72="","",'tmp２'!Q72)</f>
        <v>0</v>
      </c>
      <c r="U71" s="18">
        <v>0</v>
      </c>
      <c r="V71" s="18">
        <f t="shared" si="16"/>
        <v>0</v>
      </c>
      <c r="W71" s="18" t="str">
        <f>IF('tmp２'!M72="","",'tmp２'!M72)</f>
        <v/>
      </c>
      <c r="X71" s="18">
        <f>IF('tmp２'!R72="","",'tmp２'!R72)</f>
        <v>0</v>
      </c>
      <c r="Y71" s="18">
        <v>0</v>
      </c>
      <c r="Z71" s="18">
        <f t="shared" si="17"/>
        <v>0</v>
      </c>
      <c r="AA71" s="18" t="str">
        <f>IF('tmp２'!N72="","",'tmp２'!N72)</f>
        <v/>
      </c>
      <c r="AB71" s="18">
        <f>IF('tmp２'!S72="","",'tmp２'!S72)</f>
        <v>0</v>
      </c>
      <c r="AC71" s="18">
        <v>0</v>
      </c>
      <c r="AD71" s="18">
        <f t="shared" si="18"/>
        <v>0</v>
      </c>
      <c r="AE71" s="18" t="str">
        <f>IF('tmp２'!O72="","",'tmp２'!O72)</f>
        <v/>
      </c>
      <c r="AF71" s="18">
        <f>IF('tmp２'!T72="","",'tmp２'!T72)</f>
        <v>0</v>
      </c>
      <c r="AG71" s="18">
        <v>0</v>
      </c>
      <c r="AH71" s="18">
        <f t="shared" si="19"/>
        <v>0</v>
      </c>
      <c r="AJ71" s="18">
        <v>70</v>
      </c>
      <c r="AK71" s="18" t="str">
        <f t="shared" si="20"/>
        <v/>
      </c>
      <c r="AL71" s="18" t="str">
        <f t="shared" si="21"/>
        <v/>
      </c>
      <c r="AM71" s="18" t="str">
        <f t="shared" si="22"/>
        <v/>
      </c>
      <c r="AN71" s="18" t="str">
        <f t="shared" si="23"/>
        <v/>
      </c>
      <c r="AO71" s="18" t="e">
        <f t="shared" si="24"/>
        <v>#N/A</v>
      </c>
      <c r="AP71" s="18" t="str">
        <f t="shared" si="25"/>
        <v/>
      </c>
    </row>
    <row r="72" spans="1:42">
      <c r="A72" s="18">
        <f>COUNT(E$2:E72)</f>
        <v>0</v>
      </c>
      <c r="B72" s="63" t="str">
        <f>'tmp２'!B73</f>
        <v/>
      </c>
      <c r="C72" s="63"/>
      <c r="D72" s="63"/>
      <c r="E72" s="18" t="str">
        <f>'tmp２'!C73</f>
        <v/>
      </c>
      <c r="F72" s="18" t="str">
        <f>'tmp２'!D73</f>
        <v/>
      </c>
      <c r="G72" s="18" t="str">
        <f t="shared" si="13"/>
        <v/>
      </c>
      <c r="H72" s="18" t="str">
        <f>'tmp２'!D73</f>
        <v/>
      </c>
      <c r="I72" s="18" t="str">
        <f t="shared" si="14"/>
        <v/>
      </c>
      <c r="J72" s="18" t="str">
        <f>'tmp２'!E73</f>
        <v/>
      </c>
      <c r="L72" s="18">
        <v>0</v>
      </c>
      <c r="O72" s="18" t="str">
        <f>IF('tmp２'!K73="","",'tmp２'!K73)</f>
        <v/>
      </c>
      <c r="P72" s="18">
        <f>IF('tmp２'!P73="","",'tmp２'!P73)</f>
        <v>0</v>
      </c>
      <c r="Q72" s="18">
        <v>0</v>
      </c>
      <c r="R72" s="18">
        <f t="shared" si="15"/>
        <v>0</v>
      </c>
      <c r="S72" s="18" t="str">
        <f>IF('tmp２'!L73="","",'tmp２'!L73)</f>
        <v/>
      </c>
      <c r="T72" s="18">
        <f>IF('tmp２'!Q73="","",'tmp２'!Q73)</f>
        <v>0</v>
      </c>
      <c r="U72" s="18">
        <v>0</v>
      </c>
      <c r="V72" s="18">
        <f t="shared" si="16"/>
        <v>0</v>
      </c>
      <c r="W72" s="18" t="str">
        <f>IF('tmp２'!M73="","",'tmp２'!M73)</f>
        <v/>
      </c>
      <c r="X72" s="18">
        <f>IF('tmp２'!R73="","",'tmp２'!R73)</f>
        <v>0</v>
      </c>
      <c r="Y72" s="18">
        <v>0</v>
      </c>
      <c r="Z72" s="18">
        <f t="shared" si="17"/>
        <v>0</v>
      </c>
      <c r="AA72" s="18" t="str">
        <f>IF('tmp２'!N73="","",'tmp２'!N73)</f>
        <v/>
      </c>
      <c r="AB72" s="18">
        <f>IF('tmp２'!S73="","",'tmp２'!S73)</f>
        <v>0</v>
      </c>
      <c r="AC72" s="18">
        <v>0</v>
      </c>
      <c r="AD72" s="18">
        <f t="shared" si="18"/>
        <v>0</v>
      </c>
      <c r="AE72" s="18" t="str">
        <f>IF('tmp２'!O73="","",'tmp２'!O73)</f>
        <v/>
      </c>
      <c r="AF72" s="18">
        <f>IF('tmp２'!T73="","",'tmp２'!T73)</f>
        <v>0</v>
      </c>
      <c r="AG72" s="18">
        <v>0</v>
      </c>
      <c r="AH72" s="18">
        <f t="shared" si="19"/>
        <v>0</v>
      </c>
      <c r="AJ72" s="18">
        <v>71</v>
      </c>
      <c r="AK72" s="18" t="str">
        <f t="shared" si="20"/>
        <v/>
      </c>
      <c r="AL72" s="18" t="str">
        <f t="shared" si="21"/>
        <v/>
      </c>
      <c r="AM72" s="18" t="str">
        <f t="shared" si="22"/>
        <v/>
      </c>
      <c r="AN72" s="18" t="str">
        <f t="shared" si="23"/>
        <v/>
      </c>
      <c r="AO72" s="18" t="e">
        <f t="shared" si="24"/>
        <v>#N/A</v>
      </c>
      <c r="AP72" s="18" t="str">
        <f t="shared" si="25"/>
        <v/>
      </c>
    </row>
    <row r="73" spans="1:42">
      <c r="A73" s="18">
        <f>COUNT(E$2:E73)</f>
        <v>0</v>
      </c>
      <c r="B73" s="63" t="str">
        <f>'tmp２'!B74</f>
        <v/>
      </c>
      <c r="C73" s="63"/>
      <c r="D73" s="63"/>
      <c r="E73" s="18" t="str">
        <f>'tmp２'!C74</f>
        <v/>
      </c>
      <c r="F73" s="18" t="str">
        <f>'tmp２'!D74</f>
        <v/>
      </c>
      <c r="G73" s="18" t="str">
        <f t="shared" si="13"/>
        <v/>
      </c>
      <c r="H73" s="18" t="str">
        <f>'tmp２'!D74</f>
        <v/>
      </c>
      <c r="I73" s="18" t="str">
        <f t="shared" si="14"/>
        <v/>
      </c>
      <c r="J73" s="18" t="str">
        <f>'tmp２'!E74</f>
        <v/>
      </c>
      <c r="L73" s="18">
        <v>0</v>
      </c>
      <c r="O73" s="18" t="str">
        <f>IF('tmp２'!K74="","",'tmp２'!K74)</f>
        <v/>
      </c>
      <c r="P73" s="18">
        <f>IF('tmp２'!P74="","",'tmp２'!P74)</f>
        <v>0</v>
      </c>
      <c r="Q73" s="18">
        <v>0</v>
      </c>
      <c r="R73" s="18">
        <f t="shared" si="15"/>
        <v>0</v>
      </c>
      <c r="S73" s="18" t="str">
        <f>IF('tmp２'!L74="","",'tmp２'!L74)</f>
        <v/>
      </c>
      <c r="T73" s="18">
        <f>IF('tmp２'!Q74="","",'tmp２'!Q74)</f>
        <v>0</v>
      </c>
      <c r="U73" s="18">
        <v>0</v>
      </c>
      <c r="V73" s="18">
        <f t="shared" si="16"/>
        <v>0</v>
      </c>
      <c r="W73" s="18" t="str">
        <f>IF('tmp２'!M74="","",'tmp２'!M74)</f>
        <v/>
      </c>
      <c r="X73" s="18">
        <f>IF('tmp２'!R74="","",'tmp２'!R74)</f>
        <v>0</v>
      </c>
      <c r="Y73" s="18">
        <v>0</v>
      </c>
      <c r="Z73" s="18">
        <f t="shared" si="17"/>
        <v>0</v>
      </c>
      <c r="AA73" s="18" t="str">
        <f>IF('tmp２'!N74="","",'tmp２'!N74)</f>
        <v/>
      </c>
      <c r="AB73" s="18">
        <f>IF('tmp２'!S74="","",'tmp２'!S74)</f>
        <v>0</v>
      </c>
      <c r="AC73" s="18">
        <v>0</v>
      </c>
      <c r="AD73" s="18">
        <f t="shared" si="18"/>
        <v>0</v>
      </c>
      <c r="AE73" s="18" t="str">
        <f>IF('tmp２'!O74="","",'tmp２'!O74)</f>
        <v/>
      </c>
      <c r="AF73" s="18">
        <f>IF('tmp２'!T74="","",'tmp２'!T74)</f>
        <v>0</v>
      </c>
      <c r="AG73" s="18">
        <v>0</v>
      </c>
      <c r="AH73" s="18">
        <f t="shared" si="19"/>
        <v>0</v>
      </c>
      <c r="AJ73" s="18">
        <v>72</v>
      </c>
      <c r="AK73" s="18" t="str">
        <f t="shared" si="20"/>
        <v/>
      </c>
      <c r="AL73" s="18" t="str">
        <f t="shared" si="21"/>
        <v/>
      </c>
      <c r="AM73" s="18" t="str">
        <f t="shared" si="22"/>
        <v/>
      </c>
      <c r="AN73" s="18" t="str">
        <f t="shared" si="23"/>
        <v/>
      </c>
      <c r="AO73" s="18" t="e">
        <f t="shared" si="24"/>
        <v>#N/A</v>
      </c>
      <c r="AP73" s="18" t="str">
        <f t="shared" si="25"/>
        <v/>
      </c>
    </row>
    <row r="74" spans="1:42">
      <c r="A74" s="18">
        <f>COUNT(E$2:E74)</f>
        <v>0</v>
      </c>
      <c r="B74" s="63" t="str">
        <f>'tmp２'!B75</f>
        <v/>
      </c>
      <c r="C74" s="63"/>
      <c r="D74" s="63"/>
      <c r="E74" s="18" t="str">
        <f>'tmp２'!C75</f>
        <v/>
      </c>
      <c r="F74" s="18" t="str">
        <f>'tmp２'!D75</f>
        <v/>
      </c>
      <c r="G74" s="18" t="str">
        <f t="shared" si="13"/>
        <v/>
      </c>
      <c r="H74" s="18" t="str">
        <f>'tmp２'!D75</f>
        <v/>
      </c>
      <c r="I74" s="18" t="str">
        <f t="shared" si="14"/>
        <v/>
      </c>
      <c r="J74" s="18" t="str">
        <f>'tmp２'!E75</f>
        <v/>
      </c>
      <c r="L74" s="18">
        <v>0</v>
      </c>
      <c r="O74" s="18" t="str">
        <f>IF('tmp２'!K75="","",'tmp２'!K75)</f>
        <v/>
      </c>
      <c r="P74" s="18">
        <f>IF('tmp２'!P75="","",'tmp２'!P75)</f>
        <v>0</v>
      </c>
      <c r="Q74" s="18">
        <v>0</v>
      </c>
      <c r="R74" s="18">
        <f t="shared" si="15"/>
        <v>0</v>
      </c>
      <c r="S74" s="18" t="str">
        <f>IF('tmp２'!L75="","",'tmp２'!L75)</f>
        <v/>
      </c>
      <c r="T74" s="18">
        <f>IF('tmp２'!Q75="","",'tmp２'!Q75)</f>
        <v>0</v>
      </c>
      <c r="U74" s="18">
        <v>0</v>
      </c>
      <c r="V74" s="18">
        <f t="shared" si="16"/>
        <v>0</v>
      </c>
      <c r="W74" s="18" t="str">
        <f>IF('tmp２'!M75="","",'tmp２'!M75)</f>
        <v/>
      </c>
      <c r="X74" s="18">
        <f>IF('tmp２'!R75="","",'tmp２'!R75)</f>
        <v>0</v>
      </c>
      <c r="Y74" s="18">
        <v>0</v>
      </c>
      <c r="Z74" s="18">
        <f t="shared" si="17"/>
        <v>0</v>
      </c>
      <c r="AA74" s="18" t="str">
        <f>IF('tmp２'!N75="","",'tmp２'!N75)</f>
        <v/>
      </c>
      <c r="AB74" s="18">
        <f>IF('tmp２'!S75="","",'tmp２'!S75)</f>
        <v>0</v>
      </c>
      <c r="AC74" s="18">
        <v>0</v>
      </c>
      <c r="AD74" s="18">
        <f t="shared" si="18"/>
        <v>0</v>
      </c>
      <c r="AE74" s="18" t="str">
        <f>IF('tmp２'!O75="","",'tmp２'!O75)</f>
        <v/>
      </c>
      <c r="AF74" s="18">
        <f>IF('tmp２'!T75="","",'tmp２'!T75)</f>
        <v>0</v>
      </c>
      <c r="AG74" s="18">
        <v>0</v>
      </c>
      <c r="AH74" s="18">
        <f t="shared" si="19"/>
        <v>0</v>
      </c>
      <c r="AJ74" s="18">
        <v>73</v>
      </c>
      <c r="AK74" s="18" t="str">
        <f t="shared" si="20"/>
        <v/>
      </c>
      <c r="AL74" s="18" t="str">
        <f t="shared" si="21"/>
        <v/>
      </c>
      <c r="AM74" s="18" t="str">
        <f t="shared" si="22"/>
        <v/>
      </c>
      <c r="AN74" s="18" t="str">
        <f t="shared" si="23"/>
        <v/>
      </c>
      <c r="AO74" s="18" t="e">
        <f t="shared" si="24"/>
        <v>#N/A</v>
      </c>
      <c r="AP74" s="18" t="str">
        <f t="shared" si="25"/>
        <v/>
      </c>
    </row>
    <row r="75" spans="1:42">
      <c r="A75" s="18">
        <f>COUNT(E$2:E75)</f>
        <v>0</v>
      </c>
      <c r="B75" s="63" t="str">
        <f>'tmp２'!B76</f>
        <v/>
      </c>
      <c r="C75" s="63"/>
      <c r="D75" s="63"/>
      <c r="E75" s="18" t="str">
        <f>'tmp２'!C76</f>
        <v/>
      </c>
      <c r="F75" s="18" t="str">
        <f>'tmp２'!D76</f>
        <v/>
      </c>
      <c r="G75" s="18" t="str">
        <f t="shared" si="13"/>
        <v/>
      </c>
      <c r="H75" s="18" t="str">
        <f>'tmp２'!D76</f>
        <v/>
      </c>
      <c r="I75" s="18" t="str">
        <f t="shared" si="14"/>
        <v/>
      </c>
      <c r="J75" s="18" t="str">
        <f>'tmp２'!E76</f>
        <v/>
      </c>
      <c r="L75" s="18">
        <v>0</v>
      </c>
      <c r="O75" s="18" t="str">
        <f>IF('tmp２'!K76="","",'tmp２'!K76)</f>
        <v/>
      </c>
      <c r="P75" s="18">
        <f>IF('tmp２'!P76="","",'tmp２'!P76)</f>
        <v>0</v>
      </c>
      <c r="Q75" s="18">
        <v>0</v>
      </c>
      <c r="R75" s="18">
        <f t="shared" si="15"/>
        <v>0</v>
      </c>
      <c r="S75" s="18" t="str">
        <f>IF('tmp２'!L76="","",'tmp２'!L76)</f>
        <v/>
      </c>
      <c r="T75" s="18">
        <f>IF('tmp２'!Q76="","",'tmp２'!Q76)</f>
        <v>0</v>
      </c>
      <c r="U75" s="18">
        <v>0</v>
      </c>
      <c r="V75" s="18">
        <f t="shared" si="16"/>
        <v>0</v>
      </c>
      <c r="W75" s="18" t="str">
        <f>IF('tmp２'!M76="","",'tmp２'!M76)</f>
        <v/>
      </c>
      <c r="X75" s="18">
        <f>IF('tmp２'!R76="","",'tmp２'!R76)</f>
        <v>0</v>
      </c>
      <c r="Y75" s="18">
        <v>0</v>
      </c>
      <c r="Z75" s="18">
        <f t="shared" si="17"/>
        <v>0</v>
      </c>
      <c r="AA75" s="18" t="str">
        <f>IF('tmp２'!N76="","",'tmp２'!N76)</f>
        <v/>
      </c>
      <c r="AB75" s="18">
        <f>IF('tmp２'!S76="","",'tmp２'!S76)</f>
        <v>0</v>
      </c>
      <c r="AC75" s="18">
        <v>0</v>
      </c>
      <c r="AD75" s="18">
        <f t="shared" si="18"/>
        <v>0</v>
      </c>
      <c r="AE75" s="18" t="str">
        <f>IF('tmp２'!O76="","",'tmp２'!O76)</f>
        <v/>
      </c>
      <c r="AF75" s="18">
        <f>IF('tmp２'!T76="","",'tmp２'!T76)</f>
        <v>0</v>
      </c>
      <c r="AG75" s="18">
        <v>0</v>
      </c>
      <c r="AH75" s="18">
        <f t="shared" si="19"/>
        <v>0</v>
      </c>
      <c r="AJ75" s="18">
        <v>74</v>
      </c>
      <c r="AK75" s="18" t="str">
        <f t="shared" si="20"/>
        <v/>
      </c>
      <c r="AL75" s="18" t="str">
        <f t="shared" si="21"/>
        <v/>
      </c>
      <c r="AM75" s="18" t="str">
        <f t="shared" si="22"/>
        <v/>
      </c>
      <c r="AN75" s="18" t="str">
        <f t="shared" si="23"/>
        <v/>
      </c>
      <c r="AO75" s="18" t="e">
        <f t="shared" si="24"/>
        <v>#N/A</v>
      </c>
      <c r="AP75" s="18" t="str">
        <f t="shared" si="25"/>
        <v/>
      </c>
    </row>
    <row r="76" spans="1:42">
      <c r="A76" s="18">
        <f>COUNT(E$2:E76)</f>
        <v>0</v>
      </c>
      <c r="B76" s="63" t="str">
        <f>'tmp２'!B77</f>
        <v/>
      </c>
      <c r="C76" s="63"/>
      <c r="D76" s="63"/>
      <c r="E76" s="18" t="str">
        <f>'tmp２'!C77</f>
        <v/>
      </c>
      <c r="F76" s="18" t="str">
        <f>'tmp２'!D77</f>
        <v/>
      </c>
      <c r="G76" s="18" t="str">
        <f t="shared" si="13"/>
        <v/>
      </c>
      <c r="H76" s="18" t="str">
        <f>'tmp２'!D77</f>
        <v/>
      </c>
      <c r="I76" s="18" t="str">
        <f t="shared" si="14"/>
        <v/>
      </c>
      <c r="J76" s="18" t="str">
        <f>'tmp２'!E77</f>
        <v/>
      </c>
      <c r="L76" s="18">
        <v>0</v>
      </c>
      <c r="O76" s="18" t="str">
        <f>IF('tmp２'!K77="","",'tmp２'!K77)</f>
        <v/>
      </c>
      <c r="P76" s="18">
        <f>IF('tmp２'!P77="","",'tmp２'!P77)</f>
        <v>0</v>
      </c>
      <c r="Q76" s="18">
        <v>0</v>
      </c>
      <c r="R76" s="18">
        <f t="shared" si="15"/>
        <v>0</v>
      </c>
      <c r="S76" s="18" t="str">
        <f>IF('tmp２'!L77="","",'tmp２'!L77)</f>
        <v/>
      </c>
      <c r="T76" s="18">
        <f>IF('tmp２'!Q77="","",'tmp２'!Q77)</f>
        <v>0</v>
      </c>
      <c r="U76" s="18">
        <v>0</v>
      </c>
      <c r="V76" s="18">
        <f t="shared" si="16"/>
        <v>0</v>
      </c>
      <c r="W76" s="18" t="str">
        <f>IF('tmp２'!M77="","",'tmp２'!M77)</f>
        <v/>
      </c>
      <c r="X76" s="18">
        <f>IF('tmp２'!R77="","",'tmp２'!R77)</f>
        <v>0</v>
      </c>
      <c r="Y76" s="18">
        <v>0</v>
      </c>
      <c r="Z76" s="18">
        <f t="shared" si="17"/>
        <v>0</v>
      </c>
      <c r="AA76" s="18" t="str">
        <f>IF('tmp２'!N77="","",'tmp２'!N77)</f>
        <v/>
      </c>
      <c r="AB76" s="18">
        <f>IF('tmp２'!S77="","",'tmp２'!S77)</f>
        <v>0</v>
      </c>
      <c r="AC76" s="18">
        <v>0</v>
      </c>
      <c r="AD76" s="18">
        <f t="shared" si="18"/>
        <v>0</v>
      </c>
      <c r="AE76" s="18" t="str">
        <f>IF('tmp２'!O77="","",'tmp２'!O77)</f>
        <v/>
      </c>
      <c r="AF76" s="18">
        <f>IF('tmp２'!T77="","",'tmp２'!T77)</f>
        <v>0</v>
      </c>
      <c r="AG76" s="18">
        <v>0</v>
      </c>
      <c r="AH76" s="18">
        <f t="shared" si="19"/>
        <v>0</v>
      </c>
      <c r="AJ76" s="18">
        <v>75</v>
      </c>
      <c r="AK76" s="18" t="str">
        <f t="shared" si="20"/>
        <v/>
      </c>
      <c r="AL76" s="18" t="str">
        <f t="shared" si="21"/>
        <v/>
      </c>
      <c r="AM76" s="18" t="str">
        <f t="shared" si="22"/>
        <v/>
      </c>
      <c r="AN76" s="18" t="str">
        <f t="shared" si="23"/>
        <v/>
      </c>
      <c r="AO76" s="18" t="e">
        <f t="shared" si="24"/>
        <v>#N/A</v>
      </c>
      <c r="AP76" s="18" t="str">
        <f t="shared" si="25"/>
        <v/>
      </c>
    </row>
    <row r="77" spans="1:42">
      <c r="A77" s="18">
        <f>COUNT(E$2:E77)</f>
        <v>0</v>
      </c>
      <c r="B77" s="63" t="str">
        <f>'tmp２'!B78</f>
        <v/>
      </c>
      <c r="C77" s="63"/>
      <c r="D77" s="63"/>
      <c r="E77" s="18" t="str">
        <f>'tmp２'!C78</f>
        <v/>
      </c>
      <c r="F77" s="18" t="str">
        <f>'tmp２'!D78</f>
        <v/>
      </c>
      <c r="G77" s="18" t="str">
        <f t="shared" si="13"/>
        <v/>
      </c>
      <c r="H77" s="18" t="str">
        <f>'tmp２'!D78</f>
        <v/>
      </c>
      <c r="I77" s="18" t="str">
        <f t="shared" si="14"/>
        <v/>
      </c>
      <c r="J77" s="18" t="str">
        <f>'tmp２'!E78</f>
        <v/>
      </c>
      <c r="L77" s="18">
        <v>0</v>
      </c>
      <c r="O77" s="18" t="str">
        <f>IF('tmp２'!K78="","",'tmp２'!K78)</f>
        <v/>
      </c>
      <c r="P77" s="18">
        <f>IF('tmp２'!P78="","",'tmp２'!P78)</f>
        <v>0</v>
      </c>
      <c r="Q77" s="18">
        <v>0</v>
      </c>
      <c r="R77" s="18">
        <f t="shared" si="15"/>
        <v>0</v>
      </c>
      <c r="S77" s="18" t="str">
        <f>IF('tmp２'!L78="","",'tmp２'!L78)</f>
        <v/>
      </c>
      <c r="T77" s="18">
        <f>IF('tmp２'!Q78="","",'tmp２'!Q78)</f>
        <v>0</v>
      </c>
      <c r="U77" s="18">
        <v>0</v>
      </c>
      <c r="V77" s="18">
        <f t="shared" si="16"/>
        <v>0</v>
      </c>
      <c r="W77" s="18" t="str">
        <f>IF('tmp２'!M78="","",'tmp２'!M78)</f>
        <v/>
      </c>
      <c r="X77" s="18">
        <f>IF('tmp２'!R78="","",'tmp２'!R78)</f>
        <v>0</v>
      </c>
      <c r="Y77" s="18">
        <v>0</v>
      </c>
      <c r="Z77" s="18">
        <f t="shared" si="17"/>
        <v>0</v>
      </c>
      <c r="AA77" s="18" t="str">
        <f>IF('tmp２'!N78="","",'tmp２'!N78)</f>
        <v/>
      </c>
      <c r="AB77" s="18">
        <f>IF('tmp２'!S78="","",'tmp２'!S78)</f>
        <v>0</v>
      </c>
      <c r="AC77" s="18">
        <v>0</v>
      </c>
      <c r="AD77" s="18">
        <f t="shared" si="18"/>
        <v>0</v>
      </c>
      <c r="AE77" s="18" t="str">
        <f>IF('tmp２'!O78="","",'tmp２'!O78)</f>
        <v/>
      </c>
      <c r="AF77" s="18">
        <f>IF('tmp２'!T78="","",'tmp２'!T78)</f>
        <v>0</v>
      </c>
      <c r="AG77" s="18">
        <v>0</v>
      </c>
      <c r="AH77" s="18">
        <f t="shared" si="19"/>
        <v>0</v>
      </c>
      <c r="AJ77" s="18">
        <v>76</v>
      </c>
      <c r="AK77" s="18" t="str">
        <f t="shared" si="20"/>
        <v/>
      </c>
      <c r="AL77" s="18" t="str">
        <f t="shared" si="21"/>
        <v/>
      </c>
      <c r="AM77" s="18" t="str">
        <f t="shared" si="22"/>
        <v/>
      </c>
      <c r="AN77" s="18" t="str">
        <f t="shared" si="23"/>
        <v/>
      </c>
      <c r="AO77" s="18" t="e">
        <f t="shared" si="24"/>
        <v>#N/A</v>
      </c>
      <c r="AP77" s="18" t="str">
        <f t="shared" si="25"/>
        <v/>
      </c>
    </row>
    <row r="78" spans="1:42">
      <c r="A78" s="18">
        <f>COUNT(E$2:E78)</f>
        <v>0</v>
      </c>
      <c r="B78" s="63" t="str">
        <f>'tmp２'!B79</f>
        <v/>
      </c>
      <c r="C78" s="63"/>
      <c r="D78" s="63"/>
      <c r="E78" s="18" t="str">
        <f>'tmp２'!C79</f>
        <v/>
      </c>
      <c r="F78" s="18" t="str">
        <f>'tmp２'!D79</f>
        <v/>
      </c>
      <c r="G78" s="18" t="str">
        <f t="shared" si="13"/>
        <v/>
      </c>
      <c r="H78" s="18" t="str">
        <f>'tmp２'!D79</f>
        <v/>
      </c>
      <c r="I78" s="18" t="str">
        <f t="shared" si="14"/>
        <v/>
      </c>
      <c r="J78" s="18" t="str">
        <f>'tmp２'!E79</f>
        <v/>
      </c>
      <c r="L78" s="18">
        <v>0</v>
      </c>
      <c r="O78" s="18" t="str">
        <f>IF('tmp２'!K79="","",'tmp２'!K79)</f>
        <v/>
      </c>
      <c r="P78" s="18">
        <f>IF('tmp２'!P79="","",'tmp２'!P79)</f>
        <v>0</v>
      </c>
      <c r="Q78" s="18">
        <v>0</v>
      </c>
      <c r="R78" s="18">
        <f t="shared" si="15"/>
        <v>0</v>
      </c>
      <c r="S78" s="18" t="str">
        <f>IF('tmp２'!L79="","",'tmp２'!L79)</f>
        <v/>
      </c>
      <c r="T78" s="18">
        <f>IF('tmp２'!Q79="","",'tmp２'!Q79)</f>
        <v>0</v>
      </c>
      <c r="U78" s="18">
        <v>0</v>
      </c>
      <c r="V78" s="18">
        <f t="shared" si="16"/>
        <v>0</v>
      </c>
      <c r="W78" s="18" t="str">
        <f>IF('tmp２'!M79="","",'tmp２'!M79)</f>
        <v/>
      </c>
      <c r="X78" s="18">
        <f>IF('tmp２'!R79="","",'tmp２'!R79)</f>
        <v>0</v>
      </c>
      <c r="Y78" s="18">
        <v>0</v>
      </c>
      <c r="Z78" s="18">
        <f t="shared" si="17"/>
        <v>0</v>
      </c>
      <c r="AA78" s="18" t="str">
        <f>IF('tmp２'!N79="","",'tmp２'!N79)</f>
        <v/>
      </c>
      <c r="AB78" s="18">
        <f>IF('tmp２'!S79="","",'tmp２'!S79)</f>
        <v>0</v>
      </c>
      <c r="AC78" s="18">
        <v>0</v>
      </c>
      <c r="AD78" s="18">
        <f t="shared" si="18"/>
        <v>0</v>
      </c>
      <c r="AE78" s="18" t="str">
        <f>IF('tmp２'!O79="","",'tmp２'!O79)</f>
        <v/>
      </c>
      <c r="AF78" s="18">
        <f>IF('tmp２'!T79="","",'tmp２'!T79)</f>
        <v>0</v>
      </c>
      <c r="AG78" s="18">
        <v>0</v>
      </c>
      <c r="AH78" s="18">
        <f t="shared" si="19"/>
        <v>0</v>
      </c>
      <c r="AJ78" s="18">
        <v>77</v>
      </c>
      <c r="AK78" s="18" t="str">
        <f t="shared" si="20"/>
        <v/>
      </c>
      <c r="AL78" s="18" t="str">
        <f t="shared" si="21"/>
        <v/>
      </c>
      <c r="AM78" s="18" t="str">
        <f t="shared" si="22"/>
        <v/>
      </c>
      <c r="AN78" s="18" t="str">
        <f t="shared" si="23"/>
        <v/>
      </c>
      <c r="AO78" s="18" t="e">
        <f t="shared" si="24"/>
        <v>#N/A</v>
      </c>
      <c r="AP78" s="18" t="str">
        <f t="shared" si="25"/>
        <v/>
      </c>
    </row>
    <row r="79" spans="1:42">
      <c r="A79" s="18">
        <f>COUNT(E$2:E79)</f>
        <v>0</v>
      </c>
      <c r="B79" s="63" t="str">
        <f>'tmp２'!B80</f>
        <v/>
      </c>
      <c r="C79" s="63"/>
      <c r="D79" s="63"/>
      <c r="E79" s="18" t="str">
        <f>'tmp２'!C80</f>
        <v/>
      </c>
      <c r="F79" s="18" t="str">
        <f>'tmp２'!D80</f>
        <v/>
      </c>
      <c r="G79" s="18" t="str">
        <f t="shared" si="13"/>
        <v/>
      </c>
      <c r="H79" s="18" t="str">
        <f>'tmp２'!D80</f>
        <v/>
      </c>
      <c r="I79" s="18" t="str">
        <f t="shared" si="14"/>
        <v/>
      </c>
      <c r="J79" s="18" t="str">
        <f>'tmp２'!E80</f>
        <v/>
      </c>
      <c r="L79" s="18">
        <v>0</v>
      </c>
      <c r="O79" s="18" t="str">
        <f>IF('tmp２'!K80="","",'tmp２'!K80)</f>
        <v/>
      </c>
      <c r="P79" s="18">
        <f>IF('tmp２'!P80="","",'tmp２'!P80)</f>
        <v>0</v>
      </c>
      <c r="Q79" s="18">
        <v>0</v>
      </c>
      <c r="R79" s="18">
        <f t="shared" si="15"/>
        <v>0</v>
      </c>
      <c r="S79" s="18" t="str">
        <f>IF('tmp２'!L80="","",'tmp２'!L80)</f>
        <v/>
      </c>
      <c r="T79" s="18">
        <f>IF('tmp２'!Q80="","",'tmp２'!Q80)</f>
        <v>0</v>
      </c>
      <c r="U79" s="18">
        <v>0</v>
      </c>
      <c r="V79" s="18">
        <f t="shared" si="16"/>
        <v>0</v>
      </c>
      <c r="W79" s="18" t="str">
        <f>IF('tmp２'!M80="","",'tmp２'!M80)</f>
        <v/>
      </c>
      <c r="X79" s="18">
        <f>IF('tmp２'!R80="","",'tmp２'!R80)</f>
        <v>0</v>
      </c>
      <c r="Y79" s="18">
        <v>0</v>
      </c>
      <c r="Z79" s="18">
        <f t="shared" si="17"/>
        <v>0</v>
      </c>
      <c r="AA79" s="18" t="str">
        <f>IF('tmp２'!N80="","",'tmp２'!N80)</f>
        <v/>
      </c>
      <c r="AB79" s="18">
        <f>IF('tmp２'!S80="","",'tmp２'!S80)</f>
        <v>0</v>
      </c>
      <c r="AC79" s="18">
        <v>0</v>
      </c>
      <c r="AD79" s="18">
        <f t="shared" si="18"/>
        <v>0</v>
      </c>
      <c r="AE79" s="18" t="str">
        <f>IF('tmp２'!O80="","",'tmp２'!O80)</f>
        <v/>
      </c>
      <c r="AF79" s="18">
        <f>IF('tmp２'!T80="","",'tmp２'!T80)</f>
        <v>0</v>
      </c>
      <c r="AG79" s="18">
        <v>0</v>
      </c>
      <c r="AH79" s="18">
        <f t="shared" si="19"/>
        <v>0</v>
      </c>
      <c r="AJ79" s="18">
        <v>78</v>
      </c>
      <c r="AK79" s="18" t="str">
        <f t="shared" si="20"/>
        <v/>
      </c>
      <c r="AL79" s="18" t="str">
        <f t="shared" si="21"/>
        <v/>
      </c>
      <c r="AM79" s="18" t="str">
        <f t="shared" si="22"/>
        <v/>
      </c>
      <c r="AN79" s="18" t="str">
        <f t="shared" si="23"/>
        <v/>
      </c>
      <c r="AO79" s="18" t="e">
        <f t="shared" si="24"/>
        <v>#N/A</v>
      </c>
      <c r="AP79" s="18" t="str">
        <f t="shared" si="25"/>
        <v/>
      </c>
    </row>
    <row r="80" spans="1:42">
      <c r="A80" s="18">
        <f>COUNT(E$2:E80)</f>
        <v>0</v>
      </c>
      <c r="B80" s="63" t="str">
        <f>'tmp２'!B81</f>
        <v/>
      </c>
      <c r="C80" s="63"/>
      <c r="D80" s="63"/>
      <c r="E80" s="18" t="str">
        <f>'tmp２'!C81</f>
        <v/>
      </c>
      <c r="F80" s="18" t="str">
        <f>'tmp２'!D81</f>
        <v/>
      </c>
      <c r="G80" s="18" t="str">
        <f t="shared" si="13"/>
        <v/>
      </c>
      <c r="H80" s="18" t="str">
        <f>'tmp２'!D81</f>
        <v/>
      </c>
      <c r="I80" s="18" t="str">
        <f t="shared" si="14"/>
        <v/>
      </c>
      <c r="J80" s="18" t="str">
        <f>'tmp２'!E81</f>
        <v/>
      </c>
      <c r="L80" s="18">
        <v>0</v>
      </c>
      <c r="O80" s="18" t="str">
        <f>IF('tmp２'!K81="","",'tmp２'!K81)</f>
        <v/>
      </c>
      <c r="P80" s="18">
        <f>IF('tmp２'!P81="","",'tmp２'!P81)</f>
        <v>0</v>
      </c>
      <c r="Q80" s="18">
        <v>0</v>
      </c>
      <c r="R80" s="18">
        <f t="shared" si="15"/>
        <v>0</v>
      </c>
      <c r="S80" s="18" t="str">
        <f>IF('tmp２'!L81="","",'tmp２'!L81)</f>
        <v/>
      </c>
      <c r="T80" s="18">
        <f>IF('tmp２'!Q81="","",'tmp２'!Q81)</f>
        <v>0</v>
      </c>
      <c r="U80" s="18">
        <v>0</v>
      </c>
      <c r="V80" s="18">
        <f t="shared" si="16"/>
        <v>0</v>
      </c>
      <c r="W80" s="18" t="str">
        <f>IF('tmp２'!M81="","",'tmp２'!M81)</f>
        <v/>
      </c>
      <c r="X80" s="18">
        <f>IF('tmp２'!R81="","",'tmp２'!R81)</f>
        <v>0</v>
      </c>
      <c r="Y80" s="18">
        <v>0</v>
      </c>
      <c r="Z80" s="18">
        <f t="shared" si="17"/>
        <v>0</v>
      </c>
      <c r="AA80" s="18" t="str">
        <f>IF('tmp２'!N81="","",'tmp２'!N81)</f>
        <v/>
      </c>
      <c r="AB80" s="18">
        <f>IF('tmp２'!S81="","",'tmp２'!S81)</f>
        <v>0</v>
      </c>
      <c r="AC80" s="18">
        <v>0</v>
      </c>
      <c r="AD80" s="18">
        <f t="shared" si="18"/>
        <v>0</v>
      </c>
      <c r="AE80" s="18" t="str">
        <f>IF('tmp２'!O81="","",'tmp２'!O81)</f>
        <v/>
      </c>
      <c r="AF80" s="18">
        <f>IF('tmp２'!T81="","",'tmp２'!T81)</f>
        <v>0</v>
      </c>
      <c r="AG80" s="18">
        <v>0</v>
      </c>
      <c r="AH80" s="18">
        <f t="shared" si="19"/>
        <v>0</v>
      </c>
      <c r="AJ80" s="18">
        <v>79</v>
      </c>
      <c r="AK80" s="18" t="str">
        <f t="shared" si="20"/>
        <v/>
      </c>
      <c r="AL80" s="18" t="str">
        <f t="shared" si="21"/>
        <v/>
      </c>
      <c r="AM80" s="18" t="str">
        <f t="shared" si="22"/>
        <v/>
      </c>
      <c r="AN80" s="18" t="str">
        <f t="shared" si="23"/>
        <v/>
      </c>
      <c r="AO80" s="18" t="e">
        <f t="shared" si="24"/>
        <v>#N/A</v>
      </c>
      <c r="AP80" s="18" t="str">
        <f t="shared" si="25"/>
        <v/>
      </c>
    </row>
    <row r="81" spans="1:42">
      <c r="A81" s="18">
        <f>COUNT(E$2:E81)</f>
        <v>0</v>
      </c>
      <c r="B81" s="63" t="str">
        <f>'tmp２'!B82</f>
        <v/>
      </c>
      <c r="C81" s="63"/>
      <c r="D81" s="63"/>
      <c r="E81" s="18" t="str">
        <f>'tmp２'!C82</f>
        <v/>
      </c>
      <c r="F81" s="18" t="str">
        <f>'tmp２'!D82</f>
        <v/>
      </c>
      <c r="G81" s="18" t="str">
        <f t="shared" si="13"/>
        <v/>
      </c>
      <c r="H81" s="18" t="str">
        <f>'tmp２'!D82</f>
        <v/>
      </c>
      <c r="I81" s="18" t="str">
        <f t="shared" si="14"/>
        <v/>
      </c>
      <c r="J81" s="18" t="str">
        <f>'tmp２'!E82</f>
        <v/>
      </c>
      <c r="L81" s="18">
        <v>0</v>
      </c>
      <c r="O81" s="18" t="str">
        <f>IF('tmp２'!K82="","",'tmp２'!K82)</f>
        <v/>
      </c>
      <c r="P81" s="18">
        <f>IF('tmp２'!P82="","",'tmp２'!P82)</f>
        <v>0</v>
      </c>
      <c r="Q81" s="18">
        <v>0</v>
      </c>
      <c r="R81" s="18">
        <f t="shared" si="15"/>
        <v>0</v>
      </c>
      <c r="S81" s="18" t="str">
        <f>IF('tmp２'!L82="","",'tmp２'!L82)</f>
        <v/>
      </c>
      <c r="T81" s="18">
        <f>IF('tmp２'!Q82="","",'tmp２'!Q82)</f>
        <v>0</v>
      </c>
      <c r="U81" s="18">
        <v>0</v>
      </c>
      <c r="V81" s="18">
        <f t="shared" si="16"/>
        <v>0</v>
      </c>
      <c r="W81" s="18" t="str">
        <f>IF('tmp２'!M82="","",'tmp２'!M82)</f>
        <v/>
      </c>
      <c r="X81" s="18">
        <f>IF('tmp２'!R82="","",'tmp２'!R82)</f>
        <v>0</v>
      </c>
      <c r="Y81" s="18">
        <v>0</v>
      </c>
      <c r="Z81" s="18">
        <f t="shared" si="17"/>
        <v>0</v>
      </c>
      <c r="AA81" s="18" t="str">
        <f>IF('tmp２'!N82="","",'tmp２'!N82)</f>
        <v/>
      </c>
      <c r="AB81" s="18">
        <f>IF('tmp２'!S82="","",'tmp２'!S82)</f>
        <v>0</v>
      </c>
      <c r="AC81" s="18">
        <v>0</v>
      </c>
      <c r="AD81" s="18">
        <f t="shared" si="18"/>
        <v>0</v>
      </c>
      <c r="AE81" s="18" t="str">
        <f>IF('tmp２'!O82="","",'tmp２'!O82)</f>
        <v/>
      </c>
      <c r="AF81" s="18">
        <f>IF('tmp２'!T82="","",'tmp２'!T82)</f>
        <v>0</v>
      </c>
      <c r="AG81" s="18">
        <v>0</v>
      </c>
      <c r="AH81" s="18">
        <f t="shared" si="19"/>
        <v>0</v>
      </c>
      <c r="AJ81" s="18">
        <v>80</v>
      </c>
      <c r="AK81" s="18" t="str">
        <f t="shared" si="20"/>
        <v/>
      </c>
      <c r="AL81" s="18" t="str">
        <f t="shared" si="21"/>
        <v/>
      </c>
      <c r="AM81" s="18" t="str">
        <f t="shared" si="22"/>
        <v/>
      </c>
      <c r="AN81" s="18" t="str">
        <f t="shared" si="23"/>
        <v/>
      </c>
      <c r="AO81" s="18" t="e">
        <f t="shared" si="24"/>
        <v>#N/A</v>
      </c>
      <c r="AP81" s="18" t="str">
        <f t="shared" si="25"/>
        <v/>
      </c>
    </row>
    <row r="82" spans="1:42">
      <c r="A82" s="18">
        <f>COUNT(E$2:E82)</f>
        <v>0</v>
      </c>
      <c r="B82" s="63" t="str">
        <f>'tmp２'!B83</f>
        <v/>
      </c>
      <c r="C82" s="63"/>
      <c r="D82" s="63"/>
      <c r="E82" s="18" t="str">
        <f>'tmp２'!C83</f>
        <v/>
      </c>
      <c r="F82" s="18" t="str">
        <f>'tmp２'!D83</f>
        <v/>
      </c>
      <c r="G82" s="18" t="str">
        <f t="shared" si="13"/>
        <v/>
      </c>
      <c r="H82" s="18" t="str">
        <f>'tmp２'!D83</f>
        <v/>
      </c>
      <c r="I82" s="18" t="str">
        <f t="shared" si="14"/>
        <v/>
      </c>
      <c r="J82" s="18" t="str">
        <f>'tmp２'!E83</f>
        <v/>
      </c>
      <c r="L82" s="18">
        <v>0</v>
      </c>
      <c r="O82" s="18" t="str">
        <f>IF('tmp２'!K83="","",'tmp２'!K83)</f>
        <v/>
      </c>
      <c r="P82" s="18">
        <f>IF('tmp２'!P83="","",'tmp２'!P83)</f>
        <v>0</v>
      </c>
      <c r="Q82" s="18">
        <v>0</v>
      </c>
      <c r="R82" s="18">
        <f t="shared" si="15"/>
        <v>0</v>
      </c>
      <c r="S82" s="18" t="str">
        <f>IF('tmp２'!L83="","",'tmp２'!L83)</f>
        <v/>
      </c>
      <c r="T82" s="18">
        <f>IF('tmp２'!Q83="","",'tmp２'!Q83)</f>
        <v>0</v>
      </c>
      <c r="U82" s="18">
        <v>0</v>
      </c>
      <c r="V82" s="18">
        <f t="shared" si="16"/>
        <v>0</v>
      </c>
      <c r="W82" s="18" t="str">
        <f>IF('tmp２'!M83="","",'tmp２'!M83)</f>
        <v/>
      </c>
      <c r="X82" s="18">
        <f>IF('tmp２'!R83="","",'tmp２'!R83)</f>
        <v>0</v>
      </c>
      <c r="Y82" s="18">
        <v>0</v>
      </c>
      <c r="Z82" s="18">
        <f t="shared" si="17"/>
        <v>0</v>
      </c>
      <c r="AA82" s="18" t="str">
        <f>IF('tmp２'!N83="","",'tmp２'!N83)</f>
        <v/>
      </c>
      <c r="AB82" s="18">
        <f>IF('tmp２'!S83="","",'tmp２'!S83)</f>
        <v>0</v>
      </c>
      <c r="AC82" s="18">
        <v>0</v>
      </c>
      <c r="AD82" s="18">
        <f t="shared" si="18"/>
        <v>0</v>
      </c>
      <c r="AE82" s="18" t="str">
        <f>IF('tmp２'!O83="","",'tmp２'!O83)</f>
        <v/>
      </c>
      <c r="AF82" s="18">
        <f>IF('tmp２'!T83="","",'tmp２'!T83)</f>
        <v>0</v>
      </c>
      <c r="AG82" s="18">
        <v>0</v>
      </c>
      <c r="AH82" s="18">
        <f t="shared" si="19"/>
        <v>0</v>
      </c>
      <c r="AJ82" s="18">
        <v>81</v>
      </c>
      <c r="AK82" s="18" t="str">
        <f t="shared" si="20"/>
        <v/>
      </c>
      <c r="AL82" s="18" t="str">
        <f t="shared" si="21"/>
        <v/>
      </c>
      <c r="AM82" s="18" t="str">
        <f t="shared" si="22"/>
        <v/>
      </c>
      <c r="AN82" s="18" t="str">
        <f t="shared" si="23"/>
        <v/>
      </c>
      <c r="AO82" s="18" t="e">
        <f t="shared" si="24"/>
        <v>#N/A</v>
      </c>
      <c r="AP82" s="18" t="str">
        <f t="shared" si="25"/>
        <v/>
      </c>
    </row>
    <row r="83" spans="1:42">
      <c r="A83" s="18">
        <f>COUNT(E$2:E83)</f>
        <v>0</v>
      </c>
      <c r="B83" s="63" t="str">
        <f>'tmp２'!B84</f>
        <v/>
      </c>
      <c r="C83" s="63"/>
      <c r="D83" s="63"/>
      <c r="E83" s="18" t="str">
        <f>'tmp２'!C84</f>
        <v/>
      </c>
      <c r="F83" s="18" t="str">
        <f>'tmp２'!D84</f>
        <v/>
      </c>
      <c r="G83" s="18" t="str">
        <f t="shared" si="13"/>
        <v/>
      </c>
      <c r="H83" s="18" t="str">
        <f>'tmp２'!D84</f>
        <v/>
      </c>
      <c r="I83" s="18" t="str">
        <f t="shared" si="14"/>
        <v/>
      </c>
      <c r="J83" s="18" t="str">
        <f>'tmp２'!E84</f>
        <v/>
      </c>
      <c r="L83" s="18">
        <v>0</v>
      </c>
      <c r="O83" s="18" t="str">
        <f>IF('tmp２'!K84="","",'tmp２'!K84)</f>
        <v/>
      </c>
      <c r="P83" s="18">
        <f>IF('tmp２'!P84="","",'tmp２'!P84)</f>
        <v>0</v>
      </c>
      <c r="Q83" s="18">
        <v>0</v>
      </c>
      <c r="R83" s="18">
        <f t="shared" si="15"/>
        <v>0</v>
      </c>
      <c r="S83" s="18" t="str">
        <f>IF('tmp２'!L84="","",'tmp２'!L84)</f>
        <v/>
      </c>
      <c r="T83" s="18">
        <f>IF('tmp２'!Q84="","",'tmp２'!Q84)</f>
        <v>0</v>
      </c>
      <c r="U83" s="18">
        <v>0</v>
      </c>
      <c r="V83" s="18">
        <f t="shared" si="16"/>
        <v>0</v>
      </c>
      <c r="W83" s="18" t="str">
        <f>IF('tmp２'!M84="","",'tmp２'!M84)</f>
        <v/>
      </c>
      <c r="X83" s="18">
        <f>IF('tmp２'!R84="","",'tmp２'!R84)</f>
        <v>0</v>
      </c>
      <c r="Y83" s="18">
        <v>0</v>
      </c>
      <c r="Z83" s="18">
        <f t="shared" si="17"/>
        <v>0</v>
      </c>
      <c r="AA83" s="18" t="str">
        <f>IF('tmp２'!N84="","",'tmp２'!N84)</f>
        <v/>
      </c>
      <c r="AB83" s="18">
        <f>IF('tmp２'!S84="","",'tmp２'!S84)</f>
        <v>0</v>
      </c>
      <c r="AC83" s="18">
        <v>0</v>
      </c>
      <c r="AD83" s="18">
        <f t="shared" si="18"/>
        <v>0</v>
      </c>
      <c r="AE83" s="18" t="str">
        <f>IF('tmp２'!O84="","",'tmp２'!O84)</f>
        <v/>
      </c>
      <c r="AF83" s="18">
        <f>IF('tmp２'!T84="","",'tmp２'!T84)</f>
        <v>0</v>
      </c>
      <c r="AG83" s="18">
        <v>0</v>
      </c>
      <c r="AH83" s="18">
        <f t="shared" si="19"/>
        <v>0</v>
      </c>
      <c r="AJ83" s="18">
        <v>82</v>
      </c>
      <c r="AK83" s="18" t="str">
        <f t="shared" si="20"/>
        <v/>
      </c>
      <c r="AL83" s="18" t="str">
        <f t="shared" si="21"/>
        <v/>
      </c>
      <c r="AM83" s="18" t="str">
        <f t="shared" si="22"/>
        <v/>
      </c>
      <c r="AN83" s="18" t="str">
        <f t="shared" si="23"/>
        <v/>
      </c>
      <c r="AO83" s="18" t="e">
        <f t="shared" si="24"/>
        <v>#N/A</v>
      </c>
      <c r="AP83" s="18" t="str">
        <f t="shared" si="25"/>
        <v/>
      </c>
    </row>
    <row r="84" spans="1:42">
      <c r="A84" s="18">
        <f>COUNT(E$2:E84)</f>
        <v>0</v>
      </c>
      <c r="B84" s="63" t="str">
        <f>'tmp２'!B85</f>
        <v/>
      </c>
      <c r="C84" s="63"/>
      <c r="D84" s="63"/>
      <c r="E84" s="18" t="str">
        <f>'tmp２'!C85</f>
        <v/>
      </c>
      <c r="F84" s="18" t="str">
        <f>'tmp２'!D85</f>
        <v/>
      </c>
      <c r="G84" s="18" t="str">
        <f t="shared" si="13"/>
        <v/>
      </c>
      <c r="H84" s="18" t="str">
        <f>'tmp２'!D85</f>
        <v/>
      </c>
      <c r="I84" s="18" t="str">
        <f t="shared" si="14"/>
        <v/>
      </c>
      <c r="J84" s="18" t="str">
        <f>'tmp２'!E85</f>
        <v/>
      </c>
      <c r="L84" s="18">
        <v>0</v>
      </c>
      <c r="O84" s="18" t="str">
        <f>IF('tmp２'!K85="","",'tmp２'!K85)</f>
        <v/>
      </c>
      <c r="P84" s="18">
        <f>IF('tmp２'!P85="","",'tmp２'!P85)</f>
        <v>0</v>
      </c>
      <c r="Q84" s="18">
        <v>0</v>
      </c>
      <c r="R84" s="18">
        <f t="shared" si="15"/>
        <v>0</v>
      </c>
      <c r="S84" s="18" t="str">
        <f>IF('tmp２'!L85="","",'tmp２'!L85)</f>
        <v/>
      </c>
      <c r="T84" s="18">
        <f>IF('tmp２'!Q85="","",'tmp２'!Q85)</f>
        <v>0</v>
      </c>
      <c r="U84" s="18">
        <v>0</v>
      </c>
      <c r="V84" s="18">
        <f t="shared" si="16"/>
        <v>0</v>
      </c>
      <c r="W84" s="18" t="str">
        <f>IF('tmp２'!M85="","",'tmp２'!M85)</f>
        <v/>
      </c>
      <c r="X84" s="18">
        <f>IF('tmp２'!R85="","",'tmp２'!R85)</f>
        <v>0</v>
      </c>
      <c r="Y84" s="18">
        <v>0</v>
      </c>
      <c r="Z84" s="18">
        <f t="shared" si="17"/>
        <v>0</v>
      </c>
      <c r="AA84" s="18" t="str">
        <f>IF('tmp２'!N85="","",'tmp２'!N85)</f>
        <v/>
      </c>
      <c r="AB84" s="18">
        <f>IF('tmp２'!S85="","",'tmp２'!S85)</f>
        <v>0</v>
      </c>
      <c r="AC84" s="18">
        <v>0</v>
      </c>
      <c r="AD84" s="18">
        <f t="shared" si="18"/>
        <v>0</v>
      </c>
      <c r="AE84" s="18" t="str">
        <f>IF('tmp２'!O85="","",'tmp２'!O85)</f>
        <v/>
      </c>
      <c r="AF84" s="18">
        <f>IF('tmp２'!T85="","",'tmp２'!T85)</f>
        <v>0</v>
      </c>
      <c r="AG84" s="18">
        <v>0</v>
      </c>
      <c r="AH84" s="18">
        <f t="shared" si="19"/>
        <v>0</v>
      </c>
      <c r="AJ84" s="18">
        <v>83</v>
      </c>
      <c r="AK84" s="18" t="str">
        <f t="shared" si="20"/>
        <v/>
      </c>
      <c r="AL84" s="18" t="str">
        <f t="shared" si="21"/>
        <v/>
      </c>
      <c r="AM84" s="18" t="str">
        <f t="shared" si="22"/>
        <v/>
      </c>
      <c r="AN84" s="18" t="str">
        <f t="shared" si="23"/>
        <v/>
      </c>
      <c r="AO84" s="18" t="e">
        <f t="shared" si="24"/>
        <v>#N/A</v>
      </c>
      <c r="AP84" s="18" t="str">
        <f t="shared" si="25"/>
        <v/>
      </c>
    </row>
    <row r="85" spans="1:42">
      <c r="A85" s="18">
        <f>COUNT(E$2:E85)</f>
        <v>0</v>
      </c>
      <c r="B85" s="63" t="str">
        <f>'tmp２'!B86</f>
        <v/>
      </c>
      <c r="C85" s="63"/>
      <c r="D85" s="63"/>
      <c r="E85" s="18" t="str">
        <f>'tmp２'!C86</f>
        <v/>
      </c>
      <c r="F85" s="18" t="str">
        <f>'tmp２'!D86</f>
        <v/>
      </c>
      <c r="G85" s="18" t="str">
        <f t="shared" si="13"/>
        <v/>
      </c>
      <c r="H85" s="18" t="str">
        <f>'tmp２'!D86</f>
        <v/>
      </c>
      <c r="I85" s="18" t="str">
        <f t="shared" si="14"/>
        <v/>
      </c>
      <c r="J85" s="18" t="str">
        <f>'tmp２'!E86</f>
        <v/>
      </c>
      <c r="L85" s="18">
        <v>0</v>
      </c>
      <c r="O85" s="18" t="str">
        <f>IF('tmp２'!K86="","",'tmp２'!K86)</f>
        <v/>
      </c>
      <c r="P85" s="18">
        <f>IF('tmp２'!P86="","",'tmp２'!P86)</f>
        <v>0</v>
      </c>
      <c r="Q85" s="18">
        <v>0</v>
      </c>
      <c r="R85" s="18">
        <f t="shared" si="15"/>
        <v>0</v>
      </c>
      <c r="S85" s="18" t="str">
        <f>IF('tmp２'!L86="","",'tmp２'!L86)</f>
        <v/>
      </c>
      <c r="T85" s="18">
        <f>IF('tmp２'!Q86="","",'tmp２'!Q86)</f>
        <v>0</v>
      </c>
      <c r="U85" s="18">
        <v>0</v>
      </c>
      <c r="V85" s="18">
        <f t="shared" si="16"/>
        <v>0</v>
      </c>
      <c r="W85" s="18" t="str">
        <f>IF('tmp２'!M86="","",'tmp２'!M86)</f>
        <v/>
      </c>
      <c r="X85" s="18">
        <f>IF('tmp２'!R86="","",'tmp２'!R86)</f>
        <v>0</v>
      </c>
      <c r="Y85" s="18">
        <v>0</v>
      </c>
      <c r="Z85" s="18">
        <f t="shared" si="17"/>
        <v>0</v>
      </c>
      <c r="AA85" s="18" t="str">
        <f>IF('tmp２'!N86="","",'tmp２'!N86)</f>
        <v/>
      </c>
      <c r="AB85" s="18">
        <f>IF('tmp２'!S86="","",'tmp２'!S86)</f>
        <v>0</v>
      </c>
      <c r="AC85" s="18">
        <v>0</v>
      </c>
      <c r="AD85" s="18">
        <f t="shared" si="18"/>
        <v>0</v>
      </c>
      <c r="AE85" s="18" t="str">
        <f>IF('tmp２'!O86="","",'tmp２'!O86)</f>
        <v/>
      </c>
      <c r="AF85" s="18">
        <f>IF('tmp２'!T86="","",'tmp２'!T86)</f>
        <v>0</v>
      </c>
      <c r="AG85" s="18">
        <v>0</v>
      </c>
      <c r="AH85" s="18">
        <f t="shared" si="19"/>
        <v>0</v>
      </c>
      <c r="AJ85" s="18">
        <v>84</v>
      </c>
      <c r="AK85" s="18" t="str">
        <f t="shared" si="20"/>
        <v/>
      </c>
      <c r="AL85" s="18" t="str">
        <f t="shared" si="21"/>
        <v/>
      </c>
      <c r="AM85" s="18" t="str">
        <f t="shared" si="22"/>
        <v/>
      </c>
      <c r="AN85" s="18" t="str">
        <f t="shared" si="23"/>
        <v/>
      </c>
      <c r="AO85" s="18" t="e">
        <f t="shared" si="24"/>
        <v>#N/A</v>
      </c>
      <c r="AP85" s="18" t="str">
        <f t="shared" si="25"/>
        <v/>
      </c>
    </row>
    <row r="86" spans="1:42">
      <c r="A86" s="18">
        <f>COUNT(E$2:E86)</f>
        <v>0</v>
      </c>
      <c r="B86" s="63" t="str">
        <f>'tmp２'!B87</f>
        <v/>
      </c>
      <c r="C86" s="63"/>
      <c r="D86" s="63"/>
      <c r="E86" s="18" t="str">
        <f>'tmp２'!C87</f>
        <v/>
      </c>
      <c r="F86" s="18" t="str">
        <f>'tmp２'!D87</f>
        <v/>
      </c>
      <c r="G86" s="18" t="str">
        <f t="shared" si="13"/>
        <v/>
      </c>
      <c r="H86" s="18" t="str">
        <f>'tmp２'!D87</f>
        <v/>
      </c>
      <c r="I86" s="18" t="str">
        <f t="shared" si="14"/>
        <v/>
      </c>
      <c r="J86" s="18" t="str">
        <f>'tmp２'!E87</f>
        <v/>
      </c>
      <c r="L86" s="18">
        <v>0</v>
      </c>
      <c r="O86" s="18" t="str">
        <f>IF('tmp２'!K87="","",'tmp２'!K87)</f>
        <v/>
      </c>
      <c r="P86" s="18">
        <f>IF('tmp２'!P87="","",'tmp２'!P87)</f>
        <v>0</v>
      </c>
      <c r="Q86" s="18">
        <v>0</v>
      </c>
      <c r="R86" s="18">
        <f t="shared" si="15"/>
        <v>0</v>
      </c>
      <c r="S86" s="18" t="str">
        <f>IF('tmp２'!L87="","",'tmp２'!L87)</f>
        <v/>
      </c>
      <c r="T86" s="18">
        <f>IF('tmp２'!Q87="","",'tmp２'!Q87)</f>
        <v>0</v>
      </c>
      <c r="U86" s="18">
        <v>0</v>
      </c>
      <c r="V86" s="18">
        <f t="shared" si="16"/>
        <v>0</v>
      </c>
      <c r="W86" s="18" t="str">
        <f>IF('tmp２'!M87="","",'tmp２'!M87)</f>
        <v/>
      </c>
      <c r="X86" s="18">
        <f>IF('tmp２'!R87="","",'tmp２'!R87)</f>
        <v>0</v>
      </c>
      <c r="Y86" s="18">
        <v>0</v>
      </c>
      <c r="Z86" s="18">
        <f t="shared" si="17"/>
        <v>0</v>
      </c>
      <c r="AA86" s="18" t="str">
        <f>IF('tmp２'!N87="","",'tmp２'!N87)</f>
        <v/>
      </c>
      <c r="AB86" s="18">
        <f>IF('tmp２'!S87="","",'tmp２'!S87)</f>
        <v>0</v>
      </c>
      <c r="AC86" s="18">
        <v>0</v>
      </c>
      <c r="AD86" s="18">
        <f t="shared" si="18"/>
        <v>0</v>
      </c>
      <c r="AE86" s="18" t="str">
        <f>IF('tmp２'!O87="","",'tmp２'!O87)</f>
        <v/>
      </c>
      <c r="AF86" s="18">
        <f>IF('tmp２'!T87="","",'tmp２'!T87)</f>
        <v>0</v>
      </c>
      <c r="AG86" s="18">
        <v>0</v>
      </c>
      <c r="AH86" s="18">
        <f t="shared" si="19"/>
        <v>0</v>
      </c>
      <c r="AJ86" s="18">
        <v>85</v>
      </c>
      <c r="AK86" s="18" t="str">
        <f t="shared" si="20"/>
        <v/>
      </c>
      <c r="AL86" s="18" t="str">
        <f t="shared" si="21"/>
        <v/>
      </c>
      <c r="AM86" s="18" t="str">
        <f t="shared" si="22"/>
        <v/>
      </c>
      <c r="AN86" s="18" t="str">
        <f t="shared" si="23"/>
        <v/>
      </c>
      <c r="AO86" s="18" t="e">
        <f t="shared" si="24"/>
        <v>#N/A</v>
      </c>
      <c r="AP86" s="18" t="str">
        <f t="shared" si="25"/>
        <v/>
      </c>
    </row>
    <row r="87" spans="1:42">
      <c r="A87" s="18">
        <f>COUNT(E$2:E87)</f>
        <v>0</v>
      </c>
      <c r="B87" s="63" t="str">
        <f>'tmp２'!B88</f>
        <v/>
      </c>
      <c r="C87" s="63"/>
      <c r="D87" s="63"/>
      <c r="E87" s="18" t="str">
        <f>'tmp２'!C88</f>
        <v/>
      </c>
      <c r="F87" s="18" t="str">
        <f>'tmp２'!D88</f>
        <v/>
      </c>
      <c r="G87" s="18" t="str">
        <f t="shared" si="13"/>
        <v/>
      </c>
      <c r="H87" s="18" t="str">
        <f>'tmp２'!D88</f>
        <v/>
      </c>
      <c r="I87" s="18" t="str">
        <f t="shared" si="14"/>
        <v/>
      </c>
      <c r="J87" s="18" t="str">
        <f>'tmp２'!E88</f>
        <v/>
      </c>
      <c r="L87" s="18">
        <v>0</v>
      </c>
      <c r="O87" s="18" t="str">
        <f>IF('tmp２'!K88="","",'tmp２'!K88)</f>
        <v/>
      </c>
      <c r="P87" s="18">
        <f>IF('tmp２'!P88="","",'tmp２'!P88)</f>
        <v>0</v>
      </c>
      <c r="Q87" s="18">
        <v>0</v>
      </c>
      <c r="R87" s="18">
        <f t="shared" si="15"/>
        <v>0</v>
      </c>
      <c r="S87" s="18" t="str">
        <f>IF('tmp２'!L88="","",'tmp２'!L88)</f>
        <v/>
      </c>
      <c r="T87" s="18">
        <f>IF('tmp２'!Q88="","",'tmp２'!Q88)</f>
        <v>0</v>
      </c>
      <c r="U87" s="18">
        <v>0</v>
      </c>
      <c r="V87" s="18">
        <f t="shared" si="16"/>
        <v>0</v>
      </c>
      <c r="W87" s="18" t="str">
        <f>IF('tmp２'!M88="","",'tmp２'!M88)</f>
        <v/>
      </c>
      <c r="X87" s="18">
        <f>IF('tmp２'!R88="","",'tmp２'!R88)</f>
        <v>0</v>
      </c>
      <c r="Y87" s="18">
        <v>0</v>
      </c>
      <c r="Z87" s="18">
        <f t="shared" si="17"/>
        <v>0</v>
      </c>
      <c r="AA87" s="18" t="str">
        <f>IF('tmp２'!N88="","",'tmp２'!N88)</f>
        <v/>
      </c>
      <c r="AB87" s="18">
        <f>IF('tmp２'!S88="","",'tmp２'!S88)</f>
        <v>0</v>
      </c>
      <c r="AC87" s="18">
        <v>0</v>
      </c>
      <c r="AD87" s="18">
        <f t="shared" si="18"/>
        <v>0</v>
      </c>
      <c r="AE87" s="18" t="str">
        <f>IF('tmp２'!O88="","",'tmp２'!O88)</f>
        <v/>
      </c>
      <c r="AF87" s="18">
        <f>IF('tmp２'!T88="","",'tmp２'!T88)</f>
        <v>0</v>
      </c>
      <c r="AG87" s="18">
        <v>0</v>
      </c>
      <c r="AH87" s="18">
        <f t="shared" si="19"/>
        <v>0</v>
      </c>
      <c r="AJ87" s="18">
        <v>86</v>
      </c>
      <c r="AK87" s="18" t="str">
        <f t="shared" si="20"/>
        <v/>
      </c>
      <c r="AL87" s="18" t="str">
        <f t="shared" si="21"/>
        <v/>
      </c>
      <c r="AM87" s="18" t="str">
        <f t="shared" si="22"/>
        <v/>
      </c>
      <c r="AN87" s="18" t="str">
        <f t="shared" si="23"/>
        <v/>
      </c>
      <c r="AO87" s="18" t="e">
        <f t="shared" si="24"/>
        <v>#N/A</v>
      </c>
      <c r="AP87" s="18" t="str">
        <f t="shared" si="25"/>
        <v/>
      </c>
    </row>
    <row r="88" spans="1:42">
      <c r="A88" s="18">
        <f>COUNT(E$2:E88)</f>
        <v>0</v>
      </c>
      <c r="B88" s="63" t="str">
        <f>'tmp２'!B89</f>
        <v/>
      </c>
      <c r="C88" s="63"/>
      <c r="D88" s="63"/>
      <c r="E88" s="18" t="str">
        <f>'tmp２'!C89</f>
        <v/>
      </c>
      <c r="F88" s="18" t="str">
        <f>'tmp２'!D89</f>
        <v/>
      </c>
      <c r="G88" s="18" t="str">
        <f t="shared" si="13"/>
        <v/>
      </c>
      <c r="H88" s="18" t="str">
        <f>'tmp２'!D89</f>
        <v/>
      </c>
      <c r="I88" s="18" t="str">
        <f t="shared" si="14"/>
        <v/>
      </c>
      <c r="J88" s="18" t="str">
        <f>'tmp２'!E89</f>
        <v/>
      </c>
      <c r="L88" s="18">
        <v>0</v>
      </c>
      <c r="O88" s="18" t="str">
        <f>IF('tmp２'!K89="","",'tmp２'!K89)</f>
        <v/>
      </c>
      <c r="P88" s="18">
        <f>IF('tmp２'!P89="","",'tmp２'!P89)</f>
        <v>0</v>
      </c>
      <c r="Q88" s="18">
        <v>0</v>
      </c>
      <c r="R88" s="18">
        <f t="shared" si="15"/>
        <v>0</v>
      </c>
      <c r="S88" s="18" t="str">
        <f>IF('tmp２'!L89="","",'tmp２'!L89)</f>
        <v/>
      </c>
      <c r="T88" s="18">
        <f>IF('tmp２'!Q89="","",'tmp２'!Q89)</f>
        <v>0</v>
      </c>
      <c r="U88" s="18">
        <v>0</v>
      </c>
      <c r="V88" s="18">
        <f t="shared" si="16"/>
        <v>0</v>
      </c>
      <c r="W88" s="18" t="str">
        <f>IF('tmp２'!M89="","",'tmp２'!M89)</f>
        <v/>
      </c>
      <c r="X88" s="18">
        <f>IF('tmp２'!R89="","",'tmp２'!R89)</f>
        <v>0</v>
      </c>
      <c r="Y88" s="18">
        <v>0</v>
      </c>
      <c r="Z88" s="18">
        <f t="shared" si="17"/>
        <v>0</v>
      </c>
      <c r="AA88" s="18" t="str">
        <f>IF('tmp２'!N89="","",'tmp２'!N89)</f>
        <v/>
      </c>
      <c r="AB88" s="18">
        <f>IF('tmp２'!S89="","",'tmp２'!S89)</f>
        <v>0</v>
      </c>
      <c r="AC88" s="18">
        <v>0</v>
      </c>
      <c r="AD88" s="18">
        <f t="shared" si="18"/>
        <v>0</v>
      </c>
      <c r="AE88" s="18" t="str">
        <f>IF('tmp２'!O89="","",'tmp２'!O89)</f>
        <v/>
      </c>
      <c r="AF88" s="18">
        <f>IF('tmp２'!T89="","",'tmp２'!T89)</f>
        <v>0</v>
      </c>
      <c r="AG88" s="18">
        <v>0</v>
      </c>
      <c r="AH88" s="18">
        <f t="shared" si="19"/>
        <v>0</v>
      </c>
      <c r="AJ88" s="18">
        <v>87</v>
      </c>
      <c r="AK88" s="18" t="str">
        <f t="shared" si="20"/>
        <v/>
      </c>
      <c r="AL88" s="18" t="str">
        <f t="shared" si="21"/>
        <v/>
      </c>
      <c r="AM88" s="18" t="str">
        <f t="shared" si="22"/>
        <v/>
      </c>
      <c r="AN88" s="18" t="str">
        <f t="shared" si="23"/>
        <v/>
      </c>
      <c r="AO88" s="18" t="e">
        <f t="shared" si="24"/>
        <v>#N/A</v>
      </c>
      <c r="AP88" s="18" t="str">
        <f t="shared" si="25"/>
        <v/>
      </c>
    </row>
    <row r="89" spans="1:42">
      <c r="A89" s="18">
        <f>COUNT(E$2:E89)</f>
        <v>0</v>
      </c>
      <c r="B89" s="63" t="str">
        <f>'tmp２'!B90</f>
        <v/>
      </c>
      <c r="C89" s="63"/>
      <c r="D89" s="63"/>
      <c r="E89" s="18" t="str">
        <f>'tmp２'!C90</f>
        <v/>
      </c>
      <c r="F89" s="18" t="str">
        <f>'tmp２'!D90</f>
        <v/>
      </c>
      <c r="G89" s="18" t="str">
        <f t="shared" si="13"/>
        <v/>
      </c>
      <c r="H89" s="18" t="str">
        <f>'tmp２'!D90</f>
        <v/>
      </c>
      <c r="I89" s="18" t="str">
        <f t="shared" si="14"/>
        <v/>
      </c>
      <c r="J89" s="18" t="str">
        <f>'tmp２'!E90</f>
        <v/>
      </c>
      <c r="L89" s="18">
        <v>0</v>
      </c>
      <c r="O89" s="18" t="str">
        <f>IF('tmp２'!K90="","",'tmp２'!K90)</f>
        <v/>
      </c>
      <c r="P89" s="18">
        <f>IF('tmp２'!P90="","",'tmp２'!P90)</f>
        <v>0</v>
      </c>
      <c r="Q89" s="18">
        <v>0</v>
      </c>
      <c r="R89" s="18">
        <f t="shared" si="15"/>
        <v>0</v>
      </c>
      <c r="S89" s="18" t="str">
        <f>IF('tmp２'!L90="","",'tmp２'!L90)</f>
        <v/>
      </c>
      <c r="T89" s="18">
        <f>IF('tmp２'!Q90="","",'tmp２'!Q90)</f>
        <v>0</v>
      </c>
      <c r="U89" s="18">
        <v>0</v>
      </c>
      <c r="V89" s="18">
        <f t="shared" si="16"/>
        <v>0</v>
      </c>
      <c r="W89" s="18" t="str">
        <f>IF('tmp２'!M90="","",'tmp２'!M90)</f>
        <v/>
      </c>
      <c r="X89" s="18">
        <f>IF('tmp２'!R90="","",'tmp２'!R90)</f>
        <v>0</v>
      </c>
      <c r="Y89" s="18">
        <v>0</v>
      </c>
      <c r="Z89" s="18">
        <f t="shared" si="17"/>
        <v>0</v>
      </c>
      <c r="AA89" s="18" t="str">
        <f>IF('tmp２'!N90="","",'tmp２'!N90)</f>
        <v/>
      </c>
      <c r="AB89" s="18">
        <f>IF('tmp２'!S90="","",'tmp２'!S90)</f>
        <v>0</v>
      </c>
      <c r="AC89" s="18">
        <v>0</v>
      </c>
      <c r="AD89" s="18">
        <f t="shared" si="18"/>
        <v>0</v>
      </c>
      <c r="AE89" s="18" t="str">
        <f>IF('tmp２'!O90="","",'tmp２'!O90)</f>
        <v/>
      </c>
      <c r="AF89" s="18">
        <f>IF('tmp２'!T90="","",'tmp２'!T90)</f>
        <v>0</v>
      </c>
      <c r="AG89" s="18">
        <v>0</v>
      </c>
      <c r="AH89" s="18">
        <f t="shared" si="19"/>
        <v>0</v>
      </c>
      <c r="AJ89" s="18">
        <v>88</v>
      </c>
      <c r="AK89" s="18" t="str">
        <f t="shared" si="20"/>
        <v/>
      </c>
      <c r="AL89" s="18" t="str">
        <f t="shared" si="21"/>
        <v/>
      </c>
      <c r="AM89" s="18" t="str">
        <f t="shared" si="22"/>
        <v/>
      </c>
      <c r="AN89" s="18" t="str">
        <f t="shared" si="23"/>
        <v/>
      </c>
      <c r="AO89" s="18" t="e">
        <f t="shared" si="24"/>
        <v>#N/A</v>
      </c>
      <c r="AP89" s="18" t="str">
        <f t="shared" si="25"/>
        <v/>
      </c>
    </row>
    <row r="90" spans="1:42">
      <c r="A90" s="18">
        <f>COUNT(E$2:E90)</f>
        <v>0</v>
      </c>
      <c r="B90" s="63" t="str">
        <f>'tmp２'!B91</f>
        <v/>
      </c>
      <c r="C90" s="63"/>
      <c r="D90" s="63"/>
      <c r="E90" s="18" t="str">
        <f>'tmp２'!C91</f>
        <v/>
      </c>
      <c r="F90" s="18" t="str">
        <f>'tmp２'!D91</f>
        <v/>
      </c>
      <c r="G90" s="18" t="str">
        <f t="shared" si="13"/>
        <v/>
      </c>
      <c r="H90" s="18" t="str">
        <f>'tmp２'!D91</f>
        <v/>
      </c>
      <c r="I90" s="18" t="str">
        <f t="shared" si="14"/>
        <v/>
      </c>
      <c r="J90" s="18" t="str">
        <f>'tmp２'!E91</f>
        <v/>
      </c>
      <c r="L90" s="18">
        <v>0</v>
      </c>
      <c r="O90" s="18" t="str">
        <f>IF('tmp２'!K91="","",'tmp２'!K91)</f>
        <v/>
      </c>
      <c r="P90" s="18">
        <f>IF('tmp２'!P91="","",'tmp２'!P91)</f>
        <v>0</v>
      </c>
      <c r="Q90" s="18">
        <v>0</v>
      </c>
      <c r="R90" s="18">
        <f t="shared" si="15"/>
        <v>0</v>
      </c>
      <c r="S90" s="18" t="str">
        <f>IF('tmp２'!L91="","",'tmp２'!L91)</f>
        <v/>
      </c>
      <c r="T90" s="18">
        <f>IF('tmp２'!Q91="","",'tmp２'!Q91)</f>
        <v>0</v>
      </c>
      <c r="U90" s="18">
        <v>0</v>
      </c>
      <c r="V90" s="18">
        <f t="shared" si="16"/>
        <v>0</v>
      </c>
      <c r="W90" s="18" t="str">
        <f>IF('tmp２'!M91="","",'tmp２'!M91)</f>
        <v/>
      </c>
      <c r="X90" s="18">
        <f>IF('tmp２'!R91="","",'tmp２'!R91)</f>
        <v>0</v>
      </c>
      <c r="Y90" s="18">
        <v>0</v>
      </c>
      <c r="Z90" s="18">
        <f t="shared" si="17"/>
        <v>0</v>
      </c>
      <c r="AA90" s="18" t="str">
        <f>IF('tmp２'!N91="","",'tmp２'!N91)</f>
        <v/>
      </c>
      <c r="AB90" s="18">
        <f>IF('tmp２'!S91="","",'tmp２'!S91)</f>
        <v>0</v>
      </c>
      <c r="AC90" s="18">
        <v>0</v>
      </c>
      <c r="AD90" s="18">
        <f t="shared" si="18"/>
        <v>0</v>
      </c>
      <c r="AE90" s="18" t="str">
        <f>IF('tmp２'!O91="","",'tmp２'!O91)</f>
        <v/>
      </c>
      <c r="AF90" s="18">
        <f>IF('tmp２'!T91="","",'tmp２'!T91)</f>
        <v>0</v>
      </c>
      <c r="AG90" s="18">
        <v>0</v>
      </c>
      <c r="AH90" s="18">
        <f t="shared" si="19"/>
        <v>0</v>
      </c>
      <c r="AJ90" s="18">
        <v>89</v>
      </c>
      <c r="AK90" s="18" t="str">
        <f t="shared" si="20"/>
        <v/>
      </c>
      <c r="AL90" s="18" t="str">
        <f t="shared" si="21"/>
        <v/>
      </c>
      <c r="AM90" s="18" t="str">
        <f t="shared" si="22"/>
        <v/>
      </c>
      <c r="AN90" s="18" t="str">
        <f t="shared" si="23"/>
        <v/>
      </c>
      <c r="AO90" s="18" t="e">
        <f t="shared" si="24"/>
        <v>#N/A</v>
      </c>
      <c r="AP90" s="18" t="str">
        <f t="shared" si="25"/>
        <v/>
      </c>
    </row>
    <row r="91" spans="1:42">
      <c r="A91" s="18">
        <f>COUNT(E$2:E91)</f>
        <v>0</v>
      </c>
      <c r="B91" s="63" t="str">
        <f>'tmp２'!B92</f>
        <v/>
      </c>
      <c r="C91" s="63"/>
      <c r="D91" s="63"/>
      <c r="E91" s="18" t="str">
        <f>'tmp２'!C92</f>
        <v/>
      </c>
      <c r="F91" s="18" t="str">
        <f>'tmp２'!D92</f>
        <v/>
      </c>
      <c r="G91" s="18" t="str">
        <f t="shared" si="13"/>
        <v/>
      </c>
      <c r="H91" s="18" t="str">
        <f>'tmp２'!D92</f>
        <v/>
      </c>
      <c r="I91" s="18" t="str">
        <f t="shared" si="14"/>
        <v/>
      </c>
      <c r="J91" s="18" t="str">
        <f>'tmp２'!E92</f>
        <v/>
      </c>
      <c r="L91" s="18">
        <v>0</v>
      </c>
      <c r="O91" s="18" t="str">
        <f>IF('tmp２'!K92="","",'tmp２'!K92)</f>
        <v/>
      </c>
      <c r="P91" s="18">
        <f>IF('tmp２'!P92="","",'tmp２'!P92)</f>
        <v>0</v>
      </c>
      <c r="Q91" s="18">
        <v>0</v>
      </c>
      <c r="R91" s="18">
        <f t="shared" si="15"/>
        <v>0</v>
      </c>
      <c r="S91" s="18" t="str">
        <f>IF('tmp２'!L92="","",'tmp２'!L92)</f>
        <v/>
      </c>
      <c r="T91" s="18">
        <f>IF('tmp２'!Q92="","",'tmp２'!Q92)</f>
        <v>0</v>
      </c>
      <c r="U91" s="18">
        <v>0</v>
      </c>
      <c r="V91" s="18">
        <f t="shared" si="16"/>
        <v>0</v>
      </c>
      <c r="W91" s="18" t="str">
        <f>IF('tmp２'!M92="","",'tmp２'!M92)</f>
        <v/>
      </c>
      <c r="X91" s="18">
        <f>IF('tmp２'!R92="","",'tmp２'!R92)</f>
        <v>0</v>
      </c>
      <c r="Y91" s="18">
        <v>0</v>
      </c>
      <c r="Z91" s="18">
        <f t="shared" si="17"/>
        <v>0</v>
      </c>
      <c r="AA91" s="18" t="str">
        <f>IF('tmp２'!N92="","",'tmp２'!N92)</f>
        <v/>
      </c>
      <c r="AB91" s="18">
        <f>IF('tmp２'!S92="","",'tmp２'!S92)</f>
        <v>0</v>
      </c>
      <c r="AC91" s="18">
        <v>0</v>
      </c>
      <c r="AD91" s="18">
        <f t="shared" si="18"/>
        <v>0</v>
      </c>
      <c r="AE91" s="18" t="str">
        <f>IF('tmp２'!O92="","",'tmp２'!O92)</f>
        <v/>
      </c>
      <c r="AF91" s="18">
        <f>IF('tmp２'!T92="","",'tmp２'!T92)</f>
        <v>0</v>
      </c>
      <c r="AG91" s="18">
        <v>0</v>
      </c>
      <c r="AH91" s="18">
        <f t="shared" si="19"/>
        <v>0</v>
      </c>
      <c r="AJ91" s="18">
        <v>90</v>
      </c>
      <c r="AK91" s="18" t="str">
        <f t="shared" si="20"/>
        <v/>
      </c>
      <c r="AL91" s="18" t="str">
        <f t="shared" si="21"/>
        <v/>
      </c>
      <c r="AM91" s="18" t="str">
        <f t="shared" si="22"/>
        <v/>
      </c>
      <c r="AN91" s="18" t="str">
        <f t="shared" si="23"/>
        <v/>
      </c>
      <c r="AO91" s="18" t="e">
        <f t="shared" si="24"/>
        <v>#N/A</v>
      </c>
      <c r="AP91" s="18" t="str">
        <f t="shared" si="25"/>
        <v/>
      </c>
    </row>
    <row r="92" spans="1:42">
      <c r="A92" s="18">
        <f>COUNT(E$2:E92)</f>
        <v>0</v>
      </c>
      <c r="B92" s="63" t="str">
        <f>'tmp２'!B93</f>
        <v/>
      </c>
      <c r="C92" s="63"/>
      <c r="D92" s="63"/>
      <c r="E92" s="18" t="str">
        <f>'tmp２'!C93</f>
        <v/>
      </c>
      <c r="F92" s="18" t="str">
        <f>'tmp２'!D93</f>
        <v/>
      </c>
      <c r="G92" s="18" t="str">
        <f t="shared" si="13"/>
        <v/>
      </c>
      <c r="H92" s="18" t="str">
        <f>'tmp２'!D93</f>
        <v/>
      </c>
      <c r="I92" s="18" t="str">
        <f t="shared" si="14"/>
        <v/>
      </c>
      <c r="J92" s="18" t="str">
        <f>'tmp２'!E93</f>
        <v/>
      </c>
      <c r="L92" s="18">
        <v>0</v>
      </c>
      <c r="O92" s="18" t="str">
        <f>IF('tmp２'!K93="","",'tmp２'!K93)</f>
        <v/>
      </c>
      <c r="P92" s="18">
        <f>IF('tmp２'!P93="","",'tmp２'!P93)</f>
        <v>0</v>
      </c>
      <c r="Q92" s="18">
        <v>0</v>
      </c>
      <c r="R92" s="18">
        <f t="shared" si="15"/>
        <v>0</v>
      </c>
      <c r="S92" s="18" t="str">
        <f>IF('tmp２'!L93="","",'tmp２'!L93)</f>
        <v/>
      </c>
      <c r="T92" s="18">
        <f>IF('tmp２'!Q93="","",'tmp２'!Q93)</f>
        <v>0</v>
      </c>
      <c r="U92" s="18">
        <v>0</v>
      </c>
      <c r="V92" s="18">
        <f t="shared" si="16"/>
        <v>0</v>
      </c>
      <c r="W92" s="18" t="str">
        <f>IF('tmp２'!M93="","",'tmp２'!M93)</f>
        <v/>
      </c>
      <c r="X92" s="18">
        <f>IF('tmp２'!R93="","",'tmp２'!R93)</f>
        <v>0</v>
      </c>
      <c r="Y92" s="18">
        <v>0</v>
      </c>
      <c r="Z92" s="18">
        <f t="shared" si="17"/>
        <v>0</v>
      </c>
      <c r="AA92" s="18" t="str">
        <f>IF('tmp２'!N93="","",'tmp２'!N93)</f>
        <v/>
      </c>
      <c r="AB92" s="18">
        <f>IF('tmp２'!S93="","",'tmp２'!S93)</f>
        <v>0</v>
      </c>
      <c r="AC92" s="18">
        <v>0</v>
      </c>
      <c r="AD92" s="18">
        <f t="shared" si="18"/>
        <v>0</v>
      </c>
      <c r="AE92" s="18" t="str">
        <f>IF('tmp２'!O93="","",'tmp２'!O93)</f>
        <v/>
      </c>
      <c r="AF92" s="18">
        <f>IF('tmp２'!T93="","",'tmp２'!T93)</f>
        <v>0</v>
      </c>
      <c r="AG92" s="18">
        <v>0</v>
      </c>
      <c r="AH92" s="18">
        <f t="shared" si="19"/>
        <v>0</v>
      </c>
      <c r="AJ92" s="18">
        <v>91</v>
      </c>
      <c r="AK92" s="18" t="str">
        <f t="shared" si="20"/>
        <v/>
      </c>
      <c r="AL92" s="18" t="str">
        <f t="shared" si="21"/>
        <v/>
      </c>
      <c r="AM92" s="18" t="str">
        <f t="shared" si="22"/>
        <v/>
      </c>
      <c r="AN92" s="18" t="str">
        <f t="shared" si="23"/>
        <v/>
      </c>
      <c r="AO92" s="18" t="e">
        <f t="shared" si="24"/>
        <v>#N/A</v>
      </c>
      <c r="AP92" s="18" t="str">
        <f t="shared" si="25"/>
        <v/>
      </c>
    </row>
    <row r="93" spans="1:42">
      <c r="A93" s="18">
        <f>COUNT(E$2:E93)</f>
        <v>0</v>
      </c>
      <c r="B93" s="63" t="str">
        <f>'tmp２'!B94</f>
        <v/>
      </c>
      <c r="C93" s="63"/>
      <c r="D93" s="63"/>
      <c r="E93" s="18" t="str">
        <f>'tmp２'!C94</f>
        <v/>
      </c>
      <c r="F93" s="18" t="str">
        <f>'tmp２'!D94</f>
        <v/>
      </c>
      <c r="G93" s="18" t="str">
        <f t="shared" si="13"/>
        <v/>
      </c>
      <c r="H93" s="18" t="str">
        <f>'tmp２'!D94</f>
        <v/>
      </c>
      <c r="I93" s="18" t="str">
        <f t="shared" si="14"/>
        <v/>
      </c>
      <c r="J93" s="18" t="str">
        <f>'tmp２'!E94</f>
        <v/>
      </c>
      <c r="L93" s="18">
        <v>0</v>
      </c>
      <c r="O93" s="18" t="str">
        <f>IF('tmp２'!K94="","",'tmp２'!K94)</f>
        <v/>
      </c>
      <c r="P93" s="18">
        <f>IF('tmp２'!P94="","",'tmp２'!P94)</f>
        <v>0</v>
      </c>
      <c r="Q93" s="18">
        <v>0</v>
      </c>
      <c r="R93" s="18">
        <f t="shared" si="15"/>
        <v>0</v>
      </c>
      <c r="S93" s="18" t="str">
        <f>IF('tmp２'!L94="","",'tmp２'!L94)</f>
        <v/>
      </c>
      <c r="T93" s="18">
        <f>IF('tmp２'!Q94="","",'tmp２'!Q94)</f>
        <v>0</v>
      </c>
      <c r="U93" s="18">
        <v>0</v>
      </c>
      <c r="V93" s="18">
        <f t="shared" si="16"/>
        <v>0</v>
      </c>
      <c r="W93" s="18" t="str">
        <f>IF('tmp２'!M94="","",'tmp２'!M94)</f>
        <v/>
      </c>
      <c r="X93" s="18">
        <f>IF('tmp２'!R94="","",'tmp２'!R94)</f>
        <v>0</v>
      </c>
      <c r="Y93" s="18">
        <v>0</v>
      </c>
      <c r="Z93" s="18">
        <f t="shared" si="17"/>
        <v>0</v>
      </c>
      <c r="AA93" s="18" t="str">
        <f>IF('tmp２'!N94="","",'tmp２'!N94)</f>
        <v/>
      </c>
      <c r="AB93" s="18">
        <f>IF('tmp２'!S94="","",'tmp２'!S94)</f>
        <v>0</v>
      </c>
      <c r="AC93" s="18">
        <v>0</v>
      </c>
      <c r="AD93" s="18">
        <f t="shared" si="18"/>
        <v>0</v>
      </c>
      <c r="AE93" s="18" t="str">
        <f>IF('tmp２'!O94="","",'tmp２'!O94)</f>
        <v/>
      </c>
      <c r="AF93" s="18">
        <f>IF('tmp２'!T94="","",'tmp２'!T94)</f>
        <v>0</v>
      </c>
      <c r="AG93" s="18">
        <v>0</v>
      </c>
      <c r="AH93" s="18">
        <f t="shared" si="19"/>
        <v>0</v>
      </c>
      <c r="AJ93" s="18">
        <v>92</v>
      </c>
      <c r="AK93" s="18" t="str">
        <f t="shared" si="20"/>
        <v/>
      </c>
      <c r="AL93" s="18" t="str">
        <f t="shared" si="21"/>
        <v/>
      </c>
      <c r="AM93" s="18" t="str">
        <f t="shared" si="22"/>
        <v/>
      </c>
      <c r="AN93" s="18" t="str">
        <f t="shared" si="23"/>
        <v/>
      </c>
      <c r="AO93" s="18" t="e">
        <f t="shared" si="24"/>
        <v>#N/A</v>
      </c>
      <c r="AP93" s="18" t="str">
        <f t="shared" si="25"/>
        <v/>
      </c>
    </row>
    <row r="94" spans="1:42">
      <c r="A94" s="18">
        <f>COUNT(E$2:E94)</f>
        <v>0</v>
      </c>
      <c r="B94" s="63" t="str">
        <f>'tmp２'!B95</f>
        <v/>
      </c>
      <c r="C94" s="63"/>
      <c r="D94" s="63"/>
      <c r="E94" s="18" t="str">
        <f>'tmp２'!C95</f>
        <v/>
      </c>
      <c r="F94" s="18" t="str">
        <f>'tmp２'!D95</f>
        <v/>
      </c>
      <c r="G94" s="18" t="str">
        <f t="shared" si="13"/>
        <v/>
      </c>
      <c r="H94" s="18" t="str">
        <f>'tmp２'!D95</f>
        <v/>
      </c>
      <c r="I94" s="18" t="str">
        <f t="shared" si="14"/>
        <v/>
      </c>
      <c r="J94" s="18" t="str">
        <f>'tmp２'!E95</f>
        <v/>
      </c>
      <c r="L94" s="18">
        <v>0</v>
      </c>
      <c r="O94" s="18" t="str">
        <f>IF('tmp２'!K95="","",'tmp２'!K95)</f>
        <v/>
      </c>
      <c r="P94" s="18">
        <f>IF('tmp２'!P95="","",'tmp２'!P95)</f>
        <v>0</v>
      </c>
      <c r="Q94" s="18">
        <v>0</v>
      </c>
      <c r="R94" s="18">
        <f t="shared" si="15"/>
        <v>0</v>
      </c>
      <c r="S94" s="18" t="str">
        <f>IF('tmp２'!L95="","",'tmp２'!L95)</f>
        <v/>
      </c>
      <c r="T94" s="18">
        <f>IF('tmp２'!Q95="","",'tmp２'!Q95)</f>
        <v>0</v>
      </c>
      <c r="U94" s="18">
        <v>0</v>
      </c>
      <c r="V94" s="18">
        <f t="shared" si="16"/>
        <v>0</v>
      </c>
      <c r="W94" s="18" t="str">
        <f>IF('tmp２'!M95="","",'tmp２'!M95)</f>
        <v/>
      </c>
      <c r="X94" s="18">
        <f>IF('tmp２'!R95="","",'tmp２'!R95)</f>
        <v>0</v>
      </c>
      <c r="Y94" s="18">
        <v>0</v>
      </c>
      <c r="Z94" s="18">
        <f t="shared" si="17"/>
        <v>0</v>
      </c>
      <c r="AA94" s="18" t="str">
        <f>IF('tmp２'!N95="","",'tmp２'!N95)</f>
        <v/>
      </c>
      <c r="AB94" s="18">
        <f>IF('tmp２'!S95="","",'tmp２'!S95)</f>
        <v>0</v>
      </c>
      <c r="AC94" s="18">
        <v>0</v>
      </c>
      <c r="AD94" s="18">
        <f t="shared" si="18"/>
        <v>0</v>
      </c>
      <c r="AE94" s="18" t="str">
        <f>IF('tmp２'!O95="","",'tmp２'!O95)</f>
        <v/>
      </c>
      <c r="AF94" s="18">
        <f>IF('tmp２'!T95="","",'tmp２'!T95)</f>
        <v>0</v>
      </c>
      <c r="AG94" s="18">
        <v>0</v>
      </c>
      <c r="AH94" s="18">
        <f t="shared" si="19"/>
        <v>0</v>
      </c>
      <c r="AJ94" s="18">
        <v>93</v>
      </c>
      <c r="AK94" s="18" t="str">
        <f t="shared" si="20"/>
        <v/>
      </c>
      <c r="AL94" s="18" t="str">
        <f t="shared" si="21"/>
        <v/>
      </c>
      <c r="AM94" s="18" t="str">
        <f t="shared" si="22"/>
        <v/>
      </c>
      <c r="AN94" s="18" t="str">
        <f t="shared" si="23"/>
        <v/>
      </c>
      <c r="AO94" s="18" t="e">
        <f t="shared" si="24"/>
        <v>#N/A</v>
      </c>
      <c r="AP94" s="18" t="str">
        <f t="shared" si="25"/>
        <v/>
      </c>
    </row>
    <row r="95" spans="1:42">
      <c r="A95" s="18">
        <f>COUNT(E$2:E95)</f>
        <v>0</v>
      </c>
      <c r="B95" s="63" t="str">
        <f>'tmp２'!B96</f>
        <v/>
      </c>
      <c r="C95" s="63"/>
      <c r="D95" s="63"/>
      <c r="E95" s="18" t="str">
        <f>'tmp２'!C96</f>
        <v/>
      </c>
      <c r="F95" s="18" t="str">
        <f>'tmp２'!D96</f>
        <v/>
      </c>
      <c r="G95" s="18" t="str">
        <f t="shared" si="13"/>
        <v/>
      </c>
      <c r="H95" s="18" t="str">
        <f>'tmp２'!D96</f>
        <v/>
      </c>
      <c r="I95" s="18" t="str">
        <f t="shared" si="14"/>
        <v/>
      </c>
      <c r="J95" s="18" t="str">
        <f>'tmp２'!E96</f>
        <v/>
      </c>
      <c r="L95" s="18">
        <v>0</v>
      </c>
      <c r="O95" s="18" t="str">
        <f>IF('tmp２'!K96="","",'tmp２'!K96)</f>
        <v/>
      </c>
      <c r="P95" s="18">
        <f>IF('tmp２'!P96="","",'tmp２'!P96)</f>
        <v>0</v>
      </c>
      <c r="Q95" s="18">
        <v>0</v>
      </c>
      <c r="R95" s="18">
        <f t="shared" si="15"/>
        <v>0</v>
      </c>
      <c r="S95" s="18" t="str">
        <f>IF('tmp２'!L96="","",'tmp２'!L96)</f>
        <v/>
      </c>
      <c r="T95" s="18">
        <f>IF('tmp２'!Q96="","",'tmp２'!Q96)</f>
        <v>0</v>
      </c>
      <c r="U95" s="18">
        <v>0</v>
      </c>
      <c r="V95" s="18">
        <f t="shared" si="16"/>
        <v>0</v>
      </c>
      <c r="W95" s="18" t="str">
        <f>IF('tmp２'!M96="","",'tmp２'!M96)</f>
        <v/>
      </c>
      <c r="X95" s="18">
        <f>IF('tmp２'!R96="","",'tmp２'!R96)</f>
        <v>0</v>
      </c>
      <c r="Y95" s="18">
        <v>0</v>
      </c>
      <c r="Z95" s="18">
        <f t="shared" si="17"/>
        <v>0</v>
      </c>
      <c r="AA95" s="18" t="str">
        <f>IF('tmp２'!N96="","",'tmp２'!N96)</f>
        <v/>
      </c>
      <c r="AB95" s="18">
        <f>IF('tmp２'!S96="","",'tmp２'!S96)</f>
        <v>0</v>
      </c>
      <c r="AC95" s="18">
        <v>0</v>
      </c>
      <c r="AD95" s="18">
        <f t="shared" si="18"/>
        <v>0</v>
      </c>
      <c r="AE95" s="18" t="str">
        <f>IF('tmp２'!O96="","",'tmp２'!O96)</f>
        <v/>
      </c>
      <c r="AF95" s="18">
        <f>IF('tmp２'!T96="","",'tmp２'!T96)</f>
        <v>0</v>
      </c>
      <c r="AG95" s="18">
        <v>0</v>
      </c>
      <c r="AH95" s="18">
        <f t="shared" si="19"/>
        <v>0</v>
      </c>
      <c r="AJ95" s="18">
        <v>94</v>
      </c>
      <c r="AK95" s="18" t="str">
        <f t="shared" si="20"/>
        <v/>
      </c>
      <c r="AL95" s="18" t="str">
        <f t="shared" si="21"/>
        <v/>
      </c>
      <c r="AM95" s="18" t="str">
        <f t="shared" si="22"/>
        <v/>
      </c>
      <c r="AN95" s="18" t="str">
        <f t="shared" si="23"/>
        <v/>
      </c>
      <c r="AO95" s="18" t="e">
        <f t="shared" si="24"/>
        <v>#N/A</v>
      </c>
      <c r="AP95" s="18" t="str">
        <f t="shared" si="25"/>
        <v/>
      </c>
    </row>
    <row r="96" spans="1:42">
      <c r="A96" s="18">
        <f>COUNT(E$2:E96)</f>
        <v>0</v>
      </c>
      <c r="B96" s="63" t="str">
        <f>'tmp２'!B97</f>
        <v/>
      </c>
      <c r="C96" s="63"/>
      <c r="D96" s="63"/>
      <c r="E96" s="18" t="str">
        <f>'tmp２'!C97</f>
        <v/>
      </c>
      <c r="F96" s="18" t="str">
        <f>'tmp２'!D97</f>
        <v/>
      </c>
      <c r="G96" s="18" t="str">
        <f t="shared" si="13"/>
        <v/>
      </c>
      <c r="H96" s="18" t="str">
        <f>'tmp２'!D97</f>
        <v/>
      </c>
      <c r="I96" s="18" t="str">
        <f t="shared" si="14"/>
        <v/>
      </c>
      <c r="J96" s="18" t="str">
        <f>'tmp２'!E97</f>
        <v/>
      </c>
      <c r="L96" s="18">
        <v>0</v>
      </c>
      <c r="O96" s="18" t="str">
        <f>IF('tmp２'!K97="","",'tmp２'!K97)</f>
        <v/>
      </c>
      <c r="P96" s="18">
        <f>IF('tmp２'!P97="","",'tmp２'!P97)</f>
        <v>0</v>
      </c>
      <c r="Q96" s="18">
        <v>0</v>
      </c>
      <c r="R96" s="18">
        <f t="shared" si="15"/>
        <v>0</v>
      </c>
      <c r="S96" s="18" t="str">
        <f>IF('tmp２'!L97="","",'tmp２'!L97)</f>
        <v/>
      </c>
      <c r="T96" s="18">
        <f>IF('tmp２'!Q97="","",'tmp２'!Q97)</f>
        <v>0</v>
      </c>
      <c r="U96" s="18">
        <v>0</v>
      </c>
      <c r="V96" s="18">
        <f t="shared" si="16"/>
        <v>0</v>
      </c>
      <c r="W96" s="18" t="str">
        <f>IF('tmp２'!M97="","",'tmp２'!M97)</f>
        <v/>
      </c>
      <c r="X96" s="18">
        <f>IF('tmp２'!R97="","",'tmp２'!R97)</f>
        <v>0</v>
      </c>
      <c r="Y96" s="18">
        <v>0</v>
      </c>
      <c r="Z96" s="18">
        <f t="shared" si="17"/>
        <v>0</v>
      </c>
      <c r="AA96" s="18" t="str">
        <f>IF('tmp２'!N97="","",'tmp２'!N97)</f>
        <v/>
      </c>
      <c r="AB96" s="18">
        <f>IF('tmp２'!S97="","",'tmp２'!S97)</f>
        <v>0</v>
      </c>
      <c r="AC96" s="18">
        <v>0</v>
      </c>
      <c r="AD96" s="18">
        <f t="shared" si="18"/>
        <v>0</v>
      </c>
      <c r="AE96" s="18" t="str">
        <f>IF('tmp２'!O97="","",'tmp２'!O97)</f>
        <v/>
      </c>
      <c r="AF96" s="18">
        <f>IF('tmp２'!T97="","",'tmp２'!T97)</f>
        <v>0</v>
      </c>
      <c r="AG96" s="18">
        <v>0</v>
      </c>
      <c r="AH96" s="18">
        <f t="shared" si="19"/>
        <v>0</v>
      </c>
      <c r="AJ96" s="18">
        <v>95</v>
      </c>
      <c r="AK96" s="18" t="str">
        <f t="shared" si="20"/>
        <v/>
      </c>
      <c r="AL96" s="18" t="str">
        <f t="shared" si="21"/>
        <v/>
      </c>
      <c r="AM96" s="18" t="str">
        <f t="shared" si="22"/>
        <v/>
      </c>
      <c r="AN96" s="18" t="str">
        <f t="shared" si="23"/>
        <v/>
      </c>
      <c r="AO96" s="18" t="e">
        <f t="shared" si="24"/>
        <v>#N/A</v>
      </c>
      <c r="AP96" s="18" t="str">
        <f t="shared" si="25"/>
        <v/>
      </c>
    </row>
    <row r="97" spans="1:42">
      <c r="A97" s="18">
        <f>COUNT(E$2:E97)</f>
        <v>0</v>
      </c>
      <c r="B97" s="63" t="str">
        <f>'tmp２'!B98</f>
        <v/>
      </c>
      <c r="C97" s="63"/>
      <c r="D97" s="63"/>
      <c r="E97" s="18" t="str">
        <f>'tmp２'!C98</f>
        <v/>
      </c>
      <c r="F97" s="18" t="str">
        <f>'tmp２'!D98</f>
        <v/>
      </c>
      <c r="G97" s="18" t="str">
        <f t="shared" si="13"/>
        <v/>
      </c>
      <c r="H97" s="18" t="str">
        <f>'tmp２'!D98</f>
        <v/>
      </c>
      <c r="I97" s="18" t="str">
        <f t="shared" si="14"/>
        <v/>
      </c>
      <c r="J97" s="18" t="str">
        <f>'tmp２'!E98</f>
        <v/>
      </c>
      <c r="L97" s="18">
        <v>0</v>
      </c>
      <c r="O97" s="18" t="str">
        <f>IF('tmp２'!K98="","",'tmp２'!K98)</f>
        <v/>
      </c>
      <c r="P97" s="18">
        <f>IF('tmp２'!P98="","",'tmp２'!P98)</f>
        <v>0</v>
      </c>
      <c r="Q97" s="18">
        <v>0</v>
      </c>
      <c r="R97" s="18">
        <f t="shared" si="15"/>
        <v>0</v>
      </c>
      <c r="S97" s="18" t="str">
        <f>IF('tmp２'!L98="","",'tmp２'!L98)</f>
        <v/>
      </c>
      <c r="T97" s="18">
        <f>IF('tmp２'!Q98="","",'tmp２'!Q98)</f>
        <v>0</v>
      </c>
      <c r="U97" s="18">
        <v>0</v>
      </c>
      <c r="V97" s="18">
        <f t="shared" si="16"/>
        <v>0</v>
      </c>
      <c r="W97" s="18" t="str">
        <f>IF('tmp２'!M98="","",'tmp２'!M98)</f>
        <v/>
      </c>
      <c r="X97" s="18">
        <f>IF('tmp２'!R98="","",'tmp２'!R98)</f>
        <v>0</v>
      </c>
      <c r="Y97" s="18">
        <v>0</v>
      </c>
      <c r="Z97" s="18">
        <f t="shared" si="17"/>
        <v>0</v>
      </c>
      <c r="AA97" s="18" t="str">
        <f>IF('tmp２'!N98="","",'tmp２'!N98)</f>
        <v/>
      </c>
      <c r="AB97" s="18">
        <f>IF('tmp２'!S98="","",'tmp２'!S98)</f>
        <v>0</v>
      </c>
      <c r="AC97" s="18">
        <v>0</v>
      </c>
      <c r="AD97" s="18">
        <f t="shared" si="18"/>
        <v>0</v>
      </c>
      <c r="AE97" s="18" t="str">
        <f>IF('tmp２'!O98="","",'tmp２'!O98)</f>
        <v/>
      </c>
      <c r="AF97" s="18">
        <f>IF('tmp２'!T98="","",'tmp２'!T98)</f>
        <v>0</v>
      </c>
      <c r="AG97" s="18">
        <v>0</v>
      </c>
      <c r="AH97" s="18">
        <f t="shared" si="19"/>
        <v>0</v>
      </c>
      <c r="AJ97" s="18">
        <v>96</v>
      </c>
      <c r="AK97" s="18" t="str">
        <f t="shared" si="20"/>
        <v/>
      </c>
      <c r="AL97" s="18" t="str">
        <f t="shared" si="21"/>
        <v/>
      </c>
      <c r="AM97" s="18" t="str">
        <f t="shared" si="22"/>
        <v/>
      </c>
      <c r="AN97" s="18" t="str">
        <f t="shared" si="23"/>
        <v/>
      </c>
      <c r="AO97" s="18" t="e">
        <f t="shared" si="24"/>
        <v>#N/A</v>
      </c>
      <c r="AP97" s="18" t="str">
        <f t="shared" si="25"/>
        <v/>
      </c>
    </row>
    <row r="98" spans="1:42">
      <c r="A98" s="18">
        <f>COUNT(E$2:E98)</f>
        <v>0</v>
      </c>
      <c r="B98" s="63" t="str">
        <f>'tmp２'!B99</f>
        <v/>
      </c>
      <c r="C98" s="63"/>
      <c r="D98" s="63"/>
      <c r="E98" s="18" t="str">
        <f>'tmp２'!C99</f>
        <v/>
      </c>
      <c r="F98" s="18" t="str">
        <f>'tmp２'!D99</f>
        <v/>
      </c>
      <c r="G98" s="18" t="str">
        <f t="shared" si="13"/>
        <v/>
      </c>
      <c r="H98" s="18" t="str">
        <f>'tmp２'!D99</f>
        <v/>
      </c>
      <c r="I98" s="18" t="str">
        <f t="shared" si="14"/>
        <v/>
      </c>
      <c r="J98" s="18" t="str">
        <f>'tmp２'!E99</f>
        <v/>
      </c>
      <c r="L98" s="18">
        <v>0</v>
      </c>
      <c r="O98" s="18" t="str">
        <f>IF('tmp２'!K99="","",'tmp２'!K99)</f>
        <v/>
      </c>
      <c r="P98" s="18">
        <f>IF('tmp２'!P99="","",'tmp２'!P99)</f>
        <v>0</v>
      </c>
      <c r="Q98" s="18">
        <v>0</v>
      </c>
      <c r="R98" s="18">
        <f t="shared" si="15"/>
        <v>0</v>
      </c>
      <c r="S98" s="18" t="str">
        <f>IF('tmp２'!L99="","",'tmp２'!L99)</f>
        <v/>
      </c>
      <c r="T98" s="18">
        <f>IF('tmp２'!Q99="","",'tmp２'!Q99)</f>
        <v>0</v>
      </c>
      <c r="U98" s="18">
        <v>0</v>
      </c>
      <c r="V98" s="18">
        <f t="shared" si="16"/>
        <v>0</v>
      </c>
      <c r="W98" s="18" t="str">
        <f>IF('tmp２'!M99="","",'tmp２'!M99)</f>
        <v/>
      </c>
      <c r="X98" s="18">
        <f>IF('tmp２'!R99="","",'tmp２'!R99)</f>
        <v>0</v>
      </c>
      <c r="Y98" s="18">
        <v>0</v>
      </c>
      <c r="Z98" s="18">
        <f t="shared" si="17"/>
        <v>0</v>
      </c>
      <c r="AA98" s="18" t="str">
        <f>IF('tmp２'!N99="","",'tmp２'!N99)</f>
        <v/>
      </c>
      <c r="AB98" s="18">
        <f>IF('tmp２'!S99="","",'tmp２'!S99)</f>
        <v>0</v>
      </c>
      <c r="AC98" s="18">
        <v>0</v>
      </c>
      <c r="AD98" s="18">
        <f t="shared" si="18"/>
        <v>0</v>
      </c>
      <c r="AE98" s="18" t="str">
        <f>IF('tmp２'!O99="","",'tmp２'!O99)</f>
        <v/>
      </c>
      <c r="AF98" s="18">
        <f>IF('tmp２'!T99="","",'tmp２'!T99)</f>
        <v>0</v>
      </c>
      <c r="AG98" s="18">
        <v>0</v>
      </c>
      <c r="AH98" s="18">
        <f t="shared" si="19"/>
        <v>0</v>
      </c>
      <c r="AJ98" s="18">
        <v>97</v>
      </c>
      <c r="AK98" s="18" t="str">
        <f t="shared" si="20"/>
        <v/>
      </c>
      <c r="AL98" s="18" t="str">
        <f t="shared" si="21"/>
        <v/>
      </c>
      <c r="AM98" s="18" t="str">
        <f t="shared" si="22"/>
        <v/>
      </c>
      <c r="AN98" s="18" t="str">
        <f t="shared" si="23"/>
        <v/>
      </c>
      <c r="AO98" s="18" t="e">
        <f t="shared" si="24"/>
        <v>#N/A</v>
      </c>
      <c r="AP98" s="18" t="str">
        <f t="shared" si="25"/>
        <v/>
      </c>
    </row>
    <row r="99" spans="1:42">
      <c r="A99" s="18">
        <f>COUNT(E$2:E99)</f>
        <v>0</v>
      </c>
      <c r="B99" s="63" t="str">
        <f>'tmp２'!B100</f>
        <v/>
      </c>
      <c r="C99" s="63"/>
      <c r="D99" s="63"/>
      <c r="E99" s="18" t="str">
        <f>'tmp２'!C100</f>
        <v/>
      </c>
      <c r="F99" s="18" t="str">
        <f>'tmp２'!D100</f>
        <v/>
      </c>
      <c r="G99" s="18" t="str">
        <f t="shared" si="13"/>
        <v/>
      </c>
      <c r="H99" s="18" t="str">
        <f>'tmp２'!D100</f>
        <v/>
      </c>
      <c r="I99" s="18" t="str">
        <f t="shared" si="14"/>
        <v/>
      </c>
      <c r="J99" s="18" t="str">
        <f>'tmp２'!E100</f>
        <v/>
      </c>
      <c r="L99" s="18">
        <v>0</v>
      </c>
      <c r="O99" s="18" t="str">
        <f>IF('tmp２'!K100="","",'tmp２'!K100)</f>
        <v/>
      </c>
      <c r="P99" s="18">
        <f>IF('tmp２'!P100="","",'tmp２'!P100)</f>
        <v>0</v>
      </c>
      <c r="Q99" s="18">
        <v>0</v>
      </c>
      <c r="R99" s="18">
        <f t="shared" si="15"/>
        <v>0</v>
      </c>
      <c r="S99" s="18" t="str">
        <f>IF('tmp２'!L100="","",'tmp２'!L100)</f>
        <v/>
      </c>
      <c r="T99" s="18">
        <f>IF('tmp２'!Q100="","",'tmp２'!Q100)</f>
        <v>0</v>
      </c>
      <c r="U99" s="18">
        <v>0</v>
      </c>
      <c r="V99" s="18">
        <f t="shared" si="16"/>
        <v>0</v>
      </c>
      <c r="W99" s="18" t="str">
        <f>IF('tmp２'!M100="","",'tmp２'!M100)</f>
        <v/>
      </c>
      <c r="X99" s="18">
        <f>IF('tmp２'!R100="","",'tmp２'!R100)</f>
        <v>0</v>
      </c>
      <c r="Y99" s="18">
        <v>0</v>
      </c>
      <c r="Z99" s="18">
        <f t="shared" si="17"/>
        <v>0</v>
      </c>
      <c r="AA99" s="18" t="str">
        <f>IF('tmp２'!N100="","",'tmp２'!N100)</f>
        <v/>
      </c>
      <c r="AB99" s="18">
        <f>IF('tmp２'!S100="","",'tmp２'!S100)</f>
        <v>0</v>
      </c>
      <c r="AC99" s="18">
        <v>0</v>
      </c>
      <c r="AD99" s="18">
        <f t="shared" si="18"/>
        <v>0</v>
      </c>
      <c r="AE99" s="18" t="str">
        <f>IF('tmp２'!O100="","",'tmp２'!O100)</f>
        <v/>
      </c>
      <c r="AF99" s="18">
        <f>IF('tmp２'!T100="","",'tmp２'!T100)</f>
        <v>0</v>
      </c>
      <c r="AG99" s="18">
        <v>0</v>
      </c>
      <c r="AH99" s="18">
        <f t="shared" si="19"/>
        <v>0</v>
      </c>
      <c r="AJ99" s="18">
        <v>98</v>
      </c>
      <c r="AK99" s="18" t="str">
        <f t="shared" si="20"/>
        <v/>
      </c>
      <c r="AL99" s="18" t="str">
        <f t="shared" si="21"/>
        <v/>
      </c>
      <c r="AM99" s="18" t="str">
        <f t="shared" si="22"/>
        <v/>
      </c>
      <c r="AN99" s="18" t="str">
        <f t="shared" si="23"/>
        <v/>
      </c>
      <c r="AO99" s="18" t="e">
        <f t="shared" si="24"/>
        <v>#N/A</v>
      </c>
      <c r="AP99" s="18" t="str">
        <f t="shared" si="25"/>
        <v/>
      </c>
    </row>
    <row r="100" spans="1:42">
      <c r="A100" s="18">
        <f>COUNT(E$2:E100)</f>
        <v>0</v>
      </c>
      <c r="B100" s="63" t="str">
        <f>'tmp２'!B101</f>
        <v/>
      </c>
      <c r="C100" s="63"/>
      <c r="D100" s="63"/>
      <c r="E100" s="18" t="str">
        <f>'tmp２'!C101</f>
        <v/>
      </c>
      <c r="F100" s="18" t="str">
        <f>'tmp２'!D101</f>
        <v/>
      </c>
      <c r="G100" s="18" t="str">
        <f t="shared" si="13"/>
        <v/>
      </c>
      <c r="H100" s="18" t="str">
        <f>'tmp２'!D101</f>
        <v/>
      </c>
      <c r="I100" s="18" t="str">
        <f t="shared" si="14"/>
        <v/>
      </c>
      <c r="J100" s="18" t="str">
        <f>'tmp２'!E101</f>
        <v/>
      </c>
      <c r="L100" s="18">
        <v>0</v>
      </c>
      <c r="O100" s="18" t="str">
        <f>IF('tmp２'!K101="","",'tmp２'!K101)</f>
        <v/>
      </c>
      <c r="P100" s="18">
        <f>IF('tmp２'!P101="","",'tmp２'!P101)</f>
        <v>0</v>
      </c>
      <c r="Q100" s="18">
        <v>0</v>
      </c>
      <c r="R100" s="18">
        <f t="shared" si="15"/>
        <v>0</v>
      </c>
      <c r="S100" s="18" t="str">
        <f>IF('tmp２'!L101="","",'tmp２'!L101)</f>
        <v/>
      </c>
      <c r="T100" s="18">
        <f>IF('tmp２'!Q101="","",'tmp２'!Q101)</f>
        <v>0</v>
      </c>
      <c r="U100" s="18">
        <v>0</v>
      </c>
      <c r="V100" s="18">
        <f t="shared" si="16"/>
        <v>0</v>
      </c>
      <c r="W100" s="18" t="str">
        <f>IF('tmp２'!M101="","",'tmp２'!M101)</f>
        <v/>
      </c>
      <c r="X100" s="18">
        <f>IF('tmp２'!R101="","",'tmp２'!R101)</f>
        <v>0</v>
      </c>
      <c r="Y100" s="18">
        <v>0</v>
      </c>
      <c r="Z100" s="18">
        <f t="shared" si="17"/>
        <v>0</v>
      </c>
      <c r="AA100" s="18" t="str">
        <f>IF('tmp２'!N101="","",'tmp２'!N101)</f>
        <v/>
      </c>
      <c r="AB100" s="18">
        <f>IF('tmp２'!S101="","",'tmp２'!S101)</f>
        <v>0</v>
      </c>
      <c r="AC100" s="18">
        <v>0</v>
      </c>
      <c r="AD100" s="18">
        <f t="shared" si="18"/>
        <v>0</v>
      </c>
      <c r="AE100" s="18" t="str">
        <f>IF('tmp２'!O101="","",'tmp２'!O101)</f>
        <v/>
      </c>
      <c r="AF100" s="18">
        <f>IF('tmp２'!T101="","",'tmp２'!T101)</f>
        <v>0</v>
      </c>
      <c r="AG100" s="18">
        <v>0</v>
      </c>
      <c r="AH100" s="18">
        <f t="shared" si="19"/>
        <v>0</v>
      </c>
      <c r="AJ100" s="18">
        <v>99</v>
      </c>
      <c r="AK100" s="18" t="str">
        <f t="shared" si="20"/>
        <v/>
      </c>
      <c r="AL100" s="18" t="str">
        <f t="shared" si="21"/>
        <v/>
      </c>
      <c r="AM100" s="18" t="str">
        <f t="shared" si="22"/>
        <v/>
      </c>
      <c r="AN100" s="18" t="str">
        <f t="shared" si="23"/>
        <v/>
      </c>
      <c r="AO100" s="18" t="e">
        <f t="shared" si="24"/>
        <v>#N/A</v>
      </c>
      <c r="AP100" s="18" t="str">
        <f t="shared" si="25"/>
        <v/>
      </c>
    </row>
    <row r="101" spans="1:42">
      <c r="A101" s="18">
        <f>COUNT(E$2:E101)</f>
        <v>0</v>
      </c>
      <c r="B101" s="63" t="str">
        <f>'tmp２'!B102</f>
        <v/>
      </c>
      <c r="C101" s="63"/>
      <c r="D101" s="63"/>
      <c r="E101" s="18" t="str">
        <f>'tmp２'!C102</f>
        <v/>
      </c>
      <c r="F101" s="18" t="str">
        <f>'tmp２'!D102</f>
        <v/>
      </c>
      <c r="G101" s="18" t="str">
        <f t="shared" si="13"/>
        <v/>
      </c>
      <c r="H101" s="18" t="str">
        <f>'tmp２'!D102</f>
        <v/>
      </c>
      <c r="I101" s="18" t="str">
        <f t="shared" si="14"/>
        <v/>
      </c>
      <c r="J101" s="18" t="str">
        <f>'tmp２'!E102</f>
        <v/>
      </c>
      <c r="L101" s="18">
        <v>0</v>
      </c>
      <c r="O101" s="18" t="str">
        <f>IF('tmp２'!K102="","",'tmp２'!K102)</f>
        <v/>
      </c>
      <c r="P101" s="18">
        <f>IF('tmp２'!P102="","",'tmp２'!P102)</f>
        <v>0</v>
      </c>
      <c r="Q101" s="18">
        <v>0</v>
      </c>
      <c r="R101" s="18">
        <f t="shared" si="15"/>
        <v>0</v>
      </c>
      <c r="S101" s="18" t="str">
        <f>IF('tmp２'!L102="","",'tmp２'!L102)</f>
        <v/>
      </c>
      <c r="T101" s="18">
        <f>IF('tmp２'!Q102="","",'tmp２'!Q102)</f>
        <v>0</v>
      </c>
      <c r="U101" s="18">
        <v>0</v>
      </c>
      <c r="V101" s="18">
        <f t="shared" si="16"/>
        <v>0</v>
      </c>
      <c r="W101" s="18" t="str">
        <f>IF('tmp２'!M102="","",'tmp２'!M102)</f>
        <v/>
      </c>
      <c r="X101" s="18">
        <f>IF('tmp２'!R102="","",'tmp２'!R102)</f>
        <v>0</v>
      </c>
      <c r="Y101" s="18">
        <v>0</v>
      </c>
      <c r="Z101" s="18">
        <f t="shared" si="17"/>
        <v>0</v>
      </c>
      <c r="AA101" s="18" t="str">
        <f>IF('tmp２'!N102="","",'tmp２'!N102)</f>
        <v/>
      </c>
      <c r="AB101" s="18">
        <f>IF('tmp２'!S102="","",'tmp２'!S102)</f>
        <v>0</v>
      </c>
      <c r="AC101" s="18">
        <v>0</v>
      </c>
      <c r="AD101" s="18">
        <f t="shared" si="18"/>
        <v>0</v>
      </c>
      <c r="AE101" s="18" t="str">
        <f>IF('tmp２'!O102="","",'tmp２'!O102)</f>
        <v/>
      </c>
      <c r="AF101" s="18">
        <f>IF('tmp２'!T102="","",'tmp２'!T102)</f>
        <v>0</v>
      </c>
      <c r="AG101" s="18">
        <v>0</v>
      </c>
      <c r="AH101" s="18">
        <f t="shared" si="19"/>
        <v>0</v>
      </c>
      <c r="AJ101" s="18">
        <v>100</v>
      </c>
      <c r="AK101" s="18" t="str">
        <f t="shared" si="20"/>
        <v/>
      </c>
      <c r="AL101" s="18" t="str">
        <f t="shared" si="21"/>
        <v/>
      </c>
      <c r="AM101" s="18" t="str">
        <f t="shared" si="22"/>
        <v/>
      </c>
      <c r="AN101" s="18" t="str">
        <f t="shared" si="23"/>
        <v/>
      </c>
      <c r="AO101" s="18" t="e">
        <f t="shared" si="24"/>
        <v>#N/A</v>
      </c>
      <c r="AP101" s="18" t="str">
        <f t="shared" si="25"/>
        <v/>
      </c>
    </row>
    <row r="102" spans="1:42">
      <c r="A102" s="18">
        <f>COUNT(E$2:E102)</f>
        <v>0</v>
      </c>
      <c r="B102" s="63" t="str">
        <f>'tmp２'!B103</f>
        <v/>
      </c>
      <c r="C102" s="63"/>
      <c r="D102" s="63"/>
      <c r="E102" s="18" t="str">
        <f>'tmp２'!C103</f>
        <v/>
      </c>
      <c r="F102" s="18" t="str">
        <f>'tmp２'!D103</f>
        <v/>
      </c>
      <c r="G102" s="18" t="str">
        <f t="shared" si="13"/>
        <v/>
      </c>
      <c r="H102" s="18" t="str">
        <f>'tmp２'!D103</f>
        <v/>
      </c>
      <c r="I102" s="18" t="str">
        <f t="shared" si="14"/>
        <v/>
      </c>
      <c r="J102" s="18" t="str">
        <f>'tmp２'!E103</f>
        <v/>
      </c>
      <c r="L102" s="18">
        <v>0</v>
      </c>
      <c r="O102" s="18" t="str">
        <f>IF('tmp２'!K103="","",'tmp２'!K103)</f>
        <v/>
      </c>
      <c r="P102" s="18">
        <f>IF('tmp２'!P103="","",'tmp２'!P103)</f>
        <v>0</v>
      </c>
      <c r="Q102" s="18">
        <v>0</v>
      </c>
      <c r="R102" s="18">
        <f t="shared" si="15"/>
        <v>0</v>
      </c>
      <c r="S102" s="18" t="str">
        <f>IF('tmp２'!L103="","",'tmp２'!L103)</f>
        <v/>
      </c>
      <c r="T102" s="18">
        <f>IF('tmp２'!Q103="","",'tmp２'!Q103)</f>
        <v>0</v>
      </c>
      <c r="U102" s="18">
        <v>0</v>
      </c>
      <c r="V102" s="18">
        <f t="shared" si="16"/>
        <v>0</v>
      </c>
      <c r="W102" s="18" t="str">
        <f>IF('tmp２'!M103="","",'tmp２'!M103)</f>
        <v/>
      </c>
      <c r="X102" s="18">
        <f>IF('tmp２'!R103="","",'tmp２'!R103)</f>
        <v>0</v>
      </c>
      <c r="Y102" s="18">
        <v>0</v>
      </c>
      <c r="Z102" s="18">
        <f t="shared" si="17"/>
        <v>0</v>
      </c>
      <c r="AA102" s="18" t="str">
        <f>IF('tmp２'!N103="","",'tmp２'!N103)</f>
        <v/>
      </c>
      <c r="AB102" s="18">
        <f>IF('tmp２'!S103="","",'tmp２'!S103)</f>
        <v>0</v>
      </c>
      <c r="AC102" s="18">
        <v>0</v>
      </c>
      <c r="AD102" s="18">
        <f t="shared" si="18"/>
        <v>0</v>
      </c>
      <c r="AE102" s="18" t="str">
        <f>IF('tmp２'!O103="","",'tmp２'!O103)</f>
        <v/>
      </c>
      <c r="AF102" s="18">
        <f>IF('tmp２'!T103="","",'tmp２'!T103)</f>
        <v>0</v>
      </c>
      <c r="AG102" s="18">
        <v>0</v>
      </c>
      <c r="AH102" s="18">
        <f t="shared" si="19"/>
        <v>0</v>
      </c>
      <c r="AJ102" s="18">
        <v>101</v>
      </c>
      <c r="AK102" s="18" t="str">
        <f t="shared" si="20"/>
        <v/>
      </c>
      <c r="AL102" s="18" t="str">
        <f t="shared" si="21"/>
        <v/>
      </c>
      <c r="AM102" s="18" t="str">
        <f t="shared" si="22"/>
        <v/>
      </c>
      <c r="AN102" s="18" t="str">
        <f t="shared" si="23"/>
        <v/>
      </c>
      <c r="AO102" s="18" t="e">
        <f t="shared" si="24"/>
        <v>#N/A</v>
      </c>
      <c r="AP102" s="18" t="str">
        <f t="shared" si="25"/>
        <v/>
      </c>
    </row>
    <row r="103" spans="1:42">
      <c r="A103" s="18">
        <f>COUNT(E$2:E103)</f>
        <v>0</v>
      </c>
      <c r="B103" s="63" t="str">
        <f>'tmp２'!B104</f>
        <v/>
      </c>
      <c r="C103" s="63"/>
      <c r="D103" s="63"/>
      <c r="E103" s="18" t="str">
        <f>'tmp２'!C104</f>
        <v/>
      </c>
      <c r="F103" s="18" t="str">
        <f>'tmp２'!D104</f>
        <v/>
      </c>
      <c r="G103" s="18" t="str">
        <f t="shared" si="13"/>
        <v/>
      </c>
      <c r="H103" s="18" t="str">
        <f>'tmp２'!D104</f>
        <v/>
      </c>
      <c r="I103" s="18" t="str">
        <f t="shared" si="14"/>
        <v/>
      </c>
      <c r="J103" s="18" t="str">
        <f>'tmp２'!E104</f>
        <v/>
      </c>
      <c r="L103" s="18">
        <v>0</v>
      </c>
      <c r="O103" s="18" t="str">
        <f>IF('tmp２'!K104="","",'tmp２'!K104)</f>
        <v/>
      </c>
      <c r="P103" s="18">
        <f>IF('tmp２'!P104="","",'tmp２'!P104)</f>
        <v>0</v>
      </c>
      <c r="Q103" s="18">
        <v>0</v>
      </c>
      <c r="R103" s="18">
        <f t="shared" si="15"/>
        <v>0</v>
      </c>
      <c r="S103" s="18" t="str">
        <f>IF('tmp２'!L104="","",'tmp２'!L104)</f>
        <v/>
      </c>
      <c r="T103" s="18">
        <f>IF('tmp２'!Q104="","",'tmp２'!Q104)</f>
        <v>0</v>
      </c>
      <c r="U103" s="18">
        <v>0</v>
      </c>
      <c r="V103" s="18">
        <f t="shared" si="16"/>
        <v>0</v>
      </c>
      <c r="W103" s="18" t="str">
        <f>IF('tmp２'!M104="","",'tmp２'!M104)</f>
        <v/>
      </c>
      <c r="X103" s="18">
        <f>IF('tmp２'!R104="","",'tmp２'!R104)</f>
        <v>0</v>
      </c>
      <c r="Y103" s="18">
        <v>0</v>
      </c>
      <c r="Z103" s="18">
        <f t="shared" si="17"/>
        <v>0</v>
      </c>
      <c r="AA103" s="18" t="str">
        <f>IF('tmp２'!N104="","",'tmp２'!N104)</f>
        <v/>
      </c>
      <c r="AB103" s="18">
        <f>IF('tmp２'!S104="","",'tmp２'!S104)</f>
        <v>0</v>
      </c>
      <c r="AC103" s="18">
        <v>0</v>
      </c>
      <c r="AD103" s="18">
        <f t="shared" si="18"/>
        <v>0</v>
      </c>
      <c r="AE103" s="18" t="str">
        <f>IF('tmp２'!O104="","",'tmp２'!O104)</f>
        <v/>
      </c>
      <c r="AF103" s="18">
        <f>IF('tmp２'!T104="","",'tmp２'!T104)</f>
        <v>0</v>
      </c>
      <c r="AG103" s="18">
        <v>0</v>
      </c>
      <c r="AH103" s="18">
        <f t="shared" si="19"/>
        <v>0</v>
      </c>
      <c r="AJ103" s="18">
        <v>102</v>
      </c>
      <c r="AK103" s="18" t="str">
        <f t="shared" si="20"/>
        <v/>
      </c>
      <c r="AL103" s="18" t="str">
        <f t="shared" si="21"/>
        <v/>
      </c>
      <c r="AM103" s="18" t="str">
        <f t="shared" si="22"/>
        <v/>
      </c>
      <c r="AN103" s="18" t="str">
        <f t="shared" si="23"/>
        <v/>
      </c>
      <c r="AO103" s="18" t="e">
        <f t="shared" si="24"/>
        <v>#N/A</v>
      </c>
      <c r="AP103" s="18" t="str">
        <f t="shared" si="25"/>
        <v/>
      </c>
    </row>
    <row r="104" spans="1:42">
      <c r="A104" s="18">
        <f>COUNT(E$2:E104)</f>
        <v>0</v>
      </c>
      <c r="B104" s="63" t="str">
        <f>'tmp２'!B105</f>
        <v/>
      </c>
      <c r="C104" s="63"/>
      <c r="D104" s="63"/>
      <c r="E104" s="18" t="str">
        <f>'tmp２'!C105</f>
        <v/>
      </c>
      <c r="F104" s="18" t="str">
        <f>'tmp２'!D105</f>
        <v/>
      </c>
      <c r="G104" s="18" t="str">
        <f t="shared" si="13"/>
        <v/>
      </c>
      <c r="H104" s="18" t="str">
        <f>'tmp２'!D105</f>
        <v/>
      </c>
      <c r="I104" s="18" t="str">
        <f t="shared" si="14"/>
        <v/>
      </c>
      <c r="J104" s="18" t="str">
        <f>'tmp２'!E105</f>
        <v/>
      </c>
      <c r="L104" s="18">
        <v>0</v>
      </c>
      <c r="O104" s="18" t="str">
        <f>IF('tmp２'!K105="","",'tmp２'!K105)</f>
        <v/>
      </c>
      <c r="P104" s="18">
        <f>IF('tmp２'!P105="","",'tmp２'!P105)</f>
        <v>0</v>
      </c>
      <c r="Q104" s="18">
        <v>0</v>
      </c>
      <c r="R104" s="18">
        <f t="shared" si="15"/>
        <v>0</v>
      </c>
      <c r="S104" s="18" t="str">
        <f>IF('tmp２'!L105="","",'tmp２'!L105)</f>
        <v/>
      </c>
      <c r="T104" s="18">
        <f>IF('tmp２'!Q105="","",'tmp２'!Q105)</f>
        <v>0</v>
      </c>
      <c r="U104" s="18">
        <v>0</v>
      </c>
      <c r="V104" s="18">
        <f t="shared" si="16"/>
        <v>0</v>
      </c>
      <c r="W104" s="18" t="str">
        <f>IF('tmp２'!M105="","",'tmp２'!M105)</f>
        <v/>
      </c>
      <c r="X104" s="18">
        <f>IF('tmp２'!R105="","",'tmp２'!R105)</f>
        <v>0</v>
      </c>
      <c r="Y104" s="18">
        <v>0</v>
      </c>
      <c r="Z104" s="18">
        <f t="shared" si="17"/>
        <v>0</v>
      </c>
      <c r="AA104" s="18" t="str">
        <f>IF('tmp２'!N105="","",'tmp２'!N105)</f>
        <v/>
      </c>
      <c r="AB104" s="18">
        <f>IF('tmp２'!S105="","",'tmp２'!S105)</f>
        <v>0</v>
      </c>
      <c r="AC104" s="18">
        <v>0</v>
      </c>
      <c r="AD104" s="18">
        <f t="shared" si="18"/>
        <v>0</v>
      </c>
      <c r="AE104" s="18" t="str">
        <f>IF('tmp２'!O105="","",'tmp２'!O105)</f>
        <v/>
      </c>
      <c r="AF104" s="18">
        <f>IF('tmp２'!T105="","",'tmp２'!T105)</f>
        <v>0</v>
      </c>
      <c r="AG104" s="18">
        <v>0</v>
      </c>
      <c r="AH104" s="18">
        <f t="shared" si="19"/>
        <v>0</v>
      </c>
      <c r="AJ104" s="18">
        <v>103</v>
      </c>
      <c r="AK104" s="18" t="str">
        <f t="shared" si="20"/>
        <v/>
      </c>
      <c r="AL104" s="18" t="str">
        <f t="shared" si="21"/>
        <v/>
      </c>
      <c r="AM104" s="18" t="str">
        <f t="shared" si="22"/>
        <v/>
      </c>
      <c r="AN104" s="18" t="str">
        <f t="shared" si="23"/>
        <v/>
      </c>
      <c r="AO104" s="18" t="e">
        <f t="shared" si="24"/>
        <v>#N/A</v>
      </c>
      <c r="AP104" s="18" t="str">
        <f t="shared" si="25"/>
        <v/>
      </c>
    </row>
    <row r="105" spans="1:42">
      <c r="A105" s="18">
        <f>COUNT(E$2:E105)</f>
        <v>0</v>
      </c>
      <c r="B105" s="63" t="str">
        <f>'tmp２'!B106</f>
        <v/>
      </c>
      <c r="C105" s="63"/>
      <c r="D105" s="63"/>
      <c r="E105" s="18" t="str">
        <f>'tmp２'!C106</f>
        <v/>
      </c>
      <c r="F105" s="18" t="str">
        <f>'tmp２'!D106</f>
        <v/>
      </c>
      <c r="G105" s="18" t="str">
        <f t="shared" si="13"/>
        <v/>
      </c>
      <c r="H105" s="18" t="str">
        <f>'tmp２'!D106</f>
        <v/>
      </c>
      <c r="I105" s="18" t="str">
        <f t="shared" si="14"/>
        <v/>
      </c>
      <c r="J105" s="18" t="str">
        <f>'tmp２'!E106</f>
        <v/>
      </c>
      <c r="L105" s="18">
        <v>0</v>
      </c>
      <c r="O105" s="18" t="str">
        <f>IF('tmp２'!K106="","",'tmp２'!K106)</f>
        <v/>
      </c>
      <c r="P105" s="18">
        <f>IF('tmp２'!P106="","",'tmp２'!P106)</f>
        <v>0</v>
      </c>
      <c r="Q105" s="18">
        <v>0</v>
      </c>
      <c r="R105" s="18">
        <f t="shared" si="15"/>
        <v>0</v>
      </c>
      <c r="S105" s="18" t="str">
        <f>IF('tmp２'!L106="","",'tmp２'!L106)</f>
        <v/>
      </c>
      <c r="T105" s="18">
        <f>IF('tmp２'!Q106="","",'tmp２'!Q106)</f>
        <v>0</v>
      </c>
      <c r="U105" s="18">
        <v>0</v>
      </c>
      <c r="V105" s="18">
        <f t="shared" si="16"/>
        <v>0</v>
      </c>
      <c r="W105" s="18" t="str">
        <f>IF('tmp２'!M106="","",'tmp２'!M106)</f>
        <v/>
      </c>
      <c r="X105" s="18">
        <f>IF('tmp２'!R106="","",'tmp２'!R106)</f>
        <v>0</v>
      </c>
      <c r="Y105" s="18">
        <v>0</v>
      </c>
      <c r="Z105" s="18">
        <f t="shared" si="17"/>
        <v>0</v>
      </c>
      <c r="AA105" s="18" t="str">
        <f>IF('tmp２'!N106="","",'tmp２'!N106)</f>
        <v/>
      </c>
      <c r="AB105" s="18">
        <f>IF('tmp２'!S106="","",'tmp２'!S106)</f>
        <v>0</v>
      </c>
      <c r="AC105" s="18">
        <v>0</v>
      </c>
      <c r="AD105" s="18">
        <f t="shared" si="18"/>
        <v>0</v>
      </c>
      <c r="AE105" s="18" t="str">
        <f>IF('tmp２'!O106="","",'tmp２'!O106)</f>
        <v/>
      </c>
      <c r="AF105" s="18">
        <f>IF('tmp２'!T106="","",'tmp２'!T106)</f>
        <v>0</v>
      </c>
      <c r="AG105" s="18">
        <v>0</v>
      </c>
      <c r="AH105" s="18">
        <f t="shared" si="19"/>
        <v>0</v>
      </c>
      <c r="AJ105" s="18">
        <v>104</v>
      </c>
      <c r="AK105" s="18" t="str">
        <f t="shared" si="20"/>
        <v/>
      </c>
      <c r="AL105" s="18" t="str">
        <f t="shared" si="21"/>
        <v/>
      </c>
      <c r="AM105" s="18" t="str">
        <f t="shared" si="22"/>
        <v/>
      </c>
      <c r="AN105" s="18" t="str">
        <f t="shared" si="23"/>
        <v/>
      </c>
      <c r="AO105" s="18" t="e">
        <f t="shared" si="24"/>
        <v>#N/A</v>
      </c>
      <c r="AP105" s="18" t="str">
        <f t="shared" si="25"/>
        <v/>
      </c>
    </row>
    <row r="106" spans="1:42">
      <c r="A106" s="18">
        <f>COUNT(E$2:E106)</f>
        <v>0</v>
      </c>
      <c r="B106" s="63" t="str">
        <f>'tmp２'!B107</f>
        <v/>
      </c>
      <c r="C106" s="63"/>
      <c r="D106" s="63"/>
      <c r="E106" s="18" t="str">
        <f>'tmp２'!C107</f>
        <v/>
      </c>
      <c r="F106" s="18" t="str">
        <f>'tmp２'!D107</f>
        <v/>
      </c>
      <c r="G106" s="18" t="str">
        <f t="shared" si="13"/>
        <v/>
      </c>
      <c r="H106" s="18" t="str">
        <f>'tmp２'!D107</f>
        <v/>
      </c>
      <c r="I106" s="18" t="str">
        <f t="shared" si="14"/>
        <v/>
      </c>
      <c r="J106" s="18" t="str">
        <f>'tmp２'!E107</f>
        <v/>
      </c>
      <c r="L106" s="18">
        <v>0</v>
      </c>
      <c r="O106" s="18" t="str">
        <f>IF('tmp２'!K107="","",'tmp２'!K107)</f>
        <v/>
      </c>
      <c r="P106" s="18">
        <f>IF('tmp２'!P107="","",'tmp２'!P107)</f>
        <v>0</v>
      </c>
      <c r="Q106" s="18">
        <v>0</v>
      </c>
      <c r="R106" s="18">
        <f t="shared" si="15"/>
        <v>0</v>
      </c>
      <c r="S106" s="18" t="str">
        <f>IF('tmp２'!L107="","",'tmp２'!L107)</f>
        <v/>
      </c>
      <c r="T106" s="18">
        <f>IF('tmp２'!Q107="","",'tmp２'!Q107)</f>
        <v>0</v>
      </c>
      <c r="U106" s="18">
        <v>0</v>
      </c>
      <c r="V106" s="18">
        <f t="shared" si="16"/>
        <v>0</v>
      </c>
      <c r="W106" s="18" t="str">
        <f>IF('tmp２'!M107="","",'tmp２'!M107)</f>
        <v/>
      </c>
      <c r="X106" s="18">
        <f>IF('tmp２'!R107="","",'tmp２'!R107)</f>
        <v>0</v>
      </c>
      <c r="Y106" s="18">
        <v>0</v>
      </c>
      <c r="Z106" s="18">
        <f t="shared" si="17"/>
        <v>0</v>
      </c>
      <c r="AA106" s="18" t="str">
        <f>IF('tmp２'!N107="","",'tmp２'!N107)</f>
        <v/>
      </c>
      <c r="AB106" s="18">
        <f>IF('tmp２'!S107="","",'tmp２'!S107)</f>
        <v>0</v>
      </c>
      <c r="AC106" s="18">
        <v>0</v>
      </c>
      <c r="AD106" s="18">
        <f t="shared" si="18"/>
        <v>0</v>
      </c>
      <c r="AE106" s="18" t="str">
        <f>IF('tmp２'!O107="","",'tmp２'!O107)</f>
        <v/>
      </c>
      <c r="AF106" s="18">
        <f>IF('tmp２'!T107="","",'tmp２'!T107)</f>
        <v>0</v>
      </c>
      <c r="AG106" s="18">
        <v>0</v>
      </c>
      <c r="AH106" s="18">
        <f t="shared" si="19"/>
        <v>0</v>
      </c>
      <c r="AJ106" s="18">
        <v>105</v>
      </c>
      <c r="AK106" s="18" t="str">
        <f t="shared" si="20"/>
        <v/>
      </c>
      <c r="AL106" s="18" t="str">
        <f t="shared" si="21"/>
        <v/>
      </c>
      <c r="AM106" s="18" t="str">
        <f t="shared" si="22"/>
        <v/>
      </c>
      <c r="AN106" s="18" t="str">
        <f t="shared" si="23"/>
        <v/>
      </c>
      <c r="AO106" s="18" t="e">
        <f t="shared" si="24"/>
        <v>#N/A</v>
      </c>
      <c r="AP106" s="18" t="str">
        <f t="shared" si="25"/>
        <v/>
      </c>
    </row>
    <row r="107" spans="1:42">
      <c r="A107" s="18">
        <f>COUNT(E$2:E107)</f>
        <v>0</v>
      </c>
      <c r="B107" s="63" t="str">
        <f>'tmp２'!B108</f>
        <v/>
      </c>
      <c r="C107" s="63"/>
      <c r="D107" s="63"/>
      <c r="E107" s="18" t="str">
        <f>'tmp２'!C108</f>
        <v/>
      </c>
      <c r="F107" s="18" t="str">
        <f>'tmp２'!D108</f>
        <v/>
      </c>
      <c r="G107" s="18" t="str">
        <f t="shared" si="13"/>
        <v/>
      </c>
      <c r="H107" s="18" t="str">
        <f>'tmp２'!D108</f>
        <v/>
      </c>
      <c r="I107" s="18" t="str">
        <f t="shared" si="14"/>
        <v/>
      </c>
      <c r="J107" s="18" t="str">
        <f>'tmp２'!E108</f>
        <v/>
      </c>
      <c r="L107" s="18">
        <v>0</v>
      </c>
      <c r="O107" s="18" t="str">
        <f>IF('tmp２'!K108="","",'tmp２'!K108)</f>
        <v/>
      </c>
      <c r="P107" s="18">
        <f>IF('tmp２'!P108="","",'tmp２'!P108)</f>
        <v>0</v>
      </c>
      <c r="Q107" s="18">
        <v>0</v>
      </c>
      <c r="R107" s="18">
        <f t="shared" si="15"/>
        <v>0</v>
      </c>
      <c r="S107" s="18" t="str">
        <f>IF('tmp２'!L108="","",'tmp２'!L108)</f>
        <v/>
      </c>
      <c r="T107" s="18">
        <f>IF('tmp２'!Q108="","",'tmp２'!Q108)</f>
        <v>0</v>
      </c>
      <c r="U107" s="18">
        <v>0</v>
      </c>
      <c r="V107" s="18">
        <f t="shared" si="16"/>
        <v>0</v>
      </c>
      <c r="W107" s="18" t="str">
        <f>IF('tmp２'!M108="","",'tmp２'!M108)</f>
        <v/>
      </c>
      <c r="X107" s="18">
        <f>IF('tmp２'!R108="","",'tmp２'!R108)</f>
        <v>0</v>
      </c>
      <c r="Y107" s="18">
        <v>0</v>
      </c>
      <c r="Z107" s="18">
        <f t="shared" si="17"/>
        <v>0</v>
      </c>
      <c r="AA107" s="18" t="str">
        <f>IF('tmp２'!N108="","",'tmp２'!N108)</f>
        <v/>
      </c>
      <c r="AB107" s="18">
        <f>IF('tmp２'!S108="","",'tmp２'!S108)</f>
        <v>0</v>
      </c>
      <c r="AC107" s="18">
        <v>0</v>
      </c>
      <c r="AD107" s="18">
        <f t="shared" si="18"/>
        <v>0</v>
      </c>
      <c r="AE107" s="18" t="str">
        <f>IF('tmp２'!O108="","",'tmp２'!O108)</f>
        <v/>
      </c>
      <c r="AF107" s="18">
        <f>IF('tmp２'!T108="","",'tmp２'!T108)</f>
        <v>0</v>
      </c>
      <c r="AG107" s="18">
        <v>0</v>
      </c>
      <c r="AH107" s="18">
        <f t="shared" si="19"/>
        <v>0</v>
      </c>
      <c r="AJ107" s="18">
        <v>106</v>
      </c>
      <c r="AK107" s="18" t="str">
        <f t="shared" si="20"/>
        <v/>
      </c>
      <c r="AL107" s="18" t="str">
        <f t="shared" si="21"/>
        <v/>
      </c>
      <c r="AM107" s="18" t="str">
        <f t="shared" si="22"/>
        <v/>
      </c>
      <c r="AN107" s="18" t="str">
        <f t="shared" si="23"/>
        <v/>
      </c>
      <c r="AO107" s="18" t="e">
        <f t="shared" si="24"/>
        <v>#N/A</v>
      </c>
      <c r="AP107" s="18" t="str">
        <f t="shared" si="25"/>
        <v/>
      </c>
    </row>
    <row r="108" spans="1:42">
      <c r="A108" s="18">
        <f>COUNT(E$2:E108)</f>
        <v>0</v>
      </c>
      <c r="B108" s="63" t="str">
        <f>'tmp２'!B109</f>
        <v/>
      </c>
      <c r="C108" s="63"/>
      <c r="D108" s="63"/>
      <c r="E108" s="18" t="str">
        <f>'tmp２'!C109</f>
        <v/>
      </c>
      <c r="F108" s="18" t="str">
        <f>'tmp２'!D109</f>
        <v/>
      </c>
      <c r="G108" s="18" t="str">
        <f t="shared" si="13"/>
        <v/>
      </c>
      <c r="H108" s="18" t="str">
        <f>'tmp２'!D109</f>
        <v/>
      </c>
      <c r="I108" s="18" t="str">
        <f t="shared" si="14"/>
        <v/>
      </c>
      <c r="J108" s="18" t="str">
        <f>'tmp２'!E109</f>
        <v/>
      </c>
      <c r="L108" s="18">
        <v>0</v>
      </c>
      <c r="O108" s="18" t="str">
        <f>IF('tmp２'!K109="","",'tmp２'!K109)</f>
        <v/>
      </c>
      <c r="P108" s="18">
        <f>IF('tmp２'!P109="","",'tmp２'!P109)</f>
        <v>0</v>
      </c>
      <c r="Q108" s="18">
        <v>0</v>
      </c>
      <c r="R108" s="18">
        <f t="shared" si="15"/>
        <v>0</v>
      </c>
      <c r="S108" s="18" t="str">
        <f>IF('tmp２'!L109="","",'tmp２'!L109)</f>
        <v/>
      </c>
      <c r="T108" s="18">
        <f>IF('tmp２'!Q109="","",'tmp２'!Q109)</f>
        <v>0</v>
      </c>
      <c r="U108" s="18">
        <v>0</v>
      </c>
      <c r="V108" s="18">
        <f t="shared" si="16"/>
        <v>0</v>
      </c>
      <c r="W108" s="18" t="str">
        <f>IF('tmp２'!M109="","",'tmp２'!M109)</f>
        <v/>
      </c>
      <c r="X108" s="18">
        <f>IF('tmp２'!R109="","",'tmp２'!R109)</f>
        <v>0</v>
      </c>
      <c r="Y108" s="18">
        <v>0</v>
      </c>
      <c r="Z108" s="18">
        <f t="shared" si="17"/>
        <v>0</v>
      </c>
      <c r="AA108" s="18" t="str">
        <f>IF('tmp２'!N109="","",'tmp２'!N109)</f>
        <v/>
      </c>
      <c r="AB108" s="18">
        <f>IF('tmp２'!S109="","",'tmp２'!S109)</f>
        <v>0</v>
      </c>
      <c r="AC108" s="18">
        <v>0</v>
      </c>
      <c r="AD108" s="18">
        <f t="shared" si="18"/>
        <v>0</v>
      </c>
      <c r="AE108" s="18" t="str">
        <f>IF('tmp２'!O109="","",'tmp２'!O109)</f>
        <v/>
      </c>
      <c r="AF108" s="18">
        <f>IF('tmp２'!T109="","",'tmp２'!T109)</f>
        <v>0</v>
      </c>
      <c r="AG108" s="18">
        <v>0</v>
      </c>
      <c r="AH108" s="18">
        <f t="shared" si="19"/>
        <v>0</v>
      </c>
      <c r="AJ108" s="18">
        <v>107</v>
      </c>
      <c r="AK108" s="18" t="str">
        <f t="shared" si="20"/>
        <v/>
      </c>
      <c r="AL108" s="18" t="str">
        <f t="shared" si="21"/>
        <v/>
      </c>
      <c r="AM108" s="18" t="str">
        <f t="shared" si="22"/>
        <v/>
      </c>
      <c r="AN108" s="18" t="str">
        <f t="shared" si="23"/>
        <v/>
      </c>
      <c r="AO108" s="18" t="e">
        <f t="shared" si="24"/>
        <v>#N/A</v>
      </c>
      <c r="AP108" s="18" t="str">
        <f t="shared" si="25"/>
        <v/>
      </c>
    </row>
    <row r="109" spans="1:42">
      <c r="A109" s="18">
        <f>COUNT(E$2:E109)</f>
        <v>0</v>
      </c>
      <c r="B109" s="63" t="str">
        <f>'tmp２'!B110</f>
        <v/>
      </c>
      <c r="C109" s="63"/>
      <c r="D109" s="63"/>
      <c r="E109" s="18" t="str">
        <f>'tmp２'!C110</f>
        <v/>
      </c>
      <c r="F109" s="18" t="str">
        <f>'tmp２'!D110</f>
        <v/>
      </c>
      <c r="G109" s="18" t="str">
        <f t="shared" si="13"/>
        <v/>
      </c>
      <c r="H109" s="18" t="str">
        <f>'tmp２'!D110</f>
        <v/>
      </c>
      <c r="I109" s="18" t="str">
        <f t="shared" si="14"/>
        <v/>
      </c>
      <c r="J109" s="18" t="str">
        <f>'tmp２'!E110</f>
        <v/>
      </c>
      <c r="L109" s="18">
        <v>0</v>
      </c>
      <c r="O109" s="18" t="str">
        <f>IF('tmp２'!K110="","",'tmp２'!K110)</f>
        <v/>
      </c>
      <c r="P109" s="18">
        <f>IF('tmp２'!P110="","",'tmp２'!P110)</f>
        <v>0</v>
      </c>
      <c r="Q109" s="18">
        <v>0</v>
      </c>
      <c r="R109" s="18">
        <f t="shared" si="15"/>
        <v>0</v>
      </c>
      <c r="S109" s="18" t="str">
        <f>IF('tmp２'!L110="","",'tmp２'!L110)</f>
        <v/>
      </c>
      <c r="T109" s="18">
        <f>IF('tmp２'!Q110="","",'tmp２'!Q110)</f>
        <v>0</v>
      </c>
      <c r="U109" s="18">
        <v>0</v>
      </c>
      <c r="V109" s="18">
        <f t="shared" si="16"/>
        <v>0</v>
      </c>
      <c r="W109" s="18" t="str">
        <f>IF('tmp２'!M110="","",'tmp２'!M110)</f>
        <v/>
      </c>
      <c r="X109" s="18">
        <f>IF('tmp２'!R110="","",'tmp２'!R110)</f>
        <v>0</v>
      </c>
      <c r="Y109" s="18">
        <v>0</v>
      </c>
      <c r="Z109" s="18">
        <f t="shared" si="17"/>
        <v>0</v>
      </c>
      <c r="AA109" s="18" t="str">
        <f>IF('tmp２'!N110="","",'tmp２'!N110)</f>
        <v/>
      </c>
      <c r="AB109" s="18">
        <f>IF('tmp２'!S110="","",'tmp２'!S110)</f>
        <v>0</v>
      </c>
      <c r="AC109" s="18">
        <v>0</v>
      </c>
      <c r="AD109" s="18">
        <f t="shared" si="18"/>
        <v>0</v>
      </c>
      <c r="AE109" s="18" t="str">
        <f>IF('tmp２'!O110="","",'tmp２'!O110)</f>
        <v/>
      </c>
      <c r="AF109" s="18">
        <f>IF('tmp２'!T110="","",'tmp２'!T110)</f>
        <v>0</v>
      </c>
      <c r="AG109" s="18">
        <v>0</v>
      </c>
      <c r="AH109" s="18">
        <f t="shared" si="19"/>
        <v>0</v>
      </c>
      <c r="AJ109" s="18">
        <v>108</v>
      </c>
      <c r="AK109" s="18" t="str">
        <f t="shared" si="20"/>
        <v/>
      </c>
      <c r="AL109" s="18" t="str">
        <f t="shared" si="21"/>
        <v/>
      </c>
      <c r="AM109" s="18" t="str">
        <f t="shared" si="22"/>
        <v/>
      </c>
      <c r="AN109" s="18" t="str">
        <f t="shared" si="23"/>
        <v/>
      </c>
      <c r="AO109" s="18" t="e">
        <f t="shared" si="24"/>
        <v>#N/A</v>
      </c>
      <c r="AP109" s="18" t="str">
        <f t="shared" si="25"/>
        <v/>
      </c>
    </row>
    <row r="110" spans="1:42">
      <c r="A110" s="18">
        <f>COUNT(E$2:E110)</f>
        <v>0</v>
      </c>
      <c r="B110" s="63" t="str">
        <f>'tmp２'!B111</f>
        <v/>
      </c>
      <c r="C110" s="63"/>
      <c r="D110" s="63"/>
      <c r="E110" s="18" t="str">
        <f>'tmp２'!C111</f>
        <v/>
      </c>
      <c r="F110" s="18" t="str">
        <f>'tmp２'!D111</f>
        <v/>
      </c>
      <c r="G110" s="18" t="str">
        <f t="shared" si="13"/>
        <v/>
      </c>
      <c r="H110" s="18" t="str">
        <f>'tmp２'!D111</f>
        <v/>
      </c>
      <c r="I110" s="18" t="str">
        <f t="shared" si="14"/>
        <v/>
      </c>
      <c r="J110" s="18" t="str">
        <f>'tmp２'!E111</f>
        <v/>
      </c>
      <c r="L110" s="18">
        <v>0</v>
      </c>
      <c r="O110" s="18" t="str">
        <f>IF('tmp２'!K111="","",'tmp２'!K111)</f>
        <v/>
      </c>
      <c r="P110" s="18">
        <f>IF('tmp２'!P111="","",'tmp２'!P111)</f>
        <v>0</v>
      </c>
      <c r="Q110" s="18">
        <v>0</v>
      </c>
      <c r="R110" s="18">
        <f t="shared" si="15"/>
        <v>0</v>
      </c>
      <c r="S110" s="18" t="str">
        <f>IF('tmp２'!L111="","",'tmp２'!L111)</f>
        <v/>
      </c>
      <c r="T110" s="18">
        <f>IF('tmp２'!Q111="","",'tmp２'!Q111)</f>
        <v>0</v>
      </c>
      <c r="U110" s="18">
        <v>0</v>
      </c>
      <c r="V110" s="18">
        <f t="shared" si="16"/>
        <v>0</v>
      </c>
      <c r="W110" s="18" t="str">
        <f>IF('tmp２'!M111="","",'tmp２'!M111)</f>
        <v/>
      </c>
      <c r="X110" s="18">
        <f>IF('tmp２'!R111="","",'tmp２'!R111)</f>
        <v>0</v>
      </c>
      <c r="Y110" s="18">
        <v>0</v>
      </c>
      <c r="Z110" s="18">
        <f t="shared" si="17"/>
        <v>0</v>
      </c>
      <c r="AA110" s="18" t="str">
        <f>IF('tmp２'!N111="","",'tmp２'!N111)</f>
        <v/>
      </c>
      <c r="AB110" s="18">
        <f>IF('tmp２'!S111="","",'tmp２'!S111)</f>
        <v>0</v>
      </c>
      <c r="AC110" s="18">
        <v>0</v>
      </c>
      <c r="AD110" s="18">
        <f t="shared" si="18"/>
        <v>0</v>
      </c>
      <c r="AE110" s="18" t="str">
        <f>IF('tmp２'!O111="","",'tmp２'!O111)</f>
        <v/>
      </c>
      <c r="AF110" s="18">
        <f>IF('tmp２'!T111="","",'tmp２'!T111)</f>
        <v>0</v>
      </c>
      <c r="AG110" s="18">
        <v>0</v>
      </c>
      <c r="AH110" s="18">
        <f t="shared" si="19"/>
        <v>0</v>
      </c>
      <c r="AJ110" s="18">
        <v>109</v>
      </c>
      <c r="AK110" s="18" t="str">
        <f t="shared" si="20"/>
        <v/>
      </c>
      <c r="AL110" s="18" t="str">
        <f t="shared" si="21"/>
        <v/>
      </c>
      <c r="AM110" s="18" t="str">
        <f t="shared" si="22"/>
        <v/>
      </c>
      <c r="AN110" s="18" t="str">
        <f t="shared" si="23"/>
        <v/>
      </c>
      <c r="AO110" s="18" t="e">
        <f t="shared" si="24"/>
        <v>#N/A</v>
      </c>
      <c r="AP110" s="18" t="str">
        <f t="shared" si="25"/>
        <v/>
      </c>
    </row>
    <row r="111" spans="1:42">
      <c r="A111" s="18">
        <f>COUNT(E$2:E111)</f>
        <v>0</v>
      </c>
      <c r="B111" s="63" t="str">
        <f>'tmp２'!B112</f>
        <v/>
      </c>
      <c r="C111" s="63"/>
      <c r="D111" s="63"/>
      <c r="E111" s="18" t="str">
        <f>'tmp２'!C112</f>
        <v/>
      </c>
      <c r="F111" s="18" t="str">
        <f>'tmp２'!D112</f>
        <v/>
      </c>
      <c r="G111" s="18" t="str">
        <f t="shared" si="13"/>
        <v/>
      </c>
      <c r="H111" s="18" t="str">
        <f>'tmp２'!D112</f>
        <v/>
      </c>
      <c r="I111" s="18" t="str">
        <f t="shared" si="14"/>
        <v/>
      </c>
      <c r="J111" s="18" t="str">
        <f>'tmp２'!E112</f>
        <v/>
      </c>
      <c r="L111" s="18">
        <v>0</v>
      </c>
      <c r="O111" s="18" t="str">
        <f>IF('tmp２'!K112="","",'tmp２'!K112)</f>
        <v/>
      </c>
      <c r="P111" s="18">
        <f>IF('tmp２'!P112="","",'tmp２'!P112)</f>
        <v>0</v>
      </c>
      <c r="Q111" s="18">
        <v>0</v>
      </c>
      <c r="R111" s="18">
        <f t="shared" si="15"/>
        <v>0</v>
      </c>
      <c r="S111" s="18" t="str">
        <f>IF('tmp２'!L112="","",'tmp２'!L112)</f>
        <v/>
      </c>
      <c r="T111" s="18">
        <f>IF('tmp２'!Q112="","",'tmp２'!Q112)</f>
        <v>0</v>
      </c>
      <c r="U111" s="18">
        <v>0</v>
      </c>
      <c r="V111" s="18">
        <f t="shared" si="16"/>
        <v>0</v>
      </c>
      <c r="W111" s="18" t="str">
        <f>IF('tmp２'!M112="","",'tmp２'!M112)</f>
        <v/>
      </c>
      <c r="X111" s="18">
        <f>IF('tmp２'!R112="","",'tmp２'!R112)</f>
        <v>0</v>
      </c>
      <c r="Y111" s="18">
        <v>0</v>
      </c>
      <c r="Z111" s="18">
        <f t="shared" si="17"/>
        <v>0</v>
      </c>
      <c r="AA111" s="18" t="str">
        <f>IF('tmp２'!N112="","",'tmp２'!N112)</f>
        <v/>
      </c>
      <c r="AB111" s="18">
        <f>IF('tmp２'!S112="","",'tmp２'!S112)</f>
        <v>0</v>
      </c>
      <c r="AC111" s="18">
        <v>0</v>
      </c>
      <c r="AD111" s="18">
        <f t="shared" si="18"/>
        <v>0</v>
      </c>
      <c r="AE111" s="18" t="str">
        <f>IF('tmp２'!O112="","",'tmp２'!O112)</f>
        <v/>
      </c>
      <c r="AF111" s="18">
        <f>IF('tmp２'!T112="","",'tmp２'!T112)</f>
        <v>0</v>
      </c>
      <c r="AG111" s="18">
        <v>0</v>
      </c>
      <c r="AH111" s="18">
        <f t="shared" si="19"/>
        <v>0</v>
      </c>
      <c r="AJ111" s="18">
        <v>110</v>
      </c>
      <c r="AK111" s="18" t="str">
        <f t="shared" si="20"/>
        <v/>
      </c>
      <c r="AL111" s="18" t="str">
        <f t="shared" si="21"/>
        <v/>
      </c>
      <c r="AM111" s="18" t="str">
        <f t="shared" si="22"/>
        <v/>
      </c>
      <c r="AN111" s="18" t="str">
        <f t="shared" si="23"/>
        <v/>
      </c>
      <c r="AO111" s="18" t="e">
        <f t="shared" si="24"/>
        <v>#N/A</v>
      </c>
      <c r="AP111" s="18" t="str">
        <f t="shared" si="25"/>
        <v/>
      </c>
    </row>
    <row r="112" spans="1:42">
      <c r="A112" s="18">
        <f>COUNT(E$2:E112)</f>
        <v>0</v>
      </c>
      <c r="B112" s="63" t="str">
        <f>'tmp２'!B113</f>
        <v/>
      </c>
      <c r="C112" s="63"/>
      <c r="D112" s="63"/>
      <c r="E112" s="18" t="str">
        <f>'tmp２'!C113</f>
        <v/>
      </c>
      <c r="F112" s="18" t="str">
        <f>'tmp２'!D113</f>
        <v/>
      </c>
      <c r="G112" s="18" t="str">
        <f t="shared" si="13"/>
        <v/>
      </c>
      <c r="H112" s="18" t="str">
        <f>'tmp２'!D113</f>
        <v/>
      </c>
      <c r="I112" s="18" t="str">
        <f t="shared" si="14"/>
        <v/>
      </c>
      <c r="J112" s="18" t="str">
        <f>'tmp２'!E113</f>
        <v/>
      </c>
      <c r="L112" s="18">
        <v>0</v>
      </c>
      <c r="O112" s="18" t="str">
        <f>IF('tmp２'!K113="","",'tmp２'!K113)</f>
        <v/>
      </c>
      <c r="P112" s="18">
        <f>IF('tmp２'!P113="","",'tmp２'!P113)</f>
        <v>0</v>
      </c>
      <c r="Q112" s="18">
        <v>0</v>
      </c>
      <c r="R112" s="18">
        <f t="shared" si="15"/>
        <v>0</v>
      </c>
      <c r="S112" s="18" t="str">
        <f>IF('tmp２'!L113="","",'tmp２'!L113)</f>
        <v/>
      </c>
      <c r="T112" s="18">
        <f>IF('tmp２'!Q113="","",'tmp２'!Q113)</f>
        <v>0</v>
      </c>
      <c r="U112" s="18">
        <v>0</v>
      </c>
      <c r="V112" s="18">
        <f t="shared" si="16"/>
        <v>0</v>
      </c>
      <c r="W112" s="18" t="str">
        <f>IF('tmp２'!M113="","",'tmp２'!M113)</f>
        <v/>
      </c>
      <c r="X112" s="18">
        <f>IF('tmp２'!R113="","",'tmp２'!R113)</f>
        <v>0</v>
      </c>
      <c r="Y112" s="18">
        <v>0</v>
      </c>
      <c r="Z112" s="18">
        <f t="shared" si="17"/>
        <v>0</v>
      </c>
      <c r="AA112" s="18" t="str">
        <f>IF('tmp２'!N113="","",'tmp２'!N113)</f>
        <v/>
      </c>
      <c r="AB112" s="18">
        <f>IF('tmp２'!S113="","",'tmp２'!S113)</f>
        <v>0</v>
      </c>
      <c r="AC112" s="18">
        <v>0</v>
      </c>
      <c r="AD112" s="18">
        <f t="shared" si="18"/>
        <v>0</v>
      </c>
      <c r="AE112" s="18" t="str">
        <f>IF('tmp２'!O113="","",'tmp２'!O113)</f>
        <v/>
      </c>
      <c r="AF112" s="18">
        <f>IF('tmp２'!T113="","",'tmp２'!T113)</f>
        <v>0</v>
      </c>
      <c r="AG112" s="18">
        <v>0</v>
      </c>
      <c r="AH112" s="18">
        <f t="shared" si="19"/>
        <v>0</v>
      </c>
      <c r="AJ112" s="18">
        <v>111</v>
      </c>
      <c r="AK112" s="18" t="str">
        <f t="shared" si="20"/>
        <v/>
      </c>
      <c r="AL112" s="18" t="str">
        <f t="shared" si="21"/>
        <v/>
      </c>
      <c r="AM112" s="18" t="str">
        <f t="shared" si="22"/>
        <v/>
      </c>
      <c r="AN112" s="18" t="str">
        <f t="shared" si="23"/>
        <v/>
      </c>
      <c r="AO112" s="18" t="e">
        <f t="shared" si="24"/>
        <v>#N/A</v>
      </c>
      <c r="AP112" s="18" t="str">
        <f t="shared" si="25"/>
        <v/>
      </c>
    </row>
    <row r="113" spans="1:42">
      <c r="A113" s="18">
        <f>COUNT(E$2:E113)</f>
        <v>0</v>
      </c>
      <c r="B113" s="63" t="str">
        <f>'tmp２'!B114</f>
        <v/>
      </c>
      <c r="C113" s="63"/>
      <c r="D113" s="63"/>
      <c r="E113" s="18" t="str">
        <f>'tmp２'!C114</f>
        <v/>
      </c>
      <c r="F113" s="18" t="str">
        <f>'tmp２'!D114</f>
        <v/>
      </c>
      <c r="G113" s="18" t="str">
        <f t="shared" si="13"/>
        <v/>
      </c>
      <c r="H113" s="18" t="str">
        <f>'tmp２'!D114</f>
        <v/>
      </c>
      <c r="I113" s="18" t="str">
        <f t="shared" si="14"/>
        <v/>
      </c>
      <c r="J113" s="18" t="str">
        <f>'tmp２'!E114</f>
        <v/>
      </c>
      <c r="L113" s="18">
        <v>0</v>
      </c>
      <c r="O113" s="18" t="str">
        <f>IF('tmp２'!K114="","",'tmp２'!K114)</f>
        <v/>
      </c>
      <c r="P113" s="18">
        <f>IF('tmp２'!P114="","",'tmp２'!P114)</f>
        <v>0</v>
      </c>
      <c r="Q113" s="18">
        <v>0</v>
      </c>
      <c r="R113" s="18">
        <f t="shared" si="15"/>
        <v>0</v>
      </c>
      <c r="S113" s="18" t="str">
        <f>IF('tmp２'!L114="","",'tmp２'!L114)</f>
        <v/>
      </c>
      <c r="T113" s="18">
        <f>IF('tmp２'!Q114="","",'tmp２'!Q114)</f>
        <v>0</v>
      </c>
      <c r="U113" s="18">
        <v>0</v>
      </c>
      <c r="V113" s="18">
        <f t="shared" si="16"/>
        <v>0</v>
      </c>
      <c r="W113" s="18" t="str">
        <f>IF('tmp２'!M114="","",'tmp２'!M114)</f>
        <v/>
      </c>
      <c r="X113" s="18">
        <f>IF('tmp２'!R114="","",'tmp２'!R114)</f>
        <v>0</v>
      </c>
      <c r="Y113" s="18">
        <v>0</v>
      </c>
      <c r="Z113" s="18">
        <f t="shared" si="17"/>
        <v>0</v>
      </c>
      <c r="AA113" s="18" t="str">
        <f>IF('tmp２'!N114="","",'tmp２'!N114)</f>
        <v/>
      </c>
      <c r="AB113" s="18">
        <f>IF('tmp２'!S114="","",'tmp２'!S114)</f>
        <v>0</v>
      </c>
      <c r="AC113" s="18">
        <v>0</v>
      </c>
      <c r="AD113" s="18">
        <f t="shared" si="18"/>
        <v>0</v>
      </c>
      <c r="AE113" s="18" t="str">
        <f>IF('tmp２'!O114="","",'tmp２'!O114)</f>
        <v/>
      </c>
      <c r="AF113" s="18">
        <f>IF('tmp２'!T114="","",'tmp２'!T114)</f>
        <v>0</v>
      </c>
      <c r="AG113" s="18">
        <v>0</v>
      </c>
      <c r="AH113" s="18">
        <f t="shared" si="19"/>
        <v>0</v>
      </c>
      <c r="AJ113" s="18">
        <v>112</v>
      </c>
      <c r="AK113" s="18" t="str">
        <f t="shared" si="20"/>
        <v/>
      </c>
      <c r="AL113" s="18" t="str">
        <f t="shared" si="21"/>
        <v/>
      </c>
      <c r="AM113" s="18" t="str">
        <f t="shared" si="22"/>
        <v/>
      </c>
      <c r="AN113" s="18" t="str">
        <f t="shared" si="23"/>
        <v/>
      </c>
      <c r="AO113" s="18" t="e">
        <f t="shared" si="24"/>
        <v>#N/A</v>
      </c>
      <c r="AP113" s="18" t="str">
        <f t="shared" si="25"/>
        <v/>
      </c>
    </row>
    <row r="114" spans="1:42">
      <c r="A114" s="18">
        <f>COUNT(E$2:E114)</f>
        <v>0</v>
      </c>
      <c r="B114" s="63" t="str">
        <f>'tmp２'!B115</f>
        <v/>
      </c>
      <c r="C114" s="63"/>
      <c r="D114" s="63"/>
      <c r="E114" s="18" t="str">
        <f>'tmp２'!C115</f>
        <v/>
      </c>
      <c r="F114" s="18" t="str">
        <f>'tmp２'!D115</f>
        <v/>
      </c>
      <c r="G114" s="18" t="str">
        <f t="shared" si="13"/>
        <v/>
      </c>
      <c r="H114" s="18" t="str">
        <f>'tmp２'!D115</f>
        <v/>
      </c>
      <c r="I114" s="18" t="str">
        <f t="shared" si="14"/>
        <v/>
      </c>
      <c r="J114" s="18" t="str">
        <f>'tmp２'!E115</f>
        <v/>
      </c>
      <c r="L114" s="18">
        <v>0</v>
      </c>
      <c r="O114" s="18" t="str">
        <f>IF('tmp２'!K115="","",'tmp２'!K115)</f>
        <v/>
      </c>
      <c r="P114" s="18">
        <f>IF('tmp２'!P115="","",'tmp２'!P115)</f>
        <v>0</v>
      </c>
      <c r="Q114" s="18">
        <v>0</v>
      </c>
      <c r="R114" s="18">
        <f t="shared" si="15"/>
        <v>0</v>
      </c>
      <c r="S114" s="18" t="str">
        <f>IF('tmp２'!L115="","",'tmp２'!L115)</f>
        <v/>
      </c>
      <c r="T114" s="18">
        <f>IF('tmp２'!Q115="","",'tmp２'!Q115)</f>
        <v>0</v>
      </c>
      <c r="U114" s="18">
        <v>0</v>
      </c>
      <c r="V114" s="18">
        <f t="shared" si="16"/>
        <v>0</v>
      </c>
      <c r="W114" s="18" t="str">
        <f>IF('tmp２'!M115="","",'tmp２'!M115)</f>
        <v/>
      </c>
      <c r="X114" s="18">
        <f>IF('tmp２'!R115="","",'tmp２'!R115)</f>
        <v>0</v>
      </c>
      <c r="Y114" s="18">
        <v>0</v>
      </c>
      <c r="Z114" s="18">
        <f t="shared" si="17"/>
        <v>0</v>
      </c>
      <c r="AA114" s="18" t="str">
        <f>IF('tmp２'!N115="","",'tmp２'!N115)</f>
        <v/>
      </c>
      <c r="AB114" s="18">
        <f>IF('tmp２'!S115="","",'tmp２'!S115)</f>
        <v>0</v>
      </c>
      <c r="AC114" s="18">
        <v>0</v>
      </c>
      <c r="AD114" s="18">
        <f t="shared" si="18"/>
        <v>0</v>
      </c>
      <c r="AE114" s="18" t="str">
        <f>IF('tmp２'!O115="","",'tmp２'!O115)</f>
        <v/>
      </c>
      <c r="AF114" s="18">
        <f>IF('tmp２'!T115="","",'tmp２'!T115)</f>
        <v>0</v>
      </c>
      <c r="AG114" s="18">
        <v>0</v>
      </c>
      <c r="AH114" s="18">
        <f t="shared" si="19"/>
        <v>0</v>
      </c>
      <c r="AJ114" s="18">
        <v>113</v>
      </c>
      <c r="AK114" s="18" t="str">
        <f t="shared" si="20"/>
        <v/>
      </c>
      <c r="AL114" s="18" t="str">
        <f t="shared" si="21"/>
        <v/>
      </c>
      <c r="AM114" s="18" t="str">
        <f t="shared" si="22"/>
        <v/>
      </c>
      <c r="AN114" s="18" t="str">
        <f t="shared" si="23"/>
        <v/>
      </c>
      <c r="AO114" s="18" t="e">
        <f t="shared" si="24"/>
        <v>#N/A</v>
      </c>
      <c r="AP114" s="18" t="str">
        <f t="shared" si="25"/>
        <v/>
      </c>
    </row>
    <row r="115" spans="1:42">
      <c r="A115" s="18">
        <f>COUNT(E$2:E115)</f>
        <v>0</v>
      </c>
      <c r="B115" s="63" t="str">
        <f>'tmp２'!B116</f>
        <v/>
      </c>
      <c r="C115" s="63"/>
      <c r="D115" s="63"/>
      <c r="E115" s="18" t="str">
        <f>'tmp２'!C116</f>
        <v/>
      </c>
      <c r="F115" s="18" t="str">
        <f>'tmp２'!D116</f>
        <v/>
      </c>
      <c r="G115" s="18" t="str">
        <f t="shared" si="13"/>
        <v/>
      </c>
      <c r="H115" s="18" t="str">
        <f>'tmp２'!D116</f>
        <v/>
      </c>
      <c r="I115" s="18" t="str">
        <f t="shared" si="14"/>
        <v/>
      </c>
      <c r="J115" s="18" t="str">
        <f>'tmp２'!E116</f>
        <v/>
      </c>
      <c r="L115" s="18">
        <v>0</v>
      </c>
      <c r="O115" s="18" t="str">
        <f>IF('tmp２'!K116="","",'tmp２'!K116)</f>
        <v/>
      </c>
      <c r="P115" s="18">
        <f>IF('tmp２'!P116="","",'tmp２'!P116)</f>
        <v>0</v>
      </c>
      <c r="Q115" s="18">
        <v>0</v>
      </c>
      <c r="R115" s="18">
        <f t="shared" si="15"/>
        <v>0</v>
      </c>
      <c r="S115" s="18" t="str">
        <f>IF('tmp２'!L116="","",'tmp２'!L116)</f>
        <v/>
      </c>
      <c r="T115" s="18">
        <f>IF('tmp２'!Q116="","",'tmp２'!Q116)</f>
        <v>0</v>
      </c>
      <c r="U115" s="18">
        <v>0</v>
      </c>
      <c r="V115" s="18">
        <f t="shared" si="16"/>
        <v>0</v>
      </c>
      <c r="W115" s="18" t="str">
        <f>IF('tmp２'!M116="","",'tmp２'!M116)</f>
        <v/>
      </c>
      <c r="X115" s="18">
        <f>IF('tmp２'!R116="","",'tmp２'!R116)</f>
        <v>0</v>
      </c>
      <c r="Y115" s="18">
        <v>0</v>
      </c>
      <c r="Z115" s="18">
        <f t="shared" si="17"/>
        <v>0</v>
      </c>
      <c r="AA115" s="18" t="str">
        <f>IF('tmp２'!N116="","",'tmp２'!N116)</f>
        <v/>
      </c>
      <c r="AB115" s="18">
        <f>IF('tmp２'!S116="","",'tmp２'!S116)</f>
        <v>0</v>
      </c>
      <c r="AC115" s="18">
        <v>0</v>
      </c>
      <c r="AD115" s="18">
        <f t="shared" si="18"/>
        <v>0</v>
      </c>
      <c r="AE115" s="18" t="str">
        <f>IF('tmp２'!O116="","",'tmp２'!O116)</f>
        <v/>
      </c>
      <c r="AF115" s="18">
        <f>IF('tmp２'!T116="","",'tmp２'!T116)</f>
        <v>0</v>
      </c>
      <c r="AG115" s="18">
        <v>0</v>
      </c>
      <c r="AH115" s="18">
        <f t="shared" si="19"/>
        <v>0</v>
      </c>
      <c r="AJ115" s="18">
        <v>114</v>
      </c>
      <c r="AK115" s="18" t="str">
        <f t="shared" si="20"/>
        <v/>
      </c>
      <c r="AL115" s="18" t="str">
        <f t="shared" si="21"/>
        <v/>
      </c>
      <c r="AM115" s="18" t="str">
        <f t="shared" si="22"/>
        <v/>
      </c>
      <c r="AN115" s="18" t="str">
        <f t="shared" si="23"/>
        <v/>
      </c>
      <c r="AO115" s="18" t="e">
        <f t="shared" si="24"/>
        <v>#N/A</v>
      </c>
      <c r="AP115" s="18" t="str">
        <f t="shared" si="25"/>
        <v/>
      </c>
    </row>
    <row r="116" spans="1:42">
      <c r="A116" s="18">
        <f>COUNT(E$2:E116)</f>
        <v>0</v>
      </c>
      <c r="B116" s="63" t="str">
        <f>'tmp２'!B117</f>
        <v/>
      </c>
      <c r="C116" s="63"/>
      <c r="D116" s="63"/>
      <c r="E116" s="18" t="str">
        <f>'tmp２'!C117</f>
        <v/>
      </c>
      <c r="F116" s="18" t="str">
        <f>'tmp２'!D117</f>
        <v/>
      </c>
      <c r="G116" s="18" t="str">
        <f t="shared" si="13"/>
        <v/>
      </c>
      <c r="H116" s="18" t="str">
        <f>'tmp２'!D117</f>
        <v/>
      </c>
      <c r="I116" s="18" t="str">
        <f t="shared" si="14"/>
        <v/>
      </c>
      <c r="J116" s="18" t="str">
        <f>'tmp２'!E117</f>
        <v/>
      </c>
      <c r="L116" s="18">
        <v>0</v>
      </c>
      <c r="O116" s="18" t="str">
        <f>IF('tmp２'!K117="","",'tmp２'!K117)</f>
        <v/>
      </c>
      <c r="P116" s="18">
        <f>IF('tmp２'!P117="","",'tmp２'!P117)</f>
        <v>0</v>
      </c>
      <c r="Q116" s="18">
        <v>0</v>
      </c>
      <c r="R116" s="18">
        <f t="shared" si="15"/>
        <v>0</v>
      </c>
      <c r="S116" s="18" t="str">
        <f>IF('tmp２'!L117="","",'tmp２'!L117)</f>
        <v/>
      </c>
      <c r="T116" s="18">
        <f>IF('tmp２'!Q117="","",'tmp２'!Q117)</f>
        <v>0</v>
      </c>
      <c r="U116" s="18">
        <v>0</v>
      </c>
      <c r="V116" s="18">
        <f t="shared" si="16"/>
        <v>0</v>
      </c>
      <c r="W116" s="18" t="str">
        <f>IF('tmp２'!M117="","",'tmp２'!M117)</f>
        <v/>
      </c>
      <c r="X116" s="18">
        <f>IF('tmp２'!R117="","",'tmp２'!R117)</f>
        <v>0</v>
      </c>
      <c r="Y116" s="18">
        <v>0</v>
      </c>
      <c r="Z116" s="18">
        <f t="shared" si="17"/>
        <v>0</v>
      </c>
      <c r="AA116" s="18" t="str">
        <f>IF('tmp２'!N117="","",'tmp２'!N117)</f>
        <v/>
      </c>
      <c r="AB116" s="18">
        <f>IF('tmp２'!S117="","",'tmp２'!S117)</f>
        <v>0</v>
      </c>
      <c r="AC116" s="18">
        <v>0</v>
      </c>
      <c r="AD116" s="18">
        <f t="shared" si="18"/>
        <v>0</v>
      </c>
      <c r="AE116" s="18" t="str">
        <f>IF('tmp２'!O117="","",'tmp２'!O117)</f>
        <v/>
      </c>
      <c r="AF116" s="18">
        <f>IF('tmp２'!T117="","",'tmp２'!T117)</f>
        <v>0</v>
      </c>
      <c r="AG116" s="18">
        <v>0</v>
      </c>
      <c r="AH116" s="18">
        <f t="shared" si="19"/>
        <v>0</v>
      </c>
      <c r="AJ116" s="18">
        <v>115</v>
      </c>
      <c r="AK116" s="18" t="str">
        <f t="shared" si="20"/>
        <v/>
      </c>
      <c r="AL116" s="18" t="str">
        <f t="shared" si="21"/>
        <v/>
      </c>
      <c r="AM116" s="18" t="str">
        <f t="shared" si="22"/>
        <v/>
      </c>
      <c r="AN116" s="18" t="str">
        <f t="shared" si="23"/>
        <v/>
      </c>
      <c r="AO116" s="18" t="e">
        <f t="shared" si="24"/>
        <v>#N/A</v>
      </c>
      <c r="AP116" s="18" t="str">
        <f t="shared" si="25"/>
        <v/>
      </c>
    </row>
    <row r="117" spans="1:42">
      <c r="A117" s="18">
        <f>COUNT(E$2:E117)</f>
        <v>0</v>
      </c>
      <c r="B117" s="63" t="str">
        <f>'tmp２'!B118</f>
        <v/>
      </c>
      <c r="C117" s="63"/>
      <c r="D117" s="63"/>
      <c r="E117" s="18" t="str">
        <f>'tmp２'!C118</f>
        <v/>
      </c>
      <c r="F117" s="18" t="str">
        <f>'tmp２'!D118</f>
        <v/>
      </c>
      <c r="G117" s="18" t="str">
        <f t="shared" si="13"/>
        <v/>
      </c>
      <c r="H117" s="18" t="str">
        <f>'tmp２'!D118</f>
        <v/>
      </c>
      <c r="I117" s="18" t="str">
        <f t="shared" si="14"/>
        <v/>
      </c>
      <c r="J117" s="18" t="str">
        <f>'tmp２'!E118</f>
        <v/>
      </c>
      <c r="L117" s="18">
        <v>0</v>
      </c>
      <c r="O117" s="18" t="str">
        <f>IF('tmp２'!K118="","",'tmp２'!K118)</f>
        <v/>
      </c>
      <c r="P117" s="18">
        <f>IF('tmp２'!P118="","",'tmp２'!P118)</f>
        <v>0</v>
      </c>
      <c r="Q117" s="18">
        <v>0</v>
      </c>
      <c r="R117" s="18">
        <f t="shared" si="15"/>
        <v>0</v>
      </c>
      <c r="S117" s="18" t="str">
        <f>IF('tmp２'!L118="","",'tmp２'!L118)</f>
        <v/>
      </c>
      <c r="T117" s="18">
        <f>IF('tmp２'!Q118="","",'tmp２'!Q118)</f>
        <v>0</v>
      </c>
      <c r="U117" s="18">
        <v>0</v>
      </c>
      <c r="V117" s="18">
        <f t="shared" si="16"/>
        <v>0</v>
      </c>
      <c r="W117" s="18" t="str">
        <f>IF('tmp２'!M118="","",'tmp２'!M118)</f>
        <v/>
      </c>
      <c r="X117" s="18">
        <f>IF('tmp２'!R118="","",'tmp２'!R118)</f>
        <v>0</v>
      </c>
      <c r="Y117" s="18">
        <v>0</v>
      </c>
      <c r="Z117" s="18">
        <f t="shared" si="17"/>
        <v>0</v>
      </c>
      <c r="AA117" s="18" t="str">
        <f>IF('tmp２'!N118="","",'tmp２'!N118)</f>
        <v/>
      </c>
      <c r="AB117" s="18">
        <f>IF('tmp２'!S118="","",'tmp２'!S118)</f>
        <v>0</v>
      </c>
      <c r="AC117" s="18">
        <v>0</v>
      </c>
      <c r="AD117" s="18">
        <f t="shared" si="18"/>
        <v>0</v>
      </c>
      <c r="AE117" s="18" t="str">
        <f>IF('tmp２'!O118="","",'tmp２'!O118)</f>
        <v/>
      </c>
      <c r="AF117" s="18">
        <f>IF('tmp２'!T118="","",'tmp２'!T118)</f>
        <v>0</v>
      </c>
      <c r="AG117" s="18">
        <v>0</v>
      </c>
      <c r="AH117" s="18">
        <f t="shared" si="19"/>
        <v>0</v>
      </c>
      <c r="AJ117" s="18">
        <v>116</v>
      </c>
      <c r="AK117" s="18" t="str">
        <f t="shared" si="20"/>
        <v/>
      </c>
      <c r="AL117" s="18" t="str">
        <f t="shared" si="21"/>
        <v/>
      </c>
      <c r="AM117" s="18" t="str">
        <f t="shared" si="22"/>
        <v/>
      </c>
      <c r="AN117" s="18" t="str">
        <f t="shared" si="23"/>
        <v/>
      </c>
      <c r="AO117" s="18" t="e">
        <f t="shared" si="24"/>
        <v>#N/A</v>
      </c>
      <c r="AP117" s="18" t="str">
        <f t="shared" si="25"/>
        <v/>
      </c>
    </row>
    <row r="118" spans="1:42">
      <c r="A118" s="18">
        <f>COUNT(E$2:E118)</f>
        <v>0</v>
      </c>
      <c r="B118" s="63" t="str">
        <f>'tmp２'!B119</f>
        <v/>
      </c>
      <c r="C118" s="63"/>
      <c r="D118" s="63"/>
      <c r="E118" s="18" t="str">
        <f>'tmp２'!C119</f>
        <v/>
      </c>
      <c r="F118" s="18" t="str">
        <f>'tmp２'!D119</f>
        <v/>
      </c>
      <c r="G118" s="18" t="str">
        <f t="shared" si="13"/>
        <v/>
      </c>
      <c r="H118" s="18" t="str">
        <f>'tmp２'!D119</f>
        <v/>
      </c>
      <c r="I118" s="18" t="str">
        <f t="shared" si="14"/>
        <v/>
      </c>
      <c r="J118" s="18" t="str">
        <f>'tmp２'!E119</f>
        <v/>
      </c>
      <c r="L118" s="18">
        <v>0</v>
      </c>
      <c r="O118" s="18" t="str">
        <f>IF('tmp２'!K119="","",'tmp２'!K119)</f>
        <v/>
      </c>
      <c r="P118" s="18">
        <f>IF('tmp２'!P119="","",'tmp２'!P119)</f>
        <v>0</v>
      </c>
      <c r="Q118" s="18">
        <v>0</v>
      </c>
      <c r="R118" s="18">
        <f t="shared" si="15"/>
        <v>0</v>
      </c>
      <c r="S118" s="18" t="str">
        <f>IF('tmp２'!L119="","",'tmp２'!L119)</f>
        <v/>
      </c>
      <c r="T118" s="18">
        <f>IF('tmp２'!Q119="","",'tmp２'!Q119)</f>
        <v>0</v>
      </c>
      <c r="U118" s="18">
        <v>0</v>
      </c>
      <c r="V118" s="18">
        <f t="shared" si="16"/>
        <v>0</v>
      </c>
      <c r="W118" s="18" t="str">
        <f>IF('tmp２'!M119="","",'tmp２'!M119)</f>
        <v/>
      </c>
      <c r="X118" s="18">
        <f>IF('tmp２'!R119="","",'tmp２'!R119)</f>
        <v>0</v>
      </c>
      <c r="Y118" s="18">
        <v>0</v>
      </c>
      <c r="Z118" s="18">
        <f t="shared" si="17"/>
        <v>0</v>
      </c>
      <c r="AA118" s="18" t="str">
        <f>IF('tmp２'!N119="","",'tmp２'!N119)</f>
        <v/>
      </c>
      <c r="AB118" s="18">
        <f>IF('tmp２'!S119="","",'tmp２'!S119)</f>
        <v>0</v>
      </c>
      <c r="AC118" s="18">
        <v>0</v>
      </c>
      <c r="AD118" s="18">
        <f t="shared" si="18"/>
        <v>0</v>
      </c>
      <c r="AE118" s="18" t="str">
        <f>IF('tmp２'!O119="","",'tmp２'!O119)</f>
        <v/>
      </c>
      <c r="AF118" s="18">
        <f>IF('tmp２'!T119="","",'tmp２'!T119)</f>
        <v>0</v>
      </c>
      <c r="AG118" s="18">
        <v>0</v>
      </c>
      <c r="AH118" s="18">
        <f t="shared" si="19"/>
        <v>0</v>
      </c>
      <c r="AJ118" s="18">
        <v>117</v>
      </c>
      <c r="AK118" s="18" t="str">
        <f t="shared" si="20"/>
        <v/>
      </c>
      <c r="AL118" s="18" t="str">
        <f t="shared" si="21"/>
        <v/>
      </c>
      <c r="AM118" s="18" t="str">
        <f t="shared" si="22"/>
        <v/>
      </c>
      <c r="AN118" s="18" t="str">
        <f t="shared" si="23"/>
        <v/>
      </c>
      <c r="AO118" s="18" t="e">
        <f t="shared" si="24"/>
        <v>#N/A</v>
      </c>
      <c r="AP118" s="18" t="str">
        <f t="shared" si="25"/>
        <v/>
      </c>
    </row>
    <row r="119" spans="1:42">
      <c r="A119" s="18">
        <f>COUNT(E$2:E119)</f>
        <v>0</v>
      </c>
      <c r="B119" s="63" t="str">
        <f>'tmp２'!B120</f>
        <v/>
      </c>
      <c r="C119" s="63"/>
      <c r="D119" s="63"/>
      <c r="E119" s="18" t="str">
        <f>'tmp２'!C120</f>
        <v/>
      </c>
      <c r="F119" s="18" t="str">
        <f>'tmp２'!D120</f>
        <v/>
      </c>
      <c r="G119" s="18" t="str">
        <f t="shared" si="13"/>
        <v/>
      </c>
      <c r="H119" s="18" t="str">
        <f>'tmp２'!D120</f>
        <v/>
      </c>
      <c r="I119" s="18" t="str">
        <f t="shared" si="14"/>
        <v/>
      </c>
      <c r="J119" s="18" t="str">
        <f>'tmp２'!E120</f>
        <v/>
      </c>
      <c r="L119" s="18">
        <v>0</v>
      </c>
      <c r="O119" s="18" t="str">
        <f>IF('tmp２'!K120="","",'tmp２'!K120)</f>
        <v/>
      </c>
      <c r="P119" s="18">
        <f>IF('tmp２'!P120="","",'tmp２'!P120)</f>
        <v>0</v>
      </c>
      <c r="Q119" s="18">
        <v>0</v>
      </c>
      <c r="R119" s="18">
        <f t="shared" si="15"/>
        <v>0</v>
      </c>
      <c r="S119" s="18" t="str">
        <f>IF('tmp２'!L120="","",'tmp２'!L120)</f>
        <v/>
      </c>
      <c r="T119" s="18">
        <f>IF('tmp２'!Q120="","",'tmp２'!Q120)</f>
        <v>0</v>
      </c>
      <c r="U119" s="18">
        <v>0</v>
      </c>
      <c r="V119" s="18">
        <f t="shared" si="16"/>
        <v>0</v>
      </c>
      <c r="W119" s="18" t="str">
        <f>IF('tmp２'!M120="","",'tmp２'!M120)</f>
        <v/>
      </c>
      <c r="X119" s="18">
        <f>IF('tmp２'!R120="","",'tmp２'!R120)</f>
        <v>0</v>
      </c>
      <c r="Y119" s="18">
        <v>0</v>
      </c>
      <c r="Z119" s="18">
        <f t="shared" si="17"/>
        <v>0</v>
      </c>
      <c r="AA119" s="18" t="str">
        <f>IF('tmp２'!N120="","",'tmp２'!N120)</f>
        <v/>
      </c>
      <c r="AB119" s="18">
        <f>IF('tmp２'!S120="","",'tmp２'!S120)</f>
        <v>0</v>
      </c>
      <c r="AC119" s="18">
        <v>0</v>
      </c>
      <c r="AD119" s="18">
        <f t="shared" si="18"/>
        <v>0</v>
      </c>
      <c r="AE119" s="18" t="str">
        <f>IF('tmp２'!O120="","",'tmp２'!O120)</f>
        <v/>
      </c>
      <c r="AF119" s="18">
        <f>IF('tmp２'!T120="","",'tmp２'!T120)</f>
        <v>0</v>
      </c>
      <c r="AG119" s="18">
        <v>0</v>
      </c>
      <c r="AH119" s="18">
        <f t="shared" si="19"/>
        <v>0</v>
      </c>
      <c r="AJ119" s="18">
        <v>118</v>
      </c>
      <c r="AK119" s="18" t="str">
        <f t="shared" si="20"/>
        <v/>
      </c>
      <c r="AL119" s="18" t="str">
        <f t="shared" si="21"/>
        <v/>
      </c>
      <c r="AM119" s="18" t="str">
        <f t="shared" si="22"/>
        <v/>
      </c>
      <c r="AN119" s="18" t="str">
        <f t="shared" si="23"/>
        <v/>
      </c>
      <c r="AO119" s="18" t="e">
        <f t="shared" si="24"/>
        <v>#N/A</v>
      </c>
      <c r="AP119" s="18" t="str">
        <f t="shared" si="25"/>
        <v/>
      </c>
    </row>
    <row r="120" spans="1:42">
      <c r="A120" s="18">
        <f>COUNT(E$2:E120)</f>
        <v>0</v>
      </c>
      <c r="B120" s="63" t="str">
        <f>'tmp２'!B121</f>
        <v/>
      </c>
      <c r="C120" s="63"/>
      <c r="D120" s="63"/>
      <c r="E120" s="18" t="str">
        <f>'tmp２'!C121</f>
        <v/>
      </c>
      <c r="F120" s="18" t="str">
        <f>'tmp２'!D121</f>
        <v/>
      </c>
      <c r="G120" s="18" t="str">
        <f t="shared" si="13"/>
        <v/>
      </c>
      <c r="H120" s="18" t="str">
        <f>'tmp２'!D121</f>
        <v/>
      </c>
      <c r="I120" s="18" t="str">
        <f t="shared" si="14"/>
        <v/>
      </c>
      <c r="J120" s="18" t="str">
        <f>'tmp２'!E121</f>
        <v/>
      </c>
      <c r="L120" s="18">
        <v>0</v>
      </c>
      <c r="O120" s="18" t="str">
        <f>IF('tmp２'!K121="","",'tmp２'!K121)</f>
        <v/>
      </c>
      <c r="P120" s="18">
        <f>IF('tmp２'!P121="","",'tmp２'!P121)</f>
        <v>0</v>
      </c>
      <c r="Q120" s="18">
        <v>0</v>
      </c>
      <c r="R120" s="18">
        <f t="shared" si="15"/>
        <v>0</v>
      </c>
      <c r="S120" s="18" t="str">
        <f>IF('tmp２'!L121="","",'tmp２'!L121)</f>
        <v/>
      </c>
      <c r="T120" s="18">
        <f>IF('tmp２'!Q121="","",'tmp２'!Q121)</f>
        <v>0</v>
      </c>
      <c r="U120" s="18">
        <v>0</v>
      </c>
      <c r="V120" s="18">
        <f t="shared" si="16"/>
        <v>0</v>
      </c>
      <c r="W120" s="18" t="str">
        <f>IF('tmp２'!M121="","",'tmp２'!M121)</f>
        <v/>
      </c>
      <c r="X120" s="18">
        <f>IF('tmp２'!R121="","",'tmp２'!R121)</f>
        <v>0</v>
      </c>
      <c r="Y120" s="18">
        <v>0</v>
      </c>
      <c r="Z120" s="18">
        <f t="shared" si="17"/>
        <v>0</v>
      </c>
      <c r="AA120" s="18" t="str">
        <f>IF('tmp２'!N121="","",'tmp２'!N121)</f>
        <v/>
      </c>
      <c r="AB120" s="18">
        <f>IF('tmp２'!S121="","",'tmp２'!S121)</f>
        <v>0</v>
      </c>
      <c r="AC120" s="18">
        <v>0</v>
      </c>
      <c r="AD120" s="18">
        <f t="shared" si="18"/>
        <v>0</v>
      </c>
      <c r="AE120" s="18" t="str">
        <f>IF('tmp２'!O121="","",'tmp２'!O121)</f>
        <v/>
      </c>
      <c r="AF120" s="18">
        <f>IF('tmp２'!T121="","",'tmp２'!T121)</f>
        <v>0</v>
      </c>
      <c r="AG120" s="18">
        <v>0</v>
      </c>
      <c r="AH120" s="18">
        <f t="shared" si="19"/>
        <v>0</v>
      </c>
      <c r="AJ120" s="18">
        <v>119</v>
      </c>
      <c r="AK120" s="18" t="str">
        <f t="shared" si="20"/>
        <v/>
      </c>
      <c r="AL120" s="18" t="str">
        <f t="shared" si="21"/>
        <v/>
      </c>
      <c r="AM120" s="18" t="str">
        <f t="shared" si="22"/>
        <v/>
      </c>
      <c r="AN120" s="18" t="str">
        <f t="shared" si="23"/>
        <v/>
      </c>
      <c r="AO120" s="18" t="e">
        <f t="shared" si="24"/>
        <v>#N/A</v>
      </c>
      <c r="AP120" s="18" t="str">
        <f t="shared" si="25"/>
        <v/>
      </c>
    </row>
    <row r="121" spans="1:42">
      <c r="A121" s="18">
        <f>COUNT(E$2:E121)</f>
        <v>0</v>
      </c>
      <c r="B121" s="63" t="str">
        <f>'tmp２'!B122</f>
        <v/>
      </c>
      <c r="C121" s="63"/>
      <c r="D121" s="63"/>
      <c r="E121" s="18" t="str">
        <f>'tmp２'!C122</f>
        <v/>
      </c>
      <c r="F121" s="18" t="str">
        <f>'tmp２'!D122</f>
        <v/>
      </c>
      <c r="G121" s="18" t="str">
        <f t="shared" si="13"/>
        <v/>
      </c>
      <c r="H121" s="18" t="str">
        <f>'tmp２'!D122</f>
        <v/>
      </c>
      <c r="I121" s="18" t="str">
        <f t="shared" si="14"/>
        <v/>
      </c>
      <c r="J121" s="18" t="str">
        <f>'tmp２'!E122</f>
        <v/>
      </c>
      <c r="L121" s="18">
        <v>0</v>
      </c>
      <c r="O121" s="18" t="str">
        <f>IF('tmp２'!K122="","",'tmp２'!K122)</f>
        <v/>
      </c>
      <c r="P121" s="18">
        <f>IF('tmp２'!P122="","",'tmp２'!P122)</f>
        <v>0</v>
      </c>
      <c r="Q121" s="18">
        <v>0</v>
      </c>
      <c r="R121" s="18">
        <f t="shared" si="15"/>
        <v>0</v>
      </c>
      <c r="S121" s="18" t="str">
        <f>IF('tmp２'!L122="","",'tmp２'!L122)</f>
        <v/>
      </c>
      <c r="T121" s="18">
        <f>IF('tmp２'!Q122="","",'tmp２'!Q122)</f>
        <v>0</v>
      </c>
      <c r="U121" s="18">
        <v>0</v>
      </c>
      <c r="V121" s="18">
        <f t="shared" si="16"/>
        <v>0</v>
      </c>
      <c r="W121" s="18" t="str">
        <f>IF('tmp２'!M122="","",'tmp２'!M122)</f>
        <v/>
      </c>
      <c r="X121" s="18">
        <f>IF('tmp２'!R122="","",'tmp２'!R122)</f>
        <v>0</v>
      </c>
      <c r="Y121" s="18">
        <v>0</v>
      </c>
      <c r="Z121" s="18">
        <f t="shared" si="17"/>
        <v>0</v>
      </c>
      <c r="AA121" s="18" t="str">
        <f>IF('tmp２'!N122="","",'tmp２'!N122)</f>
        <v/>
      </c>
      <c r="AB121" s="18">
        <f>IF('tmp２'!S122="","",'tmp２'!S122)</f>
        <v>0</v>
      </c>
      <c r="AC121" s="18">
        <v>0</v>
      </c>
      <c r="AD121" s="18">
        <f t="shared" si="18"/>
        <v>0</v>
      </c>
      <c r="AE121" s="18" t="str">
        <f>IF('tmp２'!O122="","",'tmp２'!O122)</f>
        <v/>
      </c>
      <c r="AF121" s="18">
        <f>IF('tmp２'!T122="","",'tmp２'!T122)</f>
        <v>0</v>
      </c>
      <c r="AG121" s="18">
        <v>0</v>
      </c>
      <c r="AH121" s="18">
        <f t="shared" si="19"/>
        <v>0</v>
      </c>
      <c r="AJ121" s="18">
        <v>120</v>
      </c>
      <c r="AK121" s="18" t="str">
        <f t="shared" si="20"/>
        <v/>
      </c>
      <c r="AL121" s="18" t="str">
        <f t="shared" si="21"/>
        <v/>
      </c>
      <c r="AM121" s="18" t="str">
        <f t="shared" si="22"/>
        <v/>
      </c>
      <c r="AN121" s="18" t="str">
        <f t="shared" si="23"/>
        <v/>
      </c>
      <c r="AO121" s="18" t="e">
        <f t="shared" si="24"/>
        <v>#N/A</v>
      </c>
      <c r="AP121" s="18" t="str">
        <f t="shared" si="25"/>
        <v/>
      </c>
    </row>
    <row r="122" spans="1:42">
      <c r="A122" s="18">
        <f>COUNT(E$2:E122)</f>
        <v>0</v>
      </c>
      <c r="B122" s="63" t="str">
        <f>'tmp２'!B123</f>
        <v/>
      </c>
      <c r="C122" s="63"/>
      <c r="D122" s="63"/>
      <c r="E122" s="18" t="str">
        <f>'tmp２'!C123</f>
        <v/>
      </c>
      <c r="F122" s="18" t="str">
        <f>'tmp２'!D123</f>
        <v/>
      </c>
      <c r="G122" s="18" t="str">
        <f t="shared" si="13"/>
        <v/>
      </c>
      <c r="H122" s="18" t="str">
        <f>'tmp２'!D123</f>
        <v/>
      </c>
      <c r="I122" s="18" t="str">
        <f t="shared" si="14"/>
        <v/>
      </c>
      <c r="J122" s="18" t="str">
        <f>'tmp２'!E123</f>
        <v/>
      </c>
      <c r="L122" s="18">
        <v>0</v>
      </c>
      <c r="O122" s="18" t="str">
        <f>IF('tmp２'!K123="","",'tmp２'!K123)</f>
        <v/>
      </c>
      <c r="P122" s="18">
        <f>IF('tmp２'!P123="","",'tmp２'!P123)</f>
        <v>0</v>
      </c>
      <c r="Q122" s="18">
        <v>0</v>
      </c>
      <c r="R122" s="18">
        <f t="shared" si="15"/>
        <v>0</v>
      </c>
      <c r="S122" s="18" t="str">
        <f>IF('tmp２'!L123="","",'tmp２'!L123)</f>
        <v/>
      </c>
      <c r="T122" s="18">
        <f>IF('tmp２'!Q123="","",'tmp２'!Q123)</f>
        <v>0</v>
      </c>
      <c r="U122" s="18">
        <v>0</v>
      </c>
      <c r="V122" s="18">
        <f t="shared" si="16"/>
        <v>0</v>
      </c>
      <c r="W122" s="18" t="str">
        <f>IF('tmp２'!M123="","",'tmp２'!M123)</f>
        <v/>
      </c>
      <c r="X122" s="18">
        <f>IF('tmp２'!R123="","",'tmp２'!R123)</f>
        <v>0</v>
      </c>
      <c r="Y122" s="18">
        <v>0</v>
      </c>
      <c r="Z122" s="18">
        <f t="shared" si="17"/>
        <v>0</v>
      </c>
      <c r="AA122" s="18" t="str">
        <f>IF('tmp２'!N123="","",'tmp２'!N123)</f>
        <v/>
      </c>
      <c r="AB122" s="18">
        <f>IF('tmp２'!S123="","",'tmp２'!S123)</f>
        <v>0</v>
      </c>
      <c r="AC122" s="18">
        <v>0</v>
      </c>
      <c r="AD122" s="18">
        <f t="shared" si="18"/>
        <v>0</v>
      </c>
      <c r="AE122" s="18" t="str">
        <f>IF('tmp２'!O123="","",'tmp２'!O123)</f>
        <v/>
      </c>
      <c r="AF122" s="18">
        <f>IF('tmp２'!T123="","",'tmp２'!T123)</f>
        <v>0</v>
      </c>
      <c r="AG122" s="18">
        <v>0</v>
      </c>
      <c r="AH122" s="18">
        <f t="shared" si="19"/>
        <v>0</v>
      </c>
      <c r="AJ122" s="18">
        <v>121</v>
      </c>
      <c r="AK122" s="18" t="str">
        <f t="shared" si="20"/>
        <v/>
      </c>
      <c r="AL122" s="18" t="str">
        <f t="shared" si="21"/>
        <v/>
      </c>
      <c r="AM122" s="18" t="str">
        <f t="shared" si="22"/>
        <v/>
      </c>
      <c r="AN122" s="18" t="str">
        <f t="shared" si="23"/>
        <v/>
      </c>
      <c r="AO122" s="18" t="e">
        <f t="shared" si="24"/>
        <v>#N/A</v>
      </c>
      <c r="AP122" s="18" t="str">
        <f t="shared" si="25"/>
        <v/>
      </c>
    </row>
    <row r="123" spans="1:42">
      <c r="A123" s="18">
        <f>COUNT(E$2:E123)</f>
        <v>0</v>
      </c>
      <c r="B123" s="63" t="str">
        <f>'tmp２'!B124</f>
        <v/>
      </c>
      <c r="C123" s="63"/>
      <c r="D123" s="63"/>
      <c r="E123" s="18" t="str">
        <f>'tmp２'!C124</f>
        <v/>
      </c>
      <c r="F123" s="18" t="str">
        <f>'tmp２'!D124</f>
        <v/>
      </c>
      <c r="G123" s="18" t="str">
        <f t="shared" si="13"/>
        <v/>
      </c>
      <c r="H123" s="18" t="str">
        <f>'tmp２'!D124</f>
        <v/>
      </c>
      <c r="I123" s="18" t="str">
        <f t="shared" si="14"/>
        <v/>
      </c>
      <c r="J123" s="18" t="str">
        <f>'tmp２'!E124</f>
        <v/>
      </c>
      <c r="L123" s="18">
        <v>0</v>
      </c>
      <c r="O123" s="18" t="str">
        <f>IF('tmp２'!K124="","",'tmp２'!K124)</f>
        <v/>
      </c>
      <c r="P123" s="18">
        <f>IF('tmp２'!P124="","",'tmp２'!P124)</f>
        <v>0</v>
      </c>
      <c r="Q123" s="18">
        <v>0</v>
      </c>
      <c r="R123" s="18">
        <f t="shared" si="15"/>
        <v>0</v>
      </c>
      <c r="S123" s="18" t="str">
        <f>IF('tmp２'!L124="","",'tmp２'!L124)</f>
        <v/>
      </c>
      <c r="T123" s="18">
        <f>IF('tmp２'!Q124="","",'tmp２'!Q124)</f>
        <v>0</v>
      </c>
      <c r="U123" s="18">
        <v>0</v>
      </c>
      <c r="V123" s="18">
        <f t="shared" si="16"/>
        <v>0</v>
      </c>
      <c r="W123" s="18" t="str">
        <f>IF('tmp２'!M124="","",'tmp２'!M124)</f>
        <v/>
      </c>
      <c r="X123" s="18">
        <f>IF('tmp２'!R124="","",'tmp２'!R124)</f>
        <v>0</v>
      </c>
      <c r="Y123" s="18">
        <v>0</v>
      </c>
      <c r="Z123" s="18">
        <f t="shared" si="17"/>
        <v>0</v>
      </c>
      <c r="AA123" s="18" t="str">
        <f>IF('tmp２'!N124="","",'tmp２'!N124)</f>
        <v/>
      </c>
      <c r="AB123" s="18">
        <f>IF('tmp２'!S124="","",'tmp２'!S124)</f>
        <v>0</v>
      </c>
      <c r="AC123" s="18">
        <v>0</v>
      </c>
      <c r="AD123" s="18">
        <f t="shared" si="18"/>
        <v>0</v>
      </c>
      <c r="AE123" s="18" t="str">
        <f>IF('tmp２'!O124="","",'tmp２'!O124)</f>
        <v/>
      </c>
      <c r="AF123" s="18">
        <f>IF('tmp２'!T124="","",'tmp２'!T124)</f>
        <v>0</v>
      </c>
      <c r="AG123" s="18">
        <v>0</v>
      </c>
      <c r="AH123" s="18">
        <f t="shared" si="19"/>
        <v>0</v>
      </c>
      <c r="AJ123" s="18">
        <v>122</v>
      </c>
      <c r="AK123" s="18" t="str">
        <f t="shared" si="20"/>
        <v/>
      </c>
      <c r="AL123" s="18" t="str">
        <f t="shared" si="21"/>
        <v/>
      </c>
      <c r="AM123" s="18" t="str">
        <f t="shared" si="22"/>
        <v/>
      </c>
      <c r="AN123" s="18" t="str">
        <f t="shared" si="23"/>
        <v/>
      </c>
      <c r="AO123" s="18" t="e">
        <f t="shared" si="24"/>
        <v>#N/A</v>
      </c>
      <c r="AP123" s="18" t="str">
        <f t="shared" si="25"/>
        <v/>
      </c>
    </row>
    <row r="124" spans="1:42">
      <c r="A124" s="18">
        <f>COUNT(E$2:E124)</f>
        <v>0</v>
      </c>
      <c r="B124" s="63" t="str">
        <f>'tmp２'!B125</f>
        <v/>
      </c>
      <c r="C124" s="63"/>
      <c r="D124" s="63"/>
      <c r="E124" s="18" t="str">
        <f>'tmp２'!C125</f>
        <v/>
      </c>
      <c r="F124" s="18" t="str">
        <f>'tmp２'!D125</f>
        <v/>
      </c>
      <c r="G124" s="18" t="str">
        <f t="shared" si="13"/>
        <v/>
      </c>
      <c r="H124" s="18" t="str">
        <f>'tmp２'!D125</f>
        <v/>
      </c>
      <c r="I124" s="18" t="str">
        <f t="shared" si="14"/>
        <v/>
      </c>
      <c r="J124" s="18" t="str">
        <f>'tmp２'!E125</f>
        <v/>
      </c>
      <c r="L124" s="18">
        <v>0</v>
      </c>
      <c r="O124" s="18" t="str">
        <f>IF('tmp２'!K125="","",'tmp２'!K125)</f>
        <v/>
      </c>
      <c r="P124" s="18">
        <f>IF('tmp２'!P125="","",'tmp２'!P125)</f>
        <v>0</v>
      </c>
      <c r="Q124" s="18">
        <v>0</v>
      </c>
      <c r="R124" s="18">
        <f t="shared" si="15"/>
        <v>0</v>
      </c>
      <c r="S124" s="18" t="str">
        <f>IF('tmp２'!L125="","",'tmp２'!L125)</f>
        <v/>
      </c>
      <c r="T124" s="18">
        <f>IF('tmp２'!Q125="","",'tmp２'!Q125)</f>
        <v>0</v>
      </c>
      <c r="U124" s="18">
        <v>0</v>
      </c>
      <c r="V124" s="18">
        <f t="shared" si="16"/>
        <v>0</v>
      </c>
      <c r="W124" s="18" t="str">
        <f>IF('tmp２'!M125="","",'tmp２'!M125)</f>
        <v/>
      </c>
      <c r="X124" s="18">
        <f>IF('tmp２'!R125="","",'tmp２'!R125)</f>
        <v>0</v>
      </c>
      <c r="Y124" s="18">
        <v>0</v>
      </c>
      <c r="Z124" s="18">
        <f t="shared" si="17"/>
        <v>0</v>
      </c>
      <c r="AA124" s="18" t="str">
        <f>IF('tmp２'!N125="","",'tmp２'!N125)</f>
        <v/>
      </c>
      <c r="AB124" s="18">
        <f>IF('tmp２'!S125="","",'tmp２'!S125)</f>
        <v>0</v>
      </c>
      <c r="AC124" s="18">
        <v>0</v>
      </c>
      <c r="AD124" s="18">
        <f t="shared" si="18"/>
        <v>0</v>
      </c>
      <c r="AE124" s="18" t="str">
        <f>IF('tmp２'!O125="","",'tmp２'!O125)</f>
        <v/>
      </c>
      <c r="AF124" s="18">
        <f>IF('tmp２'!T125="","",'tmp２'!T125)</f>
        <v>0</v>
      </c>
      <c r="AG124" s="18">
        <v>0</v>
      </c>
      <c r="AH124" s="18">
        <f t="shared" si="19"/>
        <v>0</v>
      </c>
      <c r="AJ124" s="18">
        <v>123</v>
      </c>
      <c r="AK124" s="18" t="str">
        <f t="shared" si="20"/>
        <v/>
      </c>
      <c r="AL124" s="18" t="str">
        <f t="shared" si="21"/>
        <v/>
      </c>
      <c r="AM124" s="18" t="str">
        <f t="shared" si="22"/>
        <v/>
      </c>
      <c r="AN124" s="18" t="str">
        <f t="shared" si="23"/>
        <v/>
      </c>
      <c r="AO124" s="18" t="e">
        <f t="shared" si="24"/>
        <v>#N/A</v>
      </c>
      <c r="AP124" s="18" t="str">
        <f t="shared" si="25"/>
        <v/>
      </c>
    </row>
    <row r="125" spans="1:42">
      <c r="A125" s="18">
        <f>COUNT(E$2:E125)</f>
        <v>0</v>
      </c>
      <c r="B125" s="63" t="str">
        <f>'tmp２'!B126</f>
        <v/>
      </c>
      <c r="C125" s="63"/>
      <c r="D125" s="63"/>
      <c r="E125" s="18" t="str">
        <f>'tmp２'!C126</f>
        <v/>
      </c>
      <c r="F125" s="18" t="str">
        <f>'tmp２'!D126</f>
        <v/>
      </c>
      <c r="G125" s="18" t="str">
        <f t="shared" si="13"/>
        <v/>
      </c>
      <c r="H125" s="18" t="str">
        <f>'tmp２'!D126</f>
        <v/>
      </c>
      <c r="I125" s="18" t="str">
        <f t="shared" si="14"/>
        <v/>
      </c>
      <c r="J125" s="18" t="str">
        <f>'tmp２'!E126</f>
        <v/>
      </c>
      <c r="L125" s="18">
        <v>0</v>
      </c>
      <c r="O125" s="18" t="str">
        <f>IF('tmp２'!K126="","",'tmp２'!K126)</f>
        <v/>
      </c>
      <c r="P125" s="18">
        <f>IF('tmp２'!P126="","",'tmp２'!P126)</f>
        <v>0</v>
      </c>
      <c r="Q125" s="18">
        <v>0</v>
      </c>
      <c r="R125" s="18">
        <f t="shared" si="15"/>
        <v>0</v>
      </c>
      <c r="S125" s="18" t="str">
        <f>IF('tmp２'!L126="","",'tmp２'!L126)</f>
        <v/>
      </c>
      <c r="T125" s="18">
        <f>IF('tmp２'!Q126="","",'tmp２'!Q126)</f>
        <v>0</v>
      </c>
      <c r="U125" s="18">
        <v>0</v>
      </c>
      <c r="V125" s="18">
        <f t="shared" si="16"/>
        <v>0</v>
      </c>
      <c r="W125" s="18" t="str">
        <f>IF('tmp２'!M126="","",'tmp２'!M126)</f>
        <v/>
      </c>
      <c r="X125" s="18">
        <f>IF('tmp２'!R126="","",'tmp２'!R126)</f>
        <v>0</v>
      </c>
      <c r="Y125" s="18">
        <v>0</v>
      </c>
      <c r="Z125" s="18">
        <f t="shared" si="17"/>
        <v>0</v>
      </c>
      <c r="AA125" s="18" t="str">
        <f>IF('tmp２'!N126="","",'tmp２'!N126)</f>
        <v/>
      </c>
      <c r="AB125" s="18">
        <f>IF('tmp２'!S126="","",'tmp２'!S126)</f>
        <v>0</v>
      </c>
      <c r="AC125" s="18">
        <v>0</v>
      </c>
      <c r="AD125" s="18">
        <f t="shared" si="18"/>
        <v>0</v>
      </c>
      <c r="AE125" s="18" t="str">
        <f>IF('tmp２'!O126="","",'tmp２'!O126)</f>
        <v/>
      </c>
      <c r="AF125" s="18">
        <f>IF('tmp２'!T126="","",'tmp２'!T126)</f>
        <v>0</v>
      </c>
      <c r="AG125" s="18">
        <v>0</v>
      </c>
      <c r="AH125" s="18">
        <f t="shared" si="19"/>
        <v>0</v>
      </c>
      <c r="AJ125" s="18">
        <v>124</v>
      </c>
      <c r="AK125" s="18" t="str">
        <f t="shared" si="20"/>
        <v/>
      </c>
      <c r="AL125" s="18" t="str">
        <f t="shared" si="21"/>
        <v/>
      </c>
      <c r="AM125" s="18" t="str">
        <f t="shared" si="22"/>
        <v/>
      </c>
      <c r="AN125" s="18" t="str">
        <f t="shared" si="23"/>
        <v/>
      </c>
      <c r="AO125" s="18" t="e">
        <f t="shared" si="24"/>
        <v>#N/A</v>
      </c>
      <c r="AP125" s="18" t="str">
        <f t="shared" si="25"/>
        <v/>
      </c>
    </row>
    <row r="126" spans="1:42">
      <c r="A126" s="18">
        <f>COUNT(E$2:E126)</f>
        <v>0</v>
      </c>
      <c r="B126" s="63" t="str">
        <f>'tmp２'!B127</f>
        <v/>
      </c>
      <c r="C126" s="63"/>
      <c r="D126" s="63"/>
      <c r="E126" s="18" t="str">
        <f>'tmp２'!C127</f>
        <v/>
      </c>
      <c r="F126" s="18" t="str">
        <f>'tmp２'!D127</f>
        <v/>
      </c>
      <c r="G126" s="18" t="str">
        <f t="shared" si="13"/>
        <v/>
      </c>
      <c r="H126" s="18" t="str">
        <f>'tmp２'!D127</f>
        <v/>
      </c>
      <c r="I126" s="18" t="str">
        <f t="shared" si="14"/>
        <v/>
      </c>
      <c r="J126" s="18" t="str">
        <f>'tmp２'!E127</f>
        <v/>
      </c>
      <c r="L126" s="18">
        <v>0</v>
      </c>
      <c r="O126" s="18" t="str">
        <f>IF('tmp２'!K127="","",'tmp２'!K127)</f>
        <v/>
      </c>
      <c r="P126" s="18">
        <f>IF('tmp２'!P127="","",'tmp２'!P127)</f>
        <v>0</v>
      </c>
      <c r="Q126" s="18">
        <v>0</v>
      </c>
      <c r="R126" s="18">
        <f t="shared" si="15"/>
        <v>0</v>
      </c>
      <c r="S126" s="18" t="str">
        <f>IF('tmp２'!L127="","",'tmp２'!L127)</f>
        <v/>
      </c>
      <c r="T126" s="18">
        <f>IF('tmp２'!Q127="","",'tmp２'!Q127)</f>
        <v>0</v>
      </c>
      <c r="U126" s="18">
        <v>0</v>
      </c>
      <c r="V126" s="18">
        <f t="shared" si="16"/>
        <v>0</v>
      </c>
      <c r="W126" s="18" t="str">
        <f>IF('tmp２'!M127="","",'tmp２'!M127)</f>
        <v/>
      </c>
      <c r="X126" s="18">
        <f>IF('tmp２'!R127="","",'tmp２'!R127)</f>
        <v>0</v>
      </c>
      <c r="Y126" s="18">
        <v>0</v>
      </c>
      <c r="Z126" s="18">
        <f t="shared" si="17"/>
        <v>0</v>
      </c>
      <c r="AA126" s="18" t="str">
        <f>IF('tmp２'!N127="","",'tmp２'!N127)</f>
        <v/>
      </c>
      <c r="AB126" s="18">
        <f>IF('tmp２'!S127="","",'tmp２'!S127)</f>
        <v>0</v>
      </c>
      <c r="AC126" s="18">
        <v>0</v>
      </c>
      <c r="AD126" s="18">
        <f t="shared" si="18"/>
        <v>0</v>
      </c>
      <c r="AE126" s="18" t="str">
        <f>IF('tmp２'!O127="","",'tmp２'!O127)</f>
        <v/>
      </c>
      <c r="AF126" s="18">
        <f>IF('tmp２'!T127="","",'tmp２'!T127)</f>
        <v>0</v>
      </c>
      <c r="AG126" s="18">
        <v>0</v>
      </c>
      <c r="AH126" s="18">
        <f t="shared" si="19"/>
        <v>0</v>
      </c>
      <c r="AJ126" s="18">
        <v>125</v>
      </c>
      <c r="AK126" s="18" t="str">
        <f t="shared" si="20"/>
        <v/>
      </c>
      <c r="AL126" s="18" t="str">
        <f t="shared" si="21"/>
        <v/>
      </c>
      <c r="AM126" s="18" t="str">
        <f t="shared" si="22"/>
        <v/>
      </c>
      <c r="AN126" s="18" t="str">
        <f t="shared" si="23"/>
        <v/>
      </c>
      <c r="AO126" s="18" t="e">
        <f t="shared" si="24"/>
        <v>#N/A</v>
      </c>
      <c r="AP126" s="18" t="str">
        <f t="shared" si="25"/>
        <v/>
      </c>
    </row>
    <row r="127" spans="1:42">
      <c r="A127" s="18">
        <f>COUNT(E$2:E127)</f>
        <v>0</v>
      </c>
      <c r="B127" s="63" t="str">
        <f>'tmp２'!B128</f>
        <v/>
      </c>
      <c r="C127" s="63"/>
      <c r="D127" s="63"/>
      <c r="E127" s="18" t="str">
        <f>'tmp２'!C128</f>
        <v/>
      </c>
      <c r="F127" s="18" t="str">
        <f>'tmp２'!D128</f>
        <v/>
      </c>
      <c r="G127" s="18" t="str">
        <f t="shared" si="13"/>
        <v/>
      </c>
      <c r="H127" s="18" t="str">
        <f>'tmp２'!D128</f>
        <v/>
      </c>
      <c r="I127" s="18" t="str">
        <f t="shared" si="14"/>
        <v/>
      </c>
      <c r="J127" s="18" t="str">
        <f>'tmp２'!E128</f>
        <v/>
      </c>
      <c r="L127" s="18">
        <v>0</v>
      </c>
      <c r="O127" s="18" t="str">
        <f>IF('tmp２'!K128="","",'tmp２'!K128)</f>
        <v/>
      </c>
      <c r="P127" s="18">
        <f>IF('tmp２'!P128="","",'tmp２'!P128)</f>
        <v>0</v>
      </c>
      <c r="Q127" s="18">
        <v>0</v>
      </c>
      <c r="R127" s="18">
        <f t="shared" si="15"/>
        <v>0</v>
      </c>
      <c r="S127" s="18" t="str">
        <f>IF('tmp２'!L128="","",'tmp２'!L128)</f>
        <v/>
      </c>
      <c r="T127" s="18">
        <f>IF('tmp２'!Q128="","",'tmp２'!Q128)</f>
        <v>0</v>
      </c>
      <c r="U127" s="18">
        <v>0</v>
      </c>
      <c r="V127" s="18">
        <f t="shared" si="16"/>
        <v>0</v>
      </c>
      <c r="W127" s="18" t="str">
        <f>IF('tmp２'!M128="","",'tmp２'!M128)</f>
        <v/>
      </c>
      <c r="X127" s="18">
        <f>IF('tmp２'!R128="","",'tmp２'!R128)</f>
        <v>0</v>
      </c>
      <c r="Y127" s="18">
        <v>0</v>
      </c>
      <c r="Z127" s="18">
        <f t="shared" si="17"/>
        <v>0</v>
      </c>
      <c r="AA127" s="18" t="str">
        <f>IF('tmp２'!N128="","",'tmp２'!N128)</f>
        <v/>
      </c>
      <c r="AB127" s="18">
        <f>IF('tmp２'!S128="","",'tmp２'!S128)</f>
        <v>0</v>
      </c>
      <c r="AC127" s="18">
        <v>0</v>
      </c>
      <c r="AD127" s="18">
        <f t="shared" si="18"/>
        <v>0</v>
      </c>
      <c r="AE127" s="18" t="str">
        <f>IF('tmp２'!O128="","",'tmp２'!O128)</f>
        <v/>
      </c>
      <c r="AF127" s="18">
        <f>IF('tmp２'!T128="","",'tmp２'!T128)</f>
        <v>0</v>
      </c>
      <c r="AG127" s="18">
        <v>0</v>
      </c>
      <c r="AH127" s="18">
        <f t="shared" si="19"/>
        <v>0</v>
      </c>
      <c r="AJ127" s="18">
        <v>126</v>
      </c>
      <c r="AK127" s="18" t="str">
        <f t="shared" si="20"/>
        <v/>
      </c>
      <c r="AL127" s="18" t="str">
        <f t="shared" si="21"/>
        <v/>
      </c>
      <c r="AM127" s="18" t="str">
        <f t="shared" si="22"/>
        <v/>
      </c>
      <c r="AN127" s="18" t="str">
        <f t="shared" si="23"/>
        <v/>
      </c>
      <c r="AO127" s="18" t="e">
        <f t="shared" si="24"/>
        <v>#N/A</v>
      </c>
      <c r="AP127" s="18" t="str">
        <f t="shared" si="25"/>
        <v/>
      </c>
    </row>
    <row r="128" spans="1:42">
      <c r="A128" s="18">
        <f>COUNT(E$2:E128)</f>
        <v>0</v>
      </c>
      <c r="B128" s="63" t="str">
        <f>'tmp２'!B129</f>
        <v/>
      </c>
      <c r="C128" s="63"/>
      <c r="D128" s="63"/>
      <c r="E128" s="18" t="str">
        <f>'tmp２'!C129</f>
        <v/>
      </c>
      <c r="F128" s="18" t="str">
        <f>'tmp２'!D129</f>
        <v/>
      </c>
      <c r="G128" s="18" t="str">
        <f t="shared" si="13"/>
        <v/>
      </c>
      <c r="H128" s="18" t="str">
        <f>'tmp２'!D129</f>
        <v/>
      </c>
      <c r="I128" s="18" t="str">
        <f t="shared" si="14"/>
        <v/>
      </c>
      <c r="J128" s="18" t="str">
        <f>'tmp２'!E129</f>
        <v/>
      </c>
      <c r="L128" s="18">
        <v>0</v>
      </c>
      <c r="O128" s="18" t="str">
        <f>IF('tmp２'!K129="","",'tmp２'!K129)</f>
        <v/>
      </c>
      <c r="P128" s="18">
        <f>IF('tmp２'!P129="","",'tmp２'!P129)</f>
        <v>0</v>
      </c>
      <c r="Q128" s="18">
        <v>0</v>
      </c>
      <c r="R128" s="18">
        <f t="shared" si="15"/>
        <v>0</v>
      </c>
      <c r="S128" s="18" t="str">
        <f>IF('tmp２'!L129="","",'tmp２'!L129)</f>
        <v/>
      </c>
      <c r="T128" s="18">
        <f>IF('tmp２'!Q129="","",'tmp２'!Q129)</f>
        <v>0</v>
      </c>
      <c r="U128" s="18">
        <v>0</v>
      </c>
      <c r="V128" s="18">
        <f t="shared" si="16"/>
        <v>0</v>
      </c>
      <c r="W128" s="18" t="str">
        <f>IF('tmp２'!M129="","",'tmp２'!M129)</f>
        <v/>
      </c>
      <c r="X128" s="18">
        <f>IF('tmp２'!R129="","",'tmp２'!R129)</f>
        <v>0</v>
      </c>
      <c r="Y128" s="18">
        <v>0</v>
      </c>
      <c r="Z128" s="18">
        <f t="shared" si="17"/>
        <v>0</v>
      </c>
      <c r="AA128" s="18" t="str">
        <f>IF('tmp２'!N129="","",'tmp２'!N129)</f>
        <v/>
      </c>
      <c r="AB128" s="18">
        <f>IF('tmp２'!S129="","",'tmp２'!S129)</f>
        <v>0</v>
      </c>
      <c r="AC128" s="18">
        <v>0</v>
      </c>
      <c r="AD128" s="18">
        <f t="shared" si="18"/>
        <v>0</v>
      </c>
      <c r="AE128" s="18" t="str">
        <f>IF('tmp２'!O129="","",'tmp２'!O129)</f>
        <v/>
      </c>
      <c r="AF128" s="18">
        <f>IF('tmp２'!T129="","",'tmp２'!T129)</f>
        <v>0</v>
      </c>
      <c r="AG128" s="18">
        <v>0</v>
      </c>
      <c r="AH128" s="18">
        <f t="shared" si="19"/>
        <v>0</v>
      </c>
      <c r="AJ128" s="18">
        <v>127</v>
      </c>
      <c r="AK128" s="18" t="str">
        <f t="shared" si="20"/>
        <v/>
      </c>
      <c r="AL128" s="18" t="str">
        <f t="shared" si="21"/>
        <v/>
      </c>
      <c r="AM128" s="18" t="str">
        <f t="shared" si="22"/>
        <v/>
      </c>
      <c r="AN128" s="18" t="str">
        <f t="shared" si="23"/>
        <v/>
      </c>
      <c r="AO128" s="18" t="e">
        <f t="shared" si="24"/>
        <v>#N/A</v>
      </c>
      <c r="AP128" s="18" t="str">
        <f t="shared" si="25"/>
        <v/>
      </c>
    </row>
    <row r="129" spans="1:42">
      <c r="A129" s="18">
        <f>COUNT(E$2:E129)</f>
        <v>0</v>
      </c>
      <c r="B129" s="63" t="str">
        <f>'tmp２'!B130</f>
        <v/>
      </c>
      <c r="C129" s="63"/>
      <c r="D129" s="63"/>
      <c r="E129" s="18" t="str">
        <f>'tmp２'!C130</f>
        <v/>
      </c>
      <c r="F129" s="18" t="str">
        <f>'tmp２'!D130</f>
        <v/>
      </c>
      <c r="G129" s="18" t="str">
        <f t="shared" si="13"/>
        <v/>
      </c>
      <c r="H129" s="18" t="str">
        <f>'tmp２'!D130</f>
        <v/>
      </c>
      <c r="I129" s="18" t="str">
        <f t="shared" si="14"/>
        <v/>
      </c>
      <c r="J129" s="18" t="str">
        <f>'tmp２'!E130</f>
        <v/>
      </c>
      <c r="L129" s="18">
        <v>0</v>
      </c>
      <c r="O129" s="18" t="str">
        <f>IF('tmp２'!K130="","",'tmp２'!K130)</f>
        <v/>
      </c>
      <c r="P129" s="18">
        <f>IF('tmp２'!P130="","",'tmp２'!P130)</f>
        <v>0</v>
      </c>
      <c r="Q129" s="18">
        <v>0</v>
      </c>
      <c r="R129" s="18">
        <f t="shared" si="15"/>
        <v>0</v>
      </c>
      <c r="S129" s="18" t="str">
        <f>IF('tmp２'!L130="","",'tmp２'!L130)</f>
        <v/>
      </c>
      <c r="T129" s="18">
        <f>IF('tmp２'!Q130="","",'tmp２'!Q130)</f>
        <v>0</v>
      </c>
      <c r="U129" s="18">
        <v>0</v>
      </c>
      <c r="V129" s="18">
        <f t="shared" si="16"/>
        <v>0</v>
      </c>
      <c r="W129" s="18" t="str">
        <f>IF('tmp２'!M130="","",'tmp２'!M130)</f>
        <v/>
      </c>
      <c r="X129" s="18">
        <f>IF('tmp２'!R130="","",'tmp２'!R130)</f>
        <v>0</v>
      </c>
      <c r="Y129" s="18">
        <v>0</v>
      </c>
      <c r="Z129" s="18">
        <f t="shared" si="17"/>
        <v>0</v>
      </c>
      <c r="AA129" s="18" t="str">
        <f>IF('tmp２'!N130="","",'tmp２'!N130)</f>
        <v/>
      </c>
      <c r="AB129" s="18">
        <f>IF('tmp２'!S130="","",'tmp２'!S130)</f>
        <v>0</v>
      </c>
      <c r="AC129" s="18">
        <v>0</v>
      </c>
      <c r="AD129" s="18">
        <f t="shared" si="18"/>
        <v>0</v>
      </c>
      <c r="AE129" s="18" t="str">
        <f>IF('tmp２'!O130="","",'tmp２'!O130)</f>
        <v/>
      </c>
      <c r="AF129" s="18">
        <f>IF('tmp２'!T130="","",'tmp２'!T130)</f>
        <v>0</v>
      </c>
      <c r="AG129" s="18">
        <v>0</v>
      </c>
      <c r="AH129" s="18">
        <f t="shared" si="19"/>
        <v>0</v>
      </c>
      <c r="AJ129" s="18">
        <v>128</v>
      </c>
      <c r="AK129" s="18" t="str">
        <f t="shared" si="20"/>
        <v/>
      </c>
      <c r="AL129" s="18" t="str">
        <f t="shared" si="21"/>
        <v/>
      </c>
      <c r="AM129" s="18" t="str">
        <f t="shared" si="22"/>
        <v/>
      </c>
      <c r="AN129" s="18" t="str">
        <f t="shared" si="23"/>
        <v/>
      </c>
      <c r="AO129" s="18" t="e">
        <f t="shared" si="24"/>
        <v>#N/A</v>
      </c>
      <c r="AP129" s="18" t="str">
        <f t="shared" si="25"/>
        <v/>
      </c>
    </row>
    <row r="130" spans="1:42">
      <c r="A130" s="18">
        <f>COUNT(E$2:E130)</f>
        <v>0</v>
      </c>
      <c r="B130" s="63" t="str">
        <f>'tmp２'!B131</f>
        <v/>
      </c>
      <c r="C130" s="63"/>
      <c r="D130" s="63"/>
      <c r="E130" s="18" t="str">
        <f>'tmp２'!C131</f>
        <v/>
      </c>
      <c r="F130" s="18" t="str">
        <f>'tmp２'!D131</f>
        <v/>
      </c>
      <c r="G130" s="18" t="str">
        <f t="shared" si="13"/>
        <v/>
      </c>
      <c r="H130" s="18" t="str">
        <f>'tmp２'!D131</f>
        <v/>
      </c>
      <c r="I130" s="18" t="str">
        <f t="shared" si="14"/>
        <v/>
      </c>
      <c r="J130" s="18" t="str">
        <f>'tmp２'!E131</f>
        <v/>
      </c>
      <c r="L130" s="18">
        <v>0</v>
      </c>
      <c r="O130" s="18" t="str">
        <f>IF('tmp２'!K131="","",'tmp２'!K131)</f>
        <v/>
      </c>
      <c r="P130" s="18">
        <f>IF('tmp２'!P131="","",'tmp２'!P131)</f>
        <v>0</v>
      </c>
      <c r="Q130" s="18">
        <v>0</v>
      </c>
      <c r="R130" s="18">
        <f t="shared" si="15"/>
        <v>0</v>
      </c>
      <c r="S130" s="18" t="str">
        <f>IF('tmp２'!L131="","",'tmp２'!L131)</f>
        <v/>
      </c>
      <c r="T130" s="18">
        <f>IF('tmp２'!Q131="","",'tmp２'!Q131)</f>
        <v>0</v>
      </c>
      <c r="U130" s="18">
        <v>0</v>
      </c>
      <c r="V130" s="18">
        <f t="shared" si="16"/>
        <v>0</v>
      </c>
      <c r="W130" s="18" t="str">
        <f>IF('tmp２'!M131="","",'tmp２'!M131)</f>
        <v/>
      </c>
      <c r="X130" s="18">
        <f>IF('tmp２'!R131="","",'tmp２'!R131)</f>
        <v>0</v>
      </c>
      <c r="Y130" s="18">
        <v>0</v>
      </c>
      <c r="Z130" s="18">
        <f t="shared" si="17"/>
        <v>0</v>
      </c>
      <c r="AA130" s="18" t="str">
        <f>IF('tmp２'!N131="","",'tmp２'!N131)</f>
        <v/>
      </c>
      <c r="AB130" s="18">
        <f>IF('tmp２'!S131="","",'tmp２'!S131)</f>
        <v>0</v>
      </c>
      <c r="AC130" s="18">
        <v>0</v>
      </c>
      <c r="AD130" s="18">
        <f t="shared" si="18"/>
        <v>0</v>
      </c>
      <c r="AE130" s="18" t="str">
        <f>IF('tmp２'!O131="","",'tmp２'!O131)</f>
        <v/>
      </c>
      <c r="AF130" s="18">
        <f>IF('tmp２'!T131="","",'tmp２'!T131)</f>
        <v>0</v>
      </c>
      <c r="AG130" s="18">
        <v>0</v>
      </c>
      <c r="AH130" s="18">
        <f t="shared" si="19"/>
        <v>0</v>
      </c>
      <c r="AJ130" s="18">
        <v>129</v>
      </c>
      <c r="AK130" s="18" t="str">
        <f t="shared" si="20"/>
        <v/>
      </c>
      <c r="AL130" s="18" t="str">
        <f t="shared" si="21"/>
        <v/>
      </c>
      <c r="AM130" s="18" t="str">
        <f t="shared" si="22"/>
        <v/>
      </c>
      <c r="AN130" s="18" t="str">
        <f t="shared" si="23"/>
        <v/>
      </c>
      <c r="AO130" s="18" t="e">
        <f t="shared" si="24"/>
        <v>#N/A</v>
      </c>
      <c r="AP130" s="18" t="str">
        <f t="shared" si="25"/>
        <v/>
      </c>
    </row>
    <row r="131" spans="1:42">
      <c r="A131" s="18">
        <f>COUNT(E$2:E131)</f>
        <v>0</v>
      </c>
      <c r="B131" s="63" t="str">
        <f>'tmp２'!B132</f>
        <v/>
      </c>
      <c r="C131" s="63"/>
      <c r="D131" s="63"/>
      <c r="E131" s="18" t="str">
        <f>'tmp２'!C132</f>
        <v/>
      </c>
      <c r="F131" s="18" t="str">
        <f>'tmp２'!D132</f>
        <v/>
      </c>
      <c r="G131" s="18" t="str">
        <f t="shared" ref="G131:G194" si="26">IF(E131="","",VLOOKUP(E131,一覧範囲,8,FALSE))</f>
        <v/>
      </c>
      <c r="H131" s="18" t="str">
        <f>'tmp２'!D132</f>
        <v/>
      </c>
      <c r="I131" s="18" t="str">
        <f t="shared" ref="I131:I194" si="27">IF(E131="","",1)</f>
        <v/>
      </c>
      <c r="J131" s="18" t="str">
        <f>'tmp２'!E132</f>
        <v/>
      </c>
      <c r="L131" s="18">
        <v>0</v>
      </c>
      <c r="O131" s="18" t="str">
        <f>IF('tmp２'!K132="","",'tmp２'!K132)</f>
        <v/>
      </c>
      <c r="P131" s="18">
        <f>IF('tmp２'!P132="","",'tmp２'!P132)</f>
        <v>0</v>
      </c>
      <c r="Q131" s="18">
        <v>0</v>
      </c>
      <c r="R131" s="18">
        <f t="shared" ref="R131:R194" si="28">IF(P131=0,0,2)</f>
        <v>0</v>
      </c>
      <c r="S131" s="18" t="str">
        <f>IF('tmp２'!L132="","",'tmp２'!L132)</f>
        <v/>
      </c>
      <c r="T131" s="18">
        <f>IF('tmp２'!Q132="","",'tmp２'!Q132)</f>
        <v>0</v>
      </c>
      <c r="U131" s="18">
        <v>0</v>
      </c>
      <c r="V131" s="18">
        <f t="shared" ref="V131:V194" si="29">IF(T131=0,0,2)</f>
        <v>0</v>
      </c>
      <c r="W131" s="18" t="str">
        <f>IF('tmp２'!M132="","",'tmp２'!M132)</f>
        <v/>
      </c>
      <c r="X131" s="18">
        <f>IF('tmp２'!R132="","",'tmp２'!R132)</f>
        <v>0</v>
      </c>
      <c r="Y131" s="18">
        <v>0</v>
      </c>
      <c r="Z131" s="18">
        <f t="shared" ref="Z131:Z194" si="30">IF(X131=0,0,2)</f>
        <v>0</v>
      </c>
      <c r="AA131" s="18" t="str">
        <f>IF('tmp２'!N132="","",'tmp２'!N132)</f>
        <v/>
      </c>
      <c r="AB131" s="18">
        <f>IF('tmp２'!S132="","",'tmp２'!S132)</f>
        <v>0</v>
      </c>
      <c r="AC131" s="18">
        <v>0</v>
      </c>
      <c r="AD131" s="18">
        <f t="shared" ref="AD131:AD194" si="31">IF(AB131=0,0,2)</f>
        <v>0</v>
      </c>
      <c r="AE131" s="18" t="str">
        <f>IF('tmp２'!O132="","",'tmp２'!O132)</f>
        <v/>
      </c>
      <c r="AF131" s="18">
        <f>IF('tmp２'!T132="","",'tmp２'!T132)</f>
        <v>0</v>
      </c>
      <c r="AG131" s="18">
        <v>0</v>
      </c>
      <c r="AH131" s="18">
        <f t="shared" ref="AH131:AH194" si="32">IF(AF131=0,0,2)</f>
        <v>0</v>
      </c>
      <c r="AJ131" s="18">
        <v>130</v>
      </c>
      <c r="AK131" s="18" t="str">
        <f t="shared" ref="AK131:AK194" si="33">E131</f>
        <v/>
      </c>
      <c r="AL131" s="18" t="str">
        <f t="shared" ref="AL131:AL194" si="34">IF(AK131="","",AJ131+AP131)</f>
        <v/>
      </c>
      <c r="AM131" s="18" t="str">
        <f t="shared" ref="AM131:AM194" si="35">IF(AL131="","",RANK(AL131,AL$2:AL$401,1))</f>
        <v/>
      </c>
      <c r="AN131" s="18" t="str">
        <f t="shared" ref="AN131:AN194" si="36">AK131</f>
        <v/>
      </c>
      <c r="AO131" s="18" t="e">
        <f t="shared" ref="AO131:AO194" si="37">VLOOKUP(AJ131,AM$2:AN$401,2,FALSE)</f>
        <v>#N/A</v>
      </c>
      <c r="AP131" s="18" t="str">
        <f t="shared" ref="AP131:AP194" si="38">IF(AK131="","",AK131/1000)</f>
        <v/>
      </c>
    </row>
    <row r="132" spans="1:42">
      <c r="A132" s="18">
        <f>COUNT(E$2:E132)</f>
        <v>0</v>
      </c>
      <c r="B132" s="63" t="str">
        <f>'tmp２'!B133</f>
        <v/>
      </c>
      <c r="C132" s="63"/>
      <c r="D132" s="63"/>
      <c r="E132" s="18" t="str">
        <f>'tmp２'!C133</f>
        <v/>
      </c>
      <c r="F132" s="18" t="str">
        <f>'tmp２'!D133</f>
        <v/>
      </c>
      <c r="G132" s="18" t="str">
        <f t="shared" si="26"/>
        <v/>
      </c>
      <c r="H132" s="18" t="str">
        <f>'tmp２'!D133</f>
        <v/>
      </c>
      <c r="I132" s="18" t="str">
        <f t="shared" si="27"/>
        <v/>
      </c>
      <c r="J132" s="18" t="str">
        <f>'tmp２'!E133</f>
        <v/>
      </c>
      <c r="L132" s="18">
        <v>0</v>
      </c>
      <c r="O132" s="18" t="str">
        <f>IF('tmp２'!K133="","",'tmp２'!K133)</f>
        <v/>
      </c>
      <c r="P132" s="18">
        <f>IF('tmp２'!P133="","",'tmp２'!P133)</f>
        <v>0</v>
      </c>
      <c r="Q132" s="18">
        <v>0</v>
      </c>
      <c r="R132" s="18">
        <f t="shared" si="28"/>
        <v>0</v>
      </c>
      <c r="S132" s="18" t="str">
        <f>IF('tmp２'!L133="","",'tmp２'!L133)</f>
        <v/>
      </c>
      <c r="T132" s="18">
        <f>IF('tmp２'!Q133="","",'tmp２'!Q133)</f>
        <v>0</v>
      </c>
      <c r="U132" s="18">
        <v>0</v>
      </c>
      <c r="V132" s="18">
        <f t="shared" si="29"/>
        <v>0</v>
      </c>
      <c r="W132" s="18" t="str">
        <f>IF('tmp２'!M133="","",'tmp２'!M133)</f>
        <v/>
      </c>
      <c r="X132" s="18">
        <f>IF('tmp２'!R133="","",'tmp２'!R133)</f>
        <v>0</v>
      </c>
      <c r="Y132" s="18">
        <v>0</v>
      </c>
      <c r="Z132" s="18">
        <f t="shared" si="30"/>
        <v>0</v>
      </c>
      <c r="AA132" s="18" t="str">
        <f>IF('tmp２'!N133="","",'tmp２'!N133)</f>
        <v/>
      </c>
      <c r="AB132" s="18">
        <f>IF('tmp２'!S133="","",'tmp２'!S133)</f>
        <v>0</v>
      </c>
      <c r="AC132" s="18">
        <v>0</v>
      </c>
      <c r="AD132" s="18">
        <f t="shared" si="31"/>
        <v>0</v>
      </c>
      <c r="AE132" s="18" t="str">
        <f>IF('tmp２'!O133="","",'tmp２'!O133)</f>
        <v/>
      </c>
      <c r="AF132" s="18">
        <f>IF('tmp２'!T133="","",'tmp２'!T133)</f>
        <v>0</v>
      </c>
      <c r="AG132" s="18">
        <v>0</v>
      </c>
      <c r="AH132" s="18">
        <f t="shared" si="32"/>
        <v>0</v>
      </c>
      <c r="AJ132" s="18">
        <v>131</v>
      </c>
      <c r="AK132" s="18" t="str">
        <f t="shared" si="33"/>
        <v/>
      </c>
      <c r="AL132" s="18" t="str">
        <f t="shared" si="34"/>
        <v/>
      </c>
      <c r="AM132" s="18" t="str">
        <f t="shared" si="35"/>
        <v/>
      </c>
      <c r="AN132" s="18" t="str">
        <f t="shared" si="36"/>
        <v/>
      </c>
      <c r="AO132" s="18" t="e">
        <f t="shared" si="37"/>
        <v>#N/A</v>
      </c>
      <c r="AP132" s="18" t="str">
        <f t="shared" si="38"/>
        <v/>
      </c>
    </row>
    <row r="133" spans="1:42">
      <c r="A133" s="18">
        <f>COUNT(E$2:E133)</f>
        <v>0</v>
      </c>
      <c r="B133" s="63" t="str">
        <f>'tmp２'!B134</f>
        <v/>
      </c>
      <c r="C133" s="63"/>
      <c r="D133" s="63"/>
      <c r="E133" s="18" t="str">
        <f>'tmp２'!C134</f>
        <v/>
      </c>
      <c r="F133" s="18" t="str">
        <f>'tmp２'!D134</f>
        <v/>
      </c>
      <c r="G133" s="18" t="str">
        <f t="shared" si="26"/>
        <v/>
      </c>
      <c r="H133" s="18" t="str">
        <f>'tmp２'!D134</f>
        <v/>
      </c>
      <c r="I133" s="18" t="str">
        <f t="shared" si="27"/>
        <v/>
      </c>
      <c r="J133" s="18" t="str">
        <f>'tmp２'!E134</f>
        <v/>
      </c>
      <c r="L133" s="18">
        <v>0</v>
      </c>
      <c r="O133" s="18" t="str">
        <f>IF('tmp２'!K134="","",'tmp２'!K134)</f>
        <v/>
      </c>
      <c r="P133" s="18">
        <f>IF('tmp２'!P134="","",'tmp２'!P134)</f>
        <v>0</v>
      </c>
      <c r="Q133" s="18">
        <v>0</v>
      </c>
      <c r="R133" s="18">
        <f t="shared" si="28"/>
        <v>0</v>
      </c>
      <c r="S133" s="18" t="str">
        <f>IF('tmp２'!L134="","",'tmp２'!L134)</f>
        <v/>
      </c>
      <c r="T133" s="18">
        <f>IF('tmp２'!Q134="","",'tmp２'!Q134)</f>
        <v>0</v>
      </c>
      <c r="U133" s="18">
        <v>0</v>
      </c>
      <c r="V133" s="18">
        <f t="shared" si="29"/>
        <v>0</v>
      </c>
      <c r="W133" s="18" t="str">
        <f>IF('tmp２'!M134="","",'tmp２'!M134)</f>
        <v/>
      </c>
      <c r="X133" s="18">
        <f>IF('tmp２'!R134="","",'tmp２'!R134)</f>
        <v>0</v>
      </c>
      <c r="Y133" s="18">
        <v>0</v>
      </c>
      <c r="Z133" s="18">
        <f t="shared" si="30"/>
        <v>0</v>
      </c>
      <c r="AA133" s="18" t="str">
        <f>IF('tmp２'!N134="","",'tmp２'!N134)</f>
        <v/>
      </c>
      <c r="AB133" s="18">
        <f>IF('tmp２'!S134="","",'tmp２'!S134)</f>
        <v>0</v>
      </c>
      <c r="AC133" s="18">
        <v>0</v>
      </c>
      <c r="AD133" s="18">
        <f t="shared" si="31"/>
        <v>0</v>
      </c>
      <c r="AE133" s="18" t="str">
        <f>IF('tmp２'!O134="","",'tmp２'!O134)</f>
        <v/>
      </c>
      <c r="AF133" s="18">
        <f>IF('tmp２'!T134="","",'tmp２'!T134)</f>
        <v>0</v>
      </c>
      <c r="AG133" s="18">
        <v>0</v>
      </c>
      <c r="AH133" s="18">
        <f t="shared" si="32"/>
        <v>0</v>
      </c>
      <c r="AJ133" s="18">
        <v>132</v>
      </c>
      <c r="AK133" s="18" t="str">
        <f t="shared" si="33"/>
        <v/>
      </c>
      <c r="AL133" s="18" t="str">
        <f t="shared" si="34"/>
        <v/>
      </c>
      <c r="AM133" s="18" t="str">
        <f t="shared" si="35"/>
        <v/>
      </c>
      <c r="AN133" s="18" t="str">
        <f t="shared" si="36"/>
        <v/>
      </c>
      <c r="AO133" s="18" t="e">
        <f t="shared" si="37"/>
        <v>#N/A</v>
      </c>
      <c r="AP133" s="18" t="str">
        <f t="shared" si="38"/>
        <v/>
      </c>
    </row>
    <row r="134" spans="1:42">
      <c r="A134" s="18">
        <f>COUNT(E$2:E134)</f>
        <v>0</v>
      </c>
      <c r="B134" s="63" t="str">
        <f>'tmp２'!B135</f>
        <v/>
      </c>
      <c r="C134" s="63"/>
      <c r="D134" s="63"/>
      <c r="E134" s="18" t="str">
        <f>'tmp２'!C135</f>
        <v/>
      </c>
      <c r="F134" s="18" t="str">
        <f>'tmp２'!D135</f>
        <v/>
      </c>
      <c r="G134" s="18" t="str">
        <f t="shared" si="26"/>
        <v/>
      </c>
      <c r="H134" s="18" t="str">
        <f>'tmp２'!D135</f>
        <v/>
      </c>
      <c r="I134" s="18" t="str">
        <f t="shared" si="27"/>
        <v/>
      </c>
      <c r="J134" s="18" t="str">
        <f>'tmp２'!E135</f>
        <v/>
      </c>
      <c r="L134" s="18">
        <v>0</v>
      </c>
      <c r="O134" s="18" t="str">
        <f>IF('tmp２'!K135="","",'tmp２'!K135)</f>
        <v/>
      </c>
      <c r="P134" s="18">
        <f>IF('tmp２'!P135="","",'tmp２'!P135)</f>
        <v>0</v>
      </c>
      <c r="Q134" s="18">
        <v>0</v>
      </c>
      <c r="R134" s="18">
        <f t="shared" si="28"/>
        <v>0</v>
      </c>
      <c r="S134" s="18" t="str">
        <f>IF('tmp２'!L135="","",'tmp２'!L135)</f>
        <v/>
      </c>
      <c r="T134" s="18">
        <f>IF('tmp２'!Q135="","",'tmp２'!Q135)</f>
        <v>0</v>
      </c>
      <c r="U134" s="18">
        <v>0</v>
      </c>
      <c r="V134" s="18">
        <f t="shared" si="29"/>
        <v>0</v>
      </c>
      <c r="W134" s="18" t="str">
        <f>IF('tmp２'!M135="","",'tmp２'!M135)</f>
        <v/>
      </c>
      <c r="X134" s="18">
        <f>IF('tmp２'!R135="","",'tmp２'!R135)</f>
        <v>0</v>
      </c>
      <c r="Y134" s="18">
        <v>0</v>
      </c>
      <c r="Z134" s="18">
        <f t="shared" si="30"/>
        <v>0</v>
      </c>
      <c r="AA134" s="18" t="str">
        <f>IF('tmp２'!N135="","",'tmp２'!N135)</f>
        <v/>
      </c>
      <c r="AB134" s="18">
        <f>IF('tmp２'!S135="","",'tmp２'!S135)</f>
        <v>0</v>
      </c>
      <c r="AC134" s="18">
        <v>0</v>
      </c>
      <c r="AD134" s="18">
        <f t="shared" si="31"/>
        <v>0</v>
      </c>
      <c r="AE134" s="18" t="str">
        <f>IF('tmp２'!O135="","",'tmp２'!O135)</f>
        <v/>
      </c>
      <c r="AF134" s="18">
        <f>IF('tmp２'!T135="","",'tmp２'!T135)</f>
        <v>0</v>
      </c>
      <c r="AG134" s="18">
        <v>0</v>
      </c>
      <c r="AH134" s="18">
        <f t="shared" si="32"/>
        <v>0</v>
      </c>
      <c r="AJ134" s="18">
        <v>133</v>
      </c>
      <c r="AK134" s="18" t="str">
        <f t="shared" si="33"/>
        <v/>
      </c>
      <c r="AL134" s="18" t="str">
        <f t="shared" si="34"/>
        <v/>
      </c>
      <c r="AM134" s="18" t="str">
        <f t="shared" si="35"/>
        <v/>
      </c>
      <c r="AN134" s="18" t="str">
        <f t="shared" si="36"/>
        <v/>
      </c>
      <c r="AO134" s="18" t="e">
        <f t="shared" si="37"/>
        <v>#N/A</v>
      </c>
      <c r="AP134" s="18" t="str">
        <f t="shared" si="38"/>
        <v/>
      </c>
    </row>
    <row r="135" spans="1:42">
      <c r="A135" s="18">
        <f>COUNT(E$2:E135)</f>
        <v>0</v>
      </c>
      <c r="B135" s="63" t="str">
        <f>'tmp２'!B136</f>
        <v/>
      </c>
      <c r="C135" s="63"/>
      <c r="D135" s="63"/>
      <c r="E135" s="18" t="str">
        <f>'tmp２'!C136</f>
        <v/>
      </c>
      <c r="F135" s="18" t="str">
        <f>'tmp２'!D136</f>
        <v/>
      </c>
      <c r="G135" s="18" t="str">
        <f t="shared" si="26"/>
        <v/>
      </c>
      <c r="H135" s="18" t="str">
        <f>'tmp２'!D136</f>
        <v/>
      </c>
      <c r="I135" s="18" t="str">
        <f t="shared" si="27"/>
        <v/>
      </c>
      <c r="J135" s="18" t="str">
        <f>'tmp２'!E136</f>
        <v/>
      </c>
      <c r="L135" s="18">
        <v>0</v>
      </c>
      <c r="O135" s="18" t="str">
        <f>IF('tmp２'!K136="","",'tmp２'!K136)</f>
        <v/>
      </c>
      <c r="P135" s="18">
        <f>IF('tmp２'!P136="","",'tmp２'!P136)</f>
        <v>0</v>
      </c>
      <c r="Q135" s="18">
        <v>0</v>
      </c>
      <c r="R135" s="18">
        <f t="shared" si="28"/>
        <v>0</v>
      </c>
      <c r="S135" s="18" t="str">
        <f>IF('tmp２'!L136="","",'tmp２'!L136)</f>
        <v/>
      </c>
      <c r="T135" s="18">
        <f>IF('tmp２'!Q136="","",'tmp２'!Q136)</f>
        <v>0</v>
      </c>
      <c r="U135" s="18">
        <v>0</v>
      </c>
      <c r="V135" s="18">
        <f t="shared" si="29"/>
        <v>0</v>
      </c>
      <c r="W135" s="18" t="str">
        <f>IF('tmp２'!M136="","",'tmp２'!M136)</f>
        <v/>
      </c>
      <c r="X135" s="18">
        <f>IF('tmp２'!R136="","",'tmp２'!R136)</f>
        <v>0</v>
      </c>
      <c r="Y135" s="18">
        <v>0</v>
      </c>
      <c r="Z135" s="18">
        <f t="shared" si="30"/>
        <v>0</v>
      </c>
      <c r="AA135" s="18" t="str">
        <f>IF('tmp２'!N136="","",'tmp２'!N136)</f>
        <v/>
      </c>
      <c r="AB135" s="18">
        <f>IF('tmp２'!S136="","",'tmp２'!S136)</f>
        <v>0</v>
      </c>
      <c r="AC135" s="18">
        <v>0</v>
      </c>
      <c r="AD135" s="18">
        <f t="shared" si="31"/>
        <v>0</v>
      </c>
      <c r="AE135" s="18" t="str">
        <f>IF('tmp２'!O136="","",'tmp２'!O136)</f>
        <v/>
      </c>
      <c r="AF135" s="18">
        <f>IF('tmp２'!T136="","",'tmp２'!T136)</f>
        <v>0</v>
      </c>
      <c r="AG135" s="18">
        <v>0</v>
      </c>
      <c r="AH135" s="18">
        <f t="shared" si="32"/>
        <v>0</v>
      </c>
      <c r="AJ135" s="18">
        <v>134</v>
      </c>
      <c r="AK135" s="18" t="str">
        <f t="shared" si="33"/>
        <v/>
      </c>
      <c r="AL135" s="18" t="str">
        <f t="shared" si="34"/>
        <v/>
      </c>
      <c r="AM135" s="18" t="str">
        <f t="shared" si="35"/>
        <v/>
      </c>
      <c r="AN135" s="18" t="str">
        <f t="shared" si="36"/>
        <v/>
      </c>
      <c r="AO135" s="18" t="e">
        <f t="shared" si="37"/>
        <v>#N/A</v>
      </c>
      <c r="AP135" s="18" t="str">
        <f t="shared" si="38"/>
        <v/>
      </c>
    </row>
    <row r="136" spans="1:42">
      <c r="A136" s="18">
        <f>COUNT(E$2:E136)</f>
        <v>0</v>
      </c>
      <c r="B136" s="63" t="str">
        <f>'tmp２'!B137</f>
        <v/>
      </c>
      <c r="C136" s="63"/>
      <c r="D136" s="63"/>
      <c r="E136" s="18" t="str">
        <f>'tmp２'!C137</f>
        <v/>
      </c>
      <c r="F136" s="18" t="str">
        <f>'tmp２'!D137</f>
        <v/>
      </c>
      <c r="G136" s="18" t="str">
        <f t="shared" si="26"/>
        <v/>
      </c>
      <c r="H136" s="18" t="str">
        <f>'tmp２'!D137</f>
        <v/>
      </c>
      <c r="I136" s="18" t="str">
        <f t="shared" si="27"/>
        <v/>
      </c>
      <c r="J136" s="18" t="str">
        <f>'tmp２'!E137</f>
        <v/>
      </c>
      <c r="L136" s="18">
        <v>0</v>
      </c>
      <c r="O136" s="18" t="str">
        <f>IF('tmp２'!K137="","",'tmp２'!K137)</f>
        <v/>
      </c>
      <c r="P136" s="18">
        <f>IF('tmp２'!P137="","",'tmp２'!P137)</f>
        <v>0</v>
      </c>
      <c r="Q136" s="18">
        <v>0</v>
      </c>
      <c r="R136" s="18">
        <f t="shared" si="28"/>
        <v>0</v>
      </c>
      <c r="S136" s="18" t="str">
        <f>IF('tmp２'!L137="","",'tmp２'!L137)</f>
        <v/>
      </c>
      <c r="T136" s="18">
        <f>IF('tmp２'!Q137="","",'tmp２'!Q137)</f>
        <v>0</v>
      </c>
      <c r="U136" s="18">
        <v>0</v>
      </c>
      <c r="V136" s="18">
        <f t="shared" si="29"/>
        <v>0</v>
      </c>
      <c r="W136" s="18" t="str">
        <f>IF('tmp２'!M137="","",'tmp２'!M137)</f>
        <v/>
      </c>
      <c r="X136" s="18">
        <f>IF('tmp２'!R137="","",'tmp２'!R137)</f>
        <v>0</v>
      </c>
      <c r="Y136" s="18">
        <v>0</v>
      </c>
      <c r="Z136" s="18">
        <f t="shared" si="30"/>
        <v>0</v>
      </c>
      <c r="AA136" s="18" t="str">
        <f>IF('tmp２'!N137="","",'tmp２'!N137)</f>
        <v/>
      </c>
      <c r="AB136" s="18">
        <f>IF('tmp２'!S137="","",'tmp２'!S137)</f>
        <v>0</v>
      </c>
      <c r="AC136" s="18">
        <v>0</v>
      </c>
      <c r="AD136" s="18">
        <f t="shared" si="31"/>
        <v>0</v>
      </c>
      <c r="AE136" s="18" t="str">
        <f>IF('tmp２'!O137="","",'tmp２'!O137)</f>
        <v/>
      </c>
      <c r="AF136" s="18">
        <f>IF('tmp２'!T137="","",'tmp２'!T137)</f>
        <v>0</v>
      </c>
      <c r="AG136" s="18">
        <v>0</v>
      </c>
      <c r="AH136" s="18">
        <f t="shared" si="32"/>
        <v>0</v>
      </c>
      <c r="AJ136" s="18">
        <v>135</v>
      </c>
      <c r="AK136" s="18" t="str">
        <f t="shared" si="33"/>
        <v/>
      </c>
      <c r="AL136" s="18" t="str">
        <f t="shared" si="34"/>
        <v/>
      </c>
      <c r="AM136" s="18" t="str">
        <f t="shared" si="35"/>
        <v/>
      </c>
      <c r="AN136" s="18" t="str">
        <f t="shared" si="36"/>
        <v/>
      </c>
      <c r="AO136" s="18" t="e">
        <f t="shared" si="37"/>
        <v>#N/A</v>
      </c>
      <c r="AP136" s="18" t="str">
        <f t="shared" si="38"/>
        <v/>
      </c>
    </row>
    <row r="137" spans="1:42">
      <c r="A137" s="18">
        <f>COUNT(E$2:E137)</f>
        <v>0</v>
      </c>
      <c r="B137" s="63" t="str">
        <f>'tmp２'!B138</f>
        <v/>
      </c>
      <c r="C137" s="63"/>
      <c r="D137" s="63"/>
      <c r="E137" s="18" t="str">
        <f>'tmp２'!C138</f>
        <v/>
      </c>
      <c r="F137" s="18" t="str">
        <f>'tmp２'!D138</f>
        <v/>
      </c>
      <c r="G137" s="18" t="str">
        <f t="shared" si="26"/>
        <v/>
      </c>
      <c r="H137" s="18" t="str">
        <f>'tmp２'!D138</f>
        <v/>
      </c>
      <c r="I137" s="18" t="str">
        <f t="shared" si="27"/>
        <v/>
      </c>
      <c r="J137" s="18" t="str">
        <f>'tmp２'!E138</f>
        <v/>
      </c>
      <c r="L137" s="18">
        <v>0</v>
      </c>
      <c r="O137" s="18" t="str">
        <f>IF('tmp２'!K138="","",'tmp２'!K138)</f>
        <v/>
      </c>
      <c r="P137" s="18">
        <f>IF('tmp２'!P138="","",'tmp２'!P138)</f>
        <v>0</v>
      </c>
      <c r="Q137" s="18">
        <v>0</v>
      </c>
      <c r="R137" s="18">
        <f t="shared" si="28"/>
        <v>0</v>
      </c>
      <c r="S137" s="18" t="str">
        <f>IF('tmp２'!L138="","",'tmp２'!L138)</f>
        <v/>
      </c>
      <c r="T137" s="18">
        <f>IF('tmp２'!Q138="","",'tmp２'!Q138)</f>
        <v>0</v>
      </c>
      <c r="U137" s="18">
        <v>0</v>
      </c>
      <c r="V137" s="18">
        <f t="shared" si="29"/>
        <v>0</v>
      </c>
      <c r="W137" s="18" t="str">
        <f>IF('tmp２'!M138="","",'tmp２'!M138)</f>
        <v/>
      </c>
      <c r="X137" s="18">
        <f>IF('tmp２'!R138="","",'tmp２'!R138)</f>
        <v>0</v>
      </c>
      <c r="Y137" s="18">
        <v>0</v>
      </c>
      <c r="Z137" s="18">
        <f t="shared" si="30"/>
        <v>0</v>
      </c>
      <c r="AA137" s="18" t="str">
        <f>IF('tmp２'!N138="","",'tmp２'!N138)</f>
        <v/>
      </c>
      <c r="AB137" s="18">
        <f>IF('tmp２'!S138="","",'tmp２'!S138)</f>
        <v>0</v>
      </c>
      <c r="AC137" s="18">
        <v>0</v>
      </c>
      <c r="AD137" s="18">
        <f t="shared" si="31"/>
        <v>0</v>
      </c>
      <c r="AE137" s="18" t="str">
        <f>IF('tmp２'!O138="","",'tmp２'!O138)</f>
        <v/>
      </c>
      <c r="AF137" s="18">
        <f>IF('tmp２'!T138="","",'tmp２'!T138)</f>
        <v>0</v>
      </c>
      <c r="AG137" s="18">
        <v>0</v>
      </c>
      <c r="AH137" s="18">
        <f t="shared" si="32"/>
        <v>0</v>
      </c>
      <c r="AJ137" s="18">
        <v>136</v>
      </c>
      <c r="AK137" s="18" t="str">
        <f t="shared" si="33"/>
        <v/>
      </c>
      <c r="AL137" s="18" t="str">
        <f t="shared" si="34"/>
        <v/>
      </c>
      <c r="AM137" s="18" t="str">
        <f t="shared" si="35"/>
        <v/>
      </c>
      <c r="AN137" s="18" t="str">
        <f t="shared" si="36"/>
        <v/>
      </c>
      <c r="AO137" s="18" t="e">
        <f t="shared" si="37"/>
        <v>#N/A</v>
      </c>
      <c r="AP137" s="18" t="str">
        <f t="shared" si="38"/>
        <v/>
      </c>
    </row>
    <row r="138" spans="1:42">
      <c r="A138" s="18">
        <f>COUNT(E$2:E138)</f>
        <v>0</v>
      </c>
      <c r="B138" s="63" t="str">
        <f>'tmp２'!B139</f>
        <v/>
      </c>
      <c r="C138" s="63"/>
      <c r="D138" s="63"/>
      <c r="E138" s="18" t="str">
        <f>'tmp２'!C139</f>
        <v/>
      </c>
      <c r="F138" s="18" t="str">
        <f>'tmp２'!D139</f>
        <v/>
      </c>
      <c r="G138" s="18" t="str">
        <f t="shared" si="26"/>
        <v/>
      </c>
      <c r="H138" s="18" t="str">
        <f>'tmp２'!D139</f>
        <v/>
      </c>
      <c r="I138" s="18" t="str">
        <f t="shared" si="27"/>
        <v/>
      </c>
      <c r="J138" s="18" t="str">
        <f>'tmp２'!E139</f>
        <v/>
      </c>
      <c r="L138" s="18">
        <v>0</v>
      </c>
      <c r="O138" s="18" t="str">
        <f>IF('tmp２'!K139="","",'tmp２'!K139)</f>
        <v/>
      </c>
      <c r="P138" s="18">
        <f>IF('tmp２'!P139="","",'tmp２'!P139)</f>
        <v>0</v>
      </c>
      <c r="Q138" s="18">
        <v>0</v>
      </c>
      <c r="R138" s="18">
        <f t="shared" si="28"/>
        <v>0</v>
      </c>
      <c r="S138" s="18" t="str">
        <f>IF('tmp２'!L139="","",'tmp２'!L139)</f>
        <v/>
      </c>
      <c r="T138" s="18">
        <f>IF('tmp２'!Q139="","",'tmp２'!Q139)</f>
        <v>0</v>
      </c>
      <c r="U138" s="18">
        <v>0</v>
      </c>
      <c r="V138" s="18">
        <f t="shared" si="29"/>
        <v>0</v>
      </c>
      <c r="W138" s="18" t="str">
        <f>IF('tmp２'!M139="","",'tmp２'!M139)</f>
        <v/>
      </c>
      <c r="X138" s="18">
        <f>IF('tmp２'!R139="","",'tmp２'!R139)</f>
        <v>0</v>
      </c>
      <c r="Y138" s="18">
        <v>0</v>
      </c>
      <c r="Z138" s="18">
        <f t="shared" si="30"/>
        <v>0</v>
      </c>
      <c r="AA138" s="18" t="str">
        <f>IF('tmp２'!N139="","",'tmp２'!N139)</f>
        <v/>
      </c>
      <c r="AB138" s="18">
        <f>IF('tmp２'!S139="","",'tmp２'!S139)</f>
        <v>0</v>
      </c>
      <c r="AC138" s="18">
        <v>0</v>
      </c>
      <c r="AD138" s="18">
        <f t="shared" si="31"/>
        <v>0</v>
      </c>
      <c r="AE138" s="18" t="str">
        <f>IF('tmp２'!O139="","",'tmp２'!O139)</f>
        <v/>
      </c>
      <c r="AF138" s="18">
        <f>IF('tmp２'!T139="","",'tmp２'!T139)</f>
        <v>0</v>
      </c>
      <c r="AG138" s="18">
        <v>0</v>
      </c>
      <c r="AH138" s="18">
        <f t="shared" si="32"/>
        <v>0</v>
      </c>
      <c r="AJ138" s="18">
        <v>137</v>
      </c>
      <c r="AK138" s="18" t="str">
        <f t="shared" si="33"/>
        <v/>
      </c>
      <c r="AL138" s="18" t="str">
        <f t="shared" si="34"/>
        <v/>
      </c>
      <c r="AM138" s="18" t="str">
        <f t="shared" si="35"/>
        <v/>
      </c>
      <c r="AN138" s="18" t="str">
        <f t="shared" si="36"/>
        <v/>
      </c>
      <c r="AO138" s="18" t="e">
        <f t="shared" si="37"/>
        <v>#N/A</v>
      </c>
      <c r="AP138" s="18" t="str">
        <f t="shared" si="38"/>
        <v/>
      </c>
    </row>
    <row r="139" spans="1:42">
      <c r="A139" s="18">
        <f>COUNT(E$2:E139)</f>
        <v>0</v>
      </c>
      <c r="B139" s="63" t="str">
        <f>'tmp２'!B140</f>
        <v/>
      </c>
      <c r="C139" s="63"/>
      <c r="D139" s="63"/>
      <c r="E139" s="18" t="str">
        <f>'tmp２'!C140</f>
        <v/>
      </c>
      <c r="F139" s="18" t="str">
        <f>'tmp２'!D140</f>
        <v/>
      </c>
      <c r="G139" s="18" t="str">
        <f t="shared" si="26"/>
        <v/>
      </c>
      <c r="H139" s="18" t="str">
        <f>'tmp２'!D140</f>
        <v/>
      </c>
      <c r="I139" s="18" t="str">
        <f t="shared" si="27"/>
        <v/>
      </c>
      <c r="J139" s="18" t="str">
        <f>'tmp２'!E140</f>
        <v/>
      </c>
      <c r="L139" s="18">
        <v>0</v>
      </c>
      <c r="O139" s="18" t="str">
        <f>IF('tmp２'!K140="","",'tmp２'!K140)</f>
        <v/>
      </c>
      <c r="P139" s="18">
        <f>IF('tmp２'!P140="","",'tmp２'!P140)</f>
        <v>0</v>
      </c>
      <c r="Q139" s="18">
        <v>0</v>
      </c>
      <c r="R139" s="18">
        <f t="shared" si="28"/>
        <v>0</v>
      </c>
      <c r="S139" s="18" t="str">
        <f>IF('tmp２'!L140="","",'tmp２'!L140)</f>
        <v/>
      </c>
      <c r="T139" s="18">
        <f>IF('tmp２'!Q140="","",'tmp２'!Q140)</f>
        <v>0</v>
      </c>
      <c r="U139" s="18">
        <v>0</v>
      </c>
      <c r="V139" s="18">
        <f t="shared" si="29"/>
        <v>0</v>
      </c>
      <c r="W139" s="18" t="str">
        <f>IF('tmp２'!M140="","",'tmp２'!M140)</f>
        <v/>
      </c>
      <c r="X139" s="18">
        <f>IF('tmp２'!R140="","",'tmp２'!R140)</f>
        <v>0</v>
      </c>
      <c r="Y139" s="18">
        <v>0</v>
      </c>
      <c r="Z139" s="18">
        <f t="shared" si="30"/>
        <v>0</v>
      </c>
      <c r="AA139" s="18" t="str">
        <f>IF('tmp２'!N140="","",'tmp２'!N140)</f>
        <v/>
      </c>
      <c r="AB139" s="18">
        <f>IF('tmp２'!S140="","",'tmp２'!S140)</f>
        <v>0</v>
      </c>
      <c r="AC139" s="18">
        <v>0</v>
      </c>
      <c r="AD139" s="18">
        <f t="shared" si="31"/>
        <v>0</v>
      </c>
      <c r="AE139" s="18" t="str">
        <f>IF('tmp２'!O140="","",'tmp２'!O140)</f>
        <v/>
      </c>
      <c r="AF139" s="18">
        <f>IF('tmp２'!T140="","",'tmp２'!T140)</f>
        <v>0</v>
      </c>
      <c r="AG139" s="18">
        <v>0</v>
      </c>
      <c r="AH139" s="18">
        <f t="shared" si="32"/>
        <v>0</v>
      </c>
      <c r="AJ139" s="18">
        <v>138</v>
      </c>
      <c r="AK139" s="18" t="str">
        <f t="shared" si="33"/>
        <v/>
      </c>
      <c r="AL139" s="18" t="str">
        <f t="shared" si="34"/>
        <v/>
      </c>
      <c r="AM139" s="18" t="str">
        <f t="shared" si="35"/>
        <v/>
      </c>
      <c r="AN139" s="18" t="str">
        <f t="shared" si="36"/>
        <v/>
      </c>
      <c r="AO139" s="18" t="e">
        <f t="shared" si="37"/>
        <v>#N/A</v>
      </c>
      <c r="AP139" s="18" t="str">
        <f t="shared" si="38"/>
        <v/>
      </c>
    </row>
    <row r="140" spans="1:42">
      <c r="A140" s="18">
        <f>COUNT(E$2:E140)</f>
        <v>0</v>
      </c>
      <c r="B140" s="63" t="str">
        <f>'tmp２'!B141</f>
        <v/>
      </c>
      <c r="C140" s="63"/>
      <c r="D140" s="63"/>
      <c r="E140" s="18" t="str">
        <f>'tmp２'!C141</f>
        <v/>
      </c>
      <c r="F140" s="18" t="str">
        <f>'tmp２'!D141</f>
        <v/>
      </c>
      <c r="G140" s="18" t="str">
        <f t="shared" si="26"/>
        <v/>
      </c>
      <c r="H140" s="18" t="str">
        <f>'tmp２'!D141</f>
        <v/>
      </c>
      <c r="I140" s="18" t="str">
        <f t="shared" si="27"/>
        <v/>
      </c>
      <c r="J140" s="18" t="str">
        <f>'tmp２'!E141</f>
        <v/>
      </c>
      <c r="L140" s="18">
        <v>0</v>
      </c>
      <c r="O140" s="18" t="str">
        <f>IF('tmp２'!K141="","",'tmp２'!K141)</f>
        <v/>
      </c>
      <c r="P140" s="18">
        <f>IF('tmp２'!P141="","",'tmp２'!P141)</f>
        <v>0</v>
      </c>
      <c r="Q140" s="18">
        <v>0</v>
      </c>
      <c r="R140" s="18">
        <f t="shared" si="28"/>
        <v>0</v>
      </c>
      <c r="S140" s="18" t="str">
        <f>IF('tmp２'!L141="","",'tmp２'!L141)</f>
        <v/>
      </c>
      <c r="T140" s="18">
        <f>IF('tmp２'!Q141="","",'tmp２'!Q141)</f>
        <v>0</v>
      </c>
      <c r="U140" s="18">
        <v>0</v>
      </c>
      <c r="V140" s="18">
        <f t="shared" si="29"/>
        <v>0</v>
      </c>
      <c r="W140" s="18" t="str">
        <f>IF('tmp２'!M141="","",'tmp２'!M141)</f>
        <v/>
      </c>
      <c r="X140" s="18">
        <f>IF('tmp２'!R141="","",'tmp２'!R141)</f>
        <v>0</v>
      </c>
      <c r="Y140" s="18">
        <v>0</v>
      </c>
      <c r="Z140" s="18">
        <f t="shared" si="30"/>
        <v>0</v>
      </c>
      <c r="AA140" s="18" t="str">
        <f>IF('tmp２'!N141="","",'tmp２'!N141)</f>
        <v/>
      </c>
      <c r="AB140" s="18">
        <f>IF('tmp２'!S141="","",'tmp２'!S141)</f>
        <v>0</v>
      </c>
      <c r="AC140" s="18">
        <v>0</v>
      </c>
      <c r="AD140" s="18">
        <f t="shared" si="31"/>
        <v>0</v>
      </c>
      <c r="AE140" s="18" t="str">
        <f>IF('tmp２'!O141="","",'tmp２'!O141)</f>
        <v/>
      </c>
      <c r="AF140" s="18">
        <f>IF('tmp２'!T141="","",'tmp２'!T141)</f>
        <v>0</v>
      </c>
      <c r="AG140" s="18">
        <v>0</v>
      </c>
      <c r="AH140" s="18">
        <f t="shared" si="32"/>
        <v>0</v>
      </c>
      <c r="AJ140" s="18">
        <v>139</v>
      </c>
      <c r="AK140" s="18" t="str">
        <f t="shared" si="33"/>
        <v/>
      </c>
      <c r="AL140" s="18" t="str">
        <f t="shared" si="34"/>
        <v/>
      </c>
      <c r="AM140" s="18" t="str">
        <f t="shared" si="35"/>
        <v/>
      </c>
      <c r="AN140" s="18" t="str">
        <f t="shared" si="36"/>
        <v/>
      </c>
      <c r="AO140" s="18" t="e">
        <f t="shared" si="37"/>
        <v>#N/A</v>
      </c>
      <c r="AP140" s="18" t="str">
        <f t="shared" si="38"/>
        <v/>
      </c>
    </row>
    <row r="141" spans="1:42">
      <c r="A141" s="18">
        <f>COUNT(E$2:E141)</f>
        <v>0</v>
      </c>
      <c r="B141" s="63" t="str">
        <f>'tmp２'!B142</f>
        <v/>
      </c>
      <c r="C141" s="63"/>
      <c r="D141" s="63"/>
      <c r="E141" s="18" t="str">
        <f>'tmp２'!C142</f>
        <v/>
      </c>
      <c r="F141" s="18" t="str">
        <f>'tmp２'!D142</f>
        <v/>
      </c>
      <c r="G141" s="18" t="str">
        <f t="shared" si="26"/>
        <v/>
      </c>
      <c r="H141" s="18" t="str">
        <f>'tmp２'!D142</f>
        <v/>
      </c>
      <c r="I141" s="18" t="str">
        <f t="shared" si="27"/>
        <v/>
      </c>
      <c r="J141" s="18" t="str">
        <f>'tmp２'!E142</f>
        <v/>
      </c>
      <c r="L141" s="18">
        <v>0</v>
      </c>
      <c r="O141" s="18" t="str">
        <f>IF('tmp２'!K142="","",'tmp２'!K142)</f>
        <v/>
      </c>
      <c r="P141" s="18">
        <f>IF('tmp２'!P142="","",'tmp２'!P142)</f>
        <v>0</v>
      </c>
      <c r="Q141" s="18">
        <v>0</v>
      </c>
      <c r="R141" s="18">
        <f t="shared" si="28"/>
        <v>0</v>
      </c>
      <c r="S141" s="18" t="str">
        <f>IF('tmp２'!L142="","",'tmp２'!L142)</f>
        <v/>
      </c>
      <c r="T141" s="18">
        <f>IF('tmp２'!Q142="","",'tmp２'!Q142)</f>
        <v>0</v>
      </c>
      <c r="U141" s="18">
        <v>0</v>
      </c>
      <c r="V141" s="18">
        <f t="shared" si="29"/>
        <v>0</v>
      </c>
      <c r="W141" s="18" t="str">
        <f>IF('tmp２'!M142="","",'tmp２'!M142)</f>
        <v/>
      </c>
      <c r="X141" s="18">
        <f>IF('tmp２'!R142="","",'tmp２'!R142)</f>
        <v>0</v>
      </c>
      <c r="Y141" s="18">
        <v>0</v>
      </c>
      <c r="Z141" s="18">
        <f t="shared" si="30"/>
        <v>0</v>
      </c>
      <c r="AA141" s="18" t="str">
        <f>IF('tmp２'!N142="","",'tmp２'!N142)</f>
        <v/>
      </c>
      <c r="AB141" s="18">
        <f>IF('tmp２'!S142="","",'tmp２'!S142)</f>
        <v>0</v>
      </c>
      <c r="AC141" s="18">
        <v>0</v>
      </c>
      <c r="AD141" s="18">
        <f t="shared" si="31"/>
        <v>0</v>
      </c>
      <c r="AE141" s="18" t="str">
        <f>IF('tmp２'!O142="","",'tmp２'!O142)</f>
        <v/>
      </c>
      <c r="AF141" s="18">
        <f>IF('tmp２'!T142="","",'tmp２'!T142)</f>
        <v>0</v>
      </c>
      <c r="AG141" s="18">
        <v>0</v>
      </c>
      <c r="AH141" s="18">
        <f t="shared" si="32"/>
        <v>0</v>
      </c>
      <c r="AJ141" s="18">
        <v>140</v>
      </c>
      <c r="AK141" s="18" t="str">
        <f t="shared" si="33"/>
        <v/>
      </c>
      <c r="AL141" s="18" t="str">
        <f t="shared" si="34"/>
        <v/>
      </c>
      <c r="AM141" s="18" t="str">
        <f t="shared" si="35"/>
        <v/>
      </c>
      <c r="AN141" s="18" t="str">
        <f t="shared" si="36"/>
        <v/>
      </c>
      <c r="AO141" s="18" t="e">
        <f t="shared" si="37"/>
        <v>#N/A</v>
      </c>
      <c r="AP141" s="18" t="str">
        <f t="shared" si="38"/>
        <v/>
      </c>
    </row>
    <row r="142" spans="1:42">
      <c r="A142" s="18">
        <f>COUNT(E$2:E142)</f>
        <v>0</v>
      </c>
      <c r="B142" s="63" t="str">
        <f>'tmp２'!B143</f>
        <v/>
      </c>
      <c r="C142" s="63"/>
      <c r="D142" s="63"/>
      <c r="E142" s="18" t="str">
        <f>'tmp２'!C143</f>
        <v/>
      </c>
      <c r="F142" s="18" t="str">
        <f>'tmp２'!D143</f>
        <v/>
      </c>
      <c r="G142" s="18" t="str">
        <f t="shared" si="26"/>
        <v/>
      </c>
      <c r="H142" s="18" t="str">
        <f>'tmp２'!D143</f>
        <v/>
      </c>
      <c r="I142" s="18" t="str">
        <f t="shared" si="27"/>
        <v/>
      </c>
      <c r="J142" s="18" t="str">
        <f>'tmp２'!E143</f>
        <v/>
      </c>
      <c r="L142" s="18">
        <v>0</v>
      </c>
      <c r="O142" s="18" t="str">
        <f>IF('tmp２'!K143="","",'tmp２'!K143)</f>
        <v/>
      </c>
      <c r="P142" s="18">
        <f>IF('tmp２'!P143="","",'tmp２'!P143)</f>
        <v>0</v>
      </c>
      <c r="Q142" s="18">
        <v>0</v>
      </c>
      <c r="R142" s="18">
        <f t="shared" si="28"/>
        <v>0</v>
      </c>
      <c r="S142" s="18" t="str">
        <f>IF('tmp２'!L143="","",'tmp２'!L143)</f>
        <v/>
      </c>
      <c r="T142" s="18">
        <f>IF('tmp２'!Q143="","",'tmp２'!Q143)</f>
        <v>0</v>
      </c>
      <c r="U142" s="18">
        <v>0</v>
      </c>
      <c r="V142" s="18">
        <f t="shared" si="29"/>
        <v>0</v>
      </c>
      <c r="W142" s="18" t="str">
        <f>IF('tmp２'!M143="","",'tmp２'!M143)</f>
        <v/>
      </c>
      <c r="X142" s="18">
        <f>IF('tmp２'!R143="","",'tmp２'!R143)</f>
        <v>0</v>
      </c>
      <c r="Y142" s="18">
        <v>0</v>
      </c>
      <c r="Z142" s="18">
        <f t="shared" si="30"/>
        <v>0</v>
      </c>
      <c r="AA142" s="18" t="str">
        <f>IF('tmp２'!N143="","",'tmp２'!N143)</f>
        <v/>
      </c>
      <c r="AB142" s="18">
        <f>IF('tmp２'!S143="","",'tmp２'!S143)</f>
        <v>0</v>
      </c>
      <c r="AC142" s="18">
        <v>0</v>
      </c>
      <c r="AD142" s="18">
        <f t="shared" si="31"/>
        <v>0</v>
      </c>
      <c r="AE142" s="18" t="str">
        <f>IF('tmp２'!O143="","",'tmp２'!O143)</f>
        <v/>
      </c>
      <c r="AF142" s="18">
        <f>IF('tmp２'!T143="","",'tmp２'!T143)</f>
        <v>0</v>
      </c>
      <c r="AG142" s="18">
        <v>0</v>
      </c>
      <c r="AH142" s="18">
        <f t="shared" si="32"/>
        <v>0</v>
      </c>
      <c r="AJ142" s="18">
        <v>141</v>
      </c>
      <c r="AK142" s="18" t="str">
        <f t="shared" si="33"/>
        <v/>
      </c>
      <c r="AL142" s="18" t="str">
        <f t="shared" si="34"/>
        <v/>
      </c>
      <c r="AM142" s="18" t="str">
        <f t="shared" si="35"/>
        <v/>
      </c>
      <c r="AN142" s="18" t="str">
        <f t="shared" si="36"/>
        <v/>
      </c>
      <c r="AO142" s="18" t="e">
        <f t="shared" si="37"/>
        <v>#N/A</v>
      </c>
      <c r="AP142" s="18" t="str">
        <f t="shared" si="38"/>
        <v/>
      </c>
    </row>
    <row r="143" spans="1:42">
      <c r="A143" s="18">
        <f>COUNT(E$2:E143)</f>
        <v>0</v>
      </c>
      <c r="B143" s="63" t="str">
        <f>'tmp２'!B144</f>
        <v/>
      </c>
      <c r="C143" s="63"/>
      <c r="D143" s="63"/>
      <c r="E143" s="18" t="str">
        <f>'tmp２'!C144</f>
        <v/>
      </c>
      <c r="F143" s="18" t="str">
        <f>'tmp２'!D144</f>
        <v/>
      </c>
      <c r="G143" s="18" t="str">
        <f t="shared" si="26"/>
        <v/>
      </c>
      <c r="H143" s="18" t="str">
        <f>'tmp２'!D144</f>
        <v/>
      </c>
      <c r="I143" s="18" t="str">
        <f t="shared" si="27"/>
        <v/>
      </c>
      <c r="J143" s="18" t="str">
        <f>'tmp２'!E144</f>
        <v/>
      </c>
      <c r="L143" s="18">
        <v>0</v>
      </c>
      <c r="O143" s="18" t="str">
        <f>IF('tmp２'!K144="","",'tmp２'!K144)</f>
        <v/>
      </c>
      <c r="P143" s="18">
        <f>IF('tmp２'!P144="","",'tmp２'!P144)</f>
        <v>0</v>
      </c>
      <c r="Q143" s="18">
        <v>0</v>
      </c>
      <c r="R143" s="18">
        <f t="shared" si="28"/>
        <v>0</v>
      </c>
      <c r="S143" s="18" t="str">
        <f>IF('tmp２'!L144="","",'tmp２'!L144)</f>
        <v/>
      </c>
      <c r="T143" s="18">
        <f>IF('tmp２'!Q144="","",'tmp２'!Q144)</f>
        <v>0</v>
      </c>
      <c r="U143" s="18">
        <v>0</v>
      </c>
      <c r="V143" s="18">
        <f t="shared" si="29"/>
        <v>0</v>
      </c>
      <c r="W143" s="18" t="str">
        <f>IF('tmp２'!M144="","",'tmp２'!M144)</f>
        <v/>
      </c>
      <c r="X143" s="18">
        <f>IF('tmp２'!R144="","",'tmp２'!R144)</f>
        <v>0</v>
      </c>
      <c r="Y143" s="18">
        <v>0</v>
      </c>
      <c r="Z143" s="18">
        <f t="shared" si="30"/>
        <v>0</v>
      </c>
      <c r="AA143" s="18" t="str">
        <f>IF('tmp２'!N144="","",'tmp２'!N144)</f>
        <v/>
      </c>
      <c r="AB143" s="18">
        <f>IF('tmp２'!S144="","",'tmp２'!S144)</f>
        <v>0</v>
      </c>
      <c r="AC143" s="18">
        <v>0</v>
      </c>
      <c r="AD143" s="18">
        <f t="shared" si="31"/>
        <v>0</v>
      </c>
      <c r="AE143" s="18" t="str">
        <f>IF('tmp２'!O144="","",'tmp２'!O144)</f>
        <v/>
      </c>
      <c r="AF143" s="18">
        <f>IF('tmp２'!T144="","",'tmp２'!T144)</f>
        <v>0</v>
      </c>
      <c r="AG143" s="18">
        <v>0</v>
      </c>
      <c r="AH143" s="18">
        <f t="shared" si="32"/>
        <v>0</v>
      </c>
      <c r="AJ143" s="18">
        <v>142</v>
      </c>
      <c r="AK143" s="18" t="str">
        <f t="shared" si="33"/>
        <v/>
      </c>
      <c r="AL143" s="18" t="str">
        <f t="shared" si="34"/>
        <v/>
      </c>
      <c r="AM143" s="18" t="str">
        <f t="shared" si="35"/>
        <v/>
      </c>
      <c r="AN143" s="18" t="str">
        <f t="shared" si="36"/>
        <v/>
      </c>
      <c r="AO143" s="18" t="e">
        <f t="shared" si="37"/>
        <v>#N/A</v>
      </c>
      <c r="AP143" s="18" t="str">
        <f t="shared" si="38"/>
        <v/>
      </c>
    </row>
    <row r="144" spans="1:42">
      <c r="A144" s="18">
        <f>COUNT(E$2:E144)</f>
        <v>0</v>
      </c>
      <c r="B144" s="63" t="str">
        <f>'tmp２'!B145</f>
        <v/>
      </c>
      <c r="C144" s="63"/>
      <c r="D144" s="63"/>
      <c r="E144" s="18" t="str">
        <f>'tmp２'!C145</f>
        <v/>
      </c>
      <c r="F144" s="18" t="str">
        <f>'tmp２'!D145</f>
        <v/>
      </c>
      <c r="G144" s="18" t="str">
        <f t="shared" si="26"/>
        <v/>
      </c>
      <c r="H144" s="18" t="str">
        <f>'tmp２'!D145</f>
        <v/>
      </c>
      <c r="I144" s="18" t="str">
        <f t="shared" si="27"/>
        <v/>
      </c>
      <c r="J144" s="18" t="str">
        <f>'tmp２'!E145</f>
        <v/>
      </c>
      <c r="L144" s="18">
        <v>0</v>
      </c>
      <c r="O144" s="18" t="str">
        <f>IF('tmp２'!K145="","",'tmp２'!K145)</f>
        <v/>
      </c>
      <c r="P144" s="18">
        <f>IF('tmp２'!P145="","",'tmp２'!P145)</f>
        <v>0</v>
      </c>
      <c r="Q144" s="18">
        <v>0</v>
      </c>
      <c r="R144" s="18">
        <f t="shared" si="28"/>
        <v>0</v>
      </c>
      <c r="S144" s="18" t="str">
        <f>IF('tmp２'!L145="","",'tmp２'!L145)</f>
        <v/>
      </c>
      <c r="T144" s="18">
        <f>IF('tmp２'!Q145="","",'tmp２'!Q145)</f>
        <v>0</v>
      </c>
      <c r="U144" s="18">
        <v>0</v>
      </c>
      <c r="V144" s="18">
        <f t="shared" si="29"/>
        <v>0</v>
      </c>
      <c r="W144" s="18" t="str">
        <f>IF('tmp２'!M145="","",'tmp２'!M145)</f>
        <v/>
      </c>
      <c r="X144" s="18">
        <f>IF('tmp２'!R145="","",'tmp２'!R145)</f>
        <v>0</v>
      </c>
      <c r="Y144" s="18">
        <v>0</v>
      </c>
      <c r="Z144" s="18">
        <f t="shared" si="30"/>
        <v>0</v>
      </c>
      <c r="AA144" s="18" t="str">
        <f>IF('tmp２'!N145="","",'tmp２'!N145)</f>
        <v/>
      </c>
      <c r="AB144" s="18">
        <f>IF('tmp２'!S145="","",'tmp２'!S145)</f>
        <v>0</v>
      </c>
      <c r="AC144" s="18">
        <v>0</v>
      </c>
      <c r="AD144" s="18">
        <f t="shared" si="31"/>
        <v>0</v>
      </c>
      <c r="AE144" s="18" t="str">
        <f>IF('tmp２'!O145="","",'tmp２'!O145)</f>
        <v/>
      </c>
      <c r="AF144" s="18">
        <f>IF('tmp２'!T145="","",'tmp２'!T145)</f>
        <v>0</v>
      </c>
      <c r="AG144" s="18">
        <v>0</v>
      </c>
      <c r="AH144" s="18">
        <f t="shared" si="32"/>
        <v>0</v>
      </c>
      <c r="AJ144" s="18">
        <v>143</v>
      </c>
      <c r="AK144" s="18" t="str">
        <f t="shared" si="33"/>
        <v/>
      </c>
      <c r="AL144" s="18" t="str">
        <f t="shared" si="34"/>
        <v/>
      </c>
      <c r="AM144" s="18" t="str">
        <f t="shared" si="35"/>
        <v/>
      </c>
      <c r="AN144" s="18" t="str">
        <f t="shared" si="36"/>
        <v/>
      </c>
      <c r="AO144" s="18" t="e">
        <f t="shared" si="37"/>
        <v>#N/A</v>
      </c>
      <c r="AP144" s="18" t="str">
        <f t="shared" si="38"/>
        <v/>
      </c>
    </row>
    <row r="145" spans="1:42">
      <c r="A145" s="18">
        <f>COUNT(E$2:E145)</f>
        <v>0</v>
      </c>
      <c r="B145" s="63" t="str">
        <f>'tmp２'!B146</f>
        <v/>
      </c>
      <c r="C145" s="63"/>
      <c r="D145" s="63"/>
      <c r="E145" s="18" t="str">
        <f>'tmp２'!C146</f>
        <v/>
      </c>
      <c r="F145" s="18" t="str">
        <f>'tmp２'!D146</f>
        <v/>
      </c>
      <c r="G145" s="18" t="str">
        <f t="shared" si="26"/>
        <v/>
      </c>
      <c r="H145" s="18" t="str">
        <f>'tmp２'!D146</f>
        <v/>
      </c>
      <c r="I145" s="18" t="str">
        <f t="shared" si="27"/>
        <v/>
      </c>
      <c r="J145" s="18" t="str">
        <f>'tmp２'!E146</f>
        <v/>
      </c>
      <c r="L145" s="18">
        <v>0</v>
      </c>
      <c r="O145" s="18" t="str">
        <f>IF('tmp２'!K146="","",'tmp２'!K146)</f>
        <v/>
      </c>
      <c r="P145" s="18">
        <f>IF('tmp２'!P146="","",'tmp２'!P146)</f>
        <v>0</v>
      </c>
      <c r="Q145" s="18">
        <v>0</v>
      </c>
      <c r="R145" s="18">
        <f t="shared" si="28"/>
        <v>0</v>
      </c>
      <c r="S145" s="18" t="str">
        <f>IF('tmp２'!L146="","",'tmp２'!L146)</f>
        <v/>
      </c>
      <c r="T145" s="18">
        <f>IF('tmp２'!Q146="","",'tmp２'!Q146)</f>
        <v>0</v>
      </c>
      <c r="U145" s="18">
        <v>0</v>
      </c>
      <c r="V145" s="18">
        <f t="shared" si="29"/>
        <v>0</v>
      </c>
      <c r="W145" s="18" t="str">
        <f>IF('tmp２'!M146="","",'tmp２'!M146)</f>
        <v/>
      </c>
      <c r="X145" s="18">
        <f>IF('tmp２'!R146="","",'tmp２'!R146)</f>
        <v>0</v>
      </c>
      <c r="Y145" s="18">
        <v>0</v>
      </c>
      <c r="Z145" s="18">
        <f t="shared" si="30"/>
        <v>0</v>
      </c>
      <c r="AA145" s="18" t="str">
        <f>IF('tmp２'!N146="","",'tmp２'!N146)</f>
        <v/>
      </c>
      <c r="AB145" s="18">
        <f>IF('tmp２'!S146="","",'tmp２'!S146)</f>
        <v>0</v>
      </c>
      <c r="AC145" s="18">
        <v>0</v>
      </c>
      <c r="AD145" s="18">
        <f t="shared" si="31"/>
        <v>0</v>
      </c>
      <c r="AE145" s="18" t="str">
        <f>IF('tmp２'!O146="","",'tmp２'!O146)</f>
        <v/>
      </c>
      <c r="AF145" s="18">
        <f>IF('tmp２'!T146="","",'tmp２'!T146)</f>
        <v>0</v>
      </c>
      <c r="AG145" s="18">
        <v>0</v>
      </c>
      <c r="AH145" s="18">
        <f t="shared" si="32"/>
        <v>0</v>
      </c>
      <c r="AJ145" s="18">
        <v>144</v>
      </c>
      <c r="AK145" s="18" t="str">
        <f t="shared" si="33"/>
        <v/>
      </c>
      <c r="AL145" s="18" t="str">
        <f t="shared" si="34"/>
        <v/>
      </c>
      <c r="AM145" s="18" t="str">
        <f t="shared" si="35"/>
        <v/>
      </c>
      <c r="AN145" s="18" t="str">
        <f t="shared" si="36"/>
        <v/>
      </c>
      <c r="AO145" s="18" t="e">
        <f t="shared" si="37"/>
        <v>#N/A</v>
      </c>
      <c r="AP145" s="18" t="str">
        <f t="shared" si="38"/>
        <v/>
      </c>
    </row>
    <row r="146" spans="1:42">
      <c r="A146" s="18">
        <f>COUNT(E$2:E146)</f>
        <v>0</v>
      </c>
      <c r="B146" s="63" t="str">
        <f>'tmp２'!B147</f>
        <v/>
      </c>
      <c r="C146" s="63"/>
      <c r="D146" s="63"/>
      <c r="E146" s="18" t="str">
        <f>'tmp２'!C147</f>
        <v/>
      </c>
      <c r="F146" s="18" t="str">
        <f>'tmp２'!D147</f>
        <v/>
      </c>
      <c r="G146" s="18" t="str">
        <f t="shared" si="26"/>
        <v/>
      </c>
      <c r="H146" s="18" t="str">
        <f>'tmp２'!D147</f>
        <v/>
      </c>
      <c r="I146" s="18" t="str">
        <f t="shared" si="27"/>
        <v/>
      </c>
      <c r="J146" s="18" t="str">
        <f>'tmp２'!E147</f>
        <v/>
      </c>
      <c r="L146" s="18">
        <v>0</v>
      </c>
      <c r="O146" s="18" t="str">
        <f>IF('tmp２'!K147="","",'tmp２'!K147)</f>
        <v/>
      </c>
      <c r="P146" s="18">
        <f>IF('tmp２'!P147="","",'tmp２'!P147)</f>
        <v>0</v>
      </c>
      <c r="Q146" s="18">
        <v>0</v>
      </c>
      <c r="R146" s="18">
        <f t="shared" si="28"/>
        <v>0</v>
      </c>
      <c r="S146" s="18" t="str">
        <f>IF('tmp２'!L147="","",'tmp２'!L147)</f>
        <v/>
      </c>
      <c r="T146" s="18">
        <f>IF('tmp２'!Q147="","",'tmp２'!Q147)</f>
        <v>0</v>
      </c>
      <c r="U146" s="18">
        <v>0</v>
      </c>
      <c r="V146" s="18">
        <f t="shared" si="29"/>
        <v>0</v>
      </c>
      <c r="W146" s="18" t="str">
        <f>IF('tmp２'!M147="","",'tmp２'!M147)</f>
        <v/>
      </c>
      <c r="X146" s="18">
        <f>IF('tmp２'!R147="","",'tmp２'!R147)</f>
        <v>0</v>
      </c>
      <c r="Y146" s="18">
        <v>0</v>
      </c>
      <c r="Z146" s="18">
        <f t="shared" si="30"/>
        <v>0</v>
      </c>
      <c r="AA146" s="18" t="str">
        <f>IF('tmp２'!N147="","",'tmp２'!N147)</f>
        <v/>
      </c>
      <c r="AB146" s="18">
        <f>IF('tmp２'!S147="","",'tmp２'!S147)</f>
        <v>0</v>
      </c>
      <c r="AC146" s="18">
        <v>0</v>
      </c>
      <c r="AD146" s="18">
        <f t="shared" si="31"/>
        <v>0</v>
      </c>
      <c r="AE146" s="18" t="str">
        <f>IF('tmp２'!O147="","",'tmp２'!O147)</f>
        <v/>
      </c>
      <c r="AF146" s="18">
        <f>IF('tmp２'!T147="","",'tmp２'!T147)</f>
        <v>0</v>
      </c>
      <c r="AG146" s="18">
        <v>0</v>
      </c>
      <c r="AH146" s="18">
        <f t="shared" si="32"/>
        <v>0</v>
      </c>
      <c r="AJ146" s="18">
        <v>145</v>
      </c>
      <c r="AK146" s="18" t="str">
        <f t="shared" si="33"/>
        <v/>
      </c>
      <c r="AL146" s="18" t="str">
        <f t="shared" si="34"/>
        <v/>
      </c>
      <c r="AM146" s="18" t="str">
        <f t="shared" si="35"/>
        <v/>
      </c>
      <c r="AN146" s="18" t="str">
        <f t="shared" si="36"/>
        <v/>
      </c>
      <c r="AO146" s="18" t="e">
        <f t="shared" si="37"/>
        <v>#N/A</v>
      </c>
      <c r="AP146" s="18" t="str">
        <f t="shared" si="38"/>
        <v/>
      </c>
    </row>
    <row r="147" spans="1:42">
      <c r="A147" s="18">
        <f>COUNT(E$2:E147)</f>
        <v>0</v>
      </c>
      <c r="B147" s="63" t="str">
        <f>'tmp２'!B148</f>
        <v/>
      </c>
      <c r="C147" s="63"/>
      <c r="D147" s="63"/>
      <c r="E147" s="18" t="str">
        <f>'tmp２'!C148</f>
        <v/>
      </c>
      <c r="F147" s="18" t="str">
        <f>'tmp２'!D148</f>
        <v/>
      </c>
      <c r="G147" s="18" t="str">
        <f t="shared" si="26"/>
        <v/>
      </c>
      <c r="H147" s="18" t="str">
        <f>'tmp２'!D148</f>
        <v/>
      </c>
      <c r="I147" s="18" t="str">
        <f t="shared" si="27"/>
        <v/>
      </c>
      <c r="J147" s="18" t="str">
        <f>'tmp２'!E148</f>
        <v/>
      </c>
      <c r="L147" s="18">
        <v>0</v>
      </c>
      <c r="O147" s="18" t="str">
        <f>IF('tmp２'!K148="","",'tmp２'!K148)</f>
        <v/>
      </c>
      <c r="P147" s="18">
        <f>IF('tmp２'!P148="","",'tmp２'!P148)</f>
        <v>0</v>
      </c>
      <c r="Q147" s="18">
        <v>0</v>
      </c>
      <c r="R147" s="18">
        <f t="shared" si="28"/>
        <v>0</v>
      </c>
      <c r="S147" s="18" t="str">
        <f>IF('tmp２'!L148="","",'tmp２'!L148)</f>
        <v/>
      </c>
      <c r="T147" s="18">
        <f>IF('tmp２'!Q148="","",'tmp２'!Q148)</f>
        <v>0</v>
      </c>
      <c r="U147" s="18">
        <v>0</v>
      </c>
      <c r="V147" s="18">
        <f t="shared" si="29"/>
        <v>0</v>
      </c>
      <c r="W147" s="18" t="str">
        <f>IF('tmp２'!M148="","",'tmp２'!M148)</f>
        <v/>
      </c>
      <c r="X147" s="18">
        <f>IF('tmp２'!R148="","",'tmp２'!R148)</f>
        <v>0</v>
      </c>
      <c r="Y147" s="18">
        <v>0</v>
      </c>
      <c r="Z147" s="18">
        <f t="shared" si="30"/>
        <v>0</v>
      </c>
      <c r="AA147" s="18" t="str">
        <f>IF('tmp２'!N148="","",'tmp２'!N148)</f>
        <v/>
      </c>
      <c r="AB147" s="18">
        <f>IF('tmp２'!S148="","",'tmp２'!S148)</f>
        <v>0</v>
      </c>
      <c r="AC147" s="18">
        <v>0</v>
      </c>
      <c r="AD147" s="18">
        <f t="shared" si="31"/>
        <v>0</v>
      </c>
      <c r="AE147" s="18" t="str">
        <f>IF('tmp２'!O148="","",'tmp２'!O148)</f>
        <v/>
      </c>
      <c r="AF147" s="18">
        <f>IF('tmp２'!T148="","",'tmp２'!T148)</f>
        <v>0</v>
      </c>
      <c r="AG147" s="18">
        <v>0</v>
      </c>
      <c r="AH147" s="18">
        <f t="shared" si="32"/>
        <v>0</v>
      </c>
      <c r="AJ147" s="18">
        <v>146</v>
      </c>
      <c r="AK147" s="18" t="str">
        <f t="shared" si="33"/>
        <v/>
      </c>
      <c r="AL147" s="18" t="str">
        <f t="shared" si="34"/>
        <v/>
      </c>
      <c r="AM147" s="18" t="str">
        <f t="shared" si="35"/>
        <v/>
      </c>
      <c r="AN147" s="18" t="str">
        <f t="shared" si="36"/>
        <v/>
      </c>
      <c r="AO147" s="18" t="e">
        <f t="shared" si="37"/>
        <v>#N/A</v>
      </c>
      <c r="AP147" s="18" t="str">
        <f t="shared" si="38"/>
        <v/>
      </c>
    </row>
    <row r="148" spans="1:42">
      <c r="A148" s="18">
        <f>COUNT(E$2:E148)</f>
        <v>0</v>
      </c>
      <c r="B148" s="63" t="str">
        <f>'tmp２'!B149</f>
        <v/>
      </c>
      <c r="C148" s="63"/>
      <c r="D148" s="63"/>
      <c r="E148" s="18" t="str">
        <f>'tmp２'!C149</f>
        <v/>
      </c>
      <c r="F148" s="18" t="str">
        <f>'tmp２'!D149</f>
        <v/>
      </c>
      <c r="G148" s="18" t="str">
        <f t="shared" si="26"/>
        <v/>
      </c>
      <c r="H148" s="18" t="str">
        <f>'tmp２'!D149</f>
        <v/>
      </c>
      <c r="I148" s="18" t="str">
        <f t="shared" si="27"/>
        <v/>
      </c>
      <c r="J148" s="18" t="str">
        <f>'tmp２'!E149</f>
        <v/>
      </c>
      <c r="L148" s="18">
        <v>0</v>
      </c>
      <c r="O148" s="18" t="str">
        <f>IF('tmp２'!K149="","",'tmp２'!K149)</f>
        <v/>
      </c>
      <c r="P148" s="18">
        <f>IF('tmp２'!P149="","",'tmp２'!P149)</f>
        <v>0</v>
      </c>
      <c r="Q148" s="18">
        <v>0</v>
      </c>
      <c r="R148" s="18">
        <f t="shared" si="28"/>
        <v>0</v>
      </c>
      <c r="S148" s="18" t="str">
        <f>IF('tmp２'!L149="","",'tmp２'!L149)</f>
        <v/>
      </c>
      <c r="T148" s="18">
        <f>IF('tmp２'!Q149="","",'tmp２'!Q149)</f>
        <v>0</v>
      </c>
      <c r="U148" s="18">
        <v>0</v>
      </c>
      <c r="V148" s="18">
        <f t="shared" si="29"/>
        <v>0</v>
      </c>
      <c r="W148" s="18" t="str">
        <f>IF('tmp２'!M149="","",'tmp２'!M149)</f>
        <v/>
      </c>
      <c r="X148" s="18">
        <f>IF('tmp２'!R149="","",'tmp２'!R149)</f>
        <v>0</v>
      </c>
      <c r="Y148" s="18">
        <v>0</v>
      </c>
      <c r="Z148" s="18">
        <f t="shared" si="30"/>
        <v>0</v>
      </c>
      <c r="AA148" s="18" t="str">
        <f>IF('tmp２'!N149="","",'tmp２'!N149)</f>
        <v/>
      </c>
      <c r="AB148" s="18">
        <f>IF('tmp２'!S149="","",'tmp２'!S149)</f>
        <v>0</v>
      </c>
      <c r="AC148" s="18">
        <v>0</v>
      </c>
      <c r="AD148" s="18">
        <f t="shared" si="31"/>
        <v>0</v>
      </c>
      <c r="AE148" s="18" t="str">
        <f>IF('tmp２'!O149="","",'tmp２'!O149)</f>
        <v/>
      </c>
      <c r="AF148" s="18">
        <f>IF('tmp２'!T149="","",'tmp２'!T149)</f>
        <v>0</v>
      </c>
      <c r="AG148" s="18">
        <v>0</v>
      </c>
      <c r="AH148" s="18">
        <f t="shared" si="32"/>
        <v>0</v>
      </c>
      <c r="AJ148" s="18">
        <v>147</v>
      </c>
      <c r="AK148" s="18" t="str">
        <f t="shared" si="33"/>
        <v/>
      </c>
      <c r="AL148" s="18" t="str">
        <f t="shared" si="34"/>
        <v/>
      </c>
      <c r="AM148" s="18" t="str">
        <f t="shared" si="35"/>
        <v/>
      </c>
      <c r="AN148" s="18" t="str">
        <f t="shared" si="36"/>
        <v/>
      </c>
      <c r="AO148" s="18" t="e">
        <f t="shared" si="37"/>
        <v>#N/A</v>
      </c>
      <c r="AP148" s="18" t="str">
        <f t="shared" si="38"/>
        <v/>
      </c>
    </row>
    <row r="149" spans="1:42">
      <c r="A149" s="18">
        <f>COUNT(E$2:E149)</f>
        <v>0</v>
      </c>
      <c r="B149" s="63" t="str">
        <f>'tmp２'!B150</f>
        <v/>
      </c>
      <c r="C149" s="63"/>
      <c r="D149" s="63"/>
      <c r="E149" s="18" t="str">
        <f>'tmp２'!C150</f>
        <v/>
      </c>
      <c r="F149" s="18" t="str">
        <f>'tmp２'!D150</f>
        <v/>
      </c>
      <c r="G149" s="18" t="str">
        <f t="shared" si="26"/>
        <v/>
      </c>
      <c r="H149" s="18" t="str">
        <f>'tmp２'!D150</f>
        <v/>
      </c>
      <c r="I149" s="18" t="str">
        <f t="shared" si="27"/>
        <v/>
      </c>
      <c r="J149" s="18" t="str">
        <f>'tmp２'!E150</f>
        <v/>
      </c>
      <c r="L149" s="18">
        <v>0</v>
      </c>
      <c r="O149" s="18" t="str">
        <f>IF('tmp２'!K150="","",'tmp２'!K150)</f>
        <v/>
      </c>
      <c r="P149" s="18">
        <f>IF('tmp２'!P150="","",'tmp２'!P150)</f>
        <v>0</v>
      </c>
      <c r="Q149" s="18">
        <v>0</v>
      </c>
      <c r="R149" s="18">
        <f t="shared" si="28"/>
        <v>0</v>
      </c>
      <c r="S149" s="18" t="str">
        <f>IF('tmp２'!L150="","",'tmp２'!L150)</f>
        <v/>
      </c>
      <c r="T149" s="18">
        <f>IF('tmp２'!Q150="","",'tmp２'!Q150)</f>
        <v>0</v>
      </c>
      <c r="U149" s="18">
        <v>0</v>
      </c>
      <c r="V149" s="18">
        <f t="shared" si="29"/>
        <v>0</v>
      </c>
      <c r="W149" s="18" t="str">
        <f>IF('tmp２'!M150="","",'tmp２'!M150)</f>
        <v/>
      </c>
      <c r="X149" s="18">
        <f>IF('tmp２'!R150="","",'tmp２'!R150)</f>
        <v>0</v>
      </c>
      <c r="Y149" s="18">
        <v>0</v>
      </c>
      <c r="Z149" s="18">
        <f t="shared" si="30"/>
        <v>0</v>
      </c>
      <c r="AA149" s="18" t="str">
        <f>IF('tmp２'!N150="","",'tmp２'!N150)</f>
        <v/>
      </c>
      <c r="AB149" s="18">
        <f>IF('tmp２'!S150="","",'tmp２'!S150)</f>
        <v>0</v>
      </c>
      <c r="AC149" s="18">
        <v>0</v>
      </c>
      <c r="AD149" s="18">
        <f t="shared" si="31"/>
        <v>0</v>
      </c>
      <c r="AE149" s="18" t="str">
        <f>IF('tmp２'!O150="","",'tmp２'!O150)</f>
        <v/>
      </c>
      <c r="AF149" s="18">
        <f>IF('tmp２'!T150="","",'tmp２'!T150)</f>
        <v>0</v>
      </c>
      <c r="AG149" s="18">
        <v>0</v>
      </c>
      <c r="AH149" s="18">
        <f t="shared" si="32"/>
        <v>0</v>
      </c>
      <c r="AJ149" s="18">
        <v>148</v>
      </c>
      <c r="AK149" s="18" t="str">
        <f t="shared" si="33"/>
        <v/>
      </c>
      <c r="AL149" s="18" t="str">
        <f t="shared" si="34"/>
        <v/>
      </c>
      <c r="AM149" s="18" t="str">
        <f t="shared" si="35"/>
        <v/>
      </c>
      <c r="AN149" s="18" t="str">
        <f t="shared" si="36"/>
        <v/>
      </c>
      <c r="AO149" s="18" t="e">
        <f t="shared" si="37"/>
        <v>#N/A</v>
      </c>
      <c r="AP149" s="18" t="str">
        <f t="shared" si="38"/>
        <v/>
      </c>
    </row>
    <row r="150" spans="1:42">
      <c r="A150" s="18">
        <f>COUNT(E$2:E150)</f>
        <v>0</v>
      </c>
      <c r="B150" s="63" t="str">
        <f>'tmp２'!B151</f>
        <v/>
      </c>
      <c r="C150" s="63"/>
      <c r="D150" s="63"/>
      <c r="E150" s="18" t="str">
        <f>'tmp２'!C151</f>
        <v/>
      </c>
      <c r="F150" s="18" t="str">
        <f>'tmp２'!D151</f>
        <v/>
      </c>
      <c r="G150" s="18" t="str">
        <f t="shared" si="26"/>
        <v/>
      </c>
      <c r="H150" s="18" t="str">
        <f>'tmp２'!D151</f>
        <v/>
      </c>
      <c r="I150" s="18" t="str">
        <f t="shared" si="27"/>
        <v/>
      </c>
      <c r="J150" s="18" t="str">
        <f>'tmp２'!E151</f>
        <v/>
      </c>
      <c r="L150" s="18">
        <v>0</v>
      </c>
      <c r="O150" s="18" t="str">
        <f>IF('tmp２'!K151="","",'tmp２'!K151)</f>
        <v/>
      </c>
      <c r="P150" s="18">
        <f>IF('tmp２'!P151="","",'tmp２'!P151)</f>
        <v>0</v>
      </c>
      <c r="Q150" s="18">
        <v>0</v>
      </c>
      <c r="R150" s="18">
        <f t="shared" si="28"/>
        <v>0</v>
      </c>
      <c r="S150" s="18" t="str">
        <f>IF('tmp２'!L151="","",'tmp２'!L151)</f>
        <v/>
      </c>
      <c r="T150" s="18">
        <f>IF('tmp２'!Q151="","",'tmp２'!Q151)</f>
        <v>0</v>
      </c>
      <c r="U150" s="18">
        <v>0</v>
      </c>
      <c r="V150" s="18">
        <f t="shared" si="29"/>
        <v>0</v>
      </c>
      <c r="W150" s="18" t="str">
        <f>IF('tmp２'!M151="","",'tmp２'!M151)</f>
        <v/>
      </c>
      <c r="X150" s="18">
        <f>IF('tmp２'!R151="","",'tmp２'!R151)</f>
        <v>0</v>
      </c>
      <c r="Y150" s="18">
        <v>0</v>
      </c>
      <c r="Z150" s="18">
        <f t="shared" si="30"/>
        <v>0</v>
      </c>
      <c r="AA150" s="18" t="str">
        <f>IF('tmp２'!N151="","",'tmp２'!N151)</f>
        <v/>
      </c>
      <c r="AB150" s="18">
        <f>IF('tmp２'!S151="","",'tmp２'!S151)</f>
        <v>0</v>
      </c>
      <c r="AC150" s="18">
        <v>0</v>
      </c>
      <c r="AD150" s="18">
        <f t="shared" si="31"/>
        <v>0</v>
      </c>
      <c r="AE150" s="18" t="str">
        <f>IF('tmp２'!O151="","",'tmp２'!O151)</f>
        <v/>
      </c>
      <c r="AF150" s="18">
        <f>IF('tmp２'!T151="","",'tmp２'!T151)</f>
        <v>0</v>
      </c>
      <c r="AG150" s="18">
        <v>0</v>
      </c>
      <c r="AH150" s="18">
        <f t="shared" si="32"/>
        <v>0</v>
      </c>
      <c r="AJ150" s="18">
        <v>149</v>
      </c>
      <c r="AK150" s="18" t="str">
        <f t="shared" si="33"/>
        <v/>
      </c>
      <c r="AL150" s="18" t="str">
        <f t="shared" si="34"/>
        <v/>
      </c>
      <c r="AM150" s="18" t="str">
        <f t="shared" si="35"/>
        <v/>
      </c>
      <c r="AN150" s="18" t="str">
        <f t="shared" si="36"/>
        <v/>
      </c>
      <c r="AO150" s="18" t="e">
        <f t="shared" si="37"/>
        <v>#N/A</v>
      </c>
      <c r="AP150" s="18" t="str">
        <f t="shared" si="38"/>
        <v/>
      </c>
    </row>
    <row r="151" spans="1:42">
      <c r="A151" s="18">
        <f>COUNT(E$2:E151)</f>
        <v>0</v>
      </c>
      <c r="B151" s="63" t="str">
        <f>'tmp２'!B152</f>
        <v/>
      </c>
      <c r="C151" s="63"/>
      <c r="D151" s="63"/>
      <c r="E151" s="18" t="str">
        <f>'tmp２'!C152</f>
        <v/>
      </c>
      <c r="F151" s="18" t="str">
        <f>'tmp２'!D152</f>
        <v/>
      </c>
      <c r="G151" s="18" t="str">
        <f t="shared" si="26"/>
        <v/>
      </c>
      <c r="H151" s="18" t="str">
        <f>'tmp２'!D152</f>
        <v/>
      </c>
      <c r="I151" s="18" t="str">
        <f t="shared" si="27"/>
        <v/>
      </c>
      <c r="J151" s="18" t="str">
        <f>'tmp２'!E152</f>
        <v/>
      </c>
      <c r="L151" s="18">
        <v>0</v>
      </c>
      <c r="O151" s="18" t="str">
        <f>IF('tmp２'!K152="","",'tmp２'!K152)</f>
        <v/>
      </c>
      <c r="P151" s="18">
        <f>IF('tmp２'!P152="","",'tmp２'!P152)</f>
        <v>0</v>
      </c>
      <c r="Q151" s="18">
        <v>0</v>
      </c>
      <c r="R151" s="18">
        <f t="shared" si="28"/>
        <v>0</v>
      </c>
      <c r="S151" s="18" t="str">
        <f>IF('tmp２'!L152="","",'tmp２'!L152)</f>
        <v/>
      </c>
      <c r="T151" s="18">
        <f>IF('tmp２'!Q152="","",'tmp２'!Q152)</f>
        <v>0</v>
      </c>
      <c r="U151" s="18">
        <v>0</v>
      </c>
      <c r="V151" s="18">
        <f t="shared" si="29"/>
        <v>0</v>
      </c>
      <c r="W151" s="18" t="str">
        <f>IF('tmp２'!M152="","",'tmp２'!M152)</f>
        <v/>
      </c>
      <c r="X151" s="18">
        <f>IF('tmp２'!R152="","",'tmp２'!R152)</f>
        <v>0</v>
      </c>
      <c r="Y151" s="18">
        <v>0</v>
      </c>
      <c r="Z151" s="18">
        <f t="shared" si="30"/>
        <v>0</v>
      </c>
      <c r="AA151" s="18" t="str">
        <f>IF('tmp２'!N152="","",'tmp２'!N152)</f>
        <v/>
      </c>
      <c r="AB151" s="18">
        <f>IF('tmp２'!S152="","",'tmp２'!S152)</f>
        <v>0</v>
      </c>
      <c r="AC151" s="18">
        <v>0</v>
      </c>
      <c r="AD151" s="18">
        <f t="shared" si="31"/>
        <v>0</v>
      </c>
      <c r="AE151" s="18" t="str">
        <f>IF('tmp２'!O152="","",'tmp２'!O152)</f>
        <v/>
      </c>
      <c r="AF151" s="18">
        <f>IF('tmp２'!T152="","",'tmp２'!T152)</f>
        <v>0</v>
      </c>
      <c r="AG151" s="18">
        <v>0</v>
      </c>
      <c r="AH151" s="18">
        <f t="shared" si="32"/>
        <v>0</v>
      </c>
      <c r="AJ151" s="18">
        <v>150</v>
      </c>
      <c r="AK151" s="18" t="str">
        <f t="shared" si="33"/>
        <v/>
      </c>
      <c r="AL151" s="18" t="str">
        <f t="shared" si="34"/>
        <v/>
      </c>
      <c r="AM151" s="18" t="str">
        <f t="shared" si="35"/>
        <v/>
      </c>
      <c r="AN151" s="18" t="str">
        <f t="shared" si="36"/>
        <v/>
      </c>
      <c r="AO151" s="18" t="e">
        <f t="shared" si="37"/>
        <v>#N/A</v>
      </c>
      <c r="AP151" s="18" t="str">
        <f t="shared" si="38"/>
        <v/>
      </c>
    </row>
    <row r="152" spans="1:42">
      <c r="A152" s="18">
        <f>COUNT(E$2:E152)</f>
        <v>0</v>
      </c>
      <c r="B152" s="63" t="str">
        <f>'tmp２'!B153</f>
        <v/>
      </c>
      <c r="C152" s="63"/>
      <c r="D152" s="63"/>
      <c r="E152" s="18" t="str">
        <f>'tmp２'!C153</f>
        <v/>
      </c>
      <c r="F152" s="18" t="str">
        <f>'tmp２'!D153</f>
        <v/>
      </c>
      <c r="G152" s="18" t="str">
        <f t="shared" si="26"/>
        <v/>
      </c>
      <c r="H152" s="18" t="str">
        <f>'tmp２'!D153</f>
        <v/>
      </c>
      <c r="I152" s="18" t="str">
        <f t="shared" si="27"/>
        <v/>
      </c>
      <c r="J152" s="18" t="str">
        <f>'tmp２'!E153</f>
        <v/>
      </c>
      <c r="L152" s="18">
        <v>0</v>
      </c>
      <c r="O152" s="18" t="str">
        <f>IF('tmp２'!K153="","",'tmp２'!K153)</f>
        <v/>
      </c>
      <c r="P152" s="18">
        <f>IF('tmp２'!P153="","",'tmp２'!P153)</f>
        <v>0</v>
      </c>
      <c r="Q152" s="18">
        <v>0</v>
      </c>
      <c r="R152" s="18">
        <f t="shared" si="28"/>
        <v>0</v>
      </c>
      <c r="S152" s="18" t="str">
        <f>IF('tmp２'!L153="","",'tmp２'!L153)</f>
        <v/>
      </c>
      <c r="T152" s="18">
        <f>IF('tmp２'!Q153="","",'tmp２'!Q153)</f>
        <v>0</v>
      </c>
      <c r="U152" s="18">
        <v>0</v>
      </c>
      <c r="V152" s="18">
        <f t="shared" si="29"/>
        <v>0</v>
      </c>
      <c r="W152" s="18" t="str">
        <f>IF('tmp２'!M153="","",'tmp２'!M153)</f>
        <v/>
      </c>
      <c r="X152" s="18">
        <f>IF('tmp２'!R153="","",'tmp２'!R153)</f>
        <v>0</v>
      </c>
      <c r="Y152" s="18">
        <v>0</v>
      </c>
      <c r="Z152" s="18">
        <f t="shared" si="30"/>
        <v>0</v>
      </c>
      <c r="AA152" s="18" t="str">
        <f>IF('tmp２'!N153="","",'tmp２'!N153)</f>
        <v/>
      </c>
      <c r="AB152" s="18">
        <f>IF('tmp２'!S153="","",'tmp２'!S153)</f>
        <v>0</v>
      </c>
      <c r="AC152" s="18">
        <v>0</v>
      </c>
      <c r="AD152" s="18">
        <f t="shared" si="31"/>
        <v>0</v>
      </c>
      <c r="AE152" s="18" t="str">
        <f>IF('tmp２'!O153="","",'tmp２'!O153)</f>
        <v/>
      </c>
      <c r="AF152" s="18">
        <f>IF('tmp２'!T153="","",'tmp２'!T153)</f>
        <v>0</v>
      </c>
      <c r="AG152" s="18">
        <v>0</v>
      </c>
      <c r="AH152" s="18">
        <f t="shared" si="32"/>
        <v>0</v>
      </c>
      <c r="AJ152" s="18">
        <v>151</v>
      </c>
      <c r="AK152" s="18" t="str">
        <f t="shared" si="33"/>
        <v/>
      </c>
      <c r="AL152" s="18" t="str">
        <f t="shared" si="34"/>
        <v/>
      </c>
      <c r="AM152" s="18" t="str">
        <f t="shared" si="35"/>
        <v/>
      </c>
      <c r="AN152" s="18" t="str">
        <f t="shared" si="36"/>
        <v/>
      </c>
      <c r="AO152" s="18" t="e">
        <f t="shared" si="37"/>
        <v>#N/A</v>
      </c>
      <c r="AP152" s="18" t="str">
        <f t="shared" si="38"/>
        <v/>
      </c>
    </row>
    <row r="153" spans="1:42">
      <c r="A153" s="18">
        <f>COUNT(E$2:E153)</f>
        <v>0</v>
      </c>
      <c r="B153" s="63" t="str">
        <f>'tmp２'!B154</f>
        <v/>
      </c>
      <c r="C153" s="63"/>
      <c r="D153" s="63"/>
      <c r="E153" s="18" t="str">
        <f>'tmp２'!C154</f>
        <v/>
      </c>
      <c r="F153" s="18" t="str">
        <f>'tmp２'!D154</f>
        <v/>
      </c>
      <c r="G153" s="18" t="str">
        <f t="shared" si="26"/>
        <v/>
      </c>
      <c r="H153" s="18" t="str">
        <f>'tmp２'!D154</f>
        <v/>
      </c>
      <c r="I153" s="18" t="str">
        <f t="shared" si="27"/>
        <v/>
      </c>
      <c r="J153" s="18" t="str">
        <f>'tmp２'!E154</f>
        <v/>
      </c>
      <c r="L153" s="18">
        <v>0</v>
      </c>
      <c r="O153" s="18" t="str">
        <f>IF('tmp２'!K154="","",'tmp２'!K154)</f>
        <v/>
      </c>
      <c r="P153" s="18">
        <f>IF('tmp２'!P154="","",'tmp２'!P154)</f>
        <v>0</v>
      </c>
      <c r="Q153" s="18">
        <v>0</v>
      </c>
      <c r="R153" s="18">
        <f t="shared" si="28"/>
        <v>0</v>
      </c>
      <c r="S153" s="18" t="str">
        <f>IF('tmp２'!L154="","",'tmp２'!L154)</f>
        <v/>
      </c>
      <c r="T153" s="18">
        <f>IF('tmp２'!Q154="","",'tmp２'!Q154)</f>
        <v>0</v>
      </c>
      <c r="U153" s="18">
        <v>0</v>
      </c>
      <c r="V153" s="18">
        <f t="shared" si="29"/>
        <v>0</v>
      </c>
      <c r="W153" s="18" t="str">
        <f>IF('tmp２'!M154="","",'tmp２'!M154)</f>
        <v/>
      </c>
      <c r="X153" s="18">
        <f>IF('tmp２'!R154="","",'tmp２'!R154)</f>
        <v>0</v>
      </c>
      <c r="Y153" s="18">
        <v>0</v>
      </c>
      <c r="Z153" s="18">
        <f t="shared" si="30"/>
        <v>0</v>
      </c>
      <c r="AA153" s="18" t="str">
        <f>IF('tmp２'!N154="","",'tmp２'!N154)</f>
        <v/>
      </c>
      <c r="AB153" s="18">
        <f>IF('tmp２'!S154="","",'tmp２'!S154)</f>
        <v>0</v>
      </c>
      <c r="AC153" s="18">
        <v>0</v>
      </c>
      <c r="AD153" s="18">
        <f t="shared" si="31"/>
        <v>0</v>
      </c>
      <c r="AE153" s="18" t="str">
        <f>IF('tmp２'!O154="","",'tmp２'!O154)</f>
        <v/>
      </c>
      <c r="AF153" s="18">
        <f>IF('tmp２'!T154="","",'tmp２'!T154)</f>
        <v>0</v>
      </c>
      <c r="AG153" s="18">
        <v>0</v>
      </c>
      <c r="AH153" s="18">
        <f t="shared" si="32"/>
        <v>0</v>
      </c>
      <c r="AJ153" s="18">
        <v>152</v>
      </c>
      <c r="AK153" s="18" t="str">
        <f t="shared" si="33"/>
        <v/>
      </c>
      <c r="AL153" s="18" t="str">
        <f t="shared" si="34"/>
        <v/>
      </c>
      <c r="AM153" s="18" t="str">
        <f t="shared" si="35"/>
        <v/>
      </c>
      <c r="AN153" s="18" t="str">
        <f t="shared" si="36"/>
        <v/>
      </c>
      <c r="AO153" s="18" t="e">
        <f t="shared" si="37"/>
        <v>#N/A</v>
      </c>
      <c r="AP153" s="18" t="str">
        <f t="shared" si="38"/>
        <v/>
      </c>
    </row>
    <row r="154" spans="1:42">
      <c r="A154" s="18">
        <f>COUNT(E$2:E154)</f>
        <v>0</v>
      </c>
      <c r="B154" s="63" t="str">
        <f>'tmp２'!B155</f>
        <v/>
      </c>
      <c r="C154" s="63"/>
      <c r="D154" s="63"/>
      <c r="E154" s="18" t="str">
        <f>'tmp２'!C155</f>
        <v/>
      </c>
      <c r="F154" s="18" t="str">
        <f>'tmp２'!D155</f>
        <v/>
      </c>
      <c r="G154" s="18" t="str">
        <f t="shared" si="26"/>
        <v/>
      </c>
      <c r="H154" s="18" t="str">
        <f>'tmp２'!D155</f>
        <v/>
      </c>
      <c r="I154" s="18" t="str">
        <f t="shared" si="27"/>
        <v/>
      </c>
      <c r="J154" s="18" t="str">
        <f>'tmp２'!E155</f>
        <v/>
      </c>
      <c r="L154" s="18">
        <v>0</v>
      </c>
      <c r="O154" s="18" t="str">
        <f>IF('tmp２'!K155="","",'tmp２'!K155)</f>
        <v/>
      </c>
      <c r="P154" s="18">
        <f>IF('tmp２'!P155="","",'tmp２'!P155)</f>
        <v>0</v>
      </c>
      <c r="Q154" s="18">
        <v>0</v>
      </c>
      <c r="R154" s="18">
        <f t="shared" si="28"/>
        <v>0</v>
      </c>
      <c r="S154" s="18" t="str">
        <f>IF('tmp２'!L155="","",'tmp２'!L155)</f>
        <v/>
      </c>
      <c r="T154" s="18">
        <f>IF('tmp２'!Q155="","",'tmp２'!Q155)</f>
        <v>0</v>
      </c>
      <c r="U154" s="18">
        <v>0</v>
      </c>
      <c r="V154" s="18">
        <f t="shared" si="29"/>
        <v>0</v>
      </c>
      <c r="W154" s="18" t="str">
        <f>IF('tmp２'!M155="","",'tmp２'!M155)</f>
        <v/>
      </c>
      <c r="X154" s="18">
        <f>IF('tmp２'!R155="","",'tmp２'!R155)</f>
        <v>0</v>
      </c>
      <c r="Y154" s="18">
        <v>0</v>
      </c>
      <c r="Z154" s="18">
        <f t="shared" si="30"/>
        <v>0</v>
      </c>
      <c r="AA154" s="18" t="str">
        <f>IF('tmp２'!N155="","",'tmp２'!N155)</f>
        <v/>
      </c>
      <c r="AB154" s="18">
        <f>IF('tmp２'!S155="","",'tmp２'!S155)</f>
        <v>0</v>
      </c>
      <c r="AC154" s="18">
        <v>0</v>
      </c>
      <c r="AD154" s="18">
        <f t="shared" si="31"/>
        <v>0</v>
      </c>
      <c r="AE154" s="18" t="str">
        <f>IF('tmp２'!O155="","",'tmp２'!O155)</f>
        <v/>
      </c>
      <c r="AF154" s="18">
        <f>IF('tmp２'!T155="","",'tmp２'!T155)</f>
        <v>0</v>
      </c>
      <c r="AG154" s="18">
        <v>0</v>
      </c>
      <c r="AH154" s="18">
        <f t="shared" si="32"/>
        <v>0</v>
      </c>
      <c r="AJ154" s="18">
        <v>153</v>
      </c>
      <c r="AK154" s="18" t="str">
        <f t="shared" si="33"/>
        <v/>
      </c>
      <c r="AL154" s="18" t="str">
        <f t="shared" si="34"/>
        <v/>
      </c>
      <c r="AM154" s="18" t="str">
        <f t="shared" si="35"/>
        <v/>
      </c>
      <c r="AN154" s="18" t="str">
        <f t="shared" si="36"/>
        <v/>
      </c>
      <c r="AO154" s="18" t="e">
        <f t="shared" si="37"/>
        <v>#N/A</v>
      </c>
      <c r="AP154" s="18" t="str">
        <f t="shared" si="38"/>
        <v/>
      </c>
    </row>
    <row r="155" spans="1:42">
      <c r="A155" s="18">
        <f>COUNT(E$2:E155)</f>
        <v>0</v>
      </c>
      <c r="B155" s="63" t="str">
        <f>'tmp２'!B156</f>
        <v/>
      </c>
      <c r="C155" s="63"/>
      <c r="D155" s="63"/>
      <c r="E155" s="18" t="str">
        <f>'tmp２'!C156</f>
        <v/>
      </c>
      <c r="F155" s="18" t="str">
        <f>'tmp２'!D156</f>
        <v/>
      </c>
      <c r="G155" s="18" t="str">
        <f t="shared" si="26"/>
        <v/>
      </c>
      <c r="H155" s="18" t="str">
        <f>'tmp２'!D156</f>
        <v/>
      </c>
      <c r="I155" s="18" t="str">
        <f t="shared" si="27"/>
        <v/>
      </c>
      <c r="J155" s="18" t="str">
        <f>'tmp２'!E156</f>
        <v/>
      </c>
      <c r="L155" s="18">
        <v>0</v>
      </c>
      <c r="O155" s="18" t="str">
        <f>IF('tmp２'!K156="","",'tmp２'!K156)</f>
        <v/>
      </c>
      <c r="P155" s="18">
        <f>IF('tmp２'!P156="","",'tmp２'!P156)</f>
        <v>0</v>
      </c>
      <c r="Q155" s="18">
        <v>0</v>
      </c>
      <c r="R155" s="18">
        <f t="shared" si="28"/>
        <v>0</v>
      </c>
      <c r="S155" s="18" t="str">
        <f>IF('tmp２'!L156="","",'tmp２'!L156)</f>
        <v/>
      </c>
      <c r="T155" s="18">
        <f>IF('tmp２'!Q156="","",'tmp２'!Q156)</f>
        <v>0</v>
      </c>
      <c r="U155" s="18">
        <v>0</v>
      </c>
      <c r="V155" s="18">
        <f t="shared" si="29"/>
        <v>0</v>
      </c>
      <c r="W155" s="18" t="str">
        <f>IF('tmp２'!M156="","",'tmp２'!M156)</f>
        <v/>
      </c>
      <c r="X155" s="18">
        <f>IF('tmp２'!R156="","",'tmp２'!R156)</f>
        <v>0</v>
      </c>
      <c r="Y155" s="18">
        <v>0</v>
      </c>
      <c r="Z155" s="18">
        <f t="shared" si="30"/>
        <v>0</v>
      </c>
      <c r="AA155" s="18" t="str">
        <f>IF('tmp２'!N156="","",'tmp２'!N156)</f>
        <v/>
      </c>
      <c r="AB155" s="18">
        <f>IF('tmp２'!S156="","",'tmp２'!S156)</f>
        <v>0</v>
      </c>
      <c r="AC155" s="18">
        <v>0</v>
      </c>
      <c r="AD155" s="18">
        <f t="shared" si="31"/>
        <v>0</v>
      </c>
      <c r="AE155" s="18" t="str">
        <f>IF('tmp２'!O156="","",'tmp２'!O156)</f>
        <v/>
      </c>
      <c r="AF155" s="18">
        <f>IF('tmp２'!T156="","",'tmp２'!T156)</f>
        <v>0</v>
      </c>
      <c r="AG155" s="18">
        <v>0</v>
      </c>
      <c r="AH155" s="18">
        <f t="shared" si="32"/>
        <v>0</v>
      </c>
      <c r="AJ155" s="18">
        <v>154</v>
      </c>
      <c r="AK155" s="18" t="str">
        <f t="shared" si="33"/>
        <v/>
      </c>
      <c r="AL155" s="18" t="str">
        <f t="shared" si="34"/>
        <v/>
      </c>
      <c r="AM155" s="18" t="str">
        <f t="shared" si="35"/>
        <v/>
      </c>
      <c r="AN155" s="18" t="str">
        <f t="shared" si="36"/>
        <v/>
      </c>
      <c r="AO155" s="18" t="e">
        <f t="shared" si="37"/>
        <v>#N/A</v>
      </c>
      <c r="AP155" s="18" t="str">
        <f t="shared" si="38"/>
        <v/>
      </c>
    </row>
    <row r="156" spans="1:42">
      <c r="A156" s="18">
        <f>COUNT(E$2:E156)</f>
        <v>0</v>
      </c>
      <c r="B156" s="63" t="str">
        <f>'tmp２'!B157</f>
        <v/>
      </c>
      <c r="C156" s="63"/>
      <c r="D156" s="63"/>
      <c r="E156" s="18" t="str">
        <f>'tmp２'!C157</f>
        <v/>
      </c>
      <c r="F156" s="18" t="str">
        <f>'tmp２'!D157</f>
        <v/>
      </c>
      <c r="G156" s="18" t="str">
        <f t="shared" si="26"/>
        <v/>
      </c>
      <c r="H156" s="18" t="str">
        <f>'tmp２'!D157</f>
        <v/>
      </c>
      <c r="I156" s="18" t="str">
        <f t="shared" si="27"/>
        <v/>
      </c>
      <c r="J156" s="18" t="str">
        <f>'tmp２'!E157</f>
        <v/>
      </c>
      <c r="L156" s="18">
        <v>0</v>
      </c>
      <c r="O156" s="18" t="str">
        <f>IF('tmp２'!K157="","",'tmp２'!K157)</f>
        <v/>
      </c>
      <c r="P156" s="18">
        <f>IF('tmp２'!P157="","",'tmp２'!P157)</f>
        <v>0</v>
      </c>
      <c r="Q156" s="18">
        <v>0</v>
      </c>
      <c r="R156" s="18">
        <f t="shared" si="28"/>
        <v>0</v>
      </c>
      <c r="S156" s="18" t="str">
        <f>IF('tmp２'!L157="","",'tmp２'!L157)</f>
        <v/>
      </c>
      <c r="T156" s="18">
        <f>IF('tmp２'!Q157="","",'tmp２'!Q157)</f>
        <v>0</v>
      </c>
      <c r="U156" s="18">
        <v>0</v>
      </c>
      <c r="V156" s="18">
        <f t="shared" si="29"/>
        <v>0</v>
      </c>
      <c r="W156" s="18" t="str">
        <f>IF('tmp２'!M157="","",'tmp２'!M157)</f>
        <v/>
      </c>
      <c r="X156" s="18">
        <f>IF('tmp２'!R157="","",'tmp２'!R157)</f>
        <v>0</v>
      </c>
      <c r="Y156" s="18">
        <v>0</v>
      </c>
      <c r="Z156" s="18">
        <f t="shared" si="30"/>
        <v>0</v>
      </c>
      <c r="AA156" s="18" t="str">
        <f>IF('tmp２'!N157="","",'tmp２'!N157)</f>
        <v/>
      </c>
      <c r="AB156" s="18">
        <f>IF('tmp２'!S157="","",'tmp２'!S157)</f>
        <v>0</v>
      </c>
      <c r="AC156" s="18">
        <v>0</v>
      </c>
      <c r="AD156" s="18">
        <f t="shared" si="31"/>
        <v>0</v>
      </c>
      <c r="AE156" s="18" t="str">
        <f>IF('tmp２'!O157="","",'tmp２'!O157)</f>
        <v/>
      </c>
      <c r="AF156" s="18">
        <f>IF('tmp２'!T157="","",'tmp２'!T157)</f>
        <v>0</v>
      </c>
      <c r="AG156" s="18">
        <v>0</v>
      </c>
      <c r="AH156" s="18">
        <f t="shared" si="32"/>
        <v>0</v>
      </c>
      <c r="AJ156" s="18">
        <v>155</v>
      </c>
      <c r="AK156" s="18" t="str">
        <f t="shared" si="33"/>
        <v/>
      </c>
      <c r="AL156" s="18" t="str">
        <f t="shared" si="34"/>
        <v/>
      </c>
      <c r="AM156" s="18" t="str">
        <f t="shared" si="35"/>
        <v/>
      </c>
      <c r="AN156" s="18" t="str">
        <f t="shared" si="36"/>
        <v/>
      </c>
      <c r="AO156" s="18" t="e">
        <f t="shared" si="37"/>
        <v>#N/A</v>
      </c>
      <c r="AP156" s="18" t="str">
        <f t="shared" si="38"/>
        <v/>
      </c>
    </row>
    <row r="157" spans="1:42">
      <c r="A157" s="18">
        <f>COUNT(E$2:E157)</f>
        <v>0</v>
      </c>
      <c r="B157" s="63" t="str">
        <f>'tmp２'!B158</f>
        <v/>
      </c>
      <c r="C157" s="63"/>
      <c r="D157" s="63"/>
      <c r="E157" s="18" t="str">
        <f>'tmp２'!C158</f>
        <v/>
      </c>
      <c r="F157" s="18" t="str">
        <f>'tmp２'!D158</f>
        <v/>
      </c>
      <c r="G157" s="18" t="str">
        <f t="shared" si="26"/>
        <v/>
      </c>
      <c r="H157" s="18" t="str">
        <f>'tmp２'!D158</f>
        <v/>
      </c>
      <c r="I157" s="18" t="str">
        <f t="shared" si="27"/>
        <v/>
      </c>
      <c r="J157" s="18" t="str">
        <f>'tmp２'!E158</f>
        <v/>
      </c>
      <c r="L157" s="18">
        <v>0</v>
      </c>
      <c r="O157" s="18" t="str">
        <f>IF('tmp２'!K158="","",'tmp２'!K158)</f>
        <v/>
      </c>
      <c r="P157" s="18">
        <f>IF('tmp２'!P158="","",'tmp２'!P158)</f>
        <v>0</v>
      </c>
      <c r="Q157" s="18">
        <v>0</v>
      </c>
      <c r="R157" s="18">
        <f t="shared" si="28"/>
        <v>0</v>
      </c>
      <c r="S157" s="18" t="str">
        <f>IF('tmp２'!L158="","",'tmp２'!L158)</f>
        <v/>
      </c>
      <c r="T157" s="18">
        <f>IF('tmp２'!Q158="","",'tmp２'!Q158)</f>
        <v>0</v>
      </c>
      <c r="U157" s="18">
        <v>0</v>
      </c>
      <c r="V157" s="18">
        <f t="shared" si="29"/>
        <v>0</v>
      </c>
      <c r="W157" s="18" t="str">
        <f>IF('tmp２'!M158="","",'tmp２'!M158)</f>
        <v/>
      </c>
      <c r="X157" s="18">
        <f>IF('tmp２'!R158="","",'tmp２'!R158)</f>
        <v>0</v>
      </c>
      <c r="Y157" s="18">
        <v>0</v>
      </c>
      <c r="Z157" s="18">
        <f t="shared" si="30"/>
        <v>0</v>
      </c>
      <c r="AA157" s="18" t="str">
        <f>IF('tmp２'!N158="","",'tmp２'!N158)</f>
        <v/>
      </c>
      <c r="AB157" s="18">
        <f>IF('tmp２'!S158="","",'tmp２'!S158)</f>
        <v>0</v>
      </c>
      <c r="AC157" s="18">
        <v>0</v>
      </c>
      <c r="AD157" s="18">
        <f t="shared" si="31"/>
        <v>0</v>
      </c>
      <c r="AE157" s="18" t="str">
        <f>IF('tmp２'!O158="","",'tmp２'!O158)</f>
        <v/>
      </c>
      <c r="AF157" s="18">
        <f>IF('tmp２'!T158="","",'tmp２'!T158)</f>
        <v>0</v>
      </c>
      <c r="AG157" s="18">
        <v>0</v>
      </c>
      <c r="AH157" s="18">
        <f t="shared" si="32"/>
        <v>0</v>
      </c>
      <c r="AJ157" s="18">
        <v>156</v>
      </c>
      <c r="AK157" s="18" t="str">
        <f t="shared" si="33"/>
        <v/>
      </c>
      <c r="AL157" s="18" t="str">
        <f t="shared" si="34"/>
        <v/>
      </c>
      <c r="AM157" s="18" t="str">
        <f t="shared" si="35"/>
        <v/>
      </c>
      <c r="AN157" s="18" t="str">
        <f t="shared" si="36"/>
        <v/>
      </c>
      <c r="AO157" s="18" t="e">
        <f t="shared" si="37"/>
        <v>#N/A</v>
      </c>
      <c r="AP157" s="18" t="str">
        <f t="shared" si="38"/>
        <v/>
      </c>
    </row>
    <row r="158" spans="1:42">
      <c r="A158" s="18">
        <f>COUNT(E$2:E158)</f>
        <v>0</v>
      </c>
      <c r="B158" s="63" t="str">
        <f>'tmp２'!B159</f>
        <v/>
      </c>
      <c r="C158" s="63"/>
      <c r="D158" s="63"/>
      <c r="E158" s="18" t="str">
        <f>'tmp２'!C159</f>
        <v/>
      </c>
      <c r="F158" s="18" t="str">
        <f>'tmp２'!D159</f>
        <v/>
      </c>
      <c r="G158" s="18" t="str">
        <f t="shared" si="26"/>
        <v/>
      </c>
      <c r="H158" s="18" t="str">
        <f>'tmp２'!D159</f>
        <v/>
      </c>
      <c r="I158" s="18" t="str">
        <f t="shared" si="27"/>
        <v/>
      </c>
      <c r="J158" s="18" t="str">
        <f>'tmp２'!E159</f>
        <v/>
      </c>
      <c r="L158" s="18">
        <v>0</v>
      </c>
      <c r="O158" s="18" t="str">
        <f>IF('tmp２'!K159="","",'tmp２'!K159)</f>
        <v/>
      </c>
      <c r="P158" s="18">
        <f>IF('tmp２'!P159="","",'tmp２'!P159)</f>
        <v>0</v>
      </c>
      <c r="Q158" s="18">
        <v>0</v>
      </c>
      <c r="R158" s="18">
        <f t="shared" si="28"/>
        <v>0</v>
      </c>
      <c r="S158" s="18" t="str">
        <f>IF('tmp２'!L159="","",'tmp２'!L159)</f>
        <v/>
      </c>
      <c r="T158" s="18">
        <f>IF('tmp２'!Q159="","",'tmp２'!Q159)</f>
        <v>0</v>
      </c>
      <c r="U158" s="18">
        <v>0</v>
      </c>
      <c r="V158" s="18">
        <f t="shared" si="29"/>
        <v>0</v>
      </c>
      <c r="W158" s="18" t="str">
        <f>IF('tmp２'!M159="","",'tmp２'!M159)</f>
        <v/>
      </c>
      <c r="X158" s="18">
        <f>IF('tmp２'!R159="","",'tmp２'!R159)</f>
        <v>0</v>
      </c>
      <c r="Y158" s="18">
        <v>0</v>
      </c>
      <c r="Z158" s="18">
        <f t="shared" si="30"/>
        <v>0</v>
      </c>
      <c r="AA158" s="18" t="str">
        <f>IF('tmp２'!N159="","",'tmp２'!N159)</f>
        <v/>
      </c>
      <c r="AB158" s="18">
        <f>IF('tmp２'!S159="","",'tmp２'!S159)</f>
        <v>0</v>
      </c>
      <c r="AC158" s="18">
        <v>0</v>
      </c>
      <c r="AD158" s="18">
        <f t="shared" si="31"/>
        <v>0</v>
      </c>
      <c r="AE158" s="18" t="str">
        <f>IF('tmp２'!O159="","",'tmp２'!O159)</f>
        <v/>
      </c>
      <c r="AF158" s="18">
        <f>IF('tmp２'!T159="","",'tmp２'!T159)</f>
        <v>0</v>
      </c>
      <c r="AG158" s="18">
        <v>0</v>
      </c>
      <c r="AH158" s="18">
        <f t="shared" si="32"/>
        <v>0</v>
      </c>
      <c r="AJ158" s="18">
        <v>157</v>
      </c>
      <c r="AK158" s="18" t="str">
        <f t="shared" si="33"/>
        <v/>
      </c>
      <c r="AL158" s="18" t="str">
        <f t="shared" si="34"/>
        <v/>
      </c>
      <c r="AM158" s="18" t="str">
        <f t="shared" si="35"/>
        <v/>
      </c>
      <c r="AN158" s="18" t="str">
        <f t="shared" si="36"/>
        <v/>
      </c>
      <c r="AO158" s="18" t="e">
        <f t="shared" si="37"/>
        <v>#N/A</v>
      </c>
      <c r="AP158" s="18" t="str">
        <f t="shared" si="38"/>
        <v/>
      </c>
    </row>
    <row r="159" spans="1:42">
      <c r="A159" s="18">
        <f>COUNT(E$2:E159)</f>
        <v>0</v>
      </c>
      <c r="B159" s="63" t="str">
        <f>'tmp２'!B160</f>
        <v/>
      </c>
      <c r="C159" s="63"/>
      <c r="D159" s="63"/>
      <c r="E159" s="18" t="str">
        <f>'tmp２'!C160</f>
        <v/>
      </c>
      <c r="F159" s="18" t="str">
        <f>'tmp２'!D160</f>
        <v/>
      </c>
      <c r="G159" s="18" t="str">
        <f t="shared" si="26"/>
        <v/>
      </c>
      <c r="H159" s="18" t="str">
        <f>'tmp２'!D160</f>
        <v/>
      </c>
      <c r="I159" s="18" t="str">
        <f t="shared" si="27"/>
        <v/>
      </c>
      <c r="J159" s="18" t="str">
        <f>'tmp２'!E160</f>
        <v/>
      </c>
      <c r="L159" s="18">
        <v>0</v>
      </c>
      <c r="O159" s="18" t="str">
        <f>IF('tmp２'!K160="","",'tmp２'!K160)</f>
        <v/>
      </c>
      <c r="P159" s="18">
        <f>IF('tmp２'!P160="","",'tmp２'!P160)</f>
        <v>0</v>
      </c>
      <c r="Q159" s="18">
        <v>0</v>
      </c>
      <c r="R159" s="18">
        <f t="shared" si="28"/>
        <v>0</v>
      </c>
      <c r="S159" s="18" t="str">
        <f>IF('tmp２'!L160="","",'tmp２'!L160)</f>
        <v/>
      </c>
      <c r="T159" s="18">
        <f>IF('tmp２'!Q160="","",'tmp２'!Q160)</f>
        <v>0</v>
      </c>
      <c r="U159" s="18">
        <v>0</v>
      </c>
      <c r="V159" s="18">
        <f t="shared" si="29"/>
        <v>0</v>
      </c>
      <c r="W159" s="18" t="str">
        <f>IF('tmp２'!M160="","",'tmp２'!M160)</f>
        <v/>
      </c>
      <c r="X159" s="18">
        <f>IF('tmp２'!R160="","",'tmp２'!R160)</f>
        <v>0</v>
      </c>
      <c r="Y159" s="18">
        <v>0</v>
      </c>
      <c r="Z159" s="18">
        <f t="shared" si="30"/>
        <v>0</v>
      </c>
      <c r="AA159" s="18" t="str">
        <f>IF('tmp２'!N160="","",'tmp２'!N160)</f>
        <v/>
      </c>
      <c r="AB159" s="18">
        <f>IF('tmp２'!S160="","",'tmp２'!S160)</f>
        <v>0</v>
      </c>
      <c r="AC159" s="18">
        <v>0</v>
      </c>
      <c r="AD159" s="18">
        <f t="shared" si="31"/>
        <v>0</v>
      </c>
      <c r="AE159" s="18" t="str">
        <f>IF('tmp２'!O160="","",'tmp２'!O160)</f>
        <v/>
      </c>
      <c r="AF159" s="18">
        <f>IF('tmp２'!T160="","",'tmp２'!T160)</f>
        <v>0</v>
      </c>
      <c r="AG159" s="18">
        <v>0</v>
      </c>
      <c r="AH159" s="18">
        <f t="shared" si="32"/>
        <v>0</v>
      </c>
      <c r="AJ159" s="18">
        <v>158</v>
      </c>
      <c r="AK159" s="18" t="str">
        <f t="shared" si="33"/>
        <v/>
      </c>
      <c r="AL159" s="18" t="str">
        <f t="shared" si="34"/>
        <v/>
      </c>
      <c r="AM159" s="18" t="str">
        <f t="shared" si="35"/>
        <v/>
      </c>
      <c r="AN159" s="18" t="str">
        <f t="shared" si="36"/>
        <v/>
      </c>
      <c r="AO159" s="18" t="e">
        <f t="shared" si="37"/>
        <v>#N/A</v>
      </c>
      <c r="AP159" s="18" t="str">
        <f t="shared" si="38"/>
        <v/>
      </c>
    </row>
    <row r="160" spans="1:42">
      <c r="A160" s="18">
        <f>COUNT(E$2:E160)</f>
        <v>0</v>
      </c>
      <c r="B160" s="63" t="str">
        <f>'tmp２'!B161</f>
        <v/>
      </c>
      <c r="C160" s="63"/>
      <c r="D160" s="63"/>
      <c r="E160" s="18" t="str">
        <f>'tmp２'!C161</f>
        <v/>
      </c>
      <c r="F160" s="18" t="str">
        <f>'tmp２'!D161</f>
        <v/>
      </c>
      <c r="G160" s="18" t="str">
        <f t="shared" si="26"/>
        <v/>
      </c>
      <c r="H160" s="18" t="str">
        <f>'tmp２'!D161</f>
        <v/>
      </c>
      <c r="I160" s="18" t="str">
        <f t="shared" si="27"/>
        <v/>
      </c>
      <c r="J160" s="18" t="str">
        <f>'tmp２'!E161</f>
        <v/>
      </c>
      <c r="L160" s="18">
        <v>0</v>
      </c>
      <c r="O160" s="18" t="str">
        <f>IF('tmp２'!K161="","",'tmp２'!K161)</f>
        <v/>
      </c>
      <c r="P160" s="18">
        <f>IF('tmp２'!P161="","",'tmp２'!P161)</f>
        <v>0</v>
      </c>
      <c r="Q160" s="18">
        <v>0</v>
      </c>
      <c r="R160" s="18">
        <f t="shared" si="28"/>
        <v>0</v>
      </c>
      <c r="S160" s="18" t="str">
        <f>IF('tmp２'!L161="","",'tmp２'!L161)</f>
        <v/>
      </c>
      <c r="T160" s="18">
        <f>IF('tmp２'!Q161="","",'tmp２'!Q161)</f>
        <v>0</v>
      </c>
      <c r="U160" s="18">
        <v>0</v>
      </c>
      <c r="V160" s="18">
        <f t="shared" si="29"/>
        <v>0</v>
      </c>
      <c r="W160" s="18" t="str">
        <f>IF('tmp２'!M161="","",'tmp２'!M161)</f>
        <v/>
      </c>
      <c r="X160" s="18">
        <f>IF('tmp２'!R161="","",'tmp２'!R161)</f>
        <v>0</v>
      </c>
      <c r="Y160" s="18">
        <v>0</v>
      </c>
      <c r="Z160" s="18">
        <f t="shared" si="30"/>
        <v>0</v>
      </c>
      <c r="AA160" s="18" t="str">
        <f>IF('tmp２'!N161="","",'tmp２'!N161)</f>
        <v/>
      </c>
      <c r="AB160" s="18">
        <f>IF('tmp２'!S161="","",'tmp２'!S161)</f>
        <v>0</v>
      </c>
      <c r="AC160" s="18">
        <v>0</v>
      </c>
      <c r="AD160" s="18">
        <f t="shared" si="31"/>
        <v>0</v>
      </c>
      <c r="AE160" s="18" t="str">
        <f>IF('tmp２'!O161="","",'tmp２'!O161)</f>
        <v/>
      </c>
      <c r="AF160" s="18">
        <f>IF('tmp２'!T161="","",'tmp２'!T161)</f>
        <v>0</v>
      </c>
      <c r="AG160" s="18">
        <v>0</v>
      </c>
      <c r="AH160" s="18">
        <f t="shared" si="32"/>
        <v>0</v>
      </c>
      <c r="AJ160" s="18">
        <v>159</v>
      </c>
      <c r="AK160" s="18" t="str">
        <f t="shared" si="33"/>
        <v/>
      </c>
      <c r="AL160" s="18" t="str">
        <f t="shared" si="34"/>
        <v/>
      </c>
      <c r="AM160" s="18" t="str">
        <f t="shared" si="35"/>
        <v/>
      </c>
      <c r="AN160" s="18" t="str">
        <f t="shared" si="36"/>
        <v/>
      </c>
      <c r="AO160" s="18" t="e">
        <f t="shared" si="37"/>
        <v>#N/A</v>
      </c>
      <c r="AP160" s="18" t="str">
        <f t="shared" si="38"/>
        <v/>
      </c>
    </row>
    <row r="161" spans="1:42">
      <c r="A161" s="18">
        <f>COUNT(E$2:E161)</f>
        <v>0</v>
      </c>
      <c r="B161" s="63" t="str">
        <f>'tmp２'!B162</f>
        <v/>
      </c>
      <c r="C161" s="63"/>
      <c r="D161" s="63"/>
      <c r="E161" s="18" t="str">
        <f>'tmp２'!C162</f>
        <v/>
      </c>
      <c r="F161" s="18" t="str">
        <f>'tmp２'!D162</f>
        <v/>
      </c>
      <c r="G161" s="18" t="str">
        <f t="shared" si="26"/>
        <v/>
      </c>
      <c r="H161" s="18" t="str">
        <f>'tmp２'!D162</f>
        <v/>
      </c>
      <c r="I161" s="18" t="str">
        <f t="shared" si="27"/>
        <v/>
      </c>
      <c r="J161" s="18" t="str">
        <f>'tmp２'!E162</f>
        <v/>
      </c>
      <c r="L161" s="18">
        <v>0</v>
      </c>
      <c r="O161" s="18" t="str">
        <f>IF('tmp２'!K162="","",'tmp２'!K162)</f>
        <v/>
      </c>
      <c r="P161" s="18">
        <f>IF('tmp２'!P162="","",'tmp２'!P162)</f>
        <v>0</v>
      </c>
      <c r="Q161" s="18">
        <v>0</v>
      </c>
      <c r="R161" s="18">
        <f t="shared" si="28"/>
        <v>0</v>
      </c>
      <c r="S161" s="18" t="str">
        <f>IF('tmp２'!L162="","",'tmp２'!L162)</f>
        <v/>
      </c>
      <c r="T161" s="18">
        <f>IF('tmp２'!Q162="","",'tmp２'!Q162)</f>
        <v>0</v>
      </c>
      <c r="U161" s="18">
        <v>0</v>
      </c>
      <c r="V161" s="18">
        <f t="shared" si="29"/>
        <v>0</v>
      </c>
      <c r="W161" s="18" t="str">
        <f>IF('tmp２'!M162="","",'tmp２'!M162)</f>
        <v/>
      </c>
      <c r="X161" s="18">
        <f>IF('tmp２'!R162="","",'tmp２'!R162)</f>
        <v>0</v>
      </c>
      <c r="Y161" s="18">
        <v>0</v>
      </c>
      <c r="Z161" s="18">
        <f t="shared" si="30"/>
        <v>0</v>
      </c>
      <c r="AA161" s="18" t="str">
        <f>IF('tmp２'!N162="","",'tmp２'!N162)</f>
        <v/>
      </c>
      <c r="AB161" s="18">
        <f>IF('tmp２'!S162="","",'tmp２'!S162)</f>
        <v>0</v>
      </c>
      <c r="AC161" s="18">
        <v>0</v>
      </c>
      <c r="AD161" s="18">
        <f t="shared" si="31"/>
        <v>0</v>
      </c>
      <c r="AE161" s="18" t="str">
        <f>IF('tmp２'!O162="","",'tmp２'!O162)</f>
        <v/>
      </c>
      <c r="AF161" s="18">
        <f>IF('tmp２'!T162="","",'tmp２'!T162)</f>
        <v>0</v>
      </c>
      <c r="AG161" s="18">
        <v>0</v>
      </c>
      <c r="AH161" s="18">
        <f t="shared" si="32"/>
        <v>0</v>
      </c>
      <c r="AJ161" s="18">
        <v>160</v>
      </c>
      <c r="AK161" s="18" t="str">
        <f t="shared" si="33"/>
        <v/>
      </c>
      <c r="AL161" s="18" t="str">
        <f t="shared" si="34"/>
        <v/>
      </c>
      <c r="AM161" s="18" t="str">
        <f t="shared" si="35"/>
        <v/>
      </c>
      <c r="AN161" s="18" t="str">
        <f t="shared" si="36"/>
        <v/>
      </c>
      <c r="AO161" s="18" t="e">
        <f t="shared" si="37"/>
        <v>#N/A</v>
      </c>
      <c r="AP161" s="18" t="str">
        <f t="shared" si="38"/>
        <v/>
      </c>
    </row>
    <row r="162" spans="1:42">
      <c r="A162" s="18">
        <f>COUNT(E$2:E162)</f>
        <v>0</v>
      </c>
      <c r="B162" s="63" t="str">
        <f>'tmp２'!B163</f>
        <v/>
      </c>
      <c r="C162" s="63"/>
      <c r="D162" s="63"/>
      <c r="E162" s="18" t="str">
        <f>'tmp２'!C163</f>
        <v/>
      </c>
      <c r="F162" s="18" t="str">
        <f>'tmp２'!D163</f>
        <v/>
      </c>
      <c r="G162" s="18" t="str">
        <f t="shared" si="26"/>
        <v/>
      </c>
      <c r="H162" s="18" t="str">
        <f>'tmp２'!D163</f>
        <v/>
      </c>
      <c r="I162" s="18" t="str">
        <f t="shared" si="27"/>
        <v/>
      </c>
      <c r="J162" s="18" t="str">
        <f>'tmp２'!E163</f>
        <v/>
      </c>
      <c r="L162" s="18">
        <v>0</v>
      </c>
      <c r="O162" s="18" t="str">
        <f>IF('tmp２'!K163="","",'tmp２'!K163)</f>
        <v/>
      </c>
      <c r="P162" s="18">
        <f>IF('tmp２'!P163="","",'tmp２'!P163)</f>
        <v>0</v>
      </c>
      <c r="Q162" s="18">
        <v>0</v>
      </c>
      <c r="R162" s="18">
        <f t="shared" si="28"/>
        <v>0</v>
      </c>
      <c r="S162" s="18" t="str">
        <f>IF('tmp２'!L163="","",'tmp２'!L163)</f>
        <v/>
      </c>
      <c r="T162" s="18">
        <f>IF('tmp２'!Q163="","",'tmp２'!Q163)</f>
        <v>0</v>
      </c>
      <c r="U162" s="18">
        <v>0</v>
      </c>
      <c r="V162" s="18">
        <f t="shared" si="29"/>
        <v>0</v>
      </c>
      <c r="W162" s="18" t="str">
        <f>IF('tmp２'!M163="","",'tmp２'!M163)</f>
        <v/>
      </c>
      <c r="X162" s="18">
        <f>IF('tmp２'!R163="","",'tmp２'!R163)</f>
        <v>0</v>
      </c>
      <c r="Y162" s="18">
        <v>0</v>
      </c>
      <c r="Z162" s="18">
        <f t="shared" si="30"/>
        <v>0</v>
      </c>
      <c r="AA162" s="18" t="str">
        <f>IF('tmp２'!N163="","",'tmp２'!N163)</f>
        <v/>
      </c>
      <c r="AB162" s="18">
        <f>IF('tmp２'!S163="","",'tmp２'!S163)</f>
        <v>0</v>
      </c>
      <c r="AC162" s="18">
        <v>0</v>
      </c>
      <c r="AD162" s="18">
        <f t="shared" si="31"/>
        <v>0</v>
      </c>
      <c r="AE162" s="18" t="str">
        <f>IF('tmp２'!O163="","",'tmp２'!O163)</f>
        <v/>
      </c>
      <c r="AF162" s="18">
        <f>IF('tmp２'!T163="","",'tmp２'!T163)</f>
        <v>0</v>
      </c>
      <c r="AG162" s="18">
        <v>0</v>
      </c>
      <c r="AH162" s="18">
        <f t="shared" si="32"/>
        <v>0</v>
      </c>
      <c r="AJ162" s="18">
        <v>161</v>
      </c>
      <c r="AK162" s="18" t="str">
        <f t="shared" si="33"/>
        <v/>
      </c>
      <c r="AL162" s="18" t="str">
        <f t="shared" si="34"/>
        <v/>
      </c>
      <c r="AM162" s="18" t="str">
        <f t="shared" si="35"/>
        <v/>
      </c>
      <c r="AN162" s="18" t="str">
        <f t="shared" si="36"/>
        <v/>
      </c>
      <c r="AO162" s="18" t="e">
        <f t="shared" si="37"/>
        <v>#N/A</v>
      </c>
      <c r="AP162" s="18" t="str">
        <f t="shared" si="38"/>
        <v/>
      </c>
    </row>
    <row r="163" spans="1:42">
      <c r="A163" s="18">
        <f>COUNT(E$2:E163)</f>
        <v>0</v>
      </c>
      <c r="B163" s="63" t="str">
        <f>'tmp２'!B164</f>
        <v/>
      </c>
      <c r="C163" s="63"/>
      <c r="D163" s="63"/>
      <c r="E163" s="18" t="str">
        <f>'tmp２'!C164</f>
        <v/>
      </c>
      <c r="F163" s="18" t="str">
        <f>'tmp２'!D164</f>
        <v/>
      </c>
      <c r="G163" s="18" t="str">
        <f t="shared" si="26"/>
        <v/>
      </c>
      <c r="H163" s="18" t="str">
        <f>'tmp２'!D164</f>
        <v/>
      </c>
      <c r="I163" s="18" t="str">
        <f t="shared" si="27"/>
        <v/>
      </c>
      <c r="J163" s="18" t="str">
        <f>'tmp２'!E164</f>
        <v/>
      </c>
      <c r="L163" s="18">
        <v>0</v>
      </c>
      <c r="O163" s="18" t="str">
        <f>IF('tmp２'!K164="","",'tmp２'!K164)</f>
        <v/>
      </c>
      <c r="P163" s="18">
        <f>IF('tmp２'!P164="","",'tmp２'!P164)</f>
        <v>0</v>
      </c>
      <c r="Q163" s="18">
        <v>0</v>
      </c>
      <c r="R163" s="18">
        <f t="shared" si="28"/>
        <v>0</v>
      </c>
      <c r="S163" s="18" t="str">
        <f>IF('tmp２'!L164="","",'tmp２'!L164)</f>
        <v/>
      </c>
      <c r="T163" s="18">
        <f>IF('tmp２'!Q164="","",'tmp２'!Q164)</f>
        <v>0</v>
      </c>
      <c r="U163" s="18">
        <v>0</v>
      </c>
      <c r="V163" s="18">
        <f t="shared" si="29"/>
        <v>0</v>
      </c>
      <c r="W163" s="18" t="str">
        <f>IF('tmp２'!M164="","",'tmp２'!M164)</f>
        <v/>
      </c>
      <c r="X163" s="18">
        <f>IF('tmp２'!R164="","",'tmp２'!R164)</f>
        <v>0</v>
      </c>
      <c r="Y163" s="18">
        <v>0</v>
      </c>
      <c r="Z163" s="18">
        <f t="shared" si="30"/>
        <v>0</v>
      </c>
      <c r="AA163" s="18" t="str">
        <f>IF('tmp２'!N164="","",'tmp２'!N164)</f>
        <v/>
      </c>
      <c r="AB163" s="18">
        <f>IF('tmp２'!S164="","",'tmp２'!S164)</f>
        <v>0</v>
      </c>
      <c r="AC163" s="18">
        <v>0</v>
      </c>
      <c r="AD163" s="18">
        <f t="shared" si="31"/>
        <v>0</v>
      </c>
      <c r="AE163" s="18" t="str">
        <f>IF('tmp２'!O164="","",'tmp２'!O164)</f>
        <v/>
      </c>
      <c r="AF163" s="18">
        <f>IF('tmp２'!T164="","",'tmp２'!T164)</f>
        <v>0</v>
      </c>
      <c r="AG163" s="18">
        <v>0</v>
      </c>
      <c r="AH163" s="18">
        <f t="shared" si="32"/>
        <v>0</v>
      </c>
      <c r="AJ163" s="18">
        <v>162</v>
      </c>
      <c r="AK163" s="18" t="str">
        <f t="shared" si="33"/>
        <v/>
      </c>
      <c r="AL163" s="18" t="str">
        <f t="shared" si="34"/>
        <v/>
      </c>
      <c r="AM163" s="18" t="str">
        <f t="shared" si="35"/>
        <v/>
      </c>
      <c r="AN163" s="18" t="str">
        <f t="shared" si="36"/>
        <v/>
      </c>
      <c r="AO163" s="18" t="e">
        <f t="shared" si="37"/>
        <v>#N/A</v>
      </c>
      <c r="AP163" s="18" t="str">
        <f t="shared" si="38"/>
        <v/>
      </c>
    </row>
    <row r="164" spans="1:42">
      <c r="A164" s="18">
        <f>COUNT(E$2:E164)</f>
        <v>0</v>
      </c>
      <c r="B164" s="63" t="str">
        <f>'tmp２'!B165</f>
        <v/>
      </c>
      <c r="C164" s="63"/>
      <c r="D164" s="63"/>
      <c r="E164" s="18" t="str">
        <f>'tmp２'!C165</f>
        <v/>
      </c>
      <c r="F164" s="18" t="str">
        <f>'tmp２'!D165</f>
        <v/>
      </c>
      <c r="G164" s="18" t="str">
        <f t="shared" si="26"/>
        <v/>
      </c>
      <c r="H164" s="18" t="str">
        <f>'tmp２'!D165</f>
        <v/>
      </c>
      <c r="I164" s="18" t="str">
        <f t="shared" si="27"/>
        <v/>
      </c>
      <c r="J164" s="18" t="str">
        <f>'tmp２'!E165</f>
        <v/>
      </c>
      <c r="L164" s="18">
        <v>0</v>
      </c>
      <c r="O164" s="18" t="str">
        <f>IF('tmp２'!K165="","",'tmp２'!K165)</f>
        <v/>
      </c>
      <c r="P164" s="18">
        <f>IF('tmp２'!P165="","",'tmp２'!P165)</f>
        <v>0</v>
      </c>
      <c r="Q164" s="18">
        <v>0</v>
      </c>
      <c r="R164" s="18">
        <f t="shared" si="28"/>
        <v>0</v>
      </c>
      <c r="S164" s="18" t="str">
        <f>IF('tmp２'!L165="","",'tmp２'!L165)</f>
        <v/>
      </c>
      <c r="T164" s="18">
        <f>IF('tmp２'!Q165="","",'tmp２'!Q165)</f>
        <v>0</v>
      </c>
      <c r="U164" s="18">
        <v>0</v>
      </c>
      <c r="V164" s="18">
        <f t="shared" si="29"/>
        <v>0</v>
      </c>
      <c r="W164" s="18" t="str">
        <f>IF('tmp２'!M165="","",'tmp２'!M165)</f>
        <v/>
      </c>
      <c r="X164" s="18">
        <f>IF('tmp２'!R165="","",'tmp２'!R165)</f>
        <v>0</v>
      </c>
      <c r="Y164" s="18">
        <v>0</v>
      </c>
      <c r="Z164" s="18">
        <f t="shared" si="30"/>
        <v>0</v>
      </c>
      <c r="AA164" s="18" t="str">
        <f>IF('tmp２'!N165="","",'tmp２'!N165)</f>
        <v/>
      </c>
      <c r="AB164" s="18">
        <f>IF('tmp２'!S165="","",'tmp２'!S165)</f>
        <v>0</v>
      </c>
      <c r="AC164" s="18">
        <v>0</v>
      </c>
      <c r="AD164" s="18">
        <f t="shared" si="31"/>
        <v>0</v>
      </c>
      <c r="AE164" s="18" t="str">
        <f>IF('tmp２'!O165="","",'tmp２'!O165)</f>
        <v/>
      </c>
      <c r="AF164" s="18">
        <f>IF('tmp２'!T165="","",'tmp２'!T165)</f>
        <v>0</v>
      </c>
      <c r="AG164" s="18">
        <v>0</v>
      </c>
      <c r="AH164" s="18">
        <f t="shared" si="32"/>
        <v>0</v>
      </c>
      <c r="AJ164" s="18">
        <v>163</v>
      </c>
      <c r="AK164" s="18" t="str">
        <f t="shared" si="33"/>
        <v/>
      </c>
      <c r="AL164" s="18" t="str">
        <f t="shared" si="34"/>
        <v/>
      </c>
      <c r="AM164" s="18" t="str">
        <f t="shared" si="35"/>
        <v/>
      </c>
      <c r="AN164" s="18" t="str">
        <f t="shared" si="36"/>
        <v/>
      </c>
      <c r="AO164" s="18" t="e">
        <f t="shared" si="37"/>
        <v>#N/A</v>
      </c>
      <c r="AP164" s="18" t="str">
        <f t="shared" si="38"/>
        <v/>
      </c>
    </row>
    <row r="165" spans="1:42">
      <c r="A165" s="18">
        <f>COUNT(E$2:E165)</f>
        <v>0</v>
      </c>
      <c r="B165" s="63" t="str">
        <f>'tmp２'!B166</f>
        <v/>
      </c>
      <c r="C165" s="63"/>
      <c r="D165" s="63"/>
      <c r="E165" s="18" t="str">
        <f>'tmp２'!C166</f>
        <v/>
      </c>
      <c r="F165" s="18" t="str">
        <f>'tmp２'!D166</f>
        <v/>
      </c>
      <c r="G165" s="18" t="str">
        <f t="shared" si="26"/>
        <v/>
      </c>
      <c r="H165" s="18" t="str">
        <f>'tmp２'!D166</f>
        <v/>
      </c>
      <c r="I165" s="18" t="str">
        <f t="shared" si="27"/>
        <v/>
      </c>
      <c r="J165" s="18" t="str">
        <f>'tmp２'!E166</f>
        <v/>
      </c>
      <c r="L165" s="18">
        <v>0</v>
      </c>
      <c r="O165" s="18" t="str">
        <f>IF('tmp２'!K166="","",'tmp２'!K166)</f>
        <v/>
      </c>
      <c r="P165" s="18">
        <f>IF('tmp２'!P166="","",'tmp２'!P166)</f>
        <v>0</v>
      </c>
      <c r="Q165" s="18">
        <v>0</v>
      </c>
      <c r="R165" s="18">
        <f t="shared" si="28"/>
        <v>0</v>
      </c>
      <c r="S165" s="18" t="str">
        <f>IF('tmp２'!L166="","",'tmp２'!L166)</f>
        <v/>
      </c>
      <c r="T165" s="18">
        <f>IF('tmp２'!Q166="","",'tmp２'!Q166)</f>
        <v>0</v>
      </c>
      <c r="U165" s="18">
        <v>0</v>
      </c>
      <c r="V165" s="18">
        <f t="shared" si="29"/>
        <v>0</v>
      </c>
      <c r="W165" s="18" t="str">
        <f>IF('tmp２'!M166="","",'tmp２'!M166)</f>
        <v/>
      </c>
      <c r="X165" s="18">
        <f>IF('tmp２'!R166="","",'tmp２'!R166)</f>
        <v>0</v>
      </c>
      <c r="Y165" s="18">
        <v>0</v>
      </c>
      <c r="Z165" s="18">
        <f t="shared" si="30"/>
        <v>0</v>
      </c>
      <c r="AA165" s="18" t="str">
        <f>IF('tmp２'!N166="","",'tmp２'!N166)</f>
        <v/>
      </c>
      <c r="AB165" s="18">
        <f>IF('tmp２'!S166="","",'tmp２'!S166)</f>
        <v>0</v>
      </c>
      <c r="AC165" s="18">
        <v>0</v>
      </c>
      <c r="AD165" s="18">
        <f t="shared" si="31"/>
        <v>0</v>
      </c>
      <c r="AE165" s="18" t="str">
        <f>IF('tmp２'!O166="","",'tmp２'!O166)</f>
        <v/>
      </c>
      <c r="AF165" s="18">
        <f>IF('tmp２'!T166="","",'tmp２'!T166)</f>
        <v>0</v>
      </c>
      <c r="AG165" s="18">
        <v>0</v>
      </c>
      <c r="AH165" s="18">
        <f t="shared" si="32"/>
        <v>0</v>
      </c>
      <c r="AJ165" s="18">
        <v>164</v>
      </c>
      <c r="AK165" s="18" t="str">
        <f t="shared" si="33"/>
        <v/>
      </c>
      <c r="AL165" s="18" t="str">
        <f t="shared" si="34"/>
        <v/>
      </c>
      <c r="AM165" s="18" t="str">
        <f t="shared" si="35"/>
        <v/>
      </c>
      <c r="AN165" s="18" t="str">
        <f t="shared" si="36"/>
        <v/>
      </c>
      <c r="AO165" s="18" t="e">
        <f t="shared" si="37"/>
        <v>#N/A</v>
      </c>
      <c r="AP165" s="18" t="str">
        <f t="shared" si="38"/>
        <v/>
      </c>
    </row>
    <row r="166" spans="1:42">
      <c r="A166" s="18">
        <f>COUNT(E$2:E166)</f>
        <v>0</v>
      </c>
      <c r="B166" s="63" t="str">
        <f>'tmp２'!B167</f>
        <v/>
      </c>
      <c r="C166" s="63"/>
      <c r="D166" s="63"/>
      <c r="E166" s="18" t="str">
        <f>'tmp２'!C167</f>
        <v/>
      </c>
      <c r="F166" s="18" t="str">
        <f>'tmp２'!D167</f>
        <v/>
      </c>
      <c r="G166" s="18" t="str">
        <f t="shared" si="26"/>
        <v/>
      </c>
      <c r="H166" s="18" t="str">
        <f>'tmp２'!D167</f>
        <v/>
      </c>
      <c r="I166" s="18" t="str">
        <f t="shared" si="27"/>
        <v/>
      </c>
      <c r="J166" s="18" t="str">
        <f>'tmp２'!E167</f>
        <v/>
      </c>
      <c r="L166" s="18">
        <v>0</v>
      </c>
      <c r="O166" s="18" t="str">
        <f>IF('tmp２'!K167="","",'tmp２'!K167)</f>
        <v/>
      </c>
      <c r="P166" s="18">
        <f>IF('tmp２'!P167="","",'tmp２'!P167)</f>
        <v>0</v>
      </c>
      <c r="Q166" s="18">
        <v>0</v>
      </c>
      <c r="R166" s="18">
        <f t="shared" si="28"/>
        <v>0</v>
      </c>
      <c r="S166" s="18" t="str">
        <f>IF('tmp２'!L167="","",'tmp２'!L167)</f>
        <v/>
      </c>
      <c r="T166" s="18">
        <f>IF('tmp２'!Q167="","",'tmp２'!Q167)</f>
        <v>0</v>
      </c>
      <c r="U166" s="18">
        <v>0</v>
      </c>
      <c r="V166" s="18">
        <f t="shared" si="29"/>
        <v>0</v>
      </c>
      <c r="W166" s="18" t="str">
        <f>IF('tmp２'!M167="","",'tmp２'!M167)</f>
        <v/>
      </c>
      <c r="X166" s="18">
        <f>IF('tmp２'!R167="","",'tmp２'!R167)</f>
        <v>0</v>
      </c>
      <c r="Y166" s="18">
        <v>0</v>
      </c>
      <c r="Z166" s="18">
        <f t="shared" si="30"/>
        <v>0</v>
      </c>
      <c r="AA166" s="18" t="str">
        <f>IF('tmp２'!N167="","",'tmp２'!N167)</f>
        <v/>
      </c>
      <c r="AB166" s="18">
        <f>IF('tmp２'!S167="","",'tmp２'!S167)</f>
        <v>0</v>
      </c>
      <c r="AC166" s="18">
        <v>0</v>
      </c>
      <c r="AD166" s="18">
        <f t="shared" si="31"/>
        <v>0</v>
      </c>
      <c r="AE166" s="18" t="str">
        <f>IF('tmp２'!O167="","",'tmp２'!O167)</f>
        <v/>
      </c>
      <c r="AF166" s="18">
        <f>IF('tmp２'!T167="","",'tmp２'!T167)</f>
        <v>0</v>
      </c>
      <c r="AG166" s="18">
        <v>0</v>
      </c>
      <c r="AH166" s="18">
        <f t="shared" si="32"/>
        <v>0</v>
      </c>
      <c r="AJ166" s="18">
        <v>165</v>
      </c>
      <c r="AK166" s="18" t="str">
        <f t="shared" si="33"/>
        <v/>
      </c>
      <c r="AL166" s="18" t="str">
        <f t="shared" si="34"/>
        <v/>
      </c>
      <c r="AM166" s="18" t="str">
        <f t="shared" si="35"/>
        <v/>
      </c>
      <c r="AN166" s="18" t="str">
        <f t="shared" si="36"/>
        <v/>
      </c>
      <c r="AO166" s="18" t="e">
        <f t="shared" si="37"/>
        <v>#N/A</v>
      </c>
      <c r="AP166" s="18" t="str">
        <f t="shared" si="38"/>
        <v/>
      </c>
    </row>
    <row r="167" spans="1:42">
      <c r="A167" s="18">
        <f>COUNT(E$2:E167)</f>
        <v>0</v>
      </c>
      <c r="B167" s="63" t="str">
        <f>'tmp２'!B168</f>
        <v/>
      </c>
      <c r="C167" s="63"/>
      <c r="D167" s="63"/>
      <c r="E167" s="18" t="str">
        <f>'tmp２'!C168</f>
        <v/>
      </c>
      <c r="F167" s="18" t="str">
        <f>'tmp２'!D168</f>
        <v/>
      </c>
      <c r="G167" s="18" t="str">
        <f t="shared" si="26"/>
        <v/>
      </c>
      <c r="H167" s="18" t="str">
        <f>'tmp２'!D168</f>
        <v/>
      </c>
      <c r="I167" s="18" t="str">
        <f t="shared" si="27"/>
        <v/>
      </c>
      <c r="J167" s="18" t="str">
        <f>'tmp２'!E168</f>
        <v/>
      </c>
      <c r="L167" s="18">
        <v>0</v>
      </c>
      <c r="O167" s="18" t="str">
        <f>IF('tmp２'!K168="","",'tmp２'!K168)</f>
        <v/>
      </c>
      <c r="P167" s="18">
        <f>IF('tmp２'!P168="","",'tmp２'!P168)</f>
        <v>0</v>
      </c>
      <c r="Q167" s="18">
        <v>0</v>
      </c>
      <c r="R167" s="18">
        <f t="shared" si="28"/>
        <v>0</v>
      </c>
      <c r="S167" s="18" t="str">
        <f>IF('tmp２'!L168="","",'tmp２'!L168)</f>
        <v/>
      </c>
      <c r="T167" s="18">
        <f>IF('tmp２'!Q168="","",'tmp２'!Q168)</f>
        <v>0</v>
      </c>
      <c r="U167" s="18">
        <v>0</v>
      </c>
      <c r="V167" s="18">
        <f t="shared" si="29"/>
        <v>0</v>
      </c>
      <c r="W167" s="18" t="str">
        <f>IF('tmp２'!M168="","",'tmp２'!M168)</f>
        <v/>
      </c>
      <c r="X167" s="18">
        <f>IF('tmp２'!R168="","",'tmp２'!R168)</f>
        <v>0</v>
      </c>
      <c r="Y167" s="18">
        <v>0</v>
      </c>
      <c r="Z167" s="18">
        <f t="shared" si="30"/>
        <v>0</v>
      </c>
      <c r="AA167" s="18" t="str">
        <f>IF('tmp２'!N168="","",'tmp２'!N168)</f>
        <v/>
      </c>
      <c r="AB167" s="18">
        <f>IF('tmp２'!S168="","",'tmp２'!S168)</f>
        <v>0</v>
      </c>
      <c r="AC167" s="18">
        <v>0</v>
      </c>
      <c r="AD167" s="18">
        <f t="shared" si="31"/>
        <v>0</v>
      </c>
      <c r="AE167" s="18" t="str">
        <f>IF('tmp２'!O168="","",'tmp２'!O168)</f>
        <v/>
      </c>
      <c r="AF167" s="18">
        <f>IF('tmp２'!T168="","",'tmp２'!T168)</f>
        <v>0</v>
      </c>
      <c r="AG167" s="18">
        <v>0</v>
      </c>
      <c r="AH167" s="18">
        <f t="shared" si="32"/>
        <v>0</v>
      </c>
      <c r="AJ167" s="18">
        <v>166</v>
      </c>
      <c r="AK167" s="18" t="str">
        <f t="shared" si="33"/>
        <v/>
      </c>
      <c r="AL167" s="18" t="str">
        <f t="shared" si="34"/>
        <v/>
      </c>
      <c r="AM167" s="18" t="str">
        <f t="shared" si="35"/>
        <v/>
      </c>
      <c r="AN167" s="18" t="str">
        <f t="shared" si="36"/>
        <v/>
      </c>
      <c r="AO167" s="18" t="e">
        <f t="shared" si="37"/>
        <v>#N/A</v>
      </c>
      <c r="AP167" s="18" t="str">
        <f t="shared" si="38"/>
        <v/>
      </c>
    </row>
    <row r="168" spans="1:42">
      <c r="A168" s="18">
        <f>COUNT(E$2:E168)</f>
        <v>0</v>
      </c>
      <c r="B168" s="63" t="str">
        <f>'tmp２'!B169</f>
        <v/>
      </c>
      <c r="C168" s="63"/>
      <c r="D168" s="63"/>
      <c r="E168" s="18" t="str">
        <f>'tmp２'!C169</f>
        <v/>
      </c>
      <c r="F168" s="18" t="str">
        <f>'tmp２'!D169</f>
        <v/>
      </c>
      <c r="G168" s="18" t="str">
        <f t="shared" si="26"/>
        <v/>
      </c>
      <c r="H168" s="18" t="str">
        <f>'tmp２'!D169</f>
        <v/>
      </c>
      <c r="I168" s="18" t="str">
        <f t="shared" si="27"/>
        <v/>
      </c>
      <c r="J168" s="18" t="str">
        <f>'tmp２'!E169</f>
        <v/>
      </c>
      <c r="L168" s="18">
        <v>0</v>
      </c>
      <c r="O168" s="18" t="str">
        <f>IF('tmp２'!K169="","",'tmp２'!K169)</f>
        <v/>
      </c>
      <c r="P168" s="18">
        <f>IF('tmp２'!P169="","",'tmp２'!P169)</f>
        <v>0</v>
      </c>
      <c r="Q168" s="18">
        <v>0</v>
      </c>
      <c r="R168" s="18">
        <f t="shared" si="28"/>
        <v>0</v>
      </c>
      <c r="S168" s="18" t="str">
        <f>IF('tmp２'!L169="","",'tmp２'!L169)</f>
        <v/>
      </c>
      <c r="T168" s="18">
        <f>IF('tmp２'!Q169="","",'tmp２'!Q169)</f>
        <v>0</v>
      </c>
      <c r="U168" s="18">
        <v>0</v>
      </c>
      <c r="V168" s="18">
        <f t="shared" si="29"/>
        <v>0</v>
      </c>
      <c r="W168" s="18" t="str">
        <f>IF('tmp２'!M169="","",'tmp２'!M169)</f>
        <v/>
      </c>
      <c r="X168" s="18">
        <f>IF('tmp２'!R169="","",'tmp２'!R169)</f>
        <v>0</v>
      </c>
      <c r="Y168" s="18">
        <v>0</v>
      </c>
      <c r="Z168" s="18">
        <f t="shared" si="30"/>
        <v>0</v>
      </c>
      <c r="AA168" s="18" t="str">
        <f>IF('tmp２'!N169="","",'tmp２'!N169)</f>
        <v/>
      </c>
      <c r="AB168" s="18">
        <f>IF('tmp２'!S169="","",'tmp２'!S169)</f>
        <v>0</v>
      </c>
      <c r="AC168" s="18">
        <v>0</v>
      </c>
      <c r="AD168" s="18">
        <f t="shared" si="31"/>
        <v>0</v>
      </c>
      <c r="AE168" s="18" t="str">
        <f>IF('tmp２'!O169="","",'tmp２'!O169)</f>
        <v/>
      </c>
      <c r="AF168" s="18">
        <f>IF('tmp２'!T169="","",'tmp２'!T169)</f>
        <v>0</v>
      </c>
      <c r="AG168" s="18">
        <v>0</v>
      </c>
      <c r="AH168" s="18">
        <f t="shared" si="32"/>
        <v>0</v>
      </c>
      <c r="AJ168" s="18">
        <v>167</v>
      </c>
      <c r="AK168" s="18" t="str">
        <f t="shared" si="33"/>
        <v/>
      </c>
      <c r="AL168" s="18" t="str">
        <f t="shared" si="34"/>
        <v/>
      </c>
      <c r="AM168" s="18" t="str">
        <f t="shared" si="35"/>
        <v/>
      </c>
      <c r="AN168" s="18" t="str">
        <f t="shared" si="36"/>
        <v/>
      </c>
      <c r="AO168" s="18" t="e">
        <f t="shared" si="37"/>
        <v>#N/A</v>
      </c>
      <c r="AP168" s="18" t="str">
        <f t="shared" si="38"/>
        <v/>
      </c>
    </row>
    <row r="169" spans="1:42">
      <c r="A169" s="18">
        <f>COUNT(E$2:E169)</f>
        <v>0</v>
      </c>
      <c r="B169" s="63" t="str">
        <f>'tmp２'!B170</f>
        <v/>
      </c>
      <c r="C169" s="63"/>
      <c r="D169" s="63"/>
      <c r="E169" s="18" t="str">
        <f>'tmp２'!C170</f>
        <v/>
      </c>
      <c r="F169" s="18" t="str">
        <f>'tmp２'!D170</f>
        <v/>
      </c>
      <c r="G169" s="18" t="str">
        <f t="shared" si="26"/>
        <v/>
      </c>
      <c r="H169" s="18" t="str">
        <f>'tmp２'!D170</f>
        <v/>
      </c>
      <c r="I169" s="18" t="str">
        <f t="shared" si="27"/>
        <v/>
      </c>
      <c r="J169" s="18" t="str">
        <f>'tmp２'!E170</f>
        <v/>
      </c>
      <c r="L169" s="18">
        <v>0</v>
      </c>
      <c r="O169" s="18" t="str">
        <f>IF('tmp２'!K170="","",'tmp２'!K170)</f>
        <v/>
      </c>
      <c r="P169" s="18">
        <f>IF('tmp２'!P170="","",'tmp２'!P170)</f>
        <v>0</v>
      </c>
      <c r="Q169" s="18">
        <v>0</v>
      </c>
      <c r="R169" s="18">
        <f t="shared" si="28"/>
        <v>0</v>
      </c>
      <c r="S169" s="18" t="str">
        <f>IF('tmp２'!L170="","",'tmp２'!L170)</f>
        <v/>
      </c>
      <c r="T169" s="18">
        <f>IF('tmp２'!Q170="","",'tmp２'!Q170)</f>
        <v>0</v>
      </c>
      <c r="U169" s="18">
        <v>0</v>
      </c>
      <c r="V169" s="18">
        <f t="shared" si="29"/>
        <v>0</v>
      </c>
      <c r="W169" s="18" t="str">
        <f>IF('tmp２'!M170="","",'tmp２'!M170)</f>
        <v/>
      </c>
      <c r="X169" s="18">
        <f>IF('tmp２'!R170="","",'tmp２'!R170)</f>
        <v>0</v>
      </c>
      <c r="Y169" s="18">
        <v>0</v>
      </c>
      <c r="Z169" s="18">
        <f t="shared" si="30"/>
        <v>0</v>
      </c>
      <c r="AA169" s="18" t="str">
        <f>IF('tmp２'!N170="","",'tmp２'!N170)</f>
        <v/>
      </c>
      <c r="AB169" s="18">
        <f>IF('tmp２'!S170="","",'tmp２'!S170)</f>
        <v>0</v>
      </c>
      <c r="AC169" s="18">
        <v>0</v>
      </c>
      <c r="AD169" s="18">
        <f t="shared" si="31"/>
        <v>0</v>
      </c>
      <c r="AE169" s="18" t="str">
        <f>IF('tmp２'!O170="","",'tmp２'!O170)</f>
        <v/>
      </c>
      <c r="AF169" s="18">
        <f>IF('tmp２'!T170="","",'tmp２'!T170)</f>
        <v>0</v>
      </c>
      <c r="AG169" s="18">
        <v>0</v>
      </c>
      <c r="AH169" s="18">
        <f t="shared" si="32"/>
        <v>0</v>
      </c>
      <c r="AJ169" s="18">
        <v>168</v>
      </c>
      <c r="AK169" s="18" t="str">
        <f t="shared" si="33"/>
        <v/>
      </c>
      <c r="AL169" s="18" t="str">
        <f t="shared" si="34"/>
        <v/>
      </c>
      <c r="AM169" s="18" t="str">
        <f t="shared" si="35"/>
        <v/>
      </c>
      <c r="AN169" s="18" t="str">
        <f t="shared" si="36"/>
        <v/>
      </c>
      <c r="AO169" s="18" t="e">
        <f t="shared" si="37"/>
        <v>#N/A</v>
      </c>
      <c r="AP169" s="18" t="str">
        <f t="shared" si="38"/>
        <v/>
      </c>
    </row>
    <row r="170" spans="1:42">
      <c r="A170" s="18">
        <f>COUNT(E$2:E170)</f>
        <v>0</v>
      </c>
      <c r="B170" s="63" t="str">
        <f>'tmp２'!B171</f>
        <v/>
      </c>
      <c r="C170" s="63"/>
      <c r="D170" s="63"/>
      <c r="E170" s="18" t="str">
        <f>'tmp２'!C171</f>
        <v/>
      </c>
      <c r="F170" s="18" t="str">
        <f>'tmp２'!D171</f>
        <v/>
      </c>
      <c r="G170" s="18" t="str">
        <f t="shared" si="26"/>
        <v/>
      </c>
      <c r="H170" s="18" t="str">
        <f>'tmp２'!D171</f>
        <v/>
      </c>
      <c r="I170" s="18" t="str">
        <f t="shared" si="27"/>
        <v/>
      </c>
      <c r="J170" s="18" t="str">
        <f>'tmp２'!E171</f>
        <v/>
      </c>
      <c r="L170" s="18">
        <v>0</v>
      </c>
      <c r="O170" s="18" t="str">
        <f>IF('tmp２'!K171="","",'tmp２'!K171)</f>
        <v/>
      </c>
      <c r="P170" s="18">
        <f>IF('tmp２'!P171="","",'tmp２'!P171)</f>
        <v>0</v>
      </c>
      <c r="Q170" s="18">
        <v>0</v>
      </c>
      <c r="R170" s="18">
        <f t="shared" si="28"/>
        <v>0</v>
      </c>
      <c r="S170" s="18" t="str">
        <f>IF('tmp２'!L171="","",'tmp２'!L171)</f>
        <v/>
      </c>
      <c r="T170" s="18">
        <f>IF('tmp２'!Q171="","",'tmp２'!Q171)</f>
        <v>0</v>
      </c>
      <c r="U170" s="18">
        <v>0</v>
      </c>
      <c r="V170" s="18">
        <f t="shared" si="29"/>
        <v>0</v>
      </c>
      <c r="W170" s="18" t="str">
        <f>IF('tmp２'!M171="","",'tmp２'!M171)</f>
        <v/>
      </c>
      <c r="X170" s="18">
        <f>IF('tmp２'!R171="","",'tmp２'!R171)</f>
        <v>0</v>
      </c>
      <c r="Y170" s="18">
        <v>0</v>
      </c>
      <c r="Z170" s="18">
        <f t="shared" si="30"/>
        <v>0</v>
      </c>
      <c r="AA170" s="18" t="str">
        <f>IF('tmp２'!N171="","",'tmp２'!N171)</f>
        <v/>
      </c>
      <c r="AB170" s="18">
        <f>IF('tmp２'!S171="","",'tmp２'!S171)</f>
        <v>0</v>
      </c>
      <c r="AC170" s="18">
        <v>0</v>
      </c>
      <c r="AD170" s="18">
        <f t="shared" si="31"/>
        <v>0</v>
      </c>
      <c r="AE170" s="18" t="str">
        <f>IF('tmp２'!O171="","",'tmp２'!O171)</f>
        <v/>
      </c>
      <c r="AF170" s="18">
        <f>IF('tmp２'!T171="","",'tmp２'!T171)</f>
        <v>0</v>
      </c>
      <c r="AG170" s="18">
        <v>0</v>
      </c>
      <c r="AH170" s="18">
        <f t="shared" si="32"/>
        <v>0</v>
      </c>
      <c r="AJ170" s="18">
        <v>169</v>
      </c>
      <c r="AK170" s="18" t="str">
        <f t="shared" si="33"/>
        <v/>
      </c>
      <c r="AL170" s="18" t="str">
        <f t="shared" si="34"/>
        <v/>
      </c>
      <c r="AM170" s="18" t="str">
        <f t="shared" si="35"/>
        <v/>
      </c>
      <c r="AN170" s="18" t="str">
        <f t="shared" si="36"/>
        <v/>
      </c>
      <c r="AO170" s="18" t="e">
        <f t="shared" si="37"/>
        <v>#N/A</v>
      </c>
      <c r="AP170" s="18" t="str">
        <f t="shared" si="38"/>
        <v/>
      </c>
    </row>
    <row r="171" spans="1:42">
      <c r="A171" s="18">
        <f>COUNT(E$2:E171)</f>
        <v>0</v>
      </c>
      <c r="B171" s="63" t="str">
        <f>'tmp２'!B172</f>
        <v/>
      </c>
      <c r="C171" s="63"/>
      <c r="D171" s="63"/>
      <c r="E171" s="18" t="str">
        <f>'tmp２'!C172</f>
        <v/>
      </c>
      <c r="F171" s="18" t="str">
        <f>'tmp２'!D172</f>
        <v/>
      </c>
      <c r="G171" s="18" t="str">
        <f t="shared" si="26"/>
        <v/>
      </c>
      <c r="H171" s="18" t="str">
        <f>'tmp２'!D172</f>
        <v/>
      </c>
      <c r="I171" s="18" t="str">
        <f t="shared" si="27"/>
        <v/>
      </c>
      <c r="J171" s="18" t="str">
        <f>'tmp２'!E172</f>
        <v/>
      </c>
      <c r="L171" s="18">
        <v>0</v>
      </c>
      <c r="O171" s="18" t="str">
        <f>IF('tmp２'!K172="","",'tmp２'!K172)</f>
        <v/>
      </c>
      <c r="P171" s="18">
        <f>IF('tmp２'!P172="","",'tmp２'!P172)</f>
        <v>0</v>
      </c>
      <c r="Q171" s="18">
        <v>0</v>
      </c>
      <c r="R171" s="18">
        <f t="shared" si="28"/>
        <v>0</v>
      </c>
      <c r="S171" s="18" t="str">
        <f>IF('tmp２'!L172="","",'tmp２'!L172)</f>
        <v/>
      </c>
      <c r="T171" s="18">
        <f>IF('tmp２'!Q172="","",'tmp２'!Q172)</f>
        <v>0</v>
      </c>
      <c r="U171" s="18">
        <v>0</v>
      </c>
      <c r="V171" s="18">
        <f t="shared" si="29"/>
        <v>0</v>
      </c>
      <c r="W171" s="18" t="str">
        <f>IF('tmp２'!M172="","",'tmp２'!M172)</f>
        <v/>
      </c>
      <c r="X171" s="18">
        <f>IF('tmp２'!R172="","",'tmp２'!R172)</f>
        <v>0</v>
      </c>
      <c r="Y171" s="18">
        <v>0</v>
      </c>
      <c r="Z171" s="18">
        <f t="shared" si="30"/>
        <v>0</v>
      </c>
      <c r="AA171" s="18" t="str">
        <f>IF('tmp２'!N172="","",'tmp２'!N172)</f>
        <v/>
      </c>
      <c r="AB171" s="18">
        <f>IF('tmp２'!S172="","",'tmp２'!S172)</f>
        <v>0</v>
      </c>
      <c r="AC171" s="18">
        <v>0</v>
      </c>
      <c r="AD171" s="18">
        <f t="shared" si="31"/>
        <v>0</v>
      </c>
      <c r="AE171" s="18" t="str">
        <f>IF('tmp２'!O172="","",'tmp２'!O172)</f>
        <v/>
      </c>
      <c r="AF171" s="18">
        <f>IF('tmp２'!T172="","",'tmp２'!T172)</f>
        <v>0</v>
      </c>
      <c r="AG171" s="18">
        <v>0</v>
      </c>
      <c r="AH171" s="18">
        <f t="shared" si="32"/>
        <v>0</v>
      </c>
      <c r="AJ171" s="18">
        <v>170</v>
      </c>
      <c r="AK171" s="18" t="str">
        <f t="shared" si="33"/>
        <v/>
      </c>
      <c r="AL171" s="18" t="str">
        <f t="shared" si="34"/>
        <v/>
      </c>
      <c r="AM171" s="18" t="str">
        <f t="shared" si="35"/>
        <v/>
      </c>
      <c r="AN171" s="18" t="str">
        <f t="shared" si="36"/>
        <v/>
      </c>
      <c r="AO171" s="18" t="e">
        <f t="shared" si="37"/>
        <v>#N/A</v>
      </c>
      <c r="AP171" s="18" t="str">
        <f t="shared" si="38"/>
        <v/>
      </c>
    </row>
    <row r="172" spans="1:42">
      <c r="A172" s="18">
        <f>COUNT(E$2:E172)</f>
        <v>0</v>
      </c>
      <c r="B172" s="63" t="str">
        <f>'tmp２'!B173</f>
        <v/>
      </c>
      <c r="C172" s="63"/>
      <c r="D172" s="63"/>
      <c r="E172" s="18" t="str">
        <f>'tmp２'!C173</f>
        <v/>
      </c>
      <c r="F172" s="18" t="str">
        <f>'tmp２'!D173</f>
        <v/>
      </c>
      <c r="G172" s="18" t="str">
        <f t="shared" si="26"/>
        <v/>
      </c>
      <c r="H172" s="18" t="str">
        <f>'tmp２'!D173</f>
        <v/>
      </c>
      <c r="I172" s="18" t="str">
        <f t="shared" si="27"/>
        <v/>
      </c>
      <c r="J172" s="18" t="str">
        <f>'tmp２'!E173</f>
        <v/>
      </c>
      <c r="L172" s="18">
        <v>0</v>
      </c>
      <c r="O172" s="18" t="str">
        <f>IF('tmp２'!K173="","",'tmp２'!K173)</f>
        <v/>
      </c>
      <c r="P172" s="18">
        <f>IF('tmp２'!P173="","",'tmp２'!P173)</f>
        <v>0</v>
      </c>
      <c r="Q172" s="18">
        <v>0</v>
      </c>
      <c r="R172" s="18">
        <f t="shared" si="28"/>
        <v>0</v>
      </c>
      <c r="S172" s="18" t="str">
        <f>IF('tmp２'!L173="","",'tmp２'!L173)</f>
        <v/>
      </c>
      <c r="T172" s="18">
        <f>IF('tmp２'!Q173="","",'tmp２'!Q173)</f>
        <v>0</v>
      </c>
      <c r="U172" s="18">
        <v>0</v>
      </c>
      <c r="V172" s="18">
        <f t="shared" si="29"/>
        <v>0</v>
      </c>
      <c r="W172" s="18" t="str">
        <f>IF('tmp２'!M173="","",'tmp２'!M173)</f>
        <v/>
      </c>
      <c r="X172" s="18">
        <f>IF('tmp２'!R173="","",'tmp２'!R173)</f>
        <v>0</v>
      </c>
      <c r="Y172" s="18">
        <v>0</v>
      </c>
      <c r="Z172" s="18">
        <f t="shared" si="30"/>
        <v>0</v>
      </c>
      <c r="AA172" s="18" t="str">
        <f>IF('tmp２'!N173="","",'tmp２'!N173)</f>
        <v/>
      </c>
      <c r="AB172" s="18">
        <f>IF('tmp２'!S173="","",'tmp２'!S173)</f>
        <v>0</v>
      </c>
      <c r="AC172" s="18">
        <v>0</v>
      </c>
      <c r="AD172" s="18">
        <f t="shared" si="31"/>
        <v>0</v>
      </c>
      <c r="AE172" s="18" t="str">
        <f>IF('tmp２'!O173="","",'tmp２'!O173)</f>
        <v/>
      </c>
      <c r="AF172" s="18">
        <f>IF('tmp２'!T173="","",'tmp２'!T173)</f>
        <v>0</v>
      </c>
      <c r="AG172" s="18">
        <v>0</v>
      </c>
      <c r="AH172" s="18">
        <f t="shared" si="32"/>
        <v>0</v>
      </c>
      <c r="AJ172" s="18">
        <v>171</v>
      </c>
      <c r="AK172" s="18" t="str">
        <f t="shared" si="33"/>
        <v/>
      </c>
      <c r="AL172" s="18" t="str">
        <f t="shared" si="34"/>
        <v/>
      </c>
      <c r="AM172" s="18" t="str">
        <f t="shared" si="35"/>
        <v/>
      </c>
      <c r="AN172" s="18" t="str">
        <f t="shared" si="36"/>
        <v/>
      </c>
      <c r="AO172" s="18" t="e">
        <f t="shared" si="37"/>
        <v>#N/A</v>
      </c>
      <c r="AP172" s="18" t="str">
        <f t="shared" si="38"/>
        <v/>
      </c>
    </row>
    <row r="173" spans="1:42">
      <c r="A173" s="18">
        <f>COUNT(E$2:E173)</f>
        <v>0</v>
      </c>
      <c r="B173" s="63" t="str">
        <f>'tmp２'!B174</f>
        <v/>
      </c>
      <c r="C173" s="63"/>
      <c r="D173" s="63"/>
      <c r="E173" s="18" t="str">
        <f>'tmp２'!C174</f>
        <v/>
      </c>
      <c r="F173" s="18" t="str">
        <f>'tmp２'!D174</f>
        <v/>
      </c>
      <c r="G173" s="18" t="str">
        <f t="shared" si="26"/>
        <v/>
      </c>
      <c r="H173" s="18" t="str">
        <f>'tmp２'!D174</f>
        <v/>
      </c>
      <c r="I173" s="18" t="str">
        <f t="shared" si="27"/>
        <v/>
      </c>
      <c r="J173" s="18" t="str">
        <f>'tmp２'!E174</f>
        <v/>
      </c>
      <c r="L173" s="18">
        <v>0</v>
      </c>
      <c r="O173" s="18" t="str">
        <f>IF('tmp２'!K174="","",'tmp２'!K174)</f>
        <v/>
      </c>
      <c r="P173" s="18">
        <f>IF('tmp２'!P174="","",'tmp２'!P174)</f>
        <v>0</v>
      </c>
      <c r="Q173" s="18">
        <v>0</v>
      </c>
      <c r="R173" s="18">
        <f t="shared" si="28"/>
        <v>0</v>
      </c>
      <c r="S173" s="18" t="str">
        <f>IF('tmp２'!L174="","",'tmp２'!L174)</f>
        <v/>
      </c>
      <c r="T173" s="18">
        <f>IF('tmp２'!Q174="","",'tmp２'!Q174)</f>
        <v>0</v>
      </c>
      <c r="U173" s="18">
        <v>0</v>
      </c>
      <c r="V173" s="18">
        <f t="shared" si="29"/>
        <v>0</v>
      </c>
      <c r="W173" s="18" t="str">
        <f>IF('tmp２'!M174="","",'tmp２'!M174)</f>
        <v/>
      </c>
      <c r="X173" s="18">
        <f>IF('tmp２'!R174="","",'tmp２'!R174)</f>
        <v>0</v>
      </c>
      <c r="Y173" s="18">
        <v>0</v>
      </c>
      <c r="Z173" s="18">
        <f t="shared" si="30"/>
        <v>0</v>
      </c>
      <c r="AA173" s="18" t="str">
        <f>IF('tmp２'!N174="","",'tmp２'!N174)</f>
        <v/>
      </c>
      <c r="AB173" s="18">
        <f>IF('tmp２'!S174="","",'tmp２'!S174)</f>
        <v>0</v>
      </c>
      <c r="AC173" s="18">
        <v>0</v>
      </c>
      <c r="AD173" s="18">
        <f t="shared" si="31"/>
        <v>0</v>
      </c>
      <c r="AE173" s="18" t="str">
        <f>IF('tmp２'!O174="","",'tmp２'!O174)</f>
        <v/>
      </c>
      <c r="AF173" s="18">
        <f>IF('tmp２'!T174="","",'tmp２'!T174)</f>
        <v>0</v>
      </c>
      <c r="AG173" s="18">
        <v>0</v>
      </c>
      <c r="AH173" s="18">
        <f t="shared" si="32"/>
        <v>0</v>
      </c>
      <c r="AJ173" s="18">
        <v>172</v>
      </c>
      <c r="AK173" s="18" t="str">
        <f t="shared" si="33"/>
        <v/>
      </c>
      <c r="AL173" s="18" t="str">
        <f t="shared" si="34"/>
        <v/>
      </c>
      <c r="AM173" s="18" t="str">
        <f t="shared" si="35"/>
        <v/>
      </c>
      <c r="AN173" s="18" t="str">
        <f t="shared" si="36"/>
        <v/>
      </c>
      <c r="AO173" s="18" t="e">
        <f t="shared" si="37"/>
        <v>#N/A</v>
      </c>
      <c r="AP173" s="18" t="str">
        <f t="shared" si="38"/>
        <v/>
      </c>
    </row>
    <row r="174" spans="1:42">
      <c r="A174" s="18">
        <f>COUNT(E$2:E174)</f>
        <v>0</v>
      </c>
      <c r="B174" s="63" t="str">
        <f>'tmp２'!B175</f>
        <v/>
      </c>
      <c r="C174" s="63"/>
      <c r="D174" s="63"/>
      <c r="E174" s="18" t="str">
        <f>'tmp２'!C175</f>
        <v/>
      </c>
      <c r="F174" s="18" t="str">
        <f>'tmp２'!D175</f>
        <v/>
      </c>
      <c r="G174" s="18" t="str">
        <f t="shared" si="26"/>
        <v/>
      </c>
      <c r="H174" s="18" t="str">
        <f>'tmp２'!D175</f>
        <v/>
      </c>
      <c r="I174" s="18" t="str">
        <f t="shared" si="27"/>
        <v/>
      </c>
      <c r="J174" s="18" t="str">
        <f>'tmp２'!E175</f>
        <v/>
      </c>
      <c r="L174" s="18">
        <v>0</v>
      </c>
      <c r="O174" s="18" t="str">
        <f>IF('tmp２'!K175="","",'tmp２'!K175)</f>
        <v/>
      </c>
      <c r="P174" s="18">
        <f>IF('tmp２'!P175="","",'tmp２'!P175)</f>
        <v>0</v>
      </c>
      <c r="Q174" s="18">
        <v>0</v>
      </c>
      <c r="R174" s="18">
        <f t="shared" si="28"/>
        <v>0</v>
      </c>
      <c r="S174" s="18" t="str">
        <f>IF('tmp２'!L175="","",'tmp２'!L175)</f>
        <v/>
      </c>
      <c r="T174" s="18">
        <f>IF('tmp２'!Q175="","",'tmp２'!Q175)</f>
        <v>0</v>
      </c>
      <c r="U174" s="18">
        <v>0</v>
      </c>
      <c r="V174" s="18">
        <f t="shared" si="29"/>
        <v>0</v>
      </c>
      <c r="W174" s="18" t="str">
        <f>IF('tmp２'!M175="","",'tmp２'!M175)</f>
        <v/>
      </c>
      <c r="X174" s="18">
        <f>IF('tmp２'!R175="","",'tmp２'!R175)</f>
        <v>0</v>
      </c>
      <c r="Y174" s="18">
        <v>0</v>
      </c>
      <c r="Z174" s="18">
        <f t="shared" si="30"/>
        <v>0</v>
      </c>
      <c r="AA174" s="18" t="str">
        <f>IF('tmp２'!N175="","",'tmp２'!N175)</f>
        <v/>
      </c>
      <c r="AB174" s="18">
        <f>IF('tmp２'!S175="","",'tmp２'!S175)</f>
        <v>0</v>
      </c>
      <c r="AC174" s="18">
        <v>0</v>
      </c>
      <c r="AD174" s="18">
        <f t="shared" si="31"/>
        <v>0</v>
      </c>
      <c r="AE174" s="18" t="str">
        <f>IF('tmp２'!O175="","",'tmp２'!O175)</f>
        <v/>
      </c>
      <c r="AF174" s="18">
        <f>IF('tmp２'!T175="","",'tmp２'!T175)</f>
        <v>0</v>
      </c>
      <c r="AG174" s="18">
        <v>0</v>
      </c>
      <c r="AH174" s="18">
        <f t="shared" si="32"/>
        <v>0</v>
      </c>
      <c r="AJ174" s="18">
        <v>173</v>
      </c>
      <c r="AK174" s="18" t="str">
        <f t="shared" si="33"/>
        <v/>
      </c>
      <c r="AL174" s="18" t="str">
        <f t="shared" si="34"/>
        <v/>
      </c>
      <c r="AM174" s="18" t="str">
        <f t="shared" si="35"/>
        <v/>
      </c>
      <c r="AN174" s="18" t="str">
        <f t="shared" si="36"/>
        <v/>
      </c>
      <c r="AO174" s="18" t="e">
        <f t="shared" si="37"/>
        <v>#N/A</v>
      </c>
      <c r="AP174" s="18" t="str">
        <f t="shared" si="38"/>
        <v/>
      </c>
    </row>
    <row r="175" spans="1:42">
      <c r="A175" s="18">
        <f>COUNT(E$2:E175)</f>
        <v>0</v>
      </c>
      <c r="B175" s="63" t="str">
        <f>'tmp２'!B176</f>
        <v/>
      </c>
      <c r="C175" s="63"/>
      <c r="D175" s="63"/>
      <c r="E175" s="18" t="str">
        <f>'tmp２'!C176</f>
        <v/>
      </c>
      <c r="F175" s="18" t="str">
        <f>'tmp２'!D176</f>
        <v/>
      </c>
      <c r="G175" s="18" t="str">
        <f t="shared" si="26"/>
        <v/>
      </c>
      <c r="H175" s="18" t="str">
        <f>'tmp２'!D176</f>
        <v/>
      </c>
      <c r="I175" s="18" t="str">
        <f t="shared" si="27"/>
        <v/>
      </c>
      <c r="J175" s="18" t="str">
        <f>'tmp２'!E176</f>
        <v/>
      </c>
      <c r="L175" s="18">
        <v>0</v>
      </c>
      <c r="O175" s="18" t="str">
        <f>IF('tmp２'!K176="","",'tmp２'!K176)</f>
        <v/>
      </c>
      <c r="P175" s="18">
        <f>IF('tmp２'!P176="","",'tmp２'!P176)</f>
        <v>0</v>
      </c>
      <c r="Q175" s="18">
        <v>0</v>
      </c>
      <c r="R175" s="18">
        <f t="shared" si="28"/>
        <v>0</v>
      </c>
      <c r="S175" s="18" t="str">
        <f>IF('tmp２'!L176="","",'tmp２'!L176)</f>
        <v/>
      </c>
      <c r="T175" s="18">
        <f>IF('tmp２'!Q176="","",'tmp２'!Q176)</f>
        <v>0</v>
      </c>
      <c r="U175" s="18">
        <v>0</v>
      </c>
      <c r="V175" s="18">
        <f t="shared" si="29"/>
        <v>0</v>
      </c>
      <c r="W175" s="18" t="str">
        <f>IF('tmp２'!M176="","",'tmp２'!M176)</f>
        <v/>
      </c>
      <c r="X175" s="18">
        <f>IF('tmp２'!R176="","",'tmp２'!R176)</f>
        <v>0</v>
      </c>
      <c r="Y175" s="18">
        <v>0</v>
      </c>
      <c r="Z175" s="18">
        <f t="shared" si="30"/>
        <v>0</v>
      </c>
      <c r="AA175" s="18" t="str">
        <f>IF('tmp２'!N176="","",'tmp２'!N176)</f>
        <v/>
      </c>
      <c r="AB175" s="18">
        <f>IF('tmp２'!S176="","",'tmp２'!S176)</f>
        <v>0</v>
      </c>
      <c r="AC175" s="18">
        <v>0</v>
      </c>
      <c r="AD175" s="18">
        <f t="shared" si="31"/>
        <v>0</v>
      </c>
      <c r="AE175" s="18" t="str">
        <f>IF('tmp２'!O176="","",'tmp２'!O176)</f>
        <v/>
      </c>
      <c r="AF175" s="18">
        <f>IF('tmp２'!T176="","",'tmp２'!T176)</f>
        <v>0</v>
      </c>
      <c r="AG175" s="18">
        <v>0</v>
      </c>
      <c r="AH175" s="18">
        <f t="shared" si="32"/>
        <v>0</v>
      </c>
      <c r="AJ175" s="18">
        <v>174</v>
      </c>
      <c r="AK175" s="18" t="str">
        <f t="shared" si="33"/>
        <v/>
      </c>
      <c r="AL175" s="18" t="str">
        <f t="shared" si="34"/>
        <v/>
      </c>
      <c r="AM175" s="18" t="str">
        <f t="shared" si="35"/>
        <v/>
      </c>
      <c r="AN175" s="18" t="str">
        <f t="shared" si="36"/>
        <v/>
      </c>
      <c r="AO175" s="18" t="e">
        <f t="shared" si="37"/>
        <v>#N/A</v>
      </c>
      <c r="AP175" s="18" t="str">
        <f t="shared" si="38"/>
        <v/>
      </c>
    </row>
    <row r="176" spans="1:42">
      <c r="A176" s="18">
        <f>COUNT(E$2:E176)</f>
        <v>0</v>
      </c>
      <c r="B176" s="63" t="str">
        <f>'tmp２'!B177</f>
        <v/>
      </c>
      <c r="C176" s="63"/>
      <c r="D176" s="63"/>
      <c r="E176" s="18" t="str">
        <f>'tmp２'!C177</f>
        <v/>
      </c>
      <c r="F176" s="18" t="str">
        <f>'tmp２'!D177</f>
        <v/>
      </c>
      <c r="G176" s="18" t="str">
        <f t="shared" si="26"/>
        <v/>
      </c>
      <c r="H176" s="18" t="str">
        <f>'tmp２'!D177</f>
        <v/>
      </c>
      <c r="I176" s="18" t="str">
        <f t="shared" si="27"/>
        <v/>
      </c>
      <c r="J176" s="18" t="str">
        <f>'tmp２'!E177</f>
        <v/>
      </c>
      <c r="L176" s="18">
        <v>0</v>
      </c>
      <c r="O176" s="18" t="str">
        <f>IF('tmp２'!K177="","",'tmp２'!K177)</f>
        <v/>
      </c>
      <c r="P176" s="18">
        <f>IF('tmp２'!P177="","",'tmp２'!P177)</f>
        <v>0</v>
      </c>
      <c r="Q176" s="18">
        <v>0</v>
      </c>
      <c r="R176" s="18">
        <f t="shared" si="28"/>
        <v>0</v>
      </c>
      <c r="S176" s="18" t="str">
        <f>IF('tmp２'!L177="","",'tmp２'!L177)</f>
        <v/>
      </c>
      <c r="T176" s="18">
        <f>IF('tmp２'!Q177="","",'tmp２'!Q177)</f>
        <v>0</v>
      </c>
      <c r="U176" s="18">
        <v>0</v>
      </c>
      <c r="V176" s="18">
        <f t="shared" si="29"/>
        <v>0</v>
      </c>
      <c r="W176" s="18" t="str">
        <f>IF('tmp２'!M177="","",'tmp２'!M177)</f>
        <v/>
      </c>
      <c r="X176" s="18">
        <f>IF('tmp２'!R177="","",'tmp２'!R177)</f>
        <v>0</v>
      </c>
      <c r="Y176" s="18">
        <v>0</v>
      </c>
      <c r="Z176" s="18">
        <f t="shared" si="30"/>
        <v>0</v>
      </c>
      <c r="AA176" s="18" t="str">
        <f>IF('tmp２'!N177="","",'tmp２'!N177)</f>
        <v/>
      </c>
      <c r="AB176" s="18">
        <f>IF('tmp２'!S177="","",'tmp２'!S177)</f>
        <v>0</v>
      </c>
      <c r="AC176" s="18">
        <v>0</v>
      </c>
      <c r="AD176" s="18">
        <f t="shared" si="31"/>
        <v>0</v>
      </c>
      <c r="AE176" s="18" t="str">
        <f>IF('tmp２'!O177="","",'tmp２'!O177)</f>
        <v/>
      </c>
      <c r="AF176" s="18">
        <f>IF('tmp２'!T177="","",'tmp２'!T177)</f>
        <v>0</v>
      </c>
      <c r="AG176" s="18">
        <v>0</v>
      </c>
      <c r="AH176" s="18">
        <f t="shared" si="32"/>
        <v>0</v>
      </c>
      <c r="AJ176" s="18">
        <v>175</v>
      </c>
      <c r="AK176" s="18" t="str">
        <f t="shared" si="33"/>
        <v/>
      </c>
      <c r="AL176" s="18" t="str">
        <f t="shared" si="34"/>
        <v/>
      </c>
      <c r="AM176" s="18" t="str">
        <f t="shared" si="35"/>
        <v/>
      </c>
      <c r="AN176" s="18" t="str">
        <f t="shared" si="36"/>
        <v/>
      </c>
      <c r="AO176" s="18" t="e">
        <f t="shared" si="37"/>
        <v>#N/A</v>
      </c>
      <c r="AP176" s="18" t="str">
        <f t="shared" si="38"/>
        <v/>
      </c>
    </row>
    <row r="177" spans="1:42">
      <c r="A177" s="18">
        <f>COUNT(E$2:E177)</f>
        <v>0</v>
      </c>
      <c r="B177" s="63" t="str">
        <f>'tmp２'!B178</f>
        <v/>
      </c>
      <c r="C177" s="63"/>
      <c r="D177" s="63"/>
      <c r="E177" s="18" t="str">
        <f>'tmp２'!C178</f>
        <v/>
      </c>
      <c r="F177" s="18" t="str">
        <f>'tmp２'!D178</f>
        <v/>
      </c>
      <c r="G177" s="18" t="str">
        <f t="shared" si="26"/>
        <v/>
      </c>
      <c r="H177" s="18" t="str">
        <f>'tmp２'!D178</f>
        <v/>
      </c>
      <c r="I177" s="18" t="str">
        <f t="shared" si="27"/>
        <v/>
      </c>
      <c r="J177" s="18" t="str">
        <f>'tmp２'!E178</f>
        <v/>
      </c>
      <c r="L177" s="18">
        <v>0</v>
      </c>
      <c r="O177" s="18" t="str">
        <f>IF('tmp２'!K178="","",'tmp２'!K178)</f>
        <v/>
      </c>
      <c r="P177" s="18">
        <f>IF('tmp２'!P178="","",'tmp２'!P178)</f>
        <v>0</v>
      </c>
      <c r="Q177" s="18">
        <v>0</v>
      </c>
      <c r="R177" s="18">
        <f t="shared" si="28"/>
        <v>0</v>
      </c>
      <c r="S177" s="18" t="str">
        <f>IF('tmp２'!L178="","",'tmp２'!L178)</f>
        <v/>
      </c>
      <c r="T177" s="18">
        <f>IF('tmp２'!Q178="","",'tmp２'!Q178)</f>
        <v>0</v>
      </c>
      <c r="U177" s="18">
        <v>0</v>
      </c>
      <c r="V177" s="18">
        <f t="shared" si="29"/>
        <v>0</v>
      </c>
      <c r="W177" s="18" t="str">
        <f>IF('tmp２'!M178="","",'tmp２'!M178)</f>
        <v/>
      </c>
      <c r="X177" s="18">
        <f>IF('tmp２'!R178="","",'tmp２'!R178)</f>
        <v>0</v>
      </c>
      <c r="Y177" s="18">
        <v>0</v>
      </c>
      <c r="Z177" s="18">
        <f t="shared" si="30"/>
        <v>0</v>
      </c>
      <c r="AA177" s="18" t="str">
        <f>IF('tmp２'!N178="","",'tmp２'!N178)</f>
        <v/>
      </c>
      <c r="AB177" s="18">
        <f>IF('tmp２'!S178="","",'tmp２'!S178)</f>
        <v>0</v>
      </c>
      <c r="AC177" s="18">
        <v>0</v>
      </c>
      <c r="AD177" s="18">
        <f t="shared" si="31"/>
        <v>0</v>
      </c>
      <c r="AE177" s="18" t="str">
        <f>IF('tmp２'!O178="","",'tmp２'!O178)</f>
        <v/>
      </c>
      <c r="AF177" s="18">
        <f>IF('tmp２'!T178="","",'tmp２'!T178)</f>
        <v>0</v>
      </c>
      <c r="AG177" s="18">
        <v>0</v>
      </c>
      <c r="AH177" s="18">
        <f t="shared" si="32"/>
        <v>0</v>
      </c>
      <c r="AJ177" s="18">
        <v>176</v>
      </c>
      <c r="AK177" s="18" t="str">
        <f t="shared" si="33"/>
        <v/>
      </c>
      <c r="AL177" s="18" t="str">
        <f t="shared" si="34"/>
        <v/>
      </c>
      <c r="AM177" s="18" t="str">
        <f t="shared" si="35"/>
        <v/>
      </c>
      <c r="AN177" s="18" t="str">
        <f t="shared" si="36"/>
        <v/>
      </c>
      <c r="AO177" s="18" t="e">
        <f t="shared" si="37"/>
        <v>#N/A</v>
      </c>
      <c r="AP177" s="18" t="str">
        <f t="shared" si="38"/>
        <v/>
      </c>
    </row>
    <row r="178" spans="1:42">
      <c r="A178" s="18">
        <f>COUNT(E$2:E178)</f>
        <v>0</v>
      </c>
      <c r="B178" s="63" t="str">
        <f>'tmp２'!B179</f>
        <v/>
      </c>
      <c r="C178" s="63"/>
      <c r="D178" s="63"/>
      <c r="E178" s="18" t="str">
        <f>'tmp２'!C179</f>
        <v/>
      </c>
      <c r="F178" s="18" t="str">
        <f>'tmp２'!D179</f>
        <v/>
      </c>
      <c r="G178" s="18" t="str">
        <f t="shared" si="26"/>
        <v/>
      </c>
      <c r="H178" s="18" t="str">
        <f>'tmp２'!D179</f>
        <v/>
      </c>
      <c r="I178" s="18" t="str">
        <f t="shared" si="27"/>
        <v/>
      </c>
      <c r="J178" s="18" t="str">
        <f>'tmp２'!E179</f>
        <v/>
      </c>
      <c r="L178" s="18">
        <v>0</v>
      </c>
      <c r="O178" s="18" t="str">
        <f>IF('tmp２'!K179="","",'tmp２'!K179)</f>
        <v/>
      </c>
      <c r="P178" s="18">
        <f>IF('tmp２'!P179="","",'tmp２'!P179)</f>
        <v>0</v>
      </c>
      <c r="Q178" s="18">
        <v>0</v>
      </c>
      <c r="R178" s="18">
        <f t="shared" si="28"/>
        <v>0</v>
      </c>
      <c r="S178" s="18" t="str">
        <f>IF('tmp２'!L179="","",'tmp２'!L179)</f>
        <v/>
      </c>
      <c r="T178" s="18">
        <f>IF('tmp２'!Q179="","",'tmp２'!Q179)</f>
        <v>0</v>
      </c>
      <c r="U178" s="18">
        <v>0</v>
      </c>
      <c r="V178" s="18">
        <f t="shared" si="29"/>
        <v>0</v>
      </c>
      <c r="W178" s="18" t="str">
        <f>IF('tmp２'!M179="","",'tmp２'!M179)</f>
        <v/>
      </c>
      <c r="X178" s="18">
        <f>IF('tmp２'!R179="","",'tmp２'!R179)</f>
        <v>0</v>
      </c>
      <c r="Y178" s="18">
        <v>0</v>
      </c>
      <c r="Z178" s="18">
        <f t="shared" si="30"/>
        <v>0</v>
      </c>
      <c r="AA178" s="18" t="str">
        <f>IF('tmp２'!N179="","",'tmp２'!N179)</f>
        <v/>
      </c>
      <c r="AB178" s="18">
        <f>IF('tmp２'!S179="","",'tmp２'!S179)</f>
        <v>0</v>
      </c>
      <c r="AC178" s="18">
        <v>0</v>
      </c>
      <c r="AD178" s="18">
        <f t="shared" si="31"/>
        <v>0</v>
      </c>
      <c r="AE178" s="18" t="str">
        <f>IF('tmp２'!O179="","",'tmp２'!O179)</f>
        <v/>
      </c>
      <c r="AF178" s="18">
        <f>IF('tmp２'!T179="","",'tmp２'!T179)</f>
        <v>0</v>
      </c>
      <c r="AG178" s="18">
        <v>0</v>
      </c>
      <c r="AH178" s="18">
        <f t="shared" si="32"/>
        <v>0</v>
      </c>
      <c r="AJ178" s="18">
        <v>177</v>
      </c>
      <c r="AK178" s="18" t="str">
        <f t="shared" si="33"/>
        <v/>
      </c>
      <c r="AL178" s="18" t="str">
        <f t="shared" si="34"/>
        <v/>
      </c>
      <c r="AM178" s="18" t="str">
        <f t="shared" si="35"/>
        <v/>
      </c>
      <c r="AN178" s="18" t="str">
        <f t="shared" si="36"/>
        <v/>
      </c>
      <c r="AO178" s="18" t="e">
        <f t="shared" si="37"/>
        <v>#N/A</v>
      </c>
      <c r="AP178" s="18" t="str">
        <f t="shared" si="38"/>
        <v/>
      </c>
    </row>
    <row r="179" spans="1:42">
      <c r="A179" s="18">
        <f>COUNT(E$2:E179)</f>
        <v>0</v>
      </c>
      <c r="B179" s="63" t="str">
        <f>'tmp２'!B180</f>
        <v/>
      </c>
      <c r="C179" s="63"/>
      <c r="D179" s="63"/>
      <c r="E179" s="18" t="str">
        <f>'tmp２'!C180</f>
        <v/>
      </c>
      <c r="F179" s="18" t="str">
        <f>'tmp２'!D180</f>
        <v/>
      </c>
      <c r="G179" s="18" t="str">
        <f t="shared" si="26"/>
        <v/>
      </c>
      <c r="H179" s="18" t="str">
        <f>'tmp２'!D180</f>
        <v/>
      </c>
      <c r="I179" s="18" t="str">
        <f t="shared" si="27"/>
        <v/>
      </c>
      <c r="J179" s="18" t="str">
        <f>'tmp２'!E180</f>
        <v/>
      </c>
      <c r="L179" s="18">
        <v>0</v>
      </c>
      <c r="O179" s="18" t="str">
        <f>IF('tmp２'!K180="","",'tmp２'!K180)</f>
        <v/>
      </c>
      <c r="P179" s="18">
        <f>IF('tmp２'!P180="","",'tmp２'!P180)</f>
        <v>0</v>
      </c>
      <c r="Q179" s="18">
        <v>0</v>
      </c>
      <c r="R179" s="18">
        <f t="shared" si="28"/>
        <v>0</v>
      </c>
      <c r="S179" s="18" t="str">
        <f>IF('tmp２'!L180="","",'tmp２'!L180)</f>
        <v/>
      </c>
      <c r="T179" s="18">
        <f>IF('tmp２'!Q180="","",'tmp２'!Q180)</f>
        <v>0</v>
      </c>
      <c r="U179" s="18">
        <v>0</v>
      </c>
      <c r="V179" s="18">
        <f t="shared" si="29"/>
        <v>0</v>
      </c>
      <c r="W179" s="18" t="str">
        <f>IF('tmp２'!M180="","",'tmp２'!M180)</f>
        <v/>
      </c>
      <c r="X179" s="18">
        <f>IF('tmp２'!R180="","",'tmp２'!R180)</f>
        <v>0</v>
      </c>
      <c r="Y179" s="18">
        <v>0</v>
      </c>
      <c r="Z179" s="18">
        <f t="shared" si="30"/>
        <v>0</v>
      </c>
      <c r="AA179" s="18" t="str">
        <f>IF('tmp２'!N180="","",'tmp２'!N180)</f>
        <v/>
      </c>
      <c r="AB179" s="18">
        <f>IF('tmp２'!S180="","",'tmp２'!S180)</f>
        <v>0</v>
      </c>
      <c r="AC179" s="18">
        <v>0</v>
      </c>
      <c r="AD179" s="18">
        <f t="shared" si="31"/>
        <v>0</v>
      </c>
      <c r="AE179" s="18" t="str">
        <f>IF('tmp２'!O180="","",'tmp２'!O180)</f>
        <v/>
      </c>
      <c r="AF179" s="18">
        <f>IF('tmp２'!T180="","",'tmp２'!T180)</f>
        <v>0</v>
      </c>
      <c r="AG179" s="18">
        <v>0</v>
      </c>
      <c r="AH179" s="18">
        <f t="shared" si="32"/>
        <v>0</v>
      </c>
      <c r="AJ179" s="18">
        <v>178</v>
      </c>
      <c r="AK179" s="18" t="str">
        <f t="shared" si="33"/>
        <v/>
      </c>
      <c r="AL179" s="18" t="str">
        <f t="shared" si="34"/>
        <v/>
      </c>
      <c r="AM179" s="18" t="str">
        <f t="shared" si="35"/>
        <v/>
      </c>
      <c r="AN179" s="18" t="str">
        <f t="shared" si="36"/>
        <v/>
      </c>
      <c r="AO179" s="18" t="e">
        <f t="shared" si="37"/>
        <v>#N/A</v>
      </c>
      <c r="AP179" s="18" t="str">
        <f t="shared" si="38"/>
        <v/>
      </c>
    </row>
    <row r="180" spans="1:42">
      <c r="A180" s="18">
        <f>COUNT(E$2:E180)</f>
        <v>0</v>
      </c>
      <c r="B180" s="63" t="str">
        <f>'tmp２'!B181</f>
        <v/>
      </c>
      <c r="C180" s="63"/>
      <c r="D180" s="63"/>
      <c r="E180" s="18" t="str">
        <f>'tmp２'!C181</f>
        <v/>
      </c>
      <c r="F180" s="18" t="str">
        <f>'tmp２'!D181</f>
        <v/>
      </c>
      <c r="G180" s="18" t="str">
        <f t="shared" si="26"/>
        <v/>
      </c>
      <c r="H180" s="18" t="str">
        <f>'tmp２'!D181</f>
        <v/>
      </c>
      <c r="I180" s="18" t="str">
        <f t="shared" si="27"/>
        <v/>
      </c>
      <c r="J180" s="18" t="str">
        <f>'tmp２'!E181</f>
        <v/>
      </c>
      <c r="L180" s="18">
        <v>0</v>
      </c>
      <c r="O180" s="18" t="str">
        <f>IF('tmp２'!K181="","",'tmp２'!K181)</f>
        <v/>
      </c>
      <c r="P180" s="18">
        <f>IF('tmp２'!P181="","",'tmp２'!P181)</f>
        <v>0</v>
      </c>
      <c r="Q180" s="18">
        <v>0</v>
      </c>
      <c r="R180" s="18">
        <f t="shared" si="28"/>
        <v>0</v>
      </c>
      <c r="S180" s="18" t="str">
        <f>IF('tmp２'!L181="","",'tmp２'!L181)</f>
        <v/>
      </c>
      <c r="T180" s="18">
        <f>IF('tmp２'!Q181="","",'tmp２'!Q181)</f>
        <v>0</v>
      </c>
      <c r="U180" s="18">
        <v>0</v>
      </c>
      <c r="V180" s="18">
        <f t="shared" si="29"/>
        <v>0</v>
      </c>
      <c r="W180" s="18" t="str">
        <f>IF('tmp２'!M181="","",'tmp２'!M181)</f>
        <v/>
      </c>
      <c r="X180" s="18">
        <f>IF('tmp２'!R181="","",'tmp２'!R181)</f>
        <v>0</v>
      </c>
      <c r="Y180" s="18">
        <v>0</v>
      </c>
      <c r="Z180" s="18">
        <f t="shared" si="30"/>
        <v>0</v>
      </c>
      <c r="AA180" s="18" t="str">
        <f>IF('tmp２'!N181="","",'tmp２'!N181)</f>
        <v/>
      </c>
      <c r="AB180" s="18">
        <f>IF('tmp２'!S181="","",'tmp２'!S181)</f>
        <v>0</v>
      </c>
      <c r="AC180" s="18">
        <v>0</v>
      </c>
      <c r="AD180" s="18">
        <f t="shared" si="31"/>
        <v>0</v>
      </c>
      <c r="AE180" s="18" t="str">
        <f>IF('tmp２'!O181="","",'tmp２'!O181)</f>
        <v/>
      </c>
      <c r="AF180" s="18">
        <f>IF('tmp２'!T181="","",'tmp２'!T181)</f>
        <v>0</v>
      </c>
      <c r="AG180" s="18">
        <v>0</v>
      </c>
      <c r="AH180" s="18">
        <f t="shared" si="32"/>
        <v>0</v>
      </c>
      <c r="AJ180" s="18">
        <v>179</v>
      </c>
      <c r="AK180" s="18" t="str">
        <f t="shared" si="33"/>
        <v/>
      </c>
      <c r="AL180" s="18" t="str">
        <f t="shared" si="34"/>
        <v/>
      </c>
      <c r="AM180" s="18" t="str">
        <f t="shared" si="35"/>
        <v/>
      </c>
      <c r="AN180" s="18" t="str">
        <f t="shared" si="36"/>
        <v/>
      </c>
      <c r="AO180" s="18" t="e">
        <f t="shared" si="37"/>
        <v>#N/A</v>
      </c>
      <c r="AP180" s="18" t="str">
        <f t="shared" si="38"/>
        <v/>
      </c>
    </row>
    <row r="181" spans="1:42">
      <c r="A181" s="18">
        <f>COUNT(E$2:E181)</f>
        <v>0</v>
      </c>
      <c r="B181" s="63" t="str">
        <f>'tmp２'!B182</f>
        <v/>
      </c>
      <c r="C181" s="63"/>
      <c r="D181" s="63"/>
      <c r="E181" s="18" t="str">
        <f>'tmp２'!C182</f>
        <v/>
      </c>
      <c r="F181" s="18" t="str">
        <f>'tmp２'!D182</f>
        <v/>
      </c>
      <c r="G181" s="18" t="str">
        <f t="shared" si="26"/>
        <v/>
      </c>
      <c r="H181" s="18" t="str">
        <f>'tmp２'!D182</f>
        <v/>
      </c>
      <c r="I181" s="18" t="str">
        <f t="shared" si="27"/>
        <v/>
      </c>
      <c r="J181" s="18" t="str">
        <f>'tmp２'!E182</f>
        <v/>
      </c>
      <c r="L181" s="18">
        <v>0</v>
      </c>
      <c r="O181" s="18" t="str">
        <f>IF('tmp２'!K182="","",'tmp２'!K182)</f>
        <v/>
      </c>
      <c r="P181" s="18">
        <f>IF('tmp２'!P182="","",'tmp２'!P182)</f>
        <v>0</v>
      </c>
      <c r="Q181" s="18">
        <v>0</v>
      </c>
      <c r="R181" s="18">
        <f t="shared" si="28"/>
        <v>0</v>
      </c>
      <c r="S181" s="18" t="str">
        <f>IF('tmp２'!L182="","",'tmp２'!L182)</f>
        <v/>
      </c>
      <c r="T181" s="18">
        <f>IF('tmp２'!Q182="","",'tmp２'!Q182)</f>
        <v>0</v>
      </c>
      <c r="U181" s="18">
        <v>0</v>
      </c>
      <c r="V181" s="18">
        <f t="shared" si="29"/>
        <v>0</v>
      </c>
      <c r="W181" s="18" t="str">
        <f>IF('tmp２'!M182="","",'tmp２'!M182)</f>
        <v/>
      </c>
      <c r="X181" s="18">
        <f>IF('tmp２'!R182="","",'tmp２'!R182)</f>
        <v>0</v>
      </c>
      <c r="Y181" s="18">
        <v>0</v>
      </c>
      <c r="Z181" s="18">
        <f t="shared" si="30"/>
        <v>0</v>
      </c>
      <c r="AA181" s="18" t="str">
        <f>IF('tmp２'!N182="","",'tmp２'!N182)</f>
        <v/>
      </c>
      <c r="AB181" s="18">
        <f>IF('tmp２'!S182="","",'tmp２'!S182)</f>
        <v>0</v>
      </c>
      <c r="AC181" s="18">
        <v>0</v>
      </c>
      <c r="AD181" s="18">
        <f t="shared" si="31"/>
        <v>0</v>
      </c>
      <c r="AE181" s="18" t="str">
        <f>IF('tmp２'!O182="","",'tmp２'!O182)</f>
        <v/>
      </c>
      <c r="AF181" s="18">
        <f>IF('tmp２'!T182="","",'tmp２'!T182)</f>
        <v>0</v>
      </c>
      <c r="AG181" s="18">
        <v>0</v>
      </c>
      <c r="AH181" s="18">
        <f t="shared" si="32"/>
        <v>0</v>
      </c>
      <c r="AJ181" s="18">
        <v>180</v>
      </c>
      <c r="AK181" s="18" t="str">
        <f t="shared" si="33"/>
        <v/>
      </c>
      <c r="AL181" s="18" t="str">
        <f t="shared" si="34"/>
        <v/>
      </c>
      <c r="AM181" s="18" t="str">
        <f t="shared" si="35"/>
        <v/>
      </c>
      <c r="AN181" s="18" t="str">
        <f t="shared" si="36"/>
        <v/>
      </c>
      <c r="AO181" s="18" t="e">
        <f t="shared" si="37"/>
        <v>#N/A</v>
      </c>
      <c r="AP181" s="18" t="str">
        <f t="shared" si="38"/>
        <v/>
      </c>
    </row>
    <row r="182" spans="1:42">
      <c r="A182" s="18">
        <f>COUNT(E$2:E182)</f>
        <v>0</v>
      </c>
      <c r="B182" s="63" t="str">
        <f>'tmp２'!B183</f>
        <v/>
      </c>
      <c r="C182" s="63"/>
      <c r="D182" s="63"/>
      <c r="E182" s="18" t="str">
        <f>'tmp２'!C183</f>
        <v/>
      </c>
      <c r="F182" s="18" t="str">
        <f>'tmp２'!D183</f>
        <v/>
      </c>
      <c r="G182" s="18" t="str">
        <f t="shared" si="26"/>
        <v/>
      </c>
      <c r="H182" s="18" t="str">
        <f>'tmp２'!D183</f>
        <v/>
      </c>
      <c r="I182" s="18" t="str">
        <f t="shared" si="27"/>
        <v/>
      </c>
      <c r="J182" s="18" t="str">
        <f>'tmp２'!E183</f>
        <v/>
      </c>
      <c r="L182" s="18">
        <v>0</v>
      </c>
      <c r="O182" s="18" t="str">
        <f>IF('tmp２'!K183="","",'tmp２'!K183)</f>
        <v/>
      </c>
      <c r="P182" s="18">
        <f>IF('tmp２'!P183="","",'tmp２'!P183)</f>
        <v>0</v>
      </c>
      <c r="Q182" s="18">
        <v>0</v>
      </c>
      <c r="R182" s="18">
        <f t="shared" si="28"/>
        <v>0</v>
      </c>
      <c r="S182" s="18" t="str">
        <f>IF('tmp２'!L183="","",'tmp２'!L183)</f>
        <v/>
      </c>
      <c r="T182" s="18">
        <f>IF('tmp２'!Q183="","",'tmp２'!Q183)</f>
        <v>0</v>
      </c>
      <c r="U182" s="18">
        <v>0</v>
      </c>
      <c r="V182" s="18">
        <f t="shared" si="29"/>
        <v>0</v>
      </c>
      <c r="W182" s="18" t="str">
        <f>IF('tmp２'!M183="","",'tmp２'!M183)</f>
        <v/>
      </c>
      <c r="X182" s="18">
        <f>IF('tmp２'!R183="","",'tmp２'!R183)</f>
        <v>0</v>
      </c>
      <c r="Y182" s="18">
        <v>0</v>
      </c>
      <c r="Z182" s="18">
        <f t="shared" si="30"/>
        <v>0</v>
      </c>
      <c r="AA182" s="18" t="str">
        <f>IF('tmp２'!N183="","",'tmp２'!N183)</f>
        <v/>
      </c>
      <c r="AB182" s="18">
        <f>IF('tmp２'!S183="","",'tmp２'!S183)</f>
        <v>0</v>
      </c>
      <c r="AC182" s="18">
        <v>0</v>
      </c>
      <c r="AD182" s="18">
        <f t="shared" si="31"/>
        <v>0</v>
      </c>
      <c r="AE182" s="18" t="str">
        <f>IF('tmp２'!O183="","",'tmp２'!O183)</f>
        <v/>
      </c>
      <c r="AF182" s="18">
        <f>IF('tmp２'!T183="","",'tmp２'!T183)</f>
        <v>0</v>
      </c>
      <c r="AG182" s="18">
        <v>0</v>
      </c>
      <c r="AH182" s="18">
        <f t="shared" si="32"/>
        <v>0</v>
      </c>
      <c r="AJ182" s="18">
        <v>181</v>
      </c>
      <c r="AK182" s="18" t="str">
        <f t="shared" si="33"/>
        <v/>
      </c>
      <c r="AL182" s="18" t="str">
        <f t="shared" si="34"/>
        <v/>
      </c>
      <c r="AM182" s="18" t="str">
        <f t="shared" si="35"/>
        <v/>
      </c>
      <c r="AN182" s="18" t="str">
        <f t="shared" si="36"/>
        <v/>
      </c>
      <c r="AO182" s="18" t="e">
        <f t="shared" si="37"/>
        <v>#N/A</v>
      </c>
      <c r="AP182" s="18" t="str">
        <f t="shared" si="38"/>
        <v/>
      </c>
    </row>
    <row r="183" spans="1:42">
      <c r="A183" s="18">
        <f>COUNT(E$2:E183)</f>
        <v>0</v>
      </c>
      <c r="B183" s="63" t="str">
        <f>'tmp２'!B184</f>
        <v/>
      </c>
      <c r="C183" s="63"/>
      <c r="D183" s="63"/>
      <c r="E183" s="18" t="str">
        <f>'tmp２'!C184</f>
        <v/>
      </c>
      <c r="F183" s="18" t="str">
        <f>'tmp２'!D184</f>
        <v/>
      </c>
      <c r="G183" s="18" t="str">
        <f t="shared" si="26"/>
        <v/>
      </c>
      <c r="H183" s="18" t="str">
        <f>'tmp２'!D184</f>
        <v/>
      </c>
      <c r="I183" s="18" t="str">
        <f t="shared" si="27"/>
        <v/>
      </c>
      <c r="J183" s="18" t="str">
        <f>'tmp２'!E184</f>
        <v/>
      </c>
      <c r="L183" s="18">
        <v>0</v>
      </c>
      <c r="O183" s="18" t="str">
        <f>IF('tmp２'!K184="","",'tmp２'!K184)</f>
        <v/>
      </c>
      <c r="P183" s="18">
        <f>IF('tmp２'!P184="","",'tmp２'!P184)</f>
        <v>0</v>
      </c>
      <c r="Q183" s="18">
        <v>0</v>
      </c>
      <c r="R183" s="18">
        <f t="shared" si="28"/>
        <v>0</v>
      </c>
      <c r="S183" s="18" t="str">
        <f>IF('tmp２'!L184="","",'tmp２'!L184)</f>
        <v/>
      </c>
      <c r="T183" s="18">
        <f>IF('tmp２'!Q184="","",'tmp２'!Q184)</f>
        <v>0</v>
      </c>
      <c r="U183" s="18">
        <v>0</v>
      </c>
      <c r="V183" s="18">
        <f t="shared" si="29"/>
        <v>0</v>
      </c>
      <c r="W183" s="18" t="str">
        <f>IF('tmp２'!M184="","",'tmp２'!M184)</f>
        <v/>
      </c>
      <c r="X183" s="18">
        <f>IF('tmp２'!R184="","",'tmp２'!R184)</f>
        <v>0</v>
      </c>
      <c r="Y183" s="18">
        <v>0</v>
      </c>
      <c r="Z183" s="18">
        <f t="shared" si="30"/>
        <v>0</v>
      </c>
      <c r="AA183" s="18" t="str">
        <f>IF('tmp２'!N184="","",'tmp２'!N184)</f>
        <v/>
      </c>
      <c r="AB183" s="18">
        <f>IF('tmp２'!S184="","",'tmp２'!S184)</f>
        <v>0</v>
      </c>
      <c r="AC183" s="18">
        <v>0</v>
      </c>
      <c r="AD183" s="18">
        <f t="shared" si="31"/>
        <v>0</v>
      </c>
      <c r="AE183" s="18" t="str">
        <f>IF('tmp２'!O184="","",'tmp２'!O184)</f>
        <v/>
      </c>
      <c r="AF183" s="18">
        <f>IF('tmp２'!T184="","",'tmp２'!T184)</f>
        <v>0</v>
      </c>
      <c r="AG183" s="18">
        <v>0</v>
      </c>
      <c r="AH183" s="18">
        <f t="shared" si="32"/>
        <v>0</v>
      </c>
      <c r="AJ183" s="18">
        <v>182</v>
      </c>
      <c r="AK183" s="18" t="str">
        <f t="shared" si="33"/>
        <v/>
      </c>
      <c r="AL183" s="18" t="str">
        <f t="shared" si="34"/>
        <v/>
      </c>
      <c r="AM183" s="18" t="str">
        <f t="shared" si="35"/>
        <v/>
      </c>
      <c r="AN183" s="18" t="str">
        <f t="shared" si="36"/>
        <v/>
      </c>
      <c r="AO183" s="18" t="e">
        <f t="shared" si="37"/>
        <v>#N/A</v>
      </c>
      <c r="AP183" s="18" t="str">
        <f t="shared" si="38"/>
        <v/>
      </c>
    </row>
    <row r="184" spans="1:42">
      <c r="A184" s="18">
        <f>COUNT(E$2:E184)</f>
        <v>0</v>
      </c>
      <c r="B184" s="63" t="str">
        <f>'tmp２'!B185</f>
        <v/>
      </c>
      <c r="C184" s="63"/>
      <c r="D184" s="63"/>
      <c r="E184" s="18" t="str">
        <f>'tmp２'!C185</f>
        <v/>
      </c>
      <c r="F184" s="18" t="str">
        <f>'tmp２'!D185</f>
        <v/>
      </c>
      <c r="G184" s="18" t="str">
        <f t="shared" si="26"/>
        <v/>
      </c>
      <c r="H184" s="18" t="str">
        <f>'tmp２'!D185</f>
        <v/>
      </c>
      <c r="I184" s="18" t="str">
        <f t="shared" si="27"/>
        <v/>
      </c>
      <c r="J184" s="18" t="str">
        <f>'tmp２'!E185</f>
        <v/>
      </c>
      <c r="L184" s="18">
        <v>0</v>
      </c>
      <c r="O184" s="18" t="str">
        <f>IF('tmp２'!K185="","",'tmp２'!K185)</f>
        <v/>
      </c>
      <c r="P184" s="18">
        <f>IF('tmp２'!P185="","",'tmp２'!P185)</f>
        <v>0</v>
      </c>
      <c r="Q184" s="18">
        <v>0</v>
      </c>
      <c r="R184" s="18">
        <f t="shared" si="28"/>
        <v>0</v>
      </c>
      <c r="S184" s="18" t="str">
        <f>IF('tmp２'!L185="","",'tmp２'!L185)</f>
        <v/>
      </c>
      <c r="T184" s="18">
        <f>IF('tmp２'!Q185="","",'tmp２'!Q185)</f>
        <v>0</v>
      </c>
      <c r="U184" s="18">
        <v>0</v>
      </c>
      <c r="V184" s="18">
        <f t="shared" si="29"/>
        <v>0</v>
      </c>
      <c r="W184" s="18" t="str">
        <f>IF('tmp２'!M185="","",'tmp２'!M185)</f>
        <v/>
      </c>
      <c r="X184" s="18">
        <f>IF('tmp２'!R185="","",'tmp２'!R185)</f>
        <v>0</v>
      </c>
      <c r="Y184" s="18">
        <v>0</v>
      </c>
      <c r="Z184" s="18">
        <f t="shared" si="30"/>
        <v>0</v>
      </c>
      <c r="AA184" s="18" t="str">
        <f>IF('tmp２'!N185="","",'tmp２'!N185)</f>
        <v/>
      </c>
      <c r="AB184" s="18">
        <f>IF('tmp２'!S185="","",'tmp２'!S185)</f>
        <v>0</v>
      </c>
      <c r="AC184" s="18">
        <v>0</v>
      </c>
      <c r="AD184" s="18">
        <f t="shared" si="31"/>
        <v>0</v>
      </c>
      <c r="AE184" s="18" t="str">
        <f>IF('tmp２'!O185="","",'tmp２'!O185)</f>
        <v/>
      </c>
      <c r="AF184" s="18">
        <f>IF('tmp２'!T185="","",'tmp２'!T185)</f>
        <v>0</v>
      </c>
      <c r="AG184" s="18">
        <v>0</v>
      </c>
      <c r="AH184" s="18">
        <f t="shared" si="32"/>
        <v>0</v>
      </c>
      <c r="AJ184" s="18">
        <v>183</v>
      </c>
      <c r="AK184" s="18" t="str">
        <f t="shared" si="33"/>
        <v/>
      </c>
      <c r="AL184" s="18" t="str">
        <f t="shared" si="34"/>
        <v/>
      </c>
      <c r="AM184" s="18" t="str">
        <f t="shared" si="35"/>
        <v/>
      </c>
      <c r="AN184" s="18" t="str">
        <f t="shared" si="36"/>
        <v/>
      </c>
      <c r="AO184" s="18" t="e">
        <f t="shared" si="37"/>
        <v>#N/A</v>
      </c>
      <c r="AP184" s="18" t="str">
        <f t="shared" si="38"/>
        <v/>
      </c>
    </row>
    <row r="185" spans="1:42">
      <c r="A185" s="18">
        <f>COUNT(E$2:E185)</f>
        <v>0</v>
      </c>
      <c r="B185" s="63" t="str">
        <f>'tmp２'!B186</f>
        <v/>
      </c>
      <c r="C185" s="63"/>
      <c r="D185" s="63"/>
      <c r="E185" s="18" t="str">
        <f>'tmp２'!C186</f>
        <v/>
      </c>
      <c r="F185" s="18" t="str">
        <f>'tmp２'!D186</f>
        <v/>
      </c>
      <c r="G185" s="18" t="str">
        <f t="shared" si="26"/>
        <v/>
      </c>
      <c r="H185" s="18" t="str">
        <f>'tmp２'!D186</f>
        <v/>
      </c>
      <c r="I185" s="18" t="str">
        <f t="shared" si="27"/>
        <v/>
      </c>
      <c r="J185" s="18" t="str">
        <f>'tmp２'!E186</f>
        <v/>
      </c>
      <c r="L185" s="18">
        <v>0</v>
      </c>
      <c r="O185" s="18" t="str">
        <f>IF('tmp２'!K186="","",'tmp２'!K186)</f>
        <v/>
      </c>
      <c r="P185" s="18">
        <f>IF('tmp２'!P186="","",'tmp２'!P186)</f>
        <v>0</v>
      </c>
      <c r="Q185" s="18">
        <v>0</v>
      </c>
      <c r="R185" s="18">
        <f t="shared" si="28"/>
        <v>0</v>
      </c>
      <c r="S185" s="18" t="str">
        <f>IF('tmp２'!L186="","",'tmp２'!L186)</f>
        <v/>
      </c>
      <c r="T185" s="18">
        <f>IF('tmp２'!Q186="","",'tmp２'!Q186)</f>
        <v>0</v>
      </c>
      <c r="U185" s="18">
        <v>0</v>
      </c>
      <c r="V185" s="18">
        <f t="shared" si="29"/>
        <v>0</v>
      </c>
      <c r="W185" s="18" t="str">
        <f>IF('tmp２'!M186="","",'tmp２'!M186)</f>
        <v/>
      </c>
      <c r="X185" s="18">
        <f>IF('tmp２'!R186="","",'tmp２'!R186)</f>
        <v>0</v>
      </c>
      <c r="Y185" s="18">
        <v>0</v>
      </c>
      <c r="Z185" s="18">
        <f t="shared" si="30"/>
        <v>0</v>
      </c>
      <c r="AA185" s="18" t="str">
        <f>IF('tmp２'!N186="","",'tmp２'!N186)</f>
        <v/>
      </c>
      <c r="AB185" s="18">
        <f>IF('tmp２'!S186="","",'tmp２'!S186)</f>
        <v>0</v>
      </c>
      <c r="AC185" s="18">
        <v>0</v>
      </c>
      <c r="AD185" s="18">
        <f t="shared" si="31"/>
        <v>0</v>
      </c>
      <c r="AE185" s="18" t="str">
        <f>IF('tmp２'!O186="","",'tmp２'!O186)</f>
        <v/>
      </c>
      <c r="AF185" s="18">
        <f>IF('tmp２'!T186="","",'tmp２'!T186)</f>
        <v>0</v>
      </c>
      <c r="AG185" s="18">
        <v>0</v>
      </c>
      <c r="AH185" s="18">
        <f t="shared" si="32"/>
        <v>0</v>
      </c>
      <c r="AJ185" s="18">
        <v>184</v>
      </c>
      <c r="AK185" s="18" t="str">
        <f t="shared" si="33"/>
        <v/>
      </c>
      <c r="AL185" s="18" t="str">
        <f t="shared" si="34"/>
        <v/>
      </c>
      <c r="AM185" s="18" t="str">
        <f t="shared" si="35"/>
        <v/>
      </c>
      <c r="AN185" s="18" t="str">
        <f t="shared" si="36"/>
        <v/>
      </c>
      <c r="AO185" s="18" t="e">
        <f t="shared" si="37"/>
        <v>#N/A</v>
      </c>
      <c r="AP185" s="18" t="str">
        <f t="shared" si="38"/>
        <v/>
      </c>
    </row>
    <row r="186" spans="1:42">
      <c r="A186" s="18">
        <f>COUNT(E$2:E186)</f>
        <v>0</v>
      </c>
      <c r="B186" s="63" t="str">
        <f>'tmp２'!B187</f>
        <v/>
      </c>
      <c r="C186" s="63"/>
      <c r="D186" s="63"/>
      <c r="E186" s="18" t="str">
        <f>'tmp２'!C187</f>
        <v/>
      </c>
      <c r="F186" s="18" t="str">
        <f>'tmp２'!D187</f>
        <v/>
      </c>
      <c r="G186" s="18" t="str">
        <f t="shared" si="26"/>
        <v/>
      </c>
      <c r="H186" s="18" t="str">
        <f>'tmp２'!D187</f>
        <v/>
      </c>
      <c r="I186" s="18" t="str">
        <f t="shared" si="27"/>
        <v/>
      </c>
      <c r="J186" s="18" t="str">
        <f>'tmp２'!E187</f>
        <v/>
      </c>
      <c r="L186" s="18">
        <v>0</v>
      </c>
      <c r="O186" s="18" t="str">
        <f>IF('tmp２'!K187="","",'tmp２'!K187)</f>
        <v/>
      </c>
      <c r="P186" s="18">
        <f>IF('tmp２'!P187="","",'tmp２'!P187)</f>
        <v>0</v>
      </c>
      <c r="Q186" s="18">
        <v>0</v>
      </c>
      <c r="R186" s="18">
        <f t="shared" si="28"/>
        <v>0</v>
      </c>
      <c r="S186" s="18" t="str">
        <f>IF('tmp２'!L187="","",'tmp２'!L187)</f>
        <v/>
      </c>
      <c r="T186" s="18">
        <f>IF('tmp２'!Q187="","",'tmp２'!Q187)</f>
        <v>0</v>
      </c>
      <c r="U186" s="18">
        <v>0</v>
      </c>
      <c r="V186" s="18">
        <f t="shared" si="29"/>
        <v>0</v>
      </c>
      <c r="W186" s="18" t="str">
        <f>IF('tmp２'!M187="","",'tmp２'!M187)</f>
        <v/>
      </c>
      <c r="X186" s="18">
        <f>IF('tmp２'!R187="","",'tmp２'!R187)</f>
        <v>0</v>
      </c>
      <c r="Y186" s="18">
        <v>0</v>
      </c>
      <c r="Z186" s="18">
        <f t="shared" si="30"/>
        <v>0</v>
      </c>
      <c r="AA186" s="18" t="str">
        <f>IF('tmp２'!N187="","",'tmp２'!N187)</f>
        <v/>
      </c>
      <c r="AB186" s="18">
        <f>IF('tmp２'!S187="","",'tmp２'!S187)</f>
        <v>0</v>
      </c>
      <c r="AC186" s="18">
        <v>0</v>
      </c>
      <c r="AD186" s="18">
        <f t="shared" si="31"/>
        <v>0</v>
      </c>
      <c r="AE186" s="18" t="str">
        <f>IF('tmp２'!O187="","",'tmp２'!O187)</f>
        <v/>
      </c>
      <c r="AF186" s="18">
        <f>IF('tmp２'!T187="","",'tmp２'!T187)</f>
        <v>0</v>
      </c>
      <c r="AG186" s="18">
        <v>0</v>
      </c>
      <c r="AH186" s="18">
        <f t="shared" si="32"/>
        <v>0</v>
      </c>
      <c r="AJ186" s="18">
        <v>185</v>
      </c>
      <c r="AK186" s="18" t="str">
        <f t="shared" si="33"/>
        <v/>
      </c>
      <c r="AL186" s="18" t="str">
        <f t="shared" si="34"/>
        <v/>
      </c>
      <c r="AM186" s="18" t="str">
        <f t="shared" si="35"/>
        <v/>
      </c>
      <c r="AN186" s="18" t="str">
        <f t="shared" si="36"/>
        <v/>
      </c>
      <c r="AO186" s="18" t="e">
        <f t="shared" si="37"/>
        <v>#N/A</v>
      </c>
      <c r="AP186" s="18" t="str">
        <f t="shared" si="38"/>
        <v/>
      </c>
    </row>
    <row r="187" spans="1:42">
      <c r="A187" s="18">
        <f>COUNT(E$2:E187)</f>
        <v>0</v>
      </c>
      <c r="B187" s="63" t="str">
        <f>'tmp２'!B188</f>
        <v/>
      </c>
      <c r="C187" s="63"/>
      <c r="D187" s="63"/>
      <c r="E187" s="18" t="str">
        <f>'tmp２'!C188</f>
        <v/>
      </c>
      <c r="F187" s="18" t="str">
        <f>'tmp２'!D188</f>
        <v/>
      </c>
      <c r="G187" s="18" t="str">
        <f t="shared" si="26"/>
        <v/>
      </c>
      <c r="H187" s="18" t="str">
        <f>'tmp２'!D188</f>
        <v/>
      </c>
      <c r="I187" s="18" t="str">
        <f t="shared" si="27"/>
        <v/>
      </c>
      <c r="J187" s="18" t="str">
        <f>'tmp２'!E188</f>
        <v/>
      </c>
      <c r="L187" s="18">
        <v>0</v>
      </c>
      <c r="O187" s="18" t="str">
        <f>IF('tmp２'!K188="","",'tmp２'!K188)</f>
        <v/>
      </c>
      <c r="P187" s="18">
        <f>IF('tmp２'!P188="","",'tmp２'!P188)</f>
        <v>0</v>
      </c>
      <c r="Q187" s="18">
        <v>0</v>
      </c>
      <c r="R187" s="18">
        <f t="shared" si="28"/>
        <v>0</v>
      </c>
      <c r="S187" s="18" t="str">
        <f>IF('tmp２'!L188="","",'tmp２'!L188)</f>
        <v/>
      </c>
      <c r="T187" s="18">
        <f>IF('tmp２'!Q188="","",'tmp２'!Q188)</f>
        <v>0</v>
      </c>
      <c r="U187" s="18">
        <v>0</v>
      </c>
      <c r="V187" s="18">
        <f t="shared" si="29"/>
        <v>0</v>
      </c>
      <c r="W187" s="18" t="str">
        <f>IF('tmp２'!M188="","",'tmp２'!M188)</f>
        <v/>
      </c>
      <c r="X187" s="18">
        <f>IF('tmp２'!R188="","",'tmp２'!R188)</f>
        <v>0</v>
      </c>
      <c r="Y187" s="18">
        <v>0</v>
      </c>
      <c r="Z187" s="18">
        <f t="shared" si="30"/>
        <v>0</v>
      </c>
      <c r="AA187" s="18" t="str">
        <f>IF('tmp２'!N188="","",'tmp２'!N188)</f>
        <v/>
      </c>
      <c r="AB187" s="18">
        <f>IF('tmp２'!S188="","",'tmp２'!S188)</f>
        <v>0</v>
      </c>
      <c r="AC187" s="18">
        <v>0</v>
      </c>
      <c r="AD187" s="18">
        <f t="shared" si="31"/>
        <v>0</v>
      </c>
      <c r="AE187" s="18" t="str">
        <f>IF('tmp２'!O188="","",'tmp２'!O188)</f>
        <v/>
      </c>
      <c r="AF187" s="18">
        <f>IF('tmp２'!T188="","",'tmp２'!T188)</f>
        <v>0</v>
      </c>
      <c r="AG187" s="18">
        <v>0</v>
      </c>
      <c r="AH187" s="18">
        <f t="shared" si="32"/>
        <v>0</v>
      </c>
      <c r="AJ187" s="18">
        <v>186</v>
      </c>
      <c r="AK187" s="18" t="str">
        <f t="shared" si="33"/>
        <v/>
      </c>
      <c r="AL187" s="18" t="str">
        <f t="shared" si="34"/>
        <v/>
      </c>
      <c r="AM187" s="18" t="str">
        <f t="shared" si="35"/>
        <v/>
      </c>
      <c r="AN187" s="18" t="str">
        <f t="shared" si="36"/>
        <v/>
      </c>
      <c r="AO187" s="18" t="e">
        <f t="shared" si="37"/>
        <v>#N/A</v>
      </c>
      <c r="AP187" s="18" t="str">
        <f t="shared" si="38"/>
        <v/>
      </c>
    </row>
    <row r="188" spans="1:42">
      <c r="A188" s="18">
        <f>COUNT(E$2:E188)</f>
        <v>0</v>
      </c>
      <c r="B188" s="63" t="str">
        <f>'tmp２'!B189</f>
        <v/>
      </c>
      <c r="C188" s="63"/>
      <c r="D188" s="63"/>
      <c r="E188" s="18" t="str">
        <f>'tmp２'!C189</f>
        <v/>
      </c>
      <c r="F188" s="18" t="str">
        <f>'tmp２'!D189</f>
        <v/>
      </c>
      <c r="G188" s="18" t="str">
        <f t="shared" si="26"/>
        <v/>
      </c>
      <c r="H188" s="18" t="str">
        <f>'tmp２'!D189</f>
        <v/>
      </c>
      <c r="I188" s="18" t="str">
        <f t="shared" si="27"/>
        <v/>
      </c>
      <c r="J188" s="18" t="str">
        <f>'tmp２'!E189</f>
        <v/>
      </c>
      <c r="L188" s="18">
        <v>0</v>
      </c>
      <c r="O188" s="18" t="str">
        <f>IF('tmp２'!K189="","",'tmp２'!K189)</f>
        <v/>
      </c>
      <c r="P188" s="18">
        <f>IF('tmp２'!P189="","",'tmp２'!P189)</f>
        <v>0</v>
      </c>
      <c r="Q188" s="18">
        <v>0</v>
      </c>
      <c r="R188" s="18">
        <f t="shared" si="28"/>
        <v>0</v>
      </c>
      <c r="S188" s="18" t="str">
        <f>IF('tmp２'!L189="","",'tmp２'!L189)</f>
        <v/>
      </c>
      <c r="T188" s="18">
        <f>IF('tmp２'!Q189="","",'tmp２'!Q189)</f>
        <v>0</v>
      </c>
      <c r="U188" s="18">
        <v>0</v>
      </c>
      <c r="V188" s="18">
        <f t="shared" si="29"/>
        <v>0</v>
      </c>
      <c r="W188" s="18" t="str">
        <f>IF('tmp２'!M189="","",'tmp２'!M189)</f>
        <v/>
      </c>
      <c r="X188" s="18">
        <f>IF('tmp２'!R189="","",'tmp２'!R189)</f>
        <v>0</v>
      </c>
      <c r="Y188" s="18">
        <v>0</v>
      </c>
      <c r="Z188" s="18">
        <f t="shared" si="30"/>
        <v>0</v>
      </c>
      <c r="AA188" s="18" t="str">
        <f>IF('tmp２'!N189="","",'tmp２'!N189)</f>
        <v/>
      </c>
      <c r="AB188" s="18">
        <f>IF('tmp２'!S189="","",'tmp２'!S189)</f>
        <v>0</v>
      </c>
      <c r="AC188" s="18">
        <v>0</v>
      </c>
      <c r="AD188" s="18">
        <f t="shared" si="31"/>
        <v>0</v>
      </c>
      <c r="AE188" s="18" t="str">
        <f>IF('tmp２'!O189="","",'tmp２'!O189)</f>
        <v/>
      </c>
      <c r="AF188" s="18">
        <f>IF('tmp２'!T189="","",'tmp２'!T189)</f>
        <v>0</v>
      </c>
      <c r="AG188" s="18">
        <v>0</v>
      </c>
      <c r="AH188" s="18">
        <f t="shared" si="32"/>
        <v>0</v>
      </c>
      <c r="AJ188" s="18">
        <v>187</v>
      </c>
      <c r="AK188" s="18" t="str">
        <f t="shared" si="33"/>
        <v/>
      </c>
      <c r="AL188" s="18" t="str">
        <f t="shared" si="34"/>
        <v/>
      </c>
      <c r="AM188" s="18" t="str">
        <f t="shared" si="35"/>
        <v/>
      </c>
      <c r="AN188" s="18" t="str">
        <f t="shared" si="36"/>
        <v/>
      </c>
      <c r="AO188" s="18" t="e">
        <f t="shared" si="37"/>
        <v>#N/A</v>
      </c>
      <c r="AP188" s="18" t="str">
        <f t="shared" si="38"/>
        <v/>
      </c>
    </row>
    <row r="189" spans="1:42">
      <c r="A189" s="18">
        <f>COUNT(E$2:E189)</f>
        <v>0</v>
      </c>
      <c r="B189" s="63" t="str">
        <f>'tmp２'!B190</f>
        <v/>
      </c>
      <c r="C189" s="63"/>
      <c r="D189" s="63"/>
      <c r="E189" s="18" t="str">
        <f>'tmp２'!C190</f>
        <v/>
      </c>
      <c r="F189" s="18" t="str">
        <f>'tmp２'!D190</f>
        <v/>
      </c>
      <c r="G189" s="18" t="str">
        <f t="shared" si="26"/>
        <v/>
      </c>
      <c r="H189" s="18" t="str">
        <f>'tmp２'!D190</f>
        <v/>
      </c>
      <c r="I189" s="18" t="str">
        <f t="shared" si="27"/>
        <v/>
      </c>
      <c r="J189" s="18" t="str">
        <f>'tmp２'!E190</f>
        <v/>
      </c>
      <c r="L189" s="18">
        <v>0</v>
      </c>
      <c r="O189" s="18" t="str">
        <f>IF('tmp２'!K190="","",'tmp２'!K190)</f>
        <v/>
      </c>
      <c r="P189" s="18">
        <f>IF('tmp２'!P190="","",'tmp２'!P190)</f>
        <v>0</v>
      </c>
      <c r="Q189" s="18">
        <v>0</v>
      </c>
      <c r="R189" s="18">
        <f t="shared" si="28"/>
        <v>0</v>
      </c>
      <c r="S189" s="18" t="str">
        <f>IF('tmp２'!L190="","",'tmp２'!L190)</f>
        <v/>
      </c>
      <c r="T189" s="18">
        <f>IF('tmp２'!Q190="","",'tmp２'!Q190)</f>
        <v>0</v>
      </c>
      <c r="U189" s="18">
        <v>0</v>
      </c>
      <c r="V189" s="18">
        <f t="shared" si="29"/>
        <v>0</v>
      </c>
      <c r="W189" s="18" t="str">
        <f>IF('tmp２'!M190="","",'tmp２'!M190)</f>
        <v/>
      </c>
      <c r="X189" s="18">
        <f>IF('tmp２'!R190="","",'tmp２'!R190)</f>
        <v>0</v>
      </c>
      <c r="Y189" s="18">
        <v>0</v>
      </c>
      <c r="Z189" s="18">
        <f t="shared" si="30"/>
        <v>0</v>
      </c>
      <c r="AA189" s="18" t="str">
        <f>IF('tmp２'!N190="","",'tmp２'!N190)</f>
        <v/>
      </c>
      <c r="AB189" s="18">
        <f>IF('tmp２'!S190="","",'tmp２'!S190)</f>
        <v>0</v>
      </c>
      <c r="AC189" s="18">
        <v>0</v>
      </c>
      <c r="AD189" s="18">
        <f t="shared" si="31"/>
        <v>0</v>
      </c>
      <c r="AE189" s="18" t="str">
        <f>IF('tmp２'!O190="","",'tmp２'!O190)</f>
        <v/>
      </c>
      <c r="AF189" s="18">
        <f>IF('tmp２'!T190="","",'tmp２'!T190)</f>
        <v>0</v>
      </c>
      <c r="AG189" s="18">
        <v>0</v>
      </c>
      <c r="AH189" s="18">
        <f t="shared" si="32"/>
        <v>0</v>
      </c>
      <c r="AJ189" s="18">
        <v>188</v>
      </c>
      <c r="AK189" s="18" t="str">
        <f t="shared" si="33"/>
        <v/>
      </c>
      <c r="AL189" s="18" t="str">
        <f t="shared" si="34"/>
        <v/>
      </c>
      <c r="AM189" s="18" t="str">
        <f t="shared" si="35"/>
        <v/>
      </c>
      <c r="AN189" s="18" t="str">
        <f t="shared" si="36"/>
        <v/>
      </c>
      <c r="AO189" s="18" t="e">
        <f t="shared" si="37"/>
        <v>#N/A</v>
      </c>
      <c r="AP189" s="18" t="str">
        <f t="shared" si="38"/>
        <v/>
      </c>
    </row>
    <row r="190" spans="1:42">
      <c r="A190" s="18">
        <f>COUNT(E$2:E190)</f>
        <v>0</v>
      </c>
      <c r="B190" s="63" t="str">
        <f>'tmp２'!B191</f>
        <v/>
      </c>
      <c r="C190" s="63"/>
      <c r="D190" s="63"/>
      <c r="E190" s="18" t="str">
        <f>'tmp２'!C191</f>
        <v/>
      </c>
      <c r="F190" s="18" t="str">
        <f>'tmp２'!D191</f>
        <v/>
      </c>
      <c r="G190" s="18" t="str">
        <f t="shared" si="26"/>
        <v/>
      </c>
      <c r="H190" s="18" t="str">
        <f>'tmp２'!D191</f>
        <v/>
      </c>
      <c r="I190" s="18" t="str">
        <f t="shared" si="27"/>
        <v/>
      </c>
      <c r="J190" s="18" t="str">
        <f>'tmp２'!E191</f>
        <v/>
      </c>
      <c r="L190" s="18">
        <v>0</v>
      </c>
      <c r="O190" s="18" t="str">
        <f>IF('tmp２'!K191="","",'tmp２'!K191)</f>
        <v/>
      </c>
      <c r="P190" s="18">
        <f>IF('tmp２'!P191="","",'tmp２'!P191)</f>
        <v>0</v>
      </c>
      <c r="Q190" s="18">
        <v>0</v>
      </c>
      <c r="R190" s="18">
        <f t="shared" si="28"/>
        <v>0</v>
      </c>
      <c r="S190" s="18" t="str">
        <f>IF('tmp２'!L191="","",'tmp２'!L191)</f>
        <v/>
      </c>
      <c r="T190" s="18">
        <f>IF('tmp２'!Q191="","",'tmp２'!Q191)</f>
        <v>0</v>
      </c>
      <c r="U190" s="18">
        <v>0</v>
      </c>
      <c r="V190" s="18">
        <f t="shared" si="29"/>
        <v>0</v>
      </c>
      <c r="W190" s="18" t="str">
        <f>IF('tmp２'!M191="","",'tmp２'!M191)</f>
        <v/>
      </c>
      <c r="X190" s="18">
        <f>IF('tmp２'!R191="","",'tmp２'!R191)</f>
        <v>0</v>
      </c>
      <c r="Y190" s="18">
        <v>0</v>
      </c>
      <c r="Z190" s="18">
        <f t="shared" si="30"/>
        <v>0</v>
      </c>
      <c r="AA190" s="18" t="str">
        <f>IF('tmp２'!N191="","",'tmp２'!N191)</f>
        <v/>
      </c>
      <c r="AB190" s="18">
        <f>IF('tmp２'!S191="","",'tmp２'!S191)</f>
        <v>0</v>
      </c>
      <c r="AC190" s="18">
        <v>0</v>
      </c>
      <c r="AD190" s="18">
        <f t="shared" si="31"/>
        <v>0</v>
      </c>
      <c r="AE190" s="18" t="str">
        <f>IF('tmp２'!O191="","",'tmp２'!O191)</f>
        <v/>
      </c>
      <c r="AF190" s="18">
        <f>IF('tmp２'!T191="","",'tmp２'!T191)</f>
        <v>0</v>
      </c>
      <c r="AG190" s="18">
        <v>0</v>
      </c>
      <c r="AH190" s="18">
        <f t="shared" si="32"/>
        <v>0</v>
      </c>
      <c r="AJ190" s="18">
        <v>189</v>
      </c>
      <c r="AK190" s="18" t="str">
        <f t="shared" si="33"/>
        <v/>
      </c>
      <c r="AL190" s="18" t="str">
        <f t="shared" si="34"/>
        <v/>
      </c>
      <c r="AM190" s="18" t="str">
        <f t="shared" si="35"/>
        <v/>
      </c>
      <c r="AN190" s="18" t="str">
        <f t="shared" si="36"/>
        <v/>
      </c>
      <c r="AO190" s="18" t="e">
        <f t="shared" si="37"/>
        <v>#N/A</v>
      </c>
      <c r="AP190" s="18" t="str">
        <f t="shared" si="38"/>
        <v/>
      </c>
    </row>
    <row r="191" spans="1:42">
      <c r="A191" s="18">
        <f>COUNT(E$2:E191)</f>
        <v>0</v>
      </c>
      <c r="B191" s="63" t="str">
        <f>'tmp２'!B192</f>
        <v/>
      </c>
      <c r="C191" s="63"/>
      <c r="D191" s="63"/>
      <c r="E191" s="18" t="str">
        <f>'tmp２'!C192</f>
        <v/>
      </c>
      <c r="F191" s="18" t="str">
        <f>'tmp２'!D192</f>
        <v/>
      </c>
      <c r="G191" s="18" t="str">
        <f t="shared" si="26"/>
        <v/>
      </c>
      <c r="H191" s="18" t="str">
        <f>'tmp２'!D192</f>
        <v/>
      </c>
      <c r="I191" s="18" t="str">
        <f t="shared" si="27"/>
        <v/>
      </c>
      <c r="J191" s="18" t="str">
        <f>'tmp２'!E192</f>
        <v/>
      </c>
      <c r="L191" s="18">
        <v>0</v>
      </c>
      <c r="O191" s="18" t="str">
        <f>IF('tmp２'!K192="","",'tmp２'!K192)</f>
        <v/>
      </c>
      <c r="P191" s="18">
        <f>IF('tmp２'!P192="","",'tmp２'!P192)</f>
        <v>0</v>
      </c>
      <c r="Q191" s="18">
        <v>0</v>
      </c>
      <c r="R191" s="18">
        <f t="shared" si="28"/>
        <v>0</v>
      </c>
      <c r="S191" s="18" t="str">
        <f>IF('tmp２'!L192="","",'tmp２'!L192)</f>
        <v/>
      </c>
      <c r="T191" s="18">
        <f>IF('tmp２'!Q192="","",'tmp２'!Q192)</f>
        <v>0</v>
      </c>
      <c r="U191" s="18">
        <v>0</v>
      </c>
      <c r="V191" s="18">
        <f t="shared" si="29"/>
        <v>0</v>
      </c>
      <c r="W191" s="18" t="str">
        <f>IF('tmp２'!M192="","",'tmp２'!M192)</f>
        <v/>
      </c>
      <c r="X191" s="18">
        <f>IF('tmp２'!R192="","",'tmp２'!R192)</f>
        <v>0</v>
      </c>
      <c r="Y191" s="18">
        <v>0</v>
      </c>
      <c r="Z191" s="18">
        <f t="shared" si="30"/>
        <v>0</v>
      </c>
      <c r="AA191" s="18" t="str">
        <f>IF('tmp２'!N192="","",'tmp２'!N192)</f>
        <v/>
      </c>
      <c r="AB191" s="18">
        <f>IF('tmp２'!S192="","",'tmp２'!S192)</f>
        <v>0</v>
      </c>
      <c r="AC191" s="18">
        <v>0</v>
      </c>
      <c r="AD191" s="18">
        <f t="shared" si="31"/>
        <v>0</v>
      </c>
      <c r="AE191" s="18" t="str">
        <f>IF('tmp２'!O192="","",'tmp２'!O192)</f>
        <v/>
      </c>
      <c r="AF191" s="18">
        <f>IF('tmp２'!T192="","",'tmp２'!T192)</f>
        <v>0</v>
      </c>
      <c r="AG191" s="18">
        <v>0</v>
      </c>
      <c r="AH191" s="18">
        <f t="shared" si="32"/>
        <v>0</v>
      </c>
      <c r="AJ191" s="18">
        <v>190</v>
      </c>
      <c r="AK191" s="18" t="str">
        <f t="shared" si="33"/>
        <v/>
      </c>
      <c r="AL191" s="18" t="str">
        <f t="shared" si="34"/>
        <v/>
      </c>
      <c r="AM191" s="18" t="str">
        <f t="shared" si="35"/>
        <v/>
      </c>
      <c r="AN191" s="18" t="str">
        <f t="shared" si="36"/>
        <v/>
      </c>
      <c r="AO191" s="18" t="e">
        <f t="shared" si="37"/>
        <v>#N/A</v>
      </c>
      <c r="AP191" s="18" t="str">
        <f t="shared" si="38"/>
        <v/>
      </c>
    </row>
    <row r="192" spans="1:42">
      <c r="A192" s="18">
        <f>COUNT(E$2:E192)</f>
        <v>0</v>
      </c>
      <c r="B192" s="63" t="str">
        <f>'tmp２'!B193</f>
        <v/>
      </c>
      <c r="C192" s="63"/>
      <c r="D192" s="63"/>
      <c r="E192" s="18" t="str">
        <f>'tmp２'!C193</f>
        <v/>
      </c>
      <c r="F192" s="18" t="str">
        <f>'tmp２'!D193</f>
        <v/>
      </c>
      <c r="G192" s="18" t="str">
        <f t="shared" si="26"/>
        <v/>
      </c>
      <c r="H192" s="18" t="str">
        <f>'tmp２'!D193</f>
        <v/>
      </c>
      <c r="I192" s="18" t="str">
        <f t="shared" si="27"/>
        <v/>
      </c>
      <c r="J192" s="18" t="str">
        <f>'tmp２'!E193</f>
        <v/>
      </c>
      <c r="L192" s="18">
        <v>0</v>
      </c>
      <c r="O192" s="18" t="str">
        <f>IF('tmp２'!K193="","",'tmp２'!K193)</f>
        <v/>
      </c>
      <c r="P192" s="18">
        <f>IF('tmp２'!P193="","",'tmp２'!P193)</f>
        <v>0</v>
      </c>
      <c r="Q192" s="18">
        <v>0</v>
      </c>
      <c r="R192" s="18">
        <f t="shared" si="28"/>
        <v>0</v>
      </c>
      <c r="S192" s="18" t="str">
        <f>IF('tmp２'!L193="","",'tmp２'!L193)</f>
        <v/>
      </c>
      <c r="T192" s="18">
        <f>IF('tmp２'!Q193="","",'tmp２'!Q193)</f>
        <v>0</v>
      </c>
      <c r="U192" s="18">
        <v>0</v>
      </c>
      <c r="V192" s="18">
        <f t="shared" si="29"/>
        <v>0</v>
      </c>
      <c r="W192" s="18" t="str">
        <f>IF('tmp２'!M193="","",'tmp２'!M193)</f>
        <v/>
      </c>
      <c r="X192" s="18">
        <f>IF('tmp２'!R193="","",'tmp２'!R193)</f>
        <v>0</v>
      </c>
      <c r="Y192" s="18">
        <v>0</v>
      </c>
      <c r="Z192" s="18">
        <f t="shared" si="30"/>
        <v>0</v>
      </c>
      <c r="AA192" s="18" t="str">
        <f>IF('tmp２'!N193="","",'tmp２'!N193)</f>
        <v/>
      </c>
      <c r="AB192" s="18">
        <f>IF('tmp２'!S193="","",'tmp２'!S193)</f>
        <v>0</v>
      </c>
      <c r="AC192" s="18">
        <v>0</v>
      </c>
      <c r="AD192" s="18">
        <f t="shared" si="31"/>
        <v>0</v>
      </c>
      <c r="AE192" s="18" t="str">
        <f>IF('tmp２'!O193="","",'tmp２'!O193)</f>
        <v/>
      </c>
      <c r="AF192" s="18">
        <f>IF('tmp２'!T193="","",'tmp２'!T193)</f>
        <v>0</v>
      </c>
      <c r="AG192" s="18">
        <v>0</v>
      </c>
      <c r="AH192" s="18">
        <f t="shared" si="32"/>
        <v>0</v>
      </c>
      <c r="AJ192" s="18">
        <v>191</v>
      </c>
      <c r="AK192" s="18" t="str">
        <f t="shared" si="33"/>
        <v/>
      </c>
      <c r="AL192" s="18" t="str">
        <f t="shared" si="34"/>
        <v/>
      </c>
      <c r="AM192" s="18" t="str">
        <f t="shared" si="35"/>
        <v/>
      </c>
      <c r="AN192" s="18" t="str">
        <f t="shared" si="36"/>
        <v/>
      </c>
      <c r="AO192" s="18" t="e">
        <f t="shared" si="37"/>
        <v>#N/A</v>
      </c>
      <c r="AP192" s="18" t="str">
        <f t="shared" si="38"/>
        <v/>
      </c>
    </row>
    <row r="193" spans="1:42">
      <c r="A193" s="18">
        <f>COUNT(E$2:E193)</f>
        <v>0</v>
      </c>
      <c r="B193" s="63" t="str">
        <f>'tmp２'!B194</f>
        <v/>
      </c>
      <c r="C193" s="63"/>
      <c r="D193" s="63"/>
      <c r="E193" s="18" t="str">
        <f>'tmp２'!C194</f>
        <v/>
      </c>
      <c r="F193" s="18" t="str">
        <f>'tmp２'!D194</f>
        <v/>
      </c>
      <c r="G193" s="18" t="str">
        <f t="shared" si="26"/>
        <v/>
      </c>
      <c r="H193" s="18" t="str">
        <f>'tmp２'!D194</f>
        <v/>
      </c>
      <c r="I193" s="18" t="str">
        <f t="shared" si="27"/>
        <v/>
      </c>
      <c r="J193" s="18" t="str">
        <f>'tmp２'!E194</f>
        <v/>
      </c>
      <c r="L193" s="18">
        <v>0</v>
      </c>
      <c r="O193" s="18" t="str">
        <f>IF('tmp２'!K194="","",'tmp２'!K194)</f>
        <v/>
      </c>
      <c r="P193" s="18">
        <f>IF('tmp２'!P194="","",'tmp２'!P194)</f>
        <v>0</v>
      </c>
      <c r="Q193" s="18">
        <v>0</v>
      </c>
      <c r="R193" s="18">
        <f t="shared" si="28"/>
        <v>0</v>
      </c>
      <c r="S193" s="18" t="str">
        <f>IF('tmp２'!L194="","",'tmp２'!L194)</f>
        <v/>
      </c>
      <c r="T193" s="18">
        <f>IF('tmp２'!Q194="","",'tmp２'!Q194)</f>
        <v>0</v>
      </c>
      <c r="U193" s="18">
        <v>0</v>
      </c>
      <c r="V193" s="18">
        <f t="shared" si="29"/>
        <v>0</v>
      </c>
      <c r="W193" s="18" t="str">
        <f>IF('tmp２'!M194="","",'tmp２'!M194)</f>
        <v/>
      </c>
      <c r="X193" s="18">
        <f>IF('tmp２'!R194="","",'tmp２'!R194)</f>
        <v>0</v>
      </c>
      <c r="Y193" s="18">
        <v>0</v>
      </c>
      <c r="Z193" s="18">
        <f t="shared" si="30"/>
        <v>0</v>
      </c>
      <c r="AA193" s="18" t="str">
        <f>IF('tmp２'!N194="","",'tmp２'!N194)</f>
        <v/>
      </c>
      <c r="AB193" s="18">
        <f>IF('tmp２'!S194="","",'tmp２'!S194)</f>
        <v>0</v>
      </c>
      <c r="AC193" s="18">
        <v>0</v>
      </c>
      <c r="AD193" s="18">
        <f t="shared" si="31"/>
        <v>0</v>
      </c>
      <c r="AE193" s="18" t="str">
        <f>IF('tmp２'!O194="","",'tmp２'!O194)</f>
        <v/>
      </c>
      <c r="AF193" s="18">
        <f>IF('tmp２'!T194="","",'tmp２'!T194)</f>
        <v>0</v>
      </c>
      <c r="AG193" s="18">
        <v>0</v>
      </c>
      <c r="AH193" s="18">
        <f t="shared" si="32"/>
        <v>0</v>
      </c>
      <c r="AJ193" s="18">
        <v>192</v>
      </c>
      <c r="AK193" s="18" t="str">
        <f t="shared" si="33"/>
        <v/>
      </c>
      <c r="AL193" s="18" t="str">
        <f t="shared" si="34"/>
        <v/>
      </c>
      <c r="AM193" s="18" t="str">
        <f t="shared" si="35"/>
        <v/>
      </c>
      <c r="AN193" s="18" t="str">
        <f t="shared" si="36"/>
        <v/>
      </c>
      <c r="AO193" s="18" t="e">
        <f t="shared" si="37"/>
        <v>#N/A</v>
      </c>
      <c r="AP193" s="18" t="str">
        <f t="shared" si="38"/>
        <v/>
      </c>
    </row>
    <row r="194" spans="1:42">
      <c r="A194" s="18">
        <f>COUNT(E$2:E194)</f>
        <v>0</v>
      </c>
      <c r="B194" s="63" t="str">
        <f>'tmp２'!B195</f>
        <v/>
      </c>
      <c r="C194" s="63"/>
      <c r="D194" s="63"/>
      <c r="E194" s="18" t="str">
        <f>'tmp２'!C195</f>
        <v/>
      </c>
      <c r="F194" s="18" t="str">
        <f>'tmp２'!D195</f>
        <v/>
      </c>
      <c r="G194" s="18" t="str">
        <f t="shared" si="26"/>
        <v/>
      </c>
      <c r="H194" s="18" t="str">
        <f>'tmp２'!D195</f>
        <v/>
      </c>
      <c r="I194" s="18" t="str">
        <f t="shared" si="27"/>
        <v/>
      </c>
      <c r="J194" s="18" t="str">
        <f>'tmp２'!E195</f>
        <v/>
      </c>
      <c r="L194" s="18">
        <v>0</v>
      </c>
      <c r="O194" s="18" t="str">
        <f>IF('tmp２'!K195="","",'tmp２'!K195)</f>
        <v/>
      </c>
      <c r="P194" s="18">
        <f>IF('tmp２'!P195="","",'tmp２'!P195)</f>
        <v>0</v>
      </c>
      <c r="Q194" s="18">
        <v>0</v>
      </c>
      <c r="R194" s="18">
        <f t="shared" si="28"/>
        <v>0</v>
      </c>
      <c r="S194" s="18" t="str">
        <f>IF('tmp２'!L195="","",'tmp２'!L195)</f>
        <v/>
      </c>
      <c r="T194" s="18">
        <f>IF('tmp２'!Q195="","",'tmp２'!Q195)</f>
        <v>0</v>
      </c>
      <c r="U194" s="18">
        <v>0</v>
      </c>
      <c r="V194" s="18">
        <f t="shared" si="29"/>
        <v>0</v>
      </c>
      <c r="W194" s="18" t="str">
        <f>IF('tmp２'!M195="","",'tmp２'!M195)</f>
        <v/>
      </c>
      <c r="X194" s="18">
        <f>IF('tmp２'!R195="","",'tmp２'!R195)</f>
        <v>0</v>
      </c>
      <c r="Y194" s="18">
        <v>0</v>
      </c>
      <c r="Z194" s="18">
        <f t="shared" si="30"/>
        <v>0</v>
      </c>
      <c r="AA194" s="18" t="str">
        <f>IF('tmp２'!N195="","",'tmp２'!N195)</f>
        <v/>
      </c>
      <c r="AB194" s="18">
        <f>IF('tmp２'!S195="","",'tmp２'!S195)</f>
        <v>0</v>
      </c>
      <c r="AC194" s="18">
        <v>0</v>
      </c>
      <c r="AD194" s="18">
        <f t="shared" si="31"/>
        <v>0</v>
      </c>
      <c r="AE194" s="18" t="str">
        <f>IF('tmp２'!O195="","",'tmp２'!O195)</f>
        <v/>
      </c>
      <c r="AF194" s="18">
        <f>IF('tmp２'!T195="","",'tmp２'!T195)</f>
        <v>0</v>
      </c>
      <c r="AG194" s="18">
        <v>0</v>
      </c>
      <c r="AH194" s="18">
        <f t="shared" si="32"/>
        <v>0</v>
      </c>
      <c r="AJ194" s="18">
        <v>193</v>
      </c>
      <c r="AK194" s="18" t="str">
        <f t="shared" si="33"/>
        <v/>
      </c>
      <c r="AL194" s="18" t="str">
        <f t="shared" si="34"/>
        <v/>
      </c>
      <c r="AM194" s="18" t="str">
        <f t="shared" si="35"/>
        <v/>
      </c>
      <c r="AN194" s="18" t="str">
        <f t="shared" si="36"/>
        <v/>
      </c>
      <c r="AO194" s="18" t="e">
        <f t="shared" si="37"/>
        <v>#N/A</v>
      </c>
      <c r="AP194" s="18" t="str">
        <f t="shared" si="38"/>
        <v/>
      </c>
    </row>
    <row r="195" spans="1:42">
      <c r="A195" s="18">
        <f>COUNT(E$2:E195)</f>
        <v>0</v>
      </c>
      <c r="B195" s="63" t="str">
        <f>'tmp２'!B196</f>
        <v/>
      </c>
      <c r="C195" s="63"/>
      <c r="D195" s="63"/>
      <c r="E195" s="18" t="str">
        <f>'tmp２'!C196</f>
        <v/>
      </c>
      <c r="F195" s="18" t="str">
        <f>'tmp２'!D196</f>
        <v/>
      </c>
      <c r="G195" s="18" t="str">
        <f t="shared" ref="G195:G201" si="39">IF(E195="","",VLOOKUP(E195,一覧範囲,8,FALSE))</f>
        <v/>
      </c>
      <c r="H195" s="18" t="str">
        <f>'tmp２'!D196</f>
        <v/>
      </c>
      <c r="I195" s="18" t="str">
        <f t="shared" ref="I195:I201" si="40">IF(E195="","",1)</f>
        <v/>
      </c>
      <c r="J195" s="18" t="str">
        <f>'tmp２'!E196</f>
        <v/>
      </c>
      <c r="L195" s="18">
        <v>0</v>
      </c>
      <c r="O195" s="18" t="str">
        <f>IF('tmp２'!K196="","",'tmp２'!K196)</f>
        <v/>
      </c>
      <c r="P195" s="18">
        <f>IF('tmp２'!P196="","",'tmp２'!P196)</f>
        <v>0</v>
      </c>
      <c r="Q195" s="18">
        <v>0</v>
      </c>
      <c r="R195" s="18">
        <f t="shared" ref="R195:R258" si="41">IF(P195=0,0,2)</f>
        <v>0</v>
      </c>
      <c r="S195" s="18" t="str">
        <f>IF('tmp２'!L196="","",'tmp２'!L196)</f>
        <v/>
      </c>
      <c r="T195" s="18">
        <f>IF('tmp２'!Q196="","",'tmp２'!Q196)</f>
        <v>0</v>
      </c>
      <c r="U195" s="18">
        <v>0</v>
      </c>
      <c r="V195" s="18">
        <f t="shared" ref="V195:V258" si="42">IF(T195=0,0,2)</f>
        <v>0</v>
      </c>
      <c r="W195" s="18" t="str">
        <f>IF('tmp２'!M196="","",'tmp２'!M196)</f>
        <v/>
      </c>
      <c r="X195" s="18">
        <f>IF('tmp２'!R196="","",'tmp２'!R196)</f>
        <v>0</v>
      </c>
      <c r="Y195" s="18">
        <v>0</v>
      </c>
      <c r="Z195" s="18">
        <f t="shared" ref="Z195:Z258" si="43">IF(X195=0,0,2)</f>
        <v>0</v>
      </c>
      <c r="AA195" s="18" t="str">
        <f>IF('tmp２'!N196="","",'tmp２'!N196)</f>
        <v/>
      </c>
      <c r="AB195" s="18">
        <f>IF('tmp２'!S196="","",'tmp２'!S196)</f>
        <v>0</v>
      </c>
      <c r="AC195" s="18">
        <v>0</v>
      </c>
      <c r="AD195" s="18">
        <f t="shared" ref="AD195:AD258" si="44">IF(AB195=0,0,2)</f>
        <v>0</v>
      </c>
      <c r="AE195" s="18" t="str">
        <f>IF('tmp２'!O196="","",'tmp２'!O196)</f>
        <v/>
      </c>
      <c r="AF195" s="18">
        <f>IF('tmp２'!T196="","",'tmp２'!T196)</f>
        <v>0</v>
      </c>
      <c r="AG195" s="18">
        <v>0</v>
      </c>
      <c r="AH195" s="18">
        <f t="shared" ref="AH195:AH258" si="45">IF(AF195=0,0,2)</f>
        <v>0</v>
      </c>
      <c r="AJ195" s="18">
        <v>194</v>
      </c>
      <c r="AK195" s="18" t="str">
        <f t="shared" ref="AK195:AK258" si="46">E195</f>
        <v/>
      </c>
      <c r="AL195" s="18" t="str">
        <f t="shared" ref="AL195:AL258" si="47">IF(AK195="","",AJ195+AP195)</f>
        <v/>
      </c>
      <c r="AM195" s="18" t="str">
        <f t="shared" ref="AM195:AM258" si="48">IF(AL195="","",RANK(AL195,AL$2:AL$401,1))</f>
        <v/>
      </c>
      <c r="AN195" s="18" t="str">
        <f t="shared" ref="AN195:AN258" si="49">AK195</f>
        <v/>
      </c>
      <c r="AO195" s="18" t="e">
        <f t="shared" ref="AO195:AO258" si="50">VLOOKUP(AJ195,AM$2:AN$401,2,FALSE)</f>
        <v>#N/A</v>
      </c>
      <c r="AP195" s="18" t="str">
        <f t="shared" ref="AP195:AP258" si="51">IF(AK195="","",AK195/1000)</f>
        <v/>
      </c>
    </row>
    <row r="196" spans="1:42">
      <c r="A196" s="18">
        <f>COUNT(E$2:E196)</f>
        <v>0</v>
      </c>
      <c r="B196" s="63" t="str">
        <f>'tmp２'!B197</f>
        <v/>
      </c>
      <c r="C196" s="63"/>
      <c r="D196" s="63"/>
      <c r="E196" s="18" t="str">
        <f>'tmp２'!C197</f>
        <v/>
      </c>
      <c r="F196" s="18" t="str">
        <f>'tmp２'!D197</f>
        <v/>
      </c>
      <c r="G196" s="18" t="str">
        <f t="shared" si="39"/>
        <v/>
      </c>
      <c r="H196" s="18" t="str">
        <f>'tmp２'!D197</f>
        <v/>
      </c>
      <c r="I196" s="18" t="str">
        <f t="shared" si="40"/>
        <v/>
      </c>
      <c r="J196" s="18" t="str">
        <f>'tmp２'!E197</f>
        <v/>
      </c>
      <c r="L196" s="18">
        <v>0</v>
      </c>
      <c r="O196" s="18" t="str">
        <f>IF('tmp２'!K197="","",'tmp２'!K197)</f>
        <v/>
      </c>
      <c r="P196" s="18">
        <f>IF('tmp２'!P197="","",'tmp２'!P197)</f>
        <v>0</v>
      </c>
      <c r="Q196" s="18">
        <v>0</v>
      </c>
      <c r="R196" s="18">
        <f t="shared" si="41"/>
        <v>0</v>
      </c>
      <c r="S196" s="18" t="str">
        <f>IF('tmp２'!L197="","",'tmp２'!L197)</f>
        <v/>
      </c>
      <c r="T196" s="18">
        <f>IF('tmp２'!Q197="","",'tmp２'!Q197)</f>
        <v>0</v>
      </c>
      <c r="U196" s="18">
        <v>0</v>
      </c>
      <c r="V196" s="18">
        <f t="shared" si="42"/>
        <v>0</v>
      </c>
      <c r="W196" s="18" t="str">
        <f>IF('tmp２'!M197="","",'tmp２'!M197)</f>
        <v/>
      </c>
      <c r="X196" s="18">
        <f>IF('tmp２'!R197="","",'tmp２'!R197)</f>
        <v>0</v>
      </c>
      <c r="Y196" s="18">
        <v>0</v>
      </c>
      <c r="Z196" s="18">
        <f t="shared" si="43"/>
        <v>0</v>
      </c>
      <c r="AA196" s="18" t="str">
        <f>IF('tmp２'!N197="","",'tmp２'!N197)</f>
        <v/>
      </c>
      <c r="AB196" s="18">
        <f>IF('tmp２'!S197="","",'tmp２'!S197)</f>
        <v>0</v>
      </c>
      <c r="AC196" s="18">
        <v>0</v>
      </c>
      <c r="AD196" s="18">
        <f t="shared" si="44"/>
        <v>0</v>
      </c>
      <c r="AE196" s="18" t="str">
        <f>IF('tmp２'!O197="","",'tmp２'!O197)</f>
        <v/>
      </c>
      <c r="AF196" s="18">
        <f>IF('tmp２'!T197="","",'tmp２'!T197)</f>
        <v>0</v>
      </c>
      <c r="AG196" s="18">
        <v>0</v>
      </c>
      <c r="AH196" s="18">
        <f t="shared" si="45"/>
        <v>0</v>
      </c>
      <c r="AJ196" s="18">
        <v>195</v>
      </c>
      <c r="AK196" s="18" t="str">
        <f t="shared" si="46"/>
        <v/>
      </c>
      <c r="AL196" s="18" t="str">
        <f t="shared" si="47"/>
        <v/>
      </c>
      <c r="AM196" s="18" t="str">
        <f t="shared" si="48"/>
        <v/>
      </c>
      <c r="AN196" s="18" t="str">
        <f t="shared" si="49"/>
        <v/>
      </c>
      <c r="AO196" s="18" t="e">
        <f t="shared" si="50"/>
        <v>#N/A</v>
      </c>
      <c r="AP196" s="18" t="str">
        <f t="shared" si="51"/>
        <v/>
      </c>
    </row>
    <row r="197" spans="1:42">
      <c r="A197" s="18">
        <f>COUNT(E$2:E197)</f>
        <v>0</v>
      </c>
      <c r="B197" s="63" t="str">
        <f>'tmp２'!B198</f>
        <v/>
      </c>
      <c r="C197" s="63"/>
      <c r="D197" s="63"/>
      <c r="E197" s="18" t="str">
        <f>'tmp２'!C198</f>
        <v/>
      </c>
      <c r="F197" s="18" t="str">
        <f>'tmp２'!D198</f>
        <v/>
      </c>
      <c r="G197" s="18" t="str">
        <f t="shared" si="39"/>
        <v/>
      </c>
      <c r="H197" s="18" t="str">
        <f>'tmp２'!D198</f>
        <v/>
      </c>
      <c r="I197" s="18" t="str">
        <f t="shared" si="40"/>
        <v/>
      </c>
      <c r="J197" s="18" t="str">
        <f>'tmp２'!E198</f>
        <v/>
      </c>
      <c r="L197" s="18">
        <v>0</v>
      </c>
      <c r="O197" s="18" t="str">
        <f>IF('tmp２'!K198="","",'tmp２'!K198)</f>
        <v/>
      </c>
      <c r="P197" s="18">
        <f>IF('tmp２'!P198="","",'tmp２'!P198)</f>
        <v>0</v>
      </c>
      <c r="Q197" s="18">
        <v>0</v>
      </c>
      <c r="R197" s="18">
        <f t="shared" si="41"/>
        <v>0</v>
      </c>
      <c r="S197" s="18" t="str">
        <f>IF('tmp２'!L198="","",'tmp２'!L198)</f>
        <v/>
      </c>
      <c r="T197" s="18">
        <f>IF('tmp２'!Q198="","",'tmp２'!Q198)</f>
        <v>0</v>
      </c>
      <c r="U197" s="18">
        <v>0</v>
      </c>
      <c r="V197" s="18">
        <f t="shared" si="42"/>
        <v>0</v>
      </c>
      <c r="W197" s="18" t="str">
        <f>IF('tmp２'!M198="","",'tmp２'!M198)</f>
        <v/>
      </c>
      <c r="X197" s="18">
        <f>IF('tmp２'!R198="","",'tmp２'!R198)</f>
        <v>0</v>
      </c>
      <c r="Y197" s="18">
        <v>0</v>
      </c>
      <c r="Z197" s="18">
        <f t="shared" si="43"/>
        <v>0</v>
      </c>
      <c r="AA197" s="18" t="str">
        <f>IF('tmp２'!N198="","",'tmp２'!N198)</f>
        <v/>
      </c>
      <c r="AB197" s="18">
        <f>IF('tmp２'!S198="","",'tmp２'!S198)</f>
        <v>0</v>
      </c>
      <c r="AC197" s="18">
        <v>0</v>
      </c>
      <c r="AD197" s="18">
        <f t="shared" si="44"/>
        <v>0</v>
      </c>
      <c r="AE197" s="18" t="str">
        <f>IF('tmp２'!O198="","",'tmp２'!O198)</f>
        <v/>
      </c>
      <c r="AF197" s="18">
        <f>IF('tmp２'!T198="","",'tmp２'!T198)</f>
        <v>0</v>
      </c>
      <c r="AG197" s="18">
        <v>0</v>
      </c>
      <c r="AH197" s="18">
        <f t="shared" si="45"/>
        <v>0</v>
      </c>
      <c r="AJ197" s="18">
        <v>196</v>
      </c>
      <c r="AK197" s="18" t="str">
        <f t="shared" si="46"/>
        <v/>
      </c>
      <c r="AL197" s="18" t="str">
        <f t="shared" si="47"/>
        <v/>
      </c>
      <c r="AM197" s="18" t="str">
        <f t="shared" si="48"/>
        <v/>
      </c>
      <c r="AN197" s="18" t="str">
        <f t="shared" si="49"/>
        <v/>
      </c>
      <c r="AO197" s="18" t="e">
        <f t="shared" si="50"/>
        <v>#N/A</v>
      </c>
      <c r="AP197" s="18" t="str">
        <f t="shared" si="51"/>
        <v/>
      </c>
    </row>
    <row r="198" spans="1:42">
      <c r="A198" s="18">
        <f>COUNT(E$2:E198)</f>
        <v>0</v>
      </c>
      <c r="B198" s="63" t="str">
        <f>'tmp２'!B199</f>
        <v/>
      </c>
      <c r="C198" s="63"/>
      <c r="D198" s="63"/>
      <c r="E198" s="18" t="str">
        <f>'tmp２'!C199</f>
        <v/>
      </c>
      <c r="F198" s="18" t="str">
        <f>'tmp２'!D199</f>
        <v/>
      </c>
      <c r="G198" s="18" t="str">
        <f t="shared" si="39"/>
        <v/>
      </c>
      <c r="H198" s="18" t="str">
        <f>'tmp２'!D199</f>
        <v/>
      </c>
      <c r="I198" s="18" t="str">
        <f t="shared" si="40"/>
        <v/>
      </c>
      <c r="J198" s="18" t="str">
        <f>'tmp２'!E199</f>
        <v/>
      </c>
      <c r="L198" s="18">
        <v>0</v>
      </c>
      <c r="O198" s="18" t="str">
        <f>IF('tmp２'!K199="","",'tmp２'!K199)</f>
        <v/>
      </c>
      <c r="P198" s="18">
        <f>IF('tmp２'!P199="","",'tmp２'!P199)</f>
        <v>0</v>
      </c>
      <c r="Q198" s="18">
        <v>0</v>
      </c>
      <c r="R198" s="18">
        <f t="shared" si="41"/>
        <v>0</v>
      </c>
      <c r="S198" s="18" t="str">
        <f>IF('tmp２'!L199="","",'tmp２'!L199)</f>
        <v/>
      </c>
      <c r="T198" s="18">
        <f>IF('tmp２'!Q199="","",'tmp２'!Q199)</f>
        <v>0</v>
      </c>
      <c r="U198" s="18">
        <v>0</v>
      </c>
      <c r="V198" s="18">
        <f t="shared" si="42"/>
        <v>0</v>
      </c>
      <c r="W198" s="18" t="str">
        <f>IF('tmp２'!M199="","",'tmp２'!M199)</f>
        <v/>
      </c>
      <c r="X198" s="18">
        <f>IF('tmp２'!R199="","",'tmp２'!R199)</f>
        <v>0</v>
      </c>
      <c r="Y198" s="18">
        <v>0</v>
      </c>
      <c r="Z198" s="18">
        <f t="shared" si="43"/>
        <v>0</v>
      </c>
      <c r="AA198" s="18" t="str">
        <f>IF('tmp２'!N199="","",'tmp２'!N199)</f>
        <v/>
      </c>
      <c r="AB198" s="18">
        <f>IF('tmp２'!S199="","",'tmp２'!S199)</f>
        <v>0</v>
      </c>
      <c r="AC198" s="18">
        <v>0</v>
      </c>
      <c r="AD198" s="18">
        <f t="shared" si="44"/>
        <v>0</v>
      </c>
      <c r="AE198" s="18" t="str">
        <f>IF('tmp２'!O199="","",'tmp２'!O199)</f>
        <v/>
      </c>
      <c r="AF198" s="18">
        <f>IF('tmp２'!T199="","",'tmp２'!T199)</f>
        <v>0</v>
      </c>
      <c r="AG198" s="18">
        <v>0</v>
      </c>
      <c r="AH198" s="18">
        <f t="shared" si="45"/>
        <v>0</v>
      </c>
      <c r="AJ198" s="18">
        <v>197</v>
      </c>
      <c r="AK198" s="18" t="str">
        <f t="shared" si="46"/>
        <v/>
      </c>
      <c r="AL198" s="18" t="str">
        <f t="shared" si="47"/>
        <v/>
      </c>
      <c r="AM198" s="18" t="str">
        <f t="shared" si="48"/>
        <v/>
      </c>
      <c r="AN198" s="18" t="str">
        <f t="shared" si="49"/>
        <v/>
      </c>
      <c r="AO198" s="18" t="e">
        <f t="shared" si="50"/>
        <v>#N/A</v>
      </c>
      <c r="AP198" s="18" t="str">
        <f t="shared" si="51"/>
        <v/>
      </c>
    </row>
    <row r="199" spans="1:42">
      <c r="A199" s="18">
        <f>COUNT(E$2:E199)</f>
        <v>0</v>
      </c>
      <c r="B199" s="63" t="str">
        <f>'tmp２'!B200</f>
        <v/>
      </c>
      <c r="C199" s="63"/>
      <c r="D199" s="63"/>
      <c r="E199" s="18" t="str">
        <f>'tmp２'!C200</f>
        <v/>
      </c>
      <c r="F199" s="18" t="str">
        <f>'tmp２'!D200</f>
        <v/>
      </c>
      <c r="G199" s="18" t="str">
        <f t="shared" si="39"/>
        <v/>
      </c>
      <c r="H199" s="18" t="str">
        <f>'tmp２'!D200</f>
        <v/>
      </c>
      <c r="I199" s="18" t="str">
        <f t="shared" si="40"/>
        <v/>
      </c>
      <c r="J199" s="18" t="str">
        <f>'tmp２'!E200</f>
        <v/>
      </c>
      <c r="L199" s="18">
        <v>0</v>
      </c>
      <c r="O199" s="18" t="str">
        <f>IF('tmp２'!K200="","",'tmp２'!K200)</f>
        <v/>
      </c>
      <c r="P199" s="18">
        <f>IF('tmp２'!P200="","",'tmp２'!P200)</f>
        <v>0</v>
      </c>
      <c r="Q199" s="18">
        <v>0</v>
      </c>
      <c r="R199" s="18">
        <f t="shared" si="41"/>
        <v>0</v>
      </c>
      <c r="S199" s="18" t="str">
        <f>IF('tmp２'!L200="","",'tmp２'!L200)</f>
        <v/>
      </c>
      <c r="T199" s="18">
        <f>IF('tmp２'!Q200="","",'tmp２'!Q200)</f>
        <v>0</v>
      </c>
      <c r="U199" s="18">
        <v>0</v>
      </c>
      <c r="V199" s="18">
        <f t="shared" si="42"/>
        <v>0</v>
      </c>
      <c r="W199" s="18" t="str">
        <f>IF('tmp２'!M200="","",'tmp２'!M200)</f>
        <v/>
      </c>
      <c r="X199" s="18">
        <f>IF('tmp２'!R200="","",'tmp２'!R200)</f>
        <v>0</v>
      </c>
      <c r="Y199" s="18">
        <v>0</v>
      </c>
      <c r="Z199" s="18">
        <f t="shared" si="43"/>
        <v>0</v>
      </c>
      <c r="AA199" s="18" t="str">
        <f>IF('tmp２'!N200="","",'tmp２'!N200)</f>
        <v/>
      </c>
      <c r="AB199" s="18">
        <f>IF('tmp２'!S200="","",'tmp２'!S200)</f>
        <v>0</v>
      </c>
      <c r="AC199" s="18">
        <v>0</v>
      </c>
      <c r="AD199" s="18">
        <f t="shared" si="44"/>
        <v>0</v>
      </c>
      <c r="AE199" s="18" t="str">
        <f>IF('tmp２'!O200="","",'tmp２'!O200)</f>
        <v/>
      </c>
      <c r="AF199" s="18">
        <f>IF('tmp２'!T200="","",'tmp２'!T200)</f>
        <v>0</v>
      </c>
      <c r="AG199" s="18">
        <v>0</v>
      </c>
      <c r="AH199" s="18">
        <f t="shared" si="45"/>
        <v>0</v>
      </c>
      <c r="AJ199" s="18">
        <v>198</v>
      </c>
      <c r="AK199" s="18" t="str">
        <f t="shared" si="46"/>
        <v/>
      </c>
      <c r="AL199" s="18" t="str">
        <f t="shared" si="47"/>
        <v/>
      </c>
      <c r="AM199" s="18" t="str">
        <f t="shared" si="48"/>
        <v/>
      </c>
      <c r="AN199" s="18" t="str">
        <f t="shared" si="49"/>
        <v/>
      </c>
      <c r="AO199" s="18" t="e">
        <f t="shared" si="50"/>
        <v>#N/A</v>
      </c>
      <c r="AP199" s="18" t="str">
        <f t="shared" si="51"/>
        <v/>
      </c>
    </row>
    <row r="200" spans="1:42">
      <c r="A200" s="18">
        <f>COUNT(E$2:E200)</f>
        <v>0</v>
      </c>
      <c r="B200" s="63" t="str">
        <f>'tmp２'!B201</f>
        <v/>
      </c>
      <c r="C200" s="63"/>
      <c r="D200" s="63"/>
      <c r="E200" s="18" t="str">
        <f>'tmp２'!C201</f>
        <v/>
      </c>
      <c r="F200" s="18" t="str">
        <f>'tmp２'!D201</f>
        <v/>
      </c>
      <c r="G200" s="18" t="str">
        <f t="shared" si="39"/>
        <v/>
      </c>
      <c r="H200" s="18" t="str">
        <f>'tmp２'!D201</f>
        <v/>
      </c>
      <c r="I200" s="18" t="str">
        <f t="shared" si="40"/>
        <v/>
      </c>
      <c r="J200" s="18" t="str">
        <f>'tmp２'!E201</f>
        <v/>
      </c>
      <c r="L200" s="18">
        <v>0</v>
      </c>
      <c r="O200" s="18" t="str">
        <f>IF('tmp２'!K201="","",'tmp２'!K201)</f>
        <v/>
      </c>
      <c r="P200" s="18">
        <f>IF('tmp２'!P201="","",'tmp２'!P201)</f>
        <v>0</v>
      </c>
      <c r="Q200" s="18">
        <v>0</v>
      </c>
      <c r="R200" s="18">
        <f t="shared" si="41"/>
        <v>0</v>
      </c>
      <c r="S200" s="18" t="str">
        <f>IF('tmp２'!L201="","",'tmp２'!L201)</f>
        <v/>
      </c>
      <c r="T200" s="18">
        <f>IF('tmp２'!Q201="","",'tmp２'!Q201)</f>
        <v>0</v>
      </c>
      <c r="U200" s="18">
        <v>0</v>
      </c>
      <c r="V200" s="18">
        <f t="shared" si="42"/>
        <v>0</v>
      </c>
      <c r="W200" s="18" t="str">
        <f>IF('tmp２'!M201="","",'tmp２'!M201)</f>
        <v/>
      </c>
      <c r="X200" s="18">
        <f>IF('tmp２'!R201="","",'tmp２'!R201)</f>
        <v>0</v>
      </c>
      <c r="Y200" s="18">
        <v>0</v>
      </c>
      <c r="Z200" s="18">
        <f t="shared" si="43"/>
        <v>0</v>
      </c>
      <c r="AA200" s="18" t="str">
        <f>IF('tmp２'!N201="","",'tmp２'!N201)</f>
        <v/>
      </c>
      <c r="AB200" s="18">
        <f>IF('tmp２'!S201="","",'tmp２'!S201)</f>
        <v>0</v>
      </c>
      <c r="AC200" s="18">
        <v>0</v>
      </c>
      <c r="AD200" s="18">
        <f t="shared" si="44"/>
        <v>0</v>
      </c>
      <c r="AE200" s="18" t="str">
        <f>IF('tmp２'!O201="","",'tmp２'!O201)</f>
        <v/>
      </c>
      <c r="AF200" s="18">
        <f>IF('tmp２'!T201="","",'tmp２'!T201)</f>
        <v>0</v>
      </c>
      <c r="AG200" s="18">
        <v>0</v>
      </c>
      <c r="AH200" s="18">
        <f t="shared" si="45"/>
        <v>0</v>
      </c>
      <c r="AJ200" s="18">
        <v>199</v>
      </c>
      <c r="AK200" s="18" t="str">
        <f t="shared" si="46"/>
        <v/>
      </c>
      <c r="AL200" s="18" t="str">
        <f t="shared" si="47"/>
        <v/>
      </c>
      <c r="AM200" s="18" t="str">
        <f t="shared" si="48"/>
        <v/>
      </c>
      <c r="AN200" s="18" t="str">
        <f t="shared" si="49"/>
        <v/>
      </c>
      <c r="AO200" s="18" t="e">
        <f t="shared" si="50"/>
        <v>#N/A</v>
      </c>
      <c r="AP200" s="18" t="str">
        <f t="shared" si="51"/>
        <v/>
      </c>
    </row>
    <row r="201" spans="1:42">
      <c r="A201" s="18">
        <f>COUNT(E$2:E201)</f>
        <v>0</v>
      </c>
      <c r="B201" s="63" t="str">
        <f>'tmp２'!B202</f>
        <v/>
      </c>
      <c r="C201" s="63"/>
      <c r="D201" s="63"/>
      <c r="E201" s="18" t="str">
        <f>'tmp２'!C202</f>
        <v/>
      </c>
      <c r="F201" s="18" t="str">
        <f>'tmp２'!D202</f>
        <v/>
      </c>
      <c r="G201" s="18" t="str">
        <f t="shared" si="39"/>
        <v/>
      </c>
      <c r="H201" s="18" t="str">
        <f>'tmp２'!D202</f>
        <v/>
      </c>
      <c r="I201" s="18" t="str">
        <f t="shared" si="40"/>
        <v/>
      </c>
      <c r="J201" s="18" t="str">
        <f>'tmp２'!E202</f>
        <v/>
      </c>
      <c r="L201" s="18">
        <v>0</v>
      </c>
      <c r="O201" s="18" t="str">
        <f>IF('tmp２'!K202="","",'tmp２'!K202)</f>
        <v/>
      </c>
      <c r="P201" s="18">
        <f>IF('tmp２'!P202="","",'tmp２'!P202)</f>
        <v>0</v>
      </c>
      <c r="Q201" s="18">
        <v>0</v>
      </c>
      <c r="R201" s="18">
        <f t="shared" si="41"/>
        <v>0</v>
      </c>
      <c r="S201" s="18" t="str">
        <f>IF('tmp２'!L202="","",'tmp２'!L202)</f>
        <v/>
      </c>
      <c r="T201" s="18">
        <f>IF('tmp２'!Q202="","",'tmp２'!Q202)</f>
        <v>0</v>
      </c>
      <c r="U201" s="18">
        <v>0</v>
      </c>
      <c r="V201" s="18">
        <f t="shared" si="42"/>
        <v>0</v>
      </c>
      <c r="W201" s="18" t="str">
        <f>IF('tmp２'!M202="","",'tmp２'!M202)</f>
        <v/>
      </c>
      <c r="X201" s="18">
        <f>IF('tmp２'!R202="","",'tmp２'!R202)</f>
        <v>0</v>
      </c>
      <c r="Y201" s="18">
        <v>0</v>
      </c>
      <c r="Z201" s="18">
        <f t="shared" si="43"/>
        <v>0</v>
      </c>
      <c r="AA201" s="18" t="str">
        <f>IF('tmp２'!N202="","",'tmp２'!N202)</f>
        <v/>
      </c>
      <c r="AB201" s="18">
        <f>IF('tmp２'!S202="","",'tmp２'!S202)</f>
        <v>0</v>
      </c>
      <c r="AC201" s="18">
        <v>0</v>
      </c>
      <c r="AD201" s="18">
        <f t="shared" si="44"/>
        <v>0</v>
      </c>
      <c r="AE201" s="18" t="str">
        <f>IF('tmp２'!O202="","",'tmp２'!O202)</f>
        <v/>
      </c>
      <c r="AF201" s="18">
        <f>IF('tmp２'!T202="","",'tmp２'!T202)</f>
        <v>0</v>
      </c>
      <c r="AG201" s="18">
        <v>0</v>
      </c>
      <c r="AH201" s="18">
        <f t="shared" si="45"/>
        <v>0</v>
      </c>
      <c r="AJ201" s="18">
        <v>200</v>
      </c>
      <c r="AK201" s="18" t="str">
        <f t="shared" si="46"/>
        <v/>
      </c>
      <c r="AL201" s="18" t="str">
        <f t="shared" si="47"/>
        <v/>
      </c>
      <c r="AM201" s="18" t="str">
        <f t="shared" si="48"/>
        <v/>
      </c>
      <c r="AN201" s="18" t="str">
        <f t="shared" si="49"/>
        <v/>
      </c>
      <c r="AO201" s="18" t="e">
        <f t="shared" si="50"/>
        <v>#N/A</v>
      </c>
      <c r="AP201" s="18" t="str">
        <f t="shared" si="51"/>
        <v/>
      </c>
    </row>
    <row r="202" spans="1:42">
      <c r="A202" s="18">
        <f>COUNT(E$2:E202)</f>
        <v>0</v>
      </c>
      <c r="B202" s="18" t="str">
        <f>IF('csv２'!B2="","",'csv２'!B2)</f>
        <v/>
      </c>
      <c r="C202" s="18" t="str">
        <f>IF('csv２'!C2="","",'csv２'!C2)</f>
        <v/>
      </c>
      <c r="D202" s="18" t="str">
        <f>IF('csv２'!D2="","",'csv２'!D2)</f>
        <v/>
      </c>
      <c r="E202" s="18" t="str">
        <f>IF('csv２'!E2="","",'csv２'!E2)</f>
        <v/>
      </c>
      <c r="F202" s="18" t="str">
        <f>IF('csv２'!F2="","",'csv２'!F2)</f>
        <v/>
      </c>
      <c r="G202" s="18" t="str">
        <f>IF('csv２'!G2="","",'csv２'!G2)</f>
        <v/>
      </c>
      <c r="H202" s="18" t="str">
        <f>IF('csv２'!H2="","",'csv２'!H2)</f>
        <v/>
      </c>
      <c r="I202" s="18" t="str">
        <f>IF('csv２'!I2="","",'csv２'!I2)</f>
        <v/>
      </c>
      <c r="J202" s="18" t="str">
        <f>IF('csv２'!J2="","",'csv２'!J2)</f>
        <v/>
      </c>
      <c r="K202" s="18" t="str">
        <f>IF('csv２'!K2="","",'csv２'!K2)</f>
        <v/>
      </c>
      <c r="L202" s="18">
        <f>IF('csv２'!L2="","",'csv２'!L2)</f>
        <v>0</v>
      </c>
      <c r="M202" s="18" t="str">
        <f>IF('csv２'!M2="","",'csv２'!M2)</f>
        <v/>
      </c>
      <c r="N202" s="18" t="str">
        <f>IF('csv２'!N2="","",'csv２'!N2)</f>
        <v/>
      </c>
      <c r="O202" s="18" t="str">
        <f>IF('csv２'!O2="","",'csv２'!O2)</f>
        <v/>
      </c>
      <c r="P202" s="18">
        <f>IF('csv２'!P2="","",'csv２'!P2)</f>
        <v>0</v>
      </c>
      <c r="Q202" s="18">
        <f>IF('csv２'!Q2="","",'csv２'!Q2)</f>
        <v>0</v>
      </c>
      <c r="R202" s="18">
        <f t="shared" si="41"/>
        <v>0</v>
      </c>
      <c r="S202" s="18" t="str">
        <f>IF('csv２'!S2="","",'csv２'!S2)</f>
        <v/>
      </c>
      <c r="T202" s="18">
        <f>IF('csv２'!T2="","",'csv２'!T2)</f>
        <v>0</v>
      </c>
      <c r="U202" s="18">
        <f>IF('csv２'!U2="","",'csv２'!U2)</f>
        <v>0</v>
      </c>
      <c r="V202" s="18">
        <f t="shared" si="42"/>
        <v>0</v>
      </c>
      <c r="W202" s="18" t="str">
        <f>IF('csv２'!W2="","",'csv２'!W2)</f>
        <v/>
      </c>
      <c r="X202" s="18">
        <f>IF('csv２'!X2="","",'csv２'!X2)</f>
        <v>0</v>
      </c>
      <c r="Y202" s="18">
        <f>IF('csv２'!Y2="","",'csv２'!Y2)</f>
        <v>0</v>
      </c>
      <c r="Z202" s="18">
        <f t="shared" si="43"/>
        <v>0</v>
      </c>
      <c r="AA202" s="18" t="str">
        <f>IF('csv２'!AA2="","",'csv２'!AA2)</f>
        <v/>
      </c>
      <c r="AB202" s="18">
        <f>IF('csv２'!AB2="","",'csv２'!AB2)</f>
        <v>0</v>
      </c>
      <c r="AC202" s="18">
        <f>IF('csv２'!AC2="","",'csv２'!AC2)</f>
        <v>0</v>
      </c>
      <c r="AD202" s="18">
        <f t="shared" si="44"/>
        <v>0</v>
      </c>
      <c r="AE202" s="18" t="str">
        <f>IF('csv２'!AE2="","",'csv２'!AE2)</f>
        <v/>
      </c>
      <c r="AF202" s="18">
        <f>IF('csv２'!AF2="","",'csv２'!AF2)</f>
        <v>0</v>
      </c>
      <c r="AG202" s="18">
        <f>IF('csv２'!AG2="","",'csv２'!AG2)</f>
        <v>0</v>
      </c>
      <c r="AH202" s="18">
        <f t="shared" si="45"/>
        <v>0</v>
      </c>
      <c r="AJ202" s="18">
        <v>201</v>
      </c>
      <c r="AK202" s="18" t="str">
        <f t="shared" si="46"/>
        <v/>
      </c>
      <c r="AL202" s="18" t="str">
        <f t="shared" si="47"/>
        <v/>
      </c>
      <c r="AM202" s="18" t="str">
        <f t="shared" si="48"/>
        <v/>
      </c>
      <c r="AN202" s="18" t="str">
        <f t="shared" si="49"/>
        <v/>
      </c>
      <c r="AO202" s="18" t="e">
        <f t="shared" si="50"/>
        <v>#N/A</v>
      </c>
      <c r="AP202" s="18" t="str">
        <f t="shared" si="51"/>
        <v/>
      </c>
    </row>
    <row r="203" spans="1:42">
      <c r="A203" s="18">
        <f>COUNT(E$2:E203)</f>
        <v>0</v>
      </c>
      <c r="B203" s="18" t="str">
        <f>IF('csv２'!B3="","",'csv２'!B3)</f>
        <v/>
      </c>
      <c r="C203" s="18" t="str">
        <f>IF('csv２'!C3="","",'csv２'!C3)</f>
        <v/>
      </c>
      <c r="D203" s="18" t="str">
        <f>IF('csv２'!D3="","",'csv２'!D3)</f>
        <v/>
      </c>
      <c r="E203" s="18" t="str">
        <f>IF('csv２'!E3="","",'csv２'!E3)</f>
        <v/>
      </c>
      <c r="F203" s="18" t="str">
        <f>IF('csv２'!F3="","",'csv２'!F3)</f>
        <v/>
      </c>
      <c r="G203" s="18" t="str">
        <f>IF('csv２'!G3="","",'csv２'!G3)</f>
        <v/>
      </c>
      <c r="H203" s="18" t="str">
        <f>IF('csv２'!H3="","",'csv２'!H3)</f>
        <v/>
      </c>
      <c r="I203" s="18" t="str">
        <f>IF('csv２'!I3="","",'csv２'!I3)</f>
        <v/>
      </c>
      <c r="J203" s="18" t="str">
        <f>IF('csv２'!J3="","",'csv２'!J3)</f>
        <v/>
      </c>
      <c r="K203" s="18" t="str">
        <f>IF('csv２'!K3="","",'csv２'!K3)</f>
        <v/>
      </c>
      <c r="L203" s="18">
        <f>IF('csv２'!L3="","",'csv２'!L3)</f>
        <v>1</v>
      </c>
      <c r="M203" s="18" t="str">
        <f>IF('csv２'!M3="","",'csv２'!M3)</f>
        <v/>
      </c>
      <c r="N203" s="18" t="str">
        <f>IF('csv２'!N3="","",'csv２'!N3)</f>
        <v/>
      </c>
      <c r="O203" s="18" t="str">
        <f>IF('csv２'!O3="","",'csv２'!O3)</f>
        <v/>
      </c>
      <c r="P203" s="18">
        <f>IF('csv２'!P3="","",'csv２'!P3)</f>
        <v>0</v>
      </c>
      <c r="Q203" s="18">
        <f>IF('csv２'!Q3="","",'csv２'!Q3)</f>
        <v>0</v>
      </c>
      <c r="R203" s="18">
        <f t="shared" si="41"/>
        <v>0</v>
      </c>
      <c r="S203" s="18" t="str">
        <f>IF('csv２'!S3="","",'csv２'!S3)</f>
        <v/>
      </c>
      <c r="T203" s="18">
        <f>IF('csv２'!T3="","",'csv２'!T3)</f>
        <v>0</v>
      </c>
      <c r="U203" s="18">
        <f>IF('csv２'!U3="","",'csv２'!U3)</f>
        <v>0</v>
      </c>
      <c r="V203" s="18">
        <f t="shared" si="42"/>
        <v>0</v>
      </c>
      <c r="W203" s="18" t="str">
        <f>IF('csv２'!W3="","",'csv２'!W3)</f>
        <v/>
      </c>
      <c r="X203" s="18">
        <f>IF('csv２'!X3="","",'csv２'!X3)</f>
        <v>0</v>
      </c>
      <c r="Y203" s="18">
        <f>IF('csv２'!Y3="","",'csv２'!Y3)</f>
        <v>0</v>
      </c>
      <c r="Z203" s="18">
        <f t="shared" si="43"/>
        <v>0</v>
      </c>
      <c r="AA203" s="18" t="str">
        <f>IF('csv２'!AA3="","",'csv２'!AA3)</f>
        <v/>
      </c>
      <c r="AB203" s="18">
        <f>IF('csv２'!AB3="","",'csv２'!AB3)</f>
        <v>0</v>
      </c>
      <c r="AC203" s="18">
        <f>IF('csv２'!AC3="","",'csv２'!AC3)</f>
        <v>0</v>
      </c>
      <c r="AD203" s="18">
        <f t="shared" si="44"/>
        <v>0</v>
      </c>
      <c r="AE203" s="18" t="str">
        <f>IF('csv２'!AE3="","",'csv２'!AE3)</f>
        <v/>
      </c>
      <c r="AF203" s="18">
        <f>IF('csv２'!AF3="","",'csv２'!AF3)</f>
        <v>0</v>
      </c>
      <c r="AG203" s="18">
        <f>IF('csv２'!AG3="","",'csv２'!AG3)</f>
        <v>0</v>
      </c>
      <c r="AH203" s="18">
        <f t="shared" si="45"/>
        <v>0</v>
      </c>
      <c r="AJ203" s="18">
        <v>202</v>
      </c>
      <c r="AK203" s="18" t="str">
        <f t="shared" si="46"/>
        <v/>
      </c>
      <c r="AL203" s="18" t="str">
        <f t="shared" si="47"/>
        <v/>
      </c>
      <c r="AM203" s="18" t="str">
        <f t="shared" si="48"/>
        <v/>
      </c>
      <c r="AN203" s="18" t="str">
        <f t="shared" si="49"/>
        <v/>
      </c>
      <c r="AO203" s="18" t="e">
        <f t="shared" si="50"/>
        <v>#N/A</v>
      </c>
      <c r="AP203" s="18" t="str">
        <f t="shared" si="51"/>
        <v/>
      </c>
    </row>
    <row r="204" spans="1:42">
      <c r="A204" s="18">
        <f>COUNT(E$2:E204)</f>
        <v>0</v>
      </c>
      <c r="B204" s="18" t="str">
        <f>IF('csv２'!B4="","",'csv２'!B4)</f>
        <v/>
      </c>
      <c r="C204" s="18" t="str">
        <f>IF('csv２'!C4="","",'csv２'!C4)</f>
        <v/>
      </c>
      <c r="D204" s="18" t="str">
        <f>IF('csv２'!D4="","",'csv２'!D4)</f>
        <v/>
      </c>
      <c r="E204" s="18" t="str">
        <f>IF('csv２'!E4="","",'csv２'!E4)</f>
        <v/>
      </c>
      <c r="F204" s="18" t="str">
        <f>IF('csv２'!F4="","",'csv２'!F4)</f>
        <v/>
      </c>
      <c r="G204" s="18" t="str">
        <f>IF('csv２'!G4="","",'csv２'!G4)</f>
        <v/>
      </c>
      <c r="H204" s="18" t="str">
        <f>IF('csv２'!H4="","",'csv２'!H4)</f>
        <v/>
      </c>
      <c r="I204" s="18" t="str">
        <f>IF('csv２'!I4="","",'csv２'!I4)</f>
        <v/>
      </c>
      <c r="J204" s="18" t="str">
        <f>IF('csv２'!J4="","",'csv２'!J4)</f>
        <v/>
      </c>
      <c r="K204" s="18" t="str">
        <f>IF('csv２'!K4="","",'csv２'!K4)</f>
        <v/>
      </c>
      <c r="L204" s="18">
        <f>IF('csv２'!L4="","",'csv２'!L4)</f>
        <v>2</v>
      </c>
      <c r="M204" s="18" t="str">
        <f>IF('csv２'!M4="","",'csv２'!M4)</f>
        <v/>
      </c>
      <c r="N204" s="18" t="str">
        <f>IF('csv２'!N4="","",'csv２'!N4)</f>
        <v/>
      </c>
      <c r="O204" s="18" t="str">
        <f>IF('csv２'!O4="","",'csv２'!O4)</f>
        <v/>
      </c>
      <c r="P204" s="18">
        <f>IF('csv２'!P4="","",'csv２'!P4)</f>
        <v>0</v>
      </c>
      <c r="Q204" s="18">
        <f>IF('csv２'!Q4="","",'csv２'!Q4)</f>
        <v>0</v>
      </c>
      <c r="R204" s="18">
        <f t="shared" si="41"/>
        <v>0</v>
      </c>
      <c r="S204" s="18" t="str">
        <f>IF('csv２'!S4="","",'csv２'!S4)</f>
        <v/>
      </c>
      <c r="T204" s="18">
        <f>IF('csv２'!T4="","",'csv２'!T4)</f>
        <v>0</v>
      </c>
      <c r="U204" s="18">
        <f>IF('csv２'!U4="","",'csv２'!U4)</f>
        <v>0</v>
      </c>
      <c r="V204" s="18">
        <f t="shared" si="42"/>
        <v>0</v>
      </c>
      <c r="W204" s="18" t="str">
        <f>IF('csv２'!W4="","",'csv２'!W4)</f>
        <v/>
      </c>
      <c r="X204" s="18">
        <f>IF('csv２'!X4="","",'csv２'!X4)</f>
        <v>0</v>
      </c>
      <c r="Y204" s="18">
        <f>IF('csv２'!Y4="","",'csv２'!Y4)</f>
        <v>0</v>
      </c>
      <c r="Z204" s="18">
        <f t="shared" si="43"/>
        <v>0</v>
      </c>
      <c r="AA204" s="18" t="str">
        <f>IF('csv２'!AA4="","",'csv２'!AA4)</f>
        <v/>
      </c>
      <c r="AB204" s="18">
        <f>IF('csv２'!AB4="","",'csv２'!AB4)</f>
        <v>0</v>
      </c>
      <c r="AC204" s="18">
        <f>IF('csv２'!AC4="","",'csv２'!AC4)</f>
        <v>0</v>
      </c>
      <c r="AD204" s="18">
        <f t="shared" si="44"/>
        <v>0</v>
      </c>
      <c r="AE204" s="18" t="str">
        <f>IF('csv２'!AE4="","",'csv２'!AE4)</f>
        <v/>
      </c>
      <c r="AF204" s="18">
        <f>IF('csv２'!AF4="","",'csv２'!AF4)</f>
        <v>0</v>
      </c>
      <c r="AG204" s="18">
        <f>IF('csv２'!AG4="","",'csv２'!AG4)</f>
        <v>0</v>
      </c>
      <c r="AH204" s="18">
        <f t="shared" si="45"/>
        <v>0</v>
      </c>
      <c r="AJ204" s="18">
        <v>203</v>
      </c>
      <c r="AK204" s="18" t="str">
        <f t="shared" si="46"/>
        <v/>
      </c>
      <c r="AL204" s="18" t="str">
        <f t="shared" si="47"/>
        <v/>
      </c>
      <c r="AM204" s="18" t="str">
        <f t="shared" si="48"/>
        <v/>
      </c>
      <c r="AN204" s="18" t="str">
        <f t="shared" si="49"/>
        <v/>
      </c>
      <c r="AO204" s="18" t="e">
        <f t="shared" si="50"/>
        <v>#N/A</v>
      </c>
      <c r="AP204" s="18" t="str">
        <f t="shared" si="51"/>
        <v/>
      </c>
    </row>
    <row r="205" spans="1:42">
      <c r="A205" s="18">
        <f>COUNT(E$2:E205)</f>
        <v>0</v>
      </c>
      <c r="B205" s="18" t="str">
        <f>IF('csv２'!B5="","",'csv２'!B5)</f>
        <v/>
      </c>
      <c r="C205" s="18" t="str">
        <f>IF('csv２'!C5="","",'csv２'!C5)</f>
        <v/>
      </c>
      <c r="D205" s="18" t="str">
        <f>IF('csv２'!D5="","",'csv２'!D5)</f>
        <v/>
      </c>
      <c r="E205" s="18" t="str">
        <f>IF('csv２'!E5="","",'csv２'!E5)</f>
        <v/>
      </c>
      <c r="F205" s="18" t="str">
        <f>IF('csv２'!F5="","",'csv２'!F5)</f>
        <v/>
      </c>
      <c r="G205" s="18" t="str">
        <f>IF('csv２'!G5="","",'csv２'!G5)</f>
        <v/>
      </c>
      <c r="H205" s="18" t="str">
        <f>IF('csv２'!H5="","",'csv２'!H5)</f>
        <v/>
      </c>
      <c r="I205" s="18" t="str">
        <f>IF('csv２'!I5="","",'csv２'!I5)</f>
        <v/>
      </c>
      <c r="J205" s="18" t="str">
        <f>IF('csv２'!J5="","",'csv２'!J5)</f>
        <v/>
      </c>
      <c r="K205" s="18" t="str">
        <f>IF('csv２'!K5="","",'csv２'!K5)</f>
        <v/>
      </c>
      <c r="L205" s="18">
        <f>IF('csv２'!L5="","",'csv２'!L5)</f>
        <v>3</v>
      </c>
      <c r="M205" s="18" t="str">
        <f>IF('csv２'!M5="","",'csv２'!M5)</f>
        <v/>
      </c>
      <c r="N205" s="18" t="str">
        <f>IF('csv２'!N5="","",'csv２'!N5)</f>
        <v/>
      </c>
      <c r="O205" s="18" t="str">
        <f>IF('csv２'!O5="","",'csv２'!O5)</f>
        <v/>
      </c>
      <c r="P205" s="18">
        <f>IF('csv２'!P5="","",'csv２'!P5)</f>
        <v>0</v>
      </c>
      <c r="Q205" s="18">
        <f>IF('csv２'!Q5="","",'csv２'!Q5)</f>
        <v>0</v>
      </c>
      <c r="R205" s="18">
        <f t="shared" si="41"/>
        <v>0</v>
      </c>
      <c r="S205" s="18" t="str">
        <f>IF('csv２'!S5="","",'csv２'!S5)</f>
        <v/>
      </c>
      <c r="T205" s="18">
        <f>IF('csv２'!T5="","",'csv２'!T5)</f>
        <v>0</v>
      </c>
      <c r="U205" s="18">
        <f>IF('csv２'!U5="","",'csv２'!U5)</f>
        <v>0</v>
      </c>
      <c r="V205" s="18">
        <f t="shared" si="42"/>
        <v>0</v>
      </c>
      <c r="W205" s="18" t="str">
        <f>IF('csv２'!W5="","",'csv２'!W5)</f>
        <v/>
      </c>
      <c r="X205" s="18">
        <f>IF('csv２'!X5="","",'csv２'!X5)</f>
        <v>0</v>
      </c>
      <c r="Y205" s="18">
        <f>IF('csv２'!Y5="","",'csv２'!Y5)</f>
        <v>0</v>
      </c>
      <c r="Z205" s="18">
        <f t="shared" si="43"/>
        <v>0</v>
      </c>
      <c r="AA205" s="18" t="str">
        <f>IF('csv２'!AA5="","",'csv２'!AA5)</f>
        <v/>
      </c>
      <c r="AB205" s="18">
        <f>IF('csv２'!AB5="","",'csv２'!AB5)</f>
        <v>0</v>
      </c>
      <c r="AC205" s="18">
        <f>IF('csv２'!AC5="","",'csv２'!AC5)</f>
        <v>0</v>
      </c>
      <c r="AD205" s="18">
        <f t="shared" si="44"/>
        <v>0</v>
      </c>
      <c r="AE205" s="18" t="str">
        <f>IF('csv２'!AE5="","",'csv２'!AE5)</f>
        <v/>
      </c>
      <c r="AF205" s="18">
        <f>IF('csv２'!AF5="","",'csv２'!AF5)</f>
        <v>0</v>
      </c>
      <c r="AG205" s="18">
        <f>IF('csv２'!AG5="","",'csv２'!AG5)</f>
        <v>0</v>
      </c>
      <c r="AH205" s="18">
        <f t="shared" si="45"/>
        <v>0</v>
      </c>
      <c r="AJ205" s="18">
        <v>204</v>
      </c>
      <c r="AK205" s="18" t="str">
        <f t="shared" si="46"/>
        <v/>
      </c>
      <c r="AL205" s="18" t="str">
        <f t="shared" si="47"/>
        <v/>
      </c>
      <c r="AM205" s="18" t="str">
        <f t="shared" si="48"/>
        <v/>
      </c>
      <c r="AN205" s="18" t="str">
        <f t="shared" si="49"/>
        <v/>
      </c>
      <c r="AO205" s="18" t="e">
        <f t="shared" si="50"/>
        <v>#N/A</v>
      </c>
      <c r="AP205" s="18" t="str">
        <f t="shared" si="51"/>
        <v/>
      </c>
    </row>
    <row r="206" spans="1:42">
      <c r="A206" s="18">
        <f>COUNT(E$2:E206)</f>
        <v>0</v>
      </c>
      <c r="B206" s="18" t="str">
        <f>IF('csv２'!B6="","",'csv２'!B6)</f>
        <v/>
      </c>
      <c r="C206" s="18" t="str">
        <f>IF('csv２'!C6="","",'csv２'!C6)</f>
        <v/>
      </c>
      <c r="D206" s="18" t="str">
        <f>IF('csv２'!D6="","",'csv２'!D6)</f>
        <v/>
      </c>
      <c r="E206" s="18" t="str">
        <f>IF('csv２'!E6="","",'csv２'!E6)</f>
        <v/>
      </c>
      <c r="F206" s="18" t="str">
        <f>IF('csv２'!F6="","",'csv２'!F6)</f>
        <v/>
      </c>
      <c r="G206" s="18" t="str">
        <f>IF('csv２'!G6="","",'csv２'!G6)</f>
        <v/>
      </c>
      <c r="H206" s="18" t="str">
        <f>IF('csv２'!H6="","",'csv２'!H6)</f>
        <v/>
      </c>
      <c r="I206" s="18" t="str">
        <f>IF('csv２'!I6="","",'csv２'!I6)</f>
        <v/>
      </c>
      <c r="J206" s="18" t="str">
        <f>IF('csv２'!J6="","",'csv２'!J6)</f>
        <v/>
      </c>
      <c r="K206" s="18" t="str">
        <f>IF('csv２'!K6="","",'csv２'!K6)</f>
        <v/>
      </c>
      <c r="L206" s="18">
        <f>IF('csv２'!L6="","",'csv２'!L6)</f>
        <v>4</v>
      </c>
      <c r="M206" s="18" t="str">
        <f>IF('csv２'!M6="","",'csv２'!M6)</f>
        <v/>
      </c>
      <c r="N206" s="18" t="str">
        <f>IF('csv２'!N6="","",'csv２'!N6)</f>
        <v/>
      </c>
      <c r="O206" s="18" t="str">
        <f>IF('csv２'!O6="","",'csv２'!O6)</f>
        <v/>
      </c>
      <c r="P206" s="18">
        <f>IF('csv２'!P6="","",'csv２'!P6)</f>
        <v>0</v>
      </c>
      <c r="Q206" s="18">
        <f>IF('csv２'!Q6="","",'csv２'!Q6)</f>
        <v>0</v>
      </c>
      <c r="R206" s="18">
        <f t="shared" si="41"/>
        <v>0</v>
      </c>
      <c r="S206" s="18" t="str">
        <f>IF('csv２'!S6="","",'csv２'!S6)</f>
        <v/>
      </c>
      <c r="T206" s="18">
        <f>IF('csv２'!T6="","",'csv２'!T6)</f>
        <v>0</v>
      </c>
      <c r="U206" s="18">
        <f>IF('csv２'!U6="","",'csv２'!U6)</f>
        <v>0</v>
      </c>
      <c r="V206" s="18">
        <f t="shared" si="42"/>
        <v>0</v>
      </c>
      <c r="W206" s="18" t="str">
        <f>IF('csv２'!W6="","",'csv２'!W6)</f>
        <v/>
      </c>
      <c r="X206" s="18">
        <f>IF('csv２'!X6="","",'csv２'!X6)</f>
        <v>0</v>
      </c>
      <c r="Y206" s="18">
        <f>IF('csv２'!Y6="","",'csv２'!Y6)</f>
        <v>0</v>
      </c>
      <c r="Z206" s="18">
        <f t="shared" si="43"/>
        <v>0</v>
      </c>
      <c r="AA206" s="18" t="str">
        <f>IF('csv２'!AA6="","",'csv２'!AA6)</f>
        <v/>
      </c>
      <c r="AB206" s="18">
        <f>IF('csv２'!AB6="","",'csv２'!AB6)</f>
        <v>0</v>
      </c>
      <c r="AC206" s="18">
        <f>IF('csv２'!AC6="","",'csv２'!AC6)</f>
        <v>0</v>
      </c>
      <c r="AD206" s="18">
        <f t="shared" si="44"/>
        <v>0</v>
      </c>
      <c r="AE206" s="18" t="str">
        <f>IF('csv２'!AE6="","",'csv２'!AE6)</f>
        <v/>
      </c>
      <c r="AF206" s="18">
        <f>IF('csv２'!AF6="","",'csv２'!AF6)</f>
        <v>0</v>
      </c>
      <c r="AG206" s="18">
        <f>IF('csv２'!AG6="","",'csv２'!AG6)</f>
        <v>0</v>
      </c>
      <c r="AH206" s="18">
        <f t="shared" si="45"/>
        <v>0</v>
      </c>
      <c r="AJ206" s="18">
        <v>205</v>
      </c>
      <c r="AK206" s="18" t="str">
        <f t="shared" si="46"/>
        <v/>
      </c>
      <c r="AL206" s="18" t="str">
        <f t="shared" si="47"/>
        <v/>
      </c>
      <c r="AM206" s="18" t="str">
        <f t="shared" si="48"/>
        <v/>
      </c>
      <c r="AN206" s="18" t="str">
        <f t="shared" si="49"/>
        <v/>
      </c>
      <c r="AO206" s="18" t="e">
        <f t="shared" si="50"/>
        <v>#N/A</v>
      </c>
      <c r="AP206" s="18" t="str">
        <f t="shared" si="51"/>
        <v/>
      </c>
    </row>
    <row r="207" spans="1:42">
      <c r="A207" s="18">
        <f>COUNT(E$2:E207)</f>
        <v>0</v>
      </c>
      <c r="B207" s="18" t="str">
        <f>IF('csv２'!B7="","",'csv２'!B7)</f>
        <v/>
      </c>
      <c r="C207" s="18" t="str">
        <f>IF('csv２'!C7="","",'csv２'!C7)</f>
        <v/>
      </c>
      <c r="D207" s="18" t="str">
        <f>IF('csv２'!D7="","",'csv２'!D7)</f>
        <v/>
      </c>
      <c r="E207" s="18" t="str">
        <f>IF('csv２'!E7="","",'csv２'!E7)</f>
        <v/>
      </c>
      <c r="F207" s="18" t="str">
        <f>IF('csv２'!F7="","",'csv２'!F7)</f>
        <v/>
      </c>
      <c r="G207" s="18" t="str">
        <f>IF('csv２'!G7="","",'csv２'!G7)</f>
        <v/>
      </c>
      <c r="H207" s="18" t="str">
        <f>IF('csv２'!H7="","",'csv２'!H7)</f>
        <v/>
      </c>
      <c r="I207" s="18" t="str">
        <f>IF('csv２'!I7="","",'csv２'!I7)</f>
        <v/>
      </c>
      <c r="J207" s="18" t="str">
        <f>IF('csv２'!J7="","",'csv２'!J7)</f>
        <v/>
      </c>
      <c r="K207" s="18" t="str">
        <f>IF('csv２'!K7="","",'csv２'!K7)</f>
        <v/>
      </c>
      <c r="L207" s="18">
        <f>IF('csv２'!L7="","",'csv２'!L7)</f>
        <v>5</v>
      </c>
      <c r="M207" s="18" t="str">
        <f>IF('csv２'!M7="","",'csv２'!M7)</f>
        <v/>
      </c>
      <c r="N207" s="18" t="str">
        <f>IF('csv２'!N7="","",'csv２'!N7)</f>
        <v/>
      </c>
      <c r="O207" s="18" t="str">
        <f>IF('csv２'!O7="","",'csv２'!O7)</f>
        <v/>
      </c>
      <c r="P207" s="18">
        <f>IF('csv２'!P7="","",'csv２'!P7)</f>
        <v>0</v>
      </c>
      <c r="Q207" s="18">
        <f>IF('csv２'!Q7="","",'csv２'!Q7)</f>
        <v>0</v>
      </c>
      <c r="R207" s="18">
        <f t="shared" si="41"/>
        <v>0</v>
      </c>
      <c r="S207" s="18" t="str">
        <f>IF('csv２'!S7="","",'csv２'!S7)</f>
        <v/>
      </c>
      <c r="T207" s="18">
        <f>IF('csv２'!T7="","",'csv２'!T7)</f>
        <v>0</v>
      </c>
      <c r="U207" s="18">
        <f>IF('csv２'!U7="","",'csv２'!U7)</f>
        <v>0</v>
      </c>
      <c r="V207" s="18">
        <f t="shared" si="42"/>
        <v>0</v>
      </c>
      <c r="W207" s="18" t="str">
        <f>IF('csv２'!W7="","",'csv２'!W7)</f>
        <v/>
      </c>
      <c r="X207" s="18">
        <f>IF('csv２'!X7="","",'csv２'!X7)</f>
        <v>0</v>
      </c>
      <c r="Y207" s="18">
        <f>IF('csv２'!Y7="","",'csv２'!Y7)</f>
        <v>0</v>
      </c>
      <c r="Z207" s="18">
        <f t="shared" si="43"/>
        <v>0</v>
      </c>
      <c r="AA207" s="18" t="str">
        <f>IF('csv２'!AA7="","",'csv２'!AA7)</f>
        <v/>
      </c>
      <c r="AB207" s="18">
        <f>IF('csv２'!AB7="","",'csv２'!AB7)</f>
        <v>0</v>
      </c>
      <c r="AC207" s="18">
        <f>IF('csv２'!AC7="","",'csv２'!AC7)</f>
        <v>0</v>
      </c>
      <c r="AD207" s="18">
        <f t="shared" si="44"/>
        <v>0</v>
      </c>
      <c r="AE207" s="18" t="str">
        <f>IF('csv２'!AE7="","",'csv２'!AE7)</f>
        <v/>
      </c>
      <c r="AF207" s="18">
        <f>IF('csv２'!AF7="","",'csv２'!AF7)</f>
        <v>0</v>
      </c>
      <c r="AG207" s="18">
        <f>IF('csv２'!AG7="","",'csv２'!AG7)</f>
        <v>0</v>
      </c>
      <c r="AH207" s="18">
        <f t="shared" si="45"/>
        <v>0</v>
      </c>
      <c r="AJ207" s="18">
        <v>206</v>
      </c>
      <c r="AK207" s="18" t="str">
        <f t="shared" si="46"/>
        <v/>
      </c>
      <c r="AL207" s="18" t="str">
        <f t="shared" si="47"/>
        <v/>
      </c>
      <c r="AM207" s="18" t="str">
        <f t="shared" si="48"/>
        <v/>
      </c>
      <c r="AN207" s="18" t="str">
        <f t="shared" si="49"/>
        <v/>
      </c>
      <c r="AO207" s="18" t="e">
        <f t="shared" si="50"/>
        <v>#N/A</v>
      </c>
      <c r="AP207" s="18" t="str">
        <f t="shared" si="51"/>
        <v/>
      </c>
    </row>
    <row r="208" spans="1:42">
      <c r="A208" s="18">
        <f>COUNT(E$2:E208)</f>
        <v>0</v>
      </c>
      <c r="B208" s="18" t="str">
        <f>IF('csv２'!B8="","",'csv２'!B8)</f>
        <v/>
      </c>
      <c r="C208" s="18" t="str">
        <f>IF('csv２'!C8="","",'csv２'!C8)</f>
        <v/>
      </c>
      <c r="D208" s="18" t="str">
        <f>IF('csv２'!D8="","",'csv２'!D8)</f>
        <v/>
      </c>
      <c r="E208" s="18" t="str">
        <f>IF('csv２'!E8="","",'csv２'!E8)</f>
        <v/>
      </c>
      <c r="F208" s="18" t="str">
        <f>IF('csv２'!F8="","",'csv２'!F8)</f>
        <v/>
      </c>
      <c r="G208" s="18" t="str">
        <f>IF('csv２'!G8="","",'csv２'!G8)</f>
        <v/>
      </c>
      <c r="H208" s="18" t="str">
        <f>IF('csv２'!H8="","",'csv２'!H8)</f>
        <v/>
      </c>
      <c r="I208" s="18" t="str">
        <f>IF('csv２'!I8="","",'csv２'!I8)</f>
        <v/>
      </c>
      <c r="J208" s="18" t="str">
        <f>IF('csv２'!J8="","",'csv２'!J8)</f>
        <v/>
      </c>
      <c r="K208" s="18" t="str">
        <f>IF('csv２'!K8="","",'csv２'!K8)</f>
        <v/>
      </c>
      <c r="L208" s="18">
        <f>IF('csv２'!L8="","",'csv２'!L8)</f>
        <v>6</v>
      </c>
      <c r="M208" s="18" t="str">
        <f>IF('csv２'!M8="","",'csv２'!M8)</f>
        <v/>
      </c>
      <c r="N208" s="18" t="str">
        <f>IF('csv２'!N8="","",'csv２'!N8)</f>
        <v/>
      </c>
      <c r="O208" s="18" t="str">
        <f>IF('csv２'!O8="","",'csv２'!O8)</f>
        <v/>
      </c>
      <c r="P208" s="18">
        <f>IF('csv２'!P8="","",'csv２'!P8)</f>
        <v>0</v>
      </c>
      <c r="Q208" s="18">
        <f>IF('csv２'!Q8="","",'csv２'!Q8)</f>
        <v>0</v>
      </c>
      <c r="R208" s="18">
        <f t="shared" si="41"/>
        <v>0</v>
      </c>
      <c r="S208" s="18" t="str">
        <f>IF('csv２'!S8="","",'csv２'!S8)</f>
        <v/>
      </c>
      <c r="T208" s="18">
        <f>IF('csv２'!T8="","",'csv２'!T8)</f>
        <v>0</v>
      </c>
      <c r="U208" s="18">
        <f>IF('csv２'!U8="","",'csv２'!U8)</f>
        <v>0</v>
      </c>
      <c r="V208" s="18">
        <f t="shared" si="42"/>
        <v>0</v>
      </c>
      <c r="W208" s="18" t="str">
        <f>IF('csv２'!W8="","",'csv２'!W8)</f>
        <v/>
      </c>
      <c r="X208" s="18">
        <f>IF('csv２'!X8="","",'csv２'!X8)</f>
        <v>0</v>
      </c>
      <c r="Y208" s="18">
        <f>IF('csv２'!Y8="","",'csv２'!Y8)</f>
        <v>0</v>
      </c>
      <c r="Z208" s="18">
        <f t="shared" si="43"/>
        <v>0</v>
      </c>
      <c r="AA208" s="18" t="str">
        <f>IF('csv２'!AA8="","",'csv２'!AA8)</f>
        <v/>
      </c>
      <c r="AB208" s="18">
        <f>IF('csv２'!AB8="","",'csv２'!AB8)</f>
        <v>0</v>
      </c>
      <c r="AC208" s="18">
        <f>IF('csv２'!AC8="","",'csv２'!AC8)</f>
        <v>0</v>
      </c>
      <c r="AD208" s="18">
        <f t="shared" si="44"/>
        <v>0</v>
      </c>
      <c r="AE208" s="18" t="str">
        <f>IF('csv２'!AE8="","",'csv２'!AE8)</f>
        <v/>
      </c>
      <c r="AF208" s="18">
        <f>IF('csv２'!AF8="","",'csv２'!AF8)</f>
        <v>0</v>
      </c>
      <c r="AG208" s="18">
        <f>IF('csv２'!AG8="","",'csv２'!AG8)</f>
        <v>0</v>
      </c>
      <c r="AH208" s="18">
        <f t="shared" si="45"/>
        <v>0</v>
      </c>
      <c r="AJ208" s="18">
        <v>207</v>
      </c>
      <c r="AK208" s="18" t="str">
        <f t="shared" si="46"/>
        <v/>
      </c>
      <c r="AL208" s="18" t="str">
        <f t="shared" si="47"/>
        <v/>
      </c>
      <c r="AM208" s="18" t="str">
        <f t="shared" si="48"/>
        <v/>
      </c>
      <c r="AN208" s="18" t="str">
        <f t="shared" si="49"/>
        <v/>
      </c>
      <c r="AO208" s="18" t="e">
        <f t="shared" si="50"/>
        <v>#N/A</v>
      </c>
      <c r="AP208" s="18" t="str">
        <f t="shared" si="51"/>
        <v/>
      </c>
    </row>
    <row r="209" spans="1:42">
      <c r="A209" s="18">
        <f>COUNT(E$2:E209)</f>
        <v>0</v>
      </c>
      <c r="B209" s="18" t="str">
        <f>IF('csv２'!B9="","",'csv２'!B9)</f>
        <v/>
      </c>
      <c r="C209" s="18" t="str">
        <f>IF('csv２'!C9="","",'csv２'!C9)</f>
        <v/>
      </c>
      <c r="D209" s="18" t="str">
        <f>IF('csv２'!D9="","",'csv２'!D9)</f>
        <v/>
      </c>
      <c r="E209" s="18" t="str">
        <f>IF('csv２'!E9="","",'csv２'!E9)</f>
        <v/>
      </c>
      <c r="F209" s="18" t="str">
        <f>IF('csv２'!F9="","",'csv２'!F9)</f>
        <v/>
      </c>
      <c r="G209" s="18" t="str">
        <f>IF('csv２'!G9="","",'csv２'!G9)</f>
        <v/>
      </c>
      <c r="H209" s="18" t="str">
        <f>IF('csv２'!H9="","",'csv２'!H9)</f>
        <v/>
      </c>
      <c r="I209" s="18" t="str">
        <f>IF('csv２'!I9="","",'csv２'!I9)</f>
        <v/>
      </c>
      <c r="J209" s="18" t="str">
        <f>IF('csv２'!J9="","",'csv２'!J9)</f>
        <v/>
      </c>
      <c r="K209" s="18" t="str">
        <f>IF('csv２'!K9="","",'csv２'!K9)</f>
        <v/>
      </c>
      <c r="L209" s="18">
        <f>IF('csv２'!L9="","",'csv２'!L9)</f>
        <v>7</v>
      </c>
      <c r="M209" s="18" t="str">
        <f>IF('csv２'!M9="","",'csv２'!M9)</f>
        <v/>
      </c>
      <c r="N209" s="18" t="str">
        <f>IF('csv２'!N9="","",'csv２'!N9)</f>
        <v/>
      </c>
      <c r="O209" s="18" t="str">
        <f>IF('csv２'!O9="","",'csv２'!O9)</f>
        <v/>
      </c>
      <c r="P209" s="18">
        <f>IF('csv２'!P9="","",'csv２'!P9)</f>
        <v>0</v>
      </c>
      <c r="Q209" s="18">
        <f>IF('csv２'!Q9="","",'csv２'!Q9)</f>
        <v>0</v>
      </c>
      <c r="R209" s="18">
        <f t="shared" si="41"/>
        <v>0</v>
      </c>
      <c r="S209" s="18" t="str">
        <f>IF('csv２'!S9="","",'csv２'!S9)</f>
        <v/>
      </c>
      <c r="T209" s="18">
        <f>IF('csv２'!T9="","",'csv２'!T9)</f>
        <v>0</v>
      </c>
      <c r="U209" s="18">
        <f>IF('csv２'!U9="","",'csv２'!U9)</f>
        <v>0</v>
      </c>
      <c r="V209" s="18">
        <f t="shared" si="42"/>
        <v>0</v>
      </c>
      <c r="W209" s="18" t="str">
        <f>IF('csv２'!W9="","",'csv２'!W9)</f>
        <v/>
      </c>
      <c r="X209" s="18">
        <f>IF('csv２'!X9="","",'csv２'!X9)</f>
        <v>0</v>
      </c>
      <c r="Y209" s="18">
        <f>IF('csv２'!Y9="","",'csv２'!Y9)</f>
        <v>0</v>
      </c>
      <c r="Z209" s="18">
        <f t="shared" si="43"/>
        <v>0</v>
      </c>
      <c r="AA209" s="18" t="str">
        <f>IF('csv２'!AA9="","",'csv２'!AA9)</f>
        <v/>
      </c>
      <c r="AB209" s="18">
        <f>IF('csv２'!AB9="","",'csv２'!AB9)</f>
        <v>0</v>
      </c>
      <c r="AC209" s="18">
        <f>IF('csv２'!AC9="","",'csv２'!AC9)</f>
        <v>0</v>
      </c>
      <c r="AD209" s="18">
        <f t="shared" si="44"/>
        <v>0</v>
      </c>
      <c r="AE209" s="18" t="str">
        <f>IF('csv２'!AE9="","",'csv２'!AE9)</f>
        <v/>
      </c>
      <c r="AF209" s="18">
        <f>IF('csv２'!AF9="","",'csv２'!AF9)</f>
        <v>0</v>
      </c>
      <c r="AG209" s="18">
        <f>IF('csv２'!AG9="","",'csv２'!AG9)</f>
        <v>0</v>
      </c>
      <c r="AH209" s="18">
        <f t="shared" si="45"/>
        <v>0</v>
      </c>
      <c r="AJ209" s="18">
        <v>208</v>
      </c>
      <c r="AK209" s="18" t="str">
        <f t="shared" si="46"/>
        <v/>
      </c>
      <c r="AL209" s="18" t="str">
        <f t="shared" si="47"/>
        <v/>
      </c>
      <c r="AM209" s="18" t="str">
        <f t="shared" si="48"/>
        <v/>
      </c>
      <c r="AN209" s="18" t="str">
        <f t="shared" si="49"/>
        <v/>
      </c>
      <c r="AO209" s="18" t="e">
        <f t="shared" si="50"/>
        <v>#N/A</v>
      </c>
      <c r="AP209" s="18" t="str">
        <f t="shared" si="51"/>
        <v/>
      </c>
    </row>
    <row r="210" spans="1:42">
      <c r="A210" s="18">
        <f>COUNT(E$2:E210)</f>
        <v>0</v>
      </c>
      <c r="B210" s="18" t="str">
        <f>IF('csv２'!B10="","",'csv２'!B10)</f>
        <v/>
      </c>
      <c r="C210" s="18" t="str">
        <f>IF('csv２'!C10="","",'csv２'!C10)</f>
        <v/>
      </c>
      <c r="D210" s="18" t="str">
        <f>IF('csv２'!D10="","",'csv２'!D10)</f>
        <v/>
      </c>
      <c r="E210" s="18" t="str">
        <f>IF('csv２'!E10="","",'csv２'!E10)</f>
        <v/>
      </c>
      <c r="F210" s="18" t="str">
        <f>IF('csv２'!F10="","",'csv２'!F10)</f>
        <v/>
      </c>
      <c r="G210" s="18" t="str">
        <f>IF('csv２'!G10="","",'csv２'!G10)</f>
        <v/>
      </c>
      <c r="H210" s="18" t="str">
        <f>IF('csv２'!H10="","",'csv２'!H10)</f>
        <v/>
      </c>
      <c r="I210" s="18" t="str">
        <f>IF('csv２'!I10="","",'csv２'!I10)</f>
        <v/>
      </c>
      <c r="J210" s="18" t="str">
        <f>IF('csv２'!J10="","",'csv２'!J10)</f>
        <v/>
      </c>
      <c r="K210" s="18" t="str">
        <f>IF('csv２'!K10="","",'csv２'!K10)</f>
        <v/>
      </c>
      <c r="L210" s="18">
        <f>IF('csv２'!L10="","",'csv２'!L10)</f>
        <v>8</v>
      </c>
      <c r="M210" s="18" t="str">
        <f>IF('csv２'!M10="","",'csv２'!M10)</f>
        <v/>
      </c>
      <c r="N210" s="18" t="str">
        <f>IF('csv２'!N10="","",'csv２'!N10)</f>
        <v/>
      </c>
      <c r="O210" s="18" t="str">
        <f>IF('csv２'!O10="","",'csv２'!O10)</f>
        <v/>
      </c>
      <c r="P210" s="18">
        <f>IF('csv２'!P10="","",'csv２'!P10)</f>
        <v>0</v>
      </c>
      <c r="Q210" s="18">
        <f>IF('csv２'!Q10="","",'csv２'!Q10)</f>
        <v>0</v>
      </c>
      <c r="R210" s="18">
        <f t="shared" si="41"/>
        <v>0</v>
      </c>
      <c r="S210" s="18" t="str">
        <f>IF('csv２'!S10="","",'csv２'!S10)</f>
        <v/>
      </c>
      <c r="T210" s="18">
        <f>IF('csv２'!T10="","",'csv２'!T10)</f>
        <v>0</v>
      </c>
      <c r="U210" s="18">
        <f>IF('csv２'!U10="","",'csv２'!U10)</f>
        <v>0</v>
      </c>
      <c r="V210" s="18">
        <f t="shared" si="42"/>
        <v>0</v>
      </c>
      <c r="W210" s="18" t="str">
        <f>IF('csv２'!W10="","",'csv２'!W10)</f>
        <v/>
      </c>
      <c r="X210" s="18">
        <f>IF('csv２'!X10="","",'csv２'!X10)</f>
        <v>0</v>
      </c>
      <c r="Y210" s="18">
        <f>IF('csv２'!Y10="","",'csv２'!Y10)</f>
        <v>0</v>
      </c>
      <c r="Z210" s="18">
        <f t="shared" si="43"/>
        <v>0</v>
      </c>
      <c r="AA210" s="18" t="str">
        <f>IF('csv２'!AA10="","",'csv２'!AA10)</f>
        <v/>
      </c>
      <c r="AB210" s="18">
        <f>IF('csv２'!AB10="","",'csv２'!AB10)</f>
        <v>0</v>
      </c>
      <c r="AC210" s="18">
        <f>IF('csv２'!AC10="","",'csv２'!AC10)</f>
        <v>0</v>
      </c>
      <c r="AD210" s="18">
        <f t="shared" si="44"/>
        <v>0</v>
      </c>
      <c r="AE210" s="18" t="str">
        <f>IF('csv２'!AE10="","",'csv２'!AE10)</f>
        <v/>
      </c>
      <c r="AF210" s="18">
        <f>IF('csv２'!AF10="","",'csv２'!AF10)</f>
        <v>0</v>
      </c>
      <c r="AG210" s="18">
        <f>IF('csv２'!AG10="","",'csv２'!AG10)</f>
        <v>0</v>
      </c>
      <c r="AH210" s="18">
        <f t="shared" si="45"/>
        <v>0</v>
      </c>
      <c r="AJ210" s="18">
        <v>209</v>
      </c>
      <c r="AK210" s="18" t="str">
        <f t="shared" si="46"/>
        <v/>
      </c>
      <c r="AL210" s="18" t="str">
        <f t="shared" si="47"/>
        <v/>
      </c>
      <c r="AM210" s="18" t="str">
        <f t="shared" si="48"/>
        <v/>
      </c>
      <c r="AN210" s="18" t="str">
        <f t="shared" si="49"/>
        <v/>
      </c>
      <c r="AO210" s="18" t="e">
        <f t="shared" si="50"/>
        <v>#N/A</v>
      </c>
      <c r="AP210" s="18" t="str">
        <f t="shared" si="51"/>
        <v/>
      </c>
    </row>
    <row r="211" spans="1:42">
      <c r="A211" s="18">
        <f>COUNT(E$2:E211)</f>
        <v>0</v>
      </c>
      <c r="B211" s="18" t="str">
        <f>IF('csv２'!B11="","",'csv２'!B11)</f>
        <v/>
      </c>
      <c r="C211" s="18" t="str">
        <f>IF('csv２'!C11="","",'csv２'!C11)</f>
        <v/>
      </c>
      <c r="D211" s="18" t="str">
        <f>IF('csv２'!D11="","",'csv２'!D11)</f>
        <v/>
      </c>
      <c r="E211" s="18" t="str">
        <f>IF('csv２'!E11="","",'csv２'!E11)</f>
        <v/>
      </c>
      <c r="F211" s="18" t="str">
        <f>IF('csv２'!F11="","",'csv２'!F11)</f>
        <v/>
      </c>
      <c r="G211" s="18" t="str">
        <f>IF('csv２'!G11="","",'csv２'!G11)</f>
        <v/>
      </c>
      <c r="H211" s="18" t="str">
        <f>IF('csv２'!H11="","",'csv２'!H11)</f>
        <v/>
      </c>
      <c r="I211" s="18" t="str">
        <f>IF('csv２'!I11="","",'csv２'!I11)</f>
        <v/>
      </c>
      <c r="J211" s="18" t="str">
        <f>IF('csv２'!J11="","",'csv２'!J11)</f>
        <v/>
      </c>
      <c r="K211" s="18" t="str">
        <f>IF('csv２'!K11="","",'csv２'!K11)</f>
        <v/>
      </c>
      <c r="L211" s="18">
        <f>IF('csv２'!L11="","",'csv２'!L11)</f>
        <v>9</v>
      </c>
      <c r="M211" s="18" t="str">
        <f>IF('csv２'!M11="","",'csv２'!M11)</f>
        <v/>
      </c>
      <c r="N211" s="18" t="str">
        <f>IF('csv２'!N11="","",'csv２'!N11)</f>
        <v/>
      </c>
      <c r="O211" s="18" t="str">
        <f>IF('csv２'!O11="","",'csv２'!O11)</f>
        <v/>
      </c>
      <c r="P211" s="18">
        <f>IF('csv２'!P11="","",'csv２'!P11)</f>
        <v>0</v>
      </c>
      <c r="Q211" s="18">
        <f>IF('csv２'!Q11="","",'csv２'!Q11)</f>
        <v>0</v>
      </c>
      <c r="R211" s="18">
        <f t="shared" si="41"/>
        <v>0</v>
      </c>
      <c r="S211" s="18" t="str">
        <f>IF('csv２'!S11="","",'csv２'!S11)</f>
        <v/>
      </c>
      <c r="T211" s="18">
        <f>IF('csv２'!T11="","",'csv２'!T11)</f>
        <v>0</v>
      </c>
      <c r="U211" s="18">
        <f>IF('csv２'!U11="","",'csv２'!U11)</f>
        <v>0</v>
      </c>
      <c r="V211" s="18">
        <f t="shared" si="42"/>
        <v>0</v>
      </c>
      <c r="W211" s="18" t="str">
        <f>IF('csv２'!W11="","",'csv２'!W11)</f>
        <v/>
      </c>
      <c r="X211" s="18">
        <f>IF('csv２'!X11="","",'csv２'!X11)</f>
        <v>0</v>
      </c>
      <c r="Y211" s="18">
        <f>IF('csv２'!Y11="","",'csv２'!Y11)</f>
        <v>0</v>
      </c>
      <c r="Z211" s="18">
        <f t="shared" si="43"/>
        <v>0</v>
      </c>
      <c r="AA211" s="18" t="str">
        <f>IF('csv２'!AA11="","",'csv２'!AA11)</f>
        <v/>
      </c>
      <c r="AB211" s="18">
        <f>IF('csv２'!AB11="","",'csv２'!AB11)</f>
        <v>0</v>
      </c>
      <c r="AC211" s="18">
        <f>IF('csv２'!AC11="","",'csv２'!AC11)</f>
        <v>0</v>
      </c>
      <c r="AD211" s="18">
        <f t="shared" si="44"/>
        <v>0</v>
      </c>
      <c r="AE211" s="18" t="str">
        <f>IF('csv２'!AE11="","",'csv２'!AE11)</f>
        <v/>
      </c>
      <c r="AF211" s="18">
        <f>IF('csv２'!AF11="","",'csv２'!AF11)</f>
        <v>0</v>
      </c>
      <c r="AG211" s="18">
        <f>IF('csv２'!AG11="","",'csv２'!AG11)</f>
        <v>0</v>
      </c>
      <c r="AH211" s="18">
        <f t="shared" si="45"/>
        <v>0</v>
      </c>
      <c r="AJ211" s="18">
        <v>210</v>
      </c>
      <c r="AK211" s="18" t="str">
        <f t="shared" si="46"/>
        <v/>
      </c>
      <c r="AL211" s="18" t="str">
        <f t="shared" si="47"/>
        <v/>
      </c>
      <c r="AM211" s="18" t="str">
        <f t="shared" si="48"/>
        <v/>
      </c>
      <c r="AN211" s="18" t="str">
        <f t="shared" si="49"/>
        <v/>
      </c>
      <c r="AO211" s="18" t="e">
        <f t="shared" si="50"/>
        <v>#N/A</v>
      </c>
      <c r="AP211" s="18" t="str">
        <f t="shared" si="51"/>
        <v/>
      </c>
    </row>
    <row r="212" spans="1:42">
      <c r="A212" s="18">
        <f>COUNT(E$2:E212)</f>
        <v>0</v>
      </c>
      <c r="B212" s="18" t="str">
        <f>IF('csv２'!B12="","",'csv２'!B12)</f>
        <v/>
      </c>
      <c r="C212" s="18" t="str">
        <f>IF('csv２'!C12="","",'csv２'!C12)</f>
        <v/>
      </c>
      <c r="D212" s="18" t="str">
        <f>IF('csv２'!D12="","",'csv２'!D12)</f>
        <v/>
      </c>
      <c r="E212" s="18" t="str">
        <f>IF('csv２'!E12="","",'csv２'!E12)</f>
        <v/>
      </c>
      <c r="F212" s="18" t="str">
        <f>IF('csv２'!F12="","",'csv２'!F12)</f>
        <v/>
      </c>
      <c r="G212" s="18" t="str">
        <f>IF('csv２'!G12="","",'csv２'!G12)</f>
        <v/>
      </c>
      <c r="H212" s="18" t="str">
        <f>IF('csv２'!H12="","",'csv２'!H12)</f>
        <v/>
      </c>
      <c r="I212" s="18" t="str">
        <f>IF('csv２'!I12="","",'csv２'!I12)</f>
        <v/>
      </c>
      <c r="J212" s="18" t="str">
        <f>IF('csv２'!J12="","",'csv２'!J12)</f>
        <v/>
      </c>
      <c r="K212" s="18" t="str">
        <f>IF('csv２'!K12="","",'csv２'!K12)</f>
        <v/>
      </c>
      <c r="L212" s="18">
        <f>IF('csv２'!L12="","",'csv２'!L12)</f>
        <v>10</v>
      </c>
      <c r="M212" s="18" t="str">
        <f>IF('csv２'!M12="","",'csv２'!M12)</f>
        <v/>
      </c>
      <c r="N212" s="18" t="str">
        <f>IF('csv２'!N12="","",'csv２'!N12)</f>
        <v/>
      </c>
      <c r="O212" s="18" t="str">
        <f>IF('csv２'!O12="","",'csv２'!O12)</f>
        <v/>
      </c>
      <c r="P212" s="18">
        <f>IF('csv２'!P12="","",'csv２'!P12)</f>
        <v>0</v>
      </c>
      <c r="Q212" s="18">
        <f>IF('csv２'!Q12="","",'csv２'!Q12)</f>
        <v>0</v>
      </c>
      <c r="R212" s="18">
        <f t="shared" si="41"/>
        <v>0</v>
      </c>
      <c r="S212" s="18" t="str">
        <f>IF('csv２'!S12="","",'csv２'!S12)</f>
        <v/>
      </c>
      <c r="T212" s="18">
        <f>IF('csv２'!T12="","",'csv２'!T12)</f>
        <v>0</v>
      </c>
      <c r="U212" s="18">
        <f>IF('csv２'!U12="","",'csv２'!U12)</f>
        <v>0</v>
      </c>
      <c r="V212" s="18">
        <f t="shared" si="42"/>
        <v>0</v>
      </c>
      <c r="W212" s="18" t="str">
        <f>IF('csv２'!W12="","",'csv２'!W12)</f>
        <v/>
      </c>
      <c r="X212" s="18">
        <f>IF('csv２'!X12="","",'csv２'!X12)</f>
        <v>0</v>
      </c>
      <c r="Y212" s="18">
        <f>IF('csv２'!Y12="","",'csv２'!Y12)</f>
        <v>0</v>
      </c>
      <c r="Z212" s="18">
        <f t="shared" si="43"/>
        <v>0</v>
      </c>
      <c r="AA212" s="18" t="str">
        <f>IF('csv２'!AA12="","",'csv２'!AA12)</f>
        <v/>
      </c>
      <c r="AB212" s="18">
        <f>IF('csv２'!AB12="","",'csv２'!AB12)</f>
        <v>0</v>
      </c>
      <c r="AC212" s="18">
        <f>IF('csv２'!AC12="","",'csv２'!AC12)</f>
        <v>0</v>
      </c>
      <c r="AD212" s="18">
        <f t="shared" si="44"/>
        <v>0</v>
      </c>
      <c r="AE212" s="18" t="str">
        <f>IF('csv２'!AE12="","",'csv２'!AE12)</f>
        <v/>
      </c>
      <c r="AF212" s="18">
        <f>IF('csv２'!AF12="","",'csv２'!AF12)</f>
        <v>0</v>
      </c>
      <c r="AG212" s="18">
        <f>IF('csv２'!AG12="","",'csv２'!AG12)</f>
        <v>0</v>
      </c>
      <c r="AH212" s="18">
        <f t="shared" si="45"/>
        <v>0</v>
      </c>
      <c r="AJ212" s="18">
        <v>211</v>
      </c>
      <c r="AK212" s="18" t="str">
        <f t="shared" si="46"/>
        <v/>
      </c>
      <c r="AL212" s="18" t="str">
        <f t="shared" si="47"/>
        <v/>
      </c>
      <c r="AM212" s="18" t="str">
        <f t="shared" si="48"/>
        <v/>
      </c>
      <c r="AN212" s="18" t="str">
        <f t="shared" si="49"/>
        <v/>
      </c>
      <c r="AO212" s="18" t="e">
        <f t="shared" si="50"/>
        <v>#N/A</v>
      </c>
      <c r="AP212" s="18" t="str">
        <f t="shared" si="51"/>
        <v/>
      </c>
    </row>
    <row r="213" spans="1:42">
      <c r="A213" s="18">
        <f>COUNT(E$2:E213)</f>
        <v>0</v>
      </c>
      <c r="B213" s="18" t="str">
        <f>IF('csv２'!B13="","",'csv２'!B13)</f>
        <v/>
      </c>
      <c r="C213" s="18" t="str">
        <f>IF('csv２'!C13="","",'csv２'!C13)</f>
        <v/>
      </c>
      <c r="D213" s="18" t="str">
        <f>IF('csv２'!D13="","",'csv２'!D13)</f>
        <v/>
      </c>
      <c r="E213" s="18" t="str">
        <f>IF('csv２'!E13="","",'csv２'!E13)</f>
        <v/>
      </c>
      <c r="F213" s="18" t="str">
        <f>IF('csv２'!F13="","",'csv２'!F13)</f>
        <v/>
      </c>
      <c r="G213" s="18" t="str">
        <f>IF('csv２'!G13="","",'csv２'!G13)</f>
        <v/>
      </c>
      <c r="H213" s="18" t="str">
        <f>IF('csv２'!H13="","",'csv２'!H13)</f>
        <v/>
      </c>
      <c r="I213" s="18" t="str">
        <f>IF('csv２'!I13="","",'csv２'!I13)</f>
        <v/>
      </c>
      <c r="J213" s="18" t="str">
        <f>IF('csv２'!J13="","",'csv２'!J13)</f>
        <v/>
      </c>
      <c r="K213" s="18" t="str">
        <f>IF('csv２'!K13="","",'csv２'!K13)</f>
        <v/>
      </c>
      <c r="L213" s="18">
        <f>IF('csv２'!L13="","",'csv２'!L13)</f>
        <v>11</v>
      </c>
      <c r="M213" s="18" t="str">
        <f>IF('csv２'!M13="","",'csv２'!M13)</f>
        <v/>
      </c>
      <c r="N213" s="18" t="str">
        <f>IF('csv２'!N13="","",'csv２'!N13)</f>
        <v/>
      </c>
      <c r="O213" s="18" t="str">
        <f>IF('csv２'!O13="","",'csv２'!O13)</f>
        <v/>
      </c>
      <c r="P213" s="18">
        <f>IF('csv２'!P13="","",'csv２'!P13)</f>
        <v>0</v>
      </c>
      <c r="Q213" s="18">
        <f>IF('csv２'!Q13="","",'csv２'!Q13)</f>
        <v>0</v>
      </c>
      <c r="R213" s="18">
        <f t="shared" si="41"/>
        <v>0</v>
      </c>
      <c r="S213" s="18" t="str">
        <f>IF('csv２'!S13="","",'csv２'!S13)</f>
        <v/>
      </c>
      <c r="T213" s="18">
        <f>IF('csv２'!T13="","",'csv２'!T13)</f>
        <v>0</v>
      </c>
      <c r="U213" s="18">
        <f>IF('csv２'!U13="","",'csv２'!U13)</f>
        <v>0</v>
      </c>
      <c r="V213" s="18">
        <f t="shared" si="42"/>
        <v>0</v>
      </c>
      <c r="W213" s="18" t="str">
        <f>IF('csv２'!W13="","",'csv２'!W13)</f>
        <v/>
      </c>
      <c r="X213" s="18">
        <f>IF('csv２'!X13="","",'csv２'!X13)</f>
        <v>0</v>
      </c>
      <c r="Y213" s="18">
        <f>IF('csv２'!Y13="","",'csv２'!Y13)</f>
        <v>0</v>
      </c>
      <c r="Z213" s="18">
        <f t="shared" si="43"/>
        <v>0</v>
      </c>
      <c r="AA213" s="18" t="str">
        <f>IF('csv２'!AA13="","",'csv２'!AA13)</f>
        <v/>
      </c>
      <c r="AB213" s="18">
        <f>IF('csv２'!AB13="","",'csv２'!AB13)</f>
        <v>0</v>
      </c>
      <c r="AC213" s="18">
        <f>IF('csv２'!AC13="","",'csv２'!AC13)</f>
        <v>0</v>
      </c>
      <c r="AD213" s="18">
        <f t="shared" si="44"/>
        <v>0</v>
      </c>
      <c r="AE213" s="18" t="str">
        <f>IF('csv２'!AE13="","",'csv２'!AE13)</f>
        <v/>
      </c>
      <c r="AF213" s="18">
        <f>IF('csv２'!AF13="","",'csv２'!AF13)</f>
        <v>0</v>
      </c>
      <c r="AG213" s="18">
        <f>IF('csv２'!AG13="","",'csv２'!AG13)</f>
        <v>0</v>
      </c>
      <c r="AH213" s="18">
        <f t="shared" si="45"/>
        <v>0</v>
      </c>
      <c r="AJ213" s="18">
        <v>212</v>
      </c>
      <c r="AK213" s="18" t="str">
        <f t="shared" si="46"/>
        <v/>
      </c>
      <c r="AL213" s="18" t="str">
        <f t="shared" si="47"/>
        <v/>
      </c>
      <c r="AM213" s="18" t="str">
        <f t="shared" si="48"/>
        <v/>
      </c>
      <c r="AN213" s="18" t="str">
        <f t="shared" si="49"/>
        <v/>
      </c>
      <c r="AO213" s="18" t="e">
        <f t="shared" si="50"/>
        <v>#N/A</v>
      </c>
      <c r="AP213" s="18" t="str">
        <f t="shared" si="51"/>
        <v/>
      </c>
    </row>
    <row r="214" spans="1:42">
      <c r="A214" s="18">
        <f>COUNT(E$2:E214)</f>
        <v>0</v>
      </c>
      <c r="B214" s="18" t="str">
        <f>IF('csv２'!B14="","",'csv２'!B14)</f>
        <v/>
      </c>
      <c r="C214" s="18" t="str">
        <f>IF('csv２'!C14="","",'csv２'!C14)</f>
        <v/>
      </c>
      <c r="D214" s="18" t="str">
        <f>IF('csv２'!D14="","",'csv２'!D14)</f>
        <v/>
      </c>
      <c r="E214" s="18" t="str">
        <f>IF('csv２'!E14="","",'csv２'!E14)</f>
        <v/>
      </c>
      <c r="F214" s="18" t="str">
        <f>IF('csv２'!F14="","",'csv２'!F14)</f>
        <v/>
      </c>
      <c r="G214" s="18" t="str">
        <f>IF('csv２'!G14="","",'csv２'!G14)</f>
        <v/>
      </c>
      <c r="H214" s="18" t="str">
        <f>IF('csv２'!H14="","",'csv２'!H14)</f>
        <v/>
      </c>
      <c r="I214" s="18" t="str">
        <f>IF('csv２'!I14="","",'csv２'!I14)</f>
        <v/>
      </c>
      <c r="J214" s="18" t="str">
        <f>IF('csv２'!J14="","",'csv２'!J14)</f>
        <v/>
      </c>
      <c r="K214" s="18" t="str">
        <f>IF('csv２'!K14="","",'csv２'!K14)</f>
        <v/>
      </c>
      <c r="L214" s="18">
        <f>IF('csv２'!L14="","",'csv２'!L14)</f>
        <v>12</v>
      </c>
      <c r="M214" s="18" t="str">
        <f>IF('csv２'!M14="","",'csv２'!M14)</f>
        <v/>
      </c>
      <c r="N214" s="18" t="str">
        <f>IF('csv２'!N14="","",'csv２'!N14)</f>
        <v/>
      </c>
      <c r="O214" s="18" t="str">
        <f>IF('csv２'!O14="","",'csv２'!O14)</f>
        <v/>
      </c>
      <c r="P214" s="18">
        <f>IF('csv２'!P14="","",'csv２'!P14)</f>
        <v>0</v>
      </c>
      <c r="Q214" s="18">
        <f>IF('csv２'!Q14="","",'csv２'!Q14)</f>
        <v>0</v>
      </c>
      <c r="R214" s="18">
        <f t="shared" si="41"/>
        <v>0</v>
      </c>
      <c r="S214" s="18" t="str">
        <f>IF('csv２'!S14="","",'csv２'!S14)</f>
        <v/>
      </c>
      <c r="T214" s="18">
        <f>IF('csv２'!T14="","",'csv２'!T14)</f>
        <v>0</v>
      </c>
      <c r="U214" s="18">
        <f>IF('csv２'!U14="","",'csv２'!U14)</f>
        <v>0</v>
      </c>
      <c r="V214" s="18">
        <f t="shared" si="42"/>
        <v>0</v>
      </c>
      <c r="W214" s="18" t="str">
        <f>IF('csv２'!W14="","",'csv２'!W14)</f>
        <v/>
      </c>
      <c r="X214" s="18">
        <f>IF('csv２'!X14="","",'csv２'!X14)</f>
        <v>0</v>
      </c>
      <c r="Y214" s="18">
        <f>IF('csv２'!Y14="","",'csv２'!Y14)</f>
        <v>0</v>
      </c>
      <c r="Z214" s="18">
        <f t="shared" si="43"/>
        <v>0</v>
      </c>
      <c r="AA214" s="18" t="str">
        <f>IF('csv２'!AA14="","",'csv２'!AA14)</f>
        <v/>
      </c>
      <c r="AB214" s="18">
        <f>IF('csv２'!AB14="","",'csv２'!AB14)</f>
        <v>0</v>
      </c>
      <c r="AC214" s="18">
        <f>IF('csv２'!AC14="","",'csv２'!AC14)</f>
        <v>0</v>
      </c>
      <c r="AD214" s="18">
        <f t="shared" si="44"/>
        <v>0</v>
      </c>
      <c r="AE214" s="18" t="str">
        <f>IF('csv２'!AE14="","",'csv２'!AE14)</f>
        <v/>
      </c>
      <c r="AF214" s="18">
        <f>IF('csv２'!AF14="","",'csv２'!AF14)</f>
        <v>0</v>
      </c>
      <c r="AG214" s="18">
        <f>IF('csv２'!AG14="","",'csv２'!AG14)</f>
        <v>0</v>
      </c>
      <c r="AH214" s="18">
        <f t="shared" si="45"/>
        <v>0</v>
      </c>
      <c r="AJ214" s="18">
        <v>213</v>
      </c>
      <c r="AK214" s="18" t="str">
        <f t="shared" si="46"/>
        <v/>
      </c>
      <c r="AL214" s="18" t="str">
        <f t="shared" si="47"/>
        <v/>
      </c>
      <c r="AM214" s="18" t="str">
        <f t="shared" si="48"/>
        <v/>
      </c>
      <c r="AN214" s="18" t="str">
        <f t="shared" si="49"/>
        <v/>
      </c>
      <c r="AO214" s="18" t="e">
        <f t="shared" si="50"/>
        <v>#N/A</v>
      </c>
      <c r="AP214" s="18" t="str">
        <f t="shared" si="51"/>
        <v/>
      </c>
    </row>
    <row r="215" spans="1:42">
      <c r="A215" s="18">
        <f>COUNT(E$2:E215)</f>
        <v>0</v>
      </c>
      <c r="B215" s="18" t="str">
        <f>IF('csv２'!B15="","",'csv２'!B15)</f>
        <v/>
      </c>
      <c r="C215" s="18" t="str">
        <f>IF('csv２'!C15="","",'csv２'!C15)</f>
        <v/>
      </c>
      <c r="D215" s="18" t="str">
        <f>IF('csv２'!D15="","",'csv２'!D15)</f>
        <v/>
      </c>
      <c r="E215" s="18" t="str">
        <f>IF('csv２'!E15="","",'csv２'!E15)</f>
        <v/>
      </c>
      <c r="F215" s="18" t="str">
        <f>IF('csv２'!F15="","",'csv２'!F15)</f>
        <v/>
      </c>
      <c r="G215" s="18" t="str">
        <f>IF('csv２'!G15="","",'csv２'!G15)</f>
        <v/>
      </c>
      <c r="H215" s="18" t="str">
        <f>IF('csv２'!H15="","",'csv２'!H15)</f>
        <v/>
      </c>
      <c r="I215" s="18" t="str">
        <f>IF('csv２'!I15="","",'csv２'!I15)</f>
        <v/>
      </c>
      <c r="J215" s="18" t="str">
        <f>IF('csv２'!J15="","",'csv２'!J15)</f>
        <v/>
      </c>
      <c r="K215" s="18" t="str">
        <f>IF('csv２'!K15="","",'csv２'!K15)</f>
        <v/>
      </c>
      <c r="L215" s="18">
        <f>IF('csv２'!L15="","",'csv２'!L15)</f>
        <v>13</v>
      </c>
      <c r="M215" s="18" t="str">
        <f>IF('csv２'!M15="","",'csv２'!M15)</f>
        <v/>
      </c>
      <c r="N215" s="18" t="str">
        <f>IF('csv２'!N15="","",'csv２'!N15)</f>
        <v/>
      </c>
      <c r="O215" s="18" t="str">
        <f>IF('csv２'!O15="","",'csv２'!O15)</f>
        <v/>
      </c>
      <c r="P215" s="18">
        <f>IF('csv２'!P15="","",'csv２'!P15)</f>
        <v>0</v>
      </c>
      <c r="Q215" s="18">
        <f>IF('csv２'!Q15="","",'csv２'!Q15)</f>
        <v>0</v>
      </c>
      <c r="R215" s="18">
        <f t="shared" si="41"/>
        <v>0</v>
      </c>
      <c r="S215" s="18" t="str">
        <f>IF('csv２'!S15="","",'csv２'!S15)</f>
        <v/>
      </c>
      <c r="T215" s="18">
        <f>IF('csv２'!T15="","",'csv２'!T15)</f>
        <v>0</v>
      </c>
      <c r="U215" s="18">
        <f>IF('csv２'!U15="","",'csv２'!U15)</f>
        <v>0</v>
      </c>
      <c r="V215" s="18">
        <f t="shared" si="42"/>
        <v>0</v>
      </c>
      <c r="W215" s="18" t="str">
        <f>IF('csv２'!W15="","",'csv２'!W15)</f>
        <v/>
      </c>
      <c r="X215" s="18">
        <f>IF('csv２'!X15="","",'csv２'!X15)</f>
        <v>0</v>
      </c>
      <c r="Y215" s="18">
        <f>IF('csv２'!Y15="","",'csv２'!Y15)</f>
        <v>0</v>
      </c>
      <c r="Z215" s="18">
        <f t="shared" si="43"/>
        <v>0</v>
      </c>
      <c r="AA215" s="18" t="str">
        <f>IF('csv２'!AA15="","",'csv２'!AA15)</f>
        <v/>
      </c>
      <c r="AB215" s="18">
        <f>IF('csv２'!AB15="","",'csv２'!AB15)</f>
        <v>0</v>
      </c>
      <c r="AC215" s="18">
        <f>IF('csv２'!AC15="","",'csv２'!AC15)</f>
        <v>0</v>
      </c>
      <c r="AD215" s="18">
        <f t="shared" si="44"/>
        <v>0</v>
      </c>
      <c r="AE215" s="18" t="str">
        <f>IF('csv２'!AE15="","",'csv２'!AE15)</f>
        <v/>
      </c>
      <c r="AF215" s="18">
        <f>IF('csv２'!AF15="","",'csv２'!AF15)</f>
        <v>0</v>
      </c>
      <c r="AG215" s="18">
        <f>IF('csv２'!AG15="","",'csv２'!AG15)</f>
        <v>0</v>
      </c>
      <c r="AH215" s="18">
        <f t="shared" si="45"/>
        <v>0</v>
      </c>
      <c r="AJ215" s="18">
        <v>214</v>
      </c>
      <c r="AK215" s="18" t="str">
        <f t="shared" si="46"/>
        <v/>
      </c>
      <c r="AL215" s="18" t="str">
        <f t="shared" si="47"/>
        <v/>
      </c>
      <c r="AM215" s="18" t="str">
        <f t="shared" si="48"/>
        <v/>
      </c>
      <c r="AN215" s="18" t="str">
        <f t="shared" si="49"/>
        <v/>
      </c>
      <c r="AO215" s="18" t="e">
        <f t="shared" si="50"/>
        <v>#N/A</v>
      </c>
      <c r="AP215" s="18" t="str">
        <f t="shared" si="51"/>
        <v/>
      </c>
    </row>
    <row r="216" spans="1:42">
      <c r="A216" s="18">
        <f>COUNT(E$2:E216)</f>
        <v>0</v>
      </c>
      <c r="B216" s="18" t="str">
        <f>IF('csv２'!B16="","",'csv２'!B16)</f>
        <v/>
      </c>
      <c r="C216" s="18" t="str">
        <f>IF('csv２'!C16="","",'csv２'!C16)</f>
        <v/>
      </c>
      <c r="D216" s="18" t="str">
        <f>IF('csv２'!D16="","",'csv２'!D16)</f>
        <v/>
      </c>
      <c r="E216" s="18" t="str">
        <f>IF('csv２'!E16="","",'csv２'!E16)</f>
        <v/>
      </c>
      <c r="F216" s="18" t="str">
        <f>IF('csv２'!F16="","",'csv２'!F16)</f>
        <v/>
      </c>
      <c r="G216" s="18" t="str">
        <f>IF('csv２'!G16="","",'csv２'!G16)</f>
        <v/>
      </c>
      <c r="H216" s="18" t="str">
        <f>IF('csv２'!H16="","",'csv２'!H16)</f>
        <v/>
      </c>
      <c r="I216" s="18" t="str">
        <f>IF('csv２'!I16="","",'csv２'!I16)</f>
        <v/>
      </c>
      <c r="J216" s="18" t="str">
        <f>IF('csv２'!J16="","",'csv２'!J16)</f>
        <v/>
      </c>
      <c r="K216" s="18" t="str">
        <f>IF('csv２'!K16="","",'csv２'!K16)</f>
        <v/>
      </c>
      <c r="L216" s="18">
        <f>IF('csv２'!L16="","",'csv２'!L16)</f>
        <v>14</v>
      </c>
      <c r="M216" s="18" t="str">
        <f>IF('csv２'!M16="","",'csv２'!M16)</f>
        <v/>
      </c>
      <c r="N216" s="18" t="str">
        <f>IF('csv２'!N16="","",'csv２'!N16)</f>
        <v/>
      </c>
      <c r="O216" s="18" t="str">
        <f>IF('csv２'!O16="","",'csv２'!O16)</f>
        <v/>
      </c>
      <c r="P216" s="18">
        <f>IF('csv２'!P16="","",'csv２'!P16)</f>
        <v>0</v>
      </c>
      <c r="Q216" s="18">
        <f>IF('csv２'!Q16="","",'csv２'!Q16)</f>
        <v>0</v>
      </c>
      <c r="R216" s="18">
        <f t="shared" si="41"/>
        <v>0</v>
      </c>
      <c r="S216" s="18" t="str">
        <f>IF('csv２'!S16="","",'csv２'!S16)</f>
        <v/>
      </c>
      <c r="T216" s="18">
        <f>IF('csv２'!T16="","",'csv２'!T16)</f>
        <v>0</v>
      </c>
      <c r="U216" s="18">
        <f>IF('csv２'!U16="","",'csv２'!U16)</f>
        <v>0</v>
      </c>
      <c r="V216" s="18">
        <f t="shared" si="42"/>
        <v>0</v>
      </c>
      <c r="W216" s="18" t="str">
        <f>IF('csv２'!W16="","",'csv２'!W16)</f>
        <v/>
      </c>
      <c r="X216" s="18">
        <f>IF('csv２'!X16="","",'csv２'!X16)</f>
        <v>0</v>
      </c>
      <c r="Y216" s="18">
        <f>IF('csv２'!Y16="","",'csv２'!Y16)</f>
        <v>0</v>
      </c>
      <c r="Z216" s="18">
        <f t="shared" si="43"/>
        <v>0</v>
      </c>
      <c r="AA216" s="18" t="str">
        <f>IF('csv２'!AA16="","",'csv２'!AA16)</f>
        <v/>
      </c>
      <c r="AB216" s="18">
        <f>IF('csv２'!AB16="","",'csv２'!AB16)</f>
        <v>0</v>
      </c>
      <c r="AC216" s="18">
        <f>IF('csv２'!AC16="","",'csv２'!AC16)</f>
        <v>0</v>
      </c>
      <c r="AD216" s="18">
        <f t="shared" si="44"/>
        <v>0</v>
      </c>
      <c r="AE216" s="18" t="str">
        <f>IF('csv２'!AE16="","",'csv２'!AE16)</f>
        <v/>
      </c>
      <c r="AF216" s="18">
        <f>IF('csv２'!AF16="","",'csv２'!AF16)</f>
        <v>0</v>
      </c>
      <c r="AG216" s="18">
        <f>IF('csv２'!AG16="","",'csv２'!AG16)</f>
        <v>0</v>
      </c>
      <c r="AH216" s="18">
        <f t="shared" si="45"/>
        <v>0</v>
      </c>
      <c r="AJ216" s="18">
        <v>215</v>
      </c>
      <c r="AK216" s="18" t="str">
        <f t="shared" si="46"/>
        <v/>
      </c>
      <c r="AL216" s="18" t="str">
        <f t="shared" si="47"/>
        <v/>
      </c>
      <c r="AM216" s="18" t="str">
        <f t="shared" si="48"/>
        <v/>
      </c>
      <c r="AN216" s="18" t="str">
        <f t="shared" si="49"/>
        <v/>
      </c>
      <c r="AO216" s="18" t="e">
        <f t="shared" si="50"/>
        <v>#N/A</v>
      </c>
      <c r="AP216" s="18" t="str">
        <f t="shared" si="51"/>
        <v/>
      </c>
    </row>
    <row r="217" spans="1:42">
      <c r="A217" s="18">
        <f>COUNT(E$2:E217)</f>
        <v>0</v>
      </c>
      <c r="B217" s="18" t="str">
        <f>IF('csv２'!B17="","",'csv２'!B17)</f>
        <v/>
      </c>
      <c r="C217" s="18" t="str">
        <f>IF('csv２'!C17="","",'csv２'!C17)</f>
        <v/>
      </c>
      <c r="D217" s="18" t="str">
        <f>IF('csv２'!D17="","",'csv２'!D17)</f>
        <v/>
      </c>
      <c r="E217" s="18" t="str">
        <f>IF('csv２'!E17="","",'csv２'!E17)</f>
        <v/>
      </c>
      <c r="F217" s="18" t="str">
        <f>IF('csv２'!F17="","",'csv２'!F17)</f>
        <v/>
      </c>
      <c r="G217" s="18" t="str">
        <f>IF('csv２'!G17="","",'csv２'!G17)</f>
        <v/>
      </c>
      <c r="H217" s="18" t="str">
        <f>IF('csv２'!H17="","",'csv２'!H17)</f>
        <v/>
      </c>
      <c r="I217" s="18" t="str">
        <f>IF('csv２'!I17="","",'csv２'!I17)</f>
        <v/>
      </c>
      <c r="J217" s="18" t="str">
        <f>IF('csv２'!J17="","",'csv２'!J17)</f>
        <v/>
      </c>
      <c r="K217" s="18" t="str">
        <f>IF('csv２'!K17="","",'csv２'!K17)</f>
        <v/>
      </c>
      <c r="L217" s="18">
        <f>IF('csv２'!L17="","",'csv２'!L17)</f>
        <v>15</v>
      </c>
      <c r="M217" s="18" t="str">
        <f>IF('csv２'!M17="","",'csv２'!M17)</f>
        <v/>
      </c>
      <c r="N217" s="18" t="str">
        <f>IF('csv２'!N17="","",'csv２'!N17)</f>
        <v/>
      </c>
      <c r="O217" s="18" t="str">
        <f>IF('csv２'!O17="","",'csv２'!O17)</f>
        <v/>
      </c>
      <c r="P217" s="18">
        <f>IF('csv２'!P17="","",'csv２'!P17)</f>
        <v>0</v>
      </c>
      <c r="Q217" s="18">
        <f>IF('csv２'!Q17="","",'csv２'!Q17)</f>
        <v>0</v>
      </c>
      <c r="R217" s="18">
        <f t="shared" si="41"/>
        <v>0</v>
      </c>
      <c r="S217" s="18" t="str">
        <f>IF('csv２'!S17="","",'csv２'!S17)</f>
        <v/>
      </c>
      <c r="T217" s="18">
        <f>IF('csv２'!T17="","",'csv２'!T17)</f>
        <v>0</v>
      </c>
      <c r="U217" s="18">
        <f>IF('csv２'!U17="","",'csv２'!U17)</f>
        <v>0</v>
      </c>
      <c r="V217" s="18">
        <f t="shared" si="42"/>
        <v>0</v>
      </c>
      <c r="W217" s="18" t="str">
        <f>IF('csv２'!W17="","",'csv２'!W17)</f>
        <v/>
      </c>
      <c r="X217" s="18">
        <f>IF('csv２'!X17="","",'csv２'!X17)</f>
        <v>0</v>
      </c>
      <c r="Y217" s="18">
        <f>IF('csv２'!Y17="","",'csv２'!Y17)</f>
        <v>0</v>
      </c>
      <c r="Z217" s="18">
        <f t="shared" si="43"/>
        <v>0</v>
      </c>
      <c r="AA217" s="18" t="str">
        <f>IF('csv２'!AA17="","",'csv２'!AA17)</f>
        <v/>
      </c>
      <c r="AB217" s="18">
        <f>IF('csv２'!AB17="","",'csv２'!AB17)</f>
        <v>0</v>
      </c>
      <c r="AC217" s="18">
        <f>IF('csv２'!AC17="","",'csv２'!AC17)</f>
        <v>0</v>
      </c>
      <c r="AD217" s="18">
        <f t="shared" si="44"/>
        <v>0</v>
      </c>
      <c r="AE217" s="18" t="str">
        <f>IF('csv２'!AE17="","",'csv２'!AE17)</f>
        <v/>
      </c>
      <c r="AF217" s="18">
        <f>IF('csv２'!AF17="","",'csv２'!AF17)</f>
        <v>0</v>
      </c>
      <c r="AG217" s="18">
        <f>IF('csv２'!AG17="","",'csv２'!AG17)</f>
        <v>0</v>
      </c>
      <c r="AH217" s="18">
        <f t="shared" si="45"/>
        <v>0</v>
      </c>
      <c r="AJ217" s="18">
        <v>216</v>
      </c>
      <c r="AK217" s="18" t="str">
        <f t="shared" si="46"/>
        <v/>
      </c>
      <c r="AL217" s="18" t="str">
        <f t="shared" si="47"/>
        <v/>
      </c>
      <c r="AM217" s="18" t="str">
        <f t="shared" si="48"/>
        <v/>
      </c>
      <c r="AN217" s="18" t="str">
        <f t="shared" si="49"/>
        <v/>
      </c>
      <c r="AO217" s="18" t="e">
        <f t="shared" si="50"/>
        <v>#N/A</v>
      </c>
      <c r="AP217" s="18" t="str">
        <f t="shared" si="51"/>
        <v/>
      </c>
    </row>
    <row r="218" spans="1:42">
      <c r="A218" s="18">
        <f>COUNT(E$2:E218)</f>
        <v>0</v>
      </c>
      <c r="B218" s="18" t="str">
        <f>IF('csv２'!B18="","",'csv２'!B18)</f>
        <v/>
      </c>
      <c r="C218" s="18" t="str">
        <f>IF('csv２'!C18="","",'csv２'!C18)</f>
        <v/>
      </c>
      <c r="D218" s="18" t="str">
        <f>IF('csv２'!D18="","",'csv２'!D18)</f>
        <v/>
      </c>
      <c r="E218" s="18" t="str">
        <f>IF('csv２'!E18="","",'csv２'!E18)</f>
        <v/>
      </c>
      <c r="F218" s="18" t="str">
        <f>IF('csv２'!F18="","",'csv２'!F18)</f>
        <v/>
      </c>
      <c r="G218" s="18" t="str">
        <f>IF('csv２'!G18="","",'csv２'!G18)</f>
        <v/>
      </c>
      <c r="H218" s="18" t="str">
        <f>IF('csv２'!H18="","",'csv２'!H18)</f>
        <v/>
      </c>
      <c r="I218" s="18" t="str">
        <f>IF('csv２'!I18="","",'csv２'!I18)</f>
        <v/>
      </c>
      <c r="J218" s="18" t="str">
        <f>IF('csv２'!J18="","",'csv２'!J18)</f>
        <v/>
      </c>
      <c r="K218" s="18" t="str">
        <f>IF('csv２'!K18="","",'csv２'!K18)</f>
        <v/>
      </c>
      <c r="L218" s="18">
        <f>IF('csv２'!L18="","",'csv２'!L18)</f>
        <v>16</v>
      </c>
      <c r="M218" s="18" t="str">
        <f>IF('csv２'!M18="","",'csv２'!M18)</f>
        <v/>
      </c>
      <c r="N218" s="18" t="str">
        <f>IF('csv２'!N18="","",'csv２'!N18)</f>
        <v/>
      </c>
      <c r="O218" s="18" t="str">
        <f>IF('csv２'!O18="","",'csv２'!O18)</f>
        <v/>
      </c>
      <c r="P218" s="18">
        <f>IF('csv２'!P18="","",'csv２'!P18)</f>
        <v>0</v>
      </c>
      <c r="Q218" s="18">
        <f>IF('csv２'!Q18="","",'csv２'!Q18)</f>
        <v>0</v>
      </c>
      <c r="R218" s="18">
        <f t="shared" si="41"/>
        <v>0</v>
      </c>
      <c r="S218" s="18" t="str">
        <f>IF('csv２'!S18="","",'csv２'!S18)</f>
        <v/>
      </c>
      <c r="T218" s="18">
        <f>IF('csv２'!T18="","",'csv２'!T18)</f>
        <v>0</v>
      </c>
      <c r="U218" s="18">
        <f>IF('csv２'!U18="","",'csv２'!U18)</f>
        <v>0</v>
      </c>
      <c r="V218" s="18">
        <f t="shared" si="42"/>
        <v>0</v>
      </c>
      <c r="W218" s="18" t="str">
        <f>IF('csv２'!W18="","",'csv２'!W18)</f>
        <v/>
      </c>
      <c r="X218" s="18">
        <f>IF('csv２'!X18="","",'csv２'!X18)</f>
        <v>0</v>
      </c>
      <c r="Y218" s="18">
        <f>IF('csv２'!Y18="","",'csv２'!Y18)</f>
        <v>0</v>
      </c>
      <c r="Z218" s="18">
        <f t="shared" si="43"/>
        <v>0</v>
      </c>
      <c r="AA218" s="18" t="str">
        <f>IF('csv２'!AA18="","",'csv２'!AA18)</f>
        <v/>
      </c>
      <c r="AB218" s="18">
        <f>IF('csv２'!AB18="","",'csv２'!AB18)</f>
        <v>0</v>
      </c>
      <c r="AC218" s="18">
        <f>IF('csv２'!AC18="","",'csv２'!AC18)</f>
        <v>0</v>
      </c>
      <c r="AD218" s="18">
        <f t="shared" si="44"/>
        <v>0</v>
      </c>
      <c r="AE218" s="18" t="str">
        <f>IF('csv２'!AE18="","",'csv２'!AE18)</f>
        <v/>
      </c>
      <c r="AF218" s="18">
        <f>IF('csv２'!AF18="","",'csv２'!AF18)</f>
        <v>0</v>
      </c>
      <c r="AG218" s="18">
        <f>IF('csv２'!AG18="","",'csv２'!AG18)</f>
        <v>0</v>
      </c>
      <c r="AH218" s="18">
        <f t="shared" si="45"/>
        <v>0</v>
      </c>
      <c r="AJ218" s="18">
        <v>217</v>
      </c>
      <c r="AK218" s="18" t="str">
        <f t="shared" si="46"/>
        <v/>
      </c>
      <c r="AL218" s="18" t="str">
        <f t="shared" si="47"/>
        <v/>
      </c>
      <c r="AM218" s="18" t="str">
        <f t="shared" si="48"/>
        <v/>
      </c>
      <c r="AN218" s="18" t="str">
        <f t="shared" si="49"/>
        <v/>
      </c>
      <c r="AO218" s="18" t="e">
        <f t="shared" si="50"/>
        <v>#N/A</v>
      </c>
      <c r="AP218" s="18" t="str">
        <f t="shared" si="51"/>
        <v/>
      </c>
    </row>
    <row r="219" spans="1:42">
      <c r="A219" s="18">
        <f>COUNT(E$2:E219)</f>
        <v>0</v>
      </c>
      <c r="B219" s="18" t="str">
        <f>IF('csv２'!B19="","",'csv２'!B19)</f>
        <v/>
      </c>
      <c r="C219" s="18" t="str">
        <f>IF('csv２'!C19="","",'csv２'!C19)</f>
        <v/>
      </c>
      <c r="D219" s="18" t="str">
        <f>IF('csv２'!D19="","",'csv２'!D19)</f>
        <v/>
      </c>
      <c r="E219" s="18" t="str">
        <f>IF('csv２'!E19="","",'csv２'!E19)</f>
        <v/>
      </c>
      <c r="F219" s="18" t="str">
        <f>IF('csv２'!F19="","",'csv２'!F19)</f>
        <v/>
      </c>
      <c r="G219" s="18" t="str">
        <f>IF('csv２'!G19="","",'csv２'!G19)</f>
        <v/>
      </c>
      <c r="H219" s="18" t="str">
        <f>IF('csv２'!H19="","",'csv２'!H19)</f>
        <v/>
      </c>
      <c r="I219" s="18" t="str">
        <f>IF('csv２'!I19="","",'csv２'!I19)</f>
        <v/>
      </c>
      <c r="J219" s="18" t="str">
        <f>IF('csv２'!J19="","",'csv２'!J19)</f>
        <v/>
      </c>
      <c r="K219" s="18" t="str">
        <f>IF('csv２'!K19="","",'csv２'!K19)</f>
        <v/>
      </c>
      <c r="L219" s="18">
        <f>IF('csv２'!L19="","",'csv２'!L19)</f>
        <v>17</v>
      </c>
      <c r="M219" s="18" t="str">
        <f>IF('csv２'!M19="","",'csv２'!M19)</f>
        <v/>
      </c>
      <c r="N219" s="18" t="str">
        <f>IF('csv２'!N19="","",'csv２'!N19)</f>
        <v/>
      </c>
      <c r="O219" s="18" t="str">
        <f>IF('csv２'!O19="","",'csv２'!O19)</f>
        <v/>
      </c>
      <c r="P219" s="18">
        <f>IF('csv２'!P19="","",'csv２'!P19)</f>
        <v>0</v>
      </c>
      <c r="Q219" s="18">
        <f>IF('csv２'!Q19="","",'csv２'!Q19)</f>
        <v>0</v>
      </c>
      <c r="R219" s="18">
        <f t="shared" si="41"/>
        <v>0</v>
      </c>
      <c r="S219" s="18" t="str">
        <f>IF('csv２'!S19="","",'csv２'!S19)</f>
        <v/>
      </c>
      <c r="T219" s="18">
        <f>IF('csv２'!T19="","",'csv２'!T19)</f>
        <v>0</v>
      </c>
      <c r="U219" s="18">
        <f>IF('csv２'!U19="","",'csv２'!U19)</f>
        <v>0</v>
      </c>
      <c r="V219" s="18">
        <f t="shared" si="42"/>
        <v>0</v>
      </c>
      <c r="W219" s="18" t="str">
        <f>IF('csv２'!W19="","",'csv２'!W19)</f>
        <v/>
      </c>
      <c r="X219" s="18">
        <f>IF('csv２'!X19="","",'csv２'!X19)</f>
        <v>0</v>
      </c>
      <c r="Y219" s="18">
        <f>IF('csv２'!Y19="","",'csv２'!Y19)</f>
        <v>0</v>
      </c>
      <c r="Z219" s="18">
        <f t="shared" si="43"/>
        <v>0</v>
      </c>
      <c r="AA219" s="18" t="str">
        <f>IF('csv２'!AA19="","",'csv２'!AA19)</f>
        <v/>
      </c>
      <c r="AB219" s="18">
        <f>IF('csv２'!AB19="","",'csv２'!AB19)</f>
        <v>0</v>
      </c>
      <c r="AC219" s="18">
        <f>IF('csv２'!AC19="","",'csv２'!AC19)</f>
        <v>0</v>
      </c>
      <c r="AD219" s="18">
        <f t="shared" si="44"/>
        <v>0</v>
      </c>
      <c r="AE219" s="18" t="str">
        <f>IF('csv２'!AE19="","",'csv２'!AE19)</f>
        <v/>
      </c>
      <c r="AF219" s="18">
        <f>IF('csv２'!AF19="","",'csv２'!AF19)</f>
        <v>0</v>
      </c>
      <c r="AG219" s="18">
        <f>IF('csv２'!AG19="","",'csv２'!AG19)</f>
        <v>0</v>
      </c>
      <c r="AH219" s="18">
        <f t="shared" si="45"/>
        <v>0</v>
      </c>
      <c r="AJ219" s="18">
        <v>218</v>
      </c>
      <c r="AK219" s="18" t="str">
        <f t="shared" si="46"/>
        <v/>
      </c>
      <c r="AL219" s="18" t="str">
        <f t="shared" si="47"/>
        <v/>
      </c>
      <c r="AM219" s="18" t="str">
        <f t="shared" si="48"/>
        <v/>
      </c>
      <c r="AN219" s="18" t="str">
        <f t="shared" si="49"/>
        <v/>
      </c>
      <c r="AO219" s="18" t="e">
        <f t="shared" si="50"/>
        <v>#N/A</v>
      </c>
      <c r="AP219" s="18" t="str">
        <f t="shared" si="51"/>
        <v/>
      </c>
    </row>
    <row r="220" spans="1:42">
      <c r="A220" s="18">
        <f>COUNT(E$2:E220)</f>
        <v>0</v>
      </c>
      <c r="B220" s="18" t="str">
        <f>IF('csv２'!B20="","",'csv２'!B20)</f>
        <v/>
      </c>
      <c r="C220" s="18" t="str">
        <f>IF('csv２'!C20="","",'csv２'!C20)</f>
        <v/>
      </c>
      <c r="D220" s="18" t="str">
        <f>IF('csv２'!D20="","",'csv２'!D20)</f>
        <v/>
      </c>
      <c r="E220" s="18" t="str">
        <f>IF('csv２'!E20="","",'csv２'!E20)</f>
        <v/>
      </c>
      <c r="F220" s="18" t="str">
        <f>IF('csv２'!F20="","",'csv２'!F20)</f>
        <v/>
      </c>
      <c r="G220" s="18" t="str">
        <f>IF('csv２'!G20="","",'csv２'!G20)</f>
        <v/>
      </c>
      <c r="H220" s="18" t="str">
        <f>IF('csv２'!H20="","",'csv２'!H20)</f>
        <v/>
      </c>
      <c r="I220" s="18" t="str">
        <f>IF('csv２'!I20="","",'csv２'!I20)</f>
        <v/>
      </c>
      <c r="J220" s="18" t="str">
        <f>IF('csv２'!J20="","",'csv２'!J20)</f>
        <v/>
      </c>
      <c r="K220" s="18" t="str">
        <f>IF('csv２'!K20="","",'csv２'!K20)</f>
        <v/>
      </c>
      <c r="L220" s="18">
        <f>IF('csv２'!L20="","",'csv２'!L20)</f>
        <v>18</v>
      </c>
      <c r="M220" s="18" t="str">
        <f>IF('csv２'!M20="","",'csv２'!M20)</f>
        <v/>
      </c>
      <c r="N220" s="18" t="str">
        <f>IF('csv２'!N20="","",'csv２'!N20)</f>
        <v/>
      </c>
      <c r="O220" s="18" t="str">
        <f>IF('csv２'!O20="","",'csv２'!O20)</f>
        <v/>
      </c>
      <c r="P220" s="18">
        <f>IF('csv２'!P20="","",'csv２'!P20)</f>
        <v>0</v>
      </c>
      <c r="Q220" s="18">
        <f>IF('csv２'!Q20="","",'csv２'!Q20)</f>
        <v>0</v>
      </c>
      <c r="R220" s="18">
        <f t="shared" si="41"/>
        <v>0</v>
      </c>
      <c r="S220" s="18" t="str">
        <f>IF('csv２'!S20="","",'csv２'!S20)</f>
        <v/>
      </c>
      <c r="T220" s="18">
        <f>IF('csv２'!T20="","",'csv２'!T20)</f>
        <v>0</v>
      </c>
      <c r="U220" s="18">
        <f>IF('csv２'!U20="","",'csv２'!U20)</f>
        <v>0</v>
      </c>
      <c r="V220" s="18">
        <f t="shared" si="42"/>
        <v>0</v>
      </c>
      <c r="W220" s="18" t="str">
        <f>IF('csv２'!W20="","",'csv２'!W20)</f>
        <v/>
      </c>
      <c r="X220" s="18">
        <f>IF('csv２'!X20="","",'csv２'!X20)</f>
        <v>0</v>
      </c>
      <c r="Y220" s="18">
        <f>IF('csv２'!Y20="","",'csv２'!Y20)</f>
        <v>0</v>
      </c>
      <c r="Z220" s="18">
        <f t="shared" si="43"/>
        <v>0</v>
      </c>
      <c r="AA220" s="18" t="str">
        <f>IF('csv２'!AA20="","",'csv２'!AA20)</f>
        <v/>
      </c>
      <c r="AB220" s="18">
        <f>IF('csv２'!AB20="","",'csv２'!AB20)</f>
        <v>0</v>
      </c>
      <c r="AC220" s="18">
        <f>IF('csv２'!AC20="","",'csv２'!AC20)</f>
        <v>0</v>
      </c>
      <c r="AD220" s="18">
        <f t="shared" si="44"/>
        <v>0</v>
      </c>
      <c r="AE220" s="18" t="str">
        <f>IF('csv２'!AE20="","",'csv２'!AE20)</f>
        <v/>
      </c>
      <c r="AF220" s="18">
        <f>IF('csv２'!AF20="","",'csv２'!AF20)</f>
        <v>0</v>
      </c>
      <c r="AG220" s="18">
        <f>IF('csv２'!AG20="","",'csv２'!AG20)</f>
        <v>0</v>
      </c>
      <c r="AH220" s="18">
        <f t="shared" si="45"/>
        <v>0</v>
      </c>
      <c r="AJ220" s="18">
        <v>219</v>
      </c>
      <c r="AK220" s="18" t="str">
        <f t="shared" si="46"/>
        <v/>
      </c>
      <c r="AL220" s="18" t="str">
        <f t="shared" si="47"/>
        <v/>
      </c>
      <c r="AM220" s="18" t="str">
        <f t="shared" si="48"/>
        <v/>
      </c>
      <c r="AN220" s="18" t="str">
        <f t="shared" si="49"/>
        <v/>
      </c>
      <c r="AO220" s="18" t="e">
        <f t="shared" si="50"/>
        <v>#N/A</v>
      </c>
      <c r="AP220" s="18" t="str">
        <f t="shared" si="51"/>
        <v/>
      </c>
    </row>
    <row r="221" spans="1:42">
      <c r="A221" s="18">
        <f>COUNT(E$2:E221)</f>
        <v>0</v>
      </c>
      <c r="B221" s="18" t="str">
        <f>IF('csv２'!B21="","",'csv２'!B21)</f>
        <v/>
      </c>
      <c r="C221" s="18" t="str">
        <f>IF('csv２'!C21="","",'csv２'!C21)</f>
        <v/>
      </c>
      <c r="D221" s="18" t="str">
        <f>IF('csv２'!D21="","",'csv２'!D21)</f>
        <v/>
      </c>
      <c r="E221" s="18" t="str">
        <f>IF('csv２'!E21="","",'csv２'!E21)</f>
        <v/>
      </c>
      <c r="F221" s="18" t="str">
        <f>IF('csv２'!F21="","",'csv２'!F21)</f>
        <v/>
      </c>
      <c r="G221" s="18" t="str">
        <f>IF('csv２'!G21="","",'csv２'!G21)</f>
        <v/>
      </c>
      <c r="H221" s="18" t="str">
        <f>IF('csv２'!H21="","",'csv２'!H21)</f>
        <v/>
      </c>
      <c r="I221" s="18" t="str">
        <f>IF('csv２'!I21="","",'csv２'!I21)</f>
        <v/>
      </c>
      <c r="J221" s="18" t="str">
        <f>IF('csv２'!J21="","",'csv２'!J21)</f>
        <v/>
      </c>
      <c r="K221" s="18" t="str">
        <f>IF('csv２'!K21="","",'csv２'!K21)</f>
        <v/>
      </c>
      <c r="L221" s="18">
        <f>IF('csv２'!L21="","",'csv２'!L21)</f>
        <v>19</v>
      </c>
      <c r="M221" s="18" t="str">
        <f>IF('csv２'!M21="","",'csv２'!M21)</f>
        <v/>
      </c>
      <c r="N221" s="18" t="str">
        <f>IF('csv２'!N21="","",'csv２'!N21)</f>
        <v/>
      </c>
      <c r="O221" s="18" t="str">
        <f>IF('csv２'!O21="","",'csv２'!O21)</f>
        <v/>
      </c>
      <c r="P221" s="18">
        <f>IF('csv２'!P21="","",'csv２'!P21)</f>
        <v>0</v>
      </c>
      <c r="Q221" s="18">
        <f>IF('csv２'!Q21="","",'csv２'!Q21)</f>
        <v>0</v>
      </c>
      <c r="R221" s="18">
        <f t="shared" si="41"/>
        <v>0</v>
      </c>
      <c r="S221" s="18" t="str">
        <f>IF('csv２'!S21="","",'csv２'!S21)</f>
        <v/>
      </c>
      <c r="T221" s="18">
        <f>IF('csv２'!T21="","",'csv２'!T21)</f>
        <v>0</v>
      </c>
      <c r="U221" s="18">
        <f>IF('csv２'!U21="","",'csv２'!U21)</f>
        <v>0</v>
      </c>
      <c r="V221" s="18">
        <f t="shared" si="42"/>
        <v>0</v>
      </c>
      <c r="W221" s="18" t="str">
        <f>IF('csv２'!W21="","",'csv２'!W21)</f>
        <v/>
      </c>
      <c r="X221" s="18">
        <f>IF('csv２'!X21="","",'csv２'!X21)</f>
        <v>0</v>
      </c>
      <c r="Y221" s="18">
        <f>IF('csv２'!Y21="","",'csv２'!Y21)</f>
        <v>0</v>
      </c>
      <c r="Z221" s="18">
        <f t="shared" si="43"/>
        <v>0</v>
      </c>
      <c r="AA221" s="18" t="str">
        <f>IF('csv２'!AA21="","",'csv２'!AA21)</f>
        <v/>
      </c>
      <c r="AB221" s="18">
        <f>IF('csv２'!AB21="","",'csv２'!AB21)</f>
        <v>0</v>
      </c>
      <c r="AC221" s="18">
        <f>IF('csv２'!AC21="","",'csv２'!AC21)</f>
        <v>0</v>
      </c>
      <c r="AD221" s="18">
        <f t="shared" si="44"/>
        <v>0</v>
      </c>
      <c r="AE221" s="18" t="str">
        <f>IF('csv２'!AE21="","",'csv２'!AE21)</f>
        <v/>
      </c>
      <c r="AF221" s="18">
        <f>IF('csv２'!AF21="","",'csv２'!AF21)</f>
        <v>0</v>
      </c>
      <c r="AG221" s="18">
        <f>IF('csv２'!AG21="","",'csv２'!AG21)</f>
        <v>0</v>
      </c>
      <c r="AH221" s="18">
        <f t="shared" si="45"/>
        <v>0</v>
      </c>
      <c r="AJ221" s="18">
        <v>220</v>
      </c>
      <c r="AK221" s="18" t="str">
        <f t="shared" si="46"/>
        <v/>
      </c>
      <c r="AL221" s="18" t="str">
        <f t="shared" si="47"/>
        <v/>
      </c>
      <c r="AM221" s="18" t="str">
        <f t="shared" si="48"/>
        <v/>
      </c>
      <c r="AN221" s="18" t="str">
        <f t="shared" si="49"/>
        <v/>
      </c>
      <c r="AO221" s="18" t="e">
        <f t="shared" si="50"/>
        <v>#N/A</v>
      </c>
      <c r="AP221" s="18" t="str">
        <f t="shared" si="51"/>
        <v/>
      </c>
    </row>
    <row r="222" spans="1:42">
      <c r="A222" s="18">
        <f>COUNT(E$2:E222)</f>
        <v>0</v>
      </c>
      <c r="B222" s="18" t="str">
        <f>IF('csv２'!B22="","",'csv２'!B22)</f>
        <v/>
      </c>
      <c r="C222" s="18" t="str">
        <f>IF('csv２'!C22="","",'csv２'!C22)</f>
        <v/>
      </c>
      <c r="D222" s="18" t="str">
        <f>IF('csv２'!D22="","",'csv２'!D22)</f>
        <v/>
      </c>
      <c r="E222" s="18" t="str">
        <f>IF('csv２'!E22="","",'csv２'!E22)</f>
        <v/>
      </c>
      <c r="F222" s="18" t="str">
        <f>IF('csv２'!F22="","",'csv２'!F22)</f>
        <v/>
      </c>
      <c r="G222" s="18" t="str">
        <f>IF('csv２'!G22="","",'csv２'!G22)</f>
        <v/>
      </c>
      <c r="H222" s="18" t="str">
        <f>IF('csv２'!H22="","",'csv２'!H22)</f>
        <v/>
      </c>
      <c r="I222" s="18" t="str">
        <f>IF('csv２'!I22="","",'csv２'!I22)</f>
        <v/>
      </c>
      <c r="J222" s="18" t="str">
        <f>IF('csv２'!J22="","",'csv２'!J22)</f>
        <v/>
      </c>
      <c r="K222" s="18" t="str">
        <f>IF('csv２'!K22="","",'csv２'!K22)</f>
        <v/>
      </c>
      <c r="L222" s="18">
        <f>IF('csv２'!L22="","",'csv２'!L22)</f>
        <v>20</v>
      </c>
      <c r="M222" s="18" t="str">
        <f>IF('csv２'!M22="","",'csv２'!M22)</f>
        <v/>
      </c>
      <c r="N222" s="18" t="str">
        <f>IF('csv２'!N22="","",'csv２'!N22)</f>
        <v/>
      </c>
      <c r="O222" s="18" t="str">
        <f>IF('csv２'!O22="","",'csv２'!O22)</f>
        <v/>
      </c>
      <c r="P222" s="18">
        <f>IF('csv２'!P22="","",'csv２'!P22)</f>
        <v>0</v>
      </c>
      <c r="Q222" s="18">
        <f>IF('csv２'!Q22="","",'csv２'!Q22)</f>
        <v>0</v>
      </c>
      <c r="R222" s="18">
        <f t="shared" si="41"/>
        <v>0</v>
      </c>
      <c r="S222" s="18" t="str">
        <f>IF('csv２'!S22="","",'csv２'!S22)</f>
        <v/>
      </c>
      <c r="T222" s="18">
        <f>IF('csv２'!T22="","",'csv２'!T22)</f>
        <v>0</v>
      </c>
      <c r="U222" s="18">
        <f>IF('csv２'!U22="","",'csv２'!U22)</f>
        <v>0</v>
      </c>
      <c r="V222" s="18">
        <f t="shared" si="42"/>
        <v>0</v>
      </c>
      <c r="W222" s="18" t="str">
        <f>IF('csv２'!W22="","",'csv２'!W22)</f>
        <v/>
      </c>
      <c r="X222" s="18">
        <f>IF('csv２'!X22="","",'csv２'!X22)</f>
        <v>0</v>
      </c>
      <c r="Y222" s="18">
        <f>IF('csv２'!Y22="","",'csv２'!Y22)</f>
        <v>0</v>
      </c>
      <c r="Z222" s="18">
        <f t="shared" si="43"/>
        <v>0</v>
      </c>
      <c r="AA222" s="18" t="str">
        <f>IF('csv２'!AA22="","",'csv２'!AA22)</f>
        <v/>
      </c>
      <c r="AB222" s="18">
        <f>IF('csv２'!AB22="","",'csv２'!AB22)</f>
        <v>0</v>
      </c>
      <c r="AC222" s="18">
        <f>IF('csv２'!AC22="","",'csv２'!AC22)</f>
        <v>0</v>
      </c>
      <c r="AD222" s="18">
        <f t="shared" si="44"/>
        <v>0</v>
      </c>
      <c r="AE222" s="18" t="str">
        <f>IF('csv２'!AE22="","",'csv２'!AE22)</f>
        <v/>
      </c>
      <c r="AF222" s="18">
        <f>IF('csv２'!AF22="","",'csv２'!AF22)</f>
        <v>0</v>
      </c>
      <c r="AG222" s="18">
        <f>IF('csv２'!AG22="","",'csv２'!AG22)</f>
        <v>0</v>
      </c>
      <c r="AH222" s="18">
        <f t="shared" si="45"/>
        <v>0</v>
      </c>
      <c r="AJ222" s="18">
        <v>221</v>
      </c>
      <c r="AK222" s="18" t="str">
        <f t="shared" si="46"/>
        <v/>
      </c>
      <c r="AL222" s="18" t="str">
        <f t="shared" si="47"/>
        <v/>
      </c>
      <c r="AM222" s="18" t="str">
        <f t="shared" si="48"/>
        <v/>
      </c>
      <c r="AN222" s="18" t="str">
        <f t="shared" si="49"/>
        <v/>
      </c>
      <c r="AO222" s="18" t="e">
        <f t="shared" si="50"/>
        <v>#N/A</v>
      </c>
      <c r="AP222" s="18" t="str">
        <f t="shared" si="51"/>
        <v/>
      </c>
    </row>
    <row r="223" spans="1:42">
      <c r="A223" s="18">
        <f>COUNT(E$2:E223)</f>
        <v>0</v>
      </c>
      <c r="B223" s="18" t="str">
        <f>IF('csv２'!B23="","",'csv２'!B23)</f>
        <v/>
      </c>
      <c r="C223" s="18" t="str">
        <f>IF('csv２'!C23="","",'csv２'!C23)</f>
        <v/>
      </c>
      <c r="D223" s="18" t="str">
        <f>IF('csv２'!D23="","",'csv２'!D23)</f>
        <v/>
      </c>
      <c r="E223" s="18" t="str">
        <f>IF('csv２'!E23="","",'csv２'!E23)</f>
        <v/>
      </c>
      <c r="F223" s="18" t="str">
        <f>IF('csv２'!F23="","",'csv２'!F23)</f>
        <v/>
      </c>
      <c r="G223" s="18" t="str">
        <f>IF('csv２'!G23="","",'csv２'!G23)</f>
        <v/>
      </c>
      <c r="H223" s="18" t="str">
        <f>IF('csv２'!H23="","",'csv２'!H23)</f>
        <v/>
      </c>
      <c r="I223" s="18" t="str">
        <f>IF('csv２'!I23="","",'csv２'!I23)</f>
        <v/>
      </c>
      <c r="J223" s="18" t="str">
        <f>IF('csv２'!J23="","",'csv２'!J23)</f>
        <v/>
      </c>
      <c r="K223" s="18" t="str">
        <f>IF('csv２'!K23="","",'csv２'!K23)</f>
        <v/>
      </c>
      <c r="L223" s="18">
        <f>IF('csv２'!L23="","",'csv２'!L23)</f>
        <v>21</v>
      </c>
      <c r="M223" s="18" t="str">
        <f>IF('csv２'!M23="","",'csv２'!M23)</f>
        <v/>
      </c>
      <c r="N223" s="18" t="str">
        <f>IF('csv２'!N23="","",'csv２'!N23)</f>
        <v/>
      </c>
      <c r="O223" s="18" t="str">
        <f>IF('csv２'!O23="","",'csv２'!O23)</f>
        <v/>
      </c>
      <c r="P223" s="18">
        <f>IF('csv２'!P23="","",'csv２'!P23)</f>
        <v>0</v>
      </c>
      <c r="Q223" s="18">
        <f>IF('csv２'!Q23="","",'csv２'!Q23)</f>
        <v>0</v>
      </c>
      <c r="R223" s="18">
        <f t="shared" si="41"/>
        <v>0</v>
      </c>
      <c r="S223" s="18" t="str">
        <f>IF('csv２'!S23="","",'csv２'!S23)</f>
        <v/>
      </c>
      <c r="T223" s="18">
        <f>IF('csv２'!T23="","",'csv２'!T23)</f>
        <v>0</v>
      </c>
      <c r="U223" s="18">
        <f>IF('csv２'!U23="","",'csv２'!U23)</f>
        <v>0</v>
      </c>
      <c r="V223" s="18">
        <f t="shared" si="42"/>
        <v>0</v>
      </c>
      <c r="W223" s="18" t="str">
        <f>IF('csv２'!W23="","",'csv２'!W23)</f>
        <v/>
      </c>
      <c r="X223" s="18">
        <f>IF('csv２'!X23="","",'csv２'!X23)</f>
        <v>0</v>
      </c>
      <c r="Y223" s="18">
        <f>IF('csv２'!Y23="","",'csv２'!Y23)</f>
        <v>0</v>
      </c>
      <c r="Z223" s="18">
        <f t="shared" si="43"/>
        <v>0</v>
      </c>
      <c r="AA223" s="18" t="str">
        <f>IF('csv２'!AA23="","",'csv２'!AA23)</f>
        <v/>
      </c>
      <c r="AB223" s="18">
        <f>IF('csv２'!AB23="","",'csv２'!AB23)</f>
        <v>0</v>
      </c>
      <c r="AC223" s="18">
        <f>IF('csv２'!AC23="","",'csv２'!AC23)</f>
        <v>0</v>
      </c>
      <c r="AD223" s="18">
        <f t="shared" si="44"/>
        <v>0</v>
      </c>
      <c r="AE223" s="18" t="str">
        <f>IF('csv２'!AE23="","",'csv２'!AE23)</f>
        <v/>
      </c>
      <c r="AF223" s="18">
        <f>IF('csv２'!AF23="","",'csv２'!AF23)</f>
        <v>0</v>
      </c>
      <c r="AG223" s="18">
        <f>IF('csv２'!AG23="","",'csv２'!AG23)</f>
        <v>0</v>
      </c>
      <c r="AH223" s="18">
        <f t="shared" si="45"/>
        <v>0</v>
      </c>
      <c r="AJ223" s="18">
        <v>222</v>
      </c>
      <c r="AK223" s="18" t="str">
        <f t="shared" si="46"/>
        <v/>
      </c>
      <c r="AL223" s="18" t="str">
        <f t="shared" si="47"/>
        <v/>
      </c>
      <c r="AM223" s="18" t="str">
        <f t="shared" si="48"/>
        <v/>
      </c>
      <c r="AN223" s="18" t="str">
        <f t="shared" si="49"/>
        <v/>
      </c>
      <c r="AO223" s="18" t="e">
        <f t="shared" si="50"/>
        <v>#N/A</v>
      </c>
      <c r="AP223" s="18" t="str">
        <f t="shared" si="51"/>
        <v/>
      </c>
    </row>
    <row r="224" spans="1:42">
      <c r="A224" s="18">
        <f>COUNT(E$2:E224)</f>
        <v>0</v>
      </c>
      <c r="B224" s="18" t="str">
        <f>IF('csv２'!B24="","",'csv２'!B24)</f>
        <v/>
      </c>
      <c r="C224" s="18" t="str">
        <f>IF('csv２'!C24="","",'csv２'!C24)</f>
        <v/>
      </c>
      <c r="D224" s="18" t="str">
        <f>IF('csv２'!D24="","",'csv２'!D24)</f>
        <v/>
      </c>
      <c r="E224" s="18" t="str">
        <f>IF('csv２'!E24="","",'csv２'!E24)</f>
        <v/>
      </c>
      <c r="F224" s="18" t="str">
        <f>IF('csv２'!F24="","",'csv２'!F24)</f>
        <v/>
      </c>
      <c r="G224" s="18" t="str">
        <f>IF('csv２'!G24="","",'csv２'!G24)</f>
        <v/>
      </c>
      <c r="H224" s="18" t="str">
        <f>IF('csv２'!H24="","",'csv２'!H24)</f>
        <v/>
      </c>
      <c r="I224" s="18" t="str">
        <f>IF('csv２'!I24="","",'csv２'!I24)</f>
        <v/>
      </c>
      <c r="J224" s="18" t="str">
        <f>IF('csv２'!J24="","",'csv２'!J24)</f>
        <v/>
      </c>
      <c r="K224" s="18" t="str">
        <f>IF('csv２'!K24="","",'csv２'!K24)</f>
        <v/>
      </c>
      <c r="L224" s="18">
        <f>IF('csv２'!L24="","",'csv２'!L24)</f>
        <v>22</v>
      </c>
      <c r="M224" s="18" t="str">
        <f>IF('csv２'!M24="","",'csv２'!M24)</f>
        <v/>
      </c>
      <c r="N224" s="18" t="str">
        <f>IF('csv２'!N24="","",'csv２'!N24)</f>
        <v/>
      </c>
      <c r="O224" s="18" t="str">
        <f>IF('csv２'!O24="","",'csv２'!O24)</f>
        <v/>
      </c>
      <c r="P224" s="18">
        <f>IF('csv２'!P24="","",'csv２'!P24)</f>
        <v>0</v>
      </c>
      <c r="Q224" s="18">
        <f>IF('csv２'!Q24="","",'csv２'!Q24)</f>
        <v>0</v>
      </c>
      <c r="R224" s="18">
        <f t="shared" si="41"/>
        <v>0</v>
      </c>
      <c r="S224" s="18" t="str">
        <f>IF('csv２'!S24="","",'csv２'!S24)</f>
        <v/>
      </c>
      <c r="T224" s="18">
        <f>IF('csv２'!T24="","",'csv２'!T24)</f>
        <v>0</v>
      </c>
      <c r="U224" s="18">
        <f>IF('csv２'!U24="","",'csv２'!U24)</f>
        <v>0</v>
      </c>
      <c r="V224" s="18">
        <f t="shared" si="42"/>
        <v>0</v>
      </c>
      <c r="W224" s="18" t="str">
        <f>IF('csv２'!W24="","",'csv２'!W24)</f>
        <v/>
      </c>
      <c r="X224" s="18">
        <f>IF('csv２'!X24="","",'csv２'!X24)</f>
        <v>0</v>
      </c>
      <c r="Y224" s="18">
        <f>IF('csv２'!Y24="","",'csv２'!Y24)</f>
        <v>0</v>
      </c>
      <c r="Z224" s="18">
        <f t="shared" si="43"/>
        <v>0</v>
      </c>
      <c r="AA224" s="18" t="str">
        <f>IF('csv２'!AA24="","",'csv２'!AA24)</f>
        <v/>
      </c>
      <c r="AB224" s="18">
        <f>IF('csv２'!AB24="","",'csv２'!AB24)</f>
        <v>0</v>
      </c>
      <c r="AC224" s="18">
        <f>IF('csv２'!AC24="","",'csv２'!AC24)</f>
        <v>0</v>
      </c>
      <c r="AD224" s="18">
        <f t="shared" si="44"/>
        <v>0</v>
      </c>
      <c r="AE224" s="18" t="str">
        <f>IF('csv２'!AE24="","",'csv２'!AE24)</f>
        <v/>
      </c>
      <c r="AF224" s="18">
        <f>IF('csv２'!AF24="","",'csv２'!AF24)</f>
        <v>0</v>
      </c>
      <c r="AG224" s="18">
        <f>IF('csv２'!AG24="","",'csv２'!AG24)</f>
        <v>0</v>
      </c>
      <c r="AH224" s="18">
        <f t="shared" si="45"/>
        <v>0</v>
      </c>
      <c r="AJ224" s="18">
        <v>223</v>
      </c>
      <c r="AK224" s="18" t="str">
        <f t="shared" si="46"/>
        <v/>
      </c>
      <c r="AL224" s="18" t="str">
        <f t="shared" si="47"/>
        <v/>
      </c>
      <c r="AM224" s="18" t="str">
        <f t="shared" si="48"/>
        <v/>
      </c>
      <c r="AN224" s="18" t="str">
        <f t="shared" si="49"/>
        <v/>
      </c>
      <c r="AO224" s="18" t="e">
        <f t="shared" si="50"/>
        <v>#N/A</v>
      </c>
      <c r="AP224" s="18" t="str">
        <f t="shared" si="51"/>
        <v/>
      </c>
    </row>
    <row r="225" spans="1:42">
      <c r="A225" s="18">
        <f>COUNT(E$2:E225)</f>
        <v>0</v>
      </c>
      <c r="B225" s="18" t="str">
        <f>IF('csv２'!B25="","",'csv２'!B25)</f>
        <v/>
      </c>
      <c r="C225" s="18" t="str">
        <f>IF('csv２'!C25="","",'csv２'!C25)</f>
        <v/>
      </c>
      <c r="D225" s="18" t="str">
        <f>IF('csv２'!D25="","",'csv２'!D25)</f>
        <v/>
      </c>
      <c r="E225" s="18" t="str">
        <f>IF('csv２'!E25="","",'csv２'!E25)</f>
        <v/>
      </c>
      <c r="F225" s="18" t="str">
        <f>IF('csv２'!F25="","",'csv２'!F25)</f>
        <v/>
      </c>
      <c r="G225" s="18" t="str">
        <f>IF('csv２'!G25="","",'csv２'!G25)</f>
        <v/>
      </c>
      <c r="H225" s="18" t="str">
        <f>IF('csv２'!H25="","",'csv２'!H25)</f>
        <v/>
      </c>
      <c r="I225" s="18" t="str">
        <f>IF('csv２'!I25="","",'csv２'!I25)</f>
        <v/>
      </c>
      <c r="J225" s="18" t="str">
        <f>IF('csv２'!J25="","",'csv２'!J25)</f>
        <v/>
      </c>
      <c r="K225" s="18" t="str">
        <f>IF('csv２'!K25="","",'csv２'!K25)</f>
        <v/>
      </c>
      <c r="L225" s="18">
        <f>IF('csv２'!L25="","",'csv２'!L25)</f>
        <v>23</v>
      </c>
      <c r="M225" s="18" t="str">
        <f>IF('csv２'!M25="","",'csv２'!M25)</f>
        <v/>
      </c>
      <c r="N225" s="18" t="str">
        <f>IF('csv２'!N25="","",'csv２'!N25)</f>
        <v/>
      </c>
      <c r="O225" s="18" t="str">
        <f>IF('csv２'!O25="","",'csv２'!O25)</f>
        <v/>
      </c>
      <c r="P225" s="18">
        <f>IF('csv２'!P25="","",'csv２'!P25)</f>
        <v>0</v>
      </c>
      <c r="Q225" s="18">
        <f>IF('csv２'!Q25="","",'csv２'!Q25)</f>
        <v>0</v>
      </c>
      <c r="R225" s="18">
        <f t="shared" si="41"/>
        <v>0</v>
      </c>
      <c r="S225" s="18" t="str">
        <f>IF('csv２'!S25="","",'csv２'!S25)</f>
        <v/>
      </c>
      <c r="T225" s="18">
        <f>IF('csv２'!T25="","",'csv２'!T25)</f>
        <v>0</v>
      </c>
      <c r="U225" s="18">
        <f>IF('csv２'!U25="","",'csv２'!U25)</f>
        <v>0</v>
      </c>
      <c r="V225" s="18">
        <f t="shared" si="42"/>
        <v>0</v>
      </c>
      <c r="W225" s="18" t="str">
        <f>IF('csv２'!W25="","",'csv２'!W25)</f>
        <v/>
      </c>
      <c r="X225" s="18">
        <f>IF('csv２'!X25="","",'csv２'!X25)</f>
        <v>0</v>
      </c>
      <c r="Y225" s="18">
        <f>IF('csv２'!Y25="","",'csv２'!Y25)</f>
        <v>0</v>
      </c>
      <c r="Z225" s="18">
        <f t="shared" si="43"/>
        <v>0</v>
      </c>
      <c r="AA225" s="18" t="str">
        <f>IF('csv２'!AA25="","",'csv２'!AA25)</f>
        <v/>
      </c>
      <c r="AB225" s="18">
        <f>IF('csv２'!AB25="","",'csv２'!AB25)</f>
        <v>0</v>
      </c>
      <c r="AC225" s="18">
        <f>IF('csv２'!AC25="","",'csv２'!AC25)</f>
        <v>0</v>
      </c>
      <c r="AD225" s="18">
        <f t="shared" si="44"/>
        <v>0</v>
      </c>
      <c r="AE225" s="18" t="str">
        <f>IF('csv２'!AE25="","",'csv２'!AE25)</f>
        <v/>
      </c>
      <c r="AF225" s="18">
        <f>IF('csv２'!AF25="","",'csv２'!AF25)</f>
        <v>0</v>
      </c>
      <c r="AG225" s="18">
        <f>IF('csv２'!AG25="","",'csv２'!AG25)</f>
        <v>0</v>
      </c>
      <c r="AH225" s="18">
        <f t="shared" si="45"/>
        <v>0</v>
      </c>
      <c r="AJ225" s="18">
        <v>224</v>
      </c>
      <c r="AK225" s="18" t="str">
        <f t="shared" si="46"/>
        <v/>
      </c>
      <c r="AL225" s="18" t="str">
        <f t="shared" si="47"/>
        <v/>
      </c>
      <c r="AM225" s="18" t="str">
        <f t="shared" si="48"/>
        <v/>
      </c>
      <c r="AN225" s="18" t="str">
        <f t="shared" si="49"/>
        <v/>
      </c>
      <c r="AO225" s="18" t="e">
        <f t="shared" si="50"/>
        <v>#N/A</v>
      </c>
      <c r="AP225" s="18" t="str">
        <f t="shared" si="51"/>
        <v/>
      </c>
    </row>
    <row r="226" spans="1:42">
      <c r="A226" s="18">
        <f>COUNT(E$2:E226)</f>
        <v>0</v>
      </c>
      <c r="B226" s="18" t="str">
        <f>IF('csv２'!B26="","",'csv２'!B26)</f>
        <v/>
      </c>
      <c r="C226" s="18" t="str">
        <f>IF('csv２'!C26="","",'csv２'!C26)</f>
        <v/>
      </c>
      <c r="D226" s="18" t="str">
        <f>IF('csv２'!D26="","",'csv２'!D26)</f>
        <v/>
      </c>
      <c r="E226" s="18" t="str">
        <f>IF('csv２'!E26="","",'csv２'!E26)</f>
        <v/>
      </c>
      <c r="F226" s="18" t="str">
        <f>IF('csv２'!F26="","",'csv２'!F26)</f>
        <v/>
      </c>
      <c r="G226" s="18" t="str">
        <f>IF('csv２'!G26="","",'csv２'!G26)</f>
        <v/>
      </c>
      <c r="H226" s="18" t="str">
        <f>IF('csv２'!H26="","",'csv２'!H26)</f>
        <v/>
      </c>
      <c r="I226" s="18" t="str">
        <f>IF('csv２'!I26="","",'csv２'!I26)</f>
        <v/>
      </c>
      <c r="J226" s="18" t="str">
        <f>IF('csv２'!J26="","",'csv２'!J26)</f>
        <v/>
      </c>
      <c r="K226" s="18" t="str">
        <f>IF('csv２'!K26="","",'csv２'!K26)</f>
        <v/>
      </c>
      <c r="L226" s="18">
        <f>IF('csv２'!L26="","",'csv２'!L26)</f>
        <v>24</v>
      </c>
      <c r="M226" s="18" t="str">
        <f>IF('csv２'!M26="","",'csv２'!M26)</f>
        <v/>
      </c>
      <c r="N226" s="18" t="str">
        <f>IF('csv２'!N26="","",'csv２'!N26)</f>
        <v/>
      </c>
      <c r="O226" s="18" t="str">
        <f>IF('csv２'!O26="","",'csv２'!O26)</f>
        <v/>
      </c>
      <c r="P226" s="18">
        <f>IF('csv２'!P26="","",'csv２'!P26)</f>
        <v>0</v>
      </c>
      <c r="Q226" s="18">
        <f>IF('csv２'!Q26="","",'csv２'!Q26)</f>
        <v>0</v>
      </c>
      <c r="R226" s="18">
        <f t="shared" si="41"/>
        <v>0</v>
      </c>
      <c r="S226" s="18" t="str">
        <f>IF('csv２'!S26="","",'csv２'!S26)</f>
        <v/>
      </c>
      <c r="T226" s="18">
        <f>IF('csv２'!T26="","",'csv２'!T26)</f>
        <v>0</v>
      </c>
      <c r="U226" s="18">
        <f>IF('csv２'!U26="","",'csv２'!U26)</f>
        <v>0</v>
      </c>
      <c r="V226" s="18">
        <f t="shared" si="42"/>
        <v>0</v>
      </c>
      <c r="W226" s="18" t="str">
        <f>IF('csv２'!W26="","",'csv２'!W26)</f>
        <v/>
      </c>
      <c r="X226" s="18">
        <f>IF('csv２'!X26="","",'csv２'!X26)</f>
        <v>0</v>
      </c>
      <c r="Y226" s="18">
        <f>IF('csv２'!Y26="","",'csv２'!Y26)</f>
        <v>0</v>
      </c>
      <c r="Z226" s="18">
        <f t="shared" si="43"/>
        <v>0</v>
      </c>
      <c r="AA226" s="18" t="str">
        <f>IF('csv２'!AA26="","",'csv２'!AA26)</f>
        <v/>
      </c>
      <c r="AB226" s="18">
        <f>IF('csv２'!AB26="","",'csv２'!AB26)</f>
        <v>0</v>
      </c>
      <c r="AC226" s="18">
        <f>IF('csv２'!AC26="","",'csv２'!AC26)</f>
        <v>0</v>
      </c>
      <c r="AD226" s="18">
        <f t="shared" si="44"/>
        <v>0</v>
      </c>
      <c r="AE226" s="18" t="str">
        <f>IF('csv２'!AE26="","",'csv２'!AE26)</f>
        <v/>
      </c>
      <c r="AF226" s="18">
        <f>IF('csv２'!AF26="","",'csv２'!AF26)</f>
        <v>0</v>
      </c>
      <c r="AG226" s="18">
        <f>IF('csv２'!AG26="","",'csv２'!AG26)</f>
        <v>0</v>
      </c>
      <c r="AH226" s="18">
        <f t="shared" si="45"/>
        <v>0</v>
      </c>
      <c r="AJ226" s="18">
        <v>225</v>
      </c>
      <c r="AK226" s="18" t="str">
        <f t="shared" si="46"/>
        <v/>
      </c>
      <c r="AL226" s="18" t="str">
        <f t="shared" si="47"/>
        <v/>
      </c>
      <c r="AM226" s="18" t="str">
        <f t="shared" si="48"/>
        <v/>
      </c>
      <c r="AN226" s="18" t="str">
        <f t="shared" si="49"/>
        <v/>
      </c>
      <c r="AO226" s="18" t="e">
        <f t="shared" si="50"/>
        <v>#N/A</v>
      </c>
      <c r="AP226" s="18" t="str">
        <f t="shared" si="51"/>
        <v/>
      </c>
    </row>
    <row r="227" spans="1:42">
      <c r="A227" s="18">
        <f>COUNT(E$2:E227)</f>
        <v>0</v>
      </c>
      <c r="B227" s="18" t="str">
        <f>IF('csv２'!B27="","",'csv２'!B27)</f>
        <v/>
      </c>
      <c r="C227" s="18" t="str">
        <f>IF('csv２'!C27="","",'csv２'!C27)</f>
        <v/>
      </c>
      <c r="D227" s="18" t="str">
        <f>IF('csv２'!D27="","",'csv２'!D27)</f>
        <v/>
      </c>
      <c r="E227" s="18" t="str">
        <f>IF('csv２'!E27="","",'csv２'!E27)</f>
        <v/>
      </c>
      <c r="F227" s="18" t="str">
        <f>IF('csv２'!F27="","",'csv２'!F27)</f>
        <v/>
      </c>
      <c r="G227" s="18" t="str">
        <f>IF('csv２'!G27="","",'csv２'!G27)</f>
        <v/>
      </c>
      <c r="H227" s="18" t="str">
        <f>IF('csv２'!H27="","",'csv２'!H27)</f>
        <v/>
      </c>
      <c r="I227" s="18" t="str">
        <f>IF('csv２'!I27="","",'csv２'!I27)</f>
        <v/>
      </c>
      <c r="J227" s="18" t="str">
        <f>IF('csv２'!J27="","",'csv２'!J27)</f>
        <v/>
      </c>
      <c r="K227" s="18" t="str">
        <f>IF('csv２'!K27="","",'csv２'!K27)</f>
        <v/>
      </c>
      <c r="L227" s="18">
        <f>IF('csv２'!L27="","",'csv２'!L27)</f>
        <v>25</v>
      </c>
      <c r="M227" s="18" t="str">
        <f>IF('csv２'!M27="","",'csv２'!M27)</f>
        <v/>
      </c>
      <c r="N227" s="18" t="str">
        <f>IF('csv２'!N27="","",'csv２'!N27)</f>
        <v/>
      </c>
      <c r="O227" s="18" t="str">
        <f>IF('csv２'!O27="","",'csv２'!O27)</f>
        <v/>
      </c>
      <c r="P227" s="18">
        <f>IF('csv２'!P27="","",'csv２'!P27)</f>
        <v>0</v>
      </c>
      <c r="Q227" s="18">
        <f>IF('csv２'!Q27="","",'csv２'!Q27)</f>
        <v>0</v>
      </c>
      <c r="R227" s="18">
        <f t="shared" si="41"/>
        <v>0</v>
      </c>
      <c r="S227" s="18" t="str">
        <f>IF('csv２'!S27="","",'csv２'!S27)</f>
        <v/>
      </c>
      <c r="T227" s="18">
        <f>IF('csv２'!T27="","",'csv２'!T27)</f>
        <v>0</v>
      </c>
      <c r="U227" s="18">
        <f>IF('csv２'!U27="","",'csv２'!U27)</f>
        <v>0</v>
      </c>
      <c r="V227" s="18">
        <f t="shared" si="42"/>
        <v>0</v>
      </c>
      <c r="W227" s="18" t="str">
        <f>IF('csv２'!W27="","",'csv２'!W27)</f>
        <v/>
      </c>
      <c r="X227" s="18">
        <f>IF('csv２'!X27="","",'csv２'!X27)</f>
        <v>0</v>
      </c>
      <c r="Y227" s="18">
        <f>IF('csv２'!Y27="","",'csv２'!Y27)</f>
        <v>0</v>
      </c>
      <c r="Z227" s="18">
        <f t="shared" si="43"/>
        <v>0</v>
      </c>
      <c r="AA227" s="18" t="str">
        <f>IF('csv２'!AA27="","",'csv２'!AA27)</f>
        <v/>
      </c>
      <c r="AB227" s="18">
        <f>IF('csv２'!AB27="","",'csv２'!AB27)</f>
        <v>0</v>
      </c>
      <c r="AC227" s="18">
        <f>IF('csv２'!AC27="","",'csv２'!AC27)</f>
        <v>0</v>
      </c>
      <c r="AD227" s="18">
        <f t="shared" si="44"/>
        <v>0</v>
      </c>
      <c r="AE227" s="18" t="str">
        <f>IF('csv２'!AE27="","",'csv２'!AE27)</f>
        <v/>
      </c>
      <c r="AF227" s="18">
        <f>IF('csv２'!AF27="","",'csv２'!AF27)</f>
        <v>0</v>
      </c>
      <c r="AG227" s="18">
        <f>IF('csv２'!AG27="","",'csv２'!AG27)</f>
        <v>0</v>
      </c>
      <c r="AH227" s="18">
        <f t="shared" si="45"/>
        <v>0</v>
      </c>
      <c r="AJ227" s="18">
        <v>226</v>
      </c>
      <c r="AK227" s="18" t="str">
        <f t="shared" si="46"/>
        <v/>
      </c>
      <c r="AL227" s="18" t="str">
        <f t="shared" si="47"/>
        <v/>
      </c>
      <c r="AM227" s="18" t="str">
        <f t="shared" si="48"/>
        <v/>
      </c>
      <c r="AN227" s="18" t="str">
        <f t="shared" si="49"/>
        <v/>
      </c>
      <c r="AO227" s="18" t="e">
        <f t="shared" si="50"/>
        <v>#N/A</v>
      </c>
      <c r="AP227" s="18" t="str">
        <f t="shared" si="51"/>
        <v/>
      </c>
    </row>
    <row r="228" spans="1:42">
      <c r="A228" s="18">
        <f>COUNT(E$2:E228)</f>
        <v>0</v>
      </c>
      <c r="B228" s="18" t="str">
        <f>IF('csv２'!B28="","",'csv２'!B28)</f>
        <v/>
      </c>
      <c r="C228" s="18" t="str">
        <f>IF('csv２'!C28="","",'csv２'!C28)</f>
        <v/>
      </c>
      <c r="D228" s="18" t="str">
        <f>IF('csv２'!D28="","",'csv２'!D28)</f>
        <v/>
      </c>
      <c r="E228" s="18" t="str">
        <f>IF('csv２'!E28="","",'csv２'!E28)</f>
        <v/>
      </c>
      <c r="F228" s="18" t="str">
        <f>IF('csv２'!F28="","",'csv２'!F28)</f>
        <v/>
      </c>
      <c r="G228" s="18" t="str">
        <f>IF('csv２'!G28="","",'csv２'!G28)</f>
        <v/>
      </c>
      <c r="H228" s="18" t="str">
        <f>IF('csv２'!H28="","",'csv２'!H28)</f>
        <v/>
      </c>
      <c r="I228" s="18" t="str">
        <f>IF('csv２'!I28="","",'csv２'!I28)</f>
        <v/>
      </c>
      <c r="J228" s="18" t="str">
        <f>IF('csv２'!J28="","",'csv２'!J28)</f>
        <v/>
      </c>
      <c r="K228" s="18" t="str">
        <f>IF('csv２'!K28="","",'csv２'!K28)</f>
        <v/>
      </c>
      <c r="L228" s="18">
        <f>IF('csv２'!L28="","",'csv２'!L28)</f>
        <v>26</v>
      </c>
      <c r="M228" s="18" t="str">
        <f>IF('csv２'!M28="","",'csv２'!M28)</f>
        <v/>
      </c>
      <c r="N228" s="18" t="str">
        <f>IF('csv２'!N28="","",'csv２'!N28)</f>
        <v/>
      </c>
      <c r="O228" s="18" t="str">
        <f>IF('csv２'!O28="","",'csv２'!O28)</f>
        <v/>
      </c>
      <c r="P228" s="18">
        <f>IF('csv２'!P28="","",'csv２'!P28)</f>
        <v>0</v>
      </c>
      <c r="Q228" s="18">
        <f>IF('csv２'!Q28="","",'csv２'!Q28)</f>
        <v>0</v>
      </c>
      <c r="R228" s="18">
        <f t="shared" si="41"/>
        <v>0</v>
      </c>
      <c r="S228" s="18" t="str">
        <f>IF('csv２'!S28="","",'csv２'!S28)</f>
        <v/>
      </c>
      <c r="T228" s="18">
        <f>IF('csv２'!T28="","",'csv２'!T28)</f>
        <v>0</v>
      </c>
      <c r="U228" s="18">
        <f>IF('csv２'!U28="","",'csv２'!U28)</f>
        <v>0</v>
      </c>
      <c r="V228" s="18">
        <f t="shared" si="42"/>
        <v>0</v>
      </c>
      <c r="W228" s="18" t="str">
        <f>IF('csv２'!W28="","",'csv２'!W28)</f>
        <v/>
      </c>
      <c r="X228" s="18">
        <f>IF('csv２'!X28="","",'csv２'!X28)</f>
        <v>0</v>
      </c>
      <c r="Y228" s="18">
        <f>IF('csv２'!Y28="","",'csv２'!Y28)</f>
        <v>0</v>
      </c>
      <c r="Z228" s="18">
        <f t="shared" si="43"/>
        <v>0</v>
      </c>
      <c r="AA228" s="18" t="str">
        <f>IF('csv２'!AA28="","",'csv２'!AA28)</f>
        <v/>
      </c>
      <c r="AB228" s="18">
        <f>IF('csv２'!AB28="","",'csv２'!AB28)</f>
        <v>0</v>
      </c>
      <c r="AC228" s="18">
        <f>IF('csv２'!AC28="","",'csv２'!AC28)</f>
        <v>0</v>
      </c>
      <c r="AD228" s="18">
        <f t="shared" si="44"/>
        <v>0</v>
      </c>
      <c r="AE228" s="18" t="str">
        <f>IF('csv２'!AE28="","",'csv２'!AE28)</f>
        <v/>
      </c>
      <c r="AF228" s="18">
        <f>IF('csv２'!AF28="","",'csv２'!AF28)</f>
        <v>0</v>
      </c>
      <c r="AG228" s="18">
        <f>IF('csv２'!AG28="","",'csv２'!AG28)</f>
        <v>0</v>
      </c>
      <c r="AH228" s="18">
        <f t="shared" si="45"/>
        <v>0</v>
      </c>
      <c r="AJ228" s="18">
        <v>227</v>
      </c>
      <c r="AK228" s="18" t="str">
        <f t="shared" si="46"/>
        <v/>
      </c>
      <c r="AL228" s="18" t="str">
        <f t="shared" si="47"/>
        <v/>
      </c>
      <c r="AM228" s="18" t="str">
        <f t="shared" si="48"/>
        <v/>
      </c>
      <c r="AN228" s="18" t="str">
        <f t="shared" si="49"/>
        <v/>
      </c>
      <c r="AO228" s="18" t="e">
        <f t="shared" si="50"/>
        <v>#N/A</v>
      </c>
      <c r="AP228" s="18" t="str">
        <f t="shared" si="51"/>
        <v/>
      </c>
    </row>
    <row r="229" spans="1:42">
      <c r="A229" s="18">
        <f>COUNT(E$2:E229)</f>
        <v>0</v>
      </c>
      <c r="B229" s="18" t="str">
        <f>IF('csv２'!B29="","",'csv２'!B29)</f>
        <v/>
      </c>
      <c r="C229" s="18" t="str">
        <f>IF('csv２'!C29="","",'csv２'!C29)</f>
        <v/>
      </c>
      <c r="D229" s="18" t="str">
        <f>IF('csv２'!D29="","",'csv２'!D29)</f>
        <v/>
      </c>
      <c r="E229" s="18" t="str">
        <f>IF('csv２'!E29="","",'csv２'!E29)</f>
        <v/>
      </c>
      <c r="F229" s="18" t="str">
        <f>IF('csv２'!F29="","",'csv２'!F29)</f>
        <v/>
      </c>
      <c r="G229" s="18" t="str">
        <f>IF('csv２'!G29="","",'csv２'!G29)</f>
        <v/>
      </c>
      <c r="H229" s="18" t="str">
        <f>IF('csv２'!H29="","",'csv２'!H29)</f>
        <v/>
      </c>
      <c r="I229" s="18" t="str">
        <f>IF('csv２'!I29="","",'csv２'!I29)</f>
        <v/>
      </c>
      <c r="J229" s="18" t="str">
        <f>IF('csv２'!J29="","",'csv２'!J29)</f>
        <v/>
      </c>
      <c r="K229" s="18" t="str">
        <f>IF('csv２'!K29="","",'csv２'!K29)</f>
        <v/>
      </c>
      <c r="L229" s="18">
        <f>IF('csv２'!L29="","",'csv２'!L29)</f>
        <v>27</v>
      </c>
      <c r="M229" s="18" t="str">
        <f>IF('csv２'!M29="","",'csv２'!M29)</f>
        <v/>
      </c>
      <c r="N229" s="18" t="str">
        <f>IF('csv２'!N29="","",'csv２'!N29)</f>
        <v/>
      </c>
      <c r="O229" s="18" t="str">
        <f>IF('csv２'!O29="","",'csv２'!O29)</f>
        <v/>
      </c>
      <c r="P229" s="18">
        <f>IF('csv２'!P29="","",'csv２'!P29)</f>
        <v>0</v>
      </c>
      <c r="Q229" s="18">
        <f>IF('csv２'!Q29="","",'csv２'!Q29)</f>
        <v>0</v>
      </c>
      <c r="R229" s="18">
        <f t="shared" si="41"/>
        <v>0</v>
      </c>
      <c r="S229" s="18" t="str">
        <f>IF('csv２'!S29="","",'csv２'!S29)</f>
        <v/>
      </c>
      <c r="T229" s="18">
        <f>IF('csv２'!T29="","",'csv２'!T29)</f>
        <v>0</v>
      </c>
      <c r="U229" s="18">
        <f>IF('csv２'!U29="","",'csv２'!U29)</f>
        <v>0</v>
      </c>
      <c r="V229" s="18">
        <f t="shared" si="42"/>
        <v>0</v>
      </c>
      <c r="W229" s="18" t="str">
        <f>IF('csv２'!W29="","",'csv２'!W29)</f>
        <v/>
      </c>
      <c r="X229" s="18">
        <f>IF('csv２'!X29="","",'csv２'!X29)</f>
        <v>0</v>
      </c>
      <c r="Y229" s="18">
        <f>IF('csv２'!Y29="","",'csv２'!Y29)</f>
        <v>0</v>
      </c>
      <c r="Z229" s="18">
        <f t="shared" si="43"/>
        <v>0</v>
      </c>
      <c r="AA229" s="18" t="str">
        <f>IF('csv２'!AA29="","",'csv２'!AA29)</f>
        <v/>
      </c>
      <c r="AB229" s="18">
        <f>IF('csv２'!AB29="","",'csv２'!AB29)</f>
        <v>0</v>
      </c>
      <c r="AC229" s="18">
        <f>IF('csv２'!AC29="","",'csv２'!AC29)</f>
        <v>0</v>
      </c>
      <c r="AD229" s="18">
        <f t="shared" si="44"/>
        <v>0</v>
      </c>
      <c r="AE229" s="18" t="str">
        <f>IF('csv２'!AE29="","",'csv２'!AE29)</f>
        <v/>
      </c>
      <c r="AF229" s="18">
        <f>IF('csv２'!AF29="","",'csv２'!AF29)</f>
        <v>0</v>
      </c>
      <c r="AG229" s="18">
        <f>IF('csv２'!AG29="","",'csv２'!AG29)</f>
        <v>0</v>
      </c>
      <c r="AH229" s="18">
        <f t="shared" si="45"/>
        <v>0</v>
      </c>
      <c r="AJ229" s="18">
        <v>228</v>
      </c>
      <c r="AK229" s="18" t="str">
        <f t="shared" si="46"/>
        <v/>
      </c>
      <c r="AL229" s="18" t="str">
        <f t="shared" si="47"/>
        <v/>
      </c>
      <c r="AM229" s="18" t="str">
        <f t="shared" si="48"/>
        <v/>
      </c>
      <c r="AN229" s="18" t="str">
        <f t="shared" si="49"/>
        <v/>
      </c>
      <c r="AO229" s="18" t="e">
        <f t="shared" si="50"/>
        <v>#N/A</v>
      </c>
      <c r="AP229" s="18" t="str">
        <f t="shared" si="51"/>
        <v/>
      </c>
    </row>
    <row r="230" spans="1:42">
      <c r="A230" s="18">
        <f>COUNT(E$2:E230)</f>
        <v>0</v>
      </c>
      <c r="B230" s="18" t="str">
        <f>IF('csv２'!B30="","",'csv２'!B30)</f>
        <v/>
      </c>
      <c r="C230" s="18" t="str">
        <f>IF('csv２'!C30="","",'csv２'!C30)</f>
        <v/>
      </c>
      <c r="D230" s="18" t="str">
        <f>IF('csv２'!D30="","",'csv２'!D30)</f>
        <v/>
      </c>
      <c r="E230" s="18" t="str">
        <f>IF('csv２'!E30="","",'csv２'!E30)</f>
        <v/>
      </c>
      <c r="F230" s="18" t="str">
        <f>IF('csv２'!F30="","",'csv２'!F30)</f>
        <v/>
      </c>
      <c r="G230" s="18" t="str">
        <f>IF('csv２'!G30="","",'csv２'!G30)</f>
        <v/>
      </c>
      <c r="H230" s="18" t="str">
        <f>IF('csv２'!H30="","",'csv２'!H30)</f>
        <v/>
      </c>
      <c r="I230" s="18" t="str">
        <f>IF('csv２'!I30="","",'csv２'!I30)</f>
        <v/>
      </c>
      <c r="J230" s="18" t="str">
        <f>IF('csv２'!J30="","",'csv２'!J30)</f>
        <v/>
      </c>
      <c r="K230" s="18" t="str">
        <f>IF('csv２'!K30="","",'csv２'!K30)</f>
        <v/>
      </c>
      <c r="L230" s="18">
        <f>IF('csv２'!L30="","",'csv２'!L30)</f>
        <v>28</v>
      </c>
      <c r="M230" s="18" t="str">
        <f>IF('csv２'!M30="","",'csv２'!M30)</f>
        <v/>
      </c>
      <c r="N230" s="18" t="str">
        <f>IF('csv２'!N30="","",'csv２'!N30)</f>
        <v/>
      </c>
      <c r="O230" s="18" t="str">
        <f>IF('csv２'!O30="","",'csv２'!O30)</f>
        <v/>
      </c>
      <c r="P230" s="18">
        <f>IF('csv２'!P30="","",'csv２'!P30)</f>
        <v>0</v>
      </c>
      <c r="Q230" s="18">
        <f>IF('csv２'!Q30="","",'csv２'!Q30)</f>
        <v>0</v>
      </c>
      <c r="R230" s="18">
        <f t="shared" si="41"/>
        <v>0</v>
      </c>
      <c r="S230" s="18" t="str">
        <f>IF('csv２'!S30="","",'csv２'!S30)</f>
        <v/>
      </c>
      <c r="T230" s="18">
        <f>IF('csv２'!T30="","",'csv２'!T30)</f>
        <v>0</v>
      </c>
      <c r="U230" s="18">
        <f>IF('csv２'!U30="","",'csv２'!U30)</f>
        <v>0</v>
      </c>
      <c r="V230" s="18">
        <f t="shared" si="42"/>
        <v>0</v>
      </c>
      <c r="W230" s="18" t="str">
        <f>IF('csv２'!W30="","",'csv２'!W30)</f>
        <v/>
      </c>
      <c r="X230" s="18">
        <f>IF('csv２'!X30="","",'csv２'!X30)</f>
        <v>0</v>
      </c>
      <c r="Y230" s="18">
        <f>IF('csv２'!Y30="","",'csv２'!Y30)</f>
        <v>0</v>
      </c>
      <c r="Z230" s="18">
        <f t="shared" si="43"/>
        <v>0</v>
      </c>
      <c r="AA230" s="18" t="str">
        <f>IF('csv２'!AA30="","",'csv２'!AA30)</f>
        <v/>
      </c>
      <c r="AB230" s="18">
        <f>IF('csv２'!AB30="","",'csv２'!AB30)</f>
        <v>0</v>
      </c>
      <c r="AC230" s="18">
        <f>IF('csv２'!AC30="","",'csv２'!AC30)</f>
        <v>0</v>
      </c>
      <c r="AD230" s="18">
        <f t="shared" si="44"/>
        <v>0</v>
      </c>
      <c r="AE230" s="18" t="str">
        <f>IF('csv２'!AE30="","",'csv２'!AE30)</f>
        <v/>
      </c>
      <c r="AF230" s="18">
        <f>IF('csv２'!AF30="","",'csv２'!AF30)</f>
        <v>0</v>
      </c>
      <c r="AG230" s="18">
        <f>IF('csv２'!AG30="","",'csv２'!AG30)</f>
        <v>0</v>
      </c>
      <c r="AH230" s="18">
        <f t="shared" si="45"/>
        <v>0</v>
      </c>
      <c r="AJ230" s="18">
        <v>229</v>
      </c>
      <c r="AK230" s="18" t="str">
        <f t="shared" si="46"/>
        <v/>
      </c>
      <c r="AL230" s="18" t="str">
        <f t="shared" si="47"/>
        <v/>
      </c>
      <c r="AM230" s="18" t="str">
        <f t="shared" si="48"/>
        <v/>
      </c>
      <c r="AN230" s="18" t="str">
        <f t="shared" si="49"/>
        <v/>
      </c>
      <c r="AO230" s="18" t="e">
        <f t="shared" si="50"/>
        <v>#N/A</v>
      </c>
      <c r="AP230" s="18" t="str">
        <f t="shared" si="51"/>
        <v/>
      </c>
    </row>
    <row r="231" spans="1:42">
      <c r="A231" s="18">
        <f>COUNT(E$2:E231)</f>
        <v>0</v>
      </c>
      <c r="B231" s="18" t="str">
        <f>IF('csv２'!B31="","",'csv２'!B31)</f>
        <v/>
      </c>
      <c r="C231" s="18" t="str">
        <f>IF('csv２'!C31="","",'csv２'!C31)</f>
        <v/>
      </c>
      <c r="D231" s="18" t="str">
        <f>IF('csv２'!D31="","",'csv２'!D31)</f>
        <v/>
      </c>
      <c r="E231" s="18" t="str">
        <f>IF('csv２'!E31="","",'csv２'!E31)</f>
        <v/>
      </c>
      <c r="F231" s="18" t="str">
        <f>IF('csv２'!F31="","",'csv２'!F31)</f>
        <v/>
      </c>
      <c r="G231" s="18" t="str">
        <f>IF('csv２'!G31="","",'csv２'!G31)</f>
        <v/>
      </c>
      <c r="H231" s="18" t="str">
        <f>IF('csv２'!H31="","",'csv２'!H31)</f>
        <v/>
      </c>
      <c r="I231" s="18" t="str">
        <f>IF('csv２'!I31="","",'csv２'!I31)</f>
        <v/>
      </c>
      <c r="J231" s="18" t="str">
        <f>IF('csv２'!J31="","",'csv２'!J31)</f>
        <v/>
      </c>
      <c r="K231" s="18" t="str">
        <f>IF('csv２'!K31="","",'csv２'!K31)</f>
        <v/>
      </c>
      <c r="L231" s="18">
        <f>IF('csv２'!L31="","",'csv２'!L31)</f>
        <v>29</v>
      </c>
      <c r="M231" s="18" t="str">
        <f>IF('csv２'!M31="","",'csv２'!M31)</f>
        <v/>
      </c>
      <c r="N231" s="18" t="str">
        <f>IF('csv２'!N31="","",'csv２'!N31)</f>
        <v/>
      </c>
      <c r="O231" s="18" t="str">
        <f>IF('csv２'!O31="","",'csv２'!O31)</f>
        <v/>
      </c>
      <c r="P231" s="18">
        <f>IF('csv２'!P31="","",'csv２'!P31)</f>
        <v>0</v>
      </c>
      <c r="Q231" s="18">
        <f>IF('csv２'!Q31="","",'csv２'!Q31)</f>
        <v>0</v>
      </c>
      <c r="R231" s="18">
        <f t="shared" si="41"/>
        <v>0</v>
      </c>
      <c r="S231" s="18" t="str">
        <f>IF('csv２'!S31="","",'csv２'!S31)</f>
        <v/>
      </c>
      <c r="T231" s="18">
        <f>IF('csv２'!T31="","",'csv２'!T31)</f>
        <v>0</v>
      </c>
      <c r="U231" s="18">
        <f>IF('csv２'!U31="","",'csv２'!U31)</f>
        <v>0</v>
      </c>
      <c r="V231" s="18">
        <f t="shared" si="42"/>
        <v>0</v>
      </c>
      <c r="W231" s="18" t="str">
        <f>IF('csv２'!W31="","",'csv２'!W31)</f>
        <v/>
      </c>
      <c r="X231" s="18">
        <f>IF('csv２'!X31="","",'csv２'!X31)</f>
        <v>0</v>
      </c>
      <c r="Y231" s="18">
        <f>IF('csv２'!Y31="","",'csv２'!Y31)</f>
        <v>0</v>
      </c>
      <c r="Z231" s="18">
        <f t="shared" si="43"/>
        <v>0</v>
      </c>
      <c r="AA231" s="18" t="str">
        <f>IF('csv２'!AA31="","",'csv２'!AA31)</f>
        <v/>
      </c>
      <c r="AB231" s="18">
        <f>IF('csv２'!AB31="","",'csv２'!AB31)</f>
        <v>0</v>
      </c>
      <c r="AC231" s="18">
        <f>IF('csv２'!AC31="","",'csv２'!AC31)</f>
        <v>0</v>
      </c>
      <c r="AD231" s="18">
        <f t="shared" si="44"/>
        <v>0</v>
      </c>
      <c r="AE231" s="18" t="str">
        <f>IF('csv２'!AE31="","",'csv２'!AE31)</f>
        <v/>
      </c>
      <c r="AF231" s="18">
        <f>IF('csv２'!AF31="","",'csv２'!AF31)</f>
        <v>0</v>
      </c>
      <c r="AG231" s="18">
        <f>IF('csv２'!AG31="","",'csv２'!AG31)</f>
        <v>0</v>
      </c>
      <c r="AH231" s="18">
        <f t="shared" si="45"/>
        <v>0</v>
      </c>
      <c r="AJ231" s="18">
        <v>230</v>
      </c>
      <c r="AK231" s="18" t="str">
        <f t="shared" si="46"/>
        <v/>
      </c>
      <c r="AL231" s="18" t="str">
        <f t="shared" si="47"/>
        <v/>
      </c>
      <c r="AM231" s="18" t="str">
        <f t="shared" si="48"/>
        <v/>
      </c>
      <c r="AN231" s="18" t="str">
        <f t="shared" si="49"/>
        <v/>
      </c>
      <c r="AO231" s="18" t="e">
        <f t="shared" si="50"/>
        <v>#N/A</v>
      </c>
      <c r="AP231" s="18" t="str">
        <f t="shared" si="51"/>
        <v/>
      </c>
    </row>
    <row r="232" spans="1:42">
      <c r="A232" s="18">
        <f>COUNT(E$2:E232)</f>
        <v>0</v>
      </c>
      <c r="B232" s="18" t="str">
        <f>IF('csv２'!B32="","",'csv２'!B32)</f>
        <v/>
      </c>
      <c r="C232" s="18" t="str">
        <f>IF('csv２'!C32="","",'csv２'!C32)</f>
        <v/>
      </c>
      <c r="D232" s="18" t="str">
        <f>IF('csv２'!D32="","",'csv２'!D32)</f>
        <v/>
      </c>
      <c r="E232" s="18" t="str">
        <f>IF('csv２'!E32="","",'csv２'!E32)</f>
        <v/>
      </c>
      <c r="F232" s="18" t="str">
        <f>IF('csv２'!F32="","",'csv２'!F32)</f>
        <v/>
      </c>
      <c r="G232" s="18" t="str">
        <f>IF('csv２'!G32="","",'csv２'!G32)</f>
        <v/>
      </c>
      <c r="H232" s="18" t="str">
        <f>IF('csv２'!H32="","",'csv２'!H32)</f>
        <v/>
      </c>
      <c r="I232" s="18" t="str">
        <f>IF('csv２'!I32="","",'csv２'!I32)</f>
        <v/>
      </c>
      <c r="J232" s="18" t="str">
        <f>IF('csv２'!J32="","",'csv２'!J32)</f>
        <v/>
      </c>
      <c r="K232" s="18" t="str">
        <f>IF('csv２'!K32="","",'csv２'!K32)</f>
        <v/>
      </c>
      <c r="L232" s="18">
        <f>IF('csv２'!L32="","",'csv２'!L32)</f>
        <v>30</v>
      </c>
      <c r="M232" s="18" t="str">
        <f>IF('csv２'!M32="","",'csv２'!M32)</f>
        <v/>
      </c>
      <c r="N232" s="18" t="str">
        <f>IF('csv２'!N32="","",'csv２'!N32)</f>
        <v/>
      </c>
      <c r="O232" s="18" t="str">
        <f>IF('csv２'!O32="","",'csv２'!O32)</f>
        <v/>
      </c>
      <c r="P232" s="18">
        <f>IF('csv２'!P32="","",'csv２'!P32)</f>
        <v>0</v>
      </c>
      <c r="Q232" s="18">
        <f>IF('csv２'!Q32="","",'csv２'!Q32)</f>
        <v>0</v>
      </c>
      <c r="R232" s="18">
        <f t="shared" si="41"/>
        <v>0</v>
      </c>
      <c r="S232" s="18" t="str">
        <f>IF('csv２'!S32="","",'csv２'!S32)</f>
        <v/>
      </c>
      <c r="T232" s="18">
        <f>IF('csv２'!T32="","",'csv２'!T32)</f>
        <v>0</v>
      </c>
      <c r="U232" s="18">
        <f>IF('csv２'!U32="","",'csv２'!U32)</f>
        <v>0</v>
      </c>
      <c r="V232" s="18">
        <f t="shared" si="42"/>
        <v>0</v>
      </c>
      <c r="W232" s="18" t="str">
        <f>IF('csv２'!W32="","",'csv２'!W32)</f>
        <v/>
      </c>
      <c r="X232" s="18">
        <f>IF('csv２'!X32="","",'csv２'!X32)</f>
        <v>0</v>
      </c>
      <c r="Y232" s="18">
        <f>IF('csv２'!Y32="","",'csv２'!Y32)</f>
        <v>0</v>
      </c>
      <c r="Z232" s="18">
        <f t="shared" si="43"/>
        <v>0</v>
      </c>
      <c r="AA232" s="18" t="str">
        <f>IF('csv２'!AA32="","",'csv２'!AA32)</f>
        <v/>
      </c>
      <c r="AB232" s="18">
        <f>IF('csv２'!AB32="","",'csv２'!AB32)</f>
        <v>0</v>
      </c>
      <c r="AC232" s="18">
        <f>IF('csv２'!AC32="","",'csv２'!AC32)</f>
        <v>0</v>
      </c>
      <c r="AD232" s="18">
        <f t="shared" si="44"/>
        <v>0</v>
      </c>
      <c r="AE232" s="18" t="str">
        <f>IF('csv２'!AE32="","",'csv２'!AE32)</f>
        <v/>
      </c>
      <c r="AF232" s="18">
        <f>IF('csv２'!AF32="","",'csv２'!AF32)</f>
        <v>0</v>
      </c>
      <c r="AG232" s="18">
        <f>IF('csv２'!AG32="","",'csv２'!AG32)</f>
        <v>0</v>
      </c>
      <c r="AH232" s="18">
        <f t="shared" si="45"/>
        <v>0</v>
      </c>
      <c r="AJ232" s="18">
        <v>231</v>
      </c>
      <c r="AK232" s="18" t="str">
        <f t="shared" si="46"/>
        <v/>
      </c>
      <c r="AL232" s="18" t="str">
        <f t="shared" si="47"/>
        <v/>
      </c>
      <c r="AM232" s="18" t="str">
        <f t="shared" si="48"/>
        <v/>
      </c>
      <c r="AN232" s="18" t="str">
        <f t="shared" si="49"/>
        <v/>
      </c>
      <c r="AO232" s="18" t="e">
        <f t="shared" si="50"/>
        <v>#N/A</v>
      </c>
      <c r="AP232" s="18" t="str">
        <f t="shared" si="51"/>
        <v/>
      </c>
    </row>
    <row r="233" spans="1:42">
      <c r="A233" s="18">
        <f>COUNT(E$2:E233)</f>
        <v>0</v>
      </c>
      <c r="B233" s="18" t="str">
        <f>IF('csv２'!B33="","",'csv２'!B33)</f>
        <v/>
      </c>
      <c r="C233" s="18" t="str">
        <f>IF('csv２'!C33="","",'csv２'!C33)</f>
        <v/>
      </c>
      <c r="D233" s="18" t="str">
        <f>IF('csv２'!D33="","",'csv２'!D33)</f>
        <v/>
      </c>
      <c r="E233" s="18" t="str">
        <f>IF('csv２'!E33="","",'csv２'!E33)</f>
        <v/>
      </c>
      <c r="F233" s="18" t="str">
        <f>IF('csv２'!F33="","",'csv２'!F33)</f>
        <v/>
      </c>
      <c r="G233" s="18" t="str">
        <f>IF('csv２'!G33="","",'csv２'!G33)</f>
        <v/>
      </c>
      <c r="H233" s="18" t="str">
        <f>IF('csv２'!H33="","",'csv２'!H33)</f>
        <v/>
      </c>
      <c r="I233" s="18" t="str">
        <f>IF('csv２'!I33="","",'csv２'!I33)</f>
        <v/>
      </c>
      <c r="J233" s="18" t="str">
        <f>IF('csv２'!J33="","",'csv２'!J33)</f>
        <v/>
      </c>
      <c r="K233" s="18" t="str">
        <f>IF('csv２'!K33="","",'csv２'!K33)</f>
        <v/>
      </c>
      <c r="L233" s="18">
        <f>IF('csv２'!L33="","",'csv２'!L33)</f>
        <v>31</v>
      </c>
      <c r="M233" s="18" t="str">
        <f>IF('csv２'!M33="","",'csv２'!M33)</f>
        <v/>
      </c>
      <c r="N233" s="18" t="str">
        <f>IF('csv２'!N33="","",'csv２'!N33)</f>
        <v/>
      </c>
      <c r="O233" s="18" t="str">
        <f>IF('csv２'!O33="","",'csv２'!O33)</f>
        <v/>
      </c>
      <c r="P233" s="18">
        <f>IF('csv２'!P33="","",'csv２'!P33)</f>
        <v>0</v>
      </c>
      <c r="Q233" s="18">
        <f>IF('csv２'!Q33="","",'csv２'!Q33)</f>
        <v>0</v>
      </c>
      <c r="R233" s="18">
        <f t="shared" si="41"/>
        <v>0</v>
      </c>
      <c r="S233" s="18" t="str">
        <f>IF('csv２'!S33="","",'csv２'!S33)</f>
        <v/>
      </c>
      <c r="T233" s="18">
        <f>IF('csv２'!T33="","",'csv２'!T33)</f>
        <v>0</v>
      </c>
      <c r="U233" s="18">
        <f>IF('csv２'!U33="","",'csv２'!U33)</f>
        <v>0</v>
      </c>
      <c r="V233" s="18">
        <f t="shared" si="42"/>
        <v>0</v>
      </c>
      <c r="W233" s="18" t="str">
        <f>IF('csv２'!W33="","",'csv２'!W33)</f>
        <v/>
      </c>
      <c r="X233" s="18">
        <f>IF('csv２'!X33="","",'csv２'!X33)</f>
        <v>0</v>
      </c>
      <c r="Y233" s="18">
        <f>IF('csv２'!Y33="","",'csv２'!Y33)</f>
        <v>0</v>
      </c>
      <c r="Z233" s="18">
        <f t="shared" si="43"/>
        <v>0</v>
      </c>
      <c r="AA233" s="18" t="str">
        <f>IF('csv２'!AA33="","",'csv２'!AA33)</f>
        <v/>
      </c>
      <c r="AB233" s="18">
        <f>IF('csv２'!AB33="","",'csv２'!AB33)</f>
        <v>0</v>
      </c>
      <c r="AC233" s="18">
        <f>IF('csv２'!AC33="","",'csv２'!AC33)</f>
        <v>0</v>
      </c>
      <c r="AD233" s="18">
        <f t="shared" si="44"/>
        <v>0</v>
      </c>
      <c r="AE233" s="18" t="str">
        <f>IF('csv２'!AE33="","",'csv２'!AE33)</f>
        <v/>
      </c>
      <c r="AF233" s="18">
        <f>IF('csv２'!AF33="","",'csv２'!AF33)</f>
        <v>0</v>
      </c>
      <c r="AG233" s="18">
        <f>IF('csv２'!AG33="","",'csv２'!AG33)</f>
        <v>0</v>
      </c>
      <c r="AH233" s="18">
        <f t="shared" si="45"/>
        <v>0</v>
      </c>
      <c r="AJ233" s="18">
        <v>232</v>
      </c>
      <c r="AK233" s="18" t="str">
        <f t="shared" si="46"/>
        <v/>
      </c>
      <c r="AL233" s="18" t="str">
        <f t="shared" si="47"/>
        <v/>
      </c>
      <c r="AM233" s="18" t="str">
        <f t="shared" si="48"/>
        <v/>
      </c>
      <c r="AN233" s="18" t="str">
        <f t="shared" si="49"/>
        <v/>
      </c>
      <c r="AO233" s="18" t="e">
        <f t="shared" si="50"/>
        <v>#N/A</v>
      </c>
      <c r="AP233" s="18" t="str">
        <f t="shared" si="51"/>
        <v/>
      </c>
    </row>
    <row r="234" spans="1:42">
      <c r="A234" s="18">
        <f>COUNT(E$2:E234)</f>
        <v>0</v>
      </c>
      <c r="B234" s="18" t="str">
        <f>IF('csv２'!B34="","",'csv２'!B34)</f>
        <v/>
      </c>
      <c r="C234" s="18" t="str">
        <f>IF('csv２'!C34="","",'csv２'!C34)</f>
        <v/>
      </c>
      <c r="D234" s="18" t="str">
        <f>IF('csv２'!D34="","",'csv２'!D34)</f>
        <v/>
      </c>
      <c r="E234" s="18" t="str">
        <f>IF('csv２'!E34="","",'csv２'!E34)</f>
        <v/>
      </c>
      <c r="F234" s="18" t="str">
        <f>IF('csv２'!F34="","",'csv２'!F34)</f>
        <v/>
      </c>
      <c r="G234" s="18" t="str">
        <f>IF('csv２'!G34="","",'csv２'!G34)</f>
        <v/>
      </c>
      <c r="H234" s="18" t="str">
        <f>IF('csv２'!H34="","",'csv２'!H34)</f>
        <v/>
      </c>
      <c r="I234" s="18" t="str">
        <f>IF('csv２'!I34="","",'csv２'!I34)</f>
        <v/>
      </c>
      <c r="J234" s="18" t="str">
        <f>IF('csv２'!J34="","",'csv２'!J34)</f>
        <v/>
      </c>
      <c r="K234" s="18" t="str">
        <f>IF('csv２'!K34="","",'csv２'!K34)</f>
        <v/>
      </c>
      <c r="L234" s="18">
        <f>IF('csv２'!L34="","",'csv２'!L34)</f>
        <v>32</v>
      </c>
      <c r="M234" s="18" t="str">
        <f>IF('csv２'!M34="","",'csv２'!M34)</f>
        <v/>
      </c>
      <c r="N234" s="18" t="str">
        <f>IF('csv２'!N34="","",'csv２'!N34)</f>
        <v/>
      </c>
      <c r="O234" s="18" t="str">
        <f>IF('csv２'!O34="","",'csv２'!O34)</f>
        <v/>
      </c>
      <c r="P234" s="18">
        <f>IF('csv２'!P34="","",'csv２'!P34)</f>
        <v>0</v>
      </c>
      <c r="Q234" s="18">
        <f>IF('csv２'!Q34="","",'csv２'!Q34)</f>
        <v>0</v>
      </c>
      <c r="R234" s="18">
        <f t="shared" si="41"/>
        <v>0</v>
      </c>
      <c r="S234" s="18" t="str">
        <f>IF('csv２'!S34="","",'csv２'!S34)</f>
        <v/>
      </c>
      <c r="T234" s="18">
        <f>IF('csv２'!T34="","",'csv２'!T34)</f>
        <v>0</v>
      </c>
      <c r="U234" s="18">
        <f>IF('csv２'!U34="","",'csv２'!U34)</f>
        <v>0</v>
      </c>
      <c r="V234" s="18">
        <f t="shared" si="42"/>
        <v>0</v>
      </c>
      <c r="W234" s="18" t="str">
        <f>IF('csv２'!W34="","",'csv２'!W34)</f>
        <v/>
      </c>
      <c r="X234" s="18">
        <f>IF('csv２'!X34="","",'csv２'!X34)</f>
        <v>0</v>
      </c>
      <c r="Y234" s="18">
        <f>IF('csv２'!Y34="","",'csv２'!Y34)</f>
        <v>0</v>
      </c>
      <c r="Z234" s="18">
        <f t="shared" si="43"/>
        <v>0</v>
      </c>
      <c r="AA234" s="18" t="str">
        <f>IF('csv２'!AA34="","",'csv２'!AA34)</f>
        <v/>
      </c>
      <c r="AB234" s="18">
        <f>IF('csv２'!AB34="","",'csv２'!AB34)</f>
        <v>0</v>
      </c>
      <c r="AC234" s="18">
        <f>IF('csv２'!AC34="","",'csv２'!AC34)</f>
        <v>0</v>
      </c>
      <c r="AD234" s="18">
        <f t="shared" si="44"/>
        <v>0</v>
      </c>
      <c r="AE234" s="18" t="str">
        <f>IF('csv２'!AE34="","",'csv２'!AE34)</f>
        <v/>
      </c>
      <c r="AF234" s="18">
        <f>IF('csv２'!AF34="","",'csv２'!AF34)</f>
        <v>0</v>
      </c>
      <c r="AG234" s="18">
        <f>IF('csv２'!AG34="","",'csv２'!AG34)</f>
        <v>0</v>
      </c>
      <c r="AH234" s="18">
        <f t="shared" si="45"/>
        <v>0</v>
      </c>
      <c r="AJ234" s="18">
        <v>233</v>
      </c>
      <c r="AK234" s="18" t="str">
        <f t="shared" si="46"/>
        <v/>
      </c>
      <c r="AL234" s="18" t="str">
        <f t="shared" si="47"/>
        <v/>
      </c>
      <c r="AM234" s="18" t="str">
        <f t="shared" si="48"/>
        <v/>
      </c>
      <c r="AN234" s="18" t="str">
        <f t="shared" si="49"/>
        <v/>
      </c>
      <c r="AO234" s="18" t="e">
        <f t="shared" si="50"/>
        <v>#N/A</v>
      </c>
      <c r="AP234" s="18" t="str">
        <f t="shared" si="51"/>
        <v/>
      </c>
    </row>
    <row r="235" spans="1:42">
      <c r="A235" s="18">
        <f>COUNT(E$2:E235)</f>
        <v>0</v>
      </c>
      <c r="B235" s="18" t="str">
        <f>IF('csv２'!B35="","",'csv２'!B35)</f>
        <v/>
      </c>
      <c r="C235" s="18" t="str">
        <f>IF('csv２'!C35="","",'csv２'!C35)</f>
        <v/>
      </c>
      <c r="D235" s="18" t="str">
        <f>IF('csv２'!D35="","",'csv２'!D35)</f>
        <v/>
      </c>
      <c r="E235" s="18" t="str">
        <f>IF('csv２'!E35="","",'csv２'!E35)</f>
        <v/>
      </c>
      <c r="F235" s="18" t="str">
        <f>IF('csv２'!F35="","",'csv２'!F35)</f>
        <v/>
      </c>
      <c r="G235" s="18" t="str">
        <f>IF('csv２'!G35="","",'csv２'!G35)</f>
        <v/>
      </c>
      <c r="H235" s="18" t="str">
        <f>IF('csv２'!H35="","",'csv２'!H35)</f>
        <v/>
      </c>
      <c r="I235" s="18" t="str">
        <f>IF('csv２'!I35="","",'csv２'!I35)</f>
        <v/>
      </c>
      <c r="J235" s="18" t="str">
        <f>IF('csv２'!J35="","",'csv２'!J35)</f>
        <v/>
      </c>
      <c r="K235" s="18" t="str">
        <f>IF('csv２'!K35="","",'csv２'!K35)</f>
        <v/>
      </c>
      <c r="L235" s="18">
        <f>IF('csv２'!L35="","",'csv２'!L35)</f>
        <v>33</v>
      </c>
      <c r="M235" s="18" t="str">
        <f>IF('csv２'!M35="","",'csv２'!M35)</f>
        <v/>
      </c>
      <c r="N235" s="18" t="str">
        <f>IF('csv２'!N35="","",'csv２'!N35)</f>
        <v/>
      </c>
      <c r="O235" s="18" t="str">
        <f>IF('csv２'!O35="","",'csv２'!O35)</f>
        <v/>
      </c>
      <c r="P235" s="18">
        <f>IF('csv２'!P35="","",'csv２'!P35)</f>
        <v>0</v>
      </c>
      <c r="Q235" s="18">
        <f>IF('csv２'!Q35="","",'csv２'!Q35)</f>
        <v>0</v>
      </c>
      <c r="R235" s="18">
        <f t="shared" si="41"/>
        <v>0</v>
      </c>
      <c r="S235" s="18" t="str">
        <f>IF('csv２'!S35="","",'csv２'!S35)</f>
        <v/>
      </c>
      <c r="T235" s="18">
        <f>IF('csv２'!T35="","",'csv２'!T35)</f>
        <v>0</v>
      </c>
      <c r="U235" s="18">
        <f>IF('csv２'!U35="","",'csv２'!U35)</f>
        <v>0</v>
      </c>
      <c r="V235" s="18">
        <f t="shared" si="42"/>
        <v>0</v>
      </c>
      <c r="W235" s="18" t="str">
        <f>IF('csv２'!W35="","",'csv２'!W35)</f>
        <v/>
      </c>
      <c r="X235" s="18">
        <f>IF('csv２'!X35="","",'csv２'!X35)</f>
        <v>0</v>
      </c>
      <c r="Y235" s="18">
        <f>IF('csv２'!Y35="","",'csv２'!Y35)</f>
        <v>0</v>
      </c>
      <c r="Z235" s="18">
        <f t="shared" si="43"/>
        <v>0</v>
      </c>
      <c r="AA235" s="18" t="str">
        <f>IF('csv２'!AA35="","",'csv２'!AA35)</f>
        <v/>
      </c>
      <c r="AB235" s="18">
        <f>IF('csv２'!AB35="","",'csv２'!AB35)</f>
        <v>0</v>
      </c>
      <c r="AC235" s="18">
        <f>IF('csv２'!AC35="","",'csv２'!AC35)</f>
        <v>0</v>
      </c>
      <c r="AD235" s="18">
        <f t="shared" si="44"/>
        <v>0</v>
      </c>
      <c r="AE235" s="18" t="str">
        <f>IF('csv２'!AE35="","",'csv２'!AE35)</f>
        <v/>
      </c>
      <c r="AF235" s="18">
        <f>IF('csv２'!AF35="","",'csv２'!AF35)</f>
        <v>0</v>
      </c>
      <c r="AG235" s="18">
        <f>IF('csv２'!AG35="","",'csv２'!AG35)</f>
        <v>0</v>
      </c>
      <c r="AH235" s="18">
        <f t="shared" si="45"/>
        <v>0</v>
      </c>
      <c r="AJ235" s="18">
        <v>234</v>
      </c>
      <c r="AK235" s="18" t="str">
        <f t="shared" si="46"/>
        <v/>
      </c>
      <c r="AL235" s="18" t="str">
        <f t="shared" si="47"/>
        <v/>
      </c>
      <c r="AM235" s="18" t="str">
        <f t="shared" si="48"/>
        <v/>
      </c>
      <c r="AN235" s="18" t="str">
        <f t="shared" si="49"/>
        <v/>
      </c>
      <c r="AO235" s="18" t="e">
        <f t="shared" si="50"/>
        <v>#N/A</v>
      </c>
      <c r="AP235" s="18" t="str">
        <f t="shared" si="51"/>
        <v/>
      </c>
    </row>
    <row r="236" spans="1:42">
      <c r="A236" s="18">
        <f>COUNT(E$2:E236)</f>
        <v>0</v>
      </c>
      <c r="B236" s="18" t="str">
        <f>IF('csv２'!B36="","",'csv２'!B36)</f>
        <v/>
      </c>
      <c r="C236" s="18" t="str">
        <f>IF('csv２'!C36="","",'csv２'!C36)</f>
        <v/>
      </c>
      <c r="D236" s="18" t="str">
        <f>IF('csv２'!D36="","",'csv２'!D36)</f>
        <v/>
      </c>
      <c r="E236" s="18" t="str">
        <f>IF('csv２'!E36="","",'csv２'!E36)</f>
        <v/>
      </c>
      <c r="F236" s="18" t="str">
        <f>IF('csv２'!F36="","",'csv２'!F36)</f>
        <v/>
      </c>
      <c r="G236" s="18" t="str">
        <f>IF('csv２'!G36="","",'csv２'!G36)</f>
        <v/>
      </c>
      <c r="H236" s="18" t="str">
        <f>IF('csv２'!H36="","",'csv２'!H36)</f>
        <v/>
      </c>
      <c r="I236" s="18" t="str">
        <f>IF('csv２'!I36="","",'csv２'!I36)</f>
        <v/>
      </c>
      <c r="J236" s="18" t="str">
        <f>IF('csv２'!J36="","",'csv２'!J36)</f>
        <v/>
      </c>
      <c r="K236" s="18" t="str">
        <f>IF('csv２'!K36="","",'csv２'!K36)</f>
        <v/>
      </c>
      <c r="L236" s="18">
        <f>IF('csv２'!L36="","",'csv２'!L36)</f>
        <v>34</v>
      </c>
      <c r="M236" s="18" t="str">
        <f>IF('csv２'!M36="","",'csv２'!M36)</f>
        <v/>
      </c>
      <c r="N236" s="18" t="str">
        <f>IF('csv２'!N36="","",'csv２'!N36)</f>
        <v/>
      </c>
      <c r="O236" s="18" t="str">
        <f>IF('csv２'!O36="","",'csv２'!O36)</f>
        <v/>
      </c>
      <c r="P236" s="18">
        <f>IF('csv２'!P36="","",'csv２'!P36)</f>
        <v>0</v>
      </c>
      <c r="Q236" s="18">
        <f>IF('csv２'!Q36="","",'csv２'!Q36)</f>
        <v>0</v>
      </c>
      <c r="R236" s="18">
        <f t="shared" si="41"/>
        <v>0</v>
      </c>
      <c r="S236" s="18" t="str">
        <f>IF('csv２'!S36="","",'csv２'!S36)</f>
        <v/>
      </c>
      <c r="T236" s="18">
        <f>IF('csv２'!T36="","",'csv２'!T36)</f>
        <v>0</v>
      </c>
      <c r="U236" s="18">
        <f>IF('csv２'!U36="","",'csv２'!U36)</f>
        <v>0</v>
      </c>
      <c r="V236" s="18">
        <f t="shared" si="42"/>
        <v>0</v>
      </c>
      <c r="W236" s="18" t="str">
        <f>IF('csv２'!W36="","",'csv２'!W36)</f>
        <v/>
      </c>
      <c r="X236" s="18">
        <f>IF('csv２'!X36="","",'csv２'!X36)</f>
        <v>0</v>
      </c>
      <c r="Y236" s="18">
        <f>IF('csv２'!Y36="","",'csv２'!Y36)</f>
        <v>0</v>
      </c>
      <c r="Z236" s="18">
        <f t="shared" si="43"/>
        <v>0</v>
      </c>
      <c r="AA236" s="18" t="str">
        <f>IF('csv２'!AA36="","",'csv２'!AA36)</f>
        <v/>
      </c>
      <c r="AB236" s="18">
        <f>IF('csv２'!AB36="","",'csv２'!AB36)</f>
        <v>0</v>
      </c>
      <c r="AC236" s="18">
        <f>IF('csv２'!AC36="","",'csv２'!AC36)</f>
        <v>0</v>
      </c>
      <c r="AD236" s="18">
        <f t="shared" si="44"/>
        <v>0</v>
      </c>
      <c r="AE236" s="18" t="str">
        <f>IF('csv２'!AE36="","",'csv２'!AE36)</f>
        <v/>
      </c>
      <c r="AF236" s="18">
        <f>IF('csv２'!AF36="","",'csv２'!AF36)</f>
        <v>0</v>
      </c>
      <c r="AG236" s="18">
        <f>IF('csv２'!AG36="","",'csv２'!AG36)</f>
        <v>0</v>
      </c>
      <c r="AH236" s="18">
        <f t="shared" si="45"/>
        <v>0</v>
      </c>
      <c r="AJ236" s="18">
        <v>235</v>
      </c>
      <c r="AK236" s="18" t="str">
        <f t="shared" si="46"/>
        <v/>
      </c>
      <c r="AL236" s="18" t="str">
        <f t="shared" si="47"/>
        <v/>
      </c>
      <c r="AM236" s="18" t="str">
        <f t="shared" si="48"/>
        <v/>
      </c>
      <c r="AN236" s="18" t="str">
        <f t="shared" si="49"/>
        <v/>
      </c>
      <c r="AO236" s="18" t="e">
        <f t="shared" si="50"/>
        <v>#N/A</v>
      </c>
      <c r="AP236" s="18" t="str">
        <f t="shared" si="51"/>
        <v/>
      </c>
    </row>
    <row r="237" spans="1:42">
      <c r="A237" s="18">
        <f>COUNT(E$2:E237)</f>
        <v>0</v>
      </c>
      <c r="B237" s="18" t="str">
        <f>IF('csv２'!B37="","",'csv２'!B37)</f>
        <v/>
      </c>
      <c r="C237" s="18" t="str">
        <f>IF('csv２'!C37="","",'csv２'!C37)</f>
        <v/>
      </c>
      <c r="D237" s="18" t="str">
        <f>IF('csv２'!D37="","",'csv２'!D37)</f>
        <v/>
      </c>
      <c r="E237" s="18" t="str">
        <f>IF('csv２'!E37="","",'csv２'!E37)</f>
        <v/>
      </c>
      <c r="F237" s="18" t="str">
        <f>IF('csv２'!F37="","",'csv２'!F37)</f>
        <v/>
      </c>
      <c r="G237" s="18" t="str">
        <f>IF('csv２'!G37="","",'csv２'!G37)</f>
        <v/>
      </c>
      <c r="H237" s="18" t="str">
        <f>IF('csv２'!H37="","",'csv２'!H37)</f>
        <v/>
      </c>
      <c r="I237" s="18" t="str">
        <f>IF('csv２'!I37="","",'csv２'!I37)</f>
        <v/>
      </c>
      <c r="J237" s="18" t="str">
        <f>IF('csv２'!J37="","",'csv２'!J37)</f>
        <v/>
      </c>
      <c r="K237" s="18" t="str">
        <f>IF('csv２'!K37="","",'csv２'!K37)</f>
        <v/>
      </c>
      <c r="L237" s="18">
        <f>IF('csv２'!L37="","",'csv２'!L37)</f>
        <v>35</v>
      </c>
      <c r="M237" s="18" t="str">
        <f>IF('csv２'!M37="","",'csv２'!M37)</f>
        <v/>
      </c>
      <c r="N237" s="18" t="str">
        <f>IF('csv２'!N37="","",'csv２'!N37)</f>
        <v/>
      </c>
      <c r="O237" s="18" t="str">
        <f>IF('csv２'!O37="","",'csv２'!O37)</f>
        <v/>
      </c>
      <c r="P237" s="18">
        <f>IF('csv２'!P37="","",'csv２'!P37)</f>
        <v>0</v>
      </c>
      <c r="Q237" s="18">
        <f>IF('csv２'!Q37="","",'csv２'!Q37)</f>
        <v>0</v>
      </c>
      <c r="R237" s="18">
        <f t="shared" si="41"/>
        <v>0</v>
      </c>
      <c r="S237" s="18" t="str">
        <f>IF('csv２'!S37="","",'csv２'!S37)</f>
        <v/>
      </c>
      <c r="T237" s="18">
        <f>IF('csv２'!T37="","",'csv２'!T37)</f>
        <v>0</v>
      </c>
      <c r="U237" s="18">
        <f>IF('csv２'!U37="","",'csv２'!U37)</f>
        <v>0</v>
      </c>
      <c r="V237" s="18">
        <f t="shared" si="42"/>
        <v>0</v>
      </c>
      <c r="W237" s="18" t="str">
        <f>IF('csv２'!W37="","",'csv２'!W37)</f>
        <v/>
      </c>
      <c r="X237" s="18">
        <f>IF('csv２'!X37="","",'csv２'!X37)</f>
        <v>0</v>
      </c>
      <c r="Y237" s="18">
        <f>IF('csv２'!Y37="","",'csv２'!Y37)</f>
        <v>0</v>
      </c>
      <c r="Z237" s="18">
        <f t="shared" si="43"/>
        <v>0</v>
      </c>
      <c r="AA237" s="18" t="str">
        <f>IF('csv２'!AA37="","",'csv２'!AA37)</f>
        <v/>
      </c>
      <c r="AB237" s="18">
        <f>IF('csv２'!AB37="","",'csv２'!AB37)</f>
        <v>0</v>
      </c>
      <c r="AC237" s="18">
        <f>IF('csv２'!AC37="","",'csv２'!AC37)</f>
        <v>0</v>
      </c>
      <c r="AD237" s="18">
        <f t="shared" si="44"/>
        <v>0</v>
      </c>
      <c r="AE237" s="18" t="str">
        <f>IF('csv２'!AE37="","",'csv２'!AE37)</f>
        <v/>
      </c>
      <c r="AF237" s="18">
        <f>IF('csv２'!AF37="","",'csv２'!AF37)</f>
        <v>0</v>
      </c>
      <c r="AG237" s="18">
        <f>IF('csv２'!AG37="","",'csv２'!AG37)</f>
        <v>0</v>
      </c>
      <c r="AH237" s="18">
        <f t="shared" si="45"/>
        <v>0</v>
      </c>
      <c r="AJ237" s="18">
        <v>236</v>
      </c>
      <c r="AK237" s="18" t="str">
        <f t="shared" si="46"/>
        <v/>
      </c>
      <c r="AL237" s="18" t="str">
        <f t="shared" si="47"/>
        <v/>
      </c>
      <c r="AM237" s="18" t="str">
        <f t="shared" si="48"/>
        <v/>
      </c>
      <c r="AN237" s="18" t="str">
        <f t="shared" si="49"/>
        <v/>
      </c>
      <c r="AO237" s="18" t="e">
        <f t="shared" si="50"/>
        <v>#N/A</v>
      </c>
      <c r="AP237" s="18" t="str">
        <f t="shared" si="51"/>
        <v/>
      </c>
    </row>
    <row r="238" spans="1:42">
      <c r="A238" s="18">
        <f>COUNT(E$2:E238)</f>
        <v>0</v>
      </c>
      <c r="B238" s="18" t="str">
        <f>IF('csv２'!B38="","",'csv２'!B38)</f>
        <v/>
      </c>
      <c r="C238" s="18" t="str">
        <f>IF('csv２'!C38="","",'csv２'!C38)</f>
        <v/>
      </c>
      <c r="D238" s="18" t="str">
        <f>IF('csv２'!D38="","",'csv２'!D38)</f>
        <v/>
      </c>
      <c r="E238" s="18" t="str">
        <f>IF('csv２'!E38="","",'csv２'!E38)</f>
        <v/>
      </c>
      <c r="F238" s="18" t="str">
        <f>IF('csv２'!F38="","",'csv２'!F38)</f>
        <v/>
      </c>
      <c r="G238" s="18" t="str">
        <f>IF('csv２'!G38="","",'csv２'!G38)</f>
        <v/>
      </c>
      <c r="H238" s="18" t="str">
        <f>IF('csv２'!H38="","",'csv２'!H38)</f>
        <v/>
      </c>
      <c r="I238" s="18" t="str">
        <f>IF('csv２'!I38="","",'csv２'!I38)</f>
        <v/>
      </c>
      <c r="J238" s="18" t="str">
        <f>IF('csv２'!J38="","",'csv２'!J38)</f>
        <v/>
      </c>
      <c r="K238" s="18" t="str">
        <f>IF('csv２'!K38="","",'csv２'!K38)</f>
        <v/>
      </c>
      <c r="L238" s="18">
        <f>IF('csv２'!L38="","",'csv２'!L38)</f>
        <v>36</v>
      </c>
      <c r="M238" s="18" t="str">
        <f>IF('csv２'!M38="","",'csv２'!M38)</f>
        <v/>
      </c>
      <c r="N238" s="18" t="str">
        <f>IF('csv２'!N38="","",'csv２'!N38)</f>
        <v/>
      </c>
      <c r="O238" s="18" t="str">
        <f>IF('csv２'!O38="","",'csv２'!O38)</f>
        <v/>
      </c>
      <c r="P238" s="18">
        <f>IF('csv２'!P38="","",'csv２'!P38)</f>
        <v>0</v>
      </c>
      <c r="Q238" s="18">
        <f>IF('csv２'!Q38="","",'csv２'!Q38)</f>
        <v>0</v>
      </c>
      <c r="R238" s="18">
        <f t="shared" si="41"/>
        <v>0</v>
      </c>
      <c r="S238" s="18" t="str">
        <f>IF('csv２'!S38="","",'csv２'!S38)</f>
        <v/>
      </c>
      <c r="T238" s="18">
        <f>IF('csv２'!T38="","",'csv２'!T38)</f>
        <v>0</v>
      </c>
      <c r="U238" s="18">
        <f>IF('csv２'!U38="","",'csv２'!U38)</f>
        <v>0</v>
      </c>
      <c r="V238" s="18">
        <f t="shared" si="42"/>
        <v>0</v>
      </c>
      <c r="W238" s="18" t="str">
        <f>IF('csv２'!W38="","",'csv２'!W38)</f>
        <v/>
      </c>
      <c r="X238" s="18">
        <f>IF('csv２'!X38="","",'csv２'!X38)</f>
        <v>0</v>
      </c>
      <c r="Y238" s="18">
        <f>IF('csv２'!Y38="","",'csv２'!Y38)</f>
        <v>0</v>
      </c>
      <c r="Z238" s="18">
        <f t="shared" si="43"/>
        <v>0</v>
      </c>
      <c r="AA238" s="18" t="str">
        <f>IF('csv２'!AA38="","",'csv２'!AA38)</f>
        <v/>
      </c>
      <c r="AB238" s="18">
        <f>IF('csv２'!AB38="","",'csv２'!AB38)</f>
        <v>0</v>
      </c>
      <c r="AC238" s="18">
        <f>IF('csv２'!AC38="","",'csv２'!AC38)</f>
        <v>0</v>
      </c>
      <c r="AD238" s="18">
        <f t="shared" si="44"/>
        <v>0</v>
      </c>
      <c r="AE238" s="18" t="str">
        <f>IF('csv２'!AE38="","",'csv２'!AE38)</f>
        <v/>
      </c>
      <c r="AF238" s="18">
        <f>IF('csv２'!AF38="","",'csv２'!AF38)</f>
        <v>0</v>
      </c>
      <c r="AG238" s="18">
        <f>IF('csv２'!AG38="","",'csv２'!AG38)</f>
        <v>0</v>
      </c>
      <c r="AH238" s="18">
        <f t="shared" si="45"/>
        <v>0</v>
      </c>
      <c r="AJ238" s="18">
        <v>237</v>
      </c>
      <c r="AK238" s="18" t="str">
        <f t="shared" si="46"/>
        <v/>
      </c>
      <c r="AL238" s="18" t="str">
        <f t="shared" si="47"/>
        <v/>
      </c>
      <c r="AM238" s="18" t="str">
        <f t="shared" si="48"/>
        <v/>
      </c>
      <c r="AN238" s="18" t="str">
        <f t="shared" si="49"/>
        <v/>
      </c>
      <c r="AO238" s="18" t="e">
        <f t="shared" si="50"/>
        <v>#N/A</v>
      </c>
      <c r="AP238" s="18" t="str">
        <f t="shared" si="51"/>
        <v/>
      </c>
    </row>
    <row r="239" spans="1:42">
      <c r="A239" s="18">
        <f>COUNT(E$2:E239)</f>
        <v>0</v>
      </c>
      <c r="B239" s="18" t="str">
        <f>IF('csv２'!B39="","",'csv２'!B39)</f>
        <v/>
      </c>
      <c r="C239" s="18" t="str">
        <f>IF('csv２'!C39="","",'csv２'!C39)</f>
        <v/>
      </c>
      <c r="D239" s="18" t="str">
        <f>IF('csv２'!D39="","",'csv２'!D39)</f>
        <v/>
      </c>
      <c r="E239" s="18" t="str">
        <f>IF('csv２'!E39="","",'csv２'!E39)</f>
        <v/>
      </c>
      <c r="F239" s="18" t="str">
        <f>IF('csv２'!F39="","",'csv２'!F39)</f>
        <v/>
      </c>
      <c r="G239" s="18" t="str">
        <f>IF('csv２'!G39="","",'csv２'!G39)</f>
        <v/>
      </c>
      <c r="H239" s="18" t="str">
        <f>IF('csv２'!H39="","",'csv２'!H39)</f>
        <v/>
      </c>
      <c r="I239" s="18" t="str">
        <f>IF('csv２'!I39="","",'csv２'!I39)</f>
        <v/>
      </c>
      <c r="J239" s="18" t="str">
        <f>IF('csv２'!J39="","",'csv２'!J39)</f>
        <v/>
      </c>
      <c r="K239" s="18" t="str">
        <f>IF('csv２'!K39="","",'csv２'!K39)</f>
        <v/>
      </c>
      <c r="L239" s="18">
        <f>IF('csv２'!L39="","",'csv２'!L39)</f>
        <v>37</v>
      </c>
      <c r="M239" s="18" t="str">
        <f>IF('csv２'!M39="","",'csv２'!M39)</f>
        <v/>
      </c>
      <c r="N239" s="18" t="str">
        <f>IF('csv２'!N39="","",'csv２'!N39)</f>
        <v/>
      </c>
      <c r="O239" s="18" t="str">
        <f>IF('csv２'!O39="","",'csv２'!O39)</f>
        <v/>
      </c>
      <c r="P239" s="18">
        <f>IF('csv２'!P39="","",'csv２'!P39)</f>
        <v>0</v>
      </c>
      <c r="Q239" s="18">
        <f>IF('csv２'!Q39="","",'csv２'!Q39)</f>
        <v>0</v>
      </c>
      <c r="R239" s="18">
        <f t="shared" si="41"/>
        <v>0</v>
      </c>
      <c r="S239" s="18" t="str">
        <f>IF('csv２'!S39="","",'csv２'!S39)</f>
        <v/>
      </c>
      <c r="T239" s="18">
        <f>IF('csv２'!T39="","",'csv２'!T39)</f>
        <v>0</v>
      </c>
      <c r="U239" s="18">
        <f>IF('csv２'!U39="","",'csv２'!U39)</f>
        <v>0</v>
      </c>
      <c r="V239" s="18">
        <f t="shared" si="42"/>
        <v>0</v>
      </c>
      <c r="W239" s="18" t="str">
        <f>IF('csv２'!W39="","",'csv２'!W39)</f>
        <v/>
      </c>
      <c r="X239" s="18">
        <f>IF('csv２'!X39="","",'csv２'!X39)</f>
        <v>0</v>
      </c>
      <c r="Y239" s="18">
        <f>IF('csv２'!Y39="","",'csv２'!Y39)</f>
        <v>0</v>
      </c>
      <c r="Z239" s="18">
        <f t="shared" si="43"/>
        <v>0</v>
      </c>
      <c r="AA239" s="18" t="str">
        <f>IF('csv２'!AA39="","",'csv２'!AA39)</f>
        <v/>
      </c>
      <c r="AB239" s="18">
        <f>IF('csv２'!AB39="","",'csv２'!AB39)</f>
        <v>0</v>
      </c>
      <c r="AC239" s="18">
        <f>IF('csv２'!AC39="","",'csv２'!AC39)</f>
        <v>0</v>
      </c>
      <c r="AD239" s="18">
        <f t="shared" si="44"/>
        <v>0</v>
      </c>
      <c r="AE239" s="18" t="str">
        <f>IF('csv２'!AE39="","",'csv２'!AE39)</f>
        <v/>
      </c>
      <c r="AF239" s="18">
        <f>IF('csv２'!AF39="","",'csv２'!AF39)</f>
        <v>0</v>
      </c>
      <c r="AG239" s="18">
        <f>IF('csv２'!AG39="","",'csv２'!AG39)</f>
        <v>0</v>
      </c>
      <c r="AH239" s="18">
        <f t="shared" si="45"/>
        <v>0</v>
      </c>
      <c r="AJ239" s="18">
        <v>238</v>
      </c>
      <c r="AK239" s="18" t="str">
        <f t="shared" si="46"/>
        <v/>
      </c>
      <c r="AL239" s="18" t="str">
        <f t="shared" si="47"/>
        <v/>
      </c>
      <c r="AM239" s="18" t="str">
        <f t="shared" si="48"/>
        <v/>
      </c>
      <c r="AN239" s="18" t="str">
        <f t="shared" si="49"/>
        <v/>
      </c>
      <c r="AO239" s="18" t="e">
        <f t="shared" si="50"/>
        <v>#N/A</v>
      </c>
      <c r="AP239" s="18" t="str">
        <f t="shared" si="51"/>
        <v/>
      </c>
    </row>
    <row r="240" spans="1:42">
      <c r="A240" s="18">
        <f>COUNT(E$2:E240)</f>
        <v>0</v>
      </c>
      <c r="B240" s="18" t="str">
        <f>IF('csv２'!B40="","",'csv２'!B40)</f>
        <v/>
      </c>
      <c r="C240" s="18" t="str">
        <f>IF('csv２'!C40="","",'csv２'!C40)</f>
        <v/>
      </c>
      <c r="D240" s="18" t="str">
        <f>IF('csv２'!D40="","",'csv２'!D40)</f>
        <v/>
      </c>
      <c r="E240" s="18" t="str">
        <f>IF('csv２'!E40="","",'csv２'!E40)</f>
        <v/>
      </c>
      <c r="F240" s="18" t="str">
        <f>IF('csv２'!F40="","",'csv２'!F40)</f>
        <v/>
      </c>
      <c r="G240" s="18" t="str">
        <f>IF('csv２'!G40="","",'csv２'!G40)</f>
        <v/>
      </c>
      <c r="H240" s="18" t="str">
        <f>IF('csv２'!H40="","",'csv２'!H40)</f>
        <v/>
      </c>
      <c r="I240" s="18" t="str">
        <f>IF('csv２'!I40="","",'csv２'!I40)</f>
        <v/>
      </c>
      <c r="J240" s="18" t="str">
        <f>IF('csv２'!J40="","",'csv２'!J40)</f>
        <v/>
      </c>
      <c r="K240" s="18" t="str">
        <f>IF('csv２'!K40="","",'csv２'!K40)</f>
        <v/>
      </c>
      <c r="L240" s="18">
        <f>IF('csv２'!L40="","",'csv２'!L40)</f>
        <v>38</v>
      </c>
      <c r="M240" s="18" t="str">
        <f>IF('csv２'!M40="","",'csv２'!M40)</f>
        <v/>
      </c>
      <c r="N240" s="18" t="str">
        <f>IF('csv２'!N40="","",'csv２'!N40)</f>
        <v/>
      </c>
      <c r="O240" s="18" t="str">
        <f>IF('csv２'!O40="","",'csv２'!O40)</f>
        <v/>
      </c>
      <c r="P240" s="18">
        <f>IF('csv２'!P40="","",'csv２'!P40)</f>
        <v>0</v>
      </c>
      <c r="Q240" s="18">
        <f>IF('csv２'!Q40="","",'csv２'!Q40)</f>
        <v>0</v>
      </c>
      <c r="R240" s="18">
        <f t="shared" si="41"/>
        <v>0</v>
      </c>
      <c r="S240" s="18" t="str">
        <f>IF('csv２'!S40="","",'csv２'!S40)</f>
        <v/>
      </c>
      <c r="T240" s="18">
        <f>IF('csv２'!T40="","",'csv２'!T40)</f>
        <v>0</v>
      </c>
      <c r="U240" s="18">
        <f>IF('csv２'!U40="","",'csv２'!U40)</f>
        <v>0</v>
      </c>
      <c r="V240" s="18">
        <f t="shared" si="42"/>
        <v>0</v>
      </c>
      <c r="W240" s="18" t="str">
        <f>IF('csv２'!W40="","",'csv２'!W40)</f>
        <v/>
      </c>
      <c r="X240" s="18">
        <f>IF('csv２'!X40="","",'csv２'!X40)</f>
        <v>0</v>
      </c>
      <c r="Y240" s="18">
        <f>IF('csv２'!Y40="","",'csv２'!Y40)</f>
        <v>0</v>
      </c>
      <c r="Z240" s="18">
        <f t="shared" si="43"/>
        <v>0</v>
      </c>
      <c r="AA240" s="18" t="str">
        <f>IF('csv２'!AA40="","",'csv２'!AA40)</f>
        <v/>
      </c>
      <c r="AB240" s="18">
        <f>IF('csv２'!AB40="","",'csv２'!AB40)</f>
        <v>0</v>
      </c>
      <c r="AC240" s="18">
        <f>IF('csv２'!AC40="","",'csv２'!AC40)</f>
        <v>0</v>
      </c>
      <c r="AD240" s="18">
        <f t="shared" si="44"/>
        <v>0</v>
      </c>
      <c r="AE240" s="18" t="str">
        <f>IF('csv２'!AE40="","",'csv２'!AE40)</f>
        <v/>
      </c>
      <c r="AF240" s="18">
        <f>IF('csv２'!AF40="","",'csv２'!AF40)</f>
        <v>0</v>
      </c>
      <c r="AG240" s="18">
        <f>IF('csv２'!AG40="","",'csv２'!AG40)</f>
        <v>0</v>
      </c>
      <c r="AH240" s="18">
        <f t="shared" si="45"/>
        <v>0</v>
      </c>
      <c r="AJ240" s="18">
        <v>239</v>
      </c>
      <c r="AK240" s="18" t="str">
        <f t="shared" si="46"/>
        <v/>
      </c>
      <c r="AL240" s="18" t="str">
        <f t="shared" si="47"/>
        <v/>
      </c>
      <c r="AM240" s="18" t="str">
        <f t="shared" si="48"/>
        <v/>
      </c>
      <c r="AN240" s="18" t="str">
        <f t="shared" si="49"/>
        <v/>
      </c>
      <c r="AO240" s="18" t="e">
        <f t="shared" si="50"/>
        <v>#N/A</v>
      </c>
      <c r="AP240" s="18" t="str">
        <f t="shared" si="51"/>
        <v/>
      </c>
    </row>
    <row r="241" spans="1:42">
      <c r="A241" s="18">
        <f>COUNT(E$2:E241)</f>
        <v>0</v>
      </c>
      <c r="B241" s="18" t="str">
        <f>IF('csv２'!B41="","",'csv２'!B41)</f>
        <v/>
      </c>
      <c r="C241" s="18" t="str">
        <f>IF('csv２'!C41="","",'csv２'!C41)</f>
        <v/>
      </c>
      <c r="D241" s="18" t="str">
        <f>IF('csv２'!D41="","",'csv２'!D41)</f>
        <v/>
      </c>
      <c r="E241" s="18" t="str">
        <f>IF('csv２'!E41="","",'csv２'!E41)</f>
        <v/>
      </c>
      <c r="F241" s="18" t="str">
        <f>IF('csv２'!F41="","",'csv２'!F41)</f>
        <v/>
      </c>
      <c r="G241" s="18" t="str">
        <f>IF('csv２'!G41="","",'csv２'!G41)</f>
        <v/>
      </c>
      <c r="H241" s="18" t="str">
        <f>IF('csv２'!H41="","",'csv２'!H41)</f>
        <v/>
      </c>
      <c r="I241" s="18" t="str">
        <f>IF('csv２'!I41="","",'csv２'!I41)</f>
        <v/>
      </c>
      <c r="J241" s="18" t="str">
        <f>IF('csv２'!J41="","",'csv２'!J41)</f>
        <v/>
      </c>
      <c r="K241" s="18" t="str">
        <f>IF('csv２'!K41="","",'csv２'!K41)</f>
        <v/>
      </c>
      <c r="L241" s="18">
        <f>IF('csv２'!L41="","",'csv２'!L41)</f>
        <v>39</v>
      </c>
      <c r="M241" s="18" t="str">
        <f>IF('csv２'!M41="","",'csv２'!M41)</f>
        <v/>
      </c>
      <c r="N241" s="18" t="str">
        <f>IF('csv２'!N41="","",'csv２'!N41)</f>
        <v/>
      </c>
      <c r="O241" s="18" t="str">
        <f>IF('csv２'!O41="","",'csv２'!O41)</f>
        <v/>
      </c>
      <c r="P241" s="18">
        <f>IF('csv２'!P41="","",'csv２'!P41)</f>
        <v>0</v>
      </c>
      <c r="Q241" s="18">
        <f>IF('csv２'!Q41="","",'csv２'!Q41)</f>
        <v>0</v>
      </c>
      <c r="R241" s="18">
        <f t="shared" si="41"/>
        <v>0</v>
      </c>
      <c r="S241" s="18" t="str">
        <f>IF('csv２'!S41="","",'csv２'!S41)</f>
        <v/>
      </c>
      <c r="T241" s="18">
        <f>IF('csv２'!T41="","",'csv２'!T41)</f>
        <v>0</v>
      </c>
      <c r="U241" s="18">
        <f>IF('csv２'!U41="","",'csv２'!U41)</f>
        <v>0</v>
      </c>
      <c r="V241" s="18">
        <f t="shared" si="42"/>
        <v>0</v>
      </c>
      <c r="W241" s="18" t="str">
        <f>IF('csv２'!W41="","",'csv２'!W41)</f>
        <v/>
      </c>
      <c r="X241" s="18">
        <f>IF('csv２'!X41="","",'csv２'!X41)</f>
        <v>0</v>
      </c>
      <c r="Y241" s="18">
        <f>IF('csv２'!Y41="","",'csv２'!Y41)</f>
        <v>0</v>
      </c>
      <c r="Z241" s="18">
        <f t="shared" si="43"/>
        <v>0</v>
      </c>
      <c r="AA241" s="18" t="str">
        <f>IF('csv２'!AA41="","",'csv２'!AA41)</f>
        <v/>
      </c>
      <c r="AB241" s="18">
        <f>IF('csv２'!AB41="","",'csv２'!AB41)</f>
        <v>0</v>
      </c>
      <c r="AC241" s="18">
        <f>IF('csv２'!AC41="","",'csv２'!AC41)</f>
        <v>0</v>
      </c>
      <c r="AD241" s="18">
        <f t="shared" si="44"/>
        <v>0</v>
      </c>
      <c r="AE241" s="18" t="str">
        <f>IF('csv２'!AE41="","",'csv２'!AE41)</f>
        <v/>
      </c>
      <c r="AF241" s="18">
        <f>IF('csv２'!AF41="","",'csv２'!AF41)</f>
        <v>0</v>
      </c>
      <c r="AG241" s="18">
        <f>IF('csv２'!AG41="","",'csv２'!AG41)</f>
        <v>0</v>
      </c>
      <c r="AH241" s="18">
        <f t="shared" si="45"/>
        <v>0</v>
      </c>
      <c r="AJ241" s="18">
        <v>240</v>
      </c>
      <c r="AK241" s="18" t="str">
        <f t="shared" si="46"/>
        <v/>
      </c>
      <c r="AL241" s="18" t="str">
        <f t="shared" si="47"/>
        <v/>
      </c>
      <c r="AM241" s="18" t="str">
        <f t="shared" si="48"/>
        <v/>
      </c>
      <c r="AN241" s="18" t="str">
        <f t="shared" si="49"/>
        <v/>
      </c>
      <c r="AO241" s="18" t="e">
        <f t="shared" si="50"/>
        <v>#N/A</v>
      </c>
      <c r="AP241" s="18" t="str">
        <f t="shared" si="51"/>
        <v/>
      </c>
    </row>
    <row r="242" spans="1:42">
      <c r="A242" s="18">
        <f>COUNT(E$2:E242)</f>
        <v>0</v>
      </c>
      <c r="B242" s="18" t="str">
        <f>IF('csv２'!B42="","",'csv２'!B42)</f>
        <v/>
      </c>
      <c r="C242" s="18" t="str">
        <f>IF('csv２'!C42="","",'csv２'!C42)</f>
        <v/>
      </c>
      <c r="D242" s="18" t="str">
        <f>IF('csv２'!D42="","",'csv２'!D42)</f>
        <v/>
      </c>
      <c r="E242" s="18" t="str">
        <f>IF('csv２'!E42="","",'csv２'!E42)</f>
        <v/>
      </c>
      <c r="F242" s="18" t="str">
        <f>IF('csv２'!F42="","",'csv２'!F42)</f>
        <v/>
      </c>
      <c r="G242" s="18" t="str">
        <f>IF('csv２'!G42="","",'csv２'!G42)</f>
        <v/>
      </c>
      <c r="H242" s="18" t="str">
        <f>IF('csv２'!H42="","",'csv２'!H42)</f>
        <v/>
      </c>
      <c r="I242" s="18" t="str">
        <f>IF('csv２'!I42="","",'csv２'!I42)</f>
        <v/>
      </c>
      <c r="J242" s="18" t="str">
        <f>IF('csv２'!J42="","",'csv２'!J42)</f>
        <v/>
      </c>
      <c r="K242" s="18" t="str">
        <f>IF('csv２'!K42="","",'csv２'!K42)</f>
        <v/>
      </c>
      <c r="L242" s="18">
        <f>IF('csv２'!L42="","",'csv２'!L42)</f>
        <v>40</v>
      </c>
      <c r="M242" s="18" t="str">
        <f>IF('csv２'!M42="","",'csv２'!M42)</f>
        <v/>
      </c>
      <c r="N242" s="18" t="str">
        <f>IF('csv２'!N42="","",'csv２'!N42)</f>
        <v/>
      </c>
      <c r="O242" s="18" t="str">
        <f>IF('csv２'!O42="","",'csv２'!O42)</f>
        <v/>
      </c>
      <c r="P242" s="18">
        <f>IF('csv２'!P42="","",'csv２'!P42)</f>
        <v>0</v>
      </c>
      <c r="Q242" s="18">
        <f>IF('csv２'!Q42="","",'csv２'!Q42)</f>
        <v>0</v>
      </c>
      <c r="R242" s="18">
        <f t="shared" si="41"/>
        <v>0</v>
      </c>
      <c r="S242" s="18" t="str">
        <f>IF('csv２'!S42="","",'csv２'!S42)</f>
        <v/>
      </c>
      <c r="T242" s="18">
        <f>IF('csv２'!T42="","",'csv２'!T42)</f>
        <v>0</v>
      </c>
      <c r="U242" s="18">
        <f>IF('csv２'!U42="","",'csv２'!U42)</f>
        <v>0</v>
      </c>
      <c r="V242" s="18">
        <f t="shared" si="42"/>
        <v>0</v>
      </c>
      <c r="W242" s="18" t="str">
        <f>IF('csv２'!W42="","",'csv２'!W42)</f>
        <v/>
      </c>
      <c r="X242" s="18">
        <f>IF('csv２'!X42="","",'csv２'!X42)</f>
        <v>0</v>
      </c>
      <c r="Y242" s="18">
        <f>IF('csv２'!Y42="","",'csv２'!Y42)</f>
        <v>0</v>
      </c>
      <c r="Z242" s="18">
        <f t="shared" si="43"/>
        <v>0</v>
      </c>
      <c r="AA242" s="18" t="str">
        <f>IF('csv２'!AA42="","",'csv２'!AA42)</f>
        <v/>
      </c>
      <c r="AB242" s="18">
        <f>IF('csv２'!AB42="","",'csv２'!AB42)</f>
        <v>0</v>
      </c>
      <c r="AC242" s="18">
        <f>IF('csv２'!AC42="","",'csv２'!AC42)</f>
        <v>0</v>
      </c>
      <c r="AD242" s="18">
        <f t="shared" si="44"/>
        <v>0</v>
      </c>
      <c r="AE242" s="18" t="str">
        <f>IF('csv２'!AE42="","",'csv２'!AE42)</f>
        <v/>
      </c>
      <c r="AF242" s="18">
        <f>IF('csv２'!AF42="","",'csv２'!AF42)</f>
        <v>0</v>
      </c>
      <c r="AG242" s="18">
        <f>IF('csv２'!AG42="","",'csv２'!AG42)</f>
        <v>0</v>
      </c>
      <c r="AH242" s="18">
        <f t="shared" si="45"/>
        <v>0</v>
      </c>
      <c r="AJ242" s="18">
        <v>241</v>
      </c>
      <c r="AK242" s="18" t="str">
        <f t="shared" si="46"/>
        <v/>
      </c>
      <c r="AL242" s="18" t="str">
        <f t="shared" si="47"/>
        <v/>
      </c>
      <c r="AM242" s="18" t="str">
        <f t="shared" si="48"/>
        <v/>
      </c>
      <c r="AN242" s="18" t="str">
        <f t="shared" si="49"/>
        <v/>
      </c>
      <c r="AO242" s="18" t="e">
        <f t="shared" si="50"/>
        <v>#N/A</v>
      </c>
      <c r="AP242" s="18" t="str">
        <f t="shared" si="51"/>
        <v/>
      </c>
    </row>
    <row r="243" spans="1:42">
      <c r="A243" s="18">
        <f>COUNT(E$2:E243)</f>
        <v>0</v>
      </c>
      <c r="B243" s="18" t="str">
        <f>IF('csv２'!B43="","",'csv２'!B43)</f>
        <v/>
      </c>
      <c r="C243" s="18" t="str">
        <f>IF('csv２'!C43="","",'csv２'!C43)</f>
        <v/>
      </c>
      <c r="D243" s="18" t="str">
        <f>IF('csv２'!D43="","",'csv２'!D43)</f>
        <v/>
      </c>
      <c r="E243" s="18" t="str">
        <f>IF('csv２'!E43="","",'csv２'!E43)</f>
        <v/>
      </c>
      <c r="F243" s="18" t="str">
        <f>IF('csv２'!F43="","",'csv２'!F43)</f>
        <v/>
      </c>
      <c r="G243" s="18" t="str">
        <f>IF('csv２'!G43="","",'csv２'!G43)</f>
        <v/>
      </c>
      <c r="H243" s="18" t="str">
        <f>IF('csv２'!H43="","",'csv２'!H43)</f>
        <v/>
      </c>
      <c r="I243" s="18" t="str">
        <f>IF('csv２'!I43="","",'csv２'!I43)</f>
        <v/>
      </c>
      <c r="J243" s="18" t="str">
        <f>IF('csv２'!J43="","",'csv２'!J43)</f>
        <v/>
      </c>
      <c r="K243" s="18" t="str">
        <f>IF('csv２'!K43="","",'csv２'!K43)</f>
        <v/>
      </c>
      <c r="L243" s="18">
        <f>IF('csv２'!L43="","",'csv２'!L43)</f>
        <v>41</v>
      </c>
      <c r="M243" s="18" t="str">
        <f>IF('csv２'!M43="","",'csv２'!M43)</f>
        <v/>
      </c>
      <c r="N243" s="18" t="str">
        <f>IF('csv２'!N43="","",'csv２'!N43)</f>
        <v/>
      </c>
      <c r="O243" s="18" t="str">
        <f>IF('csv２'!O43="","",'csv２'!O43)</f>
        <v/>
      </c>
      <c r="P243" s="18">
        <f>IF('csv２'!P43="","",'csv２'!P43)</f>
        <v>0</v>
      </c>
      <c r="Q243" s="18">
        <f>IF('csv２'!Q43="","",'csv２'!Q43)</f>
        <v>0</v>
      </c>
      <c r="R243" s="18">
        <f t="shared" si="41"/>
        <v>0</v>
      </c>
      <c r="S243" s="18" t="str">
        <f>IF('csv２'!S43="","",'csv２'!S43)</f>
        <v/>
      </c>
      <c r="T243" s="18">
        <f>IF('csv２'!T43="","",'csv２'!T43)</f>
        <v>0</v>
      </c>
      <c r="U243" s="18">
        <f>IF('csv２'!U43="","",'csv２'!U43)</f>
        <v>0</v>
      </c>
      <c r="V243" s="18">
        <f t="shared" si="42"/>
        <v>0</v>
      </c>
      <c r="W243" s="18" t="str">
        <f>IF('csv２'!W43="","",'csv２'!W43)</f>
        <v/>
      </c>
      <c r="X243" s="18">
        <f>IF('csv２'!X43="","",'csv２'!X43)</f>
        <v>0</v>
      </c>
      <c r="Y243" s="18">
        <f>IF('csv２'!Y43="","",'csv２'!Y43)</f>
        <v>0</v>
      </c>
      <c r="Z243" s="18">
        <f t="shared" si="43"/>
        <v>0</v>
      </c>
      <c r="AA243" s="18" t="str">
        <f>IF('csv２'!AA43="","",'csv２'!AA43)</f>
        <v/>
      </c>
      <c r="AB243" s="18">
        <f>IF('csv２'!AB43="","",'csv２'!AB43)</f>
        <v>0</v>
      </c>
      <c r="AC243" s="18">
        <f>IF('csv２'!AC43="","",'csv２'!AC43)</f>
        <v>0</v>
      </c>
      <c r="AD243" s="18">
        <f t="shared" si="44"/>
        <v>0</v>
      </c>
      <c r="AE243" s="18" t="str">
        <f>IF('csv２'!AE43="","",'csv２'!AE43)</f>
        <v/>
      </c>
      <c r="AF243" s="18">
        <f>IF('csv２'!AF43="","",'csv２'!AF43)</f>
        <v>0</v>
      </c>
      <c r="AG243" s="18">
        <f>IF('csv２'!AG43="","",'csv２'!AG43)</f>
        <v>0</v>
      </c>
      <c r="AH243" s="18">
        <f t="shared" si="45"/>
        <v>0</v>
      </c>
      <c r="AJ243" s="18">
        <v>242</v>
      </c>
      <c r="AK243" s="18" t="str">
        <f t="shared" si="46"/>
        <v/>
      </c>
      <c r="AL243" s="18" t="str">
        <f t="shared" si="47"/>
        <v/>
      </c>
      <c r="AM243" s="18" t="str">
        <f t="shared" si="48"/>
        <v/>
      </c>
      <c r="AN243" s="18" t="str">
        <f t="shared" si="49"/>
        <v/>
      </c>
      <c r="AO243" s="18" t="e">
        <f t="shared" si="50"/>
        <v>#N/A</v>
      </c>
      <c r="AP243" s="18" t="str">
        <f t="shared" si="51"/>
        <v/>
      </c>
    </row>
    <row r="244" spans="1:42">
      <c r="A244" s="18">
        <f>COUNT(E$2:E244)</f>
        <v>0</v>
      </c>
      <c r="B244" s="18" t="str">
        <f>IF('csv２'!B44="","",'csv２'!B44)</f>
        <v/>
      </c>
      <c r="C244" s="18" t="str">
        <f>IF('csv２'!C44="","",'csv２'!C44)</f>
        <v/>
      </c>
      <c r="D244" s="18" t="str">
        <f>IF('csv２'!D44="","",'csv２'!D44)</f>
        <v/>
      </c>
      <c r="E244" s="18" t="str">
        <f>IF('csv２'!E44="","",'csv２'!E44)</f>
        <v/>
      </c>
      <c r="F244" s="18" t="str">
        <f>IF('csv２'!F44="","",'csv２'!F44)</f>
        <v/>
      </c>
      <c r="G244" s="18" t="str">
        <f>IF('csv２'!G44="","",'csv２'!G44)</f>
        <v/>
      </c>
      <c r="H244" s="18" t="str">
        <f>IF('csv２'!H44="","",'csv２'!H44)</f>
        <v/>
      </c>
      <c r="I244" s="18" t="str">
        <f>IF('csv２'!I44="","",'csv２'!I44)</f>
        <v/>
      </c>
      <c r="J244" s="18" t="str">
        <f>IF('csv２'!J44="","",'csv２'!J44)</f>
        <v/>
      </c>
      <c r="K244" s="18" t="str">
        <f>IF('csv２'!K44="","",'csv２'!K44)</f>
        <v/>
      </c>
      <c r="L244" s="18">
        <f>IF('csv２'!L44="","",'csv２'!L44)</f>
        <v>42</v>
      </c>
      <c r="M244" s="18" t="str">
        <f>IF('csv２'!M44="","",'csv２'!M44)</f>
        <v/>
      </c>
      <c r="N244" s="18" t="str">
        <f>IF('csv２'!N44="","",'csv２'!N44)</f>
        <v/>
      </c>
      <c r="O244" s="18" t="str">
        <f>IF('csv２'!O44="","",'csv２'!O44)</f>
        <v/>
      </c>
      <c r="P244" s="18">
        <f>IF('csv２'!P44="","",'csv２'!P44)</f>
        <v>0</v>
      </c>
      <c r="Q244" s="18">
        <f>IF('csv２'!Q44="","",'csv２'!Q44)</f>
        <v>0</v>
      </c>
      <c r="R244" s="18">
        <f t="shared" si="41"/>
        <v>0</v>
      </c>
      <c r="S244" s="18" t="str">
        <f>IF('csv２'!S44="","",'csv２'!S44)</f>
        <v/>
      </c>
      <c r="T244" s="18">
        <f>IF('csv２'!T44="","",'csv２'!T44)</f>
        <v>0</v>
      </c>
      <c r="U244" s="18">
        <f>IF('csv２'!U44="","",'csv２'!U44)</f>
        <v>0</v>
      </c>
      <c r="V244" s="18">
        <f t="shared" si="42"/>
        <v>0</v>
      </c>
      <c r="W244" s="18" t="str">
        <f>IF('csv２'!W44="","",'csv２'!W44)</f>
        <v/>
      </c>
      <c r="X244" s="18">
        <f>IF('csv２'!X44="","",'csv２'!X44)</f>
        <v>0</v>
      </c>
      <c r="Y244" s="18">
        <f>IF('csv２'!Y44="","",'csv２'!Y44)</f>
        <v>0</v>
      </c>
      <c r="Z244" s="18">
        <f t="shared" si="43"/>
        <v>0</v>
      </c>
      <c r="AA244" s="18" t="str">
        <f>IF('csv２'!AA44="","",'csv２'!AA44)</f>
        <v/>
      </c>
      <c r="AB244" s="18">
        <f>IF('csv２'!AB44="","",'csv２'!AB44)</f>
        <v>0</v>
      </c>
      <c r="AC244" s="18">
        <f>IF('csv２'!AC44="","",'csv２'!AC44)</f>
        <v>0</v>
      </c>
      <c r="AD244" s="18">
        <f t="shared" si="44"/>
        <v>0</v>
      </c>
      <c r="AE244" s="18" t="str">
        <f>IF('csv２'!AE44="","",'csv２'!AE44)</f>
        <v/>
      </c>
      <c r="AF244" s="18">
        <f>IF('csv２'!AF44="","",'csv２'!AF44)</f>
        <v>0</v>
      </c>
      <c r="AG244" s="18">
        <f>IF('csv２'!AG44="","",'csv２'!AG44)</f>
        <v>0</v>
      </c>
      <c r="AH244" s="18">
        <f t="shared" si="45"/>
        <v>0</v>
      </c>
      <c r="AJ244" s="18">
        <v>243</v>
      </c>
      <c r="AK244" s="18" t="str">
        <f t="shared" si="46"/>
        <v/>
      </c>
      <c r="AL244" s="18" t="str">
        <f t="shared" si="47"/>
        <v/>
      </c>
      <c r="AM244" s="18" t="str">
        <f t="shared" si="48"/>
        <v/>
      </c>
      <c r="AN244" s="18" t="str">
        <f t="shared" si="49"/>
        <v/>
      </c>
      <c r="AO244" s="18" t="e">
        <f t="shared" si="50"/>
        <v>#N/A</v>
      </c>
      <c r="AP244" s="18" t="str">
        <f t="shared" si="51"/>
        <v/>
      </c>
    </row>
    <row r="245" spans="1:42">
      <c r="A245" s="18">
        <f>COUNT(E$2:E245)</f>
        <v>0</v>
      </c>
      <c r="B245" s="18" t="str">
        <f>IF('csv２'!B45="","",'csv２'!B45)</f>
        <v/>
      </c>
      <c r="C245" s="18" t="str">
        <f>IF('csv２'!C45="","",'csv２'!C45)</f>
        <v/>
      </c>
      <c r="D245" s="18" t="str">
        <f>IF('csv２'!D45="","",'csv２'!D45)</f>
        <v/>
      </c>
      <c r="E245" s="18" t="str">
        <f>IF('csv２'!E45="","",'csv２'!E45)</f>
        <v/>
      </c>
      <c r="F245" s="18" t="str">
        <f>IF('csv２'!F45="","",'csv２'!F45)</f>
        <v/>
      </c>
      <c r="G245" s="18" t="str">
        <f>IF('csv２'!G45="","",'csv２'!G45)</f>
        <v/>
      </c>
      <c r="H245" s="18" t="str">
        <f>IF('csv２'!H45="","",'csv２'!H45)</f>
        <v/>
      </c>
      <c r="I245" s="18" t="str">
        <f>IF('csv２'!I45="","",'csv２'!I45)</f>
        <v/>
      </c>
      <c r="J245" s="18" t="str">
        <f>IF('csv２'!J45="","",'csv２'!J45)</f>
        <v/>
      </c>
      <c r="K245" s="18" t="str">
        <f>IF('csv２'!K45="","",'csv２'!K45)</f>
        <v/>
      </c>
      <c r="L245" s="18">
        <f>IF('csv２'!L45="","",'csv２'!L45)</f>
        <v>43</v>
      </c>
      <c r="M245" s="18" t="str">
        <f>IF('csv２'!M45="","",'csv２'!M45)</f>
        <v/>
      </c>
      <c r="N245" s="18" t="str">
        <f>IF('csv２'!N45="","",'csv２'!N45)</f>
        <v/>
      </c>
      <c r="O245" s="18" t="str">
        <f>IF('csv２'!O45="","",'csv２'!O45)</f>
        <v/>
      </c>
      <c r="P245" s="18">
        <f>IF('csv２'!P45="","",'csv２'!P45)</f>
        <v>0</v>
      </c>
      <c r="Q245" s="18">
        <f>IF('csv２'!Q45="","",'csv２'!Q45)</f>
        <v>0</v>
      </c>
      <c r="R245" s="18">
        <f t="shared" si="41"/>
        <v>0</v>
      </c>
      <c r="S245" s="18" t="str">
        <f>IF('csv２'!S45="","",'csv２'!S45)</f>
        <v/>
      </c>
      <c r="T245" s="18">
        <f>IF('csv２'!T45="","",'csv２'!T45)</f>
        <v>0</v>
      </c>
      <c r="U245" s="18">
        <f>IF('csv２'!U45="","",'csv２'!U45)</f>
        <v>0</v>
      </c>
      <c r="V245" s="18">
        <f t="shared" si="42"/>
        <v>0</v>
      </c>
      <c r="W245" s="18" t="str">
        <f>IF('csv２'!W45="","",'csv２'!W45)</f>
        <v/>
      </c>
      <c r="X245" s="18">
        <f>IF('csv２'!X45="","",'csv２'!X45)</f>
        <v>0</v>
      </c>
      <c r="Y245" s="18">
        <f>IF('csv２'!Y45="","",'csv２'!Y45)</f>
        <v>0</v>
      </c>
      <c r="Z245" s="18">
        <f t="shared" si="43"/>
        <v>0</v>
      </c>
      <c r="AA245" s="18" t="str">
        <f>IF('csv２'!AA45="","",'csv２'!AA45)</f>
        <v/>
      </c>
      <c r="AB245" s="18">
        <f>IF('csv２'!AB45="","",'csv２'!AB45)</f>
        <v>0</v>
      </c>
      <c r="AC245" s="18">
        <f>IF('csv２'!AC45="","",'csv２'!AC45)</f>
        <v>0</v>
      </c>
      <c r="AD245" s="18">
        <f t="shared" si="44"/>
        <v>0</v>
      </c>
      <c r="AE245" s="18" t="str">
        <f>IF('csv２'!AE45="","",'csv２'!AE45)</f>
        <v/>
      </c>
      <c r="AF245" s="18">
        <f>IF('csv２'!AF45="","",'csv２'!AF45)</f>
        <v>0</v>
      </c>
      <c r="AG245" s="18">
        <f>IF('csv２'!AG45="","",'csv２'!AG45)</f>
        <v>0</v>
      </c>
      <c r="AH245" s="18">
        <f t="shared" si="45"/>
        <v>0</v>
      </c>
      <c r="AJ245" s="18">
        <v>244</v>
      </c>
      <c r="AK245" s="18" t="str">
        <f t="shared" si="46"/>
        <v/>
      </c>
      <c r="AL245" s="18" t="str">
        <f t="shared" si="47"/>
        <v/>
      </c>
      <c r="AM245" s="18" t="str">
        <f t="shared" si="48"/>
        <v/>
      </c>
      <c r="AN245" s="18" t="str">
        <f t="shared" si="49"/>
        <v/>
      </c>
      <c r="AO245" s="18" t="e">
        <f t="shared" si="50"/>
        <v>#N/A</v>
      </c>
      <c r="AP245" s="18" t="str">
        <f t="shared" si="51"/>
        <v/>
      </c>
    </row>
    <row r="246" spans="1:42">
      <c r="A246" s="18">
        <f>COUNT(E$2:E246)</f>
        <v>0</v>
      </c>
      <c r="B246" s="18" t="str">
        <f>IF('csv２'!B46="","",'csv２'!B46)</f>
        <v/>
      </c>
      <c r="C246" s="18" t="str">
        <f>IF('csv２'!C46="","",'csv２'!C46)</f>
        <v/>
      </c>
      <c r="D246" s="18" t="str">
        <f>IF('csv２'!D46="","",'csv２'!D46)</f>
        <v/>
      </c>
      <c r="E246" s="18" t="str">
        <f>IF('csv２'!E46="","",'csv２'!E46)</f>
        <v/>
      </c>
      <c r="F246" s="18" t="str">
        <f>IF('csv２'!F46="","",'csv２'!F46)</f>
        <v/>
      </c>
      <c r="G246" s="18" t="str">
        <f>IF('csv２'!G46="","",'csv２'!G46)</f>
        <v/>
      </c>
      <c r="H246" s="18" t="str">
        <f>IF('csv２'!H46="","",'csv２'!H46)</f>
        <v/>
      </c>
      <c r="I246" s="18" t="str">
        <f>IF('csv２'!I46="","",'csv２'!I46)</f>
        <v/>
      </c>
      <c r="J246" s="18" t="str">
        <f>IF('csv２'!J46="","",'csv２'!J46)</f>
        <v/>
      </c>
      <c r="K246" s="18" t="str">
        <f>IF('csv２'!K46="","",'csv２'!K46)</f>
        <v/>
      </c>
      <c r="L246" s="18">
        <f>IF('csv２'!L46="","",'csv２'!L46)</f>
        <v>44</v>
      </c>
      <c r="M246" s="18" t="str">
        <f>IF('csv２'!M46="","",'csv２'!M46)</f>
        <v/>
      </c>
      <c r="N246" s="18" t="str">
        <f>IF('csv２'!N46="","",'csv２'!N46)</f>
        <v/>
      </c>
      <c r="O246" s="18" t="str">
        <f>IF('csv２'!O46="","",'csv２'!O46)</f>
        <v/>
      </c>
      <c r="P246" s="18">
        <f>IF('csv２'!P46="","",'csv２'!P46)</f>
        <v>0</v>
      </c>
      <c r="Q246" s="18">
        <f>IF('csv２'!Q46="","",'csv２'!Q46)</f>
        <v>0</v>
      </c>
      <c r="R246" s="18">
        <f t="shared" si="41"/>
        <v>0</v>
      </c>
      <c r="S246" s="18" t="str">
        <f>IF('csv２'!S46="","",'csv２'!S46)</f>
        <v/>
      </c>
      <c r="T246" s="18">
        <f>IF('csv２'!T46="","",'csv２'!T46)</f>
        <v>0</v>
      </c>
      <c r="U246" s="18">
        <f>IF('csv２'!U46="","",'csv２'!U46)</f>
        <v>0</v>
      </c>
      <c r="V246" s="18">
        <f t="shared" si="42"/>
        <v>0</v>
      </c>
      <c r="W246" s="18" t="str">
        <f>IF('csv２'!W46="","",'csv２'!W46)</f>
        <v/>
      </c>
      <c r="X246" s="18">
        <f>IF('csv２'!X46="","",'csv２'!X46)</f>
        <v>0</v>
      </c>
      <c r="Y246" s="18">
        <f>IF('csv２'!Y46="","",'csv２'!Y46)</f>
        <v>0</v>
      </c>
      <c r="Z246" s="18">
        <f t="shared" si="43"/>
        <v>0</v>
      </c>
      <c r="AA246" s="18" t="str">
        <f>IF('csv２'!AA46="","",'csv２'!AA46)</f>
        <v/>
      </c>
      <c r="AB246" s="18">
        <f>IF('csv２'!AB46="","",'csv２'!AB46)</f>
        <v>0</v>
      </c>
      <c r="AC246" s="18">
        <f>IF('csv２'!AC46="","",'csv２'!AC46)</f>
        <v>0</v>
      </c>
      <c r="AD246" s="18">
        <f t="shared" si="44"/>
        <v>0</v>
      </c>
      <c r="AE246" s="18" t="str">
        <f>IF('csv２'!AE46="","",'csv２'!AE46)</f>
        <v/>
      </c>
      <c r="AF246" s="18">
        <f>IF('csv２'!AF46="","",'csv２'!AF46)</f>
        <v>0</v>
      </c>
      <c r="AG246" s="18">
        <f>IF('csv２'!AG46="","",'csv２'!AG46)</f>
        <v>0</v>
      </c>
      <c r="AH246" s="18">
        <f t="shared" si="45"/>
        <v>0</v>
      </c>
      <c r="AJ246" s="18">
        <v>245</v>
      </c>
      <c r="AK246" s="18" t="str">
        <f t="shared" si="46"/>
        <v/>
      </c>
      <c r="AL246" s="18" t="str">
        <f t="shared" si="47"/>
        <v/>
      </c>
      <c r="AM246" s="18" t="str">
        <f t="shared" si="48"/>
        <v/>
      </c>
      <c r="AN246" s="18" t="str">
        <f t="shared" si="49"/>
        <v/>
      </c>
      <c r="AO246" s="18" t="e">
        <f t="shared" si="50"/>
        <v>#N/A</v>
      </c>
      <c r="AP246" s="18" t="str">
        <f t="shared" si="51"/>
        <v/>
      </c>
    </row>
    <row r="247" spans="1:42">
      <c r="A247" s="18">
        <f>COUNT(E$2:E247)</f>
        <v>0</v>
      </c>
      <c r="B247" s="18" t="str">
        <f>IF('csv２'!B47="","",'csv２'!B47)</f>
        <v/>
      </c>
      <c r="C247" s="18" t="str">
        <f>IF('csv２'!C47="","",'csv２'!C47)</f>
        <v/>
      </c>
      <c r="D247" s="18" t="str">
        <f>IF('csv２'!D47="","",'csv２'!D47)</f>
        <v/>
      </c>
      <c r="E247" s="18" t="str">
        <f>IF('csv２'!E47="","",'csv２'!E47)</f>
        <v/>
      </c>
      <c r="F247" s="18" t="str">
        <f>IF('csv２'!F47="","",'csv２'!F47)</f>
        <v/>
      </c>
      <c r="G247" s="18" t="str">
        <f>IF('csv２'!G47="","",'csv２'!G47)</f>
        <v/>
      </c>
      <c r="H247" s="18" t="str">
        <f>IF('csv２'!H47="","",'csv２'!H47)</f>
        <v/>
      </c>
      <c r="I247" s="18" t="str">
        <f>IF('csv２'!I47="","",'csv２'!I47)</f>
        <v/>
      </c>
      <c r="J247" s="18" t="str">
        <f>IF('csv２'!J47="","",'csv２'!J47)</f>
        <v/>
      </c>
      <c r="K247" s="18" t="str">
        <f>IF('csv２'!K47="","",'csv２'!K47)</f>
        <v/>
      </c>
      <c r="L247" s="18">
        <f>IF('csv２'!L47="","",'csv２'!L47)</f>
        <v>45</v>
      </c>
      <c r="M247" s="18" t="str">
        <f>IF('csv２'!M47="","",'csv２'!M47)</f>
        <v/>
      </c>
      <c r="N247" s="18" t="str">
        <f>IF('csv２'!N47="","",'csv２'!N47)</f>
        <v/>
      </c>
      <c r="O247" s="18" t="str">
        <f>IF('csv２'!O47="","",'csv２'!O47)</f>
        <v/>
      </c>
      <c r="P247" s="18">
        <f>IF('csv２'!P47="","",'csv２'!P47)</f>
        <v>0</v>
      </c>
      <c r="Q247" s="18">
        <f>IF('csv２'!Q47="","",'csv２'!Q47)</f>
        <v>0</v>
      </c>
      <c r="R247" s="18">
        <f t="shared" si="41"/>
        <v>0</v>
      </c>
      <c r="S247" s="18" t="str">
        <f>IF('csv２'!S47="","",'csv２'!S47)</f>
        <v/>
      </c>
      <c r="T247" s="18">
        <f>IF('csv２'!T47="","",'csv２'!T47)</f>
        <v>0</v>
      </c>
      <c r="U247" s="18">
        <f>IF('csv２'!U47="","",'csv２'!U47)</f>
        <v>0</v>
      </c>
      <c r="V247" s="18">
        <f t="shared" si="42"/>
        <v>0</v>
      </c>
      <c r="W247" s="18" t="str">
        <f>IF('csv２'!W47="","",'csv２'!W47)</f>
        <v/>
      </c>
      <c r="X247" s="18">
        <f>IF('csv２'!X47="","",'csv２'!X47)</f>
        <v>0</v>
      </c>
      <c r="Y247" s="18">
        <f>IF('csv２'!Y47="","",'csv２'!Y47)</f>
        <v>0</v>
      </c>
      <c r="Z247" s="18">
        <f t="shared" si="43"/>
        <v>0</v>
      </c>
      <c r="AA247" s="18" t="str">
        <f>IF('csv２'!AA47="","",'csv２'!AA47)</f>
        <v/>
      </c>
      <c r="AB247" s="18">
        <f>IF('csv２'!AB47="","",'csv２'!AB47)</f>
        <v>0</v>
      </c>
      <c r="AC247" s="18">
        <f>IF('csv２'!AC47="","",'csv２'!AC47)</f>
        <v>0</v>
      </c>
      <c r="AD247" s="18">
        <f t="shared" si="44"/>
        <v>0</v>
      </c>
      <c r="AE247" s="18" t="str">
        <f>IF('csv２'!AE47="","",'csv２'!AE47)</f>
        <v/>
      </c>
      <c r="AF247" s="18">
        <f>IF('csv２'!AF47="","",'csv２'!AF47)</f>
        <v>0</v>
      </c>
      <c r="AG247" s="18">
        <f>IF('csv２'!AG47="","",'csv２'!AG47)</f>
        <v>0</v>
      </c>
      <c r="AH247" s="18">
        <f t="shared" si="45"/>
        <v>0</v>
      </c>
      <c r="AJ247" s="18">
        <v>246</v>
      </c>
      <c r="AK247" s="18" t="str">
        <f t="shared" si="46"/>
        <v/>
      </c>
      <c r="AL247" s="18" t="str">
        <f t="shared" si="47"/>
        <v/>
      </c>
      <c r="AM247" s="18" t="str">
        <f t="shared" si="48"/>
        <v/>
      </c>
      <c r="AN247" s="18" t="str">
        <f t="shared" si="49"/>
        <v/>
      </c>
      <c r="AO247" s="18" t="e">
        <f t="shared" si="50"/>
        <v>#N/A</v>
      </c>
      <c r="AP247" s="18" t="str">
        <f t="shared" si="51"/>
        <v/>
      </c>
    </row>
    <row r="248" spans="1:42">
      <c r="A248" s="18">
        <f>COUNT(E$2:E248)</f>
        <v>0</v>
      </c>
      <c r="B248" s="18" t="str">
        <f>IF('csv２'!B48="","",'csv２'!B48)</f>
        <v/>
      </c>
      <c r="C248" s="18" t="str">
        <f>IF('csv２'!C48="","",'csv２'!C48)</f>
        <v/>
      </c>
      <c r="D248" s="18" t="str">
        <f>IF('csv２'!D48="","",'csv２'!D48)</f>
        <v/>
      </c>
      <c r="E248" s="18" t="str">
        <f>IF('csv２'!E48="","",'csv２'!E48)</f>
        <v/>
      </c>
      <c r="F248" s="18" t="str">
        <f>IF('csv２'!F48="","",'csv２'!F48)</f>
        <v/>
      </c>
      <c r="G248" s="18" t="str">
        <f>IF('csv２'!G48="","",'csv２'!G48)</f>
        <v/>
      </c>
      <c r="H248" s="18" t="str">
        <f>IF('csv２'!H48="","",'csv２'!H48)</f>
        <v/>
      </c>
      <c r="I248" s="18" t="str">
        <f>IF('csv２'!I48="","",'csv２'!I48)</f>
        <v/>
      </c>
      <c r="J248" s="18" t="str">
        <f>IF('csv２'!J48="","",'csv２'!J48)</f>
        <v/>
      </c>
      <c r="K248" s="18" t="str">
        <f>IF('csv２'!K48="","",'csv２'!K48)</f>
        <v/>
      </c>
      <c r="L248" s="18">
        <f>IF('csv２'!L48="","",'csv２'!L48)</f>
        <v>46</v>
      </c>
      <c r="M248" s="18" t="str">
        <f>IF('csv２'!M48="","",'csv２'!M48)</f>
        <v/>
      </c>
      <c r="N248" s="18" t="str">
        <f>IF('csv２'!N48="","",'csv２'!N48)</f>
        <v/>
      </c>
      <c r="O248" s="18" t="str">
        <f>IF('csv２'!O48="","",'csv２'!O48)</f>
        <v/>
      </c>
      <c r="P248" s="18">
        <f>IF('csv２'!P48="","",'csv２'!P48)</f>
        <v>0</v>
      </c>
      <c r="Q248" s="18">
        <f>IF('csv２'!Q48="","",'csv２'!Q48)</f>
        <v>0</v>
      </c>
      <c r="R248" s="18">
        <f t="shared" si="41"/>
        <v>0</v>
      </c>
      <c r="S248" s="18" t="str">
        <f>IF('csv２'!S48="","",'csv２'!S48)</f>
        <v/>
      </c>
      <c r="T248" s="18">
        <f>IF('csv２'!T48="","",'csv２'!T48)</f>
        <v>0</v>
      </c>
      <c r="U248" s="18">
        <f>IF('csv２'!U48="","",'csv２'!U48)</f>
        <v>0</v>
      </c>
      <c r="V248" s="18">
        <f t="shared" si="42"/>
        <v>0</v>
      </c>
      <c r="W248" s="18" t="str">
        <f>IF('csv２'!W48="","",'csv２'!W48)</f>
        <v/>
      </c>
      <c r="X248" s="18">
        <f>IF('csv２'!X48="","",'csv２'!X48)</f>
        <v>0</v>
      </c>
      <c r="Y248" s="18">
        <f>IF('csv２'!Y48="","",'csv２'!Y48)</f>
        <v>0</v>
      </c>
      <c r="Z248" s="18">
        <f t="shared" si="43"/>
        <v>0</v>
      </c>
      <c r="AA248" s="18" t="str">
        <f>IF('csv２'!AA48="","",'csv２'!AA48)</f>
        <v/>
      </c>
      <c r="AB248" s="18">
        <f>IF('csv２'!AB48="","",'csv２'!AB48)</f>
        <v>0</v>
      </c>
      <c r="AC248" s="18">
        <f>IF('csv２'!AC48="","",'csv２'!AC48)</f>
        <v>0</v>
      </c>
      <c r="AD248" s="18">
        <f t="shared" si="44"/>
        <v>0</v>
      </c>
      <c r="AE248" s="18" t="str">
        <f>IF('csv２'!AE48="","",'csv２'!AE48)</f>
        <v/>
      </c>
      <c r="AF248" s="18">
        <f>IF('csv２'!AF48="","",'csv２'!AF48)</f>
        <v>0</v>
      </c>
      <c r="AG248" s="18">
        <f>IF('csv２'!AG48="","",'csv２'!AG48)</f>
        <v>0</v>
      </c>
      <c r="AH248" s="18">
        <f t="shared" si="45"/>
        <v>0</v>
      </c>
      <c r="AJ248" s="18">
        <v>247</v>
      </c>
      <c r="AK248" s="18" t="str">
        <f t="shared" si="46"/>
        <v/>
      </c>
      <c r="AL248" s="18" t="str">
        <f t="shared" si="47"/>
        <v/>
      </c>
      <c r="AM248" s="18" t="str">
        <f t="shared" si="48"/>
        <v/>
      </c>
      <c r="AN248" s="18" t="str">
        <f t="shared" si="49"/>
        <v/>
      </c>
      <c r="AO248" s="18" t="e">
        <f t="shared" si="50"/>
        <v>#N/A</v>
      </c>
      <c r="AP248" s="18" t="str">
        <f t="shared" si="51"/>
        <v/>
      </c>
    </row>
    <row r="249" spans="1:42">
      <c r="A249" s="18">
        <f>COUNT(E$2:E249)</f>
        <v>0</v>
      </c>
      <c r="B249" s="18" t="str">
        <f>IF('csv２'!B49="","",'csv２'!B49)</f>
        <v/>
      </c>
      <c r="C249" s="18" t="str">
        <f>IF('csv２'!C49="","",'csv２'!C49)</f>
        <v/>
      </c>
      <c r="D249" s="18" t="str">
        <f>IF('csv２'!D49="","",'csv２'!D49)</f>
        <v/>
      </c>
      <c r="E249" s="18" t="str">
        <f>IF('csv２'!E49="","",'csv２'!E49)</f>
        <v/>
      </c>
      <c r="F249" s="18" t="str">
        <f>IF('csv２'!F49="","",'csv２'!F49)</f>
        <v/>
      </c>
      <c r="G249" s="18" t="str">
        <f>IF('csv２'!G49="","",'csv２'!G49)</f>
        <v/>
      </c>
      <c r="H249" s="18" t="str">
        <f>IF('csv２'!H49="","",'csv２'!H49)</f>
        <v/>
      </c>
      <c r="I249" s="18" t="str">
        <f>IF('csv２'!I49="","",'csv２'!I49)</f>
        <v/>
      </c>
      <c r="J249" s="18" t="str">
        <f>IF('csv２'!J49="","",'csv２'!J49)</f>
        <v/>
      </c>
      <c r="K249" s="18" t="str">
        <f>IF('csv２'!K49="","",'csv２'!K49)</f>
        <v/>
      </c>
      <c r="L249" s="18">
        <f>IF('csv２'!L49="","",'csv２'!L49)</f>
        <v>47</v>
      </c>
      <c r="M249" s="18" t="str">
        <f>IF('csv２'!M49="","",'csv２'!M49)</f>
        <v/>
      </c>
      <c r="N249" s="18" t="str">
        <f>IF('csv２'!N49="","",'csv２'!N49)</f>
        <v/>
      </c>
      <c r="O249" s="18" t="str">
        <f>IF('csv２'!O49="","",'csv２'!O49)</f>
        <v/>
      </c>
      <c r="P249" s="18">
        <f>IF('csv２'!P49="","",'csv２'!P49)</f>
        <v>0</v>
      </c>
      <c r="Q249" s="18">
        <f>IF('csv２'!Q49="","",'csv２'!Q49)</f>
        <v>0</v>
      </c>
      <c r="R249" s="18">
        <f t="shared" si="41"/>
        <v>0</v>
      </c>
      <c r="S249" s="18" t="str">
        <f>IF('csv２'!S49="","",'csv２'!S49)</f>
        <v/>
      </c>
      <c r="T249" s="18">
        <f>IF('csv２'!T49="","",'csv２'!T49)</f>
        <v>0</v>
      </c>
      <c r="U249" s="18">
        <f>IF('csv２'!U49="","",'csv２'!U49)</f>
        <v>0</v>
      </c>
      <c r="V249" s="18">
        <f t="shared" si="42"/>
        <v>0</v>
      </c>
      <c r="W249" s="18" t="str">
        <f>IF('csv２'!W49="","",'csv２'!W49)</f>
        <v/>
      </c>
      <c r="X249" s="18">
        <f>IF('csv２'!X49="","",'csv２'!X49)</f>
        <v>0</v>
      </c>
      <c r="Y249" s="18">
        <f>IF('csv２'!Y49="","",'csv２'!Y49)</f>
        <v>0</v>
      </c>
      <c r="Z249" s="18">
        <f t="shared" si="43"/>
        <v>0</v>
      </c>
      <c r="AA249" s="18" t="str">
        <f>IF('csv２'!AA49="","",'csv２'!AA49)</f>
        <v/>
      </c>
      <c r="AB249" s="18">
        <f>IF('csv２'!AB49="","",'csv２'!AB49)</f>
        <v>0</v>
      </c>
      <c r="AC249" s="18">
        <f>IF('csv２'!AC49="","",'csv２'!AC49)</f>
        <v>0</v>
      </c>
      <c r="AD249" s="18">
        <f t="shared" si="44"/>
        <v>0</v>
      </c>
      <c r="AE249" s="18" t="str">
        <f>IF('csv２'!AE49="","",'csv２'!AE49)</f>
        <v/>
      </c>
      <c r="AF249" s="18">
        <f>IF('csv２'!AF49="","",'csv２'!AF49)</f>
        <v>0</v>
      </c>
      <c r="AG249" s="18">
        <f>IF('csv２'!AG49="","",'csv２'!AG49)</f>
        <v>0</v>
      </c>
      <c r="AH249" s="18">
        <f t="shared" si="45"/>
        <v>0</v>
      </c>
      <c r="AJ249" s="18">
        <v>248</v>
      </c>
      <c r="AK249" s="18" t="str">
        <f t="shared" si="46"/>
        <v/>
      </c>
      <c r="AL249" s="18" t="str">
        <f t="shared" si="47"/>
        <v/>
      </c>
      <c r="AM249" s="18" t="str">
        <f t="shared" si="48"/>
        <v/>
      </c>
      <c r="AN249" s="18" t="str">
        <f t="shared" si="49"/>
        <v/>
      </c>
      <c r="AO249" s="18" t="e">
        <f t="shared" si="50"/>
        <v>#N/A</v>
      </c>
      <c r="AP249" s="18" t="str">
        <f t="shared" si="51"/>
        <v/>
      </c>
    </row>
    <row r="250" spans="1:42">
      <c r="A250" s="18">
        <f>COUNT(E$2:E250)</f>
        <v>0</v>
      </c>
      <c r="B250" s="18" t="str">
        <f>IF('csv２'!B50="","",'csv２'!B50)</f>
        <v/>
      </c>
      <c r="C250" s="18" t="str">
        <f>IF('csv２'!C50="","",'csv２'!C50)</f>
        <v/>
      </c>
      <c r="D250" s="18" t="str">
        <f>IF('csv２'!D50="","",'csv２'!D50)</f>
        <v/>
      </c>
      <c r="E250" s="18" t="str">
        <f>IF('csv２'!E50="","",'csv２'!E50)</f>
        <v/>
      </c>
      <c r="F250" s="18" t="str">
        <f>IF('csv２'!F50="","",'csv２'!F50)</f>
        <v/>
      </c>
      <c r="G250" s="18" t="str">
        <f>IF('csv２'!G50="","",'csv２'!G50)</f>
        <v/>
      </c>
      <c r="H250" s="18" t="str">
        <f>IF('csv２'!H50="","",'csv２'!H50)</f>
        <v/>
      </c>
      <c r="I250" s="18" t="str">
        <f>IF('csv２'!I50="","",'csv２'!I50)</f>
        <v/>
      </c>
      <c r="J250" s="18" t="str">
        <f>IF('csv２'!J50="","",'csv２'!J50)</f>
        <v/>
      </c>
      <c r="K250" s="18" t="str">
        <f>IF('csv２'!K50="","",'csv２'!K50)</f>
        <v/>
      </c>
      <c r="L250" s="18">
        <f>IF('csv２'!L50="","",'csv２'!L50)</f>
        <v>48</v>
      </c>
      <c r="M250" s="18" t="str">
        <f>IF('csv２'!M50="","",'csv２'!M50)</f>
        <v/>
      </c>
      <c r="N250" s="18" t="str">
        <f>IF('csv２'!N50="","",'csv２'!N50)</f>
        <v/>
      </c>
      <c r="O250" s="18" t="str">
        <f>IF('csv２'!O50="","",'csv２'!O50)</f>
        <v/>
      </c>
      <c r="P250" s="18">
        <f>IF('csv２'!P50="","",'csv２'!P50)</f>
        <v>0</v>
      </c>
      <c r="Q250" s="18">
        <f>IF('csv２'!Q50="","",'csv２'!Q50)</f>
        <v>0</v>
      </c>
      <c r="R250" s="18">
        <f t="shared" si="41"/>
        <v>0</v>
      </c>
      <c r="S250" s="18" t="str">
        <f>IF('csv２'!S50="","",'csv２'!S50)</f>
        <v/>
      </c>
      <c r="T250" s="18">
        <f>IF('csv２'!T50="","",'csv２'!T50)</f>
        <v>0</v>
      </c>
      <c r="U250" s="18">
        <f>IF('csv２'!U50="","",'csv２'!U50)</f>
        <v>0</v>
      </c>
      <c r="V250" s="18">
        <f t="shared" si="42"/>
        <v>0</v>
      </c>
      <c r="W250" s="18" t="str">
        <f>IF('csv２'!W50="","",'csv２'!W50)</f>
        <v/>
      </c>
      <c r="X250" s="18">
        <f>IF('csv２'!X50="","",'csv２'!X50)</f>
        <v>0</v>
      </c>
      <c r="Y250" s="18">
        <f>IF('csv２'!Y50="","",'csv２'!Y50)</f>
        <v>0</v>
      </c>
      <c r="Z250" s="18">
        <f t="shared" si="43"/>
        <v>0</v>
      </c>
      <c r="AA250" s="18" t="str">
        <f>IF('csv２'!AA50="","",'csv２'!AA50)</f>
        <v/>
      </c>
      <c r="AB250" s="18">
        <f>IF('csv２'!AB50="","",'csv２'!AB50)</f>
        <v>0</v>
      </c>
      <c r="AC250" s="18">
        <f>IF('csv２'!AC50="","",'csv２'!AC50)</f>
        <v>0</v>
      </c>
      <c r="AD250" s="18">
        <f t="shared" si="44"/>
        <v>0</v>
      </c>
      <c r="AE250" s="18" t="str">
        <f>IF('csv２'!AE50="","",'csv２'!AE50)</f>
        <v/>
      </c>
      <c r="AF250" s="18">
        <f>IF('csv２'!AF50="","",'csv２'!AF50)</f>
        <v>0</v>
      </c>
      <c r="AG250" s="18">
        <f>IF('csv２'!AG50="","",'csv２'!AG50)</f>
        <v>0</v>
      </c>
      <c r="AH250" s="18">
        <f t="shared" si="45"/>
        <v>0</v>
      </c>
      <c r="AJ250" s="18">
        <v>249</v>
      </c>
      <c r="AK250" s="18" t="str">
        <f t="shared" si="46"/>
        <v/>
      </c>
      <c r="AL250" s="18" t="str">
        <f t="shared" si="47"/>
        <v/>
      </c>
      <c r="AM250" s="18" t="str">
        <f t="shared" si="48"/>
        <v/>
      </c>
      <c r="AN250" s="18" t="str">
        <f t="shared" si="49"/>
        <v/>
      </c>
      <c r="AO250" s="18" t="e">
        <f t="shared" si="50"/>
        <v>#N/A</v>
      </c>
      <c r="AP250" s="18" t="str">
        <f t="shared" si="51"/>
        <v/>
      </c>
    </row>
    <row r="251" spans="1:42">
      <c r="A251" s="18">
        <f>COUNT(E$2:E251)</f>
        <v>0</v>
      </c>
      <c r="B251" s="18" t="str">
        <f>IF('csv２'!B51="","",'csv２'!B51)</f>
        <v/>
      </c>
      <c r="C251" s="18" t="str">
        <f>IF('csv２'!C51="","",'csv２'!C51)</f>
        <v/>
      </c>
      <c r="D251" s="18" t="str">
        <f>IF('csv２'!D51="","",'csv２'!D51)</f>
        <v/>
      </c>
      <c r="E251" s="18" t="str">
        <f>IF('csv２'!E51="","",'csv２'!E51)</f>
        <v/>
      </c>
      <c r="F251" s="18" t="str">
        <f>IF('csv２'!F51="","",'csv２'!F51)</f>
        <v/>
      </c>
      <c r="G251" s="18" t="str">
        <f>IF('csv２'!G51="","",'csv２'!G51)</f>
        <v/>
      </c>
      <c r="H251" s="18" t="str">
        <f>IF('csv２'!H51="","",'csv２'!H51)</f>
        <v/>
      </c>
      <c r="I251" s="18" t="str">
        <f>IF('csv２'!I51="","",'csv２'!I51)</f>
        <v/>
      </c>
      <c r="J251" s="18" t="str">
        <f>IF('csv２'!J51="","",'csv２'!J51)</f>
        <v/>
      </c>
      <c r="K251" s="18" t="str">
        <f>IF('csv２'!K51="","",'csv２'!K51)</f>
        <v/>
      </c>
      <c r="L251" s="18">
        <f>IF('csv２'!L51="","",'csv２'!L51)</f>
        <v>49</v>
      </c>
      <c r="M251" s="18" t="str">
        <f>IF('csv２'!M51="","",'csv２'!M51)</f>
        <v/>
      </c>
      <c r="N251" s="18" t="str">
        <f>IF('csv２'!N51="","",'csv２'!N51)</f>
        <v/>
      </c>
      <c r="O251" s="18" t="str">
        <f>IF('csv２'!O51="","",'csv２'!O51)</f>
        <v/>
      </c>
      <c r="P251" s="18">
        <f>IF('csv２'!P51="","",'csv２'!P51)</f>
        <v>0</v>
      </c>
      <c r="Q251" s="18">
        <f>IF('csv２'!Q51="","",'csv２'!Q51)</f>
        <v>0</v>
      </c>
      <c r="R251" s="18">
        <f t="shared" si="41"/>
        <v>0</v>
      </c>
      <c r="S251" s="18" t="str">
        <f>IF('csv２'!S51="","",'csv２'!S51)</f>
        <v/>
      </c>
      <c r="T251" s="18">
        <f>IF('csv２'!T51="","",'csv２'!T51)</f>
        <v>0</v>
      </c>
      <c r="U251" s="18">
        <f>IF('csv２'!U51="","",'csv２'!U51)</f>
        <v>0</v>
      </c>
      <c r="V251" s="18">
        <f t="shared" si="42"/>
        <v>0</v>
      </c>
      <c r="W251" s="18" t="str">
        <f>IF('csv２'!W51="","",'csv２'!W51)</f>
        <v/>
      </c>
      <c r="X251" s="18">
        <f>IF('csv２'!X51="","",'csv２'!X51)</f>
        <v>0</v>
      </c>
      <c r="Y251" s="18">
        <f>IF('csv２'!Y51="","",'csv２'!Y51)</f>
        <v>0</v>
      </c>
      <c r="Z251" s="18">
        <f t="shared" si="43"/>
        <v>0</v>
      </c>
      <c r="AA251" s="18" t="str">
        <f>IF('csv２'!AA51="","",'csv２'!AA51)</f>
        <v/>
      </c>
      <c r="AB251" s="18">
        <f>IF('csv２'!AB51="","",'csv２'!AB51)</f>
        <v>0</v>
      </c>
      <c r="AC251" s="18">
        <f>IF('csv２'!AC51="","",'csv２'!AC51)</f>
        <v>0</v>
      </c>
      <c r="AD251" s="18">
        <f t="shared" si="44"/>
        <v>0</v>
      </c>
      <c r="AE251" s="18" t="str">
        <f>IF('csv２'!AE51="","",'csv２'!AE51)</f>
        <v/>
      </c>
      <c r="AF251" s="18">
        <f>IF('csv２'!AF51="","",'csv２'!AF51)</f>
        <v>0</v>
      </c>
      <c r="AG251" s="18">
        <f>IF('csv２'!AG51="","",'csv２'!AG51)</f>
        <v>0</v>
      </c>
      <c r="AH251" s="18">
        <f t="shared" si="45"/>
        <v>0</v>
      </c>
      <c r="AJ251" s="18">
        <v>250</v>
      </c>
      <c r="AK251" s="18" t="str">
        <f t="shared" si="46"/>
        <v/>
      </c>
      <c r="AL251" s="18" t="str">
        <f t="shared" si="47"/>
        <v/>
      </c>
      <c r="AM251" s="18" t="str">
        <f t="shared" si="48"/>
        <v/>
      </c>
      <c r="AN251" s="18" t="str">
        <f t="shared" si="49"/>
        <v/>
      </c>
      <c r="AO251" s="18" t="e">
        <f t="shared" si="50"/>
        <v>#N/A</v>
      </c>
      <c r="AP251" s="18" t="str">
        <f t="shared" si="51"/>
        <v/>
      </c>
    </row>
    <row r="252" spans="1:42">
      <c r="A252" s="18">
        <f>COUNT(E$2:E252)</f>
        <v>0</v>
      </c>
      <c r="B252" s="18" t="str">
        <f>IF('csv２'!B52="","",'csv２'!B52)</f>
        <v/>
      </c>
      <c r="C252" s="18" t="str">
        <f>IF('csv２'!C52="","",'csv２'!C52)</f>
        <v/>
      </c>
      <c r="D252" s="18" t="str">
        <f>IF('csv２'!D52="","",'csv２'!D52)</f>
        <v/>
      </c>
      <c r="E252" s="18" t="str">
        <f>IF('csv２'!E52="","",'csv２'!E52)</f>
        <v/>
      </c>
      <c r="F252" s="18" t="str">
        <f>IF('csv２'!F52="","",'csv２'!F52)</f>
        <v/>
      </c>
      <c r="G252" s="18" t="str">
        <f>IF('csv２'!G52="","",'csv２'!G52)</f>
        <v/>
      </c>
      <c r="H252" s="18" t="str">
        <f>IF('csv２'!H52="","",'csv２'!H52)</f>
        <v/>
      </c>
      <c r="I252" s="18" t="str">
        <f>IF('csv２'!I52="","",'csv２'!I52)</f>
        <v/>
      </c>
      <c r="J252" s="18" t="str">
        <f>IF('csv２'!J52="","",'csv２'!J52)</f>
        <v/>
      </c>
      <c r="K252" s="18" t="str">
        <f>IF('csv２'!K52="","",'csv２'!K52)</f>
        <v/>
      </c>
      <c r="L252" s="18">
        <f>IF('csv２'!L52="","",'csv２'!L52)</f>
        <v>50</v>
      </c>
      <c r="M252" s="18" t="str">
        <f>IF('csv２'!M52="","",'csv２'!M52)</f>
        <v/>
      </c>
      <c r="N252" s="18" t="str">
        <f>IF('csv２'!N52="","",'csv２'!N52)</f>
        <v/>
      </c>
      <c r="O252" s="18" t="str">
        <f>IF('csv２'!O52="","",'csv２'!O52)</f>
        <v/>
      </c>
      <c r="P252" s="18">
        <f>IF('csv２'!P52="","",'csv２'!P52)</f>
        <v>0</v>
      </c>
      <c r="Q252" s="18">
        <f>IF('csv２'!Q52="","",'csv２'!Q52)</f>
        <v>0</v>
      </c>
      <c r="R252" s="18">
        <f t="shared" si="41"/>
        <v>0</v>
      </c>
      <c r="S252" s="18" t="str">
        <f>IF('csv２'!S52="","",'csv２'!S52)</f>
        <v/>
      </c>
      <c r="T252" s="18">
        <f>IF('csv２'!T52="","",'csv２'!T52)</f>
        <v>0</v>
      </c>
      <c r="U252" s="18">
        <f>IF('csv２'!U52="","",'csv２'!U52)</f>
        <v>0</v>
      </c>
      <c r="V252" s="18">
        <f t="shared" si="42"/>
        <v>0</v>
      </c>
      <c r="W252" s="18" t="str">
        <f>IF('csv２'!W52="","",'csv２'!W52)</f>
        <v/>
      </c>
      <c r="X252" s="18">
        <f>IF('csv２'!X52="","",'csv２'!X52)</f>
        <v>0</v>
      </c>
      <c r="Y252" s="18">
        <f>IF('csv２'!Y52="","",'csv２'!Y52)</f>
        <v>0</v>
      </c>
      <c r="Z252" s="18">
        <f t="shared" si="43"/>
        <v>0</v>
      </c>
      <c r="AA252" s="18" t="str">
        <f>IF('csv２'!AA52="","",'csv２'!AA52)</f>
        <v/>
      </c>
      <c r="AB252" s="18">
        <f>IF('csv２'!AB52="","",'csv２'!AB52)</f>
        <v>0</v>
      </c>
      <c r="AC252" s="18">
        <f>IF('csv２'!AC52="","",'csv２'!AC52)</f>
        <v>0</v>
      </c>
      <c r="AD252" s="18">
        <f t="shared" si="44"/>
        <v>0</v>
      </c>
      <c r="AE252" s="18" t="str">
        <f>IF('csv２'!AE52="","",'csv２'!AE52)</f>
        <v/>
      </c>
      <c r="AF252" s="18">
        <f>IF('csv２'!AF52="","",'csv２'!AF52)</f>
        <v>0</v>
      </c>
      <c r="AG252" s="18">
        <f>IF('csv２'!AG52="","",'csv２'!AG52)</f>
        <v>0</v>
      </c>
      <c r="AH252" s="18">
        <f t="shared" si="45"/>
        <v>0</v>
      </c>
      <c r="AJ252" s="18">
        <v>251</v>
      </c>
      <c r="AK252" s="18" t="str">
        <f t="shared" si="46"/>
        <v/>
      </c>
      <c r="AL252" s="18" t="str">
        <f t="shared" si="47"/>
        <v/>
      </c>
      <c r="AM252" s="18" t="str">
        <f t="shared" si="48"/>
        <v/>
      </c>
      <c r="AN252" s="18" t="str">
        <f t="shared" si="49"/>
        <v/>
      </c>
      <c r="AO252" s="18" t="e">
        <f t="shared" si="50"/>
        <v>#N/A</v>
      </c>
      <c r="AP252" s="18" t="str">
        <f t="shared" si="51"/>
        <v/>
      </c>
    </row>
    <row r="253" spans="1:42">
      <c r="A253" s="18">
        <f>COUNT(E$2:E253)</f>
        <v>0</v>
      </c>
      <c r="B253" s="18" t="str">
        <f>IF('csv２'!B53="","",'csv２'!B53)</f>
        <v/>
      </c>
      <c r="C253" s="18" t="str">
        <f>IF('csv２'!C53="","",'csv２'!C53)</f>
        <v/>
      </c>
      <c r="D253" s="18" t="str">
        <f>IF('csv２'!D53="","",'csv２'!D53)</f>
        <v/>
      </c>
      <c r="E253" s="18" t="str">
        <f>IF('csv２'!E53="","",'csv２'!E53)</f>
        <v/>
      </c>
      <c r="F253" s="18" t="str">
        <f>IF('csv２'!F53="","",'csv２'!F53)</f>
        <v/>
      </c>
      <c r="G253" s="18" t="str">
        <f>IF('csv２'!G53="","",'csv２'!G53)</f>
        <v/>
      </c>
      <c r="H253" s="18" t="str">
        <f>IF('csv２'!H53="","",'csv２'!H53)</f>
        <v/>
      </c>
      <c r="I253" s="18" t="str">
        <f>IF('csv２'!I53="","",'csv２'!I53)</f>
        <v/>
      </c>
      <c r="J253" s="18" t="str">
        <f>IF('csv２'!J53="","",'csv２'!J53)</f>
        <v/>
      </c>
      <c r="K253" s="18" t="str">
        <f>IF('csv２'!K53="","",'csv２'!K53)</f>
        <v/>
      </c>
      <c r="L253" s="18">
        <f>IF('csv２'!L53="","",'csv２'!L53)</f>
        <v>51</v>
      </c>
      <c r="M253" s="18" t="str">
        <f>IF('csv２'!M53="","",'csv２'!M53)</f>
        <v/>
      </c>
      <c r="N253" s="18" t="str">
        <f>IF('csv２'!N53="","",'csv２'!N53)</f>
        <v/>
      </c>
      <c r="O253" s="18" t="str">
        <f>IF('csv２'!O53="","",'csv２'!O53)</f>
        <v/>
      </c>
      <c r="P253" s="18">
        <f>IF('csv２'!P53="","",'csv２'!P53)</f>
        <v>0</v>
      </c>
      <c r="Q253" s="18">
        <f>IF('csv２'!Q53="","",'csv２'!Q53)</f>
        <v>0</v>
      </c>
      <c r="R253" s="18">
        <f t="shared" si="41"/>
        <v>0</v>
      </c>
      <c r="S253" s="18" t="str">
        <f>IF('csv２'!S53="","",'csv２'!S53)</f>
        <v/>
      </c>
      <c r="T253" s="18">
        <f>IF('csv２'!T53="","",'csv２'!T53)</f>
        <v>0</v>
      </c>
      <c r="U253" s="18">
        <f>IF('csv２'!U53="","",'csv２'!U53)</f>
        <v>0</v>
      </c>
      <c r="V253" s="18">
        <f t="shared" si="42"/>
        <v>0</v>
      </c>
      <c r="W253" s="18" t="str">
        <f>IF('csv２'!W53="","",'csv２'!W53)</f>
        <v/>
      </c>
      <c r="X253" s="18">
        <f>IF('csv２'!X53="","",'csv２'!X53)</f>
        <v>0</v>
      </c>
      <c r="Y253" s="18">
        <f>IF('csv２'!Y53="","",'csv２'!Y53)</f>
        <v>0</v>
      </c>
      <c r="Z253" s="18">
        <f t="shared" si="43"/>
        <v>0</v>
      </c>
      <c r="AA253" s="18" t="str">
        <f>IF('csv２'!AA53="","",'csv２'!AA53)</f>
        <v/>
      </c>
      <c r="AB253" s="18">
        <f>IF('csv２'!AB53="","",'csv２'!AB53)</f>
        <v>0</v>
      </c>
      <c r="AC253" s="18">
        <f>IF('csv２'!AC53="","",'csv２'!AC53)</f>
        <v>0</v>
      </c>
      <c r="AD253" s="18">
        <f t="shared" si="44"/>
        <v>0</v>
      </c>
      <c r="AE253" s="18" t="str">
        <f>IF('csv２'!AE53="","",'csv２'!AE53)</f>
        <v/>
      </c>
      <c r="AF253" s="18">
        <f>IF('csv２'!AF53="","",'csv２'!AF53)</f>
        <v>0</v>
      </c>
      <c r="AG253" s="18">
        <f>IF('csv２'!AG53="","",'csv２'!AG53)</f>
        <v>0</v>
      </c>
      <c r="AH253" s="18">
        <f t="shared" si="45"/>
        <v>0</v>
      </c>
      <c r="AJ253" s="18">
        <v>252</v>
      </c>
      <c r="AK253" s="18" t="str">
        <f t="shared" si="46"/>
        <v/>
      </c>
      <c r="AL253" s="18" t="str">
        <f t="shared" si="47"/>
        <v/>
      </c>
      <c r="AM253" s="18" t="str">
        <f t="shared" si="48"/>
        <v/>
      </c>
      <c r="AN253" s="18" t="str">
        <f t="shared" si="49"/>
        <v/>
      </c>
      <c r="AO253" s="18" t="e">
        <f t="shared" si="50"/>
        <v>#N/A</v>
      </c>
      <c r="AP253" s="18" t="str">
        <f t="shared" si="51"/>
        <v/>
      </c>
    </row>
    <row r="254" spans="1:42">
      <c r="A254" s="18">
        <f>COUNT(E$2:E254)</f>
        <v>0</v>
      </c>
      <c r="B254" s="18" t="str">
        <f>IF('csv２'!B54="","",'csv２'!B54)</f>
        <v/>
      </c>
      <c r="C254" s="18" t="str">
        <f>IF('csv２'!C54="","",'csv２'!C54)</f>
        <v/>
      </c>
      <c r="D254" s="18" t="str">
        <f>IF('csv２'!D54="","",'csv２'!D54)</f>
        <v/>
      </c>
      <c r="E254" s="18" t="str">
        <f>IF('csv２'!E54="","",'csv２'!E54)</f>
        <v/>
      </c>
      <c r="F254" s="18" t="str">
        <f>IF('csv２'!F54="","",'csv２'!F54)</f>
        <v/>
      </c>
      <c r="G254" s="18" t="str">
        <f>IF('csv２'!G54="","",'csv２'!G54)</f>
        <v/>
      </c>
      <c r="H254" s="18" t="str">
        <f>IF('csv２'!H54="","",'csv２'!H54)</f>
        <v/>
      </c>
      <c r="I254" s="18" t="str">
        <f>IF('csv２'!I54="","",'csv２'!I54)</f>
        <v/>
      </c>
      <c r="J254" s="18" t="str">
        <f>IF('csv２'!J54="","",'csv２'!J54)</f>
        <v/>
      </c>
      <c r="K254" s="18" t="str">
        <f>IF('csv２'!K54="","",'csv２'!K54)</f>
        <v/>
      </c>
      <c r="L254" s="18">
        <f>IF('csv２'!L54="","",'csv２'!L54)</f>
        <v>52</v>
      </c>
      <c r="M254" s="18" t="str">
        <f>IF('csv２'!M54="","",'csv２'!M54)</f>
        <v/>
      </c>
      <c r="N254" s="18" t="str">
        <f>IF('csv２'!N54="","",'csv２'!N54)</f>
        <v/>
      </c>
      <c r="O254" s="18" t="str">
        <f>IF('csv２'!O54="","",'csv２'!O54)</f>
        <v/>
      </c>
      <c r="P254" s="18">
        <f>IF('csv２'!P54="","",'csv２'!P54)</f>
        <v>0</v>
      </c>
      <c r="Q254" s="18">
        <f>IF('csv２'!Q54="","",'csv２'!Q54)</f>
        <v>0</v>
      </c>
      <c r="R254" s="18">
        <f t="shared" si="41"/>
        <v>0</v>
      </c>
      <c r="S254" s="18" t="str">
        <f>IF('csv２'!S54="","",'csv２'!S54)</f>
        <v/>
      </c>
      <c r="T254" s="18">
        <f>IF('csv２'!T54="","",'csv２'!T54)</f>
        <v>0</v>
      </c>
      <c r="U254" s="18">
        <f>IF('csv２'!U54="","",'csv２'!U54)</f>
        <v>0</v>
      </c>
      <c r="V254" s="18">
        <f t="shared" si="42"/>
        <v>0</v>
      </c>
      <c r="W254" s="18" t="str">
        <f>IF('csv２'!W54="","",'csv２'!W54)</f>
        <v/>
      </c>
      <c r="X254" s="18">
        <f>IF('csv２'!X54="","",'csv２'!X54)</f>
        <v>0</v>
      </c>
      <c r="Y254" s="18">
        <f>IF('csv２'!Y54="","",'csv２'!Y54)</f>
        <v>0</v>
      </c>
      <c r="Z254" s="18">
        <f t="shared" si="43"/>
        <v>0</v>
      </c>
      <c r="AA254" s="18" t="str">
        <f>IF('csv２'!AA54="","",'csv２'!AA54)</f>
        <v/>
      </c>
      <c r="AB254" s="18">
        <f>IF('csv２'!AB54="","",'csv２'!AB54)</f>
        <v>0</v>
      </c>
      <c r="AC254" s="18">
        <f>IF('csv２'!AC54="","",'csv２'!AC54)</f>
        <v>0</v>
      </c>
      <c r="AD254" s="18">
        <f t="shared" si="44"/>
        <v>0</v>
      </c>
      <c r="AE254" s="18" t="str">
        <f>IF('csv２'!AE54="","",'csv２'!AE54)</f>
        <v/>
      </c>
      <c r="AF254" s="18">
        <f>IF('csv２'!AF54="","",'csv２'!AF54)</f>
        <v>0</v>
      </c>
      <c r="AG254" s="18">
        <f>IF('csv２'!AG54="","",'csv２'!AG54)</f>
        <v>0</v>
      </c>
      <c r="AH254" s="18">
        <f t="shared" si="45"/>
        <v>0</v>
      </c>
      <c r="AJ254" s="18">
        <v>253</v>
      </c>
      <c r="AK254" s="18" t="str">
        <f t="shared" si="46"/>
        <v/>
      </c>
      <c r="AL254" s="18" t="str">
        <f t="shared" si="47"/>
        <v/>
      </c>
      <c r="AM254" s="18" t="str">
        <f t="shared" si="48"/>
        <v/>
      </c>
      <c r="AN254" s="18" t="str">
        <f t="shared" si="49"/>
        <v/>
      </c>
      <c r="AO254" s="18" t="e">
        <f t="shared" si="50"/>
        <v>#N/A</v>
      </c>
      <c r="AP254" s="18" t="str">
        <f t="shared" si="51"/>
        <v/>
      </c>
    </row>
    <row r="255" spans="1:42">
      <c r="A255" s="18">
        <f>COUNT(E$2:E255)</f>
        <v>0</v>
      </c>
      <c r="B255" s="18" t="str">
        <f>IF('csv２'!B55="","",'csv２'!B55)</f>
        <v/>
      </c>
      <c r="C255" s="18" t="str">
        <f>IF('csv２'!C55="","",'csv２'!C55)</f>
        <v/>
      </c>
      <c r="D255" s="18" t="str">
        <f>IF('csv２'!D55="","",'csv２'!D55)</f>
        <v/>
      </c>
      <c r="E255" s="18" t="str">
        <f>IF('csv２'!E55="","",'csv２'!E55)</f>
        <v/>
      </c>
      <c r="F255" s="18" t="str">
        <f>IF('csv２'!F55="","",'csv２'!F55)</f>
        <v/>
      </c>
      <c r="G255" s="18" t="str">
        <f>IF('csv２'!G55="","",'csv２'!G55)</f>
        <v/>
      </c>
      <c r="H255" s="18" t="str">
        <f>IF('csv２'!H55="","",'csv２'!H55)</f>
        <v/>
      </c>
      <c r="I255" s="18" t="str">
        <f>IF('csv２'!I55="","",'csv２'!I55)</f>
        <v/>
      </c>
      <c r="J255" s="18" t="str">
        <f>IF('csv２'!J55="","",'csv２'!J55)</f>
        <v/>
      </c>
      <c r="K255" s="18" t="str">
        <f>IF('csv２'!K55="","",'csv２'!K55)</f>
        <v/>
      </c>
      <c r="L255" s="18">
        <f>IF('csv２'!L55="","",'csv２'!L55)</f>
        <v>53</v>
      </c>
      <c r="M255" s="18" t="str">
        <f>IF('csv２'!M55="","",'csv２'!M55)</f>
        <v/>
      </c>
      <c r="N255" s="18" t="str">
        <f>IF('csv２'!N55="","",'csv２'!N55)</f>
        <v/>
      </c>
      <c r="O255" s="18" t="str">
        <f>IF('csv２'!O55="","",'csv２'!O55)</f>
        <v/>
      </c>
      <c r="P255" s="18">
        <f>IF('csv２'!P55="","",'csv２'!P55)</f>
        <v>0</v>
      </c>
      <c r="Q255" s="18">
        <f>IF('csv２'!Q55="","",'csv２'!Q55)</f>
        <v>0</v>
      </c>
      <c r="R255" s="18">
        <f t="shared" si="41"/>
        <v>0</v>
      </c>
      <c r="S255" s="18" t="str">
        <f>IF('csv２'!S55="","",'csv２'!S55)</f>
        <v/>
      </c>
      <c r="T255" s="18">
        <f>IF('csv２'!T55="","",'csv２'!T55)</f>
        <v>0</v>
      </c>
      <c r="U255" s="18">
        <f>IF('csv２'!U55="","",'csv２'!U55)</f>
        <v>0</v>
      </c>
      <c r="V255" s="18">
        <f t="shared" si="42"/>
        <v>0</v>
      </c>
      <c r="W255" s="18" t="str">
        <f>IF('csv２'!W55="","",'csv２'!W55)</f>
        <v/>
      </c>
      <c r="X255" s="18">
        <f>IF('csv２'!X55="","",'csv２'!X55)</f>
        <v>0</v>
      </c>
      <c r="Y255" s="18">
        <f>IF('csv２'!Y55="","",'csv２'!Y55)</f>
        <v>0</v>
      </c>
      <c r="Z255" s="18">
        <f t="shared" si="43"/>
        <v>0</v>
      </c>
      <c r="AA255" s="18" t="str">
        <f>IF('csv２'!AA55="","",'csv２'!AA55)</f>
        <v/>
      </c>
      <c r="AB255" s="18">
        <f>IF('csv２'!AB55="","",'csv２'!AB55)</f>
        <v>0</v>
      </c>
      <c r="AC255" s="18">
        <f>IF('csv２'!AC55="","",'csv２'!AC55)</f>
        <v>0</v>
      </c>
      <c r="AD255" s="18">
        <f t="shared" si="44"/>
        <v>0</v>
      </c>
      <c r="AE255" s="18" t="str">
        <f>IF('csv２'!AE55="","",'csv２'!AE55)</f>
        <v/>
      </c>
      <c r="AF255" s="18">
        <f>IF('csv２'!AF55="","",'csv２'!AF55)</f>
        <v>0</v>
      </c>
      <c r="AG255" s="18">
        <f>IF('csv２'!AG55="","",'csv２'!AG55)</f>
        <v>0</v>
      </c>
      <c r="AH255" s="18">
        <f t="shared" si="45"/>
        <v>0</v>
      </c>
      <c r="AJ255" s="18">
        <v>254</v>
      </c>
      <c r="AK255" s="18" t="str">
        <f t="shared" si="46"/>
        <v/>
      </c>
      <c r="AL255" s="18" t="str">
        <f t="shared" si="47"/>
        <v/>
      </c>
      <c r="AM255" s="18" t="str">
        <f t="shared" si="48"/>
        <v/>
      </c>
      <c r="AN255" s="18" t="str">
        <f t="shared" si="49"/>
        <v/>
      </c>
      <c r="AO255" s="18" t="e">
        <f t="shared" si="50"/>
        <v>#N/A</v>
      </c>
      <c r="AP255" s="18" t="str">
        <f t="shared" si="51"/>
        <v/>
      </c>
    </row>
    <row r="256" spans="1:42">
      <c r="A256" s="18">
        <f>COUNT(E$2:E256)</f>
        <v>0</v>
      </c>
      <c r="B256" s="18" t="str">
        <f>IF('csv２'!B56="","",'csv２'!B56)</f>
        <v/>
      </c>
      <c r="C256" s="18" t="str">
        <f>IF('csv２'!C56="","",'csv２'!C56)</f>
        <v/>
      </c>
      <c r="D256" s="18" t="str">
        <f>IF('csv２'!D56="","",'csv２'!D56)</f>
        <v/>
      </c>
      <c r="E256" s="18" t="str">
        <f>IF('csv２'!E56="","",'csv２'!E56)</f>
        <v/>
      </c>
      <c r="F256" s="18" t="str">
        <f>IF('csv２'!F56="","",'csv２'!F56)</f>
        <v/>
      </c>
      <c r="G256" s="18" t="str">
        <f>IF('csv２'!G56="","",'csv２'!G56)</f>
        <v/>
      </c>
      <c r="H256" s="18" t="str">
        <f>IF('csv２'!H56="","",'csv２'!H56)</f>
        <v/>
      </c>
      <c r="I256" s="18" t="str">
        <f>IF('csv２'!I56="","",'csv２'!I56)</f>
        <v/>
      </c>
      <c r="J256" s="18" t="str">
        <f>IF('csv２'!J56="","",'csv２'!J56)</f>
        <v/>
      </c>
      <c r="K256" s="18" t="str">
        <f>IF('csv２'!K56="","",'csv２'!K56)</f>
        <v/>
      </c>
      <c r="L256" s="18">
        <f>IF('csv２'!L56="","",'csv２'!L56)</f>
        <v>54</v>
      </c>
      <c r="M256" s="18" t="str">
        <f>IF('csv２'!M56="","",'csv２'!M56)</f>
        <v/>
      </c>
      <c r="N256" s="18" t="str">
        <f>IF('csv２'!N56="","",'csv２'!N56)</f>
        <v/>
      </c>
      <c r="O256" s="18" t="str">
        <f>IF('csv２'!O56="","",'csv２'!O56)</f>
        <v/>
      </c>
      <c r="P256" s="18">
        <f>IF('csv２'!P56="","",'csv２'!P56)</f>
        <v>0</v>
      </c>
      <c r="Q256" s="18">
        <f>IF('csv２'!Q56="","",'csv２'!Q56)</f>
        <v>0</v>
      </c>
      <c r="R256" s="18">
        <f t="shared" si="41"/>
        <v>0</v>
      </c>
      <c r="S256" s="18" t="str">
        <f>IF('csv２'!S56="","",'csv２'!S56)</f>
        <v/>
      </c>
      <c r="T256" s="18">
        <f>IF('csv２'!T56="","",'csv２'!T56)</f>
        <v>0</v>
      </c>
      <c r="U256" s="18">
        <f>IF('csv２'!U56="","",'csv２'!U56)</f>
        <v>0</v>
      </c>
      <c r="V256" s="18">
        <f t="shared" si="42"/>
        <v>0</v>
      </c>
      <c r="W256" s="18" t="str">
        <f>IF('csv２'!W56="","",'csv２'!W56)</f>
        <v/>
      </c>
      <c r="X256" s="18">
        <f>IF('csv２'!X56="","",'csv２'!X56)</f>
        <v>0</v>
      </c>
      <c r="Y256" s="18">
        <f>IF('csv２'!Y56="","",'csv２'!Y56)</f>
        <v>0</v>
      </c>
      <c r="Z256" s="18">
        <f t="shared" si="43"/>
        <v>0</v>
      </c>
      <c r="AA256" s="18" t="str">
        <f>IF('csv２'!AA56="","",'csv２'!AA56)</f>
        <v/>
      </c>
      <c r="AB256" s="18">
        <f>IF('csv２'!AB56="","",'csv２'!AB56)</f>
        <v>0</v>
      </c>
      <c r="AC256" s="18">
        <f>IF('csv２'!AC56="","",'csv２'!AC56)</f>
        <v>0</v>
      </c>
      <c r="AD256" s="18">
        <f t="shared" si="44"/>
        <v>0</v>
      </c>
      <c r="AE256" s="18" t="str">
        <f>IF('csv２'!AE56="","",'csv２'!AE56)</f>
        <v/>
      </c>
      <c r="AF256" s="18">
        <f>IF('csv２'!AF56="","",'csv２'!AF56)</f>
        <v>0</v>
      </c>
      <c r="AG256" s="18">
        <f>IF('csv２'!AG56="","",'csv２'!AG56)</f>
        <v>0</v>
      </c>
      <c r="AH256" s="18">
        <f t="shared" si="45"/>
        <v>0</v>
      </c>
      <c r="AJ256" s="18">
        <v>255</v>
      </c>
      <c r="AK256" s="18" t="str">
        <f t="shared" si="46"/>
        <v/>
      </c>
      <c r="AL256" s="18" t="str">
        <f t="shared" si="47"/>
        <v/>
      </c>
      <c r="AM256" s="18" t="str">
        <f t="shared" si="48"/>
        <v/>
      </c>
      <c r="AN256" s="18" t="str">
        <f t="shared" si="49"/>
        <v/>
      </c>
      <c r="AO256" s="18" t="e">
        <f t="shared" si="50"/>
        <v>#N/A</v>
      </c>
      <c r="AP256" s="18" t="str">
        <f t="shared" si="51"/>
        <v/>
      </c>
    </row>
    <row r="257" spans="1:42">
      <c r="A257" s="18">
        <f>COUNT(E$2:E257)</f>
        <v>0</v>
      </c>
      <c r="B257" s="18" t="str">
        <f>IF('csv２'!B57="","",'csv２'!B57)</f>
        <v/>
      </c>
      <c r="C257" s="18" t="str">
        <f>IF('csv２'!C57="","",'csv２'!C57)</f>
        <v/>
      </c>
      <c r="D257" s="18" t="str">
        <f>IF('csv２'!D57="","",'csv２'!D57)</f>
        <v/>
      </c>
      <c r="E257" s="18" t="str">
        <f>IF('csv２'!E57="","",'csv２'!E57)</f>
        <v/>
      </c>
      <c r="F257" s="18" t="str">
        <f>IF('csv２'!F57="","",'csv２'!F57)</f>
        <v/>
      </c>
      <c r="G257" s="18" t="str">
        <f>IF('csv２'!G57="","",'csv２'!G57)</f>
        <v/>
      </c>
      <c r="H257" s="18" t="str">
        <f>IF('csv２'!H57="","",'csv２'!H57)</f>
        <v/>
      </c>
      <c r="I257" s="18" t="str">
        <f>IF('csv２'!I57="","",'csv２'!I57)</f>
        <v/>
      </c>
      <c r="J257" s="18" t="str">
        <f>IF('csv２'!J57="","",'csv２'!J57)</f>
        <v/>
      </c>
      <c r="K257" s="18" t="str">
        <f>IF('csv２'!K57="","",'csv２'!K57)</f>
        <v/>
      </c>
      <c r="L257" s="18">
        <f>IF('csv２'!L57="","",'csv２'!L57)</f>
        <v>55</v>
      </c>
      <c r="M257" s="18" t="str">
        <f>IF('csv２'!M57="","",'csv２'!M57)</f>
        <v/>
      </c>
      <c r="N257" s="18" t="str">
        <f>IF('csv２'!N57="","",'csv２'!N57)</f>
        <v/>
      </c>
      <c r="O257" s="18" t="str">
        <f>IF('csv２'!O57="","",'csv２'!O57)</f>
        <v/>
      </c>
      <c r="P257" s="18">
        <f>IF('csv２'!P57="","",'csv２'!P57)</f>
        <v>0</v>
      </c>
      <c r="Q257" s="18">
        <f>IF('csv２'!Q57="","",'csv２'!Q57)</f>
        <v>0</v>
      </c>
      <c r="R257" s="18">
        <f t="shared" si="41"/>
        <v>0</v>
      </c>
      <c r="S257" s="18" t="str">
        <f>IF('csv２'!S57="","",'csv２'!S57)</f>
        <v/>
      </c>
      <c r="T257" s="18">
        <f>IF('csv２'!T57="","",'csv２'!T57)</f>
        <v>0</v>
      </c>
      <c r="U257" s="18">
        <f>IF('csv２'!U57="","",'csv２'!U57)</f>
        <v>0</v>
      </c>
      <c r="V257" s="18">
        <f t="shared" si="42"/>
        <v>0</v>
      </c>
      <c r="W257" s="18" t="str">
        <f>IF('csv２'!W57="","",'csv２'!W57)</f>
        <v/>
      </c>
      <c r="X257" s="18">
        <f>IF('csv２'!X57="","",'csv２'!X57)</f>
        <v>0</v>
      </c>
      <c r="Y257" s="18">
        <f>IF('csv２'!Y57="","",'csv２'!Y57)</f>
        <v>0</v>
      </c>
      <c r="Z257" s="18">
        <f t="shared" si="43"/>
        <v>0</v>
      </c>
      <c r="AA257" s="18" t="str">
        <f>IF('csv２'!AA57="","",'csv２'!AA57)</f>
        <v/>
      </c>
      <c r="AB257" s="18">
        <f>IF('csv２'!AB57="","",'csv２'!AB57)</f>
        <v>0</v>
      </c>
      <c r="AC257" s="18">
        <f>IF('csv２'!AC57="","",'csv２'!AC57)</f>
        <v>0</v>
      </c>
      <c r="AD257" s="18">
        <f t="shared" si="44"/>
        <v>0</v>
      </c>
      <c r="AE257" s="18" t="str">
        <f>IF('csv２'!AE57="","",'csv２'!AE57)</f>
        <v/>
      </c>
      <c r="AF257" s="18">
        <f>IF('csv２'!AF57="","",'csv２'!AF57)</f>
        <v>0</v>
      </c>
      <c r="AG257" s="18">
        <f>IF('csv２'!AG57="","",'csv２'!AG57)</f>
        <v>0</v>
      </c>
      <c r="AH257" s="18">
        <f t="shared" si="45"/>
        <v>0</v>
      </c>
      <c r="AJ257" s="18">
        <v>256</v>
      </c>
      <c r="AK257" s="18" t="str">
        <f t="shared" si="46"/>
        <v/>
      </c>
      <c r="AL257" s="18" t="str">
        <f t="shared" si="47"/>
        <v/>
      </c>
      <c r="AM257" s="18" t="str">
        <f t="shared" si="48"/>
        <v/>
      </c>
      <c r="AN257" s="18" t="str">
        <f t="shared" si="49"/>
        <v/>
      </c>
      <c r="AO257" s="18" t="e">
        <f t="shared" si="50"/>
        <v>#N/A</v>
      </c>
      <c r="AP257" s="18" t="str">
        <f t="shared" si="51"/>
        <v/>
      </c>
    </row>
    <row r="258" spans="1:42">
      <c r="A258" s="18">
        <f>COUNT(E$2:E258)</f>
        <v>0</v>
      </c>
      <c r="B258" s="18" t="str">
        <f>IF('csv２'!B58="","",'csv２'!B58)</f>
        <v/>
      </c>
      <c r="C258" s="18" t="str">
        <f>IF('csv２'!C58="","",'csv２'!C58)</f>
        <v/>
      </c>
      <c r="D258" s="18" t="str">
        <f>IF('csv２'!D58="","",'csv２'!D58)</f>
        <v/>
      </c>
      <c r="E258" s="18" t="str">
        <f>IF('csv２'!E58="","",'csv２'!E58)</f>
        <v/>
      </c>
      <c r="F258" s="18" t="str">
        <f>IF('csv２'!F58="","",'csv２'!F58)</f>
        <v/>
      </c>
      <c r="G258" s="18" t="str">
        <f>IF('csv２'!G58="","",'csv２'!G58)</f>
        <v/>
      </c>
      <c r="H258" s="18" t="str">
        <f>IF('csv２'!H58="","",'csv２'!H58)</f>
        <v/>
      </c>
      <c r="I258" s="18" t="str">
        <f>IF('csv２'!I58="","",'csv２'!I58)</f>
        <v/>
      </c>
      <c r="J258" s="18" t="str">
        <f>IF('csv２'!J58="","",'csv２'!J58)</f>
        <v/>
      </c>
      <c r="K258" s="18" t="str">
        <f>IF('csv２'!K58="","",'csv２'!K58)</f>
        <v/>
      </c>
      <c r="L258" s="18">
        <f>IF('csv２'!L58="","",'csv２'!L58)</f>
        <v>56</v>
      </c>
      <c r="M258" s="18" t="str">
        <f>IF('csv２'!M58="","",'csv２'!M58)</f>
        <v/>
      </c>
      <c r="N258" s="18" t="str">
        <f>IF('csv２'!N58="","",'csv２'!N58)</f>
        <v/>
      </c>
      <c r="O258" s="18" t="str">
        <f>IF('csv２'!O58="","",'csv２'!O58)</f>
        <v/>
      </c>
      <c r="P258" s="18">
        <f>IF('csv２'!P58="","",'csv２'!P58)</f>
        <v>0</v>
      </c>
      <c r="Q258" s="18">
        <f>IF('csv２'!Q58="","",'csv２'!Q58)</f>
        <v>0</v>
      </c>
      <c r="R258" s="18">
        <f t="shared" si="41"/>
        <v>0</v>
      </c>
      <c r="S258" s="18" t="str">
        <f>IF('csv２'!S58="","",'csv２'!S58)</f>
        <v/>
      </c>
      <c r="T258" s="18">
        <f>IF('csv２'!T58="","",'csv２'!T58)</f>
        <v>0</v>
      </c>
      <c r="U258" s="18">
        <f>IF('csv２'!U58="","",'csv２'!U58)</f>
        <v>0</v>
      </c>
      <c r="V258" s="18">
        <f t="shared" si="42"/>
        <v>0</v>
      </c>
      <c r="W258" s="18" t="str">
        <f>IF('csv２'!W58="","",'csv２'!W58)</f>
        <v/>
      </c>
      <c r="X258" s="18">
        <f>IF('csv２'!X58="","",'csv２'!X58)</f>
        <v>0</v>
      </c>
      <c r="Y258" s="18">
        <f>IF('csv２'!Y58="","",'csv２'!Y58)</f>
        <v>0</v>
      </c>
      <c r="Z258" s="18">
        <f t="shared" si="43"/>
        <v>0</v>
      </c>
      <c r="AA258" s="18" t="str">
        <f>IF('csv２'!AA58="","",'csv２'!AA58)</f>
        <v/>
      </c>
      <c r="AB258" s="18">
        <f>IF('csv２'!AB58="","",'csv２'!AB58)</f>
        <v>0</v>
      </c>
      <c r="AC258" s="18">
        <f>IF('csv２'!AC58="","",'csv２'!AC58)</f>
        <v>0</v>
      </c>
      <c r="AD258" s="18">
        <f t="shared" si="44"/>
        <v>0</v>
      </c>
      <c r="AE258" s="18" t="str">
        <f>IF('csv２'!AE58="","",'csv２'!AE58)</f>
        <v/>
      </c>
      <c r="AF258" s="18">
        <f>IF('csv２'!AF58="","",'csv２'!AF58)</f>
        <v>0</v>
      </c>
      <c r="AG258" s="18">
        <f>IF('csv２'!AG58="","",'csv２'!AG58)</f>
        <v>0</v>
      </c>
      <c r="AH258" s="18">
        <f t="shared" si="45"/>
        <v>0</v>
      </c>
      <c r="AJ258" s="18">
        <v>257</v>
      </c>
      <c r="AK258" s="18" t="str">
        <f t="shared" si="46"/>
        <v/>
      </c>
      <c r="AL258" s="18" t="str">
        <f t="shared" si="47"/>
        <v/>
      </c>
      <c r="AM258" s="18" t="str">
        <f t="shared" si="48"/>
        <v/>
      </c>
      <c r="AN258" s="18" t="str">
        <f t="shared" si="49"/>
        <v/>
      </c>
      <c r="AO258" s="18" t="e">
        <f t="shared" si="50"/>
        <v>#N/A</v>
      </c>
      <c r="AP258" s="18" t="str">
        <f t="shared" si="51"/>
        <v/>
      </c>
    </row>
    <row r="259" spans="1:42">
      <c r="A259" s="18">
        <f>COUNT(E$2:E259)</f>
        <v>0</v>
      </c>
      <c r="B259" s="18" t="str">
        <f>IF('csv２'!B59="","",'csv２'!B59)</f>
        <v/>
      </c>
      <c r="C259" s="18" t="str">
        <f>IF('csv２'!C59="","",'csv２'!C59)</f>
        <v/>
      </c>
      <c r="D259" s="18" t="str">
        <f>IF('csv２'!D59="","",'csv２'!D59)</f>
        <v/>
      </c>
      <c r="E259" s="18" t="str">
        <f>IF('csv２'!E59="","",'csv２'!E59)</f>
        <v/>
      </c>
      <c r="F259" s="18" t="str">
        <f>IF('csv２'!F59="","",'csv２'!F59)</f>
        <v/>
      </c>
      <c r="G259" s="18" t="str">
        <f>IF('csv２'!G59="","",'csv２'!G59)</f>
        <v/>
      </c>
      <c r="H259" s="18" t="str">
        <f>IF('csv２'!H59="","",'csv２'!H59)</f>
        <v/>
      </c>
      <c r="I259" s="18" t="str">
        <f>IF('csv２'!I59="","",'csv２'!I59)</f>
        <v/>
      </c>
      <c r="J259" s="18" t="str">
        <f>IF('csv２'!J59="","",'csv２'!J59)</f>
        <v/>
      </c>
      <c r="K259" s="18" t="str">
        <f>IF('csv２'!K59="","",'csv２'!K59)</f>
        <v/>
      </c>
      <c r="L259" s="18">
        <f>IF('csv２'!L59="","",'csv２'!L59)</f>
        <v>57</v>
      </c>
      <c r="M259" s="18" t="str">
        <f>IF('csv２'!M59="","",'csv２'!M59)</f>
        <v/>
      </c>
      <c r="N259" s="18" t="str">
        <f>IF('csv２'!N59="","",'csv２'!N59)</f>
        <v/>
      </c>
      <c r="O259" s="18" t="str">
        <f>IF('csv２'!O59="","",'csv２'!O59)</f>
        <v/>
      </c>
      <c r="P259" s="18">
        <f>IF('csv２'!P59="","",'csv２'!P59)</f>
        <v>0</v>
      </c>
      <c r="Q259" s="18">
        <f>IF('csv２'!Q59="","",'csv２'!Q59)</f>
        <v>0</v>
      </c>
      <c r="R259" s="18">
        <f t="shared" ref="R259:R322" si="52">IF(P259=0,0,2)</f>
        <v>0</v>
      </c>
      <c r="S259" s="18" t="str">
        <f>IF('csv２'!S59="","",'csv２'!S59)</f>
        <v/>
      </c>
      <c r="T259" s="18">
        <f>IF('csv２'!T59="","",'csv２'!T59)</f>
        <v>0</v>
      </c>
      <c r="U259" s="18">
        <f>IF('csv２'!U59="","",'csv２'!U59)</f>
        <v>0</v>
      </c>
      <c r="V259" s="18">
        <f t="shared" ref="V259:V322" si="53">IF(T259=0,0,2)</f>
        <v>0</v>
      </c>
      <c r="W259" s="18" t="str">
        <f>IF('csv２'!W59="","",'csv２'!W59)</f>
        <v/>
      </c>
      <c r="X259" s="18">
        <f>IF('csv２'!X59="","",'csv２'!X59)</f>
        <v>0</v>
      </c>
      <c r="Y259" s="18">
        <f>IF('csv２'!Y59="","",'csv２'!Y59)</f>
        <v>0</v>
      </c>
      <c r="Z259" s="18">
        <f t="shared" ref="Z259:Z322" si="54">IF(X259=0,0,2)</f>
        <v>0</v>
      </c>
      <c r="AA259" s="18" t="str">
        <f>IF('csv２'!AA59="","",'csv２'!AA59)</f>
        <v/>
      </c>
      <c r="AB259" s="18">
        <f>IF('csv２'!AB59="","",'csv２'!AB59)</f>
        <v>0</v>
      </c>
      <c r="AC259" s="18">
        <f>IF('csv２'!AC59="","",'csv２'!AC59)</f>
        <v>0</v>
      </c>
      <c r="AD259" s="18">
        <f t="shared" ref="AD259:AD322" si="55">IF(AB259=0,0,2)</f>
        <v>0</v>
      </c>
      <c r="AE259" s="18" t="str">
        <f>IF('csv２'!AE59="","",'csv２'!AE59)</f>
        <v/>
      </c>
      <c r="AF259" s="18">
        <f>IF('csv２'!AF59="","",'csv２'!AF59)</f>
        <v>0</v>
      </c>
      <c r="AG259" s="18">
        <f>IF('csv２'!AG59="","",'csv２'!AG59)</f>
        <v>0</v>
      </c>
      <c r="AH259" s="18">
        <f t="shared" ref="AH259:AH322" si="56">IF(AF259=0,0,2)</f>
        <v>0</v>
      </c>
      <c r="AJ259" s="18">
        <v>258</v>
      </c>
      <c r="AK259" s="18" t="str">
        <f t="shared" ref="AK259:AK322" si="57">E259</f>
        <v/>
      </c>
      <c r="AL259" s="18" t="str">
        <f t="shared" ref="AL259:AL322" si="58">IF(AK259="","",AJ259+AP259)</f>
        <v/>
      </c>
      <c r="AM259" s="18" t="str">
        <f t="shared" ref="AM259:AM322" si="59">IF(AL259="","",RANK(AL259,AL$2:AL$401,1))</f>
        <v/>
      </c>
      <c r="AN259" s="18" t="str">
        <f t="shared" ref="AN259:AN322" si="60">AK259</f>
        <v/>
      </c>
      <c r="AO259" s="18" t="e">
        <f t="shared" ref="AO259:AO322" si="61">VLOOKUP(AJ259,AM$2:AN$401,2,FALSE)</f>
        <v>#N/A</v>
      </c>
      <c r="AP259" s="18" t="str">
        <f t="shared" ref="AP259:AP322" si="62">IF(AK259="","",AK259/1000)</f>
        <v/>
      </c>
    </row>
    <row r="260" spans="1:42">
      <c r="A260" s="18">
        <f>COUNT(E$2:E260)</f>
        <v>0</v>
      </c>
      <c r="B260" s="18" t="str">
        <f>IF('csv２'!B60="","",'csv２'!B60)</f>
        <v/>
      </c>
      <c r="C260" s="18" t="str">
        <f>IF('csv２'!C60="","",'csv２'!C60)</f>
        <v/>
      </c>
      <c r="D260" s="18" t="str">
        <f>IF('csv２'!D60="","",'csv２'!D60)</f>
        <v/>
      </c>
      <c r="E260" s="18" t="str">
        <f>IF('csv２'!E60="","",'csv２'!E60)</f>
        <v/>
      </c>
      <c r="F260" s="18" t="str">
        <f>IF('csv２'!F60="","",'csv２'!F60)</f>
        <v/>
      </c>
      <c r="G260" s="18" t="str">
        <f>IF('csv２'!G60="","",'csv２'!G60)</f>
        <v/>
      </c>
      <c r="H260" s="18" t="str">
        <f>IF('csv２'!H60="","",'csv２'!H60)</f>
        <v/>
      </c>
      <c r="I260" s="18" t="str">
        <f>IF('csv２'!I60="","",'csv２'!I60)</f>
        <v/>
      </c>
      <c r="J260" s="18" t="str">
        <f>IF('csv２'!J60="","",'csv２'!J60)</f>
        <v/>
      </c>
      <c r="K260" s="18" t="str">
        <f>IF('csv２'!K60="","",'csv２'!K60)</f>
        <v/>
      </c>
      <c r="L260" s="18">
        <f>IF('csv２'!L60="","",'csv２'!L60)</f>
        <v>58</v>
      </c>
      <c r="M260" s="18" t="str">
        <f>IF('csv２'!M60="","",'csv２'!M60)</f>
        <v/>
      </c>
      <c r="N260" s="18" t="str">
        <f>IF('csv２'!N60="","",'csv２'!N60)</f>
        <v/>
      </c>
      <c r="O260" s="18" t="str">
        <f>IF('csv２'!O60="","",'csv２'!O60)</f>
        <v/>
      </c>
      <c r="P260" s="18">
        <f>IF('csv２'!P60="","",'csv２'!P60)</f>
        <v>0</v>
      </c>
      <c r="Q260" s="18">
        <f>IF('csv２'!Q60="","",'csv２'!Q60)</f>
        <v>0</v>
      </c>
      <c r="R260" s="18">
        <f t="shared" si="52"/>
        <v>0</v>
      </c>
      <c r="S260" s="18" t="str">
        <f>IF('csv２'!S60="","",'csv２'!S60)</f>
        <v/>
      </c>
      <c r="T260" s="18">
        <f>IF('csv２'!T60="","",'csv２'!T60)</f>
        <v>0</v>
      </c>
      <c r="U260" s="18">
        <f>IF('csv２'!U60="","",'csv２'!U60)</f>
        <v>0</v>
      </c>
      <c r="V260" s="18">
        <f t="shared" si="53"/>
        <v>0</v>
      </c>
      <c r="W260" s="18" t="str">
        <f>IF('csv２'!W60="","",'csv２'!W60)</f>
        <v/>
      </c>
      <c r="X260" s="18">
        <f>IF('csv２'!X60="","",'csv２'!X60)</f>
        <v>0</v>
      </c>
      <c r="Y260" s="18">
        <f>IF('csv２'!Y60="","",'csv２'!Y60)</f>
        <v>0</v>
      </c>
      <c r="Z260" s="18">
        <f t="shared" si="54"/>
        <v>0</v>
      </c>
      <c r="AA260" s="18" t="str">
        <f>IF('csv２'!AA60="","",'csv２'!AA60)</f>
        <v/>
      </c>
      <c r="AB260" s="18">
        <f>IF('csv２'!AB60="","",'csv２'!AB60)</f>
        <v>0</v>
      </c>
      <c r="AC260" s="18">
        <f>IF('csv２'!AC60="","",'csv２'!AC60)</f>
        <v>0</v>
      </c>
      <c r="AD260" s="18">
        <f t="shared" si="55"/>
        <v>0</v>
      </c>
      <c r="AE260" s="18" t="str">
        <f>IF('csv２'!AE60="","",'csv２'!AE60)</f>
        <v/>
      </c>
      <c r="AF260" s="18">
        <f>IF('csv２'!AF60="","",'csv２'!AF60)</f>
        <v>0</v>
      </c>
      <c r="AG260" s="18">
        <f>IF('csv２'!AG60="","",'csv２'!AG60)</f>
        <v>0</v>
      </c>
      <c r="AH260" s="18">
        <f t="shared" si="56"/>
        <v>0</v>
      </c>
      <c r="AJ260" s="18">
        <v>259</v>
      </c>
      <c r="AK260" s="18" t="str">
        <f t="shared" si="57"/>
        <v/>
      </c>
      <c r="AL260" s="18" t="str">
        <f t="shared" si="58"/>
        <v/>
      </c>
      <c r="AM260" s="18" t="str">
        <f t="shared" si="59"/>
        <v/>
      </c>
      <c r="AN260" s="18" t="str">
        <f t="shared" si="60"/>
        <v/>
      </c>
      <c r="AO260" s="18" t="e">
        <f t="shared" si="61"/>
        <v>#N/A</v>
      </c>
      <c r="AP260" s="18" t="str">
        <f t="shared" si="62"/>
        <v/>
      </c>
    </row>
    <row r="261" spans="1:42">
      <c r="A261" s="18">
        <f>COUNT(E$2:E261)</f>
        <v>0</v>
      </c>
      <c r="B261" s="18" t="str">
        <f>IF('csv２'!B61="","",'csv２'!B61)</f>
        <v/>
      </c>
      <c r="C261" s="18" t="str">
        <f>IF('csv２'!C61="","",'csv２'!C61)</f>
        <v/>
      </c>
      <c r="D261" s="18" t="str">
        <f>IF('csv２'!D61="","",'csv２'!D61)</f>
        <v/>
      </c>
      <c r="E261" s="18" t="str">
        <f>IF('csv２'!E61="","",'csv２'!E61)</f>
        <v/>
      </c>
      <c r="F261" s="18" t="str">
        <f>IF('csv２'!F61="","",'csv２'!F61)</f>
        <v/>
      </c>
      <c r="G261" s="18" t="str">
        <f>IF('csv２'!G61="","",'csv２'!G61)</f>
        <v/>
      </c>
      <c r="H261" s="18" t="str">
        <f>IF('csv２'!H61="","",'csv２'!H61)</f>
        <v/>
      </c>
      <c r="I261" s="18" t="str">
        <f>IF('csv２'!I61="","",'csv２'!I61)</f>
        <v/>
      </c>
      <c r="J261" s="18" t="str">
        <f>IF('csv２'!J61="","",'csv２'!J61)</f>
        <v/>
      </c>
      <c r="K261" s="18" t="str">
        <f>IF('csv２'!K61="","",'csv２'!K61)</f>
        <v/>
      </c>
      <c r="L261" s="18">
        <f>IF('csv２'!L61="","",'csv２'!L61)</f>
        <v>59</v>
      </c>
      <c r="M261" s="18" t="str">
        <f>IF('csv２'!M61="","",'csv２'!M61)</f>
        <v/>
      </c>
      <c r="N261" s="18" t="str">
        <f>IF('csv２'!N61="","",'csv２'!N61)</f>
        <v/>
      </c>
      <c r="O261" s="18" t="str">
        <f>IF('csv２'!O61="","",'csv２'!O61)</f>
        <v/>
      </c>
      <c r="P261" s="18">
        <f>IF('csv２'!P61="","",'csv２'!P61)</f>
        <v>0</v>
      </c>
      <c r="Q261" s="18">
        <f>IF('csv２'!Q61="","",'csv２'!Q61)</f>
        <v>0</v>
      </c>
      <c r="R261" s="18">
        <f t="shared" si="52"/>
        <v>0</v>
      </c>
      <c r="S261" s="18" t="str">
        <f>IF('csv２'!S61="","",'csv２'!S61)</f>
        <v/>
      </c>
      <c r="T261" s="18">
        <f>IF('csv２'!T61="","",'csv２'!T61)</f>
        <v>0</v>
      </c>
      <c r="U261" s="18">
        <f>IF('csv２'!U61="","",'csv２'!U61)</f>
        <v>0</v>
      </c>
      <c r="V261" s="18">
        <f t="shared" si="53"/>
        <v>0</v>
      </c>
      <c r="W261" s="18" t="str">
        <f>IF('csv２'!W61="","",'csv２'!W61)</f>
        <v/>
      </c>
      <c r="X261" s="18">
        <f>IF('csv２'!X61="","",'csv２'!X61)</f>
        <v>0</v>
      </c>
      <c r="Y261" s="18">
        <f>IF('csv２'!Y61="","",'csv２'!Y61)</f>
        <v>0</v>
      </c>
      <c r="Z261" s="18">
        <f t="shared" si="54"/>
        <v>0</v>
      </c>
      <c r="AA261" s="18" t="str">
        <f>IF('csv２'!AA61="","",'csv２'!AA61)</f>
        <v/>
      </c>
      <c r="AB261" s="18">
        <f>IF('csv２'!AB61="","",'csv２'!AB61)</f>
        <v>0</v>
      </c>
      <c r="AC261" s="18">
        <f>IF('csv２'!AC61="","",'csv２'!AC61)</f>
        <v>0</v>
      </c>
      <c r="AD261" s="18">
        <f t="shared" si="55"/>
        <v>0</v>
      </c>
      <c r="AE261" s="18" t="str">
        <f>IF('csv２'!AE61="","",'csv２'!AE61)</f>
        <v/>
      </c>
      <c r="AF261" s="18">
        <f>IF('csv２'!AF61="","",'csv２'!AF61)</f>
        <v>0</v>
      </c>
      <c r="AG261" s="18">
        <f>IF('csv２'!AG61="","",'csv２'!AG61)</f>
        <v>0</v>
      </c>
      <c r="AH261" s="18">
        <f t="shared" si="56"/>
        <v>0</v>
      </c>
      <c r="AJ261" s="18">
        <v>260</v>
      </c>
      <c r="AK261" s="18" t="str">
        <f t="shared" si="57"/>
        <v/>
      </c>
      <c r="AL261" s="18" t="str">
        <f t="shared" si="58"/>
        <v/>
      </c>
      <c r="AM261" s="18" t="str">
        <f t="shared" si="59"/>
        <v/>
      </c>
      <c r="AN261" s="18" t="str">
        <f t="shared" si="60"/>
        <v/>
      </c>
      <c r="AO261" s="18" t="e">
        <f t="shared" si="61"/>
        <v>#N/A</v>
      </c>
      <c r="AP261" s="18" t="str">
        <f t="shared" si="62"/>
        <v/>
      </c>
    </row>
    <row r="262" spans="1:42">
      <c r="A262" s="18">
        <f>COUNT(E$2:E262)</f>
        <v>0</v>
      </c>
      <c r="B262" s="18" t="str">
        <f>IF('csv２'!B62="","",'csv２'!B62)</f>
        <v/>
      </c>
      <c r="C262" s="18" t="str">
        <f>IF('csv２'!C62="","",'csv２'!C62)</f>
        <v/>
      </c>
      <c r="D262" s="18" t="str">
        <f>IF('csv２'!D62="","",'csv２'!D62)</f>
        <v/>
      </c>
      <c r="E262" s="18" t="str">
        <f>IF('csv２'!E62="","",'csv２'!E62)</f>
        <v/>
      </c>
      <c r="F262" s="18" t="str">
        <f>IF('csv２'!F62="","",'csv２'!F62)</f>
        <v/>
      </c>
      <c r="G262" s="18" t="str">
        <f>IF('csv２'!G62="","",'csv２'!G62)</f>
        <v/>
      </c>
      <c r="H262" s="18" t="str">
        <f>IF('csv２'!H62="","",'csv２'!H62)</f>
        <v/>
      </c>
      <c r="I262" s="18" t="str">
        <f>IF('csv２'!I62="","",'csv２'!I62)</f>
        <v/>
      </c>
      <c r="J262" s="18" t="str">
        <f>IF('csv２'!J62="","",'csv２'!J62)</f>
        <v/>
      </c>
      <c r="K262" s="18" t="str">
        <f>IF('csv２'!K62="","",'csv２'!K62)</f>
        <v/>
      </c>
      <c r="L262" s="18">
        <f>IF('csv２'!L62="","",'csv２'!L62)</f>
        <v>60</v>
      </c>
      <c r="M262" s="18" t="str">
        <f>IF('csv２'!M62="","",'csv２'!M62)</f>
        <v/>
      </c>
      <c r="N262" s="18" t="str">
        <f>IF('csv２'!N62="","",'csv２'!N62)</f>
        <v/>
      </c>
      <c r="O262" s="18" t="str">
        <f>IF('csv２'!O62="","",'csv２'!O62)</f>
        <v/>
      </c>
      <c r="P262" s="18">
        <f>IF('csv２'!P62="","",'csv２'!P62)</f>
        <v>0</v>
      </c>
      <c r="Q262" s="18">
        <f>IF('csv２'!Q62="","",'csv２'!Q62)</f>
        <v>0</v>
      </c>
      <c r="R262" s="18">
        <f t="shared" si="52"/>
        <v>0</v>
      </c>
      <c r="S262" s="18" t="str">
        <f>IF('csv２'!S62="","",'csv２'!S62)</f>
        <v/>
      </c>
      <c r="T262" s="18">
        <f>IF('csv２'!T62="","",'csv２'!T62)</f>
        <v>0</v>
      </c>
      <c r="U262" s="18">
        <f>IF('csv２'!U62="","",'csv２'!U62)</f>
        <v>0</v>
      </c>
      <c r="V262" s="18">
        <f t="shared" si="53"/>
        <v>0</v>
      </c>
      <c r="W262" s="18" t="str">
        <f>IF('csv２'!W62="","",'csv２'!W62)</f>
        <v/>
      </c>
      <c r="X262" s="18">
        <f>IF('csv２'!X62="","",'csv２'!X62)</f>
        <v>0</v>
      </c>
      <c r="Y262" s="18">
        <f>IF('csv２'!Y62="","",'csv２'!Y62)</f>
        <v>0</v>
      </c>
      <c r="Z262" s="18">
        <f t="shared" si="54"/>
        <v>0</v>
      </c>
      <c r="AA262" s="18" t="str">
        <f>IF('csv２'!AA62="","",'csv２'!AA62)</f>
        <v/>
      </c>
      <c r="AB262" s="18">
        <f>IF('csv２'!AB62="","",'csv２'!AB62)</f>
        <v>0</v>
      </c>
      <c r="AC262" s="18">
        <f>IF('csv２'!AC62="","",'csv２'!AC62)</f>
        <v>0</v>
      </c>
      <c r="AD262" s="18">
        <f t="shared" si="55"/>
        <v>0</v>
      </c>
      <c r="AE262" s="18" t="str">
        <f>IF('csv２'!AE62="","",'csv２'!AE62)</f>
        <v/>
      </c>
      <c r="AF262" s="18">
        <f>IF('csv２'!AF62="","",'csv２'!AF62)</f>
        <v>0</v>
      </c>
      <c r="AG262" s="18">
        <f>IF('csv２'!AG62="","",'csv２'!AG62)</f>
        <v>0</v>
      </c>
      <c r="AH262" s="18">
        <f t="shared" si="56"/>
        <v>0</v>
      </c>
      <c r="AJ262" s="18">
        <v>261</v>
      </c>
      <c r="AK262" s="18" t="str">
        <f t="shared" si="57"/>
        <v/>
      </c>
      <c r="AL262" s="18" t="str">
        <f t="shared" si="58"/>
        <v/>
      </c>
      <c r="AM262" s="18" t="str">
        <f t="shared" si="59"/>
        <v/>
      </c>
      <c r="AN262" s="18" t="str">
        <f t="shared" si="60"/>
        <v/>
      </c>
      <c r="AO262" s="18" t="e">
        <f t="shared" si="61"/>
        <v>#N/A</v>
      </c>
      <c r="AP262" s="18" t="str">
        <f t="shared" si="62"/>
        <v/>
      </c>
    </row>
    <row r="263" spans="1:42">
      <c r="A263" s="18">
        <f>COUNT(E$2:E263)</f>
        <v>0</v>
      </c>
      <c r="B263" s="18" t="str">
        <f>IF('csv２'!B63="","",'csv２'!B63)</f>
        <v/>
      </c>
      <c r="C263" s="18" t="str">
        <f>IF('csv２'!C63="","",'csv２'!C63)</f>
        <v/>
      </c>
      <c r="D263" s="18" t="str">
        <f>IF('csv２'!D63="","",'csv２'!D63)</f>
        <v/>
      </c>
      <c r="E263" s="18" t="str">
        <f>IF('csv２'!E63="","",'csv２'!E63)</f>
        <v/>
      </c>
      <c r="F263" s="18" t="str">
        <f>IF('csv２'!F63="","",'csv２'!F63)</f>
        <v/>
      </c>
      <c r="G263" s="18" t="str">
        <f>IF('csv２'!G63="","",'csv２'!G63)</f>
        <v/>
      </c>
      <c r="H263" s="18" t="str">
        <f>IF('csv２'!H63="","",'csv２'!H63)</f>
        <v/>
      </c>
      <c r="I263" s="18" t="str">
        <f>IF('csv２'!I63="","",'csv２'!I63)</f>
        <v/>
      </c>
      <c r="J263" s="18" t="str">
        <f>IF('csv２'!J63="","",'csv２'!J63)</f>
        <v/>
      </c>
      <c r="K263" s="18" t="str">
        <f>IF('csv２'!K63="","",'csv２'!K63)</f>
        <v/>
      </c>
      <c r="L263" s="18">
        <f>IF('csv２'!L63="","",'csv２'!L63)</f>
        <v>61</v>
      </c>
      <c r="M263" s="18" t="str">
        <f>IF('csv２'!M63="","",'csv２'!M63)</f>
        <v/>
      </c>
      <c r="N263" s="18" t="str">
        <f>IF('csv２'!N63="","",'csv２'!N63)</f>
        <v/>
      </c>
      <c r="O263" s="18" t="str">
        <f>IF('csv２'!O63="","",'csv２'!O63)</f>
        <v/>
      </c>
      <c r="P263" s="18">
        <f>IF('csv２'!P63="","",'csv２'!P63)</f>
        <v>0</v>
      </c>
      <c r="Q263" s="18">
        <f>IF('csv２'!Q63="","",'csv２'!Q63)</f>
        <v>0</v>
      </c>
      <c r="R263" s="18">
        <f t="shared" si="52"/>
        <v>0</v>
      </c>
      <c r="S263" s="18" t="str">
        <f>IF('csv２'!S63="","",'csv２'!S63)</f>
        <v/>
      </c>
      <c r="T263" s="18">
        <f>IF('csv２'!T63="","",'csv２'!T63)</f>
        <v>0</v>
      </c>
      <c r="U263" s="18">
        <f>IF('csv２'!U63="","",'csv２'!U63)</f>
        <v>0</v>
      </c>
      <c r="V263" s="18">
        <f t="shared" si="53"/>
        <v>0</v>
      </c>
      <c r="W263" s="18" t="str">
        <f>IF('csv２'!W63="","",'csv２'!W63)</f>
        <v/>
      </c>
      <c r="X263" s="18">
        <f>IF('csv２'!X63="","",'csv２'!X63)</f>
        <v>0</v>
      </c>
      <c r="Y263" s="18">
        <f>IF('csv２'!Y63="","",'csv２'!Y63)</f>
        <v>0</v>
      </c>
      <c r="Z263" s="18">
        <f t="shared" si="54"/>
        <v>0</v>
      </c>
      <c r="AA263" s="18" t="str">
        <f>IF('csv２'!AA63="","",'csv２'!AA63)</f>
        <v/>
      </c>
      <c r="AB263" s="18">
        <f>IF('csv２'!AB63="","",'csv２'!AB63)</f>
        <v>0</v>
      </c>
      <c r="AC263" s="18">
        <f>IF('csv２'!AC63="","",'csv２'!AC63)</f>
        <v>0</v>
      </c>
      <c r="AD263" s="18">
        <f t="shared" si="55"/>
        <v>0</v>
      </c>
      <c r="AE263" s="18" t="str">
        <f>IF('csv２'!AE63="","",'csv２'!AE63)</f>
        <v/>
      </c>
      <c r="AF263" s="18">
        <f>IF('csv２'!AF63="","",'csv２'!AF63)</f>
        <v>0</v>
      </c>
      <c r="AG263" s="18">
        <f>IF('csv２'!AG63="","",'csv２'!AG63)</f>
        <v>0</v>
      </c>
      <c r="AH263" s="18">
        <f t="shared" si="56"/>
        <v>0</v>
      </c>
      <c r="AJ263" s="18">
        <v>262</v>
      </c>
      <c r="AK263" s="18" t="str">
        <f t="shared" si="57"/>
        <v/>
      </c>
      <c r="AL263" s="18" t="str">
        <f t="shared" si="58"/>
        <v/>
      </c>
      <c r="AM263" s="18" t="str">
        <f t="shared" si="59"/>
        <v/>
      </c>
      <c r="AN263" s="18" t="str">
        <f t="shared" si="60"/>
        <v/>
      </c>
      <c r="AO263" s="18" t="e">
        <f t="shared" si="61"/>
        <v>#N/A</v>
      </c>
      <c r="AP263" s="18" t="str">
        <f t="shared" si="62"/>
        <v/>
      </c>
    </row>
    <row r="264" spans="1:42">
      <c r="A264" s="18">
        <f>COUNT(E$2:E264)</f>
        <v>0</v>
      </c>
      <c r="B264" s="18" t="str">
        <f>IF('csv２'!B64="","",'csv２'!B64)</f>
        <v/>
      </c>
      <c r="C264" s="18" t="str">
        <f>IF('csv２'!C64="","",'csv２'!C64)</f>
        <v/>
      </c>
      <c r="D264" s="18" t="str">
        <f>IF('csv２'!D64="","",'csv２'!D64)</f>
        <v/>
      </c>
      <c r="E264" s="18" t="str">
        <f>IF('csv２'!E64="","",'csv２'!E64)</f>
        <v/>
      </c>
      <c r="F264" s="18" t="str">
        <f>IF('csv２'!F64="","",'csv２'!F64)</f>
        <v/>
      </c>
      <c r="G264" s="18" t="str">
        <f>IF('csv２'!G64="","",'csv２'!G64)</f>
        <v/>
      </c>
      <c r="H264" s="18" t="str">
        <f>IF('csv２'!H64="","",'csv２'!H64)</f>
        <v/>
      </c>
      <c r="I264" s="18" t="str">
        <f>IF('csv２'!I64="","",'csv２'!I64)</f>
        <v/>
      </c>
      <c r="J264" s="18" t="str">
        <f>IF('csv２'!J64="","",'csv２'!J64)</f>
        <v/>
      </c>
      <c r="K264" s="18" t="str">
        <f>IF('csv２'!K64="","",'csv２'!K64)</f>
        <v/>
      </c>
      <c r="L264" s="18">
        <f>IF('csv２'!L64="","",'csv２'!L64)</f>
        <v>62</v>
      </c>
      <c r="M264" s="18" t="str">
        <f>IF('csv２'!M64="","",'csv２'!M64)</f>
        <v/>
      </c>
      <c r="N264" s="18" t="str">
        <f>IF('csv２'!N64="","",'csv２'!N64)</f>
        <v/>
      </c>
      <c r="O264" s="18" t="str">
        <f>IF('csv２'!O64="","",'csv２'!O64)</f>
        <v/>
      </c>
      <c r="P264" s="18">
        <f>IF('csv２'!P64="","",'csv２'!P64)</f>
        <v>0</v>
      </c>
      <c r="Q264" s="18">
        <f>IF('csv２'!Q64="","",'csv２'!Q64)</f>
        <v>0</v>
      </c>
      <c r="R264" s="18">
        <f t="shared" si="52"/>
        <v>0</v>
      </c>
      <c r="S264" s="18" t="str">
        <f>IF('csv２'!S64="","",'csv２'!S64)</f>
        <v/>
      </c>
      <c r="T264" s="18">
        <f>IF('csv２'!T64="","",'csv２'!T64)</f>
        <v>0</v>
      </c>
      <c r="U264" s="18">
        <f>IF('csv２'!U64="","",'csv２'!U64)</f>
        <v>0</v>
      </c>
      <c r="V264" s="18">
        <f t="shared" si="53"/>
        <v>0</v>
      </c>
      <c r="W264" s="18" t="str">
        <f>IF('csv２'!W64="","",'csv２'!W64)</f>
        <v/>
      </c>
      <c r="X264" s="18">
        <f>IF('csv２'!X64="","",'csv２'!X64)</f>
        <v>0</v>
      </c>
      <c r="Y264" s="18">
        <f>IF('csv２'!Y64="","",'csv２'!Y64)</f>
        <v>0</v>
      </c>
      <c r="Z264" s="18">
        <f t="shared" si="54"/>
        <v>0</v>
      </c>
      <c r="AA264" s="18" t="str">
        <f>IF('csv２'!AA64="","",'csv２'!AA64)</f>
        <v/>
      </c>
      <c r="AB264" s="18">
        <f>IF('csv２'!AB64="","",'csv２'!AB64)</f>
        <v>0</v>
      </c>
      <c r="AC264" s="18">
        <f>IF('csv２'!AC64="","",'csv２'!AC64)</f>
        <v>0</v>
      </c>
      <c r="AD264" s="18">
        <f t="shared" si="55"/>
        <v>0</v>
      </c>
      <c r="AE264" s="18" t="str">
        <f>IF('csv２'!AE64="","",'csv２'!AE64)</f>
        <v/>
      </c>
      <c r="AF264" s="18">
        <f>IF('csv２'!AF64="","",'csv２'!AF64)</f>
        <v>0</v>
      </c>
      <c r="AG264" s="18">
        <f>IF('csv２'!AG64="","",'csv２'!AG64)</f>
        <v>0</v>
      </c>
      <c r="AH264" s="18">
        <f t="shared" si="56"/>
        <v>0</v>
      </c>
      <c r="AJ264" s="18">
        <v>263</v>
      </c>
      <c r="AK264" s="18" t="str">
        <f t="shared" si="57"/>
        <v/>
      </c>
      <c r="AL264" s="18" t="str">
        <f t="shared" si="58"/>
        <v/>
      </c>
      <c r="AM264" s="18" t="str">
        <f t="shared" si="59"/>
        <v/>
      </c>
      <c r="AN264" s="18" t="str">
        <f t="shared" si="60"/>
        <v/>
      </c>
      <c r="AO264" s="18" t="e">
        <f t="shared" si="61"/>
        <v>#N/A</v>
      </c>
      <c r="AP264" s="18" t="str">
        <f t="shared" si="62"/>
        <v/>
      </c>
    </row>
    <row r="265" spans="1:42">
      <c r="A265" s="18">
        <f>COUNT(E$2:E265)</f>
        <v>0</v>
      </c>
      <c r="B265" s="18" t="str">
        <f>IF('csv２'!B65="","",'csv２'!B65)</f>
        <v/>
      </c>
      <c r="C265" s="18" t="str">
        <f>IF('csv２'!C65="","",'csv２'!C65)</f>
        <v/>
      </c>
      <c r="D265" s="18" t="str">
        <f>IF('csv２'!D65="","",'csv２'!D65)</f>
        <v/>
      </c>
      <c r="E265" s="18" t="str">
        <f>IF('csv２'!E65="","",'csv２'!E65)</f>
        <v/>
      </c>
      <c r="F265" s="18" t="str">
        <f>IF('csv２'!F65="","",'csv２'!F65)</f>
        <v/>
      </c>
      <c r="G265" s="18" t="str">
        <f>IF('csv２'!G65="","",'csv２'!G65)</f>
        <v/>
      </c>
      <c r="H265" s="18" t="str">
        <f>IF('csv２'!H65="","",'csv２'!H65)</f>
        <v/>
      </c>
      <c r="I265" s="18" t="str">
        <f>IF('csv２'!I65="","",'csv２'!I65)</f>
        <v/>
      </c>
      <c r="J265" s="18" t="str">
        <f>IF('csv２'!J65="","",'csv２'!J65)</f>
        <v/>
      </c>
      <c r="K265" s="18" t="str">
        <f>IF('csv２'!K65="","",'csv２'!K65)</f>
        <v/>
      </c>
      <c r="L265" s="18">
        <f>IF('csv２'!L65="","",'csv２'!L65)</f>
        <v>63</v>
      </c>
      <c r="M265" s="18" t="str">
        <f>IF('csv２'!M65="","",'csv２'!M65)</f>
        <v/>
      </c>
      <c r="N265" s="18" t="str">
        <f>IF('csv２'!N65="","",'csv２'!N65)</f>
        <v/>
      </c>
      <c r="O265" s="18" t="str">
        <f>IF('csv２'!O65="","",'csv２'!O65)</f>
        <v/>
      </c>
      <c r="P265" s="18">
        <f>IF('csv２'!P65="","",'csv２'!P65)</f>
        <v>0</v>
      </c>
      <c r="Q265" s="18">
        <f>IF('csv２'!Q65="","",'csv２'!Q65)</f>
        <v>0</v>
      </c>
      <c r="R265" s="18">
        <f t="shared" si="52"/>
        <v>0</v>
      </c>
      <c r="S265" s="18" t="str">
        <f>IF('csv２'!S65="","",'csv２'!S65)</f>
        <v/>
      </c>
      <c r="T265" s="18">
        <f>IF('csv２'!T65="","",'csv２'!T65)</f>
        <v>0</v>
      </c>
      <c r="U265" s="18">
        <f>IF('csv２'!U65="","",'csv２'!U65)</f>
        <v>0</v>
      </c>
      <c r="V265" s="18">
        <f t="shared" si="53"/>
        <v>0</v>
      </c>
      <c r="W265" s="18" t="str">
        <f>IF('csv２'!W65="","",'csv２'!W65)</f>
        <v/>
      </c>
      <c r="X265" s="18">
        <f>IF('csv２'!X65="","",'csv２'!X65)</f>
        <v>0</v>
      </c>
      <c r="Y265" s="18">
        <f>IF('csv２'!Y65="","",'csv２'!Y65)</f>
        <v>0</v>
      </c>
      <c r="Z265" s="18">
        <f t="shared" si="54"/>
        <v>0</v>
      </c>
      <c r="AA265" s="18" t="str">
        <f>IF('csv２'!AA65="","",'csv２'!AA65)</f>
        <v/>
      </c>
      <c r="AB265" s="18">
        <f>IF('csv２'!AB65="","",'csv２'!AB65)</f>
        <v>0</v>
      </c>
      <c r="AC265" s="18">
        <f>IF('csv２'!AC65="","",'csv２'!AC65)</f>
        <v>0</v>
      </c>
      <c r="AD265" s="18">
        <f t="shared" si="55"/>
        <v>0</v>
      </c>
      <c r="AE265" s="18" t="str">
        <f>IF('csv２'!AE65="","",'csv２'!AE65)</f>
        <v/>
      </c>
      <c r="AF265" s="18">
        <f>IF('csv２'!AF65="","",'csv２'!AF65)</f>
        <v>0</v>
      </c>
      <c r="AG265" s="18">
        <f>IF('csv２'!AG65="","",'csv２'!AG65)</f>
        <v>0</v>
      </c>
      <c r="AH265" s="18">
        <f t="shared" si="56"/>
        <v>0</v>
      </c>
      <c r="AJ265" s="18">
        <v>264</v>
      </c>
      <c r="AK265" s="18" t="str">
        <f t="shared" si="57"/>
        <v/>
      </c>
      <c r="AL265" s="18" t="str">
        <f t="shared" si="58"/>
        <v/>
      </c>
      <c r="AM265" s="18" t="str">
        <f t="shared" si="59"/>
        <v/>
      </c>
      <c r="AN265" s="18" t="str">
        <f t="shared" si="60"/>
        <v/>
      </c>
      <c r="AO265" s="18" t="e">
        <f t="shared" si="61"/>
        <v>#N/A</v>
      </c>
      <c r="AP265" s="18" t="str">
        <f t="shared" si="62"/>
        <v/>
      </c>
    </row>
    <row r="266" spans="1:42">
      <c r="A266" s="18">
        <f>COUNT(E$2:E266)</f>
        <v>0</v>
      </c>
      <c r="B266" s="18" t="str">
        <f>IF('csv２'!B66="","",'csv２'!B66)</f>
        <v/>
      </c>
      <c r="C266" s="18" t="str">
        <f>IF('csv２'!C66="","",'csv２'!C66)</f>
        <v/>
      </c>
      <c r="D266" s="18" t="str">
        <f>IF('csv２'!D66="","",'csv２'!D66)</f>
        <v/>
      </c>
      <c r="E266" s="18" t="str">
        <f>IF('csv２'!E66="","",'csv２'!E66)</f>
        <v/>
      </c>
      <c r="F266" s="18" t="str">
        <f>IF('csv２'!F66="","",'csv２'!F66)</f>
        <v/>
      </c>
      <c r="G266" s="18" t="str">
        <f>IF('csv２'!G66="","",'csv２'!G66)</f>
        <v/>
      </c>
      <c r="H266" s="18" t="str">
        <f>IF('csv２'!H66="","",'csv２'!H66)</f>
        <v/>
      </c>
      <c r="I266" s="18" t="str">
        <f>IF('csv２'!I66="","",'csv２'!I66)</f>
        <v/>
      </c>
      <c r="J266" s="18" t="str">
        <f>IF('csv２'!J66="","",'csv２'!J66)</f>
        <v/>
      </c>
      <c r="K266" s="18" t="str">
        <f>IF('csv２'!K66="","",'csv２'!K66)</f>
        <v/>
      </c>
      <c r="L266" s="18">
        <f>IF('csv２'!L66="","",'csv２'!L66)</f>
        <v>64</v>
      </c>
      <c r="M266" s="18" t="str">
        <f>IF('csv２'!M66="","",'csv２'!M66)</f>
        <v/>
      </c>
      <c r="N266" s="18" t="str">
        <f>IF('csv２'!N66="","",'csv２'!N66)</f>
        <v/>
      </c>
      <c r="O266" s="18" t="str">
        <f>IF('csv２'!O66="","",'csv２'!O66)</f>
        <v/>
      </c>
      <c r="P266" s="18">
        <f>IF('csv２'!P66="","",'csv２'!P66)</f>
        <v>0</v>
      </c>
      <c r="Q266" s="18">
        <f>IF('csv２'!Q66="","",'csv２'!Q66)</f>
        <v>0</v>
      </c>
      <c r="R266" s="18">
        <f t="shared" si="52"/>
        <v>0</v>
      </c>
      <c r="S266" s="18" t="str">
        <f>IF('csv２'!S66="","",'csv２'!S66)</f>
        <v/>
      </c>
      <c r="T266" s="18">
        <f>IF('csv２'!T66="","",'csv２'!T66)</f>
        <v>0</v>
      </c>
      <c r="U266" s="18">
        <f>IF('csv２'!U66="","",'csv２'!U66)</f>
        <v>0</v>
      </c>
      <c r="V266" s="18">
        <f t="shared" si="53"/>
        <v>0</v>
      </c>
      <c r="W266" s="18" t="str">
        <f>IF('csv２'!W66="","",'csv２'!W66)</f>
        <v/>
      </c>
      <c r="X266" s="18">
        <f>IF('csv２'!X66="","",'csv２'!X66)</f>
        <v>0</v>
      </c>
      <c r="Y266" s="18">
        <f>IF('csv２'!Y66="","",'csv２'!Y66)</f>
        <v>0</v>
      </c>
      <c r="Z266" s="18">
        <f t="shared" si="54"/>
        <v>0</v>
      </c>
      <c r="AA266" s="18" t="str">
        <f>IF('csv２'!AA66="","",'csv２'!AA66)</f>
        <v/>
      </c>
      <c r="AB266" s="18">
        <f>IF('csv２'!AB66="","",'csv２'!AB66)</f>
        <v>0</v>
      </c>
      <c r="AC266" s="18">
        <f>IF('csv２'!AC66="","",'csv２'!AC66)</f>
        <v>0</v>
      </c>
      <c r="AD266" s="18">
        <f t="shared" si="55"/>
        <v>0</v>
      </c>
      <c r="AE266" s="18" t="str">
        <f>IF('csv２'!AE66="","",'csv２'!AE66)</f>
        <v/>
      </c>
      <c r="AF266" s="18">
        <f>IF('csv２'!AF66="","",'csv２'!AF66)</f>
        <v>0</v>
      </c>
      <c r="AG266" s="18">
        <f>IF('csv２'!AG66="","",'csv２'!AG66)</f>
        <v>0</v>
      </c>
      <c r="AH266" s="18">
        <f t="shared" si="56"/>
        <v>0</v>
      </c>
      <c r="AJ266" s="18">
        <v>265</v>
      </c>
      <c r="AK266" s="18" t="str">
        <f t="shared" si="57"/>
        <v/>
      </c>
      <c r="AL266" s="18" t="str">
        <f t="shared" si="58"/>
        <v/>
      </c>
      <c r="AM266" s="18" t="str">
        <f t="shared" si="59"/>
        <v/>
      </c>
      <c r="AN266" s="18" t="str">
        <f t="shared" si="60"/>
        <v/>
      </c>
      <c r="AO266" s="18" t="e">
        <f t="shared" si="61"/>
        <v>#N/A</v>
      </c>
      <c r="AP266" s="18" t="str">
        <f t="shared" si="62"/>
        <v/>
      </c>
    </row>
    <row r="267" spans="1:42">
      <c r="A267" s="18">
        <f>COUNT(E$2:E267)</f>
        <v>0</v>
      </c>
      <c r="B267" s="18" t="str">
        <f>IF('csv２'!B67="","",'csv２'!B67)</f>
        <v/>
      </c>
      <c r="C267" s="18" t="str">
        <f>IF('csv２'!C67="","",'csv２'!C67)</f>
        <v/>
      </c>
      <c r="D267" s="18" t="str">
        <f>IF('csv２'!D67="","",'csv２'!D67)</f>
        <v/>
      </c>
      <c r="E267" s="18" t="str">
        <f>IF('csv２'!E67="","",'csv２'!E67)</f>
        <v/>
      </c>
      <c r="F267" s="18" t="str">
        <f>IF('csv２'!F67="","",'csv２'!F67)</f>
        <v/>
      </c>
      <c r="G267" s="18" t="str">
        <f>IF('csv２'!G67="","",'csv２'!G67)</f>
        <v/>
      </c>
      <c r="H267" s="18" t="str">
        <f>IF('csv２'!H67="","",'csv２'!H67)</f>
        <v/>
      </c>
      <c r="I267" s="18" t="str">
        <f>IF('csv２'!I67="","",'csv２'!I67)</f>
        <v/>
      </c>
      <c r="J267" s="18" t="str">
        <f>IF('csv２'!J67="","",'csv２'!J67)</f>
        <v/>
      </c>
      <c r="K267" s="18" t="str">
        <f>IF('csv２'!K67="","",'csv２'!K67)</f>
        <v/>
      </c>
      <c r="L267" s="18">
        <f>IF('csv２'!L67="","",'csv２'!L67)</f>
        <v>65</v>
      </c>
      <c r="M267" s="18" t="str">
        <f>IF('csv２'!M67="","",'csv２'!M67)</f>
        <v/>
      </c>
      <c r="N267" s="18" t="str">
        <f>IF('csv２'!N67="","",'csv２'!N67)</f>
        <v/>
      </c>
      <c r="O267" s="18" t="str">
        <f>IF('csv２'!O67="","",'csv２'!O67)</f>
        <v/>
      </c>
      <c r="P267" s="18">
        <f>IF('csv２'!P67="","",'csv２'!P67)</f>
        <v>0</v>
      </c>
      <c r="Q267" s="18">
        <f>IF('csv２'!Q67="","",'csv２'!Q67)</f>
        <v>0</v>
      </c>
      <c r="R267" s="18">
        <f t="shared" si="52"/>
        <v>0</v>
      </c>
      <c r="S267" s="18" t="str">
        <f>IF('csv２'!S67="","",'csv２'!S67)</f>
        <v/>
      </c>
      <c r="T267" s="18">
        <f>IF('csv２'!T67="","",'csv２'!T67)</f>
        <v>0</v>
      </c>
      <c r="U267" s="18">
        <f>IF('csv２'!U67="","",'csv２'!U67)</f>
        <v>0</v>
      </c>
      <c r="V267" s="18">
        <f t="shared" si="53"/>
        <v>0</v>
      </c>
      <c r="W267" s="18" t="str">
        <f>IF('csv２'!W67="","",'csv２'!W67)</f>
        <v/>
      </c>
      <c r="X267" s="18">
        <f>IF('csv２'!X67="","",'csv２'!X67)</f>
        <v>0</v>
      </c>
      <c r="Y267" s="18">
        <f>IF('csv２'!Y67="","",'csv２'!Y67)</f>
        <v>0</v>
      </c>
      <c r="Z267" s="18">
        <f t="shared" si="54"/>
        <v>0</v>
      </c>
      <c r="AA267" s="18" t="str">
        <f>IF('csv２'!AA67="","",'csv２'!AA67)</f>
        <v/>
      </c>
      <c r="AB267" s="18">
        <f>IF('csv２'!AB67="","",'csv２'!AB67)</f>
        <v>0</v>
      </c>
      <c r="AC267" s="18">
        <f>IF('csv２'!AC67="","",'csv２'!AC67)</f>
        <v>0</v>
      </c>
      <c r="AD267" s="18">
        <f t="shared" si="55"/>
        <v>0</v>
      </c>
      <c r="AE267" s="18" t="str">
        <f>IF('csv２'!AE67="","",'csv２'!AE67)</f>
        <v/>
      </c>
      <c r="AF267" s="18">
        <f>IF('csv２'!AF67="","",'csv２'!AF67)</f>
        <v>0</v>
      </c>
      <c r="AG267" s="18">
        <f>IF('csv２'!AG67="","",'csv２'!AG67)</f>
        <v>0</v>
      </c>
      <c r="AH267" s="18">
        <f t="shared" si="56"/>
        <v>0</v>
      </c>
      <c r="AJ267" s="18">
        <v>266</v>
      </c>
      <c r="AK267" s="18" t="str">
        <f t="shared" si="57"/>
        <v/>
      </c>
      <c r="AL267" s="18" t="str">
        <f t="shared" si="58"/>
        <v/>
      </c>
      <c r="AM267" s="18" t="str">
        <f t="shared" si="59"/>
        <v/>
      </c>
      <c r="AN267" s="18" t="str">
        <f t="shared" si="60"/>
        <v/>
      </c>
      <c r="AO267" s="18" t="e">
        <f t="shared" si="61"/>
        <v>#N/A</v>
      </c>
      <c r="AP267" s="18" t="str">
        <f t="shared" si="62"/>
        <v/>
      </c>
    </row>
    <row r="268" spans="1:42">
      <c r="A268" s="18">
        <f>COUNT(E$2:E268)</f>
        <v>0</v>
      </c>
      <c r="B268" s="18" t="str">
        <f>IF('csv２'!B68="","",'csv２'!B68)</f>
        <v/>
      </c>
      <c r="C268" s="18" t="str">
        <f>IF('csv２'!C68="","",'csv２'!C68)</f>
        <v/>
      </c>
      <c r="D268" s="18" t="str">
        <f>IF('csv２'!D68="","",'csv２'!D68)</f>
        <v/>
      </c>
      <c r="E268" s="18" t="str">
        <f>IF('csv２'!E68="","",'csv２'!E68)</f>
        <v/>
      </c>
      <c r="F268" s="18" t="str">
        <f>IF('csv２'!F68="","",'csv２'!F68)</f>
        <v/>
      </c>
      <c r="G268" s="18" t="str">
        <f>IF('csv２'!G68="","",'csv２'!G68)</f>
        <v/>
      </c>
      <c r="H268" s="18" t="str">
        <f>IF('csv２'!H68="","",'csv２'!H68)</f>
        <v/>
      </c>
      <c r="I268" s="18" t="str">
        <f>IF('csv２'!I68="","",'csv２'!I68)</f>
        <v/>
      </c>
      <c r="J268" s="18" t="str">
        <f>IF('csv２'!J68="","",'csv２'!J68)</f>
        <v/>
      </c>
      <c r="K268" s="18" t="str">
        <f>IF('csv２'!K68="","",'csv２'!K68)</f>
        <v/>
      </c>
      <c r="L268" s="18">
        <f>IF('csv２'!L68="","",'csv２'!L68)</f>
        <v>66</v>
      </c>
      <c r="M268" s="18" t="str">
        <f>IF('csv２'!M68="","",'csv２'!M68)</f>
        <v/>
      </c>
      <c r="N268" s="18" t="str">
        <f>IF('csv２'!N68="","",'csv２'!N68)</f>
        <v/>
      </c>
      <c r="O268" s="18" t="str">
        <f>IF('csv２'!O68="","",'csv２'!O68)</f>
        <v/>
      </c>
      <c r="P268" s="18">
        <f>IF('csv２'!P68="","",'csv２'!P68)</f>
        <v>0</v>
      </c>
      <c r="Q268" s="18">
        <f>IF('csv２'!Q68="","",'csv２'!Q68)</f>
        <v>0</v>
      </c>
      <c r="R268" s="18">
        <f t="shared" si="52"/>
        <v>0</v>
      </c>
      <c r="S268" s="18" t="str">
        <f>IF('csv２'!S68="","",'csv２'!S68)</f>
        <v/>
      </c>
      <c r="T268" s="18">
        <f>IF('csv２'!T68="","",'csv２'!T68)</f>
        <v>0</v>
      </c>
      <c r="U268" s="18">
        <f>IF('csv２'!U68="","",'csv２'!U68)</f>
        <v>0</v>
      </c>
      <c r="V268" s="18">
        <f t="shared" si="53"/>
        <v>0</v>
      </c>
      <c r="W268" s="18" t="str">
        <f>IF('csv２'!W68="","",'csv２'!W68)</f>
        <v/>
      </c>
      <c r="X268" s="18">
        <f>IF('csv２'!X68="","",'csv２'!X68)</f>
        <v>0</v>
      </c>
      <c r="Y268" s="18">
        <f>IF('csv２'!Y68="","",'csv２'!Y68)</f>
        <v>0</v>
      </c>
      <c r="Z268" s="18">
        <f t="shared" si="54"/>
        <v>0</v>
      </c>
      <c r="AA268" s="18" t="str">
        <f>IF('csv２'!AA68="","",'csv２'!AA68)</f>
        <v/>
      </c>
      <c r="AB268" s="18">
        <f>IF('csv２'!AB68="","",'csv２'!AB68)</f>
        <v>0</v>
      </c>
      <c r="AC268" s="18">
        <f>IF('csv２'!AC68="","",'csv２'!AC68)</f>
        <v>0</v>
      </c>
      <c r="AD268" s="18">
        <f t="shared" si="55"/>
        <v>0</v>
      </c>
      <c r="AE268" s="18" t="str">
        <f>IF('csv２'!AE68="","",'csv２'!AE68)</f>
        <v/>
      </c>
      <c r="AF268" s="18">
        <f>IF('csv２'!AF68="","",'csv２'!AF68)</f>
        <v>0</v>
      </c>
      <c r="AG268" s="18">
        <f>IF('csv２'!AG68="","",'csv２'!AG68)</f>
        <v>0</v>
      </c>
      <c r="AH268" s="18">
        <f t="shared" si="56"/>
        <v>0</v>
      </c>
      <c r="AJ268" s="18">
        <v>267</v>
      </c>
      <c r="AK268" s="18" t="str">
        <f t="shared" si="57"/>
        <v/>
      </c>
      <c r="AL268" s="18" t="str">
        <f t="shared" si="58"/>
        <v/>
      </c>
      <c r="AM268" s="18" t="str">
        <f t="shared" si="59"/>
        <v/>
      </c>
      <c r="AN268" s="18" t="str">
        <f t="shared" si="60"/>
        <v/>
      </c>
      <c r="AO268" s="18" t="e">
        <f t="shared" si="61"/>
        <v>#N/A</v>
      </c>
      <c r="AP268" s="18" t="str">
        <f t="shared" si="62"/>
        <v/>
      </c>
    </row>
    <row r="269" spans="1:42">
      <c r="A269" s="18">
        <f>COUNT(E$2:E269)</f>
        <v>0</v>
      </c>
      <c r="B269" s="18" t="str">
        <f>IF('csv２'!B69="","",'csv２'!B69)</f>
        <v/>
      </c>
      <c r="C269" s="18" t="str">
        <f>IF('csv２'!C69="","",'csv２'!C69)</f>
        <v/>
      </c>
      <c r="D269" s="18" t="str">
        <f>IF('csv２'!D69="","",'csv２'!D69)</f>
        <v/>
      </c>
      <c r="E269" s="18" t="str">
        <f>IF('csv２'!E69="","",'csv２'!E69)</f>
        <v/>
      </c>
      <c r="F269" s="18" t="str">
        <f>IF('csv２'!F69="","",'csv２'!F69)</f>
        <v/>
      </c>
      <c r="G269" s="18" t="str">
        <f>IF('csv２'!G69="","",'csv２'!G69)</f>
        <v/>
      </c>
      <c r="H269" s="18" t="str">
        <f>IF('csv２'!H69="","",'csv２'!H69)</f>
        <v/>
      </c>
      <c r="I269" s="18" t="str">
        <f>IF('csv２'!I69="","",'csv２'!I69)</f>
        <v/>
      </c>
      <c r="J269" s="18" t="str">
        <f>IF('csv２'!J69="","",'csv２'!J69)</f>
        <v/>
      </c>
      <c r="K269" s="18" t="str">
        <f>IF('csv２'!K69="","",'csv２'!K69)</f>
        <v/>
      </c>
      <c r="L269" s="18">
        <f>IF('csv２'!L69="","",'csv２'!L69)</f>
        <v>67</v>
      </c>
      <c r="M269" s="18" t="str">
        <f>IF('csv２'!M69="","",'csv２'!M69)</f>
        <v/>
      </c>
      <c r="N269" s="18" t="str">
        <f>IF('csv２'!N69="","",'csv２'!N69)</f>
        <v/>
      </c>
      <c r="O269" s="18" t="str">
        <f>IF('csv２'!O69="","",'csv２'!O69)</f>
        <v/>
      </c>
      <c r="P269" s="18">
        <f>IF('csv２'!P69="","",'csv２'!P69)</f>
        <v>0</v>
      </c>
      <c r="Q269" s="18">
        <f>IF('csv２'!Q69="","",'csv２'!Q69)</f>
        <v>0</v>
      </c>
      <c r="R269" s="18">
        <f t="shared" si="52"/>
        <v>0</v>
      </c>
      <c r="S269" s="18" t="str">
        <f>IF('csv２'!S69="","",'csv２'!S69)</f>
        <v/>
      </c>
      <c r="T269" s="18">
        <f>IF('csv２'!T69="","",'csv２'!T69)</f>
        <v>0</v>
      </c>
      <c r="U269" s="18">
        <f>IF('csv２'!U69="","",'csv２'!U69)</f>
        <v>0</v>
      </c>
      <c r="V269" s="18">
        <f t="shared" si="53"/>
        <v>0</v>
      </c>
      <c r="W269" s="18" t="str">
        <f>IF('csv２'!W69="","",'csv２'!W69)</f>
        <v/>
      </c>
      <c r="X269" s="18">
        <f>IF('csv２'!X69="","",'csv２'!X69)</f>
        <v>0</v>
      </c>
      <c r="Y269" s="18">
        <f>IF('csv２'!Y69="","",'csv２'!Y69)</f>
        <v>0</v>
      </c>
      <c r="Z269" s="18">
        <f t="shared" si="54"/>
        <v>0</v>
      </c>
      <c r="AA269" s="18" t="str">
        <f>IF('csv２'!AA69="","",'csv２'!AA69)</f>
        <v/>
      </c>
      <c r="AB269" s="18">
        <f>IF('csv２'!AB69="","",'csv２'!AB69)</f>
        <v>0</v>
      </c>
      <c r="AC269" s="18">
        <f>IF('csv２'!AC69="","",'csv２'!AC69)</f>
        <v>0</v>
      </c>
      <c r="AD269" s="18">
        <f t="shared" si="55"/>
        <v>0</v>
      </c>
      <c r="AE269" s="18" t="str">
        <f>IF('csv２'!AE69="","",'csv２'!AE69)</f>
        <v/>
      </c>
      <c r="AF269" s="18">
        <f>IF('csv２'!AF69="","",'csv２'!AF69)</f>
        <v>0</v>
      </c>
      <c r="AG269" s="18">
        <f>IF('csv２'!AG69="","",'csv２'!AG69)</f>
        <v>0</v>
      </c>
      <c r="AH269" s="18">
        <f t="shared" si="56"/>
        <v>0</v>
      </c>
      <c r="AJ269" s="18">
        <v>268</v>
      </c>
      <c r="AK269" s="18" t="str">
        <f t="shared" si="57"/>
        <v/>
      </c>
      <c r="AL269" s="18" t="str">
        <f t="shared" si="58"/>
        <v/>
      </c>
      <c r="AM269" s="18" t="str">
        <f t="shared" si="59"/>
        <v/>
      </c>
      <c r="AN269" s="18" t="str">
        <f t="shared" si="60"/>
        <v/>
      </c>
      <c r="AO269" s="18" t="e">
        <f t="shared" si="61"/>
        <v>#N/A</v>
      </c>
      <c r="AP269" s="18" t="str">
        <f t="shared" si="62"/>
        <v/>
      </c>
    </row>
    <row r="270" spans="1:42">
      <c r="A270" s="18">
        <f>COUNT(E$2:E270)</f>
        <v>0</v>
      </c>
      <c r="B270" s="18" t="str">
        <f>IF('csv２'!B70="","",'csv２'!B70)</f>
        <v/>
      </c>
      <c r="C270" s="18" t="str">
        <f>IF('csv２'!C70="","",'csv２'!C70)</f>
        <v/>
      </c>
      <c r="D270" s="18" t="str">
        <f>IF('csv２'!D70="","",'csv２'!D70)</f>
        <v/>
      </c>
      <c r="E270" s="18" t="str">
        <f>IF('csv２'!E70="","",'csv２'!E70)</f>
        <v/>
      </c>
      <c r="F270" s="18" t="str">
        <f>IF('csv２'!F70="","",'csv２'!F70)</f>
        <v/>
      </c>
      <c r="G270" s="18" t="str">
        <f>IF('csv２'!G70="","",'csv２'!G70)</f>
        <v/>
      </c>
      <c r="H270" s="18" t="str">
        <f>IF('csv２'!H70="","",'csv２'!H70)</f>
        <v/>
      </c>
      <c r="I270" s="18" t="str">
        <f>IF('csv２'!I70="","",'csv２'!I70)</f>
        <v/>
      </c>
      <c r="J270" s="18" t="str">
        <f>IF('csv２'!J70="","",'csv２'!J70)</f>
        <v/>
      </c>
      <c r="K270" s="18" t="str">
        <f>IF('csv２'!K70="","",'csv２'!K70)</f>
        <v/>
      </c>
      <c r="L270" s="18">
        <f>IF('csv２'!L70="","",'csv２'!L70)</f>
        <v>68</v>
      </c>
      <c r="M270" s="18" t="str">
        <f>IF('csv２'!M70="","",'csv２'!M70)</f>
        <v/>
      </c>
      <c r="N270" s="18" t="str">
        <f>IF('csv２'!N70="","",'csv２'!N70)</f>
        <v/>
      </c>
      <c r="O270" s="18" t="str">
        <f>IF('csv２'!O70="","",'csv２'!O70)</f>
        <v/>
      </c>
      <c r="P270" s="18">
        <f>IF('csv２'!P70="","",'csv２'!P70)</f>
        <v>0</v>
      </c>
      <c r="Q270" s="18">
        <f>IF('csv２'!Q70="","",'csv２'!Q70)</f>
        <v>0</v>
      </c>
      <c r="R270" s="18">
        <f t="shared" si="52"/>
        <v>0</v>
      </c>
      <c r="S270" s="18" t="str">
        <f>IF('csv２'!S70="","",'csv２'!S70)</f>
        <v/>
      </c>
      <c r="T270" s="18">
        <f>IF('csv２'!T70="","",'csv２'!T70)</f>
        <v>0</v>
      </c>
      <c r="U270" s="18">
        <f>IF('csv２'!U70="","",'csv２'!U70)</f>
        <v>0</v>
      </c>
      <c r="V270" s="18">
        <f t="shared" si="53"/>
        <v>0</v>
      </c>
      <c r="W270" s="18" t="str">
        <f>IF('csv２'!W70="","",'csv２'!W70)</f>
        <v/>
      </c>
      <c r="X270" s="18">
        <f>IF('csv２'!X70="","",'csv２'!X70)</f>
        <v>0</v>
      </c>
      <c r="Y270" s="18">
        <f>IF('csv２'!Y70="","",'csv２'!Y70)</f>
        <v>0</v>
      </c>
      <c r="Z270" s="18">
        <f t="shared" si="54"/>
        <v>0</v>
      </c>
      <c r="AA270" s="18" t="str">
        <f>IF('csv２'!AA70="","",'csv２'!AA70)</f>
        <v/>
      </c>
      <c r="AB270" s="18">
        <f>IF('csv２'!AB70="","",'csv２'!AB70)</f>
        <v>0</v>
      </c>
      <c r="AC270" s="18">
        <f>IF('csv２'!AC70="","",'csv２'!AC70)</f>
        <v>0</v>
      </c>
      <c r="AD270" s="18">
        <f t="shared" si="55"/>
        <v>0</v>
      </c>
      <c r="AE270" s="18" t="str">
        <f>IF('csv２'!AE70="","",'csv２'!AE70)</f>
        <v/>
      </c>
      <c r="AF270" s="18">
        <f>IF('csv２'!AF70="","",'csv２'!AF70)</f>
        <v>0</v>
      </c>
      <c r="AG270" s="18">
        <f>IF('csv２'!AG70="","",'csv２'!AG70)</f>
        <v>0</v>
      </c>
      <c r="AH270" s="18">
        <f t="shared" si="56"/>
        <v>0</v>
      </c>
      <c r="AJ270" s="18">
        <v>269</v>
      </c>
      <c r="AK270" s="18" t="str">
        <f t="shared" si="57"/>
        <v/>
      </c>
      <c r="AL270" s="18" t="str">
        <f t="shared" si="58"/>
        <v/>
      </c>
      <c r="AM270" s="18" t="str">
        <f t="shared" si="59"/>
        <v/>
      </c>
      <c r="AN270" s="18" t="str">
        <f t="shared" si="60"/>
        <v/>
      </c>
      <c r="AO270" s="18" t="e">
        <f t="shared" si="61"/>
        <v>#N/A</v>
      </c>
      <c r="AP270" s="18" t="str">
        <f t="shared" si="62"/>
        <v/>
      </c>
    </row>
    <row r="271" spans="1:42">
      <c r="A271" s="18">
        <f>COUNT(E$2:E271)</f>
        <v>0</v>
      </c>
      <c r="B271" s="18" t="str">
        <f>IF('csv２'!B71="","",'csv２'!B71)</f>
        <v/>
      </c>
      <c r="C271" s="18" t="str">
        <f>IF('csv２'!C71="","",'csv２'!C71)</f>
        <v/>
      </c>
      <c r="D271" s="18" t="str">
        <f>IF('csv２'!D71="","",'csv２'!D71)</f>
        <v/>
      </c>
      <c r="E271" s="18" t="str">
        <f>IF('csv２'!E71="","",'csv２'!E71)</f>
        <v/>
      </c>
      <c r="F271" s="18" t="str">
        <f>IF('csv２'!F71="","",'csv２'!F71)</f>
        <v/>
      </c>
      <c r="G271" s="18" t="str">
        <f>IF('csv２'!G71="","",'csv２'!G71)</f>
        <v/>
      </c>
      <c r="H271" s="18" t="str">
        <f>IF('csv２'!H71="","",'csv２'!H71)</f>
        <v/>
      </c>
      <c r="I271" s="18" t="str">
        <f>IF('csv２'!I71="","",'csv２'!I71)</f>
        <v/>
      </c>
      <c r="J271" s="18" t="str">
        <f>IF('csv２'!J71="","",'csv２'!J71)</f>
        <v/>
      </c>
      <c r="K271" s="18" t="str">
        <f>IF('csv２'!K71="","",'csv２'!K71)</f>
        <v/>
      </c>
      <c r="L271" s="18">
        <f>IF('csv２'!L71="","",'csv２'!L71)</f>
        <v>69</v>
      </c>
      <c r="M271" s="18" t="str">
        <f>IF('csv２'!M71="","",'csv２'!M71)</f>
        <v/>
      </c>
      <c r="N271" s="18" t="str">
        <f>IF('csv２'!N71="","",'csv２'!N71)</f>
        <v/>
      </c>
      <c r="O271" s="18" t="str">
        <f>IF('csv２'!O71="","",'csv２'!O71)</f>
        <v/>
      </c>
      <c r="P271" s="18">
        <f>IF('csv２'!P71="","",'csv２'!P71)</f>
        <v>0</v>
      </c>
      <c r="Q271" s="18">
        <f>IF('csv２'!Q71="","",'csv２'!Q71)</f>
        <v>0</v>
      </c>
      <c r="R271" s="18">
        <f t="shared" si="52"/>
        <v>0</v>
      </c>
      <c r="S271" s="18" t="str">
        <f>IF('csv２'!S71="","",'csv２'!S71)</f>
        <v/>
      </c>
      <c r="T271" s="18">
        <f>IF('csv２'!T71="","",'csv２'!T71)</f>
        <v>0</v>
      </c>
      <c r="U271" s="18">
        <f>IF('csv２'!U71="","",'csv２'!U71)</f>
        <v>0</v>
      </c>
      <c r="V271" s="18">
        <f t="shared" si="53"/>
        <v>0</v>
      </c>
      <c r="W271" s="18" t="str">
        <f>IF('csv２'!W71="","",'csv２'!W71)</f>
        <v/>
      </c>
      <c r="X271" s="18">
        <f>IF('csv２'!X71="","",'csv２'!X71)</f>
        <v>0</v>
      </c>
      <c r="Y271" s="18">
        <f>IF('csv２'!Y71="","",'csv２'!Y71)</f>
        <v>0</v>
      </c>
      <c r="Z271" s="18">
        <f t="shared" si="54"/>
        <v>0</v>
      </c>
      <c r="AA271" s="18" t="str">
        <f>IF('csv２'!AA71="","",'csv２'!AA71)</f>
        <v/>
      </c>
      <c r="AB271" s="18">
        <f>IF('csv２'!AB71="","",'csv２'!AB71)</f>
        <v>0</v>
      </c>
      <c r="AC271" s="18">
        <f>IF('csv２'!AC71="","",'csv２'!AC71)</f>
        <v>0</v>
      </c>
      <c r="AD271" s="18">
        <f t="shared" si="55"/>
        <v>0</v>
      </c>
      <c r="AE271" s="18" t="str">
        <f>IF('csv２'!AE71="","",'csv２'!AE71)</f>
        <v/>
      </c>
      <c r="AF271" s="18">
        <f>IF('csv２'!AF71="","",'csv２'!AF71)</f>
        <v>0</v>
      </c>
      <c r="AG271" s="18">
        <f>IF('csv２'!AG71="","",'csv２'!AG71)</f>
        <v>0</v>
      </c>
      <c r="AH271" s="18">
        <f t="shared" si="56"/>
        <v>0</v>
      </c>
      <c r="AJ271" s="18">
        <v>270</v>
      </c>
      <c r="AK271" s="18" t="str">
        <f t="shared" si="57"/>
        <v/>
      </c>
      <c r="AL271" s="18" t="str">
        <f t="shared" si="58"/>
        <v/>
      </c>
      <c r="AM271" s="18" t="str">
        <f t="shared" si="59"/>
        <v/>
      </c>
      <c r="AN271" s="18" t="str">
        <f t="shared" si="60"/>
        <v/>
      </c>
      <c r="AO271" s="18" t="e">
        <f t="shared" si="61"/>
        <v>#N/A</v>
      </c>
      <c r="AP271" s="18" t="str">
        <f t="shared" si="62"/>
        <v/>
      </c>
    </row>
    <row r="272" spans="1:42">
      <c r="A272" s="18">
        <f>COUNT(E$2:E272)</f>
        <v>0</v>
      </c>
      <c r="B272" s="18" t="str">
        <f>IF('csv２'!B72="","",'csv２'!B72)</f>
        <v/>
      </c>
      <c r="C272" s="18" t="str">
        <f>IF('csv２'!C72="","",'csv２'!C72)</f>
        <v/>
      </c>
      <c r="D272" s="18" t="str">
        <f>IF('csv２'!D72="","",'csv２'!D72)</f>
        <v/>
      </c>
      <c r="E272" s="18" t="str">
        <f>IF('csv２'!E72="","",'csv２'!E72)</f>
        <v/>
      </c>
      <c r="F272" s="18" t="str">
        <f>IF('csv２'!F72="","",'csv２'!F72)</f>
        <v/>
      </c>
      <c r="G272" s="18" t="str">
        <f>IF('csv２'!G72="","",'csv２'!G72)</f>
        <v/>
      </c>
      <c r="H272" s="18" t="str">
        <f>IF('csv２'!H72="","",'csv２'!H72)</f>
        <v/>
      </c>
      <c r="I272" s="18" t="str">
        <f>IF('csv２'!I72="","",'csv２'!I72)</f>
        <v/>
      </c>
      <c r="J272" s="18" t="str">
        <f>IF('csv２'!J72="","",'csv２'!J72)</f>
        <v/>
      </c>
      <c r="K272" s="18" t="str">
        <f>IF('csv２'!K72="","",'csv２'!K72)</f>
        <v/>
      </c>
      <c r="L272" s="18">
        <f>IF('csv２'!L72="","",'csv２'!L72)</f>
        <v>70</v>
      </c>
      <c r="M272" s="18" t="str">
        <f>IF('csv２'!M72="","",'csv２'!M72)</f>
        <v/>
      </c>
      <c r="N272" s="18" t="str">
        <f>IF('csv２'!N72="","",'csv２'!N72)</f>
        <v/>
      </c>
      <c r="O272" s="18" t="str">
        <f>IF('csv２'!O72="","",'csv２'!O72)</f>
        <v/>
      </c>
      <c r="P272" s="18">
        <f>IF('csv２'!P72="","",'csv２'!P72)</f>
        <v>0</v>
      </c>
      <c r="Q272" s="18">
        <f>IF('csv２'!Q72="","",'csv２'!Q72)</f>
        <v>0</v>
      </c>
      <c r="R272" s="18">
        <f t="shared" si="52"/>
        <v>0</v>
      </c>
      <c r="S272" s="18" t="str">
        <f>IF('csv２'!S72="","",'csv２'!S72)</f>
        <v/>
      </c>
      <c r="T272" s="18">
        <f>IF('csv２'!T72="","",'csv２'!T72)</f>
        <v>0</v>
      </c>
      <c r="U272" s="18">
        <f>IF('csv２'!U72="","",'csv２'!U72)</f>
        <v>0</v>
      </c>
      <c r="V272" s="18">
        <f t="shared" si="53"/>
        <v>0</v>
      </c>
      <c r="W272" s="18" t="str">
        <f>IF('csv２'!W72="","",'csv２'!W72)</f>
        <v/>
      </c>
      <c r="X272" s="18">
        <f>IF('csv２'!X72="","",'csv２'!X72)</f>
        <v>0</v>
      </c>
      <c r="Y272" s="18">
        <f>IF('csv２'!Y72="","",'csv２'!Y72)</f>
        <v>0</v>
      </c>
      <c r="Z272" s="18">
        <f t="shared" si="54"/>
        <v>0</v>
      </c>
      <c r="AA272" s="18" t="str">
        <f>IF('csv２'!AA72="","",'csv２'!AA72)</f>
        <v/>
      </c>
      <c r="AB272" s="18">
        <f>IF('csv２'!AB72="","",'csv２'!AB72)</f>
        <v>0</v>
      </c>
      <c r="AC272" s="18">
        <f>IF('csv２'!AC72="","",'csv２'!AC72)</f>
        <v>0</v>
      </c>
      <c r="AD272" s="18">
        <f t="shared" si="55"/>
        <v>0</v>
      </c>
      <c r="AE272" s="18" t="str">
        <f>IF('csv２'!AE72="","",'csv２'!AE72)</f>
        <v/>
      </c>
      <c r="AF272" s="18">
        <f>IF('csv２'!AF72="","",'csv２'!AF72)</f>
        <v>0</v>
      </c>
      <c r="AG272" s="18">
        <f>IF('csv２'!AG72="","",'csv２'!AG72)</f>
        <v>0</v>
      </c>
      <c r="AH272" s="18">
        <f t="shared" si="56"/>
        <v>0</v>
      </c>
      <c r="AJ272" s="18">
        <v>271</v>
      </c>
      <c r="AK272" s="18" t="str">
        <f t="shared" si="57"/>
        <v/>
      </c>
      <c r="AL272" s="18" t="str">
        <f t="shared" si="58"/>
        <v/>
      </c>
      <c r="AM272" s="18" t="str">
        <f t="shared" si="59"/>
        <v/>
      </c>
      <c r="AN272" s="18" t="str">
        <f t="shared" si="60"/>
        <v/>
      </c>
      <c r="AO272" s="18" t="e">
        <f t="shared" si="61"/>
        <v>#N/A</v>
      </c>
      <c r="AP272" s="18" t="str">
        <f t="shared" si="62"/>
        <v/>
      </c>
    </row>
    <row r="273" spans="1:42">
      <c r="A273" s="18">
        <f>COUNT(E$2:E273)</f>
        <v>0</v>
      </c>
      <c r="B273" s="18" t="str">
        <f>IF('csv２'!B73="","",'csv２'!B73)</f>
        <v/>
      </c>
      <c r="C273" s="18" t="str">
        <f>IF('csv２'!C73="","",'csv２'!C73)</f>
        <v/>
      </c>
      <c r="D273" s="18" t="str">
        <f>IF('csv２'!D73="","",'csv２'!D73)</f>
        <v/>
      </c>
      <c r="E273" s="18" t="str">
        <f>IF('csv２'!E73="","",'csv２'!E73)</f>
        <v/>
      </c>
      <c r="F273" s="18" t="str">
        <f>IF('csv２'!F73="","",'csv２'!F73)</f>
        <v/>
      </c>
      <c r="G273" s="18" t="str">
        <f>IF('csv２'!G73="","",'csv２'!G73)</f>
        <v/>
      </c>
      <c r="H273" s="18" t="str">
        <f>IF('csv２'!H73="","",'csv２'!H73)</f>
        <v/>
      </c>
      <c r="I273" s="18" t="str">
        <f>IF('csv２'!I73="","",'csv２'!I73)</f>
        <v/>
      </c>
      <c r="J273" s="18" t="str">
        <f>IF('csv２'!J73="","",'csv２'!J73)</f>
        <v/>
      </c>
      <c r="K273" s="18" t="str">
        <f>IF('csv２'!K73="","",'csv２'!K73)</f>
        <v/>
      </c>
      <c r="L273" s="18">
        <f>IF('csv２'!L73="","",'csv２'!L73)</f>
        <v>71</v>
      </c>
      <c r="M273" s="18" t="str">
        <f>IF('csv２'!M73="","",'csv２'!M73)</f>
        <v/>
      </c>
      <c r="N273" s="18" t="str">
        <f>IF('csv２'!N73="","",'csv２'!N73)</f>
        <v/>
      </c>
      <c r="O273" s="18" t="str">
        <f>IF('csv２'!O73="","",'csv２'!O73)</f>
        <v/>
      </c>
      <c r="P273" s="18">
        <f>IF('csv２'!P73="","",'csv２'!P73)</f>
        <v>0</v>
      </c>
      <c r="Q273" s="18">
        <f>IF('csv２'!Q73="","",'csv２'!Q73)</f>
        <v>0</v>
      </c>
      <c r="R273" s="18">
        <f t="shared" si="52"/>
        <v>0</v>
      </c>
      <c r="S273" s="18" t="str">
        <f>IF('csv２'!S73="","",'csv２'!S73)</f>
        <v/>
      </c>
      <c r="T273" s="18">
        <f>IF('csv２'!T73="","",'csv２'!T73)</f>
        <v>0</v>
      </c>
      <c r="U273" s="18">
        <f>IF('csv２'!U73="","",'csv２'!U73)</f>
        <v>0</v>
      </c>
      <c r="V273" s="18">
        <f t="shared" si="53"/>
        <v>0</v>
      </c>
      <c r="W273" s="18" t="str">
        <f>IF('csv２'!W73="","",'csv２'!W73)</f>
        <v/>
      </c>
      <c r="X273" s="18">
        <f>IF('csv２'!X73="","",'csv２'!X73)</f>
        <v>0</v>
      </c>
      <c r="Y273" s="18">
        <f>IF('csv２'!Y73="","",'csv２'!Y73)</f>
        <v>0</v>
      </c>
      <c r="Z273" s="18">
        <f t="shared" si="54"/>
        <v>0</v>
      </c>
      <c r="AA273" s="18" t="str">
        <f>IF('csv２'!AA73="","",'csv２'!AA73)</f>
        <v/>
      </c>
      <c r="AB273" s="18">
        <f>IF('csv２'!AB73="","",'csv２'!AB73)</f>
        <v>0</v>
      </c>
      <c r="AC273" s="18">
        <f>IF('csv２'!AC73="","",'csv２'!AC73)</f>
        <v>0</v>
      </c>
      <c r="AD273" s="18">
        <f t="shared" si="55"/>
        <v>0</v>
      </c>
      <c r="AE273" s="18" t="str">
        <f>IF('csv２'!AE73="","",'csv２'!AE73)</f>
        <v/>
      </c>
      <c r="AF273" s="18">
        <f>IF('csv２'!AF73="","",'csv２'!AF73)</f>
        <v>0</v>
      </c>
      <c r="AG273" s="18">
        <f>IF('csv２'!AG73="","",'csv２'!AG73)</f>
        <v>0</v>
      </c>
      <c r="AH273" s="18">
        <f t="shared" si="56"/>
        <v>0</v>
      </c>
      <c r="AJ273" s="18">
        <v>272</v>
      </c>
      <c r="AK273" s="18" t="str">
        <f t="shared" si="57"/>
        <v/>
      </c>
      <c r="AL273" s="18" t="str">
        <f t="shared" si="58"/>
        <v/>
      </c>
      <c r="AM273" s="18" t="str">
        <f t="shared" si="59"/>
        <v/>
      </c>
      <c r="AN273" s="18" t="str">
        <f t="shared" si="60"/>
        <v/>
      </c>
      <c r="AO273" s="18" t="e">
        <f t="shared" si="61"/>
        <v>#N/A</v>
      </c>
      <c r="AP273" s="18" t="str">
        <f t="shared" si="62"/>
        <v/>
      </c>
    </row>
    <row r="274" spans="1:42">
      <c r="A274" s="18">
        <f>COUNT(E$2:E274)</f>
        <v>0</v>
      </c>
      <c r="B274" s="18" t="str">
        <f>IF('csv２'!B74="","",'csv２'!B74)</f>
        <v/>
      </c>
      <c r="C274" s="18" t="str">
        <f>IF('csv２'!C74="","",'csv２'!C74)</f>
        <v/>
      </c>
      <c r="D274" s="18" t="str">
        <f>IF('csv２'!D74="","",'csv２'!D74)</f>
        <v/>
      </c>
      <c r="E274" s="18" t="str">
        <f>IF('csv２'!E74="","",'csv２'!E74)</f>
        <v/>
      </c>
      <c r="F274" s="18" t="str">
        <f>IF('csv２'!F74="","",'csv２'!F74)</f>
        <v/>
      </c>
      <c r="G274" s="18" t="str">
        <f>IF('csv２'!G74="","",'csv２'!G74)</f>
        <v/>
      </c>
      <c r="H274" s="18" t="str">
        <f>IF('csv２'!H74="","",'csv２'!H74)</f>
        <v/>
      </c>
      <c r="I274" s="18" t="str">
        <f>IF('csv２'!I74="","",'csv２'!I74)</f>
        <v/>
      </c>
      <c r="J274" s="18" t="str">
        <f>IF('csv２'!J74="","",'csv２'!J74)</f>
        <v/>
      </c>
      <c r="K274" s="18" t="str">
        <f>IF('csv２'!K74="","",'csv２'!K74)</f>
        <v/>
      </c>
      <c r="L274" s="18">
        <f>IF('csv２'!L74="","",'csv２'!L74)</f>
        <v>72</v>
      </c>
      <c r="M274" s="18" t="str">
        <f>IF('csv２'!M74="","",'csv２'!M74)</f>
        <v/>
      </c>
      <c r="N274" s="18" t="str">
        <f>IF('csv２'!N74="","",'csv２'!N74)</f>
        <v/>
      </c>
      <c r="O274" s="18" t="str">
        <f>IF('csv２'!O74="","",'csv２'!O74)</f>
        <v/>
      </c>
      <c r="P274" s="18">
        <f>IF('csv２'!P74="","",'csv２'!P74)</f>
        <v>0</v>
      </c>
      <c r="Q274" s="18">
        <f>IF('csv２'!Q74="","",'csv２'!Q74)</f>
        <v>0</v>
      </c>
      <c r="R274" s="18">
        <f t="shared" si="52"/>
        <v>0</v>
      </c>
      <c r="S274" s="18" t="str">
        <f>IF('csv２'!S74="","",'csv２'!S74)</f>
        <v/>
      </c>
      <c r="T274" s="18">
        <f>IF('csv２'!T74="","",'csv２'!T74)</f>
        <v>0</v>
      </c>
      <c r="U274" s="18">
        <f>IF('csv２'!U74="","",'csv２'!U74)</f>
        <v>0</v>
      </c>
      <c r="V274" s="18">
        <f t="shared" si="53"/>
        <v>0</v>
      </c>
      <c r="W274" s="18" t="str">
        <f>IF('csv２'!W74="","",'csv２'!W74)</f>
        <v/>
      </c>
      <c r="X274" s="18">
        <f>IF('csv２'!X74="","",'csv２'!X74)</f>
        <v>0</v>
      </c>
      <c r="Y274" s="18">
        <f>IF('csv２'!Y74="","",'csv２'!Y74)</f>
        <v>0</v>
      </c>
      <c r="Z274" s="18">
        <f t="shared" si="54"/>
        <v>0</v>
      </c>
      <c r="AA274" s="18" t="str">
        <f>IF('csv２'!AA74="","",'csv２'!AA74)</f>
        <v/>
      </c>
      <c r="AB274" s="18">
        <f>IF('csv２'!AB74="","",'csv２'!AB74)</f>
        <v>0</v>
      </c>
      <c r="AC274" s="18">
        <f>IF('csv２'!AC74="","",'csv２'!AC74)</f>
        <v>0</v>
      </c>
      <c r="AD274" s="18">
        <f t="shared" si="55"/>
        <v>0</v>
      </c>
      <c r="AE274" s="18" t="str">
        <f>IF('csv２'!AE74="","",'csv２'!AE74)</f>
        <v/>
      </c>
      <c r="AF274" s="18">
        <f>IF('csv２'!AF74="","",'csv２'!AF74)</f>
        <v>0</v>
      </c>
      <c r="AG274" s="18">
        <f>IF('csv２'!AG74="","",'csv２'!AG74)</f>
        <v>0</v>
      </c>
      <c r="AH274" s="18">
        <f t="shared" si="56"/>
        <v>0</v>
      </c>
      <c r="AJ274" s="18">
        <v>273</v>
      </c>
      <c r="AK274" s="18" t="str">
        <f t="shared" si="57"/>
        <v/>
      </c>
      <c r="AL274" s="18" t="str">
        <f t="shared" si="58"/>
        <v/>
      </c>
      <c r="AM274" s="18" t="str">
        <f t="shared" si="59"/>
        <v/>
      </c>
      <c r="AN274" s="18" t="str">
        <f t="shared" si="60"/>
        <v/>
      </c>
      <c r="AO274" s="18" t="e">
        <f t="shared" si="61"/>
        <v>#N/A</v>
      </c>
      <c r="AP274" s="18" t="str">
        <f t="shared" si="62"/>
        <v/>
      </c>
    </row>
    <row r="275" spans="1:42">
      <c r="A275" s="18">
        <f>COUNT(E$2:E275)</f>
        <v>0</v>
      </c>
      <c r="B275" s="18" t="str">
        <f>IF('csv２'!B75="","",'csv２'!B75)</f>
        <v/>
      </c>
      <c r="C275" s="18" t="str">
        <f>IF('csv２'!C75="","",'csv２'!C75)</f>
        <v/>
      </c>
      <c r="D275" s="18" t="str">
        <f>IF('csv２'!D75="","",'csv２'!D75)</f>
        <v/>
      </c>
      <c r="E275" s="18" t="str">
        <f>IF('csv２'!E75="","",'csv２'!E75)</f>
        <v/>
      </c>
      <c r="F275" s="18" t="str">
        <f>IF('csv２'!F75="","",'csv２'!F75)</f>
        <v/>
      </c>
      <c r="G275" s="18" t="str">
        <f>IF('csv２'!G75="","",'csv２'!G75)</f>
        <v/>
      </c>
      <c r="H275" s="18" t="str">
        <f>IF('csv２'!H75="","",'csv２'!H75)</f>
        <v/>
      </c>
      <c r="I275" s="18" t="str">
        <f>IF('csv２'!I75="","",'csv２'!I75)</f>
        <v/>
      </c>
      <c r="J275" s="18" t="str">
        <f>IF('csv２'!J75="","",'csv２'!J75)</f>
        <v/>
      </c>
      <c r="K275" s="18" t="str">
        <f>IF('csv２'!K75="","",'csv２'!K75)</f>
        <v/>
      </c>
      <c r="L275" s="18">
        <f>IF('csv２'!L75="","",'csv２'!L75)</f>
        <v>73</v>
      </c>
      <c r="M275" s="18" t="str">
        <f>IF('csv２'!M75="","",'csv２'!M75)</f>
        <v/>
      </c>
      <c r="N275" s="18" t="str">
        <f>IF('csv２'!N75="","",'csv２'!N75)</f>
        <v/>
      </c>
      <c r="O275" s="18" t="str">
        <f>IF('csv２'!O75="","",'csv２'!O75)</f>
        <v/>
      </c>
      <c r="P275" s="18">
        <f>IF('csv２'!P75="","",'csv２'!P75)</f>
        <v>0</v>
      </c>
      <c r="Q275" s="18">
        <f>IF('csv２'!Q75="","",'csv２'!Q75)</f>
        <v>0</v>
      </c>
      <c r="R275" s="18">
        <f t="shared" si="52"/>
        <v>0</v>
      </c>
      <c r="S275" s="18" t="str">
        <f>IF('csv２'!S75="","",'csv２'!S75)</f>
        <v/>
      </c>
      <c r="T275" s="18">
        <f>IF('csv２'!T75="","",'csv２'!T75)</f>
        <v>0</v>
      </c>
      <c r="U275" s="18">
        <f>IF('csv２'!U75="","",'csv２'!U75)</f>
        <v>0</v>
      </c>
      <c r="V275" s="18">
        <f t="shared" si="53"/>
        <v>0</v>
      </c>
      <c r="W275" s="18" t="str">
        <f>IF('csv２'!W75="","",'csv２'!W75)</f>
        <v/>
      </c>
      <c r="X275" s="18">
        <f>IF('csv２'!X75="","",'csv２'!X75)</f>
        <v>0</v>
      </c>
      <c r="Y275" s="18">
        <f>IF('csv２'!Y75="","",'csv２'!Y75)</f>
        <v>0</v>
      </c>
      <c r="Z275" s="18">
        <f t="shared" si="54"/>
        <v>0</v>
      </c>
      <c r="AA275" s="18" t="str">
        <f>IF('csv２'!AA75="","",'csv２'!AA75)</f>
        <v/>
      </c>
      <c r="AB275" s="18">
        <f>IF('csv２'!AB75="","",'csv２'!AB75)</f>
        <v>0</v>
      </c>
      <c r="AC275" s="18">
        <f>IF('csv２'!AC75="","",'csv２'!AC75)</f>
        <v>0</v>
      </c>
      <c r="AD275" s="18">
        <f t="shared" si="55"/>
        <v>0</v>
      </c>
      <c r="AE275" s="18" t="str">
        <f>IF('csv２'!AE75="","",'csv２'!AE75)</f>
        <v/>
      </c>
      <c r="AF275" s="18">
        <f>IF('csv２'!AF75="","",'csv２'!AF75)</f>
        <v>0</v>
      </c>
      <c r="AG275" s="18">
        <f>IF('csv２'!AG75="","",'csv２'!AG75)</f>
        <v>0</v>
      </c>
      <c r="AH275" s="18">
        <f t="shared" si="56"/>
        <v>0</v>
      </c>
      <c r="AJ275" s="18">
        <v>274</v>
      </c>
      <c r="AK275" s="18" t="str">
        <f t="shared" si="57"/>
        <v/>
      </c>
      <c r="AL275" s="18" t="str">
        <f t="shared" si="58"/>
        <v/>
      </c>
      <c r="AM275" s="18" t="str">
        <f t="shared" si="59"/>
        <v/>
      </c>
      <c r="AN275" s="18" t="str">
        <f t="shared" si="60"/>
        <v/>
      </c>
      <c r="AO275" s="18" t="e">
        <f t="shared" si="61"/>
        <v>#N/A</v>
      </c>
      <c r="AP275" s="18" t="str">
        <f t="shared" si="62"/>
        <v/>
      </c>
    </row>
    <row r="276" spans="1:42">
      <c r="A276" s="18">
        <f>COUNT(E$2:E276)</f>
        <v>0</v>
      </c>
      <c r="B276" s="18" t="str">
        <f>IF('csv２'!B76="","",'csv２'!B76)</f>
        <v/>
      </c>
      <c r="C276" s="18" t="str">
        <f>IF('csv２'!C76="","",'csv２'!C76)</f>
        <v/>
      </c>
      <c r="D276" s="18" t="str">
        <f>IF('csv２'!D76="","",'csv２'!D76)</f>
        <v/>
      </c>
      <c r="E276" s="18" t="str">
        <f>IF('csv２'!E76="","",'csv２'!E76)</f>
        <v/>
      </c>
      <c r="F276" s="18" t="str">
        <f>IF('csv２'!F76="","",'csv２'!F76)</f>
        <v/>
      </c>
      <c r="G276" s="18" t="str">
        <f>IF('csv２'!G76="","",'csv２'!G76)</f>
        <v/>
      </c>
      <c r="H276" s="18" t="str">
        <f>IF('csv２'!H76="","",'csv２'!H76)</f>
        <v/>
      </c>
      <c r="I276" s="18" t="str">
        <f>IF('csv２'!I76="","",'csv２'!I76)</f>
        <v/>
      </c>
      <c r="J276" s="18" t="str">
        <f>IF('csv２'!J76="","",'csv２'!J76)</f>
        <v/>
      </c>
      <c r="K276" s="18" t="str">
        <f>IF('csv２'!K76="","",'csv２'!K76)</f>
        <v/>
      </c>
      <c r="L276" s="18">
        <f>IF('csv２'!L76="","",'csv２'!L76)</f>
        <v>74</v>
      </c>
      <c r="M276" s="18" t="str">
        <f>IF('csv２'!M76="","",'csv２'!M76)</f>
        <v/>
      </c>
      <c r="N276" s="18" t="str">
        <f>IF('csv２'!N76="","",'csv２'!N76)</f>
        <v/>
      </c>
      <c r="O276" s="18" t="str">
        <f>IF('csv２'!O76="","",'csv２'!O76)</f>
        <v/>
      </c>
      <c r="P276" s="18">
        <f>IF('csv２'!P76="","",'csv２'!P76)</f>
        <v>0</v>
      </c>
      <c r="Q276" s="18">
        <f>IF('csv２'!Q76="","",'csv２'!Q76)</f>
        <v>0</v>
      </c>
      <c r="R276" s="18">
        <f t="shared" si="52"/>
        <v>0</v>
      </c>
      <c r="S276" s="18" t="str">
        <f>IF('csv２'!S76="","",'csv２'!S76)</f>
        <v/>
      </c>
      <c r="T276" s="18">
        <f>IF('csv２'!T76="","",'csv２'!T76)</f>
        <v>0</v>
      </c>
      <c r="U276" s="18">
        <f>IF('csv２'!U76="","",'csv２'!U76)</f>
        <v>0</v>
      </c>
      <c r="V276" s="18">
        <f t="shared" si="53"/>
        <v>0</v>
      </c>
      <c r="W276" s="18" t="str">
        <f>IF('csv２'!W76="","",'csv２'!W76)</f>
        <v/>
      </c>
      <c r="X276" s="18">
        <f>IF('csv２'!X76="","",'csv２'!X76)</f>
        <v>0</v>
      </c>
      <c r="Y276" s="18">
        <f>IF('csv２'!Y76="","",'csv２'!Y76)</f>
        <v>0</v>
      </c>
      <c r="Z276" s="18">
        <f t="shared" si="54"/>
        <v>0</v>
      </c>
      <c r="AA276" s="18" t="str">
        <f>IF('csv２'!AA76="","",'csv２'!AA76)</f>
        <v/>
      </c>
      <c r="AB276" s="18">
        <f>IF('csv２'!AB76="","",'csv２'!AB76)</f>
        <v>0</v>
      </c>
      <c r="AC276" s="18">
        <f>IF('csv２'!AC76="","",'csv２'!AC76)</f>
        <v>0</v>
      </c>
      <c r="AD276" s="18">
        <f t="shared" si="55"/>
        <v>0</v>
      </c>
      <c r="AE276" s="18" t="str">
        <f>IF('csv２'!AE76="","",'csv２'!AE76)</f>
        <v/>
      </c>
      <c r="AF276" s="18">
        <f>IF('csv２'!AF76="","",'csv２'!AF76)</f>
        <v>0</v>
      </c>
      <c r="AG276" s="18">
        <f>IF('csv２'!AG76="","",'csv２'!AG76)</f>
        <v>0</v>
      </c>
      <c r="AH276" s="18">
        <f t="shared" si="56"/>
        <v>0</v>
      </c>
      <c r="AJ276" s="18">
        <v>275</v>
      </c>
      <c r="AK276" s="18" t="str">
        <f t="shared" si="57"/>
        <v/>
      </c>
      <c r="AL276" s="18" t="str">
        <f t="shared" si="58"/>
        <v/>
      </c>
      <c r="AM276" s="18" t="str">
        <f t="shared" si="59"/>
        <v/>
      </c>
      <c r="AN276" s="18" t="str">
        <f t="shared" si="60"/>
        <v/>
      </c>
      <c r="AO276" s="18" t="e">
        <f t="shared" si="61"/>
        <v>#N/A</v>
      </c>
      <c r="AP276" s="18" t="str">
        <f t="shared" si="62"/>
        <v/>
      </c>
    </row>
    <row r="277" spans="1:42">
      <c r="A277" s="18">
        <f>COUNT(E$2:E277)</f>
        <v>0</v>
      </c>
      <c r="B277" s="18" t="str">
        <f>IF('csv２'!B77="","",'csv２'!B77)</f>
        <v/>
      </c>
      <c r="C277" s="18" t="str">
        <f>IF('csv２'!C77="","",'csv２'!C77)</f>
        <v/>
      </c>
      <c r="D277" s="18" t="str">
        <f>IF('csv２'!D77="","",'csv２'!D77)</f>
        <v/>
      </c>
      <c r="E277" s="18" t="str">
        <f>IF('csv２'!E77="","",'csv２'!E77)</f>
        <v/>
      </c>
      <c r="F277" s="18" t="str">
        <f>IF('csv２'!F77="","",'csv２'!F77)</f>
        <v/>
      </c>
      <c r="G277" s="18" t="str">
        <f>IF('csv２'!G77="","",'csv２'!G77)</f>
        <v/>
      </c>
      <c r="H277" s="18" t="str">
        <f>IF('csv２'!H77="","",'csv２'!H77)</f>
        <v/>
      </c>
      <c r="I277" s="18" t="str">
        <f>IF('csv２'!I77="","",'csv２'!I77)</f>
        <v/>
      </c>
      <c r="J277" s="18" t="str">
        <f>IF('csv２'!J77="","",'csv２'!J77)</f>
        <v/>
      </c>
      <c r="K277" s="18" t="str">
        <f>IF('csv２'!K77="","",'csv２'!K77)</f>
        <v/>
      </c>
      <c r="L277" s="18">
        <f>IF('csv２'!L77="","",'csv２'!L77)</f>
        <v>75</v>
      </c>
      <c r="M277" s="18" t="str">
        <f>IF('csv２'!M77="","",'csv２'!M77)</f>
        <v/>
      </c>
      <c r="N277" s="18" t="str">
        <f>IF('csv２'!N77="","",'csv２'!N77)</f>
        <v/>
      </c>
      <c r="O277" s="18" t="str">
        <f>IF('csv２'!O77="","",'csv２'!O77)</f>
        <v/>
      </c>
      <c r="P277" s="18">
        <f>IF('csv２'!P77="","",'csv２'!P77)</f>
        <v>0</v>
      </c>
      <c r="Q277" s="18">
        <f>IF('csv２'!Q77="","",'csv２'!Q77)</f>
        <v>0</v>
      </c>
      <c r="R277" s="18">
        <f t="shared" si="52"/>
        <v>0</v>
      </c>
      <c r="S277" s="18" t="str">
        <f>IF('csv２'!S77="","",'csv２'!S77)</f>
        <v/>
      </c>
      <c r="T277" s="18">
        <f>IF('csv２'!T77="","",'csv２'!T77)</f>
        <v>0</v>
      </c>
      <c r="U277" s="18">
        <f>IF('csv２'!U77="","",'csv２'!U77)</f>
        <v>0</v>
      </c>
      <c r="V277" s="18">
        <f t="shared" si="53"/>
        <v>0</v>
      </c>
      <c r="W277" s="18" t="str">
        <f>IF('csv２'!W77="","",'csv２'!W77)</f>
        <v/>
      </c>
      <c r="X277" s="18">
        <f>IF('csv２'!X77="","",'csv２'!X77)</f>
        <v>0</v>
      </c>
      <c r="Y277" s="18">
        <f>IF('csv２'!Y77="","",'csv２'!Y77)</f>
        <v>0</v>
      </c>
      <c r="Z277" s="18">
        <f t="shared" si="54"/>
        <v>0</v>
      </c>
      <c r="AA277" s="18" t="str">
        <f>IF('csv２'!AA77="","",'csv２'!AA77)</f>
        <v/>
      </c>
      <c r="AB277" s="18">
        <f>IF('csv２'!AB77="","",'csv２'!AB77)</f>
        <v>0</v>
      </c>
      <c r="AC277" s="18">
        <f>IF('csv２'!AC77="","",'csv２'!AC77)</f>
        <v>0</v>
      </c>
      <c r="AD277" s="18">
        <f t="shared" si="55"/>
        <v>0</v>
      </c>
      <c r="AE277" s="18" t="str">
        <f>IF('csv２'!AE77="","",'csv２'!AE77)</f>
        <v/>
      </c>
      <c r="AF277" s="18">
        <f>IF('csv２'!AF77="","",'csv２'!AF77)</f>
        <v>0</v>
      </c>
      <c r="AG277" s="18">
        <f>IF('csv２'!AG77="","",'csv２'!AG77)</f>
        <v>0</v>
      </c>
      <c r="AH277" s="18">
        <f t="shared" si="56"/>
        <v>0</v>
      </c>
      <c r="AJ277" s="18">
        <v>276</v>
      </c>
      <c r="AK277" s="18" t="str">
        <f t="shared" si="57"/>
        <v/>
      </c>
      <c r="AL277" s="18" t="str">
        <f t="shared" si="58"/>
        <v/>
      </c>
      <c r="AM277" s="18" t="str">
        <f t="shared" si="59"/>
        <v/>
      </c>
      <c r="AN277" s="18" t="str">
        <f t="shared" si="60"/>
        <v/>
      </c>
      <c r="AO277" s="18" t="e">
        <f t="shared" si="61"/>
        <v>#N/A</v>
      </c>
      <c r="AP277" s="18" t="str">
        <f t="shared" si="62"/>
        <v/>
      </c>
    </row>
    <row r="278" spans="1:42">
      <c r="A278" s="18">
        <f>COUNT(E$2:E278)</f>
        <v>0</v>
      </c>
      <c r="B278" s="18" t="str">
        <f>IF('csv２'!B78="","",'csv２'!B78)</f>
        <v/>
      </c>
      <c r="C278" s="18" t="str">
        <f>IF('csv２'!C78="","",'csv２'!C78)</f>
        <v/>
      </c>
      <c r="D278" s="18" t="str">
        <f>IF('csv２'!D78="","",'csv２'!D78)</f>
        <v/>
      </c>
      <c r="E278" s="18" t="str">
        <f>IF('csv２'!E78="","",'csv２'!E78)</f>
        <v/>
      </c>
      <c r="F278" s="18" t="str">
        <f>IF('csv２'!F78="","",'csv２'!F78)</f>
        <v/>
      </c>
      <c r="G278" s="18" t="str">
        <f>IF('csv２'!G78="","",'csv２'!G78)</f>
        <v/>
      </c>
      <c r="H278" s="18" t="str">
        <f>IF('csv２'!H78="","",'csv２'!H78)</f>
        <v/>
      </c>
      <c r="I278" s="18" t="str">
        <f>IF('csv２'!I78="","",'csv２'!I78)</f>
        <v/>
      </c>
      <c r="J278" s="18" t="str">
        <f>IF('csv２'!J78="","",'csv２'!J78)</f>
        <v/>
      </c>
      <c r="K278" s="18" t="str">
        <f>IF('csv２'!K78="","",'csv２'!K78)</f>
        <v/>
      </c>
      <c r="L278" s="18">
        <f>IF('csv２'!L78="","",'csv２'!L78)</f>
        <v>76</v>
      </c>
      <c r="M278" s="18" t="str">
        <f>IF('csv２'!M78="","",'csv２'!M78)</f>
        <v/>
      </c>
      <c r="N278" s="18" t="str">
        <f>IF('csv２'!N78="","",'csv２'!N78)</f>
        <v/>
      </c>
      <c r="O278" s="18" t="str">
        <f>IF('csv２'!O78="","",'csv２'!O78)</f>
        <v/>
      </c>
      <c r="P278" s="18">
        <f>IF('csv２'!P78="","",'csv２'!P78)</f>
        <v>0</v>
      </c>
      <c r="Q278" s="18">
        <f>IF('csv２'!Q78="","",'csv２'!Q78)</f>
        <v>0</v>
      </c>
      <c r="R278" s="18">
        <f t="shared" si="52"/>
        <v>0</v>
      </c>
      <c r="S278" s="18" t="str">
        <f>IF('csv２'!S78="","",'csv２'!S78)</f>
        <v/>
      </c>
      <c r="T278" s="18">
        <f>IF('csv２'!T78="","",'csv２'!T78)</f>
        <v>0</v>
      </c>
      <c r="U278" s="18">
        <f>IF('csv２'!U78="","",'csv２'!U78)</f>
        <v>0</v>
      </c>
      <c r="V278" s="18">
        <f t="shared" si="53"/>
        <v>0</v>
      </c>
      <c r="W278" s="18" t="str">
        <f>IF('csv２'!W78="","",'csv２'!W78)</f>
        <v/>
      </c>
      <c r="X278" s="18">
        <f>IF('csv２'!X78="","",'csv２'!X78)</f>
        <v>0</v>
      </c>
      <c r="Y278" s="18">
        <f>IF('csv２'!Y78="","",'csv２'!Y78)</f>
        <v>0</v>
      </c>
      <c r="Z278" s="18">
        <f t="shared" si="54"/>
        <v>0</v>
      </c>
      <c r="AA278" s="18" t="str">
        <f>IF('csv２'!AA78="","",'csv２'!AA78)</f>
        <v/>
      </c>
      <c r="AB278" s="18">
        <f>IF('csv２'!AB78="","",'csv２'!AB78)</f>
        <v>0</v>
      </c>
      <c r="AC278" s="18">
        <f>IF('csv２'!AC78="","",'csv２'!AC78)</f>
        <v>0</v>
      </c>
      <c r="AD278" s="18">
        <f t="shared" si="55"/>
        <v>0</v>
      </c>
      <c r="AE278" s="18" t="str">
        <f>IF('csv２'!AE78="","",'csv２'!AE78)</f>
        <v/>
      </c>
      <c r="AF278" s="18">
        <f>IF('csv２'!AF78="","",'csv２'!AF78)</f>
        <v>0</v>
      </c>
      <c r="AG278" s="18">
        <f>IF('csv２'!AG78="","",'csv２'!AG78)</f>
        <v>0</v>
      </c>
      <c r="AH278" s="18">
        <f t="shared" si="56"/>
        <v>0</v>
      </c>
      <c r="AJ278" s="18">
        <v>277</v>
      </c>
      <c r="AK278" s="18" t="str">
        <f t="shared" si="57"/>
        <v/>
      </c>
      <c r="AL278" s="18" t="str">
        <f t="shared" si="58"/>
        <v/>
      </c>
      <c r="AM278" s="18" t="str">
        <f t="shared" si="59"/>
        <v/>
      </c>
      <c r="AN278" s="18" t="str">
        <f t="shared" si="60"/>
        <v/>
      </c>
      <c r="AO278" s="18" t="e">
        <f t="shared" si="61"/>
        <v>#N/A</v>
      </c>
      <c r="AP278" s="18" t="str">
        <f t="shared" si="62"/>
        <v/>
      </c>
    </row>
    <row r="279" spans="1:42">
      <c r="A279" s="18">
        <f>COUNT(E$2:E279)</f>
        <v>0</v>
      </c>
      <c r="B279" s="18" t="str">
        <f>IF('csv２'!B79="","",'csv２'!B79)</f>
        <v/>
      </c>
      <c r="C279" s="18" t="str">
        <f>IF('csv２'!C79="","",'csv２'!C79)</f>
        <v/>
      </c>
      <c r="D279" s="18" t="str">
        <f>IF('csv２'!D79="","",'csv２'!D79)</f>
        <v/>
      </c>
      <c r="E279" s="18" t="str">
        <f>IF('csv２'!E79="","",'csv２'!E79)</f>
        <v/>
      </c>
      <c r="F279" s="18" t="str">
        <f>IF('csv２'!F79="","",'csv２'!F79)</f>
        <v/>
      </c>
      <c r="G279" s="18" t="str">
        <f>IF('csv２'!G79="","",'csv２'!G79)</f>
        <v/>
      </c>
      <c r="H279" s="18" t="str">
        <f>IF('csv２'!H79="","",'csv２'!H79)</f>
        <v/>
      </c>
      <c r="I279" s="18" t="str">
        <f>IF('csv２'!I79="","",'csv２'!I79)</f>
        <v/>
      </c>
      <c r="J279" s="18" t="str">
        <f>IF('csv２'!J79="","",'csv２'!J79)</f>
        <v/>
      </c>
      <c r="K279" s="18" t="str">
        <f>IF('csv２'!K79="","",'csv２'!K79)</f>
        <v/>
      </c>
      <c r="L279" s="18">
        <f>IF('csv２'!L79="","",'csv２'!L79)</f>
        <v>77</v>
      </c>
      <c r="M279" s="18" t="str">
        <f>IF('csv２'!M79="","",'csv２'!M79)</f>
        <v/>
      </c>
      <c r="N279" s="18" t="str">
        <f>IF('csv２'!N79="","",'csv２'!N79)</f>
        <v/>
      </c>
      <c r="O279" s="18" t="str">
        <f>IF('csv２'!O79="","",'csv２'!O79)</f>
        <v/>
      </c>
      <c r="P279" s="18">
        <f>IF('csv２'!P79="","",'csv２'!P79)</f>
        <v>0</v>
      </c>
      <c r="Q279" s="18">
        <f>IF('csv２'!Q79="","",'csv２'!Q79)</f>
        <v>0</v>
      </c>
      <c r="R279" s="18">
        <f t="shared" si="52"/>
        <v>0</v>
      </c>
      <c r="S279" s="18" t="str">
        <f>IF('csv２'!S79="","",'csv２'!S79)</f>
        <v/>
      </c>
      <c r="T279" s="18">
        <f>IF('csv２'!T79="","",'csv２'!T79)</f>
        <v>0</v>
      </c>
      <c r="U279" s="18">
        <f>IF('csv２'!U79="","",'csv２'!U79)</f>
        <v>0</v>
      </c>
      <c r="V279" s="18">
        <f t="shared" si="53"/>
        <v>0</v>
      </c>
      <c r="W279" s="18" t="str">
        <f>IF('csv２'!W79="","",'csv２'!W79)</f>
        <v/>
      </c>
      <c r="X279" s="18">
        <f>IF('csv２'!X79="","",'csv２'!X79)</f>
        <v>0</v>
      </c>
      <c r="Y279" s="18">
        <f>IF('csv２'!Y79="","",'csv２'!Y79)</f>
        <v>0</v>
      </c>
      <c r="Z279" s="18">
        <f t="shared" si="54"/>
        <v>0</v>
      </c>
      <c r="AA279" s="18" t="str">
        <f>IF('csv２'!AA79="","",'csv２'!AA79)</f>
        <v/>
      </c>
      <c r="AB279" s="18">
        <f>IF('csv２'!AB79="","",'csv２'!AB79)</f>
        <v>0</v>
      </c>
      <c r="AC279" s="18">
        <f>IF('csv２'!AC79="","",'csv２'!AC79)</f>
        <v>0</v>
      </c>
      <c r="AD279" s="18">
        <f t="shared" si="55"/>
        <v>0</v>
      </c>
      <c r="AE279" s="18" t="str">
        <f>IF('csv２'!AE79="","",'csv２'!AE79)</f>
        <v/>
      </c>
      <c r="AF279" s="18">
        <f>IF('csv２'!AF79="","",'csv２'!AF79)</f>
        <v>0</v>
      </c>
      <c r="AG279" s="18">
        <f>IF('csv２'!AG79="","",'csv２'!AG79)</f>
        <v>0</v>
      </c>
      <c r="AH279" s="18">
        <f t="shared" si="56"/>
        <v>0</v>
      </c>
      <c r="AJ279" s="18">
        <v>278</v>
      </c>
      <c r="AK279" s="18" t="str">
        <f t="shared" si="57"/>
        <v/>
      </c>
      <c r="AL279" s="18" t="str">
        <f t="shared" si="58"/>
        <v/>
      </c>
      <c r="AM279" s="18" t="str">
        <f t="shared" si="59"/>
        <v/>
      </c>
      <c r="AN279" s="18" t="str">
        <f t="shared" si="60"/>
        <v/>
      </c>
      <c r="AO279" s="18" t="e">
        <f t="shared" si="61"/>
        <v>#N/A</v>
      </c>
      <c r="AP279" s="18" t="str">
        <f t="shared" si="62"/>
        <v/>
      </c>
    </row>
    <row r="280" spans="1:42">
      <c r="A280" s="18">
        <f>COUNT(E$2:E280)</f>
        <v>0</v>
      </c>
      <c r="B280" s="18" t="str">
        <f>IF('csv２'!B80="","",'csv２'!B80)</f>
        <v/>
      </c>
      <c r="C280" s="18" t="str">
        <f>IF('csv２'!C80="","",'csv２'!C80)</f>
        <v/>
      </c>
      <c r="D280" s="18" t="str">
        <f>IF('csv２'!D80="","",'csv２'!D80)</f>
        <v/>
      </c>
      <c r="E280" s="18" t="str">
        <f>IF('csv２'!E80="","",'csv２'!E80)</f>
        <v/>
      </c>
      <c r="F280" s="18" t="str">
        <f>IF('csv２'!F80="","",'csv２'!F80)</f>
        <v/>
      </c>
      <c r="G280" s="18" t="str">
        <f>IF('csv２'!G80="","",'csv２'!G80)</f>
        <v/>
      </c>
      <c r="H280" s="18" t="str">
        <f>IF('csv２'!H80="","",'csv２'!H80)</f>
        <v/>
      </c>
      <c r="I280" s="18" t="str">
        <f>IF('csv２'!I80="","",'csv２'!I80)</f>
        <v/>
      </c>
      <c r="J280" s="18" t="str">
        <f>IF('csv２'!J80="","",'csv２'!J80)</f>
        <v/>
      </c>
      <c r="K280" s="18" t="str">
        <f>IF('csv２'!K80="","",'csv２'!K80)</f>
        <v/>
      </c>
      <c r="L280" s="18">
        <f>IF('csv２'!L80="","",'csv２'!L80)</f>
        <v>78</v>
      </c>
      <c r="M280" s="18" t="str">
        <f>IF('csv２'!M80="","",'csv２'!M80)</f>
        <v/>
      </c>
      <c r="N280" s="18" t="str">
        <f>IF('csv２'!N80="","",'csv２'!N80)</f>
        <v/>
      </c>
      <c r="O280" s="18" t="str">
        <f>IF('csv２'!O80="","",'csv２'!O80)</f>
        <v/>
      </c>
      <c r="P280" s="18">
        <f>IF('csv２'!P80="","",'csv２'!P80)</f>
        <v>0</v>
      </c>
      <c r="Q280" s="18">
        <f>IF('csv２'!Q80="","",'csv２'!Q80)</f>
        <v>0</v>
      </c>
      <c r="R280" s="18">
        <f t="shared" si="52"/>
        <v>0</v>
      </c>
      <c r="S280" s="18" t="str">
        <f>IF('csv２'!S80="","",'csv２'!S80)</f>
        <v/>
      </c>
      <c r="T280" s="18">
        <f>IF('csv２'!T80="","",'csv２'!T80)</f>
        <v>0</v>
      </c>
      <c r="U280" s="18">
        <f>IF('csv２'!U80="","",'csv２'!U80)</f>
        <v>0</v>
      </c>
      <c r="V280" s="18">
        <f t="shared" si="53"/>
        <v>0</v>
      </c>
      <c r="W280" s="18" t="str">
        <f>IF('csv２'!W80="","",'csv２'!W80)</f>
        <v/>
      </c>
      <c r="X280" s="18">
        <f>IF('csv２'!X80="","",'csv２'!X80)</f>
        <v>0</v>
      </c>
      <c r="Y280" s="18">
        <f>IF('csv２'!Y80="","",'csv２'!Y80)</f>
        <v>0</v>
      </c>
      <c r="Z280" s="18">
        <f t="shared" si="54"/>
        <v>0</v>
      </c>
      <c r="AA280" s="18" t="str">
        <f>IF('csv２'!AA80="","",'csv２'!AA80)</f>
        <v/>
      </c>
      <c r="AB280" s="18">
        <f>IF('csv２'!AB80="","",'csv２'!AB80)</f>
        <v>0</v>
      </c>
      <c r="AC280" s="18">
        <f>IF('csv２'!AC80="","",'csv２'!AC80)</f>
        <v>0</v>
      </c>
      <c r="AD280" s="18">
        <f t="shared" si="55"/>
        <v>0</v>
      </c>
      <c r="AE280" s="18" t="str">
        <f>IF('csv２'!AE80="","",'csv２'!AE80)</f>
        <v/>
      </c>
      <c r="AF280" s="18">
        <f>IF('csv２'!AF80="","",'csv２'!AF80)</f>
        <v>0</v>
      </c>
      <c r="AG280" s="18">
        <f>IF('csv２'!AG80="","",'csv２'!AG80)</f>
        <v>0</v>
      </c>
      <c r="AH280" s="18">
        <f t="shared" si="56"/>
        <v>0</v>
      </c>
      <c r="AJ280" s="18">
        <v>279</v>
      </c>
      <c r="AK280" s="18" t="str">
        <f t="shared" si="57"/>
        <v/>
      </c>
      <c r="AL280" s="18" t="str">
        <f t="shared" si="58"/>
        <v/>
      </c>
      <c r="AM280" s="18" t="str">
        <f t="shared" si="59"/>
        <v/>
      </c>
      <c r="AN280" s="18" t="str">
        <f t="shared" si="60"/>
        <v/>
      </c>
      <c r="AO280" s="18" t="e">
        <f t="shared" si="61"/>
        <v>#N/A</v>
      </c>
      <c r="AP280" s="18" t="str">
        <f t="shared" si="62"/>
        <v/>
      </c>
    </row>
    <row r="281" spans="1:42">
      <c r="A281" s="18">
        <f>COUNT(E$2:E281)</f>
        <v>0</v>
      </c>
      <c r="B281" s="18" t="str">
        <f>IF('csv２'!B81="","",'csv２'!B81)</f>
        <v/>
      </c>
      <c r="C281" s="18" t="str">
        <f>IF('csv２'!C81="","",'csv２'!C81)</f>
        <v/>
      </c>
      <c r="D281" s="18" t="str">
        <f>IF('csv２'!D81="","",'csv２'!D81)</f>
        <v/>
      </c>
      <c r="E281" s="18" t="str">
        <f>IF('csv２'!E81="","",'csv２'!E81)</f>
        <v/>
      </c>
      <c r="F281" s="18" t="str">
        <f>IF('csv２'!F81="","",'csv２'!F81)</f>
        <v/>
      </c>
      <c r="G281" s="18" t="str">
        <f>IF('csv２'!G81="","",'csv２'!G81)</f>
        <v/>
      </c>
      <c r="H281" s="18" t="str">
        <f>IF('csv２'!H81="","",'csv２'!H81)</f>
        <v/>
      </c>
      <c r="I281" s="18" t="str">
        <f>IF('csv２'!I81="","",'csv２'!I81)</f>
        <v/>
      </c>
      <c r="J281" s="18" t="str">
        <f>IF('csv２'!J81="","",'csv２'!J81)</f>
        <v/>
      </c>
      <c r="K281" s="18" t="str">
        <f>IF('csv２'!K81="","",'csv２'!K81)</f>
        <v/>
      </c>
      <c r="L281" s="18">
        <f>IF('csv２'!L81="","",'csv２'!L81)</f>
        <v>79</v>
      </c>
      <c r="M281" s="18" t="str">
        <f>IF('csv２'!M81="","",'csv２'!M81)</f>
        <v/>
      </c>
      <c r="N281" s="18" t="str">
        <f>IF('csv２'!N81="","",'csv２'!N81)</f>
        <v/>
      </c>
      <c r="O281" s="18" t="str">
        <f>IF('csv２'!O81="","",'csv２'!O81)</f>
        <v/>
      </c>
      <c r="P281" s="18">
        <f>IF('csv２'!P81="","",'csv２'!P81)</f>
        <v>0</v>
      </c>
      <c r="Q281" s="18">
        <f>IF('csv２'!Q81="","",'csv２'!Q81)</f>
        <v>0</v>
      </c>
      <c r="R281" s="18">
        <f t="shared" si="52"/>
        <v>0</v>
      </c>
      <c r="S281" s="18" t="str">
        <f>IF('csv２'!S81="","",'csv２'!S81)</f>
        <v/>
      </c>
      <c r="T281" s="18">
        <f>IF('csv２'!T81="","",'csv２'!T81)</f>
        <v>0</v>
      </c>
      <c r="U281" s="18">
        <f>IF('csv２'!U81="","",'csv２'!U81)</f>
        <v>0</v>
      </c>
      <c r="V281" s="18">
        <f t="shared" si="53"/>
        <v>0</v>
      </c>
      <c r="W281" s="18" t="str">
        <f>IF('csv２'!W81="","",'csv２'!W81)</f>
        <v/>
      </c>
      <c r="X281" s="18">
        <f>IF('csv２'!X81="","",'csv２'!X81)</f>
        <v>0</v>
      </c>
      <c r="Y281" s="18">
        <f>IF('csv２'!Y81="","",'csv２'!Y81)</f>
        <v>0</v>
      </c>
      <c r="Z281" s="18">
        <f t="shared" si="54"/>
        <v>0</v>
      </c>
      <c r="AA281" s="18" t="str">
        <f>IF('csv２'!AA81="","",'csv２'!AA81)</f>
        <v/>
      </c>
      <c r="AB281" s="18">
        <f>IF('csv２'!AB81="","",'csv２'!AB81)</f>
        <v>0</v>
      </c>
      <c r="AC281" s="18">
        <f>IF('csv２'!AC81="","",'csv２'!AC81)</f>
        <v>0</v>
      </c>
      <c r="AD281" s="18">
        <f t="shared" si="55"/>
        <v>0</v>
      </c>
      <c r="AE281" s="18" t="str">
        <f>IF('csv２'!AE81="","",'csv２'!AE81)</f>
        <v/>
      </c>
      <c r="AF281" s="18">
        <f>IF('csv２'!AF81="","",'csv２'!AF81)</f>
        <v>0</v>
      </c>
      <c r="AG281" s="18">
        <f>IF('csv２'!AG81="","",'csv２'!AG81)</f>
        <v>0</v>
      </c>
      <c r="AH281" s="18">
        <f t="shared" si="56"/>
        <v>0</v>
      </c>
      <c r="AJ281" s="18">
        <v>280</v>
      </c>
      <c r="AK281" s="18" t="str">
        <f t="shared" si="57"/>
        <v/>
      </c>
      <c r="AL281" s="18" t="str">
        <f t="shared" si="58"/>
        <v/>
      </c>
      <c r="AM281" s="18" t="str">
        <f t="shared" si="59"/>
        <v/>
      </c>
      <c r="AN281" s="18" t="str">
        <f t="shared" si="60"/>
        <v/>
      </c>
      <c r="AO281" s="18" t="e">
        <f t="shared" si="61"/>
        <v>#N/A</v>
      </c>
      <c r="AP281" s="18" t="str">
        <f t="shared" si="62"/>
        <v/>
      </c>
    </row>
    <row r="282" spans="1:42">
      <c r="A282" s="18">
        <f>COUNT(E$2:E282)</f>
        <v>0</v>
      </c>
      <c r="B282" s="18" t="str">
        <f>IF('csv２'!B82="","",'csv２'!B82)</f>
        <v/>
      </c>
      <c r="C282" s="18" t="str">
        <f>IF('csv２'!C82="","",'csv２'!C82)</f>
        <v/>
      </c>
      <c r="D282" s="18" t="str">
        <f>IF('csv２'!D82="","",'csv２'!D82)</f>
        <v/>
      </c>
      <c r="E282" s="18" t="str">
        <f>IF('csv２'!E82="","",'csv２'!E82)</f>
        <v/>
      </c>
      <c r="F282" s="18" t="str">
        <f>IF('csv２'!F82="","",'csv２'!F82)</f>
        <v/>
      </c>
      <c r="G282" s="18" t="str">
        <f>IF('csv２'!G82="","",'csv２'!G82)</f>
        <v/>
      </c>
      <c r="H282" s="18" t="str">
        <f>IF('csv２'!H82="","",'csv２'!H82)</f>
        <v/>
      </c>
      <c r="I282" s="18" t="str">
        <f>IF('csv２'!I82="","",'csv２'!I82)</f>
        <v/>
      </c>
      <c r="J282" s="18" t="str">
        <f>IF('csv２'!J82="","",'csv２'!J82)</f>
        <v/>
      </c>
      <c r="K282" s="18" t="str">
        <f>IF('csv２'!K82="","",'csv２'!K82)</f>
        <v/>
      </c>
      <c r="L282" s="18">
        <f>IF('csv２'!L82="","",'csv２'!L82)</f>
        <v>80</v>
      </c>
      <c r="M282" s="18" t="str">
        <f>IF('csv２'!M82="","",'csv２'!M82)</f>
        <v/>
      </c>
      <c r="N282" s="18" t="str">
        <f>IF('csv２'!N82="","",'csv２'!N82)</f>
        <v/>
      </c>
      <c r="O282" s="18" t="str">
        <f>IF('csv２'!O82="","",'csv２'!O82)</f>
        <v/>
      </c>
      <c r="P282" s="18">
        <f>IF('csv２'!P82="","",'csv２'!P82)</f>
        <v>0</v>
      </c>
      <c r="Q282" s="18">
        <f>IF('csv２'!Q82="","",'csv２'!Q82)</f>
        <v>0</v>
      </c>
      <c r="R282" s="18">
        <f t="shared" si="52"/>
        <v>0</v>
      </c>
      <c r="S282" s="18" t="str">
        <f>IF('csv２'!S82="","",'csv２'!S82)</f>
        <v/>
      </c>
      <c r="T282" s="18">
        <f>IF('csv２'!T82="","",'csv２'!T82)</f>
        <v>0</v>
      </c>
      <c r="U282" s="18">
        <f>IF('csv２'!U82="","",'csv２'!U82)</f>
        <v>0</v>
      </c>
      <c r="V282" s="18">
        <f t="shared" si="53"/>
        <v>0</v>
      </c>
      <c r="W282" s="18" t="str">
        <f>IF('csv２'!W82="","",'csv２'!W82)</f>
        <v/>
      </c>
      <c r="X282" s="18">
        <f>IF('csv２'!X82="","",'csv２'!X82)</f>
        <v>0</v>
      </c>
      <c r="Y282" s="18">
        <f>IF('csv２'!Y82="","",'csv２'!Y82)</f>
        <v>0</v>
      </c>
      <c r="Z282" s="18">
        <f t="shared" si="54"/>
        <v>0</v>
      </c>
      <c r="AA282" s="18" t="str">
        <f>IF('csv２'!AA82="","",'csv２'!AA82)</f>
        <v/>
      </c>
      <c r="AB282" s="18">
        <f>IF('csv２'!AB82="","",'csv２'!AB82)</f>
        <v>0</v>
      </c>
      <c r="AC282" s="18">
        <f>IF('csv２'!AC82="","",'csv２'!AC82)</f>
        <v>0</v>
      </c>
      <c r="AD282" s="18">
        <f t="shared" si="55"/>
        <v>0</v>
      </c>
      <c r="AE282" s="18" t="str">
        <f>IF('csv２'!AE82="","",'csv２'!AE82)</f>
        <v/>
      </c>
      <c r="AF282" s="18">
        <f>IF('csv２'!AF82="","",'csv２'!AF82)</f>
        <v>0</v>
      </c>
      <c r="AG282" s="18">
        <f>IF('csv２'!AG82="","",'csv２'!AG82)</f>
        <v>0</v>
      </c>
      <c r="AH282" s="18">
        <f t="shared" si="56"/>
        <v>0</v>
      </c>
      <c r="AJ282" s="18">
        <v>281</v>
      </c>
      <c r="AK282" s="18" t="str">
        <f t="shared" si="57"/>
        <v/>
      </c>
      <c r="AL282" s="18" t="str">
        <f t="shared" si="58"/>
        <v/>
      </c>
      <c r="AM282" s="18" t="str">
        <f t="shared" si="59"/>
        <v/>
      </c>
      <c r="AN282" s="18" t="str">
        <f t="shared" si="60"/>
        <v/>
      </c>
      <c r="AO282" s="18" t="e">
        <f t="shared" si="61"/>
        <v>#N/A</v>
      </c>
      <c r="AP282" s="18" t="str">
        <f t="shared" si="62"/>
        <v/>
      </c>
    </row>
    <row r="283" spans="1:42">
      <c r="A283" s="18">
        <f>COUNT(E$2:E283)</f>
        <v>0</v>
      </c>
      <c r="B283" s="18" t="str">
        <f>IF('csv２'!B83="","",'csv２'!B83)</f>
        <v/>
      </c>
      <c r="C283" s="18" t="str">
        <f>IF('csv２'!C83="","",'csv２'!C83)</f>
        <v/>
      </c>
      <c r="D283" s="18" t="str">
        <f>IF('csv２'!D83="","",'csv２'!D83)</f>
        <v/>
      </c>
      <c r="E283" s="18" t="str">
        <f>IF('csv２'!E83="","",'csv２'!E83)</f>
        <v/>
      </c>
      <c r="F283" s="18" t="str">
        <f>IF('csv２'!F83="","",'csv２'!F83)</f>
        <v/>
      </c>
      <c r="G283" s="18" t="str">
        <f>IF('csv２'!G83="","",'csv２'!G83)</f>
        <v/>
      </c>
      <c r="H283" s="18" t="str">
        <f>IF('csv２'!H83="","",'csv２'!H83)</f>
        <v/>
      </c>
      <c r="I283" s="18" t="str">
        <f>IF('csv２'!I83="","",'csv２'!I83)</f>
        <v/>
      </c>
      <c r="J283" s="18" t="str">
        <f>IF('csv２'!J83="","",'csv２'!J83)</f>
        <v/>
      </c>
      <c r="K283" s="18" t="str">
        <f>IF('csv２'!K83="","",'csv２'!K83)</f>
        <v/>
      </c>
      <c r="L283" s="18">
        <f>IF('csv２'!L83="","",'csv２'!L83)</f>
        <v>81</v>
      </c>
      <c r="M283" s="18" t="str">
        <f>IF('csv２'!M83="","",'csv２'!M83)</f>
        <v/>
      </c>
      <c r="N283" s="18" t="str">
        <f>IF('csv２'!N83="","",'csv２'!N83)</f>
        <v/>
      </c>
      <c r="O283" s="18" t="str">
        <f>IF('csv２'!O83="","",'csv２'!O83)</f>
        <v/>
      </c>
      <c r="P283" s="18">
        <f>IF('csv２'!P83="","",'csv２'!P83)</f>
        <v>0</v>
      </c>
      <c r="Q283" s="18">
        <f>IF('csv２'!Q83="","",'csv２'!Q83)</f>
        <v>0</v>
      </c>
      <c r="R283" s="18">
        <f t="shared" si="52"/>
        <v>0</v>
      </c>
      <c r="S283" s="18" t="str">
        <f>IF('csv２'!S83="","",'csv２'!S83)</f>
        <v/>
      </c>
      <c r="T283" s="18">
        <f>IF('csv２'!T83="","",'csv２'!T83)</f>
        <v>0</v>
      </c>
      <c r="U283" s="18">
        <f>IF('csv２'!U83="","",'csv２'!U83)</f>
        <v>0</v>
      </c>
      <c r="V283" s="18">
        <f t="shared" si="53"/>
        <v>0</v>
      </c>
      <c r="W283" s="18" t="str">
        <f>IF('csv２'!W83="","",'csv２'!W83)</f>
        <v/>
      </c>
      <c r="X283" s="18">
        <f>IF('csv２'!X83="","",'csv２'!X83)</f>
        <v>0</v>
      </c>
      <c r="Y283" s="18">
        <f>IF('csv２'!Y83="","",'csv２'!Y83)</f>
        <v>0</v>
      </c>
      <c r="Z283" s="18">
        <f t="shared" si="54"/>
        <v>0</v>
      </c>
      <c r="AA283" s="18" t="str">
        <f>IF('csv２'!AA83="","",'csv２'!AA83)</f>
        <v/>
      </c>
      <c r="AB283" s="18">
        <f>IF('csv２'!AB83="","",'csv２'!AB83)</f>
        <v>0</v>
      </c>
      <c r="AC283" s="18">
        <f>IF('csv２'!AC83="","",'csv２'!AC83)</f>
        <v>0</v>
      </c>
      <c r="AD283" s="18">
        <f t="shared" si="55"/>
        <v>0</v>
      </c>
      <c r="AE283" s="18" t="str">
        <f>IF('csv２'!AE83="","",'csv２'!AE83)</f>
        <v/>
      </c>
      <c r="AF283" s="18">
        <f>IF('csv２'!AF83="","",'csv２'!AF83)</f>
        <v>0</v>
      </c>
      <c r="AG283" s="18">
        <f>IF('csv２'!AG83="","",'csv２'!AG83)</f>
        <v>0</v>
      </c>
      <c r="AH283" s="18">
        <f t="shared" si="56"/>
        <v>0</v>
      </c>
      <c r="AJ283" s="18">
        <v>282</v>
      </c>
      <c r="AK283" s="18" t="str">
        <f t="shared" si="57"/>
        <v/>
      </c>
      <c r="AL283" s="18" t="str">
        <f t="shared" si="58"/>
        <v/>
      </c>
      <c r="AM283" s="18" t="str">
        <f t="shared" si="59"/>
        <v/>
      </c>
      <c r="AN283" s="18" t="str">
        <f t="shared" si="60"/>
        <v/>
      </c>
      <c r="AO283" s="18" t="e">
        <f t="shared" si="61"/>
        <v>#N/A</v>
      </c>
      <c r="AP283" s="18" t="str">
        <f t="shared" si="62"/>
        <v/>
      </c>
    </row>
    <row r="284" spans="1:42">
      <c r="A284" s="18">
        <f>COUNT(E$2:E284)</f>
        <v>0</v>
      </c>
      <c r="B284" s="18" t="str">
        <f>IF('csv２'!B84="","",'csv２'!B84)</f>
        <v/>
      </c>
      <c r="C284" s="18" t="str">
        <f>IF('csv２'!C84="","",'csv２'!C84)</f>
        <v/>
      </c>
      <c r="D284" s="18" t="str">
        <f>IF('csv２'!D84="","",'csv２'!D84)</f>
        <v/>
      </c>
      <c r="E284" s="18" t="str">
        <f>IF('csv２'!E84="","",'csv２'!E84)</f>
        <v/>
      </c>
      <c r="F284" s="18" t="str">
        <f>IF('csv２'!F84="","",'csv２'!F84)</f>
        <v/>
      </c>
      <c r="G284" s="18" t="str">
        <f>IF('csv２'!G84="","",'csv２'!G84)</f>
        <v/>
      </c>
      <c r="H284" s="18" t="str">
        <f>IF('csv２'!H84="","",'csv２'!H84)</f>
        <v/>
      </c>
      <c r="I284" s="18" t="str">
        <f>IF('csv２'!I84="","",'csv２'!I84)</f>
        <v/>
      </c>
      <c r="J284" s="18" t="str">
        <f>IF('csv２'!J84="","",'csv２'!J84)</f>
        <v/>
      </c>
      <c r="K284" s="18" t="str">
        <f>IF('csv２'!K84="","",'csv２'!K84)</f>
        <v/>
      </c>
      <c r="L284" s="18">
        <f>IF('csv２'!L84="","",'csv２'!L84)</f>
        <v>82</v>
      </c>
      <c r="M284" s="18" t="str">
        <f>IF('csv２'!M84="","",'csv２'!M84)</f>
        <v/>
      </c>
      <c r="N284" s="18" t="str">
        <f>IF('csv２'!N84="","",'csv２'!N84)</f>
        <v/>
      </c>
      <c r="O284" s="18" t="str">
        <f>IF('csv２'!O84="","",'csv２'!O84)</f>
        <v/>
      </c>
      <c r="P284" s="18">
        <f>IF('csv２'!P84="","",'csv２'!P84)</f>
        <v>0</v>
      </c>
      <c r="Q284" s="18">
        <f>IF('csv２'!Q84="","",'csv２'!Q84)</f>
        <v>0</v>
      </c>
      <c r="R284" s="18">
        <f t="shared" si="52"/>
        <v>0</v>
      </c>
      <c r="S284" s="18" t="str">
        <f>IF('csv２'!S84="","",'csv２'!S84)</f>
        <v/>
      </c>
      <c r="T284" s="18">
        <f>IF('csv２'!T84="","",'csv２'!T84)</f>
        <v>0</v>
      </c>
      <c r="U284" s="18">
        <f>IF('csv２'!U84="","",'csv２'!U84)</f>
        <v>0</v>
      </c>
      <c r="V284" s="18">
        <f t="shared" si="53"/>
        <v>0</v>
      </c>
      <c r="W284" s="18" t="str">
        <f>IF('csv２'!W84="","",'csv２'!W84)</f>
        <v/>
      </c>
      <c r="X284" s="18">
        <f>IF('csv２'!X84="","",'csv２'!X84)</f>
        <v>0</v>
      </c>
      <c r="Y284" s="18">
        <f>IF('csv２'!Y84="","",'csv２'!Y84)</f>
        <v>0</v>
      </c>
      <c r="Z284" s="18">
        <f t="shared" si="54"/>
        <v>0</v>
      </c>
      <c r="AA284" s="18" t="str">
        <f>IF('csv２'!AA84="","",'csv２'!AA84)</f>
        <v/>
      </c>
      <c r="AB284" s="18">
        <f>IF('csv２'!AB84="","",'csv２'!AB84)</f>
        <v>0</v>
      </c>
      <c r="AC284" s="18">
        <f>IF('csv２'!AC84="","",'csv２'!AC84)</f>
        <v>0</v>
      </c>
      <c r="AD284" s="18">
        <f t="shared" si="55"/>
        <v>0</v>
      </c>
      <c r="AE284" s="18" t="str">
        <f>IF('csv２'!AE84="","",'csv２'!AE84)</f>
        <v/>
      </c>
      <c r="AF284" s="18">
        <f>IF('csv２'!AF84="","",'csv２'!AF84)</f>
        <v>0</v>
      </c>
      <c r="AG284" s="18">
        <f>IF('csv２'!AG84="","",'csv２'!AG84)</f>
        <v>0</v>
      </c>
      <c r="AH284" s="18">
        <f t="shared" si="56"/>
        <v>0</v>
      </c>
      <c r="AJ284" s="18">
        <v>283</v>
      </c>
      <c r="AK284" s="18" t="str">
        <f t="shared" si="57"/>
        <v/>
      </c>
      <c r="AL284" s="18" t="str">
        <f t="shared" si="58"/>
        <v/>
      </c>
      <c r="AM284" s="18" t="str">
        <f t="shared" si="59"/>
        <v/>
      </c>
      <c r="AN284" s="18" t="str">
        <f t="shared" si="60"/>
        <v/>
      </c>
      <c r="AO284" s="18" t="e">
        <f t="shared" si="61"/>
        <v>#N/A</v>
      </c>
      <c r="AP284" s="18" t="str">
        <f t="shared" si="62"/>
        <v/>
      </c>
    </row>
    <row r="285" spans="1:42">
      <c r="A285" s="18">
        <f>COUNT(E$2:E285)</f>
        <v>0</v>
      </c>
      <c r="B285" s="18" t="str">
        <f>IF('csv２'!B85="","",'csv２'!B85)</f>
        <v/>
      </c>
      <c r="C285" s="18" t="str">
        <f>IF('csv２'!C85="","",'csv２'!C85)</f>
        <v/>
      </c>
      <c r="D285" s="18" t="str">
        <f>IF('csv２'!D85="","",'csv２'!D85)</f>
        <v/>
      </c>
      <c r="E285" s="18" t="str">
        <f>IF('csv２'!E85="","",'csv２'!E85)</f>
        <v/>
      </c>
      <c r="F285" s="18" t="str">
        <f>IF('csv２'!F85="","",'csv２'!F85)</f>
        <v/>
      </c>
      <c r="G285" s="18" t="str">
        <f>IF('csv２'!G85="","",'csv２'!G85)</f>
        <v/>
      </c>
      <c r="H285" s="18" t="str">
        <f>IF('csv２'!H85="","",'csv２'!H85)</f>
        <v/>
      </c>
      <c r="I285" s="18" t="str">
        <f>IF('csv２'!I85="","",'csv２'!I85)</f>
        <v/>
      </c>
      <c r="J285" s="18" t="str">
        <f>IF('csv２'!J85="","",'csv２'!J85)</f>
        <v/>
      </c>
      <c r="K285" s="18" t="str">
        <f>IF('csv２'!K85="","",'csv２'!K85)</f>
        <v/>
      </c>
      <c r="L285" s="18">
        <f>IF('csv２'!L85="","",'csv２'!L85)</f>
        <v>83</v>
      </c>
      <c r="M285" s="18" t="str">
        <f>IF('csv２'!M85="","",'csv２'!M85)</f>
        <v/>
      </c>
      <c r="N285" s="18" t="str">
        <f>IF('csv２'!N85="","",'csv２'!N85)</f>
        <v/>
      </c>
      <c r="O285" s="18" t="str">
        <f>IF('csv２'!O85="","",'csv２'!O85)</f>
        <v/>
      </c>
      <c r="P285" s="18">
        <f>IF('csv２'!P85="","",'csv２'!P85)</f>
        <v>0</v>
      </c>
      <c r="Q285" s="18">
        <f>IF('csv２'!Q85="","",'csv２'!Q85)</f>
        <v>0</v>
      </c>
      <c r="R285" s="18">
        <f t="shared" si="52"/>
        <v>0</v>
      </c>
      <c r="S285" s="18" t="str">
        <f>IF('csv２'!S85="","",'csv２'!S85)</f>
        <v/>
      </c>
      <c r="T285" s="18">
        <f>IF('csv２'!T85="","",'csv２'!T85)</f>
        <v>0</v>
      </c>
      <c r="U285" s="18">
        <f>IF('csv２'!U85="","",'csv２'!U85)</f>
        <v>0</v>
      </c>
      <c r="V285" s="18">
        <f t="shared" si="53"/>
        <v>0</v>
      </c>
      <c r="W285" s="18" t="str">
        <f>IF('csv２'!W85="","",'csv２'!W85)</f>
        <v/>
      </c>
      <c r="X285" s="18">
        <f>IF('csv２'!X85="","",'csv２'!X85)</f>
        <v>0</v>
      </c>
      <c r="Y285" s="18">
        <f>IF('csv２'!Y85="","",'csv２'!Y85)</f>
        <v>0</v>
      </c>
      <c r="Z285" s="18">
        <f t="shared" si="54"/>
        <v>0</v>
      </c>
      <c r="AA285" s="18" t="str">
        <f>IF('csv２'!AA85="","",'csv２'!AA85)</f>
        <v/>
      </c>
      <c r="AB285" s="18">
        <f>IF('csv２'!AB85="","",'csv２'!AB85)</f>
        <v>0</v>
      </c>
      <c r="AC285" s="18">
        <f>IF('csv２'!AC85="","",'csv２'!AC85)</f>
        <v>0</v>
      </c>
      <c r="AD285" s="18">
        <f t="shared" si="55"/>
        <v>0</v>
      </c>
      <c r="AE285" s="18" t="str">
        <f>IF('csv２'!AE85="","",'csv２'!AE85)</f>
        <v/>
      </c>
      <c r="AF285" s="18">
        <f>IF('csv２'!AF85="","",'csv２'!AF85)</f>
        <v>0</v>
      </c>
      <c r="AG285" s="18">
        <f>IF('csv２'!AG85="","",'csv２'!AG85)</f>
        <v>0</v>
      </c>
      <c r="AH285" s="18">
        <f t="shared" si="56"/>
        <v>0</v>
      </c>
      <c r="AJ285" s="18">
        <v>284</v>
      </c>
      <c r="AK285" s="18" t="str">
        <f t="shared" si="57"/>
        <v/>
      </c>
      <c r="AL285" s="18" t="str">
        <f t="shared" si="58"/>
        <v/>
      </c>
      <c r="AM285" s="18" t="str">
        <f t="shared" si="59"/>
        <v/>
      </c>
      <c r="AN285" s="18" t="str">
        <f t="shared" si="60"/>
        <v/>
      </c>
      <c r="AO285" s="18" t="e">
        <f t="shared" si="61"/>
        <v>#N/A</v>
      </c>
      <c r="AP285" s="18" t="str">
        <f t="shared" si="62"/>
        <v/>
      </c>
    </row>
    <row r="286" spans="1:42">
      <c r="A286" s="18">
        <f>COUNT(E$2:E286)</f>
        <v>0</v>
      </c>
      <c r="B286" s="18" t="str">
        <f>IF('csv２'!B86="","",'csv２'!B86)</f>
        <v/>
      </c>
      <c r="C286" s="18" t="str">
        <f>IF('csv２'!C86="","",'csv２'!C86)</f>
        <v/>
      </c>
      <c r="D286" s="18" t="str">
        <f>IF('csv２'!D86="","",'csv２'!D86)</f>
        <v/>
      </c>
      <c r="E286" s="18" t="str">
        <f>IF('csv２'!E86="","",'csv２'!E86)</f>
        <v/>
      </c>
      <c r="F286" s="18" t="str">
        <f>IF('csv２'!F86="","",'csv２'!F86)</f>
        <v/>
      </c>
      <c r="G286" s="18" t="str">
        <f>IF('csv２'!G86="","",'csv２'!G86)</f>
        <v/>
      </c>
      <c r="H286" s="18" t="str">
        <f>IF('csv２'!H86="","",'csv２'!H86)</f>
        <v/>
      </c>
      <c r="I286" s="18" t="str">
        <f>IF('csv２'!I86="","",'csv２'!I86)</f>
        <v/>
      </c>
      <c r="J286" s="18" t="str">
        <f>IF('csv２'!J86="","",'csv２'!J86)</f>
        <v/>
      </c>
      <c r="K286" s="18" t="str">
        <f>IF('csv２'!K86="","",'csv２'!K86)</f>
        <v/>
      </c>
      <c r="L286" s="18">
        <f>IF('csv２'!L86="","",'csv２'!L86)</f>
        <v>84</v>
      </c>
      <c r="M286" s="18" t="str">
        <f>IF('csv２'!M86="","",'csv２'!M86)</f>
        <v/>
      </c>
      <c r="N286" s="18" t="str">
        <f>IF('csv２'!N86="","",'csv２'!N86)</f>
        <v/>
      </c>
      <c r="O286" s="18" t="str">
        <f>IF('csv２'!O86="","",'csv２'!O86)</f>
        <v/>
      </c>
      <c r="P286" s="18">
        <f>IF('csv２'!P86="","",'csv２'!P86)</f>
        <v>0</v>
      </c>
      <c r="Q286" s="18">
        <f>IF('csv２'!Q86="","",'csv２'!Q86)</f>
        <v>0</v>
      </c>
      <c r="R286" s="18">
        <f t="shared" si="52"/>
        <v>0</v>
      </c>
      <c r="S286" s="18" t="str">
        <f>IF('csv２'!S86="","",'csv２'!S86)</f>
        <v/>
      </c>
      <c r="T286" s="18">
        <f>IF('csv２'!T86="","",'csv２'!T86)</f>
        <v>0</v>
      </c>
      <c r="U286" s="18">
        <f>IF('csv２'!U86="","",'csv２'!U86)</f>
        <v>0</v>
      </c>
      <c r="V286" s="18">
        <f t="shared" si="53"/>
        <v>0</v>
      </c>
      <c r="W286" s="18" t="str">
        <f>IF('csv２'!W86="","",'csv２'!W86)</f>
        <v/>
      </c>
      <c r="X286" s="18">
        <f>IF('csv２'!X86="","",'csv２'!X86)</f>
        <v>0</v>
      </c>
      <c r="Y286" s="18">
        <f>IF('csv２'!Y86="","",'csv２'!Y86)</f>
        <v>0</v>
      </c>
      <c r="Z286" s="18">
        <f t="shared" si="54"/>
        <v>0</v>
      </c>
      <c r="AA286" s="18" t="str">
        <f>IF('csv２'!AA86="","",'csv２'!AA86)</f>
        <v/>
      </c>
      <c r="AB286" s="18">
        <f>IF('csv２'!AB86="","",'csv２'!AB86)</f>
        <v>0</v>
      </c>
      <c r="AC286" s="18">
        <f>IF('csv２'!AC86="","",'csv２'!AC86)</f>
        <v>0</v>
      </c>
      <c r="AD286" s="18">
        <f t="shared" si="55"/>
        <v>0</v>
      </c>
      <c r="AE286" s="18" t="str">
        <f>IF('csv２'!AE86="","",'csv２'!AE86)</f>
        <v/>
      </c>
      <c r="AF286" s="18">
        <f>IF('csv２'!AF86="","",'csv２'!AF86)</f>
        <v>0</v>
      </c>
      <c r="AG286" s="18">
        <f>IF('csv２'!AG86="","",'csv２'!AG86)</f>
        <v>0</v>
      </c>
      <c r="AH286" s="18">
        <f t="shared" si="56"/>
        <v>0</v>
      </c>
      <c r="AJ286" s="18">
        <v>285</v>
      </c>
      <c r="AK286" s="18" t="str">
        <f t="shared" si="57"/>
        <v/>
      </c>
      <c r="AL286" s="18" t="str">
        <f t="shared" si="58"/>
        <v/>
      </c>
      <c r="AM286" s="18" t="str">
        <f t="shared" si="59"/>
        <v/>
      </c>
      <c r="AN286" s="18" t="str">
        <f t="shared" si="60"/>
        <v/>
      </c>
      <c r="AO286" s="18" t="e">
        <f t="shared" si="61"/>
        <v>#N/A</v>
      </c>
      <c r="AP286" s="18" t="str">
        <f t="shared" si="62"/>
        <v/>
      </c>
    </row>
    <row r="287" spans="1:42">
      <c r="A287" s="18">
        <f>COUNT(E$2:E287)</f>
        <v>0</v>
      </c>
      <c r="B287" s="18" t="str">
        <f>IF('csv２'!B87="","",'csv２'!B87)</f>
        <v/>
      </c>
      <c r="C287" s="18" t="str">
        <f>IF('csv２'!C87="","",'csv２'!C87)</f>
        <v/>
      </c>
      <c r="D287" s="18" t="str">
        <f>IF('csv２'!D87="","",'csv２'!D87)</f>
        <v/>
      </c>
      <c r="E287" s="18" t="str">
        <f>IF('csv２'!E87="","",'csv２'!E87)</f>
        <v/>
      </c>
      <c r="F287" s="18" t="str">
        <f>IF('csv２'!F87="","",'csv２'!F87)</f>
        <v/>
      </c>
      <c r="G287" s="18" t="str">
        <f>IF('csv２'!G87="","",'csv２'!G87)</f>
        <v/>
      </c>
      <c r="H287" s="18" t="str">
        <f>IF('csv２'!H87="","",'csv２'!H87)</f>
        <v/>
      </c>
      <c r="I287" s="18" t="str">
        <f>IF('csv２'!I87="","",'csv２'!I87)</f>
        <v/>
      </c>
      <c r="J287" s="18" t="str">
        <f>IF('csv２'!J87="","",'csv２'!J87)</f>
        <v/>
      </c>
      <c r="K287" s="18" t="str">
        <f>IF('csv２'!K87="","",'csv２'!K87)</f>
        <v/>
      </c>
      <c r="L287" s="18">
        <f>IF('csv２'!L87="","",'csv２'!L87)</f>
        <v>85</v>
      </c>
      <c r="M287" s="18" t="str">
        <f>IF('csv２'!M87="","",'csv２'!M87)</f>
        <v/>
      </c>
      <c r="N287" s="18" t="str">
        <f>IF('csv２'!N87="","",'csv２'!N87)</f>
        <v/>
      </c>
      <c r="O287" s="18" t="str">
        <f>IF('csv２'!O87="","",'csv２'!O87)</f>
        <v/>
      </c>
      <c r="P287" s="18">
        <f>IF('csv２'!P87="","",'csv２'!P87)</f>
        <v>0</v>
      </c>
      <c r="Q287" s="18">
        <f>IF('csv２'!Q87="","",'csv２'!Q87)</f>
        <v>0</v>
      </c>
      <c r="R287" s="18">
        <f t="shared" si="52"/>
        <v>0</v>
      </c>
      <c r="S287" s="18" t="str">
        <f>IF('csv２'!S87="","",'csv２'!S87)</f>
        <v/>
      </c>
      <c r="T287" s="18">
        <f>IF('csv２'!T87="","",'csv２'!T87)</f>
        <v>0</v>
      </c>
      <c r="U287" s="18">
        <f>IF('csv２'!U87="","",'csv２'!U87)</f>
        <v>0</v>
      </c>
      <c r="V287" s="18">
        <f t="shared" si="53"/>
        <v>0</v>
      </c>
      <c r="W287" s="18" t="str">
        <f>IF('csv２'!W87="","",'csv２'!W87)</f>
        <v/>
      </c>
      <c r="X287" s="18">
        <f>IF('csv２'!X87="","",'csv２'!X87)</f>
        <v>0</v>
      </c>
      <c r="Y287" s="18">
        <f>IF('csv２'!Y87="","",'csv２'!Y87)</f>
        <v>0</v>
      </c>
      <c r="Z287" s="18">
        <f t="shared" si="54"/>
        <v>0</v>
      </c>
      <c r="AA287" s="18" t="str">
        <f>IF('csv２'!AA87="","",'csv２'!AA87)</f>
        <v/>
      </c>
      <c r="AB287" s="18">
        <f>IF('csv２'!AB87="","",'csv２'!AB87)</f>
        <v>0</v>
      </c>
      <c r="AC287" s="18">
        <f>IF('csv２'!AC87="","",'csv２'!AC87)</f>
        <v>0</v>
      </c>
      <c r="AD287" s="18">
        <f t="shared" si="55"/>
        <v>0</v>
      </c>
      <c r="AE287" s="18" t="str">
        <f>IF('csv２'!AE87="","",'csv２'!AE87)</f>
        <v/>
      </c>
      <c r="AF287" s="18">
        <f>IF('csv２'!AF87="","",'csv２'!AF87)</f>
        <v>0</v>
      </c>
      <c r="AG287" s="18">
        <f>IF('csv２'!AG87="","",'csv２'!AG87)</f>
        <v>0</v>
      </c>
      <c r="AH287" s="18">
        <f t="shared" si="56"/>
        <v>0</v>
      </c>
      <c r="AJ287" s="18">
        <v>286</v>
      </c>
      <c r="AK287" s="18" t="str">
        <f t="shared" si="57"/>
        <v/>
      </c>
      <c r="AL287" s="18" t="str">
        <f t="shared" si="58"/>
        <v/>
      </c>
      <c r="AM287" s="18" t="str">
        <f t="shared" si="59"/>
        <v/>
      </c>
      <c r="AN287" s="18" t="str">
        <f t="shared" si="60"/>
        <v/>
      </c>
      <c r="AO287" s="18" t="e">
        <f t="shared" si="61"/>
        <v>#N/A</v>
      </c>
      <c r="AP287" s="18" t="str">
        <f t="shared" si="62"/>
        <v/>
      </c>
    </row>
    <row r="288" spans="1:42">
      <c r="A288" s="18">
        <f>COUNT(E$2:E288)</f>
        <v>0</v>
      </c>
      <c r="B288" s="18" t="str">
        <f>IF('csv２'!B88="","",'csv２'!B88)</f>
        <v/>
      </c>
      <c r="C288" s="18" t="str">
        <f>IF('csv２'!C88="","",'csv２'!C88)</f>
        <v/>
      </c>
      <c r="D288" s="18" t="str">
        <f>IF('csv２'!D88="","",'csv２'!D88)</f>
        <v/>
      </c>
      <c r="E288" s="18" t="str">
        <f>IF('csv２'!E88="","",'csv２'!E88)</f>
        <v/>
      </c>
      <c r="F288" s="18" t="str">
        <f>IF('csv２'!F88="","",'csv２'!F88)</f>
        <v/>
      </c>
      <c r="G288" s="18" t="str">
        <f>IF('csv２'!G88="","",'csv２'!G88)</f>
        <v/>
      </c>
      <c r="H288" s="18" t="str">
        <f>IF('csv２'!H88="","",'csv２'!H88)</f>
        <v/>
      </c>
      <c r="I288" s="18" t="str">
        <f>IF('csv２'!I88="","",'csv２'!I88)</f>
        <v/>
      </c>
      <c r="J288" s="18" t="str">
        <f>IF('csv２'!J88="","",'csv２'!J88)</f>
        <v/>
      </c>
      <c r="K288" s="18" t="str">
        <f>IF('csv２'!K88="","",'csv２'!K88)</f>
        <v/>
      </c>
      <c r="L288" s="18">
        <f>IF('csv２'!L88="","",'csv２'!L88)</f>
        <v>86</v>
      </c>
      <c r="M288" s="18" t="str">
        <f>IF('csv２'!M88="","",'csv２'!M88)</f>
        <v/>
      </c>
      <c r="N288" s="18" t="str">
        <f>IF('csv２'!N88="","",'csv２'!N88)</f>
        <v/>
      </c>
      <c r="O288" s="18" t="str">
        <f>IF('csv２'!O88="","",'csv２'!O88)</f>
        <v/>
      </c>
      <c r="P288" s="18">
        <f>IF('csv２'!P88="","",'csv２'!P88)</f>
        <v>0</v>
      </c>
      <c r="Q288" s="18">
        <f>IF('csv２'!Q88="","",'csv２'!Q88)</f>
        <v>0</v>
      </c>
      <c r="R288" s="18">
        <f t="shared" si="52"/>
        <v>0</v>
      </c>
      <c r="S288" s="18" t="str">
        <f>IF('csv２'!S88="","",'csv２'!S88)</f>
        <v/>
      </c>
      <c r="T288" s="18">
        <f>IF('csv２'!T88="","",'csv２'!T88)</f>
        <v>0</v>
      </c>
      <c r="U288" s="18">
        <f>IF('csv２'!U88="","",'csv２'!U88)</f>
        <v>0</v>
      </c>
      <c r="V288" s="18">
        <f t="shared" si="53"/>
        <v>0</v>
      </c>
      <c r="W288" s="18" t="str">
        <f>IF('csv２'!W88="","",'csv２'!W88)</f>
        <v/>
      </c>
      <c r="X288" s="18">
        <f>IF('csv２'!X88="","",'csv２'!X88)</f>
        <v>0</v>
      </c>
      <c r="Y288" s="18">
        <f>IF('csv２'!Y88="","",'csv２'!Y88)</f>
        <v>0</v>
      </c>
      <c r="Z288" s="18">
        <f t="shared" si="54"/>
        <v>0</v>
      </c>
      <c r="AA288" s="18" t="str">
        <f>IF('csv２'!AA88="","",'csv２'!AA88)</f>
        <v/>
      </c>
      <c r="AB288" s="18">
        <f>IF('csv２'!AB88="","",'csv２'!AB88)</f>
        <v>0</v>
      </c>
      <c r="AC288" s="18">
        <f>IF('csv２'!AC88="","",'csv２'!AC88)</f>
        <v>0</v>
      </c>
      <c r="AD288" s="18">
        <f t="shared" si="55"/>
        <v>0</v>
      </c>
      <c r="AE288" s="18" t="str">
        <f>IF('csv２'!AE88="","",'csv２'!AE88)</f>
        <v/>
      </c>
      <c r="AF288" s="18">
        <f>IF('csv２'!AF88="","",'csv２'!AF88)</f>
        <v>0</v>
      </c>
      <c r="AG288" s="18">
        <f>IF('csv２'!AG88="","",'csv２'!AG88)</f>
        <v>0</v>
      </c>
      <c r="AH288" s="18">
        <f t="shared" si="56"/>
        <v>0</v>
      </c>
      <c r="AJ288" s="18">
        <v>287</v>
      </c>
      <c r="AK288" s="18" t="str">
        <f t="shared" si="57"/>
        <v/>
      </c>
      <c r="AL288" s="18" t="str">
        <f t="shared" si="58"/>
        <v/>
      </c>
      <c r="AM288" s="18" t="str">
        <f t="shared" si="59"/>
        <v/>
      </c>
      <c r="AN288" s="18" t="str">
        <f t="shared" si="60"/>
        <v/>
      </c>
      <c r="AO288" s="18" t="e">
        <f t="shared" si="61"/>
        <v>#N/A</v>
      </c>
      <c r="AP288" s="18" t="str">
        <f t="shared" si="62"/>
        <v/>
      </c>
    </row>
    <row r="289" spans="1:42">
      <c r="A289" s="18">
        <f>COUNT(E$2:E289)</f>
        <v>0</v>
      </c>
      <c r="B289" s="18" t="str">
        <f>IF('csv２'!B89="","",'csv２'!B89)</f>
        <v/>
      </c>
      <c r="C289" s="18" t="str">
        <f>IF('csv２'!C89="","",'csv２'!C89)</f>
        <v/>
      </c>
      <c r="D289" s="18" t="str">
        <f>IF('csv２'!D89="","",'csv２'!D89)</f>
        <v/>
      </c>
      <c r="E289" s="18" t="str">
        <f>IF('csv２'!E89="","",'csv２'!E89)</f>
        <v/>
      </c>
      <c r="F289" s="18" t="str">
        <f>IF('csv２'!F89="","",'csv２'!F89)</f>
        <v/>
      </c>
      <c r="G289" s="18" t="str">
        <f>IF('csv２'!G89="","",'csv２'!G89)</f>
        <v/>
      </c>
      <c r="H289" s="18" t="str">
        <f>IF('csv２'!H89="","",'csv２'!H89)</f>
        <v/>
      </c>
      <c r="I289" s="18" t="str">
        <f>IF('csv２'!I89="","",'csv２'!I89)</f>
        <v/>
      </c>
      <c r="J289" s="18" t="str">
        <f>IF('csv２'!J89="","",'csv２'!J89)</f>
        <v/>
      </c>
      <c r="K289" s="18" t="str">
        <f>IF('csv２'!K89="","",'csv２'!K89)</f>
        <v/>
      </c>
      <c r="L289" s="18">
        <f>IF('csv２'!L89="","",'csv２'!L89)</f>
        <v>87</v>
      </c>
      <c r="M289" s="18" t="str">
        <f>IF('csv２'!M89="","",'csv２'!M89)</f>
        <v/>
      </c>
      <c r="N289" s="18" t="str">
        <f>IF('csv２'!N89="","",'csv２'!N89)</f>
        <v/>
      </c>
      <c r="O289" s="18" t="str">
        <f>IF('csv２'!O89="","",'csv２'!O89)</f>
        <v/>
      </c>
      <c r="P289" s="18">
        <f>IF('csv２'!P89="","",'csv２'!P89)</f>
        <v>0</v>
      </c>
      <c r="Q289" s="18">
        <f>IF('csv２'!Q89="","",'csv２'!Q89)</f>
        <v>0</v>
      </c>
      <c r="R289" s="18">
        <f t="shared" si="52"/>
        <v>0</v>
      </c>
      <c r="S289" s="18" t="str">
        <f>IF('csv２'!S89="","",'csv２'!S89)</f>
        <v/>
      </c>
      <c r="T289" s="18">
        <f>IF('csv２'!T89="","",'csv２'!T89)</f>
        <v>0</v>
      </c>
      <c r="U289" s="18">
        <f>IF('csv２'!U89="","",'csv２'!U89)</f>
        <v>0</v>
      </c>
      <c r="V289" s="18">
        <f t="shared" si="53"/>
        <v>0</v>
      </c>
      <c r="W289" s="18" t="str">
        <f>IF('csv２'!W89="","",'csv２'!W89)</f>
        <v/>
      </c>
      <c r="X289" s="18">
        <f>IF('csv２'!X89="","",'csv２'!X89)</f>
        <v>0</v>
      </c>
      <c r="Y289" s="18">
        <f>IF('csv２'!Y89="","",'csv２'!Y89)</f>
        <v>0</v>
      </c>
      <c r="Z289" s="18">
        <f t="shared" si="54"/>
        <v>0</v>
      </c>
      <c r="AA289" s="18" t="str">
        <f>IF('csv２'!AA89="","",'csv２'!AA89)</f>
        <v/>
      </c>
      <c r="AB289" s="18">
        <f>IF('csv２'!AB89="","",'csv２'!AB89)</f>
        <v>0</v>
      </c>
      <c r="AC289" s="18">
        <f>IF('csv２'!AC89="","",'csv２'!AC89)</f>
        <v>0</v>
      </c>
      <c r="AD289" s="18">
        <f t="shared" si="55"/>
        <v>0</v>
      </c>
      <c r="AE289" s="18" t="str">
        <f>IF('csv２'!AE89="","",'csv２'!AE89)</f>
        <v/>
      </c>
      <c r="AF289" s="18">
        <f>IF('csv２'!AF89="","",'csv２'!AF89)</f>
        <v>0</v>
      </c>
      <c r="AG289" s="18">
        <f>IF('csv２'!AG89="","",'csv２'!AG89)</f>
        <v>0</v>
      </c>
      <c r="AH289" s="18">
        <f t="shared" si="56"/>
        <v>0</v>
      </c>
      <c r="AJ289" s="18">
        <v>288</v>
      </c>
      <c r="AK289" s="18" t="str">
        <f t="shared" si="57"/>
        <v/>
      </c>
      <c r="AL289" s="18" t="str">
        <f t="shared" si="58"/>
        <v/>
      </c>
      <c r="AM289" s="18" t="str">
        <f t="shared" si="59"/>
        <v/>
      </c>
      <c r="AN289" s="18" t="str">
        <f t="shared" si="60"/>
        <v/>
      </c>
      <c r="AO289" s="18" t="e">
        <f t="shared" si="61"/>
        <v>#N/A</v>
      </c>
      <c r="AP289" s="18" t="str">
        <f t="shared" si="62"/>
        <v/>
      </c>
    </row>
    <row r="290" spans="1:42">
      <c r="A290" s="18">
        <f>COUNT(E$2:E290)</f>
        <v>0</v>
      </c>
      <c r="B290" s="18" t="str">
        <f>IF('csv２'!B90="","",'csv２'!B90)</f>
        <v/>
      </c>
      <c r="C290" s="18" t="str">
        <f>IF('csv２'!C90="","",'csv２'!C90)</f>
        <v/>
      </c>
      <c r="D290" s="18" t="str">
        <f>IF('csv２'!D90="","",'csv２'!D90)</f>
        <v/>
      </c>
      <c r="E290" s="18" t="str">
        <f>IF('csv２'!E90="","",'csv２'!E90)</f>
        <v/>
      </c>
      <c r="F290" s="18" t="str">
        <f>IF('csv２'!F90="","",'csv２'!F90)</f>
        <v/>
      </c>
      <c r="G290" s="18" t="str">
        <f>IF('csv２'!G90="","",'csv２'!G90)</f>
        <v/>
      </c>
      <c r="H290" s="18" t="str">
        <f>IF('csv２'!H90="","",'csv２'!H90)</f>
        <v/>
      </c>
      <c r="I290" s="18" t="str">
        <f>IF('csv２'!I90="","",'csv２'!I90)</f>
        <v/>
      </c>
      <c r="J290" s="18" t="str">
        <f>IF('csv２'!J90="","",'csv２'!J90)</f>
        <v/>
      </c>
      <c r="K290" s="18" t="str">
        <f>IF('csv２'!K90="","",'csv２'!K90)</f>
        <v/>
      </c>
      <c r="L290" s="18">
        <f>IF('csv２'!L90="","",'csv２'!L90)</f>
        <v>88</v>
      </c>
      <c r="M290" s="18" t="str">
        <f>IF('csv２'!M90="","",'csv２'!M90)</f>
        <v/>
      </c>
      <c r="N290" s="18" t="str">
        <f>IF('csv２'!N90="","",'csv２'!N90)</f>
        <v/>
      </c>
      <c r="O290" s="18" t="str">
        <f>IF('csv２'!O90="","",'csv２'!O90)</f>
        <v/>
      </c>
      <c r="P290" s="18">
        <f>IF('csv２'!P90="","",'csv２'!P90)</f>
        <v>0</v>
      </c>
      <c r="Q290" s="18">
        <f>IF('csv２'!Q90="","",'csv２'!Q90)</f>
        <v>0</v>
      </c>
      <c r="R290" s="18">
        <f t="shared" si="52"/>
        <v>0</v>
      </c>
      <c r="S290" s="18" t="str">
        <f>IF('csv２'!S90="","",'csv２'!S90)</f>
        <v/>
      </c>
      <c r="T290" s="18">
        <f>IF('csv２'!T90="","",'csv２'!T90)</f>
        <v>0</v>
      </c>
      <c r="U290" s="18">
        <f>IF('csv２'!U90="","",'csv２'!U90)</f>
        <v>0</v>
      </c>
      <c r="V290" s="18">
        <f t="shared" si="53"/>
        <v>0</v>
      </c>
      <c r="W290" s="18" t="str">
        <f>IF('csv２'!W90="","",'csv２'!W90)</f>
        <v/>
      </c>
      <c r="X290" s="18">
        <f>IF('csv２'!X90="","",'csv２'!X90)</f>
        <v>0</v>
      </c>
      <c r="Y290" s="18">
        <f>IF('csv２'!Y90="","",'csv２'!Y90)</f>
        <v>0</v>
      </c>
      <c r="Z290" s="18">
        <f t="shared" si="54"/>
        <v>0</v>
      </c>
      <c r="AA290" s="18" t="str">
        <f>IF('csv２'!AA90="","",'csv２'!AA90)</f>
        <v/>
      </c>
      <c r="AB290" s="18">
        <f>IF('csv２'!AB90="","",'csv２'!AB90)</f>
        <v>0</v>
      </c>
      <c r="AC290" s="18">
        <f>IF('csv２'!AC90="","",'csv２'!AC90)</f>
        <v>0</v>
      </c>
      <c r="AD290" s="18">
        <f t="shared" si="55"/>
        <v>0</v>
      </c>
      <c r="AE290" s="18" t="str">
        <f>IF('csv２'!AE90="","",'csv２'!AE90)</f>
        <v/>
      </c>
      <c r="AF290" s="18">
        <f>IF('csv２'!AF90="","",'csv２'!AF90)</f>
        <v>0</v>
      </c>
      <c r="AG290" s="18">
        <f>IF('csv２'!AG90="","",'csv２'!AG90)</f>
        <v>0</v>
      </c>
      <c r="AH290" s="18">
        <f t="shared" si="56"/>
        <v>0</v>
      </c>
      <c r="AJ290" s="18">
        <v>289</v>
      </c>
      <c r="AK290" s="18" t="str">
        <f t="shared" si="57"/>
        <v/>
      </c>
      <c r="AL290" s="18" t="str">
        <f t="shared" si="58"/>
        <v/>
      </c>
      <c r="AM290" s="18" t="str">
        <f t="shared" si="59"/>
        <v/>
      </c>
      <c r="AN290" s="18" t="str">
        <f t="shared" si="60"/>
        <v/>
      </c>
      <c r="AO290" s="18" t="e">
        <f t="shared" si="61"/>
        <v>#N/A</v>
      </c>
      <c r="AP290" s="18" t="str">
        <f t="shared" si="62"/>
        <v/>
      </c>
    </row>
    <row r="291" spans="1:42">
      <c r="A291" s="18">
        <f>COUNT(E$2:E291)</f>
        <v>0</v>
      </c>
      <c r="B291" s="18" t="str">
        <f>IF('csv２'!B91="","",'csv２'!B91)</f>
        <v/>
      </c>
      <c r="C291" s="18" t="str">
        <f>IF('csv２'!C91="","",'csv２'!C91)</f>
        <v/>
      </c>
      <c r="D291" s="18" t="str">
        <f>IF('csv２'!D91="","",'csv２'!D91)</f>
        <v/>
      </c>
      <c r="E291" s="18" t="str">
        <f>IF('csv２'!E91="","",'csv２'!E91)</f>
        <v/>
      </c>
      <c r="F291" s="18" t="str">
        <f>IF('csv２'!F91="","",'csv２'!F91)</f>
        <v/>
      </c>
      <c r="G291" s="18" t="str">
        <f>IF('csv２'!G91="","",'csv２'!G91)</f>
        <v/>
      </c>
      <c r="H291" s="18" t="str">
        <f>IF('csv２'!H91="","",'csv２'!H91)</f>
        <v/>
      </c>
      <c r="I291" s="18" t="str">
        <f>IF('csv２'!I91="","",'csv２'!I91)</f>
        <v/>
      </c>
      <c r="J291" s="18" t="str">
        <f>IF('csv２'!J91="","",'csv２'!J91)</f>
        <v/>
      </c>
      <c r="K291" s="18" t="str">
        <f>IF('csv２'!K91="","",'csv２'!K91)</f>
        <v/>
      </c>
      <c r="L291" s="18">
        <f>IF('csv２'!L91="","",'csv２'!L91)</f>
        <v>89</v>
      </c>
      <c r="M291" s="18" t="str">
        <f>IF('csv２'!M91="","",'csv２'!M91)</f>
        <v/>
      </c>
      <c r="N291" s="18" t="str">
        <f>IF('csv２'!N91="","",'csv２'!N91)</f>
        <v/>
      </c>
      <c r="O291" s="18" t="str">
        <f>IF('csv２'!O91="","",'csv２'!O91)</f>
        <v/>
      </c>
      <c r="P291" s="18">
        <f>IF('csv２'!P91="","",'csv２'!P91)</f>
        <v>0</v>
      </c>
      <c r="Q291" s="18">
        <f>IF('csv２'!Q91="","",'csv２'!Q91)</f>
        <v>0</v>
      </c>
      <c r="R291" s="18">
        <f t="shared" si="52"/>
        <v>0</v>
      </c>
      <c r="S291" s="18" t="str">
        <f>IF('csv２'!S91="","",'csv２'!S91)</f>
        <v/>
      </c>
      <c r="T291" s="18">
        <f>IF('csv２'!T91="","",'csv２'!T91)</f>
        <v>0</v>
      </c>
      <c r="U291" s="18">
        <f>IF('csv２'!U91="","",'csv２'!U91)</f>
        <v>0</v>
      </c>
      <c r="V291" s="18">
        <f t="shared" si="53"/>
        <v>0</v>
      </c>
      <c r="W291" s="18" t="str">
        <f>IF('csv２'!W91="","",'csv２'!W91)</f>
        <v/>
      </c>
      <c r="X291" s="18">
        <f>IF('csv２'!X91="","",'csv２'!X91)</f>
        <v>0</v>
      </c>
      <c r="Y291" s="18">
        <f>IF('csv２'!Y91="","",'csv２'!Y91)</f>
        <v>0</v>
      </c>
      <c r="Z291" s="18">
        <f t="shared" si="54"/>
        <v>0</v>
      </c>
      <c r="AA291" s="18" t="str">
        <f>IF('csv２'!AA91="","",'csv２'!AA91)</f>
        <v/>
      </c>
      <c r="AB291" s="18">
        <f>IF('csv２'!AB91="","",'csv２'!AB91)</f>
        <v>0</v>
      </c>
      <c r="AC291" s="18">
        <f>IF('csv２'!AC91="","",'csv２'!AC91)</f>
        <v>0</v>
      </c>
      <c r="AD291" s="18">
        <f t="shared" si="55"/>
        <v>0</v>
      </c>
      <c r="AE291" s="18" t="str">
        <f>IF('csv２'!AE91="","",'csv２'!AE91)</f>
        <v/>
      </c>
      <c r="AF291" s="18">
        <f>IF('csv２'!AF91="","",'csv２'!AF91)</f>
        <v>0</v>
      </c>
      <c r="AG291" s="18">
        <f>IF('csv２'!AG91="","",'csv２'!AG91)</f>
        <v>0</v>
      </c>
      <c r="AH291" s="18">
        <f t="shared" si="56"/>
        <v>0</v>
      </c>
      <c r="AJ291" s="18">
        <v>290</v>
      </c>
      <c r="AK291" s="18" t="str">
        <f t="shared" si="57"/>
        <v/>
      </c>
      <c r="AL291" s="18" t="str">
        <f t="shared" si="58"/>
        <v/>
      </c>
      <c r="AM291" s="18" t="str">
        <f t="shared" si="59"/>
        <v/>
      </c>
      <c r="AN291" s="18" t="str">
        <f t="shared" si="60"/>
        <v/>
      </c>
      <c r="AO291" s="18" t="e">
        <f t="shared" si="61"/>
        <v>#N/A</v>
      </c>
      <c r="AP291" s="18" t="str">
        <f t="shared" si="62"/>
        <v/>
      </c>
    </row>
    <row r="292" spans="1:42">
      <c r="A292" s="18">
        <f>COUNT(E$2:E292)</f>
        <v>0</v>
      </c>
      <c r="B292" s="18" t="str">
        <f>IF('csv２'!B92="","",'csv２'!B92)</f>
        <v/>
      </c>
      <c r="C292" s="18" t="str">
        <f>IF('csv２'!C92="","",'csv２'!C92)</f>
        <v/>
      </c>
      <c r="D292" s="18" t="str">
        <f>IF('csv２'!D92="","",'csv２'!D92)</f>
        <v/>
      </c>
      <c r="E292" s="18" t="str">
        <f>IF('csv２'!E92="","",'csv２'!E92)</f>
        <v/>
      </c>
      <c r="F292" s="18" t="str">
        <f>IF('csv２'!F92="","",'csv２'!F92)</f>
        <v/>
      </c>
      <c r="G292" s="18" t="str">
        <f>IF('csv２'!G92="","",'csv２'!G92)</f>
        <v/>
      </c>
      <c r="H292" s="18" t="str">
        <f>IF('csv２'!H92="","",'csv２'!H92)</f>
        <v/>
      </c>
      <c r="I292" s="18" t="str">
        <f>IF('csv２'!I92="","",'csv２'!I92)</f>
        <v/>
      </c>
      <c r="J292" s="18" t="str">
        <f>IF('csv２'!J92="","",'csv２'!J92)</f>
        <v/>
      </c>
      <c r="K292" s="18" t="str">
        <f>IF('csv２'!K92="","",'csv２'!K92)</f>
        <v/>
      </c>
      <c r="L292" s="18">
        <f>IF('csv２'!L92="","",'csv２'!L92)</f>
        <v>90</v>
      </c>
      <c r="M292" s="18" t="str">
        <f>IF('csv２'!M92="","",'csv２'!M92)</f>
        <v/>
      </c>
      <c r="N292" s="18" t="str">
        <f>IF('csv２'!N92="","",'csv２'!N92)</f>
        <v/>
      </c>
      <c r="O292" s="18" t="str">
        <f>IF('csv２'!O92="","",'csv２'!O92)</f>
        <v/>
      </c>
      <c r="P292" s="18">
        <f>IF('csv２'!P92="","",'csv２'!P92)</f>
        <v>0</v>
      </c>
      <c r="Q292" s="18">
        <f>IF('csv２'!Q92="","",'csv２'!Q92)</f>
        <v>0</v>
      </c>
      <c r="R292" s="18">
        <f t="shared" si="52"/>
        <v>0</v>
      </c>
      <c r="S292" s="18" t="str">
        <f>IF('csv２'!S92="","",'csv２'!S92)</f>
        <v/>
      </c>
      <c r="T292" s="18">
        <f>IF('csv２'!T92="","",'csv２'!T92)</f>
        <v>0</v>
      </c>
      <c r="U292" s="18">
        <f>IF('csv２'!U92="","",'csv２'!U92)</f>
        <v>0</v>
      </c>
      <c r="V292" s="18">
        <f t="shared" si="53"/>
        <v>0</v>
      </c>
      <c r="W292" s="18" t="str">
        <f>IF('csv２'!W92="","",'csv２'!W92)</f>
        <v/>
      </c>
      <c r="X292" s="18">
        <f>IF('csv２'!X92="","",'csv２'!X92)</f>
        <v>0</v>
      </c>
      <c r="Y292" s="18">
        <f>IF('csv２'!Y92="","",'csv２'!Y92)</f>
        <v>0</v>
      </c>
      <c r="Z292" s="18">
        <f t="shared" si="54"/>
        <v>0</v>
      </c>
      <c r="AA292" s="18" t="str">
        <f>IF('csv２'!AA92="","",'csv２'!AA92)</f>
        <v/>
      </c>
      <c r="AB292" s="18">
        <f>IF('csv２'!AB92="","",'csv２'!AB92)</f>
        <v>0</v>
      </c>
      <c r="AC292" s="18">
        <f>IF('csv２'!AC92="","",'csv２'!AC92)</f>
        <v>0</v>
      </c>
      <c r="AD292" s="18">
        <f t="shared" si="55"/>
        <v>0</v>
      </c>
      <c r="AE292" s="18" t="str">
        <f>IF('csv２'!AE92="","",'csv２'!AE92)</f>
        <v/>
      </c>
      <c r="AF292" s="18">
        <f>IF('csv２'!AF92="","",'csv２'!AF92)</f>
        <v>0</v>
      </c>
      <c r="AG292" s="18">
        <f>IF('csv２'!AG92="","",'csv２'!AG92)</f>
        <v>0</v>
      </c>
      <c r="AH292" s="18">
        <f t="shared" si="56"/>
        <v>0</v>
      </c>
      <c r="AJ292" s="18">
        <v>291</v>
      </c>
      <c r="AK292" s="18" t="str">
        <f t="shared" si="57"/>
        <v/>
      </c>
      <c r="AL292" s="18" t="str">
        <f t="shared" si="58"/>
        <v/>
      </c>
      <c r="AM292" s="18" t="str">
        <f t="shared" si="59"/>
        <v/>
      </c>
      <c r="AN292" s="18" t="str">
        <f t="shared" si="60"/>
        <v/>
      </c>
      <c r="AO292" s="18" t="e">
        <f t="shared" si="61"/>
        <v>#N/A</v>
      </c>
      <c r="AP292" s="18" t="str">
        <f t="shared" si="62"/>
        <v/>
      </c>
    </row>
    <row r="293" spans="1:42">
      <c r="A293" s="18">
        <f>COUNT(E$2:E293)</f>
        <v>0</v>
      </c>
      <c r="B293" s="18" t="str">
        <f>IF('csv２'!B93="","",'csv２'!B93)</f>
        <v/>
      </c>
      <c r="C293" s="18" t="str">
        <f>IF('csv２'!C93="","",'csv２'!C93)</f>
        <v/>
      </c>
      <c r="D293" s="18" t="str">
        <f>IF('csv２'!D93="","",'csv２'!D93)</f>
        <v/>
      </c>
      <c r="E293" s="18" t="str">
        <f>IF('csv２'!E93="","",'csv２'!E93)</f>
        <v/>
      </c>
      <c r="F293" s="18" t="str">
        <f>IF('csv２'!F93="","",'csv２'!F93)</f>
        <v/>
      </c>
      <c r="G293" s="18" t="str">
        <f>IF('csv２'!G93="","",'csv２'!G93)</f>
        <v/>
      </c>
      <c r="H293" s="18" t="str">
        <f>IF('csv２'!H93="","",'csv２'!H93)</f>
        <v/>
      </c>
      <c r="I293" s="18" t="str">
        <f>IF('csv２'!I93="","",'csv２'!I93)</f>
        <v/>
      </c>
      <c r="J293" s="18" t="str">
        <f>IF('csv２'!J93="","",'csv２'!J93)</f>
        <v/>
      </c>
      <c r="K293" s="18" t="str">
        <f>IF('csv２'!K93="","",'csv２'!K93)</f>
        <v/>
      </c>
      <c r="L293" s="18">
        <f>IF('csv２'!L93="","",'csv２'!L93)</f>
        <v>91</v>
      </c>
      <c r="M293" s="18" t="str">
        <f>IF('csv２'!M93="","",'csv２'!M93)</f>
        <v/>
      </c>
      <c r="N293" s="18" t="str">
        <f>IF('csv２'!N93="","",'csv２'!N93)</f>
        <v/>
      </c>
      <c r="O293" s="18" t="str">
        <f>IF('csv２'!O93="","",'csv２'!O93)</f>
        <v/>
      </c>
      <c r="P293" s="18">
        <f>IF('csv２'!P93="","",'csv２'!P93)</f>
        <v>0</v>
      </c>
      <c r="Q293" s="18">
        <f>IF('csv２'!Q93="","",'csv２'!Q93)</f>
        <v>0</v>
      </c>
      <c r="R293" s="18">
        <f t="shared" si="52"/>
        <v>0</v>
      </c>
      <c r="S293" s="18" t="str">
        <f>IF('csv２'!S93="","",'csv２'!S93)</f>
        <v/>
      </c>
      <c r="T293" s="18">
        <f>IF('csv２'!T93="","",'csv２'!T93)</f>
        <v>0</v>
      </c>
      <c r="U293" s="18">
        <f>IF('csv２'!U93="","",'csv２'!U93)</f>
        <v>0</v>
      </c>
      <c r="V293" s="18">
        <f t="shared" si="53"/>
        <v>0</v>
      </c>
      <c r="W293" s="18" t="str">
        <f>IF('csv２'!W93="","",'csv２'!W93)</f>
        <v/>
      </c>
      <c r="X293" s="18">
        <f>IF('csv２'!X93="","",'csv２'!X93)</f>
        <v>0</v>
      </c>
      <c r="Y293" s="18">
        <f>IF('csv２'!Y93="","",'csv２'!Y93)</f>
        <v>0</v>
      </c>
      <c r="Z293" s="18">
        <f t="shared" si="54"/>
        <v>0</v>
      </c>
      <c r="AA293" s="18" t="str">
        <f>IF('csv２'!AA93="","",'csv２'!AA93)</f>
        <v/>
      </c>
      <c r="AB293" s="18">
        <f>IF('csv２'!AB93="","",'csv２'!AB93)</f>
        <v>0</v>
      </c>
      <c r="AC293" s="18">
        <f>IF('csv２'!AC93="","",'csv２'!AC93)</f>
        <v>0</v>
      </c>
      <c r="AD293" s="18">
        <f t="shared" si="55"/>
        <v>0</v>
      </c>
      <c r="AE293" s="18" t="str">
        <f>IF('csv２'!AE93="","",'csv２'!AE93)</f>
        <v/>
      </c>
      <c r="AF293" s="18">
        <f>IF('csv２'!AF93="","",'csv２'!AF93)</f>
        <v>0</v>
      </c>
      <c r="AG293" s="18">
        <f>IF('csv２'!AG93="","",'csv２'!AG93)</f>
        <v>0</v>
      </c>
      <c r="AH293" s="18">
        <f t="shared" si="56"/>
        <v>0</v>
      </c>
      <c r="AJ293" s="18">
        <v>292</v>
      </c>
      <c r="AK293" s="18" t="str">
        <f t="shared" si="57"/>
        <v/>
      </c>
      <c r="AL293" s="18" t="str">
        <f t="shared" si="58"/>
        <v/>
      </c>
      <c r="AM293" s="18" t="str">
        <f t="shared" si="59"/>
        <v/>
      </c>
      <c r="AN293" s="18" t="str">
        <f t="shared" si="60"/>
        <v/>
      </c>
      <c r="AO293" s="18" t="e">
        <f t="shared" si="61"/>
        <v>#N/A</v>
      </c>
      <c r="AP293" s="18" t="str">
        <f t="shared" si="62"/>
        <v/>
      </c>
    </row>
    <row r="294" spans="1:42">
      <c r="A294" s="18">
        <f>COUNT(E$2:E294)</f>
        <v>0</v>
      </c>
      <c r="B294" s="18" t="str">
        <f>IF('csv２'!B94="","",'csv２'!B94)</f>
        <v/>
      </c>
      <c r="C294" s="18" t="str">
        <f>IF('csv２'!C94="","",'csv２'!C94)</f>
        <v/>
      </c>
      <c r="D294" s="18" t="str">
        <f>IF('csv２'!D94="","",'csv２'!D94)</f>
        <v/>
      </c>
      <c r="E294" s="18" t="str">
        <f>IF('csv２'!E94="","",'csv２'!E94)</f>
        <v/>
      </c>
      <c r="F294" s="18" t="str">
        <f>IF('csv２'!F94="","",'csv２'!F94)</f>
        <v/>
      </c>
      <c r="G294" s="18" t="str">
        <f>IF('csv２'!G94="","",'csv２'!G94)</f>
        <v/>
      </c>
      <c r="H294" s="18" t="str">
        <f>IF('csv２'!H94="","",'csv２'!H94)</f>
        <v/>
      </c>
      <c r="I294" s="18" t="str">
        <f>IF('csv２'!I94="","",'csv２'!I94)</f>
        <v/>
      </c>
      <c r="J294" s="18" t="str">
        <f>IF('csv２'!J94="","",'csv２'!J94)</f>
        <v/>
      </c>
      <c r="K294" s="18" t="str">
        <f>IF('csv２'!K94="","",'csv２'!K94)</f>
        <v/>
      </c>
      <c r="L294" s="18">
        <f>IF('csv２'!L94="","",'csv２'!L94)</f>
        <v>92</v>
      </c>
      <c r="M294" s="18" t="str">
        <f>IF('csv２'!M94="","",'csv２'!M94)</f>
        <v/>
      </c>
      <c r="N294" s="18" t="str">
        <f>IF('csv２'!N94="","",'csv２'!N94)</f>
        <v/>
      </c>
      <c r="O294" s="18" t="str">
        <f>IF('csv２'!O94="","",'csv２'!O94)</f>
        <v/>
      </c>
      <c r="P294" s="18">
        <f>IF('csv２'!P94="","",'csv２'!P94)</f>
        <v>0</v>
      </c>
      <c r="Q294" s="18">
        <f>IF('csv２'!Q94="","",'csv２'!Q94)</f>
        <v>0</v>
      </c>
      <c r="R294" s="18">
        <f t="shared" si="52"/>
        <v>0</v>
      </c>
      <c r="S294" s="18" t="str">
        <f>IF('csv２'!S94="","",'csv２'!S94)</f>
        <v/>
      </c>
      <c r="T294" s="18">
        <f>IF('csv２'!T94="","",'csv２'!T94)</f>
        <v>0</v>
      </c>
      <c r="U294" s="18">
        <f>IF('csv２'!U94="","",'csv２'!U94)</f>
        <v>0</v>
      </c>
      <c r="V294" s="18">
        <f t="shared" si="53"/>
        <v>0</v>
      </c>
      <c r="W294" s="18" t="str">
        <f>IF('csv２'!W94="","",'csv２'!W94)</f>
        <v/>
      </c>
      <c r="X294" s="18">
        <f>IF('csv２'!X94="","",'csv２'!X94)</f>
        <v>0</v>
      </c>
      <c r="Y294" s="18">
        <f>IF('csv２'!Y94="","",'csv２'!Y94)</f>
        <v>0</v>
      </c>
      <c r="Z294" s="18">
        <f t="shared" si="54"/>
        <v>0</v>
      </c>
      <c r="AA294" s="18" t="str">
        <f>IF('csv２'!AA94="","",'csv２'!AA94)</f>
        <v/>
      </c>
      <c r="AB294" s="18">
        <f>IF('csv２'!AB94="","",'csv２'!AB94)</f>
        <v>0</v>
      </c>
      <c r="AC294" s="18">
        <f>IF('csv２'!AC94="","",'csv２'!AC94)</f>
        <v>0</v>
      </c>
      <c r="AD294" s="18">
        <f t="shared" si="55"/>
        <v>0</v>
      </c>
      <c r="AE294" s="18" t="str">
        <f>IF('csv２'!AE94="","",'csv２'!AE94)</f>
        <v/>
      </c>
      <c r="AF294" s="18">
        <f>IF('csv２'!AF94="","",'csv２'!AF94)</f>
        <v>0</v>
      </c>
      <c r="AG294" s="18">
        <f>IF('csv２'!AG94="","",'csv２'!AG94)</f>
        <v>0</v>
      </c>
      <c r="AH294" s="18">
        <f t="shared" si="56"/>
        <v>0</v>
      </c>
      <c r="AJ294" s="18">
        <v>293</v>
      </c>
      <c r="AK294" s="18" t="str">
        <f t="shared" si="57"/>
        <v/>
      </c>
      <c r="AL294" s="18" t="str">
        <f t="shared" si="58"/>
        <v/>
      </c>
      <c r="AM294" s="18" t="str">
        <f t="shared" si="59"/>
        <v/>
      </c>
      <c r="AN294" s="18" t="str">
        <f t="shared" si="60"/>
        <v/>
      </c>
      <c r="AO294" s="18" t="e">
        <f t="shared" si="61"/>
        <v>#N/A</v>
      </c>
      <c r="AP294" s="18" t="str">
        <f t="shared" si="62"/>
        <v/>
      </c>
    </row>
    <row r="295" spans="1:42">
      <c r="A295" s="18">
        <f>COUNT(E$2:E295)</f>
        <v>0</v>
      </c>
      <c r="B295" s="18" t="str">
        <f>IF('csv２'!B95="","",'csv２'!B95)</f>
        <v/>
      </c>
      <c r="C295" s="18" t="str">
        <f>IF('csv２'!C95="","",'csv２'!C95)</f>
        <v/>
      </c>
      <c r="D295" s="18" t="str">
        <f>IF('csv２'!D95="","",'csv２'!D95)</f>
        <v/>
      </c>
      <c r="E295" s="18" t="str">
        <f>IF('csv２'!E95="","",'csv２'!E95)</f>
        <v/>
      </c>
      <c r="F295" s="18" t="str">
        <f>IF('csv２'!F95="","",'csv２'!F95)</f>
        <v/>
      </c>
      <c r="G295" s="18" t="str">
        <f>IF('csv２'!G95="","",'csv２'!G95)</f>
        <v/>
      </c>
      <c r="H295" s="18" t="str">
        <f>IF('csv２'!H95="","",'csv２'!H95)</f>
        <v/>
      </c>
      <c r="I295" s="18" t="str">
        <f>IF('csv２'!I95="","",'csv２'!I95)</f>
        <v/>
      </c>
      <c r="J295" s="18" t="str">
        <f>IF('csv２'!J95="","",'csv２'!J95)</f>
        <v/>
      </c>
      <c r="K295" s="18" t="str">
        <f>IF('csv２'!K95="","",'csv２'!K95)</f>
        <v/>
      </c>
      <c r="L295" s="18">
        <f>IF('csv２'!L95="","",'csv２'!L95)</f>
        <v>93</v>
      </c>
      <c r="M295" s="18" t="str">
        <f>IF('csv２'!M95="","",'csv２'!M95)</f>
        <v/>
      </c>
      <c r="N295" s="18" t="str">
        <f>IF('csv２'!N95="","",'csv２'!N95)</f>
        <v/>
      </c>
      <c r="O295" s="18" t="str">
        <f>IF('csv２'!O95="","",'csv２'!O95)</f>
        <v/>
      </c>
      <c r="P295" s="18">
        <f>IF('csv２'!P95="","",'csv２'!P95)</f>
        <v>0</v>
      </c>
      <c r="Q295" s="18">
        <f>IF('csv２'!Q95="","",'csv２'!Q95)</f>
        <v>0</v>
      </c>
      <c r="R295" s="18">
        <f t="shared" si="52"/>
        <v>0</v>
      </c>
      <c r="S295" s="18" t="str">
        <f>IF('csv２'!S95="","",'csv２'!S95)</f>
        <v/>
      </c>
      <c r="T295" s="18">
        <f>IF('csv２'!T95="","",'csv２'!T95)</f>
        <v>0</v>
      </c>
      <c r="U295" s="18">
        <f>IF('csv２'!U95="","",'csv２'!U95)</f>
        <v>0</v>
      </c>
      <c r="V295" s="18">
        <f t="shared" si="53"/>
        <v>0</v>
      </c>
      <c r="W295" s="18" t="str">
        <f>IF('csv２'!W95="","",'csv２'!W95)</f>
        <v/>
      </c>
      <c r="X295" s="18">
        <f>IF('csv２'!X95="","",'csv２'!X95)</f>
        <v>0</v>
      </c>
      <c r="Y295" s="18">
        <f>IF('csv２'!Y95="","",'csv２'!Y95)</f>
        <v>0</v>
      </c>
      <c r="Z295" s="18">
        <f t="shared" si="54"/>
        <v>0</v>
      </c>
      <c r="AA295" s="18" t="str">
        <f>IF('csv２'!AA95="","",'csv２'!AA95)</f>
        <v/>
      </c>
      <c r="AB295" s="18">
        <f>IF('csv２'!AB95="","",'csv２'!AB95)</f>
        <v>0</v>
      </c>
      <c r="AC295" s="18">
        <f>IF('csv２'!AC95="","",'csv２'!AC95)</f>
        <v>0</v>
      </c>
      <c r="AD295" s="18">
        <f t="shared" si="55"/>
        <v>0</v>
      </c>
      <c r="AE295" s="18" t="str">
        <f>IF('csv２'!AE95="","",'csv２'!AE95)</f>
        <v/>
      </c>
      <c r="AF295" s="18">
        <f>IF('csv２'!AF95="","",'csv２'!AF95)</f>
        <v>0</v>
      </c>
      <c r="AG295" s="18">
        <f>IF('csv２'!AG95="","",'csv２'!AG95)</f>
        <v>0</v>
      </c>
      <c r="AH295" s="18">
        <f t="shared" si="56"/>
        <v>0</v>
      </c>
      <c r="AJ295" s="18">
        <v>294</v>
      </c>
      <c r="AK295" s="18" t="str">
        <f t="shared" si="57"/>
        <v/>
      </c>
      <c r="AL295" s="18" t="str">
        <f t="shared" si="58"/>
        <v/>
      </c>
      <c r="AM295" s="18" t="str">
        <f t="shared" si="59"/>
        <v/>
      </c>
      <c r="AN295" s="18" t="str">
        <f t="shared" si="60"/>
        <v/>
      </c>
      <c r="AO295" s="18" t="e">
        <f t="shared" si="61"/>
        <v>#N/A</v>
      </c>
      <c r="AP295" s="18" t="str">
        <f t="shared" si="62"/>
        <v/>
      </c>
    </row>
    <row r="296" spans="1:42">
      <c r="A296" s="18">
        <f>COUNT(E$2:E296)</f>
        <v>0</v>
      </c>
      <c r="B296" s="18" t="str">
        <f>IF('csv２'!B96="","",'csv２'!B96)</f>
        <v/>
      </c>
      <c r="C296" s="18" t="str">
        <f>IF('csv２'!C96="","",'csv２'!C96)</f>
        <v/>
      </c>
      <c r="D296" s="18" t="str">
        <f>IF('csv２'!D96="","",'csv２'!D96)</f>
        <v/>
      </c>
      <c r="E296" s="18" t="str">
        <f>IF('csv２'!E96="","",'csv２'!E96)</f>
        <v/>
      </c>
      <c r="F296" s="18" t="str">
        <f>IF('csv２'!F96="","",'csv２'!F96)</f>
        <v/>
      </c>
      <c r="G296" s="18" t="str">
        <f>IF('csv２'!G96="","",'csv２'!G96)</f>
        <v/>
      </c>
      <c r="H296" s="18" t="str">
        <f>IF('csv２'!H96="","",'csv２'!H96)</f>
        <v/>
      </c>
      <c r="I296" s="18" t="str">
        <f>IF('csv２'!I96="","",'csv２'!I96)</f>
        <v/>
      </c>
      <c r="J296" s="18" t="str">
        <f>IF('csv２'!J96="","",'csv２'!J96)</f>
        <v/>
      </c>
      <c r="K296" s="18" t="str">
        <f>IF('csv２'!K96="","",'csv２'!K96)</f>
        <v/>
      </c>
      <c r="L296" s="18">
        <f>IF('csv２'!L96="","",'csv２'!L96)</f>
        <v>94</v>
      </c>
      <c r="M296" s="18" t="str">
        <f>IF('csv２'!M96="","",'csv２'!M96)</f>
        <v/>
      </c>
      <c r="N296" s="18" t="str">
        <f>IF('csv２'!N96="","",'csv２'!N96)</f>
        <v/>
      </c>
      <c r="O296" s="18" t="str">
        <f>IF('csv２'!O96="","",'csv２'!O96)</f>
        <v/>
      </c>
      <c r="P296" s="18">
        <f>IF('csv２'!P96="","",'csv２'!P96)</f>
        <v>0</v>
      </c>
      <c r="Q296" s="18">
        <f>IF('csv２'!Q96="","",'csv２'!Q96)</f>
        <v>0</v>
      </c>
      <c r="R296" s="18">
        <f t="shared" si="52"/>
        <v>0</v>
      </c>
      <c r="S296" s="18" t="str">
        <f>IF('csv２'!S96="","",'csv２'!S96)</f>
        <v/>
      </c>
      <c r="T296" s="18">
        <f>IF('csv２'!T96="","",'csv２'!T96)</f>
        <v>0</v>
      </c>
      <c r="U296" s="18">
        <f>IF('csv２'!U96="","",'csv２'!U96)</f>
        <v>0</v>
      </c>
      <c r="V296" s="18">
        <f t="shared" si="53"/>
        <v>0</v>
      </c>
      <c r="W296" s="18" t="str">
        <f>IF('csv２'!W96="","",'csv２'!W96)</f>
        <v/>
      </c>
      <c r="X296" s="18">
        <f>IF('csv２'!X96="","",'csv２'!X96)</f>
        <v>0</v>
      </c>
      <c r="Y296" s="18">
        <f>IF('csv２'!Y96="","",'csv２'!Y96)</f>
        <v>0</v>
      </c>
      <c r="Z296" s="18">
        <f t="shared" si="54"/>
        <v>0</v>
      </c>
      <c r="AA296" s="18" t="str">
        <f>IF('csv２'!AA96="","",'csv２'!AA96)</f>
        <v/>
      </c>
      <c r="AB296" s="18">
        <f>IF('csv２'!AB96="","",'csv２'!AB96)</f>
        <v>0</v>
      </c>
      <c r="AC296" s="18">
        <f>IF('csv２'!AC96="","",'csv２'!AC96)</f>
        <v>0</v>
      </c>
      <c r="AD296" s="18">
        <f t="shared" si="55"/>
        <v>0</v>
      </c>
      <c r="AE296" s="18" t="str">
        <f>IF('csv２'!AE96="","",'csv２'!AE96)</f>
        <v/>
      </c>
      <c r="AF296" s="18">
        <f>IF('csv２'!AF96="","",'csv２'!AF96)</f>
        <v>0</v>
      </c>
      <c r="AG296" s="18">
        <f>IF('csv２'!AG96="","",'csv２'!AG96)</f>
        <v>0</v>
      </c>
      <c r="AH296" s="18">
        <f t="shared" si="56"/>
        <v>0</v>
      </c>
      <c r="AJ296" s="18">
        <v>295</v>
      </c>
      <c r="AK296" s="18" t="str">
        <f t="shared" si="57"/>
        <v/>
      </c>
      <c r="AL296" s="18" t="str">
        <f t="shared" si="58"/>
        <v/>
      </c>
      <c r="AM296" s="18" t="str">
        <f t="shared" si="59"/>
        <v/>
      </c>
      <c r="AN296" s="18" t="str">
        <f t="shared" si="60"/>
        <v/>
      </c>
      <c r="AO296" s="18" t="e">
        <f t="shared" si="61"/>
        <v>#N/A</v>
      </c>
      <c r="AP296" s="18" t="str">
        <f t="shared" si="62"/>
        <v/>
      </c>
    </row>
    <row r="297" spans="1:42">
      <c r="A297" s="18">
        <f>COUNT(E$2:E297)</f>
        <v>0</v>
      </c>
      <c r="B297" s="18" t="str">
        <f>IF('csv２'!B97="","",'csv２'!B97)</f>
        <v/>
      </c>
      <c r="C297" s="18" t="str">
        <f>IF('csv２'!C97="","",'csv２'!C97)</f>
        <v/>
      </c>
      <c r="D297" s="18" t="str">
        <f>IF('csv２'!D97="","",'csv２'!D97)</f>
        <v/>
      </c>
      <c r="E297" s="18" t="str">
        <f>IF('csv２'!E97="","",'csv２'!E97)</f>
        <v/>
      </c>
      <c r="F297" s="18" t="str">
        <f>IF('csv２'!F97="","",'csv２'!F97)</f>
        <v/>
      </c>
      <c r="G297" s="18" t="str">
        <f>IF('csv２'!G97="","",'csv２'!G97)</f>
        <v/>
      </c>
      <c r="H297" s="18" t="str">
        <f>IF('csv２'!H97="","",'csv２'!H97)</f>
        <v/>
      </c>
      <c r="I297" s="18" t="str">
        <f>IF('csv２'!I97="","",'csv２'!I97)</f>
        <v/>
      </c>
      <c r="J297" s="18" t="str">
        <f>IF('csv２'!J97="","",'csv２'!J97)</f>
        <v/>
      </c>
      <c r="K297" s="18" t="str">
        <f>IF('csv２'!K97="","",'csv２'!K97)</f>
        <v/>
      </c>
      <c r="L297" s="18">
        <f>IF('csv２'!L97="","",'csv２'!L97)</f>
        <v>95</v>
      </c>
      <c r="M297" s="18" t="str">
        <f>IF('csv２'!M97="","",'csv２'!M97)</f>
        <v/>
      </c>
      <c r="N297" s="18" t="str">
        <f>IF('csv２'!N97="","",'csv２'!N97)</f>
        <v/>
      </c>
      <c r="O297" s="18" t="str">
        <f>IF('csv２'!O97="","",'csv２'!O97)</f>
        <v/>
      </c>
      <c r="P297" s="18">
        <f>IF('csv２'!P97="","",'csv２'!P97)</f>
        <v>0</v>
      </c>
      <c r="Q297" s="18">
        <f>IF('csv２'!Q97="","",'csv２'!Q97)</f>
        <v>0</v>
      </c>
      <c r="R297" s="18">
        <f t="shared" si="52"/>
        <v>0</v>
      </c>
      <c r="S297" s="18" t="str">
        <f>IF('csv２'!S97="","",'csv２'!S97)</f>
        <v/>
      </c>
      <c r="T297" s="18">
        <f>IF('csv２'!T97="","",'csv２'!T97)</f>
        <v>0</v>
      </c>
      <c r="U297" s="18">
        <f>IF('csv２'!U97="","",'csv２'!U97)</f>
        <v>0</v>
      </c>
      <c r="V297" s="18">
        <f t="shared" si="53"/>
        <v>0</v>
      </c>
      <c r="W297" s="18" t="str">
        <f>IF('csv２'!W97="","",'csv２'!W97)</f>
        <v/>
      </c>
      <c r="X297" s="18">
        <f>IF('csv２'!X97="","",'csv２'!X97)</f>
        <v>0</v>
      </c>
      <c r="Y297" s="18">
        <f>IF('csv２'!Y97="","",'csv２'!Y97)</f>
        <v>0</v>
      </c>
      <c r="Z297" s="18">
        <f t="shared" si="54"/>
        <v>0</v>
      </c>
      <c r="AA297" s="18" t="str">
        <f>IF('csv２'!AA97="","",'csv２'!AA97)</f>
        <v/>
      </c>
      <c r="AB297" s="18">
        <f>IF('csv２'!AB97="","",'csv２'!AB97)</f>
        <v>0</v>
      </c>
      <c r="AC297" s="18">
        <f>IF('csv２'!AC97="","",'csv２'!AC97)</f>
        <v>0</v>
      </c>
      <c r="AD297" s="18">
        <f t="shared" si="55"/>
        <v>0</v>
      </c>
      <c r="AE297" s="18" t="str">
        <f>IF('csv２'!AE97="","",'csv２'!AE97)</f>
        <v/>
      </c>
      <c r="AF297" s="18">
        <f>IF('csv２'!AF97="","",'csv２'!AF97)</f>
        <v>0</v>
      </c>
      <c r="AG297" s="18">
        <f>IF('csv２'!AG97="","",'csv２'!AG97)</f>
        <v>0</v>
      </c>
      <c r="AH297" s="18">
        <f t="shared" si="56"/>
        <v>0</v>
      </c>
      <c r="AJ297" s="18">
        <v>296</v>
      </c>
      <c r="AK297" s="18" t="str">
        <f t="shared" si="57"/>
        <v/>
      </c>
      <c r="AL297" s="18" t="str">
        <f t="shared" si="58"/>
        <v/>
      </c>
      <c r="AM297" s="18" t="str">
        <f t="shared" si="59"/>
        <v/>
      </c>
      <c r="AN297" s="18" t="str">
        <f t="shared" si="60"/>
        <v/>
      </c>
      <c r="AO297" s="18" t="e">
        <f t="shared" si="61"/>
        <v>#N/A</v>
      </c>
      <c r="AP297" s="18" t="str">
        <f t="shared" si="62"/>
        <v/>
      </c>
    </row>
    <row r="298" spans="1:42">
      <c r="A298" s="18">
        <f>COUNT(E$2:E298)</f>
        <v>0</v>
      </c>
      <c r="B298" s="18" t="str">
        <f>IF('csv２'!B98="","",'csv２'!B98)</f>
        <v/>
      </c>
      <c r="C298" s="18" t="str">
        <f>IF('csv２'!C98="","",'csv２'!C98)</f>
        <v/>
      </c>
      <c r="D298" s="18" t="str">
        <f>IF('csv２'!D98="","",'csv２'!D98)</f>
        <v/>
      </c>
      <c r="E298" s="18" t="str">
        <f>IF('csv２'!E98="","",'csv２'!E98)</f>
        <v/>
      </c>
      <c r="F298" s="18" t="str">
        <f>IF('csv２'!F98="","",'csv２'!F98)</f>
        <v/>
      </c>
      <c r="G298" s="18" t="str">
        <f>IF('csv２'!G98="","",'csv２'!G98)</f>
        <v/>
      </c>
      <c r="H298" s="18" t="str">
        <f>IF('csv２'!H98="","",'csv２'!H98)</f>
        <v/>
      </c>
      <c r="I298" s="18" t="str">
        <f>IF('csv２'!I98="","",'csv２'!I98)</f>
        <v/>
      </c>
      <c r="J298" s="18" t="str">
        <f>IF('csv２'!J98="","",'csv２'!J98)</f>
        <v/>
      </c>
      <c r="K298" s="18" t="str">
        <f>IF('csv２'!K98="","",'csv２'!K98)</f>
        <v/>
      </c>
      <c r="L298" s="18">
        <f>IF('csv２'!L98="","",'csv２'!L98)</f>
        <v>96</v>
      </c>
      <c r="M298" s="18" t="str">
        <f>IF('csv２'!M98="","",'csv２'!M98)</f>
        <v/>
      </c>
      <c r="N298" s="18" t="str">
        <f>IF('csv２'!N98="","",'csv２'!N98)</f>
        <v/>
      </c>
      <c r="O298" s="18" t="str">
        <f>IF('csv２'!O98="","",'csv２'!O98)</f>
        <v/>
      </c>
      <c r="P298" s="18">
        <f>IF('csv２'!P98="","",'csv２'!P98)</f>
        <v>0</v>
      </c>
      <c r="Q298" s="18">
        <f>IF('csv２'!Q98="","",'csv２'!Q98)</f>
        <v>0</v>
      </c>
      <c r="R298" s="18">
        <f t="shared" si="52"/>
        <v>0</v>
      </c>
      <c r="S298" s="18" t="str">
        <f>IF('csv２'!S98="","",'csv２'!S98)</f>
        <v/>
      </c>
      <c r="T298" s="18">
        <f>IF('csv２'!T98="","",'csv２'!T98)</f>
        <v>0</v>
      </c>
      <c r="U298" s="18">
        <f>IF('csv２'!U98="","",'csv２'!U98)</f>
        <v>0</v>
      </c>
      <c r="V298" s="18">
        <f t="shared" si="53"/>
        <v>0</v>
      </c>
      <c r="W298" s="18" t="str">
        <f>IF('csv２'!W98="","",'csv２'!W98)</f>
        <v/>
      </c>
      <c r="X298" s="18">
        <f>IF('csv２'!X98="","",'csv２'!X98)</f>
        <v>0</v>
      </c>
      <c r="Y298" s="18">
        <f>IF('csv２'!Y98="","",'csv２'!Y98)</f>
        <v>0</v>
      </c>
      <c r="Z298" s="18">
        <f t="shared" si="54"/>
        <v>0</v>
      </c>
      <c r="AA298" s="18" t="str">
        <f>IF('csv２'!AA98="","",'csv２'!AA98)</f>
        <v/>
      </c>
      <c r="AB298" s="18">
        <f>IF('csv２'!AB98="","",'csv２'!AB98)</f>
        <v>0</v>
      </c>
      <c r="AC298" s="18">
        <f>IF('csv２'!AC98="","",'csv２'!AC98)</f>
        <v>0</v>
      </c>
      <c r="AD298" s="18">
        <f t="shared" si="55"/>
        <v>0</v>
      </c>
      <c r="AE298" s="18" t="str">
        <f>IF('csv２'!AE98="","",'csv２'!AE98)</f>
        <v/>
      </c>
      <c r="AF298" s="18">
        <f>IF('csv２'!AF98="","",'csv２'!AF98)</f>
        <v>0</v>
      </c>
      <c r="AG298" s="18">
        <f>IF('csv２'!AG98="","",'csv２'!AG98)</f>
        <v>0</v>
      </c>
      <c r="AH298" s="18">
        <f t="shared" si="56"/>
        <v>0</v>
      </c>
      <c r="AJ298" s="18">
        <v>297</v>
      </c>
      <c r="AK298" s="18" t="str">
        <f t="shared" si="57"/>
        <v/>
      </c>
      <c r="AL298" s="18" t="str">
        <f t="shared" si="58"/>
        <v/>
      </c>
      <c r="AM298" s="18" t="str">
        <f t="shared" si="59"/>
        <v/>
      </c>
      <c r="AN298" s="18" t="str">
        <f t="shared" si="60"/>
        <v/>
      </c>
      <c r="AO298" s="18" t="e">
        <f t="shared" si="61"/>
        <v>#N/A</v>
      </c>
      <c r="AP298" s="18" t="str">
        <f t="shared" si="62"/>
        <v/>
      </c>
    </row>
    <row r="299" spans="1:42">
      <c r="A299" s="18">
        <f>COUNT(E$2:E299)</f>
        <v>0</v>
      </c>
      <c r="B299" s="18" t="str">
        <f>IF('csv２'!B99="","",'csv２'!B99)</f>
        <v/>
      </c>
      <c r="C299" s="18" t="str">
        <f>IF('csv２'!C99="","",'csv２'!C99)</f>
        <v/>
      </c>
      <c r="D299" s="18" t="str">
        <f>IF('csv２'!D99="","",'csv２'!D99)</f>
        <v/>
      </c>
      <c r="E299" s="18" t="str">
        <f>IF('csv２'!E99="","",'csv２'!E99)</f>
        <v/>
      </c>
      <c r="F299" s="18" t="str">
        <f>IF('csv２'!F99="","",'csv２'!F99)</f>
        <v/>
      </c>
      <c r="G299" s="18" t="str">
        <f>IF('csv２'!G99="","",'csv２'!G99)</f>
        <v/>
      </c>
      <c r="H299" s="18" t="str">
        <f>IF('csv２'!H99="","",'csv２'!H99)</f>
        <v/>
      </c>
      <c r="I299" s="18" t="str">
        <f>IF('csv２'!I99="","",'csv２'!I99)</f>
        <v/>
      </c>
      <c r="J299" s="18" t="str">
        <f>IF('csv２'!J99="","",'csv２'!J99)</f>
        <v/>
      </c>
      <c r="K299" s="18" t="str">
        <f>IF('csv２'!K99="","",'csv２'!K99)</f>
        <v/>
      </c>
      <c r="L299" s="18">
        <f>IF('csv２'!L99="","",'csv２'!L99)</f>
        <v>97</v>
      </c>
      <c r="M299" s="18" t="str">
        <f>IF('csv２'!M99="","",'csv２'!M99)</f>
        <v/>
      </c>
      <c r="N299" s="18" t="str">
        <f>IF('csv２'!N99="","",'csv２'!N99)</f>
        <v/>
      </c>
      <c r="O299" s="18" t="str">
        <f>IF('csv２'!O99="","",'csv２'!O99)</f>
        <v/>
      </c>
      <c r="P299" s="18">
        <f>IF('csv２'!P99="","",'csv２'!P99)</f>
        <v>0</v>
      </c>
      <c r="Q299" s="18">
        <f>IF('csv２'!Q99="","",'csv２'!Q99)</f>
        <v>0</v>
      </c>
      <c r="R299" s="18">
        <f t="shared" si="52"/>
        <v>0</v>
      </c>
      <c r="S299" s="18" t="str">
        <f>IF('csv２'!S99="","",'csv２'!S99)</f>
        <v/>
      </c>
      <c r="T299" s="18">
        <f>IF('csv２'!T99="","",'csv２'!T99)</f>
        <v>0</v>
      </c>
      <c r="U299" s="18">
        <f>IF('csv２'!U99="","",'csv２'!U99)</f>
        <v>0</v>
      </c>
      <c r="V299" s="18">
        <f t="shared" si="53"/>
        <v>0</v>
      </c>
      <c r="W299" s="18" t="str">
        <f>IF('csv２'!W99="","",'csv２'!W99)</f>
        <v/>
      </c>
      <c r="X299" s="18">
        <f>IF('csv２'!X99="","",'csv２'!X99)</f>
        <v>0</v>
      </c>
      <c r="Y299" s="18">
        <f>IF('csv２'!Y99="","",'csv２'!Y99)</f>
        <v>0</v>
      </c>
      <c r="Z299" s="18">
        <f t="shared" si="54"/>
        <v>0</v>
      </c>
      <c r="AA299" s="18" t="str">
        <f>IF('csv２'!AA99="","",'csv２'!AA99)</f>
        <v/>
      </c>
      <c r="AB299" s="18">
        <f>IF('csv２'!AB99="","",'csv２'!AB99)</f>
        <v>0</v>
      </c>
      <c r="AC299" s="18">
        <f>IF('csv２'!AC99="","",'csv２'!AC99)</f>
        <v>0</v>
      </c>
      <c r="AD299" s="18">
        <f t="shared" si="55"/>
        <v>0</v>
      </c>
      <c r="AE299" s="18" t="str">
        <f>IF('csv２'!AE99="","",'csv２'!AE99)</f>
        <v/>
      </c>
      <c r="AF299" s="18">
        <f>IF('csv２'!AF99="","",'csv２'!AF99)</f>
        <v>0</v>
      </c>
      <c r="AG299" s="18">
        <f>IF('csv２'!AG99="","",'csv２'!AG99)</f>
        <v>0</v>
      </c>
      <c r="AH299" s="18">
        <f t="shared" si="56"/>
        <v>0</v>
      </c>
      <c r="AJ299" s="18">
        <v>298</v>
      </c>
      <c r="AK299" s="18" t="str">
        <f t="shared" si="57"/>
        <v/>
      </c>
      <c r="AL299" s="18" t="str">
        <f t="shared" si="58"/>
        <v/>
      </c>
      <c r="AM299" s="18" t="str">
        <f t="shared" si="59"/>
        <v/>
      </c>
      <c r="AN299" s="18" t="str">
        <f t="shared" si="60"/>
        <v/>
      </c>
      <c r="AO299" s="18" t="e">
        <f t="shared" si="61"/>
        <v>#N/A</v>
      </c>
      <c r="AP299" s="18" t="str">
        <f t="shared" si="62"/>
        <v/>
      </c>
    </row>
    <row r="300" spans="1:42">
      <c r="A300" s="18">
        <f>COUNT(E$2:E300)</f>
        <v>0</v>
      </c>
      <c r="B300" s="18" t="str">
        <f>IF('csv２'!B100="","",'csv２'!B100)</f>
        <v/>
      </c>
      <c r="C300" s="18" t="str">
        <f>IF('csv２'!C100="","",'csv２'!C100)</f>
        <v/>
      </c>
      <c r="D300" s="18" t="str">
        <f>IF('csv２'!D100="","",'csv２'!D100)</f>
        <v/>
      </c>
      <c r="E300" s="18" t="str">
        <f>IF('csv２'!E100="","",'csv２'!E100)</f>
        <v/>
      </c>
      <c r="F300" s="18" t="str">
        <f>IF('csv２'!F100="","",'csv２'!F100)</f>
        <v/>
      </c>
      <c r="G300" s="18" t="str">
        <f>IF('csv２'!G100="","",'csv２'!G100)</f>
        <v/>
      </c>
      <c r="H300" s="18" t="str">
        <f>IF('csv２'!H100="","",'csv２'!H100)</f>
        <v/>
      </c>
      <c r="I300" s="18" t="str">
        <f>IF('csv２'!I100="","",'csv２'!I100)</f>
        <v/>
      </c>
      <c r="J300" s="18" t="str">
        <f>IF('csv２'!J100="","",'csv２'!J100)</f>
        <v/>
      </c>
      <c r="K300" s="18" t="str">
        <f>IF('csv２'!K100="","",'csv２'!K100)</f>
        <v/>
      </c>
      <c r="L300" s="18">
        <f>IF('csv２'!L100="","",'csv２'!L100)</f>
        <v>98</v>
      </c>
      <c r="M300" s="18" t="str">
        <f>IF('csv２'!M100="","",'csv２'!M100)</f>
        <v/>
      </c>
      <c r="N300" s="18" t="str">
        <f>IF('csv２'!N100="","",'csv２'!N100)</f>
        <v/>
      </c>
      <c r="O300" s="18" t="str">
        <f>IF('csv２'!O100="","",'csv２'!O100)</f>
        <v/>
      </c>
      <c r="P300" s="18">
        <f>IF('csv２'!P100="","",'csv２'!P100)</f>
        <v>0</v>
      </c>
      <c r="Q300" s="18">
        <f>IF('csv２'!Q100="","",'csv２'!Q100)</f>
        <v>0</v>
      </c>
      <c r="R300" s="18">
        <f t="shared" si="52"/>
        <v>0</v>
      </c>
      <c r="S300" s="18" t="str">
        <f>IF('csv２'!S100="","",'csv２'!S100)</f>
        <v/>
      </c>
      <c r="T300" s="18">
        <f>IF('csv２'!T100="","",'csv２'!T100)</f>
        <v>0</v>
      </c>
      <c r="U300" s="18">
        <f>IF('csv２'!U100="","",'csv２'!U100)</f>
        <v>0</v>
      </c>
      <c r="V300" s="18">
        <f t="shared" si="53"/>
        <v>0</v>
      </c>
      <c r="W300" s="18" t="str">
        <f>IF('csv２'!W100="","",'csv２'!W100)</f>
        <v/>
      </c>
      <c r="X300" s="18">
        <f>IF('csv２'!X100="","",'csv２'!X100)</f>
        <v>0</v>
      </c>
      <c r="Y300" s="18">
        <f>IF('csv２'!Y100="","",'csv２'!Y100)</f>
        <v>0</v>
      </c>
      <c r="Z300" s="18">
        <f t="shared" si="54"/>
        <v>0</v>
      </c>
      <c r="AA300" s="18" t="str">
        <f>IF('csv２'!AA100="","",'csv２'!AA100)</f>
        <v/>
      </c>
      <c r="AB300" s="18">
        <f>IF('csv２'!AB100="","",'csv２'!AB100)</f>
        <v>0</v>
      </c>
      <c r="AC300" s="18">
        <f>IF('csv２'!AC100="","",'csv２'!AC100)</f>
        <v>0</v>
      </c>
      <c r="AD300" s="18">
        <f t="shared" si="55"/>
        <v>0</v>
      </c>
      <c r="AE300" s="18" t="str">
        <f>IF('csv２'!AE100="","",'csv２'!AE100)</f>
        <v/>
      </c>
      <c r="AF300" s="18">
        <f>IF('csv２'!AF100="","",'csv２'!AF100)</f>
        <v>0</v>
      </c>
      <c r="AG300" s="18">
        <f>IF('csv２'!AG100="","",'csv２'!AG100)</f>
        <v>0</v>
      </c>
      <c r="AH300" s="18">
        <f t="shared" si="56"/>
        <v>0</v>
      </c>
      <c r="AJ300" s="18">
        <v>299</v>
      </c>
      <c r="AK300" s="18" t="str">
        <f t="shared" si="57"/>
        <v/>
      </c>
      <c r="AL300" s="18" t="str">
        <f t="shared" si="58"/>
        <v/>
      </c>
      <c r="AM300" s="18" t="str">
        <f t="shared" si="59"/>
        <v/>
      </c>
      <c r="AN300" s="18" t="str">
        <f t="shared" si="60"/>
        <v/>
      </c>
      <c r="AO300" s="18" t="e">
        <f t="shared" si="61"/>
        <v>#N/A</v>
      </c>
      <c r="AP300" s="18" t="str">
        <f t="shared" si="62"/>
        <v/>
      </c>
    </row>
    <row r="301" spans="1:42">
      <c r="A301" s="18">
        <f>COUNT(E$2:E301)</f>
        <v>0</v>
      </c>
      <c r="B301" s="18" t="str">
        <f>IF('csv２'!B101="","",'csv２'!B101)</f>
        <v/>
      </c>
      <c r="C301" s="18" t="str">
        <f>IF('csv２'!C101="","",'csv２'!C101)</f>
        <v/>
      </c>
      <c r="D301" s="18" t="str">
        <f>IF('csv２'!D101="","",'csv２'!D101)</f>
        <v/>
      </c>
      <c r="E301" s="18" t="str">
        <f>IF('csv２'!E101="","",'csv２'!E101)</f>
        <v/>
      </c>
      <c r="F301" s="18" t="str">
        <f>IF('csv２'!F101="","",'csv２'!F101)</f>
        <v/>
      </c>
      <c r="G301" s="18" t="str">
        <f>IF('csv２'!G101="","",'csv２'!G101)</f>
        <v/>
      </c>
      <c r="H301" s="18" t="str">
        <f>IF('csv２'!H101="","",'csv２'!H101)</f>
        <v/>
      </c>
      <c r="I301" s="18" t="str">
        <f>IF('csv２'!I101="","",'csv２'!I101)</f>
        <v/>
      </c>
      <c r="J301" s="18" t="str">
        <f>IF('csv２'!J101="","",'csv２'!J101)</f>
        <v/>
      </c>
      <c r="K301" s="18" t="str">
        <f>IF('csv２'!K101="","",'csv２'!K101)</f>
        <v/>
      </c>
      <c r="L301" s="18">
        <f>IF('csv２'!L101="","",'csv２'!L101)</f>
        <v>99</v>
      </c>
      <c r="M301" s="18" t="str">
        <f>IF('csv２'!M101="","",'csv２'!M101)</f>
        <v/>
      </c>
      <c r="N301" s="18" t="str">
        <f>IF('csv２'!N101="","",'csv２'!N101)</f>
        <v/>
      </c>
      <c r="O301" s="18" t="str">
        <f>IF('csv２'!O101="","",'csv２'!O101)</f>
        <v/>
      </c>
      <c r="P301" s="18">
        <f>IF('csv２'!P101="","",'csv２'!P101)</f>
        <v>0</v>
      </c>
      <c r="Q301" s="18">
        <f>IF('csv２'!Q101="","",'csv２'!Q101)</f>
        <v>0</v>
      </c>
      <c r="R301" s="18">
        <f t="shared" si="52"/>
        <v>0</v>
      </c>
      <c r="S301" s="18" t="str">
        <f>IF('csv２'!S101="","",'csv２'!S101)</f>
        <v/>
      </c>
      <c r="T301" s="18">
        <f>IF('csv２'!T101="","",'csv２'!T101)</f>
        <v>0</v>
      </c>
      <c r="U301" s="18">
        <f>IF('csv２'!U101="","",'csv２'!U101)</f>
        <v>0</v>
      </c>
      <c r="V301" s="18">
        <f t="shared" si="53"/>
        <v>0</v>
      </c>
      <c r="W301" s="18" t="str">
        <f>IF('csv２'!W101="","",'csv２'!W101)</f>
        <v/>
      </c>
      <c r="X301" s="18">
        <f>IF('csv２'!X101="","",'csv２'!X101)</f>
        <v>0</v>
      </c>
      <c r="Y301" s="18">
        <f>IF('csv２'!Y101="","",'csv２'!Y101)</f>
        <v>0</v>
      </c>
      <c r="Z301" s="18">
        <f t="shared" si="54"/>
        <v>0</v>
      </c>
      <c r="AA301" s="18" t="str">
        <f>IF('csv２'!AA101="","",'csv２'!AA101)</f>
        <v/>
      </c>
      <c r="AB301" s="18">
        <f>IF('csv２'!AB101="","",'csv２'!AB101)</f>
        <v>0</v>
      </c>
      <c r="AC301" s="18">
        <f>IF('csv２'!AC101="","",'csv２'!AC101)</f>
        <v>0</v>
      </c>
      <c r="AD301" s="18">
        <f t="shared" si="55"/>
        <v>0</v>
      </c>
      <c r="AE301" s="18" t="str">
        <f>IF('csv２'!AE101="","",'csv２'!AE101)</f>
        <v/>
      </c>
      <c r="AF301" s="18">
        <f>IF('csv２'!AF101="","",'csv２'!AF101)</f>
        <v>0</v>
      </c>
      <c r="AG301" s="18">
        <f>IF('csv２'!AG101="","",'csv２'!AG101)</f>
        <v>0</v>
      </c>
      <c r="AH301" s="18">
        <f t="shared" si="56"/>
        <v>0</v>
      </c>
      <c r="AJ301" s="18">
        <v>300</v>
      </c>
      <c r="AK301" s="18" t="str">
        <f t="shared" si="57"/>
        <v/>
      </c>
      <c r="AL301" s="18" t="str">
        <f t="shared" si="58"/>
        <v/>
      </c>
      <c r="AM301" s="18" t="str">
        <f t="shared" si="59"/>
        <v/>
      </c>
      <c r="AN301" s="18" t="str">
        <f t="shared" si="60"/>
        <v/>
      </c>
      <c r="AO301" s="18" t="e">
        <f t="shared" si="61"/>
        <v>#N/A</v>
      </c>
      <c r="AP301" s="18" t="str">
        <f t="shared" si="62"/>
        <v/>
      </c>
    </row>
    <row r="302" spans="1:42">
      <c r="A302" s="18">
        <f>COUNT(E$2:E302)</f>
        <v>0</v>
      </c>
      <c r="B302" s="18" t="str">
        <f>IF('csv２'!B102="","",'csv２'!B102)</f>
        <v/>
      </c>
      <c r="C302" s="18" t="str">
        <f>IF('csv２'!C102="","",'csv２'!C102)</f>
        <v/>
      </c>
      <c r="D302" s="18" t="str">
        <f>IF('csv２'!D102="","",'csv２'!D102)</f>
        <v/>
      </c>
      <c r="E302" s="18" t="str">
        <f>IF('csv２'!E102="","",'csv２'!E102)</f>
        <v/>
      </c>
      <c r="F302" s="18" t="str">
        <f>IF('csv２'!F102="","",'csv２'!F102)</f>
        <v/>
      </c>
      <c r="G302" s="18" t="str">
        <f>IF('csv２'!G102="","",'csv２'!G102)</f>
        <v/>
      </c>
      <c r="H302" s="18" t="str">
        <f>IF('csv２'!H102="","",'csv２'!H102)</f>
        <v/>
      </c>
      <c r="I302" s="18" t="str">
        <f>IF('csv２'!I102="","",'csv２'!I102)</f>
        <v/>
      </c>
      <c r="J302" s="18" t="str">
        <f>IF('csv２'!J102="","",'csv２'!J102)</f>
        <v/>
      </c>
      <c r="K302" s="18" t="str">
        <f>IF('csv２'!K102="","",'csv２'!K102)</f>
        <v/>
      </c>
      <c r="L302" s="18">
        <f>IF('csv２'!L102="","",'csv２'!L102)</f>
        <v>100</v>
      </c>
      <c r="M302" s="18" t="str">
        <f>IF('csv２'!M102="","",'csv２'!M102)</f>
        <v/>
      </c>
      <c r="N302" s="18" t="str">
        <f>IF('csv２'!N102="","",'csv２'!N102)</f>
        <v/>
      </c>
      <c r="O302" s="18" t="str">
        <f>IF('csv２'!O102="","",'csv２'!O102)</f>
        <v/>
      </c>
      <c r="P302" s="18">
        <f>IF('csv２'!P102="","",'csv２'!P102)</f>
        <v>0</v>
      </c>
      <c r="Q302" s="18">
        <f>IF('csv２'!Q102="","",'csv２'!Q102)</f>
        <v>0</v>
      </c>
      <c r="R302" s="18">
        <f t="shared" si="52"/>
        <v>0</v>
      </c>
      <c r="S302" s="18" t="str">
        <f>IF('csv２'!S102="","",'csv２'!S102)</f>
        <v/>
      </c>
      <c r="T302" s="18">
        <f>IF('csv２'!T102="","",'csv２'!T102)</f>
        <v>0</v>
      </c>
      <c r="U302" s="18">
        <f>IF('csv２'!U102="","",'csv２'!U102)</f>
        <v>0</v>
      </c>
      <c r="V302" s="18">
        <f t="shared" si="53"/>
        <v>0</v>
      </c>
      <c r="W302" s="18" t="str">
        <f>IF('csv２'!W102="","",'csv２'!W102)</f>
        <v/>
      </c>
      <c r="X302" s="18">
        <f>IF('csv２'!X102="","",'csv２'!X102)</f>
        <v>0</v>
      </c>
      <c r="Y302" s="18">
        <f>IF('csv２'!Y102="","",'csv２'!Y102)</f>
        <v>0</v>
      </c>
      <c r="Z302" s="18">
        <f t="shared" si="54"/>
        <v>0</v>
      </c>
      <c r="AA302" s="18" t="str">
        <f>IF('csv２'!AA102="","",'csv２'!AA102)</f>
        <v/>
      </c>
      <c r="AB302" s="18">
        <f>IF('csv２'!AB102="","",'csv２'!AB102)</f>
        <v>0</v>
      </c>
      <c r="AC302" s="18">
        <f>IF('csv２'!AC102="","",'csv２'!AC102)</f>
        <v>0</v>
      </c>
      <c r="AD302" s="18">
        <f t="shared" si="55"/>
        <v>0</v>
      </c>
      <c r="AE302" s="18" t="str">
        <f>IF('csv２'!AE102="","",'csv２'!AE102)</f>
        <v/>
      </c>
      <c r="AF302" s="18">
        <f>IF('csv２'!AF102="","",'csv２'!AF102)</f>
        <v>0</v>
      </c>
      <c r="AG302" s="18">
        <f>IF('csv２'!AG102="","",'csv２'!AG102)</f>
        <v>0</v>
      </c>
      <c r="AH302" s="18">
        <f t="shared" si="56"/>
        <v>0</v>
      </c>
      <c r="AJ302" s="18">
        <v>301</v>
      </c>
      <c r="AK302" s="18" t="str">
        <f t="shared" si="57"/>
        <v/>
      </c>
      <c r="AL302" s="18" t="str">
        <f t="shared" si="58"/>
        <v/>
      </c>
      <c r="AM302" s="18" t="str">
        <f t="shared" si="59"/>
        <v/>
      </c>
      <c r="AN302" s="18" t="str">
        <f t="shared" si="60"/>
        <v/>
      </c>
      <c r="AO302" s="18" t="e">
        <f t="shared" si="61"/>
        <v>#N/A</v>
      </c>
      <c r="AP302" s="18" t="str">
        <f t="shared" si="62"/>
        <v/>
      </c>
    </row>
    <row r="303" spans="1:42">
      <c r="A303" s="18">
        <f>COUNT(E$2:E303)</f>
        <v>0</v>
      </c>
      <c r="B303" s="18" t="str">
        <f>IF('csv２'!B103="","",'csv２'!B103)</f>
        <v/>
      </c>
      <c r="C303" s="18" t="str">
        <f>IF('csv２'!C103="","",'csv２'!C103)</f>
        <v/>
      </c>
      <c r="D303" s="18" t="str">
        <f>IF('csv２'!D103="","",'csv２'!D103)</f>
        <v/>
      </c>
      <c r="E303" s="18" t="str">
        <f>IF('csv２'!E103="","",'csv２'!E103)</f>
        <v/>
      </c>
      <c r="F303" s="18" t="str">
        <f>IF('csv２'!F103="","",'csv２'!F103)</f>
        <v/>
      </c>
      <c r="G303" s="18" t="str">
        <f>IF('csv２'!G103="","",'csv２'!G103)</f>
        <v/>
      </c>
      <c r="H303" s="18" t="str">
        <f>IF('csv２'!H103="","",'csv２'!H103)</f>
        <v/>
      </c>
      <c r="I303" s="18" t="str">
        <f>IF('csv２'!I103="","",'csv２'!I103)</f>
        <v/>
      </c>
      <c r="J303" s="18" t="str">
        <f>IF('csv２'!J103="","",'csv２'!J103)</f>
        <v/>
      </c>
      <c r="K303" s="18" t="str">
        <f>IF('csv２'!K103="","",'csv２'!K103)</f>
        <v/>
      </c>
      <c r="L303" s="18">
        <f>IF('csv２'!L103="","",'csv２'!L103)</f>
        <v>101</v>
      </c>
      <c r="M303" s="18" t="str">
        <f>IF('csv２'!M103="","",'csv２'!M103)</f>
        <v/>
      </c>
      <c r="N303" s="18" t="str">
        <f>IF('csv２'!N103="","",'csv２'!N103)</f>
        <v/>
      </c>
      <c r="O303" s="18" t="str">
        <f>IF('csv２'!O103="","",'csv２'!O103)</f>
        <v/>
      </c>
      <c r="P303" s="18">
        <f>IF('csv２'!P103="","",'csv２'!P103)</f>
        <v>0</v>
      </c>
      <c r="Q303" s="18">
        <f>IF('csv２'!Q103="","",'csv２'!Q103)</f>
        <v>0</v>
      </c>
      <c r="R303" s="18">
        <f t="shared" si="52"/>
        <v>0</v>
      </c>
      <c r="S303" s="18" t="str">
        <f>IF('csv２'!S103="","",'csv２'!S103)</f>
        <v/>
      </c>
      <c r="T303" s="18">
        <f>IF('csv２'!T103="","",'csv２'!T103)</f>
        <v>0</v>
      </c>
      <c r="U303" s="18">
        <f>IF('csv２'!U103="","",'csv２'!U103)</f>
        <v>0</v>
      </c>
      <c r="V303" s="18">
        <f t="shared" si="53"/>
        <v>0</v>
      </c>
      <c r="W303" s="18" t="str">
        <f>IF('csv２'!W103="","",'csv２'!W103)</f>
        <v/>
      </c>
      <c r="X303" s="18">
        <f>IF('csv２'!X103="","",'csv２'!X103)</f>
        <v>0</v>
      </c>
      <c r="Y303" s="18">
        <f>IF('csv２'!Y103="","",'csv２'!Y103)</f>
        <v>0</v>
      </c>
      <c r="Z303" s="18">
        <f t="shared" si="54"/>
        <v>0</v>
      </c>
      <c r="AA303" s="18" t="str">
        <f>IF('csv２'!AA103="","",'csv２'!AA103)</f>
        <v/>
      </c>
      <c r="AB303" s="18">
        <f>IF('csv２'!AB103="","",'csv２'!AB103)</f>
        <v>0</v>
      </c>
      <c r="AC303" s="18">
        <f>IF('csv２'!AC103="","",'csv２'!AC103)</f>
        <v>0</v>
      </c>
      <c r="AD303" s="18">
        <f t="shared" si="55"/>
        <v>0</v>
      </c>
      <c r="AE303" s="18" t="str">
        <f>IF('csv２'!AE103="","",'csv２'!AE103)</f>
        <v/>
      </c>
      <c r="AF303" s="18">
        <f>IF('csv２'!AF103="","",'csv２'!AF103)</f>
        <v>0</v>
      </c>
      <c r="AG303" s="18">
        <f>IF('csv２'!AG103="","",'csv２'!AG103)</f>
        <v>0</v>
      </c>
      <c r="AH303" s="18">
        <f t="shared" si="56"/>
        <v>0</v>
      </c>
      <c r="AJ303" s="18">
        <v>302</v>
      </c>
      <c r="AK303" s="18" t="str">
        <f t="shared" si="57"/>
        <v/>
      </c>
      <c r="AL303" s="18" t="str">
        <f t="shared" si="58"/>
        <v/>
      </c>
      <c r="AM303" s="18" t="str">
        <f t="shared" si="59"/>
        <v/>
      </c>
      <c r="AN303" s="18" t="str">
        <f t="shared" si="60"/>
        <v/>
      </c>
      <c r="AO303" s="18" t="e">
        <f t="shared" si="61"/>
        <v>#N/A</v>
      </c>
      <c r="AP303" s="18" t="str">
        <f t="shared" si="62"/>
        <v/>
      </c>
    </row>
    <row r="304" spans="1:42">
      <c r="A304" s="18">
        <f>COUNT(E$2:E304)</f>
        <v>0</v>
      </c>
      <c r="B304" s="18" t="str">
        <f>IF('csv２'!B104="","",'csv２'!B104)</f>
        <v/>
      </c>
      <c r="C304" s="18" t="str">
        <f>IF('csv２'!C104="","",'csv２'!C104)</f>
        <v/>
      </c>
      <c r="D304" s="18" t="str">
        <f>IF('csv２'!D104="","",'csv２'!D104)</f>
        <v/>
      </c>
      <c r="E304" s="18" t="str">
        <f>IF('csv２'!E104="","",'csv２'!E104)</f>
        <v/>
      </c>
      <c r="F304" s="18" t="str">
        <f>IF('csv２'!F104="","",'csv２'!F104)</f>
        <v/>
      </c>
      <c r="G304" s="18" t="str">
        <f>IF('csv２'!G104="","",'csv２'!G104)</f>
        <v/>
      </c>
      <c r="H304" s="18" t="str">
        <f>IF('csv２'!H104="","",'csv２'!H104)</f>
        <v/>
      </c>
      <c r="I304" s="18" t="str">
        <f>IF('csv２'!I104="","",'csv２'!I104)</f>
        <v/>
      </c>
      <c r="J304" s="18" t="str">
        <f>IF('csv２'!J104="","",'csv２'!J104)</f>
        <v/>
      </c>
      <c r="K304" s="18" t="str">
        <f>IF('csv２'!K104="","",'csv２'!K104)</f>
        <v/>
      </c>
      <c r="L304" s="18">
        <f>IF('csv２'!L104="","",'csv２'!L104)</f>
        <v>102</v>
      </c>
      <c r="M304" s="18" t="str">
        <f>IF('csv２'!M104="","",'csv２'!M104)</f>
        <v/>
      </c>
      <c r="N304" s="18" t="str">
        <f>IF('csv２'!N104="","",'csv２'!N104)</f>
        <v/>
      </c>
      <c r="O304" s="18" t="str">
        <f>IF('csv２'!O104="","",'csv２'!O104)</f>
        <v/>
      </c>
      <c r="P304" s="18">
        <f>IF('csv２'!P104="","",'csv２'!P104)</f>
        <v>0</v>
      </c>
      <c r="Q304" s="18">
        <f>IF('csv２'!Q104="","",'csv２'!Q104)</f>
        <v>0</v>
      </c>
      <c r="R304" s="18">
        <f t="shared" si="52"/>
        <v>0</v>
      </c>
      <c r="S304" s="18" t="str">
        <f>IF('csv２'!S104="","",'csv２'!S104)</f>
        <v/>
      </c>
      <c r="T304" s="18">
        <f>IF('csv２'!T104="","",'csv２'!T104)</f>
        <v>0</v>
      </c>
      <c r="U304" s="18">
        <f>IF('csv２'!U104="","",'csv２'!U104)</f>
        <v>0</v>
      </c>
      <c r="V304" s="18">
        <f t="shared" si="53"/>
        <v>0</v>
      </c>
      <c r="W304" s="18" t="str">
        <f>IF('csv２'!W104="","",'csv２'!W104)</f>
        <v/>
      </c>
      <c r="X304" s="18">
        <f>IF('csv２'!X104="","",'csv２'!X104)</f>
        <v>0</v>
      </c>
      <c r="Y304" s="18">
        <f>IF('csv２'!Y104="","",'csv２'!Y104)</f>
        <v>0</v>
      </c>
      <c r="Z304" s="18">
        <f t="shared" si="54"/>
        <v>0</v>
      </c>
      <c r="AA304" s="18" t="str">
        <f>IF('csv２'!AA104="","",'csv２'!AA104)</f>
        <v/>
      </c>
      <c r="AB304" s="18">
        <f>IF('csv２'!AB104="","",'csv２'!AB104)</f>
        <v>0</v>
      </c>
      <c r="AC304" s="18">
        <f>IF('csv２'!AC104="","",'csv２'!AC104)</f>
        <v>0</v>
      </c>
      <c r="AD304" s="18">
        <f t="shared" si="55"/>
        <v>0</v>
      </c>
      <c r="AE304" s="18" t="str">
        <f>IF('csv２'!AE104="","",'csv２'!AE104)</f>
        <v/>
      </c>
      <c r="AF304" s="18">
        <f>IF('csv２'!AF104="","",'csv２'!AF104)</f>
        <v>0</v>
      </c>
      <c r="AG304" s="18">
        <f>IF('csv２'!AG104="","",'csv２'!AG104)</f>
        <v>0</v>
      </c>
      <c r="AH304" s="18">
        <f t="shared" si="56"/>
        <v>0</v>
      </c>
      <c r="AJ304" s="18">
        <v>303</v>
      </c>
      <c r="AK304" s="18" t="str">
        <f t="shared" si="57"/>
        <v/>
      </c>
      <c r="AL304" s="18" t="str">
        <f t="shared" si="58"/>
        <v/>
      </c>
      <c r="AM304" s="18" t="str">
        <f t="shared" si="59"/>
        <v/>
      </c>
      <c r="AN304" s="18" t="str">
        <f t="shared" si="60"/>
        <v/>
      </c>
      <c r="AO304" s="18" t="e">
        <f t="shared" si="61"/>
        <v>#N/A</v>
      </c>
      <c r="AP304" s="18" t="str">
        <f t="shared" si="62"/>
        <v/>
      </c>
    </row>
    <row r="305" spans="1:42">
      <c r="A305" s="18">
        <f>COUNT(E$2:E305)</f>
        <v>0</v>
      </c>
      <c r="B305" s="18" t="str">
        <f>IF('csv２'!B105="","",'csv２'!B105)</f>
        <v/>
      </c>
      <c r="C305" s="18" t="str">
        <f>IF('csv２'!C105="","",'csv２'!C105)</f>
        <v/>
      </c>
      <c r="D305" s="18" t="str">
        <f>IF('csv２'!D105="","",'csv２'!D105)</f>
        <v/>
      </c>
      <c r="E305" s="18" t="str">
        <f>IF('csv２'!E105="","",'csv２'!E105)</f>
        <v/>
      </c>
      <c r="F305" s="18" t="str">
        <f>IF('csv２'!F105="","",'csv２'!F105)</f>
        <v/>
      </c>
      <c r="G305" s="18" t="str">
        <f>IF('csv２'!G105="","",'csv２'!G105)</f>
        <v/>
      </c>
      <c r="H305" s="18" t="str">
        <f>IF('csv２'!H105="","",'csv２'!H105)</f>
        <v/>
      </c>
      <c r="I305" s="18" t="str">
        <f>IF('csv２'!I105="","",'csv２'!I105)</f>
        <v/>
      </c>
      <c r="J305" s="18" t="str">
        <f>IF('csv２'!J105="","",'csv２'!J105)</f>
        <v/>
      </c>
      <c r="K305" s="18" t="str">
        <f>IF('csv２'!K105="","",'csv２'!K105)</f>
        <v/>
      </c>
      <c r="L305" s="18">
        <f>IF('csv２'!L105="","",'csv２'!L105)</f>
        <v>103</v>
      </c>
      <c r="M305" s="18" t="str">
        <f>IF('csv２'!M105="","",'csv２'!M105)</f>
        <v/>
      </c>
      <c r="N305" s="18" t="str">
        <f>IF('csv２'!N105="","",'csv２'!N105)</f>
        <v/>
      </c>
      <c r="O305" s="18" t="str">
        <f>IF('csv２'!O105="","",'csv２'!O105)</f>
        <v/>
      </c>
      <c r="P305" s="18">
        <f>IF('csv２'!P105="","",'csv２'!P105)</f>
        <v>0</v>
      </c>
      <c r="Q305" s="18">
        <f>IF('csv２'!Q105="","",'csv２'!Q105)</f>
        <v>0</v>
      </c>
      <c r="R305" s="18">
        <f t="shared" si="52"/>
        <v>0</v>
      </c>
      <c r="S305" s="18" t="str">
        <f>IF('csv２'!S105="","",'csv２'!S105)</f>
        <v/>
      </c>
      <c r="T305" s="18">
        <f>IF('csv２'!T105="","",'csv２'!T105)</f>
        <v>0</v>
      </c>
      <c r="U305" s="18">
        <f>IF('csv２'!U105="","",'csv２'!U105)</f>
        <v>0</v>
      </c>
      <c r="V305" s="18">
        <f t="shared" si="53"/>
        <v>0</v>
      </c>
      <c r="W305" s="18" t="str">
        <f>IF('csv２'!W105="","",'csv２'!W105)</f>
        <v/>
      </c>
      <c r="X305" s="18">
        <f>IF('csv２'!X105="","",'csv２'!X105)</f>
        <v>0</v>
      </c>
      <c r="Y305" s="18">
        <f>IF('csv２'!Y105="","",'csv２'!Y105)</f>
        <v>0</v>
      </c>
      <c r="Z305" s="18">
        <f t="shared" si="54"/>
        <v>0</v>
      </c>
      <c r="AA305" s="18" t="str">
        <f>IF('csv２'!AA105="","",'csv２'!AA105)</f>
        <v/>
      </c>
      <c r="AB305" s="18">
        <f>IF('csv２'!AB105="","",'csv２'!AB105)</f>
        <v>0</v>
      </c>
      <c r="AC305" s="18">
        <f>IF('csv２'!AC105="","",'csv２'!AC105)</f>
        <v>0</v>
      </c>
      <c r="AD305" s="18">
        <f t="shared" si="55"/>
        <v>0</v>
      </c>
      <c r="AE305" s="18" t="str">
        <f>IF('csv２'!AE105="","",'csv２'!AE105)</f>
        <v/>
      </c>
      <c r="AF305" s="18">
        <f>IF('csv２'!AF105="","",'csv２'!AF105)</f>
        <v>0</v>
      </c>
      <c r="AG305" s="18">
        <f>IF('csv２'!AG105="","",'csv２'!AG105)</f>
        <v>0</v>
      </c>
      <c r="AH305" s="18">
        <f t="shared" si="56"/>
        <v>0</v>
      </c>
      <c r="AJ305" s="18">
        <v>304</v>
      </c>
      <c r="AK305" s="18" t="str">
        <f t="shared" si="57"/>
        <v/>
      </c>
      <c r="AL305" s="18" t="str">
        <f t="shared" si="58"/>
        <v/>
      </c>
      <c r="AM305" s="18" t="str">
        <f t="shared" si="59"/>
        <v/>
      </c>
      <c r="AN305" s="18" t="str">
        <f t="shared" si="60"/>
        <v/>
      </c>
      <c r="AO305" s="18" t="e">
        <f t="shared" si="61"/>
        <v>#N/A</v>
      </c>
      <c r="AP305" s="18" t="str">
        <f t="shared" si="62"/>
        <v/>
      </c>
    </row>
    <row r="306" spans="1:42">
      <c r="A306" s="18">
        <f>COUNT(E$2:E306)</f>
        <v>0</v>
      </c>
      <c r="B306" s="18" t="str">
        <f>IF('csv２'!B106="","",'csv２'!B106)</f>
        <v/>
      </c>
      <c r="C306" s="18" t="str">
        <f>IF('csv２'!C106="","",'csv２'!C106)</f>
        <v/>
      </c>
      <c r="D306" s="18" t="str">
        <f>IF('csv２'!D106="","",'csv２'!D106)</f>
        <v/>
      </c>
      <c r="E306" s="18" t="str">
        <f>IF('csv２'!E106="","",'csv２'!E106)</f>
        <v/>
      </c>
      <c r="F306" s="18" t="str">
        <f>IF('csv２'!F106="","",'csv２'!F106)</f>
        <v/>
      </c>
      <c r="G306" s="18" t="str">
        <f>IF('csv２'!G106="","",'csv２'!G106)</f>
        <v/>
      </c>
      <c r="H306" s="18" t="str">
        <f>IF('csv２'!H106="","",'csv２'!H106)</f>
        <v/>
      </c>
      <c r="I306" s="18" t="str">
        <f>IF('csv２'!I106="","",'csv２'!I106)</f>
        <v/>
      </c>
      <c r="J306" s="18" t="str">
        <f>IF('csv２'!J106="","",'csv２'!J106)</f>
        <v/>
      </c>
      <c r="K306" s="18" t="str">
        <f>IF('csv２'!K106="","",'csv２'!K106)</f>
        <v/>
      </c>
      <c r="L306" s="18">
        <f>IF('csv２'!L106="","",'csv２'!L106)</f>
        <v>104</v>
      </c>
      <c r="M306" s="18" t="str">
        <f>IF('csv２'!M106="","",'csv２'!M106)</f>
        <v/>
      </c>
      <c r="N306" s="18" t="str">
        <f>IF('csv２'!N106="","",'csv２'!N106)</f>
        <v/>
      </c>
      <c r="O306" s="18" t="str">
        <f>IF('csv２'!O106="","",'csv２'!O106)</f>
        <v/>
      </c>
      <c r="P306" s="18">
        <f>IF('csv２'!P106="","",'csv２'!P106)</f>
        <v>0</v>
      </c>
      <c r="Q306" s="18">
        <f>IF('csv２'!Q106="","",'csv２'!Q106)</f>
        <v>0</v>
      </c>
      <c r="R306" s="18">
        <f t="shared" si="52"/>
        <v>0</v>
      </c>
      <c r="S306" s="18" t="str">
        <f>IF('csv２'!S106="","",'csv２'!S106)</f>
        <v/>
      </c>
      <c r="T306" s="18">
        <f>IF('csv２'!T106="","",'csv２'!T106)</f>
        <v>0</v>
      </c>
      <c r="U306" s="18">
        <f>IF('csv２'!U106="","",'csv２'!U106)</f>
        <v>0</v>
      </c>
      <c r="V306" s="18">
        <f t="shared" si="53"/>
        <v>0</v>
      </c>
      <c r="W306" s="18" t="str">
        <f>IF('csv２'!W106="","",'csv２'!W106)</f>
        <v/>
      </c>
      <c r="X306" s="18">
        <f>IF('csv２'!X106="","",'csv２'!X106)</f>
        <v>0</v>
      </c>
      <c r="Y306" s="18">
        <f>IF('csv２'!Y106="","",'csv２'!Y106)</f>
        <v>0</v>
      </c>
      <c r="Z306" s="18">
        <f t="shared" si="54"/>
        <v>0</v>
      </c>
      <c r="AA306" s="18" t="str">
        <f>IF('csv２'!AA106="","",'csv２'!AA106)</f>
        <v/>
      </c>
      <c r="AB306" s="18">
        <f>IF('csv２'!AB106="","",'csv２'!AB106)</f>
        <v>0</v>
      </c>
      <c r="AC306" s="18">
        <f>IF('csv２'!AC106="","",'csv２'!AC106)</f>
        <v>0</v>
      </c>
      <c r="AD306" s="18">
        <f t="shared" si="55"/>
        <v>0</v>
      </c>
      <c r="AE306" s="18" t="str">
        <f>IF('csv２'!AE106="","",'csv２'!AE106)</f>
        <v/>
      </c>
      <c r="AF306" s="18">
        <f>IF('csv２'!AF106="","",'csv２'!AF106)</f>
        <v>0</v>
      </c>
      <c r="AG306" s="18">
        <f>IF('csv２'!AG106="","",'csv２'!AG106)</f>
        <v>0</v>
      </c>
      <c r="AH306" s="18">
        <f t="shared" si="56"/>
        <v>0</v>
      </c>
      <c r="AJ306" s="18">
        <v>305</v>
      </c>
      <c r="AK306" s="18" t="str">
        <f t="shared" si="57"/>
        <v/>
      </c>
      <c r="AL306" s="18" t="str">
        <f t="shared" si="58"/>
        <v/>
      </c>
      <c r="AM306" s="18" t="str">
        <f t="shared" si="59"/>
        <v/>
      </c>
      <c r="AN306" s="18" t="str">
        <f t="shared" si="60"/>
        <v/>
      </c>
      <c r="AO306" s="18" t="e">
        <f t="shared" si="61"/>
        <v>#N/A</v>
      </c>
      <c r="AP306" s="18" t="str">
        <f t="shared" si="62"/>
        <v/>
      </c>
    </row>
    <row r="307" spans="1:42">
      <c r="A307" s="18">
        <f>COUNT(E$2:E307)</f>
        <v>0</v>
      </c>
      <c r="B307" s="18" t="str">
        <f>IF('csv２'!B107="","",'csv２'!B107)</f>
        <v/>
      </c>
      <c r="C307" s="18" t="str">
        <f>IF('csv２'!C107="","",'csv２'!C107)</f>
        <v/>
      </c>
      <c r="D307" s="18" t="str">
        <f>IF('csv２'!D107="","",'csv２'!D107)</f>
        <v/>
      </c>
      <c r="E307" s="18" t="str">
        <f>IF('csv２'!E107="","",'csv２'!E107)</f>
        <v/>
      </c>
      <c r="F307" s="18" t="str">
        <f>IF('csv２'!F107="","",'csv２'!F107)</f>
        <v/>
      </c>
      <c r="G307" s="18" t="str">
        <f>IF('csv２'!G107="","",'csv２'!G107)</f>
        <v/>
      </c>
      <c r="H307" s="18" t="str">
        <f>IF('csv２'!H107="","",'csv２'!H107)</f>
        <v/>
      </c>
      <c r="I307" s="18" t="str">
        <f>IF('csv２'!I107="","",'csv２'!I107)</f>
        <v/>
      </c>
      <c r="J307" s="18" t="str">
        <f>IF('csv２'!J107="","",'csv２'!J107)</f>
        <v/>
      </c>
      <c r="K307" s="18" t="str">
        <f>IF('csv２'!K107="","",'csv２'!K107)</f>
        <v/>
      </c>
      <c r="L307" s="18">
        <f>IF('csv２'!L107="","",'csv２'!L107)</f>
        <v>105</v>
      </c>
      <c r="M307" s="18" t="str">
        <f>IF('csv２'!M107="","",'csv２'!M107)</f>
        <v/>
      </c>
      <c r="N307" s="18" t="str">
        <f>IF('csv２'!N107="","",'csv２'!N107)</f>
        <v/>
      </c>
      <c r="O307" s="18" t="str">
        <f>IF('csv２'!O107="","",'csv２'!O107)</f>
        <v/>
      </c>
      <c r="P307" s="18">
        <f>IF('csv２'!P107="","",'csv２'!P107)</f>
        <v>0</v>
      </c>
      <c r="Q307" s="18">
        <f>IF('csv２'!Q107="","",'csv２'!Q107)</f>
        <v>0</v>
      </c>
      <c r="R307" s="18">
        <f t="shared" si="52"/>
        <v>0</v>
      </c>
      <c r="S307" s="18" t="str">
        <f>IF('csv２'!S107="","",'csv２'!S107)</f>
        <v/>
      </c>
      <c r="T307" s="18">
        <f>IF('csv２'!T107="","",'csv２'!T107)</f>
        <v>0</v>
      </c>
      <c r="U307" s="18">
        <f>IF('csv２'!U107="","",'csv２'!U107)</f>
        <v>0</v>
      </c>
      <c r="V307" s="18">
        <f t="shared" si="53"/>
        <v>0</v>
      </c>
      <c r="W307" s="18" t="str">
        <f>IF('csv２'!W107="","",'csv２'!W107)</f>
        <v/>
      </c>
      <c r="X307" s="18">
        <f>IF('csv２'!X107="","",'csv２'!X107)</f>
        <v>0</v>
      </c>
      <c r="Y307" s="18">
        <f>IF('csv２'!Y107="","",'csv２'!Y107)</f>
        <v>0</v>
      </c>
      <c r="Z307" s="18">
        <f t="shared" si="54"/>
        <v>0</v>
      </c>
      <c r="AA307" s="18" t="str">
        <f>IF('csv２'!AA107="","",'csv２'!AA107)</f>
        <v/>
      </c>
      <c r="AB307" s="18">
        <f>IF('csv２'!AB107="","",'csv２'!AB107)</f>
        <v>0</v>
      </c>
      <c r="AC307" s="18">
        <f>IF('csv２'!AC107="","",'csv２'!AC107)</f>
        <v>0</v>
      </c>
      <c r="AD307" s="18">
        <f t="shared" si="55"/>
        <v>0</v>
      </c>
      <c r="AE307" s="18" t="str">
        <f>IF('csv２'!AE107="","",'csv２'!AE107)</f>
        <v/>
      </c>
      <c r="AF307" s="18">
        <f>IF('csv２'!AF107="","",'csv２'!AF107)</f>
        <v>0</v>
      </c>
      <c r="AG307" s="18">
        <f>IF('csv２'!AG107="","",'csv２'!AG107)</f>
        <v>0</v>
      </c>
      <c r="AH307" s="18">
        <f t="shared" si="56"/>
        <v>0</v>
      </c>
      <c r="AJ307" s="18">
        <v>306</v>
      </c>
      <c r="AK307" s="18" t="str">
        <f t="shared" si="57"/>
        <v/>
      </c>
      <c r="AL307" s="18" t="str">
        <f t="shared" si="58"/>
        <v/>
      </c>
      <c r="AM307" s="18" t="str">
        <f t="shared" si="59"/>
        <v/>
      </c>
      <c r="AN307" s="18" t="str">
        <f t="shared" si="60"/>
        <v/>
      </c>
      <c r="AO307" s="18" t="e">
        <f t="shared" si="61"/>
        <v>#N/A</v>
      </c>
      <c r="AP307" s="18" t="str">
        <f t="shared" si="62"/>
        <v/>
      </c>
    </row>
    <row r="308" spans="1:42">
      <c r="A308" s="18">
        <f>COUNT(E$2:E308)</f>
        <v>0</v>
      </c>
      <c r="B308" s="18" t="str">
        <f>IF('csv２'!B108="","",'csv２'!B108)</f>
        <v/>
      </c>
      <c r="C308" s="18" t="str">
        <f>IF('csv２'!C108="","",'csv２'!C108)</f>
        <v/>
      </c>
      <c r="D308" s="18" t="str">
        <f>IF('csv２'!D108="","",'csv２'!D108)</f>
        <v/>
      </c>
      <c r="E308" s="18" t="str">
        <f>IF('csv２'!E108="","",'csv２'!E108)</f>
        <v/>
      </c>
      <c r="F308" s="18" t="str">
        <f>IF('csv２'!F108="","",'csv２'!F108)</f>
        <v/>
      </c>
      <c r="G308" s="18" t="str">
        <f>IF('csv２'!G108="","",'csv２'!G108)</f>
        <v/>
      </c>
      <c r="H308" s="18" t="str">
        <f>IF('csv２'!H108="","",'csv２'!H108)</f>
        <v/>
      </c>
      <c r="I308" s="18" t="str">
        <f>IF('csv２'!I108="","",'csv２'!I108)</f>
        <v/>
      </c>
      <c r="J308" s="18" t="str">
        <f>IF('csv２'!J108="","",'csv２'!J108)</f>
        <v/>
      </c>
      <c r="K308" s="18" t="str">
        <f>IF('csv２'!K108="","",'csv２'!K108)</f>
        <v/>
      </c>
      <c r="L308" s="18">
        <f>IF('csv２'!L108="","",'csv２'!L108)</f>
        <v>106</v>
      </c>
      <c r="M308" s="18" t="str">
        <f>IF('csv２'!M108="","",'csv２'!M108)</f>
        <v/>
      </c>
      <c r="N308" s="18" t="str">
        <f>IF('csv２'!N108="","",'csv２'!N108)</f>
        <v/>
      </c>
      <c r="O308" s="18" t="str">
        <f>IF('csv２'!O108="","",'csv２'!O108)</f>
        <v/>
      </c>
      <c r="P308" s="18">
        <f>IF('csv２'!P108="","",'csv２'!P108)</f>
        <v>0</v>
      </c>
      <c r="Q308" s="18">
        <f>IF('csv２'!Q108="","",'csv２'!Q108)</f>
        <v>0</v>
      </c>
      <c r="R308" s="18">
        <f t="shared" si="52"/>
        <v>0</v>
      </c>
      <c r="S308" s="18" t="str">
        <f>IF('csv２'!S108="","",'csv２'!S108)</f>
        <v/>
      </c>
      <c r="T308" s="18">
        <f>IF('csv２'!T108="","",'csv２'!T108)</f>
        <v>0</v>
      </c>
      <c r="U308" s="18">
        <f>IF('csv２'!U108="","",'csv２'!U108)</f>
        <v>0</v>
      </c>
      <c r="V308" s="18">
        <f t="shared" si="53"/>
        <v>0</v>
      </c>
      <c r="W308" s="18" t="str">
        <f>IF('csv２'!W108="","",'csv２'!W108)</f>
        <v/>
      </c>
      <c r="X308" s="18">
        <f>IF('csv２'!X108="","",'csv２'!X108)</f>
        <v>0</v>
      </c>
      <c r="Y308" s="18">
        <f>IF('csv２'!Y108="","",'csv２'!Y108)</f>
        <v>0</v>
      </c>
      <c r="Z308" s="18">
        <f t="shared" si="54"/>
        <v>0</v>
      </c>
      <c r="AA308" s="18" t="str">
        <f>IF('csv２'!AA108="","",'csv２'!AA108)</f>
        <v/>
      </c>
      <c r="AB308" s="18">
        <f>IF('csv２'!AB108="","",'csv２'!AB108)</f>
        <v>0</v>
      </c>
      <c r="AC308" s="18">
        <f>IF('csv２'!AC108="","",'csv２'!AC108)</f>
        <v>0</v>
      </c>
      <c r="AD308" s="18">
        <f t="shared" si="55"/>
        <v>0</v>
      </c>
      <c r="AE308" s="18" t="str">
        <f>IF('csv２'!AE108="","",'csv２'!AE108)</f>
        <v/>
      </c>
      <c r="AF308" s="18">
        <f>IF('csv２'!AF108="","",'csv２'!AF108)</f>
        <v>0</v>
      </c>
      <c r="AG308" s="18">
        <f>IF('csv２'!AG108="","",'csv２'!AG108)</f>
        <v>0</v>
      </c>
      <c r="AH308" s="18">
        <f t="shared" si="56"/>
        <v>0</v>
      </c>
      <c r="AJ308" s="18">
        <v>307</v>
      </c>
      <c r="AK308" s="18" t="str">
        <f t="shared" si="57"/>
        <v/>
      </c>
      <c r="AL308" s="18" t="str">
        <f t="shared" si="58"/>
        <v/>
      </c>
      <c r="AM308" s="18" t="str">
        <f t="shared" si="59"/>
        <v/>
      </c>
      <c r="AN308" s="18" t="str">
        <f t="shared" si="60"/>
        <v/>
      </c>
      <c r="AO308" s="18" t="e">
        <f t="shared" si="61"/>
        <v>#N/A</v>
      </c>
      <c r="AP308" s="18" t="str">
        <f t="shared" si="62"/>
        <v/>
      </c>
    </row>
    <row r="309" spans="1:42">
      <c r="A309" s="18">
        <f>COUNT(E$2:E309)</f>
        <v>0</v>
      </c>
      <c r="B309" s="18" t="str">
        <f>IF('csv２'!B109="","",'csv２'!B109)</f>
        <v/>
      </c>
      <c r="C309" s="18" t="str">
        <f>IF('csv２'!C109="","",'csv２'!C109)</f>
        <v/>
      </c>
      <c r="D309" s="18" t="str">
        <f>IF('csv２'!D109="","",'csv２'!D109)</f>
        <v/>
      </c>
      <c r="E309" s="18" t="str">
        <f>IF('csv２'!E109="","",'csv２'!E109)</f>
        <v/>
      </c>
      <c r="F309" s="18" t="str">
        <f>IF('csv２'!F109="","",'csv２'!F109)</f>
        <v/>
      </c>
      <c r="G309" s="18" t="str">
        <f>IF('csv２'!G109="","",'csv２'!G109)</f>
        <v/>
      </c>
      <c r="H309" s="18" t="str">
        <f>IF('csv２'!H109="","",'csv２'!H109)</f>
        <v/>
      </c>
      <c r="I309" s="18" t="str">
        <f>IF('csv２'!I109="","",'csv２'!I109)</f>
        <v/>
      </c>
      <c r="J309" s="18" t="str">
        <f>IF('csv２'!J109="","",'csv２'!J109)</f>
        <v/>
      </c>
      <c r="K309" s="18" t="str">
        <f>IF('csv２'!K109="","",'csv２'!K109)</f>
        <v/>
      </c>
      <c r="L309" s="18">
        <f>IF('csv２'!L109="","",'csv２'!L109)</f>
        <v>107</v>
      </c>
      <c r="M309" s="18" t="str">
        <f>IF('csv２'!M109="","",'csv２'!M109)</f>
        <v/>
      </c>
      <c r="N309" s="18" t="str">
        <f>IF('csv２'!N109="","",'csv２'!N109)</f>
        <v/>
      </c>
      <c r="O309" s="18" t="str">
        <f>IF('csv２'!O109="","",'csv２'!O109)</f>
        <v/>
      </c>
      <c r="P309" s="18">
        <f>IF('csv２'!P109="","",'csv２'!P109)</f>
        <v>0</v>
      </c>
      <c r="Q309" s="18">
        <f>IF('csv２'!Q109="","",'csv２'!Q109)</f>
        <v>0</v>
      </c>
      <c r="R309" s="18">
        <f t="shared" si="52"/>
        <v>0</v>
      </c>
      <c r="S309" s="18" t="str">
        <f>IF('csv２'!S109="","",'csv２'!S109)</f>
        <v/>
      </c>
      <c r="T309" s="18">
        <f>IF('csv２'!T109="","",'csv２'!T109)</f>
        <v>0</v>
      </c>
      <c r="U309" s="18">
        <f>IF('csv２'!U109="","",'csv２'!U109)</f>
        <v>0</v>
      </c>
      <c r="V309" s="18">
        <f t="shared" si="53"/>
        <v>0</v>
      </c>
      <c r="W309" s="18" t="str">
        <f>IF('csv２'!W109="","",'csv２'!W109)</f>
        <v/>
      </c>
      <c r="X309" s="18">
        <f>IF('csv２'!X109="","",'csv２'!X109)</f>
        <v>0</v>
      </c>
      <c r="Y309" s="18">
        <f>IF('csv２'!Y109="","",'csv２'!Y109)</f>
        <v>0</v>
      </c>
      <c r="Z309" s="18">
        <f t="shared" si="54"/>
        <v>0</v>
      </c>
      <c r="AA309" s="18" t="str">
        <f>IF('csv２'!AA109="","",'csv２'!AA109)</f>
        <v/>
      </c>
      <c r="AB309" s="18">
        <f>IF('csv２'!AB109="","",'csv２'!AB109)</f>
        <v>0</v>
      </c>
      <c r="AC309" s="18">
        <f>IF('csv２'!AC109="","",'csv２'!AC109)</f>
        <v>0</v>
      </c>
      <c r="AD309" s="18">
        <f t="shared" si="55"/>
        <v>0</v>
      </c>
      <c r="AE309" s="18" t="str">
        <f>IF('csv２'!AE109="","",'csv２'!AE109)</f>
        <v/>
      </c>
      <c r="AF309" s="18">
        <f>IF('csv２'!AF109="","",'csv２'!AF109)</f>
        <v>0</v>
      </c>
      <c r="AG309" s="18">
        <f>IF('csv２'!AG109="","",'csv２'!AG109)</f>
        <v>0</v>
      </c>
      <c r="AH309" s="18">
        <f t="shared" si="56"/>
        <v>0</v>
      </c>
      <c r="AJ309" s="18">
        <v>308</v>
      </c>
      <c r="AK309" s="18" t="str">
        <f t="shared" si="57"/>
        <v/>
      </c>
      <c r="AL309" s="18" t="str">
        <f t="shared" si="58"/>
        <v/>
      </c>
      <c r="AM309" s="18" t="str">
        <f t="shared" si="59"/>
        <v/>
      </c>
      <c r="AN309" s="18" t="str">
        <f t="shared" si="60"/>
        <v/>
      </c>
      <c r="AO309" s="18" t="e">
        <f t="shared" si="61"/>
        <v>#N/A</v>
      </c>
      <c r="AP309" s="18" t="str">
        <f t="shared" si="62"/>
        <v/>
      </c>
    </row>
    <row r="310" spans="1:42">
      <c r="A310" s="18">
        <f>COUNT(E$2:E310)</f>
        <v>0</v>
      </c>
      <c r="B310" s="18" t="str">
        <f>IF('csv２'!B110="","",'csv２'!B110)</f>
        <v/>
      </c>
      <c r="C310" s="18" t="str">
        <f>IF('csv２'!C110="","",'csv２'!C110)</f>
        <v/>
      </c>
      <c r="D310" s="18" t="str">
        <f>IF('csv２'!D110="","",'csv２'!D110)</f>
        <v/>
      </c>
      <c r="E310" s="18" t="str">
        <f>IF('csv２'!E110="","",'csv２'!E110)</f>
        <v/>
      </c>
      <c r="F310" s="18" t="str">
        <f>IF('csv２'!F110="","",'csv２'!F110)</f>
        <v/>
      </c>
      <c r="G310" s="18" t="str">
        <f>IF('csv２'!G110="","",'csv２'!G110)</f>
        <v/>
      </c>
      <c r="H310" s="18" t="str">
        <f>IF('csv２'!H110="","",'csv２'!H110)</f>
        <v/>
      </c>
      <c r="I310" s="18" t="str">
        <f>IF('csv２'!I110="","",'csv２'!I110)</f>
        <v/>
      </c>
      <c r="J310" s="18" t="str">
        <f>IF('csv２'!J110="","",'csv２'!J110)</f>
        <v/>
      </c>
      <c r="K310" s="18" t="str">
        <f>IF('csv２'!K110="","",'csv２'!K110)</f>
        <v/>
      </c>
      <c r="L310" s="18">
        <f>IF('csv２'!L110="","",'csv２'!L110)</f>
        <v>108</v>
      </c>
      <c r="M310" s="18" t="str">
        <f>IF('csv２'!M110="","",'csv２'!M110)</f>
        <v/>
      </c>
      <c r="N310" s="18" t="str">
        <f>IF('csv２'!N110="","",'csv２'!N110)</f>
        <v/>
      </c>
      <c r="O310" s="18" t="str">
        <f>IF('csv２'!O110="","",'csv２'!O110)</f>
        <v/>
      </c>
      <c r="P310" s="18">
        <f>IF('csv２'!P110="","",'csv２'!P110)</f>
        <v>0</v>
      </c>
      <c r="Q310" s="18">
        <f>IF('csv２'!Q110="","",'csv２'!Q110)</f>
        <v>0</v>
      </c>
      <c r="R310" s="18">
        <f t="shared" si="52"/>
        <v>0</v>
      </c>
      <c r="S310" s="18" t="str">
        <f>IF('csv２'!S110="","",'csv２'!S110)</f>
        <v/>
      </c>
      <c r="T310" s="18">
        <f>IF('csv２'!T110="","",'csv２'!T110)</f>
        <v>0</v>
      </c>
      <c r="U310" s="18">
        <f>IF('csv２'!U110="","",'csv２'!U110)</f>
        <v>0</v>
      </c>
      <c r="V310" s="18">
        <f t="shared" si="53"/>
        <v>0</v>
      </c>
      <c r="W310" s="18" t="str">
        <f>IF('csv２'!W110="","",'csv２'!W110)</f>
        <v/>
      </c>
      <c r="X310" s="18">
        <f>IF('csv２'!X110="","",'csv２'!X110)</f>
        <v>0</v>
      </c>
      <c r="Y310" s="18">
        <f>IF('csv２'!Y110="","",'csv２'!Y110)</f>
        <v>0</v>
      </c>
      <c r="Z310" s="18">
        <f t="shared" si="54"/>
        <v>0</v>
      </c>
      <c r="AA310" s="18" t="str">
        <f>IF('csv２'!AA110="","",'csv２'!AA110)</f>
        <v/>
      </c>
      <c r="AB310" s="18">
        <f>IF('csv２'!AB110="","",'csv２'!AB110)</f>
        <v>0</v>
      </c>
      <c r="AC310" s="18">
        <f>IF('csv２'!AC110="","",'csv２'!AC110)</f>
        <v>0</v>
      </c>
      <c r="AD310" s="18">
        <f t="shared" si="55"/>
        <v>0</v>
      </c>
      <c r="AE310" s="18" t="str">
        <f>IF('csv２'!AE110="","",'csv２'!AE110)</f>
        <v/>
      </c>
      <c r="AF310" s="18">
        <f>IF('csv２'!AF110="","",'csv２'!AF110)</f>
        <v>0</v>
      </c>
      <c r="AG310" s="18">
        <f>IF('csv２'!AG110="","",'csv２'!AG110)</f>
        <v>0</v>
      </c>
      <c r="AH310" s="18">
        <f t="shared" si="56"/>
        <v>0</v>
      </c>
      <c r="AJ310" s="18">
        <v>309</v>
      </c>
      <c r="AK310" s="18" t="str">
        <f t="shared" si="57"/>
        <v/>
      </c>
      <c r="AL310" s="18" t="str">
        <f t="shared" si="58"/>
        <v/>
      </c>
      <c r="AM310" s="18" t="str">
        <f t="shared" si="59"/>
        <v/>
      </c>
      <c r="AN310" s="18" t="str">
        <f t="shared" si="60"/>
        <v/>
      </c>
      <c r="AO310" s="18" t="e">
        <f t="shared" si="61"/>
        <v>#N/A</v>
      </c>
      <c r="AP310" s="18" t="str">
        <f t="shared" si="62"/>
        <v/>
      </c>
    </row>
    <row r="311" spans="1:42">
      <c r="A311" s="18">
        <f>COUNT(E$2:E311)</f>
        <v>0</v>
      </c>
      <c r="B311" s="18" t="str">
        <f>IF('csv２'!B111="","",'csv２'!B111)</f>
        <v/>
      </c>
      <c r="C311" s="18" t="str">
        <f>IF('csv２'!C111="","",'csv２'!C111)</f>
        <v/>
      </c>
      <c r="D311" s="18" t="str">
        <f>IF('csv２'!D111="","",'csv２'!D111)</f>
        <v/>
      </c>
      <c r="E311" s="18" t="str">
        <f>IF('csv２'!E111="","",'csv２'!E111)</f>
        <v/>
      </c>
      <c r="F311" s="18" t="str">
        <f>IF('csv２'!F111="","",'csv２'!F111)</f>
        <v/>
      </c>
      <c r="G311" s="18" t="str">
        <f>IF('csv２'!G111="","",'csv２'!G111)</f>
        <v/>
      </c>
      <c r="H311" s="18" t="str">
        <f>IF('csv２'!H111="","",'csv２'!H111)</f>
        <v/>
      </c>
      <c r="I311" s="18" t="str">
        <f>IF('csv２'!I111="","",'csv２'!I111)</f>
        <v/>
      </c>
      <c r="J311" s="18" t="str">
        <f>IF('csv２'!J111="","",'csv２'!J111)</f>
        <v/>
      </c>
      <c r="K311" s="18" t="str">
        <f>IF('csv２'!K111="","",'csv２'!K111)</f>
        <v/>
      </c>
      <c r="L311" s="18">
        <f>IF('csv２'!L111="","",'csv２'!L111)</f>
        <v>109</v>
      </c>
      <c r="M311" s="18" t="str">
        <f>IF('csv２'!M111="","",'csv２'!M111)</f>
        <v/>
      </c>
      <c r="N311" s="18" t="str">
        <f>IF('csv２'!N111="","",'csv２'!N111)</f>
        <v/>
      </c>
      <c r="O311" s="18" t="str">
        <f>IF('csv２'!O111="","",'csv２'!O111)</f>
        <v/>
      </c>
      <c r="P311" s="18">
        <f>IF('csv２'!P111="","",'csv２'!P111)</f>
        <v>0</v>
      </c>
      <c r="Q311" s="18">
        <f>IF('csv２'!Q111="","",'csv２'!Q111)</f>
        <v>0</v>
      </c>
      <c r="R311" s="18">
        <f t="shared" si="52"/>
        <v>0</v>
      </c>
      <c r="S311" s="18" t="str">
        <f>IF('csv２'!S111="","",'csv２'!S111)</f>
        <v/>
      </c>
      <c r="T311" s="18">
        <f>IF('csv２'!T111="","",'csv２'!T111)</f>
        <v>0</v>
      </c>
      <c r="U311" s="18">
        <f>IF('csv２'!U111="","",'csv２'!U111)</f>
        <v>0</v>
      </c>
      <c r="V311" s="18">
        <f t="shared" si="53"/>
        <v>0</v>
      </c>
      <c r="W311" s="18" t="str">
        <f>IF('csv２'!W111="","",'csv２'!W111)</f>
        <v/>
      </c>
      <c r="X311" s="18">
        <f>IF('csv２'!X111="","",'csv２'!X111)</f>
        <v>0</v>
      </c>
      <c r="Y311" s="18">
        <f>IF('csv２'!Y111="","",'csv２'!Y111)</f>
        <v>0</v>
      </c>
      <c r="Z311" s="18">
        <f t="shared" si="54"/>
        <v>0</v>
      </c>
      <c r="AA311" s="18" t="str">
        <f>IF('csv２'!AA111="","",'csv２'!AA111)</f>
        <v/>
      </c>
      <c r="AB311" s="18">
        <f>IF('csv２'!AB111="","",'csv２'!AB111)</f>
        <v>0</v>
      </c>
      <c r="AC311" s="18">
        <f>IF('csv２'!AC111="","",'csv２'!AC111)</f>
        <v>0</v>
      </c>
      <c r="AD311" s="18">
        <f t="shared" si="55"/>
        <v>0</v>
      </c>
      <c r="AE311" s="18" t="str">
        <f>IF('csv２'!AE111="","",'csv２'!AE111)</f>
        <v/>
      </c>
      <c r="AF311" s="18">
        <f>IF('csv２'!AF111="","",'csv２'!AF111)</f>
        <v>0</v>
      </c>
      <c r="AG311" s="18">
        <f>IF('csv２'!AG111="","",'csv２'!AG111)</f>
        <v>0</v>
      </c>
      <c r="AH311" s="18">
        <f t="shared" si="56"/>
        <v>0</v>
      </c>
      <c r="AJ311" s="18">
        <v>310</v>
      </c>
      <c r="AK311" s="18" t="str">
        <f t="shared" si="57"/>
        <v/>
      </c>
      <c r="AL311" s="18" t="str">
        <f t="shared" si="58"/>
        <v/>
      </c>
      <c r="AM311" s="18" t="str">
        <f t="shared" si="59"/>
        <v/>
      </c>
      <c r="AN311" s="18" t="str">
        <f t="shared" si="60"/>
        <v/>
      </c>
      <c r="AO311" s="18" t="e">
        <f t="shared" si="61"/>
        <v>#N/A</v>
      </c>
      <c r="AP311" s="18" t="str">
        <f t="shared" si="62"/>
        <v/>
      </c>
    </row>
    <row r="312" spans="1:42">
      <c r="A312" s="18">
        <f>COUNT(E$2:E312)</f>
        <v>0</v>
      </c>
      <c r="B312" s="18" t="str">
        <f>IF('csv２'!B112="","",'csv２'!B112)</f>
        <v/>
      </c>
      <c r="C312" s="18" t="str">
        <f>IF('csv２'!C112="","",'csv２'!C112)</f>
        <v/>
      </c>
      <c r="D312" s="18" t="str">
        <f>IF('csv２'!D112="","",'csv２'!D112)</f>
        <v/>
      </c>
      <c r="E312" s="18" t="str">
        <f>IF('csv２'!E112="","",'csv２'!E112)</f>
        <v/>
      </c>
      <c r="F312" s="18" t="str">
        <f>IF('csv２'!F112="","",'csv２'!F112)</f>
        <v/>
      </c>
      <c r="G312" s="18" t="str">
        <f>IF('csv２'!G112="","",'csv２'!G112)</f>
        <v/>
      </c>
      <c r="H312" s="18" t="str">
        <f>IF('csv２'!H112="","",'csv２'!H112)</f>
        <v/>
      </c>
      <c r="I312" s="18" t="str">
        <f>IF('csv２'!I112="","",'csv２'!I112)</f>
        <v/>
      </c>
      <c r="J312" s="18" t="str">
        <f>IF('csv２'!J112="","",'csv２'!J112)</f>
        <v/>
      </c>
      <c r="K312" s="18" t="str">
        <f>IF('csv２'!K112="","",'csv２'!K112)</f>
        <v/>
      </c>
      <c r="L312" s="18">
        <f>IF('csv２'!L112="","",'csv２'!L112)</f>
        <v>110</v>
      </c>
      <c r="M312" s="18" t="str">
        <f>IF('csv２'!M112="","",'csv２'!M112)</f>
        <v/>
      </c>
      <c r="N312" s="18" t="str">
        <f>IF('csv２'!N112="","",'csv２'!N112)</f>
        <v/>
      </c>
      <c r="O312" s="18" t="str">
        <f>IF('csv２'!O112="","",'csv２'!O112)</f>
        <v/>
      </c>
      <c r="P312" s="18">
        <f>IF('csv２'!P112="","",'csv２'!P112)</f>
        <v>0</v>
      </c>
      <c r="Q312" s="18">
        <f>IF('csv２'!Q112="","",'csv２'!Q112)</f>
        <v>0</v>
      </c>
      <c r="R312" s="18">
        <f t="shared" si="52"/>
        <v>0</v>
      </c>
      <c r="S312" s="18" t="str">
        <f>IF('csv２'!S112="","",'csv２'!S112)</f>
        <v/>
      </c>
      <c r="T312" s="18">
        <f>IF('csv２'!T112="","",'csv２'!T112)</f>
        <v>0</v>
      </c>
      <c r="U312" s="18">
        <f>IF('csv２'!U112="","",'csv２'!U112)</f>
        <v>0</v>
      </c>
      <c r="V312" s="18">
        <f t="shared" si="53"/>
        <v>0</v>
      </c>
      <c r="W312" s="18" t="str">
        <f>IF('csv２'!W112="","",'csv２'!W112)</f>
        <v/>
      </c>
      <c r="X312" s="18">
        <f>IF('csv２'!X112="","",'csv２'!X112)</f>
        <v>0</v>
      </c>
      <c r="Y312" s="18">
        <f>IF('csv２'!Y112="","",'csv２'!Y112)</f>
        <v>0</v>
      </c>
      <c r="Z312" s="18">
        <f t="shared" si="54"/>
        <v>0</v>
      </c>
      <c r="AA312" s="18" t="str">
        <f>IF('csv２'!AA112="","",'csv２'!AA112)</f>
        <v/>
      </c>
      <c r="AB312" s="18">
        <f>IF('csv２'!AB112="","",'csv２'!AB112)</f>
        <v>0</v>
      </c>
      <c r="AC312" s="18">
        <f>IF('csv２'!AC112="","",'csv２'!AC112)</f>
        <v>0</v>
      </c>
      <c r="AD312" s="18">
        <f t="shared" si="55"/>
        <v>0</v>
      </c>
      <c r="AE312" s="18" t="str">
        <f>IF('csv２'!AE112="","",'csv２'!AE112)</f>
        <v/>
      </c>
      <c r="AF312" s="18">
        <f>IF('csv２'!AF112="","",'csv２'!AF112)</f>
        <v>0</v>
      </c>
      <c r="AG312" s="18">
        <f>IF('csv２'!AG112="","",'csv２'!AG112)</f>
        <v>0</v>
      </c>
      <c r="AH312" s="18">
        <f t="shared" si="56"/>
        <v>0</v>
      </c>
      <c r="AJ312" s="18">
        <v>311</v>
      </c>
      <c r="AK312" s="18" t="str">
        <f t="shared" si="57"/>
        <v/>
      </c>
      <c r="AL312" s="18" t="str">
        <f t="shared" si="58"/>
        <v/>
      </c>
      <c r="AM312" s="18" t="str">
        <f t="shared" si="59"/>
        <v/>
      </c>
      <c r="AN312" s="18" t="str">
        <f t="shared" si="60"/>
        <v/>
      </c>
      <c r="AO312" s="18" t="e">
        <f t="shared" si="61"/>
        <v>#N/A</v>
      </c>
      <c r="AP312" s="18" t="str">
        <f t="shared" si="62"/>
        <v/>
      </c>
    </row>
    <row r="313" spans="1:42">
      <c r="A313" s="18">
        <f>COUNT(E$2:E313)</f>
        <v>0</v>
      </c>
      <c r="B313" s="18" t="str">
        <f>IF('csv２'!B113="","",'csv２'!B113)</f>
        <v/>
      </c>
      <c r="C313" s="18" t="str">
        <f>IF('csv２'!C113="","",'csv２'!C113)</f>
        <v/>
      </c>
      <c r="D313" s="18" t="str">
        <f>IF('csv２'!D113="","",'csv２'!D113)</f>
        <v/>
      </c>
      <c r="E313" s="18" t="str">
        <f>IF('csv２'!E113="","",'csv２'!E113)</f>
        <v/>
      </c>
      <c r="F313" s="18" t="str">
        <f>IF('csv２'!F113="","",'csv２'!F113)</f>
        <v/>
      </c>
      <c r="G313" s="18" t="str">
        <f>IF('csv２'!G113="","",'csv２'!G113)</f>
        <v/>
      </c>
      <c r="H313" s="18" t="str">
        <f>IF('csv２'!H113="","",'csv２'!H113)</f>
        <v/>
      </c>
      <c r="I313" s="18" t="str">
        <f>IF('csv２'!I113="","",'csv２'!I113)</f>
        <v/>
      </c>
      <c r="J313" s="18" t="str">
        <f>IF('csv２'!J113="","",'csv２'!J113)</f>
        <v/>
      </c>
      <c r="K313" s="18" t="str">
        <f>IF('csv２'!K113="","",'csv２'!K113)</f>
        <v/>
      </c>
      <c r="L313" s="18">
        <f>IF('csv２'!L113="","",'csv２'!L113)</f>
        <v>111</v>
      </c>
      <c r="M313" s="18" t="str">
        <f>IF('csv２'!M113="","",'csv２'!M113)</f>
        <v/>
      </c>
      <c r="N313" s="18" t="str">
        <f>IF('csv２'!N113="","",'csv２'!N113)</f>
        <v/>
      </c>
      <c r="O313" s="18" t="str">
        <f>IF('csv２'!O113="","",'csv２'!O113)</f>
        <v/>
      </c>
      <c r="P313" s="18">
        <f>IF('csv２'!P113="","",'csv２'!P113)</f>
        <v>0</v>
      </c>
      <c r="Q313" s="18">
        <f>IF('csv２'!Q113="","",'csv２'!Q113)</f>
        <v>0</v>
      </c>
      <c r="R313" s="18">
        <f t="shared" si="52"/>
        <v>0</v>
      </c>
      <c r="S313" s="18" t="str">
        <f>IF('csv２'!S113="","",'csv２'!S113)</f>
        <v/>
      </c>
      <c r="T313" s="18">
        <f>IF('csv２'!T113="","",'csv２'!T113)</f>
        <v>0</v>
      </c>
      <c r="U313" s="18">
        <f>IF('csv２'!U113="","",'csv２'!U113)</f>
        <v>0</v>
      </c>
      <c r="V313" s="18">
        <f t="shared" si="53"/>
        <v>0</v>
      </c>
      <c r="W313" s="18" t="str">
        <f>IF('csv２'!W113="","",'csv２'!W113)</f>
        <v/>
      </c>
      <c r="X313" s="18">
        <f>IF('csv２'!X113="","",'csv２'!X113)</f>
        <v>0</v>
      </c>
      <c r="Y313" s="18">
        <f>IF('csv２'!Y113="","",'csv２'!Y113)</f>
        <v>0</v>
      </c>
      <c r="Z313" s="18">
        <f t="shared" si="54"/>
        <v>0</v>
      </c>
      <c r="AA313" s="18" t="str">
        <f>IF('csv２'!AA113="","",'csv２'!AA113)</f>
        <v/>
      </c>
      <c r="AB313" s="18">
        <f>IF('csv２'!AB113="","",'csv２'!AB113)</f>
        <v>0</v>
      </c>
      <c r="AC313" s="18">
        <f>IF('csv２'!AC113="","",'csv２'!AC113)</f>
        <v>0</v>
      </c>
      <c r="AD313" s="18">
        <f t="shared" si="55"/>
        <v>0</v>
      </c>
      <c r="AE313" s="18" t="str">
        <f>IF('csv２'!AE113="","",'csv２'!AE113)</f>
        <v/>
      </c>
      <c r="AF313" s="18">
        <f>IF('csv２'!AF113="","",'csv２'!AF113)</f>
        <v>0</v>
      </c>
      <c r="AG313" s="18">
        <f>IF('csv２'!AG113="","",'csv２'!AG113)</f>
        <v>0</v>
      </c>
      <c r="AH313" s="18">
        <f t="shared" si="56"/>
        <v>0</v>
      </c>
      <c r="AJ313" s="18">
        <v>312</v>
      </c>
      <c r="AK313" s="18" t="str">
        <f t="shared" si="57"/>
        <v/>
      </c>
      <c r="AL313" s="18" t="str">
        <f t="shared" si="58"/>
        <v/>
      </c>
      <c r="AM313" s="18" t="str">
        <f t="shared" si="59"/>
        <v/>
      </c>
      <c r="AN313" s="18" t="str">
        <f t="shared" si="60"/>
        <v/>
      </c>
      <c r="AO313" s="18" t="e">
        <f t="shared" si="61"/>
        <v>#N/A</v>
      </c>
      <c r="AP313" s="18" t="str">
        <f t="shared" si="62"/>
        <v/>
      </c>
    </row>
    <row r="314" spans="1:42">
      <c r="A314" s="18">
        <f>COUNT(E$2:E314)</f>
        <v>0</v>
      </c>
      <c r="B314" s="18" t="str">
        <f>IF('csv２'!B114="","",'csv２'!B114)</f>
        <v/>
      </c>
      <c r="C314" s="18" t="str">
        <f>IF('csv２'!C114="","",'csv２'!C114)</f>
        <v/>
      </c>
      <c r="D314" s="18" t="str">
        <f>IF('csv２'!D114="","",'csv２'!D114)</f>
        <v/>
      </c>
      <c r="E314" s="18" t="str">
        <f>IF('csv２'!E114="","",'csv２'!E114)</f>
        <v/>
      </c>
      <c r="F314" s="18" t="str">
        <f>IF('csv２'!F114="","",'csv２'!F114)</f>
        <v/>
      </c>
      <c r="G314" s="18" t="str">
        <f>IF('csv２'!G114="","",'csv２'!G114)</f>
        <v/>
      </c>
      <c r="H314" s="18" t="str">
        <f>IF('csv２'!H114="","",'csv２'!H114)</f>
        <v/>
      </c>
      <c r="I314" s="18" t="str">
        <f>IF('csv２'!I114="","",'csv２'!I114)</f>
        <v/>
      </c>
      <c r="J314" s="18" t="str">
        <f>IF('csv２'!J114="","",'csv２'!J114)</f>
        <v/>
      </c>
      <c r="K314" s="18" t="str">
        <f>IF('csv２'!K114="","",'csv２'!K114)</f>
        <v/>
      </c>
      <c r="L314" s="18">
        <f>IF('csv２'!L114="","",'csv２'!L114)</f>
        <v>112</v>
      </c>
      <c r="M314" s="18" t="str">
        <f>IF('csv２'!M114="","",'csv２'!M114)</f>
        <v/>
      </c>
      <c r="N314" s="18" t="str">
        <f>IF('csv２'!N114="","",'csv２'!N114)</f>
        <v/>
      </c>
      <c r="O314" s="18" t="str">
        <f>IF('csv２'!O114="","",'csv２'!O114)</f>
        <v/>
      </c>
      <c r="P314" s="18">
        <f>IF('csv２'!P114="","",'csv２'!P114)</f>
        <v>0</v>
      </c>
      <c r="Q314" s="18">
        <f>IF('csv２'!Q114="","",'csv２'!Q114)</f>
        <v>0</v>
      </c>
      <c r="R314" s="18">
        <f t="shared" si="52"/>
        <v>0</v>
      </c>
      <c r="S314" s="18" t="str">
        <f>IF('csv２'!S114="","",'csv２'!S114)</f>
        <v/>
      </c>
      <c r="T314" s="18">
        <f>IF('csv２'!T114="","",'csv２'!T114)</f>
        <v>0</v>
      </c>
      <c r="U314" s="18">
        <f>IF('csv２'!U114="","",'csv２'!U114)</f>
        <v>0</v>
      </c>
      <c r="V314" s="18">
        <f t="shared" si="53"/>
        <v>0</v>
      </c>
      <c r="W314" s="18" t="str">
        <f>IF('csv２'!W114="","",'csv２'!W114)</f>
        <v/>
      </c>
      <c r="X314" s="18">
        <f>IF('csv２'!X114="","",'csv２'!X114)</f>
        <v>0</v>
      </c>
      <c r="Y314" s="18">
        <f>IF('csv２'!Y114="","",'csv２'!Y114)</f>
        <v>0</v>
      </c>
      <c r="Z314" s="18">
        <f t="shared" si="54"/>
        <v>0</v>
      </c>
      <c r="AA314" s="18" t="str">
        <f>IF('csv２'!AA114="","",'csv２'!AA114)</f>
        <v/>
      </c>
      <c r="AB314" s="18">
        <f>IF('csv２'!AB114="","",'csv２'!AB114)</f>
        <v>0</v>
      </c>
      <c r="AC314" s="18">
        <f>IF('csv２'!AC114="","",'csv２'!AC114)</f>
        <v>0</v>
      </c>
      <c r="AD314" s="18">
        <f t="shared" si="55"/>
        <v>0</v>
      </c>
      <c r="AE314" s="18" t="str">
        <f>IF('csv２'!AE114="","",'csv２'!AE114)</f>
        <v/>
      </c>
      <c r="AF314" s="18">
        <f>IF('csv２'!AF114="","",'csv２'!AF114)</f>
        <v>0</v>
      </c>
      <c r="AG314" s="18">
        <f>IF('csv２'!AG114="","",'csv２'!AG114)</f>
        <v>0</v>
      </c>
      <c r="AH314" s="18">
        <f t="shared" si="56"/>
        <v>0</v>
      </c>
      <c r="AJ314" s="18">
        <v>313</v>
      </c>
      <c r="AK314" s="18" t="str">
        <f t="shared" si="57"/>
        <v/>
      </c>
      <c r="AL314" s="18" t="str">
        <f t="shared" si="58"/>
        <v/>
      </c>
      <c r="AM314" s="18" t="str">
        <f t="shared" si="59"/>
        <v/>
      </c>
      <c r="AN314" s="18" t="str">
        <f t="shared" si="60"/>
        <v/>
      </c>
      <c r="AO314" s="18" t="e">
        <f t="shared" si="61"/>
        <v>#N/A</v>
      </c>
      <c r="AP314" s="18" t="str">
        <f t="shared" si="62"/>
        <v/>
      </c>
    </row>
    <row r="315" spans="1:42">
      <c r="A315" s="18">
        <f>COUNT(E$2:E315)</f>
        <v>0</v>
      </c>
      <c r="B315" s="18" t="str">
        <f>IF('csv２'!B115="","",'csv２'!B115)</f>
        <v/>
      </c>
      <c r="C315" s="18" t="str">
        <f>IF('csv２'!C115="","",'csv２'!C115)</f>
        <v/>
      </c>
      <c r="D315" s="18" t="str">
        <f>IF('csv２'!D115="","",'csv２'!D115)</f>
        <v/>
      </c>
      <c r="E315" s="18" t="str">
        <f>IF('csv２'!E115="","",'csv２'!E115)</f>
        <v/>
      </c>
      <c r="F315" s="18" t="str">
        <f>IF('csv２'!F115="","",'csv２'!F115)</f>
        <v/>
      </c>
      <c r="G315" s="18" t="str">
        <f>IF('csv２'!G115="","",'csv２'!G115)</f>
        <v/>
      </c>
      <c r="H315" s="18" t="str">
        <f>IF('csv２'!H115="","",'csv２'!H115)</f>
        <v/>
      </c>
      <c r="I315" s="18" t="str">
        <f>IF('csv２'!I115="","",'csv２'!I115)</f>
        <v/>
      </c>
      <c r="J315" s="18" t="str">
        <f>IF('csv２'!J115="","",'csv２'!J115)</f>
        <v/>
      </c>
      <c r="K315" s="18" t="str">
        <f>IF('csv２'!K115="","",'csv２'!K115)</f>
        <v/>
      </c>
      <c r="L315" s="18">
        <f>IF('csv２'!L115="","",'csv２'!L115)</f>
        <v>113</v>
      </c>
      <c r="M315" s="18" t="str">
        <f>IF('csv２'!M115="","",'csv２'!M115)</f>
        <v/>
      </c>
      <c r="N315" s="18" t="str">
        <f>IF('csv２'!N115="","",'csv２'!N115)</f>
        <v/>
      </c>
      <c r="O315" s="18" t="str">
        <f>IF('csv２'!O115="","",'csv２'!O115)</f>
        <v/>
      </c>
      <c r="P315" s="18">
        <f>IF('csv２'!P115="","",'csv２'!P115)</f>
        <v>0</v>
      </c>
      <c r="Q315" s="18">
        <f>IF('csv２'!Q115="","",'csv２'!Q115)</f>
        <v>0</v>
      </c>
      <c r="R315" s="18">
        <f t="shared" si="52"/>
        <v>0</v>
      </c>
      <c r="S315" s="18" t="str">
        <f>IF('csv２'!S115="","",'csv２'!S115)</f>
        <v/>
      </c>
      <c r="T315" s="18">
        <f>IF('csv２'!T115="","",'csv２'!T115)</f>
        <v>0</v>
      </c>
      <c r="U315" s="18">
        <f>IF('csv２'!U115="","",'csv２'!U115)</f>
        <v>0</v>
      </c>
      <c r="V315" s="18">
        <f t="shared" si="53"/>
        <v>0</v>
      </c>
      <c r="W315" s="18" t="str">
        <f>IF('csv２'!W115="","",'csv２'!W115)</f>
        <v/>
      </c>
      <c r="X315" s="18">
        <f>IF('csv２'!X115="","",'csv２'!X115)</f>
        <v>0</v>
      </c>
      <c r="Y315" s="18">
        <f>IF('csv２'!Y115="","",'csv２'!Y115)</f>
        <v>0</v>
      </c>
      <c r="Z315" s="18">
        <f t="shared" si="54"/>
        <v>0</v>
      </c>
      <c r="AA315" s="18" t="str">
        <f>IF('csv２'!AA115="","",'csv２'!AA115)</f>
        <v/>
      </c>
      <c r="AB315" s="18">
        <f>IF('csv２'!AB115="","",'csv２'!AB115)</f>
        <v>0</v>
      </c>
      <c r="AC315" s="18">
        <f>IF('csv２'!AC115="","",'csv２'!AC115)</f>
        <v>0</v>
      </c>
      <c r="AD315" s="18">
        <f t="shared" si="55"/>
        <v>0</v>
      </c>
      <c r="AE315" s="18" t="str">
        <f>IF('csv２'!AE115="","",'csv２'!AE115)</f>
        <v/>
      </c>
      <c r="AF315" s="18">
        <f>IF('csv２'!AF115="","",'csv２'!AF115)</f>
        <v>0</v>
      </c>
      <c r="AG315" s="18">
        <f>IF('csv２'!AG115="","",'csv２'!AG115)</f>
        <v>0</v>
      </c>
      <c r="AH315" s="18">
        <f t="shared" si="56"/>
        <v>0</v>
      </c>
      <c r="AJ315" s="18">
        <v>314</v>
      </c>
      <c r="AK315" s="18" t="str">
        <f t="shared" si="57"/>
        <v/>
      </c>
      <c r="AL315" s="18" t="str">
        <f t="shared" si="58"/>
        <v/>
      </c>
      <c r="AM315" s="18" t="str">
        <f t="shared" si="59"/>
        <v/>
      </c>
      <c r="AN315" s="18" t="str">
        <f t="shared" si="60"/>
        <v/>
      </c>
      <c r="AO315" s="18" t="e">
        <f t="shared" si="61"/>
        <v>#N/A</v>
      </c>
      <c r="AP315" s="18" t="str">
        <f t="shared" si="62"/>
        <v/>
      </c>
    </row>
    <row r="316" spans="1:42">
      <c r="A316" s="18">
        <f>COUNT(E$2:E316)</f>
        <v>0</v>
      </c>
      <c r="B316" s="18" t="str">
        <f>IF('csv２'!B116="","",'csv２'!B116)</f>
        <v/>
      </c>
      <c r="C316" s="18" t="str">
        <f>IF('csv２'!C116="","",'csv２'!C116)</f>
        <v/>
      </c>
      <c r="D316" s="18" t="str">
        <f>IF('csv２'!D116="","",'csv２'!D116)</f>
        <v/>
      </c>
      <c r="E316" s="18" t="str">
        <f>IF('csv２'!E116="","",'csv２'!E116)</f>
        <v/>
      </c>
      <c r="F316" s="18" t="str">
        <f>IF('csv２'!F116="","",'csv２'!F116)</f>
        <v/>
      </c>
      <c r="G316" s="18" t="str">
        <f>IF('csv２'!G116="","",'csv２'!G116)</f>
        <v/>
      </c>
      <c r="H316" s="18" t="str">
        <f>IF('csv２'!H116="","",'csv２'!H116)</f>
        <v/>
      </c>
      <c r="I316" s="18" t="str">
        <f>IF('csv２'!I116="","",'csv２'!I116)</f>
        <v/>
      </c>
      <c r="J316" s="18" t="str">
        <f>IF('csv２'!J116="","",'csv２'!J116)</f>
        <v/>
      </c>
      <c r="K316" s="18" t="str">
        <f>IF('csv２'!K116="","",'csv２'!K116)</f>
        <v/>
      </c>
      <c r="L316" s="18">
        <f>IF('csv２'!L116="","",'csv２'!L116)</f>
        <v>114</v>
      </c>
      <c r="M316" s="18" t="str">
        <f>IF('csv２'!M116="","",'csv２'!M116)</f>
        <v/>
      </c>
      <c r="N316" s="18" t="str">
        <f>IF('csv２'!N116="","",'csv２'!N116)</f>
        <v/>
      </c>
      <c r="O316" s="18" t="str">
        <f>IF('csv２'!O116="","",'csv２'!O116)</f>
        <v/>
      </c>
      <c r="P316" s="18">
        <f>IF('csv２'!P116="","",'csv２'!P116)</f>
        <v>0</v>
      </c>
      <c r="Q316" s="18">
        <f>IF('csv２'!Q116="","",'csv２'!Q116)</f>
        <v>0</v>
      </c>
      <c r="R316" s="18">
        <f t="shared" si="52"/>
        <v>0</v>
      </c>
      <c r="S316" s="18" t="str">
        <f>IF('csv２'!S116="","",'csv２'!S116)</f>
        <v/>
      </c>
      <c r="T316" s="18">
        <f>IF('csv２'!T116="","",'csv２'!T116)</f>
        <v>0</v>
      </c>
      <c r="U316" s="18">
        <f>IF('csv２'!U116="","",'csv２'!U116)</f>
        <v>0</v>
      </c>
      <c r="V316" s="18">
        <f t="shared" si="53"/>
        <v>0</v>
      </c>
      <c r="W316" s="18" t="str">
        <f>IF('csv２'!W116="","",'csv２'!W116)</f>
        <v/>
      </c>
      <c r="X316" s="18">
        <f>IF('csv２'!X116="","",'csv２'!X116)</f>
        <v>0</v>
      </c>
      <c r="Y316" s="18">
        <f>IF('csv２'!Y116="","",'csv２'!Y116)</f>
        <v>0</v>
      </c>
      <c r="Z316" s="18">
        <f t="shared" si="54"/>
        <v>0</v>
      </c>
      <c r="AA316" s="18" t="str">
        <f>IF('csv２'!AA116="","",'csv２'!AA116)</f>
        <v/>
      </c>
      <c r="AB316" s="18">
        <f>IF('csv２'!AB116="","",'csv２'!AB116)</f>
        <v>0</v>
      </c>
      <c r="AC316" s="18">
        <f>IF('csv２'!AC116="","",'csv２'!AC116)</f>
        <v>0</v>
      </c>
      <c r="AD316" s="18">
        <f t="shared" si="55"/>
        <v>0</v>
      </c>
      <c r="AE316" s="18" t="str">
        <f>IF('csv２'!AE116="","",'csv２'!AE116)</f>
        <v/>
      </c>
      <c r="AF316" s="18">
        <f>IF('csv２'!AF116="","",'csv２'!AF116)</f>
        <v>0</v>
      </c>
      <c r="AG316" s="18">
        <f>IF('csv２'!AG116="","",'csv２'!AG116)</f>
        <v>0</v>
      </c>
      <c r="AH316" s="18">
        <f t="shared" si="56"/>
        <v>0</v>
      </c>
      <c r="AJ316" s="18">
        <v>315</v>
      </c>
      <c r="AK316" s="18" t="str">
        <f t="shared" si="57"/>
        <v/>
      </c>
      <c r="AL316" s="18" t="str">
        <f t="shared" si="58"/>
        <v/>
      </c>
      <c r="AM316" s="18" t="str">
        <f t="shared" si="59"/>
        <v/>
      </c>
      <c r="AN316" s="18" t="str">
        <f t="shared" si="60"/>
        <v/>
      </c>
      <c r="AO316" s="18" t="e">
        <f t="shared" si="61"/>
        <v>#N/A</v>
      </c>
      <c r="AP316" s="18" t="str">
        <f t="shared" si="62"/>
        <v/>
      </c>
    </row>
    <row r="317" spans="1:42">
      <c r="A317" s="18">
        <f>COUNT(E$2:E317)</f>
        <v>0</v>
      </c>
      <c r="B317" s="18" t="str">
        <f>IF('csv２'!B117="","",'csv２'!B117)</f>
        <v/>
      </c>
      <c r="C317" s="18" t="str">
        <f>IF('csv２'!C117="","",'csv２'!C117)</f>
        <v/>
      </c>
      <c r="D317" s="18" t="str">
        <f>IF('csv２'!D117="","",'csv２'!D117)</f>
        <v/>
      </c>
      <c r="E317" s="18" t="str">
        <f>IF('csv２'!E117="","",'csv２'!E117)</f>
        <v/>
      </c>
      <c r="F317" s="18" t="str">
        <f>IF('csv２'!F117="","",'csv２'!F117)</f>
        <v/>
      </c>
      <c r="G317" s="18" t="str">
        <f>IF('csv２'!G117="","",'csv２'!G117)</f>
        <v/>
      </c>
      <c r="H317" s="18" t="str">
        <f>IF('csv２'!H117="","",'csv２'!H117)</f>
        <v/>
      </c>
      <c r="I317" s="18" t="str">
        <f>IF('csv２'!I117="","",'csv２'!I117)</f>
        <v/>
      </c>
      <c r="J317" s="18" t="str">
        <f>IF('csv２'!J117="","",'csv２'!J117)</f>
        <v/>
      </c>
      <c r="K317" s="18" t="str">
        <f>IF('csv２'!K117="","",'csv２'!K117)</f>
        <v/>
      </c>
      <c r="L317" s="18">
        <f>IF('csv２'!L117="","",'csv２'!L117)</f>
        <v>115</v>
      </c>
      <c r="M317" s="18" t="str">
        <f>IF('csv２'!M117="","",'csv２'!M117)</f>
        <v/>
      </c>
      <c r="N317" s="18" t="str">
        <f>IF('csv２'!N117="","",'csv２'!N117)</f>
        <v/>
      </c>
      <c r="O317" s="18" t="str">
        <f>IF('csv２'!O117="","",'csv２'!O117)</f>
        <v/>
      </c>
      <c r="P317" s="18">
        <f>IF('csv２'!P117="","",'csv２'!P117)</f>
        <v>0</v>
      </c>
      <c r="Q317" s="18">
        <f>IF('csv２'!Q117="","",'csv２'!Q117)</f>
        <v>0</v>
      </c>
      <c r="R317" s="18">
        <f t="shared" si="52"/>
        <v>0</v>
      </c>
      <c r="S317" s="18" t="str">
        <f>IF('csv２'!S117="","",'csv２'!S117)</f>
        <v/>
      </c>
      <c r="T317" s="18">
        <f>IF('csv２'!T117="","",'csv２'!T117)</f>
        <v>0</v>
      </c>
      <c r="U317" s="18">
        <f>IF('csv２'!U117="","",'csv２'!U117)</f>
        <v>0</v>
      </c>
      <c r="V317" s="18">
        <f t="shared" si="53"/>
        <v>0</v>
      </c>
      <c r="W317" s="18" t="str">
        <f>IF('csv２'!W117="","",'csv２'!W117)</f>
        <v/>
      </c>
      <c r="X317" s="18">
        <f>IF('csv２'!X117="","",'csv２'!X117)</f>
        <v>0</v>
      </c>
      <c r="Y317" s="18">
        <f>IF('csv２'!Y117="","",'csv２'!Y117)</f>
        <v>0</v>
      </c>
      <c r="Z317" s="18">
        <f t="shared" si="54"/>
        <v>0</v>
      </c>
      <c r="AA317" s="18" t="str">
        <f>IF('csv２'!AA117="","",'csv２'!AA117)</f>
        <v/>
      </c>
      <c r="AB317" s="18">
        <f>IF('csv２'!AB117="","",'csv２'!AB117)</f>
        <v>0</v>
      </c>
      <c r="AC317" s="18">
        <f>IF('csv２'!AC117="","",'csv２'!AC117)</f>
        <v>0</v>
      </c>
      <c r="AD317" s="18">
        <f t="shared" si="55"/>
        <v>0</v>
      </c>
      <c r="AE317" s="18" t="str">
        <f>IF('csv２'!AE117="","",'csv２'!AE117)</f>
        <v/>
      </c>
      <c r="AF317" s="18">
        <f>IF('csv２'!AF117="","",'csv２'!AF117)</f>
        <v>0</v>
      </c>
      <c r="AG317" s="18">
        <f>IF('csv２'!AG117="","",'csv２'!AG117)</f>
        <v>0</v>
      </c>
      <c r="AH317" s="18">
        <f t="shared" si="56"/>
        <v>0</v>
      </c>
      <c r="AJ317" s="18">
        <v>316</v>
      </c>
      <c r="AK317" s="18" t="str">
        <f t="shared" si="57"/>
        <v/>
      </c>
      <c r="AL317" s="18" t="str">
        <f t="shared" si="58"/>
        <v/>
      </c>
      <c r="AM317" s="18" t="str">
        <f t="shared" si="59"/>
        <v/>
      </c>
      <c r="AN317" s="18" t="str">
        <f t="shared" si="60"/>
        <v/>
      </c>
      <c r="AO317" s="18" t="e">
        <f t="shared" si="61"/>
        <v>#N/A</v>
      </c>
      <c r="AP317" s="18" t="str">
        <f t="shared" si="62"/>
        <v/>
      </c>
    </row>
    <row r="318" spans="1:42">
      <c r="A318" s="18">
        <f>COUNT(E$2:E318)</f>
        <v>0</v>
      </c>
      <c r="B318" s="18" t="str">
        <f>IF('csv２'!B118="","",'csv２'!B118)</f>
        <v/>
      </c>
      <c r="C318" s="18" t="str">
        <f>IF('csv２'!C118="","",'csv２'!C118)</f>
        <v/>
      </c>
      <c r="D318" s="18" t="str">
        <f>IF('csv２'!D118="","",'csv２'!D118)</f>
        <v/>
      </c>
      <c r="E318" s="18" t="str">
        <f>IF('csv２'!E118="","",'csv２'!E118)</f>
        <v/>
      </c>
      <c r="F318" s="18" t="str">
        <f>IF('csv２'!F118="","",'csv２'!F118)</f>
        <v/>
      </c>
      <c r="G318" s="18" t="str">
        <f>IF('csv２'!G118="","",'csv２'!G118)</f>
        <v/>
      </c>
      <c r="H318" s="18" t="str">
        <f>IF('csv２'!H118="","",'csv２'!H118)</f>
        <v/>
      </c>
      <c r="I318" s="18" t="str">
        <f>IF('csv２'!I118="","",'csv２'!I118)</f>
        <v/>
      </c>
      <c r="J318" s="18" t="str">
        <f>IF('csv２'!J118="","",'csv２'!J118)</f>
        <v/>
      </c>
      <c r="K318" s="18" t="str">
        <f>IF('csv２'!K118="","",'csv２'!K118)</f>
        <v/>
      </c>
      <c r="L318" s="18">
        <f>IF('csv２'!L118="","",'csv２'!L118)</f>
        <v>116</v>
      </c>
      <c r="M318" s="18" t="str">
        <f>IF('csv２'!M118="","",'csv２'!M118)</f>
        <v/>
      </c>
      <c r="N318" s="18" t="str">
        <f>IF('csv２'!N118="","",'csv２'!N118)</f>
        <v/>
      </c>
      <c r="O318" s="18" t="str">
        <f>IF('csv２'!O118="","",'csv２'!O118)</f>
        <v/>
      </c>
      <c r="P318" s="18">
        <f>IF('csv２'!P118="","",'csv２'!P118)</f>
        <v>0</v>
      </c>
      <c r="Q318" s="18">
        <f>IF('csv２'!Q118="","",'csv２'!Q118)</f>
        <v>0</v>
      </c>
      <c r="R318" s="18">
        <f t="shared" si="52"/>
        <v>0</v>
      </c>
      <c r="S318" s="18" t="str">
        <f>IF('csv２'!S118="","",'csv２'!S118)</f>
        <v/>
      </c>
      <c r="T318" s="18">
        <f>IF('csv２'!T118="","",'csv２'!T118)</f>
        <v>0</v>
      </c>
      <c r="U318" s="18">
        <f>IF('csv２'!U118="","",'csv２'!U118)</f>
        <v>0</v>
      </c>
      <c r="V318" s="18">
        <f t="shared" si="53"/>
        <v>0</v>
      </c>
      <c r="W318" s="18" t="str">
        <f>IF('csv２'!W118="","",'csv２'!W118)</f>
        <v/>
      </c>
      <c r="X318" s="18">
        <f>IF('csv２'!X118="","",'csv２'!X118)</f>
        <v>0</v>
      </c>
      <c r="Y318" s="18">
        <f>IF('csv２'!Y118="","",'csv２'!Y118)</f>
        <v>0</v>
      </c>
      <c r="Z318" s="18">
        <f t="shared" si="54"/>
        <v>0</v>
      </c>
      <c r="AA318" s="18" t="str">
        <f>IF('csv２'!AA118="","",'csv２'!AA118)</f>
        <v/>
      </c>
      <c r="AB318" s="18">
        <f>IF('csv２'!AB118="","",'csv２'!AB118)</f>
        <v>0</v>
      </c>
      <c r="AC318" s="18">
        <f>IF('csv２'!AC118="","",'csv２'!AC118)</f>
        <v>0</v>
      </c>
      <c r="AD318" s="18">
        <f t="shared" si="55"/>
        <v>0</v>
      </c>
      <c r="AE318" s="18" t="str">
        <f>IF('csv２'!AE118="","",'csv２'!AE118)</f>
        <v/>
      </c>
      <c r="AF318" s="18">
        <f>IF('csv２'!AF118="","",'csv２'!AF118)</f>
        <v>0</v>
      </c>
      <c r="AG318" s="18">
        <f>IF('csv２'!AG118="","",'csv２'!AG118)</f>
        <v>0</v>
      </c>
      <c r="AH318" s="18">
        <f t="shared" si="56"/>
        <v>0</v>
      </c>
      <c r="AJ318" s="18">
        <v>317</v>
      </c>
      <c r="AK318" s="18" t="str">
        <f t="shared" si="57"/>
        <v/>
      </c>
      <c r="AL318" s="18" t="str">
        <f t="shared" si="58"/>
        <v/>
      </c>
      <c r="AM318" s="18" t="str">
        <f t="shared" si="59"/>
        <v/>
      </c>
      <c r="AN318" s="18" t="str">
        <f t="shared" si="60"/>
        <v/>
      </c>
      <c r="AO318" s="18" t="e">
        <f t="shared" si="61"/>
        <v>#N/A</v>
      </c>
      <c r="AP318" s="18" t="str">
        <f t="shared" si="62"/>
        <v/>
      </c>
    </row>
    <row r="319" spans="1:42">
      <c r="A319" s="18">
        <f>COUNT(E$2:E319)</f>
        <v>0</v>
      </c>
      <c r="B319" s="18" t="str">
        <f>IF('csv２'!B119="","",'csv２'!B119)</f>
        <v/>
      </c>
      <c r="C319" s="18" t="str">
        <f>IF('csv２'!C119="","",'csv２'!C119)</f>
        <v/>
      </c>
      <c r="D319" s="18" t="str">
        <f>IF('csv２'!D119="","",'csv２'!D119)</f>
        <v/>
      </c>
      <c r="E319" s="18" t="str">
        <f>IF('csv２'!E119="","",'csv２'!E119)</f>
        <v/>
      </c>
      <c r="F319" s="18" t="str">
        <f>IF('csv２'!F119="","",'csv２'!F119)</f>
        <v/>
      </c>
      <c r="G319" s="18" t="str">
        <f>IF('csv２'!G119="","",'csv２'!G119)</f>
        <v/>
      </c>
      <c r="H319" s="18" t="str">
        <f>IF('csv２'!H119="","",'csv２'!H119)</f>
        <v/>
      </c>
      <c r="I319" s="18" t="str">
        <f>IF('csv２'!I119="","",'csv２'!I119)</f>
        <v/>
      </c>
      <c r="J319" s="18" t="str">
        <f>IF('csv２'!J119="","",'csv２'!J119)</f>
        <v/>
      </c>
      <c r="K319" s="18" t="str">
        <f>IF('csv２'!K119="","",'csv２'!K119)</f>
        <v/>
      </c>
      <c r="L319" s="18">
        <f>IF('csv２'!L119="","",'csv２'!L119)</f>
        <v>117</v>
      </c>
      <c r="M319" s="18" t="str">
        <f>IF('csv２'!M119="","",'csv２'!M119)</f>
        <v/>
      </c>
      <c r="N319" s="18" t="str">
        <f>IF('csv２'!N119="","",'csv２'!N119)</f>
        <v/>
      </c>
      <c r="O319" s="18" t="str">
        <f>IF('csv２'!O119="","",'csv２'!O119)</f>
        <v/>
      </c>
      <c r="P319" s="18">
        <f>IF('csv２'!P119="","",'csv２'!P119)</f>
        <v>0</v>
      </c>
      <c r="Q319" s="18">
        <f>IF('csv２'!Q119="","",'csv２'!Q119)</f>
        <v>0</v>
      </c>
      <c r="R319" s="18">
        <f t="shared" si="52"/>
        <v>0</v>
      </c>
      <c r="S319" s="18" t="str">
        <f>IF('csv２'!S119="","",'csv２'!S119)</f>
        <v/>
      </c>
      <c r="T319" s="18">
        <f>IF('csv２'!T119="","",'csv２'!T119)</f>
        <v>0</v>
      </c>
      <c r="U319" s="18">
        <f>IF('csv２'!U119="","",'csv２'!U119)</f>
        <v>0</v>
      </c>
      <c r="V319" s="18">
        <f t="shared" si="53"/>
        <v>0</v>
      </c>
      <c r="W319" s="18" t="str">
        <f>IF('csv２'!W119="","",'csv２'!W119)</f>
        <v/>
      </c>
      <c r="X319" s="18">
        <f>IF('csv２'!X119="","",'csv２'!X119)</f>
        <v>0</v>
      </c>
      <c r="Y319" s="18">
        <f>IF('csv２'!Y119="","",'csv２'!Y119)</f>
        <v>0</v>
      </c>
      <c r="Z319" s="18">
        <f t="shared" si="54"/>
        <v>0</v>
      </c>
      <c r="AA319" s="18" t="str">
        <f>IF('csv２'!AA119="","",'csv２'!AA119)</f>
        <v/>
      </c>
      <c r="AB319" s="18">
        <f>IF('csv２'!AB119="","",'csv２'!AB119)</f>
        <v>0</v>
      </c>
      <c r="AC319" s="18">
        <f>IF('csv２'!AC119="","",'csv２'!AC119)</f>
        <v>0</v>
      </c>
      <c r="AD319" s="18">
        <f t="shared" si="55"/>
        <v>0</v>
      </c>
      <c r="AE319" s="18" t="str">
        <f>IF('csv２'!AE119="","",'csv２'!AE119)</f>
        <v/>
      </c>
      <c r="AF319" s="18">
        <f>IF('csv２'!AF119="","",'csv２'!AF119)</f>
        <v>0</v>
      </c>
      <c r="AG319" s="18">
        <f>IF('csv２'!AG119="","",'csv２'!AG119)</f>
        <v>0</v>
      </c>
      <c r="AH319" s="18">
        <f t="shared" si="56"/>
        <v>0</v>
      </c>
      <c r="AJ319" s="18">
        <v>318</v>
      </c>
      <c r="AK319" s="18" t="str">
        <f t="shared" si="57"/>
        <v/>
      </c>
      <c r="AL319" s="18" t="str">
        <f t="shared" si="58"/>
        <v/>
      </c>
      <c r="AM319" s="18" t="str">
        <f t="shared" si="59"/>
        <v/>
      </c>
      <c r="AN319" s="18" t="str">
        <f t="shared" si="60"/>
        <v/>
      </c>
      <c r="AO319" s="18" t="e">
        <f t="shared" si="61"/>
        <v>#N/A</v>
      </c>
      <c r="AP319" s="18" t="str">
        <f t="shared" si="62"/>
        <v/>
      </c>
    </row>
    <row r="320" spans="1:42">
      <c r="A320" s="18">
        <f>COUNT(E$2:E320)</f>
        <v>0</v>
      </c>
      <c r="B320" s="18" t="str">
        <f>IF('csv２'!B120="","",'csv２'!B120)</f>
        <v/>
      </c>
      <c r="C320" s="18" t="str">
        <f>IF('csv２'!C120="","",'csv２'!C120)</f>
        <v/>
      </c>
      <c r="D320" s="18" t="str">
        <f>IF('csv２'!D120="","",'csv２'!D120)</f>
        <v/>
      </c>
      <c r="E320" s="18" t="str">
        <f>IF('csv２'!E120="","",'csv２'!E120)</f>
        <v/>
      </c>
      <c r="F320" s="18" t="str">
        <f>IF('csv２'!F120="","",'csv２'!F120)</f>
        <v/>
      </c>
      <c r="G320" s="18" t="str">
        <f>IF('csv２'!G120="","",'csv２'!G120)</f>
        <v/>
      </c>
      <c r="H320" s="18" t="str">
        <f>IF('csv２'!H120="","",'csv２'!H120)</f>
        <v/>
      </c>
      <c r="I320" s="18" t="str">
        <f>IF('csv２'!I120="","",'csv２'!I120)</f>
        <v/>
      </c>
      <c r="J320" s="18" t="str">
        <f>IF('csv２'!J120="","",'csv２'!J120)</f>
        <v/>
      </c>
      <c r="K320" s="18" t="str">
        <f>IF('csv２'!K120="","",'csv２'!K120)</f>
        <v/>
      </c>
      <c r="L320" s="18">
        <f>IF('csv２'!L120="","",'csv２'!L120)</f>
        <v>118</v>
      </c>
      <c r="M320" s="18" t="str">
        <f>IF('csv２'!M120="","",'csv２'!M120)</f>
        <v/>
      </c>
      <c r="N320" s="18" t="str">
        <f>IF('csv２'!N120="","",'csv２'!N120)</f>
        <v/>
      </c>
      <c r="O320" s="18" t="str">
        <f>IF('csv２'!O120="","",'csv２'!O120)</f>
        <v/>
      </c>
      <c r="P320" s="18">
        <f>IF('csv２'!P120="","",'csv２'!P120)</f>
        <v>0</v>
      </c>
      <c r="Q320" s="18">
        <f>IF('csv２'!Q120="","",'csv２'!Q120)</f>
        <v>0</v>
      </c>
      <c r="R320" s="18">
        <f t="shared" si="52"/>
        <v>0</v>
      </c>
      <c r="S320" s="18" t="str">
        <f>IF('csv２'!S120="","",'csv２'!S120)</f>
        <v/>
      </c>
      <c r="T320" s="18">
        <f>IF('csv２'!T120="","",'csv２'!T120)</f>
        <v>0</v>
      </c>
      <c r="U320" s="18">
        <f>IF('csv２'!U120="","",'csv２'!U120)</f>
        <v>0</v>
      </c>
      <c r="V320" s="18">
        <f t="shared" si="53"/>
        <v>0</v>
      </c>
      <c r="W320" s="18" t="str">
        <f>IF('csv２'!W120="","",'csv２'!W120)</f>
        <v/>
      </c>
      <c r="X320" s="18">
        <f>IF('csv２'!X120="","",'csv２'!X120)</f>
        <v>0</v>
      </c>
      <c r="Y320" s="18">
        <f>IF('csv２'!Y120="","",'csv２'!Y120)</f>
        <v>0</v>
      </c>
      <c r="Z320" s="18">
        <f t="shared" si="54"/>
        <v>0</v>
      </c>
      <c r="AA320" s="18" t="str">
        <f>IF('csv２'!AA120="","",'csv２'!AA120)</f>
        <v/>
      </c>
      <c r="AB320" s="18">
        <f>IF('csv２'!AB120="","",'csv２'!AB120)</f>
        <v>0</v>
      </c>
      <c r="AC320" s="18">
        <f>IF('csv２'!AC120="","",'csv２'!AC120)</f>
        <v>0</v>
      </c>
      <c r="AD320" s="18">
        <f t="shared" si="55"/>
        <v>0</v>
      </c>
      <c r="AE320" s="18" t="str">
        <f>IF('csv２'!AE120="","",'csv２'!AE120)</f>
        <v/>
      </c>
      <c r="AF320" s="18">
        <f>IF('csv２'!AF120="","",'csv２'!AF120)</f>
        <v>0</v>
      </c>
      <c r="AG320" s="18">
        <f>IF('csv２'!AG120="","",'csv２'!AG120)</f>
        <v>0</v>
      </c>
      <c r="AH320" s="18">
        <f t="shared" si="56"/>
        <v>0</v>
      </c>
      <c r="AJ320" s="18">
        <v>319</v>
      </c>
      <c r="AK320" s="18" t="str">
        <f t="shared" si="57"/>
        <v/>
      </c>
      <c r="AL320" s="18" t="str">
        <f t="shared" si="58"/>
        <v/>
      </c>
      <c r="AM320" s="18" t="str">
        <f t="shared" si="59"/>
        <v/>
      </c>
      <c r="AN320" s="18" t="str">
        <f t="shared" si="60"/>
        <v/>
      </c>
      <c r="AO320" s="18" t="e">
        <f t="shared" si="61"/>
        <v>#N/A</v>
      </c>
      <c r="AP320" s="18" t="str">
        <f t="shared" si="62"/>
        <v/>
      </c>
    </row>
    <row r="321" spans="1:42">
      <c r="A321" s="18">
        <f>COUNT(E$2:E321)</f>
        <v>0</v>
      </c>
      <c r="B321" s="18" t="str">
        <f>IF('csv２'!B121="","",'csv２'!B121)</f>
        <v/>
      </c>
      <c r="C321" s="18" t="str">
        <f>IF('csv２'!C121="","",'csv２'!C121)</f>
        <v/>
      </c>
      <c r="D321" s="18" t="str">
        <f>IF('csv２'!D121="","",'csv２'!D121)</f>
        <v/>
      </c>
      <c r="E321" s="18" t="str">
        <f>IF('csv２'!E121="","",'csv２'!E121)</f>
        <v/>
      </c>
      <c r="F321" s="18" t="str">
        <f>IF('csv２'!F121="","",'csv２'!F121)</f>
        <v/>
      </c>
      <c r="G321" s="18" t="str">
        <f>IF('csv２'!G121="","",'csv２'!G121)</f>
        <v/>
      </c>
      <c r="H321" s="18" t="str">
        <f>IF('csv２'!H121="","",'csv２'!H121)</f>
        <v/>
      </c>
      <c r="I321" s="18" t="str">
        <f>IF('csv２'!I121="","",'csv２'!I121)</f>
        <v/>
      </c>
      <c r="J321" s="18" t="str">
        <f>IF('csv２'!J121="","",'csv２'!J121)</f>
        <v/>
      </c>
      <c r="K321" s="18" t="str">
        <f>IF('csv２'!K121="","",'csv２'!K121)</f>
        <v/>
      </c>
      <c r="L321" s="18">
        <f>IF('csv２'!L121="","",'csv２'!L121)</f>
        <v>119</v>
      </c>
      <c r="M321" s="18" t="str">
        <f>IF('csv２'!M121="","",'csv２'!M121)</f>
        <v/>
      </c>
      <c r="N321" s="18" t="str">
        <f>IF('csv２'!N121="","",'csv２'!N121)</f>
        <v/>
      </c>
      <c r="O321" s="18" t="str">
        <f>IF('csv２'!O121="","",'csv２'!O121)</f>
        <v/>
      </c>
      <c r="P321" s="18">
        <f>IF('csv２'!P121="","",'csv２'!P121)</f>
        <v>0</v>
      </c>
      <c r="Q321" s="18">
        <f>IF('csv２'!Q121="","",'csv２'!Q121)</f>
        <v>0</v>
      </c>
      <c r="R321" s="18">
        <f t="shared" si="52"/>
        <v>0</v>
      </c>
      <c r="S321" s="18" t="str">
        <f>IF('csv２'!S121="","",'csv２'!S121)</f>
        <v/>
      </c>
      <c r="T321" s="18">
        <f>IF('csv２'!T121="","",'csv２'!T121)</f>
        <v>0</v>
      </c>
      <c r="U321" s="18">
        <f>IF('csv２'!U121="","",'csv２'!U121)</f>
        <v>0</v>
      </c>
      <c r="V321" s="18">
        <f t="shared" si="53"/>
        <v>0</v>
      </c>
      <c r="W321" s="18" t="str">
        <f>IF('csv２'!W121="","",'csv２'!W121)</f>
        <v/>
      </c>
      <c r="X321" s="18">
        <f>IF('csv２'!X121="","",'csv２'!X121)</f>
        <v>0</v>
      </c>
      <c r="Y321" s="18">
        <f>IF('csv２'!Y121="","",'csv２'!Y121)</f>
        <v>0</v>
      </c>
      <c r="Z321" s="18">
        <f t="shared" si="54"/>
        <v>0</v>
      </c>
      <c r="AA321" s="18" t="str">
        <f>IF('csv２'!AA121="","",'csv２'!AA121)</f>
        <v/>
      </c>
      <c r="AB321" s="18">
        <f>IF('csv２'!AB121="","",'csv２'!AB121)</f>
        <v>0</v>
      </c>
      <c r="AC321" s="18">
        <f>IF('csv２'!AC121="","",'csv２'!AC121)</f>
        <v>0</v>
      </c>
      <c r="AD321" s="18">
        <f t="shared" si="55"/>
        <v>0</v>
      </c>
      <c r="AE321" s="18" t="str">
        <f>IF('csv２'!AE121="","",'csv２'!AE121)</f>
        <v/>
      </c>
      <c r="AF321" s="18">
        <f>IF('csv２'!AF121="","",'csv２'!AF121)</f>
        <v>0</v>
      </c>
      <c r="AG321" s="18">
        <f>IF('csv２'!AG121="","",'csv２'!AG121)</f>
        <v>0</v>
      </c>
      <c r="AH321" s="18">
        <f t="shared" si="56"/>
        <v>0</v>
      </c>
      <c r="AJ321" s="18">
        <v>320</v>
      </c>
      <c r="AK321" s="18" t="str">
        <f t="shared" si="57"/>
        <v/>
      </c>
      <c r="AL321" s="18" t="str">
        <f t="shared" si="58"/>
        <v/>
      </c>
      <c r="AM321" s="18" t="str">
        <f t="shared" si="59"/>
        <v/>
      </c>
      <c r="AN321" s="18" t="str">
        <f t="shared" si="60"/>
        <v/>
      </c>
      <c r="AO321" s="18" t="e">
        <f t="shared" si="61"/>
        <v>#N/A</v>
      </c>
      <c r="AP321" s="18" t="str">
        <f t="shared" si="62"/>
        <v/>
      </c>
    </row>
    <row r="322" spans="1:42">
      <c r="A322" s="18">
        <f>COUNT(E$2:E322)</f>
        <v>0</v>
      </c>
      <c r="B322" s="18" t="str">
        <f>IF('csv２'!B122="","",'csv２'!B122)</f>
        <v/>
      </c>
      <c r="C322" s="18" t="str">
        <f>IF('csv２'!C122="","",'csv２'!C122)</f>
        <v/>
      </c>
      <c r="D322" s="18" t="str">
        <f>IF('csv２'!D122="","",'csv２'!D122)</f>
        <v/>
      </c>
      <c r="E322" s="18" t="str">
        <f>IF('csv２'!E122="","",'csv２'!E122)</f>
        <v/>
      </c>
      <c r="F322" s="18" t="str">
        <f>IF('csv２'!F122="","",'csv２'!F122)</f>
        <v/>
      </c>
      <c r="G322" s="18" t="str">
        <f>IF('csv２'!G122="","",'csv２'!G122)</f>
        <v/>
      </c>
      <c r="H322" s="18" t="str">
        <f>IF('csv２'!H122="","",'csv２'!H122)</f>
        <v/>
      </c>
      <c r="I322" s="18" t="str">
        <f>IF('csv２'!I122="","",'csv２'!I122)</f>
        <v/>
      </c>
      <c r="J322" s="18" t="str">
        <f>IF('csv２'!J122="","",'csv２'!J122)</f>
        <v/>
      </c>
      <c r="K322" s="18" t="str">
        <f>IF('csv２'!K122="","",'csv２'!K122)</f>
        <v/>
      </c>
      <c r="L322" s="18">
        <f>IF('csv２'!L122="","",'csv２'!L122)</f>
        <v>120</v>
      </c>
      <c r="M322" s="18" t="str">
        <f>IF('csv２'!M122="","",'csv２'!M122)</f>
        <v/>
      </c>
      <c r="N322" s="18" t="str">
        <f>IF('csv２'!N122="","",'csv２'!N122)</f>
        <v/>
      </c>
      <c r="O322" s="18" t="str">
        <f>IF('csv２'!O122="","",'csv２'!O122)</f>
        <v/>
      </c>
      <c r="P322" s="18">
        <f>IF('csv２'!P122="","",'csv２'!P122)</f>
        <v>0</v>
      </c>
      <c r="Q322" s="18">
        <f>IF('csv２'!Q122="","",'csv２'!Q122)</f>
        <v>0</v>
      </c>
      <c r="R322" s="18">
        <f t="shared" si="52"/>
        <v>0</v>
      </c>
      <c r="S322" s="18" t="str">
        <f>IF('csv２'!S122="","",'csv２'!S122)</f>
        <v/>
      </c>
      <c r="T322" s="18">
        <f>IF('csv２'!T122="","",'csv２'!T122)</f>
        <v>0</v>
      </c>
      <c r="U322" s="18">
        <f>IF('csv２'!U122="","",'csv２'!U122)</f>
        <v>0</v>
      </c>
      <c r="V322" s="18">
        <f t="shared" si="53"/>
        <v>0</v>
      </c>
      <c r="W322" s="18" t="str">
        <f>IF('csv２'!W122="","",'csv２'!W122)</f>
        <v/>
      </c>
      <c r="X322" s="18">
        <f>IF('csv２'!X122="","",'csv２'!X122)</f>
        <v>0</v>
      </c>
      <c r="Y322" s="18">
        <f>IF('csv２'!Y122="","",'csv２'!Y122)</f>
        <v>0</v>
      </c>
      <c r="Z322" s="18">
        <f t="shared" si="54"/>
        <v>0</v>
      </c>
      <c r="AA322" s="18" t="str">
        <f>IF('csv２'!AA122="","",'csv２'!AA122)</f>
        <v/>
      </c>
      <c r="AB322" s="18">
        <f>IF('csv２'!AB122="","",'csv２'!AB122)</f>
        <v>0</v>
      </c>
      <c r="AC322" s="18">
        <f>IF('csv２'!AC122="","",'csv２'!AC122)</f>
        <v>0</v>
      </c>
      <c r="AD322" s="18">
        <f t="shared" si="55"/>
        <v>0</v>
      </c>
      <c r="AE322" s="18" t="str">
        <f>IF('csv２'!AE122="","",'csv２'!AE122)</f>
        <v/>
      </c>
      <c r="AF322" s="18">
        <f>IF('csv２'!AF122="","",'csv２'!AF122)</f>
        <v>0</v>
      </c>
      <c r="AG322" s="18">
        <f>IF('csv２'!AG122="","",'csv２'!AG122)</f>
        <v>0</v>
      </c>
      <c r="AH322" s="18">
        <f t="shared" si="56"/>
        <v>0</v>
      </c>
      <c r="AJ322" s="18">
        <v>321</v>
      </c>
      <c r="AK322" s="18" t="str">
        <f t="shared" si="57"/>
        <v/>
      </c>
      <c r="AL322" s="18" t="str">
        <f t="shared" si="58"/>
        <v/>
      </c>
      <c r="AM322" s="18" t="str">
        <f t="shared" si="59"/>
        <v/>
      </c>
      <c r="AN322" s="18" t="str">
        <f t="shared" si="60"/>
        <v/>
      </c>
      <c r="AO322" s="18" t="e">
        <f t="shared" si="61"/>
        <v>#N/A</v>
      </c>
      <c r="AP322" s="18" t="str">
        <f t="shared" si="62"/>
        <v/>
      </c>
    </row>
    <row r="323" spans="1:42">
      <c r="A323" s="18">
        <f>COUNT(E$2:E323)</f>
        <v>0</v>
      </c>
      <c r="B323" s="18" t="str">
        <f>IF('csv２'!B123="","",'csv２'!B123)</f>
        <v/>
      </c>
      <c r="C323" s="18" t="str">
        <f>IF('csv２'!C123="","",'csv２'!C123)</f>
        <v/>
      </c>
      <c r="D323" s="18" t="str">
        <f>IF('csv２'!D123="","",'csv２'!D123)</f>
        <v/>
      </c>
      <c r="E323" s="18" t="str">
        <f>IF('csv２'!E123="","",'csv２'!E123)</f>
        <v/>
      </c>
      <c r="F323" s="18" t="str">
        <f>IF('csv２'!F123="","",'csv２'!F123)</f>
        <v/>
      </c>
      <c r="G323" s="18" t="str">
        <f>IF('csv２'!G123="","",'csv２'!G123)</f>
        <v/>
      </c>
      <c r="H323" s="18" t="str">
        <f>IF('csv２'!H123="","",'csv２'!H123)</f>
        <v/>
      </c>
      <c r="I323" s="18" t="str">
        <f>IF('csv２'!I123="","",'csv２'!I123)</f>
        <v/>
      </c>
      <c r="J323" s="18" t="str">
        <f>IF('csv２'!J123="","",'csv２'!J123)</f>
        <v/>
      </c>
      <c r="K323" s="18" t="str">
        <f>IF('csv２'!K123="","",'csv２'!K123)</f>
        <v/>
      </c>
      <c r="L323" s="18">
        <f>IF('csv２'!L123="","",'csv２'!L123)</f>
        <v>121</v>
      </c>
      <c r="M323" s="18" t="str">
        <f>IF('csv２'!M123="","",'csv２'!M123)</f>
        <v/>
      </c>
      <c r="N323" s="18" t="str">
        <f>IF('csv２'!N123="","",'csv２'!N123)</f>
        <v/>
      </c>
      <c r="O323" s="18" t="str">
        <f>IF('csv２'!O123="","",'csv２'!O123)</f>
        <v/>
      </c>
      <c r="P323" s="18">
        <f>IF('csv２'!P123="","",'csv２'!P123)</f>
        <v>0</v>
      </c>
      <c r="Q323" s="18">
        <f>IF('csv２'!Q123="","",'csv２'!Q123)</f>
        <v>0</v>
      </c>
      <c r="R323" s="18">
        <f t="shared" ref="R323:R386" si="63">IF(P323=0,0,2)</f>
        <v>0</v>
      </c>
      <c r="S323" s="18" t="str">
        <f>IF('csv２'!S123="","",'csv２'!S123)</f>
        <v/>
      </c>
      <c r="T323" s="18">
        <f>IF('csv２'!T123="","",'csv２'!T123)</f>
        <v>0</v>
      </c>
      <c r="U323" s="18">
        <f>IF('csv２'!U123="","",'csv２'!U123)</f>
        <v>0</v>
      </c>
      <c r="V323" s="18">
        <f t="shared" ref="V323:V386" si="64">IF(T323=0,0,2)</f>
        <v>0</v>
      </c>
      <c r="W323" s="18" t="str">
        <f>IF('csv２'!W123="","",'csv２'!W123)</f>
        <v/>
      </c>
      <c r="X323" s="18">
        <f>IF('csv２'!X123="","",'csv２'!X123)</f>
        <v>0</v>
      </c>
      <c r="Y323" s="18">
        <f>IF('csv２'!Y123="","",'csv２'!Y123)</f>
        <v>0</v>
      </c>
      <c r="Z323" s="18">
        <f t="shared" ref="Z323:Z386" si="65">IF(X323=0,0,2)</f>
        <v>0</v>
      </c>
      <c r="AA323" s="18" t="str">
        <f>IF('csv２'!AA123="","",'csv２'!AA123)</f>
        <v/>
      </c>
      <c r="AB323" s="18">
        <f>IF('csv２'!AB123="","",'csv２'!AB123)</f>
        <v>0</v>
      </c>
      <c r="AC323" s="18">
        <f>IF('csv２'!AC123="","",'csv２'!AC123)</f>
        <v>0</v>
      </c>
      <c r="AD323" s="18">
        <f t="shared" ref="AD323:AD386" si="66">IF(AB323=0,0,2)</f>
        <v>0</v>
      </c>
      <c r="AE323" s="18" t="str">
        <f>IF('csv２'!AE123="","",'csv２'!AE123)</f>
        <v/>
      </c>
      <c r="AF323" s="18">
        <f>IF('csv２'!AF123="","",'csv２'!AF123)</f>
        <v>0</v>
      </c>
      <c r="AG323" s="18">
        <f>IF('csv２'!AG123="","",'csv２'!AG123)</f>
        <v>0</v>
      </c>
      <c r="AH323" s="18">
        <f t="shared" ref="AH323:AH386" si="67">IF(AF323=0,0,2)</f>
        <v>0</v>
      </c>
      <c r="AJ323" s="18">
        <v>322</v>
      </c>
      <c r="AK323" s="18" t="str">
        <f t="shared" ref="AK323:AK386" si="68">E323</f>
        <v/>
      </c>
      <c r="AL323" s="18" t="str">
        <f t="shared" ref="AL323:AL386" si="69">IF(AK323="","",AJ323+AP323)</f>
        <v/>
      </c>
      <c r="AM323" s="18" t="str">
        <f t="shared" ref="AM323:AM386" si="70">IF(AL323="","",RANK(AL323,AL$2:AL$401,1))</f>
        <v/>
      </c>
      <c r="AN323" s="18" t="str">
        <f t="shared" ref="AN323:AN386" si="71">AK323</f>
        <v/>
      </c>
      <c r="AO323" s="18" t="e">
        <f t="shared" ref="AO323:AO386" si="72">VLOOKUP(AJ323,AM$2:AN$401,2,FALSE)</f>
        <v>#N/A</v>
      </c>
      <c r="AP323" s="18" t="str">
        <f t="shared" ref="AP323:AP386" si="73">IF(AK323="","",AK323/1000)</f>
        <v/>
      </c>
    </row>
    <row r="324" spans="1:42">
      <c r="A324" s="18">
        <f>COUNT(E$2:E324)</f>
        <v>0</v>
      </c>
      <c r="B324" s="18" t="str">
        <f>IF('csv２'!B124="","",'csv２'!B124)</f>
        <v/>
      </c>
      <c r="C324" s="18" t="str">
        <f>IF('csv２'!C124="","",'csv２'!C124)</f>
        <v/>
      </c>
      <c r="D324" s="18" t="str">
        <f>IF('csv２'!D124="","",'csv２'!D124)</f>
        <v/>
      </c>
      <c r="E324" s="18" t="str">
        <f>IF('csv２'!E124="","",'csv２'!E124)</f>
        <v/>
      </c>
      <c r="F324" s="18" t="str">
        <f>IF('csv２'!F124="","",'csv２'!F124)</f>
        <v/>
      </c>
      <c r="G324" s="18" t="str">
        <f>IF('csv２'!G124="","",'csv２'!G124)</f>
        <v/>
      </c>
      <c r="H324" s="18" t="str">
        <f>IF('csv２'!H124="","",'csv２'!H124)</f>
        <v/>
      </c>
      <c r="I324" s="18" t="str">
        <f>IF('csv２'!I124="","",'csv２'!I124)</f>
        <v/>
      </c>
      <c r="J324" s="18" t="str">
        <f>IF('csv２'!J124="","",'csv２'!J124)</f>
        <v/>
      </c>
      <c r="K324" s="18" t="str">
        <f>IF('csv２'!K124="","",'csv２'!K124)</f>
        <v/>
      </c>
      <c r="L324" s="18">
        <f>IF('csv２'!L124="","",'csv２'!L124)</f>
        <v>122</v>
      </c>
      <c r="M324" s="18" t="str">
        <f>IF('csv２'!M124="","",'csv２'!M124)</f>
        <v/>
      </c>
      <c r="N324" s="18" t="str">
        <f>IF('csv２'!N124="","",'csv２'!N124)</f>
        <v/>
      </c>
      <c r="O324" s="18" t="str">
        <f>IF('csv２'!O124="","",'csv２'!O124)</f>
        <v/>
      </c>
      <c r="P324" s="18">
        <f>IF('csv２'!P124="","",'csv２'!P124)</f>
        <v>0</v>
      </c>
      <c r="Q324" s="18">
        <f>IF('csv２'!Q124="","",'csv２'!Q124)</f>
        <v>0</v>
      </c>
      <c r="R324" s="18">
        <f t="shared" si="63"/>
        <v>0</v>
      </c>
      <c r="S324" s="18" t="str">
        <f>IF('csv２'!S124="","",'csv２'!S124)</f>
        <v/>
      </c>
      <c r="T324" s="18">
        <f>IF('csv２'!T124="","",'csv２'!T124)</f>
        <v>0</v>
      </c>
      <c r="U324" s="18">
        <f>IF('csv２'!U124="","",'csv２'!U124)</f>
        <v>0</v>
      </c>
      <c r="V324" s="18">
        <f t="shared" si="64"/>
        <v>0</v>
      </c>
      <c r="W324" s="18" t="str">
        <f>IF('csv２'!W124="","",'csv２'!W124)</f>
        <v/>
      </c>
      <c r="X324" s="18">
        <f>IF('csv２'!X124="","",'csv２'!X124)</f>
        <v>0</v>
      </c>
      <c r="Y324" s="18">
        <f>IF('csv２'!Y124="","",'csv２'!Y124)</f>
        <v>0</v>
      </c>
      <c r="Z324" s="18">
        <f t="shared" si="65"/>
        <v>0</v>
      </c>
      <c r="AA324" s="18" t="str">
        <f>IF('csv２'!AA124="","",'csv２'!AA124)</f>
        <v/>
      </c>
      <c r="AB324" s="18">
        <f>IF('csv２'!AB124="","",'csv２'!AB124)</f>
        <v>0</v>
      </c>
      <c r="AC324" s="18">
        <f>IF('csv２'!AC124="","",'csv２'!AC124)</f>
        <v>0</v>
      </c>
      <c r="AD324" s="18">
        <f t="shared" si="66"/>
        <v>0</v>
      </c>
      <c r="AE324" s="18" t="str">
        <f>IF('csv２'!AE124="","",'csv２'!AE124)</f>
        <v/>
      </c>
      <c r="AF324" s="18">
        <f>IF('csv２'!AF124="","",'csv２'!AF124)</f>
        <v>0</v>
      </c>
      <c r="AG324" s="18">
        <f>IF('csv２'!AG124="","",'csv２'!AG124)</f>
        <v>0</v>
      </c>
      <c r="AH324" s="18">
        <f t="shared" si="67"/>
        <v>0</v>
      </c>
      <c r="AJ324" s="18">
        <v>323</v>
      </c>
      <c r="AK324" s="18" t="str">
        <f t="shared" si="68"/>
        <v/>
      </c>
      <c r="AL324" s="18" t="str">
        <f t="shared" si="69"/>
        <v/>
      </c>
      <c r="AM324" s="18" t="str">
        <f t="shared" si="70"/>
        <v/>
      </c>
      <c r="AN324" s="18" t="str">
        <f t="shared" si="71"/>
        <v/>
      </c>
      <c r="AO324" s="18" t="e">
        <f t="shared" si="72"/>
        <v>#N/A</v>
      </c>
      <c r="AP324" s="18" t="str">
        <f t="shared" si="73"/>
        <v/>
      </c>
    </row>
    <row r="325" spans="1:42">
      <c r="A325" s="18">
        <f>COUNT(E$2:E325)</f>
        <v>0</v>
      </c>
      <c r="B325" s="18" t="str">
        <f>IF('csv２'!B125="","",'csv２'!B125)</f>
        <v/>
      </c>
      <c r="C325" s="18" t="str">
        <f>IF('csv２'!C125="","",'csv２'!C125)</f>
        <v/>
      </c>
      <c r="D325" s="18" t="str">
        <f>IF('csv２'!D125="","",'csv２'!D125)</f>
        <v/>
      </c>
      <c r="E325" s="18" t="str">
        <f>IF('csv２'!E125="","",'csv２'!E125)</f>
        <v/>
      </c>
      <c r="F325" s="18" t="str">
        <f>IF('csv２'!F125="","",'csv２'!F125)</f>
        <v/>
      </c>
      <c r="G325" s="18" t="str">
        <f>IF('csv２'!G125="","",'csv２'!G125)</f>
        <v/>
      </c>
      <c r="H325" s="18" t="str">
        <f>IF('csv２'!H125="","",'csv２'!H125)</f>
        <v/>
      </c>
      <c r="I325" s="18" t="str">
        <f>IF('csv２'!I125="","",'csv２'!I125)</f>
        <v/>
      </c>
      <c r="J325" s="18" t="str">
        <f>IF('csv２'!J125="","",'csv２'!J125)</f>
        <v/>
      </c>
      <c r="K325" s="18" t="str">
        <f>IF('csv２'!K125="","",'csv２'!K125)</f>
        <v/>
      </c>
      <c r="L325" s="18">
        <f>IF('csv２'!L125="","",'csv２'!L125)</f>
        <v>123</v>
      </c>
      <c r="M325" s="18" t="str">
        <f>IF('csv２'!M125="","",'csv２'!M125)</f>
        <v/>
      </c>
      <c r="N325" s="18" t="str">
        <f>IF('csv２'!N125="","",'csv２'!N125)</f>
        <v/>
      </c>
      <c r="O325" s="18" t="str">
        <f>IF('csv２'!O125="","",'csv２'!O125)</f>
        <v/>
      </c>
      <c r="P325" s="18">
        <f>IF('csv２'!P125="","",'csv２'!P125)</f>
        <v>0</v>
      </c>
      <c r="Q325" s="18">
        <f>IF('csv２'!Q125="","",'csv２'!Q125)</f>
        <v>0</v>
      </c>
      <c r="R325" s="18">
        <f t="shared" si="63"/>
        <v>0</v>
      </c>
      <c r="S325" s="18" t="str">
        <f>IF('csv２'!S125="","",'csv２'!S125)</f>
        <v/>
      </c>
      <c r="T325" s="18">
        <f>IF('csv２'!T125="","",'csv２'!T125)</f>
        <v>0</v>
      </c>
      <c r="U325" s="18">
        <f>IF('csv２'!U125="","",'csv２'!U125)</f>
        <v>0</v>
      </c>
      <c r="V325" s="18">
        <f t="shared" si="64"/>
        <v>0</v>
      </c>
      <c r="W325" s="18" t="str">
        <f>IF('csv２'!W125="","",'csv２'!W125)</f>
        <v/>
      </c>
      <c r="X325" s="18">
        <f>IF('csv２'!X125="","",'csv２'!X125)</f>
        <v>0</v>
      </c>
      <c r="Y325" s="18">
        <f>IF('csv２'!Y125="","",'csv２'!Y125)</f>
        <v>0</v>
      </c>
      <c r="Z325" s="18">
        <f t="shared" si="65"/>
        <v>0</v>
      </c>
      <c r="AA325" s="18" t="str">
        <f>IF('csv２'!AA125="","",'csv２'!AA125)</f>
        <v/>
      </c>
      <c r="AB325" s="18">
        <f>IF('csv２'!AB125="","",'csv２'!AB125)</f>
        <v>0</v>
      </c>
      <c r="AC325" s="18">
        <f>IF('csv２'!AC125="","",'csv２'!AC125)</f>
        <v>0</v>
      </c>
      <c r="AD325" s="18">
        <f t="shared" si="66"/>
        <v>0</v>
      </c>
      <c r="AE325" s="18" t="str">
        <f>IF('csv２'!AE125="","",'csv２'!AE125)</f>
        <v/>
      </c>
      <c r="AF325" s="18">
        <f>IF('csv２'!AF125="","",'csv２'!AF125)</f>
        <v>0</v>
      </c>
      <c r="AG325" s="18">
        <f>IF('csv２'!AG125="","",'csv２'!AG125)</f>
        <v>0</v>
      </c>
      <c r="AH325" s="18">
        <f t="shared" si="67"/>
        <v>0</v>
      </c>
      <c r="AJ325" s="18">
        <v>324</v>
      </c>
      <c r="AK325" s="18" t="str">
        <f t="shared" si="68"/>
        <v/>
      </c>
      <c r="AL325" s="18" t="str">
        <f t="shared" si="69"/>
        <v/>
      </c>
      <c r="AM325" s="18" t="str">
        <f t="shared" si="70"/>
        <v/>
      </c>
      <c r="AN325" s="18" t="str">
        <f t="shared" si="71"/>
        <v/>
      </c>
      <c r="AO325" s="18" t="e">
        <f t="shared" si="72"/>
        <v>#N/A</v>
      </c>
      <c r="AP325" s="18" t="str">
        <f t="shared" si="73"/>
        <v/>
      </c>
    </row>
    <row r="326" spans="1:42">
      <c r="A326" s="18">
        <f>COUNT(E$2:E326)</f>
        <v>0</v>
      </c>
      <c r="B326" s="18" t="str">
        <f>IF('csv２'!B126="","",'csv２'!B126)</f>
        <v/>
      </c>
      <c r="C326" s="18" t="str">
        <f>IF('csv２'!C126="","",'csv２'!C126)</f>
        <v/>
      </c>
      <c r="D326" s="18" t="str">
        <f>IF('csv２'!D126="","",'csv２'!D126)</f>
        <v/>
      </c>
      <c r="E326" s="18" t="str">
        <f>IF('csv２'!E126="","",'csv２'!E126)</f>
        <v/>
      </c>
      <c r="F326" s="18" t="str">
        <f>IF('csv２'!F126="","",'csv２'!F126)</f>
        <v/>
      </c>
      <c r="G326" s="18" t="str">
        <f>IF('csv２'!G126="","",'csv２'!G126)</f>
        <v/>
      </c>
      <c r="H326" s="18" t="str">
        <f>IF('csv２'!H126="","",'csv２'!H126)</f>
        <v/>
      </c>
      <c r="I326" s="18" t="str">
        <f>IF('csv２'!I126="","",'csv２'!I126)</f>
        <v/>
      </c>
      <c r="J326" s="18" t="str">
        <f>IF('csv２'!J126="","",'csv２'!J126)</f>
        <v/>
      </c>
      <c r="K326" s="18" t="str">
        <f>IF('csv２'!K126="","",'csv２'!K126)</f>
        <v/>
      </c>
      <c r="L326" s="18">
        <f>IF('csv２'!L126="","",'csv２'!L126)</f>
        <v>124</v>
      </c>
      <c r="M326" s="18" t="str">
        <f>IF('csv２'!M126="","",'csv２'!M126)</f>
        <v/>
      </c>
      <c r="N326" s="18" t="str">
        <f>IF('csv２'!N126="","",'csv２'!N126)</f>
        <v/>
      </c>
      <c r="O326" s="18" t="str">
        <f>IF('csv２'!O126="","",'csv２'!O126)</f>
        <v/>
      </c>
      <c r="P326" s="18">
        <f>IF('csv２'!P126="","",'csv２'!P126)</f>
        <v>0</v>
      </c>
      <c r="Q326" s="18">
        <f>IF('csv２'!Q126="","",'csv２'!Q126)</f>
        <v>0</v>
      </c>
      <c r="R326" s="18">
        <f t="shared" si="63"/>
        <v>0</v>
      </c>
      <c r="S326" s="18" t="str">
        <f>IF('csv２'!S126="","",'csv２'!S126)</f>
        <v/>
      </c>
      <c r="T326" s="18">
        <f>IF('csv２'!T126="","",'csv２'!T126)</f>
        <v>0</v>
      </c>
      <c r="U326" s="18">
        <f>IF('csv２'!U126="","",'csv２'!U126)</f>
        <v>0</v>
      </c>
      <c r="V326" s="18">
        <f t="shared" si="64"/>
        <v>0</v>
      </c>
      <c r="W326" s="18" t="str">
        <f>IF('csv２'!W126="","",'csv２'!W126)</f>
        <v/>
      </c>
      <c r="X326" s="18">
        <f>IF('csv２'!X126="","",'csv２'!X126)</f>
        <v>0</v>
      </c>
      <c r="Y326" s="18">
        <f>IF('csv２'!Y126="","",'csv２'!Y126)</f>
        <v>0</v>
      </c>
      <c r="Z326" s="18">
        <f t="shared" si="65"/>
        <v>0</v>
      </c>
      <c r="AA326" s="18" t="str">
        <f>IF('csv２'!AA126="","",'csv２'!AA126)</f>
        <v/>
      </c>
      <c r="AB326" s="18">
        <f>IF('csv２'!AB126="","",'csv２'!AB126)</f>
        <v>0</v>
      </c>
      <c r="AC326" s="18">
        <f>IF('csv２'!AC126="","",'csv２'!AC126)</f>
        <v>0</v>
      </c>
      <c r="AD326" s="18">
        <f t="shared" si="66"/>
        <v>0</v>
      </c>
      <c r="AE326" s="18" t="str">
        <f>IF('csv２'!AE126="","",'csv２'!AE126)</f>
        <v/>
      </c>
      <c r="AF326" s="18">
        <f>IF('csv２'!AF126="","",'csv２'!AF126)</f>
        <v>0</v>
      </c>
      <c r="AG326" s="18">
        <f>IF('csv２'!AG126="","",'csv２'!AG126)</f>
        <v>0</v>
      </c>
      <c r="AH326" s="18">
        <f t="shared" si="67"/>
        <v>0</v>
      </c>
      <c r="AJ326" s="18">
        <v>325</v>
      </c>
      <c r="AK326" s="18" t="str">
        <f t="shared" si="68"/>
        <v/>
      </c>
      <c r="AL326" s="18" t="str">
        <f t="shared" si="69"/>
        <v/>
      </c>
      <c r="AM326" s="18" t="str">
        <f t="shared" si="70"/>
        <v/>
      </c>
      <c r="AN326" s="18" t="str">
        <f t="shared" si="71"/>
        <v/>
      </c>
      <c r="AO326" s="18" t="e">
        <f t="shared" si="72"/>
        <v>#N/A</v>
      </c>
      <c r="AP326" s="18" t="str">
        <f t="shared" si="73"/>
        <v/>
      </c>
    </row>
    <row r="327" spans="1:42">
      <c r="A327" s="18">
        <f>COUNT(E$2:E327)</f>
        <v>0</v>
      </c>
      <c r="B327" s="18" t="str">
        <f>IF('csv２'!B127="","",'csv２'!B127)</f>
        <v/>
      </c>
      <c r="C327" s="18" t="str">
        <f>IF('csv２'!C127="","",'csv２'!C127)</f>
        <v/>
      </c>
      <c r="D327" s="18" t="str">
        <f>IF('csv２'!D127="","",'csv２'!D127)</f>
        <v/>
      </c>
      <c r="E327" s="18" t="str">
        <f>IF('csv２'!E127="","",'csv２'!E127)</f>
        <v/>
      </c>
      <c r="F327" s="18" t="str">
        <f>IF('csv２'!F127="","",'csv２'!F127)</f>
        <v/>
      </c>
      <c r="G327" s="18" t="str">
        <f>IF('csv２'!G127="","",'csv２'!G127)</f>
        <v/>
      </c>
      <c r="H327" s="18" t="str">
        <f>IF('csv２'!H127="","",'csv２'!H127)</f>
        <v/>
      </c>
      <c r="I327" s="18" t="str">
        <f>IF('csv２'!I127="","",'csv２'!I127)</f>
        <v/>
      </c>
      <c r="J327" s="18" t="str">
        <f>IF('csv２'!J127="","",'csv２'!J127)</f>
        <v/>
      </c>
      <c r="K327" s="18" t="str">
        <f>IF('csv２'!K127="","",'csv２'!K127)</f>
        <v/>
      </c>
      <c r="L327" s="18">
        <f>IF('csv２'!L127="","",'csv２'!L127)</f>
        <v>125</v>
      </c>
      <c r="M327" s="18" t="str">
        <f>IF('csv２'!M127="","",'csv２'!M127)</f>
        <v/>
      </c>
      <c r="N327" s="18" t="str">
        <f>IF('csv２'!N127="","",'csv２'!N127)</f>
        <v/>
      </c>
      <c r="O327" s="18" t="str">
        <f>IF('csv２'!O127="","",'csv２'!O127)</f>
        <v/>
      </c>
      <c r="P327" s="18">
        <f>IF('csv２'!P127="","",'csv２'!P127)</f>
        <v>0</v>
      </c>
      <c r="Q327" s="18">
        <f>IF('csv２'!Q127="","",'csv２'!Q127)</f>
        <v>0</v>
      </c>
      <c r="R327" s="18">
        <f t="shared" si="63"/>
        <v>0</v>
      </c>
      <c r="S327" s="18" t="str">
        <f>IF('csv２'!S127="","",'csv２'!S127)</f>
        <v/>
      </c>
      <c r="T327" s="18">
        <f>IF('csv２'!T127="","",'csv２'!T127)</f>
        <v>0</v>
      </c>
      <c r="U327" s="18">
        <f>IF('csv２'!U127="","",'csv２'!U127)</f>
        <v>0</v>
      </c>
      <c r="V327" s="18">
        <f t="shared" si="64"/>
        <v>0</v>
      </c>
      <c r="W327" s="18" t="str">
        <f>IF('csv２'!W127="","",'csv２'!W127)</f>
        <v/>
      </c>
      <c r="X327" s="18">
        <f>IF('csv２'!X127="","",'csv２'!X127)</f>
        <v>0</v>
      </c>
      <c r="Y327" s="18">
        <f>IF('csv２'!Y127="","",'csv２'!Y127)</f>
        <v>0</v>
      </c>
      <c r="Z327" s="18">
        <f t="shared" si="65"/>
        <v>0</v>
      </c>
      <c r="AA327" s="18" t="str">
        <f>IF('csv２'!AA127="","",'csv２'!AA127)</f>
        <v/>
      </c>
      <c r="AB327" s="18">
        <f>IF('csv２'!AB127="","",'csv２'!AB127)</f>
        <v>0</v>
      </c>
      <c r="AC327" s="18">
        <f>IF('csv２'!AC127="","",'csv２'!AC127)</f>
        <v>0</v>
      </c>
      <c r="AD327" s="18">
        <f t="shared" si="66"/>
        <v>0</v>
      </c>
      <c r="AE327" s="18" t="str">
        <f>IF('csv２'!AE127="","",'csv２'!AE127)</f>
        <v/>
      </c>
      <c r="AF327" s="18">
        <f>IF('csv２'!AF127="","",'csv２'!AF127)</f>
        <v>0</v>
      </c>
      <c r="AG327" s="18">
        <f>IF('csv２'!AG127="","",'csv２'!AG127)</f>
        <v>0</v>
      </c>
      <c r="AH327" s="18">
        <f t="shared" si="67"/>
        <v>0</v>
      </c>
      <c r="AJ327" s="18">
        <v>326</v>
      </c>
      <c r="AK327" s="18" t="str">
        <f t="shared" si="68"/>
        <v/>
      </c>
      <c r="AL327" s="18" t="str">
        <f t="shared" si="69"/>
        <v/>
      </c>
      <c r="AM327" s="18" t="str">
        <f t="shared" si="70"/>
        <v/>
      </c>
      <c r="AN327" s="18" t="str">
        <f t="shared" si="71"/>
        <v/>
      </c>
      <c r="AO327" s="18" t="e">
        <f t="shared" si="72"/>
        <v>#N/A</v>
      </c>
      <c r="AP327" s="18" t="str">
        <f t="shared" si="73"/>
        <v/>
      </c>
    </row>
    <row r="328" spans="1:42">
      <c r="A328" s="18">
        <f>COUNT(E$2:E328)</f>
        <v>0</v>
      </c>
      <c r="B328" s="18" t="str">
        <f>IF('csv２'!B128="","",'csv２'!B128)</f>
        <v/>
      </c>
      <c r="C328" s="18" t="str">
        <f>IF('csv２'!C128="","",'csv２'!C128)</f>
        <v/>
      </c>
      <c r="D328" s="18" t="str">
        <f>IF('csv２'!D128="","",'csv２'!D128)</f>
        <v/>
      </c>
      <c r="E328" s="18" t="str">
        <f>IF('csv２'!E128="","",'csv２'!E128)</f>
        <v/>
      </c>
      <c r="F328" s="18" t="str">
        <f>IF('csv２'!F128="","",'csv２'!F128)</f>
        <v/>
      </c>
      <c r="G328" s="18" t="str">
        <f>IF('csv２'!G128="","",'csv２'!G128)</f>
        <v/>
      </c>
      <c r="H328" s="18" t="str">
        <f>IF('csv２'!H128="","",'csv２'!H128)</f>
        <v/>
      </c>
      <c r="I328" s="18" t="str">
        <f>IF('csv２'!I128="","",'csv２'!I128)</f>
        <v/>
      </c>
      <c r="J328" s="18" t="str">
        <f>IF('csv２'!J128="","",'csv２'!J128)</f>
        <v/>
      </c>
      <c r="K328" s="18" t="str">
        <f>IF('csv２'!K128="","",'csv２'!K128)</f>
        <v/>
      </c>
      <c r="L328" s="18">
        <f>IF('csv２'!L128="","",'csv２'!L128)</f>
        <v>126</v>
      </c>
      <c r="M328" s="18" t="str">
        <f>IF('csv２'!M128="","",'csv２'!M128)</f>
        <v/>
      </c>
      <c r="N328" s="18" t="str">
        <f>IF('csv２'!N128="","",'csv２'!N128)</f>
        <v/>
      </c>
      <c r="O328" s="18" t="str">
        <f>IF('csv２'!O128="","",'csv２'!O128)</f>
        <v/>
      </c>
      <c r="P328" s="18">
        <f>IF('csv２'!P128="","",'csv２'!P128)</f>
        <v>0</v>
      </c>
      <c r="Q328" s="18">
        <f>IF('csv２'!Q128="","",'csv２'!Q128)</f>
        <v>0</v>
      </c>
      <c r="R328" s="18">
        <f t="shared" si="63"/>
        <v>0</v>
      </c>
      <c r="S328" s="18" t="str">
        <f>IF('csv２'!S128="","",'csv２'!S128)</f>
        <v/>
      </c>
      <c r="T328" s="18">
        <f>IF('csv２'!T128="","",'csv２'!T128)</f>
        <v>0</v>
      </c>
      <c r="U328" s="18">
        <f>IF('csv２'!U128="","",'csv２'!U128)</f>
        <v>0</v>
      </c>
      <c r="V328" s="18">
        <f t="shared" si="64"/>
        <v>0</v>
      </c>
      <c r="W328" s="18" t="str">
        <f>IF('csv２'!W128="","",'csv２'!W128)</f>
        <v/>
      </c>
      <c r="X328" s="18">
        <f>IF('csv２'!X128="","",'csv２'!X128)</f>
        <v>0</v>
      </c>
      <c r="Y328" s="18">
        <f>IF('csv２'!Y128="","",'csv２'!Y128)</f>
        <v>0</v>
      </c>
      <c r="Z328" s="18">
        <f t="shared" si="65"/>
        <v>0</v>
      </c>
      <c r="AA328" s="18" t="str">
        <f>IF('csv２'!AA128="","",'csv２'!AA128)</f>
        <v/>
      </c>
      <c r="AB328" s="18">
        <f>IF('csv２'!AB128="","",'csv２'!AB128)</f>
        <v>0</v>
      </c>
      <c r="AC328" s="18">
        <f>IF('csv２'!AC128="","",'csv２'!AC128)</f>
        <v>0</v>
      </c>
      <c r="AD328" s="18">
        <f t="shared" si="66"/>
        <v>0</v>
      </c>
      <c r="AE328" s="18" t="str">
        <f>IF('csv２'!AE128="","",'csv２'!AE128)</f>
        <v/>
      </c>
      <c r="AF328" s="18">
        <f>IF('csv２'!AF128="","",'csv２'!AF128)</f>
        <v>0</v>
      </c>
      <c r="AG328" s="18">
        <f>IF('csv２'!AG128="","",'csv２'!AG128)</f>
        <v>0</v>
      </c>
      <c r="AH328" s="18">
        <f t="shared" si="67"/>
        <v>0</v>
      </c>
      <c r="AJ328" s="18">
        <v>327</v>
      </c>
      <c r="AK328" s="18" t="str">
        <f t="shared" si="68"/>
        <v/>
      </c>
      <c r="AL328" s="18" t="str">
        <f t="shared" si="69"/>
        <v/>
      </c>
      <c r="AM328" s="18" t="str">
        <f t="shared" si="70"/>
        <v/>
      </c>
      <c r="AN328" s="18" t="str">
        <f t="shared" si="71"/>
        <v/>
      </c>
      <c r="AO328" s="18" t="e">
        <f t="shared" si="72"/>
        <v>#N/A</v>
      </c>
      <c r="AP328" s="18" t="str">
        <f t="shared" si="73"/>
        <v/>
      </c>
    </row>
    <row r="329" spans="1:42">
      <c r="A329" s="18">
        <f>COUNT(E$2:E329)</f>
        <v>0</v>
      </c>
      <c r="B329" s="18" t="str">
        <f>IF('csv２'!B129="","",'csv２'!B129)</f>
        <v/>
      </c>
      <c r="C329" s="18" t="str">
        <f>IF('csv２'!C129="","",'csv２'!C129)</f>
        <v/>
      </c>
      <c r="D329" s="18" t="str">
        <f>IF('csv２'!D129="","",'csv２'!D129)</f>
        <v/>
      </c>
      <c r="E329" s="18" t="str">
        <f>IF('csv２'!E129="","",'csv２'!E129)</f>
        <v/>
      </c>
      <c r="F329" s="18" t="str">
        <f>IF('csv２'!F129="","",'csv２'!F129)</f>
        <v/>
      </c>
      <c r="G329" s="18" t="str">
        <f>IF('csv２'!G129="","",'csv２'!G129)</f>
        <v/>
      </c>
      <c r="H329" s="18" t="str">
        <f>IF('csv２'!H129="","",'csv２'!H129)</f>
        <v/>
      </c>
      <c r="I329" s="18" t="str">
        <f>IF('csv２'!I129="","",'csv２'!I129)</f>
        <v/>
      </c>
      <c r="J329" s="18" t="str">
        <f>IF('csv２'!J129="","",'csv２'!J129)</f>
        <v/>
      </c>
      <c r="K329" s="18" t="str">
        <f>IF('csv２'!K129="","",'csv２'!K129)</f>
        <v/>
      </c>
      <c r="L329" s="18">
        <f>IF('csv２'!L129="","",'csv２'!L129)</f>
        <v>127</v>
      </c>
      <c r="M329" s="18" t="str">
        <f>IF('csv２'!M129="","",'csv２'!M129)</f>
        <v/>
      </c>
      <c r="N329" s="18" t="str">
        <f>IF('csv２'!N129="","",'csv２'!N129)</f>
        <v/>
      </c>
      <c r="O329" s="18" t="str">
        <f>IF('csv２'!O129="","",'csv２'!O129)</f>
        <v/>
      </c>
      <c r="P329" s="18">
        <f>IF('csv２'!P129="","",'csv２'!P129)</f>
        <v>0</v>
      </c>
      <c r="Q329" s="18">
        <f>IF('csv２'!Q129="","",'csv２'!Q129)</f>
        <v>0</v>
      </c>
      <c r="R329" s="18">
        <f t="shared" si="63"/>
        <v>0</v>
      </c>
      <c r="S329" s="18" t="str">
        <f>IF('csv２'!S129="","",'csv２'!S129)</f>
        <v/>
      </c>
      <c r="T329" s="18">
        <f>IF('csv２'!T129="","",'csv２'!T129)</f>
        <v>0</v>
      </c>
      <c r="U329" s="18">
        <f>IF('csv２'!U129="","",'csv２'!U129)</f>
        <v>0</v>
      </c>
      <c r="V329" s="18">
        <f t="shared" si="64"/>
        <v>0</v>
      </c>
      <c r="W329" s="18" t="str">
        <f>IF('csv２'!W129="","",'csv２'!W129)</f>
        <v/>
      </c>
      <c r="X329" s="18">
        <f>IF('csv２'!X129="","",'csv２'!X129)</f>
        <v>0</v>
      </c>
      <c r="Y329" s="18">
        <f>IF('csv２'!Y129="","",'csv２'!Y129)</f>
        <v>0</v>
      </c>
      <c r="Z329" s="18">
        <f t="shared" si="65"/>
        <v>0</v>
      </c>
      <c r="AA329" s="18" t="str">
        <f>IF('csv２'!AA129="","",'csv２'!AA129)</f>
        <v/>
      </c>
      <c r="AB329" s="18">
        <f>IF('csv２'!AB129="","",'csv２'!AB129)</f>
        <v>0</v>
      </c>
      <c r="AC329" s="18">
        <f>IF('csv２'!AC129="","",'csv２'!AC129)</f>
        <v>0</v>
      </c>
      <c r="AD329" s="18">
        <f t="shared" si="66"/>
        <v>0</v>
      </c>
      <c r="AE329" s="18" t="str">
        <f>IF('csv２'!AE129="","",'csv２'!AE129)</f>
        <v/>
      </c>
      <c r="AF329" s="18">
        <f>IF('csv２'!AF129="","",'csv２'!AF129)</f>
        <v>0</v>
      </c>
      <c r="AG329" s="18">
        <f>IF('csv２'!AG129="","",'csv２'!AG129)</f>
        <v>0</v>
      </c>
      <c r="AH329" s="18">
        <f t="shared" si="67"/>
        <v>0</v>
      </c>
      <c r="AJ329" s="18">
        <v>328</v>
      </c>
      <c r="AK329" s="18" t="str">
        <f t="shared" si="68"/>
        <v/>
      </c>
      <c r="AL329" s="18" t="str">
        <f t="shared" si="69"/>
        <v/>
      </c>
      <c r="AM329" s="18" t="str">
        <f t="shared" si="70"/>
        <v/>
      </c>
      <c r="AN329" s="18" t="str">
        <f t="shared" si="71"/>
        <v/>
      </c>
      <c r="AO329" s="18" t="e">
        <f t="shared" si="72"/>
        <v>#N/A</v>
      </c>
      <c r="AP329" s="18" t="str">
        <f t="shared" si="73"/>
        <v/>
      </c>
    </row>
    <row r="330" spans="1:42">
      <c r="A330" s="18">
        <f>COUNT(E$2:E330)</f>
        <v>0</v>
      </c>
      <c r="B330" s="18" t="str">
        <f>IF('csv２'!B130="","",'csv２'!B130)</f>
        <v/>
      </c>
      <c r="C330" s="18" t="str">
        <f>IF('csv２'!C130="","",'csv２'!C130)</f>
        <v/>
      </c>
      <c r="D330" s="18" t="str">
        <f>IF('csv２'!D130="","",'csv２'!D130)</f>
        <v/>
      </c>
      <c r="E330" s="18" t="str">
        <f>IF('csv２'!E130="","",'csv２'!E130)</f>
        <v/>
      </c>
      <c r="F330" s="18" t="str">
        <f>IF('csv２'!F130="","",'csv２'!F130)</f>
        <v/>
      </c>
      <c r="G330" s="18" t="str">
        <f>IF('csv２'!G130="","",'csv２'!G130)</f>
        <v/>
      </c>
      <c r="H330" s="18" t="str">
        <f>IF('csv２'!H130="","",'csv２'!H130)</f>
        <v/>
      </c>
      <c r="I330" s="18" t="str">
        <f>IF('csv２'!I130="","",'csv２'!I130)</f>
        <v/>
      </c>
      <c r="J330" s="18" t="str">
        <f>IF('csv２'!J130="","",'csv２'!J130)</f>
        <v/>
      </c>
      <c r="K330" s="18" t="str">
        <f>IF('csv２'!K130="","",'csv２'!K130)</f>
        <v/>
      </c>
      <c r="L330" s="18">
        <f>IF('csv２'!L130="","",'csv２'!L130)</f>
        <v>128</v>
      </c>
      <c r="M330" s="18" t="str">
        <f>IF('csv２'!M130="","",'csv２'!M130)</f>
        <v/>
      </c>
      <c r="N330" s="18" t="str">
        <f>IF('csv２'!N130="","",'csv２'!N130)</f>
        <v/>
      </c>
      <c r="O330" s="18" t="str">
        <f>IF('csv２'!O130="","",'csv２'!O130)</f>
        <v/>
      </c>
      <c r="P330" s="18">
        <f>IF('csv２'!P130="","",'csv２'!P130)</f>
        <v>0</v>
      </c>
      <c r="Q330" s="18">
        <f>IF('csv２'!Q130="","",'csv２'!Q130)</f>
        <v>0</v>
      </c>
      <c r="R330" s="18">
        <f t="shared" si="63"/>
        <v>0</v>
      </c>
      <c r="S330" s="18" t="str">
        <f>IF('csv２'!S130="","",'csv２'!S130)</f>
        <v/>
      </c>
      <c r="T330" s="18">
        <f>IF('csv２'!T130="","",'csv２'!T130)</f>
        <v>0</v>
      </c>
      <c r="U330" s="18">
        <f>IF('csv２'!U130="","",'csv２'!U130)</f>
        <v>0</v>
      </c>
      <c r="V330" s="18">
        <f t="shared" si="64"/>
        <v>0</v>
      </c>
      <c r="W330" s="18" t="str">
        <f>IF('csv２'!W130="","",'csv２'!W130)</f>
        <v/>
      </c>
      <c r="X330" s="18">
        <f>IF('csv２'!X130="","",'csv２'!X130)</f>
        <v>0</v>
      </c>
      <c r="Y330" s="18">
        <f>IF('csv２'!Y130="","",'csv２'!Y130)</f>
        <v>0</v>
      </c>
      <c r="Z330" s="18">
        <f t="shared" si="65"/>
        <v>0</v>
      </c>
      <c r="AA330" s="18" t="str">
        <f>IF('csv２'!AA130="","",'csv２'!AA130)</f>
        <v/>
      </c>
      <c r="AB330" s="18">
        <f>IF('csv２'!AB130="","",'csv２'!AB130)</f>
        <v>0</v>
      </c>
      <c r="AC330" s="18">
        <f>IF('csv２'!AC130="","",'csv２'!AC130)</f>
        <v>0</v>
      </c>
      <c r="AD330" s="18">
        <f t="shared" si="66"/>
        <v>0</v>
      </c>
      <c r="AE330" s="18" t="str">
        <f>IF('csv２'!AE130="","",'csv２'!AE130)</f>
        <v/>
      </c>
      <c r="AF330" s="18">
        <f>IF('csv２'!AF130="","",'csv２'!AF130)</f>
        <v>0</v>
      </c>
      <c r="AG330" s="18">
        <f>IF('csv２'!AG130="","",'csv２'!AG130)</f>
        <v>0</v>
      </c>
      <c r="AH330" s="18">
        <f t="shared" si="67"/>
        <v>0</v>
      </c>
      <c r="AJ330" s="18">
        <v>329</v>
      </c>
      <c r="AK330" s="18" t="str">
        <f t="shared" si="68"/>
        <v/>
      </c>
      <c r="AL330" s="18" t="str">
        <f t="shared" si="69"/>
        <v/>
      </c>
      <c r="AM330" s="18" t="str">
        <f t="shared" si="70"/>
        <v/>
      </c>
      <c r="AN330" s="18" t="str">
        <f t="shared" si="71"/>
        <v/>
      </c>
      <c r="AO330" s="18" t="e">
        <f t="shared" si="72"/>
        <v>#N/A</v>
      </c>
      <c r="AP330" s="18" t="str">
        <f t="shared" si="73"/>
        <v/>
      </c>
    </row>
    <row r="331" spans="1:42">
      <c r="A331" s="18">
        <f>COUNT(E$2:E331)</f>
        <v>0</v>
      </c>
      <c r="B331" s="18" t="str">
        <f>IF('csv２'!B131="","",'csv２'!B131)</f>
        <v/>
      </c>
      <c r="C331" s="18" t="str">
        <f>IF('csv２'!C131="","",'csv２'!C131)</f>
        <v/>
      </c>
      <c r="D331" s="18" t="str">
        <f>IF('csv２'!D131="","",'csv２'!D131)</f>
        <v/>
      </c>
      <c r="E331" s="18" t="str">
        <f>IF('csv２'!E131="","",'csv２'!E131)</f>
        <v/>
      </c>
      <c r="F331" s="18" t="str">
        <f>IF('csv２'!F131="","",'csv２'!F131)</f>
        <v/>
      </c>
      <c r="G331" s="18" t="str">
        <f>IF('csv２'!G131="","",'csv２'!G131)</f>
        <v/>
      </c>
      <c r="H331" s="18" t="str">
        <f>IF('csv２'!H131="","",'csv２'!H131)</f>
        <v/>
      </c>
      <c r="I331" s="18" t="str">
        <f>IF('csv２'!I131="","",'csv２'!I131)</f>
        <v/>
      </c>
      <c r="J331" s="18" t="str">
        <f>IF('csv２'!J131="","",'csv２'!J131)</f>
        <v/>
      </c>
      <c r="K331" s="18" t="str">
        <f>IF('csv２'!K131="","",'csv２'!K131)</f>
        <v/>
      </c>
      <c r="L331" s="18">
        <f>IF('csv２'!L131="","",'csv２'!L131)</f>
        <v>129</v>
      </c>
      <c r="M331" s="18" t="str">
        <f>IF('csv２'!M131="","",'csv２'!M131)</f>
        <v/>
      </c>
      <c r="N331" s="18" t="str">
        <f>IF('csv２'!N131="","",'csv２'!N131)</f>
        <v/>
      </c>
      <c r="O331" s="18" t="str">
        <f>IF('csv２'!O131="","",'csv２'!O131)</f>
        <v/>
      </c>
      <c r="P331" s="18">
        <f>IF('csv２'!P131="","",'csv２'!P131)</f>
        <v>0</v>
      </c>
      <c r="Q331" s="18">
        <f>IF('csv２'!Q131="","",'csv２'!Q131)</f>
        <v>0</v>
      </c>
      <c r="R331" s="18">
        <f t="shared" si="63"/>
        <v>0</v>
      </c>
      <c r="S331" s="18" t="str">
        <f>IF('csv２'!S131="","",'csv２'!S131)</f>
        <v/>
      </c>
      <c r="T331" s="18">
        <f>IF('csv２'!T131="","",'csv２'!T131)</f>
        <v>0</v>
      </c>
      <c r="U331" s="18">
        <f>IF('csv２'!U131="","",'csv２'!U131)</f>
        <v>0</v>
      </c>
      <c r="V331" s="18">
        <f t="shared" si="64"/>
        <v>0</v>
      </c>
      <c r="W331" s="18" t="str">
        <f>IF('csv２'!W131="","",'csv２'!W131)</f>
        <v/>
      </c>
      <c r="X331" s="18">
        <f>IF('csv２'!X131="","",'csv２'!X131)</f>
        <v>0</v>
      </c>
      <c r="Y331" s="18">
        <f>IF('csv２'!Y131="","",'csv２'!Y131)</f>
        <v>0</v>
      </c>
      <c r="Z331" s="18">
        <f t="shared" si="65"/>
        <v>0</v>
      </c>
      <c r="AA331" s="18" t="str">
        <f>IF('csv２'!AA131="","",'csv２'!AA131)</f>
        <v/>
      </c>
      <c r="AB331" s="18">
        <f>IF('csv２'!AB131="","",'csv２'!AB131)</f>
        <v>0</v>
      </c>
      <c r="AC331" s="18">
        <f>IF('csv２'!AC131="","",'csv２'!AC131)</f>
        <v>0</v>
      </c>
      <c r="AD331" s="18">
        <f t="shared" si="66"/>
        <v>0</v>
      </c>
      <c r="AE331" s="18" t="str">
        <f>IF('csv２'!AE131="","",'csv２'!AE131)</f>
        <v/>
      </c>
      <c r="AF331" s="18">
        <f>IF('csv２'!AF131="","",'csv２'!AF131)</f>
        <v>0</v>
      </c>
      <c r="AG331" s="18">
        <f>IF('csv２'!AG131="","",'csv２'!AG131)</f>
        <v>0</v>
      </c>
      <c r="AH331" s="18">
        <f t="shared" si="67"/>
        <v>0</v>
      </c>
      <c r="AJ331" s="18">
        <v>330</v>
      </c>
      <c r="AK331" s="18" t="str">
        <f t="shared" si="68"/>
        <v/>
      </c>
      <c r="AL331" s="18" t="str">
        <f t="shared" si="69"/>
        <v/>
      </c>
      <c r="AM331" s="18" t="str">
        <f t="shared" si="70"/>
        <v/>
      </c>
      <c r="AN331" s="18" t="str">
        <f t="shared" si="71"/>
        <v/>
      </c>
      <c r="AO331" s="18" t="e">
        <f t="shared" si="72"/>
        <v>#N/A</v>
      </c>
      <c r="AP331" s="18" t="str">
        <f t="shared" si="73"/>
        <v/>
      </c>
    </row>
    <row r="332" spans="1:42">
      <c r="A332" s="18">
        <f>COUNT(E$2:E332)</f>
        <v>0</v>
      </c>
      <c r="B332" s="18" t="str">
        <f>IF('csv２'!B132="","",'csv２'!B132)</f>
        <v/>
      </c>
      <c r="C332" s="18" t="str">
        <f>IF('csv２'!C132="","",'csv２'!C132)</f>
        <v/>
      </c>
      <c r="D332" s="18" t="str">
        <f>IF('csv２'!D132="","",'csv２'!D132)</f>
        <v/>
      </c>
      <c r="E332" s="18" t="str">
        <f>IF('csv２'!E132="","",'csv２'!E132)</f>
        <v/>
      </c>
      <c r="F332" s="18" t="str">
        <f>IF('csv２'!F132="","",'csv２'!F132)</f>
        <v/>
      </c>
      <c r="G332" s="18" t="str">
        <f>IF('csv２'!G132="","",'csv２'!G132)</f>
        <v/>
      </c>
      <c r="H332" s="18" t="str">
        <f>IF('csv２'!H132="","",'csv２'!H132)</f>
        <v/>
      </c>
      <c r="I332" s="18" t="str">
        <f>IF('csv２'!I132="","",'csv２'!I132)</f>
        <v/>
      </c>
      <c r="J332" s="18" t="str">
        <f>IF('csv２'!J132="","",'csv２'!J132)</f>
        <v/>
      </c>
      <c r="K332" s="18" t="str">
        <f>IF('csv２'!K132="","",'csv２'!K132)</f>
        <v/>
      </c>
      <c r="L332" s="18">
        <f>IF('csv２'!L132="","",'csv２'!L132)</f>
        <v>130</v>
      </c>
      <c r="M332" s="18" t="str">
        <f>IF('csv２'!M132="","",'csv２'!M132)</f>
        <v/>
      </c>
      <c r="N332" s="18" t="str">
        <f>IF('csv２'!N132="","",'csv２'!N132)</f>
        <v/>
      </c>
      <c r="O332" s="18" t="str">
        <f>IF('csv２'!O132="","",'csv２'!O132)</f>
        <v/>
      </c>
      <c r="P332" s="18">
        <f>IF('csv２'!P132="","",'csv２'!P132)</f>
        <v>0</v>
      </c>
      <c r="Q332" s="18">
        <f>IF('csv２'!Q132="","",'csv２'!Q132)</f>
        <v>0</v>
      </c>
      <c r="R332" s="18">
        <f t="shared" si="63"/>
        <v>0</v>
      </c>
      <c r="S332" s="18" t="str">
        <f>IF('csv２'!S132="","",'csv２'!S132)</f>
        <v/>
      </c>
      <c r="T332" s="18">
        <f>IF('csv２'!T132="","",'csv２'!T132)</f>
        <v>0</v>
      </c>
      <c r="U332" s="18">
        <f>IF('csv２'!U132="","",'csv２'!U132)</f>
        <v>0</v>
      </c>
      <c r="V332" s="18">
        <f t="shared" si="64"/>
        <v>0</v>
      </c>
      <c r="W332" s="18" t="str">
        <f>IF('csv２'!W132="","",'csv２'!W132)</f>
        <v/>
      </c>
      <c r="X332" s="18">
        <f>IF('csv２'!X132="","",'csv２'!X132)</f>
        <v>0</v>
      </c>
      <c r="Y332" s="18">
        <f>IF('csv２'!Y132="","",'csv２'!Y132)</f>
        <v>0</v>
      </c>
      <c r="Z332" s="18">
        <f t="shared" si="65"/>
        <v>0</v>
      </c>
      <c r="AA332" s="18" t="str">
        <f>IF('csv２'!AA132="","",'csv２'!AA132)</f>
        <v/>
      </c>
      <c r="AB332" s="18">
        <f>IF('csv２'!AB132="","",'csv２'!AB132)</f>
        <v>0</v>
      </c>
      <c r="AC332" s="18">
        <f>IF('csv２'!AC132="","",'csv２'!AC132)</f>
        <v>0</v>
      </c>
      <c r="AD332" s="18">
        <f t="shared" si="66"/>
        <v>0</v>
      </c>
      <c r="AE332" s="18" t="str">
        <f>IF('csv２'!AE132="","",'csv２'!AE132)</f>
        <v/>
      </c>
      <c r="AF332" s="18">
        <f>IF('csv２'!AF132="","",'csv２'!AF132)</f>
        <v>0</v>
      </c>
      <c r="AG332" s="18">
        <f>IF('csv２'!AG132="","",'csv２'!AG132)</f>
        <v>0</v>
      </c>
      <c r="AH332" s="18">
        <f t="shared" si="67"/>
        <v>0</v>
      </c>
      <c r="AJ332" s="18">
        <v>331</v>
      </c>
      <c r="AK332" s="18" t="str">
        <f t="shared" si="68"/>
        <v/>
      </c>
      <c r="AL332" s="18" t="str">
        <f t="shared" si="69"/>
        <v/>
      </c>
      <c r="AM332" s="18" t="str">
        <f t="shared" si="70"/>
        <v/>
      </c>
      <c r="AN332" s="18" t="str">
        <f t="shared" si="71"/>
        <v/>
      </c>
      <c r="AO332" s="18" t="e">
        <f t="shared" si="72"/>
        <v>#N/A</v>
      </c>
      <c r="AP332" s="18" t="str">
        <f t="shared" si="73"/>
        <v/>
      </c>
    </row>
    <row r="333" spans="1:42">
      <c r="A333" s="18">
        <f>COUNT(E$2:E333)</f>
        <v>0</v>
      </c>
      <c r="B333" s="18" t="str">
        <f>IF('csv２'!B133="","",'csv２'!B133)</f>
        <v/>
      </c>
      <c r="C333" s="18" t="str">
        <f>IF('csv２'!C133="","",'csv２'!C133)</f>
        <v/>
      </c>
      <c r="D333" s="18" t="str">
        <f>IF('csv２'!D133="","",'csv２'!D133)</f>
        <v/>
      </c>
      <c r="E333" s="18" t="str">
        <f>IF('csv２'!E133="","",'csv２'!E133)</f>
        <v/>
      </c>
      <c r="F333" s="18" t="str">
        <f>IF('csv２'!F133="","",'csv２'!F133)</f>
        <v/>
      </c>
      <c r="G333" s="18" t="str">
        <f>IF('csv２'!G133="","",'csv２'!G133)</f>
        <v/>
      </c>
      <c r="H333" s="18" t="str">
        <f>IF('csv２'!H133="","",'csv２'!H133)</f>
        <v/>
      </c>
      <c r="I333" s="18" t="str">
        <f>IF('csv２'!I133="","",'csv２'!I133)</f>
        <v/>
      </c>
      <c r="J333" s="18" t="str">
        <f>IF('csv２'!J133="","",'csv２'!J133)</f>
        <v/>
      </c>
      <c r="K333" s="18" t="str">
        <f>IF('csv２'!K133="","",'csv２'!K133)</f>
        <v/>
      </c>
      <c r="L333" s="18">
        <f>IF('csv２'!L133="","",'csv２'!L133)</f>
        <v>131</v>
      </c>
      <c r="M333" s="18" t="str">
        <f>IF('csv２'!M133="","",'csv２'!M133)</f>
        <v/>
      </c>
      <c r="N333" s="18" t="str">
        <f>IF('csv２'!N133="","",'csv２'!N133)</f>
        <v/>
      </c>
      <c r="O333" s="18" t="str">
        <f>IF('csv２'!O133="","",'csv２'!O133)</f>
        <v/>
      </c>
      <c r="P333" s="18">
        <f>IF('csv２'!P133="","",'csv２'!P133)</f>
        <v>0</v>
      </c>
      <c r="Q333" s="18">
        <f>IF('csv２'!Q133="","",'csv２'!Q133)</f>
        <v>0</v>
      </c>
      <c r="R333" s="18">
        <f t="shared" si="63"/>
        <v>0</v>
      </c>
      <c r="S333" s="18" t="str">
        <f>IF('csv２'!S133="","",'csv２'!S133)</f>
        <v/>
      </c>
      <c r="T333" s="18">
        <f>IF('csv２'!T133="","",'csv２'!T133)</f>
        <v>0</v>
      </c>
      <c r="U333" s="18">
        <f>IF('csv２'!U133="","",'csv２'!U133)</f>
        <v>0</v>
      </c>
      <c r="V333" s="18">
        <f t="shared" si="64"/>
        <v>0</v>
      </c>
      <c r="W333" s="18" t="str">
        <f>IF('csv２'!W133="","",'csv２'!W133)</f>
        <v/>
      </c>
      <c r="X333" s="18">
        <f>IF('csv２'!X133="","",'csv２'!X133)</f>
        <v>0</v>
      </c>
      <c r="Y333" s="18">
        <f>IF('csv２'!Y133="","",'csv２'!Y133)</f>
        <v>0</v>
      </c>
      <c r="Z333" s="18">
        <f t="shared" si="65"/>
        <v>0</v>
      </c>
      <c r="AA333" s="18" t="str">
        <f>IF('csv２'!AA133="","",'csv２'!AA133)</f>
        <v/>
      </c>
      <c r="AB333" s="18">
        <f>IF('csv２'!AB133="","",'csv２'!AB133)</f>
        <v>0</v>
      </c>
      <c r="AC333" s="18">
        <f>IF('csv２'!AC133="","",'csv２'!AC133)</f>
        <v>0</v>
      </c>
      <c r="AD333" s="18">
        <f t="shared" si="66"/>
        <v>0</v>
      </c>
      <c r="AE333" s="18" t="str">
        <f>IF('csv２'!AE133="","",'csv２'!AE133)</f>
        <v/>
      </c>
      <c r="AF333" s="18">
        <f>IF('csv２'!AF133="","",'csv２'!AF133)</f>
        <v>0</v>
      </c>
      <c r="AG333" s="18">
        <f>IF('csv２'!AG133="","",'csv２'!AG133)</f>
        <v>0</v>
      </c>
      <c r="AH333" s="18">
        <f t="shared" si="67"/>
        <v>0</v>
      </c>
      <c r="AJ333" s="18">
        <v>332</v>
      </c>
      <c r="AK333" s="18" t="str">
        <f t="shared" si="68"/>
        <v/>
      </c>
      <c r="AL333" s="18" t="str">
        <f t="shared" si="69"/>
        <v/>
      </c>
      <c r="AM333" s="18" t="str">
        <f t="shared" si="70"/>
        <v/>
      </c>
      <c r="AN333" s="18" t="str">
        <f t="shared" si="71"/>
        <v/>
      </c>
      <c r="AO333" s="18" t="e">
        <f t="shared" si="72"/>
        <v>#N/A</v>
      </c>
      <c r="AP333" s="18" t="str">
        <f t="shared" si="73"/>
        <v/>
      </c>
    </row>
    <row r="334" spans="1:42">
      <c r="A334" s="18">
        <f>COUNT(E$2:E334)</f>
        <v>0</v>
      </c>
      <c r="B334" s="18" t="str">
        <f>IF('csv２'!B134="","",'csv２'!B134)</f>
        <v/>
      </c>
      <c r="C334" s="18" t="str">
        <f>IF('csv２'!C134="","",'csv２'!C134)</f>
        <v/>
      </c>
      <c r="D334" s="18" t="str">
        <f>IF('csv２'!D134="","",'csv２'!D134)</f>
        <v/>
      </c>
      <c r="E334" s="18" t="str">
        <f>IF('csv２'!E134="","",'csv２'!E134)</f>
        <v/>
      </c>
      <c r="F334" s="18" t="str">
        <f>IF('csv２'!F134="","",'csv２'!F134)</f>
        <v/>
      </c>
      <c r="G334" s="18" t="str">
        <f>IF('csv２'!G134="","",'csv２'!G134)</f>
        <v/>
      </c>
      <c r="H334" s="18" t="str">
        <f>IF('csv２'!H134="","",'csv２'!H134)</f>
        <v/>
      </c>
      <c r="I334" s="18" t="str">
        <f>IF('csv２'!I134="","",'csv２'!I134)</f>
        <v/>
      </c>
      <c r="J334" s="18" t="str">
        <f>IF('csv２'!J134="","",'csv２'!J134)</f>
        <v/>
      </c>
      <c r="K334" s="18" t="str">
        <f>IF('csv２'!K134="","",'csv２'!K134)</f>
        <v/>
      </c>
      <c r="L334" s="18">
        <f>IF('csv２'!L134="","",'csv２'!L134)</f>
        <v>132</v>
      </c>
      <c r="M334" s="18" t="str">
        <f>IF('csv２'!M134="","",'csv２'!M134)</f>
        <v/>
      </c>
      <c r="N334" s="18" t="str">
        <f>IF('csv２'!N134="","",'csv２'!N134)</f>
        <v/>
      </c>
      <c r="O334" s="18" t="str">
        <f>IF('csv２'!O134="","",'csv２'!O134)</f>
        <v/>
      </c>
      <c r="P334" s="18">
        <f>IF('csv２'!P134="","",'csv２'!P134)</f>
        <v>0</v>
      </c>
      <c r="Q334" s="18">
        <f>IF('csv２'!Q134="","",'csv２'!Q134)</f>
        <v>0</v>
      </c>
      <c r="R334" s="18">
        <f t="shared" si="63"/>
        <v>0</v>
      </c>
      <c r="S334" s="18" t="str">
        <f>IF('csv２'!S134="","",'csv２'!S134)</f>
        <v/>
      </c>
      <c r="T334" s="18">
        <f>IF('csv２'!T134="","",'csv２'!T134)</f>
        <v>0</v>
      </c>
      <c r="U334" s="18">
        <f>IF('csv２'!U134="","",'csv２'!U134)</f>
        <v>0</v>
      </c>
      <c r="V334" s="18">
        <f t="shared" si="64"/>
        <v>0</v>
      </c>
      <c r="W334" s="18" t="str">
        <f>IF('csv２'!W134="","",'csv２'!W134)</f>
        <v/>
      </c>
      <c r="X334" s="18">
        <f>IF('csv２'!X134="","",'csv２'!X134)</f>
        <v>0</v>
      </c>
      <c r="Y334" s="18">
        <f>IF('csv２'!Y134="","",'csv２'!Y134)</f>
        <v>0</v>
      </c>
      <c r="Z334" s="18">
        <f t="shared" si="65"/>
        <v>0</v>
      </c>
      <c r="AA334" s="18" t="str">
        <f>IF('csv２'!AA134="","",'csv２'!AA134)</f>
        <v/>
      </c>
      <c r="AB334" s="18">
        <f>IF('csv２'!AB134="","",'csv２'!AB134)</f>
        <v>0</v>
      </c>
      <c r="AC334" s="18">
        <f>IF('csv２'!AC134="","",'csv２'!AC134)</f>
        <v>0</v>
      </c>
      <c r="AD334" s="18">
        <f t="shared" si="66"/>
        <v>0</v>
      </c>
      <c r="AE334" s="18" t="str">
        <f>IF('csv２'!AE134="","",'csv２'!AE134)</f>
        <v/>
      </c>
      <c r="AF334" s="18">
        <f>IF('csv２'!AF134="","",'csv２'!AF134)</f>
        <v>0</v>
      </c>
      <c r="AG334" s="18">
        <f>IF('csv２'!AG134="","",'csv２'!AG134)</f>
        <v>0</v>
      </c>
      <c r="AH334" s="18">
        <f t="shared" si="67"/>
        <v>0</v>
      </c>
      <c r="AJ334" s="18">
        <v>333</v>
      </c>
      <c r="AK334" s="18" t="str">
        <f t="shared" si="68"/>
        <v/>
      </c>
      <c r="AL334" s="18" t="str">
        <f t="shared" si="69"/>
        <v/>
      </c>
      <c r="AM334" s="18" t="str">
        <f t="shared" si="70"/>
        <v/>
      </c>
      <c r="AN334" s="18" t="str">
        <f t="shared" si="71"/>
        <v/>
      </c>
      <c r="AO334" s="18" t="e">
        <f t="shared" si="72"/>
        <v>#N/A</v>
      </c>
      <c r="AP334" s="18" t="str">
        <f t="shared" si="73"/>
        <v/>
      </c>
    </row>
    <row r="335" spans="1:42">
      <c r="A335" s="18">
        <f>COUNT(E$2:E335)</f>
        <v>0</v>
      </c>
      <c r="B335" s="18" t="str">
        <f>IF('csv２'!B135="","",'csv２'!B135)</f>
        <v/>
      </c>
      <c r="C335" s="18" t="str">
        <f>IF('csv２'!C135="","",'csv２'!C135)</f>
        <v/>
      </c>
      <c r="D335" s="18" t="str">
        <f>IF('csv２'!D135="","",'csv２'!D135)</f>
        <v/>
      </c>
      <c r="E335" s="18" t="str">
        <f>IF('csv２'!E135="","",'csv２'!E135)</f>
        <v/>
      </c>
      <c r="F335" s="18" t="str">
        <f>IF('csv２'!F135="","",'csv２'!F135)</f>
        <v/>
      </c>
      <c r="G335" s="18" t="str">
        <f>IF('csv２'!G135="","",'csv２'!G135)</f>
        <v/>
      </c>
      <c r="H335" s="18" t="str">
        <f>IF('csv２'!H135="","",'csv２'!H135)</f>
        <v/>
      </c>
      <c r="I335" s="18" t="str">
        <f>IF('csv２'!I135="","",'csv２'!I135)</f>
        <v/>
      </c>
      <c r="J335" s="18" t="str">
        <f>IF('csv２'!J135="","",'csv２'!J135)</f>
        <v/>
      </c>
      <c r="K335" s="18" t="str">
        <f>IF('csv２'!K135="","",'csv２'!K135)</f>
        <v/>
      </c>
      <c r="L335" s="18">
        <f>IF('csv２'!L135="","",'csv２'!L135)</f>
        <v>133</v>
      </c>
      <c r="M335" s="18" t="str">
        <f>IF('csv２'!M135="","",'csv２'!M135)</f>
        <v/>
      </c>
      <c r="N335" s="18" t="str">
        <f>IF('csv２'!N135="","",'csv２'!N135)</f>
        <v/>
      </c>
      <c r="O335" s="18" t="str">
        <f>IF('csv２'!O135="","",'csv２'!O135)</f>
        <v/>
      </c>
      <c r="P335" s="18">
        <f>IF('csv２'!P135="","",'csv２'!P135)</f>
        <v>0</v>
      </c>
      <c r="Q335" s="18">
        <f>IF('csv２'!Q135="","",'csv２'!Q135)</f>
        <v>0</v>
      </c>
      <c r="R335" s="18">
        <f t="shared" si="63"/>
        <v>0</v>
      </c>
      <c r="S335" s="18" t="str">
        <f>IF('csv２'!S135="","",'csv２'!S135)</f>
        <v/>
      </c>
      <c r="T335" s="18">
        <f>IF('csv２'!T135="","",'csv２'!T135)</f>
        <v>0</v>
      </c>
      <c r="U335" s="18">
        <f>IF('csv２'!U135="","",'csv２'!U135)</f>
        <v>0</v>
      </c>
      <c r="V335" s="18">
        <f t="shared" si="64"/>
        <v>0</v>
      </c>
      <c r="W335" s="18" t="str">
        <f>IF('csv２'!W135="","",'csv２'!W135)</f>
        <v/>
      </c>
      <c r="X335" s="18">
        <f>IF('csv２'!X135="","",'csv２'!X135)</f>
        <v>0</v>
      </c>
      <c r="Y335" s="18">
        <f>IF('csv２'!Y135="","",'csv２'!Y135)</f>
        <v>0</v>
      </c>
      <c r="Z335" s="18">
        <f t="shared" si="65"/>
        <v>0</v>
      </c>
      <c r="AA335" s="18" t="str">
        <f>IF('csv２'!AA135="","",'csv２'!AA135)</f>
        <v/>
      </c>
      <c r="AB335" s="18">
        <f>IF('csv２'!AB135="","",'csv２'!AB135)</f>
        <v>0</v>
      </c>
      <c r="AC335" s="18">
        <f>IF('csv２'!AC135="","",'csv２'!AC135)</f>
        <v>0</v>
      </c>
      <c r="AD335" s="18">
        <f t="shared" si="66"/>
        <v>0</v>
      </c>
      <c r="AE335" s="18" t="str">
        <f>IF('csv２'!AE135="","",'csv２'!AE135)</f>
        <v/>
      </c>
      <c r="AF335" s="18">
        <f>IF('csv２'!AF135="","",'csv２'!AF135)</f>
        <v>0</v>
      </c>
      <c r="AG335" s="18">
        <f>IF('csv２'!AG135="","",'csv２'!AG135)</f>
        <v>0</v>
      </c>
      <c r="AH335" s="18">
        <f t="shared" si="67"/>
        <v>0</v>
      </c>
      <c r="AJ335" s="18">
        <v>334</v>
      </c>
      <c r="AK335" s="18" t="str">
        <f t="shared" si="68"/>
        <v/>
      </c>
      <c r="AL335" s="18" t="str">
        <f t="shared" si="69"/>
        <v/>
      </c>
      <c r="AM335" s="18" t="str">
        <f t="shared" si="70"/>
        <v/>
      </c>
      <c r="AN335" s="18" t="str">
        <f t="shared" si="71"/>
        <v/>
      </c>
      <c r="AO335" s="18" t="e">
        <f t="shared" si="72"/>
        <v>#N/A</v>
      </c>
      <c r="AP335" s="18" t="str">
        <f t="shared" si="73"/>
        <v/>
      </c>
    </row>
    <row r="336" spans="1:42">
      <c r="A336" s="18">
        <f>COUNT(E$2:E336)</f>
        <v>0</v>
      </c>
      <c r="B336" s="18" t="str">
        <f>IF('csv２'!B136="","",'csv２'!B136)</f>
        <v/>
      </c>
      <c r="C336" s="18" t="str">
        <f>IF('csv２'!C136="","",'csv２'!C136)</f>
        <v/>
      </c>
      <c r="D336" s="18" t="str">
        <f>IF('csv２'!D136="","",'csv２'!D136)</f>
        <v/>
      </c>
      <c r="E336" s="18" t="str">
        <f>IF('csv２'!E136="","",'csv２'!E136)</f>
        <v/>
      </c>
      <c r="F336" s="18" t="str">
        <f>IF('csv２'!F136="","",'csv２'!F136)</f>
        <v/>
      </c>
      <c r="G336" s="18" t="str">
        <f>IF('csv２'!G136="","",'csv２'!G136)</f>
        <v/>
      </c>
      <c r="H336" s="18" t="str">
        <f>IF('csv２'!H136="","",'csv２'!H136)</f>
        <v/>
      </c>
      <c r="I336" s="18" t="str">
        <f>IF('csv２'!I136="","",'csv２'!I136)</f>
        <v/>
      </c>
      <c r="J336" s="18" t="str">
        <f>IF('csv２'!J136="","",'csv２'!J136)</f>
        <v/>
      </c>
      <c r="K336" s="18" t="str">
        <f>IF('csv２'!K136="","",'csv２'!K136)</f>
        <v/>
      </c>
      <c r="L336" s="18">
        <f>IF('csv２'!L136="","",'csv２'!L136)</f>
        <v>134</v>
      </c>
      <c r="M336" s="18" t="str">
        <f>IF('csv２'!M136="","",'csv２'!M136)</f>
        <v/>
      </c>
      <c r="N336" s="18" t="str">
        <f>IF('csv２'!N136="","",'csv２'!N136)</f>
        <v/>
      </c>
      <c r="O336" s="18" t="str">
        <f>IF('csv２'!O136="","",'csv２'!O136)</f>
        <v/>
      </c>
      <c r="P336" s="18">
        <f>IF('csv２'!P136="","",'csv２'!P136)</f>
        <v>0</v>
      </c>
      <c r="Q336" s="18">
        <f>IF('csv２'!Q136="","",'csv２'!Q136)</f>
        <v>0</v>
      </c>
      <c r="R336" s="18">
        <f t="shared" si="63"/>
        <v>0</v>
      </c>
      <c r="S336" s="18" t="str">
        <f>IF('csv２'!S136="","",'csv２'!S136)</f>
        <v/>
      </c>
      <c r="T336" s="18">
        <f>IF('csv２'!T136="","",'csv２'!T136)</f>
        <v>0</v>
      </c>
      <c r="U336" s="18">
        <f>IF('csv２'!U136="","",'csv２'!U136)</f>
        <v>0</v>
      </c>
      <c r="V336" s="18">
        <f t="shared" si="64"/>
        <v>0</v>
      </c>
      <c r="W336" s="18" t="str">
        <f>IF('csv２'!W136="","",'csv２'!W136)</f>
        <v/>
      </c>
      <c r="X336" s="18">
        <f>IF('csv２'!X136="","",'csv２'!X136)</f>
        <v>0</v>
      </c>
      <c r="Y336" s="18">
        <f>IF('csv２'!Y136="","",'csv２'!Y136)</f>
        <v>0</v>
      </c>
      <c r="Z336" s="18">
        <f t="shared" si="65"/>
        <v>0</v>
      </c>
      <c r="AA336" s="18" t="str">
        <f>IF('csv２'!AA136="","",'csv２'!AA136)</f>
        <v/>
      </c>
      <c r="AB336" s="18">
        <f>IF('csv２'!AB136="","",'csv２'!AB136)</f>
        <v>0</v>
      </c>
      <c r="AC336" s="18">
        <f>IF('csv２'!AC136="","",'csv２'!AC136)</f>
        <v>0</v>
      </c>
      <c r="AD336" s="18">
        <f t="shared" si="66"/>
        <v>0</v>
      </c>
      <c r="AE336" s="18" t="str">
        <f>IF('csv２'!AE136="","",'csv２'!AE136)</f>
        <v/>
      </c>
      <c r="AF336" s="18">
        <f>IF('csv２'!AF136="","",'csv２'!AF136)</f>
        <v>0</v>
      </c>
      <c r="AG336" s="18">
        <f>IF('csv２'!AG136="","",'csv２'!AG136)</f>
        <v>0</v>
      </c>
      <c r="AH336" s="18">
        <f t="shared" si="67"/>
        <v>0</v>
      </c>
      <c r="AJ336" s="18">
        <v>335</v>
      </c>
      <c r="AK336" s="18" t="str">
        <f t="shared" si="68"/>
        <v/>
      </c>
      <c r="AL336" s="18" t="str">
        <f t="shared" si="69"/>
        <v/>
      </c>
      <c r="AM336" s="18" t="str">
        <f t="shared" si="70"/>
        <v/>
      </c>
      <c r="AN336" s="18" t="str">
        <f t="shared" si="71"/>
        <v/>
      </c>
      <c r="AO336" s="18" t="e">
        <f t="shared" si="72"/>
        <v>#N/A</v>
      </c>
      <c r="AP336" s="18" t="str">
        <f t="shared" si="73"/>
        <v/>
      </c>
    </row>
    <row r="337" spans="1:42">
      <c r="A337" s="18">
        <f>COUNT(E$2:E337)</f>
        <v>0</v>
      </c>
      <c r="B337" s="18" t="str">
        <f>IF('csv２'!B137="","",'csv２'!B137)</f>
        <v/>
      </c>
      <c r="C337" s="18" t="str">
        <f>IF('csv２'!C137="","",'csv２'!C137)</f>
        <v/>
      </c>
      <c r="D337" s="18" t="str">
        <f>IF('csv２'!D137="","",'csv２'!D137)</f>
        <v/>
      </c>
      <c r="E337" s="18" t="str">
        <f>IF('csv２'!E137="","",'csv２'!E137)</f>
        <v/>
      </c>
      <c r="F337" s="18" t="str">
        <f>IF('csv２'!F137="","",'csv２'!F137)</f>
        <v/>
      </c>
      <c r="G337" s="18" t="str">
        <f>IF('csv２'!G137="","",'csv２'!G137)</f>
        <v/>
      </c>
      <c r="H337" s="18" t="str">
        <f>IF('csv２'!H137="","",'csv２'!H137)</f>
        <v/>
      </c>
      <c r="I337" s="18" t="str">
        <f>IF('csv２'!I137="","",'csv２'!I137)</f>
        <v/>
      </c>
      <c r="J337" s="18" t="str">
        <f>IF('csv２'!J137="","",'csv２'!J137)</f>
        <v/>
      </c>
      <c r="K337" s="18" t="str">
        <f>IF('csv２'!K137="","",'csv２'!K137)</f>
        <v/>
      </c>
      <c r="L337" s="18">
        <f>IF('csv２'!L137="","",'csv２'!L137)</f>
        <v>135</v>
      </c>
      <c r="M337" s="18" t="str">
        <f>IF('csv２'!M137="","",'csv２'!M137)</f>
        <v/>
      </c>
      <c r="N337" s="18" t="str">
        <f>IF('csv２'!N137="","",'csv２'!N137)</f>
        <v/>
      </c>
      <c r="O337" s="18" t="str">
        <f>IF('csv２'!O137="","",'csv２'!O137)</f>
        <v/>
      </c>
      <c r="P337" s="18">
        <f>IF('csv２'!P137="","",'csv２'!P137)</f>
        <v>0</v>
      </c>
      <c r="Q337" s="18">
        <f>IF('csv２'!Q137="","",'csv２'!Q137)</f>
        <v>0</v>
      </c>
      <c r="R337" s="18">
        <f t="shared" si="63"/>
        <v>0</v>
      </c>
      <c r="S337" s="18" t="str">
        <f>IF('csv２'!S137="","",'csv２'!S137)</f>
        <v/>
      </c>
      <c r="T337" s="18">
        <f>IF('csv２'!T137="","",'csv２'!T137)</f>
        <v>0</v>
      </c>
      <c r="U337" s="18">
        <f>IF('csv２'!U137="","",'csv２'!U137)</f>
        <v>0</v>
      </c>
      <c r="V337" s="18">
        <f t="shared" si="64"/>
        <v>0</v>
      </c>
      <c r="W337" s="18" t="str">
        <f>IF('csv２'!W137="","",'csv２'!W137)</f>
        <v/>
      </c>
      <c r="X337" s="18">
        <f>IF('csv２'!X137="","",'csv２'!X137)</f>
        <v>0</v>
      </c>
      <c r="Y337" s="18">
        <f>IF('csv２'!Y137="","",'csv２'!Y137)</f>
        <v>0</v>
      </c>
      <c r="Z337" s="18">
        <f t="shared" si="65"/>
        <v>0</v>
      </c>
      <c r="AA337" s="18" t="str">
        <f>IF('csv２'!AA137="","",'csv２'!AA137)</f>
        <v/>
      </c>
      <c r="AB337" s="18">
        <f>IF('csv２'!AB137="","",'csv２'!AB137)</f>
        <v>0</v>
      </c>
      <c r="AC337" s="18">
        <f>IF('csv２'!AC137="","",'csv２'!AC137)</f>
        <v>0</v>
      </c>
      <c r="AD337" s="18">
        <f t="shared" si="66"/>
        <v>0</v>
      </c>
      <c r="AE337" s="18" t="str">
        <f>IF('csv２'!AE137="","",'csv２'!AE137)</f>
        <v/>
      </c>
      <c r="AF337" s="18">
        <f>IF('csv２'!AF137="","",'csv２'!AF137)</f>
        <v>0</v>
      </c>
      <c r="AG337" s="18">
        <f>IF('csv２'!AG137="","",'csv２'!AG137)</f>
        <v>0</v>
      </c>
      <c r="AH337" s="18">
        <f t="shared" si="67"/>
        <v>0</v>
      </c>
      <c r="AJ337" s="18">
        <v>336</v>
      </c>
      <c r="AK337" s="18" t="str">
        <f t="shared" si="68"/>
        <v/>
      </c>
      <c r="AL337" s="18" t="str">
        <f t="shared" si="69"/>
        <v/>
      </c>
      <c r="AM337" s="18" t="str">
        <f t="shared" si="70"/>
        <v/>
      </c>
      <c r="AN337" s="18" t="str">
        <f t="shared" si="71"/>
        <v/>
      </c>
      <c r="AO337" s="18" t="e">
        <f t="shared" si="72"/>
        <v>#N/A</v>
      </c>
      <c r="AP337" s="18" t="str">
        <f t="shared" si="73"/>
        <v/>
      </c>
    </row>
    <row r="338" spans="1:42">
      <c r="A338" s="18">
        <f>COUNT(E$2:E338)</f>
        <v>0</v>
      </c>
      <c r="B338" s="18" t="str">
        <f>IF('csv２'!B138="","",'csv２'!B138)</f>
        <v/>
      </c>
      <c r="C338" s="18" t="str">
        <f>IF('csv２'!C138="","",'csv２'!C138)</f>
        <v/>
      </c>
      <c r="D338" s="18" t="str">
        <f>IF('csv２'!D138="","",'csv２'!D138)</f>
        <v/>
      </c>
      <c r="E338" s="18" t="str">
        <f>IF('csv２'!E138="","",'csv２'!E138)</f>
        <v/>
      </c>
      <c r="F338" s="18" t="str">
        <f>IF('csv２'!F138="","",'csv２'!F138)</f>
        <v/>
      </c>
      <c r="G338" s="18" t="str">
        <f>IF('csv２'!G138="","",'csv２'!G138)</f>
        <v/>
      </c>
      <c r="H338" s="18" t="str">
        <f>IF('csv２'!H138="","",'csv２'!H138)</f>
        <v/>
      </c>
      <c r="I338" s="18" t="str">
        <f>IF('csv２'!I138="","",'csv２'!I138)</f>
        <v/>
      </c>
      <c r="J338" s="18" t="str">
        <f>IF('csv２'!J138="","",'csv２'!J138)</f>
        <v/>
      </c>
      <c r="K338" s="18" t="str">
        <f>IF('csv２'!K138="","",'csv２'!K138)</f>
        <v/>
      </c>
      <c r="L338" s="18">
        <f>IF('csv２'!L138="","",'csv２'!L138)</f>
        <v>136</v>
      </c>
      <c r="M338" s="18" t="str">
        <f>IF('csv２'!M138="","",'csv２'!M138)</f>
        <v/>
      </c>
      <c r="N338" s="18" t="str">
        <f>IF('csv２'!N138="","",'csv２'!N138)</f>
        <v/>
      </c>
      <c r="O338" s="18" t="str">
        <f>IF('csv２'!O138="","",'csv２'!O138)</f>
        <v/>
      </c>
      <c r="P338" s="18">
        <f>IF('csv２'!P138="","",'csv２'!P138)</f>
        <v>0</v>
      </c>
      <c r="Q338" s="18">
        <f>IF('csv２'!Q138="","",'csv２'!Q138)</f>
        <v>0</v>
      </c>
      <c r="R338" s="18">
        <f t="shared" si="63"/>
        <v>0</v>
      </c>
      <c r="S338" s="18" t="str">
        <f>IF('csv２'!S138="","",'csv２'!S138)</f>
        <v/>
      </c>
      <c r="T338" s="18">
        <f>IF('csv２'!T138="","",'csv２'!T138)</f>
        <v>0</v>
      </c>
      <c r="U338" s="18">
        <f>IF('csv２'!U138="","",'csv２'!U138)</f>
        <v>0</v>
      </c>
      <c r="V338" s="18">
        <f t="shared" si="64"/>
        <v>0</v>
      </c>
      <c r="W338" s="18" t="str">
        <f>IF('csv２'!W138="","",'csv２'!W138)</f>
        <v/>
      </c>
      <c r="X338" s="18">
        <f>IF('csv２'!X138="","",'csv２'!X138)</f>
        <v>0</v>
      </c>
      <c r="Y338" s="18">
        <f>IF('csv２'!Y138="","",'csv２'!Y138)</f>
        <v>0</v>
      </c>
      <c r="Z338" s="18">
        <f t="shared" si="65"/>
        <v>0</v>
      </c>
      <c r="AA338" s="18" t="str">
        <f>IF('csv２'!AA138="","",'csv２'!AA138)</f>
        <v/>
      </c>
      <c r="AB338" s="18">
        <f>IF('csv２'!AB138="","",'csv２'!AB138)</f>
        <v>0</v>
      </c>
      <c r="AC338" s="18">
        <f>IF('csv２'!AC138="","",'csv２'!AC138)</f>
        <v>0</v>
      </c>
      <c r="AD338" s="18">
        <f t="shared" si="66"/>
        <v>0</v>
      </c>
      <c r="AE338" s="18" t="str">
        <f>IF('csv２'!AE138="","",'csv２'!AE138)</f>
        <v/>
      </c>
      <c r="AF338" s="18">
        <f>IF('csv２'!AF138="","",'csv２'!AF138)</f>
        <v>0</v>
      </c>
      <c r="AG338" s="18">
        <f>IF('csv２'!AG138="","",'csv２'!AG138)</f>
        <v>0</v>
      </c>
      <c r="AH338" s="18">
        <f t="shared" si="67"/>
        <v>0</v>
      </c>
      <c r="AJ338" s="18">
        <v>337</v>
      </c>
      <c r="AK338" s="18" t="str">
        <f t="shared" si="68"/>
        <v/>
      </c>
      <c r="AL338" s="18" t="str">
        <f t="shared" si="69"/>
        <v/>
      </c>
      <c r="AM338" s="18" t="str">
        <f t="shared" si="70"/>
        <v/>
      </c>
      <c r="AN338" s="18" t="str">
        <f t="shared" si="71"/>
        <v/>
      </c>
      <c r="AO338" s="18" t="e">
        <f t="shared" si="72"/>
        <v>#N/A</v>
      </c>
      <c r="AP338" s="18" t="str">
        <f t="shared" si="73"/>
        <v/>
      </c>
    </row>
    <row r="339" spans="1:42">
      <c r="A339" s="18">
        <f>COUNT(E$2:E339)</f>
        <v>0</v>
      </c>
      <c r="B339" s="18" t="str">
        <f>IF('csv２'!B139="","",'csv２'!B139)</f>
        <v/>
      </c>
      <c r="C339" s="18" t="str">
        <f>IF('csv２'!C139="","",'csv２'!C139)</f>
        <v/>
      </c>
      <c r="D339" s="18" t="str">
        <f>IF('csv２'!D139="","",'csv２'!D139)</f>
        <v/>
      </c>
      <c r="E339" s="18" t="str">
        <f>IF('csv２'!E139="","",'csv２'!E139)</f>
        <v/>
      </c>
      <c r="F339" s="18" t="str">
        <f>IF('csv２'!F139="","",'csv２'!F139)</f>
        <v/>
      </c>
      <c r="G339" s="18" t="str">
        <f>IF('csv２'!G139="","",'csv２'!G139)</f>
        <v/>
      </c>
      <c r="H339" s="18" t="str">
        <f>IF('csv２'!H139="","",'csv２'!H139)</f>
        <v/>
      </c>
      <c r="I339" s="18" t="str">
        <f>IF('csv２'!I139="","",'csv２'!I139)</f>
        <v/>
      </c>
      <c r="J339" s="18" t="str">
        <f>IF('csv２'!J139="","",'csv２'!J139)</f>
        <v/>
      </c>
      <c r="K339" s="18" t="str">
        <f>IF('csv２'!K139="","",'csv２'!K139)</f>
        <v/>
      </c>
      <c r="L339" s="18">
        <f>IF('csv２'!L139="","",'csv２'!L139)</f>
        <v>137</v>
      </c>
      <c r="M339" s="18" t="str">
        <f>IF('csv２'!M139="","",'csv２'!M139)</f>
        <v/>
      </c>
      <c r="N339" s="18" t="str">
        <f>IF('csv２'!N139="","",'csv２'!N139)</f>
        <v/>
      </c>
      <c r="O339" s="18" t="str">
        <f>IF('csv２'!O139="","",'csv２'!O139)</f>
        <v/>
      </c>
      <c r="P339" s="18">
        <f>IF('csv２'!P139="","",'csv２'!P139)</f>
        <v>0</v>
      </c>
      <c r="Q339" s="18">
        <f>IF('csv２'!Q139="","",'csv２'!Q139)</f>
        <v>0</v>
      </c>
      <c r="R339" s="18">
        <f t="shared" si="63"/>
        <v>0</v>
      </c>
      <c r="S339" s="18" t="str">
        <f>IF('csv２'!S139="","",'csv２'!S139)</f>
        <v/>
      </c>
      <c r="T339" s="18">
        <f>IF('csv２'!T139="","",'csv２'!T139)</f>
        <v>0</v>
      </c>
      <c r="U339" s="18">
        <f>IF('csv２'!U139="","",'csv２'!U139)</f>
        <v>0</v>
      </c>
      <c r="V339" s="18">
        <f t="shared" si="64"/>
        <v>0</v>
      </c>
      <c r="W339" s="18" t="str">
        <f>IF('csv２'!W139="","",'csv２'!W139)</f>
        <v/>
      </c>
      <c r="X339" s="18">
        <f>IF('csv２'!X139="","",'csv２'!X139)</f>
        <v>0</v>
      </c>
      <c r="Y339" s="18">
        <f>IF('csv２'!Y139="","",'csv２'!Y139)</f>
        <v>0</v>
      </c>
      <c r="Z339" s="18">
        <f t="shared" si="65"/>
        <v>0</v>
      </c>
      <c r="AA339" s="18" t="str">
        <f>IF('csv２'!AA139="","",'csv２'!AA139)</f>
        <v/>
      </c>
      <c r="AB339" s="18">
        <f>IF('csv２'!AB139="","",'csv２'!AB139)</f>
        <v>0</v>
      </c>
      <c r="AC339" s="18">
        <f>IF('csv２'!AC139="","",'csv２'!AC139)</f>
        <v>0</v>
      </c>
      <c r="AD339" s="18">
        <f t="shared" si="66"/>
        <v>0</v>
      </c>
      <c r="AE339" s="18" t="str">
        <f>IF('csv２'!AE139="","",'csv２'!AE139)</f>
        <v/>
      </c>
      <c r="AF339" s="18">
        <f>IF('csv２'!AF139="","",'csv２'!AF139)</f>
        <v>0</v>
      </c>
      <c r="AG339" s="18">
        <f>IF('csv２'!AG139="","",'csv２'!AG139)</f>
        <v>0</v>
      </c>
      <c r="AH339" s="18">
        <f t="shared" si="67"/>
        <v>0</v>
      </c>
      <c r="AJ339" s="18">
        <v>338</v>
      </c>
      <c r="AK339" s="18" t="str">
        <f t="shared" si="68"/>
        <v/>
      </c>
      <c r="AL339" s="18" t="str">
        <f t="shared" si="69"/>
        <v/>
      </c>
      <c r="AM339" s="18" t="str">
        <f t="shared" si="70"/>
        <v/>
      </c>
      <c r="AN339" s="18" t="str">
        <f t="shared" si="71"/>
        <v/>
      </c>
      <c r="AO339" s="18" t="e">
        <f t="shared" si="72"/>
        <v>#N/A</v>
      </c>
      <c r="AP339" s="18" t="str">
        <f t="shared" si="73"/>
        <v/>
      </c>
    </row>
    <row r="340" spans="1:42">
      <c r="A340" s="18">
        <f>COUNT(E$2:E340)</f>
        <v>0</v>
      </c>
      <c r="B340" s="18" t="str">
        <f>IF('csv２'!B140="","",'csv２'!B140)</f>
        <v/>
      </c>
      <c r="C340" s="18" t="str">
        <f>IF('csv２'!C140="","",'csv２'!C140)</f>
        <v/>
      </c>
      <c r="D340" s="18" t="str">
        <f>IF('csv２'!D140="","",'csv２'!D140)</f>
        <v/>
      </c>
      <c r="E340" s="18" t="str">
        <f>IF('csv２'!E140="","",'csv２'!E140)</f>
        <v/>
      </c>
      <c r="F340" s="18" t="str">
        <f>IF('csv２'!F140="","",'csv２'!F140)</f>
        <v/>
      </c>
      <c r="G340" s="18" t="str">
        <f>IF('csv２'!G140="","",'csv２'!G140)</f>
        <v/>
      </c>
      <c r="H340" s="18" t="str">
        <f>IF('csv２'!H140="","",'csv２'!H140)</f>
        <v/>
      </c>
      <c r="I340" s="18" t="str">
        <f>IF('csv２'!I140="","",'csv２'!I140)</f>
        <v/>
      </c>
      <c r="J340" s="18" t="str">
        <f>IF('csv２'!J140="","",'csv２'!J140)</f>
        <v/>
      </c>
      <c r="K340" s="18" t="str">
        <f>IF('csv２'!K140="","",'csv２'!K140)</f>
        <v/>
      </c>
      <c r="L340" s="18">
        <f>IF('csv２'!L140="","",'csv２'!L140)</f>
        <v>138</v>
      </c>
      <c r="M340" s="18" t="str">
        <f>IF('csv２'!M140="","",'csv２'!M140)</f>
        <v/>
      </c>
      <c r="N340" s="18" t="str">
        <f>IF('csv２'!N140="","",'csv２'!N140)</f>
        <v/>
      </c>
      <c r="O340" s="18" t="str">
        <f>IF('csv２'!O140="","",'csv２'!O140)</f>
        <v/>
      </c>
      <c r="P340" s="18">
        <f>IF('csv２'!P140="","",'csv２'!P140)</f>
        <v>0</v>
      </c>
      <c r="Q340" s="18">
        <f>IF('csv２'!Q140="","",'csv２'!Q140)</f>
        <v>0</v>
      </c>
      <c r="R340" s="18">
        <f t="shared" si="63"/>
        <v>0</v>
      </c>
      <c r="S340" s="18" t="str">
        <f>IF('csv２'!S140="","",'csv２'!S140)</f>
        <v/>
      </c>
      <c r="T340" s="18">
        <f>IF('csv２'!T140="","",'csv２'!T140)</f>
        <v>0</v>
      </c>
      <c r="U340" s="18">
        <f>IF('csv２'!U140="","",'csv２'!U140)</f>
        <v>0</v>
      </c>
      <c r="V340" s="18">
        <f t="shared" si="64"/>
        <v>0</v>
      </c>
      <c r="W340" s="18" t="str">
        <f>IF('csv２'!W140="","",'csv２'!W140)</f>
        <v/>
      </c>
      <c r="X340" s="18">
        <f>IF('csv２'!X140="","",'csv２'!X140)</f>
        <v>0</v>
      </c>
      <c r="Y340" s="18">
        <f>IF('csv２'!Y140="","",'csv２'!Y140)</f>
        <v>0</v>
      </c>
      <c r="Z340" s="18">
        <f t="shared" si="65"/>
        <v>0</v>
      </c>
      <c r="AA340" s="18" t="str">
        <f>IF('csv２'!AA140="","",'csv２'!AA140)</f>
        <v/>
      </c>
      <c r="AB340" s="18">
        <f>IF('csv２'!AB140="","",'csv２'!AB140)</f>
        <v>0</v>
      </c>
      <c r="AC340" s="18">
        <f>IF('csv２'!AC140="","",'csv２'!AC140)</f>
        <v>0</v>
      </c>
      <c r="AD340" s="18">
        <f t="shared" si="66"/>
        <v>0</v>
      </c>
      <c r="AE340" s="18" t="str">
        <f>IF('csv２'!AE140="","",'csv２'!AE140)</f>
        <v/>
      </c>
      <c r="AF340" s="18">
        <f>IF('csv２'!AF140="","",'csv２'!AF140)</f>
        <v>0</v>
      </c>
      <c r="AG340" s="18">
        <f>IF('csv２'!AG140="","",'csv２'!AG140)</f>
        <v>0</v>
      </c>
      <c r="AH340" s="18">
        <f t="shared" si="67"/>
        <v>0</v>
      </c>
      <c r="AJ340" s="18">
        <v>339</v>
      </c>
      <c r="AK340" s="18" t="str">
        <f t="shared" si="68"/>
        <v/>
      </c>
      <c r="AL340" s="18" t="str">
        <f t="shared" si="69"/>
        <v/>
      </c>
      <c r="AM340" s="18" t="str">
        <f t="shared" si="70"/>
        <v/>
      </c>
      <c r="AN340" s="18" t="str">
        <f t="shared" si="71"/>
        <v/>
      </c>
      <c r="AO340" s="18" t="e">
        <f t="shared" si="72"/>
        <v>#N/A</v>
      </c>
      <c r="AP340" s="18" t="str">
        <f t="shared" si="73"/>
        <v/>
      </c>
    </row>
    <row r="341" spans="1:42">
      <c r="A341" s="18">
        <f>COUNT(E$2:E341)</f>
        <v>0</v>
      </c>
      <c r="B341" s="18" t="str">
        <f>IF('csv２'!B141="","",'csv２'!B141)</f>
        <v/>
      </c>
      <c r="C341" s="18" t="str">
        <f>IF('csv２'!C141="","",'csv２'!C141)</f>
        <v/>
      </c>
      <c r="D341" s="18" t="str">
        <f>IF('csv２'!D141="","",'csv２'!D141)</f>
        <v/>
      </c>
      <c r="E341" s="18" t="str">
        <f>IF('csv２'!E141="","",'csv２'!E141)</f>
        <v/>
      </c>
      <c r="F341" s="18" t="str">
        <f>IF('csv２'!F141="","",'csv２'!F141)</f>
        <v/>
      </c>
      <c r="G341" s="18" t="str">
        <f>IF('csv２'!G141="","",'csv２'!G141)</f>
        <v/>
      </c>
      <c r="H341" s="18" t="str">
        <f>IF('csv２'!H141="","",'csv２'!H141)</f>
        <v/>
      </c>
      <c r="I341" s="18" t="str">
        <f>IF('csv２'!I141="","",'csv２'!I141)</f>
        <v/>
      </c>
      <c r="J341" s="18" t="str">
        <f>IF('csv２'!J141="","",'csv２'!J141)</f>
        <v/>
      </c>
      <c r="K341" s="18" t="str">
        <f>IF('csv２'!K141="","",'csv２'!K141)</f>
        <v/>
      </c>
      <c r="L341" s="18">
        <f>IF('csv２'!L141="","",'csv２'!L141)</f>
        <v>139</v>
      </c>
      <c r="M341" s="18" t="str">
        <f>IF('csv２'!M141="","",'csv２'!M141)</f>
        <v/>
      </c>
      <c r="N341" s="18" t="str">
        <f>IF('csv２'!N141="","",'csv２'!N141)</f>
        <v/>
      </c>
      <c r="O341" s="18" t="str">
        <f>IF('csv２'!O141="","",'csv２'!O141)</f>
        <v/>
      </c>
      <c r="P341" s="18">
        <f>IF('csv２'!P141="","",'csv２'!P141)</f>
        <v>0</v>
      </c>
      <c r="Q341" s="18">
        <f>IF('csv２'!Q141="","",'csv２'!Q141)</f>
        <v>0</v>
      </c>
      <c r="R341" s="18">
        <f t="shared" si="63"/>
        <v>0</v>
      </c>
      <c r="S341" s="18" t="str">
        <f>IF('csv２'!S141="","",'csv２'!S141)</f>
        <v/>
      </c>
      <c r="T341" s="18">
        <f>IF('csv２'!T141="","",'csv２'!T141)</f>
        <v>0</v>
      </c>
      <c r="U341" s="18">
        <f>IF('csv２'!U141="","",'csv２'!U141)</f>
        <v>0</v>
      </c>
      <c r="V341" s="18">
        <f t="shared" si="64"/>
        <v>0</v>
      </c>
      <c r="W341" s="18" t="str">
        <f>IF('csv２'!W141="","",'csv２'!W141)</f>
        <v/>
      </c>
      <c r="X341" s="18">
        <f>IF('csv２'!X141="","",'csv２'!X141)</f>
        <v>0</v>
      </c>
      <c r="Y341" s="18">
        <f>IF('csv２'!Y141="","",'csv２'!Y141)</f>
        <v>0</v>
      </c>
      <c r="Z341" s="18">
        <f t="shared" si="65"/>
        <v>0</v>
      </c>
      <c r="AA341" s="18" t="str">
        <f>IF('csv２'!AA141="","",'csv２'!AA141)</f>
        <v/>
      </c>
      <c r="AB341" s="18">
        <f>IF('csv２'!AB141="","",'csv２'!AB141)</f>
        <v>0</v>
      </c>
      <c r="AC341" s="18">
        <f>IF('csv２'!AC141="","",'csv２'!AC141)</f>
        <v>0</v>
      </c>
      <c r="AD341" s="18">
        <f t="shared" si="66"/>
        <v>0</v>
      </c>
      <c r="AE341" s="18" t="str">
        <f>IF('csv２'!AE141="","",'csv２'!AE141)</f>
        <v/>
      </c>
      <c r="AF341" s="18">
        <f>IF('csv２'!AF141="","",'csv２'!AF141)</f>
        <v>0</v>
      </c>
      <c r="AG341" s="18">
        <f>IF('csv２'!AG141="","",'csv２'!AG141)</f>
        <v>0</v>
      </c>
      <c r="AH341" s="18">
        <f t="shared" si="67"/>
        <v>0</v>
      </c>
      <c r="AJ341" s="18">
        <v>340</v>
      </c>
      <c r="AK341" s="18" t="str">
        <f t="shared" si="68"/>
        <v/>
      </c>
      <c r="AL341" s="18" t="str">
        <f t="shared" si="69"/>
        <v/>
      </c>
      <c r="AM341" s="18" t="str">
        <f t="shared" si="70"/>
        <v/>
      </c>
      <c r="AN341" s="18" t="str">
        <f t="shared" si="71"/>
        <v/>
      </c>
      <c r="AO341" s="18" t="e">
        <f t="shared" si="72"/>
        <v>#N/A</v>
      </c>
      <c r="AP341" s="18" t="str">
        <f t="shared" si="73"/>
        <v/>
      </c>
    </row>
    <row r="342" spans="1:42">
      <c r="A342" s="18">
        <f>COUNT(E$2:E342)</f>
        <v>0</v>
      </c>
      <c r="B342" s="18" t="str">
        <f>IF('csv２'!B142="","",'csv２'!B142)</f>
        <v/>
      </c>
      <c r="C342" s="18" t="str">
        <f>IF('csv２'!C142="","",'csv２'!C142)</f>
        <v/>
      </c>
      <c r="D342" s="18" t="str">
        <f>IF('csv２'!D142="","",'csv２'!D142)</f>
        <v/>
      </c>
      <c r="E342" s="18" t="str">
        <f>IF('csv２'!E142="","",'csv２'!E142)</f>
        <v/>
      </c>
      <c r="F342" s="18" t="str">
        <f>IF('csv２'!F142="","",'csv２'!F142)</f>
        <v/>
      </c>
      <c r="G342" s="18" t="str">
        <f>IF('csv２'!G142="","",'csv２'!G142)</f>
        <v/>
      </c>
      <c r="H342" s="18" t="str">
        <f>IF('csv２'!H142="","",'csv２'!H142)</f>
        <v/>
      </c>
      <c r="I342" s="18" t="str">
        <f>IF('csv２'!I142="","",'csv２'!I142)</f>
        <v/>
      </c>
      <c r="J342" s="18" t="str">
        <f>IF('csv２'!J142="","",'csv２'!J142)</f>
        <v/>
      </c>
      <c r="K342" s="18" t="str">
        <f>IF('csv２'!K142="","",'csv２'!K142)</f>
        <v/>
      </c>
      <c r="L342" s="18">
        <f>IF('csv２'!L142="","",'csv２'!L142)</f>
        <v>140</v>
      </c>
      <c r="M342" s="18" t="str">
        <f>IF('csv２'!M142="","",'csv２'!M142)</f>
        <v/>
      </c>
      <c r="N342" s="18" t="str">
        <f>IF('csv２'!N142="","",'csv２'!N142)</f>
        <v/>
      </c>
      <c r="O342" s="18" t="str">
        <f>IF('csv２'!O142="","",'csv２'!O142)</f>
        <v/>
      </c>
      <c r="P342" s="18">
        <f>IF('csv２'!P142="","",'csv２'!P142)</f>
        <v>0</v>
      </c>
      <c r="Q342" s="18">
        <f>IF('csv２'!Q142="","",'csv２'!Q142)</f>
        <v>0</v>
      </c>
      <c r="R342" s="18">
        <f t="shared" si="63"/>
        <v>0</v>
      </c>
      <c r="S342" s="18" t="str">
        <f>IF('csv２'!S142="","",'csv２'!S142)</f>
        <v/>
      </c>
      <c r="T342" s="18">
        <f>IF('csv２'!T142="","",'csv２'!T142)</f>
        <v>0</v>
      </c>
      <c r="U342" s="18">
        <f>IF('csv２'!U142="","",'csv２'!U142)</f>
        <v>0</v>
      </c>
      <c r="V342" s="18">
        <f t="shared" si="64"/>
        <v>0</v>
      </c>
      <c r="W342" s="18" t="str">
        <f>IF('csv２'!W142="","",'csv２'!W142)</f>
        <v/>
      </c>
      <c r="X342" s="18">
        <f>IF('csv２'!X142="","",'csv２'!X142)</f>
        <v>0</v>
      </c>
      <c r="Y342" s="18">
        <f>IF('csv２'!Y142="","",'csv２'!Y142)</f>
        <v>0</v>
      </c>
      <c r="Z342" s="18">
        <f t="shared" si="65"/>
        <v>0</v>
      </c>
      <c r="AA342" s="18" t="str">
        <f>IF('csv２'!AA142="","",'csv２'!AA142)</f>
        <v/>
      </c>
      <c r="AB342" s="18">
        <f>IF('csv２'!AB142="","",'csv２'!AB142)</f>
        <v>0</v>
      </c>
      <c r="AC342" s="18">
        <f>IF('csv２'!AC142="","",'csv２'!AC142)</f>
        <v>0</v>
      </c>
      <c r="AD342" s="18">
        <f t="shared" si="66"/>
        <v>0</v>
      </c>
      <c r="AE342" s="18" t="str">
        <f>IF('csv２'!AE142="","",'csv２'!AE142)</f>
        <v/>
      </c>
      <c r="AF342" s="18">
        <f>IF('csv２'!AF142="","",'csv２'!AF142)</f>
        <v>0</v>
      </c>
      <c r="AG342" s="18">
        <f>IF('csv２'!AG142="","",'csv２'!AG142)</f>
        <v>0</v>
      </c>
      <c r="AH342" s="18">
        <f t="shared" si="67"/>
        <v>0</v>
      </c>
      <c r="AJ342" s="18">
        <v>341</v>
      </c>
      <c r="AK342" s="18" t="str">
        <f t="shared" si="68"/>
        <v/>
      </c>
      <c r="AL342" s="18" t="str">
        <f t="shared" si="69"/>
        <v/>
      </c>
      <c r="AM342" s="18" t="str">
        <f t="shared" si="70"/>
        <v/>
      </c>
      <c r="AN342" s="18" t="str">
        <f t="shared" si="71"/>
        <v/>
      </c>
      <c r="AO342" s="18" t="e">
        <f t="shared" si="72"/>
        <v>#N/A</v>
      </c>
      <c r="AP342" s="18" t="str">
        <f t="shared" si="73"/>
        <v/>
      </c>
    </row>
    <row r="343" spans="1:42">
      <c r="A343" s="18">
        <f>COUNT(E$2:E343)</f>
        <v>0</v>
      </c>
      <c r="B343" s="18" t="str">
        <f>IF('csv２'!B143="","",'csv２'!B143)</f>
        <v/>
      </c>
      <c r="C343" s="18" t="str">
        <f>IF('csv２'!C143="","",'csv２'!C143)</f>
        <v/>
      </c>
      <c r="D343" s="18" t="str">
        <f>IF('csv２'!D143="","",'csv２'!D143)</f>
        <v/>
      </c>
      <c r="E343" s="18" t="str">
        <f>IF('csv２'!E143="","",'csv２'!E143)</f>
        <v/>
      </c>
      <c r="F343" s="18" t="str">
        <f>IF('csv２'!F143="","",'csv２'!F143)</f>
        <v/>
      </c>
      <c r="G343" s="18" t="str">
        <f>IF('csv２'!G143="","",'csv２'!G143)</f>
        <v/>
      </c>
      <c r="H343" s="18" t="str">
        <f>IF('csv２'!H143="","",'csv２'!H143)</f>
        <v/>
      </c>
      <c r="I343" s="18" t="str">
        <f>IF('csv２'!I143="","",'csv２'!I143)</f>
        <v/>
      </c>
      <c r="J343" s="18" t="str">
        <f>IF('csv２'!J143="","",'csv２'!J143)</f>
        <v/>
      </c>
      <c r="K343" s="18" t="str">
        <f>IF('csv２'!K143="","",'csv２'!K143)</f>
        <v/>
      </c>
      <c r="L343" s="18">
        <f>IF('csv２'!L143="","",'csv２'!L143)</f>
        <v>141</v>
      </c>
      <c r="M343" s="18" t="str">
        <f>IF('csv２'!M143="","",'csv２'!M143)</f>
        <v/>
      </c>
      <c r="N343" s="18" t="str">
        <f>IF('csv２'!N143="","",'csv２'!N143)</f>
        <v/>
      </c>
      <c r="O343" s="18" t="str">
        <f>IF('csv２'!O143="","",'csv２'!O143)</f>
        <v/>
      </c>
      <c r="P343" s="18">
        <f>IF('csv２'!P143="","",'csv２'!P143)</f>
        <v>0</v>
      </c>
      <c r="Q343" s="18">
        <f>IF('csv２'!Q143="","",'csv２'!Q143)</f>
        <v>0</v>
      </c>
      <c r="R343" s="18">
        <f t="shared" si="63"/>
        <v>0</v>
      </c>
      <c r="S343" s="18" t="str">
        <f>IF('csv２'!S143="","",'csv２'!S143)</f>
        <v/>
      </c>
      <c r="T343" s="18">
        <f>IF('csv２'!T143="","",'csv２'!T143)</f>
        <v>0</v>
      </c>
      <c r="U343" s="18">
        <f>IF('csv２'!U143="","",'csv２'!U143)</f>
        <v>0</v>
      </c>
      <c r="V343" s="18">
        <f t="shared" si="64"/>
        <v>0</v>
      </c>
      <c r="W343" s="18" t="str">
        <f>IF('csv２'!W143="","",'csv２'!W143)</f>
        <v/>
      </c>
      <c r="X343" s="18">
        <f>IF('csv２'!X143="","",'csv２'!X143)</f>
        <v>0</v>
      </c>
      <c r="Y343" s="18">
        <f>IF('csv２'!Y143="","",'csv２'!Y143)</f>
        <v>0</v>
      </c>
      <c r="Z343" s="18">
        <f t="shared" si="65"/>
        <v>0</v>
      </c>
      <c r="AA343" s="18" t="str">
        <f>IF('csv２'!AA143="","",'csv２'!AA143)</f>
        <v/>
      </c>
      <c r="AB343" s="18">
        <f>IF('csv２'!AB143="","",'csv２'!AB143)</f>
        <v>0</v>
      </c>
      <c r="AC343" s="18">
        <f>IF('csv２'!AC143="","",'csv２'!AC143)</f>
        <v>0</v>
      </c>
      <c r="AD343" s="18">
        <f t="shared" si="66"/>
        <v>0</v>
      </c>
      <c r="AE343" s="18" t="str">
        <f>IF('csv２'!AE143="","",'csv２'!AE143)</f>
        <v/>
      </c>
      <c r="AF343" s="18">
        <f>IF('csv２'!AF143="","",'csv２'!AF143)</f>
        <v>0</v>
      </c>
      <c r="AG343" s="18">
        <f>IF('csv２'!AG143="","",'csv２'!AG143)</f>
        <v>0</v>
      </c>
      <c r="AH343" s="18">
        <f t="shared" si="67"/>
        <v>0</v>
      </c>
      <c r="AJ343" s="18">
        <v>342</v>
      </c>
      <c r="AK343" s="18" t="str">
        <f t="shared" si="68"/>
        <v/>
      </c>
      <c r="AL343" s="18" t="str">
        <f t="shared" si="69"/>
        <v/>
      </c>
      <c r="AM343" s="18" t="str">
        <f t="shared" si="70"/>
        <v/>
      </c>
      <c r="AN343" s="18" t="str">
        <f t="shared" si="71"/>
        <v/>
      </c>
      <c r="AO343" s="18" t="e">
        <f t="shared" si="72"/>
        <v>#N/A</v>
      </c>
      <c r="AP343" s="18" t="str">
        <f t="shared" si="73"/>
        <v/>
      </c>
    </row>
    <row r="344" spans="1:42">
      <c r="A344" s="18">
        <f>COUNT(E$2:E344)</f>
        <v>0</v>
      </c>
      <c r="B344" s="18" t="str">
        <f>IF('csv２'!B144="","",'csv２'!B144)</f>
        <v/>
      </c>
      <c r="C344" s="18" t="str">
        <f>IF('csv２'!C144="","",'csv２'!C144)</f>
        <v/>
      </c>
      <c r="D344" s="18" t="str">
        <f>IF('csv２'!D144="","",'csv２'!D144)</f>
        <v/>
      </c>
      <c r="E344" s="18" t="str">
        <f>IF('csv２'!E144="","",'csv２'!E144)</f>
        <v/>
      </c>
      <c r="F344" s="18" t="str">
        <f>IF('csv２'!F144="","",'csv２'!F144)</f>
        <v/>
      </c>
      <c r="G344" s="18" t="str">
        <f>IF('csv２'!G144="","",'csv２'!G144)</f>
        <v/>
      </c>
      <c r="H344" s="18" t="str">
        <f>IF('csv２'!H144="","",'csv２'!H144)</f>
        <v/>
      </c>
      <c r="I344" s="18" t="str">
        <f>IF('csv２'!I144="","",'csv２'!I144)</f>
        <v/>
      </c>
      <c r="J344" s="18" t="str">
        <f>IF('csv２'!J144="","",'csv２'!J144)</f>
        <v/>
      </c>
      <c r="K344" s="18" t="str">
        <f>IF('csv２'!K144="","",'csv２'!K144)</f>
        <v/>
      </c>
      <c r="L344" s="18">
        <f>IF('csv２'!L144="","",'csv２'!L144)</f>
        <v>142</v>
      </c>
      <c r="M344" s="18" t="str">
        <f>IF('csv２'!M144="","",'csv２'!M144)</f>
        <v/>
      </c>
      <c r="N344" s="18" t="str">
        <f>IF('csv２'!N144="","",'csv２'!N144)</f>
        <v/>
      </c>
      <c r="O344" s="18" t="str">
        <f>IF('csv２'!O144="","",'csv２'!O144)</f>
        <v/>
      </c>
      <c r="P344" s="18">
        <f>IF('csv２'!P144="","",'csv２'!P144)</f>
        <v>0</v>
      </c>
      <c r="Q344" s="18">
        <f>IF('csv２'!Q144="","",'csv２'!Q144)</f>
        <v>0</v>
      </c>
      <c r="R344" s="18">
        <f t="shared" si="63"/>
        <v>0</v>
      </c>
      <c r="S344" s="18" t="str">
        <f>IF('csv２'!S144="","",'csv２'!S144)</f>
        <v/>
      </c>
      <c r="T344" s="18">
        <f>IF('csv２'!T144="","",'csv２'!T144)</f>
        <v>0</v>
      </c>
      <c r="U344" s="18">
        <f>IF('csv２'!U144="","",'csv２'!U144)</f>
        <v>0</v>
      </c>
      <c r="V344" s="18">
        <f t="shared" si="64"/>
        <v>0</v>
      </c>
      <c r="W344" s="18" t="str">
        <f>IF('csv２'!W144="","",'csv２'!W144)</f>
        <v/>
      </c>
      <c r="X344" s="18">
        <f>IF('csv２'!X144="","",'csv２'!X144)</f>
        <v>0</v>
      </c>
      <c r="Y344" s="18">
        <f>IF('csv２'!Y144="","",'csv２'!Y144)</f>
        <v>0</v>
      </c>
      <c r="Z344" s="18">
        <f t="shared" si="65"/>
        <v>0</v>
      </c>
      <c r="AA344" s="18" t="str">
        <f>IF('csv２'!AA144="","",'csv２'!AA144)</f>
        <v/>
      </c>
      <c r="AB344" s="18">
        <f>IF('csv２'!AB144="","",'csv２'!AB144)</f>
        <v>0</v>
      </c>
      <c r="AC344" s="18">
        <f>IF('csv２'!AC144="","",'csv２'!AC144)</f>
        <v>0</v>
      </c>
      <c r="AD344" s="18">
        <f t="shared" si="66"/>
        <v>0</v>
      </c>
      <c r="AE344" s="18" t="str">
        <f>IF('csv２'!AE144="","",'csv２'!AE144)</f>
        <v/>
      </c>
      <c r="AF344" s="18">
        <f>IF('csv２'!AF144="","",'csv２'!AF144)</f>
        <v>0</v>
      </c>
      <c r="AG344" s="18">
        <f>IF('csv２'!AG144="","",'csv２'!AG144)</f>
        <v>0</v>
      </c>
      <c r="AH344" s="18">
        <f t="shared" si="67"/>
        <v>0</v>
      </c>
      <c r="AJ344" s="18">
        <v>343</v>
      </c>
      <c r="AK344" s="18" t="str">
        <f t="shared" si="68"/>
        <v/>
      </c>
      <c r="AL344" s="18" t="str">
        <f t="shared" si="69"/>
        <v/>
      </c>
      <c r="AM344" s="18" t="str">
        <f t="shared" si="70"/>
        <v/>
      </c>
      <c r="AN344" s="18" t="str">
        <f t="shared" si="71"/>
        <v/>
      </c>
      <c r="AO344" s="18" t="e">
        <f t="shared" si="72"/>
        <v>#N/A</v>
      </c>
      <c r="AP344" s="18" t="str">
        <f t="shared" si="73"/>
        <v/>
      </c>
    </row>
    <row r="345" spans="1:42">
      <c r="A345" s="18">
        <f>COUNT(E$2:E345)</f>
        <v>0</v>
      </c>
      <c r="B345" s="18" t="str">
        <f>IF('csv２'!B145="","",'csv２'!B145)</f>
        <v/>
      </c>
      <c r="C345" s="18" t="str">
        <f>IF('csv２'!C145="","",'csv２'!C145)</f>
        <v/>
      </c>
      <c r="D345" s="18" t="str">
        <f>IF('csv２'!D145="","",'csv２'!D145)</f>
        <v/>
      </c>
      <c r="E345" s="18" t="str">
        <f>IF('csv２'!E145="","",'csv２'!E145)</f>
        <v/>
      </c>
      <c r="F345" s="18" t="str">
        <f>IF('csv２'!F145="","",'csv２'!F145)</f>
        <v/>
      </c>
      <c r="G345" s="18" t="str">
        <f>IF('csv２'!G145="","",'csv２'!G145)</f>
        <v/>
      </c>
      <c r="H345" s="18" t="str">
        <f>IF('csv２'!H145="","",'csv２'!H145)</f>
        <v/>
      </c>
      <c r="I345" s="18" t="str">
        <f>IF('csv２'!I145="","",'csv２'!I145)</f>
        <v/>
      </c>
      <c r="J345" s="18" t="str">
        <f>IF('csv２'!J145="","",'csv２'!J145)</f>
        <v/>
      </c>
      <c r="K345" s="18" t="str">
        <f>IF('csv２'!K145="","",'csv２'!K145)</f>
        <v/>
      </c>
      <c r="L345" s="18">
        <f>IF('csv２'!L145="","",'csv２'!L145)</f>
        <v>143</v>
      </c>
      <c r="M345" s="18" t="str">
        <f>IF('csv２'!M145="","",'csv２'!M145)</f>
        <v/>
      </c>
      <c r="N345" s="18" t="str">
        <f>IF('csv２'!N145="","",'csv２'!N145)</f>
        <v/>
      </c>
      <c r="O345" s="18" t="str">
        <f>IF('csv２'!O145="","",'csv２'!O145)</f>
        <v/>
      </c>
      <c r="P345" s="18">
        <f>IF('csv２'!P145="","",'csv２'!P145)</f>
        <v>0</v>
      </c>
      <c r="Q345" s="18">
        <f>IF('csv２'!Q145="","",'csv２'!Q145)</f>
        <v>0</v>
      </c>
      <c r="R345" s="18">
        <f t="shared" si="63"/>
        <v>0</v>
      </c>
      <c r="S345" s="18" t="str">
        <f>IF('csv２'!S145="","",'csv２'!S145)</f>
        <v/>
      </c>
      <c r="T345" s="18">
        <f>IF('csv２'!T145="","",'csv２'!T145)</f>
        <v>0</v>
      </c>
      <c r="U345" s="18">
        <f>IF('csv２'!U145="","",'csv２'!U145)</f>
        <v>0</v>
      </c>
      <c r="V345" s="18">
        <f t="shared" si="64"/>
        <v>0</v>
      </c>
      <c r="W345" s="18" t="str">
        <f>IF('csv２'!W145="","",'csv２'!W145)</f>
        <v/>
      </c>
      <c r="X345" s="18">
        <f>IF('csv２'!X145="","",'csv２'!X145)</f>
        <v>0</v>
      </c>
      <c r="Y345" s="18">
        <f>IF('csv２'!Y145="","",'csv２'!Y145)</f>
        <v>0</v>
      </c>
      <c r="Z345" s="18">
        <f t="shared" si="65"/>
        <v>0</v>
      </c>
      <c r="AA345" s="18" t="str">
        <f>IF('csv２'!AA145="","",'csv２'!AA145)</f>
        <v/>
      </c>
      <c r="AB345" s="18">
        <f>IF('csv２'!AB145="","",'csv２'!AB145)</f>
        <v>0</v>
      </c>
      <c r="AC345" s="18">
        <f>IF('csv２'!AC145="","",'csv２'!AC145)</f>
        <v>0</v>
      </c>
      <c r="AD345" s="18">
        <f t="shared" si="66"/>
        <v>0</v>
      </c>
      <c r="AE345" s="18" t="str">
        <f>IF('csv２'!AE145="","",'csv２'!AE145)</f>
        <v/>
      </c>
      <c r="AF345" s="18">
        <f>IF('csv２'!AF145="","",'csv２'!AF145)</f>
        <v>0</v>
      </c>
      <c r="AG345" s="18">
        <f>IF('csv２'!AG145="","",'csv２'!AG145)</f>
        <v>0</v>
      </c>
      <c r="AH345" s="18">
        <f t="shared" si="67"/>
        <v>0</v>
      </c>
      <c r="AJ345" s="18">
        <v>344</v>
      </c>
      <c r="AK345" s="18" t="str">
        <f t="shared" si="68"/>
        <v/>
      </c>
      <c r="AL345" s="18" t="str">
        <f t="shared" si="69"/>
        <v/>
      </c>
      <c r="AM345" s="18" t="str">
        <f t="shared" si="70"/>
        <v/>
      </c>
      <c r="AN345" s="18" t="str">
        <f t="shared" si="71"/>
        <v/>
      </c>
      <c r="AO345" s="18" t="e">
        <f t="shared" si="72"/>
        <v>#N/A</v>
      </c>
      <c r="AP345" s="18" t="str">
        <f t="shared" si="73"/>
        <v/>
      </c>
    </row>
    <row r="346" spans="1:42">
      <c r="A346" s="18">
        <f>COUNT(E$2:E346)</f>
        <v>0</v>
      </c>
      <c r="B346" s="18" t="str">
        <f>IF('csv２'!B146="","",'csv２'!B146)</f>
        <v/>
      </c>
      <c r="C346" s="18" t="str">
        <f>IF('csv２'!C146="","",'csv２'!C146)</f>
        <v/>
      </c>
      <c r="D346" s="18" t="str">
        <f>IF('csv２'!D146="","",'csv２'!D146)</f>
        <v/>
      </c>
      <c r="E346" s="18" t="str">
        <f>IF('csv２'!E146="","",'csv２'!E146)</f>
        <v/>
      </c>
      <c r="F346" s="18" t="str">
        <f>IF('csv２'!F146="","",'csv２'!F146)</f>
        <v/>
      </c>
      <c r="G346" s="18" t="str">
        <f>IF('csv２'!G146="","",'csv２'!G146)</f>
        <v/>
      </c>
      <c r="H346" s="18" t="str">
        <f>IF('csv２'!H146="","",'csv２'!H146)</f>
        <v/>
      </c>
      <c r="I346" s="18" t="str">
        <f>IF('csv２'!I146="","",'csv２'!I146)</f>
        <v/>
      </c>
      <c r="J346" s="18" t="str">
        <f>IF('csv２'!J146="","",'csv２'!J146)</f>
        <v/>
      </c>
      <c r="K346" s="18" t="str">
        <f>IF('csv２'!K146="","",'csv２'!K146)</f>
        <v/>
      </c>
      <c r="L346" s="18">
        <f>IF('csv２'!L146="","",'csv２'!L146)</f>
        <v>144</v>
      </c>
      <c r="M346" s="18" t="str">
        <f>IF('csv２'!M146="","",'csv２'!M146)</f>
        <v/>
      </c>
      <c r="N346" s="18" t="str">
        <f>IF('csv２'!N146="","",'csv２'!N146)</f>
        <v/>
      </c>
      <c r="O346" s="18" t="str">
        <f>IF('csv２'!O146="","",'csv２'!O146)</f>
        <v/>
      </c>
      <c r="P346" s="18">
        <f>IF('csv２'!P146="","",'csv２'!P146)</f>
        <v>0</v>
      </c>
      <c r="Q346" s="18">
        <f>IF('csv２'!Q146="","",'csv２'!Q146)</f>
        <v>0</v>
      </c>
      <c r="R346" s="18">
        <f t="shared" si="63"/>
        <v>0</v>
      </c>
      <c r="S346" s="18" t="str">
        <f>IF('csv２'!S146="","",'csv２'!S146)</f>
        <v/>
      </c>
      <c r="T346" s="18">
        <f>IF('csv２'!T146="","",'csv２'!T146)</f>
        <v>0</v>
      </c>
      <c r="U346" s="18">
        <f>IF('csv２'!U146="","",'csv２'!U146)</f>
        <v>0</v>
      </c>
      <c r="V346" s="18">
        <f t="shared" si="64"/>
        <v>0</v>
      </c>
      <c r="W346" s="18" t="str">
        <f>IF('csv２'!W146="","",'csv２'!W146)</f>
        <v/>
      </c>
      <c r="X346" s="18">
        <f>IF('csv２'!X146="","",'csv２'!X146)</f>
        <v>0</v>
      </c>
      <c r="Y346" s="18">
        <f>IF('csv２'!Y146="","",'csv２'!Y146)</f>
        <v>0</v>
      </c>
      <c r="Z346" s="18">
        <f t="shared" si="65"/>
        <v>0</v>
      </c>
      <c r="AA346" s="18" t="str">
        <f>IF('csv２'!AA146="","",'csv２'!AA146)</f>
        <v/>
      </c>
      <c r="AB346" s="18">
        <f>IF('csv２'!AB146="","",'csv２'!AB146)</f>
        <v>0</v>
      </c>
      <c r="AC346" s="18">
        <f>IF('csv２'!AC146="","",'csv２'!AC146)</f>
        <v>0</v>
      </c>
      <c r="AD346" s="18">
        <f t="shared" si="66"/>
        <v>0</v>
      </c>
      <c r="AE346" s="18" t="str">
        <f>IF('csv２'!AE146="","",'csv２'!AE146)</f>
        <v/>
      </c>
      <c r="AF346" s="18">
        <f>IF('csv２'!AF146="","",'csv２'!AF146)</f>
        <v>0</v>
      </c>
      <c r="AG346" s="18">
        <f>IF('csv２'!AG146="","",'csv２'!AG146)</f>
        <v>0</v>
      </c>
      <c r="AH346" s="18">
        <f t="shared" si="67"/>
        <v>0</v>
      </c>
      <c r="AJ346" s="18">
        <v>345</v>
      </c>
      <c r="AK346" s="18" t="str">
        <f t="shared" si="68"/>
        <v/>
      </c>
      <c r="AL346" s="18" t="str">
        <f t="shared" si="69"/>
        <v/>
      </c>
      <c r="AM346" s="18" t="str">
        <f t="shared" si="70"/>
        <v/>
      </c>
      <c r="AN346" s="18" t="str">
        <f t="shared" si="71"/>
        <v/>
      </c>
      <c r="AO346" s="18" t="e">
        <f t="shared" si="72"/>
        <v>#N/A</v>
      </c>
      <c r="AP346" s="18" t="str">
        <f t="shared" si="73"/>
        <v/>
      </c>
    </row>
    <row r="347" spans="1:42">
      <c r="A347" s="18">
        <f>COUNT(E$2:E347)</f>
        <v>0</v>
      </c>
      <c r="B347" s="18" t="str">
        <f>IF('csv２'!B147="","",'csv２'!B147)</f>
        <v/>
      </c>
      <c r="C347" s="18" t="str">
        <f>IF('csv２'!C147="","",'csv２'!C147)</f>
        <v/>
      </c>
      <c r="D347" s="18" t="str">
        <f>IF('csv２'!D147="","",'csv２'!D147)</f>
        <v/>
      </c>
      <c r="E347" s="18" t="str">
        <f>IF('csv２'!E147="","",'csv２'!E147)</f>
        <v/>
      </c>
      <c r="F347" s="18" t="str">
        <f>IF('csv２'!F147="","",'csv２'!F147)</f>
        <v/>
      </c>
      <c r="G347" s="18" t="str">
        <f>IF('csv２'!G147="","",'csv２'!G147)</f>
        <v/>
      </c>
      <c r="H347" s="18" t="str">
        <f>IF('csv２'!H147="","",'csv２'!H147)</f>
        <v/>
      </c>
      <c r="I347" s="18" t="str">
        <f>IF('csv２'!I147="","",'csv２'!I147)</f>
        <v/>
      </c>
      <c r="J347" s="18" t="str">
        <f>IF('csv２'!J147="","",'csv２'!J147)</f>
        <v/>
      </c>
      <c r="K347" s="18" t="str">
        <f>IF('csv２'!K147="","",'csv２'!K147)</f>
        <v/>
      </c>
      <c r="L347" s="18">
        <f>IF('csv２'!L147="","",'csv２'!L147)</f>
        <v>145</v>
      </c>
      <c r="M347" s="18" t="str">
        <f>IF('csv２'!M147="","",'csv２'!M147)</f>
        <v/>
      </c>
      <c r="N347" s="18" t="str">
        <f>IF('csv２'!N147="","",'csv２'!N147)</f>
        <v/>
      </c>
      <c r="O347" s="18" t="str">
        <f>IF('csv２'!O147="","",'csv２'!O147)</f>
        <v/>
      </c>
      <c r="P347" s="18">
        <f>IF('csv２'!P147="","",'csv２'!P147)</f>
        <v>0</v>
      </c>
      <c r="Q347" s="18">
        <f>IF('csv２'!Q147="","",'csv２'!Q147)</f>
        <v>0</v>
      </c>
      <c r="R347" s="18">
        <f t="shared" si="63"/>
        <v>0</v>
      </c>
      <c r="S347" s="18" t="str">
        <f>IF('csv２'!S147="","",'csv２'!S147)</f>
        <v/>
      </c>
      <c r="T347" s="18">
        <f>IF('csv２'!T147="","",'csv２'!T147)</f>
        <v>0</v>
      </c>
      <c r="U347" s="18">
        <f>IF('csv２'!U147="","",'csv２'!U147)</f>
        <v>0</v>
      </c>
      <c r="V347" s="18">
        <f t="shared" si="64"/>
        <v>0</v>
      </c>
      <c r="W347" s="18" t="str">
        <f>IF('csv２'!W147="","",'csv２'!W147)</f>
        <v/>
      </c>
      <c r="X347" s="18">
        <f>IF('csv２'!X147="","",'csv２'!X147)</f>
        <v>0</v>
      </c>
      <c r="Y347" s="18">
        <f>IF('csv２'!Y147="","",'csv２'!Y147)</f>
        <v>0</v>
      </c>
      <c r="Z347" s="18">
        <f t="shared" si="65"/>
        <v>0</v>
      </c>
      <c r="AA347" s="18" t="str">
        <f>IF('csv２'!AA147="","",'csv２'!AA147)</f>
        <v/>
      </c>
      <c r="AB347" s="18">
        <f>IF('csv２'!AB147="","",'csv２'!AB147)</f>
        <v>0</v>
      </c>
      <c r="AC347" s="18">
        <f>IF('csv２'!AC147="","",'csv２'!AC147)</f>
        <v>0</v>
      </c>
      <c r="AD347" s="18">
        <f t="shared" si="66"/>
        <v>0</v>
      </c>
      <c r="AE347" s="18" t="str">
        <f>IF('csv２'!AE147="","",'csv２'!AE147)</f>
        <v/>
      </c>
      <c r="AF347" s="18">
        <f>IF('csv２'!AF147="","",'csv２'!AF147)</f>
        <v>0</v>
      </c>
      <c r="AG347" s="18">
        <f>IF('csv２'!AG147="","",'csv２'!AG147)</f>
        <v>0</v>
      </c>
      <c r="AH347" s="18">
        <f t="shared" si="67"/>
        <v>0</v>
      </c>
      <c r="AJ347" s="18">
        <v>346</v>
      </c>
      <c r="AK347" s="18" t="str">
        <f t="shared" si="68"/>
        <v/>
      </c>
      <c r="AL347" s="18" t="str">
        <f t="shared" si="69"/>
        <v/>
      </c>
      <c r="AM347" s="18" t="str">
        <f t="shared" si="70"/>
        <v/>
      </c>
      <c r="AN347" s="18" t="str">
        <f t="shared" si="71"/>
        <v/>
      </c>
      <c r="AO347" s="18" t="e">
        <f t="shared" si="72"/>
        <v>#N/A</v>
      </c>
      <c r="AP347" s="18" t="str">
        <f t="shared" si="73"/>
        <v/>
      </c>
    </row>
    <row r="348" spans="1:42">
      <c r="A348" s="18">
        <f>COUNT(E$2:E348)</f>
        <v>0</v>
      </c>
      <c r="B348" s="18" t="str">
        <f>IF('csv２'!B148="","",'csv２'!B148)</f>
        <v/>
      </c>
      <c r="C348" s="18" t="str">
        <f>IF('csv２'!C148="","",'csv２'!C148)</f>
        <v/>
      </c>
      <c r="D348" s="18" t="str">
        <f>IF('csv２'!D148="","",'csv２'!D148)</f>
        <v/>
      </c>
      <c r="E348" s="18" t="str">
        <f>IF('csv２'!E148="","",'csv２'!E148)</f>
        <v/>
      </c>
      <c r="F348" s="18" t="str">
        <f>IF('csv２'!F148="","",'csv２'!F148)</f>
        <v/>
      </c>
      <c r="G348" s="18" t="str">
        <f>IF('csv２'!G148="","",'csv２'!G148)</f>
        <v/>
      </c>
      <c r="H348" s="18" t="str">
        <f>IF('csv２'!H148="","",'csv２'!H148)</f>
        <v/>
      </c>
      <c r="I348" s="18" t="str">
        <f>IF('csv２'!I148="","",'csv２'!I148)</f>
        <v/>
      </c>
      <c r="J348" s="18" t="str">
        <f>IF('csv２'!J148="","",'csv２'!J148)</f>
        <v/>
      </c>
      <c r="K348" s="18" t="str">
        <f>IF('csv２'!K148="","",'csv２'!K148)</f>
        <v/>
      </c>
      <c r="L348" s="18">
        <f>IF('csv２'!L148="","",'csv２'!L148)</f>
        <v>146</v>
      </c>
      <c r="M348" s="18" t="str">
        <f>IF('csv２'!M148="","",'csv２'!M148)</f>
        <v/>
      </c>
      <c r="N348" s="18" t="str">
        <f>IF('csv２'!N148="","",'csv２'!N148)</f>
        <v/>
      </c>
      <c r="O348" s="18" t="str">
        <f>IF('csv２'!O148="","",'csv２'!O148)</f>
        <v/>
      </c>
      <c r="P348" s="18">
        <f>IF('csv２'!P148="","",'csv２'!P148)</f>
        <v>0</v>
      </c>
      <c r="Q348" s="18">
        <f>IF('csv２'!Q148="","",'csv２'!Q148)</f>
        <v>0</v>
      </c>
      <c r="R348" s="18">
        <f t="shared" si="63"/>
        <v>0</v>
      </c>
      <c r="S348" s="18" t="str">
        <f>IF('csv２'!S148="","",'csv２'!S148)</f>
        <v/>
      </c>
      <c r="T348" s="18">
        <f>IF('csv２'!T148="","",'csv２'!T148)</f>
        <v>0</v>
      </c>
      <c r="U348" s="18">
        <f>IF('csv２'!U148="","",'csv２'!U148)</f>
        <v>0</v>
      </c>
      <c r="V348" s="18">
        <f t="shared" si="64"/>
        <v>0</v>
      </c>
      <c r="W348" s="18" t="str">
        <f>IF('csv２'!W148="","",'csv２'!W148)</f>
        <v/>
      </c>
      <c r="X348" s="18">
        <f>IF('csv２'!X148="","",'csv２'!X148)</f>
        <v>0</v>
      </c>
      <c r="Y348" s="18">
        <f>IF('csv２'!Y148="","",'csv２'!Y148)</f>
        <v>0</v>
      </c>
      <c r="Z348" s="18">
        <f t="shared" si="65"/>
        <v>0</v>
      </c>
      <c r="AA348" s="18" t="str">
        <f>IF('csv２'!AA148="","",'csv２'!AA148)</f>
        <v/>
      </c>
      <c r="AB348" s="18">
        <f>IF('csv２'!AB148="","",'csv２'!AB148)</f>
        <v>0</v>
      </c>
      <c r="AC348" s="18">
        <f>IF('csv２'!AC148="","",'csv２'!AC148)</f>
        <v>0</v>
      </c>
      <c r="AD348" s="18">
        <f t="shared" si="66"/>
        <v>0</v>
      </c>
      <c r="AE348" s="18" t="str">
        <f>IF('csv２'!AE148="","",'csv２'!AE148)</f>
        <v/>
      </c>
      <c r="AF348" s="18">
        <f>IF('csv２'!AF148="","",'csv２'!AF148)</f>
        <v>0</v>
      </c>
      <c r="AG348" s="18">
        <f>IF('csv２'!AG148="","",'csv２'!AG148)</f>
        <v>0</v>
      </c>
      <c r="AH348" s="18">
        <f t="shared" si="67"/>
        <v>0</v>
      </c>
      <c r="AJ348" s="18">
        <v>347</v>
      </c>
      <c r="AK348" s="18" t="str">
        <f t="shared" si="68"/>
        <v/>
      </c>
      <c r="AL348" s="18" t="str">
        <f t="shared" si="69"/>
        <v/>
      </c>
      <c r="AM348" s="18" t="str">
        <f t="shared" si="70"/>
        <v/>
      </c>
      <c r="AN348" s="18" t="str">
        <f t="shared" si="71"/>
        <v/>
      </c>
      <c r="AO348" s="18" t="e">
        <f t="shared" si="72"/>
        <v>#N/A</v>
      </c>
      <c r="AP348" s="18" t="str">
        <f t="shared" si="73"/>
        <v/>
      </c>
    </row>
    <row r="349" spans="1:42">
      <c r="A349" s="18">
        <f>COUNT(E$2:E349)</f>
        <v>0</v>
      </c>
      <c r="B349" s="18" t="str">
        <f>IF('csv２'!B149="","",'csv２'!B149)</f>
        <v/>
      </c>
      <c r="C349" s="18" t="str">
        <f>IF('csv２'!C149="","",'csv２'!C149)</f>
        <v/>
      </c>
      <c r="D349" s="18" t="str">
        <f>IF('csv２'!D149="","",'csv２'!D149)</f>
        <v/>
      </c>
      <c r="E349" s="18" t="str">
        <f>IF('csv２'!E149="","",'csv２'!E149)</f>
        <v/>
      </c>
      <c r="F349" s="18" t="str">
        <f>IF('csv２'!F149="","",'csv２'!F149)</f>
        <v/>
      </c>
      <c r="G349" s="18" t="str">
        <f>IF('csv２'!G149="","",'csv２'!G149)</f>
        <v/>
      </c>
      <c r="H349" s="18" t="str">
        <f>IF('csv２'!H149="","",'csv２'!H149)</f>
        <v/>
      </c>
      <c r="I349" s="18" t="str">
        <f>IF('csv２'!I149="","",'csv２'!I149)</f>
        <v/>
      </c>
      <c r="J349" s="18" t="str">
        <f>IF('csv２'!J149="","",'csv２'!J149)</f>
        <v/>
      </c>
      <c r="K349" s="18" t="str">
        <f>IF('csv２'!K149="","",'csv２'!K149)</f>
        <v/>
      </c>
      <c r="L349" s="18">
        <f>IF('csv２'!L149="","",'csv２'!L149)</f>
        <v>147</v>
      </c>
      <c r="M349" s="18" t="str">
        <f>IF('csv２'!M149="","",'csv２'!M149)</f>
        <v/>
      </c>
      <c r="N349" s="18" t="str">
        <f>IF('csv２'!N149="","",'csv２'!N149)</f>
        <v/>
      </c>
      <c r="O349" s="18" t="str">
        <f>IF('csv２'!O149="","",'csv２'!O149)</f>
        <v/>
      </c>
      <c r="P349" s="18">
        <f>IF('csv２'!P149="","",'csv２'!P149)</f>
        <v>0</v>
      </c>
      <c r="Q349" s="18">
        <f>IF('csv２'!Q149="","",'csv２'!Q149)</f>
        <v>0</v>
      </c>
      <c r="R349" s="18">
        <f t="shared" si="63"/>
        <v>0</v>
      </c>
      <c r="S349" s="18" t="str">
        <f>IF('csv２'!S149="","",'csv２'!S149)</f>
        <v/>
      </c>
      <c r="T349" s="18">
        <f>IF('csv２'!T149="","",'csv２'!T149)</f>
        <v>0</v>
      </c>
      <c r="U349" s="18">
        <f>IF('csv２'!U149="","",'csv２'!U149)</f>
        <v>0</v>
      </c>
      <c r="V349" s="18">
        <f t="shared" si="64"/>
        <v>0</v>
      </c>
      <c r="W349" s="18" t="str">
        <f>IF('csv２'!W149="","",'csv２'!W149)</f>
        <v/>
      </c>
      <c r="X349" s="18">
        <f>IF('csv２'!X149="","",'csv２'!X149)</f>
        <v>0</v>
      </c>
      <c r="Y349" s="18">
        <f>IF('csv２'!Y149="","",'csv２'!Y149)</f>
        <v>0</v>
      </c>
      <c r="Z349" s="18">
        <f t="shared" si="65"/>
        <v>0</v>
      </c>
      <c r="AA349" s="18" t="str">
        <f>IF('csv２'!AA149="","",'csv２'!AA149)</f>
        <v/>
      </c>
      <c r="AB349" s="18">
        <f>IF('csv２'!AB149="","",'csv２'!AB149)</f>
        <v>0</v>
      </c>
      <c r="AC349" s="18">
        <f>IF('csv２'!AC149="","",'csv２'!AC149)</f>
        <v>0</v>
      </c>
      <c r="AD349" s="18">
        <f t="shared" si="66"/>
        <v>0</v>
      </c>
      <c r="AE349" s="18" t="str">
        <f>IF('csv２'!AE149="","",'csv２'!AE149)</f>
        <v/>
      </c>
      <c r="AF349" s="18">
        <f>IF('csv２'!AF149="","",'csv２'!AF149)</f>
        <v>0</v>
      </c>
      <c r="AG349" s="18">
        <f>IF('csv２'!AG149="","",'csv２'!AG149)</f>
        <v>0</v>
      </c>
      <c r="AH349" s="18">
        <f t="shared" si="67"/>
        <v>0</v>
      </c>
      <c r="AJ349" s="18">
        <v>348</v>
      </c>
      <c r="AK349" s="18" t="str">
        <f t="shared" si="68"/>
        <v/>
      </c>
      <c r="AL349" s="18" t="str">
        <f t="shared" si="69"/>
        <v/>
      </c>
      <c r="AM349" s="18" t="str">
        <f t="shared" si="70"/>
        <v/>
      </c>
      <c r="AN349" s="18" t="str">
        <f t="shared" si="71"/>
        <v/>
      </c>
      <c r="AO349" s="18" t="e">
        <f t="shared" si="72"/>
        <v>#N/A</v>
      </c>
      <c r="AP349" s="18" t="str">
        <f t="shared" si="73"/>
        <v/>
      </c>
    </row>
    <row r="350" spans="1:42">
      <c r="A350" s="18">
        <f>COUNT(E$2:E350)</f>
        <v>0</v>
      </c>
      <c r="B350" s="18" t="str">
        <f>IF('csv２'!B150="","",'csv２'!B150)</f>
        <v/>
      </c>
      <c r="C350" s="18" t="str">
        <f>IF('csv２'!C150="","",'csv２'!C150)</f>
        <v/>
      </c>
      <c r="D350" s="18" t="str">
        <f>IF('csv２'!D150="","",'csv２'!D150)</f>
        <v/>
      </c>
      <c r="E350" s="18" t="str">
        <f>IF('csv２'!E150="","",'csv２'!E150)</f>
        <v/>
      </c>
      <c r="F350" s="18" t="str">
        <f>IF('csv２'!F150="","",'csv２'!F150)</f>
        <v/>
      </c>
      <c r="G350" s="18" t="str">
        <f>IF('csv２'!G150="","",'csv２'!G150)</f>
        <v/>
      </c>
      <c r="H350" s="18" t="str">
        <f>IF('csv２'!H150="","",'csv２'!H150)</f>
        <v/>
      </c>
      <c r="I350" s="18" t="str">
        <f>IF('csv２'!I150="","",'csv２'!I150)</f>
        <v/>
      </c>
      <c r="J350" s="18" t="str">
        <f>IF('csv２'!J150="","",'csv２'!J150)</f>
        <v/>
      </c>
      <c r="K350" s="18" t="str">
        <f>IF('csv２'!K150="","",'csv２'!K150)</f>
        <v/>
      </c>
      <c r="L350" s="18">
        <f>IF('csv２'!L150="","",'csv２'!L150)</f>
        <v>148</v>
      </c>
      <c r="M350" s="18" t="str">
        <f>IF('csv２'!M150="","",'csv２'!M150)</f>
        <v/>
      </c>
      <c r="N350" s="18" t="str">
        <f>IF('csv２'!N150="","",'csv２'!N150)</f>
        <v/>
      </c>
      <c r="O350" s="18" t="str">
        <f>IF('csv２'!O150="","",'csv２'!O150)</f>
        <v/>
      </c>
      <c r="P350" s="18">
        <f>IF('csv２'!P150="","",'csv２'!P150)</f>
        <v>0</v>
      </c>
      <c r="Q350" s="18">
        <f>IF('csv２'!Q150="","",'csv２'!Q150)</f>
        <v>0</v>
      </c>
      <c r="R350" s="18">
        <f t="shared" si="63"/>
        <v>0</v>
      </c>
      <c r="S350" s="18" t="str">
        <f>IF('csv２'!S150="","",'csv２'!S150)</f>
        <v/>
      </c>
      <c r="T350" s="18">
        <f>IF('csv２'!T150="","",'csv２'!T150)</f>
        <v>0</v>
      </c>
      <c r="U350" s="18">
        <f>IF('csv２'!U150="","",'csv２'!U150)</f>
        <v>0</v>
      </c>
      <c r="V350" s="18">
        <f t="shared" si="64"/>
        <v>0</v>
      </c>
      <c r="W350" s="18" t="str">
        <f>IF('csv２'!W150="","",'csv２'!W150)</f>
        <v/>
      </c>
      <c r="X350" s="18">
        <f>IF('csv２'!X150="","",'csv２'!X150)</f>
        <v>0</v>
      </c>
      <c r="Y350" s="18">
        <f>IF('csv２'!Y150="","",'csv２'!Y150)</f>
        <v>0</v>
      </c>
      <c r="Z350" s="18">
        <f t="shared" si="65"/>
        <v>0</v>
      </c>
      <c r="AA350" s="18" t="str">
        <f>IF('csv２'!AA150="","",'csv２'!AA150)</f>
        <v/>
      </c>
      <c r="AB350" s="18">
        <f>IF('csv２'!AB150="","",'csv２'!AB150)</f>
        <v>0</v>
      </c>
      <c r="AC350" s="18">
        <f>IF('csv２'!AC150="","",'csv２'!AC150)</f>
        <v>0</v>
      </c>
      <c r="AD350" s="18">
        <f t="shared" si="66"/>
        <v>0</v>
      </c>
      <c r="AE350" s="18" t="str">
        <f>IF('csv２'!AE150="","",'csv２'!AE150)</f>
        <v/>
      </c>
      <c r="AF350" s="18">
        <f>IF('csv２'!AF150="","",'csv２'!AF150)</f>
        <v>0</v>
      </c>
      <c r="AG350" s="18">
        <f>IF('csv２'!AG150="","",'csv２'!AG150)</f>
        <v>0</v>
      </c>
      <c r="AH350" s="18">
        <f t="shared" si="67"/>
        <v>0</v>
      </c>
      <c r="AJ350" s="18">
        <v>349</v>
      </c>
      <c r="AK350" s="18" t="str">
        <f t="shared" si="68"/>
        <v/>
      </c>
      <c r="AL350" s="18" t="str">
        <f t="shared" si="69"/>
        <v/>
      </c>
      <c r="AM350" s="18" t="str">
        <f t="shared" si="70"/>
        <v/>
      </c>
      <c r="AN350" s="18" t="str">
        <f t="shared" si="71"/>
        <v/>
      </c>
      <c r="AO350" s="18" t="e">
        <f t="shared" si="72"/>
        <v>#N/A</v>
      </c>
      <c r="AP350" s="18" t="str">
        <f t="shared" si="73"/>
        <v/>
      </c>
    </row>
    <row r="351" spans="1:42">
      <c r="A351" s="18">
        <f>COUNT(E$2:E351)</f>
        <v>0</v>
      </c>
      <c r="B351" s="18" t="str">
        <f>IF('csv２'!B151="","",'csv２'!B151)</f>
        <v/>
      </c>
      <c r="C351" s="18" t="str">
        <f>IF('csv２'!C151="","",'csv２'!C151)</f>
        <v/>
      </c>
      <c r="D351" s="18" t="str">
        <f>IF('csv２'!D151="","",'csv２'!D151)</f>
        <v/>
      </c>
      <c r="E351" s="18" t="str">
        <f>IF('csv２'!E151="","",'csv２'!E151)</f>
        <v/>
      </c>
      <c r="F351" s="18" t="str">
        <f>IF('csv２'!F151="","",'csv２'!F151)</f>
        <v/>
      </c>
      <c r="G351" s="18" t="str">
        <f>IF('csv２'!G151="","",'csv２'!G151)</f>
        <v/>
      </c>
      <c r="H351" s="18" t="str">
        <f>IF('csv２'!H151="","",'csv２'!H151)</f>
        <v/>
      </c>
      <c r="I351" s="18" t="str">
        <f>IF('csv２'!I151="","",'csv２'!I151)</f>
        <v/>
      </c>
      <c r="J351" s="18" t="str">
        <f>IF('csv２'!J151="","",'csv２'!J151)</f>
        <v/>
      </c>
      <c r="K351" s="18" t="str">
        <f>IF('csv２'!K151="","",'csv２'!K151)</f>
        <v/>
      </c>
      <c r="L351" s="18">
        <f>IF('csv２'!L151="","",'csv２'!L151)</f>
        <v>149</v>
      </c>
      <c r="M351" s="18" t="str">
        <f>IF('csv２'!M151="","",'csv２'!M151)</f>
        <v/>
      </c>
      <c r="N351" s="18" t="str">
        <f>IF('csv２'!N151="","",'csv２'!N151)</f>
        <v/>
      </c>
      <c r="O351" s="18" t="str">
        <f>IF('csv２'!O151="","",'csv２'!O151)</f>
        <v/>
      </c>
      <c r="P351" s="18">
        <f>IF('csv２'!P151="","",'csv２'!P151)</f>
        <v>0</v>
      </c>
      <c r="Q351" s="18">
        <f>IF('csv２'!Q151="","",'csv２'!Q151)</f>
        <v>0</v>
      </c>
      <c r="R351" s="18">
        <f t="shared" si="63"/>
        <v>0</v>
      </c>
      <c r="S351" s="18" t="str">
        <f>IF('csv２'!S151="","",'csv２'!S151)</f>
        <v/>
      </c>
      <c r="T351" s="18">
        <f>IF('csv２'!T151="","",'csv２'!T151)</f>
        <v>0</v>
      </c>
      <c r="U351" s="18">
        <f>IF('csv２'!U151="","",'csv２'!U151)</f>
        <v>0</v>
      </c>
      <c r="V351" s="18">
        <f t="shared" si="64"/>
        <v>0</v>
      </c>
      <c r="W351" s="18" t="str">
        <f>IF('csv２'!W151="","",'csv２'!W151)</f>
        <v/>
      </c>
      <c r="X351" s="18">
        <f>IF('csv２'!X151="","",'csv２'!X151)</f>
        <v>0</v>
      </c>
      <c r="Y351" s="18">
        <f>IF('csv２'!Y151="","",'csv２'!Y151)</f>
        <v>0</v>
      </c>
      <c r="Z351" s="18">
        <f t="shared" si="65"/>
        <v>0</v>
      </c>
      <c r="AA351" s="18" t="str">
        <f>IF('csv２'!AA151="","",'csv２'!AA151)</f>
        <v/>
      </c>
      <c r="AB351" s="18">
        <f>IF('csv２'!AB151="","",'csv２'!AB151)</f>
        <v>0</v>
      </c>
      <c r="AC351" s="18">
        <f>IF('csv２'!AC151="","",'csv２'!AC151)</f>
        <v>0</v>
      </c>
      <c r="AD351" s="18">
        <f t="shared" si="66"/>
        <v>0</v>
      </c>
      <c r="AE351" s="18" t="str">
        <f>IF('csv２'!AE151="","",'csv２'!AE151)</f>
        <v/>
      </c>
      <c r="AF351" s="18">
        <f>IF('csv２'!AF151="","",'csv２'!AF151)</f>
        <v>0</v>
      </c>
      <c r="AG351" s="18">
        <f>IF('csv２'!AG151="","",'csv２'!AG151)</f>
        <v>0</v>
      </c>
      <c r="AH351" s="18">
        <f t="shared" si="67"/>
        <v>0</v>
      </c>
      <c r="AJ351" s="18">
        <v>350</v>
      </c>
      <c r="AK351" s="18" t="str">
        <f t="shared" si="68"/>
        <v/>
      </c>
      <c r="AL351" s="18" t="str">
        <f t="shared" si="69"/>
        <v/>
      </c>
      <c r="AM351" s="18" t="str">
        <f t="shared" si="70"/>
        <v/>
      </c>
      <c r="AN351" s="18" t="str">
        <f t="shared" si="71"/>
        <v/>
      </c>
      <c r="AO351" s="18" t="e">
        <f t="shared" si="72"/>
        <v>#N/A</v>
      </c>
      <c r="AP351" s="18" t="str">
        <f t="shared" si="73"/>
        <v/>
      </c>
    </row>
    <row r="352" spans="1:42">
      <c r="A352" s="18">
        <f>COUNT(E$2:E352)</f>
        <v>0</v>
      </c>
      <c r="B352" s="18" t="str">
        <f>IF('csv２'!B152="","",'csv２'!B152)</f>
        <v/>
      </c>
      <c r="C352" s="18" t="str">
        <f>IF('csv２'!C152="","",'csv２'!C152)</f>
        <v/>
      </c>
      <c r="D352" s="18" t="str">
        <f>IF('csv２'!D152="","",'csv２'!D152)</f>
        <v/>
      </c>
      <c r="E352" s="18" t="str">
        <f>IF('csv２'!E152="","",'csv２'!E152)</f>
        <v/>
      </c>
      <c r="F352" s="18" t="str">
        <f>IF('csv２'!F152="","",'csv２'!F152)</f>
        <v/>
      </c>
      <c r="G352" s="18" t="str">
        <f>IF('csv２'!G152="","",'csv２'!G152)</f>
        <v/>
      </c>
      <c r="H352" s="18" t="str">
        <f>IF('csv２'!H152="","",'csv２'!H152)</f>
        <v/>
      </c>
      <c r="I352" s="18" t="str">
        <f>IF('csv２'!I152="","",'csv２'!I152)</f>
        <v/>
      </c>
      <c r="J352" s="18" t="str">
        <f>IF('csv２'!J152="","",'csv２'!J152)</f>
        <v/>
      </c>
      <c r="K352" s="18" t="str">
        <f>IF('csv２'!K152="","",'csv２'!K152)</f>
        <v/>
      </c>
      <c r="L352" s="18">
        <f>IF('csv２'!L152="","",'csv２'!L152)</f>
        <v>150</v>
      </c>
      <c r="M352" s="18" t="str">
        <f>IF('csv２'!M152="","",'csv２'!M152)</f>
        <v/>
      </c>
      <c r="N352" s="18" t="str">
        <f>IF('csv２'!N152="","",'csv２'!N152)</f>
        <v/>
      </c>
      <c r="O352" s="18" t="str">
        <f>IF('csv２'!O152="","",'csv２'!O152)</f>
        <v/>
      </c>
      <c r="P352" s="18">
        <f>IF('csv２'!P152="","",'csv２'!P152)</f>
        <v>0</v>
      </c>
      <c r="Q352" s="18">
        <f>IF('csv２'!Q152="","",'csv２'!Q152)</f>
        <v>0</v>
      </c>
      <c r="R352" s="18">
        <f t="shared" si="63"/>
        <v>0</v>
      </c>
      <c r="S352" s="18" t="str">
        <f>IF('csv２'!S152="","",'csv２'!S152)</f>
        <v/>
      </c>
      <c r="T352" s="18">
        <f>IF('csv２'!T152="","",'csv２'!T152)</f>
        <v>0</v>
      </c>
      <c r="U352" s="18">
        <f>IF('csv２'!U152="","",'csv２'!U152)</f>
        <v>0</v>
      </c>
      <c r="V352" s="18">
        <f t="shared" si="64"/>
        <v>0</v>
      </c>
      <c r="W352" s="18" t="str">
        <f>IF('csv２'!W152="","",'csv２'!W152)</f>
        <v/>
      </c>
      <c r="X352" s="18">
        <f>IF('csv２'!X152="","",'csv２'!X152)</f>
        <v>0</v>
      </c>
      <c r="Y352" s="18">
        <f>IF('csv２'!Y152="","",'csv２'!Y152)</f>
        <v>0</v>
      </c>
      <c r="Z352" s="18">
        <f t="shared" si="65"/>
        <v>0</v>
      </c>
      <c r="AA352" s="18" t="str">
        <f>IF('csv２'!AA152="","",'csv２'!AA152)</f>
        <v/>
      </c>
      <c r="AB352" s="18">
        <f>IF('csv２'!AB152="","",'csv２'!AB152)</f>
        <v>0</v>
      </c>
      <c r="AC352" s="18">
        <f>IF('csv２'!AC152="","",'csv２'!AC152)</f>
        <v>0</v>
      </c>
      <c r="AD352" s="18">
        <f t="shared" si="66"/>
        <v>0</v>
      </c>
      <c r="AE352" s="18" t="str">
        <f>IF('csv２'!AE152="","",'csv２'!AE152)</f>
        <v/>
      </c>
      <c r="AF352" s="18">
        <f>IF('csv２'!AF152="","",'csv２'!AF152)</f>
        <v>0</v>
      </c>
      <c r="AG352" s="18">
        <f>IF('csv２'!AG152="","",'csv２'!AG152)</f>
        <v>0</v>
      </c>
      <c r="AH352" s="18">
        <f t="shared" si="67"/>
        <v>0</v>
      </c>
      <c r="AJ352" s="18">
        <v>351</v>
      </c>
      <c r="AK352" s="18" t="str">
        <f t="shared" si="68"/>
        <v/>
      </c>
      <c r="AL352" s="18" t="str">
        <f t="shared" si="69"/>
        <v/>
      </c>
      <c r="AM352" s="18" t="str">
        <f t="shared" si="70"/>
        <v/>
      </c>
      <c r="AN352" s="18" t="str">
        <f t="shared" si="71"/>
        <v/>
      </c>
      <c r="AO352" s="18" t="e">
        <f t="shared" si="72"/>
        <v>#N/A</v>
      </c>
      <c r="AP352" s="18" t="str">
        <f t="shared" si="73"/>
        <v/>
      </c>
    </row>
    <row r="353" spans="1:42">
      <c r="A353" s="18">
        <f>COUNT(E$2:E353)</f>
        <v>0</v>
      </c>
      <c r="B353" s="18" t="str">
        <f>IF('csv２'!B153="","",'csv２'!B153)</f>
        <v/>
      </c>
      <c r="C353" s="18" t="str">
        <f>IF('csv２'!C153="","",'csv２'!C153)</f>
        <v/>
      </c>
      <c r="D353" s="18" t="str">
        <f>IF('csv２'!D153="","",'csv２'!D153)</f>
        <v/>
      </c>
      <c r="E353" s="18" t="str">
        <f>IF('csv２'!E153="","",'csv２'!E153)</f>
        <v/>
      </c>
      <c r="F353" s="18" t="str">
        <f>IF('csv２'!F153="","",'csv２'!F153)</f>
        <v/>
      </c>
      <c r="G353" s="18" t="str">
        <f>IF('csv２'!G153="","",'csv２'!G153)</f>
        <v/>
      </c>
      <c r="H353" s="18" t="str">
        <f>IF('csv２'!H153="","",'csv２'!H153)</f>
        <v/>
      </c>
      <c r="I353" s="18" t="str">
        <f>IF('csv２'!I153="","",'csv２'!I153)</f>
        <v/>
      </c>
      <c r="J353" s="18" t="str">
        <f>IF('csv２'!J153="","",'csv２'!J153)</f>
        <v/>
      </c>
      <c r="K353" s="18" t="str">
        <f>IF('csv２'!K153="","",'csv２'!K153)</f>
        <v/>
      </c>
      <c r="L353" s="18">
        <f>IF('csv２'!L153="","",'csv２'!L153)</f>
        <v>151</v>
      </c>
      <c r="M353" s="18" t="str">
        <f>IF('csv２'!M153="","",'csv２'!M153)</f>
        <v/>
      </c>
      <c r="N353" s="18" t="str">
        <f>IF('csv２'!N153="","",'csv２'!N153)</f>
        <v/>
      </c>
      <c r="O353" s="18" t="str">
        <f>IF('csv２'!O153="","",'csv２'!O153)</f>
        <v/>
      </c>
      <c r="P353" s="18">
        <f>IF('csv２'!P153="","",'csv２'!P153)</f>
        <v>0</v>
      </c>
      <c r="Q353" s="18">
        <f>IF('csv２'!Q153="","",'csv２'!Q153)</f>
        <v>0</v>
      </c>
      <c r="R353" s="18">
        <f t="shared" si="63"/>
        <v>0</v>
      </c>
      <c r="S353" s="18" t="str">
        <f>IF('csv２'!S153="","",'csv２'!S153)</f>
        <v/>
      </c>
      <c r="T353" s="18">
        <f>IF('csv２'!T153="","",'csv２'!T153)</f>
        <v>0</v>
      </c>
      <c r="U353" s="18">
        <f>IF('csv２'!U153="","",'csv２'!U153)</f>
        <v>0</v>
      </c>
      <c r="V353" s="18">
        <f t="shared" si="64"/>
        <v>0</v>
      </c>
      <c r="W353" s="18" t="str">
        <f>IF('csv２'!W153="","",'csv２'!W153)</f>
        <v/>
      </c>
      <c r="X353" s="18">
        <f>IF('csv２'!X153="","",'csv２'!X153)</f>
        <v>0</v>
      </c>
      <c r="Y353" s="18">
        <f>IF('csv２'!Y153="","",'csv２'!Y153)</f>
        <v>0</v>
      </c>
      <c r="Z353" s="18">
        <f t="shared" si="65"/>
        <v>0</v>
      </c>
      <c r="AA353" s="18" t="str">
        <f>IF('csv２'!AA153="","",'csv２'!AA153)</f>
        <v/>
      </c>
      <c r="AB353" s="18">
        <f>IF('csv２'!AB153="","",'csv２'!AB153)</f>
        <v>0</v>
      </c>
      <c r="AC353" s="18">
        <f>IF('csv２'!AC153="","",'csv２'!AC153)</f>
        <v>0</v>
      </c>
      <c r="AD353" s="18">
        <f t="shared" si="66"/>
        <v>0</v>
      </c>
      <c r="AE353" s="18" t="str">
        <f>IF('csv２'!AE153="","",'csv２'!AE153)</f>
        <v/>
      </c>
      <c r="AF353" s="18">
        <f>IF('csv２'!AF153="","",'csv２'!AF153)</f>
        <v>0</v>
      </c>
      <c r="AG353" s="18">
        <f>IF('csv２'!AG153="","",'csv２'!AG153)</f>
        <v>0</v>
      </c>
      <c r="AH353" s="18">
        <f t="shared" si="67"/>
        <v>0</v>
      </c>
      <c r="AJ353" s="18">
        <v>352</v>
      </c>
      <c r="AK353" s="18" t="str">
        <f t="shared" si="68"/>
        <v/>
      </c>
      <c r="AL353" s="18" t="str">
        <f t="shared" si="69"/>
        <v/>
      </c>
      <c r="AM353" s="18" t="str">
        <f t="shared" si="70"/>
        <v/>
      </c>
      <c r="AN353" s="18" t="str">
        <f t="shared" si="71"/>
        <v/>
      </c>
      <c r="AO353" s="18" t="e">
        <f t="shared" si="72"/>
        <v>#N/A</v>
      </c>
      <c r="AP353" s="18" t="str">
        <f t="shared" si="73"/>
        <v/>
      </c>
    </row>
    <row r="354" spans="1:42">
      <c r="A354" s="18">
        <f>COUNT(E$2:E354)</f>
        <v>0</v>
      </c>
      <c r="B354" s="18" t="str">
        <f>IF('csv２'!B154="","",'csv２'!B154)</f>
        <v/>
      </c>
      <c r="C354" s="18" t="str">
        <f>IF('csv２'!C154="","",'csv２'!C154)</f>
        <v/>
      </c>
      <c r="D354" s="18" t="str">
        <f>IF('csv２'!D154="","",'csv２'!D154)</f>
        <v/>
      </c>
      <c r="E354" s="18" t="str">
        <f>IF('csv２'!E154="","",'csv２'!E154)</f>
        <v/>
      </c>
      <c r="F354" s="18" t="str">
        <f>IF('csv２'!F154="","",'csv２'!F154)</f>
        <v/>
      </c>
      <c r="G354" s="18" t="str">
        <f>IF('csv２'!G154="","",'csv２'!G154)</f>
        <v/>
      </c>
      <c r="H354" s="18" t="str">
        <f>IF('csv２'!H154="","",'csv２'!H154)</f>
        <v/>
      </c>
      <c r="I354" s="18" t="str">
        <f>IF('csv２'!I154="","",'csv２'!I154)</f>
        <v/>
      </c>
      <c r="J354" s="18" t="str">
        <f>IF('csv２'!J154="","",'csv２'!J154)</f>
        <v/>
      </c>
      <c r="K354" s="18" t="str">
        <f>IF('csv２'!K154="","",'csv２'!K154)</f>
        <v/>
      </c>
      <c r="L354" s="18">
        <f>IF('csv２'!L154="","",'csv２'!L154)</f>
        <v>152</v>
      </c>
      <c r="M354" s="18" t="str">
        <f>IF('csv２'!M154="","",'csv２'!M154)</f>
        <v/>
      </c>
      <c r="N354" s="18" t="str">
        <f>IF('csv２'!N154="","",'csv２'!N154)</f>
        <v/>
      </c>
      <c r="O354" s="18" t="str">
        <f>IF('csv２'!O154="","",'csv２'!O154)</f>
        <v/>
      </c>
      <c r="P354" s="18">
        <f>IF('csv２'!P154="","",'csv２'!P154)</f>
        <v>0</v>
      </c>
      <c r="Q354" s="18">
        <f>IF('csv２'!Q154="","",'csv２'!Q154)</f>
        <v>0</v>
      </c>
      <c r="R354" s="18">
        <f t="shared" si="63"/>
        <v>0</v>
      </c>
      <c r="S354" s="18" t="str">
        <f>IF('csv２'!S154="","",'csv２'!S154)</f>
        <v/>
      </c>
      <c r="T354" s="18">
        <f>IF('csv２'!T154="","",'csv２'!T154)</f>
        <v>0</v>
      </c>
      <c r="U354" s="18">
        <f>IF('csv２'!U154="","",'csv２'!U154)</f>
        <v>0</v>
      </c>
      <c r="V354" s="18">
        <f t="shared" si="64"/>
        <v>0</v>
      </c>
      <c r="W354" s="18" t="str">
        <f>IF('csv２'!W154="","",'csv２'!W154)</f>
        <v/>
      </c>
      <c r="X354" s="18">
        <f>IF('csv２'!X154="","",'csv２'!X154)</f>
        <v>0</v>
      </c>
      <c r="Y354" s="18">
        <f>IF('csv２'!Y154="","",'csv２'!Y154)</f>
        <v>0</v>
      </c>
      <c r="Z354" s="18">
        <f t="shared" si="65"/>
        <v>0</v>
      </c>
      <c r="AA354" s="18" t="str">
        <f>IF('csv２'!AA154="","",'csv２'!AA154)</f>
        <v/>
      </c>
      <c r="AB354" s="18">
        <f>IF('csv２'!AB154="","",'csv２'!AB154)</f>
        <v>0</v>
      </c>
      <c r="AC354" s="18">
        <f>IF('csv２'!AC154="","",'csv２'!AC154)</f>
        <v>0</v>
      </c>
      <c r="AD354" s="18">
        <f t="shared" si="66"/>
        <v>0</v>
      </c>
      <c r="AE354" s="18" t="str">
        <f>IF('csv２'!AE154="","",'csv２'!AE154)</f>
        <v/>
      </c>
      <c r="AF354" s="18">
        <f>IF('csv２'!AF154="","",'csv２'!AF154)</f>
        <v>0</v>
      </c>
      <c r="AG354" s="18">
        <f>IF('csv２'!AG154="","",'csv２'!AG154)</f>
        <v>0</v>
      </c>
      <c r="AH354" s="18">
        <f t="shared" si="67"/>
        <v>0</v>
      </c>
      <c r="AJ354" s="18">
        <v>353</v>
      </c>
      <c r="AK354" s="18" t="str">
        <f t="shared" si="68"/>
        <v/>
      </c>
      <c r="AL354" s="18" t="str">
        <f t="shared" si="69"/>
        <v/>
      </c>
      <c r="AM354" s="18" t="str">
        <f t="shared" si="70"/>
        <v/>
      </c>
      <c r="AN354" s="18" t="str">
        <f t="shared" si="71"/>
        <v/>
      </c>
      <c r="AO354" s="18" t="e">
        <f t="shared" si="72"/>
        <v>#N/A</v>
      </c>
      <c r="AP354" s="18" t="str">
        <f t="shared" si="73"/>
        <v/>
      </c>
    </row>
    <row r="355" spans="1:42">
      <c r="A355" s="18">
        <f>COUNT(E$2:E355)</f>
        <v>0</v>
      </c>
      <c r="B355" s="18" t="str">
        <f>IF('csv２'!B155="","",'csv２'!B155)</f>
        <v/>
      </c>
      <c r="C355" s="18" t="str">
        <f>IF('csv２'!C155="","",'csv２'!C155)</f>
        <v/>
      </c>
      <c r="D355" s="18" t="str">
        <f>IF('csv２'!D155="","",'csv２'!D155)</f>
        <v/>
      </c>
      <c r="E355" s="18" t="str">
        <f>IF('csv２'!E155="","",'csv２'!E155)</f>
        <v/>
      </c>
      <c r="F355" s="18" t="str">
        <f>IF('csv２'!F155="","",'csv２'!F155)</f>
        <v/>
      </c>
      <c r="G355" s="18" t="str">
        <f>IF('csv２'!G155="","",'csv２'!G155)</f>
        <v/>
      </c>
      <c r="H355" s="18" t="str">
        <f>IF('csv２'!H155="","",'csv２'!H155)</f>
        <v/>
      </c>
      <c r="I355" s="18" t="str">
        <f>IF('csv２'!I155="","",'csv２'!I155)</f>
        <v/>
      </c>
      <c r="J355" s="18" t="str">
        <f>IF('csv２'!J155="","",'csv２'!J155)</f>
        <v/>
      </c>
      <c r="K355" s="18" t="str">
        <f>IF('csv２'!K155="","",'csv２'!K155)</f>
        <v/>
      </c>
      <c r="L355" s="18">
        <f>IF('csv２'!L155="","",'csv２'!L155)</f>
        <v>153</v>
      </c>
      <c r="M355" s="18" t="str">
        <f>IF('csv２'!M155="","",'csv２'!M155)</f>
        <v/>
      </c>
      <c r="N355" s="18" t="str">
        <f>IF('csv２'!N155="","",'csv２'!N155)</f>
        <v/>
      </c>
      <c r="O355" s="18" t="str">
        <f>IF('csv２'!O155="","",'csv２'!O155)</f>
        <v/>
      </c>
      <c r="P355" s="18">
        <f>IF('csv２'!P155="","",'csv２'!P155)</f>
        <v>0</v>
      </c>
      <c r="Q355" s="18">
        <f>IF('csv２'!Q155="","",'csv２'!Q155)</f>
        <v>0</v>
      </c>
      <c r="R355" s="18">
        <f t="shared" si="63"/>
        <v>0</v>
      </c>
      <c r="S355" s="18" t="str">
        <f>IF('csv２'!S155="","",'csv２'!S155)</f>
        <v/>
      </c>
      <c r="T355" s="18">
        <f>IF('csv２'!T155="","",'csv２'!T155)</f>
        <v>0</v>
      </c>
      <c r="U355" s="18">
        <f>IF('csv２'!U155="","",'csv２'!U155)</f>
        <v>0</v>
      </c>
      <c r="V355" s="18">
        <f t="shared" si="64"/>
        <v>0</v>
      </c>
      <c r="W355" s="18" t="str">
        <f>IF('csv２'!W155="","",'csv２'!W155)</f>
        <v/>
      </c>
      <c r="X355" s="18">
        <f>IF('csv２'!X155="","",'csv２'!X155)</f>
        <v>0</v>
      </c>
      <c r="Y355" s="18">
        <f>IF('csv２'!Y155="","",'csv２'!Y155)</f>
        <v>0</v>
      </c>
      <c r="Z355" s="18">
        <f t="shared" si="65"/>
        <v>0</v>
      </c>
      <c r="AA355" s="18" t="str">
        <f>IF('csv２'!AA155="","",'csv２'!AA155)</f>
        <v/>
      </c>
      <c r="AB355" s="18">
        <f>IF('csv２'!AB155="","",'csv２'!AB155)</f>
        <v>0</v>
      </c>
      <c r="AC355" s="18">
        <f>IF('csv２'!AC155="","",'csv２'!AC155)</f>
        <v>0</v>
      </c>
      <c r="AD355" s="18">
        <f t="shared" si="66"/>
        <v>0</v>
      </c>
      <c r="AE355" s="18" t="str">
        <f>IF('csv２'!AE155="","",'csv２'!AE155)</f>
        <v/>
      </c>
      <c r="AF355" s="18">
        <f>IF('csv２'!AF155="","",'csv２'!AF155)</f>
        <v>0</v>
      </c>
      <c r="AG355" s="18">
        <f>IF('csv２'!AG155="","",'csv２'!AG155)</f>
        <v>0</v>
      </c>
      <c r="AH355" s="18">
        <f t="shared" si="67"/>
        <v>0</v>
      </c>
      <c r="AJ355" s="18">
        <v>354</v>
      </c>
      <c r="AK355" s="18" t="str">
        <f t="shared" si="68"/>
        <v/>
      </c>
      <c r="AL355" s="18" t="str">
        <f t="shared" si="69"/>
        <v/>
      </c>
      <c r="AM355" s="18" t="str">
        <f t="shared" si="70"/>
        <v/>
      </c>
      <c r="AN355" s="18" t="str">
        <f t="shared" si="71"/>
        <v/>
      </c>
      <c r="AO355" s="18" t="e">
        <f t="shared" si="72"/>
        <v>#N/A</v>
      </c>
      <c r="AP355" s="18" t="str">
        <f t="shared" si="73"/>
        <v/>
      </c>
    </row>
    <row r="356" spans="1:42">
      <c r="A356" s="18">
        <f>COUNT(E$2:E356)</f>
        <v>0</v>
      </c>
      <c r="B356" s="18" t="str">
        <f>IF('csv２'!B156="","",'csv２'!B156)</f>
        <v/>
      </c>
      <c r="C356" s="18" t="str">
        <f>IF('csv２'!C156="","",'csv２'!C156)</f>
        <v/>
      </c>
      <c r="D356" s="18" t="str">
        <f>IF('csv２'!D156="","",'csv２'!D156)</f>
        <v/>
      </c>
      <c r="E356" s="18" t="str">
        <f>IF('csv２'!E156="","",'csv２'!E156)</f>
        <v/>
      </c>
      <c r="F356" s="18" t="str">
        <f>IF('csv２'!F156="","",'csv２'!F156)</f>
        <v/>
      </c>
      <c r="G356" s="18" t="str">
        <f>IF('csv２'!G156="","",'csv２'!G156)</f>
        <v/>
      </c>
      <c r="H356" s="18" t="str">
        <f>IF('csv２'!H156="","",'csv２'!H156)</f>
        <v/>
      </c>
      <c r="I356" s="18" t="str">
        <f>IF('csv２'!I156="","",'csv２'!I156)</f>
        <v/>
      </c>
      <c r="J356" s="18" t="str">
        <f>IF('csv２'!J156="","",'csv２'!J156)</f>
        <v/>
      </c>
      <c r="K356" s="18" t="str">
        <f>IF('csv２'!K156="","",'csv２'!K156)</f>
        <v/>
      </c>
      <c r="L356" s="18">
        <f>IF('csv２'!L156="","",'csv２'!L156)</f>
        <v>154</v>
      </c>
      <c r="M356" s="18" t="str">
        <f>IF('csv２'!M156="","",'csv２'!M156)</f>
        <v/>
      </c>
      <c r="N356" s="18" t="str">
        <f>IF('csv２'!N156="","",'csv２'!N156)</f>
        <v/>
      </c>
      <c r="O356" s="18" t="str">
        <f>IF('csv２'!O156="","",'csv２'!O156)</f>
        <v/>
      </c>
      <c r="P356" s="18">
        <f>IF('csv２'!P156="","",'csv２'!P156)</f>
        <v>0</v>
      </c>
      <c r="Q356" s="18">
        <f>IF('csv２'!Q156="","",'csv２'!Q156)</f>
        <v>0</v>
      </c>
      <c r="R356" s="18">
        <f t="shared" si="63"/>
        <v>0</v>
      </c>
      <c r="S356" s="18" t="str">
        <f>IF('csv２'!S156="","",'csv２'!S156)</f>
        <v/>
      </c>
      <c r="T356" s="18">
        <f>IF('csv２'!T156="","",'csv２'!T156)</f>
        <v>0</v>
      </c>
      <c r="U356" s="18">
        <f>IF('csv２'!U156="","",'csv２'!U156)</f>
        <v>0</v>
      </c>
      <c r="V356" s="18">
        <f t="shared" si="64"/>
        <v>0</v>
      </c>
      <c r="W356" s="18" t="str">
        <f>IF('csv２'!W156="","",'csv２'!W156)</f>
        <v/>
      </c>
      <c r="X356" s="18">
        <f>IF('csv２'!X156="","",'csv２'!X156)</f>
        <v>0</v>
      </c>
      <c r="Y356" s="18">
        <f>IF('csv２'!Y156="","",'csv２'!Y156)</f>
        <v>0</v>
      </c>
      <c r="Z356" s="18">
        <f t="shared" si="65"/>
        <v>0</v>
      </c>
      <c r="AA356" s="18" t="str">
        <f>IF('csv２'!AA156="","",'csv２'!AA156)</f>
        <v/>
      </c>
      <c r="AB356" s="18">
        <f>IF('csv２'!AB156="","",'csv２'!AB156)</f>
        <v>0</v>
      </c>
      <c r="AC356" s="18">
        <f>IF('csv２'!AC156="","",'csv２'!AC156)</f>
        <v>0</v>
      </c>
      <c r="AD356" s="18">
        <f t="shared" si="66"/>
        <v>0</v>
      </c>
      <c r="AE356" s="18" t="str">
        <f>IF('csv２'!AE156="","",'csv２'!AE156)</f>
        <v/>
      </c>
      <c r="AF356" s="18">
        <f>IF('csv２'!AF156="","",'csv２'!AF156)</f>
        <v>0</v>
      </c>
      <c r="AG356" s="18">
        <f>IF('csv２'!AG156="","",'csv２'!AG156)</f>
        <v>0</v>
      </c>
      <c r="AH356" s="18">
        <f t="shared" si="67"/>
        <v>0</v>
      </c>
      <c r="AJ356" s="18">
        <v>355</v>
      </c>
      <c r="AK356" s="18" t="str">
        <f t="shared" si="68"/>
        <v/>
      </c>
      <c r="AL356" s="18" t="str">
        <f t="shared" si="69"/>
        <v/>
      </c>
      <c r="AM356" s="18" t="str">
        <f t="shared" si="70"/>
        <v/>
      </c>
      <c r="AN356" s="18" t="str">
        <f t="shared" si="71"/>
        <v/>
      </c>
      <c r="AO356" s="18" t="e">
        <f t="shared" si="72"/>
        <v>#N/A</v>
      </c>
      <c r="AP356" s="18" t="str">
        <f t="shared" si="73"/>
        <v/>
      </c>
    </row>
    <row r="357" spans="1:42">
      <c r="A357" s="18">
        <f>COUNT(E$2:E357)</f>
        <v>0</v>
      </c>
      <c r="B357" s="18" t="str">
        <f>IF('csv２'!B157="","",'csv２'!B157)</f>
        <v/>
      </c>
      <c r="C357" s="18" t="str">
        <f>IF('csv２'!C157="","",'csv２'!C157)</f>
        <v/>
      </c>
      <c r="D357" s="18" t="str">
        <f>IF('csv２'!D157="","",'csv２'!D157)</f>
        <v/>
      </c>
      <c r="E357" s="18" t="str">
        <f>IF('csv２'!E157="","",'csv２'!E157)</f>
        <v/>
      </c>
      <c r="F357" s="18" t="str">
        <f>IF('csv２'!F157="","",'csv２'!F157)</f>
        <v/>
      </c>
      <c r="G357" s="18" t="str">
        <f>IF('csv２'!G157="","",'csv２'!G157)</f>
        <v/>
      </c>
      <c r="H357" s="18" t="str">
        <f>IF('csv２'!H157="","",'csv２'!H157)</f>
        <v/>
      </c>
      <c r="I357" s="18" t="str">
        <f>IF('csv２'!I157="","",'csv２'!I157)</f>
        <v/>
      </c>
      <c r="J357" s="18" t="str">
        <f>IF('csv２'!J157="","",'csv２'!J157)</f>
        <v/>
      </c>
      <c r="K357" s="18" t="str">
        <f>IF('csv２'!K157="","",'csv２'!K157)</f>
        <v/>
      </c>
      <c r="L357" s="18">
        <f>IF('csv２'!L157="","",'csv２'!L157)</f>
        <v>155</v>
      </c>
      <c r="M357" s="18" t="str">
        <f>IF('csv２'!M157="","",'csv２'!M157)</f>
        <v/>
      </c>
      <c r="N357" s="18" t="str">
        <f>IF('csv２'!N157="","",'csv２'!N157)</f>
        <v/>
      </c>
      <c r="O357" s="18" t="str">
        <f>IF('csv２'!O157="","",'csv２'!O157)</f>
        <v/>
      </c>
      <c r="P357" s="18">
        <f>IF('csv２'!P157="","",'csv２'!P157)</f>
        <v>0</v>
      </c>
      <c r="Q357" s="18">
        <f>IF('csv２'!Q157="","",'csv２'!Q157)</f>
        <v>0</v>
      </c>
      <c r="R357" s="18">
        <f t="shared" si="63"/>
        <v>0</v>
      </c>
      <c r="S357" s="18" t="str">
        <f>IF('csv２'!S157="","",'csv２'!S157)</f>
        <v/>
      </c>
      <c r="T357" s="18">
        <f>IF('csv２'!T157="","",'csv２'!T157)</f>
        <v>0</v>
      </c>
      <c r="U357" s="18">
        <f>IF('csv２'!U157="","",'csv２'!U157)</f>
        <v>0</v>
      </c>
      <c r="V357" s="18">
        <f t="shared" si="64"/>
        <v>0</v>
      </c>
      <c r="W357" s="18" t="str">
        <f>IF('csv２'!W157="","",'csv２'!W157)</f>
        <v/>
      </c>
      <c r="X357" s="18">
        <f>IF('csv２'!X157="","",'csv２'!X157)</f>
        <v>0</v>
      </c>
      <c r="Y357" s="18">
        <f>IF('csv２'!Y157="","",'csv２'!Y157)</f>
        <v>0</v>
      </c>
      <c r="Z357" s="18">
        <f t="shared" si="65"/>
        <v>0</v>
      </c>
      <c r="AA357" s="18" t="str">
        <f>IF('csv２'!AA157="","",'csv２'!AA157)</f>
        <v/>
      </c>
      <c r="AB357" s="18">
        <f>IF('csv２'!AB157="","",'csv２'!AB157)</f>
        <v>0</v>
      </c>
      <c r="AC357" s="18">
        <f>IF('csv２'!AC157="","",'csv２'!AC157)</f>
        <v>0</v>
      </c>
      <c r="AD357" s="18">
        <f t="shared" si="66"/>
        <v>0</v>
      </c>
      <c r="AE357" s="18" t="str">
        <f>IF('csv２'!AE157="","",'csv２'!AE157)</f>
        <v/>
      </c>
      <c r="AF357" s="18">
        <f>IF('csv２'!AF157="","",'csv２'!AF157)</f>
        <v>0</v>
      </c>
      <c r="AG357" s="18">
        <f>IF('csv２'!AG157="","",'csv２'!AG157)</f>
        <v>0</v>
      </c>
      <c r="AH357" s="18">
        <f t="shared" si="67"/>
        <v>0</v>
      </c>
      <c r="AJ357" s="18">
        <v>356</v>
      </c>
      <c r="AK357" s="18" t="str">
        <f t="shared" si="68"/>
        <v/>
      </c>
      <c r="AL357" s="18" t="str">
        <f t="shared" si="69"/>
        <v/>
      </c>
      <c r="AM357" s="18" t="str">
        <f t="shared" si="70"/>
        <v/>
      </c>
      <c r="AN357" s="18" t="str">
        <f t="shared" si="71"/>
        <v/>
      </c>
      <c r="AO357" s="18" t="e">
        <f t="shared" si="72"/>
        <v>#N/A</v>
      </c>
      <c r="AP357" s="18" t="str">
        <f t="shared" si="73"/>
        <v/>
      </c>
    </row>
    <row r="358" spans="1:42">
      <c r="A358" s="18">
        <f>COUNT(E$2:E358)</f>
        <v>0</v>
      </c>
      <c r="B358" s="18" t="str">
        <f>IF('csv２'!B158="","",'csv２'!B158)</f>
        <v/>
      </c>
      <c r="C358" s="18" t="str">
        <f>IF('csv２'!C158="","",'csv２'!C158)</f>
        <v/>
      </c>
      <c r="D358" s="18" t="str">
        <f>IF('csv２'!D158="","",'csv２'!D158)</f>
        <v/>
      </c>
      <c r="E358" s="18" t="str">
        <f>IF('csv２'!E158="","",'csv２'!E158)</f>
        <v/>
      </c>
      <c r="F358" s="18" t="str">
        <f>IF('csv２'!F158="","",'csv２'!F158)</f>
        <v/>
      </c>
      <c r="G358" s="18" t="str">
        <f>IF('csv２'!G158="","",'csv２'!G158)</f>
        <v/>
      </c>
      <c r="H358" s="18" t="str">
        <f>IF('csv２'!H158="","",'csv２'!H158)</f>
        <v/>
      </c>
      <c r="I358" s="18" t="str">
        <f>IF('csv２'!I158="","",'csv２'!I158)</f>
        <v/>
      </c>
      <c r="J358" s="18" t="str">
        <f>IF('csv２'!J158="","",'csv２'!J158)</f>
        <v/>
      </c>
      <c r="K358" s="18" t="str">
        <f>IF('csv２'!K158="","",'csv２'!K158)</f>
        <v/>
      </c>
      <c r="L358" s="18">
        <f>IF('csv２'!L158="","",'csv２'!L158)</f>
        <v>156</v>
      </c>
      <c r="M358" s="18" t="str">
        <f>IF('csv２'!M158="","",'csv２'!M158)</f>
        <v/>
      </c>
      <c r="N358" s="18" t="str">
        <f>IF('csv２'!N158="","",'csv２'!N158)</f>
        <v/>
      </c>
      <c r="O358" s="18" t="str">
        <f>IF('csv２'!O158="","",'csv２'!O158)</f>
        <v/>
      </c>
      <c r="P358" s="18">
        <f>IF('csv２'!P158="","",'csv２'!P158)</f>
        <v>0</v>
      </c>
      <c r="Q358" s="18">
        <f>IF('csv２'!Q158="","",'csv２'!Q158)</f>
        <v>0</v>
      </c>
      <c r="R358" s="18">
        <f t="shared" si="63"/>
        <v>0</v>
      </c>
      <c r="S358" s="18" t="str">
        <f>IF('csv２'!S158="","",'csv２'!S158)</f>
        <v/>
      </c>
      <c r="T358" s="18">
        <f>IF('csv２'!T158="","",'csv２'!T158)</f>
        <v>0</v>
      </c>
      <c r="U358" s="18">
        <f>IF('csv２'!U158="","",'csv２'!U158)</f>
        <v>0</v>
      </c>
      <c r="V358" s="18">
        <f t="shared" si="64"/>
        <v>0</v>
      </c>
      <c r="W358" s="18" t="str">
        <f>IF('csv２'!W158="","",'csv２'!W158)</f>
        <v/>
      </c>
      <c r="X358" s="18">
        <f>IF('csv２'!X158="","",'csv２'!X158)</f>
        <v>0</v>
      </c>
      <c r="Y358" s="18">
        <f>IF('csv２'!Y158="","",'csv２'!Y158)</f>
        <v>0</v>
      </c>
      <c r="Z358" s="18">
        <f t="shared" si="65"/>
        <v>0</v>
      </c>
      <c r="AA358" s="18" t="str">
        <f>IF('csv２'!AA158="","",'csv２'!AA158)</f>
        <v/>
      </c>
      <c r="AB358" s="18">
        <f>IF('csv２'!AB158="","",'csv２'!AB158)</f>
        <v>0</v>
      </c>
      <c r="AC358" s="18">
        <f>IF('csv２'!AC158="","",'csv２'!AC158)</f>
        <v>0</v>
      </c>
      <c r="AD358" s="18">
        <f t="shared" si="66"/>
        <v>0</v>
      </c>
      <c r="AE358" s="18" t="str">
        <f>IF('csv２'!AE158="","",'csv２'!AE158)</f>
        <v/>
      </c>
      <c r="AF358" s="18">
        <f>IF('csv２'!AF158="","",'csv２'!AF158)</f>
        <v>0</v>
      </c>
      <c r="AG358" s="18">
        <f>IF('csv２'!AG158="","",'csv２'!AG158)</f>
        <v>0</v>
      </c>
      <c r="AH358" s="18">
        <f t="shared" si="67"/>
        <v>0</v>
      </c>
      <c r="AJ358" s="18">
        <v>357</v>
      </c>
      <c r="AK358" s="18" t="str">
        <f t="shared" si="68"/>
        <v/>
      </c>
      <c r="AL358" s="18" t="str">
        <f t="shared" si="69"/>
        <v/>
      </c>
      <c r="AM358" s="18" t="str">
        <f t="shared" si="70"/>
        <v/>
      </c>
      <c r="AN358" s="18" t="str">
        <f t="shared" si="71"/>
        <v/>
      </c>
      <c r="AO358" s="18" t="e">
        <f t="shared" si="72"/>
        <v>#N/A</v>
      </c>
      <c r="AP358" s="18" t="str">
        <f t="shared" si="73"/>
        <v/>
      </c>
    </row>
    <row r="359" spans="1:42">
      <c r="A359" s="18">
        <f>COUNT(E$2:E359)</f>
        <v>0</v>
      </c>
      <c r="B359" s="18" t="str">
        <f>IF('csv２'!B159="","",'csv２'!B159)</f>
        <v/>
      </c>
      <c r="C359" s="18" t="str">
        <f>IF('csv２'!C159="","",'csv２'!C159)</f>
        <v/>
      </c>
      <c r="D359" s="18" t="str">
        <f>IF('csv２'!D159="","",'csv２'!D159)</f>
        <v/>
      </c>
      <c r="E359" s="18" t="str">
        <f>IF('csv２'!E159="","",'csv２'!E159)</f>
        <v/>
      </c>
      <c r="F359" s="18" t="str">
        <f>IF('csv２'!F159="","",'csv２'!F159)</f>
        <v/>
      </c>
      <c r="G359" s="18" t="str">
        <f>IF('csv２'!G159="","",'csv２'!G159)</f>
        <v/>
      </c>
      <c r="H359" s="18" t="str">
        <f>IF('csv２'!H159="","",'csv２'!H159)</f>
        <v/>
      </c>
      <c r="I359" s="18" t="str">
        <f>IF('csv２'!I159="","",'csv２'!I159)</f>
        <v/>
      </c>
      <c r="J359" s="18" t="str">
        <f>IF('csv２'!J159="","",'csv２'!J159)</f>
        <v/>
      </c>
      <c r="K359" s="18" t="str">
        <f>IF('csv２'!K159="","",'csv２'!K159)</f>
        <v/>
      </c>
      <c r="L359" s="18">
        <f>IF('csv２'!L159="","",'csv２'!L159)</f>
        <v>157</v>
      </c>
      <c r="M359" s="18" t="str">
        <f>IF('csv２'!M159="","",'csv２'!M159)</f>
        <v/>
      </c>
      <c r="N359" s="18" t="str">
        <f>IF('csv２'!N159="","",'csv２'!N159)</f>
        <v/>
      </c>
      <c r="O359" s="18" t="str">
        <f>IF('csv２'!O159="","",'csv２'!O159)</f>
        <v/>
      </c>
      <c r="P359" s="18">
        <f>IF('csv２'!P159="","",'csv２'!P159)</f>
        <v>0</v>
      </c>
      <c r="Q359" s="18">
        <f>IF('csv２'!Q159="","",'csv２'!Q159)</f>
        <v>0</v>
      </c>
      <c r="R359" s="18">
        <f t="shared" si="63"/>
        <v>0</v>
      </c>
      <c r="S359" s="18" t="str">
        <f>IF('csv２'!S159="","",'csv２'!S159)</f>
        <v/>
      </c>
      <c r="T359" s="18">
        <f>IF('csv２'!T159="","",'csv２'!T159)</f>
        <v>0</v>
      </c>
      <c r="U359" s="18">
        <f>IF('csv２'!U159="","",'csv２'!U159)</f>
        <v>0</v>
      </c>
      <c r="V359" s="18">
        <f t="shared" si="64"/>
        <v>0</v>
      </c>
      <c r="W359" s="18" t="str">
        <f>IF('csv２'!W159="","",'csv２'!W159)</f>
        <v/>
      </c>
      <c r="X359" s="18">
        <f>IF('csv２'!X159="","",'csv２'!X159)</f>
        <v>0</v>
      </c>
      <c r="Y359" s="18">
        <f>IF('csv２'!Y159="","",'csv２'!Y159)</f>
        <v>0</v>
      </c>
      <c r="Z359" s="18">
        <f t="shared" si="65"/>
        <v>0</v>
      </c>
      <c r="AA359" s="18" t="str">
        <f>IF('csv２'!AA159="","",'csv２'!AA159)</f>
        <v/>
      </c>
      <c r="AB359" s="18">
        <f>IF('csv２'!AB159="","",'csv２'!AB159)</f>
        <v>0</v>
      </c>
      <c r="AC359" s="18">
        <f>IF('csv２'!AC159="","",'csv２'!AC159)</f>
        <v>0</v>
      </c>
      <c r="AD359" s="18">
        <f t="shared" si="66"/>
        <v>0</v>
      </c>
      <c r="AE359" s="18" t="str">
        <f>IF('csv２'!AE159="","",'csv２'!AE159)</f>
        <v/>
      </c>
      <c r="AF359" s="18">
        <f>IF('csv２'!AF159="","",'csv２'!AF159)</f>
        <v>0</v>
      </c>
      <c r="AG359" s="18">
        <f>IF('csv２'!AG159="","",'csv２'!AG159)</f>
        <v>0</v>
      </c>
      <c r="AH359" s="18">
        <f t="shared" si="67"/>
        <v>0</v>
      </c>
      <c r="AJ359" s="18">
        <v>358</v>
      </c>
      <c r="AK359" s="18" t="str">
        <f t="shared" si="68"/>
        <v/>
      </c>
      <c r="AL359" s="18" t="str">
        <f t="shared" si="69"/>
        <v/>
      </c>
      <c r="AM359" s="18" t="str">
        <f t="shared" si="70"/>
        <v/>
      </c>
      <c r="AN359" s="18" t="str">
        <f t="shared" si="71"/>
        <v/>
      </c>
      <c r="AO359" s="18" t="e">
        <f t="shared" si="72"/>
        <v>#N/A</v>
      </c>
      <c r="AP359" s="18" t="str">
        <f t="shared" si="73"/>
        <v/>
      </c>
    </row>
    <row r="360" spans="1:42">
      <c r="A360" s="18">
        <f>COUNT(E$2:E360)</f>
        <v>0</v>
      </c>
      <c r="B360" s="18" t="str">
        <f>IF('csv２'!B160="","",'csv２'!B160)</f>
        <v/>
      </c>
      <c r="C360" s="18" t="str">
        <f>IF('csv２'!C160="","",'csv２'!C160)</f>
        <v/>
      </c>
      <c r="D360" s="18" t="str">
        <f>IF('csv２'!D160="","",'csv２'!D160)</f>
        <v/>
      </c>
      <c r="E360" s="18" t="str">
        <f>IF('csv２'!E160="","",'csv２'!E160)</f>
        <v/>
      </c>
      <c r="F360" s="18" t="str">
        <f>IF('csv２'!F160="","",'csv２'!F160)</f>
        <v/>
      </c>
      <c r="G360" s="18" t="str">
        <f>IF('csv２'!G160="","",'csv２'!G160)</f>
        <v/>
      </c>
      <c r="H360" s="18" t="str">
        <f>IF('csv２'!H160="","",'csv２'!H160)</f>
        <v/>
      </c>
      <c r="I360" s="18" t="str">
        <f>IF('csv２'!I160="","",'csv２'!I160)</f>
        <v/>
      </c>
      <c r="J360" s="18" t="str">
        <f>IF('csv２'!J160="","",'csv２'!J160)</f>
        <v/>
      </c>
      <c r="K360" s="18" t="str">
        <f>IF('csv２'!K160="","",'csv２'!K160)</f>
        <v/>
      </c>
      <c r="L360" s="18">
        <f>IF('csv２'!L160="","",'csv２'!L160)</f>
        <v>158</v>
      </c>
      <c r="M360" s="18" t="str">
        <f>IF('csv２'!M160="","",'csv２'!M160)</f>
        <v/>
      </c>
      <c r="N360" s="18" t="str">
        <f>IF('csv２'!N160="","",'csv２'!N160)</f>
        <v/>
      </c>
      <c r="O360" s="18" t="str">
        <f>IF('csv２'!O160="","",'csv２'!O160)</f>
        <v/>
      </c>
      <c r="P360" s="18">
        <f>IF('csv２'!P160="","",'csv２'!P160)</f>
        <v>0</v>
      </c>
      <c r="Q360" s="18">
        <f>IF('csv２'!Q160="","",'csv２'!Q160)</f>
        <v>0</v>
      </c>
      <c r="R360" s="18">
        <f t="shared" si="63"/>
        <v>0</v>
      </c>
      <c r="S360" s="18" t="str">
        <f>IF('csv２'!S160="","",'csv２'!S160)</f>
        <v/>
      </c>
      <c r="T360" s="18">
        <f>IF('csv２'!T160="","",'csv２'!T160)</f>
        <v>0</v>
      </c>
      <c r="U360" s="18">
        <f>IF('csv２'!U160="","",'csv２'!U160)</f>
        <v>0</v>
      </c>
      <c r="V360" s="18">
        <f t="shared" si="64"/>
        <v>0</v>
      </c>
      <c r="W360" s="18" t="str">
        <f>IF('csv２'!W160="","",'csv２'!W160)</f>
        <v/>
      </c>
      <c r="X360" s="18">
        <f>IF('csv２'!X160="","",'csv２'!X160)</f>
        <v>0</v>
      </c>
      <c r="Y360" s="18">
        <f>IF('csv２'!Y160="","",'csv２'!Y160)</f>
        <v>0</v>
      </c>
      <c r="Z360" s="18">
        <f t="shared" si="65"/>
        <v>0</v>
      </c>
      <c r="AA360" s="18" t="str">
        <f>IF('csv２'!AA160="","",'csv２'!AA160)</f>
        <v/>
      </c>
      <c r="AB360" s="18">
        <f>IF('csv２'!AB160="","",'csv２'!AB160)</f>
        <v>0</v>
      </c>
      <c r="AC360" s="18">
        <f>IF('csv２'!AC160="","",'csv２'!AC160)</f>
        <v>0</v>
      </c>
      <c r="AD360" s="18">
        <f t="shared" si="66"/>
        <v>0</v>
      </c>
      <c r="AE360" s="18" t="str">
        <f>IF('csv２'!AE160="","",'csv２'!AE160)</f>
        <v/>
      </c>
      <c r="AF360" s="18">
        <f>IF('csv２'!AF160="","",'csv２'!AF160)</f>
        <v>0</v>
      </c>
      <c r="AG360" s="18">
        <f>IF('csv２'!AG160="","",'csv２'!AG160)</f>
        <v>0</v>
      </c>
      <c r="AH360" s="18">
        <f t="shared" si="67"/>
        <v>0</v>
      </c>
      <c r="AJ360" s="18">
        <v>359</v>
      </c>
      <c r="AK360" s="18" t="str">
        <f t="shared" si="68"/>
        <v/>
      </c>
      <c r="AL360" s="18" t="str">
        <f t="shared" si="69"/>
        <v/>
      </c>
      <c r="AM360" s="18" t="str">
        <f t="shared" si="70"/>
        <v/>
      </c>
      <c r="AN360" s="18" t="str">
        <f t="shared" si="71"/>
        <v/>
      </c>
      <c r="AO360" s="18" t="e">
        <f t="shared" si="72"/>
        <v>#N/A</v>
      </c>
      <c r="AP360" s="18" t="str">
        <f t="shared" si="73"/>
        <v/>
      </c>
    </row>
    <row r="361" spans="1:42">
      <c r="A361" s="18">
        <f>COUNT(E$2:E361)</f>
        <v>0</v>
      </c>
      <c r="B361" s="18" t="str">
        <f>IF('csv２'!B161="","",'csv２'!B161)</f>
        <v/>
      </c>
      <c r="C361" s="18" t="str">
        <f>IF('csv２'!C161="","",'csv２'!C161)</f>
        <v/>
      </c>
      <c r="D361" s="18" t="str">
        <f>IF('csv２'!D161="","",'csv２'!D161)</f>
        <v/>
      </c>
      <c r="E361" s="18" t="str">
        <f>IF('csv２'!E161="","",'csv２'!E161)</f>
        <v/>
      </c>
      <c r="F361" s="18" t="str">
        <f>IF('csv２'!F161="","",'csv２'!F161)</f>
        <v/>
      </c>
      <c r="G361" s="18" t="str">
        <f>IF('csv２'!G161="","",'csv２'!G161)</f>
        <v/>
      </c>
      <c r="H361" s="18" t="str">
        <f>IF('csv２'!H161="","",'csv２'!H161)</f>
        <v/>
      </c>
      <c r="I361" s="18" t="str">
        <f>IF('csv２'!I161="","",'csv２'!I161)</f>
        <v/>
      </c>
      <c r="J361" s="18" t="str">
        <f>IF('csv２'!J161="","",'csv２'!J161)</f>
        <v/>
      </c>
      <c r="K361" s="18" t="str">
        <f>IF('csv２'!K161="","",'csv２'!K161)</f>
        <v/>
      </c>
      <c r="L361" s="18">
        <f>IF('csv２'!L161="","",'csv２'!L161)</f>
        <v>159</v>
      </c>
      <c r="M361" s="18" t="str">
        <f>IF('csv２'!M161="","",'csv２'!M161)</f>
        <v/>
      </c>
      <c r="N361" s="18" t="str">
        <f>IF('csv２'!N161="","",'csv２'!N161)</f>
        <v/>
      </c>
      <c r="O361" s="18" t="str">
        <f>IF('csv２'!O161="","",'csv２'!O161)</f>
        <v/>
      </c>
      <c r="P361" s="18">
        <f>IF('csv２'!P161="","",'csv２'!P161)</f>
        <v>0</v>
      </c>
      <c r="Q361" s="18">
        <f>IF('csv２'!Q161="","",'csv２'!Q161)</f>
        <v>0</v>
      </c>
      <c r="R361" s="18">
        <f t="shared" si="63"/>
        <v>0</v>
      </c>
      <c r="S361" s="18" t="str">
        <f>IF('csv２'!S161="","",'csv２'!S161)</f>
        <v/>
      </c>
      <c r="T361" s="18">
        <f>IF('csv２'!T161="","",'csv２'!T161)</f>
        <v>0</v>
      </c>
      <c r="U361" s="18">
        <f>IF('csv２'!U161="","",'csv２'!U161)</f>
        <v>0</v>
      </c>
      <c r="V361" s="18">
        <f t="shared" si="64"/>
        <v>0</v>
      </c>
      <c r="W361" s="18" t="str">
        <f>IF('csv２'!W161="","",'csv２'!W161)</f>
        <v/>
      </c>
      <c r="X361" s="18">
        <f>IF('csv２'!X161="","",'csv２'!X161)</f>
        <v>0</v>
      </c>
      <c r="Y361" s="18">
        <f>IF('csv２'!Y161="","",'csv２'!Y161)</f>
        <v>0</v>
      </c>
      <c r="Z361" s="18">
        <f t="shared" si="65"/>
        <v>0</v>
      </c>
      <c r="AA361" s="18" t="str">
        <f>IF('csv２'!AA161="","",'csv２'!AA161)</f>
        <v/>
      </c>
      <c r="AB361" s="18">
        <f>IF('csv２'!AB161="","",'csv２'!AB161)</f>
        <v>0</v>
      </c>
      <c r="AC361" s="18">
        <f>IF('csv２'!AC161="","",'csv２'!AC161)</f>
        <v>0</v>
      </c>
      <c r="AD361" s="18">
        <f t="shared" si="66"/>
        <v>0</v>
      </c>
      <c r="AE361" s="18" t="str">
        <f>IF('csv２'!AE161="","",'csv２'!AE161)</f>
        <v/>
      </c>
      <c r="AF361" s="18">
        <f>IF('csv２'!AF161="","",'csv２'!AF161)</f>
        <v>0</v>
      </c>
      <c r="AG361" s="18">
        <f>IF('csv２'!AG161="","",'csv２'!AG161)</f>
        <v>0</v>
      </c>
      <c r="AH361" s="18">
        <f t="shared" si="67"/>
        <v>0</v>
      </c>
      <c r="AJ361" s="18">
        <v>360</v>
      </c>
      <c r="AK361" s="18" t="str">
        <f t="shared" si="68"/>
        <v/>
      </c>
      <c r="AL361" s="18" t="str">
        <f t="shared" si="69"/>
        <v/>
      </c>
      <c r="AM361" s="18" t="str">
        <f t="shared" si="70"/>
        <v/>
      </c>
      <c r="AN361" s="18" t="str">
        <f t="shared" si="71"/>
        <v/>
      </c>
      <c r="AO361" s="18" t="e">
        <f t="shared" si="72"/>
        <v>#N/A</v>
      </c>
      <c r="AP361" s="18" t="str">
        <f t="shared" si="73"/>
        <v/>
      </c>
    </row>
    <row r="362" spans="1:42">
      <c r="A362" s="18">
        <f>COUNT(E$2:E362)</f>
        <v>0</v>
      </c>
      <c r="B362" s="18" t="str">
        <f>IF('csv２'!B162="","",'csv２'!B162)</f>
        <v/>
      </c>
      <c r="C362" s="18" t="str">
        <f>IF('csv２'!C162="","",'csv２'!C162)</f>
        <v/>
      </c>
      <c r="D362" s="18" t="str">
        <f>IF('csv２'!D162="","",'csv２'!D162)</f>
        <v/>
      </c>
      <c r="E362" s="18" t="str">
        <f>IF('csv２'!E162="","",'csv２'!E162)</f>
        <v/>
      </c>
      <c r="F362" s="18" t="str">
        <f>IF('csv２'!F162="","",'csv２'!F162)</f>
        <v/>
      </c>
      <c r="G362" s="18" t="str">
        <f>IF('csv２'!G162="","",'csv２'!G162)</f>
        <v/>
      </c>
      <c r="H362" s="18" t="str">
        <f>IF('csv２'!H162="","",'csv２'!H162)</f>
        <v/>
      </c>
      <c r="I362" s="18" t="str">
        <f>IF('csv２'!I162="","",'csv２'!I162)</f>
        <v/>
      </c>
      <c r="J362" s="18" t="str">
        <f>IF('csv２'!J162="","",'csv２'!J162)</f>
        <v/>
      </c>
      <c r="K362" s="18" t="str">
        <f>IF('csv２'!K162="","",'csv２'!K162)</f>
        <v/>
      </c>
      <c r="L362" s="18">
        <f>IF('csv２'!L162="","",'csv２'!L162)</f>
        <v>160</v>
      </c>
      <c r="M362" s="18" t="str">
        <f>IF('csv２'!M162="","",'csv２'!M162)</f>
        <v/>
      </c>
      <c r="N362" s="18" t="str">
        <f>IF('csv２'!N162="","",'csv２'!N162)</f>
        <v/>
      </c>
      <c r="O362" s="18" t="str">
        <f>IF('csv２'!O162="","",'csv２'!O162)</f>
        <v/>
      </c>
      <c r="P362" s="18">
        <f>IF('csv２'!P162="","",'csv２'!P162)</f>
        <v>0</v>
      </c>
      <c r="Q362" s="18">
        <f>IF('csv２'!Q162="","",'csv２'!Q162)</f>
        <v>0</v>
      </c>
      <c r="R362" s="18">
        <f t="shared" si="63"/>
        <v>0</v>
      </c>
      <c r="S362" s="18" t="str">
        <f>IF('csv２'!S162="","",'csv２'!S162)</f>
        <v/>
      </c>
      <c r="T362" s="18">
        <f>IF('csv２'!T162="","",'csv２'!T162)</f>
        <v>0</v>
      </c>
      <c r="U362" s="18">
        <f>IF('csv２'!U162="","",'csv２'!U162)</f>
        <v>0</v>
      </c>
      <c r="V362" s="18">
        <f t="shared" si="64"/>
        <v>0</v>
      </c>
      <c r="W362" s="18" t="str">
        <f>IF('csv２'!W162="","",'csv２'!W162)</f>
        <v/>
      </c>
      <c r="X362" s="18">
        <f>IF('csv２'!X162="","",'csv２'!X162)</f>
        <v>0</v>
      </c>
      <c r="Y362" s="18">
        <f>IF('csv２'!Y162="","",'csv２'!Y162)</f>
        <v>0</v>
      </c>
      <c r="Z362" s="18">
        <f t="shared" si="65"/>
        <v>0</v>
      </c>
      <c r="AA362" s="18" t="str">
        <f>IF('csv２'!AA162="","",'csv２'!AA162)</f>
        <v/>
      </c>
      <c r="AB362" s="18">
        <f>IF('csv２'!AB162="","",'csv２'!AB162)</f>
        <v>0</v>
      </c>
      <c r="AC362" s="18">
        <f>IF('csv２'!AC162="","",'csv２'!AC162)</f>
        <v>0</v>
      </c>
      <c r="AD362" s="18">
        <f t="shared" si="66"/>
        <v>0</v>
      </c>
      <c r="AE362" s="18" t="str">
        <f>IF('csv２'!AE162="","",'csv２'!AE162)</f>
        <v/>
      </c>
      <c r="AF362" s="18">
        <f>IF('csv２'!AF162="","",'csv２'!AF162)</f>
        <v>0</v>
      </c>
      <c r="AG362" s="18">
        <f>IF('csv２'!AG162="","",'csv２'!AG162)</f>
        <v>0</v>
      </c>
      <c r="AH362" s="18">
        <f t="shared" si="67"/>
        <v>0</v>
      </c>
      <c r="AJ362" s="18">
        <v>361</v>
      </c>
      <c r="AK362" s="18" t="str">
        <f t="shared" si="68"/>
        <v/>
      </c>
      <c r="AL362" s="18" t="str">
        <f t="shared" si="69"/>
        <v/>
      </c>
      <c r="AM362" s="18" t="str">
        <f t="shared" si="70"/>
        <v/>
      </c>
      <c r="AN362" s="18" t="str">
        <f t="shared" si="71"/>
        <v/>
      </c>
      <c r="AO362" s="18" t="e">
        <f t="shared" si="72"/>
        <v>#N/A</v>
      </c>
      <c r="AP362" s="18" t="str">
        <f t="shared" si="73"/>
        <v/>
      </c>
    </row>
    <row r="363" spans="1:42">
      <c r="A363" s="18">
        <f>COUNT(E$2:E363)</f>
        <v>0</v>
      </c>
      <c r="B363" s="18" t="str">
        <f>IF('csv２'!B163="","",'csv２'!B163)</f>
        <v/>
      </c>
      <c r="C363" s="18" t="str">
        <f>IF('csv２'!C163="","",'csv２'!C163)</f>
        <v/>
      </c>
      <c r="D363" s="18" t="str">
        <f>IF('csv２'!D163="","",'csv２'!D163)</f>
        <v/>
      </c>
      <c r="E363" s="18" t="str">
        <f>IF('csv２'!E163="","",'csv２'!E163)</f>
        <v/>
      </c>
      <c r="F363" s="18" t="str">
        <f>IF('csv２'!F163="","",'csv２'!F163)</f>
        <v/>
      </c>
      <c r="G363" s="18" t="str">
        <f>IF('csv２'!G163="","",'csv２'!G163)</f>
        <v/>
      </c>
      <c r="H363" s="18" t="str">
        <f>IF('csv２'!H163="","",'csv２'!H163)</f>
        <v/>
      </c>
      <c r="I363" s="18" t="str">
        <f>IF('csv２'!I163="","",'csv２'!I163)</f>
        <v/>
      </c>
      <c r="J363" s="18" t="str">
        <f>IF('csv２'!J163="","",'csv２'!J163)</f>
        <v/>
      </c>
      <c r="K363" s="18" t="str">
        <f>IF('csv２'!K163="","",'csv２'!K163)</f>
        <v/>
      </c>
      <c r="L363" s="18">
        <f>IF('csv２'!L163="","",'csv２'!L163)</f>
        <v>161</v>
      </c>
      <c r="M363" s="18" t="str">
        <f>IF('csv２'!M163="","",'csv２'!M163)</f>
        <v/>
      </c>
      <c r="N363" s="18" t="str">
        <f>IF('csv２'!N163="","",'csv２'!N163)</f>
        <v/>
      </c>
      <c r="O363" s="18" t="str">
        <f>IF('csv２'!O163="","",'csv２'!O163)</f>
        <v/>
      </c>
      <c r="P363" s="18">
        <f>IF('csv２'!P163="","",'csv２'!P163)</f>
        <v>0</v>
      </c>
      <c r="Q363" s="18">
        <f>IF('csv２'!Q163="","",'csv２'!Q163)</f>
        <v>0</v>
      </c>
      <c r="R363" s="18">
        <f t="shared" si="63"/>
        <v>0</v>
      </c>
      <c r="S363" s="18" t="str">
        <f>IF('csv２'!S163="","",'csv２'!S163)</f>
        <v/>
      </c>
      <c r="T363" s="18">
        <f>IF('csv２'!T163="","",'csv２'!T163)</f>
        <v>0</v>
      </c>
      <c r="U363" s="18">
        <f>IF('csv２'!U163="","",'csv２'!U163)</f>
        <v>0</v>
      </c>
      <c r="V363" s="18">
        <f t="shared" si="64"/>
        <v>0</v>
      </c>
      <c r="W363" s="18" t="str">
        <f>IF('csv２'!W163="","",'csv２'!W163)</f>
        <v/>
      </c>
      <c r="X363" s="18">
        <f>IF('csv２'!X163="","",'csv２'!X163)</f>
        <v>0</v>
      </c>
      <c r="Y363" s="18">
        <f>IF('csv２'!Y163="","",'csv２'!Y163)</f>
        <v>0</v>
      </c>
      <c r="Z363" s="18">
        <f t="shared" si="65"/>
        <v>0</v>
      </c>
      <c r="AA363" s="18" t="str">
        <f>IF('csv２'!AA163="","",'csv２'!AA163)</f>
        <v/>
      </c>
      <c r="AB363" s="18">
        <f>IF('csv２'!AB163="","",'csv２'!AB163)</f>
        <v>0</v>
      </c>
      <c r="AC363" s="18">
        <f>IF('csv２'!AC163="","",'csv２'!AC163)</f>
        <v>0</v>
      </c>
      <c r="AD363" s="18">
        <f t="shared" si="66"/>
        <v>0</v>
      </c>
      <c r="AE363" s="18" t="str">
        <f>IF('csv２'!AE163="","",'csv２'!AE163)</f>
        <v/>
      </c>
      <c r="AF363" s="18">
        <f>IF('csv２'!AF163="","",'csv２'!AF163)</f>
        <v>0</v>
      </c>
      <c r="AG363" s="18">
        <f>IF('csv２'!AG163="","",'csv２'!AG163)</f>
        <v>0</v>
      </c>
      <c r="AH363" s="18">
        <f t="shared" si="67"/>
        <v>0</v>
      </c>
      <c r="AJ363" s="18">
        <v>362</v>
      </c>
      <c r="AK363" s="18" t="str">
        <f t="shared" si="68"/>
        <v/>
      </c>
      <c r="AL363" s="18" t="str">
        <f t="shared" si="69"/>
        <v/>
      </c>
      <c r="AM363" s="18" t="str">
        <f t="shared" si="70"/>
        <v/>
      </c>
      <c r="AN363" s="18" t="str">
        <f t="shared" si="71"/>
        <v/>
      </c>
      <c r="AO363" s="18" t="e">
        <f t="shared" si="72"/>
        <v>#N/A</v>
      </c>
      <c r="AP363" s="18" t="str">
        <f t="shared" si="73"/>
        <v/>
      </c>
    </row>
    <row r="364" spans="1:42">
      <c r="A364" s="18">
        <f>COUNT(E$2:E364)</f>
        <v>0</v>
      </c>
      <c r="B364" s="18" t="str">
        <f>IF('csv２'!B164="","",'csv２'!B164)</f>
        <v/>
      </c>
      <c r="C364" s="18" t="str">
        <f>IF('csv２'!C164="","",'csv２'!C164)</f>
        <v/>
      </c>
      <c r="D364" s="18" t="str">
        <f>IF('csv２'!D164="","",'csv２'!D164)</f>
        <v/>
      </c>
      <c r="E364" s="18" t="str">
        <f>IF('csv２'!E164="","",'csv２'!E164)</f>
        <v/>
      </c>
      <c r="F364" s="18" t="str">
        <f>IF('csv２'!F164="","",'csv２'!F164)</f>
        <v/>
      </c>
      <c r="G364" s="18" t="str">
        <f>IF('csv２'!G164="","",'csv２'!G164)</f>
        <v/>
      </c>
      <c r="H364" s="18" t="str">
        <f>IF('csv２'!H164="","",'csv２'!H164)</f>
        <v/>
      </c>
      <c r="I364" s="18" t="str">
        <f>IF('csv２'!I164="","",'csv２'!I164)</f>
        <v/>
      </c>
      <c r="J364" s="18" t="str">
        <f>IF('csv２'!J164="","",'csv２'!J164)</f>
        <v/>
      </c>
      <c r="K364" s="18" t="str">
        <f>IF('csv２'!K164="","",'csv２'!K164)</f>
        <v/>
      </c>
      <c r="L364" s="18">
        <f>IF('csv２'!L164="","",'csv２'!L164)</f>
        <v>162</v>
      </c>
      <c r="M364" s="18" t="str">
        <f>IF('csv２'!M164="","",'csv２'!M164)</f>
        <v/>
      </c>
      <c r="N364" s="18" t="str">
        <f>IF('csv２'!N164="","",'csv２'!N164)</f>
        <v/>
      </c>
      <c r="O364" s="18" t="str">
        <f>IF('csv２'!O164="","",'csv２'!O164)</f>
        <v/>
      </c>
      <c r="P364" s="18">
        <f>IF('csv２'!P164="","",'csv２'!P164)</f>
        <v>0</v>
      </c>
      <c r="Q364" s="18">
        <f>IF('csv２'!Q164="","",'csv２'!Q164)</f>
        <v>0</v>
      </c>
      <c r="R364" s="18">
        <f t="shared" si="63"/>
        <v>0</v>
      </c>
      <c r="S364" s="18" t="str">
        <f>IF('csv２'!S164="","",'csv２'!S164)</f>
        <v/>
      </c>
      <c r="T364" s="18">
        <f>IF('csv２'!T164="","",'csv２'!T164)</f>
        <v>0</v>
      </c>
      <c r="U364" s="18">
        <f>IF('csv２'!U164="","",'csv２'!U164)</f>
        <v>0</v>
      </c>
      <c r="V364" s="18">
        <f t="shared" si="64"/>
        <v>0</v>
      </c>
      <c r="W364" s="18" t="str">
        <f>IF('csv２'!W164="","",'csv２'!W164)</f>
        <v/>
      </c>
      <c r="X364" s="18">
        <f>IF('csv２'!X164="","",'csv２'!X164)</f>
        <v>0</v>
      </c>
      <c r="Y364" s="18">
        <f>IF('csv２'!Y164="","",'csv２'!Y164)</f>
        <v>0</v>
      </c>
      <c r="Z364" s="18">
        <f t="shared" si="65"/>
        <v>0</v>
      </c>
      <c r="AA364" s="18" t="str">
        <f>IF('csv２'!AA164="","",'csv２'!AA164)</f>
        <v/>
      </c>
      <c r="AB364" s="18">
        <f>IF('csv２'!AB164="","",'csv２'!AB164)</f>
        <v>0</v>
      </c>
      <c r="AC364" s="18">
        <f>IF('csv２'!AC164="","",'csv２'!AC164)</f>
        <v>0</v>
      </c>
      <c r="AD364" s="18">
        <f t="shared" si="66"/>
        <v>0</v>
      </c>
      <c r="AE364" s="18" t="str">
        <f>IF('csv２'!AE164="","",'csv２'!AE164)</f>
        <v/>
      </c>
      <c r="AF364" s="18">
        <f>IF('csv２'!AF164="","",'csv２'!AF164)</f>
        <v>0</v>
      </c>
      <c r="AG364" s="18">
        <f>IF('csv２'!AG164="","",'csv２'!AG164)</f>
        <v>0</v>
      </c>
      <c r="AH364" s="18">
        <f t="shared" si="67"/>
        <v>0</v>
      </c>
      <c r="AJ364" s="18">
        <v>363</v>
      </c>
      <c r="AK364" s="18" t="str">
        <f t="shared" si="68"/>
        <v/>
      </c>
      <c r="AL364" s="18" t="str">
        <f t="shared" si="69"/>
        <v/>
      </c>
      <c r="AM364" s="18" t="str">
        <f t="shared" si="70"/>
        <v/>
      </c>
      <c r="AN364" s="18" t="str">
        <f t="shared" si="71"/>
        <v/>
      </c>
      <c r="AO364" s="18" t="e">
        <f t="shared" si="72"/>
        <v>#N/A</v>
      </c>
      <c r="AP364" s="18" t="str">
        <f t="shared" si="73"/>
        <v/>
      </c>
    </row>
    <row r="365" spans="1:42">
      <c r="A365" s="18">
        <f>COUNT(E$2:E365)</f>
        <v>0</v>
      </c>
      <c r="B365" s="18" t="str">
        <f>IF('csv２'!B165="","",'csv２'!B165)</f>
        <v/>
      </c>
      <c r="C365" s="18" t="str">
        <f>IF('csv２'!C165="","",'csv２'!C165)</f>
        <v/>
      </c>
      <c r="D365" s="18" t="str">
        <f>IF('csv２'!D165="","",'csv２'!D165)</f>
        <v/>
      </c>
      <c r="E365" s="18" t="str">
        <f>IF('csv２'!E165="","",'csv２'!E165)</f>
        <v/>
      </c>
      <c r="F365" s="18" t="str">
        <f>IF('csv２'!F165="","",'csv２'!F165)</f>
        <v/>
      </c>
      <c r="G365" s="18" t="str">
        <f>IF('csv２'!G165="","",'csv２'!G165)</f>
        <v/>
      </c>
      <c r="H365" s="18" t="str">
        <f>IF('csv２'!H165="","",'csv２'!H165)</f>
        <v/>
      </c>
      <c r="I365" s="18" t="str">
        <f>IF('csv２'!I165="","",'csv２'!I165)</f>
        <v/>
      </c>
      <c r="J365" s="18" t="str">
        <f>IF('csv２'!J165="","",'csv２'!J165)</f>
        <v/>
      </c>
      <c r="K365" s="18" t="str">
        <f>IF('csv２'!K165="","",'csv２'!K165)</f>
        <v/>
      </c>
      <c r="L365" s="18">
        <f>IF('csv２'!L165="","",'csv２'!L165)</f>
        <v>163</v>
      </c>
      <c r="M365" s="18" t="str">
        <f>IF('csv２'!M165="","",'csv２'!M165)</f>
        <v/>
      </c>
      <c r="N365" s="18" t="str">
        <f>IF('csv２'!N165="","",'csv２'!N165)</f>
        <v/>
      </c>
      <c r="O365" s="18" t="str">
        <f>IF('csv２'!O165="","",'csv２'!O165)</f>
        <v/>
      </c>
      <c r="P365" s="18">
        <f>IF('csv２'!P165="","",'csv２'!P165)</f>
        <v>0</v>
      </c>
      <c r="Q365" s="18">
        <f>IF('csv２'!Q165="","",'csv２'!Q165)</f>
        <v>0</v>
      </c>
      <c r="R365" s="18">
        <f t="shared" si="63"/>
        <v>0</v>
      </c>
      <c r="S365" s="18" t="str">
        <f>IF('csv２'!S165="","",'csv２'!S165)</f>
        <v/>
      </c>
      <c r="T365" s="18">
        <f>IF('csv２'!T165="","",'csv２'!T165)</f>
        <v>0</v>
      </c>
      <c r="U365" s="18">
        <f>IF('csv２'!U165="","",'csv２'!U165)</f>
        <v>0</v>
      </c>
      <c r="V365" s="18">
        <f t="shared" si="64"/>
        <v>0</v>
      </c>
      <c r="W365" s="18" t="str">
        <f>IF('csv２'!W165="","",'csv２'!W165)</f>
        <v/>
      </c>
      <c r="X365" s="18">
        <f>IF('csv２'!X165="","",'csv２'!X165)</f>
        <v>0</v>
      </c>
      <c r="Y365" s="18">
        <f>IF('csv２'!Y165="","",'csv２'!Y165)</f>
        <v>0</v>
      </c>
      <c r="Z365" s="18">
        <f t="shared" si="65"/>
        <v>0</v>
      </c>
      <c r="AA365" s="18" t="str">
        <f>IF('csv２'!AA165="","",'csv２'!AA165)</f>
        <v/>
      </c>
      <c r="AB365" s="18">
        <f>IF('csv２'!AB165="","",'csv２'!AB165)</f>
        <v>0</v>
      </c>
      <c r="AC365" s="18">
        <f>IF('csv２'!AC165="","",'csv２'!AC165)</f>
        <v>0</v>
      </c>
      <c r="AD365" s="18">
        <f t="shared" si="66"/>
        <v>0</v>
      </c>
      <c r="AE365" s="18" t="str">
        <f>IF('csv２'!AE165="","",'csv２'!AE165)</f>
        <v/>
      </c>
      <c r="AF365" s="18">
        <f>IF('csv２'!AF165="","",'csv２'!AF165)</f>
        <v>0</v>
      </c>
      <c r="AG365" s="18">
        <f>IF('csv２'!AG165="","",'csv２'!AG165)</f>
        <v>0</v>
      </c>
      <c r="AH365" s="18">
        <f t="shared" si="67"/>
        <v>0</v>
      </c>
      <c r="AJ365" s="18">
        <v>364</v>
      </c>
      <c r="AK365" s="18" t="str">
        <f t="shared" si="68"/>
        <v/>
      </c>
      <c r="AL365" s="18" t="str">
        <f t="shared" si="69"/>
        <v/>
      </c>
      <c r="AM365" s="18" t="str">
        <f t="shared" si="70"/>
        <v/>
      </c>
      <c r="AN365" s="18" t="str">
        <f t="shared" si="71"/>
        <v/>
      </c>
      <c r="AO365" s="18" t="e">
        <f t="shared" si="72"/>
        <v>#N/A</v>
      </c>
      <c r="AP365" s="18" t="str">
        <f t="shared" si="73"/>
        <v/>
      </c>
    </row>
    <row r="366" spans="1:42">
      <c r="A366" s="18">
        <f>COUNT(E$2:E366)</f>
        <v>0</v>
      </c>
      <c r="B366" s="18" t="str">
        <f>IF('csv２'!B166="","",'csv２'!B166)</f>
        <v/>
      </c>
      <c r="C366" s="18" t="str">
        <f>IF('csv２'!C166="","",'csv２'!C166)</f>
        <v/>
      </c>
      <c r="D366" s="18" t="str">
        <f>IF('csv２'!D166="","",'csv２'!D166)</f>
        <v/>
      </c>
      <c r="E366" s="18" t="str">
        <f>IF('csv２'!E166="","",'csv２'!E166)</f>
        <v/>
      </c>
      <c r="F366" s="18" t="str">
        <f>IF('csv２'!F166="","",'csv２'!F166)</f>
        <v/>
      </c>
      <c r="G366" s="18" t="str">
        <f>IF('csv２'!G166="","",'csv２'!G166)</f>
        <v/>
      </c>
      <c r="H366" s="18" t="str">
        <f>IF('csv２'!H166="","",'csv２'!H166)</f>
        <v/>
      </c>
      <c r="I366" s="18" t="str">
        <f>IF('csv２'!I166="","",'csv２'!I166)</f>
        <v/>
      </c>
      <c r="J366" s="18" t="str">
        <f>IF('csv２'!J166="","",'csv２'!J166)</f>
        <v/>
      </c>
      <c r="K366" s="18" t="str">
        <f>IF('csv２'!K166="","",'csv２'!K166)</f>
        <v/>
      </c>
      <c r="L366" s="18">
        <f>IF('csv２'!L166="","",'csv２'!L166)</f>
        <v>164</v>
      </c>
      <c r="M366" s="18" t="str">
        <f>IF('csv２'!M166="","",'csv２'!M166)</f>
        <v/>
      </c>
      <c r="N366" s="18" t="str">
        <f>IF('csv２'!N166="","",'csv２'!N166)</f>
        <v/>
      </c>
      <c r="O366" s="18" t="str">
        <f>IF('csv２'!O166="","",'csv２'!O166)</f>
        <v/>
      </c>
      <c r="P366" s="18">
        <f>IF('csv２'!P166="","",'csv２'!P166)</f>
        <v>0</v>
      </c>
      <c r="Q366" s="18">
        <f>IF('csv２'!Q166="","",'csv２'!Q166)</f>
        <v>0</v>
      </c>
      <c r="R366" s="18">
        <f t="shared" si="63"/>
        <v>0</v>
      </c>
      <c r="S366" s="18" t="str">
        <f>IF('csv２'!S166="","",'csv２'!S166)</f>
        <v/>
      </c>
      <c r="T366" s="18">
        <f>IF('csv２'!T166="","",'csv２'!T166)</f>
        <v>0</v>
      </c>
      <c r="U366" s="18">
        <f>IF('csv２'!U166="","",'csv２'!U166)</f>
        <v>0</v>
      </c>
      <c r="V366" s="18">
        <f t="shared" si="64"/>
        <v>0</v>
      </c>
      <c r="W366" s="18" t="str">
        <f>IF('csv２'!W166="","",'csv２'!W166)</f>
        <v/>
      </c>
      <c r="X366" s="18">
        <f>IF('csv２'!X166="","",'csv２'!X166)</f>
        <v>0</v>
      </c>
      <c r="Y366" s="18">
        <f>IF('csv２'!Y166="","",'csv２'!Y166)</f>
        <v>0</v>
      </c>
      <c r="Z366" s="18">
        <f t="shared" si="65"/>
        <v>0</v>
      </c>
      <c r="AA366" s="18" t="str">
        <f>IF('csv２'!AA166="","",'csv２'!AA166)</f>
        <v/>
      </c>
      <c r="AB366" s="18">
        <f>IF('csv２'!AB166="","",'csv２'!AB166)</f>
        <v>0</v>
      </c>
      <c r="AC366" s="18">
        <f>IF('csv２'!AC166="","",'csv２'!AC166)</f>
        <v>0</v>
      </c>
      <c r="AD366" s="18">
        <f t="shared" si="66"/>
        <v>0</v>
      </c>
      <c r="AE366" s="18" t="str">
        <f>IF('csv２'!AE166="","",'csv２'!AE166)</f>
        <v/>
      </c>
      <c r="AF366" s="18">
        <f>IF('csv２'!AF166="","",'csv２'!AF166)</f>
        <v>0</v>
      </c>
      <c r="AG366" s="18">
        <f>IF('csv２'!AG166="","",'csv２'!AG166)</f>
        <v>0</v>
      </c>
      <c r="AH366" s="18">
        <f t="shared" si="67"/>
        <v>0</v>
      </c>
      <c r="AJ366" s="18">
        <v>365</v>
      </c>
      <c r="AK366" s="18" t="str">
        <f t="shared" si="68"/>
        <v/>
      </c>
      <c r="AL366" s="18" t="str">
        <f t="shared" si="69"/>
        <v/>
      </c>
      <c r="AM366" s="18" t="str">
        <f t="shared" si="70"/>
        <v/>
      </c>
      <c r="AN366" s="18" t="str">
        <f t="shared" si="71"/>
        <v/>
      </c>
      <c r="AO366" s="18" t="e">
        <f t="shared" si="72"/>
        <v>#N/A</v>
      </c>
      <c r="AP366" s="18" t="str">
        <f t="shared" si="73"/>
        <v/>
      </c>
    </row>
    <row r="367" spans="1:42">
      <c r="A367" s="18">
        <f>COUNT(E$2:E367)</f>
        <v>0</v>
      </c>
      <c r="B367" s="18" t="str">
        <f>IF('csv２'!B167="","",'csv２'!B167)</f>
        <v/>
      </c>
      <c r="C367" s="18" t="str">
        <f>IF('csv２'!C167="","",'csv２'!C167)</f>
        <v/>
      </c>
      <c r="D367" s="18" t="str">
        <f>IF('csv２'!D167="","",'csv２'!D167)</f>
        <v/>
      </c>
      <c r="E367" s="18" t="str">
        <f>IF('csv２'!E167="","",'csv２'!E167)</f>
        <v/>
      </c>
      <c r="F367" s="18" t="str">
        <f>IF('csv２'!F167="","",'csv２'!F167)</f>
        <v/>
      </c>
      <c r="G367" s="18" t="str">
        <f>IF('csv２'!G167="","",'csv２'!G167)</f>
        <v/>
      </c>
      <c r="H367" s="18" t="str">
        <f>IF('csv２'!H167="","",'csv２'!H167)</f>
        <v/>
      </c>
      <c r="I367" s="18" t="str">
        <f>IF('csv２'!I167="","",'csv２'!I167)</f>
        <v/>
      </c>
      <c r="J367" s="18" t="str">
        <f>IF('csv２'!J167="","",'csv２'!J167)</f>
        <v/>
      </c>
      <c r="K367" s="18" t="str">
        <f>IF('csv２'!K167="","",'csv２'!K167)</f>
        <v/>
      </c>
      <c r="L367" s="18">
        <f>IF('csv２'!L167="","",'csv２'!L167)</f>
        <v>165</v>
      </c>
      <c r="M367" s="18" t="str">
        <f>IF('csv２'!M167="","",'csv２'!M167)</f>
        <v/>
      </c>
      <c r="N367" s="18" t="str">
        <f>IF('csv２'!N167="","",'csv２'!N167)</f>
        <v/>
      </c>
      <c r="O367" s="18" t="str">
        <f>IF('csv２'!O167="","",'csv２'!O167)</f>
        <v/>
      </c>
      <c r="P367" s="18">
        <f>IF('csv２'!P167="","",'csv２'!P167)</f>
        <v>0</v>
      </c>
      <c r="Q367" s="18">
        <f>IF('csv２'!Q167="","",'csv２'!Q167)</f>
        <v>0</v>
      </c>
      <c r="R367" s="18">
        <f t="shared" si="63"/>
        <v>0</v>
      </c>
      <c r="S367" s="18" t="str">
        <f>IF('csv２'!S167="","",'csv２'!S167)</f>
        <v/>
      </c>
      <c r="T367" s="18">
        <f>IF('csv２'!T167="","",'csv２'!T167)</f>
        <v>0</v>
      </c>
      <c r="U367" s="18">
        <f>IF('csv２'!U167="","",'csv２'!U167)</f>
        <v>0</v>
      </c>
      <c r="V367" s="18">
        <f t="shared" si="64"/>
        <v>0</v>
      </c>
      <c r="W367" s="18" t="str">
        <f>IF('csv２'!W167="","",'csv２'!W167)</f>
        <v/>
      </c>
      <c r="X367" s="18">
        <f>IF('csv２'!X167="","",'csv２'!X167)</f>
        <v>0</v>
      </c>
      <c r="Y367" s="18">
        <f>IF('csv２'!Y167="","",'csv２'!Y167)</f>
        <v>0</v>
      </c>
      <c r="Z367" s="18">
        <f t="shared" si="65"/>
        <v>0</v>
      </c>
      <c r="AA367" s="18" t="str">
        <f>IF('csv２'!AA167="","",'csv２'!AA167)</f>
        <v/>
      </c>
      <c r="AB367" s="18">
        <f>IF('csv２'!AB167="","",'csv２'!AB167)</f>
        <v>0</v>
      </c>
      <c r="AC367" s="18">
        <f>IF('csv２'!AC167="","",'csv２'!AC167)</f>
        <v>0</v>
      </c>
      <c r="AD367" s="18">
        <f t="shared" si="66"/>
        <v>0</v>
      </c>
      <c r="AE367" s="18" t="str">
        <f>IF('csv２'!AE167="","",'csv２'!AE167)</f>
        <v/>
      </c>
      <c r="AF367" s="18">
        <f>IF('csv２'!AF167="","",'csv２'!AF167)</f>
        <v>0</v>
      </c>
      <c r="AG367" s="18">
        <f>IF('csv２'!AG167="","",'csv２'!AG167)</f>
        <v>0</v>
      </c>
      <c r="AH367" s="18">
        <f t="shared" si="67"/>
        <v>0</v>
      </c>
      <c r="AJ367" s="18">
        <v>366</v>
      </c>
      <c r="AK367" s="18" t="str">
        <f t="shared" si="68"/>
        <v/>
      </c>
      <c r="AL367" s="18" t="str">
        <f t="shared" si="69"/>
        <v/>
      </c>
      <c r="AM367" s="18" t="str">
        <f t="shared" si="70"/>
        <v/>
      </c>
      <c r="AN367" s="18" t="str">
        <f t="shared" si="71"/>
        <v/>
      </c>
      <c r="AO367" s="18" t="e">
        <f t="shared" si="72"/>
        <v>#N/A</v>
      </c>
      <c r="AP367" s="18" t="str">
        <f t="shared" si="73"/>
        <v/>
      </c>
    </row>
    <row r="368" spans="1:42">
      <c r="A368" s="18">
        <f>COUNT(E$2:E368)</f>
        <v>0</v>
      </c>
      <c r="B368" s="18" t="str">
        <f>IF('csv２'!B168="","",'csv２'!B168)</f>
        <v/>
      </c>
      <c r="C368" s="18" t="str">
        <f>IF('csv２'!C168="","",'csv２'!C168)</f>
        <v/>
      </c>
      <c r="D368" s="18" t="str">
        <f>IF('csv２'!D168="","",'csv２'!D168)</f>
        <v/>
      </c>
      <c r="E368" s="18" t="str">
        <f>IF('csv２'!E168="","",'csv２'!E168)</f>
        <v/>
      </c>
      <c r="F368" s="18" t="str">
        <f>IF('csv２'!F168="","",'csv２'!F168)</f>
        <v/>
      </c>
      <c r="G368" s="18" t="str">
        <f>IF('csv２'!G168="","",'csv２'!G168)</f>
        <v/>
      </c>
      <c r="H368" s="18" t="str">
        <f>IF('csv２'!H168="","",'csv２'!H168)</f>
        <v/>
      </c>
      <c r="I368" s="18" t="str">
        <f>IF('csv２'!I168="","",'csv２'!I168)</f>
        <v/>
      </c>
      <c r="J368" s="18" t="str">
        <f>IF('csv２'!J168="","",'csv２'!J168)</f>
        <v/>
      </c>
      <c r="K368" s="18" t="str">
        <f>IF('csv２'!K168="","",'csv２'!K168)</f>
        <v/>
      </c>
      <c r="L368" s="18">
        <f>IF('csv２'!L168="","",'csv２'!L168)</f>
        <v>166</v>
      </c>
      <c r="M368" s="18" t="str">
        <f>IF('csv２'!M168="","",'csv２'!M168)</f>
        <v/>
      </c>
      <c r="N368" s="18" t="str">
        <f>IF('csv２'!N168="","",'csv２'!N168)</f>
        <v/>
      </c>
      <c r="O368" s="18" t="str">
        <f>IF('csv２'!O168="","",'csv２'!O168)</f>
        <v/>
      </c>
      <c r="P368" s="18">
        <f>IF('csv２'!P168="","",'csv２'!P168)</f>
        <v>0</v>
      </c>
      <c r="Q368" s="18">
        <f>IF('csv２'!Q168="","",'csv２'!Q168)</f>
        <v>0</v>
      </c>
      <c r="R368" s="18">
        <f t="shared" si="63"/>
        <v>0</v>
      </c>
      <c r="S368" s="18" t="str">
        <f>IF('csv２'!S168="","",'csv２'!S168)</f>
        <v/>
      </c>
      <c r="T368" s="18">
        <f>IF('csv２'!T168="","",'csv２'!T168)</f>
        <v>0</v>
      </c>
      <c r="U368" s="18">
        <f>IF('csv２'!U168="","",'csv２'!U168)</f>
        <v>0</v>
      </c>
      <c r="V368" s="18">
        <f t="shared" si="64"/>
        <v>0</v>
      </c>
      <c r="W368" s="18" t="str">
        <f>IF('csv２'!W168="","",'csv２'!W168)</f>
        <v/>
      </c>
      <c r="X368" s="18">
        <f>IF('csv２'!X168="","",'csv２'!X168)</f>
        <v>0</v>
      </c>
      <c r="Y368" s="18">
        <f>IF('csv２'!Y168="","",'csv２'!Y168)</f>
        <v>0</v>
      </c>
      <c r="Z368" s="18">
        <f t="shared" si="65"/>
        <v>0</v>
      </c>
      <c r="AA368" s="18" t="str">
        <f>IF('csv２'!AA168="","",'csv２'!AA168)</f>
        <v/>
      </c>
      <c r="AB368" s="18">
        <f>IF('csv２'!AB168="","",'csv２'!AB168)</f>
        <v>0</v>
      </c>
      <c r="AC368" s="18">
        <f>IF('csv２'!AC168="","",'csv２'!AC168)</f>
        <v>0</v>
      </c>
      <c r="AD368" s="18">
        <f t="shared" si="66"/>
        <v>0</v>
      </c>
      <c r="AE368" s="18" t="str">
        <f>IF('csv２'!AE168="","",'csv２'!AE168)</f>
        <v/>
      </c>
      <c r="AF368" s="18">
        <f>IF('csv２'!AF168="","",'csv２'!AF168)</f>
        <v>0</v>
      </c>
      <c r="AG368" s="18">
        <f>IF('csv２'!AG168="","",'csv２'!AG168)</f>
        <v>0</v>
      </c>
      <c r="AH368" s="18">
        <f t="shared" si="67"/>
        <v>0</v>
      </c>
      <c r="AJ368" s="18">
        <v>367</v>
      </c>
      <c r="AK368" s="18" t="str">
        <f t="shared" si="68"/>
        <v/>
      </c>
      <c r="AL368" s="18" t="str">
        <f t="shared" si="69"/>
        <v/>
      </c>
      <c r="AM368" s="18" t="str">
        <f t="shared" si="70"/>
        <v/>
      </c>
      <c r="AN368" s="18" t="str">
        <f t="shared" si="71"/>
        <v/>
      </c>
      <c r="AO368" s="18" t="e">
        <f t="shared" si="72"/>
        <v>#N/A</v>
      </c>
      <c r="AP368" s="18" t="str">
        <f t="shared" si="73"/>
        <v/>
      </c>
    </row>
    <row r="369" spans="1:42">
      <c r="A369" s="18">
        <f>COUNT(E$2:E369)</f>
        <v>0</v>
      </c>
      <c r="B369" s="18" t="str">
        <f>IF('csv２'!B169="","",'csv２'!B169)</f>
        <v/>
      </c>
      <c r="C369" s="18" t="str">
        <f>IF('csv２'!C169="","",'csv２'!C169)</f>
        <v/>
      </c>
      <c r="D369" s="18" t="str">
        <f>IF('csv２'!D169="","",'csv２'!D169)</f>
        <v/>
      </c>
      <c r="E369" s="18" t="str">
        <f>IF('csv２'!E169="","",'csv２'!E169)</f>
        <v/>
      </c>
      <c r="F369" s="18" t="str">
        <f>IF('csv２'!F169="","",'csv２'!F169)</f>
        <v/>
      </c>
      <c r="G369" s="18" t="str">
        <f>IF('csv２'!G169="","",'csv２'!G169)</f>
        <v/>
      </c>
      <c r="H369" s="18" t="str">
        <f>IF('csv２'!H169="","",'csv２'!H169)</f>
        <v/>
      </c>
      <c r="I369" s="18" t="str">
        <f>IF('csv２'!I169="","",'csv２'!I169)</f>
        <v/>
      </c>
      <c r="J369" s="18" t="str">
        <f>IF('csv２'!J169="","",'csv２'!J169)</f>
        <v/>
      </c>
      <c r="K369" s="18" t="str">
        <f>IF('csv２'!K169="","",'csv２'!K169)</f>
        <v/>
      </c>
      <c r="L369" s="18">
        <f>IF('csv２'!L169="","",'csv２'!L169)</f>
        <v>167</v>
      </c>
      <c r="M369" s="18" t="str">
        <f>IF('csv２'!M169="","",'csv２'!M169)</f>
        <v/>
      </c>
      <c r="N369" s="18" t="str">
        <f>IF('csv２'!N169="","",'csv２'!N169)</f>
        <v/>
      </c>
      <c r="O369" s="18" t="str">
        <f>IF('csv２'!O169="","",'csv２'!O169)</f>
        <v/>
      </c>
      <c r="P369" s="18">
        <f>IF('csv２'!P169="","",'csv２'!P169)</f>
        <v>0</v>
      </c>
      <c r="Q369" s="18">
        <f>IF('csv２'!Q169="","",'csv２'!Q169)</f>
        <v>0</v>
      </c>
      <c r="R369" s="18">
        <f t="shared" si="63"/>
        <v>0</v>
      </c>
      <c r="S369" s="18" t="str">
        <f>IF('csv２'!S169="","",'csv２'!S169)</f>
        <v/>
      </c>
      <c r="T369" s="18">
        <f>IF('csv２'!T169="","",'csv２'!T169)</f>
        <v>0</v>
      </c>
      <c r="U369" s="18">
        <f>IF('csv２'!U169="","",'csv２'!U169)</f>
        <v>0</v>
      </c>
      <c r="V369" s="18">
        <f t="shared" si="64"/>
        <v>0</v>
      </c>
      <c r="W369" s="18" t="str">
        <f>IF('csv２'!W169="","",'csv２'!W169)</f>
        <v/>
      </c>
      <c r="X369" s="18">
        <f>IF('csv２'!X169="","",'csv２'!X169)</f>
        <v>0</v>
      </c>
      <c r="Y369" s="18">
        <f>IF('csv２'!Y169="","",'csv２'!Y169)</f>
        <v>0</v>
      </c>
      <c r="Z369" s="18">
        <f t="shared" si="65"/>
        <v>0</v>
      </c>
      <c r="AA369" s="18" t="str">
        <f>IF('csv２'!AA169="","",'csv２'!AA169)</f>
        <v/>
      </c>
      <c r="AB369" s="18">
        <f>IF('csv２'!AB169="","",'csv２'!AB169)</f>
        <v>0</v>
      </c>
      <c r="AC369" s="18">
        <f>IF('csv２'!AC169="","",'csv２'!AC169)</f>
        <v>0</v>
      </c>
      <c r="AD369" s="18">
        <f t="shared" si="66"/>
        <v>0</v>
      </c>
      <c r="AE369" s="18" t="str">
        <f>IF('csv２'!AE169="","",'csv２'!AE169)</f>
        <v/>
      </c>
      <c r="AF369" s="18">
        <f>IF('csv２'!AF169="","",'csv２'!AF169)</f>
        <v>0</v>
      </c>
      <c r="AG369" s="18">
        <f>IF('csv２'!AG169="","",'csv２'!AG169)</f>
        <v>0</v>
      </c>
      <c r="AH369" s="18">
        <f t="shared" si="67"/>
        <v>0</v>
      </c>
      <c r="AJ369" s="18">
        <v>368</v>
      </c>
      <c r="AK369" s="18" t="str">
        <f t="shared" si="68"/>
        <v/>
      </c>
      <c r="AL369" s="18" t="str">
        <f t="shared" si="69"/>
        <v/>
      </c>
      <c r="AM369" s="18" t="str">
        <f t="shared" si="70"/>
        <v/>
      </c>
      <c r="AN369" s="18" t="str">
        <f t="shared" si="71"/>
        <v/>
      </c>
      <c r="AO369" s="18" t="e">
        <f t="shared" si="72"/>
        <v>#N/A</v>
      </c>
      <c r="AP369" s="18" t="str">
        <f t="shared" si="73"/>
        <v/>
      </c>
    </row>
    <row r="370" spans="1:42">
      <c r="A370" s="18">
        <f>COUNT(E$2:E370)</f>
        <v>0</v>
      </c>
      <c r="B370" s="18" t="str">
        <f>IF('csv２'!B170="","",'csv２'!B170)</f>
        <v/>
      </c>
      <c r="C370" s="18" t="str">
        <f>IF('csv２'!C170="","",'csv２'!C170)</f>
        <v/>
      </c>
      <c r="D370" s="18" t="str">
        <f>IF('csv２'!D170="","",'csv２'!D170)</f>
        <v/>
      </c>
      <c r="E370" s="18" t="str">
        <f>IF('csv２'!E170="","",'csv２'!E170)</f>
        <v/>
      </c>
      <c r="F370" s="18" t="str">
        <f>IF('csv２'!F170="","",'csv２'!F170)</f>
        <v/>
      </c>
      <c r="G370" s="18" t="str">
        <f>IF('csv２'!G170="","",'csv２'!G170)</f>
        <v/>
      </c>
      <c r="H370" s="18" t="str">
        <f>IF('csv２'!H170="","",'csv２'!H170)</f>
        <v/>
      </c>
      <c r="I370" s="18" t="str">
        <f>IF('csv２'!I170="","",'csv２'!I170)</f>
        <v/>
      </c>
      <c r="J370" s="18" t="str">
        <f>IF('csv２'!J170="","",'csv２'!J170)</f>
        <v/>
      </c>
      <c r="K370" s="18" t="str">
        <f>IF('csv２'!K170="","",'csv２'!K170)</f>
        <v/>
      </c>
      <c r="L370" s="18">
        <f>IF('csv２'!L170="","",'csv２'!L170)</f>
        <v>168</v>
      </c>
      <c r="M370" s="18" t="str">
        <f>IF('csv２'!M170="","",'csv２'!M170)</f>
        <v/>
      </c>
      <c r="N370" s="18" t="str">
        <f>IF('csv２'!N170="","",'csv２'!N170)</f>
        <v/>
      </c>
      <c r="O370" s="18" t="str">
        <f>IF('csv２'!O170="","",'csv２'!O170)</f>
        <v/>
      </c>
      <c r="P370" s="18">
        <f>IF('csv２'!P170="","",'csv２'!P170)</f>
        <v>0</v>
      </c>
      <c r="Q370" s="18">
        <f>IF('csv２'!Q170="","",'csv２'!Q170)</f>
        <v>0</v>
      </c>
      <c r="R370" s="18">
        <f t="shared" si="63"/>
        <v>0</v>
      </c>
      <c r="S370" s="18" t="str">
        <f>IF('csv２'!S170="","",'csv２'!S170)</f>
        <v/>
      </c>
      <c r="T370" s="18">
        <f>IF('csv２'!T170="","",'csv２'!T170)</f>
        <v>0</v>
      </c>
      <c r="U370" s="18">
        <f>IF('csv２'!U170="","",'csv２'!U170)</f>
        <v>0</v>
      </c>
      <c r="V370" s="18">
        <f t="shared" si="64"/>
        <v>0</v>
      </c>
      <c r="W370" s="18" t="str">
        <f>IF('csv２'!W170="","",'csv２'!W170)</f>
        <v/>
      </c>
      <c r="X370" s="18">
        <f>IF('csv２'!X170="","",'csv２'!X170)</f>
        <v>0</v>
      </c>
      <c r="Y370" s="18">
        <f>IF('csv２'!Y170="","",'csv２'!Y170)</f>
        <v>0</v>
      </c>
      <c r="Z370" s="18">
        <f t="shared" si="65"/>
        <v>0</v>
      </c>
      <c r="AA370" s="18" t="str">
        <f>IF('csv２'!AA170="","",'csv２'!AA170)</f>
        <v/>
      </c>
      <c r="AB370" s="18">
        <f>IF('csv２'!AB170="","",'csv２'!AB170)</f>
        <v>0</v>
      </c>
      <c r="AC370" s="18">
        <f>IF('csv２'!AC170="","",'csv２'!AC170)</f>
        <v>0</v>
      </c>
      <c r="AD370" s="18">
        <f t="shared" si="66"/>
        <v>0</v>
      </c>
      <c r="AE370" s="18" t="str">
        <f>IF('csv２'!AE170="","",'csv２'!AE170)</f>
        <v/>
      </c>
      <c r="AF370" s="18">
        <f>IF('csv２'!AF170="","",'csv２'!AF170)</f>
        <v>0</v>
      </c>
      <c r="AG370" s="18">
        <f>IF('csv２'!AG170="","",'csv２'!AG170)</f>
        <v>0</v>
      </c>
      <c r="AH370" s="18">
        <f t="shared" si="67"/>
        <v>0</v>
      </c>
      <c r="AJ370" s="18">
        <v>369</v>
      </c>
      <c r="AK370" s="18" t="str">
        <f t="shared" si="68"/>
        <v/>
      </c>
      <c r="AL370" s="18" t="str">
        <f t="shared" si="69"/>
        <v/>
      </c>
      <c r="AM370" s="18" t="str">
        <f t="shared" si="70"/>
        <v/>
      </c>
      <c r="AN370" s="18" t="str">
        <f t="shared" si="71"/>
        <v/>
      </c>
      <c r="AO370" s="18" t="e">
        <f t="shared" si="72"/>
        <v>#N/A</v>
      </c>
      <c r="AP370" s="18" t="str">
        <f t="shared" si="73"/>
        <v/>
      </c>
    </row>
    <row r="371" spans="1:42">
      <c r="A371" s="18">
        <f>COUNT(E$2:E371)</f>
        <v>0</v>
      </c>
      <c r="B371" s="18" t="str">
        <f>IF('csv２'!B171="","",'csv２'!B171)</f>
        <v/>
      </c>
      <c r="C371" s="18" t="str">
        <f>IF('csv２'!C171="","",'csv２'!C171)</f>
        <v/>
      </c>
      <c r="D371" s="18" t="str">
        <f>IF('csv２'!D171="","",'csv２'!D171)</f>
        <v/>
      </c>
      <c r="E371" s="18" t="str">
        <f>IF('csv２'!E171="","",'csv２'!E171)</f>
        <v/>
      </c>
      <c r="F371" s="18" t="str">
        <f>IF('csv２'!F171="","",'csv２'!F171)</f>
        <v/>
      </c>
      <c r="G371" s="18" t="str">
        <f>IF('csv２'!G171="","",'csv２'!G171)</f>
        <v/>
      </c>
      <c r="H371" s="18" t="str">
        <f>IF('csv２'!H171="","",'csv２'!H171)</f>
        <v/>
      </c>
      <c r="I371" s="18" t="str">
        <f>IF('csv２'!I171="","",'csv２'!I171)</f>
        <v/>
      </c>
      <c r="J371" s="18" t="str">
        <f>IF('csv２'!J171="","",'csv２'!J171)</f>
        <v/>
      </c>
      <c r="K371" s="18" t="str">
        <f>IF('csv２'!K171="","",'csv２'!K171)</f>
        <v/>
      </c>
      <c r="L371" s="18">
        <f>IF('csv２'!L171="","",'csv２'!L171)</f>
        <v>169</v>
      </c>
      <c r="M371" s="18" t="str">
        <f>IF('csv２'!M171="","",'csv２'!M171)</f>
        <v/>
      </c>
      <c r="N371" s="18" t="str">
        <f>IF('csv２'!N171="","",'csv２'!N171)</f>
        <v/>
      </c>
      <c r="O371" s="18" t="str">
        <f>IF('csv２'!O171="","",'csv２'!O171)</f>
        <v/>
      </c>
      <c r="P371" s="18">
        <f>IF('csv２'!P171="","",'csv２'!P171)</f>
        <v>0</v>
      </c>
      <c r="Q371" s="18">
        <f>IF('csv２'!Q171="","",'csv２'!Q171)</f>
        <v>0</v>
      </c>
      <c r="R371" s="18">
        <f t="shared" si="63"/>
        <v>0</v>
      </c>
      <c r="S371" s="18" t="str">
        <f>IF('csv２'!S171="","",'csv２'!S171)</f>
        <v/>
      </c>
      <c r="T371" s="18">
        <f>IF('csv２'!T171="","",'csv２'!T171)</f>
        <v>0</v>
      </c>
      <c r="U371" s="18">
        <f>IF('csv２'!U171="","",'csv２'!U171)</f>
        <v>0</v>
      </c>
      <c r="V371" s="18">
        <f t="shared" si="64"/>
        <v>0</v>
      </c>
      <c r="W371" s="18" t="str">
        <f>IF('csv２'!W171="","",'csv２'!W171)</f>
        <v/>
      </c>
      <c r="X371" s="18">
        <f>IF('csv２'!X171="","",'csv２'!X171)</f>
        <v>0</v>
      </c>
      <c r="Y371" s="18">
        <f>IF('csv２'!Y171="","",'csv２'!Y171)</f>
        <v>0</v>
      </c>
      <c r="Z371" s="18">
        <f t="shared" si="65"/>
        <v>0</v>
      </c>
      <c r="AA371" s="18" t="str">
        <f>IF('csv２'!AA171="","",'csv２'!AA171)</f>
        <v/>
      </c>
      <c r="AB371" s="18">
        <f>IF('csv２'!AB171="","",'csv２'!AB171)</f>
        <v>0</v>
      </c>
      <c r="AC371" s="18">
        <f>IF('csv２'!AC171="","",'csv２'!AC171)</f>
        <v>0</v>
      </c>
      <c r="AD371" s="18">
        <f t="shared" si="66"/>
        <v>0</v>
      </c>
      <c r="AE371" s="18" t="str">
        <f>IF('csv２'!AE171="","",'csv２'!AE171)</f>
        <v/>
      </c>
      <c r="AF371" s="18">
        <f>IF('csv２'!AF171="","",'csv２'!AF171)</f>
        <v>0</v>
      </c>
      <c r="AG371" s="18">
        <f>IF('csv２'!AG171="","",'csv２'!AG171)</f>
        <v>0</v>
      </c>
      <c r="AH371" s="18">
        <f t="shared" si="67"/>
        <v>0</v>
      </c>
      <c r="AJ371" s="18">
        <v>370</v>
      </c>
      <c r="AK371" s="18" t="str">
        <f t="shared" si="68"/>
        <v/>
      </c>
      <c r="AL371" s="18" t="str">
        <f t="shared" si="69"/>
        <v/>
      </c>
      <c r="AM371" s="18" t="str">
        <f t="shared" si="70"/>
        <v/>
      </c>
      <c r="AN371" s="18" t="str">
        <f t="shared" si="71"/>
        <v/>
      </c>
      <c r="AO371" s="18" t="e">
        <f t="shared" si="72"/>
        <v>#N/A</v>
      </c>
      <c r="AP371" s="18" t="str">
        <f t="shared" si="73"/>
        <v/>
      </c>
    </row>
    <row r="372" spans="1:42">
      <c r="A372" s="18">
        <f>COUNT(E$2:E372)</f>
        <v>0</v>
      </c>
      <c r="B372" s="18" t="str">
        <f>IF('csv２'!B172="","",'csv２'!B172)</f>
        <v/>
      </c>
      <c r="C372" s="18" t="str">
        <f>IF('csv２'!C172="","",'csv２'!C172)</f>
        <v/>
      </c>
      <c r="D372" s="18" t="str">
        <f>IF('csv２'!D172="","",'csv２'!D172)</f>
        <v/>
      </c>
      <c r="E372" s="18" t="str">
        <f>IF('csv２'!E172="","",'csv２'!E172)</f>
        <v/>
      </c>
      <c r="F372" s="18" t="str">
        <f>IF('csv２'!F172="","",'csv２'!F172)</f>
        <v/>
      </c>
      <c r="G372" s="18" t="str">
        <f>IF('csv２'!G172="","",'csv２'!G172)</f>
        <v/>
      </c>
      <c r="H372" s="18" t="str">
        <f>IF('csv２'!H172="","",'csv２'!H172)</f>
        <v/>
      </c>
      <c r="I372" s="18" t="str">
        <f>IF('csv２'!I172="","",'csv２'!I172)</f>
        <v/>
      </c>
      <c r="J372" s="18" t="str">
        <f>IF('csv２'!J172="","",'csv２'!J172)</f>
        <v/>
      </c>
      <c r="K372" s="18" t="str">
        <f>IF('csv２'!K172="","",'csv２'!K172)</f>
        <v/>
      </c>
      <c r="L372" s="18">
        <f>IF('csv２'!L172="","",'csv２'!L172)</f>
        <v>170</v>
      </c>
      <c r="M372" s="18" t="str">
        <f>IF('csv２'!M172="","",'csv２'!M172)</f>
        <v/>
      </c>
      <c r="N372" s="18" t="str">
        <f>IF('csv２'!N172="","",'csv２'!N172)</f>
        <v/>
      </c>
      <c r="O372" s="18" t="str">
        <f>IF('csv２'!O172="","",'csv２'!O172)</f>
        <v/>
      </c>
      <c r="P372" s="18">
        <f>IF('csv２'!P172="","",'csv２'!P172)</f>
        <v>0</v>
      </c>
      <c r="Q372" s="18">
        <f>IF('csv２'!Q172="","",'csv２'!Q172)</f>
        <v>0</v>
      </c>
      <c r="R372" s="18">
        <f t="shared" si="63"/>
        <v>0</v>
      </c>
      <c r="S372" s="18" t="str">
        <f>IF('csv２'!S172="","",'csv２'!S172)</f>
        <v/>
      </c>
      <c r="T372" s="18">
        <f>IF('csv２'!T172="","",'csv２'!T172)</f>
        <v>0</v>
      </c>
      <c r="U372" s="18">
        <f>IF('csv２'!U172="","",'csv２'!U172)</f>
        <v>0</v>
      </c>
      <c r="V372" s="18">
        <f t="shared" si="64"/>
        <v>0</v>
      </c>
      <c r="W372" s="18" t="str">
        <f>IF('csv２'!W172="","",'csv２'!W172)</f>
        <v/>
      </c>
      <c r="X372" s="18">
        <f>IF('csv２'!X172="","",'csv２'!X172)</f>
        <v>0</v>
      </c>
      <c r="Y372" s="18">
        <f>IF('csv２'!Y172="","",'csv２'!Y172)</f>
        <v>0</v>
      </c>
      <c r="Z372" s="18">
        <f t="shared" si="65"/>
        <v>0</v>
      </c>
      <c r="AA372" s="18" t="str">
        <f>IF('csv２'!AA172="","",'csv２'!AA172)</f>
        <v/>
      </c>
      <c r="AB372" s="18">
        <f>IF('csv２'!AB172="","",'csv２'!AB172)</f>
        <v>0</v>
      </c>
      <c r="AC372" s="18">
        <f>IF('csv２'!AC172="","",'csv２'!AC172)</f>
        <v>0</v>
      </c>
      <c r="AD372" s="18">
        <f t="shared" si="66"/>
        <v>0</v>
      </c>
      <c r="AE372" s="18" t="str">
        <f>IF('csv２'!AE172="","",'csv２'!AE172)</f>
        <v/>
      </c>
      <c r="AF372" s="18">
        <f>IF('csv２'!AF172="","",'csv２'!AF172)</f>
        <v>0</v>
      </c>
      <c r="AG372" s="18">
        <f>IF('csv２'!AG172="","",'csv２'!AG172)</f>
        <v>0</v>
      </c>
      <c r="AH372" s="18">
        <f t="shared" si="67"/>
        <v>0</v>
      </c>
      <c r="AJ372" s="18">
        <v>371</v>
      </c>
      <c r="AK372" s="18" t="str">
        <f t="shared" si="68"/>
        <v/>
      </c>
      <c r="AL372" s="18" t="str">
        <f t="shared" si="69"/>
        <v/>
      </c>
      <c r="AM372" s="18" t="str">
        <f t="shared" si="70"/>
        <v/>
      </c>
      <c r="AN372" s="18" t="str">
        <f t="shared" si="71"/>
        <v/>
      </c>
      <c r="AO372" s="18" t="e">
        <f t="shared" si="72"/>
        <v>#N/A</v>
      </c>
      <c r="AP372" s="18" t="str">
        <f t="shared" si="73"/>
        <v/>
      </c>
    </row>
    <row r="373" spans="1:42">
      <c r="A373" s="18">
        <f>COUNT(E$2:E373)</f>
        <v>0</v>
      </c>
      <c r="B373" s="18" t="str">
        <f>IF('csv２'!B173="","",'csv２'!B173)</f>
        <v/>
      </c>
      <c r="C373" s="18" t="str">
        <f>IF('csv２'!C173="","",'csv２'!C173)</f>
        <v/>
      </c>
      <c r="D373" s="18" t="str">
        <f>IF('csv２'!D173="","",'csv２'!D173)</f>
        <v/>
      </c>
      <c r="E373" s="18" t="str">
        <f>IF('csv２'!E173="","",'csv２'!E173)</f>
        <v/>
      </c>
      <c r="F373" s="18" t="str">
        <f>IF('csv２'!F173="","",'csv２'!F173)</f>
        <v/>
      </c>
      <c r="G373" s="18" t="str">
        <f>IF('csv２'!G173="","",'csv２'!G173)</f>
        <v/>
      </c>
      <c r="H373" s="18" t="str">
        <f>IF('csv２'!H173="","",'csv２'!H173)</f>
        <v/>
      </c>
      <c r="I373" s="18" t="str">
        <f>IF('csv２'!I173="","",'csv２'!I173)</f>
        <v/>
      </c>
      <c r="J373" s="18" t="str">
        <f>IF('csv２'!J173="","",'csv２'!J173)</f>
        <v/>
      </c>
      <c r="K373" s="18" t="str">
        <f>IF('csv２'!K173="","",'csv２'!K173)</f>
        <v/>
      </c>
      <c r="L373" s="18">
        <f>IF('csv２'!L173="","",'csv２'!L173)</f>
        <v>171</v>
      </c>
      <c r="M373" s="18" t="str">
        <f>IF('csv２'!M173="","",'csv２'!M173)</f>
        <v/>
      </c>
      <c r="N373" s="18" t="str">
        <f>IF('csv２'!N173="","",'csv２'!N173)</f>
        <v/>
      </c>
      <c r="O373" s="18" t="str">
        <f>IF('csv２'!O173="","",'csv２'!O173)</f>
        <v/>
      </c>
      <c r="P373" s="18">
        <f>IF('csv２'!P173="","",'csv２'!P173)</f>
        <v>0</v>
      </c>
      <c r="Q373" s="18">
        <f>IF('csv２'!Q173="","",'csv２'!Q173)</f>
        <v>0</v>
      </c>
      <c r="R373" s="18">
        <f t="shared" si="63"/>
        <v>0</v>
      </c>
      <c r="S373" s="18" t="str">
        <f>IF('csv２'!S173="","",'csv２'!S173)</f>
        <v/>
      </c>
      <c r="T373" s="18">
        <f>IF('csv２'!T173="","",'csv２'!T173)</f>
        <v>0</v>
      </c>
      <c r="U373" s="18">
        <f>IF('csv２'!U173="","",'csv２'!U173)</f>
        <v>0</v>
      </c>
      <c r="V373" s="18">
        <f t="shared" si="64"/>
        <v>0</v>
      </c>
      <c r="W373" s="18" t="str">
        <f>IF('csv２'!W173="","",'csv２'!W173)</f>
        <v/>
      </c>
      <c r="X373" s="18">
        <f>IF('csv２'!X173="","",'csv２'!X173)</f>
        <v>0</v>
      </c>
      <c r="Y373" s="18">
        <f>IF('csv２'!Y173="","",'csv２'!Y173)</f>
        <v>0</v>
      </c>
      <c r="Z373" s="18">
        <f t="shared" si="65"/>
        <v>0</v>
      </c>
      <c r="AA373" s="18" t="str">
        <f>IF('csv２'!AA173="","",'csv２'!AA173)</f>
        <v/>
      </c>
      <c r="AB373" s="18">
        <f>IF('csv２'!AB173="","",'csv２'!AB173)</f>
        <v>0</v>
      </c>
      <c r="AC373" s="18">
        <f>IF('csv２'!AC173="","",'csv２'!AC173)</f>
        <v>0</v>
      </c>
      <c r="AD373" s="18">
        <f t="shared" si="66"/>
        <v>0</v>
      </c>
      <c r="AE373" s="18" t="str">
        <f>IF('csv２'!AE173="","",'csv２'!AE173)</f>
        <v/>
      </c>
      <c r="AF373" s="18">
        <f>IF('csv２'!AF173="","",'csv２'!AF173)</f>
        <v>0</v>
      </c>
      <c r="AG373" s="18">
        <f>IF('csv２'!AG173="","",'csv２'!AG173)</f>
        <v>0</v>
      </c>
      <c r="AH373" s="18">
        <f t="shared" si="67"/>
        <v>0</v>
      </c>
      <c r="AJ373" s="18">
        <v>372</v>
      </c>
      <c r="AK373" s="18" t="str">
        <f t="shared" si="68"/>
        <v/>
      </c>
      <c r="AL373" s="18" t="str">
        <f t="shared" si="69"/>
        <v/>
      </c>
      <c r="AM373" s="18" t="str">
        <f t="shared" si="70"/>
        <v/>
      </c>
      <c r="AN373" s="18" t="str">
        <f t="shared" si="71"/>
        <v/>
      </c>
      <c r="AO373" s="18" t="e">
        <f t="shared" si="72"/>
        <v>#N/A</v>
      </c>
      <c r="AP373" s="18" t="str">
        <f t="shared" si="73"/>
        <v/>
      </c>
    </row>
    <row r="374" spans="1:42">
      <c r="A374" s="18">
        <f>COUNT(E$2:E374)</f>
        <v>0</v>
      </c>
      <c r="B374" s="18" t="str">
        <f>IF('csv２'!B174="","",'csv２'!B174)</f>
        <v/>
      </c>
      <c r="C374" s="18" t="str">
        <f>IF('csv２'!C174="","",'csv２'!C174)</f>
        <v/>
      </c>
      <c r="D374" s="18" t="str">
        <f>IF('csv２'!D174="","",'csv２'!D174)</f>
        <v/>
      </c>
      <c r="E374" s="18" t="str">
        <f>IF('csv２'!E174="","",'csv２'!E174)</f>
        <v/>
      </c>
      <c r="F374" s="18" t="str">
        <f>IF('csv２'!F174="","",'csv２'!F174)</f>
        <v/>
      </c>
      <c r="G374" s="18" t="str">
        <f>IF('csv２'!G174="","",'csv２'!G174)</f>
        <v/>
      </c>
      <c r="H374" s="18" t="str">
        <f>IF('csv２'!H174="","",'csv２'!H174)</f>
        <v/>
      </c>
      <c r="I374" s="18" t="str">
        <f>IF('csv２'!I174="","",'csv２'!I174)</f>
        <v/>
      </c>
      <c r="J374" s="18" t="str">
        <f>IF('csv２'!J174="","",'csv２'!J174)</f>
        <v/>
      </c>
      <c r="K374" s="18" t="str">
        <f>IF('csv２'!K174="","",'csv２'!K174)</f>
        <v/>
      </c>
      <c r="L374" s="18">
        <f>IF('csv２'!L174="","",'csv２'!L174)</f>
        <v>172</v>
      </c>
      <c r="M374" s="18" t="str">
        <f>IF('csv２'!M174="","",'csv２'!M174)</f>
        <v/>
      </c>
      <c r="N374" s="18" t="str">
        <f>IF('csv２'!N174="","",'csv２'!N174)</f>
        <v/>
      </c>
      <c r="O374" s="18" t="str">
        <f>IF('csv２'!O174="","",'csv２'!O174)</f>
        <v/>
      </c>
      <c r="P374" s="18">
        <f>IF('csv２'!P174="","",'csv２'!P174)</f>
        <v>0</v>
      </c>
      <c r="Q374" s="18">
        <f>IF('csv２'!Q174="","",'csv２'!Q174)</f>
        <v>0</v>
      </c>
      <c r="R374" s="18">
        <f t="shared" si="63"/>
        <v>0</v>
      </c>
      <c r="S374" s="18" t="str">
        <f>IF('csv２'!S174="","",'csv２'!S174)</f>
        <v/>
      </c>
      <c r="T374" s="18">
        <f>IF('csv２'!T174="","",'csv２'!T174)</f>
        <v>0</v>
      </c>
      <c r="U374" s="18">
        <f>IF('csv２'!U174="","",'csv２'!U174)</f>
        <v>0</v>
      </c>
      <c r="V374" s="18">
        <f t="shared" si="64"/>
        <v>0</v>
      </c>
      <c r="W374" s="18" t="str">
        <f>IF('csv２'!W174="","",'csv２'!W174)</f>
        <v/>
      </c>
      <c r="X374" s="18">
        <f>IF('csv２'!X174="","",'csv２'!X174)</f>
        <v>0</v>
      </c>
      <c r="Y374" s="18">
        <f>IF('csv２'!Y174="","",'csv２'!Y174)</f>
        <v>0</v>
      </c>
      <c r="Z374" s="18">
        <f t="shared" si="65"/>
        <v>0</v>
      </c>
      <c r="AA374" s="18" t="str">
        <f>IF('csv２'!AA174="","",'csv２'!AA174)</f>
        <v/>
      </c>
      <c r="AB374" s="18">
        <f>IF('csv２'!AB174="","",'csv２'!AB174)</f>
        <v>0</v>
      </c>
      <c r="AC374" s="18">
        <f>IF('csv２'!AC174="","",'csv２'!AC174)</f>
        <v>0</v>
      </c>
      <c r="AD374" s="18">
        <f t="shared" si="66"/>
        <v>0</v>
      </c>
      <c r="AE374" s="18" t="str">
        <f>IF('csv２'!AE174="","",'csv２'!AE174)</f>
        <v/>
      </c>
      <c r="AF374" s="18">
        <f>IF('csv２'!AF174="","",'csv２'!AF174)</f>
        <v>0</v>
      </c>
      <c r="AG374" s="18">
        <f>IF('csv２'!AG174="","",'csv２'!AG174)</f>
        <v>0</v>
      </c>
      <c r="AH374" s="18">
        <f t="shared" si="67"/>
        <v>0</v>
      </c>
      <c r="AJ374" s="18">
        <v>373</v>
      </c>
      <c r="AK374" s="18" t="str">
        <f t="shared" si="68"/>
        <v/>
      </c>
      <c r="AL374" s="18" t="str">
        <f t="shared" si="69"/>
        <v/>
      </c>
      <c r="AM374" s="18" t="str">
        <f t="shared" si="70"/>
        <v/>
      </c>
      <c r="AN374" s="18" t="str">
        <f t="shared" si="71"/>
        <v/>
      </c>
      <c r="AO374" s="18" t="e">
        <f t="shared" si="72"/>
        <v>#N/A</v>
      </c>
      <c r="AP374" s="18" t="str">
        <f t="shared" si="73"/>
        <v/>
      </c>
    </row>
    <row r="375" spans="1:42">
      <c r="A375" s="18">
        <f>COUNT(E$2:E375)</f>
        <v>0</v>
      </c>
      <c r="B375" s="18" t="str">
        <f>IF('csv２'!B175="","",'csv２'!B175)</f>
        <v/>
      </c>
      <c r="C375" s="18" t="str">
        <f>IF('csv２'!C175="","",'csv２'!C175)</f>
        <v/>
      </c>
      <c r="D375" s="18" t="str">
        <f>IF('csv２'!D175="","",'csv２'!D175)</f>
        <v/>
      </c>
      <c r="E375" s="18" t="str">
        <f>IF('csv２'!E175="","",'csv２'!E175)</f>
        <v/>
      </c>
      <c r="F375" s="18" t="str">
        <f>IF('csv２'!F175="","",'csv２'!F175)</f>
        <v/>
      </c>
      <c r="G375" s="18" t="str">
        <f>IF('csv２'!G175="","",'csv２'!G175)</f>
        <v/>
      </c>
      <c r="H375" s="18" t="str">
        <f>IF('csv２'!H175="","",'csv２'!H175)</f>
        <v/>
      </c>
      <c r="I375" s="18" t="str">
        <f>IF('csv２'!I175="","",'csv２'!I175)</f>
        <v/>
      </c>
      <c r="J375" s="18" t="str">
        <f>IF('csv２'!J175="","",'csv２'!J175)</f>
        <v/>
      </c>
      <c r="K375" s="18" t="str">
        <f>IF('csv２'!K175="","",'csv２'!K175)</f>
        <v/>
      </c>
      <c r="L375" s="18">
        <f>IF('csv２'!L175="","",'csv２'!L175)</f>
        <v>173</v>
      </c>
      <c r="M375" s="18" t="str">
        <f>IF('csv２'!M175="","",'csv２'!M175)</f>
        <v/>
      </c>
      <c r="N375" s="18" t="str">
        <f>IF('csv２'!N175="","",'csv２'!N175)</f>
        <v/>
      </c>
      <c r="O375" s="18" t="str">
        <f>IF('csv２'!O175="","",'csv２'!O175)</f>
        <v/>
      </c>
      <c r="P375" s="18">
        <f>IF('csv２'!P175="","",'csv２'!P175)</f>
        <v>0</v>
      </c>
      <c r="Q375" s="18">
        <f>IF('csv２'!Q175="","",'csv２'!Q175)</f>
        <v>0</v>
      </c>
      <c r="R375" s="18">
        <f t="shared" si="63"/>
        <v>0</v>
      </c>
      <c r="S375" s="18" t="str">
        <f>IF('csv２'!S175="","",'csv２'!S175)</f>
        <v/>
      </c>
      <c r="T375" s="18">
        <f>IF('csv２'!T175="","",'csv２'!T175)</f>
        <v>0</v>
      </c>
      <c r="U375" s="18">
        <f>IF('csv２'!U175="","",'csv２'!U175)</f>
        <v>0</v>
      </c>
      <c r="V375" s="18">
        <f t="shared" si="64"/>
        <v>0</v>
      </c>
      <c r="W375" s="18" t="str">
        <f>IF('csv２'!W175="","",'csv２'!W175)</f>
        <v/>
      </c>
      <c r="X375" s="18">
        <f>IF('csv２'!X175="","",'csv２'!X175)</f>
        <v>0</v>
      </c>
      <c r="Y375" s="18">
        <f>IF('csv２'!Y175="","",'csv２'!Y175)</f>
        <v>0</v>
      </c>
      <c r="Z375" s="18">
        <f t="shared" si="65"/>
        <v>0</v>
      </c>
      <c r="AA375" s="18" t="str">
        <f>IF('csv２'!AA175="","",'csv２'!AA175)</f>
        <v/>
      </c>
      <c r="AB375" s="18">
        <f>IF('csv２'!AB175="","",'csv２'!AB175)</f>
        <v>0</v>
      </c>
      <c r="AC375" s="18">
        <f>IF('csv２'!AC175="","",'csv２'!AC175)</f>
        <v>0</v>
      </c>
      <c r="AD375" s="18">
        <f t="shared" si="66"/>
        <v>0</v>
      </c>
      <c r="AE375" s="18" t="str">
        <f>IF('csv２'!AE175="","",'csv２'!AE175)</f>
        <v/>
      </c>
      <c r="AF375" s="18">
        <f>IF('csv２'!AF175="","",'csv２'!AF175)</f>
        <v>0</v>
      </c>
      <c r="AG375" s="18">
        <f>IF('csv２'!AG175="","",'csv２'!AG175)</f>
        <v>0</v>
      </c>
      <c r="AH375" s="18">
        <f t="shared" si="67"/>
        <v>0</v>
      </c>
      <c r="AJ375" s="18">
        <v>374</v>
      </c>
      <c r="AK375" s="18" t="str">
        <f t="shared" si="68"/>
        <v/>
      </c>
      <c r="AL375" s="18" t="str">
        <f t="shared" si="69"/>
        <v/>
      </c>
      <c r="AM375" s="18" t="str">
        <f t="shared" si="70"/>
        <v/>
      </c>
      <c r="AN375" s="18" t="str">
        <f t="shared" si="71"/>
        <v/>
      </c>
      <c r="AO375" s="18" t="e">
        <f t="shared" si="72"/>
        <v>#N/A</v>
      </c>
      <c r="AP375" s="18" t="str">
        <f t="shared" si="73"/>
        <v/>
      </c>
    </row>
    <row r="376" spans="1:42">
      <c r="A376" s="18">
        <f>COUNT(E$2:E376)</f>
        <v>0</v>
      </c>
      <c r="B376" s="18" t="str">
        <f>IF('csv２'!B176="","",'csv２'!B176)</f>
        <v/>
      </c>
      <c r="C376" s="18" t="str">
        <f>IF('csv２'!C176="","",'csv２'!C176)</f>
        <v/>
      </c>
      <c r="D376" s="18" t="str">
        <f>IF('csv２'!D176="","",'csv２'!D176)</f>
        <v/>
      </c>
      <c r="E376" s="18" t="str">
        <f>IF('csv２'!E176="","",'csv２'!E176)</f>
        <v/>
      </c>
      <c r="F376" s="18" t="str">
        <f>IF('csv２'!F176="","",'csv２'!F176)</f>
        <v/>
      </c>
      <c r="G376" s="18" t="str">
        <f>IF('csv２'!G176="","",'csv２'!G176)</f>
        <v/>
      </c>
      <c r="H376" s="18" t="str">
        <f>IF('csv２'!H176="","",'csv２'!H176)</f>
        <v/>
      </c>
      <c r="I376" s="18" t="str">
        <f>IF('csv２'!I176="","",'csv２'!I176)</f>
        <v/>
      </c>
      <c r="J376" s="18" t="str">
        <f>IF('csv２'!J176="","",'csv２'!J176)</f>
        <v/>
      </c>
      <c r="K376" s="18" t="str">
        <f>IF('csv２'!K176="","",'csv２'!K176)</f>
        <v/>
      </c>
      <c r="L376" s="18">
        <f>IF('csv２'!L176="","",'csv２'!L176)</f>
        <v>174</v>
      </c>
      <c r="M376" s="18" t="str">
        <f>IF('csv２'!M176="","",'csv２'!M176)</f>
        <v/>
      </c>
      <c r="N376" s="18" t="str">
        <f>IF('csv２'!N176="","",'csv２'!N176)</f>
        <v/>
      </c>
      <c r="O376" s="18" t="str">
        <f>IF('csv２'!O176="","",'csv２'!O176)</f>
        <v/>
      </c>
      <c r="P376" s="18">
        <f>IF('csv２'!P176="","",'csv２'!P176)</f>
        <v>0</v>
      </c>
      <c r="Q376" s="18">
        <f>IF('csv２'!Q176="","",'csv２'!Q176)</f>
        <v>0</v>
      </c>
      <c r="R376" s="18">
        <f t="shared" si="63"/>
        <v>0</v>
      </c>
      <c r="S376" s="18" t="str">
        <f>IF('csv２'!S176="","",'csv２'!S176)</f>
        <v/>
      </c>
      <c r="T376" s="18">
        <f>IF('csv２'!T176="","",'csv２'!T176)</f>
        <v>0</v>
      </c>
      <c r="U376" s="18">
        <f>IF('csv２'!U176="","",'csv２'!U176)</f>
        <v>0</v>
      </c>
      <c r="V376" s="18">
        <f t="shared" si="64"/>
        <v>0</v>
      </c>
      <c r="W376" s="18" t="str">
        <f>IF('csv２'!W176="","",'csv２'!W176)</f>
        <v/>
      </c>
      <c r="X376" s="18">
        <f>IF('csv２'!X176="","",'csv２'!X176)</f>
        <v>0</v>
      </c>
      <c r="Y376" s="18">
        <f>IF('csv２'!Y176="","",'csv２'!Y176)</f>
        <v>0</v>
      </c>
      <c r="Z376" s="18">
        <f t="shared" si="65"/>
        <v>0</v>
      </c>
      <c r="AA376" s="18" t="str">
        <f>IF('csv２'!AA176="","",'csv２'!AA176)</f>
        <v/>
      </c>
      <c r="AB376" s="18">
        <f>IF('csv２'!AB176="","",'csv２'!AB176)</f>
        <v>0</v>
      </c>
      <c r="AC376" s="18">
        <f>IF('csv２'!AC176="","",'csv２'!AC176)</f>
        <v>0</v>
      </c>
      <c r="AD376" s="18">
        <f t="shared" si="66"/>
        <v>0</v>
      </c>
      <c r="AE376" s="18" t="str">
        <f>IF('csv２'!AE176="","",'csv２'!AE176)</f>
        <v/>
      </c>
      <c r="AF376" s="18">
        <f>IF('csv２'!AF176="","",'csv２'!AF176)</f>
        <v>0</v>
      </c>
      <c r="AG376" s="18">
        <f>IF('csv２'!AG176="","",'csv２'!AG176)</f>
        <v>0</v>
      </c>
      <c r="AH376" s="18">
        <f t="shared" si="67"/>
        <v>0</v>
      </c>
      <c r="AJ376" s="18">
        <v>375</v>
      </c>
      <c r="AK376" s="18" t="str">
        <f t="shared" si="68"/>
        <v/>
      </c>
      <c r="AL376" s="18" t="str">
        <f t="shared" si="69"/>
        <v/>
      </c>
      <c r="AM376" s="18" t="str">
        <f t="shared" si="70"/>
        <v/>
      </c>
      <c r="AN376" s="18" t="str">
        <f t="shared" si="71"/>
        <v/>
      </c>
      <c r="AO376" s="18" t="e">
        <f t="shared" si="72"/>
        <v>#N/A</v>
      </c>
      <c r="AP376" s="18" t="str">
        <f t="shared" si="73"/>
        <v/>
      </c>
    </row>
    <row r="377" spans="1:42">
      <c r="A377" s="18">
        <f>COUNT(E$2:E377)</f>
        <v>0</v>
      </c>
      <c r="B377" s="18" t="str">
        <f>IF('csv２'!B177="","",'csv２'!B177)</f>
        <v/>
      </c>
      <c r="C377" s="18" t="str">
        <f>IF('csv２'!C177="","",'csv２'!C177)</f>
        <v/>
      </c>
      <c r="D377" s="18" t="str">
        <f>IF('csv２'!D177="","",'csv２'!D177)</f>
        <v/>
      </c>
      <c r="E377" s="18" t="str">
        <f>IF('csv２'!E177="","",'csv２'!E177)</f>
        <v/>
      </c>
      <c r="F377" s="18" t="str">
        <f>IF('csv２'!F177="","",'csv２'!F177)</f>
        <v/>
      </c>
      <c r="G377" s="18" t="str">
        <f>IF('csv２'!G177="","",'csv２'!G177)</f>
        <v/>
      </c>
      <c r="H377" s="18" t="str">
        <f>IF('csv２'!H177="","",'csv２'!H177)</f>
        <v/>
      </c>
      <c r="I377" s="18" t="str">
        <f>IF('csv２'!I177="","",'csv２'!I177)</f>
        <v/>
      </c>
      <c r="J377" s="18" t="str">
        <f>IF('csv２'!J177="","",'csv２'!J177)</f>
        <v/>
      </c>
      <c r="K377" s="18" t="str">
        <f>IF('csv２'!K177="","",'csv２'!K177)</f>
        <v/>
      </c>
      <c r="L377" s="18">
        <f>IF('csv２'!L177="","",'csv２'!L177)</f>
        <v>175</v>
      </c>
      <c r="M377" s="18" t="str">
        <f>IF('csv２'!M177="","",'csv２'!M177)</f>
        <v/>
      </c>
      <c r="N377" s="18" t="str">
        <f>IF('csv２'!N177="","",'csv２'!N177)</f>
        <v/>
      </c>
      <c r="O377" s="18" t="str">
        <f>IF('csv２'!O177="","",'csv２'!O177)</f>
        <v/>
      </c>
      <c r="P377" s="18">
        <f>IF('csv２'!P177="","",'csv２'!P177)</f>
        <v>0</v>
      </c>
      <c r="Q377" s="18">
        <f>IF('csv２'!Q177="","",'csv２'!Q177)</f>
        <v>0</v>
      </c>
      <c r="R377" s="18">
        <f t="shared" si="63"/>
        <v>0</v>
      </c>
      <c r="S377" s="18" t="str">
        <f>IF('csv２'!S177="","",'csv２'!S177)</f>
        <v/>
      </c>
      <c r="T377" s="18">
        <f>IF('csv２'!T177="","",'csv２'!T177)</f>
        <v>0</v>
      </c>
      <c r="U377" s="18">
        <f>IF('csv２'!U177="","",'csv２'!U177)</f>
        <v>0</v>
      </c>
      <c r="V377" s="18">
        <f t="shared" si="64"/>
        <v>0</v>
      </c>
      <c r="W377" s="18" t="str">
        <f>IF('csv２'!W177="","",'csv２'!W177)</f>
        <v/>
      </c>
      <c r="X377" s="18">
        <f>IF('csv２'!X177="","",'csv２'!X177)</f>
        <v>0</v>
      </c>
      <c r="Y377" s="18">
        <f>IF('csv２'!Y177="","",'csv２'!Y177)</f>
        <v>0</v>
      </c>
      <c r="Z377" s="18">
        <f t="shared" si="65"/>
        <v>0</v>
      </c>
      <c r="AA377" s="18" t="str">
        <f>IF('csv２'!AA177="","",'csv２'!AA177)</f>
        <v/>
      </c>
      <c r="AB377" s="18">
        <f>IF('csv２'!AB177="","",'csv２'!AB177)</f>
        <v>0</v>
      </c>
      <c r="AC377" s="18">
        <f>IF('csv２'!AC177="","",'csv２'!AC177)</f>
        <v>0</v>
      </c>
      <c r="AD377" s="18">
        <f t="shared" si="66"/>
        <v>0</v>
      </c>
      <c r="AE377" s="18" t="str">
        <f>IF('csv２'!AE177="","",'csv２'!AE177)</f>
        <v/>
      </c>
      <c r="AF377" s="18">
        <f>IF('csv２'!AF177="","",'csv２'!AF177)</f>
        <v>0</v>
      </c>
      <c r="AG377" s="18">
        <f>IF('csv２'!AG177="","",'csv２'!AG177)</f>
        <v>0</v>
      </c>
      <c r="AH377" s="18">
        <f t="shared" si="67"/>
        <v>0</v>
      </c>
      <c r="AJ377" s="18">
        <v>376</v>
      </c>
      <c r="AK377" s="18" t="str">
        <f t="shared" si="68"/>
        <v/>
      </c>
      <c r="AL377" s="18" t="str">
        <f t="shared" si="69"/>
        <v/>
      </c>
      <c r="AM377" s="18" t="str">
        <f t="shared" si="70"/>
        <v/>
      </c>
      <c r="AN377" s="18" t="str">
        <f t="shared" si="71"/>
        <v/>
      </c>
      <c r="AO377" s="18" t="e">
        <f t="shared" si="72"/>
        <v>#N/A</v>
      </c>
      <c r="AP377" s="18" t="str">
        <f t="shared" si="73"/>
        <v/>
      </c>
    </row>
    <row r="378" spans="1:42">
      <c r="A378" s="18">
        <f>COUNT(E$2:E378)</f>
        <v>0</v>
      </c>
      <c r="B378" s="18" t="str">
        <f>IF('csv２'!B178="","",'csv２'!B178)</f>
        <v/>
      </c>
      <c r="C378" s="18" t="str">
        <f>IF('csv２'!C178="","",'csv２'!C178)</f>
        <v/>
      </c>
      <c r="D378" s="18" t="str">
        <f>IF('csv２'!D178="","",'csv２'!D178)</f>
        <v/>
      </c>
      <c r="E378" s="18" t="str">
        <f>IF('csv２'!E178="","",'csv２'!E178)</f>
        <v/>
      </c>
      <c r="F378" s="18" t="str">
        <f>IF('csv２'!F178="","",'csv２'!F178)</f>
        <v/>
      </c>
      <c r="G378" s="18" t="str">
        <f>IF('csv２'!G178="","",'csv２'!G178)</f>
        <v/>
      </c>
      <c r="H378" s="18" t="str">
        <f>IF('csv２'!H178="","",'csv２'!H178)</f>
        <v/>
      </c>
      <c r="I378" s="18" t="str">
        <f>IF('csv２'!I178="","",'csv２'!I178)</f>
        <v/>
      </c>
      <c r="J378" s="18" t="str">
        <f>IF('csv２'!J178="","",'csv２'!J178)</f>
        <v/>
      </c>
      <c r="K378" s="18" t="str">
        <f>IF('csv２'!K178="","",'csv２'!K178)</f>
        <v/>
      </c>
      <c r="L378" s="18">
        <f>IF('csv２'!L178="","",'csv２'!L178)</f>
        <v>176</v>
      </c>
      <c r="M378" s="18" t="str">
        <f>IF('csv２'!M178="","",'csv２'!M178)</f>
        <v/>
      </c>
      <c r="N378" s="18" t="str">
        <f>IF('csv２'!N178="","",'csv２'!N178)</f>
        <v/>
      </c>
      <c r="O378" s="18" t="str">
        <f>IF('csv２'!O178="","",'csv２'!O178)</f>
        <v/>
      </c>
      <c r="P378" s="18">
        <f>IF('csv２'!P178="","",'csv２'!P178)</f>
        <v>0</v>
      </c>
      <c r="Q378" s="18">
        <f>IF('csv２'!Q178="","",'csv２'!Q178)</f>
        <v>0</v>
      </c>
      <c r="R378" s="18">
        <f t="shared" si="63"/>
        <v>0</v>
      </c>
      <c r="S378" s="18" t="str">
        <f>IF('csv２'!S178="","",'csv２'!S178)</f>
        <v/>
      </c>
      <c r="T378" s="18">
        <f>IF('csv２'!T178="","",'csv２'!T178)</f>
        <v>0</v>
      </c>
      <c r="U378" s="18">
        <f>IF('csv２'!U178="","",'csv２'!U178)</f>
        <v>0</v>
      </c>
      <c r="V378" s="18">
        <f t="shared" si="64"/>
        <v>0</v>
      </c>
      <c r="W378" s="18" t="str">
        <f>IF('csv２'!W178="","",'csv２'!W178)</f>
        <v/>
      </c>
      <c r="X378" s="18">
        <f>IF('csv２'!X178="","",'csv２'!X178)</f>
        <v>0</v>
      </c>
      <c r="Y378" s="18">
        <f>IF('csv２'!Y178="","",'csv２'!Y178)</f>
        <v>0</v>
      </c>
      <c r="Z378" s="18">
        <f t="shared" si="65"/>
        <v>0</v>
      </c>
      <c r="AA378" s="18" t="str">
        <f>IF('csv２'!AA178="","",'csv２'!AA178)</f>
        <v/>
      </c>
      <c r="AB378" s="18">
        <f>IF('csv２'!AB178="","",'csv２'!AB178)</f>
        <v>0</v>
      </c>
      <c r="AC378" s="18">
        <f>IF('csv２'!AC178="","",'csv２'!AC178)</f>
        <v>0</v>
      </c>
      <c r="AD378" s="18">
        <f t="shared" si="66"/>
        <v>0</v>
      </c>
      <c r="AE378" s="18" t="str">
        <f>IF('csv２'!AE178="","",'csv２'!AE178)</f>
        <v/>
      </c>
      <c r="AF378" s="18">
        <f>IF('csv２'!AF178="","",'csv２'!AF178)</f>
        <v>0</v>
      </c>
      <c r="AG378" s="18">
        <f>IF('csv２'!AG178="","",'csv２'!AG178)</f>
        <v>0</v>
      </c>
      <c r="AH378" s="18">
        <f t="shared" si="67"/>
        <v>0</v>
      </c>
      <c r="AJ378" s="18">
        <v>377</v>
      </c>
      <c r="AK378" s="18" t="str">
        <f t="shared" si="68"/>
        <v/>
      </c>
      <c r="AL378" s="18" t="str">
        <f t="shared" si="69"/>
        <v/>
      </c>
      <c r="AM378" s="18" t="str">
        <f t="shared" si="70"/>
        <v/>
      </c>
      <c r="AN378" s="18" t="str">
        <f t="shared" si="71"/>
        <v/>
      </c>
      <c r="AO378" s="18" t="e">
        <f t="shared" si="72"/>
        <v>#N/A</v>
      </c>
      <c r="AP378" s="18" t="str">
        <f t="shared" si="73"/>
        <v/>
      </c>
    </row>
    <row r="379" spans="1:42">
      <c r="A379" s="18">
        <f>COUNT(E$2:E379)</f>
        <v>0</v>
      </c>
      <c r="B379" s="18" t="str">
        <f>IF('csv２'!B179="","",'csv２'!B179)</f>
        <v/>
      </c>
      <c r="C379" s="18" t="str">
        <f>IF('csv２'!C179="","",'csv２'!C179)</f>
        <v/>
      </c>
      <c r="D379" s="18" t="str">
        <f>IF('csv２'!D179="","",'csv２'!D179)</f>
        <v/>
      </c>
      <c r="E379" s="18" t="str">
        <f>IF('csv２'!E179="","",'csv２'!E179)</f>
        <v/>
      </c>
      <c r="F379" s="18" t="str">
        <f>IF('csv２'!F179="","",'csv２'!F179)</f>
        <v/>
      </c>
      <c r="G379" s="18" t="str">
        <f>IF('csv２'!G179="","",'csv２'!G179)</f>
        <v/>
      </c>
      <c r="H379" s="18" t="str">
        <f>IF('csv２'!H179="","",'csv２'!H179)</f>
        <v/>
      </c>
      <c r="I379" s="18" t="str">
        <f>IF('csv２'!I179="","",'csv２'!I179)</f>
        <v/>
      </c>
      <c r="J379" s="18" t="str">
        <f>IF('csv２'!J179="","",'csv２'!J179)</f>
        <v/>
      </c>
      <c r="K379" s="18" t="str">
        <f>IF('csv２'!K179="","",'csv２'!K179)</f>
        <v/>
      </c>
      <c r="L379" s="18">
        <f>IF('csv２'!L179="","",'csv２'!L179)</f>
        <v>177</v>
      </c>
      <c r="M379" s="18" t="str">
        <f>IF('csv２'!M179="","",'csv２'!M179)</f>
        <v/>
      </c>
      <c r="N379" s="18" t="str">
        <f>IF('csv２'!N179="","",'csv２'!N179)</f>
        <v/>
      </c>
      <c r="O379" s="18" t="str">
        <f>IF('csv２'!O179="","",'csv２'!O179)</f>
        <v/>
      </c>
      <c r="P379" s="18">
        <f>IF('csv２'!P179="","",'csv２'!P179)</f>
        <v>0</v>
      </c>
      <c r="Q379" s="18">
        <f>IF('csv２'!Q179="","",'csv２'!Q179)</f>
        <v>0</v>
      </c>
      <c r="R379" s="18">
        <f t="shared" si="63"/>
        <v>0</v>
      </c>
      <c r="S379" s="18" t="str">
        <f>IF('csv２'!S179="","",'csv２'!S179)</f>
        <v/>
      </c>
      <c r="T379" s="18">
        <f>IF('csv２'!T179="","",'csv２'!T179)</f>
        <v>0</v>
      </c>
      <c r="U379" s="18">
        <f>IF('csv２'!U179="","",'csv２'!U179)</f>
        <v>0</v>
      </c>
      <c r="V379" s="18">
        <f t="shared" si="64"/>
        <v>0</v>
      </c>
      <c r="W379" s="18" t="str">
        <f>IF('csv２'!W179="","",'csv２'!W179)</f>
        <v/>
      </c>
      <c r="X379" s="18">
        <f>IF('csv２'!X179="","",'csv２'!X179)</f>
        <v>0</v>
      </c>
      <c r="Y379" s="18">
        <f>IF('csv２'!Y179="","",'csv２'!Y179)</f>
        <v>0</v>
      </c>
      <c r="Z379" s="18">
        <f t="shared" si="65"/>
        <v>0</v>
      </c>
      <c r="AA379" s="18" t="str">
        <f>IF('csv２'!AA179="","",'csv２'!AA179)</f>
        <v/>
      </c>
      <c r="AB379" s="18">
        <f>IF('csv２'!AB179="","",'csv２'!AB179)</f>
        <v>0</v>
      </c>
      <c r="AC379" s="18">
        <f>IF('csv２'!AC179="","",'csv２'!AC179)</f>
        <v>0</v>
      </c>
      <c r="AD379" s="18">
        <f t="shared" si="66"/>
        <v>0</v>
      </c>
      <c r="AE379" s="18" t="str">
        <f>IF('csv２'!AE179="","",'csv２'!AE179)</f>
        <v/>
      </c>
      <c r="AF379" s="18">
        <f>IF('csv２'!AF179="","",'csv２'!AF179)</f>
        <v>0</v>
      </c>
      <c r="AG379" s="18">
        <f>IF('csv２'!AG179="","",'csv２'!AG179)</f>
        <v>0</v>
      </c>
      <c r="AH379" s="18">
        <f t="shared" si="67"/>
        <v>0</v>
      </c>
      <c r="AJ379" s="18">
        <v>378</v>
      </c>
      <c r="AK379" s="18" t="str">
        <f t="shared" si="68"/>
        <v/>
      </c>
      <c r="AL379" s="18" t="str">
        <f t="shared" si="69"/>
        <v/>
      </c>
      <c r="AM379" s="18" t="str">
        <f t="shared" si="70"/>
        <v/>
      </c>
      <c r="AN379" s="18" t="str">
        <f t="shared" si="71"/>
        <v/>
      </c>
      <c r="AO379" s="18" t="e">
        <f t="shared" si="72"/>
        <v>#N/A</v>
      </c>
      <c r="AP379" s="18" t="str">
        <f t="shared" si="73"/>
        <v/>
      </c>
    </row>
    <row r="380" spans="1:42">
      <c r="A380" s="18">
        <f>COUNT(E$2:E380)</f>
        <v>0</v>
      </c>
      <c r="B380" s="18" t="str">
        <f>IF('csv２'!B180="","",'csv２'!B180)</f>
        <v/>
      </c>
      <c r="C380" s="18" t="str">
        <f>IF('csv２'!C180="","",'csv２'!C180)</f>
        <v/>
      </c>
      <c r="D380" s="18" t="str">
        <f>IF('csv２'!D180="","",'csv２'!D180)</f>
        <v/>
      </c>
      <c r="E380" s="18" t="str">
        <f>IF('csv２'!E180="","",'csv２'!E180)</f>
        <v/>
      </c>
      <c r="F380" s="18" t="str">
        <f>IF('csv２'!F180="","",'csv２'!F180)</f>
        <v/>
      </c>
      <c r="G380" s="18" t="str">
        <f>IF('csv２'!G180="","",'csv２'!G180)</f>
        <v/>
      </c>
      <c r="H380" s="18" t="str">
        <f>IF('csv２'!H180="","",'csv２'!H180)</f>
        <v/>
      </c>
      <c r="I380" s="18" t="str">
        <f>IF('csv２'!I180="","",'csv２'!I180)</f>
        <v/>
      </c>
      <c r="J380" s="18" t="str">
        <f>IF('csv２'!J180="","",'csv２'!J180)</f>
        <v/>
      </c>
      <c r="K380" s="18" t="str">
        <f>IF('csv２'!K180="","",'csv２'!K180)</f>
        <v/>
      </c>
      <c r="L380" s="18">
        <f>IF('csv２'!L180="","",'csv２'!L180)</f>
        <v>178</v>
      </c>
      <c r="M380" s="18" t="str">
        <f>IF('csv２'!M180="","",'csv２'!M180)</f>
        <v/>
      </c>
      <c r="N380" s="18" t="str">
        <f>IF('csv２'!N180="","",'csv２'!N180)</f>
        <v/>
      </c>
      <c r="O380" s="18" t="str">
        <f>IF('csv２'!O180="","",'csv２'!O180)</f>
        <v/>
      </c>
      <c r="P380" s="18">
        <f>IF('csv２'!P180="","",'csv２'!P180)</f>
        <v>0</v>
      </c>
      <c r="Q380" s="18">
        <f>IF('csv２'!Q180="","",'csv２'!Q180)</f>
        <v>0</v>
      </c>
      <c r="R380" s="18">
        <f t="shared" si="63"/>
        <v>0</v>
      </c>
      <c r="S380" s="18" t="str">
        <f>IF('csv２'!S180="","",'csv２'!S180)</f>
        <v/>
      </c>
      <c r="T380" s="18">
        <f>IF('csv２'!T180="","",'csv２'!T180)</f>
        <v>0</v>
      </c>
      <c r="U380" s="18">
        <f>IF('csv２'!U180="","",'csv２'!U180)</f>
        <v>0</v>
      </c>
      <c r="V380" s="18">
        <f t="shared" si="64"/>
        <v>0</v>
      </c>
      <c r="W380" s="18" t="str">
        <f>IF('csv２'!W180="","",'csv２'!W180)</f>
        <v/>
      </c>
      <c r="X380" s="18">
        <f>IF('csv２'!X180="","",'csv２'!X180)</f>
        <v>0</v>
      </c>
      <c r="Y380" s="18">
        <f>IF('csv２'!Y180="","",'csv２'!Y180)</f>
        <v>0</v>
      </c>
      <c r="Z380" s="18">
        <f t="shared" si="65"/>
        <v>0</v>
      </c>
      <c r="AA380" s="18" t="str">
        <f>IF('csv２'!AA180="","",'csv２'!AA180)</f>
        <v/>
      </c>
      <c r="AB380" s="18">
        <f>IF('csv２'!AB180="","",'csv２'!AB180)</f>
        <v>0</v>
      </c>
      <c r="AC380" s="18">
        <f>IF('csv２'!AC180="","",'csv２'!AC180)</f>
        <v>0</v>
      </c>
      <c r="AD380" s="18">
        <f t="shared" si="66"/>
        <v>0</v>
      </c>
      <c r="AE380" s="18" t="str">
        <f>IF('csv２'!AE180="","",'csv２'!AE180)</f>
        <v/>
      </c>
      <c r="AF380" s="18">
        <f>IF('csv２'!AF180="","",'csv２'!AF180)</f>
        <v>0</v>
      </c>
      <c r="AG380" s="18">
        <f>IF('csv２'!AG180="","",'csv２'!AG180)</f>
        <v>0</v>
      </c>
      <c r="AH380" s="18">
        <f t="shared" si="67"/>
        <v>0</v>
      </c>
      <c r="AJ380" s="18">
        <v>379</v>
      </c>
      <c r="AK380" s="18" t="str">
        <f t="shared" si="68"/>
        <v/>
      </c>
      <c r="AL380" s="18" t="str">
        <f t="shared" si="69"/>
        <v/>
      </c>
      <c r="AM380" s="18" t="str">
        <f t="shared" si="70"/>
        <v/>
      </c>
      <c r="AN380" s="18" t="str">
        <f t="shared" si="71"/>
        <v/>
      </c>
      <c r="AO380" s="18" t="e">
        <f t="shared" si="72"/>
        <v>#N/A</v>
      </c>
      <c r="AP380" s="18" t="str">
        <f t="shared" si="73"/>
        <v/>
      </c>
    </row>
    <row r="381" spans="1:42">
      <c r="A381" s="18">
        <f>COUNT(E$2:E381)</f>
        <v>0</v>
      </c>
      <c r="B381" s="18" t="str">
        <f>IF('csv２'!B181="","",'csv２'!B181)</f>
        <v/>
      </c>
      <c r="C381" s="18" t="str">
        <f>IF('csv２'!C181="","",'csv２'!C181)</f>
        <v/>
      </c>
      <c r="D381" s="18" t="str">
        <f>IF('csv２'!D181="","",'csv２'!D181)</f>
        <v/>
      </c>
      <c r="E381" s="18" t="str">
        <f>IF('csv２'!E181="","",'csv２'!E181)</f>
        <v/>
      </c>
      <c r="F381" s="18" t="str">
        <f>IF('csv２'!F181="","",'csv２'!F181)</f>
        <v/>
      </c>
      <c r="G381" s="18" t="str">
        <f>IF('csv２'!G181="","",'csv２'!G181)</f>
        <v/>
      </c>
      <c r="H381" s="18" t="str">
        <f>IF('csv２'!H181="","",'csv２'!H181)</f>
        <v/>
      </c>
      <c r="I381" s="18" t="str">
        <f>IF('csv２'!I181="","",'csv２'!I181)</f>
        <v/>
      </c>
      <c r="J381" s="18" t="str">
        <f>IF('csv２'!J181="","",'csv２'!J181)</f>
        <v/>
      </c>
      <c r="K381" s="18" t="str">
        <f>IF('csv２'!K181="","",'csv２'!K181)</f>
        <v/>
      </c>
      <c r="L381" s="18">
        <f>IF('csv２'!L181="","",'csv２'!L181)</f>
        <v>179</v>
      </c>
      <c r="M381" s="18" t="str">
        <f>IF('csv２'!M181="","",'csv２'!M181)</f>
        <v/>
      </c>
      <c r="N381" s="18" t="str">
        <f>IF('csv２'!N181="","",'csv２'!N181)</f>
        <v/>
      </c>
      <c r="O381" s="18" t="str">
        <f>IF('csv２'!O181="","",'csv２'!O181)</f>
        <v/>
      </c>
      <c r="P381" s="18">
        <f>IF('csv２'!P181="","",'csv２'!P181)</f>
        <v>0</v>
      </c>
      <c r="Q381" s="18">
        <f>IF('csv２'!Q181="","",'csv２'!Q181)</f>
        <v>0</v>
      </c>
      <c r="R381" s="18">
        <f t="shared" si="63"/>
        <v>0</v>
      </c>
      <c r="S381" s="18" t="str">
        <f>IF('csv２'!S181="","",'csv２'!S181)</f>
        <v/>
      </c>
      <c r="T381" s="18">
        <f>IF('csv２'!T181="","",'csv２'!T181)</f>
        <v>0</v>
      </c>
      <c r="U381" s="18">
        <f>IF('csv２'!U181="","",'csv２'!U181)</f>
        <v>0</v>
      </c>
      <c r="V381" s="18">
        <f t="shared" si="64"/>
        <v>0</v>
      </c>
      <c r="W381" s="18" t="str">
        <f>IF('csv２'!W181="","",'csv２'!W181)</f>
        <v/>
      </c>
      <c r="X381" s="18">
        <f>IF('csv２'!X181="","",'csv２'!X181)</f>
        <v>0</v>
      </c>
      <c r="Y381" s="18">
        <f>IF('csv２'!Y181="","",'csv２'!Y181)</f>
        <v>0</v>
      </c>
      <c r="Z381" s="18">
        <f t="shared" si="65"/>
        <v>0</v>
      </c>
      <c r="AA381" s="18" t="str">
        <f>IF('csv２'!AA181="","",'csv２'!AA181)</f>
        <v/>
      </c>
      <c r="AB381" s="18">
        <f>IF('csv２'!AB181="","",'csv２'!AB181)</f>
        <v>0</v>
      </c>
      <c r="AC381" s="18">
        <f>IF('csv２'!AC181="","",'csv２'!AC181)</f>
        <v>0</v>
      </c>
      <c r="AD381" s="18">
        <f t="shared" si="66"/>
        <v>0</v>
      </c>
      <c r="AE381" s="18" t="str">
        <f>IF('csv２'!AE181="","",'csv２'!AE181)</f>
        <v/>
      </c>
      <c r="AF381" s="18">
        <f>IF('csv２'!AF181="","",'csv２'!AF181)</f>
        <v>0</v>
      </c>
      <c r="AG381" s="18">
        <f>IF('csv２'!AG181="","",'csv２'!AG181)</f>
        <v>0</v>
      </c>
      <c r="AH381" s="18">
        <f t="shared" si="67"/>
        <v>0</v>
      </c>
      <c r="AJ381" s="18">
        <v>380</v>
      </c>
      <c r="AK381" s="18" t="str">
        <f t="shared" si="68"/>
        <v/>
      </c>
      <c r="AL381" s="18" t="str">
        <f t="shared" si="69"/>
        <v/>
      </c>
      <c r="AM381" s="18" t="str">
        <f t="shared" si="70"/>
        <v/>
      </c>
      <c r="AN381" s="18" t="str">
        <f t="shared" si="71"/>
        <v/>
      </c>
      <c r="AO381" s="18" t="e">
        <f t="shared" si="72"/>
        <v>#N/A</v>
      </c>
      <c r="AP381" s="18" t="str">
        <f t="shared" si="73"/>
        <v/>
      </c>
    </row>
    <row r="382" spans="1:42">
      <c r="A382" s="18">
        <f>COUNT(E$2:E382)</f>
        <v>0</v>
      </c>
      <c r="B382" s="18" t="str">
        <f>IF('csv２'!B182="","",'csv２'!B182)</f>
        <v/>
      </c>
      <c r="C382" s="18" t="str">
        <f>IF('csv２'!C182="","",'csv２'!C182)</f>
        <v/>
      </c>
      <c r="D382" s="18" t="str">
        <f>IF('csv２'!D182="","",'csv２'!D182)</f>
        <v/>
      </c>
      <c r="E382" s="18" t="str">
        <f>IF('csv２'!E182="","",'csv２'!E182)</f>
        <v/>
      </c>
      <c r="F382" s="18" t="str">
        <f>IF('csv２'!F182="","",'csv２'!F182)</f>
        <v/>
      </c>
      <c r="G382" s="18" t="str">
        <f>IF('csv２'!G182="","",'csv２'!G182)</f>
        <v/>
      </c>
      <c r="H382" s="18" t="str">
        <f>IF('csv２'!H182="","",'csv２'!H182)</f>
        <v/>
      </c>
      <c r="I382" s="18" t="str">
        <f>IF('csv２'!I182="","",'csv２'!I182)</f>
        <v/>
      </c>
      <c r="J382" s="18" t="str">
        <f>IF('csv２'!J182="","",'csv２'!J182)</f>
        <v/>
      </c>
      <c r="K382" s="18" t="str">
        <f>IF('csv２'!K182="","",'csv２'!K182)</f>
        <v/>
      </c>
      <c r="L382" s="18">
        <f>IF('csv２'!L182="","",'csv２'!L182)</f>
        <v>180</v>
      </c>
      <c r="M382" s="18" t="str">
        <f>IF('csv２'!M182="","",'csv２'!M182)</f>
        <v/>
      </c>
      <c r="N382" s="18" t="str">
        <f>IF('csv２'!N182="","",'csv２'!N182)</f>
        <v/>
      </c>
      <c r="O382" s="18" t="str">
        <f>IF('csv２'!O182="","",'csv２'!O182)</f>
        <v/>
      </c>
      <c r="P382" s="18">
        <f>IF('csv２'!P182="","",'csv２'!P182)</f>
        <v>0</v>
      </c>
      <c r="Q382" s="18">
        <f>IF('csv２'!Q182="","",'csv２'!Q182)</f>
        <v>0</v>
      </c>
      <c r="R382" s="18">
        <f t="shared" si="63"/>
        <v>0</v>
      </c>
      <c r="S382" s="18" t="str">
        <f>IF('csv２'!S182="","",'csv２'!S182)</f>
        <v/>
      </c>
      <c r="T382" s="18">
        <f>IF('csv２'!T182="","",'csv２'!T182)</f>
        <v>0</v>
      </c>
      <c r="U382" s="18">
        <f>IF('csv２'!U182="","",'csv２'!U182)</f>
        <v>0</v>
      </c>
      <c r="V382" s="18">
        <f t="shared" si="64"/>
        <v>0</v>
      </c>
      <c r="W382" s="18" t="str">
        <f>IF('csv２'!W182="","",'csv２'!W182)</f>
        <v/>
      </c>
      <c r="X382" s="18">
        <f>IF('csv２'!X182="","",'csv２'!X182)</f>
        <v>0</v>
      </c>
      <c r="Y382" s="18">
        <f>IF('csv２'!Y182="","",'csv２'!Y182)</f>
        <v>0</v>
      </c>
      <c r="Z382" s="18">
        <f t="shared" si="65"/>
        <v>0</v>
      </c>
      <c r="AA382" s="18" t="str">
        <f>IF('csv２'!AA182="","",'csv２'!AA182)</f>
        <v/>
      </c>
      <c r="AB382" s="18">
        <f>IF('csv２'!AB182="","",'csv２'!AB182)</f>
        <v>0</v>
      </c>
      <c r="AC382" s="18">
        <f>IF('csv２'!AC182="","",'csv２'!AC182)</f>
        <v>0</v>
      </c>
      <c r="AD382" s="18">
        <f t="shared" si="66"/>
        <v>0</v>
      </c>
      <c r="AE382" s="18" t="str">
        <f>IF('csv２'!AE182="","",'csv２'!AE182)</f>
        <v/>
      </c>
      <c r="AF382" s="18">
        <f>IF('csv２'!AF182="","",'csv２'!AF182)</f>
        <v>0</v>
      </c>
      <c r="AG382" s="18">
        <f>IF('csv２'!AG182="","",'csv２'!AG182)</f>
        <v>0</v>
      </c>
      <c r="AH382" s="18">
        <f t="shared" si="67"/>
        <v>0</v>
      </c>
      <c r="AJ382" s="18">
        <v>381</v>
      </c>
      <c r="AK382" s="18" t="str">
        <f t="shared" si="68"/>
        <v/>
      </c>
      <c r="AL382" s="18" t="str">
        <f t="shared" si="69"/>
        <v/>
      </c>
      <c r="AM382" s="18" t="str">
        <f t="shared" si="70"/>
        <v/>
      </c>
      <c r="AN382" s="18" t="str">
        <f t="shared" si="71"/>
        <v/>
      </c>
      <c r="AO382" s="18" t="e">
        <f t="shared" si="72"/>
        <v>#N/A</v>
      </c>
      <c r="AP382" s="18" t="str">
        <f t="shared" si="73"/>
        <v/>
      </c>
    </row>
    <row r="383" spans="1:42">
      <c r="A383" s="18">
        <f>COUNT(E$2:E383)</f>
        <v>0</v>
      </c>
      <c r="B383" s="18" t="str">
        <f>IF('csv２'!B183="","",'csv２'!B183)</f>
        <v/>
      </c>
      <c r="C383" s="18" t="str">
        <f>IF('csv２'!C183="","",'csv２'!C183)</f>
        <v/>
      </c>
      <c r="D383" s="18" t="str">
        <f>IF('csv２'!D183="","",'csv２'!D183)</f>
        <v/>
      </c>
      <c r="E383" s="18" t="str">
        <f>IF('csv２'!E183="","",'csv２'!E183)</f>
        <v/>
      </c>
      <c r="F383" s="18" t="str">
        <f>IF('csv２'!F183="","",'csv２'!F183)</f>
        <v/>
      </c>
      <c r="G383" s="18" t="str">
        <f>IF('csv２'!G183="","",'csv２'!G183)</f>
        <v/>
      </c>
      <c r="H383" s="18" t="str">
        <f>IF('csv２'!H183="","",'csv２'!H183)</f>
        <v/>
      </c>
      <c r="I383" s="18" t="str">
        <f>IF('csv２'!I183="","",'csv２'!I183)</f>
        <v/>
      </c>
      <c r="J383" s="18" t="str">
        <f>IF('csv２'!J183="","",'csv２'!J183)</f>
        <v/>
      </c>
      <c r="K383" s="18" t="str">
        <f>IF('csv２'!K183="","",'csv２'!K183)</f>
        <v/>
      </c>
      <c r="L383" s="18">
        <f>IF('csv２'!L183="","",'csv２'!L183)</f>
        <v>181</v>
      </c>
      <c r="M383" s="18" t="str">
        <f>IF('csv２'!M183="","",'csv２'!M183)</f>
        <v/>
      </c>
      <c r="N383" s="18" t="str">
        <f>IF('csv２'!N183="","",'csv２'!N183)</f>
        <v/>
      </c>
      <c r="O383" s="18" t="str">
        <f>IF('csv２'!O183="","",'csv２'!O183)</f>
        <v/>
      </c>
      <c r="P383" s="18">
        <f>IF('csv２'!P183="","",'csv２'!P183)</f>
        <v>0</v>
      </c>
      <c r="Q383" s="18">
        <f>IF('csv２'!Q183="","",'csv２'!Q183)</f>
        <v>0</v>
      </c>
      <c r="R383" s="18">
        <f t="shared" si="63"/>
        <v>0</v>
      </c>
      <c r="S383" s="18" t="str">
        <f>IF('csv２'!S183="","",'csv２'!S183)</f>
        <v/>
      </c>
      <c r="T383" s="18">
        <f>IF('csv２'!T183="","",'csv２'!T183)</f>
        <v>0</v>
      </c>
      <c r="U383" s="18">
        <f>IF('csv２'!U183="","",'csv２'!U183)</f>
        <v>0</v>
      </c>
      <c r="V383" s="18">
        <f t="shared" si="64"/>
        <v>0</v>
      </c>
      <c r="W383" s="18" t="str">
        <f>IF('csv２'!W183="","",'csv２'!W183)</f>
        <v/>
      </c>
      <c r="X383" s="18">
        <f>IF('csv２'!X183="","",'csv２'!X183)</f>
        <v>0</v>
      </c>
      <c r="Y383" s="18">
        <f>IF('csv２'!Y183="","",'csv２'!Y183)</f>
        <v>0</v>
      </c>
      <c r="Z383" s="18">
        <f t="shared" si="65"/>
        <v>0</v>
      </c>
      <c r="AA383" s="18" t="str">
        <f>IF('csv２'!AA183="","",'csv２'!AA183)</f>
        <v/>
      </c>
      <c r="AB383" s="18">
        <f>IF('csv２'!AB183="","",'csv２'!AB183)</f>
        <v>0</v>
      </c>
      <c r="AC383" s="18">
        <f>IF('csv２'!AC183="","",'csv２'!AC183)</f>
        <v>0</v>
      </c>
      <c r="AD383" s="18">
        <f t="shared" si="66"/>
        <v>0</v>
      </c>
      <c r="AE383" s="18" t="str">
        <f>IF('csv２'!AE183="","",'csv２'!AE183)</f>
        <v/>
      </c>
      <c r="AF383" s="18">
        <f>IF('csv２'!AF183="","",'csv２'!AF183)</f>
        <v>0</v>
      </c>
      <c r="AG383" s="18">
        <f>IF('csv２'!AG183="","",'csv２'!AG183)</f>
        <v>0</v>
      </c>
      <c r="AH383" s="18">
        <f t="shared" si="67"/>
        <v>0</v>
      </c>
      <c r="AJ383" s="18">
        <v>382</v>
      </c>
      <c r="AK383" s="18" t="str">
        <f t="shared" si="68"/>
        <v/>
      </c>
      <c r="AL383" s="18" t="str">
        <f t="shared" si="69"/>
        <v/>
      </c>
      <c r="AM383" s="18" t="str">
        <f t="shared" si="70"/>
        <v/>
      </c>
      <c r="AN383" s="18" t="str">
        <f t="shared" si="71"/>
        <v/>
      </c>
      <c r="AO383" s="18" t="e">
        <f t="shared" si="72"/>
        <v>#N/A</v>
      </c>
      <c r="AP383" s="18" t="str">
        <f t="shared" si="73"/>
        <v/>
      </c>
    </row>
    <row r="384" spans="1:42">
      <c r="A384" s="18">
        <f>COUNT(E$2:E384)</f>
        <v>0</v>
      </c>
      <c r="B384" s="18" t="str">
        <f>IF('csv２'!B184="","",'csv２'!B184)</f>
        <v/>
      </c>
      <c r="C384" s="18" t="str">
        <f>IF('csv２'!C184="","",'csv２'!C184)</f>
        <v/>
      </c>
      <c r="D384" s="18" t="str">
        <f>IF('csv２'!D184="","",'csv２'!D184)</f>
        <v/>
      </c>
      <c r="E384" s="18" t="str">
        <f>IF('csv２'!E184="","",'csv２'!E184)</f>
        <v/>
      </c>
      <c r="F384" s="18" t="str">
        <f>IF('csv２'!F184="","",'csv２'!F184)</f>
        <v/>
      </c>
      <c r="G384" s="18" t="str">
        <f>IF('csv２'!G184="","",'csv２'!G184)</f>
        <v/>
      </c>
      <c r="H384" s="18" t="str">
        <f>IF('csv２'!H184="","",'csv２'!H184)</f>
        <v/>
      </c>
      <c r="I384" s="18" t="str">
        <f>IF('csv２'!I184="","",'csv２'!I184)</f>
        <v/>
      </c>
      <c r="J384" s="18" t="str">
        <f>IF('csv２'!J184="","",'csv２'!J184)</f>
        <v/>
      </c>
      <c r="K384" s="18" t="str">
        <f>IF('csv２'!K184="","",'csv２'!K184)</f>
        <v/>
      </c>
      <c r="L384" s="18">
        <f>IF('csv２'!L184="","",'csv２'!L184)</f>
        <v>182</v>
      </c>
      <c r="M384" s="18" t="str">
        <f>IF('csv２'!M184="","",'csv２'!M184)</f>
        <v/>
      </c>
      <c r="N384" s="18" t="str">
        <f>IF('csv２'!N184="","",'csv２'!N184)</f>
        <v/>
      </c>
      <c r="O384" s="18" t="str">
        <f>IF('csv２'!O184="","",'csv２'!O184)</f>
        <v/>
      </c>
      <c r="P384" s="18">
        <f>IF('csv２'!P184="","",'csv２'!P184)</f>
        <v>0</v>
      </c>
      <c r="Q384" s="18">
        <f>IF('csv２'!Q184="","",'csv２'!Q184)</f>
        <v>0</v>
      </c>
      <c r="R384" s="18">
        <f t="shared" si="63"/>
        <v>0</v>
      </c>
      <c r="S384" s="18" t="str">
        <f>IF('csv２'!S184="","",'csv２'!S184)</f>
        <v/>
      </c>
      <c r="T384" s="18">
        <f>IF('csv２'!T184="","",'csv２'!T184)</f>
        <v>0</v>
      </c>
      <c r="U384" s="18">
        <f>IF('csv２'!U184="","",'csv２'!U184)</f>
        <v>0</v>
      </c>
      <c r="V384" s="18">
        <f t="shared" si="64"/>
        <v>0</v>
      </c>
      <c r="W384" s="18" t="str">
        <f>IF('csv２'!W184="","",'csv２'!W184)</f>
        <v/>
      </c>
      <c r="X384" s="18">
        <f>IF('csv２'!X184="","",'csv２'!X184)</f>
        <v>0</v>
      </c>
      <c r="Y384" s="18">
        <f>IF('csv２'!Y184="","",'csv２'!Y184)</f>
        <v>0</v>
      </c>
      <c r="Z384" s="18">
        <f t="shared" si="65"/>
        <v>0</v>
      </c>
      <c r="AA384" s="18" t="str">
        <f>IF('csv２'!AA184="","",'csv２'!AA184)</f>
        <v/>
      </c>
      <c r="AB384" s="18">
        <f>IF('csv２'!AB184="","",'csv２'!AB184)</f>
        <v>0</v>
      </c>
      <c r="AC384" s="18">
        <f>IF('csv２'!AC184="","",'csv２'!AC184)</f>
        <v>0</v>
      </c>
      <c r="AD384" s="18">
        <f t="shared" si="66"/>
        <v>0</v>
      </c>
      <c r="AE384" s="18" t="str">
        <f>IF('csv２'!AE184="","",'csv２'!AE184)</f>
        <v/>
      </c>
      <c r="AF384" s="18">
        <f>IF('csv２'!AF184="","",'csv２'!AF184)</f>
        <v>0</v>
      </c>
      <c r="AG384" s="18">
        <f>IF('csv２'!AG184="","",'csv２'!AG184)</f>
        <v>0</v>
      </c>
      <c r="AH384" s="18">
        <f t="shared" si="67"/>
        <v>0</v>
      </c>
      <c r="AJ384" s="18">
        <v>383</v>
      </c>
      <c r="AK384" s="18" t="str">
        <f t="shared" si="68"/>
        <v/>
      </c>
      <c r="AL384" s="18" t="str">
        <f t="shared" si="69"/>
        <v/>
      </c>
      <c r="AM384" s="18" t="str">
        <f t="shared" si="70"/>
        <v/>
      </c>
      <c r="AN384" s="18" t="str">
        <f t="shared" si="71"/>
        <v/>
      </c>
      <c r="AO384" s="18" t="e">
        <f t="shared" si="72"/>
        <v>#N/A</v>
      </c>
      <c r="AP384" s="18" t="str">
        <f t="shared" si="73"/>
        <v/>
      </c>
    </row>
    <row r="385" spans="1:42">
      <c r="A385" s="18">
        <f>COUNT(E$2:E385)</f>
        <v>0</v>
      </c>
      <c r="B385" s="18" t="str">
        <f>IF('csv２'!B185="","",'csv２'!B185)</f>
        <v/>
      </c>
      <c r="C385" s="18" t="str">
        <f>IF('csv２'!C185="","",'csv２'!C185)</f>
        <v/>
      </c>
      <c r="D385" s="18" t="str">
        <f>IF('csv２'!D185="","",'csv２'!D185)</f>
        <v/>
      </c>
      <c r="E385" s="18" t="str">
        <f>IF('csv２'!E185="","",'csv２'!E185)</f>
        <v/>
      </c>
      <c r="F385" s="18" t="str">
        <f>IF('csv２'!F185="","",'csv２'!F185)</f>
        <v/>
      </c>
      <c r="G385" s="18" t="str">
        <f>IF('csv２'!G185="","",'csv２'!G185)</f>
        <v/>
      </c>
      <c r="H385" s="18" t="str">
        <f>IF('csv２'!H185="","",'csv２'!H185)</f>
        <v/>
      </c>
      <c r="I385" s="18" t="str">
        <f>IF('csv２'!I185="","",'csv２'!I185)</f>
        <v/>
      </c>
      <c r="J385" s="18" t="str">
        <f>IF('csv２'!J185="","",'csv２'!J185)</f>
        <v/>
      </c>
      <c r="K385" s="18" t="str">
        <f>IF('csv２'!K185="","",'csv２'!K185)</f>
        <v/>
      </c>
      <c r="L385" s="18">
        <f>IF('csv２'!L185="","",'csv２'!L185)</f>
        <v>183</v>
      </c>
      <c r="M385" s="18" t="str">
        <f>IF('csv２'!M185="","",'csv２'!M185)</f>
        <v/>
      </c>
      <c r="N385" s="18" t="str">
        <f>IF('csv２'!N185="","",'csv２'!N185)</f>
        <v/>
      </c>
      <c r="O385" s="18" t="str">
        <f>IF('csv２'!O185="","",'csv２'!O185)</f>
        <v/>
      </c>
      <c r="P385" s="18">
        <f>IF('csv２'!P185="","",'csv２'!P185)</f>
        <v>0</v>
      </c>
      <c r="Q385" s="18">
        <f>IF('csv２'!Q185="","",'csv２'!Q185)</f>
        <v>0</v>
      </c>
      <c r="R385" s="18">
        <f t="shared" si="63"/>
        <v>0</v>
      </c>
      <c r="S385" s="18" t="str">
        <f>IF('csv２'!S185="","",'csv２'!S185)</f>
        <v/>
      </c>
      <c r="T385" s="18">
        <f>IF('csv２'!T185="","",'csv２'!T185)</f>
        <v>0</v>
      </c>
      <c r="U385" s="18">
        <f>IF('csv２'!U185="","",'csv２'!U185)</f>
        <v>0</v>
      </c>
      <c r="V385" s="18">
        <f t="shared" si="64"/>
        <v>0</v>
      </c>
      <c r="W385" s="18" t="str">
        <f>IF('csv２'!W185="","",'csv２'!W185)</f>
        <v/>
      </c>
      <c r="X385" s="18">
        <f>IF('csv２'!X185="","",'csv２'!X185)</f>
        <v>0</v>
      </c>
      <c r="Y385" s="18">
        <f>IF('csv２'!Y185="","",'csv２'!Y185)</f>
        <v>0</v>
      </c>
      <c r="Z385" s="18">
        <f t="shared" si="65"/>
        <v>0</v>
      </c>
      <c r="AA385" s="18" t="str">
        <f>IF('csv２'!AA185="","",'csv２'!AA185)</f>
        <v/>
      </c>
      <c r="AB385" s="18">
        <f>IF('csv２'!AB185="","",'csv２'!AB185)</f>
        <v>0</v>
      </c>
      <c r="AC385" s="18">
        <f>IF('csv２'!AC185="","",'csv２'!AC185)</f>
        <v>0</v>
      </c>
      <c r="AD385" s="18">
        <f t="shared" si="66"/>
        <v>0</v>
      </c>
      <c r="AE385" s="18" t="str">
        <f>IF('csv２'!AE185="","",'csv２'!AE185)</f>
        <v/>
      </c>
      <c r="AF385" s="18">
        <f>IF('csv２'!AF185="","",'csv２'!AF185)</f>
        <v>0</v>
      </c>
      <c r="AG385" s="18">
        <f>IF('csv２'!AG185="","",'csv２'!AG185)</f>
        <v>0</v>
      </c>
      <c r="AH385" s="18">
        <f t="shared" si="67"/>
        <v>0</v>
      </c>
      <c r="AJ385" s="18">
        <v>384</v>
      </c>
      <c r="AK385" s="18" t="str">
        <f t="shared" si="68"/>
        <v/>
      </c>
      <c r="AL385" s="18" t="str">
        <f t="shared" si="69"/>
        <v/>
      </c>
      <c r="AM385" s="18" t="str">
        <f t="shared" si="70"/>
        <v/>
      </c>
      <c r="AN385" s="18" t="str">
        <f t="shared" si="71"/>
        <v/>
      </c>
      <c r="AO385" s="18" t="e">
        <f t="shared" si="72"/>
        <v>#N/A</v>
      </c>
      <c r="AP385" s="18" t="str">
        <f t="shared" si="73"/>
        <v/>
      </c>
    </row>
    <row r="386" spans="1:42">
      <c r="A386" s="18">
        <f>COUNT(E$2:E386)</f>
        <v>0</v>
      </c>
      <c r="B386" s="18" t="str">
        <f>IF('csv２'!B186="","",'csv２'!B186)</f>
        <v/>
      </c>
      <c r="C386" s="18" t="str">
        <f>IF('csv２'!C186="","",'csv２'!C186)</f>
        <v/>
      </c>
      <c r="D386" s="18" t="str">
        <f>IF('csv２'!D186="","",'csv２'!D186)</f>
        <v/>
      </c>
      <c r="E386" s="18" t="str">
        <f>IF('csv２'!E186="","",'csv２'!E186)</f>
        <v/>
      </c>
      <c r="F386" s="18" t="str">
        <f>IF('csv２'!F186="","",'csv２'!F186)</f>
        <v/>
      </c>
      <c r="G386" s="18" t="str">
        <f>IF('csv２'!G186="","",'csv２'!G186)</f>
        <v/>
      </c>
      <c r="H386" s="18" t="str">
        <f>IF('csv２'!H186="","",'csv２'!H186)</f>
        <v/>
      </c>
      <c r="I386" s="18" t="str">
        <f>IF('csv２'!I186="","",'csv２'!I186)</f>
        <v/>
      </c>
      <c r="J386" s="18" t="str">
        <f>IF('csv２'!J186="","",'csv２'!J186)</f>
        <v/>
      </c>
      <c r="K386" s="18" t="str">
        <f>IF('csv２'!K186="","",'csv２'!K186)</f>
        <v/>
      </c>
      <c r="L386" s="18">
        <f>IF('csv２'!L186="","",'csv２'!L186)</f>
        <v>184</v>
      </c>
      <c r="M386" s="18" t="str">
        <f>IF('csv２'!M186="","",'csv２'!M186)</f>
        <v/>
      </c>
      <c r="N386" s="18" t="str">
        <f>IF('csv２'!N186="","",'csv２'!N186)</f>
        <v/>
      </c>
      <c r="O386" s="18" t="str">
        <f>IF('csv２'!O186="","",'csv２'!O186)</f>
        <v/>
      </c>
      <c r="P386" s="18">
        <f>IF('csv２'!P186="","",'csv２'!P186)</f>
        <v>0</v>
      </c>
      <c r="Q386" s="18">
        <f>IF('csv２'!Q186="","",'csv２'!Q186)</f>
        <v>0</v>
      </c>
      <c r="R386" s="18">
        <f t="shared" si="63"/>
        <v>0</v>
      </c>
      <c r="S386" s="18" t="str">
        <f>IF('csv２'!S186="","",'csv２'!S186)</f>
        <v/>
      </c>
      <c r="T386" s="18">
        <f>IF('csv２'!T186="","",'csv２'!T186)</f>
        <v>0</v>
      </c>
      <c r="U386" s="18">
        <f>IF('csv２'!U186="","",'csv２'!U186)</f>
        <v>0</v>
      </c>
      <c r="V386" s="18">
        <f t="shared" si="64"/>
        <v>0</v>
      </c>
      <c r="W386" s="18" t="str">
        <f>IF('csv２'!W186="","",'csv２'!W186)</f>
        <v/>
      </c>
      <c r="X386" s="18">
        <f>IF('csv２'!X186="","",'csv２'!X186)</f>
        <v>0</v>
      </c>
      <c r="Y386" s="18">
        <f>IF('csv２'!Y186="","",'csv２'!Y186)</f>
        <v>0</v>
      </c>
      <c r="Z386" s="18">
        <f t="shared" si="65"/>
        <v>0</v>
      </c>
      <c r="AA386" s="18" t="str">
        <f>IF('csv２'!AA186="","",'csv２'!AA186)</f>
        <v/>
      </c>
      <c r="AB386" s="18">
        <f>IF('csv２'!AB186="","",'csv２'!AB186)</f>
        <v>0</v>
      </c>
      <c r="AC386" s="18">
        <f>IF('csv２'!AC186="","",'csv２'!AC186)</f>
        <v>0</v>
      </c>
      <c r="AD386" s="18">
        <f t="shared" si="66"/>
        <v>0</v>
      </c>
      <c r="AE386" s="18" t="str">
        <f>IF('csv２'!AE186="","",'csv２'!AE186)</f>
        <v/>
      </c>
      <c r="AF386" s="18">
        <f>IF('csv２'!AF186="","",'csv２'!AF186)</f>
        <v>0</v>
      </c>
      <c r="AG386" s="18">
        <f>IF('csv２'!AG186="","",'csv２'!AG186)</f>
        <v>0</v>
      </c>
      <c r="AH386" s="18">
        <f t="shared" si="67"/>
        <v>0</v>
      </c>
      <c r="AJ386" s="18">
        <v>385</v>
      </c>
      <c r="AK386" s="18" t="str">
        <f t="shared" si="68"/>
        <v/>
      </c>
      <c r="AL386" s="18" t="str">
        <f t="shared" si="69"/>
        <v/>
      </c>
      <c r="AM386" s="18" t="str">
        <f t="shared" si="70"/>
        <v/>
      </c>
      <c r="AN386" s="18" t="str">
        <f t="shared" si="71"/>
        <v/>
      </c>
      <c r="AO386" s="18" t="e">
        <f t="shared" si="72"/>
        <v>#N/A</v>
      </c>
      <c r="AP386" s="18" t="str">
        <f t="shared" si="73"/>
        <v/>
      </c>
    </row>
    <row r="387" spans="1:42">
      <c r="A387" s="18">
        <f>COUNT(E$2:E387)</f>
        <v>0</v>
      </c>
      <c r="B387" s="18" t="str">
        <f>IF('csv２'!B187="","",'csv２'!B187)</f>
        <v/>
      </c>
      <c r="C387" s="18" t="str">
        <f>IF('csv２'!C187="","",'csv２'!C187)</f>
        <v/>
      </c>
      <c r="D387" s="18" t="str">
        <f>IF('csv２'!D187="","",'csv２'!D187)</f>
        <v/>
      </c>
      <c r="E387" s="18" t="str">
        <f>IF('csv２'!E187="","",'csv２'!E187)</f>
        <v/>
      </c>
      <c r="F387" s="18" t="str">
        <f>IF('csv２'!F187="","",'csv２'!F187)</f>
        <v/>
      </c>
      <c r="G387" s="18" t="str">
        <f>IF('csv２'!G187="","",'csv２'!G187)</f>
        <v/>
      </c>
      <c r="H387" s="18" t="str">
        <f>IF('csv２'!H187="","",'csv２'!H187)</f>
        <v/>
      </c>
      <c r="I387" s="18" t="str">
        <f>IF('csv２'!I187="","",'csv２'!I187)</f>
        <v/>
      </c>
      <c r="J387" s="18" t="str">
        <f>IF('csv２'!J187="","",'csv２'!J187)</f>
        <v/>
      </c>
      <c r="K387" s="18" t="str">
        <f>IF('csv２'!K187="","",'csv２'!K187)</f>
        <v/>
      </c>
      <c r="L387" s="18">
        <f>IF('csv２'!L187="","",'csv２'!L187)</f>
        <v>185</v>
      </c>
      <c r="M387" s="18" t="str">
        <f>IF('csv２'!M187="","",'csv２'!M187)</f>
        <v/>
      </c>
      <c r="N387" s="18" t="str">
        <f>IF('csv２'!N187="","",'csv２'!N187)</f>
        <v/>
      </c>
      <c r="O387" s="18" t="str">
        <f>IF('csv２'!O187="","",'csv２'!O187)</f>
        <v/>
      </c>
      <c r="P387" s="18">
        <f>IF('csv２'!P187="","",'csv２'!P187)</f>
        <v>0</v>
      </c>
      <c r="Q387" s="18">
        <f>IF('csv２'!Q187="","",'csv２'!Q187)</f>
        <v>0</v>
      </c>
      <c r="R387" s="18">
        <f t="shared" ref="R387:R401" si="74">IF(P387=0,0,2)</f>
        <v>0</v>
      </c>
      <c r="S387" s="18" t="str">
        <f>IF('csv２'!S187="","",'csv２'!S187)</f>
        <v/>
      </c>
      <c r="T387" s="18">
        <f>IF('csv２'!T187="","",'csv２'!T187)</f>
        <v>0</v>
      </c>
      <c r="U387" s="18">
        <f>IF('csv２'!U187="","",'csv２'!U187)</f>
        <v>0</v>
      </c>
      <c r="V387" s="18">
        <f t="shared" ref="V387:V401" si="75">IF(T387=0,0,2)</f>
        <v>0</v>
      </c>
      <c r="W387" s="18" t="str">
        <f>IF('csv２'!W187="","",'csv２'!W187)</f>
        <v/>
      </c>
      <c r="X387" s="18">
        <f>IF('csv２'!X187="","",'csv２'!X187)</f>
        <v>0</v>
      </c>
      <c r="Y387" s="18">
        <f>IF('csv２'!Y187="","",'csv２'!Y187)</f>
        <v>0</v>
      </c>
      <c r="Z387" s="18">
        <f t="shared" ref="Z387:Z401" si="76">IF(X387=0,0,2)</f>
        <v>0</v>
      </c>
      <c r="AA387" s="18" t="str">
        <f>IF('csv２'!AA187="","",'csv２'!AA187)</f>
        <v/>
      </c>
      <c r="AB387" s="18">
        <f>IF('csv２'!AB187="","",'csv２'!AB187)</f>
        <v>0</v>
      </c>
      <c r="AC387" s="18">
        <f>IF('csv２'!AC187="","",'csv２'!AC187)</f>
        <v>0</v>
      </c>
      <c r="AD387" s="18">
        <f t="shared" ref="AD387:AD401" si="77">IF(AB387=0,0,2)</f>
        <v>0</v>
      </c>
      <c r="AE387" s="18" t="str">
        <f>IF('csv２'!AE187="","",'csv２'!AE187)</f>
        <v/>
      </c>
      <c r="AF387" s="18">
        <f>IF('csv２'!AF187="","",'csv２'!AF187)</f>
        <v>0</v>
      </c>
      <c r="AG387" s="18">
        <f>IF('csv２'!AG187="","",'csv２'!AG187)</f>
        <v>0</v>
      </c>
      <c r="AH387" s="18">
        <f t="shared" ref="AH387:AH401" si="78">IF(AF387=0,0,2)</f>
        <v>0</v>
      </c>
      <c r="AJ387" s="18">
        <v>386</v>
      </c>
      <c r="AK387" s="18" t="str">
        <f t="shared" ref="AK387:AK401" si="79">E387</f>
        <v/>
      </c>
      <c r="AL387" s="18" t="str">
        <f t="shared" ref="AL387:AL401" si="80">IF(AK387="","",AJ387+AP387)</f>
        <v/>
      </c>
      <c r="AM387" s="18" t="str">
        <f t="shared" ref="AM387:AM401" si="81">IF(AL387="","",RANK(AL387,AL$2:AL$401,1))</f>
        <v/>
      </c>
      <c r="AN387" s="18" t="str">
        <f t="shared" ref="AN387:AN401" si="82">AK387</f>
        <v/>
      </c>
      <c r="AO387" s="18" t="e">
        <f t="shared" ref="AO387:AO401" si="83">VLOOKUP(AJ387,AM$2:AN$401,2,FALSE)</f>
        <v>#N/A</v>
      </c>
      <c r="AP387" s="18" t="str">
        <f t="shared" ref="AP387:AP401" si="84">IF(AK387="","",AK387/1000)</f>
        <v/>
      </c>
    </row>
    <row r="388" spans="1:42">
      <c r="A388" s="18">
        <f>COUNT(E$2:E388)</f>
        <v>0</v>
      </c>
      <c r="B388" s="18" t="str">
        <f>IF('csv２'!B188="","",'csv２'!B188)</f>
        <v/>
      </c>
      <c r="C388" s="18" t="str">
        <f>IF('csv２'!C188="","",'csv２'!C188)</f>
        <v/>
      </c>
      <c r="D388" s="18" t="str">
        <f>IF('csv２'!D188="","",'csv２'!D188)</f>
        <v/>
      </c>
      <c r="E388" s="18" t="str">
        <f>IF('csv２'!E188="","",'csv２'!E188)</f>
        <v/>
      </c>
      <c r="F388" s="18" t="str">
        <f>IF('csv２'!F188="","",'csv２'!F188)</f>
        <v/>
      </c>
      <c r="G388" s="18" t="str">
        <f>IF('csv２'!G188="","",'csv２'!G188)</f>
        <v/>
      </c>
      <c r="H388" s="18" t="str">
        <f>IF('csv２'!H188="","",'csv２'!H188)</f>
        <v/>
      </c>
      <c r="I388" s="18" t="str">
        <f>IF('csv２'!I188="","",'csv２'!I188)</f>
        <v/>
      </c>
      <c r="J388" s="18" t="str">
        <f>IF('csv２'!J188="","",'csv２'!J188)</f>
        <v/>
      </c>
      <c r="K388" s="18" t="str">
        <f>IF('csv２'!K188="","",'csv２'!K188)</f>
        <v/>
      </c>
      <c r="L388" s="18">
        <f>IF('csv２'!L188="","",'csv２'!L188)</f>
        <v>186</v>
      </c>
      <c r="M388" s="18" t="str">
        <f>IF('csv２'!M188="","",'csv２'!M188)</f>
        <v/>
      </c>
      <c r="N388" s="18" t="str">
        <f>IF('csv２'!N188="","",'csv２'!N188)</f>
        <v/>
      </c>
      <c r="O388" s="18" t="str">
        <f>IF('csv２'!O188="","",'csv２'!O188)</f>
        <v/>
      </c>
      <c r="P388" s="18">
        <f>IF('csv２'!P188="","",'csv２'!P188)</f>
        <v>0</v>
      </c>
      <c r="Q388" s="18">
        <f>IF('csv２'!Q188="","",'csv２'!Q188)</f>
        <v>0</v>
      </c>
      <c r="R388" s="18">
        <f t="shared" si="74"/>
        <v>0</v>
      </c>
      <c r="S388" s="18" t="str">
        <f>IF('csv２'!S188="","",'csv２'!S188)</f>
        <v/>
      </c>
      <c r="T388" s="18">
        <f>IF('csv２'!T188="","",'csv２'!T188)</f>
        <v>0</v>
      </c>
      <c r="U388" s="18">
        <f>IF('csv２'!U188="","",'csv２'!U188)</f>
        <v>0</v>
      </c>
      <c r="V388" s="18">
        <f t="shared" si="75"/>
        <v>0</v>
      </c>
      <c r="W388" s="18" t="str">
        <f>IF('csv２'!W188="","",'csv２'!W188)</f>
        <v/>
      </c>
      <c r="X388" s="18">
        <f>IF('csv２'!X188="","",'csv２'!X188)</f>
        <v>0</v>
      </c>
      <c r="Y388" s="18">
        <f>IF('csv２'!Y188="","",'csv２'!Y188)</f>
        <v>0</v>
      </c>
      <c r="Z388" s="18">
        <f t="shared" si="76"/>
        <v>0</v>
      </c>
      <c r="AA388" s="18" t="str">
        <f>IF('csv２'!AA188="","",'csv２'!AA188)</f>
        <v/>
      </c>
      <c r="AB388" s="18">
        <f>IF('csv２'!AB188="","",'csv２'!AB188)</f>
        <v>0</v>
      </c>
      <c r="AC388" s="18">
        <f>IF('csv２'!AC188="","",'csv２'!AC188)</f>
        <v>0</v>
      </c>
      <c r="AD388" s="18">
        <f t="shared" si="77"/>
        <v>0</v>
      </c>
      <c r="AE388" s="18" t="str">
        <f>IF('csv２'!AE188="","",'csv２'!AE188)</f>
        <v/>
      </c>
      <c r="AF388" s="18">
        <f>IF('csv２'!AF188="","",'csv２'!AF188)</f>
        <v>0</v>
      </c>
      <c r="AG388" s="18">
        <f>IF('csv２'!AG188="","",'csv２'!AG188)</f>
        <v>0</v>
      </c>
      <c r="AH388" s="18">
        <f t="shared" si="78"/>
        <v>0</v>
      </c>
      <c r="AJ388" s="18">
        <v>387</v>
      </c>
      <c r="AK388" s="18" t="str">
        <f t="shared" si="79"/>
        <v/>
      </c>
      <c r="AL388" s="18" t="str">
        <f t="shared" si="80"/>
        <v/>
      </c>
      <c r="AM388" s="18" t="str">
        <f t="shared" si="81"/>
        <v/>
      </c>
      <c r="AN388" s="18" t="str">
        <f t="shared" si="82"/>
        <v/>
      </c>
      <c r="AO388" s="18" t="e">
        <f t="shared" si="83"/>
        <v>#N/A</v>
      </c>
      <c r="AP388" s="18" t="str">
        <f t="shared" si="84"/>
        <v/>
      </c>
    </row>
    <row r="389" spans="1:42">
      <c r="A389" s="18">
        <f>COUNT(E$2:E389)</f>
        <v>0</v>
      </c>
      <c r="B389" s="18" t="str">
        <f>IF('csv２'!B189="","",'csv２'!B189)</f>
        <v/>
      </c>
      <c r="C389" s="18" t="str">
        <f>IF('csv２'!C189="","",'csv２'!C189)</f>
        <v/>
      </c>
      <c r="D389" s="18" t="str">
        <f>IF('csv２'!D189="","",'csv２'!D189)</f>
        <v/>
      </c>
      <c r="E389" s="18" t="str">
        <f>IF('csv２'!E189="","",'csv２'!E189)</f>
        <v/>
      </c>
      <c r="F389" s="18" t="str">
        <f>IF('csv２'!F189="","",'csv２'!F189)</f>
        <v/>
      </c>
      <c r="G389" s="18" t="str">
        <f>IF('csv２'!G189="","",'csv２'!G189)</f>
        <v/>
      </c>
      <c r="H389" s="18" t="str">
        <f>IF('csv２'!H189="","",'csv２'!H189)</f>
        <v/>
      </c>
      <c r="I389" s="18" t="str">
        <f>IF('csv２'!I189="","",'csv２'!I189)</f>
        <v/>
      </c>
      <c r="J389" s="18" t="str">
        <f>IF('csv２'!J189="","",'csv２'!J189)</f>
        <v/>
      </c>
      <c r="K389" s="18" t="str">
        <f>IF('csv２'!K189="","",'csv２'!K189)</f>
        <v/>
      </c>
      <c r="L389" s="18">
        <f>IF('csv２'!L189="","",'csv２'!L189)</f>
        <v>187</v>
      </c>
      <c r="M389" s="18" t="str">
        <f>IF('csv２'!M189="","",'csv２'!M189)</f>
        <v/>
      </c>
      <c r="N389" s="18" t="str">
        <f>IF('csv２'!N189="","",'csv２'!N189)</f>
        <v/>
      </c>
      <c r="O389" s="18" t="str">
        <f>IF('csv２'!O189="","",'csv２'!O189)</f>
        <v/>
      </c>
      <c r="P389" s="18">
        <f>IF('csv２'!P189="","",'csv２'!P189)</f>
        <v>0</v>
      </c>
      <c r="Q389" s="18">
        <f>IF('csv２'!Q189="","",'csv２'!Q189)</f>
        <v>0</v>
      </c>
      <c r="R389" s="18">
        <f t="shared" si="74"/>
        <v>0</v>
      </c>
      <c r="S389" s="18" t="str">
        <f>IF('csv２'!S189="","",'csv２'!S189)</f>
        <v/>
      </c>
      <c r="T389" s="18">
        <f>IF('csv２'!T189="","",'csv２'!T189)</f>
        <v>0</v>
      </c>
      <c r="U389" s="18">
        <f>IF('csv２'!U189="","",'csv２'!U189)</f>
        <v>0</v>
      </c>
      <c r="V389" s="18">
        <f t="shared" si="75"/>
        <v>0</v>
      </c>
      <c r="W389" s="18" t="str">
        <f>IF('csv２'!W189="","",'csv２'!W189)</f>
        <v/>
      </c>
      <c r="X389" s="18">
        <f>IF('csv２'!X189="","",'csv２'!X189)</f>
        <v>0</v>
      </c>
      <c r="Y389" s="18">
        <f>IF('csv２'!Y189="","",'csv２'!Y189)</f>
        <v>0</v>
      </c>
      <c r="Z389" s="18">
        <f t="shared" si="76"/>
        <v>0</v>
      </c>
      <c r="AA389" s="18" t="str">
        <f>IF('csv２'!AA189="","",'csv２'!AA189)</f>
        <v/>
      </c>
      <c r="AB389" s="18">
        <f>IF('csv２'!AB189="","",'csv２'!AB189)</f>
        <v>0</v>
      </c>
      <c r="AC389" s="18">
        <f>IF('csv２'!AC189="","",'csv２'!AC189)</f>
        <v>0</v>
      </c>
      <c r="AD389" s="18">
        <f t="shared" si="77"/>
        <v>0</v>
      </c>
      <c r="AE389" s="18" t="str">
        <f>IF('csv２'!AE189="","",'csv２'!AE189)</f>
        <v/>
      </c>
      <c r="AF389" s="18">
        <f>IF('csv２'!AF189="","",'csv２'!AF189)</f>
        <v>0</v>
      </c>
      <c r="AG389" s="18">
        <f>IF('csv２'!AG189="","",'csv２'!AG189)</f>
        <v>0</v>
      </c>
      <c r="AH389" s="18">
        <f t="shared" si="78"/>
        <v>0</v>
      </c>
      <c r="AJ389" s="18">
        <v>388</v>
      </c>
      <c r="AK389" s="18" t="str">
        <f t="shared" si="79"/>
        <v/>
      </c>
      <c r="AL389" s="18" t="str">
        <f t="shared" si="80"/>
        <v/>
      </c>
      <c r="AM389" s="18" t="str">
        <f t="shared" si="81"/>
        <v/>
      </c>
      <c r="AN389" s="18" t="str">
        <f t="shared" si="82"/>
        <v/>
      </c>
      <c r="AO389" s="18" t="e">
        <f t="shared" si="83"/>
        <v>#N/A</v>
      </c>
      <c r="AP389" s="18" t="str">
        <f t="shared" si="84"/>
        <v/>
      </c>
    </row>
    <row r="390" spans="1:42">
      <c r="A390" s="18">
        <f>COUNT(E$2:E390)</f>
        <v>0</v>
      </c>
      <c r="B390" s="18" t="str">
        <f>IF('csv２'!B190="","",'csv２'!B190)</f>
        <v/>
      </c>
      <c r="C390" s="18" t="str">
        <f>IF('csv２'!C190="","",'csv２'!C190)</f>
        <v/>
      </c>
      <c r="D390" s="18" t="str">
        <f>IF('csv２'!D190="","",'csv２'!D190)</f>
        <v/>
      </c>
      <c r="E390" s="18" t="str">
        <f>IF('csv２'!E190="","",'csv２'!E190)</f>
        <v/>
      </c>
      <c r="F390" s="18" t="str">
        <f>IF('csv２'!F190="","",'csv２'!F190)</f>
        <v/>
      </c>
      <c r="G390" s="18" t="str">
        <f>IF('csv２'!G190="","",'csv２'!G190)</f>
        <v/>
      </c>
      <c r="H390" s="18" t="str">
        <f>IF('csv２'!H190="","",'csv２'!H190)</f>
        <v/>
      </c>
      <c r="I390" s="18" t="str">
        <f>IF('csv２'!I190="","",'csv２'!I190)</f>
        <v/>
      </c>
      <c r="J390" s="18" t="str">
        <f>IF('csv２'!J190="","",'csv２'!J190)</f>
        <v/>
      </c>
      <c r="K390" s="18" t="str">
        <f>IF('csv２'!K190="","",'csv２'!K190)</f>
        <v/>
      </c>
      <c r="L390" s="18">
        <f>IF('csv２'!L190="","",'csv２'!L190)</f>
        <v>188</v>
      </c>
      <c r="M390" s="18" t="str">
        <f>IF('csv２'!M190="","",'csv２'!M190)</f>
        <v/>
      </c>
      <c r="N390" s="18" t="str">
        <f>IF('csv２'!N190="","",'csv２'!N190)</f>
        <v/>
      </c>
      <c r="O390" s="18" t="str">
        <f>IF('csv２'!O190="","",'csv２'!O190)</f>
        <v/>
      </c>
      <c r="P390" s="18">
        <f>IF('csv２'!P190="","",'csv２'!P190)</f>
        <v>0</v>
      </c>
      <c r="Q390" s="18">
        <f>IF('csv２'!Q190="","",'csv２'!Q190)</f>
        <v>0</v>
      </c>
      <c r="R390" s="18">
        <f t="shared" si="74"/>
        <v>0</v>
      </c>
      <c r="S390" s="18" t="str">
        <f>IF('csv２'!S190="","",'csv２'!S190)</f>
        <v/>
      </c>
      <c r="T390" s="18">
        <f>IF('csv２'!T190="","",'csv２'!T190)</f>
        <v>0</v>
      </c>
      <c r="U390" s="18">
        <f>IF('csv２'!U190="","",'csv２'!U190)</f>
        <v>0</v>
      </c>
      <c r="V390" s="18">
        <f t="shared" si="75"/>
        <v>0</v>
      </c>
      <c r="W390" s="18" t="str">
        <f>IF('csv２'!W190="","",'csv２'!W190)</f>
        <v/>
      </c>
      <c r="X390" s="18">
        <f>IF('csv２'!X190="","",'csv２'!X190)</f>
        <v>0</v>
      </c>
      <c r="Y390" s="18">
        <f>IF('csv２'!Y190="","",'csv２'!Y190)</f>
        <v>0</v>
      </c>
      <c r="Z390" s="18">
        <f t="shared" si="76"/>
        <v>0</v>
      </c>
      <c r="AA390" s="18" t="str">
        <f>IF('csv２'!AA190="","",'csv２'!AA190)</f>
        <v/>
      </c>
      <c r="AB390" s="18">
        <f>IF('csv２'!AB190="","",'csv２'!AB190)</f>
        <v>0</v>
      </c>
      <c r="AC390" s="18">
        <f>IF('csv２'!AC190="","",'csv２'!AC190)</f>
        <v>0</v>
      </c>
      <c r="AD390" s="18">
        <f t="shared" si="77"/>
        <v>0</v>
      </c>
      <c r="AE390" s="18" t="str">
        <f>IF('csv２'!AE190="","",'csv２'!AE190)</f>
        <v/>
      </c>
      <c r="AF390" s="18">
        <f>IF('csv２'!AF190="","",'csv２'!AF190)</f>
        <v>0</v>
      </c>
      <c r="AG390" s="18">
        <f>IF('csv２'!AG190="","",'csv２'!AG190)</f>
        <v>0</v>
      </c>
      <c r="AH390" s="18">
        <f t="shared" si="78"/>
        <v>0</v>
      </c>
      <c r="AJ390" s="18">
        <v>389</v>
      </c>
      <c r="AK390" s="18" t="str">
        <f t="shared" si="79"/>
        <v/>
      </c>
      <c r="AL390" s="18" t="str">
        <f t="shared" si="80"/>
        <v/>
      </c>
      <c r="AM390" s="18" t="str">
        <f t="shared" si="81"/>
        <v/>
      </c>
      <c r="AN390" s="18" t="str">
        <f t="shared" si="82"/>
        <v/>
      </c>
      <c r="AO390" s="18" t="e">
        <f t="shared" si="83"/>
        <v>#N/A</v>
      </c>
      <c r="AP390" s="18" t="str">
        <f t="shared" si="84"/>
        <v/>
      </c>
    </row>
    <row r="391" spans="1:42">
      <c r="A391" s="18">
        <f>COUNT(E$2:E391)</f>
        <v>0</v>
      </c>
      <c r="B391" s="18" t="str">
        <f>IF('csv２'!B191="","",'csv２'!B191)</f>
        <v/>
      </c>
      <c r="C391" s="18" t="str">
        <f>IF('csv２'!C191="","",'csv２'!C191)</f>
        <v/>
      </c>
      <c r="D391" s="18" t="str">
        <f>IF('csv２'!D191="","",'csv２'!D191)</f>
        <v/>
      </c>
      <c r="E391" s="18" t="str">
        <f>IF('csv２'!E191="","",'csv２'!E191)</f>
        <v/>
      </c>
      <c r="F391" s="18" t="str">
        <f>IF('csv２'!F191="","",'csv２'!F191)</f>
        <v/>
      </c>
      <c r="G391" s="18" t="str">
        <f>IF('csv２'!G191="","",'csv２'!G191)</f>
        <v/>
      </c>
      <c r="H391" s="18" t="str">
        <f>IF('csv２'!H191="","",'csv２'!H191)</f>
        <v/>
      </c>
      <c r="I391" s="18" t="str">
        <f>IF('csv２'!I191="","",'csv２'!I191)</f>
        <v/>
      </c>
      <c r="J391" s="18" t="str">
        <f>IF('csv２'!J191="","",'csv２'!J191)</f>
        <v/>
      </c>
      <c r="K391" s="18" t="str">
        <f>IF('csv２'!K191="","",'csv２'!K191)</f>
        <v/>
      </c>
      <c r="L391" s="18">
        <f>IF('csv２'!L191="","",'csv２'!L191)</f>
        <v>189</v>
      </c>
      <c r="M391" s="18" t="str">
        <f>IF('csv２'!M191="","",'csv２'!M191)</f>
        <v/>
      </c>
      <c r="N391" s="18" t="str">
        <f>IF('csv２'!N191="","",'csv２'!N191)</f>
        <v/>
      </c>
      <c r="O391" s="18" t="str">
        <f>IF('csv２'!O191="","",'csv２'!O191)</f>
        <v/>
      </c>
      <c r="P391" s="18">
        <f>IF('csv２'!P191="","",'csv２'!P191)</f>
        <v>0</v>
      </c>
      <c r="Q391" s="18">
        <f>IF('csv２'!Q191="","",'csv２'!Q191)</f>
        <v>0</v>
      </c>
      <c r="R391" s="18">
        <f t="shared" si="74"/>
        <v>0</v>
      </c>
      <c r="S391" s="18" t="str">
        <f>IF('csv２'!S191="","",'csv２'!S191)</f>
        <v/>
      </c>
      <c r="T391" s="18">
        <f>IF('csv２'!T191="","",'csv２'!T191)</f>
        <v>0</v>
      </c>
      <c r="U391" s="18">
        <f>IF('csv２'!U191="","",'csv２'!U191)</f>
        <v>0</v>
      </c>
      <c r="V391" s="18">
        <f t="shared" si="75"/>
        <v>0</v>
      </c>
      <c r="W391" s="18" t="str">
        <f>IF('csv２'!W191="","",'csv２'!W191)</f>
        <v/>
      </c>
      <c r="X391" s="18">
        <f>IF('csv２'!X191="","",'csv２'!X191)</f>
        <v>0</v>
      </c>
      <c r="Y391" s="18">
        <f>IF('csv２'!Y191="","",'csv２'!Y191)</f>
        <v>0</v>
      </c>
      <c r="Z391" s="18">
        <f t="shared" si="76"/>
        <v>0</v>
      </c>
      <c r="AA391" s="18" t="str">
        <f>IF('csv２'!AA191="","",'csv２'!AA191)</f>
        <v/>
      </c>
      <c r="AB391" s="18">
        <f>IF('csv２'!AB191="","",'csv２'!AB191)</f>
        <v>0</v>
      </c>
      <c r="AC391" s="18">
        <f>IF('csv２'!AC191="","",'csv２'!AC191)</f>
        <v>0</v>
      </c>
      <c r="AD391" s="18">
        <f t="shared" si="77"/>
        <v>0</v>
      </c>
      <c r="AE391" s="18" t="str">
        <f>IF('csv２'!AE191="","",'csv２'!AE191)</f>
        <v/>
      </c>
      <c r="AF391" s="18">
        <f>IF('csv２'!AF191="","",'csv２'!AF191)</f>
        <v>0</v>
      </c>
      <c r="AG391" s="18">
        <f>IF('csv２'!AG191="","",'csv２'!AG191)</f>
        <v>0</v>
      </c>
      <c r="AH391" s="18">
        <f t="shared" si="78"/>
        <v>0</v>
      </c>
      <c r="AJ391" s="18">
        <v>390</v>
      </c>
      <c r="AK391" s="18" t="str">
        <f t="shared" si="79"/>
        <v/>
      </c>
      <c r="AL391" s="18" t="str">
        <f t="shared" si="80"/>
        <v/>
      </c>
      <c r="AM391" s="18" t="str">
        <f t="shared" si="81"/>
        <v/>
      </c>
      <c r="AN391" s="18" t="str">
        <f t="shared" si="82"/>
        <v/>
      </c>
      <c r="AO391" s="18" t="e">
        <f t="shared" si="83"/>
        <v>#N/A</v>
      </c>
      <c r="AP391" s="18" t="str">
        <f t="shared" si="84"/>
        <v/>
      </c>
    </row>
    <row r="392" spans="1:42">
      <c r="A392" s="18">
        <f>COUNT(E$2:E392)</f>
        <v>0</v>
      </c>
      <c r="B392" s="18" t="str">
        <f>IF('csv２'!B192="","",'csv２'!B192)</f>
        <v/>
      </c>
      <c r="C392" s="18" t="str">
        <f>IF('csv２'!C192="","",'csv２'!C192)</f>
        <v/>
      </c>
      <c r="D392" s="18" t="str">
        <f>IF('csv２'!D192="","",'csv２'!D192)</f>
        <v/>
      </c>
      <c r="E392" s="18" t="str">
        <f>IF('csv２'!E192="","",'csv２'!E192)</f>
        <v/>
      </c>
      <c r="F392" s="18" t="str">
        <f>IF('csv２'!F192="","",'csv２'!F192)</f>
        <v/>
      </c>
      <c r="G392" s="18" t="str">
        <f>IF('csv２'!G192="","",'csv２'!G192)</f>
        <v/>
      </c>
      <c r="H392" s="18" t="str">
        <f>IF('csv２'!H192="","",'csv２'!H192)</f>
        <v/>
      </c>
      <c r="I392" s="18" t="str">
        <f>IF('csv２'!I192="","",'csv２'!I192)</f>
        <v/>
      </c>
      <c r="J392" s="18" t="str">
        <f>IF('csv２'!J192="","",'csv２'!J192)</f>
        <v/>
      </c>
      <c r="K392" s="18" t="str">
        <f>IF('csv２'!K192="","",'csv２'!K192)</f>
        <v/>
      </c>
      <c r="L392" s="18">
        <f>IF('csv２'!L192="","",'csv２'!L192)</f>
        <v>190</v>
      </c>
      <c r="M392" s="18" t="str">
        <f>IF('csv２'!M192="","",'csv２'!M192)</f>
        <v/>
      </c>
      <c r="N392" s="18" t="str">
        <f>IF('csv２'!N192="","",'csv２'!N192)</f>
        <v/>
      </c>
      <c r="O392" s="18" t="str">
        <f>IF('csv２'!O192="","",'csv２'!O192)</f>
        <v/>
      </c>
      <c r="P392" s="18">
        <f>IF('csv２'!P192="","",'csv２'!P192)</f>
        <v>0</v>
      </c>
      <c r="Q392" s="18">
        <f>IF('csv２'!Q192="","",'csv２'!Q192)</f>
        <v>0</v>
      </c>
      <c r="R392" s="18">
        <f t="shared" si="74"/>
        <v>0</v>
      </c>
      <c r="S392" s="18" t="str">
        <f>IF('csv２'!S192="","",'csv２'!S192)</f>
        <v/>
      </c>
      <c r="T392" s="18">
        <f>IF('csv２'!T192="","",'csv２'!T192)</f>
        <v>0</v>
      </c>
      <c r="U392" s="18">
        <f>IF('csv２'!U192="","",'csv２'!U192)</f>
        <v>0</v>
      </c>
      <c r="V392" s="18">
        <f t="shared" si="75"/>
        <v>0</v>
      </c>
      <c r="W392" s="18" t="str">
        <f>IF('csv２'!W192="","",'csv２'!W192)</f>
        <v/>
      </c>
      <c r="X392" s="18">
        <f>IF('csv２'!X192="","",'csv２'!X192)</f>
        <v>0</v>
      </c>
      <c r="Y392" s="18">
        <f>IF('csv２'!Y192="","",'csv２'!Y192)</f>
        <v>0</v>
      </c>
      <c r="Z392" s="18">
        <f t="shared" si="76"/>
        <v>0</v>
      </c>
      <c r="AA392" s="18" t="str">
        <f>IF('csv２'!AA192="","",'csv２'!AA192)</f>
        <v/>
      </c>
      <c r="AB392" s="18">
        <f>IF('csv２'!AB192="","",'csv２'!AB192)</f>
        <v>0</v>
      </c>
      <c r="AC392" s="18">
        <f>IF('csv２'!AC192="","",'csv２'!AC192)</f>
        <v>0</v>
      </c>
      <c r="AD392" s="18">
        <f t="shared" si="77"/>
        <v>0</v>
      </c>
      <c r="AE392" s="18" t="str">
        <f>IF('csv２'!AE192="","",'csv２'!AE192)</f>
        <v/>
      </c>
      <c r="AF392" s="18">
        <f>IF('csv２'!AF192="","",'csv２'!AF192)</f>
        <v>0</v>
      </c>
      <c r="AG392" s="18">
        <f>IF('csv２'!AG192="","",'csv２'!AG192)</f>
        <v>0</v>
      </c>
      <c r="AH392" s="18">
        <f t="shared" si="78"/>
        <v>0</v>
      </c>
      <c r="AJ392" s="18">
        <v>391</v>
      </c>
      <c r="AK392" s="18" t="str">
        <f t="shared" si="79"/>
        <v/>
      </c>
      <c r="AL392" s="18" t="str">
        <f t="shared" si="80"/>
        <v/>
      </c>
      <c r="AM392" s="18" t="str">
        <f t="shared" si="81"/>
        <v/>
      </c>
      <c r="AN392" s="18" t="str">
        <f t="shared" si="82"/>
        <v/>
      </c>
      <c r="AO392" s="18" t="e">
        <f t="shared" si="83"/>
        <v>#N/A</v>
      </c>
      <c r="AP392" s="18" t="str">
        <f t="shared" si="84"/>
        <v/>
      </c>
    </row>
    <row r="393" spans="1:42">
      <c r="A393" s="18">
        <f>COUNT(E$2:E393)</f>
        <v>0</v>
      </c>
      <c r="B393" s="18" t="str">
        <f>IF('csv２'!B193="","",'csv２'!B193)</f>
        <v/>
      </c>
      <c r="C393" s="18" t="str">
        <f>IF('csv２'!C193="","",'csv２'!C193)</f>
        <v/>
      </c>
      <c r="D393" s="18" t="str">
        <f>IF('csv２'!D193="","",'csv２'!D193)</f>
        <v/>
      </c>
      <c r="E393" s="18" t="str">
        <f>IF('csv２'!E193="","",'csv２'!E193)</f>
        <v/>
      </c>
      <c r="F393" s="18" t="str">
        <f>IF('csv２'!F193="","",'csv２'!F193)</f>
        <v/>
      </c>
      <c r="G393" s="18" t="str">
        <f>IF('csv２'!G193="","",'csv２'!G193)</f>
        <v/>
      </c>
      <c r="H393" s="18" t="str">
        <f>IF('csv２'!H193="","",'csv２'!H193)</f>
        <v/>
      </c>
      <c r="I393" s="18" t="str">
        <f>IF('csv２'!I193="","",'csv２'!I193)</f>
        <v/>
      </c>
      <c r="J393" s="18" t="str">
        <f>IF('csv２'!J193="","",'csv２'!J193)</f>
        <v/>
      </c>
      <c r="K393" s="18" t="str">
        <f>IF('csv２'!K193="","",'csv２'!K193)</f>
        <v/>
      </c>
      <c r="L393" s="18">
        <f>IF('csv２'!L193="","",'csv２'!L193)</f>
        <v>191</v>
      </c>
      <c r="M393" s="18" t="str">
        <f>IF('csv２'!M193="","",'csv２'!M193)</f>
        <v/>
      </c>
      <c r="N393" s="18" t="str">
        <f>IF('csv２'!N193="","",'csv２'!N193)</f>
        <v/>
      </c>
      <c r="O393" s="18" t="str">
        <f>IF('csv２'!O193="","",'csv２'!O193)</f>
        <v/>
      </c>
      <c r="P393" s="18">
        <f>IF('csv２'!P193="","",'csv２'!P193)</f>
        <v>0</v>
      </c>
      <c r="Q393" s="18">
        <f>IF('csv２'!Q193="","",'csv２'!Q193)</f>
        <v>0</v>
      </c>
      <c r="R393" s="18">
        <f t="shared" si="74"/>
        <v>0</v>
      </c>
      <c r="S393" s="18" t="str">
        <f>IF('csv２'!S193="","",'csv２'!S193)</f>
        <v/>
      </c>
      <c r="T393" s="18">
        <f>IF('csv２'!T193="","",'csv２'!T193)</f>
        <v>0</v>
      </c>
      <c r="U393" s="18">
        <f>IF('csv２'!U193="","",'csv２'!U193)</f>
        <v>0</v>
      </c>
      <c r="V393" s="18">
        <f t="shared" si="75"/>
        <v>0</v>
      </c>
      <c r="W393" s="18" t="str">
        <f>IF('csv２'!W193="","",'csv２'!W193)</f>
        <v/>
      </c>
      <c r="X393" s="18">
        <f>IF('csv２'!X193="","",'csv２'!X193)</f>
        <v>0</v>
      </c>
      <c r="Y393" s="18">
        <f>IF('csv２'!Y193="","",'csv２'!Y193)</f>
        <v>0</v>
      </c>
      <c r="Z393" s="18">
        <f t="shared" si="76"/>
        <v>0</v>
      </c>
      <c r="AA393" s="18" t="str">
        <f>IF('csv２'!AA193="","",'csv２'!AA193)</f>
        <v/>
      </c>
      <c r="AB393" s="18">
        <f>IF('csv２'!AB193="","",'csv２'!AB193)</f>
        <v>0</v>
      </c>
      <c r="AC393" s="18">
        <f>IF('csv２'!AC193="","",'csv２'!AC193)</f>
        <v>0</v>
      </c>
      <c r="AD393" s="18">
        <f t="shared" si="77"/>
        <v>0</v>
      </c>
      <c r="AE393" s="18" t="str">
        <f>IF('csv２'!AE193="","",'csv２'!AE193)</f>
        <v/>
      </c>
      <c r="AF393" s="18">
        <f>IF('csv２'!AF193="","",'csv２'!AF193)</f>
        <v>0</v>
      </c>
      <c r="AG393" s="18">
        <f>IF('csv２'!AG193="","",'csv２'!AG193)</f>
        <v>0</v>
      </c>
      <c r="AH393" s="18">
        <f t="shared" si="78"/>
        <v>0</v>
      </c>
      <c r="AJ393" s="18">
        <v>392</v>
      </c>
      <c r="AK393" s="18" t="str">
        <f t="shared" si="79"/>
        <v/>
      </c>
      <c r="AL393" s="18" t="str">
        <f t="shared" si="80"/>
        <v/>
      </c>
      <c r="AM393" s="18" t="str">
        <f t="shared" si="81"/>
        <v/>
      </c>
      <c r="AN393" s="18" t="str">
        <f t="shared" si="82"/>
        <v/>
      </c>
      <c r="AO393" s="18" t="e">
        <f t="shared" si="83"/>
        <v>#N/A</v>
      </c>
      <c r="AP393" s="18" t="str">
        <f t="shared" si="84"/>
        <v/>
      </c>
    </row>
    <row r="394" spans="1:42">
      <c r="A394" s="18">
        <f>COUNT(E$2:E394)</f>
        <v>0</v>
      </c>
      <c r="B394" s="18" t="str">
        <f>IF('csv２'!B194="","",'csv２'!B194)</f>
        <v/>
      </c>
      <c r="C394" s="18" t="str">
        <f>IF('csv２'!C194="","",'csv２'!C194)</f>
        <v/>
      </c>
      <c r="D394" s="18" t="str">
        <f>IF('csv２'!D194="","",'csv２'!D194)</f>
        <v/>
      </c>
      <c r="E394" s="18" t="str">
        <f>IF('csv２'!E194="","",'csv２'!E194)</f>
        <v/>
      </c>
      <c r="F394" s="18" t="str">
        <f>IF('csv２'!F194="","",'csv２'!F194)</f>
        <v/>
      </c>
      <c r="G394" s="18" t="str">
        <f>IF('csv２'!G194="","",'csv２'!G194)</f>
        <v/>
      </c>
      <c r="H394" s="18" t="str">
        <f>IF('csv２'!H194="","",'csv２'!H194)</f>
        <v/>
      </c>
      <c r="I394" s="18" t="str">
        <f>IF('csv２'!I194="","",'csv２'!I194)</f>
        <v/>
      </c>
      <c r="J394" s="18" t="str">
        <f>IF('csv２'!J194="","",'csv２'!J194)</f>
        <v/>
      </c>
      <c r="K394" s="18" t="str">
        <f>IF('csv２'!K194="","",'csv２'!K194)</f>
        <v/>
      </c>
      <c r="L394" s="18">
        <f>IF('csv２'!L194="","",'csv２'!L194)</f>
        <v>192</v>
      </c>
      <c r="M394" s="18" t="str">
        <f>IF('csv２'!M194="","",'csv２'!M194)</f>
        <v/>
      </c>
      <c r="N394" s="18" t="str">
        <f>IF('csv２'!N194="","",'csv２'!N194)</f>
        <v/>
      </c>
      <c r="O394" s="18" t="str">
        <f>IF('csv２'!O194="","",'csv２'!O194)</f>
        <v/>
      </c>
      <c r="P394" s="18">
        <f>IF('csv２'!P194="","",'csv２'!P194)</f>
        <v>0</v>
      </c>
      <c r="Q394" s="18">
        <f>IF('csv２'!Q194="","",'csv２'!Q194)</f>
        <v>0</v>
      </c>
      <c r="R394" s="18">
        <f t="shared" si="74"/>
        <v>0</v>
      </c>
      <c r="S394" s="18" t="str">
        <f>IF('csv２'!S194="","",'csv２'!S194)</f>
        <v/>
      </c>
      <c r="T394" s="18">
        <f>IF('csv２'!T194="","",'csv２'!T194)</f>
        <v>0</v>
      </c>
      <c r="U394" s="18">
        <f>IF('csv２'!U194="","",'csv２'!U194)</f>
        <v>0</v>
      </c>
      <c r="V394" s="18">
        <f t="shared" si="75"/>
        <v>0</v>
      </c>
      <c r="W394" s="18" t="str">
        <f>IF('csv２'!W194="","",'csv２'!W194)</f>
        <v/>
      </c>
      <c r="X394" s="18">
        <f>IF('csv２'!X194="","",'csv２'!X194)</f>
        <v>0</v>
      </c>
      <c r="Y394" s="18">
        <f>IF('csv２'!Y194="","",'csv２'!Y194)</f>
        <v>0</v>
      </c>
      <c r="Z394" s="18">
        <f t="shared" si="76"/>
        <v>0</v>
      </c>
      <c r="AA394" s="18" t="str">
        <f>IF('csv２'!AA194="","",'csv２'!AA194)</f>
        <v/>
      </c>
      <c r="AB394" s="18">
        <f>IF('csv２'!AB194="","",'csv２'!AB194)</f>
        <v>0</v>
      </c>
      <c r="AC394" s="18">
        <f>IF('csv２'!AC194="","",'csv２'!AC194)</f>
        <v>0</v>
      </c>
      <c r="AD394" s="18">
        <f t="shared" si="77"/>
        <v>0</v>
      </c>
      <c r="AE394" s="18" t="str">
        <f>IF('csv２'!AE194="","",'csv２'!AE194)</f>
        <v/>
      </c>
      <c r="AF394" s="18">
        <f>IF('csv２'!AF194="","",'csv２'!AF194)</f>
        <v>0</v>
      </c>
      <c r="AG394" s="18">
        <f>IF('csv２'!AG194="","",'csv２'!AG194)</f>
        <v>0</v>
      </c>
      <c r="AH394" s="18">
        <f t="shared" si="78"/>
        <v>0</v>
      </c>
      <c r="AJ394" s="18">
        <v>393</v>
      </c>
      <c r="AK394" s="18" t="str">
        <f t="shared" si="79"/>
        <v/>
      </c>
      <c r="AL394" s="18" t="str">
        <f t="shared" si="80"/>
        <v/>
      </c>
      <c r="AM394" s="18" t="str">
        <f t="shared" si="81"/>
        <v/>
      </c>
      <c r="AN394" s="18" t="str">
        <f t="shared" si="82"/>
        <v/>
      </c>
      <c r="AO394" s="18" t="e">
        <f t="shared" si="83"/>
        <v>#N/A</v>
      </c>
      <c r="AP394" s="18" t="str">
        <f t="shared" si="84"/>
        <v/>
      </c>
    </row>
    <row r="395" spans="1:42">
      <c r="A395" s="18">
        <f>COUNT(E$2:E395)</f>
        <v>0</v>
      </c>
      <c r="B395" s="18" t="str">
        <f>IF('csv２'!B195="","",'csv２'!B195)</f>
        <v/>
      </c>
      <c r="C395" s="18" t="str">
        <f>IF('csv２'!C195="","",'csv２'!C195)</f>
        <v/>
      </c>
      <c r="D395" s="18" t="str">
        <f>IF('csv２'!D195="","",'csv２'!D195)</f>
        <v/>
      </c>
      <c r="E395" s="18" t="str">
        <f>IF('csv２'!E195="","",'csv２'!E195)</f>
        <v/>
      </c>
      <c r="F395" s="18" t="str">
        <f>IF('csv２'!F195="","",'csv２'!F195)</f>
        <v/>
      </c>
      <c r="G395" s="18" t="str">
        <f>IF('csv２'!G195="","",'csv２'!G195)</f>
        <v/>
      </c>
      <c r="H395" s="18" t="str">
        <f>IF('csv２'!H195="","",'csv２'!H195)</f>
        <v/>
      </c>
      <c r="I395" s="18" t="str">
        <f>IF('csv２'!I195="","",'csv２'!I195)</f>
        <v/>
      </c>
      <c r="J395" s="18" t="str">
        <f>IF('csv２'!J195="","",'csv２'!J195)</f>
        <v/>
      </c>
      <c r="K395" s="18" t="str">
        <f>IF('csv２'!K195="","",'csv２'!K195)</f>
        <v/>
      </c>
      <c r="L395" s="18">
        <f>IF('csv２'!L195="","",'csv２'!L195)</f>
        <v>193</v>
      </c>
      <c r="M395" s="18" t="str">
        <f>IF('csv２'!M195="","",'csv２'!M195)</f>
        <v/>
      </c>
      <c r="N395" s="18" t="str">
        <f>IF('csv２'!N195="","",'csv２'!N195)</f>
        <v/>
      </c>
      <c r="O395" s="18" t="str">
        <f>IF('csv２'!O195="","",'csv２'!O195)</f>
        <v/>
      </c>
      <c r="P395" s="18">
        <f>IF('csv２'!P195="","",'csv２'!P195)</f>
        <v>0</v>
      </c>
      <c r="Q395" s="18">
        <f>IF('csv２'!Q195="","",'csv２'!Q195)</f>
        <v>0</v>
      </c>
      <c r="R395" s="18">
        <f t="shared" si="74"/>
        <v>0</v>
      </c>
      <c r="S395" s="18" t="str">
        <f>IF('csv２'!S195="","",'csv２'!S195)</f>
        <v/>
      </c>
      <c r="T395" s="18">
        <f>IF('csv２'!T195="","",'csv２'!T195)</f>
        <v>0</v>
      </c>
      <c r="U395" s="18">
        <f>IF('csv２'!U195="","",'csv２'!U195)</f>
        <v>0</v>
      </c>
      <c r="V395" s="18">
        <f t="shared" si="75"/>
        <v>0</v>
      </c>
      <c r="W395" s="18" t="str">
        <f>IF('csv２'!W195="","",'csv２'!W195)</f>
        <v/>
      </c>
      <c r="X395" s="18">
        <f>IF('csv２'!X195="","",'csv２'!X195)</f>
        <v>0</v>
      </c>
      <c r="Y395" s="18">
        <f>IF('csv２'!Y195="","",'csv２'!Y195)</f>
        <v>0</v>
      </c>
      <c r="Z395" s="18">
        <f t="shared" si="76"/>
        <v>0</v>
      </c>
      <c r="AA395" s="18" t="str">
        <f>IF('csv２'!AA195="","",'csv２'!AA195)</f>
        <v/>
      </c>
      <c r="AB395" s="18">
        <f>IF('csv２'!AB195="","",'csv２'!AB195)</f>
        <v>0</v>
      </c>
      <c r="AC395" s="18">
        <f>IF('csv２'!AC195="","",'csv２'!AC195)</f>
        <v>0</v>
      </c>
      <c r="AD395" s="18">
        <f t="shared" si="77"/>
        <v>0</v>
      </c>
      <c r="AE395" s="18" t="str">
        <f>IF('csv２'!AE195="","",'csv２'!AE195)</f>
        <v/>
      </c>
      <c r="AF395" s="18">
        <f>IF('csv２'!AF195="","",'csv２'!AF195)</f>
        <v>0</v>
      </c>
      <c r="AG395" s="18">
        <f>IF('csv２'!AG195="","",'csv２'!AG195)</f>
        <v>0</v>
      </c>
      <c r="AH395" s="18">
        <f t="shared" si="78"/>
        <v>0</v>
      </c>
      <c r="AJ395" s="18">
        <v>394</v>
      </c>
      <c r="AK395" s="18" t="str">
        <f t="shared" si="79"/>
        <v/>
      </c>
      <c r="AL395" s="18" t="str">
        <f t="shared" si="80"/>
        <v/>
      </c>
      <c r="AM395" s="18" t="str">
        <f t="shared" si="81"/>
        <v/>
      </c>
      <c r="AN395" s="18" t="str">
        <f t="shared" si="82"/>
        <v/>
      </c>
      <c r="AO395" s="18" t="e">
        <f t="shared" si="83"/>
        <v>#N/A</v>
      </c>
      <c r="AP395" s="18" t="str">
        <f t="shared" si="84"/>
        <v/>
      </c>
    </row>
    <row r="396" spans="1:42">
      <c r="A396" s="18">
        <f>COUNT(E$2:E396)</f>
        <v>0</v>
      </c>
      <c r="B396" s="18" t="str">
        <f>IF('csv２'!B196="","",'csv２'!B196)</f>
        <v/>
      </c>
      <c r="C396" s="18" t="str">
        <f>IF('csv２'!C196="","",'csv２'!C196)</f>
        <v/>
      </c>
      <c r="D396" s="18" t="str">
        <f>IF('csv２'!D196="","",'csv２'!D196)</f>
        <v/>
      </c>
      <c r="E396" s="18" t="str">
        <f>IF('csv２'!E196="","",'csv２'!E196)</f>
        <v/>
      </c>
      <c r="F396" s="18" t="str">
        <f>IF('csv２'!F196="","",'csv２'!F196)</f>
        <v/>
      </c>
      <c r="G396" s="18" t="str">
        <f>IF('csv２'!G196="","",'csv２'!G196)</f>
        <v/>
      </c>
      <c r="H396" s="18" t="str">
        <f>IF('csv２'!H196="","",'csv２'!H196)</f>
        <v/>
      </c>
      <c r="I396" s="18" t="str">
        <f>IF('csv２'!I196="","",'csv２'!I196)</f>
        <v/>
      </c>
      <c r="J396" s="18" t="str">
        <f>IF('csv２'!J196="","",'csv２'!J196)</f>
        <v/>
      </c>
      <c r="K396" s="18" t="str">
        <f>IF('csv２'!K196="","",'csv２'!K196)</f>
        <v/>
      </c>
      <c r="L396" s="18">
        <f>IF('csv２'!L196="","",'csv２'!L196)</f>
        <v>194</v>
      </c>
      <c r="M396" s="18" t="str">
        <f>IF('csv２'!M196="","",'csv２'!M196)</f>
        <v/>
      </c>
      <c r="N396" s="18" t="str">
        <f>IF('csv２'!N196="","",'csv２'!N196)</f>
        <v/>
      </c>
      <c r="O396" s="18" t="str">
        <f>IF('csv２'!O196="","",'csv２'!O196)</f>
        <v/>
      </c>
      <c r="P396" s="18">
        <f>IF('csv２'!P196="","",'csv２'!P196)</f>
        <v>0</v>
      </c>
      <c r="Q396" s="18">
        <f>IF('csv２'!Q196="","",'csv２'!Q196)</f>
        <v>0</v>
      </c>
      <c r="R396" s="18">
        <f t="shared" si="74"/>
        <v>0</v>
      </c>
      <c r="S396" s="18" t="str">
        <f>IF('csv２'!S196="","",'csv２'!S196)</f>
        <v/>
      </c>
      <c r="T396" s="18">
        <f>IF('csv２'!T196="","",'csv２'!T196)</f>
        <v>0</v>
      </c>
      <c r="U396" s="18">
        <f>IF('csv２'!U196="","",'csv２'!U196)</f>
        <v>0</v>
      </c>
      <c r="V396" s="18">
        <f t="shared" si="75"/>
        <v>0</v>
      </c>
      <c r="W396" s="18" t="str">
        <f>IF('csv２'!W196="","",'csv２'!W196)</f>
        <v/>
      </c>
      <c r="X396" s="18">
        <f>IF('csv２'!X196="","",'csv２'!X196)</f>
        <v>0</v>
      </c>
      <c r="Y396" s="18">
        <f>IF('csv２'!Y196="","",'csv２'!Y196)</f>
        <v>0</v>
      </c>
      <c r="Z396" s="18">
        <f t="shared" si="76"/>
        <v>0</v>
      </c>
      <c r="AA396" s="18" t="str">
        <f>IF('csv２'!AA196="","",'csv２'!AA196)</f>
        <v/>
      </c>
      <c r="AB396" s="18">
        <f>IF('csv２'!AB196="","",'csv２'!AB196)</f>
        <v>0</v>
      </c>
      <c r="AC396" s="18">
        <f>IF('csv２'!AC196="","",'csv２'!AC196)</f>
        <v>0</v>
      </c>
      <c r="AD396" s="18">
        <f t="shared" si="77"/>
        <v>0</v>
      </c>
      <c r="AE396" s="18" t="str">
        <f>IF('csv２'!AE196="","",'csv２'!AE196)</f>
        <v/>
      </c>
      <c r="AF396" s="18">
        <f>IF('csv２'!AF196="","",'csv２'!AF196)</f>
        <v>0</v>
      </c>
      <c r="AG396" s="18">
        <f>IF('csv２'!AG196="","",'csv２'!AG196)</f>
        <v>0</v>
      </c>
      <c r="AH396" s="18">
        <f t="shared" si="78"/>
        <v>0</v>
      </c>
      <c r="AJ396" s="18">
        <v>395</v>
      </c>
      <c r="AK396" s="18" t="str">
        <f t="shared" si="79"/>
        <v/>
      </c>
      <c r="AL396" s="18" t="str">
        <f t="shared" si="80"/>
        <v/>
      </c>
      <c r="AM396" s="18" t="str">
        <f t="shared" si="81"/>
        <v/>
      </c>
      <c r="AN396" s="18" t="str">
        <f t="shared" si="82"/>
        <v/>
      </c>
      <c r="AO396" s="18" t="e">
        <f t="shared" si="83"/>
        <v>#N/A</v>
      </c>
      <c r="AP396" s="18" t="str">
        <f t="shared" si="84"/>
        <v/>
      </c>
    </row>
    <row r="397" spans="1:42">
      <c r="A397" s="18">
        <f>COUNT(E$2:E397)</f>
        <v>0</v>
      </c>
      <c r="B397" s="18" t="str">
        <f>IF('csv２'!B197="","",'csv２'!B197)</f>
        <v/>
      </c>
      <c r="C397" s="18" t="str">
        <f>IF('csv２'!C197="","",'csv２'!C197)</f>
        <v/>
      </c>
      <c r="D397" s="18" t="str">
        <f>IF('csv２'!D197="","",'csv２'!D197)</f>
        <v/>
      </c>
      <c r="E397" s="18" t="str">
        <f>IF('csv２'!E197="","",'csv２'!E197)</f>
        <v/>
      </c>
      <c r="F397" s="18" t="str">
        <f>IF('csv２'!F197="","",'csv２'!F197)</f>
        <v/>
      </c>
      <c r="G397" s="18" t="str">
        <f>IF('csv２'!G197="","",'csv２'!G197)</f>
        <v/>
      </c>
      <c r="H397" s="18" t="str">
        <f>IF('csv２'!H197="","",'csv２'!H197)</f>
        <v/>
      </c>
      <c r="I397" s="18" t="str">
        <f>IF('csv２'!I197="","",'csv２'!I197)</f>
        <v/>
      </c>
      <c r="J397" s="18" t="str">
        <f>IF('csv２'!J197="","",'csv２'!J197)</f>
        <v/>
      </c>
      <c r="K397" s="18" t="str">
        <f>IF('csv２'!K197="","",'csv２'!K197)</f>
        <v/>
      </c>
      <c r="L397" s="18">
        <f>IF('csv２'!L197="","",'csv２'!L197)</f>
        <v>195</v>
      </c>
      <c r="M397" s="18" t="str">
        <f>IF('csv２'!M197="","",'csv２'!M197)</f>
        <v/>
      </c>
      <c r="N397" s="18" t="str">
        <f>IF('csv２'!N197="","",'csv２'!N197)</f>
        <v/>
      </c>
      <c r="O397" s="18" t="str">
        <f>IF('csv２'!O197="","",'csv２'!O197)</f>
        <v/>
      </c>
      <c r="P397" s="18">
        <f>IF('csv２'!P197="","",'csv２'!P197)</f>
        <v>0</v>
      </c>
      <c r="Q397" s="18">
        <f>IF('csv２'!Q197="","",'csv２'!Q197)</f>
        <v>0</v>
      </c>
      <c r="R397" s="18">
        <f t="shared" si="74"/>
        <v>0</v>
      </c>
      <c r="S397" s="18" t="str">
        <f>IF('csv２'!S197="","",'csv２'!S197)</f>
        <v/>
      </c>
      <c r="T397" s="18">
        <f>IF('csv２'!T197="","",'csv２'!T197)</f>
        <v>0</v>
      </c>
      <c r="U397" s="18">
        <f>IF('csv２'!U197="","",'csv２'!U197)</f>
        <v>0</v>
      </c>
      <c r="V397" s="18">
        <f t="shared" si="75"/>
        <v>0</v>
      </c>
      <c r="W397" s="18" t="str">
        <f>IF('csv２'!W197="","",'csv２'!W197)</f>
        <v/>
      </c>
      <c r="X397" s="18">
        <f>IF('csv２'!X197="","",'csv２'!X197)</f>
        <v>0</v>
      </c>
      <c r="Y397" s="18">
        <f>IF('csv２'!Y197="","",'csv２'!Y197)</f>
        <v>0</v>
      </c>
      <c r="Z397" s="18">
        <f t="shared" si="76"/>
        <v>0</v>
      </c>
      <c r="AA397" s="18" t="str">
        <f>IF('csv２'!AA197="","",'csv２'!AA197)</f>
        <v/>
      </c>
      <c r="AB397" s="18">
        <f>IF('csv２'!AB197="","",'csv２'!AB197)</f>
        <v>0</v>
      </c>
      <c r="AC397" s="18">
        <f>IF('csv２'!AC197="","",'csv２'!AC197)</f>
        <v>0</v>
      </c>
      <c r="AD397" s="18">
        <f t="shared" si="77"/>
        <v>0</v>
      </c>
      <c r="AE397" s="18" t="str">
        <f>IF('csv２'!AE197="","",'csv２'!AE197)</f>
        <v/>
      </c>
      <c r="AF397" s="18">
        <f>IF('csv２'!AF197="","",'csv２'!AF197)</f>
        <v>0</v>
      </c>
      <c r="AG397" s="18">
        <f>IF('csv２'!AG197="","",'csv２'!AG197)</f>
        <v>0</v>
      </c>
      <c r="AH397" s="18">
        <f t="shared" si="78"/>
        <v>0</v>
      </c>
      <c r="AJ397" s="18">
        <v>396</v>
      </c>
      <c r="AK397" s="18" t="str">
        <f t="shared" si="79"/>
        <v/>
      </c>
      <c r="AL397" s="18" t="str">
        <f t="shared" si="80"/>
        <v/>
      </c>
      <c r="AM397" s="18" t="str">
        <f t="shared" si="81"/>
        <v/>
      </c>
      <c r="AN397" s="18" t="str">
        <f t="shared" si="82"/>
        <v/>
      </c>
      <c r="AO397" s="18" t="e">
        <f t="shared" si="83"/>
        <v>#N/A</v>
      </c>
      <c r="AP397" s="18" t="str">
        <f t="shared" si="84"/>
        <v/>
      </c>
    </row>
    <row r="398" spans="1:42">
      <c r="A398" s="18">
        <f>COUNT(E$2:E398)</f>
        <v>0</v>
      </c>
      <c r="B398" s="18" t="str">
        <f>IF('csv２'!B198="","",'csv２'!B198)</f>
        <v/>
      </c>
      <c r="C398" s="18" t="str">
        <f>IF('csv２'!C198="","",'csv２'!C198)</f>
        <v/>
      </c>
      <c r="D398" s="18" t="str">
        <f>IF('csv２'!D198="","",'csv２'!D198)</f>
        <v/>
      </c>
      <c r="E398" s="18" t="str">
        <f>IF('csv２'!E198="","",'csv２'!E198)</f>
        <v/>
      </c>
      <c r="F398" s="18" t="str">
        <f>IF('csv２'!F198="","",'csv２'!F198)</f>
        <v/>
      </c>
      <c r="G398" s="18" t="str">
        <f>IF('csv２'!G198="","",'csv２'!G198)</f>
        <v/>
      </c>
      <c r="H398" s="18" t="str">
        <f>IF('csv２'!H198="","",'csv２'!H198)</f>
        <v/>
      </c>
      <c r="I398" s="18" t="str">
        <f>IF('csv２'!I198="","",'csv２'!I198)</f>
        <v/>
      </c>
      <c r="J398" s="18" t="str">
        <f>IF('csv２'!J198="","",'csv２'!J198)</f>
        <v/>
      </c>
      <c r="K398" s="18" t="str">
        <f>IF('csv２'!K198="","",'csv２'!K198)</f>
        <v/>
      </c>
      <c r="L398" s="18">
        <f>IF('csv２'!L198="","",'csv２'!L198)</f>
        <v>196</v>
      </c>
      <c r="M398" s="18" t="str">
        <f>IF('csv２'!M198="","",'csv２'!M198)</f>
        <v/>
      </c>
      <c r="N398" s="18" t="str">
        <f>IF('csv２'!N198="","",'csv２'!N198)</f>
        <v/>
      </c>
      <c r="O398" s="18" t="str">
        <f>IF('csv２'!O198="","",'csv２'!O198)</f>
        <v/>
      </c>
      <c r="P398" s="18">
        <f>IF('csv２'!P198="","",'csv２'!P198)</f>
        <v>0</v>
      </c>
      <c r="Q398" s="18">
        <f>IF('csv２'!Q198="","",'csv２'!Q198)</f>
        <v>0</v>
      </c>
      <c r="R398" s="18">
        <f t="shared" si="74"/>
        <v>0</v>
      </c>
      <c r="S398" s="18" t="str">
        <f>IF('csv２'!S198="","",'csv２'!S198)</f>
        <v/>
      </c>
      <c r="T398" s="18">
        <f>IF('csv２'!T198="","",'csv２'!T198)</f>
        <v>0</v>
      </c>
      <c r="U398" s="18">
        <f>IF('csv２'!U198="","",'csv２'!U198)</f>
        <v>0</v>
      </c>
      <c r="V398" s="18">
        <f t="shared" si="75"/>
        <v>0</v>
      </c>
      <c r="W398" s="18" t="str">
        <f>IF('csv２'!W198="","",'csv２'!W198)</f>
        <v/>
      </c>
      <c r="X398" s="18">
        <f>IF('csv２'!X198="","",'csv２'!X198)</f>
        <v>0</v>
      </c>
      <c r="Y398" s="18">
        <f>IF('csv２'!Y198="","",'csv２'!Y198)</f>
        <v>0</v>
      </c>
      <c r="Z398" s="18">
        <f t="shared" si="76"/>
        <v>0</v>
      </c>
      <c r="AA398" s="18" t="str">
        <f>IF('csv２'!AA198="","",'csv２'!AA198)</f>
        <v/>
      </c>
      <c r="AB398" s="18">
        <f>IF('csv２'!AB198="","",'csv２'!AB198)</f>
        <v>0</v>
      </c>
      <c r="AC398" s="18">
        <f>IF('csv２'!AC198="","",'csv２'!AC198)</f>
        <v>0</v>
      </c>
      <c r="AD398" s="18">
        <f t="shared" si="77"/>
        <v>0</v>
      </c>
      <c r="AE398" s="18" t="str">
        <f>IF('csv２'!AE198="","",'csv２'!AE198)</f>
        <v/>
      </c>
      <c r="AF398" s="18">
        <f>IF('csv２'!AF198="","",'csv２'!AF198)</f>
        <v>0</v>
      </c>
      <c r="AG398" s="18">
        <f>IF('csv２'!AG198="","",'csv２'!AG198)</f>
        <v>0</v>
      </c>
      <c r="AH398" s="18">
        <f t="shared" si="78"/>
        <v>0</v>
      </c>
      <c r="AJ398" s="18">
        <v>397</v>
      </c>
      <c r="AK398" s="18" t="str">
        <f t="shared" si="79"/>
        <v/>
      </c>
      <c r="AL398" s="18" t="str">
        <f t="shared" si="80"/>
        <v/>
      </c>
      <c r="AM398" s="18" t="str">
        <f t="shared" si="81"/>
        <v/>
      </c>
      <c r="AN398" s="18" t="str">
        <f t="shared" si="82"/>
        <v/>
      </c>
      <c r="AO398" s="18" t="e">
        <f t="shared" si="83"/>
        <v>#N/A</v>
      </c>
      <c r="AP398" s="18" t="str">
        <f t="shared" si="84"/>
        <v/>
      </c>
    </row>
    <row r="399" spans="1:42">
      <c r="A399" s="18">
        <f>COUNT(E$2:E399)</f>
        <v>0</v>
      </c>
      <c r="B399" s="18" t="str">
        <f>IF('csv２'!B199="","",'csv２'!B199)</f>
        <v/>
      </c>
      <c r="C399" s="18" t="str">
        <f>IF('csv２'!C199="","",'csv２'!C199)</f>
        <v/>
      </c>
      <c r="D399" s="18" t="str">
        <f>IF('csv２'!D199="","",'csv２'!D199)</f>
        <v/>
      </c>
      <c r="E399" s="18" t="str">
        <f>IF('csv２'!E199="","",'csv２'!E199)</f>
        <v/>
      </c>
      <c r="F399" s="18" t="str">
        <f>IF('csv２'!F199="","",'csv２'!F199)</f>
        <v/>
      </c>
      <c r="G399" s="18" t="str">
        <f>IF('csv２'!G199="","",'csv２'!G199)</f>
        <v/>
      </c>
      <c r="H399" s="18" t="str">
        <f>IF('csv２'!H199="","",'csv２'!H199)</f>
        <v/>
      </c>
      <c r="I399" s="18" t="str">
        <f>IF('csv２'!I199="","",'csv２'!I199)</f>
        <v/>
      </c>
      <c r="J399" s="18" t="str">
        <f>IF('csv２'!J199="","",'csv２'!J199)</f>
        <v/>
      </c>
      <c r="K399" s="18" t="str">
        <f>IF('csv２'!K199="","",'csv２'!K199)</f>
        <v/>
      </c>
      <c r="L399" s="18">
        <f>IF('csv２'!L199="","",'csv２'!L199)</f>
        <v>197</v>
      </c>
      <c r="M399" s="18" t="str">
        <f>IF('csv２'!M199="","",'csv２'!M199)</f>
        <v/>
      </c>
      <c r="N399" s="18" t="str">
        <f>IF('csv２'!N199="","",'csv２'!N199)</f>
        <v/>
      </c>
      <c r="O399" s="18" t="str">
        <f>IF('csv２'!O199="","",'csv２'!O199)</f>
        <v/>
      </c>
      <c r="P399" s="18">
        <f>IF('csv２'!P199="","",'csv２'!P199)</f>
        <v>0</v>
      </c>
      <c r="Q399" s="18">
        <f>IF('csv２'!Q199="","",'csv２'!Q199)</f>
        <v>0</v>
      </c>
      <c r="R399" s="18">
        <f t="shared" si="74"/>
        <v>0</v>
      </c>
      <c r="S399" s="18" t="str">
        <f>IF('csv２'!S199="","",'csv２'!S199)</f>
        <v/>
      </c>
      <c r="T399" s="18">
        <f>IF('csv２'!T199="","",'csv２'!T199)</f>
        <v>0</v>
      </c>
      <c r="U399" s="18">
        <f>IF('csv２'!U199="","",'csv２'!U199)</f>
        <v>0</v>
      </c>
      <c r="V399" s="18">
        <f t="shared" si="75"/>
        <v>0</v>
      </c>
      <c r="W399" s="18" t="str">
        <f>IF('csv２'!W199="","",'csv２'!W199)</f>
        <v/>
      </c>
      <c r="X399" s="18">
        <f>IF('csv２'!X199="","",'csv２'!X199)</f>
        <v>0</v>
      </c>
      <c r="Y399" s="18">
        <f>IF('csv２'!Y199="","",'csv２'!Y199)</f>
        <v>0</v>
      </c>
      <c r="Z399" s="18">
        <f t="shared" si="76"/>
        <v>0</v>
      </c>
      <c r="AA399" s="18" t="str">
        <f>IF('csv２'!AA199="","",'csv２'!AA199)</f>
        <v/>
      </c>
      <c r="AB399" s="18">
        <f>IF('csv２'!AB199="","",'csv２'!AB199)</f>
        <v>0</v>
      </c>
      <c r="AC399" s="18">
        <f>IF('csv２'!AC199="","",'csv２'!AC199)</f>
        <v>0</v>
      </c>
      <c r="AD399" s="18">
        <f t="shared" si="77"/>
        <v>0</v>
      </c>
      <c r="AE399" s="18" t="str">
        <f>IF('csv２'!AE199="","",'csv２'!AE199)</f>
        <v/>
      </c>
      <c r="AF399" s="18">
        <f>IF('csv２'!AF199="","",'csv２'!AF199)</f>
        <v>0</v>
      </c>
      <c r="AG399" s="18">
        <f>IF('csv２'!AG199="","",'csv２'!AG199)</f>
        <v>0</v>
      </c>
      <c r="AH399" s="18">
        <f t="shared" si="78"/>
        <v>0</v>
      </c>
      <c r="AJ399" s="18">
        <v>398</v>
      </c>
      <c r="AK399" s="18" t="str">
        <f t="shared" si="79"/>
        <v/>
      </c>
      <c r="AL399" s="18" t="str">
        <f t="shared" si="80"/>
        <v/>
      </c>
      <c r="AM399" s="18" t="str">
        <f t="shared" si="81"/>
        <v/>
      </c>
      <c r="AN399" s="18" t="str">
        <f t="shared" si="82"/>
        <v/>
      </c>
      <c r="AO399" s="18" t="e">
        <f t="shared" si="83"/>
        <v>#N/A</v>
      </c>
      <c r="AP399" s="18" t="str">
        <f t="shared" si="84"/>
        <v/>
      </c>
    </row>
    <row r="400" spans="1:42">
      <c r="A400" s="18">
        <f>COUNT(E$2:E400)</f>
        <v>0</v>
      </c>
      <c r="B400" s="18" t="str">
        <f>IF('csv２'!B200="","",'csv２'!B200)</f>
        <v/>
      </c>
      <c r="C400" s="18" t="str">
        <f>IF('csv２'!C200="","",'csv２'!C200)</f>
        <v/>
      </c>
      <c r="D400" s="18" t="str">
        <f>IF('csv２'!D200="","",'csv２'!D200)</f>
        <v/>
      </c>
      <c r="E400" s="18" t="str">
        <f>IF('csv２'!E200="","",'csv２'!E200)</f>
        <v/>
      </c>
      <c r="F400" s="18" t="str">
        <f>IF('csv２'!F200="","",'csv２'!F200)</f>
        <v/>
      </c>
      <c r="G400" s="18" t="str">
        <f>IF('csv２'!G200="","",'csv２'!G200)</f>
        <v/>
      </c>
      <c r="H400" s="18" t="str">
        <f>IF('csv２'!H200="","",'csv２'!H200)</f>
        <v/>
      </c>
      <c r="I400" s="18" t="str">
        <f>IF('csv２'!I200="","",'csv２'!I200)</f>
        <v/>
      </c>
      <c r="J400" s="18" t="str">
        <f>IF('csv２'!J200="","",'csv２'!J200)</f>
        <v/>
      </c>
      <c r="K400" s="18" t="str">
        <f>IF('csv２'!K200="","",'csv２'!K200)</f>
        <v/>
      </c>
      <c r="L400" s="18">
        <f>IF('csv２'!L200="","",'csv２'!L200)</f>
        <v>198</v>
      </c>
      <c r="M400" s="18" t="str">
        <f>IF('csv２'!M200="","",'csv２'!M200)</f>
        <v/>
      </c>
      <c r="N400" s="18" t="str">
        <f>IF('csv２'!N200="","",'csv２'!N200)</f>
        <v/>
      </c>
      <c r="O400" s="18" t="str">
        <f>IF('csv２'!O200="","",'csv２'!O200)</f>
        <v/>
      </c>
      <c r="P400" s="18">
        <f>IF('csv２'!P200="","",'csv２'!P200)</f>
        <v>0</v>
      </c>
      <c r="Q400" s="18">
        <f>IF('csv２'!Q200="","",'csv２'!Q200)</f>
        <v>0</v>
      </c>
      <c r="R400" s="18">
        <f t="shared" si="74"/>
        <v>0</v>
      </c>
      <c r="S400" s="18" t="str">
        <f>IF('csv２'!S200="","",'csv２'!S200)</f>
        <v/>
      </c>
      <c r="T400" s="18">
        <f>IF('csv２'!T200="","",'csv２'!T200)</f>
        <v>0</v>
      </c>
      <c r="U400" s="18">
        <f>IF('csv２'!U200="","",'csv２'!U200)</f>
        <v>0</v>
      </c>
      <c r="V400" s="18">
        <f t="shared" si="75"/>
        <v>0</v>
      </c>
      <c r="W400" s="18" t="str">
        <f>IF('csv２'!W200="","",'csv２'!W200)</f>
        <v/>
      </c>
      <c r="X400" s="18">
        <f>IF('csv２'!X200="","",'csv２'!X200)</f>
        <v>0</v>
      </c>
      <c r="Y400" s="18">
        <f>IF('csv２'!Y200="","",'csv２'!Y200)</f>
        <v>0</v>
      </c>
      <c r="Z400" s="18">
        <f t="shared" si="76"/>
        <v>0</v>
      </c>
      <c r="AA400" s="18" t="str">
        <f>IF('csv２'!AA200="","",'csv２'!AA200)</f>
        <v/>
      </c>
      <c r="AB400" s="18">
        <f>IF('csv２'!AB200="","",'csv２'!AB200)</f>
        <v>0</v>
      </c>
      <c r="AC400" s="18">
        <f>IF('csv２'!AC200="","",'csv２'!AC200)</f>
        <v>0</v>
      </c>
      <c r="AD400" s="18">
        <f t="shared" si="77"/>
        <v>0</v>
      </c>
      <c r="AE400" s="18" t="str">
        <f>IF('csv２'!AE200="","",'csv２'!AE200)</f>
        <v/>
      </c>
      <c r="AF400" s="18">
        <f>IF('csv２'!AF200="","",'csv２'!AF200)</f>
        <v>0</v>
      </c>
      <c r="AG400" s="18">
        <f>IF('csv２'!AG200="","",'csv２'!AG200)</f>
        <v>0</v>
      </c>
      <c r="AH400" s="18">
        <f t="shared" si="78"/>
        <v>0</v>
      </c>
      <c r="AJ400" s="18">
        <v>399</v>
      </c>
      <c r="AK400" s="18" t="str">
        <f t="shared" si="79"/>
        <v/>
      </c>
      <c r="AL400" s="18" t="str">
        <f t="shared" si="80"/>
        <v/>
      </c>
      <c r="AM400" s="18" t="str">
        <f t="shared" si="81"/>
        <v/>
      </c>
      <c r="AN400" s="18" t="str">
        <f t="shared" si="82"/>
        <v/>
      </c>
      <c r="AO400" s="18" t="e">
        <f t="shared" si="83"/>
        <v>#N/A</v>
      </c>
      <c r="AP400" s="18" t="str">
        <f t="shared" si="84"/>
        <v/>
      </c>
    </row>
    <row r="401" spans="1:42">
      <c r="A401" s="18">
        <f>COUNT(E$2:E401)</f>
        <v>0</v>
      </c>
      <c r="B401" s="18" t="str">
        <f>IF('csv２'!B201="","",'csv２'!B201)</f>
        <v/>
      </c>
      <c r="C401" s="18" t="str">
        <f>IF('csv２'!C201="","",'csv２'!C201)</f>
        <v/>
      </c>
      <c r="D401" s="18" t="str">
        <f>IF('csv２'!D201="","",'csv２'!D201)</f>
        <v/>
      </c>
      <c r="E401" s="18" t="str">
        <f>IF('csv２'!E201="","",'csv２'!E201)</f>
        <v/>
      </c>
      <c r="F401" s="18" t="str">
        <f>IF('csv２'!F201="","",'csv２'!F201)</f>
        <v/>
      </c>
      <c r="G401" s="18" t="str">
        <f>IF('csv２'!G201="","",'csv２'!G201)</f>
        <v/>
      </c>
      <c r="H401" s="18" t="str">
        <f>IF('csv２'!H201="","",'csv２'!H201)</f>
        <v/>
      </c>
      <c r="I401" s="18" t="str">
        <f>IF('csv２'!I201="","",'csv２'!I201)</f>
        <v/>
      </c>
      <c r="J401" s="18" t="str">
        <f>IF('csv２'!J201="","",'csv２'!J201)</f>
        <v/>
      </c>
      <c r="K401" s="18" t="str">
        <f>IF('csv２'!K201="","",'csv２'!K201)</f>
        <v/>
      </c>
      <c r="L401" s="18">
        <f>IF('csv２'!L201="","",'csv２'!L201)</f>
        <v>199</v>
      </c>
      <c r="M401" s="18" t="str">
        <f>IF('csv２'!M201="","",'csv２'!M201)</f>
        <v/>
      </c>
      <c r="N401" s="18" t="str">
        <f>IF('csv２'!N201="","",'csv２'!N201)</f>
        <v/>
      </c>
      <c r="O401" s="18" t="str">
        <f>IF('csv２'!O201="","",'csv２'!O201)</f>
        <v/>
      </c>
      <c r="P401" s="18">
        <f>IF('csv２'!P201="","",'csv２'!P201)</f>
        <v>0</v>
      </c>
      <c r="Q401" s="18">
        <f>IF('csv２'!Q201="","",'csv２'!Q201)</f>
        <v>0</v>
      </c>
      <c r="R401" s="18">
        <f t="shared" si="74"/>
        <v>0</v>
      </c>
      <c r="S401" s="18" t="str">
        <f>IF('csv２'!S201="","",'csv２'!S201)</f>
        <v/>
      </c>
      <c r="T401" s="18">
        <f>IF('csv２'!T201="","",'csv２'!T201)</f>
        <v>0</v>
      </c>
      <c r="U401" s="18">
        <f>IF('csv２'!U201="","",'csv２'!U201)</f>
        <v>0</v>
      </c>
      <c r="V401" s="18">
        <f t="shared" si="75"/>
        <v>0</v>
      </c>
      <c r="W401" s="18" t="str">
        <f>IF('csv２'!W201="","",'csv２'!W201)</f>
        <v/>
      </c>
      <c r="X401" s="18">
        <f>IF('csv２'!X201="","",'csv２'!X201)</f>
        <v>0</v>
      </c>
      <c r="Y401" s="18">
        <f>IF('csv２'!Y201="","",'csv２'!Y201)</f>
        <v>0</v>
      </c>
      <c r="Z401" s="18">
        <f t="shared" si="76"/>
        <v>0</v>
      </c>
      <c r="AA401" s="18" t="str">
        <f>IF('csv２'!AA201="","",'csv２'!AA201)</f>
        <v/>
      </c>
      <c r="AB401" s="18">
        <f>IF('csv２'!AB201="","",'csv２'!AB201)</f>
        <v>0</v>
      </c>
      <c r="AC401" s="18">
        <f>IF('csv２'!AC201="","",'csv２'!AC201)</f>
        <v>0</v>
      </c>
      <c r="AD401" s="18">
        <f t="shared" si="77"/>
        <v>0</v>
      </c>
      <c r="AE401" s="18" t="str">
        <f>IF('csv２'!AE201="","",'csv２'!AE201)</f>
        <v/>
      </c>
      <c r="AF401" s="18">
        <f>IF('csv２'!AF201="","",'csv２'!AF201)</f>
        <v>0</v>
      </c>
      <c r="AG401" s="18">
        <f>IF('csv２'!AG201="","",'csv２'!AG201)</f>
        <v>0</v>
      </c>
      <c r="AH401" s="18">
        <f t="shared" si="78"/>
        <v>0</v>
      </c>
      <c r="AJ401" s="18">
        <v>400</v>
      </c>
      <c r="AK401" s="18" t="str">
        <f t="shared" si="79"/>
        <v/>
      </c>
      <c r="AL401" s="18" t="str">
        <f t="shared" si="80"/>
        <v/>
      </c>
      <c r="AM401" s="18" t="str">
        <f t="shared" si="81"/>
        <v/>
      </c>
      <c r="AN401" s="18" t="str">
        <f t="shared" si="82"/>
        <v/>
      </c>
      <c r="AO401" s="18" t="e">
        <f t="shared" si="83"/>
        <v>#N/A</v>
      </c>
      <c r="AP401" s="18" t="str">
        <f t="shared" si="84"/>
        <v/>
      </c>
    </row>
    <row r="402" spans="1:42">
      <c r="A402" s="18">
        <f>MAX(A2:A401)</f>
        <v>0</v>
      </c>
    </row>
  </sheetData>
  <phoneticPr fontId="6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2"/>
  <dimension ref="A1:AJ202"/>
  <sheetViews>
    <sheetView workbookViewId="0">
      <selection activeCell="B2" sqref="B2"/>
    </sheetView>
  </sheetViews>
  <sheetFormatPr defaultColWidth="12.625" defaultRowHeight="14.25"/>
  <cols>
    <col min="1" max="1" width="7.625" style="18" customWidth="1"/>
    <col min="2" max="2" width="5.5" style="18" customWidth="1"/>
    <col min="3" max="5" width="5.375" style="18" customWidth="1"/>
    <col min="6" max="8" width="12.625" style="18"/>
    <col min="9" max="26" width="4.5" style="18" customWidth="1"/>
    <col min="27" max="27" width="7" style="18" customWidth="1"/>
    <col min="28" max="34" width="4.5" style="18" customWidth="1"/>
    <col min="35" max="16384" width="12.625" style="18"/>
  </cols>
  <sheetData>
    <row r="1" spans="1:36">
      <c r="A1" s="18" t="s">
        <v>21</v>
      </c>
      <c r="B1" s="18" t="s">
        <v>22</v>
      </c>
      <c r="C1" s="18" t="s">
        <v>23</v>
      </c>
      <c r="D1" s="18" t="s">
        <v>18</v>
      </c>
      <c r="E1" s="18" t="s">
        <v>24</v>
      </c>
      <c r="F1" s="18" t="s">
        <v>25</v>
      </c>
      <c r="G1" s="18" t="s">
        <v>26</v>
      </c>
      <c r="H1" s="18" t="s">
        <v>27</v>
      </c>
      <c r="I1" s="18" t="s">
        <v>28</v>
      </c>
      <c r="J1" s="18" t="s">
        <v>29</v>
      </c>
      <c r="K1" s="18" t="s">
        <v>30</v>
      </c>
      <c r="L1" s="18" t="s">
        <v>31</v>
      </c>
      <c r="M1" s="18" t="s">
        <v>32</v>
      </c>
      <c r="N1" s="18" t="s">
        <v>33</v>
      </c>
      <c r="O1" s="18" t="s">
        <v>34</v>
      </c>
      <c r="P1" s="18" t="s">
        <v>35</v>
      </c>
      <c r="Q1" s="18" t="s">
        <v>36</v>
      </c>
      <c r="R1" s="18" t="s">
        <v>37</v>
      </c>
      <c r="S1" s="18" t="s">
        <v>38</v>
      </c>
      <c r="T1" s="18" t="s">
        <v>39</v>
      </c>
      <c r="U1" s="18" t="s">
        <v>40</v>
      </c>
      <c r="V1" s="18" t="s">
        <v>41</v>
      </c>
      <c r="W1" s="18" t="s">
        <v>42</v>
      </c>
      <c r="X1" s="18" t="s">
        <v>43</v>
      </c>
      <c r="Y1" s="18" t="s">
        <v>44</v>
      </c>
      <c r="Z1" s="18" t="s">
        <v>45</v>
      </c>
      <c r="AA1" s="18" t="s">
        <v>46</v>
      </c>
      <c r="AB1" s="18" t="s">
        <v>47</v>
      </c>
      <c r="AC1" s="18" t="s">
        <v>48</v>
      </c>
      <c r="AD1" s="18" t="s">
        <v>49</v>
      </c>
      <c r="AE1" s="18" t="s">
        <v>50</v>
      </c>
      <c r="AF1" s="18" t="s">
        <v>51</v>
      </c>
      <c r="AG1" s="18" t="s">
        <v>52</v>
      </c>
      <c r="AH1" s="18" t="s">
        <v>53</v>
      </c>
    </row>
    <row r="2" spans="1:36">
      <c r="A2" s="18">
        <f>COUNT(E2)</f>
        <v>0</v>
      </c>
      <c r="B2" s="18" t="str">
        <f>'tmp４'!B3</f>
        <v/>
      </c>
      <c r="E2" s="18" t="str">
        <f>'tmp４'!C3</f>
        <v/>
      </c>
      <c r="F2" s="18" t="str">
        <f>'tmp４'!D3</f>
        <v/>
      </c>
      <c r="G2" s="18" t="str">
        <f>IF(E2="","",VLOOKUP(E2,一覧範囲,8,FALSE))</f>
        <v/>
      </c>
      <c r="H2" s="18" t="str">
        <f>'tmp４'!D3</f>
        <v/>
      </c>
      <c r="I2" s="18" t="str">
        <f>IF(E2="","",2)</f>
        <v/>
      </c>
      <c r="J2" s="18" t="str">
        <f>'tmp４'!E3</f>
        <v/>
      </c>
      <c r="L2" s="18">
        <v>0</v>
      </c>
      <c r="O2" s="18" t="str">
        <f>IF('tmp４'!K3="","",'tmp４'!K3)</f>
        <v/>
      </c>
      <c r="P2" s="18">
        <f>IF('tmp４'!P3="","",'tmp４'!P3)</f>
        <v>0</v>
      </c>
      <c r="Q2" s="18">
        <v>0</v>
      </c>
      <c r="R2" s="18">
        <v>0</v>
      </c>
      <c r="S2" s="18" t="str">
        <f>IF('tmp４'!L3="","",'tmp４'!L3)</f>
        <v/>
      </c>
      <c r="T2" s="18">
        <f>IF('tmp４'!Q3="","",'tmp４'!Q3)</f>
        <v>0</v>
      </c>
      <c r="U2" s="18">
        <v>0</v>
      </c>
      <c r="V2" s="18">
        <v>0</v>
      </c>
      <c r="W2" s="18" t="str">
        <f>IF('tmp４'!M3="","",'tmp４'!M3)</f>
        <v/>
      </c>
      <c r="X2" s="18">
        <f>IF('tmp４'!R3="","",'tmp４'!R3)</f>
        <v>0</v>
      </c>
      <c r="Y2" s="18">
        <v>0</v>
      </c>
      <c r="Z2" s="18">
        <v>0</v>
      </c>
      <c r="AA2" s="18" t="str">
        <f>IF('tmp４'!N3="","",'tmp４'!N3)</f>
        <v/>
      </c>
      <c r="AB2" s="18">
        <f>IF('tmp４'!S3="","",'tmp４'!S3)</f>
        <v>0</v>
      </c>
      <c r="AC2" s="18">
        <v>0</v>
      </c>
      <c r="AD2" s="18">
        <v>0</v>
      </c>
      <c r="AE2" s="18" t="str">
        <f>IF('tmp４'!O3="","",'tmp４'!O3)</f>
        <v/>
      </c>
      <c r="AF2" s="18">
        <f>IF('tmp４'!T3="","",'tmp４'!T3)</f>
        <v>0</v>
      </c>
      <c r="AG2" s="18">
        <v>0</v>
      </c>
      <c r="AH2" s="18">
        <v>0</v>
      </c>
      <c r="AJ2" s="18">
        <v>1</v>
      </c>
    </row>
    <row r="3" spans="1:36">
      <c r="A3" s="18">
        <f t="shared" ref="A3:A66" si="0">COUNT(E3)</f>
        <v>0</v>
      </c>
      <c r="B3" s="18" t="str">
        <f>'tmp４'!B4</f>
        <v/>
      </c>
      <c r="E3" s="18" t="str">
        <f>'tmp４'!C4</f>
        <v/>
      </c>
      <c r="F3" s="18" t="str">
        <f>'tmp４'!D4</f>
        <v/>
      </c>
      <c r="G3" s="18" t="str">
        <f t="shared" ref="G3:G66" si="1">IF(E3="","",VLOOKUP(E3,一覧範囲,8,FALSE))</f>
        <v/>
      </c>
      <c r="H3" s="18" t="str">
        <f>'tmp４'!D4</f>
        <v/>
      </c>
      <c r="I3" s="18" t="str">
        <f t="shared" ref="I3:I66" si="2">IF(E3="","",2)</f>
        <v/>
      </c>
      <c r="J3" s="18" t="str">
        <f>'tmp４'!E4</f>
        <v/>
      </c>
      <c r="L3" s="18">
        <v>1</v>
      </c>
      <c r="O3" s="18" t="str">
        <f>IF('tmp４'!K4="","",'tmp４'!K4)</f>
        <v/>
      </c>
      <c r="P3" s="18">
        <f>IF('tmp４'!P4="","",'tmp４'!P4)</f>
        <v>0</v>
      </c>
      <c r="Q3" s="18">
        <v>0</v>
      </c>
      <c r="R3" s="18">
        <v>0</v>
      </c>
      <c r="S3" s="18" t="str">
        <f>IF('tmp４'!L4="","",'tmp４'!L4)</f>
        <v/>
      </c>
      <c r="T3" s="18">
        <f>IF('tmp４'!Q4="","",'tmp４'!Q4)</f>
        <v>0</v>
      </c>
      <c r="U3" s="18">
        <v>0</v>
      </c>
      <c r="V3" s="18">
        <v>0</v>
      </c>
      <c r="W3" s="18" t="str">
        <f>IF('tmp４'!M4="","",'tmp４'!M4)</f>
        <v/>
      </c>
      <c r="X3" s="18">
        <f>IF('tmp４'!R4="","",'tmp４'!R4)</f>
        <v>0</v>
      </c>
      <c r="Y3" s="18">
        <v>0</v>
      </c>
      <c r="Z3" s="18">
        <v>0</v>
      </c>
      <c r="AA3" s="18" t="str">
        <f>IF('tmp４'!N4="","",'tmp４'!N4)</f>
        <v/>
      </c>
      <c r="AB3" s="18">
        <f>IF('tmp４'!S4="","",'tmp４'!S4)</f>
        <v>0</v>
      </c>
      <c r="AC3" s="18">
        <v>0</v>
      </c>
      <c r="AD3" s="18">
        <v>0</v>
      </c>
      <c r="AE3" s="18" t="str">
        <f>IF('tmp４'!O4="","",'tmp４'!O4)</f>
        <v/>
      </c>
      <c r="AF3" s="18">
        <f>IF('tmp４'!T4="","",'tmp４'!T4)</f>
        <v>0</v>
      </c>
      <c r="AG3" s="18">
        <v>0</v>
      </c>
      <c r="AH3" s="18">
        <v>0</v>
      </c>
      <c r="AJ3" s="18">
        <v>2</v>
      </c>
    </row>
    <row r="4" spans="1:36">
      <c r="A4" s="18">
        <f t="shared" si="0"/>
        <v>0</v>
      </c>
      <c r="B4" s="18" t="str">
        <f>'tmp４'!B5</f>
        <v/>
      </c>
      <c r="E4" s="18" t="str">
        <f>'tmp４'!C5</f>
        <v/>
      </c>
      <c r="F4" s="18" t="str">
        <f>'tmp４'!D5</f>
        <v/>
      </c>
      <c r="G4" s="18" t="str">
        <f t="shared" si="1"/>
        <v/>
      </c>
      <c r="H4" s="18" t="str">
        <f>'tmp４'!D5</f>
        <v/>
      </c>
      <c r="I4" s="18" t="str">
        <f t="shared" si="2"/>
        <v/>
      </c>
      <c r="J4" s="18" t="str">
        <f>'tmp４'!E5</f>
        <v/>
      </c>
      <c r="L4" s="18">
        <v>2</v>
      </c>
      <c r="O4" s="18" t="str">
        <f>IF('tmp４'!K5="","",'tmp４'!K5)</f>
        <v/>
      </c>
      <c r="P4" s="18">
        <f>IF('tmp４'!P5="","",'tmp４'!P5)</f>
        <v>0</v>
      </c>
      <c r="Q4" s="18">
        <v>0</v>
      </c>
      <c r="R4" s="18">
        <v>0</v>
      </c>
      <c r="S4" s="18" t="str">
        <f>IF('tmp４'!L5="","",'tmp４'!L5)</f>
        <v/>
      </c>
      <c r="T4" s="18">
        <f>IF('tmp４'!Q5="","",'tmp４'!Q5)</f>
        <v>0</v>
      </c>
      <c r="U4" s="18">
        <v>0</v>
      </c>
      <c r="V4" s="18">
        <v>0</v>
      </c>
      <c r="W4" s="18" t="str">
        <f>IF('tmp４'!M5="","",'tmp４'!M5)</f>
        <v/>
      </c>
      <c r="X4" s="18">
        <f>IF('tmp４'!R5="","",'tmp４'!R5)</f>
        <v>0</v>
      </c>
      <c r="Y4" s="18">
        <v>0</v>
      </c>
      <c r="Z4" s="18">
        <v>0</v>
      </c>
      <c r="AA4" s="18" t="str">
        <f>IF('tmp４'!N5="","",'tmp４'!N5)</f>
        <v/>
      </c>
      <c r="AB4" s="18">
        <f>IF('tmp４'!S5="","",'tmp４'!S5)</f>
        <v>0</v>
      </c>
      <c r="AC4" s="18">
        <v>0</v>
      </c>
      <c r="AD4" s="18">
        <v>0</v>
      </c>
      <c r="AE4" s="18" t="str">
        <f>IF('tmp４'!O5="","",'tmp４'!O5)</f>
        <v/>
      </c>
      <c r="AF4" s="18">
        <f>IF('tmp４'!T5="","",'tmp４'!T5)</f>
        <v>0</v>
      </c>
      <c r="AG4" s="18">
        <v>0</v>
      </c>
      <c r="AH4" s="18">
        <v>0</v>
      </c>
      <c r="AJ4" s="18">
        <v>3</v>
      </c>
    </row>
    <row r="5" spans="1:36">
      <c r="A5" s="18">
        <f t="shared" si="0"/>
        <v>0</v>
      </c>
      <c r="B5" s="18" t="str">
        <f>'tmp４'!B6</f>
        <v/>
      </c>
      <c r="E5" s="18" t="str">
        <f>'tmp４'!C6</f>
        <v/>
      </c>
      <c r="F5" s="18" t="str">
        <f>'tmp４'!D6</f>
        <v/>
      </c>
      <c r="G5" s="18" t="str">
        <f t="shared" si="1"/>
        <v/>
      </c>
      <c r="H5" s="18" t="str">
        <f>'tmp４'!D6</f>
        <v/>
      </c>
      <c r="I5" s="18" t="str">
        <f t="shared" si="2"/>
        <v/>
      </c>
      <c r="J5" s="18" t="str">
        <f>'tmp４'!E6</f>
        <v/>
      </c>
      <c r="L5" s="18">
        <v>3</v>
      </c>
      <c r="O5" s="18" t="str">
        <f>IF('tmp４'!K6="","",'tmp４'!K6)</f>
        <v/>
      </c>
      <c r="P5" s="18">
        <f>IF('tmp４'!P6="","",'tmp４'!P6)</f>
        <v>0</v>
      </c>
      <c r="Q5" s="18">
        <v>0</v>
      </c>
      <c r="R5" s="18">
        <v>0</v>
      </c>
      <c r="S5" s="18" t="str">
        <f>IF('tmp４'!L6="","",'tmp４'!L6)</f>
        <v/>
      </c>
      <c r="T5" s="18">
        <f>IF('tmp４'!Q6="","",'tmp４'!Q6)</f>
        <v>0</v>
      </c>
      <c r="U5" s="18">
        <v>0</v>
      </c>
      <c r="V5" s="18">
        <v>0</v>
      </c>
      <c r="W5" s="18" t="str">
        <f>IF('tmp４'!M6="","",'tmp４'!M6)</f>
        <v/>
      </c>
      <c r="X5" s="18">
        <f>IF('tmp４'!R6="","",'tmp４'!R6)</f>
        <v>0</v>
      </c>
      <c r="Y5" s="18">
        <v>0</v>
      </c>
      <c r="Z5" s="18">
        <v>0</v>
      </c>
      <c r="AA5" s="18" t="str">
        <f>IF('tmp４'!N6="","",'tmp４'!N6)</f>
        <v/>
      </c>
      <c r="AB5" s="18">
        <f>IF('tmp４'!S6="","",'tmp４'!S6)</f>
        <v>0</v>
      </c>
      <c r="AC5" s="18">
        <v>0</v>
      </c>
      <c r="AD5" s="18">
        <v>0</v>
      </c>
      <c r="AE5" s="18" t="str">
        <f>IF('tmp４'!O6="","",'tmp４'!O6)</f>
        <v/>
      </c>
      <c r="AF5" s="18">
        <f>IF('tmp４'!T6="","",'tmp４'!T6)</f>
        <v>0</v>
      </c>
      <c r="AG5" s="18">
        <v>0</v>
      </c>
      <c r="AH5" s="18">
        <v>0</v>
      </c>
      <c r="AJ5" s="18">
        <v>4</v>
      </c>
    </row>
    <row r="6" spans="1:36">
      <c r="A6" s="18">
        <f t="shared" si="0"/>
        <v>0</v>
      </c>
      <c r="B6" s="18" t="str">
        <f>'tmp４'!B7</f>
        <v/>
      </c>
      <c r="E6" s="18" t="str">
        <f>'tmp４'!C7</f>
        <v/>
      </c>
      <c r="F6" s="18" t="str">
        <f>'tmp４'!D7</f>
        <v/>
      </c>
      <c r="G6" s="18" t="str">
        <f t="shared" si="1"/>
        <v/>
      </c>
      <c r="H6" s="18" t="str">
        <f>'tmp４'!D7</f>
        <v/>
      </c>
      <c r="I6" s="18" t="str">
        <f t="shared" si="2"/>
        <v/>
      </c>
      <c r="J6" s="18" t="str">
        <f>'tmp４'!E7</f>
        <v/>
      </c>
      <c r="L6" s="18">
        <v>4</v>
      </c>
      <c r="O6" s="18" t="str">
        <f>IF('tmp４'!K7="","",'tmp４'!K7)</f>
        <v/>
      </c>
      <c r="P6" s="18">
        <f>IF('tmp４'!P7="","",'tmp４'!P7)</f>
        <v>0</v>
      </c>
      <c r="Q6" s="18">
        <v>0</v>
      </c>
      <c r="R6" s="18">
        <v>0</v>
      </c>
      <c r="S6" s="18" t="str">
        <f>IF('tmp４'!L7="","",'tmp４'!L7)</f>
        <v/>
      </c>
      <c r="T6" s="18">
        <f>IF('tmp４'!Q7="","",'tmp４'!Q7)</f>
        <v>0</v>
      </c>
      <c r="U6" s="18">
        <v>0</v>
      </c>
      <c r="V6" s="18">
        <v>0</v>
      </c>
      <c r="W6" s="18" t="str">
        <f>IF('tmp４'!M7="","",'tmp４'!M7)</f>
        <v/>
      </c>
      <c r="X6" s="18">
        <f>IF('tmp４'!R7="","",'tmp４'!R7)</f>
        <v>0</v>
      </c>
      <c r="Y6" s="18">
        <v>0</v>
      </c>
      <c r="Z6" s="18">
        <v>0</v>
      </c>
      <c r="AA6" s="18" t="str">
        <f>IF('tmp４'!N7="","",'tmp４'!N7)</f>
        <v/>
      </c>
      <c r="AB6" s="18">
        <f>IF('tmp４'!S7="","",'tmp４'!S7)</f>
        <v>0</v>
      </c>
      <c r="AC6" s="18">
        <v>0</v>
      </c>
      <c r="AD6" s="18">
        <v>0</v>
      </c>
      <c r="AE6" s="18" t="str">
        <f>IF('tmp４'!O7="","",'tmp４'!O7)</f>
        <v/>
      </c>
      <c r="AF6" s="18">
        <f>IF('tmp４'!T7="","",'tmp４'!T7)</f>
        <v>0</v>
      </c>
      <c r="AG6" s="18">
        <v>0</v>
      </c>
      <c r="AH6" s="18">
        <v>0</v>
      </c>
      <c r="AJ6" s="18">
        <v>5</v>
      </c>
    </row>
    <row r="7" spans="1:36">
      <c r="A7" s="18">
        <f t="shared" si="0"/>
        <v>0</v>
      </c>
      <c r="B7" s="18" t="str">
        <f>'tmp４'!B8</f>
        <v/>
      </c>
      <c r="E7" s="18" t="str">
        <f>'tmp４'!C8</f>
        <v/>
      </c>
      <c r="F7" s="18" t="str">
        <f>'tmp４'!D8</f>
        <v/>
      </c>
      <c r="G7" s="18" t="str">
        <f t="shared" si="1"/>
        <v/>
      </c>
      <c r="H7" s="18" t="str">
        <f>'tmp４'!D8</f>
        <v/>
      </c>
      <c r="I7" s="18" t="str">
        <f t="shared" si="2"/>
        <v/>
      </c>
      <c r="J7" s="18" t="str">
        <f>'tmp４'!E8</f>
        <v/>
      </c>
      <c r="L7" s="18">
        <v>5</v>
      </c>
      <c r="O7" s="18" t="str">
        <f>IF('tmp４'!K8="","",'tmp４'!K8)</f>
        <v/>
      </c>
      <c r="P7" s="18">
        <f>IF('tmp４'!P8="","",'tmp４'!P8)</f>
        <v>0</v>
      </c>
      <c r="Q7" s="18">
        <v>0</v>
      </c>
      <c r="R7" s="18">
        <v>0</v>
      </c>
      <c r="S7" s="18" t="str">
        <f>IF('tmp４'!L8="","",'tmp４'!L8)</f>
        <v/>
      </c>
      <c r="T7" s="18">
        <f>IF('tmp４'!Q8="","",'tmp４'!Q8)</f>
        <v>0</v>
      </c>
      <c r="U7" s="18">
        <v>0</v>
      </c>
      <c r="V7" s="18">
        <v>0</v>
      </c>
      <c r="W7" s="18" t="str">
        <f>IF('tmp４'!M8="","",'tmp４'!M8)</f>
        <v/>
      </c>
      <c r="X7" s="18">
        <f>IF('tmp４'!R8="","",'tmp４'!R8)</f>
        <v>0</v>
      </c>
      <c r="Y7" s="18">
        <v>0</v>
      </c>
      <c r="Z7" s="18">
        <v>0</v>
      </c>
      <c r="AA7" s="18" t="str">
        <f>IF('tmp４'!N8="","",'tmp４'!N8)</f>
        <v/>
      </c>
      <c r="AB7" s="18">
        <f>IF('tmp４'!S8="","",'tmp４'!S8)</f>
        <v>0</v>
      </c>
      <c r="AC7" s="18">
        <v>0</v>
      </c>
      <c r="AD7" s="18">
        <v>0</v>
      </c>
      <c r="AE7" s="18" t="str">
        <f>IF('tmp４'!O8="","",'tmp４'!O8)</f>
        <v/>
      </c>
      <c r="AF7" s="18">
        <f>IF('tmp４'!T8="","",'tmp４'!T8)</f>
        <v>0</v>
      </c>
      <c r="AG7" s="18">
        <v>0</v>
      </c>
      <c r="AH7" s="18">
        <v>0</v>
      </c>
      <c r="AJ7" s="18">
        <v>6</v>
      </c>
    </row>
    <row r="8" spans="1:36">
      <c r="A8" s="18">
        <f t="shared" si="0"/>
        <v>0</v>
      </c>
      <c r="B8" s="18" t="str">
        <f>'tmp４'!B9</f>
        <v/>
      </c>
      <c r="E8" s="18" t="str">
        <f>'tmp４'!C9</f>
        <v/>
      </c>
      <c r="F8" s="18" t="str">
        <f>'tmp４'!D9</f>
        <v/>
      </c>
      <c r="G8" s="18" t="str">
        <f t="shared" si="1"/>
        <v/>
      </c>
      <c r="H8" s="18" t="str">
        <f>'tmp４'!D9</f>
        <v/>
      </c>
      <c r="I8" s="18" t="str">
        <f t="shared" si="2"/>
        <v/>
      </c>
      <c r="J8" s="18" t="str">
        <f>'tmp４'!E9</f>
        <v/>
      </c>
      <c r="L8" s="18">
        <v>6</v>
      </c>
      <c r="O8" s="18" t="str">
        <f>IF('tmp４'!K9="","",'tmp４'!K9)</f>
        <v/>
      </c>
      <c r="P8" s="18">
        <f>IF('tmp４'!P9="","",'tmp４'!P9)</f>
        <v>0</v>
      </c>
      <c r="Q8" s="18">
        <v>0</v>
      </c>
      <c r="R8" s="18">
        <v>0</v>
      </c>
      <c r="S8" s="18" t="str">
        <f>IF('tmp４'!L9="","",'tmp４'!L9)</f>
        <v/>
      </c>
      <c r="T8" s="18">
        <f>IF('tmp４'!Q9="","",'tmp４'!Q9)</f>
        <v>0</v>
      </c>
      <c r="U8" s="18">
        <v>0</v>
      </c>
      <c r="V8" s="18">
        <v>0</v>
      </c>
      <c r="W8" s="18" t="str">
        <f>IF('tmp４'!M9="","",'tmp４'!M9)</f>
        <v/>
      </c>
      <c r="X8" s="18">
        <f>IF('tmp４'!R9="","",'tmp４'!R9)</f>
        <v>0</v>
      </c>
      <c r="Y8" s="18">
        <v>0</v>
      </c>
      <c r="Z8" s="18">
        <v>0</v>
      </c>
      <c r="AA8" s="18" t="str">
        <f>IF('tmp４'!N9="","",'tmp４'!N9)</f>
        <v/>
      </c>
      <c r="AB8" s="18">
        <f>IF('tmp４'!S9="","",'tmp４'!S9)</f>
        <v>0</v>
      </c>
      <c r="AC8" s="18">
        <v>0</v>
      </c>
      <c r="AD8" s="18">
        <v>0</v>
      </c>
      <c r="AE8" s="18" t="str">
        <f>IF('tmp４'!O9="","",'tmp４'!O9)</f>
        <v/>
      </c>
      <c r="AF8" s="18">
        <f>IF('tmp４'!T9="","",'tmp４'!T9)</f>
        <v>0</v>
      </c>
      <c r="AG8" s="18">
        <v>0</v>
      </c>
      <c r="AH8" s="18">
        <v>0</v>
      </c>
      <c r="AJ8" s="18">
        <v>7</v>
      </c>
    </row>
    <row r="9" spans="1:36">
      <c r="A9" s="18">
        <f t="shared" si="0"/>
        <v>0</v>
      </c>
      <c r="B9" s="18" t="str">
        <f>'tmp４'!B10</f>
        <v/>
      </c>
      <c r="E9" s="18" t="str">
        <f>'tmp４'!C10</f>
        <v/>
      </c>
      <c r="F9" s="18" t="str">
        <f>'tmp４'!D10</f>
        <v/>
      </c>
      <c r="G9" s="18" t="str">
        <f t="shared" si="1"/>
        <v/>
      </c>
      <c r="H9" s="18" t="str">
        <f>'tmp４'!D10</f>
        <v/>
      </c>
      <c r="I9" s="18" t="str">
        <f t="shared" si="2"/>
        <v/>
      </c>
      <c r="J9" s="18" t="str">
        <f>'tmp４'!E10</f>
        <v/>
      </c>
      <c r="L9" s="18">
        <v>7</v>
      </c>
      <c r="O9" s="18" t="str">
        <f>IF('tmp４'!K10="","",'tmp４'!K10)</f>
        <v/>
      </c>
      <c r="P9" s="18">
        <f>IF('tmp４'!P10="","",'tmp４'!P10)</f>
        <v>0</v>
      </c>
      <c r="Q9" s="18">
        <v>0</v>
      </c>
      <c r="R9" s="18">
        <v>0</v>
      </c>
      <c r="S9" s="18" t="str">
        <f>IF('tmp４'!L10="","",'tmp４'!L10)</f>
        <v/>
      </c>
      <c r="T9" s="18">
        <f>IF('tmp４'!Q10="","",'tmp４'!Q10)</f>
        <v>0</v>
      </c>
      <c r="U9" s="18">
        <v>0</v>
      </c>
      <c r="V9" s="18">
        <v>0</v>
      </c>
      <c r="W9" s="18" t="str">
        <f>IF('tmp４'!M10="","",'tmp４'!M10)</f>
        <v/>
      </c>
      <c r="X9" s="18">
        <f>IF('tmp４'!R10="","",'tmp４'!R10)</f>
        <v>0</v>
      </c>
      <c r="Y9" s="18">
        <v>0</v>
      </c>
      <c r="Z9" s="18">
        <v>0</v>
      </c>
      <c r="AA9" s="18" t="str">
        <f>IF('tmp４'!N10="","",'tmp４'!N10)</f>
        <v/>
      </c>
      <c r="AB9" s="18">
        <f>IF('tmp４'!S10="","",'tmp４'!S10)</f>
        <v>0</v>
      </c>
      <c r="AC9" s="18">
        <v>0</v>
      </c>
      <c r="AD9" s="18">
        <v>0</v>
      </c>
      <c r="AE9" s="18" t="str">
        <f>IF('tmp４'!O10="","",'tmp４'!O10)</f>
        <v/>
      </c>
      <c r="AF9" s="18">
        <f>IF('tmp４'!T10="","",'tmp４'!T10)</f>
        <v>0</v>
      </c>
      <c r="AG9" s="18">
        <v>0</v>
      </c>
      <c r="AH9" s="18">
        <v>0</v>
      </c>
      <c r="AJ9" s="18">
        <v>8</v>
      </c>
    </row>
    <row r="10" spans="1:36">
      <c r="A10" s="18">
        <f t="shared" si="0"/>
        <v>0</v>
      </c>
      <c r="B10" s="18" t="str">
        <f>'tmp４'!B11</f>
        <v/>
      </c>
      <c r="E10" s="18" t="str">
        <f>'tmp４'!C11</f>
        <v/>
      </c>
      <c r="F10" s="18" t="str">
        <f>'tmp４'!D11</f>
        <v/>
      </c>
      <c r="G10" s="18" t="str">
        <f t="shared" si="1"/>
        <v/>
      </c>
      <c r="H10" s="18" t="str">
        <f>'tmp４'!D11</f>
        <v/>
      </c>
      <c r="I10" s="18" t="str">
        <f t="shared" si="2"/>
        <v/>
      </c>
      <c r="J10" s="18" t="str">
        <f>'tmp４'!E11</f>
        <v/>
      </c>
      <c r="L10" s="18">
        <v>8</v>
      </c>
      <c r="O10" s="18" t="str">
        <f>IF('tmp４'!K11="","",'tmp４'!K11)</f>
        <v/>
      </c>
      <c r="P10" s="18">
        <f>IF('tmp４'!P11="","",'tmp４'!P11)</f>
        <v>0</v>
      </c>
      <c r="Q10" s="18">
        <v>0</v>
      </c>
      <c r="R10" s="18">
        <v>0</v>
      </c>
      <c r="S10" s="18" t="str">
        <f>IF('tmp４'!L11="","",'tmp４'!L11)</f>
        <v/>
      </c>
      <c r="T10" s="18">
        <f>IF('tmp４'!Q11="","",'tmp４'!Q11)</f>
        <v>0</v>
      </c>
      <c r="U10" s="18">
        <v>0</v>
      </c>
      <c r="V10" s="18">
        <v>0</v>
      </c>
      <c r="W10" s="18" t="str">
        <f>IF('tmp４'!M11="","",'tmp４'!M11)</f>
        <v/>
      </c>
      <c r="X10" s="18">
        <f>IF('tmp４'!R11="","",'tmp４'!R11)</f>
        <v>0</v>
      </c>
      <c r="Y10" s="18">
        <v>0</v>
      </c>
      <c r="Z10" s="18">
        <v>0</v>
      </c>
      <c r="AA10" s="18" t="str">
        <f>IF('tmp４'!N11="","",'tmp４'!N11)</f>
        <v/>
      </c>
      <c r="AB10" s="18">
        <f>IF('tmp４'!S11="","",'tmp４'!S11)</f>
        <v>0</v>
      </c>
      <c r="AC10" s="18">
        <v>0</v>
      </c>
      <c r="AD10" s="18">
        <v>0</v>
      </c>
      <c r="AE10" s="18" t="str">
        <f>IF('tmp４'!O11="","",'tmp４'!O11)</f>
        <v/>
      </c>
      <c r="AF10" s="18">
        <f>IF('tmp４'!T11="","",'tmp４'!T11)</f>
        <v>0</v>
      </c>
      <c r="AG10" s="18">
        <v>0</v>
      </c>
      <c r="AH10" s="18">
        <v>0</v>
      </c>
      <c r="AJ10" s="18">
        <v>9</v>
      </c>
    </row>
    <row r="11" spans="1:36">
      <c r="A11" s="18">
        <f t="shared" si="0"/>
        <v>0</v>
      </c>
      <c r="B11" s="18" t="str">
        <f>'tmp４'!B12</f>
        <v/>
      </c>
      <c r="E11" s="18" t="str">
        <f>'tmp４'!C12</f>
        <v/>
      </c>
      <c r="F11" s="18" t="str">
        <f>'tmp４'!D12</f>
        <v/>
      </c>
      <c r="G11" s="18" t="str">
        <f t="shared" si="1"/>
        <v/>
      </c>
      <c r="H11" s="18" t="str">
        <f>'tmp４'!D12</f>
        <v/>
      </c>
      <c r="I11" s="18" t="str">
        <f t="shared" si="2"/>
        <v/>
      </c>
      <c r="J11" s="18" t="str">
        <f>'tmp４'!E12</f>
        <v/>
      </c>
      <c r="L11" s="18">
        <v>9</v>
      </c>
      <c r="O11" s="18" t="str">
        <f>IF('tmp４'!K12="","",'tmp４'!K12)</f>
        <v/>
      </c>
      <c r="P11" s="18">
        <f>IF('tmp４'!P12="","",'tmp４'!P12)</f>
        <v>0</v>
      </c>
      <c r="Q11" s="18">
        <v>0</v>
      </c>
      <c r="R11" s="18">
        <v>0</v>
      </c>
      <c r="S11" s="18" t="str">
        <f>IF('tmp４'!L12="","",'tmp４'!L12)</f>
        <v/>
      </c>
      <c r="T11" s="18">
        <f>IF('tmp４'!Q12="","",'tmp４'!Q12)</f>
        <v>0</v>
      </c>
      <c r="U11" s="18">
        <v>0</v>
      </c>
      <c r="V11" s="18">
        <v>0</v>
      </c>
      <c r="W11" s="18" t="str">
        <f>IF('tmp４'!M12="","",'tmp４'!M12)</f>
        <v/>
      </c>
      <c r="X11" s="18">
        <f>IF('tmp４'!R12="","",'tmp４'!R12)</f>
        <v>0</v>
      </c>
      <c r="Y11" s="18">
        <v>0</v>
      </c>
      <c r="Z11" s="18">
        <v>0</v>
      </c>
      <c r="AA11" s="18" t="str">
        <f>IF('tmp４'!N12="","",'tmp４'!N12)</f>
        <v/>
      </c>
      <c r="AB11" s="18">
        <f>IF('tmp４'!S12="","",'tmp４'!S12)</f>
        <v>0</v>
      </c>
      <c r="AC11" s="18">
        <v>0</v>
      </c>
      <c r="AD11" s="18">
        <v>0</v>
      </c>
      <c r="AE11" s="18" t="str">
        <f>IF('tmp４'!O12="","",'tmp４'!O12)</f>
        <v/>
      </c>
      <c r="AF11" s="18">
        <f>IF('tmp４'!T12="","",'tmp４'!T12)</f>
        <v>0</v>
      </c>
      <c r="AG11" s="18">
        <v>0</v>
      </c>
      <c r="AH11" s="18">
        <v>0</v>
      </c>
      <c r="AJ11" s="18">
        <v>10</v>
      </c>
    </row>
    <row r="12" spans="1:36">
      <c r="A12" s="18">
        <f t="shared" si="0"/>
        <v>0</v>
      </c>
      <c r="B12" s="18" t="str">
        <f>'tmp４'!B13</f>
        <v/>
      </c>
      <c r="E12" s="18" t="str">
        <f>'tmp４'!C13</f>
        <v/>
      </c>
      <c r="F12" s="18" t="str">
        <f>'tmp４'!D13</f>
        <v/>
      </c>
      <c r="G12" s="18" t="str">
        <f t="shared" si="1"/>
        <v/>
      </c>
      <c r="H12" s="18" t="str">
        <f>'tmp４'!D13</f>
        <v/>
      </c>
      <c r="I12" s="18" t="str">
        <f t="shared" si="2"/>
        <v/>
      </c>
      <c r="J12" s="18" t="str">
        <f>'tmp４'!E13</f>
        <v/>
      </c>
      <c r="L12" s="18">
        <v>10</v>
      </c>
      <c r="O12" s="18" t="str">
        <f>IF('tmp４'!K13="","",'tmp４'!K13)</f>
        <v/>
      </c>
      <c r="P12" s="18">
        <f>IF('tmp４'!P13="","",'tmp４'!P13)</f>
        <v>0</v>
      </c>
      <c r="Q12" s="18">
        <v>0</v>
      </c>
      <c r="R12" s="18">
        <v>0</v>
      </c>
      <c r="S12" s="18" t="str">
        <f>IF('tmp４'!L13="","",'tmp４'!L13)</f>
        <v/>
      </c>
      <c r="T12" s="18">
        <f>IF('tmp４'!Q13="","",'tmp４'!Q13)</f>
        <v>0</v>
      </c>
      <c r="U12" s="18">
        <v>0</v>
      </c>
      <c r="V12" s="18">
        <v>0</v>
      </c>
      <c r="W12" s="18" t="str">
        <f>IF('tmp４'!M13="","",'tmp４'!M13)</f>
        <v/>
      </c>
      <c r="X12" s="18">
        <f>IF('tmp４'!R13="","",'tmp４'!R13)</f>
        <v>0</v>
      </c>
      <c r="Y12" s="18">
        <v>0</v>
      </c>
      <c r="Z12" s="18">
        <v>0</v>
      </c>
      <c r="AA12" s="18" t="str">
        <f>IF('tmp４'!N13="","",'tmp４'!N13)</f>
        <v/>
      </c>
      <c r="AB12" s="18">
        <f>IF('tmp４'!S13="","",'tmp４'!S13)</f>
        <v>0</v>
      </c>
      <c r="AC12" s="18">
        <v>0</v>
      </c>
      <c r="AD12" s="18">
        <v>0</v>
      </c>
      <c r="AE12" s="18" t="str">
        <f>IF('tmp４'!O13="","",'tmp４'!O13)</f>
        <v/>
      </c>
      <c r="AF12" s="18">
        <f>IF('tmp４'!T13="","",'tmp４'!T13)</f>
        <v>0</v>
      </c>
      <c r="AG12" s="18">
        <v>0</v>
      </c>
      <c r="AH12" s="18">
        <v>0</v>
      </c>
      <c r="AJ12" s="18">
        <v>11</v>
      </c>
    </row>
    <row r="13" spans="1:36">
      <c r="A13" s="18">
        <f t="shared" si="0"/>
        <v>0</v>
      </c>
      <c r="B13" s="18" t="str">
        <f>'tmp４'!B14</f>
        <v/>
      </c>
      <c r="E13" s="18" t="str">
        <f>'tmp４'!C14</f>
        <v/>
      </c>
      <c r="F13" s="18" t="str">
        <f>'tmp４'!D14</f>
        <v/>
      </c>
      <c r="G13" s="18" t="str">
        <f t="shared" si="1"/>
        <v/>
      </c>
      <c r="H13" s="18" t="str">
        <f>'tmp４'!D14</f>
        <v/>
      </c>
      <c r="I13" s="18" t="str">
        <f t="shared" si="2"/>
        <v/>
      </c>
      <c r="J13" s="18" t="str">
        <f>'tmp４'!E14</f>
        <v/>
      </c>
      <c r="L13" s="18">
        <v>11</v>
      </c>
      <c r="O13" s="18" t="str">
        <f>IF('tmp４'!K14="","",'tmp４'!K14)</f>
        <v/>
      </c>
      <c r="P13" s="18">
        <f>IF('tmp４'!P14="","",'tmp４'!P14)</f>
        <v>0</v>
      </c>
      <c r="Q13" s="18">
        <v>0</v>
      </c>
      <c r="R13" s="18">
        <v>0</v>
      </c>
      <c r="S13" s="18" t="str">
        <f>IF('tmp４'!L14="","",'tmp４'!L14)</f>
        <v/>
      </c>
      <c r="T13" s="18">
        <f>IF('tmp４'!Q14="","",'tmp４'!Q14)</f>
        <v>0</v>
      </c>
      <c r="U13" s="18">
        <v>0</v>
      </c>
      <c r="V13" s="18">
        <v>0</v>
      </c>
      <c r="W13" s="18" t="str">
        <f>IF('tmp４'!M14="","",'tmp４'!M14)</f>
        <v/>
      </c>
      <c r="X13" s="18">
        <f>IF('tmp４'!R14="","",'tmp４'!R14)</f>
        <v>0</v>
      </c>
      <c r="Y13" s="18">
        <v>0</v>
      </c>
      <c r="Z13" s="18">
        <v>0</v>
      </c>
      <c r="AA13" s="18" t="str">
        <f>IF('tmp４'!N14="","",'tmp４'!N14)</f>
        <v/>
      </c>
      <c r="AB13" s="18">
        <f>IF('tmp４'!S14="","",'tmp４'!S14)</f>
        <v>0</v>
      </c>
      <c r="AC13" s="18">
        <v>0</v>
      </c>
      <c r="AD13" s="18">
        <v>0</v>
      </c>
      <c r="AE13" s="18" t="str">
        <f>IF('tmp４'!O14="","",'tmp４'!O14)</f>
        <v/>
      </c>
      <c r="AF13" s="18">
        <f>IF('tmp４'!T14="","",'tmp４'!T14)</f>
        <v>0</v>
      </c>
      <c r="AG13" s="18">
        <v>0</v>
      </c>
      <c r="AH13" s="18">
        <v>0</v>
      </c>
      <c r="AJ13" s="18">
        <v>12</v>
      </c>
    </row>
    <row r="14" spans="1:36">
      <c r="A14" s="18">
        <f t="shared" si="0"/>
        <v>0</v>
      </c>
      <c r="B14" s="18" t="str">
        <f>'tmp４'!B15</f>
        <v/>
      </c>
      <c r="E14" s="18" t="str">
        <f>'tmp４'!C15</f>
        <v/>
      </c>
      <c r="F14" s="18" t="str">
        <f>'tmp４'!D15</f>
        <v/>
      </c>
      <c r="G14" s="18" t="str">
        <f t="shared" si="1"/>
        <v/>
      </c>
      <c r="H14" s="18" t="str">
        <f>'tmp４'!D15</f>
        <v/>
      </c>
      <c r="I14" s="18" t="str">
        <f t="shared" si="2"/>
        <v/>
      </c>
      <c r="J14" s="18" t="str">
        <f>'tmp４'!E15</f>
        <v/>
      </c>
      <c r="L14" s="18">
        <v>12</v>
      </c>
      <c r="O14" s="18" t="str">
        <f>IF('tmp４'!K15="","",'tmp４'!K15)</f>
        <v/>
      </c>
      <c r="P14" s="18">
        <f>IF('tmp４'!P15="","",'tmp４'!P15)</f>
        <v>0</v>
      </c>
      <c r="Q14" s="18">
        <v>0</v>
      </c>
      <c r="R14" s="18">
        <v>0</v>
      </c>
      <c r="S14" s="18" t="str">
        <f>IF('tmp４'!L15="","",'tmp４'!L15)</f>
        <v/>
      </c>
      <c r="T14" s="18">
        <f>IF('tmp４'!Q15="","",'tmp４'!Q15)</f>
        <v>0</v>
      </c>
      <c r="U14" s="18">
        <v>0</v>
      </c>
      <c r="V14" s="18">
        <v>0</v>
      </c>
      <c r="W14" s="18" t="str">
        <f>IF('tmp４'!M15="","",'tmp４'!M15)</f>
        <v/>
      </c>
      <c r="X14" s="18">
        <f>IF('tmp４'!R15="","",'tmp４'!R15)</f>
        <v>0</v>
      </c>
      <c r="Y14" s="18">
        <v>0</v>
      </c>
      <c r="Z14" s="18">
        <v>0</v>
      </c>
      <c r="AA14" s="18" t="str">
        <f>IF('tmp４'!N15="","",'tmp４'!N15)</f>
        <v/>
      </c>
      <c r="AB14" s="18">
        <f>IF('tmp４'!S15="","",'tmp４'!S15)</f>
        <v>0</v>
      </c>
      <c r="AC14" s="18">
        <v>0</v>
      </c>
      <c r="AD14" s="18">
        <v>0</v>
      </c>
      <c r="AE14" s="18" t="str">
        <f>IF('tmp４'!O15="","",'tmp４'!O15)</f>
        <v/>
      </c>
      <c r="AF14" s="18">
        <f>IF('tmp４'!T15="","",'tmp４'!T15)</f>
        <v>0</v>
      </c>
      <c r="AG14" s="18">
        <v>0</v>
      </c>
      <c r="AH14" s="18">
        <v>0</v>
      </c>
      <c r="AJ14" s="18">
        <v>13</v>
      </c>
    </row>
    <row r="15" spans="1:36">
      <c r="A15" s="18">
        <f t="shared" si="0"/>
        <v>0</v>
      </c>
      <c r="B15" s="18" t="str">
        <f>'tmp４'!B16</f>
        <v/>
      </c>
      <c r="E15" s="18" t="str">
        <f>'tmp４'!C16</f>
        <v/>
      </c>
      <c r="F15" s="18" t="str">
        <f>'tmp４'!D16</f>
        <v/>
      </c>
      <c r="G15" s="18" t="str">
        <f t="shared" si="1"/>
        <v/>
      </c>
      <c r="H15" s="18" t="str">
        <f>'tmp４'!D16</f>
        <v/>
      </c>
      <c r="I15" s="18" t="str">
        <f t="shared" si="2"/>
        <v/>
      </c>
      <c r="J15" s="18" t="str">
        <f>'tmp４'!E16</f>
        <v/>
      </c>
      <c r="L15" s="18">
        <v>13</v>
      </c>
      <c r="O15" s="18" t="str">
        <f>IF('tmp４'!K16="","",'tmp４'!K16)</f>
        <v/>
      </c>
      <c r="P15" s="18">
        <f>IF('tmp４'!P16="","",'tmp４'!P16)</f>
        <v>0</v>
      </c>
      <c r="Q15" s="18">
        <v>0</v>
      </c>
      <c r="R15" s="18">
        <v>0</v>
      </c>
      <c r="S15" s="18" t="str">
        <f>IF('tmp４'!L16="","",'tmp４'!L16)</f>
        <v/>
      </c>
      <c r="T15" s="18">
        <f>IF('tmp４'!Q16="","",'tmp４'!Q16)</f>
        <v>0</v>
      </c>
      <c r="U15" s="18">
        <v>0</v>
      </c>
      <c r="V15" s="18">
        <v>0</v>
      </c>
      <c r="W15" s="18" t="str">
        <f>IF('tmp４'!M16="","",'tmp４'!M16)</f>
        <v/>
      </c>
      <c r="X15" s="18">
        <f>IF('tmp４'!R16="","",'tmp４'!R16)</f>
        <v>0</v>
      </c>
      <c r="Y15" s="18">
        <v>0</v>
      </c>
      <c r="Z15" s="18">
        <v>0</v>
      </c>
      <c r="AA15" s="18" t="str">
        <f>IF('tmp４'!N16="","",'tmp４'!N16)</f>
        <v/>
      </c>
      <c r="AB15" s="18">
        <f>IF('tmp４'!S16="","",'tmp４'!S16)</f>
        <v>0</v>
      </c>
      <c r="AC15" s="18">
        <v>0</v>
      </c>
      <c r="AD15" s="18">
        <v>0</v>
      </c>
      <c r="AE15" s="18" t="str">
        <f>IF('tmp４'!O16="","",'tmp４'!O16)</f>
        <v/>
      </c>
      <c r="AF15" s="18">
        <f>IF('tmp４'!T16="","",'tmp４'!T16)</f>
        <v>0</v>
      </c>
      <c r="AG15" s="18">
        <v>0</v>
      </c>
      <c r="AH15" s="18">
        <v>0</v>
      </c>
      <c r="AJ15" s="18">
        <v>14</v>
      </c>
    </row>
    <row r="16" spans="1:36">
      <c r="A16" s="18">
        <f t="shared" si="0"/>
        <v>0</v>
      </c>
      <c r="B16" s="18" t="str">
        <f>'tmp４'!B17</f>
        <v/>
      </c>
      <c r="E16" s="18" t="str">
        <f>'tmp４'!C17</f>
        <v/>
      </c>
      <c r="F16" s="18" t="str">
        <f>'tmp４'!D17</f>
        <v/>
      </c>
      <c r="G16" s="18" t="str">
        <f t="shared" si="1"/>
        <v/>
      </c>
      <c r="H16" s="18" t="str">
        <f>'tmp４'!D17</f>
        <v/>
      </c>
      <c r="I16" s="18" t="str">
        <f t="shared" si="2"/>
        <v/>
      </c>
      <c r="J16" s="18" t="str">
        <f>'tmp４'!E17</f>
        <v/>
      </c>
      <c r="L16" s="18">
        <v>14</v>
      </c>
      <c r="O16" s="18" t="str">
        <f>IF('tmp４'!K17="","",'tmp４'!K17)</f>
        <v/>
      </c>
      <c r="P16" s="18">
        <f>IF('tmp４'!P17="","",'tmp４'!P17)</f>
        <v>0</v>
      </c>
      <c r="Q16" s="18">
        <v>0</v>
      </c>
      <c r="R16" s="18">
        <v>0</v>
      </c>
      <c r="S16" s="18" t="str">
        <f>IF('tmp４'!L17="","",'tmp４'!L17)</f>
        <v/>
      </c>
      <c r="T16" s="18">
        <f>IF('tmp４'!Q17="","",'tmp４'!Q17)</f>
        <v>0</v>
      </c>
      <c r="U16" s="18">
        <v>0</v>
      </c>
      <c r="V16" s="18">
        <v>0</v>
      </c>
      <c r="W16" s="18" t="str">
        <f>IF('tmp４'!M17="","",'tmp４'!M17)</f>
        <v/>
      </c>
      <c r="X16" s="18">
        <f>IF('tmp４'!R17="","",'tmp４'!R17)</f>
        <v>0</v>
      </c>
      <c r="Y16" s="18">
        <v>0</v>
      </c>
      <c r="Z16" s="18">
        <v>0</v>
      </c>
      <c r="AA16" s="18" t="str">
        <f>IF('tmp４'!N17="","",'tmp４'!N17)</f>
        <v/>
      </c>
      <c r="AB16" s="18">
        <f>IF('tmp４'!S17="","",'tmp４'!S17)</f>
        <v>0</v>
      </c>
      <c r="AC16" s="18">
        <v>0</v>
      </c>
      <c r="AD16" s="18">
        <v>0</v>
      </c>
      <c r="AE16" s="18" t="str">
        <f>IF('tmp４'!O17="","",'tmp４'!O17)</f>
        <v/>
      </c>
      <c r="AF16" s="18">
        <f>IF('tmp４'!T17="","",'tmp４'!T17)</f>
        <v>0</v>
      </c>
      <c r="AG16" s="18">
        <v>0</v>
      </c>
      <c r="AH16" s="18">
        <v>0</v>
      </c>
      <c r="AJ16" s="18">
        <v>15</v>
      </c>
    </row>
    <row r="17" spans="1:36">
      <c r="A17" s="18">
        <f t="shared" si="0"/>
        <v>0</v>
      </c>
      <c r="B17" s="18" t="str">
        <f>'tmp４'!B18</f>
        <v/>
      </c>
      <c r="E17" s="18" t="str">
        <f>'tmp４'!C18</f>
        <v/>
      </c>
      <c r="F17" s="18" t="str">
        <f>'tmp４'!D18</f>
        <v/>
      </c>
      <c r="G17" s="18" t="str">
        <f t="shared" si="1"/>
        <v/>
      </c>
      <c r="H17" s="18" t="str">
        <f>'tmp４'!D18</f>
        <v/>
      </c>
      <c r="I17" s="18" t="str">
        <f t="shared" si="2"/>
        <v/>
      </c>
      <c r="J17" s="18" t="str">
        <f>'tmp４'!E18</f>
        <v/>
      </c>
      <c r="L17" s="18">
        <v>15</v>
      </c>
      <c r="O17" s="18" t="str">
        <f>IF('tmp４'!K18="","",'tmp４'!K18)</f>
        <v/>
      </c>
      <c r="P17" s="18">
        <f>IF('tmp４'!P18="","",'tmp４'!P18)</f>
        <v>0</v>
      </c>
      <c r="Q17" s="18">
        <v>0</v>
      </c>
      <c r="R17" s="18">
        <v>0</v>
      </c>
      <c r="S17" s="18" t="str">
        <f>IF('tmp４'!L18="","",'tmp４'!L18)</f>
        <v/>
      </c>
      <c r="T17" s="18">
        <f>IF('tmp４'!Q18="","",'tmp４'!Q18)</f>
        <v>0</v>
      </c>
      <c r="U17" s="18">
        <v>0</v>
      </c>
      <c r="V17" s="18">
        <v>0</v>
      </c>
      <c r="W17" s="18" t="str">
        <f>IF('tmp４'!M18="","",'tmp４'!M18)</f>
        <v/>
      </c>
      <c r="X17" s="18">
        <f>IF('tmp４'!R18="","",'tmp４'!R18)</f>
        <v>0</v>
      </c>
      <c r="Y17" s="18">
        <v>0</v>
      </c>
      <c r="Z17" s="18">
        <v>0</v>
      </c>
      <c r="AA17" s="18" t="str">
        <f>IF('tmp４'!N18="","",'tmp４'!N18)</f>
        <v/>
      </c>
      <c r="AB17" s="18">
        <f>IF('tmp４'!S18="","",'tmp４'!S18)</f>
        <v>0</v>
      </c>
      <c r="AC17" s="18">
        <v>0</v>
      </c>
      <c r="AD17" s="18">
        <v>0</v>
      </c>
      <c r="AE17" s="18" t="str">
        <f>IF('tmp４'!O18="","",'tmp４'!O18)</f>
        <v/>
      </c>
      <c r="AF17" s="18">
        <f>IF('tmp４'!T18="","",'tmp４'!T18)</f>
        <v>0</v>
      </c>
      <c r="AG17" s="18">
        <v>0</v>
      </c>
      <c r="AH17" s="18">
        <v>0</v>
      </c>
      <c r="AJ17" s="18">
        <v>16</v>
      </c>
    </row>
    <row r="18" spans="1:36">
      <c r="A18" s="18">
        <f t="shared" si="0"/>
        <v>0</v>
      </c>
      <c r="B18" s="18" t="str">
        <f>'tmp４'!B19</f>
        <v/>
      </c>
      <c r="E18" s="18" t="str">
        <f>'tmp４'!C19</f>
        <v/>
      </c>
      <c r="F18" s="18" t="str">
        <f>'tmp４'!D19</f>
        <v/>
      </c>
      <c r="G18" s="18" t="str">
        <f t="shared" si="1"/>
        <v/>
      </c>
      <c r="H18" s="18" t="str">
        <f>'tmp４'!D19</f>
        <v/>
      </c>
      <c r="I18" s="18" t="str">
        <f t="shared" si="2"/>
        <v/>
      </c>
      <c r="J18" s="18" t="str">
        <f>'tmp４'!E19</f>
        <v/>
      </c>
      <c r="L18" s="18">
        <v>16</v>
      </c>
      <c r="O18" s="18" t="str">
        <f>IF('tmp４'!K19="","",'tmp４'!K19)</f>
        <v/>
      </c>
      <c r="P18" s="18">
        <f>IF('tmp４'!P19="","",'tmp４'!P19)</f>
        <v>0</v>
      </c>
      <c r="Q18" s="18">
        <v>0</v>
      </c>
      <c r="R18" s="18">
        <v>0</v>
      </c>
      <c r="S18" s="18" t="str">
        <f>IF('tmp４'!L19="","",'tmp４'!L19)</f>
        <v/>
      </c>
      <c r="T18" s="18">
        <f>IF('tmp４'!Q19="","",'tmp４'!Q19)</f>
        <v>0</v>
      </c>
      <c r="U18" s="18">
        <v>0</v>
      </c>
      <c r="V18" s="18">
        <v>0</v>
      </c>
      <c r="W18" s="18" t="str">
        <f>IF('tmp４'!M19="","",'tmp４'!M19)</f>
        <v/>
      </c>
      <c r="X18" s="18">
        <f>IF('tmp４'!R19="","",'tmp４'!R19)</f>
        <v>0</v>
      </c>
      <c r="Y18" s="18">
        <v>0</v>
      </c>
      <c r="Z18" s="18">
        <v>0</v>
      </c>
      <c r="AA18" s="18" t="str">
        <f>IF('tmp４'!N19="","",'tmp４'!N19)</f>
        <v/>
      </c>
      <c r="AB18" s="18">
        <f>IF('tmp４'!S19="","",'tmp４'!S19)</f>
        <v>0</v>
      </c>
      <c r="AC18" s="18">
        <v>0</v>
      </c>
      <c r="AD18" s="18">
        <v>0</v>
      </c>
      <c r="AE18" s="18" t="str">
        <f>IF('tmp４'!O19="","",'tmp４'!O19)</f>
        <v/>
      </c>
      <c r="AF18" s="18">
        <f>IF('tmp４'!T19="","",'tmp４'!T19)</f>
        <v>0</v>
      </c>
      <c r="AG18" s="18">
        <v>0</v>
      </c>
      <c r="AH18" s="18">
        <v>0</v>
      </c>
      <c r="AJ18" s="18">
        <v>17</v>
      </c>
    </row>
    <row r="19" spans="1:36">
      <c r="A19" s="18">
        <f t="shared" si="0"/>
        <v>0</v>
      </c>
      <c r="B19" s="18" t="str">
        <f>'tmp４'!B20</f>
        <v/>
      </c>
      <c r="E19" s="18" t="str">
        <f>'tmp４'!C20</f>
        <v/>
      </c>
      <c r="F19" s="18" t="str">
        <f>'tmp４'!D20</f>
        <v/>
      </c>
      <c r="G19" s="18" t="str">
        <f t="shared" si="1"/>
        <v/>
      </c>
      <c r="H19" s="18" t="str">
        <f>'tmp４'!D20</f>
        <v/>
      </c>
      <c r="I19" s="18" t="str">
        <f t="shared" si="2"/>
        <v/>
      </c>
      <c r="J19" s="18" t="str">
        <f>'tmp４'!E20</f>
        <v/>
      </c>
      <c r="L19" s="18">
        <v>17</v>
      </c>
      <c r="O19" s="18" t="str">
        <f>IF('tmp４'!K20="","",'tmp４'!K20)</f>
        <v/>
      </c>
      <c r="P19" s="18">
        <f>IF('tmp４'!P20="","",'tmp４'!P20)</f>
        <v>0</v>
      </c>
      <c r="Q19" s="18">
        <v>0</v>
      </c>
      <c r="R19" s="18">
        <v>0</v>
      </c>
      <c r="S19" s="18" t="str">
        <f>IF('tmp４'!L20="","",'tmp４'!L20)</f>
        <v/>
      </c>
      <c r="T19" s="18">
        <f>IF('tmp４'!Q20="","",'tmp４'!Q20)</f>
        <v>0</v>
      </c>
      <c r="U19" s="18">
        <v>0</v>
      </c>
      <c r="V19" s="18">
        <v>0</v>
      </c>
      <c r="W19" s="18" t="str">
        <f>IF('tmp４'!M20="","",'tmp４'!M20)</f>
        <v/>
      </c>
      <c r="X19" s="18">
        <f>IF('tmp４'!R20="","",'tmp４'!R20)</f>
        <v>0</v>
      </c>
      <c r="Y19" s="18">
        <v>0</v>
      </c>
      <c r="Z19" s="18">
        <v>0</v>
      </c>
      <c r="AA19" s="18" t="str">
        <f>IF('tmp４'!N20="","",'tmp４'!N20)</f>
        <v/>
      </c>
      <c r="AB19" s="18">
        <f>IF('tmp４'!S20="","",'tmp４'!S20)</f>
        <v>0</v>
      </c>
      <c r="AC19" s="18">
        <v>0</v>
      </c>
      <c r="AD19" s="18">
        <v>0</v>
      </c>
      <c r="AE19" s="18" t="str">
        <f>IF('tmp４'!O20="","",'tmp４'!O20)</f>
        <v/>
      </c>
      <c r="AF19" s="18">
        <f>IF('tmp４'!T20="","",'tmp４'!T20)</f>
        <v>0</v>
      </c>
      <c r="AG19" s="18">
        <v>0</v>
      </c>
      <c r="AH19" s="18">
        <v>0</v>
      </c>
      <c r="AJ19" s="18">
        <v>18</v>
      </c>
    </row>
    <row r="20" spans="1:36">
      <c r="A20" s="18">
        <f t="shared" si="0"/>
        <v>0</v>
      </c>
      <c r="B20" s="18" t="str">
        <f>'tmp４'!B21</f>
        <v/>
      </c>
      <c r="E20" s="18" t="str">
        <f>'tmp４'!C21</f>
        <v/>
      </c>
      <c r="F20" s="18" t="str">
        <f>'tmp４'!D21</f>
        <v/>
      </c>
      <c r="G20" s="18" t="str">
        <f t="shared" si="1"/>
        <v/>
      </c>
      <c r="H20" s="18" t="str">
        <f>'tmp４'!D21</f>
        <v/>
      </c>
      <c r="I20" s="18" t="str">
        <f t="shared" si="2"/>
        <v/>
      </c>
      <c r="J20" s="18" t="str">
        <f>'tmp４'!E21</f>
        <v/>
      </c>
      <c r="L20" s="18">
        <v>18</v>
      </c>
      <c r="O20" s="18" t="str">
        <f>IF('tmp４'!K21="","",'tmp４'!K21)</f>
        <v/>
      </c>
      <c r="P20" s="18">
        <f>IF('tmp４'!P21="","",'tmp４'!P21)</f>
        <v>0</v>
      </c>
      <c r="Q20" s="18">
        <v>0</v>
      </c>
      <c r="R20" s="18">
        <v>0</v>
      </c>
      <c r="S20" s="18" t="str">
        <f>IF('tmp４'!L21="","",'tmp４'!L21)</f>
        <v/>
      </c>
      <c r="T20" s="18">
        <f>IF('tmp４'!Q21="","",'tmp４'!Q21)</f>
        <v>0</v>
      </c>
      <c r="U20" s="18">
        <v>0</v>
      </c>
      <c r="V20" s="18">
        <v>0</v>
      </c>
      <c r="W20" s="18" t="str">
        <f>IF('tmp４'!M21="","",'tmp４'!M21)</f>
        <v/>
      </c>
      <c r="X20" s="18">
        <f>IF('tmp４'!R21="","",'tmp４'!R21)</f>
        <v>0</v>
      </c>
      <c r="Y20" s="18">
        <v>0</v>
      </c>
      <c r="Z20" s="18">
        <v>0</v>
      </c>
      <c r="AA20" s="18" t="str">
        <f>IF('tmp４'!N21="","",'tmp４'!N21)</f>
        <v/>
      </c>
      <c r="AB20" s="18">
        <f>IF('tmp４'!S21="","",'tmp４'!S21)</f>
        <v>0</v>
      </c>
      <c r="AC20" s="18">
        <v>0</v>
      </c>
      <c r="AD20" s="18">
        <v>0</v>
      </c>
      <c r="AE20" s="18" t="str">
        <f>IF('tmp４'!O21="","",'tmp４'!O21)</f>
        <v/>
      </c>
      <c r="AF20" s="18">
        <f>IF('tmp４'!T21="","",'tmp４'!T21)</f>
        <v>0</v>
      </c>
      <c r="AG20" s="18">
        <v>0</v>
      </c>
      <c r="AH20" s="18">
        <v>0</v>
      </c>
      <c r="AJ20" s="18">
        <v>19</v>
      </c>
    </row>
    <row r="21" spans="1:36">
      <c r="A21" s="18">
        <f t="shared" si="0"/>
        <v>0</v>
      </c>
      <c r="B21" s="18" t="str">
        <f>'tmp４'!B22</f>
        <v/>
      </c>
      <c r="E21" s="18" t="str">
        <f>'tmp４'!C22</f>
        <v/>
      </c>
      <c r="F21" s="18" t="str">
        <f>'tmp４'!D22</f>
        <v/>
      </c>
      <c r="G21" s="18" t="str">
        <f t="shared" si="1"/>
        <v/>
      </c>
      <c r="H21" s="18" t="str">
        <f>'tmp４'!D22</f>
        <v/>
      </c>
      <c r="I21" s="18" t="str">
        <f t="shared" si="2"/>
        <v/>
      </c>
      <c r="J21" s="18" t="str">
        <f>'tmp４'!E22</f>
        <v/>
      </c>
      <c r="L21" s="18">
        <v>19</v>
      </c>
      <c r="O21" s="18" t="str">
        <f>IF('tmp４'!K22="","",'tmp４'!K22)</f>
        <v/>
      </c>
      <c r="P21" s="18">
        <f>IF('tmp４'!P22="","",'tmp４'!P22)</f>
        <v>0</v>
      </c>
      <c r="Q21" s="18">
        <v>0</v>
      </c>
      <c r="R21" s="18">
        <v>0</v>
      </c>
      <c r="S21" s="18" t="str">
        <f>IF('tmp４'!L22="","",'tmp４'!L22)</f>
        <v/>
      </c>
      <c r="T21" s="18">
        <f>IF('tmp４'!Q22="","",'tmp４'!Q22)</f>
        <v>0</v>
      </c>
      <c r="U21" s="18">
        <v>0</v>
      </c>
      <c r="V21" s="18">
        <v>0</v>
      </c>
      <c r="W21" s="18" t="str">
        <f>IF('tmp４'!M22="","",'tmp４'!M22)</f>
        <v/>
      </c>
      <c r="X21" s="18">
        <f>IF('tmp４'!R22="","",'tmp４'!R22)</f>
        <v>0</v>
      </c>
      <c r="Y21" s="18">
        <v>0</v>
      </c>
      <c r="Z21" s="18">
        <v>0</v>
      </c>
      <c r="AA21" s="18" t="str">
        <f>IF('tmp４'!N22="","",'tmp４'!N22)</f>
        <v/>
      </c>
      <c r="AB21" s="18">
        <f>IF('tmp４'!S22="","",'tmp４'!S22)</f>
        <v>0</v>
      </c>
      <c r="AC21" s="18">
        <v>0</v>
      </c>
      <c r="AD21" s="18">
        <v>0</v>
      </c>
      <c r="AE21" s="18" t="str">
        <f>IF('tmp４'!O22="","",'tmp４'!O22)</f>
        <v/>
      </c>
      <c r="AF21" s="18">
        <f>IF('tmp４'!T22="","",'tmp４'!T22)</f>
        <v>0</v>
      </c>
      <c r="AG21" s="18">
        <v>0</v>
      </c>
      <c r="AH21" s="18">
        <v>0</v>
      </c>
      <c r="AJ21" s="18">
        <v>20</v>
      </c>
    </row>
    <row r="22" spans="1:36">
      <c r="A22" s="18">
        <f t="shared" si="0"/>
        <v>0</v>
      </c>
      <c r="B22" s="18" t="str">
        <f>'tmp４'!B23</f>
        <v/>
      </c>
      <c r="E22" s="18" t="str">
        <f>'tmp４'!C23</f>
        <v/>
      </c>
      <c r="F22" s="18" t="str">
        <f>'tmp４'!D23</f>
        <v/>
      </c>
      <c r="G22" s="18" t="str">
        <f t="shared" si="1"/>
        <v/>
      </c>
      <c r="H22" s="18" t="str">
        <f>'tmp４'!D23</f>
        <v/>
      </c>
      <c r="I22" s="18" t="str">
        <f t="shared" si="2"/>
        <v/>
      </c>
      <c r="J22" s="18" t="str">
        <f>'tmp４'!E23</f>
        <v/>
      </c>
      <c r="L22" s="18">
        <v>20</v>
      </c>
      <c r="O22" s="18" t="str">
        <f>IF('tmp４'!K23="","",'tmp４'!K23)</f>
        <v/>
      </c>
      <c r="P22" s="18">
        <f>IF('tmp４'!P23="","",'tmp４'!P23)</f>
        <v>0</v>
      </c>
      <c r="Q22" s="18">
        <v>0</v>
      </c>
      <c r="R22" s="18">
        <v>0</v>
      </c>
      <c r="S22" s="18" t="str">
        <f>IF('tmp４'!L23="","",'tmp４'!L23)</f>
        <v/>
      </c>
      <c r="T22" s="18">
        <f>IF('tmp４'!Q23="","",'tmp４'!Q23)</f>
        <v>0</v>
      </c>
      <c r="U22" s="18">
        <v>0</v>
      </c>
      <c r="V22" s="18">
        <v>0</v>
      </c>
      <c r="W22" s="18" t="str">
        <f>IF('tmp４'!M23="","",'tmp４'!M23)</f>
        <v/>
      </c>
      <c r="X22" s="18">
        <f>IF('tmp４'!R23="","",'tmp４'!R23)</f>
        <v>0</v>
      </c>
      <c r="Y22" s="18">
        <v>0</v>
      </c>
      <c r="Z22" s="18">
        <v>0</v>
      </c>
      <c r="AA22" s="18" t="str">
        <f>IF('tmp４'!N23="","",'tmp４'!N23)</f>
        <v/>
      </c>
      <c r="AB22" s="18">
        <f>IF('tmp４'!S23="","",'tmp４'!S23)</f>
        <v>0</v>
      </c>
      <c r="AC22" s="18">
        <v>0</v>
      </c>
      <c r="AD22" s="18">
        <v>0</v>
      </c>
      <c r="AE22" s="18" t="str">
        <f>IF('tmp４'!O23="","",'tmp４'!O23)</f>
        <v/>
      </c>
      <c r="AF22" s="18">
        <f>IF('tmp４'!T23="","",'tmp４'!T23)</f>
        <v>0</v>
      </c>
      <c r="AG22" s="18">
        <v>0</v>
      </c>
      <c r="AH22" s="18">
        <v>0</v>
      </c>
      <c r="AJ22" s="18">
        <v>21</v>
      </c>
    </row>
    <row r="23" spans="1:36">
      <c r="A23" s="18">
        <f t="shared" si="0"/>
        <v>0</v>
      </c>
      <c r="B23" s="18" t="str">
        <f>'tmp４'!B24</f>
        <v/>
      </c>
      <c r="E23" s="18" t="str">
        <f>'tmp４'!C24</f>
        <v/>
      </c>
      <c r="F23" s="18" t="str">
        <f>'tmp４'!D24</f>
        <v/>
      </c>
      <c r="G23" s="18" t="str">
        <f t="shared" si="1"/>
        <v/>
      </c>
      <c r="H23" s="18" t="str">
        <f>'tmp４'!D24</f>
        <v/>
      </c>
      <c r="I23" s="18" t="str">
        <f t="shared" si="2"/>
        <v/>
      </c>
      <c r="J23" s="18" t="str">
        <f>'tmp４'!E24</f>
        <v/>
      </c>
      <c r="L23" s="18">
        <v>21</v>
      </c>
      <c r="O23" s="18" t="str">
        <f>IF('tmp４'!K24="","",'tmp４'!K24)</f>
        <v/>
      </c>
      <c r="P23" s="18">
        <f>IF('tmp４'!P24="","",'tmp４'!P24)</f>
        <v>0</v>
      </c>
      <c r="Q23" s="18">
        <v>0</v>
      </c>
      <c r="R23" s="18">
        <v>0</v>
      </c>
      <c r="S23" s="18" t="str">
        <f>IF('tmp４'!L24="","",'tmp４'!L24)</f>
        <v/>
      </c>
      <c r="T23" s="18">
        <f>IF('tmp４'!Q24="","",'tmp４'!Q24)</f>
        <v>0</v>
      </c>
      <c r="U23" s="18">
        <v>0</v>
      </c>
      <c r="V23" s="18">
        <v>0</v>
      </c>
      <c r="W23" s="18" t="str">
        <f>IF('tmp４'!M24="","",'tmp４'!M24)</f>
        <v/>
      </c>
      <c r="X23" s="18">
        <f>IF('tmp４'!R24="","",'tmp４'!R24)</f>
        <v>0</v>
      </c>
      <c r="Y23" s="18">
        <v>0</v>
      </c>
      <c r="Z23" s="18">
        <v>0</v>
      </c>
      <c r="AA23" s="18" t="str">
        <f>IF('tmp４'!N24="","",'tmp４'!N24)</f>
        <v/>
      </c>
      <c r="AB23" s="18">
        <f>IF('tmp４'!S24="","",'tmp４'!S24)</f>
        <v>0</v>
      </c>
      <c r="AC23" s="18">
        <v>0</v>
      </c>
      <c r="AD23" s="18">
        <v>0</v>
      </c>
      <c r="AE23" s="18" t="str">
        <f>IF('tmp４'!O24="","",'tmp４'!O24)</f>
        <v/>
      </c>
      <c r="AF23" s="18">
        <f>IF('tmp４'!T24="","",'tmp４'!T24)</f>
        <v>0</v>
      </c>
      <c r="AG23" s="18">
        <v>0</v>
      </c>
      <c r="AH23" s="18">
        <v>0</v>
      </c>
      <c r="AJ23" s="18">
        <v>22</v>
      </c>
    </row>
    <row r="24" spans="1:36">
      <c r="A24" s="18">
        <f t="shared" si="0"/>
        <v>0</v>
      </c>
      <c r="B24" s="18" t="str">
        <f>'tmp４'!B25</f>
        <v/>
      </c>
      <c r="E24" s="18" t="str">
        <f>'tmp４'!C25</f>
        <v/>
      </c>
      <c r="F24" s="18" t="str">
        <f>'tmp４'!D25</f>
        <v/>
      </c>
      <c r="G24" s="18" t="str">
        <f t="shared" si="1"/>
        <v/>
      </c>
      <c r="H24" s="18" t="str">
        <f>'tmp４'!D25</f>
        <v/>
      </c>
      <c r="I24" s="18" t="str">
        <f t="shared" si="2"/>
        <v/>
      </c>
      <c r="J24" s="18" t="str">
        <f>'tmp４'!E25</f>
        <v/>
      </c>
      <c r="L24" s="18">
        <v>22</v>
      </c>
      <c r="O24" s="18" t="str">
        <f>IF('tmp４'!K25="","",'tmp４'!K25)</f>
        <v/>
      </c>
      <c r="P24" s="18">
        <f>IF('tmp４'!P25="","",'tmp４'!P25)</f>
        <v>0</v>
      </c>
      <c r="Q24" s="18">
        <v>0</v>
      </c>
      <c r="R24" s="18">
        <v>0</v>
      </c>
      <c r="S24" s="18" t="str">
        <f>IF('tmp４'!L25="","",'tmp４'!L25)</f>
        <v/>
      </c>
      <c r="T24" s="18">
        <f>IF('tmp４'!Q25="","",'tmp４'!Q25)</f>
        <v>0</v>
      </c>
      <c r="U24" s="18">
        <v>0</v>
      </c>
      <c r="V24" s="18">
        <v>0</v>
      </c>
      <c r="W24" s="18" t="str">
        <f>IF('tmp４'!M25="","",'tmp４'!M25)</f>
        <v/>
      </c>
      <c r="X24" s="18">
        <f>IF('tmp４'!R25="","",'tmp４'!R25)</f>
        <v>0</v>
      </c>
      <c r="Y24" s="18">
        <v>0</v>
      </c>
      <c r="Z24" s="18">
        <v>0</v>
      </c>
      <c r="AA24" s="18" t="str">
        <f>IF('tmp４'!N25="","",'tmp４'!N25)</f>
        <v/>
      </c>
      <c r="AB24" s="18">
        <f>IF('tmp４'!S25="","",'tmp４'!S25)</f>
        <v>0</v>
      </c>
      <c r="AC24" s="18">
        <v>0</v>
      </c>
      <c r="AD24" s="18">
        <v>0</v>
      </c>
      <c r="AE24" s="18" t="str">
        <f>IF('tmp４'!O25="","",'tmp４'!O25)</f>
        <v/>
      </c>
      <c r="AF24" s="18">
        <f>IF('tmp４'!T25="","",'tmp４'!T25)</f>
        <v>0</v>
      </c>
      <c r="AG24" s="18">
        <v>0</v>
      </c>
      <c r="AH24" s="18">
        <v>0</v>
      </c>
      <c r="AJ24" s="18">
        <v>23</v>
      </c>
    </row>
    <row r="25" spans="1:36">
      <c r="A25" s="18">
        <f t="shared" si="0"/>
        <v>0</v>
      </c>
      <c r="B25" s="18" t="str">
        <f>'tmp４'!B26</f>
        <v/>
      </c>
      <c r="E25" s="18" t="str">
        <f>'tmp４'!C26</f>
        <v/>
      </c>
      <c r="F25" s="18" t="str">
        <f>'tmp４'!D26</f>
        <v/>
      </c>
      <c r="G25" s="18" t="str">
        <f t="shared" si="1"/>
        <v/>
      </c>
      <c r="H25" s="18" t="str">
        <f>'tmp４'!D26</f>
        <v/>
      </c>
      <c r="I25" s="18" t="str">
        <f t="shared" si="2"/>
        <v/>
      </c>
      <c r="J25" s="18" t="str">
        <f>'tmp４'!E26</f>
        <v/>
      </c>
      <c r="L25" s="18">
        <v>23</v>
      </c>
      <c r="O25" s="18" t="str">
        <f>IF('tmp４'!K26="","",'tmp４'!K26)</f>
        <v/>
      </c>
      <c r="P25" s="18">
        <f>IF('tmp４'!P26="","",'tmp４'!P26)</f>
        <v>0</v>
      </c>
      <c r="Q25" s="18">
        <v>0</v>
      </c>
      <c r="R25" s="18">
        <v>0</v>
      </c>
      <c r="S25" s="18" t="str">
        <f>IF('tmp４'!L26="","",'tmp４'!L26)</f>
        <v/>
      </c>
      <c r="T25" s="18">
        <f>IF('tmp４'!Q26="","",'tmp４'!Q26)</f>
        <v>0</v>
      </c>
      <c r="U25" s="18">
        <v>0</v>
      </c>
      <c r="V25" s="18">
        <v>0</v>
      </c>
      <c r="W25" s="18" t="str">
        <f>IF('tmp４'!M26="","",'tmp４'!M26)</f>
        <v/>
      </c>
      <c r="X25" s="18">
        <f>IF('tmp４'!R26="","",'tmp４'!R26)</f>
        <v>0</v>
      </c>
      <c r="Y25" s="18">
        <v>0</v>
      </c>
      <c r="Z25" s="18">
        <v>0</v>
      </c>
      <c r="AA25" s="18" t="str">
        <f>IF('tmp４'!N26="","",'tmp４'!N26)</f>
        <v/>
      </c>
      <c r="AB25" s="18">
        <f>IF('tmp４'!S26="","",'tmp４'!S26)</f>
        <v>0</v>
      </c>
      <c r="AC25" s="18">
        <v>0</v>
      </c>
      <c r="AD25" s="18">
        <v>0</v>
      </c>
      <c r="AE25" s="18" t="str">
        <f>IF('tmp４'!O26="","",'tmp４'!O26)</f>
        <v/>
      </c>
      <c r="AF25" s="18">
        <f>IF('tmp４'!T26="","",'tmp４'!T26)</f>
        <v>0</v>
      </c>
      <c r="AG25" s="18">
        <v>0</v>
      </c>
      <c r="AH25" s="18">
        <v>0</v>
      </c>
      <c r="AJ25" s="18">
        <v>24</v>
      </c>
    </row>
    <row r="26" spans="1:36">
      <c r="A26" s="18">
        <f t="shared" si="0"/>
        <v>0</v>
      </c>
      <c r="B26" s="18" t="str">
        <f>'tmp４'!B27</f>
        <v/>
      </c>
      <c r="E26" s="18" t="str">
        <f>'tmp４'!C27</f>
        <v/>
      </c>
      <c r="F26" s="18" t="str">
        <f>'tmp４'!D27</f>
        <v/>
      </c>
      <c r="G26" s="18" t="str">
        <f t="shared" si="1"/>
        <v/>
      </c>
      <c r="H26" s="18" t="str">
        <f>'tmp４'!D27</f>
        <v/>
      </c>
      <c r="I26" s="18" t="str">
        <f t="shared" si="2"/>
        <v/>
      </c>
      <c r="J26" s="18" t="str">
        <f>'tmp４'!E27</f>
        <v/>
      </c>
      <c r="L26" s="18">
        <v>24</v>
      </c>
      <c r="O26" s="18" t="str">
        <f>IF('tmp４'!K27="","",'tmp４'!K27)</f>
        <v/>
      </c>
      <c r="P26" s="18">
        <f>IF('tmp４'!P27="","",'tmp４'!P27)</f>
        <v>0</v>
      </c>
      <c r="Q26" s="18">
        <v>0</v>
      </c>
      <c r="R26" s="18">
        <v>0</v>
      </c>
      <c r="S26" s="18" t="str">
        <f>IF('tmp４'!L27="","",'tmp４'!L27)</f>
        <v/>
      </c>
      <c r="T26" s="18">
        <f>IF('tmp４'!Q27="","",'tmp４'!Q27)</f>
        <v>0</v>
      </c>
      <c r="U26" s="18">
        <v>0</v>
      </c>
      <c r="V26" s="18">
        <v>0</v>
      </c>
      <c r="W26" s="18" t="str">
        <f>IF('tmp４'!M27="","",'tmp４'!M27)</f>
        <v/>
      </c>
      <c r="X26" s="18">
        <f>IF('tmp４'!R27="","",'tmp４'!R27)</f>
        <v>0</v>
      </c>
      <c r="Y26" s="18">
        <v>0</v>
      </c>
      <c r="Z26" s="18">
        <v>0</v>
      </c>
      <c r="AA26" s="18" t="str">
        <f>IF('tmp４'!N27="","",'tmp４'!N27)</f>
        <v/>
      </c>
      <c r="AB26" s="18">
        <f>IF('tmp４'!S27="","",'tmp４'!S27)</f>
        <v>0</v>
      </c>
      <c r="AC26" s="18">
        <v>0</v>
      </c>
      <c r="AD26" s="18">
        <v>0</v>
      </c>
      <c r="AE26" s="18" t="str">
        <f>IF('tmp４'!O27="","",'tmp４'!O27)</f>
        <v/>
      </c>
      <c r="AF26" s="18">
        <f>IF('tmp４'!T27="","",'tmp４'!T27)</f>
        <v>0</v>
      </c>
      <c r="AG26" s="18">
        <v>0</v>
      </c>
      <c r="AH26" s="18">
        <v>0</v>
      </c>
      <c r="AJ26" s="18">
        <v>25</v>
      </c>
    </row>
    <row r="27" spans="1:36">
      <c r="A27" s="18">
        <f t="shared" si="0"/>
        <v>0</v>
      </c>
      <c r="B27" s="18" t="str">
        <f>'tmp４'!B28</f>
        <v/>
      </c>
      <c r="E27" s="18" t="str">
        <f>'tmp４'!C28</f>
        <v/>
      </c>
      <c r="F27" s="18" t="str">
        <f>'tmp４'!D28</f>
        <v/>
      </c>
      <c r="G27" s="18" t="str">
        <f t="shared" si="1"/>
        <v/>
      </c>
      <c r="H27" s="18" t="str">
        <f>'tmp４'!D28</f>
        <v/>
      </c>
      <c r="I27" s="18" t="str">
        <f t="shared" si="2"/>
        <v/>
      </c>
      <c r="J27" s="18" t="str">
        <f>'tmp４'!E28</f>
        <v/>
      </c>
      <c r="L27" s="18">
        <v>25</v>
      </c>
      <c r="O27" s="18" t="str">
        <f>IF('tmp４'!K28="","",'tmp４'!K28)</f>
        <v/>
      </c>
      <c r="P27" s="18">
        <f>IF('tmp４'!P28="","",'tmp４'!P28)</f>
        <v>0</v>
      </c>
      <c r="Q27" s="18">
        <v>0</v>
      </c>
      <c r="R27" s="18">
        <v>0</v>
      </c>
      <c r="S27" s="18" t="str">
        <f>IF('tmp４'!L28="","",'tmp４'!L28)</f>
        <v/>
      </c>
      <c r="T27" s="18">
        <f>IF('tmp４'!Q28="","",'tmp４'!Q28)</f>
        <v>0</v>
      </c>
      <c r="U27" s="18">
        <v>0</v>
      </c>
      <c r="V27" s="18">
        <v>0</v>
      </c>
      <c r="W27" s="18" t="str">
        <f>IF('tmp４'!M28="","",'tmp４'!M28)</f>
        <v/>
      </c>
      <c r="X27" s="18">
        <f>IF('tmp４'!R28="","",'tmp４'!R28)</f>
        <v>0</v>
      </c>
      <c r="Y27" s="18">
        <v>0</v>
      </c>
      <c r="Z27" s="18">
        <v>0</v>
      </c>
      <c r="AA27" s="18" t="str">
        <f>IF('tmp４'!N28="","",'tmp４'!N28)</f>
        <v/>
      </c>
      <c r="AB27" s="18">
        <f>IF('tmp４'!S28="","",'tmp４'!S28)</f>
        <v>0</v>
      </c>
      <c r="AC27" s="18">
        <v>0</v>
      </c>
      <c r="AD27" s="18">
        <v>0</v>
      </c>
      <c r="AE27" s="18" t="str">
        <f>IF('tmp４'!O28="","",'tmp４'!O28)</f>
        <v/>
      </c>
      <c r="AF27" s="18">
        <f>IF('tmp４'!T28="","",'tmp４'!T28)</f>
        <v>0</v>
      </c>
      <c r="AG27" s="18">
        <v>0</v>
      </c>
      <c r="AH27" s="18">
        <v>0</v>
      </c>
      <c r="AJ27" s="18">
        <v>26</v>
      </c>
    </row>
    <row r="28" spans="1:36">
      <c r="A28" s="18">
        <f t="shared" si="0"/>
        <v>0</v>
      </c>
      <c r="B28" s="18" t="str">
        <f>'tmp４'!B29</f>
        <v/>
      </c>
      <c r="E28" s="18" t="str">
        <f>'tmp４'!C29</f>
        <v/>
      </c>
      <c r="F28" s="18" t="str">
        <f>'tmp４'!D29</f>
        <v/>
      </c>
      <c r="G28" s="18" t="str">
        <f t="shared" si="1"/>
        <v/>
      </c>
      <c r="H28" s="18" t="str">
        <f>'tmp４'!D29</f>
        <v/>
      </c>
      <c r="I28" s="18" t="str">
        <f t="shared" si="2"/>
        <v/>
      </c>
      <c r="J28" s="18" t="str">
        <f>'tmp４'!E29</f>
        <v/>
      </c>
      <c r="L28" s="18">
        <v>26</v>
      </c>
      <c r="O28" s="18" t="str">
        <f>IF('tmp４'!K29="","",'tmp４'!K29)</f>
        <v/>
      </c>
      <c r="P28" s="18">
        <f>IF('tmp４'!P29="","",'tmp４'!P29)</f>
        <v>0</v>
      </c>
      <c r="Q28" s="18">
        <v>0</v>
      </c>
      <c r="R28" s="18">
        <v>0</v>
      </c>
      <c r="S28" s="18" t="str">
        <f>IF('tmp４'!L29="","",'tmp４'!L29)</f>
        <v/>
      </c>
      <c r="T28" s="18">
        <f>IF('tmp４'!Q29="","",'tmp４'!Q29)</f>
        <v>0</v>
      </c>
      <c r="U28" s="18">
        <v>0</v>
      </c>
      <c r="V28" s="18">
        <v>0</v>
      </c>
      <c r="W28" s="18" t="str">
        <f>IF('tmp４'!M29="","",'tmp４'!M29)</f>
        <v/>
      </c>
      <c r="X28" s="18">
        <f>IF('tmp４'!R29="","",'tmp４'!R29)</f>
        <v>0</v>
      </c>
      <c r="Y28" s="18">
        <v>0</v>
      </c>
      <c r="Z28" s="18">
        <v>0</v>
      </c>
      <c r="AA28" s="18" t="str">
        <f>IF('tmp４'!N29="","",'tmp４'!N29)</f>
        <v/>
      </c>
      <c r="AB28" s="18">
        <f>IF('tmp４'!S29="","",'tmp４'!S29)</f>
        <v>0</v>
      </c>
      <c r="AC28" s="18">
        <v>0</v>
      </c>
      <c r="AD28" s="18">
        <v>0</v>
      </c>
      <c r="AE28" s="18" t="str">
        <f>IF('tmp４'!O29="","",'tmp４'!O29)</f>
        <v/>
      </c>
      <c r="AF28" s="18">
        <f>IF('tmp４'!T29="","",'tmp４'!T29)</f>
        <v>0</v>
      </c>
      <c r="AG28" s="18">
        <v>0</v>
      </c>
      <c r="AH28" s="18">
        <v>0</v>
      </c>
      <c r="AJ28" s="18">
        <v>27</v>
      </c>
    </row>
    <row r="29" spans="1:36">
      <c r="A29" s="18">
        <f t="shared" si="0"/>
        <v>0</v>
      </c>
      <c r="B29" s="18" t="str">
        <f>'tmp４'!B30</f>
        <v/>
      </c>
      <c r="E29" s="18" t="str">
        <f>'tmp４'!C30</f>
        <v/>
      </c>
      <c r="F29" s="18" t="str">
        <f>'tmp４'!D30</f>
        <v/>
      </c>
      <c r="G29" s="18" t="str">
        <f t="shared" si="1"/>
        <v/>
      </c>
      <c r="H29" s="18" t="str">
        <f>'tmp４'!D30</f>
        <v/>
      </c>
      <c r="I29" s="18" t="str">
        <f t="shared" si="2"/>
        <v/>
      </c>
      <c r="J29" s="18" t="str">
        <f>'tmp４'!E30</f>
        <v/>
      </c>
      <c r="L29" s="18">
        <v>27</v>
      </c>
      <c r="O29" s="18" t="str">
        <f>IF('tmp４'!K30="","",'tmp４'!K30)</f>
        <v/>
      </c>
      <c r="P29" s="18">
        <f>IF('tmp４'!P30="","",'tmp４'!P30)</f>
        <v>0</v>
      </c>
      <c r="Q29" s="18">
        <v>0</v>
      </c>
      <c r="R29" s="18">
        <v>0</v>
      </c>
      <c r="S29" s="18" t="str">
        <f>IF('tmp４'!L30="","",'tmp４'!L30)</f>
        <v/>
      </c>
      <c r="T29" s="18">
        <f>IF('tmp４'!Q30="","",'tmp４'!Q30)</f>
        <v>0</v>
      </c>
      <c r="U29" s="18">
        <v>0</v>
      </c>
      <c r="V29" s="18">
        <v>0</v>
      </c>
      <c r="W29" s="18" t="str">
        <f>IF('tmp４'!M30="","",'tmp４'!M30)</f>
        <v/>
      </c>
      <c r="X29" s="18">
        <f>IF('tmp４'!R30="","",'tmp４'!R30)</f>
        <v>0</v>
      </c>
      <c r="Y29" s="18">
        <v>0</v>
      </c>
      <c r="Z29" s="18">
        <v>0</v>
      </c>
      <c r="AA29" s="18" t="str">
        <f>IF('tmp４'!N30="","",'tmp４'!N30)</f>
        <v/>
      </c>
      <c r="AB29" s="18">
        <f>IF('tmp４'!S30="","",'tmp４'!S30)</f>
        <v>0</v>
      </c>
      <c r="AC29" s="18">
        <v>0</v>
      </c>
      <c r="AD29" s="18">
        <v>0</v>
      </c>
      <c r="AE29" s="18" t="str">
        <f>IF('tmp４'!O30="","",'tmp４'!O30)</f>
        <v/>
      </c>
      <c r="AF29" s="18">
        <f>IF('tmp４'!T30="","",'tmp４'!T30)</f>
        <v>0</v>
      </c>
      <c r="AG29" s="18">
        <v>0</v>
      </c>
      <c r="AH29" s="18">
        <v>0</v>
      </c>
      <c r="AJ29" s="18">
        <v>28</v>
      </c>
    </row>
    <row r="30" spans="1:36">
      <c r="A30" s="18">
        <f t="shared" si="0"/>
        <v>0</v>
      </c>
      <c r="B30" s="18" t="str">
        <f>'tmp４'!B31</f>
        <v/>
      </c>
      <c r="E30" s="18" t="str">
        <f>'tmp４'!C31</f>
        <v/>
      </c>
      <c r="F30" s="18" t="str">
        <f>'tmp４'!D31</f>
        <v/>
      </c>
      <c r="G30" s="18" t="str">
        <f t="shared" si="1"/>
        <v/>
      </c>
      <c r="H30" s="18" t="str">
        <f>'tmp４'!D31</f>
        <v/>
      </c>
      <c r="I30" s="18" t="str">
        <f t="shared" si="2"/>
        <v/>
      </c>
      <c r="J30" s="18" t="str">
        <f>'tmp４'!E31</f>
        <v/>
      </c>
      <c r="L30" s="18">
        <v>28</v>
      </c>
      <c r="O30" s="18" t="str">
        <f>IF('tmp４'!K31="","",'tmp４'!K31)</f>
        <v/>
      </c>
      <c r="P30" s="18">
        <f>IF('tmp４'!P31="","",'tmp４'!P31)</f>
        <v>0</v>
      </c>
      <c r="Q30" s="18">
        <v>0</v>
      </c>
      <c r="R30" s="18">
        <v>0</v>
      </c>
      <c r="S30" s="18" t="str">
        <f>IF('tmp４'!L31="","",'tmp４'!L31)</f>
        <v/>
      </c>
      <c r="T30" s="18">
        <f>IF('tmp４'!Q31="","",'tmp４'!Q31)</f>
        <v>0</v>
      </c>
      <c r="U30" s="18">
        <v>0</v>
      </c>
      <c r="V30" s="18">
        <v>0</v>
      </c>
      <c r="W30" s="18" t="str">
        <f>IF('tmp４'!M31="","",'tmp４'!M31)</f>
        <v/>
      </c>
      <c r="X30" s="18">
        <f>IF('tmp４'!R31="","",'tmp４'!R31)</f>
        <v>0</v>
      </c>
      <c r="Y30" s="18">
        <v>0</v>
      </c>
      <c r="Z30" s="18">
        <v>0</v>
      </c>
      <c r="AA30" s="18" t="str">
        <f>IF('tmp４'!N31="","",'tmp４'!N31)</f>
        <v/>
      </c>
      <c r="AB30" s="18">
        <f>IF('tmp４'!S31="","",'tmp４'!S31)</f>
        <v>0</v>
      </c>
      <c r="AC30" s="18">
        <v>0</v>
      </c>
      <c r="AD30" s="18">
        <v>0</v>
      </c>
      <c r="AE30" s="18" t="str">
        <f>IF('tmp４'!O31="","",'tmp４'!O31)</f>
        <v/>
      </c>
      <c r="AF30" s="18">
        <f>IF('tmp４'!T31="","",'tmp４'!T31)</f>
        <v>0</v>
      </c>
      <c r="AG30" s="18">
        <v>0</v>
      </c>
      <c r="AH30" s="18">
        <v>0</v>
      </c>
      <c r="AJ30" s="18">
        <v>29</v>
      </c>
    </row>
    <row r="31" spans="1:36">
      <c r="A31" s="18">
        <f t="shared" si="0"/>
        <v>0</v>
      </c>
      <c r="B31" s="18" t="str">
        <f>'tmp４'!B32</f>
        <v/>
      </c>
      <c r="E31" s="18" t="str">
        <f>'tmp４'!C32</f>
        <v/>
      </c>
      <c r="F31" s="18" t="str">
        <f>'tmp４'!D32</f>
        <v/>
      </c>
      <c r="G31" s="18" t="str">
        <f t="shared" si="1"/>
        <v/>
      </c>
      <c r="H31" s="18" t="str">
        <f>'tmp４'!D32</f>
        <v/>
      </c>
      <c r="I31" s="18" t="str">
        <f t="shared" si="2"/>
        <v/>
      </c>
      <c r="J31" s="18" t="str">
        <f>'tmp４'!E32</f>
        <v/>
      </c>
      <c r="L31" s="18">
        <v>29</v>
      </c>
      <c r="O31" s="18" t="str">
        <f>IF('tmp４'!K32="","",'tmp４'!K32)</f>
        <v/>
      </c>
      <c r="P31" s="18">
        <f>IF('tmp４'!P32="","",'tmp４'!P32)</f>
        <v>0</v>
      </c>
      <c r="Q31" s="18">
        <v>0</v>
      </c>
      <c r="R31" s="18">
        <v>0</v>
      </c>
      <c r="S31" s="18" t="str">
        <f>IF('tmp４'!L32="","",'tmp４'!L32)</f>
        <v/>
      </c>
      <c r="T31" s="18">
        <f>IF('tmp４'!Q32="","",'tmp４'!Q32)</f>
        <v>0</v>
      </c>
      <c r="U31" s="18">
        <v>0</v>
      </c>
      <c r="V31" s="18">
        <v>0</v>
      </c>
      <c r="W31" s="18" t="str">
        <f>IF('tmp４'!M32="","",'tmp４'!M32)</f>
        <v/>
      </c>
      <c r="X31" s="18">
        <f>IF('tmp４'!R32="","",'tmp４'!R32)</f>
        <v>0</v>
      </c>
      <c r="Y31" s="18">
        <v>0</v>
      </c>
      <c r="Z31" s="18">
        <v>0</v>
      </c>
      <c r="AA31" s="18" t="str">
        <f>IF('tmp４'!N32="","",'tmp４'!N32)</f>
        <v/>
      </c>
      <c r="AB31" s="18">
        <f>IF('tmp４'!S32="","",'tmp４'!S32)</f>
        <v>0</v>
      </c>
      <c r="AC31" s="18">
        <v>0</v>
      </c>
      <c r="AD31" s="18">
        <v>0</v>
      </c>
      <c r="AE31" s="18" t="str">
        <f>IF('tmp４'!O32="","",'tmp４'!O32)</f>
        <v/>
      </c>
      <c r="AF31" s="18">
        <f>IF('tmp４'!T32="","",'tmp４'!T32)</f>
        <v>0</v>
      </c>
      <c r="AG31" s="18">
        <v>0</v>
      </c>
      <c r="AH31" s="18">
        <v>0</v>
      </c>
      <c r="AJ31" s="18">
        <v>30</v>
      </c>
    </row>
    <row r="32" spans="1:36">
      <c r="A32" s="18">
        <f t="shared" si="0"/>
        <v>0</v>
      </c>
      <c r="B32" s="18" t="str">
        <f>'tmp４'!B33</f>
        <v/>
      </c>
      <c r="E32" s="18" t="str">
        <f>'tmp４'!C33</f>
        <v/>
      </c>
      <c r="F32" s="18" t="str">
        <f>'tmp４'!D33</f>
        <v/>
      </c>
      <c r="G32" s="18" t="str">
        <f t="shared" si="1"/>
        <v/>
      </c>
      <c r="H32" s="18" t="str">
        <f>'tmp４'!D33</f>
        <v/>
      </c>
      <c r="I32" s="18" t="str">
        <f t="shared" si="2"/>
        <v/>
      </c>
      <c r="J32" s="18" t="str">
        <f>'tmp４'!E33</f>
        <v/>
      </c>
      <c r="L32" s="18">
        <v>30</v>
      </c>
      <c r="O32" s="18" t="str">
        <f>IF('tmp４'!K33="","",'tmp４'!K33)</f>
        <v/>
      </c>
      <c r="P32" s="18">
        <f>IF('tmp４'!P33="","",'tmp４'!P33)</f>
        <v>0</v>
      </c>
      <c r="Q32" s="18">
        <v>0</v>
      </c>
      <c r="R32" s="18">
        <v>0</v>
      </c>
      <c r="S32" s="18" t="str">
        <f>IF('tmp４'!L33="","",'tmp４'!L33)</f>
        <v/>
      </c>
      <c r="T32" s="18">
        <f>IF('tmp４'!Q33="","",'tmp４'!Q33)</f>
        <v>0</v>
      </c>
      <c r="U32" s="18">
        <v>0</v>
      </c>
      <c r="V32" s="18">
        <v>0</v>
      </c>
      <c r="W32" s="18" t="str">
        <f>IF('tmp４'!M33="","",'tmp４'!M33)</f>
        <v/>
      </c>
      <c r="X32" s="18">
        <f>IF('tmp４'!R33="","",'tmp４'!R33)</f>
        <v>0</v>
      </c>
      <c r="Y32" s="18">
        <v>0</v>
      </c>
      <c r="Z32" s="18">
        <v>0</v>
      </c>
      <c r="AA32" s="18" t="str">
        <f>IF('tmp４'!N33="","",'tmp４'!N33)</f>
        <v/>
      </c>
      <c r="AB32" s="18">
        <f>IF('tmp４'!S33="","",'tmp４'!S33)</f>
        <v>0</v>
      </c>
      <c r="AC32" s="18">
        <v>0</v>
      </c>
      <c r="AD32" s="18">
        <v>0</v>
      </c>
      <c r="AE32" s="18" t="str">
        <f>IF('tmp４'!O33="","",'tmp４'!O33)</f>
        <v/>
      </c>
      <c r="AF32" s="18">
        <f>IF('tmp４'!T33="","",'tmp４'!T33)</f>
        <v>0</v>
      </c>
      <c r="AG32" s="18">
        <v>0</v>
      </c>
      <c r="AH32" s="18">
        <v>0</v>
      </c>
      <c r="AJ32" s="18">
        <v>31</v>
      </c>
    </row>
    <row r="33" spans="1:36">
      <c r="A33" s="18">
        <f t="shared" si="0"/>
        <v>0</v>
      </c>
      <c r="B33" s="18" t="str">
        <f>'tmp４'!B34</f>
        <v/>
      </c>
      <c r="E33" s="18" t="str">
        <f>'tmp４'!C34</f>
        <v/>
      </c>
      <c r="F33" s="18" t="str">
        <f>'tmp４'!D34</f>
        <v/>
      </c>
      <c r="G33" s="18" t="str">
        <f t="shared" si="1"/>
        <v/>
      </c>
      <c r="H33" s="18" t="str">
        <f>'tmp４'!D34</f>
        <v/>
      </c>
      <c r="I33" s="18" t="str">
        <f t="shared" si="2"/>
        <v/>
      </c>
      <c r="J33" s="18" t="str">
        <f>'tmp４'!E34</f>
        <v/>
      </c>
      <c r="L33" s="18">
        <v>31</v>
      </c>
      <c r="O33" s="18" t="str">
        <f>IF('tmp４'!K34="","",'tmp４'!K34)</f>
        <v/>
      </c>
      <c r="P33" s="18">
        <f>IF('tmp４'!P34="","",'tmp４'!P34)</f>
        <v>0</v>
      </c>
      <c r="Q33" s="18">
        <v>0</v>
      </c>
      <c r="R33" s="18">
        <v>0</v>
      </c>
      <c r="S33" s="18" t="str">
        <f>IF('tmp４'!L34="","",'tmp４'!L34)</f>
        <v/>
      </c>
      <c r="T33" s="18">
        <f>IF('tmp４'!Q34="","",'tmp４'!Q34)</f>
        <v>0</v>
      </c>
      <c r="U33" s="18">
        <v>0</v>
      </c>
      <c r="V33" s="18">
        <v>0</v>
      </c>
      <c r="W33" s="18" t="str">
        <f>IF('tmp４'!M34="","",'tmp４'!M34)</f>
        <v/>
      </c>
      <c r="X33" s="18">
        <f>IF('tmp４'!R34="","",'tmp４'!R34)</f>
        <v>0</v>
      </c>
      <c r="Y33" s="18">
        <v>0</v>
      </c>
      <c r="Z33" s="18">
        <v>0</v>
      </c>
      <c r="AA33" s="18" t="str">
        <f>IF('tmp４'!N34="","",'tmp４'!N34)</f>
        <v/>
      </c>
      <c r="AB33" s="18">
        <f>IF('tmp４'!S34="","",'tmp４'!S34)</f>
        <v>0</v>
      </c>
      <c r="AC33" s="18">
        <v>0</v>
      </c>
      <c r="AD33" s="18">
        <v>0</v>
      </c>
      <c r="AE33" s="18" t="str">
        <f>IF('tmp４'!O34="","",'tmp４'!O34)</f>
        <v/>
      </c>
      <c r="AF33" s="18">
        <f>IF('tmp４'!T34="","",'tmp４'!T34)</f>
        <v>0</v>
      </c>
      <c r="AG33" s="18">
        <v>0</v>
      </c>
      <c r="AH33" s="18">
        <v>0</v>
      </c>
      <c r="AJ33" s="18">
        <v>32</v>
      </c>
    </row>
    <row r="34" spans="1:36">
      <c r="A34" s="18">
        <f t="shared" si="0"/>
        <v>0</v>
      </c>
      <c r="B34" s="18" t="str">
        <f>'tmp４'!B35</f>
        <v/>
      </c>
      <c r="E34" s="18" t="str">
        <f>'tmp４'!C35</f>
        <v/>
      </c>
      <c r="F34" s="18" t="str">
        <f>'tmp４'!D35</f>
        <v/>
      </c>
      <c r="G34" s="18" t="str">
        <f t="shared" si="1"/>
        <v/>
      </c>
      <c r="H34" s="18" t="str">
        <f>'tmp４'!D35</f>
        <v/>
      </c>
      <c r="I34" s="18" t="str">
        <f t="shared" si="2"/>
        <v/>
      </c>
      <c r="J34" s="18" t="str">
        <f>'tmp４'!E35</f>
        <v/>
      </c>
      <c r="L34" s="18">
        <v>32</v>
      </c>
      <c r="O34" s="18" t="str">
        <f>IF('tmp４'!K35="","",'tmp４'!K35)</f>
        <v/>
      </c>
      <c r="P34" s="18">
        <f>IF('tmp４'!P35="","",'tmp４'!P35)</f>
        <v>0</v>
      </c>
      <c r="Q34" s="18">
        <v>0</v>
      </c>
      <c r="R34" s="18">
        <v>0</v>
      </c>
      <c r="S34" s="18" t="str">
        <f>IF('tmp４'!L35="","",'tmp４'!L35)</f>
        <v/>
      </c>
      <c r="T34" s="18">
        <f>IF('tmp４'!Q35="","",'tmp４'!Q35)</f>
        <v>0</v>
      </c>
      <c r="U34" s="18">
        <v>0</v>
      </c>
      <c r="V34" s="18">
        <v>0</v>
      </c>
      <c r="W34" s="18" t="str">
        <f>IF('tmp４'!M35="","",'tmp４'!M35)</f>
        <v/>
      </c>
      <c r="X34" s="18">
        <f>IF('tmp４'!R35="","",'tmp４'!R35)</f>
        <v>0</v>
      </c>
      <c r="Y34" s="18">
        <v>0</v>
      </c>
      <c r="Z34" s="18">
        <v>0</v>
      </c>
      <c r="AA34" s="18" t="str">
        <f>IF('tmp４'!N35="","",'tmp４'!N35)</f>
        <v/>
      </c>
      <c r="AB34" s="18">
        <f>IF('tmp４'!S35="","",'tmp４'!S35)</f>
        <v>0</v>
      </c>
      <c r="AC34" s="18">
        <v>0</v>
      </c>
      <c r="AD34" s="18">
        <v>0</v>
      </c>
      <c r="AE34" s="18" t="str">
        <f>IF('tmp４'!O35="","",'tmp４'!O35)</f>
        <v/>
      </c>
      <c r="AF34" s="18">
        <f>IF('tmp４'!T35="","",'tmp４'!T35)</f>
        <v>0</v>
      </c>
      <c r="AG34" s="18">
        <v>0</v>
      </c>
      <c r="AH34" s="18">
        <v>0</v>
      </c>
      <c r="AJ34" s="18">
        <v>33</v>
      </c>
    </row>
    <row r="35" spans="1:36">
      <c r="A35" s="18">
        <f t="shared" si="0"/>
        <v>0</v>
      </c>
      <c r="B35" s="18" t="str">
        <f>'tmp４'!B36</f>
        <v/>
      </c>
      <c r="E35" s="18" t="str">
        <f>'tmp４'!C36</f>
        <v/>
      </c>
      <c r="F35" s="18" t="str">
        <f>'tmp４'!D36</f>
        <v/>
      </c>
      <c r="G35" s="18" t="str">
        <f t="shared" si="1"/>
        <v/>
      </c>
      <c r="H35" s="18" t="str">
        <f>'tmp４'!D36</f>
        <v/>
      </c>
      <c r="I35" s="18" t="str">
        <f t="shared" si="2"/>
        <v/>
      </c>
      <c r="J35" s="18" t="str">
        <f>'tmp４'!E36</f>
        <v/>
      </c>
      <c r="L35" s="18">
        <v>33</v>
      </c>
      <c r="O35" s="18" t="str">
        <f>IF('tmp４'!K36="","",'tmp４'!K36)</f>
        <v/>
      </c>
      <c r="P35" s="18">
        <f>IF('tmp４'!P36="","",'tmp４'!P36)</f>
        <v>0</v>
      </c>
      <c r="Q35" s="18">
        <v>0</v>
      </c>
      <c r="R35" s="18">
        <v>0</v>
      </c>
      <c r="S35" s="18" t="str">
        <f>IF('tmp４'!L36="","",'tmp４'!L36)</f>
        <v/>
      </c>
      <c r="T35" s="18">
        <f>IF('tmp４'!Q36="","",'tmp４'!Q36)</f>
        <v>0</v>
      </c>
      <c r="U35" s="18">
        <v>0</v>
      </c>
      <c r="V35" s="18">
        <v>0</v>
      </c>
      <c r="W35" s="18" t="str">
        <f>IF('tmp４'!M36="","",'tmp４'!M36)</f>
        <v/>
      </c>
      <c r="X35" s="18">
        <f>IF('tmp４'!R36="","",'tmp４'!R36)</f>
        <v>0</v>
      </c>
      <c r="Y35" s="18">
        <v>0</v>
      </c>
      <c r="Z35" s="18">
        <v>0</v>
      </c>
      <c r="AA35" s="18" t="str">
        <f>IF('tmp４'!N36="","",'tmp４'!N36)</f>
        <v/>
      </c>
      <c r="AB35" s="18">
        <f>IF('tmp４'!S36="","",'tmp４'!S36)</f>
        <v>0</v>
      </c>
      <c r="AC35" s="18">
        <v>0</v>
      </c>
      <c r="AD35" s="18">
        <v>0</v>
      </c>
      <c r="AE35" s="18" t="str">
        <f>IF('tmp４'!O36="","",'tmp４'!O36)</f>
        <v/>
      </c>
      <c r="AF35" s="18">
        <f>IF('tmp４'!T36="","",'tmp４'!T36)</f>
        <v>0</v>
      </c>
      <c r="AG35" s="18">
        <v>0</v>
      </c>
      <c r="AH35" s="18">
        <v>0</v>
      </c>
      <c r="AJ35" s="18">
        <v>34</v>
      </c>
    </row>
    <row r="36" spans="1:36">
      <c r="A36" s="18">
        <f t="shared" si="0"/>
        <v>0</v>
      </c>
      <c r="B36" s="18" t="str">
        <f>'tmp４'!B37</f>
        <v/>
      </c>
      <c r="E36" s="18" t="str">
        <f>'tmp４'!C37</f>
        <v/>
      </c>
      <c r="F36" s="18" t="str">
        <f>'tmp４'!D37</f>
        <v/>
      </c>
      <c r="G36" s="18" t="str">
        <f t="shared" si="1"/>
        <v/>
      </c>
      <c r="H36" s="18" t="str">
        <f>'tmp４'!D37</f>
        <v/>
      </c>
      <c r="I36" s="18" t="str">
        <f t="shared" si="2"/>
        <v/>
      </c>
      <c r="J36" s="18" t="str">
        <f>'tmp４'!E37</f>
        <v/>
      </c>
      <c r="L36" s="18">
        <v>34</v>
      </c>
      <c r="O36" s="18" t="str">
        <f>IF('tmp４'!K37="","",'tmp４'!K37)</f>
        <v/>
      </c>
      <c r="P36" s="18">
        <f>IF('tmp４'!P37="","",'tmp４'!P37)</f>
        <v>0</v>
      </c>
      <c r="Q36" s="18">
        <v>0</v>
      </c>
      <c r="R36" s="18">
        <v>0</v>
      </c>
      <c r="S36" s="18" t="str">
        <f>IF('tmp４'!L37="","",'tmp４'!L37)</f>
        <v/>
      </c>
      <c r="T36" s="18">
        <f>IF('tmp４'!Q37="","",'tmp４'!Q37)</f>
        <v>0</v>
      </c>
      <c r="U36" s="18">
        <v>0</v>
      </c>
      <c r="V36" s="18">
        <v>0</v>
      </c>
      <c r="W36" s="18" t="str">
        <f>IF('tmp４'!M37="","",'tmp４'!M37)</f>
        <v/>
      </c>
      <c r="X36" s="18">
        <f>IF('tmp４'!R37="","",'tmp４'!R37)</f>
        <v>0</v>
      </c>
      <c r="Y36" s="18">
        <v>0</v>
      </c>
      <c r="Z36" s="18">
        <v>0</v>
      </c>
      <c r="AA36" s="18" t="str">
        <f>IF('tmp４'!N37="","",'tmp４'!N37)</f>
        <v/>
      </c>
      <c r="AB36" s="18">
        <f>IF('tmp４'!S37="","",'tmp４'!S37)</f>
        <v>0</v>
      </c>
      <c r="AC36" s="18">
        <v>0</v>
      </c>
      <c r="AD36" s="18">
        <v>0</v>
      </c>
      <c r="AE36" s="18" t="str">
        <f>IF('tmp４'!O37="","",'tmp４'!O37)</f>
        <v/>
      </c>
      <c r="AF36" s="18">
        <f>IF('tmp４'!T37="","",'tmp４'!T37)</f>
        <v>0</v>
      </c>
      <c r="AG36" s="18">
        <v>0</v>
      </c>
      <c r="AH36" s="18">
        <v>0</v>
      </c>
      <c r="AJ36" s="18">
        <v>35</v>
      </c>
    </row>
    <row r="37" spans="1:36">
      <c r="A37" s="18">
        <f t="shared" si="0"/>
        <v>0</v>
      </c>
      <c r="B37" s="18" t="str">
        <f>'tmp４'!B38</f>
        <v/>
      </c>
      <c r="E37" s="18" t="str">
        <f>'tmp４'!C38</f>
        <v/>
      </c>
      <c r="F37" s="18" t="str">
        <f>'tmp４'!D38</f>
        <v/>
      </c>
      <c r="G37" s="18" t="str">
        <f t="shared" si="1"/>
        <v/>
      </c>
      <c r="H37" s="18" t="str">
        <f>'tmp４'!D38</f>
        <v/>
      </c>
      <c r="I37" s="18" t="str">
        <f t="shared" si="2"/>
        <v/>
      </c>
      <c r="J37" s="18" t="str">
        <f>'tmp４'!E38</f>
        <v/>
      </c>
      <c r="L37" s="18">
        <v>35</v>
      </c>
      <c r="O37" s="18" t="str">
        <f>IF('tmp４'!K38="","",'tmp４'!K38)</f>
        <v/>
      </c>
      <c r="P37" s="18">
        <f>IF('tmp４'!P38="","",'tmp４'!P38)</f>
        <v>0</v>
      </c>
      <c r="Q37" s="18">
        <v>0</v>
      </c>
      <c r="R37" s="18">
        <v>0</v>
      </c>
      <c r="S37" s="18" t="str">
        <f>IF('tmp４'!L38="","",'tmp４'!L38)</f>
        <v/>
      </c>
      <c r="T37" s="18">
        <f>IF('tmp４'!Q38="","",'tmp４'!Q38)</f>
        <v>0</v>
      </c>
      <c r="U37" s="18">
        <v>0</v>
      </c>
      <c r="V37" s="18">
        <v>0</v>
      </c>
      <c r="W37" s="18" t="str">
        <f>IF('tmp４'!M38="","",'tmp４'!M38)</f>
        <v/>
      </c>
      <c r="X37" s="18">
        <f>IF('tmp４'!R38="","",'tmp４'!R38)</f>
        <v>0</v>
      </c>
      <c r="Y37" s="18">
        <v>0</v>
      </c>
      <c r="Z37" s="18">
        <v>0</v>
      </c>
      <c r="AA37" s="18" t="str">
        <f>IF('tmp４'!N38="","",'tmp４'!N38)</f>
        <v/>
      </c>
      <c r="AB37" s="18">
        <f>IF('tmp４'!S38="","",'tmp４'!S38)</f>
        <v>0</v>
      </c>
      <c r="AC37" s="18">
        <v>0</v>
      </c>
      <c r="AD37" s="18">
        <v>0</v>
      </c>
      <c r="AE37" s="18" t="str">
        <f>IF('tmp４'!O38="","",'tmp４'!O38)</f>
        <v/>
      </c>
      <c r="AF37" s="18">
        <f>IF('tmp４'!T38="","",'tmp４'!T38)</f>
        <v>0</v>
      </c>
      <c r="AG37" s="18">
        <v>0</v>
      </c>
      <c r="AH37" s="18">
        <v>0</v>
      </c>
      <c r="AJ37" s="18">
        <v>36</v>
      </c>
    </row>
    <row r="38" spans="1:36">
      <c r="A38" s="18">
        <f t="shared" si="0"/>
        <v>0</v>
      </c>
      <c r="B38" s="18" t="str">
        <f>'tmp４'!B39</f>
        <v/>
      </c>
      <c r="E38" s="18" t="str">
        <f>'tmp４'!C39</f>
        <v/>
      </c>
      <c r="F38" s="18" t="str">
        <f>'tmp４'!D39</f>
        <v/>
      </c>
      <c r="G38" s="18" t="str">
        <f t="shared" si="1"/>
        <v/>
      </c>
      <c r="H38" s="18" t="str">
        <f>'tmp４'!D39</f>
        <v/>
      </c>
      <c r="I38" s="18" t="str">
        <f t="shared" si="2"/>
        <v/>
      </c>
      <c r="J38" s="18" t="str">
        <f>'tmp４'!E39</f>
        <v/>
      </c>
      <c r="L38" s="18">
        <v>36</v>
      </c>
      <c r="O38" s="18" t="str">
        <f>IF('tmp４'!K39="","",'tmp４'!K39)</f>
        <v/>
      </c>
      <c r="P38" s="18">
        <f>IF('tmp４'!P39="","",'tmp４'!P39)</f>
        <v>0</v>
      </c>
      <c r="Q38" s="18">
        <v>0</v>
      </c>
      <c r="R38" s="18">
        <v>0</v>
      </c>
      <c r="S38" s="18" t="str">
        <f>IF('tmp４'!L39="","",'tmp４'!L39)</f>
        <v/>
      </c>
      <c r="T38" s="18">
        <f>IF('tmp４'!Q39="","",'tmp４'!Q39)</f>
        <v>0</v>
      </c>
      <c r="U38" s="18">
        <v>0</v>
      </c>
      <c r="V38" s="18">
        <v>0</v>
      </c>
      <c r="W38" s="18" t="str">
        <f>IF('tmp４'!M39="","",'tmp４'!M39)</f>
        <v/>
      </c>
      <c r="X38" s="18">
        <f>IF('tmp４'!R39="","",'tmp４'!R39)</f>
        <v>0</v>
      </c>
      <c r="Y38" s="18">
        <v>0</v>
      </c>
      <c r="Z38" s="18">
        <v>0</v>
      </c>
      <c r="AA38" s="18" t="str">
        <f>IF('tmp４'!N39="","",'tmp４'!N39)</f>
        <v/>
      </c>
      <c r="AB38" s="18">
        <f>IF('tmp４'!S39="","",'tmp４'!S39)</f>
        <v>0</v>
      </c>
      <c r="AC38" s="18">
        <v>0</v>
      </c>
      <c r="AD38" s="18">
        <v>0</v>
      </c>
      <c r="AE38" s="18" t="str">
        <f>IF('tmp４'!O39="","",'tmp４'!O39)</f>
        <v/>
      </c>
      <c r="AF38" s="18">
        <f>IF('tmp４'!T39="","",'tmp４'!T39)</f>
        <v>0</v>
      </c>
      <c r="AG38" s="18">
        <v>0</v>
      </c>
      <c r="AH38" s="18">
        <v>0</v>
      </c>
      <c r="AJ38" s="18">
        <v>37</v>
      </c>
    </row>
    <row r="39" spans="1:36">
      <c r="A39" s="18">
        <f t="shared" si="0"/>
        <v>0</v>
      </c>
      <c r="B39" s="18" t="str">
        <f>'tmp４'!B40</f>
        <v/>
      </c>
      <c r="E39" s="18" t="str">
        <f>'tmp４'!C40</f>
        <v/>
      </c>
      <c r="F39" s="18" t="str">
        <f>'tmp４'!D40</f>
        <v/>
      </c>
      <c r="G39" s="18" t="str">
        <f t="shared" si="1"/>
        <v/>
      </c>
      <c r="H39" s="18" t="str">
        <f>'tmp４'!D40</f>
        <v/>
      </c>
      <c r="I39" s="18" t="str">
        <f t="shared" si="2"/>
        <v/>
      </c>
      <c r="J39" s="18" t="str">
        <f>'tmp４'!E40</f>
        <v/>
      </c>
      <c r="L39" s="18">
        <v>37</v>
      </c>
      <c r="O39" s="18" t="str">
        <f>IF('tmp４'!K40="","",'tmp４'!K40)</f>
        <v/>
      </c>
      <c r="P39" s="18">
        <f>IF('tmp４'!P40="","",'tmp４'!P40)</f>
        <v>0</v>
      </c>
      <c r="Q39" s="18">
        <v>0</v>
      </c>
      <c r="R39" s="18">
        <v>0</v>
      </c>
      <c r="S39" s="18" t="str">
        <f>IF('tmp４'!L40="","",'tmp４'!L40)</f>
        <v/>
      </c>
      <c r="T39" s="18">
        <f>IF('tmp４'!Q40="","",'tmp４'!Q40)</f>
        <v>0</v>
      </c>
      <c r="U39" s="18">
        <v>0</v>
      </c>
      <c r="V39" s="18">
        <v>0</v>
      </c>
      <c r="W39" s="18" t="str">
        <f>IF('tmp４'!M40="","",'tmp４'!M40)</f>
        <v/>
      </c>
      <c r="X39" s="18">
        <f>IF('tmp４'!R40="","",'tmp４'!R40)</f>
        <v>0</v>
      </c>
      <c r="Y39" s="18">
        <v>0</v>
      </c>
      <c r="Z39" s="18">
        <v>0</v>
      </c>
      <c r="AA39" s="18" t="str">
        <f>IF('tmp４'!N40="","",'tmp４'!N40)</f>
        <v/>
      </c>
      <c r="AB39" s="18">
        <f>IF('tmp４'!S40="","",'tmp４'!S40)</f>
        <v>0</v>
      </c>
      <c r="AC39" s="18">
        <v>0</v>
      </c>
      <c r="AD39" s="18">
        <v>0</v>
      </c>
      <c r="AE39" s="18" t="str">
        <f>IF('tmp４'!O40="","",'tmp４'!O40)</f>
        <v/>
      </c>
      <c r="AF39" s="18">
        <f>IF('tmp４'!T40="","",'tmp４'!T40)</f>
        <v>0</v>
      </c>
      <c r="AG39" s="18">
        <v>0</v>
      </c>
      <c r="AH39" s="18">
        <v>0</v>
      </c>
      <c r="AJ39" s="18">
        <v>38</v>
      </c>
    </row>
    <row r="40" spans="1:36">
      <c r="A40" s="18">
        <f t="shared" si="0"/>
        <v>0</v>
      </c>
      <c r="B40" s="18" t="str">
        <f>'tmp４'!B41</f>
        <v/>
      </c>
      <c r="E40" s="18" t="str">
        <f>'tmp４'!C41</f>
        <v/>
      </c>
      <c r="F40" s="18" t="str">
        <f>'tmp４'!D41</f>
        <v/>
      </c>
      <c r="G40" s="18" t="str">
        <f t="shared" si="1"/>
        <v/>
      </c>
      <c r="H40" s="18" t="str">
        <f>'tmp４'!D41</f>
        <v/>
      </c>
      <c r="I40" s="18" t="str">
        <f t="shared" si="2"/>
        <v/>
      </c>
      <c r="J40" s="18" t="str">
        <f>'tmp４'!E41</f>
        <v/>
      </c>
      <c r="L40" s="18">
        <v>38</v>
      </c>
      <c r="O40" s="18" t="str">
        <f>IF('tmp４'!K41="","",'tmp４'!K41)</f>
        <v/>
      </c>
      <c r="P40" s="18">
        <f>IF('tmp４'!P41="","",'tmp４'!P41)</f>
        <v>0</v>
      </c>
      <c r="Q40" s="18">
        <v>0</v>
      </c>
      <c r="R40" s="18">
        <v>0</v>
      </c>
      <c r="S40" s="18" t="str">
        <f>IF('tmp４'!L41="","",'tmp４'!L41)</f>
        <v/>
      </c>
      <c r="T40" s="18">
        <f>IF('tmp４'!Q41="","",'tmp４'!Q41)</f>
        <v>0</v>
      </c>
      <c r="U40" s="18">
        <v>0</v>
      </c>
      <c r="V40" s="18">
        <v>0</v>
      </c>
      <c r="W40" s="18" t="str">
        <f>IF('tmp４'!M41="","",'tmp４'!M41)</f>
        <v/>
      </c>
      <c r="X40" s="18">
        <f>IF('tmp４'!R41="","",'tmp４'!R41)</f>
        <v>0</v>
      </c>
      <c r="Y40" s="18">
        <v>0</v>
      </c>
      <c r="Z40" s="18">
        <v>0</v>
      </c>
      <c r="AA40" s="18" t="str">
        <f>IF('tmp４'!N41="","",'tmp４'!N41)</f>
        <v/>
      </c>
      <c r="AB40" s="18">
        <f>IF('tmp４'!S41="","",'tmp４'!S41)</f>
        <v>0</v>
      </c>
      <c r="AC40" s="18">
        <v>0</v>
      </c>
      <c r="AD40" s="18">
        <v>0</v>
      </c>
      <c r="AE40" s="18" t="str">
        <f>IF('tmp４'!O41="","",'tmp４'!O41)</f>
        <v/>
      </c>
      <c r="AF40" s="18">
        <f>IF('tmp４'!T41="","",'tmp４'!T41)</f>
        <v>0</v>
      </c>
      <c r="AG40" s="18">
        <v>0</v>
      </c>
      <c r="AH40" s="18">
        <v>0</v>
      </c>
      <c r="AJ40" s="18">
        <v>39</v>
      </c>
    </row>
    <row r="41" spans="1:36">
      <c r="A41" s="18">
        <f t="shared" si="0"/>
        <v>0</v>
      </c>
      <c r="B41" s="18" t="str">
        <f>'tmp４'!B42</f>
        <v/>
      </c>
      <c r="E41" s="18" t="str">
        <f>'tmp４'!C42</f>
        <v/>
      </c>
      <c r="F41" s="18" t="str">
        <f>'tmp４'!D42</f>
        <v/>
      </c>
      <c r="G41" s="18" t="str">
        <f t="shared" si="1"/>
        <v/>
      </c>
      <c r="H41" s="18" t="str">
        <f>'tmp４'!D42</f>
        <v/>
      </c>
      <c r="I41" s="18" t="str">
        <f t="shared" si="2"/>
        <v/>
      </c>
      <c r="J41" s="18" t="str">
        <f>'tmp４'!E42</f>
        <v/>
      </c>
      <c r="L41" s="18">
        <v>39</v>
      </c>
      <c r="O41" s="18" t="str">
        <f>IF('tmp４'!K42="","",'tmp４'!K42)</f>
        <v/>
      </c>
      <c r="P41" s="18">
        <f>IF('tmp４'!P42="","",'tmp４'!P42)</f>
        <v>0</v>
      </c>
      <c r="Q41" s="18">
        <v>0</v>
      </c>
      <c r="R41" s="18">
        <v>0</v>
      </c>
      <c r="S41" s="18" t="str">
        <f>IF('tmp４'!L42="","",'tmp４'!L42)</f>
        <v/>
      </c>
      <c r="T41" s="18">
        <f>IF('tmp４'!Q42="","",'tmp４'!Q42)</f>
        <v>0</v>
      </c>
      <c r="U41" s="18">
        <v>0</v>
      </c>
      <c r="V41" s="18">
        <v>0</v>
      </c>
      <c r="W41" s="18" t="str">
        <f>IF('tmp４'!M42="","",'tmp４'!M42)</f>
        <v/>
      </c>
      <c r="X41" s="18">
        <f>IF('tmp４'!R42="","",'tmp４'!R42)</f>
        <v>0</v>
      </c>
      <c r="Y41" s="18">
        <v>0</v>
      </c>
      <c r="Z41" s="18">
        <v>0</v>
      </c>
      <c r="AA41" s="18" t="str">
        <f>IF('tmp４'!N42="","",'tmp４'!N42)</f>
        <v/>
      </c>
      <c r="AB41" s="18">
        <f>IF('tmp４'!S42="","",'tmp４'!S42)</f>
        <v>0</v>
      </c>
      <c r="AC41" s="18">
        <v>0</v>
      </c>
      <c r="AD41" s="18">
        <v>0</v>
      </c>
      <c r="AE41" s="18" t="str">
        <f>IF('tmp４'!O42="","",'tmp４'!O42)</f>
        <v/>
      </c>
      <c r="AF41" s="18">
        <f>IF('tmp４'!T42="","",'tmp４'!T42)</f>
        <v>0</v>
      </c>
      <c r="AG41" s="18">
        <v>0</v>
      </c>
      <c r="AH41" s="18">
        <v>0</v>
      </c>
      <c r="AJ41" s="18">
        <v>40</v>
      </c>
    </row>
    <row r="42" spans="1:36">
      <c r="A42" s="18">
        <f t="shared" si="0"/>
        <v>0</v>
      </c>
      <c r="B42" s="18" t="str">
        <f>'tmp４'!B43</f>
        <v/>
      </c>
      <c r="E42" s="18" t="str">
        <f>'tmp４'!C43</f>
        <v/>
      </c>
      <c r="F42" s="18" t="str">
        <f>'tmp４'!D43</f>
        <v/>
      </c>
      <c r="G42" s="18" t="str">
        <f t="shared" si="1"/>
        <v/>
      </c>
      <c r="H42" s="18" t="str">
        <f>'tmp４'!D43</f>
        <v/>
      </c>
      <c r="I42" s="18" t="str">
        <f t="shared" si="2"/>
        <v/>
      </c>
      <c r="J42" s="18" t="str">
        <f>'tmp４'!E43</f>
        <v/>
      </c>
      <c r="L42" s="18">
        <v>40</v>
      </c>
      <c r="O42" s="18" t="str">
        <f>IF('tmp４'!K43="","",'tmp４'!K43)</f>
        <v/>
      </c>
      <c r="P42" s="18">
        <f>IF('tmp４'!P43="","",'tmp４'!P43)</f>
        <v>0</v>
      </c>
      <c r="Q42" s="18">
        <v>0</v>
      </c>
      <c r="R42" s="18">
        <v>0</v>
      </c>
      <c r="S42" s="18" t="str">
        <f>IF('tmp４'!L43="","",'tmp４'!L43)</f>
        <v/>
      </c>
      <c r="T42" s="18">
        <f>IF('tmp４'!Q43="","",'tmp４'!Q43)</f>
        <v>0</v>
      </c>
      <c r="U42" s="18">
        <v>0</v>
      </c>
      <c r="V42" s="18">
        <v>0</v>
      </c>
      <c r="W42" s="18" t="str">
        <f>IF('tmp４'!M43="","",'tmp４'!M43)</f>
        <v/>
      </c>
      <c r="X42" s="18">
        <f>IF('tmp４'!R43="","",'tmp４'!R43)</f>
        <v>0</v>
      </c>
      <c r="Y42" s="18">
        <v>0</v>
      </c>
      <c r="Z42" s="18">
        <v>0</v>
      </c>
      <c r="AA42" s="18" t="str">
        <f>IF('tmp４'!N43="","",'tmp４'!N43)</f>
        <v/>
      </c>
      <c r="AB42" s="18">
        <f>IF('tmp４'!S43="","",'tmp４'!S43)</f>
        <v>0</v>
      </c>
      <c r="AC42" s="18">
        <v>0</v>
      </c>
      <c r="AD42" s="18">
        <v>0</v>
      </c>
      <c r="AE42" s="18" t="str">
        <f>IF('tmp４'!O43="","",'tmp４'!O43)</f>
        <v/>
      </c>
      <c r="AF42" s="18">
        <f>IF('tmp４'!T43="","",'tmp４'!T43)</f>
        <v>0</v>
      </c>
      <c r="AG42" s="18">
        <v>0</v>
      </c>
      <c r="AH42" s="18">
        <v>0</v>
      </c>
      <c r="AJ42" s="18">
        <v>41</v>
      </c>
    </row>
    <row r="43" spans="1:36">
      <c r="A43" s="18">
        <f t="shared" si="0"/>
        <v>0</v>
      </c>
      <c r="B43" s="18" t="str">
        <f>'tmp４'!B44</f>
        <v/>
      </c>
      <c r="E43" s="18" t="str">
        <f>'tmp４'!C44</f>
        <v/>
      </c>
      <c r="F43" s="18" t="str">
        <f>'tmp４'!D44</f>
        <v/>
      </c>
      <c r="G43" s="18" t="str">
        <f t="shared" si="1"/>
        <v/>
      </c>
      <c r="H43" s="18" t="str">
        <f>'tmp４'!D44</f>
        <v/>
      </c>
      <c r="I43" s="18" t="str">
        <f t="shared" si="2"/>
        <v/>
      </c>
      <c r="J43" s="18" t="str">
        <f>'tmp４'!E44</f>
        <v/>
      </c>
      <c r="L43" s="18">
        <v>41</v>
      </c>
      <c r="O43" s="18" t="str">
        <f>IF('tmp４'!K44="","",'tmp４'!K44)</f>
        <v/>
      </c>
      <c r="P43" s="18">
        <f>IF('tmp４'!P44="","",'tmp４'!P44)</f>
        <v>0</v>
      </c>
      <c r="Q43" s="18">
        <v>0</v>
      </c>
      <c r="R43" s="18">
        <v>0</v>
      </c>
      <c r="S43" s="18" t="str">
        <f>IF('tmp４'!L44="","",'tmp４'!L44)</f>
        <v/>
      </c>
      <c r="T43" s="18">
        <f>IF('tmp４'!Q44="","",'tmp４'!Q44)</f>
        <v>0</v>
      </c>
      <c r="U43" s="18">
        <v>0</v>
      </c>
      <c r="V43" s="18">
        <v>0</v>
      </c>
      <c r="W43" s="18" t="str">
        <f>IF('tmp４'!M44="","",'tmp４'!M44)</f>
        <v/>
      </c>
      <c r="X43" s="18">
        <f>IF('tmp４'!R44="","",'tmp４'!R44)</f>
        <v>0</v>
      </c>
      <c r="Y43" s="18">
        <v>0</v>
      </c>
      <c r="Z43" s="18">
        <v>0</v>
      </c>
      <c r="AA43" s="18" t="str">
        <f>IF('tmp４'!N44="","",'tmp４'!N44)</f>
        <v/>
      </c>
      <c r="AB43" s="18">
        <f>IF('tmp４'!S44="","",'tmp４'!S44)</f>
        <v>0</v>
      </c>
      <c r="AC43" s="18">
        <v>0</v>
      </c>
      <c r="AD43" s="18">
        <v>0</v>
      </c>
      <c r="AE43" s="18" t="str">
        <f>IF('tmp４'!O44="","",'tmp４'!O44)</f>
        <v/>
      </c>
      <c r="AF43" s="18">
        <f>IF('tmp４'!T44="","",'tmp４'!T44)</f>
        <v>0</v>
      </c>
      <c r="AG43" s="18">
        <v>0</v>
      </c>
      <c r="AH43" s="18">
        <v>0</v>
      </c>
      <c r="AJ43" s="18">
        <v>42</v>
      </c>
    </row>
    <row r="44" spans="1:36">
      <c r="A44" s="18">
        <f t="shared" si="0"/>
        <v>0</v>
      </c>
      <c r="B44" s="18" t="str">
        <f>'tmp４'!B45</f>
        <v/>
      </c>
      <c r="E44" s="18" t="str">
        <f>'tmp４'!C45</f>
        <v/>
      </c>
      <c r="F44" s="18" t="str">
        <f>'tmp４'!D45</f>
        <v/>
      </c>
      <c r="G44" s="18" t="str">
        <f t="shared" si="1"/>
        <v/>
      </c>
      <c r="H44" s="18" t="str">
        <f>'tmp４'!D45</f>
        <v/>
      </c>
      <c r="I44" s="18" t="str">
        <f t="shared" si="2"/>
        <v/>
      </c>
      <c r="J44" s="18" t="str">
        <f>'tmp４'!E45</f>
        <v/>
      </c>
      <c r="L44" s="18">
        <v>42</v>
      </c>
      <c r="O44" s="18" t="str">
        <f>IF('tmp４'!K45="","",'tmp４'!K45)</f>
        <v/>
      </c>
      <c r="P44" s="18">
        <f>IF('tmp４'!P45="","",'tmp４'!P45)</f>
        <v>0</v>
      </c>
      <c r="Q44" s="18">
        <v>0</v>
      </c>
      <c r="R44" s="18">
        <v>0</v>
      </c>
      <c r="S44" s="18" t="str">
        <f>IF('tmp４'!L45="","",'tmp４'!L45)</f>
        <v/>
      </c>
      <c r="T44" s="18">
        <f>IF('tmp４'!Q45="","",'tmp４'!Q45)</f>
        <v>0</v>
      </c>
      <c r="U44" s="18">
        <v>0</v>
      </c>
      <c r="V44" s="18">
        <v>0</v>
      </c>
      <c r="W44" s="18" t="str">
        <f>IF('tmp４'!M45="","",'tmp４'!M45)</f>
        <v/>
      </c>
      <c r="X44" s="18">
        <f>IF('tmp４'!R45="","",'tmp４'!R45)</f>
        <v>0</v>
      </c>
      <c r="Y44" s="18">
        <v>0</v>
      </c>
      <c r="Z44" s="18">
        <v>0</v>
      </c>
      <c r="AA44" s="18" t="str">
        <f>IF('tmp４'!N45="","",'tmp４'!N45)</f>
        <v/>
      </c>
      <c r="AB44" s="18">
        <f>IF('tmp４'!S45="","",'tmp４'!S45)</f>
        <v>0</v>
      </c>
      <c r="AC44" s="18">
        <v>0</v>
      </c>
      <c r="AD44" s="18">
        <v>0</v>
      </c>
      <c r="AE44" s="18" t="str">
        <f>IF('tmp４'!O45="","",'tmp４'!O45)</f>
        <v/>
      </c>
      <c r="AF44" s="18">
        <f>IF('tmp４'!T45="","",'tmp４'!T45)</f>
        <v>0</v>
      </c>
      <c r="AG44" s="18">
        <v>0</v>
      </c>
      <c r="AH44" s="18">
        <v>0</v>
      </c>
      <c r="AJ44" s="18">
        <v>43</v>
      </c>
    </row>
    <row r="45" spans="1:36">
      <c r="A45" s="18">
        <f t="shared" si="0"/>
        <v>0</v>
      </c>
      <c r="B45" s="18" t="str">
        <f>'tmp４'!B46</f>
        <v/>
      </c>
      <c r="E45" s="18" t="str">
        <f>'tmp４'!C46</f>
        <v/>
      </c>
      <c r="F45" s="18" t="str">
        <f>'tmp４'!D46</f>
        <v/>
      </c>
      <c r="G45" s="18" t="str">
        <f t="shared" si="1"/>
        <v/>
      </c>
      <c r="H45" s="18" t="str">
        <f>'tmp４'!D46</f>
        <v/>
      </c>
      <c r="I45" s="18" t="str">
        <f t="shared" si="2"/>
        <v/>
      </c>
      <c r="J45" s="18" t="str">
        <f>'tmp４'!E46</f>
        <v/>
      </c>
      <c r="L45" s="18">
        <v>43</v>
      </c>
      <c r="O45" s="18" t="str">
        <f>IF('tmp４'!K46="","",'tmp４'!K46)</f>
        <v/>
      </c>
      <c r="P45" s="18">
        <f>IF('tmp４'!P46="","",'tmp４'!P46)</f>
        <v>0</v>
      </c>
      <c r="Q45" s="18">
        <v>0</v>
      </c>
      <c r="R45" s="18">
        <v>0</v>
      </c>
      <c r="S45" s="18" t="str">
        <f>IF('tmp４'!L46="","",'tmp４'!L46)</f>
        <v/>
      </c>
      <c r="T45" s="18">
        <f>IF('tmp４'!Q46="","",'tmp４'!Q46)</f>
        <v>0</v>
      </c>
      <c r="U45" s="18">
        <v>0</v>
      </c>
      <c r="V45" s="18">
        <v>0</v>
      </c>
      <c r="W45" s="18" t="str">
        <f>IF('tmp４'!M46="","",'tmp４'!M46)</f>
        <v/>
      </c>
      <c r="X45" s="18">
        <f>IF('tmp４'!R46="","",'tmp４'!R46)</f>
        <v>0</v>
      </c>
      <c r="Y45" s="18">
        <v>0</v>
      </c>
      <c r="Z45" s="18">
        <v>0</v>
      </c>
      <c r="AA45" s="18" t="str">
        <f>IF('tmp４'!N46="","",'tmp４'!N46)</f>
        <v/>
      </c>
      <c r="AB45" s="18">
        <f>IF('tmp４'!S46="","",'tmp４'!S46)</f>
        <v>0</v>
      </c>
      <c r="AC45" s="18">
        <v>0</v>
      </c>
      <c r="AD45" s="18">
        <v>0</v>
      </c>
      <c r="AE45" s="18" t="str">
        <f>IF('tmp４'!O46="","",'tmp４'!O46)</f>
        <v/>
      </c>
      <c r="AF45" s="18">
        <f>IF('tmp４'!T46="","",'tmp４'!T46)</f>
        <v>0</v>
      </c>
      <c r="AG45" s="18">
        <v>0</v>
      </c>
      <c r="AH45" s="18">
        <v>0</v>
      </c>
      <c r="AJ45" s="18">
        <v>44</v>
      </c>
    </row>
    <row r="46" spans="1:36">
      <c r="A46" s="18">
        <f t="shared" si="0"/>
        <v>0</v>
      </c>
      <c r="B46" s="18" t="str">
        <f>'tmp４'!B47</f>
        <v/>
      </c>
      <c r="E46" s="18" t="str">
        <f>'tmp４'!C47</f>
        <v/>
      </c>
      <c r="F46" s="18" t="str">
        <f>'tmp４'!D47</f>
        <v/>
      </c>
      <c r="G46" s="18" t="str">
        <f t="shared" si="1"/>
        <v/>
      </c>
      <c r="H46" s="18" t="str">
        <f>'tmp４'!D47</f>
        <v/>
      </c>
      <c r="I46" s="18" t="str">
        <f t="shared" si="2"/>
        <v/>
      </c>
      <c r="J46" s="18" t="str">
        <f>'tmp４'!E47</f>
        <v/>
      </c>
      <c r="L46" s="18">
        <v>44</v>
      </c>
      <c r="O46" s="18" t="str">
        <f>IF('tmp４'!K47="","",'tmp４'!K47)</f>
        <v/>
      </c>
      <c r="P46" s="18">
        <f>IF('tmp４'!P47="","",'tmp４'!P47)</f>
        <v>0</v>
      </c>
      <c r="Q46" s="18">
        <v>0</v>
      </c>
      <c r="R46" s="18">
        <v>0</v>
      </c>
      <c r="S46" s="18" t="str">
        <f>IF('tmp４'!L47="","",'tmp４'!L47)</f>
        <v/>
      </c>
      <c r="T46" s="18">
        <f>IF('tmp４'!Q47="","",'tmp４'!Q47)</f>
        <v>0</v>
      </c>
      <c r="U46" s="18">
        <v>0</v>
      </c>
      <c r="V46" s="18">
        <v>0</v>
      </c>
      <c r="W46" s="18" t="str">
        <f>IF('tmp４'!M47="","",'tmp４'!M47)</f>
        <v/>
      </c>
      <c r="X46" s="18">
        <f>IF('tmp４'!R47="","",'tmp４'!R47)</f>
        <v>0</v>
      </c>
      <c r="Y46" s="18">
        <v>0</v>
      </c>
      <c r="Z46" s="18">
        <v>0</v>
      </c>
      <c r="AA46" s="18" t="str">
        <f>IF('tmp４'!N47="","",'tmp４'!N47)</f>
        <v/>
      </c>
      <c r="AB46" s="18">
        <f>IF('tmp４'!S47="","",'tmp４'!S47)</f>
        <v>0</v>
      </c>
      <c r="AC46" s="18">
        <v>0</v>
      </c>
      <c r="AD46" s="18">
        <v>0</v>
      </c>
      <c r="AE46" s="18" t="str">
        <f>IF('tmp４'!O47="","",'tmp４'!O47)</f>
        <v/>
      </c>
      <c r="AF46" s="18">
        <f>IF('tmp４'!T47="","",'tmp４'!T47)</f>
        <v>0</v>
      </c>
      <c r="AG46" s="18">
        <v>0</v>
      </c>
      <c r="AH46" s="18">
        <v>0</v>
      </c>
      <c r="AJ46" s="18">
        <v>45</v>
      </c>
    </row>
    <row r="47" spans="1:36">
      <c r="A47" s="18">
        <f t="shared" si="0"/>
        <v>0</v>
      </c>
      <c r="B47" s="18" t="str">
        <f>'tmp４'!B48</f>
        <v/>
      </c>
      <c r="E47" s="18" t="str">
        <f>'tmp４'!C48</f>
        <v/>
      </c>
      <c r="F47" s="18" t="str">
        <f>'tmp４'!D48</f>
        <v/>
      </c>
      <c r="G47" s="18" t="str">
        <f t="shared" si="1"/>
        <v/>
      </c>
      <c r="H47" s="18" t="str">
        <f>'tmp４'!D48</f>
        <v/>
      </c>
      <c r="I47" s="18" t="str">
        <f t="shared" si="2"/>
        <v/>
      </c>
      <c r="J47" s="18" t="str">
        <f>'tmp４'!E48</f>
        <v/>
      </c>
      <c r="L47" s="18">
        <v>45</v>
      </c>
      <c r="O47" s="18" t="str">
        <f>IF('tmp４'!K48="","",'tmp４'!K48)</f>
        <v/>
      </c>
      <c r="P47" s="18">
        <f>IF('tmp４'!P48="","",'tmp４'!P48)</f>
        <v>0</v>
      </c>
      <c r="Q47" s="18">
        <v>0</v>
      </c>
      <c r="R47" s="18">
        <v>0</v>
      </c>
      <c r="S47" s="18" t="str">
        <f>IF('tmp４'!L48="","",'tmp４'!L48)</f>
        <v/>
      </c>
      <c r="T47" s="18">
        <f>IF('tmp４'!Q48="","",'tmp４'!Q48)</f>
        <v>0</v>
      </c>
      <c r="U47" s="18">
        <v>0</v>
      </c>
      <c r="V47" s="18">
        <v>0</v>
      </c>
      <c r="W47" s="18" t="str">
        <f>IF('tmp４'!M48="","",'tmp４'!M48)</f>
        <v/>
      </c>
      <c r="X47" s="18">
        <f>IF('tmp４'!R48="","",'tmp４'!R48)</f>
        <v>0</v>
      </c>
      <c r="Y47" s="18">
        <v>0</v>
      </c>
      <c r="Z47" s="18">
        <v>0</v>
      </c>
      <c r="AA47" s="18" t="str">
        <f>IF('tmp４'!N48="","",'tmp４'!N48)</f>
        <v/>
      </c>
      <c r="AB47" s="18">
        <f>IF('tmp４'!S48="","",'tmp４'!S48)</f>
        <v>0</v>
      </c>
      <c r="AC47" s="18">
        <v>0</v>
      </c>
      <c r="AD47" s="18">
        <v>0</v>
      </c>
      <c r="AE47" s="18" t="str">
        <f>IF('tmp４'!O48="","",'tmp４'!O48)</f>
        <v/>
      </c>
      <c r="AF47" s="18">
        <f>IF('tmp４'!T48="","",'tmp４'!T48)</f>
        <v>0</v>
      </c>
      <c r="AG47" s="18">
        <v>0</v>
      </c>
      <c r="AH47" s="18">
        <v>0</v>
      </c>
      <c r="AJ47" s="18">
        <v>46</v>
      </c>
    </row>
    <row r="48" spans="1:36">
      <c r="A48" s="18">
        <f t="shared" si="0"/>
        <v>0</v>
      </c>
      <c r="B48" s="18" t="str">
        <f>'tmp４'!B49</f>
        <v/>
      </c>
      <c r="E48" s="18" t="str">
        <f>'tmp４'!C49</f>
        <v/>
      </c>
      <c r="F48" s="18" t="str">
        <f>'tmp４'!D49</f>
        <v/>
      </c>
      <c r="G48" s="18" t="str">
        <f t="shared" si="1"/>
        <v/>
      </c>
      <c r="H48" s="18" t="str">
        <f>'tmp４'!D49</f>
        <v/>
      </c>
      <c r="I48" s="18" t="str">
        <f t="shared" si="2"/>
        <v/>
      </c>
      <c r="J48" s="18" t="str">
        <f>'tmp４'!E49</f>
        <v/>
      </c>
      <c r="L48" s="18">
        <v>46</v>
      </c>
      <c r="O48" s="18" t="str">
        <f>IF('tmp４'!K49="","",'tmp４'!K49)</f>
        <v/>
      </c>
      <c r="P48" s="18">
        <f>IF('tmp４'!P49="","",'tmp４'!P49)</f>
        <v>0</v>
      </c>
      <c r="Q48" s="18">
        <v>0</v>
      </c>
      <c r="R48" s="18">
        <v>0</v>
      </c>
      <c r="S48" s="18" t="str">
        <f>IF('tmp４'!L49="","",'tmp４'!L49)</f>
        <v/>
      </c>
      <c r="T48" s="18">
        <f>IF('tmp４'!Q49="","",'tmp４'!Q49)</f>
        <v>0</v>
      </c>
      <c r="U48" s="18">
        <v>0</v>
      </c>
      <c r="V48" s="18">
        <v>0</v>
      </c>
      <c r="W48" s="18" t="str">
        <f>IF('tmp４'!M49="","",'tmp４'!M49)</f>
        <v/>
      </c>
      <c r="X48" s="18">
        <f>IF('tmp４'!R49="","",'tmp４'!R49)</f>
        <v>0</v>
      </c>
      <c r="Y48" s="18">
        <v>0</v>
      </c>
      <c r="Z48" s="18">
        <v>0</v>
      </c>
      <c r="AA48" s="18" t="str">
        <f>IF('tmp４'!N49="","",'tmp４'!N49)</f>
        <v/>
      </c>
      <c r="AB48" s="18">
        <f>IF('tmp４'!S49="","",'tmp４'!S49)</f>
        <v>0</v>
      </c>
      <c r="AC48" s="18">
        <v>0</v>
      </c>
      <c r="AD48" s="18">
        <v>0</v>
      </c>
      <c r="AE48" s="18" t="str">
        <f>IF('tmp４'!O49="","",'tmp４'!O49)</f>
        <v/>
      </c>
      <c r="AF48" s="18">
        <f>IF('tmp４'!T49="","",'tmp４'!T49)</f>
        <v>0</v>
      </c>
      <c r="AG48" s="18">
        <v>0</v>
      </c>
      <c r="AH48" s="18">
        <v>0</v>
      </c>
      <c r="AJ48" s="18">
        <v>47</v>
      </c>
    </row>
    <row r="49" spans="1:36">
      <c r="A49" s="18">
        <f t="shared" si="0"/>
        <v>0</v>
      </c>
      <c r="B49" s="18" t="str">
        <f>'tmp４'!B50</f>
        <v/>
      </c>
      <c r="E49" s="18" t="str">
        <f>'tmp４'!C50</f>
        <v/>
      </c>
      <c r="F49" s="18" t="str">
        <f>'tmp４'!D50</f>
        <v/>
      </c>
      <c r="G49" s="18" t="str">
        <f t="shared" si="1"/>
        <v/>
      </c>
      <c r="H49" s="18" t="str">
        <f>'tmp４'!D50</f>
        <v/>
      </c>
      <c r="I49" s="18" t="str">
        <f t="shared" si="2"/>
        <v/>
      </c>
      <c r="J49" s="18" t="str">
        <f>'tmp４'!E50</f>
        <v/>
      </c>
      <c r="L49" s="18">
        <v>47</v>
      </c>
      <c r="O49" s="18" t="str">
        <f>IF('tmp４'!K50="","",'tmp４'!K50)</f>
        <v/>
      </c>
      <c r="P49" s="18">
        <f>IF('tmp４'!P50="","",'tmp４'!P50)</f>
        <v>0</v>
      </c>
      <c r="Q49" s="18">
        <v>0</v>
      </c>
      <c r="R49" s="18">
        <v>0</v>
      </c>
      <c r="S49" s="18" t="str">
        <f>IF('tmp４'!L50="","",'tmp４'!L50)</f>
        <v/>
      </c>
      <c r="T49" s="18">
        <f>IF('tmp４'!Q50="","",'tmp４'!Q50)</f>
        <v>0</v>
      </c>
      <c r="U49" s="18">
        <v>0</v>
      </c>
      <c r="V49" s="18">
        <v>0</v>
      </c>
      <c r="W49" s="18" t="str">
        <f>IF('tmp４'!M50="","",'tmp４'!M50)</f>
        <v/>
      </c>
      <c r="X49" s="18">
        <f>IF('tmp４'!R50="","",'tmp４'!R50)</f>
        <v>0</v>
      </c>
      <c r="Y49" s="18">
        <v>0</v>
      </c>
      <c r="Z49" s="18">
        <v>0</v>
      </c>
      <c r="AA49" s="18" t="str">
        <f>IF('tmp４'!N50="","",'tmp４'!N50)</f>
        <v/>
      </c>
      <c r="AB49" s="18">
        <f>IF('tmp４'!S50="","",'tmp４'!S50)</f>
        <v>0</v>
      </c>
      <c r="AC49" s="18">
        <v>0</v>
      </c>
      <c r="AD49" s="18">
        <v>0</v>
      </c>
      <c r="AE49" s="18" t="str">
        <f>IF('tmp４'!O50="","",'tmp４'!O50)</f>
        <v/>
      </c>
      <c r="AF49" s="18">
        <f>IF('tmp４'!T50="","",'tmp４'!T50)</f>
        <v>0</v>
      </c>
      <c r="AG49" s="18">
        <v>0</v>
      </c>
      <c r="AH49" s="18">
        <v>0</v>
      </c>
      <c r="AJ49" s="18">
        <v>48</v>
      </c>
    </row>
    <row r="50" spans="1:36">
      <c r="A50" s="18">
        <f t="shared" si="0"/>
        <v>0</v>
      </c>
      <c r="B50" s="18" t="str">
        <f>'tmp４'!B51</f>
        <v/>
      </c>
      <c r="E50" s="18" t="str">
        <f>'tmp４'!C51</f>
        <v/>
      </c>
      <c r="F50" s="18" t="str">
        <f>'tmp４'!D51</f>
        <v/>
      </c>
      <c r="G50" s="18" t="str">
        <f t="shared" si="1"/>
        <v/>
      </c>
      <c r="H50" s="18" t="str">
        <f>'tmp４'!D51</f>
        <v/>
      </c>
      <c r="I50" s="18" t="str">
        <f t="shared" si="2"/>
        <v/>
      </c>
      <c r="J50" s="18" t="str">
        <f>'tmp４'!E51</f>
        <v/>
      </c>
      <c r="L50" s="18">
        <v>48</v>
      </c>
      <c r="O50" s="18" t="str">
        <f>IF('tmp４'!K51="","",'tmp４'!K51)</f>
        <v/>
      </c>
      <c r="P50" s="18">
        <f>IF('tmp４'!P51="","",'tmp４'!P51)</f>
        <v>0</v>
      </c>
      <c r="Q50" s="18">
        <v>0</v>
      </c>
      <c r="R50" s="18">
        <v>0</v>
      </c>
      <c r="S50" s="18" t="str">
        <f>IF('tmp４'!L51="","",'tmp４'!L51)</f>
        <v/>
      </c>
      <c r="T50" s="18">
        <f>IF('tmp４'!Q51="","",'tmp４'!Q51)</f>
        <v>0</v>
      </c>
      <c r="U50" s="18">
        <v>0</v>
      </c>
      <c r="V50" s="18">
        <v>0</v>
      </c>
      <c r="W50" s="18" t="str">
        <f>IF('tmp４'!M51="","",'tmp４'!M51)</f>
        <v/>
      </c>
      <c r="X50" s="18">
        <f>IF('tmp４'!R51="","",'tmp４'!R51)</f>
        <v>0</v>
      </c>
      <c r="Y50" s="18">
        <v>0</v>
      </c>
      <c r="Z50" s="18">
        <v>0</v>
      </c>
      <c r="AA50" s="18" t="str">
        <f>IF('tmp４'!N51="","",'tmp４'!N51)</f>
        <v/>
      </c>
      <c r="AB50" s="18">
        <f>IF('tmp４'!S51="","",'tmp４'!S51)</f>
        <v>0</v>
      </c>
      <c r="AC50" s="18">
        <v>0</v>
      </c>
      <c r="AD50" s="18">
        <v>0</v>
      </c>
      <c r="AE50" s="18" t="str">
        <f>IF('tmp４'!O51="","",'tmp４'!O51)</f>
        <v/>
      </c>
      <c r="AF50" s="18">
        <f>IF('tmp４'!T51="","",'tmp４'!T51)</f>
        <v>0</v>
      </c>
      <c r="AG50" s="18">
        <v>0</v>
      </c>
      <c r="AH50" s="18">
        <v>0</v>
      </c>
      <c r="AJ50" s="18">
        <v>49</v>
      </c>
    </row>
    <row r="51" spans="1:36">
      <c r="A51" s="18">
        <f t="shared" si="0"/>
        <v>0</v>
      </c>
      <c r="B51" s="18" t="str">
        <f>'tmp４'!B52</f>
        <v/>
      </c>
      <c r="E51" s="18" t="str">
        <f>'tmp４'!C52</f>
        <v/>
      </c>
      <c r="F51" s="18" t="str">
        <f>'tmp４'!D52</f>
        <v/>
      </c>
      <c r="G51" s="18" t="str">
        <f t="shared" si="1"/>
        <v/>
      </c>
      <c r="H51" s="18" t="str">
        <f>'tmp４'!D52</f>
        <v/>
      </c>
      <c r="I51" s="18" t="str">
        <f t="shared" si="2"/>
        <v/>
      </c>
      <c r="J51" s="18" t="str">
        <f>'tmp４'!E52</f>
        <v/>
      </c>
      <c r="L51" s="18">
        <v>49</v>
      </c>
      <c r="O51" s="18" t="str">
        <f>IF('tmp４'!K52="","",'tmp４'!K52)</f>
        <v/>
      </c>
      <c r="P51" s="18">
        <f>IF('tmp４'!P52="","",'tmp４'!P52)</f>
        <v>0</v>
      </c>
      <c r="Q51" s="18">
        <v>0</v>
      </c>
      <c r="R51" s="18">
        <v>0</v>
      </c>
      <c r="S51" s="18" t="str">
        <f>IF('tmp４'!L52="","",'tmp４'!L52)</f>
        <v/>
      </c>
      <c r="T51" s="18">
        <f>IF('tmp４'!Q52="","",'tmp４'!Q52)</f>
        <v>0</v>
      </c>
      <c r="U51" s="18">
        <v>0</v>
      </c>
      <c r="V51" s="18">
        <v>0</v>
      </c>
      <c r="W51" s="18" t="str">
        <f>IF('tmp４'!M52="","",'tmp４'!M52)</f>
        <v/>
      </c>
      <c r="X51" s="18">
        <f>IF('tmp４'!R52="","",'tmp４'!R52)</f>
        <v>0</v>
      </c>
      <c r="Y51" s="18">
        <v>0</v>
      </c>
      <c r="Z51" s="18">
        <v>0</v>
      </c>
      <c r="AA51" s="18" t="str">
        <f>IF('tmp４'!N52="","",'tmp４'!N52)</f>
        <v/>
      </c>
      <c r="AB51" s="18">
        <f>IF('tmp４'!S52="","",'tmp４'!S52)</f>
        <v>0</v>
      </c>
      <c r="AC51" s="18">
        <v>0</v>
      </c>
      <c r="AD51" s="18">
        <v>0</v>
      </c>
      <c r="AE51" s="18" t="str">
        <f>IF('tmp４'!O52="","",'tmp４'!O52)</f>
        <v/>
      </c>
      <c r="AF51" s="18">
        <f>IF('tmp４'!T52="","",'tmp４'!T52)</f>
        <v>0</v>
      </c>
      <c r="AG51" s="18">
        <v>0</v>
      </c>
      <c r="AH51" s="18">
        <v>0</v>
      </c>
      <c r="AJ51" s="18">
        <v>50</v>
      </c>
    </row>
    <row r="52" spans="1:36">
      <c r="A52" s="18">
        <f t="shared" si="0"/>
        <v>0</v>
      </c>
      <c r="B52" s="18" t="str">
        <f>'tmp４'!B53</f>
        <v/>
      </c>
      <c r="E52" s="18" t="str">
        <f>'tmp４'!C53</f>
        <v/>
      </c>
      <c r="F52" s="18" t="str">
        <f>'tmp４'!D53</f>
        <v/>
      </c>
      <c r="G52" s="18" t="str">
        <f t="shared" si="1"/>
        <v/>
      </c>
      <c r="H52" s="18" t="str">
        <f>'tmp４'!D53</f>
        <v/>
      </c>
      <c r="I52" s="18" t="str">
        <f t="shared" si="2"/>
        <v/>
      </c>
      <c r="J52" s="18" t="str">
        <f>'tmp４'!E53</f>
        <v/>
      </c>
      <c r="L52" s="18">
        <v>50</v>
      </c>
      <c r="O52" s="18" t="str">
        <f>IF('tmp４'!K53="","",'tmp４'!K53)</f>
        <v/>
      </c>
      <c r="P52" s="18">
        <f>IF('tmp４'!P53="","",'tmp４'!P53)</f>
        <v>0</v>
      </c>
      <c r="Q52" s="18">
        <v>0</v>
      </c>
      <c r="R52" s="18">
        <v>0</v>
      </c>
      <c r="S52" s="18" t="str">
        <f>IF('tmp４'!L53="","",'tmp４'!L53)</f>
        <v/>
      </c>
      <c r="T52" s="18">
        <f>IF('tmp４'!Q53="","",'tmp４'!Q53)</f>
        <v>0</v>
      </c>
      <c r="U52" s="18">
        <v>0</v>
      </c>
      <c r="V52" s="18">
        <v>0</v>
      </c>
      <c r="W52" s="18" t="str">
        <f>IF('tmp４'!M53="","",'tmp４'!M53)</f>
        <v/>
      </c>
      <c r="X52" s="18">
        <f>IF('tmp４'!R53="","",'tmp４'!R53)</f>
        <v>0</v>
      </c>
      <c r="Y52" s="18">
        <v>0</v>
      </c>
      <c r="Z52" s="18">
        <v>0</v>
      </c>
      <c r="AA52" s="18" t="str">
        <f>IF('tmp４'!N53="","",'tmp４'!N53)</f>
        <v/>
      </c>
      <c r="AB52" s="18">
        <f>IF('tmp４'!S53="","",'tmp４'!S53)</f>
        <v>0</v>
      </c>
      <c r="AC52" s="18">
        <v>0</v>
      </c>
      <c r="AD52" s="18">
        <v>0</v>
      </c>
      <c r="AE52" s="18" t="str">
        <f>IF('tmp４'!O53="","",'tmp４'!O53)</f>
        <v/>
      </c>
      <c r="AF52" s="18">
        <f>IF('tmp４'!T53="","",'tmp４'!T53)</f>
        <v>0</v>
      </c>
      <c r="AG52" s="18">
        <v>0</v>
      </c>
      <c r="AH52" s="18">
        <v>0</v>
      </c>
      <c r="AJ52" s="18">
        <v>51</v>
      </c>
    </row>
    <row r="53" spans="1:36">
      <c r="A53" s="18">
        <f t="shared" si="0"/>
        <v>0</v>
      </c>
      <c r="B53" s="18" t="str">
        <f>'tmp４'!B54</f>
        <v/>
      </c>
      <c r="E53" s="18" t="str">
        <f>'tmp４'!C54</f>
        <v/>
      </c>
      <c r="F53" s="18" t="str">
        <f>'tmp４'!D54</f>
        <v/>
      </c>
      <c r="G53" s="18" t="str">
        <f t="shared" si="1"/>
        <v/>
      </c>
      <c r="H53" s="18" t="str">
        <f>'tmp４'!D54</f>
        <v/>
      </c>
      <c r="I53" s="18" t="str">
        <f t="shared" si="2"/>
        <v/>
      </c>
      <c r="J53" s="18" t="str">
        <f>'tmp４'!E54</f>
        <v/>
      </c>
      <c r="L53" s="18">
        <v>51</v>
      </c>
      <c r="O53" s="18" t="str">
        <f>IF('tmp４'!K54="","",'tmp４'!K54)</f>
        <v/>
      </c>
      <c r="P53" s="18">
        <f>IF('tmp４'!P54="","",'tmp４'!P54)</f>
        <v>0</v>
      </c>
      <c r="Q53" s="18">
        <v>0</v>
      </c>
      <c r="R53" s="18">
        <v>0</v>
      </c>
      <c r="S53" s="18" t="str">
        <f>IF('tmp４'!L54="","",'tmp４'!L54)</f>
        <v/>
      </c>
      <c r="T53" s="18">
        <f>IF('tmp４'!Q54="","",'tmp４'!Q54)</f>
        <v>0</v>
      </c>
      <c r="U53" s="18">
        <v>0</v>
      </c>
      <c r="V53" s="18">
        <v>0</v>
      </c>
      <c r="W53" s="18" t="str">
        <f>IF('tmp４'!M54="","",'tmp４'!M54)</f>
        <v/>
      </c>
      <c r="X53" s="18">
        <f>IF('tmp４'!R54="","",'tmp４'!R54)</f>
        <v>0</v>
      </c>
      <c r="Y53" s="18">
        <v>0</v>
      </c>
      <c r="Z53" s="18">
        <v>0</v>
      </c>
      <c r="AA53" s="18" t="str">
        <f>IF('tmp４'!N54="","",'tmp４'!N54)</f>
        <v/>
      </c>
      <c r="AB53" s="18">
        <f>IF('tmp４'!S54="","",'tmp４'!S54)</f>
        <v>0</v>
      </c>
      <c r="AC53" s="18">
        <v>0</v>
      </c>
      <c r="AD53" s="18">
        <v>0</v>
      </c>
      <c r="AE53" s="18" t="str">
        <f>IF('tmp４'!O54="","",'tmp４'!O54)</f>
        <v/>
      </c>
      <c r="AF53" s="18">
        <f>IF('tmp４'!T54="","",'tmp４'!T54)</f>
        <v>0</v>
      </c>
      <c r="AG53" s="18">
        <v>0</v>
      </c>
      <c r="AH53" s="18">
        <v>0</v>
      </c>
      <c r="AJ53" s="18">
        <v>52</v>
      </c>
    </row>
    <row r="54" spans="1:36">
      <c r="A54" s="18">
        <f t="shared" si="0"/>
        <v>0</v>
      </c>
      <c r="B54" s="18" t="str">
        <f>'tmp４'!B55</f>
        <v/>
      </c>
      <c r="E54" s="18" t="str">
        <f>'tmp４'!C55</f>
        <v/>
      </c>
      <c r="F54" s="18" t="str">
        <f>'tmp４'!D55</f>
        <v/>
      </c>
      <c r="G54" s="18" t="str">
        <f t="shared" si="1"/>
        <v/>
      </c>
      <c r="H54" s="18" t="str">
        <f>'tmp４'!D55</f>
        <v/>
      </c>
      <c r="I54" s="18" t="str">
        <f t="shared" si="2"/>
        <v/>
      </c>
      <c r="J54" s="18" t="str">
        <f>'tmp４'!E55</f>
        <v/>
      </c>
      <c r="L54" s="18">
        <v>52</v>
      </c>
      <c r="O54" s="18" t="str">
        <f>IF('tmp４'!K55="","",'tmp４'!K55)</f>
        <v/>
      </c>
      <c r="P54" s="18">
        <f>IF('tmp４'!P55="","",'tmp４'!P55)</f>
        <v>0</v>
      </c>
      <c r="Q54" s="18">
        <v>0</v>
      </c>
      <c r="R54" s="18">
        <v>0</v>
      </c>
      <c r="S54" s="18" t="str">
        <f>IF('tmp４'!L55="","",'tmp４'!L55)</f>
        <v/>
      </c>
      <c r="T54" s="18">
        <f>IF('tmp４'!Q55="","",'tmp４'!Q55)</f>
        <v>0</v>
      </c>
      <c r="U54" s="18">
        <v>0</v>
      </c>
      <c r="V54" s="18">
        <v>0</v>
      </c>
      <c r="W54" s="18" t="str">
        <f>IF('tmp４'!M55="","",'tmp４'!M55)</f>
        <v/>
      </c>
      <c r="X54" s="18">
        <f>IF('tmp４'!R55="","",'tmp４'!R55)</f>
        <v>0</v>
      </c>
      <c r="Y54" s="18">
        <v>0</v>
      </c>
      <c r="Z54" s="18">
        <v>0</v>
      </c>
      <c r="AA54" s="18" t="str">
        <f>IF('tmp４'!N55="","",'tmp４'!N55)</f>
        <v/>
      </c>
      <c r="AB54" s="18">
        <f>IF('tmp４'!S55="","",'tmp４'!S55)</f>
        <v>0</v>
      </c>
      <c r="AC54" s="18">
        <v>0</v>
      </c>
      <c r="AD54" s="18">
        <v>0</v>
      </c>
      <c r="AE54" s="18" t="str">
        <f>IF('tmp４'!O55="","",'tmp４'!O55)</f>
        <v/>
      </c>
      <c r="AF54" s="18">
        <f>IF('tmp４'!T55="","",'tmp４'!T55)</f>
        <v>0</v>
      </c>
      <c r="AG54" s="18">
        <v>0</v>
      </c>
      <c r="AH54" s="18">
        <v>0</v>
      </c>
      <c r="AJ54" s="18">
        <v>53</v>
      </c>
    </row>
    <row r="55" spans="1:36">
      <c r="A55" s="18">
        <f t="shared" si="0"/>
        <v>0</v>
      </c>
      <c r="B55" s="18" t="str">
        <f>'tmp４'!B56</f>
        <v/>
      </c>
      <c r="E55" s="18" t="str">
        <f>'tmp４'!C56</f>
        <v/>
      </c>
      <c r="F55" s="18" t="str">
        <f>'tmp４'!D56</f>
        <v/>
      </c>
      <c r="G55" s="18" t="str">
        <f t="shared" si="1"/>
        <v/>
      </c>
      <c r="H55" s="18" t="str">
        <f>'tmp４'!D56</f>
        <v/>
      </c>
      <c r="I55" s="18" t="str">
        <f t="shared" si="2"/>
        <v/>
      </c>
      <c r="J55" s="18" t="str">
        <f>'tmp４'!E56</f>
        <v/>
      </c>
      <c r="L55" s="18">
        <v>53</v>
      </c>
      <c r="O55" s="18" t="str">
        <f>IF('tmp４'!K56="","",'tmp４'!K56)</f>
        <v/>
      </c>
      <c r="P55" s="18">
        <f>IF('tmp４'!P56="","",'tmp４'!P56)</f>
        <v>0</v>
      </c>
      <c r="Q55" s="18">
        <v>0</v>
      </c>
      <c r="R55" s="18">
        <v>0</v>
      </c>
      <c r="S55" s="18" t="str">
        <f>IF('tmp４'!L56="","",'tmp４'!L56)</f>
        <v/>
      </c>
      <c r="T55" s="18">
        <f>IF('tmp４'!Q56="","",'tmp４'!Q56)</f>
        <v>0</v>
      </c>
      <c r="U55" s="18">
        <v>0</v>
      </c>
      <c r="V55" s="18">
        <v>0</v>
      </c>
      <c r="W55" s="18" t="str">
        <f>IF('tmp４'!M56="","",'tmp４'!M56)</f>
        <v/>
      </c>
      <c r="X55" s="18">
        <f>IF('tmp４'!R56="","",'tmp４'!R56)</f>
        <v>0</v>
      </c>
      <c r="Y55" s="18">
        <v>0</v>
      </c>
      <c r="Z55" s="18">
        <v>0</v>
      </c>
      <c r="AA55" s="18" t="str">
        <f>IF('tmp４'!N56="","",'tmp４'!N56)</f>
        <v/>
      </c>
      <c r="AB55" s="18">
        <f>IF('tmp４'!S56="","",'tmp４'!S56)</f>
        <v>0</v>
      </c>
      <c r="AC55" s="18">
        <v>0</v>
      </c>
      <c r="AD55" s="18">
        <v>0</v>
      </c>
      <c r="AE55" s="18" t="str">
        <f>IF('tmp４'!O56="","",'tmp４'!O56)</f>
        <v/>
      </c>
      <c r="AF55" s="18">
        <f>IF('tmp４'!T56="","",'tmp４'!T56)</f>
        <v>0</v>
      </c>
      <c r="AG55" s="18">
        <v>0</v>
      </c>
      <c r="AH55" s="18">
        <v>0</v>
      </c>
      <c r="AJ55" s="18">
        <v>54</v>
      </c>
    </row>
    <row r="56" spans="1:36">
      <c r="A56" s="18">
        <f t="shared" si="0"/>
        <v>0</v>
      </c>
      <c r="B56" s="18" t="str">
        <f>'tmp４'!B57</f>
        <v/>
      </c>
      <c r="E56" s="18" t="str">
        <f>'tmp４'!C57</f>
        <v/>
      </c>
      <c r="F56" s="18" t="str">
        <f>'tmp４'!D57</f>
        <v/>
      </c>
      <c r="G56" s="18" t="str">
        <f t="shared" si="1"/>
        <v/>
      </c>
      <c r="H56" s="18" t="str">
        <f>'tmp４'!D57</f>
        <v/>
      </c>
      <c r="I56" s="18" t="str">
        <f t="shared" si="2"/>
        <v/>
      </c>
      <c r="J56" s="18" t="str">
        <f>'tmp４'!E57</f>
        <v/>
      </c>
      <c r="L56" s="18">
        <v>54</v>
      </c>
      <c r="O56" s="18" t="str">
        <f>IF('tmp４'!K57="","",'tmp４'!K57)</f>
        <v/>
      </c>
      <c r="P56" s="18">
        <f>IF('tmp４'!P57="","",'tmp４'!P57)</f>
        <v>0</v>
      </c>
      <c r="Q56" s="18">
        <v>0</v>
      </c>
      <c r="R56" s="18">
        <v>0</v>
      </c>
      <c r="S56" s="18" t="str">
        <f>IF('tmp４'!L57="","",'tmp４'!L57)</f>
        <v/>
      </c>
      <c r="T56" s="18">
        <f>IF('tmp４'!Q57="","",'tmp４'!Q57)</f>
        <v>0</v>
      </c>
      <c r="U56" s="18">
        <v>0</v>
      </c>
      <c r="V56" s="18">
        <v>0</v>
      </c>
      <c r="W56" s="18" t="str">
        <f>IF('tmp４'!M57="","",'tmp４'!M57)</f>
        <v/>
      </c>
      <c r="X56" s="18">
        <f>IF('tmp４'!R57="","",'tmp４'!R57)</f>
        <v>0</v>
      </c>
      <c r="Y56" s="18">
        <v>0</v>
      </c>
      <c r="Z56" s="18">
        <v>0</v>
      </c>
      <c r="AA56" s="18" t="str">
        <f>IF('tmp４'!N57="","",'tmp４'!N57)</f>
        <v/>
      </c>
      <c r="AB56" s="18">
        <f>IF('tmp４'!S57="","",'tmp４'!S57)</f>
        <v>0</v>
      </c>
      <c r="AC56" s="18">
        <v>0</v>
      </c>
      <c r="AD56" s="18">
        <v>0</v>
      </c>
      <c r="AE56" s="18" t="str">
        <f>IF('tmp４'!O57="","",'tmp４'!O57)</f>
        <v/>
      </c>
      <c r="AF56" s="18">
        <f>IF('tmp４'!T57="","",'tmp４'!T57)</f>
        <v>0</v>
      </c>
      <c r="AG56" s="18">
        <v>0</v>
      </c>
      <c r="AH56" s="18">
        <v>0</v>
      </c>
      <c r="AJ56" s="18">
        <v>55</v>
      </c>
    </row>
    <row r="57" spans="1:36">
      <c r="A57" s="18">
        <f t="shared" si="0"/>
        <v>0</v>
      </c>
      <c r="B57" s="18" t="str">
        <f>'tmp４'!B58</f>
        <v/>
      </c>
      <c r="E57" s="18" t="str">
        <f>'tmp４'!C58</f>
        <v/>
      </c>
      <c r="F57" s="18" t="str">
        <f>'tmp４'!D58</f>
        <v/>
      </c>
      <c r="G57" s="18" t="str">
        <f t="shared" si="1"/>
        <v/>
      </c>
      <c r="H57" s="18" t="str">
        <f>'tmp４'!D58</f>
        <v/>
      </c>
      <c r="I57" s="18" t="str">
        <f t="shared" si="2"/>
        <v/>
      </c>
      <c r="J57" s="18" t="str">
        <f>'tmp４'!E58</f>
        <v/>
      </c>
      <c r="L57" s="18">
        <v>55</v>
      </c>
      <c r="O57" s="18" t="str">
        <f>IF('tmp４'!K58="","",'tmp４'!K58)</f>
        <v/>
      </c>
      <c r="P57" s="18">
        <f>IF('tmp４'!P58="","",'tmp４'!P58)</f>
        <v>0</v>
      </c>
      <c r="Q57" s="18">
        <v>0</v>
      </c>
      <c r="R57" s="18">
        <v>0</v>
      </c>
      <c r="S57" s="18" t="str">
        <f>IF('tmp４'!L58="","",'tmp４'!L58)</f>
        <v/>
      </c>
      <c r="T57" s="18">
        <f>IF('tmp４'!Q58="","",'tmp４'!Q58)</f>
        <v>0</v>
      </c>
      <c r="U57" s="18">
        <v>0</v>
      </c>
      <c r="V57" s="18">
        <v>0</v>
      </c>
      <c r="W57" s="18" t="str">
        <f>IF('tmp４'!M58="","",'tmp４'!M58)</f>
        <v/>
      </c>
      <c r="X57" s="18">
        <f>IF('tmp４'!R58="","",'tmp４'!R58)</f>
        <v>0</v>
      </c>
      <c r="Y57" s="18">
        <v>0</v>
      </c>
      <c r="Z57" s="18">
        <v>0</v>
      </c>
      <c r="AA57" s="18" t="str">
        <f>IF('tmp４'!N58="","",'tmp４'!N58)</f>
        <v/>
      </c>
      <c r="AB57" s="18">
        <f>IF('tmp４'!S58="","",'tmp４'!S58)</f>
        <v>0</v>
      </c>
      <c r="AC57" s="18">
        <v>0</v>
      </c>
      <c r="AD57" s="18">
        <v>0</v>
      </c>
      <c r="AE57" s="18" t="str">
        <f>IF('tmp４'!O58="","",'tmp４'!O58)</f>
        <v/>
      </c>
      <c r="AF57" s="18">
        <f>IF('tmp４'!T58="","",'tmp４'!T58)</f>
        <v>0</v>
      </c>
      <c r="AG57" s="18">
        <v>0</v>
      </c>
      <c r="AH57" s="18">
        <v>0</v>
      </c>
      <c r="AJ57" s="18">
        <v>56</v>
      </c>
    </row>
    <row r="58" spans="1:36">
      <c r="A58" s="18">
        <f t="shared" si="0"/>
        <v>0</v>
      </c>
      <c r="B58" s="18" t="str">
        <f>'tmp４'!B59</f>
        <v/>
      </c>
      <c r="E58" s="18" t="str">
        <f>'tmp４'!C59</f>
        <v/>
      </c>
      <c r="F58" s="18" t="str">
        <f>'tmp４'!D59</f>
        <v/>
      </c>
      <c r="G58" s="18" t="str">
        <f t="shared" si="1"/>
        <v/>
      </c>
      <c r="H58" s="18" t="str">
        <f>'tmp４'!D59</f>
        <v/>
      </c>
      <c r="I58" s="18" t="str">
        <f t="shared" si="2"/>
        <v/>
      </c>
      <c r="J58" s="18" t="str">
        <f>'tmp４'!E59</f>
        <v/>
      </c>
      <c r="L58" s="18">
        <v>56</v>
      </c>
      <c r="O58" s="18" t="str">
        <f>IF('tmp４'!K59="","",'tmp４'!K59)</f>
        <v/>
      </c>
      <c r="P58" s="18">
        <f>IF('tmp４'!P59="","",'tmp４'!P59)</f>
        <v>0</v>
      </c>
      <c r="Q58" s="18">
        <v>0</v>
      </c>
      <c r="R58" s="18">
        <v>0</v>
      </c>
      <c r="S58" s="18" t="str">
        <f>IF('tmp４'!L59="","",'tmp４'!L59)</f>
        <v/>
      </c>
      <c r="T58" s="18">
        <f>IF('tmp４'!Q59="","",'tmp４'!Q59)</f>
        <v>0</v>
      </c>
      <c r="U58" s="18">
        <v>0</v>
      </c>
      <c r="V58" s="18">
        <v>0</v>
      </c>
      <c r="W58" s="18" t="str">
        <f>IF('tmp４'!M59="","",'tmp４'!M59)</f>
        <v/>
      </c>
      <c r="X58" s="18">
        <f>IF('tmp４'!R59="","",'tmp４'!R59)</f>
        <v>0</v>
      </c>
      <c r="Y58" s="18">
        <v>0</v>
      </c>
      <c r="Z58" s="18">
        <v>0</v>
      </c>
      <c r="AA58" s="18" t="str">
        <f>IF('tmp４'!N59="","",'tmp４'!N59)</f>
        <v/>
      </c>
      <c r="AB58" s="18">
        <f>IF('tmp４'!S59="","",'tmp４'!S59)</f>
        <v>0</v>
      </c>
      <c r="AC58" s="18">
        <v>0</v>
      </c>
      <c r="AD58" s="18">
        <v>0</v>
      </c>
      <c r="AE58" s="18" t="str">
        <f>IF('tmp４'!O59="","",'tmp４'!O59)</f>
        <v/>
      </c>
      <c r="AF58" s="18">
        <f>IF('tmp４'!T59="","",'tmp４'!T59)</f>
        <v>0</v>
      </c>
      <c r="AG58" s="18">
        <v>0</v>
      </c>
      <c r="AH58" s="18">
        <v>0</v>
      </c>
      <c r="AJ58" s="18">
        <v>57</v>
      </c>
    </row>
    <row r="59" spans="1:36">
      <c r="A59" s="18">
        <f t="shared" si="0"/>
        <v>0</v>
      </c>
      <c r="B59" s="18" t="str">
        <f>'tmp４'!B60</f>
        <v/>
      </c>
      <c r="E59" s="18" t="str">
        <f>'tmp４'!C60</f>
        <v/>
      </c>
      <c r="F59" s="18" t="str">
        <f>'tmp４'!D60</f>
        <v/>
      </c>
      <c r="G59" s="18" t="str">
        <f t="shared" si="1"/>
        <v/>
      </c>
      <c r="H59" s="18" t="str">
        <f>'tmp４'!D60</f>
        <v/>
      </c>
      <c r="I59" s="18" t="str">
        <f t="shared" si="2"/>
        <v/>
      </c>
      <c r="J59" s="18" t="str">
        <f>'tmp４'!E60</f>
        <v/>
      </c>
      <c r="L59" s="18">
        <v>57</v>
      </c>
      <c r="O59" s="18" t="str">
        <f>IF('tmp４'!K60="","",'tmp４'!K60)</f>
        <v/>
      </c>
      <c r="P59" s="18">
        <f>IF('tmp４'!P60="","",'tmp４'!P60)</f>
        <v>0</v>
      </c>
      <c r="Q59" s="18">
        <v>0</v>
      </c>
      <c r="R59" s="18">
        <v>0</v>
      </c>
      <c r="S59" s="18" t="str">
        <f>IF('tmp４'!L60="","",'tmp４'!L60)</f>
        <v/>
      </c>
      <c r="T59" s="18">
        <f>IF('tmp４'!Q60="","",'tmp４'!Q60)</f>
        <v>0</v>
      </c>
      <c r="U59" s="18">
        <v>0</v>
      </c>
      <c r="V59" s="18">
        <v>0</v>
      </c>
      <c r="W59" s="18" t="str">
        <f>IF('tmp４'!M60="","",'tmp４'!M60)</f>
        <v/>
      </c>
      <c r="X59" s="18">
        <f>IF('tmp４'!R60="","",'tmp４'!R60)</f>
        <v>0</v>
      </c>
      <c r="Y59" s="18">
        <v>0</v>
      </c>
      <c r="Z59" s="18">
        <v>0</v>
      </c>
      <c r="AA59" s="18" t="str">
        <f>IF('tmp４'!N60="","",'tmp４'!N60)</f>
        <v/>
      </c>
      <c r="AB59" s="18">
        <f>IF('tmp４'!S60="","",'tmp４'!S60)</f>
        <v>0</v>
      </c>
      <c r="AC59" s="18">
        <v>0</v>
      </c>
      <c r="AD59" s="18">
        <v>0</v>
      </c>
      <c r="AE59" s="18" t="str">
        <f>IF('tmp４'!O60="","",'tmp４'!O60)</f>
        <v/>
      </c>
      <c r="AF59" s="18">
        <f>IF('tmp４'!T60="","",'tmp４'!T60)</f>
        <v>0</v>
      </c>
      <c r="AG59" s="18">
        <v>0</v>
      </c>
      <c r="AH59" s="18">
        <v>0</v>
      </c>
      <c r="AJ59" s="18">
        <v>58</v>
      </c>
    </row>
    <row r="60" spans="1:36">
      <c r="A60" s="18">
        <f t="shared" si="0"/>
        <v>0</v>
      </c>
      <c r="B60" s="18" t="str">
        <f>'tmp４'!B61</f>
        <v/>
      </c>
      <c r="E60" s="18" t="str">
        <f>'tmp４'!C61</f>
        <v/>
      </c>
      <c r="F60" s="18" t="str">
        <f>'tmp４'!D61</f>
        <v/>
      </c>
      <c r="G60" s="18" t="str">
        <f t="shared" si="1"/>
        <v/>
      </c>
      <c r="H60" s="18" t="str">
        <f>'tmp４'!D61</f>
        <v/>
      </c>
      <c r="I60" s="18" t="str">
        <f t="shared" si="2"/>
        <v/>
      </c>
      <c r="J60" s="18" t="str">
        <f>'tmp４'!E61</f>
        <v/>
      </c>
      <c r="L60" s="18">
        <v>58</v>
      </c>
      <c r="O60" s="18" t="str">
        <f>IF('tmp４'!K61="","",'tmp４'!K61)</f>
        <v/>
      </c>
      <c r="P60" s="18">
        <f>IF('tmp４'!P61="","",'tmp４'!P61)</f>
        <v>0</v>
      </c>
      <c r="Q60" s="18">
        <v>0</v>
      </c>
      <c r="R60" s="18">
        <v>0</v>
      </c>
      <c r="S60" s="18" t="str">
        <f>IF('tmp４'!L61="","",'tmp４'!L61)</f>
        <v/>
      </c>
      <c r="T60" s="18">
        <f>IF('tmp４'!Q61="","",'tmp４'!Q61)</f>
        <v>0</v>
      </c>
      <c r="U60" s="18">
        <v>0</v>
      </c>
      <c r="V60" s="18">
        <v>0</v>
      </c>
      <c r="W60" s="18" t="str">
        <f>IF('tmp４'!M61="","",'tmp４'!M61)</f>
        <v/>
      </c>
      <c r="X60" s="18">
        <f>IF('tmp４'!R61="","",'tmp４'!R61)</f>
        <v>0</v>
      </c>
      <c r="Y60" s="18">
        <v>0</v>
      </c>
      <c r="Z60" s="18">
        <v>0</v>
      </c>
      <c r="AA60" s="18" t="str">
        <f>IF('tmp４'!N61="","",'tmp４'!N61)</f>
        <v/>
      </c>
      <c r="AB60" s="18">
        <f>IF('tmp４'!S61="","",'tmp４'!S61)</f>
        <v>0</v>
      </c>
      <c r="AC60" s="18">
        <v>0</v>
      </c>
      <c r="AD60" s="18">
        <v>0</v>
      </c>
      <c r="AE60" s="18" t="str">
        <f>IF('tmp４'!O61="","",'tmp４'!O61)</f>
        <v/>
      </c>
      <c r="AF60" s="18">
        <f>IF('tmp４'!T61="","",'tmp４'!T61)</f>
        <v>0</v>
      </c>
      <c r="AG60" s="18">
        <v>0</v>
      </c>
      <c r="AH60" s="18">
        <v>0</v>
      </c>
      <c r="AJ60" s="18">
        <v>59</v>
      </c>
    </row>
    <row r="61" spans="1:36">
      <c r="A61" s="18">
        <f t="shared" si="0"/>
        <v>0</v>
      </c>
      <c r="B61" s="18" t="str">
        <f>'tmp４'!B62</f>
        <v/>
      </c>
      <c r="E61" s="18" t="str">
        <f>'tmp４'!C62</f>
        <v/>
      </c>
      <c r="F61" s="18" t="str">
        <f>'tmp４'!D62</f>
        <v/>
      </c>
      <c r="G61" s="18" t="str">
        <f t="shared" si="1"/>
        <v/>
      </c>
      <c r="H61" s="18" t="str">
        <f>'tmp４'!D62</f>
        <v/>
      </c>
      <c r="I61" s="18" t="str">
        <f t="shared" si="2"/>
        <v/>
      </c>
      <c r="J61" s="18" t="str">
        <f>'tmp４'!E62</f>
        <v/>
      </c>
      <c r="L61" s="18">
        <v>59</v>
      </c>
      <c r="O61" s="18" t="str">
        <f>IF('tmp４'!K62="","",'tmp４'!K62)</f>
        <v/>
      </c>
      <c r="P61" s="18">
        <f>IF('tmp４'!P62="","",'tmp４'!P62)</f>
        <v>0</v>
      </c>
      <c r="Q61" s="18">
        <v>0</v>
      </c>
      <c r="R61" s="18">
        <v>0</v>
      </c>
      <c r="S61" s="18" t="str">
        <f>IF('tmp４'!L62="","",'tmp４'!L62)</f>
        <v/>
      </c>
      <c r="T61" s="18">
        <f>IF('tmp４'!Q62="","",'tmp４'!Q62)</f>
        <v>0</v>
      </c>
      <c r="U61" s="18">
        <v>0</v>
      </c>
      <c r="V61" s="18">
        <v>0</v>
      </c>
      <c r="W61" s="18" t="str">
        <f>IF('tmp４'!M62="","",'tmp４'!M62)</f>
        <v/>
      </c>
      <c r="X61" s="18">
        <f>IF('tmp４'!R62="","",'tmp４'!R62)</f>
        <v>0</v>
      </c>
      <c r="Y61" s="18">
        <v>0</v>
      </c>
      <c r="Z61" s="18">
        <v>0</v>
      </c>
      <c r="AA61" s="18" t="str">
        <f>IF('tmp４'!N62="","",'tmp４'!N62)</f>
        <v/>
      </c>
      <c r="AB61" s="18">
        <f>IF('tmp４'!S62="","",'tmp４'!S62)</f>
        <v>0</v>
      </c>
      <c r="AC61" s="18">
        <v>0</v>
      </c>
      <c r="AD61" s="18">
        <v>0</v>
      </c>
      <c r="AE61" s="18" t="str">
        <f>IF('tmp４'!O62="","",'tmp４'!O62)</f>
        <v/>
      </c>
      <c r="AF61" s="18">
        <f>IF('tmp４'!T62="","",'tmp４'!T62)</f>
        <v>0</v>
      </c>
      <c r="AG61" s="18">
        <v>0</v>
      </c>
      <c r="AH61" s="18">
        <v>0</v>
      </c>
      <c r="AJ61" s="18">
        <v>60</v>
      </c>
    </row>
    <row r="62" spans="1:36">
      <c r="A62" s="18">
        <f t="shared" si="0"/>
        <v>0</v>
      </c>
      <c r="B62" s="18" t="str">
        <f>'tmp４'!B63</f>
        <v/>
      </c>
      <c r="E62" s="18" t="str">
        <f>'tmp４'!C63</f>
        <v/>
      </c>
      <c r="F62" s="18" t="str">
        <f>'tmp４'!D63</f>
        <v/>
      </c>
      <c r="G62" s="18" t="str">
        <f t="shared" si="1"/>
        <v/>
      </c>
      <c r="H62" s="18" t="str">
        <f>'tmp４'!D63</f>
        <v/>
      </c>
      <c r="I62" s="18" t="str">
        <f t="shared" si="2"/>
        <v/>
      </c>
      <c r="J62" s="18" t="str">
        <f>'tmp４'!E63</f>
        <v/>
      </c>
      <c r="L62" s="18">
        <v>60</v>
      </c>
      <c r="O62" s="18" t="str">
        <f>IF('tmp４'!K63="","",'tmp４'!K63)</f>
        <v/>
      </c>
      <c r="P62" s="18">
        <f>IF('tmp４'!P63="","",'tmp４'!P63)</f>
        <v>0</v>
      </c>
      <c r="Q62" s="18">
        <v>0</v>
      </c>
      <c r="R62" s="18">
        <v>0</v>
      </c>
      <c r="S62" s="18" t="str">
        <f>IF('tmp４'!L63="","",'tmp４'!L63)</f>
        <v/>
      </c>
      <c r="T62" s="18">
        <f>IF('tmp４'!Q63="","",'tmp４'!Q63)</f>
        <v>0</v>
      </c>
      <c r="U62" s="18">
        <v>0</v>
      </c>
      <c r="V62" s="18">
        <v>0</v>
      </c>
      <c r="W62" s="18" t="str">
        <f>IF('tmp４'!M63="","",'tmp４'!M63)</f>
        <v/>
      </c>
      <c r="X62" s="18">
        <f>IF('tmp４'!R63="","",'tmp４'!R63)</f>
        <v>0</v>
      </c>
      <c r="Y62" s="18">
        <v>0</v>
      </c>
      <c r="Z62" s="18">
        <v>0</v>
      </c>
      <c r="AA62" s="18" t="str">
        <f>IF('tmp４'!N63="","",'tmp４'!N63)</f>
        <v/>
      </c>
      <c r="AB62" s="18">
        <f>IF('tmp４'!S63="","",'tmp４'!S63)</f>
        <v>0</v>
      </c>
      <c r="AC62" s="18">
        <v>0</v>
      </c>
      <c r="AD62" s="18">
        <v>0</v>
      </c>
      <c r="AE62" s="18" t="str">
        <f>IF('tmp４'!O63="","",'tmp４'!O63)</f>
        <v/>
      </c>
      <c r="AF62" s="18">
        <f>IF('tmp４'!T63="","",'tmp４'!T63)</f>
        <v>0</v>
      </c>
      <c r="AG62" s="18">
        <v>0</v>
      </c>
      <c r="AH62" s="18">
        <v>0</v>
      </c>
      <c r="AJ62" s="18">
        <v>61</v>
      </c>
    </row>
    <row r="63" spans="1:36">
      <c r="A63" s="18">
        <f t="shared" si="0"/>
        <v>0</v>
      </c>
      <c r="B63" s="18" t="str">
        <f>'tmp４'!B64</f>
        <v/>
      </c>
      <c r="E63" s="18" t="str">
        <f>'tmp４'!C64</f>
        <v/>
      </c>
      <c r="F63" s="18" t="str">
        <f>'tmp４'!D64</f>
        <v/>
      </c>
      <c r="G63" s="18" t="str">
        <f t="shared" si="1"/>
        <v/>
      </c>
      <c r="H63" s="18" t="str">
        <f>'tmp４'!D64</f>
        <v/>
      </c>
      <c r="I63" s="18" t="str">
        <f t="shared" si="2"/>
        <v/>
      </c>
      <c r="J63" s="18" t="str">
        <f>'tmp４'!E64</f>
        <v/>
      </c>
      <c r="L63" s="18">
        <v>61</v>
      </c>
      <c r="O63" s="18" t="str">
        <f>IF('tmp４'!K64="","",'tmp４'!K64)</f>
        <v/>
      </c>
      <c r="P63" s="18">
        <f>IF('tmp４'!P64="","",'tmp４'!P64)</f>
        <v>0</v>
      </c>
      <c r="Q63" s="18">
        <v>0</v>
      </c>
      <c r="R63" s="18">
        <v>0</v>
      </c>
      <c r="S63" s="18" t="str">
        <f>IF('tmp４'!L64="","",'tmp４'!L64)</f>
        <v/>
      </c>
      <c r="T63" s="18">
        <f>IF('tmp４'!Q64="","",'tmp４'!Q64)</f>
        <v>0</v>
      </c>
      <c r="U63" s="18">
        <v>0</v>
      </c>
      <c r="V63" s="18">
        <v>0</v>
      </c>
      <c r="W63" s="18" t="str">
        <f>IF('tmp４'!M64="","",'tmp４'!M64)</f>
        <v/>
      </c>
      <c r="X63" s="18">
        <f>IF('tmp４'!R64="","",'tmp４'!R64)</f>
        <v>0</v>
      </c>
      <c r="Y63" s="18">
        <v>0</v>
      </c>
      <c r="Z63" s="18">
        <v>0</v>
      </c>
      <c r="AA63" s="18" t="str">
        <f>IF('tmp４'!N64="","",'tmp４'!N64)</f>
        <v/>
      </c>
      <c r="AB63" s="18">
        <f>IF('tmp４'!S64="","",'tmp４'!S64)</f>
        <v>0</v>
      </c>
      <c r="AC63" s="18">
        <v>0</v>
      </c>
      <c r="AD63" s="18">
        <v>0</v>
      </c>
      <c r="AE63" s="18" t="str">
        <f>IF('tmp４'!O64="","",'tmp４'!O64)</f>
        <v/>
      </c>
      <c r="AF63" s="18">
        <f>IF('tmp４'!T64="","",'tmp４'!T64)</f>
        <v>0</v>
      </c>
      <c r="AG63" s="18">
        <v>0</v>
      </c>
      <c r="AH63" s="18">
        <v>0</v>
      </c>
      <c r="AJ63" s="18">
        <v>62</v>
      </c>
    </row>
    <row r="64" spans="1:36">
      <c r="A64" s="18">
        <f t="shared" si="0"/>
        <v>0</v>
      </c>
      <c r="B64" s="18" t="str">
        <f>'tmp４'!B65</f>
        <v/>
      </c>
      <c r="E64" s="18" t="str">
        <f>'tmp４'!C65</f>
        <v/>
      </c>
      <c r="F64" s="18" t="str">
        <f>'tmp４'!D65</f>
        <v/>
      </c>
      <c r="G64" s="18" t="str">
        <f t="shared" si="1"/>
        <v/>
      </c>
      <c r="H64" s="18" t="str">
        <f>'tmp４'!D65</f>
        <v/>
      </c>
      <c r="I64" s="18" t="str">
        <f t="shared" si="2"/>
        <v/>
      </c>
      <c r="J64" s="18" t="str">
        <f>'tmp４'!E65</f>
        <v/>
      </c>
      <c r="L64" s="18">
        <v>62</v>
      </c>
      <c r="O64" s="18" t="str">
        <f>IF('tmp４'!K65="","",'tmp４'!K65)</f>
        <v/>
      </c>
      <c r="P64" s="18">
        <f>IF('tmp４'!P65="","",'tmp４'!P65)</f>
        <v>0</v>
      </c>
      <c r="Q64" s="18">
        <v>0</v>
      </c>
      <c r="R64" s="18">
        <v>0</v>
      </c>
      <c r="S64" s="18" t="str">
        <f>IF('tmp４'!L65="","",'tmp４'!L65)</f>
        <v/>
      </c>
      <c r="T64" s="18">
        <f>IF('tmp４'!Q65="","",'tmp４'!Q65)</f>
        <v>0</v>
      </c>
      <c r="U64" s="18">
        <v>0</v>
      </c>
      <c r="V64" s="18">
        <v>0</v>
      </c>
      <c r="W64" s="18" t="str">
        <f>IF('tmp４'!M65="","",'tmp４'!M65)</f>
        <v/>
      </c>
      <c r="X64" s="18">
        <f>IF('tmp４'!R65="","",'tmp４'!R65)</f>
        <v>0</v>
      </c>
      <c r="Y64" s="18">
        <v>0</v>
      </c>
      <c r="Z64" s="18">
        <v>0</v>
      </c>
      <c r="AA64" s="18" t="str">
        <f>IF('tmp４'!N65="","",'tmp４'!N65)</f>
        <v/>
      </c>
      <c r="AB64" s="18">
        <f>IF('tmp４'!S65="","",'tmp４'!S65)</f>
        <v>0</v>
      </c>
      <c r="AC64" s="18">
        <v>0</v>
      </c>
      <c r="AD64" s="18">
        <v>0</v>
      </c>
      <c r="AE64" s="18" t="str">
        <f>IF('tmp４'!O65="","",'tmp４'!O65)</f>
        <v/>
      </c>
      <c r="AF64" s="18">
        <f>IF('tmp４'!T65="","",'tmp４'!T65)</f>
        <v>0</v>
      </c>
      <c r="AG64" s="18">
        <v>0</v>
      </c>
      <c r="AH64" s="18">
        <v>0</v>
      </c>
      <c r="AJ64" s="18">
        <v>63</v>
      </c>
    </row>
    <row r="65" spans="1:36">
      <c r="A65" s="18">
        <f t="shared" si="0"/>
        <v>0</v>
      </c>
      <c r="B65" s="18" t="str">
        <f>'tmp４'!B66</f>
        <v/>
      </c>
      <c r="E65" s="18" t="str">
        <f>'tmp４'!C66</f>
        <v/>
      </c>
      <c r="F65" s="18" t="str">
        <f>'tmp４'!D66</f>
        <v/>
      </c>
      <c r="G65" s="18" t="str">
        <f t="shared" si="1"/>
        <v/>
      </c>
      <c r="H65" s="18" t="str">
        <f>'tmp４'!D66</f>
        <v/>
      </c>
      <c r="I65" s="18" t="str">
        <f t="shared" si="2"/>
        <v/>
      </c>
      <c r="J65" s="18" t="str">
        <f>'tmp４'!E66</f>
        <v/>
      </c>
      <c r="L65" s="18">
        <v>63</v>
      </c>
      <c r="O65" s="18" t="str">
        <f>IF('tmp４'!K66="","",'tmp４'!K66)</f>
        <v/>
      </c>
      <c r="P65" s="18">
        <f>IF('tmp４'!P66="","",'tmp４'!P66)</f>
        <v>0</v>
      </c>
      <c r="Q65" s="18">
        <v>0</v>
      </c>
      <c r="R65" s="18">
        <v>0</v>
      </c>
      <c r="S65" s="18" t="str">
        <f>IF('tmp４'!L66="","",'tmp４'!L66)</f>
        <v/>
      </c>
      <c r="T65" s="18">
        <f>IF('tmp４'!Q66="","",'tmp４'!Q66)</f>
        <v>0</v>
      </c>
      <c r="U65" s="18">
        <v>0</v>
      </c>
      <c r="V65" s="18">
        <v>0</v>
      </c>
      <c r="W65" s="18" t="str">
        <f>IF('tmp４'!M66="","",'tmp４'!M66)</f>
        <v/>
      </c>
      <c r="X65" s="18">
        <f>IF('tmp４'!R66="","",'tmp４'!R66)</f>
        <v>0</v>
      </c>
      <c r="Y65" s="18">
        <v>0</v>
      </c>
      <c r="Z65" s="18">
        <v>0</v>
      </c>
      <c r="AA65" s="18" t="str">
        <f>IF('tmp４'!N66="","",'tmp４'!N66)</f>
        <v/>
      </c>
      <c r="AB65" s="18">
        <f>IF('tmp４'!S66="","",'tmp４'!S66)</f>
        <v>0</v>
      </c>
      <c r="AC65" s="18">
        <v>0</v>
      </c>
      <c r="AD65" s="18">
        <v>0</v>
      </c>
      <c r="AE65" s="18" t="str">
        <f>IF('tmp４'!O66="","",'tmp４'!O66)</f>
        <v/>
      </c>
      <c r="AF65" s="18">
        <f>IF('tmp４'!T66="","",'tmp４'!T66)</f>
        <v>0</v>
      </c>
      <c r="AG65" s="18">
        <v>0</v>
      </c>
      <c r="AH65" s="18">
        <v>0</v>
      </c>
      <c r="AJ65" s="18">
        <v>64</v>
      </c>
    </row>
    <row r="66" spans="1:36">
      <c r="A66" s="18">
        <f t="shared" si="0"/>
        <v>0</v>
      </c>
      <c r="B66" s="18" t="str">
        <f>'tmp４'!B67</f>
        <v/>
      </c>
      <c r="E66" s="18" t="str">
        <f>'tmp４'!C67</f>
        <v/>
      </c>
      <c r="F66" s="18" t="str">
        <f>'tmp４'!D67</f>
        <v/>
      </c>
      <c r="G66" s="18" t="str">
        <f t="shared" si="1"/>
        <v/>
      </c>
      <c r="H66" s="18" t="str">
        <f>'tmp４'!D67</f>
        <v/>
      </c>
      <c r="I66" s="18" t="str">
        <f t="shared" si="2"/>
        <v/>
      </c>
      <c r="J66" s="18" t="str">
        <f>'tmp４'!E67</f>
        <v/>
      </c>
      <c r="L66" s="18">
        <v>64</v>
      </c>
      <c r="O66" s="18" t="str">
        <f>IF('tmp４'!K67="","",'tmp４'!K67)</f>
        <v/>
      </c>
      <c r="P66" s="18">
        <f>IF('tmp４'!P67="","",'tmp４'!P67)</f>
        <v>0</v>
      </c>
      <c r="Q66" s="18">
        <v>0</v>
      </c>
      <c r="R66" s="18">
        <v>0</v>
      </c>
      <c r="S66" s="18" t="str">
        <f>IF('tmp４'!L67="","",'tmp４'!L67)</f>
        <v/>
      </c>
      <c r="T66" s="18">
        <f>IF('tmp４'!Q67="","",'tmp４'!Q67)</f>
        <v>0</v>
      </c>
      <c r="U66" s="18">
        <v>0</v>
      </c>
      <c r="V66" s="18">
        <v>0</v>
      </c>
      <c r="W66" s="18" t="str">
        <f>IF('tmp４'!M67="","",'tmp４'!M67)</f>
        <v/>
      </c>
      <c r="X66" s="18">
        <f>IF('tmp４'!R67="","",'tmp４'!R67)</f>
        <v>0</v>
      </c>
      <c r="Y66" s="18">
        <v>0</v>
      </c>
      <c r="Z66" s="18">
        <v>0</v>
      </c>
      <c r="AA66" s="18" t="str">
        <f>IF('tmp４'!N67="","",'tmp４'!N67)</f>
        <v/>
      </c>
      <c r="AB66" s="18">
        <f>IF('tmp４'!S67="","",'tmp４'!S67)</f>
        <v>0</v>
      </c>
      <c r="AC66" s="18">
        <v>0</v>
      </c>
      <c r="AD66" s="18">
        <v>0</v>
      </c>
      <c r="AE66" s="18" t="str">
        <f>IF('tmp４'!O67="","",'tmp４'!O67)</f>
        <v/>
      </c>
      <c r="AF66" s="18">
        <f>IF('tmp４'!T67="","",'tmp４'!T67)</f>
        <v>0</v>
      </c>
      <c r="AG66" s="18">
        <v>0</v>
      </c>
      <c r="AH66" s="18">
        <v>0</v>
      </c>
      <c r="AJ66" s="18">
        <v>65</v>
      </c>
    </row>
    <row r="67" spans="1:36">
      <c r="A67" s="18">
        <f t="shared" ref="A67:A130" si="3">COUNT(E67)</f>
        <v>0</v>
      </c>
      <c r="B67" s="18" t="str">
        <f>'tmp４'!B68</f>
        <v/>
      </c>
      <c r="E67" s="18" t="str">
        <f>'tmp４'!C68</f>
        <v/>
      </c>
      <c r="F67" s="18" t="str">
        <f>'tmp４'!D68</f>
        <v/>
      </c>
      <c r="G67" s="18" t="str">
        <f t="shared" ref="G67:G130" si="4">IF(E67="","",VLOOKUP(E67,一覧範囲,8,FALSE))</f>
        <v/>
      </c>
      <c r="H67" s="18" t="str">
        <f>'tmp４'!D68</f>
        <v/>
      </c>
      <c r="I67" s="18" t="str">
        <f t="shared" ref="I67:I130" si="5">IF(E67="","",2)</f>
        <v/>
      </c>
      <c r="J67" s="18" t="str">
        <f>'tmp４'!E68</f>
        <v/>
      </c>
      <c r="L67" s="18">
        <v>65</v>
      </c>
      <c r="O67" s="18" t="str">
        <f>IF('tmp４'!K68="","",'tmp４'!K68)</f>
        <v/>
      </c>
      <c r="P67" s="18">
        <f>IF('tmp４'!P68="","",'tmp４'!P68)</f>
        <v>0</v>
      </c>
      <c r="Q67" s="18">
        <v>0</v>
      </c>
      <c r="R67" s="18">
        <v>0</v>
      </c>
      <c r="S67" s="18" t="str">
        <f>IF('tmp４'!L68="","",'tmp４'!L68)</f>
        <v/>
      </c>
      <c r="T67" s="18">
        <f>IF('tmp４'!Q68="","",'tmp４'!Q68)</f>
        <v>0</v>
      </c>
      <c r="U67" s="18">
        <v>0</v>
      </c>
      <c r="V67" s="18">
        <v>0</v>
      </c>
      <c r="W67" s="18" t="str">
        <f>IF('tmp４'!M68="","",'tmp４'!M68)</f>
        <v/>
      </c>
      <c r="X67" s="18">
        <f>IF('tmp４'!R68="","",'tmp４'!R68)</f>
        <v>0</v>
      </c>
      <c r="Y67" s="18">
        <v>0</v>
      </c>
      <c r="Z67" s="18">
        <v>0</v>
      </c>
      <c r="AA67" s="18" t="str">
        <f>IF('tmp４'!N68="","",'tmp４'!N68)</f>
        <v/>
      </c>
      <c r="AB67" s="18">
        <f>IF('tmp４'!S68="","",'tmp４'!S68)</f>
        <v>0</v>
      </c>
      <c r="AC67" s="18">
        <v>0</v>
      </c>
      <c r="AD67" s="18">
        <v>0</v>
      </c>
      <c r="AE67" s="18" t="str">
        <f>IF('tmp４'!O68="","",'tmp４'!O68)</f>
        <v/>
      </c>
      <c r="AF67" s="18">
        <f>IF('tmp４'!T68="","",'tmp４'!T68)</f>
        <v>0</v>
      </c>
      <c r="AG67" s="18">
        <v>0</v>
      </c>
      <c r="AH67" s="18">
        <v>0</v>
      </c>
      <c r="AJ67" s="18">
        <v>66</v>
      </c>
    </row>
    <row r="68" spans="1:36">
      <c r="A68" s="18">
        <f t="shared" si="3"/>
        <v>0</v>
      </c>
      <c r="B68" s="18" t="str">
        <f>'tmp４'!B69</f>
        <v/>
      </c>
      <c r="E68" s="18" t="str">
        <f>'tmp４'!C69</f>
        <v/>
      </c>
      <c r="F68" s="18" t="str">
        <f>'tmp４'!D69</f>
        <v/>
      </c>
      <c r="G68" s="18" t="str">
        <f t="shared" si="4"/>
        <v/>
      </c>
      <c r="H68" s="18" t="str">
        <f>'tmp４'!D69</f>
        <v/>
      </c>
      <c r="I68" s="18" t="str">
        <f t="shared" si="5"/>
        <v/>
      </c>
      <c r="J68" s="18" t="str">
        <f>'tmp４'!E69</f>
        <v/>
      </c>
      <c r="L68" s="18">
        <v>66</v>
      </c>
      <c r="O68" s="18" t="str">
        <f>IF('tmp４'!K69="","",'tmp４'!K69)</f>
        <v/>
      </c>
      <c r="P68" s="18">
        <f>IF('tmp４'!P69="","",'tmp４'!P69)</f>
        <v>0</v>
      </c>
      <c r="Q68" s="18">
        <v>0</v>
      </c>
      <c r="R68" s="18">
        <v>0</v>
      </c>
      <c r="S68" s="18" t="str">
        <f>IF('tmp４'!L69="","",'tmp４'!L69)</f>
        <v/>
      </c>
      <c r="T68" s="18">
        <f>IF('tmp４'!Q69="","",'tmp４'!Q69)</f>
        <v>0</v>
      </c>
      <c r="U68" s="18">
        <v>0</v>
      </c>
      <c r="V68" s="18">
        <v>0</v>
      </c>
      <c r="W68" s="18" t="str">
        <f>IF('tmp４'!M69="","",'tmp４'!M69)</f>
        <v/>
      </c>
      <c r="X68" s="18">
        <f>IF('tmp４'!R69="","",'tmp４'!R69)</f>
        <v>0</v>
      </c>
      <c r="Y68" s="18">
        <v>0</v>
      </c>
      <c r="Z68" s="18">
        <v>0</v>
      </c>
      <c r="AA68" s="18" t="str">
        <f>IF('tmp４'!N69="","",'tmp４'!N69)</f>
        <v/>
      </c>
      <c r="AB68" s="18">
        <f>IF('tmp４'!S69="","",'tmp４'!S69)</f>
        <v>0</v>
      </c>
      <c r="AC68" s="18">
        <v>0</v>
      </c>
      <c r="AD68" s="18">
        <v>0</v>
      </c>
      <c r="AE68" s="18" t="str">
        <f>IF('tmp４'!O69="","",'tmp４'!O69)</f>
        <v/>
      </c>
      <c r="AF68" s="18">
        <f>IF('tmp４'!T69="","",'tmp４'!T69)</f>
        <v>0</v>
      </c>
      <c r="AG68" s="18">
        <v>0</v>
      </c>
      <c r="AH68" s="18">
        <v>0</v>
      </c>
      <c r="AJ68" s="18">
        <v>67</v>
      </c>
    </row>
    <row r="69" spans="1:36">
      <c r="A69" s="18">
        <f t="shared" si="3"/>
        <v>0</v>
      </c>
      <c r="B69" s="18" t="str">
        <f>'tmp４'!B70</f>
        <v/>
      </c>
      <c r="E69" s="18" t="str">
        <f>'tmp４'!C70</f>
        <v/>
      </c>
      <c r="F69" s="18" t="str">
        <f>'tmp４'!D70</f>
        <v/>
      </c>
      <c r="G69" s="18" t="str">
        <f t="shared" si="4"/>
        <v/>
      </c>
      <c r="H69" s="18" t="str">
        <f>'tmp４'!D70</f>
        <v/>
      </c>
      <c r="I69" s="18" t="str">
        <f t="shared" si="5"/>
        <v/>
      </c>
      <c r="J69" s="18" t="str">
        <f>'tmp４'!E70</f>
        <v/>
      </c>
      <c r="L69" s="18">
        <v>67</v>
      </c>
      <c r="O69" s="18" t="str">
        <f>IF('tmp４'!K70="","",'tmp４'!K70)</f>
        <v/>
      </c>
      <c r="P69" s="18">
        <f>IF('tmp４'!P70="","",'tmp４'!P70)</f>
        <v>0</v>
      </c>
      <c r="Q69" s="18">
        <v>0</v>
      </c>
      <c r="R69" s="18">
        <v>0</v>
      </c>
      <c r="S69" s="18" t="str">
        <f>IF('tmp４'!L70="","",'tmp４'!L70)</f>
        <v/>
      </c>
      <c r="T69" s="18">
        <f>IF('tmp４'!Q70="","",'tmp４'!Q70)</f>
        <v>0</v>
      </c>
      <c r="U69" s="18">
        <v>0</v>
      </c>
      <c r="V69" s="18">
        <v>0</v>
      </c>
      <c r="W69" s="18" t="str">
        <f>IF('tmp４'!M70="","",'tmp４'!M70)</f>
        <v/>
      </c>
      <c r="X69" s="18">
        <f>IF('tmp４'!R70="","",'tmp４'!R70)</f>
        <v>0</v>
      </c>
      <c r="Y69" s="18">
        <v>0</v>
      </c>
      <c r="Z69" s="18">
        <v>0</v>
      </c>
      <c r="AA69" s="18" t="str">
        <f>IF('tmp４'!N70="","",'tmp４'!N70)</f>
        <v/>
      </c>
      <c r="AB69" s="18">
        <f>IF('tmp４'!S70="","",'tmp４'!S70)</f>
        <v>0</v>
      </c>
      <c r="AC69" s="18">
        <v>0</v>
      </c>
      <c r="AD69" s="18">
        <v>0</v>
      </c>
      <c r="AE69" s="18" t="str">
        <f>IF('tmp４'!O70="","",'tmp４'!O70)</f>
        <v/>
      </c>
      <c r="AF69" s="18">
        <f>IF('tmp４'!T70="","",'tmp４'!T70)</f>
        <v>0</v>
      </c>
      <c r="AG69" s="18">
        <v>0</v>
      </c>
      <c r="AH69" s="18">
        <v>0</v>
      </c>
      <c r="AJ69" s="18">
        <v>68</v>
      </c>
    </row>
    <row r="70" spans="1:36">
      <c r="A70" s="18">
        <f t="shared" si="3"/>
        <v>0</v>
      </c>
      <c r="B70" s="18" t="str">
        <f>'tmp４'!B71</f>
        <v/>
      </c>
      <c r="E70" s="18" t="str">
        <f>'tmp４'!C71</f>
        <v/>
      </c>
      <c r="F70" s="18" t="str">
        <f>'tmp４'!D71</f>
        <v/>
      </c>
      <c r="G70" s="18" t="str">
        <f t="shared" si="4"/>
        <v/>
      </c>
      <c r="H70" s="18" t="str">
        <f>'tmp４'!D71</f>
        <v/>
      </c>
      <c r="I70" s="18" t="str">
        <f t="shared" si="5"/>
        <v/>
      </c>
      <c r="J70" s="18" t="str">
        <f>'tmp４'!E71</f>
        <v/>
      </c>
      <c r="L70" s="18">
        <v>68</v>
      </c>
      <c r="O70" s="18" t="str">
        <f>IF('tmp４'!K71="","",'tmp４'!K71)</f>
        <v/>
      </c>
      <c r="P70" s="18">
        <f>IF('tmp４'!P71="","",'tmp４'!P71)</f>
        <v>0</v>
      </c>
      <c r="Q70" s="18">
        <v>0</v>
      </c>
      <c r="R70" s="18">
        <v>0</v>
      </c>
      <c r="S70" s="18" t="str">
        <f>IF('tmp４'!L71="","",'tmp４'!L71)</f>
        <v/>
      </c>
      <c r="T70" s="18">
        <f>IF('tmp４'!Q71="","",'tmp４'!Q71)</f>
        <v>0</v>
      </c>
      <c r="U70" s="18">
        <v>0</v>
      </c>
      <c r="V70" s="18">
        <v>0</v>
      </c>
      <c r="W70" s="18" t="str">
        <f>IF('tmp４'!M71="","",'tmp４'!M71)</f>
        <v/>
      </c>
      <c r="X70" s="18">
        <f>IF('tmp４'!R71="","",'tmp４'!R71)</f>
        <v>0</v>
      </c>
      <c r="Y70" s="18">
        <v>0</v>
      </c>
      <c r="Z70" s="18">
        <v>0</v>
      </c>
      <c r="AA70" s="18" t="str">
        <f>IF('tmp４'!N71="","",'tmp４'!N71)</f>
        <v/>
      </c>
      <c r="AB70" s="18">
        <f>IF('tmp４'!S71="","",'tmp４'!S71)</f>
        <v>0</v>
      </c>
      <c r="AC70" s="18">
        <v>0</v>
      </c>
      <c r="AD70" s="18">
        <v>0</v>
      </c>
      <c r="AE70" s="18" t="str">
        <f>IF('tmp４'!O71="","",'tmp４'!O71)</f>
        <v/>
      </c>
      <c r="AF70" s="18">
        <f>IF('tmp４'!T71="","",'tmp４'!T71)</f>
        <v>0</v>
      </c>
      <c r="AG70" s="18">
        <v>0</v>
      </c>
      <c r="AH70" s="18">
        <v>0</v>
      </c>
      <c r="AJ70" s="18">
        <v>69</v>
      </c>
    </row>
    <row r="71" spans="1:36">
      <c r="A71" s="18">
        <f t="shared" si="3"/>
        <v>0</v>
      </c>
      <c r="B71" s="18" t="str">
        <f>'tmp４'!B72</f>
        <v/>
      </c>
      <c r="E71" s="18" t="str">
        <f>'tmp４'!C72</f>
        <v/>
      </c>
      <c r="F71" s="18" t="str">
        <f>'tmp４'!D72</f>
        <v/>
      </c>
      <c r="G71" s="18" t="str">
        <f t="shared" si="4"/>
        <v/>
      </c>
      <c r="H71" s="18" t="str">
        <f>'tmp４'!D72</f>
        <v/>
      </c>
      <c r="I71" s="18" t="str">
        <f t="shared" si="5"/>
        <v/>
      </c>
      <c r="J71" s="18" t="str">
        <f>'tmp４'!E72</f>
        <v/>
      </c>
      <c r="L71" s="18">
        <v>69</v>
      </c>
      <c r="O71" s="18" t="str">
        <f>IF('tmp４'!K72="","",'tmp４'!K72)</f>
        <v/>
      </c>
      <c r="P71" s="18">
        <f>IF('tmp４'!P72="","",'tmp４'!P72)</f>
        <v>0</v>
      </c>
      <c r="Q71" s="18">
        <v>0</v>
      </c>
      <c r="R71" s="18">
        <v>0</v>
      </c>
      <c r="S71" s="18" t="str">
        <f>IF('tmp４'!L72="","",'tmp４'!L72)</f>
        <v/>
      </c>
      <c r="T71" s="18">
        <f>IF('tmp４'!Q72="","",'tmp４'!Q72)</f>
        <v>0</v>
      </c>
      <c r="U71" s="18">
        <v>0</v>
      </c>
      <c r="V71" s="18">
        <v>0</v>
      </c>
      <c r="W71" s="18" t="str">
        <f>IF('tmp４'!M72="","",'tmp４'!M72)</f>
        <v/>
      </c>
      <c r="X71" s="18">
        <f>IF('tmp４'!R72="","",'tmp４'!R72)</f>
        <v>0</v>
      </c>
      <c r="Y71" s="18">
        <v>0</v>
      </c>
      <c r="Z71" s="18">
        <v>0</v>
      </c>
      <c r="AA71" s="18" t="str">
        <f>IF('tmp４'!N72="","",'tmp４'!N72)</f>
        <v/>
      </c>
      <c r="AB71" s="18">
        <f>IF('tmp４'!S72="","",'tmp４'!S72)</f>
        <v>0</v>
      </c>
      <c r="AC71" s="18">
        <v>0</v>
      </c>
      <c r="AD71" s="18">
        <v>0</v>
      </c>
      <c r="AE71" s="18" t="str">
        <f>IF('tmp４'!O72="","",'tmp４'!O72)</f>
        <v/>
      </c>
      <c r="AF71" s="18">
        <f>IF('tmp４'!T72="","",'tmp４'!T72)</f>
        <v>0</v>
      </c>
      <c r="AG71" s="18">
        <v>0</v>
      </c>
      <c r="AH71" s="18">
        <v>0</v>
      </c>
      <c r="AJ71" s="18">
        <v>70</v>
      </c>
    </row>
    <row r="72" spans="1:36">
      <c r="A72" s="18">
        <f t="shared" si="3"/>
        <v>0</v>
      </c>
      <c r="B72" s="18" t="str">
        <f>'tmp４'!B73</f>
        <v/>
      </c>
      <c r="E72" s="18" t="str">
        <f>'tmp４'!C73</f>
        <v/>
      </c>
      <c r="F72" s="18" t="str">
        <f>'tmp４'!D73</f>
        <v/>
      </c>
      <c r="G72" s="18" t="str">
        <f t="shared" si="4"/>
        <v/>
      </c>
      <c r="H72" s="18" t="str">
        <f>'tmp４'!D73</f>
        <v/>
      </c>
      <c r="I72" s="18" t="str">
        <f t="shared" si="5"/>
        <v/>
      </c>
      <c r="J72" s="18" t="str">
        <f>'tmp４'!E73</f>
        <v/>
      </c>
      <c r="L72" s="18">
        <v>70</v>
      </c>
      <c r="O72" s="18" t="str">
        <f>IF('tmp４'!K73="","",'tmp４'!K73)</f>
        <v/>
      </c>
      <c r="P72" s="18">
        <f>IF('tmp４'!P73="","",'tmp４'!P73)</f>
        <v>0</v>
      </c>
      <c r="Q72" s="18">
        <v>0</v>
      </c>
      <c r="R72" s="18">
        <v>0</v>
      </c>
      <c r="S72" s="18" t="str">
        <f>IF('tmp４'!L73="","",'tmp４'!L73)</f>
        <v/>
      </c>
      <c r="T72" s="18">
        <f>IF('tmp４'!Q73="","",'tmp４'!Q73)</f>
        <v>0</v>
      </c>
      <c r="U72" s="18">
        <v>0</v>
      </c>
      <c r="V72" s="18">
        <v>0</v>
      </c>
      <c r="W72" s="18" t="str">
        <f>IF('tmp４'!M73="","",'tmp４'!M73)</f>
        <v/>
      </c>
      <c r="X72" s="18">
        <f>IF('tmp４'!R73="","",'tmp４'!R73)</f>
        <v>0</v>
      </c>
      <c r="Y72" s="18">
        <v>0</v>
      </c>
      <c r="Z72" s="18">
        <v>0</v>
      </c>
      <c r="AA72" s="18" t="str">
        <f>IF('tmp４'!N73="","",'tmp４'!N73)</f>
        <v/>
      </c>
      <c r="AB72" s="18">
        <f>IF('tmp４'!S73="","",'tmp４'!S73)</f>
        <v>0</v>
      </c>
      <c r="AC72" s="18">
        <v>0</v>
      </c>
      <c r="AD72" s="18">
        <v>0</v>
      </c>
      <c r="AE72" s="18" t="str">
        <f>IF('tmp４'!O73="","",'tmp４'!O73)</f>
        <v/>
      </c>
      <c r="AF72" s="18">
        <f>IF('tmp４'!T73="","",'tmp４'!T73)</f>
        <v>0</v>
      </c>
      <c r="AG72" s="18">
        <v>0</v>
      </c>
      <c r="AH72" s="18">
        <v>0</v>
      </c>
      <c r="AJ72" s="18">
        <v>71</v>
      </c>
    </row>
    <row r="73" spans="1:36">
      <c r="A73" s="18">
        <f t="shared" si="3"/>
        <v>0</v>
      </c>
      <c r="B73" s="18" t="str">
        <f>'tmp４'!B74</f>
        <v/>
      </c>
      <c r="E73" s="18" t="str">
        <f>'tmp４'!C74</f>
        <v/>
      </c>
      <c r="F73" s="18" t="str">
        <f>'tmp４'!D74</f>
        <v/>
      </c>
      <c r="G73" s="18" t="str">
        <f t="shared" si="4"/>
        <v/>
      </c>
      <c r="H73" s="18" t="str">
        <f>'tmp４'!D74</f>
        <v/>
      </c>
      <c r="I73" s="18" t="str">
        <f t="shared" si="5"/>
        <v/>
      </c>
      <c r="J73" s="18" t="str">
        <f>'tmp４'!E74</f>
        <v/>
      </c>
      <c r="L73" s="18">
        <v>71</v>
      </c>
      <c r="O73" s="18" t="str">
        <f>IF('tmp４'!K74="","",'tmp４'!K74)</f>
        <v/>
      </c>
      <c r="P73" s="18">
        <f>IF('tmp４'!P74="","",'tmp４'!P74)</f>
        <v>0</v>
      </c>
      <c r="Q73" s="18">
        <v>0</v>
      </c>
      <c r="R73" s="18">
        <v>0</v>
      </c>
      <c r="S73" s="18" t="str">
        <f>IF('tmp４'!L74="","",'tmp４'!L74)</f>
        <v/>
      </c>
      <c r="T73" s="18">
        <f>IF('tmp４'!Q74="","",'tmp４'!Q74)</f>
        <v>0</v>
      </c>
      <c r="U73" s="18">
        <v>0</v>
      </c>
      <c r="V73" s="18">
        <v>0</v>
      </c>
      <c r="W73" s="18" t="str">
        <f>IF('tmp４'!M74="","",'tmp４'!M74)</f>
        <v/>
      </c>
      <c r="X73" s="18">
        <f>IF('tmp４'!R74="","",'tmp４'!R74)</f>
        <v>0</v>
      </c>
      <c r="Y73" s="18">
        <v>0</v>
      </c>
      <c r="Z73" s="18">
        <v>0</v>
      </c>
      <c r="AA73" s="18" t="str">
        <f>IF('tmp４'!N74="","",'tmp４'!N74)</f>
        <v/>
      </c>
      <c r="AB73" s="18">
        <f>IF('tmp４'!S74="","",'tmp４'!S74)</f>
        <v>0</v>
      </c>
      <c r="AC73" s="18">
        <v>0</v>
      </c>
      <c r="AD73" s="18">
        <v>0</v>
      </c>
      <c r="AE73" s="18" t="str">
        <f>IF('tmp４'!O74="","",'tmp４'!O74)</f>
        <v/>
      </c>
      <c r="AF73" s="18">
        <f>IF('tmp４'!T74="","",'tmp４'!T74)</f>
        <v>0</v>
      </c>
      <c r="AG73" s="18">
        <v>0</v>
      </c>
      <c r="AH73" s="18">
        <v>0</v>
      </c>
      <c r="AJ73" s="18">
        <v>72</v>
      </c>
    </row>
    <row r="74" spans="1:36">
      <c r="A74" s="18">
        <f t="shared" si="3"/>
        <v>0</v>
      </c>
      <c r="B74" s="18" t="str">
        <f>'tmp４'!B75</f>
        <v/>
      </c>
      <c r="E74" s="18" t="str">
        <f>'tmp４'!C75</f>
        <v/>
      </c>
      <c r="F74" s="18" t="str">
        <f>'tmp４'!D75</f>
        <v/>
      </c>
      <c r="G74" s="18" t="str">
        <f t="shared" si="4"/>
        <v/>
      </c>
      <c r="H74" s="18" t="str">
        <f>'tmp４'!D75</f>
        <v/>
      </c>
      <c r="I74" s="18" t="str">
        <f t="shared" si="5"/>
        <v/>
      </c>
      <c r="J74" s="18" t="str">
        <f>'tmp４'!E75</f>
        <v/>
      </c>
      <c r="L74" s="18">
        <v>72</v>
      </c>
      <c r="O74" s="18" t="str">
        <f>IF('tmp４'!K75="","",'tmp４'!K75)</f>
        <v/>
      </c>
      <c r="P74" s="18">
        <f>IF('tmp４'!P75="","",'tmp４'!P75)</f>
        <v>0</v>
      </c>
      <c r="Q74" s="18">
        <v>0</v>
      </c>
      <c r="R74" s="18">
        <v>0</v>
      </c>
      <c r="S74" s="18" t="str">
        <f>IF('tmp４'!L75="","",'tmp４'!L75)</f>
        <v/>
      </c>
      <c r="T74" s="18">
        <f>IF('tmp４'!Q75="","",'tmp４'!Q75)</f>
        <v>0</v>
      </c>
      <c r="U74" s="18">
        <v>0</v>
      </c>
      <c r="V74" s="18">
        <v>0</v>
      </c>
      <c r="W74" s="18" t="str">
        <f>IF('tmp４'!M75="","",'tmp４'!M75)</f>
        <v/>
      </c>
      <c r="X74" s="18">
        <f>IF('tmp４'!R75="","",'tmp４'!R75)</f>
        <v>0</v>
      </c>
      <c r="Y74" s="18">
        <v>0</v>
      </c>
      <c r="Z74" s="18">
        <v>0</v>
      </c>
      <c r="AA74" s="18" t="str">
        <f>IF('tmp４'!N75="","",'tmp４'!N75)</f>
        <v/>
      </c>
      <c r="AB74" s="18">
        <f>IF('tmp４'!S75="","",'tmp４'!S75)</f>
        <v>0</v>
      </c>
      <c r="AC74" s="18">
        <v>0</v>
      </c>
      <c r="AD74" s="18">
        <v>0</v>
      </c>
      <c r="AE74" s="18" t="str">
        <f>IF('tmp４'!O75="","",'tmp４'!O75)</f>
        <v/>
      </c>
      <c r="AF74" s="18">
        <f>IF('tmp４'!T75="","",'tmp４'!T75)</f>
        <v>0</v>
      </c>
      <c r="AG74" s="18">
        <v>0</v>
      </c>
      <c r="AH74" s="18">
        <v>0</v>
      </c>
      <c r="AJ74" s="18">
        <v>73</v>
      </c>
    </row>
    <row r="75" spans="1:36">
      <c r="A75" s="18">
        <f t="shared" si="3"/>
        <v>0</v>
      </c>
      <c r="B75" s="18" t="str">
        <f>'tmp４'!B76</f>
        <v/>
      </c>
      <c r="E75" s="18" t="str">
        <f>'tmp４'!C76</f>
        <v/>
      </c>
      <c r="F75" s="18" t="str">
        <f>'tmp４'!D76</f>
        <v/>
      </c>
      <c r="G75" s="18" t="str">
        <f t="shared" si="4"/>
        <v/>
      </c>
      <c r="H75" s="18" t="str">
        <f>'tmp４'!D76</f>
        <v/>
      </c>
      <c r="I75" s="18" t="str">
        <f t="shared" si="5"/>
        <v/>
      </c>
      <c r="J75" s="18" t="str">
        <f>'tmp４'!E76</f>
        <v/>
      </c>
      <c r="L75" s="18">
        <v>73</v>
      </c>
      <c r="O75" s="18" t="str">
        <f>IF('tmp４'!K76="","",'tmp４'!K76)</f>
        <v/>
      </c>
      <c r="P75" s="18">
        <f>IF('tmp４'!P76="","",'tmp４'!P76)</f>
        <v>0</v>
      </c>
      <c r="Q75" s="18">
        <v>0</v>
      </c>
      <c r="R75" s="18">
        <v>0</v>
      </c>
      <c r="S75" s="18" t="str">
        <f>IF('tmp４'!L76="","",'tmp４'!L76)</f>
        <v/>
      </c>
      <c r="T75" s="18">
        <f>IF('tmp４'!Q76="","",'tmp４'!Q76)</f>
        <v>0</v>
      </c>
      <c r="U75" s="18">
        <v>0</v>
      </c>
      <c r="V75" s="18">
        <v>0</v>
      </c>
      <c r="W75" s="18" t="str">
        <f>IF('tmp４'!M76="","",'tmp４'!M76)</f>
        <v/>
      </c>
      <c r="X75" s="18">
        <f>IF('tmp４'!R76="","",'tmp４'!R76)</f>
        <v>0</v>
      </c>
      <c r="Y75" s="18">
        <v>0</v>
      </c>
      <c r="Z75" s="18">
        <v>0</v>
      </c>
      <c r="AA75" s="18" t="str">
        <f>IF('tmp４'!N76="","",'tmp４'!N76)</f>
        <v/>
      </c>
      <c r="AB75" s="18">
        <f>IF('tmp４'!S76="","",'tmp４'!S76)</f>
        <v>0</v>
      </c>
      <c r="AC75" s="18">
        <v>0</v>
      </c>
      <c r="AD75" s="18">
        <v>0</v>
      </c>
      <c r="AE75" s="18" t="str">
        <f>IF('tmp４'!O76="","",'tmp４'!O76)</f>
        <v/>
      </c>
      <c r="AF75" s="18">
        <f>IF('tmp４'!T76="","",'tmp４'!T76)</f>
        <v>0</v>
      </c>
      <c r="AG75" s="18">
        <v>0</v>
      </c>
      <c r="AH75" s="18">
        <v>0</v>
      </c>
      <c r="AJ75" s="18">
        <v>74</v>
      </c>
    </row>
    <row r="76" spans="1:36">
      <c r="A76" s="18">
        <f t="shared" si="3"/>
        <v>0</v>
      </c>
      <c r="B76" s="18" t="str">
        <f>'tmp４'!B77</f>
        <v/>
      </c>
      <c r="E76" s="18" t="str">
        <f>'tmp４'!C77</f>
        <v/>
      </c>
      <c r="F76" s="18" t="str">
        <f>'tmp４'!D77</f>
        <v/>
      </c>
      <c r="G76" s="18" t="str">
        <f t="shared" si="4"/>
        <v/>
      </c>
      <c r="H76" s="18" t="str">
        <f>'tmp４'!D77</f>
        <v/>
      </c>
      <c r="I76" s="18" t="str">
        <f t="shared" si="5"/>
        <v/>
      </c>
      <c r="J76" s="18" t="str">
        <f>'tmp４'!E77</f>
        <v/>
      </c>
      <c r="L76" s="18">
        <v>74</v>
      </c>
      <c r="O76" s="18" t="str">
        <f>IF('tmp４'!K77="","",'tmp４'!K77)</f>
        <v/>
      </c>
      <c r="P76" s="18">
        <f>IF('tmp４'!P77="","",'tmp４'!P77)</f>
        <v>0</v>
      </c>
      <c r="Q76" s="18">
        <v>0</v>
      </c>
      <c r="R76" s="18">
        <v>0</v>
      </c>
      <c r="S76" s="18" t="str">
        <f>IF('tmp４'!L77="","",'tmp４'!L77)</f>
        <v/>
      </c>
      <c r="T76" s="18">
        <f>IF('tmp４'!Q77="","",'tmp４'!Q77)</f>
        <v>0</v>
      </c>
      <c r="U76" s="18">
        <v>0</v>
      </c>
      <c r="V76" s="18">
        <v>0</v>
      </c>
      <c r="W76" s="18" t="str">
        <f>IF('tmp４'!M77="","",'tmp４'!M77)</f>
        <v/>
      </c>
      <c r="X76" s="18">
        <f>IF('tmp４'!R77="","",'tmp４'!R77)</f>
        <v>0</v>
      </c>
      <c r="Y76" s="18">
        <v>0</v>
      </c>
      <c r="Z76" s="18">
        <v>0</v>
      </c>
      <c r="AA76" s="18" t="str">
        <f>IF('tmp４'!N77="","",'tmp４'!N77)</f>
        <v/>
      </c>
      <c r="AB76" s="18">
        <f>IF('tmp４'!S77="","",'tmp４'!S77)</f>
        <v>0</v>
      </c>
      <c r="AC76" s="18">
        <v>0</v>
      </c>
      <c r="AD76" s="18">
        <v>0</v>
      </c>
      <c r="AE76" s="18" t="str">
        <f>IF('tmp４'!O77="","",'tmp４'!O77)</f>
        <v/>
      </c>
      <c r="AF76" s="18">
        <f>IF('tmp４'!T77="","",'tmp４'!T77)</f>
        <v>0</v>
      </c>
      <c r="AG76" s="18">
        <v>0</v>
      </c>
      <c r="AH76" s="18">
        <v>0</v>
      </c>
      <c r="AJ76" s="18">
        <v>75</v>
      </c>
    </row>
    <row r="77" spans="1:36">
      <c r="A77" s="18">
        <f t="shared" si="3"/>
        <v>0</v>
      </c>
      <c r="B77" s="18" t="str">
        <f>'tmp４'!B78</f>
        <v/>
      </c>
      <c r="E77" s="18" t="str">
        <f>'tmp４'!C78</f>
        <v/>
      </c>
      <c r="F77" s="18" t="str">
        <f>'tmp４'!D78</f>
        <v/>
      </c>
      <c r="G77" s="18" t="str">
        <f t="shared" si="4"/>
        <v/>
      </c>
      <c r="H77" s="18" t="str">
        <f>'tmp４'!D78</f>
        <v/>
      </c>
      <c r="I77" s="18" t="str">
        <f t="shared" si="5"/>
        <v/>
      </c>
      <c r="J77" s="18" t="str">
        <f>'tmp４'!E78</f>
        <v/>
      </c>
      <c r="L77" s="18">
        <v>75</v>
      </c>
      <c r="O77" s="18" t="str">
        <f>IF('tmp４'!K78="","",'tmp４'!K78)</f>
        <v/>
      </c>
      <c r="P77" s="18">
        <f>IF('tmp４'!P78="","",'tmp４'!P78)</f>
        <v>0</v>
      </c>
      <c r="Q77" s="18">
        <v>0</v>
      </c>
      <c r="R77" s="18">
        <v>0</v>
      </c>
      <c r="S77" s="18" t="str">
        <f>IF('tmp４'!L78="","",'tmp４'!L78)</f>
        <v/>
      </c>
      <c r="T77" s="18">
        <f>IF('tmp４'!Q78="","",'tmp４'!Q78)</f>
        <v>0</v>
      </c>
      <c r="U77" s="18">
        <v>0</v>
      </c>
      <c r="V77" s="18">
        <v>0</v>
      </c>
      <c r="W77" s="18" t="str">
        <f>IF('tmp４'!M78="","",'tmp４'!M78)</f>
        <v/>
      </c>
      <c r="X77" s="18">
        <f>IF('tmp４'!R78="","",'tmp４'!R78)</f>
        <v>0</v>
      </c>
      <c r="Y77" s="18">
        <v>0</v>
      </c>
      <c r="Z77" s="18">
        <v>0</v>
      </c>
      <c r="AA77" s="18" t="str">
        <f>IF('tmp４'!N78="","",'tmp４'!N78)</f>
        <v/>
      </c>
      <c r="AB77" s="18">
        <f>IF('tmp４'!S78="","",'tmp４'!S78)</f>
        <v>0</v>
      </c>
      <c r="AC77" s="18">
        <v>0</v>
      </c>
      <c r="AD77" s="18">
        <v>0</v>
      </c>
      <c r="AE77" s="18" t="str">
        <f>IF('tmp４'!O78="","",'tmp４'!O78)</f>
        <v/>
      </c>
      <c r="AF77" s="18">
        <f>IF('tmp４'!T78="","",'tmp４'!T78)</f>
        <v>0</v>
      </c>
      <c r="AG77" s="18">
        <v>0</v>
      </c>
      <c r="AH77" s="18">
        <v>0</v>
      </c>
      <c r="AJ77" s="18">
        <v>76</v>
      </c>
    </row>
    <row r="78" spans="1:36">
      <c r="A78" s="18">
        <f t="shared" si="3"/>
        <v>0</v>
      </c>
      <c r="B78" s="18" t="str">
        <f>'tmp４'!B79</f>
        <v/>
      </c>
      <c r="E78" s="18" t="str">
        <f>'tmp４'!C79</f>
        <v/>
      </c>
      <c r="F78" s="18" t="str">
        <f>'tmp４'!D79</f>
        <v/>
      </c>
      <c r="G78" s="18" t="str">
        <f t="shared" si="4"/>
        <v/>
      </c>
      <c r="H78" s="18" t="str">
        <f>'tmp４'!D79</f>
        <v/>
      </c>
      <c r="I78" s="18" t="str">
        <f t="shared" si="5"/>
        <v/>
      </c>
      <c r="J78" s="18" t="str">
        <f>'tmp４'!E79</f>
        <v/>
      </c>
      <c r="L78" s="18">
        <v>76</v>
      </c>
      <c r="O78" s="18" t="str">
        <f>IF('tmp４'!K79="","",'tmp４'!K79)</f>
        <v/>
      </c>
      <c r="P78" s="18">
        <f>IF('tmp４'!P79="","",'tmp４'!P79)</f>
        <v>0</v>
      </c>
      <c r="Q78" s="18">
        <v>0</v>
      </c>
      <c r="R78" s="18">
        <v>0</v>
      </c>
      <c r="S78" s="18" t="str">
        <f>IF('tmp４'!L79="","",'tmp４'!L79)</f>
        <v/>
      </c>
      <c r="T78" s="18">
        <f>IF('tmp４'!Q79="","",'tmp４'!Q79)</f>
        <v>0</v>
      </c>
      <c r="U78" s="18">
        <v>0</v>
      </c>
      <c r="V78" s="18">
        <v>0</v>
      </c>
      <c r="W78" s="18" t="str">
        <f>IF('tmp４'!M79="","",'tmp４'!M79)</f>
        <v/>
      </c>
      <c r="X78" s="18">
        <f>IF('tmp４'!R79="","",'tmp４'!R79)</f>
        <v>0</v>
      </c>
      <c r="Y78" s="18">
        <v>0</v>
      </c>
      <c r="Z78" s="18">
        <v>0</v>
      </c>
      <c r="AA78" s="18" t="str">
        <f>IF('tmp４'!N79="","",'tmp４'!N79)</f>
        <v/>
      </c>
      <c r="AB78" s="18">
        <f>IF('tmp４'!S79="","",'tmp４'!S79)</f>
        <v>0</v>
      </c>
      <c r="AC78" s="18">
        <v>0</v>
      </c>
      <c r="AD78" s="18">
        <v>0</v>
      </c>
      <c r="AE78" s="18" t="str">
        <f>IF('tmp４'!O79="","",'tmp４'!O79)</f>
        <v/>
      </c>
      <c r="AF78" s="18">
        <f>IF('tmp４'!T79="","",'tmp４'!T79)</f>
        <v>0</v>
      </c>
      <c r="AG78" s="18">
        <v>0</v>
      </c>
      <c r="AH78" s="18">
        <v>0</v>
      </c>
      <c r="AJ78" s="18">
        <v>77</v>
      </c>
    </row>
    <row r="79" spans="1:36">
      <c r="A79" s="18">
        <f t="shared" si="3"/>
        <v>0</v>
      </c>
      <c r="B79" s="18" t="str">
        <f>'tmp４'!B80</f>
        <v/>
      </c>
      <c r="E79" s="18" t="str">
        <f>'tmp４'!C80</f>
        <v/>
      </c>
      <c r="F79" s="18" t="str">
        <f>'tmp４'!D80</f>
        <v/>
      </c>
      <c r="G79" s="18" t="str">
        <f t="shared" si="4"/>
        <v/>
      </c>
      <c r="H79" s="18" t="str">
        <f>'tmp４'!D80</f>
        <v/>
      </c>
      <c r="I79" s="18" t="str">
        <f t="shared" si="5"/>
        <v/>
      </c>
      <c r="J79" s="18" t="str">
        <f>'tmp４'!E80</f>
        <v/>
      </c>
      <c r="L79" s="18">
        <v>77</v>
      </c>
      <c r="O79" s="18" t="str">
        <f>IF('tmp４'!K80="","",'tmp４'!K80)</f>
        <v/>
      </c>
      <c r="P79" s="18">
        <f>IF('tmp４'!P80="","",'tmp４'!P80)</f>
        <v>0</v>
      </c>
      <c r="Q79" s="18">
        <v>0</v>
      </c>
      <c r="R79" s="18">
        <v>0</v>
      </c>
      <c r="S79" s="18" t="str">
        <f>IF('tmp４'!L80="","",'tmp４'!L80)</f>
        <v/>
      </c>
      <c r="T79" s="18">
        <f>IF('tmp４'!Q80="","",'tmp４'!Q80)</f>
        <v>0</v>
      </c>
      <c r="U79" s="18">
        <v>0</v>
      </c>
      <c r="V79" s="18">
        <v>0</v>
      </c>
      <c r="W79" s="18" t="str">
        <f>IF('tmp４'!M80="","",'tmp４'!M80)</f>
        <v/>
      </c>
      <c r="X79" s="18">
        <f>IF('tmp４'!R80="","",'tmp４'!R80)</f>
        <v>0</v>
      </c>
      <c r="Y79" s="18">
        <v>0</v>
      </c>
      <c r="Z79" s="18">
        <v>0</v>
      </c>
      <c r="AA79" s="18" t="str">
        <f>IF('tmp４'!N80="","",'tmp４'!N80)</f>
        <v/>
      </c>
      <c r="AB79" s="18">
        <f>IF('tmp４'!S80="","",'tmp４'!S80)</f>
        <v>0</v>
      </c>
      <c r="AC79" s="18">
        <v>0</v>
      </c>
      <c r="AD79" s="18">
        <v>0</v>
      </c>
      <c r="AE79" s="18" t="str">
        <f>IF('tmp４'!O80="","",'tmp４'!O80)</f>
        <v/>
      </c>
      <c r="AF79" s="18">
        <f>IF('tmp４'!T80="","",'tmp４'!T80)</f>
        <v>0</v>
      </c>
      <c r="AG79" s="18">
        <v>0</v>
      </c>
      <c r="AH79" s="18">
        <v>0</v>
      </c>
      <c r="AJ79" s="18">
        <v>78</v>
      </c>
    </row>
    <row r="80" spans="1:36">
      <c r="A80" s="18">
        <f t="shared" si="3"/>
        <v>0</v>
      </c>
      <c r="B80" s="18" t="str">
        <f>'tmp４'!B81</f>
        <v/>
      </c>
      <c r="E80" s="18" t="str">
        <f>'tmp４'!C81</f>
        <v/>
      </c>
      <c r="F80" s="18" t="str">
        <f>'tmp４'!D81</f>
        <v/>
      </c>
      <c r="G80" s="18" t="str">
        <f t="shared" si="4"/>
        <v/>
      </c>
      <c r="H80" s="18" t="str">
        <f>'tmp４'!D81</f>
        <v/>
      </c>
      <c r="I80" s="18" t="str">
        <f t="shared" si="5"/>
        <v/>
      </c>
      <c r="J80" s="18" t="str">
        <f>'tmp４'!E81</f>
        <v/>
      </c>
      <c r="L80" s="18">
        <v>78</v>
      </c>
      <c r="O80" s="18" t="str">
        <f>IF('tmp４'!K81="","",'tmp４'!K81)</f>
        <v/>
      </c>
      <c r="P80" s="18">
        <f>IF('tmp４'!P81="","",'tmp４'!P81)</f>
        <v>0</v>
      </c>
      <c r="Q80" s="18">
        <v>0</v>
      </c>
      <c r="R80" s="18">
        <v>0</v>
      </c>
      <c r="S80" s="18" t="str">
        <f>IF('tmp４'!L81="","",'tmp４'!L81)</f>
        <v/>
      </c>
      <c r="T80" s="18">
        <f>IF('tmp４'!Q81="","",'tmp４'!Q81)</f>
        <v>0</v>
      </c>
      <c r="U80" s="18">
        <v>0</v>
      </c>
      <c r="V80" s="18">
        <v>0</v>
      </c>
      <c r="W80" s="18" t="str">
        <f>IF('tmp４'!M81="","",'tmp４'!M81)</f>
        <v/>
      </c>
      <c r="X80" s="18">
        <f>IF('tmp４'!R81="","",'tmp４'!R81)</f>
        <v>0</v>
      </c>
      <c r="Y80" s="18">
        <v>0</v>
      </c>
      <c r="Z80" s="18">
        <v>0</v>
      </c>
      <c r="AA80" s="18" t="str">
        <f>IF('tmp４'!N81="","",'tmp４'!N81)</f>
        <v/>
      </c>
      <c r="AB80" s="18">
        <f>IF('tmp４'!S81="","",'tmp４'!S81)</f>
        <v>0</v>
      </c>
      <c r="AC80" s="18">
        <v>0</v>
      </c>
      <c r="AD80" s="18">
        <v>0</v>
      </c>
      <c r="AE80" s="18" t="str">
        <f>IF('tmp４'!O81="","",'tmp４'!O81)</f>
        <v/>
      </c>
      <c r="AF80" s="18">
        <f>IF('tmp４'!T81="","",'tmp４'!T81)</f>
        <v>0</v>
      </c>
      <c r="AG80" s="18">
        <v>0</v>
      </c>
      <c r="AH80" s="18">
        <v>0</v>
      </c>
      <c r="AJ80" s="18">
        <v>79</v>
      </c>
    </row>
    <row r="81" spans="1:36">
      <c r="A81" s="18">
        <f t="shared" si="3"/>
        <v>0</v>
      </c>
      <c r="B81" s="18" t="str">
        <f>'tmp４'!B82</f>
        <v/>
      </c>
      <c r="E81" s="18" t="str">
        <f>'tmp４'!C82</f>
        <v/>
      </c>
      <c r="F81" s="18" t="str">
        <f>'tmp４'!D82</f>
        <v/>
      </c>
      <c r="G81" s="18" t="str">
        <f t="shared" si="4"/>
        <v/>
      </c>
      <c r="H81" s="18" t="str">
        <f>'tmp４'!D82</f>
        <v/>
      </c>
      <c r="I81" s="18" t="str">
        <f t="shared" si="5"/>
        <v/>
      </c>
      <c r="J81" s="18" t="str">
        <f>'tmp４'!E82</f>
        <v/>
      </c>
      <c r="L81" s="18">
        <v>79</v>
      </c>
      <c r="O81" s="18" t="str">
        <f>IF('tmp４'!K82="","",'tmp４'!K82)</f>
        <v/>
      </c>
      <c r="P81" s="18">
        <f>IF('tmp４'!P82="","",'tmp４'!P82)</f>
        <v>0</v>
      </c>
      <c r="Q81" s="18">
        <v>0</v>
      </c>
      <c r="R81" s="18">
        <v>0</v>
      </c>
      <c r="S81" s="18" t="str">
        <f>IF('tmp４'!L82="","",'tmp４'!L82)</f>
        <v/>
      </c>
      <c r="T81" s="18">
        <f>IF('tmp４'!Q82="","",'tmp４'!Q82)</f>
        <v>0</v>
      </c>
      <c r="U81" s="18">
        <v>0</v>
      </c>
      <c r="V81" s="18">
        <v>0</v>
      </c>
      <c r="W81" s="18" t="str">
        <f>IF('tmp４'!M82="","",'tmp４'!M82)</f>
        <v/>
      </c>
      <c r="X81" s="18">
        <f>IF('tmp４'!R82="","",'tmp４'!R82)</f>
        <v>0</v>
      </c>
      <c r="Y81" s="18">
        <v>0</v>
      </c>
      <c r="Z81" s="18">
        <v>0</v>
      </c>
      <c r="AA81" s="18" t="str">
        <f>IF('tmp４'!N82="","",'tmp４'!N82)</f>
        <v/>
      </c>
      <c r="AB81" s="18">
        <f>IF('tmp４'!S82="","",'tmp４'!S82)</f>
        <v>0</v>
      </c>
      <c r="AC81" s="18">
        <v>0</v>
      </c>
      <c r="AD81" s="18">
        <v>0</v>
      </c>
      <c r="AE81" s="18" t="str">
        <f>IF('tmp４'!O82="","",'tmp４'!O82)</f>
        <v/>
      </c>
      <c r="AF81" s="18">
        <f>IF('tmp４'!T82="","",'tmp４'!T82)</f>
        <v>0</v>
      </c>
      <c r="AG81" s="18">
        <v>0</v>
      </c>
      <c r="AH81" s="18">
        <v>0</v>
      </c>
      <c r="AJ81" s="18">
        <v>80</v>
      </c>
    </row>
    <row r="82" spans="1:36">
      <c r="A82" s="18">
        <f t="shared" si="3"/>
        <v>0</v>
      </c>
      <c r="B82" s="18" t="str">
        <f>'tmp４'!B83</f>
        <v/>
      </c>
      <c r="E82" s="18" t="str">
        <f>'tmp４'!C83</f>
        <v/>
      </c>
      <c r="F82" s="18" t="str">
        <f>'tmp４'!D83</f>
        <v/>
      </c>
      <c r="G82" s="18" t="str">
        <f t="shared" si="4"/>
        <v/>
      </c>
      <c r="H82" s="18" t="str">
        <f>'tmp４'!D83</f>
        <v/>
      </c>
      <c r="I82" s="18" t="str">
        <f t="shared" si="5"/>
        <v/>
      </c>
      <c r="J82" s="18" t="str">
        <f>'tmp４'!E83</f>
        <v/>
      </c>
      <c r="L82" s="18">
        <v>80</v>
      </c>
      <c r="O82" s="18" t="str">
        <f>IF('tmp４'!K83="","",'tmp４'!K83)</f>
        <v/>
      </c>
      <c r="P82" s="18">
        <f>IF('tmp４'!P83="","",'tmp４'!P83)</f>
        <v>0</v>
      </c>
      <c r="Q82" s="18">
        <v>0</v>
      </c>
      <c r="R82" s="18">
        <v>0</v>
      </c>
      <c r="S82" s="18" t="str">
        <f>IF('tmp４'!L83="","",'tmp４'!L83)</f>
        <v/>
      </c>
      <c r="T82" s="18">
        <f>IF('tmp４'!Q83="","",'tmp４'!Q83)</f>
        <v>0</v>
      </c>
      <c r="U82" s="18">
        <v>0</v>
      </c>
      <c r="V82" s="18">
        <v>0</v>
      </c>
      <c r="W82" s="18" t="str">
        <f>IF('tmp４'!M83="","",'tmp４'!M83)</f>
        <v/>
      </c>
      <c r="X82" s="18">
        <f>IF('tmp４'!R83="","",'tmp４'!R83)</f>
        <v>0</v>
      </c>
      <c r="Y82" s="18">
        <v>0</v>
      </c>
      <c r="Z82" s="18">
        <v>0</v>
      </c>
      <c r="AA82" s="18" t="str">
        <f>IF('tmp４'!N83="","",'tmp４'!N83)</f>
        <v/>
      </c>
      <c r="AB82" s="18">
        <f>IF('tmp４'!S83="","",'tmp４'!S83)</f>
        <v>0</v>
      </c>
      <c r="AC82" s="18">
        <v>0</v>
      </c>
      <c r="AD82" s="18">
        <v>0</v>
      </c>
      <c r="AE82" s="18" t="str">
        <f>IF('tmp４'!O83="","",'tmp４'!O83)</f>
        <v/>
      </c>
      <c r="AF82" s="18">
        <f>IF('tmp４'!T83="","",'tmp４'!T83)</f>
        <v>0</v>
      </c>
      <c r="AG82" s="18">
        <v>0</v>
      </c>
      <c r="AH82" s="18">
        <v>0</v>
      </c>
      <c r="AJ82" s="18">
        <v>81</v>
      </c>
    </row>
    <row r="83" spans="1:36">
      <c r="A83" s="18">
        <f t="shared" si="3"/>
        <v>0</v>
      </c>
      <c r="B83" s="18" t="str">
        <f>'tmp４'!B84</f>
        <v/>
      </c>
      <c r="E83" s="18" t="str">
        <f>'tmp４'!C84</f>
        <v/>
      </c>
      <c r="F83" s="18" t="str">
        <f>'tmp４'!D84</f>
        <v/>
      </c>
      <c r="G83" s="18" t="str">
        <f t="shared" si="4"/>
        <v/>
      </c>
      <c r="H83" s="18" t="str">
        <f>'tmp４'!D84</f>
        <v/>
      </c>
      <c r="I83" s="18" t="str">
        <f t="shared" si="5"/>
        <v/>
      </c>
      <c r="J83" s="18" t="str">
        <f>'tmp４'!E84</f>
        <v/>
      </c>
      <c r="L83" s="18">
        <v>81</v>
      </c>
      <c r="O83" s="18" t="str">
        <f>IF('tmp４'!K84="","",'tmp４'!K84)</f>
        <v/>
      </c>
      <c r="P83" s="18">
        <f>IF('tmp４'!P84="","",'tmp４'!P84)</f>
        <v>0</v>
      </c>
      <c r="Q83" s="18">
        <v>0</v>
      </c>
      <c r="R83" s="18">
        <v>0</v>
      </c>
      <c r="S83" s="18" t="str">
        <f>IF('tmp４'!L84="","",'tmp４'!L84)</f>
        <v/>
      </c>
      <c r="T83" s="18">
        <f>IF('tmp４'!Q84="","",'tmp４'!Q84)</f>
        <v>0</v>
      </c>
      <c r="U83" s="18">
        <v>0</v>
      </c>
      <c r="V83" s="18">
        <v>0</v>
      </c>
      <c r="W83" s="18" t="str">
        <f>IF('tmp４'!M84="","",'tmp４'!M84)</f>
        <v/>
      </c>
      <c r="X83" s="18">
        <f>IF('tmp４'!R84="","",'tmp４'!R84)</f>
        <v>0</v>
      </c>
      <c r="Y83" s="18">
        <v>0</v>
      </c>
      <c r="Z83" s="18">
        <v>0</v>
      </c>
      <c r="AA83" s="18" t="str">
        <f>IF('tmp４'!N84="","",'tmp４'!N84)</f>
        <v/>
      </c>
      <c r="AB83" s="18">
        <f>IF('tmp４'!S84="","",'tmp４'!S84)</f>
        <v>0</v>
      </c>
      <c r="AC83" s="18">
        <v>0</v>
      </c>
      <c r="AD83" s="18">
        <v>0</v>
      </c>
      <c r="AE83" s="18" t="str">
        <f>IF('tmp４'!O84="","",'tmp４'!O84)</f>
        <v/>
      </c>
      <c r="AF83" s="18">
        <f>IF('tmp４'!T84="","",'tmp４'!T84)</f>
        <v>0</v>
      </c>
      <c r="AG83" s="18">
        <v>0</v>
      </c>
      <c r="AH83" s="18">
        <v>0</v>
      </c>
      <c r="AJ83" s="18">
        <v>82</v>
      </c>
    </row>
    <row r="84" spans="1:36">
      <c r="A84" s="18">
        <f t="shared" si="3"/>
        <v>0</v>
      </c>
      <c r="B84" s="18" t="str">
        <f>'tmp４'!B85</f>
        <v/>
      </c>
      <c r="E84" s="18" t="str">
        <f>'tmp４'!C85</f>
        <v/>
      </c>
      <c r="F84" s="18" t="str">
        <f>'tmp４'!D85</f>
        <v/>
      </c>
      <c r="G84" s="18" t="str">
        <f t="shared" si="4"/>
        <v/>
      </c>
      <c r="H84" s="18" t="str">
        <f>'tmp４'!D85</f>
        <v/>
      </c>
      <c r="I84" s="18" t="str">
        <f t="shared" si="5"/>
        <v/>
      </c>
      <c r="J84" s="18" t="str">
        <f>'tmp４'!E85</f>
        <v/>
      </c>
      <c r="L84" s="18">
        <v>82</v>
      </c>
      <c r="O84" s="18" t="str">
        <f>IF('tmp４'!K85="","",'tmp４'!K85)</f>
        <v/>
      </c>
      <c r="P84" s="18">
        <f>IF('tmp４'!P85="","",'tmp４'!P85)</f>
        <v>0</v>
      </c>
      <c r="Q84" s="18">
        <v>0</v>
      </c>
      <c r="R84" s="18">
        <v>0</v>
      </c>
      <c r="S84" s="18" t="str">
        <f>IF('tmp４'!L85="","",'tmp４'!L85)</f>
        <v/>
      </c>
      <c r="T84" s="18">
        <f>IF('tmp４'!Q85="","",'tmp４'!Q85)</f>
        <v>0</v>
      </c>
      <c r="U84" s="18">
        <v>0</v>
      </c>
      <c r="V84" s="18">
        <v>0</v>
      </c>
      <c r="W84" s="18" t="str">
        <f>IF('tmp４'!M85="","",'tmp４'!M85)</f>
        <v/>
      </c>
      <c r="X84" s="18">
        <f>IF('tmp４'!R85="","",'tmp４'!R85)</f>
        <v>0</v>
      </c>
      <c r="Y84" s="18">
        <v>0</v>
      </c>
      <c r="Z84" s="18">
        <v>0</v>
      </c>
      <c r="AA84" s="18" t="str">
        <f>IF('tmp４'!N85="","",'tmp４'!N85)</f>
        <v/>
      </c>
      <c r="AB84" s="18">
        <f>IF('tmp４'!S85="","",'tmp４'!S85)</f>
        <v>0</v>
      </c>
      <c r="AC84" s="18">
        <v>0</v>
      </c>
      <c r="AD84" s="18">
        <v>0</v>
      </c>
      <c r="AE84" s="18" t="str">
        <f>IF('tmp４'!O85="","",'tmp４'!O85)</f>
        <v/>
      </c>
      <c r="AF84" s="18">
        <f>IF('tmp４'!T85="","",'tmp４'!T85)</f>
        <v>0</v>
      </c>
      <c r="AG84" s="18">
        <v>0</v>
      </c>
      <c r="AH84" s="18">
        <v>0</v>
      </c>
      <c r="AJ84" s="18">
        <v>83</v>
      </c>
    </row>
    <row r="85" spans="1:36">
      <c r="A85" s="18">
        <f t="shared" si="3"/>
        <v>0</v>
      </c>
      <c r="B85" s="18" t="str">
        <f>'tmp４'!B86</f>
        <v/>
      </c>
      <c r="E85" s="18" t="str">
        <f>'tmp４'!C86</f>
        <v/>
      </c>
      <c r="F85" s="18" t="str">
        <f>'tmp４'!D86</f>
        <v/>
      </c>
      <c r="G85" s="18" t="str">
        <f t="shared" si="4"/>
        <v/>
      </c>
      <c r="H85" s="18" t="str">
        <f>'tmp４'!D86</f>
        <v/>
      </c>
      <c r="I85" s="18" t="str">
        <f t="shared" si="5"/>
        <v/>
      </c>
      <c r="J85" s="18" t="str">
        <f>'tmp４'!E86</f>
        <v/>
      </c>
      <c r="L85" s="18">
        <v>83</v>
      </c>
      <c r="O85" s="18" t="str">
        <f>IF('tmp４'!K86="","",'tmp４'!K86)</f>
        <v/>
      </c>
      <c r="P85" s="18">
        <f>IF('tmp４'!P86="","",'tmp４'!P86)</f>
        <v>0</v>
      </c>
      <c r="Q85" s="18">
        <v>0</v>
      </c>
      <c r="R85" s="18">
        <v>0</v>
      </c>
      <c r="S85" s="18" t="str">
        <f>IF('tmp４'!L86="","",'tmp４'!L86)</f>
        <v/>
      </c>
      <c r="T85" s="18">
        <f>IF('tmp４'!Q86="","",'tmp４'!Q86)</f>
        <v>0</v>
      </c>
      <c r="U85" s="18">
        <v>0</v>
      </c>
      <c r="V85" s="18">
        <v>0</v>
      </c>
      <c r="W85" s="18" t="str">
        <f>IF('tmp４'!M86="","",'tmp４'!M86)</f>
        <v/>
      </c>
      <c r="X85" s="18">
        <f>IF('tmp４'!R86="","",'tmp４'!R86)</f>
        <v>0</v>
      </c>
      <c r="Y85" s="18">
        <v>0</v>
      </c>
      <c r="Z85" s="18">
        <v>0</v>
      </c>
      <c r="AA85" s="18" t="str">
        <f>IF('tmp４'!N86="","",'tmp４'!N86)</f>
        <v/>
      </c>
      <c r="AB85" s="18">
        <f>IF('tmp４'!S86="","",'tmp４'!S86)</f>
        <v>0</v>
      </c>
      <c r="AC85" s="18">
        <v>0</v>
      </c>
      <c r="AD85" s="18">
        <v>0</v>
      </c>
      <c r="AE85" s="18" t="str">
        <f>IF('tmp４'!O86="","",'tmp４'!O86)</f>
        <v/>
      </c>
      <c r="AF85" s="18">
        <f>IF('tmp４'!T86="","",'tmp４'!T86)</f>
        <v>0</v>
      </c>
      <c r="AG85" s="18">
        <v>0</v>
      </c>
      <c r="AH85" s="18">
        <v>0</v>
      </c>
      <c r="AJ85" s="18">
        <v>84</v>
      </c>
    </row>
    <row r="86" spans="1:36">
      <c r="A86" s="18">
        <f t="shared" si="3"/>
        <v>0</v>
      </c>
      <c r="B86" s="18" t="str">
        <f>'tmp４'!B87</f>
        <v/>
      </c>
      <c r="E86" s="18" t="str">
        <f>'tmp４'!C87</f>
        <v/>
      </c>
      <c r="F86" s="18" t="str">
        <f>'tmp４'!D87</f>
        <v/>
      </c>
      <c r="G86" s="18" t="str">
        <f t="shared" si="4"/>
        <v/>
      </c>
      <c r="H86" s="18" t="str">
        <f>'tmp４'!D87</f>
        <v/>
      </c>
      <c r="I86" s="18" t="str">
        <f t="shared" si="5"/>
        <v/>
      </c>
      <c r="J86" s="18" t="str">
        <f>'tmp４'!E87</f>
        <v/>
      </c>
      <c r="L86" s="18">
        <v>84</v>
      </c>
      <c r="O86" s="18" t="str">
        <f>IF('tmp４'!K87="","",'tmp４'!K87)</f>
        <v/>
      </c>
      <c r="P86" s="18">
        <f>IF('tmp４'!P87="","",'tmp４'!P87)</f>
        <v>0</v>
      </c>
      <c r="Q86" s="18">
        <v>0</v>
      </c>
      <c r="R86" s="18">
        <v>0</v>
      </c>
      <c r="S86" s="18" t="str">
        <f>IF('tmp４'!L87="","",'tmp４'!L87)</f>
        <v/>
      </c>
      <c r="T86" s="18">
        <f>IF('tmp４'!Q87="","",'tmp４'!Q87)</f>
        <v>0</v>
      </c>
      <c r="U86" s="18">
        <v>0</v>
      </c>
      <c r="V86" s="18">
        <v>0</v>
      </c>
      <c r="W86" s="18" t="str">
        <f>IF('tmp４'!M87="","",'tmp４'!M87)</f>
        <v/>
      </c>
      <c r="X86" s="18">
        <f>IF('tmp４'!R87="","",'tmp４'!R87)</f>
        <v>0</v>
      </c>
      <c r="Y86" s="18">
        <v>0</v>
      </c>
      <c r="Z86" s="18">
        <v>0</v>
      </c>
      <c r="AA86" s="18" t="str">
        <f>IF('tmp４'!N87="","",'tmp４'!N87)</f>
        <v/>
      </c>
      <c r="AB86" s="18">
        <f>IF('tmp４'!S87="","",'tmp４'!S87)</f>
        <v>0</v>
      </c>
      <c r="AC86" s="18">
        <v>0</v>
      </c>
      <c r="AD86" s="18">
        <v>0</v>
      </c>
      <c r="AE86" s="18" t="str">
        <f>IF('tmp４'!O87="","",'tmp４'!O87)</f>
        <v/>
      </c>
      <c r="AF86" s="18">
        <f>IF('tmp４'!T87="","",'tmp４'!T87)</f>
        <v>0</v>
      </c>
      <c r="AG86" s="18">
        <v>0</v>
      </c>
      <c r="AH86" s="18">
        <v>0</v>
      </c>
      <c r="AJ86" s="18">
        <v>85</v>
      </c>
    </row>
    <row r="87" spans="1:36">
      <c r="A87" s="18">
        <f t="shared" si="3"/>
        <v>0</v>
      </c>
      <c r="B87" s="18" t="str">
        <f>'tmp４'!B88</f>
        <v/>
      </c>
      <c r="E87" s="18" t="str">
        <f>'tmp４'!C88</f>
        <v/>
      </c>
      <c r="F87" s="18" t="str">
        <f>'tmp４'!D88</f>
        <v/>
      </c>
      <c r="G87" s="18" t="str">
        <f t="shared" si="4"/>
        <v/>
      </c>
      <c r="H87" s="18" t="str">
        <f>'tmp４'!D88</f>
        <v/>
      </c>
      <c r="I87" s="18" t="str">
        <f t="shared" si="5"/>
        <v/>
      </c>
      <c r="J87" s="18" t="str">
        <f>'tmp４'!E88</f>
        <v/>
      </c>
      <c r="L87" s="18">
        <v>85</v>
      </c>
      <c r="O87" s="18" t="str">
        <f>IF('tmp４'!K88="","",'tmp４'!K88)</f>
        <v/>
      </c>
      <c r="P87" s="18">
        <f>IF('tmp４'!P88="","",'tmp４'!P88)</f>
        <v>0</v>
      </c>
      <c r="Q87" s="18">
        <v>0</v>
      </c>
      <c r="R87" s="18">
        <v>0</v>
      </c>
      <c r="S87" s="18" t="str">
        <f>IF('tmp４'!L88="","",'tmp４'!L88)</f>
        <v/>
      </c>
      <c r="T87" s="18">
        <f>IF('tmp４'!Q88="","",'tmp４'!Q88)</f>
        <v>0</v>
      </c>
      <c r="U87" s="18">
        <v>0</v>
      </c>
      <c r="V87" s="18">
        <v>0</v>
      </c>
      <c r="W87" s="18" t="str">
        <f>IF('tmp４'!M88="","",'tmp４'!M88)</f>
        <v/>
      </c>
      <c r="X87" s="18">
        <f>IF('tmp４'!R88="","",'tmp４'!R88)</f>
        <v>0</v>
      </c>
      <c r="Y87" s="18">
        <v>0</v>
      </c>
      <c r="Z87" s="18">
        <v>0</v>
      </c>
      <c r="AA87" s="18" t="str">
        <f>IF('tmp４'!N88="","",'tmp４'!N88)</f>
        <v/>
      </c>
      <c r="AB87" s="18">
        <f>IF('tmp４'!S88="","",'tmp４'!S88)</f>
        <v>0</v>
      </c>
      <c r="AC87" s="18">
        <v>0</v>
      </c>
      <c r="AD87" s="18">
        <v>0</v>
      </c>
      <c r="AE87" s="18" t="str">
        <f>IF('tmp４'!O88="","",'tmp４'!O88)</f>
        <v/>
      </c>
      <c r="AF87" s="18">
        <f>IF('tmp４'!T88="","",'tmp４'!T88)</f>
        <v>0</v>
      </c>
      <c r="AG87" s="18">
        <v>0</v>
      </c>
      <c r="AH87" s="18">
        <v>0</v>
      </c>
      <c r="AJ87" s="18">
        <v>86</v>
      </c>
    </row>
    <row r="88" spans="1:36">
      <c r="A88" s="18">
        <f t="shared" si="3"/>
        <v>0</v>
      </c>
      <c r="B88" s="18" t="str">
        <f>'tmp４'!B89</f>
        <v/>
      </c>
      <c r="E88" s="18" t="str">
        <f>'tmp４'!C89</f>
        <v/>
      </c>
      <c r="F88" s="18" t="str">
        <f>'tmp４'!D89</f>
        <v/>
      </c>
      <c r="G88" s="18" t="str">
        <f t="shared" si="4"/>
        <v/>
      </c>
      <c r="H88" s="18" t="str">
        <f>'tmp４'!D89</f>
        <v/>
      </c>
      <c r="I88" s="18" t="str">
        <f t="shared" si="5"/>
        <v/>
      </c>
      <c r="J88" s="18" t="str">
        <f>'tmp４'!E89</f>
        <v/>
      </c>
      <c r="L88" s="18">
        <v>86</v>
      </c>
      <c r="O88" s="18" t="str">
        <f>IF('tmp４'!K89="","",'tmp４'!K89)</f>
        <v/>
      </c>
      <c r="P88" s="18">
        <f>IF('tmp４'!P89="","",'tmp４'!P89)</f>
        <v>0</v>
      </c>
      <c r="Q88" s="18">
        <v>0</v>
      </c>
      <c r="R88" s="18">
        <v>0</v>
      </c>
      <c r="S88" s="18" t="str">
        <f>IF('tmp４'!L89="","",'tmp４'!L89)</f>
        <v/>
      </c>
      <c r="T88" s="18">
        <f>IF('tmp４'!Q89="","",'tmp４'!Q89)</f>
        <v>0</v>
      </c>
      <c r="U88" s="18">
        <v>0</v>
      </c>
      <c r="V88" s="18">
        <v>0</v>
      </c>
      <c r="W88" s="18" t="str">
        <f>IF('tmp４'!M89="","",'tmp４'!M89)</f>
        <v/>
      </c>
      <c r="X88" s="18">
        <f>IF('tmp４'!R89="","",'tmp４'!R89)</f>
        <v>0</v>
      </c>
      <c r="Y88" s="18">
        <v>0</v>
      </c>
      <c r="Z88" s="18">
        <v>0</v>
      </c>
      <c r="AA88" s="18" t="str">
        <f>IF('tmp４'!N89="","",'tmp４'!N89)</f>
        <v/>
      </c>
      <c r="AB88" s="18">
        <f>IF('tmp４'!S89="","",'tmp４'!S89)</f>
        <v>0</v>
      </c>
      <c r="AC88" s="18">
        <v>0</v>
      </c>
      <c r="AD88" s="18">
        <v>0</v>
      </c>
      <c r="AE88" s="18" t="str">
        <f>IF('tmp４'!O89="","",'tmp４'!O89)</f>
        <v/>
      </c>
      <c r="AF88" s="18">
        <f>IF('tmp４'!T89="","",'tmp４'!T89)</f>
        <v>0</v>
      </c>
      <c r="AG88" s="18">
        <v>0</v>
      </c>
      <c r="AH88" s="18">
        <v>0</v>
      </c>
      <c r="AJ88" s="18">
        <v>87</v>
      </c>
    </row>
    <row r="89" spans="1:36">
      <c r="A89" s="18">
        <f t="shared" si="3"/>
        <v>0</v>
      </c>
      <c r="B89" s="18" t="str">
        <f>'tmp４'!B90</f>
        <v/>
      </c>
      <c r="E89" s="18" t="str">
        <f>'tmp４'!C90</f>
        <v/>
      </c>
      <c r="F89" s="18" t="str">
        <f>'tmp４'!D90</f>
        <v/>
      </c>
      <c r="G89" s="18" t="str">
        <f t="shared" si="4"/>
        <v/>
      </c>
      <c r="H89" s="18" t="str">
        <f>'tmp４'!D90</f>
        <v/>
      </c>
      <c r="I89" s="18" t="str">
        <f t="shared" si="5"/>
        <v/>
      </c>
      <c r="J89" s="18" t="str">
        <f>'tmp４'!E90</f>
        <v/>
      </c>
      <c r="L89" s="18">
        <v>87</v>
      </c>
      <c r="O89" s="18" t="str">
        <f>IF('tmp４'!K90="","",'tmp４'!K90)</f>
        <v/>
      </c>
      <c r="P89" s="18">
        <f>IF('tmp４'!P90="","",'tmp４'!P90)</f>
        <v>0</v>
      </c>
      <c r="Q89" s="18">
        <v>0</v>
      </c>
      <c r="R89" s="18">
        <v>0</v>
      </c>
      <c r="S89" s="18" t="str">
        <f>IF('tmp４'!L90="","",'tmp４'!L90)</f>
        <v/>
      </c>
      <c r="T89" s="18">
        <f>IF('tmp４'!Q90="","",'tmp４'!Q90)</f>
        <v>0</v>
      </c>
      <c r="U89" s="18">
        <v>0</v>
      </c>
      <c r="V89" s="18">
        <v>0</v>
      </c>
      <c r="W89" s="18" t="str">
        <f>IF('tmp４'!M90="","",'tmp４'!M90)</f>
        <v/>
      </c>
      <c r="X89" s="18">
        <f>IF('tmp４'!R90="","",'tmp４'!R90)</f>
        <v>0</v>
      </c>
      <c r="Y89" s="18">
        <v>0</v>
      </c>
      <c r="Z89" s="18">
        <v>0</v>
      </c>
      <c r="AA89" s="18" t="str">
        <f>IF('tmp４'!N90="","",'tmp４'!N90)</f>
        <v/>
      </c>
      <c r="AB89" s="18">
        <f>IF('tmp４'!S90="","",'tmp４'!S90)</f>
        <v>0</v>
      </c>
      <c r="AC89" s="18">
        <v>0</v>
      </c>
      <c r="AD89" s="18">
        <v>0</v>
      </c>
      <c r="AE89" s="18" t="str">
        <f>IF('tmp４'!O90="","",'tmp４'!O90)</f>
        <v/>
      </c>
      <c r="AF89" s="18">
        <f>IF('tmp４'!T90="","",'tmp４'!T90)</f>
        <v>0</v>
      </c>
      <c r="AG89" s="18">
        <v>0</v>
      </c>
      <c r="AH89" s="18">
        <v>0</v>
      </c>
      <c r="AJ89" s="18">
        <v>88</v>
      </c>
    </row>
    <row r="90" spans="1:36">
      <c r="A90" s="18">
        <f t="shared" si="3"/>
        <v>0</v>
      </c>
      <c r="B90" s="18" t="str">
        <f>'tmp４'!B91</f>
        <v/>
      </c>
      <c r="E90" s="18" t="str">
        <f>'tmp４'!C91</f>
        <v/>
      </c>
      <c r="F90" s="18" t="str">
        <f>'tmp４'!D91</f>
        <v/>
      </c>
      <c r="G90" s="18" t="str">
        <f t="shared" si="4"/>
        <v/>
      </c>
      <c r="H90" s="18" t="str">
        <f>'tmp４'!D91</f>
        <v/>
      </c>
      <c r="I90" s="18" t="str">
        <f t="shared" si="5"/>
        <v/>
      </c>
      <c r="J90" s="18" t="str">
        <f>'tmp４'!E91</f>
        <v/>
      </c>
      <c r="L90" s="18">
        <v>88</v>
      </c>
      <c r="O90" s="18" t="str">
        <f>IF('tmp４'!K91="","",'tmp４'!K91)</f>
        <v/>
      </c>
      <c r="P90" s="18">
        <f>IF('tmp４'!P91="","",'tmp４'!P91)</f>
        <v>0</v>
      </c>
      <c r="Q90" s="18">
        <v>0</v>
      </c>
      <c r="R90" s="18">
        <v>0</v>
      </c>
      <c r="S90" s="18" t="str">
        <f>IF('tmp４'!L91="","",'tmp４'!L91)</f>
        <v/>
      </c>
      <c r="T90" s="18">
        <f>IF('tmp４'!Q91="","",'tmp４'!Q91)</f>
        <v>0</v>
      </c>
      <c r="U90" s="18">
        <v>0</v>
      </c>
      <c r="V90" s="18">
        <v>0</v>
      </c>
      <c r="W90" s="18" t="str">
        <f>IF('tmp４'!M91="","",'tmp４'!M91)</f>
        <v/>
      </c>
      <c r="X90" s="18">
        <f>IF('tmp４'!R91="","",'tmp４'!R91)</f>
        <v>0</v>
      </c>
      <c r="Y90" s="18">
        <v>0</v>
      </c>
      <c r="Z90" s="18">
        <v>0</v>
      </c>
      <c r="AA90" s="18" t="str">
        <f>IF('tmp４'!N91="","",'tmp４'!N91)</f>
        <v/>
      </c>
      <c r="AB90" s="18">
        <f>IF('tmp４'!S91="","",'tmp４'!S91)</f>
        <v>0</v>
      </c>
      <c r="AC90" s="18">
        <v>0</v>
      </c>
      <c r="AD90" s="18">
        <v>0</v>
      </c>
      <c r="AE90" s="18" t="str">
        <f>IF('tmp４'!O91="","",'tmp４'!O91)</f>
        <v/>
      </c>
      <c r="AF90" s="18">
        <f>IF('tmp４'!T91="","",'tmp４'!T91)</f>
        <v>0</v>
      </c>
      <c r="AG90" s="18">
        <v>0</v>
      </c>
      <c r="AH90" s="18">
        <v>0</v>
      </c>
      <c r="AJ90" s="18">
        <v>89</v>
      </c>
    </row>
    <row r="91" spans="1:36">
      <c r="A91" s="18">
        <f t="shared" si="3"/>
        <v>0</v>
      </c>
      <c r="B91" s="18" t="str">
        <f>'tmp４'!B92</f>
        <v/>
      </c>
      <c r="E91" s="18" t="str">
        <f>'tmp４'!C92</f>
        <v/>
      </c>
      <c r="F91" s="18" t="str">
        <f>'tmp４'!D92</f>
        <v/>
      </c>
      <c r="G91" s="18" t="str">
        <f t="shared" si="4"/>
        <v/>
      </c>
      <c r="H91" s="18" t="str">
        <f>'tmp４'!D92</f>
        <v/>
      </c>
      <c r="I91" s="18" t="str">
        <f t="shared" si="5"/>
        <v/>
      </c>
      <c r="J91" s="18" t="str">
        <f>'tmp４'!E92</f>
        <v/>
      </c>
      <c r="L91" s="18">
        <v>89</v>
      </c>
      <c r="O91" s="18" t="str">
        <f>IF('tmp４'!K92="","",'tmp４'!K92)</f>
        <v/>
      </c>
      <c r="P91" s="18">
        <f>IF('tmp４'!P92="","",'tmp４'!P92)</f>
        <v>0</v>
      </c>
      <c r="Q91" s="18">
        <v>0</v>
      </c>
      <c r="R91" s="18">
        <v>0</v>
      </c>
      <c r="S91" s="18" t="str">
        <f>IF('tmp４'!L92="","",'tmp４'!L92)</f>
        <v/>
      </c>
      <c r="T91" s="18">
        <f>IF('tmp４'!Q92="","",'tmp４'!Q92)</f>
        <v>0</v>
      </c>
      <c r="U91" s="18">
        <v>0</v>
      </c>
      <c r="V91" s="18">
        <v>0</v>
      </c>
      <c r="W91" s="18" t="str">
        <f>IF('tmp４'!M92="","",'tmp４'!M92)</f>
        <v/>
      </c>
      <c r="X91" s="18">
        <f>IF('tmp４'!R92="","",'tmp４'!R92)</f>
        <v>0</v>
      </c>
      <c r="Y91" s="18">
        <v>0</v>
      </c>
      <c r="Z91" s="18">
        <v>0</v>
      </c>
      <c r="AA91" s="18" t="str">
        <f>IF('tmp４'!N92="","",'tmp４'!N92)</f>
        <v/>
      </c>
      <c r="AB91" s="18">
        <f>IF('tmp４'!S92="","",'tmp４'!S92)</f>
        <v>0</v>
      </c>
      <c r="AC91" s="18">
        <v>0</v>
      </c>
      <c r="AD91" s="18">
        <v>0</v>
      </c>
      <c r="AE91" s="18" t="str">
        <f>IF('tmp４'!O92="","",'tmp４'!O92)</f>
        <v/>
      </c>
      <c r="AF91" s="18">
        <f>IF('tmp４'!T92="","",'tmp４'!T92)</f>
        <v>0</v>
      </c>
      <c r="AG91" s="18">
        <v>0</v>
      </c>
      <c r="AH91" s="18">
        <v>0</v>
      </c>
      <c r="AJ91" s="18">
        <v>90</v>
      </c>
    </row>
    <row r="92" spans="1:36">
      <c r="A92" s="18">
        <f t="shared" si="3"/>
        <v>0</v>
      </c>
      <c r="B92" s="18" t="str">
        <f>'tmp４'!B93</f>
        <v/>
      </c>
      <c r="E92" s="18" t="str">
        <f>'tmp４'!C93</f>
        <v/>
      </c>
      <c r="F92" s="18" t="str">
        <f>'tmp４'!D93</f>
        <v/>
      </c>
      <c r="G92" s="18" t="str">
        <f t="shared" si="4"/>
        <v/>
      </c>
      <c r="H92" s="18" t="str">
        <f>'tmp４'!D93</f>
        <v/>
      </c>
      <c r="I92" s="18" t="str">
        <f t="shared" si="5"/>
        <v/>
      </c>
      <c r="J92" s="18" t="str">
        <f>'tmp４'!E93</f>
        <v/>
      </c>
      <c r="L92" s="18">
        <v>90</v>
      </c>
      <c r="O92" s="18" t="str">
        <f>IF('tmp４'!K93="","",'tmp４'!K93)</f>
        <v/>
      </c>
      <c r="P92" s="18">
        <f>IF('tmp４'!P93="","",'tmp４'!P93)</f>
        <v>0</v>
      </c>
      <c r="Q92" s="18">
        <v>0</v>
      </c>
      <c r="R92" s="18">
        <v>0</v>
      </c>
      <c r="S92" s="18" t="str">
        <f>IF('tmp４'!L93="","",'tmp４'!L93)</f>
        <v/>
      </c>
      <c r="T92" s="18">
        <f>IF('tmp４'!Q93="","",'tmp４'!Q93)</f>
        <v>0</v>
      </c>
      <c r="U92" s="18">
        <v>0</v>
      </c>
      <c r="V92" s="18">
        <v>0</v>
      </c>
      <c r="W92" s="18" t="str">
        <f>IF('tmp４'!M93="","",'tmp４'!M93)</f>
        <v/>
      </c>
      <c r="X92" s="18">
        <f>IF('tmp４'!R93="","",'tmp４'!R93)</f>
        <v>0</v>
      </c>
      <c r="Y92" s="18">
        <v>0</v>
      </c>
      <c r="Z92" s="18">
        <v>0</v>
      </c>
      <c r="AA92" s="18" t="str">
        <f>IF('tmp４'!N93="","",'tmp４'!N93)</f>
        <v/>
      </c>
      <c r="AB92" s="18">
        <f>IF('tmp４'!S93="","",'tmp４'!S93)</f>
        <v>0</v>
      </c>
      <c r="AC92" s="18">
        <v>0</v>
      </c>
      <c r="AD92" s="18">
        <v>0</v>
      </c>
      <c r="AE92" s="18" t="str">
        <f>IF('tmp４'!O93="","",'tmp４'!O93)</f>
        <v/>
      </c>
      <c r="AF92" s="18">
        <f>IF('tmp４'!T93="","",'tmp４'!T93)</f>
        <v>0</v>
      </c>
      <c r="AG92" s="18">
        <v>0</v>
      </c>
      <c r="AH92" s="18">
        <v>0</v>
      </c>
      <c r="AJ92" s="18">
        <v>91</v>
      </c>
    </row>
    <row r="93" spans="1:36">
      <c r="A93" s="18">
        <f t="shared" si="3"/>
        <v>0</v>
      </c>
      <c r="B93" s="18" t="str">
        <f>'tmp４'!B94</f>
        <v/>
      </c>
      <c r="E93" s="18" t="str">
        <f>'tmp４'!C94</f>
        <v/>
      </c>
      <c r="F93" s="18" t="str">
        <f>'tmp４'!D94</f>
        <v/>
      </c>
      <c r="G93" s="18" t="str">
        <f t="shared" si="4"/>
        <v/>
      </c>
      <c r="H93" s="18" t="str">
        <f>'tmp４'!D94</f>
        <v/>
      </c>
      <c r="I93" s="18" t="str">
        <f t="shared" si="5"/>
        <v/>
      </c>
      <c r="J93" s="18" t="str">
        <f>'tmp４'!E94</f>
        <v/>
      </c>
      <c r="L93" s="18">
        <v>91</v>
      </c>
      <c r="O93" s="18" t="str">
        <f>IF('tmp４'!K94="","",'tmp４'!K94)</f>
        <v/>
      </c>
      <c r="P93" s="18">
        <f>IF('tmp４'!P94="","",'tmp４'!P94)</f>
        <v>0</v>
      </c>
      <c r="Q93" s="18">
        <v>0</v>
      </c>
      <c r="R93" s="18">
        <v>0</v>
      </c>
      <c r="S93" s="18" t="str">
        <f>IF('tmp４'!L94="","",'tmp４'!L94)</f>
        <v/>
      </c>
      <c r="T93" s="18">
        <f>IF('tmp４'!Q94="","",'tmp４'!Q94)</f>
        <v>0</v>
      </c>
      <c r="U93" s="18">
        <v>0</v>
      </c>
      <c r="V93" s="18">
        <v>0</v>
      </c>
      <c r="W93" s="18" t="str">
        <f>IF('tmp４'!M94="","",'tmp４'!M94)</f>
        <v/>
      </c>
      <c r="X93" s="18">
        <f>IF('tmp４'!R94="","",'tmp４'!R94)</f>
        <v>0</v>
      </c>
      <c r="Y93" s="18">
        <v>0</v>
      </c>
      <c r="Z93" s="18">
        <v>0</v>
      </c>
      <c r="AA93" s="18" t="str">
        <f>IF('tmp４'!N94="","",'tmp４'!N94)</f>
        <v/>
      </c>
      <c r="AB93" s="18">
        <f>IF('tmp４'!S94="","",'tmp４'!S94)</f>
        <v>0</v>
      </c>
      <c r="AC93" s="18">
        <v>0</v>
      </c>
      <c r="AD93" s="18">
        <v>0</v>
      </c>
      <c r="AE93" s="18" t="str">
        <f>IF('tmp４'!O94="","",'tmp４'!O94)</f>
        <v/>
      </c>
      <c r="AF93" s="18">
        <f>IF('tmp４'!T94="","",'tmp４'!T94)</f>
        <v>0</v>
      </c>
      <c r="AG93" s="18">
        <v>0</v>
      </c>
      <c r="AH93" s="18">
        <v>0</v>
      </c>
      <c r="AJ93" s="18">
        <v>92</v>
      </c>
    </row>
    <row r="94" spans="1:36">
      <c r="A94" s="18">
        <f t="shared" si="3"/>
        <v>0</v>
      </c>
      <c r="B94" s="18" t="str">
        <f>'tmp４'!B95</f>
        <v/>
      </c>
      <c r="E94" s="18" t="str">
        <f>'tmp４'!C95</f>
        <v/>
      </c>
      <c r="F94" s="18" t="str">
        <f>'tmp４'!D95</f>
        <v/>
      </c>
      <c r="G94" s="18" t="str">
        <f t="shared" si="4"/>
        <v/>
      </c>
      <c r="H94" s="18" t="str">
        <f>'tmp４'!D95</f>
        <v/>
      </c>
      <c r="I94" s="18" t="str">
        <f t="shared" si="5"/>
        <v/>
      </c>
      <c r="J94" s="18" t="str">
        <f>'tmp４'!E95</f>
        <v/>
      </c>
      <c r="L94" s="18">
        <v>92</v>
      </c>
      <c r="O94" s="18" t="str">
        <f>IF('tmp４'!K95="","",'tmp４'!K95)</f>
        <v/>
      </c>
      <c r="P94" s="18">
        <f>IF('tmp４'!P95="","",'tmp４'!P95)</f>
        <v>0</v>
      </c>
      <c r="Q94" s="18">
        <v>0</v>
      </c>
      <c r="R94" s="18">
        <v>0</v>
      </c>
      <c r="S94" s="18" t="str">
        <f>IF('tmp４'!L95="","",'tmp４'!L95)</f>
        <v/>
      </c>
      <c r="T94" s="18">
        <f>IF('tmp４'!Q95="","",'tmp４'!Q95)</f>
        <v>0</v>
      </c>
      <c r="U94" s="18">
        <v>0</v>
      </c>
      <c r="V94" s="18">
        <v>0</v>
      </c>
      <c r="W94" s="18" t="str">
        <f>IF('tmp４'!M95="","",'tmp４'!M95)</f>
        <v/>
      </c>
      <c r="X94" s="18">
        <f>IF('tmp４'!R95="","",'tmp４'!R95)</f>
        <v>0</v>
      </c>
      <c r="Y94" s="18">
        <v>0</v>
      </c>
      <c r="Z94" s="18">
        <v>0</v>
      </c>
      <c r="AA94" s="18" t="str">
        <f>IF('tmp４'!N95="","",'tmp４'!N95)</f>
        <v/>
      </c>
      <c r="AB94" s="18">
        <f>IF('tmp４'!S95="","",'tmp４'!S95)</f>
        <v>0</v>
      </c>
      <c r="AC94" s="18">
        <v>0</v>
      </c>
      <c r="AD94" s="18">
        <v>0</v>
      </c>
      <c r="AE94" s="18" t="str">
        <f>IF('tmp４'!O95="","",'tmp４'!O95)</f>
        <v/>
      </c>
      <c r="AF94" s="18">
        <f>IF('tmp４'!T95="","",'tmp４'!T95)</f>
        <v>0</v>
      </c>
      <c r="AG94" s="18">
        <v>0</v>
      </c>
      <c r="AH94" s="18">
        <v>0</v>
      </c>
      <c r="AJ94" s="18">
        <v>93</v>
      </c>
    </row>
    <row r="95" spans="1:36">
      <c r="A95" s="18">
        <f t="shared" si="3"/>
        <v>0</v>
      </c>
      <c r="B95" s="18" t="str">
        <f>'tmp４'!B96</f>
        <v/>
      </c>
      <c r="E95" s="18" t="str">
        <f>'tmp４'!C96</f>
        <v/>
      </c>
      <c r="F95" s="18" t="str">
        <f>'tmp４'!D96</f>
        <v/>
      </c>
      <c r="G95" s="18" t="str">
        <f t="shared" si="4"/>
        <v/>
      </c>
      <c r="H95" s="18" t="str">
        <f>'tmp４'!D96</f>
        <v/>
      </c>
      <c r="I95" s="18" t="str">
        <f t="shared" si="5"/>
        <v/>
      </c>
      <c r="J95" s="18" t="str">
        <f>'tmp４'!E96</f>
        <v/>
      </c>
      <c r="L95" s="18">
        <v>93</v>
      </c>
      <c r="O95" s="18" t="str">
        <f>IF('tmp４'!K96="","",'tmp４'!K96)</f>
        <v/>
      </c>
      <c r="P95" s="18">
        <f>IF('tmp４'!P96="","",'tmp４'!P96)</f>
        <v>0</v>
      </c>
      <c r="Q95" s="18">
        <v>0</v>
      </c>
      <c r="R95" s="18">
        <v>0</v>
      </c>
      <c r="S95" s="18" t="str">
        <f>IF('tmp４'!L96="","",'tmp４'!L96)</f>
        <v/>
      </c>
      <c r="T95" s="18">
        <f>IF('tmp４'!Q96="","",'tmp４'!Q96)</f>
        <v>0</v>
      </c>
      <c r="U95" s="18">
        <v>0</v>
      </c>
      <c r="V95" s="18">
        <v>0</v>
      </c>
      <c r="W95" s="18" t="str">
        <f>IF('tmp４'!M96="","",'tmp４'!M96)</f>
        <v/>
      </c>
      <c r="X95" s="18">
        <f>IF('tmp４'!R96="","",'tmp４'!R96)</f>
        <v>0</v>
      </c>
      <c r="Y95" s="18">
        <v>0</v>
      </c>
      <c r="Z95" s="18">
        <v>0</v>
      </c>
      <c r="AA95" s="18" t="str">
        <f>IF('tmp４'!N96="","",'tmp４'!N96)</f>
        <v/>
      </c>
      <c r="AB95" s="18">
        <f>IF('tmp４'!S96="","",'tmp４'!S96)</f>
        <v>0</v>
      </c>
      <c r="AC95" s="18">
        <v>0</v>
      </c>
      <c r="AD95" s="18">
        <v>0</v>
      </c>
      <c r="AE95" s="18" t="str">
        <f>IF('tmp４'!O96="","",'tmp４'!O96)</f>
        <v/>
      </c>
      <c r="AF95" s="18">
        <f>IF('tmp４'!T96="","",'tmp４'!T96)</f>
        <v>0</v>
      </c>
      <c r="AG95" s="18">
        <v>0</v>
      </c>
      <c r="AH95" s="18">
        <v>0</v>
      </c>
      <c r="AJ95" s="18">
        <v>94</v>
      </c>
    </row>
    <row r="96" spans="1:36">
      <c r="A96" s="18">
        <f t="shared" si="3"/>
        <v>0</v>
      </c>
      <c r="B96" s="18" t="str">
        <f>'tmp４'!B97</f>
        <v/>
      </c>
      <c r="E96" s="18" t="str">
        <f>'tmp４'!C97</f>
        <v/>
      </c>
      <c r="F96" s="18" t="str">
        <f>'tmp４'!D97</f>
        <v/>
      </c>
      <c r="G96" s="18" t="str">
        <f t="shared" si="4"/>
        <v/>
      </c>
      <c r="H96" s="18" t="str">
        <f>'tmp４'!D97</f>
        <v/>
      </c>
      <c r="I96" s="18" t="str">
        <f t="shared" si="5"/>
        <v/>
      </c>
      <c r="J96" s="18" t="str">
        <f>'tmp４'!E97</f>
        <v/>
      </c>
      <c r="L96" s="18">
        <v>94</v>
      </c>
      <c r="O96" s="18" t="str">
        <f>IF('tmp４'!K97="","",'tmp４'!K97)</f>
        <v/>
      </c>
      <c r="P96" s="18">
        <f>IF('tmp４'!P97="","",'tmp４'!P97)</f>
        <v>0</v>
      </c>
      <c r="Q96" s="18">
        <v>0</v>
      </c>
      <c r="R96" s="18">
        <v>0</v>
      </c>
      <c r="S96" s="18" t="str">
        <f>IF('tmp４'!L97="","",'tmp４'!L97)</f>
        <v/>
      </c>
      <c r="T96" s="18">
        <f>IF('tmp４'!Q97="","",'tmp４'!Q97)</f>
        <v>0</v>
      </c>
      <c r="U96" s="18">
        <v>0</v>
      </c>
      <c r="V96" s="18">
        <v>0</v>
      </c>
      <c r="W96" s="18" t="str">
        <f>IF('tmp４'!M97="","",'tmp４'!M97)</f>
        <v/>
      </c>
      <c r="X96" s="18">
        <f>IF('tmp４'!R97="","",'tmp４'!R97)</f>
        <v>0</v>
      </c>
      <c r="Y96" s="18">
        <v>0</v>
      </c>
      <c r="Z96" s="18">
        <v>0</v>
      </c>
      <c r="AA96" s="18" t="str">
        <f>IF('tmp４'!N97="","",'tmp４'!N97)</f>
        <v/>
      </c>
      <c r="AB96" s="18">
        <f>IF('tmp４'!S97="","",'tmp４'!S97)</f>
        <v>0</v>
      </c>
      <c r="AC96" s="18">
        <v>0</v>
      </c>
      <c r="AD96" s="18">
        <v>0</v>
      </c>
      <c r="AE96" s="18" t="str">
        <f>IF('tmp４'!O97="","",'tmp４'!O97)</f>
        <v/>
      </c>
      <c r="AF96" s="18">
        <f>IF('tmp４'!T97="","",'tmp４'!T97)</f>
        <v>0</v>
      </c>
      <c r="AG96" s="18">
        <v>0</v>
      </c>
      <c r="AH96" s="18">
        <v>0</v>
      </c>
      <c r="AJ96" s="18">
        <v>95</v>
      </c>
    </row>
    <row r="97" spans="1:36">
      <c r="A97" s="18">
        <f t="shared" si="3"/>
        <v>0</v>
      </c>
      <c r="B97" s="18" t="str">
        <f>'tmp４'!B98</f>
        <v/>
      </c>
      <c r="E97" s="18" t="str">
        <f>'tmp４'!C98</f>
        <v/>
      </c>
      <c r="F97" s="18" t="str">
        <f>'tmp４'!D98</f>
        <v/>
      </c>
      <c r="G97" s="18" t="str">
        <f t="shared" si="4"/>
        <v/>
      </c>
      <c r="H97" s="18" t="str">
        <f>'tmp４'!D98</f>
        <v/>
      </c>
      <c r="I97" s="18" t="str">
        <f t="shared" si="5"/>
        <v/>
      </c>
      <c r="J97" s="18" t="str">
        <f>'tmp４'!E98</f>
        <v/>
      </c>
      <c r="L97" s="18">
        <v>95</v>
      </c>
      <c r="O97" s="18" t="str">
        <f>IF('tmp４'!K98="","",'tmp４'!K98)</f>
        <v/>
      </c>
      <c r="P97" s="18">
        <f>IF('tmp４'!P98="","",'tmp４'!P98)</f>
        <v>0</v>
      </c>
      <c r="Q97" s="18">
        <v>0</v>
      </c>
      <c r="R97" s="18">
        <v>0</v>
      </c>
      <c r="S97" s="18" t="str">
        <f>IF('tmp４'!L98="","",'tmp４'!L98)</f>
        <v/>
      </c>
      <c r="T97" s="18">
        <f>IF('tmp４'!Q98="","",'tmp４'!Q98)</f>
        <v>0</v>
      </c>
      <c r="U97" s="18">
        <v>0</v>
      </c>
      <c r="V97" s="18">
        <v>0</v>
      </c>
      <c r="W97" s="18" t="str">
        <f>IF('tmp４'!M98="","",'tmp４'!M98)</f>
        <v/>
      </c>
      <c r="X97" s="18">
        <f>IF('tmp４'!R98="","",'tmp４'!R98)</f>
        <v>0</v>
      </c>
      <c r="Y97" s="18">
        <v>0</v>
      </c>
      <c r="Z97" s="18">
        <v>0</v>
      </c>
      <c r="AA97" s="18" t="str">
        <f>IF('tmp４'!N98="","",'tmp４'!N98)</f>
        <v/>
      </c>
      <c r="AB97" s="18">
        <f>IF('tmp４'!S98="","",'tmp４'!S98)</f>
        <v>0</v>
      </c>
      <c r="AC97" s="18">
        <v>0</v>
      </c>
      <c r="AD97" s="18">
        <v>0</v>
      </c>
      <c r="AE97" s="18" t="str">
        <f>IF('tmp４'!O98="","",'tmp４'!O98)</f>
        <v/>
      </c>
      <c r="AF97" s="18">
        <f>IF('tmp４'!T98="","",'tmp４'!T98)</f>
        <v>0</v>
      </c>
      <c r="AG97" s="18">
        <v>0</v>
      </c>
      <c r="AH97" s="18">
        <v>0</v>
      </c>
      <c r="AJ97" s="18">
        <v>96</v>
      </c>
    </row>
    <row r="98" spans="1:36">
      <c r="A98" s="18">
        <f t="shared" si="3"/>
        <v>0</v>
      </c>
      <c r="B98" s="18" t="str">
        <f>'tmp４'!B99</f>
        <v/>
      </c>
      <c r="E98" s="18" t="str">
        <f>'tmp４'!C99</f>
        <v/>
      </c>
      <c r="F98" s="18" t="str">
        <f>'tmp４'!D99</f>
        <v/>
      </c>
      <c r="G98" s="18" t="str">
        <f t="shared" si="4"/>
        <v/>
      </c>
      <c r="H98" s="18" t="str">
        <f>'tmp４'!D99</f>
        <v/>
      </c>
      <c r="I98" s="18" t="str">
        <f t="shared" si="5"/>
        <v/>
      </c>
      <c r="J98" s="18" t="str">
        <f>'tmp４'!E99</f>
        <v/>
      </c>
      <c r="L98" s="18">
        <v>96</v>
      </c>
      <c r="O98" s="18" t="str">
        <f>IF('tmp４'!K99="","",'tmp４'!K99)</f>
        <v/>
      </c>
      <c r="P98" s="18">
        <f>IF('tmp４'!P99="","",'tmp４'!P99)</f>
        <v>0</v>
      </c>
      <c r="Q98" s="18">
        <v>0</v>
      </c>
      <c r="R98" s="18">
        <v>0</v>
      </c>
      <c r="S98" s="18" t="str">
        <f>IF('tmp４'!L99="","",'tmp４'!L99)</f>
        <v/>
      </c>
      <c r="T98" s="18">
        <f>IF('tmp４'!Q99="","",'tmp４'!Q99)</f>
        <v>0</v>
      </c>
      <c r="U98" s="18">
        <v>0</v>
      </c>
      <c r="V98" s="18">
        <v>0</v>
      </c>
      <c r="W98" s="18" t="str">
        <f>IF('tmp４'!M99="","",'tmp４'!M99)</f>
        <v/>
      </c>
      <c r="X98" s="18">
        <f>IF('tmp４'!R99="","",'tmp４'!R99)</f>
        <v>0</v>
      </c>
      <c r="Y98" s="18">
        <v>0</v>
      </c>
      <c r="Z98" s="18">
        <v>0</v>
      </c>
      <c r="AA98" s="18" t="str">
        <f>IF('tmp４'!N99="","",'tmp４'!N99)</f>
        <v/>
      </c>
      <c r="AB98" s="18">
        <f>IF('tmp４'!S99="","",'tmp４'!S99)</f>
        <v>0</v>
      </c>
      <c r="AC98" s="18">
        <v>0</v>
      </c>
      <c r="AD98" s="18">
        <v>0</v>
      </c>
      <c r="AE98" s="18" t="str">
        <f>IF('tmp４'!O99="","",'tmp４'!O99)</f>
        <v/>
      </c>
      <c r="AF98" s="18">
        <f>IF('tmp４'!T99="","",'tmp４'!T99)</f>
        <v>0</v>
      </c>
      <c r="AG98" s="18">
        <v>0</v>
      </c>
      <c r="AH98" s="18">
        <v>0</v>
      </c>
      <c r="AJ98" s="18">
        <v>97</v>
      </c>
    </row>
    <row r="99" spans="1:36">
      <c r="A99" s="18">
        <f t="shared" si="3"/>
        <v>0</v>
      </c>
      <c r="B99" s="18" t="str">
        <f>'tmp４'!B100</f>
        <v/>
      </c>
      <c r="E99" s="18" t="str">
        <f>'tmp４'!C100</f>
        <v/>
      </c>
      <c r="F99" s="18" t="str">
        <f>'tmp４'!D100</f>
        <v/>
      </c>
      <c r="G99" s="18" t="str">
        <f t="shared" si="4"/>
        <v/>
      </c>
      <c r="H99" s="18" t="str">
        <f>'tmp４'!D100</f>
        <v/>
      </c>
      <c r="I99" s="18" t="str">
        <f t="shared" si="5"/>
        <v/>
      </c>
      <c r="J99" s="18" t="str">
        <f>'tmp４'!E100</f>
        <v/>
      </c>
      <c r="L99" s="18">
        <v>97</v>
      </c>
      <c r="O99" s="18" t="str">
        <f>IF('tmp４'!K100="","",'tmp４'!K100)</f>
        <v/>
      </c>
      <c r="P99" s="18">
        <f>IF('tmp４'!P100="","",'tmp４'!P100)</f>
        <v>0</v>
      </c>
      <c r="Q99" s="18">
        <v>0</v>
      </c>
      <c r="R99" s="18">
        <v>0</v>
      </c>
      <c r="S99" s="18" t="str">
        <f>IF('tmp４'!L100="","",'tmp４'!L100)</f>
        <v/>
      </c>
      <c r="T99" s="18">
        <f>IF('tmp４'!Q100="","",'tmp４'!Q100)</f>
        <v>0</v>
      </c>
      <c r="U99" s="18">
        <v>0</v>
      </c>
      <c r="V99" s="18">
        <v>0</v>
      </c>
      <c r="W99" s="18" t="str">
        <f>IF('tmp４'!M100="","",'tmp４'!M100)</f>
        <v/>
      </c>
      <c r="X99" s="18">
        <f>IF('tmp４'!R100="","",'tmp４'!R100)</f>
        <v>0</v>
      </c>
      <c r="Y99" s="18">
        <v>0</v>
      </c>
      <c r="Z99" s="18">
        <v>0</v>
      </c>
      <c r="AA99" s="18" t="str">
        <f>IF('tmp４'!N100="","",'tmp４'!N100)</f>
        <v/>
      </c>
      <c r="AB99" s="18">
        <f>IF('tmp４'!S100="","",'tmp４'!S100)</f>
        <v>0</v>
      </c>
      <c r="AC99" s="18">
        <v>0</v>
      </c>
      <c r="AD99" s="18">
        <v>0</v>
      </c>
      <c r="AE99" s="18" t="str">
        <f>IF('tmp４'!O100="","",'tmp４'!O100)</f>
        <v/>
      </c>
      <c r="AF99" s="18">
        <f>IF('tmp４'!T100="","",'tmp４'!T100)</f>
        <v>0</v>
      </c>
      <c r="AG99" s="18">
        <v>0</v>
      </c>
      <c r="AH99" s="18">
        <v>0</v>
      </c>
      <c r="AJ99" s="18">
        <v>98</v>
      </c>
    </row>
    <row r="100" spans="1:36">
      <c r="A100" s="18">
        <f t="shared" si="3"/>
        <v>0</v>
      </c>
      <c r="B100" s="18" t="str">
        <f>'tmp４'!B101</f>
        <v/>
      </c>
      <c r="E100" s="18" t="str">
        <f>'tmp４'!C101</f>
        <v/>
      </c>
      <c r="F100" s="18" t="str">
        <f>'tmp４'!D101</f>
        <v/>
      </c>
      <c r="G100" s="18" t="str">
        <f t="shared" si="4"/>
        <v/>
      </c>
      <c r="H100" s="18" t="str">
        <f>'tmp４'!D101</f>
        <v/>
      </c>
      <c r="I100" s="18" t="str">
        <f t="shared" si="5"/>
        <v/>
      </c>
      <c r="J100" s="18" t="str">
        <f>'tmp４'!E101</f>
        <v/>
      </c>
      <c r="L100" s="18">
        <v>98</v>
      </c>
      <c r="O100" s="18" t="str">
        <f>IF('tmp４'!K101="","",'tmp４'!K101)</f>
        <v/>
      </c>
      <c r="P100" s="18">
        <f>IF('tmp４'!P101="","",'tmp４'!P101)</f>
        <v>0</v>
      </c>
      <c r="Q100" s="18">
        <v>0</v>
      </c>
      <c r="R100" s="18">
        <v>0</v>
      </c>
      <c r="S100" s="18" t="str">
        <f>IF('tmp４'!L101="","",'tmp４'!L101)</f>
        <v/>
      </c>
      <c r="T100" s="18">
        <f>IF('tmp４'!Q101="","",'tmp４'!Q101)</f>
        <v>0</v>
      </c>
      <c r="U100" s="18">
        <v>0</v>
      </c>
      <c r="V100" s="18">
        <v>0</v>
      </c>
      <c r="W100" s="18" t="str">
        <f>IF('tmp４'!M101="","",'tmp４'!M101)</f>
        <v/>
      </c>
      <c r="X100" s="18">
        <f>IF('tmp４'!R101="","",'tmp４'!R101)</f>
        <v>0</v>
      </c>
      <c r="Y100" s="18">
        <v>0</v>
      </c>
      <c r="Z100" s="18">
        <v>0</v>
      </c>
      <c r="AA100" s="18" t="str">
        <f>IF('tmp４'!N101="","",'tmp４'!N101)</f>
        <v/>
      </c>
      <c r="AB100" s="18">
        <f>IF('tmp４'!S101="","",'tmp４'!S101)</f>
        <v>0</v>
      </c>
      <c r="AC100" s="18">
        <v>0</v>
      </c>
      <c r="AD100" s="18">
        <v>0</v>
      </c>
      <c r="AE100" s="18" t="str">
        <f>IF('tmp４'!O101="","",'tmp４'!O101)</f>
        <v/>
      </c>
      <c r="AF100" s="18">
        <f>IF('tmp４'!T101="","",'tmp４'!T101)</f>
        <v>0</v>
      </c>
      <c r="AG100" s="18">
        <v>0</v>
      </c>
      <c r="AH100" s="18">
        <v>0</v>
      </c>
      <c r="AJ100" s="18">
        <v>99</v>
      </c>
    </row>
    <row r="101" spans="1:36">
      <c r="A101" s="18">
        <f t="shared" si="3"/>
        <v>0</v>
      </c>
      <c r="B101" s="18" t="str">
        <f>'tmp４'!B102</f>
        <v/>
      </c>
      <c r="E101" s="18" t="str">
        <f>'tmp４'!C102</f>
        <v/>
      </c>
      <c r="F101" s="18" t="str">
        <f>'tmp４'!D102</f>
        <v/>
      </c>
      <c r="G101" s="18" t="str">
        <f t="shared" si="4"/>
        <v/>
      </c>
      <c r="H101" s="18" t="str">
        <f>'tmp４'!D102</f>
        <v/>
      </c>
      <c r="I101" s="18" t="str">
        <f t="shared" si="5"/>
        <v/>
      </c>
      <c r="J101" s="18" t="str">
        <f>'tmp４'!E102</f>
        <v/>
      </c>
      <c r="L101" s="18">
        <v>99</v>
      </c>
      <c r="O101" s="18" t="str">
        <f>IF('tmp４'!K102="","",'tmp４'!K102)</f>
        <v/>
      </c>
      <c r="P101" s="18">
        <f>IF('tmp４'!P102="","",'tmp４'!P102)</f>
        <v>0</v>
      </c>
      <c r="Q101" s="18">
        <v>0</v>
      </c>
      <c r="R101" s="18">
        <v>0</v>
      </c>
      <c r="S101" s="18" t="str">
        <f>IF('tmp４'!L102="","",'tmp４'!L102)</f>
        <v/>
      </c>
      <c r="T101" s="18">
        <f>IF('tmp４'!Q102="","",'tmp４'!Q102)</f>
        <v>0</v>
      </c>
      <c r="U101" s="18">
        <v>0</v>
      </c>
      <c r="V101" s="18">
        <v>0</v>
      </c>
      <c r="W101" s="18" t="str">
        <f>IF('tmp４'!M102="","",'tmp４'!M102)</f>
        <v/>
      </c>
      <c r="X101" s="18">
        <f>IF('tmp４'!R102="","",'tmp４'!R102)</f>
        <v>0</v>
      </c>
      <c r="Y101" s="18">
        <v>0</v>
      </c>
      <c r="Z101" s="18">
        <v>0</v>
      </c>
      <c r="AA101" s="18" t="str">
        <f>IF('tmp４'!N102="","",'tmp４'!N102)</f>
        <v/>
      </c>
      <c r="AB101" s="18">
        <f>IF('tmp４'!S102="","",'tmp４'!S102)</f>
        <v>0</v>
      </c>
      <c r="AC101" s="18">
        <v>0</v>
      </c>
      <c r="AD101" s="18">
        <v>0</v>
      </c>
      <c r="AE101" s="18" t="str">
        <f>IF('tmp４'!O102="","",'tmp４'!O102)</f>
        <v/>
      </c>
      <c r="AF101" s="18">
        <f>IF('tmp４'!T102="","",'tmp４'!T102)</f>
        <v>0</v>
      </c>
      <c r="AG101" s="18">
        <v>0</v>
      </c>
      <c r="AH101" s="18">
        <v>0</v>
      </c>
      <c r="AJ101" s="18">
        <v>100</v>
      </c>
    </row>
    <row r="102" spans="1:36">
      <c r="A102" s="18">
        <f t="shared" si="3"/>
        <v>0</v>
      </c>
      <c r="B102" s="18" t="str">
        <f>'tmp４'!B103</f>
        <v/>
      </c>
      <c r="E102" s="18" t="str">
        <f>'tmp４'!C103</f>
        <v/>
      </c>
      <c r="F102" s="18" t="str">
        <f>'tmp４'!D103</f>
        <v/>
      </c>
      <c r="G102" s="18" t="str">
        <f t="shared" si="4"/>
        <v/>
      </c>
      <c r="H102" s="18" t="str">
        <f>'tmp４'!D103</f>
        <v/>
      </c>
      <c r="I102" s="18" t="str">
        <f t="shared" si="5"/>
        <v/>
      </c>
      <c r="J102" s="18" t="str">
        <f>'tmp４'!E103</f>
        <v/>
      </c>
      <c r="L102" s="18">
        <v>100</v>
      </c>
      <c r="O102" s="18" t="str">
        <f>IF('tmp４'!K103="","",'tmp４'!K103)</f>
        <v/>
      </c>
      <c r="P102" s="18">
        <f>IF('tmp４'!P103="","",'tmp４'!P103)</f>
        <v>0</v>
      </c>
      <c r="Q102" s="18">
        <v>0</v>
      </c>
      <c r="R102" s="18">
        <v>0</v>
      </c>
      <c r="S102" s="18" t="str">
        <f>IF('tmp４'!L103="","",'tmp４'!L103)</f>
        <v/>
      </c>
      <c r="T102" s="18">
        <f>IF('tmp４'!Q103="","",'tmp４'!Q103)</f>
        <v>0</v>
      </c>
      <c r="U102" s="18">
        <v>0</v>
      </c>
      <c r="V102" s="18">
        <v>0</v>
      </c>
      <c r="W102" s="18" t="str">
        <f>IF('tmp４'!M103="","",'tmp４'!M103)</f>
        <v/>
      </c>
      <c r="X102" s="18">
        <f>IF('tmp４'!R103="","",'tmp４'!R103)</f>
        <v>0</v>
      </c>
      <c r="Y102" s="18">
        <v>0</v>
      </c>
      <c r="Z102" s="18">
        <v>0</v>
      </c>
      <c r="AA102" s="18" t="str">
        <f>IF('tmp４'!N103="","",'tmp４'!N103)</f>
        <v/>
      </c>
      <c r="AB102" s="18">
        <f>IF('tmp４'!S103="","",'tmp４'!S103)</f>
        <v>0</v>
      </c>
      <c r="AC102" s="18">
        <v>0</v>
      </c>
      <c r="AD102" s="18">
        <v>0</v>
      </c>
      <c r="AE102" s="18" t="str">
        <f>IF('tmp４'!O103="","",'tmp４'!O103)</f>
        <v/>
      </c>
      <c r="AF102" s="18">
        <f>IF('tmp４'!T103="","",'tmp４'!T103)</f>
        <v>0</v>
      </c>
      <c r="AG102" s="18">
        <v>0</v>
      </c>
      <c r="AH102" s="18">
        <v>0</v>
      </c>
      <c r="AJ102" s="18">
        <v>101</v>
      </c>
    </row>
    <row r="103" spans="1:36">
      <c r="A103" s="18">
        <f t="shared" si="3"/>
        <v>0</v>
      </c>
      <c r="B103" s="18" t="str">
        <f>'tmp４'!B104</f>
        <v/>
      </c>
      <c r="E103" s="18" t="str">
        <f>'tmp４'!C104</f>
        <v/>
      </c>
      <c r="F103" s="18" t="str">
        <f>'tmp４'!D104</f>
        <v/>
      </c>
      <c r="G103" s="18" t="str">
        <f t="shared" si="4"/>
        <v/>
      </c>
      <c r="H103" s="18" t="str">
        <f>'tmp４'!D104</f>
        <v/>
      </c>
      <c r="I103" s="18" t="str">
        <f t="shared" si="5"/>
        <v/>
      </c>
      <c r="J103" s="18" t="str">
        <f>'tmp４'!E104</f>
        <v/>
      </c>
      <c r="L103" s="18">
        <v>101</v>
      </c>
      <c r="O103" s="18" t="str">
        <f>IF('tmp４'!K104="","",'tmp４'!K104)</f>
        <v/>
      </c>
      <c r="P103" s="18">
        <f>IF('tmp４'!P104="","",'tmp４'!P104)</f>
        <v>0</v>
      </c>
      <c r="Q103" s="18">
        <v>0</v>
      </c>
      <c r="R103" s="18">
        <v>0</v>
      </c>
      <c r="S103" s="18" t="str">
        <f>IF('tmp４'!L104="","",'tmp４'!L104)</f>
        <v/>
      </c>
      <c r="T103" s="18">
        <f>IF('tmp４'!Q104="","",'tmp４'!Q104)</f>
        <v>0</v>
      </c>
      <c r="U103" s="18">
        <v>0</v>
      </c>
      <c r="V103" s="18">
        <v>0</v>
      </c>
      <c r="W103" s="18" t="str">
        <f>IF('tmp４'!M104="","",'tmp４'!M104)</f>
        <v/>
      </c>
      <c r="X103" s="18">
        <f>IF('tmp４'!R104="","",'tmp４'!R104)</f>
        <v>0</v>
      </c>
      <c r="Y103" s="18">
        <v>0</v>
      </c>
      <c r="Z103" s="18">
        <v>0</v>
      </c>
      <c r="AA103" s="18" t="str">
        <f>IF('tmp４'!N104="","",'tmp４'!N104)</f>
        <v/>
      </c>
      <c r="AB103" s="18">
        <f>IF('tmp４'!S104="","",'tmp４'!S104)</f>
        <v>0</v>
      </c>
      <c r="AC103" s="18">
        <v>0</v>
      </c>
      <c r="AD103" s="18">
        <v>0</v>
      </c>
      <c r="AE103" s="18" t="str">
        <f>IF('tmp４'!O104="","",'tmp４'!O104)</f>
        <v/>
      </c>
      <c r="AF103" s="18">
        <f>IF('tmp４'!T104="","",'tmp４'!T104)</f>
        <v>0</v>
      </c>
      <c r="AG103" s="18">
        <v>0</v>
      </c>
      <c r="AH103" s="18">
        <v>0</v>
      </c>
      <c r="AJ103" s="18">
        <v>102</v>
      </c>
    </row>
    <row r="104" spans="1:36">
      <c r="A104" s="18">
        <f t="shared" si="3"/>
        <v>0</v>
      </c>
      <c r="B104" s="18" t="str">
        <f>'tmp４'!B105</f>
        <v/>
      </c>
      <c r="E104" s="18" t="str">
        <f>'tmp４'!C105</f>
        <v/>
      </c>
      <c r="F104" s="18" t="str">
        <f>'tmp４'!D105</f>
        <v/>
      </c>
      <c r="G104" s="18" t="str">
        <f t="shared" si="4"/>
        <v/>
      </c>
      <c r="H104" s="18" t="str">
        <f>'tmp４'!D105</f>
        <v/>
      </c>
      <c r="I104" s="18" t="str">
        <f t="shared" si="5"/>
        <v/>
      </c>
      <c r="J104" s="18" t="str">
        <f>'tmp４'!E105</f>
        <v/>
      </c>
      <c r="L104" s="18">
        <v>102</v>
      </c>
      <c r="O104" s="18" t="str">
        <f>IF('tmp４'!K105="","",'tmp４'!K105)</f>
        <v/>
      </c>
      <c r="P104" s="18">
        <f>IF('tmp４'!P105="","",'tmp４'!P105)</f>
        <v>0</v>
      </c>
      <c r="Q104" s="18">
        <v>0</v>
      </c>
      <c r="R104" s="18">
        <v>0</v>
      </c>
      <c r="S104" s="18" t="str">
        <f>IF('tmp４'!L105="","",'tmp４'!L105)</f>
        <v/>
      </c>
      <c r="T104" s="18">
        <f>IF('tmp４'!Q105="","",'tmp４'!Q105)</f>
        <v>0</v>
      </c>
      <c r="U104" s="18">
        <v>0</v>
      </c>
      <c r="V104" s="18">
        <v>0</v>
      </c>
      <c r="W104" s="18" t="str">
        <f>IF('tmp４'!M105="","",'tmp４'!M105)</f>
        <v/>
      </c>
      <c r="X104" s="18">
        <f>IF('tmp４'!R105="","",'tmp４'!R105)</f>
        <v>0</v>
      </c>
      <c r="Y104" s="18">
        <v>0</v>
      </c>
      <c r="Z104" s="18">
        <v>0</v>
      </c>
      <c r="AA104" s="18" t="str">
        <f>IF('tmp４'!N105="","",'tmp４'!N105)</f>
        <v/>
      </c>
      <c r="AB104" s="18">
        <f>IF('tmp４'!S105="","",'tmp４'!S105)</f>
        <v>0</v>
      </c>
      <c r="AC104" s="18">
        <v>0</v>
      </c>
      <c r="AD104" s="18">
        <v>0</v>
      </c>
      <c r="AE104" s="18" t="str">
        <f>IF('tmp４'!O105="","",'tmp４'!O105)</f>
        <v/>
      </c>
      <c r="AF104" s="18">
        <f>IF('tmp４'!T105="","",'tmp４'!T105)</f>
        <v>0</v>
      </c>
      <c r="AG104" s="18">
        <v>0</v>
      </c>
      <c r="AH104" s="18">
        <v>0</v>
      </c>
      <c r="AJ104" s="18">
        <v>103</v>
      </c>
    </row>
    <row r="105" spans="1:36">
      <c r="A105" s="18">
        <f t="shared" si="3"/>
        <v>0</v>
      </c>
      <c r="B105" s="18" t="str">
        <f>'tmp４'!B106</f>
        <v/>
      </c>
      <c r="E105" s="18" t="str">
        <f>'tmp４'!C106</f>
        <v/>
      </c>
      <c r="F105" s="18" t="str">
        <f>'tmp４'!D106</f>
        <v/>
      </c>
      <c r="G105" s="18" t="str">
        <f t="shared" si="4"/>
        <v/>
      </c>
      <c r="H105" s="18" t="str">
        <f>'tmp４'!D106</f>
        <v/>
      </c>
      <c r="I105" s="18" t="str">
        <f t="shared" si="5"/>
        <v/>
      </c>
      <c r="J105" s="18" t="str">
        <f>'tmp４'!E106</f>
        <v/>
      </c>
      <c r="L105" s="18">
        <v>103</v>
      </c>
      <c r="O105" s="18" t="str">
        <f>IF('tmp４'!K106="","",'tmp４'!K106)</f>
        <v/>
      </c>
      <c r="P105" s="18">
        <f>IF('tmp４'!P106="","",'tmp４'!P106)</f>
        <v>0</v>
      </c>
      <c r="Q105" s="18">
        <v>0</v>
      </c>
      <c r="R105" s="18">
        <v>0</v>
      </c>
      <c r="S105" s="18" t="str">
        <f>IF('tmp４'!L106="","",'tmp４'!L106)</f>
        <v/>
      </c>
      <c r="T105" s="18">
        <f>IF('tmp４'!Q106="","",'tmp４'!Q106)</f>
        <v>0</v>
      </c>
      <c r="U105" s="18">
        <v>0</v>
      </c>
      <c r="V105" s="18">
        <v>0</v>
      </c>
      <c r="W105" s="18" t="str">
        <f>IF('tmp４'!M106="","",'tmp４'!M106)</f>
        <v/>
      </c>
      <c r="X105" s="18">
        <f>IF('tmp４'!R106="","",'tmp４'!R106)</f>
        <v>0</v>
      </c>
      <c r="Y105" s="18">
        <v>0</v>
      </c>
      <c r="Z105" s="18">
        <v>0</v>
      </c>
      <c r="AA105" s="18" t="str">
        <f>IF('tmp４'!N106="","",'tmp４'!N106)</f>
        <v/>
      </c>
      <c r="AB105" s="18">
        <f>IF('tmp４'!S106="","",'tmp４'!S106)</f>
        <v>0</v>
      </c>
      <c r="AC105" s="18">
        <v>0</v>
      </c>
      <c r="AD105" s="18">
        <v>0</v>
      </c>
      <c r="AE105" s="18" t="str">
        <f>IF('tmp４'!O106="","",'tmp４'!O106)</f>
        <v/>
      </c>
      <c r="AF105" s="18">
        <f>IF('tmp４'!T106="","",'tmp４'!T106)</f>
        <v>0</v>
      </c>
      <c r="AG105" s="18">
        <v>0</v>
      </c>
      <c r="AH105" s="18">
        <v>0</v>
      </c>
      <c r="AJ105" s="18">
        <v>104</v>
      </c>
    </row>
    <row r="106" spans="1:36">
      <c r="A106" s="18">
        <f t="shared" si="3"/>
        <v>0</v>
      </c>
      <c r="B106" s="18" t="str">
        <f>'tmp４'!B107</f>
        <v/>
      </c>
      <c r="E106" s="18" t="str">
        <f>'tmp４'!C107</f>
        <v/>
      </c>
      <c r="F106" s="18" t="str">
        <f>'tmp４'!D107</f>
        <v/>
      </c>
      <c r="G106" s="18" t="str">
        <f t="shared" si="4"/>
        <v/>
      </c>
      <c r="H106" s="18" t="str">
        <f>'tmp４'!D107</f>
        <v/>
      </c>
      <c r="I106" s="18" t="str">
        <f t="shared" si="5"/>
        <v/>
      </c>
      <c r="J106" s="18" t="str">
        <f>'tmp４'!E107</f>
        <v/>
      </c>
      <c r="L106" s="18">
        <v>104</v>
      </c>
      <c r="O106" s="18" t="str">
        <f>IF('tmp４'!K107="","",'tmp４'!K107)</f>
        <v/>
      </c>
      <c r="P106" s="18">
        <f>IF('tmp４'!P107="","",'tmp４'!P107)</f>
        <v>0</v>
      </c>
      <c r="Q106" s="18">
        <v>0</v>
      </c>
      <c r="R106" s="18">
        <v>0</v>
      </c>
      <c r="S106" s="18" t="str">
        <f>IF('tmp４'!L107="","",'tmp４'!L107)</f>
        <v/>
      </c>
      <c r="T106" s="18">
        <f>IF('tmp４'!Q107="","",'tmp４'!Q107)</f>
        <v>0</v>
      </c>
      <c r="U106" s="18">
        <v>0</v>
      </c>
      <c r="V106" s="18">
        <v>0</v>
      </c>
      <c r="W106" s="18" t="str">
        <f>IF('tmp４'!M107="","",'tmp４'!M107)</f>
        <v/>
      </c>
      <c r="X106" s="18">
        <f>IF('tmp４'!R107="","",'tmp４'!R107)</f>
        <v>0</v>
      </c>
      <c r="Y106" s="18">
        <v>0</v>
      </c>
      <c r="Z106" s="18">
        <v>0</v>
      </c>
      <c r="AA106" s="18" t="str">
        <f>IF('tmp４'!N107="","",'tmp４'!N107)</f>
        <v/>
      </c>
      <c r="AB106" s="18">
        <f>IF('tmp４'!S107="","",'tmp４'!S107)</f>
        <v>0</v>
      </c>
      <c r="AC106" s="18">
        <v>0</v>
      </c>
      <c r="AD106" s="18">
        <v>0</v>
      </c>
      <c r="AE106" s="18" t="str">
        <f>IF('tmp４'!O107="","",'tmp４'!O107)</f>
        <v/>
      </c>
      <c r="AF106" s="18">
        <f>IF('tmp４'!T107="","",'tmp４'!T107)</f>
        <v>0</v>
      </c>
      <c r="AG106" s="18">
        <v>0</v>
      </c>
      <c r="AH106" s="18">
        <v>0</v>
      </c>
      <c r="AJ106" s="18">
        <v>105</v>
      </c>
    </row>
    <row r="107" spans="1:36">
      <c r="A107" s="18">
        <f t="shared" si="3"/>
        <v>0</v>
      </c>
      <c r="B107" s="18" t="str">
        <f>'tmp４'!B108</f>
        <v/>
      </c>
      <c r="E107" s="18" t="str">
        <f>'tmp４'!C108</f>
        <v/>
      </c>
      <c r="F107" s="18" t="str">
        <f>'tmp４'!D108</f>
        <v/>
      </c>
      <c r="G107" s="18" t="str">
        <f t="shared" si="4"/>
        <v/>
      </c>
      <c r="H107" s="18" t="str">
        <f>'tmp４'!D108</f>
        <v/>
      </c>
      <c r="I107" s="18" t="str">
        <f t="shared" si="5"/>
        <v/>
      </c>
      <c r="J107" s="18" t="str">
        <f>'tmp４'!E108</f>
        <v/>
      </c>
      <c r="L107" s="18">
        <v>105</v>
      </c>
      <c r="O107" s="18" t="str">
        <f>IF('tmp４'!K108="","",'tmp４'!K108)</f>
        <v/>
      </c>
      <c r="P107" s="18">
        <f>IF('tmp４'!P108="","",'tmp４'!P108)</f>
        <v>0</v>
      </c>
      <c r="Q107" s="18">
        <v>0</v>
      </c>
      <c r="R107" s="18">
        <v>0</v>
      </c>
      <c r="S107" s="18" t="str">
        <f>IF('tmp４'!L108="","",'tmp４'!L108)</f>
        <v/>
      </c>
      <c r="T107" s="18">
        <f>IF('tmp４'!Q108="","",'tmp４'!Q108)</f>
        <v>0</v>
      </c>
      <c r="U107" s="18">
        <v>0</v>
      </c>
      <c r="V107" s="18">
        <v>0</v>
      </c>
      <c r="W107" s="18" t="str">
        <f>IF('tmp４'!M108="","",'tmp４'!M108)</f>
        <v/>
      </c>
      <c r="X107" s="18">
        <f>IF('tmp４'!R108="","",'tmp４'!R108)</f>
        <v>0</v>
      </c>
      <c r="Y107" s="18">
        <v>0</v>
      </c>
      <c r="Z107" s="18">
        <v>0</v>
      </c>
      <c r="AA107" s="18" t="str">
        <f>IF('tmp４'!N108="","",'tmp４'!N108)</f>
        <v/>
      </c>
      <c r="AB107" s="18">
        <f>IF('tmp４'!S108="","",'tmp４'!S108)</f>
        <v>0</v>
      </c>
      <c r="AC107" s="18">
        <v>0</v>
      </c>
      <c r="AD107" s="18">
        <v>0</v>
      </c>
      <c r="AE107" s="18" t="str">
        <f>IF('tmp４'!O108="","",'tmp４'!O108)</f>
        <v/>
      </c>
      <c r="AF107" s="18">
        <f>IF('tmp４'!T108="","",'tmp４'!T108)</f>
        <v>0</v>
      </c>
      <c r="AG107" s="18">
        <v>0</v>
      </c>
      <c r="AH107" s="18">
        <v>0</v>
      </c>
      <c r="AJ107" s="18">
        <v>106</v>
      </c>
    </row>
    <row r="108" spans="1:36">
      <c r="A108" s="18">
        <f t="shared" si="3"/>
        <v>0</v>
      </c>
      <c r="B108" s="18" t="str">
        <f>'tmp４'!B109</f>
        <v/>
      </c>
      <c r="E108" s="18" t="str">
        <f>'tmp４'!C109</f>
        <v/>
      </c>
      <c r="F108" s="18" t="str">
        <f>'tmp４'!D109</f>
        <v/>
      </c>
      <c r="G108" s="18" t="str">
        <f t="shared" si="4"/>
        <v/>
      </c>
      <c r="H108" s="18" t="str">
        <f>'tmp４'!D109</f>
        <v/>
      </c>
      <c r="I108" s="18" t="str">
        <f t="shared" si="5"/>
        <v/>
      </c>
      <c r="J108" s="18" t="str">
        <f>'tmp４'!E109</f>
        <v/>
      </c>
      <c r="L108" s="18">
        <v>106</v>
      </c>
      <c r="O108" s="18" t="str">
        <f>IF('tmp４'!K109="","",'tmp４'!K109)</f>
        <v/>
      </c>
      <c r="P108" s="18">
        <f>IF('tmp４'!P109="","",'tmp４'!P109)</f>
        <v>0</v>
      </c>
      <c r="Q108" s="18">
        <v>0</v>
      </c>
      <c r="R108" s="18">
        <v>0</v>
      </c>
      <c r="S108" s="18" t="str">
        <f>IF('tmp４'!L109="","",'tmp４'!L109)</f>
        <v/>
      </c>
      <c r="T108" s="18">
        <f>IF('tmp４'!Q109="","",'tmp４'!Q109)</f>
        <v>0</v>
      </c>
      <c r="U108" s="18">
        <v>0</v>
      </c>
      <c r="V108" s="18">
        <v>0</v>
      </c>
      <c r="W108" s="18" t="str">
        <f>IF('tmp４'!M109="","",'tmp４'!M109)</f>
        <v/>
      </c>
      <c r="X108" s="18">
        <f>IF('tmp４'!R109="","",'tmp４'!R109)</f>
        <v>0</v>
      </c>
      <c r="Y108" s="18">
        <v>0</v>
      </c>
      <c r="Z108" s="18">
        <v>0</v>
      </c>
      <c r="AA108" s="18" t="str">
        <f>IF('tmp４'!N109="","",'tmp４'!N109)</f>
        <v/>
      </c>
      <c r="AB108" s="18">
        <f>IF('tmp４'!S109="","",'tmp４'!S109)</f>
        <v>0</v>
      </c>
      <c r="AC108" s="18">
        <v>0</v>
      </c>
      <c r="AD108" s="18">
        <v>0</v>
      </c>
      <c r="AE108" s="18" t="str">
        <f>IF('tmp４'!O109="","",'tmp４'!O109)</f>
        <v/>
      </c>
      <c r="AF108" s="18">
        <f>IF('tmp４'!T109="","",'tmp４'!T109)</f>
        <v>0</v>
      </c>
      <c r="AG108" s="18">
        <v>0</v>
      </c>
      <c r="AH108" s="18">
        <v>0</v>
      </c>
      <c r="AJ108" s="18">
        <v>107</v>
      </c>
    </row>
    <row r="109" spans="1:36">
      <c r="A109" s="18">
        <f t="shared" si="3"/>
        <v>0</v>
      </c>
      <c r="B109" s="18" t="str">
        <f>'tmp４'!B110</f>
        <v/>
      </c>
      <c r="E109" s="18" t="str">
        <f>'tmp４'!C110</f>
        <v/>
      </c>
      <c r="F109" s="18" t="str">
        <f>'tmp４'!D110</f>
        <v/>
      </c>
      <c r="G109" s="18" t="str">
        <f t="shared" si="4"/>
        <v/>
      </c>
      <c r="H109" s="18" t="str">
        <f>'tmp４'!D110</f>
        <v/>
      </c>
      <c r="I109" s="18" t="str">
        <f t="shared" si="5"/>
        <v/>
      </c>
      <c r="J109" s="18" t="str">
        <f>'tmp４'!E110</f>
        <v/>
      </c>
      <c r="L109" s="18">
        <v>107</v>
      </c>
      <c r="O109" s="18" t="str">
        <f>IF('tmp４'!K110="","",'tmp４'!K110)</f>
        <v/>
      </c>
      <c r="P109" s="18">
        <f>IF('tmp４'!P110="","",'tmp４'!P110)</f>
        <v>0</v>
      </c>
      <c r="Q109" s="18">
        <v>0</v>
      </c>
      <c r="R109" s="18">
        <v>0</v>
      </c>
      <c r="S109" s="18" t="str">
        <f>IF('tmp４'!L110="","",'tmp４'!L110)</f>
        <v/>
      </c>
      <c r="T109" s="18">
        <f>IF('tmp４'!Q110="","",'tmp４'!Q110)</f>
        <v>0</v>
      </c>
      <c r="U109" s="18">
        <v>0</v>
      </c>
      <c r="V109" s="18">
        <v>0</v>
      </c>
      <c r="W109" s="18" t="str">
        <f>IF('tmp４'!M110="","",'tmp４'!M110)</f>
        <v/>
      </c>
      <c r="X109" s="18">
        <f>IF('tmp４'!R110="","",'tmp４'!R110)</f>
        <v>0</v>
      </c>
      <c r="Y109" s="18">
        <v>0</v>
      </c>
      <c r="Z109" s="18">
        <v>0</v>
      </c>
      <c r="AA109" s="18" t="str">
        <f>IF('tmp４'!N110="","",'tmp４'!N110)</f>
        <v/>
      </c>
      <c r="AB109" s="18">
        <f>IF('tmp４'!S110="","",'tmp４'!S110)</f>
        <v>0</v>
      </c>
      <c r="AC109" s="18">
        <v>0</v>
      </c>
      <c r="AD109" s="18">
        <v>0</v>
      </c>
      <c r="AE109" s="18" t="str">
        <f>IF('tmp４'!O110="","",'tmp４'!O110)</f>
        <v/>
      </c>
      <c r="AF109" s="18">
        <f>IF('tmp４'!T110="","",'tmp４'!T110)</f>
        <v>0</v>
      </c>
      <c r="AG109" s="18">
        <v>0</v>
      </c>
      <c r="AH109" s="18">
        <v>0</v>
      </c>
      <c r="AJ109" s="18">
        <v>108</v>
      </c>
    </row>
    <row r="110" spans="1:36">
      <c r="A110" s="18">
        <f t="shared" si="3"/>
        <v>0</v>
      </c>
      <c r="B110" s="18" t="str">
        <f>'tmp４'!B111</f>
        <v/>
      </c>
      <c r="E110" s="18" t="str">
        <f>'tmp４'!C111</f>
        <v/>
      </c>
      <c r="F110" s="18" t="str">
        <f>'tmp４'!D111</f>
        <v/>
      </c>
      <c r="G110" s="18" t="str">
        <f t="shared" si="4"/>
        <v/>
      </c>
      <c r="H110" s="18" t="str">
        <f>'tmp４'!D111</f>
        <v/>
      </c>
      <c r="I110" s="18" t="str">
        <f t="shared" si="5"/>
        <v/>
      </c>
      <c r="J110" s="18" t="str">
        <f>'tmp４'!E111</f>
        <v/>
      </c>
      <c r="L110" s="18">
        <v>108</v>
      </c>
      <c r="O110" s="18" t="str">
        <f>IF('tmp４'!K111="","",'tmp４'!K111)</f>
        <v/>
      </c>
      <c r="P110" s="18">
        <f>IF('tmp４'!P111="","",'tmp４'!P111)</f>
        <v>0</v>
      </c>
      <c r="Q110" s="18">
        <v>0</v>
      </c>
      <c r="R110" s="18">
        <v>0</v>
      </c>
      <c r="S110" s="18" t="str">
        <f>IF('tmp４'!L111="","",'tmp４'!L111)</f>
        <v/>
      </c>
      <c r="T110" s="18">
        <f>IF('tmp４'!Q111="","",'tmp４'!Q111)</f>
        <v>0</v>
      </c>
      <c r="U110" s="18">
        <v>0</v>
      </c>
      <c r="V110" s="18">
        <v>0</v>
      </c>
      <c r="W110" s="18" t="str">
        <f>IF('tmp４'!M111="","",'tmp４'!M111)</f>
        <v/>
      </c>
      <c r="X110" s="18">
        <f>IF('tmp４'!R111="","",'tmp４'!R111)</f>
        <v>0</v>
      </c>
      <c r="Y110" s="18">
        <v>0</v>
      </c>
      <c r="Z110" s="18">
        <v>0</v>
      </c>
      <c r="AA110" s="18" t="str">
        <f>IF('tmp４'!N111="","",'tmp４'!N111)</f>
        <v/>
      </c>
      <c r="AB110" s="18">
        <f>IF('tmp４'!S111="","",'tmp４'!S111)</f>
        <v>0</v>
      </c>
      <c r="AC110" s="18">
        <v>0</v>
      </c>
      <c r="AD110" s="18">
        <v>0</v>
      </c>
      <c r="AE110" s="18" t="str">
        <f>IF('tmp４'!O111="","",'tmp４'!O111)</f>
        <v/>
      </c>
      <c r="AF110" s="18">
        <f>IF('tmp４'!T111="","",'tmp４'!T111)</f>
        <v>0</v>
      </c>
      <c r="AG110" s="18">
        <v>0</v>
      </c>
      <c r="AH110" s="18">
        <v>0</v>
      </c>
      <c r="AJ110" s="18">
        <v>109</v>
      </c>
    </row>
    <row r="111" spans="1:36">
      <c r="A111" s="18">
        <f t="shared" si="3"/>
        <v>0</v>
      </c>
      <c r="B111" s="18" t="str">
        <f>'tmp４'!B112</f>
        <v/>
      </c>
      <c r="E111" s="18" t="str">
        <f>'tmp４'!C112</f>
        <v/>
      </c>
      <c r="F111" s="18" t="str">
        <f>'tmp４'!D112</f>
        <v/>
      </c>
      <c r="G111" s="18" t="str">
        <f t="shared" si="4"/>
        <v/>
      </c>
      <c r="H111" s="18" t="str">
        <f>'tmp４'!D112</f>
        <v/>
      </c>
      <c r="I111" s="18" t="str">
        <f t="shared" si="5"/>
        <v/>
      </c>
      <c r="J111" s="18" t="str">
        <f>'tmp４'!E112</f>
        <v/>
      </c>
      <c r="L111" s="18">
        <v>109</v>
      </c>
      <c r="O111" s="18" t="str">
        <f>IF('tmp４'!K112="","",'tmp４'!K112)</f>
        <v/>
      </c>
      <c r="P111" s="18">
        <f>IF('tmp４'!P112="","",'tmp４'!P112)</f>
        <v>0</v>
      </c>
      <c r="Q111" s="18">
        <v>0</v>
      </c>
      <c r="R111" s="18">
        <v>0</v>
      </c>
      <c r="S111" s="18" t="str">
        <f>IF('tmp４'!L112="","",'tmp４'!L112)</f>
        <v/>
      </c>
      <c r="T111" s="18">
        <f>IF('tmp４'!Q112="","",'tmp４'!Q112)</f>
        <v>0</v>
      </c>
      <c r="U111" s="18">
        <v>0</v>
      </c>
      <c r="V111" s="18">
        <v>0</v>
      </c>
      <c r="W111" s="18" t="str">
        <f>IF('tmp４'!M112="","",'tmp４'!M112)</f>
        <v/>
      </c>
      <c r="X111" s="18">
        <f>IF('tmp４'!R112="","",'tmp４'!R112)</f>
        <v>0</v>
      </c>
      <c r="Y111" s="18">
        <v>0</v>
      </c>
      <c r="Z111" s="18">
        <v>0</v>
      </c>
      <c r="AA111" s="18" t="str">
        <f>IF('tmp４'!N112="","",'tmp４'!N112)</f>
        <v/>
      </c>
      <c r="AB111" s="18">
        <f>IF('tmp４'!S112="","",'tmp４'!S112)</f>
        <v>0</v>
      </c>
      <c r="AC111" s="18">
        <v>0</v>
      </c>
      <c r="AD111" s="18">
        <v>0</v>
      </c>
      <c r="AE111" s="18" t="str">
        <f>IF('tmp４'!O112="","",'tmp４'!O112)</f>
        <v/>
      </c>
      <c r="AF111" s="18">
        <f>IF('tmp４'!T112="","",'tmp４'!T112)</f>
        <v>0</v>
      </c>
      <c r="AG111" s="18">
        <v>0</v>
      </c>
      <c r="AH111" s="18">
        <v>0</v>
      </c>
      <c r="AJ111" s="18">
        <v>110</v>
      </c>
    </row>
    <row r="112" spans="1:36">
      <c r="A112" s="18">
        <f t="shared" si="3"/>
        <v>0</v>
      </c>
      <c r="B112" s="18" t="str">
        <f>'tmp４'!B113</f>
        <v/>
      </c>
      <c r="E112" s="18" t="str">
        <f>'tmp４'!C113</f>
        <v/>
      </c>
      <c r="F112" s="18" t="str">
        <f>'tmp４'!D113</f>
        <v/>
      </c>
      <c r="G112" s="18" t="str">
        <f t="shared" si="4"/>
        <v/>
      </c>
      <c r="H112" s="18" t="str">
        <f>'tmp４'!D113</f>
        <v/>
      </c>
      <c r="I112" s="18" t="str">
        <f t="shared" si="5"/>
        <v/>
      </c>
      <c r="J112" s="18" t="str">
        <f>'tmp４'!E113</f>
        <v/>
      </c>
      <c r="L112" s="18">
        <v>110</v>
      </c>
      <c r="O112" s="18" t="str">
        <f>IF('tmp４'!K113="","",'tmp４'!K113)</f>
        <v/>
      </c>
      <c r="P112" s="18">
        <f>IF('tmp４'!P113="","",'tmp４'!P113)</f>
        <v>0</v>
      </c>
      <c r="Q112" s="18">
        <v>0</v>
      </c>
      <c r="R112" s="18">
        <v>0</v>
      </c>
      <c r="S112" s="18" t="str">
        <f>IF('tmp４'!L113="","",'tmp４'!L113)</f>
        <v/>
      </c>
      <c r="T112" s="18">
        <f>IF('tmp４'!Q113="","",'tmp４'!Q113)</f>
        <v>0</v>
      </c>
      <c r="U112" s="18">
        <v>0</v>
      </c>
      <c r="V112" s="18">
        <v>0</v>
      </c>
      <c r="W112" s="18" t="str">
        <f>IF('tmp４'!M113="","",'tmp４'!M113)</f>
        <v/>
      </c>
      <c r="X112" s="18">
        <f>IF('tmp４'!R113="","",'tmp４'!R113)</f>
        <v>0</v>
      </c>
      <c r="Y112" s="18">
        <v>0</v>
      </c>
      <c r="Z112" s="18">
        <v>0</v>
      </c>
      <c r="AA112" s="18" t="str">
        <f>IF('tmp４'!N113="","",'tmp４'!N113)</f>
        <v/>
      </c>
      <c r="AB112" s="18">
        <f>IF('tmp４'!S113="","",'tmp４'!S113)</f>
        <v>0</v>
      </c>
      <c r="AC112" s="18">
        <v>0</v>
      </c>
      <c r="AD112" s="18">
        <v>0</v>
      </c>
      <c r="AE112" s="18" t="str">
        <f>IF('tmp４'!O113="","",'tmp４'!O113)</f>
        <v/>
      </c>
      <c r="AF112" s="18">
        <f>IF('tmp４'!T113="","",'tmp４'!T113)</f>
        <v>0</v>
      </c>
      <c r="AG112" s="18">
        <v>0</v>
      </c>
      <c r="AH112" s="18">
        <v>0</v>
      </c>
      <c r="AJ112" s="18">
        <v>111</v>
      </c>
    </row>
    <row r="113" spans="1:36">
      <c r="A113" s="18">
        <f t="shared" si="3"/>
        <v>0</v>
      </c>
      <c r="B113" s="18" t="str">
        <f>'tmp４'!B114</f>
        <v/>
      </c>
      <c r="E113" s="18" t="str">
        <f>'tmp４'!C114</f>
        <v/>
      </c>
      <c r="F113" s="18" t="str">
        <f>'tmp４'!D114</f>
        <v/>
      </c>
      <c r="G113" s="18" t="str">
        <f t="shared" si="4"/>
        <v/>
      </c>
      <c r="H113" s="18" t="str">
        <f>'tmp４'!D114</f>
        <v/>
      </c>
      <c r="I113" s="18" t="str">
        <f t="shared" si="5"/>
        <v/>
      </c>
      <c r="J113" s="18" t="str">
        <f>'tmp４'!E114</f>
        <v/>
      </c>
      <c r="L113" s="18">
        <v>111</v>
      </c>
      <c r="O113" s="18" t="str">
        <f>IF('tmp４'!K114="","",'tmp４'!K114)</f>
        <v/>
      </c>
      <c r="P113" s="18">
        <f>IF('tmp４'!P114="","",'tmp４'!P114)</f>
        <v>0</v>
      </c>
      <c r="Q113" s="18">
        <v>0</v>
      </c>
      <c r="R113" s="18">
        <v>0</v>
      </c>
      <c r="S113" s="18" t="str">
        <f>IF('tmp４'!L114="","",'tmp４'!L114)</f>
        <v/>
      </c>
      <c r="T113" s="18">
        <f>IF('tmp４'!Q114="","",'tmp４'!Q114)</f>
        <v>0</v>
      </c>
      <c r="U113" s="18">
        <v>0</v>
      </c>
      <c r="V113" s="18">
        <v>0</v>
      </c>
      <c r="W113" s="18" t="str">
        <f>IF('tmp４'!M114="","",'tmp４'!M114)</f>
        <v/>
      </c>
      <c r="X113" s="18">
        <f>IF('tmp４'!R114="","",'tmp４'!R114)</f>
        <v>0</v>
      </c>
      <c r="Y113" s="18">
        <v>0</v>
      </c>
      <c r="Z113" s="18">
        <v>0</v>
      </c>
      <c r="AA113" s="18" t="str">
        <f>IF('tmp４'!N114="","",'tmp４'!N114)</f>
        <v/>
      </c>
      <c r="AB113" s="18">
        <f>IF('tmp４'!S114="","",'tmp４'!S114)</f>
        <v>0</v>
      </c>
      <c r="AC113" s="18">
        <v>0</v>
      </c>
      <c r="AD113" s="18">
        <v>0</v>
      </c>
      <c r="AE113" s="18" t="str">
        <f>IF('tmp４'!O114="","",'tmp４'!O114)</f>
        <v/>
      </c>
      <c r="AF113" s="18">
        <f>IF('tmp４'!T114="","",'tmp４'!T114)</f>
        <v>0</v>
      </c>
      <c r="AG113" s="18">
        <v>0</v>
      </c>
      <c r="AH113" s="18">
        <v>0</v>
      </c>
      <c r="AJ113" s="18">
        <v>112</v>
      </c>
    </row>
    <row r="114" spans="1:36">
      <c r="A114" s="18">
        <f t="shared" si="3"/>
        <v>0</v>
      </c>
      <c r="B114" s="18" t="str">
        <f>'tmp４'!B115</f>
        <v/>
      </c>
      <c r="E114" s="18" t="str">
        <f>'tmp４'!C115</f>
        <v/>
      </c>
      <c r="F114" s="18" t="str">
        <f>'tmp４'!D115</f>
        <v/>
      </c>
      <c r="G114" s="18" t="str">
        <f t="shared" si="4"/>
        <v/>
      </c>
      <c r="H114" s="18" t="str">
        <f>'tmp４'!D115</f>
        <v/>
      </c>
      <c r="I114" s="18" t="str">
        <f t="shared" si="5"/>
        <v/>
      </c>
      <c r="J114" s="18" t="str">
        <f>'tmp４'!E115</f>
        <v/>
      </c>
      <c r="L114" s="18">
        <v>112</v>
      </c>
      <c r="O114" s="18" t="str">
        <f>IF('tmp４'!K115="","",'tmp４'!K115)</f>
        <v/>
      </c>
      <c r="P114" s="18">
        <f>IF('tmp４'!P115="","",'tmp４'!P115)</f>
        <v>0</v>
      </c>
      <c r="Q114" s="18">
        <v>0</v>
      </c>
      <c r="R114" s="18">
        <v>0</v>
      </c>
      <c r="S114" s="18" t="str">
        <f>IF('tmp４'!L115="","",'tmp４'!L115)</f>
        <v/>
      </c>
      <c r="T114" s="18">
        <f>IF('tmp４'!Q115="","",'tmp４'!Q115)</f>
        <v>0</v>
      </c>
      <c r="U114" s="18">
        <v>0</v>
      </c>
      <c r="V114" s="18">
        <v>0</v>
      </c>
      <c r="W114" s="18" t="str">
        <f>IF('tmp４'!M115="","",'tmp４'!M115)</f>
        <v/>
      </c>
      <c r="X114" s="18">
        <f>IF('tmp４'!R115="","",'tmp４'!R115)</f>
        <v>0</v>
      </c>
      <c r="Y114" s="18">
        <v>0</v>
      </c>
      <c r="Z114" s="18">
        <v>0</v>
      </c>
      <c r="AA114" s="18" t="str">
        <f>IF('tmp４'!N115="","",'tmp４'!N115)</f>
        <v/>
      </c>
      <c r="AB114" s="18">
        <f>IF('tmp４'!S115="","",'tmp４'!S115)</f>
        <v>0</v>
      </c>
      <c r="AC114" s="18">
        <v>0</v>
      </c>
      <c r="AD114" s="18">
        <v>0</v>
      </c>
      <c r="AE114" s="18" t="str">
        <f>IF('tmp４'!O115="","",'tmp４'!O115)</f>
        <v/>
      </c>
      <c r="AF114" s="18">
        <f>IF('tmp４'!T115="","",'tmp４'!T115)</f>
        <v>0</v>
      </c>
      <c r="AG114" s="18">
        <v>0</v>
      </c>
      <c r="AH114" s="18">
        <v>0</v>
      </c>
      <c r="AJ114" s="18">
        <v>113</v>
      </c>
    </row>
    <row r="115" spans="1:36">
      <c r="A115" s="18">
        <f t="shared" si="3"/>
        <v>0</v>
      </c>
      <c r="B115" s="18" t="str">
        <f>'tmp４'!B116</f>
        <v/>
      </c>
      <c r="E115" s="18" t="str">
        <f>'tmp４'!C116</f>
        <v/>
      </c>
      <c r="F115" s="18" t="str">
        <f>'tmp４'!D116</f>
        <v/>
      </c>
      <c r="G115" s="18" t="str">
        <f t="shared" si="4"/>
        <v/>
      </c>
      <c r="H115" s="18" t="str">
        <f>'tmp４'!D116</f>
        <v/>
      </c>
      <c r="I115" s="18" t="str">
        <f t="shared" si="5"/>
        <v/>
      </c>
      <c r="J115" s="18" t="str">
        <f>'tmp４'!E116</f>
        <v/>
      </c>
      <c r="L115" s="18">
        <v>113</v>
      </c>
      <c r="O115" s="18" t="str">
        <f>IF('tmp４'!K116="","",'tmp４'!K116)</f>
        <v/>
      </c>
      <c r="P115" s="18">
        <f>IF('tmp４'!P116="","",'tmp４'!P116)</f>
        <v>0</v>
      </c>
      <c r="Q115" s="18">
        <v>0</v>
      </c>
      <c r="R115" s="18">
        <v>0</v>
      </c>
      <c r="S115" s="18" t="str">
        <f>IF('tmp４'!L116="","",'tmp４'!L116)</f>
        <v/>
      </c>
      <c r="T115" s="18">
        <f>IF('tmp４'!Q116="","",'tmp４'!Q116)</f>
        <v>0</v>
      </c>
      <c r="U115" s="18">
        <v>0</v>
      </c>
      <c r="V115" s="18">
        <v>0</v>
      </c>
      <c r="W115" s="18" t="str">
        <f>IF('tmp４'!M116="","",'tmp４'!M116)</f>
        <v/>
      </c>
      <c r="X115" s="18">
        <f>IF('tmp４'!R116="","",'tmp４'!R116)</f>
        <v>0</v>
      </c>
      <c r="Y115" s="18">
        <v>0</v>
      </c>
      <c r="Z115" s="18">
        <v>0</v>
      </c>
      <c r="AA115" s="18" t="str">
        <f>IF('tmp４'!N116="","",'tmp４'!N116)</f>
        <v/>
      </c>
      <c r="AB115" s="18">
        <f>IF('tmp４'!S116="","",'tmp４'!S116)</f>
        <v>0</v>
      </c>
      <c r="AC115" s="18">
        <v>0</v>
      </c>
      <c r="AD115" s="18">
        <v>0</v>
      </c>
      <c r="AE115" s="18" t="str">
        <f>IF('tmp４'!O116="","",'tmp４'!O116)</f>
        <v/>
      </c>
      <c r="AF115" s="18">
        <f>IF('tmp４'!T116="","",'tmp４'!T116)</f>
        <v>0</v>
      </c>
      <c r="AG115" s="18">
        <v>0</v>
      </c>
      <c r="AH115" s="18">
        <v>0</v>
      </c>
      <c r="AJ115" s="18">
        <v>114</v>
      </c>
    </row>
    <row r="116" spans="1:36">
      <c r="A116" s="18">
        <f t="shared" si="3"/>
        <v>0</v>
      </c>
      <c r="B116" s="18" t="str">
        <f>'tmp４'!B117</f>
        <v/>
      </c>
      <c r="E116" s="18" t="str">
        <f>'tmp４'!C117</f>
        <v/>
      </c>
      <c r="F116" s="18" t="str">
        <f>'tmp４'!D117</f>
        <v/>
      </c>
      <c r="G116" s="18" t="str">
        <f t="shared" si="4"/>
        <v/>
      </c>
      <c r="H116" s="18" t="str">
        <f>'tmp４'!D117</f>
        <v/>
      </c>
      <c r="I116" s="18" t="str">
        <f t="shared" si="5"/>
        <v/>
      </c>
      <c r="J116" s="18" t="str">
        <f>'tmp４'!E117</f>
        <v/>
      </c>
      <c r="L116" s="18">
        <v>114</v>
      </c>
      <c r="O116" s="18" t="str">
        <f>IF('tmp４'!K117="","",'tmp４'!K117)</f>
        <v/>
      </c>
      <c r="P116" s="18">
        <f>IF('tmp４'!P117="","",'tmp４'!P117)</f>
        <v>0</v>
      </c>
      <c r="Q116" s="18">
        <v>0</v>
      </c>
      <c r="R116" s="18">
        <v>0</v>
      </c>
      <c r="S116" s="18" t="str">
        <f>IF('tmp４'!L117="","",'tmp４'!L117)</f>
        <v/>
      </c>
      <c r="T116" s="18">
        <f>IF('tmp４'!Q117="","",'tmp４'!Q117)</f>
        <v>0</v>
      </c>
      <c r="U116" s="18">
        <v>0</v>
      </c>
      <c r="V116" s="18">
        <v>0</v>
      </c>
      <c r="W116" s="18" t="str">
        <f>IF('tmp４'!M117="","",'tmp４'!M117)</f>
        <v/>
      </c>
      <c r="X116" s="18">
        <f>IF('tmp４'!R117="","",'tmp４'!R117)</f>
        <v>0</v>
      </c>
      <c r="Y116" s="18">
        <v>0</v>
      </c>
      <c r="Z116" s="18">
        <v>0</v>
      </c>
      <c r="AA116" s="18" t="str">
        <f>IF('tmp４'!N117="","",'tmp４'!N117)</f>
        <v/>
      </c>
      <c r="AB116" s="18">
        <f>IF('tmp４'!S117="","",'tmp４'!S117)</f>
        <v>0</v>
      </c>
      <c r="AC116" s="18">
        <v>0</v>
      </c>
      <c r="AD116" s="18">
        <v>0</v>
      </c>
      <c r="AE116" s="18" t="str">
        <f>IF('tmp４'!O117="","",'tmp４'!O117)</f>
        <v/>
      </c>
      <c r="AF116" s="18">
        <f>IF('tmp４'!T117="","",'tmp４'!T117)</f>
        <v>0</v>
      </c>
      <c r="AG116" s="18">
        <v>0</v>
      </c>
      <c r="AH116" s="18">
        <v>0</v>
      </c>
      <c r="AJ116" s="18">
        <v>115</v>
      </c>
    </row>
    <row r="117" spans="1:36">
      <c r="A117" s="18">
        <f t="shared" si="3"/>
        <v>0</v>
      </c>
      <c r="B117" s="18" t="str">
        <f>'tmp４'!B118</f>
        <v/>
      </c>
      <c r="E117" s="18" t="str">
        <f>'tmp４'!C118</f>
        <v/>
      </c>
      <c r="F117" s="18" t="str">
        <f>'tmp４'!D118</f>
        <v/>
      </c>
      <c r="G117" s="18" t="str">
        <f t="shared" si="4"/>
        <v/>
      </c>
      <c r="H117" s="18" t="str">
        <f>'tmp４'!D118</f>
        <v/>
      </c>
      <c r="I117" s="18" t="str">
        <f t="shared" si="5"/>
        <v/>
      </c>
      <c r="J117" s="18" t="str">
        <f>'tmp４'!E118</f>
        <v/>
      </c>
      <c r="L117" s="18">
        <v>115</v>
      </c>
      <c r="O117" s="18" t="str">
        <f>IF('tmp４'!K118="","",'tmp４'!K118)</f>
        <v/>
      </c>
      <c r="P117" s="18">
        <f>IF('tmp４'!P118="","",'tmp４'!P118)</f>
        <v>0</v>
      </c>
      <c r="Q117" s="18">
        <v>0</v>
      </c>
      <c r="R117" s="18">
        <v>0</v>
      </c>
      <c r="S117" s="18" t="str">
        <f>IF('tmp４'!L118="","",'tmp４'!L118)</f>
        <v/>
      </c>
      <c r="T117" s="18">
        <f>IF('tmp４'!Q118="","",'tmp４'!Q118)</f>
        <v>0</v>
      </c>
      <c r="U117" s="18">
        <v>0</v>
      </c>
      <c r="V117" s="18">
        <v>0</v>
      </c>
      <c r="W117" s="18" t="str">
        <f>IF('tmp４'!M118="","",'tmp４'!M118)</f>
        <v/>
      </c>
      <c r="X117" s="18">
        <f>IF('tmp４'!R118="","",'tmp４'!R118)</f>
        <v>0</v>
      </c>
      <c r="Y117" s="18">
        <v>0</v>
      </c>
      <c r="Z117" s="18">
        <v>0</v>
      </c>
      <c r="AA117" s="18" t="str">
        <f>IF('tmp４'!N118="","",'tmp４'!N118)</f>
        <v/>
      </c>
      <c r="AB117" s="18">
        <f>IF('tmp４'!S118="","",'tmp４'!S118)</f>
        <v>0</v>
      </c>
      <c r="AC117" s="18">
        <v>0</v>
      </c>
      <c r="AD117" s="18">
        <v>0</v>
      </c>
      <c r="AE117" s="18" t="str">
        <f>IF('tmp４'!O118="","",'tmp４'!O118)</f>
        <v/>
      </c>
      <c r="AF117" s="18">
        <f>IF('tmp４'!T118="","",'tmp４'!T118)</f>
        <v>0</v>
      </c>
      <c r="AG117" s="18">
        <v>0</v>
      </c>
      <c r="AH117" s="18">
        <v>0</v>
      </c>
      <c r="AJ117" s="18">
        <v>116</v>
      </c>
    </row>
    <row r="118" spans="1:36">
      <c r="A118" s="18">
        <f t="shared" si="3"/>
        <v>0</v>
      </c>
      <c r="B118" s="18" t="str">
        <f>'tmp４'!B119</f>
        <v/>
      </c>
      <c r="E118" s="18" t="str">
        <f>'tmp４'!C119</f>
        <v/>
      </c>
      <c r="F118" s="18" t="str">
        <f>'tmp４'!D119</f>
        <v/>
      </c>
      <c r="G118" s="18" t="str">
        <f t="shared" si="4"/>
        <v/>
      </c>
      <c r="H118" s="18" t="str">
        <f>'tmp４'!D119</f>
        <v/>
      </c>
      <c r="I118" s="18" t="str">
        <f t="shared" si="5"/>
        <v/>
      </c>
      <c r="J118" s="18" t="str">
        <f>'tmp４'!E119</f>
        <v/>
      </c>
      <c r="L118" s="18">
        <v>116</v>
      </c>
      <c r="O118" s="18" t="str">
        <f>IF('tmp４'!K119="","",'tmp４'!K119)</f>
        <v/>
      </c>
      <c r="P118" s="18">
        <f>IF('tmp４'!P119="","",'tmp４'!P119)</f>
        <v>0</v>
      </c>
      <c r="Q118" s="18">
        <v>0</v>
      </c>
      <c r="R118" s="18">
        <v>0</v>
      </c>
      <c r="S118" s="18" t="str">
        <f>IF('tmp４'!L119="","",'tmp４'!L119)</f>
        <v/>
      </c>
      <c r="T118" s="18">
        <f>IF('tmp４'!Q119="","",'tmp４'!Q119)</f>
        <v>0</v>
      </c>
      <c r="U118" s="18">
        <v>0</v>
      </c>
      <c r="V118" s="18">
        <v>0</v>
      </c>
      <c r="W118" s="18" t="str">
        <f>IF('tmp４'!M119="","",'tmp４'!M119)</f>
        <v/>
      </c>
      <c r="X118" s="18">
        <f>IF('tmp４'!R119="","",'tmp４'!R119)</f>
        <v>0</v>
      </c>
      <c r="Y118" s="18">
        <v>0</v>
      </c>
      <c r="Z118" s="18">
        <v>0</v>
      </c>
      <c r="AA118" s="18" t="str">
        <f>IF('tmp４'!N119="","",'tmp４'!N119)</f>
        <v/>
      </c>
      <c r="AB118" s="18">
        <f>IF('tmp４'!S119="","",'tmp４'!S119)</f>
        <v>0</v>
      </c>
      <c r="AC118" s="18">
        <v>0</v>
      </c>
      <c r="AD118" s="18">
        <v>0</v>
      </c>
      <c r="AE118" s="18" t="str">
        <f>IF('tmp４'!O119="","",'tmp４'!O119)</f>
        <v/>
      </c>
      <c r="AF118" s="18">
        <f>IF('tmp４'!T119="","",'tmp４'!T119)</f>
        <v>0</v>
      </c>
      <c r="AG118" s="18">
        <v>0</v>
      </c>
      <c r="AH118" s="18">
        <v>0</v>
      </c>
      <c r="AJ118" s="18">
        <v>117</v>
      </c>
    </row>
    <row r="119" spans="1:36">
      <c r="A119" s="18">
        <f t="shared" si="3"/>
        <v>0</v>
      </c>
      <c r="B119" s="18" t="str">
        <f>'tmp４'!B120</f>
        <v/>
      </c>
      <c r="E119" s="18" t="str">
        <f>'tmp４'!C120</f>
        <v/>
      </c>
      <c r="F119" s="18" t="str">
        <f>'tmp４'!D120</f>
        <v/>
      </c>
      <c r="G119" s="18" t="str">
        <f t="shared" si="4"/>
        <v/>
      </c>
      <c r="H119" s="18" t="str">
        <f>'tmp４'!D120</f>
        <v/>
      </c>
      <c r="I119" s="18" t="str">
        <f t="shared" si="5"/>
        <v/>
      </c>
      <c r="J119" s="18" t="str">
        <f>'tmp４'!E120</f>
        <v/>
      </c>
      <c r="L119" s="18">
        <v>117</v>
      </c>
      <c r="O119" s="18" t="str">
        <f>IF('tmp４'!K120="","",'tmp４'!K120)</f>
        <v/>
      </c>
      <c r="P119" s="18">
        <f>IF('tmp４'!P120="","",'tmp４'!P120)</f>
        <v>0</v>
      </c>
      <c r="Q119" s="18">
        <v>0</v>
      </c>
      <c r="R119" s="18">
        <v>0</v>
      </c>
      <c r="S119" s="18" t="str">
        <f>IF('tmp４'!L120="","",'tmp４'!L120)</f>
        <v/>
      </c>
      <c r="T119" s="18">
        <f>IF('tmp４'!Q120="","",'tmp４'!Q120)</f>
        <v>0</v>
      </c>
      <c r="U119" s="18">
        <v>0</v>
      </c>
      <c r="V119" s="18">
        <v>0</v>
      </c>
      <c r="W119" s="18" t="str">
        <f>IF('tmp４'!M120="","",'tmp４'!M120)</f>
        <v/>
      </c>
      <c r="X119" s="18">
        <f>IF('tmp４'!R120="","",'tmp４'!R120)</f>
        <v>0</v>
      </c>
      <c r="Y119" s="18">
        <v>0</v>
      </c>
      <c r="Z119" s="18">
        <v>0</v>
      </c>
      <c r="AA119" s="18" t="str">
        <f>IF('tmp４'!N120="","",'tmp４'!N120)</f>
        <v/>
      </c>
      <c r="AB119" s="18">
        <f>IF('tmp４'!S120="","",'tmp４'!S120)</f>
        <v>0</v>
      </c>
      <c r="AC119" s="18">
        <v>0</v>
      </c>
      <c r="AD119" s="18">
        <v>0</v>
      </c>
      <c r="AE119" s="18" t="str">
        <f>IF('tmp４'!O120="","",'tmp４'!O120)</f>
        <v/>
      </c>
      <c r="AF119" s="18">
        <f>IF('tmp４'!T120="","",'tmp４'!T120)</f>
        <v>0</v>
      </c>
      <c r="AG119" s="18">
        <v>0</v>
      </c>
      <c r="AH119" s="18">
        <v>0</v>
      </c>
      <c r="AJ119" s="18">
        <v>118</v>
      </c>
    </row>
    <row r="120" spans="1:36">
      <c r="A120" s="18">
        <f t="shared" si="3"/>
        <v>0</v>
      </c>
      <c r="B120" s="18" t="str">
        <f>'tmp４'!B121</f>
        <v/>
      </c>
      <c r="E120" s="18" t="str">
        <f>'tmp４'!C121</f>
        <v/>
      </c>
      <c r="F120" s="18" t="str">
        <f>'tmp４'!D121</f>
        <v/>
      </c>
      <c r="G120" s="18" t="str">
        <f t="shared" si="4"/>
        <v/>
      </c>
      <c r="H120" s="18" t="str">
        <f>'tmp４'!D121</f>
        <v/>
      </c>
      <c r="I120" s="18" t="str">
        <f t="shared" si="5"/>
        <v/>
      </c>
      <c r="J120" s="18" t="str">
        <f>'tmp４'!E121</f>
        <v/>
      </c>
      <c r="L120" s="18">
        <v>118</v>
      </c>
      <c r="O120" s="18" t="str">
        <f>IF('tmp４'!K121="","",'tmp４'!K121)</f>
        <v/>
      </c>
      <c r="P120" s="18">
        <f>IF('tmp４'!P121="","",'tmp４'!P121)</f>
        <v>0</v>
      </c>
      <c r="Q120" s="18">
        <v>0</v>
      </c>
      <c r="R120" s="18">
        <v>0</v>
      </c>
      <c r="S120" s="18" t="str">
        <f>IF('tmp４'!L121="","",'tmp４'!L121)</f>
        <v/>
      </c>
      <c r="T120" s="18">
        <f>IF('tmp４'!Q121="","",'tmp４'!Q121)</f>
        <v>0</v>
      </c>
      <c r="U120" s="18">
        <v>0</v>
      </c>
      <c r="V120" s="18">
        <v>0</v>
      </c>
      <c r="W120" s="18" t="str">
        <f>IF('tmp４'!M121="","",'tmp４'!M121)</f>
        <v/>
      </c>
      <c r="X120" s="18">
        <f>IF('tmp４'!R121="","",'tmp４'!R121)</f>
        <v>0</v>
      </c>
      <c r="Y120" s="18">
        <v>0</v>
      </c>
      <c r="Z120" s="18">
        <v>0</v>
      </c>
      <c r="AA120" s="18" t="str">
        <f>IF('tmp４'!N121="","",'tmp４'!N121)</f>
        <v/>
      </c>
      <c r="AB120" s="18">
        <f>IF('tmp４'!S121="","",'tmp４'!S121)</f>
        <v>0</v>
      </c>
      <c r="AC120" s="18">
        <v>0</v>
      </c>
      <c r="AD120" s="18">
        <v>0</v>
      </c>
      <c r="AE120" s="18" t="str">
        <f>IF('tmp４'!O121="","",'tmp４'!O121)</f>
        <v/>
      </c>
      <c r="AF120" s="18">
        <f>IF('tmp４'!T121="","",'tmp４'!T121)</f>
        <v>0</v>
      </c>
      <c r="AG120" s="18">
        <v>0</v>
      </c>
      <c r="AH120" s="18">
        <v>0</v>
      </c>
      <c r="AJ120" s="18">
        <v>119</v>
      </c>
    </row>
    <row r="121" spans="1:36">
      <c r="A121" s="18">
        <f t="shared" si="3"/>
        <v>0</v>
      </c>
      <c r="B121" s="18" t="str">
        <f>'tmp４'!B122</f>
        <v/>
      </c>
      <c r="E121" s="18" t="str">
        <f>'tmp４'!C122</f>
        <v/>
      </c>
      <c r="F121" s="18" t="str">
        <f>'tmp４'!D122</f>
        <v/>
      </c>
      <c r="G121" s="18" t="str">
        <f t="shared" si="4"/>
        <v/>
      </c>
      <c r="H121" s="18" t="str">
        <f>'tmp４'!D122</f>
        <v/>
      </c>
      <c r="I121" s="18" t="str">
        <f t="shared" si="5"/>
        <v/>
      </c>
      <c r="J121" s="18" t="str">
        <f>'tmp４'!E122</f>
        <v/>
      </c>
      <c r="L121" s="18">
        <v>119</v>
      </c>
      <c r="O121" s="18" t="str">
        <f>IF('tmp４'!K122="","",'tmp４'!K122)</f>
        <v/>
      </c>
      <c r="P121" s="18">
        <f>IF('tmp４'!P122="","",'tmp４'!P122)</f>
        <v>0</v>
      </c>
      <c r="Q121" s="18">
        <v>0</v>
      </c>
      <c r="R121" s="18">
        <v>0</v>
      </c>
      <c r="S121" s="18" t="str">
        <f>IF('tmp４'!L122="","",'tmp４'!L122)</f>
        <v/>
      </c>
      <c r="T121" s="18">
        <f>IF('tmp４'!Q122="","",'tmp４'!Q122)</f>
        <v>0</v>
      </c>
      <c r="U121" s="18">
        <v>0</v>
      </c>
      <c r="V121" s="18">
        <v>0</v>
      </c>
      <c r="W121" s="18" t="str">
        <f>IF('tmp４'!M122="","",'tmp４'!M122)</f>
        <v/>
      </c>
      <c r="X121" s="18">
        <f>IF('tmp４'!R122="","",'tmp４'!R122)</f>
        <v>0</v>
      </c>
      <c r="Y121" s="18">
        <v>0</v>
      </c>
      <c r="Z121" s="18">
        <v>0</v>
      </c>
      <c r="AA121" s="18" t="str">
        <f>IF('tmp４'!N122="","",'tmp４'!N122)</f>
        <v/>
      </c>
      <c r="AB121" s="18">
        <f>IF('tmp４'!S122="","",'tmp４'!S122)</f>
        <v>0</v>
      </c>
      <c r="AC121" s="18">
        <v>0</v>
      </c>
      <c r="AD121" s="18">
        <v>0</v>
      </c>
      <c r="AE121" s="18" t="str">
        <f>IF('tmp４'!O122="","",'tmp４'!O122)</f>
        <v/>
      </c>
      <c r="AF121" s="18">
        <f>IF('tmp４'!T122="","",'tmp４'!T122)</f>
        <v>0</v>
      </c>
      <c r="AG121" s="18">
        <v>0</v>
      </c>
      <c r="AH121" s="18">
        <v>0</v>
      </c>
      <c r="AJ121" s="18">
        <v>120</v>
      </c>
    </row>
    <row r="122" spans="1:36">
      <c r="A122" s="18">
        <f t="shared" si="3"/>
        <v>0</v>
      </c>
      <c r="B122" s="18" t="str">
        <f>'tmp４'!B123</f>
        <v/>
      </c>
      <c r="E122" s="18" t="str">
        <f>'tmp４'!C123</f>
        <v/>
      </c>
      <c r="F122" s="18" t="str">
        <f>'tmp４'!D123</f>
        <v/>
      </c>
      <c r="G122" s="18" t="str">
        <f t="shared" si="4"/>
        <v/>
      </c>
      <c r="H122" s="18" t="str">
        <f>'tmp４'!D123</f>
        <v/>
      </c>
      <c r="I122" s="18" t="str">
        <f t="shared" si="5"/>
        <v/>
      </c>
      <c r="J122" s="18" t="str">
        <f>'tmp４'!E123</f>
        <v/>
      </c>
      <c r="L122" s="18">
        <v>120</v>
      </c>
      <c r="O122" s="18" t="str">
        <f>IF('tmp４'!K123="","",'tmp４'!K123)</f>
        <v/>
      </c>
      <c r="P122" s="18">
        <f>IF('tmp４'!P123="","",'tmp４'!P123)</f>
        <v>0</v>
      </c>
      <c r="Q122" s="18">
        <v>0</v>
      </c>
      <c r="R122" s="18">
        <v>0</v>
      </c>
      <c r="S122" s="18" t="str">
        <f>IF('tmp４'!L123="","",'tmp４'!L123)</f>
        <v/>
      </c>
      <c r="T122" s="18">
        <f>IF('tmp４'!Q123="","",'tmp４'!Q123)</f>
        <v>0</v>
      </c>
      <c r="U122" s="18">
        <v>0</v>
      </c>
      <c r="V122" s="18">
        <v>0</v>
      </c>
      <c r="W122" s="18" t="str">
        <f>IF('tmp４'!M123="","",'tmp４'!M123)</f>
        <v/>
      </c>
      <c r="X122" s="18">
        <f>IF('tmp４'!R123="","",'tmp４'!R123)</f>
        <v>0</v>
      </c>
      <c r="Y122" s="18">
        <v>0</v>
      </c>
      <c r="Z122" s="18">
        <v>0</v>
      </c>
      <c r="AA122" s="18" t="str">
        <f>IF('tmp４'!N123="","",'tmp４'!N123)</f>
        <v/>
      </c>
      <c r="AB122" s="18">
        <f>IF('tmp４'!S123="","",'tmp４'!S123)</f>
        <v>0</v>
      </c>
      <c r="AC122" s="18">
        <v>0</v>
      </c>
      <c r="AD122" s="18">
        <v>0</v>
      </c>
      <c r="AE122" s="18" t="str">
        <f>IF('tmp４'!O123="","",'tmp４'!O123)</f>
        <v/>
      </c>
      <c r="AF122" s="18">
        <f>IF('tmp４'!T123="","",'tmp４'!T123)</f>
        <v>0</v>
      </c>
      <c r="AG122" s="18">
        <v>0</v>
      </c>
      <c r="AH122" s="18">
        <v>0</v>
      </c>
      <c r="AJ122" s="18">
        <v>121</v>
      </c>
    </row>
    <row r="123" spans="1:36">
      <c r="A123" s="18">
        <f t="shared" si="3"/>
        <v>0</v>
      </c>
      <c r="B123" s="18" t="str">
        <f>'tmp４'!B124</f>
        <v/>
      </c>
      <c r="E123" s="18" t="str">
        <f>'tmp４'!C124</f>
        <v/>
      </c>
      <c r="F123" s="18" t="str">
        <f>'tmp４'!D124</f>
        <v/>
      </c>
      <c r="G123" s="18" t="str">
        <f t="shared" si="4"/>
        <v/>
      </c>
      <c r="H123" s="18" t="str">
        <f>'tmp４'!D124</f>
        <v/>
      </c>
      <c r="I123" s="18" t="str">
        <f t="shared" si="5"/>
        <v/>
      </c>
      <c r="J123" s="18" t="str">
        <f>'tmp４'!E124</f>
        <v/>
      </c>
      <c r="L123" s="18">
        <v>121</v>
      </c>
      <c r="O123" s="18" t="str">
        <f>IF('tmp４'!K124="","",'tmp４'!K124)</f>
        <v/>
      </c>
      <c r="P123" s="18">
        <f>IF('tmp４'!P124="","",'tmp４'!P124)</f>
        <v>0</v>
      </c>
      <c r="Q123" s="18">
        <v>0</v>
      </c>
      <c r="R123" s="18">
        <v>0</v>
      </c>
      <c r="S123" s="18" t="str">
        <f>IF('tmp４'!L124="","",'tmp４'!L124)</f>
        <v/>
      </c>
      <c r="T123" s="18">
        <f>IF('tmp４'!Q124="","",'tmp４'!Q124)</f>
        <v>0</v>
      </c>
      <c r="U123" s="18">
        <v>0</v>
      </c>
      <c r="V123" s="18">
        <v>0</v>
      </c>
      <c r="W123" s="18" t="str">
        <f>IF('tmp４'!M124="","",'tmp４'!M124)</f>
        <v/>
      </c>
      <c r="X123" s="18">
        <f>IF('tmp４'!R124="","",'tmp４'!R124)</f>
        <v>0</v>
      </c>
      <c r="Y123" s="18">
        <v>0</v>
      </c>
      <c r="Z123" s="18">
        <v>0</v>
      </c>
      <c r="AA123" s="18" t="str">
        <f>IF('tmp４'!N124="","",'tmp４'!N124)</f>
        <v/>
      </c>
      <c r="AB123" s="18">
        <f>IF('tmp４'!S124="","",'tmp４'!S124)</f>
        <v>0</v>
      </c>
      <c r="AC123" s="18">
        <v>0</v>
      </c>
      <c r="AD123" s="18">
        <v>0</v>
      </c>
      <c r="AE123" s="18" t="str">
        <f>IF('tmp４'!O124="","",'tmp４'!O124)</f>
        <v/>
      </c>
      <c r="AF123" s="18">
        <f>IF('tmp４'!T124="","",'tmp４'!T124)</f>
        <v>0</v>
      </c>
      <c r="AG123" s="18">
        <v>0</v>
      </c>
      <c r="AH123" s="18">
        <v>0</v>
      </c>
      <c r="AJ123" s="18">
        <v>122</v>
      </c>
    </row>
    <row r="124" spans="1:36">
      <c r="A124" s="18">
        <f t="shared" si="3"/>
        <v>0</v>
      </c>
      <c r="B124" s="18" t="str">
        <f>'tmp４'!B125</f>
        <v/>
      </c>
      <c r="E124" s="18" t="str">
        <f>'tmp４'!C125</f>
        <v/>
      </c>
      <c r="F124" s="18" t="str">
        <f>'tmp４'!D125</f>
        <v/>
      </c>
      <c r="G124" s="18" t="str">
        <f t="shared" si="4"/>
        <v/>
      </c>
      <c r="H124" s="18" t="str">
        <f>'tmp４'!D125</f>
        <v/>
      </c>
      <c r="I124" s="18" t="str">
        <f t="shared" si="5"/>
        <v/>
      </c>
      <c r="J124" s="18" t="str">
        <f>'tmp４'!E125</f>
        <v/>
      </c>
      <c r="L124" s="18">
        <v>122</v>
      </c>
      <c r="O124" s="18" t="str">
        <f>IF('tmp４'!K125="","",'tmp４'!K125)</f>
        <v/>
      </c>
      <c r="P124" s="18">
        <f>IF('tmp４'!P125="","",'tmp４'!P125)</f>
        <v>0</v>
      </c>
      <c r="Q124" s="18">
        <v>0</v>
      </c>
      <c r="R124" s="18">
        <v>0</v>
      </c>
      <c r="S124" s="18" t="str">
        <f>IF('tmp４'!L125="","",'tmp４'!L125)</f>
        <v/>
      </c>
      <c r="T124" s="18">
        <f>IF('tmp４'!Q125="","",'tmp４'!Q125)</f>
        <v>0</v>
      </c>
      <c r="U124" s="18">
        <v>0</v>
      </c>
      <c r="V124" s="18">
        <v>0</v>
      </c>
      <c r="W124" s="18" t="str">
        <f>IF('tmp４'!M125="","",'tmp４'!M125)</f>
        <v/>
      </c>
      <c r="X124" s="18">
        <f>IF('tmp４'!R125="","",'tmp４'!R125)</f>
        <v>0</v>
      </c>
      <c r="Y124" s="18">
        <v>0</v>
      </c>
      <c r="Z124" s="18">
        <v>0</v>
      </c>
      <c r="AA124" s="18" t="str">
        <f>IF('tmp４'!N125="","",'tmp４'!N125)</f>
        <v/>
      </c>
      <c r="AB124" s="18">
        <f>IF('tmp４'!S125="","",'tmp４'!S125)</f>
        <v>0</v>
      </c>
      <c r="AC124" s="18">
        <v>0</v>
      </c>
      <c r="AD124" s="18">
        <v>0</v>
      </c>
      <c r="AE124" s="18" t="str">
        <f>IF('tmp４'!O125="","",'tmp４'!O125)</f>
        <v/>
      </c>
      <c r="AF124" s="18">
        <f>IF('tmp４'!T125="","",'tmp４'!T125)</f>
        <v>0</v>
      </c>
      <c r="AG124" s="18">
        <v>0</v>
      </c>
      <c r="AH124" s="18">
        <v>0</v>
      </c>
      <c r="AJ124" s="18">
        <v>123</v>
      </c>
    </row>
    <row r="125" spans="1:36">
      <c r="A125" s="18">
        <f t="shared" si="3"/>
        <v>0</v>
      </c>
      <c r="B125" s="18" t="str">
        <f>'tmp４'!B126</f>
        <v/>
      </c>
      <c r="E125" s="18" t="str">
        <f>'tmp４'!C126</f>
        <v/>
      </c>
      <c r="F125" s="18" t="str">
        <f>'tmp４'!D126</f>
        <v/>
      </c>
      <c r="G125" s="18" t="str">
        <f t="shared" si="4"/>
        <v/>
      </c>
      <c r="H125" s="18" t="str">
        <f>'tmp４'!D126</f>
        <v/>
      </c>
      <c r="I125" s="18" t="str">
        <f t="shared" si="5"/>
        <v/>
      </c>
      <c r="J125" s="18" t="str">
        <f>'tmp４'!E126</f>
        <v/>
      </c>
      <c r="L125" s="18">
        <v>123</v>
      </c>
      <c r="O125" s="18" t="str">
        <f>IF('tmp４'!K126="","",'tmp４'!K126)</f>
        <v/>
      </c>
      <c r="P125" s="18">
        <f>IF('tmp４'!P126="","",'tmp４'!P126)</f>
        <v>0</v>
      </c>
      <c r="Q125" s="18">
        <v>0</v>
      </c>
      <c r="R125" s="18">
        <v>0</v>
      </c>
      <c r="S125" s="18" t="str">
        <f>IF('tmp４'!L126="","",'tmp４'!L126)</f>
        <v/>
      </c>
      <c r="T125" s="18">
        <f>IF('tmp４'!Q126="","",'tmp４'!Q126)</f>
        <v>0</v>
      </c>
      <c r="U125" s="18">
        <v>0</v>
      </c>
      <c r="V125" s="18">
        <v>0</v>
      </c>
      <c r="W125" s="18" t="str">
        <f>IF('tmp４'!M126="","",'tmp４'!M126)</f>
        <v/>
      </c>
      <c r="X125" s="18">
        <f>IF('tmp４'!R126="","",'tmp４'!R126)</f>
        <v>0</v>
      </c>
      <c r="Y125" s="18">
        <v>0</v>
      </c>
      <c r="Z125" s="18">
        <v>0</v>
      </c>
      <c r="AA125" s="18" t="str">
        <f>IF('tmp４'!N126="","",'tmp４'!N126)</f>
        <v/>
      </c>
      <c r="AB125" s="18">
        <f>IF('tmp４'!S126="","",'tmp４'!S126)</f>
        <v>0</v>
      </c>
      <c r="AC125" s="18">
        <v>0</v>
      </c>
      <c r="AD125" s="18">
        <v>0</v>
      </c>
      <c r="AE125" s="18" t="str">
        <f>IF('tmp４'!O126="","",'tmp４'!O126)</f>
        <v/>
      </c>
      <c r="AF125" s="18">
        <f>IF('tmp４'!T126="","",'tmp４'!T126)</f>
        <v>0</v>
      </c>
      <c r="AG125" s="18">
        <v>0</v>
      </c>
      <c r="AH125" s="18">
        <v>0</v>
      </c>
      <c r="AJ125" s="18">
        <v>124</v>
      </c>
    </row>
    <row r="126" spans="1:36">
      <c r="A126" s="18">
        <f t="shared" si="3"/>
        <v>0</v>
      </c>
      <c r="B126" s="18" t="str">
        <f>'tmp４'!B127</f>
        <v/>
      </c>
      <c r="E126" s="18" t="str">
        <f>'tmp４'!C127</f>
        <v/>
      </c>
      <c r="F126" s="18" t="str">
        <f>'tmp４'!D127</f>
        <v/>
      </c>
      <c r="G126" s="18" t="str">
        <f t="shared" si="4"/>
        <v/>
      </c>
      <c r="H126" s="18" t="str">
        <f>'tmp４'!D127</f>
        <v/>
      </c>
      <c r="I126" s="18" t="str">
        <f t="shared" si="5"/>
        <v/>
      </c>
      <c r="J126" s="18" t="str">
        <f>'tmp４'!E127</f>
        <v/>
      </c>
      <c r="L126" s="18">
        <v>124</v>
      </c>
      <c r="O126" s="18" t="str">
        <f>IF('tmp４'!K127="","",'tmp４'!K127)</f>
        <v/>
      </c>
      <c r="P126" s="18">
        <f>IF('tmp４'!P127="","",'tmp４'!P127)</f>
        <v>0</v>
      </c>
      <c r="Q126" s="18">
        <v>0</v>
      </c>
      <c r="R126" s="18">
        <v>0</v>
      </c>
      <c r="S126" s="18" t="str">
        <f>IF('tmp４'!L127="","",'tmp４'!L127)</f>
        <v/>
      </c>
      <c r="T126" s="18">
        <f>IF('tmp４'!Q127="","",'tmp４'!Q127)</f>
        <v>0</v>
      </c>
      <c r="U126" s="18">
        <v>0</v>
      </c>
      <c r="V126" s="18">
        <v>0</v>
      </c>
      <c r="W126" s="18" t="str">
        <f>IF('tmp４'!M127="","",'tmp４'!M127)</f>
        <v/>
      </c>
      <c r="X126" s="18">
        <f>IF('tmp４'!R127="","",'tmp４'!R127)</f>
        <v>0</v>
      </c>
      <c r="Y126" s="18">
        <v>0</v>
      </c>
      <c r="Z126" s="18">
        <v>0</v>
      </c>
      <c r="AA126" s="18" t="str">
        <f>IF('tmp４'!N127="","",'tmp４'!N127)</f>
        <v/>
      </c>
      <c r="AB126" s="18">
        <f>IF('tmp４'!S127="","",'tmp４'!S127)</f>
        <v>0</v>
      </c>
      <c r="AC126" s="18">
        <v>0</v>
      </c>
      <c r="AD126" s="18">
        <v>0</v>
      </c>
      <c r="AE126" s="18" t="str">
        <f>IF('tmp４'!O127="","",'tmp４'!O127)</f>
        <v/>
      </c>
      <c r="AF126" s="18">
        <f>IF('tmp４'!T127="","",'tmp４'!T127)</f>
        <v>0</v>
      </c>
      <c r="AG126" s="18">
        <v>0</v>
      </c>
      <c r="AH126" s="18">
        <v>0</v>
      </c>
      <c r="AJ126" s="18">
        <v>125</v>
      </c>
    </row>
    <row r="127" spans="1:36">
      <c r="A127" s="18">
        <f t="shared" si="3"/>
        <v>0</v>
      </c>
      <c r="B127" s="18" t="str">
        <f>'tmp４'!B128</f>
        <v/>
      </c>
      <c r="E127" s="18" t="str">
        <f>'tmp４'!C128</f>
        <v/>
      </c>
      <c r="F127" s="18" t="str">
        <f>'tmp４'!D128</f>
        <v/>
      </c>
      <c r="G127" s="18" t="str">
        <f t="shared" si="4"/>
        <v/>
      </c>
      <c r="H127" s="18" t="str">
        <f>'tmp４'!D128</f>
        <v/>
      </c>
      <c r="I127" s="18" t="str">
        <f t="shared" si="5"/>
        <v/>
      </c>
      <c r="J127" s="18" t="str">
        <f>'tmp４'!E128</f>
        <v/>
      </c>
      <c r="L127" s="18">
        <v>125</v>
      </c>
      <c r="O127" s="18" t="str">
        <f>IF('tmp４'!K128="","",'tmp４'!K128)</f>
        <v/>
      </c>
      <c r="P127" s="18">
        <f>IF('tmp４'!P128="","",'tmp４'!P128)</f>
        <v>0</v>
      </c>
      <c r="Q127" s="18">
        <v>0</v>
      </c>
      <c r="R127" s="18">
        <v>0</v>
      </c>
      <c r="S127" s="18" t="str">
        <f>IF('tmp４'!L128="","",'tmp４'!L128)</f>
        <v/>
      </c>
      <c r="T127" s="18">
        <f>IF('tmp４'!Q128="","",'tmp４'!Q128)</f>
        <v>0</v>
      </c>
      <c r="U127" s="18">
        <v>0</v>
      </c>
      <c r="V127" s="18">
        <v>0</v>
      </c>
      <c r="W127" s="18" t="str">
        <f>IF('tmp４'!M128="","",'tmp４'!M128)</f>
        <v/>
      </c>
      <c r="X127" s="18">
        <f>IF('tmp４'!R128="","",'tmp４'!R128)</f>
        <v>0</v>
      </c>
      <c r="Y127" s="18">
        <v>0</v>
      </c>
      <c r="Z127" s="18">
        <v>0</v>
      </c>
      <c r="AA127" s="18" t="str">
        <f>IF('tmp４'!N128="","",'tmp４'!N128)</f>
        <v/>
      </c>
      <c r="AB127" s="18">
        <f>IF('tmp４'!S128="","",'tmp４'!S128)</f>
        <v>0</v>
      </c>
      <c r="AC127" s="18">
        <v>0</v>
      </c>
      <c r="AD127" s="18">
        <v>0</v>
      </c>
      <c r="AE127" s="18" t="str">
        <f>IF('tmp４'!O128="","",'tmp４'!O128)</f>
        <v/>
      </c>
      <c r="AF127" s="18">
        <f>IF('tmp４'!T128="","",'tmp４'!T128)</f>
        <v>0</v>
      </c>
      <c r="AG127" s="18">
        <v>0</v>
      </c>
      <c r="AH127" s="18">
        <v>0</v>
      </c>
      <c r="AJ127" s="18">
        <v>126</v>
      </c>
    </row>
    <row r="128" spans="1:36">
      <c r="A128" s="18">
        <f t="shared" si="3"/>
        <v>0</v>
      </c>
      <c r="B128" s="18" t="str">
        <f>'tmp４'!B129</f>
        <v/>
      </c>
      <c r="E128" s="18" t="str">
        <f>'tmp４'!C129</f>
        <v/>
      </c>
      <c r="F128" s="18" t="str">
        <f>'tmp４'!D129</f>
        <v/>
      </c>
      <c r="G128" s="18" t="str">
        <f t="shared" si="4"/>
        <v/>
      </c>
      <c r="H128" s="18" t="str">
        <f>'tmp４'!D129</f>
        <v/>
      </c>
      <c r="I128" s="18" t="str">
        <f t="shared" si="5"/>
        <v/>
      </c>
      <c r="J128" s="18" t="str">
        <f>'tmp４'!E129</f>
        <v/>
      </c>
      <c r="L128" s="18">
        <v>126</v>
      </c>
      <c r="O128" s="18" t="str">
        <f>IF('tmp４'!K129="","",'tmp４'!K129)</f>
        <v/>
      </c>
      <c r="P128" s="18">
        <f>IF('tmp４'!P129="","",'tmp４'!P129)</f>
        <v>0</v>
      </c>
      <c r="Q128" s="18">
        <v>0</v>
      </c>
      <c r="R128" s="18">
        <v>0</v>
      </c>
      <c r="S128" s="18" t="str">
        <f>IF('tmp４'!L129="","",'tmp４'!L129)</f>
        <v/>
      </c>
      <c r="T128" s="18">
        <f>IF('tmp４'!Q129="","",'tmp４'!Q129)</f>
        <v>0</v>
      </c>
      <c r="U128" s="18">
        <v>0</v>
      </c>
      <c r="V128" s="18">
        <v>0</v>
      </c>
      <c r="W128" s="18" t="str">
        <f>IF('tmp４'!M129="","",'tmp４'!M129)</f>
        <v/>
      </c>
      <c r="X128" s="18">
        <f>IF('tmp４'!R129="","",'tmp４'!R129)</f>
        <v>0</v>
      </c>
      <c r="Y128" s="18">
        <v>0</v>
      </c>
      <c r="Z128" s="18">
        <v>0</v>
      </c>
      <c r="AA128" s="18" t="str">
        <f>IF('tmp４'!N129="","",'tmp４'!N129)</f>
        <v/>
      </c>
      <c r="AB128" s="18">
        <f>IF('tmp４'!S129="","",'tmp４'!S129)</f>
        <v>0</v>
      </c>
      <c r="AC128" s="18">
        <v>0</v>
      </c>
      <c r="AD128" s="18">
        <v>0</v>
      </c>
      <c r="AE128" s="18" t="str">
        <f>IF('tmp４'!O129="","",'tmp４'!O129)</f>
        <v/>
      </c>
      <c r="AF128" s="18">
        <f>IF('tmp４'!T129="","",'tmp４'!T129)</f>
        <v>0</v>
      </c>
      <c r="AG128" s="18">
        <v>0</v>
      </c>
      <c r="AH128" s="18">
        <v>0</v>
      </c>
      <c r="AJ128" s="18">
        <v>127</v>
      </c>
    </row>
    <row r="129" spans="1:36">
      <c r="A129" s="18">
        <f t="shared" si="3"/>
        <v>0</v>
      </c>
      <c r="B129" s="18" t="str">
        <f>'tmp４'!B130</f>
        <v/>
      </c>
      <c r="E129" s="18" t="str">
        <f>'tmp４'!C130</f>
        <v/>
      </c>
      <c r="F129" s="18" t="str">
        <f>'tmp４'!D130</f>
        <v/>
      </c>
      <c r="G129" s="18" t="str">
        <f t="shared" si="4"/>
        <v/>
      </c>
      <c r="H129" s="18" t="str">
        <f>'tmp４'!D130</f>
        <v/>
      </c>
      <c r="I129" s="18" t="str">
        <f t="shared" si="5"/>
        <v/>
      </c>
      <c r="J129" s="18" t="str">
        <f>'tmp４'!E130</f>
        <v/>
      </c>
      <c r="L129" s="18">
        <v>127</v>
      </c>
      <c r="O129" s="18" t="str">
        <f>IF('tmp４'!K130="","",'tmp４'!K130)</f>
        <v/>
      </c>
      <c r="P129" s="18">
        <f>IF('tmp４'!P130="","",'tmp４'!P130)</f>
        <v>0</v>
      </c>
      <c r="Q129" s="18">
        <v>0</v>
      </c>
      <c r="R129" s="18">
        <v>0</v>
      </c>
      <c r="S129" s="18" t="str">
        <f>IF('tmp４'!L130="","",'tmp４'!L130)</f>
        <v/>
      </c>
      <c r="T129" s="18">
        <f>IF('tmp４'!Q130="","",'tmp４'!Q130)</f>
        <v>0</v>
      </c>
      <c r="U129" s="18">
        <v>0</v>
      </c>
      <c r="V129" s="18">
        <v>0</v>
      </c>
      <c r="W129" s="18" t="str">
        <f>IF('tmp４'!M130="","",'tmp４'!M130)</f>
        <v/>
      </c>
      <c r="X129" s="18">
        <f>IF('tmp４'!R130="","",'tmp４'!R130)</f>
        <v>0</v>
      </c>
      <c r="Y129" s="18">
        <v>0</v>
      </c>
      <c r="Z129" s="18">
        <v>0</v>
      </c>
      <c r="AA129" s="18" t="str">
        <f>IF('tmp４'!N130="","",'tmp４'!N130)</f>
        <v/>
      </c>
      <c r="AB129" s="18">
        <f>IF('tmp４'!S130="","",'tmp４'!S130)</f>
        <v>0</v>
      </c>
      <c r="AC129" s="18">
        <v>0</v>
      </c>
      <c r="AD129" s="18">
        <v>0</v>
      </c>
      <c r="AE129" s="18" t="str">
        <f>IF('tmp４'!O130="","",'tmp４'!O130)</f>
        <v/>
      </c>
      <c r="AF129" s="18">
        <f>IF('tmp４'!T130="","",'tmp４'!T130)</f>
        <v>0</v>
      </c>
      <c r="AG129" s="18">
        <v>0</v>
      </c>
      <c r="AH129" s="18">
        <v>0</v>
      </c>
      <c r="AJ129" s="18">
        <v>128</v>
      </c>
    </row>
    <row r="130" spans="1:36">
      <c r="A130" s="18">
        <f t="shared" si="3"/>
        <v>0</v>
      </c>
      <c r="B130" s="18" t="str">
        <f>'tmp４'!B131</f>
        <v/>
      </c>
      <c r="E130" s="18" t="str">
        <f>'tmp４'!C131</f>
        <v/>
      </c>
      <c r="F130" s="18" t="str">
        <f>'tmp４'!D131</f>
        <v/>
      </c>
      <c r="G130" s="18" t="str">
        <f t="shared" si="4"/>
        <v/>
      </c>
      <c r="H130" s="18" t="str">
        <f>'tmp４'!D131</f>
        <v/>
      </c>
      <c r="I130" s="18" t="str">
        <f t="shared" si="5"/>
        <v/>
      </c>
      <c r="J130" s="18" t="str">
        <f>'tmp４'!E131</f>
        <v/>
      </c>
      <c r="L130" s="18">
        <v>128</v>
      </c>
      <c r="O130" s="18" t="str">
        <f>IF('tmp４'!K131="","",'tmp４'!K131)</f>
        <v/>
      </c>
      <c r="P130" s="18">
        <f>IF('tmp４'!P131="","",'tmp４'!P131)</f>
        <v>0</v>
      </c>
      <c r="Q130" s="18">
        <v>0</v>
      </c>
      <c r="R130" s="18">
        <v>0</v>
      </c>
      <c r="S130" s="18" t="str">
        <f>IF('tmp４'!L131="","",'tmp４'!L131)</f>
        <v/>
      </c>
      <c r="T130" s="18">
        <f>IF('tmp４'!Q131="","",'tmp４'!Q131)</f>
        <v>0</v>
      </c>
      <c r="U130" s="18">
        <v>0</v>
      </c>
      <c r="V130" s="18">
        <v>0</v>
      </c>
      <c r="W130" s="18" t="str">
        <f>IF('tmp４'!M131="","",'tmp４'!M131)</f>
        <v/>
      </c>
      <c r="X130" s="18">
        <f>IF('tmp４'!R131="","",'tmp４'!R131)</f>
        <v>0</v>
      </c>
      <c r="Y130" s="18">
        <v>0</v>
      </c>
      <c r="Z130" s="18">
        <v>0</v>
      </c>
      <c r="AA130" s="18" t="str">
        <f>IF('tmp４'!N131="","",'tmp４'!N131)</f>
        <v/>
      </c>
      <c r="AB130" s="18">
        <f>IF('tmp４'!S131="","",'tmp４'!S131)</f>
        <v>0</v>
      </c>
      <c r="AC130" s="18">
        <v>0</v>
      </c>
      <c r="AD130" s="18">
        <v>0</v>
      </c>
      <c r="AE130" s="18" t="str">
        <f>IF('tmp４'!O131="","",'tmp４'!O131)</f>
        <v/>
      </c>
      <c r="AF130" s="18">
        <f>IF('tmp４'!T131="","",'tmp４'!T131)</f>
        <v>0</v>
      </c>
      <c r="AG130" s="18">
        <v>0</v>
      </c>
      <c r="AH130" s="18">
        <v>0</v>
      </c>
      <c r="AJ130" s="18">
        <v>129</v>
      </c>
    </row>
    <row r="131" spans="1:36">
      <c r="A131" s="18">
        <f t="shared" ref="A131:A194" si="6">COUNT(E131)</f>
        <v>0</v>
      </c>
      <c r="B131" s="18" t="str">
        <f>'tmp４'!B132</f>
        <v/>
      </c>
      <c r="E131" s="18" t="str">
        <f>'tmp４'!C132</f>
        <v/>
      </c>
      <c r="F131" s="18" t="str">
        <f>'tmp４'!D132</f>
        <v/>
      </c>
      <c r="G131" s="18" t="str">
        <f t="shared" ref="G131:G194" si="7">IF(E131="","",VLOOKUP(E131,一覧範囲,8,FALSE))</f>
        <v/>
      </c>
      <c r="H131" s="18" t="str">
        <f>'tmp４'!D132</f>
        <v/>
      </c>
      <c r="I131" s="18" t="str">
        <f t="shared" ref="I131:I194" si="8">IF(E131="","",2)</f>
        <v/>
      </c>
      <c r="J131" s="18" t="str">
        <f>'tmp４'!E132</f>
        <v/>
      </c>
      <c r="L131" s="18">
        <v>129</v>
      </c>
      <c r="O131" s="18" t="str">
        <f>IF('tmp４'!K132="","",'tmp４'!K132)</f>
        <v/>
      </c>
      <c r="P131" s="18">
        <f>IF('tmp４'!P132="","",'tmp４'!P132)</f>
        <v>0</v>
      </c>
      <c r="Q131" s="18">
        <v>0</v>
      </c>
      <c r="R131" s="18">
        <v>0</v>
      </c>
      <c r="S131" s="18" t="str">
        <f>IF('tmp４'!L132="","",'tmp４'!L132)</f>
        <v/>
      </c>
      <c r="T131" s="18">
        <f>IF('tmp４'!Q132="","",'tmp４'!Q132)</f>
        <v>0</v>
      </c>
      <c r="U131" s="18">
        <v>0</v>
      </c>
      <c r="V131" s="18">
        <v>0</v>
      </c>
      <c r="W131" s="18" t="str">
        <f>IF('tmp４'!M132="","",'tmp４'!M132)</f>
        <v/>
      </c>
      <c r="X131" s="18">
        <f>IF('tmp４'!R132="","",'tmp４'!R132)</f>
        <v>0</v>
      </c>
      <c r="Y131" s="18">
        <v>0</v>
      </c>
      <c r="Z131" s="18">
        <v>0</v>
      </c>
      <c r="AA131" s="18" t="str">
        <f>IF('tmp４'!N132="","",'tmp４'!N132)</f>
        <v/>
      </c>
      <c r="AB131" s="18">
        <f>IF('tmp４'!S132="","",'tmp４'!S132)</f>
        <v>0</v>
      </c>
      <c r="AC131" s="18">
        <v>0</v>
      </c>
      <c r="AD131" s="18">
        <v>0</v>
      </c>
      <c r="AE131" s="18" t="str">
        <f>IF('tmp４'!O132="","",'tmp４'!O132)</f>
        <v/>
      </c>
      <c r="AF131" s="18">
        <f>IF('tmp４'!T132="","",'tmp４'!T132)</f>
        <v>0</v>
      </c>
      <c r="AG131" s="18">
        <v>0</v>
      </c>
      <c r="AH131" s="18">
        <v>0</v>
      </c>
      <c r="AJ131" s="18">
        <v>130</v>
      </c>
    </row>
    <row r="132" spans="1:36">
      <c r="A132" s="18">
        <f t="shared" si="6"/>
        <v>0</v>
      </c>
      <c r="B132" s="18" t="str">
        <f>'tmp４'!B133</f>
        <v/>
      </c>
      <c r="E132" s="18" t="str">
        <f>'tmp４'!C133</f>
        <v/>
      </c>
      <c r="F132" s="18" t="str">
        <f>'tmp４'!D133</f>
        <v/>
      </c>
      <c r="G132" s="18" t="str">
        <f t="shared" si="7"/>
        <v/>
      </c>
      <c r="H132" s="18" t="str">
        <f>'tmp４'!D133</f>
        <v/>
      </c>
      <c r="I132" s="18" t="str">
        <f t="shared" si="8"/>
        <v/>
      </c>
      <c r="J132" s="18" t="str">
        <f>'tmp４'!E133</f>
        <v/>
      </c>
      <c r="L132" s="18">
        <v>130</v>
      </c>
      <c r="O132" s="18" t="str">
        <f>IF('tmp４'!K133="","",'tmp４'!K133)</f>
        <v/>
      </c>
      <c r="P132" s="18">
        <f>IF('tmp４'!P133="","",'tmp４'!P133)</f>
        <v>0</v>
      </c>
      <c r="Q132" s="18">
        <v>0</v>
      </c>
      <c r="R132" s="18">
        <v>0</v>
      </c>
      <c r="S132" s="18" t="str">
        <f>IF('tmp４'!L133="","",'tmp４'!L133)</f>
        <v/>
      </c>
      <c r="T132" s="18">
        <f>IF('tmp４'!Q133="","",'tmp４'!Q133)</f>
        <v>0</v>
      </c>
      <c r="U132" s="18">
        <v>0</v>
      </c>
      <c r="V132" s="18">
        <v>0</v>
      </c>
      <c r="W132" s="18" t="str">
        <f>IF('tmp４'!M133="","",'tmp４'!M133)</f>
        <v/>
      </c>
      <c r="X132" s="18">
        <f>IF('tmp４'!R133="","",'tmp４'!R133)</f>
        <v>0</v>
      </c>
      <c r="Y132" s="18">
        <v>0</v>
      </c>
      <c r="Z132" s="18">
        <v>0</v>
      </c>
      <c r="AA132" s="18" t="str">
        <f>IF('tmp４'!N133="","",'tmp４'!N133)</f>
        <v/>
      </c>
      <c r="AB132" s="18">
        <f>IF('tmp４'!S133="","",'tmp４'!S133)</f>
        <v>0</v>
      </c>
      <c r="AC132" s="18">
        <v>0</v>
      </c>
      <c r="AD132" s="18">
        <v>0</v>
      </c>
      <c r="AE132" s="18" t="str">
        <f>IF('tmp４'!O133="","",'tmp４'!O133)</f>
        <v/>
      </c>
      <c r="AF132" s="18">
        <f>IF('tmp４'!T133="","",'tmp４'!T133)</f>
        <v>0</v>
      </c>
      <c r="AG132" s="18">
        <v>0</v>
      </c>
      <c r="AH132" s="18">
        <v>0</v>
      </c>
      <c r="AJ132" s="18">
        <v>131</v>
      </c>
    </row>
    <row r="133" spans="1:36">
      <c r="A133" s="18">
        <f t="shared" si="6"/>
        <v>0</v>
      </c>
      <c r="B133" s="18" t="str">
        <f>'tmp４'!B134</f>
        <v/>
      </c>
      <c r="E133" s="18" t="str">
        <f>'tmp４'!C134</f>
        <v/>
      </c>
      <c r="F133" s="18" t="str">
        <f>'tmp４'!D134</f>
        <v/>
      </c>
      <c r="G133" s="18" t="str">
        <f t="shared" si="7"/>
        <v/>
      </c>
      <c r="H133" s="18" t="str">
        <f>'tmp４'!D134</f>
        <v/>
      </c>
      <c r="I133" s="18" t="str">
        <f t="shared" si="8"/>
        <v/>
      </c>
      <c r="J133" s="18" t="str">
        <f>'tmp４'!E134</f>
        <v/>
      </c>
      <c r="L133" s="18">
        <v>131</v>
      </c>
      <c r="O133" s="18" t="str">
        <f>IF('tmp４'!K134="","",'tmp４'!K134)</f>
        <v/>
      </c>
      <c r="P133" s="18">
        <f>IF('tmp４'!P134="","",'tmp４'!P134)</f>
        <v>0</v>
      </c>
      <c r="Q133" s="18">
        <v>0</v>
      </c>
      <c r="R133" s="18">
        <v>0</v>
      </c>
      <c r="S133" s="18" t="str">
        <f>IF('tmp４'!L134="","",'tmp４'!L134)</f>
        <v/>
      </c>
      <c r="T133" s="18">
        <f>IF('tmp４'!Q134="","",'tmp４'!Q134)</f>
        <v>0</v>
      </c>
      <c r="U133" s="18">
        <v>0</v>
      </c>
      <c r="V133" s="18">
        <v>0</v>
      </c>
      <c r="W133" s="18" t="str">
        <f>IF('tmp４'!M134="","",'tmp４'!M134)</f>
        <v/>
      </c>
      <c r="X133" s="18">
        <f>IF('tmp４'!R134="","",'tmp４'!R134)</f>
        <v>0</v>
      </c>
      <c r="Y133" s="18">
        <v>0</v>
      </c>
      <c r="Z133" s="18">
        <v>0</v>
      </c>
      <c r="AA133" s="18" t="str">
        <f>IF('tmp４'!N134="","",'tmp４'!N134)</f>
        <v/>
      </c>
      <c r="AB133" s="18">
        <f>IF('tmp４'!S134="","",'tmp４'!S134)</f>
        <v>0</v>
      </c>
      <c r="AC133" s="18">
        <v>0</v>
      </c>
      <c r="AD133" s="18">
        <v>0</v>
      </c>
      <c r="AE133" s="18" t="str">
        <f>IF('tmp４'!O134="","",'tmp４'!O134)</f>
        <v/>
      </c>
      <c r="AF133" s="18">
        <f>IF('tmp４'!T134="","",'tmp４'!T134)</f>
        <v>0</v>
      </c>
      <c r="AG133" s="18">
        <v>0</v>
      </c>
      <c r="AH133" s="18">
        <v>0</v>
      </c>
      <c r="AJ133" s="18">
        <v>132</v>
      </c>
    </row>
    <row r="134" spans="1:36">
      <c r="A134" s="18">
        <f t="shared" si="6"/>
        <v>0</v>
      </c>
      <c r="B134" s="18" t="str">
        <f>'tmp４'!B135</f>
        <v/>
      </c>
      <c r="E134" s="18" t="str">
        <f>'tmp４'!C135</f>
        <v/>
      </c>
      <c r="F134" s="18" t="str">
        <f>'tmp４'!D135</f>
        <v/>
      </c>
      <c r="G134" s="18" t="str">
        <f t="shared" si="7"/>
        <v/>
      </c>
      <c r="H134" s="18" t="str">
        <f>'tmp４'!D135</f>
        <v/>
      </c>
      <c r="I134" s="18" t="str">
        <f t="shared" si="8"/>
        <v/>
      </c>
      <c r="J134" s="18" t="str">
        <f>'tmp４'!E135</f>
        <v/>
      </c>
      <c r="L134" s="18">
        <v>132</v>
      </c>
      <c r="O134" s="18" t="str">
        <f>IF('tmp４'!K135="","",'tmp４'!K135)</f>
        <v/>
      </c>
      <c r="P134" s="18">
        <f>IF('tmp４'!P135="","",'tmp４'!P135)</f>
        <v>0</v>
      </c>
      <c r="Q134" s="18">
        <v>0</v>
      </c>
      <c r="R134" s="18">
        <v>0</v>
      </c>
      <c r="S134" s="18" t="str">
        <f>IF('tmp４'!L135="","",'tmp４'!L135)</f>
        <v/>
      </c>
      <c r="T134" s="18">
        <f>IF('tmp４'!Q135="","",'tmp４'!Q135)</f>
        <v>0</v>
      </c>
      <c r="U134" s="18">
        <v>0</v>
      </c>
      <c r="V134" s="18">
        <v>0</v>
      </c>
      <c r="W134" s="18" t="str">
        <f>IF('tmp４'!M135="","",'tmp４'!M135)</f>
        <v/>
      </c>
      <c r="X134" s="18">
        <f>IF('tmp４'!R135="","",'tmp４'!R135)</f>
        <v>0</v>
      </c>
      <c r="Y134" s="18">
        <v>0</v>
      </c>
      <c r="Z134" s="18">
        <v>0</v>
      </c>
      <c r="AA134" s="18" t="str">
        <f>IF('tmp４'!N135="","",'tmp４'!N135)</f>
        <v/>
      </c>
      <c r="AB134" s="18">
        <f>IF('tmp４'!S135="","",'tmp４'!S135)</f>
        <v>0</v>
      </c>
      <c r="AC134" s="18">
        <v>0</v>
      </c>
      <c r="AD134" s="18">
        <v>0</v>
      </c>
      <c r="AE134" s="18" t="str">
        <f>IF('tmp４'!O135="","",'tmp４'!O135)</f>
        <v/>
      </c>
      <c r="AF134" s="18">
        <f>IF('tmp４'!T135="","",'tmp４'!T135)</f>
        <v>0</v>
      </c>
      <c r="AG134" s="18">
        <v>0</v>
      </c>
      <c r="AH134" s="18">
        <v>0</v>
      </c>
      <c r="AJ134" s="18">
        <v>133</v>
      </c>
    </row>
    <row r="135" spans="1:36">
      <c r="A135" s="18">
        <f t="shared" si="6"/>
        <v>0</v>
      </c>
      <c r="B135" s="18" t="str">
        <f>'tmp４'!B136</f>
        <v/>
      </c>
      <c r="E135" s="18" t="str">
        <f>'tmp４'!C136</f>
        <v/>
      </c>
      <c r="F135" s="18" t="str">
        <f>'tmp４'!D136</f>
        <v/>
      </c>
      <c r="G135" s="18" t="str">
        <f t="shared" si="7"/>
        <v/>
      </c>
      <c r="H135" s="18" t="str">
        <f>'tmp４'!D136</f>
        <v/>
      </c>
      <c r="I135" s="18" t="str">
        <f t="shared" si="8"/>
        <v/>
      </c>
      <c r="J135" s="18" t="str">
        <f>'tmp４'!E136</f>
        <v/>
      </c>
      <c r="L135" s="18">
        <v>133</v>
      </c>
      <c r="O135" s="18" t="str">
        <f>IF('tmp４'!K136="","",'tmp４'!K136)</f>
        <v/>
      </c>
      <c r="P135" s="18">
        <f>IF('tmp４'!P136="","",'tmp４'!P136)</f>
        <v>0</v>
      </c>
      <c r="Q135" s="18">
        <v>0</v>
      </c>
      <c r="R135" s="18">
        <v>0</v>
      </c>
      <c r="S135" s="18" t="str">
        <f>IF('tmp４'!L136="","",'tmp４'!L136)</f>
        <v/>
      </c>
      <c r="T135" s="18">
        <f>IF('tmp４'!Q136="","",'tmp４'!Q136)</f>
        <v>0</v>
      </c>
      <c r="U135" s="18">
        <v>0</v>
      </c>
      <c r="V135" s="18">
        <v>0</v>
      </c>
      <c r="W135" s="18" t="str">
        <f>IF('tmp４'!M136="","",'tmp４'!M136)</f>
        <v/>
      </c>
      <c r="X135" s="18">
        <f>IF('tmp４'!R136="","",'tmp４'!R136)</f>
        <v>0</v>
      </c>
      <c r="Y135" s="18">
        <v>0</v>
      </c>
      <c r="Z135" s="18">
        <v>0</v>
      </c>
      <c r="AA135" s="18" t="str">
        <f>IF('tmp４'!N136="","",'tmp４'!N136)</f>
        <v/>
      </c>
      <c r="AB135" s="18">
        <f>IF('tmp４'!S136="","",'tmp４'!S136)</f>
        <v>0</v>
      </c>
      <c r="AC135" s="18">
        <v>0</v>
      </c>
      <c r="AD135" s="18">
        <v>0</v>
      </c>
      <c r="AE135" s="18" t="str">
        <f>IF('tmp４'!O136="","",'tmp４'!O136)</f>
        <v/>
      </c>
      <c r="AF135" s="18">
        <f>IF('tmp４'!T136="","",'tmp４'!T136)</f>
        <v>0</v>
      </c>
      <c r="AG135" s="18">
        <v>0</v>
      </c>
      <c r="AH135" s="18">
        <v>0</v>
      </c>
      <c r="AJ135" s="18">
        <v>134</v>
      </c>
    </row>
    <row r="136" spans="1:36">
      <c r="A136" s="18">
        <f t="shared" si="6"/>
        <v>0</v>
      </c>
      <c r="B136" s="18" t="str">
        <f>'tmp４'!B137</f>
        <v/>
      </c>
      <c r="E136" s="18" t="str">
        <f>'tmp４'!C137</f>
        <v/>
      </c>
      <c r="F136" s="18" t="str">
        <f>'tmp４'!D137</f>
        <v/>
      </c>
      <c r="G136" s="18" t="str">
        <f t="shared" si="7"/>
        <v/>
      </c>
      <c r="H136" s="18" t="str">
        <f>'tmp４'!D137</f>
        <v/>
      </c>
      <c r="I136" s="18" t="str">
        <f t="shared" si="8"/>
        <v/>
      </c>
      <c r="J136" s="18" t="str">
        <f>'tmp４'!E137</f>
        <v/>
      </c>
      <c r="L136" s="18">
        <v>134</v>
      </c>
      <c r="O136" s="18" t="str">
        <f>IF('tmp４'!K137="","",'tmp４'!K137)</f>
        <v/>
      </c>
      <c r="P136" s="18">
        <f>IF('tmp４'!P137="","",'tmp４'!P137)</f>
        <v>0</v>
      </c>
      <c r="Q136" s="18">
        <v>0</v>
      </c>
      <c r="R136" s="18">
        <v>0</v>
      </c>
      <c r="S136" s="18" t="str">
        <f>IF('tmp４'!L137="","",'tmp４'!L137)</f>
        <v/>
      </c>
      <c r="T136" s="18">
        <f>IF('tmp４'!Q137="","",'tmp４'!Q137)</f>
        <v>0</v>
      </c>
      <c r="U136" s="18">
        <v>0</v>
      </c>
      <c r="V136" s="18">
        <v>0</v>
      </c>
      <c r="W136" s="18" t="str">
        <f>IF('tmp４'!M137="","",'tmp４'!M137)</f>
        <v/>
      </c>
      <c r="X136" s="18">
        <f>IF('tmp４'!R137="","",'tmp４'!R137)</f>
        <v>0</v>
      </c>
      <c r="Y136" s="18">
        <v>0</v>
      </c>
      <c r="Z136" s="18">
        <v>0</v>
      </c>
      <c r="AA136" s="18" t="str">
        <f>IF('tmp４'!N137="","",'tmp４'!N137)</f>
        <v/>
      </c>
      <c r="AB136" s="18">
        <f>IF('tmp４'!S137="","",'tmp４'!S137)</f>
        <v>0</v>
      </c>
      <c r="AC136" s="18">
        <v>0</v>
      </c>
      <c r="AD136" s="18">
        <v>0</v>
      </c>
      <c r="AE136" s="18" t="str">
        <f>IF('tmp４'!O137="","",'tmp４'!O137)</f>
        <v/>
      </c>
      <c r="AF136" s="18">
        <f>IF('tmp４'!T137="","",'tmp４'!T137)</f>
        <v>0</v>
      </c>
      <c r="AG136" s="18">
        <v>0</v>
      </c>
      <c r="AH136" s="18">
        <v>0</v>
      </c>
      <c r="AJ136" s="18">
        <v>135</v>
      </c>
    </row>
    <row r="137" spans="1:36">
      <c r="A137" s="18">
        <f t="shared" si="6"/>
        <v>0</v>
      </c>
      <c r="B137" s="18" t="str">
        <f>'tmp４'!B138</f>
        <v/>
      </c>
      <c r="E137" s="18" t="str">
        <f>'tmp４'!C138</f>
        <v/>
      </c>
      <c r="F137" s="18" t="str">
        <f>'tmp４'!D138</f>
        <v/>
      </c>
      <c r="G137" s="18" t="str">
        <f t="shared" si="7"/>
        <v/>
      </c>
      <c r="H137" s="18" t="str">
        <f>'tmp４'!D138</f>
        <v/>
      </c>
      <c r="I137" s="18" t="str">
        <f t="shared" si="8"/>
        <v/>
      </c>
      <c r="J137" s="18" t="str">
        <f>'tmp４'!E138</f>
        <v/>
      </c>
      <c r="L137" s="18">
        <v>135</v>
      </c>
      <c r="O137" s="18" t="str">
        <f>IF('tmp４'!K138="","",'tmp４'!K138)</f>
        <v/>
      </c>
      <c r="P137" s="18">
        <f>IF('tmp４'!P138="","",'tmp４'!P138)</f>
        <v>0</v>
      </c>
      <c r="Q137" s="18">
        <v>0</v>
      </c>
      <c r="R137" s="18">
        <v>0</v>
      </c>
      <c r="S137" s="18" t="str">
        <f>IF('tmp４'!L138="","",'tmp４'!L138)</f>
        <v/>
      </c>
      <c r="T137" s="18">
        <f>IF('tmp４'!Q138="","",'tmp４'!Q138)</f>
        <v>0</v>
      </c>
      <c r="U137" s="18">
        <v>0</v>
      </c>
      <c r="V137" s="18">
        <v>0</v>
      </c>
      <c r="W137" s="18" t="str">
        <f>IF('tmp４'!M138="","",'tmp４'!M138)</f>
        <v/>
      </c>
      <c r="X137" s="18">
        <f>IF('tmp４'!R138="","",'tmp４'!R138)</f>
        <v>0</v>
      </c>
      <c r="Y137" s="18">
        <v>0</v>
      </c>
      <c r="Z137" s="18">
        <v>0</v>
      </c>
      <c r="AA137" s="18" t="str">
        <f>IF('tmp４'!N138="","",'tmp４'!N138)</f>
        <v/>
      </c>
      <c r="AB137" s="18">
        <f>IF('tmp４'!S138="","",'tmp４'!S138)</f>
        <v>0</v>
      </c>
      <c r="AC137" s="18">
        <v>0</v>
      </c>
      <c r="AD137" s="18">
        <v>0</v>
      </c>
      <c r="AE137" s="18" t="str">
        <f>IF('tmp４'!O138="","",'tmp４'!O138)</f>
        <v/>
      </c>
      <c r="AF137" s="18">
        <f>IF('tmp４'!T138="","",'tmp４'!T138)</f>
        <v>0</v>
      </c>
      <c r="AG137" s="18">
        <v>0</v>
      </c>
      <c r="AH137" s="18">
        <v>0</v>
      </c>
      <c r="AJ137" s="18">
        <v>136</v>
      </c>
    </row>
    <row r="138" spans="1:36">
      <c r="A138" s="18">
        <f t="shared" si="6"/>
        <v>0</v>
      </c>
      <c r="B138" s="18" t="str">
        <f>'tmp４'!B139</f>
        <v/>
      </c>
      <c r="E138" s="18" t="str">
        <f>'tmp４'!C139</f>
        <v/>
      </c>
      <c r="F138" s="18" t="str">
        <f>'tmp４'!D139</f>
        <v/>
      </c>
      <c r="G138" s="18" t="str">
        <f t="shared" si="7"/>
        <v/>
      </c>
      <c r="H138" s="18" t="str">
        <f>'tmp４'!D139</f>
        <v/>
      </c>
      <c r="I138" s="18" t="str">
        <f t="shared" si="8"/>
        <v/>
      </c>
      <c r="J138" s="18" t="str">
        <f>'tmp４'!E139</f>
        <v/>
      </c>
      <c r="L138" s="18">
        <v>136</v>
      </c>
      <c r="O138" s="18" t="str">
        <f>IF('tmp４'!K139="","",'tmp４'!K139)</f>
        <v/>
      </c>
      <c r="P138" s="18">
        <f>IF('tmp４'!P139="","",'tmp４'!P139)</f>
        <v>0</v>
      </c>
      <c r="Q138" s="18">
        <v>0</v>
      </c>
      <c r="R138" s="18">
        <v>0</v>
      </c>
      <c r="S138" s="18" t="str">
        <f>IF('tmp４'!L139="","",'tmp４'!L139)</f>
        <v/>
      </c>
      <c r="T138" s="18">
        <f>IF('tmp４'!Q139="","",'tmp４'!Q139)</f>
        <v>0</v>
      </c>
      <c r="U138" s="18">
        <v>0</v>
      </c>
      <c r="V138" s="18">
        <v>0</v>
      </c>
      <c r="W138" s="18" t="str">
        <f>IF('tmp４'!M139="","",'tmp４'!M139)</f>
        <v/>
      </c>
      <c r="X138" s="18">
        <f>IF('tmp４'!R139="","",'tmp４'!R139)</f>
        <v>0</v>
      </c>
      <c r="Y138" s="18">
        <v>0</v>
      </c>
      <c r="Z138" s="18">
        <v>0</v>
      </c>
      <c r="AA138" s="18" t="str">
        <f>IF('tmp４'!N139="","",'tmp４'!N139)</f>
        <v/>
      </c>
      <c r="AB138" s="18">
        <f>IF('tmp４'!S139="","",'tmp４'!S139)</f>
        <v>0</v>
      </c>
      <c r="AC138" s="18">
        <v>0</v>
      </c>
      <c r="AD138" s="18">
        <v>0</v>
      </c>
      <c r="AE138" s="18" t="str">
        <f>IF('tmp４'!O139="","",'tmp４'!O139)</f>
        <v/>
      </c>
      <c r="AF138" s="18">
        <f>IF('tmp４'!T139="","",'tmp４'!T139)</f>
        <v>0</v>
      </c>
      <c r="AG138" s="18">
        <v>0</v>
      </c>
      <c r="AH138" s="18">
        <v>0</v>
      </c>
      <c r="AJ138" s="18">
        <v>137</v>
      </c>
    </row>
    <row r="139" spans="1:36">
      <c r="A139" s="18">
        <f t="shared" si="6"/>
        <v>0</v>
      </c>
      <c r="B139" s="18" t="str">
        <f>'tmp４'!B140</f>
        <v/>
      </c>
      <c r="E139" s="18" t="str">
        <f>'tmp４'!C140</f>
        <v/>
      </c>
      <c r="F139" s="18" t="str">
        <f>'tmp４'!D140</f>
        <v/>
      </c>
      <c r="G139" s="18" t="str">
        <f t="shared" si="7"/>
        <v/>
      </c>
      <c r="H139" s="18" t="str">
        <f>'tmp４'!D140</f>
        <v/>
      </c>
      <c r="I139" s="18" t="str">
        <f t="shared" si="8"/>
        <v/>
      </c>
      <c r="J139" s="18" t="str">
        <f>'tmp４'!E140</f>
        <v/>
      </c>
      <c r="L139" s="18">
        <v>137</v>
      </c>
      <c r="O139" s="18" t="str">
        <f>IF('tmp４'!K140="","",'tmp４'!K140)</f>
        <v/>
      </c>
      <c r="P139" s="18">
        <f>IF('tmp４'!P140="","",'tmp４'!P140)</f>
        <v>0</v>
      </c>
      <c r="Q139" s="18">
        <v>0</v>
      </c>
      <c r="R139" s="18">
        <v>0</v>
      </c>
      <c r="S139" s="18" t="str">
        <f>IF('tmp４'!L140="","",'tmp４'!L140)</f>
        <v/>
      </c>
      <c r="T139" s="18">
        <f>IF('tmp４'!Q140="","",'tmp４'!Q140)</f>
        <v>0</v>
      </c>
      <c r="U139" s="18">
        <v>0</v>
      </c>
      <c r="V139" s="18">
        <v>0</v>
      </c>
      <c r="W139" s="18" t="str">
        <f>IF('tmp４'!M140="","",'tmp４'!M140)</f>
        <v/>
      </c>
      <c r="X139" s="18">
        <f>IF('tmp４'!R140="","",'tmp４'!R140)</f>
        <v>0</v>
      </c>
      <c r="Y139" s="18">
        <v>0</v>
      </c>
      <c r="Z139" s="18">
        <v>0</v>
      </c>
      <c r="AA139" s="18" t="str">
        <f>IF('tmp４'!N140="","",'tmp４'!N140)</f>
        <v/>
      </c>
      <c r="AB139" s="18">
        <f>IF('tmp４'!S140="","",'tmp４'!S140)</f>
        <v>0</v>
      </c>
      <c r="AC139" s="18">
        <v>0</v>
      </c>
      <c r="AD139" s="18">
        <v>0</v>
      </c>
      <c r="AE139" s="18" t="str">
        <f>IF('tmp４'!O140="","",'tmp４'!O140)</f>
        <v/>
      </c>
      <c r="AF139" s="18">
        <f>IF('tmp４'!T140="","",'tmp４'!T140)</f>
        <v>0</v>
      </c>
      <c r="AG139" s="18">
        <v>0</v>
      </c>
      <c r="AH139" s="18">
        <v>0</v>
      </c>
      <c r="AJ139" s="18">
        <v>138</v>
      </c>
    </row>
    <row r="140" spans="1:36">
      <c r="A140" s="18">
        <f t="shared" si="6"/>
        <v>0</v>
      </c>
      <c r="B140" s="18" t="str">
        <f>'tmp４'!B141</f>
        <v/>
      </c>
      <c r="E140" s="18" t="str">
        <f>'tmp４'!C141</f>
        <v/>
      </c>
      <c r="F140" s="18" t="str">
        <f>'tmp４'!D141</f>
        <v/>
      </c>
      <c r="G140" s="18" t="str">
        <f t="shared" si="7"/>
        <v/>
      </c>
      <c r="H140" s="18" t="str">
        <f>'tmp４'!D141</f>
        <v/>
      </c>
      <c r="I140" s="18" t="str">
        <f t="shared" si="8"/>
        <v/>
      </c>
      <c r="J140" s="18" t="str">
        <f>'tmp４'!E141</f>
        <v/>
      </c>
      <c r="L140" s="18">
        <v>138</v>
      </c>
      <c r="O140" s="18" t="str">
        <f>IF('tmp４'!K141="","",'tmp４'!K141)</f>
        <v/>
      </c>
      <c r="P140" s="18">
        <f>IF('tmp４'!P141="","",'tmp４'!P141)</f>
        <v>0</v>
      </c>
      <c r="Q140" s="18">
        <v>0</v>
      </c>
      <c r="R140" s="18">
        <v>0</v>
      </c>
      <c r="S140" s="18" t="str">
        <f>IF('tmp４'!L141="","",'tmp４'!L141)</f>
        <v/>
      </c>
      <c r="T140" s="18">
        <f>IF('tmp４'!Q141="","",'tmp４'!Q141)</f>
        <v>0</v>
      </c>
      <c r="U140" s="18">
        <v>0</v>
      </c>
      <c r="V140" s="18">
        <v>0</v>
      </c>
      <c r="W140" s="18" t="str">
        <f>IF('tmp４'!M141="","",'tmp４'!M141)</f>
        <v/>
      </c>
      <c r="X140" s="18">
        <f>IF('tmp４'!R141="","",'tmp４'!R141)</f>
        <v>0</v>
      </c>
      <c r="Y140" s="18">
        <v>0</v>
      </c>
      <c r="Z140" s="18">
        <v>0</v>
      </c>
      <c r="AA140" s="18" t="str">
        <f>IF('tmp４'!N141="","",'tmp４'!N141)</f>
        <v/>
      </c>
      <c r="AB140" s="18">
        <f>IF('tmp４'!S141="","",'tmp４'!S141)</f>
        <v>0</v>
      </c>
      <c r="AC140" s="18">
        <v>0</v>
      </c>
      <c r="AD140" s="18">
        <v>0</v>
      </c>
      <c r="AE140" s="18" t="str">
        <f>IF('tmp４'!O141="","",'tmp４'!O141)</f>
        <v/>
      </c>
      <c r="AF140" s="18">
        <f>IF('tmp４'!T141="","",'tmp４'!T141)</f>
        <v>0</v>
      </c>
      <c r="AG140" s="18">
        <v>0</v>
      </c>
      <c r="AH140" s="18">
        <v>0</v>
      </c>
      <c r="AJ140" s="18">
        <v>139</v>
      </c>
    </row>
    <row r="141" spans="1:36">
      <c r="A141" s="18">
        <f t="shared" si="6"/>
        <v>0</v>
      </c>
      <c r="B141" s="18" t="str">
        <f>'tmp４'!B142</f>
        <v/>
      </c>
      <c r="E141" s="18" t="str">
        <f>'tmp４'!C142</f>
        <v/>
      </c>
      <c r="F141" s="18" t="str">
        <f>'tmp４'!D142</f>
        <v/>
      </c>
      <c r="G141" s="18" t="str">
        <f t="shared" si="7"/>
        <v/>
      </c>
      <c r="H141" s="18" t="str">
        <f>'tmp４'!D142</f>
        <v/>
      </c>
      <c r="I141" s="18" t="str">
        <f t="shared" si="8"/>
        <v/>
      </c>
      <c r="J141" s="18" t="str">
        <f>'tmp４'!E142</f>
        <v/>
      </c>
      <c r="L141" s="18">
        <v>139</v>
      </c>
      <c r="O141" s="18" t="str">
        <f>IF('tmp４'!K142="","",'tmp４'!K142)</f>
        <v/>
      </c>
      <c r="P141" s="18">
        <f>IF('tmp４'!P142="","",'tmp４'!P142)</f>
        <v>0</v>
      </c>
      <c r="Q141" s="18">
        <v>0</v>
      </c>
      <c r="R141" s="18">
        <v>0</v>
      </c>
      <c r="S141" s="18" t="str">
        <f>IF('tmp４'!L142="","",'tmp４'!L142)</f>
        <v/>
      </c>
      <c r="T141" s="18">
        <f>IF('tmp４'!Q142="","",'tmp４'!Q142)</f>
        <v>0</v>
      </c>
      <c r="U141" s="18">
        <v>0</v>
      </c>
      <c r="V141" s="18">
        <v>0</v>
      </c>
      <c r="W141" s="18" t="str">
        <f>IF('tmp４'!M142="","",'tmp４'!M142)</f>
        <v/>
      </c>
      <c r="X141" s="18">
        <f>IF('tmp４'!R142="","",'tmp４'!R142)</f>
        <v>0</v>
      </c>
      <c r="Y141" s="18">
        <v>0</v>
      </c>
      <c r="Z141" s="18">
        <v>0</v>
      </c>
      <c r="AA141" s="18" t="str">
        <f>IF('tmp４'!N142="","",'tmp４'!N142)</f>
        <v/>
      </c>
      <c r="AB141" s="18">
        <f>IF('tmp４'!S142="","",'tmp４'!S142)</f>
        <v>0</v>
      </c>
      <c r="AC141" s="18">
        <v>0</v>
      </c>
      <c r="AD141" s="18">
        <v>0</v>
      </c>
      <c r="AE141" s="18" t="str">
        <f>IF('tmp４'!O142="","",'tmp４'!O142)</f>
        <v/>
      </c>
      <c r="AF141" s="18">
        <f>IF('tmp４'!T142="","",'tmp４'!T142)</f>
        <v>0</v>
      </c>
      <c r="AG141" s="18">
        <v>0</v>
      </c>
      <c r="AH141" s="18">
        <v>0</v>
      </c>
      <c r="AJ141" s="18">
        <v>140</v>
      </c>
    </row>
    <row r="142" spans="1:36">
      <c r="A142" s="18">
        <f t="shared" si="6"/>
        <v>0</v>
      </c>
      <c r="B142" s="18" t="str">
        <f>'tmp４'!B143</f>
        <v/>
      </c>
      <c r="E142" s="18" t="str">
        <f>'tmp４'!C143</f>
        <v/>
      </c>
      <c r="F142" s="18" t="str">
        <f>'tmp４'!D143</f>
        <v/>
      </c>
      <c r="G142" s="18" t="str">
        <f t="shared" si="7"/>
        <v/>
      </c>
      <c r="H142" s="18" t="str">
        <f>'tmp４'!D143</f>
        <v/>
      </c>
      <c r="I142" s="18" t="str">
        <f t="shared" si="8"/>
        <v/>
      </c>
      <c r="J142" s="18" t="str">
        <f>'tmp４'!E143</f>
        <v/>
      </c>
      <c r="L142" s="18">
        <v>140</v>
      </c>
      <c r="O142" s="18" t="str">
        <f>IF('tmp４'!K143="","",'tmp４'!K143)</f>
        <v/>
      </c>
      <c r="P142" s="18">
        <f>IF('tmp４'!P143="","",'tmp４'!P143)</f>
        <v>0</v>
      </c>
      <c r="Q142" s="18">
        <v>0</v>
      </c>
      <c r="R142" s="18">
        <v>0</v>
      </c>
      <c r="S142" s="18" t="str">
        <f>IF('tmp４'!L143="","",'tmp４'!L143)</f>
        <v/>
      </c>
      <c r="T142" s="18">
        <f>IF('tmp４'!Q143="","",'tmp４'!Q143)</f>
        <v>0</v>
      </c>
      <c r="U142" s="18">
        <v>0</v>
      </c>
      <c r="V142" s="18">
        <v>0</v>
      </c>
      <c r="W142" s="18" t="str">
        <f>IF('tmp４'!M143="","",'tmp４'!M143)</f>
        <v/>
      </c>
      <c r="X142" s="18">
        <f>IF('tmp４'!R143="","",'tmp４'!R143)</f>
        <v>0</v>
      </c>
      <c r="Y142" s="18">
        <v>0</v>
      </c>
      <c r="Z142" s="18">
        <v>0</v>
      </c>
      <c r="AA142" s="18" t="str">
        <f>IF('tmp４'!N143="","",'tmp４'!N143)</f>
        <v/>
      </c>
      <c r="AB142" s="18">
        <f>IF('tmp４'!S143="","",'tmp４'!S143)</f>
        <v>0</v>
      </c>
      <c r="AC142" s="18">
        <v>0</v>
      </c>
      <c r="AD142" s="18">
        <v>0</v>
      </c>
      <c r="AE142" s="18" t="str">
        <f>IF('tmp４'!O143="","",'tmp４'!O143)</f>
        <v/>
      </c>
      <c r="AF142" s="18">
        <f>IF('tmp４'!T143="","",'tmp４'!T143)</f>
        <v>0</v>
      </c>
      <c r="AG142" s="18">
        <v>0</v>
      </c>
      <c r="AH142" s="18">
        <v>0</v>
      </c>
      <c r="AJ142" s="18">
        <v>141</v>
      </c>
    </row>
    <row r="143" spans="1:36">
      <c r="A143" s="18">
        <f t="shared" si="6"/>
        <v>0</v>
      </c>
      <c r="B143" s="18" t="str">
        <f>'tmp４'!B144</f>
        <v/>
      </c>
      <c r="E143" s="18" t="str">
        <f>'tmp４'!C144</f>
        <v/>
      </c>
      <c r="F143" s="18" t="str">
        <f>'tmp４'!D144</f>
        <v/>
      </c>
      <c r="G143" s="18" t="str">
        <f t="shared" si="7"/>
        <v/>
      </c>
      <c r="H143" s="18" t="str">
        <f>'tmp４'!D144</f>
        <v/>
      </c>
      <c r="I143" s="18" t="str">
        <f t="shared" si="8"/>
        <v/>
      </c>
      <c r="J143" s="18" t="str">
        <f>'tmp４'!E144</f>
        <v/>
      </c>
      <c r="L143" s="18">
        <v>141</v>
      </c>
      <c r="O143" s="18" t="str">
        <f>IF('tmp４'!K144="","",'tmp４'!K144)</f>
        <v/>
      </c>
      <c r="P143" s="18">
        <f>IF('tmp４'!P144="","",'tmp４'!P144)</f>
        <v>0</v>
      </c>
      <c r="Q143" s="18">
        <v>0</v>
      </c>
      <c r="R143" s="18">
        <v>0</v>
      </c>
      <c r="S143" s="18" t="str">
        <f>IF('tmp４'!L144="","",'tmp４'!L144)</f>
        <v/>
      </c>
      <c r="T143" s="18">
        <f>IF('tmp４'!Q144="","",'tmp４'!Q144)</f>
        <v>0</v>
      </c>
      <c r="U143" s="18">
        <v>0</v>
      </c>
      <c r="V143" s="18">
        <v>0</v>
      </c>
      <c r="W143" s="18" t="str">
        <f>IF('tmp４'!M144="","",'tmp４'!M144)</f>
        <v/>
      </c>
      <c r="X143" s="18">
        <f>IF('tmp４'!R144="","",'tmp４'!R144)</f>
        <v>0</v>
      </c>
      <c r="Y143" s="18">
        <v>0</v>
      </c>
      <c r="Z143" s="18">
        <v>0</v>
      </c>
      <c r="AA143" s="18" t="str">
        <f>IF('tmp４'!N144="","",'tmp４'!N144)</f>
        <v/>
      </c>
      <c r="AB143" s="18">
        <f>IF('tmp４'!S144="","",'tmp４'!S144)</f>
        <v>0</v>
      </c>
      <c r="AC143" s="18">
        <v>0</v>
      </c>
      <c r="AD143" s="18">
        <v>0</v>
      </c>
      <c r="AE143" s="18" t="str">
        <f>IF('tmp４'!O144="","",'tmp４'!O144)</f>
        <v/>
      </c>
      <c r="AF143" s="18">
        <f>IF('tmp４'!T144="","",'tmp４'!T144)</f>
        <v>0</v>
      </c>
      <c r="AG143" s="18">
        <v>0</v>
      </c>
      <c r="AH143" s="18">
        <v>0</v>
      </c>
      <c r="AJ143" s="18">
        <v>142</v>
      </c>
    </row>
    <row r="144" spans="1:36">
      <c r="A144" s="18">
        <f t="shared" si="6"/>
        <v>0</v>
      </c>
      <c r="B144" s="18" t="str">
        <f>'tmp４'!B145</f>
        <v/>
      </c>
      <c r="E144" s="18" t="str">
        <f>'tmp４'!C145</f>
        <v/>
      </c>
      <c r="F144" s="18" t="str">
        <f>'tmp４'!D145</f>
        <v/>
      </c>
      <c r="G144" s="18" t="str">
        <f t="shared" si="7"/>
        <v/>
      </c>
      <c r="H144" s="18" t="str">
        <f>'tmp４'!D145</f>
        <v/>
      </c>
      <c r="I144" s="18" t="str">
        <f t="shared" si="8"/>
        <v/>
      </c>
      <c r="J144" s="18" t="str">
        <f>'tmp４'!E145</f>
        <v/>
      </c>
      <c r="L144" s="18">
        <v>142</v>
      </c>
      <c r="O144" s="18" t="str">
        <f>IF('tmp４'!K145="","",'tmp４'!K145)</f>
        <v/>
      </c>
      <c r="P144" s="18">
        <f>IF('tmp４'!P145="","",'tmp４'!P145)</f>
        <v>0</v>
      </c>
      <c r="Q144" s="18">
        <v>0</v>
      </c>
      <c r="R144" s="18">
        <v>0</v>
      </c>
      <c r="S144" s="18" t="str">
        <f>IF('tmp４'!L145="","",'tmp４'!L145)</f>
        <v/>
      </c>
      <c r="T144" s="18">
        <f>IF('tmp４'!Q145="","",'tmp４'!Q145)</f>
        <v>0</v>
      </c>
      <c r="U144" s="18">
        <v>0</v>
      </c>
      <c r="V144" s="18">
        <v>0</v>
      </c>
      <c r="W144" s="18" t="str">
        <f>IF('tmp４'!M145="","",'tmp４'!M145)</f>
        <v/>
      </c>
      <c r="X144" s="18">
        <f>IF('tmp４'!R145="","",'tmp４'!R145)</f>
        <v>0</v>
      </c>
      <c r="Y144" s="18">
        <v>0</v>
      </c>
      <c r="Z144" s="18">
        <v>0</v>
      </c>
      <c r="AA144" s="18" t="str">
        <f>IF('tmp４'!N145="","",'tmp４'!N145)</f>
        <v/>
      </c>
      <c r="AB144" s="18">
        <f>IF('tmp４'!S145="","",'tmp４'!S145)</f>
        <v>0</v>
      </c>
      <c r="AC144" s="18">
        <v>0</v>
      </c>
      <c r="AD144" s="18">
        <v>0</v>
      </c>
      <c r="AE144" s="18" t="str">
        <f>IF('tmp４'!O145="","",'tmp４'!O145)</f>
        <v/>
      </c>
      <c r="AF144" s="18">
        <f>IF('tmp４'!T145="","",'tmp４'!T145)</f>
        <v>0</v>
      </c>
      <c r="AG144" s="18">
        <v>0</v>
      </c>
      <c r="AH144" s="18">
        <v>0</v>
      </c>
      <c r="AJ144" s="18">
        <v>143</v>
      </c>
    </row>
    <row r="145" spans="1:36">
      <c r="A145" s="18">
        <f t="shared" si="6"/>
        <v>0</v>
      </c>
      <c r="B145" s="18" t="str">
        <f>'tmp４'!B146</f>
        <v/>
      </c>
      <c r="E145" s="18" t="str">
        <f>'tmp４'!C146</f>
        <v/>
      </c>
      <c r="F145" s="18" t="str">
        <f>'tmp４'!D146</f>
        <v/>
      </c>
      <c r="G145" s="18" t="str">
        <f t="shared" si="7"/>
        <v/>
      </c>
      <c r="H145" s="18" t="str">
        <f>'tmp４'!D146</f>
        <v/>
      </c>
      <c r="I145" s="18" t="str">
        <f t="shared" si="8"/>
        <v/>
      </c>
      <c r="J145" s="18" t="str">
        <f>'tmp４'!E146</f>
        <v/>
      </c>
      <c r="L145" s="18">
        <v>143</v>
      </c>
      <c r="O145" s="18" t="str">
        <f>IF('tmp４'!K146="","",'tmp４'!K146)</f>
        <v/>
      </c>
      <c r="P145" s="18">
        <f>IF('tmp４'!P146="","",'tmp４'!P146)</f>
        <v>0</v>
      </c>
      <c r="Q145" s="18">
        <v>0</v>
      </c>
      <c r="R145" s="18">
        <v>0</v>
      </c>
      <c r="S145" s="18" t="str">
        <f>IF('tmp４'!L146="","",'tmp４'!L146)</f>
        <v/>
      </c>
      <c r="T145" s="18">
        <f>IF('tmp４'!Q146="","",'tmp４'!Q146)</f>
        <v>0</v>
      </c>
      <c r="U145" s="18">
        <v>0</v>
      </c>
      <c r="V145" s="18">
        <v>0</v>
      </c>
      <c r="W145" s="18" t="str">
        <f>IF('tmp４'!M146="","",'tmp４'!M146)</f>
        <v/>
      </c>
      <c r="X145" s="18">
        <f>IF('tmp４'!R146="","",'tmp４'!R146)</f>
        <v>0</v>
      </c>
      <c r="Y145" s="18">
        <v>0</v>
      </c>
      <c r="Z145" s="18">
        <v>0</v>
      </c>
      <c r="AA145" s="18" t="str">
        <f>IF('tmp４'!N146="","",'tmp４'!N146)</f>
        <v/>
      </c>
      <c r="AB145" s="18">
        <f>IF('tmp４'!S146="","",'tmp４'!S146)</f>
        <v>0</v>
      </c>
      <c r="AC145" s="18">
        <v>0</v>
      </c>
      <c r="AD145" s="18">
        <v>0</v>
      </c>
      <c r="AE145" s="18" t="str">
        <f>IF('tmp４'!O146="","",'tmp４'!O146)</f>
        <v/>
      </c>
      <c r="AF145" s="18">
        <f>IF('tmp４'!T146="","",'tmp４'!T146)</f>
        <v>0</v>
      </c>
      <c r="AG145" s="18">
        <v>0</v>
      </c>
      <c r="AH145" s="18">
        <v>0</v>
      </c>
      <c r="AJ145" s="18">
        <v>144</v>
      </c>
    </row>
    <row r="146" spans="1:36">
      <c r="A146" s="18">
        <f t="shared" si="6"/>
        <v>0</v>
      </c>
      <c r="B146" s="18" t="str">
        <f>'tmp４'!B147</f>
        <v/>
      </c>
      <c r="E146" s="18" t="str">
        <f>'tmp４'!C147</f>
        <v/>
      </c>
      <c r="F146" s="18" t="str">
        <f>'tmp４'!D147</f>
        <v/>
      </c>
      <c r="G146" s="18" t="str">
        <f t="shared" si="7"/>
        <v/>
      </c>
      <c r="H146" s="18" t="str">
        <f>'tmp４'!D147</f>
        <v/>
      </c>
      <c r="I146" s="18" t="str">
        <f t="shared" si="8"/>
        <v/>
      </c>
      <c r="J146" s="18" t="str">
        <f>'tmp４'!E147</f>
        <v/>
      </c>
      <c r="L146" s="18">
        <v>144</v>
      </c>
      <c r="O146" s="18" t="str">
        <f>IF('tmp４'!K147="","",'tmp４'!K147)</f>
        <v/>
      </c>
      <c r="P146" s="18">
        <f>IF('tmp４'!P147="","",'tmp４'!P147)</f>
        <v>0</v>
      </c>
      <c r="Q146" s="18">
        <v>0</v>
      </c>
      <c r="R146" s="18">
        <v>0</v>
      </c>
      <c r="S146" s="18" t="str">
        <f>IF('tmp４'!L147="","",'tmp４'!L147)</f>
        <v/>
      </c>
      <c r="T146" s="18">
        <f>IF('tmp４'!Q147="","",'tmp４'!Q147)</f>
        <v>0</v>
      </c>
      <c r="U146" s="18">
        <v>0</v>
      </c>
      <c r="V146" s="18">
        <v>0</v>
      </c>
      <c r="W146" s="18" t="str">
        <f>IF('tmp４'!M147="","",'tmp４'!M147)</f>
        <v/>
      </c>
      <c r="X146" s="18">
        <f>IF('tmp４'!R147="","",'tmp４'!R147)</f>
        <v>0</v>
      </c>
      <c r="Y146" s="18">
        <v>0</v>
      </c>
      <c r="Z146" s="18">
        <v>0</v>
      </c>
      <c r="AA146" s="18" t="str">
        <f>IF('tmp４'!N147="","",'tmp４'!N147)</f>
        <v/>
      </c>
      <c r="AB146" s="18">
        <f>IF('tmp４'!S147="","",'tmp４'!S147)</f>
        <v>0</v>
      </c>
      <c r="AC146" s="18">
        <v>0</v>
      </c>
      <c r="AD146" s="18">
        <v>0</v>
      </c>
      <c r="AE146" s="18" t="str">
        <f>IF('tmp４'!O147="","",'tmp４'!O147)</f>
        <v/>
      </c>
      <c r="AF146" s="18">
        <f>IF('tmp４'!T147="","",'tmp４'!T147)</f>
        <v>0</v>
      </c>
      <c r="AG146" s="18">
        <v>0</v>
      </c>
      <c r="AH146" s="18">
        <v>0</v>
      </c>
      <c r="AJ146" s="18">
        <v>145</v>
      </c>
    </row>
    <row r="147" spans="1:36">
      <c r="A147" s="18">
        <f t="shared" si="6"/>
        <v>0</v>
      </c>
      <c r="B147" s="18" t="str">
        <f>'tmp４'!B148</f>
        <v/>
      </c>
      <c r="E147" s="18" t="str">
        <f>'tmp４'!C148</f>
        <v/>
      </c>
      <c r="F147" s="18" t="str">
        <f>'tmp４'!D148</f>
        <v/>
      </c>
      <c r="G147" s="18" t="str">
        <f t="shared" si="7"/>
        <v/>
      </c>
      <c r="H147" s="18" t="str">
        <f>'tmp４'!D148</f>
        <v/>
      </c>
      <c r="I147" s="18" t="str">
        <f t="shared" si="8"/>
        <v/>
      </c>
      <c r="J147" s="18" t="str">
        <f>'tmp４'!E148</f>
        <v/>
      </c>
      <c r="L147" s="18">
        <v>145</v>
      </c>
      <c r="O147" s="18" t="str">
        <f>IF('tmp４'!K148="","",'tmp４'!K148)</f>
        <v/>
      </c>
      <c r="P147" s="18">
        <f>IF('tmp４'!P148="","",'tmp４'!P148)</f>
        <v>0</v>
      </c>
      <c r="Q147" s="18">
        <v>0</v>
      </c>
      <c r="R147" s="18">
        <v>0</v>
      </c>
      <c r="S147" s="18" t="str">
        <f>IF('tmp４'!L148="","",'tmp４'!L148)</f>
        <v/>
      </c>
      <c r="T147" s="18">
        <f>IF('tmp４'!Q148="","",'tmp４'!Q148)</f>
        <v>0</v>
      </c>
      <c r="U147" s="18">
        <v>0</v>
      </c>
      <c r="V147" s="18">
        <v>0</v>
      </c>
      <c r="W147" s="18" t="str">
        <f>IF('tmp４'!M148="","",'tmp４'!M148)</f>
        <v/>
      </c>
      <c r="X147" s="18">
        <f>IF('tmp４'!R148="","",'tmp４'!R148)</f>
        <v>0</v>
      </c>
      <c r="Y147" s="18">
        <v>0</v>
      </c>
      <c r="Z147" s="18">
        <v>0</v>
      </c>
      <c r="AA147" s="18" t="str">
        <f>IF('tmp４'!N148="","",'tmp４'!N148)</f>
        <v/>
      </c>
      <c r="AB147" s="18">
        <f>IF('tmp４'!S148="","",'tmp４'!S148)</f>
        <v>0</v>
      </c>
      <c r="AC147" s="18">
        <v>0</v>
      </c>
      <c r="AD147" s="18">
        <v>0</v>
      </c>
      <c r="AE147" s="18" t="str">
        <f>IF('tmp４'!O148="","",'tmp４'!O148)</f>
        <v/>
      </c>
      <c r="AF147" s="18">
        <f>IF('tmp４'!T148="","",'tmp４'!T148)</f>
        <v>0</v>
      </c>
      <c r="AG147" s="18">
        <v>0</v>
      </c>
      <c r="AH147" s="18">
        <v>0</v>
      </c>
      <c r="AJ147" s="18">
        <v>146</v>
      </c>
    </row>
    <row r="148" spans="1:36">
      <c r="A148" s="18">
        <f t="shared" si="6"/>
        <v>0</v>
      </c>
      <c r="B148" s="18" t="str">
        <f>'tmp４'!B149</f>
        <v/>
      </c>
      <c r="E148" s="18" t="str">
        <f>'tmp４'!C149</f>
        <v/>
      </c>
      <c r="F148" s="18" t="str">
        <f>'tmp４'!D149</f>
        <v/>
      </c>
      <c r="G148" s="18" t="str">
        <f t="shared" si="7"/>
        <v/>
      </c>
      <c r="H148" s="18" t="str">
        <f>'tmp４'!D149</f>
        <v/>
      </c>
      <c r="I148" s="18" t="str">
        <f t="shared" si="8"/>
        <v/>
      </c>
      <c r="J148" s="18" t="str">
        <f>'tmp４'!E149</f>
        <v/>
      </c>
      <c r="L148" s="18">
        <v>146</v>
      </c>
      <c r="O148" s="18" t="str">
        <f>IF('tmp４'!K149="","",'tmp４'!K149)</f>
        <v/>
      </c>
      <c r="P148" s="18">
        <f>IF('tmp４'!P149="","",'tmp４'!P149)</f>
        <v>0</v>
      </c>
      <c r="Q148" s="18">
        <v>0</v>
      </c>
      <c r="R148" s="18">
        <v>0</v>
      </c>
      <c r="S148" s="18" t="str">
        <f>IF('tmp４'!L149="","",'tmp４'!L149)</f>
        <v/>
      </c>
      <c r="T148" s="18">
        <f>IF('tmp４'!Q149="","",'tmp４'!Q149)</f>
        <v>0</v>
      </c>
      <c r="U148" s="18">
        <v>0</v>
      </c>
      <c r="V148" s="18">
        <v>0</v>
      </c>
      <c r="W148" s="18" t="str">
        <f>IF('tmp４'!M149="","",'tmp４'!M149)</f>
        <v/>
      </c>
      <c r="X148" s="18">
        <f>IF('tmp４'!R149="","",'tmp４'!R149)</f>
        <v>0</v>
      </c>
      <c r="Y148" s="18">
        <v>0</v>
      </c>
      <c r="Z148" s="18">
        <v>0</v>
      </c>
      <c r="AA148" s="18" t="str">
        <f>IF('tmp４'!N149="","",'tmp４'!N149)</f>
        <v/>
      </c>
      <c r="AB148" s="18">
        <f>IF('tmp４'!S149="","",'tmp４'!S149)</f>
        <v>0</v>
      </c>
      <c r="AC148" s="18">
        <v>0</v>
      </c>
      <c r="AD148" s="18">
        <v>0</v>
      </c>
      <c r="AE148" s="18" t="str">
        <f>IF('tmp４'!O149="","",'tmp４'!O149)</f>
        <v/>
      </c>
      <c r="AF148" s="18">
        <f>IF('tmp４'!T149="","",'tmp４'!T149)</f>
        <v>0</v>
      </c>
      <c r="AG148" s="18">
        <v>0</v>
      </c>
      <c r="AH148" s="18">
        <v>0</v>
      </c>
      <c r="AJ148" s="18">
        <v>147</v>
      </c>
    </row>
    <row r="149" spans="1:36">
      <c r="A149" s="18">
        <f t="shared" si="6"/>
        <v>0</v>
      </c>
      <c r="B149" s="18" t="str">
        <f>'tmp４'!B150</f>
        <v/>
      </c>
      <c r="E149" s="18" t="str">
        <f>'tmp４'!C150</f>
        <v/>
      </c>
      <c r="F149" s="18" t="str">
        <f>'tmp４'!D150</f>
        <v/>
      </c>
      <c r="G149" s="18" t="str">
        <f t="shared" si="7"/>
        <v/>
      </c>
      <c r="H149" s="18" t="str">
        <f>'tmp４'!D150</f>
        <v/>
      </c>
      <c r="I149" s="18" t="str">
        <f t="shared" si="8"/>
        <v/>
      </c>
      <c r="J149" s="18" t="str">
        <f>'tmp４'!E150</f>
        <v/>
      </c>
      <c r="L149" s="18">
        <v>147</v>
      </c>
      <c r="O149" s="18" t="str">
        <f>IF('tmp４'!K150="","",'tmp４'!K150)</f>
        <v/>
      </c>
      <c r="P149" s="18">
        <f>IF('tmp４'!P150="","",'tmp４'!P150)</f>
        <v>0</v>
      </c>
      <c r="Q149" s="18">
        <v>0</v>
      </c>
      <c r="R149" s="18">
        <v>0</v>
      </c>
      <c r="S149" s="18" t="str">
        <f>IF('tmp４'!L150="","",'tmp４'!L150)</f>
        <v/>
      </c>
      <c r="T149" s="18">
        <f>IF('tmp４'!Q150="","",'tmp４'!Q150)</f>
        <v>0</v>
      </c>
      <c r="U149" s="18">
        <v>0</v>
      </c>
      <c r="V149" s="18">
        <v>0</v>
      </c>
      <c r="W149" s="18" t="str">
        <f>IF('tmp４'!M150="","",'tmp４'!M150)</f>
        <v/>
      </c>
      <c r="X149" s="18">
        <f>IF('tmp４'!R150="","",'tmp４'!R150)</f>
        <v>0</v>
      </c>
      <c r="Y149" s="18">
        <v>0</v>
      </c>
      <c r="Z149" s="18">
        <v>0</v>
      </c>
      <c r="AA149" s="18" t="str">
        <f>IF('tmp４'!N150="","",'tmp４'!N150)</f>
        <v/>
      </c>
      <c r="AB149" s="18">
        <f>IF('tmp４'!S150="","",'tmp４'!S150)</f>
        <v>0</v>
      </c>
      <c r="AC149" s="18">
        <v>0</v>
      </c>
      <c r="AD149" s="18">
        <v>0</v>
      </c>
      <c r="AE149" s="18" t="str">
        <f>IF('tmp４'!O150="","",'tmp４'!O150)</f>
        <v/>
      </c>
      <c r="AF149" s="18">
        <f>IF('tmp４'!T150="","",'tmp４'!T150)</f>
        <v>0</v>
      </c>
      <c r="AG149" s="18">
        <v>0</v>
      </c>
      <c r="AH149" s="18">
        <v>0</v>
      </c>
      <c r="AJ149" s="18">
        <v>148</v>
      </c>
    </row>
    <row r="150" spans="1:36">
      <c r="A150" s="18">
        <f t="shared" si="6"/>
        <v>0</v>
      </c>
      <c r="B150" s="18" t="str">
        <f>'tmp４'!B151</f>
        <v/>
      </c>
      <c r="E150" s="18" t="str">
        <f>'tmp４'!C151</f>
        <v/>
      </c>
      <c r="F150" s="18" t="str">
        <f>'tmp４'!D151</f>
        <v/>
      </c>
      <c r="G150" s="18" t="str">
        <f t="shared" si="7"/>
        <v/>
      </c>
      <c r="H150" s="18" t="str">
        <f>'tmp４'!D151</f>
        <v/>
      </c>
      <c r="I150" s="18" t="str">
        <f t="shared" si="8"/>
        <v/>
      </c>
      <c r="J150" s="18" t="str">
        <f>'tmp４'!E151</f>
        <v/>
      </c>
      <c r="L150" s="18">
        <v>148</v>
      </c>
      <c r="O150" s="18" t="str">
        <f>IF('tmp４'!K151="","",'tmp４'!K151)</f>
        <v/>
      </c>
      <c r="P150" s="18">
        <f>IF('tmp４'!P151="","",'tmp４'!P151)</f>
        <v>0</v>
      </c>
      <c r="Q150" s="18">
        <v>0</v>
      </c>
      <c r="R150" s="18">
        <v>0</v>
      </c>
      <c r="S150" s="18" t="str">
        <f>IF('tmp４'!L151="","",'tmp４'!L151)</f>
        <v/>
      </c>
      <c r="T150" s="18">
        <f>IF('tmp４'!Q151="","",'tmp４'!Q151)</f>
        <v>0</v>
      </c>
      <c r="U150" s="18">
        <v>0</v>
      </c>
      <c r="V150" s="18">
        <v>0</v>
      </c>
      <c r="W150" s="18" t="str">
        <f>IF('tmp４'!M151="","",'tmp４'!M151)</f>
        <v/>
      </c>
      <c r="X150" s="18">
        <f>IF('tmp４'!R151="","",'tmp４'!R151)</f>
        <v>0</v>
      </c>
      <c r="Y150" s="18">
        <v>0</v>
      </c>
      <c r="Z150" s="18">
        <v>0</v>
      </c>
      <c r="AA150" s="18" t="str">
        <f>IF('tmp４'!N151="","",'tmp４'!N151)</f>
        <v/>
      </c>
      <c r="AB150" s="18">
        <f>IF('tmp４'!S151="","",'tmp４'!S151)</f>
        <v>0</v>
      </c>
      <c r="AC150" s="18">
        <v>0</v>
      </c>
      <c r="AD150" s="18">
        <v>0</v>
      </c>
      <c r="AE150" s="18" t="str">
        <f>IF('tmp４'!O151="","",'tmp４'!O151)</f>
        <v/>
      </c>
      <c r="AF150" s="18">
        <f>IF('tmp４'!T151="","",'tmp４'!T151)</f>
        <v>0</v>
      </c>
      <c r="AG150" s="18">
        <v>0</v>
      </c>
      <c r="AH150" s="18">
        <v>0</v>
      </c>
      <c r="AJ150" s="18">
        <v>149</v>
      </c>
    </row>
    <row r="151" spans="1:36">
      <c r="A151" s="18">
        <f t="shared" si="6"/>
        <v>0</v>
      </c>
      <c r="B151" s="18" t="str">
        <f>'tmp４'!B152</f>
        <v/>
      </c>
      <c r="E151" s="18" t="str">
        <f>'tmp４'!C152</f>
        <v/>
      </c>
      <c r="F151" s="18" t="str">
        <f>'tmp４'!D152</f>
        <v/>
      </c>
      <c r="G151" s="18" t="str">
        <f t="shared" si="7"/>
        <v/>
      </c>
      <c r="H151" s="18" t="str">
        <f>'tmp４'!D152</f>
        <v/>
      </c>
      <c r="I151" s="18" t="str">
        <f t="shared" si="8"/>
        <v/>
      </c>
      <c r="J151" s="18" t="str">
        <f>'tmp４'!E152</f>
        <v/>
      </c>
      <c r="L151" s="18">
        <v>149</v>
      </c>
      <c r="O151" s="18" t="str">
        <f>IF('tmp４'!K152="","",'tmp４'!K152)</f>
        <v/>
      </c>
      <c r="P151" s="18">
        <f>IF('tmp４'!P152="","",'tmp４'!P152)</f>
        <v>0</v>
      </c>
      <c r="Q151" s="18">
        <v>0</v>
      </c>
      <c r="R151" s="18">
        <v>0</v>
      </c>
      <c r="S151" s="18" t="str">
        <f>IF('tmp４'!L152="","",'tmp４'!L152)</f>
        <v/>
      </c>
      <c r="T151" s="18">
        <f>IF('tmp４'!Q152="","",'tmp４'!Q152)</f>
        <v>0</v>
      </c>
      <c r="U151" s="18">
        <v>0</v>
      </c>
      <c r="V151" s="18">
        <v>0</v>
      </c>
      <c r="W151" s="18" t="str">
        <f>IF('tmp４'!M152="","",'tmp４'!M152)</f>
        <v/>
      </c>
      <c r="X151" s="18">
        <f>IF('tmp４'!R152="","",'tmp４'!R152)</f>
        <v>0</v>
      </c>
      <c r="Y151" s="18">
        <v>0</v>
      </c>
      <c r="Z151" s="18">
        <v>0</v>
      </c>
      <c r="AA151" s="18" t="str">
        <f>IF('tmp４'!N152="","",'tmp４'!N152)</f>
        <v/>
      </c>
      <c r="AB151" s="18">
        <f>IF('tmp４'!S152="","",'tmp４'!S152)</f>
        <v>0</v>
      </c>
      <c r="AC151" s="18">
        <v>0</v>
      </c>
      <c r="AD151" s="18">
        <v>0</v>
      </c>
      <c r="AE151" s="18" t="str">
        <f>IF('tmp４'!O152="","",'tmp４'!O152)</f>
        <v/>
      </c>
      <c r="AF151" s="18">
        <f>IF('tmp４'!T152="","",'tmp４'!T152)</f>
        <v>0</v>
      </c>
      <c r="AG151" s="18">
        <v>0</v>
      </c>
      <c r="AH151" s="18">
        <v>0</v>
      </c>
      <c r="AJ151" s="18">
        <v>150</v>
      </c>
    </row>
    <row r="152" spans="1:36">
      <c r="A152" s="18">
        <f t="shared" si="6"/>
        <v>0</v>
      </c>
      <c r="B152" s="18" t="str">
        <f>'tmp４'!B153</f>
        <v/>
      </c>
      <c r="E152" s="18" t="str">
        <f>'tmp４'!C153</f>
        <v/>
      </c>
      <c r="F152" s="18" t="str">
        <f>'tmp４'!D153</f>
        <v/>
      </c>
      <c r="G152" s="18" t="str">
        <f t="shared" si="7"/>
        <v/>
      </c>
      <c r="H152" s="18" t="str">
        <f>'tmp４'!D153</f>
        <v/>
      </c>
      <c r="I152" s="18" t="str">
        <f t="shared" si="8"/>
        <v/>
      </c>
      <c r="J152" s="18" t="str">
        <f>'tmp４'!E153</f>
        <v/>
      </c>
      <c r="L152" s="18">
        <v>150</v>
      </c>
      <c r="O152" s="18" t="str">
        <f>IF('tmp４'!K153="","",'tmp４'!K153)</f>
        <v/>
      </c>
      <c r="P152" s="18">
        <f>IF('tmp４'!P153="","",'tmp４'!P153)</f>
        <v>0</v>
      </c>
      <c r="Q152" s="18">
        <v>0</v>
      </c>
      <c r="R152" s="18">
        <v>0</v>
      </c>
      <c r="S152" s="18" t="str">
        <f>IF('tmp４'!L153="","",'tmp４'!L153)</f>
        <v/>
      </c>
      <c r="T152" s="18">
        <f>IF('tmp４'!Q153="","",'tmp４'!Q153)</f>
        <v>0</v>
      </c>
      <c r="U152" s="18">
        <v>0</v>
      </c>
      <c r="V152" s="18">
        <v>0</v>
      </c>
      <c r="W152" s="18" t="str">
        <f>IF('tmp４'!M153="","",'tmp４'!M153)</f>
        <v/>
      </c>
      <c r="X152" s="18">
        <f>IF('tmp４'!R153="","",'tmp４'!R153)</f>
        <v>0</v>
      </c>
      <c r="Y152" s="18">
        <v>0</v>
      </c>
      <c r="Z152" s="18">
        <v>0</v>
      </c>
      <c r="AA152" s="18" t="str">
        <f>IF('tmp４'!N153="","",'tmp４'!N153)</f>
        <v/>
      </c>
      <c r="AB152" s="18">
        <f>IF('tmp４'!S153="","",'tmp４'!S153)</f>
        <v>0</v>
      </c>
      <c r="AC152" s="18">
        <v>0</v>
      </c>
      <c r="AD152" s="18">
        <v>0</v>
      </c>
      <c r="AE152" s="18" t="str">
        <f>IF('tmp４'!O153="","",'tmp４'!O153)</f>
        <v/>
      </c>
      <c r="AF152" s="18">
        <f>IF('tmp４'!T153="","",'tmp４'!T153)</f>
        <v>0</v>
      </c>
      <c r="AG152" s="18">
        <v>0</v>
      </c>
      <c r="AH152" s="18">
        <v>0</v>
      </c>
      <c r="AJ152" s="18">
        <v>151</v>
      </c>
    </row>
    <row r="153" spans="1:36">
      <c r="A153" s="18">
        <f t="shared" si="6"/>
        <v>0</v>
      </c>
      <c r="B153" s="18" t="str">
        <f>'tmp４'!B154</f>
        <v/>
      </c>
      <c r="E153" s="18" t="str">
        <f>'tmp４'!C154</f>
        <v/>
      </c>
      <c r="F153" s="18" t="str">
        <f>'tmp４'!D154</f>
        <v/>
      </c>
      <c r="G153" s="18" t="str">
        <f t="shared" si="7"/>
        <v/>
      </c>
      <c r="H153" s="18" t="str">
        <f>'tmp４'!D154</f>
        <v/>
      </c>
      <c r="I153" s="18" t="str">
        <f t="shared" si="8"/>
        <v/>
      </c>
      <c r="J153" s="18" t="str">
        <f>'tmp４'!E154</f>
        <v/>
      </c>
      <c r="L153" s="18">
        <v>151</v>
      </c>
      <c r="O153" s="18" t="str">
        <f>IF('tmp４'!K154="","",'tmp４'!K154)</f>
        <v/>
      </c>
      <c r="P153" s="18">
        <f>IF('tmp４'!P154="","",'tmp４'!P154)</f>
        <v>0</v>
      </c>
      <c r="Q153" s="18">
        <v>0</v>
      </c>
      <c r="R153" s="18">
        <v>0</v>
      </c>
      <c r="S153" s="18" t="str">
        <f>IF('tmp４'!L154="","",'tmp４'!L154)</f>
        <v/>
      </c>
      <c r="T153" s="18">
        <f>IF('tmp４'!Q154="","",'tmp４'!Q154)</f>
        <v>0</v>
      </c>
      <c r="U153" s="18">
        <v>0</v>
      </c>
      <c r="V153" s="18">
        <v>0</v>
      </c>
      <c r="W153" s="18" t="str">
        <f>IF('tmp４'!M154="","",'tmp４'!M154)</f>
        <v/>
      </c>
      <c r="X153" s="18">
        <f>IF('tmp４'!R154="","",'tmp４'!R154)</f>
        <v>0</v>
      </c>
      <c r="Y153" s="18">
        <v>0</v>
      </c>
      <c r="Z153" s="18">
        <v>0</v>
      </c>
      <c r="AA153" s="18" t="str">
        <f>IF('tmp４'!N154="","",'tmp４'!N154)</f>
        <v/>
      </c>
      <c r="AB153" s="18">
        <f>IF('tmp４'!S154="","",'tmp４'!S154)</f>
        <v>0</v>
      </c>
      <c r="AC153" s="18">
        <v>0</v>
      </c>
      <c r="AD153" s="18">
        <v>0</v>
      </c>
      <c r="AE153" s="18" t="str">
        <f>IF('tmp４'!O154="","",'tmp４'!O154)</f>
        <v/>
      </c>
      <c r="AF153" s="18">
        <f>IF('tmp４'!T154="","",'tmp４'!T154)</f>
        <v>0</v>
      </c>
      <c r="AG153" s="18">
        <v>0</v>
      </c>
      <c r="AH153" s="18">
        <v>0</v>
      </c>
      <c r="AJ153" s="18">
        <v>152</v>
      </c>
    </row>
    <row r="154" spans="1:36">
      <c r="A154" s="18">
        <f t="shared" si="6"/>
        <v>0</v>
      </c>
      <c r="B154" s="18" t="str">
        <f>'tmp４'!B155</f>
        <v/>
      </c>
      <c r="E154" s="18" t="str">
        <f>'tmp４'!C155</f>
        <v/>
      </c>
      <c r="F154" s="18" t="str">
        <f>'tmp４'!D155</f>
        <v/>
      </c>
      <c r="G154" s="18" t="str">
        <f t="shared" si="7"/>
        <v/>
      </c>
      <c r="H154" s="18" t="str">
        <f>'tmp４'!D155</f>
        <v/>
      </c>
      <c r="I154" s="18" t="str">
        <f t="shared" si="8"/>
        <v/>
      </c>
      <c r="J154" s="18" t="str">
        <f>'tmp４'!E155</f>
        <v/>
      </c>
      <c r="L154" s="18">
        <v>152</v>
      </c>
      <c r="O154" s="18" t="str">
        <f>IF('tmp４'!K155="","",'tmp４'!K155)</f>
        <v/>
      </c>
      <c r="P154" s="18">
        <f>IF('tmp４'!P155="","",'tmp４'!P155)</f>
        <v>0</v>
      </c>
      <c r="Q154" s="18">
        <v>0</v>
      </c>
      <c r="R154" s="18">
        <v>0</v>
      </c>
      <c r="S154" s="18" t="str">
        <f>IF('tmp４'!L155="","",'tmp４'!L155)</f>
        <v/>
      </c>
      <c r="T154" s="18">
        <f>IF('tmp４'!Q155="","",'tmp４'!Q155)</f>
        <v>0</v>
      </c>
      <c r="U154" s="18">
        <v>0</v>
      </c>
      <c r="V154" s="18">
        <v>0</v>
      </c>
      <c r="W154" s="18" t="str">
        <f>IF('tmp４'!M155="","",'tmp４'!M155)</f>
        <v/>
      </c>
      <c r="X154" s="18">
        <f>IF('tmp４'!R155="","",'tmp４'!R155)</f>
        <v>0</v>
      </c>
      <c r="Y154" s="18">
        <v>0</v>
      </c>
      <c r="Z154" s="18">
        <v>0</v>
      </c>
      <c r="AA154" s="18" t="str">
        <f>IF('tmp４'!N155="","",'tmp４'!N155)</f>
        <v/>
      </c>
      <c r="AB154" s="18">
        <f>IF('tmp４'!S155="","",'tmp４'!S155)</f>
        <v>0</v>
      </c>
      <c r="AC154" s="18">
        <v>0</v>
      </c>
      <c r="AD154" s="18">
        <v>0</v>
      </c>
      <c r="AE154" s="18" t="str">
        <f>IF('tmp４'!O155="","",'tmp４'!O155)</f>
        <v/>
      </c>
      <c r="AF154" s="18">
        <f>IF('tmp４'!T155="","",'tmp４'!T155)</f>
        <v>0</v>
      </c>
      <c r="AG154" s="18">
        <v>0</v>
      </c>
      <c r="AH154" s="18">
        <v>0</v>
      </c>
      <c r="AJ154" s="18">
        <v>153</v>
      </c>
    </row>
    <row r="155" spans="1:36">
      <c r="A155" s="18">
        <f t="shared" si="6"/>
        <v>0</v>
      </c>
      <c r="B155" s="18" t="str">
        <f>'tmp４'!B156</f>
        <v/>
      </c>
      <c r="E155" s="18" t="str">
        <f>'tmp４'!C156</f>
        <v/>
      </c>
      <c r="F155" s="18" t="str">
        <f>'tmp４'!D156</f>
        <v/>
      </c>
      <c r="G155" s="18" t="str">
        <f t="shared" si="7"/>
        <v/>
      </c>
      <c r="H155" s="18" t="str">
        <f>'tmp４'!D156</f>
        <v/>
      </c>
      <c r="I155" s="18" t="str">
        <f t="shared" si="8"/>
        <v/>
      </c>
      <c r="J155" s="18" t="str">
        <f>'tmp４'!E156</f>
        <v/>
      </c>
      <c r="L155" s="18">
        <v>153</v>
      </c>
      <c r="O155" s="18" t="str">
        <f>IF('tmp４'!K156="","",'tmp４'!K156)</f>
        <v/>
      </c>
      <c r="P155" s="18">
        <f>IF('tmp４'!P156="","",'tmp４'!P156)</f>
        <v>0</v>
      </c>
      <c r="Q155" s="18">
        <v>0</v>
      </c>
      <c r="R155" s="18">
        <v>0</v>
      </c>
      <c r="S155" s="18" t="str">
        <f>IF('tmp４'!L156="","",'tmp４'!L156)</f>
        <v/>
      </c>
      <c r="T155" s="18">
        <f>IF('tmp４'!Q156="","",'tmp４'!Q156)</f>
        <v>0</v>
      </c>
      <c r="U155" s="18">
        <v>0</v>
      </c>
      <c r="V155" s="18">
        <v>0</v>
      </c>
      <c r="W155" s="18" t="str">
        <f>IF('tmp４'!M156="","",'tmp４'!M156)</f>
        <v/>
      </c>
      <c r="X155" s="18">
        <f>IF('tmp４'!R156="","",'tmp４'!R156)</f>
        <v>0</v>
      </c>
      <c r="Y155" s="18">
        <v>0</v>
      </c>
      <c r="Z155" s="18">
        <v>0</v>
      </c>
      <c r="AA155" s="18" t="str">
        <f>IF('tmp４'!N156="","",'tmp４'!N156)</f>
        <v/>
      </c>
      <c r="AB155" s="18">
        <f>IF('tmp４'!S156="","",'tmp４'!S156)</f>
        <v>0</v>
      </c>
      <c r="AC155" s="18">
        <v>0</v>
      </c>
      <c r="AD155" s="18">
        <v>0</v>
      </c>
      <c r="AE155" s="18" t="str">
        <f>IF('tmp４'!O156="","",'tmp４'!O156)</f>
        <v/>
      </c>
      <c r="AF155" s="18">
        <f>IF('tmp４'!T156="","",'tmp４'!T156)</f>
        <v>0</v>
      </c>
      <c r="AG155" s="18">
        <v>0</v>
      </c>
      <c r="AH155" s="18">
        <v>0</v>
      </c>
      <c r="AJ155" s="18">
        <v>154</v>
      </c>
    </row>
    <row r="156" spans="1:36">
      <c r="A156" s="18">
        <f t="shared" si="6"/>
        <v>0</v>
      </c>
      <c r="B156" s="18" t="str">
        <f>'tmp４'!B157</f>
        <v/>
      </c>
      <c r="E156" s="18" t="str">
        <f>'tmp４'!C157</f>
        <v/>
      </c>
      <c r="F156" s="18" t="str">
        <f>'tmp４'!D157</f>
        <v/>
      </c>
      <c r="G156" s="18" t="str">
        <f t="shared" si="7"/>
        <v/>
      </c>
      <c r="H156" s="18" t="str">
        <f>'tmp４'!D157</f>
        <v/>
      </c>
      <c r="I156" s="18" t="str">
        <f t="shared" si="8"/>
        <v/>
      </c>
      <c r="J156" s="18" t="str">
        <f>'tmp４'!E157</f>
        <v/>
      </c>
      <c r="L156" s="18">
        <v>154</v>
      </c>
      <c r="O156" s="18" t="str">
        <f>IF('tmp４'!K157="","",'tmp４'!K157)</f>
        <v/>
      </c>
      <c r="P156" s="18">
        <f>IF('tmp４'!P157="","",'tmp４'!P157)</f>
        <v>0</v>
      </c>
      <c r="Q156" s="18">
        <v>0</v>
      </c>
      <c r="R156" s="18">
        <v>0</v>
      </c>
      <c r="S156" s="18" t="str">
        <f>IF('tmp４'!L157="","",'tmp４'!L157)</f>
        <v/>
      </c>
      <c r="T156" s="18">
        <f>IF('tmp４'!Q157="","",'tmp４'!Q157)</f>
        <v>0</v>
      </c>
      <c r="U156" s="18">
        <v>0</v>
      </c>
      <c r="V156" s="18">
        <v>0</v>
      </c>
      <c r="W156" s="18" t="str">
        <f>IF('tmp４'!M157="","",'tmp４'!M157)</f>
        <v/>
      </c>
      <c r="X156" s="18">
        <f>IF('tmp４'!R157="","",'tmp４'!R157)</f>
        <v>0</v>
      </c>
      <c r="Y156" s="18">
        <v>0</v>
      </c>
      <c r="Z156" s="18">
        <v>0</v>
      </c>
      <c r="AA156" s="18" t="str">
        <f>IF('tmp４'!N157="","",'tmp４'!N157)</f>
        <v/>
      </c>
      <c r="AB156" s="18">
        <f>IF('tmp４'!S157="","",'tmp４'!S157)</f>
        <v>0</v>
      </c>
      <c r="AC156" s="18">
        <v>0</v>
      </c>
      <c r="AD156" s="18">
        <v>0</v>
      </c>
      <c r="AE156" s="18" t="str">
        <f>IF('tmp４'!O157="","",'tmp４'!O157)</f>
        <v/>
      </c>
      <c r="AF156" s="18">
        <f>IF('tmp４'!T157="","",'tmp４'!T157)</f>
        <v>0</v>
      </c>
      <c r="AG156" s="18">
        <v>0</v>
      </c>
      <c r="AH156" s="18">
        <v>0</v>
      </c>
      <c r="AJ156" s="18">
        <v>155</v>
      </c>
    </row>
    <row r="157" spans="1:36">
      <c r="A157" s="18">
        <f t="shared" si="6"/>
        <v>0</v>
      </c>
      <c r="B157" s="18" t="str">
        <f>'tmp４'!B158</f>
        <v/>
      </c>
      <c r="E157" s="18" t="str">
        <f>'tmp４'!C158</f>
        <v/>
      </c>
      <c r="F157" s="18" t="str">
        <f>'tmp４'!D158</f>
        <v/>
      </c>
      <c r="G157" s="18" t="str">
        <f t="shared" si="7"/>
        <v/>
      </c>
      <c r="H157" s="18" t="str">
        <f>'tmp４'!D158</f>
        <v/>
      </c>
      <c r="I157" s="18" t="str">
        <f t="shared" si="8"/>
        <v/>
      </c>
      <c r="J157" s="18" t="str">
        <f>'tmp４'!E158</f>
        <v/>
      </c>
      <c r="L157" s="18">
        <v>155</v>
      </c>
      <c r="O157" s="18" t="str">
        <f>IF('tmp４'!K158="","",'tmp４'!K158)</f>
        <v/>
      </c>
      <c r="P157" s="18">
        <f>IF('tmp４'!P158="","",'tmp４'!P158)</f>
        <v>0</v>
      </c>
      <c r="Q157" s="18">
        <v>0</v>
      </c>
      <c r="R157" s="18">
        <v>0</v>
      </c>
      <c r="S157" s="18" t="str">
        <f>IF('tmp４'!L158="","",'tmp４'!L158)</f>
        <v/>
      </c>
      <c r="T157" s="18">
        <f>IF('tmp４'!Q158="","",'tmp４'!Q158)</f>
        <v>0</v>
      </c>
      <c r="U157" s="18">
        <v>0</v>
      </c>
      <c r="V157" s="18">
        <v>0</v>
      </c>
      <c r="W157" s="18" t="str">
        <f>IF('tmp４'!M158="","",'tmp４'!M158)</f>
        <v/>
      </c>
      <c r="X157" s="18">
        <f>IF('tmp４'!R158="","",'tmp４'!R158)</f>
        <v>0</v>
      </c>
      <c r="Y157" s="18">
        <v>0</v>
      </c>
      <c r="Z157" s="18">
        <v>0</v>
      </c>
      <c r="AA157" s="18" t="str">
        <f>IF('tmp４'!N158="","",'tmp４'!N158)</f>
        <v/>
      </c>
      <c r="AB157" s="18">
        <f>IF('tmp４'!S158="","",'tmp４'!S158)</f>
        <v>0</v>
      </c>
      <c r="AC157" s="18">
        <v>0</v>
      </c>
      <c r="AD157" s="18">
        <v>0</v>
      </c>
      <c r="AE157" s="18" t="str">
        <f>IF('tmp４'!O158="","",'tmp４'!O158)</f>
        <v/>
      </c>
      <c r="AF157" s="18">
        <f>IF('tmp４'!T158="","",'tmp４'!T158)</f>
        <v>0</v>
      </c>
      <c r="AG157" s="18">
        <v>0</v>
      </c>
      <c r="AH157" s="18">
        <v>0</v>
      </c>
      <c r="AJ157" s="18">
        <v>156</v>
      </c>
    </row>
    <row r="158" spans="1:36">
      <c r="A158" s="18">
        <f t="shared" si="6"/>
        <v>0</v>
      </c>
      <c r="B158" s="18" t="str">
        <f>'tmp４'!B159</f>
        <v/>
      </c>
      <c r="E158" s="18" t="str">
        <f>'tmp４'!C159</f>
        <v/>
      </c>
      <c r="F158" s="18" t="str">
        <f>'tmp４'!D159</f>
        <v/>
      </c>
      <c r="G158" s="18" t="str">
        <f t="shared" si="7"/>
        <v/>
      </c>
      <c r="H158" s="18" t="str">
        <f>'tmp４'!D159</f>
        <v/>
      </c>
      <c r="I158" s="18" t="str">
        <f t="shared" si="8"/>
        <v/>
      </c>
      <c r="J158" s="18" t="str">
        <f>'tmp４'!E159</f>
        <v/>
      </c>
      <c r="L158" s="18">
        <v>156</v>
      </c>
      <c r="O158" s="18" t="str">
        <f>IF('tmp４'!K159="","",'tmp４'!K159)</f>
        <v/>
      </c>
      <c r="P158" s="18">
        <f>IF('tmp４'!P159="","",'tmp４'!P159)</f>
        <v>0</v>
      </c>
      <c r="Q158" s="18">
        <v>0</v>
      </c>
      <c r="R158" s="18">
        <v>0</v>
      </c>
      <c r="S158" s="18" t="str">
        <f>IF('tmp４'!L159="","",'tmp４'!L159)</f>
        <v/>
      </c>
      <c r="T158" s="18">
        <f>IF('tmp４'!Q159="","",'tmp４'!Q159)</f>
        <v>0</v>
      </c>
      <c r="U158" s="18">
        <v>0</v>
      </c>
      <c r="V158" s="18">
        <v>0</v>
      </c>
      <c r="W158" s="18" t="str">
        <f>IF('tmp４'!M159="","",'tmp４'!M159)</f>
        <v/>
      </c>
      <c r="X158" s="18">
        <f>IF('tmp４'!R159="","",'tmp４'!R159)</f>
        <v>0</v>
      </c>
      <c r="Y158" s="18">
        <v>0</v>
      </c>
      <c r="Z158" s="18">
        <v>0</v>
      </c>
      <c r="AA158" s="18" t="str">
        <f>IF('tmp４'!N159="","",'tmp４'!N159)</f>
        <v/>
      </c>
      <c r="AB158" s="18">
        <f>IF('tmp４'!S159="","",'tmp４'!S159)</f>
        <v>0</v>
      </c>
      <c r="AC158" s="18">
        <v>0</v>
      </c>
      <c r="AD158" s="18">
        <v>0</v>
      </c>
      <c r="AE158" s="18" t="str">
        <f>IF('tmp４'!O159="","",'tmp４'!O159)</f>
        <v/>
      </c>
      <c r="AF158" s="18">
        <f>IF('tmp４'!T159="","",'tmp４'!T159)</f>
        <v>0</v>
      </c>
      <c r="AG158" s="18">
        <v>0</v>
      </c>
      <c r="AH158" s="18">
        <v>0</v>
      </c>
      <c r="AJ158" s="18">
        <v>157</v>
      </c>
    </row>
    <row r="159" spans="1:36">
      <c r="A159" s="18">
        <f t="shared" si="6"/>
        <v>0</v>
      </c>
      <c r="B159" s="18" t="str">
        <f>'tmp４'!B160</f>
        <v/>
      </c>
      <c r="E159" s="18" t="str">
        <f>'tmp４'!C160</f>
        <v/>
      </c>
      <c r="F159" s="18" t="str">
        <f>'tmp４'!D160</f>
        <v/>
      </c>
      <c r="G159" s="18" t="str">
        <f t="shared" si="7"/>
        <v/>
      </c>
      <c r="H159" s="18" t="str">
        <f>'tmp４'!D160</f>
        <v/>
      </c>
      <c r="I159" s="18" t="str">
        <f t="shared" si="8"/>
        <v/>
      </c>
      <c r="J159" s="18" t="str">
        <f>'tmp４'!E160</f>
        <v/>
      </c>
      <c r="L159" s="18">
        <v>157</v>
      </c>
      <c r="O159" s="18" t="str">
        <f>IF('tmp４'!K160="","",'tmp４'!K160)</f>
        <v/>
      </c>
      <c r="P159" s="18">
        <f>IF('tmp４'!P160="","",'tmp４'!P160)</f>
        <v>0</v>
      </c>
      <c r="Q159" s="18">
        <v>0</v>
      </c>
      <c r="R159" s="18">
        <v>0</v>
      </c>
      <c r="S159" s="18" t="str">
        <f>IF('tmp４'!L160="","",'tmp４'!L160)</f>
        <v/>
      </c>
      <c r="T159" s="18">
        <f>IF('tmp４'!Q160="","",'tmp４'!Q160)</f>
        <v>0</v>
      </c>
      <c r="U159" s="18">
        <v>0</v>
      </c>
      <c r="V159" s="18">
        <v>0</v>
      </c>
      <c r="W159" s="18" t="str">
        <f>IF('tmp４'!M160="","",'tmp４'!M160)</f>
        <v/>
      </c>
      <c r="X159" s="18">
        <f>IF('tmp４'!R160="","",'tmp４'!R160)</f>
        <v>0</v>
      </c>
      <c r="Y159" s="18">
        <v>0</v>
      </c>
      <c r="Z159" s="18">
        <v>0</v>
      </c>
      <c r="AA159" s="18" t="str">
        <f>IF('tmp４'!N160="","",'tmp４'!N160)</f>
        <v/>
      </c>
      <c r="AB159" s="18">
        <f>IF('tmp４'!S160="","",'tmp４'!S160)</f>
        <v>0</v>
      </c>
      <c r="AC159" s="18">
        <v>0</v>
      </c>
      <c r="AD159" s="18">
        <v>0</v>
      </c>
      <c r="AE159" s="18" t="str">
        <f>IF('tmp４'!O160="","",'tmp４'!O160)</f>
        <v/>
      </c>
      <c r="AF159" s="18">
        <f>IF('tmp４'!T160="","",'tmp４'!T160)</f>
        <v>0</v>
      </c>
      <c r="AG159" s="18">
        <v>0</v>
      </c>
      <c r="AH159" s="18">
        <v>0</v>
      </c>
      <c r="AJ159" s="18">
        <v>158</v>
      </c>
    </row>
    <row r="160" spans="1:36">
      <c r="A160" s="18">
        <f t="shared" si="6"/>
        <v>0</v>
      </c>
      <c r="B160" s="18" t="str">
        <f>'tmp４'!B161</f>
        <v/>
      </c>
      <c r="E160" s="18" t="str">
        <f>'tmp４'!C161</f>
        <v/>
      </c>
      <c r="F160" s="18" t="str">
        <f>'tmp４'!D161</f>
        <v/>
      </c>
      <c r="G160" s="18" t="str">
        <f t="shared" si="7"/>
        <v/>
      </c>
      <c r="H160" s="18" t="str">
        <f>'tmp４'!D161</f>
        <v/>
      </c>
      <c r="I160" s="18" t="str">
        <f t="shared" si="8"/>
        <v/>
      </c>
      <c r="J160" s="18" t="str">
        <f>'tmp４'!E161</f>
        <v/>
      </c>
      <c r="L160" s="18">
        <v>158</v>
      </c>
      <c r="O160" s="18" t="str">
        <f>IF('tmp４'!K161="","",'tmp４'!K161)</f>
        <v/>
      </c>
      <c r="P160" s="18">
        <f>IF('tmp４'!P161="","",'tmp４'!P161)</f>
        <v>0</v>
      </c>
      <c r="Q160" s="18">
        <v>0</v>
      </c>
      <c r="R160" s="18">
        <v>0</v>
      </c>
      <c r="S160" s="18" t="str">
        <f>IF('tmp４'!L161="","",'tmp４'!L161)</f>
        <v/>
      </c>
      <c r="T160" s="18">
        <f>IF('tmp４'!Q161="","",'tmp４'!Q161)</f>
        <v>0</v>
      </c>
      <c r="U160" s="18">
        <v>0</v>
      </c>
      <c r="V160" s="18">
        <v>0</v>
      </c>
      <c r="W160" s="18" t="str">
        <f>IF('tmp４'!M161="","",'tmp４'!M161)</f>
        <v/>
      </c>
      <c r="X160" s="18">
        <f>IF('tmp４'!R161="","",'tmp４'!R161)</f>
        <v>0</v>
      </c>
      <c r="Y160" s="18">
        <v>0</v>
      </c>
      <c r="Z160" s="18">
        <v>0</v>
      </c>
      <c r="AA160" s="18" t="str">
        <f>IF('tmp４'!N161="","",'tmp４'!N161)</f>
        <v/>
      </c>
      <c r="AB160" s="18">
        <f>IF('tmp４'!S161="","",'tmp４'!S161)</f>
        <v>0</v>
      </c>
      <c r="AC160" s="18">
        <v>0</v>
      </c>
      <c r="AD160" s="18">
        <v>0</v>
      </c>
      <c r="AE160" s="18" t="str">
        <f>IF('tmp４'!O161="","",'tmp４'!O161)</f>
        <v/>
      </c>
      <c r="AF160" s="18">
        <f>IF('tmp４'!T161="","",'tmp４'!T161)</f>
        <v>0</v>
      </c>
      <c r="AG160" s="18">
        <v>0</v>
      </c>
      <c r="AH160" s="18">
        <v>0</v>
      </c>
      <c r="AJ160" s="18">
        <v>159</v>
      </c>
    </row>
    <row r="161" spans="1:36">
      <c r="A161" s="18">
        <f t="shared" si="6"/>
        <v>0</v>
      </c>
      <c r="B161" s="18" t="str">
        <f>'tmp４'!B162</f>
        <v/>
      </c>
      <c r="E161" s="18" t="str">
        <f>'tmp４'!C162</f>
        <v/>
      </c>
      <c r="F161" s="18" t="str">
        <f>'tmp４'!D162</f>
        <v/>
      </c>
      <c r="G161" s="18" t="str">
        <f t="shared" si="7"/>
        <v/>
      </c>
      <c r="H161" s="18" t="str">
        <f>'tmp４'!D162</f>
        <v/>
      </c>
      <c r="I161" s="18" t="str">
        <f t="shared" si="8"/>
        <v/>
      </c>
      <c r="J161" s="18" t="str">
        <f>'tmp４'!E162</f>
        <v/>
      </c>
      <c r="L161" s="18">
        <v>159</v>
      </c>
      <c r="O161" s="18" t="str">
        <f>IF('tmp４'!K162="","",'tmp４'!K162)</f>
        <v/>
      </c>
      <c r="P161" s="18">
        <f>IF('tmp４'!P162="","",'tmp４'!P162)</f>
        <v>0</v>
      </c>
      <c r="Q161" s="18">
        <v>0</v>
      </c>
      <c r="R161" s="18">
        <v>0</v>
      </c>
      <c r="S161" s="18" t="str">
        <f>IF('tmp４'!L162="","",'tmp４'!L162)</f>
        <v/>
      </c>
      <c r="T161" s="18">
        <f>IF('tmp４'!Q162="","",'tmp４'!Q162)</f>
        <v>0</v>
      </c>
      <c r="U161" s="18">
        <v>0</v>
      </c>
      <c r="V161" s="18">
        <v>0</v>
      </c>
      <c r="W161" s="18" t="str">
        <f>IF('tmp４'!M162="","",'tmp４'!M162)</f>
        <v/>
      </c>
      <c r="X161" s="18">
        <f>IF('tmp４'!R162="","",'tmp４'!R162)</f>
        <v>0</v>
      </c>
      <c r="Y161" s="18">
        <v>0</v>
      </c>
      <c r="Z161" s="18">
        <v>0</v>
      </c>
      <c r="AA161" s="18" t="str">
        <f>IF('tmp４'!N162="","",'tmp４'!N162)</f>
        <v/>
      </c>
      <c r="AB161" s="18">
        <f>IF('tmp４'!S162="","",'tmp４'!S162)</f>
        <v>0</v>
      </c>
      <c r="AC161" s="18">
        <v>0</v>
      </c>
      <c r="AD161" s="18">
        <v>0</v>
      </c>
      <c r="AE161" s="18" t="str">
        <f>IF('tmp４'!O162="","",'tmp４'!O162)</f>
        <v/>
      </c>
      <c r="AF161" s="18">
        <f>IF('tmp４'!T162="","",'tmp４'!T162)</f>
        <v>0</v>
      </c>
      <c r="AG161" s="18">
        <v>0</v>
      </c>
      <c r="AH161" s="18">
        <v>0</v>
      </c>
      <c r="AJ161" s="18">
        <v>160</v>
      </c>
    </row>
    <row r="162" spans="1:36">
      <c r="A162" s="18">
        <f t="shared" si="6"/>
        <v>0</v>
      </c>
      <c r="B162" s="18" t="str">
        <f>'tmp４'!B163</f>
        <v/>
      </c>
      <c r="E162" s="18" t="str">
        <f>'tmp４'!C163</f>
        <v/>
      </c>
      <c r="F162" s="18" t="str">
        <f>'tmp４'!D163</f>
        <v/>
      </c>
      <c r="G162" s="18" t="str">
        <f t="shared" si="7"/>
        <v/>
      </c>
      <c r="H162" s="18" t="str">
        <f>'tmp４'!D163</f>
        <v/>
      </c>
      <c r="I162" s="18" t="str">
        <f t="shared" si="8"/>
        <v/>
      </c>
      <c r="J162" s="18" t="str">
        <f>'tmp４'!E163</f>
        <v/>
      </c>
      <c r="L162" s="18">
        <v>160</v>
      </c>
      <c r="O162" s="18" t="str">
        <f>IF('tmp４'!K163="","",'tmp４'!K163)</f>
        <v/>
      </c>
      <c r="P162" s="18">
        <f>IF('tmp４'!P163="","",'tmp４'!P163)</f>
        <v>0</v>
      </c>
      <c r="Q162" s="18">
        <v>0</v>
      </c>
      <c r="R162" s="18">
        <v>0</v>
      </c>
      <c r="S162" s="18" t="str">
        <f>IF('tmp４'!L163="","",'tmp４'!L163)</f>
        <v/>
      </c>
      <c r="T162" s="18">
        <f>IF('tmp４'!Q163="","",'tmp４'!Q163)</f>
        <v>0</v>
      </c>
      <c r="U162" s="18">
        <v>0</v>
      </c>
      <c r="V162" s="18">
        <v>0</v>
      </c>
      <c r="W162" s="18" t="str">
        <f>IF('tmp４'!M163="","",'tmp４'!M163)</f>
        <v/>
      </c>
      <c r="X162" s="18">
        <f>IF('tmp４'!R163="","",'tmp４'!R163)</f>
        <v>0</v>
      </c>
      <c r="Y162" s="18">
        <v>0</v>
      </c>
      <c r="Z162" s="18">
        <v>0</v>
      </c>
      <c r="AA162" s="18" t="str">
        <f>IF('tmp４'!N163="","",'tmp４'!N163)</f>
        <v/>
      </c>
      <c r="AB162" s="18">
        <f>IF('tmp４'!S163="","",'tmp４'!S163)</f>
        <v>0</v>
      </c>
      <c r="AC162" s="18">
        <v>0</v>
      </c>
      <c r="AD162" s="18">
        <v>0</v>
      </c>
      <c r="AE162" s="18" t="str">
        <f>IF('tmp４'!O163="","",'tmp４'!O163)</f>
        <v/>
      </c>
      <c r="AF162" s="18">
        <f>IF('tmp４'!T163="","",'tmp４'!T163)</f>
        <v>0</v>
      </c>
      <c r="AG162" s="18">
        <v>0</v>
      </c>
      <c r="AH162" s="18">
        <v>0</v>
      </c>
      <c r="AJ162" s="18">
        <v>161</v>
      </c>
    </row>
    <row r="163" spans="1:36">
      <c r="A163" s="18">
        <f t="shared" si="6"/>
        <v>0</v>
      </c>
      <c r="B163" s="18" t="str">
        <f>'tmp４'!B164</f>
        <v/>
      </c>
      <c r="E163" s="18" t="str">
        <f>'tmp４'!C164</f>
        <v/>
      </c>
      <c r="F163" s="18" t="str">
        <f>'tmp４'!D164</f>
        <v/>
      </c>
      <c r="G163" s="18" t="str">
        <f t="shared" si="7"/>
        <v/>
      </c>
      <c r="H163" s="18" t="str">
        <f>'tmp４'!D164</f>
        <v/>
      </c>
      <c r="I163" s="18" t="str">
        <f t="shared" si="8"/>
        <v/>
      </c>
      <c r="J163" s="18" t="str">
        <f>'tmp４'!E164</f>
        <v/>
      </c>
      <c r="L163" s="18">
        <v>161</v>
      </c>
      <c r="O163" s="18" t="str">
        <f>IF('tmp４'!K164="","",'tmp４'!K164)</f>
        <v/>
      </c>
      <c r="P163" s="18">
        <f>IF('tmp４'!P164="","",'tmp４'!P164)</f>
        <v>0</v>
      </c>
      <c r="Q163" s="18">
        <v>0</v>
      </c>
      <c r="R163" s="18">
        <v>0</v>
      </c>
      <c r="S163" s="18" t="str">
        <f>IF('tmp４'!L164="","",'tmp４'!L164)</f>
        <v/>
      </c>
      <c r="T163" s="18">
        <f>IF('tmp４'!Q164="","",'tmp４'!Q164)</f>
        <v>0</v>
      </c>
      <c r="U163" s="18">
        <v>0</v>
      </c>
      <c r="V163" s="18">
        <v>0</v>
      </c>
      <c r="W163" s="18" t="str">
        <f>IF('tmp４'!M164="","",'tmp４'!M164)</f>
        <v/>
      </c>
      <c r="X163" s="18">
        <f>IF('tmp４'!R164="","",'tmp４'!R164)</f>
        <v>0</v>
      </c>
      <c r="Y163" s="18">
        <v>0</v>
      </c>
      <c r="Z163" s="18">
        <v>0</v>
      </c>
      <c r="AA163" s="18" t="str">
        <f>IF('tmp４'!N164="","",'tmp４'!N164)</f>
        <v/>
      </c>
      <c r="AB163" s="18">
        <f>IF('tmp４'!S164="","",'tmp４'!S164)</f>
        <v>0</v>
      </c>
      <c r="AC163" s="18">
        <v>0</v>
      </c>
      <c r="AD163" s="18">
        <v>0</v>
      </c>
      <c r="AE163" s="18" t="str">
        <f>IF('tmp４'!O164="","",'tmp４'!O164)</f>
        <v/>
      </c>
      <c r="AF163" s="18">
        <f>IF('tmp４'!T164="","",'tmp４'!T164)</f>
        <v>0</v>
      </c>
      <c r="AG163" s="18">
        <v>0</v>
      </c>
      <c r="AH163" s="18">
        <v>0</v>
      </c>
      <c r="AJ163" s="18">
        <v>162</v>
      </c>
    </row>
    <row r="164" spans="1:36">
      <c r="A164" s="18">
        <f t="shared" si="6"/>
        <v>0</v>
      </c>
      <c r="B164" s="18" t="str">
        <f>'tmp４'!B165</f>
        <v/>
      </c>
      <c r="E164" s="18" t="str">
        <f>'tmp４'!C165</f>
        <v/>
      </c>
      <c r="F164" s="18" t="str">
        <f>'tmp４'!D165</f>
        <v/>
      </c>
      <c r="G164" s="18" t="str">
        <f t="shared" si="7"/>
        <v/>
      </c>
      <c r="H164" s="18" t="str">
        <f>'tmp４'!D165</f>
        <v/>
      </c>
      <c r="I164" s="18" t="str">
        <f t="shared" si="8"/>
        <v/>
      </c>
      <c r="J164" s="18" t="str">
        <f>'tmp４'!E165</f>
        <v/>
      </c>
      <c r="L164" s="18">
        <v>162</v>
      </c>
      <c r="O164" s="18" t="str">
        <f>IF('tmp４'!K165="","",'tmp４'!K165)</f>
        <v/>
      </c>
      <c r="P164" s="18">
        <f>IF('tmp４'!P165="","",'tmp４'!P165)</f>
        <v>0</v>
      </c>
      <c r="Q164" s="18">
        <v>0</v>
      </c>
      <c r="R164" s="18">
        <v>0</v>
      </c>
      <c r="S164" s="18" t="str">
        <f>IF('tmp４'!L165="","",'tmp４'!L165)</f>
        <v/>
      </c>
      <c r="T164" s="18">
        <f>IF('tmp４'!Q165="","",'tmp４'!Q165)</f>
        <v>0</v>
      </c>
      <c r="U164" s="18">
        <v>0</v>
      </c>
      <c r="V164" s="18">
        <v>0</v>
      </c>
      <c r="W164" s="18" t="str">
        <f>IF('tmp４'!M165="","",'tmp４'!M165)</f>
        <v/>
      </c>
      <c r="X164" s="18">
        <f>IF('tmp４'!R165="","",'tmp４'!R165)</f>
        <v>0</v>
      </c>
      <c r="Y164" s="18">
        <v>0</v>
      </c>
      <c r="Z164" s="18">
        <v>0</v>
      </c>
      <c r="AA164" s="18" t="str">
        <f>IF('tmp４'!N165="","",'tmp４'!N165)</f>
        <v/>
      </c>
      <c r="AB164" s="18">
        <f>IF('tmp４'!S165="","",'tmp４'!S165)</f>
        <v>0</v>
      </c>
      <c r="AC164" s="18">
        <v>0</v>
      </c>
      <c r="AD164" s="18">
        <v>0</v>
      </c>
      <c r="AE164" s="18" t="str">
        <f>IF('tmp４'!O165="","",'tmp４'!O165)</f>
        <v/>
      </c>
      <c r="AF164" s="18">
        <f>IF('tmp４'!T165="","",'tmp４'!T165)</f>
        <v>0</v>
      </c>
      <c r="AG164" s="18">
        <v>0</v>
      </c>
      <c r="AH164" s="18">
        <v>0</v>
      </c>
      <c r="AJ164" s="18">
        <v>163</v>
      </c>
    </row>
    <row r="165" spans="1:36">
      <c r="A165" s="18">
        <f t="shared" si="6"/>
        <v>0</v>
      </c>
      <c r="B165" s="18" t="str">
        <f>'tmp４'!B166</f>
        <v/>
      </c>
      <c r="E165" s="18" t="str">
        <f>'tmp４'!C166</f>
        <v/>
      </c>
      <c r="F165" s="18" t="str">
        <f>'tmp４'!D166</f>
        <v/>
      </c>
      <c r="G165" s="18" t="str">
        <f t="shared" si="7"/>
        <v/>
      </c>
      <c r="H165" s="18" t="str">
        <f>'tmp４'!D166</f>
        <v/>
      </c>
      <c r="I165" s="18" t="str">
        <f t="shared" si="8"/>
        <v/>
      </c>
      <c r="J165" s="18" t="str">
        <f>'tmp４'!E166</f>
        <v/>
      </c>
      <c r="L165" s="18">
        <v>163</v>
      </c>
      <c r="O165" s="18" t="str">
        <f>IF('tmp４'!K166="","",'tmp４'!K166)</f>
        <v/>
      </c>
      <c r="P165" s="18">
        <f>IF('tmp４'!P166="","",'tmp４'!P166)</f>
        <v>0</v>
      </c>
      <c r="Q165" s="18">
        <v>0</v>
      </c>
      <c r="R165" s="18">
        <v>0</v>
      </c>
      <c r="S165" s="18" t="str">
        <f>IF('tmp４'!L166="","",'tmp４'!L166)</f>
        <v/>
      </c>
      <c r="T165" s="18">
        <f>IF('tmp４'!Q166="","",'tmp４'!Q166)</f>
        <v>0</v>
      </c>
      <c r="U165" s="18">
        <v>0</v>
      </c>
      <c r="V165" s="18">
        <v>0</v>
      </c>
      <c r="W165" s="18" t="str">
        <f>IF('tmp４'!M166="","",'tmp４'!M166)</f>
        <v/>
      </c>
      <c r="X165" s="18">
        <f>IF('tmp４'!R166="","",'tmp４'!R166)</f>
        <v>0</v>
      </c>
      <c r="Y165" s="18">
        <v>0</v>
      </c>
      <c r="Z165" s="18">
        <v>0</v>
      </c>
      <c r="AA165" s="18" t="str">
        <f>IF('tmp４'!N166="","",'tmp４'!N166)</f>
        <v/>
      </c>
      <c r="AB165" s="18">
        <f>IF('tmp４'!S166="","",'tmp４'!S166)</f>
        <v>0</v>
      </c>
      <c r="AC165" s="18">
        <v>0</v>
      </c>
      <c r="AD165" s="18">
        <v>0</v>
      </c>
      <c r="AE165" s="18" t="str">
        <f>IF('tmp４'!O166="","",'tmp４'!O166)</f>
        <v/>
      </c>
      <c r="AF165" s="18">
        <f>IF('tmp４'!T166="","",'tmp４'!T166)</f>
        <v>0</v>
      </c>
      <c r="AG165" s="18">
        <v>0</v>
      </c>
      <c r="AH165" s="18">
        <v>0</v>
      </c>
      <c r="AJ165" s="18">
        <v>164</v>
      </c>
    </row>
    <row r="166" spans="1:36">
      <c r="A166" s="18">
        <f t="shared" si="6"/>
        <v>0</v>
      </c>
      <c r="B166" s="18" t="str">
        <f>'tmp４'!B167</f>
        <v/>
      </c>
      <c r="E166" s="18" t="str">
        <f>'tmp４'!C167</f>
        <v/>
      </c>
      <c r="F166" s="18" t="str">
        <f>'tmp４'!D167</f>
        <v/>
      </c>
      <c r="G166" s="18" t="str">
        <f t="shared" si="7"/>
        <v/>
      </c>
      <c r="H166" s="18" t="str">
        <f>'tmp４'!D167</f>
        <v/>
      </c>
      <c r="I166" s="18" t="str">
        <f t="shared" si="8"/>
        <v/>
      </c>
      <c r="J166" s="18" t="str">
        <f>'tmp４'!E167</f>
        <v/>
      </c>
      <c r="L166" s="18">
        <v>164</v>
      </c>
      <c r="O166" s="18" t="str">
        <f>IF('tmp４'!K167="","",'tmp４'!K167)</f>
        <v/>
      </c>
      <c r="P166" s="18">
        <f>IF('tmp４'!P167="","",'tmp４'!P167)</f>
        <v>0</v>
      </c>
      <c r="Q166" s="18">
        <v>0</v>
      </c>
      <c r="R166" s="18">
        <v>0</v>
      </c>
      <c r="S166" s="18" t="str">
        <f>IF('tmp４'!L167="","",'tmp４'!L167)</f>
        <v/>
      </c>
      <c r="T166" s="18">
        <f>IF('tmp４'!Q167="","",'tmp４'!Q167)</f>
        <v>0</v>
      </c>
      <c r="U166" s="18">
        <v>0</v>
      </c>
      <c r="V166" s="18">
        <v>0</v>
      </c>
      <c r="W166" s="18" t="str">
        <f>IF('tmp４'!M167="","",'tmp４'!M167)</f>
        <v/>
      </c>
      <c r="X166" s="18">
        <f>IF('tmp４'!R167="","",'tmp４'!R167)</f>
        <v>0</v>
      </c>
      <c r="Y166" s="18">
        <v>0</v>
      </c>
      <c r="Z166" s="18">
        <v>0</v>
      </c>
      <c r="AA166" s="18" t="str">
        <f>IF('tmp４'!N167="","",'tmp４'!N167)</f>
        <v/>
      </c>
      <c r="AB166" s="18">
        <f>IF('tmp４'!S167="","",'tmp４'!S167)</f>
        <v>0</v>
      </c>
      <c r="AC166" s="18">
        <v>0</v>
      </c>
      <c r="AD166" s="18">
        <v>0</v>
      </c>
      <c r="AE166" s="18" t="str">
        <f>IF('tmp４'!O167="","",'tmp４'!O167)</f>
        <v/>
      </c>
      <c r="AF166" s="18">
        <f>IF('tmp４'!T167="","",'tmp４'!T167)</f>
        <v>0</v>
      </c>
      <c r="AG166" s="18">
        <v>0</v>
      </c>
      <c r="AH166" s="18">
        <v>0</v>
      </c>
      <c r="AJ166" s="18">
        <v>165</v>
      </c>
    </row>
    <row r="167" spans="1:36">
      <c r="A167" s="18">
        <f t="shared" si="6"/>
        <v>0</v>
      </c>
      <c r="B167" s="18" t="str">
        <f>'tmp４'!B168</f>
        <v/>
      </c>
      <c r="E167" s="18" t="str">
        <f>'tmp４'!C168</f>
        <v/>
      </c>
      <c r="F167" s="18" t="str">
        <f>'tmp４'!D168</f>
        <v/>
      </c>
      <c r="G167" s="18" t="str">
        <f t="shared" si="7"/>
        <v/>
      </c>
      <c r="H167" s="18" t="str">
        <f>'tmp４'!D168</f>
        <v/>
      </c>
      <c r="I167" s="18" t="str">
        <f t="shared" si="8"/>
        <v/>
      </c>
      <c r="J167" s="18" t="str">
        <f>'tmp４'!E168</f>
        <v/>
      </c>
      <c r="L167" s="18">
        <v>165</v>
      </c>
      <c r="O167" s="18" t="str">
        <f>IF('tmp４'!K168="","",'tmp４'!K168)</f>
        <v/>
      </c>
      <c r="P167" s="18">
        <f>IF('tmp４'!P168="","",'tmp４'!P168)</f>
        <v>0</v>
      </c>
      <c r="Q167" s="18">
        <v>0</v>
      </c>
      <c r="R167" s="18">
        <v>0</v>
      </c>
      <c r="S167" s="18" t="str">
        <f>IF('tmp４'!L168="","",'tmp４'!L168)</f>
        <v/>
      </c>
      <c r="T167" s="18">
        <f>IF('tmp４'!Q168="","",'tmp４'!Q168)</f>
        <v>0</v>
      </c>
      <c r="U167" s="18">
        <v>0</v>
      </c>
      <c r="V167" s="18">
        <v>0</v>
      </c>
      <c r="W167" s="18" t="str">
        <f>IF('tmp４'!M168="","",'tmp４'!M168)</f>
        <v/>
      </c>
      <c r="X167" s="18">
        <f>IF('tmp４'!R168="","",'tmp４'!R168)</f>
        <v>0</v>
      </c>
      <c r="Y167" s="18">
        <v>0</v>
      </c>
      <c r="Z167" s="18">
        <v>0</v>
      </c>
      <c r="AA167" s="18" t="str">
        <f>IF('tmp４'!N168="","",'tmp４'!N168)</f>
        <v/>
      </c>
      <c r="AB167" s="18">
        <f>IF('tmp４'!S168="","",'tmp４'!S168)</f>
        <v>0</v>
      </c>
      <c r="AC167" s="18">
        <v>0</v>
      </c>
      <c r="AD167" s="18">
        <v>0</v>
      </c>
      <c r="AE167" s="18" t="str">
        <f>IF('tmp４'!O168="","",'tmp４'!O168)</f>
        <v/>
      </c>
      <c r="AF167" s="18">
        <f>IF('tmp４'!T168="","",'tmp４'!T168)</f>
        <v>0</v>
      </c>
      <c r="AG167" s="18">
        <v>0</v>
      </c>
      <c r="AH167" s="18">
        <v>0</v>
      </c>
      <c r="AJ167" s="18">
        <v>166</v>
      </c>
    </row>
    <row r="168" spans="1:36">
      <c r="A168" s="18">
        <f t="shared" si="6"/>
        <v>0</v>
      </c>
      <c r="B168" s="18" t="str">
        <f>'tmp４'!B169</f>
        <v/>
      </c>
      <c r="E168" s="18" t="str">
        <f>'tmp４'!C169</f>
        <v/>
      </c>
      <c r="F168" s="18" t="str">
        <f>'tmp４'!D169</f>
        <v/>
      </c>
      <c r="G168" s="18" t="str">
        <f t="shared" si="7"/>
        <v/>
      </c>
      <c r="H168" s="18" t="str">
        <f>'tmp４'!D169</f>
        <v/>
      </c>
      <c r="I168" s="18" t="str">
        <f t="shared" si="8"/>
        <v/>
      </c>
      <c r="J168" s="18" t="str">
        <f>'tmp４'!E169</f>
        <v/>
      </c>
      <c r="L168" s="18">
        <v>166</v>
      </c>
      <c r="O168" s="18" t="str">
        <f>IF('tmp４'!K169="","",'tmp４'!K169)</f>
        <v/>
      </c>
      <c r="P168" s="18">
        <f>IF('tmp４'!P169="","",'tmp４'!P169)</f>
        <v>0</v>
      </c>
      <c r="Q168" s="18">
        <v>0</v>
      </c>
      <c r="R168" s="18">
        <v>0</v>
      </c>
      <c r="S168" s="18" t="str">
        <f>IF('tmp４'!L169="","",'tmp４'!L169)</f>
        <v/>
      </c>
      <c r="T168" s="18">
        <f>IF('tmp４'!Q169="","",'tmp４'!Q169)</f>
        <v>0</v>
      </c>
      <c r="U168" s="18">
        <v>0</v>
      </c>
      <c r="V168" s="18">
        <v>0</v>
      </c>
      <c r="W168" s="18" t="str">
        <f>IF('tmp４'!M169="","",'tmp４'!M169)</f>
        <v/>
      </c>
      <c r="X168" s="18">
        <f>IF('tmp４'!R169="","",'tmp４'!R169)</f>
        <v>0</v>
      </c>
      <c r="Y168" s="18">
        <v>0</v>
      </c>
      <c r="Z168" s="18">
        <v>0</v>
      </c>
      <c r="AA168" s="18" t="str">
        <f>IF('tmp４'!N169="","",'tmp４'!N169)</f>
        <v/>
      </c>
      <c r="AB168" s="18">
        <f>IF('tmp４'!S169="","",'tmp４'!S169)</f>
        <v>0</v>
      </c>
      <c r="AC168" s="18">
        <v>0</v>
      </c>
      <c r="AD168" s="18">
        <v>0</v>
      </c>
      <c r="AE168" s="18" t="str">
        <f>IF('tmp４'!O169="","",'tmp４'!O169)</f>
        <v/>
      </c>
      <c r="AF168" s="18">
        <f>IF('tmp４'!T169="","",'tmp４'!T169)</f>
        <v>0</v>
      </c>
      <c r="AG168" s="18">
        <v>0</v>
      </c>
      <c r="AH168" s="18">
        <v>0</v>
      </c>
      <c r="AJ168" s="18">
        <v>167</v>
      </c>
    </row>
    <row r="169" spans="1:36">
      <c r="A169" s="18">
        <f t="shared" si="6"/>
        <v>0</v>
      </c>
      <c r="B169" s="18" t="str">
        <f>'tmp４'!B170</f>
        <v/>
      </c>
      <c r="E169" s="18" t="str">
        <f>'tmp４'!C170</f>
        <v/>
      </c>
      <c r="F169" s="18" t="str">
        <f>'tmp４'!D170</f>
        <v/>
      </c>
      <c r="G169" s="18" t="str">
        <f t="shared" si="7"/>
        <v/>
      </c>
      <c r="H169" s="18" t="str">
        <f>'tmp４'!D170</f>
        <v/>
      </c>
      <c r="I169" s="18" t="str">
        <f t="shared" si="8"/>
        <v/>
      </c>
      <c r="J169" s="18" t="str">
        <f>'tmp４'!E170</f>
        <v/>
      </c>
      <c r="L169" s="18">
        <v>167</v>
      </c>
      <c r="O169" s="18" t="str">
        <f>IF('tmp４'!K170="","",'tmp４'!K170)</f>
        <v/>
      </c>
      <c r="P169" s="18">
        <f>IF('tmp４'!P170="","",'tmp４'!P170)</f>
        <v>0</v>
      </c>
      <c r="Q169" s="18">
        <v>0</v>
      </c>
      <c r="R169" s="18">
        <v>0</v>
      </c>
      <c r="S169" s="18" t="str">
        <f>IF('tmp４'!L170="","",'tmp４'!L170)</f>
        <v/>
      </c>
      <c r="T169" s="18">
        <f>IF('tmp４'!Q170="","",'tmp４'!Q170)</f>
        <v>0</v>
      </c>
      <c r="U169" s="18">
        <v>0</v>
      </c>
      <c r="V169" s="18">
        <v>0</v>
      </c>
      <c r="W169" s="18" t="str">
        <f>IF('tmp４'!M170="","",'tmp４'!M170)</f>
        <v/>
      </c>
      <c r="X169" s="18">
        <f>IF('tmp４'!R170="","",'tmp４'!R170)</f>
        <v>0</v>
      </c>
      <c r="Y169" s="18">
        <v>0</v>
      </c>
      <c r="Z169" s="18">
        <v>0</v>
      </c>
      <c r="AA169" s="18" t="str">
        <f>IF('tmp４'!N170="","",'tmp４'!N170)</f>
        <v/>
      </c>
      <c r="AB169" s="18">
        <f>IF('tmp４'!S170="","",'tmp４'!S170)</f>
        <v>0</v>
      </c>
      <c r="AC169" s="18">
        <v>0</v>
      </c>
      <c r="AD169" s="18">
        <v>0</v>
      </c>
      <c r="AE169" s="18" t="str">
        <f>IF('tmp４'!O170="","",'tmp４'!O170)</f>
        <v/>
      </c>
      <c r="AF169" s="18">
        <f>IF('tmp４'!T170="","",'tmp４'!T170)</f>
        <v>0</v>
      </c>
      <c r="AG169" s="18">
        <v>0</v>
      </c>
      <c r="AH169" s="18">
        <v>0</v>
      </c>
      <c r="AJ169" s="18">
        <v>168</v>
      </c>
    </row>
    <row r="170" spans="1:36">
      <c r="A170" s="18">
        <f t="shared" si="6"/>
        <v>0</v>
      </c>
      <c r="B170" s="18" t="str">
        <f>'tmp４'!B171</f>
        <v/>
      </c>
      <c r="E170" s="18" t="str">
        <f>'tmp４'!C171</f>
        <v/>
      </c>
      <c r="F170" s="18" t="str">
        <f>'tmp４'!D171</f>
        <v/>
      </c>
      <c r="G170" s="18" t="str">
        <f t="shared" si="7"/>
        <v/>
      </c>
      <c r="H170" s="18" t="str">
        <f>'tmp４'!D171</f>
        <v/>
      </c>
      <c r="I170" s="18" t="str">
        <f t="shared" si="8"/>
        <v/>
      </c>
      <c r="J170" s="18" t="str">
        <f>'tmp４'!E171</f>
        <v/>
      </c>
      <c r="L170" s="18">
        <v>168</v>
      </c>
      <c r="O170" s="18" t="str">
        <f>IF('tmp４'!K171="","",'tmp４'!K171)</f>
        <v/>
      </c>
      <c r="P170" s="18">
        <f>IF('tmp４'!P171="","",'tmp４'!P171)</f>
        <v>0</v>
      </c>
      <c r="Q170" s="18">
        <v>0</v>
      </c>
      <c r="R170" s="18">
        <v>0</v>
      </c>
      <c r="S170" s="18" t="str">
        <f>IF('tmp４'!L171="","",'tmp４'!L171)</f>
        <v/>
      </c>
      <c r="T170" s="18">
        <f>IF('tmp４'!Q171="","",'tmp４'!Q171)</f>
        <v>0</v>
      </c>
      <c r="U170" s="18">
        <v>0</v>
      </c>
      <c r="V170" s="18">
        <v>0</v>
      </c>
      <c r="W170" s="18" t="str">
        <f>IF('tmp４'!M171="","",'tmp４'!M171)</f>
        <v/>
      </c>
      <c r="X170" s="18">
        <f>IF('tmp４'!R171="","",'tmp４'!R171)</f>
        <v>0</v>
      </c>
      <c r="Y170" s="18">
        <v>0</v>
      </c>
      <c r="Z170" s="18">
        <v>0</v>
      </c>
      <c r="AA170" s="18" t="str">
        <f>IF('tmp４'!N171="","",'tmp４'!N171)</f>
        <v/>
      </c>
      <c r="AB170" s="18">
        <f>IF('tmp４'!S171="","",'tmp４'!S171)</f>
        <v>0</v>
      </c>
      <c r="AC170" s="18">
        <v>0</v>
      </c>
      <c r="AD170" s="18">
        <v>0</v>
      </c>
      <c r="AE170" s="18" t="str">
        <f>IF('tmp４'!O171="","",'tmp４'!O171)</f>
        <v/>
      </c>
      <c r="AF170" s="18">
        <f>IF('tmp４'!T171="","",'tmp４'!T171)</f>
        <v>0</v>
      </c>
      <c r="AG170" s="18">
        <v>0</v>
      </c>
      <c r="AH170" s="18">
        <v>0</v>
      </c>
      <c r="AJ170" s="18">
        <v>169</v>
      </c>
    </row>
    <row r="171" spans="1:36">
      <c r="A171" s="18">
        <f t="shared" si="6"/>
        <v>0</v>
      </c>
      <c r="B171" s="18" t="str">
        <f>'tmp４'!B172</f>
        <v/>
      </c>
      <c r="E171" s="18" t="str">
        <f>'tmp４'!C172</f>
        <v/>
      </c>
      <c r="F171" s="18" t="str">
        <f>'tmp４'!D172</f>
        <v/>
      </c>
      <c r="G171" s="18" t="str">
        <f t="shared" si="7"/>
        <v/>
      </c>
      <c r="H171" s="18" t="str">
        <f>'tmp４'!D172</f>
        <v/>
      </c>
      <c r="I171" s="18" t="str">
        <f t="shared" si="8"/>
        <v/>
      </c>
      <c r="J171" s="18" t="str">
        <f>'tmp４'!E172</f>
        <v/>
      </c>
      <c r="L171" s="18">
        <v>169</v>
      </c>
      <c r="O171" s="18" t="str">
        <f>IF('tmp４'!K172="","",'tmp４'!K172)</f>
        <v/>
      </c>
      <c r="P171" s="18">
        <f>IF('tmp４'!P172="","",'tmp４'!P172)</f>
        <v>0</v>
      </c>
      <c r="Q171" s="18">
        <v>0</v>
      </c>
      <c r="R171" s="18">
        <v>0</v>
      </c>
      <c r="S171" s="18" t="str">
        <f>IF('tmp４'!L172="","",'tmp４'!L172)</f>
        <v/>
      </c>
      <c r="T171" s="18">
        <f>IF('tmp４'!Q172="","",'tmp４'!Q172)</f>
        <v>0</v>
      </c>
      <c r="U171" s="18">
        <v>0</v>
      </c>
      <c r="V171" s="18">
        <v>0</v>
      </c>
      <c r="W171" s="18" t="str">
        <f>IF('tmp４'!M172="","",'tmp４'!M172)</f>
        <v/>
      </c>
      <c r="X171" s="18">
        <f>IF('tmp４'!R172="","",'tmp４'!R172)</f>
        <v>0</v>
      </c>
      <c r="Y171" s="18">
        <v>0</v>
      </c>
      <c r="Z171" s="18">
        <v>0</v>
      </c>
      <c r="AA171" s="18" t="str">
        <f>IF('tmp４'!N172="","",'tmp４'!N172)</f>
        <v/>
      </c>
      <c r="AB171" s="18">
        <f>IF('tmp４'!S172="","",'tmp４'!S172)</f>
        <v>0</v>
      </c>
      <c r="AC171" s="18">
        <v>0</v>
      </c>
      <c r="AD171" s="18">
        <v>0</v>
      </c>
      <c r="AE171" s="18" t="str">
        <f>IF('tmp４'!O172="","",'tmp４'!O172)</f>
        <v/>
      </c>
      <c r="AF171" s="18">
        <f>IF('tmp４'!T172="","",'tmp４'!T172)</f>
        <v>0</v>
      </c>
      <c r="AG171" s="18">
        <v>0</v>
      </c>
      <c r="AH171" s="18">
        <v>0</v>
      </c>
      <c r="AJ171" s="18">
        <v>170</v>
      </c>
    </row>
    <row r="172" spans="1:36">
      <c r="A172" s="18">
        <f t="shared" si="6"/>
        <v>0</v>
      </c>
      <c r="B172" s="18" t="str">
        <f>'tmp４'!B173</f>
        <v/>
      </c>
      <c r="E172" s="18" t="str">
        <f>'tmp４'!C173</f>
        <v/>
      </c>
      <c r="F172" s="18" t="str">
        <f>'tmp４'!D173</f>
        <v/>
      </c>
      <c r="G172" s="18" t="str">
        <f t="shared" si="7"/>
        <v/>
      </c>
      <c r="H172" s="18" t="str">
        <f>'tmp４'!D173</f>
        <v/>
      </c>
      <c r="I172" s="18" t="str">
        <f t="shared" si="8"/>
        <v/>
      </c>
      <c r="J172" s="18" t="str">
        <f>'tmp４'!E173</f>
        <v/>
      </c>
      <c r="L172" s="18">
        <v>170</v>
      </c>
      <c r="O172" s="18" t="str">
        <f>IF('tmp４'!K173="","",'tmp４'!K173)</f>
        <v/>
      </c>
      <c r="P172" s="18">
        <f>IF('tmp４'!P173="","",'tmp４'!P173)</f>
        <v>0</v>
      </c>
      <c r="Q172" s="18">
        <v>0</v>
      </c>
      <c r="R172" s="18">
        <v>0</v>
      </c>
      <c r="S172" s="18" t="str">
        <f>IF('tmp４'!L173="","",'tmp４'!L173)</f>
        <v/>
      </c>
      <c r="T172" s="18">
        <f>IF('tmp４'!Q173="","",'tmp４'!Q173)</f>
        <v>0</v>
      </c>
      <c r="U172" s="18">
        <v>0</v>
      </c>
      <c r="V172" s="18">
        <v>0</v>
      </c>
      <c r="W172" s="18" t="str">
        <f>IF('tmp４'!M173="","",'tmp４'!M173)</f>
        <v/>
      </c>
      <c r="X172" s="18">
        <f>IF('tmp４'!R173="","",'tmp４'!R173)</f>
        <v>0</v>
      </c>
      <c r="Y172" s="18">
        <v>0</v>
      </c>
      <c r="Z172" s="18">
        <v>0</v>
      </c>
      <c r="AA172" s="18" t="str">
        <f>IF('tmp４'!N173="","",'tmp４'!N173)</f>
        <v/>
      </c>
      <c r="AB172" s="18">
        <f>IF('tmp４'!S173="","",'tmp４'!S173)</f>
        <v>0</v>
      </c>
      <c r="AC172" s="18">
        <v>0</v>
      </c>
      <c r="AD172" s="18">
        <v>0</v>
      </c>
      <c r="AE172" s="18" t="str">
        <f>IF('tmp４'!O173="","",'tmp４'!O173)</f>
        <v/>
      </c>
      <c r="AF172" s="18">
        <f>IF('tmp４'!T173="","",'tmp４'!T173)</f>
        <v>0</v>
      </c>
      <c r="AG172" s="18">
        <v>0</v>
      </c>
      <c r="AH172" s="18">
        <v>0</v>
      </c>
      <c r="AJ172" s="18">
        <v>171</v>
      </c>
    </row>
    <row r="173" spans="1:36">
      <c r="A173" s="18">
        <f t="shared" si="6"/>
        <v>0</v>
      </c>
      <c r="B173" s="18" t="str">
        <f>'tmp４'!B174</f>
        <v/>
      </c>
      <c r="E173" s="18" t="str">
        <f>'tmp４'!C174</f>
        <v/>
      </c>
      <c r="F173" s="18" t="str">
        <f>'tmp４'!D174</f>
        <v/>
      </c>
      <c r="G173" s="18" t="str">
        <f t="shared" si="7"/>
        <v/>
      </c>
      <c r="H173" s="18" t="str">
        <f>'tmp４'!D174</f>
        <v/>
      </c>
      <c r="I173" s="18" t="str">
        <f t="shared" si="8"/>
        <v/>
      </c>
      <c r="J173" s="18" t="str">
        <f>'tmp４'!E174</f>
        <v/>
      </c>
      <c r="L173" s="18">
        <v>171</v>
      </c>
      <c r="O173" s="18" t="str">
        <f>IF('tmp４'!K174="","",'tmp４'!K174)</f>
        <v/>
      </c>
      <c r="P173" s="18">
        <f>IF('tmp４'!P174="","",'tmp４'!P174)</f>
        <v>0</v>
      </c>
      <c r="Q173" s="18">
        <v>0</v>
      </c>
      <c r="R173" s="18">
        <v>0</v>
      </c>
      <c r="S173" s="18" t="str">
        <f>IF('tmp４'!L174="","",'tmp４'!L174)</f>
        <v/>
      </c>
      <c r="T173" s="18">
        <f>IF('tmp４'!Q174="","",'tmp４'!Q174)</f>
        <v>0</v>
      </c>
      <c r="U173" s="18">
        <v>0</v>
      </c>
      <c r="V173" s="18">
        <v>0</v>
      </c>
      <c r="W173" s="18" t="str">
        <f>IF('tmp４'!M174="","",'tmp４'!M174)</f>
        <v/>
      </c>
      <c r="X173" s="18">
        <f>IF('tmp４'!R174="","",'tmp４'!R174)</f>
        <v>0</v>
      </c>
      <c r="Y173" s="18">
        <v>0</v>
      </c>
      <c r="Z173" s="18">
        <v>0</v>
      </c>
      <c r="AA173" s="18" t="str">
        <f>IF('tmp４'!N174="","",'tmp４'!N174)</f>
        <v/>
      </c>
      <c r="AB173" s="18">
        <f>IF('tmp４'!S174="","",'tmp４'!S174)</f>
        <v>0</v>
      </c>
      <c r="AC173" s="18">
        <v>0</v>
      </c>
      <c r="AD173" s="18">
        <v>0</v>
      </c>
      <c r="AE173" s="18" t="str">
        <f>IF('tmp４'!O174="","",'tmp４'!O174)</f>
        <v/>
      </c>
      <c r="AF173" s="18">
        <f>IF('tmp４'!T174="","",'tmp４'!T174)</f>
        <v>0</v>
      </c>
      <c r="AG173" s="18">
        <v>0</v>
      </c>
      <c r="AH173" s="18">
        <v>0</v>
      </c>
      <c r="AJ173" s="18">
        <v>172</v>
      </c>
    </row>
    <row r="174" spans="1:36">
      <c r="A174" s="18">
        <f t="shared" si="6"/>
        <v>0</v>
      </c>
      <c r="B174" s="18" t="str">
        <f>'tmp４'!B175</f>
        <v/>
      </c>
      <c r="E174" s="18" t="str">
        <f>'tmp４'!C175</f>
        <v/>
      </c>
      <c r="F174" s="18" t="str">
        <f>'tmp４'!D175</f>
        <v/>
      </c>
      <c r="G174" s="18" t="str">
        <f t="shared" si="7"/>
        <v/>
      </c>
      <c r="H174" s="18" t="str">
        <f>'tmp４'!D175</f>
        <v/>
      </c>
      <c r="I174" s="18" t="str">
        <f t="shared" si="8"/>
        <v/>
      </c>
      <c r="J174" s="18" t="str">
        <f>'tmp４'!E175</f>
        <v/>
      </c>
      <c r="L174" s="18">
        <v>172</v>
      </c>
      <c r="O174" s="18" t="str">
        <f>IF('tmp４'!K175="","",'tmp４'!K175)</f>
        <v/>
      </c>
      <c r="P174" s="18">
        <f>IF('tmp４'!P175="","",'tmp４'!P175)</f>
        <v>0</v>
      </c>
      <c r="Q174" s="18">
        <v>0</v>
      </c>
      <c r="R174" s="18">
        <v>0</v>
      </c>
      <c r="S174" s="18" t="str">
        <f>IF('tmp４'!L175="","",'tmp４'!L175)</f>
        <v/>
      </c>
      <c r="T174" s="18">
        <f>IF('tmp４'!Q175="","",'tmp４'!Q175)</f>
        <v>0</v>
      </c>
      <c r="U174" s="18">
        <v>0</v>
      </c>
      <c r="V174" s="18">
        <v>0</v>
      </c>
      <c r="W174" s="18" t="str">
        <f>IF('tmp４'!M175="","",'tmp４'!M175)</f>
        <v/>
      </c>
      <c r="X174" s="18">
        <f>IF('tmp４'!R175="","",'tmp４'!R175)</f>
        <v>0</v>
      </c>
      <c r="Y174" s="18">
        <v>0</v>
      </c>
      <c r="Z174" s="18">
        <v>0</v>
      </c>
      <c r="AA174" s="18" t="str">
        <f>IF('tmp４'!N175="","",'tmp４'!N175)</f>
        <v/>
      </c>
      <c r="AB174" s="18">
        <f>IF('tmp４'!S175="","",'tmp４'!S175)</f>
        <v>0</v>
      </c>
      <c r="AC174" s="18">
        <v>0</v>
      </c>
      <c r="AD174" s="18">
        <v>0</v>
      </c>
      <c r="AE174" s="18" t="str">
        <f>IF('tmp４'!O175="","",'tmp４'!O175)</f>
        <v/>
      </c>
      <c r="AF174" s="18">
        <f>IF('tmp４'!T175="","",'tmp４'!T175)</f>
        <v>0</v>
      </c>
      <c r="AG174" s="18">
        <v>0</v>
      </c>
      <c r="AH174" s="18">
        <v>0</v>
      </c>
      <c r="AJ174" s="18">
        <v>173</v>
      </c>
    </row>
    <row r="175" spans="1:36">
      <c r="A175" s="18">
        <f t="shared" si="6"/>
        <v>0</v>
      </c>
      <c r="B175" s="18" t="str">
        <f>'tmp４'!B176</f>
        <v/>
      </c>
      <c r="E175" s="18" t="str">
        <f>'tmp４'!C176</f>
        <v/>
      </c>
      <c r="F175" s="18" t="str">
        <f>'tmp４'!D176</f>
        <v/>
      </c>
      <c r="G175" s="18" t="str">
        <f t="shared" si="7"/>
        <v/>
      </c>
      <c r="H175" s="18" t="str">
        <f>'tmp４'!D176</f>
        <v/>
      </c>
      <c r="I175" s="18" t="str">
        <f t="shared" si="8"/>
        <v/>
      </c>
      <c r="J175" s="18" t="str">
        <f>'tmp４'!E176</f>
        <v/>
      </c>
      <c r="L175" s="18">
        <v>173</v>
      </c>
      <c r="O175" s="18" t="str">
        <f>IF('tmp４'!K176="","",'tmp４'!K176)</f>
        <v/>
      </c>
      <c r="P175" s="18">
        <f>IF('tmp４'!P176="","",'tmp４'!P176)</f>
        <v>0</v>
      </c>
      <c r="Q175" s="18">
        <v>0</v>
      </c>
      <c r="R175" s="18">
        <v>0</v>
      </c>
      <c r="S175" s="18" t="str">
        <f>IF('tmp４'!L176="","",'tmp４'!L176)</f>
        <v/>
      </c>
      <c r="T175" s="18">
        <f>IF('tmp４'!Q176="","",'tmp４'!Q176)</f>
        <v>0</v>
      </c>
      <c r="U175" s="18">
        <v>0</v>
      </c>
      <c r="V175" s="18">
        <v>0</v>
      </c>
      <c r="W175" s="18" t="str">
        <f>IF('tmp４'!M176="","",'tmp４'!M176)</f>
        <v/>
      </c>
      <c r="X175" s="18">
        <f>IF('tmp４'!R176="","",'tmp４'!R176)</f>
        <v>0</v>
      </c>
      <c r="Y175" s="18">
        <v>0</v>
      </c>
      <c r="Z175" s="18">
        <v>0</v>
      </c>
      <c r="AA175" s="18" t="str">
        <f>IF('tmp４'!N176="","",'tmp４'!N176)</f>
        <v/>
      </c>
      <c r="AB175" s="18">
        <f>IF('tmp４'!S176="","",'tmp４'!S176)</f>
        <v>0</v>
      </c>
      <c r="AC175" s="18">
        <v>0</v>
      </c>
      <c r="AD175" s="18">
        <v>0</v>
      </c>
      <c r="AE175" s="18" t="str">
        <f>IF('tmp４'!O176="","",'tmp４'!O176)</f>
        <v/>
      </c>
      <c r="AF175" s="18">
        <f>IF('tmp４'!T176="","",'tmp４'!T176)</f>
        <v>0</v>
      </c>
      <c r="AG175" s="18">
        <v>0</v>
      </c>
      <c r="AH175" s="18">
        <v>0</v>
      </c>
      <c r="AJ175" s="18">
        <v>174</v>
      </c>
    </row>
    <row r="176" spans="1:36">
      <c r="A176" s="18">
        <f t="shared" si="6"/>
        <v>0</v>
      </c>
      <c r="B176" s="18" t="str">
        <f>'tmp４'!B177</f>
        <v/>
      </c>
      <c r="E176" s="18" t="str">
        <f>'tmp４'!C177</f>
        <v/>
      </c>
      <c r="F176" s="18" t="str">
        <f>'tmp４'!D177</f>
        <v/>
      </c>
      <c r="G176" s="18" t="str">
        <f t="shared" si="7"/>
        <v/>
      </c>
      <c r="H176" s="18" t="str">
        <f>'tmp４'!D177</f>
        <v/>
      </c>
      <c r="I176" s="18" t="str">
        <f t="shared" si="8"/>
        <v/>
      </c>
      <c r="J176" s="18" t="str">
        <f>'tmp４'!E177</f>
        <v/>
      </c>
      <c r="L176" s="18">
        <v>174</v>
      </c>
      <c r="O176" s="18" t="str">
        <f>IF('tmp４'!K177="","",'tmp４'!K177)</f>
        <v/>
      </c>
      <c r="P176" s="18">
        <f>IF('tmp４'!P177="","",'tmp４'!P177)</f>
        <v>0</v>
      </c>
      <c r="Q176" s="18">
        <v>0</v>
      </c>
      <c r="R176" s="18">
        <v>0</v>
      </c>
      <c r="S176" s="18" t="str">
        <f>IF('tmp４'!L177="","",'tmp４'!L177)</f>
        <v/>
      </c>
      <c r="T176" s="18">
        <f>IF('tmp４'!Q177="","",'tmp４'!Q177)</f>
        <v>0</v>
      </c>
      <c r="U176" s="18">
        <v>0</v>
      </c>
      <c r="V176" s="18">
        <v>0</v>
      </c>
      <c r="W176" s="18" t="str">
        <f>IF('tmp４'!M177="","",'tmp４'!M177)</f>
        <v/>
      </c>
      <c r="X176" s="18">
        <f>IF('tmp４'!R177="","",'tmp４'!R177)</f>
        <v>0</v>
      </c>
      <c r="Y176" s="18">
        <v>0</v>
      </c>
      <c r="Z176" s="18">
        <v>0</v>
      </c>
      <c r="AA176" s="18" t="str">
        <f>IF('tmp４'!N177="","",'tmp４'!N177)</f>
        <v/>
      </c>
      <c r="AB176" s="18">
        <f>IF('tmp４'!S177="","",'tmp４'!S177)</f>
        <v>0</v>
      </c>
      <c r="AC176" s="18">
        <v>0</v>
      </c>
      <c r="AD176" s="18">
        <v>0</v>
      </c>
      <c r="AE176" s="18" t="str">
        <f>IF('tmp４'!O177="","",'tmp４'!O177)</f>
        <v/>
      </c>
      <c r="AF176" s="18">
        <f>IF('tmp４'!T177="","",'tmp４'!T177)</f>
        <v>0</v>
      </c>
      <c r="AG176" s="18">
        <v>0</v>
      </c>
      <c r="AH176" s="18">
        <v>0</v>
      </c>
      <c r="AJ176" s="18">
        <v>175</v>
      </c>
    </row>
    <row r="177" spans="1:36">
      <c r="A177" s="18">
        <f t="shared" si="6"/>
        <v>0</v>
      </c>
      <c r="B177" s="18" t="str">
        <f>'tmp４'!B178</f>
        <v/>
      </c>
      <c r="E177" s="18" t="str">
        <f>'tmp４'!C178</f>
        <v/>
      </c>
      <c r="F177" s="18" t="str">
        <f>'tmp４'!D178</f>
        <v/>
      </c>
      <c r="G177" s="18" t="str">
        <f t="shared" si="7"/>
        <v/>
      </c>
      <c r="H177" s="18" t="str">
        <f>'tmp４'!D178</f>
        <v/>
      </c>
      <c r="I177" s="18" t="str">
        <f t="shared" si="8"/>
        <v/>
      </c>
      <c r="J177" s="18" t="str">
        <f>'tmp４'!E178</f>
        <v/>
      </c>
      <c r="L177" s="18">
        <v>175</v>
      </c>
      <c r="O177" s="18" t="str">
        <f>IF('tmp４'!K178="","",'tmp４'!K178)</f>
        <v/>
      </c>
      <c r="P177" s="18">
        <f>IF('tmp４'!P178="","",'tmp４'!P178)</f>
        <v>0</v>
      </c>
      <c r="Q177" s="18">
        <v>0</v>
      </c>
      <c r="R177" s="18">
        <v>0</v>
      </c>
      <c r="S177" s="18" t="str">
        <f>IF('tmp４'!L178="","",'tmp４'!L178)</f>
        <v/>
      </c>
      <c r="T177" s="18">
        <f>IF('tmp４'!Q178="","",'tmp４'!Q178)</f>
        <v>0</v>
      </c>
      <c r="U177" s="18">
        <v>0</v>
      </c>
      <c r="V177" s="18">
        <v>0</v>
      </c>
      <c r="W177" s="18" t="str">
        <f>IF('tmp４'!M178="","",'tmp４'!M178)</f>
        <v/>
      </c>
      <c r="X177" s="18">
        <f>IF('tmp４'!R178="","",'tmp４'!R178)</f>
        <v>0</v>
      </c>
      <c r="Y177" s="18">
        <v>0</v>
      </c>
      <c r="Z177" s="18">
        <v>0</v>
      </c>
      <c r="AA177" s="18" t="str">
        <f>IF('tmp４'!N178="","",'tmp４'!N178)</f>
        <v/>
      </c>
      <c r="AB177" s="18">
        <f>IF('tmp４'!S178="","",'tmp４'!S178)</f>
        <v>0</v>
      </c>
      <c r="AC177" s="18">
        <v>0</v>
      </c>
      <c r="AD177" s="18">
        <v>0</v>
      </c>
      <c r="AE177" s="18" t="str">
        <f>IF('tmp４'!O178="","",'tmp４'!O178)</f>
        <v/>
      </c>
      <c r="AF177" s="18">
        <f>IF('tmp４'!T178="","",'tmp４'!T178)</f>
        <v>0</v>
      </c>
      <c r="AG177" s="18">
        <v>0</v>
      </c>
      <c r="AH177" s="18">
        <v>0</v>
      </c>
      <c r="AJ177" s="18">
        <v>176</v>
      </c>
    </row>
    <row r="178" spans="1:36">
      <c r="A178" s="18">
        <f t="shared" si="6"/>
        <v>0</v>
      </c>
      <c r="B178" s="18" t="str">
        <f>'tmp４'!B179</f>
        <v/>
      </c>
      <c r="E178" s="18" t="str">
        <f>'tmp４'!C179</f>
        <v/>
      </c>
      <c r="F178" s="18" t="str">
        <f>'tmp４'!D179</f>
        <v/>
      </c>
      <c r="G178" s="18" t="str">
        <f t="shared" si="7"/>
        <v/>
      </c>
      <c r="H178" s="18" t="str">
        <f>'tmp４'!D179</f>
        <v/>
      </c>
      <c r="I178" s="18" t="str">
        <f t="shared" si="8"/>
        <v/>
      </c>
      <c r="J178" s="18" t="str">
        <f>'tmp４'!E179</f>
        <v/>
      </c>
      <c r="L178" s="18">
        <v>176</v>
      </c>
      <c r="O178" s="18" t="str">
        <f>IF('tmp４'!K179="","",'tmp４'!K179)</f>
        <v/>
      </c>
      <c r="P178" s="18">
        <f>IF('tmp４'!P179="","",'tmp４'!P179)</f>
        <v>0</v>
      </c>
      <c r="Q178" s="18">
        <v>0</v>
      </c>
      <c r="R178" s="18">
        <v>0</v>
      </c>
      <c r="S178" s="18" t="str">
        <f>IF('tmp４'!L179="","",'tmp４'!L179)</f>
        <v/>
      </c>
      <c r="T178" s="18">
        <f>IF('tmp４'!Q179="","",'tmp４'!Q179)</f>
        <v>0</v>
      </c>
      <c r="U178" s="18">
        <v>0</v>
      </c>
      <c r="V178" s="18">
        <v>0</v>
      </c>
      <c r="W178" s="18" t="str">
        <f>IF('tmp４'!M179="","",'tmp４'!M179)</f>
        <v/>
      </c>
      <c r="X178" s="18">
        <f>IF('tmp４'!R179="","",'tmp４'!R179)</f>
        <v>0</v>
      </c>
      <c r="Y178" s="18">
        <v>0</v>
      </c>
      <c r="Z178" s="18">
        <v>0</v>
      </c>
      <c r="AA178" s="18" t="str">
        <f>IF('tmp４'!N179="","",'tmp４'!N179)</f>
        <v/>
      </c>
      <c r="AB178" s="18">
        <f>IF('tmp４'!S179="","",'tmp４'!S179)</f>
        <v>0</v>
      </c>
      <c r="AC178" s="18">
        <v>0</v>
      </c>
      <c r="AD178" s="18">
        <v>0</v>
      </c>
      <c r="AE178" s="18" t="str">
        <f>IF('tmp４'!O179="","",'tmp４'!O179)</f>
        <v/>
      </c>
      <c r="AF178" s="18">
        <f>IF('tmp４'!T179="","",'tmp４'!T179)</f>
        <v>0</v>
      </c>
      <c r="AG178" s="18">
        <v>0</v>
      </c>
      <c r="AH178" s="18">
        <v>0</v>
      </c>
      <c r="AJ178" s="18">
        <v>177</v>
      </c>
    </row>
    <row r="179" spans="1:36">
      <c r="A179" s="18">
        <f t="shared" si="6"/>
        <v>0</v>
      </c>
      <c r="B179" s="18" t="str">
        <f>'tmp４'!B180</f>
        <v/>
      </c>
      <c r="E179" s="18" t="str">
        <f>'tmp４'!C180</f>
        <v/>
      </c>
      <c r="F179" s="18" t="str">
        <f>'tmp４'!D180</f>
        <v/>
      </c>
      <c r="G179" s="18" t="str">
        <f t="shared" si="7"/>
        <v/>
      </c>
      <c r="H179" s="18" t="str">
        <f>'tmp４'!D180</f>
        <v/>
      </c>
      <c r="I179" s="18" t="str">
        <f t="shared" si="8"/>
        <v/>
      </c>
      <c r="J179" s="18" t="str">
        <f>'tmp４'!E180</f>
        <v/>
      </c>
      <c r="L179" s="18">
        <v>177</v>
      </c>
      <c r="O179" s="18" t="str">
        <f>IF('tmp４'!K180="","",'tmp４'!K180)</f>
        <v/>
      </c>
      <c r="P179" s="18">
        <f>IF('tmp４'!P180="","",'tmp４'!P180)</f>
        <v>0</v>
      </c>
      <c r="Q179" s="18">
        <v>0</v>
      </c>
      <c r="R179" s="18">
        <v>0</v>
      </c>
      <c r="S179" s="18" t="str">
        <f>IF('tmp４'!L180="","",'tmp４'!L180)</f>
        <v/>
      </c>
      <c r="T179" s="18">
        <f>IF('tmp４'!Q180="","",'tmp４'!Q180)</f>
        <v>0</v>
      </c>
      <c r="U179" s="18">
        <v>0</v>
      </c>
      <c r="V179" s="18">
        <v>0</v>
      </c>
      <c r="W179" s="18" t="str">
        <f>IF('tmp４'!M180="","",'tmp４'!M180)</f>
        <v/>
      </c>
      <c r="X179" s="18">
        <f>IF('tmp４'!R180="","",'tmp４'!R180)</f>
        <v>0</v>
      </c>
      <c r="Y179" s="18">
        <v>0</v>
      </c>
      <c r="Z179" s="18">
        <v>0</v>
      </c>
      <c r="AA179" s="18" t="str">
        <f>IF('tmp４'!N180="","",'tmp４'!N180)</f>
        <v/>
      </c>
      <c r="AB179" s="18">
        <f>IF('tmp４'!S180="","",'tmp４'!S180)</f>
        <v>0</v>
      </c>
      <c r="AC179" s="18">
        <v>0</v>
      </c>
      <c r="AD179" s="18">
        <v>0</v>
      </c>
      <c r="AE179" s="18" t="str">
        <f>IF('tmp４'!O180="","",'tmp４'!O180)</f>
        <v/>
      </c>
      <c r="AF179" s="18">
        <f>IF('tmp４'!T180="","",'tmp４'!T180)</f>
        <v>0</v>
      </c>
      <c r="AG179" s="18">
        <v>0</v>
      </c>
      <c r="AH179" s="18">
        <v>0</v>
      </c>
      <c r="AJ179" s="18">
        <v>178</v>
      </c>
    </row>
    <row r="180" spans="1:36">
      <c r="A180" s="18">
        <f t="shared" si="6"/>
        <v>0</v>
      </c>
      <c r="B180" s="18" t="str">
        <f>'tmp４'!B181</f>
        <v/>
      </c>
      <c r="E180" s="18" t="str">
        <f>'tmp４'!C181</f>
        <v/>
      </c>
      <c r="F180" s="18" t="str">
        <f>'tmp４'!D181</f>
        <v/>
      </c>
      <c r="G180" s="18" t="str">
        <f t="shared" si="7"/>
        <v/>
      </c>
      <c r="H180" s="18" t="str">
        <f>'tmp４'!D181</f>
        <v/>
      </c>
      <c r="I180" s="18" t="str">
        <f t="shared" si="8"/>
        <v/>
      </c>
      <c r="J180" s="18" t="str">
        <f>'tmp４'!E181</f>
        <v/>
      </c>
      <c r="L180" s="18">
        <v>178</v>
      </c>
      <c r="O180" s="18" t="str">
        <f>IF('tmp４'!K181="","",'tmp４'!K181)</f>
        <v/>
      </c>
      <c r="P180" s="18">
        <f>IF('tmp４'!P181="","",'tmp４'!P181)</f>
        <v>0</v>
      </c>
      <c r="Q180" s="18">
        <v>0</v>
      </c>
      <c r="R180" s="18">
        <v>0</v>
      </c>
      <c r="S180" s="18" t="str">
        <f>IF('tmp４'!L181="","",'tmp４'!L181)</f>
        <v/>
      </c>
      <c r="T180" s="18">
        <f>IF('tmp４'!Q181="","",'tmp４'!Q181)</f>
        <v>0</v>
      </c>
      <c r="U180" s="18">
        <v>0</v>
      </c>
      <c r="V180" s="18">
        <v>0</v>
      </c>
      <c r="W180" s="18" t="str">
        <f>IF('tmp４'!M181="","",'tmp４'!M181)</f>
        <v/>
      </c>
      <c r="X180" s="18">
        <f>IF('tmp４'!R181="","",'tmp４'!R181)</f>
        <v>0</v>
      </c>
      <c r="Y180" s="18">
        <v>0</v>
      </c>
      <c r="Z180" s="18">
        <v>0</v>
      </c>
      <c r="AA180" s="18" t="str">
        <f>IF('tmp４'!N181="","",'tmp４'!N181)</f>
        <v/>
      </c>
      <c r="AB180" s="18">
        <f>IF('tmp４'!S181="","",'tmp４'!S181)</f>
        <v>0</v>
      </c>
      <c r="AC180" s="18">
        <v>0</v>
      </c>
      <c r="AD180" s="18">
        <v>0</v>
      </c>
      <c r="AE180" s="18" t="str">
        <f>IF('tmp４'!O181="","",'tmp４'!O181)</f>
        <v/>
      </c>
      <c r="AF180" s="18">
        <f>IF('tmp４'!T181="","",'tmp４'!T181)</f>
        <v>0</v>
      </c>
      <c r="AG180" s="18">
        <v>0</v>
      </c>
      <c r="AH180" s="18">
        <v>0</v>
      </c>
      <c r="AJ180" s="18">
        <v>179</v>
      </c>
    </row>
    <row r="181" spans="1:36">
      <c r="A181" s="18">
        <f t="shared" si="6"/>
        <v>0</v>
      </c>
      <c r="B181" s="18" t="str">
        <f>'tmp４'!B182</f>
        <v/>
      </c>
      <c r="E181" s="18" t="str">
        <f>'tmp４'!C182</f>
        <v/>
      </c>
      <c r="F181" s="18" t="str">
        <f>'tmp４'!D182</f>
        <v/>
      </c>
      <c r="G181" s="18" t="str">
        <f t="shared" si="7"/>
        <v/>
      </c>
      <c r="H181" s="18" t="str">
        <f>'tmp４'!D182</f>
        <v/>
      </c>
      <c r="I181" s="18" t="str">
        <f t="shared" si="8"/>
        <v/>
      </c>
      <c r="J181" s="18" t="str">
        <f>'tmp４'!E182</f>
        <v/>
      </c>
      <c r="L181" s="18">
        <v>179</v>
      </c>
      <c r="O181" s="18" t="str">
        <f>IF('tmp４'!K182="","",'tmp４'!K182)</f>
        <v/>
      </c>
      <c r="P181" s="18">
        <f>IF('tmp４'!P182="","",'tmp４'!P182)</f>
        <v>0</v>
      </c>
      <c r="Q181" s="18">
        <v>0</v>
      </c>
      <c r="R181" s="18">
        <v>0</v>
      </c>
      <c r="S181" s="18" t="str">
        <f>IF('tmp４'!L182="","",'tmp４'!L182)</f>
        <v/>
      </c>
      <c r="T181" s="18">
        <f>IF('tmp４'!Q182="","",'tmp４'!Q182)</f>
        <v>0</v>
      </c>
      <c r="U181" s="18">
        <v>0</v>
      </c>
      <c r="V181" s="18">
        <v>0</v>
      </c>
      <c r="W181" s="18" t="str">
        <f>IF('tmp４'!M182="","",'tmp４'!M182)</f>
        <v/>
      </c>
      <c r="X181" s="18">
        <f>IF('tmp４'!R182="","",'tmp４'!R182)</f>
        <v>0</v>
      </c>
      <c r="Y181" s="18">
        <v>0</v>
      </c>
      <c r="Z181" s="18">
        <v>0</v>
      </c>
      <c r="AA181" s="18" t="str">
        <f>IF('tmp４'!N182="","",'tmp４'!N182)</f>
        <v/>
      </c>
      <c r="AB181" s="18">
        <f>IF('tmp４'!S182="","",'tmp４'!S182)</f>
        <v>0</v>
      </c>
      <c r="AC181" s="18">
        <v>0</v>
      </c>
      <c r="AD181" s="18">
        <v>0</v>
      </c>
      <c r="AE181" s="18" t="str">
        <f>IF('tmp４'!O182="","",'tmp４'!O182)</f>
        <v/>
      </c>
      <c r="AF181" s="18">
        <f>IF('tmp４'!T182="","",'tmp４'!T182)</f>
        <v>0</v>
      </c>
      <c r="AG181" s="18">
        <v>0</v>
      </c>
      <c r="AH181" s="18">
        <v>0</v>
      </c>
      <c r="AJ181" s="18">
        <v>180</v>
      </c>
    </row>
    <row r="182" spans="1:36">
      <c r="A182" s="18">
        <f t="shared" si="6"/>
        <v>0</v>
      </c>
      <c r="B182" s="18" t="str">
        <f>'tmp４'!B183</f>
        <v/>
      </c>
      <c r="E182" s="18" t="str">
        <f>'tmp４'!C183</f>
        <v/>
      </c>
      <c r="F182" s="18" t="str">
        <f>'tmp４'!D183</f>
        <v/>
      </c>
      <c r="G182" s="18" t="str">
        <f t="shared" si="7"/>
        <v/>
      </c>
      <c r="H182" s="18" t="str">
        <f>'tmp４'!D183</f>
        <v/>
      </c>
      <c r="I182" s="18" t="str">
        <f t="shared" si="8"/>
        <v/>
      </c>
      <c r="J182" s="18" t="str">
        <f>'tmp４'!E183</f>
        <v/>
      </c>
      <c r="L182" s="18">
        <v>180</v>
      </c>
      <c r="O182" s="18" t="str">
        <f>IF('tmp４'!K183="","",'tmp４'!K183)</f>
        <v/>
      </c>
      <c r="P182" s="18">
        <f>IF('tmp４'!P183="","",'tmp４'!P183)</f>
        <v>0</v>
      </c>
      <c r="Q182" s="18">
        <v>0</v>
      </c>
      <c r="R182" s="18">
        <v>0</v>
      </c>
      <c r="S182" s="18" t="str">
        <f>IF('tmp４'!L183="","",'tmp４'!L183)</f>
        <v/>
      </c>
      <c r="T182" s="18">
        <f>IF('tmp４'!Q183="","",'tmp４'!Q183)</f>
        <v>0</v>
      </c>
      <c r="U182" s="18">
        <v>0</v>
      </c>
      <c r="V182" s="18">
        <v>0</v>
      </c>
      <c r="W182" s="18" t="str">
        <f>IF('tmp４'!M183="","",'tmp４'!M183)</f>
        <v/>
      </c>
      <c r="X182" s="18">
        <f>IF('tmp４'!R183="","",'tmp４'!R183)</f>
        <v>0</v>
      </c>
      <c r="Y182" s="18">
        <v>0</v>
      </c>
      <c r="Z182" s="18">
        <v>0</v>
      </c>
      <c r="AA182" s="18" t="str">
        <f>IF('tmp４'!N183="","",'tmp４'!N183)</f>
        <v/>
      </c>
      <c r="AB182" s="18">
        <f>IF('tmp４'!S183="","",'tmp４'!S183)</f>
        <v>0</v>
      </c>
      <c r="AC182" s="18">
        <v>0</v>
      </c>
      <c r="AD182" s="18">
        <v>0</v>
      </c>
      <c r="AE182" s="18" t="str">
        <f>IF('tmp４'!O183="","",'tmp４'!O183)</f>
        <v/>
      </c>
      <c r="AF182" s="18">
        <f>IF('tmp４'!T183="","",'tmp４'!T183)</f>
        <v>0</v>
      </c>
      <c r="AG182" s="18">
        <v>0</v>
      </c>
      <c r="AH182" s="18">
        <v>0</v>
      </c>
      <c r="AJ182" s="18">
        <v>181</v>
      </c>
    </row>
    <row r="183" spans="1:36">
      <c r="A183" s="18">
        <f t="shared" si="6"/>
        <v>0</v>
      </c>
      <c r="B183" s="18" t="str">
        <f>'tmp４'!B184</f>
        <v/>
      </c>
      <c r="E183" s="18" t="str">
        <f>'tmp４'!C184</f>
        <v/>
      </c>
      <c r="F183" s="18" t="str">
        <f>'tmp４'!D184</f>
        <v/>
      </c>
      <c r="G183" s="18" t="str">
        <f t="shared" si="7"/>
        <v/>
      </c>
      <c r="H183" s="18" t="str">
        <f>'tmp４'!D184</f>
        <v/>
      </c>
      <c r="I183" s="18" t="str">
        <f t="shared" si="8"/>
        <v/>
      </c>
      <c r="J183" s="18" t="str">
        <f>'tmp４'!E184</f>
        <v/>
      </c>
      <c r="L183" s="18">
        <v>181</v>
      </c>
      <c r="O183" s="18" t="str">
        <f>IF('tmp４'!K184="","",'tmp４'!K184)</f>
        <v/>
      </c>
      <c r="P183" s="18">
        <f>IF('tmp４'!P184="","",'tmp４'!P184)</f>
        <v>0</v>
      </c>
      <c r="Q183" s="18">
        <v>0</v>
      </c>
      <c r="R183" s="18">
        <v>0</v>
      </c>
      <c r="S183" s="18" t="str">
        <f>IF('tmp４'!L184="","",'tmp４'!L184)</f>
        <v/>
      </c>
      <c r="T183" s="18">
        <f>IF('tmp４'!Q184="","",'tmp４'!Q184)</f>
        <v>0</v>
      </c>
      <c r="U183" s="18">
        <v>0</v>
      </c>
      <c r="V183" s="18">
        <v>0</v>
      </c>
      <c r="W183" s="18" t="str">
        <f>IF('tmp４'!M184="","",'tmp４'!M184)</f>
        <v/>
      </c>
      <c r="X183" s="18">
        <f>IF('tmp４'!R184="","",'tmp４'!R184)</f>
        <v>0</v>
      </c>
      <c r="Y183" s="18">
        <v>0</v>
      </c>
      <c r="Z183" s="18">
        <v>0</v>
      </c>
      <c r="AA183" s="18" t="str">
        <f>IF('tmp４'!N184="","",'tmp４'!N184)</f>
        <v/>
      </c>
      <c r="AB183" s="18">
        <f>IF('tmp４'!S184="","",'tmp４'!S184)</f>
        <v>0</v>
      </c>
      <c r="AC183" s="18">
        <v>0</v>
      </c>
      <c r="AD183" s="18">
        <v>0</v>
      </c>
      <c r="AE183" s="18" t="str">
        <f>IF('tmp４'!O184="","",'tmp４'!O184)</f>
        <v/>
      </c>
      <c r="AF183" s="18">
        <f>IF('tmp４'!T184="","",'tmp４'!T184)</f>
        <v>0</v>
      </c>
      <c r="AG183" s="18">
        <v>0</v>
      </c>
      <c r="AH183" s="18">
        <v>0</v>
      </c>
      <c r="AJ183" s="18">
        <v>182</v>
      </c>
    </row>
    <row r="184" spans="1:36">
      <c r="A184" s="18">
        <f t="shared" si="6"/>
        <v>0</v>
      </c>
      <c r="B184" s="18" t="str">
        <f>'tmp４'!B185</f>
        <v/>
      </c>
      <c r="E184" s="18" t="str">
        <f>'tmp４'!C185</f>
        <v/>
      </c>
      <c r="F184" s="18" t="str">
        <f>'tmp４'!D185</f>
        <v/>
      </c>
      <c r="G184" s="18" t="str">
        <f t="shared" si="7"/>
        <v/>
      </c>
      <c r="H184" s="18" t="str">
        <f>'tmp４'!D185</f>
        <v/>
      </c>
      <c r="I184" s="18" t="str">
        <f t="shared" si="8"/>
        <v/>
      </c>
      <c r="J184" s="18" t="str">
        <f>'tmp４'!E185</f>
        <v/>
      </c>
      <c r="L184" s="18">
        <v>182</v>
      </c>
      <c r="O184" s="18" t="str">
        <f>IF('tmp４'!K185="","",'tmp４'!K185)</f>
        <v/>
      </c>
      <c r="P184" s="18">
        <f>IF('tmp４'!P185="","",'tmp４'!P185)</f>
        <v>0</v>
      </c>
      <c r="Q184" s="18">
        <v>0</v>
      </c>
      <c r="R184" s="18">
        <v>0</v>
      </c>
      <c r="S184" s="18" t="str">
        <f>IF('tmp４'!L185="","",'tmp４'!L185)</f>
        <v/>
      </c>
      <c r="T184" s="18">
        <f>IF('tmp４'!Q185="","",'tmp４'!Q185)</f>
        <v>0</v>
      </c>
      <c r="U184" s="18">
        <v>0</v>
      </c>
      <c r="V184" s="18">
        <v>0</v>
      </c>
      <c r="W184" s="18" t="str">
        <f>IF('tmp４'!M185="","",'tmp４'!M185)</f>
        <v/>
      </c>
      <c r="X184" s="18">
        <f>IF('tmp４'!R185="","",'tmp４'!R185)</f>
        <v>0</v>
      </c>
      <c r="Y184" s="18">
        <v>0</v>
      </c>
      <c r="Z184" s="18">
        <v>0</v>
      </c>
      <c r="AA184" s="18" t="str">
        <f>IF('tmp４'!N185="","",'tmp４'!N185)</f>
        <v/>
      </c>
      <c r="AB184" s="18">
        <f>IF('tmp４'!S185="","",'tmp４'!S185)</f>
        <v>0</v>
      </c>
      <c r="AC184" s="18">
        <v>0</v>
      </c>
      <c r="AD184" s="18">
        <v>0</v>
      </c>
      <c r="AE184" s="18" t="str">
        <f>IF('tmp４'!O185="","",'tmp４'!O185)</f>
        <v/>
      </c>
      <c r="AF184" s="18">
        <f>IF('tmp４'!T185="","",'tmp４'!T185)</f>
        <v>0</v>
      </c>
      <c r="AG184" s="18">
        <v>0</v>
      </c>
      <c r="AH184" s="18">
        <v>0</v>
      </c>
      <c r="AJ184" s="18">
        <v>183</v>
      </c>
    </row>
    <row r="185" spans="1:36">
      <c r="A185" s="18">
        <f t="shared" si="6"/>
        <v>0</v>
      </c>
      <c r="B185" s="18" t="str">
        <f>'tmp４'!B186</f>
        <v/>
      </c>
      <c r="E185" s="18" t="str">
        <f>'tmp４'!C186</f>
        <v/>
      </c>
      <c r="F185" s="18" t="str">
        <f>'tmp４'!D186</f>
        <v/>
      </c>
      <c r="G185" s="18" t="str">
        <f t="shared" si="7"/>
        <v/>
      </c>
      <c r="H185" s="18" t="str">
        <f>'tmp４'!D186</f>
        <v/>
      </c>
      <c r="I185" s="18" t="str">
        <f t="shared" si="8"/>
        <v/>
      </c>
      <c r="J185" s="18" t="str">
        <f>'tmp４'!E186</f>
        <v/>
      </c>
      <c r="L185" s="18">
        <v>183</v>
      </c>
      <c r="O185" s="18" t="str">
        <f>IF('tmp４'!K186="","",'tmp４'!K186)</f>
        <v/>
      </c>
      <c r="P185" s="18">
        <f>IF('tmp４'!P186="","",'tmp４'!P186)</f>
        <v>0</v>
      </c>
      <c r="Q185" s="18">
        <v>0</v>
      </c>
      <c r="R185" s="18">
        <v>0</v>
      </c>
      <c r="S185" s="18" t="str">
        <f>IF('tmp４'!L186="","",'tmp４'!L186)</f>
        <v/>
      </c>
      <c r="T185" s="18">
        <f>IF('tmp４'!Q186="","",'tmp４'!Q186)</f>
        <v>0</v>
      </c>
      <c r="U185" s="18">
        <v>0</v>
      </c>
      <c r="V185" s="18">
        <v>0</v>
      </c>
      <c r="W185" s="18" t="str">
        <f>IF('tmp４'!M186="","",'tmp４'!M186)</f>
        <v/>
      </c>
      <c r="X185" s="18">
        <f>IF('tmp４'!R186="","",'tmp４'!R186)</f>
        <v>0</v>
      </c>
      <c r="Y185" s="18">
        <v>0</v>
      </c>
      <c r="Z185" s="18">
        <v>0</v>
      </c>
      <c r="AA185" s="18" t="str">
        <f>IF('tmp４'!N186="","",'tmp４'!N186)</f>
        <v/>
      </c>
      <c r="AB185" s="18">
        <f>IF('tmp４'!S186="","",'tmp４'!S186)</f>
        <v>0</v>
      </c>
      <c r="AC185" s="18">
        <v>0</v>
      </c>
      <c r="AD185" s="18">
        <v>0</v>
      </c>
      <c r="AE185" s="18" t="str">
        <f>IF('tmp４'!O186="","",'tmp４'!O186)</f>
        <v/>
      </c>
      <c r="AF185" s="18">
        <f>IF('tmp４'!T186="","",'tmp４'!T186)</f>
        <v>0</v>
      </c>
      <c r="AG185" s="18">
        <v>0</v>
      </c>
      <c r="AH185" s="18">
        <v>0</v>
      </c>
      <c r="AJ185" s="18">
        <v>184</v>
      </c>
    </row>
    <row r="186" spans="1:36">
      <c r="A186" s="18">
        <f t="shared" si="6"/>
        <v>0</v>
      </c>
      <c r="B186" s="18" t="str">
        <f>'tmp４'!B187</f>
        <v/>
      </c>
      <c r="E186" s="18" t="str">
        <f>'tmp４'!C187</f>
        <v/>
      </c>
      <c r="F186" s="18" t="str">
        <f>'tmp４'!D187</f>
        <v/>
      </c>
      <c r="G186" s="18" t="str">
        <f t="shared" si="7"/>
        <v/>
      </c>
      <c r="H186" s="18" t="str">
        <f>'tmp４'!D187</f>
        <v/>
      </c>
      <c r="I186" s="18" t="str">
        <f t="shared" si="8"/>
        <v/>
      </c>
      <c r="J186" s="18" t="str">
        <f>'tmp４'!E187</f>
        <v/>
      </c>
      <c r="L186" s="18">
        <v>184</v>
      </c>
      <c r="O186" s="18" t="str">
        <f>IF('tmp４'!K187="","",'tmp４'!K187)</f>
        <v/>
      </c>
      <c r="P186" s="18">
        <f>IF('tmp４'!P187="","",'tmp４'!P187)</f>
        <v>0</v>
      </c>
      <c r="Q186" s="18">
        <v>0</v>
      </c>
      <c r="R186" s="18">
        <v>0</v>
      </c>
      <c r="S186" s="18" t="str">
        <f>IF('tmp４'!L187="","",'tmp４'!L187)</f>
        <v/>
      </c>
      <c r="T186" s="18">
        <f>IF('tmp４'!Q187="","",'tmp４'!Q187)</f>
        <v>0</v>
      </c>
      <c r="U186" s="18">
        <v>0</v>
      </c>
      <c r="V186" s="18">
        <v>0</v>
      </c>
      <c r="W186" s="18" t="str">
        <f>IF('tmp４'!M187="","",'tmp４'!M187)</f>
        <v/>
      </c>
      <c r="X186" s="18">
        <f>IF('tmp４'!R187="","",'tmp４'!R187)</f>
        <v>0</v>
      </c>
      <c r="Y186" s="18">
        <v>0</v>
      </c>
      <c r="Z186" s="18">
        <v>0</v>
      </c>
      <c r="AA186" s="18" t="str">
        <f>IF('tmp４'!N187="","",'tmp４'!N187)</f>
        <v/>
      </c>
      <c r="AB186" s="18">
        <f>IF('tmp４'!S187="","",'tmp４'!S187)</f>
        <v>0</v>
      </c>
      <c r="AC186" s="18">
        <v>0</v>
      </c>
      <c r="AD186" s="18">
        <v>0</v>
      </c>
      <c r="AE186" s="18" t="str">
        <f>IF('tmp４'!O187="","",'tmp４'!O187)</f>
        <v/>
      </c>
      <c r="AF186" s="18">
        <f>IF('tmp４'!T187="","",'tmp４'!T187)</f>
        <v>0</v>
      </c>
      <c r="AG186" s="18">
        <v>0</v>
      </c>
      <c r="AH186" s="18">
        <v>0</v>
      </c>
      <c r="AJ186" s="18">
        <v>185</v>
      </c>
    </row>
    <row r="187" spans="1:36">
      <c r="A187" s="18">
        <f t="shared" si="6"/>
        <v>0</v>
      </c>
      <c r="B187" s="18" t="str">
        <f>'tmp４'!B188</f>
        <v/>
      </c>
      <c r="E187" s="18" t="str">
        <f>'tmp４'!C188</f>
        <v/>
      </c>
      <c r="F187" s="18" t="str">
        <f>'tmp４'!D188</f>
        <v/>
      </c>
      <c r="G187" s="18" t="str">
        <f t="shared" si="7"/>
        <v/>
      </c>
      <c r="H187" s="18" t="str">
        <f>'tmp４'!D188</f>
        <v/>
      </c>
      <c r="I187" s="18" t="str">
        <f t="shared" si="8"/>
        <v/>
      </c>
      <c r="J187" s="18" t="str">
        <f>'tmp４'!E188</f>
        <v/>
      </c>
      <c r="L187" s="18">
        <v>185</v>
      </c>
      <c r="O187" s="18" t="str">
        <f>IF('tmp４'!K188="","",'tmp４'!K188)</f>
        <v/>
      </c>
      <c r="P187" s="18">
        <f>IF('tmp４'!P188="","",'tmp４'!P188)</f>
        <v>0</v>
      </c>
      <c r="Q187" s="18">
        <v>0</v>
      </c>
      <c r="R187" s="18">
        <v>0</v>
      </c>
      <c r="S187" s="18" t="str">
        <f>IF('tmp４'!L188="","",'tmp４'!L188)</f>
        <v/>
      </c>
      <c r="T187" s="18">
        <f>IF('tmp４'!Q188="","",'tmp４'!Q188)</f>
        <v>0</v>
      </c>
      <c r="U187" s="18">
        <v>0</v>
      </c>
      <c r="V187" s="18">
        <v>0</v>
      </c>
      <c r="W187" s="18" t="str">
        <f>IF('tmp４'!M188="","",'tmp４'!M188)</f>
        <v/>
      </c>
      <c r="X187" s="18">
        <f>IF('tmp４'!R188="","",'tmp４'!R188)</f>
        <v>0</v>
      </c>
      <c r="Y187" s="18">
        <v>0</v>
      </c>
      <c r="Z187" s="18">
        <v>0</v>
      </c>
      <c r="AA187" s="18" t="str">
        <f>IF('tmp４'!N188="","",'tmp４'!N188)</f>
        <v/>
      </c>
      <c r="AB187" s="18">
        <f>IF('tmp４'!S188="","",'tmp４'!S188)</f>
        <v>0</v>
      </c>
      <c r="AC187" s="18">
        <v>0</v>
      </c>
      <c r="AD187" s="18">
        <v>0</v>
      </c>
      <c r="AE187" s="18" t="str">
        <f>IF('tmp４'!O188="","",'tmp４'!O188)</f>
        <v/>
      </c>
      <c r="AF187" s="18">
        <f>IF('tmp４'!T188="","",'tmp４'!T188)</f>
        <v>0</v>
      </c>
      <c r="AG187" s="18">
        <v>0</v>
      </c>
      <c r="AH187" s="18">
        <v>0</v>
      </c>
      <c r="AJ187" s="18">
        <v>186</v>
      </c>
    </row>
    <row r="188" spans="1:36">
      <c r="A188" s="18">
        <f t="shared" si="6"/>
        <v>0</v>
      </c>
      <c r="B188" s="18" t="str">
        <f>'tmp４'!B189</f>
        <v/>
      </c>
      <c r="E188" s="18" t="str">
        <f>'tmp４'!C189</f>
        <v/>
      </c>
      <c r="F188" s="18" t="str">
        <f>'tmp４'!D189</f>
        <v/>
      </c>
      <c r="G188" s="18" t="str">
        <f t="shared" si="7"/>
        <v/>
      </c>
      <c r="H188" s="18" t="str">
        <f>'tmp４'!D189</f>
        <v/>
      </c>
      <c r="I188" s="18" t="str">
        <f t="shared" si="8"/>
        <v/>
      </c>
      <c r="J188" s="18" t="str">
        <f>'tmp４'!E189</f>
        <v/>
      </c>
      <c r="L188" s="18">
        <v>186</v>
      </c>
      <c r="O188" s="18" t="str">
        <f>IF('tmp４'!K189="","",'tmp４'!K189)</f>
        <v/>
      </c>
      <c r="P188" s="18">
        <f>IF('tmp４'!P189="","",'tmp４'!P189)</f>
        <v>0</v>
      </c>
      <c r="Q188" s="18">
        <v>0</v>
      </c>
      <c r="R188" s="18">
        <v>0</v>
      </c>
      <c r="S188" s="18" t="str">
        <f>IF('tmp４'!L189="","",'tmp４'!L189)</f>
        <v/>
      </c>
      <c r="T188" s="18">
        <f>IF('tmp４'!Q189="","",'tmp４'!Q189)</f>
        <v>0</v>
      </c>
      <c r="U188" s="18">
        <v>0</v>
      </c>
      <c r="V188" s="18">
        <v>0</v>
      </c>
      <c r="W188" s="18" t="str">
        <f>IF('tmp４'!M189="","",'tmp４'!M189)</f>
        <v/>
      </c>
      <c r="X188" s="18">
        <f>IF('tmp４'!R189="","",'tmp４'!R189)</f>
        <v>0</v>
      </c>
      <c r="Y188" s="18">
        <v>0</v>
      </c>
      <c r="Z188" s="18">
        <v>0</v>
      </c>
      <c r="AA188" s="18" t="str">
        <f>IF('tmp４'!N189="","",'tmp４'!N189)</f>
        <v/>
      </c>
      <c r="AB188" s="18">
        <f>IF('tmp４'!S189="","",'tmp４'!S189)</f>
        <v>0</v>
      </c>
      <c r="AC188" s="18">
        <v>0</v>
      </c>
      <c r="AD188" s="18">
        <v>0</v>
      </c>
      <c r="AE188" s="18" t="str">
        <f>IF('tmp４'!O189="","",'tmp４'!O189)</f>
        <v/>
      </c>
      <c r="AF188" s="18">
        <f>IF('tmp４'!T189="","",'tmp４'!T189)</f>
        <v>0</v>
      </c>
      <c r="AG188" s="18">
        <v>0</v>
      </c>
      <c r="AH188" s="18">
        <v>0</v>
      </c>
      <c r="AJ188" s="18">
        <v>187</v>
      </c>
    </row>
    <row r="189" spans="1:36">
      <c r="A189" s="18">
        <f t="shared" si="6"/>
        <v>0</v>
      </c>
      <c r="B189" s="18" t="str">
        <f>'tmp４'!B190</f>
        <v/>
      </c>
      <c r="E189" s="18" t="str">
        <f>'tmp４'!C190</f>
        <v/>
      </c>
      <c r="F189" s="18" t="str">
        <f>'tmp４'!D190</f>
        <v/>
      </c>
      <c r="G189" s="18" t="str">
        <f t="shared" si="7"/>
        <v/>
      </c>
      <c r="H189" s="18" t="str">
        <f>'tmp４'!D190</f>
        <v/>
      </c>
      <c r="I189" s="18" t="str">
        <f t="shared" si="8"/>
        <v/>
      </c>
      <c r="J189" s="18" t="str">
        <f>'tmp４'!E190</f>
        <v/>
      </c>
      <c r="L189" s="18">
        <v>187</v>
      </c>
      <c r="O189" s="18" t="str">
        <f>IF('tmp４'!K190="","",'tmp４'!K190)</f>
        <v/>
      </c>
      <c r="P189" s="18">
        <f>IF('tmp４'!P190="","",'tmp４'!P190)</f>
        <v>0</v>
      </c>
      <c r="Q189" s="18">
        <v>0</v>
      </c>
      <c r="R189" s="18">
        <v>0</v>
      </c>
      <c r="S189" s="18" t="str">
        <f>IF('tmp４'!L190="","",'tmp４'!L190)</f>
        <v/>
      </c>
      <c r="T189" s="18">
        <f>IF('tmp４'!Q190="","",'tmp４'!Q190)</f>
        <v>0</v>
      </c>
      <c r="U189" s="18">
        <v>0</v>
      </c>
      <c r="V189" s="18">
        <v>0</v>
      </c>
      <c r="W189" s="18" t="str">
        <f>IF('tmp４'!M190="","",'tmp４'!M190)</f>
        <v/>
      </c>
      <c r="X189" s="18">
        <f>IF('tmp４'!R190="","",'tmp４'!R190)</f>
        <v>0</v>
      </c>
      <c r="Y189" s="18">
        <v>0</v>
      </c>
      <c r="Z189" s="18">
        <v>0</v>
      </c>
      <c r="AA189" s="18" t="str">
        <f>IF('tmp４'!N190="","",'tmp４'!N190)</f>
        <v/>
      </c>
      <c r="AB189" s="18">
        <f>IF('tmp４'!S190="","",'tmp４'!S190)</f>
        <v>0</v>
      </c>
      <c r="AC189" s="18">
        <v>0</v>
      </c>
      <c r="AD189" s="18">
        <v>0</v>
      </c>
      <c r="AE189" s="18" t="str">
        <f>IF('tmp４'!O190="","",'tmp４'!O190)</f>
        <v/>
      </c>
      <c r="AF189" s="18">
        <f>IF('tmp４'!T190="","",'tmp４'!T190)</f>
        <v>0</v>
      </c>
      <c r="AG189" s="18">
        <v>0</v>
      </c>
      <c r="AH189" s="18">
        <v>0</v>
      </c>
      <c r="AJ189" s="18">
        <v>188</v>
      </c>
    </row>
    <row r="190" spans="1:36">
      <c r="A190" s="18">
        <f t="shared" si="6"/>
        <v>0</v>
      </c>
      <c r="B190" s="18" t="str">
        <f>'tmp４'!B191</f>
        <v/>
      </c>
      <c r="E190" s="18" t="str">
        <f>'tmp４'!C191</f>
        <v/>
      </c>
      <c r="F190" s="18" t="str">
        <f>'tmp４'!D191</f>
        <v/>
      </c>
      <c r="G190" s="18" t="str">
        <f t="shared" si="7"/>
        <v/>
      </c>
      <c r="H190" s="18" t="str">
        <f>'tmp４'!D191</f>
        <v/>
      </c>
      <c r="I190" s="18" t="str">
        <f t="shared" si="8"/>
        <v/>
      </c>
      <c r="J190" s="18" t="str">
        <f>'tmp４'!E191</f>
        <v/>
      </c>
      <c r="L190" s="18">
        <v>188</v>
      </c>
      <c r="O190" s="18" t="str">
        <f>IF('tmp４'!K191="","",'tmp４'!K191)</f>
        <v/>
      </c>
      <c r="P190" s="18">
        <f>IF('tmp４'!P191="","",'tmp４'!P191)</f>
        <v>0</v>
      </c>
      <c r="Q190" s="18">
        <v>0</v>
      </c>
      <c r="R190" s="18">
        <v>0</v>
      </c>
      <c r="S190" s="18" t="str">
        <f>IF('tmp４'!L191="","",'tmp４'!L191)</f>
        <v/>
      </c>
      <c r="T190" s="18">
        <f>IF('tmp４'!Q191="","",'tmp４'!Q191)</f>
        <v>0</v>
      </c>
      <c r="U190" s="18">
        <v>0</v>
      </c>
      <c r="V190" s="18">
        <v>0</v>
      </c>
      <c r="W190" s="18" t="str">
        <f>IF('tmp４'!M191="","",'tmp４'!M191)</f>
        <v/>
      </c>
      <c r="X190" s="18">
        <f>IF('tmp４'!R191="","",'tmp４'!R191)</f>
        <v>0</v>
      </c>
      <c r="Y190" s="18">
        <v>0</v>
      </c>
      <c r="Z190" s="18">
        <v>0</v>
      </c>
      <c r="AA190" s="18" t="str">
        <f>IF('tmp４'!N191="","",'tmp４'!N191)</f>
        <v/>
      </c>
      <c r="AB190" s="18">
        <f>IF('tmp４'!S191="","",'tmp４'!S191)</f>
        <v>0</v>
      </c>
      <c r="AC190" s="18">
        <v>0</v>
      </c>
      <c r="AD190" s="18">
        <v>0</v>
      </c>
      <c r="AE190" s="18" t="str">
        <f>IF('tmp４'!O191="","",'tmp４'!O191)</f>
        <v/>
      </c>
      <c r="AF190" s="18">
        <f>IF('tmp４'!T191="","",'tmp４'!T191)</f>
        <v>0</v>
      </c>
      <c r="AG190" s="18">
        <v>0</v>
      </c>
      <c r="AH190" s="18">
        <v>0</v>
      </c>
      <c r="AJ190" s="18">
        <v>189</v>
      </c>
    </row>
    <row r="191" spans="1:36">
      <c r="A191" s="18">
        <f t="shared" si="6"/>
        <v>0</v>
      </c>
      <c r="B191" s="18" t="str">
        <f>'tmp４'!B192</f>
        <v/>
      </c>
      <c r="E191" s="18" t="str">
        <f>'tmp４'!C192</f>
        <v/>
      </c>
      <c r="F191" s="18" t="str">
        <f>'tmp４'!D192</f>
        <v/>
      </c>
      <c r="G191" s="18" t="str">
        <f t="shared" si="7"/>
        <v/>
      </c>
      <c r="H191" s="18" t="str">
        <f>'tmp４'!D192</f>
        <v/>
      </c>
      <c r="I191" s="18" t="str">
        <f t="shared" si="8"/>
        <v/>
      </c>
      <c r="J191" s="18" t="str">
        <f>'tmp４'!E192</f>
        <v/>
      </c>
      <c r="L191" s="18">
        <v>189</v>
      </c>
      <c r="O191" s="18" t="str">
        <f>IF('tmp４'!K192="","",'tmp４'!K192)</f>
        <v/>
      </c>
      <c r="P191" s="18">
        <f>IF('tmp４'!P192="","",'tmp４'!P192)</f>
        <v>0</v>
      </c>
      <c r="Q191" s="18">
        <v>0</v>
      </c>
      <c r="R191" s="18">
        <v>0</v>
      </c>
      <c r="S191" s="18" t="str">
        <f>IF('tmp４'!L192="","",'tmp４'!L192)</f>
        <v/>
      </c>
      <c r="T191" s="18">
        <f>IF('tmp４'!Q192="","",'tmp４'!Q192)</f>
        <v>0</v>
      </c>
      <c r="U191" s="18">
        <v>0</v>
      </c>
      <c r="V191" s="18">
        <v>0</v>
      </c>
      <c r="W191" s="18" t="str">
        <f>IF('tmp４'!M192="","",'tmp４'!M192)</f>
        <v/>
      </c>
      <c r="X191" s="18">
        <f>IF('tmp４'!R192="","",'tmp４'!R192)</f>
        <v>0</v>
      </c>
      <c r="Y191" s="18">
        <v>0</v>
      </c>
      <c r="Z191" s="18">
        <v>0</v>
      </c>
      <c r="AA191" s="18" t="str">
        <f>IF('tmp４'!N192="","",'tmp４'!N192)</f>
        <v/>
      </c>
      <c r="AB191" s="18">
        <f>IF('tmp４'!S192="","",'tmp４'!S192)</f>
        <v>0</v>
      </c>
      <c r="AC191" s="18">
        <v>0</v>
      </c>
      <c r="AD191" s="18">
        <v>0</v>
      </c>
      <c r="AE191" s="18" t="str">
        <f>IF('tmp４'!O192="","",'tmp４'!O192)</f>
        <v/>
      </c>
      <c r="AF191" s="18">
        <f>IF('tmp４'!T192="","",'tmp４'!T192)</f>
        <v>0</v>
      </c>
      <c r="AG191" s="18">
        <v>0</v>
      </c>
      <c r="AH191" s="18">
        <v>0</v>
      </c>
      <c r="AJ191" s="18">
        <v>190</v>
      </c>
    </row>
    <row r="192" spans="1:36">
      <c r="A192" s="18">
        <f t="shared" si="6"/>
        <v>0</v>
      </c>
      <c r="B192" s="18" t="str">
        <f>'tmp４'!B193</f>
        <v/>
      </c>
      <c r="E192" s="18" t="str">
        <f>'tmp４'!C193</f>
        <v/>
      </c>
      <c r="F192" s="18" t="str">
        <f>'tmp４'!D193</f>
        <v/>
      </c>
      <c r="G192" s="18" t="str">
        <f t="shared" si="7"/>
        <v/>
      </c>
      <c r="H192" s="18" t="str">
        <f>'tmp４'!D193</f>
        <v/>
      </c>
      <c r="I192" s="18" t="str">
        <f t="shared" si="8"/>
        <v/>
      </c>
      <c r="J192" s="18" t="str">
        <f>'tmp４'!E193</f>
        <v/>
      </c>
      <c r="L192" s="18">
        <v>190</v>
      </c>
      <c r="O192" s="18" t="str">
        <f>IF('tmp４'!K193="","",'tmp４'!K193)</f>
        <v/>
      </c>
      <c r="P192" s="18">
        <f>IF('tmp４'!P193="","",'tmp４'!P193)</f>
        <v>0</v>
      </c>
      <c r="Q192" s="18">
        <v>0</v>
      </c>
      <c r="R192" s="18">
        <v>0</v>
      </c>
      <c r="S192" s="18" t="str">
        <f>IF('tmp４'!L193="","",'tmp４'!L193)</f>
        <v/>
      </c>
      <c r="T192" s="18">
        <f>IF('tmp４'!Q193="","",'tmp４'!Q193)</f>
        <v>0</v>
      </c>
      <c r="U192" s="18">
        <v>0</v>
      </c>
      <c r="V192" s="18">
        <v>0</v>
      </c>
      <c r="W192" s="18" t="str">
        <f>IF('tmp４'!M193="","",'tmp４'!M193)</f>
        <v/>
      </c>
      <c r="X192" s="18">
        <f>IF('tmp４'!R193="","",'tmp４'!R193)</f>
        <v>0</v>
      </c>
      <c r="Y192" s="18">
        <v>0</v>
      </c>
      <c r="Z192" s="18">
        <v>0</v>
      </c>
      <c r="AA192" s="18" t="str">
        <f>IF('tmp４'!N193="","",'tmp４'!N193)</f>
        <v/>
      </c>
      <c r="AB192" s="18">
        <f>IF('tmp４'!S193="","",'tmp４'!S193)</f>
        <v>0</v>
      </c>
      <c r="AC192" s="18">
        <v>0</v>
      </c>
      <c r="AD192" s="18">
        <v>0</v>
      </c>
      <c r="AE192" s="18" t="str">
        <f>IF('tmp４'!O193="","",'tmp４'!O193)</f>
        <v/>
      </c>
      <c r="AF192" s="18">
        <f>IF('tmp４'!T193="","",'tmp４'!T193)</f>
        <v>0</v>
      </c>
      <c r="AG192" s="18">
        <v>0</v>
      </c>
      <c r="AH192" s="18">
        <v>0</v>
      </c>
      <c r="AJ192" s="18">
        <v>191</v>
      </c>
    </row>
    <row r="193" spans="1:36">
      <c r="A193" s="18">
        <f t="shared" si="6"/>
        <v>0</v>
      </c>
      <c r="B193" s="18" t="str">
        <f>'tmp４'!B194</f>
        <v/>
      </c>
      <c r="E193" s="18" t="str">
        <f>'tmp４'!C194</f>
        <v/>
      </c>
      <c r="F193" s="18" t="str">
        <f>'tmp４'!D194</f>
        <v/>
      </c>
      <c r="G193" s="18" t="str">
        <f t="shared" si="7"/>
        <v/>
      </c>
      <c r="H193" s="18" t="str">
        <f>'tmp４'!D194</f>
        <v/>
      </c>
      <c r="I193" s="18" t="str">
        <f t="shared" si="8"/>
        <v/>
      </c>
      <c r="J193" s="18" t="str">
        <f>'tmp４'!E194</f>
        <v/>
      </c>
      <c r="L193" s="18">
        <v>191</v>
      </c>
      <c r="O193" s="18" t="str">
        <f>IF('tmp４'!K194="","",'tmp４'!K194)</f>
        <v/>
      </c>
      <c r="P193" s="18">
        <f>IF('tmp４'!P194="","",'tmp４'!P194)</f>
        <v>0</v>
      </c>
      <c r="Q193" s="18">
        <v>0</v>
      </c>
      <c r="R193" s="18">
        <v>0</v>
      </c>
      <c r="S193" s="18" t="str">
        <f>IF('tmp４'!L194="","",'tmp４'!L194)</f>
        <v/>
      </c>
      <c r="T193" s="18">
        <f>IF('tmp４'!Q194="","",'tmp４'!Q194)</f>
        <v>0</v>
      </c>
      <c r="U193" s="18">
        <v>0</v>
      </c>
      <c r="V193" s="18">
        <v>0</v>
      </c>
      <c r="W193" s="18" t="str">
        <f>IF('tmp４'!M194="","",'tmp４'!M194)</f>
        <v/>
      </c>
      <c r="X193" s="18">
        <f>IF('tmp４'!R194="","",'tmp４'!R194)</f>
        <v>0</v>
      </c>
      <c r="Y193" s="18">
        <v>0</v>
      </c>
      <c r="Z193" s="18">
        <v>0</v>
      </c>
      <c r="AA193" s="18" t="str">
        <f>IF('tmp４'!N194="","",'tmp４'!N194)</f>
        <v/>
      </c>
      <c r="AB193" s="18">
        <f>IF('tmp４'!S194="","",'tmp４'!S194)</f>
        <v>0</v>
      </c>
      <c r="AC193" s="18">
        <v>0</v>
      </c>
      <c r="AD193" s="18">
        <v>0</v>
      </c>
      <c r="AE193" s="18" t="str">
        <f>IF('tmp４'!O194="","",'tmp４'!O194)</f>
        <v/>
      </c>
      <c r="AF193" s="18">
        <f>IF('tmp４'!T194="","",'tmp４'!T194)</f>
        <v>0</v>
      </c>
      <c r="AG193" s="18">
        <v>0</v>
      </c>
      <c r="AH193" s="18">
        <v>0</v>
      </c>
      <c r="AJ193" s="18">
        <v>192</v>
      </c>
    </row>
    <row r="194" spans="1:36">
      <c r="A194" s="18">
        <f t="shared" si="6"/>
        <v>0</v>
      </c>
      <c r="B194" s="18" t="str">
        <f>'tmp４'!B195</f>
        <v/>
      </c>
      <c r="E194" s="18" t="str">
        <f>'tmp４'!C195</f>
        <v/>
      </c>
      <c r="F194" s="18" t="str">
        <f>'tmp４'!D195</f>
        <v/>
      </c>
      <c r="G194" s="18" t="str">
        <f t="shared" si="7"/>
        <v/>
      </c>
      <c r="H194" s="18" t="str">
        <f>'tmp４'!D195</f>
        <v/>
      </c>
      <c r="I194" s="18" t="str">
        <f t="shared" si="8"/>
        <v/>
      </c>
      <c r="J194" s="18" t="str">
        <f>'tmp４'!E195</f>
        <v/>
      </c>
      <c r="L194" s="18">
        <v>192</v>
      </c>
      <c r="O194" s="18" t="str">
        <f>IF('tmp４'!K195="","",'tmp４'!K195)</f>
        <v/>
      </c>
      <c r="P194" s="18">
        <f>IF('tmp４'!P195="","",'tmp４'!P195)</f>
        <v>0</v>
      </c>
      <c r="Q194" s="18">
        <v>0</v>
      </c>
      <c r="R194" s="18">
        <v>0</v>
      </c>
      <c r="S194" s="18" t="str">
        <f>IF('tmp４'!L195="","",'tmp４'!L195)</f>
        <v/>
      </c>
      <c r="T194" s="18">
        <f>IF('tmp４'!Q195="","",'tmp４'!Q195)</f>
        <v>0</v>
      </c>
      <c r="U194" s="18">
        <v>0</v>
      </c>
      <c r="V194" s="18">
        <v>0</v>
      </c>
      <c r="W194" s="18" t="str">
        <f>IF('tmp４'!M195="","",'tmp４'!M195)</f>
        <v/>
      </c>
      <c r="X194" s="18">
        <f>IF('tmp４'!R195="","",'tmp４'!R195)</f>
        <v>0</v>
      </c>
      <c r="Y194" s="18">
        <v>0</v>
      </c>
      <c r="Z194" s="18">
        <v>0</v>
      </c>
      <c r="AA194" s="18" t="str">
        <f>IF('tmp４'!N195="","",'tmp４'!N195)</f>
        <v/>
      </c>
      <c r="AB194" s="18">
        <f>IF('tmp４'!S195="","",'tmp４'!S195)</f>
        <v>0</v>
      </c>
      <c r="AC194" s="18">
        <v>0</v>
      </c>
      <c r="AD194" s="18">
        <v>0</v>
      </c>
      <c r="AE194" s="18" t="str">
        <f>IF('tmp４'!O195="","",'tmp４'!O195)</f>
        <v/>
      </c>
      <c r="AF194" s="18">
        <f>IF('tmp４'!T195="","",'tmp４'!T195)</f>
        <v>0</v>
      </c>
      <c r="AG194" s="18">
        <v>0</v>
      </c>
      <c r="AH194" s="18">
        <v>0</v>
      </c>
      <c r="AJ194" s="18">
        <v>193</v>
      </c>
    </row>
    <row r="195" spans="1:36">
      <c r="A195" s="18">
        <f t="shared" ref="A195:A202" si="9">COUNT(E195)</f>
        <v>0</v>
      </c>
      <c r="B195" s="18" t="str">
        <f>'tmp４'!B196</f>
        <v/>
      </c>
      <c r="E195" s="18" t="str">
        <f>'tmp４'!C196</f>
        <v/>
      </c>
      <c r="F195" s="18" t="str">
        <f>'tmp４'!D196</f>
        <v/>
      </c>
      <c r="G195" s="18" t="str">
        <f t="shared" ref="G195:G202" si="10">IF(E195="","",VLOOKUP(E195,一覧範囲,8,FALSE))</f>
        <v/>
      </c>
      <c r="H195" s="18" t="str">
        <f>'tmp４'!D196</f>
        <v/>
      </c>
      <c r="I195" s="18" t="str">
        <f t="shared" ref="I195:I202" si="11">IF(E195="","",2)</f>
        <v/>
      </c>
      <c r="J195" s="18" t="str">
        <f>'tmp４'!E196</f>
        <v/>
      </c>
      <c r="L195" s="18">
        <v>193</v>
      </c>
      <c r="O195" s="18" t="str">
        <f>IF('tmp４'!K196="","",'tmp４'!K196)</f>
        <v/>
      </c>
      <c r="P195" s="18">
        <f>IF('tmp４'!P196="","",'tmp４'!P196)</f>
        <v>0</v>
      </c>
      <c r="Q195" s="18">
        <v>0</v>
      </c>
      <c r="R195" s="18">
        <v>0</v>
      </c>
      <c r="S195" s="18" t="str">
        <f>IF('tmp４'!L196="","",'tmp４'!L196)</f>
        <v/>
      </c>
      <c r="T195" s="18">
        <f>IF('tmp４'!Q196="","",'tmp４'!Q196)</f>
        <v>0</v>
      </c>
      <c r="U195" s="18">
        <v>0</v>
      </c>
      <c r="V195" s="18">
        <v>0</v>
      </c>
      <c r="W195" s="18" t="str">
        <f>IF('tmp４'!M196="","",'tmp４'!M196)</f>
        <v/>
      </c>
      <c r="X195" s="18">
        <f>IF('tmp４'!R196="","",'tmp４'!R196)</f>
        <v>0</v>
      </c>
      <c r="Y195" s="18">
        <v>0</v>
      </c>
      <c r="Z195" s="18">
        <v>0</v>
      </c>
      <c r="AA195" s="18" t="str">
        <f>IF('tmp４'!N196="","",'tmp４'!N196)</f>
        <v/>
      </c>
      <c r="AB195" s="18">
        <f>IF('tmp４'!S196="","",'tmp４'!S196)</f>
        <v>0</v>
      </c>
      <c r="AC195" s="18">
        <v>0</v>
      </c>
      <c r="AD195" s="18">
        <v>0</v>
      </c>
      <c r="AE195" s="18" t="str">
        <f>IF('tmp４'!O196="","",'tmp４'!O196)</f>
        <v/>
      </c>
      <c r="AF195" s="18">
        <f>IF('tmp４'!T196="","",'tmp４'!T196)</f>
        <v>0</v>
      </c>
      <c r="AG195" s="18">
        <v>0</v>
      </c>
      <c r="AH195" s="18">
        <v>0</v>
      </c>
      <c r="AJ195" s="18">
        <v>194</v>
      </c>
    </row>
    <row r="196" spans="1:36">
      <c r="A196" s="18">
        <f t="shared" si="9"/>
        <v>0</v>
      </c>
      <c r="B196" s="18" t="str">
        <f>'tmp４'!B197</f>
        <v/>
      </c>
      <c r="E196" s="18" t="str">
        <f>'tmp４'!C197</f>
        <v/>
      </c>
      <c r="F196" s="18" t="str">
        <f>'tmp４'!D197</f>
        <v/>
      </c>
      <c r="G196" s="18" t="str">
        <f t="shared" si="10"/>
        <v/>
      </c>
      <c r="H196" s="18" t="str">
        <f>'tmp４'!D197</f>
        <v/>
      </c>
      <c r="I196" s="18" t="str">
        <f t="shared" si="11"/>
        <v/>
      </c>
      <c r="J196" s="18" t="str">
        <f>'tmp４'!E197</f>
        <v/>
      </c>
      <c r="L196" s="18">
        <v>194</v>
      </c>
      <c r="O196" s="18" t="str">
        <f>IF('tmp４'!K197="","",'tmp４'!K197)</f>
        <v/>
      </c>
      <c r="P196" s="18">
        <f>IF('tmp４'!P197="","",'tmp４'!P197)</f>
        <v>0</v>
      </c>
      <c r="Q196" s="18">
        <v>0</v>
      </c>
      <c r="R196" s="18">
        <v>0</v>
      </c>
      <c r="S196" s="18" t="str">
        <f>IF('tmp４'!L197="","",'tmp４'!L197)</f>
        <v/>
      </c>
      <c r="T196" s="18">
        <f>IF('tmp４'!Q197="","",'tmp４'!Q197)</f>
        <v>0</v>
      </c>
      <c r="U196" s="18">
        <v>0</v>
      </c>
      <c r="V196" s="18">
        <v>0</v>
      </c>
      <c r="W196" s="18" t="str">
        <f>IF('tmp４'!M197="","",'tmp４'!M197)</f>
        <v/>
      </c>
      <c r="X196" s="18">
        <f>IF('tmp４'!R197="","",'tmp４'!R197)</f>
        <v>0</v>
      </c>
      <c r="Y196" s="18">
        <v>0</v>
      </c>
      <c r="Z196" s="18">
        <v>0</v>
      </c>
      <c r="AA196" s="18" t="str">
        <f>IF('tmp４'!N197="","",'tmp４'!N197)</f>
        <v/>
      </c>
      <c r="AB196" s="18">
        <f>IF('tmp４'!S197="","",'tmp４'!S197)</f>
        <v>0</v>
      </c>
      <c r="AC196" s="18">
        <v>0</v>
      </c>
      <c r="AD196" s="18">
        <v>0</v>
      </c>
      <c r="AE196" s="18" t="str">
        <f>IF('tmp４'!O197="","",'tmp４'!O197)</f>
        <v/>
      </c>
      <c r="AF196" s="18">
        <f>IF('tmp４'!T197="","",'tmp４'!T197)</f>
        <v>0</v>
      </c>
      <c r="AG196" s="18">
        <v>0</v>
      </c>
      <c r="AH196" s="18">
        <v>0</v>
      </c>
      <c r="AJ196" s="18">
        <v>195</v>
      </c>
    </row>
    <row r="197" spans="1:36">
      <c r="A197" s="18">
        <f t="shared" si="9"/>
        <v>0</v>
      </c>
      <c r="B197" s="18" t="str">
        <f>'tmp４'!B198</f>
        <v/>
      </c>
      <c r="E197" s="18" t="str">
        <f>'tmp４'!C198</f>
        <v/>
      </c>
      <c r="F197" s="18" t="str">
        <f>'tmp４'!D198</f>
        <v/>
      </c>
      <c r="G197" s="18" t="str">
        <f t="shared" si="10"/>
        <v/>
      </c>
      <c r="H197" s="18" t="str">
        <f>'tmp４'!D198</f>
        <v/>
      </c>
      <c r="I197" s="18" t="str">
        <f t="shared" si="11"/>
        <v/>
      </c>
      <c r="J197" s="18" t="str">
        <f>'tmp４'!E198</f>
        <v/>
      </c>
      <c r="L197" s="18">
        <v>195</v>
      </c>
      <c r="O197" s="18" t="str">
        <f>IF('tmp４'!K198="","",'tmp４'!K198)</f>
        <v/>
      </c>
      <c r="P197" s="18">
        <f>IF('tmp４'!P198="","",'tmp４'!P198)</f>
        <v>0</v>
      </c>
      <c r="Q197" s="18">
        <v>0</v>
      </c>
      <c r="R197" s="18">
        <v>0</v>
      </c>
      <c r="S197" s="18" t="str">
        <f>IF('tmp４'!L198="","",'tmp４'!L198)</f>
        <v/>
      </c>
      <c r="T197" s="18">
        <f>IF('tmp４'!Q198="","",'tmp４'!Q198)</f>
        <v>0</v>
      </c>
      <c r="U197" s="18">
        <v>0</v>
      </c>
      <c r="V197" s="18">
        <v>0</v>
      </c>
      <c r="W197" s="18" t="str">
        <f>IF('tmp４'!M198="","",'tmp４'!M198)</f>
        <v/>
      </c>
      <c r="X197" s="18">
        <f>IF('tmp４'!R198="","",'tmp４'!R198)</f>
        <v>0</v>
      </c>
      <c r="Y197" s="18">
        <v>0</v>
      </c>
      <c r="Z197" s="18">
        <v>0</v>
      </c>
      <c r="AA197" s="18" t="str">
        <f>IF('tmp４'!N198="","",'tmp４'!N198)</f>
        <v/>
      </c>
      <c r="AB197" s="18">
        <f>IF('tmp４'!S198="","",'tmp４'!S198)</f>
        <v>0</v>
      </c>
      <c r="AC197" s="18">
        <v>0</v>
      </c>
      <c r="AD197" s="18">
        <v>0</v>
      </c>
      <c r="AE197" s="18" t="str">
        <f>IF('tmp４'!O198="","",'tmp４'!O198)</f>
        <v/>
      </c>
      <c r="AF197" s="18">
        <f>IF('tmp４'!T198="","",'tmp４'!T198)</f>
        <v>0</v>
      </c>
      <c r="AG197" s="18">
        <v>0</v>
      </c>
      <c r="AH197" s="18">
        <v>0</v>
      </c>
      <c r="AJ197" s="18">
        <v>196</v>
      </c>
    </row>
    <row r="198" spans="1:36">
      <c r="A198" s="18">
        <f t="shared" si="9"/>
        <v>0</v>
      </c>
      <c r="B198" s="18" t="str">
        <f>'tmp４'!B199</f>
        <v/>
      </c>
      <c r="E198" s="18" t="str">
        <f>'tmp４'!C199</f>
        <v/>
      </c>
      <c r="F198" s="18" t="str">
        <f>'tmp４'!D199</f>
        <v/>
      </c>
      <c r="G198" s="18" t="str">
        <f t="shared" si="10"/>
        <v/>
      </c>
      <c r="H198" s="18" t="str">
        <f>'tmp４'!D199</f>
        <v/>
      </c>
      <c r="I198" s="18" t="str">
        <f t="shared" si="11"/>
        <v/>
      </c>
      <c r="J198" s="18" t="str">
        <f>'tmp４'!E199</f>
        <v/>
      </c>
      <c r="L198" s="18">
        <v>196</v>
      </c>
      <c r="O198" s="18" t="str">
        <f>IF('tmp４'!K199="","",'tmp４'!K199)</f>
        <v/>
      </c>
      <c r="P198" s="18">
        <f>IF('tmp４'!P199="","",'tmp４'!P199)</f>
        <v>0</v>
      </c>
      <c r="Q198" s="18">
        <v>0</v>
      </c>
      <c r="R198" s="18">
        <v>0</v>
      </c>
      <c r="S198" s="18" t="str">
        <f>IF('tmp４'!L199="","",'tmp４'!L199)</f>
        <v/>
      </c>
      <c r="T198" s="18">
        <f>IF('tmp４'!Q199="","",'tmp４'!Q199)</f>
        <v>0</v>
      </c>
      <c r="U198" s="18">
        <v>0</v>
      </c>
      <c r="V198" s="18">
        <v>0</v>
      </c>
      <c r="W198" s="18" t="str">
        <f>IF('tmp４'!M199="","",'tmp４'!M199)</f>
        <v/>
      </c>
      <c r="X198" s="18">
        <f>IF('tmp４'!R199="","",'tmp４'!R199)</f>
        <v>0</v>
      </c>
      <c r="Y198" s="18">
        <v>0</v>
      </c>
      <c r="Z198" s="18">
        <v>0</v>
      </c>
      <c r="AA198" s="18" t="str">
        <f>IF('tmp４'!N199="","",'tmp４'!N199)</f>
        <v/>
      </c>
      <c r="AB198" s="18">
        <f>IF('tmp４'!S199="","",'tmp４'!S199)</f>
        <v>0</v>
      </c>
      <c r="AC198" s="18">
        <v>0</v>
      </c>
      <c r="AD198" s="18">
        <v>0</v>
      </c>
      <c r="AE198" s="18" t="str">
        <f>IF('tmp４'!O199="","",'tmp４'!O199)</f>
        <v/>
      </c>
      <c r="AF198" s="18">
        <f>IF('tmp４'!T199="","",'tmp４'!T199)</f>
        <v>0</v>
      </c>
      <c r="AG198" s="18">
        <v>0</v>
      </c>
      <c r="AH198" s="18">
        <v>0</v>
      </c>
      <c r="AJ198" s="18">
        <v>197</v>
      </c>
    </row>
    <row r="199" spans="1:36">
      <c r="A199" s="18">
        <f t="shared" si="9"/>
        <v>0</v>
      </c>
      <c r="B199" s="18" t="str">
        <f>'tmp４'!B200</f>
        <v/>
      </c>
      <c r="E199" s="18" t="str">
        <f>'tmp４'!C200</f>
        <v/>
      </c>
      <c r="F199" s="18" t="str">
        <f>'tmp４'!D200</f>
        <v/>
      </c>
      <c r="G199" s="18" t="str">
        <f t="shared" si="10"/>
        <v/>
      </c>
      <c r="H199" s="18" t="str">
        <f>'tmp４'!D200</f>
        <v/>
      </c>
      <c r="I199" s="18" t="str">
        <f t="shared" si="11"/>
        <v/>
      </c>
      <c r="J199" s="18" t="str">
        <f>'tmp４'!E200</f>
        <v/>
      </c>
      <c r="L199" s="18">
        <v>197</v>
      </c>
      <c r="O199" s="18" t="str">
        <f>IF('tmp４'!K200="","",'tmp４'!K200)</f>
        <v/>
      </c>
      <c r="P199" s="18">
        <f>IF('tmp４'!P200="","",'tmp４'!P200)</f>
        <v>0</v>
      </c>
      <c r="Q199" s="18">
        <v>0</v>
      </c>
      <c r="R199" s="18">
        <v>0</v>
      </c>
      <c r="S199" s="18" t="str">
        <f>IF('tmp４'!L200="","",'tmp４'!L200)</f>
        <v/>
      </c>
      <c r="T199" s="18">
        <f>IF('tmp４'!Q200="","",'tmp４'!Q200)</f>
        <v>0</v>
      </c>
      <c r="U199" s="18">
        <v>0</v>
      </c>
      <c r="V199" s="18">
        <v>0</v>
      </c>
      <c r="W199" s="18" t="str">
        <f>IF('tmp４'!M200="","",'tmp４'!M200)</f>
        <v/>
      </c>
      <c r="X199" s="18">
        <f>IF('tmp４'!R200="","",'tmp４'!R200)</f>
        <v>0</v>
      </c>
      <c r="Y199" s="18">
        <v>0</v>
      </c>
      <c r="Z199" s="18">
        <v>0</v>
      </c>
      <c r="AA199" s="18" t="str">
        <f>IF('tmp４'!N200="","",'tmp４'!N200)</f>
        <v/>
      </c>
      <c r="AB199" s="18">
        <f>IF('tmp４'!S200="","",'tmp４'!S200)</f>
        <v>0</v>
      </c>
      <c r="AC199" s="18">
        <v>0</v>
      </c>
      <c r="AD199" s="18">
        <v>0</v>
      </c>
      <c r="AE199" s="18" t="str">
        <f>IF('tmp４'!O200="","",'tmp４'!O200)</f>
        <v/>
      </c>
      <c r="AF199" s="18">
        <f>IF('tmp４'!T200="","",'tmp４'!T200)</f>
        <v>0</v>
      </c>
      <c r="AG199" s="18">
        <v>0</v>
      </c>
      <c r="AH199" s="18">
        <v>0</v>
      </c>
      <c r="AJ199" s="18">
        <v>198</v>
      </c>
    </row>
    <row r="200" spans="1:36">
      <c r="A200" s="18">
        <f t="shared" si="9"/>
        <v>0</v>
      </c>
      <c r="B200" s="18" t="str">
        <f>'tmp４'!B201</f>
        <v/>
      </c>
      <c r="E200" s="18" t="str">
        <f>'tmp４'!C201</f>
        <v/>
      </c>
      <c r="F200" s="18" t="str">
        <f>'tmp４'!D201</f>
        <v/>
      </c>
      <c r="G200" s="18" t="str">
        <f t="shared" si="10"/>
        <v/>
      </c>
      <c r="H200" s="18" t="str">
        <f>'tmp４'!D201</f>
        <v/>
      </c>
      <c r="I200" s="18" t="str">
        <f t="shared" si="11"/>
        <v/>
      </c>
      <c r="J200" s="18" t="str">
        <f>'tmp４'!E201</f>
        <v/>
      </c>
      <c r="L200" s="18">
        <v>198</v>
      </c>
      <c r="O200" s="18" t="str">
        <f>IF('tmp４'!K201="","",'tmp４'!K201)</f>
        <v/>
      </c>
      <c r="P200" s="18">
        <f>IF('tmp４'!P201="","",'tmp４'!P201)</f>
        <v>0</v>
      </c>
      <c r="Q200" s="18">
        <v>0</v>
      </c>
      <c r="R200" s="18">
        <v>0</v>
      </c>
      <c r="S200" s="18" t="str">
        <f>IF('tmp４'!L201="","",'tmp４'!L201)</f>
        <v/>
      </c>
      <c r="T200" s="18">
        <f>IF('tmp４'!Q201="","",'tmp４'!Q201)</f>
        <v>0</v>
      </c>
      <c r="U200" s="18">
        <v>0</v>
      </c>
      <c r="V200" s="18">
        <v>0</v>
      </c>
      <c r="W200" s="18" t="str">
        <f>IF('tmp４'!M201="","",'tmp４'!M201)</f>
        <v/>
      </c>
      <c r="X200" s="18">
        <f>IF('tmp４'!R201="","",'tmp４'!R201)</f>
        <v>0</v>
      </c>
      <c r="Y200" s="18">
        <v>0</v>
      </c>
      <c r="Z200" s="18">
        <v>0</v>
      </c>
      <c r="AA200" s="18" t="str">
        <f>IF('tmp４'!N201="","",'tmp４'!N201)</f>
        <v/>
      </c>
      <c r="AB200" s="18">
        <f>IF('tmp４'!S201="","",'tmp４'!S201)</f>
        <v>0</v>
      </c>
      <c r="AC200" s="18">
        <v>0</v>
      </c>
      <c r="AD200" s="18">
        <v>0</v>
      </c>
      <c r="AE200" s="18" t="str">
        <f>IF('tmp４'!O201="","",'tmp４'!O201)</f>
        <v/>
      </c>
      <c r="AF200" s="18">
        <f>IF('tmp４'!T201="","",'tmp４'!T201)</f>
        <v>0</v>
      </c>
      <c r="AG200" s="18">
        <v>0</v>
      </c>
      <c r="AH200" s="18">
        <v>0</v>
      </c>
      <c r="AJ200" s="18">
        <v>199</v>
      </c>
    </row>
    <row r="201" spans="1:36">
      <c r="A201" s="18">
        <f t="shared" si="9"/>
        <v>0</v>
      </c>
      <c r="B201" s="18" t="str">
        <f>'tmp４'!B202</f>
        <v/>
      </c>
      <c r="E201" s="18" t="str">
        <f>'tmp４'!C202</f>
        <v/>
      </c>
      <c r="F201" s="18" t="str">
        <f>'tmp４'!D202</f>
        <v/>
      </c>
      <c r="G201" s="18" t="str">
        <f t="shared" si="10"/>
        <v/>
      </c>
      <c r="H201" s="18" t="str">
        <f>'tmp４'!D202</f>
        <v/>
      </c>
      <c r="I201" s="18" t="str">
        <f t="shared" si="11"/>
        <v/>
      </c>
      <c r="J201" s="18" t="str">
        <f>'tmp４'!E202</f>
        <v/>
      </c>
      <c r="L201" s="18">
        <v>199</v>
      </c>
      <c r="O201" s="18" t="str">
        <f>IF('tmp４'!K202="","",'tmp４'!K202)</f>
        <v/>
      </c>
      <c r="P201" s="18">
        <f>IF('tmp４'!P202="","",'tmp４'!P202)</f>
        <v>0</v>
      </c>
      <c r="Q201" s="18">
        <v>0</v>
      </c>
      <c r="R201" s="18">
        <v>0</v>
      </c>
      <c r="S201" s="18" t="str">
        <f>IF('tmp４'!L202="","",'tmp４'!L202)</f>
        <v/>
      </c>
      <c r="T201" s="18">
        <f>IF('tmp４'!Q202="","",'tmp４'!Q202)</f>
        <v>0</v>
      </c>
      <c r="U201" s="18">
        <v>0</v>
      </c>
      <c r="V201" s="18">
        <v>0</v>
      </c>
      <c r="W201" s="18" t="str">
        <f>IF('tmp４'!M202="","",'tmp４'!M202)</f>
        <v/>
      </c>
      <c r="X201" s="18">
        <f>IF('tmp４'!R202="","",'tmp４'!R202)</f>
        <v>0</v>
      </c>
      <c r="Y201" s="18">
        <v>0</v>
      </c>
      <c r="Z201" s="18">
        <v>0</v>
      </c>
      <c r="AA201" s="18" t="str">
        <f>IF('tmp４'!N202="","",'tmp４'!N202)</f>
        <v/>
      </c>
      <c r="AB201" s="18">
        <f>IF('tmp４'!S202="","",'tmp４'!S202)</f>
        <v>0</v>
      </c>
      <c r="AC201" s="18">
        <v>0</v>
      </c>
      <c r="AD201" s="18">
        <v>0</v>
      </c>
      <c r="AE201" s="18" t="str">
        <f>IF('tmp４'!O202="","",'tmp４'!O202)</f>
        <v/>
      </c>
      <c r="AF201" s="18">
        <f>IF('tmp４'!T202="","",'tmp４'!T202)</f>
        <v>0</v>
      </c>
      <c r="AG201" s="18">
        <v>0</v>
      </c>
      <c r="AH201" s="18">
        <v>0</v>
      </c>
      <c r="AJ201" s="18">
        <v>200</v>
      </c>
    </row>
    <row r="202" spans="1:36">
      <c r="A202" s="18">
        <f t="shared" si="9"/>
        <v>0</v>
      </c>
      <c r="B202" s="18">
        <f>'tmp４'!B203</f>
        <v>0</v>
      </c>
      <c r="E202" s="18" t="str">
        <f>'tmp４'!C203</f>
        <v/>
      </c>
      <c r="F202" s="18">
        <f>'tmp４'!D203</f>
        <v>1</v>
      </c>
      <c r="G202" s="18" t="str">
        <f t="shared" si="10"/>
        <v/>
      </c>
      <c r="H202" s="18">
        <f>'tmp４'!D203</f>
        <v>1</v>
      </c>
      <c r="I202" s="18" t="str">
        <f t="shared" si="11"/>
        <v/>
      </c>
      <c r="J202" s="18">
        <f>'tmp４'!E203</f>
        <v>0</v>
      </c>
      <c r="L202" s="18">
        <v>200</v>
      </c>
      <c r="O202" s="18" t="str">
        <f>IF('tmp４'!K203="","",'tmp４'!K203)</f>
        <v/>
      </c>
      <c r="P202" s="18" t="str">
        <f>IF('tmp４'!P203="","",'tmp４'!P203)</f>
        <v/>
      </c>
      <c r="Q202" s="18">
        <v>0</v>
      </c>
      <c r="R202" s="18">
        <v>0</v>
      </c>
      <c r="S202" s="18" t="str">
        <f>IF('tmp４'!L203="","",'tmp４'!L203)</f>
        <v/>
      </c>
      <c r="T202" s="18" t="str">
        <f>IF('tmp４'!Q203="","",'tmp４'!Q203)</f>
        <v/>
      </c>
      <c r="U202" s="18">
        <v>0</v>
      </c>
      <c r="V202" s="18">
        <v>0</v>
      </c>
      <c r="W202" s="18" t="str">
        <f>IF('tmp４'!M203="","",'tmp４'!M203)</f>
        <v/>
      </c>
      <c r="X202" s="18" t="str">
        <f>IF('tmp４'!R203="","",'tmp４'!R203)</f>
        <v/>
      </c>
      <c r="Y202" s="18">
        <v>0</v>
      </c>
      <c r="Z202" s="18">
        <v>0</v>
      </c>
      <c r="AA202" s="18" t="str">
        <f>IF('tmp４'!N203="","",'tmp４'!N203)</f>
        <v/>
      </c>
      <c r="AB202" s="18" t="str">
        <f>IF('tmp４'!S203="","",'tmp４'!S203)</f>
        <v/>
      </c>
      <c r="AC202" s="18">
        <v>0</v>
      </c>
      <c r="AD202" s="18">
        <v>0</v>
      </c>
      <c r="AE202" s="18" t="str">
        <f>IF('tmp４'!O203="","",'tmp４'!O203)</f>
        <v/>
      </c>
      <c r="AF202" s="18" t="str">
        <f>IF('tmp４'!T203="","",'tmp４'!T203)</f>
        <v/>
      </c>
      <c r="AG202" s="18">
        <v>0</v>
      </c>
      <c r="AH202" s="18">
        <v>0</v>
      </c>
      <c r="AJ202" s="18">
        <v>201</v>
      </c>
    </row>
  </sheetData>
  <phoneticPr fontId="6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S122"/>
  <sheetViews>
    <sheetView workbookViewId="0">
      <selection activeCell="C2" sqref="C2"/>
    </sheetView>
  </sheetViews>
  <sheetFormatPr defaultColWidth="12.625" defaultRowHeight="14.25"/>
  <cols>
    <col min="1" max="3" width="6.625" style="64" customWidth="1"/>
    <col min="4" max="16384" width="12.625" style="64"/>
  </cols>
  <sheetData>
    <row r="1" spans="1:19">
      <c r="A1" s="64">
        <f>C122</f>
        <v>0</v>
      </c>
      <c r="D1" s="64" t="s">
        <v>119</v>
      </c>
      <c r="E1" s="64" t="s">
        <v>54</v>
      </c>
      <c r="F1" s="64" t="s">
        <v>120</v>
      </c>
      <c r="G1" s="64" t="s">
        <v>121</v>
      </c>
      <c r="H1" s="64" t="s">
        <v>122</v>
      </c>
      <c r="I1" s="64" t="s">
        <v>123</v>
      </c>
      <c r="J1" s="64" t="s">
        <v>124</v>
      </c>
      <c r="K1" s="64" t="s">
        <v>21</v>
      </c>
      <c r="L1" s="64" t="s">
        <v>25</v>
      </c>
      <c r="M1" s="64" t="s">
        <v>125</v>
      </c>
      <c r="N1" s="64" t="s">
        <v>126</v>
      </c>
      <c r="O1" s="64" t="s">
        <v>127</v>
      </c>
      <c r="P1" s="64" t="s">
        <v>128</v>
      </c>
    </row>
    <row r="2" spans="1:19">
      <c r="A2" s="64">
        <v>1</v>
      </c>
      <c r="B2" s="64" t="str">
        <f>IF(K2="","",A2)</f>
        <v/>
      </c>
      <c r="C2" s="64" t="str">
        <f>IF(K2="","",RANK(B2,B$2:B$121,1))</f>
        <v/>
      </c>
      <c r="D2" s="64">
        <v>1</v>
      </c>
      <c r="E2" s="64" t="str">
        <f>IF(K2="","",'tmp２'!B$3)</f>
        <v/>
      </c>
      <c r="F2" s="64" t="str">
        <f>IF(K2="","",男子リレー入力!E4)</f>
        <v/>
      </c>
      <c r="J2" s="64">
        <v>1</v>
      </c>
      <c r="K2" s="64" t="str">
        <f>男子リレー入力!G4</f>
        <v/>
      </c>
      <c r="L2" s="64">
        <f>男子リレー入力!H4</f>
        <v>0</v>
      </c>
      <c r="M2" s="64" t="str">
        <f>IF(K2="","",男子リレー入力!A4)</f>
        <v/>
      </c>
      <c r="N2" s="64" t="str">
        <f>IF(K2="","",男子リレー入力!AF4)</f>
        <v/>
      </c>
      <c r="O2" s="64">
        <v>0</v>
      </c>
      <c r="P2" s="64">
        <f>IF(N2="",0,2)</f>
        <v>0</v>
      </c>
      <c r="Q2" s="64" t="str">
        <f>IF(K2="","",男子リレー入力!AH4)</f>
        <v/>
      </c>
      <c r="R2" s="64" t="str">
        <f>IF(K2="","",'競技設定（大会別）'!A$1)</f>
        <v/>
      </c>
      <c r="S2" s="64" t="str">
        <f>CONCATENATE(R2,E2,M2,Q2)</f>
        <v/>
      </c>
    </row>
    <row r="3" spans="1:19">
      <c r="A3" s="64">
        <v>2</v>
      </c>
      <c r="B3" s="64" t="str">
        <f t="shared" ref="B3:B61" si="0">IF(K3="","",A3)</f>
        <v/>
      </c>
      <c r="C3" s="64" t="str">
        <f t="shared" ref="C3:C66" si="1">IF(K3="","",RANK(B3,B$2:B$121,1))</f>
        <v/>
      </c>
      <c r="D3" s="64">
        <v>2</v>
      </c>
      <c r="E3" s="64" t="str">
        <f>IF(K3="","",'tmp２'!B$3)</f>
        <v/>
      </c>
      <c r="F3" s="64" t="str">
        <f>IF(K3="","",F2)</f>
        <v/>
      </c>
      <c r="J3" s="64">
        <v>2</v>
      </c>
      <c r="K3" s="64" t="str">
        <f>男子リレー入力!G5</f>
        <v/>
      </c>
      <c r="L3" s="64">
        <f>男子リレー入力!H5</f>
        <v>0</v>
      </c>
      <c r="M3" s="64" t="str">
        <f>IF(K3="","",男子リレー入力!A5)</f>
        <v/>
      </c>
      <c r="N3" s="64" t="str">
        <f>IF(K3="","",N2)</f>
        <v/>
      </c>
      <c r="O3" s="64">
        <v>0</v>
      </c>
      <c r="P3" s="64">
        <f t="shared" ref="P3:P66" si="2">IF(N3="",0,2)</f>
        <v>0</v>
      </c>
      <c r="Q3" s="64" t="str">
        <f>IF(K3="","",男子リレー入力!AH5)</f>
        <v/>
      </c>
      <c r="R3" s="64" t="str">
        <f>IF(K3="","",'競技設定（大会別）'!A$1)</f>
        <v/>
      </c>
      <c r="S3" s="64" t="str">
        <f t="shared" ref="S3:S66" si="3">CONCATENATE(R3,E3,M3,Q3)</f>
        <v/>
      </c>
    </row>
    <row r="4" spans="1:19">
      <c r="A4" s="64">
        <v>3</v>
      </c>
      <c r="B4" s="64" t="str">
        <f t="shared" si="0"/>
        <v/>
      </c>
      <c r="C4" s="64" t="str">
        <f t="shared" si="1"/>
        <v/>
      </c>
      <c r="D4" s="64">
        <v>3</v>
      </c>
      <c r="E4" s="64" t="str">
        <f>IF(K4="","",'tmp２'!B$3)</f>
        <v/>
      </c>
      <c r="F4" s="64" t="str">
        <f>IF(K4="","",F3)</f>
        <v/>
      </c>
      <c r="J4" s="64">
        <v>3</v>
      </c>
      <c r="K4" s="64" t="str">
        <f>男子リレー入力!G6</f>
        <v/>
      </c>
      <c r="L4" s="64">
        <f>男子リレー入力!H6</f>
        <v>0</v>
      </c>
      <c r="M4" s="64" t="str">
        <f>IF(K4="","",男子リレー入力!A6)</f>
        <v/>
      </c>
      <c r="N4" s="64" t="str">
        <f>IF(K4="","",N3)</f>
        <v/>
      </c>
      <c r="O4" s="64">
        <v>0</v>
      </c>
      <c r="P4" s="64">
        <f t="shared" si="2"/>
        <v>0</v>
      </c>
      <c r="Q4" s="64" t="str">
        <f>IF(K4="","",男子リレー入力!AH6)</f>
        <v/>
      </c>
      <c r="R4" s="64" t="str">
        <f>IF(K4="","",'競技設定（大会別）'!A$1)</f>
        <v/>
      </c>
      <c r="S4" s="64" t="str">
        <f t="shared" si="3"/>
        <v/>
      </c>
    </row>
    <row r="5" spans="1:19">
      <c r="A5" s="64">
        <v>4</v>
      </c>
      <c r="B5" s="64" t="str">
        <f t="shared" si="0"/>
        <v/>
      </c>
      <c r="C5" s="64" t="str">
        <f t="shared" si="1"/>
        <v/>
      </c>
      <c r="D5" s="64">
        <v>4</v>
      </c>
      <c r="E5" s="64" t="str">
        <f>IF(K5="","",'tmp２'!B$3)</f>
        <v/>
      </c>
      <c r="F5" s="64" t="str">
        <f>IF(K5="","",F4)</f>
        <v/>
      </c>
      <c r="J5" s="64">
        <v>4</v>
      </c>
      <c r="K5" s="64" t="str">
        <f>男子リレー入力!G7</f>
        <v/>
      </c>
      <c r="L5" s="64">
        <f>男子リレー入力!H7</f>
        <v>0</v>
      </c>
      <c r="M5" s="64" t="str">
        <f>IF(K5="","",男子リレー入力!A7)</f>
        <v/>
      </c>
      <c r="N5" s="64" t="str">
        <f>IF(K5="","",N4)</f>
        <v/>
      </c>
      <c r="O5" s="64">
        <v>0</v>
      </c>
      <c r="P5" s="64">
        <f t="shared" si="2"/>
        <v>0</v>
      </c>
      <c r="Q5" s="64" t="str">
        <f>IF(K5="","",男子リレー入力!AH7)</f>
        <v/>
      </c>
      <c r="R5" s="64" t="str">
        <f>IF(K5="","",'競技設定（大会別）'!A$1)</f>
        <v/>
      </c>
      <c r="S5" s="64" t="str">
        <f t="shared" si="3"/>
        <v/>
      </c>
    </row>
    <row r="6" spans="1:19">
      <c r="A6" s="64">
        <v>5</v>
      </c>
      <c r="B6" s="64" t="str">
        <f t="shared" si="0"/>
        <v/>
      </c>
      <c r="C6" s="64" t="str">
        <f t="shared" si="1"/>
        <v/>
      </c>
      <c r="D6" s="64">
        <v>5</v>
      </c>
      <c r="E6" s="64" t="str">
        <f>IF(K6="","",'tmp２'!B$3)</f>
        <v/>
      </c>
      <c r="F6" s="64" t="str">
        <f>IF(K6="","",F5)</f>
        <v/>
      </c>
      <c r="J6" s="64">
        <v>5</v>
      </c>
      <c r="K6" s="64" t="str">
        <f>男子リレー入力!G8</f>
        <v/>
      </c>
      <c r="L6" s="64">
        <f>男子リレー入力!H8</f>
        <v>0</v>
      </c>
      <c r="M6" s="64" t="str">
        <f>IF(K6="","",男子リレー入力!A8)</f>
        <v/>
      </c>
      <c r="N6" s="64" t="str">
        <f>IF(K6="","",N5)</f>
        <v/>
      </c>
      <c r="O6" s="64">
        <v>0</v>
      </c>
      <c r="P6" s="64">
        <f t="shared" si="2"/>
        <v>0</v>
      </c>
      <c r="Q6" s="64" t="str">
        <f>IF(K6="","",男子リレー入力!AH8)</f>
        <v/>
      </c>
      <c r="R6" s="64" t="str">
        <f>IF(K6="","",'競技設定（大会別）'!A$1)</f>
        <v/>
      </c>
      <c r="S6" s="64" t="str">
        <f t="shared" si="3"/>
        <v/>
      </c>
    </row>
    <row r="7" spans="1:19">
      <c r="A7" s="64">
        <v>6</v>
      </c>
      <c r="B7" s="64" t="str">
        <f t="shared" si="0"/>
        <v/>
      </c>
      <c r="C7" s="64" t="str">
        <f t="shared" si="1"/>
        <v/>
      </c>
      <c r="D7" s="64">
        <v>6</v>
      </c>
      <c r="E7" s="64" t="str">
        <f>IF(K7="","",'tmp２'!B$3)</f>
        <v/>
      </c>
      <c r="F7" s="64" t="str">
        <f>IF(K7="","",F6)</f>
        <v/>
      </c>
      <c r="J7" s="64">
        <v>6</v>
      </c>
      <c r="K7" s="64" t="str">
        <f>男子リレー入力!G9</f>
        <v/>
      </c>
      <c r="L7" s="64">
        <f>男子リレー入力!H9</f>
        <v>0</v>
      </c>
      <c r="M7" s="64" t="str">
        <f>IF(K7="","",男子リレー入力!A9)</f>
        <v/>
      </c>
      <c r="N7" s="64" t="str">
        <f>IF(K7="","",N6)</f>
        <v/>
      </c>
      <c r="O7" s="64">
        <v>0</v>
      </c>
      <c r="P7" s="64">
        <f t="shared" si="2"/>
        <v>0</v>
      </c>
      <c r="Q7" s="64" t="str">
        <f>IF(K7="","",男子リレー入力!AH9)</f>
        <v/>
      </c>
      <c r="R7" s="64" t="str">
        <f>IF(K7="","",'競技設定（大会別）'!A$1)</f>
        <v/>
      </c>
      <c r="S7" s="64" t="str">
        <f t="shared" si="3"/>
        <v/>
      </c>
    </row>
    <row r="8" spans="1:19">
      <c r="A8" s="64">
        <v>7</v>
      </c>
      <c r="B8" s="64" t="str">
        <f t="shared" si="0"/>
        <v/>
      </c>
      <c r="C8" s="64" t="str">
        <f t="shared" si="1"/>
        <v/>
      </c>
      <c r="D8" s="64">
        <v>1</v>
      </c>
      <c r="E8" s="64" t="str">
        <f>IF(K8="","",'tmp２'!B$3)</f>
        <v/>
      </c>
      <c r="F8" s="64" t="str">
        <f>IF(K8="","",男子リレー入力!E10)</f>
        <v/>
      </c>
      <c r="J8" s="64">
        <v>1</v>
      </c>
      <c r="K8" s="64" t="str">
        <f>男子リレー入力!G10</f>
        <v/>
      </c>
      <c r="L8" s="64">
        <f>男子リレー入力!H10</f>
        <v>0</v>
      </c>
      <c r="M8" s="64" t="str">
        <f>IF(K8="","",男子リレー入力!A10)</f>
        <v/>
      </c>
      <c r="N8" s="64" t="str">
        <f>IF(K8="","",男子リレー入力!AF10)</f>
        <v/>
      </c>
      <c r="O8" s="64">
        <v>0</v>
      </c>
      <c r="P8" s="64">
        <f t="shared" si="2"/>
        <v>0</v>
      </c>
      <c r="Q8" s="64" t="str">
        <f>IF(K8="","",男子リレー入力!AH10)</f>
        <v/>
      </c>
      <c r="R8" s="64" t="str">
        <f>IF(K8="","",'競技設定（大会別）'!A$1)</f>
        <v/>
      </c>
      <c r="S8" s="64" t="str">
        <f t="shared" si="3"/>
        <v/>
      </c>
    </row>
    <row r="9" spans="1:19">
      <c r="A9" s="64">
        <v>8</v>
      </c>
      <c r="B9" s="64" t="str">
        <f t="shared" si="0"/>
        <v/>
      </c>
      <c r="C9" s="64" t="str">
        <f t="shared" si="1"/>
        <v/>
      </c>
      <c r="D9" s="64">
        <v>2</v>
      </c>
      <c r="E9" s="64" t="str">
        <f>IF(K9="","",'tmp２'!B$3)</f>
        <v/>
      </c>
      <c r="F9" s="64" t="str">
        <f>IF(K9="","",F8)</f>
        <v/>
      </c>
      <c r="J9" s="64">
        <v>2</v>
      </c>
      <c r="K9" s="64" t="str">
        <f>男子リレー入力!G11</f>
        <v/>
      </c>
      <c r="L9" s="64">
        <f>男子リレー入力!H11</f>
        <v>0</v>
      </c>
      <c r="M9" s="64" t="str">
        <f>IF(K9="","",男子リレー入力!A11)</f>
        <v/>
      </c>
      <c r="N9" s="64" t="str">
        <f>IF(K9="","",N8)</f>
        <v/>
      </c>
      <c r="O9" s="64">
        <v>0</v>
      </c>
      <c r="P9" s="64">
        <f t="shared" si="2"/>
        <v>0</v>
      </c>
      <c r="Q9" s="64" t="str">
        <f>IF(K9="","",男子リレー入力!AH11)</f>
        <v/>
      </c>
      <c r="R9" s="64" t="str">
        <f>IF(K9="","",'競技設定（大会別）'!A$1)</f>
        <v/>
      </c>
      <c r="S9" s="64" t="str">
        <f t="shared" si="3"/>
        <v/>
      </c>
    </row>
    <row r="10" spans="1:19">
      <c r="A10" s="64">
        <v>9</v>
      </c>
      <c r="B10" s="64" t="str">
        <f t="shared" si="0"/>
        <v/>
      </c>
      <c r="C10" s="64" t="str">
        <f t="shared" si="1"/>
        <v/>
      </c>
      <c r="D10" s="64">
        <v>3</v>
      </c>
      <c r="E10" s="64" t="str">
        <f>IF(K10="","",'tmp２'!B$3)</f>
        <v/>
      </c>
      <c r="F10" s="64" t="str">
        <f>IF(K10="","",F9)</f>
        <v/>
      </c>
      <c r="J10" s="64">
        <v>3</v>
      </c>
      <c r="K10" s="64" t="str">
        <f>男子リレー入力!G12</f>
        <v/>
      </c>
      <c r="L10" s="64">
        <f>男子リレー入力!H12</f>
        <v>0</v>
      </c>
      <c r="M10" s="64" t="str">
        <f>IF(K10="","",男子リレー入力!A12)</f>
        <v/>
      </c>
      <c r="N10" s="64" t="str">
        <f>IF(K10="","",N9)</f>
        <v/>
      </c>
      <c r="O10" s="64">
        <v>0</v>
      </c>
      <c r="P10" s="64">
        <f t="shared" si="2"/>
        <v>0</v>
      </c>
      <c r="Q10" s="64" t="str">
        <f>IF(K10="","",男子リレー入力!AH12)</f>
        <v/>
      </c>
      <c r="R10" s="64" t="str">
        <f>IF(K10="","",'競技設定（大会別）'!A$1)</f>
        <v/>
      </c>
      <c r="S10" s="64" t="str">
        <f t="shared" si="3"/>
        <v/>
      </c>
    </row>
    <row r="11" spans="1:19">
      <c r="A11" s="64">
        <v>10</v>
      </c>
      <c r="B11" s="64" t="str">
        <f t="shared" si="0"/>
        <v/>
      </c>
      <c r="C11" s="64" t="str">
        <f t="shared" si="1"/>
        <v/>
      </c>
      <c r="D11" s="64">
        <v>4</v>
      </c>
      <c r="E11" s="64" t="str">
        <f>IF(K11="","",'tmp２'!B$3)</f>
        <v/>
      </c>
      <c r="F11" s="64" t="str">
        <f>IF(K11="","",F10)</f>
        <v/>
      </c>
      <c r="J11" s="64">
        <v>4</v>
      </c>
      <c r="K11" s="64" t="str">
        <f>男子リレー入力!G13</f>
        <v/>
      </c>
      <c r="L11" s="64">
        <f>男子リレー入力!H13</f>
        <v>0</v>
      </c>
      <c r="M11" s="64" t="str">
        <f>IF(K11="","",男子リレー入力!A13)</f>
        <v/>
      </c>
      <c r="N11" s="64" t="str">
        <f>IF(K11="","",N10)</f>
        <v/>
      </c>
      <c r="O11" s="64">
        <v>0</v>
      </c>
      <c r="P11" s="64">
        <f t="shared" si="2"/>
        <v>0</v>
      </c>
      <c r="Q11" s="64" t="str">
        <f>IF(K11="","",男子リレー入力!AH13)</f>
        <v/>
      </c>
      <c r="R11" s="64" t="str">
        <f>IF(K11="","",'競技設定（大会別）'!A$1)</f>
        <v/>
      </c>
      <c r="S11" s="64" t="str">
        <f t="shared" si="3"/>
        <v/>
      </c>
    </row>
    <row r="12" spans="1:19">
      <c r="A12" s="64">
        <v>11</v>
      </c>
      <c r="B12" s="64" t="str">
        <f t="shared" si="0"/>
        <v/>
      </c>
      <c r="C12" s="64" t="str">
        <f t="shared" si="1"/>
        <v/>
      </c>
      <c r="D12" s="64">
        <v>5</v>
      </c>
      <c r="E12" s="64" t="str">
        <f>IF(K12="","",'tmp２'!B$3)</f>
        <v/>
      </c>
      <c r="F12" s="64" t="str">
        <f>IF(K12="","",F11)</f>
        <v/>
      </c>
      <c r="J12" s="64">
        <v>5</v>
      </c>
      <c r="K12" s="64" t="str">
        <f>男子リレー入力!G14</f>
        <v/>
      </c>
      <c r="L12" s="64">
        <f>男子リレー入力!H14</f>
        <v>0</v>
      </c>
      <c r="M12" s="64" t="str">
        <f>IF(K12="","",男子リレー入力!A14)</f>
        <v/>
      </c>
      <c r="N12" s="64" t="str">
        <f>IF(K12="","",N11)</f>
        <v/>
      </c>
      <c r="O12" s="64">
        <v>0</v>
      </c>
      <c r="P12" s="64">
        <f t="shared" si="2"/>
        <v>0</v>
      </c>
      <c r="Q12" s="64" t="str">
        <f>IF(K12="","",男子リレー入力!AH14)</f>
        <v/>
      </c>
      <c r="R12" s="64" t="str">
        <f>IF(K12="","",'競技設定（大会別）'!A$1)</f>
        <v/>
      </c>
      <c r="S12" s="64" t="str">
        <f t="shared" si="3"/>
        <v/>
      </c>
    </row>
    <row r="13" spans="1:19">
      <c r="A13" s="64">
        <v>12</v>
      </c>
      <c r="B13" s="64" t="str">
        <f t="shared" si="0"/>
        <v/>
      </c>
      <c r="C13" s="64" t="str">
        <f t="shared" si="1"/>
        <v/>
      </c>
      <c r="D13" s="64">
        <v>6</v>
      </c>
      <c r="E13" s="64" t="str">
        <f>IF(K13="","",'tmp２'!B$3)</f>
        <v/>
      </c>
      <c r="F13" s="64" t="str">
        <f>IF(K13="","",F12)</f>
        <v/>
      </c>
      <c r="J13" s="64">
        <v>6</v>
      </c>
      <c r="K13" s="64" t="str">
        <f>男子リレー入力!G15</f>
        <v/>
      </c>
      <c r="L13" s="64">
        <f>男子リレー入力!H15</f>
        <v>0</v>
      </c>
      <c r="M13" s="64" t="str">
        <f>IF(K13="","",男子リレー入力!A15)</f>
        <v/>
      </c>
      <c r="N13" s="64" t="str">
        <f>IF(K13="","",N12)</f>
        <v/>
      </c>
      <c r="O13" s="64">
        <v>0</v>
      </c>
      <c r="P13" s="64">
        <f t="shared" si="2"/>
        <v>0</v>
      </c>
      <c r="Q13" s="64" t="str">
        <f>IF(K13="","",男子リレー入力!AH15)</f>
        <v/>
      </c>
      <c r="R13" s="64" t="str">
        <f>IF(K13="","",'競技設定（大会別）'!A$1)</f>
        <v/>
      </c>
      <c r="S13" s="64" t="str">
        <f t="shared" si="3"/>
        <v/>
      </c>
    </row>
    <row r="14" spans="1:19">
      <c r="A14" s="64">
        <v>13</v>
      </c>
      <c r="B14" s="64" t="str">
        <f t="shared" si="0"/>
        <v/>
      </c>
      <c r="C14" s="64" t="str">
        <f t="shared" si="1"/>
        <v/>
      </c>
      <c r="D14" s="64">
        <v>1</v>
      </c>
      <c r="E14" s="64" t="str">
        <f>IF(K14="","",'tmp２'!B$3)</f>
        <v/>
      </c>
      <c r="F14" s="64" t="str">
        <f>IF(K14="","",男子リレー入力!E16)</f>
        <v/>
      </c>
      <c r="J14" s="64">
        <v>1</v>
      </c>
      <c r="K14" s="64" t="str">
        <f>男子リレー入力!G16</f>
        <v/>
      </c>
      <c r="L14" s="64">
        <f>男子リレー入力!H16</f>
        <v>0</v>
      </c>
      <c r="M14" s="64" t="str">
        <f>IF(K14="","",男子リレー入力!A16)</f>
        <v/>
      </c>
      <c r="N14" s="64" t="str">
        <f>IF(K14="","",男子リレー入力!AF16)</f>
        <v/>
      </c>
      <c r="O14" s="64">
        <v>0</v>
      </c>
      <c r="P14" s="64">
        <f t="shared" si="2"/>
        <v>0</v>
      </c>
      <c r="Q14" s="64" t="str">
        <f>IF(K14="","",男子リレー入力!AH16)</f>
        <v/>
      </c>
      <c r="R14" s="64" t="str">
        <f>IF(K14="","",'競技設定（大会別）'!A$1)</f>
        <v/>
      </c>
      <c r="S14" s="64" t="str">
        <f t="shared" si="3"/>
        <v/>
      </c>
    </row>
    <row r="15" spans="1:19">
      <c r="A15" s="64">
        <v>14</v>
      </c>
      <c r="B15" s="64" t="str">
        <f t="shared" si="0"/>
        <v/>
      </c>
      <c r="C15" s="64" t="str">
        <f t="shared" si="1"/>
        <v/>
      </c>
      <c r="D15" s="64">
        <v>2</v>
      </c>
      <c r="E15" s="64" t="str">
        <f>IF(K15="","",'tmp２'!B$3)</f>
        <v/>
      </c>
      <c r="F15" s="64" t="str">
        <f>IF(K15="","",F14)</f>
        <v/>
      </c>
      <c r="J15" s="64">
        <v>2</v>
      </c>
      <c r="K15" s="64" t="str">
        <f>男子リレー入力!G17</f>
        <v/>
      </c>
      <c r="L15" s="64">
        <f>男子リレー入力!H17</f>
        <v>0</v>
      </c>
      <c r="M15" s="64" t="str">
        <f>IF(K15="","",男子リレー入力!A17)</f>
        <v/>
      </c>
      <c r="N15" s="64" t="str">
        <f>IF(K15="","",N14)</f>
        <v/>
      </c>
      <c r="O15" s="64">
        <v>0</v>
      </c>
      <c r="P15" s="64">
        <f t="shared" si="2"/>
        <v>0</v>
      </c>
      <c r="Q15" s="64" t="str">
        <f>IF(K15="","",男子リレー入力!AH17)</f>
        <v/>
      </c>
      <c r="R15" s="64" t="str">
        <f>IF(K15="","",'競技設定（大会別）'!A$1)</f>
        <v/>
      </c>
      <c r="S15" s="64" t="str">
        <f t="shared" si="3"/>
        <v/>
      </c>
    </row>
    <row r="16" spans="1:19">
      <c r="A16" s="64">
        <v>15</v>
      </c>
      <c r="B16" s="64" t="str">
        <f t="shared" si="0"/>
        <v/>
      </c>
      <c r="C16" s="64" t="str">
        <f t="shared" si="1"/>
        <v/>
      </c>
      <c r="D16" s="64">
        <v>3</v>
      </c>
      <c r="E16" s="64" t="str">
        <f>IF(K16="","",'tmp２'!B$3)</f>
        <v/>
      </c>
      <c r="F16" s="64" t="str">
        <f>IF(K16="","",F15)</f>
        <v/>
      </c>
      <c r="J16" s="64">
        <v>3</v>
      </c>
      <c r="K16" s="64" t="str">
        <f>男子リレー入力!G18</f>
        <v/>
      </c>
      <c r="L16" s="64">
        <f>男子リレー入力!H18</f>
        <v>0</v>
      </c>
      <c r="M16" s="64" t="str">
        <f>IF(K16="","",男子リレー入力!A18)</f>
        <v/>
      </c>
      <c r="N16" s="64" t="str">
        <f>IF(K16="","",N15)</f>
        <v/>
      </c>
      <c r="O16" s="64">
        <v>0</v>
      </c>
      <c r="P16" s="64">
        <f t="shared" si="2"/>
        <v>0</v>
      </c>
      <c r="Q16" s="64" t="str">
        <f>IF(K16="","",男子リレー入力!AH18)</f>
        <v/>
      </c>
      <c r="R16" s="64" t="str">
        <f>IF(K16="","",'競技設定（大会別）'!A$1)</f>
        <v/>
      </c>
      <c r="S16" s="64" t="str">
        <f t="shared" si="3"/>
        <v/>
      </c>
    </row>
    <row r="17" spans="1:19">
      <c r="A17" s="64">
        <v>16</v>
      </c>
      <c r="B17" s="64" t="str">
        <f t="shared" si="0"/>
        <v/>
      </c>
      <c r="C17" s="64" t="str">
        <f t="shared" si="1"/>
        <v/>
      </c>
      <c r="D17" s="64">
        <v>4</v>
      </c>
      <c r="E17" s="64" t="str">
        <f>IF(K17="","",'tmp２'!B$3)</f>
        <v/>
      </c>
      <c r="F17" s="64" t="str">
        <f>IF(K17="","",F16)</f>
        <v/>
      </c>
      <c r="J17" s="64">
        <v>4</v>
      </c>
      <c r="K17" s="64" t="str">
        <f>男子リレー入力!G19</f>
        <v/>
      </c>
      <c r="L17" s="64">
        <f>男子リレー入力!H19</f>
        <v>0</v>
      </c>
      <c r="M17" s="64" t="str">
        <f>IF(K17="","",男子リレー入力!A19)</f>
        <v/>
      </c>
      <c r="N17" s="64" t="str">
        <f>IF(K17="","",N16)</f>
        <v/>
      </c>
      <c r="O17" s="64">
        <v>0</v>
      </c>
      <c r="P17" s="64">
        <f t="shared" si="2"/>
        <v>0</v>
      </c>
      <c r="Q17" s="64" t="str">
        <f>IF(K17="","",男子リレー入力!AH19)</f>
        <v/>
      </c>
      <c r="R17" s="64" t="str">
        <f>IF(K17="","",'競技設定（大会別）'!A$1)</f>
        <v/>
      </c>
      <c r="S17" s="64" t="str">
        <f t="shared" si="3"/>
        <v/>
      </c>
    </row>
    <row r="18" spans="1:19">
      <c r="A18" s="64">
        <v>17</v>
      </c>
      <c r="B18" s="64" t="str">
        <f t="shared" si="0"/>
        <v/>
      </c>
      <c r="C18" s="64" t="str">
        <f t="shared" si="1"/>
        <v/>
      </c>
      <c r="D18" s="64">
        <v>5</v>
      </c>
      <c r="E18" s="64" t="str">
        <f>IF(K18="","",'tmp２'!B$3)</f>
        <v/>
      </c>
      <c r="F18" s="64" t="str">
        <f>IF(K18="","",F17)</f>
        <v/>
      </c>
      <c r="J18" s="64">
        <v>5</v>
      </c>
      <c r="K18" s="64" t="str">
        <f>男子リレー入力!G20</f>
        <v/>
      </c>
      <c r="L18" s="64">
        <f>男子リレー入力!H20</f>
        <v>0</v>
      </c>
      <c r="M18" s="64" t="str">
        <f>IF(K18="","",男子リレー入力!A20)</f>
        <v/>
      </c>
      <c r="N18" s="64" t="str">
        <f>IF(K18="","",N17)</f>
        <v/>
      </c>
      <c r="O18" s="64">
        <v>0</v>
      </c>
      <c r="P18" s="64">
        <f t="shared" si="2"/>
        <v>0</v>
      </c>
      <c r="Q18" s="64" t="str">
        <f>IF(K18="","",男子リレー入力!AH20)</f>
        <v/>
      </c>
      <c r="R18" s="64" t="str">
        <f>IF(K18="","",'競技設定（大会別）'!A$1)</f>
        <v/>
      </c>
      <c r="S18" s="64" t="str">
        <f t="shared" si="3"/>
        <v/>
      </c>
    </row>
    <row r="19" spans="1:19">
      <c r="A19" s="64">
        <v>18</v>
      </c>
      <c r="B19" s="64" t="str">
        <f t="shared" si="0"/>
        <v/>
      </c>
      <c r="C19" s="64" t="str">
        <f t="shared" si="1"/>
        <v/>
      </c>
      <c r="D19" s="64">
        <v>6</v>
      </c>
      <c r="E19" s="64" t="str">
        <f>IF(K19="","",'tmp２'!B$3)</f>
        <v/>
      </c>
      <c r="F19" s="64" t="str">
        <f>IF(K19="","",F18)</f>
        <v/>
      </c>
      <c r="J19" s="64">
        <v>6</v>
      </c>
      <c r="K19" s="64" t="str">
        <f>男子リレー入力!G21</f>
        <v/>
      </c>
      <c r="L19" s="64">
        <f>男子リレー入力!H21</f>
        <v>0</v>
      </c>
      <c r="M19" s="64" t="str">
        <f>IF(K19="","",男子リレー入力!A21)</f>
        <v/>
      </c>
      <c r="N19" s="64" t="str">
        <f>IF(K19="","",N18)</f>
        <v/>
      </c>
      <c r="O19" s="64">
        <v>0</v>
      </c>
      <c r="P19" s="64">
        <f t="shared" si="2"/>
        <v>0</v>
      </c>
      <c r="Q19" s="64" t="str">
        <f>IF(K19="","",男子リレー入力!AH21)</f>
        <v/>
      </c>
      <c r="R19" s="64" t="str">
        <f>IF(K19="","",'競技設定（大会別）'!A$1)</f>
        <v/>
      </c>
      <c r="S19" s="64" t="str">
        <f t="shared" si="3"/>
        <v/>
      </c>
    </row>
    <row r="20" spans="1:19">
      <c r="A20" s="64">
        <v>19</v>
      </c>
      <c r="B20" s="64" t="str">
        <f t="shared" si="0"/>
        <v/>
      </c>
      <c r="C20" s="64" t="str">
        <f t="shared" si="1"/>
        <v/>
      </c>
      <c r="D20" s="64">
        <v>1</v>
      </c>
      <c r="E20" s="64" t="str">
        <f>IF(K20="","",'tmp２'!B$3)</f>
        <v/>
      </c>
      <c r="F20" s="64" t="str">
        <f>IF(K20="","",男子リレー入力!E22)</f>
        <v/>
      </c>
      <c r="J20" s="64">
        <v>1</v>
      </c>
      <c r="K20" s="64" t="str">
        <f>男子リレー入力!G22</f>
        <v/>
      </c>
      <c r="L20" s="64">
        <f>男子リレー入力!H22</f>
        <v>0</v>
      </c>
      <c r="M20" s="64" t="str">
        <f>IF(K20="","",男子リレー入力!A22)</f>
        <v/>
      </c>
      <c r="N20" s="64" t="str">
        <f>IF(K20="","",男子リレー入力!AF22)</f>
        <v/>
      </c>
      <c r="O20" s="64">
        <v>0</v>
      </c>
      <c r="P20" s="64">
        <f t="shared" si="2"/>
        <v>0</v>
      </c>
      <c r="Q20" s="64" t="str">
        <f>IF(K20="","",男子リレー入力!AH22)</f>
        <v/>
      </c>
      <c r="R20" s="64" t="str">
        <f>IF(K20="","",'競技設定（大会別）'!A$1)</f>
        <v/>
      </c>
      <c r="S20" s="64" t="str">
        <f t="shared" si="3"/>
        <v/>
      </c>
    </row>
    <row r="21" spans="1:19">
      <c r="A21" s="64">
        <v>20</v>
      </c>
      <c r="B21" s="64" t="str">
        <f t="shared" si="0"/>
        <v/>
      </c>
      <c r="C21" s="64" t="str">
        <f t="shared" si="1"/>
        <v/>
      </c>
      <c r="D21" s="64">
        <v>2</v>
      </c>
      <c r="E21" s="64" t="str">
        <f>IF(K21="","",'tmp２'!B$3)</f>
        <v/>
      </c>
      <c r="F21" s="64" t="str">
        <f>IF(K21="","",F20)</f>
        <v/>
      </c>
      <c r="J21" s="64">
        <v>2</v>
      </c>
      <c r="K21" s="64" t="str">
        <f>男子リレー入力!G23</f>
        <v/>
      </c>
      <c r="L21" s="64">
        <f>男子リレー入力!H23</f>
        <v>0</v>
      </c>
      <c r="M21" s="64" t="str">
        <f>IF(K21="","",男子リレー入力!A23)</f>
        <v/>
      </c>
      <c r="N21" s="64" t="str">
        <f>IF(K21="","",N20)</f>
        <v/>
      </c>
      <c r="O21" s="64">
        <v>0</v>
      </c>
      <c r="P21" s="64">
        <f t="shared" si="2"/>
        <v>0</v>
      </c>
      <c r="Q21" s="64" t="str">
        <f>IF(K21="","",男子リレー入力!AH23)</f>
        <v/>
      </c>
      <c r="R21" s="64" t="str">
        <f>IF(K21="","",'競技設定（大会別）'!A$1)</f>
        <v/>
      </c>
      <c r="S21" s="64" t="str">
        <f t="shared" si="3"/>
        <v/>
      </c>
    </row>
    <row r="22" spans="1:19">
      <c r="A22" s="64">
        <v>21</v>
      </c>
      <c r="B22" s="64" t="str">
        <f t="shared" si="0"/>
        <v/>
      </c>
      <c r="C22" s="64" t="str">
        <f t="shared" si="1"/>
        <v/>
      </c>
      <c r="D22" s="64">
        <v>3</v>
      </c>
      <c r="E22" s="64" t="str">
        <f>IF(K22="","",'tmp２'!B$3)</f>
        <v/>
      </c>
      <c r="F22" s="64" t="str">
        <f>IF(K22="","",F21)</f>
        <v/>
      </c>
      <c r="J22" s="64">
        <v>3</v>
      </c>
      <c r="K22" s="64" t="str">
        <f>男子リレー入力!G24</f>
        <v/>
      </c>
      <c r="L22" s="64">
        <f>男子リレー入力!H24</f>
        <v>0</v>
      </c>
      <c r="M22" s="64" t="str">
        <f>IF(K22="","",男子リレー入力!A24)</f>
        <v/>
      </c>
      <c r="N22" s="64" t="str">
        <f>IF(K22="","",N21)</f>
        <v/>
      </c>
      <c r="O22" s="64">
        <v>0</v>
      </c>
      <c r="P22" s="64">
        <f t="shared" si="2"/>
        <v>0</v>
      </c>
      <c r="Q22" s="64" t="str">
        <f>IF(K22="","",男子リレー入力!AH24)</f>
        <v/>
      </c>
      <c r="R22" s="64" t="str">
        <f>IF(K22="","",'競技設定（大会別）'!A$1)</f>
        <v/>
      </c>
      <c r="S22" s="64" t="str">
        <f t="shared" si="3"/>
        <v/>
      </c>
    </row>
    <row r="23" spans="1:19">
      <c r="A23" s="64">
        <v>22</v>
      </c>
      <c r="B23" s="64" t="str">
        <f t="shared" si="0"/>
        <v/>
      </c>
      <c r="C23" s="64" t="str">
        <f t="shared" si="1"/>
        <v/>
      </c>
      <c r="D23" s="64">
        <v>4</v>
      </c>
      <c r="E23" s="64" t="str">
        <f>IF(K23="","",'tmp２'!B$3)</f>
        <v/>
      </c>
      <c r="F23" s="64" t="str">
        <f>IF(K23="","",F22)</f>
        <v/>
      </c>
      <c r="J23" s="64">
        <v>4</v>
      </c>
      <c r="K23" s="64" t="str">
        <f>男子リレー入力!G25</f>
        <v/>
      </c>
      <c r="L23" s="64">
        <f>男子リレー入力!H25</f>
        <v>0</v>
      </c>
      <c r="M23" s="64" t="str">
        <f>IF(K23="","",男子リレー入力!A25)</f>
        <v/>
      </c>
      <c r="N23" s="64" t="str">
        <f>IF(K23="","",N22)</f>
        <v/>
      </c>
      <c r="O23" s="64">
        <v>0</v>
      </c>
      <c r="P23" s="64">
        <f t="shared" si="2"/>
        <v>0</v>
      </c>
      <c r="Q23" s="64" t="str">
        <f>IF(K23="","",男子リレー入力!AH25)</f>
        <v/>
      </c>
      <c r="R23" s="64" t="str">
        <f>IF(K23="","",'競技設定（大会別）'!A$1)</f>
        <v/>
      </c>
      <c r="S23" s="64" t="str">
        <f t="shared" si="3"/>
        <v/>
      </c>
    </row>
    <row r="24" spans="1:19">
      <c r="A24" s="64">
        <v>23</v>
      </c>
      <c r="B24" s="64" t="str">
        <f t="shared" si="0"/>
        <v/>
      </c>
      <c r="C24" s="64" t="str">
        <f t="shared" si="1"/>
        <v/>
      </c>
      <c r="D24" s="64">
        <v>5</v>
      </c>
      <c r="E24" s="64" t="str">
        <f>IF(K24="","",'tmp２'!B$3)</f>
        <v/>
      </c>
      <c r="F24" s="64" t="str">
        <f>IF(K24="","",F23)</f>
        <v/>
      </c>
      <c r="J24" s="64">
        <v>5</v>
      </c>
      <c r="K24" s="64" t="str">
        <f>男子リレー入力!G26</f>
        <v/>
      </c>
      <c r="L24" s="64">
        <f>男子リレー入力!H26</f>
        <v>0</v>
      </c>
      <c r="M24" s="64" t="str">
        <f>IF(K24="","",男子リレー入力!A26)</f>
        <v/>
      </c>
      <c r="N24" s="64" t="str">
        <f>IF(K24="","",N23)</f>
        <v/>
      </c>
      <c r="O24" s="64">
        <v>0</v>
      </c>
      <c r="P24" s="64">
        <f t="shared" si="2"/>
        <v>0</v>
      </c>
      <c r="Q24" s="64" t="str">
        <f>IF(K24="","",男子リレー入力!AH26)</f>
        <v/>
      </c>
      <c r="R24" s="64" t="str">
        <f>IF(K24="","",'競技設定（大会別）'!A$1)</f>
        <v/>
      </c>
      <c r="S24" s="64" t="str">
        <f t="shared" si="3"/>
        <v/>
      </c>
    </row>
    <row r="25" spans="1:19">
      <c r="A25" s="64">
        <v>24</v>
      </c>
      <c r="B25" s="64" t="str">
        <f t="shared" si="0"/>
        <v/>
      </c>
      <c r="C25" s="64" t="str">
        <f t="shared" si="1"/>
        <v/>
      </c>
      <c r="D25" s="64">
        <v>6</v>
      </c>
      <c r="E25" s="64" t="str">
        <f>IF(K25="","",'tmp２'!B$3)</f>
        <v/>
      </c>
      <c r="F25" s="64" t="str">
        <f>IF(K25="","",F24)</f>
        <v/>
      </c>
      <c r="J25" s="64">
        <v>6</v>
      </c>
      <c r="K25" s="64" t="str">
        <f>男子リレー入力!G27</f>
        <v/>
      </c>
      <c r="L25" s="64">
        <f>男子リレー入力!H27</f>
        <v>0</v>
      </c>
      <c r="M25" s="64" t="str">
        <f>IF(K25="","",男子リレー入力!A27)</f>
        <v/>
      </c>
      <c r="N25" s="64" t="str">
        <f>IF(K25="","",N24)</f>
        <v/>
      </c>
      <c r="O25" s="64">
        <v>0</v>
      </c>
      <c r="P25" s="64">
        <f t="shared" si="2"/>
        <v>0</v>
      </c>
      <c r="Q25" s="64" t="str">
        <f>IF(K25="","",男子リレー入力!AH27)</f>
        <v/>
      </c>
      <c r="R25" s="64" t="str">
        <f>IF(K25="","",'競技設定（大会別）'!A$1)</f>
        <v/>
      </c>
      <c r="S25" s="64" t="str">
        <f t="shared" si="3"/>
        <v/>
      </c>
    </row>
    <row r="26" spans="1:19">
      <c r="A26" s="64">
        <v>25</v>
      </c>
      <c r="B26" s="64" t="str">
        <f t="shared" si="0"/>
        <v/>
      </c>
      <c r="C26" s="64" t="str">
        <f t="shared" si="1"/>
        <v/>
      </c>
      <c r="D26" s="64">
        <v>1</v>
      </c>
      <c r="E26" s="64" t="str">
        <f>IF(K26="","",'tmp２'!B$3)</f>
        <v/>
      </c>
      <c r="F26" s="64" t="str">
        <f>IF(K26="","",男子リレー入力!E28)</f>
        <v/>
      </c>
      <c r="J26" s="64">
        <v>1</v>
      </c>
      <c r="K26" s="64" t="str">
        <f>男子リレー入力!G28</f>
        <v/>
      </c>
      <c r="L26" s="64">
        <f>男子リレー入力!H28</f>
        <v>0</v>
      </c>
      <c r="M26" s="64" t="str">
        <f>IF(K26="","",男子リレー入力!A28)</f>
        <v/>
      </c>
      <c r="N26" s="64" t="str">
        <f>IF(K26="","",男子リレー入力!AF28)</f>
        <v/>
      </c>
      <c r="O26" s="64">
        <v>0</v>
      </c>
      <c r="P26" s="64">
        <f t="shared" si="2"/>
        <v>0</v>
      </c>
      <c r="Q26" s="64" t="str">
        <f>IF(K26="","",男子リレー入力!AH28)</f>
        <v/>
      </c>
      <c r="R26" s="64" t="str">
        <f>IF(K26="","",'競技設定（大会別）'!A$1)</f>
        <v/>
      </c>
      <c r="S26" s="64" t="str">
        <f t="shared" si="3"/>
        <v/>
      </c>
    </row>
    <row r="27" spans="1:19">
      <c r="A27" s="64">
        <v>26</v>
      </c>
      <c r="B27" s="64" t="str">
        <f t="shared" si="0"/>
        <v/>
      </c>
      <c r="C27" s="64" t="str">
        <f t="shared" si="1"/>
        <v/>
      </c>
      <c r="D27" s="64">
        <v>2</v>
      </c>
      <c r="E27" s="64" t="str">
        <f>IF(K27="","",'tmp２'!B$3)</f>
        <v/>
      </c>
      <c r="F27" s="64" t="str">
        <f>IF(K27="","",F26)</f>
        <v/>
      </c>
      <c r="J27" s="64">
        <v>2</v>
      </c>
      <c r="K27" s="64" t="str">
        <f>男子リレー入力!G29</f>
        <v/>
      </c>
      <c r="L27" s="64">
        <f>男子リレー入力!H29</f>
        <v>0</v>
      </c>
      <c r="M27" s="64" t="str">
        <f>IF(K27="","",男子リレー入力!A29)</f>
        <v/>
      </c>
      <c r="N27" s="64" t="str">
        <f>IF(K27="","",N26)</f>
        <v/>
      </c>
      <c r="O27" s="64">
        <v>0</v>
      </c>
      <c r="P27" s="64">
        <f t="shared" si="2"/>
        <v>0</v>
      </c>
      <c r="Q27" s="64" t="str">
        <f>IF(K27="","",男子リレー入力!AH29)</f>
        <v/>
      </c>
      <c r="R27" s="64" t="str">
        <f>IF(K27="","",'競技設定（大会別）'!A$1)</f>
        <v/>
      </c>
      <c r="S27" s="64" t="str">
        <f t="shared" si="3"/>
        <v/>
      </c>
    </row>
    <row r="28" spans="1:19">
      <c r="A28" s="64">
        <v>27</v>
      </c>
      <c r="B28" s="64" t="str">
        <f t="shared" si="0"/>
        <v/>
      </c>
      <c r="C28" s="64" t="str">
        <f t="shared" si="1"/>
        <v/>
      </c>
      <c r="D28" s="64">
        <v>3</v>
      </c>
      <c r="E28" s="64" t="str">
        <f>IF(K28="","",'tmp２'!B$3)</f>
        <v/>
      </c>
      <c r="F28" s="64" t="str">
        <f>IF(K28="","",F27)</f>
        <v/>
      </c>
      <c r="J28" s="64">
        <v>3</v>
      </c>
      <c r="K28" s="64" t="str">
        <f>男子リレー入力!G30</f>
        <v/>
      </c>
      <c r="L28" s="64">
        <f>男子リレー入力!H30</f>
        <v>0</v>
      </c>
      <c r="M28" s="64" t="str">
        <f>IF(K28="","",男子リレー入力!A30)</f>
        <v/>
      </c>
      <c r="N28" s="64" t="str">
        <f>IF(K28="","",N27)</f>
        <v/>
      </c>
      <c r="O28" s="64">
        <v>0</v>
      </c>
      <c r="P28" s="64">
        <f t="shared" si="2"/>
        <v>0</v>
      </c>
      <c r="Q28" s="64" t="str">
        <f>IF(K28="","",男子リレー入力!AH30)</f>
        <v/>
      </c>
      <c r="R28" s="64" t="str">
        <f>IF(K28="","",'競技設定（大会別）'!A$1)</f>
        <v/>
      </c>
      <c r="S28" s="64" t="str">
        <f t="shared" si="3"/>
        <v/>
      </c>
    </row>
    <row r="29" spans="1:19">
      <c r="A29" s="64">
        <v>28</v>
      </c>
      <c r="B29" s="64" t="str">
        <f t="shared" si="0"/>
        <v/>
      </c>
      <c r="C29" s="64" t="str">
        <f t="shared" si="1"/>
        <v/>
      </c>
      <c r="D29" s="64">
        <v>4</v>
      </c>
      <c r="E29" s="64" t="str">
        <f>IF(K29="","",'tmp２'!B$3)</f>
        <v/>
      </c>
      <c r="F29" s="64" t="str">
        <f>IF(K29="","",F28)</f>
        <v/>
      </c>
      <c r="J29" s="64">
        <v>4</v>
      </c>
      <c r="K29" s="64" t="str">
        <f>男子リレー入力!G31</f>
        <v/>
      </c>
      <c r="L29" s="64">
        <f>男子リレー入力!H31</f>
        <v>0</v>
      </c>
      <c r="M29" s="64" t="str">
        <f>IF(K29="","",男子リレー入力!A31)</f>
        <v/>
      </c>
      <c r="N29" s="64" t="str">
        <f>IF(K29="","",N28)</f>
        <v/>
      </c>
      <c r="O29" s="64">
        <v>0</v>
      </c>
      <c r="P29" s="64">
        <f t="shared" si="2"/>
        <v>0</v>
      </c>
      <c r="Q29" s="64" t="str">
        <f>IF(K29="","",男子リレー入力!AH31)</f>
        <v/>
      </c>
      <c r="R29" s="64" t="str">
        <f>IF(K29="","",'競技設定（大会別）'!A$1)</f>
        <v/>
      </c>
      <c r="S29" s="64" t="str">
        <f t="shared" si="3"/>
        <v/>
      </c>
    </row>
    <row r="30" spans="1:19">
      <c r="A30" s="64">
        <v>29</v>
      </c>
      <c r="B30" s="64" t="str">
        <f t="shared" si="0"/>
        <v/>
      </c>
      <c r="C30" s="64" t="str">
        <f t="shared" si="1"/>
        <v/>
      </c>
      <c r="D30" s="64">
        <v>5</v>
      </c>
      <c r="E30" s="64" t="str">
        <f>IF(K30="","",'tmp２'!B$3)</f>
        <v/>
      </c>
      <c r="F30" s="64" t="str">
        <f>IF(K30="","",F29)</f>
        <v/>
      </c>
      <c r="J30" s="64">
        <v>5</v>
      </c>
      <c r="K30" s="64" t="str">
        <f>男子リレー入力!G32</f>
        <v/>
      </c>
      <c r="L30" s="64">
        <f>男子リレー入力!H32</f>
        <v>0</v>
      </c>
      <c r="M30" s="64" t="str">
        <f>IF(K30="","",男子リレー入力!A32)</f>
        <v/>
      </c>
      <c r="N30" s="64" t="str">
        <f>IF(K30="","",N29)</f>
        <v/>
      </c>
      <c r="O30" s="64">
        <v>0</v>
      </c>
      <c r="P30" s="64">
        <f t="shared" si="2"/>
        <v>0</v>
      </c>
      <c r="Q30" s="64" t="str">
        <f>IF(K30="","",男子リレー入力!AH32)</f>
        <v/>
      </c>
      <c r="R30" s="64" t="str">
        <f>IF(K30="","",'競技設定（大会別）'!A$1)</f>
        <v/>
      </c>
      <c r="S30" s="64" t="str">
        <f t="shared" si="3"/>
        <v/>
      </c>
    </row>
    <row r="31" spans="1:19">
      <c r="A31" s="64">
        <v>30</v>
      </c>
      <c r="B31" s="64" t="str">
        <f t="shared" si="0"/>
        <v/>
      </c>
      <c r="C31" s="64" t="str">
        <f t="shared" si="1"/>
        <v/>
      </c>
      <c r="D31" s="64">
        <v>6</v>
      </c>
      <c r="E31" s="64" t="str">
        <f>IF(K31="","",'tmp２'!B$3)</f>
        <v/>
      </c>
      <c r="F31" s="64" t="str">
        <f>IF(K31="","",F30)</f>
        <v/>
      </c>
      <c r="J31" s="64">
        <v>6</v>
      </c>
      <c r="K31" s="64" t="str">
        <f>男子リレー入力!G33</f>
        <v/>
      </c>
      <c r="L31" s="64">
        <f>男子リレー入力!H33</f>
        <v>0</v>
      </c>
      <c r="M31" s="64" t="str">
        <f>IF(K31="","",男子リレー入力!A33)</f>
        <v/>
      </c>
      <c r="N31" s="64" t="str">
        <f>IF(K31="","",N30)</f>
        <v/>
      </c>
      <c r="O31" s="64">
        <v>0</v>
      </c>
      <c r="P31" s="64">
        <f t="shared" si="2"/>
        <v>0</v>
      </c>
      <c r="Q31" s="64" t="str">
        <f>IF(K31="","",男子リレー入力!AH33)</f>
        <v/>
      </c>
      <c r="R31" s="64" t="str">
        <f>IF(K31="","",'競技設定（大会別）'!A$1)</f>
        <v/>
      </c>
      <c r="S31" s="64" t="str">
        <f t="shared" si="3"/>
        <v/>
      </c>
    </row>
    <row r="32" spans="1:19">
      <c r="A32" s="64">
        <v>31</v>
      </c>
      <c r="B32" s="64" t="str">
        <f t="shared" si="0"/>
        <v/>
      </c>
      <c r="C32" s="64" t="str">
        <f t="shared" si="1"/>
        <v/>
      </c>
      <c r="D32" s="64">
        <v>1</v>
      </c>
      <c r="E32" s="64" t="str">
        <f>IF(K32="","",'tmp２'!B$3)</f>
        <v/>
      </c>
      <c r="F32" s="64" t="str">
        <f>IF(K32="","",男子リレー入力!E34)</f>
        <v/>
      </c>
      <c r="J32" s="64">
        <v>1</v>
      </c>
      <c r="K32" s="64" t="str">
        <f>男子リレー入力!G34</f>
        <v/>
      </c>
      <c r="L32" s="64">
        <f>男子リレー入力!H34</f>
        <v>0</v>
      </c>
      <c r="M32" s="64" t="str">
        <f>IF(K32="","",男子リレー入力!A34)</f>
        <v/>
      </c>
      <c r="N32" s="64" t="str">
        <f>IF(K32="","",男子リレー入力!AF34)</f>
        <v/>
      </c>
      <c r="O32" s="64">
        <v>0</v>
      </c>
      <c r="P32" s="64">
        <f t="shared" si="2"/>
        <v>0</v>
      </c>
      <c r="Q32" s="64" t="str">
        <f>IF(K32="","",男子リレー入力!AH34)</f>
        <v/>
      </c>
      <c r="R32" s="64" t="str">
        <f>IF(K32="","",'競技設定（大会別）'!A$1)</f>
        <v/>
      </c>
      <c r="S32" s="64" t="str">
        <f t="shared" si="3"/>
        <v/>
      </c>
    </row>
    <row r="33" spans="1:19">
      <c r="A33" s="64">
        <v>32</v>
      </c>
      <c r="B33" s="64" t="str">
        <f t="shared" si="0"/>
        <v/>
      </c>
      <c r="C33" s="64" t="str">
        <f t="shared" si="1"/>
        <v/>
      </c>
      <c r="D33" s="64">
        <v>2</v>
      </c>
      <c r="E33" s="64" t="str">
        <f>IF(K33="","",'tmp２'!B$3)</f>
        <v/>
      </c>
      <c r="F33" s="64" t="str">
        <f>IF(K33="","",F32)</f>
        <v/>
      </c>
      <c r="J33" s="64">
        <v>2</v>
      </c>
      <c r="K33" s="64" t="str">
        <f>男子リレー入力!G35</f>
        <v/>
      </c>
      <c r="L33" s="64">
        <f>男子リレー入力!H35</f>
        <v>0</v>
      </c>
      <c r="M33" s="64" t="str">
        <f>IF(K33="","",男子リレー入力!A35)</f>
        <v/>
      </c>
      <c r="N33" s="64" t="str">
        <f>IF(K33="","",N32)</f>
        <v/>
      </c>
      <c r="O33" s="64">
        <v>0</v>
      </c>
      <c r="P33" s="64">
        <f t="shared" si="2"/>
        <v>0</v>
      </c>
      <c r="Q33" s="64" t="str">
        <f>IF(K33="","",男子リレー入力!AH35)</f>
        <v/>
      </c>
      <c r="R33" s="64" t="str">
        <f>IF(K33="","",'競技設定（大会別）'!A$1)</f>
        <v/>
      </c>
      <c r="S33" s="64" t="str">
        <f t="shared" si="3"/>
        <v/>
      </c>
    </row>
    <row r="34" spans="1:19">
      <c r="A34" s="64">
        <v>33</v>
      </c>
      <c r="B34" s="64" t="str">
        <f t="shared" si="0"/>
        <v/>
      </c>
      <c r="C34" s="64" t="str">
        <f t="shared" si="1"/>
        <v/>
      </c>
      <c r="D34" s="64">
        <v>3</v>
      </c>
      <c r="E34" s="64" t="str">
        <f>IF(K34="","",'tmp２'!B$3)</f>
        <v/>
      </c>
      <c r="F34" s="64" t="str">
        <f>IF(K34="","",F33)</f>
        <v/>
      </c>
      <c r="J34" s="64">
        <v>3</v>
      </c>
      <c r="K34" s="64" t="str">
        <f>男子リレー入力!G36</f>
        <v/>
      </c>
      <c r="L34" s="64">
        <f>男子リレー入力!H36</f>
        <v>0</v>
      </c>
      <c r="M34" s="64" t="str">
        <f>IF(K34="","",男子リレー入力!A36)</f>
        <v/>
      </c>
      <c r="N34" s="64" t="str">
        <f>IF(K34="","",N33)</f>
        <v/>
      </c>
      <c r="O34" s="64">
        <v>0</v>
      </c>
      <c r="P34" s="64">
        <f t="shared" si="2"/>
        <v>0</v>
      </c>
      <c r="Q34" s="64" t="str">
        <f>IF(K34="","",男子リレー入力!AH36)</f>
        <v/>
      </c>
      <c r="R34" s="64" t="str">
        <f>IF(K34="","",'競技設定（大会別）'!A$1)</f>
        <v/>
      </c>
      <c r="S34" s="64" t="str">
        <f t="shared" si="3"/>
        <v/>
      </c>
    </row>
    <row r="35" spans="1:19">
      <c r="A35" s="64">
        <v>34</v>
      </c>
      <c r="B35" s="64" t="str">
        <f t="shared" si="0"/>
        <v/>
      </c>
      <c r="C35" s="64" t="str">
        <f t="shared" si="1"/>
        <v/>
      </c>
      <c r="D35" s="64">
        <v>4</v>
      </c>
      <c r="E35" s="64" t="str">
        <f>IF(K35="","",'tmp２'!B$3)</f>
        <v/>
      </c>
      <c r="F35" s="64" t="str">
        <f>IF(K35="","",F34)</f>
        <v/>
      </c>
      <c r="J35" s="64">
        <v>4</v>
      </c>
      <c r="K35" s="64" t="str">
        <f>男子リレー入力!G37</f>
        <v/>
      </c>
      <c r="L35" s="64">
        <f>男子リレー入力!H37</f>
        <v>0</v>
      </c>
      <c r="M35" s="64" t="str">
        <f>IF(K35="","",男子リレー入力!A37)</f>
        <v/>
      </c>
      <c r="N35" s="64" t="str">
        <f>IF(K35="","",N34)</f>
        <v/>
      </c>
      <c r="O35" s="64">
        <v>0</v>
      </c>
      <c r="P35" s="64">
        <f t="shared" si="2"/>
        <v>0</v>
      </c>
      <c r="Q35" s="64" t="str">
        <f>IF(K35="","",男子リレー入力!AH37)</f>
        <v/>
      </c>
      <c r="R35" s="64" t="str">
        <f>IF(K35="","",'競技設定（大会別）'!A$1)</f>
        <v/>
      </c>
      <c r="S35" s="64" t="str">
        <f t="shared" si="3"/>
        <v/>
      </c>
    </row>
    <row r="36" spans="1:19">
      <c r="A36" s="64">
        <v>35</v>
      </c>
      <c r="B36" s="64" t="str">
        <f t="shared" si="0"/>
        <v/>
      </c>
      <c r="C36" s="64" t="str">
        <f t="shared" si="1"/>
        <v/>
      </c>
      <c r="D36" s="64">
        <v>5</v>
      </c>
      <c r="E36" s="64" t="str">
        <f>IF(K36="","",'tmp２'!B$3)</f>
        <v/>
      </c>
      <c r="F36" s="64" t="str">
        <f>IF(K36="","",F35)</f>
        <v/>
      </c>
      <c r="J36" s="64">
        <v>5</v>
      </c>
      <c r="K36" s="64" t="str">
        <f>男子リレー入力!G38</f>
        <v/>
      </c>
      <c r="L36" s="64">
        <f>男子リレー入力!H38</f>
        <v>0</v>
      </c>
      <c r="M36" s="64" t="str">
        <f>IF(K36="","",男子リレー入力!A38)</f>
        <v/>
      </c>
      <c r="N36" s="64" t="str">
        <f>IF(K36="","",N35)</f>
        <v/>
      </c>
      <c r="O36" s="64">
        <v>0</v>
      </c>
      <c r="P36" s="64">
        <f t="shared" si="2"/>
        <v>0</v>
      </c>
      <c r="Q36" s="64" t="str">
        <f>IF(K36="","",男子リレー入力!AH38)</f>
        <v/>
      </c>
      <c r="R36" s="64" t="str">
        <f>IF(K36="","",'競技設定（大会別）'!A$1)</f>
        <v/>
      </c>
      <c r="S36" s="64" t="str">
        <f t="shared" si="3"/>
        <v/>
      </c>
    </row>
    <row r="37" spans="1:19">
      <c r="A37" s="64">
        <v>36</v>
      </c>
      <c r="B37" s="64" t="str">
        <f t="shared" si="0"/>
        <v/>
      </c>
      <c r="C37" s="64" t="str">
        <f t="shared" si="1"/>
        <v/>
      </c>
      <c r="D37" s="64">
        <v>6</v>
      </c>
      <c r="E37" s="64" t="str">
        <f>IF(K37="","",'tmp２'!B$3)</f>
        <v/>
      </c>
      <c r="F37" s="64" t="str">
        <f>IF(K37="","",F36)</f>
        <v/>
      </c>
      <c r="J37" s="64">
        <v>6</v>
      </c>
      <c r="K37" s="64" t="str">
        <f>男子リレー入力!G39</f>
        <v/>
      </c>
      <c r="L37" s="64">
        <f>男子リレー入力!H39</f>
        <v>0</v>
      </c>
      <c r="M37" s="64" t="str">
        <f>IF(K37="","",男子リレー入力!A39)</f>
        <v/>
      </c>
      <c r="N37" s="64" t="str">
        <f>IF(K37="","",N36)</f>
        <v/>
      </c>
      <c r="O37" s="64">
        <v>0</v>
      </c>
      <c r="P37" s="64">
        <f t="shared" si="2"/>
        <v>0</v>
      </c>
      <c r="Q37" s="64" t="str">
        <f>IF(K37="","",男子リレー入力!AH39)</f>
        <v/>
      </c>
      <c r="R37" s="64" t="str">
        <f>IF(K37="","",'競技設定（大会別）'!A$1)</f>
        <v/>
      </c>
      <c r="S37" s="64" t="str">
        <f t="shared" si="3"/>
        <v/>
      </c>
    </row>
    <row r="38" spans="1:19">
      <c r="A38" s="64">
        <v>37</v>
      </c>
      <c r="B38" s="64" t="str">
        <f t="shared" si="0"/>
        <v/>
      </c>
      <c r="C38" s="64" t="str">
        <f t="shared" si="1"/>
        <v/>
      </c>
      <c r="D38" s="64">
        <v>1</v>
      </c>
      <c r="E38" s="64" t="str">
        <f>IF(K38="","",'tmp２'!B$3)</f>
        <v/>
      </c>
      <c r="F38" s="64" t="str">
        <f>IF(K38="","",男子リレー入力!E40)</f>
        <v/>
      </c>
      <c r="J38" s="64">
        <v>1</v>
      </c>
      <c r="K38" s="64" t="str">
        <f>男子リレー入力!G40</f>
        <v/>
      </c>
      <c r="L38" s="64">
        <f>男子リレー入力!H40</f>
        <v>0</v>
      </c>
      <c r="M38" s="64" t="str">
        <f>IF(K38="","",男子リレー入力!A40)</f>
        <v/>
      </c>
      <c r="N38" s="64" t="str">
        <f>IF(K38="","",男子リレー入力!AF40)</f>
        <v/>
      </c>
      <c r="O38" s="64">
        <v>0</v>
      </c>
      <c r="P38" s="64">
        <f t="shared" si="2"/>
        <v>0</v>
      </c>
      <c r="Q38" s="64" t="str">
        <f>IF(K38="","",男子リレー入力!AH40)</f>
        <v/>
      </c>
      <c r="R38" s="64" t="str">
        <f>IF(K38="","",'競技設定（大会別）'!A$1)</f>
        <v/>
      </c>
      <c r="S38" s="64" t="str">
        <f t="shared" si="3"/>
        <v/>
      </c>
    </row>
    <row r="39" spans="1:19">
      <c r="A39" s="64">
        <v>38</v>
      </c>
      <c r="B39" s="64" t="str">
        <f t="shared" si="0"/>
        <v/>
      </c>
      <c r="C39" s="64" t="str">
        <f t="shared" si="1"/>
        <v/>
      </c>
      <c r="D39" s="64">
        <v>2</v>
      </c>
      <c r="E39" s="64" t="str">
        <f>IF(K39="","",'tmp２'!B$3)</f>
        <v/>
      </c>
      <c r="F39" s="64" t="str">
        <f>IF(K39="","",F38)</f>
        <v/>
      </c>
      <c r="J39" s="64">
        <v>2</v>
      </c>
      <c r="K39" s="64" t="str">
        <f>男子リレー入力!G41</f>
        <v/>
      </c>
      <c r="L39" s="64">
        <f>男子リレー入力!H41</f>
        <v>0</v>
      </c>
      <c r="M39" s="64" t="str">
        <f>IF(K39="","",男子リレー入力!A41)</f>
        <v/>
      </c>
      <c r="N39" s="64" t="str">
        <f>IF(K39="","",N38)</f>
        <v/>
      </c>
      <c r="O39" s="64">
        <v>0</v>
      </c>
      <c r="P39" s="64">
        <f t="shared" si="2"/>
        <v>0</v>
      </c>
      <c r="Q39" s="64" t="str">
        <f>IF(K39="","",男子リレー入力!AH41)</f>
        <v/>
      </c>
      <c r="R39" s="64" t="str">
        <f>IF(K39="","",'競技設定（大会別）'!A$1)</f>
        <v/>
      </c>
      <c r="S39" s="64" t="str">
        <f t="shared" si="3"/>
        <v/>
      </c>
    </row>
    <row r="40" spans="1:19">
      <c r="A40" s="64">
        <v>39</v>
      </c>
      <c r="B40" s="64" t="str">
        <f t="shared" si="0"/>
        <v/>
      </c>
      <c r="C40" s="64" t="str">
        <f t="shared" si="1"/>
        <v/>
      </c>
      <c r="D40" s="64">
        <v>3</v>
      </c>
      <c r="E40" s="64" t="str">
        <f>IF(K40="","",'tmp２'!B$3)</f>
        <v/>
      </c>
      <c r="F40" s="64" t="str">
        <f>IF(K40="","",F39)</f>
        <v/>
      </c>
      <c r="J40" s="64">
        <v>3</v>
      </c>
      <c r="K40" s="64" t="str">
        <f>男子リレー入力!G42</f>
        <v/>
      </c>
      <c r="L40" s="64">
        <f>男子リレー入力!H42</f>
        <v>0</v>
      </c>
      <c r="M40" s="64" t="str">
        <f>IF(K40="","",男子リレー入力!A42)</f>
        <v/>
      </c>
      <c r="N40" s="64" t="str">
        <f>IF(K40="","",N39)</f>
        <v/>
      </c>
      <c r="O40" s="64">
        <v>0</v>
      </c>
      <c r="P40" s="64">
        <f t="shared" si="2"/>
        <v>0</v>
      </c>
      <c r="Q40" s="64" t="str">
        <f>IF(K40="","",男子リレー入力!AH42)</f>
        <v/>
      </c>
      <c r="R40" s="64" t="str">
        <f>IF(K40="","",'競技設定（大会別）'!A$1)</f>
        <v/>
      </c>
      <c r="S40" s="64" t="str">
        <f t="shared" si="3"/>
        <v/>
      </c>
    </row>
    <row r="41" spans="1:19">
      <c r="A41" s="64">
        <v>40</v>
      </c>
      <c r="B41" s="64" t="str">
        <f t="shared" si="0"/>
        <v/>
      </c>
      <c r="C41" s="64" t="str">
        <f t="shared" si="1"/>
        <v/>
      </c>
      <c r="D41" s="64">
        <v>4</v>
      </c>
      <c r="E41" s="64" t="str">
        <f>IF(K41="","",'tmp２'!B$3)</f>
        <v/>
      </c>
      <c r="F41" s="64" t="str">
        <f>IF(K41="","",F40)</f>
        <v/>
      </c>
      <c r="J41" s="64">
        <v>4</v>
      </c>
      <c r="K41" s="64" t="str">
        <f>男子リレー入力!G43</f>
        <v/>
      </c>
      <c r="L41" s="64">
        <f>男子リレー入力!H43</f>
        <v>0</v>
      </c>
      <c r="M41" s="64" t="str">
        <f>IF(K41="","",男子リレー入力!A43)</f>
        <v/>
      </c>
      <c r="N41" s="64" t="str">
        <f>IF(K41="","",N40)</f>
        <v/>
      </c>
      <c r="O41" s="64">
        <v>0</v>
      </c>
      <c r="P41" s="64">
        <f t="shared" si="2"/>
        <v>0</v>
      </c>
      <c r="Q41" s="64" t="str">
        <f>IF(K41="","",男子リレー入力!AH43)</f>
        <v/>
      </c>
      <c r="R41" s="64" t="str">
        <f>IF(K41="","",'競技設定（大会別）'!A$1)</f>
        <v/>
      </c>
      <c r="S41" s="64" t="str">
        <f t="shared" si="3"/>
        <v/>
      </c>
    </row>
    <row r="42" spans="1:19">
      <c r="A42" s="64">
        <v>41</v>
      </c>
      <c r="B42" s="64" t="str">
        <f t="shared" si="0"/>
        <v/>
      </c>
      <c r="C42" s="64" t="str">
        <f t="shared" si="1"/>
        <v/>
      </c>
      <c r="D42" s="64">
        <v>5</v>
      </c>
      <c r="E42" s="64" t="str">
        <f>IF(K42="","",'tmp２'!B$3)</f>
        <v/>
      </c>
      <c r="F42" s="64" t="str">
        <f>IF(K42="","",F41)</f>
        <v/>
      </c>
      <c r="J42" s="64">
        <v>5</v>
      </c>
      <c r="K42" s="64" t="str">
        <f>男子リレー入力!G44</f>
        <v/>
      </c>
      <c r="L42" s="64">
        <f>男子リレー入力!H44</f>
        <v>0</v>
      </c>
      <c r="M42" s="64" t="str">
        <f>IF(K42="","",男子リレー入力!A44)</f>
        <v/>
      </c>
      <c r="N42" s="64" t="str">
        <f>IF(K42="","",N41)</f>
        <v/>
      </c>
      <c r="O42" s="64">
        <v>0</v>
      </c>
      <c r="P42" s="64">
        <f t="shared" si="2"/>
        <v>0</v>
      </c>
      <c r="Q42" s="64" t="str">
        <f>IF(K42="","",男子リレー入力!AH44)</f>
        <v/>
      </c>
      <c r="R42" s="64" t="str">
        <f>IF(K42="","",'競技設定（大会別）'!A$1)</f>
        <v/>
      </c>
      <c r="S42" s="64" t="str">
        <f t="shared" si="3"/>
        <v/>
      </c>
    </row>
    <row r="43" spans="1:19">
      <c r="A43" s="64">
        <v>42</v>
      </c>
      <c r="B43" s="64" t="str">
        <f t="shared" si="0"/>
        <v/>
      </c>
      <c r="C43" s="64" t="str">
        <f t="shared" si="1"/>
        <v/>
      </c>
      <c r="D43" s="64">
        <v>6</v>
      </c>
      <c r="E43" s="64" t="str">
        <f>IF(K43="","",'tmp２'!B$3)</f>
        <v/>
      </c>
      <c r="F43" s="64" t="str">
        <f>IF(K43="","",F42)</f>
        <v/>
      </c>
      <c r="J43" s="64">
        <v>6</v>
      </c>
      <c r="K43" s="64" t="str">
        <f>男子リレー入力!G45</f>
        <v/>
      </c>
      <c r="L43" s="64">
        <f>男子リレー入力!H45</f>
        <v>0</v>
      </c>
      <c r="M43" s="64" t="str">
        <f>IF(K43="","",男子リレー入力!A45)</f>
        <v/>
      </c>
      <c r="N43" s="64" t="str">
        <f>IF(K43="","",N42)</f>
        <v/>
      </c>
      <c r="O43" s="64">
        <v>0</v>
      </c>
      <c r="P43" s="64">
        <f t="shared" si="2"/>
        <v>0</v>
      </c>
      <c r="Q43" s="64" t="str">
        <f>IF(K43="","",男子リレー入力!AH45)</f>
        <v/>
      </c>
      <c r="R43" s="64" t="str">
        <f>IF(K43="","",'競技設定（大会別）'!A$1)</f>
        <v/>
      </c>
      <c r="S43" s="64" t="str">
        <f t="shared" si="3"/>
        <v/>
      </c>
    </row>
    <row r="44" spans="1:19">
      <c r="A44" s="64">
        <v>43</v>
      </c>
      <c r="B44" s="64" t="str">
        <f t="shared" si="0"/>
        <v/>
      </c>
      <c r="C44" s="64" t="str">
        <f t="shared" si="1"/>
        <v/>
      </c>
      <c r="D44" s="64">
        <v>1</v>
      </c>
      <c r="E44" s="64" t="str">
        <f>IF(K44="","",'tmp２'!B$3)</f>
        <v/>
      </c>
      <c r="F44" s="64" t="str">
        <f>IF(K44="","",男子リレー入力!E46)</f>
        <v/>
      </c>
      <c r="J44" s="64">
        <v>1</v>
      </c>
      <c r="K44" s="64" t="str">
        <f>男子リレー入力!G46</f>
        <v/>
      </c>
      <c r="L44" s="64">
        <f>男子リレー入力!H46</f>
        <v>0</v>
      </c>
      <c r="M44" s="64" t="str">
        <f>IF(K44="","",男子リレー入力!A46)</f>
        <v/>
      </c>
      <c r="N44" s="64" t="str">
        <f>IF(K44="","",男子リレー入力!AF46)</f>
        <v/>
      </c>
      <c r="O44" s="64">
        <v>0</v>
      </c>
      <c r="P44" s="64">
        <f t="shared" si="2"/>
        <v>0</v>
      </c>
      <c r="Q44" s="64" t="str">
        <f>IF(K44="","",男子リレー入力!AH46)</f>
        <v/>
      </c>
      <c r="R44" s="64" t="str">
        <f>IF(K44="","",'競技設定（大会別）'!A$1)</f>
        <v/>
      </c>
      <c r="S44" s="64" t="str">
        <f t="shared" si="3"/>
        <v/>
      </c>
    </row>
    <row r="45" spans="1:19">
      <c r="A45" s="64">
        <v>44</v>
      </c>
      <c r="B45" s="64" t="str">
        <f t="shared" si="0"/>
        <v/>
      </c>
      <c r="C45" s="64" t="str">
        <f t="shared" si="1"/>
        <v/>
      </c>
      <c r="D45" s="64">
        <v>2</v>
      </c>
      <c r="E45" s="64" t="str">
        <f>IF(K45="","",'tmp２'!B$3)</f>
        <v/>
      </c>
      <c r="F45" s="64" t="str">
        <f>IF(K45="","",F44)</f>
        <v/>
      </c>
      <c r="J45" s="64">
        <v>2</v>
      </c>
      <c r="K45" s="64" t="str">
        <f>男子リレー入力!G47</f>
        <v/>
      </c>
      <c r="L45" s="64">
        <f>男子リレー入力!H47</f>
        <v>0</v>
      </c>
      <c r="M45" s="64" t="str">
        <f>IF(K45="","",男子リレー入力!A47)</f>
        <v/>
      </c>
      <c r="N45" s="64" t="str">
        <f>IF(K45="","",N44)</f>
        <v/>
      </c>
      <c r="O45" s="64">
        <v>0</v>
      </c>
      <c r="P45" s="64">
        <f t="shared" si="2"/>
        <v>0</v>
      </c>
      <c r="Q45" s="64" t="str">
        <f>IF(K45="","",男子リレー入力!AH47)</f>
        <v/>
      </c>
      <c r="R45" s="64" t="str">
        <f>IF(K45="","",'競技設定（大会別）'!A$1)</f>
        <v/>
      </c>
      <c r="S45" s="64" t="str">
        <f t="shared" si="3"/>
        <v/>
      </c>
    </row>
    <row r="46" spans="1:19">
      <c r="A46" s="64">
        <v>45</v>
      </c>
      <c r="B46" s="64" t="str">
        <f t="shared" si="0"/>
        <v/>
      </c>
      <c r="C46" s="64" t="str">
        <f t="shared" si="1"/>
        <v/>
      </c>
      <c r="D46" s="64">
        <v>3</v>
      </c>
      <c r="E46" s="64" t="str">
        <f>IF(K46="","",'tmp２'!B$3)</f>
        <v/>
      </c>
      <c r="F46" s="64" t="str">
        <f>IF(K46="","",F45)</f>
        <v/>
      </c>
      <c r="J46" s="64">
        <v>3</v>
      </c>
      <c r="K46" s="64" t="str">
        <f>男子リレー入力!G48</f>
        <v/>
      </c>
      <c r="L46" s="64">
        <f>男子リレー入力!H48</f>
        <v>0</v>
      </c>
      <c r="M46" s="64" t="str">
        <f>IF(K46="","",男子リレー入力!A48)</f>
        <v/>
      </c>
      <c r="N46" s="64" t="str">
        <f>IF(K46="","",N45)</f>
        <v/>
      </c>
      <c r="O46" s="64">
        <v>0</v>
      </c>
      <c r="P46" s="64">
        <f t="shared" si="2"/>
        <v>0</v>
      </c>
      <c r="Q46" s="64" t="str">
        <f>IF(K46="","",男子リレー入力!AH48)</f>
        <v/>
      </c>
      <c r="R46" s="64" t="str">
        <f>IF(K46="","",'競技設定（大会別）'!A$1)</f>
        <v/>
      </c>
      <c r="S46" s="64" t="str">
        <f t="shared" si="3"/>
        <v/>
      </c>
    </row>
    <row r="47" spans="1:19">
      <c r="A47" s="64">
        <v>46</v>
      </c>
      <c r="B47" s="64" t="str">
        <f t="shared" si="0"/>
        <v/>
      </c>
      <c r="C47" s="64" t="str">
        <f t="shared" si="1"/>
        <v/>
      </c>
      <c r="D47" s="64">
        <v>4</v>
      </c>
      <c r="E47" s="64" t="str">
        <f>IF(K47="","",'tmp２'!B$3)</f>
        <v/>
      </c>
      <c r="F47" s="64" t="str">
        <f>IF(K47="","",F46)</f>
        <v/>
      </c>
      <c r="J47" s="64">
        <v>4</v>
      </c>
      <c r="K47" s="64" t="str">
        <f>男子リレー入力!G49</f>
        <v/>
      </c>
      <c r="L47" s="64">
        <f>男子リレー入力!H49</f>
        <v>0</v>
      </c>
      <c r="M47" s="64" t="str">
        <f>IF(K47="","",男子リレー入力!A49)</f>
        <v/>
      </c>
      <c r="N47" s="64" t="str">
        <f>IF(K47="","",N46)</f>
        <v/>
      </c>
      <c r="O47" s="64">
        <v>0</v>
      </c>
      <c r="P47" s="64">
        <f t="shared" si="2"/>
        <v>0</v>
      </c>
      <c r="Q47" s="64" t="str">
        <f>IF(K47="","",男子リレー入力!AH49)</f>
        <v/>
      </c>
      <c r="R47" s="64" t="str">
        <f>IF(K47="","",'競技設定（大会別）'!A$1)</f>
        <v/>
      </c>
      <c r="S47" s="64" t="str">
        <f t="shared" si="3"/>
        <v/>
      </c>
    </row>
    <row r="48" spans="1:19">
      <c r="A48" s="64">
        <v>47</v>
      </c>
      <c r="B48" s="64" t="str">
        <f t="shared" si="0"/>
        <v/>
      </c>
      <c r="C48" s="64" t="str">
        <f t="shared" si="1"/>
        <v/>
      </c>
      <c r="D48" s="64">
        <v>5</v>
      </c>
      <c r="E48" s="64" t="str">
        <f>IF(K48="","",'tmp２'!B$3)</f>
        <v/>
      </c>
      <c r="F48" s="64" t="str">
        <f>IF(K48="","",F47)</f>
        <v/>
      </c>
      <c r="J48" s="64">
        <v>5</v>
      </c>
      <c r="K48" s="64" t="str">
        <f>男子リレー入力!G50</f>
        <v/>
      </c>
      <c r="L48" s="64">
        <f>男子リレー入力!H50</f>
        <v>0</v>
      </c>
      <c r="M48" s="64" t="str">
        <f>IF(K48="","",男子リレー入力!A50)</f>
        <v/>
      </c>
      <c r="N48" s="64" t="str">
        <f>IF(K48="","",N47)</f>
        <v/>
      </c>
      <c r="O48" s="64">
        <v>0</v>
      </c>
      <c r="P48" s="64">
        <f t="shared" si="2"/>
        <v>0</v>
      </c>
      <c r="Q48" s="64" t="str">
        <f>IF(K48="","",男子リレー入力!AH50)</f>
        <v/>
      </c>
      <c r="R48" s="64" t="str">
        <f>IF(K48="","",'競技設定（大会別）'!A$1)</f>
        <v/>
      </c>
      <c r="S48" s="64" t="str">
        <f t="shared" si="3"/>
        <v/>
      </c>
    </row>
    <row r="49" spans="1:19">
      <c r="A49" s="64">
        <v>48</v>
      </c>
      <c r="B49" s="64" t="str">
        <f t="shared" si="0"/>
        <v/>
      </c>
      <c r="C49" s="64" t="str">
        <f t="shared" si="1"/>
        <v/>
      </c>
      <c r="D49" s="64">
        <v>6</v>
      </c>
      <c r="E49" s="64" t="str">
        <f>IF(K49="","",'tmp２'!B$3)</f>
        <v/>
      </c>
      <c r="F49" s="64" t="str">
        <f>IF(K49="","",F48)</f>
        <v/>
      </c>
      <c r="J49" s="64">
        <v>6</v>
      </c>
      <c r="K49" s="64" t="str">
        <f>男子リレー入力!G51</f>
        <v/>
      </c>
      <c r="L49" s="64">
        <f>男子リレー入力!H51</f>
        <v>0</v>
      </c>
      <c r="M49" s="64" t="str">
        <f>IF(K49="","",男子リレー入力!A51)</f>
        <v/>
      </c>
      <c r="N49" s="64" t="str">
        <f>IF(K49="","",N48)</f>
        <v/>
      </c>
      <c r="O49" s="64">
        <v>0</v>
      </c>
      <c r="P49" s="64">
        <f t="shared" si="2"/>
        <v>0</v>
      </c>
      <c r="Q49" s="64" t="str">
        <f>IF(K49="","",男子リレー入力!AH51)</f>
        <v/>
      </c>
      <c r="R49" s="64" t="str">
        <f>IF(K49="","",'競技設定（大会別）'!A$1)</f>
        <v/>
      </c>
      <c r="S49" s="64" t="str">
        <f t="shared" si="3"/>
        <v/>
      </c>
    </row>
    <row r="50" spans="1:19">
      <c r="A50" s="64">
        <v>49</v>
      </c>
      <c r="B50" s="64" t="str">
        <f t="shared" si="0"/>
        <v/>
      </c>
      <c r="C50" s="64" t="str">
        <f t="shared" si="1"/>
        <v/>
      </c>
      <c r="D50" s="64">
        <v>1</v>
      </c>
      <c r="E50" s="64" t="str">
        <f>IF(K50="","",'tmp２'!B$3)</f>
        <v/>
      </c>
      <c r="F50" s="64" t="str">
        <f>IF(K50="","",男子リレー入力!E52)</f>
        <v/>
      </c>
      <c r="J50" s="64">
        <v>1</v>
      </c>
      <c r="K50" s="64" t="str">
        <f>男子リレー入力!G52</f>
        <v/>
      </c>
      <c r="L50" s="64">
        <f>男子リレー入力!H52</f>
        <v>0</v>
      </c>
      <c r="M50" s="64" t="str">
        <f>IF(K50="","",男子リレー入力!A52)</f>
        <v/>
      </c>
      <c r="N50" s="64" t="str">
        <f>IF(K50="","",男子リレー入力!AF52)</f>
        <v/>
      </c>
      <c r="O50" s="64">
        <v>0</v>
      </c>
      <c r="P50" s="64">
        <f t="shared" si="2"/>
        <v>0</v>
      </c>
      <c r="Q50" s="64" t="str">
        <f>IF(K50="","",男子リレー入力!AH52)</f>
        <v/>
      </c>
      <c r="R50" s="64" t="str">
        <f>IF(K50="","",'競技設定（大会別）'!A$1)</f>
        <v/>
      </c>
      <c r="S50" s="64" t="str">
        <f t="shared" si="3"/>
        <v/>
      </c>
    </row>
    <row r="51" spans="1:19">
      <c r="A51" s="64">
        <v>50</v>
      </c>
      <c r="B51" s="64" t="str">
        <f t="shared" si="0"/>
        <v/>
      </c>
      <c r="C51" s="64" t="str">
        <f t="shared" si="1"/>
        <v/>
      </c>
      <c r="D51" s="64">
        <v>2</v>
      </c>
      <c r="E51" s="64" t="str">
        <f>IF(K51="","",'tmp２'!B$3)</f>
        <v/>
      </c>
      <c r="F51" s="64" t="str">
        <f>IF(K51="","",F50)</f>
        <v/>
      </c>
      <c r="J51" s="64">
        <v>2</v>
      </c>
      <c r="K51" s="64" t="str">
        <f>男子リレー入力!G53</f>
        <v/>
      </c>
      <c r="L51" s="64">
        <f>男子リレー入力!H53</f>
        <v>0</v>
      </c>
      <c r="M51" s="64" t="str">
        <f>IF(K51="","",男子リレー入力!A53)</f>
        <v/>
      </c>
      <c r="N51" s="64" t="str">
        <f>IF(K51="","",N50)</f>
        <v/>
      </c>
      <c r="O51" s="64">
        <v>0</v>
      </c>
      <c r="P51" s="64">
        <f t="shared" si="2"/>
        <v>0</v>
      </c>
      <c r="Q51" s="64" t="str">
        <f>IF(K51="","",男子リレー入力!AH53)</f>
        <v/>
      </c>
      <c r="R51" s="64" t="str">
        <f>IF(K51="","",'競技設定（大会別）'!A$1)</f>
        <v/>
      </c>
      <c r="S51" s="64" t="str">
        <f t="shared" si="3"/>
        <v/>
      </c>
    </row>
    <row r="52" spans="1:19">
      <c r="A52" s="64">
        <v>51</v>
      </c>
      <c r="B52" s="64" t="str">
        <f t="shared" si="0"/>
        <v/>
      </c>
      <c r="C52" s="64" t="str">
        <f t="shared" si="1"/>
        <v/>
      </c>
      <c r="D52" s="64">
        <v>3</v>
      </c>
      <c r="E52" s="64" t="str">
        <f>IF(K52="","",'tmp２'!B$3)</f>
        <v/>
      </c>
      <c r="F52" s="64" t="str">
        <f>IF(K52="","",F51)</f>
        <v/>
      </c>
      <c r="J52" s="64">
        <v>3</v>
      </c>
      <c r="K52" s="64" t="str">
        <f>男子リレー入力!G54</f>
        <v/>
      </c>
      <c r="L52" s="64">
        <f>男子リレー入力!H54</f>
        <v>0</v>
      </c>
      <c r="M52" s="64" t="str">
        <f>IF(K52="","",男子リレー入力!A54)</f>
        <v/>
      </c>
      <c r="N52" s="64" t="str">
        <f>IF(K52="","",N51)</f>
        <v/>
      </c>
      <c r="O52" s="64">
        <v>0</v>
      </c>
      <c r="P52" s="64">
        <f t="shared" si="2"/>
        <v>0</v>
      </c>
      <c r="Q52" s="64" t="str">
        <f>IF(K52="","",男子リレー入力!AH54)</f>
        <v/>
      </c>
      <c r="R52" s="64" t="str">
        <f>IF(K52="","",'競技設定（大会別）'!A$1)</f>
        <v/>
      </c>
      <c r="S52" s="64" t="str">
        <f t="shared" si="3"/>
        <v/>
      </c>
    </row>
    <row r="53" spans="1:19">
      <c r="A53" s="64">
        <v>52</v>
      </c>
      <c r="B53" s="64" t="str">
        <f t="shared" si="0"/>
        <v/>
      </c>
      <c r="C53" s="64" t="str">
        <f t="shared" si="1"/>
        <v/>
      </c>
      <c r="D53" s="64">
        <v>4</v>
      </c>
      <c r="E53" s="64" t="str">
        <f>IF(K53="","",'tmp２'!B$3)</f>
        <v/>
      </c>
      <c r="F53" s="64" t="str">
        <f>IF(K53="","",F52)</f>
        <v/>
      </c>
      <c r="J53" s="64">
        <v>4</v>
      </c>
      <c r="K53" s="64" t="str">
        <f>男子リレー入力!G55</f>
        <v/>
      </c>
      <c r="L53" s="64">
        <f>男子リレー入力!H55</f>
        <v>0</v>
      </c>
      <c r="M53" s="64" t="str">
        <f>IF(K53="","",男子リレー入力!A55)</f>
        <v/>
      </c>
      <c r="N53" s="64" t="str">
        <f>IF(K53="","",N52)</f>
        <v/>
      </c>
      <c r="O53" s="64">
        <v>0</v>
      </c>
      <c r="P53" s="64">
        <f t="shared" si="2"/>
        <v>0</v>
      </c>
      <c r="Q53" s="64" t="str">
        <f>IF(K53="","",男子リレー入力!AH55)</f>
        <v/>
      </c>
      <c r="R53" s="64" t="str">
        <f>IF(K53="","",'競技設定（大会別）'!A$1)</f>
        <v/>
      </c>
      <c r="S53" s="64" t="str">
        <f t="shared" si="3"/>
        <v/>
      </c>
    </row>
    <row r="54" spans="1:19">
      <c r="A54" s="64">
        <v>53</v>
      </c>
      <c r="B54" s="64" t="str">
        <f t="shared" si="0"/>
        <v/>
      </c>
      <c r="C54" s="64" t="str">
        <f t="shared" si="1"/>
        <v/>
      </c>
      <c r="D54" s="64">
        <v>5</v>
      </c>
      <c r="E54" s="64" t="str">
        <f>IF(K54="","",'tmp２'!B$3)</f>
        <v/>
      </c>
      <c r="F54" s="64" t="str">
        <f>IF(K54="","",F53)</f>
        <v/>
      </c>
      <c r="J54" s="64">
        <v>5</v>
      </c>
      <c r="K54" s="64" t="str">
        <f>男子リレー入力!G56</f>
        <v/>
      </c>
      <c r="L54" s="64">
        <f>男子リレー入力!H56</f>
        <v>0</v>
      </c>
      <c r="M54" s="64" t="str">
        <f>IF(K54="","",男子リレー入力!A56)</f>
        <v/>
      </c>
      <c r="N54" s="64" t="str">
        <f>IF(K54="","",N53)</f>
        <v/>
      </c>
      <c r="O54" s="64">
        <v>0</v>
      </c>
      <c r="P54" s="64">
        <f t="shared" si="2"/>
        <v>0</v>
      </c>
      <c r="Q54" s="64" t="str">
        <f>IF(K54="","",男子リレー入力!AH56)</f>
        <v/>
      </c>
      <c r="R54" s="64" t="str">
        <f>IF(K54="","",'競技設定（大会別）'!A$1)</f>
        <v/>
      </c>
      <c r="S54" s="64" t="str">
        <f t="shared" si="3"/>
        <v/>
      </c>
    </row>
    <row r="55" spans="1:19">
      <c r="A55" s="64">
        <v>54</v>
      </c>
      <c r="B55" s="64" t="str">
        <f t="shared" si="0"/>
        <v/>
      </c>
      <c r="C55" s="64" t="str">
        <f t="shared" si="1"/>
        <v/>
      </c>
      <c r="D55" s="64">
        <v>6</v>
      </c>
      <c r="E55" s="64" t="str">
        <f>IF(K55="","",'tmp２'!B$3)</f>
        <v/>
      </c>
      <c r="F55" s="64" t="str">
        <f>IF(K55="","",F54)</f>
        <v/>
      </c>
      <c r="J55" s="64">
        <v>6</v>
      </c>
      <c r="K55" s="64" t="str">
        <f>男子リレー入力!G57</f>
        <v/>
      </c>
      <c r="L55" s="64">
        <f>男子リレー入力!H57</f>
        <v>0</v>
      </c>
      <c r="M55" s="64" t="str">
        <f>IF(K55="","",男子リレー入力!A57)</f>
        <v/>
      </c>
      <c r="N55" s="64" t="str">
        <f>IF(K55="","",N54)</f>
        <v/>
      </c>
      <c r="O55" s="64">
        <v>0</v>
      </c>
      <c r="P55" s="64">
        <f t="shared" si="2"/>
        <v>0</v>
      </c>
      <c r="Q55" s="64" t="str">
        <f>IF(K55="","",男子リレー入力!AH57)</f>
        <v/>
      </c>
      <c r="R55" s="64" t="str">
        <f>IF(K55="","",'競技設定（大会別）'!A$1)</f>
        <v/>
      </c>
      <c r="S55" s="64" t="str">
        <f t="shared" si="3"/>
        <v/>
      </c>
    </row>
    <row r="56" spans="1:19">
      <c r="A56" s="64">
        <v>55</v>
      </c>
      <c r="B56" s="64" t="str">
        <f t="shared" si="0"/>
        <v/>
      </c>
      <c r="C56" s="64" t="str">
        <f t="shared" si="1"/>
        <v/>
      </c>
      <c r="D56" s="64">
        <v>1</v>
      </c>
      <c r="E56" s="64" t="str">
        <f>IF(K56="","",'tmp２'!B$3)</f>
        <v/>
      </c>
      <c r="F56" s="64" t="str">
        <f>IF(K56="","",男子リレー入力!E58)</f>
        <v/>
      </c>
      <c r="J56" s="64">
        <v>1</v>
      </c>
      <c r="K56" s="64" t="str">
        <f>男子リレー入力!G58</f>
        <v/>
      </c>
      <c r="L56" s="64">
        <f>男子リレー入力!H58</f>
        <v>0</v>
      </c>
      <c r="M56" s="64" t="str">
        <f>IF(K56="","",男子リレー入力!A58)</f>
        <v/>
      </c>
      <c r="N56" s="64" t="str">
        <f>IF(K56="","",男子リレー入力!AF58)</f>
        <v/>
      </c>
      <c r="O56" s="64">
        <v>0</v>
      </c>
      <c r="P56" s="64">
        <f t="shared" si="2"/>
        <v>0</v>
      </c>
      <c r="Q56" s="64" t="str">
        <f>IF(K56="","",男子リレー入力!AH58)</f>
        <v/>
      </c>
      <c r="R56" s="64" t="str">
        <f>IF(K56="","",'競技設定（大会別）'!A$1)</f>
        <v/>
      </c>
      <c r="S56" s="64" t="str">
        <f t="shared" si="3"/>
        <v/>
      </c>
    </row>
    <row r="57" spans="1:19">
      <c r="A57" s="64">
        <v>56</v>
      </c>
      <c r="B57" s="64" t="str">
        <f t="shared" si="0"/>
        <v/>
      </c>
      <c r="C57" s="64" t="str">
        <f t="shared" si="1"/>
        <v/>
      </c>
      <c r="D57" s="64">
        <v>2</v>
      </c>
      <c r="E57" s="64" t="str">
        <f>IF(K57="","",'tmp２'!B$3)</f>
        <v/>
      </c>
      <c r="F57" s="64" t="str">
        <f>IF(K57="","",F56)</f>
        <v/>
      </c>
      <c r="J57" s="64">
        <v>2</v>
      </c>
      <c r="K57" s="64" t="str">
        <f>男子リレー入力!G59</f>
        <v/>
      </c>
      <c r="L57" s="64">
        <f>男子リレー入力!H59</f>
        <v>0</v>
      </c>
      <c r="M57" s="64" t="str">
        <f>IF(K57="","",男子リレー入力!A59)</f>
        <v/>
      </c>
      <c r="N57" s="64" t="str">
        <f>IF(K57="","",N56)</f>
        <v/>
      </c>
      <c r="O57" s="64">
        <v>0</v>
      </c>
      <c r="P57" s="64">
        <f t="shared" si="2"/>
        <v>0</v>
      </c>
      <c r="Q57" s="64" t="str">
        <f>IF(K57="","",男子リレー入力!AH59)</f>
        <v/>
      </c>
      <c r="R57" s="64" t="str">
        <f>IF(K57="","",'競技設定（大会別）'!A$1)</f>
        <v/>
      </c>
      <c r="S57" s="64" t="str">
        <f t="shared" si="3"/>
        <v/>
      </c>
    </row>
    <row r="58" spans="1:19">
      <c r="A58" s="64">
        <v>57</v>
      </c>
      <c r="B58" s="64" t="str">
        <f t="shared" si="0"/>
        <v/>
      </c>
      <c r="C58" s="64" t="str">
        <f t="shared" si="1"/>
        <v/>
      </c>
      <c r="D58" s="64">
        <v>3</v>
      </c>
      <c r="E58" s="64" t="str">
        <f>IF(K58="","",'tmp２'!B$3)</f>
        <v/>
      </c>
      <c r="F58" s="64" t="str">
        <f>IF(K58="","",F57)</f>
        <v/>
      </c>
      <c r="J58" s="64">
        <v>3</v>
      </c>
      <c r="K58" s="64" t="str">
        <f>男子リレー入力!G60</f>
        <v/>
      </c>
      <c r="L58" s="64">
        <f>男子リレー入力!H60</f>
        <v>0</v>
      </c>
      <c r="M58" s="64" t="str">
        <f>IF(K58="","",男子リレー入力!A60)</f>
        <v/>
      </c>
      <c r="N58" s="64" t="str">
        <f>IF(K58="","",N57)</f>
        <v/>
      </c>
      <c r="O58" s="64">
        <v>0</v>
      </c>
      <c r="P58" s="64">
        <f t="shared" si="2"/>
        <v>0</v>
      </c>
      <c r="Q58" s="64" t="str">
        <f>IF(K58="","",男子リレー入力!AH60)</f>
        <v/>
      </c>
      <c r="R58" s="64" t="str">
        <f>IF(K58="","",'競技設定（大会別）'!A$1)</f>
        <v/>
      </c>
      <c r="S58" s="64" t="str">
        <f t="shared" si="3"/>
        <v/>
      </c>
    </row>
    <row r="59" spans="1:19">
      <c r="A59" s="64">
        <v>58</v>
      </c>
      <c r="B59" s="64" t="str">
        <f t="shared" si="0"/>
        <v/>
      </c>
      <c r="C59" s="64" t="str">
        <f t="shared" si="1"/>
        <v/>
      </c>
      <c r="D59" s="64">
        <v>4</v>
      </c>
      <c r="E59" s="64" t="str">
        <f>IF(K59="","",'tmp２'!B$3)</f>
        <v/>
      </c>
      <c r="F59" s="64" t="str">
        <f>IF(K59="","",F58)</f>
        <v/>
      </c>
      <c r="J59" s="64">
        <v>4</v>
      </c>
      <c r="K59" s="64" t="str">
        <f>男子リレー入力!G61</f>
        <v/>
      </c>
      <c r="L59" s="64">
        <f>男子リレー入力!H61</f>
        <v>0</v>
      </c>
      <c r="M59" s="64" t="str">
        <f>IF(K59="","",男子リレー入力!A61)</f>
        <v/>
      </c>
      <c r="N59" s="64" t="str">
        <f>IF(K59="","",N58)</f>
        <v/>
      </c>
      <c r="O59" s="64">
        <v>0</v>
      </c>
      <c r="P59" s="64">
        <f t="shared" si="2"/>
        <v>0</v>
      </c>
      <c r="Q59" s="64" t="str">
        <f>IF(K59="","",男子リレー入力!AH61)</f>
        <v/>
      </c>
      <c r="R59" s="64" t="str">
        <f>IF(K59="","",'競技設定（大会別）'!A$1)</f>
        <v/>
      </c>
      <c r="S59" s="64" t="str">
        <f t="shared" si="3"/>
        <v/>
      </c>
    </row>
    <row r="60" spans="1:19">
      <c r="A60" s="64">
        <v>59</v>
      </c>
      <c r="B60" s="64" t="str">
        <f t="shared" si="0"/>
        <v/>
      </c>
      <c r="C60" s="64" t="str">
        <f t="shared" si="1"/>
        <v/>
      </c>
      <c r="D60" s="64">
        <v>5</v>
      </c>
      <c r="E60" s="64" t="str">
        <f>IF(K60="","",'tmp２'!B$3)</f>
        <v/>
      </c>
      <c r="F60" s="64" t="str">
        <f>IF(K60="","",F59)</f>
        <v/>
      </c>
      <c r="J60" s="64">
        <v>5</v>
      </c>
      <c r="K60" s="64" t="str">
        <f>男子リレー入力!G62</f>
        <v/>
      </c>
      <c r="L60" s="64">
        <f>男子リレー入力!H62</f>
        <v>0</v>
      </c>
      <c r="M60" s="64" t="str">
        <f>IF(K60="","",男子リレー入力!A62)</f>
        <v/>
      </c>
      <c r="N60" s="64" t="str">
        <f>IF(K60="","",N59)</f>
        <v/>
      </c>
      <c r="O60" s="64">
        <v>0</v>
      </c>
      <c r="P60" s="64">
        <f t="shared" si="2"/>
        <v>0</v>
      </c>
      <c r="Q60" s="64" t="str">
        <f>IF(K60="","",男子リレー入力!AH62)</f>
        <v/>
      </c>
      <c r="R60" s="64" t="str">
        <f>IF(K60="","",'競技設定（大会別）'!A$1)</f>
        <v/>
      </c>
      <c r="S60" s="64" t="str">
        <f t="shared" si="3"/>
        <v/>
      </c>
    </row>
    <row r="61" spans="1:19">
      <c r="A61" s="64">
        <v>60</v>
      </c>
      <c r="B61" s="64" t="str">
        <f t="shared" si="0"/>
        <v/>
      </c>
      <c r="C61" s="64" t="str">
        <f t="shared" si="1"/>
        <v/>
      </c>
      <c r="D61" s="66">
        <v>6</v>
      </c>
      <c r="E61" s="66" t="str">
        <f>IF(K61="","",'tmp２'!B$3)</f>
        <v/>
      </c>
      <c r="F61" s="66" t="str">
        <f>IF(K61="","",F60)</f>
        <v/>
      </c>
      <c r="G61" s="66"/>
      <c r="H61" s="66"/>
      <c r="I61" s="66"/>
      <c r="J61" s="64">
        <v>6</v>
      </c>
      <c r="K61" s="66" t="str">
        <f>男子リレー入力!G63</f>
        <v/>
      </c>
      <c r="L61" s="66">
        <f>男子リレー入力!H63</f>
        <v>0</v>
      </c>
      <c r="M61" s="66" t="str">
        <f>IF(K61="","",男子リレー入力!A63)</f>
        <v/>
      </c>
      <c r="N61" s="66" t="str">
        <f>IF(K61="","",N60)</f>
        <v/>
      </c>
      <c r="O61" s="66">
        <v>0</v>
      </c>
      <c r="P61" s="64">
        <f t="shared" si="2"/>
        <v>0</v>
      </c>
      <c r="Q61" s="64" t="str">
        <f>IF(K61="","",男子リレー入力!AH63)</f>
        <v/>
      </c>
      <c r="R61" s="64" t="str">
        <f>IF(K61="","",'競技設定（大会別）'!A$1)</f>
        <v/>
      </c>
      <c r="S61" s="64" t="str">
        <f t="shared" si="3"/>
        <v/>
      </c>
    </row>
    <row r="62" spans="1:19">
      <c r="A62" s="64">
        <f>team.csv2!A2</f>
        <v>61</v>
      </c>
      <c r="B62" s="64" t="str">
        <f>team.csv2!B2</f>
        <v/>
      </c>
      <c r="C62" s="64" t="str">
        <f t="shared" si="1"/>
        <v/>
      </c>
      <c r="D62" s="64">
        <f>team.csv2!D2</f>
        <v>1</v>
      </c>
      <c r="E62" s="64" t="str">
        <f>team.csv2!E2</f>
        <v/>
      </c>
      <c r="F62" s="64" t="str">
        <f>team.csv2!F2</f>
        <v/>
      </c>
      <c r="J62" s="64">
        <f>team.csv2!J2</f>
        <v>1</v>
      </c>
      <c r="K62" s="64" t="str">
        <f>team.csv2!K2</f>
        <v/>
      </c>
      <c r="L62" s="64">
        <f>team.csv2!L2</f>
        <v>0</v>
      </c>
      <c r="M62" s="64" t="str">
        <f>team.csv2!M2</f>
        <v/>
      </c>
      <c r="N62" s="64" t="str">
        <f>team.csv2!N2</f>
        <v/>
      </c>
      <c r="O62" s="64">
        <f>team.csv2!O2</f>
        <v>0</v>
      </c>
      <c r="P62" s="64">
        <f t="shared" si="2"/>
        <v>0</v>
      </c>
      <c r="Q62" s="64" t="str">
        <f>IF(K62="","",女子リレー入力!AH4)</f>
        <v/>
      </c>
      <c r="R62" s="64" t="str">
        <f>IF(K62="","",'競技設定（大会別）'!A$1)</f>
        <v/>
      </c>
      <c r="S62" s="64" t="str">
        <f t="shared" si="3"/>
        <v/>
      </c>
    </row>
    <row r="63" spans="1:19">
      <c r="A63" s="64">
        <f>team.csv2!A3</f>
        <v>62</v>
      </c>
      <c r="B63" s="64" t="str">
        <f>team.csv2!B3</f>
        <v/>
      </c>
      <c r="C63" s="64" t="str">
        <f t="shared" si="1"/>
        <v/>
      </c>
      <c r="D63" s="64">
        <f>team.csv2!D3</f>
        <v>2</v>
      </c>
      <c r="E63" s="64" t="str">
        <f>team.csv2!E3</f>
        <v/>
      </c>
      <c r="F63" s="64" t="str">
        <f>team.csv2!F3</f>
        <v/>
      </c>
      <c r="J63" s="64">
        <f>team.csv2!J3</f>
        <v>2</v>
      </c>
      <c r="K63" s="64" t="str">
        <f>team.csv2!K3</f>
        <v/>
      </c>
      <c r="L63" s="64">
        <f>team.csv2!L3</f>
        <v>0</v>
      </c>
      <c r="M63" s="64" t="str">
        <f>team.csv2!M3</f>
        <v/>
      </c>
      <c r="N63" s="64" t="str">
        <f>team.csv2!N3</f>
        <v/>
      </c>
      <c r="O63" s="64">
        <f>team.csv2!O3</f>
        <v>0</v>
      </c>
      <c r="P63" s="64">
        <f t="shared" si="2"/>
        <v>0</v>
      </c>
      <c r="Q63" s="64" t="str">
        <f>IF(K63="","",女子リレー入力!AH5)</f>
        <v/>
      </c>
      <c r="R63" s="64" t="str">
        <f>IF(K63="","",'競技設定（大会別）'!A$1)</f>
        <v/>
      </c>
      <c r="S63" s="64" t="str">
        <f t="shared" si="3"/>
        <v/>
      </c>
    </row>
    <row r="64" spans="1:19">
      <c r="A64" s="64">
        <f>team.csv2!A4</f>
        <v>63</v>
      </c>
      <c r="B64" s="64" t="str">
        <f>team.csv2!B4</f>
        <v/>
      </c>
      <c r="C64" s="64" t="str">
        <f t="shared" si="1"/>
        <v/>
      </c>
      <c r="D64" s="64">
        <f>team.csv2!D4</f>
        <v>3</v>
      </c>
      <c r="E64" s="64" t="str">
        <f>team.csv2!E4</f>
        <v/>
      </c>
      <c r="F64" s="64" t="str">
        <f>team.csv2!F4</f>
        <v/>
      </c>
      <c r="J64" s="64">
        <f>team.csv2!J4</f>
        <v>3</v>
      </c>
      <c r="K64" s="64" t="str">
        <f>team.csv2!K4</f>
        <v/>
      </c>
      <c r="L64" s="64">
        <f>team.csv2!L4</f>
        <v>0</v>
      </c>
      <c r="M64" s="64" t="str">
        <f>team.csv2!M4</f>
        <v/>
      </c>
      <c r="N64" s="64" t="str">
        <f>team.csv2!N4</f>
        <v/>
      </c>
      <c r="O64" s="64">
        <f>team.csv2!O4</f>
        <v>0</v>
      </c>
      <c r="P64" s="64">
        <f t="shared" si="2"/>
        <v>0</v>
      </c>
      <c r="Q64" s="64" t="str">
        <f>IF(K64="","",女子リレー入力!AH6)</f>
        <v/>
      </c>
      <c r="R64" s="64" t="str">
        <f>IF(K64="","",'競技設定（大会別）'!A$1)</f>
        <v/>
      </c>
      <c r="S64" s="64" t="str">
        <f t="shared" si="3"/>
        <v/>
      </c>
    </row>
    <row r="65" spans="1:19">
      <c r="A65" s="64">
        <f>team.csv2!A5</f>
        <v>64</v>
      </c>
      <c r="B65" s="64" t="str">
        <f>team.csv2!B5</f>
        <v/>
      </c>
      <c r="C65" s="64" t="str">
        <f t="shared" si="1"/>
        <v/>
      </c>
      <c r="D65" s="64">
        <f>team.csv2!D5</f>
        <v>4</v>
      </c>
      <c r="E65" s="64" t="str">
        <f>team.csv2!E5</f>
        <v/>
      </c>
      <c r="F65" s="64" t="str">
        <f>team.csv2!F5</f>
        <v/>
      </c>
      <c r="J65" s="64">
        <f>team.csv2!J5</f>
        <v>4</v>
      </c>
      <c r="K65" s="64" t="str">
        <f>team.csv2!K5</f>
        <v/>
      </c>
      <c r="L65" s="64">
        <f>team.csv2!L5</f>
        <v>0</v>
      </c>
      <c r="M65" s="64" t="str">
        <f>team.csv2!M5</f>
        <v/>
      </c>
      <c r="N65" s="64" t="str">
        <f>team.csv2!N5</f>
        <v/>
      </c>
      <c r="O65" s="64">
        <f>team.csv2!O5</f>
        <v>0</v>
      </c>
      <c r="P65" s="64">
        <f t="shared" si="2"/>
        <v>0</v>
      </c>
      <c r="Q65" s="64" t="str">
        <f>IF(K65="","",女子リレー入力!AH7)</f>
        <v/>
      </c>
      <c r="R65" s="64" t="str">
        <f>IF(K65="","",'競技設定（大会別）'!A$1)</f>
        <v/>
      </c>
      <c r="S65" s="64" t="str">
        <f t="shared" si="3"/>
        <v/>
      </c>
    </row>
    <row r="66" spans="1:19">
      <c r="A66" s="64">
        <f>team.csv2!A6</f>
        <v>65</v>
      </c>
      <c r="B66" s="64" t="str">
        <f>team.csv2!B6</f>
        <v/>
      </c>
      <c r="C66" s="64" t="str">
        <f t="shared" si="1"/>
        <v/>
      </c>
      <c r="D66" s="64">
        <f>team.csv2!D6</f>
        <v>5</v>
      </c>
      <c r="E66" s="64" t="str">
        <f>team.csv2!E6</f>
        <v/>
      </c>
      <c r="F66" s="64" t="str">
        <f>team.csv2!F6</f>
        <v/>
      </c>
      <c r="J66" s="64">
        <f>team.csv2!J6</f>
        <v>5</v>
      </c>
      <c r="K66" s="64" t="str">
        <f>team.csv2!K6</f>
        <v/>
      </c>
      <c r="L66" s="64">
        <f>team.csv2!L6</f>
        <v>0</v>
      </c>
      <c r="M66" s="64" t="str">
        <f>team.csv2!M6</f>
        <v/>
      </c>
      <c r="N66" s="64" t="str">
        <f>team.csv2!N6</f>
        <v/>
      </c>
      <c r="O66" s="64">
        <f>team.csv2!O6</f>
        <v>0</v>
      </c>
      <c r="P66" s="64">
        <f t="shared" si="2"/>
        <v>0</v>
      </c>
      <c r="Q66" s="64" t="str">
        <f>IF(K66="","",女子リレー入力!AH8)</f>
        <v/>
      </c>
      <c r="R66" s="64" t="str">
        <f>IF(K66="","",'競技設定（大会別）'!A$1)</f>
        <v/>
      </c>
      <c r="S66" s="64" t="str">
        <f t="shared" si="3"/>
        <v/>
      </c>
    </row>
    <row r="67" spans="1:19">
      <c r="A67" s="64">
        <f>team.csv2!A7</f>
        <v>66</v>
      </c>
      <c r="B67" s="64" t="str">
        <f>team.csv2!B7</f>
        <v/>
      </c>
      <c r="C67" s="64" t="str">
        <f t="shared" ref="C67:C121" si="4">IF(K67="","",RANK(B67,B$2:B$121,1))</f>
        <v/>
      </c>
      <c r="D67" s="64">
        <f>team.csv2!D7</f>
        <v>6</v>
      </c>
      <c r="E67" s="64" t="str">
        <f>team.csv2!E7</f>
        <v/>
      </c>
      <c r="F67" s="64" t="str">
        <f>team.csv2!F7</f>
        <v/>
      </c>
      <c r="J67" s="64">
        <f>team.csv2!J7</f>
        <v>6</v>
      </c>
      <c r="K67" s="64" t="str">
        <f>team.csv2!K7</f>
        <v/>
      </c>
      <c r="L67" s="64">
        <f>team.csv2!L7</f>
        <v>0</v>
      </c>
      <c r="M67" s="64" t="str">
        <f>team.csv2!M7</f>
        <v/>
      </c>
      <c r="N67" s="64" t="str">
        <f>team.csv2!N7</f>
        <v/>
      </c>
      <c r="O67" s="64">
        <f>team.csv2!O7</f>
        <v>0</v>
      </c>
      <c r="P67" s="64">
        <f t="shared" ref="P67:P121" si="5">IF(N67="",0,2)</f>
        <v>0</v>
      </c>
      <c r="Q67" s="64" t="str">
        <f>IF(K67="","",女子リレー入力!AH9)</f>
        <v/>
      </c>
      <c r="R67" s="64" t="str">
        <f>IF(K67="","",'競技設定（大会別）'!A$1)</f>
        <v/>
      </c>
      <c r="S67" s="64" t="str">
        <f t="shared" ref="S67:S121" si="6">CONCATENATE(R67,E67,M67,Q67)</f>
        <v/>
      </c>
    </row>
    <row r="68" spans="1:19">
      <c r="A68" s="64">
        <f>team.csv2!A8</f>
        <v>67</v>
      </c>
      <c r="B68" s="64" t="str">
        <f>team.csv2!B8</f>
        <v/>
      </c>
      <c r="C68" s="64" t="str">
        <f t="shared" si="4"/>
        <v/>
      </c>
      <c r="D68" s="64">
        <f>team.csv2!D8</f>
        <v>1</v>
      </c>
      <c r="E68" s="64" t="str">
        <f>team.csv2!E8</f>
        <v/>
      </c>
      <c r="F68" s="64" t="str">
        <f>team.csv2!F8</f>
        <v/>
      </c>
      <c r="J68" s="64">
        <f>team.csv2!J8</f>
        <v>1</v>
      </c>
      <c r="K68" s="64" t="str">
        <f>team.csv2!K8</f>
        <v/>
      </c>
      <c r="L68" s="64">
        <f>team.csv2!L8</f>
        <v>0</v>
      </c>
      <c r="M68" s="64" t="str">
        <f>team.csv2!M8</f>
        <v/>
      </c>
      <c r="N68" s="64" t="str">
        <f>team.csv2!N8</f>
        <v/>
      </c>
      <c r="O68" s="64">
        <f>team.csv2!O8</f>
        <v>0</v>
      </c>
      <c r="P68" s="64">
        <f t="shared" si="5"/>
        <v>0</v>
      </c>
      <c r="Q68" s="64" t="str">
        <f>IF(K68="","",女子リレー入力!AH10)</f>
        <v/>
      </c>
      <c r="R68" s="64" t="str">
        <f>IF(K68="","",'競技設定（大会別）'!A$1)</f>
        <v/>
      </c>
      <c r="S68" s="64" t="str">
        <f t="shared" si="6"/>
        <v/>
      </c>
    </row>
    <row r="69" spans="1:19">
      <c r="A69" s="64">
        <f>team.csv2!A9</f>
        <v>68</v>
      </c>
      <c r="B69" s="64" t="str">
        <f>team.csv2!B9</f>
        <v/>
      </c>
      <c r="C69" s="64" t="str">
        <f t="shared" si="4"/>
        <v/>
      </c>
      <c r="D69" s="64">
        <f>team.csv2!D9</f>
        <v>2</v>
      </c>
      <c r="E69" s="64" t="str">
        <f>team.csv2!E9</f>
        <v/>
      </c>
      <c r="F69" s="64" t="str">
        <f>team.csv2!F9</f>
        <v/>
      </c>
      <c r="J69" s="64">
        <f>team.csv2!J9</f>
        <v>2</v>
      </c>
      <c r="K69" s="64" t="str">
        <f>team.csv2!K9</f>
        <v/>
      </c>
      <c r="L69" s="64">
        <f>team.csv2!L9</f>
        <v>0</v>
      </c>
      <c r="M69" s="64" t="str">
        <f>team.csv2!M9</f>
        <v/>
      </c>
      <c r="N69" s="64" t="str">
        <f>team.csv2!N9</f>
        <v/>
      </c>
      <c r="O69" s="64">
        <f>team.csv2!O9</f>
        <v>0</v>
      </c>
      <c r="P69" s="64">
        <f t="shared" si="5"/>
        <v>0</v>
      </c>
      <c r="Q69" s="64" t="str">
        <f>IF(K69="","",女子リレー入力!AH11)</f>
        <v/>
      </c>
      <c r="R69" s="64" t="str">
        <f>IF(K69="","",'競技設定（大会別）'!A$1)</f>
        <v/>
      </c>
      <c r="S69" s="64" t="str">
        <f t="shared" si="6"/>
        <v/>
      </c>
    </row>
    <row r="70" spans="1:19">
      <c r="A70" s="64">
        <f>team.csv2!A10</f>
        <v>69</v>
      </c>
      <c r="B70" s="64" t="str">
        <f>team.csv2!B10</f>
        <v/>
      </c>
      <c r="C70" s="64" t="str">
        <f t="shared" si="4"/>
        <v/>
      </c>
      <c r="D70" s="64">
        <f>team.csv2!D10</f>
        <v>3</v>
      </c>
      <c r="E70" s="64" t="str">
        <f>team.csv2!E10</f>
        <v/>
      </c>
      <c r="F70" s="64" t="str">
        <f>team.csv2!F10</f>
        <v/>
      </c>
      <c r="J70" s="64">
        <f>team.csv2!J10</f>
        <v>3</v>
      </c>
      <c r="K70" s="64" t="str">
        <f>team.csv2!K10</f>
        <v/>
      </c>
      <c r="L70" s="64">
        <f>team.csv2!L10</f>
        <v>0</v>
      </c>
      <c r="M70" s="64" t="str">
        <f>team.csv2!M10</f>
        <v/>
      </c>
      <c r="N70" s="64" t="str">
        <f>team.csv2!N10</f>
        <v/>
      </c>
      <c r="O70" s="64">
        <f>team.csv2!O10</f>
        <v>0</v>
      </c>
      <c r="P70" s="64">
        <f t="shared" si="5"/>
        <v>0</v>
      </c>
      <c r="Q70" s="64" t="str">
        <f>IF(K70="","",女子リレー入力!AH12)</f>
        <v/>
      </c>
      <c r="R70" s="64" t="str">
        <f>IF(K70="","",'競技設定（大会別）'!A$1)</f>
        <v/>
      </c>
      <c r="S70" s="64" t="str">
        <f t="shared" si="6"/>
        <v/>
      </c>
    </row>
    <row r="71" spans="1:19">
      <c r="A71" s="64">
        <f>team.csv2!A11</f>
        <v>70</v>
      </c>
      <c r="B71" s="64" t="str">
        <f>team.csv2!B11</f>
        <v/>
      </c>
      <c r="C71" s="64" t="str">
        <f t="shared" si="4"/>
        <v/>
      </c>
      <c r="D71" s="64">
        <f>team.csv2!D11</f>
        <v>4</v>
      </c>
      <c r="E71" s="64" t="str">
        <f>team.csv2!E11</f>
        <v/>
      </c>
      <c r="F71" s="64" t="str">
        <f>team.csv2!F11</f>
        <v/>
      </c>
      <c r="J71" s="64">
        <f>team.csv2!J11</f>
        <v>4</v>
      </c>
      <c r="K71" s="64" t="str">
        <f>team.csv2!K11</f>
        <v/>
      </c>
      <c r="L71" s="64">
        <f>team.csv2!L11</f>
        <v>0</v>
      </c>
      <c r="M71" s="64" t="str">
        <f>team.csv2!M11</f>
        <v/>
      </c>
      <c r="N71" s="64" t="str">
        <f>team.csv2!N11</f>
        <v/>
      </c>
      <c r="O71" s="64">
        <f>team.csv2!O11</f>
        <v>0</v>
      </c>
      <c r="P71" s="64">
        <f t="shared" si="5"/>
        <v>0</v>
      </c>
      <c r="Q71" s="64" t="str">
        <f>IF(K71="","",女子リレー入力!AH13)</f>
        <v/>
      </c>
      <c r="R71" s="64" t="str">
        <f>IF(K71="","",'競技設定（大会別）'!A$1)</f>
        <v/>
      </c>
      <c r="S71" s="64" t="str">
        <f t="shared" si="6"/>
        <v/>
      </c>
    </row>
    <row r="72" spans="1:19">
      <c r="A72" s="64">
        <f>team.csv2!A12</f>
        <v>71</v>
      </c>
      <c r="B72" s="64" t="str">
        <f>team.csv2!B12</f>
        <v/>
      </c>
      <c r="C72" s="64" t="str">
        <f t="shared" si="4"/>
        <v/>
      </c>
      <c r="D72" s="64">
        <f>team.csv2!D12</f>
        <v>5</v>
      </c>
      <c r="E72" s="64" t="str">
        <f>team.csv2!E12</f>
        <v/>
      </c>
      <c r="F72" s="64" t="str">
        <f>team.csv2!F12</f>
        <v/>
      </c>
      <c r="J72" s="64">
        <f>team.csv2!J12</f>
        <v>5</v>
      </c>
      <c r="K72" s="64" t="str">
        <f>team.csv2!K12</f>
        <v/>
      </c>
      <c r="L72" s="64">
        <f>team.csv2!L12</f>
        <v>0</v>
      </c>
      <c r="M72" s="64" t="str">
        <f>team.csv2!M12</f>
        <v/>
      </c>
      <c r="N72" s="64" t="str">
        <f>team.csv2!N12</f>
        <v/>
      </c>
      <c r="O72" s="64">
        <f>team.csv2!O12</f>
        <v>0</v>
      </c>
      <c r="P72" s="64">
        <f t="shared" si="5"/>
        <v>0</v>
      </c>
      <c r="Q72" s="64" t="str">
        <f>IF(K72="","",女子リレー入力!AH14)</f>
        <v/>
      </c>
      <c r="R72" s="64" t="str">
        <f>IF(K72="","",'競技設定（大会別）'!A$1)</f>
        <v/>
      </c>
      <c r="S72" s="64" t="str">
        <f t="shared" si="6"/>
        <v/>
      </c>
    </row>
    <row r="73" spans="1:19">
      <c r="A73" s="64">
        <f>team.csv2!A13</f>
        <v>72</v>
      </c>
      <c r="B73" s="64" t="str">
        <f>team.csv2!B13</f>
        <v/>
      </c>
      <c r="C73" s="64" t="str">
        <f t="shared" si="4"/>
        <v/>
      </c>
      <c r="D73" s="64">
        <f>team.csv2!D13</f>
        <v>6</v>
      </c>
      <c r="E73" s="64" t="str">
        <f>team.csv2!E13</f>
        <v/>
      </c>
      <c r="F73" s="64" t="str">
        <f>team.csv2!F13</f>
        <v/>
      </c>
      <c r="J73" s="64">
        <f>team.csv2!J13</f>
        <v>6</v>
      </c>
      <c r="K73" s="64" t="str">
        <f>team.csv2!K13</f>
        <v/>
      </c>
      <c r="L73" s="64">
        <f>team.csv2!L13</f>
        <v>0</v>
      </c>
      <c r="M73" s="64" t="str">
        <f>team.csv2!M13</f>
        <v/>
      </c>
      <c r="N73" s="64" t="str">
        <f>team.csv2!N13</f>
        <v/>
      </c>
      <c r="O73" s="64">
        <f>team.csv2!O13</f>
        <v>0</v>
      </c>
      <c r="P73" s="64">
        <f t="shared" si="5"/>
        <v>0</v>
      </c>
      <c r="Q73" s="64" t="str">
        <f>IF(K73="","",女子リレー入力!AH15)</f>
        <v/>
      </c>
      <c r="R73" s="64" t="str">
        <f>IF(K73="","",'競技設定（大会別）'!A$1)</f>
        <v/>
      </c>
      <c r="S73" s="64" t="str">
        <f t="shared" si="6"/>
        <v/>
      </c>
    </row>
    <row r="74" spans="1:19">
      <c r="A74" s="64">
        <f>team.csv2!A14</f>
        <v>73</v>
      </c>
      <c r="B74" s="64" t="str">
        <f>team.csv2!B14</f>
        <v/>
      </c>
      <c r="C74" s="64" t="str">
        <f t="shared" si="4"/>
        <v/>
      </c>
      <c r="D74" s="64">
        <f>team.csv2!D14</f>
        <v>1</v>
      </c>
      <c r="E74" s="64" t="str">
        <f>team.csv2!E14</f>
        <v/>
      </c>
      <c r="F74" s="64" t="str">
        <f>team.csv2!F14</f>
        <v/>
      </c>
      <c r="J74" s="64">
        <f>team.csv2!J14</f>
        <v>1</v>
      </c>
      <c r="K74" s="64" t="str">
        <f>team.csv2!K14</f>
        <v/>
      </c>
      <c r="L74" s="64">
        <f>team.csv2!L14</f>
        <v>0</v>
      </c>
      <c r="M74" s="64" t="str">
        <f>team.csv2!M14</f>
        <v/>
      </c>
      <c r="N74" s="64" t="str">
        <f>team.csv2!N14</f>
        <v/>
      </c>
      <c r="O74" s="64">
        <f>team.csv2!O14</f>
        <v>0</v>
      </c>
      <c r="P74" s="64">
        <f t="shared" si="5"/>
        <v>0</v>
      </c>
      <c r="Q74" s="64" t="str">
        <f>IF(K74="","",女子リレー入力!AH16)</f>
        <v/>
      </c>
      <c r="R74" s="64" t="str">
        <f>IF(K74="","",'競技設定（大会別）'!A$1)</f>
        <v/>
      </c>
      <c r="S74" s="64" t="str">
        <f t="shared" si="6"/>
        <v/>
      </c>
    </row>
    <row r="75" spans="1:19">
      <c r="A75" s="64">
        <f>team.csv2!A15</f>
        <v>74</v>
      </c>
      <c r="B75" s="64" t="str">
        <f>team.csv2!B15</f>
        <v/>
      </c>
      <c r="C75" s="64" t="str">
        <f t="shared" si="4"/>
        <v/>
      </c>
      <c r="D75" s="64">
        <f>team.csv2!D15</f>
        <v>2</v>
      </c>
      <c r="E75" s="64" t="str">
        <f>team.csv2!E15</f>
        <v/>
      </c>
      <c r="F75" s="64" t="str">
        <f>team.csv2!F15</f>
        <v/>
      </c>
      <c r="J75" s="64">
        <f>team.csv2!J15</f>
        <v>2</v>
      </c>
      <c r="K75" s="64" t="str">
        <f>team.csv2!K15</f>
        <v/>
      </c>
      <c r="L75" s="64">
        <f>team.csv2!L15</f>
        <v>0</v>
      </c>
      <c r="M75" s="64" t="str">
        <f>team.csv2!M15</f>
        <v/>
      </c>
      <c r="N75" s="64" t="str">
        <f>team.csv2!N15</f>
        <v/>
      </c>
      <c r="O75" s="64">
        <f>team.csv2!O15</f>
        <v>0</v>
      </c>
      <c r="P75" s="64">
        <f t="shared" si="5"/>
        <v>0</v>
      </c>
      <c r="Q75" s="64" t="str">
        <f>IF(K75="","",女子リレー入力!AH17)</f>
        <v/>
      </c>
      <c r="R75" s="64" t="str">
        <f>IF(K75="","",'競技設定（大会別）'!A$1)</f>
        <v/>
      </c>
      <c r="S75" s="64" t="str">
        <f t="shared" si="6"/>
        <v/>
      </c>
    </row>
    <row r="76" spans="1:19">
      <c r="A76" s="64">
        <f>team.csv2!A16</f>
        <v>75</v>
      </c>
      <c r="B76" s="64" t="str">
        <f>team.csv2!B16</f>
        <v/>
      </c>
      <c r="C76" s="64" t="str">
        <f t="shared" si="4"/>
        <v/>
      </c>
      <c r="D76" s="64">
        <f>team.csv2!D16</f>
        <v>3</v>
      </c>
      <c r="E76" s="64" t="str">
        <f>team.csv2!E16</f>
        <v/>
      </c>
      <c r="F76" s="64" t="str">
        <f>team.csv2!F16</f>
        <v/>
      </c>
      <c r="J76" s="64">
        <f>team.csv2!J16</f>
        <v>3</v>
      </c>
      <c r="K76" s="64" t="str">
        <f>team.csv2!K16</f>
        <v/>
      </c>
      <c r="L76" s="64">
        <f>team.csv2!L16</f>
        <v>0</v>
      </c>
      <c r="M76" s="64" t="str">
        <f>team.csv2!M16</f>
        <v/>
      </c>
      <c r="N76" s="64" t="str">
        <f>team.csv2!N16</f>
        <v/>
      </c>
      <c r="O76" s="64">
        <f>team.csv2!O16</f>
        <v>0</v>
      </c>
      <c r="P76" s="64">
        <f t="shared" si="5"/>
        <v>0</v>
      </c>
      <c r="Q76" s="64" t="str">
        <f>IF(K76="","",女子リレー入力!AH18)</f>
        <v/>
      </c>
      <c r="R76" s="64" t="str">
        <f>IF(K76="","",'競技設定（大会別）'!A$1)</f>
        <v/>
      </c>
      <c r="S76" s="64" t="str">
        <f t="shared" si="6"/>
        <v/>
      </c>
    </row>
    <row r="77" spans="1:19">
      <c r="A77" s="64">
        <f>team.csv2!A17</f>
        <v>76</v>
      </c>
      <c r="B77" s="64" t="str">
        <f>team.csv2!B17</f>
        <v/>
      </c>
      <c r="C77" s="64" t="str">
        <f t="shared" si="4"/>
        <v/>
      </c>
      <c r="D77" s="64">
        <f>team.csv2!D17</f>
        <v>4</v>
      </c>
      <c r="E77" s="64" t="str">
        <f>team.csv2!E17</f>
        <v/>
      </c>
      <c r="F77" s="64" t="str">
        <f>team.csv2!F17</f>
        <v/>
      </c>
      <c r="J77" s="64">
        <f>team.csv2!J17</f>
        <v>4</v>
      </c>
      <c r="K77" s="64" t="str">
        <f>team.csv2!K17</f>
        <v/>
      </c>
      <c r="L77" s="64">
        <f>team.csv2!L17</f>
        <v>0</v>
      </c>
      <c r="M77" s="64" t="str">
        <f>team.csv2!M17</f>
        <v/>
      </c>
      <c r="N77" s="64" t="str">
        <f>team.csv2!N17</f>
        <v/>
      </c>
      <c r="O77" s="64">
        <f>team.csv2!O17</f>
        <v>0</v>
      </c>
      <c r="P77" s="64">
        <f t="shared" si="5"/>
        <v>0</v>
      </c>
      <c r="Q77" s="64" t="str">
        <f>IF(K77="","",女子リレー入力!AH19)</f>
        <v/>
      </c>
      <c r="R77" s="64" t="str">
        <f>IF(K77="","",'競技設定（大会別）'!A$1)</f>
        <v/>
      </c>
      <c r="S77" s="64" t="str">
        <f t="shared" si="6"/>
        <v/>
      </c>
    </row>
    <row r="78" spans="1:19">
      <c r="A78" s="64">
        <f>team.csv2!A18</f>
        <v>77</v>
      </c>
      <c r="B78" s="64" t="str">
        <f>team.csv2!B18</f>
        <v/>
      </c>
      <c r="C78" s="64" t="str">
        <f t="shared" si="4"/>
        <v/>
      </c>
      <c r="D78" s="64">
        <f>team.csv2!D18</f>
        <v>5</v>
      </c>
      <c r="E78" s="64" t="str">
        <f>team.csv2!E18</f>
        <v/>
      </c>
      <c r="F78" s="64" t="str">
        <f>team.csv2!F18</f>
        <v/>
      </c>
      <c r="J78" s="64">
        <f>team.csv2!J18</f>
        <v>5</v>
      </c>
      <c r="K78" s="64" t="str">
        <f>team.csv2!K18</f>
        <v/>
      </c>
      <c r="L78" s="64">
        <f>team.csv2!L18</f>
        <v>0</v>
      </c>
      <c r="M78" s="64" t="str">
        <f>team.csv2!M18</f>
        <v/>
      </c>
      <c r="N78" s="64" t="str">
        <f>team.csv2!N18</f>
        <v/>
      </c>
      <c r="O78" s="64">
        <f>team.csv2!O18</f>
        <v>0</v>
      </c>
      <c r="P78" s="64">
        <f t="shared" si="5"/>
        <v>0</v>
      </c>
      <c r="Q78" s="64" t="str">
        <f>IF(K78="","",女子リレー入力!AH20)</f>
        <v/>
      </c>
      <c r="R78" s="64" t="str">
        <f>IF(K78="","",'競技設定（大会別）'!A$1)</f>
        <v/>
      </c>
      <c r="S78" s="64" t="str">
        <f t="shared" si="6"/>
        <v/>
      </c>
    </row>
    <row r="79" spans="1:19">
      <c r="A79" s="64">
        <f>team.csv2!A19</f>
        <v>78</v>
      </c>
      <c r="B79" s="64" t="str">
        <f>team.csv2!B19</f>
        <v/>
      </c>
      <c r="C79" s="64" t="str">
        <f t="shared" si="4"/>
        <v/>
      </c>
      <c r="D79" s="64">
        <f>team.csv2!D19</f>
        <v>6</v>
      </c>
      <c r="E79" s="64" t="str">
        <f>team.csv2!E19</f>
        <v/>
      </c>
      <c r="F79" s="64" t="str">
        <f>team.csv2!F19</f>
        <v/>
      </c>
      <c r="J79" s="64">
        <f>team.csv2!J19</f>
        <v>6</v>
      </c>
      <c r="K79" s="64" t="str">
        <f>team.csv2!K19</f>
        <v/>
      </c>
      <c r="L79" s="64">
        <f>team.csv2!L19</f>
        <v>0</v>
      </c>
      <c r="M79" s="64" t="str">
        <f>team.csv2!M19</f>
        <v/>
      </c>
      <c r="N79" s="64" t="str">
        <f>team.csv2!N19</f>
        <v/>
      </c>
      <c r="O79" s="64">
        <f>team.csv2!O19</f>
        <v>0</v>
      </c>
      <c r="P79" s="64">
        <f t="shared" si="5"/>
        <v>0</v>
      </c>
      <c r="Q79" s="64" t="str">
        <f>IF(K79="","",女子リレー入力!AH21)</f>
        <v/>
      </c>
      <c r="R79" s="64" t="str">
        <f>IF(K79="","",'競技設定（大会別）'!A$1)</f>
        <v/>
      </c>
      <c r="S79" s="64" t="str">
        <f t="shared" si="6"/>
        <v/>
      </c>
    </row>
    <row r="80" spans="1:19">
      <c r="A80" s="64">
        <f>team.csv2!A20</f>
        <v>79</v>
      </c>
      <c r="B80" s="64" t="str">
        <f>team.csv2!B20</f>
        <v/>
      </c>
      <c r="C80" s="64" t="str">
        <f t="shared" si="4"/>
        <v/>
      </c>
      <c r="D80" s="64">
        <f>team.csv2!D20</f>
        <v>1</v>
      </c>
      <c r="E80" s="64" t="str">
        <f>team.csv2!E20</f>
        <v/>
      </c>
      <c r="F80" s="64" t="str">
        <f>team.csv2!F20</f>
        <v/>
      </c>
      <c r="J80" s="64">
        <f>team.csv2!J20</f>
        <v>1</v>
      </c>
      <c r="K80" s="64" t="str">
        <f>team.csv2!K20</f>
        <v/>
      </c>
      <c r="L80" s="64">
        <f>team.csv2!L20</f>
        <v>0</v>
      </c>
      <c r="M80" s="64" t="str">
        <f>team.csv2!M20</f>
        <v/>
      </c>
      <c r="N80" s="64" t="str">
        <f>team.csv2!N20</f>
        <v/>
      </c>
      <c r="O80" s="64">
        <f>team.csv2!O20</f>
        <v>0</v>
      </c>
      <c r="P80" s="64">
        <f t="shared" si="5"/>
        <v>0</v>
      </c>
      <c r="Q80" s="64" t="str">
        <f>IF(K80="","",女子リレー入力!AH22)</f>
        <v/>
      </c>
      <c r="R80" s="64" t="str">
        <f>IF(K80="","",'競技設定（大会別）'!A$1)</f>
        <v/>
      </c>
      <c r="S80" s="64" t="str">
        <f t="shared" si="6"/>
        <v/>
      </c>
    </row>
    <row r="81" spans="1:19">
      <c r="A81" s="64">
        <f>team.csv2!A21</f>
        <v>80</v>
      </c>
      <c r="B81" s="64" t="str">
        <f>team.csv2!B21</f>
        <v/>
      </c>
      <c r="C81" s="64" t="str">
        <f t="shared" si="4"/>
        <v/>
      </c>
      <c r="D81" s="64">
        <f>team.csv2!D21</f>
        <v>2</v>
      </c>
      <c r="E81" s="64" t="str">
        <f>team.csv2!E21</f>
        <v/>
      </c>
      <c r="F81" s="64" t="str">
        <f>team.csv2!F21</f>
        <v/>
      </c>
      <c r="J81" s="64">
        <f>team.csv2!J21</f>
        <v>2</v>
      </c>
      <c r="K81" s="64" t="str">
        <f>team.csv2!K21</f>
        <v/>
      </c>
      <c r="L81" s="64">
        <f>team.csv2!L21</f>
        <v>0</v>
      </c>
      <c r="M81" s="64" t="str">
        <f>team.csv2!M21</f>
        <v/>
      </c>
      <c r="N81" s="64" t="str">
        <f>team.csv2!N21</f>
        <v/>
      </c>
      <c r="O81" s="64">
        <f>team.csv2!O21</f>
        <v>0</v>
      </c>
      <c r="P81" s="64">
        <f t="shared" si="5"/>
        <v>0</v>
      </c>
      <c r="Q81" s="64" t="str">
        <f>IF(K81="","",女子リレー入力!AH23)</f>
        <v/>
      </c>
      <c r="R81" s="64" t="str">
        <f>IF(K81="","",'競技設定（大会別）'!A$1)</f>
        <v/>
      </c>
      <c r="S81" s="64" t="str">
        <f t="shared" si="6"/>
        <v/>
      </c>
    </row>
    <row r="82" spans="1:19">
      <c r="A82" s="64">
        <f>team.csv2!A22</f>
        <v>81</v>
      </c>
      <c r="B82" s="64" t="str">
        <f>team.csv2!B22</f>
        <v/>
      </c>
      <c r="C82" s="64" t="str">
        <f t="shared" si="4"/>
        <v/>
      </c>
      <c r="D82" s="64">
        <f>team.csv2!D22</f>
        <v>3</v>
      </c>
      <c r="E82" s="64" t="str">
        <f>team.csv2!E22</f>
        <v/>
      </c>
      <c r="F82" s="64" t="str">
        <f>team.csv2!F22</f>
        <v/>
      </c>
      <c r="J82" s="64">
        <f>team.csv2!J22</f>
        <v>3</v>
      </c>
      <c r="K82" s="64" t="str">
        <f>team.csv2!K22</f>
        <v/>
      </c>
      <c r="L82" s="64">
        <f>team.csv2!L22</f>
        <v>0</v>
      </c>
      <c r="M82" s="64" t="str">
        <f>team.csv2!M22</f>
        <v/>
      </c>
      <c r="N82" s="64" t="str">
        <f>team.csv2!N22</f>
        <v/>
      </c>
      <c r="O82" s="64">
        <f>team.csv2!O22</f>
        <v>0</v>
      </c>
      <c r="P82" s="64">
        <f t="shared" si="5"/>
        <v>0</v>
      </c>
      <c r="Q82" s="64" t="str">
        <f>IF(K82="","",女子リレー入力!AH24)</f>
        <v/>
      </c>
      <c r="R82" s="64" t="str">
        <f>IF(K82="","",'競技設定（大会別）'!A$1)</f>
        <v/>
      </c>
      <c r="S82" s="64" t="str">
        <f t="shared" si="6"/>
        <v/>
      </c>
    </row>
    <row r="83" spans="1:19">
      <c r="A83" s="64">
        <f>team.csv2!A23</f>
        <v>82</v>
      </c>
      <c r="B83" s="64" t="str">
        <f>team.csv2!B23</f>
        <v/>
      </c>
      <c r="C83" s="64" t="str">
        <f t="shared" si="4"/>
        <v/>
      </c>
      <c r="D83" s="64">
        <f>team.csv2!D23</f>
        <v>4</v>
      </c>
      <c r="E83" s="64" t="str">
        <f>team.csv2!E23</f>
        <v/>
      </c>
      <c r="F83" s="64" t="str">
        <f>team.csv2!F23</f>
        <v/>
      </c>
      <c r="J83" s="64">
        <f>team.csv2!J23</f>
        <v>4</v>
      </c>
      <c r="K83" s="64" t="str">
        <f>team.csv2!K23</f>
        <v/>
      </c>
      <c r="L83" s="64">
        <f>team.csv2!L23</f>
        <v>0</v>
      </c>
      <c r="M83" s="64" t="str">
        <f>team.csv2!M23</f>
        <v/>
      </c>
      <c r="N83" s="64" t="str">
        <f>team.csv2!N23</f>
        <v/>
      </c>
      <c r="O83" s="64">
        <f>team.csv2!O23</f>
        <v>0</v>
      </c>
      <c r="P83" s="64">
        <f t="shared" si="5"/>
        <v>0</v>
      </c>
      <c r="Q83" s="64" t="str">
        <f>IF(K83="","",女子リレー入力!AH25)</f>
        <v/>
      </c>
      <c r="R83" s="64" t="str">
        <f>IF(K83="","",'競技設定（大会別）'!A$1)</f>
        <v/>
      </c>
      <c r="S83" s="64" t="str">
        <f t="shared" si="6"/>
        <v/>
      </c>
    </row>
    <row r="84" spans="1:19">
      <c r="A84" s="64">
        <f>team.csv2!A24</f>
        <v>83</v>
      </c>
      <c r="B84" s="64" t="str">
        <f>team.csv2!B24</f>
        <v/>
      </c>
      <c r="C84" s="64" t="str">
        <f t="shared" si="4"/>
        <v/>
      </c>
      <c r="D84" s="64">
        <f>team.csv2!D24</f>
        <v>5</v>
      </c>
      <c r="E84" s="64" t="str">
        <f>team.csv2!E24</f>
        <v/>
      </c>
      <c r="F84" s="64" t="str">
        <f>team.csv2!F24</f>
        <v/>
      </c>
      <c r="J84" s="64">
        <f>team.csv2!J24</f>
        <v>5</v>
      </c>
      <c r="K84" s="64" t="str">
        <f>team.csv2!K24</f>
        <v/>
      </c>
      <c r="L84" s="64">
        <f>team.csv2!L24</f>
        <v>0</v>
      </c>
      <c r="M84" s="64" t="str">
        <f>team.csv2!M24</f>
        <v/>
      </c>
      <c r="N84" s="64" t="str">
        <f>team.csv2!N24</f>
        <v/>
      </c>
      <c r="O84" s="64">
        <f>team.csv2!O24</f>
        <v>0</v>
      </c>
      <c r="P84" s="64">
        <f t="shared" si="5"/>
        <v>0</v>
      </c>
      <c r="Q84" s="64" t="str">
        <f>IF(K84="","",女子リレー入力!AH26)</f>
        <v/>
      </c>
      <c r="R84" s="64" t="str">
        <f>IF(K84="","",'競技設定（大会別）'!A$1)</f>
        <v/>
      </c>
      <c r="S84" s="64" t="str">
        <f t="shared" si="6"/>
        <v/>
      </c>
    </row>
    <row r="85" spans="1:19">
      <c r="A85" s="64">
        <f>team.csv2!A25</f>
        <v>84</v>
      </c>
      <c r="B85" s="64" t="str">
        <f>team.csv2!B25</f>
        <v/>
      </c>
      <c r="C85" s="64" t="str">
        <f t="shared" si="4"/>
        <v/>
      </c>
      <c r="D85" s="64">
        <f>team.csv2!D25</f>
        <v>6</v>
      </c>
      <c r="E85" s="64" t="str">
        <f>team.csv2!E25</f>
        <v/>
      </c>
      <c r="F85" s="64" t="str">
        <f>team.csv2!F25</f>
        <v/>
      </c>
      <c r="J85" s="64">
        <f>team.csv2!J25</f>
        <v>6</v>
      </c>
      <c r="K85" s="64" t="str">
        <f>team.csv2!K25</f>
        <v/>
      </c>
      <c r="L85" s="64">
        <f>team.csv2!L25</f>
        <v>0</v>
      </c>
      <c r="M85" s="64" t="str">
        <f>team.csv2!M25</f>
        <v/>
      </c>
      <c r="N85" s="64" t="str">
        <f>team.csv2!N25</f>
        <v/>
      </c>
      <c r="O85" s="64">
        <f>team.csv2!O25</f>
        <v>0</v>
      </c>
      <c r="P85" s="64">
        <f t="shared" si="5"/>
        <v>0</v>
      </c>
      <c r="Q85" s="64" t="str">
        <f>IF(K85="","",女子リレー入力!AH27)</f>
        <v/>
      </c>
      <c r="R85" s="64" t="str">
        <f>IF(K85="","",'競技設定（大会別）'!A$1)</f>
        <v/>
      </c>
      <c r="S85" s="64" t="str">
        <f t="shared" si="6"/>
        <v/>
      </c>
    </row>
    <row r="86" spans="1:19">
      <c r="A86" s="64">
        <f>team.csv2!A26</f>
        <v>85</v>
      </c>
      <c r="B86" s="64" t="str">
        <f>team.csv2!B26</f>
        <v/>
      </c>
      <c r="C86" s="64" t="str">
        <f t="shared" si="4"/>
        <v/>
      </c>
      <c r="D86" s="64">
        <f>team.csv2!D26</f>
        <v>1</v>
      </c>
      <c r="E86" s="64" t="str">
        <f>team.csv2!E26</f>
        <v/>
      </c>
      <c r="F86" s="64" t="str">
        <f>team.csv2!F26</f>
        <v/>
      </c>
      <c r="J86" s="64">
        <f>team.csv2!J26</f>
        <v>1</v>
      </c>
      <c r="K86" s="64" t="str">
        <f>team.csv2!K26</f>
        <v/>
      </c>
      <c r="L86" s="64">
        <f>team.csv2!L26</f>
        <v>0</v>
      </c>
      <c r="M86" s="64" t="str">
        <f>team.csv2!M26</f>
        <v/>
      </c>
      <c r="N86" s="64" t="str">
        <f>team.csv2!N26</f>
        <v/>
      </c>
      <c r="O86" s="64">
        <f>team.csv2!O26</f>
        <v>0</v>
      </c>
      <c r="P86" s="64">
        <f t="shared" si="5"/>
        <v>0</v>
      </c>
      <c r="Q86" s="64" t="str">
        <f>IF(K86="","",女子リレー入力!AH28)</f>
        <v/>
      </c>
      <c r="R86" s="64" t="str">
        <f>IF(K86="","",'競技設定（大会別）'!A$1)</f>
        <v/>
      </c>
      <c r="S86" s="64" t="str">
        <f t="shared" si="6"/>
        <v/>
      </c>
    </row>
    <row r="87" spans="1:19">
      <c r="A87" s="64">
        <f>team.csv2!A27</f>
        <v>86</v>
      </c>
      <c r="B87" s="64" t="str">
        <f>team.csv2!B27</f>
        <v/>
      </c>
      <c r="C87" s="64" t="str">
        <f t="shared" si="4"/>
        <v/>
      </c>
      <c r="D87" s="64">
        <f>team.csv2!D27</f>
        <v>2</v>
      </c>
      <c r="E87" s="64" t="str">
        <f>team.csv2!E27</f>
        <v/>
      </c>
      <c r="F87" s="64" t="str">
        <f>team.csv2!F27</f>
        <v/>
      </c>
      <c r="J87" s="64">
        <f>team.csv2!J27</f>
        <v>2</v>
      </c>
      <c r="K87" s="64" t="str">
        <f>team.csv2!K27</f>
        <v/>
      </c>
      <c r="L87" s="64">
        <f>team.csv2!L27</f>
        <v>0</v>
      </c>
      <c r="M87" s="64" t="str">
        <f>team.csv2!M27</f>
        <v/>
      </c>
      <c r="N87" s="64" t="str">
        <f>team.csv2!N27</f>
        <v/>
      </c>
      <c r="O87" s="64">
        <f>team.csv2!O27</f>
        <v>0</v>
      </c>
      <c r="P87" s="64">
        <f t="shared" si="5"/>
        <v>0</v>
      </c>
      <c r="Q87" s="64" t="str">
        <f>IF(K87="","",女子リレー入力!AH29)</f>
        <v/>
      </c>
      <c r="R87" s="64" t="str">
        <f>IF(K87="","",'競技設定（大会別）'!A$1)</f>
        <v/>
      </c>
      <c r="S87" s="64" t="str">
        <f t="shared" si="6"/>
        <v/>
      </c>
    </row>
    <row r="88" spans="1:19">
      <c r="A88" s="64">
        <f>team.csv2!A28</f>
        <v>87</v>
      </c>
      <c r="B88" s="64" t="str">
        <f>team.csv2!B28</f>
        <v/>
      </c>
      <c r="C88" s="64" t="str">
        <f t="shared" si="4"/>
        <v/>
      </c>
      <c r="D88" s="64">
        <f>team.csv2!D28</f>
        <v>3</v>
      </c>
      <c r="E88" s="64" t="str">
        <f>team.csv2!E28</f>
        <v/>
      </c>
      <c r="F88" s="64" t="str">
        <f>team.csv2!F28</f>
        <v/>
      </c>
      <c r="J88" s="64">
        <f>team.csv2!J28</f>
        <v>3</v>
      </c>
      <c r="K88" s="64" t="str">
        <f>team.csv2!K28</f>
        <v/>
      </c>
      <c r="L88" s="64">
        <f>team.csv2!L28</f>
        <v>0</v>
      </c>
      <c r="M88" s="64" t="str">
        <f>team.csv2!M28</f>
        <v/>
      </c>
      <c r="N88" s="64" t="str">
        <f>team.csv2!N28</f>
        <v/>
      </c>
      <c r="O88" s="64">
        <f>team.csv2!O28</f>
        <v>0</v>
      </c>
      <c r="P88" s="64">
        <f t="shared" si="5"/>
        <v>0</v>
      </c>
      <c r="Q88" s="64" t="str">
        <f>IF(K88="","",女子リレー入力!AH30)</f>
        <v/>
      </c>
      <c r="R88" s="64" t="str">
        <f>IF(K88="","",'競技設定（大会別）'!A$1)</f>
        <v/>
      </c>
      <c r="S88" s="64" t="str">
        <f t="shared" si="6"/>
        <v/>
      </c>
    </row>
    <row r="89" spans="1:19">
      <c r="A89" s="64">
        <f>team.csv2!A29</f>
        <v>88</v>
      </c>
      <c r="B89" s="64" t="str">
        <f>team.csv2!B29</f>
        <v/>
      </c>
      <c r="C89" s="64" t="str">
        <f t="shared" si="4"/>
        <v/>
      </c>
      <c r="D89" s="64">
        <f>team.csv2!D29</f>
        <v>4</v>
      </c>
      <c r="E89" s="64" t="str">
        <f>team.csv2!E29</f>
        <v/>
      </c>
      <c r="F89" s="64" t="str">
        <f>team.csv2!F29</f>
        <v/>
      </c>
      <c r="J89" s="64">
        <f>team.csv2!J29</f>
        <v>4</v>
      </c>
      <c r="K89" s="64" t="str">
        <f>team.csv2!K29</f>
        <v/>
      </c>
      <c r="L89" s="64">
        <f>team.csv2!L29</f>
        <v>0</v>
      </c>
      <c r="M89" s="64" t="str">
        <f>team.csv2!M29</f>
        <v/>
      </c>
      <c r="N89" s="64" t="str">
        <f>team.csv2!N29</f>
        <v/>
      </c>
      <c r="O89" s="64">
        <f>team.csv2!O29</f>
        <v>0</v>
      </c>
      <c r="P89" s="64">
        <f t="shared" si="5"/>
        <v>0</v>
      </c>
      <c r="Q89" s="64" t="str">
        <f>IF(K89="","",女子リレー入力!AH31)</f>
        <v/>
      </c>
      <c r="R89" s="64" t="str">
        <f>IF(K89="","",'競技設定（大会別）'!A$1)</f>
        <v/>
      </c>
      <c r="S89" s="64" t="str">
        <f t="shared" si="6"/>
        <v/>
      </c>
    </row>
    <row r="90" spans="1:19">
      <c r="A90" s="64">
        <f>team.csv2!A30</f>
        <v>89</v>
      </c>
      <c r="B90" s="64" t="str">
        <f>team.csv2!B30</f>
        <v/>
      </c>
      <c r="C90" s="64" t="str">
        <f t="shared" si="4"/>
        <v/>
      </c>
      <c r="D90" s="64">
        <f>team.csv2!D30</f>
        <v>5</v>
      </c>
      <c r="E90" s="64" t="str">
        <f>team.csv2!E30</f>
        <v/>
      </c>
      <c r="F90" s="64" t="str">
        <f>team.csv2!F30</f>
        <v/>
      </c>
      <c r="J90" s="64">
        <f>team.csv2!J30</f>
        <v>5</v>
      </c>
      <c r="K90" s="64" t="str">
        <f>team.csv2!K30</f>
        <v/>
      </c>
      <c r="L90" s="64">
        <f>team.csv2!L30</f>
        <v>0</v>
      </c>
      <c r="M90" s="64" t="str">
        <f>team.csv2!M30</f>
        <v/>
      </c>
      <c r="N90" s="64" t="str">
        <f>team.csv2!N30</f>
        <v/>
      </c>
      <c r="O90" s="64">
        <f>team.csv2!O30</f>
        <v>0</v>
      </c>
      <c r="P90" s="64">
        <f t="shared" si="5"/>
        <v>0</v>
      </c>
      <c r="Q90" s="64" t="str">
        <f>IF(K90="","",女子リレー入力!AH32)</f>
        <v/>
      </c>
      <c r="R90" s="64" t="str">
        <f>IF(K90="","",'競技設定（大会別）'!A$1)</f>
        <v/>
      </c>
      <c r="S90" s="64" t="str">
        <f t="shared" si="6"/>
        <v/>
      </c>
    </row>
    <row r="91" spans="1:19">
      <c r="A91" s="64">
        <f>team.csv2!A31</f>
        <v>90</v>
      </c>
      <c r="B91" s="64" t="str">
        <f>team.csv2!B31</f>
        <v/>
      </c>
      <c r="C91" s="64" t="str">
        <f t="shared" si="4"/>
        <v/>
      </c>
      <c r="D91" s="64">
        <f>team.csv2!D31</f>
        <v>6</v>
      </c>
      <c r="E91" s="64" t="str">
        <f>team.csv2!E31</f>
        <v/>
      </c>
      <c r="F91" s="64" t="str">
        <f>team.csv2!F31</f>
        <v/>
      </c>
      <c r="J91" s="64">
        <f>team.csv2!J31</f>
        <v>6</v>
      </c>
      <c r="K91" s="64" t="str">
        <f>team.csv2!K31</f>
        <v/>
      </c>
      <c r="L91" s="64">
        <f>team.csv2!L31</f>
        <v>0</v>
      </c>
      <c r="M91" s="64" t="str">
        <f>team.csv2!M31</f>
        <v/>
      </c>
      <c r="N91" s="64" t="str">
        <f>team.csv2!N31</f>
        <v/>
      </c>
      <c r="O91" s="64">
        <f>team.csv2!O31</f>
        <v>0</v>
      </c>
      <c r="P91" s="64">
        <f t="shared" si="5"/>
        <v>0</v>
      </c>
      <c r="Q91" s="64" t="str">
        <f>IF(K91="","",女子リレー入力!AH33)</f>
        <v/>
      </c>
      <c r="R91" s="64" t="str">
        <f>IF(K91="","",'競技設定（大会別）'!A$1)</f>
        <v/>
      </c>
      <c r="S91" s="64" t="str">
        <f t="shared" si="6"/>
        <v/>
      </c>
    </row>
    <row r="92" spans="1:19">
      <c r="A92" s="64">
        <f>team.csv2!A32</f>
        <v>91</v>
      </c>
      <c r="B92" s="64" t="str">
        <f>team.csv2!B32</f>
        <v/>
      </c>
      <c r="C92" s="64" t="str">
        <f t="shared" si="4"/>
        <v/>
      </c>
      <c r="D92" s="64">
        <f>team.csv2!D32</f>
        <v>1</v>
      </c>
      <c r="E92" s="64" t="str">
        <f>team.csv2!E32</f>
        <v/>
      </c>
      <c r="F92" s="64" t="str">
        <f>team.csv2!F32</f>
        <v/>
      </c>
      <c r="J92" s="64">
        <f>team.csv2!J32</f>
        <v>1</v>
      </c>
      <c r="K92" s="64" t="str">
        <f>team.csv2!K32</f>
        <v/>
      </c>
      <c r="L92" s="64">
        <f>team.csv2!L32</f>
        <v>0</v>
      </c>
      <c r="M92" s="64" t="str">
        <f>team.csv2!M32</f>
        <v/>
      </c>
      <c r="N92" s="64" t="str">
        <f>team.csv2!N32</f>
        <v/>
      </c>
      <c r="O92" s="64">
        <f>team.csv2!O32</f>
        <v>0</v>
      </c>
      <c r="P92" s="64">
        <f t="shared" si="5"/>
        <v>0</v>
      </c>
      <c r="Q92" s="64" t="str">
        <f>IF(K92="","",女子リレー入力!AH34)</f>
        <v/>
      </c>
      <c r="R92" s="64" t="str">
        <f>IF(K92="","",'競技設定（大会別）'!A$1)</f>
        <v/>
      </c>
      <c r="S92" s="64" t="str">
        <f t="shared" si="6"/>
        <v/>
      </c>
    </row>
    <row r="93" spans="1:19">
      <c r="A93" s="64">
        <f>team.csv2!A33</f>
        <v>92</v>
      </c>
      <c r="B93" s="64" t="str">
        <f>team.csv2!B33</f>
        <v/>
      </c>
      <c r="C93" s="64" t="str">
        <f t="shared" si="4"/>
        <v/>
      </c>
      <c r="D93" s="64">
        <f>team.csv2!D33</f>
        <v>2</v>
      </c>
      <c r="E93" s="64" t="str">
        <f>team.csv2!E33</f>
        <v/>
      </c>
      <c r="F93" s="64" t="str">
        <f>team.csv2!F33</f>
        <v/>
      </c>
      <c r="J93" s="64">
        <f>team.csv2!J33</f>
        <v>2</v>
      </c>
      <c r="K93" s="64" t="str">
        <f>team.csv2!K33</f>
        <v/>
      </c>
      <c r="L93" s="64">
        <f>team.csv2!L33</f>
        <v>0</v>
      </c>
      <c r="M93" s="64" t="str">
        <f>team.csv2!M33</f>
        <v/>
      </c>
      <c r="N93" s="64" t="str">
        <f>team.csv2!N33</f>
        <v/>
      </c>
      <c r="O93" s="64">
        <f>team.csv2!O33</f>
        <v>0</v>
      </c>
      <c r="P93" s="64">
        <f t="shared" si="5"/>
        <v>0</v>
      </c>
      <c r="Q93" s="64" t="str">
        <f>IF(K93="","",女子リレー入力!AH35)</f>
        <v/>
      </c>
      <c r="R93" s="64" t="str">
        <f>IF(K93="","",'競技設定（大会別）'!A$1)</f>
        <v/>
      </c>
      <c r="S93" s="64" t="str">
        <f t="shared" si="6"/>
        <v/>
      </c>
    </row>
    <row r="94" spans="1:19">
      <c r="A94" s="64">
        <f>team.csv2!A34</f>
        <v>93</v>
      </c>
      <c r="B94" s="64" t="str">
        <f>team.csv2!B34</f>
        <v/>
      </c>
      <c r="C94" s="64" t="str">
        <f t="shared" si="4"/>
        <v/>
      </c>
      <c r="D94" s="64">
        <f>team.csv2!D34</f>
        <v>3</v>
      </c>
      <c r="E94" s="64" t="str">
        <f>team.csv2!E34</f>
        <v/>
      </c>
      <c r="F94" s="64" t="str">
        <f>team.csv2!F34</f>
        <v/>
      </c>
      <c r="J94" s="64">
        <f>team.csv2!J34</f>
        <v>3</v>
      </c>
      <c r="K94" s="64" t="str">
        <f>team.csv2!K34</f>
        <v/>
      </c>
      <c r="L94" s="64">
        <f>team.csv2!L34</f>
        <v>0</v>
      </c>
      <c r="M94" s="64" t="str">
        <f>team.csv2!M34</f>
        <v/>
      </c>
      <c r="N94" s="64" t="str">
        <f>team.csv2!N34</f>
        <v/>
      </c>
      <c r="O94" s="64">
        <f>team.csv2!O34</f>
        <v>0</v>
      </c>
      <c r="P94" s="64">
        <f t="shared" si="5"/>
        <v>0</v>
      </c>
      <c r="Q94" s="64" t="str">
        <f>IF(K94="","",女子リレー入力!AH36)</f>
        <v/>
      </c>
      <c r="R94" s="64" t="str">
        <f>IF(K94="","",'競技設定（大会別）'!A$1)</f>
        <v/>
      </c>
      <c r="S94" s="64" t="str">
        <f t="shared" si="6"/>
        <v/>
      </c>
    </row>
    <row r="95" spans="1:19">
      <c r="A95" s="64">
        <f>team.csv2!A35</f>
        <v>94</v>
      </c>
      <c r="B95" s="64" t="str">
        <f>team.csv2!B35</f>
        <v/>
      </c>
      <c r="C95" s="64" t="str">
        <f t="shared" si="4"/>
        <v/>
      </c>
      <c r="D95" s="64">
        <f>team.csv2!D35</f>
        <v>4</v>
      </c>
      <c r="E95" s="64" t="str">
        <f>team.csv2!E35</f>
        <v/>
      </c>
      <c r="F95" s="64" t="str">
        <f>team.csv2!F35</f>
        <v/>
      </c>
      <c r="J95" s="64">
        <f>team.csv2!J35</f>
        <v>4</v>
      </c>
      <c r="K95" s="64" t="str">
        <f>team.csv2!K35</f>
        <v/>
      </c>
      <c r="L95" s="64">
        <f>team.csv2!L35</f>
        <v>0</v>
      </c>
      <c r="M95" s="64" t="str">
        <f>team.csv2!M35</f>
        <v/>
      </c>
      <c r="N95" s="64" t="str">
        <f>team.csv2!N35</f>
        <v/>
      </c>
      <c r="O95" s="64">
        <f>team.csv2!O35</f>
        <v>0</v>
      </c>
      <c r="P95" s="64">
        <f t="shared" si="5"/>
        <v>0</v>
      </c>
      <c r="Q95" s="64" t="str">
        <f>IF(K95="","",女子リレー入力!AH37)</f>
        <v/>
      </c>
      <c r="R95" s="64" t="str">
        <f>IF(K95="","",'競技設定（大会別）'!A$1)</f>
        <v/>
      </c>
      <c r="S95" s="64" t="str">
        <f t="shared" si="6"/>
        <v/>
      </c>
    </row>
    <row r="96" spans="1:19">
      <c r="A96" s="64">
        <f>team.csv2!A36</f>
        <v>95</v>
      </c>
      <c r="B96" s="64" t="str">
        <f>team.csv2!B36</f>
        <v/>
      </c>
      <c r="C96" s="64" t="str">
        <f t="shared" si="4"/>
        <v/>
      </c>
      <c r="D96" s="64">
        <f>team.csv2!D36</f>
        <v>5</v>
      </c>
      <c r="E96" s="64" t="str">
        <f>team.csv2!E36</f>
        <v/>
      </c>
      <c r="F96" s="64" t="str">
        <f>team.csv2!F36</f>
        <v/>
      </c>
      <c r="J96" s="64">
        <f>team.csv2!J36</f>
        <v>5</v>
      </c>
      <c r="K96" s="64" t="str">
        <f>team.csv2!K36</f>
        <v/>
      </c>
      <c r="L96" s="64">
        <f>team.csv2!L36</f>
        <v>0</v>
      </c>
      <c r="M96" s="64" t="str">
        <f>team.csv2!M36</f>
        <v/>
      </c>
      <c r="N96" s="64" t="str">
        <f>team.csv2!N36</f>
        <v/>
      </c>
      <c r="O96" s="64">
        <f>team.csv2!O36</f>
        <v>0</v>
      </c>
      <c r="P96" s="64">
        <f t="shared" si="5"/>
        <v>0</v>
      </c>
      <c r="Q96" s="64" t="str">
        <f>IF(K96="","",女子リレー入力!AH38)</f>
        <v/>
      </c>
      <c r="R96" s="64" t="str">
        <f>IF(K96="","",'競技設定（大会別）'!A$1)</f>
        <v/>
      </c>
      <c r="S96" s="64" t="str">
        <f t="shared" si="6"/>
        <v/>
      </c>
    </row>
    <row r="97" spans="1:19">
      <c r="A97" s="64">
        <f>team.csv2!A37</f>
        <v>96</v>
      </c>
      <c r="B97" s="64" t="str">
        <f>team.csv2!B37</f>
        <v/>
      </c>
      <c r="C97" s="64" t="str">
        <f t="shared" si="4"/>
        <v/>
      </c>
      <c r="D97" s="64">
        <f>team.csv2!D37</f>
        <v>6</v>
      </c>
      <c r="E97" s="64" t="str">
        <f>team.csv2!E37</f>
        <v/>
      </c>
      <c r="F97" s="64" t="str">
        <f>team.csv2!F37</f>
        <v/>
      </c>
      <c r="J97" s="64">
        <f>team.csv2!J37</f>
        <v>6</v>
      </c>
      <c r="K97" s="64" t="str">
        <f>team.csv2!K37</f>
        <v/>
      </c>
      <c r="L97" s="64">
        <f>team.csv2!L37</f>
        <v>0</v>
      </c>
      <c r="M97" s="64" t="str">
        <f>team.csv2!M37</f>
        <v/>
      </c>
      <c r="N97" s="64" t="str">
        <f>team.csv2!N37</f>
        <v/>
      </c>
      <c r="O97" s="64">
        <f>team.csv2!O37</f>
        <v>0</v>
      </c>
      <c r="P97" s="64">
        <f t="shared" si="5"/>
        <v>0</v>
      </c>
      <c r="Q97" s="64" t="str">
        <f>IF(K97="","",女子リレー入力!AH39)</f>
        <v/>
      </c>
      <c r="R97" s="64" t="str">
        <f>IF(K97="","",'競技設定（大会別）'!A$1)</f>
        <v/>
      </c>
      <c r="S97" s="64" t="str">
        <f t="shared" si="6"/>
        <v/>
      </c>
    </row>
    <row r="98" spans="1:19">
      <c r="A98" s="64">
        <f>team.csv2!A38</f>
        <v>97</v>
      </c>
      <c r="B98" s="64" t="str">
        <f>team.csv2!B38</f>
        <v/>
      </c>
      <c r="C98" s="64" t="str">
        <f t="shared" si="4"/>
        <v/>
      </c>
      <c r="D98" s="64">
        <f>team.csv2!D38</f>
        <v>1</v>
      </c>
      <c r="E98" s="64" t="str">
        <f>team.csv2!E38</f>
        <v/>
      </c>
      <c r="F98" s="64" t="str">
        <f>team.csv2!F38</f>
        <v/>
      </c>
      <c r="J98" s="64">
        <f>team.csv2!J38</f>
        <v>1</v>
      </c>
      <c r="K98" s="64" t="str">
        <f>team.csv2!K38</f>
        <v/>
      </c>
      <c r="L98" s="64">
        <f>team.csv2!L38</f>
        <v>0</v>
      </c>
      <c r="M98" s="64" t="str">
        <f>team.csv2!M38</f>
        <v/>
      </c>
      <c r="N98" s="64" t="str">
        <f>team.csv2!N38</f>
        <v/>
      </c>
      <c r="O98" s="64">
        <f>team.csv2!O38</f>
        <v>0</v>
      </c>
      <c r="P98" s="64">
        <f t="shared" si="5"/>
        <v>0</v>
      </c>
      <c r="Q98" s="64" t="str">
        <f>IF(K98="","",女子リレー入力!AH40)</f>
        <v/>
      </c>
      <c r="R98" s="64" t="str">
        <f>IF(K98="","",'競技設定（大会別）'!A$1)</f>
        <v/>
      </c>
      <c r="S98" s="64" t="str">
        <f t="shared" si="6"/>
        <v/>
      </c>
    </row>
    <row r="99" spans="1:19">
      <c r="A99" s="64">
        <f>team.csv2!A39</f>
        <v>98</v>
      </c>
      <c r="B99" s="64" t="str">
        <f>team.csv2!B39</f>
        <v/>
      </c>
      <c r="C99" s="64" t="str">
        <f t="shared" si="4"/>
        <v/>
      </c>
      <c r="D99" s="64">
        <f>team.csv2!D39</f>
        <v>2</v>
      </c>
      <c r="E99" s="64" t="str">
        <f>team.csv2!E39</f>
        <v/>
      </c>
      <c r="F99" s="64" t="str">
        <f>team.csv2!F39</f>
        <v/>
      </c>
      <c r="J99" s="64">
        <f>team.csv2!J39</f>
        <v>2</v>
      </c>
      <c r="K99" s="64" t="str">
        <f>team.csv2!K39</f>
        <v/>
      </c>
      <c r="L99" s="64">
        <f>team.csv2!L39</f>
        <v>0</v>
      </c>
      <c r="M99" s="64" t="str">
        <f>team.csv2!M39</f>
        <v/>
      </c>
      <c r="N99" s="64" t="str">
        <f>team.csv2!N39</f>
        <v/>
      </c>
      <c r="O99" s="64">
        <f>team.csv2!O39</f>
        <v>0</v>
      </c>
      <c r="P99" s="64">
        <f t="shared" si="5"/>
        <v>0</v>
      </c>
      <c r="Q99" s="64" t="str">
        <f>IF(K99="","",女子リレー入力!AH41)</f>
        <v/>
      </c>
      <c r="R99" s="64" t="str">
        <f>IF(K99="","",'競技設定（大会別）'!A$1)</f>
        <v/>
      </c>
      <c r="S99" s="64" t="str">
        <f t="shared" si="6"/>
        <v/>
      </c>
    </row>
    <row r="100" spans="1:19">
      <c r="A100" s="64">
        <f>team.csv2!A40</f>
        <v>99</v>
      </c>
      <c r="B100" s="64" t="str">
        <f>team.csv2!B40</f>
        <v/>
      </c>
      <c r="C100" s="64" t="str">
        <f t="shared" si="4"/>
        <v/>
      </c>
      <c r="D100" s="64">
        <f>team.csv2!D40</f>
        <v>3</v>
      </c>
      <c r="E100" s="64" t="str">
        <f>team.csv2!E40</f>
        <v/>
      </c>
      <c r="F100" s="64" t="str">
        <f>team.csv2!F40</f>
        <v/>
      </c>
      <c r="J100" s="64">
        <f>team.csv2!J40</f>
        <v>3</v>
      </c>
      <c r="K100" s="64" t="str">
        <f>team.csv2!K40</f>
        <v/>
      </c>
      <c r="L100" s="64">
        <f>team.csv2!L40</f>
        <v>0</v>
      </c>
      <c r="M100" s="64" t="str">
        <f>team.csv2!M40</f>
        <v/>
      </c>
      <c r="N100" s="64" t="str">
        <f>team.csv2!N40</f>
        <v/>
      </c>
      <c r="O100" s="64">
        <f>team.csv2!O40</f>
        <v>0</v>
      </c>
      <c r="P100" s="64">
        <f t="shared" si="5"/>
        <v>0</v>
      </c>
      <c r="Q100" s="64" t="str">
        <f>IF(K100="","",女子リレー入力!AH42)</f>
        <v/>
      </c>
      <c r="R100" s="64" t="str">
        <f>IF(K100="","",'競技設定（大会別）'!A$1)</f>
        <v/>
      </c>
      <c r="S100" s="64" t="str">
        <f t="shared" si="6"/>
        <v/>
      </c>
    </row>
    <row r="101" spans="1:19">
      <c r="A101" s="64">
        <f>team.csv2!A41</f>
        <v>100</v>
      </c>
      <c r="B101" s="64" t="str">
        <f>team.csv2!B41</f>
        <v/>
      </c>
      <c r="C101" s="64" t="str">
        <f t="shared" si="4"/>
        <v/>
      </c>
      <c r="D101" s="64">
        <f>team.csv2!D41</f>
        <v>4</v>
      </c>
      <c r="E101" s="64" t="str">
        <f>team.csv2!E41</f>
        <v/>
      </c>
      <c r="F101" s="64" t="str">
        <f>team.csv2!F41</f>
        <v/>
      </c>
      <c r="J101" s="64">
        <f>team.csv2!J41</f>
        <v>4</v>
      </c>
      <c r="K101" s="64" t="str">
        <f>team.csv2!K41</f>
        <v/>
      </c>
      <c r="L101" s="64">
        <f>team.csv2!L41</f>
        <v>0</v>
      </c>
      <c r="M101" s="64" t="str">
        <f>team.csv2!M41</f>
        <v/>
      </c>
      <c r="N101" s="64" t="str">
        <f>team.csv2!N41</f>
        <v/>
      </c>
      <c r="O101" s="64">
        <f>team.csv2!O41</f>
        <v>0</v>
      </c>
      <c r="P101" s="64">
        <f t="shared" si="5"/>
        <v>0</v>
      </c>
      <c r="Q101" s="64" t="str">
        <f>IF(K101="","",女子リレー入力!AH43)</f>
        <v/>
      </c>
      <c r="R101" s="64" t="str">
        <f>IF(K101="","",'競技設定（大会別）'!A$1)</f>
        <v/>
      </c>
      <c r="S101" s="64" t="str">
        <f t="shared" si="6"/>
        <v/>
      </c>
    </row>
    <row r="102" spans="1:19">
      <c r="A102" s="64">
        <f>team.csv2!A42</f>
        <v>101</v>
      </c>
      <c r="B102" s="64" t="str">
        <f>team.csv2!B42</f>
        <v/>
      </c>
      <c r="C102" s="64" t="str">
        <f t="shared" si="4"/>
        <v/>
      </c>
      <c r="D102" s="64">
        <f>team.csv2!D42</f>
        <v>5</v>
      </c>
      <c r="E102" s="64" t="str">
        <f>team.csv2!E42</f>
        <v/>
      </c>
      <c r="F102" s="64" t="str">
        <f>team.csv2!F42</f>
        <v/>
      </c>
      <c r="J102" s="64">
        <f>team.csv2!J42</f>
        <v>5</v>
      </c>
      <c r="K102" s="64" t="str">
        <f>team.csv2!K42</f>
        <v/>
      </c>
      <c r="L102" s="64">
        <f>team.csv2!L42</f>
        <v>0</v>
      </c>
      <c r="M102" s="64" t="str">
        <f>team.csv2!M42</f>
        <v/>
      </c>
      <c r="N102" s="64" t="str">
        <f>team.csv2!N42</f>
        <v/>
      </c>
      <c r="O102" s="64">
        <f>team.csv2!O42</f>
        <v>0</v>
      </c>
      <c r="P102" s="64">
        <f t="shared" si="5"/>
        <v>0</v>
      </c>
      <c r="Q102" s="64" t="str">
        <f>IF(K102="","",女子リレー入力!AH44)</f>
        <v/>
      </c>
      <c r="R102" s="64" t="str">
        <f>IF(K102="","",'競技設定（大会別）'!A$1)</f>
        <v/>
      </c>
      <c r="S102" s="64" t="str">
        <f t="shared" si="6"/>
        <v/>
      </c>
    </row>
    <row r="103" spans="1:19">
      <c r="A103" s="64">
        <f>team.csv2!A43</f>
        <v>102</v>
      </c>
      <c r="B103" s="64" t="str">
        <f>team.csv2!B43</f>
        <v/>
      </c>
      <c r="C103" s="64" t="str">
        <f t="shared" si="4"/>
        <v/>
      </c>
      <c r="D103" s="64">
        <f>team.csv2!D43</f>
        <v>6</v>
      </c>
      <c r="E103" s="64" t="str">
        <f>team.csv2!E43</f>
        <v/>
      </c>
      <c r="F103" s="64" t="str">
        <f>team.csv2!F43</f>
        <v/>
      </c>
      <c r="J103" s="64">
        <f>team.csv2!J43</f>
        <v>6</v>
      </c>
      <c r="K103" s="64" t="str">
        <f>team.csv2!K43</f>
        <v/>
      </c>
      <c r="L103" s="64">
        <f>team.csv2!L43</f>
        <v>0</v>
      </c>
      <c r="M103" s="64" t="str">
        <f>team.csv2!M43</f>
        <v/>
      </c>
      <c r="N103" s="64" t="str">
        <f>team.csv2!N43</f>
        <v/>
      </c>
      <c r="O103" s="64">
        <f>team.csv2!O43</f>
        <v>0</v>
      </c>
      <c r="P103" s="64">
        <f t="shared" si="5"/>
        <v>0</v>
      </c>
      <c r="Q103" s="64" t="str">
        <f>IF(K103="","",女子リレー入力!AH45)</f>
        <v/>
      </c>
      <c r="R103" s="64" t="str">
        <f>IF(K103="","",'競技設定（大会別）'!A$1)</f>
        <v/>
      </c>
      <c r="S103" s="64" t="str">
        <f t="shared" si="6"/>
        <v/>
      </c>
    </row>
    <row r="104" spans="1:19">
      <c r="A104" s="64">
        <f>team.csv2!A44</f>
        <v>103</v>
      </c>
      <c r="B104" s="64" t="str">
        <f>team.csv2!B44</f>
        <v/>
      </c>
      <c r="C104" s="64" t="str">
        <f t="shared" si="4"/>
        <v/>
      </c>
      <c r="D104" s="64">
        <f>team.csv2!D44</f>
        <v>1</v>
      </c>
      <c r="E104" s="64" t="str">
        <f>team.csv2!E44</f>
        <v/>
      </c>
      <c r="F104" s="64" t="str">
        <f>team.csv2!F44</f>
        <v/>
      </c>
      <c r="J104" s="64">
        <f>team.csv2!J44</f>
        <v>1</v>
      </c>
      <c r="K104" s="64" t="str">
        <f>team.csv2!K44</f>
        <v/>
      </c>
      <c r="L104" s="64">
        <f>team.csv2!L44</f>
        <v>0</v>
      </c>
      <c r="M104" s="64" t="str">
        <f>team.csv2!M44</f>
        <v/>
      </c>
      <c r="N104" s="64" t="str">
        <f>team.csv2!N44</f>
        <v/>
      </c>
      <c r="O104" s="64">
        <f>team.csv2!O44</f>
        <v>0</v>
      </c>
      <c r="P104" s="64">
        <f t="shared" si="5"/>
        <v>0</v>
      </c>
      <c r="Q104" s="64" t="str">
        <f>IF(K104="","",女子リレー入力!AH46)</f>
        <v/>
      </c>
      <c r="R104" s="64" t="str">
        <f>IF(K104="","",'競技設定（大会別）'!A$1)</f>
        <v/>
      </c>
      <c r="S104" s="64" t="str">
        <f t="shared" si="6"/>
        <v/>
      </c>
    </row>
    <row r="105" spans="1:19">
      <c r="A105" s="64">
        <f>team.csv2!A45</f>
        <v>104</v>
      </c>
      <c r="B105" s="64" t="str">
        <f>team.csv2!B45</f>
        <v/>
      </c>
      <c r="C105" s="64" t="str">
        <f t="shared" si="4"/>
        <v/>
      </c>
      <c r="D105" s="64">
        <f>team.csv2!D45</f>
        <v>2</v>
      </c>
      <c r="E105" s="64" t="str">
        <f>team.csv2!E45</f>
        <v/>
      </c>
      <c r="F105" s="64" t="str">
        <f>team.csv2!F45</f>
        <v/>
      </c>
      <c r="J105" s="64">
        <f>team.csv2!J45</f>
        <v>2</v>
      </c>
      <c r="K105" s="64" t="str">
        <f>team.csv2!K45</f>
        <v/>
      </c>
      <c r="L105" s="64">
        <f>team.csv2!L45</f>
        <v>0</v>
      </c>
      <c r="M105" s="64" t="str">
        <f>team.csv2!M45</f>
        <v/>
      </c>
      <c r="N105" s="64" t="str">
        <f>team.csv2!N45</f>
        <v/>
      </c>
      <c r="O105" s="64">
        <f>team.csv2!O45</f>
        <v>0</v>
      </c>
      <c r="P105" s="64">
        <f t="shared" si="5"/>
        <v>0</v>
      </c>
      <c r="Q105" s="64" t="str">
        <f>IF(K105="","",女子リレー入力!AH47)</f>
        <v/>
      </c>
      <c r="R105" s="64" t="str">
        <f>IF(K105="","",'競技設定（大会別）'!A$1)</f>
        <v/>
      </c>
      <c r="S105" s="64" t="str">
        <f t="shared" si="6"/>
        <v/>
      </c>
    </row>
    <row r="106" spans="1:19">
      <c r="A106" s="64">
        <f>team.csv2!A46</f>
        <v>105</v>
      </c>
      <c r="B106" s="64" t="str">
        <f>team.csv2!B46</f>
        <v/>
      </c>
      <c r="C106" s="64" t="str">
        <f t="shared" si="4"/>
        <v/>
      </c>
      <c r="D106" s="64">
        <f>team.csv2!D46</f>
        <v>3</v>
      </c>
      <c r="E106" s="64" t="str">
        <f>team.csv2!E46</f>
        <v/>
      </c>
      <c r="F106" s="64" t="str">
        <f>team.csv2!F46</f>
        <v/>
      </c>
      <c r="J106" s="64">
        <f>team.csv2!J46</f>
        <v>3</v>
      </c>
      <c r="K106" s="64" t="str">
        <f>team.csv2!K46</f>
        <v/>
      </c>
      <c r="L106" s="64">
        <f>team.csv2!L46</f>
        <v>0</v>
      </c>
      <c r="M106" s="64" t="str">
        <f>team.csv2!M46</f>
        <v/>
      </c>
      <c r="N106" s="64" t="str">
        <f>team.csv2!N46</f>
        <v/>
      </c>
      <c r="O106" s="64">
        <f>team.csv2!O46</f>
        <v>0</v>
      </c>
      <c r="P106" s="64">
        <f t="shared" si="5"/>
        <v>0</v>
      </c>
      <c r="Q106" s="64" t="str">
        <f>IF(K106="","",女子リレー入力!AH48)</f>
        <v/>
      </c>
      <c r="R106" s="64" t="str">
        <f>IF(K106="","",'競技設定（大会別）'!A$1)</f>
        <v/>
      </c>
      <c r="S106" s="64" t="str">
        <f t="shared" si="6"/>
        <v/>
      </c>
    </row>
    <row r="107" spans="1:19">
      <c r="A107" s="64">
        <f>team.csv2!A47</f>
        <v>106</v>
      </c>
      <c r="B107" s="64" t="str">
        <f>team.csv2!B47</f>
        <v/>
      </c>
      <c r="C107" s="64" t="str">
        <f t="shared" si="4"/>
        <v/>
      </c>
      <c r="D107" s="64">
        <f>team.csv2!D47</f>
        <v>4</v>
      </c>
      <c r="E107" s="64" t="str">
        <f>team.csv2!E47</f>
        <v/>
      </c>
      <c r="F107" s="64" t="str">
        <f>team.csv2!F47</f>
        <v/>
      </c>
      <c r="J107" s="64">
        <f>team.csv2!J47</f>
        <v>4</v>
      </c>
      <c r="K107" s="64" t="str">
        <f>team.csv2!K47</f>
        <v/>
      </c>
      <c r="L107" s="64">
        <f>team.csv2!L47</f>
        <v>0</v>
      </c>
      <c r="M107" s="64" t="str">
        <f>team.csv2!M47</f>
        <v/>
      </c>
      <c r="N107" s="64" t="str">
        <f>team.csv2!N47</f>
        <v/>
      </c>
      <c r="O107" s="64">
        <f>team.csv2!O47</f>
        <v>0</v>
      </c>
      <c r="P107" s="64">
        <f t="shared" si="5"/>
        <v>0</v>
      </c>
      <c r="Q107" s="64" t="str">
        <f>IF(K107="","",女子リレー入力!AH49)</f>
        <v/>
      </c>
      <c r="R107" s="64" t="str">
        <f>IF(K107="","",'競技設定（大会別）'!A$1)</f>
        <v/>
      </c>
      <c r="S107" s="64" t="str">
        <f t="shared" si="6"/>
        <v/>
      </c>
    </row>
    <row r="108" spans="1:19">
      <c r="A108" s="64">
        <f>team.csv2!A48</f>
        <v>107</v>
      </c>
      <c r="B108" s="64" t="str">
        <f>team.csv2!B48</f>
        <v/>
      </c>
      <c r="C108" s="64" t="str">
        <f t="shared" si="4"/>
        <v/>
      </c>
      <c r="D108" s="64">
        <f>team.csv2!D48</f>
        <v>5</v>
      </c>
      <c r="E108" s="64" t="str">
        <f>team.csv2!E48</f>
        <v/>
      </c>
      <c r="F108" s="64" t="str">
        <f>team.csv2!F48</f>
        <v/>
      </c>
      <c r="J108" s="64">
        <f>team.csv2!J48</f>
        <v>5</v>
      </c>
      <c r="K108" s="64" t="str">
        <f>team.csv2!K48</f>
        <v/>
      </c>
      <c r="L108" s="64">
        <f>team.csv2!L48</f>
        <v>0</v>
      </c>
      <c r="M108" s="64" t="str">
        <f>team.csv2!M48</f>
        <v/>
      </c>
      <c r="N108" s="64" t="str">
        <f>team.csv2!N48</f>
        <v/>
      </c>
      <c r="O108" s="64">
        <f>team.csv2!O48</f>
        <v>0</v>
      </c>
      <c r="P108" s="64">
        <f t="shared" si="5"/>
        <v>0</v>
      </c>
      <c r="Q108" s="64" t="str">
        <f>IF(K108="","",女子リレー入力!AH50)</f>
        <v/>
      </c>
      <c r="R108" s="64" t="str">
        <f>IF(K108="","",'競技設定（大会別）'!A$1)</f>
        <v/>
      </c>
      <c r="S108" s="64" t="str">
        <f t="shared" si="6"/>
        <v/>
      </c>
    </row>
    <row r="109" spans="1:19">
      <c r="A109" s="64">
        <f>team.csv2!A49</f>
        <v>108</v>
      </c>
      <c r="B109" s="64" t="str">
        <f>team.csv2!B49</f>
        <v/>
      </c>
      <c r="C109" s="64" t="str">
        <f t="shared" si="4"/>
        <v/>
      </c>
      <c r="D109" s="64">
        <f>team.csv2!D49</f>
        <v>6</v>
      </c>
      <c r="E109" s="64" t="str">
        <f>team.csv2!E49</f>
        <v/>
      </c>
      <c r="F109" s="64" t="str">
        <f>team.csv2!F49</f>
        <v/>
      </c>
      <c r="J109" s="64">
        <f>team.csv2!J49</f>
        <v>6</v>
      </c>
      <c r="K109" s="64" t="str">
        <f>team.csv2!K49</f>
        <v/>
      </c>
      <c r="L109" s="64">
        <f>team.csv2!L49</f>
        <v>0</v>
      </c>
      <c r="M109" s="64" t="str">
        <f>team.csv2!M49</f>
        <v/>
      </c>
      <c r="N109" s="64" t="str">
        <f>team.csv2!N49</f>
        <v/>
      </c>
      <c r="O109" s="64">
        <f>team.csv2!O49</f>
        <v>0</v>
      </c>
      <c r="P109" s="64">
        <f t="shared" si="5"/>
        <v>0</v>
      </c>
      <c r="Q109" s="64" t="str">
        <f>IF(K109="","",女子リレー入力!AH51)</f>
        <v/>
      </c>
      <c r="R109" s="64" t="str">
        <f>IF(K109="","",'競技設定（大会別）'!A$1)</f>
        <v/>
      </c>
      <c r="S109" s="64" t="str">
        <f t="shared" si="6"/>
        <v/>
      </c>
    </row>
    <row r="110" spans="1:19">
      <c r="A110" s="64">
        <f>team.csv2!A50</f>
        <v>109</v>
      </c>
      <c r="B110" s="64" t="str">
        <f>team.csv2!B50</f>
        <v/>
      </c>
      <c r="C110" s="64" t="str">
        <f t="shared" si="4"/>
        <v/>
      </c>
      <c r="D110" s="64">
        <f>team.csv2!D50</f>
        <v>1</v>
      </c>
      <c r="E110" s="64" t="str">
        <f>team.csv2!E50</f>
        <v/>
      </c>
      <c r="F110" s="64" t="str">
        <f>team.csv2!F50</f>
        <v/>
      </c>
      <c r="J110" s="64">
        <f>team.csv2!J50</f>
        <v>1</v>
      </c>
      <c r="K110" s="64" t="str">
        <f>team.csv2!K50</f>
        <v/>
      </c>
      <c r="L110" s="64">
        <f>team.csv2!L50</f>
        <v>0</v>
      </c>
      <c r="M110" s="64" t="str">
        <f>team.csv2!M50</f>
        <v/>
      </c>
      <c r="N110" s="64" t="str">
        <f>team.csv2!N50</f>
        <v/>
      </c>
      <c r="O110" s="64">
        <f>team.csv2!O50</f>
        <v>0</v>
      </c>
      <c r="P110" s="64">
        <f t="shared" si="5"/>
        <v>0</v>
      </c>
      <c r="Q110" s="64" t="str">
        <f>IF(K110="","",女子リレー入力!AH52)</f>
        <v/>
      </c>
      <c r="R110" s="64" t="str">
        <f>IF(K110="","",'競技設定（大会別）'!A$1)</f>
        <v/>
      </c>
      <c r="S110" s="64" t="str">
        <f t="shared" si="6"/>
        <v/>
      </c>
    </row>
    <row r="111" spans="1:19">
      <c r="A111" s="64">
        <f>team.csv2!A51</f>
        <v>110</v>
      </c>
      <c r="B111" s="64" t="str">
        <f>team.csv2!B51</f>
        <v/>
      </c>
      <c r="C111" s="64" t="str">
        <f t="shared" si="4"/>
        <v/>
      </c>
      <c r="D111" s="64">
        <f>team.csv2!D51</f>
        <v>2</v>
      </c>
      <c r="E111" s="64" t="str">
        <f>team.csv2!E51</f>
        <v/>
      </c>
      <c r="F111" s="64" t="str">
        <f>team.csv2!F51</f>
        <v/>
      </c>
      <c r="J111" s="64">
        <f>team.csv2!J51</f>
        <v>2</v>
      </c>
      <c r="K111" s="64" t="str">
        <f>team.csv2!K51</f>
        <v/>
      </c>
      <c r="L111" s="64">
        <f>team.csv2!L51</f>
        <v>0</v>
      </c>
      <c r="M111" s="64" t="str">
        <f>team.csv2!M51</f>
        <v/>
      </c>
      <c r="N111" s="64" t="str">
        <f>team.csv2!N51</f>
        <v/>
      </c>
      <c r="O111" s="64">
        <f>team.csv2!O51</f>
        <v>0</v>
      </c>
      <c r="P111" s="64">
        <f t="shared" si="5"/>
        <v>0</v>
      </c>
      <c r="Q111" s="64" t="str">
        <f>IF(K111="","",女子リレー入力!AH53)</f>
        <v/>
      </c>
      <c r="R111" s="64" t="str">
        <f>IF(K111="","",'競技設定（大会別）'!A$1)</f>
        <v/>
      </c>
      <c r="S111" s="64" t="str">
        <f t="shared" si="6"/>
        <v/>
      </c>
    </row>
    <row r="112" spans="1:19">
      <c r="A112" s="64">
        <f>team.csv2!A52</f>
        <v>111</v>
      </c>
      <c r="B112" s="64" t="str">
        <f>team.csv2!B52</f>
        <v/>
      </c>
      <c r="C112" s="64" t="str">
        <f t="shared" si="4"/>
        <v/>
      </c>
      <c r="D112" s="64">
        <f>team.csv2!D52</f>
        <v>3</v>
      </c>
      <c r="E112" s="64" t="str">
        <f>team.csv2!E52</f>
        <v/>
      </c>
      <c r="F112" s="64" t="str">
        <f>team.csv2!F52</f>
        <v/>
      </c>
      <c r="J112" s="64">
        <f>team.csv2!J52</f>
        <v>3</v>
      </c>
      <c r="K112" s="64" t="str">
        <f>team.csv2!K52</f>
        <v/>
      </c>
      <c r="L112" s="64">
        <f>team.csv2!L52</f>
        <v>0</v>
      </c>
      <c r="M112" s="64" t="str">
        <f>team.csv2!M52</f>
        <v/>
      </c>
      <c r="N112" s="64" t="str">
        <f>team.csv2!N52</f>
        <v/>
      </c>
      <c r="O112" s="64">
        <f>team.csv2!O52</f>
        <v>0</v>
      </c>
      <c r="P112" s="64">
        <f t="shared" si="5"/>
        <v>0</v>
      </c>
      <c r="Q112" s="64" t="str">
        <f>IF(K112="","",女子リレー入力!AH54)</f>
        <v/>
      </c>
      <c r="R112" s="64" t="str">
        <f>IF(K112="","",'競技設定（大会別）'!A$1)</f>
        <v/>
      </c>
      <c r="S112" s="64" t="str">
        <f t="shared" si="6"/>
        <v/>
      </c>
    </row>
    <row r="113" spans="1:19">
      <c r="A113" s="64">
        <f>team.csv2!A53</f>
        <v>112</v>
      </c>
      <c r="B113" s="64" t="str">
        <f>team.csv2!B53</f>
        <v/>
      </c>
      <c r="C113" s="64" t="str">
        <f t="shared" si="4"/>
        <v/>
      </c>
      <c r="D113" s="64">
        <f>team.csv2!D53</f>
        <v>4</v>
      </c>
      <c r="E113" s="64" t="str">
        <f>team.csv2!E53</f>
        <v/>
      </c>
      <c r="F113" s="64" t="str">
        <f>team.csv2!F53</f>
        <v/>
      </c>
      <c r="J113" s="64">
        <f>team.csv2!J53</f>
        <v>4</v>
      </c>
      <c r="K113" s="64" t="str">
        <f>team.csv2!K53</f>
        <v/>
      </c>
      <c r="L113" s="64">
        <f>team.csv2!L53</f>
        <v>0</v>
      </c>
      <c r="M113" s="64" t="str">
        <f>team.csv2!M53</f>
        <v/>
      </c>
      <c r="N113" s="64" t="str">
        <f>team.csv2!N53</f>
        <v/>
      </c>
      <c r="O113" s="64">
        <f>team.csv2!O53</f>
        <v>0</v>
      </c>
      <c r="P113" s="64">
        <f t="shared" si="5"/>
        <v>0</v>
      </c>
      <c r="Q113" s="64" t="str">
        <f>IF(K113="","",女子リレー入力!AH55)</f>
        <v/>
      </c>
      <c r="R113" s="64" t="str">
        <f>IF(K113="","",'競技設定（大会別）'!A$1)</f>
        <v/>
      </c>
      <c r="S113" s="64" t="str">
        <f t="shared" si="6"/>
        <v/>
      </c>
    </row>
    <row r="114" spans="1:19">
      <c r="A114" s="64">
        <f>team.csv2!A54</f>
        <v>113</v>
      </c>
      <c r="B114" s="64" t="str">
        <f>team.csv2!B54</f>
        <v/>
      </c>
      <c r="C114" s="64" t="str">
        <f t="shared" si="4"/>
        <v/>
      </c>
      <c r="D114" s="64">
        <f>team.csv2!D54</f>
        <v>5</v>
      </c>
      <c r="E114" s="64" t="str">
        <f>team.csv2!E54</f>
        <v/>
      </c>
      <c r="F114" s="64" t="str">
        <f>team.csv2!F54</f>
        <v/>
      </c>
      <c r="J114" s="64">
        <f>team.csv2!J54</f>
        <v>5</v>
      </c>
      <c r="K114" s="64" t="str">
        <f>team.csv2!K54</f>
        <v/>
      </c>
      <c r="L114" s="64">
        <f>team.csv2!L54</f>
        <v>0</v>
      </c>
      <c r="M114" s="64" t="str">
        <f>team.csv2!M54</f>
        <v/>
      </c>
      <c r="N114" s="64" t="str">
        <f>team.csv2!N54</f>
        <v/>
      </c>
      <c r="O114" s="64">
        <f>team.csv2!O54</f>
        <v>0</v>
      </c>
      <c r="P114" s="64">
        <f t="shared" si="5"/>
        <v>0</v>
      </c>
      <c r="Q114" s="64" t="str">
        <f>IF(K114="","",女子リレー入力!AH56)</f>
        <v/>
      </c>
      <c r="R114" s="64" t="str">
        <f>IF(K114="","",'競技設定（大会別）'!A$1)</f>
        <v/>
      </c>
      <c r="S114" s="64" t="str">
        <f t="shared" si="6"/>
        <v/>
      </c>
    </row>
    <row r="115" spans="1:19">
      <c r="A115" s="64">
        <f>team.csv2!A55</f>
        <v>114</v>
      </c>
      <c r="B115" s="64" t="str">
        <f>team.csv2!B55</f>
        <v/>
      </c>
      <c r="C115" s="64" t="str">
        <f t="shared" si="4"/>
        <v/>
      </c>
      <c r="D115" s="64">
        <f>team.csv2!D55</f>
        <v>6</v>
      </c>
      <c r="E115" s="64" t="str">
        <f>team.csv2!E55</f>
        <v/>
      </c>
      <c r="F115" s="64" t="str">
        <f>team.csv2!F55</f>
        <v/>
      </c>
      <c r="J115" s="64">
        <f>team.csv2!J55</f>
        <v>6</v>
      </c>
      <c r="K115" s="64" t="str">
        <f>team.csv2!K55</f>
        <v/>
      </c>
      <c r="L115" s="64">
        <f>team.csv2!L55</f>
        <v>0</v>
      </c>
      <c r="M115" s="64" t="str">
        <f>team.csv2!M55</f>
        <v/>
      </c>
      <c r="N115" s="64" t="str">
        <f>team.csv2!N55</f>
        <v/>
      </c>
      <c r="O115" s="64">
        <f>team.csv2!O55</f>
        <v>0</v>
      </c>
      <c r="P115" s="64">
        <f t="shared" si="5"/>
        <v>0</v>
      </c>
      <c r="Q115" s="64" t="str">
        <f>IF(K115="","",女子リレー入力!AH57)</f>
        <v/>
      </c>
      <c r="R115" s="64" t="str">
        <f>IF(K115="","",'競技設定（大会別）'!A$1)</f>
        <v/>
      </c>
      <c r="S115" s="64" t="str">
        <f t="shared" si="6"/>
        <v/>
      </c>
    </row>
    <row r="116" spans="1:19">
      <c r="A116" s="64">
        <f>team.csv2!A56</f>
        <v>115</v>
      </c>
      <c r="B116" s="64" t="str">
        <f>team.csv2!B56</f>
        <v/>
      </c>
      <c r="C116" s="64" t="str">
        <f t="shared" si="4"/>
        <v/>
      </c>
      <c r="D116" s="64">
        <f>team.csv2!D56</f>
        <v>1</v>
      </c>
      <c r="E116" s="64" t="str">
        <f>team.csv2!E56</f>
        <v/>
      </c>
      <c r="F116" s="64" t="str">
        <f>team.csv2!F56</f>
        <v/>
      </c>
      <c r="J116" s="64">
        <f>team.csv2!J56</f>
        <v>1</v>
      </c>
      <c r="K116" s="64" t="str">
        <f>team.csv2!K56</f>
        <v/>
      </c>
      <c r="L116" s="64">
        <f>team.csv2!L56</f>
        <v>0</v>
      </c>
      <c r="M116" s="64" t="str">
        <f>team.csv2!M56</f>
        <v/>
      </c>
      <c r="N116" s="64" t="str">
        <f>team.csv2!N56</f>
        <v/>
      </c>
      <c r="O116" s="64">
        <f>team.csv2!O56</f>
        <v>0</v>
      </c>
      <c r="P116" s="64">
        <f t="shared" si="5"/>
        <v>0</v>
      </c>
      <c r="Q116" s="64" t="str">
        <f>IF(K116="","",女子リレー入力!AH58)</f>
        <v/>
      </c>
      <c r="R116" s="64" t="str">
        <f>IF(K116="","",'競技設定（大会別）'!A$1)</f>
        <v/>
      </c>
      <c r="S116" s="64" t="str">
        <f t="shared" si="6"/>
        <v/>
      </c>
    </row>
    <row r="117" spans="1:19">
      <c r="A117" s="64">
        <f>team.csv2!A57</f>
        <v>116</v>
      </c>
      <c r="B117" s="64" t="str">
        <f>team.csv2!B57</f>
        <v/>
      </c>
      <c r="C117" s="64" t="str">
        <f t="shared" si="4"/>
        <v/>
      </c>
      <c r="D117" s="64">
        <f>team.csv2!D57</f>
        <v>2</v>
      </c>
      <c r="E117" s="64" t="str">
        <f>team.csv2!E57</f>
        <v/>
      </c>
      <c r="F117" s="64" t="str">
        <f>team.csv2!F57</f>
        <v/>
      </c>
      <c r="J117" s="64">
        <f>team.csv2!J57</f>
        <v>2</v>
      </c>
      <c r="K117" s="64" t="str">
        <f>team.csv2!K57</f>
        <v/>
      </c>
      <c r="L117" s="64">
        <f>team.csv2!L57</f>
        <v>0</v>
      </c>
      <c r="M117" s="64" t="str">
        <f>team.csv2!M57</f>
        <v/>
      </c>
      <c r="N117" s="64" t="str">
        <f>team.csv2!N57</f>
        <v/>
      </c>
      <c r="O117" s="64">
        <f>team.csv2!O57</f>
        <v>0</v>
      </c>
      <c r="P117" s="64">
        <f t="shared" si="5"/>
        <v>0</v>
      </c>
      <c r="Q117" s="64" t="str">
        <f>IF(K117="","",女子リレー入力!AH59)</f>
        <v/>
      </c>
      <c r="R117" s="64" t="str">
        <f>IF(K117="","",'競技設定（大会別）'!A$1)</f>
        <v/>
      </c>
      <c r="S117" s="64" t="str">
        <f t="shared" si="6"/>
        <v/>
      </c>
    </row>
    <row r="118" spans="1:19">
      <c r="A118" s="64">
        <f>team.csv2!A58</f>
        <v>117</v>
      </c>
      <c r="B118" s="64" t="str">
        <f>team.csv2!B58</f>
        <v/>
      </c>
      <c r="C118" s="64" t="str">
        <f t="shared" si="4"/>
        <v/>
      </c>
      <c r="D118" s="64">
        <f>team.csv2!D58</f>
        <v>3</v>
      </c>
      <c r="E118" s="64" t="str">
        <f>team.csv2!E58</f>
        <v/>
      </c>
      <c r="F118" s="64" t="str">
        <f>team.csv2!F58</f>
        <v/>
      </c>
      <c r="J118" s="64">
        <f>team.csv2!J58</f>
        <v>3</v>
      </c>
      <c r="K118" s="64" t="str">
        <f>team.csv2!K58</f>
        <v/>
      </c>
      <c r="L118" s="64">
        <f>team.csv2!L58</f>
        <v>0</v>
      </c>
      <c r="M118" s="64" t="str">
        <f>team.csv2!M58</f>
        <v/>
      </c>
      <c r="N118" s="64" t="str">
        <f>team.csv2!N58</f>
        <v/>
      </c>
      <c r="O118" s="64">
        <f>team.csv2!O58</f>
        <v>0</v>
      </c>
      <c r="P118" s="64">
        <f t="shared" si="5"/>
        <v>0</v>
      </c>
      <c r="Q118" s="64" t="str">
        <f>IF(K118="","",女子リレー入力!AH60)</f>
        <v/>
      </c>
      <c r="R118" s="64" t="str">
        <f>IF(K118="","",'競技設定（大会別）'!A$1)</f>
        <v/>
      </c>
      <c r="S118" s="64" t="str">
        <f t="shared" si="6"/>
        <v/>
      </c>
    </row>
    <row r="119" spans="1:19">
      <c r="A119" s="64">
        <f>team.csv2!A59</f>
        <v>118</v>
      </c>
      <c r="B119" s="64" t="str">
        <f>team.csv2!B59</f>
        <v/>
      </c>
      <c r="C119" s="64" t="str">
        <f t="shared" si="4"/>
        <v/>
      </c>
      <c r="D119" s="64">
        <f>team.csv2!D59</f>
        <v>4</v>
      </c>
      <c r="E119" s="64" t="str">
        <f>team.csv2!E59</f>
        <v/>
      </c>
      <c r="F119" s="64" t="str">
        <f>team.csv2!F59</f>
        <v/>
      </c>
      <c r="J119" s="64">
        <f>team.csv2!J59</f>
        <v>4</v>
      </c>
      <c r="K119" s="64" t="str">
        <f>team.csv2!K59</f>
        <v/>
      </c>
      <c r="L119" s="64">
        <f>team.csv2!L59</f>
        <v>0</v>
      </c>
      <c r="M119" s="64" t="str">
        <f>team.csv2!M59</f>
        <v/>
      </c>
      <c r="N119" s="64" t="str">
        <f>team.csv2!N59</f>
        <v/>
      </c>
      <c r="O119" s="64">
        <f>team.csv2!O59</f>
        <v>0</v>
      </c>
      <c r="P119" s="64">
        <f t="shared" si="5"/>
        <v>0</v>
      </c>
      <c r="Q119" s="64" t="str">
        <f>IF(K119="","",女子リレー入力!AH61)</f>
        <v/>
      </c>
      <c r="R119" s="64" t="str">
        <f>IF(K119="","",'競技設定（大会別）'!A$1)</f>
        <v/>
      </c>
      <c r="S119" s="64" t="str">
        <f t="shared" si="6"/>
        <v/>
      </c>
    </row>
    <row r="120" spans="1:19">
      <c r="A120" s="64">
        <f>team.csv2!A60</f>
        <v>119</v>
      </c>
      <c r="B120" s="64" t="str">
        <f>team.csv2!B60</f>
        <v/>
      </c>
      <c r="C120" s="64" t="str">
        <f t="shared" si="4"/>
        <v/>
      </c>
      <c r="D120" s="64">
        <f>team.csv2!D60</f>
        <v>5</v>
      </c>
      <c r="E120" s="64" t="str">
        <f>team.csv2!E60</f>
        <v/>
      </c>
      <c r="F120" s="64" t="str">
        <f>team.csv2!F60</f>
        <v/>
      </c>
      <c r="J120" s="64">
        <f>team.csv2!J60</f>
        <v>5</v>
      </c>
      <c r="K120" s="64" t="str">
        <f>team.csv2!K60</f>
        <v/>
      </c>
      <c r="L120" s="64">
        <f>team.csv2!L60</f>
        <v>0</v>
      </c>
      <c r="M120" s="64" t="str">
        <f>team.csv2!M60</f>
        <v/>
      </c>
      <c r="N120" s="64" t="str">
        <f>team.csv2!N60</f>
        <v/>
      </c>
      <c r="O120" s="64">
        <f>team.csv2!O60</f>
        <v>0</v>
      </c>
      <c r="P120" s="64">
        <f t="shared" si="5"/>
        <v>0</v>
      </c>
      <c r="Q120" s="64" t="str">
        <f>IF(K120="","",女子リレー入力!AH62)</f>
        <v/>
      </c>
      <c r="R120" s="64" t="str">
        <f>IF(K120="","",'競技設定（大会別）'!A$1)</f>
        <v/>
      </c>
      <c r="S120" s="64" t="str">
        <f t="shared" si="6"/>
        <v/>
      </c>
    </row>
    <row r="121" spans="1:19">
      <c r="A121" s="64">
        <f>team.csv2!A61</f>
        <v>120</v>
      </c>
      <c r="B121" s="64" t="str">
        <f>team.csv2!B61</f>
        <v/>
      </c>
      <c r="C121" s="64" t="str">
        <f t="shared" si="4"/>
        <v/>
      </c>
      <c r="D121" s="64">
        <f>team.csv2!D61</f>
        <v>6</v>
      </c>
      <c r="E121" s="64" t="str">
        <f>team.csv2!E61</f>
        <v/>
      </c>
      <c r="F121" s="64" t="str">
        <f>team.csv2!F61</f>
        <v/>
      </c>
      <c r="J121" s="64">
        <f>team.csv2!J61</f>
        <v>6</v>
      </c>
      <c r="K121" s="64" t="str">
        <f>team.csv2!K61</f>
        <v/>
      </c>
      <c r="L121" s="64">
        <f>team.csv2!L61</f>
        <v>0</v>
      </c>
      <c r="M121" s="64" t="str">
        <f>team.csv2!M61</f>
        <v/>
      </c>
      <c r="N121" s="64" t="str">
        <f>team.csv2!N61</f>
        <v/>
      </c>
      <c r="O121" s="64">
        <f>team.csv2!O61</f>
        <v>0</v>
      </c>
      <c r="P121" s="64">
        <f t="shared" si="5"/>
        <v>0</v>
      </c>
      <c r="Q121" s="64" t="str">
        <f>IF(K121="","",女子リレー入力!AH63)</f>
        <v/>
      </c>
      <c r="R121" s="64" t="str">
        <f>IF(K121="","",'競技設定（大会別）'!A$1)</f>
        <v/>
      </c>
      <c r="S121" s="64" t="str">
        <f t="shared" si="6"/>
        <v/>
      </c>
    </row>
    <row r="122" spans="1:19">
      <c r="C122" s="64">
        <f>MAX(C2:C121)</f>
        <v>0</v>
      </c>
    </row>
  </sheetData>
  <phoneticPr fontId="6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P61"/>
  <sheetViews>
    <sheetView workbookViewId="0">
      <selection activeCell="H51" sqref="H51"/>
    </sheetView>
  </sheetViews>
  <sheetFormatPr defaultColWidth="12.625" defaultRowHeight="14.25"/>
  <cols>
    <col min="1" max="3" width="6.625" style="64" customWidth="1"/>
    <col min="4" max="16384" width="12.625" style="64"/>
  </cols>
  <sheetData>
    <row r="1" spans="1:16">
      <c r="D1" s="64" t="s">
        <v>119</v>
      </c>
      <c r="E1" s="64" t="s">
        <v>54</v>
      </c>
      <c r="F1" s="64" t="s">
        <v>120</v>
      </c>
      <c r="G1" s="64" t="s">
        <v>121</v>
      </c>
      <c r="H1" s="64" t="s">
        <v>122</v>
      </c>
      <c r="I1" s="64" t="s">
        <v>123</v>
      </c>
      <c r="J1" s="64" t="s">
        <v>124</v>
      </c>
      <c r="K1" s="64" t="s">
        <v>21</v>
      </c>
      <c r="L1" s="64" t="s">
        <v>25</v>
      </c>
      <c r="M1" s="64" t="s">
        <v>125</v>
      </c>
      <c r="N1" s="64" t="s">
        <v>126</v>
      </c>
      <c r="O1" s="64" t="s">
        <v>127</v>
      </c>
      <c r="P1" s="64" t="s">
        <v>128</v>
      </c>
    </row>
    <row r="2" spans="1:16">
      <c r="A2" s="64">
        <v>61</v>
      </c>
      <c r="B2" s="64" t="str">
        <f>IF(K2="","",A2)</f>
        <v/>
      </c>
      <c r="C2" s="64" t="str">
        <f>IF(K2="","",RANK(B2,B$2:B$61,1))</f>
        <v/>
      </c>
      <c r="D2" s="64">
        <v>1</v>
      </c>
      <c r="E2" s="64" t="str">
        <f>IF(K2="","",'tmp４'!B$3)</f>
        <v/>
      </c>
      <c r="F2" s="64" t="str">
        <f>IF(K2="","",女子リレー入力!E4)</f>
        <v/>
      </c>
      <c r="J2" s="64">
        <v>1</v>
      </c>
      <c r="K2" s="64" t="str">
        <f>女子リレー入力!G4</f>
        <v/>
      </c>
      <c r="L2" s="64">
        <f>女子リレー入力!H4</f>
        <v>0</v>
      </c>
      <c r="M2" s="64" t="str">
        <f>IF(K2="","",女子リレー入力!A4)</f>
        <v/>
      </c>
      <c r="N2" s="64" t="str">
        <f>IF(K2="","",女子リレー入力!AF4)</f>
        <v/>
      </c>
      <c r="O2" s="64">
        <v>0</v>
      </c>
      <c r="P2" s="64">
        <v>0</v>
      </c>
    </row>
    <row r="3" spans="1:16">
      <c r="A3" s="64">
        <v>62</v>
      </c>
      <c r="B3" s="64" t="str">
        <f t="shared" ref="B3:B61" si="0">IF(K3="","",A3)</f>
        <v/>
      </c>
      <c r="C3" s="64" t="str">
        <f t="shared" ref="C3:C61" si="1">IF(K3="","",RANK(B3,B$2:B$61,1))</f>
        <v/>
      </c>
      <c r="D3" s="64">
        <v>2</v>
      </c>
      <c r="E3" s="64" t="str">
        <f>IF(K3="","",'tmp４'!B$3)</f>
        <v/>
      </c>
      <c r="F3" s="64" t="str">
        <f>IF(K3="","",F2)</f>
        <v/>
      </c>
      <c r="J3" s="64">
        <v>2</v>
      </c>
      <c r="K3" s="64" t="str">
        <f>女子リレー入力!G5</f>
        <v/>
      </c>
      <c r="L3" s="64">
        <f>女子リレー入力!H5</f>
        <v>0</v>
      </c>
      <c r="M3" s="64" t="str">
        <f>IF(K3="","",女子リレー入力!A5)</f>
        <v/>
      </c>
      <c r="N3" s="64" t="str">
        <f>IF(K3="","",N2)</f>
        <v/>
      </c>
      <c r="O3" s="64">
        <v>0</v>
      </c>
      <c r="P3" s="64">
        <v>0</v>
      </c>
    </row>
    <row r="4" spans="1:16">
      <c r="A4" s="64">
        <v>63</v>
      </c>
      <c r="B4" s="64" t="str">
        <f t="shared" si="0"/>
        <v/>
      </c>
      <c r="C4" s="64" t="str">
        <f t="shared" si="1"/>
        <v/>
      </c>
      <c r="D4" s="64">
        <v>3</v>
      </c>
      <c r="E4" s="64" t="str">
        <f>IF(K4="","",'tmp４'!B$3)</f>
        <v/>
      </c>
      <c r="F4" s="64" t="str">
        <f>IF(K4="","",F3)</f>
        <v/>
      </c>
      <c r="J4" s="64">
        <v>3</v>
      </c>
      <c r="K4" s="64" t="str">
        <f>女子リレー入力!G6</f>
        <v/>
      </c>
      <c r="L4" s="64">
        <f>女子リレー入力!H6</f>
        <v>0</v>
      </c>
      <c r="M4" s="64" t="str">
        <f>IF(K4="","",女子リレー入力!A6)</f>
        <v/>
      </c>
      <c r="N4" s="64" t="str">
        <f>IF(K4="","",N3)</f>
        <v/>
      </c>
      <c r="O4" s="64">
        <v>0</v>
      </c>
      <c r="P4" s="64">
        <v>0</v>
      </c>
    </row>
    <row r="5" spans="1:16">
      <c r="A5" s="64">
        <v>64</v>
      </c>
      <c r="B5" s="64" t="str">
        <f t="shared" si="0"/>
        <v/>
      </c>
      <c r="C5" s="64" t="str">
        <f t="shared" si="1"/>
        <v/>
      </c>
      <c r="D5" s="64">
        <v>4</v>
      </c>
      <c r="E5" s="64" t="str">
        <f>IF(K5="","",'tmp４'!B$3)</f>
        <v/>
      </c>
      <c r="F5" s="64" t="str">
        <f>IF(K5="","",F4)</f>
        <v/>
      </c>
      <c r="J5" s="64">
        <v>4</v>
      </c>
      <c r="K5" s="64" t="str">
        <f>女子リレー入力!G7</f>
        <v/>
      </c>
      <c r="L5" s="64">
        <f>女子リレー入力!H7</f>
        <v>0</v>
      </c>
      <c r="M5" s="64" t="str">
        <f>IF(K5="","",女子リレー入力!A7)</f>
        <v/>
      </c>
      <c r="N5" s="64" t="str">
        <f>IF(K5="","",N4)</f>
        <v/>
      </c>
      <c r="O5" s="64">
        <v>0</v>
      </c>
      <c r="P5" s="64">
        <v>0</v>
      </c>
    </row>
    <row r="6" spans="1:16">
      <c r="A6" s="64">
        <v>65</v>
      </c>
      <c r="B6" s="64" t="str">
        <f t="shared" si="0"/>
        <v/>
      </c>
      <c r="C6" s="64" t="str">
        <f t="shared" si="1"/>
        <v/>
      </c>
      <c r="D6" s="64">
        <v>5</v>
      </c>
      <c r="E6" s="64" t="str">
        <f>IF(K6="","",'tmp４'!B$3)</f>
        <v/>
      </c>
      <c r="F6" s="64" t="str">
        <f>IF(K6="","",F5)</f>
        <v/>
      </c>
      <c r="J6" s="64">
        <v>5</v>
      </c>
      <c r="K6" s="64" t="str">
        <f>女子リレー入力!G8</f>
        <v/>
      </c>
      <c r="L6" s="64">
        <f>女子リレー入力!H8</f>
        <v>0</v>
      </c>
      <c r="M6" s="64" t="str">
        <f>IF(K6="","",女子リレー入力!A8)</f>
        <v/>
      </c>
      <c r="N6" s="64" t="str">
        <f>IF(K6="","",N5)</f>
        <v/>
      </c>
      <c r="O6" s="64">
        <v>0</v>
      </c>
      <c r="P6" s="64">
        <v>0</v>
      </c>
    </row>
    <row r="7" spans="1:16">
      <c r="A7" s="64">
        <v>66</v>
      </c>
      <c r="B7" s="64" t="str">
        <f t="shared" si="0"/>
        <v/>
      </c>
      <c r="C7" s="64" t="str">
        <f t="shared" si="1"/>
        <v/>
      </c>
      <c r="D7" s="64">
        <v>6</v>
      </c>
      <c r="E7" s="64" t="str">
        <f>IF(K7="","",'tmp４'!B$3)</f>
        <v/>
      </c>
      <c r="F7" s="64" t="str">
        <f>IF(K7="","",F6)</f>
        <v/>
      </c>
      <c r="J7" s="64">
        <v>6</v>
      </c>
      <c r="K7" s="64" t="str">
        <f>女子リレー入力!G9</f>
        <v/>
      </c>
      <c r="L7" s="64">
        <f>女子リレー入力!H9</f>
        <v>0</v>
      </c>
      <c r="M7" s="64" t="str">
        <f>IF(K7="","",女子リレー入力!A9)</f>
        <v/>
      </c>
      <c r="N7" s="64" t="str">
        <f>IF(K7="","",N6)</f>
        <v/>
      </c>
      <c r="O7" s="64">
        <v>0</v>
      </c>
      <c r="P7" s="64">
        <v>0</v>
      </c>
    </row>
    <row r="8" spans="1:16">
      <c r="A8" s="64">
        <v>67</v>
      </c>
      <c r="B8" s="64" t="str">
        <f t="shared" si="0"/>
        <v/>
      </c>
      <c r="C8" s="64" t="str">
        <f t="shared" si="1"/>
        <v/>
      </c>
      <c r="D8" s="64">
        <v>1</v>
      </c>
      <c r="E8" s="64" t="str">
        <f>IF(K8="","",'tmp４'!B$3)</f>
        <v/>
      </c>
      <c r="F8" s="64" t="str">
        <f>IF(K8="","",女子リレー入力!E10)</f>
        <v/>
      </c>
      <c r="J8" s="64">
        <v>1</v>
      </c>
      <c r="K8" s="64" t="str">
        <f>女子リレー入力!G10</f>
        <v/>
      </c>
      <c r="L8" s="64">
        <f>女子リレー入力!H10</f>
        <v>0</v>
      </c>
      <c r="M8" s="64" t="str">
        <f>IF(K8="","",女子リレー入力!A10)</f>
        <v/>
      </c>
      <c r="N8" s="64" t="str">
        <f>IF(K8="","",女子リレー入力!AF10)</f>
        <v/>
      </c>
      <c r="O8" s="64">
        <v>0</v>
      </c>
      <c r="P8" s="64">
        <v>0</v>
      </c>
    </row>
    <row r="9" spans="1:16">
      <c r="A9" s="64">
        <v>68</v>
      </c>
      <c r="B9" s="64" t="str">
        <f t="shared" si="0"/>
        <v/>
      </c>
      <c r="C9" s="64" t="str">
        <f t="shared" si="1"/>
        <v/>
      </c>
      <c r="D9" s="64">
        <v>2</v>
      </c>
      <c r="E9" s="64" t="str">
        <f>IF(K9="","",'tmp４'!B$3)</f>
        <v/>
      </c>
      <c r="F9" s="64" t="str">
        <f>IF(K9="","",F8)</f>
        <v/>
      </c>
      <c r="J9" s="64">
        <v>2</v>
      </c>
      <c r="K9" s="64" t="str">
        <f>女子リレー入力!G11</f>
        <v/>
      </c>
      <c r="L9" s="64">
        <f>女子リレー入力!H11</f>
        <v>0</v>
      </c>
      <c r="M9" s="64" t="str">
        <f>IF(K9="","",女子リレー入力!A11)</f>
        <v/>
      </c>
      <c r="N9" s="64" t="str">
        <f>IF(K9="","",N8)</f>
        <v/>
      </c>
      <c r="O9" s="64">
        <v>0</v>
      </c>
      <c r="P9" s="64">
        <v>0</v>
      </c>
    </row>
    <row r="10" spans="1:16">
      <c r="A10" s="64">
        <v>69</v>
      </c>
      <c r="B10" s="64" t="str">
        <f t="shared" si="0"/>
        <v/>
      </c>
      <c r="C10" s="64" t="str">
        <f t="shared" si="1"/>
        <v/>
      </c>
      <c r="D10" s="64">
        <v>3</v>
      </c>
      <c r="E10" s="64" t="str">
        <f>IF(K10="","",'tmp４'!B$3)</f>
        <v/>
      </c>
      <c r="F10" s="64" t="str">
        <f>IF(K10="","",F9)</f>
        <v/>
      </c>
      <c r="J10" s="64">
        <v>3</v>
      </c>
      <c r="K10" s="64" t="str">
        <f>女子リレー入力!G12</f>
        <v/>
      </c>
      <c r="L10" s="64">
        <f>女子リレー入力!H12</f>
        <v>0</v>
      </c>
      <c r="M10" s="64" t="str">
        <f>IF(K10="","",女子リレー入力!A12)</f>
        <v/>
      </c>
      <c r="N10" s="64" t="str">
        <f>IF(K10="","",N9)</f>
        <v/>
      </c>
      <c r="O10" s="64">
        <v>0</v>
      </c>
      <c r="P10" s="64">
        <v>0</v>
      </c>
    </row>
    <row r="11" spans="1:16">
      <c r="A11" s="64">
        <v>70</v>
      </c>
      <c r="B11" s="64" t="str">
        <f t="shared" si="0"/>
        <v/>
      </c>
      <c r="C11" s="64" t="str">
        <f t="shared" si="1"/>
        <v/>
      </c>
      <c r="D11" s="64">
        <v>4</v>
      </c>
      <c r="E11" s="64" t="str">
        <f>IF(K11="","",'tmp４'!B$3)</f>
        <v/>
      </c>
      <c r="F11" s="64" t="str">
        <f>IF(K11="","",F10)</f>
        <v/>
      </c>
      <c r="J11" s="64">
        <v>4</v>
      </c>
      <c r="K11" s="64" t="str">
        <f>女子リレー入力!G13</f>
        <v/>
      </c>
      <c r="L11" s="64">
        <f>女子リレー入力!H13</f>
        <v>0</v>
      </c>
      <c r="M11" s="64" t="str">
        <f>IF(K11="","",女子リレー入力!A13)</f>
        <v/>
      </c>
      <c r="N11" s="64" t="str">
        <f>IF(K11="","",N10)</f>
        <v/>
      </c>
      <c r="O11" s="64">
        <v>0</v>
      </c>
      <c r="P11" s="64">
        <v>0</v>
      </c>
    </row>
    <row r="12" spans="1:16">
      <c r="A12" s="64">
        <v>71</v>
      </c>
      <c r="B12" s="64" t="str">
        <f t="shared" si="0"/>
        <v/>
      </c>
      <c r="C12" s="64" t="str">
        <f t="shared" si="1"/>
        <v/>
      </c>
      <c r="D12" s="64">
        <v>5</v>
      </c>
      <c r="E12" s="64" t="str">
        <f>IF(K12="","",'tmp４'!B$3)</f>
        <v/>
      </c>
      <c r="F12" s="64" t="str">
        <f>IF(K12="","",F11)</f>
        <v/>
      </c>
      <c r="J12" s="64">
        <v>5</v>
      </c>
      <c r="K12" s="64" t="str">
        <f>女子リレー入力!G14</f>
        <v/>
      </c>
      <c r="L12" s="64">
        <f>女子リレー入力!H14</f>
        <v>0</v>
      </c>
      <c r="M12" s="64" t="str">
        <f>IF(K12="","",女子リレー入力!A14)</f>
        <v/>
      </c>
      <c r="N12" s="64" t="str">
        <f>IF(K12="","",N11)</f>
        <v/>
      </c>
      <c r="O12" s="64">
        <v>0</v>
      </c>
      <c r="P12" s="64">
        <v>0</v>
      </c>
    </row>
    <row r="13" spans="1:16">
      <c r="A13" s="64">
        <v>72</v>
      </c>
      <c r="B13" s="64" t="str">
        <f t="shared" si="0"/>
        <v/>
      </c>
      <c r="C13" s="64" t="str">
        <f t="shared" si="1"/>
        <v/>
      </c>
      <c r="D13" s="64">
        <v>6</v>
      </c>
      <c r="E13" s="64" t="str">
        <f>IF(K13="","",'tmp４'!B$3)</f>
        <v/>
      </c>
      <c r="F13" s="64" t="str">
        <f>IF(K13="","",F12)</f>
        <v/>
      </c>
      <c r="J13" s="64">
        <v>6</v>
      </c>
      <c r="K13" s="64" t="str">
        <f>女子リレー入力!G15</f>
        <v/>
      </c>
      <c r="L13" s="64">
        <f>女子リレー入力!H15</f>
        <v>0</v>
      </c>
      <c r="M13" s="64" t="str">
        <f>IF(K13="","",女子リレー入力!A15)</f>
        <v/>
      </c>
      <c r="N13" s="64" t="str">
        <f>IF(K13="","",N12)</f>
        <v/>
      </c>
      <c r="O13" s="64">
        <v>0</v>
      </c>
      <c r="P13" s="64">
        <v>0</v>
      </c>
    </row>
    <row r="14" spans="1:16">
      <c r="A14" s="64">
        <v>73</v>
      </c>
      <c r="B14" s="64" t="str">
        <f t="shared" si="0"/>
        <v/>
      </c>
      <c r="C14" s="64" t="str">
        <f t="shared" si="1"/>
        <v/>
      </c>
      <c r="D14" s="64">
        <v>1</v>
      </c>
      <c r="E14" s="64" t="str">
        <f>IF(K14="","",'tmp４'!B$3)</f>
        <v/>
      </c>
      <c r="F14" s="64" t="str">
        <f>IF(K14="","",女子リレー入力!E16)</f>
        <v/>
      </c>
      <c r="J14" s="64">
        <v>1</v>
      </c>
      <c r="K14" s="64" t="str">
        <f>女子リレー入力!G16</f>
        <v/>
      </c>
      <c r="L14" s="64">
        <f>女子リレー入力!H16</f>
        <v>0</v>
      </c>
      <c r="M14" s="64" t="str">
        <f>IF(K14="","",女子リレー入力!A16)</f>
        <v/>
      </c>
      <c r="N14" s="64" t="str">
        <f>IF(K14="","",女子リレー入力!AF16)</f>
        <v/>
      </c>
      <c r="O14" s="64">
        <v>0</v>
      </c>
      <c r="P14" s="64">
        <v>0</v>
      </c>
    </row>
    <row r="15" spans="1:16">
      <c r="A15" s="64">
        <v>74</v>
      </c>
      <c r="B15" s="64" t="str">
        <f t="shared" si="0"/>
        <v/>
      </c>
      <c r="C15" s="64" t="str">
        <f t="shared" si="1"/>
        <v/>
      </c>
      <c r="D15" s="64">
        <v>2</v>
      </c>
      <c r="E15" s="64" t="str">
        <f>IF(K15="","",'tmp４'!B$3)</f>
        <v/>
      </c>
      <c r="F15" s="64" t="str">
        <f>IF(K15="","",F14)</f>
        <v/>
      </c>
      <c r="J15" s="64">
        <v>2</v>
      </c>
      <c r="K15" s="64" t="str">
        <f>女子リレー入力!G17</f>
        <v/>
      </c>
      <c r="L15" s="64">
        <f>女子リレー入力!H17</f>
        <v>0</v>
      </c>
      <c r="M15" s="64" t="str">
        <f>IF(K15="","",女子リレー入力!A17)</f>
        <v/>
      </c>
      <c r="N15" s="64" t="str">
        <f>IF(K15="","",N14)</f>
        <v/>
      </c>
      <c r="O15" s="64">
        <v>0</v>
      </c>
      <c r="P15" s="64">
        <v>0</v>
      </c>
    </row>
    <row r="16" spans="1:16">
      <c r="A16" s="64">
        <v>75</v>
      </c>
      <c r="B16" s="64" t="str">
        <f t="shared" si="0"/>
        <v/>
      </c>
      <c r="C16" s="64" t="str">
        <f t="shared" si="1"/>
        <v/>
      </c>
      <c r="D16" s="64">
        <v>3</v>
      </c>
      <c r="E16" s="64" t="str">
        <f>IF(K16="","",'tmp４'!B$3)</f>
        <v/>
      </c>
      <c r="F16" s="64" t="str">
        <f>IF(K16="","",F15)</f>
        <v/>
      </c>
      <c r="J16" s="64">
        <v>3</v>
      </c>
      <c r="K16" s="64" t="str">
        <f>女子リレー入力!G18</f>
        <v/>
      </c>
      <c r="L16" s="64">
        <f>女子リレー入力!H18</f>
        <v>0</v>
      </c>
      <c r="M16" s="64" t="str">
        <f>IF(K16="","",女子リレー入力!A18)</f>
        <v/>
      </c>
      <c r="N16" s="64" t="str">
        <f>IF(K16="","",N15)</f>
        <v/>
      </c>
      <c r="O16" s="64">
        <v>0</v>
      </c>
      <c r="P16" s="64">
        <v>0</v>
      </c>
    </row>
    <row r="17" spans="1:16">
      <c r="A17" s="64">
        <v>76</v>
      </c>
      <c r="B17" s="64" t="str">
        <f t="shared" si="0"/>
        <v/>
      </c>
      <c r="C17" s="64" t="str">
        <f t="shared" si="1"/>
        <v/>
      </c>
      <c r="D17" s="64">
        <v>4</v>
      </c>
      <c r="E17" s="64" t="str">
        <f>IF(K17="","",'tmp４'!B$3)</f>
        <v/>
      </c>
      <c r="F17" s="64" t="str">
        <f>IF(K17="","",F16)</f>
        <v/>
      </c>
      <c r="J17" s="64">
        <v>4</v>
      </c>
      <c r="K17" s="64" t="str">
        <f>女子リレー入力!G19</f>
        <v/>
      </c>
      <c r="L17" s="64">
        <f>女子リレー入力!H19</f>
        <v>0</v>
      </c>
      <c r="M17" s="64" t="str">
        <f>IF(K17="","",女子リレー入力!A19)</f>
        <v/>
      </c>
      <c r="N17" s="64" t="str">
        <f>IF(K17="","",N16)</f>
        <v/>
      </c>
      <c r="O17" s="64">
        <v>0</v>
      </c>
      <c r="P17" s="64">
        <v>0</v>
      </c>
    </row>
    <row r="18" spans="1:16">
      <c r="A18" s="64">
        <v>77</v>
      </c>
      <c r="B18" s="64" t="str">
        <f t="shared" si="0"/>
        <v/>
      </c>
      <c r="C18" s="64" t="str">
        <f t="shared" si="1"/>
        <v/>
      </c>
      <c r="D18" s="64">
        <v>5</v>
      </c>
      <c r="E18" s="64" t="str">
        <f>IF(K18="","",'tmp４'!B$3)</f>
        <v/>
      </c>
      <c r="F18" s="64" t="str">
        <f>IF(K18="","",F17)</f>
        <v/>
      </c>
      <c r="J18" s="64">
        <v>5</v>
      </c>
      <c r="K18" s="64" t="str">
        <f>女子リレー入力!G20</f>
        <v/>
      </c>
      <c r="L18" s="64">
        <f>女子リレー入力!H20</f>
        <v>0</v>
      </c>
      <c r="M18" s="64" t="str">
        <f>IF(K18="","",女子リレー入力!A20)</f>
        <v/>
      </c>
      <c r="N18" s="64" t="str">
        <f>IF(K18="","",N17)</f>
        <v/>
      </c>
      <c r="O18" s="64">
        <v>0</v>
      </c>
      <c r="P18" s="64">
        <v>0</v>
      </c>
    </row>
    <row r="19" spans="1:16">
      <c r="A19" s="64">
        <v>78</v>
      </c>
      <c r="B19" s="64" t="str">
        <f t="shared" si="0"/>
        <v/>
      </c>
      <c r="C19" s="64" t="str">
        <f t="shared" si="1"/>
        <v/>
      </c>
      <c r="D19" s="64">
        <v>6</v>
      </c>
      <c r="E19" s="64" t="str">
        <f>IF(K19="","",'tmp４'!B$3)</f>
        <v/>
      </c>
      <c r="F19" s="64" t="str">
        <f>IF(K19="","",F18)</f>
        <v/>
      </c>
      <c r="J19" s="64">
        <v>6</v>
      </c>
      <c r="K19" s="64" t="str">
        <f>女子リレー入力!G21</f>
        <v/>
      </c>
      <c r="L19" s="64">
        <f>女子リレー入力!H21</f>
        <v>0</v>
      </c>
      <c r="M19" s="64" t="str">
        <f>IF(K19="","",女子リレー入力!A21)</f>
        <v/>
      </c>
      <c r="N19" s="64" t="str">
        <f>IF(K19="","",N18)</f>
        <v/>
      </c>
      <c r="O19" s="64">
        <v>0</v>
      </c>
      <c r="P19" s="64">
        <v>0</v>
      </c>
    </row>
    <row r="20" spans="1:16">
      <c r="A20" s="64">
        <v>79</v>
      </c>
      <c r="B20" s="64" t="str">
        <f t="shared" si="0"/>
        <v/>
      </c>
      <c r="C20" s="64" t="str">
        <f t="shared" si="1"/>
        <v/>
      </c>
      <c r="D20" s="64">
        <v>1</v>
      </c>
      <c r="E20" s="64" t="str">
        <f>IF(K20="","",'tmp４'!B$3)</f>
        <v/>
      </c>
      <c r="F20" s="64" t="str">
        <f>IF(K20="","",女子リレー入力!E22)</f>
        <v/>
      </c>
      <c r="J20" s="64">
        <v>1</v>
      </c>
      <c r="K20" s="64" t="str">
        <f>女子リレー入力!G22</f>
        <v/>
      </c>
      <c r="L20" s="64">
        <f>女子リレー入力!H22</f>
        <v>0</v>
      </c>
      <c r="M20" s="64" t="str">
        <f>IF(K20="","",女子リレー入力!A22)</f>
        <v/>
      </c>
      <c r="N20" s="64" t="str">
        <f>IF(K20="","",女子リレー入力!AF22)</f>
        <v/>
      </c>
      <c r="O20" s="64">
        <v>0</v>
      </c>
      <c r="P20" s="64">
        <v>0</v>
      </c>
    </row>
    <row r="21" spans="1:16">
      <c r="A21" s="64">
        <v>80</v>
      </c>
      <c r="B21" s="64" t="str">
        <f t="shared" si="0"/>
        <v/>
      </c>
      <c r="C21" s="64" t="str">
        <f t="shared" si="1"/>
        <v/>
      </c>
      <c r="D21" s="64">
        <v>2</v>
      </c>
      <c r="E21" s="64" t="str">
        <f>IF(K21="","",'tmp４'!B$3)</f>
        <v/>
      </c>
      <c r="F21" s="64" t="str">
        <f>IF(K21="","",F20)</f>
        <v/>
      </c>
      <c r="J21" s="64">
        <v>2</v>
      </c>
      <c r="K21" s="64" t="str">
        <f>女子リレー入力!G23</f>
        <v/>
      </c>
      <c r="L21" s="64">
        <f>女子リレー入力!H23</f>
        <v>0</v>
      </c>
      <c r="M21" s="64" t="str">
        <f>IF(K21="","",女子リレー入力!A23)</f>
        <v/>
      </c>
      <c r="N21" s="64" t="str">
        <f>IF(K21="","",N20)</f>
        <v/>
      </c>
      <c r="O21" s="64">
        <v>0</v>
      </c>
      <c r="P21" s="64">
        <v>0</v>
      </c>
    </row>
    <row r="22" spans="1:16">
      <c r="A22" s="64">
        <v>81</v>
      </c>
      <c r="B22" s="64" t="str">
        <f t="shared" si="0"/>
        <v/>
      </c>
      <c r="C22" s="64" t="str">
        <f t="shared" si="1"/>
        <v/>
      </c>
      <c r="D22" s="64">
        <v>3</v>
      </c>
      <c r="E22" s="64" t="str">
        <f>IF(K22="","",'tmp４'!B$3)</f>
        <v/>
      </c>
      <c r="F22" s="64" t="str">
        <f>IF(K22="","",F21)</f>
        <v/>
      </c>
      <c r="J22" s="64">
        <v>3</v>
      </c>
      <c r="K22" s="64" t="str">
        <f>女子リレー入力!G24</f>
        <v/>
      </c>
      <c r="L22" s="64">
        <f>女子リレー入力!H24</f>
        <v>0</v>
      </c>
      <c r="M22" s="64" t="str">
        <f>IF(K22="","",女子リレー入力!A24)</f>
        <v/>
      </c>
      <c r="N22" s="64" t="str">
        <f>IF(K22="","",N21)</f>
        <v/>
      </c>
      <c r="O22" s="64">
        <v>0</v>
      </c>
      <c r="P22" s="64">
        <v>0</v>
      </c>
    </row>
    <row r="23" spans="1:16">
      <c r="A23" s="64">
        <v>82</v>
      </c>
      <c r="B23" s="64" t="str">
        <f t="shared" si="0"/>
        <v/>
      </c>
      <c r="C23" s="64" t="str">
        <f t="shared" si="1"/>
        <v/>
      </c>
      <c r="D23" s="64">
        <v>4</v>
      </c>
      <c r="E23" s="64" t="str">
        <f>IF(K23="","",'tmp４'!B$3)</f>
        <v/>
      </c>
      <c r="F23" s="64" t="str">
        <f>IF(K23="","",F22)</f>
        <v/>
      </c>
      <c r="J23" s="64">
        <v>4</v>
      </c>
      <c r="K23" s="64" t="str">
        <f>女子リレー入力!G25</f>
        <v/>
      </c>
      <c r="L23" s="64">
        <f>女子リレー入力!H25</f>
        <v>0</v>
      </c>
      <c r="M23" s="64" t="str">
        <f>IF(K23="","",女子リレー入力!A25)</f>
        <v/>
      </c>
      <c r="N23" s="64" t="str">
        <f>IF(K23="","",N22)</f>
        <v/>
      </c>
      <c r="O23" s="64">
        <v>0</v>
      </c>
      <c r="P23" s="64">
        <v>0</v>
      </c>
    </row>
    <row r="24" spans="1:16">
      <c r="A24" s="64">
        <v>83</v>
      </c>
      <c r="B24" s="64" t="str">
        <f t="shared" si="0"/>
        <v/>
      </c>
      <c r="C24" s="64" t="str">
        <f t="shared" si="1"/>
        <v/>
      </c>
      <c r="D24" s="64">
        <v>5</v>
      </c>
      <c r="E24" s="64" t="str">
        <f>IF(K24="","",'tmp４'!B$3)</f>
        <v/>
      </c>
      <c r="F24" s="64" t="str">
        <f>IF(K24="","",F23)</f>
        <v/>
      </c>
      <c r="J24" s="64">
        <v>5</v>
      </c>
      <c r="K24" s="64" t="str">
        <f>女子リレー入力!G26</f>
        <v/>
      </c>
      <c r="L24" s="64">
        <f>女子リレー入力!H26</f>
        <v>0</v>
      </c>
      <c r="M24" s="64" t="str">
        <f>IF(K24="","",女子リレー入力!A26)</f>
        <v/>
      </c>
      <c r="N24" s="64" t="str">
        <f>IF(K24="","",N23)</f>
        <v/>
      </c>
      <c r="O24" s="64">
        <v>0</v>
      </c>
      <c r="P24" s="64">
        <v>0</v>
      </c>
    </row>
    <row r="25" spans="1:16">
      <c r="A25" s="64">
        <v>84</v>
      </c>
      <c r="B25" s="64" t="str">
        <f t="shared" si="0"/>
        <v/>
      </c>
      <c r="C25" s="64" t="str">
        <f t="shared" si="1"/>
        <v/>
      </c>
      <c r="D25" s="64">
        <v>6</v>
      </c>
      <c r="E25" s="64" t="str">
        <f>IF(K25="","",'tmp４'!B$3)</f>
        <v/>
      </c>
      <c r="F25" s="64" t="str">
        <f>IF(K25="","",F24)</f>
        <v/>
      </c>
      <c r="J25" s="64">
        <v>6</v>
      </c>
      <c r="K25" s="64" t="str">
        <f>女子リレー入力!G27</f>
        <v/>
      </c>
      <c r="L25" s="64">
        <f>女子リレー入力!H27</f>
        <v>0</v>
      </c>
      <c r="M25" s="64" t="str">
        <f>IF(K25="","",女子リレー入力!A27)</f>
        <v/>
      </c>
      <c r="N25" s="64" t="str">
        <f>IF(K25="","",N24)</f>
        <v/>
      </c>
      <c r="O25" s="64">
        <v>0</v>
      </c>
      <c r="P25" s="64">
        <v>0</v>
      </c>
    </row>
    <row r="26" spans="1:16">
      <c r="A26" s="64">
        <v>85</v>
      </c>
      <c r="B26" s="64" t="str">
        <f t="shared" si="0"/>
        <v/>
      </c>
      <c r="C26" s="64" t="str">
        <f t="shared" si="1"/>
        <v/>
      </c>
      <c r="D26" s="64">
        <v>1</v>
      </c>
      <c r="E26" s="64" t="str">
        <f>IF(K26="","",'tmp４'!B$3)</f>
        <v/>
      </c>
      <c r="F26" s="64" t="str">
        <f>IF(K26="","",女子リレー入力!E28)</f>
        <v/>
      </c>
      <c r="J26" s="64">
        <v>1</v>
      </c>
      <c r="K26" s="64" t="str">
        <f>女子リレー入力!G28</f>
        <v/>
      </c>
      <c r="L26" s="64">
        <f>女子リレー入力!H28</f>
        <v>0</v>
      </c>
      <c r="M26" s="64" t="str">
        <f>IF(K26="","",女子リレー入力!A28)</f>
        <v/>
      </c>
      <c r="N26" s="64" t="str">
        <f>IF(K26="","",女子リレー入力!AF28)</f>
        <v/>
      </c>
      <c r="O26" s="64">
        <v>0</v>
      </c>
      <c r="P26" s="64">
        <v>0</v>
      </c>
    </row>
    <row r="27" spans="1:16">
      <c r="A27" s="64">
        <v>86</v>
      </c>
      <c r="B27" s="64" t="str">
        <f t="shared" si="0"/>
        <v/>
      </c>
      <c r="C27" s="64" t="str">
        <f t="shared" si="1"/>
        <v/>
      </c>
      <c r="D27" s="64">
        <v>2</v>
      </c>
      <c r="E27" s="64" t="str">
        <f>IF(K27="","",'tmp４'!B$3)</f>
        <v/>
      </c>
      <c r="F27" s="64" t="str">
        <f>IF(K27="","",F26)</f>
        <v/>
      </c>
      <c r="J27" s="64">
        <v>2</v>
      </c>
      <c r="K27" s="64" t="str">
        <f>女子リレー入力!G29</f>
        <v/>
      </c>
      <c r="L27" s="64">
        <f>女子リレー入力!H29</f>
        <v>0</v>
      </c>
      <c r="M27" s="64" t="str">
        <f>IF(K27="","",女子リレー入力!A29)</f>
        <v/>
      </c>
      <c r="N27" s="64" t="str">
        <f>IF(K27="","",N26)</f>
        <v/>
      </c>
      <c r="O27" s="64">
        <v>0</v>
      </c>
      <c r="P27" s="64">
        <v>0</v>
      </c>
    </row>
    <row r="28" spans="1:16">
      <c r="A28" s="64">
        <v>87</v>
      </c>
      <c r="B28" s="64" t="str">
        <f t="shared" si="0"/>
        <v/>
      </c>
      <c r="C28" s="64" t="str">
        <f t="shared" si="1"/>
        <v/>
      </c>
      <c r="D28" s="64">
        <v>3</v>
      </c>
      <c r="E28" s="64" t="str">
        <f>IF(K28="","",'tmp４'!B$3)</f>
        <v/>
      </c>
      <c r="F28" s="64" t="str">
        <f>IF(K28="","",F27)</f>
        <v/>
      </c>
      <c r="J28" s="64">
        <v>3</v>
      </c>
      <c r="K28" s="64" t="str">
        <f>女子リレー入力!G30</f>
        <v/>
      </c>
      <c r="L28" s="64">
        <f>女子リレー入力!H30</f>
        <v>0</v>
      </c>
      <c r="M28" s="64" t="str">
        <f>IF(K28="","",女子リレー入力!A30)</f>
        <v/>
      </c>
      <c r="N28" s="64" t="str">
        <f>IF(K28="","",N27)</f>
        <v/>
      </c>
      <c r="O28" s="64">
        <v>0</v>
      </c>
      <c r="P28" s="64">
        <v>0</v>
      </c>
    </row>
    <row r="29" spans="1:16">
      <c r="A29" s="64">
        <v>88</v>
      </c>
      <c r="B29" s="64" t="str">
        <f t="shared" si="0"/>
        <v/>
      </c>
      <c r="C29" s="64" t="str">
        <f t="shared" si="1"/>
        <v/>
      </c>
      <c r="D29" s="64">
        <v>4</v>
      </c>
      <c r="E29" s="64" t="str">
        <f>IF(K29="","",'tmp４'!B$3)</f>
        <v/>
      </c>
      <c r="F29" s="64" t="str">
        <f>IF(K29="","",F28)</f>
        <v/>
      </c>
      <c r="J29" s="64">
        <v>4</v>
      </c>
      <c r="K29" s="64" t="str">
        <f>女子リレー入力!G31</f>
        <v/>
      </c>
      <c r="L29" s="64">
        <f>女子リレー入力!H31</f>
        <v>0</v>
      </c>
      <c r="M29" s="64" t="str">
        <f>IF(K29="","",女子リレー入力!A31)</f>
        <v/>
      </c>
      <c r="N29" s="64" t="str">
        <f>IF(K29="","",N28)</f>
        <v/>
      </c>
      <c r="O29" s="64">
        <v>0</v>
      </c>
      <c r="P29" s="64">
        <v>0</v>
      </c>
    </row>
    <row r="30" spans="1:16">
      <c r="A30" s="64">
        <v>89</v>
      </c>
      <c r="B30" s="64" t="str">
        <f t="shared" si="0"/>
        <v/>
      </c>
      <c r="C30" s="64" t="str">
        <f t="shared" si="1"/>
        <v/>
      </c>
      <c r="D30" s="64">
        <v>5</v>
      </c>
      <c r="E30" s="64" t="str">
        <f>IF(K30="","",'tmp４'!B$3)</f>
        <v/>
      </c>
      <c r="F30" s="64" t="str">
        <f>IF(K30="","",F29)</f>
        <v/>
      </c>
      <c r="J30" s="64">
        <v>5</v>
      </c>
      <c r="K30" s="64" t="str">
        <f>女子リレー入力!G32</f>
        <v/>
      </c>
      <c r="L30" s="64">
        <f>女子リレー入力!H32</f>
        <v>0</v>
      </c>
      <c r="M30" s="64" t="str">
        <f>IF(K30="","",女子リレー入力!A32)</f>
        <v/>
      </c>
      <c r="N30" s="64" t="str">
        <f>IF(K30="","",N29)</f>
        <v/>
      </c>
      <c r="O30" s="64">
        <v>0</v>
      </c>
      <c r="P30" s="64">
        <v>0</v>
      </c>
    </row>
    <row r="31" spans="1:16">
      <c r="A31" s="64">
        <v>90</v>
      </c>
      <c r="B31" s="64" t="str">
        <f t="shared" si="0"/>
        <v/>
      </c>
      <c r="C31" s="64" t="str">
        <f t="shared" si="1"/>
        <v/>
      </c>
      <c r="D31" s="64">
        <v>6</v>
      </c>
      <c r="E31" s="64" t="str">
        <f>IF(K31="","",'tmp４'!B$3)</f>
        <v/>
      </c>
      <c r="F31" s="64" t="str">
        <f>IF(K31="","",F30)</f>
        <v/>
      </c>
      <c r="J31" s="64">
        <v>6</v>
      </c>
      <c r="K31" s="64" t="str">
        <f>女子リレー入力!G33</f>
        <v/>
      </c>
      <c r="L31" s="64">
        <f>女子リレー入力!H33</f>
        <v>0</v>
      </c>
      <c r="M31" s="64" t="str">
        <f>IF(K31="","",女子リレー入力!A33)</f>
        <v/>
      </c>
      <c r="N31" s="64" t="str">
        <f>IF(K31="","",N30)</f>
        <v/>
      </c>
      <c r="O31" s="64">
        <v>0</v>
      </c>
      <c r="P31" s="64">
        <v>0</v>
      </c>
    </row>
    <row r="32" spans="1:16">
      <c r="A32" s="64">
        <v>91</v>
      </c>
      <c r="B32" s="64" t="str">
        <f t="shared" si="0"/>
        <v/>
      </c>
      <c r="C32" s="64" t="str">
        <f t="shared" si="1"/>
        <v/>
      </c>
      <c r="D32" s="64">
        <v>1</v>
      </c>
      <c r="E32" s="64" t="str">
        <f>IF(K32="","",'tmp４'!B$3)</f>
        <v/>
      </c>
      <c r="F32" s="64" t="str">
        <f>IF(K32="","",女子リレー入力!E34)</f>
        <v/>
      </c>
      <c r="J32" s="64">
        <v>1</v>
      </c>
      <c r="K32" s="64" t="str">
        <f>女子リレー入力!G34</f>
        <v/>
      </c>
      <c r="L32" s="64">
        <f>女子リレー入力!H34</f>
        <v>0</v>
      </c>
      <c r="M32" s="64" t="str">
        <f>IF(K32="","",女子リレー入力!A34)</f>
        <v/>
      </c>
      <c r="N32" s="64" t="str">
        <f>IF(K32="","",女子リレー入力!AF34)</f>
        <v/>
      </c>
      <c r="O32" s="64">
        <v>0</v>
      </c>
      <c r="P32" s="64">
        <v>0</v>
      </c>
    </row>
    <row r="33" spans="1:16">
      <c r="A33" s="64">
        <v>92</v>
      </c>
      <c r="B33" s="64" t="str">
        <f t="shared" si="0"/>
        <v/>
      </c>
      <c r="C33" s="64" t="str">
        <f t="shared" si="1"/>
        <v/>
      </c>
      <c r="D33" s="64">
        <v>2</v>
      </c>
      <c r="E33" s="64" t="str">
        <f>IF(K33="","",'tmp４'!B$3)</f>
        <v/>
      </c>
      <c r="F33" s="64" t="str">
        <f>IF(K33="","",F32)</f>
        <v/>
      </c>
      <c r="J33" s="64">
        <v>2</v>
      </c>
      <c r="K33" s="64" t="str">
        <f>女子リレー入力!G35</f>
        <v/>
      </c>
      <c r="L33" s="64">
        <f>女子リレー入力!H35</f>
        <v>0</v>
      </c>
      <c r="M33" s="64" t="str">
        <f>IF(K33="","",女子リレー入力!A35)</f>
        <v/>
      </c>
      <c r="N33" s="64" t="str">
        <f>IF(K33="","",N32)</f>
        <v/>
      </c>
      <c r="O33" s="64">
        <v>0</v>
      </c>
      <c r="P33" s="64">
        <v>0</v>
      </c>
    </row>
    <row r="34" spans="1:16">
      <c r="A34" s="64">
        <v>93</v>
      </c>
      <c r="B34" s="64" t="str">
        <f t="shared" si="0"/>
        <v/>
      </c>
      <c r="C34" s="64" t="str">
        <f t="shared" si="1"/>
        <v/>
      </c>
      <c r="D34" s="64">
        <v>3</v>
      </c>
      <c r="E34" s="64" t="str">
        <f>IF(K34="","",'tmp４'!B$3)</f>
        <v/>
      </c>
      <c r="F34" s="64" t="str">
        <f>IF(K34="","",F33)</f>
        <v/>
      </c>
      <c r="J34" s="64">
        <v>3</v>
      </c>
      <c r="K34" s="64" t="str">
        <f>女子リレー入力!G36</f>
        <v/>
      </c>
      <c r="L34" s="64">
        <f>女子リレー入力!H36</f>
        <v>0</v>
      </c>
      <c r="M34" s="64" t="str">
        <f>IF(K34="","",女子リレー入力!A36)</f>
        <v/>
      </c>
      <c r="N34" s="64" t="str">
        <f>IF(K34="","",N33)</f>
        <v/>
      </c>
      <c r="O34" s="64">
        <v>0</v>
      </c>
      <c r="P34" s="64">
        <v>0</v>
      </c>
    </row>
    <row r="35" spans="1:16">
      <c r="A35" s="64">
        <v>94</v>
      </c>
      <c r="B35" s="64" t="str">
        <f t="shared" si="0"/>
        <v/>
      </c>
      <c r="C35" s="64" t="str">
        <f t="shared" si="1"/>
        <v/>
      </c>
      <c r="D35" s="64">
        <v>4</v>
      </c>
      <c r="E35" s="64" t="str">
        <f>IF(K35="","",'tmp４'!B$3)</f>
        <v/>
      </c>
      <c r="F35" s="64" t="str">
        <f>IF(K35="","",F34)</f>
        <v/>
      </c>
      <c r="J35" s="64">
        <v>4</v>
      </c>
      <c r="K35" s="64" t="str">
        <f>女子リレー入力!G37</f>
        <v/>
      </c>
      <c r="L35" s="64">
        <f>女子リレー入力!H37</f>
        <v>0</v>
      </c>
      <c r="M35" s="64" t="str">
        <f>IF(K35="","",女子リレー入力!A37)</f>
        <v/>
      </c>
      <c r="N35" s="64" t="str">
        <f>IF(K35="","",N34)</f>
        <v/>
      </c>
      <c r="O35" s="64">
        <v>0</v>
      </c>
      <c r="P35" s="64">
        <v>0</v>
      </c>
    </row>
    <row r="36" spans="1:16">
      <c r="A36" s="64">
        <v>95</v>
      </c>
      <c r="B36" s="64" t="str">
        <f t="shared" si="0"/>
        <v/>
      </c>
      <c r="C36" s="64" t="str">
        <f t="shared" si="1"/>
        <v/>
      </c>
      <c r="D36" s="64">
        <v>5</v>
      </c>
      <c r="E36" s="64" t="str">
        <f>IF(K36="","",'tmp４'!B$3)</f>
        <v/>
      </c>
      <c r="F36" s="64" t="str">
        <f>IF(K36="","",F35)</f>
        <v/>
      </c>
      <c r="J36" s="64">
        <v>5</v>
      </c>
      <c r="K36" s="64" t="str">
        <f>女子リレー入力!G38</f>
        <v/>
      </c>
      <c r="L36" s="64">
        <f>女子リレー入力!H38</f>
        <v>0</v>
      </c>
      <c r="M36" s="64" t="str">
        <f>IF(K36="","",女子リレー入力!A38)</f>
        <v/>
      </c>
      <c r="N36" s="64" t="str">
        <f>IF(K36="","",N35)</f>
        <v/>
      </c>
      <c r="O36" s="64">
        <v>0</v>
      </c>
      <c r="P36" s="64">
        <v>0</v>
      </c>
    </row>
    <row r="37" spans="1:16">
      <c r="A37" s="64">
        <v>96</v>
      </c>
      <c r="B37" s="64" t="str">
        <f t="shared" si="0"/>
        <v/>
      </c>
      <c r="C37" s="64" t="str">
        <f t="shared" si="1"/>
        <v/>
      </c>
      <c r="D37" s="64">
        <v>6</v>
      </c>
      <c r="E37" s="64" t="str">
        <f>IF(K37="","",'tmp４'!B$3)</f>
        <v/>
      </c>
      <c r="F37" s="64" t="str">
        <f>IF(K37="","",F36)</f>
        <v/>
      </c>
      <c r="J37" s="64">
        <v>6</v>
      </c>
      <c r="K37" s="64" t="str">
        <f>女子リレー入力!G39</f>
        <v/>
      </c>
      <c r="L37" s="64">
        <f>女子リレー入力!H39</f>
        <v>0</v>
      </c>
      <c r="M37" s="64" t="str">
        <f>IF(K37="","",女子リレー入力!A39)</f>
        <v/>
      </c>
      <c r="N37" s="64" t="str">
        <f>IF(K37="","",N36)</f>
        <v/>
      </c>
      <c r="O37" s="64">
        <v>0</v>
      </c>
      <c r="P37" s="64">
        <v>0</v>
      </c>
    </row>
    <row r="38" spans="1:16">
      <c r="A38" s="64">
        <v>97</v>
      </c>
      <c r="B38" s="64" t="str">
        <f t="shared" si="0"/>
        <v/>
      </c>
      <c r="C38" s="64" t="str">
        <f t="shared" si="1"/>
        <v/>
      </c>
      <c r="D38" s="64">
        <v>1</v>
      </c>
      <c r="E38" s="64" t="str">
        <f>IF(K38="","",'tmp４'!B$3)</f>
        <v/>
      </c>
      <c r="F38" s="64" t="str">
        <f>IF(K38="","",女子リレー入力!E40)</f>
        <v/>
      </c>
      <c r="J38" s="64">
        <v>1</v>
      </c>
      <c r="K38" s="64" t="str">
        <f>女子リレー入力!G40</f>
        <v/>
      </c>
      <c r="L38" s="64">
        <f>女子リレー入力!H40</f>
        <v>0</v>
      </c>
      <c r="M38" s="64" t="str">
        <f>IF(K38="","",女子リレー入力!A40)</f>
        <v/>
      </c>
      <c r="N38" s="64" t="str">
        <f>IF(K38="","",女子リレー入力!AF40)</f>
        <v/>
      </c>
      <c r="O38" s="64">
        <v>0</v>
      </c>
      <c r="P38" s="64">
        <v>0</v>
      </c>
    </row>
    <row r="39" spans="1:16">
      <c r="A39" s="64">
        <v>98</v>
      </c>
      <c r="B39" s="64" t="str">
        <f t="shared" si="0"/>
        <v/>
      </c>
      <c r="C39" s="64" t="str">
        <f t="shared" si="1"/>
        <v/>
      </c>
      <c r="D39" s="64">
        <v>2</v>
      </c>
      <c r="E39" s="64" t="str">
        <f>IF(K39="","",'tmp４'!B$3)</f>
        <v/>
      </c>
      <c r="F39" s="64" t="str">
        <f>IF(K39="","",F38)</f>
        <v/>
      </c>
      <c r="J39" s="64">
        <v>2</v>
      </c>
      <c r="K39" s="64" t="str">
        <f>女子リレー入力!G41</f>
        <v/>
      </c>
      <c r="L39" s="64">
        <f>女子リレー入力!H41</f>
        <v>0</v>
      </c>
      <c r="M39" s="64" t="str">
        <f>IF(K39="","",女子リレー入力!A41)</f>
        <v/>
      </c>
      <c r="N39" s="64" t="str">
        <f>IF(K39="","",N38)</f>
        <v/>
      </c>
      <c r="O39" s="64">
        <v>0</v>
      </c>
      <c r="P39" s="64">
        <v>0</v>
      </c>
    </row>
    <row r="40" spans="1:16">
      <c r="A40" s="64">
        <v>99</v>
      </c>
      <c r="B40" s="64" t="str">
        <f t="shared" si="0"/>
        <v/>
      </c>
      <c r="C40" s="64" t="str">
        <f t="shared" si="1"/>
        <v/>
      </c>
      <c r="D40" s="64">
        <v>3</v>
      </c>
      <c r="E40" s="64" t="str">
        <f>IF(K40="","",'tmp４'!B$3)</f>
        <v/>
      </c>
      <c r="F40" s="64" t="str">
        <f>IF(K40="","",F39)</f>
        <v/>
      </c>
      <c r="J40" s="64">
        <v>3</v>
      </c>
      <c r="K40" s="64" t="str">
        <f>女子リレー入力!G42</f>
        <v/>
      </c>
      <c r="L40" s="64">
        <f>女子リレー入力!H42</f>
        <v>0</v>
      </c>
      <c r="M40" s="64" t="str">
        <f>IF(K40="","",女子リレー入力!A42)</f>
        <v/>
      </c>
      <c r="N40" s="64" t="str">
        <f>IF(K40="","",N39)</f>
        <v/>
      </c>
      <c r="O40" s="64">
        <v>0</v>
      </c>
      <c r="P40" s="64">
        <v>0</v>
      </c>
    </row>
    <row r="41" spans="1:16">
      <c r="A41" s="64">
        <v>100</v>
      </c>
      <c r="B41" s="64" t="str">
        <f t="shared" si="0"/>
        <v/>
      </c>
      <c r="C41" s="64" t="str">
        <f t="shared" si="1"/>
        <v/>
      </c>
      <c r="D41" s="64">
        <v>4</v>
      </c>
      <c r="E41" s="64" t="str">
        <f>IF(K41="","",'tmp４'!B$3)</f>
        <v/>
      </c>
      <c r="F41" s="64" t="str">
        <f>IF(K41="","",F40)</f>
        <v/>
      </c>
      <c r="J41" s="64">
        <v>4</v>
      </c>
      <c r="K41" s="64" t="str">
        <f>女子リレー入力!G43</f>
        <v/>
      </c>
      <c r="L41" s="64">
        <f>女子リレー入力!H43</f>
        <v>0</v>
      </c>
      <c r="M41" s="64" t="str">
        <f>IF(K41="","",女子リレー入力!A43)</f>
        <v/>
      </c>
      <c r="N41" s="64" t="str">
        <f>IF(K41="","",N40)</f>
        <v/>
      </c>
      <c r="O41" s="64">
        <v>0</v>
      </c>
      <c r="P41" s="64">
        <v>0</v>
      </c>
    </row>
    <row r="42" spans="1:16">
      <c r="A42" s="64">
        <v>101</v>
      </c>
      <c r="B42" s="64" t="str">
        <f t="shared" si="0"/>
        <v/>
      </c>
      <c r="C42" s="64" t="str">
        <f t="shared" si="1"/>
        <v/>
      </c>
      <c r="D42" s="64">
        <v>5</v>
      </c>
      <c r="E42" s="64" t="str">
        <f>IF(K42="","",'tmp４'!B$3)</f>
        <v/>
      </c>
      <c r="F42" s="64" t="str">
        <f>IF(K42="","",F41)</f>
        <v/>
      </c>
      <c r="J42" s="64">
        <v>5</v>
      </c>
      <c r="K42" s="64" t="str">
        <f>女子リレー入力!G44</f>
        <v/>
      </c>
      <c r="L42" s="64">
        <f>女子リレー入力!H44</f>
        <v>0</v>
      </c>
      <c r="M42" s="64" t="str">
        <f>IF(K42="","",女子リレー入力!A44)</f>
        <v/>
      </c>
      <c r="N42" s="64" t="str">
        <f>IF(K42="","",N41)</f>
        <v/>
      </c>
      <c r="O42" s="64">
        <v>0</v>
      </c>
      <c r="P42" s="64">
        <v>0</v>
      </c>
    </row>
    <row r="43" spans="1:16">
      <c r="A43" s="64">
        <v>102</v>
      </c>
      <c r="B43" s="64" t="str">
        <f t="shared" si="0"/>
        <v/>
      </c>
      <c r="C43" s="64" t="str">
        <f t="shared" si="1"/>
        <v/>
      </c>
      <c r="D43" s="64">
        <v>6</v>
      </c>
      <c r="E43" s="64" t="str">
        <f>IF(K43="","",'tmp４'!B$3)</f>
        <v/>
      </c>
      <c r="F43" s="64" t="str">
        <f>IF(K43="","",F42)</f>
        <v/>
      </c>
      <c r="J43" s="64">
        <v>6</v>
      </c>
      <c r="K43" s="64" t="str">
        <f>女子リレー入力!G45</f>
        <v/>
      </c>
      <c r="L43" s="64">
        <f>女子リレー入力!H45</f>
        <v>0</v>
      </c>
      <c r="M43" s="64" t="str">
        <f>IF(K43="","",女子リレー入力!A45)</f>
        <v/>
      </c>
      <c r="N43" s="64" t="str">
        <f>IF(K43="","",N42)</f>
        <v/>
      </c>
      <c r="O43" s="64">
        <v>0</v>
      </c>
      <c r="P43" s="64">
        <v>0</v>
      </c>
    </row>
    <row r="44" spans="1:16">
      <c r="A44" s="64">
        <v>103</v>
      </c>
      <c r="B44" s="64" t="str">
        <f t="shared" si="0"/>
        <v/>
      </c>
      <c r="C44" s="64" t="str">
        <f t="shared" si="1"/>
        <v/>
      </c>
      <c r="D44" s="64">
        <v>1</v>
      </c>
      <c r="E44" s="64" t="str">
        <f>IF(K44="","",'tmp４'!B$3)</f>
        <v/>
      </c>
      <c r="F44" s="64" t="str">
        <f>IF(K44="","",女子リレー入力!E46)</f>
        <v/>
      </c>
      <c r="J44" s="64">
        <v>1</v>
      </c>
      <c r="K44" s="64" t="str">
        <f>女子リレー入力!G46</f>
        <v/>
      </c>
      <c r="L44" s="64">
        <f>女子リレー入力!H46</f>
        <v>0</v>
      </c>
      <c r="M44" s="64" t="str">
        <f>IF(K44="","",女子リレー入力!A46)</f>
        <v/>
      </c>
      <c r="N44" s="64" t="str">
        <f>IF(K44="","",女子リレー入力!AF46)</f>
        <v/>
      </c>
      <c r="O44" s="64">
        <v>0</v>
      </c>
      <c r="P44" s="64">
        <v>0</v>
      </c>
    </row>
    <row r="45" spans="1:16">
      <c r="A45" s="64">
        <v>104</v>
      </c>
      <c r="B45" s="64" t="str">
        <f t="shared" si="0"/>
        <v/>
      </c>
      <c r="C45" s="64" t="str">
        <f t="shared" si="1"/>
        <v/>
      </c>
      <c r="D45" s="64">
        <v>2</v>
      </c>
      <c r="E45" s="64" t="str">
        <f>IF(K45="","",'tmp４'!B$3)</f>
        <v/>
      </c>
      <c r="F45" s="64" t="str">
        <f>IF(K45="","",F44)</f>
        <v/>
      </c>
      <c r="J45" s="64">
        <v>2</v>
      </c>
      <c r="K45" s="64" t="str">
        <f>女子リレー入力!G47</f>
        <v/>
      </c>
      <c r="L45" s="64">
        <f>女子リレー入力!H47</f>
        <v>0</v>
      </c>
      <c r="M45" s="64" t="str">
        <f>IF(K45="","",女子リレー入力!A47)</f>
        <v/>
      </c>
      <c r="N45" s="64" t="str">
        <f>IF(K45="","",N44)</f>
        <v/>
      </c>
      <c r="O45" s="64">
        <v>0</v>
      </c>
      <c r="P45" s="64">
        <v>0</v>
      </c>
    </row>
    <row r="46" spans="1:16">
      <c r="A46" s="64">
        <v>105</v>
      </c>
      <c r="B46" s="64" t="str">
        <f t="shared" si="0"/>
        <v/>
      </c>
      <c r="C46" s="64" t="str">
        <f t="shared" si="1"/>
        <v/>
      </c>
      <c r="D46" s="64">
        <v>3</v>
      </c>
      <c r="E46" s="64" t="str">
        <f>IF(K46="","",'tmp４'!B$3)</f>
        <v/>
      </c>
      <c r="F46" s="64" t="str">
        <f>IF(K46="","",F45)</f>
        <v/>
      </c>
      <c r="J46" s="64">
        <v>3</v>
      </c>
      <c r="K46" s="64" t="str">
        <f>女子リレー入力!G48</f>
        <v/>
      </c>
      <c r="L46" s="64">
        <f>女子リレー入力!H48</f>
        <v>0</v>
      </c>
      <c r="M46" s="64" t="str">
        <f>IF(K46="","",女子リレー入力!A48)</f>
        <v/>
      </c>
      <c r="N46" s="64" t="str">
        <f>IF(K46="","",N45)</f>
        <v/>
      </c>
      <c r="O46" s="64">
        <v>0</v>
      </c>
      <c r="P46" s="64">
        <v>0</v>
      </c>
    </row>
    <row r="47" spans="1:16">
      <c r="A47" s="64">
        <v>106</v>
      </c>
      <c r="B47" s="64" t="str">
        <f t="shared" si="0"/>
        <v/>
      </c>
      <c r="C47" s="64" t="str">
        <f t="shared" si="1"/>
        <v/>
      </c>
      <c r="D47" s="64">
        <v>4</v>
      </c>
      <c r="E47" s="64" t="str">
        <f>IF(K47="","",'tmp４'!B$3)</f>
        <v/>
      </c>
      <c r="F47" s="64" t="str">
        <f>IF(K47="","",F46)</f>
        <v/>
      </c>
      <c r="J47" s="64">
        <v>4</v>
      </c>
      <c r="K47" s="64" t="str">
        <f>女子リレー入力!G49</f>
        <v/>
      </c>
      <c r="L47" s="64">
        <f>女子リレー入力!H49</f>
        <v>0</v>
      </c>
      <c r="M47" s="64" t="str">
        <f>IF(K47="","",女子リレー入力!A49)</f>
        <v/>
      </c>
      <c r="N47" s="64" t="str">
        <f>IF(K47="","",N46)</f>
        <v/>
      </c>
      <c r="O47" s="64">
        <v>0</v>
      </c>
      <c r="P47" s="64">
        <v>0</v>
      </c>
    </row>
    <row r="48" spans="1:16">
      <c r="A48" s="64">
        <v>107</v>
      </c>
      <c r="B48" s="64" t="str">
        <f t="shared" si="0"/>
        <v/>
      </c>
      <c r="C48" s="64" t="str">
        <f t="shared" si="1"/>
        <v/>
      </c>
      <c r="D48" s="64">
        <v>5</v>
      </c>
      <c r="E48" s="64" t="str">
        <f>IF(K48="","",'tmp４'!B$3)</f>
        <v/>
      </c>
      <c r="F48" s="64" t="str">
        <f>IF(K48="","",F47)</f>
        <v/>
      </c>
      <c r="J48" s="64">
        <v>5</v>
      </c>
      <c r="K48" s="64" t="str">
        <f>女子リレー入力!G50</f>
        <v/>
      </c>
      <c r="L48" s="64">
        <f>女子リレー入力!H50</f>
        <v>0</v>
      </c>
      <c r="M48" s="64" t="str">
        <f>IF(K48="","",女子リレー入力!A50)</f>
        <v/>
      </c>
      <c r="N48" s="64" t="str">
        <f>IF(K48="","",N47)</f>
        <v/>
      </c>
      <c r="O48" s="64">
        <v>0</v>
      </c>
      <c r="P48" s="64">
        <v>0</v>
      </c>
    </row>
    <row r="49" spans="1:16">
      <c r="A49" s="64">
        <v>108</v>
      </c>
      <c r="B49" s="64" t="str">
        <f t="shared" si="0"/>
        <v/>
      </c>
      <c r="C49" s="64" t="str">
        <f t="shared" si="1"/>
        <v/>
      </c>
      <c r="D49" s="64">
        <v>6</v>
      </c>
      <c r="E49" s="64" t="str">
        <f>IF(K49="","",'tmp４'!B$3)</f>
        <v/>
      </c>
      <c r="F49" s="64" t="str">
        <f>IF(K49="","",F48)</f>
        <v/>
      </c>
      <c r="J49" s="64">
        <v>6</v>
      </c>
      <c r="K49" s="64" t="str">
        <f>女子リレー入力!G51</f>
        <v/>
      </c>
      <c r="L49" s="64">
        <f>女子リレー入力!H51</f>
        <v>0</v>
      </c>
      <c r="M49" s="64" t="str">
        <f>IF(K49="","",女子リレー入力!A51)</f>
        <v/>
      </c>
      <c r="N49" s="64" t="str">
        <f>IF(K49="","",N48)</f>
        <v/>
      </c>
      <c r="O49" s="64">
        <v>0</v>
      </c>
      <c r="P49" s="64">
        <v>0</v>
      </c>
    </row>
    <row r="50" spans="1:16">
      <c r="A50" s="64">
        <v>109</v>
      </c>
      <c r="B50" s="64" t="str">
        <f t="shared" si="0"/>
        <v/>
      </c>
      <c r="C50" s="64" t="str">
        <f t="shared" si="1"/>
        <v/>
      </c>
      <c r="D50" s="64">
        <v>1</v>
      </c>
      <c r="E50" s="64" t="str">
        <f>IF(K50="","",'tmp４'!B$3)</f>
        <v/>
      </c>
      <c r="F50" s="64" t="str">
        <f>IF(K50="","",女子リレー入力!E52)</f>
        <v/>
      </c>
      <c r="J50" s="64">
        <v>1</v>
      </c>
      <c r="K50" s="64" t="str">
        <f>女子リレー入力!G52</f>
        <v/>
      </c>
      <c r="L50" s="64">
        <f>女子リレー入力!H52</f>
        <v>0</v>
      </c>
      <c r="M50" s="64" t="str">
        <f>IF(K50="","",女子リレー入力!A52)</f>
        <v/>
      </c>
      <c r="N50" s="64" t="str">
        <f>IF(K50="","",女子リレー入力!AF52)</f>
        <v/>
      </c>
      <c r="O50" s="64">
        <v>0</v>
      </c>
      <c r="P50" s="64">
        <v>0</v>
      </c>
    </row>
    <row r="51" spans="1:16">
      <c r="A51" s="64">
        <v>110</v>
      </c>
      <c r="B51" s="64" t="str">
        <f t="shared" si="0"/>
        <v/>
      </c>
      <c r="C51" s="64" t="str">
        <f t="shared" si="1"/>
        <v/>
      </c>
      <c r="D51" s="64">
        <v>2</v>
      </c>
      <c r="E51" s="64" t="str">
        <f>IF(K51="","",'tmp４'!B$3)</f>
        <v/>
      </c>
      <c r="F51" s="64" t="str">
        <f>IF(K51="","",F50)</f>
        <v/>
      </c>
      <c r="J51" s="64">
        <v>2</v>
      </c>
      <c r="K51" s="64" t="str">
        <f>女子リレー入力!G53</f>
        <v/>
      </c>
      <c r="L51" s="64">
        <f>女子リレー入力!H53</f>
        <v>0</v>
      </c>
      <c r="M51" s="64" t="str">
        <f>IF(K51="","",女子リレー入力!A53)</f>
        <v/>
      </c>
      <c r="N51" s="64" t="str">
        <f>IF(K51="","",N50)</f>
        <v/>
      </c>
      <c r="O51" s="64">
        <v>0</v>
      </c>
      <c r="P51" s="64">
        <v>0</v>
      </c>
    </row>
    <row r="52" spans="1:16">
      <c r="A52" s="64">
        <v>111</v>
      </c>
      <c r="B52" s="64" t="str">
        <f t="shared" si="0"/>
        <v/>
      </c>
      <c r="C52" s="64" t="str">
        <f t="shared" si="1"/>
        <v/>
      </c>
      <c r="D52" s="64">
        <v>3</v>
      </c>
      <c r="E52" s="64" t="str">
        <f>IF(K52="","",'tmp４'!B$3)</f>
        <v/>
      </c>
      <c r="F52" s="64" t="str">
        <f>IF(K52="","",F51)</f>
        <v/>
      </c>
      <c r="J52" s="64">
        <v>3</v>
      </c>
      <c r="K52" s="64" t="str">
        <f>女子リレー入力!G54</f>
        <v/>
      </c>
      <c r="L52" s="64">
        <f>女子リレー入力!H54</f>
        <v>0</v>
      </c>
      <c r="M52" s="64" t="str">
        <f>IF(K52="","",女子リレー入力!A54)</f>
        <v/>
      </c>
      <c r="N52" s="64" t="str">
        <f>IF(K52="","",N51)</f>
        <v/>
      </c>
      <c r="O52" s="64">
        <v>0</v>
      </c>
      <c r="P52" s="64">
        <v>0</v>
      </c>
    </row>
    <row r="53" spans="1:16">
      <c r="A53" s="64">
        <v>112</v>
      </c>
      <c r="B53" s="64" t="str">
        <f t="shared" si="0"/>
        <v/>
      </c>
      <c r="C53" s="64" t="str">
        <f t="shared" si="1"/>
        <v/>
      </c>
      <c r="D53" s="64">
        <v>4</v>
      </c>
      <c r="E53" s="64" t="str">
        <f>IF(K53="","",'tmp４'!B$3)</f>
        <v/>
      </c>
      <c r="F53" s="64" t="str">
        <f>IF(K53="","",F52)</f>
        <v/>
      </c>
      <c r="J53" s="64">
        <v>4</v>
      </c>
      <c r="K53" s="64" t="str">
        <f>女子リレー入力!G55</f>
        <v/>
      </c>
      <c r="L53" s="64">
        <f>女子リレー入力!H55</f>
        <v>0</v>
      </c>
      <c r="M53" s="64" t="str">
        <f>IF(K53="","",女子リレー入力!A55)</f>
        <v/>
      </c>
      <c r="N53" s="64" t="str">
        <f>IF(K53="","",N52)</f>
        <v/>
      </c>
      <c r="O53" s="64">
        <v>0</v>
      </c>
      <c r="P53" s="64">
        <v>0</v>
      </c>
    </row>
    <row r="54" spans="1:16">
      <c r="A54" s="64">
        <v>113</v>
      </c>
      <c r="B54" s="64" t="str">
        <f t="shared" si="0"/>
        <v/>
      </c>
      <c r="C54" s="64" t="str">
        <f t="shared" si="1"/>
        <v/>
      </c>
      <c r="D54" s="64">
        <v>5</v>
      </c>
      <c r="E54" s="64" t="str">
        <f>IF(K54="","",'tmp４'!B$3)</f>
        <v/>
      </c>
      <c r="F54" s="64" t="str">
        <f>IF(K54="","",F53)</f>
        <v/>
      </c>
      <c r="J54" s="64">
        <v>5</v>
      </c>
      <c r="K54" s="64" t="str">
        <f>女子リレー入力!G56</f>
        <v/>
      </c>
      <c r="L54" s="64">
        <f>女子リレー入力!H56</f>
        <v>0</v>
      </c>
      <c r="M54" s="64" t="str">
        <f>IF(K54="","",女子リレー入力!A56)</f>
        <v/>
      </c>
      <c r="N54" s="64" t="str">
        <f>IF(K54="","",N53)</f>
        <v/>
      </c>
      <c r="O54" s="64">
        <v>0</v>
      </c>
      <c r="P54" s="64">
        <v>0</v>
      </c>
    </row>
    <row r="55" spans="1:16">
      <c r="A55" s="64">
        <v>114</v>
      </c>
      <c r="B55" s="64" t="str">
        <f t="shared" si="0"/>
        <v/>
      </c>
      <c r="C55" s="64" t="str">
        <f t="shared" si="1"/>
        <v/>
      </c>
      <c r="D55" s="64">
        <v>6</v>
      </c>
      <c r="E55" s="64" t="str">
        <f>IF(K55="","",'tmp４'!B$3)</f>
        <v/>
      </c>
      <c r="F55" s="64" t="str">
        <f>IF(K55="","",F54)</f>
        <v/>
      </c>
      <c r="J55" s="64">
        <v>6</v>
      </c>
      <c r="K55" s="64" t="str">
        <f>女子リレー入力!G57</f>
        <v/>
      </c>
      <c r="L55" s="64">
        <f>女子リレー入力!H57</f>
        <v>0</v>
      </c>
      <c r="M55" s="64" t="str">
        <f>IF(K55="","",女子リレー入力!A57)</f>
        <v/>
      </c>
      <c r="N55" s="64" t="str">
        <f>IF(K55="","",N54)</f>
        <v/>
      </c>
      <c r="O55" s="64">
        <v>0</v>
      </c>
      <c r="P55" s="64">
        <v>0</v>
      </c>
    </row>
    <row r="56" spans="1:16">
      <c r="A56" s="64">
        <v>115</v>
      </c>
      <c r="B56" s="64" t="str">
        <f t="shared" si="0"/>
        <v/>
      </c>
      <c r="C56" s="64" t="str">
        <f t="shared" si="1"/>
        <v/>
      </c>
      <c r="D56" s="64">
        <v>1</v>
      </c>
      <c r="E56" s="64" t="str">
        <f>IF(K56="","",'tmp４'!B$3)</f>
        <v/>
      </c>
      <c r="F56" s="64" t="str">
        <f>IF(K56="","",女子リレー入力!E58)</f>
        <v/>
      </c>
      <c r="J56" s="64">
        <v>1</v>
      </c>
      <c r="K56" s="64" t="str">
        <f>女子リレー入力!G58</f>
        <v/>
      </c>
      <c r="L56" s="64">
        <f>女子リレー入力!H58</f>
        <v>0</v>
      </c>
      <c r="M56" s="64" t="str">
        <f>IF(K56="","",女子リレー入力!A58)</f>
        <v/>
      </c>
      <c r="N56" s="64" t="str">
        <f>IF(K56="","",女子リレー入力!AF58)</f>
        <v/>
      </c>
      <c r="O56" s="64">
        <v>0</v>
      </c>
      <c r="P56" s="64">
        <v>0</v>
      </c>
    </row>
    <row r="57" spans="1:16">
      <c r="A57" s="64">
        <v>116</v>
      </c>
      <c r="B57" s="64" t="str">
        <f t="shared" si="0"/>
        <v/>
      </c>
      <c r="C57" s="64" t="str">
        <f t="shared" si="1"/>
        <v/>
      </c>
      <c r="D57" s="64">
        <v>2</v>
      </c>
      <c r="E57" s="64" t="str">
        <f>IF(K57="","",'tmp４'!B$3)</f>
        <v/>
      </c>
      <c r="F57" s="64" t="str">
        <f>IF(K57="","",F56)</f>
        <v/>
      </c>
      <c r="J57" s="64">
        <v>2</v>
      </c>
      <c r="K57" s="64" t="str">
        <f>女子リレー入力!G59</f>
        <v/>
      </c>
      <c r="L57" s="64">
        <f>女子リレー入力!H59</f>
        <v>0</v>
      </c>
      <c r="M57" s="64" t="str">
        <f>IF(K57="","",女子リレー入力!A59)</f>
        <v/>
      </c>
      <c r="N57" s="64" t="str">
        <f>IF(K57="","",N56)</f>
        <v/>
      </c>
      <c r="O57" s="64">
        <v>0</v>
      </c>
      <c r="P57" s="64">
        <v>0</v>
      </c>
    </row>
    <row r="58" spans="1:16">
      <c r="A58" s="64">
        <v>117</v>
      </c>
      <c r="B58" s="64" t="str">
        <f t="shared" si="0"/>
        <v/>
      </c>
      <c r="C58" s="64" t="str">
        <f t="shared" si="1"/>
        <v/>
      </c>
      <c r="D58" s="64">
        <v>3</v>
      </c>
      <c r="E58" s="64" t="str">
        <f>IF(K58="","",'tmp４'!B$3)</f>
        <v/>
      </c>
      <c r="F58" s="64" t="str">
        <f>IF(K58="","",F57)</f>
        <v/>
      </c>
      <c r="J58" s="64">
        <v>3</v>
      </c>
      <c r="K58" s="64" t="str">
        <f>女子リレー入力!G60</f>
        <v/>
      </c>
      <c r="L58" s="64">
        <f>女子リレー入力!H60</f>
        <v>0</v>
      </c>
      <c r="M58" s="64" t="str">
        <f>IF(K58="","",女子リレー入力!A60)</f>
        <v/>
      </c>
      <c r="N58" s="64" t="str">
        <f>IF(K58="","",N57)</f>
        <v/>
      </c>
      <c r="O58" s="64">
        <v>0</v>
      </c>
      <c r="P58" s="64">
        <v>0</v>
      </c>
    </row>
    <row r="59" spans="1:16">
      <c r="A59" s="64">
        <v>118</v>
      </c>
      <c r="B59" s="64" t="str">
        <f t="shared" si="0"/>
        <v/>
      </c>
      <c r="C59" s="64" t="str">
        <f t="shared" si="1"/>
        <v/>
      </c>
      <c r="D59" s="64">
        <v>4</v>
      </c>
      <c r="E59" s="64" t="str">
        <f>IF(K59="","",'tmp４'!B$3)</f>
        <v/>
      </c>
      <c r="F59" s="64" t="str">
        <f>IF(K59="","",F58)</f>
        <v/>
      </c>
      <c r="J59" s="64">
        <v>4</v>
      </c>
      <c r="K59" s="64" t="str">
        <f>女子リレー入力!G61</f>
        <v/>
      </c>
      <c r="L59" s="64">
        <f>女子リレー入力!H61</f>
        <v>0</v>
      </c>
      <c r="M59" s="64" t="str">
        <f>IF(K59="","",女子リレー入力!A61)</f>
        <v/>
      </c>
      <c r="N59" s="64" t="str">
        <f>IF(K59="","",N58)</f>
        <v/>
      </c>
      <c r="O59" s="64">
        <v>0</v>
      </c>
      <c r="P59" s="64">
        <v>0</v>
      </c>
    </row>
    <row r="60" spans="1:16">
      <c r="A60" s="64">
        <v>119</v>
      </c>
      <c r="B60" s="64" t="str">
        <f t="shared" si="0"/>
        <v/>
      </c>
      <c r="C60" s="64" t="str">
        <f t="shared" si="1"/>
        <v/>
      </c>
      <c r="D60" s="64">
        <v>5</v>
      </c>
      <c r="E60" s="64" t="str">
        <f>IF(K60="","",'tmp４'!B$3)</f>
        <v/>
      </c>
      <c r="F60" s="64" t="str">
        <f>IF(K60="","",F59)</f>
        <v/>
      </c>
      <c r="J60" s="64">
        <v>5</v>
      </c>
      <c r="K60" s="64" t="str">
        <f>女子リレー入力!G62</f>
        <v/>
      </c>
      <c r="L60" s="64">
        <f>女子リレー入力!H62</f>
        <v>0</v>
      </c>
      <c r="M60" s="64" t="str">
        <f>IF(K60="","",女子リレー入力!A62)</f>
        <v/>
      </c>
      <c r="N60" s="64" t="str">
        <f>IF(K60="","",N59)</f>
        <v/>
      </c>
      <c r="O60" s="64">
        <v>0</v>
      </c>
      <c r="P60" s="64">
        <v>0</v>
      </c>
    </row>
    <row r="61" spans="1:16">
      <c r="A61" s="64">
        <v>120</v>
      </c>
      <c r="B61" s="64" t="str">
        <f t="shared" si="0"/>
        <v/>
      </c>
      <c r="C61" s="64" t="str">
        <f t="shared" si="1"/>
        <v/>
      </c>
      <c r="D61" s="66">
        <v>6</v>
      </c>
      <c r="E61" s="66" t="str">
        <f>IF(K61="","",'tmp４'!B$3)</f>
        <v/>
      </c>
      <c r="F61" s="66" t="str">
        <f>IF(K61="","",F60)</f>
        <v/>
      </c>
      <c r="G61" s="66"/>
      <c r="H61" s="66"/>
      <c r="I61" s="66"/>
      <c r="J61" s="66">
        <v>6</v>
      </c>
      <c r="K61" s="66" t="str">
        <f>女子リレー入力!G63</f>
        <v/>
      </c>
      <c r="L61" s="66">
        <f>女子リレー入力!H63</f>
        <v>0</v>
      </c>
      <c r="M61" s="66" t="str">
        <f>IF(K61="","",女子リレー入力!A63)</f>
        <v/>
      </c>
      <c r="N61" s="66" t="str">
        <f>IF(K61="","",N60)</f>
        <v/>
      </c>
      <c r="O61" s="66">
        <v>0</v>
      </c>
      <c r="P61" s="66">
        <v>0</v>
      </c>
    </row>
  </sheetData>
  <phoneticPr fontId="6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3">
    <tabColor rgb="FF00B0F0"/>
    <pageSetUpPr fitToPage="1"/>
  </sheetPr>
  <dimension ref="A1:AC118"/>
  <sheetViews>
    <sheetView topLeftCell="A101" workbookViewId="0">
      <selection activeCell="F120" sqref="F120"/>
    </sheetView>
  </sheetViews>
  <sheetFormatPr defaultColWidth="12.625" defaultRowHeight="14.25"/>
  <cols>
    <col min="1" max="1" width="4.25" style="251" customWidth="1"/>
    <col min="2" max="3" width="5.875" style="251" customWidth="1"/>
    <col min="4" max="4" width="9.25" style="251" customWidth="1"/>
    <col min="5" max="5" width="16.125" style="251" customWidth="1"/>
    <col min="6" max="6" width="9.25" style="251" customWidth="1"/>
    <col min="7" max="7" width="23.375" style="251" customWidth="1"/>
    <col min="8" max="8" width="7.25" style="251" customWidth="1"/>
    <col min="9" max="9" width="8" style="251" hidden="1" customWidth="1"/>
    <col min="10" max="10" width="6.625" style="251" hidden="1" customWidth="1"/>
    <col min="11" max="11" width="7.25" style="251" hidden="1" customWidth="1"/>
    <col min="12" max="29" width="13" style="244" customWidth="1"/>
    <col min="30" max="31" width="4.375" style="251" customWidth="1"/>
    <col min="32" max="16384" width="12.625" style="251"/>
  </cols>
  <sheetData>
    <row r="1" spans="1:11" ht="42.75">
      <c r="A1" s="248" t="s">
        <v>136</v>
      </c>
      <c r="B1" s="249" t="s">
        <v>134</v>
      </c>
      <c r="C1" s="249" t="s">
        <v>135</v>
      </c>
      <c r="D1" s="250" t="s">
        <v>55</v>
      </c>
      <c r="E1" s="250" t="s">
        <v>56</v>
      </c>
      <c r="F1" s="250" t="s">
        <v>57</v>
      </c>
      <c r="G1" s="250" t="s">
        <v>58</v>
      </c>
      <c r="H1" s="219" t="s">
        <v>152</v>
      </c>
      <c r="I1" s="218"/>
      <c r="J1" s="218"/>
      <c r="K1" s="219" t="s">
        <v>152</v>
      </c>
    </row>
    <row r="2" spans="1:11">
      <c r="A2" s="220">
        <v>1</v>
      </c>
      <c r="B2" s="252">
        <v>11</v>
      </c>
      <c r="C2" s="252">
        <v>7</v>
      </c>
      <c r="D2" s="252" t="s">
        <v>331</v>
      </c>
      <c r="E2" s="252"/>
      <c r="F2" s="252"/>
      <c r="G2" s="252" t="s">
        <v>332</v>
      </c>
      <c r="H2" s="253"/>
      <c r="I2" s="220">
        <f t="shared" ref="I2:I47" si="0">B2</f>
        <v>11</v>
      </c>
      <c r="J2" s="220">
        <f t="shared" ref="J2:J47" si="1">C2</f>
        <v>7</v>
      </c>
      <c r="K2" s="221" t="str">
        <f>IF(H2="","",H2)</f>
        <v/>
      </c>
    </row>
    <row r="3" spans="1:11">
      <c r="A3" s="220">
        <v>2</v>
      </c>
      <c r="B3" s="252">
        <v>12</v>
      </c>
      <c r="C3" s="252">
        <v>7</v>
      </c>
      <c r="D3" s="252" t="s">
        <v>333</v>
      </c>
      <c r="E3" s="252"/>
      <c r="F3" s="252"/>
      <c r="G3" s="252" t="s">
        <v>334</v>
      </c>
      <c r="H3" s="253"/>
      <c r="I3" s="220">
        <f t="shared" si="0"/>
        <v>12</v>
      </c>
      <c r="J3" s="220">
        <f t="shared" si="1"/>
        <v>7</v>
      </c>
      <c r="K3" s="221" t="str">
        <f t="shared" ref="K3:K66" si="2">IF(H3="","",H3)</f>
        <v/>
      </c>
    </row>
    <row r="4" spans="1:11">
      <c r="A4" s="220">
        <v>3</v>
      </c>
      <c r="B4" s="252">
        <v>13</v>
      </c>
      <c r="C4" s="252">
        <v>7</v>
      </c>
      <c r="D4" s="252" t="s">
        <v>335</v>
      </c>
      <c r="E4" s="252"/>
      <c r="F4" s="252"/>
      <c r="G4" s="252" t="s">
        <v>336</v>
      </c>
      <c r="H4" s="253"/>
      <c r="I4" s="220">
        <f t="shared" si="0"/>
        <v>13</v>
      </c>
      <c r="J4" s="220">
        <f t="shared" si="1"/>
        <v>7</v>
      </c>
      <c r="K4" s="221" t="str">
        <f t="shared" si="2"/>
        <v/>
      </c>
    </row>
    <row r="5" spans="1:11">
      <c r="A5" s="220">
        <v>4</v>
      </c>
      <c r="B5" s="252">
        <v>14</v>
      </c>
      <c r="C5" s="252">
        <v>7</v>
      </c>
      <c r="D5" s="252" t="s">
        <v>337</v>
      </c>
      <c r="E5" s="252"/>
      <c r="F5" s="252"/>
      <c r="G5" s="252" t="s">
        <v>338</v>
      </c>
      <c r="H5" s="253"/>
      <c r="I5" s="220">
        <f t="shared" si="0"/>
        <v>14</v>
      </c>
      <c r="J5" s="220">
        <f t="shared" si="1"/>
        <v>7</v>
      </c>
      <c r="K5" s="221" t="str">
        <f t="shared" si="2"/>
        <v/>
      </c>
    </row>
    <row r="6" spans="1:11">
      <c r="A6" s="220">
        <v>5</v>
      </c>
      <c r="B6" s="252">
        <v>15</v>
      </c>
      <c r="C6" s="252">
        <v>7</v>
      </c>
      <c r="D6" s="252" t="s">
        <v>339</v>
      </c>
      <c r="E6" s="252"/>
      <c r="F6" s="252"/>
      <c r="G6" s="252" t="s">
        <v>340</v>
      </c>
      <c r="H6" s="253"/>
      <c r="I6" s="220">
        <f t="shared" si="0"/>
        <v>15</v>
      </c>
      <c r="J6" s="220">
        <f t="shared" si="1"/>
        <v>7</v>
      </c>
      <c r="K6" s="221" t="str">
        <f t="shared" si="2"/>
        <v/>
      </c>
    </row>
    <row r="7" spans="1:11">
      <c r="A7" s="220">
        <v>6</v>
      </c>
      <c r="B7" s="252">
        <v>16</v>
      </c>
      <c r="C7" s="252">
        <v>7</v>
      </c>
      <c r="D7" s="252" t="s">
        <v>341</v>
      </c>
      <c r="E7" s="252"/>
      <c r="F7" s="252"/>
      <c r="G7" s="252" t="s">
        <v>342</v>
      </c>
      <c r="H7" s="253"/>
      <c r="I7" s="220">
        <f t="shared" si="0"/>
        <v>16</v>
      </c>
      <c r="J7" s="220">
        <f t="shared" si="1"/>
        <v>7</v>
      </c>
      <c r="K7" s="221" t="str">
        <f t="shared" si="2"/>
        <v/>
      </c>
    </row>
    <row r="8" spans="1:11">
      <c r="A8" s="220">
        <v>7</v>
      </c>
      <c r="B8" s="252">
        <v>17</v>
      </c>
      <c r="C8" s="252">
        <v>7</v>
      </c>
      <c r="D8" s="252" t="s">
        <v>343</v>
      </c>
      <c r="E8" s="252"/>
      <c r="F8" s="252"/>
      <c r="G8" s="252" t="s">
        <v>344</v>
      </c>
      <c r="H8" s="253"/>
      <c r="I8" s="220">
        <f t="shared" si="0"/>
        <v>17</v>
      </c>
      <c r="J8" s="220">
        <f t="shared" si="1"/>
        <v>7</v>
      </c>
      <c r="K8" s="221" t="str">
        <f t="shared" si="2"/>
        <v/>
      </c>
    </row>
    <row r="9" spans="1:11">
      <c r="A9" s="220">
        <v>8</v>
      </c>
      <c r="B9" s="252">
        <v>18</v>
      </c>
      <c r="C9" s="252">
        <v>7</v>
      </c>
      <c r="D9" s="252" t="s">
        <v>345</v>
      </c>
      <c r="E9" s="252"/>
      <c r="F9" s="252"/>
      <c r="G9" s="252" t="s">
        <v>346</v>
      </c>
      <c r="H9" s="253"/>
      <c r="I9" s="220">
        <f t="shared" si="0"/>
        <v>18</v>
      </c>
      <c r="J9" s="220">
        <f t="shared" si="1"/>
        <v>7</v>
      </c>
      <c r="K9" s="221" t="str">
        <f t="shared" si="2"/>
        <v/>
      </c>
    </row>
    <row r="10" spans="1:11">
      <c r="A10" s="220">
        <v>9</v>
      </c>
      <c r="B10" s="252">
        <v>19</v>
      </c>
      <c r="C10" s="252">
        <v>7</v>
      </c>
      <c r="D10" s="252" t="s">
        <v>347</v>
      </c>
      <c r="E10" s="252"/>
      <c r="F10" s="252"/>
      <c r="G10" s="252" t="s">
        <v>348</v>
      </c>
      <c r="H10" s="253"/>
      <c r="I10" s="220">
        <f t="shared" si="0"/>
        <v>19</v>
      </c>
      <c r="J10" s="220">
        <f t="shared" si="1"/>
        <v>7</v>
      </c>
      <c r="K10" s="221" t="str">
        <f t="shared" si="2"/>
        <v/>
      </c>
    </row>
    <row r="11" spans="1:11">
      <c r="A11" s="220">
        <v>10</v>
      </c>
      <c r="B11" s="252">
        <v>20</v>
      </c>
      <c r="C11" s="252">
        <v>7</v>
      </c>
      <c r="D11" s="252" t="s">
        <v>349</v>
      </c>
      <c r="E11" s="252"/>
      <c r="F11" s="252"/>
      <c r="G11" s="252" t="s">
        <v>350</v>
      </c>
      <c r="H11" s="253"/>
      <c r="I11" s="220">
        <f t="shared" si="0"/>
        <v>20</v>
      </c>
      <c r="J11" s="220">
        <f t="shared" si="1"/>
        <v>7</v>
      </c>
      <c r="K11" s="221" t="str">
        <f t="shared" si="2"/>
        <v/>
      </c>
    </row>
    <row r="12" spans="1:11">
      <c r="A12" s="220">
        <v>11</v>
      </c>
      <c r="B12" s="252">
        <v>21</v>
      </c>
      <c r="C12" s="252">
        <v>7</v>
      </c>
      <c r="D12" s="252" t="s">
        <v>351</v>
      </c>
      <c r="E12" s="252"/>
      <c r="F12" s="252"/>
      <c r="G12" s="252" t="s">
        <v>352</v>
      </c>
      <c r="H12" s="253"/>
      <c r="I12" s="220">
        <f t="shared" si="0"/>
        <v>21</v>
      </c>
      <c r="J12" s="220">
        <f t="shared" si="1"/>
        <v>7</v>
      </c>
      <c r="K12" s="221" t="str">
        <f t="shared" si="2"/>
        <v/>
      </c>
    </row>
    <row r="13" spans="1:11">
      <c r="A13" s="220">
        <v>12</v>
      </c>
      <c r="B13" s="252">
        <v>22</v>
      </c>
      <c r="C13" s="252">
        <v>7</v>
      </c>
      <c r="D13" s="252" t="s">
        <v>353</v>
      </c>
      <c r="E13" s="252"/>
      <c r="F13" s="252"/>
      <c r="G13" s="252" t="s">
        <v>354</v>
      </c>
      <c r="H13" s="253"/>
      <c r="I13" s="220">
        <f t="shared" si="0"/>
        <v>22</v>
      </c>
      <c r="J13" s="220">
        <f t="shared" si="1"/>
        <v>7</v>
      </c>
      <c r="K13" s="221" t="str">
        <f t="shared" si="2"/>
        <v/>
      </c>
    </row>
    <row r="14" spans="1:11">
      <c r="A14" s="220">
        <v>13</v>
      </c>
      <c r="B14" s="252">
        <v>23</v>
      </c>
      <c r="C14" s="252">
        <v>7</v>
      </c>
      <c r="D14" s="252" t="s">
        <v>355</v>
      </c>
      <c r="E14" s="252"/>
      <c r="F14" s="252"/>
      <c r="G14" s="252" t="s">
        <v>356</v>
      </c>
      <c r="H14" s="253"/>
      <c r="I14" s="220">
        <f t="shared" si="0"/>
        <v>23</v>
      </c>
      <c r="J14" s="220">
        <f t="shared" si="1"/>
        <v>7</v>
      </c>
      <c r="K14" s="221" t="str">
        <f t="shared" si="2"/>
        <v/>
      </c>
    </row>
    <row r="15" spans="1:11">
      <c r="A15" s="220">
        <v>14</v>
      </c>
      <c r="B15" s="252">
        <v>24</v>
      </c>
      <c r="C15" s="252">
        <v>7</v>
      </c>
      <c r="D15" s="252" t="s">
        <v>359</v>
      </c>
      <c r="E15" s="252"/>
      <c r="F15" s="252"/>
      <c r="G15" s="252" t="s">
        <v>360</v>
      </c>
      <c r="H15" s="253"/>
      <c r="I15" s="220">
        <f t="shared" si="0"/>
        <v>24</v>
      </c>
      <c r="J15" s="220">
        <f t="shared" si="1"/>
        <v>7</v>
      </c>
      <c r="K15" s="221" t="str">
        <f t="shared" si="2"/>
        <v/>
      </c>
    </row>
    <row r="16" spans="1:11">
      <c r="A16" s="220">
        <v>15</v>
      </c>
      <c r="B16" s="252">
        <v>25</v>
      </c>
      <c r="C16" s="252">
        <v>7</v>
      </c>
      <c r="D16" s="252" t="s">
        <v>361</v>
      </c>
      <c r="E16" s="252"/>
      <c r="F16" s="252"/>
      <c r="G16" s="252" t="s">
        <v>362</v>
      </c>
      <c r="H16" s="253"/>
      <c r="I16" s="220">
        <f t="shared" si="0"/>
        <v>25</v>
      </c>
      <c r="J16" s="220">
        <f t="shared" si="1"/>
        <v>7</v>
      </c>
      <c r="K16" s="221" t="str">
        <f t="shared" si="2"/>
        <v/>
      </c>
    </row>
    <row r="17" spans="1:11">
      <c r="A17" s="220">
        <v>16</v>
      </c>
      <c r="B17" s="252">
        <v>26</v>
      </c>
      <c r="C17" s="252">
        <v>7</v>
      </c>
      <c r="D17" s="252" t="s">
        <v>363</v>
      </c>
      <c r="E17" s="252"/>
      <c r="F17" s="252"/>
      <c r="G17" s="252" t="s">
        <v>364</v>
      </c>
      <c r="H17" s="253"/>
      <c r="I17" s="220">
        <f t="shared" si="0"/>
        <v>26</v>
      </c>
      <c r="J17" s="220">
        <f t="shared" si="1"/>
        <v>7</v>
      </c>
      <c r="K17" s="221" t="str">
        <f t="shared" si="2"/>
        <v/>
      </c>
    </row>
    <row r="18" spans="1:11">
      <c r="A18" s="220">
        <v>17</v>
      </c>
      <c r="B18" s="252">
        <v>27</v>
      </c>
      <c r="C18" s="252">
        <v>7</v>
      </c>
      <c r="D18" s="252" t="s">
        <v>365</v>
      </c>
      <c r="E18" s="252"/>
      <c r="F18" s="252"/>
      <c r="G18" s="252" t="s">
        <v>366</v>
      </c>
      <c r="H18" s="253"/>
      <c r="I18" s="220">
        <f t="shared" si="0"/>
        <v>27</v>
      </c>
      <c r="J18" s="220">
        <f t="shared" si="1"/>
        <v>7</v>
      </c>
      <c r="K18" s="221" t="str">
        <f t="shared" si="2"/>
        <v/>
      </c>
    </row>
    <row r="19" spans="1:11">
      <c r="A19" s="220">
        <v>18</v>
      </c>
      <c r="B19" s="252">
        <v>28</v>
      </c>
      <c r="C19" s="252">
        <v>7</v>
      </c>
      <c r="D19" s="424" t="s">
        <v>367</v>
      </c>
      <c r="E19" s="424"/>
      <c r="F19" s="424"/>
      <c r="G19" s="424" t="s">
        <v>368</v>
      </c>
      <c r="H19" s="253"/>
      <c r="I19" s="220">
        <f t="shared" si="0"/>
        <v>28</v>
      </c>
      <c r="J19" s="220">
        <f t="shared" si="1"/>
        <v>7</v>
      </c>
      <c r="K19" s="221" t="str">
        <f t="shared" si="2"/>
        <v/>
      </c>
    </row>
    <row r="20" spans="1:11">
      <c r="A20" s="220">
        <v>19</v>
      </c>
      <c r="B20" s="252">
        <v>29</v>
      </c>
      <c r="C20" s="252">
        <v>7</v>
      </c>
      <c r="D20" s="252" t="s">
        <v>369</v>
      </c>
      <c r="E20" s="252"/>
      <c r="F20" s="252"/>
      <c r="G20" s="252" t="s">
        <v>370</v>
      </c>
      <c r="H20" s="253"/>
      <c r="I20" s="220">
        <f t="shared" si="0"/>
        <v>29</v>
      </c>
      <c r="J20" s="220">
        <f t="shared" si="1"/>
        <v>7</v>
      </c>
      <c r="K20" s="221" t="str">
        <f t="shared" si="2"/>
        <v/>
      </c>
    </row>
    <row r="21" spans="1:11">
      <c r="A21" s="220">
        <v>20</v>
      </c>
      <c r="B21" s="252">
        <v>30</v>
      </c>
      <c r="C21" s="252">
        <v>7</v>
      </c>
      <c r="D21" s="252" t="s">
        <v>371</v>
      </c>
      <c r="E21" s="252"/>
      <c r="F21" s="252"/>
      <c r="G21" s="252" t="s">
        <v>372</v>
      </c>
      <c r="H21" s="253"/>
      <c r="I21" s="220">
        <f t="shared" si="0"/>
        <v>30</v>
      </c>
      <c r="J21" s="220">
        <f t="shared" si="1"/>
        <v>7</v>
      </c>
      <c r="K21" s="221" t="str">
        <f t="shared" si="2"/>
        <v/>
      </c>
    </row>
    <row r="22" spans="1:11">
      <c r="A22" s="220">
        <v>21</v>
      </c>
      <c r="B22" s="252">
        <v>31</v>
      </c>
      <c r="C22" s="252">
        <v>7</v>
      </c>
      <c r="D22" s="252" t="s">
        <v>611</v>
      </c>
      <c r="E22" s="252"/>
      <c r="F22" s="252"/>
      <c r="G22" s="252" t="s">
        <v>612</v>
      </c>
      <c r="H22" s="253"/>
      <c r="I22" s="220">
        <f t="shared" si="0"/>
        <v>31</v>
      </c>
      <c r="J22" s="220">
        <f t="shared" si="1"/>
        <v>7</v>
      </c>
      <c r="K22" s="221" t="str">
        <f t="shared" si="2"/>
        <v/>
      </c>
    </row>
    <row r="23" spans="1:11">
      <c r="A23" s="220">
        <v>22</v>
      </c>
      <c r="B23" s="252">
        <v>32</v>
      </c>
      <c r="C23" s="252">
        <v>7</v>
      </c>
      <c r="D23" s="252" t="s">
        <v>375</v>
      </c>
      <c r="E23" s="252"/>
      <c r="F23" s="252"/>
      <c r="G23" s="252" t="s">
        <v>376</v>
      </c>
      <c r="H23" s="253"/>
      <c r="I23" s="220">
        <f t="shared" si="0"/>
        <v>32</v>
      </c>
      <c r="J23" s="220">
        <f t="shared" si="1"/>
        <v>7</v>
      </c>
      <c r="K23" s="221" t="str">
        <f t="shared" si="2"/>
        <v/>
      </c>
    </row>
    <row r="24" spans="1:11">
      <c r="A24" s="220">
        <v>23</v>
      </c>
      <c r="B24" s="252">
        <v>33</v>
      </c>
      <c r="C24" s="252">
        <v>7</v>
      </c>
      <c r="D24" s="252" t="s">
        <v>377</v>
      </c>
      <c r="E24" s="252"/>
      <c r="F24" s="252"/>
      <c r="G24" s="252" t="s">
        <v>378</v>
      </c>
      <c r="H24" s="253"/>
      <c r="I24" s="220">
        <f t="shared" si="0"/>
        <v>33</v>
      </c>
      <c r="J24" s="220">
        <f t="shared" si="1"/>
        <v>7</v>
      </c>
      <c r="K24" s="221" t="str">
        <f t="shared" si="2"/>
        <v/>
      </c>
    </row>
    <row r="25" spans="1:11">
      <c r="A25" s="220">
        <v>24</v>
      </c>
      <c r="B25" s="252">
        <v>34</v>
      </c>
      <c r="C25" s="252">
        <v>7</v>
      </c>
      <c r="D25" s="252" t="s">
        <v>379</v>
      </c>
      <c r="E25" s="252"/>
      <c r="F25" s="252"/>
      <c r="G25" s="252" t="s">
        <v>380</v>
      </c>
      <c r="H25" s="253"/>
      <c r="I25" s="220">
        <f t="shared" si="0"/>
        <v>34</v>
      </c>
      <c r="J25" s="220">
        <f t="shared" si="1"/>
        <v>7</v>
      </c>
      <c r="K25" s="221" t="str">
        <f t="shared" si="2"/>
        <v/>
      </c>
    </row>
    <row r="26" spans="1:11">
      <c r="A26" s="220">
        <v>25</v>
      </c>
      <c r="B26" s="252">
        <v>35</v>
      </c>
      <c r="C26" s="252">
        <v>7</v>
      </c>
      <c r="D26" s="252" t="s">
        <v>381</v>
      </c>
      <c r="E26" s="252"/>
      <c r="F26" s="252"/>
      <c r="G26" s="252" t="s">
        <v>382</v>
      </c>
      <c r="H26" s="253"/>
      <c r="I26" s="220">
        <f t="shared" si="0"/>
        <v>35</v>
      </c>
      <c r="J26" s="220">
        <f t="shared" si="1"/>
        <v>7</v>
      </c>
      <c r="K26" s="221" t="str">
        <f t="shared" si="2"/>
        <v/>
      </c>
    </row>
    <row r="27" spans="1:11">
      <c r="A27" s="220">
        <v>26</v>
      </c>
      <c r="B27" s="252">
        <v>36</v>
      </c>
      <c r="C27" s="252">
        <v>7</v>
      </c>
      <c r="D27" s="424" t="s">
        <v>383</v>
      </c>
      <c r="E27" s="252"/>
      <c r="F27" s="252"/>
      <c r="G27" s="424" t="s">
        <v>384</v>
      </c>
      <c r="H27" s="253"/>
      <c r="I27" s="220">
        <f t="shared" si="0"/>
        <v>36</v>
      </c>
      <c r="J27" s="220">
        <f t="shared" si="1"/>
        <v>7</v>
      </c>
      <c r="K27" s="221" t="str">
        <f t="shared" si="2"/>
        <v/>
      </c>
    </row>
    <row r="28" spans="1:11">
      <c r="A28" s="220">
        <v>27</v>
      </c>
      <c r="B28" s="252">
        <v>37</v>
      </c>
      <c r="C28" s="252">
        <v>7</v>
      </c>
      <c r="D28" s="252" t="s">
        <v>584</v>
      </c>
      <c r="E28" s="252"/>
      <c r="F28" s="252"/>
      <c r="G28" s="252" t="s">
        <v>584</v>
      </c>
      <c r="H28" s="253"/>
      <c r="I28" s="220">
        <f t="shared" si="0"/>
        <v>37</v>
      </c>
      <c r="J28" s="220">
        <f t="shared" si="1"/>
        <v>7</v>
      </c>
      <c r="K28" s="221" t="str">
        <f t="shared" si="2"/>
        <v/>
      </c>
    </row>
    <row r="29" spans="1:11">
      <c r="A29" s="220">
        <v>28</v>
      </c>
      <c r="B29" s="252">
        <v>38</v>
      </c>
      <c r="C29" s="252">
        <v>7</v>
      </c>
      <c r="D29" s="252" t="s">
        <v>613</v>
      </c>
      <c r="E29" s="252"/>
      <c r="F29" s="252"/>
      <c r="G29" s="252" t="s">
        <v>614</v>
      </c>
      <c r="H29" s="253"/>
      <c r="I29" s="220">
        <f t="shared" si="0"/>
        <v>38</v>
      </c>
      <c r="J29" s="220">
        <f t="shared" si="1"/>
        <v>7</v>
      </c>
      <c r="K29" s="221" t="str">
        <f t="shared" si="2"/>
        <v/>
      </c>
    </row>
    <row r="30" spans="1:11">
      <c r="A30" s="220">
        <v>29</v>
      </c>
      <c r="B30" s="252">
        <v>39</v>
      </c>
      <c r="C30" s="252">
        <v>7</v>
      </c>
      <c r="D30" s="252" t="s">
        <v>385</v>
      </c>
      <c r="E30" s="252"/>
      <c r="F30" s="252"/>
      <c r="G30" s="252" t="s">
        <v>386</v>
      </c>
      <c r="H30" s="253"/>
      <c r="I30" s="220">
        <f t="shared" si="0"/>
        <v>39</v>
      </c>
      <c r="J30" s="220">
        <f t="shared" si="1"/>
        <v>7</v>
      </c>
      <c r="K30" s="221" t="str">
        <f t="shared" si="2"/>
        <v/>
      </c>
    </row>
    <row r="31" spans="1:11">
      <c r="A31" s="220">
        <v>30</v>
      </c>
      <c r="B31" s="252">
        <v>40</v>
      </c>
      <c r="C31" s="252">
        <v>7</v>
      </c>
      <c r="D31" s="252" t="s">
        <v>387</v>
      </c>
      <c r="E31" s="252"/>
      <c r="F31" s="252"/>
      <c r="G31" s="252" t="s">
        <v>388</v>
      </c>
      <c r="H31" s="253"/>
      <c r="I31" s="220">
        <f t="shared" si="0"/>
        <v>40</v>
      </c>
      <c r="J31" s="220">
        <f t="shared" si="1"/>
        <v>7</v>
      </c>
      <c r="K31" s="221" t="str">
        <f t="shared" si="2"/>
        <v/>
      </c>
    </row>
    <row r="32" spans="1:11">
      <c r="A32" s="220">
        <v>31</v>
      </c>
      <c r="B32" s="252">
        <v>41</v>
      </c>
      <c r="C32" s="252">
        <v>7</v>
      </c>
      <c r="D32" s="252" t="s">
        <v>389</v>
      </c>
      <c r="E32" s="252"/>
      <c r="F32" s="252"/>
      <c r="G32" s="252" t="s">
        <v>390</v>
      </c>
      <c r="H32" s="253"/>
      <c r="I32" s="220">
        <f t="shared" si="0"/>
        <v>41</v>
      </c>
      <c r="J32" s="220">
        <f t="shared" si="1"/>
        <v>7</v>
      </c>
      <c r="K32" s="221" t="str">
        <f t="shared" si="2"/>
        <v/>
      </c>
    </row>
    <row r="33" spans="1:11">
      <c r="A33" s="220">
        <v>32</v>
      </c>
      <c r="B33" s="252">
        <v>42</v>
      </c>
      <c r="C33" s="252">
        <v>7</v>
      </c>
      <c r="D33" s="252" t="s">
        <v>391</v>
      </c>
      <c r="E33" s="252"/>
      <c r="F33" s="252"/>
      <c r="G33" s="252" t="s">
        <v>392</v>
      </c>
      <c r="H33" s="253"/>
      <c r="I33" s="220">
        <f t="shared" si="0"/>
        <v>42</v>
      </c>
      <c r="J33" s="220">
        <f t="shared" si="1"/>
        <v>7</v>
      </c>
      <c r="K33" s="221" t="str">
        <f t="shared" si="2"/>
        <v/>
      </c>
    </row>
    <row r="34" spans="1:11">
      <c r="A34" s="220">
        <v>33</v>
      </c>
      <c r="B34" s="252">
        <v>43</v>
      </c>
      <c r="C34" s="252">
        <v>7</v>
      </c>
      <c r="D34" s="252" t="s">
        <v>393</v>
      </c>
      <c r="E34" s="252"/>
      <c r="F34" s="252"/>
      <c r="G34" s="252" t="s">
        <v>394</v>
      </c>
      <c r="H34" s="253"/>
      <c r="I34" s="220">
        <f t="shared" si="0"/>
        <v>43</v>
      </c>
      <c r="J34" s="220">
        <f t="shared" si="1"/>
        <v>7</v>
      </c>
      <c r="K34" s="221" t="str">
        <f t="shared" si="2"/>
        <v/>
      </c>
    </row>
    <row r="35" spans="1:11">
      <c r="A35" s="220">
        <v>34</v>
      </c>
      <c r="B35" s="252">
        <v>44</v>
      </c>
      <c r="C35" s="252">
        <v>7</v>
      </c>
      <c r="D35" s="252" t="s">
        <v>395</v>
      </c>
      <c r="E35" s="252"/>
      <c r="F35" s="252"/>
      <c r="G35" s="252" t="s">
        <v>396</v>
      </c>
      <c r="H35" s="253"/>
      <c r="I35" s="220">
        <f t="shared" si="0"/>
        <v>44</v>
      </c>
      <c r="J35" s="220">
        <f t="shared" si="1"/>
        <v>7</v>
      </c>
      <c r="K35" s="221" t="str">
        <f t="shared" si="2"/>
        <v/>
      </c>
    </row>
    <row r="36" spans="1:11">
      <c r="A36" s="220">
        <v>35</v>
      </c>
      <c r="B36" s="252">
        <v>45</v>
      </c>
      <c r="C36" s="252">
        <v>7</v>
      </c>
      <c r="D36" s="252" t="s">
        <v>397</v>
      </c>
      <c r="E36" s="252"/>
      <c r="F36" s="252"/>
      <c r="G36" s="252" t="s">
        <v>398</v>
      </c>
      <c r="H36" s="253"/>
      <c r="I36" s="220">
        <f t="shared" si="0"/>
        <v>45</v>
      </c>
      <c r="J36" s="220">
        <f t="shared" si="1"/>
        <v>7</v>
      </c>
      <c r="K36" s="221" t="str">
        <f t="shared" si="2"/>
        <v/>
      </c>
    </row>
    <row r="37" spans="1:11">
      <c r="A37" s="220">
        <v>36</v>
      </c>
      <c r="B37" s="252">
        <v>46</v>
      </c>
      <c r="C37" s="252">
        <v>7</v>
      </c>
      <c r="D37" s="252" t="s">
        <v>399</v>
      </c>
      <c r="E37" s="252"/>
      <c r="F37" s="252"/>
      <c r="G37" s="252" t="s">
        <v>400</v>
      </c>
      <c r="H37" s="253"/>
      <c r="I37" s="220">
        <f t="shared" si="0"/>
        <v>46</v>
      </c>
      <c r="J37" s="220">
        <f t="shared" si="1"/>
        <v>7</v>
      </c>
      <c r="K37" s="221" t="str">
        <f t="shared" si="2"/>
        <v/>
      </c>
    </row>
    <row r="38" spans="1:11">
      <c r="A38" s="220">
        <v>37</v>
      </c>
      <c r="B38" s="252">
        <v>47</v>
      </c>
      <c r="C38" s="252">
        <v>7</v>
      </c>
      <c r="D38" s="252" t="s">
        <v>401</v>
      </c>
      <c r="E38" s="252"/>
      <c r="F38" s="252"/>
      <c r="G38" s="252" t="s">
        <v>402</v>
      </c>
      <c r="H38" s="253"/>
      <c r="I38" s="220">
        <f t="shared" si="0"/>
        <v>47</v>
      </c>
      <c r="J38" s="220">
        <f t="shared" si="1"/>
        <v>7</v>
      </c>
      <c r="K38" s="221" t="str">
        <f t="shared" si="2"/>
        <v/>
      </c>
    </row>
    <row r="39" spans="1:11">
      <c r="A39" s="220">
        <v>38</v>
      </c>
      <c r="B39" s="252">
        <v>48</v>
      </c>
      <c r="C39" s="252">
        <v>7</v>
      </c>
      <c r="D39" s="252" t="s">
        <v>403</v>
      </c>
      <c r="E39" s="252"/>
      <c r="F39" s="252"/>
      <c r="G39" s="252" t="s">
        <v>404</v>
      </c>
      <c r="H39" s="253"/>
      <c r="I39" s="220">
        <f t="shared" si="0"/>
        <v>48</v>
      </c>
      <c r="J39" s="220">
        <f t="shared" si="1"/>
        <v>7</v>
      </c>
      <c r="K39" s="221" t="str">
        <f t="shared" si="2"/>
        <v/>
      </c>
    </row>
    <row r="40" spans="1:11">
      <c r="A40" s="220">
        <v>39</v>
      </c>
      <c r="B40" s="252">
        <v>49</v>
      </c>
      <c r="C40" s="252">
        <v>7</v>
      </c>
      <c r="D40" s="252" t="s">
        <v>405</v>
      </c>
      <c r="E40" s="252"/>
      <c r="F40" s="252"/>
      <c r="G40" s="252" t="s">
        <v>406</v>
      </c>
      <c r="H40" s="253"/>
      <c r="I40" s="220">
        <f t="shared" si="0"/>
        <v>49</v>
      </c>
      <c r="J40" s="220">
        <f t="shared" si="1"/>
        <v>7</v>
      </c>
      <c r="K40" s="221" t="str">
        <f t="shared" si="2"/>
        <v/>
      </c>
    </row>
    <row r="41" spans="1:11">
      <c r="A41" s="220">
        <v>40</v>
      </c>
      <c r="B41" s="252">
        <v>50</v>
      </c>
      <c r="C41" s="252">
        <v>7</v>
      </c>
      <c r="D41" s="252" t="s">
        <v>407</v>
      </c>
      <c r="E41" s="252"/>
      <c r="F41" s="252"/>
      <c r="G41" s="252" t="s">
        <v>408</v>
      </c>
      <c r="H41" s="253"/>
      <c r="I41" s="220">
        <f t="shared" si="0"/>
        <v>50</v>
      </c>
      <c r="J41" s="220">
        <f t="shared" si="1"/>
        <v>7</v>
      </c>
      <c r="K41" s="221" t="str">
        <f t="shared" si="2"/>
        <v/>
      </c>
    </row>
    <row r="42" spans="1:11">
      <c r="A42" s="220">
        <v>41</v>
      </c>
      <c r="B42" s="252">
        <v>51</v>
      </c>
      <c r="C42" s="252">
        <v>7</v>
      </c>
      <c r="D42" s="252" t="s">
        <v>409</v>
      </c>
      <c r="E42" s="252"/>
      <c r="F42" s="252"/>
      <c r="G42" s="252" t="s">
        <v>410</v>
      </c>
      <c r="H42" s="253"/>
      <c r="I42" s="220">
        <f t="shared" si="0"/>
        <v>51</v>
      </c>
      <c r="J42" s="220">
        <f t="shared" si="1"/>
        <v>7</v>
      </c>
      <c r="K42" s="221" t="str">
        <f t="shared" si="2"/>
        <v/>
      </c>
    </row>
    <row r="43" spans="1:11">
      <c r="A43" s="220">
        <v>42</v>
      </c>
      <c r="B43" s="252">
        <v>52</v>
      </c>
      <c r="C43" s="252">
        <v>7</v>
      </c>
      <c r="D43" s="252" t="s">
        <v>411</v>
      </c>
      <c r="E43" s="252"/>
      <c r="F43" s="252"/>
      <c r="G43" s="252" t="s">
        <v>412</v>
      </c>
      <c r="H43" s="253"/>
      <c r="I43" s="220">
        <f t="shared" si="0"/>
        <v>52</v>
      </c>
      <c r="J43" s="220">
        <f t="shared" si="1"/>
        <v>7</v>
      </c>
      <c r="K43" s="221" t="str">
        <f t="shared" si="2"/>
        <v/>
      </c>
    </row>
    <row r="44" spans="1:11">
      <c r="A44" s="220">
        <v>43</v>
      </c>
      <c r="B44" s="252">
        <v>53</v>
      </c>
      <c r="C44" s="252">
        <v>7</v>
      </c>
      <c r="D44" s="252" t="s">
        <v>413</v>
      </c>
      <c r="E44" s="252"/>
      <c r="F44" s="252"/>
      <c r="G44" s="252" t="s">
        <v>414</v>
      </c>
      <c r="H44" s="253"/>
      <c r="I44" s="220">
        <f t="shared" si="0"/>
        <v>53</v>
      </c>
      <c r="J44" s="220">
        <f t="shared" si="1"/>
        <v>7</v>
      </c>
      <c r="K44" s="221" t="str">
        <f t="shared" si="2"/>
        <v/>
      </c>
    </row>
    <row r="45" spans="1:11">
      <c r="A45" s="220">
        <v>44</v>
      </c>
      <c r="B45" s="252">
        <v>54</v>
      </c>
      <c r="C45" s="252">
        <v>7</v>
      </c>
      <c r="D45" s="252" t="s">
        <v>415</v>
      </c>
      <c r="E45" s="252"/>
      <c r="F45" s="252"/>
      <c r="G45" s="252" t="s">
        <v>416</v>
      </c>
      <c r="H45" s="253"/>
      <c r="I45" s="220">
        <f t="shared" si="0"/>
        <v>54</v>
      </c>
      <c r="J45" s="220">
        <f t="shared" si="1"/>
        <v>7</v>
      </c>
      <c r="K45" s="221" t="str">
        <f t="shared" si="2"/>
        <v/>
      </c>
    </row>
    <row r="46" spans="1:11">
      <c r="A46" s="220">
        <v>45</v>
      </c>
      <c r="B46" s="252">
        <v>55</v>
      </c>
      <c r="C46" s="252">
        <v>7</v>
      </c>
      <c r="D46" s="252" t="s">
        <v>417</v>
      </c>
      <c r="E46" s="252"/>
      <c r="F46" s="252"/>
      <c r="G46" s="252" t="s">
        <v>418</v>
      </c>
      <c r="H46" s="253"/>
      <c r="I46" s="220">
        <f t="shared" si="0"/>
        <v>55</v>
      </c>
      <c r="J46" s="220">
        <f t="shared" si="1"/>
        <v>7</v>
      </c>
      <c r="K46" s="221" t="str">
        <f t="shared" si="2"/>
        <v/>
      </c>
    </row>
    <row r="47" spans="1:11">
      <c r="A47" s="220">
        <v>46</v>
      </c>
      <c r="B47" s="252">
        <v>56</v>
      </c>
      <c r="C47" s="252">
        <v>7</v>
      </c>
      <c r="D47" s="252" t="s">
        <v>419</v>
      </c>
      <c r="E47" s="252"/>
      <c r="F47" s="252"/>
      <c r="G47" s="252" t="s">
        <v>420</v>
      </c>
      <c r="H47" s="253"/>
      <c r="I47" s="220">
        <f t="shared" si="0"/>
        <v>56</v>
      </c>
      <c r="J47" s="220">
        <f t="shared" si="1"/>
        <v>7</v>
      </c>
      <c r="K47" s="221" t="str">
        <f t="shared" si="2"/>
        <v/>
      </c>
    </row>
    <row r="48" spans="1:11">
      <c r="A48" s="220">
        <v>47</v>
      </c>
      <c r="B48" s="252">
        <v>57</v>
      </c>
      <c r="C48" s="252">
        <v>7</v>
      </c>
      <c r="D48" s="252" t="s">
        <v>421</v>
      </c>
      <c r="E48" s="252"/>
      <c r="F48" s="252"/>
      <c r="G48" s="252" t="s">
        <v>422</v>
      </c>
      <c r="H48" s="253"/>
      <c r="I48" s="220"/>
      <c r="J48" s="220"/>
      <c r="K48" s="221" t="str">
        <f t="shared" si="2"/>
        <v/>
      </c>
    </row>
    <row r="49" spans="1:11">
      <c r="A49" s="220">
        <v>48</v>
      </c>
      <c r="B49" s="252">
        <v>59</v>
      </c>
      <c r="C49" s="252">
        <v>7</v>
      </c>
      <c r="D49" s="252" t="s">
        <v>425</v>
      </c>
      <c r="E49" s="252"/>
      <c r="F49" s="252"/>
      <c r="G49" s="252" t="s">
        <v>426</v>
      </c>
      <c r="H49" s="252"/>
      <c r="I49" s="220"/>
      <c r="J49" s="220"/>
      <c r="K49" s="221" t="str">
        <f t="shared" si="2"/>
        <v/>
      </c>
    </row>
    <row r="50" spans="1:11">
      <c r="A50" s="220">
        <v>49</v>
      </c>
      <c r="B50" s="252">
        <v>60</v>
      </c>
      <c r="C50" s="252">
        <v>7</v>
      </c>
      <c r="D50" s="252" t="s">
        <v>427</v>
      </c>
      <c r="E50" s="252"/>
      <c r="F50" s="252"/>
      <c r="G50" s="252" t="s">
        <v>428</v>
      </c>
      <c r="H50" s="252"/>
      <c r="I50" s="220"/>
      <c r="J50" s="220"/>
      <c r="K50" s="221" t="str">
        <f t="shared" si="2"/>
        <v/>
      </c>
    </row>
    <row r="51" spans="1:11">
      <c r="A51" s="220">
        <v>50</v>
      </c>
      <c r="B51" s="252">
        <v>62</v>
      </c>
      <c r="C51" s="252">
        <v>7</v>
      </c>
      <c r="D51" s="252" t="s">
        <v>431</v>
      </c>
      <c r="E51" s="252"/>
      <c r="F51" s="252"/>
      <c r="G51" s="252" t="s">
        <v>432</v>
      </c>
      <c r="H51" s="252"/>
      <c r="I51" s="220"/>
      <c r="J51" s="220"/>
      <c r="K51" s="221" t="str">
        <f t="shared" si="2"/>
        <v/>
      </c>
    </row>
    <row r="52" spans="1:11">
      <c r="A52" s="220">
        <v>51</v>
      </c>
      <c r="B52" s="252">
        <v>63</v>
      </c>
      <c r="C52" s="252">
        <v>7</v>
      </c>
      <c r="D52" s="252" t="s">
        <v>433</v>
      </c>
      <c r="E52" s="252"/>
      <c r="F52" s="252"/>
      <c r="G52" s="252" t="s">
        <v>434</v>
      </c>
      <c r="H52" s="252"/>
      <c r="I52" s="220"/>
      <c r="J52" s="220"/>
      <c r="K52" s="221" t="str">
        <f t="shared" si="2"/>
        <v/>
      </c>
    </row>
    <row r="53" spans="1:11">
      <c r="A53" s="220">
        <v>52</v>
      </c>
      <c r="B53" s="252">
        <v>64</v>
      </c>
      <c r="C53" s="252">
        <v>7</v>
      </c>
      <c r="D53" s="424" t="s">
        <v>435</v>
      </c>
      <c r="E53" s="252"/>
      <c r="F53" s="252"/>
      <c r="G53" s="424" t="s">
        <v>436</v>
      </c>
      <c r="H53" s="252"/>
      <c r="I53" s="220"/>
      <c r="J53" s="220"/>
      <c r="K53" s="221" t="str">
        <f t="shared" si="2"/>
        <v/>
      </c>
    </row>
    <row r="54" spans="1:11">
      <c r="A54" s="220">
        <v>53</v>
      </c>
      <c r="B54" s="252">
        <v>65</v>
      </c>
      <c r="C54" s="252">
        <v>7</v>
      </c>
      <c r="D54" s="252" t="s">
        <v>437</v>
      </c>
      <c r="E54" s="252"/>
      <c r="F54" s="252"/>
      <c r="G54" s="252" t="s">
        <v>438</v>
      </c>
      <c r="H54" s="252"/>
      <c r="I54" s="220"/>
      <c r="J54" s="220"/>
      <c r="K54" s="221" t="str">
        <f t="shared" si="2"/>
        <v/>
      </c>
    </row>
    <row r="55" spans="1:11">
      <c r="A55" s="220">
        <v>54</v>
      </c>
      <c r="B55" s="252">
        <v>66</v>
      </c>
      <c r="C55" s="252">
        <v>7</v>
      </c>
      <c r="D55" s="252" t="s">
        <v>439</v>
      </c>
      <c r="E55" s="252"/>
      <c r="F55" s="252"/>
      <c r="G55" s="252" t="s">
        <v>440</v>
      </c>
      <c r="H55" s="252"/>
      <c r="I55" s="220"/>
      <c r="J55" s="220"/>
      <c r="K55" s="221" t="str">
        <f t="shared" si="2"/>
        <v/>
      </c>
    </row>
    <row r="56" spans="1:11">
      <c r="A56" s="220">
        <v>55</v>
      </c>
      <c r="B56" s="252">
        <v>67</v>
      </c>
      <c r="C56" s="252">
        <v>7</v>
      </c>
      <c r="D56" s="252" t="s">
        <v>441</v>
      </c>
      <c r="E56" s="252"/>
      <c r="F56" s="252"/>
      <c r="G56" s="252" t="s">
        <v>442</v>
      </c>
      <c r="H56" s="252"/>
      <c r="I56" s="220"/>
      <c r="J56" s="220"/>
      <c r="K56" s="221" t="str">
        <f t="shared" si="2"/>
        <v/>
      </c>
    </row>
    <row r="57" spans="1:11">
      <c r="A57" s="220">
        <v>56</v>
      </c>
      <c r="B57" s="252">
        <v>68</v>
      </c>
      <c r="C57" s="252">
        <v>7</v>
      </c>
      <c r="D57" s="252" t="s">
        <v>443</v>
      </c>
      <c r="E57" s="252"/>
      <c r="F57" s="252"/>
      <c r="G57" s="252" t="s">
        <v>444</v>
      </c>
      <c r="H57" s="252"/>
      <c r="I57" s="220"/>
      <c r="J57" s="220"/>
      <c r="K57" s="221" t="str">
        <f t="shared" si="2"/>
        <v/>
      </c>
    </row>
    <row r="58" spans="1:11">
      <c r="A58" s="220">
        <v>57</v>
      </c>
      <c r="B58" s="252">
        <v>69</v>
      </c>
      <c r="C58" s="252">
        <v>7</v>
      </c>
      <c r="D58" s="252" t="s">
        <v>445</v>
      </c>
      <c r="E58" s="252"/>
      <c r="F58" s="252"/>
      <c r="G58" s="252" t="s">
        <v>446</v>
      </c>
      <c r="H58" s="252"/>
      <c r="I58" s="220"/>
      <c r="J58" s="220"/>
      <c r="K58" s="221" t="str">
        <f t="shared" si="2"/>
        <v/>
      </c>
    </row>
    <row r="59" spans="1:11">
      <c r="A59" s="220">
        <v>58</v>
      </c>
      <c r="B59" s="252">
        <v>70</v>
      </c>
      <c r="C59" s="252">
        <v>7</v>
      </c>
      <c r="D59" s="252" t="s">
        <v>447</v>
      </c>
      <c r="E59" s="252"/>
      <c r="F59" s="252"/>
      <c r="G59" s="252" t="s">
        <v>448</v>
      </c>
      <c r="H59" s="252"/>
      <c r="I59" s="220"/>
      <c r="J59" s="220"/>
      <c r="K59" s="221" t="str">
        <f t="shared" si="2"/>
        <v/>
      </c>
    </row>
    <row r="60" spans="1:11">
      <c r="A60" s="220">
        <v>59</v>
      </c>
      <c r="B60" s="252">
        <v>71</v>
      </c>
      <c r="C60" s="252">
        <v>7</v>
      </c>
      <c r="D60" s="252" t="s">
        <v>449</v>
      </c>
      <c r="E60" s="252"/>
      <c r="F60" s="252"/>
      <c r="G60" s="252" t="s">
        <v>450</v>
      </c>
      <c r="H60" s="252"/>
      <c r="I60" s="220"/>
      <c r="J60" s="220"/>
      <c r="K60" s="221" t="str">
        <f t="shared" si="2"/>
        <v/>
      </c>
    </row>
    <row r="61" spans="1:11">
      <c r="A61" s="220">
        <v>60</v>
      </c>
      <c r="B61" s="252">
        <v>72</v>
      </c>
      <c r="C61" s="252">
        <v>7</v>
      </c>
      <c r="D61" s="252" t="s">
        <v>451</v>
      </c>
      <c r="E61" s="252"/>
      <c r="F61" s="252"/>
      <c r="G61" s="252" t="s">
        <v>452</v>
      </c>
      <c r="H61" s="252"/>
      <c r="I61" s="220"/>
      <c r="J61" s="220"/>
      <c r="K61" s="221" t="str">
        <f t="shared" si="2"/>
        <v/>
      </c>
    </row>
    <row r="62" spans="1:11">
      <c r="A62" s="220">
        <v>61</v>
      </c>
      <c r="B62" s="252">
        <v>73</v>
      </c>
      <c r="C62" s="252">
        <v>7</v>
      </c>
      <c r="D62" s="252" t="s">
        <v>453</v>
      </c>
      <c r="E62" s="252"/>
      <c r="F62" s="252"/>
      <c r="G62" s="252" t="s">
        <v>454</v>
      </c>
      <c r="H62" s="252"/>
      <c r="I62" s="220"/>
      <c r="J62" s="220"/>
      <c r="K62" s="221" t="str">
        <f t="shared" si="2"/>
        <v/>
      </c>
    </row>
    <row r="63" spans="1:11">
      <c r="A63" s="220">
        <v>62</v>
      </c>
      <c r="B63" s="252">
        <v>74</v>
      </c>
      <c r="C63" s="252">
        <v>7</v>
      </c>
      <c r="D63" s="252" t="s">
        <v>455</v>
      </c>
      <c r="E63" s="252"/>
      <c r="F63" s="252"/>
      <c r="G63" s="252" t="s">
        <v>456</v>
      </c>
      <c r="H63" s="252"/>
      <c r="I63" s="220"/>
      <c r="J63" s="220"/>
      <c r="K63" s="221" t="str">
        <f t="shared" si="2"/>
        <v/>
      </c>
    </row>
    <row r="64" spans="1:11">
      <c r="A64" s="220">
        <v>63</v>
      </c>
      <c r="B64" s="252">
        <v>75</v>
      </c>
      <c r="C64" s="252">
        <v>7</v>
      </c>
      <c r="D64" s="252" t="s">
        <v>457</v>
      </c>
      <c r="E64" s="252"/>
      <c r="F64" s="252"/>
      <c r="G64" s="252" t="s">
        <v>458</v>
      </c>
      <c r="H64" s="252"/>
      <c r="I64" s="220"/>
      <c r="J64" s="220"/>
      <c r="K64" s="221" t="str">
        <f t="shared" si="2"/>
        <v/>
      </c>
    </row>
    <row r="65" spans="1:11">
      <c r="A65" s="220">
        <v>64</v>
      </c>
      <c r="B65" s="252">
        <v>76</v>
      </c>
      <c r="C65" s="252">
        <v>7</v>
      </c>
      <c r="D65" s="252" t="s">
        <v>459</v>
      </c>
      <c r="E65" s="252"/>
      <c r="F65" s="252"/>
      <c r="G65" s="252" t="s">
        <v>460</v>
      </c>
      <c r="H65" s="252"/>
      <c r="I65" s="220"/>
      <c r="J65" s="220"/>
      <c r="K65" s="221" t="str">
        <f t="shared" si="2"/>
        <v/>
      </c>
    </row>
    <row r="66" spans="1:11">
      <c r="A66" s="220">
        <v>65</v>
      </c>
      <c r="B66" s="252">
        <v>77</v>
      </c>
      <c r="C66" s="252">
        <v>7</v>
      </c>
      <c r="D66" s="252" t="s">
        <v>461</v>
      </c>
      <c r="E66" s="252"/>
      <c r="F66" s="252"/>
      <c r="G66" s="252" t="s">
        <v>462</v>
      </c>
      <c r="H66" s="252"/>
      <c r="I66" s="220"/>
      <c r="J66" s="220"/>
      <c r="K66" s="221" t="str">
        <f t="shared" si="2"/>
        <v/>
      </c>
    </row>
    <row r="67" spans="1:11">
      <c r="A67" s="220">
        <v>66</v>
      </c>
      <c r="B67" s="252">
        <v>78</v>
      </c>
      <c r="C67" s="252">
        <v>7</v>
      </c>
      <c r="D67" s="252" t="s">
        <v>463</v>
      </c>
      <c r="E67" s="252"/>
      <c r="F67" s="252"/>
      <c r="G67" s="252" t="s">
        <v>464</v>
      </c>
      <c r="H67" s="252"/>
      <c r="I67" s="220"/>
      <c r="J67" s="220"/>
      <c r="K67" s="221" t="str">
        <f t="shared" ref="K67:K77" si="3">IF(H67="","",H67)</f>
        <v/>
      </c>
    </row>
    <row r="68" spans="1:11">
      <c r="A68" s="220">
        <v>67</v>
      </c>
      <c r="B68" s="252">
        <v>79</v>
      </c>
      <c r="C68" s="252">
        <v>7</v>
      </c>
      <c r="D68" s="252" t="s">
        <v>465</v>
      </c>
      <c r="E68" s="252"/>
      <c r="F68" s="252"/>
      <c r="G68" s="252" t="s">
        <v>466</v>
      </c>
      <c r="H68" s="252"/>
      <c r="I68" s="433"/>
      <c r="J68" s="220"/>
      <c r="K68" s="221" t="str">
        <f t="shared" si="3"/>
        <v/>
      </c>
    </row>
    <row r="69" spans="1:11">
      <c r="A69" s="220">
        <v>68</v>
      </c>
      <c r="B69" s="252">
        <v>80</v>
      </c>
      <c r="C69" s="252">
        <v>7</v>
      </c>
      <c r="D69" s="252" t="s">
        <v>467</v>
      </c>
      <c r="E69" s="252"/>
      <c r="F69" s="252"/>
      <c r="G69" s="252" t="s">
        <v>468</v>
      </c>
      <c r="H69" s="252"/>
      <c r="I69" s="433"/>
      <c r="J69" s="220"/>
      <c r="K69" s="221" t="str">
        <f t="shared" si="3"/>
        <v/>
      </c>
    </row>
    <row r="70" spans="1:11">
      <c r="A70" s="220">
        <v>69</v>
      </c>
      <c r="B70" s="252">
        <v>81</v>
      </c>
      <c r="C70" s="252">
        <v>7</v>
      </c>
      <c r="D70" s="252" t="s">
        <v>469</v>
      </c>
      <c r="E70" s="252"/>
      <c r="F70" s="252"/>
      <c r="G70" s="252" t="s">
        <v>470</v>
      </c>
      <c r="H70" s="252"/>
      <c r="I70" s="433"/>
      <c r="J70" s="220"/>
      <c r="K70" s="221" t="str">
        <f t="shared" si="3"/>
        <v/>
      </c>
    </row>
    <row r="71" spans="1:11">
      <c r="A71" s="220">
        <v>70</v>
      </c>
      <c r="B71" s="252">
        <v>82</v>
      </c>
      <c r="C71" s="252">
        <v>7</v>
      </c>
      <c r="D71" s="252" t="s">
        <v>471</v>
      </c>
      <c r="E71" s="252"/>
      <c r="F71" s="252"/>
      <c r="G71" s="252" t="s">
        <v>472</v>
      </c>
      <c r="H71" s="252"/>
      <c r="I71" s="433"/>
      <c r="J71" s="220"/>
      <c r="K71" s="221" t="str">
        <f t="shared" si="3"/>
        <v/>
      </c>
    </row>
    <row r="72" spans="1:11">
      <c r="A72" s="220">
        <v>71</v>
      </c>
      <c r="B72" s="252">
        <v>84</v>
      </c>
      <c r="C72" s="252">
        <v>7</v>
      </c>
      <c r="D72" s="252" t="s">
        <v>592</v>
      </c>
      <c r="E72" s="252"/>
      <c r="F72" s="252"/>
      <c r="G72" s="252" t="s">
        <v>593</v>
      </c>
      <c r="H72" s="252"/>
      <c r="I72" s="433"/>
      <c r="J72" s="220"/>
      <c r="K72" s="221" t="str">
        <f t="shared" si="3"/>
        <v/>
      </c>
    </row>
    <row r="73" spans="1:11">
      <c r="A73" s="220">
        <v>72</v>
      </c>
      <c r="B73" s="252">
        <v>87</v>
      </c>
      <c r="C73" s="252">
        <v>7</v>
      </c>
      <c r="D73" s="252" t="s">
        <v>475</v>
      </c>
      <c r="E73" s="252"/>
      <c r="F73" s="252"/>
      <c r="G73" s="252" t="s">
        <v>544</v>
      </c>
      <c r="H73" s="252"/>
      <c r="I73" s="433"/>
      <c r="J73" s="220"/>
      <c r="K73" s="221" t="str">
        <f t="shared" si="3"/>
        <v/>
      </c>
    </row>
    <row r="74" spans="1:11">
      <c r="A74" s="220">
        <v>73</v>
      </c>
      <c r="B74" s="252">
        <v>88</v>
      </c>
      <c r="C74" s="252">
        <v>7</v>
      </c>
      <c r="D74" s="252" t="s">
        <v>476</v>
      </c>
      <c r="E74" s="252"/>
      <c r="F74" s="252"/>
      <c r="G74" s="252" t="s">
        <v>477</v>
      </c>
      <c r="H74" s="252"/>
      <c r="I74" s="433"/>
      <c r="J74" s="220"/>
      <c r="K74" s="221" t="str">
        <f t="shared" si="3"/>
        <v/>
      </c>
    </row>
    <row r="75" spans="1:11">
      <c r="A75" s="220">
        <v>74</v>
      </c>
      <c r="B75" s="252">
        <v>89</v>
      </c>
      <c r="C75" s="252">
        <v>7</v>
      </c>
      <c r="D75" s="252" t="s">
        <v>615</v>
      </c>
      <c r="E75" s="252"/>
      <c r="F75" s="252"/>
      <c r="G75" s="252" t="s">
        <v>616</v>
      </c>
      <c r="H75" s="252"/>
      <c r="I75" s="433"/>
      <c r="J75" s="220"/>
      <c r="K75" s="221" t="str">
        <f t="shared" si="3"/>
        <v/>
      </c>
    </row>
    <row r="76" spans="1:11">
      <c r="A76" s="220">
        <v>75</v>
      </c>
      <c r="B76" s="252">
        <v>90</v>
      </c>
      <c r="C76" s="252">
        <v>7</v>
      </c>
      <c r="D76" s="252" t="s">
        <v>478</v>
      </c>
      <c r="E76" s="252"/>
      <c r="F76" s="252"/>
      <c r="G76" s="252" t="s">
        <v>479</v>
      </c>
      <c r="H76" s="252"/>
      <c r="I76" s="433"/>
      <c r="J76" s="220"/>
      <c r="K76" s="221" t="str">
        <f t="shared" si="3"/>
        <v/>
      </c>
    </row>
    <row r="77" spans="1:11">
      <c r="A77" s="220">
        <v>76</v>
      </c>
      <c r="B77" s="252">
        <v>91</v>
      </c>
      <c r="C77" s="252">
        <v>7</v>
      </c>
      <c r="D77" s="252" t="s">
        <v>480</v>
      </c>
      <c r="E77" s="252"/>
      <c r="F77" s="252"/>
      <c r="G77" s="252" t="s">
        <v>481</v>
      </c>
      <c r="H77" s="252"/>
      <c r="I77" s="433"/>
      <c r="J77" s="220"/>
      <c r="K77" s="221" t="str">
        <f t="shared" si="3"/>
        <v/>
      </c>
    </row>
    <row r="78" spans="1:11">
      <c r="A78" s="220">
        <v>77</v>
      </c>
      <c r="B78" s="220">
        <v>92</v>
      </c>
      <c r="C78" s="220">
        <v>7</v>
      </c>
      <c r="D78" s="220" t="s">
        <v>482</v>
      </c>
      <c r="E78" s="220"/>
      <c r="F78" s="220"/>
      <c r="G78" s="220" t="s">
        <v>483</v>
      </c>
      <c r="H78" s="220"/>
    </row>
    <row r="79" spans="1:11">
      <c r="A79" s="220">
        <v>78</v>
      </c>
      <c r="B79" s="220">
        <v>93</v>
      </c>
      <c r="C79" s="220">
        <v>7</v>
      </c>
      <c r="D79" s="220" t="s">
        <v>484</v>
      </c>
      <c r="E79" s="220"/>
      <c r="F79" s="220"/>
      <c r="G79" s="220" t="s">
        <v>485</v>
      </c>
      <c r="H79" s="220"/>
    </row>
    <row r="80" spans="1:11">
      <c r="A80" s="220">
        <v>79</v>
      </c>
      <c r="B80" s="220">
        <v>94</v>
      </c>
      <c r="C80" s="220">
        <v>7</v>
      </c>
      <c r="D80" s="220" t="s">
        <v>486</v>
      </c>
      <c r="E80" s="220"/>
      <c r="F80" s="220"/>
      <c r="G80" s="220" t="s">
        <v>487</v>
      </c>
      <c r="H80" s="220"/>
    </row>
    <row r="81" spans="1:8">
      <c r="A81" s="220">
        <v>80</v>
      </c>
      <c r="B81" s="220">
        <v>95</v>
      </c>
      <c r="C81" s="220">
        <v>7</v>
      </c>
      <c r="D81" s="220" t="s">
        <v>488</v>
      </c>
      <c r="E81" s="220"/>
      <c r="F81" s="220"/>
      <c r="G81" s="220" t="s">
        <v>489</v>
      </c>
      <c r="H81" s="220"/>
    </row>
    <row r="82" spans="1:8">
      <c r="A82" s="220">
        <v>81</v>
      </c>
      <c r="B82" s="220">
        <v>96</v>
      </c>
      <c r="C82" s="220">
        <v>7</v>
      </c>
      <c r="D82" s="220" t="s">
        <v>490</v>
      </c>
      <c r="E82" s="220"/>
      <c r="F82" s="220"/>
      <c r="G82" s="220" t="s">
        <v>491</v>
      </c>
      <c r="H82" s="220"/>
    </row>
    <row r="83" spans="1:8">
      <c r="A83" s="220">
        <v>82</v>
      </c>
      <c r="B83" s="220">
        <v>97</v>
      </c>
      <c r="C83" s="220">
        <v>7</v>
      </c>
      <c r="D83" s="220" t="s">
        <v>492</v>
      </c>
      <c r="E83" s="220"/>
      <c r="F83" s="220"/>
      <c r="G83" s="220" t="s">
        <v>493</v>
      </c>
      <c r="H83" s="220"/>
    </row>
    <row r="84" spans="1:8">
      <c r="A84" s="220">
        <v>83</v>
      </c>
      <c r="B84" s="220">
        <v>98</v>
      </c>
      <c r="C84" s="220">
        <v>7</v>
      </c>
      <c r="D84" s="220" t="s">
        <v>494</v>
      </c>
      <c r="E84" s="220"/>
      <c r="F84" s="220"/>
      <c r="G84" s="220" t="s">
        <v>495</v>
      </c>
      <c r="H84" s="220"/>
    </row>
    <row r="85" spans="1:8">
      <c r="A85" s="220">
        <v>84</v>
      </c>
      <c r="B85" s="220">
        <v>99</v>
      </c>
      <c r="C85" s="220">
        <v>7</v>
      </c>
      <c r="D85" s="220" t="s">
        <v>496</v>
      </c>
      <c r="E85" s="220"/>
      <c r="F85" s="220"/>
      <c r="G85" s="220" t="s">
        <v>497</v>
      </c>
      <c r="H85" s="220"/>
    </row>
    <row r="86" spans="1:8">
      <c r="A86" s="220">
        <v>85</v>
      </c>
      <c r="B86" s="220">
        <v>100</v>
      </c>
      <c r="C86" s="220">
        <v>7</v>
      </c>
      <c r="D86" s="220" t="s">
        <v>498</v>
      </c>
      <c r="E86" s="220"/>
      <c r="F86" s="220"/>
      <c r="G86" s="220" t="s">
        <v>499</v>
      </c>
      <c r="H86" s="220"/>
    </row>
    <row r="87" spans="1:8">
      <c r="A87" s="220">
        <v>86</v>
      </c>
      <c r="B87" s="220">
        <v>101</v>
      </c>
      <c r="C87" s="220">
        <v>7</v>
      </c>
      <c r="D87" s="220" t="s">
        <v>500</v>
      </c>
      <c r="E87" s="220"/>
      <c r="F87" s="220"/>
      <c r="G87" s="220" t="s">
        <v>501</v>
      </c>
      <c r="H87" s="220"/>
    </row>
    <row r="88" spans="1:8">
      <c r="A88" s="220">
        <v>87</v>
      </c>
      <c r="B88" s="220">
        <v>102</v>
      </c>
      <c r="C88" s="220">
        <v>7</v>
      </c>
      <c r="D88" s="220" t="s">
        <v>617</v>
      </c>
      <c r="E88" s="220"/>
      <c r="F88" s="220"/>
      <c r="G88" s="220" t="s">
        <v>618</v>
      </c>
      <c r="H88" s="220"/>
    </row>
    <row r="89" spans="1:8">
      <c r="A89" s="220">
        <v>88</v>
      </c>
      <c r="B89" s="220">
        <v>103</v>
      </c>
      <c r="C89" s="220">
        <v>7</v>
      </c>
      <c r="D89" s="220" t="s">
        <v>504</v>
      </c>
      <c r="E89" s="220"/>
      <c r="F89" s="220" t="s">
        <v>504</v>
      </c>
      <c r="G89" s="220" t="s">
        <v>505</v>
      </c>
      <c r="H89" s="220"/>
    </row>
    <row r="90" spans="1:8">
      <c r="A90" s="220">
        <v>89</v>
      </c>
      <c r="B90" s="220">
        <v>104</v>
      </c>
      <c r="C90" s="220">
        <v>7</v>
      </c>
      <c r="D90" s="220" t="s">
        <v>506</v>
      </c>
      <c r="E90" s="220"/>
      <c r="F90" s="220"/>
      <c r="G90" s="220" t="s">
        <v>507</v>
      </c>
      <c r="H90" s="220"/>
    </row>
    <row r="91" spans="1:8">
      <c r="A91" s="220">
        <v>90</v>
      </c>
      <c r="B91" s="220">
        <v>105</v>
      </c>
      <c r="C91" s="220">
        <v>7</v>
      </c>
      <c r="D91" s="220" t="s">
        <v>619</v>
      </c>
      <c r="E91" s="220"/>
      <c r="F91" s="220"/>
      <c r="G91" s="220" t="s">
        <v>508</v>
      </c>
      <c r="H91" s="220"/>
    </row>
    <row r="92" spans="1:8">
      <c r="A92" s="220">
        <v>91</v>
      </c>
      <c r="B92" s="220">
        <v>106</v>
      </c>
      <c r="C92" s="220">
        <v>7</v>
      </c>
      <c r="D92" s="220" t="s">
        <v>509</v>
      </c>
      <c r="E92" s="220"/>
      <c r="F92" s="220"/>
      <c r="G92" s="220" t="s">
        <v>510</v>
      </c>
      <c r="H92" s="220"/>
    </row>
    <row r="93" spans="1:8">
      <c r="A93" s="220">
        <v>92</v>
      </c>
      <c r="B93" s="220">
        <v>107</v>
      </c>
      <c r="C93" s="220">
        <v>7</v>
      </c>
      <c r="D93" s="220" t="s">
        <v>511</v>
      </c>
      <c r="E93" s="220"/>
      <c r="F93" s="220"/>
      <c r="G93" s="220" t="s">
        <v>512</v>
      </c>
      <c r="H93" s="220"/>
    </row>
    <row r="94" spans="1:8">
      <c r="A94" s="220">
        <v>93</v>
      </c>
      <c r="B94" s="220">
        <v>108</v>
      </c>
      <c r="C94" s="220">
        <v>7</v>
      </c>
      <c r="D94" s="220" t="s">
        <v>513</v>
      </c>
      <c r="E94" s="220"/>
      <c r="F94" s="220"/>
      <c r="G94" s="220" t="s">
        <v>514</v>
      </c>
      <c r="H94" s="220"/>
    </row>
    <row r="95" spans="1:8">
      <c r="A95" s="220">
        <v>94</v>
      </c>
      <c r="B95" s="220">
        <v>109</v>
      </c>
      <c r="C95" s="220">
        <v>7</v>
      </c>
      <c r="D95" s="220" t="s">
        <v>515</v>
      </c>
      <c r="E95" s="220"/>
      <c r="F95" s="220"/>
      <c r="G95" s="220" t="s">
        <v>516</v>
      </c>
      <c r="H95" s="220"/>
    </row>
    <row r="96" spans="1:8">
      <c r="A96" s="220">
        <v>95</v>
      </c>
      <c r="B96" s="220">
        <v>110</v>
      </c>
      <c r="C96" s="220">
        <v>7</v>
      </c>
      <c r="D96" s="220" t="s">
        <v>517</v>
      </c>
      <c r="E96" s="220"/>
      <c r="F96" s="220"/>
      <c r="G96" s="220" t="s">
        <v>518</v>
      </c>
      <c r="H96" s="220"/>
    </row>
    <row r="97" spans="1:8">
      <c r="A97" s="220">
        <v>96</v>
      </c>
      <c r="B97" s="220">
        <v>111</v>
      </c>
      <c r="C97" s="220">
        <v>7</v>
      </c>
      <c r="D97" s="220" t="s">
        <v>519</v>
      </c>
      <c r="E97" s="220"/>
      <c r="F97" s="220"/>
      <c r="G97" s="220" t="s">
        <v>520</v>
      </c>
      <c r="H97" s="220"/>
    </row>
    <row r="98" spans="1:8">
      <c r="A98" s="220">
        <v>97</v>
      </c>
      <c r="B98" s="220">
        <v>112</v>
      </c>
      <c r="C98" s="220">
        <v>7</v>
      </c>
      <c r="D98" s="220" t="s">
        <v>521</v>
      </c>
      <c r="E98" s="220"/>
      <c r="F98" s="220"/>
      <c r="G98" s="220" t="s">
        <v>522</v>
      </c>
      <c r="H98" s="220"/>
    </row>
    <row r="99" spans="1:8">
      <c r="A99" s="220">
        <v>98</v>
      </c>
      <c r="B99" s="220">
        <v>113</v>
      </c>
      <c r="C99" s="220">
        <v>7</v>
      </c>
      <c r="D99" s="220" t="s">
        <v>523</v>
      </c>
      <c r="E99" s="220"/>
      <c r="F99" s="220"/>
      <c r="G99" s="220" t="s">
        <v>524</v>
      </c>
      <c r="H99" s="220"/>
    </row>
    <row r="100" spans="1:8">
      <c r="A100" s="220">
        <v>99</v>
      </c>
      <c r="B100" s="220">
        <v>114</v>
      </c>
      <c r="C100" s="220">
        <v>7</v>
      </c>
      <c r="D100" s="220" t="s">
        <v>525</v>
      </c>
      <c r="E100" s="220"/>
      <c r="F100" s="220"/>
      <c r="G100" s="220" t="s">
        <v>526</v>
      </c>
      <c r="H100" s="220"/>
    </row>
    <row r="101" spans="1:8">
      <c r="A101" s="220">
        <v>100</v>
      </c>
      <c r="B101" s="220">
        <v>115</v>
      </c>
      <c r="C101" s="220">
        <v>7</v>
      </c>
      <c r="D101" s="220" t="s">
        <v>527</v>
      </c>
      <c r="E101" s="220"/>
      <c r="F101" s="220"/>
      <c r="G101" s="220" t="s">
        <v>528</v>
      </c>
      <c r="H101" s="220"/>
    </row>
    <row r="102" spans="1:8">
      <c r="A102" s="220">
        <v>101</v>
      </c>
      <c r="B102" s="220">
        <v>116</v>
      </c>
      <c r="C102" s="220">
        <v>7</v>
      </c>
      <c r="D102" s="220" t="s">
        <v>529</v>
      </c>
      <c r="E102" s="220"/>
      <c r="F102" s="220"/>
      <c r="G102" s="220" t="s">
        <v>530</v>
      </c>
      <c r="H102" s="220"/>
    </row>
    <row r="103" spans="1:8">
      <c r="A103" s="220">
        <v>102</v>
      </c>
      <c r="B103" s="220">
        <v>117</v>
      </c>
      <c r="C103" s="220">
        <v>7</v>
      </c>
      <c r="D103" s="220" t="s">
        <v>531</v>
      </c>
      <c r="E103" s="220"/>
      <c r="F103" s="220"/>
      <c r="G103" s="220" t="s">
        <v>531</v>
      </c>
      <c r="H103" s="220"/>
    </row>
    <row r="104" spans="1:8">
      <c r="A104" s="220">
        <v>103</v>
      </c>
      <c r="B104" s="220">
        <v>118</v>
      </c>
      <c r="C104" s="220">
        <v>7</v>
      </c>
      <c r="D104" s="220" t="s">
        <v>620</v>
      </c>
      <c r="E104" s="220"/>
      <c r="F104" s="220"/>
      <c r="G104" s="220" t="s">
        <v>620</v>
      </c>
      <c r="H104" s="220"/>
    </row>
    <row r="105" spans="1:8">
      <c r="A105" s="220">
        <v>104</v>
      </c>
      <c r="B105" s="220">
        <v>119</v>
      </c>
      <c r="C105" s="220">
        <v>7</v>
      </c>
      <c r="D105" s="220" t="s">
        <v>580</v>
      </c>
      <c r="E105" s="220"/>
      <c r="F105" s="220"/>
      <c r="G105" s="220" t="s">
        <v>621</v>
      </c>
      <c r="H105" s="220"/>
    </row>
    <row r="106" spans="1:8">
      <c r="A106" s="220">
        <v>105</v>
      </c>
      <c r="B106" s="220">
        <v>120</v>
      </c>
      <c r="C106" s="220">
        <v>7</v>
      </c>
      <c r="D106" s="220" t="s">
        <v>532</v>
      </c>
      <c r="E106" s="220"/>
      <c r="F106" s="220" t="s">
        <v>532</v>
      </c>
      <c r="G106" s="220" t="s">
        <v>532</v>
      </c>
      <c r="H106" s="220"/>
    </row>
    <row r="107" spans="1:8">
      <c r="A107" s="220">
        <v>106</v>
      </c>
      <c r="B107" s="220">
        <v>121</v>
      </c>
      <c r="C107" s="220">
        <v>7</v>
      </c>
      <c r="D107" s="220" t="s">
        <v>622</v>
      </c>
      <c r="E107" s="220"/>
      <c r="F107" s="220"/>
      <c r="G107" s="220" t="s">
        <v>622</v>
      </c>
      <c r="H107" s="220"/>
    </row>
    <row r="108" spans="1:8">
      <c r="A108" s="220">
        <v>107</v>
      </c>
      <c r="B108" s="220">
        <v>122</v>
      </c>
      <c r="C108" s="220">
        <v>7</v>
      </c>
      <c r="D108" s="220" t="s">
        <v>623</v>
      </c>
      <c r="E108" s="220"/>
      <c r="F108" s="220"/>
      <c r="G108" s="220" t="s">
        <v>624</v>
      </c>
      <c r="H108" s="220"/>
    </row>
    <row r="109" spans="1:8">
      <c r="A109" s="220">
        <v>108</v>
      </c>
      <c r="B109" s="220">
        <v>123</v>
      </c>
      <c r="C109" s="220">
        <v>7</v>
      </c>
      <c r="D109" s="220" t="s">
        <v>594</v>
      </c>
      <c r="E109" s="220"/>
      <c r="F109" s="220"/>
      <c r="G109" s="220" t="s">
        <v>594</v>
      </c>
      <c r="H109" s="220"/>
    </row>
    <row r="110" spans="1:8">
      <c r="A110" s="220">
        <v>109</v>
      </c>
      <c r="B110" s="220">
        <v>124</v>
      </c>
      <c r="C110" s="220">
        <v>7</v>
      </c>
      <c r="D110" s="220" t="s">
        <v>625</v>
      </c>
      <c r="E110" s="220"/>
      <c r="F110" s="220"/>
      <c r="G110" s="220" t="s">
        <v>624</v>
      </c>
      <c r="H110" s="220"/>
    </row>
    <row r="111" spans="1:8">
      <c r="A111" s="220">
        <v>110</v>
      </c>
      <c r="B111" s="220">
        <v>125</v>
      </c>
      <c r="C111" s="220">
        <v>7</v>
      </c>
      <c r="D111" s="220" t="s">
        <v>626</v>
      </c>
      <c r="E111" s="220"/>
      <c r="F111" s="220"/>
      <c r="G111" s="220" t="s">
        <v>626</v>
      </c>
      <c r="H111" s="220"/>
    </row>
    <row r="112" spans="1:8">
      <c r="A112" s="220">
        <v>111</v>
      </c>
      <c r="B112" s="220">
        <v>126</v>
      </c>
      <c r="C112" s="220">
        <v>7</v>
      </c>
      <c r="D112" s="220" t="s">
        <v>627</v>
      </c>
      <c r="E112" s="220"/>
      <c r="F112" s="220"/>
      <c r="G112" s="220" t="s">
        <v>627</v>
      </c>
      <c r="H112" s="220"/>
    </row>
    <row r="113" spans="1:8">
      <c r="A113" s="220">
        <v>112</v>
      </c>
      <c r="B113" s="220">
        <v>127</v>
      </c>
      <c r="C113" s="220">
        <v>7</v>
      </c>
      <c r="D113" s="220" t="s">
        <v>595</v>
      </c>
      <c r="E113" s="220"/>
      <c r="F113" s="220"/>
      <c r="G113" s="220" t="s">
        <v>595</v>
      </c>
      <c r="H113" s="220"/>
    </row>
    <row r="114" spans="1:8">
      <c r="A114" s="220">
        <v>113</v>
      </c>
      <c r="B114" s="220">
        <v>128</v>
      </c>
      <c r="C114" s="220">
        <v>7</v>
      </c>
      <c r="D114" s="220" t="s">
        <v>628</v>
      </c>
      <c r="E114" s="220"/>
      <c r="F114" s="220"/>
      <c r="G114" s="220" t="s">
        <v>628</v>
      </c>
      <c r="H114" s="220"/>
    </row>
    <row r="115" spans="1:8">
      <c r="A115" s="220">
        <v>114</v>
      </c>
      <c r="B115" s="220">
        <v>129</v>
      </c>
      <c r="C115" s="220">
        <v>7</v>
      </c>
      <c r="D115" s="220" t="s">
        <v>629</v>
      </c>
      <c r="E115" s="220"/>
      <c r="F115" s="220"/>
      <c r="G115" s="220" t="s">
        <v>629</v>
      </c>
      <c r="H115" s="220"/>
    </row>
    <row r="116" spans="1:8">
      <c r="A116" s="220">
        <v>115</v>
      </c>
      <c r="B116" s="220">
        <v>130</v>
      </c>
      <c r="C116" s="220">
        <v>7</v>
      </c>
      <c r="D116" s="220" t="s">
        <v>630</v>
      </c>
      <c r="E116" s="220"/>
      <c r="F116" s="220"/>
      <c r="G116" s="220" t="s">
        <v>630</v>
      </c>
      <c r="H116" s="220"/>
    </row>
    <row r="117" spans="1:8">
      <c r="A117" s="220">
        <v>116</v>
      </c>
      <c r="B117" s="220">
        <v>131</v>
      </c>
      <c r="C117" s="220">
        <v>7</v>
      </c>
      <c r="D117" s="220" t="s">
        <v>631</v>
      </c>
      <c r="E117" s="220"/>
      <c r="F117" s="220"/>
      <c r="G117" s="220" t="s">
        <v>632</v>
      </c>
      <c r="H117" s="220"/>
    </row>
    <row r="118" spans="1:8">
      <c r="A118" s="220">
        <v>117</v>
      </c>
      <c r="B118" s="220">
        <v>132</v>
      </c>
      <c r="C118" s="220">
        <v>7</v>
      </c>
      <c r="D118" s="220" t="s">
        <v>633</v>
      </c>
      <c r="E118" s="220"/>
      <c r="F118" s="220"/>
      <c r="G118" s="220" t="s">
        <v>633</v>
      </c>
      <c r="H118" s="220"/>
    </row>
  </sheetData>
  <phoneticPr fontId="6"/>
  <pageMargins left="0.79000000000000015" right="0.79000000000000015" top="0.98" bottom="0.98" header="0.30000000000000004" footer="0.30000000000000004"/>
  <pageSetup paperSize="9" scale="71" orientation="portrait" horizontalDpi="4294967292" verticalDpi="4294967292"/>
  <extLst>
    <ext xmlns:mx="http://schemas.microsoft.com/office/mac/excel/2008/main" uri="{64002731-A6B0-56B0-2670-7721B7C09600}">
      <mx:PLV Mode="0" OnePage="0" WScale="100"/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070C0"/>
    <pageSetUpPr fitToPage="1"/>
  </sheetPr>
  <dimension ref="A1:GB205"/>
  <sheetViews>
    <sheetView topLeftCell="A3" workbookViewId="0">
      <selection activeCell="F4" sqref="F4:K4"/>
    </sheetView>
  </sheetViews>
  <sheetFormatPr defaultColWidth="12.625" defaultRowHeight="14.25"/>
  <cols>
    <col min="1" max="1" width="5" style="25" customWidth="1"/>
    <col min="2" max="2" width="27.125" style="25" customWidth="1"/>
    <col min="3" max="3" width="7.5" style="25" customWidth="1"/>
    <col min="4" max="5" width="2.25" style="25" customWidth="1"/>
    <col min="6" max="6" width="5" style="233" customWidth="1"/>
    <col min="7" max="7" width="18.5" style="226" customWidth="1"/>
    <col min="8" max="9" width="4.625" style="226" customWidth="1"/>
    <col min="10" max="10" width="6.625" style="233" customWidth="1"/>
    <col min="11" max="11" width="4.625" style="233" customWidth="1"/>
    <col min="12" max="12" width="18.5" style="226" customWidth="1"/>
    <col min="13" max="14" width="4.625" style="226" customWidth="1"/>
    <col min="15" max="15" width="6.625" style="233" customWidth="1"/>
    <col min="16" max="16" width="4.625" style="233" customWidth="1"/>
    <col min="17" max="17" width="18.5" style="244" customWidth="1"/>
    <col min="18" max="18" width="6.625" style="245" customWidth="1"/>
    <col min="19" max="19" width="4.625" style="245" customWidth="1"/>
    <col min="20" max="20" width="18.5" style="244" customWidth="1"/>
    <col min="21" max="21" width="6.625" style="245" customWidth="1"/>
    <col min="22" max="22" width="4.625" style="245" customWidth="1"/>
    <col min="23" max="23" width="5.625" style="25" customWidth="1"/>
    <col min="24" max="24" width="5" style="233" customWidth="1"/>
    <col min="25" max="25" width="18.5" style="226" customWidth="1"/>
    <col min="26" max="27" width="4.625" style="226" customWidth="1"/>
    <col min="28" max="28" width="6.625" style="233" customWidth="1"/>
    <col min="29" max="29" width="4.625" style="233" customWidth="1"/>
    <col min="30" max="30" width="18.5" style="226" customWidth="1"/>
    <col min="31" max="32" width="4.625" style="226" customWidth="1"/>
    <col min="33" max="33" width="6.625" style="233" customWidth="1"/>
    <col min="34" max="34" width="4.625" style="233" customWidth="1"/>
    <col min="35" max="35" width="18.5" style="244" customWidth="1"/>
    <col min="36" max="36" width="6.625" style="245" customWidth="1"/>
    <col min="37" max="37" width="4.625" style="245" customWidth="1"/>
    <col min="38" max="38" width="18.5" style="244" customWidth="1"/>
    <col min="39" max="39" width="6.625" style="245" customWidth="1"/>
    <col min="40" max="40" width="4.625" style="245" customWidth="1"/>
    <col min="41" max="41" width="5.625" style="25" customWidth="1"/>
    <col min="42" max="42" width="5" style="233" customWidth="1"/>
    <col min="43" max="43" width="18.5" style="226" customWidth="1"/>
    <col min="44" max="45" width="4.625" style="226" customWidth="1"/>
    <col min="46" max="46" width="6.625" style="233" customWidth="1"/>
    <col min="47" max="47" width="4.625" style="233" customWidth="1"/>
    <col min="48" max="48" width="18.5" style="226" customWidth="1"/>
    <col min="49" max="50" width="4.625" style="226" customWidth="1"/>
    <col min="51" max="51" width="6.625" style="233" customWidth="1"/>
    <col min="52" max="52" width="4.625" style="233" customWidth="1"/>
    <col min="53" max="53" width="18.5" style="244" customWidth="1"/>
    <col min="54" max="54" width="6.625" style="245" customWidth="1"/>
    <col min="55" max="55" width="4.625" style="245" customWidth="1"/>
    <col min="56" max="56" width="18.5" style="244" customWidth="1"/>
    <col min="57" max="57" width="6.625" style="245" customWidth="1"/>
    <col min="58" max="58" width="4.625" style="245" customWidth="1"/>
    <col min="59" max="59" width="5.625" style="25" customWidth="1"/>
    <col min="60" max="60" width="5" style="233" customWidth="1"/>
    <col min="61" max="61" width="18.5" style="226" customWidth="1"/>
    <col min="62" max="63" width="4.625" style="226" customWidth="1"/>
    <col min="64" max="64" width="6.625" style="233" customWidth="1"/>
    <col min="65" max="65" width="4.625" style="233" customWidth="1"/>
    <col min="66" max="66" width="18.5" style="226" customWidth="1"/>
    <col min="67" max="68" width="4.625" style="226" customWidth="1"/>
    <col min="69" max="69" width="6.625" style="233" customWidth="1"/>
    <col min="70" max="70" width="4.625" style="233" customWidth="1"/>
    <col min="71" max="71" width="18.5" style="244" customWidth="1"/>
    <col min="72" max="72" width="6.625" style="245" customWidth="1"/>
    <col min="73" max="73" width="4.625" style="245" customWidth="1"/>
    <col min="74" max="74" width="18.5" style="244" customWidth="1"/>
    <col min="75" max="75" width="6.625" style="245" customWidth="1"/>
    <col min="76" max="76" width="4.625" style="245" customWidth="1"/>
    <col min="77" max="77" width="5.625" style="25" customWidth="1"/>
    <col min="78" max="78" width="5" style="233" customWidth="1"/>
    <col min="79" max="79" width="18.5" style="226" customWidth="1"/>
    <col min="80" max="81" width="4.625" style="226" customWidth="1"/>
    <col min="82" max="82" width="6.625" style="233" customWidth="1"/>
    <col min="83" max="83" width="4.625" style="233" customWidth="1"/>
    <col min="84" max="84" width="18.5" style="226" customWidth="1"/>
    <col min="85" max="86" width="4.625" style="226" customWidth="1"/>
    <col min="87" max="87" width="6.625" style="233" customWidth="1"/>
    <col min="88" max="88" width="4.625" style="233" customWidth="1"/>
    <col min="89" max="89" width="18.5" style="244" customWidth="1"/>
    <col min="90" max="90" width="6.625" style="245" customWidth="1"/>
    <col min="91" max="91" width="4.625" style="245" customWidth="1"/>
    <col min="92" max="92" width="18.5" style="244" customWidth="1"/>
    <col min="93" max="93" width="6.625" style="245" customWidth="1"/>
    <col min="94" max="94" width="4.625" style="245" customWidth="1"/>
    <col min="95" max="95" width="5.625" style="25" customWidth="1"/>
    <col min="96" max="96" width="5" style="233" customWidth="1"/>
    <col min="97" max="97" width="18.5" style="226" customWidth="1"/>
    <col min="98" max="99" width="4.625" style="226" customWidth="1"/>
    <col min="100" max="100" width="6.625" style="233" customWidth="1"/>
    <col min="101" max="101" width="4.625" style="233" customWidth="1"/>
    <col min="102" max="102" width="18.5" style="226" customWidth="1"/>
    <col min="103" max="104" width="4.625" style="226" customWidth="1"/>
    <col min="105" max="105" width="6.625" style="233" customWidth="1"/>
    <col min="106" max="106" width="4.625" style="233" customWidth="1"/>
    <col min="107" max="107" width="18.5" style="244" customWidth="1"/>
    <col min="108" max="108" width="6.625" style="245" customWidth="1"/>
    <col min="109" max="109" width="4.625" style="245" customWidth="1"/>
    <col min="110" max="110" width="18.5" style="244" customWidth="1"/>
    <col min="111" max="111" width="6.625" style="245" customWidth="1"/>
    <col min="112" max="112" width="4.625" style="245" customWidth="1"/>
    <col min="113" max="113" width="5.625" style="25" customWidth="1"/>
    <col min="114" max="114" width="5" style="233" customWidth="1"/>
    <col min="115" max="115" width="18.5" style="226" customWidth="1"/>
    <col min="116" max="117" width="4.625" style="226" customWidth="1"/>
    <col min="118" max="118" width="6.625" style="233" customWidth="1"/>
    <col min="119" max="119" width="4.625" style="233" customWidth="1"/>
    <col min="120" max="120" width="18.5" style="226" customWidth="1"/>
    <col min="121" max="122" width="4.625" style="226" customWidth="1"/>
    <col min="123" max="123" width="6.625" style="233" customWidth="1"/>
    <col min="124" max="124" width="4.625" style="233" customWidth="1"/>
    <col min="125" max="125" width="18.5" style="244" customWidth="1"/>
    <col min="126" max="126" width="6.625" style="245" customWidth="1"/>
    <col min="127" max="127" width="4.625" style="245" customWidth="1"/>
    <col min="128" max="128" width="18.5" style="244" customWidth="1"/>
    <col min="129" max="129" width="6.625" style="245" customWidth="1"/>
    <col min="130" max="130" width="4.625" style="245" customWidth="1"/>
    <col min="131" max="131" width="5.625" style="25" customWidth="1"/>
    <col min="132" max="132" width="5" style="233" customWidth="1"/>
    <col min="133" max="133" width="18.5" style="226" customWidth="1"/>
    <col min="134" max="135" width="4.625" style="226" customWidth="1"/>
    <col min="136" max="136" width="6.625" style="233" customWidth="1"/>
    <col min="137" max="137" width="4.625" style="233" customWidth="1"/>
    <col min="138" max="138" width="18.5" style="226" customWidth="1"/>
    <col min="139" max="140" width="4.625" style="226" customWidth="1"/>
    <col min="141" max="141" width="6.625" style="233" customWidth="1"/>
    <col min="142" max="142" width="4.625" style="233" customWidth="1"/>
    <col min="143" max="143" width="18.5" style="244" customWidth="1"/>
    <col min="144" max="144" width="6.625" style="245" customWidth="1"/>
    <col min="145" max="145" width="4.625" style="245" customWidth="1"/>
    <col min="146" max="146" width="18.5" style="244" customWidth="1"/>
    <col min="147" max="147" width="6.625" style="245" customWidth="1"/>
    <col min="148" max="148" width="4.625" style="245" customWidth="1"/>
    <col min="149" max="149" width="5.625" style="25" customWidth="1"/>
    <col min="150" max="150" width="5" style="233" customWidth="1"/>
    <col min="151" max="151" width="18.5" style="226" customWidth="1"/>
    <col min="152" max="153" width="4.625" style="226" customWidth="1"/>
    <col min="154" max="154" width="6.625" style="233" customWidth="1"/>
    <col min="155" max="155" width="4.625" style="233" customWidth="1"/>
    <col min="156" max="156" width="18.5" style="226" customWidth="1"/>
    <col min="157" max="158" width="4.625" style="226" customWidth="1"/>
    <col min="159" max="159" width="6.625" style="233" customWidth="1"/>
    <col min="160" max="160" width="4.625" style="233" customWidth="1"/>
    <col min="161" max="161" width="18.5" style="244" customWidth="1"/>
    <col min="162" max="162" width="6.625" style="245" customWidth="1"/>
    <col min="163" max="163" width="4.625" style="245" customWidth="1"/>
    <col min="164" max="164" width="18.5" style="244" customWidth="1"/>
    <col min="165" max="165" width="6.625" style="245" customWidth="1"/>
    <col min="166" max="166" width="4.625" style="245" customWidth="1"/>
    <col min="167" max="167" width="5.625" style="25" customWidth="1"/>
    <col min="168" max="168" width="5" style="233" customWidth="1"/>
    <col min="169" max="169" width="18.5" style="226" customWidth="1"/>
    <col min="170" max="171" width="4.625" style="226" customWidth="1"/>
    <col min="172" max="172" width="6.625" style="233" customWidth="1"/>
    <col min="173" max="173" width="4.625" style="233" customWidth="1"/>
    <col min="174" max="174" width="18.5" style="226" customWidth="1"/>
    <col min="175" max="176" width="4.625" style="226" customWidth="1"/>
    <col min="177" max="177" width="6.625" style="233" customWidth="1"/>
    <col min="178" max="178" width="4.625" style="233" customWidth="1"/>
    <col min="179" max="179" width="18.5" style="244" customWidth="1"/>
    <col min="180" max="180" width="6.625" style="245" customWidth="1"/>
    <col min="181" max="181" width="4.625" style="245" customWidth="1"/>
    <col min="182" max="182" width="18.5" style="244" customWidth="1"/>
    <col min="183" max="183" width="6.625" style="245" customWidth="1"/>
    <col min="184" max="184" width="4.625" style="245" customWidth="1"/>
    <col min="185" max="16384" width="12.625" style="25"/>
  </cols>
  <sheetData>
    <row r="1" spans="1:184" hidden="1">
      <c r="A1" s="259">
        <v>1</v>
      </c>
      <c r="B1" s="25">
        <f>VLOOKUP(A1,数値,2,FALSE)</f>
        <v>1</v>
      </c>
      <c r="G1" s="226">
        <f>B1</f>
        <v>1</v>
      </c>
      <c r="H1" s="226">
        <f>G1+1</f>
        <v>2</v>
      </c>
      <c r="I1" s="226">
        <f>G1+2</f>
        <v>3</v>
      </c>
      <c r="J1" s="226">
        <f>G1+3</f>
        <v>4</v>
      </c>
      <c r="K1" s="226">
        <f>G1+4</f>
        <v>5</v>
      </c>
      <c r="L1" s="226">
        <f>G1+5</f>
        <v>6</v>
      </c>
      <c r="M1" s="226">
        <f>G1+6</f>
        <v>7</v>
      </c>
      <c r="N1" s="226">
        <f>G1+7</f>
        <v>8</v>
      </c>
      <c r="O1" s="226">
        <f>G1+8</f>
        <v>9</v>
      </c>
      <c r="P1" s="226">
        <f>G1+9</f>
        <v>10</v>
      </c>
      <c r="Q1" s="226">
        <f>G1+10</f>
        <v>11</v>
      </c>
      <c r="R1" s="226">
        <f>G1+11</f>
        <v>12</v>
      </c>
      <c r="S1" s="226">
        <f>G1+12</f>
        <v>13</v>
      </c>
      <c r="T1" s="226">
        <f>G1+13</f>
        <v>14</v>
      </c>
      <c r="U1" s="226">
        <f>G1+14</f>
        <v>15</v>
      </c>
      <c r="V1" s="226">
        <f>G1+15</f>
        <v>16</v>
      </c>
    </row>
    <row r="2" spans="1:184" hidden="1">
      <c r="A2" s="25">
        <f>VLOOKUP(A1,A6:C15,3,FALSE)</f>
        <v>2</v>
      </c>
      <c r="G2" s="226">
        <v>1</v>
      </c>
      <c r="H2" s="226">
        <v>2</v>
      </c>
      <c r="I2" s="226">
        <v>3</v>
      </c>
      <c r="J2" s="226">
        <v>4</v>
      </c>
      <c r="K2" s="226">
        <v>5</v>
      </c>
      <c r="L2" s="226">
        <v>6</v>
      </c>
      <c r="M2" s="226">
        <v>7</v>
      </c>
      <c r="N2" s="226">
        <v>8</v>
      </c>
      <c r="O2" s="226">
        <v>9</v>
      </c>
      <c r="P2" s="226">
        <v>10</v>
      </c>
      <c r="Q2" s="226">
        <v>11</v>
      </c>
      <c r="R2" s="226">
        <v>12</v>
      </c>
      <c r="S2" s="226">
        <v>13</v>
      </c>
      <c r="T2" s="226">
        <v>14</v>
      </c>
      <c r="U2" s="226">
        <v>15</v>
      </c>
      <c r="V2" s="226">
        <v>16</v>
      </c>
      <c r="Y2" s="226">
        <v>17</v>
      </c>
      <c r="Z2" s="226">
        <v>18</v>
      </c>
      <c r="AA2" s="226">
        <v>19</v>
      </c>
      <c r="AB2" s="226">
        <v>20</v>
      </c>
      <c r="AC2" s="226">
        <v>21</v>
      </c>
      <c r="AD2" s="226">
        <v>22</v>
      </c>
      <c r="AE2" s="226">
        <v>23</v>
      </c>
      <c r="AF2" s="226">
        <v>24</v>
      </c>
      <c r="AG2" s="226">
        <v>25</v>
      </c>
      <c r="AH2" s="226">
        <v>26</v>
      </c>
      <c r="AI2" s="226">
        <v>27</v>
      </c>
      <c r="AJ2" s="226">
        <v>28</v>
      </c>
      <c r="AK2" s="226">
        <v>29</v>
      </c>
      <c r="AL2" s="226">
        <v>30</v>
      </c>
      <c r="AM2" s="226">
        <v>31</v>
      </c>
      <c r="AN2" s="226">
        <v>32</v>
      </c>
      <c r="AQ2" s="226">
        <v>33</v>
      </c>
      <c r="AR2" s="226">
        <v>34</v>
      </c>
      <c r="AS2" s="226">
        <v>35</v>
      </c>
      <c r="AT2" s="226">
        <v>36</v>
      </c>
      <c r="AU2" s="226">
        <v>37</v>
      </c>
      <c r="AV2" s="226">
        <v>38</v>
      </c>
      <c r="AW2" s="226">
        <v>39</v>
      </c>
      <c r="AX2" s="226">
        <v>40</v>
      </c>
      <c r="AY2" s="226">
        <v>41</v>
      </c>
      <c r="AZ2" s="226">
        <v>42</v>
      </c>
      <c r="BA2" s="226">
        <v>43</v>
      </c>
      <c r="BB2" s="226">
        <v>44</v>
      </c>
      <c r="BC2" s="226">
        <v>45</v>
      </c>
      <c r="BD2" s="226">
        <v>46</v>
      </c>
      <c r="BE2" s="226">
        <v>47</v>
      </c>
      <c r="BF2" s="226">
        <v>48</v>
      </c>
      <c r="BI2" s="226">
        <v>49</v>
      </c>
      <c r="BJ2" s="226">
        <v>50</v>
      </c>
      <c r="BK2" s="226">
        <v>51</v>
      </c>
      <c r="BL2" s="226">
        <v>52</v>
      </c>
      <c r="BM2" s="226">
        <v>53</v>
      </c>
      <c r="BN2" s="226">
        <v>54</v>
      </c>
      <c r="BO2" s="226">
        <v>55</v>
      </c>
      <c r="BP2" s="226">
        <v>56</v>
      </c>
      <c r="BQ2" s="226">
        <v>57</v>
      </c>
      <c r="BR2" s="226">
        <v>58</v>
      </c>
      <c r="BS2" s="226">
        <v>59</v>
      </c>
      <c r="BT2" s="226">
        <v>60</v>
      </c>
      <c r="BU2" s="226">
        <v>61</v>
      </c>
      <c r="BV2" s="226">
        <v>62</v>
      </c>
      <c r="BW2" s="226">
        <v>63</v>
      </c>
      <c r="BX2" s="226">
        <v>64</v>
      </c>
      <c r="CA2" s="226">
        <v>65</v>
      </c>
      <c r="CB2" s="226">
        <v>66</v>
      </c>
      <c r="CC2" s="226">
        <v>67</v>
      </c>
      <c r="CD2" s="226">
        <v>68</v>
      </c>
      <c r="CE2" s="226">
        <v>69</v>
      </c>
      <c r="CF2" s="226">
        <v>70</v>
      </c>
      <c r="CG2" s="226">
        <v>71</v>
      </c>
      <c r="CH2" s="226">
        <v>72</v>
      </c>
      <c r="CI2" s="226">
        <v>73</v>
      </c>
      <c r="CJ2" s="226">
        <v>74</v>
      </c>
      <c r="CK2" s="226">
        <v>75</v>
      </c>
      <c r="CL2" s="226">
        <v>76</v>
      </c>
      <c r="CM2" s="226">
        <v>77</v>
      </c>
      <c r="CN2" s="226">
        <v>78</v>
      </c>
      <c r="CO2" s="226">
        <v>79</v>
      </c>
      <c r="CP2" s="226">
        <v>80</v>
      </c>
      <c r="CS2" s="226">
        <v>81</v>
      </c>
      <c r="CT2" s="226">
        <v>82</v>
      </c>
      <c r="CU2" s="226">
        <v>83</v>
      </c>
      <c r="CV2" s="226">
        <v>84</v>
      </c>
      <c r="CW2" s="226">
        <v>85</v>
      </c>
      <c r="CX2" s="226">
        <v>86</v>
      </c>
      <c r="CY2" s="226">
        <v>87</v>
      </c>
      <c r="CZ2" s="226">
        <v>88</v>
      </c>
      <c r="DA2" s="226">
        <v>89</v>
      </c>
      <c r="DB2" s="226">
        <v>90</v>
      </c>
      <c r="DC2" s="226">
        <v>91</v>
      </c>
      <c r="DD2" s="226">
        <v>92</v>
      </c>
      <c r="DE2" s="226">
        <v>93</v>
      </c>
      <c r="DF2" s="226">
        <v>94</v>
      </c>
      <c r="DG2" s="226">
        <v>95</v>
      </c>
      <c r="DH2" s="226">
        <v>96</v>
      </c>
      <c r="DK2" s="226">
        <v>97</v>
      </c>
      <c r="DL2" s="226">
        <v>98</v>
      </c>
      <c r="DM2" s="226">
        <v>99</v>
      </c>
      <c r="DN2" s="226">
        <v>100</v>
      </c>
      <c r="DO2" s="226">
        <v>101</v>
      </c>
      <c r="DP2" s="226">
        <v>102</v>
      </c>
      <c r="DQ2" s="226">
        <v>103</v>
      </c>
      <c r="DR2" s="226">
        <v>104</v>
      </c>
      <c r="DS2" s="226">
        <v>105</v>
      </c>
      <c r="DT2" s="226">
        <v>106</v>
      </c>
      <c r="DU2" s="226">
        <v>107</v>
      </c>
      <c r="DV2" s="226">
        <v>108</v>
      </c>
      <c r="DW2" s="226">
        <v>109</v>
      </c>
      <c r="DX2" s="226">
        <v>110</v>
      </c>
      <c r="DY2" s="226">
        <v>111</v>
      </c>
      <c r="DZ2" s="226">
        <v>112</v>
      </c>
      <c r="EC2" s="226">
        <v>113</v>
      </c>
      <c r="ED2" s="226">
        <v>114</v>
      </c>
      <c r="EE2" s="226">
        <v>115</v>
      </c>
      <c r="EF2" s="226">
        <v>116</v>
      </c>
      <c r="EG2" s="226">
        <v>117</v>
      </c>
      <c r="EH2" s="226">
        <v>118</v>
      </c>
      <c r="EI2" s="226">
        <v>119</v>
      </c>
      <c r="EJ2" s="226">
        <v>120</v>
      </c>
      <c r="EK2" s="226">
        <v>121</v>
      </c>
      <c r="EL2" s="226">
        <v>122</v>
      </c>
      <c r="EM2" s="226">
        <v>123</v>
      </c>
      <c r="EN2" s="226">
        <v>124</v>
      </c>
      <c r="EO2" s="226">
        <v>125</v>
      </c>
      <c r="EP2" s="226">
        <v>126</v>
      </c>
      <c r="EQ2" s="226">
        <v>127</v>
      </c>
      <c r="ER2" s="226">
        <v>128</v>
      </c>
      <c r="EU2" s="226">
        <v>129</v>
      </c>
      <c r="EV2" s="226">
        <v>130</v>
      </c>
      <c r="EW2" s="226">
        <v>131</v>
      </c>
      <c r="EX2" s="226">
        <v>132</v>
      </c>
      <c r="EY2" s="226">
        <v>133</v>
      </c>
      <c r="EZ2" s="226">
        <v>134</v>
      </c>
      <c r="FA2" s="226">
        <v>135</v>
      </c>
      <c r="FB2" s="226">
        <v>136</v>
      </c>
      <c r="FC2" s="226">
        <v>137</v>
      </c>
      <c r="FD2" s="226">
        <v>138</v>
      </c>
      <c r="FE2" s="226">
        <v>139</v>
      </c>
      <c r="FF2" s="226">
        <v>140</v>
      </c>
      <c r="FG2" s="226">
        <v>141</v>
      </c>
      <c r="FH2" s="226">
        <v>142</v>
      </c>
      <c r="FI2" s="226">
        <v>143</v>
      </c>
      <c r="FJ2" s="226">
        <v>144</v>
      </c>
      <c r="FM2" s="226">
        <v>145</v>
      </c>
      <c r="FN2" s="226">
        <v>146</v>
      </c>
      <c r="FO2" s="226">
        <v>147</v>
      </c>
      <c r="FP2" s="226">
        <v>148</v>
      </c>
      <c r="FQ2" s="226">
        <v>149</v>
      </c>
      <c r="FR2" s="226">
        <v>150</v>
      </c>
      <c r="FS2" s="226">
        <v>151</v>
      </c>
      <c r="FT2" s="226">
        <v>152</v>
      </c>
      <c r="FU2" s="226">
        <v>153</v>
      </c>
      <c r="FV2" s="226">
        <v>154</v>
      </c>
      <c r="FW2" s="226">
        <v>155</v>
      </c>
      <c r="FX2" s="226">
        <v>156</v>
      </c>
      <c r="FY2" s="226">
        <v>157</v>
      </c>
      <c r="FZ2" s="226">
        <v>158</v>
      </c>
      <c r="GA2" s="226">
        <v>159</v>
      </c>
      <c r="GB2" s="226">
        <v>160</v>
      </c>
    </row>
    <row r="3" spans="1:184" ht="38.1" customHeight="1">
      <c r="F3" s="638" t="str">
        <f>B6</f>
        <v>第77回福島県陸上競技選手権大会兼第75回福島県総合体育大会陸上競技大会県南地区予選会</v>
      </c>
      <c r="G3" s="639"/>
      <c r="H3" s="639"/>
      <c r="I3" s="639"/>
      <c r="J3" s="639"/>
      <c r="K3" s="639"/>
      <c r="L3" s="639"/>
      <c r="M3" s="639"/>
      <c r="N3" s="639"/>
      <c r="O3" s="639"/>
      <c r="P3" s="639"/>
      <c r="Q3" s="640"/>
      <c r="R3" s="640"/>
      <c r="S3" s="640"/>
      <c r="T3" s="640"/>
      <c r="U3" s="640"/>
      <c r="V3" s="641"/>
      <c r="X3" s="638"/>
      <c r="Y3" s="639"/>
      <c r="Z3" s="639"/>
      <c r="AA3" s="639"/>
      <c r="AB3" s="639"/>
      <c r="AC3" s="639"/>
      <c r="AD3" s="639"/>
      <c r="AE3" s="639"/>
      <c r="AF3" s="639"/>
      <c r="AG3" s="639"/>
      <c r="AH3" s="639"/>
      <c r="AI3" s="640"/>
      <c r="AJ3" s="640"/>
      <c r="AK3" s="640"/>
      <c r="AL3" s="640"/>
      <c r="AM3" s="640"/>
      <c r="AN3" s="641"/>
      <c r="AP3" s="638"/>
      <c r="AQ3" s="639"/>
      <c r="AR3" s="639"/>
      <c r="AS3" s="639"/>
      <c r="AT3" s="639"/>
      <c r="AU3" s="639"/>
      <c r="AV3" s="639"/>
      <c r="AW3" s="639"/>
      <c r="AX3" s="639"/>
      <c r="AY3" s="639"/>
      <c r="AZ3" s="639"/>
      <c r="BA3" s="640"/>
      <c r="BB3" s="640"/>
      <c r="BC3" s="640"/>
      <c r="BD3" s="640"/>
      <c r="BE3" s="640"/>
      <c r="BF3" s="641"/>
      <c r="BH3" s="638"/>
      <c r="BI3" s="639"/>
      <c r="BJ3" s="639"/>
      <c r="BK3" s="639"/>
      <c r="BL3" s="639"/>
      <c r="BM3" s="639"/>
      <c r="BN3" s="639"/>
      <c r="BO3" s="639"/>
      <c r="BP3" s="639"/>
      <c r="BQ3" s="639"/>
      <c r="BR3" s="639"/>
      <c r="BS3" s="640"/>
      <c r="BT3" s="640"/>
      <c r="BU3" s="640"/>
      <c r="BV3" s="640"/>
      <c r="BW3" s="640"/>
      <c r="BX3" s="641"/>
      <c r="BZ3" s="638">
        <f>B10</f>
        <v>0</v>
      </c>
      <c r="CA3" s="639"/>
      <c r="CB3" s="639"/>
      <c r="CC3" s="639"/>
      <c r="CD3" s="639"/>
      <c r="CE3" s="639"/>
      <c r="CF3" s="639"/>
      <c r="CG3" s="639"/>
      <c r="CH3" s="639"/>
      <c r="CI3" s="639"/>
      <c r="CJ3" s="639"/>
      <c r="CK3" s="640"/>
      <c r="CL3" s="640"/>
      <c r="CM3" s="640"/>
      <c r="CN3" s="640"/>
      <c r="CO3" s="640"/>
      <c r="CP3" s="641"/>
      <c r="CR3" s="638">
        <f>B11</f>
        <v>0</v>
      </c>
      <c r="CS3" s="639"/>
      <c r="CT3" s="639"/>
      <c r="CU3" s="639"/>
      <c r="CV3" s="639"/>
      <c r="CW3" s="639"/>
      <c r="CX3" s="639"/>
      <c r="CY3" s="639"/>
      <c r="CZ3" s="639"/>
      <c r="DA3" s="639"/>
      <c r="DB3" s="639"/>
      <c r="DC3" s="640"/>
      <c r="DD3" s="640"/>
      <c r="DE3" s="640"/>
      <c r="DF3" s="640"/>
      <c r="DG3" s="640"/>
      <c r="DH3" s="641"/>
      <c r="DJ3" s="638">
        <f>B12</f>
        <v>0</v>
      </c>
      <c r="DK3" s="639"/>
      <c r="DL3" s="639"/>
      <c r="DM3" s="639"/>
      <c r="DN3" s="639"/>
      <c r="DO3" s="639"/>
      <c r="DP3" s="639"/>
      <c r="DQ3" s="639"/>
      <c r="DR3" s="639"/>
      <c r="DS3" s="639"/>
      <c r="DT3" s="639"/>
      <c r="DU3" s="640"/>
      <c r="DV3" s="640"/>
      <c r="DW3" s="640"/>
      <c r="DX3" s="640"/>
      <c r="DY3" s="640"/>
      <c r="DZ3" s="641"/>
      <c r="EB3" s="638">
        <f>B13</f>
        <v>0</v>
      </c>
      <c r="EC3" s="639"/>
      <c r="ED3" s="639"/>
      <c r="EE3" s="639"/>
      <c r="EF3" s="639"/>
      <c r="EG3" s="639"/>
      <c r="EH3" s="639"/>
      <c r="EI3" s="639"/>
      <c r="EJ3" s="639"/>
      <c r="EK3" s="639"/>
      <c r="EL3" s="639"/>
      <c r="EM3" s="640"/>
      <c r="EN3" s="640"/>
      <c r="EO3" s="640"/>
      <c r="EP3" s="640"/>
      <c r="EQ3" s="640"/>
      <c r="ER3" s="641"/>
      <c r="ET3" s="638">
        <f>B14</f>
        <v>0</v>
      </c>
      <c r="EU3" s="639"/>
      <c r="EV3" s="639"/>
      <c r="EW3" s="639"/>
      <c r="EX3" s="639"/>
      <c r="EY3" s="639"/>
      <c r="EZ3" s="639"/>
      <c r="FA3" s="639"/>
      <c r="FB3" s="639"/>
      <c r="FC3" s="639"/>
      <c r="FD3" s="639"/>
      <c r="FE3" s="640"/>
      <c r="FF3" s="640"/>
      <c r="FG3" s="640"/>
      <c r="FH3" s="640"/>
      <c r="FI3" s="640"/>
      <c r="FJ3" s="641"/>
      <c r="FL3" s="638">
        <f>B15</f>
        <v>0</v>
      </c>
      <c r="FM3" s="639"/>
      <c r="FN3" s="639"/>
      <c r="FO3" s="639"/>
      <c r="FP3" s="639"/>
      <c r="FQ3" s="639"/>
      <c r="FR3" s="639"/>
      <c r="FS3" s="639"/>
      <c r="FT3" s="639"/>
      <c r="FU3" s="639"/>
      <c r="FV3" s="639"/>
      <c r="FW3" s="640"/>
      <c r="FX3" s="640"/>
      <c r="FY3" s="640"/>
      <c r="FZ3" s="640"/>
      <c r="GA3" s="640"/>
      <c r="GB3" s="641"/>
    </row>
    <row r="4" spans="1:184" ht="17.25">
      <c r="A4" s="645" t="s">
        <v>166</v>
      </c>
      <c r="B4" s="646"/>
      <c r="C4" s="647"/>
      <c r="F4" s="642" t="s">
        <v>145</v>
      </c>
      <c r="G4" s="642"/>
      <c r="H4" s="642"/>
      <c r="I4" s="642"/>
      <c r="J4" s="642"/>
      <c r="K4" s="642"/>
      <c r="L4" s="644" t="s">
        <v>165</v>
      </c>
      <c r="M4" s="644"/>
      <c r="N4" s="644"/>
      <c r="O4" s="644"/>
      <c r="P4" s="644"/>
      <c r="Q4" s="637" t="s">
        <v>143</v>
      </c>
      <c r="R4" s="619"/>
      <c r="S4" s="619"/>
      <c r="T4" s="643" t="s">
        <v>144</v>
      </c>
      <c r="U4" s="620"/>
      <c r="V4" s="620"/>
      <c r="X4" s="642" t="s">
        <v>145</v>
      </c>
      <c r="Y4" s="642"/>
      <c r="Z4" s="642"/>
      <c r="AA4" s="642"/>
      <c r="AB4" s="642"/>
      <c r="AC4" s="642"/>
      <c r="AD4" s="644" t="s">
        <v>165</v>
      </c>
      <c r="AE4" s="644"/>
      <c r="AF4" s="644"/>
      <c r="AG4" s="644"/>
      <c r="AH4" s="644"/>
      <c r="AI4" s="637" t="s">
        <v>143</v>
      </c>
      <c r="AJ4" s="619"/>
      <c r="AK4" s="619"/>
      <c r="AL4" s="643" t="s">
        <v>144</v>
      </c>
      <c r="AM4" s="620"/>
      <c r="AN4" s="620"/>
      <c r="AP4" s="642" t="s">
        <v>145</v>
      </c>
      <c r="AQ4" s="642"/>
      <c r="AR4" s="642"/>
      <c r="AS4" s="642"/>
      <c r="AT4" s="642"/>
      <c r="AU4" s="642"/>
      <c r="AV4" s="644" t="s">
        <v>165</v>
      </c>
      <c r="AW4" s="644"/>
      <c r="AX4" s="644"/>
      <c r="AY4" s="644"/>
      <c r="AZ4" s="644"/>
      <c r="BA4" s="637" t="s">
        <v>143</v>
      </c>
      <c r="BB4" s="619"/>
      <c r="BC4" s="619"/>
      <c r="BD4" s="643" t="s">
        <v>144</v>
      </c>
      <c r="BE4" s="620"/>
      <c r="BF4" s="620"/>
      <c r="BH4" s="642" t="s">
        <v>145</v>
      </c>
      <c r="BI4" s="642"/>
      <c r="BJ4" s="642"/>
      <c r="BK4" s="642"/>
      <c r="BL4" s="642"/>
      <c r="BM4" s="642"/>
      <c r="BN4" s="644" t="s">
        <v>165</v>
      </c>
      <c r="BO4" s="644"/>
      <c r="BP4" s="644"/>
      <c r="BQ4" s="644"/>
      <c r="BR4" s="644"/>
      <c r="BS4" s="637" t="s">
        <v>143</v>
      </c>
      <c r="BT4" s="619"/>
      <c r="BU4" s="619"/>
      <c r="BV4" s="643" t="s">
        <v>144</v>
      </c>
      <c r="BW4" s="620"/>
      <c r="BX4" s="620"/>
      <c r="BZ4" s="642" t="s">
        <v>145</v>
      </c>
      <c r="CA4" s="642"/>
      <c r="CB4" s="642"/>
      <c r="CC4" s="642"/>
      <c r="CD4" s="642"/>
      <c r="CE4" s="642"/>
      <c r="CF4" s="644" t="s">
        <v>165</v>
      </c>
      <c r="CG4" s="644"/>
      <c r="CH4" s="644"/>
      <c r="CI4" s="644"/>
      <c r="CJ4" s="644"/>
      <c r="CK4" s="637" t="s">
        <v>143</v>
      </c>
      <c r="CL4" s="619"/>
      <c r="CM4" s="619"/>
      <c r="CN4" s="643" t="s">
        <v>144</v>
      </c>
      <c r="CO4" s="620"/>
      <c r="CP4" s="620"/>
      <c r="CR4" s="642" t="s">
        <v>145</v>
      </c>
      <c r="CS4" s="642"/>
      <c r="CT4" s="642"/>
      <c r="CU4" s="642"/>
      <c r="CV4" s="642"/>
      <c r="CW4" s="642"/>
      <c r="CX4" s="644" t="s">
        <v>165</v>
      </c>
      <c r="CY4" s="644"/>
      <c r="CZ4" s="644"/>
      <c r="DA4" s="644"/>
      <c r="DB4" s="644"/>
      <c r="DC4" s="637" t="s">
        <v>143</v>
      </c>
      <c r="DD4" s="619"/>
      <c r="DE4" s="619"/>
      <c r="DF4" s="643" t="s">
        <v>144</v>
      </c>
      <c r="DG4" s="620"/>
      <c r="DH4" s="620"/>
      <c r="DJ4" s="642" t="s">
        <v>145</v>
      </c>
      <c r="DK4" s="642"/>
      <c r="DL4" s="642"/>
      <c r="DM4" s="642"/>
      <c r="DN4" s="642"/>
      <c r="DO4" s="642"/>
      <c r="DP4" s="644" t="s">
        <v>165</v>
      </c>
      <c r="DQ4" s="644"/>
      <c r="DR4" s="644"/>
      <c r="DS4" s="644"/>
      <c r="DT4" s="644"/>
      <c r="DU4" s="637" t="s">
        <v>143</v>
      </c>
      <c r="DV4" s="619"/>
      <c r="DW4" s="619"/>
      <c r="DX4" s="643" t="s">
        <v>144</v>
      </c>
      <c r="DY4" s="620"/>
      <c r="DZ4" s="620"/>
      <c r="EB4" s="642" t="s">
        <v>145</v>
      </c>
      <c r="EC4" s="642"/>
      <c r="ED4" s="642"/>
      <c r="EE4" s="642"/>
      <c r="EF4" s="642"/>
      <c r="EG4" s="642"/>
      <c r="EH4" s="644" t="s">
        <v>165</v>
      </c>
      <c r="EI4" s="644"/>
      <c r="EJ4" s="644"/>
      <c r="EK4" s="644"/>
      <c r="EL4" s="644"/>
      <c r="EM4" s="637" t="s">
        <v>143</v>
      </c>
      <c r="EN4" s="619"/>
      <c r="EO4" s="619"/>
      <c r="EP4" s="643" t="s">
        <v>144</v>
      </c>
      <c r="EQ4" s="620"/>
      <c r="ER4" s="620"/>
      <c r="ET4" s="642" t="s">
        <v>145</v>
      </c>
      <c r="EU4" s="642"/>
      <c r="EV4" s="642"/>
      <c r="EW4" s="642"/>
      <c r="EX4" s="642"/>
      <c r="EY4" s="642"/>
      <c r="EZ4" s="644" t="s">
        <v>165</v>
      </c>
      <c r="FA4" s="644"/>
      <c r="FB4" s="644"/>
      <c r="FC4" s="644"/>
      <c r="FD4" s="644"/>
      <c r="FE4" s="637" t="s">
        <v>143</v>
      </c>
      <c r="FF4" s="619"/>
      <c r="FG4" s="619"/>
      <c r="FH4" s="643" t="s">
        <v>144</v>
      </c>
      <c r="FI4" s="620"/>
      <c r="FJ4" s="620"/>
      <c r="FL4" s="642" t="s">
        <v>145</v>
      </c>
      <c r="FM4" s="642"/>
      <c r="FN4" s="642"/>
      <c r="FO4" s="642"/>
      <c r="FP4" s="642"/>
      <c r="FQ4" s="642"/>
      <c r="FR4" s="644" t="s">
        <v>165</v>
      </c>
      <c r="FS4" s="644"/>
      <c r="FT4" s="644"/>
      <c r="FU4" s="644"/>
      <c r="FV4" s="644"/>
      <c r="FW4" s="637" t="s">
        <v>143</v>
      </c>
      <c r="FX4" s="619"/>
      <c r="FY4" s="619"/>
      <c r="FZ4" s="643" t="s">
        <v>144</v>
      </c>
      <c r="GA4" s="620"/>
      <c r="GB4" s="620"/>
    </row>
    <row r="5" spans="1:184" ht="48">
      <c r="A5" s="28" t="s">
        <v>8</v>
      </c>
      <c r="B5" s="28" t="s">
        <v>167</v>
      </c>
      <c r="C5" s="286" t="s">
        <v>230</v>
      </c>
      <c r="F5" s="223" t="s">
        <v>8</v>
      </c>
      <c r="G5" s="223" t="s">
        <v>93</v>
      </c>
      <c r="H5" s="224" t="s">
        <v>313</v>
      </c>
      <c r="I5" s="224" t="s">
        <v>311</v>
      </c>
      <c r="J5" s="224" t="s">
        <v>137</v>
      </c>
      <c r="K5" s="225" t="s">
        <v>112</v>
      </c>
      <c r="L5" s="223" t="s">
        <v>93</v>
      </c>
      <c r="M5" s="224" t="s">
        <v>314</v>
      </c>
      <c r="N5" s="224" t="s">
        <v>311</v>
      </c>
      <c r="O5" s="224" t="s">
        <v>137</v>
      </c>
      <c r="P5" s="225" t="s">
        <v>112</v>
      </c>
      <c r="Q5" s="223" t="s">
        <v>93</v>
      </c>
      <c r="R5" s="224" t="s">
        <v>137</v>
      </c>
      <c r="S5" s="225" t="s">
        <v>112</v>
      </c>
      <c r="T5" s="223" t="s">
        <v>93</v>
      </c>
      <c r="U5" s="224" t="s">
        <v>137</v>
      </c>
      <c r="V5" s="225" t="s">
        <v>112</v>
      </c>
      <c r="X5" s="223" t="s">
        <v>8</v>
      </c>
      <c r="Y5" s="223" t="s">
        <v>93</v>
      </c>
      <c r="Z5" s="224" t="s">
        <v>313</v>
      </c>
      <c r="AA5" s="224" t="s">
        <v>311</v>
      </c>
      <c r="AB5" s="224" t="s">
        <v>137</v>
      </c>
      <c r="AC5" s="225" t="s">
        <v>112</v>
      </c>
      <c r="AD5" s="223" t="s">
        <v>93</v>
      </c>
      <c r="AE5" s="224" t="s">
        <v>314</v>
      </c>
      <c r="AF5" s="224" t="s">
        <v>311</v>
      </c>
      <c r="AG5" s="224" t="s">
        <v>137</v>
      </c>
      <c r="AH5" s="225" t="s">
        <v>112</v>
      </c>
      <c r="AI5" s="223" t="s">
        <v>93</v>
      </c>
      <c r="AJ5" s="224" t="s">
        <v>137</v>
      </c>
      <c r="AK5" s="225" t="s">
        <v>112</v>
      </c>
      <c r="AL5" s="223" t="s">
        <v>93</v>
      </c>
      <c r="AM5" s="224" t="s">
        <v>137</v>
      </c>
      <c r="AN5" s="225" t="s">
        <v>112</v>
      </c>
      <c r="AP5" s="223" t="s">
        <v>8</v>
      </c>
      <c r="AQ5" s="223" t="s">
        <v>93</v>
      </c>
      <c r="AR5" s="224" t="s">
        <v>313</v>
      </c>
      <c r="AS5" s="224" t="s">
        <v>311</v>
      </c>
      <c r="AT5" s="224" t="s">
        <v>137</v>
      </c>
      <c r="AU5" s="225" t="s">
        <v>112</v>
      </c>
      <c r="AV5" s="223" t="s">
        <v>93</v>
      </c>
      <c r="AW5" s="224" t="s">
        <v>314</v>
      </c>
      <c r="AX5" s="224" t="s">
        <v>311</v>
      </c>
      <c r="AY5" s="224" t="s">
        <v>137</v>
      </c>
      <c r="AZ5" s="225" t="s">
        <v>112</v>
      </c>
      <c r="BA5" s="223" t="s">
        <v>93</v>
      </c>
      <c r="BB5" s="224" t="s">
        <v>137</v>
      </c>
      <c r="BC5" s="225" t="s">
        <v>112</v>
      </c>
      <c r="BD5" s="223" t="s">
        <v>93</v>
      </c>
      <c r="BE5" s="224" t="s">
        <v>137</v>
      </c>
      <c r="BF5" s="225" t="s">
        <v>112</v>
      </c>
      <c r="BH5" s="223" t="s">
        <v>8</v>
      </c>
      <c r="BI5" s="223" t="s">
        <v>93</v>
      </c>
      <c r="BJ5" s="224" t="s">
        <v>313</v>
      </c>
      <c r="BK5" s="224" t="s">
        <v>311</v>
      </c>
      <c r="BL5" s="224" t="s">
        <v>137</v>
      </c>
      <c r="BM5" s="225" t="s">
        <v>112</v>
      </c>
      <c r="BN5" s="223" t="s">
        <v>93</v>
      </c>
      <c r="BO5" s="224" t="s">
        <v>314</v>
      </c>
      <c r="BP5" s="224" t="s">
        <v>311</v>
      </c>
      <c r="BQ5" s="224" t="s">
        <v>137</v>
      </c>
      <c r="BR5" s="225" t="s">
        <v>112</v>
      </c>
      <c r="BS5" s="223" t="s">
        <v>93</v>
      </c>
      <c r="BT5" s="224" t="s">
        <v>137</v>
      </c>
      <c r="BU5" s="225" t="s">
        <v>112</v>
      </c>
      <c r="BV5" s="223" t="s">
        <v>93</v>
      </c>
      <c r="BW5" s="224" t="s">
        <v>137</v>
      </c>
      <c r="BX5" s="225" t="s">
        <v>112</v>
      </c>
      <c r="BZ5" s="223" t="s">
        <v>8</v>
      </c>
      <c r="CA5" s="223" t="s">
        <v>93</v>
      </c>
      <c r="CB5" s="224" t="s">
        <v>313</v>
      </c>
      <c r="CC5" s="224" t="s">
        <v>311</v>
      </c>
      <c r="CD5" s="224" t="s">
        <v>137</v>
      </c>
      <c r="CE5" s="225" t="s">
        <v>112</v>
      </c>
      <c r="CF5" s="223" t="s">
        <v>93</v>
      </c>
      <c r="CG5" s="224" t="s">
        <v>314</v>
      </c>
      <c r="CH5" s="224" t="s">
        <v>311</v>
      </c>
      <c r="CI5" s="224" t="s">
        <v>137</v>
      </c>
      <c r="CJ5" s="225" t="s">
        <v>112</v>
      </c>
      <c r="CK5" s="223" t="s">
        <v>93</v>
      </c>
      <c r="CL5" s="224" t="s">
        <v>137</v>
      </c>
      <c r="CM5" s="225" t="s">
        <v>112</v>
      </c>
      <c r="CN5" s="223" t="s">
        <v>93</v>
      </c>
      <c r="CO5" s="224" t="s">
        <v>137</v>
      </c>
      <c r="CP5" s="225" t="s">
        <v>112</v>
      </c>
      <c r="CR5" s="223" t="s">
        <v>8</v>
      </c>
      <c r="CS5" s="223" t="s">
        <v>93</v>
      </c>
      <c r="CT5" s="224" t="s">
        <v>313</v>
      </c>
      <c r="CU5" s="224" t="s">
        <v>311</v>
      </c>
      <c r="CV5" s="224" t="s">
        <v>137</v>
      </c>
      <c r="CW5" s="225" t="s">
        <v>112</v>
      </c>
      <c r="CX5" s="223" t="s">
        <v>93</v>
      </c>
      <c r="CY5" s="224" t="s">
        <v>314</v>
      </c>
      <c r="CZ5" s="224" t="s">
        <v>311</v>
      </c>
      <c r="DA5" s="224" t="s">
        <v>137</v>
      </c>
      <c r="DB5" s="225" t="s">
        <v>112</v>
      </c>
      <c r="DC5" s="223" t="s">
        <v>93</v>
      </c>
      <c r="DD5" s="224" t="s">
        <v>137</v>
      </c>
      <c r="DE5" s="225" t="s">
        <v>112</v>
      </c>
      <c r="DF5" s="223" t="s">
        <v>93</v>
      </c>
      <c r="DG5" s="224" t="s">
        <v>137</v>
      </c>
      <c r="DH5" s="225" t="s">
        <v>112</v>
      </c>
      <c r="DJ5" s="223" t="s">
        <v>8</v>
      </c>
      <c r="DK5" s="223" t="s">
        <v>93</v>
      </c>
      <c r="DL5" s="224" t="s">
        <v>313</v>
      </c>
      <c r="DM5" s="224" t="s">
        <v>311</v>
      </c>
      <c r="DN5" s="224" t="s">
        <v>137</v>
      </c>
      <c r="DO5" s="225" t="s">
        <v>112</v>
      </c>
      <c r="DP5" s="223" t="s">
        <v>93</v>
      </c>
      <c r="DQ5" s="224" t="s">
        <v>314</v>
      </c>
      <c r="DR5" s="224" t="s">
        <v>311</v>
      </c>
      <c r="DS5" s="224" t="s">
        <v>137</v>
      </c>
      <c r="DT5" s="225" t="s">
        <v>112</v>
      </c>
      <c r="DU5" s="223" t="s">
        <v>93</v>
      </c>
      <c r="DV5" s="224" t="s">
        <v>137</v>
      </c>
      <c r="DW5" s="225" t="s">
        <v>112</v>
      </c>
      <c r="DX5" s="223" t="s">
        <v>93</v>
      </c>
      <c r="DY5" s="224" t="s">
        <v>137</v>
      </c>
      <c r="DZ5" s="225" t="s">
        <v>112</v>
      </c>
      <c r="EB5" s="223" t="s">
        <v>8</v>
      </c>
      <c r="EC5" s="223" t="s">
        <v>93</v>
      </c>
      <c r="ED5" s="224" t="s">
        <v>313</v>
      </c>
      <c r="EE5" s="224" t="s">
        <v>311</v>
      </c>
      <c r="EF5" s="224" t="s">
        <v>137</v>
      </c>
      <c r="EG5" s="225" t="s">
        <v>112</v>
      </c>
      <c r="EH5" s="223" t="s">
        <v>93</v>
      </c>
      <c r="EI5" s="224" t="s">
        <v>314</v>
      </c>
      <c r="EJ5" s="224" t="s">
        <v>311</v>
      </c>
      <c r="EK5" s="224" t="s">
        <v>137</v>
      </c>
      <c r="EL5" s="225" t="s">
        <v>112</v>
      </c>
      <c r="EM5" s="223" t="s">
        <v>93</v>
      </c>
      <c r="EN5" s="224" t="s">
        <v>137</v>
      </c>
      <c r="EO5" s="225" t="s">
        <v>112</v>
      </c>
      <c r="EP5" s="223" t="s">
        <v>93</v>
      </c>
      <c r="EQ5" s="224" t="s">
        <v>137</v>
      </c>
      <c r="ER5" s="225" t="s">
        <v>112</v>
      </c>
      <c r="ET5" s="223" t="s">
        <v>8</v>
      </c>
      <c r="EU5" s="223" t="s">
        <v>93</v>
      </c>
      <c r="EV5" s="224" t="s">
        <v>313</v>
      </c>
      <c r="EW5" s="224" t="s">
        <v>311</v>
      </c>
      <c r="EX5" s="224" t="s">
        <v>137</v>
      </c>
      <c r="EY5" s="225" t="s">
        <v>112</v>
      </c>
      <c r="EZ5" s="223" t="s">
        <v>93</v>
      </c>
      <c r="FA5" s="224" t="s">
        <v>314</v>
      </c>
      <c r="FB5" s="224" t="s">
        <v>311</v>
      </c>
      <c r="FC5" s="224" t="s">
        <v>137</v>
      </c>
      <c r="FD5" s="225" t="s">
        <v>112</v>
      </c>
      <c r="FE5" s="223" t="s">
        <v>93</v>
      </c>
      <c r="FF5" s="224" t="s">
        <v>137</v>
      </c>
      <c r="FG5" s="225" t="s">
        <v>112</v>
      </c>
      <c r="FH5" s="223" t="s">
        <v>93</v>
      </c>
      <c r="FI5" s="224" t="s">
        <v>137</v>
      </c>
      <c r="FJ5" s="225" t="s">
        <v>112</v>
      </c>
      <c r="FL5" s="223" t="s">
        <v>8</v>
      </c>
      <c r="FM5" s="223" t="s">
        <v>93</v>
      </c>
      <c r="FN5" s="224" t="s">
        <v>313</v>
      </c>
      <c r="FO5" s="224" t="s">
        <v>311</v>
      </c>
      <c r="FP5" s="224" t="s">
        <v>137</v>
      </c>
      <c r="FQ5" s="225" t="s">
        <v>112</v>
      </c>
      <c r="FR5" s="223" t="s">
        <v>93</v>
      </c>
      <c r="FS5" s="224" t="s">
        <v>314</v>
      </c>
      <c r="FT5" s="224" t="s">
        <v>311</v>
      </c>
      <c r="FU5" s="224" t="s">
        <v>137</v>
      </c>
      <c r="FV5" s="225" t="s">
        <v>112</v>
      </c>
      <c r="FW5" s="223" t="s">
        <v>93</v>
      </c>
      <c r="FX5" s="224" t="s">
        <v>137</v>
      </c>
      <c r="FY5" s="225" t="s">
        <v>112</v>
      </c>
      <c r="FZ5" s="223" t="s">
        <v>93</v>
      </c>
      <c r="GA5" s="224" t="s">
        <v>137</v>
      </c>
      <c r="GB5" s="225" t="s">
        <v>112</v>
      </c>
    </row>
    <row r="6" spans="1:184">
      <c r="A6" s="28">
        <v>1</v>
      </c>
      <c r="B6" s="280" t="s">
        <v>637</v>
      </c>
      <c r="C6" s="287">
        <v>2</v>
      </c>
      <c r="E6" s="25">
        <v>5</v>
      </c>
      <c r="F6" s="227">
        <v>1</v>
      </c>
      <c r="G6" s="260" t="s">
        <v>197</v>
      </c>
      <c r="H6" s="262"/>
      <c r="I6" s="262"/>
      <c r="J6" s="261">
        <v>1</v>
      </c>
      <c r="K6" s="262" t="s">
        <v>585</v>
      </c>
      <c r="L6" s="263" t="s">
        <v>210</v>
      </c>
      <c r="M6" s="264"/>
      <c r="N6" s="264"/>
      <c r="O6" s="263">
        <v>31</v>
      </c>
      <c r="P6" s="264" t="s">
        <v>568</v>
      </c>
      <c r="Q6" s="260" t="s">
        <v>204</v>
      </c>
      <c r="R6" s="261">
        <v>12</v>
      </c>
      <c r="S6" s="262" t="s">
        <v>330</v>
      </c>
      <c r="T6" s="263" t="s">
        <v>215</v>
      </c>
      <c r="U6" s="263">
        <v>41</v>
      </c>
      <c r="V6" s="264" t="s">
        <v>330</v>
      </c>
      <c r="X6" s="227">
        <v>1</v>
      </c>
      <c r="Y6" s="260"/>
      <c r="Z6" s="262"/>
      <c r="AA6" s="262"/>
      <c r="AB6" s="261"/>
      <c r="AC6" s="262"/>
      <c r="AD6" s="263"/>
      <c r="AE6" s="264"/>
      <c r="AF6" s="264"/>
      <c r="AG6" s="263"/>
      <c r="AH6" s="264"/>
      <c r="AI6" s="260"/>
      <c r="AJ6" s="261"/>
      <c r="AK6" s="262"/>
      <c r="AL6" s="263"/>
      <c r="AM6" s="263"/>
      <c r="AN6" s="264"/>
      <c r="AP6" s="227">
        <v>1</v>
      </c>
      <c r="AQ6" s="260"/>
      <c r="AR6" s="262"/>
      <c r="AS6" s="262"/>
      <c r="AT6" s="425"/>
      <c r="AU6" s="356"/>
      <c r="AV6" s="263"/>
      <c r="AW6" s="264"/>
      <c r="AX6" s="264"/>
      <c r="AY6" s="263"/>
      <c r="AZ6" s="264"/>
      <c r="BA6" s="260"/>
      <c r="BB6" s="261"/>
      <c r="BC6" s="262"/>
      <c r="BD6" s="263"/>
      <c r="BE6" s="263"/>
      <c r="BF6" s="264"/>
      <c r="BH6" s="227">
        <v>1</v>
      </c>
      <c r="BI6" s="260"/>
      <c r="BJ6" s="262"/>
      <c r="BK6" s="262"/>
      <c r="BL6" s="261"/>
      <c r="BM6" s="262"/>
      <c r="BN6" s="263"/>
      <c r="BO6" s="264"/>
      <c r="BP6" s="264"/>
      <c r="BQ6" s="263"/>
      <c r="BR6" s="264"/>
      <c r="BS6" s="260"/>
      <c r="BT6" s="261"/>
      <c r="BU6" s="262"/>
      <c r="BV6" s="263"/>
      <c r="BW6" s="263"/>
      <c r="BX6" s="264"/>
      <c r="BZ6" s="227">
        <v>1</v>
      </c>
      <c r="CA6" s="260"/>
      <c r="CB6" s="262"/>
      <c r="CC6" s="262"/>
      <c r="CD6" s="261"/>
      <c r="CE6" s="262"/>
      <c r="CF6" s="263"/>
      <c r="CG6" s="264"/>
      <c r="CH6" s="264"/>
      <c r="CI6" s="263"/>
      <c r="CJ6" s="264"/>
      <c r="CK6" s="260"/>
      <c r="CL6" s="261"/>
      <c r="CM6" s="262"/>
      <c r="CN6" s="263"/>
      <c r="CO6" s="263"/>
      <c r="CP6" s="264"/>
      <c r="CR6" s="227">
        <v>1</v>
      </c>
      <c r="CS6" s="260"/>
      <c r="CT6" s="262"/>
      <c r="CU6" s="262"/>
      <c r="CV6" s="261"/>
      <c r="CW6" s="262"/>
      <c r="CX6" s="263"/>
      <c r="CY6" s="264"/>
      <c r="CZ6" s="264"/>
      <c r="DA6" s="263"/>
      <c r="DB6" s="264"/>
      <c r="DC6" s="260"/>
      <c r="DD6" s="261"/>
      <c r="DE6" s="262"/>
      <c r="DF6" s="263"/>
      <c r="DG6" s="263"/>
      <c r="DH6" s="264"/>
      <c r="DJ6" s="227">
        <v>1</v>
      </c>
      <c r="DK6" s="260"/>
      <c r="DL6" s="262"/>
      <c r="DM6" s="262"/>
      <c r="DN6" s="261"/>
      <c r="DO6" s="262"/>
      <c r="DP6" s="263"/>
      <c r="DQ6" s="264"/>
      <c r="DR6" s="264"/>
      <c r="DS6" s="263"/>
      <c r="DT6" s="264"/>
      <c r="DU6" s="260"/>
      <c r="DV6" s="261"/>
      <c r="DW6" s="262"/>
      <c r="DX6" s="263"/>
      <c r="DY6" s="263"/>
      <c r="DZ6" s="264"/>
      <c r="EB6" s="227">
        <v>1</v>
      </c>
      <c r="EC6" s="260"/>
      <c r="ED6" s="262"/>
      <c r="EE6" s="262"/>
      <c r="EF6" s="261"/>
      <c r="EG6" s="262"/>
      <c r="EH6" s="263"/>
      <c r="EI6" s="264"/>
      <c r="EJ6" s="264"/>
      <c r="EK6" s="263"/>
      <c r="EL6" s="264"/>
      <c r="EM6" s="260"/>
      <c r="EN6" s="261"/>
      <c r="EO6" s="262"/>
      <c r="EP6" s="263"/>
      <c r="EQ6" s="263"/>
      <c r="ER6" s="264"/>
      <c r="ET6" s="227">
        <v>1</v>
      </c>
      <c r="EU6" s="260"/>
      <c r="EV6" s="262"/>
      <c r="EW6" s="262"/>
      <c r="EX6" s="261"/>
      <c r="EY6" s="262"/>
      <c r="EZ6" s="263"/>
      <c r="FA6" s="264"/>
      <c r="FB6" s="264"/>
      <c r="FC6" s="263"/>
      <c r="FD6" s="264"/>
      <c r="FE6" s="260"/>
      <c r="FF6" s="261"/>
      <c r="FG6" s="262"/>
      <c r="FH6" s="263"/>
      <c r="FI6" s="263"/>
      <c r="FJ6" s="264"/>
      <c r="FL6" s="227">
        <v>1</v>
      </c>
      <c r="FM6" s="260"/>
      <c r="FN6" s="262"/>
      <c r="FO6" s="262"/>
      <c r="FP6" s="261"/>
      <c r="FQ6" s="262"/>
      <c r="FR6" s="263"/>
      <c r="FS6" s="264"/>
      <c r="FT6" s="264"/>
      <c r="FU6" s="263"/>
      <c r="FV6" s="264"/>
      <c r="FW6" s="260"/>
      <c r="FX6" s="261"/>
      <c r="FY6" s="262"/>
      <c r="FZ6" s="263"/>
      <c r="GA6" s="263"/>
      <c r="GB6" s="264"/>
    </row>
    <row r="7" spans="1:184">
      <c r="A7" s="28">
        <v>2</v>
      </c>
      <c r="B7" s="280"/>
      <c r="C7" s="287"/>
      <c r="E7" s="25">
        <v>6</v>
      </c>
      <c r="F7" s="227">
        <v>2</v>
      </c>
      <c r="G7" s="260" t="s">
        <v>198</v>
      </c>
      <c r="H7" s="262"/>
      <c r="I7" s="262"/>
      <c r="J7" s="261">
        <v>2</v>
      </c>
      <c r="K7" s="262" t="s">
        <v>129</v>
      </c>
      <c r="L7" s="263" t="s">
        <v>211</v>
      </c>
      <c r="M7" s="264"/>
      <c r="N7" s="264"/>
      <c r="O7" s="263">
        <v>32</v>
      </c>
      <c r="P7" s="264" t="s">
        <v>568</v>
      </c>
      <c r="Q7" s="260" t="s">
        <v>205</v>
      </c>
      <c r="R7" s="261">
        <v>13</v>
      </c>
      <c r="S7" s="262" t="s">
        <v>187</v>
      </c>
      <c r="T7" s="263" t="s">
        <v>216</v>
      </c>
      <c r="U7" s="263">
        <v>42</v>
      </c>
      <c r="V7" s="264" t="s">
        <v>330</v>
      </c>
      <c r="X7" s="227">
        <v>2</v>
      </c>
      <c r="Y7" s="260"/>
      <c r="Z7" s="262"/>
      <c r="AA7" s="262"/>
      <c r="AB7" s="261"/>
      <c r="AC7" s="262"/>
      <c r="AD7" s="263"/>
      <c r="AE7" s="264"/>
      <c r="AF7" s="264"/>
      <c r="AG7" s="263"/>
      <c r="AH7" s="264"/>
      <c r="AI7" s="260"/>
      <c r="AJ7" s="261"/>
      <c r="AK7" s="262"/>
      <c r="AL7" s="263"/>
      <c r="AM7" s="263"/>
      <c r="AN7" s="264"/>
      <c r="AP7" s="227">
        <v>2</v>
      </c>
      <c r="AQ7" s="260"/>
      <c r="AR7" s="262"/>
      <c r="AS7" s="262"/>
      <c r="AT7" s="426"/>
      <c r="AU7" s="427"/>
      <c r="AV7" s="263"/>
      <c r="AW7" s="264"/>
      <c r="AX7" s="264"/>
      <c r="AY7" s="263"/>
      <c r="AZ7" s="264"/>
      <c r="BA7" s="260"/>
      <c r="BB7" s="261"/>
      <c r="BC7" s="262"/>
      <c r="BD7" s="263"/>
      <c r="BE7" s="263"/>
      <c r="BF7" s="264"/>
      <c r="BH7" s="227">
        <v>2</v>
      </c>
      <c r="BI7" s="260"/>
      <c r="BJ7" s="262"/>
      <c r="BK7" s="262"/>
      <c r="BL7" s="261"/>
      <c r="BM7" s="262"/>
      <c r="BN7" s="263"/>
      <c r="BO7" s="264"/>
      <c r="BP7" s="264"/>
      <c r="BQ7" s="263"/>
      <c r="BR7" s="264"/>
      <c r="BS7" s="260"/>
      <c r="BT7" s="261"/>
      <c r="BU7" s="262"/>
      <c r="BV7" s="263"/>
      <c r="BW7" s="263"/>
      <c r="BX7" s="264"/>
      <c r="BZ7" s="227">
        <v>2</v>
      </c>
      <c r="CA7" s="260"/>
      <c r="CB7" s="262"/>
      <c r="CC7" s="262"/>
      <c r="CD7" s="261"/>
      <c r="CE7" s="262"/>
      <c r="CF7" s="263"/>
      <c r="CG7" s="264"/>
      <c r="CH7" s="264"/>
      <c r="CI7" s="263"/>
      <c r="CJ7" s="264"/>
      <c r="CK7" s="260"/>
      <c r="CL7" s="261"/>
      <c r="CM7" s="262"/>
      <c r="CN7" s="263"/>
      <c r="CO7" s="263"/>
      <c r="CP7" s="264"/>
      <c r="CR7" s="227">
        <v>2</v>
      </c>
      <c r="CS7" s="260"/>
      <c r="CT7" s="262"/>
      <c r="CU7" s="262"/>
      <c r="CV7" s="261"/>
      <c r="CW7" s="262"/>
      <c r="CX7" s="263"/>
      <c r="CY7" s="264"/>
      <c r="CZ7" s="264"/>
      <c r="DA7" s="263"/>
      <c r="DB7" s="264"/>
      <c r="DC7" s="260"/>
      <c r="DD7" s="261"/>
      <c r="DE7" s="262"/>
      <c r="DF7" s="263"/>
      <c r="DG7" s="263"/>
      <c r="DH7" s="264"/>
      <c r="DJ7" s="227">
        <v>2</v>
      </c>
      <c r="DK7" s="260"/>
      <c r="DL7" s="262"/>
      <c r="DM7" s="262"/>
      <c r="DN7" s="261"/>
      <c r="DO7" s="262"/>
      <c r="DP7" s="263"/>
      <c r="DQ7" s="264"/>
      <c r="DR7" s="264"/>
      <c r="DS7" s="263"/>
      <c r="DT7" s="264"/>
      <c r="DU7" s="260"/>
      <c r="DV7" s="261"/>
      <c r="DW7" s="262"/>
      <c r="DX7" s="263"/>
      <c r="DY7" s="263"/>
      <c r="DZ7" s="264"/>
      <c r="EB7" s="227">
        <v>2</v>
      </c>
      <c r="EC7" s="260"/>
      <c r="ED7" s="262"/>
      <c r="EE7" s="262"/>
      <c r="EF7" s="261"/>
      <c r="EG7" s="262"/>
      <c r="EH7" s="263"/>
      <c r="EI7" s="264"/>
      <c r="EJ7" s="264"/>
      <c r="EK7" s="263"/>
      <c r="EL7" s="264"/>
      <c r="EM7" s="260"/>
      <c r="EN7" s="261"/>
      <c r="EO7" s="262"/>
      <c r="EP7" s="263"/>
      <c r="EQ7" s="263"/>
      <c r="ER7" s="264"/>
      <c r="ET7" s="227">
        <v>2</v>
      </c>
      <c r="EU7" s="260"/>
      <c r="EV7" s="262"/>
      <c r="EW7" s="262"/>
      <c r="EX7" s="261"/>
      <c r="EY7" s="262"/>
      <c r="EZ7" s="263"/>
      <c r="FA7" s="264"/>
      <c r="FB7" s="264"/>
      <c r="FC7" s="263"/>
      <c r="FD7" s="264"/>
      <c r="FE7" s="260"/>
      <c r="FF7" s="261"/>
      <c r="FG7" s="262"/>
      <c r="FH7" s="263"/>
      <c r="FI7" s="263"/>
      <c r="FJ7" s="264"/>
      <c r="FL7" s="227">
        <v>2</v>
      </c>
      <c r="FM7" s="260"/>
      <c r="FN7" s="262"/>
      <c r="FO7" s="262"/>
      <c r="FP7" s="261"/>
      <c r="FQ7" s="262"/>
      <c r="FR7" s="263"/>
      <c r="FS7" s="264"/>
      <c r="FT7" s="264"/>
      <c r="FU7" s="263"/>
      <c r="FV7" s="264"/>
      <c r="FW7" s="260"/>
      <c r="FX7" s="261"/>
      <c r="FY7" s="262"/>
      <c r="FZ7" s="263"/>
      <c r="GA7" s="263"/>
      <c r="GB7" s="264"/>
    </row>
    <row r="8" spans="1:184">
      <c r="A8" s="28">
        <v>3</v>
      </c>
      <c r="B8" s="280"/>
      <c r="C8" s="287"/>
      <c r="E8" s="25">
        <v>7</v>
      </c>
      <c r="F8" s="227">
        <v>3</v>
      </c>
      <c r="G8" s="260" t="s">
        <v>199</v>
      </c>
      <c r="H8" s="262"/>
      <c r="I8" s="262"/>
      <c r="J8" s="261">
        <v>3</v>
      </c>
      <c r="K8" s="262" t="s">
        <v>570</v>
      </c>
      <c r="L8" s="263" t="s">
        <v>212</v>
      </c>
      <c r="M8" s="264"/>
      <c r="N8" s="264"/>
      <c r="O8" s="263">
        <v>33</v>
      </c>
      <c r="P8" s="264" t="s">
        <v>578</v>
      </c>
      <c r="Q8" s="260"/>
      <c r="R8" s="261"/>
      <c r="S8" s="262"/>
      <c r="T8" s="263"/>
      <c r="U8" s="263"/>
      <c r="V8" s="264"/>
      <c r="X8" s="227">
        <v>3</v>
      </c>
      <c r="Y8" s="260"/>
      <c r="Z8" s="262"/>
      <c r="AA8" s="262"/>
      <c r="AB8" s="261"/>
      <c r="AC8" s="262"/>
      <c r="AD8" s="263"/>
      <c r="AE8" s="264"/>
      <c r="AF8" s="264"/>
      <c r="AG8" s="263"/>
      <c r="AH8" s="264"/>
      <c r="AI8" s="260"/>
      <c r="AJ8" s="261"/>
      <c r="AK8" s="262"/>
      <c r="AL8" s="263"/>
      <c r="AM8" s="263"/>
      <c r="AN8" s="264"/>
      <c r="AP8" s="227">
        <v>3</v>
      </c>
      <c r="AQ8" s="260"/>
      <c r="AR8" s="262"/>
      <c r="AS8" s="262"/>
      <c r="AT8" s="426"/>
      <c r="AU8" s="427"/>
      <c r="AV8" s="263"/>
      <c r="AW8" s="264"/>
      <c r="AX8" s="264"/>
      <c r="AY8" s="263"/>
      <c r="AZ8" s="264"/>
      <c r="BA8" s="260"/>
      <c r="BB8" s="261"/>
      <c r="BC8" s="262"/>
      <c r="BD8" s="263"/>
      <c r="BE8" s="263"/>
      <c r="BF8" s="264"/>
      <c r="BH8" s="227">
        <v>3</v>
      </c>
      <c r="BI8" s="260"/>
      <c r="BJ8" s="262"/>
      <c r="BK8" s="262"/>
      <c r="BL8" s="261"/>
      <c r="BM8" s="262"/>
      <c r="BN8" s="263"/>
      <c r="BO8" s="264"/>
      <c r="BP8" s="264"/>
      <c r="BQ8" s="263"/>
      <c r="BR8" s="264"/>
      <c r="BS8" s="260"/>
      <c r="BT8" s="261"/>
      <c r="BU8" s="262"/>
      <c r="BV8" s="263"/>
      <c r="BW8" s="263"/>
      <c r="BX8" s="264"/>
      <c r="BZ8" s="227">
        <v>3</v>
      </c>
      <c r="CA8" s="260"/>
      <c r="CB8" s="262"/>
      <c r="CC8" s="262"/>
      <c r="CD8" s="261"/>
      <c r="CE8" s="262"/>
      <c r="CF8" s="263"/>
      <c r="CG8" s="264"/>
      <c r="CH8" s="264"/>
      <c r="CI8" s="263"/>
      <c r="CJ8" s="264"/>
      <c r="CK8" s="260"/>
      <c r="CL8" s="261"/>
      <c r="CM8" s="262"/>
      <c r="CN8" s="263"/>
      <c r="CO8" s="263"/>
      <c r="CP8" s="264"/>
      <c r="CR8" s="227">
        <v>3</v>
      </c>
      <c r="CS8" s="260"/>
      <c r="CT8" s="262"/>
      <c r="CU8" s="262"/>
      <c r="CV8" s="261"/>
      <c r="CW8" s="262"/>
      <c r="CX8" s="263"/>
      <c r="CY8" s="264"/>
      <c r="CZ8" s="264"/>
      <c r="DA8" s="263"/>
      <c r="DB8" s="264"/>
      <c r="DC8" s="260"/>
      <c r="DD8" s="261"/>
      <c r="DE8" s="262"/>
      <c r="DF8" s="263"/>
      <c r="DG8" s="263"/>
      <c r="DH8" s="264"/>
      <c r="DJ8" s="227">
        <v>3</v>
      </c>
      <c r="DK8" s="260"/>
      <c r="DL8" s="262"/>
      <c r="DM8" s="262"/>
      <c r="DN8" s="261"/>
      <c r="DO8" s="262"/>
      <c r="DP8" s="263"/>
      <c r="DQ8" s="264"/>
      <c r="DR8" s="264"/>
      <c r="DS8" s="263"/>
      <c r="DT8" s="264"/>
      <c r="DU8" s="260"/>
      <c r="DV8" s="261"/>
      <c r="DW8" s="262"/>
      <c r="DX8" s="263"/>
      <c r="DY8" s="263"/>
      <c r="DZ8" s="264"/>
      <c r="EB8" s="227">
        <v>3</v>
      </c>
      <c r="EC8" s="260"/>
      <c r="ED8" s="262"/>
      <c r="EE8" s="262"/>
      <c r="EF8" s="261"/>
      <c r="EG8" s="262"/>
      <c r="EH8" s="263"/>
      <c r="EI8" s="264"/>
      <c r="EJ8" s="264"/>
      <c r="EK8" s="263"/>
      <c r="EL8" s="264"/>
      <c r="EM8" s="260"/>
      <c r="EN8" s="261"/>
      <c r="EO8" s="262"/>
      <c r="EP8" s="263"/>
      <c r="EQ8" s="263"/>
      <c r="ER8" s="264"/>
      <c r="ET8" s="227">
        <v>3</v>
      </c>
      <c r="EU8" s="260"/>
      <c r="EV8" s="262"/>
      <c r="EW8" s="262"/>
      <c r="EX8" s="261"/>
      <c r="EY8" s="262"/>
      <c r="EZ8" s="263"/>
      <c r="FA8" s="264"/>
      <c r="FB8" s="264"/>
      <c r="FC8" s="263"/>
      <c r="FD8" s="264"/>
      <c r="FE8" s="260"/>
      <c r="FF8" s="261"/>
      <c r="FG8" s="262"/>
      <c r="FH8" s="263"/>
      <c r="FI8" s="263"/>
      <c r="FJ8" s="264"/>
      <c r="FL8" s="227">
        <v>3</v>
      </c>
      <c r="FM8" s="260"/>
      <c r="FN8" s="262"/>
      <c r="FO8" s="262"/>
      <c r="FP8" s="261"/>
      <c r="FQ8" s="262"/>
      <c r="FR8" s="263"/>
      <c r="FS8" s="264"/>
      <c r="FT8" s="264"/>
      <c r="FU8" s="263"/>
      <c r="FV8" s="264"/>
      <c r="FW8" s="260"/>
      <c r="FX8" s="261"/>
      <c r="FY8" s="262"/>
      <c r="FZ8" s="263"/>
      <c r="GA8" s="263"/>
      <c r="GB8" s="264"/>
    </row>
    <row r="9" spans="1:184">
      <c r="A9" s="28">
        <v>4</v>
      </c>
      <c r="B9" s="280"/>
      <c r="C9" s="287"/>
      <c r="E9" s="25">
        <v>8</v>
      </c>
      <c r="F9" s="227">
        <v>4</v>
      </c>
      <c r="G9" s="260" t="s">
        <v>200</v>
      </c>
      <c r="H9" s="262"/>
      <c r="I9" s="262"/>
      <c r="J9" s="261">
        <v>4</v>
      </c>
      <c r="K9" s="262" t="s">
        <v>568</v>
      </c>
      <c r="L9" s="263" t="s">
        <v>213</v>
      </c>
      <c r="M9" s="264"/>
      <c r="N9" s="264"/>
      <c r="O9" s="263">
        <v>34</v>
      </c>
      <c r="P9" s="264" t="s">
        <v>579</v>
      </c>
      <c r="Q9" s="260"/>
      <c r="R9" s="261"/>
      <c r="S9" s="262"/>
      <c r="T9" s="263"/>
      <c r="U9" s="265"/>
      <c r="V9" s="264"/>
      <c r="X9" s="227">
        <v>4</v>
      </c>
      <c r="Y9" s="260"/>
      <c r="Z9" s="262"/>
      <c r="AA9" s="262"/>
      <c r="AB9" s="261"/>
      <c r="AC9" s="262"/>
      <c r="AD9" s="263"/>
      <c r="AE9" s="264"/>
      <c r="AF9" s="264"/>
      <c r="AG9" s="263"/>
      <c r="AH9" s="264"/>
      <c r="AI9" s="260"/>
      <c r="AJ9" s="261"/>
      <c r="AK9" s="262"/>
      <c r="AL9" s="263"/>
      <c r="AM9" s="265"/>
      <c r="AN9" s="264"/>
      <c r="AP9" s="227">
        <v>4</v>
      </c>
      <c r="AQ9" s="260"/>
      <c r="AR9" s="262"/>
      <c r="AS9" s="262"/>
      <c r="AT9" s="426"/>
      <c r="AU9" s="427"/>
      <c r="AV9" s="263"/>
      <c r="AW9" s="264"/>
      <c r="AX9" s="264"/>
      <c r="AY9" s="263"/>
      <c r="AZ9" s="264"/>
      <c r="BA9" s="260"/>
      <c r="BB9" s="261"/>
      <c r="BC9" s="262"/>
      <c r="BD9" s="263"/>
      <c r="BE9" s="265"/>
      <c r="BF9" s="264"/>
      <c r="BH9" s="227">
        <v>4</v>
      </c>
      <c r="BI9" s="260"/>
      <c r="BJ9" s="262"/>
      <c r="BK9" s="262"/>
      <c r="BL9" s="261"/>
      <c r="BM9" s="262"/>
      <c r="BN9" s="263"/>
      <c r="BO9" s="264"/>
      <c r="BP9" s="264"/>
      <c r="BQ9" s="263"/>
      <c r="BR9" s="264"/>
      <c r="BS9" s="260"/>
      <c r="BT9" s="261"/>
      <c r="BU9" s="262"/>
      <c r="BV9" s="263"/>
      <c r="BW9" s="265"/>
      <c r="BX9" s="264"/>
      <c r="BZ9" s="227">
        <v>4</v>
      </c>
      <c r="CA9" s="260"/>
      <c r="CB9" s="262"/>
      <c r="CC9" s="262"/>
      <c r="CD9" s="261"/>
      <c r="CE9" s="262"/>
      <c r="CF9" s="263"/>
      <c r="CG9" s="264"/>
      <c r="CH9" s="264"/>
      <c r="CI9" s="263"/>
      <c r="CJ9" s="264"/>
      <c r="CK9" s="260"/>
      <c r="CL9" s="261"/>
      <c r="CM9" s="262"/>
      <c r="CN9" s="263"/>
      <c r="CO9" s="265"/>
      <c r="CP9" s="264"/>
      <c r="CR9" s="227">
        <v>4</v>
      </c>
      <c r="CS9" s="260"/>
      <c r="CT9" s="262"/>
      <c r="CU9" s="262"/>
      <c r="CV9" s="261"/>
      <c r="CW9" s="262"/>
      <c r="CX9" s="263"/>
      <c r="CY9" s="264"/>
      <c r="CZ9" s="264"/>
      <c r="DA9" s="263"/>
      <c r="DB9" s="264"/>
      <c r="DC9" s="260"/>
      <c r="DD9" s="261"/>
      <c r="DE9" s="262"/>
      <c r="DF9" s="263"/>
      <c r="DG9" s="265"/>
      <c r="DH9" s="264"/>
      <c r="DJ9" s="227">
        <v>4</v>
      </c>
      <c r="DK9" s="260"/>
      <c r="DL9" s="262"/>
      <c r="DM9" s="262"/>
      <c r="DN9" s="261"/>
      <c r="DO9" s="262"/>
      <c r="DP9" s="263"/>
      <c r="DQ9" s="264"/>
      <c r="DR9" s="264"/>
      <c r="DS9" s="263"/>
      <c r="DT9" s="264"/>
      <c r="DU9" s="260"/>
      <c r="DV9" s="261"/>
      <c r="DW9" s="262"/>
      <c r="DX9" s="263"/>
      <c r="DY9" s="265"/>
      <c r="DZ9" s="264"/>
      <c r="EB9" s="227">
        <v>4</v>
      </c>
      <c r="EC9" s="260"/>
      <c r="ED9" s="262"/>
      <c r="EE9" s="262"/>
      <c r="EF9" s="261"/>
      <c r="EG9" s="262"/>
      <c r="EH9" s="263"/>
      <c r="EI9" s="264"/>
      <c r="EJ9" s="264"/>
      <c r="EK9" s="263"/>
      <c r="EL9" s="264"/>
      <c r="EM9" s="260"/>
      <c r="EN9" s="261"/>
      <c r="EO9" s="262"/>
      <c r="EP9" s="263"/>
      <c r="EQ9" s="265"/>
      <c r="ER9" s="264"/>
      <c r="ET9" s="227">
        <v>4</v>
      </c>
      <c r="EU9" s="260"/>
      <c r="EV9" s="262"/>
      <c r="EW9" s="262"/>
      <c r="EX9" s="261"/>
      <c r="EY9" s="262"/>
      <c r="EZ9" s="263"/>
      <c r="FA9" s="264"/>
      <c r="FB9" s="264"/>
      <c r="FC9" s="263"/>
      <c r="FD9" s="264"/>
      <c r="FE9" s="260"/>
      <c r="FF9" s="261"/>
      <c r="FG9" s="262"/>
      <c r="FH9" s="263"/>
      <c r="FI9" s="265"/>
      <c r="FJ9" s="264"/>
      <c r="FL9" s="227">
        <v>4</v>
      </c>
      <c r="FM9" s="260"/>
      <c r="FN9" s="262"/>
      <c r="FO9" s="262"/>
      <c r="FP9" s="261"/>
      <c r="FQ9" s="262"/>
      <c r="FR9" s="263"/>
      <c r="FS9" s="264"/>
      <c r="FT9" s="264"/>
      <c r="FU9" s="263"/>
      <c r="FV9" s="264"/>
      <c r="FW9" s="260"/>
      <c r="FX9" s="261"/>
      <c r="FY9" s="262"/>
      <c r="FZ9" s="263"/>
      <c r="GA9" s="265"/>
      <c r="GB9" s="264"/>
    </row>
    <row r="10" spans="1:184">
      <c r="A10" s="28">
        <v>5</v>
      </c>
      <c r="B10" s="280"/>
      <c r="C10" s="287"/>
      <c r="E10" s="25">
        <v>9</v>
      </c>
      <c r="F10" s="227">
        <v>5</v>
      </c>
      <c r="G10" s="260" t="s">
        <v>201</v>
      </c>
      <c r="H10" s="262"/>
      <c r="I10" s="262"/>
      <c r="J10" s="261">
        <v>5</v>
      </c>
      <c r="K10" s="262" t="s">
        <v>568</v>
      </c>
      <c r="L10" s="263" t="s">
        <v>214</v>
      </c>
      <c r="M10" s="264"/>
      <c r="N10" s="264"/>
      <c r="O10" s="263">
        <v>35</v>
      </c>
      <c r="P10" s="264" t="s">
        <v>568</v>
      </c>
      <c r="Q10" s="260"/>
      <c r="R10" s="261"/>
      <c r="S10" s="262"/>
      <c r="T10" s="263"/>
      <c r="U10" s="265"/>
      <c r="V10" s="264"/>
      <c r="X10" s="227">
        <v>5</v>
      </c>
      <c r="Y10" s="260"/>
      <c r="Z10" s="262"/>
      <c r="AA10" s="262"/>
      <c r="AB10" s="261"/>
      <c r="AC10" s="262"/>
      <c r="AD10" s="263"/>
      <c r="AE10" s="264"/>
      <c r="AF10" s="264"/>
      <c r="AG10" s="263"/>
      <c r="AH10" s="264"/>
      <c r="AI10" s="260"/>
      <c r="AJ10" s="261"/>
      <c r="AK10" s="262"/>
      <c r="AL10" s="263"/>
      <c r="AM10" s="265"/>
      <c r="AN10" s="264"/>
      <c r="AP10" s="227">
        <v>5</v>
      </c>
      <c r="AQ10" s="260"/>
      <c r="AR10" s="262"/>
      <c r="AS10" s="262"/>
      <c r="AT10" s="426"/>
      <c r="AU10" s="427"/>
      <c r="AV10" s="263"/>
      <c r="AW10" s="264"/>
      <c r="AX10" s="264"/>
      <c r="AY10" s="263"/>
      <c r="AZ10" s="264"/>
      <c r="BA10" s="260"/>
      <c r="BB10" s="261"/>
      <c r="BC10" s="262"/>
      <c r="BD10" s="263"/>
      <c r="BE10" s="265"/>
      <c r="BF10" s="264"/>
      <c r="BH10" s="227">
        <v>5</v>
      </c>
      <c r="BI10" s="260"/>
      <c r="BJ10" s="262"/>
      <c r="BK10" s="262"/>
      <c r="BL10" s="261"/>
      <c r="BM10" s="262"/>
      <c r="BN10" s="263"/>
      <c r="BO10" s="264"/>
      <c r="BP10" s="264"/>
      <c r="BQ10" s="263"/>
      <c r="BR10" s="264"/>
      <c r="BS10" s="260"/>
      <c r="BT10" s="261"/>
      <c r="BU10" s="262"/>
      <c r="BV10" s="263"/>
      <c r="BW10" s="265"/>
      <c r="BX10" s="264"/>
      <c r="BZ10" s="227">
        <v>5</v>
      </c>
      <c r="CA10" s="260"/>
      <c r="CB10" s="262"/>
      <c r="CC10" s="262"/>
      <c r="CD10" s="261"/>
      <c r="CE10" s="262"/>
      <c r="CF10" s="263"/>
      <c r="CG10" s="264"/>
      <c r="CH10" s="264"/>
      <c r="CI10" s="263"/>
      <c r="CJ10" s="264"/>
      <c r="CK10" s="260"/>
      <c r="CL10" s="261"/>
      <c r="CM10" s="262"/>
      <c r="CN10" s="263"/>
      <c r="CO10" s="265"/>
      <c r="CP10" s="264"/>
      <c r="CR10" s="227">
        <v>5</v>
      </c>
      <c r="CS10" s="260"/>
      <c r="CT10" s="262"/>
      <c r="CU10" s="262"/>
      <c r="CV10" s="261"/>
      <c r="CW10" s="262"/>
      <c r="CX10" s="263"/>
      <c r="CY10" s="264"/>
      <c r="CZ10" s="264"/>
      <c r="DA10" s="263"/>
      <c r="DB10" s="264"/>
      <c r="DC10" s="260"/>
      <c r="DD10" s="261"/>
      <c r="DE10" s="262"/>
      <c r="DF10" s="263"/>
      <c r="DG10" s="265"/>
      <c r="DH10" s="264"/>
      <c r="DJ10" s="227">
        <v>5</v>
      </c>
      <c r="DK10" s="260"/>
      <c r="DL10" s="262"/>
      <c r="DM10" s="262"/>
      <c r="DN10" s="261"/>
      <c r="DO10" s="262"/>
      <c r="DP10" s="263"/>
      <c r="DQ10" s="264"/>
      <c r="DR10" s="264"/>
      <c r="DS10" s="263"/>
      <c r="DT10" s="264"/>
      <c r="DU10" s="260"/>
      <c r="DV10" s="261"/>
      <c r="DW10" s="262"/>
      <c r="DX10" s="263"/>
      <c r="DY10" s="265"/>
      <c r="DZ10" s="264"/>
      <c r="EB10" s="227">
        <v>5</v>
      </c>
      <c r="EC10" s="260"/>
      <c r="ED10" s="262"/>
      <c r="EE10" s="262"/>
      <c r="EF10" s="261"/>
      <c r="EG10" s="262"/>
      <c r="EH10" s="263"/>
      <c r="EI10" s="264"/>
      <c r="EJ10" s="264"/>
      <c r="EK10" s="263"/>
      <c r="EL10" s="264"/>
      <c r="EM10" s="260"/>
      <c r="EN10" s="261"/>
      <c r="EO10" s="262"/>
      <c r="EP10" s="263"/>
      <c r="EQ10" s="265"/>
      <c r="ER10" s="264"/>
      <c r="ET10" s="227">
        <v>5</v>
      </c>
      <c r="EU10" s="260"/>
      <c r="EV10" s="262"/>
      <c r="EW10" s="262"/>
      <c r="EX10" s="261"/>
      <c r="EY10" s="262"/>
      <c r="EZ10" s="263"/>
      <c r="FA10" s="264"/>
      <c r="FB10" s="264"/>
      <c r="FC10" s="263"/>
      <c r="FD10" s="264"/>
      <c r="FE10" s="260"/>
      <c r="FF10" s="261"/>
      <c r="FG10" s="262"/>
      <c r="FH10" s="263"/>
      <c r="FI10" s="265"/>
      <c r="FJ10" s="264"/>
      <c r="FL10" s="227">
        <v>5</v>
      </c>
      <c r="FM10" s="260"/>
      <c r="FN10" s="262"/>
      <c r="FO10" s="262"/>
      <c r="FP10" s="261"/>
      <c r="FQ10" s="262"/>
      <c r="FR10" s="263"/>
      <c r="FS10" s="264"/>
      <c r="FT10" s="264"/>
      <c r="FU10" s="263"/>
      <c r="FV10" s="264"/>
      <c r="FW10" s="260"/>
      <c r="FX10" s="261"/>
      <c r="FY10" s="262"/>
      <c r="FZ10" s="263"/>
      <c r="GA10" s="265"/>
      <c r="GB10" s="264"/>
    </row>
    <row r="11" spans="1:184">
      <c r="A11" s="28">
        <v>6</v>
      </c>
      <c r="B11" s="280"/>
      <c r="C11" s="288"/>
      <c r="E11" s="25">
        <v>10</v>
      </c>
      <c r="F11" s="227">
        <v>6</v>
      </c>
      <c r="G11" s="260" t="s">
        <v>202</v>
      </c>
      <c r="H11" s="262"/>
      <c r="I11" s="262"/>
      <c r="J11" s="261">
        <v>6</v>
      </c>
      <c r="K11" s="262" t="s">
        <v>568</v>
      </c>
      <c r="L11" s="263" t="s">
        <v>541</v>
      </c>
      <c r="M11" s="264"/>
      <c r="N11" s="264"/>
      <c r="O11" s="263">
        <v>36</v>
      </c>
      <c r="P11" s="264" t="s">
        <v>568</v>
      </c>
      <c r="Q11" s="260"/>
      <c r="R11" s="261"/>
      <c r="S11" s="262"/>
      <c r="T11" s="263"/>
      <c r="U11" s="265"/>
      <c r="V11" s="264"/>
      <c r="X11" s="227">
        <v>6</v>
      </c>
      <c r="Y11" s="260"/>
      <c r="Z11" s="262"/>
      <c r="AA11" s="262"/>
      <c r="AB11" s="261"/>
      <c r="AC11" s="262"/>
      <c r="AD11" s="263"/>
      <c r="AE11" s="264"/>
      <c r="AF11" s="264"/>
      <c r="AG11" s="263"/>
      <c r="AH11" s="264"/>
      <c r="AI11" s="260"/>
      <c r="AJ11" s="261"/>
      <c r="AK11" s="262"/>
      <c r="AL11" s="263"/>
      <c r="AM11" s="265"/>
      <c r="AN11" s="264"/>
      <c r="AP11" s="227">
        <v>6</v>
      </c>
      <c r="AQ11" s="260"/>
      <c r="AR11" s="262"/>
      <c r="AS11" s="262"/>
      <c r="AT11" s="426"/>
      <c r="AU11" s="427"/>
      <c r="AV11" s="263"/>
      <c r="AW11" s="264"/>
      <c r="AX11" s="264"/>
      <c r="AY11" s="263"/>
      <c r="AZ11" s="264"/>
      <c r="BA11" s="260"/>
      <c r="BB11" s="261"/>
      <c r="BC11" s="262"/>
      <c r="BD11" s="263"/>
      <c r="BE11" s="265"/>
      <c r="BF11" s="264"/>
      <c r="BH11" s="227">
        <v>6</v>
      </c>
      <c r="BI11" s="260"/>
      <c r="BJ11" s="262"/>
      <c r="BK11" s="262"/>
      <c r="BL11" s="261"/>
      <c r="BM11" s="262"/>
      <c r="BN11" s="263"/>
      <c r="BO11" s="264"/>
      <c r="BP11" s="264"/>
      <c r="BQ11" s="263"/>
      <c r="BR11" s="264"/>
      <c r="BS11" s="260"/>
      <c r="BT11" s="261"/>
      <c r="BU11" s="262"/>
      <c r="BV11" s="263"/>
      <c r="BW11" s="265"/>
      <c r="BX11" s="264"/>
      <c r="BZ11" s="227">
        <v>6</v>
      </c>
      <c r="CA11" s="260"/>
      <c r="CB11" s="262"/>
      <c r="CC11" s="262"/>
      <c r="CD11" s="261"/>
      <c r="CE11" s="262"/>
      <c r="CF11" s="263"/>
      <c r="CG11" s="264"/>
      <c r="CH11" s="264"/>
      <c r="CI11" s="263"/>
      <c r="CJ11" s="264"/>
      <c r="CK11" s="260"/>
      <c r="CL11" s="261"/>
      <c r="CM11" s="262"/>
      <c r="CN11" s="263"/>
      <c r="CO11" s="265"/>
      <c r="CP11" s="264"/>
      <c r="CR11" s="227">
        <v>6</v>
      </c>
      <c r="CS11" s="260"/>
      <c r="CT11" s="262"/>
      <c r="CU11" s="262"/>
      <c r="CV11" s="261"/>
      <c r="CW11" s="262"/>
      <c r="CX11" s="263"/>
      <c r="CY11" s="264"/>
      <c r="CZ11" s="264"/>
      <c r="DA11" s="263"/>
      <c r="DB11" s="264"/>
      <c r="DC11" s="260"/>
      <c r="DD11" s="261"/>
      <c r="DE11" s="262"/>
      <c r="DF11" s="263"/>
      <c r="DG11" s="265"/>
      <c r="DH11" s="264"/>
      <c r="DJ11" s="227">
        <v>6</v>
      </c>
      <c r="DK11" s="260"/>
      <c r="DL11" s="262"/>
      <c r="DM11" s="262"/>
      <c r="DN11" s="261"/>
      <c r="DO11" s="262"/>
      <c r="DP11" s="263"/>
      <c r="DQ11" s="264"/>
      <c r="DR11" s="264"/>
      <c r="DS11" s="263"/>
      <c r="DT11" s="264"/>
      <c r="DU11" s="260"/>
      <c r="DV11" s="261"/>
      <c r="DW11" s="262"/>
      <c r="DX11" s="263"/>
      <c r="DY11" s="265"/>
      <c r="DZ11" s="264"/>
      <c r="EB11" s="227">
        <v>6</v>
      </c>
      <c r="EC11" s="260"/>
      <c r="ED11" s="262"/>
      <c r="EE11" s="262"/>
      <c r="EF11" s="261"/>
      <c r="EG11" s="262"/>
      <c r="EH11" s="263"/>
      <c r="EI11" s="264"/>
      <c r="EJ11" s="264"/>
      <c r="EK11" s="263"/>
      <c r="EL11" s="264"/>
      <c r="EM11" s="260"/>
      <c r="EN11" s="261"/>
      <c r="EO11" s="262"/>
      <c r="EP11" s="263"/>
      <c r="EQ11" s="265"/>
      <c r="ER11" s="264"/>
      <c r="ET11" s="227">
        <v>6</v>
      </c>
      <c r="EU11" s="260"/>
      <c r="EV11" s="262"/>
      <c r="EW11" s="262"/>
      <c r="EX11" s="261"/>
      <c r="EY11" s="262"/>
      <c r="EZ11" s="263"/>
      <c r="FA11" s="264"/>
      <c r="FB11" s="264"/>
      <c r="FC11" s="263"/>
      <c r="FD11" s="264"/>
      <c r="FE11" s="260"/>
      <c r="FF11" s="261"/>
      <c r="FG11" s="262"/>
      <c r="FH11" s="263"/>
      <c r="FI11" s="265"/>
      <c r="FJ11" s="264"/>
      <c r="FL11" s="227">
        <v>6</v>
      </c>
      <c r="FM11" s="260"/>
      <c r="FN11" s="262"/>
      <c r="FO11" s="262"/>
      <c r="FP11" s="261"/>
      <c r="FQ11" s="262"/>
      <c r="FR11" s="263"/>
      <c r="FS11" s="264"/>
      <c r="FT11" s="264"/>
      <c r="FU11" s="263"/>
      <c r="FV11" s="264"/>
      <c r="FW11" s="260"/>
      <c r="FX11" s="261"/>
      <c r="FY11" s="262"/>
      <c r="FZ11" s="263"/>
      <c r="GA11" s="265"/>
      <c r="GB11" s="264"/>
    </row>
    <row r="12" spans="1:184">
      <c r="A12" s="28">
        <v>7</v>
      </c>
      <c r="B12" s="280"/>
      <c r="C12" s="287"/>
      <c r="E12" s="25">
        <v>11</v>
      </c>
      <c r="F12" s="227">
        <v>7</v>
      </c>
      <c r="G12" s="260" t="s">
        <v>596</v>
      </c>
      <c r="H12" s="262"/>
      <c r="I12" s="262"/>
      <c r="J12" s="261">
        <v>7</v>
      </c>
      <c r="K12" s="262" t="s">
        <v>570</v>
      </c>
      <c r="L12" s="263" t="s">
        <v>602</v>
      </c>
      <c r="M12" s="264"/>
      <c r="N12" s="264"/>
      <c r="O12" s="263">
        <v>37</v>
      </c>
      <c r="P12" s="264" t="s">
        <v>573</v>
      </c>
      <c r="Q12" s="260"/>
      <c r="R12" s="261"/>
      <c r="S12" s="262"/>
      <c r="T12" s="263"/>
      <c r="U12" s="265"/>
      <c r="V12" s="264"/>
      <c r="X12" s="227">
        <v>7</v>
      </c>
      <c r="Y12" s="260"/>
      <c r="Z12" s="262"/>
      <c r="AA12" s="262"/>
      <c r="AB12" s="261"/>
      <c r="AC12" s="262"/>
      <c r="AD12" s="263"/>
      <c r="AE12" s="264"/>
      <c r="AF12" s="264"/>
      <c r="AG12" s="263"/>
      <c r="AH12" s="264"/>
      <c r="AI12" s="260"/>
      <c r="AJ12" s="261"/>
      <c r="AK12" s="262"/>
      <c r="AL12" s="263"/>
      <c r="AM12" s="265"/>
      <c r="AN12" s="264"/>
      <c r="AP12" s="227">
        <v>7</v>
      </c>
      <c r="AQ12" s="260"/>
      <c r="AR12" s="262"/>
      <c r="AS12" s="262"/>
      <c r="AT12" s="426"/>
      <c r="AU12" s="427"/>
      <c r="AV12" s="263"/>
      <c r="AW12" s="264"/>
      <c r="AX12" s="264"/>
      <c r="AY12" s="263"/>
      <c r="AZ12" s="264"/>
      <c r="BA12" s="260"/>
      <c r="BB12" s="261"/>
      <c r="BC12" s="262"/>
      <c r="BD12" s="263"/>
      <c r="BE12" s="265"/>
      <c r="BF12" s="264"/>
      <c r="BH12" s="227">
        <v>7</v>
      </c>
      <c r="BI12" s="260"/>
      <c r="BJ12" s="262"/>
      <c r="BK12" s="262"/>
      <c r="BL12" s="261"/>
      <c r="BM12" s="262"/>
      <c r="BN12" s="263"/>
      <c r="BO12" s="264"/>
      <c r="BP12" s="264"/>
      <c r="BQ12" s="263"/>
      <c r="BR12" s="264"/>
      <c r="BS12" s="260"/>
      <c r="BT12" s="261"/>
      <c r="BU12" s="262"/>
      <c r="BV12" s="263"/>
      <c r="BW12" s="265"/>
      <c r="BX12" s="264"/>
      <c r="BZ12" s="227">
        <v>7</v>
      </c>
      <c r="CA12" s="260"/>
      <c r="CB12" s="262"/>
      <c r="CC12" s="262"/>
      <c r="CD12" s="261"/>
      <c r="CE12" s="262"/>
      <c r="CF12" s="263"/>
      <c r="CG12" s="264"/>
      <c r="CH12" s="264"/>
      <c r="CI12" s="263"/>
      <c r="CJ12" s="264"/>
      <c r="CK12" s="260"/>
      <c r="CL12" s="261"/>
      <c r="CM12" s="262"/>
      <c r="CN12" s="263"/>
      <c r="CO12" s="265"/>
      <c r="CP12" s="264"/>
      <c r="CR12" s="227">
        <v>7</v>
      </c>
      <c r="CS12" s="260"/>
      <c r="CT12" s="262"/>
      <c r="CU12" s="262"/>
      <c r="CV12" s="261"/>
      <c r="CW12" s="262"/>
      <c r="CX12" s="263"/>
      <c r="CY12" s="264"/>
      <c r="CZ12" s="264"/>
      <c r="DA12" s="263"/>
      <c r="DB12" s="264"/>
      <c r="DC12" s="260"/>
      <c r="DD12" s="261"/>
      <c r="DE12" s="262"/>
      <c r="DF12" s="263"/>
      <c r="DG12" s="265"/>
      <c r="DH12" s="264"/>
      <c r="DJ12" s="227">
        <v>7</v>
      </c>
      <c r="DK12" s="260"/>
      <c r="DL12" s="262"/>
      <c r="DM12" s="262"/>
      <c r="DN12" s="261"/>
      <c r="DO12" s="262"/>
      <c r="DP12" s="263"/>
      <c r="DQ12" s="264"/>
      <c r="DR12" s="264"/>
      <c r="DS12" s="263"/>
      <c r="DT12" s="264"/>
      <c r="DU12" s="260"/>
      <c r="DV12" s="261"/>
      <c r="DW12" s="262"/>
      <c r="DX12" s="263"/>
      <c r="DY12" s="265"/>
      <c r="DZ12" s="264"/>
      <c r="EB12" s="227">
        <v>7</v>
      </c>
      <c r="EC12" s="260"/>
      <c r="ED12" s="262"/>
      <c r="EE12" s="262"/>
      <c r="EF12" s="261"/>
      <c r="EG12" s="262"/>
      <c r="EH12" s="263"/>
      <c r="EI12" s="264"/>
      <c r="EJ12" s="264"/>
      <c r="EK12" s="263"/>
      <c r="EL12" s="264"/>
      <c r="EM12" s="260"/>
      <c r="EN12" s="261"/>
      <c r="EO12" s="262"/>
      <c r="EP12" s="263"/>
      <c r="EQ12" s="265"/>
      <c r="ER12" s="264"/>
      <c r="ET12" s="227">
        <v>7</v>
      </c>
      <c r="EU12" s="260"/>
      <c r="EV12" s="262"/>
      <c r="EW12" s="262"/>
      <c r="EX12" s="261"/>
      <c r="EY12" s="262"/>
      <c r="EZ12" s="263"/>
      <c r="FA12" s="264"/>
      <c r="FB12" s="264"/>
      <c r="FC12" s="263"/>
      <c r="FD12" s="264"/>
      <c r="FE12" s="260"/>
      <c r="FF12" s="261"/>
      <c r="FG12" s="262"/>
      <c r="FH12" s="263"/>
      <c r="FI12" s="265"/>
      <c r="FJ12" s="264"/>
      <c r="FL12" s="227">
        <v>7</v>
      </c>
      <c r="FM12" s="260"/>
      <c r="FN12" s="262"/>
      <c r="FO12" s="262"/>
      <c r="FP12" s="261"/>
      <c r="FQ12" s="262"/>
      <c r="FR12" s="263"/>
      <c r="FS12" s="264"/>
      <c r="FT12" s="264"/>
      <c r="FU12" s="263"/>
      <c r="FV12" s="264"/>
      <c r="FW12" s="260"/>
      <c r="FX12" s="261"/>
      <c r="FY12" s="262"/>
      <c r="FZ12" s="263"/>
      <c r="GA12" s="265"/>
      <c r="GB12" s="264"/>
    </row>
    <row r="13" spans="1:184">
      <c r="A13" s="28">
        <v>8</v>
      </c>
      <c r="B13" s="280"/>
      <c r="C13" s="287"/>
      <c r="E13" s="25">
        <v>12</v>
      </c>
      <c r="F13" s="227">
        <v>8</v>
      </c>
      <c r="G13" s="260" t="s">
        <v>539</v>
      </c>
      <c r="H13" s="262"/>
      <c r="I13" s="262"/>
      <c r="J13" s="261">
        <v>8</v>
      </c>
      <c r="K13" s="262" t="s">
        <v>571</v>
      </c>
      <c r="L13" s="263" t="s">
        <v>535</v>
      </c>
      <c r="M13" s="264"/>
      <c r="N13" s="264"/>
      <c r="O13" s="263">
        <v>38</v>
      </c>
      <c r="P13" s="264" t="s">
        <v>579</v>
      </c>
      <c r="Q13" s="260"/>
      <c r="R13" s="261"/>
      <c r="S13" s="262"/>
      <c r="T13" s="263"/>
      <c r="U13" s="265"/>
      <c r="V13" s="264"/>
      <c r="X13" s="227">
        <v>8</v>
      </c>
      <c r="Y13" s="260"/>
      <c r="Z13" s="262"/>
      <c r="AA13" s="262"/>
      <c r="AB13" s="261"/>
      <c r="AC13" s="262"/>
      <c r="AD13" s="263"/>
      <c r="AE13" s="264"/>
      <c r="AF13" s="264"/>
      <c r="AG13" s="263"/>
      <c r="AH13" s="264"/>
      <c r="AI13" s="260"/>
      <c r="AJ13" s="261"/>
      <c r="AK13" s="262"/>
      <c r="AL13" s="263"/>
      <c r="AM13" s="265"/>
      <c r="AN13" s="264"/>
      <c r="AP13" s="227">
        <v>8</v>
      </c>
      <c r="AQ13" s="260"/>
      <c r="AR13" s="262"/>
      <c r="AS13" s="262"/>
      <c r="AT13" s="426"/>
      <c r="AU13" s="427"/>
      <c r="AV13" s="263"/>
      <c r="AW13" s="264"/>
      <c r="AX13" s="264"/>
      <c r="AY13" s="263"/>
      <c r="AZ13" s="264"/>
      <c r="BA13" s="260"/>
      <c r="BB13" s="261"/>
      <c r="BC13" s="262"/>
      <c r="BD13" s="263"/>
      <c r="BE13" s="265"/>
      <c r="BF13" s="264"/>
      <c r="BH13" s="227">
        <v>8</v>
      </c>
      <c r="BI13" s="260"/>
      <c r="BJ13" s="262"/>
      <c r="BK13" s="262"/>
      <c r="BL13" s="261"/>
      <c r="BM13" s="262"/>
      <c r="BN13" s="263"/>
      <c r="BO13" s="264"/>
      <c r="BP13" s="264"/>
      <c r="BQ13" s="263"/>
      <c r="BR13" s="264"/>
      <c r="BS13" s="260"/>
      <c r="BT13" s="261"/>
      <c r="BU13" s="262"/>
      <c r="BV13" s="263"/>
      <c r="BW13" s="265"/>
      <c r="BX13" s="264"/>
      <c r="BZ13" s="227">
        <v>8</v>
      </c>
      <c r="CA13" s="260"/>
      <c r="CB13" s="262"/>
      <c r="CC13" s="262"/>
      <c r="CD13" s="261"/>
      <c r="CE13" s="262"/>
      <c r="CF13" s="263"/>
      <c r="CG13" s="264"/>
      <c r="CH13" s="264"/>
      <c r="CI13" s="263"/>
      <c r="CJ13" s="264"/>
      <c r="CK13" s="260"/>
      <c r="CL13" s="261"/>
      <c r="CM13" s="262"/>
      <c r="CN13" s="263"/>
      <c r="CO13" s="265"/>
      <c r="CP13" s="264"/>
      <c r="CR13" s="227">
        <v>8</v>
      </c>
      <c r="CS13" s="260"/>
      <c r="CT13" s="262"/>
      <c r="CU13" s="262"/>
      <c r="CV13" s="261"/>
      <c r="CW13" s="262"/>
      <c r="CX13" s="263"/>
      <c r="CY13" s="264"/>
      <c r="CZ13" s="264"/>
      <c r="DA13" s="263"/>
      <c r="DB13" s="264"/>
      <c r="DC13" s="260"/>
      <c r="DD13" s="261"/>
      <c r="DE13" s="262"/>
      <c r="DF13" s="263"/>
      <c r="DG13" s="265"/>
      <c r="DH13" s="264"/>
      <c r="DJ13" s="227">
        <v>8</v>
      </c>
      <c r="DK13" s="260"/>
      <c r="DL13" s="262"/>
      <c r="DM13" s="262"/>
      <c r="DN13" s="261"/>
      <c r="DO13" s="262"/>
      <c r="DP13" s="263"/>
      <c r="DQ13" s="264"/>
      <c r="DR13" s="264"/>
      <c r="DS13" s="263"/>
      <c r="DT13" s="264"/>
      <c r="DU13" s="260"/>
      <c r="DV13" s="261"/>
      <c r="DW13" s="262"/>
      <c r="DX13" s="263"/>
      <c r="DY13" s="265"/>
      <c r="DZ13" s="264"/>
      <c r="EB13" s="227">
        <v>8</v>
      </c>
      <c r="EC13" s="260"/>
      <c r="ED13" s="262"/>
      <c r="EE13" s="262"/>
      <c r="EF13" s="261"/>
      <c r="EG13" s="262"/>
      <c r="EH13" s="263"/>
      <c r="EI13" s="264"/>
      <c r="EJ13" s="264"/>
      <c r="EK13" s="263"/>
      <c r="EL13" s="264"/>
      <c r="EM13" s="260"/>
      <c r="EN13" s="261"/>
      <c r="EO13" s="262"/>
      <c r="EP13" s="263"/>
      <c r="EQ13" s="265"/>
      <c r="ER13" s="264"/>
      <c r="ET13" s="227">
        <v>8</v>
      </c>
      <c r="EU13" s="260"/>
      <c r="EV13" s="262"/>
      <c r="EW13" s="262"/>
      <c r="EX13" s="261"/>
      <c r="EY13" s="262"/>
      <c r="EZ13" s="263"/>
      <c r="FA13" s="264"/>
      <c r="FB13" s="264"/>
      <c r="FC13" s="263"/>
      <c r="FD13" s="264"/>
      <c r="FE13" s="260"/>
      <c r="FF13" s="261"/>
      <c r="FG13" s="262"/>
      <c r="FH13" s="263"/>
      <c r="FI13" s="265"/>
      <c r="FJ13" s="264"/>
      <c r="FL13" s="227">
        <v>8</v>
      </c>
      <c r="FM13" s="260"/>
      <c r="FN13" s="262"/>
      <c r="FO13" s="262"/>
      <c r="FP13" s="261"/>
      <c r="FQ13" s="262"/>
      <c r="FR13" s="263"/>
      <c r="FS13" s="264"/>
      <c r="FT13" s="264"/>
      <c r="FU13" s="263"/>
      <c r="FV13" s="264"/>
      <c r="FW13" s="260"/>
      <c r="FX13" s="261"/>
      <c r="FY13" s="262"/>
      <c r="FZ13" s="263"/>
      <c r="GA13" s="265"/>
      <c r="GB13" s="264"/>
    </row>
    <row r="14" spans="1:184">
      <c r="A14" s="28">
        <v>9</v>
      </c>
      <c r="B14" s="280"/>
      <c r="C14" s="287"/>
      <c r="E14" s="25">
        <v>13</v>
      </c>
      <c r="F14" s="227">
        <v>9</v>
      </c>
      <c r="G14" s="260" t="s">
        <v>533</v>
      </c>
      <c r="H14" s="262"/>
      <c r="I14" s="262"/>
      <c r="J14" s="261">
        <v>9</v>
      </c>
      <c r="K14" s="262" t="s">
        <v>569</v>
      </c>
      <c r="L14" s="263" t="s">
        <v>603</v>
      </c>
      <c r="M14" s="264"/>
      <c r="N14" s="264"/>
      <c r="O14" s="263">
        <v>39</v>
      </c>
      <c r="P14" s="264" t="s">
        <v>568</v>
      </c>
      <c r="Q14" s="260"/>
      <c r="R14" s="261"/>
      <c r="S14" s="262"/>
      <c r="T14" s="263"/>
      <c r="U14" s="265"/>
      <c r="V14" s="264"/>
      <c r="X14" s="227">
        <v>9</v>
      </c>
      <c r="Y14" s="260"/>
      <c r="Z14" s="262"/>
      <c r="AA14" s="262"/>
      <c r="AB14" s="261"/>
      <c r="AC14" s="262"/>
      <c r="AD14" s="263"/>
      <c r="AE14" s="264"/>
      <c r="AF14" s="264"/>
      <c r="AG14" s="263"/>
      <c r="AH14" s="264"/>
      <c r="AI14" s="260"/>
      <c r="AJ14" s="261"/>
      <c r="AK14" s="262"/>
      <c r="AL14" s="263"/>
      <c r="AM14" s="265"/>
      <c r="AN14" s="264"/>
      <c r="AP14" s="227">
        <v>9</v>
      </c>
      <c r="AQ14" s="260"/>
      <c r="AR14" s="262"/>
      <c r="AS14" s="262"/>
      <c r="AT14" s="426"/>
      <c r="AU14" s="427"/>
      <c r="AV14" s="263"/>
      <c r="AW14" s="264"/>
      <c r="AX14" s="264"/>
      <c r="AY14" s="263"/>
      <c r="AZ14" s="264"/>
      <c r="BA14" s="260"/>
      <c r="BB14" s="261"/>
      <c r="BC14" s="262"/>
      <c r="BD14" s="263"/>
      <c r="BE14" s="265"/>
      <c r="BF14" s="264"/>
      <c r="BH14" s="227">
        <v>9</v>
      </c>
      <c r="BI14" s="260"/>
      <c r="BJ14" s="262"/>
      <c r="BK14" s="262"/>
      <c r="BL14" s="261"/>
      <c r="BM14" s="262"/>
      <c r="BN14" s="263"/>
      <c r="BO14" s="264"/>
      <c r="BP14" s="264"/>
      <c r="BQ14" s="263"/>
      <c r="BR14" s="264"/>
      <c r="BS14" s="260"/>
      <c r="BT14" s="261"/>
      <c r="BU14" s="262"/>
      <c r="BV14" s="263"/>
      <c r="BW14" s="265"/>
      <c r="BX14" s="264"/>
      <c r="BZ14" s="227">
        <v>9</v>
      </c>
      <c r="CA14" s="260"/>
      <c r="CB14" s="262"/>
      <c r="CC14" s="262"/>
      <c r="CD14" s="261"/>
      <c r="CE14" s="262"/>
      <c r="CF14" s="263"/>
      <c r="CG14" s="264"/>
      <c r="CH14" s="264"/>
      <c r="CI14" s="263"/>
      <c r="CJ14" s="264"/>
      <c r="CK14" s="260"/>
      <c r="CL14" s="261"/>
      <c r="CM14" s="262"/>
      <c r="CN14" s="263"/>
      <c r="CO14" s="265"/>
      <c r="CP14" s="264"/>
      <c r="CR14" s="227">
        <v>9</v>
      </c>
      <c r="CS14" s="260"/>
      <c r="CT14" s="262"/>
      <c r="CU14" s="262"/>
      <c r="CV14" s="261"/>
      <c r="CW14" s="262"/>
      <c r="CX14" s="263"/>
      <c r="CY14" s="264"/>
      <c r="CZ14" s="264"/>
      <c r="DA14" s="263"/>
      <c r="DB14" s="264"/>
      <c r="DC14" s="260"/>
      <c r="DD14" s="261"/>
      <c r="DE14" s="262"/>
      <c r="DF14" s="263"/>
      <c r="DG14" s="265"/>
      <c r="DH14" s="264"/>
      <c r="DJ14" s="227">
        <v>9</v>
      </c>
      <c r="DK14" s="260"/>
      <c r="DL14" s="262"/>
      <c r="DM14" s="262"/>
      <c r="DN14" s="261"/>
      <c r="DO14" s="262"/>
      <c r="DP14" s="263"/>
      <c r="DQ14" s="264"/>
      <c r="DR14" s="264"/>
      <c r="DS14" s="263"/>
      <c r="DT14" s="264"/>
      <c r="DU14" s="260"/>
      <c r="DV14" s="261"/>
      <c r="DW14" s="262"/>
      <c r="DX14" s="263"/>
      <c r="DY14" s="265"/>
      <c r="DZ14" s="264"/>
      <c r="EB14" s="227">
        <v>9</v>
      </c>
      <c r="EC14" s="260"/>
      <c r="ED14" s="262"/>
      <c r="EE14" s="262"/>
      <c r="EF14" s="261"/>
      <c r="EG14" s="262"/>
      <c r="EH14" s="263"/>
      <c r="EI14" s="264"/>
      <c r="EJ14" s="264"/>
      <c r="EK14" s="263"/>
      <c r="EL14" s="264"/>
      <c r="EM14" s="260"/>
      <c r="EN14" s="261"/>
      <c r="EO14" s="262"/>
      <c r="EP14" s="263"/>
      <c r="EQ14" s="265"/>
      <c r="ER14" s="264"/>
      <c r="ET14" s="227">
        <v>9</v>
      </c>
      <c r="EU14" s="260"/>
      <c r="EV14" s="262"/>
      <c r="EW14" s="262"/>
      <c r="EX14" s="261"/>
      <c r="EY14" s="262"/>
      <c r="EZ14" s="263"/>
      <c r="FA14" s="264"/>
      <c r="FB14" s="264"/>
      <c r="FC14" s="263"/>
      <c r="FD14" s="264"/>
      <c r="FE14" s="260"/>
      <c r="FF14" s="261"/>
      <c r="FG14" s="262"/>
      <c r="FH14" s="263"/>
      <c r="FI14" s="265"/>
      <c r="FJ14" s="264"/>
      <c r="FL14" s="227">
        <v>9</v>
      </c>
      <c r="FM14" s="260"/>
      <c r="FN14" s="262"/>
      <c r="FO14" s="262"/>
      <c r="FP14" s="261"/>
      <c r="FQ14" s="262"/>
      <c r="FR14" s="263"/>
      <c r="FS14" s="264"/>
      <c r="FT14" s="264"/>
      <c r="FU14" s="263"/>
      <c r="FV14" s="264"/>
      <c r="FW14" s="260"/>
      <c r="FX14" s="261"/>
      <c r="FY14" s="262"/>
      <c r="FZ14" s="263"/>
      <c r="GA14" s="265"/>
      <c r="GB14" s="264"/>
    </row>
    <row r="15" spans="1:184">
      <c r="A15" s="28">
        <v>10</v>
      </c>
      <c r="B15" s="280"/>
      <c r="C15" s="287"/>
      <c r="E15" s="25">
        <v>14</v>
      </c>
      <c r="F15" s="227">
        <v>10</v>
      </c>
      <c r="G15" s="260" t="s">
        <v>540</v>
      </c>
      <c r="H15" s="262"/>
      <c r="I15" s="262"/>
      <c r="J15" s="261">
        <v>10</v>
      </c>
      <c r="K15" s="262" t="s">
        <v>572</v>
      </c>
      <c r="L15" s="263" t="s">
        <v>591</v>
      </c>
      <c r="M15" s="264"/>
      <c r="N15" s="264"/>
      <c r="O15" s="263">
        <v>40</v>
      </c>
      <c r="P15" s="264" t="s">
        <v>572</v>
      </c>
      <c r="Q15" s="260"/>
      <c r="R15" s="261"/>
      <c r="S15" s="262"/>
      <c r="T15" s="263"/>
      <c r="U15" s="265"/>
      <c r="V15" s="264"/>
      <c r="X15" s="227">
        <v>10</v>
      </c>
      <c r="Y15" s="260"/>
      <c r="Z15" s="262"/>
      <c r="AA15" s="262"/>
      <c r="AB15" s="261"/>
      <c r="AC15" s="262"/>
      <c r="AD15" s="263"/>
      <c r="AE15" s="264"/>
      <c r="AF15" s="264"/>
      <c r="AG15" s="263"/>
      <c r="AH15" s="264"/>
      <c r="AI15" s="260"/>
      <c r="AJ15" s="261"/>
      <c r="AK15" s="262"/>
      <c r="AL15" s="263"/>
      <c r="AM15" s="265"/>
      <c r="AN15" s="264"/>
      <c r="AP15" s="227">
        <v>10</v>
      </c>
      <c r="AQ15" s="260"/>
      <c r="AR15" s="262"/>
      <c r="AS15" s="262"/>
      <c r="AT15" s="426"/>
      <c r="AU15" s="427"/>
      <c r="AV15" s="263"/>
      <c r="AW15" s="264"/>
      <c r="AX15" s="264"/>
      <c r="AY15" s="263"/>
      <c r="AZ15" s="264"/>
      <c r="BA15" s="260"/>
      <c r="BB15" s="261"/>
      <c r="BC15" s="262"/>
      <c r="BD15" s="263"/>
      <c r="BE15" s="265"/>
      <c r="BF15" s="264"/>
      <c r="BH15" s="227">
        <v>10</v>
      </c>
      <c r="BI15" s="260"/>
      <c r="BJ15" s="262"/>
      <c r="BK15" s="262"/>
      <c r="BL15" s="261"/>
      <c r="BM15" s="262"/>
      <c r="BN15" s="263"/>
      <c r="BO15" s="264"/>
      <c r="BP15" s="264"/>
      <c r="BQ15" s="263"/>
      <c r="BR15" s="264"/>
      <c r="BS15" s="260"/>
      <c r="BT15" s="261"/>
      <c r="BU15" s="262"/>
      <c r="BV15" s="263"/>
      <c r="BW15" s="265"/>
      <c r="BX15" s="264"/>
      <c r="BZ15" s="227">
        <v>10</v>
      </c>
      <c r="CA15" s="260"/>
      <c r="CB15" s="262"/>
      <c r="CC15" s="262"/>
      <c r="CD15" s="261"/>
      <c r="CE15" s="262"/>
      <c r="CF15" s="263"/>
      <c r="CG15" s="264"/>
      <c r="CH15" s="264"/>
      <c r="CI15" s="263"/>
      <c r="CJ15" s="264"/>
      <c r="CK15" s="260"/>
      <c r="CL15" s="261"/>
      <c r="CM15" s="262"/>
      <c r="CN15" s="263"/>
      <c r="CO15" s="265"/>
      <c r="CP15" s="264"/>
      <c r="CR15" s="227">
        <v>10</v>
      </c>
      <c r="CS15" s="260"/>
      <c r="CT15" s="262"/>
      <c r="CU15" s="262"/>
      <c r="CV15" s="261"/>
      <c r="CW15" s="262"/>
      <c r="CX15" s="263"/>
      <c r="CY15" s="264"/>
      <c r="CZ15" s="264"/>
      <c r="DA15" s="263"/>
      <c r="DB15" s="264"/>
      <c r="DC15" s="260"/>
      <c r="DD15" s="261"/>
      <c r="DE15" s="262"/>
      <c r="DF15" s="263"/>
      <c r="DG15" s="265"/>
      <c r="DH15" s="264"/>
      <c r="DJ15" s="227">
        <v>10</v>
      </c>
      <c r="DK15" s="260"/>
      <c r="DL15" s="262"/>
      <c r="DM15" s="262"/>
      <c r="DN15" s="261"/>
      <c r="DO15" s="262"/>
      <c r="DP15" s="263"/>
      <c r="DQ15" s="264"/>
      <c r="DR15" s="264"/>
      <c r="DS15" s="263"/>
      <c r="DT15" s="264"/>
      <c r="DU15" s="260"/>
      <c r="DV15" s="261"/>
      <c r="DW15" s="262"/>
      <c r="DX15" s="263"/>
      <c r="DY15" s="265"/>
      <c r="DZ15" s="264"/>
      <c r="EB15" s="227">
        <v>10</v>
      </c>
      <c r="EC15" s="260"/>
      <c r="ED15" s="262"/>
      <c r="EE15" s="262"/>
      <c r="EF15" s="261"/>
      <c r="EG15" s="262"/>
      <c r="EH15" s="263"/>
      <c r="EI15" s="264"/>
      <c r="EJ15" s="264"/>
      <c r="EK15" s="263"/>
      <c r="EL15" s="264"/>
      <c r="EM15" s="260"/>
      <c r="EN15" s="261"/>
      <c r="EO15" s="262"/>
      <c r="EP15" s="263"/>
      <c r="EQ15" s="265"/>
      <c r="ER15" s="264"/>
      <c r="ET15" s="227">
        <v>10</v>
      </c>
      <c r="EU15" s="260"/>
      <c r="EV15" s="262"/>
      <c r="EW15" s="262"/>
      <c r="EX15" s="261"/>
      <c r="EY15" s="262"/>
      <c r="EZ15" s="263"/>
      <c r="FA15" s="264"/>
      <c r="FB15" s="264"/>
      <c r="FC15" s="263"/>
      <c r="FD15" s="264"/>
      <c r="FE15" s="260"/>
      <c r="FF15" s="261"/>
      <c r="FG15" s="262"/>
      <c r="FH15" s="263"/>
      <c r="FI15" s="265"/>
      <c r="FJ15" s="264"/>
      <c r="FL15" s="227">
        <v>10</v>
      </c>
      <c r="FM15" s="260"/>
      <c r="FN15" s="262"/>
      <c r="FO15" s="262"/>
      <c r="FP15" s="261"/>
      <c r="FQ15" s="262"/>
      <c r="FR15" s="263"/>
      <c r="FS15" s="264"/>
      <c r="FT15" s="264"/>
      <c r="FU15" s="263"/>
      <c r="FV15" s="264"/>
      <c r="FW15" s="260"/>
      <c r="FX15" s="261"/>
      <c r="FY15" s="262"/>
      <c r="FZ15" s="263"/>
      <c r="GA15" s="265"/>
      <c r="GB15" s="264"/>
    </row>
    <row r="16" spans="1:184">
      <c r="E16" s="25">
        <v>15</v>
      </c>
      <c r="F16" s="227">
        <v>11</v>
      </c>
      <c r="G16" s="260" t="s">
        <v>203</v>
      </c>
      <c r="H16" s="262"/>
      <c r="I16" s="262"/>
      <c r="J16" s="261">
        <v>11</v>
      </c>
      <c r="K16" s="262" t="s">
        <v>570</v>
      </c>
      <c r="L16" s="263" t="s">
        <v>215</v>
      </c>
      <c r="M16" s="264"/>
      <c r="N16" s="264"/>
      <c r="O16" s="263">
        <v>41</v>
      </c>
      <c r="P16" s="264" t="s">
        <v>129</v>
      </c>
      <c r="Q16" s="260"/>
      <c r="R16" s="261"/>
      <c r="S16" s="262"/>
      <c r="T16" s="263"/>
      <c r="U16" s="265"/>
      <c r="V16" s="264"/>
      <c r="X16" s="227">
        <v>11</v>
      </c>
      <c r="Y16" s="260"/>
      <c r="Z16" s="262"/>
      <c r="AA16" s="262"/>
      <c r="AB16" s="261"/>
      <c r="AC16" s="262"/>
      <c r="AD16" s="263"/>
      <c r="AE16" s="264"/>
      <c r="AF16" s="264"/>
      <c r="AG16" s="263"/>
      <c r="AH16" s="264"/>
      <c r="AI16" s="260"/>
      <c r="AJ16" s="261"/>
      <c r="AK16" s="262"/>
      <c r="AL16" s="263"/>
      <c r="AM16" s="265"/>
      <c r="AN16" s="264"/>
      <c r="AP16" s="227">
        <v>11</v>
      </c>
      <c r="AQ16" s="260"/>
      <c r="AR16" s="262"/>
      <c r="AS16" s="262"/>
      <c r="AT16" s="426"/>
      <c r="AU16" s="427"/>
      <c r="AV16" s="263"/>
      <c r="AW16" s="264"/>
      <c r="AX16" s="264"/>
      <c r="AY16" s="263"/>
      <c r="AZ16" s="264"/>
      <c r="BA16" s="260"/>
      <c r="BB16" s="261"/>
      <c r="BC16" s="262"/>
      <c r="BD16" s="263"/>
      <c r="BE16" s="265"/>
      <c r="BF16" s="264"/>
      <c r="BH16" s="227">
        <v>11</v>
      </c>
      <c r="BI16" s="260"/>
      <c r="BJ16" s="262"/>
      <c r="BK16" s="262"/>
      <c r="BL16" s="261"/>
      <c r="BM16" s="262"/>
      <c r="BN16" s="263"/>
      <c r="BO16" s="264"/>
      <c r="BP16" s="264"/>
      <c r="BQ16" s="263"/>
      <c r="BR16" s="264"/>
      <c r="BS16" s="260"/>
      <c r="BT16" s="261"/>
      <c r="BU16" s="262"/>
      <c r="BV16" s="263"/>
      <c r="BW16" s="265"/>
      <c r="BX16" s="264"/>
      <c r="BZ16" s="227">
        <v>11</v>
      </c>
      <c r="CA16" s="260"/>
      <c r="CB16" s="262"/>
      <c r="CC16" s="262"/>
      <c r="CD16" s="261"/>
      <c r="CE16" s="262"/>
      <c r="CF16" s="263"/>
      <c r="CG16" s="264"/>
      <c r="CH16" s="264"/>
      <c r="CI16" s="263"/>
      <c r="CJ16" s="264"/>
      <c r="CK16" s="260"/>
      <c r="CL16" s="261"/>
      <c r="CM16" s="262"/>
      <c r="CN16" s="263"/>
      <c r="CO16" s="265"/>
      <c r="CP16" s="264"/>
      <c r="CR16" s="227">
        <v>11</v>
      </c>
      <c r="CS16" s="260"/>
      <c r="CT16" s="262"/>
      <c r="CU16" s="262"/>
      <c r="CV16" s="261"/>
      <c r="CW16" s="262"/>
      <c r="CX16" s="263"/>
      <c r="CY16" s="264"/>
      <c r="CZ16" s="264"/>
      <c r="DA16" s="263"/>
      <c r="DB16" s="264"/>
      <c r="DC16" s="260"/>
      <c r="DD16" s="261"/>
      <c r="DE16" s="262"/>
      <c r="DF16" s="263"/>
      <c r="DG16" s="265"/>
      <c r="DH16" s="264"/>
      <c r="DJ16" s="227">
        <v>11</v>
      </c>
      <c r="DK16" s="260"/>
      <c r="DL16" s="262"/>
      <c r="DM16" s="262"/>
      <c r="DN16" s="261"/>
      <c r="DO16" s="262"/>
      <c r="DP16" s="263"/>
      <c r="DQ16" s="264"/>
      <c r="DR16" s="264"/>
      <c r="DS16" s="263"/>
      <c r="DT16" s="264"/>
      <c r="DU16" s="260"/>
      <c r="DV16" s="261"/>
      <c r="DW16" s="262"/>
      <c r="DX16" s="263"/>
      <c r="DY16" s="265"/>
      <c r="DZ16" s="264"/>
      <c r="EB16" s="227">
        <v>11</v>
      </c>
      <c r="EC16" s="260"/>
      <c r="ED16" s="262"/>
      <c r="EE16" s="262"/>
      <c r="EF16" s="261"/>
      <c r="EG16" s="262"/>
      <c r="EH16" s="263"/>
      <c r="EI16" s="264"/>
      <c r="EJ16" s="264"/>
      <c r="EK16" s="263"/>
      <c r="EL16" s="264"/>
      <c r="EM16" s="260"/>
      <c r="EN16" s="261"/>
      <c r="EO16" s="262"/>
      <c r="EP16" s="263"/>
      <c r="EQ16" s="265"/>
      <c r="ER16" s="264"/>
      <c r="ET16" s="227">
        <v>11</v>
      </c>
      <c r="EU16" s="260"/>
      <c r="EV16" s="262"/>
      <c r="EW16" s="262"/>
      <c r="EX16" s="261"/>
      <c r="EY16" s="262"/>
      <c r="EZ16" s="263"/>
      <c r="FA16" s="264"/>
      <c r="FB16" s="264"/>
      <c r="FC16" s="263"/>
      <c r="FD16" s="264"/>
      <c r="FE16" s="260"/>
      <c r="FF16" s="261"/>
      <c r="FG16" s="262"/>
      <c r="FH16" s="263"/>
      <c r="FI16" s="265"/>
      <c r="FJ16" s="264"/>
      <c r="FL16" s="227">
        <v>11</v>
      </c>
      <c r="FM16" s="260"/>
      <c r="FN16" s="262"/>
      <c r="FO16" s="262"/>
      <c r="FP16" s="261"/>
      <c r="FQ16" s="262"/>
      <c r="FR16" s="263"/>
      <c r="FS16" s="264"/>
      <c r="FT16" s="264"/>
      <c r="FU16" s="263"/>
      <c r="FV16" s="264"/>
      <c r="FW16" s="260"/>
      <c r="FX16" s="261"/>
      <c r="FY16" s="262"/>
      <c r="FZ16" s="263"/>
      <c r="GA16" s="265"/>
      <c r="GB16" s="264"/>
    </row>
    <row r="17" spans="2:184">
      <c r="B17" s="330"/>
      <c r="E17" s="25">
        <v>16</v>
      </c>
      <c r="F17" s="227">
        <v>12</v>
      </c>
      <c r="G17" s="260" t="s">
        <v>204</v>
      </c>
      <c r="H17" s="262"/>
      <c r="I17" s="262"/>
      <c r="J17" s="261">
        <v>12</v>
      </c>
      <c r="K17" s="262" t="s">
        <v>573</v>
      </c>
      <c r="L17" s="263" t="s">
        <v>216</v>
      </c>
      <c r="M17" s="264"/>
      <c r="N17" s="264"/>
      <c r="O17" s="263">
        <v>42</v>
      </c>
      <c r="P17" s="264" t="s">
        <v>601</v>
      </c>
      <c r="Q17" s="260"/>
      <c r="R17" s="261"/>
      <c r="S17" s="262"/>
      <c r="T17" s="263"/>
      <c r="U17" s="265"/>
      <c r="V17" s="264"/>
      <c r="X17" s="227">
        <v>12</v>
      </c>
      <c r="Y17" s="260"/>
      <c r="Z17" s="262"/>
      <c r="AA17" s="262"/>
      <c r="AB17" s="261"/>
      <c r="AC17" s="262"/>
      <c r="AD17" s="263"/>
      <c r="AE17" s="264"/>
      <c r="AF17" s="264"/>
      <c r="AG17" s="263"/>
      <c r="AH17" s="264"/>
      <c r="AI17" s="260"/>
      <c r="AJ17" s="261"/>
      <c r="AK17" s="262"/>
      <c r="AL17" s="263"/>
      <c r="AM17" s="265"/>
      <c r="AN17" s="264"/>
      <c r="AP17" s="227">
        <v>12</v>
      </c>
      <c r="AQ17" s="260"/>
      <c r="AR17" s="262"/>
      <c r="AS17" s="262"/>
      <c r="AT17" s="426"/>
      <c r="AU17" s="427"/>
      <c r="AV17" s="263"/>
      <c r="AW17" s="264"/>
      <c r="AX17" s="264"/>
      <c r="AY17" s="263"/>
      <c r="AZ17" s="264"/>
      <c r="BA17" s="260"/>
      <c r="BB17" s="261"/>
      <c r="BC17" s="262"/>
      <c r="BD17" s="263"/>
      <c r="BE17" s="265"/>
      <c r="BF17" s="264"/>
      <c r="BH17" s="227">
        <v>12</v>
      </c>
      <c r="BI17" s="260"/>
      <c r="BJ17" s="262"/>
      <c r="BK17" s="262"/>
      <c r="BL17" s="261"/>
      <c r="BM17" s="262"/>
      <c r="BN17" s="263"/>
      <c r="BO17" s="264"/>
      <c r="BP17" s="264"/>
      <c r="BQ17" s="263"/>
      <c r="BR17" s="264"/>
      <c r="BS17" s="260"/>
      <c r="BT17" s="261"/>
      <c r="BU17" s="262"/>
      <c r="BV17" s="263"/>
      <c r="BW17" s="265"/>
      <c r="BX17" s="264"/>
      <c r="BZ17" s="227">
        <v>12</v>
      </c>
      <c r="CA17" s="260"/>
      <c r="CB17" s="262"/>
      <c r="CC17" s="262"/>
      <c r="CD17" s="261"/>
      <c r="CE17" s="262"/>
      <c r="CF17" s="263"/>
      <c r="CG17" s="264"/>
      <c r="CH17" s="264"/>
      <c r="CI17" s="263"/>
      <c r="CJ17" s="264"/>
      <c r="CK17" s="260"/>
      <c r="CL17" s="261"/>
      <c r="CM17" s="262"/>
      <c r="CN17" s="263"/>
      <c r="CO17" s="265"/>
      <c r="CP17" s="264"/>
      <c r="CR17" s="227">
        <v>12</v>
      </c>
      <c r="CS17" s="260"/>
      <c r="CT17" s="262"/>
      <c r="CU17" s="262"/>
      <c r="CV17" s="261"/>
      <c r="CW17" s="262"/>
      <c r="CX17" s="263"/>
      <c r="CY17" s="264"/>
      <c r="CZ17" s="264"/>
      <c r="DA17" s="263"/>
      <c r="DB17" s="264"/>
      <c r="DC17" s="260"/>
      <c r="DD17" s="261"/>
      <c r="DE17" s="262"/>
      <c r="DF17" s="263"/>
      <c r="DG17" s="265"/>
      <c r="DH17" s="264"/>
      <c r="DJ17" s="227">
        <v>12</v>
      </c>
      <c r="DK17" s="260"/>
      <c r="DL17" s="262"/>
      <c r="DM17" s="262"/>
      <c r="DN17" s="261"/>
      <c r="DO17" s="262"/>
      <c r="DP17" s="263"/>
      <c r="DQ17" s="264"/>
      <c r="DR17" s="264"/>
      <c r="DS17" s="263"/>
      <c r="DT17" s="264"/>
      <c r="DU17" s="260"/>
      <c r="DV17" s="261"/>
      <c r="DW17" s="262"/>
      <c r="DX17" s="263"/>
      <c r="DY17" s="265"/>
      <c r="DZ17" s="264"/>
      <c r="EB17" s="227">
        <v>12</v>
      </c>
      <c r="EC17" s="260"/>
      <c r="ED17" s="262"/>
      <c r="EE17" s="262"/>
      <c r="EF17" s="261"/>
      <c r="EG17" s="262"/>
      <c r="EH17" s="263"/>
      <c r="EI17" s="264"/>
      <c r="EJ17" s="264"/>
      <c r="EK17" s="263"/>
      <c r="EL17" s="264"/>
      <c r="EM17" s="260"/>
      <c r="EN17" s="261"/>
      <c r="EO17" s="262"/>
      <c r="EP17" s="263"/>
      <c r="EQ17" s="265"/>
      <c r="ER17" s="264"/>
      <c r="ET17" s="227">
        <v>12</v>
      </c>
      <c r="EU17" s="260"/>
      <c r="EV17" s="262"/>
      <c r="EW17" s="262"/>
      <c r="EX17" s="261"/>
      <c r="EY17" s="262"/>
      <c r="EZ17" s="263"/>
      <c r="FA17" s="264"/>
      <c r="FB17" s="264"/>
      <c r="FC17" s="263"/>
      <c r="FD17" s="264"/>
      <c r="FE17" s="260"/>
      <c r="FF17" s="261"/>
      <c r="FG17" s="262"/>
      <c r="FH17" s="263"/>
      <c r="FI17" s="265"/>
      <c r="FJ17" s="264"/>
      <c r="FL17" s="227">
        <v>12</v>
      </c>
      <c r="FM17" s="260"/>
      <c r="FN17" s="262"/>
      <c r="FO17" s="262"/>
      <c r="FP17" s="261"/>
      <c r="FQ17" s="262"/>
      <c r="FR17" s="263"/>
      <c r="FS17" s="264"/>
      <c r="FT17" s="264"/>
      <c r="FU17" s="263"/>
      <c r="FV17" s="264"/>
      <c r="FW17" s="260"/>
      <c r="FX17" s="261"/>
      <c r="FY17" s="262"/>
      <c r="FZ17" s="263"/>
      <c r="GA17" s="265"/>
      <c r="GB17" s="264"/>
    </row>
    <row r="18" spans="2:184">
      <c r="B18" s="330"/>
      <c r="E18" s="25">
        <v>17</v>
      </c>
      <c r="F18" s="227">
        <v>13</v>
      </c>
      <c r="G18" s="260" t="s">
        <v>205</v>
      </c>
      <c r="H18" s="262"/>
      <c r="I18" s="262"/>
      <c r="J18" s="261">
        <v>13</v>
      </c>
      <c r="K18" s="262" t="s">
        <v>129</v>
      </c>
      <c r="L18" s="263" t="s">
        <v>217</v>
      </c>
      <c r="M18" s="264"/>
      <c r="N18" s="264"/>
      <c r="O18" s="263">
        <v>43</v>
      </c>
      <c r="P18" s="264" t="s">
        <v>588</v>
      </c>
      <c r="Q18" s="260"/>
      <c r="R18" s="261"/>
      <c r="S18" s="262"/>
      <c r="T18" s="263"/>
      <c r="U18" s="265"/>
      <c r="V18" s="264"/>
      <c r="X18" s="227">
        <v>13</v>
      </c>
      <c r="Y18" s="260"/>
      <c r="Z18" s="262"/>
      <c r="AA18" s="262"/>
      <c r="AB18" s="261"/>
      <c r="AC18" s="262"/>
      <c r="AD18" s="263"/>
      <c r="AE18" s="264"/>
      <c r="AF18" s="264"/>
      <c r="AG18" s="263"/>
      <c r="AH18" s="264"/>
      <c r="AI18" s="260"/>
      <c r="AJ18" s="261"/>
      <c r="AK18" s="262"/>
      <c r="AL18" s="263"/>
      <c r="AM18" s="265"/>
      <c r="AN18" s="264"/>
      <c r="AP18" s="227">
        <v>13</v>
      </c>
      <c r="AQ18" s="260"/>
      <c r="AR18" s="262"/>
      <c r="AS18" s="262"/>
      <c r="AT18" s="426"/>
      <c r="AU18" s="427"/>
      <c r="AV18" s="263"/>
      <c r="AW18" s="264"/>
      <c r="AX18" s="264"/>
      <c r="AY18" s="263"/>
      <c r="AZ18" s="264"/>
      <c r="BA18" s="260"/>
      <c r="BB18" s="261"/>
      <c r="BC18" s="262"/>
      <c r="BD18" s="263"/>
      <c r="BE18" s="265"/>
      <c r="BF18" s="264"/>
      <c r="BH18" s="227">
        <v>13</v>
      </c>
      <c r="BI18" s="260"/>
      <c r="BJ18" s="262"/>
      <c r="BK18" s="262"/>
      <c r="BL18" s="261"/>
      <c r="BM18" s="262"/>
      <c r="BN18" s="263"/>
      <c r="BO18" s="264"/>
      <c r="BP18" s="264"/>
      <c r="BQ18" s="263"/>
      <c r="BR18" s="264"/>
      <c r="BS18" s="260"/>
      <c r="BT18" s="261"/>
      <c r="BU18" s="262"/>
      <c r="BV18" s="263"/>
      <c r="BW18" s="265"/>
      <c r="BX18" s="264"/>
      <c r="BZ18" s="227">
        <v>13</v>
      </c>
      <c r="CA18" s="260"/>
      <c r="CB18" s="262"/>
      <c r="CC18" s="262"/>
      <c r="CD18" s="261"/>
      <c r="CE18" s="262"/>
      <c r="CF18" s="263"/>
      <c r="CG18" s="264"/>
      <c r="CH18" s="264"/>
      <c r="CI18" s="263"/>
      <c r="CJ18" s="264"/>
      <c r="CK18" s="260"/>
      <c r="CL18" s="261"/>
      <c r="CM18" s="262"/>
      <c r="CN18" s="263"/>
      <c r="CO18" s="265"/>
      <c r="CP18" s="264"/>
      <c r="CR18" s="227">
        <v>13</v>
      </c>
      <c r="CS18" s="260"/>
      <c r="CT18" s="262"/>
      <c r="CU18" s="262"/>
      <c r="CV18" s="261"/>
      <c r="CW18" s="262"/>
      <c r="CX18" s="263"/>
      <c r="CY18" s="264"/>
      <c r="CZ18" s="264"/>
      <c r="DA18" s="263"/>
      <c r="DB18" s="264"/>
      <c r="DC18" s="260"/>
      <c r="DD18" s="261"/>
      <c r="DE18" s="262"/>
      <c r="DF18" s="263"/>
      <c r="DG18" s="265"/>
      <c r="DH18" s="264"/>
      <c r="DJ18" s="227">
        <v>13</v>
      </c>
      <c r="DK18" s="260"/>
      <c r="DL18" s="262"/>
      <c r="DM18" s="262"/>
      <c r="DN18" s="261"/>
      <c r="DO18" s="262"/>
      <c r="DP18" s="263"/>
      <c r="DQ18" s="264"/>
      <c r="DR18" s="264"/>
      <c r="DS18" s="263"/>
      <c r="DT18" s="264"/>
      <c r="DU18" s="260"/>
      <c r="DV18" s="261"/>
      <c r="DW18" s="262"/>
      <c r="DX18" s="263"/>
      <c r="DY18" s="265"/>
      <c r="DZ18" s="264"/>
      <c r="EB18" s="227">
        <v>13</v>
      </c>
      <c r="EC18" s="260"/>
      <c r="ED18" s="262"/>
      <c r="EE18" s="262"/>
      <c r="EF18" s="261"/>
      <c r="EG18" s="262"/>
      <c r="EH18" s="263"/>
      <c r="EI18" s="264"/>
      <c r="EJ18" s="264"/>
      <c r="EK18" s="263"/>
      <c r="EL18" s="264"/>
      <c r="EM18" s="260"/>
      <c r="EN18" s="261"/>
      <c r="EO18" s="262"/>
      <c r="EP18" s="263"/>
      <c r="EQ18" s="265"/>
      <c r="ER18" s="264"/>
      <c r="ET18" s="227">
        <v>13</v>
      </c>
      <c r="EU18" s="260"/>
      <c r="EV18" s="262"/>
      <c r="EW18" s="262"/>
      <c r="EX18" s="261"/>
      <c r="EY18" s="262"/>
      <c r="EZ18" s="263"/>
      <c r="FA18" s="264"/>
      <c r="FB18" s="264"/>
      <c r="FC18" s="263"/>
      <c r="FD18" s="264"/>
      <c r="FE18" s="260"/>
      <c r="FF18" s="261"/>
      <c r="FG18" s="262"/>
      <c r="FH18" s="263"/>
      <c r="FI18" s="265"/>
      <c r="FJ18" s="264"/>
      <c r="FL18" s="227">
        <v>13</v>
      </c>
      <c r="FM18" s="260"/>
      <c r="FN18" s="262"/>
      <c r="FO18" s="262"/>
      <c r="FP18" s="261"/>
      <c r="FQ18" s="262"/>
      <c r="FR18" s="263"/>
      <c r="FS18" s="264"/>
      <c r="FT18" s="264"/>
      <c r="FU18" s="263"/>
      <c r="FV18" s="264"/>
      <c r="FW18" s="260"/>
      <c r="FX18" s="261"/>
      <c r="FY18" s="262"/>
      <c r="FZ18" s="263"/>
      <c r="GA18" s="265"/>
      <c r="GB18" s="264"/>
    </row>
    <row r="19" spans="2:184">
      <c r="B19" s="333"/>
      <c r="E19" s="25">
        <v>18</v>
      </c>
      <c r="F19" s="227">
        <v>14</v>
      </c>
      <c r="G19" s="260" t="s">
        <v>206</v>
      </c>
      <c r="H19" s="262"/>
      <c r="I19" s="262"/>
      <c r="J19" s="261">
        <v>14</v>
      </c>
      <c r="K19" s="262" t="s">
        <v>586</v>
      </c>
      <c r="L19" s="263" t="s">
        <v>536</v>
      </c>
      <c r="M19" s="264"/>
      <c r="N19" s="264"/>
      <c r="O19" s="263">
        <v>44</v>
      </c>
      <c r="P19" s="264" t="s">
        <v>589</v>
      </c>
      <c r="Q19" s="260"/>
      <c r="R19" s="261"/>
      <c r="S19" s="262"/>
      <c r="T19" s="263"/>
      <c r="U19" s="265"/>
      <c r="V19" s="264"/>
      <c r="X19" s="227">
        <v>14</v>
      </c>
      <c r="Y19" s="260"/>
      <c r="Z19" s="262"/>
      <c r="AA19" s="262"/>
      <c r="AB19" s="261"/>
      <c r="AC19" s="262"/>
      <c r="AD19" s="263"/>
      <c r="AE19" s="264"/>
      <c r="AF19" s="264"/>
      <c r="AG19" s="263"/>
      <c r="AH19" s="264"/>
      <c r="AI19" s="260"/>
      <c r="AJ19" s="261"/>
      <c r="AK19" s="262"/>
      <c r="AL19" s="263"/>
      <c r="AM19" s="265"/>
      <c r="AN19" s="264"/>
      <c r="AP19" s="227">
        <v>14</v>
      </c>
      <c r="AQ19" s="260"/>
      <c r="AR19" s="262"/>
      <c r="AS19" s="262"/>
      <c r="AT19" s="426"/>
      <c r="AU19" s="427"/>
      <c r="AV19" s="263"/>
      <c r="AW19" s="264"/>
      <c r="AX19" s="264"/>
      <c r="AY19" s="263"/>
      <c r="AZ19" s="264"/>
      <c r="BA19" s="260"/>
      <c r="BB19" s="261"/>
      <c r="BC19" s="262"/>
      <c r="BD19" s="263"/>
      <c r="BE19" s="265"/>
      <c r="BF19" s="264"/>
      <c r="BH19" s="227">
        <v>14</v>
      </c>
      <c r="BI19" s="260"/>
      <c r="BJ19" s="262"/>
      <c r="BK19" s="262"/>
      <c r="BL19" s="261"/>
      <c r="BM19" s="262"/>
      <c r="BN19" s="263"/>
      <c r="BO19" s="264"/>
      <c r="BP19" s="264"/>
      <c r="BQ19" s="263"/>
      <c r="BR19" s="264"/>
      <c r="BS19" s="260"/>
      <c r="BT19" s="261"/>
      <c r="BU19" s="262"/>
      <c r="BV19" s="263"/>
      <c r="BW19" s="265"/>
      <c r="BX19" s="264"/>
      <c r="BZ19" s="227">
        <v>14</v>
      </c>
      <c r="CA19" s="260"/>
      <c r="CB19" s="262"/>
      <c r="CC19" s="262"/>
      <c r="CD19" s="261"/>
      <c r="CE19" s="262"/>
      <c r="CF19" s="263"/>
      <c r="CG19" s="264"/>
      <c r="CH19" s="264"/>
      <c r="CI19" s="263"/>
      <c r="CJ19" s="264"/>
      <c r="CK19" s="260"/>
      <c r="CL19" s="261"/>
      <c r="CM19" s="262"/>
      <c r="CN19" s="263"/>
      <c r="CO19" s="265"/>
      <c r="CP19" s="264"/>
      <c r="CR19" s="227">
        <v>14</v>
      </c>
      <c r="CS19" s="260"/>
      <c r="CT19" s="262"/>
      <c r="CU19" s="262"/>
      <c r="CV19" s="261"/>
      <c r="CW19" s="262"/>
      <c r="CX19" s="263"/>
      <c r="CY19" s="264"/>
      <c r="CZ19" s="264"/>
      <c r="DA19" s="263"/>
      <c r="DB19" s="264"/>
      <c r="DC19" s="260"/>
      <c r="DD19" s="261"/>
      <c r="DE19" s="262"/>
      <c r="DF19" s="263"/>
      <c r="DG19" s="265"/>
      <c r="DH19" s="264"/>
      <c r="DJ19" s="227">
        <v>14</v>
      </c>
      <c r="DK19" s="260"/>
      <c r="DL19" s="262"/>
      <c r="DM19" s="262"/>
      <c r="DN19" s="261"/>
      <c r="DO19" s="262"/>
      <c r="DP19" s="263"/>
      <c r="DQ19" s="264"/>
      <c r="DR19" s="264"/>
      <c r="DS19" s="263"/>
      <c r="DT19" s="264"/>
      <c r="DU19" s="260"/>
      <c r="DV19" s="261"/>
      <c r="DW19" s="262"/>
      <c r="DX19" s="263"/>
      <c r="DY19" s="265"/>
      <c r="DZ19" s="264"/>
      <c r="EB19" s="227">
        <v>14</v>
      </c>
      <c r="EC19" s="260"/>
      <c r="ED19" s="262"/>
      <c r="EE19" s="262"/>
      <c r="EF19" s="261"/>
      <c r="EG19" s="262"/>
      <c r="EH19" s="263"/>
      <c r="EI19" s="264"/>
      <c r="EJ19" s="264"/>
      <c r="EK19" s="263"/>
      <c r="EL19" s="264"/>
      <c r="EM19" s="260"/>
      <c r="EN19" s="261"/>
      <c r="EO19" s="262"/>
      <c r="EP19" s="263"/>
      <c r="EQ19" s="265"/>
      <c r="ER19" s="264"/>
      <c r="ET19" s="227">
        <v>14</v>
      </c>
      <c r="EU19" s="260"/>
      <c r="EV19" s="262"/>
      <c r="EW19" s="262"/>
      <c r="EX19" s="261"/>
      <c r="EY19" s="262"/>
      <c r="EZ19" s="263"/>
      <c r="FA19" s="264"/>
      <c r="FB19" s="264"/>
      <c r="FC19" s="263"/>
      <c r="FD19" s="264"/>
      <c r="FE19" s="260"/>
      <c r="FF19" s="261"/>
      <c r="FG19" s="262"/>
      <c r="FH19" s="263"/>
      <c r="FI19" s="265"/>
      <c r="FJ19" s="264"/>
      <c r="FL19" s="227">
        <v>14</v>
      </c>
      <c r="FM19" s="260"/>
      <c r="FN19" s="262"/>
      <c r="FO19" s="262"/>
      <c r="FP19" s="261"/>
      <c r="FQ19" s="262"/>
      <c r="FR19" s="263"/>
      <c r="FS19" s="264"/>
      <c r="FT19" s="264"/>
      <c r="FU19" s="263"/>
      <c r="FV19" s="264"/>
      <c r="FW19" s="260"/>
      <c r="FX19" s="261"/>
      <c r="FY19" s="262"/>
      <c r="FZ19" s="263"/>
      <c r="GA19" s="265"/>
      <c r="GB19" s="264"/>
    </row>
    <row r="20" spans="2:184">
      <c r="B20" s="333"/>
      <c r="E20" s="25">
        <v>19</v>
      </c>
      <c r="F20" s="227">
        <v>15</v>
      </c>
      <c r="G20" s="260" t="s">
        <v>207</v>
      </c>
      <c r="H20" s="262"/>
      <c r="I20" s="262"/>
      <c r="J20" s="261">
        <v>15</v>
      </c>
      <c r="K20" s="262" t="s">
        <v>587</v>
      </c>
      <c r="L20" s="263" t="s">
        <v>218</v>
      </c>
      <c r="M20" s="264"/>
      <c r="N20" s="264"/>
      <c r="O20" s="263">
        <v>45</v>
      </c>
      <c r="P20" s="264" t="s">
        <v>588</v>
      </c>
      <c r="Q20" s="260"/>
      <c r="R20" s="261"/>
      <c r="S20" s="262"/>
      <c r="T20" s="263"/>
      <c r="U20" s="265"/>
      <c r="V20" s="264"/>
      <c r="X20" s="227">
        <v>15</v>
      </c>
      <c r="Y20" s="260"/>
      <c r="Z20" s="262"/>
      <c r="AA20" s="262"/>
      <c r="AB20" s="261"/>
      <c r="AC20" s="262"/>
      <c r="AD20" s="263"/>
      <c r="AE20" s="264"/>
      <c r="AF20" s="264"/>
      <c r="AG20" s="263"/>
      <c r="AH20" s="264"/>
      <c r="AI20" s="260"/>
      <c r="AJ20" s="261"/>
      <c r="AK20" s="262"/>
      <c r="AL20" s="263"/>
      <c r="AM20" s="265"/>
      <c r="AN20" s="264"/>
      <c r="AP20" s="227">
        <v>15</v>
      </c>
      <c r="AQ20" s="260"/>
      <c r="AR20" s="262"/>
      <c r="AS20" s="262"/>
      <c r="AT20" s="426"/>
      <c r="AU20" s="427"/>
      <c r="AV20" s="263"/>
      <c r="AW20" s="264"/>
      <c r="AX20" s="264"/>
      <c r="AY20" s="263"/>
      <c r="AZ20" s="264"/>
      <c r="BA20" s="260"/>
      <c r="BB20" s="261"/>
      <c r="BC20" s="262"/>
      <c r="BD20" s="263"/>
      <c r="BE20" s="265"/>
      <c r="BF20" s="264"/>
      <c r="BH20" s="227">
        <v>15</v>
      </c>
      <c r="BI20" s="260"/>
      <c r="BJ20" s="262"/>
      <c r="BK20" s="262"/>
      <c r="BL20" s="261"/>
      <c r="BM20" s="262"/>
      <c r="BN20" s="263"/>
      <c r="BO20" s="264"/>
      <c r="BP20" s="264"/>
      <c r="BQ20" s="263"/>
      <c r="BR20" s="264"/>
      <c r="BS20" s="260"/>
      <c r="BT20" s="261"/>
      <c r="BU20" s="262"/>
      <c r="BV20" s="263"/>
      <c r="BW20" s="265"/>
      <c r="BX20" s="264"/>
      <c r="BZ20" s="227">
        <v>15</v>
      </c>
      <c r="CA20" s="260"/>
      <c r="CB20" s="262"/>
      <c r="CC20" s="262"/>
      <c r="CD20" s="261"/>
      <c r="CE20" s="262"/>
      <c r="CF20" s="263"/>
      <c r="CG20" s="264"/>
      <c r="CH20" s="264"/>
      <c r="CI20" s="263"/>
      <c r="CJ20" s="264"/>
      <c r="CK20" s="260"/>
      <c r="CL20" s="261"/>
      <c r="CM20" s="262"/>
      <c r="CN20" s="263"/>
      <c r="CO20" s="265"/>
      <c r="CP20" s="264"/>
      <c r="CR20" s="227">
        <v>15</v>
      </c>
      <c r="CS20" s="260"/>
      <c r="CT20" s="262"/>
      <c r="CU20" s="262"/>
      <c r="CV20" s="261"/>
      <c r="CW20" s="262"/>
      <c r="CX20" s="263"/>
      <c r="CY20" s="264"/>
      <c r="CZ20" s="264"/>
      <c r="DA20" s="263"/>
      <c r="DB20" s="264"/>
      <c r="DC20" s="260"/>
      <c r="DD20" s="261"/>
      <c r="DE20" s="262"/>
      <c r="DF20" s="263"/>
      <c r="DG20" s="265"/>
      <c r="DH20" s="264"/>
      <c r="DJ20" s="227">
        <v>15</v>
      </c>
      <c r="DK20" s="260"/>
      <c r="DL20" s="262"/>
      <c r="DM20" s="262"/>
      <c r="DN20" s="261"/>
      <c r="DO20" s="262"/>
      <c r="DP20" s="263"/>
      <c r="DQ20" s="264"/>
      <c r="DR20" s="264"/>
      <c r="DS20" s="263"/>
      <c r="DT20" s="264"/>
      <c r="DU20" s="260"/>
      <c r="DV20" s="261"/>
      <c r="DW20" s="262"/>
      <c r="DX20" s="263"/>
      <c r="DY20" s="265"/>
      <c r="DZ20" s="264"/>
      <c r="EB20" s="227">
        <v>15</v>
      </c>
      <c r="EC20" s="260"/>
      <c r="ED20" s="262"/>
      <c r="EE20" s="262"/>
      <c r="EF20" s="261"/>
      <c r="EG20" s="262"/>
      <c r="EH20" s="263"/>
      <c r="EI20" s="264"/>
      <c r="EJ20" s="264"/>
      <c r="EK20" s="263"/>
      <c r="EL20" s="264"/>
      <c r="EM20" s="260"/>
      <c r="EN20" s="261"/>
      <c r="EO20" s="262"/>
      <c r="EP20" s="263"/>
      <c r="EQ20" s="265"/>
      <c r="ER20" s="264"/>
      <c r="ET20" s="227">
        <v>15</v>
      </c>
      <c r="EU20" s="260"/>
      <c r="EV20" s="262"/>
      <c r="EW20" s="262"/>
      <c r="EX20" s="261"/>
      <c r="EY20" s="262"/>
      <c r="EZ20" s="263"/>
      <c r="FA20" s="264"/>
      <c r="FB20" s="264"/>
      <c r="FC20" s="263"/>
      <c r="FD20" s="264"/>
      <c r="FE20" s="260"/>
      <c r="FF20" s="261"/>
      <c r="FG20" s="262"/>
      <c r="FH20" s="263"/>
      <c r="FI20" s="265"/>
      <c r="FJ20" s="264"/>
      <c r="FL20" s="227">
        <v>15</v>
      </c>
      <c r="FM20" s="260"/>
      <c r="FN20" s="262"/>
      <c r="FO20" s="262"/>
      <c r="FP20" s="261"/>
      <c r="FQ20" s="262"/>
      <c r="FR20" s="263"/>
      <c r="FS20" s="264"/>
      <c r="FT20" s="264"/>
      <c r="FU20" s="263"/>
      <c r="FV20" s="264"/>
      <c r="FW20" s="260"/>
      <c r="FX20" s="261"/>
      <c r="FY20" s="262"/>
      <c r="FZ20" s="263"/>
      <c r="GA20" s="265"/>
      <c r="GB20" s="264"/>
    </row>
    <row r="21" spans="2:184">
      <c r="B21" s="333"/>
      <c r="E21" s="25">
        <v>20</v>
      </c>
      <c r="F21" s="227">
        <v>16</v>
      </c>
      <c r="G21" s="260" t="s">
        <v>208</v>
      </c>
      <c r="H21" s="262"/>
      <c r="I21" s="262"/>
      <c r="J21" s="261">
        <v>16</v>
      </c>
      <c r="K21" s="262" t="s">
        <v>588</v>
      </c>
      <c r="L21" s="263" t="s">
        <v>537</v>
      </c>
      <c r="M21" s="264"/>
      <c r="N21" s="264"/>
      <c r="O21" s="263">
        <v>46</v>
      </c>
      <c r="P21" s="264" t="s">
        <v>130</v>
      </c>
      <c r="Q21" s="260"/>
      <c r="R21" s="261"/>
      <c r="S21" s="262"/>
      <c r="T21" s="263"/>
      <c r="U21" s="265"/>
      <c r="V21" s="264"/>
      <c r="X21" s="227">
        <v>16</v>
      </c>
      <c r="Y21" s="260"/>
      <c r="Z21" s="262"/>
      <c r="AA21" s="262"/>
      <c r="AB21" s="261"/>
      <c r="AC21" s="262"/>
      <c r="AD21" s="263"/>
      <c r="AE21" s="264"/>
      <c r="AF21" s="264"/>
      <c r="AG21" s="263"/>
      <c r="AH21" s="264"/>
      <c r="AI21" s="260"/>
      <c r="AJ21" s="261"/>
      <c r="AK21" s="262"/>
      <c r="AL21" s="263"/>
      <c r="AM21" s="265"/>
      <c r="AN21" s="264"/>
      <c r="AP21" s="227">
        <v>16</v>
      </c>
      <c r="AQ21" s="260"/>
      <c r="AR21" s="262"/>
      <c r="AS21" s="262"/>
      <c r="AT21" s="426"/>
      <c r="AU21" s="427"/>
      <c r="AV21" s="263"/>
      <c r="AW21" s="264"/>
      <c r="AX21" s="264"/>
      <c r="AY21" s="263"/>
      <c r="AZ21" s="264"/>
      <c r="BA21" s="260"/>
      <c r="BB21" s="261"/>
      <c r="BC21" s="262"/>
      <c r="BD21" s="263"/>
      <c r="BE21" s="265"/>
      <c r="BF21" s="264"/>
      <c r="BH21" s="227">
        <v>16</v>
      </c>
      <c r="BI21" s="260"/>
      <c r="BJ21" s="262"/>
      <c r="BK21" s="262"/>
      <c r="BL21" s="261"/>
      <c r="BM21" s="262"/>
      <c r="BN21" s="263"/>
      <c r="BO21" s="264"/>
      <c r="BP21" s="264"/>
      <c r="BQ21" s="263"/>
      <c r="BR21" s="264"/>
      <c r="BS21" s="260"/>
      <c r="BT21" s="261"/>
      <c r="BU21" s="262"/>
      <c r="BV21" s="263"/>
      <c r="BW21" s="265"/>
      <c r="BX21" s="264"/>
      <c r="BZ21" s="227">
        <v>16</v>
      </c>
      <c r="CA21" s="260"/>
      <c r="CB21" s="262"/>
      <c r="CC21" s="262"/>
      <c r="CD21" s="261"/>
      <c r="CE21" s="262"/>
      <c r="CF21" s="263"/>
      <c r="CG21" s="264"/>
      <c r="CH21" s="264"/>
      <c r="CI21" s="263"/>
      <c r="CJ21" s="264"/>
      <c r="CK21" s="260"/>
      <c r="CL21" s="261"/>
      <c r="CM21" s="262"/>
      <c r="CN21" s="263"/>
      <c r="CO21" s="265"/>
      <c r="CP21" s="264"/>
      <c r="CR21" s="227">
        <v>16</v>
      </c>
      <c r="CS21" s="260"/>
      <c r="CT21" s="262"/>
      <c r="CU21" s="262"/>
      <c r="CV21" s="261"/>
      <c r="CW21" s="262"/>
      <c r="CX21" s="263"/>
      <c r="CY21" s="264"/>
      <c r="CZ21" s="264"/>
      <c r="DA21" s="263"/>
      <c r="DB21" s="264"/>
      <c r="DC21" s="260"/>
      <c r="DD21" s="261"/>
      <c r="DE21" s="262"/>
      <c r="DF21" s="263"/>
      <c r="DG21" s="265"/>
      <c r="DH21" s="264"/>
      <c r="DJ21" s="227">
        <v>16</v>
      </c>
      <c r="DK21" s="260"/>
      <c r="DL21" s="262"/>
      <c r="DM21" s="262"/>
      <c r="DN21" s="261"/>
      <c r="DO21" s="262"/>
      <c r="DP21" s="263"/>
      <c r="DQ21" s="264"/>
      <c r="DR21" s="264"/>
      <c r="DS21" s="263"/>
      <c r="DT21" s="264"/>
      <c r="DU21" s="260"/>
      <c r="DV21" s="261"/>
      <c r="DW21" s="262"/>
      <c r="DX21" s="263"/>
      <c r="DY21" s="265"/>
      <c r="DZ21" s="264"/>
      <c r="EB21" s="227">
        <v>16</v>
      </c>
      <c r="EC21" s="260"/>
      <c r="ED21" s="262"/>
      <c r="EE21" s="262"/>
      <c r="EF21" s="261"/>
      <c r="EG21" s="262"/>
      <c r="EH21" s="263"/>
      <c r="EI21" s="264"/>
      <c r="EJ21" s="264"/>
      <c r="EK21" s="263"/>
      <c r="EL21" s="264"/>
      <c r="EM21" s="260"/>
      <c r="EN21" s="261"/>
      <c r="EO21" s="262"/>
      <c r="EP21" s="263"/>
      <c r="EQ21" s="265"/>
      <c r="ER21" s="264"/>
      <c r="ET21" s="227">
        <v>16</v>
      </c>
      <c r="EU21" s="260"/>
      <c r="EV21" s="262"/>
      <c r="EW21" s="262"/>
      <c r="EX21" s="261"/>
      <c r="EY21" s="262"/>
      <c r="EZ21" s="263"/>
      <c r="FA21" s="264"/>
      <c r="FB21" s="264"/>
      <c r="FC21" s="263"/>
      <c r="FD21" s="264"/>
      <c r="FE21" s="260"/>
      <c r="FF21" s="261"/>
      <c r="FG21" s="262"/>
      <c r="FH21" s="263"/>
      <c r="FI21" s="265"/>
      <c r="FJ21" s="264"/>
      <c r="FL21" s="227">
        <v>16</v>
      </c>
      <c r="FM21" s="260"/>
      <c r="FN21" s="262"/>
      <c r="FO21" s="262"/>
      <c r="FP21" s="261"/>
      <c r="FQ21" s="262"/>
      <c r="FR21" s="263"/>
      <c r="FS21" s="264"/>
      <c r="FT21" s="264"/>
      <c r="FU21" s="263"/>
      <c r="FV21" s="264"/>
      <c r="FW21" s="260"/>
      <c r="FX21" s="261"/>
      <c r="FY21" s="262"/>
      <c r="FZ21" s="263"/>
      <c r="GA21" s="265"/>
      <c r="GB21" s="264"/>
    </row>
    <row r="22" spans="2:184">
      <c r="B22" s="331"/>
      <c r="E22" s="25">
        <v>21</v>
      </c>
      <c r="F22" s="227">
        <v>17</v>
      </c>
      <c r="G22" s="260" t="s">
        <v>209</v>
      </c>
      <c r="H22" s="262"/>
      <c r="I22" s="262"/>
      <c r="J22" s="261">
        <v>17</v>
      </c>
      <c r="K22" s="262" t="s">
        <v>574</v>
      </c>
      <c r="L22" s="263" t="s">
        <v>219</v>
      </c>
      <c r="M22" s="264"/>
      <c r="N22" s="264"/>
      <c r="O22" s="263">
        <v>47</v>
      </c>
      <c r="P22" s="264" t="s">
        <v>588</v>
      </c>
      <c r="Q22" s="260"/>
      <c r="R22" s="261"/>
      <c r="S22" s="262"/>
      <c r="T22" s="263"/>
      <c r="U22" s="265"/>
      <c r="V22" s="264"/>
      <c r="X22" s="227">
        <v>17</v>
      </c>
      <c r="Y22" s="260"/>
      <c r="Z22" s="262"/>
      <c r="AA22" s="262"/>
      <c r="AB22" s="261"/>
      <c r="AC22" s="262"/>
      <c r="AD22" s="263"/>
      <c r="AE22" s="264"/>
      <c r="AF22" s="264"/>
      <c r="AG22" s="263"/>
      <c r="AH22" s="264"/>
      <c r="AI22" s="260"/>
      <c r="AJ22" s="261"/>
      <c r="AK22" s="262"/>
      <c r="AL22" s="263"/>
      <c r="AM22" s="265"/>
      <c r="AN22" s="264"/>
      <c r="AP22" s="227">
        <v>17</v>
      </c>
      <c r="AQ22" s="260"/>
      <c r="AR22" s="262"/>
      <c r="AS22" s="262"/>
      <c r="AT22" s="426"/>
      <c r="AU22" s="427"/>
      <c r="AV22" s="263"/>
      <c r="AW22" s="264"/>
      <c r="AX22" s="264"/>
      <c r="AY22" s="263"/>
      <c r="AZ22" s="264"/>
      <c r="BA22" s="260"/>
      <c r="BB22" s="261"/>
      <c r="BC22" s="262"/>
      <c r="BD22" s="263"/>
      <c r="BE22" s="265"/>
      <c r="BF22" s="264"/>
      <c r="BH22" s="227">
        <v>17</v>
      </c>
      <c r="BI22" s="260"/>
      <c r="BJ22" s="262"/>
      <c r="BK22" s="262"/>
      <c r="BL22" s="261"/>
      <c r="BM22" s="262"/>
      <c r="BN22" s="263"/>
      <c r="BO22" s="264"/>
      <c r="BP22" s="264"/>
      <c r="BQ22" s="263"/>
      <c r="BR22" s="264"/>
      <c r="BS22" s="260"/>
      <c r="BT22" s="261"/>
      <c r="BU22" s="262"/>
      <c r="BV22" s="263"/>
      <c r="BW22" s="265"/>
      <c r="BX22" s="264"/>
      <c r="BZ22" s="227">
        <v>17</v>
      </c>
      <c r="CA22" s="260"/>
      <c r="CB22" s="262"/>
      <c r="CC22" s="262"/>
      <c r="CD22" s="261"/>
      <c r="CE22" s="262"/>
      <c r="CF22" s="263"/>
      <c r="CG22" s="264"/>
      <c r="CH22" s="264"/>
      <c r="CI22" s="263"/>
      <c r="CJ22" s="264"/>
      <c r="CK22" s="260"/>
      <c r="CL22" s="261"/>
      <c r="CM22" s="262"/>
      <c r="CN22" s="263"/>
      <c r="CO22" s="265"/>
      <c r="CP22" s="264"/>
      <c r="CR22" s="227">
        <v>17</v>
      </c>
      <c r="CS22" s="260"/>
      <c r="CT22" s="262"/>
      <c r="CU22" s="262"/>
      <c r="CV22" s="261"/>
      <c r="CW22" s="262"/>
      <c r="CX22" s="263"/>
      <c r="CY22" s="264"/>
      <c r="CZ22" s="264"/>
      <c r="DA22" s="263"/>
      <c r="DB22" s="264"/>
      <c r="DC22" s="260"/>
      <c r="DD22" s="261"/>
      <c r="DE22" s="262"/>
      <c r="DF22" s="263"/>
      <c r="DG22" s="265"/>
      <c r="DH22" s="264"/>
      <c r="DJ22" s="227">
        <v>17</v>
      </c>
      <c r="DK22" s="260"/>
      <c r="DL22" s="262"/>
      <c r="DM22" s="262"/>
      <c r="DN22" s="261"/>
      <c r="DO22" s="262"/>
      <c r="DP22" s="263"/>
      <c r="DQ22" s="264"/>
      <c r="DR22" s="264"/>
      <c r="DS22" s="263"/>
      <c r="DT22" s="264"/>
      <c r="DU22" s="260"/>
      <c r="DV22" s="261"/>
      <c r="DW22" s="262"/>
      <c r="DX22" s="263"/>
      <c r="DY22" s="265"/>
      <c r="DZ22" s="264"/>
      <c r="EB22" s="227">
        <v>17</v>
      </c>
      <c r="EC22" s="260"/>
      <c r="ED22" s="262"/>
      <c r="EE22" s="262"/>
      <c r="EF22" s="261"/>
      <c r="EG22" s="262"/>
      <c r="EH22" s="263"/>
      <c r="EI22" s="264"/>
      <c r="EJ22" s="264"/>
      <c r="EK22" s="263"/>
      <c r="EL22" s="264"/>
      <c r="EM22" s="260"/>
      <c r="EN22" s="261"/>
      <c r="EO22" s="262"/>
      <c r="EP22" s="263"/>
      <c r="EQ22" s="265"/>
      <c r="ER22" s="264"/>
      <c r="ET22" s="227">
        <v>17</v>
      </c>
      <c r="EU22" s="260"/>
      <c r="EV22" s="262"/>
      <c r="EW22" s="262"/>
      <c r="EX22" s="261"/>
      <c r="EY22" s="262"/>
      <c r="EZ22" s="263"/>
      <c r="FA22" s="264"/>
      <c r="FB22" s="264"/>
      <c r="FC22" s="263"/>
      <c r="FD22" s="264"/>
      <c r="FE22" s="260"/>
      <c r="FF22" s="261"/>
      <c r="FG22" s="262"/>
      <c r="FH22" s="263"/>
      <c r="FI22" s="265"/>
      <c r="FJ22" s="264"/>
      <c r="FL22" s="227">
        <v>17</v>
      </c>
      <c r="FM22" s="260"/>
      <c r="FN22" s="262"/>
      <c r="FO22" s="262"/>
      <c r="FP22" s="261"/>
      <c r="FQ22" s="262"/>
      <c r="FR22" s="263"/>
      <c r="FS22" s="264"/>
      <c r="FT22" s="264"/>
      <c r="FU22" s="263"/>
      <c r="FV22" s="264"/>
      <c r="FW22" s="260"/>
      <c r="FX22" s="261"/>
      <c r="FY22" s="262"/>
      <c r="FZ22" s="263"/>
      <c r="GA22" s="265"/>
      <c r="GB22" s="264"/>
    </row>
    <row r="23" spans="2:184">
      <c r="E23" s="25">
        <v>22</v>
      </c>
      <c r="F23" s="227">
        <v>18</v>
      </c>
      <c r="G23" s="260" t="s">
        <v>564</v>
      </c>
      <c r="H23" s="262"/>
      <c r="I23" s="262"/>
      <c r="J23" s="261">
        <v>18</v>
      </c>
      <c r="K23" s="262" t="s">
        <v>575</v>
      </c>
      <c r="L23" s="263" t="s">
        <v>220</v>
      </c>
      <c r="M23" s="264"/>
      <c r="N23" s="264"/>
      <c r="O23" s="263">
        <v>48</v>
      </c>
      <c r="P23" s="264" t="s">
        <v>590</v>
      </c>
      <c r="Q23" s="260"/>
      <c r="R23" s="261"/>
      <c r="S23" s="262"/>
      <c r="T23" s="263"/>
      <c r="U23" s="265"/>
      <c r="V23" s="264"/>
      <c r="X23" s="227">
        <v>18</v>
      </c>
      <c r="Y23" s="260"/>
      <c r="Z23" s="262"/>
      <c r="AA23" s="262"/>
      <c r="AB23" s="261"/>
      <c r="AC23" s="262"/>
      <c r="AD23" s="263"/>
      <c r="AE23" s="264"/>
      <c r="AF23" s="264"/>
      <c r="AG23" s="263"/>
      <c r="AH23" s="264"/>
      <c r="AI23" s="260"/>
      <c r="AJ23" s="261"/>
      <c r="AK23" s="262"/>
      <c r="AL23" s="263"/>
      <c r="AM23" s="265"/>
      <c r="AN23" s="264"/>
      <c r="AP23" s="227">
        <v>18</v>
      </c>
      <c r="AQ23" s="260"/>
      <c r="AR23" s="262"/>
      <c r="AS23" s="262"/>
      <c r="AT23" s="426"/>
      <c r="AU23" s="427"/>
      <c r="AV23" s="263"/>
      <c r="AW23" s="264"/>
      <c r="AX23" s="264"/>
      <c r="AY23" s="263"/>
      <c r="AZ23" s="264"/>
      <c r="BA23" s="260"/>
      <c r="BB23" s="261"/>
      <c r="BC23" s="262"/>
      <c r="BD23" s="263"/>
      <c r="BE23" s="265"/>
      <c r="BF23" s="264"/>
      <c r="BH23" s="227">
        <v>18</v>
      </c>
      <c r="BI23" s="260"/>
      <c r="BJ23" s="262"/>
      <c r="BK23" s="262"/>
      <c r="BL23" s="261"/>
      <c r="BM23" s="262"/>
      <c r="BN23" s="263"/>
      <c r="BO23" s="264"/>
      <c r="BP23" s="264"/>
      <c r="BQ23" s="263"/>
      <c r="BR23" s="264"/>
      <c r="BS23" s="260"/>
      <c r="BT23" s="261"/>
      <c r="BU23" s="262"/>
      <c r="BV23" s="263"/>
      <c r="BW23" s="265"/>
      <c r="BX23" s="264"/>
      <c r="BZ23" s="227">
        <v>18</v>
      </c>
      <c r="CA23" s="260"/>
      <c r="CB23" s="262"/>
      <c r="CC23" s="262"/>
      <c r="CD23" s="261"/>
      <c r="CE23" s="262"/>
      <c r="CF23" s="263"/>
      <c r="CG23" s="264"/>
      <c r="CH23" s="264"/>
      <c r="CI23" s="263"/>
      <c r="CJ23" s="264"/>
      <c r="CK23" s="260"/>
      <c r="CL23" s="261"/>
      <c r="CM23" s="262"/>
      <c r="CN23" s="263"/>
      <c r="CO23" s="265"/>
      <c r="CP23" s="264"/>
      <c r="CR23" s="227">
        <v>18</v>
      </c>
      <c r="CS23" s="260"/>
      <c r="CT23" s="262"/>
      <c r="CU23" s="262"/>
      <c r="CV23" s="261"/>
      <c r="CW23" s="262"/>
      <c r="CX23" s="263"/>
      <c r="CY23" s="264"/>
      <c r="CZ23" s="264"/>
      <c r="DA23" s="263"/>
      <c r="DB23" s="264"/>
      <c r="DC23" s="260"/>
      <c r="DD23" s="261"/>
      <c r="DE23" s="262"/>
      <c r="DF23" s="263"/>
      <c r="DG23" s="265"/>
      <c r="DH23" s="264"/>
      <c r="DJ23" s="227">
        <v>18</v>
      </c>
      <c r="DK23" s="260"/>
      <c r="DL23" s="262"/>
      <c r="DM23" s="262"/>
      <c r="DN23" s="261"/>
      <c r="DO23" s="262"/>
      <c r="DP23" s="263"/>
      <c r="DQ23" s="264"/>
      <c r="DR23" s="264"/>
      <c r="DS23" s="263"/>
      <c r="DT23" s="264"/>
      <c r="DU23" s="260"/>
      <c r="DV23" s="261"/>
      <c r="DW23" s="262"/>
      <c r="DX23" s="263"/>
      <c r="DY23" s="265"/>
      <c r="DZ23" s="264"/>
      <c r="EB23" s="227">
        <v>18</v>
      </c>
      <c r="EC23" s="260"/>
      <c r="ED23" s="262"/>
      <c r="EE23" s="262"/>
      <c r="EF23" s="261"/>
      <c r="EG23" s="262"/>
      <c r="EH23" s="263"/>
      <c r="EI23" s="264"/>
      <c r="EJ23" s="264"/>
      <c r="EK23" s="263"/>
      <c r="EL23" s="264"/>
      <c r="EM23" s="260"/>
      <c r="EN23" s="261"/>
      <c r="EO23" s="262"/>
      <c r="EP23" s="263"/>
      <c r="EQ23" s="265"/>
      <c r="ER23" s="264"/>
      <c r="ET23" s="227">
        <v>18</v>
      </c>
      <c r="EU23" s="260"/>
      <c r="EV23" s="262"/>
      <c r="EW23" s="262"/>
      <c r="EX23" s="261"/>
      <c r="EY23" s="262"/>
      <c r="EZ23" s="263"/>
      <c r="FA23" s="264"/>
      <c r="FB23" s="264"/>
      <c r="FC23" s="263"/>
      <c r="FD23" s="264"/>
      <c r="FE23" s="260"/>
      <c r="FF23" s="261"/>
      <c r="FG23" s="262"/>
      <c r="FH23" s="263"/>
      <c r="FI23" s="265"/>
      <c r="FJ23" s="264"/>
      <c r="FL23" s="227">
        <v>18</v>
      </c>
      <c r="FM23" s="260"/>
      <c r="FN23" s="262"/>
      <c r="FO23" s="262"/>
      <c r="FP23" s="261"/>
      <c r="FQ23" s="262"/>
      <c r="FR23" s="263"/>
      <c r="FS23" s="264"/>
      <c r="FT23" s="264"/>
      <c r="FU23" s="263"/>
      <c r="FV23" s="264"/>
      <c r="FW23" s="260"/>
      <c r="FX23" s="261"/>
      <c r="FY23" s="262"/>
      <c r="FZ23" s="263"/>
      <c r="GA23" s="265"/>
      <c r="GB23" s="264"/>
    </row>
    <row r="24" spans="2:184">
      <c r="E24" s="25">
        <v>23</v>
      </c>
      <c r="F24" s="227">
        <v>19</v>
      </c>
      <c r="G24" s="260" t="s">
        <v>565</v>
      </c>
      <c r="H24" s="262"/>
      <c r="I24" s="262"/>
      <c r="J24" s="261">
        <v>19</v>
      </c>
      <c r="K24" s="262" t="s">
        <v>576</v>
      </c>
      <c r="L24" s="263" t="s">
        <v>567</v>
      </c>
      <c r="M24" s="264"/>
      <c r="N24" s="264"/>
      <c r="O24" s="263">
        <v>49</v>
      </c>
      <c r="P24" s="264" t="s">
        <v>130</v>
      </c>
      <c r="Q24" s="260"/>
      <c r="R24" s="261"/>
      <c r="S24" s="262"/>
      <c r="T24" s="263"/>
      <c r="U24" s="265"/>
      <c r="V24" s="264"/>
      <c r="X24" s="227">
        <v>19</v>
      </c>
      <c r="Y24" s="260"/>
      <c r="Z24" s="262"/>
      <c r="AA24" s="262"/>
      <c r="AB24" s="261"/>
      <c r="AC24" s="262"/>
      <c r="AD24" s="263"/>
      <c r="AE24" s="264"/>
      <c r="AF24" s="264"/>
      <c r="AG24" s="263"/>
      <c r="AH24" s="264"/>
      <c r="AI24" s="260"/>
      <c r="AJ24" s="261"/>
      <c r="AK24" s="262"/>
      <c r="AL24" s="263"/>
      <c r="AM24" s="265"/>
      <c r="AN24" s="264"/>
      <c r="AP24" s="227">
        <v>19</v>
      </c>
      <c r="AQ24" s="260"/>
      <c r="AR24" s="262"/>
      <c r="AS24" s="262"/>
      <c r="AT24" s="426"/>
      <c r="AU24" s="427"/>
      <c r="AV24" s="263"/>
      <c r="AW24" s="264"/>
      <c r="AX24" s="264"/>
      <c r="AY24" s="263"/>
      <c r="AZ24" s="264"/>
      <c r="BA24" s="260"/>
      <c r="BB24" s="261"/>
      <c r="BC24" s="262"/>
      <c r="BD24" s="263"/>
      <c r="BE24" s="265"/>
      <c r="BF24" s="264"/>
      <c r="BH24" s="227">
        <v>19</v>
      </c>
      <c r="BI24" s="260"/>
      <c r="BJ24" s="262"/>
      <c r="BK24" s="262"/>
      <c r="BL24" s="261"/>
      <c r="BM24" s="262"/>
      <c r="BN24" s="263"/>
      <c r="BO24" s="264"/>
      <c r="BP24" s="264"/>
      <c r="BQ24" s="263"/>
      <c r="BR24" s="264"/>
      <c r="BS24" s="260"/>
      <c r="BT24" s="261"/>
      <c r="BU24" s="262"/>
      <c r="BV24" s="263"/>
      <c r="BW24" s="265"/>
      <c r="BX24" s="264"/>
      <c r="BZ24" s="227">
        <v>19</v>
      </c>
      <c r="CA24" s="260"/>
      <c r="CB24" s="262"/>
      <c r="CC24" s="262"/>
      <c r="CD24" s="261"/>
      <c r="CE24" s="262"/>
      <c r="CF24" s="263"/>
      <c r="CG24" s="264"/>
      <c r="CH24" s="264"/>
      <c r="CI24" s="263"/>
      <c r="CJ24" s="264"/>
      <c r="CK24" s="260"/>
      <c r="CL24" s="261"/>
      <c r="CM24" s="262"/>
      <c r="CN24" s="263"/>
      <c r="CO24" s="265"/>
      <c r="CP24" s="264"/>
      <c r="CR24" s="227">
        <v>19</v>
      </c>
      <c r="CS24" s="260"/>
      <c r="CT24" s="262"/>
      <c r="CU24" s="262"/>
      <c r="CV24" s="261"/>
      <c r="CW24" s="262"/>
      <c r="CX24" s="263"/>
      <c r="CY24" s="264"/>
      <c r="CZ24" s="264"/>
      <c r="DA24" s="263"/>
      <c r="DB24" s="264"/>
      <c r="DC24" s="260"/>
      <c r="DD24" s="261"/>
      <c r="DE24" s="262"/>
      <c r="DF24" s="263"/>
      <c r="DG24" s="265"/>
      <c r="DH24" s="264"/>
      <c r="DJ24" s="227">
        <v>19</v>
      </c>
      <c r="DK24" s="260"/>
      <c r="DL24" s="262"/>
      <c r="DM24" s="262"/>
      <c r="DN24" s="261"/>
      <c r="DO24" s="262"/>
      <c r="DP24" s="263"/>
      <c r="DQ24" s="264"/>
      <c r="DR24" s="264"/>
      <c r="DS24" s="263"/>
      <c r="DT24" s="264"/>
      <c r="DU24" s="260"/>
      <c r="DV24" s="261"/>
      <c r="DW24" s="262"/>
      <c r="DX24" s="263"/>
      <c r="DY24" s="265"/>
      <c r="DZ24" s="264"/>
      <c r="EB24" s="227">
        <v>19</v>
      </c>
      <c r="EC24" s="260"/>
      <c r="ED24" s="262"/>
      <c r="EE24" s="262"/>
      <c r="EF24" s="261"/>
      <c r="EG24" s="262"/>
      <c r="EH24" s="263"/>
      <c r="EI24" s="264"/>
      <c r="EJ24" s="264"/>
      <c r="EK24" s="263"/>
      <c r="EL24" s="264"/>
      <c r="EM24" s="260"/>
      <c r="EN24" s="261"/>
      <c r="EO24" s="262"/>
      <c r="EP24" s="263"/>
      <c r="EQ24" s="265"/>
      <c r="ER24" s="264"/>
      <c r="ET24" s="227">
        <v>19</v>
      </c>
      <c r="EU24" s="260"/>
      <c r="EV24" s="262"/>
      <c r="EW24" s="262"/>
      <c r="EX24" s="261"/>
      <c r="EY24" s="262"/>
      <c r="EZ24" s="263"/>
      <c r="FA24" s="264"/>
      <c r="FB24" s="264"/>
      <c r="FC24" s="263"/>
      <c r="FD24" s="264"/>
      <c r="FE24" s="260"/>
      <c r="FF24" s="261"/>
      <c r="FG24" s="262"/>
      <c r="FH24" s="263"/>
      <c r="FI24" s="265"/>
      <c r="FJ24" s="264"/>
      <c r="FL24" s="227">
        <v>19</v>
      </c>
      <c r="FM24" s="260"/>
      <c r="FN24" s="262"/>
      <c r="FO24" s="262"/>
      <c r="FP24" s="261"/>
      <c r="FQ24" s="262"/>
      <c r="FR24" s="263"/>
      <c r="FS24" s="264"/>
      <c r="FT24" s="264"/>
      <c r="FU24" s="263"/>
      <c r="FV24" s="264"/>
      <c r="FW24" s="260"/>
      <c r="FX24" s="261"/>
      <c r="FY24" s="262"/>
      <c r="FZ24" s="263"/>
      <c r="GA24" s="265"/>
      <c r="GB24" s="264"/>
    </row>
    <row r="25" spans="2:184">
      <c r="E25" s="25">
        <v>24</v>
      </c>
      <c r="F25" s="227">
        <v>20</v>
      </c>
      <c r="G25" s="260" t="s">
        <v>566</v>
      </c>
      <c r="H25" s="262"/>
      <c r="I25" s="262"/>
      <c r="J25" s="261">
        <v>20</v>
      </c>
      <c r="K25" s="262" t="s">
        <v>577</v>
      </c>
      <c r="L25" s="263" t="s">
        <v>538</v>
      </c>
      <c r="M25" s="264"/>
      <c r="N25" s="264"/>
      <c r="O25" s="263">
        <v>50</v>
      </c>
      <c r="P25" s="264" t="s">
        <v>130</v>
      </c>
      <c r="Q25" s="260"/>
      <c r="R25" s="261"/>
      <c r="S25" s="262"/>
      <c r="T25" s="263"/>
      <c r="U25" s="265"/>
      <c r="V25" s="264"/>
      <c r="X25" s="227">
        <v>20</v>
      </c>
      <c r="Y25" s="260"/>
      <c r="Z25" s="262"/>
      <c r="AA25" s="262"/>
      <c r="AB25" s="261"/>
      <c r="AC25" s="262"/>
      <c r="AD25" s="263"/>
      <c r="AE25" s="264"/>
      <c r="AF25" s="264"/>
      <c r="AG25" s="263"/>
      <c r="AH25" s="264"/>
      <c r="AI25" s="260"/>
      <c r="AJ25" s="261"/>
      <c r="AK25" s="262"/>
      <c r="AL25" s="263"/>
      <c r="AM25" s="265"/>
      <c r="AN25" s="264"/>
      <c r="AP25" s="227">
        <v>20</v>
      </c>
      <c r="AQ25" s="260"/>
      <c r="AR25" s="262"/>
      <c r="AS25" s="262"/>
      <c r="AT25" s="426"/>
      <c r="AU25" s="427"/>
      <c r="AV25" s="263"/>
      <c r="AW25" s="264"/>
      <c r="AX25" s="264"/>
      <c r="AY25" s="263"/>
      <c r="AZ25" s="264"/>
      <c r="BA25" s="260"/>
      <c r="BB25" s="261"/>
      <c r="BC25" s="262"/>
      <c r="BD25" s="263"/>
      <c r="BE25" s="265"/>
      <c r="BF25" s="264"/>
      <c r="BH25" s="227">
        <v>20</v>
      </c>
      <c r="BI25" s="260"/>
      <c r="BJ25" s="262"/>
      <c r="BK25" s="262"/>
      <c r="BL25" s="261"/>
      <c r="BM25" s="262"/>
      <c r="BN25" s="263"/>
      <c r="BO25" s="264"/>
      <c r="BP25" s="264"/>
      <c r="BQ25" s="263"/>
      <c r="BR25" s="264"/>
      <c r="BS25" s="260"/>
      <c r="BT25" s="261"/>
      <c r="BU25" s="262"/>
      <c r="BV25" s="263"/>
      <c r="BW25" s="265"/>
      <c r="BX25" s="264"/>
      <c r="BZ25" s="227">
        <v>20</v>
      </c>
      <c r="CA25" s="260"/>
      <c r="CB25" s="262"/>
      <c r="CC25" s="262"/>
      <c r="CD25" s="261"/>
      <c r="CE25" s="262"/>
      <c r="CF25" s="263"/>
      <c r="CG25" s="264"/>
      <c r="CH25" s="264"/>
      <c r="CI25" s="263"/>
      <c r="CJ25" s="264"/>
      <c r="CK25" s="260"/>
      <c r="CL25" s="261"/>
      <c r="CM25" s="262"/>
      <c r="CN25" s="263"/>
      <c r="CO25" s="265"/>
      <c r="CP25" s="264"/>
      <c r="CR25" s="227">
        <v>20</v>
      </c>
      <c r="CS25" s="260"/>
      <c r="CT25" s="262"/>
      <c r="CU25" s="262"/>
      <c r="CV25" s="261"/>
      <c r="CW25" s="262"/>
      <c r="CX25" s="263"/>
      <c r="CY25" s="264"/>
      <c r="CZ25" s="264"/>
      <c r="DA25" s="263"/>
      <c r="DB25" s="264"/>
      <c r="DC25" s="260"/>
      <c r="DD25" s="261"/>
      <c r="DE25" s="262"/>
      <c r="DF25" s="263"/>
      <c r="DG25" s="265"/>
      <c r="DH25" s="264"/>
      <c r="DJ25" s="227">
        <v>20</v>
      </c>
      <c r="DK25" s="260"/>
      <c r="DL25" s="262"/>
      <c r="DM25" s="262"/>
      <c r="DN25" s="261"/>
      <c r="DO25" s="262"/>
      <c r="DP25" s="263"/>
      <c r="DQ25" s="264"/>
      <c r="DR25" s="264"/>
      <c r="DS25" s="263"/>
      <c r="DT25" s="264"/>
      <c r="DU25" s="260"/>
      <c r="DV25" s="261"/>
      <c r="DW25" s="262"/>
      <c r="DX25" s="263"/>
      <c r="DY25" s="265"/>
      <c r="DZ25" s="264"/>
      <c r="EB25" s="227">
        <v>20</v>
      </c>
      <c r="EC25" s="260"/>
      <c r="ED25" s="262"/>
      <c r="EE25" s="262"/>
      <c r="EF25" s="261"/>
      <c r="EG25" s="262"/>
      <c r="EH25" s="263"/>
      <c r="EI25" s="264"/>
      <c r="EJ25" s="264"/>
      <c r="EK25" s="263"/>
      <c r="EL25" s="264"/>
      <c r="EM25" s="260"/>
      <c r="EN25" s="261"/>
      <c r="EO25" s="262"/>
      <c r="EP25" s="263"/>
      <c r="EQ25" s="265"/>
      <c r="ER25" s="264"/>
      <c r="ET25" s="227">
        <v>20</v>
      </c>
      <c r="EU25" s="260"/>
      <c r="EV25" s="262"/>
      <c r="EW25" s="262"/>
      <c r="EX25" s="261"/>
      <c r="EY25" s="262"/>
      <c r="EZ25" s="263"/>
      <c r="FA25" s="264"/>
      <c r="FB25" s="264"/>
      <c r="FC25" s="263"/>
      <c r="FD25" s="264"/>
      <c r="FE25" s="260"/>
      <c r="FF25" s="261"/>
      <c r="FG25" s="262"/>
      <c r="FH25" s="263"/>
      <c r="FI25" s="265"/>
      <c r="FJ25" s="264"/>
      <c r="FL25" s="227">
        <v>20</v>
      </c>
      <c r="FM25" s="260"/>
      <c r="FN25" s="262"/>
      <c r="FO25" s="262"/>
      <c r="FP25" s="261"/>
      <c r="FQ25" s="262"/>
      <c r="FR25" s="263"/>
      <c r="FS25" s="264"/>
      <c r="FT25" s="264"/>
      <c r="FU25" s="263"/>
      <c r="FV25" s="264"/>
      <c r="FW25" s="260"/>
      <c r="FX25" s="261"/>
      <c r="FY25" s="262"/>
      <c r="FZ25" s="263"/>
      <c r="GA25" s="265"/>
      <c r="GB25" s="264"/>
    </row>
    <row r="26" spans="2:184">
      <c r="E26" s="25">
        <v>25</v>
      </c>
      <c r="F26" s="227">
        <v>21</v>
      </c>
      <c r="G26" s="260" t="s">
        <v>534</v>
      </c>
      <c r="H26" s="262"/>
      <c r="I26" s="262"/>
      <c r="J26" s="261">
        <v>21</v>
      </c>
      <c r="K26" s="262" t="s">
        <v>574</v>
      </c>
      <c r="L26" s="263" t="s">
        <v>604</v>
      </c>
      <c r="M26" s="264"/>
      <c r="N26" s="264"/>
      <c r="O26" s="263">
        <v>51</v>
      </c>
      <c r="P26" s="264" t="s">
        <v>607</v>
      </c>
      <c r="Q26" s="260"/>
      <c r="R26" s="261"/>
      <c r="S26" s="262"/>
      <c r="T26" s="263"/>
      <c r="U26" s="265"/>
      <c r="V26" s="264"/>
      <c r="X26" s="227">
        <v>21</v>
      </c>
      <c r="Y26" s="260"/>
      <c r="Z26" s="262"/>
      <c r="AA26" s="262"/>
      <c r="AB26" s="261"/>
      <c r="AC26" s="262"/>
      <c r="AD26" s="263"/>
      <c r="AE26" s="264"/>
      <c r="AF26" s="264"/>
      <c r="AG26" s="263"/>
      <c r="AH26" s="264"/>
      <c r="AI26" s="260"/>
      <c r="AJ26" s="261"/>
      <c r="AK26" s="262"/>
      <c r="AL26" s="263"/>
      <c r="AM26" s="265"/>
      <c r="AN26" s="264"/>
      <c r="AP26" s="227">
        <v>21</v>
      </c>
      <c r="AQ26" s="260"/>
      <c r="AR26" s="262"/>
      <c r="AS26" s="262"/>
      <c r="AT26" s="426"/>
      <c r="AU26" s="427"/>
      <c r="AV26" s="263"/>
      <c r="AW26" s="264"/>
      <c r="AX26" s="264"/>
      <c r="AY26" s="263"/>
      <c r="AZ26" s="264"/>
      <c r="BA26" s="260"/>
      <c r="BB26" s="261"/>
      <c r="BC26" s="262"/>
      <c r="BD26" s="263"/>
      <c r="BE26" s="265"/>
      <c r="BF26" s="264"/>
      <c r="BH26" s="227">
        <v>21</v>
      </c>
      <c r="BI26" s="260"/>
      <c r="BJ26" s="262"/>
      <c r="BK26" s="262"/>
      <c r="BL26" s="261"/>
      <c r="BM26" s="262"/>
      <c r="BN26" s="263"/>
      <c r="BO26" s="264"/>
      <c r="BP26" s="264"/>
      <c r="BQ26" s="263"/>
      <c r="BR26" s="264"/>
      <c r="BS26" s="260"/>
      <c r="BT26" s="261"/>
      <c r="BU26" s="262"/>
      <c r="BV26" s="263"/>
      <c r="BW26" s="265"/>
      <c r="BX26" s="264"/>
      <c r="BZ26" s="227">
        <v>21</v>
      </c>
      <c r="CA26" s="260"/>
      <c r="CB26" s="262"/>
      <c r="CC26" s="262"/>
      <c r="CD26" s="261"/>
      <c r="CE26" s="262"/>
      <c r="CF26" s="263"/>
      <c r="CG26" s="264"/>
      <c r="CH26" s="264"/>
      <c r="CI26" s="263"/>
      <c r="CJ26" s="264"/>
      <c r="CK26" s="260"/>
      <c r="CL26" s="261"/>
      <c r="CM26" s="262"/>
      <c r="CN26" s="263"/>
      <c r="CO26" s="265"/>
      <c r="CP26" s="264"/>
      <c r="CR26" s="227">
        <v>21</v>
      </c>
      <c r="CS26" s="260"/>
      <c r="CT26" s="262"/>
      <c r="CU26" s="262"/>
      <c r="CV26" s="261"/>
      <c r="CW26" s="262"/>
      <c r="CX26" s="263"/>
      <c r="CY26" s="264"/>
      <c r="CZ26" s="264"/>
      <c r="DA26" s="263"/>
      <c r="DB26" s="264"/>
      <c r="DC26" s="260"/>
      <c r="DD26" s="261"/>
      <c r="DE26" s="262"/>
      <c r="DF26" s="263"/>
      <c r="DG26" s="265"/>
      <c r="DH26" s="264"/>
      <c r="DJ26" s="227">
        <v>21</v>
      </c>
      <c r="DK26" s="260"/>
      <c r="DL26" s="262"/>
      <c r="DM26" s="262"/>
      <c r="DN26" s="261"/>
      <c r="DO26" s="262"/>
      <c r="DP26" s="263"/>
      <c r="DQ26" s="264"/>
      <c r="DR26" s="264"/>
      <c r="DS26" s="263"/>
      <c r="DT26" s="264"/>
      <c r="DU26" s="260"/>
      <c r="DV26" s="261"/>
      <c r="DW26" s="262"/>
      <c r="DX26" s="263"/>
      <c r="DY26" s="265"/>
      <c r="DZ26" s="264"/>
      <c r="EB26" s="227">
        <v>21</v>
      </c>
      <c r="EC26" s="260"/>
      <c r="ED26" s="262"/>
      <c r="EE26" s="262"/>
      <c r="EF26" s="261"/>
      <c r="EG26" s="262"/>
      <c r="EH26" s="263"/>
      <c r="EI26" s="264"/>
      <c r="EJ26" s="264"/>
      <c r="EK26" s="263"/>
      <c r="EL26" s="264"/>
      <c r="EM26" s="260"/>
      <c r="EN26" s="261"/>
      <c r="EO26" s="262"/>
      <c r="EP26" s="263"/>
      <c r="EQ26" s="265"/>
      <c r="ER26" s="264"/>
      <c r="ET26" s="227">
        <v>21</v>
      </c>
      <c r="EU26" s="260"/>
      <c r="EV26" s="262"/>
      <c r="EW26" s="262"/>
      <c r="EX26" s="261"/>
      <c r="EY26" s="262"/>
      <c r="EZ26" s="263"/>
      <c r="FA26" s="264"/>
      <c r="FB26" s="264"/>
      <c r="FC26" s="263"/>
      <c r="FD26" s="264"/>
      <c r="FE26" s="260"/>
      <c r="FF26" s="261"/>
      <c r="FG26" s="262"/>
      <c r="FH26" s="263"/>
      <c r="FI26" s="265"/>
      <c r="FJ26" s="264"/>
      <c r="FL26" s="227">
        <v>21</v>
      </c>
      <c r="FM26" s="260"/>
      <c r="FN26" s="262"/>
      <c r="FO26" s="262"/>
      <c r="FP26" s="261"/>
      <c r="FQ26" s="262"/>
      <c r="FR26" s="263"/>
      <c r="FS26" s="264"/>
      <c r="FT26" s="264"/>
      <c r="FU26" s="263"/>
      <c r="FV26" s="264"/>
      <c r="FW26" s="260"/>
      <c r="FX26" s="261"/>
      <c r="FY26" s="262"/>
      <c r="FZ26" s="263"/>
      <c r="GA26" s="265"/>
      <c r="GB26" s="264"/>
    </row>
    <row r="27" spans="2:184">
      <c r="E27" s="25">
        <v>26</v>
      </c>
      <c r="F27" s="227">
        <v>22</v>
      </c>
      <c r="G27" s="260" t="s">
        <v>597</v>
      </c>
      <c r="H27" s="262"/>
      <c r="I27" s="262"/>
      <c r="J27" s="261">
        <v>22</v>
      </c>
      <c r="K27" s="262" t="s">
        <v>130</v>
      </c>
      <c r="L27" s="263" t="s">
        <v>605</v>
      </c>
      <c r="M27" s="264"/>
      <c r="N27" s="264"/>
      <c r="O27" s="263">
        <v>53</v>
      </c>
      <c r="P27" s="264" t="s">
        <v>129</v>
      </c>
      <c r="Q27" s="260"/>
      <c r="R27" s="261"/>
      <c r="S27" s="262"/>
      <c r="T27" s="263"/>
      <c r="U27" s="265"/>
      <c r="V27" s="264"/>
      <c r="X27" s="227">
        <v>22</v>
      </c>
      <c r="Y27" s="260"/>
      <c r="Z27" s="262"/>
      <c r="AA27" s="262"/>
      <c r="AB27" s="261"/>
      <c r="AC27" s="262"/>
      <c r="AD27" s="263"/>
      <c r="AE27" s="264"/>
      <c r="AF27" s="264"/>
      <c r="AG27" s="263"/>
      <c r="AH27" s="264"/>
      <c r="AI27" s="260"/>
      <c r="AJ27" s="261"/>
      <c r="AK27" s="262"/>
      <c r="AL27" s="263"/>
      <c r="AM27" s="265"/>
      <c r="AN27" s="264"/>
      <c r="AP27" s="227">
        <v>22</v>
      </c>
      <c r="AQ27" s="260"/>
      <c r="AR27" s="262"/>
      <c r="AS27" s="262"/>
      <c r="AT27" s="426"/>
      <c r="AU27" s="427"/>
      <c r="AV27" s="263"/>
      <c r="AW27" s="264"/>
      <c r="AX27" s="264"/>
      <c r="AY27" s="263"/>
      <c r="AZ27" s="264"/>
      <c r="BA27" s="260"/>
      <c r="BB27" s="261"/>
      <c r="BC27" s="262"/>
      <c r="BD27" s="263"/>
      <c r="BE27" s="265"/>
      <c r="BF27" s="264"/>
      <c r="BH27" s="227">
        <v>22</v>
      </c>
      <c r="BI27" s="260"/>
      <c r="BJ27" s="262"/>
      <c r="BK27" s="262"/>
      <c r="BL27" s="261"/>
      <c r="BM27" s="262"/>
      <c r="BN27" s="263"/>
      <c r="BO27" s="264"/>
      <c r="BP27" s="264"/>
      <c r="BQ27" s="263"/>
      <c r="BR27" s="264"/>
      <c r="BS27" s="260"/>
      <c r="BT27" s="261"/>
      <c r="BU27" s="262"/>
      <c r="BV27" s="263"/>
      <c r="BW27" s="265"/>
      <c r="BX27" s="264"/>
      <c r="BZ27" s="227">
        <v>22</v>
      </c>
      <c r="CA27" s="260"/>
      <c r="CB27" s="262"/>
      <c r="CC27" s="262"/>
      <c r="CD27" s="261"/>
      <c r="CE27" s="262"/>
      <c r="CF27" s="263"/>
      <c r="CG27" s="264"/>
      <c r="CH27" s="264"/>
      <c r="CI27" s="263"/>
      <c r="CJ27" s="264"/>
      <c r="CK27" s="260"/>
      <c r="CL27" s="261"/>
      <c r="CM27" s="262"/>
      <c r="CN27" s="263"/>
      <c r="CO27" s="265"/>
      <c r="CP27" s="264"/>
      <c r="CR27" s="227">
        <v>22</v>
      </c>
      <c r="CS27" s="260"/>
      <c r="CT27" s="262"/>
      <c r="CU27" s="262"/>
      <c r="CV27" s="261"/>
      <c r="CW27" s="262"/>
      <c r="CX27" s="263"/>
      <c r="CY27" s="264"/>
      <c r="CZ27" s="264"/>
      <c r="DA27" s="263"/>
      <c r="DB27" s="264"/>
      <c r="DC27" s="260"/>
      <c r="DD27" s="261"/>
      <c r="DE27" s="262"/>
      <c r="DF27" s="263"/>
      <c r="DG27" s="265"/>
      <c r="DH27" s="264"/>
      <c r="DJ27" s="227">
        <v>22</v>
      </c>
      <c r="DK27" s="260"/>
      <c r="DL27" s="262"/>
      <c r="DM27" s="262"/>
      <c r="DN27" s="261"/>
      <c r="DO27" s="262"/>
      <c r="DP27" s="263"/>
      <c r="DQ27" s="264"/>
      <c r="DR27" s="264"/>
      <c r="DS27" s="263"/>
      <c r="DT27" s="264"/>
      <c r="DU27" s="260"/>
      <c r="DV27" s="261"/>
      <c r="DW27" s="262"/>
      <c r="DX27" s="263"/>
      <c r="DY27" s="265"/>
      <c r="DZ27" s="264"/>
      <c r="EB27" s="227">
        <v>22</v>
      </c>
      <c r="EC27" s="260"/>
      <c r="ED27" s="262"/>
      <c r="EE27" s="262"/>
      <c r="EF27" s="261"/>
      <c r="EG27" s="262"/>
      <c r="EH27" s="263"/>
      <c r="EI27" s="264"/>
      <c r="EJ27" s="264"/>
      <c r="EK27" s="263"/>
      <c r="EL27" s="264"/>
      <c r="EM27" s="260"/>
      <c r="EN27" s="261"/>
      <c r="EO27" s="262"/>
      <c r="EP27" s="263"/>
      <c r="EQ27" s="265"/>
      <c r="ER27" s="264"/>
      <c r="ET27" s="227">
        <v>22</v>
      </c>
      <c r="EU27" s="260"/>
      <c r="EV27" s="262"/>
      <c r="EW27" s="262"/>
      <c r="EX27" s="261"/>
      <c r="EY27" s="262"/>
      <c r="EZ27" s="263"/>
      <c r="FA27" s="264"/>
      <c r="FB27" s="264"/>
      <c r="FC27" s="263"/>
      <c r="FD27" s="264"/>
      <c r="FE27" s="260"/>
      <c r="FF27" s="261"/>
      <c r="FG27" s="262"/>
      <c r="FH27" s="263"/>
      <c r="FI27" s="265"/>
      <c r="FJ27" s="264"/>
      <c r="FL27" s="227">
        <v>22</v>
      </c>
      <c r="FM27" s="260"/>
      <c r="FN27" s="262"/>
      <c r="FO27" s="262"/>
      <c r="FP27" s="261"/>
      <c r="FQ27" s="262"/>
      <c r="FR27" s="263"/>
      <c r="FS27" s="264"/>
      <c r="FT27" s="264"/>
      <c r="FU27" s="263"/>
      <c r="FV27" s="264"/>
      <c r="FW27" s="260"/>
      <c r="FX27" s="261"/>
      <c r="FY27" s="262"/>
      <c r="FZ27" s="263"/>
      <c r="GA27" s="265"/>
      <c r="GB27" s="264"/>
    </row>
    <row r="28" spans="2:184">
      <c r="E28" s="25">
        <v>27</v>
      </c>
      <c r="F28" s="227">
        <v>23</v>
      </c>
      <c r="G28" s="260" t="s">
        <v>598</v>
      </c>
      <c r="H28" s="262"/>
      <c r="I28" s="262"/>
      <c r="J28" s="261">
        <v>23</v>
      </c>
      <c r="K28" s="262" t="s">
        <v>129</v>
      </c>
      <c r="L28" s="263" t="s">
        <v>606</v>
      </c>
      <c r="M28" s="264"/>
      <c r="N28" s="264"/>
      <c r="O28" s="263">
        <v>55</v>
      </c>
      <c r="P28" s="264" t="s">
        <v>129</v>
      </c>
      <c r="Q28" s="260"/>
      <c r="R28" s="261"/>
      <c r="S28" s="262"/>
      <c r="T28" s="263"/>
      <c r="U28" s="265"/>
      <c r="V28" s="264"/>
      <c r="X28" s="227">
        <v>23</v>
      </c>
      <c r="Y28" s="260"/>
      <c r="Z28" s="262"/>
      <c r="AA28" s="262"/>
      <c r="AB28" s="261"/>
      <c r="AC28" s="262"/>
      <c r="AD28" s="263"/>
      <c r="AE28" s="264"/>
      <c r="AF28" s="264"/>
      <c r="AG28" s="263"/>
      <c r="AH28" s="264"/>
      <c r="AI28" s="260"/>
      <c r="AJ28" s="261"/>
      <c r="AK28" s="262"/>
      <c r="AL28" s="263"/>
      <c r="AM28" s="265"/>
      <c r="AN28" s="264"/>
      <c r="AP28" s="227">
        <v>23</v>
      </c>
      <c r="AQ28" s="260"/>
      <c r="AR28" s="262"/>
      <c r="AS28" s="262"/>
      <c r="AT28" s="426"/>
      <c r="AU28" s="427"/>
      <c r="AV28" s="348"/>
      <c r="AW28" s="264"/>
      <c r="AX28" s="264"/>
      <c r="AY28" s="348"/>
      <c r="AZ28" s="349"/>
      <c r="BA28" s="260"/>
      <c r="BB28" s="261"/>
      <c r="BC28" s="262"/>
      <c r="BD28" s="263"/>
      <c r="BE28" s="265"/>
      <c r="BF28" s="264"/>
      <c r="BH28" s="227">
        <v>23</v>
      </c>
      <c r="BI28" s="260"/>
      <c r="BJ28" s="262"/>
      <c r="BK28" s="262"/>
      <c r="BL28" s="261"/>
      <c r="BM28" s="262"/>
      <c r="BN28" s="263"/>
      <c r="BO28" s="264"/>
      <c r="BP28" s="264"/>
      <c r="BQ28" s="263"/>
      <c r="BR28" s="264"/>
      <c r="BS28" s="260"/>
      <c r="BT28" s="261"/>
      <c r="BU28" s="262"/>
      <c r="BV28" s="263"/>
      <c r="BW28" s="265"/>
      <c r="BX28" s="264"/>
      <c r="BZ28" s="227">
        <v>23</v>
      </c>
      <c r="CA28" s="260"/>
      <c r="CB28" s="262"/>
      <c r="CC28" s="262"/>
      <c r="CD28" s="261"/>
      <c r="CE28" s="262"/>
      <c r="CF28" s="263"/>
      <c r="CG28" s="264"/>
      <c r="CH28" s="264"/>
      <c r="CI28" s="263"/>
      <c r="CJ28" s="264"/>
      <c r="CK28" s="260"/>
      <c r="CL28" s="261"/>
      <c r="CM28" s="262"/>
      <c r="CN28" s="263"/>
      <c r="CO28" s="265"/>
      <c r="CP28" s="264"/>
      <c r="CR28" s="227">
        <v>23</v>
      </c>
      <c r="CS28" s="260"/>
      <c r="CT28" s="262"/>
      <c r="CU28" s="262"/>
      <c r="CV28" s="261"/>
      <c r="CW28" s="262"/>
      <c r="CX28" s="263"/>
      <c r="CY28" s="264"/>
      <c r="CZ28" s="264"/>
      <c r="DA28" s="263"/>
      <c r="DB28" s="264"/>
      <c r="DC28" s="260"/>
      <c r="DD28" s="261"/>
      <c r="DE28" s="262"/>
      <c r="DF28" s="263"/>
      <c r="DG28" s="265"/>
      <c r="DH28" s="264"/>
      <c r="DJ28" s="227">
        <v>23</v>
      </c>
      <c r="DK28" s="260"/>
      <c r="DL28" s="262"/>
      <c r="DM28" s="262"/>
      <c r="DN28" s="261"/>
      <c r="DO28" s="262"/>
      <c r="DP28" s="263"/>
      <c r="DQ28" s="264"/>
      <c r="DR28" s="264"/>
      <c r="DS28" s="263"/>
      <c r="DT28" s="264"/>
      <c r="DU28" s="260"/>
      <c r="DV28" s="261"/>
      <c r="DW28" s="262"/>
      <c r="DX28" s="263"/>
      <c r="DY28" s="265"/>
      <c r="DZ28" s="264"/>
      <c r="EB28" s="227">
        <v>23</v>
      </c>
      <c r="EC28" s="260"/>
      <c r="ED28" s="262"/>
      <c r="EE28" s="262"/>
      <c r="EF28" s="261"/>
      <c r="EG28" s="262"/>
      <c r="EH28" s="263"/>
      <c r="EI28" s="264"/>
      <c r="EJ28" s="264"/>
      <c r="EK28" s="263"/>
      <c r="EL28" s="264"/>
      <c r="EM28" s="260"/>
      <c r="EN28" s="261"/>
      <c r="EO28" s="262"/>
      <c r="EP28" s="263"/>
      <c r="EQ28" s="265"/>
      <c r="ER28" s="264"/>
      <c r="ET28" s="227">
        <v>23</v>
      </c>
      <c r="EU28" s="260"/>
      <c r="EV28" s="262"/>
      <c r="EW28" s="262"/>
      <c r="EX28" s="261"/>
      <c r="EY28" s="262"/>
      <c r="EZ28" s="263"/>
      <c r="FA28" s="264"/>
      <c r="FB28" s="264"/>
      <c r="FC28" s="263"/>
      <c r="FD28" s="264"/>
      <c r="FE28" s="260"/>
      <c r="FF28" s="261"/>
      <c r="FG28" s="262"/>
      <c r="FH28" s="263"/>
      <c r="FI28" s="265"/>
      <c r="FJ28" s="264"/>
      <c r="FL28" s="227">
        <v>23</v>
      </c>
      <c r="FM28" s="260"/>
      <c r="FN28" s="262"/>
      <c r="FO28" s="262"/>
      <c r="FP28" s="261"/>
      <c r="FQ28" s="262"/>
      <c r="FR28" s="263"/>
      <c r="FS28" s="264"/>
      <c r="FT28" s="264"/>
      <c r="FU28" s="263"/>
      <c r="FV28" s="264"/>
      <c r="FW28" s="260"/>
      <c r="FX28" s="261"/>
      <c r="FY28" s="262"/>
      <c r="FZ28" s="263"/>
      <c r="GA28" s="265"/>
      <c r="GB28" s="264"/>
    </row>
    <row r="29" spans="2:184">
      <c r="E29" s="25">
        <v>28</v>
      </c>
      <c r="F29" s="227">
        <v>24</v>
      </c>
      <c r="G29" s="260" t="s">
        <v>635</v>
      </c>
      <c r="H29" s="262"/>
      <c r="I29" s="262"/>
      <c r="J29" s="261">
        <v>24</v>
      </c>
      <c r="K29" s="262" t="s">
        <v>129</v>
      </c>
      <c r="L29" s="263" t="s">
        <v>636</v>
      </c>
      <c r="M29" s="264"/>
      <c r="N29" s="264"/>
      <c r="O29" s="263">
        <v>56</v>
      </c>
      <c r="P29" s="264" t="s">
        <v>130</v>
      </c>
      <c r="Q29" s="260"/>
      <c r="R29" s="261"/>
      <c r="S29" s="262"/>
      <c r="T29" s="263"/>
      <c r="U29" s="265"/>
      <c r="V29" s="264"/>
      <c r="X29" s="227">
        <v>24</v>
      </c>
      <c r="Y29" s="260"/>
      <c r="Z29" s="262"/>
      <c r="AA29" s="262"/>
      <c r="AB29" s="261"/>
      <c r="AC29" s="262"/>
      <c r="AD29" s="263"/>
      <c r="AE29" s="264"/>
      <c r="AF29" s="264"/>
      <c r="AG29" s="263"/>
      <c r="AH29" s="264"/>
      <c r="AI29" s="260"/>
      <c r="AJ29" s="261"/>
      <c r="AK29" s="262"/>
      <c r="AL29" s="263"/>
      <c r="AM29" s="265"/>
      <c r="AN29" s="264"/>
      <c r="AP29" s="227">
        <v>24</v>
      </c>
      <c r="AQ29" s="260"/>
      <c r="AR29" s="262"/>
      <c r="AS29" s="262"/>
      <c r="AT29" s="426"/>
      <c r="AU29" s="427"/>
      <c r="AV29" s="263"/>
      <c r="AW29" s="264"/>
      <c r="AX29" s="264"/>
      <c r="AY29" s="263"/>
      <c r="AZ29" s="264"/>
      <c r="BA29" s="260"/>
      <c r="BB29" s="261"/>
      <c r="BC29" s="262"/>
      <c r="BD29" s="263"/>
      <c r="BE29" s="265"/>
      <c r="BF29" s="264"/>
      <c r="BH29" s="227">
        <v>24</v>
      </c>
      <c r="BI29" s="260"/>
      <c r="BJ29" s="262"/>
      <c r="BK29" s="262"/>
      <c r="BL29" s="261"/>
      <c r="BM29" s="262"/>
      <c r="BN29" s="263"/>
      <c r="BO29" s="264"/>
      <c r="BP29" s="264"/>
      <c r="BQ29" s="263"/>
      <c r="BR29" s="264"/>
      <c r="BS29" s="260"/>
      <c r="BT29" s="261"/>
      <c r="BU29" s="262"/>
      <c r="BV29" s="263"/>
      <c r="BW29" s="265"/>
      <c r="BX29" s="264"/>
      <c r="BZ29" s="227">
        <v>24</v>
      </c>
      <c r="CA29" s="260"/>
      <c r="CB29" s="262"/>
      <c r="CC29" s="262"/>
      <c r="CD29" s="261"/>
      <c r="CE29" s="262"/>
      <c r="CF29" s="263"/>
      <c r="CG29" s="264"/>
      <c r="CH29" s="264"/>
      <c r="CI29" s="263"/>
      <c r="CJ29" s="264"/>
      <c r="CK29" s="260"/>
      <c r="CL29" s="261"/>
      <c r="CM29" s="262"/>
      <c r="CN29" s="263"/>
      <c r="CO29" s="265"/>
      <c r="CP29" s="264"/>
      <c r="CR29" s="227">
        <v>24</v>
      </c>
      <c r="CS29" s="260"/>
      <c r="CT29" s="262"/>
      <c r="CU29" s="262"/>
      <c r="CV29" s="261"/>
      <c r="CW29" s="262"/>
      <c r="CX29" s="263"/>
      <c r="CY29" s="264"/>
      <c r="CZ29" s="264"/>
      <c r="DA29" s="263"/>
      <c r="DB29" s="264"/>
      <c r="DC29" s="260"/>
      <c r="DD29" s="261"/>
      <c r="DE29" s="262"/>
      <c r="DF29" s="263"/>
      <c r="DG29" s="265"/>
      <c r="DH29" s="264"/>
      <c r="DJ29" s="227">
        <v>24</v>
      </c>
      <c r="DK29" s="260"/>
      <c r="DL29" s="262"/>
      <c r="DM29" s="262"/>
      <c r="DN29" s="261"/>
      <c r="DO29" s="262"/>
      <c r="DP29" s="263"/>
      <c r="DQ29" s="264"/>
      <c r="DR29" s="264"/>
      <c r="DS29" s="263"/>
      <c r="DT29" s="264"/>
      <c r="DU29" s="260"/>
      <c r="DV29" s="261"/>
      <c r="DW29" s="262"/>
      <c r="DX29" s="263"/>
      <c r="DY29" s="265"/>
      <c r="DZ29" s="264"/>
      <c r="EB29" s="227">
        <v>24</v>
      </c>
      <c r="EC29" s="260"/>
      <c r="ED29" s="262"/>
      <c r="EE29" s="262"/>
      <c r="EF29" s="261"/>
      <c r="EG29" s="262"/>
      <c r="EH29" s="263"/>
      <c r="EI29" s="264"/>
      <c r="EJ29" s="264"/>
      <c r="EK29" s="263"/>
      <c r="EL29" s="264"/>
      <c r="EM29" s="260"/>
      <c r="EN29" s="261"/>
      <c r="EO29" s="262"/>
      <c r="EP29" s="263"/>
      <c r="EQ29" s="265"/>
      <c r="ER29" s="264"/>
      <c r="ET29" s="227">
        <v>24</v>
      </c>
      <c r="EU29" s="260"/>
      <c r="EV29" s="262"/>
      <c r="EW29" s="262"/>
      <c r="EX29" s="261"/>
      <c r="EY29" s="262"/>
      <c r="EZ29" s="263"/>
      <c r="FA29" s="264"/>
      <c r="FB29" s="264"/>
      <c r="FC29" s="263"/>
      <c r="FD29" s="264"/>
      <c r="FE29" s="260"/>
      <c r="FF29" s="261"/>
      <c r="FG29" s="262"/>
      <c r="FH29" s="263"/>
      <c r="FI29" s="265"/>
      <c r="FJ29" s="264"/>
      <c r="FL29" s="227">
        <v>24</v>
      </c>
      <c r="FM29" s="260"/>
      <c r="FN29" s="262"/>
      <c r="FO29" s="262"/>
      <c r="FP29" s="261"/>
      <c r="FQ29" s="262"/>
      <c r="FR29" s="263"/>
      <c r="FS29" s="264"/>
      <c r="FT29" s="264"/>
      <c r="FU29" s="263"/>
      <c r="FV29" s="264"/>
      <c r="FW29" s="260"/>
      <c r="FX29" s="261"/>
      <c r="FY29" s="262"/>
      <c r="FZ29" s="263"/>
      <c r="GA29" s="265"/>
      <c r="GB29" s="264"/>
    </row>
    <row r="30" spans="2:184">
      <c r="E30" s="25">
        <v>29</v>
      </c>
      <c r="F30" s="227">
        <v>25</v>
      </c>
      <c r="G30" s="260" t="s">
        <v>599</v>
      </c>
      <c r="H30" s="262"/>
      <c r="I30" s="262"/>
      <c r="J30" s="261">
        <v>25</v>
      </c>
      <c r="K30" s="262" t="s">
        <v>129</v>
      </c>
      <c r="L30" s="263"/>
      <c r="M30" s="264"/>
      <c r="N30" s="264"/>
      <c r="O30" s="263"/>
      <c r="P30" s="264"/>
      <c r="Q30" s="260"/>
      <c r="R30" s="261"/>
      <c r="S30" s="262"/>
      <c r="T30" s="263"/>
      <c r="U30" s="265"/>
      <c r="V30" s="264"/>
      <c r="X30" s="227">
        <v>25</v>
      </c>
      <c r="Y30" s="260"/>
      <c r="Z30" s="262"/>
      <c r="AA30" s="262"/>
      <c r="AB30" s="261"/>
      <c r="AC30" s="262"/>
      <c r="AD30" s="263"/>
      <c r="AE30" s="264"/>
      <c r="AF30" s="264"/>
      <c r="AG30" s="263"/>
      <c r="AH30" s="264"/>
      <c r="AI30" s="260"/>
      <c r="AJ30" s="261"/>
      <c r="AK30" s="262"/>
      <c r="AL30" s="263"/>
      <c r="AM30" s="265"/>
      <c r="AN30" s="264"/>
      <c r="AP30" s="227">
        <v>25</v>
      </c>
      <c r="AQ30" s="260"/>
      <c r="AR30" s="262"/>
      <c r="AS30" s="262"/>
      <c r="AT30" s="426"/>
      <c r="AU30" s="427"/>
      <c r="AV30" s="263"/>
      <c r="AW30" s="264"/>
      <c r="AX30" s="264"/>
      <c r="AY30" s="263"/>
      <c r="AZ30" s="264"/>
      <c r="BA30" s="260"/>
      <c r="BB30" s="261"/>
      <c r="BC30" s="262"/>
      <c r="BD30" s="263"/>
      <c r="BE30" s="265"/>
      <c r="BF30" s="264"/>
      <c r="BH30" s="227">
        <v>25</v>
      </c>
      <c r="BI30" s="260"/>
      <c r="BJ30" s="262"/>
      <c r="BK30" s="262"/>
      <c r="BL30" s="261"/>
      <c r="BM30" s="262"/>
      <c r="BN30" s="263"/>
      <c r="BO30" s="264"/>
      <c r="BP30" s="264"/>
      <c r="BQ30" s="263"/>
      <c r="BR30" s="264"/>
      <c r="BS30" s="260"/>
      <c r="BT30" s="261"/>
      <c r="BU30" s="262"/>
      <c r="BV30" s="263"/>
      <c r="BW30" s="265"/>
      <c r="BX30" s="264"/>
      <c r="BZ30" s="227">
        <v>25</v>
      </c>
      <c r="CA30" s="260"/>
      <c r="CB30" s="262"/>
      <c r="CC30" s="262"/>
      <c r="CD30" s="261"/>
      <c r="CE30" s="262"/>
      <c r="CF30" s="263"/>
      <c r="CG30" s="264"/>
      <c r="CH30" s="264"/>
      <c r="CI30" s="263"/>
      <c r="CJ30" s="264"/>
      <c r="CK30" s="260"/>
      <c r="CL30" s="261"/>
      <c r="CM30" s="262"/>
      <c r="CN30" s="263"/>
      <c r="CO30" s="265"/>
      <c r="CP30" s="264"/>
      <c r="CR30" s="227">
        <v>25</v>
      </c>
      <c r="CS30" s="260"/>
      <c r="CT30" s="262"/>
      <c r="CU30" s="262"/>
      <c r="CV30" s="261"/>
      <c r="CW30" s="262"/>
      <c r="CX30" s="263"/>
      <c r="CY30" s="264"/>
      <c r="CZ30" s="264"/>
      <c r="DA30" s="263"/>
      <c r="DB30" s="264"/>
      <c r="DC30" s="260"/>
      <c r="DD30" s="261"/>
      <c r="DE30" s="262"/>
      <c r="DF30" s="263"/>
      <c r="DG30" s="265"/>
      <c r="DH30" s="264"/>
      <c r="DJ30" s="227">
        <v>25</v>
      </c>
      <c r="DK30" s="260"/>
      <c r="DL30" s="262"/>
      <c r="DM30" s="262"/>
      <c r="DN30" s="261"/>
      <c r="DO30" s="262"/>
      <c r="DP30" s="263"/>
      <c r="DQ30" s="264"/>
      <c r="DR30" s="264"/>
      <c r="DS30" s="263"/>
      <c r="DT30" s="264"/>
      <c r="DU30" s="260"/>
      <c r="DV30" s="261"/>
      <c r="DW30" s="262"/>
      <c r="DX30" s="263"/>
      <c r="DY30" s="265"/>
      <c r="DZ30" s="264"/>
      <c r="EB30" s="227">
        <v>25</v>
      </c>
      <c r="EC30" s="260"/>
      <c r="ED30" s="262"/>
      <c r="EE30" s="262"/>
      <c r="EF30" s="261"/>
      <c r="EG30" s="262"/>
      <c r="EH30" s="263"/>
      <c r="EI30" s="264"/>
      <c r="EJ30" s="264"/>
      <c r="EK30" s="263"/>
      <c r="EL30" s="264"/>
      <c r="EM30" s="260"/>
      <c r="EN30" s="261"/>
      <c r="EO30" s="262"/>
      <c r="EP30" s="263"/>
      <c r="EQ30" s="265"/>
      <c r="ER30" s="264"/>
      <c r="ET30" s="227">
        <v>25</v>
      </c>
      <c r="EU30" s="260"/>
      <c r="EV30" s="262"/>
      <c r="EW30" s="262"/>
      <c r="EX30" s="261"/>
      <c r="EY30" s="262"/>
      <c r="EZ30" s="263"/>
      <c r="FA30" s="264"/>
      <c r="FB30" s="264"/>
      <c r="FC30" s="263"/>
      <c r="FD30" s="264"/>
      <c r="FE30" s="260"/>
      <c r="FF30" s="261"/>
      <c r="FG30" s="262"/>
      <c r="FH30" s="263"/>
      <c r="FI30" s="265"/>
      <c r="FJ30" s="264"/>
      <c r="FL30" s="227">
        <v>25</v>
      </c>
      <c r="FM30" s="260"/>
      <c r="FN30" s="262"/>
      <c r="FO30" s="262"/>
      <c r="FP30" s="261"/>
      <c r="FQ30" s="262"/>
      <c r="FR30" s="263"/>
      <c r="FS30" s="264"/>
      <c r="FT30" s="264"/>
      <c r="FU30" s="263"/>
      <c r="FV30" s="264"/>
      <c r="FW30" s="260"/>
      <c r="FX30" s="261"/>
      <c r="FY30" s="262"/>
      <c r="FZ30" s="263"/>
      <c r="GA30" s="265"/>
      <c r="GB30" s="264"/>
    </row>
    <row r="31" spans="2:184">
      <c r="E31" s="25">
        <v>30</v>
      </c>
      <c r="F31" s="227">
        <v>26</v>
      </c>
      <c r="G31" s="260" t="s">
        <v>600</v>
      </c>
      <c r="H31" s="262"/>
      <c r="I31" s="262"/>
      <c r="J31" s="261">
        <v>26</v>
      </c>
      <c r="K31" s="262" t="s">
        <v>130</v>
      </c>
      <c r="L31" s="263"/>
      <c r="M31" s="264"/>
      <c r="N31" s="264"/>
      <c r="O31" s="263"/>
      <c r="P31" s="264"/>
      <c r="Q31" s="260"/>
      <c r="R31" s="261"/>
      <c r="S31" s="262"/>
      <c r="T31" s="263"/>
      <c r="U31" s="265"/>
      <c r="V31" s="264"/>
      <c r="X31" s="227">
        <v>26</v>
      </c>
      <c r="Y31" s="260"/>
      <c r="Z31" s="262"/>
      <c r="AA31" s="262"/>
      <c r="AB31" s="261"/>
      <c r="AC31" s="262"/>
      <c r="AD31" s="263"/>
      <c r="AE31" s="264"/>
      <c r="AF31" s="264"/>
      <c r="AG31" s="263"/>
      <c r="AH31" s="264"/>
      <c r="AI31" s="260"/>
      <c r="AJ31" s="261"/>
      <c r="AK31" s="262"/>
      <c r="AL31" s="263"/>
      <c r="AM31" s="265"/>
      <c r="AN31" s="264"/>
      <c r="AP31" s="227">
        <v>26</v>
      </c>
      <c r="AQ31" s="260"/>
      <c r="AR31" s="262"/>
      <c r="AS31" s="262"/>
      <c r="AT31" s="426"/>
      <c r="AU31" s="427"/>
      <c r="AV31" s="348"/>
      <c r="AW31" s="264"/>
      <c r="AX31" s="264"/>
      <c r="AY31" s="348"/>
      <c r="AZ31" s="349"/>
      <c r="BA31" s="260"/>
      <c r="BB31" s="261"/>
      <c r="BC31" s="262"/>
      <c r="BD31" s="263"/>
      <c r="BE31" s="265"/>
      <c r="BF31" s="264"/>
      <c r="BH31" s="227">
        <v>26</v>
      </c>
      <c r="BI31" s="260"/>
      <c r="BJ31" s="262"/>
      <c r="BK31" s="262"/>
      <c r="BL31" s="261"/>
      <c r="BM31" s="262"/>
      <c r="BN31" s="263"/>
      <c r="BO31" s="264"/>
      <c r="BP31" s="264"/>
      <c r="BQ31" s="263"/>
      <c r="BR31" s="264"/>
      <c r="BS31" s="260"/>
      <c r="BT31" s="261"/>
      <c r="BU31" s="262"/>
      <c r="BV31" s="263"/>
      <c r="BW31" s="265"/>
      <c r="BX31" s="264"/>
      <c r="BZ31" s="227">
        <v>26</v>
      </c>
      <c r="CA31" s="260"/>
      <c r="CB31" s="262"/>
      <c r="CC31" s="262"/>
      <c r="CD31" s="261"/>
      <c r="CE31" s="262"/>
      <c r="CF31" s="263"/>
      <c r="CG31" s="264"/>
      <c r="CH31" s="264"/>
      <c r="CI31" s="263"/>
      <c r="CJ31" s="264"/>
      <c r="CK31" s="260"/>
      <c r="CL31" s="261"/>
      <c r="CM31" s="262"/>
      <c r="CN31" s="263"/>
      <c r="CO31" s="265"/>
      <c r="CP31" s="264"/>
      <c r="CR31" s="227">
        <v>26</v>
      </c>
      <c r="CS31" s="260"/>
      <c r="CT31" s="262"/>
      <c r="CU31" s="262"/>
      <c r="CV31" s="261"/>
      <c r="CW31" s="262"/>
      <c r="CX31" s="263"/>
      <c r="CY31" s="264"/>
      <c r="CZ31" s="264"/>
      <c r="DA31" s="263"/>
      <c r="DB31" s="264"/>
      <c r="DC31" s="260"/>
      <c r="DD31" s="261"/>
      <c r="DE31" s="262"/>
      <c r="DF31" s="263"/>
      <c r="DG31" s="265"/>
      <c r="DH31" s="264"/>
      <c r="DJ31" s="227">
        <v>26</v>
      </c>
      <c r="DK31" s="260"/>
      <c r="DL31" s="262"/>
      <c r="DM31" s="262"/>
      <c r="DN31" s="261"/>
      <c r="DO31" s="262"/>
      <c r="DP31" s="263"/>
      <c r="DQ31" s="264"/>
      <c r="DR31" s="264"/>
      <c r="DS31" s="263"/>
      <c r="DT31" s="264"/>
      <c r="DU31" s="260"/>
      <c r="DV31" s="261"/>
      <c r="DW31" s="262"/>
      <c r="DX31" s="263"/>
      <c r="DY31" s="265"/>
      <c r="DZ31" s="264"/>
      <c r="EB31" s="227">
        <v>26</v>
      </c>
      <c r="EC31" s="260"/>
      <c r="ED31" s="262"/>
      <c r="EE31" s="262"/>
      <c r="EF31" s="261"/>
      <c r="EG31" s="262"/>
      <c r="EH31" s="263"/>
      <c r="EI31" s="264"/>
      <c r="EJ31" s="264"/>
      <c r="EK31" s="263"/>
      <c r="EL31" s="264"/>
      <c r="EM31" s="260"/>
      <c r="EN31" s="261"/>
      <c r="EO31" s="262"/>
      <c r="EP31" s="263"/>
      <c r="EQ31" s="265"/>
      <c r="ER31" s="264"/>
      <c r="ET31" s="227">
        <v>26</v>
      </c>
      <c r="EU31" s="260"/>
      <c r="EV31" s="262"/>
      <c r="EW31" s="262"/>
      <c r="EX31" s="261"/>
      <c r="EY31" s="262"/>
      <c r="EZ31" s="263"/>
      <c r="FA31" s="264"/>
      <c r="FB31" s="264"/>
      <c r="FC31" s="263"/>
      <c r="FD31" s="264"/>
      <c r="FE31" s="260"/>
      <c r="FF31" s="261"/>
      <c r="FG31" s="262"/>
      <c r="FH31" s="263"/>
      <c r="FI31" s="265"/>
      <c r="FJ31" s="264"/>
      <c r="FL31" s="227">
        <v>26</v>
      </c>
      <c r="FM31" s="260"/>
      <c r="FN31" s="262"/>
      <c r="FO31" s="262"/>
      <c r="FP31" s="261"/>
      <c r="FQ31" s="262"/>
      <c r="FR31" s="263"/>
      <c r="FS31" s="264"/>
      <c r="FT31" s="264"/>
      <c r="FU31" s="263"/>
      <c r="FV31" s="264"/>
      <c r="FW31" s="260"/>
      <c r="FX31" s="261"/>
      <c r="FY31" s="262"/>
      <c r="FZ31" s="263"/>
      <c r="GA31" s="265"/>
      <c r="GB31" s="264"/>
    </row>
    <row r="32" spans="2:184">
      <c r="E32" s="25">
        <v>31</v>
      </c>
      <c r="F32" s="227">
        <v>27</v>
      </c>
      <c r="G32" s="260" t="s">
        <v>634</v>
      </c>
      <c r="H32" s="262"/>
      <c r="I32" s="262"/>
      <c r="J32" s="261">
        <v>27</v>
      </c>
      <c r="K32" s="262" t="s">
        <v>130</v>
      </c>
      <c r="L32" s="263"/>
      <c r="M32" s="264"/>
      <c r="N32" s="264"/>
      <c r="O32" s="263"/>
      <c r="P32" s="264"/>
      <c r="Q32" s="260"/>
      <c r="R32" s="261"/>
      <c r="S32" s="262"/>
      <c r="T32" s="263"/>
      <c r="U32" s="265"/>
      <c r="V32" s="264"/>
      <c r="X32" s="227">
        <v>27</v>
      </c>
      <c r="Y32" s="260"/>
      <c r="Z32" s="262"/>
      <c r="AA32" s="262"/>
      <c r="AB32" s="261"/>
      <c r="AC32" s="262"/>
      <c r="AD32" s="263"/>
      <c r="AE32" s="264"/>
      <c r="AF32" s="264"/>
      <c r="AG32" s="263"/>
      <c r="AH32" s="264"/>
      <c r="AI32" s="260"/>
      <c r="AJ32" s="261"/>
      <c r="AK32" s="262"/>
      <c r="AL32" s="263"/>
      <c r="AM32" s="265"/>
      <c r="AN32" s="264"/>
      <c r="AP32" s="227">
        <v>27</v>
      </c>
      <c r="AQ32" s="348"/>
      <c r="AR32" s="262"/>
      <c r="AS32" s="262"/>
      <c r="AT32" s="428"/>
      <c r="AU32" s="357"/>
      <c r="AV32" s="263"/>
      <c r="AW32" s="264"/>
      <c r="AX32" s="264"/>
      <c r="AY32" s="263"/>
      <c r="AZ32" s="264"/>
      <c r="BA32" s="260"/>
      <c r="BB32" s="261"/>
      <c r="BC32" s="262"/>
      <c r="BD32" s="263"/>
      <c r="BE32" s="265"/>
      <c r="BF32" s="264"/>
      <c r="BH32" s="227">
        <v>27</v>
      </c>
      <c r="BI32" s="260"/>
      <c r="BJ32" s="262"/>
      <c r="BK32" s="262"/>
      <c r="BL32" s="261"/>
      <c r="BM32" s="262"/>
      <c r="BN32" s="263"/>
      <c r="BO32" s="264"/>
      <c r="BP32" s="264"/>
      <c r="BQ32" s="263"/>
      <c r="BR32" s="264"/>
      <c r="BS32" s="260"/>
      <c r="BT32" s="261"/>
      <c r="BU32" s="262"/>
      <c r="BV32" s="263"/>
      <c r="BW32" s="265"/>
      <c r="BX32" s="264"/>
      <c r="BZ32" s="227">
        <v>27</v>
      </c>
      <c r="CA32" s="260"/>
      <c r="CB32" s="262"/>
      <c r="CC32" s="262"/>
      <c r="CD32" s="261"/>
      <c r="CE32" s="262"/>
      <c r="CF32" s="263"/>
      <c r="CG32" s="264"/>
      <c r="CH32" s="264"/>
      <c r="CI32" s="263"/>
      <c r="CJ32" s="264"/>
      <c r="CK32" s="260"/>
      <c r="CL32" s="261"/>
      <c r="CM32" s="262"/>
      <c r="CN32" s="263"/>
      <c r="CO32" s="265"/>
      <c r="CP32" s="264"/>
      <c r="CR32" s="227">
        <v>27</v>
      </c>
      <c r="CS32" s="260"/>
      <c r="CT32" s="262"/>
      <c r="CU32" s="262"/>
      <c r="CV32" s="261"/>
      <c r="CW32" s="262"/>
      <c r="CX32" s="263"/>
      <c r="CY32" s="264"/>
      <c r="CZ32" s="264"/>
      <c r="DA32" s="263"/>
      <c r="DB32" s="264"/>
      <c r="DC32" s="260"/>
      <c r="DD32" s="261"/>
      <c r="DE32" s="262"/>
      <c r="DF32" s="263"/>
      <c r="DG32" s="265"/>
      <c r="DH32" s="264"/>
      <c r="DJ32" s="227">
        <v>27</v>
      </c>
      <c r="DK32" s="260"/>
      <c r="DL32" s="262"/>
      <c r="DM32" s="262"/>
      <c r="DN32" s="261"/>
      <c r="DO32" s="262"/>
      <c r="DP32" s="263"/>
      <c r="DQ32" s="264"/>
      <c r="DR32" s="264"/>
      <c r="DS32" s="263"/>
      <c r="DT32" s="264"/>
      <c r="DU32" s="260"/>
      <c r="DV32" s="261"/>
      <c r="DW32" s="262"/>
      <c r="DX32" s="263"/>
      <c r="DY32" s="265"/>
      <c r="DZ32" s="264"/>
      <c r="EB32" s="227">
        <v>27</v>
      </c>
      <c r="EC32" s="260"/>
      <c r="ED32" s="262"/>
      <c r="EE32" s="262"/>
      <c r="EF32" s="261"/>
      <c r="EG32" s="262"/>
      <c r="EH32" s="263"/>
      <c r="EI32" s="264"/>
      <c r="EJ32" s="264"/>
      <c r="EK32" s="263"/>
      <c r="EL32" s="264"/>
      <c r="EM32" s="260"/>
      <c r="EN32" s="261"/>
      <c r="EO32" s="262"/>
      <c r="EP32" s="263"/>
      <c r="EQ32" s="265"/>
      <c r="ER32" s="264"/>
      <c r="ET32" s="227">
        <v>27</v>
      </c>
      <c r="EU32" s="260"/>
      <c r="EV32" s="262"/>
      <c r="EW32" s="262"/>
      <c r="EX32" s="261"/>
      <c r="EY32" s="262"/>
      <c r="EZ32" s="263"/>
      <c r="FA32" s="264"/>
      <c r="FB32" s="264"/>
      <c r="FC32" s="263"/>
      <c r="FD32" s="264"/>
      <c r="FE32" s="260"/>
      <c r="FF32" s="261"/>
      <c r="FG32" s="262"/>
      <c r="FH32" s="263"/>
      <c r="FI32" s="265"/>
      <c r="FJ32" s="264"/>
      <c r="FL32" s="227">
        <v>27</v>
      </c>
      <c r="FM32" s="260"/>
      <c r="FN32" s="262"/>
      <c r="FO32" s="262"/>
      <c r="FP32" s="261"/>
      <c r="FQ32" s="262"/>
      <c r="FR32" s="263"/>
      <c r="FS32" s="264"/>
      <c r="FT32" s="264"/>
      <c r="FU32" s="263"/>
      <c r="FV32" s="264"/>
      <c r="FW32" s="260"/>
      <c r="FX32" s="261"/>
      <c r="FY32" s="262"/>
      <c r="FZ32" s="263"/>
      <c r="GA32" s="265"/>
      <c r="GB32" s="264"/>
    </row>
    <row r="33" spans="5:184">
      <c r="E33" s="25">
        <v>32</v>
      </c>
      <c r="F33" s="227">
        <v>28</v>
      </c>
      <c r="G33" s="260"/>
      <c r="H33" s="262"/>
      <c r="I33" s="262"/>
      <c r="J33" s="261"/>
      <c r="K33" s="262"/>
      <c r="L33" s="263"/>
      <c r="M33" s="264"/>
      <c r="N33" s="264"/>
      <c r="O33" s="263"/>
      <c r="P33" s="264"/>
      <c r="Q33" s="260"/>
      <c r="R33" s="261"/>
      <c r="S33" s="262"/>
      <c r="T33" s="263"/>
      <c r="U33" s="265"/>
      <c r="V33" s="264"/>
      <c r="X33" s="227">
        <v>28</v>
      </c>
      <c r="Y33" s="260"/>
      <c r="Z33" s="262"/>
      <c r="AA33" s="262"/>
      <c r="AB33" s="261"/>
      <c r="AC33" s="262"/>
      <c r="AD33" s="263"/>
      <c r="AE33" s="264"/>
      <c r="AF33" s="264"/>
      <c r="AG33" s="263"/>
      <c r="AH33" s="264"/>
      <c r="AI33" s="260"/>
      <c r="AJ33" s="261"/>
      <c r="AK33" s="262"/>
      <c r="AL33" s="263"/>
      <c r="AM33" s="265"/>
      <c r="AN33" s="264"/>
      <c r="AP33" s="227">
        <v>28</v>
      </c>
      <c r="AQ33" s="260"/>
      <c r="AR33" s="262"/>
      <c r="AS33" s="262"/>
      <c r="AT33" s="426"/>
      <c r="AU33" s="427"/>
      <c r="AV33" s="263"/>
      <c r="AW33" s="264"/>
      <c r="AX33" s="264"/>
      <c r="AY33" s="263"/>
      <c r="AZ33" s="264"/>
      <c r="BA33" s="260"/>
      <c r="BB33" s="261"/>
      <c r="BC33" s="262"/>
      <c r="BD33" s="263"/>
      <c r="BE33" s="265"/>
      <c r="BF33" s="264"/>
      <c r="BH33" s="227">
        <v>28</v>
      </c>
      <c r="BI33" s="260"/>
      <c r="BJ33" s="262"/>
      <c r="BK33" s="262"/>
      <c r="BL33" s="261"/>
      <c r="BM33" s="262"/>
      <c r="BN33" s="263"/>
      <c r="BO33" s="264"/>
      <c r="BP33" s="264"/>
      <c r="BQ33" s="263"/>
      <c r="BR33" s="264"/>
      <c r="BS33" s="260"/>
      <c r="BT33" s="261"/>
      <c r="BU33" s="262"/>
      <c r="BV33" s="263"/>
      <c r="BW33" s="265"/>
      <c r="BX33" s="264"/>
      <c r="BZ33" s="227">
        <v>28</v>
      </c>
      <c r="CA33" s="260"/>
      <c r="CB33" s="262"/>
      <c r="CC33" s="262"/>
      <c r="CD33" s="261"/>
      <c r="CE33" s="262"/>
      <c r="CF33" s="263"/>
      <c r="CG33" s="264"/>
      <c r="CH33" s="264"/>
      <c r="CI33" s="263"/>
      <c r="CJ33" s="264"/>
      <c r="CK33" s="260"/>
      <c r="CL33" s="261"/>
      <c r="CM33" s="262"/>
      <c r="CN33" s="263"/>
      <c r="CO33" s="265"/>
      <c r="CP33" s="264"/>
      <c r="CR33" s="227">
        <v>28</v>
      </c>
      <c r="CS33" s="260"/>
      <c r="CT33" s="262"/>
      <c r="CU33" s="262"/>
      <c r="CV33" s="261"/>
      <c r="CW33" s="262"/>
      <c r="CX33" s="263"/>
      <c r="CY33" s="264"/>
      <c r="CZ33" s="264"/>
      <c r="DA33" s="263"/>
      <c r="DB33" s="264"/>
      <c r="DC33" s="260"/>
      <c r="DD33" s="261"/>
      <c r="DE33" s="262"/>
      <c r="DF33" s="263"/>
      <c r="DG33" s="265"/>
      <c r="DH33" s="264"/>
      <c r="DJ33" s="227">
        <v>28</v>
      </c>
      <c r="DK33" s="260"/>
      <c r="DL33" s="262"/>
      <c r="DM33" s="262"/>
      <c r="DN33" s="261"/>
      <c r="DO33" s="262"/>
      <c r="DP33" s="263"/>
      <c r="DQ33" s="264"/>
      <c r="DR33" s="264"/>
      <c r="DS33" s="263"/>
      <c r="DT33" s="264"/>
      <c r="DU33" s="260"/>
      <c r="DV33" s="261"/>
      <c r="DW33" s="262"/>
      <c r="DX33" s="263"/>
      <c r="DY33" s="265"/>
      <c r="DZ33" s="264"/>
      <c r="EB33" s="227">
        <v>28</v>
      </c>
      <c r="EC33" s="260"/>
      <c r="ED33" s="262"/>
      <c r="EE33" s="262"/>
      <c r="EF33" s="261"/>
      <c r="EG33" s="262"/>
      <c r="EH33" s="263"/>
      <c r="EI33" s="264"/>
      <c r="EJ33" s="264"/>
      <c r="EK33" s="263"/>
      <c r="EL33" s="264"/>
      <c r="EM33" s="260"/>
      <c r="EN33" s="261"/>
      <c r="EO33" s="262"/>
      <c r="EP33" s="263"/>
      <c r="EQ33" s="265"/>
      <c r="ER33" s="264"/>
      <c r="ET33" s="227">
        <v>28</v>
      </c>
      <c r="EU33" s="260"/>
      <c r="EV33" s="262"/>
      <c r="EW33" s="262"/>
      <c r="EX33" s="261"/>
      <c r="EY33" s="262"/>
      <c r="EZ33" s="263"/>
      <c r="FA33" s="264"/>
      <c r="FB33" s="264"/>
      <c r="FC33" s="263"/>
      <c r="FD33" s="264"/>
      <c r="FE33" s="260"/>
      <c r="FF33" s="261"/>
      <c r="FG33" s="262"/>
      <c r="FH33" s="263"/>
      <c r="FI33" s="265"/>
      <c r="FJ33" s="264"/>
      <c r="FL33" s="227">
        <v>28</v>
      </c>
      <c r="FM33" s="260"/>
      <c r="FN33" s="262"/>
      <c r="FO33" s="262"/>
      <c r="FP33" s="261"/>
      <c r="FQ33" s="262"/>
      <c r="FR33" s="263"/>
      <c r="FS33" s="264"/>
      <c r="FT33" s="264"/>
      <c r="FU33" s="263"/>
      <c r="FV33" s="264"/>
      <c r="FW33" s="260"/>
      <c r="FX33" s="261"/>
      <c r="FY33" s="262"/>
      <c r="FZ33" s="263"/>
      <c r="GA33" s="265"/>
      <c r="GB33" s="264"/>
    </row>
    <row r="34" spans="5:184">
      <c r="E34" s="25">
        <v>33</v>
      </c>
      <c r="F34" s="227">
        <v>29</v>
      </c>
      <c r="G34" s="260"/>
      <c r="H34" s="262"/>
      <c r="I34" s="262"/>
      <c r="J34" s="261"/>
      <c r="K34" s="262"/>
      <c r="L34" s="263"/>
      <c r="M34" s="264"/>
      <c r="N34" s="264"/>
      <c r="O34" s="263"/>
      <c r="P34" s="264"/>
      <c r="Q34" s="260"/>
      <c r="R34" s="261"/>
      <c r="S34" s="262"/>
      <c r="T34" s="263"/>
      <c r="U34" s="265"/>
      <c r="V34" s="264"/>
      <c r="X34" s="227">
        <v>29</v>
      </c>
      <c r="Y34" s="260"/>
      <c r="Z34" s="262"/>
      <c r="AA34" s="262"/>
      <c r="AB34" s="261"/>
      <c r="AC34" s="262"/>
      <c r="AD34" s="263"/>
      <c r="AE34" s="264"/>
      <c r="AF34" s="264"/>
      <c r="AG34" s="263"/>
      <c r="AH34" s="264"/>
      <c r="AI34" s="260"/>
      <c r="AJ34" s="261"/>
      <c r="AK34" s="262"/>
      <c r="AL34" s="263"/>
      <c r="AM34" s="265"/>
      <c r="AN34" s="264"/>
      <c r="AP34" s="227">
        <v>29</v>
      </c>
      <c r="AQ34" s="260"/>
      <c r="AR34" s="262"/>
      <c r="AS34" s="262"/>
      <c r="AT34" s="426"/>
      <c r="AU34" s="427"/>
      <c r="AV34" s="263"/>
      <c r="AW34" s="264"/>
      <c r="AX34" s="264"/>
      <c r="AY34" s="263"/>
      <c r="AZ34" s="264"/>
      <c r="BA34" s="260"/>
      <c r="BB34" s="261"/>
      <c r="BC34" s="262"/>
      <c r="BD34" s="263"/>
      <c r="BE34" s="265"/>
      <c r="BF34" s="264"/>
      <c r="BH34" s="227">
        <v>29</v>
      </c>
      <c r="BI34" s="260"/>
      <c r="BJ34" s="262"/>
      <c r="BK34" s="262"/>
      <c r="BL34" s="261"/>
      <c r="BM34" s="262"/>
      <c r="BN34" s="263"/>
      <c r="BO34" s="264"/>
      <c r="BP34" s="264"/>
      <c r="BQ34" s="263"/>
      <c r="BR34" s="264"/>
      <c r="BS34" s="260"/>
      <c r="BT34" s="261"/>
      <c r="BU34" s="262"/>
      <c r="BV34" s="263"/>
      <c r="BW34" s="265"/>
      <c r="BX34" s="264"/>
      <c r="BZ34" s="227">
        <v>29</v>
      </c>
      <c r="CA34" s="260"/>
      <c r="CB34" s="262"/>
      <c r="CC34" s="262"/>
      <c r="CD34" s="261"/>
      <c r="CE34" s="262"/>
      <c r="CF34" s="263"/>
      <c r="CG34" s="264"/>
      <c r="CH34" s="264"/>
      <c r="CI34" s="263"/>
      <c r="CJ34" s="264"/>
      <c r="CK34" s="260"/>
      <c r="CL34" s="261"/>
      <c r="CM34" s="262"/>
      <c r="CN34" s="263"/>
      <c r="CO34" s="265"/>
      <c r="CP34" s="264"/>
      <c r="CR34" s="227">
        <v>29</v>
      </c>
      <c r="CS34" s="260"/>
      <c r="CT34" s="262"/>
      <c r="CU34" s="262"/>
      <c r="CV34" s="261"/>
      <c r="CW34" s="262"/>
      <c r="CX34" s="263"/>
      <c r="CY34" s="264"/>
      <c r="CZ34" s="264"/>
      <c r="DA34" s="263"/>
      <c r="DB34" s="264"/>
      <c r="DC34" s="260"/>
      <c r="DD34" s="261"/>
      <c r="DE34" s="262"/>
      <c r="DF34" s="263"/>
      <c r="DG34" s="265"/>
      <c r="DH34" s="264"/>
      <c r="DJ34" s="227">
        <v>29</v>
      </c>
      <c r="DK34" s="260"/>
      <c r="DL34" s="262"/>
      <c r="DM34" s="262"/>
      <c r="DN34" s="261"/>
      <c r="DO34" s="262"/>
      <c r="DP34" s="263"/>
      <c r="DQ34" s="264"/>
      <c r="DR34" s="264"/>
      <c r="DS34" s="263"/>
      <c r="DT34" s="264"/>
      <c r="DU34" s="260"/>
      <c r="DV34" s="261"/>
      <c r="DW34" s="262"/>
      <c r="DX34" s="263"/>
      <c r="DY34" s="265"/>
      <c r="DZ34" s="264"/>
      <c r="EB34" s="227">
        <v>29</v>
      </c>
      <c r="EC34" s="260"/>
      <c r="ED34" s="262"/>
      <c r="EE34" s="262"/>
      <c r="EF34" s="261"/>
      <c r="EG34" s="262"/>
      <c r="EH34" s="263"/>
      <c r="EI34" s="264"/>
      <c r="EJ34" s="264"/>
      <c r="EK34" s="263"/>
      <c r="EL34" s="264"/>
      <c r="EM34" s="260"/>
      <c r="EN34" s="261"/>
      <c r="EO34" s="262"/>
      <c r="EP34" s="263"/>
      <c r="EQ34" s="265"/>
      <c r="ER34" s="264"/>
      <c r="ET34" s="227">
        <v>29</v>
      </c>
      <c r="EU34" s="260"/>
      <c r="EV34" s="262"/>
      <c r="EW34" s="262"/>
      <c r="EX34" s="261"/>
      <c r="EY34" s="262"/>
      <c r="EZ34" s="263"/>
      <c r="FA34" s="264"/>
      <c r="FB34" s="264"/>
      <c r="FC34" s="263"/>
      <c r="FD34" s="264"/>
      <c r="FE34" s="260"/>
      <c r="FF34" s="261"/>
      <c r="FG34" s="262"/>
      <c r="FH34" s="263"/>
      <c r="FI34" s="265"/>
      <c r="FJ34" s="264"/>
      <c r="FL34" s="227">
        <v>29</v>
      </c>
      <c r="FM34" s="260"/>
      <c r="FN34" s="262"/>
      <c r="FO34" s="262"/>
      <c r="FP34" s="261"/>
      <c r="FQ34" s="262"/>
      <c r="FR34" s="263"/>
      <c r="FS34" s="264"/>
      <c r="FT34" s="264"/>
      <c r="FU34" s="263"/>
      <c r="FV34" s="264"/>
      <c r="FW34" s="260"/>
      <c r="FX34" s="261"/>
      <c r="FY34" s="262"/>
      <c r="FZ34" s="263"/>
      <c r="GA34" s="265"/>
      <c r="GB34" s="264"/>
    </row>
    <row r="35" spans="5:184">
      <c r="E35" s="25">
        <v>34</v>
      </c>
      <c r="F35" s="227">
        <v>30</v>
      </c>
      <c r="G35" s="260"/>
      <c r="H35" s="262"/>
      <c r="I35" s="262"/>
      <c r="J35" s="261"/>
      <c r="K35" s="262"/>
      <c r="L35" s="263"/>
      <c r="M35" s="264"/>
      <c r="N35" s="264"/>
      <c r="O35" s="263"/>
      <c r="P35" s="264"/>
      <c r="Q35" s="260"/>
      <c r="R35" s="261"/>
      <c r="S35" s="262"/>
      <c r="T35" s="263"/>
      <c r="U35" s="265"/>
      <c r="V35" s="264"/>
      <c r="X35" s="227">
        <v>30</v>
      </c>
      <c r="Y35" s="260"/>
      <c r="Z35" s="262"/>
      <c r="AA35" s="262"/>
      <c r="AB35" s="261"/>
      <c r="AC35" s="262"/>
      <c r="AD35" s="263"/>
      <c r="AE35" s="264"/>
      <c r="AF35" s="264"/>
      <c r="AG35" s="263"/>
      <c r="AH35" s="264"/>
      <c r="AI35" s="260"/>
      <c r="AJ35" s="261"/>
      <c r="AK35" s="262"/>
      <c r="AL35" s="263"/>
      <c r="AM35" s="265"/>
      <c r="AN35" s="264"/>
      <c r="AP35" s="227">
        <v>30</v>
      </c>
      <c r="AQ35" s="260"/>
      <c r="AR35" s="262"/>
      <c r="AS35" s="262"/>
      <c r="AT35" s="426"/>
      <c r="AU35" s="427"/>
      <c r="AV35" s="263"/>
      <c r="AW35" s="264"/>
      <c r="AX35" s="264"/>
      <c r="AY35" s="263"/>
      <c r="AZ35" s="264"/>
      <c r="BA35" s="260"/>
      <c r="BB35" s="261"/>
      <c r="BC35" s="262"/>
      <c r="BD35" s="263"/>
      <c r="BE35" s="265"/>
      <c r="BF35" s="264"/>
      <c r="BH35" s="227">
        <v>30</v>
      </c>
      <c r="BI35" s="260"/>
      <c r="BJ35" s="262"/>
      <c r="BK35" s="262"/>
      <c r="BL35" s="261"/>
      <c r="BM35" s="262"/>
      <c r="BN35" s="263"/>
      <c r="BO35" s="264"/>
      <c r="BP35" s="264"/>
      <c r="BQ35" s="263"/>
      <c r="BR35" s="264"/>
      <c r="BS35" s="260"/>
      <c r="BT35" s="261"/>
      <c r="BU35" s="262"/>
      <c r="BV35" s="263"/>
      <c r="BW35" s="265"/>
      <c r="BX35" s="264"/>
      <c r="BZ35" s="227">
        <v>30</v>
      </c>
      <c r="CA35" s="260"/>
      <c r="CB35" s="262"/>
      <c r="CC35" s="262"/>
      <c r="CD35" s="261"/>
      <c r="CE35" s="262"/>
      <c r="CF35" s="263"/>
      <c r="CG35" s="264"/>
      <c r="CH35" s="264"/>
      <c r="CI35" s="263"/>
      <c r="CJ35" s="264"/>
      <c r="CK35" s="260"/>
      <c r="CL35" s="261"/>
      <c r="CM35" s="262"/>
      <c r="CN35" s="263"/>
      <c r="CO35" s="265"/>
      <c r="CP35" s="264"/>
      <c r="CR35" s="227">
        <v>30</v>
      </c>
      <c r="CS35" s="260"/>
      <c r="CT35" s="262"/>
      <c r="CU35" s="262"/>
      <c r="CV35" s="261"/>
      <c r="CW35" s="262"/>
      <c r="CX35" s="263"/>
      <c r="CY35" s="264"/>
      <c r="CZ35" s="264"/>
      <c r="DA35" s="263"/>
      <c r="DB35" s="264"/>
      <c r="DC35" s="260"/>
      <c r="DD35" s="261"/>
      <c r="DE35" s="262"/>
      <c r="DF35" s="263"/>
      <c r="DG35" s="265"/>
      <c r="DH35" s="264"/>
      <c r="DJ35" s="227">
        <v>30</v>
      </c>
      <c r="DK35" s="260"/>
      <c r="DL35" s="262"/>
      <c r="DM35" s="262"/>
      <c r="DN35" s="261"/>
      <c r="DO35" s="262"/>
      <c r="DP35" s="263"/>
      <c r="DQ35" s="264"/>
      <c r="DR35" s="264"/>
      <c r="DS35" s="263"/>
      <c r="DT35" s="264"/>
      <c r="DU35" s="260"/>
      <c r="DV35" s="261"/>
      <c r="DW35" s="262"/>
      <c r="DX35" s="263"/>
      <c r="DY35" s="265"/>
      <c r="DZ35" s="264"/>
      <c r="EB35" s="227">
        <v>30</v>
      </c>
      <c r="EC35" s="260"/>
      <c r="ED35" s="262"/>
      <c r="EE35" s="262"/>
      <c r="EF35" s="261"/>
      <c r="EG35" s="262"/>
      <c r="EH35" s="263"/>
      <c r="EI35" s="264"/>
      <c r="EJ35" s="264"/>
      <c r="EK35" s="263"/>
      <c r="EL35" s="264"/>
      <c r="EM35" s="260"/>
      <c r="EN35" s="261"/>
      <c r="EO35" s="262"/>
      <c r="EP35" s="263"/>
      <c r="EQ35" s="265"/>
      <c r="ER35" s="264"/>
      <c r="ET35" s="227">
        <v>30</v>
      </c>
      <c r="EU35" s="260"/>
      <c r="EV35" s="262"/>
      <c r="EW35" s="262"/>
      <c r="EX35" s="261"/>
      <c r="EY35" s="262"/>
      <c r="EZ35" s="263"/>
      <c r="FA35" s="264"/>
      <c r="FB35" s="264"/>
      <c r="FC35" s="263"/>
      <c r="FD35" s="264"/>
      <c r="FE35" s="260"/>
      <c r="FF35" s="261"/>
      <c r="FG35" s="262"/>
      <c r="FH35" s="263"/>
      <c r="FI35" s="265"/>
      <c r="FJ35" s="264"/>
      <c r="FL35" s="227">
        <v>30</v>
      </c>
      <c r="FM35" s="260"/>
      <c r="FN35" s="262"/>
      <c r="FO35" s="262"/>
      <c r="FP35" s="261"/>
      <c r="FQ35" s="262"/>
      <c r="FR35" s="263"/>
      <c r="FS35" s="264"/>
      <c r="FT35" s="264"/>
      <c r="FU35" s="263"/>
      <c r="FV35" s="264"/>
      <c r="FW35" s="260"/>
      <c r="FX35" s="261"/>
      <c r="FY35" s="262"/>
      <c r="FZ35" s="263"/>
      <c r="GA35" s="265"/>
      <c r="GB35" s="264"/>
    </row>
    <row r="36" spans="5:184">
      <c r="E36" s="25">
        <v>35</v>
      </c>
      <c r="F36" s="227">
        <v>31</v>
      </c>
      <c r="G36" s="260"/>
      <c r="H36" s="262"/>
      <c r="I36" s="262"/>
      <c r="J36" s="261"/>
      <c r="K36" s="262"/>
      <c r="L36" s="263"/>
      <c r="M36" s="264"/>
      <c r="N36" s="264"/>
      <c r="O36" s="263"/>
      <c r="P36" s="264"/>
      <c r="Q36" s="260"/>
      <c r="R36" s="261"/>
      <c r="S36" s="262"/>
      <c r="T36" s="263"/>
      <c r="U36" s="265"/>
      <c r="V36" s="264"/>
      <c r="X36" s="227">
        <v>31</v>
      </c>
      <c r="Y36" s="260"/>
      <c r="Z36" s="262"/>
      <c r="AA36" s="262"/>
      <c r="AB36" s="261"/>
      <c r="AC36" s="262"/>
      <c r="AD36" s="263"/>
      <c r="AE36" s="264"/>
      <c r="AF36" s="264"/>
      <c r="AG36" s="263"/>
      <c r="AH36" s="264"/>
      <c r="AI36" s="260"/>
      <c r="AJ36" s="261"/>
      <c r="AK36" s="262"/>
      <c r="AL36" s="263"/>
      <c r="AM36" s="265"/>
      <c r="AN36" s="264"/>
      <c r="AP36" s="227">
        <v>31</v>
      </c>
      <c r="AQ36" s="260"/>
      <c r="AR36" s="262"/>
      <c r="AS36" s="262"/>
      <c r="AT36" s="426"/>
      <c r="AU36" s="427"/>
      <c r="AV36" s="263"/>
      <c r="AW36" s="264"/>
      <c r="AX36" s="264"/>
      <c r="AY36" s="263"/>
      <c r="AZ36" s="264"/>
      <c r="BA36" s="260"/>
      <c r="BB36" s="261"/>
      <c r="BC36" s="262"/>
      <c r="BD36" s="263"/>
      <c r="BE36" s="265"/>
      <c r="BF36" s="264"/>
      <c r="BH36" s="227">
        <v>31</v>
      </c>
      <c r="BI36" s="260"/>
      <c r="BJ36" s="262"/>
      <c r="BK36" s="262"/>
      <c r="BL36" s="261"/>
      <c r="BM36" s="262"/>
      <c r="BN36" s="263"/>
      <c r="BO36" s="264"/>
      <c r="BP36" s="264"/>
      <c r="BQ36" s="263"/>
      <c r="BR36" s="264"/>
      <c r="BS36" s="260"/>
      <c r="BT36" s="261"/>
      <c r="BU36" s="262"/>
      <c r="BV36" s="263"/>
      <c r="BW36" s="265"/>
      <c r="BX36" s="264"/>
      <c r="BZ36" s="227">
        <v>31</v>
      </c>
      <c r="CA36" s="260"/>
      <c r="CB36" s="262"/>
      <c r="CC36" s="262"/>
      <c r="CD36" s="261"/>
      <c r="CE36" s="262"/>
      <c r="CF36" s="263"/>
      <c r="CG36" s="264"/>
      <c r="CH36" s="264"/>
      <c r="CI36" s="263"/>
      <c r="CJ36" s="264"/>
      <c r="CK36" s="260"/>
      <c r="CL36" s="261"/>
      <c r="CM36" s="262"/>
      <c r="CN36" s="263"/>
      <c r="CO36" s="265"/>
      <c r="CP36" s="264"/>
      <c r="CR36" s="227">
        <v>31</v>
      </c>
      <c r="CS36" s="260"/>
      <c r="CT36" s="262"/>
      <c r="CU36" s="262"/>
      <c r="CV36" s="261"/>
      <c r="CW36" s="262"/>
      <c r="CX36" s="263"/>
      <c r="CY36" s="264"/>
      <c r="CZ36" s="264"/>
      <c r="DA36" s="263"/>
      <c r="DB36" s="264"/>
      <c r="DC36" s="260"/>
      <c r="DD36" s="261"/>
      <c r="DE36" s="262"/>
      <c r="DF36" s="263"/>
      <c r="DG36" s="265"/>
      <c r="DH36" s="264"/>
      <c r="DJ36" s="227">
        <v>31</v>
      </c>
      <c r="DK36" s="260"/>
      <c r="DL36" s="262"/>
      <c r="DM36" s="262"/>
      <c r="DN36" s="261"/>
      <c r="DO36" s="262"/>
      <c r="DP36" s="263"/>
      <c r="DQ36" s="264"/>
      <c r="DR36" s="264"/>
      <c r="DS36" s="263"/>
      <c r="DT36" s="264"/>
      <c r="DU36" s="260"/>
      <c r="DV36" s="261"/>
      <c r="DW36" s="262"/>
      <c r="DX36" s="263"/>
      <c r="DY36" s="265"/>
      <c r="DZ36" s="264"/>
      <c r="EB36" s="227">
        <v>31</v>
      </c>
      <c r="EC36" s="260"/>
      <c r="ED36" s="262"/>
      <c r="EE36" s="262"/>
      <c r="EF36" s="261"/>
      <c r="EG36" s="262"/>
      <c r="EH36" s="263"/>
      <c r="EI36" s="264"/>
      <c r="EJ36" s="264"/>
      <c r="EK36" s="263"/>
      <c r="EL36" s="264"/>
      <c r="EM36" s="260"/>
      <c r="EN36" s="261"/>
      <c r="EO36" s="262"/>
      <c r="EP36" s="263"/>
      <c r="EQ36" s="265"/>
      <c r="ER36" s="264"/>
      <c r="ET36" s="227">
        <v>31</v>
      </c>
      <c r="EU36" s="260"/>
      <c r="EV36" s="262"/>
      <c r="EW36" s="262"/>
      <c r="EX36" s="261"/>
      <c r="EY36" s="262"/>
      <c r="EZ36" s="263"/>
      <c r="FA36" s="264"/>
      <c r="FB36" s="264"/>
      <c r="FC36" s="263"/>
      <c r="FD36" s="264"/>
      <c r="FE36" s="260"/>
      <c r="FF36" s="261"/>
      <c r="FG36" s="262"/>
      <c r="FH36" s="263"/>
      <c r="FI36" s="265"/>
      <c r="FJ36" s="264"/>
      <c r="FL36" s="227">
        <v>31</v>
      </c>
      <c r="FM36" s="260"/>
      <c r="FN36" s="262"/>
      <c r="FO36" s="262"/>
      <c r="FP36" s="261"/>
      <c r="FQ36" s="262"/>
      <c r="FR36" s="263"/>
      <c r="FS36" s="264"/>
      <c r="FT36" s="264"/>
      <c r="FU36" s="263"/>
      <c r="FV36" s="264"/>
      <c r="FW36" s="260"/>
      <c r="FX36" s="261"/>
      <c r="FY36" s="262"/>
      <c r="FZ36" s="263"/>
      <c r="GA36" s="265"/>
      <c r="GB36" s="264"/>
    </row>
    <row r="37" spans="5:184">
      <c r="E37" s="25">
        <v>36</v>
      </c>
      <c r="F37" s="227">
        <v>32</v>
      </c>
      <c r="G37" s="260"/>
      <c r="H37" s="262"/>
      <c r="I37" s="262"/>
      <c r="J37" s="261"/>
      <c r="K37" s="262"/>
      <c r="L37" s="263"/>
      <c r="M37" s="264"/>
      <c r="N37" s="264"/>
      <c r="O37" s="263"/>
      <c r="P37" s="264"/>
      <c r="Q37" s="260"/>
      <c r="R37" s="261"/>
      <c r="S37" s="262"/>
      <c r="T37" s="263"/>
      <c r="U37" s="265"/>
      <c r="V37" s="264"/>
      <c r="X37" s="227">
        <v>32</v>
      </c>
      <c r="Y37" s="260"/>
      <c r="Z37" s="262"/>
      <c r="AA37" s="262"/>
      <c r="AB37" s="261"/>
      <c r="AC37" s="262"/>
      <c r="AD37" s="263"/>
      <c r="AE37" s="264"/>
      <c r="AF37" s="264"/>
      <c r="AG37" s="263"/>
      <c r="AH37" s="264"/>
      <c r="AI37" s="260"/>
      <c r="AJ37" s="261"/>
      <c r="AK37" s="262"/>
      <c r="AL37" s="263"/>
      <c r="AM37" s="265"/>
      <c r="AN37" s="264"/>
      <c r="AP37" s="227">
        <v>32</v>
      </c>
      <c r="AQ37" s="260"/>
      <c r="AR37" s="262"/>
      <c r="AS37" s="262"/>
      <c r="AT37" s="426"/>
      <c r="AU37" s="427"/>
      <c r="AV37" s="263"/>
      <c r="AW37" s="264"/>
      <c r="AX37" s="264"/>
      <c r="AY37" s="263"/>
      <c r="AZ37" s="264"/>
      <c r="BA37" s="260"/>
      <c r="BB37" s="261"/>
      <c r="BC37" s="262"/>
      <c r="BD37" s="263"/>
      <c r="BE37" s="265"/>
      <c r="BF37" s="264"/>
      <c r="BH37" s="227">
        <v>32</v>
      </c>
      <c r="BI37" s="260"/>
      <c r="BJ37" s="262"/>
      <c r="BK37" s="262"/>
      <c r="BL37" s="261"/>
      <c r="BM37" s="262"/>
      <c r="BN37" s="263"/>
      <c r="BO37" s="264"/>
      <c r="BP37" s="264"/>
      <c r="BQ37" s="263"/>
      <c r="BR37" s="264"/>
      <c r="BS37" s="260"/>
      <c r="BT37" s="261"/>
      <c r="BU37" s="262"/>
      <c r="BV37" s="263"/>
      <c r="BW37" s="265"/>
      <c r="BX37" s="264"/>
      <c r="BZ37" s="227">
        <v>32</v>
      </c>
      <c r="CA37" s="260"/>
      <c r="CB37" s="262"/>
      <c r="CC37" s="262"/>
      <c r="CD37" s="261"/>
      <c r="CE37" s="262"/>
      <c r="CF37" s="263"/>
      <c r="CG37" s="264"/>
      <c r="CH37" s="264"/>
      <c r="CI37" s="263"/>
      <c r="CJ37" s="264"/>
      <c r="CK37" s="260"/>
      <c r="CL37" s="261"/>
      <c r="CM37" s="262"/>
      <c r="CN37" s="263"/>
      <c r="CO37" s="265"/>
      <c r="CP37" s="264"/>
      <c r="CR37" s="227">
        <v>32</v>
      </c>
      <c r="CS37" s="260"/>
      <c r="CT37" s="262"/>
      <c r="CU37" s="262"/>
      <c r="CV37" s="261"/>
      <c r="CW37" s="262"/>
      <c r="CX37" s="263"/>
      <c r="CY37" s="264"/>
      <c r="CZ37" s="264"/>
      <c r="DA37" s="263"/>
      <c r="DB37" s="264"/>
      <c r="DC37" s="260"/>
      <c r="DD37" s="261"/>
      <c r="DE37" s="262"/>
      <c r="DF37" s="263"/>
      <c r="DG37" s="265"/>
      <c r="DH37" s="264"/>
      <c r="DJ37" s="227">
        <v>32</v>
      </c>
      <c r="DK37" s="260"/>
      <c r="DL37" s="262"/>
      <c r="DM37" s="262"/>
      <c r="DN37" s="261"/>
      <c r="DO37" s="262"/>
      <c r="DP37" s="263"/>
      <c r="DQ37" s="264"/>
      <c r="DR37" s="264"/>
      <c r="DS37" s="263"/>
      <c r="DT37" s="264"/>
      <c r="DU37" s="260"/>
      <c r="DV37" s="261"/>
      <c r="DW37" s="262"/>
      <c r="DX37" s="263"/>
      <c r="DY37" s="265"/>
      <c r="DZ37" s="264"/>
      <c r="EB37" s="227">
        <v>32</v>
      </c>
      <c r="EC37" s="260"/>
      <c r="ED37" s="262"/>
      <c r="EE37" s="262"/>
      <c r="EF37" s="261"/>
      <c r="EG37" s="262"/>
      <c r="EH37" s="263"/>
      <c r="EI37" s="264"/>
      <c r="EJ37" s="264"/>
      <c r="EK37" s="263"/>
      <c r="EL37" s="264"/>
      <c r="EM37" s="260"/>
      <c r="EN37" s="261"/>
      <c r="EO37" s="262"/>
      <c r="EP37" s="263"/>
      <c r="EQ37" s="265"/>
      <c r="ER37" s="264"/>
      <c r="ET37" s="227">
        <v>32</v>
      </c>
      <c r="EU37" s="260"/>
      <c r="EV37" s="262"/>
      <c r="EW37" s="262"/>
      <c r="EX37" s="261"/>
      <c r="EY37" s="262"/>
      <c r="EZ37" s="263"/>
      <c r="FA37" s="264"/>
      <c r="FB37" s="264"/>
      <c r="FC37" s="263"/>
      <c r="FD37" s="264"/>
      <c r="FE37" s="260"/>
      <c r="FF37" s="261"/>
      <c r="FG37" s="262"/>
      <c r="FH37" s="263"/>
      <c r="FI37" s="265"/>
      <c r="FJ37" s="264"/>
      <c r="FL37" s="227">
        <v>32</v>
      </c>
      <c r="FM37" s="260"/>
      <c r="FN37" s="262"/>
      <c r="FO37" s="262"/>
      <c r="FP37" s="261"/>
      <c r="FQ37" s="262"/>
      <c r="FR37" s="263"/>
      <c r="FS37" s="264"/>
      <c r="FT37" s="264"/>
      <c r="FU37" s="263"/>
      <c r="FV37" s="264"/>
      <c r="FW37" s="260"/>
      <c r="FX37" s="261"/>
      <c r="FY37" s="262"/>
      <c r="FZ37" s="263"/>
      <c r="GA37" s="265"/>
      <c r="GB37" s="264"/>
    </row>
    <row r="38" spans="5:184">
      <c r="E38" s="25">
        <v>37</v>
      </c>
      <c r="F38" s="227">
        <v>33</v>
      </c>
      <c r="G38" s="260"/>
      <c r="H38" s="262"/>
      <c r="I38" s="262"/>
      <c r="J38" s="261"/>
      <c r="K38" s="262"/>
      <c r="L38" s="263"/>
      <c r="M38" s="264"/>
      <c r="N38" s="264"/>
      <c r="O38" s="263"/>
      <c r="P38" s="264"/>
      <c r="Q38" s="260"/>
      <c r="R38" s="261"/>
      <c r="S38" s="262"/>
      <c r="T38" s="263"/>
      <c r="U38" s="265"/>
      <c r="V38" s="264"/>
      <c r="X38" s="227">
        <v>33</v>
      </c>
      <c r="Y38" s="260"/>
      <c r="Z38" s="262"/>
      <c r="AA38" s="262"/>
      <c r="AB38" s="261"/>
      <c r="AC38" s="262"/>
      <c r="AD38" s="263"/>
      <c r="AE38" s="264"/>
      <c r="AF38" s="264"/>
      <c r="AG38" s="263"/>
      <c r="AH38" s="264"/>
      <c r="AI38" s="260"/>
      <c r="AJ38" s="261"/>
      <c r="AK38" s="262"/>
      <c r="AL38" s="263"/>
      <c r="AM38" s="265"/>
      <c r="AN38" s="264"/>
      <c r="AP38" s="227">
        <v>33</v>
      </c>
      <c r="AQ38" s="260"/>
      <c r="AR38" s="262"/>
      <c r="AS38" s="262"/>
      <c r="AT38" s="426"/>
      <c r="AU38" s="427"/>
      <c r="AV38" s="263"/>
      <c r="AW38" s="264"/>
      <c r="AX38" s="264"/>
      <c r="AY38" s="263"/>
      <c r="AZ38" s="264"/>
      <c r="BA38" s="260"/>
      <c r="BB38" s="261"/>
      <c r="BC38" s="262"/>
      <c r="BD38" s="263"/>
      <c r="BE38" s="265"/>
      <c r="BF38" s="264"/>
      <c r="BH38" s="227">
        <v>33</v>
      </c>
      <c r="BI38" s="260"/>
      <c r="BJ38" s="262"/>
      <c r="BK38" s="262"/>
      <c r="BL38" s="261"/>
      <c r="BM38" s="262"/>
      <c r="BN38" s="263"/>
      <c r="BO38" s="264"/>
      <c r="BP38" s="264"/>
      <c r="BQ38" s="263"/>
      <c r="BR38" s="264"/>
      <c r="BS38" s="260"/>
      <c r="BT38" s="261"/>
      <c r="BU38" s="262"/>
      <c r="BV38" s="263"/>
      <c r="BW38" s="265"/>
      <c r="BX38" s="264"/>
      <c r="BZ38" s="227">
        <v>33</v>
      </c>
      <c r="CA38" s="260"/>
      <c r="CB38" s="262"/>
      <c r="CC38" s="262"/>
      <c r="CD38" s="261"/>
      <c r="CE38" s="262"/>
      <c r="CF38" s="263"/>
      <c r="CG38" s="264"/>
      <c r="CH38" s="264"/>
      <c r="CI38" s="263"/>
      <c r="CJ38" s="264"/>
      <c r="CK38" s="260"/>
      <c r="CL38" s="261"/>
      <c r="CM38" s="262"/>
      <c r="CN38" s="263"/>
      <c r="CO38" s="265"/>
      <c r="CP38" s="264"/>
      <c r="CR38" s="227">
        <v>33</v>
      </c>
      <c r="CS38" s="260"/>
      <c r="CT38" s="262"/>
      <c r="CU38" s="262"/>
      <c r="CV38" s="261"/>
      <c r="CW38" s="262"/>
      <c r="CX38" s="263"/>
      <c r="CY38" s="264"/>
      <c r="CZ38" s="264"/>
      <c r="DA38" s="263"/>
      <c r="DB38" s="264"/>
      <c r="DC38" s="260"/>
      <c r="DD38" s="261"/>
      <c r="DE38" s="262"/>
      <c r="DF38" s="263"/>
      <c r="DG38" s="265"/>
      <c r="DH38" s="264"/>
      <c r="DJ38" s="227">
        <v>33</v>
      </c>
      <c r="DK38" s="260"/>
      <c r="DL38" s="262"/>
      <c r="DM38" s="262"/>
      <c r="DN38" s="261"/>
      <c r="DO38" s="262"/>
      <c r="DP38" s="263"/>
      <c r="DQ38" s="264"/>
      <c r="DR38" s="264"/>
      <c r="DS38" s="263"/>
      <c r="DT38" s="264"/>
      <c r="DU38" s="260"/>
      <c r="DV38" s="261"/>
      <c r="DW38" s="262"/>
      <c r="DX38" s="263"/>
      <c r="DY38" s="265"/>
      <c r="DZ38" s="264"/>
      <c r="EB38" s="227">
        <v>33</v>
      </c>
      <c r="EC38" s="260"/>
      <c r="ED38" s="262"/>
      <c r="EE38" s="262"/>
      <c r="EF38" s="261"/>
      <c r="EG38" s="262"/>
      <c r="EH38" s="263"/>
      <c r="EI38" s="264"/>
      <c r="EJ38" s="264"/>
      <c r="EK38" s="263"/>
      <c r="EL38" s="264"/>
      <c r="EM38" s="260"/>
      <c r="EN38" s="261"/>
      <c r="EO38" s="262"/>
      <c r="EP38" s="263"/>
      <c r="EQ38" s="265"/>
      <c r="ER38" s="264"/>
      <c r="ET38" s="227">
        <v>33</v>
      </c>
      <c r="EU38" s="260"/>
      <c r="EV38" s="262"/>
      <c r="EW38" s="262"/>
      <c r="EX38" s="261"/>
      <c r="EY38" s="262"/>
      <c r="EZ38" s="263"/>
      <c r="FA38" s="264"/>
      <c r="FB38" s="264"/>
      <c r="FC38" s="263"/>
      <c r="FD38" s="264"/>
      <c r="FE38" s="260"/>
      <c r="FF38" s="261"/>
      <c r="FG38" s="262"/>
      <c r="FH38" s="263"/>
      <c r="FI38" s="265"/>
      <c r="FJ38" s="264"/>
      <c r="FL38" s="227">
        <v>33</v>
      </c>
      <c r="FM38" s="260"/>
      <c r="FN38" s="262"/>
      <c r="FO38" s="262"/>
      <c r="FP38" s="261"/>
      <c r="FQ38" s="262"/>
      <c r="FR38" s="263"/>
      <c r="FS38" s="264"/>
      <c r="FT38" s="264"/>
      <c r="FU38" s="263"/>
      <c r="FV38" s="264"/>
      <c r="FW38" s="260"/>
      <c r="FX38" s="261"/>
      <c r="FY38" s="262"/>
      <c r="FZ38" s="263"/>
      <c r="GA38" s="265"/>
      <c r="GB38" s="264"/>
    </row>
    <row r="39" spans="5:184">
      <c r="E39" s="25">
        <v>38</v>
      </c>
      <c r="F39" s="227">
        <v>34</v>
      </c>
      <c r="G39" s="260"/>
      <c r="H39" s="262"/>
      <c r="I39" s="262"/>
      <c r="J39" s="261"/>
      <c r="K39" s="262"/>
      <c r="L39" s="263"/>
      <c r="M39" s="264"/>
      <c r="N39" s="264"/>
      <c r="O39" s="263"/>
      <c r="P39" s="264"/>
      <c r="Q39" s="260"/>
      <c r="R39" s="261"/>
      <c r="S39" s="262"/>
      <c r="T39" s="263"/>
      <c r="U39" s="265"/>
      <c r="V39" s="264"/>
      <c r="X39" s="227">
        <v>34</v>
      </c>
      <c r="Y39" s="260"/>
      <c r="Z39" s="262"/>
      <c r="AA39" s="262"/>
      <c r="AB39" s="261"/>
      <c r="AC39" s="262"/>
      <c r="AD39" s="263"/>
      <c r="AE39" s="264"/>
      <c r="AF39" s="264"/>
      <c r="AG39" s="263"/>
      <c r="AH39" s="264"/>
      <c r="AI39" s="260"/>
      <c r="AJ39" s="261"/>
      <c r="AK39" s="262"/>
      <c r="AL39" s="263"/>
      <c r="AM39" s="265"/>
      <c r="AN39" s="264"/>
      <c r="AP39" s="227">
        <v>34</v>
      </c>
      <c r="AQ39" s="260"/>
      <c r="AR39" s="262"/>
      <c r="AS39" s="262"/>
      <c r="AT39" s="426"/>
      <c r="AU39" s="427"/>
      <c r="AV39" s="263"/>
      <c r="AW39" s="264"/>
      <c r="AX39" s="264"/>
      <c r="AY39" s="263"/>
      <c r="AZ39" s="264"/>
      <c r="BA39" s="260"/>
      <c r="BB39" s="261"/>
      <c r="BC39" s="262"/>
      <c r="BD39" s="263"/>
      <c r="BE39" s="265"/>
      <c r="BF39" s="264"/>
      <c r="BH39" s="227">
        <v>34</v>
      </c>
      <c r="BI39" s="260"/>
      <c r="BJ39" s="262"/>
      <c r="BK39" s="262"/>
      <c r="BL39" s="261"/>
      <c r="BM39" s="262"/>
      <c r="BN39" s="263"/>
      <c r="BO39" s="264"/>
      <c r="BP39" s="264"/>
      <c r="BQ39" s="263"/>
      <c r="BR39" s="264"/>
      <c r="BS39" s="260"/>
      <c r="BT39" s="261"/>
      <c r="BU39" s="262"/>
      <c r="BV39" s="263"/>
      <c r="BW39" s="265"/>
      <c r="BX39" s="264"/>
      <c r="BZ39" s="227">
        <v>34</v>
      </c>
      <c r="CA39" s="260"/>
      <c r="CB39" s="262"/>
      <c r="CC39" s="262"/>
      <c r="CD39" s="261"/>
      <c r="CE39" s="262"/>
      <c r="CF39" s="263"/>
      <c r="CG39" s="264"/>
      <c r="CH39" s="264"/>
      <c r="CI39" s="263"/>
      <c r="CJ39" s="264"/>
      <c r="CK39" s="260"/>
      <c r="CL39" s="261"/>
      <c r="CM39" s="262"/>
      <c r="CN39" s="263"/>
      <c r="CO39" s="265"/>
      <c r="CP39" s="264"/>
      <c r="CR39" s="227">
        <v>34</v>
      </c>
      <c r="CS39" s="260"/>
      <c r="CT39" s="262"/>
      <c r="CU39" s="262"/>
      <c r="CV39" s="261"/>
      <c r="CW39" s="262"/>
      <c r="CX39" s="263"/>
      <c r="CY39" s="264"/>
      <c r="CZ39" s="264"/>
      <c r="DA39" s="263"/>
      <c r="DB39" s="264"/>
      <c r="DC39" s="260"/>
      <c r="DD39" s="261"/>
      <c r="DE39" s="262"/>
      <c r="DF39" s="263"/>
      <c r="DG39" s="265"/>
      <c r="DH39" s="264"/>
      <c r="DJ39" s="227">
        <v>34</v>
      </c>
      <c r="DK39" s="260"/>
      <c r="DL39" s="262"/>
      <c r="DM39" s="262"/>
      <c r="DN39" s="261"/>
      <c r="DO39" s="262"/>
      <c r="DP39" s="263"/>
      <c r="DQ39" s="264"/>
      <c r="DR39" s="264"/>
      <c r="DS39" s="263"/>
      <c r="DT39" s="264"/>
      <c r="DU39" s="260"/>
      <c r="DV39" s="261"/>
      <c r="DW39" s="262"/>
      <c r="DX39" s="263"/>
      <c r="DY39" s="265"/>
      <c r="DZ39" s="264"/>
      <c r="EB39" s="227">
        <v>34</v>
      </c>
      <c r="EC39" s="260"/>
      <c r="ED39" s="262"/>
      <c r="EE39" s="262"/>
      <c r="EF39" s="261"/>
      <c r="EG39" s="262"/>
      <c r="EH39" s="263"/>
      <c r="EI39" s="264"/>
      <c r="EJ39" s="264"/>
      <c r="EK39" s="263"/>
      <c r="EL39" s="264"/>
      <c r="EM39" s="260"/>
      <c r="EN39" s="261"/>
      <c r="EO39" s="262"/>
      <c r="EP39" s="263"/>
      <c r="EQ39" s="265"/>
      <c r="ER39" s="264"/>
      <c r="ET39" s="227">
        <v>34</v>
      </c>
      <c r="EU39" s="260"/>
      <c r="EV39" s="262"/>
      <c r="EW39" s="262"/>
      <c r="EX39" s="261"/>
      <c r="EY39" s="262"/>
      <c r="EZ39" s="263"/>
      <c r="FA39" s="264"/>
      <c r="FB39" s="264"/>
      <c r="FC39" s="263"/>
      <c r="FD39" s="264"/>
      <c r="FE39" s="260"/>
      <c r="FF39" s="261"/>
      <c r="FG39" s="262"/>
      <c r="FH39" s="263"/>
      <c r="FI39" s="265"/>
      <c r="FJ39" s="264"/>
      <c r="FL39" s="227">
        <v>34</v>
      </c>
      <c r="FM39" s="260"/>
      <c r="FN39" s="262"/>
      <c r="FO39" s="262"/>
      <c r="FP39" s="261"/>
      <c r="FQ39" s="262"/>
      <c r="FR39" s="263"/>
      <c r="FS39" s="264"/>
      <c r="FT39" s="264"/>
      <c r="FU39" s="263"/>
      <c r="FV39" s="264"/>
      <c r="FW39" s="260"/>
      <c r="FX39" s="261"/>
      <c r="FY39" s="262"/>
      <c r="FZ39" s="263"/>
      <c r="GA39" s="265"/>
      <c r="GB39" s="264"/>
    </row>
    <row r="40" spans="5:184">
      <c r="E40" s="25">
        <v>39</v>
      </c>
      <c r="F40" s="227">
        <v>35</v>
      </c>
      <c r="G40" s="260"/>
      <c r="H40" s="262"/>
      <c r="I40" s="262"/>
      <c r="J40" s="261"/>
      <c r="K40" s="262"/>
      <c r="L40" s="263"/>
      <c r="M40" s="264"/>
      <c r="N40" s="264"/>
      <c r="O40" s="263"/>
      <c r="P40" s="264"/>
      <c r="Q40" s="260"/>
      <c r="R40" s="261"/>
      <c r="S40" s="262"/>
      <c r="T40" s="263"/>
      <c r="U40" s="265"/>
      <c r="V40" s="264"/>
      <c r="X40" s="227">
        <v>35</v>
      </c>
      <c r="Y40" s="260"/>
      <c r="Z40" s="262"/>
      <c r="AA40" s="262"/>
      <c r="AB40" s="261"/>
      <c r="AC40" s="262"/>
      <c r="AD40" s="263"/>
      <c r="AE40" s="264"/>
      <c r="AF40" s="264"/>
      <c r="AG40" s="263"/>
      <c r="AH40" s="264"/>
      <c r="AI40" s="260"/>
      <c r="AJ40" s="261"/>
      <c r="AK40" s="262"/>
      <c r="AL40" s="263"/>
      <c r="AM40" s="265"/>
      <c r="AN40" s="264"/>
      <c r="AP40" s="227">
        <v>35</v>
      </c>
      <c r="AQ40" s="260"/>
      <c r="AR40" s="262"/>
      <c r="AS40" s="262"/>
      <c r="AT40" s="261"/>
      <c r="AU40" s="262"/>
      <c r="AV40" s="263"/>
      <c r="AW40" s="264"/>
      <c r="AX40" s="264"/>
      <c r="AY40" s="263"/>
      <c r="AZ40" s="264"/>
      <c r="BA40" s="260"/>
      <c r="BB40" s="261"/>
      <c r="BC40" s="262"/>
      <c r="BD40" s="263"/>
      <c r="BE40" s="265"/>
      <c r="BF40" s="264"/>
      <c r="BH40" s="227">
        <v>35</v>
      </c>
      <c r="BI40" s="260"/>
      <c r="BJ40" s="262"/>
      <c r="BK40" s="262"/>
      <c r="BL40" s="261"/>
      <c r="BM40" s="262"/>
      <c r="BN40" s="263"/>
      <c r="BO40" s="264"/>
      <c r="BP40" s="264"/>
      <c r="BQ40" s="263"/>
      <c r="BR40" s="264"/>
      <c r="BS40" s="260"/>
      <c r="BT40" s="261"/>
      <c r="BU40" s="262"/>
      <c r="BV40" s="263"/>
      <c r="BW40" s="265"/>
      <c r="BX40" s="264"/>
      <c r="BZ40" s="227">
        <v>35</v>
      </c>
      <c r="CA40" s="260"/>
      <c r="CB40" s="262"/>
      <c r="CC40" s="262"/>
      <c r="CD40" s="261"/>
      <c r="CE40" s="262"/>
      <c r="CF40" s="263"/>
      <c r="CG40" s="264"/>
      <c r="CH40" s="264"/>
      <c r="CI40" s="263"/>
      <c r="CJ40" s="264"/>
      <c r="CK40" s="260"/>
      <c r="CL40" s="261"/>
      <c r="CM40" s="262"/>
      <c r="CN40" s="263"/>
      <c r="CO40" s="265"/>
      <c r="CP40" s="264"/>
      <c r="CR40" s="227">
        <v>35</v>
      </c>
      <c r="CS40" s="260"/>
      <c r="CT40" s="262"/>
      <c r="CU40" s="262"/>
      <c r="CV40" s="261"/>
      <c r="CW40" s="262"/>
      <c r="CX40" s="263"/>
      <c r="CY40" s="264"/>
      <c r="CZ40" s="264"/>
      <c r="DA40" s="263"/>
      <c r="DB40" s="264"/>
      <c r="DC40" s="260"/>
      <c r="DD40" s="261"/>
      <c r="DE40" s="262"/>
      <c r="DF40" s="263"/>
      <c r="DG40" s="265"/>
      <c r="DH40" s="264"/>
      <c r="DJ40" s="227">
        <v>35</v>
      </c>
      <c r="DK40" s="260"/>
      <c r="DL40" s="262"/>
      <c r="DM40" s="262"/>
      <c r="DN40" s="261"/>
      <c r="DO40" s="262"/>
      <c r="DP40" s="263"/>
      <c r="DQ40" s="264"/>
      <c r="DR40" s="264"/>
      <c r="DS40" s="263"/>
      <c r="DT40" s="264"/>
      <c r="DU40" s="260"/>
      <c r="DV40" s="261"/>
      <c r="DW40" s="262"/>
      <c r="DX40" s="263"/>
      <c r="DY40" s="265"/>
      <c r="DZ40" s="264"/>
      <c r="EB40" s="227">
        <v>35</v>
      </c>
      <c r="EC40" s="260"/>
      <c r="ED40" s="262"/>
      <c r="EE40" s="262"/>
      <c r="EF40" s="261"/>
      <c r="EG40" s="262"/>
      <c r="EH40" s="263"/>
      <c r="EI40" s="264"/>
      <c r="EJ40" s="264"/>
      <c r="EK40" s="263"/>
      <c r="EL40" s="264"/>
      <c r="EM40" s="260"/>
      <c r="EN40" s="261"/>
      <c r="EO40" s="262"/>
      <c r="EP40" s="263"/>
      <c r="EQ40" s="265"/>
      <c r="ER40" s="264"/>
      <c r="ET40" s="227">
        <v>35</v>
      </c>
      <c r="EU40" s="260"/>
      <c r="EV40" s="262"/>
      <c r="EW40" s="262"/>
      <c r="EX40" s="261"/>
      <c r="EY40" s="262"/>
      <c r="EZ40" s="263"/>
      <c r="FA40" s="264"/>
      <c r="FB40" s="264"/>
      <c r="FC40" s="263"/>
      <c r="FD40" s="264"/>
      <c r="FE40" s="260"/>
      <c r="FF40" s="261"/>
      <c r="FG40" s="262"/>
      <c r="FH40" s="263"/>
      <c r="FI40" s="265"/>
      <c r="FJ40" s="264"/>
      <c r="FL40" s="227">
        <v>35</v>
      </c>
      <c r="FM40" s="260"/>
      <c r="FN40" s="262"/>
      <c r="FO40" s="262"/>
      <c r="FP40" s="261"/>
      <c r="FQ40" s="262"/>
      <c r="FR40" s="263"/>
      <c r="FS40" s="264"/>
      <c r="FT40" s="264"/>
      <c r="FU40" s="263"/>
      <c r="FV40" s="264"/>
      <c r="FW40" s="260"/>
      <c r="FX40" s="261"/>
      <c r="FY40" s="262"/>
      <c r="FZ40" s="263"/>
      <c r="GA40" s="265"/>
      <c r="GB40" s="264"/>
    </row>
    <row r="41" spans="5:184">
      <c r="E41" s="25">
        <v>40</v>
      </c>
      <c r="F41" s="227">
        <v>36</v>
      </c>
      <c r="G41" s="260"/>
      <c r="H41" s="262"/>
      <c r="I41" s="262"/>
      <c r="J41" s="261"/>
      <c r="K41" s="262"/>
      <c r="L41" s="263"/>
      <c r="M41" s="264"/>
      <c r="N41" s="264"/>
      <c r="O41" s="263"/>
      <c r="P41" s="264"/>
      <c r="Q41" s="260"/>
      <c r="R41" s="261"/>
      <c r="S41" s="262"/>
      <c r="T41" s="263"/>
      <c r="U41" s="265"/>
      <c r="V41" s="264"/>
      <c r="X41" s="227">
        <v>36</v>
      </c>
      <c r="Y41" s="260"/>
      <c r="Z41" s="262"/>
      <c r="AA41" s="262"/>
      <c r="AB41" s="261"/>
      <c r="AC41" s="262"/>
      <c r="AD41" s="263"/>
      <c r="AE41" s="264"/>
      <c r="AF41" s="264"/>
      <c r="AG41" s="263"/>
      <c r="AH41" s="264"/>
      <c r="AI41" s="260"/>
      <c r="AJ41" s="261"/>
      <c r="AK41" s="262"/>
      <c r="AL41" s="263"/>
      <c r="AM41" s="265"/>
      <c r="AN41" s="264"/>
      <c r="AP41" s="227">
        <v>36</v>
      </c>
      <c r="AQ41" s="260"/>
      <c r="AR41" s="262"/>
      <c r="AS41" s="262"/>
      <c r="AT41" s="261"/>
      <c r="AU41" s="262"/>
      <c r="AV41" s="263"/>
      <c r="AW41" s="264"/>
      <c r="AX41" s="264"/>
      <c r="AY41" s="263"/>
      <c r="AZ41" s="264"/>
      <c r="BA41" s="260"/>
      <c r="BB41" s="261"/>
      <c r="BC41" s="262"/>
      <c r="BD41" s="263"/>
      <c r="BE41" s="265"/>
      <c r="BF41" s="264"/>
      <c r="BH41" s="227">
        <v>36</v>
      </c>
      <c r="BI41" s="260"/>
      <c r="BJ41" s="262"/>
      <c r="BK41" s="262"/>
      <c r="BL41" s="261"/>
      <c r="BM41" s="262"/>
      <c r="BN41" s="263"/>
      <c r="BO41" s="264"/>
      <c r="BP41" s="264"/>
      <c r="BQ41" s="263"/>
      <c r="BR41" s="264"/>
      <c r="BS41" s="260"/>
      <c r="BT41" s="261"/>
      <c r="BU41" s="262"/>
      <c r="BV41" s="263"/>
      <c r="BW41" s="265"/>
      <c r="BX41" s="264"/>
      <c r="BZ41" s="227">
        <v>36</v>
      </c>
      <c r="CA41" s="260"/>
      <c r="CB41" s="262"/>
      <c r="CC41" s="262"/>
      <c r="CD41" s="261"/>
      <c r="CE41" s="262"/>
      <c r="CF41" s="263"/>
      <c r="CG41" s="264"/>
      <c r="CH41" s="264"/>
      <c r="CI41" s="263"/>
      <c r="CJ41" s="264"/>
      <c r="CK41" s="260"/>
      <c r="CL41" s="261"/>
      <c r="CM41" s="262"/>
      <c r="CN41" s="263"/>
      <c r="CO41" s="265"/>
      <c r="CP41" s="264"/>
      <c r="CR41" s="227">
        <v>36</v>
      </c>
      <c r="CS41" s="260"/>
      <c r="CT41" s="262"/>
      <c r="CU41" s="262"/>
      <c r="CV41" s="261"/>
      <c r="CW41" s="262"/>
      <c r="CX41" s="263"/>
      <c r="CY41" s="264"/>
      <c r="CZ41" s="264"/>
      <c r="DA41" s="263"/>
      <c r="DB41" s="264"/>
      <c r="DC41" s="260"/>
      <c r="DD41" s="261"/>
      <c r="DE41" s="262"/>
      <c r="DF41" s="263"/>
      <c r="DG41" s="265"/>
      <c r="DH41" s="264"/>
      <c r="DJ41" s="227">
        <v>36</v>
      </c>
      <c r="DK41" s="260"/>
      <c r="DL41" s="262"/>
      <c r="DM41" s="262"/>
      <c r="DN41" s="261"/>
      <c r="DO41" s="262"/>
      <c r="DP41" s="263"/>
      <c r="DQ41" s="264"/>
      <c r="DR41" s="264"/>
      <c r="DS41" s="263"/>
      <c r="DT41" s="264"/>
      <c r="DU41" s="260"/>
      <c r="DV41" s="261"/>
      <c r="DW41" s="262"/>
      <c r="DX41" s="263"/>
      <c r="DY41" s="265"/>
      <c r="DZ41" s="264"/>
      <c r="EB41" s="227">
        <v>36</v>
      </c>
      <c r="EC41" s="260"/>
      <c r="ED41" s="262"/>
      <c r="EE41" s="262"/>
      <c r="EF41" s="261"/>
      <c r="EG41" s="262"/>
      <c r="EH41" s="263"/>
      <c r="EI41" s="264"/>
      <c r="EJ41" s="264"/>
      <c r="EK41" s="263"/>
      <c r="EL41" s="264"/>
      <c r="EM41" s="260"/>
      <c r="EN41" s="261"/>
      <c r="EO41" s="262"/>
      <c r="EP41" s="263"/>
      <c r="EQ41" s="265"/>
      <c r="ER41" s="264"/>
      <c r="ET41" s="227">
        <v>36</v>
      </c>
      <c r="EU41" s="260"/>
      <c r="EV41" s="262"/>
      <c r="EW41" s="262"/>
      <c r="EX41" s="261"/>
      <c r="EY41" s="262"/>
      <c r="EZ41" s="263"/>
      <c r="FA41" s="264"/>
      <c r="FB41" s="264"/>
      <c r="FC41" s="263"/>
      <c r="FD41" s="264"/>
      <c r="FE41" s="260"/>
      <c r="FF41" s="261"/>
      <c r="FG41" s="262"/>
      <c r="FH41" s="263"/>
      <c r="FI41" s="265"/>
      <c r="FJ41" s="264"/>
      <c r="FL41" s="227">
        <v>36</v>
      </c>
      <c r="FM41" s="260"/>
      <c r="FN41" s="262"/>
      <c r="FO41" s="262"/>
      <c r="FP41" s="261"/>
      <c r="FQ41" s="262"/>
      <c r="FR41" s="263"/>
      <c r="FS41" s="264"/>
      <c r="FT41" s="264"/>
      <c r="FU41" s="263"/>
      <c r="FV41" s="264"/>
      <c r="FW41" s="260"/>
      <c r="FX41" s="261"/>
      <c r="FY41" s="262"/>
      <c r="FZ41" s="263"/>
      <c r="GA41" s="265"/>
      <c r="GB41" s="264"/>
    </row>
    <row r="42" spans="5:184">
      <c r="E42" s="25">
        <v>41</v>
      </c>
      <c r="F42" s="227">
        <v>37</v>
      </c>
      <c r="G42" s="260"/>
      <c r="H42" s="262"/>
      <c r="I42" s="262"/>
      <c r="J42" s="261"/>
      <c r="K42" s="262"/>
      <c r="L42" s="263"/>
      <c r="M42" s="264"/>
      <c r="N42" s="264"/>
      <c r="O42" s="263"/>
      <c r="P42" s="264"/>
      <c r="Q42" s="260"/>
      <c r="R42" s="261"/>
      <c r="S42" s="262"/>
      <c r="T42" s="263"/>
      <c r="U42" s="265"/>
      <c r="V42" s="264"/>
      <c r="X42" s="227">
        <v>37</v>
      </c>
      <c r="Y42" s="260"/>
      <c r="Z42" s="262"/>
      <c r="AA42" s="262"/>
      <c r="AB42" s="261"/>
      <c r="AC42" s="262"/>
      <c r="AD42" s="263"/>
      <c r="AE42" s="264"/>
      <c r="AF42" s="264"/>
      <c r="AG42" s="263"/>
      <c r="AH42" s="264"/>
      <c r="AI42" s="260"/>
      <c r="AJ42" s="261"/>
      <c r="AK42" s="262"/>
      <c r="AL42" s="263"/>
      <c r="AM42" s="265"/>
      <c r="AN42" s="264"/>
      <c r="AP42" s="227">
        <v>37</v>
      </c>
      <c r="AQ42" s="260"/>
      <c r="AR42" s="262"/>
      <c r="AS42" s="262"/>
      <c r="AT42" s="261"/>
      <c r="AU42" s="262"/>
      <c r="AV42" s="263"/>
      <c r="AW42" s="264"/>
      <c r="AX42" s="264"/>
      <c r="AY42" s="263"/>
      <c r="AZ42" s="264"/>
      <c r="BA42" s="260"/>
      <c r="BB42" s="261"/>
      <c r="BC42" s="262"/>
      <c r="BD42" s="263"/>
      <c r="BE42" s="265"/>
      <c r="BF42" s="264"/>
      <c r="BH42" s="227">
        <v>37</v>
      </c>
      <c r="BI42" s="260"/>
      <c r="BJ42" s="262"/>
      <c r="BK42" s="262"/>
      <c r="BL42" s="261"/>
      <c r="BM42" s="262"/>
      <c r="BN42" s="263"/>
      <c r="BO42" s="264"/>
      <c r="BP42" s="264"/>
      <c r="BQ42" s="263"/>
      <c r="BR42" s="264"/>
      <c r="BS42" s="260"/>
      <c r="BT42" s="261"/>
      <c r="BU42" s="262"/>
      <c r="BV42" s="263"/>
      <c r="BW42" s="265"/>
      <c r="BX42" s="264"/>
      <c r="BZ42" s="227">
        <v>37</v>
      </c>
      <c r="CA42" s="260"/>
      <c r="CB42" s="262"/>
      <c r="CC42" s="262"/>
      <c r="CD42" s="261"/>
      <c r="CE42" s="262"/>
      <c r="CF42" s="263"/>
      <c r="CG42" s="264"/>
      <c r="CH42" s="264"/>
      <c r="CI42" s="263"/>
      <c r="CJ42" s="264"/>
      <c r="CK42" s="260"/>
      <c r="CL42" s="261"/>
      <c r="CM42" s="262"/>
      <c r="CN42" s="263"/>
      <c r="CO42" s="265"/>
      <c r="CP42" s="264"/>
      <c r="CR42" s="227">
        <v>37</v>
      </c>
      <c r="CS42" s="260"/>
      <c r="CT42" s="262"/>
      <c r="CU42" s="262"/>
      <c r="CV42" s="261"/>
      <c r="CW42" s="262"/>
      <c r="CX42" s="263"/>
      <c r="CY42" s="264"/>
      <c r="CZ42" s="264"/>
      <c r="DA42" s="263"/>
      <c r="DB42" s="264"/>
      <c r="DC42" s="260"/>
      <c r="DD42" s="261"/>
      <c r="DE42" s="262"/>
      <c r="DF42" s="263"/>
      <c r="DG42" s="265"/>
      <c r="DH42" s="264"/>
      <c r="DJ42" s="227">
        <v>37</v>
      </c>
      <c r="DK42" s="260"/>
      <c r="DL42" s="262"/>
      <c r="DM42" s="262"/>
      <c r="DN42" s="261"/>
      <c r="DO42" s="262"/>
      <c r="DP42" s="263"/>
      <c r="DQ42" s="264"/>
      <c r="DR42" s="264"/>
      <c r="DS42" s="263"/>
      <c r="DT42" s="264"/>
      <c r="DU42" s="260"/>
      <c r="DV42" s="261"/>
      <c r="DW42" s="262"/>
      <c r="DX42" s="263"/>
      <c r="DY42" s="265"/>
      <c r="DZ42" s="264"/>
      <c r="EB42" s="227">
        <v>37</v>
      </c>
      <c r="EC42" s="260"/>
      <c r="ED42" s="262"/>
      <c r="EE42" s="262"/>
      <c r="EF42" s="261"/>
      <c r="EG42" s="262"/>
      <c r="EH42" s="263"/>
      <c r="EI42" s="264"/>
      <c r="EJ42" s="264"/>
      <c r="EK42" s="263"/>
      <c r="EL42" s="264"/>
      <c r="EM42" s="260"/>
      <c r="EN42" s="261"/>
      <c r="EO42" s="262"/>
      <c r="EP42" s="263"/>
      <c r="EQ42" s="265"/>
      <c r="ER42" s="264"/>
      <c r="ET42" s="227">
        <v>37</v>
      </c>
      <c r="EU42" s="260"/>
      <c r="EV42" s="262"/>
      <c r="EW42" s="262"/>
      <c r="EX42" s="261"/>
      <c r="EY42" s="262"/>
      <c r="EZ42" s="263"/>
      <c r="FA42" s="264"/>
      <c r="FB42" s="264"/>
      <c r="FC42" s="263"/>
      <c r="FD42" s="264"/>
      <c r="FE42" s="260"/>
      <c r="FF42" s="261"/>
      <c r="FG42" s="262"/>
      <c r="FH42" s="263"/>
      <c r="FI42" s="265"/>
      <c r="FJ42" s="264"/>
      <c r="FL42" s="227">
        <v>37</v>
      </c>
      <c r="FM42" s="260"/>
      <c r="FN42" s="262"/>
      <c r="FO42" s="262"/>
      <c r="FP42" s="261"/>
      <c r="FQ42" s="262"/>
      <c r="FR42" s="263"/>
      <c r="FS42" s="264"/>
      <c r="FT42" s="264"/>
      <c r="FU42" s="263"/>
      <c r="FV42" s="264"/>
      <c r="FW42" s="260"/>
      <c r="FX42" s="261"/>
      <c r="FY42" s="262"/>
      <c r="FZ42" s="263"/>
      <c r="GA42" s="265"/>
      <c r="GB42" s="264"/>
    </row>
    <row r="43" spans="5:184">
      <c r="E43" s="25">
        <v>42</v>
      </c>
      <c r="F43" s="227">
        <v>38</v>
      </c>
      <c r="G43" s="260"/>
      <c r="H43" s="262"/>
      <c r="I43" s="262"/>
      <c r="J43" s="261"/>
      <c r="K43" s="262"/>
      <c r="L43" s="263"/>
      <c r="M43" s="264"/>
      <c r="N43" s="264"/>
      <c r="O43" s="263"/>
      <c r="P43" s="264"/>
      <c r="Q43" s="260"/>
      <c r="R43" s="261"/>
      <c r="S43" s="262"/>
      <c r="T43" s="263"/>
      <c r="U43" s="265"/>
      <c r="V43" s="264"/>
      <c r="X43" s="227">
        <v>38</v>
      </c>
      <c r="Y43" s="260"/>
      <c r="Z43" s="262"/>
      <c r="AA43" s="262"/>
      <c r="AB43" s="261"/>
      <c r="AC43" s="262"/>
      <c r="AD43" s="263"/>
      <c r="AE43" s="264"/>
      <c r="AF43" s="264"/>
      <c r="AG43" s="263"/>
      <c r="AH43" s="264"/>
      <c r="AI43" s="260"/>
      <c r="AJ43" s="261"/>
      <c r="AK43" s="262"/>
      <c r="AL43" s="263"/>
      <c r="AM43" s="265"/>
      <c r="AN43" s="264"/>
      <c r="AP43" s="227">
        <v>38</v>
      </c>
      <c r="AQ43" s="260"/>
      <c r="AR43" s="262"/>
      <c r="AS43" s="262"/>
      <c r="AT43" s="261"/>
      <c r="AU43" s="262"/>
      <c r="AV43" s="263"/>
      <c r="AW43" s="264"/>
      <c r="AX43" s="264"/>
      <c r="AY43" s="263"/>
      <c r="AZ43" s="264"/>
      <c r="BA43" s="260"/>
      <c r="BB43" s="261"/>
      <c r="BC43" s="262"/>
      <c r="BD43" s="263"/>
      <c r="BE43" s="265"/>
      <c r="BF43" s="264"/>
      <c r="BH43" s="227">
        <v>38</v>
      </c>
      <c r="BI43" s="260"/>
      <c r="BJ43" s="262"/>
      <c r="BK43" s="262"/>
      <c r="BL43" s="261"/>
      <c r="BM43" s="262"/>
      <c r="BN43" s="263"/>
      <c r="BO43" s="264"/>
      <c r="BP43" s="264"/>
      <c r="BQ43" s="263"/>
      <c r="BR43" s="264"/>
      <c r="BS43" s="260"/>
      <c r="BT43" s="261"/>
      <c r="BU43" s="262"/>
      <c r="BV43" s="263"/>
      <c r="BW43" s="265"/>
      <c r="BX43" s="264"/>
      <c r="BZ43" s="227">
        <v>38</v>
      </c>
      <c r="CA43" s="260"/>
      <c r="CB43" s="262"/>
      <c r="CC43" s="262"/>
      <c r="CD43" s="261"/>
      <c r="CE43" s="262"/>
      <c r="CF43" s="263"/>
      <c r="CG43" s="264"/>
      <c r="CH43" s="264"/>
      <c r="CI43" s="263"/>
      <c r="CJ43" s="264"/>
      <c r="CK43" s="260"/>
      <c r="CL43" s="261"/>
      <c r="CM43" s="262"/>
      <c r="CN43" s="263"/>
      <c r="CO43" s="265"/>
      <c r="CP43" s="264"/>
      <c r="CR43" s="227">
        <v>38</v>
      </c>
      <c r="CS43" s="260"/>
      <c r="CT43" s="262"/>
      <c r="CU43" s="262"/>
      <c r="CV43" s="261"/>
      <c r="CW43" s="262"/>
      <c r="CX43" s="263"/>
      <c r="CY43" s="264"/>
      <c r="CZ43" s="264"/>
      <c r="DA43" s="263"/>
      <c r="DB43" s="264"/>
      <c r="DC43" s="260"/>
      <c r="DD43" s="261"/>
      <c r="DE43" s="262"/>
      <c r="DF43" s="263"/>
      <c r="DG43" s="265"/>
      <c r="DH43" s="264"/>
      <c r="DJ43" s="227">
        <v>38</v>
      </c>
      <c r="DK43" s="260"/>
      <c r="DL43" s="262"/>
      <c r="DM43" s="262"/>
      <c r="DN43" s="261"/>
      <c r="DO43" s="262"/>
      <c r="DP43" s="263"/>
      <c r="DQ43" s="264"/>
      <c r="DR43" s="264"/>
      <c r="DS43" s="263"/>
      <c r="DT43" s="264"/>
      <c r="DU43" s="260"/>
      <c r="DV43" s="261"/>
      <c r="DW43" s="262"/>
      <c r="DX43" s="263"/>
      <c r="DY43" s="265"/>
      <c r="DZ43" s="264"/>
      <c r="EB43" s="227">
        <v>38</v>
      </c>
      <c r="EC43" s="260"/>
      <c r="ED43" s="262"/>
      <c r="EE43" s="262"/>
      <c r="EF43" s="261"/>
      <c r="EG43" s="262"/>
      <c r="EH43" s="263"/>
      <c r="EI43" s="264"/>
      <c r="EJ43" s="264"/>
      <c r="EK43" s="263"/>
      <c r="EL43" s="264"/>
      <c r="EM43" s="260"/>
      <c r="EN43" s="261"/>
      <c r="EO43" s="262"/>
      <c r="EP43" s="263"/>
      <c r="EQ43" s="265"/>
      <c r="ER43" s="264"/>
      <c r="ET43" s="227">
        <v>38</v>
      </c>
      <c r="EU43" s="260"/>
      <c r="EV43" s="262"/>
      <c r="EW43" s="262"/>
      <c r="EX43" s="261"/>
      <c r="EY43" s="262"/>
      <c r="EZ43" s="263"/>
      <c r="FA43" s="264"/>
      <c r="FB43" s="264"/>
      <c r="FC43" s="263"/>
      <c r="FD43" s="264"/>
      <c r="FE43" s="260"/>
      <c r="FF43" s="261"/>
      <c r="FG43" s="262"/>
      <c r="FH43" s="263"/>
      <c r="FI43" s="265"/>
      <c r="FJ43" s="264"/>
      <c r="FL43" s="227">
        <v>38</v>
      </c>
      <c r="FM43" s="260"/>
      <c r="FN43" s="262"/>
      <c r="FO43" s="262"/>
      <c r="FP43" s="261"/>
      <c r="FQ43" s="262"/>
      <c r="FR43" s="263"/>
      <c r="FS43" s="264"/>
      <c r="FT43" s="264"/>
      <c r="FU43" s="263"/>
      <c r="FV43" s="264"/>
      <c r="FW43" s="260"/>
      <c r="FX43" s="261"/>
      <c r="FY43" s="262"/>
      <c r="FZ43" s="263"/>
      <c r="GA43" s="265"/>
      <c r="GB43" s="264"/>
    </row>
    <row r="44" spans="5:184">
      <c r="E44" s="25">
        <v>43</v>
      </c>
      <c r="F44" s="227">
        <v>39</v>
      </c>
      <c r="G44" s="260"/>
      <c r="H44" s="262"/>
      <c r="I44" s="262"/>
      <c r="J44" s="261"/>
      <c r="K44" s="262"/>
      <c r="L44" s="263"/>
      <c r="M44" s="264"/>
      <c r="N44" s="264"/>
      <c r="O44" s="263"/>
      <c r="P44" s="264"/>
      <c r="Q44" s="260"/>
      <c r="R44" s="261"/>
      <c r="S44" s="262"/>
      <c r="T44" s="263"/>
      <c r="U44" s="265"/>
      <c r="V44" s="264"/>
      <c r="X44" s="227">
        <v>39</v>
      </c>
      <c r="Y44" s="260"/>
      <c r="Z44" s="262"/>
      <c r="AA44" s="262"/>
      <c r="AB44" s="261"/>
      <c r="AC44" s="262"/>
      <c r="AD44" s="263"/>
      <c r="AE44" s="264"/>
      <c r="AF44" s="264"/>
      <c r="AG44" s="263"/>
      <c r="AH44" s="264"/>
      <c r="AI44" s="260"/>
      <c r="AJ44" s="261"/>
      <c r="AK44" s="262"/>
      <c r="AL44" s="263"/>
      <c r="AM44" s="265"/>
      <c r="AN44" s="264"/>
      <c r="AP44" s="227">
        <v>39</v>
      </c>
      <c r="AQ44" s="260"/>
      <c r="AR44" s="262"/>
      <c r="AS44" s="262"/>
      <c r="AT44" s="261"/>
      <c r="AU44" s="262"/>
      <c r="AV44" s="263"/>
      <c r="AW44" s="264"/>
      <c r="AX44" s="264"/>
      <c r="AY44" s="263"/>
      <c r="AZ44" s="264"/>
      <c r="BA44" s="260"/>
      <c r="BB44" s="261"/>
      <c r="BC44" s="262"/>
      <c r="BD44" s="263"/>
      <c r="BE44" s="265"/>
      <c r="BF44" s="264"/>
      <c r="BH44" s="227">
        <v>39</v>
      </c>
      <c r="BI44" s="260"/>
      <c r="BJ44" s="262"/>
      <c r="BK44" s="262"/>
      <c r="BL44" s="261"/>
      <c r="BM44" s="262"/>
      <c r="BN44" s="263"/>
      <c r="BO44" s="264"/>
      <c r="BP44" s="264"/>
      <c r="BQ44" s="263"/>
      <c r="BR44" s="264"/>
      <c r="BS44" s="260"/>
      <c r="BT44" s="261"/>
      <c r="BU44" s="262"/>
      <c r="BV44" s="263"/>
      <c r="BW44" s="265"/>
      <c r="BX44" s="264"/>
      <c r="BZ44" s="227">
        <v>39</v>
      </c>
      <c r="CA44" s="260"/>
      <c r="CB44" s="262"/>
      <c r="CC44" s="262"/>
      <c r="CD44" s="261"/>
      <c r="CE44" s="262"/>
      <c r="CF44" s="263"/>
      <c r="CG44" s="264"/>
      <c r="CH44" s="264"/>
      <c r="CI44" s="263"/>
      <c r="CJ44" s="264"/>
      <c r="CK44" s="260"/>
      <c r="CL44" s="261"/>
      <c r="CM44" s="262"/>
      <c r="CN44" s="263"/>
      <c r="CO44" s="265"/>
      <c r="CP44" s="264"/>
      <c r="CR44" s="227">
        <v>39</v>
      </c>
      <c r="CS44" s="260"/>
      <c r="CT44" s="262"/>
      <c r="CU44" s="262"/>
      <c r="CV44" s="261"/>
      <c r="CW44" s="262"/>
      <c r="CX44" s="263"/>
      <c r="CY44" s="264"/>
      <c r="CZ44" s="264"/>
      <c r="DA44" s="263"/>
      <c r="DB44" s="264"/>
      <c r="DC44" s="260"/>
      <c r="DD44" s="261"/>
      <c r="DE44" s="262"/>
      <c r="DF44" s="263"/>
      <c r="DG44" s="265"/>
      <c r="DH44" s="264"/>
      <c r="DJ44" s="227">
        <v>39</v>
      </c>
      <c r="DK44" s="260"/>
      <c r="DL44" s="262"/>
      <c r="DM44" s="262"/>
      <c r="DN44" s="261"/>
      <c r="DO44" s="262"/>
      <c r="DP44" s="263"/>
      <c r="DQ44" s="264"/>
      <c r="DR44" s="264"/>
      <c r="DS44" s="263"/>
      <c r="DT44" s="264"/>
      <c r="DU44" s="260"/>
      <c r="DV44" s="261"/>
      <c r="DW44" s="262"/>
      <c r="DX44" s="263"/>
      <c r="DY44" s="265"/>
      <c r="DZ44" s="264"/>
      <c r="EB44" s="227">
        <v>39</v>
      </c>
      <c r="EC44" s="260"/>
      <c r="ED44" s="262"/>
      <c r="EE44" s="262"/>
      <c r="EF44" s="261"/>
      <c r="EG44" s="262"/>
      <c r="EH44" s="263"/>
      <c r="EI44" s="264"/>
      <c r="EJ44" s="264"/>
      <c r="EK44" s="263"/>
      <c r="EL44" s="264"/>
      <c r="EM44" s="260"/>
      <c r="EN44" s="261"/>
      <c r="EO44" s="262"/>
      <c r="EP44" s="263"/>
      <c r="EQ44" s="265"/>
      <c r="ER44" s="264"/>
      <c r="ET44" s="227">
        <v>39</v>
      </c>
      <c r="EU44" s="260"/>
      <c r="EV44" s="262"/>
      <c r="EW44" s="262"/>
      <c r="EX44" s="261"/>
      <c r="EY44" s="262"/>
      <c r="EZ44" s="263"/>
      <c r="FA44" s="264"/>
      <c r="FB44" s="264"/>
      <c r="FC44" s="263"/>
      <c r="FD44" s="264"/>
      <c r="FE44" s="260"/>
      <c r="FF44" s="261"/>
      <c r="FG44" s="262"/>
      <c r="FH44" s="263"/>
      <c r="FI44" s="265"/>
      <c r="FJ44" s="264"/>
      <c r="FL44" s="227">
        <v>39</v>
      </c>
      <c r="FM44" s="260"/>
      <c r="FN44" s="262"/>
      <c r="FO44" s="262"/>
      <c r="FP44" s="261"/>
      <c r="FQ44" s="262"/>
      <c r="FR44" s="263"/>
      <c r="FS44" s="264"/>
      <c r="FT44" s="264"/>
      <c r="FU44" s="263"/>
      <c r="FV44" s="264"/>
      <c r="FW44" s="260"/>
      <c r="FX44" s="261"/>
      <c r="FY44" s="262"/>
      <c r="FZ44" s="263"/>
      <c r="GA44" s="265"/>
      <c r="GB44" s="264"/>
    </row>
    <row r="45" spans="5:184">
      <c r="E45" s="25">
        <v>44</v>
      </c>
      <c r="F45" s="227">
        <v>40</v>
      </c>
      <c r="G45" s="260"/>
      <c r="H45" s="262"/>
      <c r="I45" s="262"/>
      <c r="J45" s="261"/>
      <c r="K45" s="262"/>
      <c r="L45" s="263"/>
      <c r="M45" s="264"/>
      <c r="N45" s="264"/>
      <c r="O45" s="263"/>
      <c r="P45" s="264"/>
      <c r="Q45" s="260"/>
      <c r="R45" s="261"/>
      <c r="S45" s="262"/>
      <c r="T45" s="263"/>
      <c r="U45" s="265"/>
      <c r="V45" s="264"/>
      <c r="X45" s="227">
        <v>40</v>
      </c>
      <c r="Y45" s="260"/>
      <c r="Z45" s="262"/>
      <c r="AA45" s="262"/>
      <c r="AB45" s="261"/>
      <c r="AC45" s="262"/>
      <c r="AD45" s="263"/>
      <c r="AE45" s="264"/>
      <c r="AF45" s="264"/>
      <c r="AG45" s="263"/>
      <c r="AH45" s="264"/>
      <c r="AI45" s="260"/>
      <c r="AJ45" s="261"/>
      <c r="AK45" s="262"/>
      <c r="AL45" s="263"/>
      <c r="AM45" s="265"/>
      <c r="AN45" s="264"/>
      <c r="AP45" s="227">
        <v>40</v>
      </c>
      <c r="AQ45" s="260"/>
      <c r="AR45" s="262"/>
      <c r="AS45" s="262"/>
      <c r="AT45" s="261"/>
      <c r="AU45" s="262"/>
      <c r="AV45" s="263"/>
      <c r="AW45" s="264"/>
      <c r="AX45" s="264"/>
      <c r="AY45" s="263"/>
      <c r="AZ45" s="264"/>
      <c r="BA45" s="260"/>
      <c r="BB45" s="261"/>
      <c r="BC45" s="262"/>
      <c r="BD45" s="263"/>
      <c r="BE45" s="265"/>
      <c r="BF45" s="264"/>
      <c r="BH45" s="227">
        <v>40</v>
      </c>
      <c r="BI45" s="260"/>
      <c r="BJ45" s="262"/>
      <c r="BK45" s="262"/>
      <c r="BL45" s="261"/>
      <c r="BM45" s="262"/>
      <c r="BN45" s="263"/>
      <c r="BO45" s="264"/>
      <c r="BP45" s="264"/>
      <c r="BQ45" s="263"/>
      <c r="BR45" s="264"/>
      <c r="BS45" s="260"/>
      <c r="BT45" s="261"/>
      <c r="BU45" s="262"/>
      <c r="BV45" s="263"/>
      <c r="BW45" s="265"/>
      <c r="BX45" s="264"/>
      <c r="BZ45" s="227">
        <v>40</v>
      </c>
      <c r="CA45" s="260"/>
      <c r="CB45" s="262"/>
      <c r="CC45" s="262"/>
      <c r="CD45" s="261"/>
      <c r="CE45" s="262"/>
      <c r="CF45" s="263"/>
      <c r="CG45" s="264"/>
      <c r="CH45" s="264"/>
      <c r="CI45" s="263"/>
      <c r="CJ45" s="264"/>
      <c r="CK45" s="260"/>
      <c r="CL45" s="261"/>
      <c r="CM45" s="262"/>
      <c r="CN45" s="263"/>
      <c r="CO45" s="265"/>
      <c r="CP45" s="264"/>
      <c r="CR45" s="227">
        <v>40</v>
      </c>
      <c r="CS45" s="260"/>
      <c r="CT45" s="262"/>
      <c r="CU45" s="262"/>
      <c r="CV45" s="261"/>
      <c r="CW45" s="262"/>
      <c r="CX45" s="263"/>
      <c r="CY45" s="264"/>
      <c r="CZ45" s="264"/>
      <c r="DA45" s="263"/>
      <c r="DB45" s="264"/>
      <c r="DC45" s="260"/>
      <c r="DD45" s="261"/>
      <c r="DE45" s="262"/>
      <c r="DF45" s="263"/>
      <c r="DG45" s="265"/>
      <c r="DH45" s="264"/>
      <c r="DJ45" s="227">
        <v>40</v>
      </c>
      <c r="DK45" s="260"/>
      <c r="DL45" s="262"/>
      <c r="DM45" s="262"/>
      <c r="DN45" s="261"/>
      <c r="DO45" s="262"/>
      <c r="DP45" s="263"/>
      <c r="DQ45" s="264"/>
      <c r="DR45" s="264"/>
      <c r="DS45" s="263"/>
      <c r="DT45" s="264"/>
      <c r="DU45" s="260"/>
      <c r="DV45" s="261"/>
      <c r="DW45" s="262"/>
      <c r="DX45" s="263"/>
      <c r="DY45" s="265"/>
      <c r="DZ45" s="264"/>
      <c r="EB45" s="227">
        <v>40</v>
      </c>
      <c r="EC45" s="260"/>
      <c r="ED45" s="262"/>
      <c r="EE45" s="262"/>
      <c r="EF45" s="261"/>
      <c r="EG45" s="262"/>
      <c r="EH45" s="263"/>
      <c r="EI45" s="264"/>
      <c r="EJ45" s="264"/>
      <c r="EK45" s="263"/>
      <c r="EL45" s="264"/>
      <c r="EM45" s="260"/>
      <c r="EN45" s="261"/>
      <c r="EO45" s="262"/>
      <c r="EP45" s="263"/>
      <c r="EQ45" s="265"/>
      <c r="ER45" s="264"/>
      <c r="ET45" s="227">
        <v>40</v>
      </c>
      <c r="EU45" s="260"/>
      <c r="EV45" s="262"/>
      <c r="EW45" s="262"/>
      <c r="EX45" s="261"/>
      <c r="EY45" s="262"/>
      <c r="EZ45" s="263"/>
      <c r="FA45" s="264"/>
      <c r="FB45" s="264"/>
      <c r="FC45" s="263"/>
      <c r="FD45" s="264"/>
      <c r="FE45" s="260"/>
      <c r="FF45" s="261"/>
      <c r="FG45" s="262"/>
      <c r="FH45" s="263"/>
      <c r="FI45" s="265"/>
      <c r="FJ45" s="264"/>
      <c r="FL45" s="227">
        <v>40</v>
      </c>
      <c r="FM45" s="260"/>
      <c r="FN45" s="262"/>
      <c r="FO45" s="262"/>
      <c r="FP45" s="261"/>
      <c r="FQ45" s="262"/>
      <c r="FR45" s="263"/>
      <c r="FS45" s="264"/>
      <c r="FT45" s="264"/>
      <c r="FU45" s="263"/>
      <c r="FV45" s="264"/>
      <c r="FW45" s="260"/>
      <c r="FX45" s="261"/>
      <c r="FY45" s="262"/>
      <c r="FZ45" s="263"/>
      <c r="GA45" s="265"/>
      <c r="GB45" s="264"/>
    </row>
    <row r="46" spans="5:184">
      <c r="E46" s="25">
        <v>45</v>
      </c>
      <c r="F46" s="227">
        <v>41</v>
      </c>
      <c r="G46" s="260"/>
      <c r="H46" s="262"/>
      <c r="I46" s="262"/>
      <c r="J46" s="261"/>
      <c r="K46" s="262"/>
      <c r="L46" s="263"/>
      <c r="M46" s="264"/>
      <c r="N46" s="264"/>
      <c r="O46" s="263"/>
      <c r="P46" s="264"/>
      <c r="Q46" s="260"/>
      <c r="R46" s="261"/>
      <c r="S46" s="262"/>
      <c r="T46" s="263"/>
      <c r="U46" s="265"/>
      <c r="V46" s="264"/>
      <c r="X46" s="227">
        <v>41</v>
      </c>
      <c r="Y46" s="260"/>
      <c r="Z46" s="262"/>
      <c r="AA46" s="262"/>
      <c r="AB46" s="261"/>
      <c r="AC46" s="262"/>
      <c r="AD46" s="263"/>
      <c r="AE46" s="264"/>
      <c r="AF46" s="264"/>
      <c r="AG46" s="263"/>
      <c r="AH46" s="264"/>
      <c r="AI46" s="260"/>
      <c r="AJ46" s="261"/>
      <c r="AK46" s="262"/>
      <c r="AL46" s="263"/>
      <c r="AM46" s="265"/>
      <c r="AN46" s="264"/>
      <c r="AP46" s="227">
        <v>41</v>
      </c>
      <c r="AQ46" s="260"/>
      <c r="AR46" s="262"/>
      <c r="AS46" s="262"/>
      <c r="AT46" s="261"/>
      <c r="AU46" s="262"/>
      <c r="AV46" s="263"/>
      <c r="AW46" s="264"/>
      <c r="AX46" s="264"/>
      <c r="AY46" s="263"/>
      <c r="AZ46" s="264"/>
      <c r="BA46" s="260"/>
      <c r="BB46" s="261"/>
      <c r="BC46" s="262"/>
      <c r="BD46" s="263"/>
      <c r="BE46" s="265"/>
      <c r="BF46" s="264"/>
      <c r="BH46" s="227">
        <v>41</v>
      </c>
      <c r="BI46" s="260"/>
      <c r="BJ46" s="262"/>
      <c r="BK46" s="262"/>
      <c r="BL46" s="261"/>
      <c r="BM46" s="262"/>
      <c r="BN46" s="263"/>
      <c r="BO46" s="264"/>
      <c r="BP46" s="264"/>
      <c r="BQ46" s="263"/>
      <c r="BR46" s="264"/>
      <c r="BS46" s="260"/>
      <c r="BT46" s="261"/>
      <c r="BU46" s="262"/>
      <c r="BV46" s="263"/>
      <c r="BW46" s="265"/>
      <c r="BX46" s="264"/>
      <c r="BZ46" s="227">
        <v>41</v>
      </c>
      <c r="CA46" s="260"/>
      <c r="CB46" s="262"/>
      <c r="CC46" s="262"/>
      <c r="CD46" s="261"/>
      <c r="CE46" s="262"/>
      <c r="CF46" s="263"/>
      <c r="CG46" s="264"/>
      <c r="CH46" s="264"/>
      <c r="CI46" s="263"/>
      <c r="CJ46" s="264"/>
      <c r="CK46" s="260"/>
      <c r="CL46" s="261"/>
      <c r="CM46" s="262"/>
      <c r="CN46" s="263"/>
      <c r="CO46" s="265"/>
      <c r="CP46" s="264"/>
      <c r="CR46" s="227">
        <v>41</v>
      </c>
      <c r="CS46" s="260"/>
      <c r="CT46" s="262"/>
      <c r="CU46" s="262"/>
      <c r="CV46" s="261"/>
      <c r="CW46" s="262"/>
      <c r="CX46" s="263"/>
      <c r="CY46" s="264"/>
      <c r="CZ46" s="264"/>
      <c r="DA46" s="263"/>
      <c r="DB46" s="264"/>
      <c r="DC46" s="260"/>
      <c r="DD46" s="261"/>
      <c r="DE46" s="262"/>
      <c r="DF46" s="263"/>
      <c r="DG46" s="265"/>
      <c r="DH46" s="264"/>
      <c r="DJ46" s="227">
        <v>41</v>
      </c>
      <c r="DK46" s="260"/>
      <c r="DL46" s="262"/>
      <c r="DM46" s="262"/>
      <c r="DN46" s="261"/>
      <c r="DO46" s="262"/>
      <c r="DP46" s="263"/>
      <c r="DQ46" s="264"/>
      <c r="DR46" s="264"/>
      <c r="DS46" s="263"/>
      <c r="DT46" s="264"/>
      <c r="DU46" s="260"/>
      <c r="DV46" s="261"/>
      <c r="DW46" s="262"/>
      <c r="DX46" s="263"/>
      <c r="DY46" s="265"/>
      <c r="DZ46" s="264"/>
      <c r="EB46" s="227">
        <v>41</v>
      </c>
      <c r="EC46" s="260"/>
      <c r="ED46" s="262"/>
      <c r="EE46" s="262"/>
      <c r="EF46" s="261"/>
      <c r="EG46" s="262"/>
      <c r="EH46" s="263"/>
      <c r="EI46" s="264"/>
      <c r="EJ46" s="264"/>
      <c r="EK46" s="263"/>
      <c r="EL46" s="264"/>
      <c r="EM46" s="260"/>
      <c r="EN46" s="261"/>
      <c r="EO46" s="262"/>
      <c r="EP46" s="263"/>
      <c r="EQ46" s="265"/>
      <c r="ER46" s="264"/>
      <c r="ET46" s="227">
        <v>41</v>
      </c>
      <c r="EU46" s="260"/>
      <c r="EV46" s="262"/>
      <c r="EW46" s="262"/>
      <c r="EX46" s="261"/>
      <c r="EY46" s="262"/>
      <c r="EZ46" s="263"/>
      <c r="FA46" s="264"/>
      <c r="FB46" s="264"/>
      <c r="FC46" s="263"/>
      <c r="FD46" s="264"/>
      <c r="FE46" s="260"/>
      <c r="FF46" s="261"/>
      <c r="FG46" s="262"/>
      <c r="FH46" s="263"/>
      <c r="FI46" s="265"/>
      <c r="FJ46" s="264"/>
      <c r="FL46" s="227">
        <v>41</v>
      </c>
      <c r="FM46" s="260"/>
      <c r="FN46" s="262"/>
      <c r="FO46" s="262"/>
      <c r="FP46" s="261"/>
      <c r="FQ46" s="262"/>
      <c r="FR46" s="263"/>
      <c r="FS46" s="264"/>
      <c r="FT46" s="264"/>
      <c r="FU46" s="263"/>
      <c r="FV46" s="264"/>
      <c r="FW46" s="260"/>
      <c r="FX46" s="261"/>
      <c r="FY46" s="262"/>
      <c r="FZ46" s="263"/>
      <c r="GA46" s="265"/>
      <c r="GB46" s="264"/>
    </row>
    <row r="47" spans="5:184">
      <c r="E47" s="25">
        <v>46</v>
      </c>
      <c r="F47" s="227">
        <v>42</v>
      </c>
      <c r="G47" s="260"/>
      <c r="H47" s="262"/>
      <c r="I47" s="262"/>
      <c r="J47" s="261"/>
      <c r="K47" s="262"/>
      <c r="L47" s="263"/>
      <c r="M47" s="264"/>
      <c r="N47" s="264"/>
      <c r="O47" s="263"/>
      <c r="P47" s="264"/>
      <c r="Q47" s="260"/>
      <c r="R47" s="261"/>
      <c r="S47" s="262"/>
      <c r="T47" s="263"/>
      <c r="U47" s="265"/>
      <c r="V47" s="264"/>
      <c r="X47" s="227">
        <v>42</v>
      </c>
      <c r="Y47" s="260"/>
      <c r="Z47" s="262"/>
      <c r="AA47" s="262"/>
      <c r="AB47" s="261"/>
      <c r="AC47" s="262"/>
      <c r="AD47" s="263"/>
      <c r="AE47" s="264"/>
      <c r="AF47" s="264"/>
      <c r="AG47" s="263"/>
      <c r="AH47" s="264"/>
      <c r="AI47" s="260"/>
      <c r="AJ47" s="261"/>
      <c r="AK47" s="262"/>
      <c r="AL47" s="263"/>
      <c r="AM47" s="265"/>
      <c r="AN47" s="264"/>
      <c r="AP47" s="227">
        <v>42</v>
      </c>
      <c r="AQ47" s="260"/>
      <c r="AR47" s="262"/>
      <c r="AS47" s="262"/>
      <c r="AT47" s="261"/>
      <c r="AU47" s="262"/>
      <c r="AV47" s="263"/>
      <c r="AW47" s="264"/>
      <c r="AX47" s="264"/>
      <c r="AY47" s="263"/>
      <c r="AZ47" s="264"/>
      <c r="BA47" s="260"/>
      <c r="BB47" s="261"/>
      <c r="BC47" s="262"/>
      <c r="BD47" s="263"/>
      <c r="BE47" s="265"/>
      <c r="BF47" s="264"/>
      <c r="BH47" s="227">
        <v>42</v>
      </c>
      <c r="BI47" s="260"/>
      <c r="BJ47" s="262"/>
      <c r="BK47" s="262"/>
      <c r="BL47" s="261"/>
      <c r="BM47" s="262"/>
      <c r="BN47" s="263"/>
      <c r="BO47" s="264"/>
      <c r="BP47" s="264"/>
      <c r="BQ47" s="263"/>
      <c r="BR47" s="264"/>
      <c r="BS47" s="260"/>
      <c r="BT47" s="261"/>
      <c r="BU47" s="262"/>
      <c r="BV47" s="263"/>
      <c r="BW47" s="265"/>
      <c r="BX47" s="264"/>
      <c r="BZ47" s="227">
        <v>42</v>
      </c>
      <c r="CA47" s="260"/>
      <c r="CB47" s="262"/>
      <c r="CC47" s="262"/>
      <c r="CD47" s="261"/>
      <c r="CE47" s="262"/>
      <c r="CF47" s="263"/>
      <c r="CG47" s="264"/>
      <c r="CH47" s="264"/>
      <c r="CI47" s="263"/>
      <c r="CJ47" s="264"/>
      <c r="CK47" s="260"/>
      <c r="CL47" s="261"/>
      <c r="CM47" s="262"/>
      <c r="CN47" s="263"/>
      <c r="CO47" s="265"/>
      <c r="CP47" s="264"/>
      <c r="CR47" s="227">
        <v>42</v>
      </c>
      <c r="CS47" s="260"/>
      <c r="CT47" s="262"/>
      <c r="CU47" s="262"/>
      <c r="CV47" s="261"/>
      <c r="CW47" s="262"/>
      <c r="CX47" s="263"/>
      <c r="CY47" s="264"/>
      <c r="CZ47" s="264"/>
      <c r="DA47" s="263"/>
      <c r="DB47" s="264"/>
      <c r="DC47" s="260"/>
      <c r="DD47" s="261"/>
      <c r="DE47" s="262"/>
      <c r="DF47" s="263"/>
      <c r="DG47" s="265"/>
      <c r="DH47" s="264"/>
      <c r="DJ47" s="227">
        <v>42</v>
      </c>
      <c r="DK47" s="260"/>
      <c r="DL47" s="262"/>
      <c r="DM47" s="262"/>
      <c r="DN47" s="261"/>
      <c r="DO47" s="262"/>
      <c r="DP47" s="263"/>
      <c r="DQ47" s="264"/>
      <c r="DR47" s="264"/>
      <c r="DS47" s="263"/>
      <c r="DT47" s="264"/>
      <c r="DU47" s="260"/>
      <c r="DV47" s="261"/>
      <c r="DW47" s="262"/>
      <c r="DX47" s="263"/>
      <c r="DY47" s="265"/>
      <c r="DZ47" s="264"/>
      <c r="EB47" s="227">
        <v>42</v>
      </c>
      <c r="EC47" s="260"/>
      <c r="ED47" s="262"/>
      <c r="EE47" s="262"/>
      <c r="EF47" s="261"/>
      <c r="EG47" s="262"/>
      <c r="EH47" s="263"/>
      <c r="EI47" s="264"/>
      <c r="EJ47" s="264"/>
      <c r="EK47" s="263"/>
      <c r="EL47" s="264"/>
      <c r="EM47" s="260"/>
      <c r="EN47" s="261"/>
      <c r="EO47" s="262"/>
      <c r="EP47" s="263"/>
      <c r="EQ47" s="265"/>
      <c r="ER47" s="264"/>
      <c r="ET47" s="227">
        <v>42</v>
      </c>
      <c r="EU47" s="260"/>
      <c r="EV47" s="262"/>
      <c r="EW47" s="262"/>
      <c r="EX47" s="261"/>
      <c r="EY47" s="262"/>
      <c r="EZ47" s="263"/>
      <c r="FA47" s="264"/>
      <c r="FB47" s="264"/>
      <c r="FC47" s="263"/>
      <c r="FD47" s="264"/>
      <c r="FE47" s="260"/>
      <c r="FF47" s="261"/>
      <c r="FG47" s="262"/>
      <c r="FH47" s="263"/>
      <c r="FI47" s="265"/>
      <c r="FJ47" s="264"/>
      <c r="FL47" s="227">
        <v>42</v>
      </c>
      <c r="FM47" s="260"/>
      <c r="FN47" s="262"/>
      <c r="FO47" s="262"/>
      <c r="FP47" s="261"/>
      <c r="FQ47" s="262"/>
      <c r="FR47" s="263"/>
      <c r="FS47" s="264"/>
      <c r="FT47" s="264"/>
      <c r="FU47" s="263"/>
      <c r="FV47" s="264"/>
      <c r="FW47" s="260"/>
      <c r="FX47" s="261"/>
      <c r="FY47" s="262"/>
      <c r="FZ47" s="263"/>
      <c r="GA47" s="265"/>
      <c r="GB47" s="264"/>
    </row>
    <row r="48" spans="5:184">
      <c r="E48" s="25">
        <v>47</v>
      </c>
      <c r="F48" s="227">
        <v>43</v>
      </c>
      <c r="G48" s="260"/>
      <c r="H48" s="262"/>
      <c r="I48" s="262"/>
      <c r="J48" s="261"/>
      <c r="K48" s="262"/>
      <c r="L48" s="263"/>
      <c r="M48" s="264"/>
      <c r="N48" s="264"/>
      <c r="O48" s="263"/>
      <c r="P48" s="264"/>
      <c r="Q48" s="260"/>
      <c r="R48" s="261"/>
      <c r="S48" s="262"/>
      <c r="T48" s="263"/>
      <c r="U48" s="265"/>
      <c r="V48" s="264"/>
      <c r="X48" s="227">
        <v>43</v>
      </c>
      <c r="Y48" s="260"/>
      <c r="Z48" s="262"/>
      <c r="AA48" s="262"/>
      <c r="AB48" s="261"/>
      <c r="AC48" s="262"/>
      <c r="AD48" s="263"/>
      <c r="AE48" s="264"/>
      <c r="AF48" s="264"/>
      <c r="AG48" s="263"/>
      <c r="AH48" s="264"/>
      <c r="AI48" s="260"/>
      <c r="AJ48" s="261"/>
      <c r="AK48" s="262"/>
      <c r="AL48" s="263"/>
      <c r="AM48" s="265"/>
      <c r="AN48" s="264"/>
      <c r="AP48" s="227">
        <v>43</v>
      </c>
      <c r="AQ48" s="260"/>
      <c r="AR48" s="262"/>
      <c r="AS48" s="262"/>
      <c r="AT48" s="261"/>
      <c r="AU48" s="262"/>
      <c r="AV48" s="263"/>
      <c r="AW48" s="264"/>
      <c r="AX48" s="264"/>
      <c r="AY48" s="263"/>
      <c r="AZ48" s="264"/>
      <c r="BA48" s="260"/>
      <c r="BB48" s="261"/>
      <c r="BC48" s="262"/>
      <c r="BD48" s="263"/>
      <c r="BE48" s="265"/>
      <c r="BF48" s="264"/>
      <c r="BH48" s="227">
        <v>43</v>
      </c>
      <c r="BI48" s="260"/>
      <c r="BJ48" s="262"/>
      <c r="BK48" s="262"/>
      <c r="BL48" s="261"/>
      <c r="BM48" s="262"/>
      <c r="BN48" s="263"/>
      <c r="BO48" s="264"/>
      <c r="BP48" s="264"/>
      <c r="BQ48" s="263"/>
      <c r="BR48" s="264"/>
      <c r="BS48" s="260"/>
      <c r="BT48" s="261"/>
      <c r="BU48" s="262"/>
      <c r="BV48" s="263"/>
      <c r="BW48" s="265"/>
      <c r="BX48" s="264"/>
      <c r="BZ48" s="227">
        <v>43</v>
      </c>
      <c r="CA48" s="260"/>
      <c r="CB48" s="262"/>
      <c r="CC48" s="262"/>
      <c r="CD48" s="261"/>
      <c r="CE48" s="262"/>
      <c r="CF48" s="263"/>
      <c r="CG48" s="264"/>
      <c r="CH48" s="264"/>
      <c r="CI48" s="263"/>
      <c r="CJ48" s="264"/>
      <c r="CK48" s="260"/>
      <c r="CL48" s="261"/>
      <c r="CM48" s="262"/>
      <c r="CN48" s="263"/>
      <c r="CO48" s="265"/>
      <c r="CP48" s="264"/>
      <c r="CR48" s="227">
        <v>43</v>
      </c>
      <c r="CS48" s="260"/>
      <c r="CT48" s="262"/>
      <c r="CU48" s="262"/>
      <c r="CV48" s="261"/>
      <c r="CW48" s="262"/>
      <c r="CX48" s="263"/>
      <c r="CY48" s="264"/>
      <c r="CZ48" s="264"/>
      <c r="DA48" s="263"/>
      <c r="DB48" s="264"/>
      <c r="DC48" s="260"/>
      <c r="DD48" s="261"/>
      <c r="DE48" s="262"/>
      <c r="DF48" s="263"/>
      <c r="DG48" s="265"/>
      <c r="DH48" s="264"/>
      <c r="DJ48" s="227">
        <v>43</v>
      </c>
      <c r="DK48" s="260"/>
      <c r="DL48" s="262"/>
      <c r="DM48" s="262"/>
      <c r="DN48" s="261"/>
      <c r="DO48" s="262"/>
      <c r="DP48" s="263"/>
      <c r="DQ48" s="264"/>
      <c r="DR48" s="264"/>
      <c r="DS48" s="263"/>
      <c r="DT48" s="264"/>
      <c r="DU48" s="260"/>
      <c r="DV48" s="261"/>
      <c r="DW48" s="262"/>
      <c r="DX48" s="263"/>
      <c r="DY48" s="265"/>
      <c r="DZ48" s="264"/>
      <c r="EB48" s="227">
        <v>43</v>
      </c>
      <c r="EC48" s="260"/>
      <c r="ED48" s="262"/>
      <c r="EE48" s="262"/>
      <c r="EF48" s="261"/>
      <c r="EG48" s="262"/>
      <c r="EH48" s="263"/>
      <c r="EI48" s="264"/>
      <c r="EJ48" s="264"/>
      <c r="EK48" s="263"/>
      <c r="EL48" s="264"/>
      <c r="EM48" s="260"/>
      <c r="EN48" s="261"/>
      <c r="EO48" s="262"/>
      <c r="EP48" s="263"/>
      <c r="EQ48" s="265"/>
      <c r="ER48" s="264"/>
      <c r="ET48" s="227">
        <v>43</v>
      </c>
      <c r="EU48" s="260"/>
      <c r="EV48" s="262"/>
      <c r="EW48" s="262"/>
      <c r="EX48" s="261"/>
      <c r="EY48" s="262"/>
      <c r="EZ48" s="263"/>
      <c r="FA48" s="264"/>
      <c r="FB48" s="264"/>
      <c r="FC48" s="263"/>
      <c r="FD48" s="264"/>
      <c r="FE48" s="260"/>
      <c r="FF48" s="261"/>
      <c r="FG48" s="262"/>
      <c r="FH48" s="263"/>
      <c r="FI48" s="265"/>
      <c r="FJ48" s="264"/>
      <c r="FL48" s="227">
        <v>43</v>
      </c>
      <c r="FM48" s="260"/>
      <c r="FN48" s="262"/>
      <c r="FO48" s="262"/>
      <c r="FP48" s="261"/>
      <c r="FQ48" s="262"/>
      <c r="FR48" s="263"/>
      <c r="FS48" s="264"/>
      <c r="FT48" s="264"/>
      <c r="FU48" s="263"/>
      <c r="FV48" s="264"/>
      <c r="FW48" s="260"/>
      <c r="FX48" s="261"/>
      <c r="FY48" s="262"/>
      <c r="FZ48" s="263"/>
      <c r="GA48" s="265"/>
      <c r="GB48" s="264"/>
    </row>
    <row r="49" spans="5:184">
      <c r="E49" s="25">
        <v>48</v>
      </c>
      <c r="F49" s="227">
        <v>44</v>
      </c>
      <c r="G49" s="260"/>
      <c r="H49" s="262"/>
      <c r="I49" s="262"/>
      <c r="J49" s="261"/>
      <c r="K49" s="262"/>
      <c r="L49" s="263"/>
      <c r="M49" s="264"/>
      <c r="N49" s="264"/>
      <c r="O49" s="263"/>
      <c r="P49" s="264"/>
      <c r="Q49" s="260"/>
      <c r="R49" s="261"/>
      <c r="S49" s="262"/>
      <c r="T49" s="263"/>
      <c r="U49" s="265"/>
      <c r="V49" s="264"/>
      <c r="X49" s="227">
        <v>44</v>
      </c>
      <c r="Y49" s="260"/>
      <c r="Z49" s="262"/>
      <c r="AA49" s="262"/>
      <c r="AB49" s="261"/>
      <c r="AC49" s="262"/>
      <c r="AD49" s="263"/>
      <c r="AE49" s="264"/>
      <c r="AF49" s="264"/>
      <c r="AG49" s="263"/>
      <c r="AH49" s="264"/>
      <c r="AI49" s="260"/>
      <c r="AJ49" s="261"/>
      <c r="AK49" s="262"/>
      <c r="AL49" s="263"/>
      <c r="AM49" s="265"/>
      <c r="AN49" s="264"/>
      <c r="AP49" s="227">
        <v>44</v>
      </c>
      <c r="AQ49" s="260"/>
      <c r="AR49" s="262"/>
      <c r="AS49" s="262"/>
      <c r="AT49" s="261"/>
      <c r="AU49" s="262"/>
      <c r="AV49" s="263"/>
      <c r="AW49" s="264"/>
      <c r="AX49" s="264"/>
      <c r="AY49" s="263"/>
      <c r="AZ49" s="264"/>
      <c r="BA49" s="260"/>
      <c r="BB49" s="261"/>
      <c r="BC49" s="262"/>
      <c r="BD49" s="263"/>
      <c r="BE49" s="265"/>
      <c r="BF49" s="264"/>
      <c r="BH49" s="227">
        <v>44</v>
      </c>
      <c r="BI49" s="260"/>
      <c r="BJ49" s="262"/>
      <c r="BK49" s="262"/>
      <c r="BL49" s="261"/>
      <c r="BM49" s="262"/>
      <c r="BN49" s="263"/>
      <c r="BO49" s="264"/>
      <c r="BP49" s="264"/>
      <c r="BQ49" s="263"/>
      <c r="BR49" s="264"/>
      <c r="BS49" s="260"/>
      <c r="BT49" s="261"/>
      <c r="BU49" s="262"/>
      <c r="BV49" s="263"/>
      <c r="BW49" s="265"/>
      <c r="BX49" s="264"/>
      <c r="BZ49" s="227">
        <v>44</v>
      </c>
      <c r="CA49" s="260"/>
      <c r="CB49" s="262"/>
      <c r="CC49" s="262"/>
      <c r="CD49" s="261"/>
      <c r="CE49" s="262"/>
      <c r="CF49" s="263"/>
      <c r="CG49" s="264"/>
      <c r="CH49" s="264"/>
      <c r="CI49" s="263"/>
      <c r="CJ49" s="264"/>
      <c r="CK49" s="260"/>
      <c r="CL49" s="261"/>
      <c r="CM49" s="262"/>
      <c r="CN49" s="263"/>
      <c r="CO49" s="265"/>
      <c r="CP49" s="264"/>
      <c r="CR49" s="227">
        <v>44</v>
      </c>
      <c r="CS49" s="260"/>
      <c r="CT49" s="262"/>
      <c r="CU49" s="262"/>
      <c r="CV49" s="261"/>
      <c r="CW49" s="262"/>
      <c r="CX49" s="263"/>
      <c r="CY49" s="264"/>
      <c r="CZ49" s="264"/>
      <c r="DA49" s="263"/>
      <c r="DB49" s="264"/>
      <c r="DC49" s="260"/>
      <c r="DD49" s="261"/>
      <c r="DE49" s="262"/>
      <c r="DF49" s="263"/>
      <c r="DG49" s="265"/>
      <c r="DH49" s="264"/>
      <c r="DJ49" s="227">
        <v>44</v>
      </c>
      <c r="DK49" s="260"/>
      <c r="DL49" s="262"/>
      <c r="DM49" s="262"/>
      <c r="DN49" s="261"/>
      <c r="DO49" s="262"/>
      <c r="DP49" s="263"/>
      <c r="DQ49" s="264"/>
      <c r="DR49" s="264"/>
      <c r="DS49" s="263"/>
      <c r="DT49" s="264"/>
      <c r="DU49" s="260"/>
      <c r="DV49" s="261"/>
      <c r="DW49" s="262"/>
      <c r="DX49" s="263"/>
      <c r="DY49" s="265"/>
      <c r="DZ49" s="264"/>
      <c r="EB49" s="227">
        <v>44</v>
      </c>
      <c r="EC49" s="260"/>
      <c r="ED49" s="262"/>
      <c r="EE49" s="262"/>
      <c r="EF49" s="261"/>
      <c r="EG49" s="262"/>
      <c r="EH49" s="263"/>
      <c r="EI49" s="264"/>
      <c r="EJ49" s="264"/>
      <c r="EK49" s="263"/>
      <c r="EL49" s="264"/>
      <c r="EM49" s="260"/>
      <c r="EN49" s="261"/>
      <c r="EO49" s="262"/>
      <c r="EP49" s="263"/>
      <c r="EQ49" s="265"/>
      <c r="ER49" s="264"/>
      <c r="ET49" s="227">
        <v>44</v>
      </c>
      <c r="EU49" s="260"/>
      <c r="EV49" s="262"/>
      <c r="EW49" s="262"/>
      <c r="EX49" s="261"/>
      <c r="EY49" s="262"/>
      <c r="EZ49" s="263"/>
      <c r="FA49" s="264"/>
      <c r="FB49" s="264"/>
      <c r="FC49" s="263"/>
      <c r="FD49" s="264"/>
      <c r="FE49" s="260"/>
      <c r="FF49" s="261"/>
      <c r="FG49" s="262"/>
      <c r="FH49" s="263"/>
      <c r="FI49" s="265"/>
      <c r="FJ49" s="264"/>
      <c r="FL49" s="227">
        <v>44</v>
      </c>
      <c r="FM49" s="260"/>
      <c r="FN49" s="262"/>
      <c r="FO49" s="262"/>
      <c r="FP49" s="261"/>
      <c r="FQ49" s="262"/>
      <c r="FR49" s="263"/>
      <c r="FS49" s="264"/>
      <c r="FT49" s="264"/>
      <c r="FU49" s="263"/>
      <c r="FV49" s="264"/>
      <c r="FW49" s="260"/>
      <c r="FX49" s="261"/>
      <c r="FY49" s="262"/>
      <c r="FZ49" s="263"/>
      <c r="GA49" s="265"/>
      <c r="GB49" s="264"/>
    </row>
    <row r="50" spans="5:184">
      <c r="E50" s="25">
        <v>49</v>
      </c>
      <c r="F50" s="227">
        <v>45</v>
      </c>
      <c r="G50" s="260"/>
      <c r="H50" s="262"/>
      <c r="I50" s="262"/>
      <c r="J50" s="261"/>
      <c r="K50" s="262"/>
      <c r="L50" s="263"/>
      <c r="M50" s="264"/>
      <c r="N50" s="264"/>
      <c r="O50" s="263"/>
      <c r="P50" s="264"/>
      <c r="Q50" s="260"/>
      <c r="R50" s="261"/>
      <c r="S50" s="262"/>
      <c r="T50" s="263"/>
      <c r="U50" s="265"/>
      <c r="V50" s="264"/>
      <c r="X50" s="227">
        <v>45</v>
      </c>
      <c r="Y50" s="260"/>
      <c r="Z50" s="262"/>
      <c r="AA50" s="262"/>
      <c r="AB50" s="261"/>
      <c r="AC50" s="262"/>
      <c r="AD50" s="263"/>
      <c r="AE50" s="264"/>
      <c r="AF50" s="264"/>
      <c r="AG50" s="263"/>
      <c r="AH50" s="264"/>
      <c r="AI50" s="260"/>
      <c r="AJ50" s="261"/>
      <c r="AK50" s="262"/>
      <c r="AL50" s="263"/>
      <c r="AM50" s="265"/>
      <c r="AN50" s="264"/>
      <c r="AP50" s="227">
        <v>45</v>
      </c>
      <c r="AQ50" s="260"/>
      <c r="AR50" s="262"/>
      <c r="AS50" s="262"/>
      <c r="AT50" s="261"/>
      <c r="AU50" s="262"/>
      <c r="AV50" s="263"/>
      <c r="AW50" s="264"/>
      <c r="AX50" s="264"/>
      <c r="AY50" s="263"/>
      <c r="AZ50" s="264"/>
      <c r="BA50" s="260"/>
      <c r="BB50" s="261"/>
      <c r="BC50" s="262"/>
      <c r="BD50" s="263"/>
      <c r="BE50" s="265"/>
      <c r="BF50" s="264"/>
      <c r="BH50" s="227">
        <v>45</v>
      </c>
      <c r="BI50" s="260"/>
      <c r="BJ50" s="262"/>
      <c r="BK50" s="262"/>
      <c r="BL50" s="261"/>
      <c r="BM50" s="262"/>
      <c r="BN50" s="263"/>
      <c r="BO50" s="264"/>
      <c r="BP50" s="264"/>
      <c r="BQ50" s="263"/>
      <c r="BR50" s="264"/>
      <c r="BS50" s="260"/>
      <c r="BT50" s="261"/>
      <c r="BU50" s="262"/>
      <c r="BV50" s="263"/>
      <c r="BW50" s="265"/>
      <c r="BX50" s="264"/>
      <c r="BZ50" s="227">
        <v>45</v>
      </c>
      <c r="CA50" s="260"/>
      <c r="CB50" s="262"/>
      <c r="CC50" s="262"/>
      <c r="CD50" s="261"/>
      <c r="CE50" s="262"/>
      <c r="CF50" s="263"/>
      <c r="CG50" s="264"/>
      <c r="CH50" s="264"/>
      <c r="CI50" s="263"/>
      <c r="CJ50" s="264"/>
      <c r="CK50" s="260"/>
      <c r="CL50" s="261"/>
      <c r="CM50" s="262"/>
      <c r="CN50" s="263"/>
      <c r="CO50" s="265"/>
      <c r="CP50" s="264"/>
      <c r="CR50" s="227">
        <v>45</v>
      </c>
      <c r="CS50" s="260"/>
      <c r="CT50" s="262"/>
      <c r="CU50" s="262"/>
      <c r="CV50" s="261"/>
      <c r="CW50" s="262"/>
      <c r="CX50" s="263"/>
      <c r="CY50" s="264"/>
      <c r="CZ50" s="264"/>
      <c r="DA50" s="263"/>
      <c r="DB50" s="264"/>
      <c r="DC50" s="260"/>
      <c r="DD50" s="261"/>
      <c r="DE50" s="262"/>
      <c r="DF50" s="263"/>
      <c r="DG50" s="265"/>
      <c r="DH50" s="264"/>
      <c r="DJ50" s="227">
        <v>45</v>
      </c>
      <c r="DK50" s="260"/>
      <c r="DL50" s="262"/>
      <c r="DM50" s="262"/>
      <c r="DN50" s="261"/>
      <c r="DO50" s="262"/>
      <c r="DP50" s="263"/>
      <c r="DQ50" s="264"/>
      <c r="DR50" s="264"/>
      <c r="DS50" s="263"/>
      <c r="DT50" s="264"/>
      <c r="DU50" s="260"/>
      <c r="DV50" s="261"/>
      <c r="DW50" s="262"/>
      <c r="DX50" s="263"/>
      <c r="DY50" s="265"/>
      <c r="DZ50" s="264"/>
      <c r="EB50" s="227">
        <v>45</v>
      </c>
      <c r="EC50" s="260"/>
      <c r="ED50" s="262"/>
      <c r="EE50" s="262"/>
      <c r="EF50" s="261"/>
      <c r="EG50" s="262"/>
      <c r="EH50" s="263"/>
      <c r="EI50" s="264"/>
      <c r="EJ50" s="264"/>
      <c r="EK50" s="263"/>
      <c r="EL50" s="264"/>
      <c r="EM50" s="260"/>
      <c r="EN50" s="261"/>
      <c r="EO50" s="262"/>
      <c r="EP50" s="263"/>
      <c r="EQ50" s="265"/>
      <c r="ER50" s="264"/>
      <c r="ET50" s="227">
        <v>45</v>
      </c>
      <c r="EU50" s="260"/>
      <c r="EV50" s="262"/>
      <c r="EW50" s="262"/>
      <c r="EX50" s="261"/>
      <c r="EY50" s="262"/>
      <c r="EZ50" s="263"/>
      <c r="FA50" s="264"/>
      <c r="FB50" s="264"/>
      <c r="FC50" s="263"/>
      <c r="FD50" s="264"/>
      <c r="FE50" s="260"/>
      <c r="FF50" s="261"/>
      <c r="FG50" s="262"/>
      <c r="FH50" s="263"/>
      <c r="FI50" s="265"/>
      <c r="FJ50" s="264"/>
      <c r="FL50" s="227">
        <v>45</v>
      </c>
      <c r="FM50" s="260"/>
      <c r="FN50" s="262"/>
      <c r="FO50" s="262"/>
      <c r="FP50" s="261"/>
      <c r="FQ50" s="262"/>
      <c r="FR50" s="263"/>
      <c r="FS50" s="264"/>
      <c r="FT50" s="264"/>
      <c r="FU50" s="263"/>
      <c r="FV50" s="264"/>
      <c r="FW50" s="260"/>
      <c r="FX50" s="261"/>
      <c r="FY50" s="262"/>
      <c r="FZ50" s="263"/>
      <c r="GA50" s="265"/>
      <c r="GB50" s="264"/>
    </row>
    <row r="51" spans="5:184">
      <c r="E51" s="25">
        <v>50</v>
      </c>
      <c r="F51" s="227">
        <v>46</v>
      </c>
      <c r="G51" s="260"/>
      <c r="H51" s="262"/>
      <c r="I51" s="262"/>
      <c r="J51" s="261"/>
      <c r="K51" s="262"/>
      <c r="L51" s="263"/>
      <c r="M51" s="264"/>
      <c r="N51" s="264"/>
      <c r="O51" s="263"/>
      <c r="P51" s="264"/>
      <c r="Q51" s="260"/>
      <c r="R51" s="261"/>
      <c r="S51" s="262"/>
      <c r="T51" s="263"/>
      <c r="U51" s="265"/>
      <c r="V51" s="264"/>
      <c r="X51" s="227">
        <v>46</v>
      </c>
      <c r="Y51" s="260"/>
      <c r="Z51" s="262"/>
      <c r="AA51" s="262"/>
      <c r="AB51" s="261"/>
      <c r="AC51" s="262"/>
      <c r="AD51" s="263"/>
      <c r="AE51" s="264"/>
      <c r="AF51" s="264"/>
      <c r="AG51" s="263"/>
      <c r="AH51" s="264"/>
      <c r="AI51" s="260"/>
      <c r="AJ51" s="261"/>
      <c r="AK51" s="262"/>
      <c r="AL51" s="263"/>
      <c r="AM51" s="265"/>
      <c r="AN51" s="264"/>
      <c r="AP51" s="227">
        <v>46</v>
      </c>
      <c r="AQ51" s="260"/>
      <c r="AR51" s="262"/>
      <c r="AS51" s="262"/>
      <c r="AT51" s="261"/>
      <c r="AU51" s="262"/>
      <c r="AV51" s="263"/>
      <c r="AW51" s="264"/>
      <c r="AX51" s="264"/>
      <c r="AY51" s="263"/>
      <c r="AZ51" s="264"/>
      <c r="BA51" s="260"/>
      <c r="BB51" s="261"/>
      <c r="BC51" s="262"/>
      <c r="BD51" s="263"/>
      <c r="BE51" s="265"/>
      <c r="BF51" s="264"/>
      <c r="BH51" s="227">
        <v>46</v>
      </c>
      <c r="BI51" s="260"/>
      <c r="BJ51" s="262"/>
      <c r="BK51" s="262"/>
      <c r="BL51" s="261"/>
      <c r="BM51" s="262"/>
      <c r="BN51" s="263"/>
      <c r="BO51" s="264"/>
      <c r="BP51" s="264"/>
      <c r="BQ51" s="263"/>
      <c r="BR51" s="264"/>
      <c r="BS51" s="260"/>
      <c r="BT51" s="261"/>
      <c r="BU51" s="262"/>
      <c r="BV51" s="263"/>
      <c r="BW51" s="265"/>
      <c r="BX51" s="264"/>
      <c r="BZ51" s="227">
        <v>46</v>
      </c>
      <c r="CA51" s="260"/>
      <c r="CB51" s="262"/>
      <c r="CC51" s="262"/>
      <c r="CD51" s="261"/>
      <c r="CE51" s="262"/>
      <c r="CF51" s="263"/>
      <c r="CG51" s="264"/>
      <c r="CH51" s="264"/>
      <c r="CI51" s="263"/>
      <c r="CJ51" s="264"/>
      <c r="CK51" s="260"/>
      <c r="CL51" s="261"/>
      <c r="CM51" s="262"/>
      <c r="CN51" s="263"/>
      <c r="CO51" s="265"/>
      <c r="CP51" s="264"/>
      <c r="CR51" s="227">
        <v>46</v>
      </c>
      <c r="CS51" s="260"/>
      <c r="CT51" s="262"/>
      <c r="CU51" s="262"/>
      <c r="CV51" s="261"/>
      <c r="CW51" s="262"/>
      <c r="CX51" s="263"/>
      <c r="CY51" s="264"/>
      <c r="CZ51" s="264"/>
      <c r="DA51" s="263"/>
      <c r="DB51" s="264"/>
      <c r="DC51" s="260"/>
      <c r="DD51" s="261"/>
      <c r="DE51" s="262"/>
      <c r="DF51" s="263"/>
      <c r="DG51" s="265"/>
      <c r="DH51" s="264"/>
      <c r="DJ51" s="227">
        <v>46</v>
      </c>
      <c r="DK51" s="260"/>
      <c r="DL51" s="262"/>
      <c r="DM51" s="262"/>
      <c r="DN51" s="261"/>
      <c r="DO51" s="262"/>
      <c r="DP51" s="263"/>
      <c r="DQ51" s="264"/>
      <c r="DR51" s="264"/>
      <c r="DS51" s="263"/>
      <c r="DT51" s="264"/>
      <c r="DU51" s="260"/>
      <c r="DV51" s="261"/>
      <c r="DW51" s="262"/>
      <c r="DX51" s="263"/>
      <c r="DY51" s="265"/>
      <c r="DZ51" s="264"/>
      <c r="EB51" s="227">
        <v>46</v>
      </c>
      <c r="EC51" s="260"/>
      <c r="ED51" s="262"/>
      <c r="EE51" s="262"/>
      <c r="EF51" s="261"/>
      <c r="EG51" s="262"/>
      <c r="EH51" s="263"/>
      <c r="EI51" s="264"/>
      <c r="EJ51" s="264"/>
      <c r="EK51" s="263"/>
      <c r="EL51" s="264"/>
      <c r="EM51" s="260"/>
      <c r="EN51" s="261"/>
      <c r="EO51" s="262"/>
      <c r="EP51" s="263"/>
      <c r="EQ51" s="265"/>
      <c r="ER51" s="264"/>
      <c r="ET51" s="227">
        <v>46</v>
      </c>
      <c r="EU51" s="260"/>
      <c r="EV51" s="262"/>
      <c r="EW51" s="262"/>
      <c r="EX51" s="261"/>
      <c r="EY51" s="262"/>
      <c r="EZ51" s="263"/>
      <c r="FA51" s="264"/>
      <c r="FB51" s="264"/>
      <c r="FC51" s="263"/>
      <c r="FD51" s="264"/>
      <c r="FE51" s="260"/>
      <c r="FF51" s="261"/>
      <c r="FG51" s="262"/>
      <c r="FH51" s="263"/>
      <c r="FI51" s="265"/>
      <c r="FJ51" s="264"/>
      <c r="FL51" s="227">
        <v>46</v>
      </c>
      <c r="FM51" s="260"/>
      <c r="FN51" s="262"/>
      <c r="FO51" s="262"/>
      <c r="FP51" s="261"/>
      <c r="FQ51" s="262"/>
      <c r="FR51" s="263"/>
      <c r="FS51" s="264"/>
      <c r="FT51" s="264"/>
      <c r="FU51" s="263"/>
      <c r="FV51" s="264"/>
      <c r="FW51" s="260"/>
      <c r="FX51" s="261"/>
      <c r="FY51" s="262"/>
      <c r="FZ51" s="263"/>
      <c r="GA51" s="265"/>
      <c r="GB51" s="264"/>
    </row>
    <row r="52" spans="5:184">
      <c r="E52" s="25">
        <v>51</v>
      </c>
      <c r="F52" s="227">
        <v>47</v>
      </c>
      <c r="G52" s="260"/>
      <c r="H52" s="262"/>
      <c r="I52" s="262"/>
      <c r="J52" s="261"/>
      <c r="K52" s="262"/>
      <c r="L52" s="263"/>
      <c r="M52" s="264"/>
      <c r="N52" s="264"/>
      <c r="O52" s="263"/>
      <c r="P52" s="264"/>
      <c r="Q52" s="260"/>
      <c r="R52" s="261"/>
      <c r="S52" s="262"/>
      <c r="T52" s="263"/>
      <c r="U52" s="265"/>
      <c r="V52" s="264"/>
      <c r="X52" s="227">
        <v>47</v>
      </c>
      <c r="Y52" s="260"/>
      <c r="Z52" s="262"/>
      <c r="AA52" s="262"/>
      <c r="AB52" s="261"/>
      <c r="AC52" s="262"/>
      <c r="AD52" s="263"/>
      <c r="AE52" s="264"/>
      <c r="AF52" s="264"/>
      <c r="AG52" s="263"/>
      <c r="AH52" s="264"/>
      <c r="AI52" s="260"/>
      <c r="AJ52" s="261"/>
      <c r="AK52" s="262"/>
      <c r="AL52" s="263"/>
      <c r="AM52" s="265"/>
      <c r="AN52" s="264"/>
      <c r="AP52" s="227">
        <v>47</v>
      </c>
      <c r="AQ52" s="260"/>
      <c r="AR52" s="262"/>
      <c r="AS52" s="262"/>
      <c r="AT52" s="261"/>
      <c r="AU52" s="262"/>
      <c r="AV52" s="263"/>
      <c r="AW52" s="264"/>
      <c r="AX52" s="264"/>
      <c r="AY52" s="263"/>
      <c r="AZ52" s="264"/>
      <c r="BA52" s="260"/>
      <c r="BB52" s="261"/>
      <c r="BC52" s="262"/>
      <c r="BD52" s="263"/>
      <c r="BE52" s="265"/>
      <c r="BF52" s="264"/>
      <c r="BH52" s="227">
        <v>47</v>
      </c>
      <c r="BI52" s="260"/>
      <c r="BJ52" s="262"/>
      <c r="BK52" s="262"/>
      <c r="BL52" s="261"/>
      <c r="BM52" s="262"/>
      <c r="BN52" s="263"/>
      <c r="BO52" s="264"/>
      <c r="BP52" s="264"/>
      <c r="BQ52" s="263"/>
      <c r="BR52" s="264"/>
      <c r="BS52" s="260"/>
      <c r="BT52" s="261"/>
      <c r="BU52" s="262"/>
      <c r="BV52" s="263"/>
      <c r="BW52" s="265"/>
      <c r="BX52" s="264"/>
      <c r="BZ52" s="227">
        <v>47</v>
      </c>
      <c r="CA52" s="260"/>
      <c r="CB52" s="262"/>
      <c r="CC52" s="262"/>
      <c r="CD52" s="261"/>
      <c r="CE52" s="262"/>
      <c r="CF52" s="263"/>
      <c r="CG52" s="264"/>
      <c r="CH52" s="264"/>
      <c r="CI52" s="263"/>
      <c r="CJ52" s="264"/>
      <c r="CK52" s="260"/>
      <c r="CL52" s="261"/>
      <c r="CM52" s="262"/>
      <c r="CN52" s="263"/>
      <c r="CO52" s="265"/>
      <c r="CP52" s="264"/>
      <c r="CR52" s="227">
        <v>47</v>
      </c>
      <c r="CS52" s="260"/>
      <c r="CT52" s="262"/>
      <c r="CU52" s="262"/>
      <c r="CV52" s="261"/>
      <c r="CW52" s="262"/>
      <c r="CX52" s="263"/>
      <c r="CY52" s="264"/>
      <c r="CZ52" s="264"/>
      <c r="DA52" s="263"/>
      <c r="DB52" s="264"/>
      <c r="DC52" s="260"/>
      <c r="DD52" s="261"/>
      <c r="DE52" s="262"/>
      <c r="DF52" s="263"/>
      <c r="DG52" s="265"/>
      <c r="DH52" s="264"/>
      <c r="DJ52" s="227">
        <v>47</v>
      </c>
      <c r="DK52" s="260"/>
      <c r="DL52" s="262"/>
      <c r="DM52" s="262"/>
      <c r="DN52" s="261"/>
      <c r="DO52" s="262"/>
      <c r="DP52" s="263"/>
      <c r="DQ52" s="264"/>
      <c r="DR52" s="264"/>
      <c r="DS52" s="263"/>
      <c r="DT52" s="264"/>
      <c r="DU52" s="260"/>
      <c r="DV52" s="261"/>
      <c r="DW52" s="262"/>
      <c r="DX52" s="263"/>
      <c r="DY52" s="265"/>
      <c r="DZ52" s="264"/>
      <c r="EB52" s="227">
        <v>47</v>
      </c>
      <c r="EC52" s="260"/>
      <c r="ED52" s="262"/>
      <c r="EE52" s="262"/>
      <c r="EF52" s="261"/>
      <c r="EG52" s="262"/>
      <c r="EH52" s="263"/>
      <c r="EI52" s="264"/>
      <c r="EJ52" s="264"/>
      <c r="EK52" s="263"/>
      <c r="EL52" s="264"/>
      <c r="EM52" s="260"/>
      <c r="EN52" s="261"/>
      <c r="EO52" s="262"/>
      <c r="EP52" s="263"/>
      <c r="EQ52" s="265"/>
      <c r="ER52" s="264"/>
      <c r="ET52" s="227">
        <v>47</v>
      </c>
      <c r="EU52" s="260"/>
      <c r="EV52" s="262"/>
      <c r="EW52" s="262"/>
      <c r="EX52" s="261"/>
      <c r="EY52" s="262"/>
      <c r="EZ52" s="263"/>
      <c r="FA52" s="264"/>
      <c r="FB52" s="264"/>
      <c r="FC52" s="263"/>
      <c r="FD52" s="264"/>
      <c r="FE52" s="260"/>
      <c r="FF52" s="261"/>
      <c r="FG52" s="262"/>
      <c r="FH52" s="263"/>
      <c r="FI52" s="265"/>
      <c r="FJ52" s="264"/>
      <c r="FL52" s="227">
        <v>47</v>
      </c>
      <c r="FM52" s="260"/>
      <c r="FN52" s="262"/>
      <c r="FO52" s="262"/>
      <c r="FP52" s="261"/>
      <c r="FQ52" s="262"/>
      <c r="FR52" s="263"/>
      <c r="FS52" s="264"/>
      <c r="FT52" s="264"/>
      <c r="FU52" s="263"/>
      <c r="FV52" s="264"/>
      <c r="FW52" s="260"/>
      <c r="FX52" s="261"/>
      <c r="FY52" s="262"/>
      <c r="FZ52" s="263"/>
      <c r="GA52" s="265"/>
      <c r="GB52" s="264"/>
    </row>
    <row r="53" spans="5:184">
      <c r="E53" s="25">
        <v>52</v>
      </c>
      <c r="F53" s="227">
        <v>48</v>
      </c>
      <c r="G53" s="260"/>
      <c r="H53" s="262"/>
      <c r="I53" s="262"/>
      <c r="J53" s="261"/>
      <c r="K53" s="262"/>
      <c r="L53" s="263"/>
      <c r="M53" s="264"/>
      <c r="N53" s="264"/>
      <c r="O53" s="263"/>
      <c r="P53" s="264"/>
      <c r="Q53" s="260"/>
      <c r="R53" s="261"/>
      <c r="S53" s="262"/>
      <c r="T53" s="263"/>
      <c r="U53" s="265"/>
      <c r="V53" s="264"/>
      <c r="X53" s="227">
        <v>48</v>
      </c>
      <c r="Y53" s="260"/>
      <c r="Z53" s="262"/>
      <c r="AA53" s="262"/>
      <c r="AB53" s="261"/>
      <c r="AC53" s="262"/>
      <c r="AD53" s="263"/>
      <c r="AE53" s="264"/>
      <c r="AF53" s="264"/>
      <c r="AG53" s="263"/>
      <c r="AH53" s="264"/>
      <c r="AI53" s="260"/>
      <c r="AJ53" s="261"/>
      <c r="AK53" s="262"/>
      <c r="AL53" s="263"/>
      <c r="AM53" s="265"/>
      <c r="AN53" s="264"/>
      <c r="AP53" s="227">
        <v>48</v>
      </c>
      <c r="AQ53" s="260"/>
      <c r="AR53" s="262"/>
      <c r="AS53" s="262"/>
      <c r="AT53" s="261"/>
      <c r="AU53" s="262"/>
      <c r="AV53" s="263"/>
      <c r="AW53" s="264"/>
      <c r="AX53" s="264"/>
      <c r="AY53" s="263"/>
      <c r="AZ53" s="264"/>
      <c r="BA53" s="260"/>
      <c r="BB53" s="261"/>
      <c r="BC53" s="262"/>
      <c r="BD53" s="263"/>
      <c r="BE53" s="265"/>
      <c r="BF53" s="264"/>
      <c r="BH53" s="227">
        <v>48</v>
      </c>
      <c r="BI53" s="260"/>
      <c r="BJ53" s="262"/>
      <c r="BK53" s="262"/>
      <c r="BL53" s="261"/>
      <c r="BM53" s="262"/>
      <c r="BN53" s="263"/>
      <c r="BO53" s="264"/>
      <c r="BP53" s="264"/>
      <c r="BQ53" s="263"/>
      <c r="BR53" s="264"/>
      <c r="BS53" s="260"/>
      <c r="BT53" s="261"/>
      <c r="BU53" s="262"/>
      <c r="BV53" s="263"/>
      <c r="BW53" s="265"/>
      <c r="BX53" s="264"/>
      <c r="BZ53" s="227">
        <v>48</v>
      </c>
      <c r="CA53" s="260"/>
      <c r="CB53" s="262"/>
      <c r="CC53" s="262"/>
      <c r="CD53" s="261"/>
      <c r="CE53" s="262"/>
      <c r="CF53" s="263"/>
      <c r="CG53" s="264"/>
      <c r="CH53" s="264"/>
      <c r="CI53" s="263"/>
      <c r="CJ53" s="264"/>
      <c r="CK53" s="260"/>
      <c r="CL53" s="261"/>
      <c r="CM53" s="262"/>
      <c r="CN53" s="263"/>
      <c r="CO53" s="265"/>
      <c r="CP53" s="264"/>
      <c r="CR53" s="227">
        <v>48</v>
      </c>
      <c r="CS53" s="260"/>
      <c r="CT53" s="262"/>
      <c r="CU53" s="262"/>
      <c r="CV53" s="261"/>
      <c r="CW53" s="262"/>
      <c r="CX53" s="263"/>
      <c r="CY53" s="264"/>
      <c r="CZ53" s="264"/>
      <c r="DA53" s="263"/>
      <c r="DB53" s="264"/>
      <c r="DC53" s="260"/>
      <c r="DD53" s="261"/>
      <c r="DE53" s="262"/>
      <c r="DF53" s="263"/>
      <c r="DG53" s="265"/>
      <c r="DH53" s="264"/>
      <c r="DJ53" s="227">
        <v>48</v>
      </c>
      <c r="DK53" s="260"/>
      <c r="DL53" s="262"/>
      <c r="DM53" s="262"/>
      <c r="DN53" s="261"/>
      <c r="DO53" s="262"/>
      <c r="DP53" s="263"/>
      <c r="DQ53" s="264"/>
      <c r="DR53" s="264"/>
      <c r="DS53" s="263"/>
      <c r="DT53" s="264"/>
      <c r="DU53" s="260"/>
      <c r="DV53" s="261"/>
      <c r="DW53" s="262"/>
      <c r="DX53" s="263"/>
      <c r="DY53" s="265"/>
      <c r="DZ53" s="264"/>
      <c r="EB53" s="227">
        <v>48</v>
      </c>
      <c r="EC53" s="260"/>
      <c r="ED53" s="262"/>
      <c r="EE53" s="262"/>
      <c r="EF53" s="261"/>
      <c r="EG53" s="262"/>
      <c r="EH53" s="263"/>
      <c r="EI53" s="264"/>
      <c r="EJ53" s="264"/>
      <c r="EK53" s="263"/>
      <c r="EL53" s="264"/>
      <c r="EM53" s="260"/>
      <c r="EN53" s="261"/>
      <c r="EO53" s="262"/>
      <c r="EP53" s="263"/>
      <c r="EQ53" s="265"/>
      <c r="ER53" s="264"/>
      <c r="ET53" s="227">
        <v>48</v>
      </c>
      <c r="EU53" s="260"/>
      <c r="EV53" s="262"/>
      <c r="EW53" s="262"/>
      <c r="EX53" s="261"/>
      <c r="EY53" s="262"/>
      <c r="EZ53" s="263"/>
      <c r="FA53" s="264"/>
      <c r="FB53" s="264"/>
      <c r="FC53" s="263"/>
      <c r="FD53" s="264"/>
      <c r="FE53" s="260"/>
      <c r="FF53" s="261"/>
      <c r="FG53" s="262"/>
      <c r="FH53" s="263"/>
      <c r="FI53" s="265"/>
      <c r="FJ53" s="264"/>
      <c r="FL53" s="227">
        <v>48</v>
      </c>
      <c r="FM53" s="260"/>
      <c r="FN53" s="262"/>
      <c r="FO53" s="262"/>
      <c r="FP53" s="261"/>
      <c r="FQ53" s="262"/>
      <c r="FR53" s="263"/>
      <c r="FS53" s="264"/>
      <c r="FT53" s="264"/>
      <c r="FU53" s="263"/>
      <c r="FV53" s="264"/>
      <c r="FW53" s="260"/>
      <c r="FX53" s="261"/>
      <c r="FY53" s="262"/>
      <c r="FZ53" s="263"/>
      <c r="GA53" s="265"/>
      <c r="GB53" s="264"/>
    </row>
    <row r="54" spans="5:184">
      <c r="E54" s="25">
        <v>53</v>
      </c>
      <c r="F54" s="227">
        <v>49</v>
      </c>
      <c r="G54" s="260"/>
      <c r="H54" s="262"/>
      <c r="I54" s="262"/>
      <c r="J54" s="261"/>
      <c r="K54" s="262"/>
      <c r="L54" s="263"/>
      <c r="M54" s="264"/>
      <c r="N54" s="264"/>
      <c r="O54" s="263"/>
      <c r="P54" s="264"/>
      <c r="Q54" s="260"/>
      <c r="R54" s="261"/>
      <c r="S54" s="262"/>
      <c r="T54" s="263"/>
      <c r="U54" s="265"/>
      <c r="V54" s="264"/>
      <c r="X54" s="227">
        <v>49</v>
      </c>
      <c r="Y54" s="260"/>
      <c r="Z54" s="262"/>
      <c r="AA54" s="262"/>
      <c r="AB54" s="261"/>
      <c r="AC54" s="262"/>
      <c r="AD54" s="263"/>
      <c r="AE54" s="264"/>
      <c r="AF54" s="264"/>
      <c r="AG54" s="263"/>
      <c r="AH54" s="264"/>
      <c r="AI54" s="260"/>
      <c r="AJ54" s="261"/>
      <c r="AK54" s="262"/>
      <c r="AL54" s="263"/>
      <c r="AM54" s="265"/>
      <c r="AN54" s="264"/>
      <c r="AP54" s="227">
        <v>49</v>
      </c>
      <c r="AQ54" s="260"/>
      <c r="AR54" s="262"/>
      <c r="AS54" s="262"/>
      <c r="AT54" s="261"/>
      <c r="AU54" s="262"/>
      <c r="AV54" s="263"/>
      <c r="AW54" s="264"/>
      <c r="AX54" s="264"/>
      <c r="AY54" s="263"/>
      <c r="AZ54" s="264"/>
      <c r="BA54" s="260"/>
      <c r="BB54" s="261"/>
      <c r="BC54" s="262"/>
      <c r="BD54" s="263"/>
      <c r="BE54" s="265"/>
      <c r="BF54" s="264"/>
      <c r="BH54" s="227">
        <v>49</v>
      </c>
      <c r="BI54" s="260"/>
      <c r="BJ54" s="262"/>
      <c r="BK54" s="262"/>
      <c r="BL54" s="261"/>
      <c r="BM54" s="262"/>
      <c r="BN54" s="263"/>
      <c r="BO54" s="264"/>
      <c r="BP54" s="264"/>
      <c r="BQ54" s="263"/>
      <c r="BR54" s="264"/>
      <c r="BS54" s="260"/>
      <c r="BT54" s="261"/>
      <c r="BU54" s="262"/>
      <c r="BV54" s="263"/>
      <c r="BW54" s="265"/>
      <c r="BX54" s="264"/>
      <c r="BZ54" s="227">
        <v>49</v>
      </c>
      <c r="CA54" s="260"/>
      <c r="CB54" s="262"/>
      <c r="CC54" s="262"/>
      <c r="CD54" s="261"/>
      <c r="CE54" s="262"/>
      <c r="CF54" s="263"/>
      <c r="CG54" s="264"/>
      <c r="CH54" s="264"/>
      <c r="CI54" s="263"/>
      <c r="CJ54" s="264"/>
      <c r="CK54" s="260"/>
      <c r="CL54" s="261"/>
      <c r="CM54" s="262"/>
      <c r="CN54" s="263"/>
      <c r="CO54" s="265"/>
      <c r="CP54" s="264"/>
      <c r="CR54" s="227">
        <v>49</v>
      </c>
      <c r="CS54" s="260"/>
      <c r="CT54" s="262"/>
      <c r="CU54" s="262"/>
      <c r="CV54" s="261"/>
      <c r="CW54" s="262"/>
      <c r="CX54" s="263"/>
      <c r="CY54" s="264"/>
      <c r="CZ54" s="264"/>
      <c r="DA54" s="263"/>
      <c r="DB54" s="264"/>
      <c r="DC54" s="260"/>
      <c r="DD54" s="261"/>
      <c r="DE54" s="262"/>
      <c r="DF54" s="263"/>
      <c r="DG54" s="265"/>
      <c r="DH54" s="264"/>
      <c r="DJ54" s="227">
        <v>49</v>
      </c>
      <c r="DK54" s="260"/>
      <c r="DL54" s="262"/>
      <c r="DM54" s="262"/>
      <c r="DN54" s="261"/>
      <c r="DO54" s="262"/>
      <c r="DP54" s="263"/>
      <c r="DQ54" s="264"/>
      <c r="DR54" s="264"/>
      <c r="DS54" s="263"/>
      <c r="DT54" s="264"/>
      <c r="DU54" s="260"/>
      <c r="DV54" s="261"/>
      <c r="DW54" s="262"/>
      <c r="DX54" s="263"/>
      <c r="DY54" s="265"/>
      <c r="DZ54" s="264"/>
      <c r="EB54" s="227">
        <v>49</v>
      </c>
      <c r="EC54" s="260"/>
      <c r="ED54" s="262"/>
      <c r="EE54" s="262"/>
      <c r="EF54" s="261"/>
      <c r="EG54" s="262"/>
      <c r="EH54" s="263"/>
      <c r="EI54" s="264"/>
      <c r="EJ54" s="264"/>
      <c r="EK54" s="263"/>
      <c r="EL54" s="264"/>
      <c r="EM54" s="260"/>
      <c r="EN54" s="261"/>
      <c r="EO54" s="262"/>
      <c r="EP54" s="263"/>
      <c r="EQ54" s="265"/>
      <c r="ER54" s="264"/>
      <c r="ET54" s="227">
        <v>49</v>
      </c>
      <c r="EU54" s="260"/>
      <c r="EV54" s="262"/>
      <c r="EW54" s="262"/>
      <c r="EX54" s="261"/>
      <c r="EY54" s="262"/>
      <c r="EZ54" s="263"/>
      <c r="FA54" s="264"/>
      <c r="FB54" s="264"/>
      <c r="FC54" s="263"/>
      <c r="FD54" s="264"/>
      <c r="FE54" s="260"/>
      <c r="FF54" s="261"/>
      <c r="FG54" s="262"/>
      <c r="FH54" s="263"/>
      <c r="FI54" s="265"/>
      <c r="FJ54" s="264"/>
      <c r="FL54" s="227">
        <v>49</v>
      </c>
      <c r="FM54" s="260"/>
      <c r="FN54" s="262"/>
      <c r="FO54" s="262"/>
      <c r="FP54" s="261"/>
      <c r="FQ54" s="262"/>
      <c r="FR54" s="263"/>
      <c r="FS54" s="264"/>
      <c r="FT54" s="264"/>
      <c r="FU54" s="263"/>
      <c r="FV54" s="264"/>
      <c r="FW54" s="260"/>
      <c r="FX54" s="261"/>
      <c r="FY54" s="262"/>
      <c r="FZ54" s="263"/>
      <c r="GA54" s="265"/>
      <c r="GB54" s="264"/>
    </row>
    <row r="55" spans="5:184">
      <c r="E55" s="25">
        <v>54</v>
      </c>
      <c r="F55" s="227">
        <v>50</v>
      </c>
      <c r="G55" s="260"/>
      <c r="H55" s="262"/>
      <c r="I55" s="262"/>
      <c r="J55" s="261"/>
      <c r="K55" s="262"/>
      <c r="L55" s="263"/>
      <c r="M55" s="264"/>
      <c r="N55" s="264"/>
      <c r="O55" s="263"/>
      <c r="P55" s="264"/>
      <c r="Q55" s="260"/>
      <c r="R55" s="261"/>
      <c r="S55" s="262"/>
      <c r="T55" s="263"/>
      <c r="U55" s="265"/>
      <c r="V55" s="264"/>
      <c r="X55" s="227">
        <v>50</v>
      </c>
      <c r="Y55" s="260"/>
      <c r="Z55" s="262"/>
      <c r="AA55" s="262"/>
      <c r="AB55" s="261"/>
      <c r="AC55" s="262"/>
      <c r="AD55" s="263"/>
      <c r="AE55" s="264"/>
      <c r="AF55" s="264"/>
      <c r="AG55" s="263"/>
      <c r="AH55" s="264"/>
      <c r="AI55" s="260"/>
      <c r="AJ55" s="261"/>
      <c r="AK55" s="262"/>
      <c r="AL55" s="263"/>
      <c r="AM55" s="265"/>
      <c r="AN55" s="264"/>
      <c r="AP55" s="227">
        <v>50</v>
      </c>
      <c r="AQ55" s="260"/>
      <c r="AR55" s="262"/>
      <c r="AS55" s="262"/>
      <c r="AT55" s="261"/>
      <c r="AU55" s="262"/>
      <c r="AV55" s="263"/>
      <c r="AW55" s="264"/>
      <c r="AX55" s="264"/>
      <c r="AY55" s="263"/>
      <c r="AZ55" s="264"/>
      <c r="BA55" s="260"/>
      <c r="BB55" s="261"/>
      <c r="BC55" s="262"/>
      <c r="BD55" s="263"/>
      <c r="BE55" s="265"/>
      <c r="BF55" s="264"/>
      <c r="BH55" s="227">
        <v>50</v>
      </c>
      <c r="BI55" s="260"/>
      <c r="BJ55" s="262"/>
      <c r="BK55" s="262"/>
      <c r="BL55" s="261"/>
      <c r="BM55" s="262"/>
      <c r="BN55" s="263"/>
      <c r="BO55" s="264"/>
      <c r="BP55" s="264"/>
      <c r="BQ55" s="263"/>
      <c r="BR55" s="264"/>
      <c r="BS55" s="260"/>
      <c r="BT55" s="261"/>
      <c r="BU55" s="262"/>
      <c r="BV55" s="263"/>
      <c r="BW55" s="265"/>
      <c r="BX55" s="264"/>
      <c r="BZ55" s="227">
        <v>50</v>
      </c>
      <c r="CA55" s="260"/>
      <c r="CB55" s="262"/>
      <c r="CC55" s="262"/>
      <c r="CD55" s="261"/>
      <c r="CE55" s="262"/>
      <c r="CF55" s="263"/>
      <c r="CG55" s="264"/>
      <c r="CH55" s="264"/>
      <c r="CI55" s="263"/>
      <c r="CJ55" s="264"/>
      <c r="CK55" s="260"/>
      <c r="CL55" s="261"/>
      <c r="CM55" s="262"/>
      <c r="CN55" s="263"/>
      <c r="CO55" s="265"/>
      <c r="CP55" s="264"/>
      <c r="CR55" s="227">
        <v>50</v>
      </c>
      <c r="CS55" s="260"/>
      <c r="CT55" s="262"/>
      <c r="CU55" s="262"/>
      <c r="CV55" s="261"/>
      <c r="CW55" s="262"/>
      <c r="CX55" s="263"/>
      <c r="CY55" s="264"/>
      <c r="CZ55" s="264"/>
      <c r="DA55" s="263"/>
      <c r="DB55" s="264"/>
      <c r="DC55" s="260"/>
      <c r="DD55" s="261"/>
      <c r="DE55" s="262"/>
      <c r="DF55" s="263"/>
      <c r="DG55" s="265"/>
      <c r="DH55" s="264"/>
      <c r="DJ55" s="227">
        <v>50</v>
      </c>
      <c r="DK55" s="260"/>
      <c r="DL55" s="262"/>
      <c r="DM55" s="262"/>
      <c r="DN55" s="261"/>
      <c r="DO55" s="262"/>
      <c r="DP55" s="263"/>
      <c r="DQ55" s="264"/>
      <c r="DR55" s="264"/>
      <c r="DS55" s="263"/>
      <c r="DT55" s="264"/>
      <c r="DU55" s="260"/>
      <c r="DV55" s="261"/>
      <c r="DW55" s="262"/>
      <c r="DX55" s="263"/>
      <c r="DY55" s="265"/>
      <c r="DZ55" s="264"/>
      <c r="EB55" s="227">
        <v>50</v>
      </c>
      <c r="EC55" s="260"/>
      <c r="ED55" s="262"/>
      <c r="EE55" s="262"/>
      <c r="EF55" s="261"/>
      <c r="EG55" s="262"/>
      <c r="EH55" s="263"/>
      <c r="EI55" s="264"/>
      <c r="EJ55" s="264"/>
      <c r="EK55" s="263"/>
      <c r="EL55" s="264"/>
      <c r="EM55" s="260"/>
      <c r="EN55" s="261"/>
      <c r="EO55" s="262"/>
      <c r="EP55" s="263"/>
      <c r="EQ55" s="265"/>
      <c r="ER55" s="264"/>
      <c r="ET55" s="227">
        <v>50</v>
      </c>
      <c r="EU55" s="260"/>
      <c r="EV55" s="262"/>
      <c r="EW55" s="262"/>
      <c r="EX55" s="261"/>
      <c r="EY55" s="262"/>
      <c r="EZ55" s="263"/>
      <c r="FA55" s="264"/>
      <c r="FB55" s="264"/>
      <c r="FC55" s="263"/>
      <c r="FD55" s="264"/>
      <c r="FE55" s="260"/>
      <c r="FF55" s="261"/>
      <c r="FG55" s="262"/>
      <c r="FH55" s="263"/>
      <c r="FI55" s="265"/>
      <c r="FJ55" s="264"/>
      <c r="FL55" s="227">
        <v>50</v>
      </c>
      <c r="FM55" s="260"/>
      <c r="FN55" s="262"/>
      <c r="FO55" s="262"/>
      <c r="FP55" s="261"/>
      <c r="FQ55" s="262"/>
      <c r="FR55" s="263"/>
      <c r="FS55" s="264"/>
      <c r="FT55" s="264"/>
      <c r="FU55" s="263"/>
      <c r="FV55" s="264"/>
      <c r="FW55" s="260"/>
      <c r="FX55" s="261"/>
      <c r="FY55" s="262"/>
      <c r="FZ55" s="263"/>
      <c r="GA55" s="265"/>
      <c r="GB55" s="264"/>
    </row>
    <row r="56" spans="5:184">
      <c r="E56" s="25">
        <v>55</v>
      </c>
      <c r="F56" s="227">
        <v>51</v>
      </c>
      <c r="G56" s="260"/>
      <c r="H56" s="262"/>
      <c r="I56" s="262"/>
      <c r="J56" s="261"/>
      <c r="K56" s="262"/>
      <c r="L56" s="263"/>
      <c r="M56" s="264"/>
      <c r="N56" s="264"/>
      <c r="O56" s="263"/>
      <c r="P56" s="264"/>
      <c r="Q56" s="226"/>
      <c r="R56" s="233"/>
      <c r="S56" s="233"/>
      <c r="T56" s="226"/>
      <c r="U56" s="233"/>
      <c r="V56" s="233"/>
      <c r="X56" s="227">
        <v>51</v>
      </c>
      <c r="Y56" s="260"/>
      <c r="Z56" s="262"/>
      <c r="AA56" s="262"/>
      <c r="AB56" s="261"/>
      <c r="AC56" s="262"/>
      <c r="AD56" s="263"/>
      <c r="AE56" s="264"/>
      <c r="AF56" s="264"/>
      <c r="AG56" s="263"/>
      <c r="AH56" s="264"/>
      <c r="AI56" s="226"/>
      <c r="AJ56" s="233"/>
      <c r="AK56" s="233"/>
      <c r="AL56" s="226"/>
      <c r="AM56" s="233"/>
      <c r="AN56" s="233"/>
      <c r="AP56" s="227">
        <v>51</v>
      </c>
      <c r="AQ56" s="260"/>
      <c r="AR56" s="262"/>
      <c r="AS56" s="262"/>
      <c r="AT56" s="261"/>
      <c r="AU56" s="262"/>
      <c r="AV56" s="263"/>
      <c r="AW56" s="264"/>
      <c r="AX56" s="264"/>
      <c r="AY56" s="263"/>
      <c r="AZ56" s="264"/>
      <c r="BA56" s="226"/>
      <c r="BB56" s="233"/>
      <c r="BC56" s="233"/>
      <c r="BD56" s="226"/>
      <c r="BE56" s="233"/>
      <c r="BF56" s="233"/>
      <c r="BH56" s="227">
        <v>51</v>
      </c>
      <c r="BI56" s="260"/>
      <c r="BJ56" s="262"/>
      <c r="BK56" s="262"/>
      <c r="BL56" s="261"/>
      <c r="BM56" s="262"/>
      <c r="BN56" s="263"/>
      <c r="BO56" s="264"/>
      <c r="BP56" s="264"/>
      <c r="BQ56" s="263"/>
      <c r="BR56" s="264"/>
      <c r="BS56" s="226"/>
      <c r="BT56" s="233"/>
      <c r="BU56" s="233"/>
      <c r="BV56" s="226"/>
      <c r="BW56" s="233"/>
      <c r="BX56" s="233"/>
      <c r="BZ56" s="227">
        <v>51</v>
      </c>
      <c r="CA56" s="260"/>
      <c r="CB56" s="262"/>
      <c r="CC56" s="262"/>
      <c r="CD56" s="261"/>
      <c r="CE56" s="262"/>
      <c r="CF56" s="263"/>
      <c r="CG56" s="264"/>
      <c r="CH56" s="264"/>
      <c r="CI56" s="263"/>
      <c r="CJ56" s="264"/>
      <c r="CK56" s="226"/>
      <c r="CL56" s="233"/>
      <c r="CM56" s="233"/>
      <c r="CN56" s="226"/>
      <c r="CO56" s="233"/>
      <c r="CP56" s="233"/>
      <c r="CR56" s="227">
        <v>51</v>
      </c>
      <c r="CS56" s="260"/>
      <c r="CT56" s="262"/>
      <c r="CU56" s="262"/>
      <c r="CV56" s="261"/>
      <c r="CW56" s="262"/>
      <c r="CX56" s="263"/>
      <c r="CY56" s="264"/>
      <c r="CZ56" s="264"/>
      <c r="DA56" s="263"/>
      <c r="DB56" s="264"/>
      <c r="DC56" s="226"/>
      <c r="DD56" s="233"/>
      <c r="DE56" s="233"/>
      <c r="DF56" s="226"/>
      <c r="DG56" s="233"/>
      <c r="DH56" s="233"/>
      <c r="DJ56" s="227">
        <v>51</v>
      </c>
      <c r="DK56" s="260"/>
      <c r="DL56" s="262"/>
      <c r="DM56" s="262"/>
      <c r="DN56" s="261"/>
      <c r="DO56" s="262"/>
      <c r="DP56" s="263"/>
      <c r="DQ56" s="264"/>
      <c r="DR56" s="264"/>
      <c r="DS56" s="263"/>
      <c r="DT56" s="264"/>
      <c r="DU56" s="226"/>
      <c r="DV56" s="233"/>
      <c r="DW56" s="233"/>
      <c r="DX56" s="226"/>
      <c r="DY56" s="233"/>
      <c r="DZ56" s="233"/>
      <c r="EB56" s="227">
        <v>51</v>
      </c>
      <c r="EC56" s="260"/>
      <c r="ED56" s="262"/>
      <c r="EE56" s="262"/>
      <c r="EF56" s="261"/>
      <c r="EG56" s="262"/>
      <c r="EH56" s="263"/>
      <c r="EI56" s="264"/>
      <c r="EJ56" s="264"/>
      <c r="EK56" s="263"/>
      <c r="EL56" s="264"/>
      <c r="EM56" s="226"/>
      <c r="EN56" s="233"/>
      <c r="EO56" s="233"/>
      <c r="EP56" s="226"/>
      <c r="EQ56" s="233"/>
      <c r="ER56" s="233"/>
      <c r="ET56" s="227">
        <v>51</v>
      </c>
      <c r="EU56" s="260"/>
      <c r="EV56" s="262"/>
      <c r="EW56" s="262"/>
      <c r="EX56" s="261"/>
      <c r="EY56" s="262"/>
      <c r="EZ56" s="263"/>
      <c r="FA56" s="264"/>
      <c r="FB56" s="264"/>
      <c r="FC56" s="263"/>
      <c r="FD56" s="264"/>
      <c r="FE56" s="226"/>
      <c r="FF56" s="233"/>
      <c r="FG56" s="233"/>
      <c r="FH56" s="226"/>
      <c r="FI56" s="233"/>
      <c r="FJ56" s="233"/>
      <c r="FL56" s="227">
        <v>51</v>
      </c>
      <c r="FM56" s="260"/>
      <c r="FN56" s="262"/>
      <c r="FO56" s="262"/>
      <c r="FP56" s="261"/>
      <c r="FQ56" s="262"/>
      <c r="FR56" s="263"/>
      <c r="FS56" s="264"/>
      <c r="FT56" s="264"/>
      <c r="FU56" s="263"/>
      <c r="FV56" s="264"/>
      <c r="FW56" s="226"/>
      <c r="FX56" s="233"/>
      <c r="FY56" s="233"/>
      <c r="FZ56" s="226"/>
      <c r="GA56" s="233"/>
      <c r="GB56" s="233"/>
    </row>
    <row r="57" spans="5:184">
      <c r="E57" s="25">
        <v>56</v>
      </c>
      <c r="F57" s="227">
        <v>52</v>
      </c>
      <c r="G57" s="260"/>
      <c r="H57" s="262"/>
      <c r="I57" s="262"/>
      <c r="J57" s="261"/>
      <c r="K57" s="262"/>
      <c r="L57" s="263"/>
      <c r="M57" s="264"/>
      <c r="N57" s="264"/>
      <c r="O57" s="263"/>
      <c r="P57" s="264"/>
      <c r="Q57" s="226"/>
      <c r="R57" s="233"/>
      <c r="S57" s="233"/>
      <c r="T57" s="226"/>
      <c r="U57" s="233"/>
      <c r="V57" s="233"/>
      <c r="X57" s="227">
        <v>52</v>
      </c>
      <c r="Y57" s="260"/>
      <c r="Z57" s="262"/>
      <c r="AA57" s="262"/>
      <c r="AB57" s="261"/>
      <c r="AC57" s="262"/>
      <c r="AD57" s="263"/>
      <c r="AE57" s="264"/>
      <c r="AF57" s="264"/>
      <c r="AG57" s="263"/>
      <c r="AH57" s="264"/>
      <c r="AI57" s="226"/>
      <c r="AJ57" s="233"/>
      <c r="AK57" s="233"/>
      <c r="AL57" s="226"/>
      <c r="AM57" s="233"/>
      <c r="AN57" s="233"/>
      <c r="AP57" s="227">
        <v>52</v>
      </c>
      <c r="AQ57" s="260"/>
      <c r="AR57" s="262"/>
      <c r="AS57" s="262"/>
      <c r="AT57" s="261"/>
      <c r="AU57" s="262"/>
      <c r="AV57" s="263"/>
      <c r="AW57" s="264"/>
      <c r="AX57" s="264"/>
      <c r="AY57" s="263"/>
      <c r="AZ57" s="264"/>
      <c r="BA57" s="226"/>
      <c r="BB57" s="233"/>
      <c r="BC57" s="233"/>
      <c r="BD57" s="226"/>
      <c r="BE57" s="233"/>
      <c r="BF57" s="233"/>
      <c r="BH57" s="227">
        <v>52</v>
      </c>
      <c r="BI57" s="260"/>
      <c r="BJ57" s="262"/>
      <c r="BK57" s="262"/>
      <c r="BL57" s="261"/>
      <c r="BM57" s="262"/>
      <c r="BN57" s="263"/>
      <c r="BO57" s="264"/>
      <c r="BP57" s="264"/>
      <c r="BQ57" s="263"/>
      <c r="BR57" s="264"/>
      <c r="BS57" s="226"/>
      <c r="BT57" s="233"/>
      <c r="BU57" s="233"/>
      <c r="BV57" s="226"/>
      <c r="BW57" s="233"/>
      <c r="BX57" s="233"/>
      <c r="BZ57" s="227">
        <v>52</v>
      </c>
      <c r="CA57" s="260"/>
      <c r="CB57" s="262"/>
      <c r="CC57" s="262"/>
      <c r="CD57" s="261"/>
      <c r="CE57" s="262"/>
      <c r="CF57" s="263"/>
      <c r="CG57" s="264"/>
      <c r="CH57" s="264"/>
      <c r="CI57" s="263"/>
      <c r="CJ57" s="264"/>
      <c r="CK57" s="226"/>
      <c r="CL57" s="233"/>
      <c r="CM57" s="233"/>
      <c r="CN57" s="226"/>
      <c r="CO57" s="233"/>
      <c r="CP57" s="233"/>
      <c r="CR57" s="227">
        <v>52</v>
      </c>
      <c r="CS57" s="260"/>
      <c r="CT57" s="262"/>
      <c r="CU57" s="262"/>
      <c r="CV57" s="261"/>
      <c r="CW57" s="262"/>
      <c r="CX57" s="263"/>
      <c r="CY57" s="264"/>
      <c r="CZ57" s="264"/>
      <c r="DA57" s="263"/>
      <c r="DB57" s="264"/>
      <c r="DC57" s="226"/>
      <c r="DD57" s="233"/>
      <c r="DE57" s="233"/>
      <c r="DF57" s="226"/>
      <c r="DG57" s="233"/>
      <c r="DH57" s="233"/>
      <c r="DJ57" s="227">
        <v>52</v>
      </c>
      <c r="DK57" s="260"/>
      <c r="DL57" s="262"/>
      <c r="DM57" s="262"/>
      <c r="DN57" s="261"/>
      <c r="DO57" s="262"/>
      <c r="DP57" s="263"/>
      <c r="DQ57" s="264"/>
      <c r="DR57" s="264"/>
      <c r="DS57" s="263"/>
      <c r="DT57" s="264"/>
      <c r="DU57" s="226"/>
      <c r="DV57" s="233"/>
      <c r="DW57" s="233"/>
      <c r="DX57" s="226"/>
      <c r="DY57" s="233"/>
      <c r="DZ57" s="233"/>
      <c r="EB57" s="227">
        <v>52</v>
      </c>
      <c r="EC57" s="260"/>
      <c r="ED57" s="262"/>
      <c r="EE57" s="262"/>
      <c r="EF57" s="261"/>
      <c r="EG57" s="262"/>
      <c r="EH57" s="263"/>
      <c r="EI57" s="264"/>
      <c r="EJ57" s="264"/>
      <c r="EK57" s="263"/>
      <c r="EL57" s="264"/>
      <c r="EM57" s="226"/>
      <c r="EN57" s="233"/>
      <c r="EO57" s="233"/>
      <c r="EP57" s="226"/>
      <c r="EQ57" s="233"/>
      <c r="ER57" s="233"/>
      <c r="ET57" s="227">
        <v>52</v>
      </c>
      <c r="EU57" s="260"/>
      <c r="EV57" s="262"/>
      <c r="EW57" s="262"/>
      <c r="EX57" s="261"/>
      <c r="EY57" s="262"/>
      <c r="EZ57" s="263"/>
      <c r="FA57" s="264"/>
      <c r="FB57" s="264"/>
      <c r="FC57" s="263"/>
      <c r="FD57" s="264"/>
      <c r="FE57" s="226"/>
      <c r="FF57" s="233"/>
      <c r="FG57" s="233"/>
      <c r="FH57" s="226"/>
      <c r="FI57" s="233"/>
      <c r="FJ57" s="233"/>
      <c r="FL57" s="227">
        <v>52</v>
      </c>
      <c r="FM57" s="260"/>
      <c r="FN57" s="262"/>
      <c r="FO57" s="262"/>
      <c r="FP57" s="261"/>
      <c r="FQ57" s="262"/>
      <c r="FR57" s="263"/>
      <c r="FS57" s="264"/>
      <c r="FT57" s="264"/>
      <c r="FU57" s="263"/>
      <c r="FV57" s="264"/>
      <c r="FW57" s="226"/>
      <c r="FX57" s="233"/>
      <c r="FY57" s="233"/>
      <c r="FZ57" s="226"/>
      <c r="GA57" s="233"/>
      <c r="GB57" s="233"/>
    </row>
    <row r="58" spans="5:184">
      <c r="E58" s="25">
        <v>57</v>
      </c>
      <c r="F58" s="227">
        <v>53</v>
      </c>
      <c r="G58" s="260"/>
      <c r="H58" s="262"/>
      <c r="I58" s="262"/>
      <c r="J58" s="261"/>
      <c r="K58" s="262"/>
      <c r="L58" s="263"/>
      <c r="M58" s="264"/>
      <c r="N58" s="264"/>
      <c r="O58" s="263"/>
      <c r="P58" s="264"/>
      <c r="Q58" s="226"/>
      <c r="R58" s="233"/>
      <c r="S58" s="233"/>
      <c r="T58" s="226"/>
      <c r="U58" s="233"/>
      <c r="V58" s="233"/>
      <c r="X58" s="227">
        <v>53</v>
      </c>
      <c r="Y58" s="260"/>
      <c r="Z58" s="262"/>
      <c r="AA58" s="262"/>
      <c r="AB58" s="261"/>
      <c r="AC58" s="262"/>
      <c r="AD58" s="263"/>
      <c r="AE58" s="264"/>
      <c r="AF58" s="264"/>
      <c r="AG58" s="263"/>
      <c r="AH58" s="264"/>
      <c r="AI58" s="226"/>
      <c r="AJ58" s="233"/>
      <c r="AK58" s="233"/>
      <c r="AL58" s="226"/>
      <c r="AM58" s="233"/>
      <c r="AN58" s="233"/>
      <c r="AP58" s="227">
        <v>53</v>
      </c>
      <c r="AQ58" s="260"/>
      <c r="AR58" s="262"/>
      <c r="AS58" s="262"/>
      <c r="AT58" s="261"/>
      <c r="AU58" s="262"/>
      <c r="AV58" s="263"/>
      <c r="AW58" s="264"/>
      <c r="AX58" s="264"/>
      <c r="AY58" s="263"/>
      <c r="AZ58" s="264"/>
      <c r="BA58" s="226"/>
      <c r="BB58" s="233"/>
      <c r="BC58" s="233"/>
      <c r="BD58" s="226"/>
      <c r="BE58" s="233"/>
      <c r="BF58" s="233"/>
      <c r="BH58" s="227">
        <v>53</v>
      </c>
      <c r="BI58" s="260"/>
      <c r="BJ58" s="262"/>
      <c r="BK58" s="262"/>
      <c r="BL58" s="261"/>
      <c r="BM58" s="262"/>
      <c r="BN58" s="263"/>
      <c r="BO58" s="264"/>
      <c r="BP58" s="264"/>
      <c r="BQ58" s="263"/>
      <c r="BR58" s="264"/>
      <c r="BS58" s="226"/>
      <c r="BT58" s="233"/>
      <c r="BU58" s="233"/>
      <c r="BV58" s="226"/>
      <c r="BW58" s="233"/>
      <c r="BX58" s="233"/>
      <c r="BZ58" s="227">
        <v>53</v>
      </c>
      <c r="CA58" s="260"/>
      <c r="CB58" s="262"/>
      <c r="CC58" s="262"/>
      <c r="CD58" s="261"/>
      <c r="CE58" s="262"/>
      <c r="CF58" s="263"/>
      <c r="CG58" s="264"/>
      <c r="CH58" s="264"/>
      <c r="CI58" s="263"/>
      <c r="CJ58" s="264"/>
      <c r="CK58" s="226"/>
      <c r="CL58" s="233"/>
      <c r="CM58" s="233"/>
      <c r="CN58" s="226"/>
      <c r="CO58" s="233"/>
      <c r="CP58" s="233"/>
      <c r="CR58" s="227">
        <v>53</v>
      </c>
      <c r="CS58" s="260"/>
      <c r="CT58" s="262"/>
      <c r="CU58" s="262"/>
      <c r="CV58" s="261"/>
      <c r="CW58" s="262"/>
      <c r="CX58" s="263"/>
      <c r="CY58" s="264"/>
      <c r="CZ58" s="264"/>
      <c r="DA58" s="263"/>
      <c r="DB58" s="264"/>
      <c r="DC58" s="226"/>
      <c r="DD58" s="233"/>
      <c r="DE58" s="233"/>
      <c r="DF58" s="226"/>
      <c r="DG58" s="233"/>
      <c r="DH58" s="233"/>
      <c r="DJ58" s="227">
        <v>53</v>
      </c>
      <c r="DK58" s="260"/>
      <c r="DL58" s="262"/>
      <c r="DM58" s="262"/>
      <c r="DN58" s="261"/>
      <c r="DO58" s="262"/>
      <c r="DP58" s="263"/>
      <c r="DQ58" s="264"/>
      <c r="DR58" s="264"/>
      <c r="DS58" s="263"/>
      <c r="DT58" s="264"/>
      <c r="DU58" s="226"/>
      <c r="DV58" s="233"/>
      <c r="DW58" s="233"/>
      <c r="DX58" s="226"/>
      <c r="DY58" s="233"/>
      <c r="DZ58" s="233"/>
      <c r="EB58" s="227">
        <v>53</v>
      </c>
      <c r="EC58" s="260"/>
      <c r="ED58" s="262"/>
      <c r="EE58" s="262"/>
      <c r="EF58" s="261"/>
      <c r="EG58" s="262"/>
      <c r="EH58" s="263"/>
      <c r="EI58" s="264"/>
      <c r="EJ58" s="264"/>
      <c r="EK58" s="263"/>
      <c r="EL58" s="264"/>
      <c r="EM58" s="226"/>
      <c r="EN58" s="233"/>
      <c r="EO58" s="233"/>
      <c r="EP58" s="226"/>
      <c r="EQ58" s="233"/>
      <c r="ER58" s="233"/>
      <c r="ET58" s="227">
        <v>53</v>
      </c>
      <c r="EU58" s="260"/>
      <c r="EV58" s="262"/>
      <c r="EW58" s="262"/>
      <c r="EX58" s="261"/>
      <c r="EY58" s="262"/>
      <c r="EZ58" s="263"/>
      <c r="FA58" s="264"/>
      <c r="FB58" s="264"/>
      <c r="FC58" s="263"/>
      <c r="FD58" s="264"/>
      <c r="FE58" s="226"/>
      <c r="FF58" s="233"/>
      <c r="FG58" s="233"/>
      <c r="FH58" s="226"/>
      <c r="FI58" s="233"/>
      <c r="FJ58" s="233"/>
      <c r="FL58" s="227">
        <v>53</v>
      </c>
      <c r="FM58" s="260"/>
      <c r="FN58" s="262"/>
      <c r="FO58" s="262"/>
      <c r="FP58" s="261"/>
      <c r="FQ58" s="262"/>
      <c r="FR58" s="263"/>
      <c r="FS58" s="264"/>
      <c r="FT58" s="264"/>
      <c r="FU58" s="263"/>
      <c r="FV58" s="264"/>
      <c r="FW58" s="226"/>
      <c r="FX58" s="233"/>
      <c r="FY58" s="233"/>
      <c r="FZ58" s="226"/>
      <c r="GA58" s="233"/>
      <c r="GB58" s="233"/>
    </row>
    <row r="59" spans="5:184">
      <c r="E59" s="25">
        <v>58</v>
      </c>
      <c r="F59" s="227">
        <v>54</v>
      </c>
      <c r="G59" s="260"/>
      <c r="H59" s="262"/>
      <c r="I59" s="262"/>
      <c r="J59" s="261"/>
      <c r="K59" s="262"/>
      <c r="L59" s="263"/>
      <c r="M59" s="264"/>
      <c r="N59" s="264"/>
      <c r="O59" s="263"/>
      <c r="P59" s="264"/>
      <c r="Q59" s="226"/>
      <c r="R59" s="233"/>
      <c r="S59" s="233"/>
      <c r="T59" s="226"/>
      <c r="U59" s="233"/>
      <c r="V59" s="233"/>
      <c r="X59" s="227">
        <v>54</v>
      </c>
      <c r="Y59" s="260"/>
      <c r="Z59" s="262"/>
      <c r="AA59" s="262"/>
      <c r="AB59" s="261"/>
      <c r="AC59" s="262"/>
      <c r="AD59" s="263"/>
      <c r="AE59" s="264"/>
      <c r="AF59" s="264"/>
      <c r="AG59" s="263"/>
      <c r="AH59" s="264"/>
      <c r="AI59" s="226"/>
      <c r="AJ59" s="233"/>
      <c r="AK59" s="233"/>
      <c r="AL59" s="226"/>
      <c r="AM59" s="233"/>
      <c r="AN59" s="233"/>
      <c r="AP59" s="227">
        <v>54</v>
      </c>
      <c r="AQ59" s="260"/>
      <c r="AR59" s="262"/>
      <c r="AS59" s="262"/>
      <c r="AT59" s="261"/>
      <c r="AU59" s="262"/>
      <c r="AV59" s="263"/>
      <c r="AW59" s="264"/>
      <c r="AX59" s="264"/>
      <c r="AY59" s="263"/>
      <c r="AZ59" s="264"/>
      <c r="BA59" s="226"/>
      <c r="BB59" s="233"/>
      <c r="BC59" s="233"/>
      <c r="BD59" s="226"/>
      <c r="BE59" s="233"/>
      <c r="BF59" s="233"/>
      <c r="BH59" s="227">
        <v>54</v>
      </c>
      <c r="BI59" s="260"/>
      <c r="BJ59" s="262"/>
      <c r="BK59" s="262"/>
      <c r="BL59" s="261"/>
      <c r="BM59" s="262"/>
      <c r="BN59" s="263"/>
      <c r="BO59" s="264"/>
      <c r="BP59" s="264"/>
      <c r="BQ59" s="263"/>
      <c r="BR59" s="264"/>
      <c r="BS59" s="226"/>
      <c r="BT59" s="233"/>
      <c r="BU59" s="233"/>
      <c r="BV59" s="226"/>
      <c r="BW59" s="233"/>
      <c r="BX59" s="233"/>
      <c r="BZ59" s="227">
        <v>54</v>
      </c>
      <c r="CA59" s="260"/>
      <c r="CB59" s="262"/>
      <c r="CC59" s="262"/>
      <c r="CD59" s="261"/>
      <c r="CE59" s="262"/>
      <c r="CF59" s="263"/>
      <c r="CG59" s="264"/>
      <c r="CH59" s="264"/>
      <c r="CI59" s="263"/>
      <c r="CJ59" s="264"/>
      <c r="CK59" s="226"/>
      <c r="CL59" s="233"/>
      <c r="CM59" s="233"/>
      <c r="CN59" s="226"/>
      <c r="CO59" s="233"/>
      <c r="CP59" s="233"/>
      <c r="CR59" s="227">
        <v>54</v>
      </c>
      <c r="CS59" s="260"/>
      <c r="CT59" s="262"/>
      <c r="CU59" s="262"/>
      <c r="CV59" s="261"/>
      <c r="CW59" s="262"/>
      <c r="CX59" s="263"/>
      <c r="CY59" s="264"/>
      <c r="CZ59" s="264"/>
      <c r="DA59" s="263"/>
      <c r="DB59" s="264"/>
      <c r="DC59" s="226"/>
      <c r="DD59" s="233"/>
      <c r="DE59" s="233"/>
      <c r="DF59" s="226"/>
      <c r="DG59" s="233"/>
      <c r="DH59" s="233"/>
      <c r="DJ59" s="227">
        <v>54</v>
      </c>
      <c r="DK59" s="260"/>
      <c r="DL59" s="262"/>
      <c r="DM59" s="262"/>
      <c r="DN59" s="261"/>
      <c r="DO59" s="262"/>
      <c r="DP59" s="263"/>
      <c r="DQ59" s="264"/>
      <c r="DR59" s="264"/>
      <c r="DS59" s="263"/>
      <c r="DT59" s="264"/>
      <c r="DU59" s="226"/>
      <c r="DV59" s="233"/>
      <c r="DW59" s="233"/>
      <c r="DX59" s="226"/>
      <c r="DY59" s="233"/>
      <c r="DZ59" s="233"/>
      <c r="EB59" s="227">
        <v>54</v>
      </c>
      <c r="EC59" s="260"/>
      <c r="ED59" s="262"/>
      <c r="EE59" s="262"/>
      <c r="EF59" s="261"/>
      <c r="EG59" s="262"/>
      <c r="EH59" s="263"/>
      <c r="EI59" s="264"/>
      <c r="EJ59" s="264"/>
      <c r="EK59" s="263"/>
      <c r="EL59" s="264"/>
      <c r="EM59" s="226"/>
      <c r="EN59" s="233"/>
      <c r="EO59" s="233"/>
      <c r="EP59" s="226"/>
      <c r="EQ59" s="233"/>
      <c r="ER59" s="233"/>
      <c r="ET59" s="227">
        <v>54</v>
      </c>
      <c r="EU59" s="260"/>
      <c r="EV59" s="262"/>
      <c r="EW59" s="262"/>
      <c r="EX59" s="261"/>
      <c r="EY59" s="262"/>
      <c r="EZ59" s="263"/>
      <c r="FA59" s="264"/>
      <c r="FB59" s="264"/>
      <c r="FC59" s="263"/>
      <c r="FD59" s="264"/>
      <c r="FE59" s="226"/>
      <c r="FF59" s="233"/>
      <c r="FG59" s="233"/>
      <c r="FH59" s="226"/>
      <c r="FI59" s="233"/>
      <c r="FJ59" s="233"/>
      <c r="FL59" s="227">
        <v>54</v>
      </c>
      <c r="FM59" s="260"/>
      <c r="FN59" s="262"/>
      <c r="FO59" s="262"/>
      <c r="FP59" s="261"/>
      <c r="FQ59" s="262"/>
      <c r="FR59" s="263"/>
      <c r="FS59" s="264"/>
      <c r="FT59" s="264"/>
      <c r="FU59" s="263"/>
      <c r="FV59" s="264"/>
      <c r="FW59" s="226"/>
      <c r="FX59" s="233"/>
      <c r="FY59" s="233"/>
      <c r="FZ59" s="226"/>
      <c r="GA59" s="233"/>
      <c r="GB59" s="233"/>
    </row>
    <row r="60" spans="5:184">
      <c r="E60" s="25">
        <v>59</v>
      </c>
      <c r="F60" s="227">
        <v>55</v>
      </c>
      <c r="G60" s="260"/>
      <c r="H60" s="262"/>
      <c r="I60" s="262"/>
      <c r="J60" s="261"/>
      <c r="K60" s="262"/>
      <c r="L60" s="263"/>
      <c r="M60" s="264"/>
      <c r="N60" s="264"/>
      <c r="O60" s="263"/>
      <c r="P60" s="264"/>
      <c r="Q60" s="226"/>
      <c r="R60" s="233"/>
      <c r="S60" s="233"/>
      <c r="T60" s="226"/>
      <c r="U60" s="233"/>
      <c r="V60" s="233"/>
      <c r="X60" s="227">
        <v>55</v>
      </c>
      <c r="Y60" s="260"/>
      <c r="Z60" s="262"/>
      <c r="AA60" s="262"/>
      <c r="AB60" s="261"/>
      <c r="AC60" s="262"/>
      <c r="AD60" s="263"/>
      <c r="AE60" s="264"/>
      <c r="AF60" s="264"/>
      <c r="AG60" s="263"/>
      <c r="AH60" s="264"/>
      <c r="AI60" s="226"/>
      <c r="AJ60" s="233"/>
      <c r="AK60" s="233"/>
      <c r="AL60" s="226"/>
      <c r="AM60" s="233"/>
      <c r="AN60" s="233"/>
      <c r="AP60" s="227">
        <v>55</v>
      </c>
      <c r="AQ60" s="260"/>
      <c r="AR60" s="262"/>
      <c r="AS60" s="262"/>
      <c r="AT60" s="261"/>
      <c r="AU60" s="262"/>
      <c r="AV60" s="263"/>
      <c r="AW60" s="264"/>
      <c r="AX60" s="264"/>
      <c r="AY60" s="263"/>
      <c r="AZ60" s="264"/>
      <c r="BA60" s="226"/>
      <c r="BB60" s="233"/>
      <c r="BC60" s="233"/>
      <c r="BD60" s="226"/>
      <c r="BE60" s="233"/>
      <c r="BF60" s="233"/>
      <c r="BH60" s="227">
        <v>55</v>
      </c>
      <c r="BI60" s="260"/>
      <c r="BJ60" s="262"/>
      <c r="BK60" s="262"/>
      <c r="BL60" s="261"/>
      <c r="BM60" s="262"/>
      <c r="BN60" s="263"/>
      <c r="BO60" s="264"/>
      <c r="BP60" s="264"/>
      <c r="BQ60" s="263"/>
      <c r="BR60" s="264"/>
      <c r="BS60" s="226"/>
      <c r="BT60" s="233"/>
      <c r="BU60" s="233"/>
      <c r="BV60" s="226"/>
      <c r="BW60" s="233"/>
      <c r="BX60" s="233"/>
      <c r="BZ60" s="227">
        <v>55</v>
      </c>
      <c r="CA60" s="260"/>
      <c r="CB60" s="262"/>
      <c r="CC60" s="262"/>
      <c r="CD60" s="261"/>
      <c r="CE60" s="262"/>
      <c r="CF60" s="263"/>
      <c r="CG60" s="264"/>
      <c r="CH60" s="264"/>
      <c r="CI60" s="263"/>
      <c r="CJ60" s="264"/>
      <c r="CK60" s="226"/>
      <c r="CL60" s="233"/>
      <c r="CM60" s="233"/>
      <c r="CN60" s="226"/>
      <c r="CO60" s="233"/>
      <c r="CP60" s="233"/>
      <c r="CR60" s="227">
        <v>55</v>
      </c>
      <c r="CS60" s="260"/>
      <c r="CT60" s="262"/>
      <c r="CU60" s="262"/>
      <c r="CV60" s="261"/>
      <c r="CW60" s="262"/>
      <c r="CX60" s="263"/>
      <c r="CY60" s="264"/>
      <c r="CZ60" s="264"/>
      <c r="DA60" s="263"/>
      <c r="DB60" s="264"/>
      <c r="DC60" s="226"/>
      <c r="DD60" s="233"/>
      <c r="DE60" s="233"/>
      <c r="DF60" s="226"/>
      <c r="DG60" s="233"/>
      <c r="DH60" s="233"/>
      <c r="DJ60" s="227">
        <v>55</v>
      </c>
      <c r="DK60" s="260"/>
      <c r="DL60" s="262"/>
      <c r="DM60" s="262"/>
      <c r="DN60" s="261"/>
      <c r="DO60" s="262"/>
      <c r="DP60" s="263"/>
      <c r="DQ60" s="264"/>
      <c r="DR60" s="264"/>
      <c r="DS60" s="263"/>
      <c r="DT60" s="264"/>
      <c r="DU60" s="226"/>
      <c r="DV60" s="233"/>
      <c r="DW60" s="233"/>
      <c r="DX60" s="226"/>
      <c r="DY60" s="233"/>
      <c r="DZ60" s="233"/>
      <c r="EB60" s="227">
        <v>55</v>
      </c>
      <c r="EC60" s="260"/>
      <c r="ED60" s="262"/>
      <c r="EE60" s="262"/>
      <c r="EF60" s="261"/>
      <c r="EG60" s="262"/>
      <c r="EH60" s="263"/>
      <c r="EI60" s="264"/>
      <c r="EJ60" s="264"/>
      <c r="EK60" s="263"/>
      <c r="EL60" s="264"/>
      <c r="EM60" s="226"/>
      <c r="EN60" s="233"/>
      <c r="EO60" s="233"/>
      <c r="EP60" s="226"/>
      <c r="EQ60" s="233"/>
      <c r="ER60" s="233"/>
      <c r="ET60" s="227">
        <v>55</v>
      </c>
      <c r="EU60" s="260"/>
      <c r="EV60" s="262"/>
      <c r="EW60" s="262"/>
      <c r="EX60" s="261"/>
      <c r="EY60" s="262"/>
      <c r="EZ60" s="263"/>
      <c r="FA60" s="264"/>
      <c r="FB60" s="264"/>
      <c r="FC60" s="263"/>
      <c r="FD60" s="264"/>
      <c r="FE60" s="226"/>
      <c r="FF60" s="233"/>
      <c r="FG60" s="233"/>
      <c r="FH60" s="226"/>
      <c r="FI60" s="233"/>
      <c r="FJ60" s="233"/>
      <c r="FL60" s="227">
        <v>55</v>
      </c>
      <c r="FM60" s="260"/>
      <c r="FN60" s="262"/>
      <c r="FO60" s="262"/>
      <c r="FP60" s="261"/>
      <c r="FQ60" s="262"/>
      <c r="FR60" s="263"/>
      <c r="FS60" s="264"/>
      <c r="FT60" s="264"/>
      <c r="FU60" s="263"/>
      <c r="FV60" s="264"/>
      <c r="FW60" s="226"/>
      <c r="FX60" s="233"/>
      <c r="FY60" s="233"/>
      <c r="FZ60" s="226"/>
      <c r="GA60" s="233"/>
      <c r="GB60" s="233"/>
    </row>
    <row r="61" spans="5:184">
      <c r="E61" s="25">
        <v>60</v>
      </c>
      <c r="F61" s="227">
        <v>56</v>
      </c>
      <c r="G61" s="260"/>
      <c r="H61" s="262"/>
      <c r="I61" s="262"/>
      <c r="J61" s="261"/>
      <c r="K61" s="262"/>
      <c r="L61" s="263"/>
      <c r="M61" s="264"/>
      <c r="N61" s="264"/>
      <c r="O61" s="263"/>
      <c r="P61" s="264"/>
      <c r="Q61" s="226"/>
      <c r="R61" s="233"/>
      <c r="S61" s="233"/>
      <c r="T61" s="226"/>
      <c r="U61" s="233"/>
      <c r="V61" s="233"/>
      <c r="X61" s="227">
        <v>56</v>
      </c>
      <c r="Y61" s="260"/>
      <c r="Z61" s="262"/>
      <c r="AA61" s="262"/>
      <c r="AB61" s="261"/>
      <c r="AC61" s="262"/>
      <c r="AD61" s="263"/>
      <c r="AE61" s="264"/>
      <c r="AF61" s="264"/>
      <c r="AG61" s="263"/>
      <c r="AH61" s="264"/>
      <c r="AI61" s="226"/>
      <c r="AJ61" s="233"/>
      <c r="AK61" s="233"/>
      <c r="AL61" s="226"/>
      <c r="AM61" s="233"/>
      <c r="AN61" s="233"/>
      <c r="AP61" s="227">
        <v>56</v>
      </c>
      <c r="AQ61" s="260"/>
      <c r="AR61" s="262"/>
      <c r="AS61" s="262"/>
      <c r="AT61" s="261"/>
      <c r="AU61" s="262"/>
      <c r="AV61" s="263"/>
      <c r="AW61" s="264"/>
      <c r="AX61" s="264"/>
      <c r="AY61" s="263"/>
      <c r="AZ61" s="264"/>
      <c r="BA61" s="226"/>
      <c r="BB61" s="233"/>
      <c r="BC61" s="233"/>
      <c r="BD61" s="226"/>
      <c r="BE61" s="233"/>
      <c r="BF61" s="233"/>
      <c r="BH61" s="227">
        <v>56</v>
      </c>
      <c r="BI61" s="260"/>
      <c r="BJ61" s="262"/>
      <c r="BK61" s="262"/>
      <c r="BL61" s="261"/>
      <c r="BM61" s="262"/>
      <c r="BN61" s="263"/>
      <c r="BO61" s="264"/>
      <c r="BP61" s="264"/>
      <c r="BQ61" s="263"/>
      <c r="BR61" s="264"/>
      <c r="BS61" s="226"/>
      <c r="BT61" s="233"/>
      <c r="BU61" s="233"/>
      <c r="BV61" s="226"/>
      <c r="BW61" s="233"/>
      <c r="BX61" s="233"/>
      <c r="BZ61" s="227">
        <v>56</v>
      </c>
      <c r="CA61" s="260"/>
      <c r="CB61" s="262"/>
      <c r="CC61" s="262"/>
      <c r="CD61" s="261"/>
      <c r="CE61" s="262"/>
      <c r="CF61" s="263"/>
      <c r="CG61" s="264"/>
      <c r="CH61" s="264"/>
      <c r="CI61" s="263"/>
      <c r="CJ61" s="264"/>
      <c r="CK61" s="226"/>
      <c r="CL61" s="233"/>
      <c r="CM61" s="233"/>
      <c r="CN61" s="226"/>
      <c r="CO61" s="233"/>
      <c r="CP61" s="233"/>
      <c r="CR61" s="227">
        <v>56</v>
      </c>
      <c r="CS61" s="260"/>
      <c r="CT61" s="262"/>
      <c r="CU61" s="262"/>
      <c r="CV61" s="261"/>
      <c r="CW61" s="262"/>
      <c r="CX61" s="263"/>
      <c r="CY61" s="264"/>
      <c r="CZ61" s="264"/>
      <c r="DA61" s="263"/>
      <c r="DB61" s="264"/>
      <c r="DC61" s="226"/>
      <c r="DD61" s="233"/>
      <c r="DE61" s="233"/>
      <c r="DF61" s="226"/>
      <c r="DG61" s="233"/>
      <c r="DH61" s="233"/>
      <c r="DJ61" s="227">
        <v>56</v>
      </c>
      <c r="DK61" s="260"/>
      <c r="DL61" s="262"/>
      <c r="DM61" s="262"/>
      <c r="DN61" s="261"/>
      <c r="DO61" s="262"/>
      <c r="DP61" s="263"/>
      <c r="DQ61" s="264"/>
      <c r="DR61" s="264"/>
      <c r="DS61" s="263"/>
      <c r="DT61" s="264"/>
      <c r="DU61" s="226"/>
      <c r="DV61" s="233"/>
      <c r="DW61" s="233"/>
      <c r="DX61" s="226"/>
      <c r="DY61" s="233"/>
      <c r="DZ61" s="233"/>
      <c r="EB61" s="227">
        <v>56</v>
      </c>
      <c r="EC61" s="260"/>
      <c r="ED61" s="262"/>
      <c r="EE61" s="262"/>
      <c r="EF61" s="261"/>
      <c r="EG61" s="262"/>
      <c r="EH61" s="263"/>
      <c r="EI61" s="264"/>
      <c r="EJ61" s="264"/>
      <c r="EK61" s="263"/>
      <c r="EL61" s="264"/>
      <c r="EM61" s="226"/>
      <c r="EN61" s="233"/>
      <c r="EO61" s="233"/>
      <c r="EP61" s="226"/>
      <c r="EQ61" s="233"/>
      <c r="ER61" s="233"/>
      <c r="ET61" s="227">
        <v>56</v>
      </c>
      <c r="EU61" s="260"/>
      <c r="EV61" s="262"/>
      <c r="EW61" s="262"/>
      <c r="EX61" s="261"/>
      <c r="EY61" s="262"/>
      <c r="EZ61" s="263"/>
      <c r="FA61" s="264"/>
      <c r="FB61" s="264"/>
      <c r="FC61" s="263"/>
      <c r="FD61" s="264"/>
      <c r="FE61" s="226"/>
      <c r="FF61" s="233"/>
      <c r="FG61" s="233"/>
      <c r="FH61" s="226"/>
      <c r="FI61" s="233"/>
      <c r="FJ61" s="233"/>
      <c r="FL61" s="227">
        <v>56</v>
      </c>
      <c r="FM61" s="260"/>
      <c r="FN61" s="262"/>
      <c r="FO61" s="262"/>
      <c r="FP61" s="261"/>
      <c r="FQ61" s="262"/>
      <c r="FR61" s="263"/>
      <c r="FS61" s="264"/>
      <c r="FT61" s="264"/>
      <c r="FU61" s="263"/>
      <c r="FV61" s="264"/>
      <c r="FW61" s="226"/>
      <c r="FX61" s="233"/>
      <c r="FY61" s="233"/>
      <c r="FZ61" s="226"/>
      <c r="GA61" s="233"/>
      <c r="GB61" s="233"/>
    </row>
    <row r="62" spans="5:184">
      <c r="E62" s="25">
        <v>61</v>
      </c>
      <c r="F62" s="227">
        <v>57</v>
      </c>
      <c r="G62" s="260"/>
      <c r="H62" s="262"/>
      <c r="I62" s="262"/>
      <c r="J62" s="261"/>
      <c r="K62" s="262"/>
      <c r="L62" s="263"/>
      <c r="M62" s="264"/>
      <c r="N62" s="264"/>
      <c r="O62" s="263"/>
      <c r="P62" s="264"/>
      <c r="Q62" s="226"/>
      <c r="R62" s="233"/>
      <c r="S62" s="233"/>
      <c r="T62" s="226"/>
      <c r="U62" s="233"/>
      <c r="V62" s="233"/>
      <c r="X62" s="227">
        <v>57</v>
      </c>
      <c r="Y62" s="260"/>
      <c r="Z62" s="262"/>
      <c r="AA62" s="262"/>
      <c r="AB62" s="261"/>
      <c r="AC62" s="262"/>
      <c r="AD62" s="263"/>
      <c r="AE62" s="264"/>
      <c r="AF62" s="264"/>
      <c r="AG62" s="263"/>
      <c r="AH62" s="264"/>
      <c r="AI62" s="226"/>
      <c r="AJ62" s="233"/>
      <c r="AK62" s="233"/>
      <c r="AL62" s="226"/>
      <c r="AM62" s="233"/>
      <c r="AN62" s="233"/>
      <c r="AP62" s="227">
        <v>57</v>
      </c>
      <c r="AQ62" s="260"/>
      <c r="AR62" s="262"/>
      <c r="AS62" s="262"/>
      <c r="AT62" s="261"/>
      <c r="AU62" s="262"/>
      <c r="AV62" s="263"/>
      <c r="AW62" s="264"/>
      <c r="AX62" s="264"/>
      <c r="AY62" s="263"/>
      <c r="AZ62" s="264"/>
      <c r="BA62" s="226"/>
      <c r="BB62" s="233"/>
      <c r="BC62" s="233"/>
      <c r="BD62" s="226"/>
      <c r="BE62" s="233"/>
      <c r="BF62" s="233"/>
      <c r="BH62" s="227">
        <v>57</v>
      </c>
      <c r="BI62" s="260"/>
      <c r="BJ62" s="262"/>
      <c r="BK62" s="262"/>
      <c r="BL62" s="261"/>
      <c r="BM62" s="262"/>
      <c r="BN62" s="263"/>
      <c r="BO62" s="264"/>
      <c r="BP62" s="264"/>
      <c r="BQ62" s="263"/>
      <c r="BR62" s="264"/>
      <c r="BS62" s="226"/>
      <c r="BT62" s="233"/>
      <c r="BU62" s="233"/>
      <c r="BV62" s="226"/>
      <c r="BW62" s="233"/>
      <c r="BX62" s="233"/>
      <c r="BZ62" s="227">
        <v>57</v>
      </c>
      <c r="CA62" s="260"/>
      <c r="CB62" s="262"/>
      <c r="CC62" s="262"/>
      <c r="CD62" s="261"/>
      <c r="CE62" s="262"/>
      <c r="CF62" s="263"/>
      <c r="CG62" s="264"/>
      <c r="CH62" s="264"/>
      <c r="CI62" s="263"/>
      <c r="CJ62" s="264"/>
      <c r="CK62" s="226"/>
      <c r="CL62" s="233"/>
      <c r="CM62" s="233"/>
      <c r="CN62" s="226"/>
      <c r="CO62" s="233"/>
      <c r="CP62" s="233"/>
      <c r="CR62" s="227">
        <v>57</v>
      </c>
      <c r="CS62" s="260"/>
      <c r="CT62" s="262"/>
      <c r="CU62" s="262"/>
      <c r="CV62" s="261"/>
      <c r="CW62" s="262"/>
      <c r="CX62" s="263"/>
      <c r="CY62" s="264"/>
      <c r="CZ62" s="264"/>
      <c r="DA62" s="263"/>
      <c r="DB62" s="264"/>
      <c r="DC62" s="226"/>
      <c r="DD62" s="233"/>
      <c r="DE62" s="233"/>
      <c r="DF62" s="226"/>
      <c r="DG62" s="233"/>
      <c r="DH62" s="233"/>
      <c r="DJ62" s="227">
        <v>57</v>
      </c>
      <c r="DK62" s="260"/>
      <c r="DL62" s="262"/>
      <c r="DM62" s="262"/>
      <c r="DN62" s="261"/>
      <c r="DO62" s="262"/>
      <c r="DP62" s="263"/>
      <c r="DQ62" s="264"/>
      <c r="DR62" s="264"/>
      <c r="DS62" s="263"/>
      <c r="DT62" s="264"/>
      <c r="DU62" s="226"/>
      <c r="DV62" s="233"/>
      <c r="DW62" s="233"/>
      <c r="DX62" s="226"/>
      <c r="DY62" s="233"/>
      <c r="DZ62" s="233"/>
      <c r="EB62" s="227">
        <v>57</v>
      </c>
      <c r="EC62" s="260"/>
      <c r="ED62" s="262"/>
      <c r="EE62" s="262"/>
      <c r="EF62" s="261"/>
      <c r="EG62" s="262"/>
      <c r="EH62" s="263"/>
      <c r="EI62" s="264"/>
      <c r="EJ62" s="264"/>
      <c r="EK62" s="263"/>
      <c r="EL62" s="264"/>
      <c r="EM62" s="226"/>
      <c r="EN62" s="233"/>
      <c r="EO62" s="233"/>
      <c r="EP62" s="226"/>
      <c r="EQ62" s="233"/>
      <c r="ER62" s="233"/>
      <c r="ET62" s="227">
        <v>57</v>
      </c>
      <c r="EU62" s="260"/>
      <c r="EV62" s="262"/>
      <c r="EW62" s="262"/>
      <c r="EX62" s="261"/>
      <c r="EY62" s="262"/>
      <c r="EZ62" s="263"/>
      <c r="FA62" s="264"/>
      <c r="FB62" s="264"/>
      <c r="FC62" s="263"/>
      <c r="FD62" s="264"/>
      <c r="FE62" s="226"/>
      <c r="FF62" s="233"/>
      <c r="FG62" s="233"/>
      <c r="FH62" s="226"/>
      <c r="FI62" s="233"/>
      <c r="FJ62" s="233"/>
      <c r="FL62" s="227">
        <v>57</v>
      </c>
      <c r="FM62" s="260"/>
      <c r="FN62" s="262"/>
      <c r="FO62" s="262"/>
      <c r="FP62" s="261"/>
      <c r="FQ62" s="262"/>
      <c r="FR62" s="263"/>
      <c r="FS62" s="264"/>
      <c r="FT62" s="264"/>
      <c r="FU62" s="263"/>
      <c r="FV62" s="264"/>
      <c r="FW62" s="226"/>
      <c r="FX62" s="233"/>
      <c r="FY62" s="233"/>
      <c r="FZ62" s="226"/>
      <c r="GA62" s="233"/>
      <c r="GB62" s="233"/>
    </row>
    <row r="63" spans="5:184">
      <c r="E63" s="25">
        <v>62</v>
      </c>
      <c r="F63" s="227">
        <v>58</v>
      </c>
      <c r="G63" s="260"/>
      <c r="H63" s="262"/>
      <c r="I63" s="262"/>
      <c r="J63" s="261"/>
      <c r="K63" s="262"/>
      <c r="L63" s="263"/>
      <c r="M63" s="264"/>
      <c r="N63" s="264"/>
      <c r="O63" s="263"/>
      <c r="P63" s="264"/>
      <c r="Q63" s="226"/>
      <c r="R63" s="233"/>
      <c r="S63" s="233"/>
      <c r="T63" s="226"/>
      <c r="U63" s="233"/>
      <c r="V63" s="233"/>
      <c r="X63" s="227">
        <v>58</v>
      </c>
      <c r="Y63" s="260"/>
      <c r="Z63" s="262"/>
      <c r="AA63" s="262"/>
      <c r="AB63" s="261"/>
      <c r="AC63" s="262"/>
      <c r="AD63" s="263"/>
      <c r="AE63" s="264"/>
      <c r="AF63" s="264"/>
      <c r="AG63" s="263"/>
      <c r="AH63" s="264"/>
      <c r="AI63" s="226"/>
      <c r="AJ63" s="233"/>
      <c r="AK63" s="233"/>
      <c r="AL63" s="226"/>
      <c r="AM63" s="233"/>
      <c r="AN63" s="233"/>
      <c r="AP63" s="227">
        <v>58</v>
      </c>
      <c r="AQ63" s="260"/>
      <c r="AR63" s="262"/>
      <c r="AS63" s="262"/>
      <c r="AT63" s="261"/>
      <c r="AU63" s="262"/>
      <c r="AV63" s="263"/>
      <c r="AW63" s="264"/>
      <c r="AX63" s="264"/>
      <c r="AY63" s="263"/>
      <c r="AZ63" s="264"/>
      <c r="BA63" s="226"/>
      <c r="BB63" s="233"/>
      <c r="BC63" s="233"/>
      <c r="BD63" s="226"/>
      <c r="BE63" s="233"/>
      <c r="BF63" s="233"/>
      <c r="BH63" s="227">
        <v>58</v>
      </c>
      <c r="BI63" s="260"/>
      <c r="BJ63" s="262"/>
      <c r="BK63" s="262"/>
      <c r="BL63" s="261"/>
      <c r="BM63" s="262"/>
      <c r="BN63" s="263"/>
      <c r="BO63" s="264"/>
      <c r="BP63" s="264"/>
      <c r="BQ63" s="263"/>
      <c r="BR63" s="264"/>
      <c r="BS63" s="226"/>
      <c r="BT63" s="233"/>
      <c r="BU63" s="233"/>
      <c r="BV63" s="226"/>
      <c r="BW63" s="233"/>
      <c r="BX63" s="233"/>
      <c r="BZ63" s="227">
        <v>58</v>
      </c>
      <c r="CA63" s="260"/>
      <c r="CB63" s="262"/>
      <c r="CC63" s="262"/>
      <c r="CD63" s="261"/>
      <c r="CE63" s="262"/>
      <c r="CF63" s="263"/>
      <c r="CG63" s="264"/>
      <c r="CH63" s="264"/>
      <c r="CI63" s="263"/>
      <c r="CJ63" s="264"/>
      <c r="CK63" s="226"/>
      <c r="CL63" s="233"/>
      <c r="CM63" s="233"/>
      <c r="CN63" s="226"/>
      <c r="CO63" s="233"/>
      <c r="CP63" s="233"/>
      <c r="CR63" s="227">
        <v>58</v>
      </c>
      <c r="CS63" s="260"/>
      <c r="CT63" s="262"/>
      <c r="CU63" s="262"/>
      <c r="CV63" s="261"/>
      <c r="CW63" s="262"/>
      <c r="CX63" s="263"/>
      <c r="CY63" s="264"/>
      <c r="CZ63" s="264"/>
      <c r="DA63" s="263"/>
      <c r="DB63" s="264"/>
      <c r="DC63" s="226"/>
      <c r="DD63" s="233"/>
      <c r="DE63" s="233"/>
      <c r="DF63" s="226"/>
      <c r="DG63" s="233"/>
      <c r="DH63" s="233"/>
      <c r="DJ63" s="227">
        <v>58</v>
      </c>
      <c r="DK63" s="260"/>
      <c r="DL63" s="262"/>
      <c r="DM63" s="262"/>
      <c r="DN63" s="261"/>
      <c r="DO63" s="262"/>
      <c r="DP63" s="263"/>
      <c r="DQ63" s="264"/>
      <c r="DR63" s="264"/>
      <c r="DS63" s="263"/>
      <c r="DT63" s="264"/>
      <c r="DU63" s="226"/>
      <c r="DV63" s="233"/>
      <c r="DW63" s="233"/>
      <c r="DX63" s="226"/>
      <c r="DY63" s="233"/>
      <c r="DZ63" s="233"/>
      <c r="EB63" s="227">
        <v>58</v>
      </c>
      <c r="EC63" s="260"/>
      <c r="ED63" s="262"/>
      <c r="EE63" s="262"/>
      <c r="EF63" s="261"/>
      <c r="EG63" s="262"/>
      <c r="EH63" s="263"/>
      <c r="EI63" s="264"/>
      <c r="EJ63" s="264"/>
      <c r="EK63" s="263"/>
      <c r="EL63" s="264"/>
      <c r="EM63" s="226"/>
      <c r="EN63" s="233"/>
      <c r="EO63" s="233"/>
      <c r="EP63" s="226"/>
      <c r="EQ63" s="233"/>
      <c r="ER63" s="233"/>
      <c r="ET63" s="227">
        <v>58</v>
      </c>
      <c r="EU63" s="260"/>
      <c r="EV63" s="262"/>
      <c r="EW63" s="262"/>
      <c r="EX63" s="261"/>
      <c r="EY63" s="262"/>
      <c r="EZ63" s="263"/>
      <c r="FA63" s="264"/>
      <c r="FB63" s="264"/>
      <c r="FC63" s="263"/>
      <c r="FD63" s="264"/>
      <c r="FE63" s="226"/>
      <c r="FF63" s="233"/>
      <c r="FG63" s="233"/>
      <c r="FH63" s="226"/>
      <c r="FI63" s="233"/>
      <c r="FJ63" s="233"/>
      <c r="FL63" s="227">
        <v>58</v>
      </c>
      <c r="FM63" s="260"/>
      <c r="FN63" s="262"/>
      <c r="FO63" s="262"/>
      <c r="FP63" s="261"/>
      <c r="FQ63" s="262"/>
      <c r="FR63" s="263"/>
      <c r="FS63" s="264"/>
      <c r="FT63" s="264"/>
      <c r="FU63" s="263"/>
      <c r="FV63" s="264"/>
      <c r="FW63" s="226"/>
      <c r="FX63" s="233"/>
      <c r="FY63" s="233"/>
      <c r="FZ63" s="226"/>
      <c r="GA63" s="233"/>
      <c r="GB63" s="233"/>
    </row>
    <row r="64" spans="5:184">
      <c r="E64" s="25">
        <v>63</v>
      </c>
      <c r="F64" s="227">
        <v>59</v>
      </c>
      <c r="G64" s="260"/>
      <c r="H64" s="262"/>
      <c r="I64" s="262"/>
      <c r="J64" s="261"/>
      <c r="K64" s="262"/>
      <c r="L64" s="263"/>
      <c r="M64" s="264"/>
      <c r="N64" s="264"/>
      <c r="O64" s="263"/>
      <c r="P64" s="264"/>
      <c r="Q64" s="226"/>
      <c r="R64" s="233"/>
      <c r="S64" s="233"/>
      <c r="T64" s="226"/>
      <c r="U64" s="233"/>
      <c r="V64" s="233"/>
      <c r="X64" s="227">
        <v>59</v>
      </c>
      <c r="Y64" s="260"/>
      <c r="Z64" s="262"/>
      <c r="AA64" s="262"/>
      <c r="AB64" s="261"/>
      <c r="AC64" s="262"/>
      <c r="AD64" s="263"/>
      <c r="AE64" s="264"/>
      <c r="AF64" s="264"/>
      <c r="AG64" s="263"/>
      <c r="AH64" s="264"/>
      <c r="AI64" s="226"/>
      <c r="AJ64" s="233"/>
      <c r="AK64" s="233"/>
      <c r="AL64" s="226"/>
      <c r="AM64" s="233"/>
      <c r="AN64" s="233"/>
      <c r="AP64" s="227">
        <v>59</v>
      </c>
      <c r="AQ64" s="260"/>
      <c r="AR64" s="262"/>
      <c r="AS64" s="262"/>
      <c r="AT64" s="261"/>
      <c r="AU64" s="262"/>
      <c r="AV64" s="263"/>
      <c r="AW64" s="264"/>
      <c r="AX64" s="264"/>
      <c r="AY64" s="263"/>
      <c r="AZ64" s="264"/>
      <c r="BA64" s="226"/>
      <c r="BB64" s="233"/>
      <c r="BC64" s="233"/>
      <c r="BD64" s="226"/>
      <c r="BE64" s="233"/>
      <c r="BF64" s="233"/>
      <c r="BH64" s="227">
        <v>59</v>
      </c>
      <c r="BI64" s="260"/>
      <c r="BJ64" s="262"/>
      <c r="BK64" s="262"/>
      <c r="BL64" s="261"/>
      <c r="BM64" s="262"/>
      <c r="BN64" s="263"/>
      <c r="BO64" s="264"/>
      <c r="BP64" s="264"/>
      <c r="BQ64" s="263"/>
      <c r="BR64" s="264"/>
      <c r="BS64" s="226"/>
      <c r="BT64" s="233"/>
      <c r="BU64" s="233"/>
      <c r="BV64" s="226"/>
      <c r="BW64" s="233"/>
      <c r="BX64" s="233"/>
      <c r="BZ64" s="227">
        <v>59</v>
      </c>
      <c r="CA64" s="260"/>
      <c r="CB64" s="262"/>
      <c r="CC64" s="262"/>
      <c r="CD64" s="261"/>
      <c r="CE64" s="262"/>
      <c r="CF64" s="263"/>
      <c r="CG64" s="264"/>
      <c r="CH64" s="264"/>
      <c r="CI64" s="263"/>
      <c r="CJ64" s="264"/>
      <c r="CK64" s="226"/>
      <c r="CL64" s="233"/>
      <c r="CM64" s="233"/>
      <c r="CN64" s="226"/>
      <c r="CO64" s="233"/>
      <c r="CP64" s="233"/>
      <c r="CR64" s="227">
        <v>59</v>
      </c>
      <c r="CS64" s="260"/>
      <c r="CT64" s="262"/>
      <c r="CU64" s="262"/>
      <c r="CV64" s="261"/>
      <c r="CW64" s="262"/>
      <c r="CX64" s="263"/>
      <c r="CY64" s="264"/>
      <c r="CZ64" s="264"/>
      <c r="DA64" s="263"/>
      <c r="DB64" s="264"/>
      <c r="DC64" s="226"/>
      <c r="DD64" s="233"/>
      <c r="DE64" s="233"/>
      <c r="DF64" s="226"/>
      <c r="DG64" s="233"/>
      <c r="DH64" s="233"/>
      <c r="DJ64" s="227">
        <v>59</v>
      </c>
      <c r="DK64" s="260"/>
      <c r="DL64" s="262"/>
      <c r="DM64" s="262"/>
      <c r="DN64" s="261"/>
      <c r="DO64" s="262"/>
      <c r="DP64" s="263"/>
      <c r="DQ64" s="264"/>
      <c r="DR64" s="264"/>
      <c r="DS64" s="263"/>
      <c r="DT64" s="264"/>
      <c r="DU64" s="226"/>
      <c r="DV64" s="233"/>
      <c r="DW64" s="233"/>
      <c r="DX64" s="226"/>
      <c r="DY64" s="233"/>
      <c r="DZ64" s="233"/>
      <c r="EB64" s="227">
        <v>59</v>
      </c>
      <c r="EC64" s="260"/>
      <c r="ED64" s="262"/>
      <c r="EE64" s="262"/>
      <c r="EF64" s="261"/>
      <c r="EG64" s="262"/>
      <c r="EH64" s="263"/>
      <c r="EI64" s="264"/>
      <c r="EJ64" s="264"/>
      <c r="EK64" s="263"/>
      <c r="EL64" s="264"/>
      <c r="EM64" s="226"/>
      <c r="EN64" s="233"/>
      <c r="EO64" s="233"/>
      <c r="EP64" s="226"/>
      <c r="EQ64" s="233"/>
      <c r="ER64" s="233"/>
      <c r="ET64" s="227">
        <v>59</v>
      </c>
      <c r="EU64" s="260"/>
      <c r="EV64" s="262"/>
      <c r="EW64" s="262"/>
      <c r="EX64" s="261"/>
      <c r="EY64" s="262"/>
      <c r="EZ64" s="263"/>
      <c r="FA64" s="264"/>
      <c r="FB64" s="264"/>
      <c r="FC64" s="263"/>
      <c r="FD64" s="264"/>
      <c r="FE64" s="226"/>
      <c r="FF64" s="233"/>
      <c r="FG64" s="233"/>
      <c r="FH64" s="226"/>
      <c r="FI64" s="233"/>
      <c r="FJ64" s="233"/>
      <c r="FL64" s="227">
        <v>59</v>
      </c>
      <c r="FM64" s="260"/>
      <c r="FN64" s="262"/>
      <c r="FO64" s="262"/>
      <c r="FP64" s="261"/>
      <c r="FQ64" s="262"/>
      <c r="FR64" s="263"/>
      <c r="FS64" s="264"/>
      <c r="FT64" s="264"/>
      <c r="FU64" s="263"/>
      <c r="FV64" s="264"/>
      <c r="FW64" s="226"/>
      <c r="FX64" s="233"/>
      <c r="FY64" s="233"/>
      <c r="FZ64" s="226"/>
      <c r="GA64" s="233"/>
      <c r="GB64" s="233"/>
    </row>
    <row r="65" spans="5:184">
      <c r="E65" s="25">
        <v>64</v>
      </c>
      <c r="F65" s="227">
        <v>60</v>
      </c>
      <c r="G65" s="260"/>
      <c r="H65" s="262"/>
      <c r="I65" s="262"/>
      <c r="J65" s="261"/>
      <c r="K65" s="262"/>
      <c r="L65" s="263"/>
      <c r="M65" s="264"/>
      <c r="N65" s="264"/>
      <c r="O65" s="263"/>
      <c r="P65" s="264"/>
      <c r="Q65" s="226"/>
      <c r="R65" s="233"/>
      <c r="S65" s="233"/>
      <c r="T65" s="226"/>
      <c r="U65" s="233"/>
      <c r="V65" s="233"/>
      <c r="X65" s="227">
        <v>60</v>
      </c>
      <c r="Y65" s="260"/>
      <c r="Z65" s="262"/>
      <c r="AA65" s="262"/>
      <c r="AB65" s="261"/>
      <c r="AC65" s="262"/>
      <c r="AD65" s="263"/>
      <c r="AE65" s="264"/>
      <c r="AF65" s="264"/>
      <c r="AG65" s="263"/>
      <c r="AH65" s="264"/>
      <c r="AI65" s="226"/>
      <c r="AJ65" s="233"/>
      <c r="AK65" s="233"/>
      <c r="AL65" s="226"/>
      <c r="AM65" s="233"/>
      <c r="AN65" s="233"/>
      <c r="AP65" s="227">
        <v>60</v>
      </c>
      <c r="AQ65" s="260"/>
      <c r="AR65" s="262"/>
      <c r="AS65" s="262"/>
      <c r="AT65" s="261"/>
      <c r="AU65" s="262"/>
      <c r="AV65" s="263"/>
      <c r="AW65" s="264"/>
      <c r="AX65" s="264"/>
      <c r="AY65" s="263"/>
      <c r="AZ65" s="264"/>
      <c r="BA65" s="226"/>
      <c r="BB65" s="233"/>
      <c r="BC65" s="233"/>
      <c r="BD65" s="226"/>
      <c r="BE65" s="233"/>
      <c r="BF65" s="233"/>
      <c r="BH65" s="227">
        <v>60</v>
      </c>
      <c r="BI65" s="260"/>
      <c r="BJ65" s="262"/>
      <c r="BK65" s="262"/>
      <c r="BL65" s="261"/>
      <c r="BM65" s="262"/>
      <c r="BN65" s="263"/>
      <c r="BO65" s="264"/>
      <c r="BP65" s="264"/>
      <c r="BQ65" s="263"/>
      <c r="BR65" s="264"/>
      <c r="BS65" s="226"/>
      <c r="BT65" s="233"/>
      <c r="BU65" s="233"/>
      <c r="BV65" s="226"/>
      <c r="BW65" s="233"/>
      <c r="BX65" s="233"/>
      <c r="BZ65" s="227">
        <v>60</v>
      </c>
      <c r="CA65" s="260"/>
      <c r="CB65" s="262"/>
      <c r="CC65" s="262"/>
      <c r="CD65" s="261"/>
      <c r="CE65" s="262"/>
      <c r="CF65" s="263"/>
      <c r="CG65" s="264"/>
      <c r="CH65" s="264"/>
      <c r="CI65" s="263"/>
      <c r="CJ65" s="264"/>
      <c r="CK65" s="226"/>
      <c r="CL65" s="233"/>
      <c r="CM65" s="233"/>
      <c r="CN65" s="226"/>
      <c r="CO65" s="233"/>
      <c r="CP65" s="233"/>
      <c r="CR65" s="227">
        <v>60</v>
      </c>
      <c r="CS65" s="260"/>
      <c r="CT65" s="262"/>
      <c r="CU65" s="262"/>
      <c r="CV65" s="261"/>
      <c r="CW65" s="262"/>
      <c r="CX65" s="263"/>
      <c r="CY65" s="264"/>
      <c r="CZ65" s="264"/>
      <c r="DA65" s="263"/>
      <c r="DB65" s="264"/>
      <c r="DC65" s="226"/>
      <c r="DD65" s="233"/>
      <c r="DE65" s="233"/>
      <c r="DF65" s="226"/>
      <c r="DG65" s="233"/>
      <c r="DH65" s="233"/>
      <c r="DJ65" s="227">
        <v>60</v>
      </c>
      <c r="DK65" s="260"/>
      <c r="DL65" s="262"/>
      <c r="DM65" s="262"/>
      <c r="DN65" s="261"/>
      <c r="DO65" s="262"/>
      <c r="DP65" s="263"/>
      <c r="DQ65" s="264"/>
      <c r="DR65" s="264"/>
      <c r="DS65" s="263"/>
      <c r="DT65" s="264"/>
      <c r="DU65" s="226"/>
      <c r="DV65" s="233"/>
      <c r="DW65" s="233"/>
      <c r="DX65" s="226"/>
      <c r="DY65" s="233"/>
      <c r="DZ65" s="233"/>
      <c r="EB65" s="227">
        <v>60</v>
      </c>
      <c r="EC65" s="260"/>
      <c r="ED65" s="262"/>
      <c r="EE65" s="262"/>
      <c r="EF65" s="261"/>
      <c r="EG65" s="262"/>
      <c r="EH65" s="263"/>
      <c r="EI65" s="264"/>
      <c r="EJ65" s="264"/>
      <c r="EK65" s="263"/>
      <c r="EL65" s="264"/>
      <c r="EM65" s="226"/>
      <c r="EN65" s="233"/>
      <c r="EO65" s="233"/>
      <c r="EP65" s="226"/>
      <c r="EQ65" s="233"/>
      <c r="ER65" s="233"/>
      <c r="ET65" s="227">
        <v>60</v>
      </c>
      <c r="EU65" s="260"/>
      <c r="EV65" s="262"/>
      <c r="EW65" s="262"/>
      <c r="EX65" s="261"/>
      <c r="EY65" s="262"/>
      <c r="EZ65" s="263"/>
      <c r="FA65" s="264"/>
      <c r="FB65" s="264"/>
      <c r="FC65" s="263"/>
      <c r="FD65" s="264"/>
      <c r="FE65" s="226"/>
      <c r="FF65" s="233"/>
      <c r="FG65" s="233"/>
      <c r="FH65" s="226"/>
      <c r="FI65" s="233"/>
      <c r="FJ65" s="233"/>
      <c r="FL65" s="227">
        <v>60</v>
      </c>
      <c r="FM65" s="260"/>
      <c r="FN65" s="262"/>
      <c r="FO65" s="262"/>
      <c r="FP65" s="261"/>
      <c r="FQ65" s="262"/>
      <c r="FR65" s="263"/>
      <c r="FS65" s="264"/>
      <c r="FT65" s="264"/>
      <c r="FU65" s="263"/>
      <c r="FV65" s="264"/>
      <c r="FW65" s="226"/>
      <c r="FX65" s="233"/>
      <c r="FY65" s="233"/>
      <c r="FZ65" s="226"/>
      <c r="GA65" s="233"/>
      <c r="GB65" s="233"/>
    </row>
    <row r="66" spans="5:184">
      <c r="E66" s="25">
        <v>65</v>
      </c>
      <c r="F66" s="227">
        <v>61</v>
      </c>
      <c r="G66" s="260"/>
      <c r="H66" s="262"/>
      <c r="I66" s="262"/>
      <c r="J66" s="261"/>
      <c r="K66" s="262"/>
      <c r="L66" s="263"/>
      <c r="M66" s="264"/>
      <c r="N66" s="264"/>
      <c r="O66" s="263"/>
      <c r="P66" s="264"/>
      <c r="Q66" s="226"/>
      <c r="R66" s="233"/>
      <c r="S66" s="233"/>
      <c r="T66" s="226"/>
      <c r="U66" s="233"/>
      <c r="V66" s="233"/>
      <c r="X66" s="227">
        <v>61</v>
      </c>
      <c r="Y66" s="260"/>
      <c r="Z66" s="262"/>
      <c r="AA66" s="262"/>
      <c r="AB66" s="261"/>
      <c r="AC66" s="262"/>
      <c r="AD66" s="263"/>
      <c r="AE66" s="264"/>
      <c r="AF66" s="264"/>
      <c r="AG66" s="263"/>
      <c r="AH66" s="264"/>
      <c r="AI66" s="226"/>
      <c r="AJ66" s="233"/>
      <c r="AK66" s="233"/>
      <c r="AL66" s="226"/>
      <c r="AM66" s="233"/>
      <c r="AN66" s="233"/>
      <c r="AP66" s="227">
        <v>61</v>
      </c>
      <c r="AQ66" s="260"/>
      <c r="AR66" s="262"/>
      <c r="AS66" s="262"/>
      <c r="AT66" s="261"/>
      <c r="AU66" s="262"/>
      <c r="AV66" s="263"/>
      <c r="AW66" s="264"/>
      <c r="AX66" s="264"/>
      <c r="AY66" s="263"/>
      <c r="AZ66" s="264"/>
      <c r="BA66" s="226"/>
      <c r="BB66" s="233"/>
      <c r="BC66" s="233"/>
      <c r="BD66" s="226"/>
      <c r="BE66" s="233"/>
      <c r="BF66" s="233"/>
      <c r="BH66" s="227">
        <v>61</v>
      </c>
      <c r="BI66" s="260"/>
      <c r="BJ66" s="262"/>
      <c r="BK66" s="262"/>
      <c r="BL66" s="261"/>
      <c r="BM66" s="262"/>
      <c r="BN66" s="263"/>
      <c r="BO66" s="264"/>
      <c r="BP66" s="264"/>
      <c r="BQ66" s="263"/>
      <c r="BR66" s="264"/>
      <c r="BS66" s="226"/>
      <c r="BT66" s="233"/>
      <c r="BU66" s="233"/>
      <c r="BV66" s="226"/>
      <c r="BW66" s="233"/>
      <c r="BX66" s="233"/>
      <c r="BZ66" s="227">
        <v>61</v>
      </c>
      <c r="CA66" s="260"/>
      <c r="CB66" s="262"/>
      <c r="CC66" s="262"/>
      <c r="CD66" s="261"/>
      <c r="CE66" s="262"/>
      <c r="CF66" s="263"/>
      <c r="CG66" s="264"/>
      <c r="CH66" s="264"/>
      <c r="CI66" s="263"/>
      <c r="CJ66" s="264"/>
      <c r="CK66" s="226"/>
      <c r="CL66" s="233"/>
      <c r="CM66" s="233"/>
      <c r="CN66" s="226"/>
      <c r="CO66" s="233"/>
      <c r="CP66" s="233"/>
      <c r="CR66" s="227">
        <v>61</v>
      </c>
      <c r="CS66" s="260"/>
      <c r="CT66" s="262"/>
      <c r="CU66" s="262"/>
      <c r="CV66" s="261"/>
      <c r="CW66" s="262"/>
      <c r="CX66" s="263"/>
      <c r="CY66" s="264"/>
      <c r="CZ66" s="264"/>
      <c r="DA66" s="263"/>
      <c r="DB66" s="264"/>
      <c r="DC66" s="226"/>
      <c r="DD66" s="233"/>
      <c r="DE66" s="233"/>
      <c r="DF66" s="226"/>
      <c r="DG66" s="233"/>
      <c r="DH66" s="233"/>
      <c r="DJ66" s="227">
        <v>61</v>
      </c>
      <c r="DK66" s="260"/>
      <c r="DL66" s="262"/>
      <c r="DM66" s="262"/>
      <c r="DN66" s="261"/>
      <c r="DO66" s="262"/>
      <c r="DP66" s="263"/>
      <c r="DQ66" s="264"/>
      <c r="DR66" s="264"/>
      <c r="DS66" s="263"/>
      <c r="DT66" s="264"/>
      <c r="DU66" s="226"/>
      <c r="DV66" s="233"/>
      <c r="DW66" s="233"/>
      <c r="DX66" s="226"/>
      <c r="DY66" s="233"/>
      <c r="DZ66" s="233"/>
      <c r="EB66" s="227">
        <v>61</v>
      </c>
      <c r="EC66" s="260"/>
      <c r="ED66" s="262"/>
      <c r="EE66" s="262"/>
      <c r="EF66" s="261"/>
      <c r="EG66" s="262"/>
      <c r="EH66" s="263"/>
      <c r="EI66" s="264"/>
      <c r="EJ66" s="264"/>
      <c r="EK66" s="263"/>
      <c r="EL66" s="264"/>
      <c r="EM66" s="226"/>
      <c r="EN66" s="233"/>
      <c r="EO66" s="233"/>
      <c r="EP66" s="226"/>
      <c r="EQ66" s="233"/>
      <c r="ER66" s="233"/>
      <c r="ET66" s="227">
        <v>61</v>
      </c>
      <c r="EU66" s="260"/>
      <c r="EV66" s="262"/>
      <c r="EW66" s="262"/>
      <c r="EX66" s="261"/>
      <c r="EY66" s="262"/>
      <c r="EZ66" s="263"/>
      <c r="FA66" s="264"/>
      <c r="FB66" s="264"/>
      <c r="FC66" s="263"/>
      <c r="FD66" s="264"/>
      <c r="FE66" s="226"/>
      <c r="FF66" s="233"/>
      <c r="FG66" s="233"/>
      <c r="FH66" s="226"/>
      <c r="FI66" s="233"/>
      <c r="FJ66" s="233"/>
      <c r="FL66" s="227">
        <v>61</v>
      </c>
      <c r="FM66" s="260"/>
      <c r="FN66" s="262"/>
      <c r="FO66" s="262"/>
      <c r="FP66" s="261"/>
      <c r="FQ66" s="262"/>
      <c r="FR66" s="263"/>
      <c r="FS66" s="264"/>
      <c r="FT66" s="264"/>
      <c r="FU66" s="263"/>
      <c r="FV66" s="264"/>
      <c r="FW66" s="226"/>
      <c r="FX66" s="233"/>
      <c r="FY66" s="233"/>
      <c r="FZ66" s="226"/>
      <c r="GA66" s="233"/>
      <c r="GB66" s="233"/>
    </row>
    <row r="67" spans="5:184">
      <c r="E67" s="25">
        <v>66</v>
      </c>
      <c r="F67" s="227">
        <v>62</v>
      </c>
      <c r="G67" s="260"/>
      <c r="H67" s="262"/>
      <c r="I67" s="262"/>
      <c r="J67" s="261"/>
      <c r="K67" s="262"/>
      <c r="L67" s="263"/>
      <c r="M67" s="264"/>
      <c r="N67" s="264"/>
      <c r="O67" s="263"/>
      <c r="P67" s="264"/>
      <c r="Q67" s="226"/>
      <c r="R67" s="233"/>
      <c r="S67" s="233"/>
      <c r="T67" s="226"/>
      <c r="U67" s="233"/>
      <c r="V67" s="233"/>
      <c r="X67" s="227">
        <v>62</v>
      </c>
      <c r="Y67" s="260"/>
      <c r="Z67" s="262"/>
      <c r="AA67" s="262"/>
      <c r="AB67" s="261"/>
      <c r="AC67" s="262"/>
      <c r="AD67" s="263"/>
      <c r="AE67" s="264"/>
      <c r="AF67" s="264"/>
      <c r="AG67" s="263"/>
      <c r="AH67" s="264"/>
      <c r="AI67" s="226"/>
      <c r="AJ67" s="233"/>
      <c r="AK67" s="233"/>
      <c r="AL67" s="226"/>
      <c r="AM67" s="233"/>
      <c r="AN67" s="233"/>
      <c r="AP67" s="227">
        <v>62</v>
      </c>
      <c r="AQ67" s="260"/>
      <c r="AR67" s="262"/>
      <c r="AS67" s="262"/>
      <c r="AT67" s="261"/>
      <c r="AU67" s="262"/>
      <c r="AV67" s="263"/>
      <c r="AW67" s="264"/>
      <c r="AX67" s="264"/>
      <c r="AY67" s="263"/>
      <c r="AZ67" s="264"/>
      <c r="BA67" s="226"/>
      <c r="BB67" s="233"/>
      <c r="BC67" s="233"/>
      <c r="BD67" s="226"/>
      <c r="BE67" s="233"/>
      <c r="BF67" s="233"/>
      <c r="BH67" s="227">
        <v>62</v>
      </c>
      <c r="BI67" s="260"/>
      <c r="BJ67" s="262"/>
      <c r="BK67" s="262"/>
      <c r="BL67" s="261"/>
      <c r="BM67" s="262"/>
      <c r="BN67" s="263"/>
      <c r="BO67" s="264"/>
      <c r="BP67" s="264"/>
      <c r="BQ67" s="263"/>
      <c r="BR67" s="264"/>
      <c r="BS67" s="226"/>
      <c r="BT67" s="233"/>
      <c r="BU67" s="233"/>
      <c r="BV67" s="226"/>
      <c r="BW67" s="233"/>
      <c r="BX67" s="233"/>
      <c r="BZ67" s="227">
        <v>62</v>
      </c>
      <c r="CA67" s="260"/>
      <c r="CB67" s="262"/>
      <c r="CC67" s="262"/>
      <c r="CD67" s="261"/>
      <c r="CE67" s="262"/>
      <c r="CF67" s="263"/>
      <c r="CG67" s="264"/>
      <c r="CH67" s="264"/>
      <c r="CI67" s="263"/>
      <c r="CJ67" s="264"/>
      <c r="CK67" s="226"/>
      <c r="CL67" s="233"/>
      <c r="CM67" s="233"/>
      <c r="CN67" s="226"/>
      <c r="CO67" s="233"/>
      <c r="CP67" s="233"/>
      <c r="CR67" s="227">
        <v>62</v>
      </c>
      <c r="CS67" s="260"/>
      <c r="CT67" s="262"/>
      <c r="CU67" s="262"/>
      <c r="CV67" s="261"/>
      <c r="CW67" s="262"/>
      <c r="CX67" s="263"/>
      <c r="CY67" s="264"/>
      <c r="CZ67" s="264"/>
      <c r="DA67" s="263"/>
      <c r="DB67" s="264"/>
      <c r="DC67" s="226"/>
      <c r="DD67" s="233"/>
      <c r="DE67" s="233"/>
      <c r="DF67" s="226"/>
      <c r="DG67" s="233"/>
      <c r="DH67" s="233"/>
      <c r="DJ67" s="227">
        <v>62</v>
      </c>
      <c r="DK67" s="260"/>
      <c r="DL67" s="262"/>
      <c r="DM67" s="262"/>
      <c r="DN67" s="261"/>
      <c r="DO67" s="262"/>
      <c r="DP67" s="263"/>
      <c r="DQ67" s="264"/>
      <c r="DR67" s="264"/>
      <c r="DS67" s="263"/>
      <c r="DT67" s="264"/>
      <c r="DU67" s="226"/>
      <c r="DV67" s="233"/>
      <c r="DW67" s="233"/>
      <c r="DX67" s="226"/>
      <c r="DY67" s="233"/>
      <c r="DZ67" s="233"/>
      <c r="EB67" s="227">
        <v>62</v>
      </c>
      <c r="EC67" s="260"/>
      <c r="ED67" s="262"/>
      <c r="EE67" s="262"/>
      <c r="EF67" s="261"/>
      <c r="EG67" s="262"/>
      <c r="EH67" s="263"/>
      <c r="EI67" s="264"/>
      <c r="EJ67" s="264"/>
      <c r="EK67" s="263"/>
      <c r="EL67" s="264"/>
      <c r="EM67" s="226"/>
      <c r="EN67" s="233"/>
      <c r="EO67" s="233"/>
      <c r="EP67" s="226"/>
      <c r="EQ67" s="233"/>
      <c r="ER67" s="233"/>
      <c r="ET67" s="227">
        <v>62</v>
      </c>
      <c r="EU67" s="260"/>
      <c r="EV67" s="262"/>
      <c r="EW67" s="262"/>
      <c r="EX67" s="261"/>
      <c r="EY67" s="262"/>
      <c r="EZ67" s="263"/>
      <c r="FA67" s="264"/>
      <c r="FB67" s="264"/>
      <c r="FC67" s="263"/>
      <c r="FD67" s="264"/>
      <c r="FE67" s="226"/>
      <c r="FF67" s="233"/>
      <c r="FG67" s="233"/>
      <c r="FH67" s="226"/>
      <c r="FI67" s="233"/>
      <c r="FJ67" s="233"/>
      <c r="FL67" s="227">
        <v>62</v>
      </c>
      <c r="FM67" s="260"/>
      <c r="FN67" s="262"/>
      <c r="FO67" s="262"/>
      <c r="FP67" s="261"/>
      <c r="FQ67" s="262"/>
      <c r="FR67" s="263"/>
      <c r="FS67" s="264"/>
      <c r="FT67" s="264"/>
      <c r="FU67" s="263"/>
      <c r="FV67" s="264"/>
      <c r="FW67" s="226"/>
      <c r="FX67" s="233"/>
      <c r="FY67" s="233"/>
      <c r="FZ67" s="226"/>
      <c r="GA67" s="233"/>
      <c r="GB67" s="233"/>
    </row>
    <row r="68" spans="5:184">
      <c r="E68" s="25">
        <v>67</v>
      </c>
      <c r="F68" s="227">
        <v>63</v>
      </c>
      <c r="G68" s="260"/>
      <c r="H68" s="262"/>
      <c r="I68" s="262"/>
      <c r="J68" s="261"/>
      <c r="K68" s="262"/>
      <c r="L68" s="263"/>
      <c r="M68" s="264"/>
      <c r="N68" s="264"/>
      <c r="O68" s="263"/>
      <c r="P68" s="264"/>
      <c r="Q68" s="226"/>
      <c r="R68" s="233"/>
      <c r="S68" s="233"/>
      <c r="T68" s="226"/>
      <c r="U68" s="233"/>
      <c r="V68" s="233"/>
      <c r="X68" s="227">
        <v>63</v>
      </c>
      <c r="Y68" s="260"/>
      <c r="Z68" s="262"/>
      <c r="AA68" s="262"/>
      <c r="AB68" s="261"/>
      <c r="AC68" s="262"/>
      <c r="AD68" s="263"/>
      <c r="AE68" s="264"/>
      <c r="AF68" s="264"/>
      <c r="AG68" s="263"/>
      <c r="AH68" s="264"/>
      <c r="AI68" s="226"/>
      <c r="AJ68" s="233"/>
      <c r="AK68" s="233"/>
      <c r="AL68" s="226"/>
      <c r="AM68" s="233"/>
      <c r="AN68" s="233"/>
      <c r="AP68" s="227">
        <v>63</v>
      </c>
      <c r="AQ68" s="260"/>
      <c r="AR68" s="262"/>
      <c r="AS68" s="262"/>
      <c r="AT68" s="261"/>
      <c r="AU68" s="262"/>
      <c r="AV68" s="263"/>
      <c r="AW68" s="264"/>
      <c r="AX68" s="264"/>
      <c r="AY68" s="263"/>
      <c r="AZ68" s="264"/>
      <c r="BA68" s="226"/>
      <c r="BB68" s="233"/>
      <c r="BC68" s="233"/>
      <c r="BD68" s="226"/>
      <c r="BE68" s="233"/>
      <c r="BF68" s="233"/>
      <c r="BH68" s="227">
        <v>63</v>
      </c>
      <c r="BI68" s="260"/>
      <c r="BJ68" s="262"/>
      <c r="BK68" s="262"/>
      <c r="BL68" s="261"/>
      <c r="BM68" s="262"/>
      <c r="BN68" s="263"/>
      <c r="BO68" s="264"/>
      <c r="BP68" s="264"/>
      <c r="BQ68" s="263"/>
      <c r="BR68" s="264"/>
      <c r="BS68" s="226"/>
      <c r="BT68" s="233"/>
      <c r="BU68" s="233"/>
      <c r="BV68" s="226"/>
      <c r="BW68" s="233"/>
      <c r="BX68" s="233"/>
      <c r="BZ68" s="227">
        <v>63</v>
      </c>
      <c r="CA68" s="260"/>
      <c r="CB68" s="262"/>
      <c r="CC68" s="262"/>
      <c r="CD68" s="261"/>
      <c r="CE68" s="262"/>
      <c r="CF68" s="263"/>
      <c r="CG68" s="264"/>
      <c r="CH68" s="264"/>
      <c r="CI68" s="263"/>
      <c r="CJ68" s="264"/>
      <c r="CK68" s="226"/>
      <c r="CL68" s="233"/>
      <c r="CM68" s="233"/>
      <c r="CN68" s="226"/>
      <c r="CO68" s="233"/>
      <c r="CP68" s="233"/>
      <c r="CR68" s="227">
        <v>63</v>
      </c>
      <c r="CS68" s="260"/>
      <c r="CT68" s="262"/>
      <c r="CU68" s="262"/>
      <c r="CV68" s="261"/>
      <c r="CW68" s="262"/>
      <c r="CX68" s="263"/>
      <c r="CY68" s="264"/>
      <c r="CZ68" s="264"/>
      <c r="DA68" s="263"/>
      <c r="DB68" s="264"/>
      <c r="DC68" s="226"/>
      <c r="DD68" s="233"/>
      <c r="DE68" s="233"/>
      <c r="DF68" s="226"/>
      <c r="DG68" s="233"/>
      <c r="DH68" s="233"/>
      <c r="DJ68" s="227">
        <v>63</v>
      </c>
      <c r="DK68" s="260"/>
      <c r="DL68" s="262"/>
      <c r="DM68" s="262"/>
      <c r="DN68" s="261"/>
      <c r="DO68" s="262"/>
      <c r="DP68" s="263"/>
      <c r="DQ68" s="264"/>
      <c r="DR68" s="264"/>
      <c r="DS68" s="263"/>
      <c r="DT68" s="264"/>
      <c r="DU68" s="226"/>
      <c r="DV68" s="233"/>
      <c r="DW68" s="233"/>
      <c r="DX68" s="226"/>
      <c r="DY68" s="233"/>
      <c r="DZ68" s="233"/>
      <c r="EB68" s="227">
        <v>63</v>
      </c>
      <c r="EC68" s="260"/>
      <c r="ED68" s="262"/>
      <c r="EE68" s="262"/>
      <c r="EF68" s="261"/>
      <c r="EG68" s="262"/>
      <c r="EH68" s="263"/>
      <c r="EI68" s="264"/>
      <c r="EJ68" s="264"/>
      <c r="EK68" s="263"/>
      <c r="EL68" s="264"/>
      <c r="EM68" s="226"/>
      <c r="EN68" s="233"/>
      <c r="EO68" s="233"/>
      <c r="EP68" s="226"/>
      <c r="EQ68" s="233"/>
      <c r="ER68" s="233"/>
      <c r="ET68" s="227">
        <v>63</v>
      </c>
      <c r="EU68" s="260"/>
      <c r="EV68" s="262"/>
      <c r="EW68" s="262"/>
      <c r="EX68" s="261"/>
      <c r="EY68" s="262"/>
      <c r="EZ68" s="263"/>
      <c r="FA68" s="264"/>
      <c r="FB68" s="264"/>
      <c r="FC68" s="263"/>
      <c r="FD68" s="264"/>
      <c r="FE68" s="226"/>
      <c r="FF68" s="233"/>
      <c r="FG68" s="233"/>
      <c r="FH68" s="226"/>
      <c r="FI68" s="233"/>
      <c r="FJ68" s="233"/>
      <c r="FL68" s="227">
        <v>63</v>
      </c>
      <c r="FM68" s="260"/>
      <c r="FN68" s="262"/>
      <c r="FO68" s="262"/>
      <c r="FP68" s="261"/>
      <c r="FQ68" s="262"/>
      <c r="FR68" s="263"/>
      <c r="FS68" s="264"/>
      <c r="FT68" s="264"/>
      <c r="FU68" s="263"/>
      <c r="FV68" s="264"/>
      <c r="FW68" s="226"/>
      <c r="FX68" s="233"/>
      <c r="FY68" s="233"/>
      <c r="FZ68" s="226"/>
      <c r="GA68" s="233"/>
      <c r="GB68" s="233"/>
    </row>
    <row r="69" spans="5:184">
      <c r="E69" s="25">
        <v>68</v>
      </c>
      <c r="F69" s="227">
        <v>64</v>
      </c>
      <c r="G69" s="260"/>
      <c r="H69" s="262"/>
      <c r="I69" s="262"/>
      <c r="J69" s="261"/>
      <c r="K69" s="262"/>
      <c r="L69" s="263"/>
      <c r="M69" s="264"/>
      <c r="N69" s="264"/>
      <c r="O69" s="263"/>
      <c r="P69" s="264"/>
      <c r="Q69" s="226"/>
      <c r="R69" s="233"/>
      <c r="S69" s="233"/>
      <c r="T69" s="226"/>
      <c r="U69" s="233"/>
      <c r="V69" s="233"/>
      <c r="X69" s="227">
        <v>64</v>
      </c>
      <c r="Y69" s="260"/>
      <c r="Z69" s="262"/>
      <c r="AA69" s="262"/>
      <c r="AB69" s="261"/>
      <c r="AC69" s="262"/>
      <c r="AD69" s="263"/>
      <c r="AE69" s="264"/>
      <c r="AF69" s="264"/>
      <c r="AG69" s="263"/>
      <c r="AH69" s="264"/>
      <c r="AI69" s="226"/>
      <c r="AJ69" s="233"/>
      <c r="AK69" s="233"/>
      <c r="AL69" s="226"/>
      <c r="AM69" s="233"/>
      <c r="AN69" s="233"/>
      <c r="AP69" s="227">
        <v>64</v>
      </c>
      <c r="AQ69" s="260"/>
      <c r="AR69" s="262"/>
      <c r="AS69" s="262"/>
      <c r="AT69" s="261"/>
      <c r="AU69" s="262"/>
      <c r="AV69" s="263"/>
      <c r="AW69" s="264"/>
      <c r="AX69" s="264"/>
      <c r="AY69" s="263"/>
      <c r="AZ69" s="264"/>
      <c r="BA69" s="226"/>
      <c r="BB69" s="233"/>
      <c r="BC69" s="233"/>
      <c r="BD69" s="226"/>
      <c r="BE69" s="233"/>
      <c r="BF69" s="233"/>
      <c r="BH69" s="227">
        <v>64</v>
      </c>
      <c r="BI69" s="260"/>
      <c r="BJ69" s="262"/>
      <c r="BK69" s="262"/>
      <c r="BL69" s="261"/>
      <c r="BM69" s="262"/>
      <c r="BN69" s="263"/>
      <c r="BO69" s="264"/>
      <c r="BP69" s="264"/>
      <c r="BQ69" s="263"/>
      <c r="BR69" s="264"/>
      <c r="BS69" s="226"/>
      <c r="BT69" s="233"/>
      <c r="BU69" s="233"/>
      <c r="BV69" s="226"/>
      <c r="BW69" s="233"/>
      <c r="BX69" s="233"/>
      <c r="BZ69" s="227">
        <v>64</v>
      </c>
      <c r="CA69" s="260"/>
      <c r="CB69" s="262"/>
      <c r="CC69" s="262"/>
      <c r="CD69" s="261"/>
      <c r="CE69" s="262"/>
      <c r="CF69" s="263"/>
      <c r="CG69" s="264"/>
      <c r="CH69" s="264"/>
      <c r="CI69" s="263"/>
      <c r="CJ69" s="264"/>
      <c r="CK69" s="226"/>
      <c r="CL69" s="233"/>
      <c r="CM69" s="233"/>
      <c r="CN69" s="226"/>
      <c r="CO69" s="233"/>
      <c r="CP69" s="233"/>
      <c r="CR69" s="227">
        <v>64</v>
      </c>
      <c r="CS69" s="260"/>
      <c r="CT69" s="262"/>
      <c r="CU69" s="262"/>
      <c r="CV69" s="261"/>
      <c r="CW69" s="262"/>
      <c r="CX69" s="263"/>
      <c r="CY69" s="264"/>
      <c r="CZ69" s="264"/>
      <c r="DA69" s="263"/>
      <c r="DB69" s="264"/>
      <c r="DC69" s="226"/>
      <c r="DD69" s="233"/>
      <c r="DE69" s="233"/>
      <c r="DF69" s="226"/>
      <c r="DG69" s="233"/>
      <c r="DH69" s="233"/>
      <c r="DJ69" s="227">
        <v>64</v>
      </c>
      <c r="DK69" s="260"/>
      <c r="DL69" s="262"/>
      <c r="DM69" s="262"/>
      <c r="DN69" s="261"/>
      <c r="DO69" s="262"/>
      <c r="DP69" s="263"/>
      <c r="DQ69" s="264"/>
      <c r="DR69" s="264"/>
      <c r="DS69" s="263"/>
      <c r="DT69" s="264"/>
      <c r="DU69" s="226"/>
      <c r="DV69" s="233"/>
      <c r="DW69" s="233"/>
      <c r="DX69" s="226"/>
      <c r="DY69" s="233"/>
      <c r="DZ69" s="233"/>
      <c r="EB69" s="227">
        <v>64</v>
      </c>
      <c r="EC69" s="260"/>
      <c r="ED69" s="262"/>
      <c r="EE69" s="262"/>
      <c r="EF69" s="261"/>
      <c r="EG69" s="262"/>
      <c r="EH69" s="263"/>
      <c r="EI69" s="264"/>
      <c r="EJ69" s="264"/>
      <c r="EK69" s="263"/>
      <c r="EL69" s="264"/>
      <c r="EM69" s="226"/>
      <c r="EN69" s="233"/>
      <c r="EO69" s="233"/>
      <c r="EP69" s="226"/>
      <c r="EQ69" s="233"/>
      <c r="ER69" s="233"/>
      <c r="ET69" s="227">
        <v>64</v>
      </c>
      <c r="EU69" s="260"/>
      <c r="EV69" s="262"/>
      <c r="EW69" s="262"/>
      <c r="EX69" s="261"/>
      <c r="EY69" s="262"/>
      <c r="EZ69" s="263"/>
      <c r="FA69" s="264"/>
      <c r="FB69" s="264"/>
      <c r="FC69" s="263"/>
      <c r="FD69" s="264"/>
      <c r="FE69" s="226"/>
      <c r="FF69" s="233"/>
      <c r="FG69" s="233"/>
      <c r="FH69" s="226"/>
      <c r="FI69" s="233"/>
      <c r="FJ69" s="233"/>
      <c r="FL69" s="227">
        <v>64</v>
      </c>
      <c r="FM69" s="260"/>
      <c r="FN69" s="262"/>
      <c r="FO69" s="262"/>
      <c r="FP69" s="261"/>
      <c r="FQ69" s="262"/>
      <c r="FR69" s="263"/>
      <c r="FS69" s="264"/>
      <c r="FT69" s="264"/>
      <c r="FU69" s="263"/>
      <c r="FV69" s="264"/>
      <c r="FW69" s="226"/>
      <c r="FX69" s="233"/>
      <c r="FY69" s="233"/>
      <c r="FZ69" s="226"/>
      <c r="GA69" s="233"/>
      <c r="GB69" s="233"/>
    </row>
    <row r="70" spans="5:184">
      <c r="E70" s="25">
        <v>69</v>
      </c>
      <c r="F70" s="227">
        <v>65</v>
      </c>
      <c r="G70" s="260"/>
      <c r="H70" s="262"/>
      <c r="I70" s="262"/>
      <c r="J70" s="261"/>
      <c r="K70" s="262"/>
      <c r="L70" s="263"/>
      <c r="M70" s="264"/>
      <c r="N70" s="264"/>
      <c r="O70" s="263"/>
      <c r="P70" s="264"/>
      <c r="Q70" s="226"/>
      <c r="R70" s="233"/>
      <c r="S70" s="233"/>
      <c r="T70" s="226"/>
      <c r="U70" s="233"/>
      <c r="V70" s="233"/>
      <c r="X70" s="227">
        <v>65</v>
      </c>
      <c r="Y70" s="260"/>
      <c r="Z70" s="262"/>
      <c r="AA70" s="262"/>
      <c r="AB70" s="261"/>
      <c r="AC70" s="262"/>
      <c r="AD70" s="263"/>
      <c r="AE70" s="264"/>
      <c r="AF70" s="264"/>
      <c r="AG70" s="263"/>
      <c r="AH70" s="264"/>
      <c r="AI70" s="226"/>
      <c r="AJ70" s="233"/>
      <c r="AK70" s="233"/>
      <c r="AL70" s="226"/>
      <c r="AM70" s="233"/>
      <c r="AN70" s="233"/>
      <c r="AP70" s="227">
        <v>65</v>
      </c>
      <c r="AQ70" s="260"/>
      <c r="AR70" s="262"/>
      <c r="AS70" s="262"/>
      <c r="AT70" s="261"/>
      <c r="AU70" s="262"/>
      <c r="AV70" s="263"/>
      <c r="AW70" s="264"/>
      <c r="AX70" s="264"/>
      <c r="AY70" s="263"/>
      <c r="AZ70" s="264"/>
      <c r="BA70" s="226"/>
      <c r="BB70" s="233"/>
      <c r="BC70" s="233"/>
      <c r="BD70" s="226"/>
      <c r="BE70" s="233"/>
      <c r="BF70" s="233"/>
      <c r="BH70" s="227">
        <v>65</v>
      </c>
      <c r="BI70" s="260"/>
      <c r="BJ70" s="262"/>
      <c r="BK70" s="262"/>
      <c r="BL70" s="261"/>
      <c r="BM70" s="262"/>
      <c r="BN70" s="263"/>
      <c r="BO70" s="264"/>
      <c r="BP70" s="264"/>
      <c r="BQ70" s="263"/>
      <c r="BR70" s="264"/>
      <c r="BS70" s="226"/>
      <c r="BT70" s="233"/>
      <c r="BU70" s="233"/>
      <c r="BV70" s="226"/>
      <c r="BW70" s="233"/>
      <c r="BX70" s="233"/>
      <c r="BZ70" s="227">
        <v>65</v>
      </c>
      <c r="CA70" s="260"/>
      <c r="CB70" s="262"/>
      <c r="CC70" s="262"/>
      <c r="CD70" s="261"/>
      <c r="CE70" s="262"/>
      <c r="CF70" s="263"/>
      <c r="CG70" s="264"/>
      <c r="CH70" s="264"/>
      <c r="CI70" s="263"/>
      <c r="CJ70" s="264"/>
      <c r="CK70" s="226"/>
      <c r="CL70" s="233"/>
      <c r="CM70" s="233"/>
      <c r="CN70" s="226"/>
      <c r="CO70" s="233"/>
      <c r="CP70" s="233"/>
      <c r="CR70" s="227">
        <v>65</v>
      </c>
      <c r="CS70" s="260"/>
      <c r="CT70" s="262"/>
      <c r="CU70" s="262"/>
      <c r="CV70" s="261"/>
      <c r="CW70" s="262"/>
      <c r="CX70" s="263"/>
      <c r="CY70" s="264"/>
      <c r="CZ70" s="264"/>
      <c r="DA70" s="263"/>
      <c r="DB70" s="264"/>
      <c r="DC70" s="226"/>
      <c r="DD70" s="233"/>
      <c r="DE70" s="233"/>
      <c r="DF70" s="226"/>
      <c r="DG70" s="233"/>
      <c r="DH70" s="233"/>
      <c r="DJ70" s="227">
        <v>65</v>
      </c>
      <c r="DK70" s="260"/>
      <c r="DL70" s="262"/>
      <c r="DM70" s="262"/>
      <c r="DN70" s="261"/>
      <c r="DO70" s="262"/>
      <c r="DP70" s="263"/>
      <c r="DQ70" s="264"/>
      <c r="DR70" s="264"/>
      <c r="DS70" s="263"/>
      <c r="DT70" s="264"/>
      <c r="DU70" s="226"/>
      <c r="DV70" s="233"/>
      <c r="DW70" s="233"/>
      <c r="DX70" s="226"/>
      <c r="DY70" s="233"/>
      <c r="DZ70" s="233"/>
      <c r="EB70" s="227">
        <v>65</v>
      </c>
      <c r="EC70" s="260"/>
      <c r="ED70" s="262"/>
      <c r="EE70" s="262"/>
      <c r="EF70" s="261"/>
      <c r="EG70" s="262"/>
      <c r="EH70" s="263"/>
      <c r="EI70" s="264"/>
      <c r="EJ70" s="264"/>
      <c r="EK70" s="263"/>
      <c r="EL70" s="264"/>
      <c r="EM70" s="226"/>
      <c r="EN70" s="233"/>
      <c r="EO70" s="233"/>
      <c r="EP70" s="226"/>
      <c r="EQ70" s="233"/>
      <c r="ER70" s="233"/>
      <c r="ET70" s="227">
        <v>65</v>
      </c>
      <c r="EU70" s="260"/>
      <c r="EV70" s="262"/>
      <c r="EW70" s="262"/>
      <c r="EX70" s="261"/>
      <c r="EY70" s="262"/>
      <c r="EZ70" s="263"/>
      <c r="FA70" s="264"/>
      <c r="FB70" s="264"/>
      <c r="FC70" s="263"/>
      <c r="FD70" s="264"/>
      <c r="FE70" s="226"/>
      <c r="FF70" s="233"/>
      <c r="FG70" s="233"/>
      <c r="FH70" s="226"/>
      <c r="FI70" s="233"/>
      <c r="FJ70" s="233"/>
      <c r="FL70" s="227">
        <v>65</v>
      </c>
      <c r="FM70" s="260"/>
      <c r="FN70" s="262"/>
      <c r="FO70" s="262"/>
      <c r="FP70" s="261"/>
      <c r="FQ70" s="262"/>
      <c r="FR70" s="263"/>
      <c r="FS70" s="264"/>
      <c r="FT70" s="264"/>
      <c r="FU70" s="263"/>
      <c r="FV70" s="264"/>
      <c r="FW70" s="226"/>
      <c r="FX70" s="233"/>
      <c r="FY70" s="233"/>
      <c r="FZ70" s="226"/>
      <c r="GA70" s="233"/>
      <c r="GB70" s="233"/>
    </row>
    <row r="71" spans="5:184">
      <c r="E71" s="25">
        <v>70</v>
      </c>
      <c r="F71" s="227">
        <v>66</v>
      </c>
      <c r="G71" s="260"/>
      <c r="H71" s="262"/>
      <c r="I71" s="262"/>
      <c r="J71" s="261"/>
      <c r="K71" s="262"/>
      <c r="L71" s="263"/>
      <c r="M71" s="264"/>
      <c r="N71" s="264"/>
      <c r="O71" s="263"/>
      <c r="P71" s="264"/>
      <c r="Q71" s="226"/>
      <c r="R71" s="233"/>
      <c r="S71" s="233"/>
      <c r="T71" s="226"/>
      <c r="U71" s="233"/>
      <c r="V71" s="233"/>
      <c r="X71" s="227">
        <v>66</v>
      </c>
      <c r="Y71" s="260"/>
      <c r="Z71" s="262"/>
      <c r="AA71" s="262"/>
      <c r="AB71" s="261"/>
      <c r="AC71" s="262"/>
      <c r="AD71" s="263"/>
      <c r="AE71" s="264"/>
      <c r="AF71" s="264"/>
      <c r="AG71" s="263"/>
      <c r="AH71" s="264"/>
      <c r="AI71" s="226"/>
      <c r="AJ71" s="233"/>
      <c r="AK71" s="233"/>
      <c r="AL71" s="226"/>
      <c r="AM71" s="233"/>
      <c r="AN71" s="233"/>
      <c r="AP71" s="227">
        <v>66</v>
      </c>
      <c r="AQ71" s="260"/>
      <c r="AR71" s="262"/>
      <c r="AS71" s="262"/>
      <c r="AT71" s="261"/>
      <c r="AU71" s="262"/>
      <c r="AV71" s="263"/>
      <c r="AW71" s="264"/>
      <c r="AX71" s="264"/>
      <c r="AY71" s="263"/>
      <c r="AZ71" s="264"/>
      <c r="BA71" s="226"/>
      <c r="BB71" s="233"/>
      <c r="BC71" s="233"/>
      <c r="BD71" s="226"/>
      <c r="BE71" s="233"/>
      <c r="BF71" s="233"/>
      <c r="BH71" s="227">
        <v>66</v>
      </c>
      <c r="BI71" s="260"/>
      <c r="BJ71" s="262"/>
      <c r="BK71" s="262"/>
      <c r="BL71" s="261"/>
      <c r="BM71" s="262"/>
      <c r="BN71" s="263"/>
      <c r="BO71" s="264"/>
      <c r="BP71" s="264"/>
      <c r="BQ71" s="263"/>
      <c r="BR71" s="264"/>
      <c r="BS71" s="226"/>
      <c r="BT71" s="233"/>
      <c r="BU71" s="233"/>
      <c r="BV71" s="226"/>
      <c r="BW71" s="233"/>
      <c r="BX71" s="233"/>
      <c r="BZ71" s="227">
        <v>66</v>
      </c>
      <c r="CA71" s="260"/>
      <c r="CB71" s="262"/>
      <c r="CC71" s="262"/>
      <c r="CD71" s="261"/>
      <c r="CE71" s="262"/>
      <c r="CF71" s="263"/>
      <c r="CG71" s="264"/>
      <c r="CH71" s="264"/>
      <c r="CI71" s="263"/>
      <c r="CJ71" s="264"/>
      <c r="CK71" s="226"/>
      <c r="CL71" s="233"/>
      <c r="CM71" s="233"/>
      <c r="CN71" s="226"/>
      <c r="CO71" s="233"/>
      <c r="CP71" s="233"/>
      <c r="CR71" s="227">
        <v>66</v>
      </c>
      <c r="CS71" s="260"/>
      <c r="CT71" s="262"/>
      <c r="CU71" s="262"/>
      <c r="CV71" s="261"/>
      <c r="CW71" s="262"/>
      <c r="CX71" s="263"/>
      <c r="CY71" s="264"/>
      <c r="CZ71" s="264"/>
      <c r="DA71" s="263"/>
      <c r="DB71" s="264"/>
      <c r="DC71" s="226"/>
      <c r="DD71" s="233"/>
      <c r="DE71" s="233"/>
      <c r="DF71" s="226"/>
      <c r="DG71" s="233"/>
      <c r="DH71" s="233"/>
      <c r="DJ71" s="227">
        <v>66</v>
      </c>
      <c r="DK71" s="260"/>
      <c r="DL71" s="262"/>
      <c r="DM71" s="262"/>
      <c r="DN71" s="261"/>
      <c r="DO71" s="262"/>
      <c r="DP71" s="263"/>
      <c r="DQ71" s="264"/>
      <c r="DR71" s="264"/>
      <c r="DS71" s="263"/>
      <c r="DT71" s="264"/>
      <c r="DU71" s="226"/>
      <c r="DV71" s="233"/>
      <c r="DW71" s="233"/>
      <c r="DX71" s="226"/>
      <c r="DY71" s="233"/>
      <c r="DZ71" s="233"/>
      <c r="EB71" s="227">
        <v>66</v>
      </c>
      <c r="EC71" s="260"/>
      <c r="ED71" s="262"/>
      <c r="EE71" s="262"/>
      <c r="EF71" s="261"/>
      <c r="EG71" s="262"/>
      <c r="EH71" s="263"/>
      <c r="EI71" s="264"/>
      <c r="EJ71" s="264"/>
      <c r="EK71" s="263"/>
      <c r="EL71" s="264"/>
      <c r="EM71" s="226"/>
      <c r="EN71" s="233"/>
      <c r="EO71" s="233"/>
      <c r="EP71" s="226"/>
      <c r="EQ71" s="233"/>
      <c r="ER71" s="233"/>
      <c r="ET71" s="227">
        <v>66</v>
      </c>
      <c r="EU71" s="260"/>
      <c r="EV71" s="262"/>
      <c r="EW71" s="262"/>
      <c r="EX71" s="261"/>
      <c r="EY71" s="262"/>
      <c r="EZ71" s="263"/>
      <c r="FA71" s="264"/>
      <c r="FB71" s="264"/>
      <c r="FC71" s="263"/>
      <c r="FD71" s="264"/>
      <c r="FE71" s="226"/>
      <c r="FF71" s="233"/>
      <c r="FG71" s="233"/>
      <c r="FH71" s="226"/>
      <c r="FI71" s="233"/>
      <c r="FJ71" s="233"/>
      <c r="FL71" s="227">
        <v>66</v>
      </c>
      <c r="FM71" s="260"/>
      <c r="FN71" s="262"/>
      <c r="FO71" s="262"/>
      <c r="FP71" s="261"/>
      <c r="FQ71" s="262"/>
      <c r="FR71" s="263"/>
      <c r="FS71" s="264"/>
      <c r="FT71" s="264"/>
      <c r="FU71" s="263"/>
      <c r="FV71" s="264"/>
      <c r="FW71" s="226"/>
      <c r="FX71" s="233"/>
      <c r="FY71" s="233"/>
      <c r="FZ71" s="226"/>
      <c r="GA71" s="233"/>
      <c r="GB71" s="233"/>
    </row>
    <row r="72" spans="5:184">
      <c r="E72" s="25">
        <v>71</v>
      </c>
      <c r="F72" s="227">
        <v>67</v>
      </c>
      <c r="G72" s="260"/>
      <c r="H72" s="262"/>
      <c r="I72" s="262"/>
      <c r="J72" s="261"/>
      <c r="K72" s="262"/>
      <c r="L72" s="263"/>
      <c r="M72" s="264"/>
      <c r="N72" s="264"/>
      <c r="O72" s="263"/>
      <c r="P72" s="264"/>
      <c r="Q72" s="226"/>
      <c r="R72" s="233"/>
      <c r="S72" s="233"/>
      <c r="T72" s="226"/>
      <c r="U72" s="233"/>
      <c r="V72" s="233"/>
      <c r="X72" s="227">
        <v>67</v>
      </c>
      <c r="Y72" s="260"/>
      <c r="Z72" s="262"/>
      <c r="AA72" s="262"/>
      <c r="AB72" s="261"/>
      <c r="AC72" s="262"/>
      <c r="AD72" s="263"/>
      <c r="AE72" s="264"/>
      <c r="AF72" s="264"/>
      <c r="AG72" s="263"/>
      <c r="AH72" s="264"/>
      <c r="AI72" s="226"/>
      <c r="AJ72" s="233"/>
      <c r="AK72" s="233"/>
      <c r="AL72" s="226"/>
      <c r="AM72" s="233"/>
      <c r="AN72" s="233"/>
      <c r="AP72" s="227">
        <v>67</v>
      </c>
      <c r="AQ72" s="260"/>
      <c r="AR72" s="262"/>
      <c r="AS72" s="262"/>
      <c r="AT72" s="261"/>
      <c r="AU72" s="262"/>
      <c r="AV72" s="263"/>
      <c r="AW72" s="264"/>
      <c r="AX72" s="264"/>
      <c r="AY72" s="263"/>
      <c r="AZ72" s="264"/>
      <c r="BA72" s="226"/>
      <c r="BB72" s="233"/>
      <c r="BC72" s="233"/>
      <c r="BD72" s="226"/>
      <c r="BE72" s="233"/>
      <c r="BF72" s="233"/>
      <c r="BH72" s="227">
        <v>67</v>
      </c>
      <c r="BI72" s="260"/>
      <c r="BJ72" s="262"/>
      <c r="BK72" s="262"/>
      <c r="BL72" s="261"/>
      <c r="BM72" s="262"/>
      <c r="BN72" s="263"/>
      <c r="BO72" s="264"/>
      <c r="BP72" s="264"/>
      <c r="BQ72" s="263"/>
      <c r="BR72" s="264"/>
      <c r="BS72" s="226"/>
      <c r="BT72" s="233"/>
      <c r="BU72" s="233"/>
      <c r="BV72" s="226"/>
      <c r="BW72" s="233"/>
      <c r="BX72" s="233"/>
      <c r="BZ72" s="227">
        <v>67</v>
      </c>
      <c r="CA72" s="260"/>
      <c r="CB72" s="262"/>
      <c r="CC72" s="262"/>
      <c r="CD72" s="261"/>
      <c r="CE72" s="262"/>
      <c r="CF72" s="263"/>
      <c r="CG72" s="264"/>
      <c r="CH72" s="264"/>
      <c r="CI72" s="263"/>
      <c r="CJ72" s="264"/>
      <c r="CK72" s="226"/>
      <c r="CL72" s="233"/>
      <c r="CM72" s="233"/>
      <c r="CN72" s="226"/>
      <c r="CO72" s="233"/>
      <c r="CP72" s="233"/>
      <c r="CR72" s="227">
        <v>67</v>
      </c>
      <c r="CS72" s="260"/>
      <c r="CT72" s="262"/>
      <c r="CU72" s="262"/>
      <c r="CV72" s="261"/>
      <c r="CW72" s="262"/>
      <c r="CX72" s="263"/>
      <c r="CY72" s="264"/>
      <c r="CZ72" s="264"/>
      <c r="DA72" s="263"/>
      <c r="DB72" s="264"/>
      <c r="DC72" s="226"/>
      <c r="DD72" s="233"/>
      <c r="DE72" s="233"/>
      <c r="DF72" s="226"/>
      <c r="DG72" s="233"/>
      <c r="DH72" s="233"/>
      <c r="DJ72" s="227">
        <v>67</v>
      </c>
      <c r="DK72" s="260"/>
      <c r="DL72" s="262"/>
      <c r="DM72" s="262"/>
      <c r="DN72" s="261"/>
      <c r="DO72" s="262"/>
      <c r="DP72" s="263"/>
      <c r="DQ72" s="264"/>
      <c r="DR72" s="264"/>
      <c r="DS72" s="263"/>
      <c r="DT72" s="264"/>
      <c r="DU72" s="226"/>
      <c r="DV72" s="233"/>
      <c r="DW72" s="233"/>
      <c r="DX72" s="226"/>
      <c r="DY72" s="233"/>
      <c r="DZ72" s="233"/>
      <c r="EB72" s="227">
        <v>67</v>
      </c>
      <c r="EC72" s="260"/>
      <c r="ED72" s="262"/>
      <c r="EE72" s="262"/>
      <c r="EF72" s="261"/>
      <c r="EG72" s="262"/>
      <c r="EH72" s="263"/>
      <c r="EI72" s="264"/>
      <c r="EJ72" s="264"/>
      <c r="EK72" s="263"/>
      <c r="EL72" s="264"/>
      <c r="EM72" s="226"/>
      <c r="EN72" s="233"/>
      <c r="EO72" s="233"/>
      <c r="EP72" s="226"/>
      <c r="EQ72" s="233"/>
      <c r="ER72" s="233"/>
      <c r="ET72" s="227">
        <v>67</v>
      </c>
      <c r="EU72" s="260"/>
      <c r="EV72" s="262"/>
      <c r="EW72" s="262"/>
      <c r="EX72" s="261"/>
      <c r="EY72" s="262"/>
      <c r="EZ72" s="263"/>
      <c r="FA72" s="264"/>
      <c r="FB72" s="264"/>
      <c r="FC72" s="263"/>
      <c r="FD72" s="264"/>
      <c r="FE72" s="226"/>
      <c r="FF72" s="233"/>
      <c r="FG72" s="233"/>
      <c r="FH72" s="226"/>
      <c r="FI72" s="233"/>
      <c r="FJ72" s="233"/>
      <c r="FL72" s="227">
        <v>67</v>
      </c>
      <c r="FM72" s="260"/>
      <c r="FN72" s="262"/>
      <c r="FO72" s="262"/>
      <c r="FP72" s="261"/>
      <c r="FQ72" s="262"/>
      <c r="FR72" s="263"/>
      <c r="FS72" s="264"/>
      <c r="FT72" s="264"/>
      <c r="FU72" s="263"/>
      <c r="FV72" s="264"/>
      <c r="FW72" s="226"/>
      <c r="FX72" s="233"/>
      <c r="FY72" s="233"/>
      <c r="FZ72" s="226"/>
      <c r="GA72" s="233"/>
      <c r="GB72" s="233"/>
    </row>
    <row r="73" spans="5:184">
      <c r="E73" s="25">
        <v>72</v>
      </c>
      <c r="F73" s="227">
        <v>68</v>
      </c>
      <c r="G73" s="260"/>
      <c r="H73" s="262"/>
      <c r="I73" s="262"/>
      <c r="J73" s="261"/>
      <c r="K73" s="262"/>
      <c r="L73" s="263"/>
      <c r="M73" s="264"/>
      <c r="N73" s="264"/>
      <c r="O73" s="263"/>
      <c r="P73" s="264"/>
      <c r="Q73" s="226"/>
      <c r="R73" s="233"/>
      <c r="S73" s="233"/>
      <c r="T73" s="226"/>
      <c r="U73" s="233"/>
      <c r="V73" s="233"/>
      <c r="X73" s="227">
        <v>68</v>
      </c>
      <c r="Y73" s="260"/>
      <c r="Z73" s="262"/>
      <c r="AA73" s="262"/>
      <c r="AB73" s="261"/>
      <c r="AC73" s="262"/>
      <c r="AD73" s="263"/>
      <c r="AE73" s="264"/>
      <c r="AF73" s="264"/>
      <c r="AG73" s="263"/>
      <c r="AH73" s="264"/>
      <c r="AI73" s="226"/>
      <c r="AJ73" s="233"/>
      <c r="AK73" s="233"/>
      <c r="AL73" s="226"/>
      <c r="AM73" s="233"/>
      <c r="AN73" s="233"/>
      <c r="AP73" s="227">
        <v>68</v>
      </c>
      <c r="AQ73" s="260"/>
      <c r="AR73" s="262"/>
      <c r="AS73" s="262"/>
      <c r="AT73" s="261"/>
      <c r="AU73" s="262"/>
      <c r="AV73" s="263"/>
      <c r="AW73" s="264"/>
      <c r="AX73" s="264"/>
      <c r="AY73" s="263"/>
      <c r="AZ73" s="264"/>
      <c r="BA73" s="226"/>
      <c r="BB73" s="233"/>
      <c r="BC73" s="233"/>
      <c r="BD73" s="226"/>
      <c r="BE73" s="233"/>
      <c r="BF73" s="233"/>
      <c r="BH73" s="227">
        <v>68</v>
      </c>
      <c r="BI73" s="260"/>
      <c r="BJ73" s="262"/>
      <c r="BK73" s="262"/>
      <c r="BL73" s="261"/>
      <c r="BM73" s="262"/>
      <c r="BN73" s="263"/>
      <c r="BO73" s="264"/>
      <c r="BP73" s="264"/>
      <c r="BQ73" s="263"/>
      <c r="BR73" s="264"/>
      <c r="BS73" s="226"/>
      <c r="BT73" s="233"/>
      <c r="BU73" s="233"/>
      <c r="BV73" s="226"/>
      <c r="BW73" s="233"/>
      <c r="BX73" s="233"/>
      <c r="BZ73" s="227">
        <v>68</v>
      </c>
      <c r="CA73" s="260"/>
      <c r="CB73" s="262"/>
      <c r="CC73" s="262"/>
      <c r="CD73" s="261"/>
      <c r="CE73" s="262"/>
      <c r="CF73" s="263"/>
      <c r="CG73" s="264"/>
      <c r="CH73" s="264"/>
      <c r="CI73" s="263"/>
      <c r="CJ73" s="264"/>
      <c r="CK73" s="226"/>
      <c r="CL73" s="233"/>
      <c r="CM73" s="233"/>
      <c r="CN73" s="226"/>
      <c r="CO73" s="233"/>
      <c r="CP73" s="233"/>
      <c r="CR73" s="227">
        <v>68</v>
      </c>
      <c r="CS73" s="260"/>
      <c r="CT73" s="262"/>
      <c r="CU73" s="262"/>
      <c r="CV73" s="261"/>
      <c r="CW73" s="262"/>
      <c r="CX73" s="263"/>
      <c r="CY73" s="264"/>
      <c r="CZ73" s="264"/>
      <c r="DA73" s="263"/>
      <c r="DB73" s="264"/>
      <c r="DC73" s="226"/>
      <c r="DD73" s="233"/>
      <c r="DE73" s="233"/>
      <c r="DF73" s="226"/>
      <c r="DG73" s="233"/>
      <c r="DH73" s="233"/>
      <c r="DJ73" s="227">
        <v>68</v>
      </c>
      <c r="DK73" s="260"/>
      <c r="DL73" s="262"/>
      <c r="DM73" s="262"/>
      <c r="DN73" s="261"/>
      <c r="DO73" s="262"/>
      <c r="DP73" s="263"/>
      <c r="DQ73" s="264"/>
      <c r="DR73" s="264"/>
      <c r="DS73" s="263"/>
      <c r="DT73" s="264"/>
      <c r="DU73" s="226"/>
      <c r="DV73" s="233"/>
      <c r="DW73" s="233"/>
      <c r="DX73" s="226"/>
      <c r="DY73" s="233"/>
      <c r="DZ73" s="233"/>
      <c r="EB73" s="227">
        <v>68</v>
      </c>
      <c r="EC73" s="260"/>
      <c r="ED73" s="262"/>
      <c r="EE73" s="262"/>
      <c r="EF73" s="261"/>
      <c r="EG73" s="262"/>
      <c r="EH73" s="263"/>
      <c r="EI73" s="264"/>
      <c r="EJ73" s="264"/>
      <c r="EK73" s="263"/>
      <c r="EL73" s="264"/>
      <c r="EM73" s="226"/>
      <c r="EN73" s="233"/>
      <c r="EO73" s="233"/>
      <c r="EP73" s="226"/>
      <c r="EQ73" s="233"/>
      <c r="ER73" s="233"/>
      <c r="ET73" s="227">
        <v>68</v>
      </c>
      <c r="EU73" s="260"/>
      <c r="EV73" s="262"/>
      <c r="EW73" s="262"/>
      <c r="EX73" s="261"/>
      <c r="EY73" s="262"/>
      <c r="EZ73" s="263"/>
      <c r="FA73" s="264"/>
      <c r="FB73" s="264"/>
      <c r="FC73" s="263"/>
      <c r="FD73" s="264"/>
      <c r="FE73" s="226"/>
      <c r="FF73" s="233"/>
      <c r="FG73" s="233"/>
      <c r="FH73" s="226"/>
      <c r="FI73" s="233"/>
      <c r="FJ73" s="233"/>
      <c r="FL73" s="227">
        <v>68</v>
      </c>
      <c r="FM73" s="260"/>
      <c r="FN73" s="262"/>
      <c r="FO73" s="262"/>
      <c r="FP73" s="261"/>
      <c r="FQ73" s="262"/>
      <c r="FR73" s="263"/>
      <c r="FS73" s="264"/>
      <c r="FT73" s="264"/>
      <c r="FU73" s="263"/>
      <c r="FV73" s="264"/>
      <c r="FW73" s="226"/>
      <c r="FX73" s="233"/>
      <c r="FY73" s="233"/>
      <c r="FZ73" s="226"/>
      <c r="GA73" s="233"/>
      <c r="GB73" s="233"/>
    </row>
    <row r="74" spans="5:184">
      <c r="E74" s="25">
        <v>73</v>
      </c>
      <c r="F74" s="227">
        <v>69</v>
      </c>
      <c r="G74" s="260"/>
      <c r="H74" s="262"/>
      <c r="I74" s="262"/>
      <c r="J74" s="261"/>
      <c r="K74" s="262"/>
      <c r="L74" s="263"/>
      <c r="M74" s="264"/>
      <c r="N74" s="264"/>
      <c r="O74" s="263"/>
      <c r="P74" s="264"/>
      <c r="Q74" s="226"/>
      <c r="R74" s="233"/>
      <c r="S74" s="233"/>
      <c r="T74" s="226"/>
      <c r="U74" s="233"/>
      <c r="V74" s="233"/>
      <c r="X74" s="227">
        <v>69</v>
      </c>
      <c r="Y74" s="260"/>
      <c r="Z74" s="262"/>
      <c r="AA74" s="262"/>
      <c r="AB74" s="261"/>
      <c r="AC74" s="262"/>
      <c r="AD74" s="263"/>
      <c r="AE74" s="264"/>
      <c r="AF74" s="264"/>
      <c r="AG74" s="263"/>
      <c r="AH74" s="264"/>
      <c r="AI74" s="226"/>
      <c r="AJ74" s="233"/>
      <c r="AK74" s="233"/>
      <c r="AL74" s="226"/>
      <c r="AM74" s="233"/>
      <c r="AN74" s="233"/>
      <c r="AP74" s="227">
        <v>69</v>
      </c>
      <c r="AQ74" s="260"/>
      <c r="AR74" s="262"/>
      <c r="AS74" s="262"/>
      <c r="AT74" s="261"/>
      <c r="AU74" s="262"/>
      <c r="AV74" s="263"/>
      <c r="AW74" s="264"/>
      <c r="AX74" s="264"/>
      <c r="AY74" s="263"/>
      <c r="AZ74" s="264"/>
      <c r="BA74" s="226"/>
      <c r="BB74" s="233"/>
      <c r="BC74" s="233"/>
      <c r="BD74" s="226"/>
      <c r="BE74" s="233"/>
      <c r="BF74" s="233"/>
      <c r="BH74" s="227">
        <v>69</v>
      </c>
      <c r="BI74" s="260"/>
      <c r="BJ74" s="262"/>
      <c r="BK74" s="262"/>
      <c r="BL74" s="261"/>
      <c r="BM74" s="262"/>
      <c r="BN74" s="263"/>
      <c r="BO74" s="264"/>
      <c r="BP74" s="264"/>
      <c r="BQ74" s="263"/>
      <c r="BR74" s="264"/>
      <c r="BS74" s="226"/>
      <c r="BT74" s="233"/>
      <c r="BU74" s="233"/>
      <c r="BV74" s="226"/>
      <c r="BW74" s="233"/>
      <c r="BX74" s="233"/>
      <c r="BZ74" s="227">
        <v>69</v>
      </c>
      <c r="CA74" s="260"/>
      <c r="CB74" s="262"/>
      <c r="CC74" s="262"/>
      <c r="CD74" s="261"/>
      <c r="CE74" s="262"/>
      <c r="CF74" s="263"/>
      <c r="CG74" s="264"/>
      <c r="CH74" s="264"/>
      <c r="CI74" s="263"/>
      <c r="CJ74" s="264"/>
      <c r="CK74" s="226"/>
      <c r="CL74" s="233"/>
      <c r="CM74" s="233"/>
      <c r="CN74" s="226"/>
      <c r="CO74" s="233"/>
      <c r="CP74" s="233"/>
      <c r="CR74" s="227">
        <v>69</v>
      </c>
      <c r="CS74" s="260"/>
      <c r="CT74" s="262"/>
      <c r="CU74" s="262"/>
      <c r="CV74" s="261"/>
      <c r="CW74" s="262"/>
      <c r="CX74" s="263"/>
      <c r="CY74" s="264"/>
      <c r="CZ74" s="264"/>
      <c r="DA74" s="263"/>
      <c r="DB74" s="264"/>
      <c r="DC74" s="226"/>
      <c r="DD74" s="233"/>
      <c r="DE74" s="233"/>
      <c r="DF74" s="226"/>
      <c r="DG74" s="233"/>
      <c r="DH74" s="233"/>
      <c r="DJ74" s="227">
        <v>69</v>
      </c>
      <c r="DK74" s="260"/>
      <c r="DL74" s="262"/>
      <c r="DM74" s="262"/>
      <c r="DN74" s="261"/>
      <c r="DO74" s="262"/>
      <c r="DP74" s="263"/>
      <c r="DQ74" s="264"/>
      <c r="DR74" s="264"/>
      <c r="DS74" s="263"/>
      <c r="DT74" s="264"/>
      <c r="DU74" s="226"/>
      <c r="DV74" s="233"/>
      <c r="DW74" s="233"/>
      <c r="DX74" s="226"/>
      <c r="DY74" s="233"/>
      <c r="DZ74" s="233"/>
      <c r="EB74" s="227">
        <v>69</v>
      </c>
      <c r="EC74" s="260"/>
      <c r="ED74" s="262"/>
      <c r="EE74" s="262"/>
      <c r="EF74" s="261"/>
      <c r="EG74" s="262"/>
      <c r="EH74" s="263"/>
      <c r="EI74" s="264"/>
      <c r="EJ74" s="264"/>
      <c r="EK74" s="263"/>
      <c r="EL74" s="264"/>
      <c r="EM74" s="226"/>
      <c r="EN74" s="233"/>
      <c r="EO74" s="233"/>
      <c r="EP74" s="226"/>
      <c r="EQ74" s="233"/>
      <c r="ER74" s="233"/>
      <c r="ET74" s="227">
        <v>69</v>
      </c>
      <c r="EU74" s="260"/>
      <c r="EV74" s="262"/>
      <c r="EW74" s="262"/>
      <c r="EX74" s="261"/>
      <c r="EY74" s="262"/>
      <c r="EZ74" s="263"/>
      <c r="FA74" s="264"/>
      <c r="FB74" s="264"/>
      <c r="FC74" s="263"/>
      <c r="FD74" s="264"/>
      <c r="FE74" s="226"/>
      <c r="FF74" s="233"/>
      <c r="FG74" s="233"/>
      <c r="FH74" s="226"/>
      <c r="FI74" s="233"/>
      <c r="FJ74" s="233"/>
      <c r="FL74" s="227">
        <v>69</v>
      </c>
      <c r="FM74" s="260"/>
      <c r="FN74" s="262"/>
      <c r="FO74" s="262"/>
      <c r="FP74" s="261"/>
      <c r="FQ74" s="262"/>
      <c r="FR74" s="263"/>
      <c r="FS74" s="264"/>
      <c r="FT74" s="264"/>
      <c r="FU74" s="263"/>
      <c r="FV74" s="264"/>
      <c r="FW74" s="226"/>
      <c r="FX74" s="233"/>
      <c r="FY74" s="233"/>
      <c r="FZ74" s="226"/>
      <c r="GA74" s="233"/>
      <c r="GB74" s="233"/>
    </row>
    <row r="75" spans="5:184">
      <c r="E75" s="25">
        <v>74</v>
      </c>
      <c r="F75" s="227">
        <v>70</v>
      </c>
      <c r="G75" s="260"/>
      <c r="H75" s="262"/>
      <c r="I75" s="262"/>
      <c r="J75" s="261"/>
      <c r="K75" s="262"/>
      <c r="L75" s="263"/>
      <c r="M75" s="264"/>
      <c r="N75" s="264"/>
      <c r="O75" s="263"/>
      <c r="P75" s="264"/>
      <c r="Q75" s="226"/>
      <c r="R75" s="233"/>
      <c r="S75" s="233"/>
      <c r="T75" s="226"/>
      <c r="U75" s="233"/>
      <c r="V75" s="233"/>
      <c r="X75" s="227">
        <v>70</v>
      </c>
      <c r="Y75" s="260"/>
      <c r="Z75" s="262"/>
      <c r="AA75" s="262"/>
      <c r="AB75" s="261"/>
      <c r="AC75" s="262"/>
      <c r="AD75" s="263"/>
      <c r="AE75" s="264"/>
      <c r="AF75" s="264"/>
      <c r="AG75" s="263"/>
      <c r="AH75" s="264"/>
      <c r="AI75" s="226"/>
      <c r="AJ75" s="233"/>
      <c r="AK75" s="233"/>
      <c r="AL75" s="226"/>
      <c r="AM75" s="233"/>
      <c r="AN75" s="233"/>
      <c r="AP75" s="227">
        <v>70</v>
      </c>
      <c r="AQ75" s="260"/>
      <c r="AR75" s="262"/>
      <c r="AS75" s="262"/>
      <c r="AT75" s="261"/>
      <c r="AU75" s="262"/>
      <c r="AV75" s="263"/>
      <c r="AW75" s="264"/>
      <c r="AX75" s="264"/>
      <c r="AY75" s="263"/>
      <c r="AZ75" s="264"/>
      <c r="BA75" s="226"/>
      <c r="BB75" s="233"/>
      <c r="BC75" s="233"/>
      <c r="BD75" s="226"/>
      <c r="BE75" s="233"/>
      <c r="BF75" s="233"/>
      <c r="BH75" s="227">
        <v>70</v>
      </c>
      <c r="BI75" s="260"/>
      <c r="BJ75" s="262"/>
      <c r="BK75" s="262"/>
      <c r="BL75" s="261"/>
      <c r="BM75" s="262"/>
      <c r="BN75" s="263"/>
      <c r="BO75" s="264"/>
      <c r="BP75" s="264"/>
      <c r="BQ75" s="263"/>
      <c r="BR75" s="264"/>
      <c r="BS75" s="226"/>
      <c r="BT75" s="233"/>
      <c r="BU75" s="233"/>
      <c r="BV75" s="226"/>
      <c r="BW75" s="233"/>
      <c r="BX75" s="233"/>
      <c r="BZ75" s="227">
        <v>70</v>
      </c>
      <c r="CA75" s="260"/>
      <c r="CB75" s="262"/>
      <c r="CC75" s="262"/>
      <c r="CD75" s="261"/>
      <c r="CE75" s="262"/>
      <c r="CF75" s="263"/>
      <c r="CG75" s="264"/>
      <c r="CH75" s="264"/>
      <c r="CI75" s="263"/>
      <c r="CJ75" s="264"/>
      <c r="CK75" s="226"/>
      <c r="CL75" s="233"/>
      <c r="CM75" s="233"/>
      <c r="CN75" s="226"/>
      <c r="CO75" s="233"/>
      <c r="CP75" s="233"/>
      <c r="CR75" s="227">
        <v>70</v>
      </c>
      <c r="CS75" s="260"/>
      <c r="CT75" s="262"/>
      <c r="CU75" s="262"/>
      <c r="CV75" s="261"/>
      <c r="CW75" s="262"/>
      <c r="CX75" s="263"/>
      <c r="CY75" s="264"/>
      <c r="CZ75" s="264"/>
      <c r="DA75" s="263"/>
      <c r="DB75" s="264"/>
      <c r="DC75" s="226"/>
      <c r="DD75" s="233"/>
      <c r="DE75" s="233"/>
      <c r="DF75" s="226"/>
      <c r="DG75" s="233"/>
      <c r="DH75" s="233"/>
      <c r="DJ75" s="227">
        <v>70</v>
      </c>
      <c r="DK75" s="260"/>
      <c r="DL75" s="262"/>
      <c r="DM75" s="262"/>
      <c r="DN75" s="261"/>
      <c r="DO75" s="262"/>
      <c r="DP75" s="263"/>
      <c r="DQ75" s="264"/>
      <c r="DR75" s="264"/>
      <c r="DS75" s="263"/>
      <c r="DT75" s="264"/>
      <c r="DU75" s="226"/>
      <c r="DV75" s="233"/>
      <c r="DW75" s="233"/>
      <c r="DX75" s="226"/>
      <c r="DY75" s="233"/>
      <c r="DZ75" s="233"/>
      <c r="EB75" s="227">
        <v>70</v>
      </c>
      <c r="EC75" s="260"/>
      <c r="ED75" s="262"/>
      <c r="EE75" s="262"/>
      <c r="EF75" s="261"/>
      <c r="EG75" s="262"/>
      <c r="EH75" s="263"/>
      <c r="EI75" s="264"/>
      <c r="EJ75" s="264"/>
      <c r="EK75" s="263"/>
      <c r="EL75" s="264"/>
      <c r="EM75" s="226"/>
      <c r="EN75" s="233"/>
      <c r="EO75" s="233"/>
      <c r="EP75" s="226"/>
      <c r="EQ75" s="233"/>
      <c r="ER75" s="233"/>
      <c r="ET75" s="227">
        <v>70</v>
      </c>
      <c r="EU75" s="260"/>
      <c r="EV75" s="262"/>
      <c r="EW75" s="262"/>
      <c r="EX75" s="261"/>
      <c r="EY75" s="262"/>
      <c r="EZ75" s="263"/>
      <c r="FA75" s="264"/>
      <c r="FB75" s="264"/>
      <c r="FC75" s="263"/>
      <c r="FD75" s="264"/>
      <c r="FE75" s="226"/>
      <c r="FF75" s="233"/>
      <c r="FG75" s="233"/>
      <c r="FH75" s="226"/>
      <c r="FI75" s="233"/>
      <c r="FJ75" s="233"/>
      <c r="FL75" s="227">
        <v>70</v>
      </c>
      <c r="FM75" s="260"/>
      <c r="FN75" s="262"/>
      <c r="FO75" s="262"/>
      <c r="FP75" s="261"/>
      <c r="FQ75" s="262"/>
      <c r="FR75" s="263"/>
      <c r="FS75" s="264"/>
      <c r="FT75" s="264"/>
      <c r="FU75" s="263"/>
      <c r="FV75" s="264"/>
      <c r="FW75" s="226"/>
      <c r="FX75" s="233"/>
      <c r="FY75" s="233"/>
      <c r="FZ75" s="226"/>
      <c r="GA75" s="233"/>
      <c r="GB75" s="233"/>
    </row>
    <row r="76" spans="5:184">
      <c r="E76" s="25">
        <v>75</v>
      </c>
      <c r="F76" s="227">
        <v>71</v>
      </c>
      <c r="G76" s="260"/>
      <c r="H76" s="262"/>
      <c r="I76" s="262"/>
      <c r="J76" s="261"/>
      <c r="K76" s="262"/>
      <c r="L76" s="263"/>
      <c r="M76" s="264"/>
      <c r="N76" s="264"/>
      <c r="O76" s="263"/>
      <c r="P76" s="264"/>
      <c r="Q76" s="226"/>
      <c r="R76" s="233"/>
      <c r="S76" s="233"/>
      <c r="T76" s="226"/>
      <c r="U76" s="233"/>
      <c r="V76" s="233"/>
      <c r="X76" s="227">
        <v>71</v>
      </c>
      <c r="Y76" s="260"/>
      <c r="Z76" s="262"/>
      <c r="AA76" s="262"/>
      <c r="AB76" s="261"/>
      <c r="AC76" s="262"/>
      <c r="AD76" s="263"/>
      <c r="AE76" s="264"/>
      <c r="AF76" s="264"/>
      <c r="AG76" s="263"/>
      <c r="AH76" s="264"/>
      <c r="AI76" s="226"/>
      <c r="AJ76" s="233"/>
      <c r="AK76" s="233"/>
      <c r="AL76" s="226"/>
      <c r="AM76" s="233"/>
      <c r="AN76" s="233"/>
      <c r="AP76" s="227">
        <v>71</v>
      </c>
      <c r="AQ76" s="260"/>
      <c r="AR76" s="262"/>
      <c r="AS76" s="262"/>
      <c r="AT76" s="261"/>
      <c r="AU76" s="262"/>
      <c r="AV76" s="263"/>
      <c r="AW76" s="264"/>
      <c r="AX76" s="264"/>
      <c r="AY76" s="263"/>
      <c r="AZ76" s="264"/>
      <c r="BA76" s="226"/>
      <c r="BB76" s="233"/>
      <c r="BC76" s="233"/>
      <c r="BD76" s="226"/>
      <c r="BE76" s="233"/>
      <c r="BF76" s="233"/>
      <c r="BH76" s="227">
        <v>71</v>
      </c>
      <c r="BI76" s="260"/>
      <c r="BJ76" s="262"/>
      <c r="BK76" s="262"/>
      <c r="BL76" s="261"/>
      <c r="BM76" s="262"/>
      <c r="BN76" s="263"/>
      <c r="BO76" s="264"/>
      <c r="BP76" s="264"/>
      <c r="BQ76" s="263"/>
      <c r="BR76" s="264"/>
      <c r="BS76" s="226"/>
      <c r="BT76" s="233"/>
      <c r="BU76" s="233"/>
      <c r="BV76" s="226"/>
      <c r="BW76" s="233"/>
      <c r="BX76" s="233"/>
      <c r="BZ76" s="227">
        <v>71</v>
      </c>
      <c r="CA76" s="260"/>
      <c r="CB76" s="262"/>
      <c r="CC76" s="262"/>
      <c r="CD76" s="261"/>
      <c r="CE76" s="262"/>
      <c r="CF76" s="263"/>
      <c r="CG76" s="264"/>
      <c r="CH76" s="264"/>
      <c r="CI76" s="263"/>
      <c r="CJ76" s="264"/>
      <c r="CK76" s="226"/>
      <c r="CL76" s="233"/>
      <c r="CM76" s="233"/>
      <c r="CN76" s="226"/>
      <c r="CO76" s="233"/>
      <c r="CP76" s="233"/>
      <c r="CR76" s="227">
        <v>71</v>
      </c>
      <c r="CS76" s="260"/>
      <c r="CT76" s="262"/>
      <c r="CU76" s="262"/>
      <c r="CV76" s="261"/>
      <c r="CW76" s="262"/>
      <c r="CX76" s="263"/>
      <c r="CY76" s="264"/>
      <c r="CZ76" s="264"/>
      <c r="DA76" s="263"/>
      <c r="DB76" s="264"/>
      <c r="DC76" s="226"/>
      <c r="DD76" s="233"/>
      <c r="DE76" s="233"/>
      <c r="DF76" s="226"/>
      <c r="DG76" s="233"/>
      <c r="DH76" s="233"/>
      <c r="DJ76" s="227">
        <v>71</v>
      </c>
      <c r="DK76" s="260"/>
      <c r="DL76" s="262"/>
      <c r="DM76" s="262"/>
      <c r="DN76" s="261"/>
      <c r="DO76" s="262"/>
      <c r="DP76" s="263"/>
      <c r="DQ76" s="264"/>
      <c r="DR76" s="264"/>
      <c r="DS76" s="263"/>
      <c r="DT76" s="264"/>
      <c r="DU76" s="226"/>
      <c r="DV76" s="233"/>
      <c r="DW76" s="233"/>
      <c r="DX76" s="226"/>
      <c r="DY76" s="233"/>
      <c r="DZ76" s="233"/>
      <c r="EB76" s="227">
        <v>71</v>
      </c>
      <c r="EC76" s="260"/>
      <c r="ED76" s="262"/>
      <c r="EE76" s="262"/>
      <c r="EF76" s="261"/>
      <c r="EG76" s="262"/>
      <c r="EH76" s="263"/>
      <c r="EI76" s="264"/>
      <c r="EJ76" s="264"/>
      <c r="EK76" s="263"/>
      <c r="EL76" s="264"/>
      <c r="EM76" s="226"/>
      <c r="EN76" s="233"/>
      <c r="EO76" s="233"/>
      <c r="EP76" s="226"/>
      <c r="EQ76" s="233"/>
      <c r="ER76" s="233"/>
      <c r="ET76" s="227">
        <v>71</v>
      </c>
      <c r="EU76" s="260"/>
      <c r="EV76" s="262"/>
      <c r="EW76" s="262"/>
      <c r="EX76" s="261"/>
      <c r="EY76" s="262"/>
      <c r="EZ76" s="263"/>
      <c r="FA76" s="264"/>
      <c r="FB76" s="264"/>
      <c r="FC76" s="263"/>
      <c r="FD76" s="264"/>
      <c r="FE76" s="226"/>
      <c r="FF76" s="233"/>
      <c r="FG76" s="233"/>
      <c r="FH76" s="226"/>
      <c r="FI76" s="233"/>
      <c r="FJ76" s="233"/>
      <c r="FL76" s="227">
        <v>71</v>
      </c>
      <c r="FM76" s="260"/>
      <c r="FN76" s="262"/>
      <c r="FO76" s="262"/>
      <c r="FP76" s="261"/>
      <c r="FQ76" s="262"/>
      <c r="FR76" s="263"/>
      <c r="FS76" s="264"/>
      <c r="FT76" s="264"/>
      <c r="FU76" s="263"/>
      <c r="FV76" s="264"/>
      <c r="FW76" s="226"/>
      <c r="FX76" s="233"/>
      <c r="FY76" s="233"/>
      <c r="FZ76" s="226"/>
      <c r="GA76" s="233"/>
      <c r="GB76" s="233"/>
    </row>
    <row r="77" spans="5:184">
      <c r="E77" s="25">
        <v>76</v>
      </c>
      <c r="F77" s="227">
        <v>72</v>
      </c>
      <c r="G77" s="260"/>
      <c r="H77" s="262"/>
      <c r="I77" s="262"/>
      <c r="J77" s="261"/>
      <c r="K77" s="262"/>
      <c r="L77" s="263"/>
      <c r="M77" s="264"/>
      <c r="N77" s="264"/>
      <c r="O77" s="263"/>
      <c r="P77" s="264"/>
      <c r="Q77" s="226"/>
      <c r="R77" s="233"/>
      <c r="S77" s="233"/>
      <c r="T77" s="226"/>
      <c r="U77" s="233"/>
      <c r="V77" s="233"/>
      <c r="X77" s="227">
        <v>72</v>
      </c>
      <c r="Y77" s="260"/>
      <c r="Z77" s="262"/>
      <c r="AA77" s="262"/>
      <c r="AB77" s="261"/>
      <c r="AC77" s="262"/>
      <c r="AD77" s="263"/>
      <c r="AE77" s="264"/>
      <c r="AF77" s="264"/>
      <c r="AG77" s="263"/>
      <c r="AH77" s="264"/>
      <c r="AI77" s="226"/>
      <c r="AJ77" s="233"/>
      <c r="AK77" s="233"/>
      <c r="AL77" s="226"/>
      <c r="AM77" s="233"/>
      <c r="AN77" s="233"/>
      <c r="AP77" s="227">
        <v>72</v>
      </c>
      <c r="AQ77" s="260"/>
      <c r="AR77" s="262"/>
      <c r="AS77" s="262"/>
      <c r="AT77" s="261"/>
      <c r="AU77" s="262"/>
      <c r="AV77" s="263"/>
      <c r="AW77" s="264"/>
      <c r="AX77" s="264"/>
      <c r="AY77" s="263"/>
      <c r="AZ77" s="264"/>
      <c r="BA77" s="226"/>
      <c r="BB77" s="233"/>
      <c r="BC77" s="233"/>
      <c r="BD77" s="226"/>
      <c r="BE77" s="233"/>
      <c r="BF77" s="233"/>
      <c r="BH77" s="227">
        <v>72</v>
      </c>
      <c r="BI77" s="260"/>
      <c r="BJ77" s="262"/>
      <c r="BK77" s="262"/>
      <c r="BL77" s="261"/>
      <c r="BM77" s="262"/>
      <c r="BN77" s="263"/>
      <c r="BO77" s="264"/>
      <c r="BP77" s="264"/>
      <c r="BQ77" s="263"/>
      <c r="BR77" s="264"/>
      <c r="BS77" s="226"/>
      <c r="BT77" s="233"/>
      <c r="BU77" s="233"/>
      <c r="BV77" s="226"/>
      <c r="BW77" s="233"/>
      <c r="BX77" s="233"/>
      <c r="BZ77" s="227">
        <v>72</v>
      </c>
      <c r="CA77" s="260"/>
      <c r="CB77" s="262"/>
      <c r="CC77" s="262"/>
      <c r="CD77" s="261"/>
      <c r="CE77" s="262"/>
      <c r="CF77" s="263"/>
      <c r="CG77" s="264"/>
      <c r="CH77" s="264"/>
      <c r="CI77" s="263"/>
      <c r="CJ77" s="264"/>
      <c r="CK77" s="226"/>
      <c r="CL77" s="233"/>
      <c r="CM77" s="233"/>
      <c r="CN77" s="226"/>
      <c r="CO77" s="233"/>
      <c r="CP77" s="233"/>
      <c r="CR77" s="227">
        <v>72</v>
      </c>
      <c r="CS77" s="260"/>
      <c r="CT77" s="262"/>
      <c r="CU77" s="262"/>
      <c r="CV77" s="261"/>
      <c r="CW77" s="262"/>
      <c r="CX77" s="263"/>
      <c r="CY77" s="264"/>
      <c r="CZ77" s="264"/>
      <c r="DA77" s="263"/>
      <c r="DB77" s="264"/>
      <c r="DC77" s="226"/>
      <c r="DD77" s="233"/>
      <c r="DE77" s="233"/>
      <c r="DF77" s="226"/>
      <c r="DG77" s="233"/>
      <c r="DH77" s="233"/>
      <c r="DJ77" s="227">
        <v>72</v>
      </c>
      <c r="DK77" s="260"/>
      <c r="DL77" s="262"/>
      <c r="DM77" s="262"/>
      <c r="DN77" s="261"/>
      <c r="DO77" s="262"/>
      <c r="DP77" s="263"/>
      <c r="DQ77" s="264"/>
      <c r="DR77" s="264"/>
      <c r="DS77" s="263"/>
      <c r="DT77" s="264"/>
      <c r="DU77" s="226"/>
      <c r="DV77" s="233"/>
      <c r="DW77" s="233"/>
      <c r="DX77" s="226"/>
      <c r="DY77" s="233"/>
      <c r="DZ77" s="233"/>
      <c r="EB77" s="227">
        <v>72</v>
      </c>
      <c r="EC77" s="260"/>
      <c r="ED77" s="262"/>
      <c r="EE77" s="262"/>
      <c r="EF77" s="261"/>
      <c r="EG77" s="262"/>
      <c r="EH77" s="263"/>
      <c r="EI77" s="264"/>
      <c r="EJ77" s="264"/>
      <c r="EK77" s="263"/>
      <c r="EL77" s="264"/>
      <c r="EM77" s="226"/>
      <c r="EN77" s="233"/>
      <c r="EO77" s="233"/>
      <c r="EP77" s="226"/>
      <c r="EQ77" s="233"/>
      <c r="ER77" s="233"/>
      <c r="ET77" s="227">
        <v>72</v>
      </c>
      <c r="EU77" s="260"/>
      <c r="EV77" s="262"/>
      <c r="EW77" s="262"/>
      <c r="EX77" s="261"/>
      <c r="EY77" s="262"/>
      <c r="EZ77" s="263"/>
      <c r="FA77" s="264"/>
      <c r="FB77" s="264"/>
      <c r="FC77" s="263"/>
      <c r="FD77" s="264"/>
      <c r="FE77" s="226"/>
      <c r="FF77" s="233"/>
      <c r="FG77" s="233"/>
      <c r="FH77" s="226"/>
      <c r="FI77" s="233"/>
      <c r="FJ77" s="233"/>
      <c r="FL77" s="227">
        <v>72</v>
      </c>
      <c r="FM77" s="260"/>
      <c r="FN77" s="262"/>
      <c r="FO77" s="262"/>
      <c r="FP77" s="261"/>
      <c r="FQ77" s="262"/>
      <c r="FR77" s="263"/>
      <c r="FS77" s="264"/>
      <c r="FT77" s="264"/>
      <c r="FU77" s="263"/>
      <c r="FV77" s="264"/>
      <c r="FW77" s="226"/>
      <c r="FX77" s="233"/>
      <c r="FY77" s="233"/>
      <c r="FZ77" s="226"/>
      <c r="GA77" s="233"/>
      <c r="GB77" s="233"/>
    </row>
    <row r="78" spans="5:184">
      <c r="E78" s="25">
        <v>77</v>
      </c>
      <c r="F78" s="227">
        <v>73</v>
      </c>
      <c r="G78" s="260"/>
      <c r="H78" s="262"/>
      <c r="I78" s="262"/>
      <c r="J78" s="261"/>
      <c r="K78" s="262"/>
      <c r="L78" s="263"/>
      <c r="M78" s="264"/>
      <c r="N78" s="264"/>
      <c r="O78" s="263"/>
      <c r="P78" s="264"/>
      <c r="Q78" s="226"/>
      <c r="R78" s="233"/>
      <c r="S78" s="233"/>
      <c r="T78" s="226"/>
      <c r="U78" s="233"/>
      <c r="V78" s="233"/>
      <c r="X78" s="227">
        <v>73</v>
      </c>
      <c r="Y78" s="260"/>
      <c r="Z78" s="262"/>
      <c r="AA78" s="262"/>
      <c r="AB78" s="261"/>
      <c r="AC78" s="262"/>
      <c r="AD78" s="263"/>
      <c r="AE78" s="264"/>
      <c r="AF78" s="264"/>
      <c r="AG78" s="263"/>
      <c r="AH78" s="264"/>
      <c r="AI78" s="226"/>
      <c r="AJ78" s="233"/>
      <c r="AK78" s="233"/>
      <c r="AL78" s="226"/>
      <c r="AM78" s="233"/>
      <c r="AN78" s="233"/>
      <c r="AP78" s="227">
        <v>73</v>
      </c>
      <c r="AQ78" s="260"/>
      <c r="AR78" s="262"/>
      <c r="AS78" s="262"/>
      <c r="AT78" s="261"/>
      <c r="AU78" s="262"/>
      <c r="AV78" s="263"/>
      <c r="AW78" s="264"/>
      <c r="AX78" s="264"/>
      <c r="AY78" s="263"/>
      <c r="AZ78" s="264"/>
      <c r="BA78" s="226"/>
      <c r="BB78" s="233"/>
      <c r="BC78" s="233"/>
      <c r="BD78" s="226"/>
      <c r="BE78" s="233"/>
      <c r="BF78" s="233"/>
      <c r="BH78" s="227">
        <v>73</v>
      </c>
      <c r="BI78" s="260"/>
      <c r="BJ78" s="262"/>
      <c r="BK78" s="262"/>
      <c r="BL78" s="261"/>
      <c r="BM78" s="262"/>
      <c r="BN78" s="263"/>
      <c r="BO78" s="264"/>
      <c r="BP78" s="264"/>
      <c r="BQ78" s="263"/>
      <c r="BR78" s="264"/>
      <c r="BS78" s="226"/>
      <c r="BT78" s="233"/>
      <c r="BU78" s="233"/>
      <c r="BV78" s="226"/>
      <c r="BW78" s="233"/>
      <c r="BX78" s="233"/>
      <c r="BZ78" s="227">
        <v>73</v>
      </c>
      <c r="CA78" s="260"/>
      <c r="CB78" s="262"/>
      <c r="CC78" s="262"/>
      <c r="CD78" s="261"/>
      <c r="CE78" s="262"/>
      <c r="CF78" s="263"/>
      <c r="CG78" s="264"/>
      <c r="CH78" s="264"/>
      <c r="CI78" s="263"/>
      <c r="CJ78" s="264"/>
      <c r="CK78" s="226"/>
      <c r="CL78" s="233"/>
      <c r="CM78" s="233"/>
      <c r="CN78" s="226"/>
      <c r="CO78" s="233"/>
      <c r="CP78" s="233"/>
      <c r="CR78" s="227">
        <v>73</v>
      </c>
      <c r="CS78" s="260"/>
      <c r="CT78" s="262"/>
      <c r="CU78" s="262"/>
      <c r="CV78" s="261"/>
      <c r="CW78" s="262"/>
      <c r="CX78" s="263"/>
      <c r="CY78" s="264"/>
      <c r="CZ78" s="264"/>
      <c r="DA78" s="263"/>
      <c r="DB78" s="264"/>
      <c r="DC78" s="226"/>
      <c r="DD78" s="233"/>
      <c r="DE78" s="233"/>
      <c r="DF78" s="226"/>
      <c r="DG78" s="233"/>
      <c r="DH78" s="233"/>
      <c r="DJ78" s="227">
        <v>73</v>
      </c>
      <c r="DK78" s="260"/>
      <c r="DL78" s="262"/>
      <c r="DM78" s="262"/>
      <c r="DN78" s="261"/>
      <c r="DO78" s="262"/>
      <c r="DP78" s="263"/>
      <c r="DQ78" s="264"/>
      <c r="DR78" s="264"/>
      <c r="DS78" s="263"/>
      <c r="DT78" s="264"/>
      <c r="DU78" s="226"/>
      <c r="DV78" s="233"/>
      <c r="DW78" s="233"/>
      <c r="DX78" s="226"/>
      <c r="DY78" s="233"/>
      <c r="DZ78" s="233"/>
      <c r="EB78" s="227">
        <v>73</v>
      </c>
      <c r="EC78" s="260"/>
      <c r="ED78" s="262"/>
      <c r="EE78" s="262"/>
      <c r="EF78" s="261"/>
      <c r="EG78" s="262"/>
      <c r="EH78" s="263"/>
      <c r="EI78" s="264"/>
      <c r="EJ78" s="264"/>
      <c r="EK78" s="263"/>
      <c r="EL78" s="264"/>
      <c r="EM78" s="226"/>
      <c r="EN78" s="233"/>
      <c r="EO78" s="233"/>
      <c r="EP78" s="226"/>
      <c r="EQ78" s="233"/>
      <c r="ER78" s="233"/>
      <c r="ET78" s="227">
        <v>73</v>
      </c>
      <c r="EU78" s="260"/>
      <c r="EV78" s="262"/>
      <c r="EW78" s="262"/>
      <c r="EX78" s="261"/>
      <c r="EY78" s="262"/>
      <c r="EZ78" s="263"/>
      <c r="FA78" s="264"/>
      <c r="FB78" s="264"/>
      <c r="FC78" s="263"/>
      <c r="FD78" s="264"/>
      <c r="FE78" s="226"/>
      <c r="FF78" s="233"/>
      <c r="FG78" s="233"/>
      <c r="FH78" s="226"/>
      <c r="FI78" s="233"/>
      <c r="FJ78" s="233"/>
      <c r="FL78" s="227">
        <v>73</v>
      </c>
      <c r="FM78" s="260"/>
      <c r="FN78" s="262"/>
      <c r="FO78" s="262"/>
      <c r="FP78" s="261"/>
      <c r="FQ78" s="262"/>
      <c r="FR78" s="263"/>
      <c r="FS78" s="264"/>
      <c r="FT78" s="264"/>
      <c r="FU78" s="263"/>
      <c r="FV78" s="264"/>
      <c r="FW78" s="226"/>
      <c r="FX78" s="233"/>
      <c r="FY78" s="233"/>
      <c r="FZ78" s="226"/>
      <c r="GA78" s="233"/>
      <c r="GB78" s="233"/>
    </row>
    <row r="79" spans="5:184">
      <c r="E79" s="25">
        <v>78</v>
      </c>
      <c r="F79" s="227">
        <v>74</v>
      </c>
      <c r="G79" s="260"/>
      <c r="H79" s="262"/>
      <c r="I79" s="262"/>
      <c r="J79" s="261"/>
      <c r="K79" s="262"/>
      <c r="L79" s="263"/>
      <c r="M79" s="264"/>
      <c r="N79" s="264"/>
      <c r="O79" s="263"/>
      <c r="P79" s="264"/>
      <c r="Q79" s="226"/>
      <c r="R79" s="233"/>
      <c r="S79" s="233"/>
      <c r="T79" s="226"/>
      <c r="U79" s="233"/>
      <c r="V79" s="233"/>
      <c r="X79" s="227">
        <v>74</v>
      </c>
      <c r="Y79" s="260"/>
      <c r="Z79" s="262"/>
      <c r="AA79" s="262"/>
      <c r="AB79" s="261"/>
      <c r="AC79" s="262"/>
      <c r="AD79" s="263"/>
      <c r="AE79" s="264"/>
      <c r="AF79" s="264"/>
      <c r="AG79" s="263"/>
      <c r="AH79" s="264"/>
      <c r="AI79" s="226"/>
      <c r="AJ79" s="233"/>
      <c r="AK79" s="233"/>
      <c r="AL79" s="226"/>
      <c r="AM79" s="233"/>
      <c r="AN79" s="233"/>
      <c r="AP79" s="227">
        <v>74</v>
      </c>
      <c r="AQ79" s="260"/>
      <c r="AR79" s="262"/>
      <c r="AS79" s="262"/>
      <c r="AT79" s="261"/>
      <c r="AU79" s="262"/>
      <c r="AV79" s="263"/>
      <c r="AW79" s="264"/>
      <c r="AX79" s="264"/>
      <c r="AY79" s="263"/>
      <c r="AZ79" s="264"/>
      <c r="BA79" s="226"/>
      <c r="BB79" s="233"/>
      <c r="BC79" s="233"/>
      <c r="BD79" s="226"/>
      <c r="BE79" s="233"/>
      <c r="BF79" s="233"/>
      <c r="BH79" s="227">
        <v>74</v>
      </c>
      <c r="BI79" s="260"/>
      <c r="BJ79" s="262"/>
      <c r="BK79" s="262"/>
      <c r="BL79" s="261"/>
      <c r="BM79" s="262"/>
      <c r="BN79" s="263"/>
      <c r="BO79" s="264"/>
      <c r="BP79" s="264"/>
      <c r="BQ79" s="263"/>
      <c r="BR79" s="264"/>
      <c r="BS79" s="226"/>
      <c r="BT79" s="233"/>
      <c r="BU79" s="233"/>
      <c r="BV79" s="226"/>
      <c r="BW79" s="233"/>
      <c r="BX79" s="233"/>
      <c r="BZ79" s="227">
        <v>74</v>
      </c>
      <c r="CA79" s="260"/>
      <c r="CB79" s="262"/>
      <c r="CC79" s="262"/>
      <c r="CD79" s="261"/>
      <c r="CE79" s="262"/>
      <c r="CF79" s="263"/>
      <c r="CG79" s="264"/>
      <c r="CH79" s="264"/>
      <c r="CI79" s="263"/>
      <c r="CJ79" s="264"/>
      <c r="CK79" s="226"/>
      <c r="CL79" s="233"/>
      <c r="CM79" s="233"/>
      <c r="CN79" s="226"/>
      <c r="CO79" s="233"/>
      <c r="CP79" s="233"/>
      <c r="CR79" s="227">
        <v>74</v>
      </c>
      <c r="CS79" s="260"/>
      <c r="CT79" s="262"/>
      <c r="CU79" s="262"/>
      <c r="CV79" s="261"/>
      <c r="CW79" s="262"/>
      <c r="CX79" s="263"/>
      <c r="CY79" s="264"/>
      <c r="CZ79" s="264"/>
      <c r="DA79" s="263"/>
      <c r="DB79" s="264"/>
      <c r="DC79" s="226"/>
      <c r="DD79" s="233"/>
      <c r="DE79" s="233"/>
      <c r="DF79" s="226"/>
      <c r="DG79" s="233"/>
      <c r="DH79" s="233"/>
      <c r="DJ79" s="227">
        <v>74</v>
      </c>
      <c r="DK79" s="260"/>
      <c r="DL79" s="262"/>
      <c r="DM79" s="262"/>
      <c r="DN79" s="261"/>
      <c r="DO79" s="262"/>
      <c r="DP79" s="263"/>
      <c r="DQ79" s="264"/>
      <c r="DR79" s="264"/>
      <c r="DS79" s="263"/>
      <c r="DT79" s="264"/>
      <c r="DU79" s="226"/>
      <c r="DV79" s="233"/>
      <c r="DW79" s="233"/>
      <c r="DX79" s="226"/>
      <c r="DY79" s="233"/>
      <c r="DZ79" s="233"/>
      <c r="EB79" s="227">
        <v>74</v>
      </c>
      <c r="EC79" s="260"/>
      <c r="ED79" s="262"/>
      <c r="EE79" s="262"/>
      <c r="EF79" s="261"/>
      <c r="EG79" s="262"/>
      <c r="EH79" s="263"/>
      <c r="EI79" s="264"/>
      <c r="EJ79" s="264"/>
      <c r="EK79" s="263"/>
      <c r="EL79" s="264"/>
      <c r="EM79" s="226"/>
      <c r="EN79" s="233"/>
      <c r="EO79" s="233"/>
      <c r="EP79" s="226"/>
      <c r="EQ79" s="233"/>
      <c r="ER79" s="233"/>
      <c r="ET79" s="227">
        <v>74</v>
      </c>
      <c r="EU79" s="260"/>
      <c r="EV79" s="262"/>
      <c r="EW79" s="262"/>
      <c r="EX79" s="261"/>
      <c r="EY79" s="262"/>
      <c r="EZ79" s="263"/>
      <c r="FA79" s="264"/>
      <c r="FB79" s="264"/>
      <c r="FC79" s="263"/>
      <c r="FD79" s="264"/>
      <c r="FE79" s="226"/>
      <c r="FF79" s="233"/>
      <c r="FG79" s="233"/>
      <c r="FH79" s="226"/>
      <c r="FI79" s="233"/>
      <c r="FJ79" s="233"/>
      <c r="FL79" s="227">
        <v>74</v>
      </c>
      <c r="FM79" s="260"/>
      <c r="FN79" s="262"/>
      <c r="FO79" s="262"/>
      <c r="FP79" s="261"/>
      <c r="FQ79" s="262"/>
      <c r="FR79" s="263"/>
      <c r="FS79" s="264"/>
      <c r="FT79" s="264"/>
      <c r="FU79" s="263"/>
      <c r="FV79" s="264"/>
      <c r="FW79" s="226"/>
      <c r="FX79" s="233"/>
      <c r="FY79" s="233"/>
      <c r="FZ79" s="226"/>
      <c r="GA79" s="233"/>
      <c r="GB79" s="233"/>
    </row>
    <row r="80" spans="5:184">
      <c r="E80" s="25">
        <v>79</v>
      </c>
      <c r="F80" s="227">
        <v>75</v>
      </c>
      <c r="G80" s="260"/>
      <c r="H80" s="262"/>
      <c r="I80" s="262"/>
      <c r="J80" s="261"/>
      <c r="K80" s="262"/>
      <c r="L80" s="263"/>
      <c r="M80" s="264"/>
      <c r="N80" s="264"/>
      <c r="O80" s="263"/>
      <c r="P80" s="264"/>
      <c r="Q80" s="226"/>
      <c r="R80" s="233"/>
      <c r="S80" s="233"/>
      <c r="T80" s="226"/>
      <c r="U80" s="233"/>
      <c r="V80" s="233"/>
      <c r="X80" s="227">
        <v>75</v>
      </c>
      <c r="Y80" s="260"/>
      <c r="Z80" s="262"/>
      <c r="AA80" s="262"/>
      <c r="AB80" s="261"/>
      <c r="AC80" s="262"/>
      <c r="AD80" s="263"/>
      <c r="AE80" s="264"/>
      <c r="AF80" s="264"/>
      <c r="AG80" s="263"/>
      <c r="AH80" s="264"/>
      <c r="AI80" s="226"/>
      <c r="AJ80" s="233"/>
      <c r="AK80" s="233"/>
      <c r="AL80" s="226"/>
      <c r="AM80" s="233"/>
      <c r="AN80" s="233"/>
      <c r="AP80" s="227">
        <v>75</v>
      </c>
      <c r="AQ80" s="260"/>
      <c r="AR80" s="262"/>
      <c r="AS80" s="262"/>
      <c r="AT80" s="261"/>
      <c r="AU80" s="262"/>
      <c r="AV80" s="263"/>
      <c r="AW80" s="264"/>
      <c r="AX80" s="264"/>
      <c r="AY80" s="263"/>
      <c r="AZ80" s="264"/>
      <c r="BA80" s="226"/>
      <c r="BB80" s="233"/>
      <c r="BC80" s="233"/>
      <c r="BD80" s="226"/>
      <c r="BE80" s="233"/>
      <c r="BF80" s="233"/>
      <c r="BH80" s="227">
        <v>75</v>
      </c>
      <c r="BI80" s="260"/>
      <c r="BJ80" s="262"/>
      <c r="BK80" s="262"/>
      <c r="BL80" s="261"/>
      <c r="BM80" s="262"/>
      <c r="BN80" s="263"/>
      <c r="BO80" s="264"/>
      <c r="BP80" s="264"/>
      <c r="BQ80" s="263"/>
      <c r="BR80" s="264"/>
      <c r="BS80" s="226"/>
      <c r="BT80" s="233"/>
      <c r="BU80" s="233"/>
      <c r="BV80" s="226"/>
      <c r="BW80" s="233"/>
      <c r="BX80" s="233"/>
      <c r="BZ80" s="227">
        <v>75</v>
      </c>
      <c r="CA80" s="260"/>
      <c r="CB80" s="262"/>
      <c r="CC80" s="262"/>
      <c r="CD80" s="261"/>
      <c r="CE80" s="262"/>
      <c r="CF80" s="263"/>
      <c r="CG80" s="264"/>
      <c r="CH80" s="264"/>
      <c r="CI80" s="263"/>
      <c r="CJ80" s="264"/>
      <c r="CK80" s="226"/>
      <c r="CL80" s="233"/>
      <c r="CM80" s="233"/>
      <c r="CN80" s="226"/>
      <c r="CO80" s="233"/>
      <c r="CP80" s="233"/>
      <c r="CR80" s="227">
        <v>75</v>
      </c>
      <c r="CS80" s="260"/>
      <c r="CT80" s="262"/>
      <c r="CU80" s="262"/>
      <c r="CV80" s="261"/>
      <c r="CW80" s="262"/>
      <c r="CX80" s="263"/>
      <c r="CY80" s="264"/>
      <c r="CZ80" s="264"/>
      <c r="DA80" s="263"/>
      <c r="DB80" s="264"/>
      <c r="DC80" s="226"/>
      <c r="DD80" s="233"/>
      <c r="DE80" s="233"/>
      <c r="DF80" s="226"/>
      <c r="DG80" s="233"/>
      <c r="DH80" s="233"/>
      <c r="DJ80" s="227">
        <v>75</v>
      </c>
      <c r="DK80" s="260"/>
      <c r="DL80" s="262"/>
      <c r="DM80" s="262"/>
      <c r="DN80" s="261"/>
      <c r="DO80" s="262"/>
      <c r="DP80" s="263"/>
      <c r="DQ80" s="264"/>
      <c r="DR80" s="264"/>
      <c r="DS80" s="263"/>
      <c r="DT80" s="264"/>
      <c r="DU80" s="226"/>
      <c r="DV80" s="233"/>
      <c r="DW80" s="233"/>
      <c r="DX80" s="226"/>
      <c r="DY80" s="233"/>
      <c r="DZ80" s="233"/>
      <c r="EB80" s="227">
        <v>75</v>
      </c>
      <c r="EC80" s="260"/>
      <c r="ED80" s="262"/>
      <c r="EE80" s="262"/>
      <c r="EF80" s="261"/>
      <c r="EG80" s="262"/>
      <c r="EH80" s="263"/>
      <c r="EI80" s="264"/>
      <c r="EJ80" s="264"/>
      <c r="EK80" s="263"/>
      <c r="EL80" s="264"/>
      <c r="EM80" s="226"/>
      <c r="EN80" s="233"/>
      <c r="EO80" s="233"/>
      <c r="EP80" s="226"/>
      <c r="EQ80" s="233"/>
      <c r="ER80" s="233"/>
      <c r="ET80" s="227">
        <v>75</v>
      </c>
      <c r="EU80" s="260"/>
      <c r="EV80" s="262"/>
      <c r="EW80" s="262"/>
      <c r="EX80" s="261"/>
      <c r="EY80" s="262"/>
      <c r="EZ80" s="263"/>
      <c r="FA80" s="264"/>
      <c r="FB80" s="264"/>
      <c r="FC80" s="263"/>
      <c r="FD80" s="264"/>
      <c r="FE80" s="226"/>
      <c r="FF80" s="233"/>
      <c r="FG80" s="233"/>
      <c r="FH80" s="226"/>
      <c r="FI80" s="233"/>
      <c r="FJ80" s="233"/>
      <c r="FL80" s="227">
        <v>75</v>
      </c>
      <c r="FM80" s="260"/>
      <c r="FN80" s="262"/>
      <c r="FO80" s="262"/>
      <c r="FP80" s="261"/>
      <c r="FQ80" s="262"/>
      <c r="FR80" s="263"/>
      <c r="FS80" s="264"/>
      <c r="FT80" s="264"/>
      <c r="FU80" s="263"/>
      <c r="FV80" s="264"/>
      <c r="FW80" s="226"/>
      <c r="FX80" s="233"/>
      <c r="FY80" s="233"/>
      <c r="FZ80" s="226"/>
      <c r="GA80" s="233"/>
      <c r="GB80" s="233"/>
    </row>
    <row r="81" spans="5:184">
      <c r="E81" s="25">
        <v>80</v>
      </c>
      <c r="F81" s="227">
        <v>76</v>
      </c>
      <c r="G81" s="260"/>
      <c r="H81" s="262"/>
      <c r="I81" s="262"/>
      <c r="J81" s="261"/>
      <c r="K81" s="262"/>
      <c r="L81" s="263"/>
      <c r="M81" s="264"/>
      <c r="N81" s="264"/>
      <c r="O81" s="263"/>
      <c r="P81" s="264"/>
      <c r="Q81" s="226"/>
      <c r="R81" s="233"/>
      <c r="S81" s="233"/>
      <c r="T81" s="226"/>
      <c r="U81" s="233"/>
      <c r="V81" s="233"/>
      <c r="X81" s="227">
        <v>76</v>
      </c>
      <c r="Y81" s="260"/>
      <c r="Z81" s="262"/>
      <c r="AA81" s="262"/>
      <c r="AB81" s="261"/>
      <c r="AC81" s="262"/>
      <c r="AD81" s="263"/>
      <c r="AE81" s="264"/>
      <c r="AF81" s="264"/>
      <c r="AG81" s="263"/>
      <c r="AH81" s="264"/>
      <c r="AI81" s="226"/>
      <c r="AJ81" s="233"/>
      <c r="AK81" s="233"/>
      <c r="AL81" s="226"/>
      <c r="AM81" s="233"/>
      <c r="AN81" s="233"/>
      <c r="AP81" s="227">
        <v>76</v>
      </c>
      <c r="AQ81" s="260"/>
      <c r="AR81" s="262"/>
      <c r="AS81" s="262"/>
      <c r="AT81" s="261"/>
      <c r="AU81" s="262"/>
      <c r="AV81" s="263"/>
      <c r="AW81" s="264"/>
      <c r="AX81" s="264"/>
      <c r="AY81" s="263"/>
      <c r="AZ81" s="264"/>
      <c r="BA81" s="226"/>
      <c r="BB81" s="233"/>
      <c r="BC81" s="233"/>
      <c r="BD81" s="226"/>
      <c r="BE81" s="233"/>
      <c r="BF81" s="233"/>
      <c r="BH81" s="227">
        <v>76</v>
      </c>
      <c r="BI81" s="260"/>
      <c r="BJ81" s="262"/>
      <c r="BK81" s="262"/>
      <c r="BL81" s="261"/>
      <c r="BM81" s="262"/>
      <c r="BN81" s="263"/>
      <c r="BO81" s="264"/>
      <c r="BP81" s="264"/>
      <c r="BQ81" s="263"/>
      <c r="BR81" s="264"/>
      <c r="BS81" s="226"/>
      <c r="BT81" s="233"/>
      <c r="BU81" s="233"/>
      <c r="BV81" s="226"/>
      <c r="BW81" s="233"/>
      <c r="BX81" s="233"/>
      <c r="BZ81" s="227">
        <v>76</v>
      </c>
      <c r="CA81" s="260"/>
      <c r="CB81" s="262"/>
      <c r="CC81" s="262"/>
      <c r="CD81" s="261"/>
      <c r="CE81" s="262"/>
      <c r="CF81" s="263"/>
      <c r="CG81" s="264"/>
      <c r="CH81" s="264"/>
      <c r="CI81" s="263"/>
      <c r="CJ81" s="264"/>
      <c r="CK81" s="226"/>
      <c r="CL81" s="233"/>
      <c r="CM81" s="233"/>
      <c r="CN81" s="226"/>
      <c r="CO81" s="233"/>
      <c r="CP81" s="233"/>
      <c r="CR81" s="227">
        <v>76</v>
      </c>
      <c r="CS81" s="260"/>
      <c r="CT81" s="262"/>
      <c r="CU81" s="262"/>
      <c r="CV81" s="261"/>
      <c r="CW81" s="262"/>
      <c r="CX81" s="263"/>
      <c r="CY81" s="264"/>
      <c r="CZ81" s="264"/>
      <c r="DA81" s="263"/>
      <c r="DB81" s="264"/>
      <c r="DC81" s="226"/>
      <c r="DD81" s="233"/>
      <c r="DE81" s="233"/>
      <c r="DF81" s="226"/>
      <c r="DG81" s="233"/>
      <c r="DH81" s="233"/>
      <c r="DJ81" s="227">
        <v>76</v>
      </c>
      <c r="DK81" s="260"/>
      <c r="DL81" s="262"/>
      <c r="DM81" s="262"/>
      <c r="DN81" s="261"/>
      <c r="DO81" s="262"/>
      <c r="DP81" s="263"/>
      <c r="DQ81" s="264"/>
      <c r="DR81" s="264"/>
      <c r="DS81" s="263"/>
      <c r="DT81" s="264"/>
      <c r="DU81" s="226"/>
      <c r="DV81" s="233"/>
      <c r="DW81" s="233"/>
      <c r="DX81" s="226"/>
      <c r="DY81" s="233"/>
      <c r="DZ81" s="233"/>
      <c r="EB81" s="227">
        <v>76</v>
      </c>
      <c r="EC81" s="260"/>
      <c r="ED81" s="262"/>
      <c r="EE81" s="262"/>
      <c r="EF81" s="261"/>
      <c r="EG81" s="262"/>
      <c r="EH81" s="263"/>
      <c r="EI81" s="264"/>
      <c r="EJ81" s="264"/>
      <c r="EK81" s="263"/>
      <c r="EL81" s="264"/>
      <c r="EM81" s="226"/>
      <c r="EN81" s="233"/>
      <c r="EO81" s="233"/>
      <c r="EP81" s="226"/>
      <c r="EQ81" s="233"/>
      <c r="ER81" s="233"/>
      <c r="ET81" s="227">
        <v>76</v>
      </c>
      <c r="EU81" s="260"/>
      <c r="EV81" s="262"/>
      <c r="EW81" s="262"/>
      <c r="EX81" s="261"/>
      <c r="EY81" s="262"/>
      <c r="EZ81" s="263"/>
      <c r="FA81" s="264"/>
      <c r="FB81" s="264"/>
      <c r="FC81" s="263"/>
      <c r="FD81" s="264"/>
      <c r="FE81" s="226"/>
      <c r="FF81" s="233"/>
      <c r="FG81" s="233"/>
      <c r="FH81" s="226"/>
      <c r="FI81" s="233"/>
      <c r="FJ81" s="233"/>
      <c r="FL81" s="227">
        <v>76</v>
      </c>
      <c r="FM81" s="260"/>
      <c r="FN81" s="262"/>
      <c r="FO81" s="262"/>
      <c r="FP81" s="261"/>
      <c r="FQ81" s="262"/>
      <c r="FR81" s="263"/>
      <c r="FS81" s="264"/>
      <c r="FT81" s="264"/>
      <c r="FU81" s="263"/>
      <c r="FV81" s="264"/>
      <c r="FW81" s="226"/>
      <c r="FX81" s="233"/>
      <c r="FY81" s="233"/>
      <c r="FZ81" s="226"/>
      <c r="GA81" s="233"/>
      <c r="GB81" s="233"/>
    </row>
    <row r="82" spans="5:184">
      <c r="E82" s="25">
        <v>81</v>
      </c>
      <c r="F82" s="227">
        <v>77</v>
      </c>
      <c r="G82" s="260"/>
      <c r="H82" s="262"/>
      <c r="I82" s="262"/>
      <c r="J82" s="261"/>
      <c r="K82" s="262"/>
      <c r="L82" s="263"/>
      <c r="M82" s="264"/>
      <c r="N82" s="264"/>
      <c r="O82" s="263"/>
      <c r="P82" s="264"/>
      <c r="Q82" s="226"/>
      <c r="R82" s="233"/>
      <c r="S82" s="233"/>
      <c r="T82" s="226"/>
      <c r="U82" s="233"/>
      <c r="V82" s="233"/>
      <c r="X82" s="227">
        <v>77</v>
      </c>
      <c r="Y82" s="260"/>
      <c r="Z82" s="262"/>
      <c r="AA82" s="262"/>
      <c r="AB82" s="261"/>
      <c r="AC82" s="262"/>
      <c r="AD82" s="263"/>
      <c r="AE82" s="264"/>
      <c r="AF82" s="264"/>
      <c r="AG82" s="263"/>
      <c r="AH82" s="264"/>
      <c r="AI82" s="226"/>
      <c r="AJ82" s="233"/>
      <c r="AK82" s="233"/>
      <c r="AL82" s="226"/>
      <c r="AM82" s="233"/>
      <c r="AN82" s="233"/>
      <c r="AP82" s="227">
        <v>77</v>
      </c>
      <c r="AQ82" s="260"/>
      <c r="AR82" s="262"/>
      <c r="AS82" s="262"/>
      <c r="AT82" s="261"/>
      <c r="AU82" s="262"/>
      <c r="AV82" s="263"/>
      <c r="AW82" s="264"/>
      <c r="AX82" s="264"/>
      <c r="AY82" s="263"/>
      <c r="AZ82" s="264"/>
      <c r="BA82" s="226"/>
      <c r="BB82" s="233"/>
      <c r="BC82" s="233"/>
      <c r="BD82" s="226"/>
      <c r="BE82" s="233"/>
      <c r="BF82" s="233"/>
      <c r="BH82" s="227">
        <v>77</v>
      </c>
      <c r="BI82" s="260"/>
      <c r="BJ82" s="262"/>
      <c r="BK82" s="262"/>
      <c r="BL82" s="261"/>
      <c r="BM82" s="262"/>
      <c r="BN82" s="263"/>
      <c r="BO82" s="264"/>
      <c r="BP82" s="264"/>
      <c r="BQ82" s="263"/>
      <c r="BR82" s="264"/>
      <c r="BS82" s="226"/>
      <c r="BT82" s="233"/>
      <c r="BU82" s="233"/>
      <c r="BV82" s="226"/>
      <c r="BW82" s="233"/>
      <c r="BX82" s="233"/>
      <c r="BZ82" s="227">
        <v>77</v>
      </c>
      <c r="CA82" s="260"/>
      <c r="CB82" s="262"/>
      <c r="CC82" s="262"/>
      <c r="CD82" s="261"/>
      <c r="CE82" s="262"/>
      <c r="CF82" s="263"/>
      <c r="CG82" s="264"/>
      <c r="CH82" s="264"/>
      <c r="CI82" s="263"/>
      <c r="CJ82" s="264"/>
      <c r="CK82" s="226"/>
      <c r="CL82" s="233"/>
      <c r="CM82" s="233"/>
      <c r="CN82" s="226"/>
      <c r="CO82" s="233"/>
      <c r="CP82" s="233"/>
      <c r="CR82" s="227">
        <v>77</v>
      </c>
      <c r="CS82" s="260"/>
      <c r="CT82" s="262"/>
      <c r="CU82" s="262"/>
      <c r="CV82" s="261"/>
      <c r="CW82" s="262"/>
      <c r="CX82" s="263"/>
      <c r="CY82" s="264"/>
      <c r="CZ82" s="264"/>
      <c r="DA82" s="263"/>
      <c r="DB82" s="264"/>
      <c r="DC82" s="226"/>
      <c r="DD82" s="233"/>
      <c r="DE82" s="233"/>
      <c r="DF82" s="226"/>
      <c r="DG82" s="233"/>
      <c r="DH82" s="233"/>
      <c r="DJ82" s="227">
        <v>77</v>
      </c>
      <c r="DK82" s="260"/>
      <c r="DL82" s="262"/>
      <c r="DM82" s="262"/>
      <c r="DN82" s="261"/>
      <c r="DO82" s="262"/>
      <c r="DP82" s="263"/>
      <c r="DQ82" s="264"/>
      <c r="DR82" s="264"/>
      <c r="DS82" s="263"/>
      <c r="DT82" s="264"/>
      <c r="DU82" s="226"/>
      <c r="DV82" s="233"/>
      <c r="DW82" s="233"/>
      <c r="DX82" s="226"/>
      <c r="DY82" s="233"/>
      <c r="DZ82" s="233"/>
      <c r="EB82" s="227">
        <v>77</v>
      </c>
      <c r="EC82" s="260"/>
      <c r="ED82" s="262"/>
      <c r="EE82" s="262"/>
      <c r="EF82" s="261"/>
      <c r="EG82" s="262"/>
      <c r="EH82" s="263"/>
      <c r="EI82" s="264"/>
      <c r="EJ82" s="264"/>
      <c r="EK82" s="263"/>
      <c r="EL82" s="264"/>
      <c r="EM82" s="226"/>
      <c r="EN82" s="233"/>
      <c r="EO82" s="233"/>
      <c r="EP82" s="226"/>
      <c r="EQ82" s="233"/>
      <c r="ER82" s="233"/>
      <c r="ET82" s="227">
        <v>77</v>
      </c>
      <c r="EU82" s="260"/>
      <c r="EV82" s="262"/>
      <c r="EW82" s="262"/>
      <c r="EX82" s="261"/>
      <c r="EY82" s="262"/>
      <c r="EZ82" s="263"/>
      <c r="FA82" s="264"/>
      <c r="FB82" s="264"/>
      <c r="FC82" s="263"/>
      <c r="FD82" s="264"/>
      <c r="FE82" s="226"/>
      <c r="FF82" s="233"/>
      <c r="FG82" s="233"/>
      <c r="FH82" s="226"/>
      <c r="FI82" s="233"/>
      <c r="FJ82" s="233"/>
      <c r="FL82" s="227">
        <v>77</v>
      </c>
      <c r="FM82" s="260"/>
      <c r="FN82" s="262"/>
      <c r="FO82" s="262"/>
      <c r="FP82" s="261"/>
      <c r="FQ82" s="262"/>
      <c r="FR82" s="263"/>
      <c r="FS82" s="264"/>
      <c r="FT82" s="264"/>
      <c r="FU82" s="263"/>
      <c r="FV82" s="264"/>
      <c r="FW82" s="226"/>
      <c r="FX82" s="233"/>
      <c r="FY82" s="233"/>
      <c r="FZ82" s="226"/>
      <c r="GA82" s="233"/>
      <c r="GB82" s="233"/>
    </row>
    <row r="83" spans="5:184">
      <c r="E83" s="25">
        <v>82</v>
      </c>
      <c r="Q83" s="226"/>
      <c r="R83" s="233"/>
      <c r="S83" s="233"/>
      <c r="T83" s="226"/>
      <c r="U83" s="233"/>
      <c r="V83" s="233"/>
      <c r="X83" s="227">
        <v>78</v>
      </c>
      <c r="Y83" s="260"/>
      <c r="Z83" s="262"/>
      <c r="AA83" s="262"/>
      <c r="AB83" s="261"/>
      <c r="AC83" s="262"/>
      <c r="AD83" s="263"/>
      <c r="AE83" s="264"/>
      <c r="AF83" s="264"/>
      <c r="AG83" s="263"/>
      <c r="AH83" s="264"/>
      <c r="AI83" s="226"/>
      <c r="AJ83" s="233"/>
      <c r="AK83" s="233"/>
      <c r="AL83" s="226"/>
      <c r="AM83" s="233"/>
      <c r="AN83" s="233"/>
      <c r="AP83" s="227">
        <v>78</v>
      </c>
      <c r="AQ83" s="260"/>
      <c r="AR83" s="262"/>
      <c r="AS83" s="262"/>
      <c r="AT83" s="261"/>
      <c r="AU83" s="262"/>
      <c r="AV83" s="263"/>
      <c r="AW83" s="264"/>
      <c r="AX83" s="264"/>
      <c r="AY83" s="263"/>
      <c r="AZ83" s="264"/>
      <c r="BA83" s="226"/>
      <c r="BB83" s="233"/>
      <c r="BC83" s="233"/>
      <c r="BD83" s="226"/>
      <c r="BE83" s="233"/>
      <c r="BF83" s="233"/>
      <c r="BH83" s="227">
        <v>78</v>
      </c>
      <c r="BI83" s="260"/>
      <c r="BJ83" s="262"/>
      <c r="BK83" s="262"/>
      <c r="BL83" s="261"/>
      <c r="BM83" s="262"/>
      <c r="BN83" s="263"/>
      <c r="BO83" s="264"/>
      <c r="BP83" s="264"/>
      <c r="BQ83" s="263"/>
      <c r="BR83" s="264"/>
      <c r="BS83" s="226"/>
      <c r="BT83" s="233"/>
      <c r="BU83" s="233"/>
      <c r="BV83" s="226"/>
      <c r="BW83" s="233"/>
      <c r="BX83" s="233"/>
      <c r="BZ83" s="227">
        <v>78</v>
      </c>
      <c r="CA83" s="260"/>
      <c r="CB83" s="262"/>
      <c r="CC83" s="262"/>
      <c r="CD83" s="261"/>
      <c r="CE83" s="262"/>
      <c r="CF83" s="263"/>
      <c r="CG83" s="264"/>
      <c r="CH83" s="264"/>
      <c r="CI83" s="263"/>
      <c r="CJ83" s="264"/>
      <c r="CK83" s="226"/>
      <c r="CL83" s="233"/>
      <c r="CM83" s="233"/>
      <c r="CN83" s="226"/>
      <c r="CO83" s="233"/>
      <c r="CP83" s="233"/>
      <c r="CR83" s="227">
        <v>78</v>
      </c>
      <c r="CS83" s="260"/>
      <c r="CT83" s="262"/>
      <c r="CU83" s="262"/>
      <c r="CV83" s="261"/>
      <c r="CW83" s="262"/>
      <c r="CX83" s="263"/>
      <c r="CY83" s="264"/>
      <c r="CZ83" s="264"/>
      <c r="DA83" s="263"/>
      <c r="DB83" s="264"/>
      <c r="DC83" s="226"/>
      <c r="DD83" s="233"/>
      <c r="DE83" s="233"/>
      <c r="DF83" s="226"/>
      <c r="DG83" s="233"/>
      <c r="DH83" s="233"/>
      <c r="DJ83" s="227">
        <v>78</v>
      </c>
      <c r="DK83" s="260"/>
      <c r="DL83" s="262"/>
      <c r="DM83" s="262"/>
      <c r="DN83" s="261"/>
      <c r="DO83" s="262"/>
      <c r="DP83" s="263"/>
      <c r="DQ83" s="264"/>
      <c r="DR83" s="264"/>
      <c r="DS83" s="263"/>
      <c r="DT83" s="264"/>
      <c r="DU83" s="226"/>
      <c r="DV83" s="233"/>
      <c r="DW83" s="233"/>
      <c r="DX83" s="226"/>
      <c r="DY83" s="233"/>
      <c r="DZ83" s="233"/>
      <c r="EB83" s="227">
        <v>78</v>
      </c>
      <c r="EC83" s="260"/>
      <c r="ED83" s="262"/>
      <c r="EE83" s="262"/>
      <c r="EF83" s="261"/>
      <c r="EG83" s="262"/>
      <c r="EH83" s="263"/>
      <c r="EI83" s="264"/>
      <c r="EJ83" s="264"/>
      <c r="EK83" s="263"/>
      <c r="EL83" s="264"/>
      <c r="EM83" s="226"/>
      <c r="EN83" s="233"/>
      <c r="EO83" s="233"/>
      <c r="EP83" s="226"/>
      <c r="EQ83" s="233"/>
      <c r="ER83" s="233"/>
      <c r="ET83" s="227">
        <v>78</v>
      </c>
      <c r="EU83" s="260"/>
      <c r="EV83" s="262"/>
      <c r="EW83" s="262"/>
      <c r="EX83" s="261"/>
      <c r="EY83" s="262"/>
      <c r="EZ83" s="263"/>
      <c r="FA83" s="264"/>
      <c r="FB83" s="264"/>
      <c r="FC83" s="263"/>
      <c r="FD83" s="264"/>
      <c r="FE83" s="226"/>
      <c r="FF83" s="233"/>
      <c r="FG83" s="233"/>
      <c r="FH83" s="226"/>
      <c r="FI83" s="233"/>
      <c r="FJ83" s="233"/>
      <c r="FL83" s="227">
        <v>78</v>
      </c>
      <c r="FM83" s="260"/>
      <c r="FN83" s="262"/>
      <c r="FO83" s="262"/>
      <c r="FP83" s="261"/>
      <c r="FQ83" s="262"/>
      <c r="FR83" s="263"/>
      <c r="FS83" s="264"/>
      <c r="FT83" s="264"/>
      <c r="FU83" s="263"/>
      <c r="FV83" s="264"/>
      <c r="FW83" s="226"/>
      <c r="FX83" s="233"/>
      <c r="FY83" s="233"/>
      <c r="FZ83" s="226"/>
      <c r="GA83" s="233"/>
      <c r="GB83" s="233"/>
    </row>
    <row r="84" spans="5:184">
      <c r="E84" s="25">
        <v>83</v>
      </c>
      <c r="F84" s="233">
        <v>1</v>
      </c>
      <c r="G84" s="226">
        <v>1</v>
      </c>
      <c r="Q84" s="226"/>
      <c r="R84" s="233"/>
      <c r="S84" s="233"/>
      <c r="T84" s="226"/>
      <c r="U84" s="233"/>
      <c r="V84" s="233"/>
      <c r="X84" s="227">
        <v>79</v>
      </c>
      <c r="Y84" s="260"/>
      <c r="Z84" s="262"/>
      <c r="AA84" s="262"/>
      <c r="AB84" s="261"/>
      <c r="AC84" s="262"/>
      <c r="AD84" s="263"/>
      <c r="AE84" s="264"/>
      <c r="AF84" s="264"/>
      <c r="AG84" s="263"/>
      <c r="AH84" s="264"/>
      <c r="AI84" s="226"/>
      <c r="AJ84" s="233"/>
      <c r="AK84" s="233"/>
      <c r="AL84" s="226"/>
      <c r="AM84" s="233"/>
      <c r="AN84" s="233"/>
      <c r="AP84" s="227">
        <v>79</v>
      </c>
      <c r="AQ84" s="260"/>
      <c r="AR84" s="262"/>
      <c r="AS84" s="262"/>
      <c r="AT84" s="261"/>
      <c r="AU84" s="262"/>
      <c r="AV84" s="263"/>
      <c r="AW84" s="264"/>
      <c r="AX84" s="264"/>
      <c r="AY84" s="263"/>
      <c r="AZ84" s="264"/>
      <c r="BA84" s="226"/>
      <c r="BB84" s="233"/>
      <c r="BC84" s="233"/>
      <c r="BD84" s="226"/>
      <c r="BE84" s="233"/>
      <c r="BF84" s="233"/>
      <c r="BH84" s="227">
        <v>79</v>
      </c>
      <c r="BI84" s="260"/>
      <c r="BJ84" s="262"/>
      <c r="BK84" s="262"/>
      <c r="BL84" s="261"/>
      <c r="BM84" s="262"/>
      <c r="BN84" s="263"/>
      <c r="BO84" s="264"/>
      <c r="BP84" s="264"/>
      <c r="BQ84" s="263"/>
      <c r="BR84" s="264"/>
      <c r="BS84" s="226"/>
      <c r="BT84" s="233"/>
      <c r="BU84" s="233"/>
      <c r="BV84" s="226"/>
      <c r="BW84" s="233"/>
      <c r="BX84" s="233"/>
      <c r="BZ84" s="227">
        <v>79</v>
      </c>
      <c r="CA84" s="260"/>
      <c r="CB84" s="262"/>
      <c r="CC84" s="262"/>
      <c r="CD84" s="261"/>
      <c r="CE84" s="262"/>
      <c r="CF84" s="263"/>
      <c r="CG84" s="264"/>
      <c r="CH84" s="264"/>
      <c r="CI84" s="263"/>
      <c r="CJ84" s="264"/>
      <c r="CK84" s="226"/>
      <c r="CL84" s="233"/>
      <c r="CM84" s="233"/>
      <c r="CN84" s="226"/>
      <c r="CO84" s="233"/>
      <c r="CP84" s="233"/>
      <c r="CR84" s="227">
        <v>79</v>
      </c>
      <c r="CS84" s="260"/>
      <c r="CT84" s="262"/>
      <c r="CU84" s="262"/>
      <c r="CV84" s="261"/>
      <c r="CW84" s="262"/>
      <c r="CX84" s="263"/>
      <c r="CY84" s="264"/>
      <c r="CZ84" s="264"/>
      <c r="DA84" s="263"/>
      <c r="DB84" s="264"/>
      <c r="DC84" s="226"/>
      <c r="DD84" s="233"/>
      <c r="DE84" s="233"/>
      <c r="DF84" s="226"/>
      <c r="DG84" s="233"/>
      <c r="DH84" s="233"/>
      <c r="DJ84" s="227">
        <v>79</v>
      </c>
      <c r="DK84" s="260"/>
      <c r="DL84" s="262"/>
      <c r="DM84" s="262"/>
      <c r="DN84" s="261"/>
      <c r="DO84" s="262"/>
      <c r="DP84" s="263"/>
      <c r="DQ84" s="264"/>
      <c r="DR84" s="264"/>
      <c r="DS84" s="263"/>
      <c r="DT84" s="264"/>
      <c r="DU84" s="226"/>
      <c r="DV84" s="233"/>
      <c r="DW84" s="233"/>
      <c r="DX84" s="226"/>
      <c r="DY84" s="233"/>
      <c r="DZ84" s="233"/>
      <c r="EB84" s="227">
        <v>79</v>
      </c>
      <c r="EC84" s="260"/>
      <c r="ED84" s="262"/>
      <c r="EE84" s="262"/>
      <c r="EF84" s="261"/>
      <c r="EG84" s="262"/>
      <c r="EH84" s="263"/>
      <c r="EI84" s="264"/>
      <c r="EJ84" s="264"/>
      <c r="EK84" s="263"/>
      <c r="EL84" s="264"/>
      <c r="EM84" s="226"/>
      <c r="EN84" s="233"/>
      <c r="EO84" s="233"/>
      <c r="EP84" s="226"/>
      <c r="EQ84" s="233"/>
      <c r="ER84" s="233"/>
      <c r="ET84" s="227">
        <v>79</v>
      </c>
      <c r="EU84" s="260"/>
      <c r="EV84" s="262"/>
      <c r="EW84" s="262"/>
      <c r="EX84" s="261"/>
      <c r="EY84" s="262"/>
      <c r="EZ84" s="263"/>
      <c r="FA84" s="264"/>
      <c r="FB84" s="264"/>
      <c r="FC84" s="263"/>
      <c r="FD84" s="264"/>
      <c r="FE84" s="226"/>
      <c r="FF84" s="233"/>
      <c r="FG84" s="233"/>
      <c r="FH84" s="226"/>
      <c r="FI84" s="233"/>
      <c r="FJ84" s="233"/>
      <c r="FL84" s="227">
        <v>79</v>
      </c>
      <c r="FM84" s="260"/>
      <c r="FN84" s="262"/>
      <c r="FO84" s="262"/>
      <c r="FP84" s="261"/>
      <c r="FQ84" s="262"/>
      <c r="FR84" s="263"/>
      <c r="FS84" s="264"/>
      <c r="FT84" s="264"/>
      <c r="FU84" s="263"/>
      <c r="FV84" s="264"/>
      <c r="FW84" s="226"/>
      <c r="FX84" s="233"/>
      <c r="FY84" s="233"/>
      <c r="FZ84" s="226"/>
      <c r="GA84" s="233"/>
      <c r="GB84" s="233"/>
    </row>
    <row r="85" spans="5:184">
      <c r="E85" s="25">
        <v>84</v>
      </c>
      <c r="F85" s="233">
        <v>2</v>
      </c>
      <c r="G85" s="226">
        <v>17</v>
      </c>
      <c r="Q85" s="226"/>
      <c r="R85" s="233"/>
      <c r="S85" s="233"/>
      <c r="T85" s="226"/>
      <c r="U85" s="233"/>
      <c r="V85" s="233"/>
      <c r="X85" s="227">
        <v>80</v>
      </c>
      <c r="Y85" s="260"/>
      <c r="Z85" s="262"/>
      <c r="AA85" s="262"/>
      <c r="AB85" s="261"/>
      <c r="AC85" s="262"/>
      <c r="AD85" s="263"/>
      <c r="AE85" s="264"/>
      <c r="AF85" s="264"/>
      <c r="AG85" s="263"/>
      <c r="AH85" s="264"/>
      <c r="AI85" s="226"/>
      <c r="AJ85" s="233"/>
      <c r="AK85" s="233"/>
      <c r="AL85" s="226"/>
      <c r="AM85" s="233"/>
      <c r="AN85" s="233"/>
      <c r="AP85" s="227">
        <v>80</v>
      </c>
      <c r="AQ85" s="260"/>
      <c r="AR85" s="262"/>
      <c r="AS85" s="262"/>
      <c r="AT85" s="261"/>
      <c r="AU85" s="262"/>
      <c r="AV85" s="263"/>
      <c r="AW85" s="264"/>
      <c r="AX85" s="264"/>
      <c r="AY85" s="263"/>
      <c r="AZ85" s="264"/>
      <c r="BA85" s="226"/>
      <c r="BB85" s="233"/>
      <c r="BC85" s="233"/>
      <c r="BD85" s="226"/>
      <c r="BE85" s="233"/>
      <c r="BF85" s="233"/>
      <c r="BH85" s="227">
        <v>80</v>
      </c>
      <c r="BI85" s="260"/>
      <c r="BJ85" s="262"/>
      <c r="BK85" s="262"/>
      <c r="BL85" s="261"/>
      <c r="BM85" s="262"/>
      <c r="BN85" s="263"/>
      <c r="BO85" s="264"/>
      <c r="BP85" s="264"/>
      <c r="BQ85" s="263"/>
      <c r="BR85" s="264"/>
      <c r="BS85" s="226"/>
      <c r="BT85" s="233"/>
      <c r="BU85" s="233"/>
      <c r="BV85" s="226"/>
      <c r="BW85" s="233"/>
      <c r="BX85" s="233"/>
      <c r="BZ85" s="227">
        <v>80</v>
      </c>
      <c r="CA85" s="260"/>
      <c r="CB85" s="262"/>
      <c r="CC85" s="262"/>
      <c r="CD85" s="261"/>
      <c r="CE85" s="262"/>
      <c r="CF85" s="263"/>
      <c r="CG85" s="264"/>
      <c r="CH85" s="264"/>
      <c r="CI85" s="263"/>
      <c r="CJ85" s="264"/>
      <c r="CK85" s="226"/>
      <c r="CL85" s="233"/>
      <c r="CM85" s="233"/>
      <c r="CN85" s="226"/>
      <c r="CO85" s="233"/>
      <c r="CP85" s="233"/>
      <c r="CR85" s="227">
        <v>80</v>
      </c>
      <c r="CS85" s="260"/>
      <c r="CT85" s="262"/>
      <c r="CU85" s="262"/>
      <c r="CV85" s="261"/>
      <c r="CW85" s="262"/>
      <c r="CX85" s="263"/>
      <c r="CY85" s="264"/>
      <c r="CZ85" s="264"/>
      <c r="DA85" s="263"/>
      <c r="DB85" s="264"/>
      <c r="DC85" s="226"/>
      <c r="DD85" s="233"/>
      <c r="DE85" s="233"/>
      <c r="DF85" s="226"/>
      <c r="DG85" s="233"/>
      <c r="DH85" s="233"/>
      <c r="DJ85" s="227">
        <v>80</v>
      </c>
      <c r="DK85" s="260"/>
      <c r="DL85" s="262"/>
      <c r="DM85" s="262"/>
      <c r="DN85" s="261"/>
      <c r="DO85" s="262"/>
      <c r="DP85" s="263"/>
      <c r="DQ85" s="264"/>
      <c r="DR85" s="264"/>
      <c r="DS85" s="263"/>
      <c r="DT85" s="264"/>
      <c r="DU85" s="226"/>
      <c r="DV85" s="233"/>
      <c r="DW85" s="233"/>
      <c r="DX85" s="226"/>
      <c r="DY85" s="233"/>
      <c r="DZ85" s="233"/>
      <c r="EB85" s="227">
        <v>80</v>
      </c>
      <c r="EC85" s="260"/>
      <c r="ED85" s="262"/>
      <c r="EE85" s="262"/>
      <c r="EF85" s="261"/>
      <c r="EG85" s="262"/>
      <c r="EH85" s="263"/>
      <c r="EI85" s="264"/>
      <c r="EJ85" s="264"/>
      <c r="EK85" s="263"/>
      <c r="EL85" s="264"/>
      <c r="EM85" s="226"/>
      <c r="EN85" s="233"/>
      <c r="EO85" s="233"/>
      <c r="EP85" s="226"/>
      <c r="EQ85" s="233"/>
      <c r="ER85" s="233"/>
      <c r="ET85" s="227">
        <v>80</v>
      </c>
      <c r="EU85" s="260"/>
      <c r="EV85" s="262"/>
      <c r="EW85" s="262"/>
      <c r="EX85" s="261"/>
      <c r="EY85" s="262"/>
      <c r="EZ85" s="263"/>
      <c r="FA85" s="264"/>
      <c r="FB85" s="264"/>
      <c r="FC85" s="263"/>
      <c r="FD85" s="264"/>
      <c r="FE85" s="226"/>
      <c r="FF85" s="233"/>
      <c r="FG85" s="233"/>
      <c r="FH85" s="226"/>
      <c r="FI85" s="233"/>
      <c r="FJ85" s="233"/>
      <c r="FL85" s="227">
        <v>80</v>
      </c>
      <c r="FM85" s="260"/>
      <c r="FN85" s="262"/>
      <c r="FO85" s="262"/>
      <c r="FP85" s="261"/>
      <c r="FQ85" s="262"/>
      <c r="FR85" s="263"/>
      <c r="FS85" s="264"/>
      <c r="FT85" s="264"/>
      <c r="FU85" s="263"/>
      <c r="FV85" s="264"/>
      <c r="FW85" s="226"/>
      <c r="FX85" s="233"/>
      <c r="FY85" s="233"/>
      <c r="FZ85" s="226"/>
      <c r="GA85" s="233"/>
      <c r="GB85" s="233"/>
    </row>
    <row r="86" spans="5:184">
      <c r="E86" s="25">
        <v>85</v>
      </c>
      <c r="F86" s="233">
        <v>3</v>
      </c>
      <c r="G86" s="226">
        <v>33</v>
      </c>
      <c r="Q86" s="226"/>
      <c r="R86" s="233"/>
      <c r="S86" s="233"/>
      <c r="T86" s="226"/>
      <c r="U86" s="233"/>
      <c r="V86" s="233"/>
      <c r="X86" s="227">
        <v>81</v>
      </c>
      <c r="Y86" s="260"/>
      <c r="Z86" s="262"/>
      <c r="AA86" s="262"/>
      <c r="AB86" s="261"/>
      <c r="AC86" s="262"/>
      <c r="AD86" s="263"/>
      <c r="AE86" s="264"/>
      <c r="AF86" s="264"/>
      <c r="AG86" s="263"/>
      <c r="AH86" s="264"/>
      <c r="AI86" s="226"/>
      <c r="AJ86" s="233"/>
      <c r="AK86" s="233"/>
      <c r="AL86" s="226"/>
      <c r="AM86" s="233"/>
      <c r="AN86" s="233"/>
      <c r="AP86" s="227">
        <v>81</v>
      </c>
      <c r="AQ86" s="260"/>
      <c r="AR86" s="262"/>
      <c r="AS86" s="262"/>
      <c r="AT86" s="261"/>
      <c r="AU86" s="262"/>
      <c r="AV86" s="263"/>
      <c r="AW86" s="264"/>
      <c r="AX86" s="264"/>
      <c r="AY86" s="263"/>
      <c r="AZ86" s="264"/>
      <c r="BA86" s="226"/>
      <c r="BB86" s="233"/>
      <c r="BC86" s="233"/>
      <c r="BD86" s="226"/>
      <c r="BE86" s="233"/>
      <c r="BF86" s="233"/>
      <c r="BH86" s="227">
        <v>81</v>
      </c>
      <c r="BI86" s="260"/>
      <c r="BJ86" s="262"/>
      <c r="BK86" s="262"/>
      <c r="BL86" s="261"/>
      <c r="BM86" s="262"/>
      <c r="BN86" s="263"/>
      <c r="BO86" s="264"/>
      <c r="BP86" s="264"/>
      <c r="BQ86" s="263"/>
      <c r="BR86" s="264"/>
      <c r="BS86" s="226"/>
      <c r="BT86" s="233"/>
      <c r="BU86" s="233"/>
      <c r="BV86" s="226"/>
      <c r="BW86" s="233"/>
      <c r="BX86" s="233"/>
      <c r="BZ86" s="227">
        <v>81</v>
      </c>
      <c r="CA86" s="260"/>
      <c r="CB86" s="262"/>
      <c r="CC86" s="262"/>
      <c r="CD86" s="261"/>
      <c r="CE86" s="262"/>
      <c r="CF86" s="263"/>
      <c r="CG86" s="264"/>
      <c r="CH86" s="264"/>
      <c r="CI86" s="263"/>
      <c r="CJ86" s="264"/>
      <c r="CK86" s="226"/>
      <c r="CL86" s="233"/>
      <c r="CM86" s="233"/>
      <c r="CN86" s="226"/>
      <c r="CO86" s="233"/>
      <c r="CP86" s="233"/>
      <c r="CR86" s="227">
        <v>81</v>
      </c>
      <c r="CS86" s="260"/>
      <c r="CT86" s="262"/>
      <c r="CU86" s="262"/>
      <c r="CV86" s="261"/>
      <c r="CW86" s="262"/>
      <c r="CX86" s="263"/>
      <c r="CY86" s="264"/>
      <c r="CZ86" s="264"/>
      <c r="DA86" s="263"/>
      <c r="DB86" s="264"/>
      <c r="DC86" s="226"/>
      <c r="DD86" s="233"/>
      <c r="DE86" s="233"/>
      <c r="DF86" s="226"/>
      <c r="DG86" s="233"/>
      <c r="DH86" s="233"/>
      <c r="DJ86" s="227">
        <v>81</v>
      </c>
      <c r="DK86" s="260"/>
      <c r="DL86" s="262"/>
      <c r="DM86" s="262"/>
      <c r="DN86" s="261"/>
      <c r="DO86" s="262"/>
      <c r="DP86" s="263"/>
      <c r="DQ86" s="264"/>
      <c r="DR86" s="264"/>
      <c r="DS86" s="263"/>
      <c r="DT86" s="264"/>
      <c r="DU86" s="226"/>
      <c r="DV86" s="233"/>
      <c r="DW86" s="233"/>
      <c r="DX86" s="226"/>
      <c r="DY86" s="233"/>
      <c r="DZ86" s="233"/>
      <c r="EB86" s="227">
        <v>81</v>
      </c>
      <c r="EC86" s="260"/>
      <c r="ED86" s="262"/>
      <c r="EE86" s="262"/>
      <c r="EF86" s="261"/>
      <c r="EG86" s="262"/>
      <c r="EH86" s="263"/>
      <c r="EI86" s="264"/>
      <c r="EJ86" s="264"/>
      <c r="EK86" s="263"/>
      <c r="EL86" s="264"/>
      <c r="EM86" s="226"/>
      <c r="EN86" s="233"/>
      <c r="EO86" s="233"/>
      <c r="EP86" s="226"/>
      <c r="EQ86" s="233"/>
      <c r="ER86" s="233"/>
      <c r="ET86" s="227">
        <v>81</v>
      </c>
      <c r="EU86" s="260"/>
      <c r="EV86" s="262"/>
      <c r="EW86" s="262"/>
      <c r="EX86" s="261"/>
      <c r="EY86" s="262"/>
      <c r="EZ86" s="263"/>
      <c r="FA86" s="264"/>
      <c r="FB86" s="264"/>
      <c r="FC86" s="263"/>
      <c r="FD86" s="264"/>
      <c r="FE86" s="226"/>
      <c r="FF86" s="233"/>
      <c r="FG86" s="233"/>
      <c r="FH86" s="226"/>
      <c r="FI86" s="233"/>
      <c r="FJ86" s="233"/>
      <c r="FL86" s="227">
        <v>81</v>
      </c>
      <c r="FM86" s="260"/>
      <c r="FN86" s="262"/>
      <c r="FO86" s="262"/>
      <c r="FP86" s="261"/>
      <c r="FQ86" s="262"/>
      <c r="FR86" s="263"/>
      <c r="FS86" s="264"/>
      <c r="FT86" s="264"/>
      <c r="FU86" s="263"/>
      <c r="FV86" s="264"/>
      <c r="FW86" s="226"/>
      <c r="FX86" s="233"/>
      <c r="FY86" s="233"/>
      <c r="FZ86" s="226"/>
      <c r="GA86" s="233"/>
      <c r="GB86" s="233"/>
    </row>
    <row r="87" spans="5:184">
      <c r="E87" s="25">
        <v>86</v>
      </c>
      <c r="F87" s="233">
        <v>4</v>
      </c>
      <c r="G87" s="226">
        <v>49</v>
      </c>
      <c r="Q87" s="226"/>
      <c r="R87" s="233"/>
      <c r="S87" s="233"/>
      <c r="T87" s="226"/>
      <c r="U87" s="233"/>
      <c r="V87" s="233"/>
      <c r="X87" s="227">
        <v>82</v>
      </c>
      <c r="Y87" s="260"/>
      <c r="Z87" s="262"/>
      <c r="AA87" s="262"/>
      <c r="AB87" s="261"/>
      <c r="AC87" s="262"/>
      <c r="AD87" s="263"/>
      <c r="AE87" s="264"/>
      <c r="AF87" s="264"/>
      <c r="AG87" s="263"/>
      <c r="AH87" s="264"/>
      <c r="AI87" s="226"/>
      <c r="AJ87" s="233"/>
      <c r="AK87" s="233"/>
      <c r="AL87" s="226"/>
      <c r="AM87" s="233"/>
      <c r="AN87" s="233"/>
      <c r="AP87" s="227">
        <v>82</v>
      </c>
      <c r="AQ87" s="260"/>
      <c r="AR87" s="262"/>
      <c r="AS87" s="262"/>
      <c r="AT87" s="261"/>
      <c r="AU87" s="262"/>
      <c r="AV87" s="263"/>
      <c r="AW87" s="264"/>
      <c r="AX87" s="264"/>
      <c r="AY87" s="263"/>
      <c r="AZ87" s="264"/>
      <c r="BA87" s="226"/>
      <c r="BB87" s="233"/>
      <c r="BC87" s="233"/>
      <c r="BD87" s="226"/>
      <c r="BE87" s="233"/>
      <c r="BF87" s="233"/>
      <c r="BH87" s="227">
        <v>82</v>
      </c>
      <c r="BI87" s="260"/>
      <c r="BJ87" s="262"/>
      <c r="BK87" s="262"/>
      <c r="BL87" s="261"/>
      <c r="BM87" s="262"/>
      <c r="BN87" s="263"/>
      <c r="BO87" s="264"/>
      <c r="BP87" s="264"/>
      <c r="BQ87" s="263"/>
      <c r="BR87" s="264"/>
      <c r="BS87" s="226"/>
      <c r="BT87" s="233"/>
      <c r="BU87" s="233"/>
      <c r="BV87" s="226"/>
      <c r="BW87" s="233"/>
      <c r="BX87" s="233"/>
      <c r="BZ87" s="227">
        <v>82</v>
      </c>
      <c r="CA87" s="260"/>
      <c r="CB87" s="262"/>
      <c r="CC87" s="262"/>
      <c r="CD87" s="261"/>
      <c r="CE87" s="262"/>
      <c r="CF87" s="263"/>
      <c r="CG87" s="264"/>
      <c r="CH87" s="264"/>
      <c r="CI87" s="263"/>
      <c r="CJ87" s="264"/>
      <c r="CK87" s="226"/>
      <c r="CL87" s="233"/>
      <c r="CM87" s="233"/>
      <c r="CN87" s="226"/>
      <c r="CO87" s="233"/>
      <c r="CP87" s="233"/>
      <c r="CR87" s="227">
        <v>82</v>
      </c>
      <c r="CS87" s="260"/>
      <c r="CT87" s="262"/>
      <c r="CU87" s="262"/>
      <c r="CV87" s="261"/>
      <c r="CW87" s="262"/>
      <c r="CX87" s="263"/>
      <c r="CY87" s="264"/>
      <c r="CZ87" s="264"/>
      <c r="DA87" s="263"/>
      <c r="DB87" s="264"/>
      <c r="DC87" s="226"/>
      <c r="DD87" s="233"/>
      <c r="DE87" s="233"/>
      <c r="DF87" s="226"/>
      <c r="DG87" s="233"/>
      <c r="DH87" s="233"/>
      <c r="DJ87" s="227">
        <v>82</v>
      </c>
      <c r="DK87" s="260"/>
      <c r="DL87" s="262"/>
      <c r="DM87" s="262"/>
      <c r="DN87" s="261"/>
      <c r="DO87" s="262"/>
      <c r="DP87" s="263"/>
      <c r="DQ87" s="264"/>
      <c r="DR87" s="264"/>
      <c r="DS87" s="263"/>
      <c r="DT87" s="264"/>
      <c r="DU87" s="226"/>
      <c r="DV87" s="233"/>
      <c r="DW87" s="233"/>
      <c r="DX87" s="226"/>
      <c r="DY87" s="233"/>
      <c r="DZ87" s="233"/>
      <c r="EB87" s="227">
        <v>82</v>
      </c>
      <c r="EC87" s="260"/>
      <c r="ED87" s="262"/>
      <c r="EE87" s="262"/>
      <c r="EF87" s="261"/>
      <c r="EG87" s="262"/>
      <c r="EH87" s="263"/>
      <c r="EI87" s="264"/>
      <c r="EJ87" s="264"/>
      <c r="EK87" s="263"/>
      <c r="EL87" s="264"/>
      <c r="EM87" s="226"/>
      <c r="EN87" s="233"/>
      <c r="EO87" s="233"/>
      <c r="EP87" s="226"/>
      <c r="EQ87" s="233"/>
      <c r="ER87" s="233"/>
      <c r="ET87" s="227">
        <v>82</v>
      </c>
      <c r="EU87" s="260"/>
      <c r="EV87" s="262"/>
      <c r="EW87" s="262"/>
      <c r="EX87" s="261"/>
      <c r="EY87" s="262"/>
      <c r="EZ87" s="263"/>
      <c r="FA87" s="264"/>
      <c r="FB87" s="264"/>
      <c r="FC87" s="263"/>
      <c r="FD87" s="264"/>
      <c r="FE87" s="226"/>
      <c r="FF87" s="233"/>
      <c r="FG87" s="233"/>
      <c r="FH87" s="226"/>
      <c r="FI87" s="233"/>
      <c r="FJ87" s="233"/>
      <c r="FL87" s="227">
        <v>82</v>
      </c>
      <c r="FM87" s="260"/>
      <c r="FN87" s="262"/>
      <c r="FO87" s="262"/>
      <c r="FP87" s="261"/>
      <c r="FQ87" s="262"/>
      <c r="FR87" s="263"/>
      <c r="FS87" s="264"/>
      <c r="FT87" s="264"/>
      <c r="FU87" s="263"/>
      <c r="FV87" s="264"/>
      <c r="FW87" s="226"/>
      <c r="FX87" s="233"/>
      <c r="FY87" s="233"/>
      <c r="FZ87" s="226"/>
      <c r="GA87" s="233"/>
      <c r="GB87" s="233"/>
    </row>
    <row r="88" spans="5:184">
      <c r="E88" s="25">
        <v>87</v>
      </c>
      <c r="F88" s="233">
        <v>5</v>
      </c>
      <c r="G88" s="226">
        <v>65</v>
      </c>
      <c r="Q88" s="226"/>
      <c r="R88" s="233"/>
      <c r="S88" s="233"/>
      <c r="T88" s="226"/>
      <c r="U88" s="233"/>
      <c r="V88" s="233"/>
      <c r="X88" s="227">
        <v>83</v>
      </c>
      <c r="Y88" s="260"/>
      <c r="Z88" s="262"/>
      <c r="AA88" s="262"/>
      <c r="AB88" s="261"/>
      <c r="AC88" s="262"/>
      <c r="AD88" s="263"/>
      <c r="AE88" s="264"/>
      <c r="AF88" s="264"/>
      <c r="AG88" s="263"/>
      <c r="AH88" s="264"/>
      <c r="AI88" s="226"/>
      <c r="AJ88" s="233"/>
      <c r="AK88" s="233"/>
      <c r="AL88" s="226"/>
      <c r="AM88" s="233"/>
      <c r="AN88" s="233"/>
      <c r="AP88" s="227">
        <v>83</v>
      </c>
      <c r="AQ88" s="260"/>
      <c r="AR88" s="262"/>
      <c r="AS88" s="262"/>
      <c r="AT88" s="261"/>
      <c r="AU88" s="262"/>
      <c r="AV88" s="263"/>
      <c r="AW88" s="264"/>
      <c r="AX88" s="264"/>
      <c r="AY88" s="263"/>
      <c r="AZ88" s="264"/>
      <c r="BA88" s="226"/>
      <c r="BB88" s="233"/>
      <c r="BC88" s="233"/>
      <c r="BD88" s="226"/>
      <c r="BE88" s="233"/>
      <c r="BF88" s="233"/>
      <c r="BH88" s="227">
        <v>83</v>
      </c>
      <c r="BI88" s="260"/>
      <c r="BJ88" s="262"/>
      <c r="BK88" s="262"/>
      <c r="BL88" s="261"/>
      <c r="BM88" s="262"/>
      <c r="BN88" s="263"/>
      <c r="BO88" s="264"/>
      <c r="BP88" s="264"/>
      <c r="BQ88" s="263"/>
      <c r="BR88" s="264"/>
      <c r="BS88" s="226"/>
      <c r="BT88" s="233"/>
      <c r="BU88" s="233"/>
      <c r="BV88" s="226"/>
      <c r="BW88" s="233"/>
      <c r="BX88" s="233"/>
      <c r="BZ88" s="227">
        <v>83</v>
      </c>
      <c r="CA88" s="260"/>
      <c r="CB88" s="262"/>
      <c r="CC88" s="262"/>
      <c r="CD88" s="261"/>
      <c r="CE88" s="262"/>
      <c r="CF88" s="263"/>
      <c r="CG88" s="264"/>
      <c r="CH88" s="264"/>
      <c r="CI88" s="263"/>
      <c r="CJ88" s="264"/>
      <c r="CK88" s="226"/>
      <c r="CL88" s="233"/>
      <c r="CM88" s="233"/>
      <c r="CN88" s="226"/>
      <c r="CO88" s="233"/>
      <c r="CP88" s="233"/>
      <c r="CR88" s="227">
        <v>83</v>
      </c>
      <c r="CS88" s="260"/>
      <c r="CT88" s="262"/>
      <c r="CU88" s="262"/>
      <c r="CV88" s="261"/>
      <c r="CW88" s="262"/>
      <c r="CX88" s="263"/>
      <c r="CY88" s="264"/>
      <c r="CZ88" s="264"/>
      <c r="DA88" s="263"/>
      <c r="DB88" s="264"/>
      <c r="DC88" s="226"/>
      <c r="DD88" s="233"/>
      <c r="DE88" s="233"/>
      <c r="DF88" s="226"/>
      <c r="DG88" s="233"/>
      <c r="DH88" s="233"/>
      <c r="DJ88" s="227">
        <v>83</v>
      </c>
      <c r="DK88" s="260"/>
      <c r="DL88" s="262"/>
      <c r="DM88" s="262"/>
      <c r="DN88" s="261"/>
      <c r="DO88" s="262"/>
      <c r="DP88" s="263"/>
      <c r="DQ88" s="264"/>
      <c r="DR88" s="264"/>
      <c r="DS88" s="263"/>
      <c r="DT88" s="264"/>
      <c r="DU88" s="226"/>
      <c r="DV88" s="233"/>
      <c r="DW88" s="233"/>
      <c r="DX88" s="226"/>
      <c r="DY88" s="233"/>
      <c r="DZ88" s="233"/>
      <c r="EB88" s="227">
        <v>83</v>
      </c>
      <c r="EC88" s="260"/>
      <c r="ED88" s="262"/>
      <c r="EE88" s="262"/>
      <c r="EF88" s="261"/>
      <c r="EG88" s="262"/>
      <c r="EH88" s="263"/>
      <c r="EI88" s="264"/>
      <c r="EJ88" s="264"/>
      <c r="EK88" s="263"/>
      <c r="EL88" s="264"/>
      <c r="EM88" s="226"/>
      <c r="EN88" s="233"/>
      <c r="EO88" s="233"/>
      <c r="EP88" s="226"/>
      <c r="EQ88" s="233"/>
      <c r="ER88" s="233"/>
      <c r="ET88" s="227">
        <v>83</v>
      </c>
      <c r="EU88" s="260"/>
      <c r="EV88" s="262"/>
      <c r="EW88" s="262"/>
      <c r="EX88" s="261"/>
      <c r="EY88" s="262"/>
      <c r="EZ88" s="263"/>
      <c r="FA88" s="264"/>
      <c r="FB88" s="264"/>
      <c r="FC88" s="263"/>
      <c r="FD88" s="264"/>
      <c r="FE88" s="226"/>
      <c r="FF88" s="233"/>
      <c r="FG88" s="233"/>
      <c r="FH88" s="226"/>
      <c r="FI88" s="233"/>
      <c r="FJ88" s="233"/>
      <c r="FL88" s="227">
        <v>83</v>
      </c>
      <c r="FM88" s="260"/>
      <c r="FN88" s="262"/>
      <c r="FO88" s="262"/>
      <c r="FP88" s="261"/>
      <c r="FQ88" s="262"/>
      <c r="FR88" s="263"/>
      <c r="FS88" s="264"/>
      <c r="FT88" s="264"/>
      <c r="FU88" s="263"/>
      <c r="FV88" s="264"/>
      <c r="FW88" s="226"/>
      <c r="FX88" s="233"/>
      <c r="FY88" s="233"/>
      <c r="FZ88" s="226"/>
      <c r="GA88" s="233"/>
      <c r="GB88" s="233"/>
    </row>
    <row r="89" spans="5:184">
      <c r="E89" s="25">
        <v>88</v>
      </c>
      <c r="F89" s="233">
        <v>6</v>
      </c>
      <c r="G89" s="226">
        <v>81</v>
      </c>
      <c r="Q89" s="226"/>
      <c r="R89" s="233"/>
      <c r="S89" s="233"/>
      <c r="T89" s="226"/>
      <c r="U89" s="233"/>
      <c r="V89" s="233"/>
      <c r="X89" s="227">
        <v>84</v>
      </c>
      <c r="Y89" s="260"/>
      <c r="Z89" s="262"/>
      <c r="AA89" s="262"/>
      <c r="AB89" s="261"/>
      <c r="AC89" s="262"/>
      <c r="AD89" s="263"/>
      <c r="AE89" s="264"/>
      <c r="AF89" s="264"/>
      <c r="AG89" s="263"/>
      <c r="AH89" s="264"/>
      <c r="AI89" s="226"/>
      <c r="AJ89" s="233"/>
      <c r="AK89" s="233"/>
      <c r="AL89" s="226"/>
      <c r="AM89" s="233"/>
      <c r="AN89" s="233"/>
      <c r="AP89" s="227">
        <v>84</v>
      </c>
      <c r="AQ89" s="260"/>
      <c r="AR89" s="262"/>
      <c r="AS89" s="262"/>
      <c r="AT89" s="261"/>
      <c r="AU89" s="262"/>
      <c r="AV89" s="263"/>
      <c r="AW89" s="264"/>
      <c r="AX89" s="264"/>
      <c r="AY89" s="263"/>
      <c r="AZ89" s="264"/>
      <c r="BA89" s="226"/>
      <c r="BB89" s="233"/>
      <c r="BC89" s="233"/>
      <c r="BD89" s="226"/>
      <c r="BE89" s="233"/>
      <c r="BF89" s="233"/>
      <c r="BH89" s="227">
        <v>84</v>
      </c>
      <c r="BI89" s="260"/>
      <c r="BJ89" s="262"/>
      <c r="BK89" s="262"/>
      <c r="BL89" s="261"/>
      <c r="BM89" s="262"/>
      <c r="BN89" s="263"/>
      <c r="BO89" s="264"/>
      <c r="BP89" s="264"/>
      <c r="BQ89" s="263"/>
      <c r="BR89" s="264"/>
      <c r="BS89" s="226"/>
      <c r="BT89" s="233"/>
      <c r="BU89" s="233"/>
      <c r="BV89" s="226"/>
      <c r="BW89" s="233"/>
      <c r="BX89" s="233"/>
      <c r="BZ89" s="227">
        <v>84</v>
      </c>
      <c r="CA89" s="260"/>
      <c r="CB89" s="262"/>
      <c r="CC89" s="262"/>
      <c r="CD89" s="261"/>
      <c r="CE89" s="262"/>
      <c r="CF89" s="263"/>
      <c r="CG89" s="264"/>
      <c r="CH89" s="264"/>
      <c r="CI89" s="263"/>
      <c r="CJ89" s="264"/>
      <c r="CK89" s="226"/>
      <c r="CL89" s="233"/>
      <c r="CM89" s="233"/>
      <c r="CN89" s="226"/>
      <c r="CO89" s="233"/>
      <c r="CP89" s="233"/>
      <c r="CR89" s="227">
        <v>84</v>
      </c>
      <c r="CS89" s="260"/>
      <c r="CT89" s="262"/>
      <c r="CU89" s="262"/>
      <c r="CV89" s="261"/>
      <c r="CW89" s="262"/>
      <c r="CX89" s="263"/>
      <c r="CY89" s="264"/>
      <c r="CZ89" s="264"/>
      <c r="DA89" s="263"/>
      <c r="DB89" s="264"/>
      <c r="DC89" s="226"/>
      <c r="DD89" s="233"/>
      <c r="DE89" s="233"/>
      <c r="DF89" s="226"/>
      <c r="DG89" s="233"/>
      <c r="DH89" s="233"/>
      <c r="DJ89" s="227">
        <v>84</v>
      </c>
      <c r="DK89" s="260"/>
      <c r="DL89" s="262"/>
      <c r="DM89" s="262"/>
      <c r="DN89" s="261"/>
      <c r="DO89" s="262"/>
      <c r="DP89" s="263"/>
      <c r="DQ89" s="264"/>
      <c r="DR89" s="264"/>
      <c r="DS89" s="263"/>
      <c r="DT89" s="264"/>
      <c r="DU89" s="226"/>
      <c r="DV89" s="233"/>
      <c r="DW89" s="233"/>
      <c r="DX89" s="226"/>
      <c r="DY89" s="233"/>
      <c r="DZ89" s="233"/>
      <c r="EB89" s="227">
        <v>84</v>
      </c>
      <c r="EC89" s="260"/>
      <c r="ED89" s="262"/>
      <c r="EE89" s="262"/>
      <c r="EF89" s="261"/>
      <c r="EG89" s="262"/>
      <c r="EH89" s="263"/>
      <c r="EI89" s="264"/>
      <c r="EJ89" s="264"/>
      <c r="EK89" s="263"/>
      <c r="EL89" s="264"/>
      <c r="EM89" s="226"/>
      <c r="EN89" s="233"/>
      <c r="EO89" s="233"/>
      <c r="EP89" s="226"/>
      <c r="EQ89" s="233"/>
      <c r="ER89" s="233"/>
      <c r="ET89" s="227">
        <v>84</v>
      </c>
      <c r="EU89" s="260"/>
      <c r="EV89" s="262"/>
      <c r="EW89" s="262"/>
      <c r="EX89" s="261"/>
      <c r="EY89" s="262"/>
      <c r="EZ89" s="263"/>
      <c r="FA89" s="264"/>
      <c r="FB89" s="264"/>
      <c r="FC89" s="263"/>
      <c r="FD89" s="264"/>
      <c r="FE89" s="226"/>
      <c r="FF89" s="233"/>
      <c r="FG89" s="233"/>
      <c r="FH89" s="226"/>
      <c r="FI89" s="233"/>
      <c r="FJ89" s="233"/>
      <c r="FL89" s="227">
        <v>84</v>
      </c>
      <c r="FM89" s="260"/>
      <c r="FN89" s="262"/>
      <c r="FO89" s="262"/>
      <c r="FP89" s="261"/>
      <c r="FQ89" s="262"/>
      <c r="FR89" s="263"/>
      <c r="FS89" s="264"/>
      <c r="FT89" s="264"/>
      <c r="FU89" s="263"/>
      <c r="FV89" s="264"/>
      <c r="FW89" s="226"/>
      <c r="FX89" s="233"/>
      <c r="FY89" s="233"/>
      <c r="FZ89" s="226"/>
      <c r="GA89" s="233"/>
      <c r="GB89" s="233"/>
    </row>
    <row r="90" spans="5:184">
      <c r="E90" s="25">
        <v>89</v>
      </c>
      <c r="F90" s="233">
        <v>7</v>
      </c>
      <c r="G90" s="226">
        <v>97</v>
      </c>
      <c r="Q90" s="226"/>
      <c r="R90" s="233"/>
      <c r="S90" s="233"/>
      <c r="T90" s="226"/>
      <c r="U90" s="233"/>
      <c r="V90" s="233"/>
      <c r="X90" s="227">
        <v>85</v>
      </c>
      <c r="Y90" s="260"/>
      <c r="Z90" s="262"/>
      <c r="AA90" s="262"/>
      <c r="AB90" s="261"/>
      <c r="AC90" s="262"/>
      <c r="AD90" s="263"/>
      <c r="AE90" s="264"/>
      <c r="AF90" s="264"/>
      <c r="AG90" s="263"/>
      <c r="AH90" s="264"/>
      <c r="AI90" s="226"/>
      <c r="AJ90" s="233"/>
      <c r="AK90" s="233"/>
      <c r="AL90" s="226"/>
      <c r="AM90" s="233"/>
      <c r="AN90" s="233"/>
      <c r="AP90" s="227">
        <v>85</v>
      </c>
      <c r="AQ90" s="260"/>
      <c r="AR90" s="262"/>
      <c r="AS90" s="262"/>
      <c r="AT90" s="261"/>
      <c r="AU90" s="262"/>
      <c r="AV90" s="263"/>
      <c r="AW90" s="264"/>
      <c r="AX90" s="264"/>
      <c r="AY90" s="263"/>
      <c r="AZ90" s="264"/>
      <c r="BA90" s="226"/>
      <c r="BB90" s="233"/>
      <c r="BC90" s="233"/>
      <c r="BD90" s="226"/>
      <c r="BE90" s="233"/>
      <c r="BF90" s="233"/>
      <c r="BH90" s="227">
        <v>85</v>
      </c>
      <c r="BI90" s="260"/>
      <c r="BJ90" s="262"/>
      <c r="BK90" s="262"/>
      <c r="BL90" s="261"/>
      <c r="BM90" s="262"/>
      <c r="BN90" s="263"/>
      <c r="BO90" s="264"/>
      <c r="BP90" s="264"/>
      <c r="BQ90" s="263"/>
      <c r="BR90" s="264"/>
      <c r="BS90" s="226"/>
      <c r="BT90" s="233"/>
      <c r="BU90" s="233"/>
      <c r="BV90" s="226"/>
      <c r="BW90" s="233"/>
      <c r="BX90" s="233"/>
      <c r="BZ90" s="227">
        <v>85</v>
      </c>
      <c r="CA90" s="260"/>
      <c r="CB90" s="262"/>
      <c r="CC90" s="262"/>
      <c r="CD90" s="261"/>
      <c r="CE90" s="262"/>
      <c r="CF90" s="263"/>
      <c r="CG90" s="264"/>
      <c r="CH90" s="264"/>
      <c r="CI90" s="263"/>
      <c r="CJ90" s="264"/>
      <c r="CK90" s="226"/>
      <c r="CL90" s="233"/>
      <c r="CM90" s="233"/>
      <c r="CN90" s="226"/>
      <c r="CO90" s="233"/>
      <c r="CP90" s="233"/>
      <c r="CR90" s="227">
        <v>85</v>
      </c>
      <c r="CS90" s="260"/>
      <c r="CT90" s="262"/>
      <c r="CU90" s="262"/>
      <c r="CV90" s="261"/>
      <c r="CW90" s="262"/>
      <c r="CX90" s="263"/>
      <c r="CY90" s="264"/>
      <c r="CZ90" s="264"/>
      <c r="DA90" s="263"/>
      <c r="DB90" s="264"/>
      <c r="DC90" s="226"/>
      <c r="DD90" s="233"/>
      <c r="DE90" s="233"/>
      <c r="DF90" s="226"/>
      <c r="DG90" s="233"/>
      <c r="DH90" s="233"/>
      <c r="DJ90" s="227">
        <v>85</v>
      </c>
      <c r="DK90" s="260"/>
      <c r="DL90" s="262"/>
      <c r="DM90" s="262"/>
      <c r="DN90" s="261"/>
      <c r="DO90" s="262"/>
      <c r="DP90" s="263"/>
      <c r="DQ90" s="264"/>
      <c r="DR90" s="264"/>
      <c r="DS90" s="263"/>
      <c r="DT90" s="264"/>
      <c r="DU90" s="226"/>
      <c r="DV90" s="233"/>
      <c r="DW90" s="233"/>
      <c r="DX90" s="226"/>
      <c r="DY90" s="233"/>
      <c r="DZ90" s="233"/>
      <c r="EB90" s="227">
        <v>85</v>
      </c>
      <c r="EC90" s="260"/>
      <c r="ED90" s="262"/>
      <c r="EE90" s="262"/>
      <c r="EF90" s="261"/>
      <c r="EG90" s="262"/>
      <c r="EH90" s="263"/>
      <c r="EI90" s="264"/>
      <c r="EJ90" s="264"/>
      <c r="EK90" s="263"/>
      <c r="EL90" s="264"/>
      <c r="EM90" s="226"/>
      <c r="EN90" s="233"/>
      <c r="EO90" s="233"/>
      <c r="EP90" s="226"/>
      <c r="EQ90" s="233"/>
      <c r="ER90" s="233"/>
      <c r="ET90" s="227">
        <v>85</v>
      </c>
      <c r="EU90" s="260"/>
      <c r="EV90" s="262"/>
      <c r="EW90" s="262"/>
      <c r="EX90" s="261"/>
      <c r="EY90" s="262"/>
      <c r="EZ90" s="263"/>
      <c r="FA90" s="264"/>
      <c r="FB90" s="264"/>
      <c r="FC90" s="263"/>
      <c r="FD90" s="264"/>
      <c r="FE90" s="226"/>
      <c r="FF90" s="233"/>
      <c r="FG90" s="233"/>
      <c r="FH90" s="226"/>
      <c r="FI90" s="233"/>
      <c r="FJ90" s="233"/>
      <c r="FL90" s="227">
        <v>85</v>
      </c>
      <c r="FM90" s="260"/>
      <c r="FN90" s="262"/>
      <c r="FO90" s="262"/>
      <c r="FP90" s="261"/>
      <c r="FQ90" s="262"/>
      <c r="FR90" s="263"/>
      <c r="FS90" s="264"/>
      <c r="FT90" s="264"/>
      <c r="FU90" s="263"/>
      <c r="FV90" s="264"/>
      <c r="FW90" s="226"/>
      <c r="FX90" s="233"/>
      <c r="FY90" s="233"/>
      <c r="FZ90" s="226"/>
      <c r="GA90" s="233"/>
      <c r="GB90" s="233"/>
    </row>
    <row r="91" spans="5:184">
      <c r="E91" s="25">
        <v>90</v>
      </c>
      <c r="F91" s="233">
        <v>8</v>
      </c>
      <c r="G91" s="226">
        <v>113</v>
      </c>
      <c r="Q91" s="226"/>
      <c r="R91" s="233"/>
      <c r="S91" s="233"/>
      <c r="T91" s="226"/>
      <c r="U91" s="233"/>
      <c r="V91" s="233"/>
      <c r="X91" s="227">
        <v>86</v>
      </c>
      <c r="Y91" s="260"/>
      <c r="Z91" s="262"/>
      <c r="AA91" s="262"/>
      <c r="AB91" s="261"/>
      <c r="AC91" s="262"/>
      <c r="AD91" s="263"/>
      <c r="AE91" s="264"/>
      <c r="AF91" s="264"/>
      <c r="AG91" s="263"/>
      <c r="AH91" s="264"/>
      <c r="AI91" s="226"/>
      <c r="AJ91" s="233"/>
      <c r="AK91" s="233"/>
      <c r="AL91" s="226"/>
      <c r="AM91" s="233"/>
      <c r="AN91" s="233"/>
      <c r="AP91" s="227">
        <v>86</v>
      </c>
      <c r="AQ91" s="260"/>
      <c r="AR91" s="262"/>
      <c r="AS91" s="262"/>
      <c r="AT91" s="261"/>
      <c r="AU91" s="262"/>
      <c r="AV91" s="263"/>
      <c r="AW91" s="264"/>
      <c r="AX91" s="264"/>
      <c r="AY91" s="263"/>
      <c r="AZ91" s="264"/>
      <c r="BA91" s="226"/>
      <c r="BB91" s="233"/>
      <c r="BC91" s="233"/>
      <c r="BD91" s="226"/>
      <c r="BE91" s="233"/>
      <c r="BF91" s="233"/>
      <c r="BH91" s="227">
        <v>86</v>
      </c>
      <c r="BI91" s="260"/>
      <c r="BJ91" s="262"/>
      <c r="BK91" s="262"/>
      <c r="BL91" s="261"/>
      <c r="BM91" s="262"/>
      <c r="BN91" s="263"/>
      <c r="BO91" s="264"/>
      <c r="BP91" s="264"/>
      <c r="BQ91" s="263"/>
      <c r="BR91" s="264"/>
      <c r="BS91" s="226"/>
      <c r="BT91" s="233"/>
      <c r="BU91" s="233"/>
      <c r="BV91" s="226"/>
      <c r="BW91" s="233"/>
      <c r="BX91" s="233"/>
      <c r="BZ91" s="227">
        <v>86</v>
      </c>
      <c r="CA91" s="260"/>
      <c r="CB91" s="262"/>
      <c r="CC91" s="262"/>
      <c r="CD91" s="261"/>
      <c r="CE91" s="262"/>
      <c r="CF91" s="263"/>
      <c r="CG91" s="264"/>
      <c r="CH91" s="264"/>
      <c r="CI91" s="263"/>
      <c r="CJ91" s="264"/>
      <c r="CK91" s="226"/>
      <c r="CL91" s="233"/>
      <c r="CM91" s="233"/>
      <c r="CN91" s="226"/>
      <c r="CO91" s="233"/>
      <c r="CP91" s="233"/>
      <c r="CR91" s="227">
        <v>86</v>
      </c>
      <c r="CS91" s="260"/>
      <c r="CT91" s="262"/>
      <c r="CU91" s="262"/>
      <c r="CV91" s="261"/>
      <c r="CW91" s="262"/>
      <c r="CX91" s="263"/>
      <c r="CY91" s="264"/>
      <c r="CZ91" s="264"/>
      <c r="DA91" s="263"/>
      <c r="DB91" s="264"/>
      <c r="DC91" s="226"/>
      <c r="DD91" s="233"/>
      <c r="DE91" s="233"/>
      <c r="DF91" s="226"/>
      <c r="DG91" s="233"/>
      <c r="DH91" s="233"/>
      <c r="DJ91" s="227">
        <v>86</v>
      </c>
      <c r="DK91" s="260"/>
      <c r="DL91" s="262"/>
      <c r="DM91" s="262"/>
      <c r="DN91" s="261"/>
      <c r="DO91" s="262"/>
      <c r="DP91" s="263"/>
      <c r="DQ91" s="264"/>
      <c r="DR91" s="264"/>
      <c r="DS91" s="263"/>
      <c r="DT91" s="264"/>
      <c r="DU91" s="226"/>
      <c r="DV91" s="233"/>
      <c r="DW91" s="233"/>
      <c r="DX91" s="226"/>
      <c r="DY91" s="233"/>
      <c r="DZ91" s="233"/>
      <c r="EB91" s="227">
        <v>86</v>
      </c>
      <c r="EC91" s="260"/>
      <c r="ED91" s="262"/>
      <c r="EE91" s="262"/>
      <c r="EF91" s="261"/>
      <c r="EG91" s="262"/>
      <c r="EH91" s="263"/>
      <c r="EI91" s="264"/>
      <c r="EJ91" s="264"/>
      <c r="EK91" s="263"/>
      <c r="EL91" s="264"/>
      <c r="EM91" s="226"/>
      <c r="EN91" s="233"/>
      <c r="EO91" s="233"/>
      <c r="EP91" s="226"/>
      <c r="EQ91" s="233"/>
      <c r="ER91" s="233"/>
      <c r="ET91" s="227">
        <v>86</v>
      </c>
      <c r="EU91" s="260"/>
      <c r="EV91" s="262"/>
      <c r="EW91" s="262"/>
      <c r="EX91" s="261"/>
      <c r="EY91" s="262"/>
      <c r="EZ91" s="263"/>
      <c r="FA91" s="264"/>
      <c r="FB91" s="264"/>
      <c r="FC91" s="263"/>
      <c r="FD91" s="264"/>
      <c r="FE91" s="226"/>
      <c r="FF91" s="233"/>
      <c r="FG91" s="233"/>
      <c r="FH91" s="226"/>
      <c r="FI91" s="233"/>
      <c r="FJ91" s="233"/>
      <c r="FL91" s="227">
        <v>86</v>
      </c>
      <c r="FM91" s="260"/>
      <c r="FN91" s="262"/>
      <c r="FO91" s="262"/>
      <c r="FP91" s="261"/>
      <c r="FQ91" s="262"/>
      <c r="FR91" s="263"/>
      <c r="FS91" s="264"/>
      <c r="FT91" s="264"/>
      <c r="FU91" s="263"/>
      <c r="FV91" s="264"/>
      <c r="FW91" s="226"/>
      <c r="FX91" s="233"/>
      <c r="FY91" s="233"/>
      <c r="FZ91" s="226"/>
      <c r="GA91" s="233"/>
      <c r="GB91" s="233"/>
    </row>
    <row r="92" spans="5:184">
      <c r="E92" s="25">
        <v>91</v>
      </c>
      <c r="F92" s="233">
        <v>9</v>
      </c>
      <c r="G92" s="226">
        <v>129</v>
      </c>
      <c r="Q92" s="226"/>
      <c r="R92" s="233"/>
      <c r="S92" s="233"/>
      <c r="T92" s="226"/>
      <c r="U92" s="233"/>
      <c r="V92" s="233"/>
      <c r="X92" s="227">
        <v>87</v>
      </c>
      <c r="Y92" s="260"/>
      <c r="Z92" s="262"/>
      <c r="AA92" s="262"/>
      <c r="AB92" s="261"/>
      <c r="AC92" s="262"/>
      <c r="AD92" s="263"/>
      <c r="AE92" s="264"/>
      <c r="AF92" s="264"/>
      <c r="AG92" s="263"/>
      <c r="AH92" s="264"/>
      <c r="AI92" s="226"/>
      <c r="AJ92" s="233"/>
      <c r="AK92" s="233"/>
      <c r="AL92" s="226"/>
      <c r="AM92" s="233"/>
      <c r="AN92" s="233"/>
      <c r="AP92" s="227">
        <v>87</v>
      </c>
      <c r="AQ92" s="260"/>
      <c r="AR92" s="262"/>
      <c r="AS92" s="262"/>
      <c r="AT92" s="261"/>
      <c r="AU92" s="262"/>
      <c r="AV92" s="263"/>
      <c r="AW92" s="264"/>
      <c r="AX92" s="264"/>
      <c r="AY92" s="263"/>
      <c r="AZ92" s="264"/>
      <c r="BA92" s="226"/>
      <c r="BB92" s="233"/>
      <c r="BC92" s="233"/>
      <c r="BD92" s="226"/>
      <c r="BE92" s="233"/>
      <c r="BF92" s="233"/>
      <c r="BH92" s="227">
        <v>87</v>
      </c>
      <c r="BI92" s="260"/>
      <c r="BJ92" s="262"/>
      <c r="BK92" s="262"/>
      <c r="BL92" s="261"/>
      <c r="BM92" s="262"/>
      <c r="BN92" s="263"/>
      <c r="BO92" s="264"/>
      <c r="BP92" s="264"/>
      <c r="BQ92" s="263"/>
      <c r="BR92" s="264"/>
      <c r="BS92" s="226"/>
      <c r="BT92" s="233"/>
      <c r="BU92" s="233"/>
      <c r="BV92" s="226"/>
      <c r="BW92" s="233"/>
      <c r="BX92" s="233"/>
      <c r="BZ92" s="227">
        <v>87</v>
      </c>
      <c r="CA92" s="260"/>
      <c r="CB92" s="262"/>
      <c r="CC92" s="262"/>
      <c r="CD92" s="261"/>
      <c r="CE92" s="262"/>
      <c r="CF92" s="263"/>
      <c r="CG92" s="264"/>
      <c r="CH92" s="264"/>
      <c r="CI92" s="263"/>
      <c r="CJ92" s="264"/>
      <c r="CK92" s="226"/>
      <c r="CL92" s="233"/>
      <c r="CM92" s="233"/>
      <c r="CN92" s="226"/>
      <c r="CO92" s="233"/>
      <c r="CP92" s="233"/>
      <c r="CR92" s="227">
        <v>87</v>
      </c>
      <c r="CS92" s="260"/>
      <c r="CT92" s="262"/>
      <c r="CU92" s="262"/>
      <c r="CV92" s="261"/>
      <c r="CW92" s="262"/>
      <c r="CX92" s="263"/>
      <c r="CY92" s="264"/>
      <c r="CZ92" s="264"/>
      <c r="DA92" s="263"/>
      <c r="DB92" s="264"/>
      <c r="DC92" s="226"/>
      <c r="DD92" s="233"/>
      <c r="DE92" s="233"/>
      <c r="DF92" s="226"/>
      <c r="DG92" s="233"/>
      <c r="DH92" s="233"/>
      <c r="DJ92" s="227">
        <v>87</v>
      </c>
      <c r="DK92" s="260"/>
      <c r="DL92" s="262"/>
      <c r="DM92" s="262"/>
      <c r="DN92" s="261"/>
      <c r="DO92" s="262"/>
      <c r="DP92" s="263"/>
      <c r="DQ92" s="264"/>
      <c r="DR92" s="264"/>
      <c r="DS92" s="263"/>
      <c r="DT92" s="264"/>
      <c r="DU92" s="226"/>
      <c r="DV92" s="233"/>
      <c r="DW92" s="233"/>
      <c r="DX92" s="226"/>
      <c r="DY92" s="233"/>
      <c r="DZ92" s="233"/>
      <c r="EB92" s="227">
        <v>87</v>
      </c>
      <c r="EC92" s="260"/>
      <c r="ED92" s="262"/>
      <c r="EE92" s="262"/>
      <c r="EF92" s="261"/>
      <c r="EG92" s="262"/>
      <c r="EH92" s="263"/>
      <c r="EI92" s="264"/>
      <c r="EJ92" s="264"/>
      <c r="EK92" s="263"/>
      <c r="EL92" s="264"/>
      <c r="EM92" s="226"/>
      <c r="EN92" s="233"/>
      <c r="EO92" s="233"/>
      <c r="EP92" s="226"/>
      <c r="EQ92" s="233"/>
      <c r="ER92" s="233"/>
      <c r="ET92" s="227">
        <v>87</v>
      </c>
      <c r="EU92" s="260"/>
      <c r="EV92" s="262"/>
      <c r="EW92" s="262"/>
      <c r="EX92" s="261"/>
      <c r="EY92" s="262"/>
      <c r="EZ92" s="263"/>
      <c r="FA92" s="264"/>
      <c r="FB92" s="264"/>
      <c r="FC92" s="263"/>
      <c r="FD92" s="264"/>
      <c r="FE92" s="226"/>
      <c r="FF92" s="233"/>
      <c r="FG92" s="233"/>
      <c r="FH92" s="226"/>
      <c r="FI92" s="233"/>
      <c r="FJ92" s="233"/>
      <c r="FL92" s="227">
        <v>87</v>
      </c>
      <c r="FM92" s="260"/>
      <c r="FN92" s="262"/>
      <c r="FO92" s="262"/>
      <c r="FP92" s="261"/>
      <c r="FQ92" s="262"/>
      <c r="FR92" s="263"/>
      <c r="FS92" s="264"/>
      <c r="FT92" s="264"/>
      <c r="FU92" s="263"/>
      <c r="FV92" s="264"/>
      <c r="FW92" s="226"/>
      <c r="FX92" s="233"/>
      <c r="FY92" s="233"/>
      <c r="FZ92" s="226"/>
      <c r="GA92" s="233"/>
      <c r="GB92" s="233"/>
    </row>
    <row r="93" spans="5:184">
      <c r="E93" s="25">
        <v>92</v>
      </c>
      <c r="F93" s="233">
        <v>10</v>
      </c>
      <c r="G93" s="226">
        <v>145</v>
      </c>
      <c r="Q93" s="226"/>
      <c r="R93" s="233"/>
      <c r="S93" s="233"/>
      <c r="T93" s="226"/>
      <c r="U93" s="233"/>
      <c r="V93" s="233"/>
      <c r="X93" s="227">
        <v>88</v>
      </c>
      <c r="Y93" s="260"/>
      <c r="Z93" s="262"/>
      <c r="AA93" s="262"/>
      <c r="AB93" s="261"/>
      <c r="AC93" s="262"/>
      <c r="AD93" s="263"/>
      <c r="AE93" s="264"/>
      <c r="AF93" s="264"/>
      <c r="AG93" s="263"/>
      <c r="AH93" s="264"/>
      <c r="AI93" s="226"/>
      <c r="AJ93" s="233"/>
      <c r="AK93" s="233"/>
      <c r="AL93" s="226"/>
      <c r="AM93" s="233"/>
      <c r="AN93" s="233"/>
      <c r="AP93" s="227">
        <v>88</v>
      </c>
      <c r="AQ93" s="260"/>
      <c r="AR93" s="262"/>
      <c r="AS93" s="262"/>
      <c r="AT93" s="261"/>
      <c r="AU93" s="262"/>
      <c r="AV93" s="263"/>
      <c r="AW93" s="264"/>
      <c r="AX93" s="264"/>
      <c r="AY93" s="263"/>
      <c r="AZ93" s="264"/>
      <c r="BA93" s="226"/>
      <c r="BB93" s="233"/>
      <c r="BC93" s="233"/>
      <c r="BD93" s="226"/>
      <c r="BE93" s="233"/>
      <c r="BF93" s="233"/>
      <c r="BH93" s="227">
        <v>88</v>
      </c>
      <c r="BI93" s="260"/>
      <c r="BJ93" s="262"/>
      <c r="BK93" s="262"/>
      <c r="BL93" s="261"/>
      <c r="BM93" s="262"/>
      <c r="BN93" s="263"/>
      <c r="BO93" s="264"/>
      <c r="BP93" s="264"/>
      <c r="BQ93" s="263"/>
      <c r="BR93" s="264"/>
      <c r="BS93" s="226"/>
      <c r="BT93" s="233"/>
      <c r="BU93" s="233"/>
      <c r="BV93" s="226"/>
      <c r="BW93" s="233"/>
      <c r="BX93" s="233"/>
      <c r="BZ93" s="227">
        <v>88</v>
      </c>
      <c r="CA93" s="260"/>
      <c r="CB93" s="262"/>
      <c r="CC93" s="262"/>
      <c r="CD93" s="261"/>
      <c r="CE93" s="262"/>
      <c r="CF93" s="263"/>
      <c r="CG93" s="264"/>
      <c r="CH93" s="264"/>
      <c r="CI93" s="263"/>
      <c r="CJ93" s="264"/>
      <c r="CK93" s="226"/>
      <c r="CL93" s="233"/>
      <c r="CM93" s="233"/>
      <c r="CN93" s="226"/>
      <c r="CO93" s="233"/>
      <c r="CP93" s="233"/>
      <c r="CR93" s="227">
        <v>88</v>
      </c>
      <c r="CS93" s="260"/>
      <c r="CT93" s="262"/>
      <c r="CU93" s="262"/>
      <c r="CV93" s="261"/>
      <c r="CW93" s="262"/>
      <c r="CX93" s="263"/>
      <c r="CY93" s="264"/>
      <c r="CZ93" s="264"/>
      <c r="DA93" s="263"/>
      <c r="DB93" s="264"/>
      <c r="DC93" s="226"/>
      <c r="DD93" s="233"/>
      <c r="DE93" s="233"/>
      <c r="DF93" s="226"/>
      <c r="DG93" s="233"/>
      <c r="DH93" s="233"/>
      <c r="DJ93" s="227">
        <v>88</v>
      </c>
      <c r="DK93" s="260"/>
      <c r="DL93" s="262"/>
      <c r="DM93" s="262"/>
      <c r="DN93" s="261"/>
      <c r="DO93" s="262"/>
      <c r="DP93" s="263"/>
      <c r="DQ93" s="264"/>
      <c r="DR93" s="264"/>
      <c r="DS93" s="263"/>
      <c r="DT93" s="264"/>
      <c r="DU93" s="226"/>
      <c r="DV93" s="233"/>
      <c r="DW93" s="233"/>
      <c r="DX93" s="226"/>
      <c r="DY93" s="233"/>
      <c r="DZ93" s="233"/>
      <c r="EB93" s="227">
        <v>88</v>
      </c>
      <c r="EC93" s="260"/>
      <c r="ED93" s="262"/>
      <c r="EE93" s="262"/>
      <c r="EF93" s="261"/>
      <c r="EG93" s="262"/>
      <c r="EH93" s="263"/>
      <c r="EI93" s="264"/>
      <c r="EJ93" s="264"/>
      <c r="EK93" s="263"/>
      <c r="EL93" s="264"/>
      <c r="EM93" s="226"/>
      <c r="EN93" s="233"/>
      <c r="EO93" s="233"/>
      <c r="EP93" s="226"/>
      <c r="EQ93" s="233"/>
      <c r="ER93" s="233"/>
      <c r="ET93" s="227">
        <v>88</v>
      </c>
      <c r="EU93" s="260"/>
      <c r="EV93" s="262"/>
      <c r="EW93" s="262"/>
      <c r="EX93" s="261"/>
      <c r="EY93" s="262"/>
      <c r="EZ93" s="263"/>
      <c r="FA93" s="264"/>
      <c r="FB93" s="264"/>
      <c r="FC93" s="263"/>
      <c r="FD93" s="264"/>
      <c r="FE93" s="226"/>
      <c r="FF93" s="233"/>
      <c r="FG93" s="233"/>
      <c r="FH93" s="226"/>
      <c r="FI93" s="233"/>
      <c r="FJ93" s="233"/>
      <c r="FL93" s="227">
        <v>88</v>
      </c>
      <c r="FM93" s="260"/>
      <c r="FN93" s="262"/>
      <c r="FO93" s="262"/>
      <c r="FP93" s="261"/>
      <c r="FQ93" s="262"/>
      <c r="FR93" s="263"/>
      <c r="FS93" s="264"/>
      <c r="FT93" s="264"/>
      <c r="FU93" s="263"/>
      <c r="FV93" s="264"/>
      <c r="FW93" s="226"/>
      <c r="FX93" s="233"/>
      <c r="FY93" s="233"/>
      <c r="FZ93" s="226"/>
      <c r="GA93" s="233"/>
      <c r="GB93" s="233"/>
    </row>
    <row r="94" spans="5:184">
      <c r="E94" s="25">
        <v>93</v>
      </c>
      <c r="Q94" s="226"/>
      <c r="R94" s="233"/>
      <c r="S94" s="233"/>
      <c r="T94" s="226"/>
      <c r="U94" s="233"/>
      <c r="V94" s="233"/>
      <c r="X94" s="227">
        <v>89</v>
      </c>
      <c r="Y94" s="260"/>
      <c r="Z94" s="262"/>
      <c r="AA94" s="262"/>
      <c r="AB94" s="261"/>
      <c r="AC94" s="262"/>
      <c r="AD94" s="263"/>
      <c r="AE94" s="264"/>
      <c r="AF94" s="264"/>
      <c r="AG94" s="263"/>
      <c r="AH94" s="264"/>
      <c r="AI94" s="226"/>
      <c r="AJ94" s="233"/>
      <c r="AK94" s="233"/>
      <c r="AL94" s="226"/>
      <c r="AM94" s="233"/>
      <c r="AN94" s="233"/>
      <c r="AP94" s="227">
        <v>89</v>
      </c>
      <c r="AQ94" s="260"/>
      <c r="AR94" s="262"/>
      <c r="AS94" s="262"/>
      <c r="AT94" s="261"/>
      <c r="AU94" s="262"/>
      <c r="AV94" s="263"/>
      <c r="AW94" s="264"/>
      <c r="AX94" s="264"/>
      <c r="AY94" s="263"/>
      <c r="AZ94" s="264"/>
      <c r="BA94" s="226"/>
      <c r="BB94" s="233"/>
      <c r="BC94" s="233"/>
      <c r="BD94" s="226"/>
      <c r="BE94" s="233"/>
      <c r="BF94" s="233"/>
      <c r="BH94" s="227">
        <v>89</v>
      </c>
      <c r="BI94" s="260"/>
      <c r="BJ94" s="262"/>
      <c r="BK94" s="262"/>
      <c r="BL94" s="261"/>
      <c r="BM94" s="262"/>
      <c r="BN94" s="263"/>
      <c r="BO94" s="264"/>
      <c r="BP94" s="264"/>
      <c r="BQ94" s="263"/>
      <c r="BR94" s="264"/>
      <c r="BS94" s="226"/>
      <c r="BT94" s="233"/>
      <c r="BU94" s="233"/>
      <c r="BV94" s="226"/>
      <c r="BW94" s="233"/>
      <c r="BX94" s="233"/>
      <c r="BZ94" s="227">
        <v>89</v>
      </c>
      <c r="CA94" s="260"/>
      <c r="CB94" s="262"/>
      <c r="CC94" s="262"/>
      <c r="CD94" s="261"/>
      <c r="CE94" s="262"/>
      <c r="CF94" s="263"/>
      <c r="CG94" s="264"/>
      <c r="CH94" s="264"/>
      <c r="CI94" s="263"/>
      <c r="CJ94" s="264"/>
      <c r="CK94" s="226"/>
      <c r="CL94" s="233"/>
      <c r="CM94" s="233"/>
      <c r="CN94" s="226"/>
      <c r="CO94" s="233"/>
      <c r="CP94" s="233"/>
      <c r="CR94" s="227">
        <v>89</v>
      </c>
      <c r="CS94" s="260"/>
      <c r="CT94" s="262"/>
      <c r="CU94" s="262"/>
      <c r="CV94" s="261"/>
      <c r="CW94" s="262"/>
      <c r="CX94" s="263"/>
      <c r="CY94" s="264"/>
      <c r="CZ94" s="264"/>
      <c r="DA94" s="263"/>
      <c r="DB94" s="264"/>
      <c r="DC94" s="226"/>
      <c r="DD94" s="233"/>
      <c r="DE94" s="233"/>
      <c r="DF94" s="226"/>
      <c r="DG94" s="233"/>
      <c r="DH94" s="233"/>
      <c r="DJ94" s="227">
        <v>89</v>
      </c>
      <c r="DK94" s="260"/>
      <c r="DL94" s="262"/>
      <c r="DM94" s="262"/>
      <c r="DN94" s="261"/>
      <c r="DO94" s="262"/>
      <c r="DP94" s="263"/>
      <c r="DQ94" s="264"/>
      <c r="DR94" s="264"/>
      <c r="DS94" s="263"/>
      <c r="DT94" s="264"/>
      <c r="DU94" s="226"/>
      <c r="DV94" s="233"/>
      <c r="DW94" s="233"/>
      <c r="DX94" s="226"/>
      <c r="DY94" s="233"/>
      <c r="DZ94" s="233"/>
      <c r="EB94" s="227">
        <v>89</v>
      </c>
      <c r="EC94" s="260"/>
      <c r="ED94" s="262"/>
      <c r="EE94" s="262"/>
      <c r="EF94" s="261"/>
      <c r="EG94" s="262"/>
      <c r="EH94" s="263"/>
      <c r="EI94" s="264"/>
      <c r="EJ94" s="264"/>
      <c r="EK94" s="263"/>
      <c r="EL94" s="264"/>
      <c r="EM94" s="226"/>
      <c r="EN94" s="233"/>
      <c r="EO94" s="233"/>
      <c r="EP94" s="226"/>
      <c r="EQ94" s="233"/>
      <c r="ER94" s="233"/>
      <c r="ET94" s="227">
        <v>89</v>
      </c>
      <c r="EU94" s="260"/>
      <c r="EV94" s="262"/>
      <c r="EW94" s="262"/>
      <c r="EX94" s="261"/>
      <c r="EY94" s="262"/>
      <c r="EZ94" s="263"/>
      <c r="FA94" s="264"/>
      <c r="FB94" s="264"/>
      <c r="FC94" s="263"/>
      <c r="FD94" s="264"/>
      <c r="FE94" s="226"/>
      <c r="FF94" s="233"/>
      <c r="FG94" s="233"/>
      <c r="FH94" s="226"/>
      <c r="FI94" s="233"/>
      <c r="FJ94" s="233"/>
      <c r="FL94" s="227">
        <v>89</v>
      </c>
      <c r="FM94" s="260"/>
      <c r="FN94" s="262"/>
      <c r="FO94" s="262"/>
      <c r="FP94" s="261"/>
      <c r="FQ94" s="262"/>
      <c r="FR94" s="263"/>
      <c r="FS94" s="264"/>
      <c r="FT94" s="264"/>
      <c r="FU94" s="263"/>
      <c r="FV94" s="264"/>
      <c r="FW94" s="226"/>
      <c r="FX94" s="233"/>
      <c r="FY94" s="233"/>
      <c r="FZ94" s="226"/>
      <c r="GA94" s="233"/>
      <c r="GB94" s="233"/>
    </row>
    <row r="95" spans="5:184">
      <c r="E95" s="25">
        <v>94</v>
      </c>
      <c r="Q95" s="226"/>
      <c r="R95" s="233"/>
      <c r="S95" s="233"/>
      <c r="T95" s="226"/>
      <c r="U95" s="233"/>
      <c r="V95" s="233"/>
      <c r="X95" s="227">
        <v>90</v>
      </c>
      <c r="Y95" s="260"/>
      <c r="Z95" s="262"/>
      <c r="AA95" s="262"/>
      <c r="AB95" s="261"/>
      <c r="AC95" s="262"/>
      <c r="AD95" s="263"/>
      <c r="AE95" s="264"/>
      <c r="AF95" s="264"/>
      <c r="AG95" s="263"/>
      <c r="AH95" s="264"/>
      <c r="AI95" s="226"/>
      <c r="AJ95" s="233"/>
      <c r="AK95" s="233"/>
      <c r="AL95" s="226"/>
      <c r="AM95" s="233"/>
      <c r="AN95" s="233"/>
      <c r="AP95" s="227">
        <v>90</v>
      </c>
      <c r="AQ95" s="260"/>
      <c r="AR95" s="262"/>
      <c r="AS95" s="262"/>
      <c r="AT95" s="261"/>
      <c r="AU95" s="262"/>
      <c r="AV95" s="263"/>
      <c r="AW95" s="264"/>
      <c r="AX95" s="264"/>
      <c r="AY95" s="263"/>
      <c r="AZ95" s="264"/>
      <c r="BA95" s="226"/>
      <c r="BB95" s="233"/>
      <c r="BC95" s="233"/>
      <c r="BD95" s="226"/>
      <c r="BE95" s="233"/>
      <c r="BF95" s="233"/>
      <c r="BH95" s="227">
        <v>90</v>
      </c>
      <c r="BI95" s="260"/>
      <c r="BJ95" s="262"/>
      <c r="BK95" s="262"/>
      <c r="BL95" s="261"/>
      <c r="BM95" s="262"/>
      <c r="BN95" s="263"/>
      <c r="BO95" s="264"/>
      <c r="BP95" s="264"/>
      <c r="BQ95" s="263"/>
      <c r="BR95" s="264"/>
      <c r="BS95" s="226"/>
      <c r="BT95" s="233"/>
      <c r="BU95" s="233"/>
      <c r="BV95" s="226"/>
      <c r="BW95" s="233"/>
      <c r="BX95" s="233"/>
      <c r="BZ95" s="227">
        <v>90</v>
      </c>
      <c r="CA95" s="260"/>
      <c r="CB95" s="262"/>
      <c r="CC95" s="262"/>
      <c r="CD95" s="261"/>
      <c r="CE95" s="262"/>
      <c r="CF95" s="263"/>
      <c r="CG95" s="264"/>
      <c r="CH95" s="264"/>
      <c r="CI95" s="263"/>
      <c r="CJ95" s="264"/>
      <c r="CK95" s="226"/>
      <c r="CL95" s="233"/>
      <c r="CM95" s="233"/>
      <c r="CN95" s="226"/>
      <c r="CO95" s="233"/>
      <c r="CP95" s="233"/>
      <c r="CR95" s="227">
        <v>90</v>
      </c>
      <c r="CS95" s="260"/>
      <c r="CT95" s="262"/>
      <c r="CU95" s="262"/>
      <c r="CV95" s="261"/>
      <c r="CW95" s="262"/>
      <c r="CX95" s="263"/>
      <c r="CY95" s="264"/>
      <c r="CZ95" s="264"/>
      <c r="DA95" s="263"/>
      <c r="DB95" s="264"/>
      <c r="DC95" s="226"/>
      <c r="DD95" s="233"/>
      <c r="DE95" s="233"/>
      <c r="DF95" s="226"/>
      <c r="DG95" s="233"/>
      <c r="DH95" s="233"/>
      <c r="DJ95" s="227">
        <v>90</v>
      </c>
      <c r="DK95" s="260"/>
      <c r="DL95" s="262"/>
      <c r="DM95" s="262"/>
      <c r="DN95" s="261"/>
      <c r="DO95" s="262"/>
      <c r="DP95" s="263"/>
      <c r="DQ95" s="264"/>
      <c r="DR95" s="264"/>
      <c r="DS95" s="263"/>
      <c r="DT95" s="264"/>
      <c r="DU95" s="226"/>
      <c r="DV95" s="233"/>
      <c r="DW95" s="233"/>
      <c r="DX95" s="226"/>
      <c r="DY95" s="233"/>
      <c r="DZ95" s="233"/>
      <c r="EB95" s="227">
        <v>90</v>
      </c>
      <c r="EC95" s="260"/>
      <c r="ED95" s="262"/>
      <c r="EE95" s="262"/>
      <c r="EF95" s="261"/>
      <c r="EG95" s="262"/>
      <c r="EH95" s="263"/>
      <c r="EI95" s="264"/>
      <c r="EJ95" s="264"/>
      <c r="EK95" s="263"/>
      <c r="EL95" s="264"/>
      <c r="EM95" s="226"/>
      <c r="EN95" s="233"/>
      <c r="EO95" s="233"/>
      <c r="EP95" s="226"/>
      <c r="EQ95" s="233"/>
      <c r="ER95" s="233"/>
      <c r="ET95" s="227">
        <v>90</v>
      </c>
      <c r="EU95" s="260"/>
      <c r="EV95" s="262"/>
      <c r="EW95" s="262"/>
      <c r="EX95" s="261"/>
      <c r="EY95" s="262"/>
      <c r="EZ95" s="263"/>
      <c r="FA95" s="264"/>
      <c r="FB95" s="264"/>
      <c r="FC95" s="263"/>
      <c r="FD95" s="264"/>
      <c r="FE95" s="226"/>
      <c r="FF95" s="233"/>
      <c r="FG95" s="233"/>
      <c r="FH95" s="226"/>
      <c r="FI95" s="233"/>
      <c r="FJ95" s="233"/>
      <c r="FL95" s="227">
        <v>90</v>
      </c>
      <c r="FM95" s="260"/>
      <c r="FN95" s="262"/>
      <c r="FO95" s="262"/>
      <c r="FP95" s="261"/>
      <c r="FQ95" s="262"/>
      <c r="FR95" s="263"/>
      <c r="FS95" s="264"/>
      <c r="FT95" s="264"/>
      <c r="FU95" s="263"/>
      <c r="FV95" s="264"/>
      <c r="FW95" s="226"/>
      <c r="FX95" s="233"/>
      <c r="FY95" s="233"/>
      <c r="FZ95" s="226"/>
      <c r="GA95" s="233"/>
      <c r="GB95" s="233"/>
    </row>
    <row r="96" spans="5:184">
      <c r="E96" s="25">
        <v>95</v>
      </c>
      <c r="Q96" s="226"/>
      <c r="R96" s="233"/>
      <c r="S96" s="233"/>
      <c r="T96" s="226"/>
      <c r="U96" s="233"/>
      <c r="V96" s="233"/>
      <c r="X96" s="227">
        <v>91</v>
      </c>
      <c r="Y96" s="260"/>
      <c r="Z96" s="262"/>
      <c r="AA96" s="262"/>
      <c r="AB96" s="261"/>
      <c r="AC96" s="262"/>
      <c r="AD96" s="263"/>
      <c r="AE96" s="264"/>
      <c r="AF96" s="264"/>
      <c r="AG96" s="263"/>
      <c r="AH96" s="264"/>
      <c r="AI96" s="226"/>
      <c r="AJ96" s="233"/>
      <c r="AK96" s="233"/>
      <c r="AL96" s="226"/>
      <c r="AM96" s="233"/>
      <c r="AN96" s="233"/>
      <c r="AP96" s="227">
        <v>91</v>
      </c>
      <c r="AQ96" s="260"/>
      <c r="AR96" s="262"/>
      <c r="AS96" s="262"/>
      <c r="AT96" s="261"/>
      <c r="AU96" s="262"/>
      <c r="AV96" s="263"/>
      <c r="AW96" s="264"/>
      <c r="AX96" s="264"/>
      <c r="AY96" s="263"/>
      <c r="AZ96" s="264"/>
      <c r="BA96" s="226"/>
      <c r="BB96" s="233"/>
      <c r="BC96" s="233"/>
      <c r="BD96" s="226"/>
      <c r="BE96" s="233"/>
      <c r="BF96" s="233"/>
      <c r="BH96" s="227">
        <v>91</v>
      </c>
      <c r="BI96" s="260"/>
      <c r="BJ96" s="262"/>
      <c r="BK96" s="262"/>
      <c r="BL96" s="261"/>
      <c r="BM96" s="262"/>
      <c r="BN96" s="263"/>
      <c r="BO96" s="264"/>
      <c r="BP96" s="264"/>
      <c r="BQ96" s="263"/>
      <c r="BR96" s="264"/>
      <c r="BS96" s="226"/>
      <c r="BT96" s="233"/>
      <c r="BU96" s="233"/>
      <c r="BV96" s="226"/>
      <c r="BW96" s="233"/>
      <c r="BX96" s="233"/>
      <c r="BZ96" s="227">
        <v>91</v>
      </c>
      <c r="CA96" s="260"/>
      <c r="CB96" s="262"/>
      <c r="CC96" s="262"/>
      <c r="CD96" s="261"/>
      <c r="CE96" s="262"/>
      <c r="CF96" s="263"/>
      <c r="CG96" s="264"/>
      <c r="CH96" s="264"/>
      <c r="CI96" s="263"/>
      <c r="CJ96" s="264"/>
      <c r="CK96" s="226"/>
      <c r="CL96" s="233"/>
      <c r="CM96" s="233"/>
      <c r="CN96" s="226"/>
      <c r="CO96" s="233"/>
      <c r="CP96" s="233"/>
      <c r="CR96" s="227">
        <v>91</v>
      </c>
      <c r="CS96" s="260"/>
      <c r="CT96" s="262"/>
      <c r="CU96" s="262"/>
      <c r="CV96" s="261"/>
      <c r="CW96" s="262"/>
      <c r="CX96" s="263"/>
      <c r="CY96" s="264"/>
      <c r="CZ96" s="264"/>
      <c r="DA96" s="263"/>
      <c r="DB96" s="264"/>
      <c r="DC96" s="226"/>
      <c r="DD96" s="233"/>
      <c r="DE96" s="233"/>
      <c r="DF96" s="226"/>
      <c r="DG96" s="233"/>
      <c r="DH96" s="233"/>
      <c r="DJ96" s="227">
        <v>91</v>
      </c>
      <c r="DK96" s="260"/>
      <c r="DL96" s="262"/>
      <c r="DM96" s="262"/>
      <c r="DN96" s="261"/>
      <c r="DO96" s="262"/>
      <c r="DP96" s="263"/>
      <c r="DQ96" s="264"/>
      <c r="DR96" s="264"/>
      <c r="DS96" s="263"/>
      <c r="DT96" s="264"/>
      <c r="DU96" s="226"/>
      <c r="DV96" s="233"/>
      <c r="DW96" s="233"/>
      <c r="DX96" s="226"/>
      <c r="DY96" s="233"/>
      <c r="DZ96" s="233"/>
      <c r="EB96" s="227">
        <v>91</v>
      </c>
      <c r="EC96" s="260"/>
      <c r="ED96" s="262"/>
      <c r="EE96" s="262"/>
      <c r="EF96" s="261"/>
      <c r="EG96" s="262"/>
      <c r="EH96" s="263"/>
      <c r="EI96" s="264"/>
      <c r="EJ96" s="264"/>
      <c r="EK96" s="263"/>
      <c r="EL96" s="264"/>
      <c r="EM96" s="226"/>
      <c r="EN96" s="233"/>
      <c r="EO96" s="233"/>
      <c r="EP96" s="226"/>
      <c r="EQ96" s="233"/>
      <c r="ER96" s="233"/>
      <c r="ET96" s="227">
        <v>91</v>
      </c>
      <c r="EU96" s="260"/>
      <c r="EV96" s="262"/>
      <c r="EW96" s="262"/>
      <c r="EX96" s="261"/>
      <c r="EY96" s="262"/>
      <c r="EZ96" s="263"/>
      <c r="FA96" s="264"/>
      <c r="FB96" s="264"/>
      <c r="FC96" s="263"/>
      <c r="FD96" s="264"/>
      <c r="FE96" s="226"/>
      <c r="FF96" s="233"/>
      <c r="FG96" s="233"/>
      <c r="FH96" s="226"/>
      <c r="FI96" s="233"/>
      <c r="FJ96" s="233"/>
      <c r="FL96" s="227">
        <v>91</v>
      </c>
      <c r="FM96" s="260"/>
      <c r="FN96" s="262"/>
      <c r="FO96" s="262"/>
      <c r="FP96" s="261"/>
      <c r="FQ96" s="262"/>
      <c r="FR96" s="263"/>
      <c r="FS96" s="264"/>
      <c r="FT96" s="264"/>
      <c r="FU96" s="263"/>
      <c r="FV96" s="264"/>
      <c r="FW96" s="226"/>
      <c r="FX96" s="233"/>
      <c r="FY96" s="233"/>
      <c r="FZ96" s="226"/>
      <c r="GA96" s="233"/>
      <c r="GB96" s="233"/>
    </row>
    <row r="97" spans="5:184">
      <c r="E97" s="25">
        <v>96</v>
      </c>
      <c r="Q97" s="226"/>
      <c r="R97" s="233"/>
      <c r="S97" s="233"/>
      <c r="T97" s="226"/>
      <c r="U97" s="233"/>
      <c r="V97" s="233"/>
      <c r="X97" s="227">
        <v>92</v>
      </c>
      <c r="Y97" s="260"/>
      <c r="Z97" s="262"/>
      <c r="AA97" s="262"/>
      <c r="AB97" s="261"/>
      <c r="AC97" s="262"/>
      <c r="AD97" s="263"/>
      <c r="AE97" s="264"/>
      <c r="AF97" s="264"/>
      <c r="AG97" s="263"/>
      <c r="AH97" s="264"/>
      <c r="AI97" s="226"/>
      <c r="AJ97" s="233"/>
      <c r="AK97" s="233"/>
      <c r="AL97" s="226"/>
      <c r="AM97" s="233"/>
      <c r="AN97" s="233"/>
      <c r="AP97" s="227">
        <v>92</v>
      </c>
      <c r="AQ97" s="260"/>
      <c r="AR97" s="262"/>
      <c r="AS97" s="262"/>
      <c r="AT97" s="261"/>
      <c r="AU97" s="262"/>
      <c r="AV97" s="263"/>
      <c r="AW97" s="264"/>
      <c r="AX97" s="264"/>
      <c r="AY97" s="263"/>
      <c r="AZ97" s="264"/>
      <c r="BA97" s="226"/>
      <c r="BB97" s="233"/>
      <c r="BC97" s="233"/>
      <c r="BD97" s="226"/>
      <c r="BE97" s="233"/>
      <c r="BF97" s="233"/>
      <c r="BH97" s="227">
        <v>92</v>
      </c>
      <c r="BI97" s="260"/>
      <c r="BJ97" s="262"/>
      <c r="BK97" s="262"/>
      <c r="BL97" s="261"/>
      <c r="BM97" s="262"/>
      <c r="BN97" s="263"/>
      <c r="BO97" s="264"/>
      <c r="BP97" s="264"/>
      <c r="BQ97" s="263"/>
      <c r="BR97" s="264"/>
      <c r="BS97" s="226"/>
      <c r="BT97" s="233"/>
      <c r="BU97" s="233"/>
      <c r="BV97" s="226"/>
      <c r="BW97" s="233"/>
      <c r="BX97" s="233"/>
      <c r="BZ97" s="227">
        <v>92</v>
      </c>
      <c r="CA97" s="260"/>
      <c r="CB97" s="262"/>
      <c r="CC97" s="262"/>
      <c r="CD97" s="261"/>
      <c r="CE97" s="262"/>
      <c r="CF97" s="263"/>
      <c r="CG97" s="264"/>
      <c r="CH97" s="264"/>
      <c r="CI97" s="263"/>
      <c r="CJ97" s="264"/>
      <c r="CK97" s="226"/>
      <c r="CL97" s="233"/>
      <c r="CM97" s="233"/>
      <c r="CN97" s="226"/>
      <c r="CO97" s="233"/>
      <c r="CP97" s="233"/>
      <c r="CR97" s="227">
        <v>92</v>
      </c>
      <c r="CS97" s="260"/>
      <c r="CT97" s="262"/>
      <c r="CU97" s="262"/>
      <c r="CV97" s="261"/>
      <c r="CW97" s="262"/>
      <c r="CX97" s="263"/>
      <c r="CY97" s="264"/>
      <c r="CZ97" s="264"/>
      <c r="DA97" s="263"/>
      <c r="DB97" s="264"/>
      <c r="DC97" s="226"/>
      <c r="DD97" s="233"/>
      <c r="DE97" s="233"/>
      <c r="DF97" s="226"/>
      <c r="DG97" s="233"/>
      <c r="DH97" s="233"/>
      <c r="DJ97" s="227">
        <v>92</v>
      </c>
      <c r="DK97" s="260"/>
      <c r="DL97" s="262"/>
      <c r="DM97" s="262"/>
      <c r="DN97" s="261"/>
      <c r="DO97" s="262"/>
      <c r="DP97" s="263"/>
      <c r="DQ97" s="264"/>
      <c r="DR97" s="264"/>
      <c r="DS97" s="263"/>
      <c r="DT97" s="264"/>
      <c r="DU97" s="226"/>
      <c r="DV97" s="233"/>
      <c r="DW97" s="233"/>
      <c r="DX97" s="226"/>
      <c r="DY97" s="233"/>
      <c r="DZ97" s="233"/>
      <c r="EB97" s="227">
        <v>92</v>
      </c>
      <c r="EC97" s="260"/>
      <c r="ED97" s="262"/>
      <c r="EE97" s="262"/>
      <c r="EF97" s="261"/>
      <c r="EG97" s="262"/>
      <c r="EH97" s="263"/>
      <c r="EI97" s="264"/>
      <c r="EJ97" s="264"/>
      <c r="EK97" s="263"/>
      <c r="EL97" s="264"/>
      <c r="EM97" s="226"/>
      <c r="EN97" s="233"/>
      <c r="EO97" s="233"/>
      <c r="EP97" s="226"/>
      <c r="EQ97" s="233"/>
      <c r="ER97" s="233"/>
      <c r="ET97" s="227">
        <v>92</v>
      </c>
      <c r="EU97" s="260"/>
      <c r="EV97" s="262"/>
      <c r="EW97" s="262"/>
      <c r="EX97" s="261"/>
      <c r="EY97" s="262"/>
      <c r="EZ97" s="263"/>
      <c r="FA97" s="264"/>
      <c r="FB97" s="264"/>
      <c r="FC97" s="263"/>
      <c r="FD97" s="264"/>
      <c r="FE97" s="226"/>
      <c r="FF97" s="233"/>
      <c r="FG97" s="233"/>
      <c r="FH97" s="226"/>
      <c r="FI97" s="233"/>
      <c r="FJ97" s="233"/>
      <c r="FL97" s="227">
        <v>92</v>
      </c>
      <c r="FM97" s="260"/>
      <c r="FN97" s="262"/>
      <c r="FO97" s="262"/>
      <c r="FP97" s="261"/>
      <c r="FQ97" s="262"/>
      <c r="FR97" s="263"/>
      <c r="FS97" s="264"/>
      <c r="FT97" s="264"/>
      <c r="FU97" s="263"/>
      <c r="FV97" s="264"/>
      <c r="FW97" s="226"/>
      <c r="FX97" s="233"/>
      <c r="FY97" s="233"/>
      <c r="FZ97" s="226"/>
      <c r="GA97" s="233"/>
      <c r="GB97" s="233"/>
    </row>
    <row r="98" spans="5:184">
      <c r="E98" s="25">
        <v>97</v>
      </c>
      <c r="Q98" s="226"/>
      <c r="R98" s="233"/>
      <c r="S98" s="233"/>
      <c r="T98" s="226"/>
      <c r="U98" s="233"/>
      <c r="V98" s="233"/>
      <c r="X98" s="227">
        <v>93</v>
      </c>
      <c r="Y98" s="260"/>
      <c r="Z98" s="262"/>
      <c r="AA98" s="262"/>
      <c r="AB98" s="261"/>
      <c r="AC98" s="262"/>
      <c r="AD98" s="263"/>
      <c r="AE98" s="264"/>
      <c r="AF98" s="264"/>
      <c r="AG98" s="263"/>
      <c r="AH98" s="264"/>
      <c r="AI98" s="226"/>
      <c r="AJ98" s="233"/>
      <c r="AK98" s="233"/>
      <c r="AL98" s="226"/>
      <c r="AM98" s="233"/>
      <c r="AN98" s="233"/>
      <c r="AP98" s="227">
        <v>93</v>
      </c>
      <c r="AQ98" s="260"/>
      <c r="AR98" s="262"/>
      <c r="AS98" s="262"/>
      <c r="AT98" s="261"/>
      <c r="AU98" s="262"/>
      <c r="AV98" s="263"/>
      <c r="AW98" s="264"/>
      <c r="AX98" s="264"/>
      <c r="AY98" s="263"/>
      <c r="AZ98" s="264"/>
      <c r="BA98" s="226"/>
      <c r="BB98" s="233"/>
      <c r="BC98" s="233"/>
      <c r="BD98" s="226"/>
      <c r="BE98" s="233"/>
      <c r="BF98" s="233"/>
      <c r="BH98" s="227">
        <v>93</v>
      </c>
      <c r="BI98" s="260"/>
      <c r="BJ98" s="262"/>
      <c r="BK98" s="262"/>
      <c r="BL98" s="261"/>
      <c r="BM98" s="262"/>
      <c r="BN98" s="263"/>
      <c r="BO98" s="264"/>
      <c r="BP98" s="264"/>
      <c r="BQ98" s="263"/>
      <c r="BR98" s="264"/>
      <c r="BS98" s="226"/>
      <c r="BT98" s="233"/>
      <c r="BU98" s="233"/>
      <c r="BV98" s="226"/>
      <c r="BW98" s="233"/>
      <c r="BX98" s="233"/>
      <c r="BZ98" s="227">
        <v>93</v>
      </c>
      <c r="CA98" s="260"/>
      <c r="CB98" s="262"/>
      <c r="CC98" s="262"/>
      <c r="CD98" s="261"/>
      <c r="CE98" s="262"/>
      <c r="CF98" s="263"/>
      <c r="CG98" s="264"/>
      <c r="CH98" s="264"/>
      <c r="CI98" s="263"/>
      <c r="CJ98" s="264"/>
      <c r="CK98" s="226"/>
      <c r="CL98" s="233"/>
      <c r="CM98" s="233"/>
      <c r="CN98" s="226"/>
      <c r="CO98" s="233"/>
      <c r="CP98" s="233"/>
      <c r="CR98" s="227">
        <v>93</v>
      </c>
      <c r="CS98" s="260"/>
      <c r="CT98" s="262"/>
      <c r="CU98" s="262"/>
      <c r="CV98" s="261"/>
      <c r="CW98" s="262"/>
      <c r="CX98" s="263"/>
      <c r="CY98" s="264"/>
      <c r="CZ98" s="264"/>
      <c r="DA98" s="263"/>
      <c r="DB98" s="264"/>
      <c r="DC98" s="226"/>
      <c r="DD98" s="233"/>
      <c r="DE98" s="233"/>
      <c r="DF98" s="226"/>
      <c r="DG98" s="233"/>
      <c r="DH98" s="233"/>
      <c r="DJ98" s="227">
        <v>93</v>
      </c>
      <c r="DK98" s="260"/>
      <c r="DL98" s="262"/>
      <c r="DM98" s="262"/>
      <c r="DN98" s="261"/>
      <c r="DO98" s="262"/>
      <c r="DP98" s="263"/>
      <c r="DQ98" s="264"/>
      <c r="DR98" s="264"/>
      <c r="DS98" s="263"/>
      <c r="DT98" s="264"/>
      <c r="DU98" s="226"/>
      <c r="DV98" s="233"/>
      <c r="DW98" s="233"/>
      <c r="DX98" s="226"/>
      <c r="DY98" s="233"/>
      <c r="DZ98" s="233"/>
      <c r="EB98" s="227">
        <v>93</v>
      </c>
      <c r="EC98" s="260"/>
      <c r="ED98" s="262"/>
      <c r="EE98" s="262"/>
      <c r="EF98" s="261"/>
      <c r="EG98" s="262"/>
      <c r="EH98" s="263"/>
      <c r="EI98" s="264"/>
      <c r="EJ98" s="264"/>
      <c r="EK98" s="263"/>
      <c r="EL98" s="264"/>
      <c r="EM98" s="226"/>
      <c r="EN98" s="233"/>
      <c r="EO98" s="233"/>
      <c r="EP98" s="226"/>
      <c r="EQ98" s="233"/>
      <c r="ER98" s="233"/>
      <c r="ET98" s="227">
        <v>93</v>
      </c>
      <c r="EU98" s="260"/>
      <c r="EV98" s="262"/>
      <c r="EW98" s="262"/>
      <c r="EX98" s="261"/>
      <c r="EY98" s="262"/>
      <c r="EZ98" s="263"/>
      <c r="FA98" s="264"/>
      <c r="FB98" s="264"/>
      <c r="FC98" s="263"/>
      <c r="FD98" s="264"/>
      <c r="FE98" s="226"/>
      <c r="FF98" s="233"/>
      <c r="FG98" s="233"/>
      <c r="FH98" s="226"/>
      <c r="FI98" s="233"/>
      <c r="FJ98" s="233"/>
      <c r="FL98" s="227">
        <v>93</v>
      </c>
      <c r="FM98" s="260"/>
      <c r="FN98" s="262"/>
      <c r="FO98" s="262"/>
      <c r="FP98" s="261"/>
      <c r="FQ98" s="262"/>
      <c r="FR98" s="263"/>
      <c r="FS98" s="264"/>
      <c r="FT98" s="264"/>
      <c r="FU98" s="263"/>
      <c r="FV98" s="264"/>
      <c r="FW98" s="226"/>
      <c r="FX98" s="233"/>
      <c r="FY98" s="233"/>
      <c r="FZ98" s="226"/>
      <c r="GA98" s="233"/>
      <c r="GB98" s="233"/>
    </row>
    <row r="99" spans="5:184">
      <c r="E99" s="25">
        <v>98</v>
      </c>
      <c r="Q99" s="226"/>
      <c r="R99" s="233"/>
      <c r="S99" s="233"/>
      <c r="T99" s="226"/>
      <c r="U99" s="233"/>
      <c r="V99" s="233"/>
      <c r="X99" s="227">
        <v>94</v>
      </c>
      <c r="Y99" s="260"/>
      <c r="Z99" s="262"/>
      <c r="AA99" s="262"/>
      <c r="AB99" s="261"/>
      <c r="AC99" s="262"/>
      <c r="AD99" s="263"/>
      <c r="AE99" s="264"/>
      <c r="AF99" s="264"/>
      <c r="AG99" s="263"/>
      <c r="AH99" s="264"/>
      <c r="AI99" s="226"/>
      <c r="AJ99" s="233"/>
      <c r="AK99" s="233"/>
      <c r="AL99" s="226"/>
      <c r="AM99" s="233"/>
      <c r="AN99" s="233"/>
      <c r="AP99" s="227">
        <v>94</v>
      </c>
      <c r="AQ99" s="260"/>
      <c r="AR99" s="262"/>
      <c r="AS99" s="262"/>
      <c r="AT99" s="261"/>
      <c r="AU99" s="262"/>
      <c r="AV99" s="263"/>
      <c r="AW99" s="264"/>
      <c r="AX99" s="264"/>
      <c r="AY99" s="263"/>
      <c r="AZ99" s="264"/>
      <c r="BA99" s="226"/>
      <c r="BB99" s="233"/>
      <c r="BC99" s="233"/>
      <c r="BD99" s="226"/>
      <c r="BE99" s="233"/>
      <c r="BF99" s="233"/>
      <c r="BH99" s="227">
        <v>94</v>
      </c>
      <c r="BI99" s="260"/>
      <c r="BJ99" s="262"/>
      <c r="BK99" s="262"/>
      <c r="BL99" s="261"/>
      <c r="BM99" s="262"/>
      <c r="BN99" s="263"/>
      <c r="BO99" s="264"/>
      <c r="BP99" s="264"/>
      <c r="BQ99" s="263"/>
      <c r="BR99" s="264"/>
      <c r="BS99" s="226"/>
      <c r="BT99" s="233"/>
      <c r="BU99" s="233"/>
      <c r="BV99" s="226"/>
      <c r="BW99" s="233"/>
      <c r="BX99" s="233"/>
      <c r="BZ99" s="227">
        <v>94</v>
      </c>
      <c r="CA99" s="260"/>
      <c r="CB99" s="262"/>
      <c r="CC99" s="262"/>
      <c r="CD99" s="261"/>
      <c r="CE99" s="262"/>
      <c r="CF99" s="263"/>
      <c r="CG99" s="264"/>
      <c r="CH99" s="264"/>
      <c r="CI99" s="263"/>
      <c r="CJ99" s="264"/>
      <c r="CK99" s="226"/>
      <c r="CL99" s="233"/>
      <c r="CM99" s="233"/>
      <c r="CN99" s="226"/>
      <c r="CO99" s="233"/>
      <c r="CP99" s="233"/>
      <c r="CR99" s="227">
        <v>94</v>
      </c>
      <c r="CS99" s="260"/>
      <c r="CT99" s="262"/>
      <c r="CU99" s="262"/>
      <c r="CV99" s="261"/>
      <c r="CW99" s="262"/>
      <c r="CX99" s="263"/>
      <c r="CY99" s="264"/>
      <c r="CZ99" s="264"/>
      <c r="DA99" s="263"/>
      <c r="DB99" s="264"/>
      <c r="DC99" s="226"/>
      <c r="DD99" s="233"/>
      <c r="DE99" s="233"/>
      <c r="DF99" s="226"/>
      <c r="DG99" s="233"/>
      <c r="DH99" s="233"/>
      <c r="DJ99" s="227">
        <v>94</v>
      </c>
      <c r="DK99" s="260"/>
      <c r="DL99" s="262"/>
      <c r="DM99" s="262"/>
      <c r="DN99" s="261"/>
      <c r="DO99" s="262"/>
      <c r="DP99" s="263"/>
      <c r="DQ99" s="264"/>
      <c r="DR99" s="264"/>
      <c r="DS99" s="263"/>
      <c r="DT99" s="264"/>
      <c r="DU99" s="226"/>
      <c r="DV99" s="233"/>
      <c r="DW99" s="233"/>
      <c r="DX99" s="226"/>
      <c r="DY99" s="233"/>
      <c r="DZ99" s="233"/>
      <c r="EB99" s="227">
        <v>94</v>
      </c>
      <c r="EC99" s="260"/>
      <c r="ED99" s="262"/>
      <c r="EE99" s="262"/>
      <c r="EF99" s="261"/>
      <c r="EG99" s="262"/>
      <c r="EH99" s="263"/>
      <c r="EI99" s="264"/>
      <c r="EJ99" s="264"/>
      <c r="EK99" s="263"/>
      <c r="EL99" s="264"/>
      <c r="EM99" s="226"/>
      <c r="EN99" s="233"/>
      <c r="EO99" s="233"/>
      <c r="EP99" s="226"/>
      <c r="EQ99" s="233"/>
      <c r="ER99" s="233"/>
      <c r="ET99" s="227">
        <v>94</v>
      </c>
      <c r="EU99" s="260"/>
      <c r="EV99" s="262"/>
      <c r="EW99" s="262"/>
      <c r="EX99" s="261"/>
      <c r="EY99" s="262"/>
      <c r="EZ99" s="263"/>
      <c r="FA99" s="264"/>
      <c r="FB99" s="264"/>
      <c r="FC99" s="263"/>
      <c r="FD99" s="264"/>
      <c r="FE99" s="226"/>
      <c r="FF99" s="233"/>
      <c r="FG99" s="233"/>
      <c r="FH99" s="226"/>
      <c r="FI99" s="233"/>
      <c r="FJ99" s="233"/>
      <c r="FL99" s="227">
        <v>94</v>
      </c>
      <c r="FM99" s="260"/>
      <c r="FN99" s="262"/>
      <c r="FO99" s="262"/>
      <c r="FP99" s="261"/>
      <c r="FQ99" s="262"/>
      <c r="FR99" s="263"/>
      <c r="FS99" s="264"/>
      <c r="FT99" s="264"/>
      <c r="FU99" s="263"/>
      <c r="FV99" s="264"/>
      <c r="FW99" s="226"/>
      <c r="FX99" s="233"/>
      <c r="FY99" s="233"/>
      <c r="FZ99" s="226"/>
      <c r="GA99" s="233"/>
      <c r="GB99" s="233"/>
    </row>
    <row r="100" spans="5:184">
      <c r="E100" s="25">
        <v>99</v>
      </c>
      <c r="Q100" s="226"/>
      <c r="R100" s="233"/>
      <c r="S100" s="233"/>
      <c r="T100" s="226"/>
      <c r="U100" s="233"/>
      <c r="V100" s="233"/>
      <c r="X100" s="227">
        <v>95</v>
      </c>
      <c r="Y100" s="260"/>
      <c r="Z100" s="262"/>
      <c r="AA100" s="262"/>
      <c r="AB100" s="261"/>
      <c r="AC100" s="262"/>
      <c r="AD100" s="263"/>
      <c r="AE100" s="264"/>
      <c r="AF100" s="264"/>
      <c r="AG100" s="263"/>
      <c r="AH100" s="264"/>
      <c r="AI100" s="226"/>
      <c r="AJ100" s="233"/>
      <c r="AK100" s="233"/>
      <c r="AL100" s="226"/>
      <c r="AM100" s="233"/>
      <c r="AN100" s="233"/>
      <c r="AP100" s="227">
        <v>95</v>
      </c>
      <c r="AQ100" s="260"/>
      <c r="AR100" s="262"/>
      <c r="AS100" s="262"/>
      <c r="AT100" s="261"/>
      <c r="AU100" s="262"/>
      <c r="AV100" s="263"/>
      <c r="AW100" s="264"/>
      <c r="AX100" s="264"/>
      <c r="AY100" s="263"/>
      <c r="AZ100" s="264"/>
      <c r="BA100" s="226"/>
      <c r="BB100" s="233"/>
      <c r="BC100" s="233"/>
      <c r="BD100" s="226"/>
      <c r="BE100" s="233"/>
      <c r="BF100" s="233"/>
      <c r="BH100" s="227">
        <v>95</v>
      </c>
      <c r="BI100" s="260"/>
      <c r="BJ100" s="262"/>
      <c r="BK100" s="262"/>
      <c r="BL100" s="261"/>
      <c r="BM100" s="262"/>
      <c r="BN100" s="263"/>
      <c r="BO100" s="264"/>
      <c r="BP100" s="264"/>
      <c r="BQ100" s="263"/>
      <c r="BR100" s="264"/>
      <c r="BS100" s="226"/>
      <c r="BT100" s="233"/>
      <c r="BU100" s="233"/>
      <c r="BV100" s="226"/>
      <c r="BW100" s="233"/>
      <c r="BX100" s="233"/>
      <c r="BZ100" s="227">
        <v>95</v>
      </c>
      <c r="CA100" s="260"/>
      <c r="CB100" s="262"/>
      <c r="CC100" s="262"/>
      <c r="CD100" s="261"/>
      <c r="CE100" s="262"/>
      <c r="CF100" s="263"/>
      <c r="CG100" s="264"/>
      <c r="CH100" s="264"/>
      <c r="CI100" s="263"/>
      <c r="CJ100" s="264"/>
      <c r="CK100" s="226"/>
      <c r="CL100" s="233"/>
      <c r="CM100" s="233"/>
      <c r="CN100" s="226"/>
      <c r="CO100" s="233"/>
      <c r="CP100" s="233"/>
      <c r="CR100" s="227">
        <v>95</v>
      </c>
      <c r="CS100" s="260"/>
      <c r="CT100" s="262"/>
      <c r="CU100" s="262"/>
      <c r="CV100" s="261"/>
      <c r="CW100" s="262"/>
      <c r="CX100" s="263"/>
      <c r="CY100" s="264"/>
      <c r="CZ100" s="264"/>
      <c r="DA100" s="263"/>
      <c r="DB100" s="264"/>
      <c r="DC100" s="226"/>
      <c r="DD100" s="233"/>
      <c r="DE100" s="233"/>
      <c r="DF100" s="226"/>
      <c r="DG100" s="233"/>
      <c r="DH100" s="233"/>
      <c r="DJ100" s="227">
        <v>95</v>
      </c>
      <c r="DK100" s="260"/>
      <c r="DL100" s="262"/>
      <c r="DM100" s="262"/>
      <c r="DN100" s="261"/>
      <c r="DO100" s="262"/>
      <c r="DP100" s="263"/>
      <c r="DQ100" s="264"/>
      <c r="DR100" s="264"/>
      <c r="DS100" s="263"/>
      <c r="DT100" s="264"/>
      <c r="DU100" s="226"/>
      <c r="DV100" s="233"/>
      <c r="DW100" s="233"/>
      <c r="DX100" s="226"/>
      <c r="DY100" s="233"/>
      <c r="DZ100" s="233"/>
      <c r="EB100" s="227">
        <v>95</v>
      </c>
      <c r="EC100" s="260"/>
      <c r="ED100" s="262"/>
      <c r="EE100" s="262"/>
      <c r="EF100" s="261"/>
      <c r="EG100" s="262"/>
      <c r="EH100" s="263"/>
      <c r="EI100" s="264"/>
      <c r="EJ100" s="264"/>
      <c r="EK100" s="263"/>
      <c r="EL100" s="264"/>
      <c r="EM100" s="226"/>
      <c r="EN100" s="233"/>
      <c r="EO100" s="233"/>
      <c r="EP100" s="226"/>
      <c r="EQ100" s="233"/>
      <c r="ER100" s="233"/>
      <c r="ET100" s="227">
        <v>95</v>
      </c>
      <c r="EU100" s="260"/>
      <c r="EV100" s="262"/>
      <c r="EW100" s="262"/>
      <c r="EX100" s="261"/>
      <c r="EY100" s="262"/>
      <c r="EZ100" s="263"/>
      <c r="FA100" s="264"/>
      <c r="FB100" s="264"/>
      <c r="FC100" s="263"/>
      <c r="FD100" s="264"/>
      <c r="FE100" s="226"/>
      <c r="FF100" s="233"/>
      <c r="FG100" s="233"/>
      <c r="FH100" s="226"/>
      <c r="FI100" s="233"/>
      <c r="FJ100" s="233"/>
      <c r="FL100" s="227">
        <v>95</v>
      </c>
      <c r="FM100" s="260"/>
      <c r="FN100" s="262"/>
      <c r="FO100" s="262"/>
      <c r="FP100" s="261"/>
      <c r="FQ100" s="262"/>
      <c r="FR100" s="263"/>
      <c r="FS100" s="264"/>
      <c r="FT100" s="264"/>
      <c r="FU100" s="263"/>
      <c r="FV100" s="264"/>
      <c r="FW100" s="226"/>
      <c r="FX100" s="233"/>
      <c r="FY100" s="233"/>
      <c r="FZ100" s="226"/>
      <c r="GA100" s="233"/>
      <c r="GB100" s="233"/>
    </row>
    <row r="101" spans="5:184">
      <c r="E101" s="25">
        <v>100</v>
      </c>
      <c r="Q101" s="226"/>
      <c r="R101" s="233"/>
      <c r="S101" s="233"/>
      <c r="T101" s="226"/>
      <c r="U101" s="233"/>
      <c r="V101" s="233"/>
      <c r="X101" s="227">
        <v>96</v>
      </c>
      <c r="Y101" s="260"/>
      <c r="Z101" s="262"/>
      <c r="AA101" s="262"/>
      <c r="AB101" s="261"/>
      <c r="AC101" s="262"/>
      <c r="AD101" s="263"/>
      <c r="AE101" s="264"/>
      <c r="AF101" s="264"/>
      <c r="AG101" s="263"/>
      <c r="AH101" s="264"/>
      <c r="AI101" s="226"/>
      <c r="AJ101" s="233"/>
      <c r="AK101" s="233"/>
      <c r="AL101" s="226"/>
      <c r="AM101" s="233"/>
      <c r="AN101" s="233"/>
      <c r="AP101" s="227">
        <v>96</v>
      </c>
      <c r="AQ101" s="260"/>
      <c r="AR101" s="262"/>
      <c r="AS101" s="262"/>
      <c r="AT101" s="261"/>
      <c r="AU101" s="262"/>
      <c r="AV101" s="263"/>
      <c r="AW101" s="264"/>
      <c r="AX101" s="264"/>
      <c r="AY101" s="263"/>
      <c r="AZ101" s="264"/>
      <c r="BA101" s="226"/>
      <c r="BB101" s="233"/>
      <c r="BC101" s="233"/>
      <c r="BD101" s="226"/>
      <c r="BE101" s="233"/>
      <c r="BF101" s="233"/>
      <c r="BH101" s="227">
        <v>96</v>
      </c>
      <c r="BI101" s="260"/>
      <c r="BJ101" s="262"/>
      <c r="BK101" s="262"/>
      <c r="BL101" s="261"/>
      <c r="BM101" s="262"/>
      <c r="BN101" s="263"/>
      <c r="BO101" s="264"/>
      <c r="BP101" s="264"/>
      <c r="BQ101" s="263"/>
      <c r="BR101" s="264"/>
      <c r="BS101" s="226"/>
      <c r="BT101" s="233"/>
      <c r="BU101" s="233"/>
      <c r="BV101" s="226"/>
      <c r="BW101" s="233"/>
      <c r="BX101" s="233"/>
      <c r="BZ101" s="227">
        <v>96</v>
      </c>
      <c r="CA101" s="260"/>
      <c r="CB101" s="262"/>
      <c r="CC101" s="262"/>
      <c r="CD101" s="261"/>
      <c r="CE101" s="262"/>
      <c r="CF101" s="263"/>
      <c r="CG101" s="264"/>
      <c r="CH101" s="264"/>
      <c r="CI101" s="263"/>
      <c r="CJ101" s="264"/>
      <c r="CK101" s="226"/>
      <c r="CL101" s="233"/>
      <c r="CM101" s="233"/>
      <c r="CN101" s="226"/>
      <c r="CO101" s="233"/>
      <c r="CP101" s="233"/>
      <c r="CR101" s="227">
        <v>96</v>
      </c>
      <c r="CS101" s="260"/>
      <c r="CT101" s="262"/>
      <c r="CU101" s="262"/>
      <c r="CV101" s="261"/>
      <c r="CW101" s="262"/>
      <c r="CX101" s="263"/>
      <c r="CY101" s="264"/>
      <c r="CZ101" s="264"/>
      <c r="DA101" s="263"/>
      <c r="DB101" s="264"/>
      <c r="DC101" s="226"/>
      <c r="DD101" s="233"/>
      <c r="DE101" s="233"/>
      <c r="DF101" s="226"/>
      <c r="DG101" s="233"/>
      <c r="DH101" s="233"/>
      <c r="DJ101" s="227">
        <v>96</v>
      </c>
      <c r="DK101" s="260"/>
      <c r="DL101" s="262"/>
      <c r="DM101" s="262"/>
      <c r="DN101" s="261"/>
      <c r="DO101" s="262"/>
      <c r="DP101" s="263"/>
      <c r="DQ101" s="264"/>
      <c r="DR101" s="264"/>
      <c r="DS101" s="263"/>
      <c r="DT101" s="264"/>
      <c r="DU101" s="226"/>
      <c r="DV101" s="233"/>
      <c r="DW101" s="233"/>
      <c r="DX101" s="226"/>
      <c r="DY101" s="233"/>
      <c r="DZ101" s="233"/>
      <c r="EB101" s="227">
        <v>96</v>
      </c>
      <c r="EC101" s="260"/>
      <c r="ED101" s="262"/>
      <c r="EE101" s="262"/>
      <c r="EF101" s="261"/>
      <c r="EG101" s="262"/>
      <c r="EH101" s="263"/>
      <c r="EI101" s="264"/>
      <c r="EJ101" s="264"/>
      <c r="EK101" s="263"/>
      <c r="EL101" s="264"/>
      <c r="EM101" s="226"/>
      <c r="EN101" s="233"/>
      <c r="EO101" s="233"/>
      <c r="EP101" s="226"/>
      <c r="EQ101" s="233"/>
      <c r="ER101" s="233"/>
      <c r="ET101" s="227">
        <v>96</v>
      </c>
      <c r="EU101" s="260"/>
      <c r="EV101" s="262"/>
      <c r="EW101" s="262"/>
      <c r="EX101" s="261"/>
      <c r="EY101" s="262"/>
      <c r="EZ101" s="263"/>
      <c r="FA101" s="264"/>
      <c r="FB101" s="264"/>
      <c r="FC101" s="263"/>
      <c r="FD101" s="264"/>
      <c r="FE101" s="226"/>
      <c r="FF101" s="233"/>
      <c r="FG101" s="233"/>
      <c r="FH101" s="226"/>
      <c r="FI101" s="233"/>
      <c r="FJ101" s="233"/>
      <c r="FL101" s="227">
        <v>96</v>
      </c>
      <c r="FM101" s="260"/>
      <c r="FN101" s="262"/>
      <c r="FO101" s="262"/>
      <c r="FP101" s="261"/>
      <c r="FQ101" s="262"/>
      <c r="FR101" s="263"/>
      <c r="FS101" s="264"/>
      <c r="FT101" s="264"/>
      <c r="FU101" s="263"/>
      <c r="FV101" s="264"/>
      <c r="FW101" s="226"/>
      <c r="FX101" s="233"/>
      <c r="FY101" s="233"/>
      <c r="FZ101" s="226"/>
      <c r="GA101" s="233"/>
      <c r="GB101" s="233"/>
    </row>
    <row r="102" spans="5:184">
      <c r="E102" s="25">
        <v>101</v>
      </c>
      <c r="Q102" s="226"/>
      <c r="R102" s="233"/>
      <c r="S102" s="233"/>
      <c r="T102" s="226"/>
      <c r="U102" s="233"/>
      <c r="V102" s="233"/>
      <c r="X102" s="227">
        <v>97</v>
      </c>
      <c r="Y102" s="260"/>
      <c r="Z102" s="262"/>
      <c r="AA102" s="262"/>
      <c r="AB102" s="261"/>
      <c r="AC102" s="262"/>
      <c r="AD102" s="263"/>
      <c r="AE102" s="264"/>
      <c r="AF102" s="264"/>
      <c r="AG102" s="263"/>
      <c r="AH102" s="264"/>
      <c r="AI102" s="226"/>
      <c r="AJ102" s="233"/>
      <c r="AK102" s="233"/>
      <c r="AL102" s="226"/>
      <c r="AM102" s="233"/>
      <c r="AN102" s="233"/>
      <c r="AP102" s="227">
        <v>97</v>
      </c>
      <c r="AQ102" s="260"/>
      <c r="AR102" s="262"/>
      <c r="AS102" s="262"/>
      <c r="AT102" s="261"/>
      <c r="AU102" s="262"/>
      <c r="AV102" s="263"/>
      <c r="AW102" s="264"/>
      <c r="AX102" s="264"/>
      <c r="AY102" s="263"/>
      <c r="AZ102" s="264"/>
      <c r="BA102" s="226"/>
      <c r="BB102" s="233"/>
      <c r="BC102" s="233"/>
      <c r="BD102" s="226"/>
      <c r="BE102" s="233"/>
      <c r="BF102" s="233"/>
      <c r="BH102" s="227">
        <v>97</v>
      </c>
      <c r="BI102" s="260"/>
      <c r="BJ102" s="262"/>
      <c r="BK102" s="262"/>
      <c r="BL102" s="261"/>
      <c r="BM102" s="262"/>
      <c r="BN102" s="263"/>
      <c r="BO102" s="264"/>
      <c r="BP102" s="264"/>
      <c r="BQ102" s="263"/>
      <c r="BR102" s="264"/>
      <c r="BS102" s="226"/>
      <c r="BT102" s="233"/>
      <c r="BU102" s="233"/>
      <c r="BV102" s="226"/>
      <c r="BW102" s="233"/>
      <c r="BX102" s="233"/>
      <c r="BZ102" s="227">
        <v>97</v>
      </c>
      <c r="CA102" s="260"/>
      <c r="CB102" s="262"/>
      <c r="CC102" s="262"/>
      <c r="CD102" s="261"/>
      <c r="CE102" s="262"/>
      <c r="CF102" s="263"/>
      <c r="CG102" s="264"/>
      <c r="CH102" s="264"/>
      <c r="CI102" s="263"/>
      <c r="CJ102" s="264"/>
      <c r="CK102" s="226"/>
      <c r="CL102" s="233"/>
      <c r="CM102" s="233"/>
      <c r="CN102" s="226"/>
      <c r="CO102" s="233"/>
      <c r="CP102" s="233"/>
      <c r="CR102" s="227">
        <v>97</v>
      </c>
      <c r="CS102" s="260"/>
      <c r="CT102" s="262"/>
      <c r="CU102" s="262"/>
      <c r="CV102" s="261"/>
      <c r="CW102" s="262"/>
      <c r="CX102" s="263"/>
      <c r="CY102" s="264"/>
      <c r="CZ102" s="264"/>
      <c r="DA102" s="263"/>
      <c r="DB102" s="264"/>
      <c r="DC102" s="226"/>
      <c r="DD102" s="233"/>
      <c r="DE102" s="233"/>
      <c r="DF102" s="226"/>
      <c r="DG102" s="233"/>
      <c r="DH102" s="233"/>
      <c r="DJ102" s="227">
        <v>97</v>
      </c>
      <c r="DK102" s="260"/>
      <c r="DL102" s="262"/>
      <c r="DM102" s="262"/>
      <c r="DN102" s="261"/>
      <c r="DO102" s="262"/>
      <c r="DP102" s="263"/>
      <c r="DQ102" s="264"/>
      <c r="DR102" s="264"/>
      <c r="DS102" s="263"/>
      <c r="DT102" s="264"/>
      <c r="DU102" s="226"/>
      <c r="DV102" s="233"/>
      <c r="DW102" s="233"/>
      <c r="DX102" s="226"/>
      <c r="DY102" s="233"/>
      <c r="DZ102" s="233"/>
      <c r="EB102" s="227">
        <v>97</v>
      </c>
      <c r="EC102" s="260"/>
      <c r="ED102" s="262"/>
      <c r="EE102" s="262"/>
      <c r="EF102" s="261"/>
      <c r="EG102" s="262"/>
      <c r="EH102" s="263"/>
      <c r="EI102" s="264"/>
      <c r="EJ102" s="264"/>
      <c r="EK102" s="263"/>
      <c r="EL102" s="264"/>
      <c r="EM102" s="226"/>
      <c r="EN102" s="233"/>
      <c r="EO102" s="233"/>
      <c r="EP102" s="226"/>
      <c r="EQ102" s="233"/>
      <c r="ER102" s="233"/>
      <c r="ET102" s="227">
        <v>97</v>
      </c>
      <c r="EU102" s="260"/>
      <c r="EV102" s="262"/>
      <c r="EW102" s="262"/>
      <c r="EX102" s="261"/>
      <c r="EY102" s="262"/>
      <c r="EZ102" s="263"/>
      <c r="FA102" s="264"/>
      <c r="FB102" s="264"/>
      <c r="FC102" s="263"/>
      <c r="FD102" s="264"/>
      <c r="FE102" s="226"/>
      <c r="FF102" s="233"/>
      <c r="FG102" s="233"/>
      <c r="FH102" s="226"/>
      <c r="FI102" s="233"/>
      <c r="FJ102" s="233"/>
      <c r="FL102" s="227">
        <v>97</v>
      </c>
      <c r="FM102" s="260"/>
      <c r="FN102" s="262"/>
      <c r="FO102" s="262"/>
      <c r="FP102" s="261"/>
      <c r="FQ102" s="262"/>
      <c r="FR102" s="263"/>
      <c r="FS102" s="264"/>
      <c r="FT102" s="264"/>
      <c r="FU102" s="263"/>
      <c r="FV102" s="264"/>
      <c r="FW102" s="226"/>
      <c r="FX102" s="233"/>
      <c r="FY102" s="233"/>
      <c r="FZ102" s="226"/>
      <c r="GA102" s="233"/>
      <c r="GB102" s="233"/>
    </row>
    <row r="103" spans="5:184">
      <c r="E103" s="25">
        <v>102</v>
      </c>
      <c r="Q103" s="226"/>
      <c r="R103" s="233"/>
      <c r="S103" s="233"/>
      <c r="T103" s="226"/>
      <c r="U103" s="233"/>
      <c r="V103" s="233"/>
      <c r="X103" s="227">
        <v>98</v>
      </c>
      <c r="Y103" s="260"/>
      <c r="Z103" s="262"/>
      <c r="AA103" s="262"/>
      <c r="AB103" s="261"/>
      <c r="AC103" s="262"/>
      <c r="AD103" s="263"/>
      <c r="AE103" s="264"/>
      <c r="AF103" s="264"/>
      <c r="AG103" s="263"/>
      <c r="AH103" s="264"/>
      <c r="AI103" s="226"/>
      <c r="AJ103" s="233"/>
      <c r="AK103" s="233"/>
      <c r="AL103" s="226"/>
      <c r="AM103" s="233"/>
      <c r="AN103" s="233"/>
      <c r="AP103" s="227">
        <v>98</v>
      </c>
      <c r="AQ103" s="260"/>
      <c r="AR103" s="262"/>
      <c r="AS103" s="262"/>
      <c r="AT103" s="261"/>
      <c r="AU103" s="262"/>
      <c r="AV103" s="263"/>
      <c r="AW103" s="264"/>
      <c r="AX103" s="264"/>
      <c r="AY103" s="263"/>
      <c r="AZ103" s="264"/>
      <c r="BA103" s="226"/>
      <c r="BB103" s="233"/>
      <c r="BC103" s="233"/>
      <c r="BD103" s="226"/>
      <c r="BE103" s="233"/>
      <c r="BF103" s="233"/>
      <c r="BH103" s="227">
        <v>98</v>
      </c>
      <c r="BI103" s="260"/>
      <c r="BJ103" s="262"/>
      <c r="BK103" s="262"/>
      <c r="BL103" s="261"/>
      <c r="BM103" s="262"/>
      <c r="BN103" s="263"/>
      <c r="BO103" s="264"/>
      <c r="BP103" s="264"/>
      <c r="BQ103" s="263"/>
      <c r="BR103" s="264"/>
      <c r="BS103" s="226"/>
      <c r="BT103" s="233"/>
      <c r="BU103" s="233"/>
      <c r="BV103" s="226"/>
      <c r="BW103" s="233"/>
      <c r="BX103" s="233"/>
      <c r="BZ103" s="227">
        <v>98</v>
      </c>
      <c r="CA103" s="260"/>
      <c r="CB103" s="262"/>
      <c r="CC103" s="262"/>
      <c r="CD103" s="261"/>
      <c r="CE103" s="262"/>
      <c r="CF103" s="263"/>
      <c r="CG103" s="264"/>
      <c r="CH103" s="264"/>
      <c r="CI103" s="263"/>
      <c r="CJ103" s="264"/>
      <c r="CK103" s="226"/>
      <c r="CL103" s="233"/>
      <c r="CM103" s="233"/>
      <c r="CN103" s="226"/>
      <c r="CO103" s="233"/>
      <c r="CP103" s="233"/>
      <c r="CR103" s="227">
        <v>98</v>
      </c>
      <c r="CS103" s="260"/>
      <c r="CT103" s="262"/>
      <c r="CU103" s="262"/>
      <c r="CV103" s="261"/>
      <c r="CW103" s="262"/>
      <c r="CX103" s="263"/>
      <c r="CY103" s="264"/>
      <c r="CZ103" s="264"/>
      <c r="DA103" s="263"/>
      <c r="DB103" s="264"/>
      <c r="DC103" s="226"/>
      <c r="DD103" s="233"/>
      <c r="DE103" s="233"/>
      <c r="DF103" s="226"/>
      <c r="DG103" s="233"/>
      <c r="DH103" s="233"/>
      <c r="DJ103" s="227">
        <v>98</v>
      </c>
      <c r="DK103" s="260"/>
      <c r="DL103" s="262"/>
      <c r="DM103" s="262"/>
      <c r="DN103" s="261"/>
      <c r="DO103" s="262"/>
      <c r="DP103" s="263"/>
      <c r="DQ103" s="264"/>
      <c r="DR103" s="264"/>
      <c r="DS103" s="263"/>
      <c r="DT103" s="264"/>
      <c r="DU103" s="226"/>
      <c r="DV103" s="233"/>
      <c r="DW103" s="233"/>
      <c r="DX103" s="226"/>
      <c r="DY103" s="233"/>
      <c r="DZ103" s="233"/>
      <c r="EB103" s="227">
        <v>98</v>
      </c>
      <c r="EC103" s="260"/>
      <c r="ED103" s="262"/>
      <c r="EE103" s="262"/>
      <c r="EF103" s="261"/>
      <c r="EG103" s="262"/>
      <c r="EH103" s="263"/>
      <c r="EI103" s="264"/>
      <c r="EJ103" s="264"/>
      <c r="EK103" s="263"/>
      <c r="EL103" s="264"/>
      <c r="EM103" s="226"/>
      <c r="EN103" s="233"/>
      <c r="EO103" s="233"/>
      <c r="EP103" s="226"/>
      <c r="EQ103" s="233"/>
      <c r="ER103" s="233"/>
      <c r="ET103" s="227">
        <v>98</v>
      </c>
      <c r="EU103" s="260"/>
      <c r="EV103" s="262"/>
      <c r="EW103" s="262"/>
      <c r="EX103" s="261"/>
      <c r="EY103" s="262"/>
      <c r="EZ103" s="263"/>
      <c r="FA103" s="264"/>
      <c r="FB103" s="264"/>
      <c r="FC103" s="263"/>
      <c r="FD103" s="264"/>
      <c r="FE103" s="226"/>
      <c r="FF103" s="233"/>
      <c r="FG103" s="233"/>
      <c r="FH103" s="226"/>
      <c r="FI103" s="233"/>
      <c r="FJ103" s="233"/>
      <c r="FL103" s="227">
        <v>98</v>
      </c>
      <c r="FM103" s="260"/>
      <c r="FN103" s="262"/>
      <c r="FO103" s="262"/>
      <c r="FP103" s="261"/>
      <c r="FQ103" s="262"/>
      <c r="FR103" s="263"/>
      <c r="FS103" s="264"/>
      <c r="FT103" s="264"/>
      <c r="FU103" s="263"/>
      <c r="FV103" s="264"/>
      <c r="FW103" s="226"/>
      <c r="FX103" s="233"/>
      <c r="FY103" s="233"/>
      <c r="FZ103" s="226"/>
      <c r="GA103" s="233"/>
      <c r="GB103" s="233"/>
    </row>
    <row r="104" spans="5:184">
      <c r="E104" s="25">
        <v>103</v>
      </c>
      <c r="Q104" s="226"/>
      <c r="R104" s="233"/>
      <c r="S104" s="233"/>
      <c r="T104" s="226"/>
      <c r="U104" s="233"/>
      <c r="V104" s="233"/>
      <c r="X104" s="227">
        <v>99</v>
      </c>
      <c r="Y104" s="260"/>
      <c r="Z104" s="262"/>
      <c r="AA104" s="262"/>
      <c r="AB104" s="261"/>
      <c r="AC104" s="262"/>
      <c r="AD104" s="263"/>
      <c r="AE104" s="264"/>
      <c r="AF104" s="264"/>
      <c r="AG104" s="263"/>
      <c r="AH104" s="264"/>
      <c r="AI104" s="226"/>
      <c r="AJ104" s="233"/>
      <c r="AK104" s="233"/>
      <c r="AL104" s="226"/>
      <c r="AM104" s="233"/>
      <c r="AN104" s="233"/>
      <c r="AP104" s="227">
        <v>99</v>
      </c>
      <c r="AQ104" s="260"/>
      <c r="AR104" s="262"/>
      <c r="AS104" s="262"/>
      <c r="AT104" s="261"/>
      <c r="AU104" s="262"/>
      <c r="AV104" s="263"/>
      <c r="AW104" s="264"/>
      <c r="AX104" s="264"/>
      <c r="AY104" s="263"/>
      <c r="AZ104" s="264"/>
      <c r="BA104" s="226"/>
      <c r="BB104" s="233"/>
      <c r="BC104" s="233"/>
      <c r="BD104" s="226"/>
      <c r="BE104" s="233"/>
      <c r="BF104" s="233"/>
      <c r="BH104" s="227">
        <v>99</v>
      </c>
      <c r="BI104" s="260"/>
      <c r="BJ104" s="262"/>
      <c r="BK104" s="262"/>
      <c r="BL104" s="261"/>
      <c r="BM104" s="262"/>
      <c r="BN104" s="263"/>
      <c r="BO104" s="264"/>
      <c r="BP104" s="264"/>
      <c r="BQ104" s="263"/>
      <c r="BR104" s="264"/>
      <c r="BS104" s="226"/>
      <c r="BT104" s="233"/>
      <c r="BU104" s="233"/>
      <c r="BV104" s="226"/>
      <c r="BW104" s="233"/>
      <c r="BX104" s="233"/>
      <c r="BZ104" s="227">
        <v>99</v>
      </c>
      <c r="CA104" s="260"/>
      <c r="CB104" s="262"/>
      <c r="CC104" s="262"/>
      <c r="CD104" s="261"/>
      <c r="CE104" s="262"/>
      <c r="CF104" s="263"/>
      <c r="CG104" s="264"/>
      <c r="CH104" s="264"/>
      <c r="CI104" s="263"/>
      <c r="CJ104" s="264"/>
      <c r="CK104" s="226"/>
      <c r="CL104" s="233"/>
      <c r="CM104" s="233"/>
      <c r="CN104" s="226"/>
      <c r="CO104" s="233"/>
      <c r="CP104" s="233"/>
      <c r="CR104" s="227">
        <v>99</v>
      </c>
      <c r="CS104" s="260"/>
      <c r="CT104" s="262"/>
      <c r="CU104" s="262"/>
      <c r="CV104" s="261"/>
      <c r="CW104" s="262"/>
      <c r="CX104" s="263"/>
      <c r="CY104" s="264"/>
      <c r="CZ104" s="264"/>
      <c r="DA104" s="263"/>
      <c r="DB104" s="264"/>
      <c r="DC104" s="226"/>
      <c r="DD104" s="233"/>
      <c r="DE104" s="233"/>
      <c r="DF104" s="226"/>
      <c r="DG104" s="233"/>
      <c r="DH104" s="233"/>
      <c r="DJ104" s="227">
        <v>99</v>
      </c>
      <c r="DK104" s="260"/>
      <c r="DL104" s="262"/>
      <c r="DM104" s="262"/>
      <c r="DN104" s="261"/>
      <c r="DO104" s="262"/>
      <c r="DP104" s="263"/>
      <c r="DQ104" s="264"/>
      <c r="DR104" s="264"/>
      <c r="DS104" s="263"/>
      <c r="DT104" s="264"/>
      <c r="DU104" s="226"/>
      <c r="DV104" s="233"/>
      <c r="DW104" s="233"/>
      <c r="DX104" s="226"/>
      <c r="DY104" s="233"/>
      <c r="DZ104" s="233"/>
      <c r="EB104" s="227">
        <v>99</v>
      </c>
      <c r="EC104" s="260"/>
      <c r="ED104" s="262"/>
      <c r="EE104" s="262"/>
      <c r="EF104" s="261"/>
      <c r="EG104" s="262"/>
      <c r="EH104" s="263"/>
      <c r="EI104" s="264"/>
      <c r="EJ104" s="264"/>
      <c r="EK104" s="263"/>
      <c r="EL104" s="264"/>
      <c r="EM104" s="226"/>
      <c r="EN104" s="233"/>
      <c r="EO104" s="233"/>
      <c r="EP104" s="226"/>
      <c r="EQ104" s="233"/>
      <c r="ER104" s="233"/>
      <c r="ET104" s="227">
        <v>99</v>
      </c>
      <c r="EU104" s="260"/>
      <c r="EV104" s="262"/>
      <c r="EW104" s="262"/>
      <c r="EX104" s="261"/>
      <c r="EY104" s="262"/>
      <c r="EZ104" s="263"/>
      <c r="FA104" s="264"/>
      <c r="FB104" s="264"/>
      <c r="FC104" s="263"/>
      <c r="FD104" s="264"/>
      <c r="FE104" s="226"/>
      <c r="FF104" s="233"/>
      <c r="FG104" s="233"/>
      <c r="FH104" s="226"/>
      <c r="FI104" s="233"/>
      <c r="FJ104" s="233"/>
      <c r="FL104" s="227">
        <v>99</v>
      </c>
      <c r="FM104" s="260"/>
      <c r="FN104" s="262"/>
      <c r="FO104" s="262"/>
      <c r="FP104" s="261"/>
      <c r="FQ104" s="262"/>
      <c r="FR104" s="263"/>
      <c r="FS104" s="264"/>
      <c r="FT104" s="264"/>
      <c r="FU104" s="263"/>
      <c r="FV104" s="264"/>
      <c r="FW104" s="226"/>
      <c r="FX104" s="233"/>
      <c r="FY104" s="233"/>
      <c r="FZ104" s="226"/>
      <c r="GA104" s="233"/>
      <c r="GB104" s="233"/>
    </row>
    <row r="105" spans="5:184" ht="15" thickBot="1">
      <c r="E105" s="25">
        <v>104</v>
      </c>
      <c r="Q105" s="226"/>
      <c r="R105" s="233"/>
      <c r="S105" s="233"/>
      <c r="T105" s="226"/>
      <c r="U105" s="233"/>
      <c r="V105" s="233"/>
      <c r="X105" s="234">
        <v>100</v>
      </c>
      <c r="Y105" s="266"/>
      <c r="Z105" s="268"/>
      <c r="AA105" s="268"/>
      <c r="AB105" s="267"/>
      <c r="AC105" s="268"/>
      <c r="AD105" s="269"/>
      <c r="AE105" s="270"/>
      <c r="AF105" s="270"/>
      <c r="AG105" s="269"/>
      <c r="AH105" s="270"/>
      <c r="AI105" s="226"/>
      <c r="AJ105" s="233"/>
      <c r="AK105" s="233"/>
      <c r="AL105" s="226"/>
      <c r="AM105" s="233"/>
      <c r="AN105" s="233"/>
      <c r="AP105" s="234">
        <v>100</v>
      </c>
      <c r="AQ105" s="266"/>
      <c r="AR105" s="268"/>
      <c r="AS105" s="268"/>
      <c r="AT105" s="267"/>
      <c r="AU105" s="268"/>
      <c r="AV105" s="269"/>
      <c r="AW105" s="270"/>
      <c r="AX105" s="270"/>
      <c r="AY105" s="269"/>
      <c r="AZ105" s="270"/>
      <c r="BA105" s="226"/>
      <c r="BB105" s="233"/>
      <c r="BC105" s="233"/>
      <c r="BD105" s="226"/>
      <c r="BE105" s="233"/>
      <c r="BF105" s="233"/>
      <c r="BH105" s="234">
        <v>100</v>
      </c>
      <c r="BI105" s="266"/>
      <c r="BJ105" s="268"/>
      <c r="BK105" s="268"/>
      <c r="BL105" s="267"/>
      <c r="BM105" s="268"/>
      <c r="BN105" s="269"/>
      <c r="BO105" s="270"/>
      <c r="BP105" s="270"/>
      <c r="BQ105" s="269"/>
      <c r="BR105" s="270"/>
      <c r="BS105" s="226"/>
      <c r="BT105" s="233"/>
      <c r="BU105" s="233"/>
      <c r="BV105" s="226"/>
      <c r="BW105" s="233"/>
      <c r="BX105" s="233"/>
      <c r="BZ105" s="234">
        <v>100</v>
      </c>
      <c r="CA105" s="266"/>
      <c r="CB105" s="268"/>
      <c r="CC105" s="268"/>
      <c r="CD105" s="267"/>
      <c r="CE105" s="268"/>
      <c r="CF105" s="269"/>
      <c r="CG105" s="270"/>
      <c r="CH105" s="270"/>
      <c r="CI105" s="269"/>
      <c r="CJ105" s="270"/>
      <c r="CK105" s="226"/>
      <c r="CL105" s="233"/>
      <c r="CM105" s="233"/>
      <c r="CN105" s="226"/>
      <c r="CO105" s="233"/>
      <c r="CP105" s="233"/>
      <c r="CR105" s="234">
        <v>100</v>
      </c>
      <c r="CS105" s="266"/>
      <c r="CT105" s="268"/>
      <c r="CU105" s="268"/>
      <c r="CV105" s="267"/>
      <c r="CW105" s="268"/>
      <c r="CX105" s="269"/>
      <c r="CY105" s="270"/>
      <c r="CZ105" s="270"/>
      <c r="DA105" s="269"/>
      <c r="DB105" s="270"/>
      <c r="DC105" s="226"/>
      <c r="DD105" s="233"/>
      <c r="DE105" s="233"/>
      <c r="DF105" s="226"/>
      <c r="DG105" s="233"/>
      <c r="DH105" s="233"/>
      <c r="DJ105" s="234">
        <v>100</v>
      </c>
      <c r="DK105" s="266"/>
      <c r="DL105" s="268"/>
      <c r="DM105" s="268"/>
      <c r="DN105" s="267"/>
      <c r="DO105" s="268"/>
      <c r="DP105" s="269"/>
      <c r="DQ105" s="270"/>
      <c r="DR105" s="270"/>
      <c r="DS105" s="269"/>
      <c r="DT105" s="270"/>
      <c r="DU105" s="226"/>
      <c r="DV105" s="233"/>
      <c r="DW105" s="233"/>
      <c r="DX105" s="226"/>
      <c r="DY105" s="233"/>
      <c r="DZ105" s="233"/>
      <c r="EB105" s="234">
        <v>100</v>
      </c>
      <c r="EC105" s="266"/>
      <c r="ED105" s="268"/>
      <c r="EE105" s="268"/>
      <c r="EF105" s="267"/>
      <c r="EG105" s="268"/>
      <c r="EH105" s="269"/>
      <c r="EI105" s="270"/>
      <c r="EJ105" s="270"/>
      <c r="EK105" s="269"/>
      <c r="EL105" s="270"/>
      <c r="EM105" s="226"/>
      <c r="EN105" s="233"/>
      <c r="EO105" s="233"/>
      <c r="EP105" s="226"/>
      <c r="EQ105" s="233"/>
      <c r="ER105" s="233"/>
      <c r="ET105" s="234">
        <v>100</v>
      </c>
      <c r="EU105" s="266"/>
      <c r="EV105" s="268"/>
      <c r="EW105" s="268"/>
      <c r="EX105" s="267"/>
      <c r="EY105" s="268"/>
      <c r="EZ105" s="269"/>
      <c r="FA105" s="270"/>
      <c r="FB105" s="270"/>
      <c r="FC105" s="269"/>
      <c r="FD105" s="270"/>
      <c r="FE105" s="226"/>
      <c r="FF105" s="233"/>
      <c r="FG105" s="233"/>
      <c r="FH105" s="226"/>
      <c r="FI105" s="233"/>
      <c r="FJ105" s="233"/>
      <c r="FL105" s="234">
        <v>100</v>
      </c>
      <c r="FM105" s="266"/>
      <c r="FN105" s="268"/>
      <c r="FO105" s="268"/>
      <c r="FP105" s="267"/>
      <c r="FQ105" s="268"/>
      <c r="FR105" s="269"/>
      <c r="FS105" s="270"/>
      <c r="FT105" s="270"/>
      <c r="FU105" s="269"/>
      <c r="FV105" s="270"/>
      <c r="FW105" s="226"/>
      <c r="FX105" s="233"/>
      <c r="FY105" s="233"/>
      <c r="FZ105" s="226"/>
      <c r="GA105" s="233"/>
      <c r="GB105" s="233"/>
    </row>
    <row r="106" spans="5:184" ht="15" thickTop="1">
      <c r="X106" s="240">
        <v>101</v>
      </c>
      <c r="Y106" s="271"/>
      <c r="Z106" s="271"/>
      <c r="AA106" s="271"/>
      <c r="AB106" s="272"/>
      <c r="AC106" s="273"/>
      <c r="AD106" s="271"/>
      <c r="AE106" s="271"/>
      <c r="AF106" s="271"/>
      <c r="AG106" s="271"/>
      <c r="AH106" s="273"/>
      <c r="AP106" s="240">
        <v>101</v>
      </c>
      <c r="AQ106" s="271"/>
      <c r="AR106" s="271"/>
      <c r="AS106" s="271"/>
      <c r="AT106" s="272"/>
      <c r="AU106" s="273"/>
      <c r="AV106" s="271"/>
      <c r="AW106" s="271"/>
      <c r="AX106" s="271"/>
      <c r="AY106" s="271"/>
      <c r="AZ106" s="273"/>
      <c r="BH106" s="240">
        <v>101</v>
      </c>
      <c r="BI106" s="271"/>
      <c r="BJ106" s="271"/>
      <c r="BK106" s="271"/>
      <c r="BL106" s="272"/>
      <c r="BM106" s="273"/>
      <c r="BN106" s="271"/>
      <c r="BO106" s="271"/>
      <c r="BP106" s="271"/>
      <c r="BQ106" s="271"/>
      <c r="BR106" s="273"/>
      <c r="BZ106" s="240">
        <v>101</v>
      </c>
      <c r="CA106" s="271"/>
      <c r="CB106" s="271"/>
      <c r="CC106" s="271"/>
      <c r="CD106" s="272"/>
      <c r="CE106" s="273"/>
      <c r="CF106" s="271"/>
      <c r="CG106" s="271"/>
      <c r="CH106" s="271"/>
      <c r="CI106" s="271"/>
      <c r="CJ106" s="273"/>
      <c r="CR106" s="240">
        <v>101</v>
      </c>
      <c r="CS106" s="271"/>
      <c r="CT106" s="271"/>
      <c r="CU106" s="271"/>
      <c r="CV106" s="272"/>
      <c r="CW106" s="273"/>
      <c r="CX106" s="271"/>
      <c r="CY106" s="271"/>
      <c r="CZ106" s="271"/>
      <c r="DA106" s="271"/>
      <c r="DB106" s="273"/>
      <c r="DJ106" s="240">
        <v>101</v>
      </c>
      <c r="DK106" s="271"/>
      <c r="DL106" s="271"/>
      <c r="DM106" s="271"/>
      <c r="DN106" s="272"/>
      <c r="DO106" s="273"/>
      <c r="DP106" s="271"/>
      <c r="DQ106" s="271"/>
      <c r="DR106" s="271"/>
      <c r="DS106" s="271"/>
      <c r="DT106" s="273"/>
      <c r="EB106" s="240">
        <v>101</v>
      </c>
      <c r="EC106" s="271"/>
      <c r="ED106" s="271"/>
      <c r="EE106" s="271"/>
      <c r="EF106" s="272"/>
      <c r="EG106" s="273"/>
      <c r="EH106" s="271"/>
      <c r="EI106" s="271"/>
      <c r="EJ106" s="271"/>
      <c r="EK106" s="271"/>
      <c r="EL106" s="273"/>
      <c r="ET106" s="240">
        <v>101</v>
      </c>
      <c r="EU106" s="271"/>
      <c r="EV106" s="271"/>
      <c r="EW106" s="271"/>
      <c r="EX106" s="272"/>
      <c r="EY106" s="273"/>
      <c r="EZ106" s="271"/>
      <c r="FA106" s="271"/>
      <c r="FB106" s="271"/>
      <c r="FC106" s="271"/>
      <c r="FD106" s="273"/>
      <c r="FL106" s="240">
        <v>101</v>
      </c>
      <c r="FM106" s="271"/>
      <c r="FN106" s="271"/>
      <c r="FO106" s="271"/>
      <c r="FP106" s="272"/>
      <c r="FQ106" s="273"/>
      <c r="FR106" s="271"/>
      <c r="FS106" s="271"/>
      <c r="FT106" s="271"/>
      <c r="FU106" s="271"/>
      <c r="FV106" s="273"/>
    </row>
    <row r="107" spans="5:184">
      <c r="X107" s="227">
        <v>102</v>
      </c>
      <c r="Y107" s="274"/>
      <c r="Z107" s="274"/>
      <c r="AA107" s="274"/>
      <c r="AB107" s="275"/>
      <c r="AC107" s="80"/>
      <c r="AD107" s="274"/>
      <c r="AE107" s="274"/>
      <c r="AF107" s="274"/>
      <c r="AG107" s="274"/>
      <c r="AH107" s="80"/>
      <c r="AP107" s="227">
        <v>102</v>
      </c>
      <c r="AQ107" s="274"/>
      <c r="AR107" s="274"/>
      <c r="AS107" s="274"/>
      <c r="AT107" s="275"/>
      <c r="AU107" s="80"/>
      <c r="AV107" s="274"/>
      <c r="AW107" s="274"/>
      <c r="AX107" s="274"/>
      <c r="AY107" s="274"/>
      <c r="AZ107" s="80"/>
      <c r="BH107" s="227">
        <v>102</v>
      </c>
      <c r="BI107" s="274"/>
      <c r="BJ107" s="274"/>
      <c r="BK107" s="274"/>
      <c r="BL107" s="275"/>
      <c r="BM107" s="80"/>
      <c r="BN107" s="274"/>
      <c r="BO107" s="274"/>
      <c r="BP107" s="274"/>
      <c r="BQ107" s="274"/>
      <c r="BR107" s="80"/>
      <c r="BZ107" s="227">
        <v>102</v>
      </c>
      <c r="CA107" s="274"/>
      <c r="CB107" s="274"/>
      <c r="CC107" s="274"/>
      <c r="CD107" s="275"/>
      <c r="CE107" s="80"/>
      <c r="CF107" s="274"/>
      <c r="CG107" s="274"/>
      <c r="CH107" s="274"/>
      <c r="CI107" s="274"/>
      <c r="CJ107" s="80"/>
      <c r="CR107" s="227">
        <v>102</v>
      </c>
      <c r="CS107" s="274"/>
      <c r="CT107" s="274"/>
      <c r="CU107" s="274"/>
      <c r="CV107" s="275"/>
      <c r="CW107" s="80"/>
      <c r="CX107" s="274"/>
      <c r="CY107" s="274"/>
      <c r="CZ107" s="274"/>
      <c r="DA107" s="274"/>
      <c r="DB107" s="80"/>
      <c r="DJ107" s="227">
        <v>102</v>
      </c>
      <c r="DK107" s="274"/>
      <c r="DL107" s="274"/>
      <c r="DM107" s="274"/>
      <c r="DN107" s="275"/>
      <c r="DO107" s="80"/>
      <c r="DP107" s="274"/>
      <c r="DQ107" s="274"/>
      <c r="DR107" s="274"/>
      <c r="DS107" s="274"/>
      <c r="DT107" s="80"/>
      <c r="EB107" s="227">
        <v>102</v>
      </c>
      <c r="EC107" s="274"/>
      <c r="ED107" s="274"/>
      <c r="EE107" s="274"/>
      <c r="EF107" s="275"/>
      <c r="EG107" s="80"/>
      <c r="EH107" s="274"/>
      <c r="EI107" s="274"/>
      <c r="EJ107" s="274"/>
      <c r="EK107" s="274"/>
      <c r="EL107" s="80"/>
      <c r="ET107" s="227">
        <v>102</v>
      </c>
      <c r="EU107" s="274"/>
      <c r="EV107" s="274"/>
      <c r="EW107" s="274"/>
      <c r="EX107" s="275"/>
      <c r="EY107" s="80"/>
      <c r="EZ107" s="274"/>
      <c r="FA107" s="274"/>
      <c r="FB107" s="274"/>
      <c r="FC107" s="274"/>
      <c r="FD107" s="80"/>
      <c r="FL107" s="227">
        <v>102</v>
      </c>
      <c r="FM107" s="274"/>
      <c r="FN107" s="274"/>
      <c r="FO107" s="274"/>
      <c r="FP107" s="275"/>
      <c r="FQ107" s="80"/>
      <c r="FR107" s="274"/>
      <c r="FS107" s="274"/>
      <c r="FT107" s="274"/>
      <c r="FU107" s="274"/>
      <c r="FV107" s="80"/>
    </row>
    <row r="108" spans="5:184">
      <c r="X108" s="227">
        <v>103</v>
      </c>
      <c r="Y108" s="274"/>
      <c r="Z108" s="274"/>
      <c r="AA108" s="274"/>
      <c r="AB108" s="275"/>
      <c r="AC108" s="80"/>
      <c r="AD108" s="274"/>
      <c r="AE108" s="274"/>
      <c r="AF108" s="274"/>
      <c r="AG108" s="274"/>
      <c r="AH108" s="80"/>
      <c r="AP108" s="227">
        <v>103</v>
      </c>
      <c r="AQ108" s="274"/>
      <c r="AR108" s="274"/>
      <c r="AS108" s="274"/>
      <c r="AT108" s="275"/>
      <c r="AU108" s="80"/>
      <c r="AV108" s="274"/>
      <c r="AW108" s="274"/>
      <c r="AX108" s="274"/>
      <c r="AY108" s="274"/>
      <c r="AZ108" s="80"/>
      <c r="BH108" s="227">
        <v>103</v>
      </c>
      <c r="BI108" s="274"/>
      <c r="BJ108" s="274"/>
      <c r="BK108" s="274"/>
      <c r="BL108" s="275"/>
      <c r="BM108" s="80"/>
      <c r="BN108" s="274"/>
      <c r="BO108" s="274"/>
      <c r="BP108" s="274"/>
      <c r="BQ108" s="274"/>
      <c r="BR108" s="80"/>
      <c r="BZ108" s="227">
        <v>103</v>
      </c>
      <c r="CA108" s="274"/>
      <c r="CB108" s="274"/>
      <c r="CC108" s="274"/>
      <c r="CD108" s="275"/>
      <c r="CE108" s="80"/>
      <c r="CF108" s="274"/>
      <c r="CG108" s="274"/>
      <c r="CH108" s="274"/>
      <c r="CI108" s="274"/>
      <c r="CJ108" s="80"/>
      <c r="CR108" s="227">
        <v>103</v>
      </c>
      <c r="CS108" s="274"/>
      <c r="CT108" s="274"/>
      <c r="CU108" s="274"/>
      <c r="CV108" s="275"/>
      <c r="CW108" s="80"/>
      <c r="CX108" s="274"/>
      <c r="CY108" s="274"/>
      <c r="CZ108" s="274"/>
      <c r="DA108" s="274"/>
      <c r="DB108" s="80"/>
      <c r="DJ108" s="227">
        <v>103</v>
      </c>
      <c r="DK108" s="274"/>
      <c r="DL108" s="274"/>
      <c r="DM108" s="274"/>
      <c r="DN108" s="275"/>
      <c r="DO108" s="80"/>
      <c r="DP108" s="274"/>
      <c r="DQ108" s="274"/>
      <c r="DR108" s="274"/>
      <c r="DS108" s="274"/>
      <c r="DT108" s="80"/>
      <c r="EB108" s="227">
        <v>103</v>
      </c>
      <c r="EC108" s="274"/>
      <c r="ED108" s="274"/>
      <c r="EE108" s="274"/>
      <c r="EF108" s="275"/>
      <c r="EG108" s="80"/>
      <c r="EH108" s="274"/>
      <c r="EI108" s="274"/>
      <c r="EJ108" s="274"/>
      <c r="EK108" s="274"/>
      <c r="EL108" s="80"/>
      <c r="ET108" s="227">
        <v>103</v>
      </c>
      <c r="EU108" s="274"/>
      <c r="EV108" s="274"/>
      <c r="EW108" s="274"/>
      <c r="EX108" s="275"/>
      <c r="EY108" s="80"/>
      <c r="EZ108" s="274"/>
      <c r="FA108" s="274"/>
      <c r="FB108" s="274"/>
      <c r="FC108" s="274"/>
      <c r="FD108" s="80"/>
      <c r="FL108" s="227">
        <v>103</v>
      </c>
      <c r="FM108" s="274"/>
      <c r="FN108" s="274"/>
      <c r="FO108" s="274"/>
      <c r="FP108" s="275"/>
      <c r="FQ108" s="80"/>
      <c r="FR108" s="274"/>
      <c r="FS108" s="274"/>
      <c r="FT108" s="274"/>
      <c r="FU108" s="274"/>
      <c r="FV108" s="80"/>
    </row>
    <row r="109" spans="5:184">
      <c r="X109" s="227">
        <v>104</v>
      </c>
      <c r="Y109" s="274"/>
      <c r="Z109" s="274"/>
      <c r="AA109" s="274"/>
      <c r="AB109" s="275"/>
      <c r="AC109" s="80"/>
      <c r="AD109" s="274"/>
      <c r="AE109" s="274"/>
      <c r="AF109" s="274"/>
      <c r="AG109" s="274"/>
      <c r="AH109" s="80"/>
      <c r="AP109" s="227">
        <v>104</v>
      </c>
      <c r="AQ109" s="274"/>
      <c r="AR109" s="274"/>
      <c r="AS109" s="274"/>
      <c r="AT109" s="275"/>
      <c r="AU109" s="80"/>
      <c r="AV109" s="274"/>
      <c r="AW109" s="274"/>
      <c r="AX109" s="274"/>
      <c r="AY109" s="274"/>
      <c r="AZ109" s="80"/>
      <c r="BH109" s="227">
        <v>104</v>
      </c>
      <c r="BI109" s="274"/>
      <c r="BJ109" s="274"/>
      <c r="BK109" s="274"/>
      <c r="BL109" s="275"/>
      <c r="BM109" s="80"/>
      <c r="BN109" s="274"/>
      <c r="BO109" s="274"/>
      <c r="BP109" s="274"/>
      <c r="BQ109" s="274"/>
      <c r="BR109" s="80"/>
      <c r="BZ109" s="227">
        <v>104</v>
      </c>
      <c r="CA109" s="274"/>
      <c r="CB109" s="274"/>
      <c r="CC109" s="274"/>
      <c r="CD109" s="275"/>
      <c r="CE109" s="80"/>
      <c r="CF109" s="274"/>
      <c r="CG109" s="274"/>
      <c r="CH109" s="274"/>
      <c r="CI109" s="274"/>
      <c r="CJ109" s="80"/>
      <c r="CR109" s="227">
        <v>104</v>
      </c>
      <c r="CS109" s="274"/>
      <c r="CT109" s="274"/>
      <c r="CU109" s="274"/>
      <c r="CV109" s="275"/>
      <c r="CW109" s="80"/>
      <c r="CX109" s="274"/>
      <c r="CY109" s="274"/>
      <c r="CZ109" s="274"/>
      <c r="DA109" s="274"/>
      <c r="DB109" s="80"/>
      <c r="DJ109" s="227">
        <v>104</v>
      </c>
      <c r="DK109" s="274"/>
      <c r="DL109" s="274"/>
      <c r="DM109" s="274"/>
      <c r="DN109" s="275"/>
      <c r="DO109" s="80"/>
      <c r="DP109" s="274"/>
      <c r="DQ109" s="274"/>
      <c r="DR109" s="274"/>
      <c r="DS109" s="274"/>
      <c r="DT109" s="80"/>
      <c r="EB109" s="227">
        <v>104</v>
      </c>
      <c r="EC109" s="274"/>
      <c r="ED109" s="274"/>
      <c r="EE109" s="274"/>
      <c r="EF109" s="275"/>
      <c r="EG109" s="80"/>
      <c r="EH109" s="274"/>
      <c r="EI109" s="274"/>
      <c r="EJ109" s="274"/>
      <c r="EK109" s="274"/>
      <c r="EL109" s="80"/>
      <c r="ET109" s="227">
        <v>104</v>
      </c>
      <c r="EU109" s="274"/>
      <c r="EV109" s="274"/>
      <c r="EW109" s="274"/>
      <c r="EX109" s="275"/>
      <c r="EY109" s="80"/>
      <c r="EZ109" s="274"/>
      <c r="FA109" s="274"/>
      <c r="FB109" s="274"/>
      <c r="FC109" s="274"/>
      <c r="FD109" s="80"/>
      <c r="FL109" s="227">
        <v>104</v>
      </c>
      <c r="FM109" s="274"/>
      <c r="FN109" s="274"/>
      <c r="FO109" s="274"/>
      <c r="FP109" s="275"/>
      <c r="FQ109" s="80"/>
      <c r="FR109" s="274"/>
      <c r="FS109" s="274"/>
      <c r="FT109" s="274"/>
      <c r="FU109" s="274"/>
      <c r="FV109" s="80"/>
    </row>
    <row r="110" spans="5:184">
      <c r="X110" s="227">
        <v>105</v>
      </c>
      <c r="Y110" s="274"/>
      <c r="Z110" s="274"/>
      <c r="AA110" s="274"/>
      <c r="AB110" s="275"/>
      <c r="AC110" s="80"/>
      <c r="AD110" s="274"/>
      <c r="AE110" s="274"/>
      <c r="AF110" s="274"/>
      <c r="AG110" s="274"/>
      <c r="AH110" s="80"/>
      <c r="AP110" s="227">
        <v>105</v>
      </c>
      <c r="AQ110" s="274"/>
      <c r="AR110" s="274"/>
      <c r="AS110" s="274"/>
      <c r="AT110" s="275"/>
      <c r="AU110" s="80"/>
      <c r="AV110" s="274"/>
      <c r="AW110" s="274"/>
      <c r="AX110" s="274"/>
      <c r="AY110" s="274"/>
      <c r="AZ110" s="80"/>
      <c r="BH110" s="227">
        <v>105</v>
      </c>
      <c r="BI110" s="274"/>
      <c r="BJ110" s="274"/>
      <c r="BK110" s="274"/>
      <c r="BL110" s="275"/>
      <c r="BM110" s="80"/>
      <c r="BN110" s="274"/>
      <c r="BO110" s="274"/>
      <c r="BP110" s="274"/>
      <c r="BQ110" s="274"/>
      <c r="BR110" s="80"/>
      <c r="BZ110" s="227">
        <v>105</v>
      </c>
      <c r="CA110" s="274"/>
      <c r="CB110" s="274"/>
      <c r="CC110" s="274"/>
      <c r="CD110" s="275"/>
      <c r="CE110" s="80"/>
      <c r="CF110" s="274"/>
      <c r="CG110" s="274"/>
      <c r="CH110" s="274"/>
      <c r="CI110" s="274"/>
      <c r="CJ110" s="80"/>
      <c r="CR110" s="227">
        <v>105</v>
      </c>
      <c r="CS110" s="274"/>
      <c r="CT110" s="274"/>
      <c r="CU110" s="274"/>
      <c r="CV110" s="275"/>
      <c r="CW110" s="80"/>
      <c r="CX110" s="274"/>
      <c r="CY110" s="274"/>
      <c r="CZ110" s="274"/>
      <c r="DA110" s="274"/>
      <c r="DB110" s="80"/>
      <c r="DJ110" s="227">
        <v>105</v>
      </c>
      <c r="DK110" s="274"/>
      <c r="DL110" s="274"/>
      <c r="DM110" s="274"/>
      <c r="DN110" s="275"/>
      <c r="DO110" s="80"/>
      <c r="DP110" s="274"/>
      <c r="DQ110" s="274"/>
      <c r="DR110" s="274"/>
      <c r="DS110" s="274"/>
      <c r="DT110" s="80"/>
      <c r="EB110" s="227">
        <v>105</v>
      </c>
      <c r="EC110" s="274"/>
      <c r="ED110" s="274"/>
      <c r="EE110" s="274"/>
      <c r="EF110" s="275"/>
      <c r="EG110" s="80"/>
      <c r="EH110" s="274"/>
      <c r="EI110" s="274"/>
      <c r="EJ110" s="274"/>
      <c r="EK110" s="274"/>
      <c r="EL110" s="80"/>
      <c r="ET110" s="227">
        <v>105</v>
      </c>
      <c r="EU110" s="274"/>
      <c r="EV110" s="274"/>
      <c r="EW110" s="274"/>
      <c r="EX110" s="275"/>
      <c r="EY110" s="80"/>
      <c r="EZ110" s="274"/>
      <c r="FA110" s="274"/>
      <c r="FB110" s="274"/>
      <c r="FC110" s="274"/>
      <c r="FD110" s="80"/>
      <c r="FL110" s="227">
        <v>105</v>
      </c>
      <c r="FM110" s="274"/>
      <c r="FN110" s="274"/>
      <c r="FO110" s="274"/>
      <c r="FP110" s="275"/>
      <c r="FQ110" s="80"/>
      <c r="FR110" s="274"/>
      <c r="FS110" s="274"/>
      <c r="FT110" s="274"/>
      <c r="FU110" s="274"/>
      <c r="FV110" s="80"/>
    </row>
    <row r="111" spans="5:184">
      <c r="X111" s="227">
        <v>106</v>
      </c>
      <c r="Y111" s="274"/>
      <c r="Z111" s="274"/>
      <c r="AA111" s="274"/>
      <c r="AB111" s="275"/>
      <c r="AC111" s="80"/>
      <c r="AD111" s="274"/>
      <c r="AE111" s="274"/>
      <c r="AF111" s="274"/>
      <c r="AG111" s="274"/>
      <c r="AH111" s="80"/>
      <c r="AP111" s="227">
        <v>106</v>
      </c>
      <c r="AQ111" s="274"/>
      <c r="AR111" s="274"/>
      <c r="AS111" s="274"/>
      <c r="AT111" s="275"/>
      <c r="AU111" s="80"/>
      <c r="AV111" s="274"/>
      <c r="AW111" s="274"/>
      <c r="AX111" s="274"/>
      <c r="AY111" s="274"/>
      <c r="AZ111" s="80"/>
      <c r="BH111" s="227">
        <v>106</v>
      </c>
      <c r="BI111" s="274"/>
      <c r="BJ111" s="274"/>
      <c r="BK111" s="274"/>
      <c r="BL111" s="275"/>
      <c r="BM111" s="80"/>
      <c r="BN111" s="274"/>
      <c r="BO111" s="274"/>
      <c r="BP111" s="274"/>
      <c r="BQ111" s="274"/>
      <c r="BR111" s="80"/>
      <c r="BZ111" s="227">
        <v>106</v>
      </c>
      <c r="CA111" s="274"/>
      <c r="CB111" s="274"/>
      <c r="CC111" s="274"/>
      <c r="CD111" s="275"/>
      <c r="CE111" s="80"/>
      <c r="CF111" s="274"/>
      <c r="CG111" s="274"/>
      <c r="CH111" s="274"/>
      <c r="CI111" s="274"/>
      <c r="CJ111" s="80"/>
      <c r="CR111" s="227">
        <v>106</v>
      </c>
      <c r="CS111" s="274"/>
      <c r="CT111" s="274"/>
      <c r="CU111" s="274"/>
      <c r="CV111" s="275"/>
      <c r="CW111" s="80"/>
      <c r="CX111" s="274"/>
      <c r="CY111" s="274"/>
      <c r="CZ111" s="274"/>
      <c r="DA111" s="274"/>
      <c r="DB111" s="80"/>
      <c r="DJ111" s="227">
        <v>106</v>
      </c>
      <c r="DK111" s="274"/>
      <c r="DL111" s="274"/>
      <c r="DM111" s="274"/>
      <c r="DN111" s="275"/>
      <c r="DO111" s="80"/>
      <c r="DP111" s="274"/>
      <c r="DQ111" s="274"/>
      <c r="DR111" s="274"/>
      <c r="DS111" s="274"/>
      <c r="DT111" s="80"/>
      <c r="EB111" s="227">
        <v>106</v>
      </c>
      <c r="EC111" s="274"/>
      <c r="ED111" s="274"/>
      <c r="EE111" s="274"/>
      <c r="EF111" s="275"/>
      <c r="EG111" s="80"/>
      <c r="EH111" s="274"/>
      <c r="EI111" s="274"/>
      <c r="EJ111" s="274"/>
      <c r="EK111" s="274"/>
      <c r="EL111" s="80"/>
      <c r="ET111" s="227">
        <v>106</v>
      </c>
      <c r="EU111" s="274"/>
      <c r="EV111" s="274"/>
      <c r="EW111" s="274"/>
      <c r="EX111" s="275"/>
      <c r="EY111" s="80"/>
      <c r="EZ111" s="274"/>
      <c r="FA111" s="274"/>
      <c r="FB111" s="274"/>
      <c r="FC111" s="274"/>
      <c r="FD111" s="80"/>
      <c r="FL111" s="227">
        <v>106</v>
      </c>
      <c r="FM111" s="274"/>
      <c r="FN111" s="274"/>
      <c r="FO111" s="274"/>
      <c r="FP111" s="275"/>
      <c r="FQ111" s="80"/>
      <c r="FR111" s="274"/>
      <c r="FS111" s="274"/>
      <c r="FT111" s="274"/>
      <c r="FU111" s="274"/>
      <c r="FV111" s="80"/>
    </row>
    <row r="112" spans="5:184">
      <c r="X112" s="227">
        <v>107</v>
      </c>
      <c r="Y112" s="274"/>
      <c r="Z112" s="274"/>
      <c r="AA112" s="274"/>
      <c r="AB112" s="275"/>
      <c r="AC112" s="80"/>
      <c r="AD112" s="274"/>
      <c r="AE112" s="274"/>
      <c r="AF112" s="274"/>
      <c r="AG112" s="274"/>
      <c r="AH112" s="80"/>
      <c r="AP112" s="227">
        <v>107</v>
      </c>
      <c r="AQ112" s="274"/>
      <c r="AR112" s="274"/>
      <c r="AS112" s="274"/>
      <c r="AT112" s="275"/>
      <c r="AU112" s="80"/>
      <c r="AV112" s="274"/>
      <c r="AW112" s="274"/>
      <c r="AX112" s="274"/>
      <c r="AY112" s="274"/>
      <c r="AZ112" s="80"/>
      <c r="BH112" s="227">
        <v>107</v>
      </c>
      <c r="BI112" s="274"/>
      <c r="BJ112" s="274"/>
      <c r="BK112" s="274"/>
      <c r="BL112" s="275"/>
      <c r="BM112" s="80"/>
      <c r="BN112" s="274"/>
      <c r="BO112" s="274"/>
      <c r="BP112" s="274"/>
      <c r="BQ112" s="274"/>
      <c r="BR112" s="80"/>
      <c r="BZ112" s="227">
        <v>107</v>
      </c>
      <c r="CA112" s="274"/>
      <c r="CB112" s="274"/>
      <c r="CC112" s="274"/>
      <c r="CD112" s="275"/>
      <c r="CE112" s="80"/>
      <c r="CF112" s="274"/>
      <c r="CG112" s="274"/>
      <c r="CH112" s="274"/>
      <c r="CI112" s="274"/>
      <c r="CJ112" s="80"/>
      <c r="CR112" s="227">
        <v>107</v>
      </c>
      <c r="CS112" s="274"/>
      <c r="CT112" s="274"/>
      <c r="CU112" s="274"/>
      <c r="CV112" s="275"/>
      <c r="CW112" s="80"/>
      <c r="CX112" s="274"/>
      <c r="CY112" s="274"/>
      <c r="CZ112" s="274"/>
      <c r="DA112" s="274"/>
      <c r="DB112" s="80"/>
      <c r="DJ112" s="227">
        <v>107</v>
      </c>
      <c r="DK112" s="274"/>
      <c r="DL112" s="274"/>
      <c r="DM112" s="274"/>
      <c r="DN112" s="275"/>
      <c r="DO112" s="80"/>
      <c r="DP112" s="274"/>
      <c r="DQ112" s="274"/>
      <c r="DR112" s="274"/>
      <c r="DS112" s="274"/>
      <c r="DT112" s="80"/>
      <c r="EB112" s="227">
        <v>107</v>
      </c>
      <c r="EC112" s="274"/>
      <c r="ED112" s="274"/>
      <c r="EE112" s="274"/>
      <c r="EF112" s="275"/>
      <c r="EG112" s="80"/>
      <c r="EH112" s="274"/>
      <c r="EI112" s="274"/>
      <c r="EJ112" s="274"/>
      <c r="EK112" s="274"/>
      <c r="EL112" s="80"/>
      <c r="ET112" s="227">
        <v>107</v>
      </c>
      <c r="EU112" s="274"/>
      <c r="EV112" s="274"/>
      <c r="EW112" s="274"/>
      <c r="EX112" s="275"/>
      <c r="EY112" s="80"/>
      <c r="EZ112" s="274"/>
      <c r="FA112" s="274"/>
      <c r="FB112" s="274"/>
      <c r="FC112" s="274"/>
      <c r="FD112" s="80"/>
      <c r="FL112" s="227">
        <v>107</v>
      </c>
      <c r="FM112" s="274"/>
      <c r="FN112" s="274"/>
      <c r="FO112" s="274"/>
      <c r="FP112" s="275"/>
      <c r="FQ112" s="80"/>
      <c r="FR112" s="274"/>
      <c r="FS112" s="274"/>
      <c r="FT112" s="274"/>
      <c r="FU112" s="274"/>
      <c r="FV112" s="80"/>
    </row>
    <row r="113" spans="24:178">
      <c r="X113" s="227">
        <v>108</v>
      </c>
      <c r="Y113" s="274"/>
      <c r="Z113" s="274"/>
      <c r="AA113" s="274"/>
      <c r="AB113" s="275"/>
      <c r="AC113" s="80"/>
      <c r="AD113" s="274"/>
      <c r="AE113" s="274"/>
      <c r="AF113" s="274"/>
      <c r="AG113" s="274"/>
      <c r="AH113" s="80"/>
      <c r="AP113" s="227">
        <v>108</v>
      </c>
      <c r="AQ113" s="274"/>
      <c r="AR113" s="274"/>
      <c r="AS113" s="274"/>
      <c r="AT113" s="275"/>
      <c r="AU113" s="80"/>
      <c r="AV113" s="274"/>
      <c r="AW113" s="274"/>
      <c r="AX113" s="274"/>
      <c r="AY113" s="274"/>
      <c r="AZ113" s="80"/>
      <c r="BH113" s="227">
        <v>108</v>
      </c>
      <c r="BI113" s="274"/>
      <c r="BJ113" s="274"/>
      <c r="BK113" s="274"/>
      <c r="BL113" s="275"/>
      <c r="BM113" s="80"/>
      <c r="BN113" s="274"/>
      <c r="BO113" s="274"/>
      <c r="BP113" s="274"/>
      <c r="BQ113" s="274"/>
      <c r="BR113" s="80"/>
      <c r="BZ113" s="227">
        <v>108</v>
      </c>
      <c r="CA113" s="274"/>
      <c r="CB113" s="274"/>
      <c r="CC113" s="274"/>
      <c r="CD113" s="275"/>
      <c r="CE113" s="80"/>
      <c r="CF113" s="274"/>
      <c r="CG113" s="274"/>
      <c r="CH113" s="274"/>
      <c r="CI113" s="274"/>
      <c r="CJ113" s="80"/>
      <c r="CR113" s="227">
        <v>108</v>
      </c>
      <c r="CS113" s="274"/>
      <c r="CT113" s="274"/>
      <c r="CU113" s="274"/>
      <c r="CV113" s="275"/>
      <c r="CW113" s="80"/>
      <c r="CX113" s="274"/>
      <c r="CY113" s="274"/>
      <c r="CZ113" s="274"/>
      <c r="DA113" s="274"/>
      <c r="DB113" s="80"/>
      <c r="DJ113" s="227">
        <v>108</v>
      </c>
      <c r="DK113" s="274"/>
      <c r="DL113" s="274"/>
      <c r="DM113" s="274"/>
      <c r="DN113" s="275"/>
      <c r="DO113" s="80"/>
      <c r="DP113" s="274"/>
      <c r="DQ113" s="274"/>
      <c r="DR113" s="274"/>
      <c r="DS113" s="274"/>
      <c r="DT113" s="80"/>
      <c r="EB113" s="227">
        <v>108</v>
      </c>
      <c r="EC113" s="274"/>
      <c r="ED113" s="274"/>
      <c r="EE113" s="274"/>
      <c r="EF113" s="275"/>
      <c r="EG113" s="80"/>
      <c r="EH113" s="274"/>
      <c r="EI113" s="274"/>
      <c r="EJ113" s="274"/>
      <c r="EK113" s="274"/>
      <c r="EL113" s="80"/>
      <c r="ET113" s="227">
        <v>108</v>
      </c>
      <c r="EU113" s="274"/>
      <c r="EV113" s="274"/>
      <c r="EW113" s="274"/>
      <c r="EX113" s="275"/>
      <c r="EY113" s="80"/>
      <c r="EZ113" s="274"/>
      <c r="FA113" s="274"/>
      <c r="FB113" s="274"/>
      <c r="FC113" s="274"/>
      <c r="FD113" s="80"/>
      <c r="FL113" s="227">
        <v>108</v>
      </c>
      <c r="FM113" s="274"/>
      <c r="FN113" s="274"/>
      <c r="FO113" s="274"/>
      <c r="FP113" s="275"/>
      <c r="FQ113" s="80"/>
      <c r="FR113" s="274"/>
      <c r="FS113" s="274"/>
      <c r="FT113" s="274"/>
      <c r="FU113" s="274"/>
      <c r="FV113" s="80"/>
    </row>
    <row r="114" spans="24:178">
      <c r="X114" s="227">
        <v>109</v>
      </c>
      <c r="Y114" s="274"/>
      <c r="Z114" s="274"/>
      <c r="AA114" s="274"/>
      <c r="AB114" s="275"/>
      <c r="AC114" s="80"/>
      <c r="AD114" s="274"/>
      <c r="AE114" s="274"/>
      <c r="AF114" s="274"/>
      <c r="AG114" s="274"/>
      <c r="AH114" s="80"/>
      <c r="AP114" s="227">
        <v>109</v>
      </c>
      <c r="AQ114" s="274"/>
      <c r="AR114" s="274"/>
      <c r="AS114" s="274"/>
      <c r="AT114" s="275"/>
      <c r="AU114" s="80"/>
      <c r="AV114" s="274"/>
      <c r="AW114" s="274"/>
      <c r="AX114" s="274"/>
      <c r="AY114" s="274"/>
      <c r="AZ114" s="80"/>
      <c r="BH114" s="227">
        <v>109</v>
      </c>
      <c r="BI114" s="274"/>
      <c r="BJ114" s="274"/>
      <c r="BK114" s="274"/>
      <c r="BL114" s="275"/>
      <c r="BM114" s="80"/>
      <c r="BN114" s="274"/>
      <c r="BO114" s="274"/>
      <c r="BP114" s="274"/>
      <c r="BQ114" s="274"/>
      <c r="BR114" s="80"/>
      <c r="BZ114" s="227">
        <v>109</v>
      </c>
      <c r="CA114" s="274"/>
      <c r="CB114" s="274"/>
      <c r="CC114" s="274"/>
      <c r="CD114" s="275"/>
      <c r="CE114" s="80"/>
      <c r="CF114" s="274"/>
      <c r="CG114" s="274"/>
      <c r="CH114" s="274"/>
      <c r="CI114" s="274"/>
      <c r="CJ114" s="80"/>
      <c r="CR114" s="227">
        <v>109</v>
      </c>
      <c r="CS114" s="274"/>
      <c r="CT114" s="274"/>
      <c r="CU114" s="274"/>
      <c r="CV114" s="275"/>
      <c r="CW114" s="80"/>
      <c r="CX114" s="274"/>
      <c r="CY114" s="274"/>
      <c r="CZ114" s="274"/>
      <c r="DA114" s="274"/>
      <c r="DB114" s="80"/>
      <c r="DJ114" s="227">
        <v>109</v>
      </c>
      <c r="DK114" s="274"/>
      <c r="DL114" s="274"/>
      <c r="DM114" s="274"/>
      <c r="DN114" s="275"/>
      <c r="DO114" s="80"/>
      <c r="DP114" s="274"/>
      <c r="DQ114" s="274"/>
      <c r="DR114" s="274"/>
      <c r="DS114" s="274"/>
      <c r="DT114" s="80"/>
      <c r="EB114" s="227">
        <v>109</v>
      </c>
      <c r="EC114" s="274"/>
      <c r="ED114" s="274"/>
      <c r="EE114" s="274"/>
      <c r="EF114" s="275"/>
      <c r="EG114" s="80"/>
      <c r="EH114" s="274"/>
      <c r="EI114" s="274"/>
      <c r="EJ114" s="274"/>
      <c r="EK114" s="274"/>
      <c r="EL114" s="80"/>
      <c r="ET114" s="227">
        <v>109</v>
      </c>
      <c r="EU114" s="274"/>
      <c r="EV114" s="274"/>
      <c r="EW114" s="274"/>
      <c r="EX114" s="275"/>
      <c r="EY114" s="80"/>
      <c r="EZ114" s="274"/>
      <c r="FA114" s="274"/>
      <c r="FB114" s="274"/>
      <c r="FC114" s="274"/>
      <c r="FD114" s="80"/>
      <c r="FL114" s="227">
        <v>109</v>
      </c>
      <c r="FM114" s="274"/>
      <c r="FN114" s="274"/>
      <c r="FO114" s="274"/>
      <c r="FP114" s="275"/>
      <c r="FQ114" s="80"/>
      <c r="FR114" s="274"/>
      <c r="FS114" s="274"/>
      <c r="FT114" s="274"/>
      <c r="FU114" s="274"/>
      <c r="FV114" s="80"/>
    </row>
    <row r="115" spans="24:178">
      <c r="X115" s="227">
        <v>110</v>
      </c>
      <c r="Y115" s="274"/>
      <c r="Z115" s="274"/>
      <c r="AA115" s="274"/>
      <c r="AB115" s="275"/>
      <c r="AC115" s="80"/>
      <c r="AD115" s="274"/>
      <c r="AE115" s="274"/>
      <c r="AF115" s="274"/>
      <c r="AG115" s="274"/>
      <c r="AH115" s="80"/>
      <c r="AP115" s="227">
        <v>110</v>
      </c>
      <c r="AQ115" s="274"/>
      <c r="AR115" s="274"/>
      <c r="AS115" s="274"/>
      <c r="AT115" s="275"/>
      <c r="AU115" s="80"/>
      <c r="AV115" s="274"/>
      <c r="AW115" s="274"/>
      <c r="AX115" s="274"/>
      <c r="AY115" s="274"/>
      <c r="AZ115" s="80"/>
      <c r="BH115" s="227">
        <v>110</v>
      </c>
      <c r="BI115" s="274"/>
      <c r="BJ115" s="274"/>
      <c r="BK115" s="274"/>
      <c r="BL115" s="275"/>
      <c r="BM115" s="80"/>
      <c r="BN115" s="274"/>
      <c r="BO115" s="274"/>
      <c r="BP115" s="274"/>
      <c r="BQ115" s="274"/>
      <c r="BR115" s="80"/>
      <c r="BZ115" s="227">
        <v>110</v>
      </c>
      <c r="CA115" s="274"/>
      <c r="CB115" s="274"/>
      <c r="CC115" s="274"/>
      <c r="CD115" s="275"/>
      <c r="CE115" s="80"/>
      <c r="CF115" s="274"/>
      <c r="CG115" s="274"/>
      <c r="CH115" s="274"/>
      <c r="CI115" s="274"/>
      <c r="CJ115" s="80"/>
      <c r="CR115" s="227">
        <v>110</v>
      </c>
      <c r="CS115" s="274"/>
      <c r="CT115" s="274"/>
      <c r="CU115" s="274"/>
      <c r="CV115" s="275"/>
      <c r="CW115" s="80"/>
      <c r="CX115" s="274"/>
      <c r="CY115" s="274"/>
      <c r="CZ115" s="274"/>
      <c r="DA115" s="274"/>
      <c r="DB115" s="80"/>
      <c r="DJ115" s="227">
        <v>110</v>
      </c>
      <c r="DK115" s="274"/>
      <c r="DL115" s="274"/>
      <c r="DM115" s="274"/>
      <c r="DN115" s="275"/>
      <c r="DO115" s="80"/>
      <c r="DP115" s="274"/>
      <c r="DQ115" s="274"/>
      <c r="DR115" s="274"/>
      <c r="DS115" s="274"/>
      <c r="DT115" s="80"/>
      <c r="EB115" s="227">
        <v>110</v>
      </c>
      <c r="EC115" s="274"/>
      <c r="ED115" s="274"/>
      <c r="EE115" s="274"/>
      <c r="EF115" s="275"/>
      <c r="EG115" s="80"/>
      <c r="EH115" s="274"/>
      <c r="EI115" s="274"/>
      <c r="EJ115" s="274"/>
      <c r="EK115" s="274"/>
      <c r="EL115" s="80"/>
      <c r="ET115" s="227">
        <v>110</v>
      </c>
      <c r="EU115" s="274"/>
      <c r="EV115" s="274"/>
      <c r="EW115" s="274"/>
      <c r="EX115" s="275"/>
      <c r="EY115" s="80"/>
      <c r="EZ115" s="274"/>
      <c r="FA115" s="274"/>
      <c r="FB115" s="274"/>
      <c r="FC115" s="274"/>
      <c r="FD115" s="80"/>
      <c r="FL115" s="227">
        <v>110</v>
      </c>
      <c r="FM115" s="274"/>
      <c r="FN115" s="274"/>
      <c r="FO115" s="274"/>
      <c r="FP115" s="275"/>
      <c r="FQ115" s="80"/>
      <c r="FR115" s="274"/>
      <c r="FS115" s="274"/>
      <c r="FT115" s="274"/>
      <c r="FU115" s="274"/>
      <c r="FV115" s="80"/>
    </row>
    <row r="116" spans="24:178">
      <c r="X116" s="227">
        <v>111</v>
      </c>
      <c r="Y116" s="274"/>
      <c r="Z116" s="274"/>
      <c r="AA116" s="274"/>
      <c r="AB116" s="275"/>
      <c r="AC116" s="80"/>
      <c r="AD116" s="274"/>
      <c r="AE116" s="274"/>
      <c r="AF116" s="274"/>
      <c r="AG116" s="274"/>
      <c r="AH116" s="80"/>
      <c r="AP116" s="227">
        <v>111</v>
      </c>
      <c r="AQ116" s="274"/>
      <c r="AR116" s="274"/>
      <c r="AS116" s="274"/>
      <c r="AT116" s="275"/>
      <c r="AU116" s="80"/>
      <c r="AV116" s="274"/>
      <c r="AW116" s="274"/>
      <c r="AX116" s="274"/>
      <c r="AY116" s="274"/>
      <c r="AZ116" s="80"/>
      <c r="BH116" s="227">
        <v>111</v>
      </c>
      <c r="BI116" s="274"/>
      <c r="BJ116" s="274"/>
      <c r="BK116" s="274"/>
      <c r="BL116" s="275"/>
      <c r="BM116" s="80"/>
      <c r="BN116" s="274"/>
      <c r="BO116" s="274"/>
      <c r="BP116" s="274"/>
      <c r="BQ116" s="274"/>
      <c r="BR116" s="80"/>
      <c r="BZ116" s="227">
        <v>111</v>
      </c>
      <c r="CA116" s="274"/>
      <c r="CB116" s="274"/>
      <c r="CC116" s="274"/>
      <c r="CD116" s="275"/>
      <c r="CE116" s="80"/>
      <c r="CF116" s="274"/>
      <c r="CG116" s="274"/>
      <c r="CH116" s="274"/>
      <c r="CI116" s="274"/>
      <c r="CJ116" s="80"/>
      <c r="CR116" s="227">
        <v>111</v>
      </c>
      <c r="CS116" s="274"/>
      <c r="CT116" s="274"/>
      <c r="CU116" s="274"/>
      <c r="CV116" s="275"/>
      <c r="CW116" s="80"/>
      <c r="CX116" s="274"/>
      <c r="CY116" s="274"/>
      <c r="CZ116" s="274"/>
      <c r="DA116" s="274"/>
      <c r="DB116" s="80"/>
      <c r="DJ116" s="227">
        <v>111</v>
      </c>
      <c r="DK116" s="274"/>
      <c r="DL116" s="274"/>
      <c r="DM116" s="274"/>
      <c r="DN116" s="275"/>
      <c r="DO116" s="80"/>
      <c r="DP116" s="274"/>
      <c r="DQ116" s="274"/>
      <c r="DR116" s="274"/>
      <c r="DS116" s="274"/>
      <c r="DT116" s="80"/>
      <c r="EB116" s="227">
        <v>111</v>
      </c>
      <c r="EC116" s="274"/>
      <c r="ED116" s="274"/>
      <c r="EE116" s="274"/>
      <c r="EF116" s="275"/>
      <c r="EG116" s="80"/>
      <c r="EH116" s="274"/>
      <c r="EI116" s="274"/>
      <c r="EJ116" s="274"/>
      <c r="EK116" s="274"/>
      <c r="EL116" s="80"/>
      <c r="ET116" s="227">
        <v>111</v>
      </c>
      <c r="EU116" s="274"/>
      <c r="EV116" s="274"/>
      <c r="EW116" s="274"/>
      <c r="EX116" s="275"/>
      <c r="EY116" s="80"/>
      <c r="EZ116" s="274"/>
      <c r="FA116" s="274"/>
      <c r="FB116" s="274"/>
      <c r="FC116" s="274"/>
      <c r="FD116" s="80"/>
      <c r="FL116" s="227">
        <v>111</v>
      </c>
      <c r="FM116" s="274"/>
      <c r="FN116" s="274"/>
      <c r="FO116" s="274"/>
      <c r="FP116" s="275"/>
      <c r="FQ116" s="80"/>
      <c r="FR116" s="274"/>
      <c r="FS116" s="274"/>
      <c r="FT116" s="274"/>
      <c r="FU116" s="274"/>
      <c r="FV116" s="80"/>
    </row>
    <row r="117" spans="24:178">
      <c r="X117" s="227">
        <v>112</v>
      </c>
      <c r="Y117" s="274"/>
      <c r="Z117" s="274"/>
      <c r="AA117" s="274"/>
      <c r="AB117" s="275"/>
      <c r="AC117" s="80"/>
      <c r="AD117" s="274"/>
      <c r="AE117" s="274"/>
      <c r="AF117" s="274"/>
      <c r="AG117" s="274"/>
      <c r="AH117" s="80"/>
      <c r="AP117" s="227">
        <v>112</v>
      </c>
      <c r="AQ117" s="274"/>
      <c r="AR117" s="274"/>
      <c r="AS117" s="274"/>
      <c r="AT117" s="275"/>
      <c r="AU117" s="80"/>
      <c r="AV117" s="274"/>
      <c r="AW117" s="274"/>
      <c r="AX117" s="274"/>
      <c r="AY117" s="274"/>
      <c r="AZ117" s="80"/>
      <c r="BH117" s="227">
        <v>112</v>
      </c>
      <c r="BI117" s="274"/>
      <c r="BJ117" s="274"/>
      <c r="BK117" s="274"/>
      <c r="BL117" s="275"/>
      <c r="BM117" s="80"/>
      <c r="BN117" s="274"/>
      <c r="BO117" s="274"/>
      <c r="BP117" s="274"/>
      <c r="BQ117" s="274"/>
      <c r="BR117" s="80"/>
      <c r="BZ117" s="227">
        <v>112</v>
      </c>
      <c r="CA117" s="274"/>
      <c r="CB117" s="274"/>
      <c r="CC117" s="274"/>
      <c r="CD117" s="275"/>
      <c r="CE117" s="80"/>
      <c r="CF117" s="274"/>
      <c r="CG117" s="274"/>
      <c r="CH117" s="274"/>
      <c r="CI117" s="274"/>
      <c r="CJ117" s="80"/>
      <c r="CR117" s="227">
        <v>112</v>
      </c>
      <c r="CS117" s="274"/>
      <c r="CT117" s="274"/>
      <c r="CU117" s="274"/>
      <c r="CV117" s="275"/>
      <c r="CW117" s="80"/>
      <c r="CX117" s="274"/>
      <c r="CY117" s="274"/>
      <c r="CZ117" s="274"/>
      <c r="DA117" s="274"/>
      <c r="DB117" s="80"/>
      <c r="DJ117" s="227">
        <v>112</v>
      </c>
      <c r="DK117" s="274"/>
      <c r="DL117" s="274"/>
      <c r="DM117" s="274"/>
      <c r="DN117" s="275"/>
      <c r="DO117" s="80"/>
      <c r="DP117" s="274"/>
      <c r="DQ117" s="274"/>
      <c r="DR117" s="274"/>
      <c r="DS117" s="274"/>
      <c r="DT117" s="80"/>
      <c r="EB117" s="227">
        <v>112</v>
      </c>
      <c r="EC117" s="274"/>
      <c r="ED117" s="274"/>
      <c r="EE117" s="274"/>
      <c r="EF117" s="275"/>
      <c r="EG117" s="80"/>
      <c r="EH117" s="274"/>
      <c r="EI117" s="274"/>
      <c r="EJ117" s="274"/>
      <c r="EK117" s="274"/>
      <c r="EL117" s="80"/>
      <c r="ET117" s="227">
        <v>112</v>
      </c>
      <c r="EU117" s="274"/>
      <c r="EV117" s="274"/>
      <c r="EW117" s="274"/>
      <c r="EX117" s="275"/>
      <c r="EY117" s="80"/>
      <c r="EZ117" s="274"/>
      <c r="FA117" s="274"/>
      <c r="FB117" s="274"/>
      <c r="FC117" s="274"/>
      <c r="FD117" s="80"/>
      <c r="FL117" s="227">
        <v>112</v>
      </c>
      <c r="FM117" s="274"/>
      <c r="FN117" s="274"/>
      <c r="FO117" s="274"/>
      <c r="FP117" s="275"/>
      <c r="FQ117" s="80"/>
      <c r="FR117" s="274"/>
      <c r="FS117" s="274"/>
      <c r="FT117" s="274"/>
      <c r="FU117" s="274"/>
      <c r="FV117" s="80"/>
    </row>
    <row r="118" spans="24:178">
      <c r="X118" s="227">
        <v>113</v>
      </c>
      <c r="Y118" s="274"/>
      <c r="Z118" s="274"/>
      <c r="AA118" s="274"/>
      <c r="AB118" s="275"/>
      <c r="AC118" s="80"/>
      <c r="AD118" s="274"/>
      <c r="AE118" s="274"/>
      <c r="AF118" s="274"/>
      <c r="AG118" s="274"/>
      <c r="AH118" s="80"/>
      <c r="AP118" s="227">
        <v>113</v>
      </c>
      <c r="AQ118" s="274"/>
      <c r="AR118" s="274"/>
      <c r="AS118" s="274"/>
      <c r="AT118" s="275"/>
      <c r="AU118" s="80"/>
      <c r="AV118" s="274"/>
      <c r="AW118" s="274"/>
      <c r="AX118" s="274"/>
      <c r="AY118" s="274"/>
      <c r="AZ118" s="80"/>
      <c r="BH118" s="227">
        <v>113</v>
      </c>
      <c r="BI118" s="274"/>
      <c r="BJ118" s="274"/>
      <c r="BK118" s="274"/>
      <c r="BL118" s="275"/>
      <c r="BM118" s="80"/>
      <c r="BN118" s="274"/>
      <c r="BO118" s="274"/>
      <c r="BP118" s="274"/>
      <c r="BQ118" s="274"/>
      <c r="BR118" s="80"/>
      <c r="BZ118" s="227">
        <v>113</v>
      </c>
      <c r="CA118" s="274"/>
      <c r="CB118" s="274"/>
      <c r="CC118" s="274"/>
      <c r="CD118" s="275"/>
      <c r="CE118" s="80"/>
      <c r="CF118" s="274"/>
      <c r="CG118" s="274"/>
      <c r="CH118" s="274"/>
      <c r="CI118" s="274"/>
      <c r="CJ118" s="80"/>
      <c r="CR118" s="227">
        <v>113</v>
      </c>
      <c r="CS118" s="274"/>
      <c r="CT118" s="274"/>
      <c r="CU118" s="274"/>
      <c r="CV118" s="275"/>
      <c r="CW118" s="80"/>
      <c r="CX118" s="274"/>
      <c r="CY118" s="274"/>
      <c r="CZ118" s="274"/>
      <c r="DA118" s="274"/>
      <c r="DB118" s="80"/>
      <c r="DJ118" s="227">
        <v>113</v>
      </c>
      <c r="DK118" s="274"/>
      <c r="DL118" s="274"/>
      <c r="DM118" s="274"/>
      <c r="DN118" s="275"/>
      <c r="DO118" s="80"/>
      <c r="DP118" s="274"/>
      <c r="DQ118" s="274"/>
      <c r="DR118" s="274"/>
      <c r="DS118" s="274"/>
      <c r="DT118" s="80"/>
      <c r="EB118" s="227">
        <v>113</v>
      </c>
      <c r="EC118" s="274"/>
      <c r="ED118" s="274"/>
      <c r="EE118" s="274"/>
      <c r="EF118" s="275"/>
      <c r="EG118" s="80"/>
      <c r="EH118" s="274"/>
      <c r="EI118" s="274"/>
      <c r="EJ118" s="274"/>
      <c r="EK118" s="274"/>
      <c r="EL118" s="80"/>
      <c r="ET118" s="227">
        <v>113</v>
      </c>
      <c r="EU118" s="274"/>
      <c r="EV118" s="274"/>
      <c r="EW118" s="274"/>
      <c r="EX118" s="275"/>
      <c r="EY118" s="80"/>
      <c r="EZ118" s="274"/>
      <c r="FA118" s="274"/>
      <c r="FB118" s="274"/>
      <c r="FC118" s="274"/>
      <c r="FD118" s="80"/>
      <c r="FL118" s="227">
        <v>113</v>
      </c>
      <c r="FM118" s="274"/>
      <c r="FN118" s="274"/>
      <c r="FO118" s="274"/>
      <c r="FP118" s="275"/>
      <c r="FQ118" s="80"/>
      <c r="FR118" s="274"/>
      <c r="FS118" s="274"/>
      <c r="FT118" s="274"/>
      <c r="FU118" s="274"/>
      <c r="FV118" s="80"/>
    </row>
    <row r="119" spans="24:178">
      <c r="X119" s="227">
        <v>114</v>
      </c>
      <c r="Y119" s="274"/>
      <c r="Z119" s="274"/>
      <c r="AA119" s="274"/>
      <c r="AB119" s="275"/>
      <c r="AC119" s="80"/>
      <c r="AD119" s="274"/>
      <c r="AE119" s="274"/>
      <c r="AF119" s="274"/>
      <c r="AG119" s="274"/>
      <c r="AH119" s="80"/>
      <c r="AP119" s="227">
        <v>114</v>
      </c>
      <c r="AQ119" s="274"/>
      <c r="AR119" s="274"/>
      <c r="AS119" s="274"/>
      <c r="AT119" s="275"/>
      <c r="AU119" s="80"/>
      <c r="AV119" s="274"/>
      <c r="AW119" s="274"/>
      <c r="AX119" s="274"/>
      <c r="AY119" s="274"/>
      <c r="AZ119" s="80"/>
      <c r="BH119" s="227">
        <v>114</v>
      </c>
      <c r="BI119" s="274"/>
      <c r="BJ119" s="274"/>
      <c r="BK119" s="274"/>
      <c r="BL119" s="275"/>
      <c r="BM119" s="80"/>
      <c r="BN119" s="274"/>
      <c r="BO119" s="274"/>
      <c r="BP119" s="274"/>
      <c r="BQ119" s="274"/>
      <c r="BR119" s="80"/>
      <c r="BZ119" s="227">
        <v>114</v>
      </c>
      <c r="CA119" s="274"/>
      <c r="CB119" s="274"/>
      <c r="CC119" s="274"/>
      <c r="CD119" s="275"/>
      <c r="CE119" s="80"/>
      <c r="CF119" s="274"/>
      <c r="CG119" s="274"/>
      <c r="CH119" s="274"/>
      <c r="CI119" s="274"/>
      <c r="CJ119" s="80"/>
      <c r="CR119" s="227">
        <v>114</v>
      </c>
      <c r="CS119" s="274"/>
      <c r="CT119" s="274"/>
      <c r="CU119" s="274"/>
      <c r="CV119" s="275"/>
      <c r="CW119" s="80"/>
      <c r="CX119" s="274"/>
      <c r="CY119" s="274"/>
      <c r="CZ119" s="274"/>
      <c r="DA119" s="274"/>
      <c r="DB119" s="80"/>
      <c r="DJ119" s="227">
        <v>114</v>
      </c>
      <c r="DK119" s="274"/>
      <c r="DL119" s="274"/>
      <c r="DM119" s="274"/>
      <c r="DN119" s="275"/>
      <c r="DO119" s="80"/>
      <c r="DP119" s="274"/>
      <c r="DQ119" s="274"/>
      <c r="DR119" s="274"/>
      <c r="DS119" s="274"/>
      <c r="DT119" s="80"/>
      <c r="EB119" s="227">
        <v>114</v>
      </c>
      <c r="EC119" s="274"/>
      <c r="ED119" s="274"/>
      <c r="EE119" s="274"/>
      <c r="EF119" s="275"/>
      <c r="EG119" s="80"/>
      <c r="EH119" s="274"/>
      <c r="EI119" s="274"/>
      <c r="EJ119" s="274"/>
      <c r="EK119" s="274"/>
      <c r="EL119" s="80"/>
      <c r="ET119" s="227">
        <v>114</v>
      </c>
      <c r="EU119" s="274"/>
      <c r="EV119" s="274"/>
      <c r="EW119" s="274"/>
      <c r="EX119" s="275"/>
      <c r="EY119" s="80"/>
      <c r="EZ119" s="274"/>
      <c r="FA119" s="274"/>
      <c r="FB119" s="274"/>
      <c r="FC119" s="274"/>
      <c r="FD119" s="80"/>
      <c r="FL119" s="227">
        <v>114</v>
      </c>
      <c r="FM119" s="274"/>
      <c r="FN119" s="274"/>
      <c r="FO119" s="274"/>
      <c r="FP119" s="275"/>
      <c r="FQ119" s="80"/>
      <c r="FR119" s="274"/>
      <c r="FS119" s="274"/>
      <c r="FT119" s="274"/>
      <c r="FU119" s="274"/>
      <c r="FV119" s="80"/>
    </row>
    <row r="120" spans="24:178">
      <c r="X120" s="227">
        <v>115</v>
      </c>
      <c r="Y120" s="274"/>
      <c r="Z120" s="274"/>
      <c r="AA120" s="274"/>
      <c r="AB120" s="275"/>
      <c r="AC120" s="80"/>
      <c r="AD120" s="274"/>
      <c r="AE120" s="274"/>
      <c r="AF120" s="274"/>
      <c r="AG120" s="274"/>
      <c r="AH120" s="80"/>
      <c r="AP120" s="227">
        <v>115</v>
      </c>
      <c r="AQ120" s="274"/>
      <c r="AR120" s="274"/>
      <c r="AS120" s="274"/>
      <c r="AT120" s="275"/>
      <c r="AU120" s="80"/>
      <c r="AV120" s="274"/>
      <c r="AW120" s="274"/>
      <c r="AX120" s="274"/>
      <c r="AY120" s="274"/>
      <c r="AZ120" s="80"/>
      <c r="BH120" s="227">
        <v>115</v>
      </c>
      <c r="BI120" s="274"/>
      <c r="BJ120" s="274"/>
      <c r="BK120" s="274"/>
      <c r="BL120" s="275"/>
      <c r="BM120" s="80"/>
      <c r="BN120" s="274"/>
      <c r="BO120" s="274"/>
      <c r="BP120" s="274"/>
      <c r="BQ120" s="274"/>
      <c r="BR120" s="80"/>
      <c r="BZ120" s="227">
        <v>115</v>
      </c>
      <c r="CA120" s="274"/>
      <c r="CB120" s="274"/>
      <c r="CC120" s="274"/>
      <c r="CD120" s="275"/>
      <c r="CE120" s="80"/>
      <c r="CF120" s="274"/>
      <c r="CG120" s="274"/>
      <c r="CH120" s="274"/>
      <c r="CI120" s="274"/>
      <c r="CJ120" s="80"/>
      <c r="CR120" s="227">
        <v>115</v>
      </c>
      <c r="CS120" s="274"/>
      <c r="CT120" s="274"/>
      <c r="CU120" s="274"/>
      <c r="CV120" s="275"/>
      <c r="CW120" s="80"/>
      <c r="CX120" s="274"/>
      <c r="CY120" s="274"/>
      <c r="CZ120" s="274"/>
      <c r="DA120" s="274"/>
      <c r="DB120" s="80"/>
      <c r="DJ120" s="227">
        <v>115</v>
      </c>
      <c r="DK120" s="274"/>
      <c r="DL120" s="274"/>
      <c r="DM120" s="274"/>
      <c r="DN120" s="275"/>
      <c r="DO120" s="80"/>
      <c r="DP120" s="274"/>
      <c r="DQ120" s="274"/>
      <c r="DR120" s="274"/>
      <c r="DS120" s="274"/>
      <c r="DT120" s="80"/>
      <c r="EB120" s="227">
        <v>115</v>
      </c>
      <c r="EC120" s="274"/>
      <c r="ED120" s="274"/>
      <c r="EE120" s="274"/>
      <c r="EF120" s="275"/>
      <c r="EG120" s="80"/>
      <c r="EH120" s="274"/>
      <c r="EI120" s="274"/>
      <c r="EJ120" s="274"/>
      <c r="EK120" s="274"/>
      <c r="EL120" s="80"/>
      <c r="ET120" s="227">
        <v>115</v>
      </c>
      <c r="EU120" s="274"/>
      <c r="EV120" s="274"/>
      <c r="EW120" s="274"/>
      <c r="EX120" s="275"/>
      <c r="EY120" s="80"/>
      <c r="EZ120" s="274"/>
      <c r="FA120" s="274"/>
      <c r="FB120" s="274"/>
      <c r="FC120" s="274"/>
      <c r="FD120" s="80"/>
      <c r="FL120" s="227">
        <v>115</v>
      </c>
      <c r="FM120" s="274"/>
      <c r="FN120" s="274"/>
      <c r="FO120" s="274"/>
      <c r="FP120" s="275"/>
      <c r="FQ120" s="80"/>
      <c r="FR120" s="274"/>
      <c r="FS120" s="274"/>
      <c r="FT120" s="274"/>
      <c r="FU120" s="274"/>
      <c r="FV120" s="80"/>
    </row>
    <row r="121" spans="24:178">
      <c r="X121" s="227">
        <v>116</v>
      </c>
      <c r="Y121" s="274"/>
      <c r="Z121" s="274"/>
      <c r="AA121" s="274"/>
      <c r="AB121" s="275"/>
      <c r="AC121" s="80"/>
      <c r="AD121" s="274"/>
      <c r="AE121" s="274"/>
      <c r="AF121" s="274"/>
      <c r="AG121" s="274"/>
      <c r="AH121" s="80"/>
      <c r="AP121" s="227">
        <v>116</v>
      </c>
      <c r="AQ121" s="274"/>
      <c r="AR121" s="274"/>
      <c r="AS121" s="274"/>
      <c r="AT121" s="275"/>
      <c r="AU121" s="80"/>
      <c r="AV121" s="274"/>
      <c r="AW121" s="274"/>
      <c r="AX121" s="274"/>
      <c r="AY121" s="274"/>
      <c r="AZ121" s="80"/>
      <c r="BH121" s="227">
        <v>116</v>
      </c>
      <c r="BI121" s="274"/>
      <c r="BJ121" s="274"/>
      <c r="BK121" s="274"/>
      <c r="BL121" s="275"/>
      <c r="BM121" s="80"/>
      <c r="BN121" s="274"/>
      <c r="BO121" s="274"/>
      <c r="BP121" s="274"/>
      <c r="BQ121" s="274"/>
      <c r="BR121" s="80"/>
      <c r="BZ121" s="227">
        <v>116</v>
      </c>
      <c r="CA121" s="274"/>
      <c r="CB121" s="274"/>
      <c r="CC121" s="274"/>
      <c r="CD121" s="275"/>
      <c r="CE121" s="80"/>
      <c r="CF121" s="274"/>
      <c r="CG121" s="274"/>
      <c r="CH121" s="274"/>
      <c r="CI121" s="274"/>
      <c r="CJ121" s="80"/>
      <c r="CR121" s="227">
        <v>116</v>
      </c>
      <c r="CS121" s="274"/>
      <c r="CT121" s="274"/>
      <c r="CU121" s="274"/>
      <c r="CV121" s="275"/>
      <c r="CW121" s="80"/>
      <c r="CX121" s="274"/>
      <c r="CY121" s="274"/>
      <c r="CZ121" s="274"/>
      <c r="DA121" s="274"/>
      <c r="DB121" s="80"/>
      <c r="DJ121" s="227">
        <v>116</v>
      </c>
      <c r="DK121" s="274"/>
      <c r="DL121" s="274"/>
      <c r="DM121" s="274"/>
      <c r="DN121" s="275"/>
      <c r="DO121" s="80"/>
      <c r="DP121" s="274"/>
      <c r="DQ121" s="274"/>
      <c r="DR121" s="274"/>
      <c r="DS121" s="274"/>
      <c r="DT121" s="80"/>
      <c r="EB121" s="227">
        <v>116</v>
      </c>
      <c r="EC121" s="274"/>
      <c r="ED121" s="274"/>
      <c r="EE121" s="274"/>
      <c r="EF121" s="275"/>
      <c r="EG121" s="80"/>
      <c r="EH121" s="274"/>
      <c r="EI121" s="274"/>
      <c r="EJ121" s="274"/>
      <c r="EK121" s="274"/>
      <c r="EL121" s="80"/>
      <c r="ET121" s="227">
        <v>116</v>
      </c>
      <c r="EU121" s="274"/>
      <c r="EV121" s="274"/>
      <c r="EW121" s="274"/>
      <c r="EX121" s="275"/>
      <c r="EY121" s="80"/>
      <c r="EZ121" s="274"/>
      <c r="FA121" s="274"/>
      <c r="FB121" s="274"/>
      <c r="FC121" s="274"/>
      <c r="FD121" s="80"/>
      <c r="FL121" s="227">
        <v>116</v>
      </c>
      <c r="FM121" s="274"/>
      <c r="FN121" s="274"/>
      <c r="FO121" s="274"/>
      <c r="FP121" s="275"/>
      <c r="FQ121" s="80"/>
      <c r="FR121" s="274"/>
      <c r="FS121" s="274"/>
      <c r="FT121" s="274"/>
      <c r="FU121" s="274"/>
      <c r="FV121" s="80"/>
    </row>
    <row r="122" spans="24:178">
      <c r="X122" s="227">
        <v>117</v>
      </c>
      <c r="Y122" s="274"/>
      <c r="Z122" s="274"/>
      <c r="AA122" s="274"/>
      <c r="AB122" s="275"/>
      <c r="AC122" s="80"/>
      <c r="AD122" s="274"/>
      <c r="AE122" s="274"/>
      <c r="AF122" s="274"/>
      <c r="AG122" s="274"/>
      <c r="AH122" s="80"/>
      <c r="AP122" s="227">
        <v>117</v>
      </c>
      <c r="AQ122" s="274"/>
      <c r="AR122" s="274"/>
      <c r="AS122" s="274"/>
      <c r="AT122" s="275"/>
      <c r="AU122" s="80"/>
      <c r="AV122" s="274"/>
      <c r="AW122" s="274"/>
      <c r="AX122" s="274"/>
      <c r="AY122" s="274"/>
      <c r="AZ122" s="80"/>
      <c r="BH122" s="227">
        <v>117</v>
      </c>
      <c r="BI122" s="274"/>
      <c r="BJ122" s="274"/>
      <c r="BK122" s="274"/>
      <c r="BL122" s="275"/>
      <c r="BM122" s="80"/>
      <c r="BN122" s="274"/>
      <c r="BO122" s="274"/>
      <c r="BP122" s="274"/>
      <c r="BQ122" s="274"/>
      <c r="BR122" s="80"/>
      <c r="BZ122" s="227">
        <v>117</v>
      </c>
      <c r="CA122" s="274"/>
      <c r="CB122" s="274"/>
      <c r="CC122" s="274"/>
      <c r="CD122" s="275"/>
      <c r="CE122" s="80"/>
      <c r="CF122" s="274"/>
      <c r="CG122" s="274"/>
      <c r="CH122" s="274"/>
      <c r="CI122" s="274"/>
      <c r="CJ122" s="80"/>
      <c r="CR122" s="227">
        <v>117</v>
      </c>
      <c r="CS122" s="274"/>
      <c r="CT122" s="274"/>
      <c r="CU122" s="274"/>
      <c r="CV122" s="275"/>
      <c r="CW122" s="80"/>
      <c r="CX122" s="274"/>
      <c r="CY122" s="274"/>
      <c r="CZ122" s="274"/>
      <c r="DA122" s="274"/>
      <c r="DB122" s="80"/>
      <c r="DJ122" s="227">
        <v>117</v>
      </c>
      <c r="DK122" s="274"/>
      <c r="DL122" s="274"/>
      <c r="DM122" s="274"/>
      <c r="DN122" s="275"/>
      <c r="DO122" s="80"/>
      <c r="DP122" s="274"/>
      <c r="DQ122" s="274"/>
      <c r="DR122" s="274"/>
      <c r="DS122" s="274"/>
      <c r="DT122" s="80"/>
      <c r="EB122" s="227">
        <v>117</v>
      </c>
      <c r="EC122" s="274"/>
      <c r="ED122" s="274"/>
      <c r="EE122" s="274"/>
      <c r="EF122" s="275"/>
      <c r="EG122" s="80"/>
      <c r="EH122" s="274"/>
      <c r="EI122" s="274"/>
      <c r="EJ122" s="274"/>
      <c r="EK122" s="274"/>
      <c r="EL122" s="80"/>
      <c r="ET122" s="227">
        <v>117</v>
      </c>
      <c r="EU122" s="274"/>
      <c r="EV122" s="274"/>
      <c r="EW122" s="274"/>
      <c r="EX122" s="275"/>
      <c r="EY122" s="80"/>
      <c r="EZ122" s="274"/>
      <c r="FA122" s="274"/>
      <c r="FB122" s="274"/>
      <c r="FC122" s="274"/>
      <c r="FD122" s="80"/>
      <c r="FL122" s="227">
        <v>117</v>
      </c>
      <c r="FM122" s="274"/>
      <c r="FN122" s="274"/>
      <c r="FO122" s="274"/>
      <c r="FP122" s="275"/>
      <c r="FQ122" s="80"/>
      <c r="FR122" s="274"/>
      <c r="FS122" s="274"/>
      <c r="FT122" s="274"/>
      <c r="FU122" s="274"/>
      <c r="FV122" s="80"/>
    </row>
    <row r="123" spans="24:178">
      <c r="X123" s="227">
        <v>118</v>
      </c>
      <c r="Y123" s="274"/>
      <c r="Z123" s="274"/>
      <c r="AA123" s="274"/>
      <c r="AB123" s="275"/>
      <c r="AC123" s="80"/>
      <c r="AD123" s="274"/>
      <c r="AE123" s="274"/>
      <c r="AF123" s="274"/>
      <c r="AG123" s="274"/>
      <c r="AH123" s="80"/>
      <c r="AP123" s="227">
        <v>118</v>
      </c>
      <c r="AQ123" s="274"/>
      <c r="AR123" s="274"/>
      <c r="AS123" s="274"/>
      <c r="AT123" s="275"/>
      <c r="AU123" s="80"/>
      <c r="AV123" s="274"/>
      <c r="AW123" s="274"/>
      <c r="AX123" s="274"/>
      <c r="AY123" s="274"/>
      <c r="AZ123" s="80"/>
      <c r="BH123" s="227">
        <v>118</v>
      </c>
      <c r="BI123" s="274"/>
      <c r="BJ123" s="274"/>
      <c r="BK123" s="274"/>
      <c r="BL123" s="275"/>
      <c r="BM123" s="80"/>
      <c r="BN123" s="274"/>
      <c r="BO123" s="274"/>
      <c r="BP123" s="274"/>
      <c r="BQ123" s="274"/>
      <c r="BR123" s="80"/>
      <c r="BZ123" s="227">
        <v>118</v>
      </c>
      <c r="CA123" s="274"/>
      <c r="CB123" s="274"/>
      <c r="CC123" s="274"/>
      <c r="CD123" s="275"/>
      <c r="CE123" s="80"/>
      <c r="CF123" s="274"/>
      <c r="CG123" s="274"/>
      <c r="CH123" s="274"/>
      <c r="CI123" s="274"/>
      <c r="CJ123" s="80"/>
      <c r="CR123" s="227">
        <v>118</v>
      </c>
      <c r="CS123" s="274"/>
      <c r="CT123" s="274"/>
      <c r="CU123" s="274"/>
      <c r="CV123" s="275"/>
      <c r="CW123" s="80"/>
      <c r="CX123" s="274"/>
      <c r="CY123" s="274"/>
      <c r="CZ123" s="274"/>
      <c r="DA123" s="274"/>
      <c r="DB123" s="80"/>
      <c r="DJ123" s="227">
        <v>118</v>
      </c>
      <c r="DK123" s="274"/>
      <c r="DL123" s="274"/>
      <c r="DM123" s="274"/>
      <c r="DN123" s="275"/>
      <c r="DO123" s="80"/>
      <c r="DP123" s="274"/>
      <c r="DQ123" s="274"/>
      <c r="DR123" s="274"/>
      <c r="DS123" s="274"/>
      <c r="DT123" s="80"/>
      <c r="EB123" s="227">
        <v>118</v>
      </c>
      <c r="EC123" s="274"/>
      <c r="ED123" s="274"/>
      <c r="EE123" s="274"/>
      <c r="EF123" s="275"/>
      <c r="EG123" s="80"/>
      <c r="EH123" s="274"/>
      <c r="EI123" s="274"/>
      <c r="EJ123" s="274"/>
      <c r="EK123" s="274"/>
      <c r="EL123" s="80"/>
      <c r="ET123" s="227">
        <v>118</v>
      </c>
      <c r="EU123" s="274"/>
      <c r="EV123" s="274"/>
      <c r="EW123" s="274"/>
      <c r="EX123" s="275"/>
      <c r="EY123" s="80"/>
      <c r="EZ123" s="274"/>
      <c r="FA123" s="274"/>
      <c r="FB123" s="274"/>
      <c r="FC123" s="274"/>
      <c r="FD123" s="80"/>
      <c r="FL123" s="227">
        <v>118</v>
      </c>
      <c r="FM123" s="274"/>
      <c r="FN123" s="274"/>
      <c r="FO123" s="274"/>
      <c r="FP123" s="275"/>
      <c r="FQ123" s="80"/>
      <c r="FR123" s="274"/>
      <c r="FS123" s="274"/>
      <c r="FT123" s="274"/>
      <c r="FU123" s="274"/>
      <c r="FV123" s="80"/>
    </row>
    <row r="124" spans="24:178">
      <c r="X124" s="227">
        <v>119</v>
      </c>
      <c r="Y124" s="274"/>
      <c r="Z124" s="274"/>
      <c r="AA124" s="274"/>
      <c r="AB124" s="275"/>
      <c r="AC124" s="80"/>
      <c r="AD124" s="274"/>
      <c r="AE124" s="274"/>
      <c r="AF124" s="274"/>
      <c r="AG124" s="274"/>
      <c r="AH124" s="80"/>
      <c r="AP124" s="227">
        <v>119</v>
      </c>
      <c r="AQ124" s="274"/>
      <c r="AR124" s="274"/>
      <c r="AS124" s="274"/>
      <c r="AT124" s="275"/>
      <c r="AU124" s="80"/>
      <c r="AV124" s="274"/>
      <c r="AW124" s="274"/>
      <c r="AX124" s="274"/>
      <c r="AY124" s="274"/>
      <c r="AZ124" s="80"/>
      <c r="BH124" s="227">
        <v>119</v>
      </c>
      <c r="BI124" s="274"/>
      <c r="BJ124" s="274"/>
      <c r="BK124" s="274"/>
      <c r="BL124" s="275"/>
      <c r="BM124" s="80"/>
      <c r="BN124" s="274"/>
      <c r="BO124" s="274"/>
      <c r="BP124" s="274"/>
      <c r="BQ124" s="274"/>
      <c r="BR124" s="80"/>
      <c r="BZ124" s="227">
        <v>119</v>
      </c>
      <c r="CA124" s="274"/>
      <c r="CB124" s="274"/>
      <c r="CC124" s="274"/>
      <c r="CD124" s="275"/>
      <c r="CE124" s="80"/>
      <c r="CF124" s="274"/>
      <c r="CG124" s="274"/>
      <c r="CH124" s="274"/>
      <c r="CI124" s="274"/>
      <c r="CJ124" s="80"/>
      <c r="CR124" s="227">
        <v>119</v>
      </c>
      <c r="CS124" s="274"/>
      <c r="CT124" s="274"/>
      <c r="CU124" s="274"/>
      <c r="CV124" s="275"/>
      <c r="CW124" s="80"/>
      <c r="CX124" s="274"/>
      <c r="CY124" s="274"/>
      <c r="CZ124" s="274"/>
      <c r="DA124" s="274"/>
      <c r="DB124" s="80"/>
      <c r="DJ124" s="227">
        <v>119</v>
      </c>
      <c r="DK124" s="274"/>
      <c r="DL124" s="274"/>
      <c r="DM124" s="274"/>
      <c r="DN124" s="275"/>
      <c r="DO124" s="80"/>
      <c r="DP124" s="274"/>
      <c r="DQ124" s="274"/>
      <c r="DR124" s="274"/>
      <c r="DS124" s="274"/>
      <c r="DT124" s="80"/>
      <c r="EB124" s="227">
        <v>119</v>
      </c>
      <c r="EC124" s="274"/>
      <c r="ED124" s="274"/>
      <c r="EE124" s="274"/>
      <c r="EF124" s="275"/>
      <c r="EG124" s="80"/>
      <c r="EH124" s="274"/>
      <c r="EI124" s="274"/>
      <c r="EJ124" s="274"/>
      <c r="EK124" s="274"/>
      <c r="EL124" s="80"/>
      <c r="ET124" s="227">
        <v>119</v>
      </c>
      <c r="EU124" s="274"/>
      <c r="EV124" s="274"/>
      <c r="EW124" s="274"/>
      <c r="EX124" s="275"/>
      <c r="EY124" s="80"/>
      <c r="EZ124" s="274"/>
      <c r="FA124" s="274"/>
      <c r="FB124" s="274"/>
      <c r="FC124" s="274"/>
      <c r="FD124" s="80"/>
      <c r="FL124" s="227">
        <v>119</v>
      </c>
      <c r="FM124" s="274"/>
      <c r="FN124" s="274"/>
      <c r="FO124" s="274"/>
      <c r="FP124" s="275"/>
      <c r="FQ124" s="80"/>
      <c r="FR124" s="274"/>
      <c r="FS124" s="274"/>
      <c r="FT124" s="274"/>
      <c r="FU124" s="274"/>
      <c r="FV124" s="80"/>
    </row>
    <row r="125" spans="24:178">
      <c r="X125" s="227">
        <v>120</v>
      </c>
      <c r="Y125" s="274"/>
      <c r="Z125" s="274"/>
      <c r="AA125" s="274"/>
      <c r="AB125" s="275"/>
      <c r="AC125" s="80"/>
      <c r="AD125" s="274"/>
      <c r="AE125" s="274"/>
      <c r="AF125" s="274"/>
      <c r="AG125" s="274"/>
      <c r="AH125" s="80"/>
      <c r="AP125" s="227">
        <v>120</v>
      </c>
      <c r="AQ125" s="274"/>
      <c r="AR125" s="274"/>
      <c r="AS125" s="274"/>
      <c r="AT125" s="275"/>
      <c r="AU125" s="80"/>
      <c r="AV125" s="274"/>
      <c r="AW125" s="274"/>
      <c r="AX125" s="274"/>
      <c r="AY125" s="274"/>
      <c r="AZ125" s="80"/>
      <c r="BH125" s="227">
        <v>120</v>
      </c>
      <c r="BI125" s="274"/>
      <c r="BJ125" s="274"/>
      <c r="BK125" s="274"/>
      <c r="BL125" s="275"/>
      <c r="BM125" s="80"/>
      <c r="BN125" s="274"/>
      <c r="BO125" s="274"/>
      <c r="BP125" s="274"/>
      <c r="BQ125" s="274"/>
      <c r="BR125" s="80"/>
      <c r="BZ125" s="227">
        <v>120</v>
      </c>
      <c r="CA125" s="274"/>
      <c r="CB125" s="274"/>
      <c r="CC125" s="274"/>
      <c r="CD125" s="275"/>
      <c r="CE125" s="80"/>
      <c r="CF125" s="274"/>
      <c r="CG125" s="274"/>
      <c r="CH125" s="274"/>
      <c r="CI125" s="274"/>
      <c r="CJ125" s="80"/>
      <c r="CR125" s="227">
        <v>120</v>
      </c>
      <c r="CS125" s="274"/>
      <c r="CT125" s="274"/>
      <c r="CU125" s="274"/>
      <c r="CV125" s="275"/>
      <c r="CW125" s="80"/>
      <c r="CX125" s="274"/>
      <c r="CY125" s="274"/>
      <c r="CZ125" s="274"/>
      <c r="DA125" s="274"/>
      <c r="DB125" s="80"/>
      <c r="DJ125" s="227">
        <v>120</v>
      </c>
      <c r="DK125" s="274"/>
      <c r="DL125" s="274"/>
      <c r="DM125" s="274"/>
      <c r="DN125" s="275"/>
      <c r="DO125" s="80"/>
      <c r="DP125" s="274"/>
      <c r="DQ125" s="274"/>
      <c r="DR125" s="274"/>
      <c r="DS125" s="274"/>
      <c r="DT125" s="80"/>
      <c r="EB125" s="227">
        <v>120</v>
      </c>
      <c r="EC125" s="274"/>
      <c r="ED125" s="274"/>
      <c r="EE125" s="274"/>
      <c r="EF125" s="275"/>
      <c r="EG125" s="80"/>
      <c r="EH125" s="274"/>
      <c r="EI125" s="274"/>
      <c r="EJ125" s="274"/>
      <c r="EK125" s="274"/>
      <c r="EL125" s="80"/>
      <c r="ET125" s="227">
        <v>120</v>
      </c>
      <c r="EU125" s="274"/>
      <c r="EV125" s="274"/>
      <c r="EW125" s="274"/>
      <c r="EX125" s="275"/>
      <c r="EY125" s="80"/>
      <c r="EZ125" s="274"/>
      <c r="FA125" s="274"/>
      <c r="FB125" s="274"/>
      <c r="FC125" s="274"/>
      <c r="FD125" s="80"/>
      <c r="FL125" s="227">
        <v>120</v>
      </c>
      <c r="FM125" s="274"/>
      <c r="FN125" s="274"/>
      <c r="FO125" s="274"/>
      <c r="FP125" s="275"/>
      <c r="FQ125" s="80"/>
      <c r="FR125" s="274"/>
      <c r="FS125" s="274"/>
      <c r="FT125" s="274"/>
      <c r="FU125" s="274"/>
      <c r="FV125" s="80"/>
    </row>
    <row r="126" spans="24:178">
      <c r="X126" s="227">
        <v>121</v>
      </c>
      <c r="Y126" s="274"/>
      <c r="Z126" s="274"/>
      <c r="AA126" s="274"/>
      <c r="AB126" s="275"/>
      <c r="AC126" s="80"/>
      <c r="AD126" s="274"/>
      <c r="AE126" s="274"/>
      <c r="AF126" s="274"/>
      <c r="AG126" s="274"/>
      <c r="AH126" s="80"/>
      <c r="AP126" s="227">
        <v>121</v>
      </c>
      <c r="AQ126" s="274"/>
      <c r="AR126" s="274"/>
      <c r="AS126" s="274"/>
      <c r="AT126" s="275"/>
      <c r="AU126" s="80"/>
      <c r="AV126" s="274"/>
      <c r="AW126" s="274"/>
      <c r="AX126" s="274"/>
      <c r="AY126" s="274"/>
      <c r="AZ126" s="80"/>
      <c r="BH126" s="227">
        <v>121</v>
      </c>
      <c r="BI126" s="274"/>
      <c r="BJ126" s="274"/>
      <c r="BK126" s="274"/>
      <c r="BL126" s="275"/>
      <c r="BM126" s="80"/>
      <c r="BN126" s="274"/>
      <c r="BO126" s="274"/>
      <c r="BP126" s="274"/>
      <c r="BQ126" s="274"/>
      <c r="BR126" s="80"/>
      <c r="BZ126" s="227">
        <v>121</v>
      </c>
      <c r="CA126" s="274"/>
      <c r="CB126" s="274"/>
      <c r="CC126" s="274"/>
      <c r="CD126" s="275"/>
      <c r="CE126" s="80"/>
      <c r="CF126" s="274"/>
      <c r="CG126" s="274"/>
      <c r="CH126" s="274"/>
      <c r="CI126" s="274"/>
      <c r="CJ126" s="80"/>
      <c r="CR126" s="227">
        <v>121</v>
      </c>
      <c r="CS126" s="274"/>
      <c r="CT126" s="274"/>
      <c r="CU126" s="274"/>
      <c r="CV126" s="275"/>
      <c r="CW126" s="80"/>
      <c r="CX126" s="274"/>
      <c r="CY126" s="274"/>
      <c r="CZ126" s="274"/>
      <c r="DA126" s="274"/>
      <c r="DB126" s="80"/>
      <c r="DJ126" s="227">
        <v>121</v>
      </c>
      <c r="DK126" s="274"/>
      <c r="DL126" s="274"/>
      <c r="DM126" s="274"/>
      <c r="DN126" s="275"/>
      <c r="DO126" s="80"/>
      <c r="DP126" s="274"/>
      <c r="DQ126" s="274"/>
      <c r="DR126" s="274"/>
      <c r="DS126" s="274"/>
      <c r="DT126" s="80"/>
      <c r="EB126" s="227">
        <v>121</v>
      </c>
      <c r="EC126" s="274"/>
      <c r="ED126" s="274"/>
      <c r="EE126" s="274"/>
      <c r="EF126" s="275"/>
      <c r="EG126" s="80"/>
      <c r="EH126" s="274"/>
      <c r="EI126" s="274"/>
      <c r="EJ126" s="274"/>
      <c r="EK126" s="274"/>
      <c r="EL126" s="80"/>
      <c r="ET126" s="227">
        <v>121</v>
      </c>
      <c r="EU126" s="274"/>
      <c r="EV126" s="274"/>
      <c r="EW126" s="274"/>
      <c r="EX126" s="275"/>
      <c r="EY126" s="80"/>
      <c r="EZ126" s="274"/>
      <c r="FA126" s="274"/>
      <c r="FB126" s="274"/>
      <c r="FC126" s="274"/>
      <c r="FD126" s="80"/>
      <c r="FL126" s="227">
        <v>121</v>
      </c>
      <c r="FM126" s="274"/>
      <c r="FN126" s="274"/>
      <c r="FO126" s="274"/>
      <c r="FP126" s="275"/>
      <c r="FQ126" s="80"/>
      <c r="FR126" s="274"/>
      <c r="FS126" s="274"/>
      <c r="FT126" s="274"/>
      <c r="FU126" s="274"/>
      <c r="FV126" s="80"/>
    </row>
    <row r="127" spans="24:178">
      <c r="X127" s="227">
        <v>122</v>
      </c>
      <c r="Y127" s="274"/>
      <c r="Z127" s="274"/>
      <c r="AA127" s="274"/>
      <c r="AB127" s="275"/>
      <c r="AC127" s="80"/>
      <c r="AD127" s="274"/>
      <c r="AE127" s="274"/>
      <c r="AF127" s="274"/>
      <c r="AG127" s="274"/>
      <c r="AH127" s="80"/>
      <c r="AP127" s="227">
        <v>122</v>
      </c>
      <c r="AQ127" s="274"/>
      <c r="AR127" s="274"/>
      <c r="AS127" s="274"/>
      <c r="AT127" s="275"/>
      <c r="AU127" s="80"/>
      <c r="AV127" s="274"/>
      <c r="AW127" s="274"/>
      <c r="AX127" s="274"/>
      <c r="AY127" s="274"/>
      <c r="AZ127" s="80"/>
      <c r="BH127" s="227">
        <v>122</v>
      </c>
      <c r="BI127" s="274"/>
      <c r="BJ127" s="274"/>
      <c r="BK127" s="274"/>
      <c r="BL127" s="275"/>
      <c r="BM127" s="80"/>
      <c r="BN127" s="274"/>
      <c r="BO127" s="274"/>
      <c r="BP127" s="274"/>
      <c r="BQ127" s="274"/>
      <c r="BR127" s="80"/>
      <c r="BZ127" s="227">
        <v>122</v>
      </c>
      <c r="CA127" s="274"/>
      <c r="CB127" s="274"/>
      <c r="CC127" s="274"/>
      <c r="CD127" s="275"/>
      <c r="CE127" s="80"/>
      <c r="CF127" s="274"/>
      <c r="CG127" s="274"/>
      <c r="CH127" s="274"/>
      <c r="CI127" s="274"/>
      <c r="CJ127" s="80"/>
      <c r="CR127" s="227">
        <v>122</v>
      </c>
      <c r="CS127" s="274"/>
      <c r="CT127" s="274"/>
      <c r="CU127" s="274"/>
      <c r="CV127" s="275"/>
      <c r="CW127" s="80"/>
      <c r="CX127" s="274"/>
      <c r="CY127" s="274"/>
      <c r="CZ127" s="274"/>
      <c r="DA127" s="274"/>
      <c r="DB127" s="80"/>
      <c r="DJ127" s="227">
        <v>122</v>
      </c>
      <c r="DK127" s="274"/>
      <c r="DL127" s="274"/>
      <c r="DM127" s="274"/>
      <c r="DN127" s="275"/>
      <c r="DO127" s="80"/>
      <c r="DP127" s="274"/>
      <c r="DQ127" s="274"/>
      <c r="DR127" s="274"/>
      <c r="DS127" s="274"/>
      <c r="DT127" s="80"/>
      <c r="EB127" s="227">
        <v>122</v>
      </c>
      <c r="EC127" s="274"/>
      <c r="ED127" s="274"/>
      <c r="EE127" s="274"/>
      <c r="EF127" s="275"/>
      <c r="EG127" s="80"/>
      <c r="EH127" s="274"/>
      <c r="EI127" s="274"/>
      <c r="EJ127" s="274"/>
      <c r="EK127" s="274"/>
      <c r="EL127" s="80"/>
      <c r="ET127" s="227">
        <v>122</v>
      </c>
      <c r="EU127" s="274"/>
      <c r="EV127" s="274"/>
      <c r="EW127" s="274"/>
      <c r="EX127" s="275"/>
      <c r="EY127" s="80"/>
      <c r="EZ127" s="274"/>
      <c r="FA127" s="274"/>
      <c r="FB127" s="274"/>
      <c r="FC127" s="274"/>
      <c r="FD127" s="80"/>
      <c r="FL127" s="227">
        <v>122</v>
      </c>
      <c r="FM127" s="274"/>
      <c r="FN127" s="274"/>
      <c r="FO127" s="274"/>
      <c r="FP127" s="275"/>
      <c r="FQ127" s="80"/>
      <c r="FR127" s="274"/>
      <c r="FS127" s="274"/>
      <c r="FT127" s="274"/>
      <c r="FU127" s="274"/>
      <c r="FV127" s="80"/>
    </row>
    <row r="128" spans="24:178">
      <c r="X128" s="227">
        <v>123</v>
      </c>
      <c r="Y128" s="274"/>
      <c r="Z128" s="274"/>
      <c r="AA128" s="274"/>
      <c r="AB128" s="275"/>
      <c r="AC128" s="80"/>
      <c r="AD128" s="274"/>
      <c r="AE128" s="274"/>
      <c r="AF128" s="274"/>
      <c r="AG128" s="274"/>
      <c r="AH128" s="80"/>
      <c r="AP128" s="227">
        <v>123</v>
      </c>
      <c r="AQ128" s="274"/>
      <c r="AR128" s="274"/>
      <c r="AS128" s="274"/>
      <c r="AT128" s="275"/>
      <c r="AU128" s="80"/>
      <c r="AV128" s="274"/>
      <c r="AW128" s="274"/>
      <c r="AX128" s="274"/>
      <c r="AY128" s="274"/>
      <c r="AZ128" s="80"/>
      <c r="BH128" s="227">
        <v>123</v>
      </c>
      <c r="BI128" s="274"/>
      <c r="BJ128" s="274"/>
      <c r="BK128" s="274"/>
      <c r="BL128" s="275"/>
      <c r="BM128" s="80"/>
      <c r="BN128" s="274"/>
      <c r="BO128" s="274"/>
      <c r="BP128" s="274"/>
      <c r="BQ128" s="274"/>
      <c r="BR128" s="80"/>
      <c r="BZ128" s="227">
        <v>123</v>
      </c>
      <c r="CA128" s="274"/>
      <c r="CB128" s="274"/>
      <c r="CC128" s="274"/>
      <c r="CD128" s="275"/>
      <c r="CE128" s="80"/>
      <c r="CF128" s="274"/>
      <c r="CG128" s="274"/>
      <c r="CH128" s="274"/>
      <c r="CI128" s="274"/>
      <c r="CJ128" s="80"/>
      <c r="CR128" s="227">
        <v>123</v>
      </c>
      <c r="CS128" s="274"/>
      <c r="CT128" s="274"/>
      <c r="CU128" s="274"/>
      <c r="CV128" s="275"/>
      <c r="CW128" s="80"/>
      <c r="CX128" s="274"/>
      <c r="CY128" s="274"/>
      <c r="CZ128" s="274"/>
      <c r="DA128" s="274"/>
      <c r="DB128" s="80"/>
      <c r="DJ128" s="227">
        <v>123</v>
      </c>
      <c r="DK128" s="274"/>
      <c r="DL128" s="274"/>
      <c r="DM128" s="274"/>
      <c r="DN128" s="275"/>
      <c r="DO128" s="80"/>
      <c r="DP128" s="274"/>
      <c r="DQ128" s="274"/>
      <c r="DR128" s="274"/>
      <c r="DS128" s="274"/>
      <c r="DT128" s="80"/>
      <c r="EB128" s="227">
        <v>123</v>
      </c>
      <c r="EC128" s="274"/>
      <c r="ED128" s="274"/>
      <c r="EE128" s="274"/>
      <c r="EF128" s="275"/>
      <c r="EG128" s="80"/>
      <c r="EH128" s="274"/>
      <c r="EI128" s="274"/>
      <c r="EJ128" s="274"/>
      <c r="EK128" s="274"/>
      <c r="EL128" s="80"/>
      <c r="ET128" s="227">
        <v>123</v>
      </c>
      <c r="EU128" s="274"/>
      <c r="EV128" s="274"/>
      <c r="EW128" s="274"/>
      <c r="EX128" s="275"/>
      <c r="EY128" s="80"/>
      <c r="EZ128" s="274"/>
      <c r="FA128" s="274"/>
      <c r="FB128" s="274"/>
      <c r="FC128" s="274"/>
      <c r="FD128" s="80"/>
      <c r="FL128" s="227">
        <v>123</v>
      </c>
      <c r="FM128" s="274"/>
      <c r="FN128" s="274"/>
      <c r="FO128" s="274"/>
      <c r="FP128" s="275"/>
      <c r="FQ128" s="80"/>
      <c r="FR128" s="274"/>
      <c r="FS128" s="274"/>
      <c r="FT128" s="274"/>
      <c r="FU128" s="274"/>
      <c r="FV128" s="80"/>
    </row>
    <row r="129" spans="24:178">
      <c r="X129" s="227">
        <v>124</v>
      </c>
      <c r="Y129" s="274"/>
      <c r="Z129" s="274"/>
      <c r="AA129" s="274"/>
      <c r="AB129" s="275"/>
      <c r="AC129" s="80"/>
      <c r="AD129" s="274"/>
      <c r="AE129" s="274"/>
      <c r="AF129" s="274"/>
      <c r="AG129" s="274"/>
      <c r="AH129" s="80"/>
      <c r="AP129" s="227">
        <v>124</v>
      </c>
      <c r="AQ129" s="274"/>
      <c r="AR129" s="274"/>
      <c r="AS129" s="274"/>
      <c r="AT129" s="275"/>
      <c r="AU129" s="80"/>
      <c r="AV129" s="274"/>
      <c r="AW129" s="274"/>
      <c r="AX129" s="274"/>
      <c r="AY129" s="274"/>
      <c r="AZ129" s="80"/>
      <c r="BH129" s="227">
        <v>124</v>
      </c>
      <c r="BI129" s="274"/>
      <c r="BJ129" s="274"/>
      <c r="BK129" s="274"/>
      <c r="BL129" s="275"/>
      <c r="BM129" s="80"/>
      <c r="BN129" s="274"/>
      <c r="BO129" s="274"/>
      <c r="BP129" s="274"/>
      <c r="BQ129" s="274"/>
      <c r="BR129" s="80"/>
      <c r="BZ129" s="227">
        <v>124</v>
      </c>
      <c r="CA129" s="274"/>
      <c r="CB129" s="274"/>
      <c r="CC129" s="274"/>
      <c r="CD129" s="275"/>
      <c r="CE129" s="80"/>
      <c r="CF129" s="274"/>
      <c r="CG129" s="274"/>
      <c r="CH129" s="274"/>
      <c r="CI129" s="274"/>
      <c r="CJ129" s="80"/>
      <c r="CR129" s="227">
        <v>124</v>
      </c>
      <c r="CS129" s="274"/>
      <c r="CT129" s="274"/>
      <c r="CU129" s="274"/>
      <c r="CV129" s="275"/>
      <c r="CW129" s="80"/>
      <c r="CX129" s="274"/>
      <c r="CY129" s="274"/>
      <c r="CZ129" s="274"/>
      <c r="DA129" s="274"/>
      <c r="DB129" s="80"/>
      <c r="DJ129" s="227">
        <v>124</v>
      </c>
      <c r="DK129" s="274"/>
      <c r="DL129" s="274"/>
      <c r="DM129" s="274"/>
      <c r="DN129" s="275"/>
      <c r="DO129" s="80"/>
      <c r="DP129" s="274"/>
      <c r="DQ129" s="274"/>
      <c r="DR129" s="274"/>
      <c r="DS129" s="274"/>
      <c r="DT129" s="80"/>
      <c r="EB129" s="227">
        <v>124</v>
      </c>
      <c r="EC129" s="274"/>
      <c r="ED129" s="274"/>
      <c r="EE129" s="274"/>
      <c r="EF129" s="275"/>
      <c r="EG129" s="80"/>
      <c r="EH129" s="274"/>
      <c r="EI129" s="274"/>
      <c r="EJ129" s="274"/>
      <c r="EK129" s="274"/>
      <c r="EL129" s="80"/>
      <c r="ET129" s="227">
        <v>124</v>
      </c>
      <c r="EU129" s="274"/>
      <c r="EV129" s="274"/>
      <c r="EW129" s="274"/>
      <c r="EX129" s="275"/>
      <c r="EY129" s="80"/>
      <c r="EZ129" s="274"/>
      <c r="FA129" s="274"/>
      <c r="FB129" s="274"/>
      <c r="FC129" s="274"/>
      <c r="FD129" s="80"/>
      <c r="FL129" s="227">
        <v>124</v>
      </c>
      <c r="FM129" s="274"/>
      <c r="FN129" s="274"/>
      <c r="FO129" s="274"/>
      <c r="FP129" s="275"/>
      <c r="FQ129" s="80"/>
      <c r="FR129" s="274"/>
      <c r="FS129" s="274"/>
      <c r="FT129" s="274"/>
      <c r="FU129" s="274"/>
      <c r="FV129" s="80"/>
    </row>
    <row r="130" spans="24:178">
      <c r="X130" s="227">
        <v>125</v>
      </c>
      <c r="Y130" s="274"/>
      <c r="Z130" s="274"/>
      <c r="AA130" s="274"/>
      <c r="AB130" s="275"/>
      <c r="AC130" s="80"/>
      <c r="AD130" s="274"/>
      <c r="AE130" s="274"/>
      <c r="AF130" s="274"/>
      <c r="AG130" s="274"/>
      <c r="AH130" s="80"/>
      <c r="AP130" s="227">
        <v>125</v>
      </c>
      <c r="AQ130" s="274"/>
      <c r="AR130" s="274"/>
      <c r="AS130" s="274"/>
      <c r="AT130" s="275"/>
      <c r="AU130" s="80"/>
      <c r="AV130" s="274"/>
      <c r="AW130" s="274"/>
      <c r="AX130" s="274"/>
      <c r="AY130" s="274"/>
      <c r="AZ130" s="80"/>
      <c r="BH130" s="227">
        <v>125</v>
      </c>
      <c r="BI130" s="274"/>
      <c r="BJ130" s="274"/>
      <c r="BK130" s="274"/>
      <c r="BL130" s="275"/>
      <c r="BM130" s="80"/>
      <c r="BN130" s="274"/>
      <c r="BO130" s="274"/>
      <c r="BP130" s="274"/>
      <c r="BQ130" s="274"/>
      <c r="BR130" s="80"/>
      <c r="BZ130" s="227">
        <v>125</v>
      </c>
      <c r="CA130" s="274"/>
      <c r="CB130" s="274"/>
      <c r="CC130" s="274"/>
      <c r="CD130" s="275"/>
      <c r="CE130" s="80"/>
      <c r="CF130" s="274"/>
      <c r="CG130" s="274"/>
      <c r="CH130" s="274"/>
      <c r="CI130" s="274"/>
      <c r="CJ130" s="80"/>
      <c r="CR130" s="227">
        <v>125</v>
      </c>
      <c r="CS130" s="274"/>
      <c r="CT130" s="274"/>
      <c r="CU130" s="274"/>
      <c r="CV130" s="275"/>
      <c r="CW130" s="80"/>
      <c r="CX130" s="274"/>
      <c r="CY130" s="274"/>
      <c r="CZ130" s="274"/>
      <c r="DA130" s="274"/>
      <c r="DB130" s="80"/>
      <c r="DJ130" s="227">
        <v>125</v>
      </c>
      <c r="DK130" s="274"/>
      <c r="DL130" s="274"/>
      <c r="DM130" s="274"/>
      <c r="DN130" s="275"/>
      <c r="DO130" s="80"/>
      <c r="DP130" s="274"/>
      <c r="DQ130" s="274"/>
      <c r="DR130" s="274"/>
      <c r="DS130" s="274"/>
      <c r="DT130" s="80"/>
      <c r="EB130" s="227">
        <v>125</v>
      </c>
      <c r="EC130" s="274"/>
      <c r="ED130" s="274"/>
      <c r="EE130" s="274"/>
      <c r="EF130" s="275"/>
      <c r="EG130" s="80"/>
      <c r="EH130" s="274"/>
      <c r="EI130" s="274"/>
      <c r="EJ130" s="274"/>
      <c r="EK130" s="274"/>
      <c r="EL130" s="80"/>
      <c r="ET130" s="227">
        <v>125</v>
      </c>
      <c r="EU130" s="274"/>
      <c r="EV130" s="274"/>
      <c r="EW130" s="274"/>
      <c r="EX130" s="275"/>
      <c r="EY130" s="80"/>
      <c r="EZ130" s="274"/>
      <c r="FA130" s="274"/>
      <c r="FB130" s="274"/>
      <c r="FC130" s="274"/>
      <c r="FD130" s="80"/>
      <c r="FL130" s="227">
        <v>125</v>
      </c>
      <c r="FM130" s="274"/>
      <c r="FN130" s="274"/>
      <c r="FO130" s="274"/>
      <c r="FP130" s="275"/>
      <c r="FQ130" s="80"/>
      <c r="FR130" s="274"/>
      <c r="FS130" s="274"/>
      <c r="FT130" s="274"/>
      <c r="FU130" s="274"/>
      <c r="FV130" s="80"/>
    </row>
    <row r="131" spans="24:178">
      <c r="X131" s="227">
        <v>126</v>
      </c>
      <c r="Y131" s="274"/>
      <c r="Z131" s="274"/>
      <c r="AA131" s="274"/>
      <c r="AB131" s="275"/>
      <c r="AC131" s="80"/>
      <c r="AD131" s="274"/>
      <c r="AE131" s="274"/>
      <c r="AF131" s="274"/>
      <c r="AG131" s="274"/>
      <c r="AH131" s="80"/>
      <c r="AP131" s="227">
        <v>126</v>
      </c>
      <c r="AQ131" s="274"/>
      <c r="AR131" s="274"/>
      <c r="AS131" s="274"/>
      <c r="AT131" s="275"/>
      <c r="AU131" s="80"/>
      <c r="AV131" s="274"/>
      <c r="AW131" s="274"/>
      <c r="AX131" s="274"/>
      <c r="AY131" s="274"/>
      <c r="AZ131" s="80"/>
      <c r="BH131" s="227">
        <v>126</v>
      </c>
      <c r="BI131" s="274"/>
      <c r="BJ131" s="274"/>
      <c r="BK131" s="274"/>
      <c r="BL131" s="275"/>
      <c r="BM131" s="80"/>
      <c r="BN131" s="274"/>
      <c r="BO131" s="274"/>
      <c r="BP131" s="274"/>
      <c r="BQ131" s="274"/>
      <c r="BR131" s="80"/>
      <c r="BZ131" s="227">
        <v>126</v>
      </c>
      <c r="CA131" s="274"/>
      <c r="CB131" s="274"/>
      <c r="CC131" s="274"/>
      <c r="CD131" s="275"/>
      <c r="CE131" s="80"/>
      <c r="CF131" s="274"/>
      <c r="CG131" s="274"/>
      <c r="CH131" s="274"/>
      <c r="CI131" s="274"/>
      <c r="CJ131" s="80"/>
      <c r="CR131" s="227">
        <v>126</v>
      </c>
      <c r="CS131" s="274"/>
      <c r="CT131" s="274"/>
      <c r="CU131" s="274"/>
      <c r="CV131" s="275"/>
      <c r="CW131" s="80"/>
      <c r="CX131" s="274"/>
      <c r="CY131" s="274"/>
      <c r="CZ131" s="274"/>
      <c r="DA131" s="274"/>
      <c r="DB131" s="80"/>
      <c r="DJ131" s="227">
        <v>126</v>
      </c>
      <c r="DK131" s="274"/>
      <c r="DL131" s="274"/>
      <c r="DM131" s="274"/>
      <c r="DN131" s="275"/>
      <c r="DO131" s="80"/>
      <c r="DP131" s="274"/>
      <c r="DQ131" s="274"/>
      <c r="DR131" s="274"/>
      <c r="DS131" s="274"/>
      <c r="DT131" s="80"/>
      <c r="EB131" s="227">
        <v>126</v>
      </c>
      <c r="EC131" s="274"/>
      <c r="ED131" s="274"/>
      <c r="EE131" s="274"/>
      <c r="EF131" s="275"/>
      <c r="EG131" s="80"/>
      <c r="EH131" s="274"/>
      <c r="EI131" s="274"/>
      <c r="EJ131" s="274"/>
      <c r="EK131" s="274"/>
      <c r="EL131" s="80"/>
      <c r="ET131" s="227">
        <v>126</v>
      </c>
      <c r="EU131" s="274"/>
      <c r="EV131" s="274"/>
      <c r="EW131" s="274"/>
      <c r="EX131" s="275"/>
      <c r="EY131" s="80"/>
      <c r="EZ131" s="274"/>
      <c r="FA131" s="274"/>
      <c r="FB131" s="274"/>
      <c r="FC131" s="274"/>
      <c r="FD131" s="80"/>
      <c r="FL131" s="227">
        <v>126</v>
      </c>
      <c r="FM131" s="274"/>
      <c r="FN131" s="274"/>
      <c r="FO131" s="274"/>
      <c r="FP131" s="275"/>
      <c r="FQ131" s="80"/>
      <c r="FR131" s="274"/>
      <c r="FS131" s="274"/>
      <c r="FT131" s="274"/>
      <c r="FU131" s="274"/>
      <c r="FV131" s="80"/>
    </row>
    <row r="132" spans="24:178">
      <c r="X132" s="227">
        <v>127</v>
      </c>
      <c r="Y132" s="274"/>
      <c r="Z132" s="274"/>
      <c r="AA132" s="274"/>
      <c r="AB132" s="275"/>
      <c r="AC132" s="80"/>
      <c r="AD132" s="274"/>
      <c r="AE132" s="274"/>
      <c r="AF132" s="274"/>
      <c r="AG132" s="274"/>
      <c r="AH132" s="80"/>
      <c r="AP132" s="227">
        <v>127</v>
      </c>
      <c r="AQ132" s="274"/>
      <c r="AR132" s="274"/>
      <c r="AS132" s="274"/>
      <c r="AT132" s="275"/>
      <c r="AU132" s="80"/>
      <c r="AV132" s="274"/>
      <c r="AW132" s="274"/>
      <c r="AX132" s="274"/>
      <c r="AY132" s="274"/>
      <c r="AZ132" s="80"/>
      <c r="BH132" s="227">
        <v>127</v>
      </c>
      <c r="BI132" s="274"/>
      <c r="BJ132" s="274"/>
      <c r="BK132" s="274"/>
      <c r="BL132" s="275"/>
      <c r="BM132" s="80"/>
      <c r="BN132" s="274"/>
      <c r="BO132" s="274"/>
      <c r="BP132" s="274"/>
      <c r="BQ132" s="274"/>
      <c r="BR132" s="80"/>
      <c r="BZ132" s="227">
        <v>127</v>
      </c>
      <c r="CA132" s="274"/>
      <c r="CB132" s="274"/>
      <c r="CC132" s="274"/>
      <c r="CD132" s="275"/>
      <c r="CE132" s="80"/>
      <c r="CF132" s="274"/>
      <c r="CG132" s="274"/>
      <c r="CH132" s="274"/>
      <c r="CI132" s="274"/>
      <c r="CJ132" s="80"/>
      <c r="CR132" s="227">
        <v>127</v>
      </c>
      <c r="CS132" s="274"/>
      <c r="CT132" s="274"/>
      <c r="CU132" s="274"/>
      <c r="CV132" s="275"/>
      <c r="CW132" s="80"/>
      <c r="CX132" s="274"/>
      <c r="CY132" s="274"/>
      <c r="CZ132" s="274"/>
      <c r="DA132" s="274"/>
      <c r="DB132" s="80"/>
      <c r="DJ132" s="227">
        <v>127</v>
      </c>
      <c r="DK132" s="274"/>
      <c r="DL132" s="274"/>
      <c r="DM132" s="274"/>
      <c r="DN132" s="275"/>
      <c r="DO132" s="80"/>
      <c r="DP132" s="274"/>
      <c r="DQ132" s="274"/>
      <c r="DR132" s="274"/>
      <c r="DS132" s="274"/>
      <c r="DT132" s="80"/>
      <c r="EB132" s="227">
        <v>127</v>
      </c>
      <c r="EC132" s="274"/>
      <c r="ED132" s="274"/>
      <c r="EE132" s="274"/>
      <c r="EF132" s="275"/>
      <c r="EG132" s="80"/>
      <c r="EH132" s="274"/>
      <c r="EI132" s="274"/>
      <c r="EJ132" s="274"/>
      <c r="EK132" s="274"/>
      <c r="EL132" s="80"/>
      <c r="ET132" s="227">
        <v>127</v>
      </c>
      <c r="EU132" s="274"/>
      <c r="EV132" s="274"/>
      <c r="EW132" s="274"/>
      <c r="EX132" s="275"/>
      <c r="EY132" s="80"/>
      <c r="EZ132" s="274"/>
      <c r="FA132" s="274"/>
      <c r="FB132" s="274"/>
      <c r="FC132" s="274"/>
      <c r="FD132" s="80"/>
      <c r="FL132" s="227">
        <v>127</v>
      </c>
      <c r="FM132" s="274"/>
      <c r="FN132" s="274"/>
      <c r="FO132" s="274"/>
      <c r="FP132" s="275"/>
      <c r="FQ132" s="80"/>
      <c r="FR132" s="274"/>
      <c r="FS132" s="274"/>
      <c r="FT132" s="274"/>
      <c r="FU132" s="274"/>
      <c r="FV132" s="80"/>
    </row>
    <row r="133" spans="24:178">
      <c r="X133" s="227">
        <v>128</v>
      </c>
      <c r="Y133" s="274"/>
      <c r="Z133" s="274"/>
      <c r="AA133" s="274"/>
      <c r="AB133" s="275"/>
      <c r="AC133" s="80"/>
      <c r="AD133" s="274"/>
      <c r="AE133" s="274"/>
      <c r="AF133" s="274"/>
      <c r="AG133" s="274"/>
      <c r="AH133" s="80"/>
      <c r="AP133" s="227">
        <v>128</v>
      </c>
      <c r="AQ133" s="274"/>
      <c r="AR133" s="274"/>
      <c r="AS133" s="274"/>
      <c r="AT133" s="275"/>
      <c r="AU133" s="80"/>
      <c r="AV133" s="274"/>
      <c r="AW133" s="274"/>
      <c r="AX133" s="274"/>
      <c r="AY133" s="274"/>
      <c r="AZ133" s="80"/>
      <c r="BH133" s="227">
        <v>128</v>
      </c>
      <c r="BI133" s="274"/>
      <c r="BJ133" s="274"/>
      <c r="BK133" s="274"/>
      <c r="BL133" s="275"/>
      <c r="BM133" s="80"/>
      <c r="BN133" s="274"/>
      <c r="BO133" s="274"/>
      <c r="BP133" s="274"/>
      <c r="BQ133" s="274"/>
      <c r="BR133" s="80"/>
      <c r="BZ133" s="227">
        <v>128</v>
      </c>
      <c r="CA133" s="274"/>
      <c r="CB133" s="274"/>
      <c r="CC133" s="274"/>
      <c r="CD133" s="275"/>
      <c r="CE133" s="80"/>
      <c r="CF133" s="274"/>
      <c r="CG133" s="274"/>
      <c r="CH133" s="274"/>
      <c r="CI133" s="274"/>
      <c r="CJ133" s="80"/>
      <c r="CR133" s="227">
        <v>128</v>
      </c>
      <c r="CS133" s="274"/>
      <c r="CT133" s="274"/>
      <c r="CU133" s="274"/>
      <c r="CV133" s="275"/>
      <c r="CW133" s="80"/>
      <c r="CX133" s="274"/>
      <c r="CY133" s="274"/>
      <c r="CZ133" s="274"/>
      <c r="DA133" s="274"/>
      <c r="DB133" s="80"/>
      <c r="DJ133" s="227">
        <v>128</v>
      </c>
      <c r="DK133" s="274"/>
      <c r="DL133" s="274"/>
      <c r="DM133" s="274"/>
      <c r="DN133" s="275"/>
      <c r="DO133" s="80"/>
      <c r="DP133" s="274"/>
      <c r="DQ133" s="274"/>
      <c r="DR133" s="274"/>
      <c r="DS133" s="274"/>
      <c r="DT133" s="80"/>
      <c r="EB133" s="227">
        <v>128</v>
      </c>
      <c r="EC133" s="274"/>
      <c r="ED133" s="274"/>
      <c r="EE133" s="274"/>
      <c r="EF133" s="275"/>
      <c r="EG133" s="80"/>
      <c r="EH133" s="274"/>
      <c r="EI133" s="274"/>
      <c r="EJ133" s="274"/>
      <c r="EK133" s="274"/>
      <c r="EL133" s="80"/>
      <c r="ET133" s="227">
        <v>128</v>
      </c>
      <c r="EU133" s="274"/>
      <c r="EV133" s="274"/>
      <c r="EW133" s="274"/>
      <c r="EX133" s="275"/>
      <c r="EY133" s="80"/>
      <c r="EZ133" s="274"/>
      <c r="FA133" s="274"/>
      <c r="FB133" s="274"/>
      <c r="FC133" s="274"/>
      <c r="FD133" s="80"/>
      <c r="FL133" s="227">
        <v>128</v>
      </c>
      <c r="FM133" s="274"/>
      <c r="FN133" s="274"/>
      <c r="FO133" s="274"/>
      <c r="FP133" s="275"/>
      <c r="FQ133" s="80"/>
      <c r="FR133" s="274"/>
      <c r="FS133" s="274"/>
      <c r="FT133" s="274"/>
      <c r="FU133" s="274"/>
      <c r="FV133" s="80"/>
    </row>
    <row r="134" spans="24:178">
      <c r="X134" s="227">
        <v>129</v>
      </c>
      <c r="Y134" s="274"/>
      <c r="Z134" s="274"/>
      <c r="AA134" s="274"/>
      <c r="AB134" s="275"/>
      <c r="AC134" s="80"/>
      <c r="AD134" s="274"/>
      <c r="AE134" s="274"/>
      <c r="AF134" s="274"/>
      <c r="AG134" s="274"/>
      <c r="AH134" s="80"/>
      <c r="AP134" s="227">
        <v>129</v>
      </c>
      <c r="AQ134" s="274"/>
      <c r="AR134" s="274"/>
      <c r="AS134" s="274"/>
      <c r="AT134" s="275"/>
      <c r="AU134" s="80"/>
      <c r="AV134" s="274"/>
      <c r="AW134" s="274"/>
      <c r="AX134" s="274"/>
      <c r="AY134" s="274"/>
      <c r="AZ134" s="80"/>
      <c r="BH134" s="227">
        <v>129</v>
      </c>
      <c r="BI134" s="274"/>
      <c r="BJ134" s="274"/>
      <c r="BK134" s="274"/>
      <c r="BL134" s="275"/>
      <c r="BM134" s="80"/>
      <c r="BN134" s="274"/>
      <c r="BO134" s="274"/>
      <c r="BP134" s="274"/>
      <c r="BQ134" s="274"/>
      <c r="BR134" s="80"/>
      <c r="BZ134" s="227">
        <v>129</v>
      </c>
      <c r="CA134" s="274"/>
      <c r="CB134" s="274"/>
      <c r="CC134" s="274"/>
      <c r="CD134" s="275"/>
      <c r="CE134" s="80"/>
      <c r="CF134" s="274"/>
      <c r="CG134" s="274"/>
      <c r="CH134" s="274"/>
      <c r="CI134" s="274"/>
      <c r="CJ134" s="80"/>
      <c r="CR134" s="227">
        <v>129</v>
      </c>
      <c r="CS134" s="274"/>
      <c r="CT134" s="274"/>
      <c r="CU134" s="274"/>
      <c r="CV134" s="275"/>
      <c r="CW134" s="80"/>
      <c r="CX134" s="274"/>
      <c r="CY134" s="274"/>
      <c r="CZ134" s="274"/>
      <c r="DA134" s="274"/>
      <c r="DB134" s="80"/>
      <c r="DJ134" s="227">
        <v>129</v>
      </c>
      <c r="DK134" s="274"/>
      <c r="DL134" s="274"/>
      <c r="DM134" s="274"/>
      <c r="DN134" s="275"/>
      <c r="DO134" s="80"/>
      <c r="DP134" s="274"/>
      <c r="DQ134" s="274"/>
      <c r="DR134" s="274"/>
      <c r="DS134" s="274"/>
      <c r="DT134" s="80"/>
      <c r="EB134" s="227">
        <v>129</v>
      </c>
      <c r="EC134" s="274"/>
      <c r="ED134" s="274"/>
      <c r="EE134" s="274"/>
      <c r="EF134" s="275"/>
      <c r="EG134" s="80"/>
      <c r="EH134" s="274"/>
      <c r="EI134" s="274"/>
      <c r="EJ134" s="274"/>
      <c r="EK134" s="274"/>
      <c r="EL134" s="80"/>
      <c r="ET134" s="227">
        <v>129</v>
      </c>
      <c r="EU134" s="274"/>
      <c r="EV134" s="274"/>
      <c r="EW134" s="274"/>
      <c r="EX134" s="275"/>
      <c r="EY134" s="80"/>
      <c r="EZ134" s="274"/>
      <c r="FA134" s="274"/>
      <c r="FB134" s="274"/>
      <c r="FC134" s="274"/>
      <c r="FD134" s="80"/>
      <c r="FL134" s="227">
        <v>129</v>
      </c>
      <c r="FM134" s="274"/>
      <c r="FN134" s="274"/>
      <c r="FO134" s="274"/>
      <c r="FP134" s="275"/>
      <c r="FQ134" s="80"/>
      <c r="FR134" s="274"/>
      <c r="FS134" s="274"/>
      <c r="FT134" s="274"/>
      <c r="FU134" s="274"/>
      <c r="FV134" s="80"/>
    </row>
    <row r="135" spans="24:178">
      <c r="X135" s="227">
        <v>130</v>
      </c>
      <c r="Y135" s="274"/>
      <c r="Z135" s="274"/>
      <c r="AA135" s="274"/>
      <c r="AB135" s="275"/>
      <c r="AC135" s="80"/>
      <c r="AD135" s="274"/>
      <c r="AE135" s="274"/>
      <c r="AF135" s="274"/>
      <c r="AG135" s="274"/>
      <c r="AH135" s="80"/>
      <c r="AP135" s="227">
        <v>130</v>
      </c>
      <c r="AQ135" s="274"/>
      <c r="AR135" s="274"/>
      <c r="AS135" s="274"/>
      <c r="AT135" s="275"/>
      <c r="AU135" s="80"/>
      <c r="AV135" s="274"/>
      <c r="AW135" s="274"/>
      <c r="AX135" s="274"/>
      <c r="AY135" s="274"/>
      <c r="AZ135" s="80"/>
      <c r="BH135" s="227">
        <v>130</v>
      </c>
      <c r="BI135" s="274"/>
      <c r="BJ135" s="274"/>
      <c r="BK135" s="274"/>
      <c r="BL135" s="275"/>
      <c r="BM135" s="80"/>
      <c r="BN135" s="274"/>
      <c r="BO135" s="274"/>
      <c r="BP135" s="274"/>
      <c r="BQ135" s="274"/>
      <c r="BR135" s="80"/>
      <c r="BZ135" s="227">
        <v>130</v>
      </c>
      <c r="CA135" s="274"/>
      <c r="CB135" s="274"/>
      <c r="CC135" s="274"/>
      <c r="CD135" s="275"/>
      <c r="CE135" s="80"/>
      <c r="CF135" s="274"/>
      <c r="CG135" s="274"/>
      <c r="CH135" s="274"/>
      <c r="CI135" s="274"/>
      <c r="CJ135" s="80"/>
      <c r="CR135" s="227">
        <v>130</v>
      </c>
      <c r="CS135" s="274"/>
      <c r="CT135" s="274"/>
      <c r="CU135" s="274"/>
      <c r="CV135" s="275"/>
      <c r="CW135" s="80"/>
      <c r="CX135" s="274"/>
      <c r="CY135" s="274"/>
      <c r="CZ135" s="274"/>
      <c r="DA135" s="274"/>
      <c r="DB135" s="80"/>
      <c r="DJ135" s="227">
        <v>130</v>
      </c>
      <c r="DK135" s="274"/>
      <c r="DL135" s="274"/>
      <c r="DM135" s="274"/>
      <c r="DN135" s="275"/>
      <c r="DO135" s="80"/>
      <c r="DP135" s="274"/>
      <c r="DQ135" s="274"/>
      <c r="DR135" s="274"/>
      <c r="DS135" s="274"/>
      <c r="DT135" s="80"/>
      <c r="EB135" s="227">
        <v>130</v>
      </c>
      <c r="EC135" s="274"/>
      <c r="ED135" s="274"/>
      <c r="EE135" s="274"/>
      <c r="EF135" s="275"/>
      <c r="EG135" s="80"/>
      <c r="EH135" s="274"/>
      <c r="EI135" s="274"/>
      <c r="EJ135" s="274"/>
      <c r="EK135" s="274"/>
      <c r="EL135" s="80"/>
      <c r="ET135" s="227">
        <v>130</v>
      </c>
      <c r="EU135" s="274"/>
      <c r="EV135" s="274"/>
      <c r="EW135" s="274"/>
      <c r="EX135" s="275"/>
      <c r="EY135" s="80"/>
      <c r="EZ135" s="274"/>
      <c r="FA135" s="274"/>
      <c r="FB135" s="274"/>
      <c r="FC135" s="274"/>
      <c r="FD135" s="80"/>
      <c r="FL135" s="227">
        <v>130</v>
      </c>
      <c r="FM135" s="274"/>
      <c r="FN135" s="274"/>
      <c r="FO135" s="274"/>
      <c r="FP135" s="275"/>
      <c r="FQ135" s="80"/>
      <c r="FR135" s="274"/>
      <c r="FS135" s="274"/>
      <c r="FT135" s="274"/>
      <c r="FU135" s="274"/>
      <c r="FV135" s="80"/>
    </row>
    <row r="136" spans="24:178">
      <c r="X136" s="227">
        <v>131</v>
      </c>
      <c r="Y136" s="274"/>
      <c r="Z136" s="274"/>
      <c r="AA136" s="274"/>
      <c r="AB136" s="275"/>
      <c r="AC136" s="80"/>
      <c r="AD136" s="274"/>
      <c r="AE136" s="274"/>
      <c r="AF136" s="274"/>
      <c r="AG136" s="274"/>
      <c r="AH136" s="80"/>
      <c r="AP136" s="227">
        <v>131</v>
      </c>
      <c r="AQ136" s="274"/>
      <c r="AR136" s="274"/>
      <c r="AS136" s="274"/>
      <c r="AT136" s="275"/>
      <c r="AU136" s="80"/>
      <c r="AV136" s="274"/>
      <c r="AW136" s="274"/>
      <c r="AX136" s="274"/>
      <c r="AY136" s="274"/>
      <c r="AZ136" s="80"/>
      <c r="BH136" s="227">
        <v>131</v>
      </c>
      <c r="BI136" s="274"/>
      <c r="BJ136" s="274"/>
      <c r="BK136" s="274"/>
      <c r="BL136" s="275"/>
      <c r="BM136" s="80"/>
      <c r="BN136" s="274"/>
      <c r="BO136" s="274"/>
      <c r="BP136" s="274"/>
      <c r="BQ136" s="274"/>
      <c r="BR136" s="80"/>
      <c r="BZ136" s="227">
        <v>131</v>
      </c>
      <c r="CA136" s="274"/>
      <c r="CB136" s="274"/>
      <c r="CC136" s="274"/>
      <c r="CD136" s="275"/>
      <c r="CE136" s="80"/>
      <c r="CF136" s="274"/>
      <c r="CG136" s="274"/>
      <c r="CH136" s="274"/>
      <c r="CI136" s="274"/>
      <c r="CJ136" s="80"/>
      <c r="CR136" s="227">
        <v>131</v>
      </c>
      <c r="CS136" s="274"/>
      <c r="CT136" s="274"/>
      <c r="CU136" s="274"/>
      <c r="CV136" s="275"/>
      <c r="CW136" s="80"/>
      <c r="CX136" s="274"/>
      <c r="CY136" s="274"/>
      <c r="CZ136" s="274"/>
      <c r="DA136" s="274"/>
      <c r="DB136" s="80"/>
      <c r="DJ136" s="227">
        <v>131</v>
      </c>
      <c r="DK136" s="274"/>
      <c r="DL136" s="274"/>
      <c r="DM136" s="274"/>
      <c r="DN136" s="275"/>
      <c r="DO136" s="80"/>
      <c r="DP136" s="274"/>
      <c r="DQ136" s="274"/>
      <c r="DR136" s="274"/>
      <c r="DS136" s="274"/>
      <c r="DT136" s="80"/>
      <c r="EB136" s="227">
        <v>131</v>
      </c>
      <c r="EC136" s="274"/>
      <c r="ED136" s="274"/>
      <c r="EE136" s="274"/>
      <c r="EF136" s="275"/>
      <c r="EG136" s="80"/>
      <c r="EH136" s="274"/>
      <c r="EI136" s="274"/>
      <c r="EJ136" s="274"/>
      <c r="EK136" s="274"/>
      <c r="EL136" s="80"/>
      <c r="ET136" s="227">
        <v>131</v>
      </c>
      <c r="EU136" s="274"/>
      <c r="EV136" s="274"/>
      <c r="EW136" s="274"/>
      <c r="EX136" s="275"/>
      <c r="EY136" s="80"/>
      <c r="EZ136" s="274"/>
      <c r="FA136" s="274"/>
      <c r="FB136" s="274"/>
      <c r="FC136" s="274"/>
      <c r="FD136" s="80"/>
      <c r="FL136" s="227">
        <v>131</v>
      </c>
      <c r="FM136" s="274"/>
      <c r="FN136" s="274"/>
      <c r="FO136" s="274"/>
      <c r="FP136" s="275"/>
      <c r="FQ136" s="80"/>
      <c r="FR136" s="274"/>
      <c r="FS136" s="274"/>
      <c r="FT136" s="274"/>
      <c r="FU136" s="274"/>
      <c r="FV136" s="80"/>
    </row>
    <row r="137" spans="24:178">
      <c r="X137" s="227">
        <v>132</v>
      </c>
      <c r="Y137" s="274"/>
      <c r="Z137" s="274"/>
      <c r="AA137" s="274"/>
      <c r="AB137" s="275"/>
      <c r="AC137" s="80"/>
      <c r="AD137" s="274"/>
      <c r="AE137" s="274"/>
      <c r="AF137" s="274"/>
      <c r="AG137" s="274"/>
      <c r="AH137" s="80"/>
      <c r="AP137" s="227">
        <v>132</v>
      </c>
      <c r="AQ137" s="274"/>
      <c r="AR137" s="274"/>
      <c r="AS137" s="274"/>
      <c r="AT137" s="275"/>
      <c r="AU137" s="80"/>
      <c r="AV137" s="274"/>
      <c r="AW137" s="274"/>
      <c r="AX137" s="274"/>
      <c r="AY137" s="274"/>
      <c r="AZ137" s="80"/>
      <c r="BH137" s="227">
        <v>132</v>
      </c>
      <c r="BI137" s="274"/>
      <c r="BJ137" s="274"/>
      <c r="BK137" s="274"/>
      <c r="BL137" s="275"/>
      <c r="BM137" s="80"/>
      <c r="BN137" s="274"/>
      <c r="BO137" s="274"/>
      <c r="BP137" s="274"/>
      <c r="BQ137" s="274"/>
      <c r="BR137" s="80"/>
      <c r="BZ137" s="227">
        <v>132</v>
      </c>
      <c r="CA137" s="274"/>
      <c r="CB137" s="274"/>
      <c r="CC137" s="274"/>
      <c r="CD137" s="275"/>
      <c r="CE137" s="80"/>
      <c r="CF137" s="274"/>
      <c r="CG137" s="274"/>
      <c r="CH137" s="274"/>
      <c r="CI137" s="274"/>
      <c r="CJ137" s="80"/>
      <c r="CR137" s="227">
        <v>132</v>
      </c>
      <c r="CS137" s="274"/>
      <c r="CT137" s="274"/>
      <c r="CU137" s="274"/>
      <c r="CV137" s="275"/>
      <c r="CW137" s="80"/>
      <c r="CX137" s="274"/>
      <c r="CY137" s="274"/>
      <c r="CZ137" s="274"/>
      <c r="DA137" s="274"/>
      <c r="DB137" s="80"/>
      <c r="DJ137" s="227">
        <v>132</v>
      </c>
      <c r="DK137" s="274"/>
      <c r="DL137" s="274"/>
      <c r="DM137" s="274"/>
      <c r="DN137" s="275"/>
      <c r="DO137" s="80"/>
      <c r="DP137" s="274"/>
      <c r="DQ137" s="274"/>
      <c r="DR137" s="274"/>
      <c r="DS137" s="274"/>
      <c r="DT137" s="80"/>
      <c r="EB137" s="227">
        <v>132</v>
      </c>
      <c r="EC137" s="274"/>
      <c r="ED137" s="274"/>
      <c r="EE137" s="274"/>
      <c r="EF137" s="275"/>
      <c r="EG137" s="80"/>
      <c r="EH137" s="274"/>
      <c r="EI137" s="274"/>
      <c r="EJ137" s="274"/>
      <c r="EK137" s="274"/>
      <c r="EL137" s="80"/>
      <c r="ET137" s="227">
        <v>132</v>
      </c>
      <c r="EU137" s="274"/>
      <c r="EV137" s="274"/>
      <c r="EW137" s="274"/>
      <c r="EX137" s="275"/>
      <c r="EY137" s="80"/>
      <c r="EZ137" s="274"/>
      <c r="FA137" s="274"/>
      <c r="FB137" s="274"/>
      <c r="FC137" s="274"/>
      <c r="FD137" s="80"/>
      <c r="FL137" s="227">
        <v>132</v>
      </c>
      <c r="FM137" s="274"/>
      <c r="FN137" s="274"/>
      <c r="FO137" s="274"/>
      <c r="FP137" s="275"/>
      <c r="FQ137" s="80"/>
      <c r="FR137" s="274"/>
      <c r="FS137" s="274"/>
      <c r="FT137" s="274"/>
      <c r="FU137" s="274"/>
      <c r="FV137" s="80"/>
    </row>
    <row r="138" spans="24:178">
      <c r="X138" s="227">
        <v>133</v>
      </c>
      <c r="Y138" s="274"/>
      <c r="Z138" s="274"/>
      <c r="AA138" s="274"/>
      <c r="AB138" s="275"/>
      <c r="AC138" s="80"/>
      <c r="AD138" s="274"/>
      <c r="AE138" s="274"/>
      <c r="AF138" s="274"/>
      <c r="AG138" s="274"/>
      <c r="AH138" s="80"/>
      <c r="AP138" s="227">
        <v>133</v>
      </c>
      <c r="AQ138" s="274"/>
      <c r="AR138" s="274"/>
      <c r="AS138" s="274"/>
      <c r="AT138" s="275"/>
      <c r="AU138" s="80"/>
      <c r="AV138" s="274"/>
      <c r="AW138" s="274"/>
      <c r="AX138" s="274"/>
      <c r="AY138" s="274"/>
      <c r="AZ138" s="80"/>
      <c r="BH138" s="227">
        <v>133</v>
      </c>
      <c r="BI138" s="274"/>
      <c r="BJ138" s="274"/>
      <c r="BK138" s="274"/>
      <c r="BL138" s="275"/>
      <c r="BM138" s="80"/>
      <c r="BN138" s="274"/>
      <c r="BO138" s="274"/>
      <c r="BP138" s="274"/>
      <c r="BQ138" s="274"/>
      <c r="BR138" s="80"/>
      <c r="BZ138" s="227">
        <v>133</v>
      </c>
      <c r="CA138" s="274"/>
      <c r="CB138" s="274"/>
      <c r="CC138" s="274"/>
      <c r="CD138" s="275"/>
      <c r="CE138" s="80"/>
      <c r="CF138" s="274"/>
      <c r="CG138" s="274"/>
      <c r="CH138" s="274"/>
      <c r="CI138" s="274"/>
      <c r="CJ138" s="80"/>
      <c r="CR138" s="227">
        <v>133</v>
      </c>
      <c r="CS138" s="274"/>
      <c r="CT138" s="274"/>
      <c r="CU138" s="274"/>
      <c r="CV138" s="275"/>
      <c r="CW138" s="80"/>
      <c r="CX138" s="274"/>
      <c r="CY138" s="274"/>
      <c r="CZ138" s="274"/>
      <c r="DA138" s="274"/>
      <c r="DB138" s="80"/>
      <c r="DJ138" s="227">
        <v>133</v>
      </c>
      <c r="DK138" s="274"/>
      <c r="DL138" s="274"/>
      <c r="DM138" s="274"/>
      <c r="DN138" s="275"/>
      <c r="DO138" s="80"/>
      <c r="DP138" s="274"/>
      <c r="DQ138" s="274"/>
      <c r="DR138" s="274"/>
      <c r="DS138" s="274"/>
      <c r="DT138" s="80"/>
      <c r="EB138" s="227">
        <v>133</v>
      </c>
      <c r="EC138" s="274"/>
      <c r="ED138" s="274"/>
      <c r="EE138" s="274"/>
      <c r="EF138" s="275"/>
      <c r="EG138" s="80"/>
      <c r="EH138" s="274"/>
      <c r="EI138" s="274"/>
      <c r="EJ138" s="274"/>
      <c r="EK138" s="274"/>
      <c r="EL138" s="80"/>
      <c r="ET138" s="227">
        <v>133</v>
      </c>
      <c r="EU138" s="274"/>
      <c r="EV138" s="274"/>
      <c r="EW138" s="274"/>
      <c r="EX138" s="275"/>
      <c r="EY138" s="80"/>
      <c r="EZ138" s="274"/>
      <c r="FA138" s="274"/>
      <c r="FB138" s="274"/>
      <c r="FC138" s="274"/>
      <c r="FD138" s="80"/>
      <c r="FL138" s="227">
        <v>133</v>
      </c>
      <c r="FM138" s="274"/>
      <c r="FN138" s="274"/>
      <c r="FO138" s="274"/>
      <c r="FP138" s="275"/>
      <c r="FQ138" s="80"/>
      <c r="FR138" s="274"/>
      <c r="FS138" s="274"/>
      <c r="FT138" s="274"/>
      <c r="FU138" s="274"/>
      <c r="FV138" s="80"/>
    </row>
    <row r="139" spans="24:178">
      <c r="X139" s="227">
        <v>134</v>
      </c>
      <c r="Y139" s="274"/>
      <c r="Z139" s="274"/>
      <c r="AA139" s="274"/>
      <c r="AB139" s="275"/>
      <c r="AC139" s="80"/>
      <c r="AD139" s="274"/>
      <c r="AE139" s="274"/>
      <c r="AF139" s="274"/>
      <c r="AG139" s="274"/>
      <c r="AH139" s="80"/>
      <c r="AP139" s="227">
        <v>134</v>
      </c>
      <c r="AQ139" s="274"/>
      <c r="AR139" s="274"/>
      <c r="AS139" s="274"/>
      <c r="AT139" s="275"/>
      <c r="AU139" s="80"/>
      <c r="AV139" s="274"/>
      <c r="AW139" s="274"/>
      <c r="AX139" s="274"/>
      <c r="AY139" s="274"/>
      <c r="AZ139" s="80"/>
      <c r="BH139" s="227">
        <v>134</v>
      </c>
      <c r="BI139" s="274"/>
      <c r="BJ139" s="274"/>
      <c r="BK139" s="274"/>
      <c r="BL139" s="275"/>
      <c r="BM139" s="80"/>
      <c r="BN139" s="274"/>
      <c r="BO139" s="274"/>
      <c r="BP139" s="274"/>
      <c r="BQ139" s="274"/>
      <c r="BR139" s="80"/>
      <c r="BZ139" s="227">
        <v>134</v>
      </c>
      <c r="CA139" s="274"/>
      <c r="CB139" s="274"/>
      <c r="CC139" s="274"/>
      <c r="CD139" s="275"/>
      <c r="CE139" s="80"/>
      <c r="CF139" s="274"/>
      <c r="CG139" s="274"/>
      <c r="CH139" s="274"/>
      <c r="CI139" s="274"/>
      <c r="CJ139" s="80"/>
      <c r="CR139" s="227">
        <v>134</v>
      </c>
      <c r="CS139" s="274"/>
      <c r="CT139" s="274"/>
      <c r="CU139" s="274"/>
      <c r="CV139" s="275"/>
      <c r="CW139" s="80"/>
      <c r="CX139" s="274"/>
      <c r="CY139" s="274"/>
      <c r="CZ139" s="274"/>
      <c r="DA139" s="274"/>
      <c r="DB139" s="80"/>
      <c r="DJ139" s="227">
        <v>134</v>
      </c>
      <c r="DK139" s="274"/>
      <c r="DL139" s="274"/>
      <c r="DM139" s="274"/>
      <c r="DN139" s="275"/>
      <c r="DO139" s="80"/>
      <c r="DP139" s="274"/>
      <c r="DQ139" s="274"/>
      <c r="DR139" s="274"/>
      <c r="DS139" s="274"/>
      <c r="DT139" s="80"/>
      <c r="EB139" s="227">
        <v>134</v>
      </c>
      <c r="EC139" s="274"/>
      <c r="ED139" s="274"/>
      <c r="EE139" s="274"/>
      <c r="EF139" s="275"/>
      <c r="EG139" s="80"/>
      <c r="EH139" s="274"/>
      <c r="EI139" s="274"/>
      <c r="EJ139" s="274"/>
      <c r="EK139" s="274"/>
      <c r="EL139" s="80"/>
      <c r="ET139" s="227">
        <v>134</v>
      </c>
      <c r="EU139" s="274"/>
      <c r="EV139" s="274"/>
      <c r="EW139" s="274"/>
      <c r="EX139" s="275"/>
      <c r="EY139" s="80"/>
      <c r="EZ139" s="274"/>
      <c r="FA139" s="274"/>
      <c r="FB139" s="274"/>
      <c r="FC139" s="274"/>
      <c r="FD139" s="80"/>
      <c r="FL139" s="227">
        <v>134</v>
      </c>
      <c r="FM139" s="274"/>
      <c r="FN139" s="274"/>
      <c r="FO139" s="274"/>
      <c r="FP139" s="275"/>
      <c r="FQ139" s="80"/>
      <c r="FR139" s="274"/>
      <c r="FS139" s="274"/>
      <c r="FT139" s="274"/>
      <c r="FU139" s="274"/>
      <c r="FV139" s="80"/>
    </row>
    <row r="140" spans="24:178">
      <c r="X140" s="227">
        <v>135</v>
      </c>
      <c r="Y140" s="274"/>
      <c r="Z140" s="274"/>
      <c r="AA140" s="274"/>
      <c r="AB140" s="275"/>
      <c r="AC140" s="80"/>
      <c r="AD140" s="274"/>
      <c r="AE140" s="274"/>
      <c r="AF140" s="274"/>
      <c r="AG140" s="274"/>
      <c r="AH140" s="80"/>
      <c r="AP140" s="227">
        <v>135</v>
      </c>
      <c r="AQ140" s="274"/>
      <c r="AR140" s="274"/>
      <c r="AS140" s="274"/>
      <c r="AT140" s="275"/>
      <c r="AU140" s="80"/>
      <c r="AV140" s="274"/>
      <c r="AW140" s="274"/>
      <c r="AX140" s="274"/>
      <c r="AY140" s="274"/>
      <c r="AZ140" s="80"/>
      <c r="BH140" s="227">
        <v>135</v>
      </c>
      <c r="BI140" s="274"/>
      <c r="BJ140" s="274"/>
      <c r="BK140" s="274"/>
      <c r="BL140" s="275"/>
      <c r="BM140" s="80"/>
      <c r="BN140" s="274"/>
      <c r="BO140" s="274"/>
      <c r="BP140" s="274"/>
      <c r="BQ140" s="274"/>
      <c r="BR140" s="80"/>
      <c r="BZ140" s="227">
        <v>135</v>
      </c>
      <c r="CA140" s="274"/>
      <c r="CB140" s="274"/>
      <c r="CC140" s="274"/>
      <c r="CD140" s="275"/>
      <c r="CE140" s="80"/>
      <c r="CF140" s="274"/>
      <c r="CG140" s="274"/>
      <c r="CH140" s="274"/>
      <c r="CI140" s="274"/>
      <c r="CJ140" s="80"/>
      <c r="CR140" s="227">
        <v>135</v>
      </c>
      <c r="CS140" s="274"/>
      <c r="CT140" s="274"/>
      <c r="CU140" s="274"/>
      <c r="CV140" s="275"/>
      <c r="CW140" s="80"/>
      <c r="CX140" s="274"/>
      <c r="CY140" s="274"/>
      <c r="CZ140" s="274"/>
      <c r="DA140" s="274"/>
      <c r="DB140" s="80"/>
      <c r="DJ140" s="227">
        <v>135</v>
      </c>
      <c r="DK140" s="274"/>
      <c r="DL140" s="274"/>
      <c r="DM140" s="274"/>
      <c r="DN140" s="275"/>
      <c r="DO140" s="80"/>
      <c r="DP140" s="274"/>
      <c r="DQ140" s="274"/>
      <c r="DR140" s="274"/>
      <c r="DS140" s="274"/>
      <c r="DT140" s="80"/>
      <c r="EB140" s="227">
        <v>135</v>
      </c>
      <c r="EC140" s="274"/>
      <c r="ED140" s="274"/>
      <c r="EE140" s="274"/>
      <c r="EF140" s="275"/>
      <c r="EG140" s="80"/>
      <c r="EH140" s="274"/>
      <c r="EI140" s="274"/>
      <c r="EJ140" s="274"/>
      <c r="EK140" s="274"/>
      <c r="EL140" s="80"/>
      <c r="ET140" s="227">
        <v>135</v>
      </c>
      <c r="EU140" s="274"/>
      <c r="EV140" s="274"/>
      <c r="EW140" s="274"/>
      <c r="EX140" s="275"/>
      <c r="EY140" s="80"/>
      <c r="EZ140" s="274"/>
      <c r="FA140" s="274"/>
      <c r="FB140" s="274"/>
      <c r="FC140" s="274"/>
      <c r="FD140" s="80"/>
      <c r="FL140" s="227">
        <v>135</v>
      </c>
      <c r="FM140" s="274"/>
      <c r="FN140" s="274"/>
      <c r="FO140" s="274"/>
      <c r="FP140" s="275"/>
      <c r="FQ140" s="80"/>
      <c r="FR140" s="274"/>
      <c r="FS140" s="274"/>
      <c r="FT140" s="274"/>
      <c r="FU140" s="274"/>
      <c r="FV140" s="80"/>
    </row>
    <row r="141" spans="24:178">
      <c r="X141" s="227">
        <v>136</v>
      </c>
      <c r="Y141" s="274"/>
      <c r="Z141" s="274"/>
      <c r="AA141" s="274"/>
      <c r="AB141" s="275"/>
      <c r="AC141" s="80"/>
      <c r="AD141" s="274"/>
      <c r="AE141" s="274"/>
      <c r="AF141" s="274"/>
      <c r="AG141" s="274"/>
      <c r="AH141" s="80"/>
      <c r="AP141" s="227">
        <v>136</v>
      </c>
      <c r="AQ141" s="274"/>
      <c r="AR141" s="274"/>
      <c r="AS141" s="274"/>
      <c r="AT141" s="275"/>
      <c r="AU141" s="80"/>
      <c r="AV141" s="274"/>
      <c r="AW141" s="274"/>
      <c r="AX141" s="274"/>
      <c r="AY141" s="274"/>
      <c r="AZ141" s="80"/>
      <c r="BH141" s="227">
        <v>136</v>
      </c>
      <c r="BI141" s="274"/>
      <c r="BJ141" s="274"/>
      <c r="BK141" s="274"/>
      <c r="BL141" s="275"/>
      <c r="BM141" s="80"/>
      <c r="BN141" s="274"/>
      <c r="BO141" s="274"/>
      <c r="BP141" s="274"/>
      <c r="BQ141" s="274"/>
      <c r="BR141" s="80"/>
      <c r="BZ141" s="227">
        <v>136</v>
      </c>
      <c r="CA141" s="274"/>
      <c r="CB141" s="274"/>
      <c r="CC141" s="274"/>
      <c r="CD141" s="275"/>
      <c r="CE141" s="80"/>
      <c r="CF141" s="274"/>
      <c r="CG141" s="274"/>
      <c r="CH141" s="274"/>
      <c r="CI141" s="274"/>
      <c r="CJ141" s="80"/>
      <c r="CR141" s="227">
        <v>136</v>
      </c>
      <c r="CS141" s="274"/>
      <c r="CT141" s="274"/>
      <c r="CU141" s="274"/>
      <c r="CV141" s="275"/>
      <c r="CW141" s="80"/>
      <c r="CX141" s="274"/>
      <c r="CY141" s="274"/>
      <c r="CZ141" s="274"/>
      <c r="DA141" s="274"/>
      <c r="DB141" s="80"/>
      <c r="DJ141" s="227">
        <v>136</v>
      </c>
      <c r="DK141" s="274"/>
      <c r="DL141" s="274"/>
      <c r="DM141" s="274"/>
      <c r="DN141" s="275"/>
      <c r="DO141" s="80"/>
      <c r="DP141" s="274"/>
      <c r="DQ141" s="274"/>
      <c r="DR141" s="274"/>
      <c r="DS141" s="274"/>
      <c r="DT141" s="80"/>
      <c r="EB141" s="227">
        <v>136</v>
      </c>
      <c r="EC141" s="274"/>
      <c r="ED141" s="274"/>
      <c r="EE141" s="274"/>
      <c r="EF141" s="275"/>
      <c r="EG141" s="80"/>
      <c r="EH141" s="274"/>
      <c r="EI141" s="274"/>
      <c r="EJ141" s="274"/>
      <c r="EK141" s="274"/>
      <c r="EL141" s="80"/>
      <c r="ET141" s="227">
        <v>136</v>
      </c>
      <c r="EU141" s="274"/>
      <c r="EV141" s="274"/>
      <c r="EW141" s="274"/>
      <c r="EX141" s="275"/>
      <c r="EY141" s="80"/>
      <c r="EZ141" s="274"/>
      <c r="FA141" s="274"/>
      <c r="FB141" s="274"/>
      <c r="FC141" s="274"/>
      <c r="FD141" s="80"/>
      <c r="FL141" s="227">
        <v>136</v>
      </c>
      <c r="FM141" s="274"/>
      <c r="FN141" s="274"/>
      <c r="FO141" s="274"/>
      <c r="FP141" s="275"/>
      <c r="FQ141" s="80"/>
      <c r="FR141" s="274"/>
      <c r="FS141" s="274"/>
      <c r="FT141" s="274"/>
      <c r="FU141" s="274"/>
      <c r="FV141" s="80"/>
    </row>
    <row r="142" spans="24:178">
      <c r="X142" s="227">
        <v>137</v>
      </c>
      <c r="Y142" s="274"/>
      <c r="Z142" s="274"/>
      <c r="AA142" s="274"/>
      <c r="AB142" s="275"/>
      <c r="AC142" s="80"/>
      <c r="AD142" s="274"/>
      <c r="AE142" s="274"/>
      <c r="AF142" s="274"/>
      <c r="AG142" s="274"/>
      <c r="AH142" s="80"/>
      <c r="AP142" s="227">
        <v>137</v>
      </c>
      <c r="AQ142" s="274"/>
      <c r="AR142" s="274"/>
      <c r="AS142" s="274"/>
      <c r="AT142" s="275"/>
      <c r="AU142" s="80"/>
      <c r="AV142" s="274"/>
      <c r="AW142" s="274"/>
      <c r="AX142" s="274"/>
      <c r="AY142" s="274"/>
      <c r="AZ142" s="80"/>
      <c r="BH142" s="227">
        <v>137</v>
      </c>
      <c r="BI142" s="274"/>
      <c r="BJ142" s="274"/>
      <c r="BK142" s="274"/>
      <c r="BL142" s="275"/>
      <c r="BM142" s="80"/>
      <c r="BN142" s="274"/>
      <c r="BO142" s="274"/>
      <c r="BP142" s="274"/>
      <c r="BQ142" s="274"/>
      <c r="BR142" s="80"/>
      <c r="BZ142" s="227">
        <v>137</v>
      </c>
      <c r="CA142" s="274"/>
      <c r="CB142" s="274"/>
      <c r="CC142" s="274"/>
      <c r="CD142" s="275"/>
      <c r="CE142" s="80"/>
      <c r="CF142" s="274"/>
      <c r="CG142" s="274"/>
      <c r="CH142" s="274"/>
      <c r="CI142" s="274"/>
      <c r="CJ142" s="80"/>
      <c r="CR142" s="227">
        <v>137</v>
      </c>
      <c r="CS142" s="274"/>
      <c r="CT142" s="274"/>
      <c r="CU142" s="274"/>
      <c r="CV142" s="275"/>
      <c r="CW142" s="80"/>
      <c r="CX142" s="274"/>
      <c r="CY142" s="274"/>
      <c r="CZ142" s="274"/>
      <c r="DA142" s="274"/>
      <c r="DB142" s="80"/>
      <c r="DJ142" s="227">
        <v>137</v>
      </c>
      <c r="DK142" s="274"/>
      <c r="DL142" s="274"/>
      <c r="DM142" s="274"/>
      <c r="DN142" s="275"/>
      <c r="DO142" s="80"/>
      <c r="DP142" s="274"/>
      <c r="DQ142" s="274"/>
      <c r="DR142" s="274"/>
      <c r="DS142" s="274"/>
      <c r="DT142" s="80"/>
      <c r="EB142" s="227">
        <v>137</v>
      </c>
      <c r="EC142" s="274"/>
      <c r="ED142" s="274"/>
      <c r="EE142" s="274"/>
      <c r="EF142" s="275"/>
      <c r="EG142" s="80"/>
      <c r="EH142" s="274"/>
      <c r="EI142" s="274"/>
      <c r="EJ142" s="274"/>
      <c r="EK142" s="274"/>
      <c r="EL142" s="80"/>
      <c r="ET142" s="227">
        <v>137</v>
      </c>
      <c r="EU142" s="274"/>
      <c r="EV142" s="274"/>
      <c r="EW142" s="274"/>
      <c r="EX142" s="275"/>
      <c r="EY142" s="80"/>
      <c r="EZ142" s="274"/>
      <c r="FA142" s="274"/>
      <c r="FB142" s="274"/>
      <c r="FC142" s="274"/>
      <c r="FD142" s="80"/>
      <c r="FL142" s="227">
        <v>137</v>
      </c>
      <c r="FM142" s="274"/>
      <c r="FN142" s="274"/>
      <c r="FO142" s="274"/>
      <c r="FP142" s="275"/>
      <c r="FQ142" s="80"/>
      <c r="FR142" s="274"/>
      <c r="FS142" s="274"/>
      <c r="FT142" s="274"/>
      <c r="FU142" s="274"/>
      <c r="FV142" s="80"/>
    </row>
    <row r="143" spans="24:178">
      <c r="X143" s="227">
        <v>138</v>
      </c>
      <c r="Y143" s="274"/>
      <c r="Z143" s="274"/>
      <c r="AA143" s="274"/>
      <c r="AB143" s="275"/>
      <c r="AC143" s="80"/>
      <c r="AD143" s="274"/>
      <c r="AE143" s="274"/>
      <c r="AF143" s="274"/>
      <c r="AG143" s="274"/>
      <c r="AH143" s="80"/>
      <c r="AP143" s="227">
        <v>138</v>
      </c>
      <c r="AQ143" s="274"/>
      <c r="AR143" s="274"/>
      <c r="AS143" s="274"/>
      <c r="AT143" s="275"/>
      <c r="AU143" s="80"/>
      <c r="AV143" s="274"/>
      <c r="AW143" s="274"/>
      <c r="AX143" s="274"/>
      <c r="AY143" s="274"/>
      <c r="AZ143" s="80"/>
      <c r="BH143" s="227">
        <v>138</v>
      </c>
      <c r="BI143" s="274"/>
      <c r="BJ143" s="274"/>
      <c r="BK143" s="274"/>
      <c r="BL143" s="275"/>
      <c r="BM143" s="80"/>
      <c r="BN143" s="274"/>
      <c r="BO143" s="274"/>
      <c r="BP143" s="274"/>
      <c r="BQ143" s="274"/>
      <c r="BR143" s="80"/>
      <c r="BZ143" s="227">
        <v>138</v>
      </c>
      <c r="CA143" s="274"/>
      <c r="CB143" s="274"/>
      <c r="CC143" s="274"/>
      <c r="CD143" s="275"/>
      <c r="CE143" s="80"/>
      <c r="CF143" s="274"/>
      <c r="CG143" s="274"/>
      <c r="CH143" s="274"/>
      <c r="CI143" s="274"/>
      <c r="CJ143" s="80"/>
      <c r="CR143" s="227">
        <v>138</v>
      </c>
      <c r="CS143" s="274"/>
      <c r="CT143" s="274"/>
      <c r="CU143" s="274"/>
      <c r="CV143" s="275"/>
      <c r="CW143" s="80"/>
      <c r="CX143" s="274"/>
      <c r="CY143" s="274"/>
      <c r="CZ143" s="274"/>
      <c r="DA143" s="274"/>
      <c r="DB143" s="80"/>
      <c r="DJ143" s="227">
        <v>138</v>
      </c>
      <c r="DK143" s="274"/>
      <c r="DL143" s="274"/>
      <c r="DM143" s="274"/>
      <c r="DN143" s="275"/>
      <c r="DO143" s="80"/>
      <c r="DP143" s="274"/>
      <c r="DQ143" s="274"/>
      <c r="DR143" s="274"/>
      <c r="DS143" s="274"/>
      <c r="DT143" s="80"/>
      <c r="EB143" s="227">
        <v>138</v>
      </c>
      <c r="EC143" s="274"/>
      <c r="ED143" s="274"/>
      <c r="EE143" s="274"/>
      <c r="EF143" s="275"/>
      <c r="EG143" s="80"/>
      <c r="EH143" s="274"/>
      <c r="EI143" s="274"/>
      <c r="EJ143" s="274"/>
      <c r="EK143" s="274"/>
      <c r="EL143" s="80"/>
      <c r="ET143" s="227">
        <v>138</v>
      </c>
      <c r="EU143" s="274"/>
      <c r="EV143" s="274"/>
      <c r="EW143" s="274"/>
      <c r="EX143" s="275"/>
      <c r="EY143" s="80"/>
      <c r="EZ143" s="274"/>
      <c r="FA143" s="274"/>
      <c r="FB143" s="274"/>
      <c r="FC143" s="274"/>
      <c r="FD143" s="80"/>
      <c r="FL143" s="227">
        <v>138</v>
      </c>
      <c r="FM143" s="274"/>
      <c r="FN143" s="274"/>
      <c r="FO143" s="274"/>
      <c r="FP143" s="275"/>
      <c r="FQ143" s="80"/>
      <c r="FR143" s="274"/>
      <c r="FS143" s="274"/>
      <c r="FT143" s="274"/>
      <c r="FU143" s="274"/>
      <c r="FV143" s="80"/>
    </row>
    <row r="144" spans="24:178">
      <c r="X144" s="227">
        <v>139</v>
      </c>
      <c r="Y144" s="274"/>
      <c r="Z144" s="274"/>
      <c r="AA144" s="274"/>
      <c r="AB144" s="275"/>
      <c r="AC144" s="80"/>
      <c r="AD144" s="274"/>
      <c r="AE144" s="274"/>
      <c r="AF144" s="274"/>
      <c r="AG144" s="274"/>
      <c r="AH144" s="80"/>
      <c r="AP144" s="227">
        <v>139</v>
      </c>
      <c r="AQ144" s="274"/>
      <c r="AR144" s="274"/>
      <c r="AS144" s="274"/>
      <c r="AT144" s="275"/>
      <c r="AU144" s="80"/>
      <c r="AV144" s="274"/>
      <c r="AW144" s="274"/>
      <c r="AX144" s="274"/>
      <c r="AY144" s="274"/>
      <c r="AZ144" s="80"/>
      <c r="BH144" s="227">
        <v>139</v>
      </c>
      <c r="BI144" s="274"/>
      <c r="BJ144" s="274"/>
      <c r="BK144" s="274"/>
      <c r="BL144" s="275"/>
      <c r="BM144" s="80"/>
      <c r="BN144" s="274"/>
      <c r="BO144" s="274"/>
      <c r="BP144" s="274"/>
      <c r="BQ144" s="274"/>
      <c r="BR144" s="80"/>
      <c r="BZ144" s="227">
        <v>139</v>
      </c>
      <c r="CA144" s="274"/>
      <c r="CB144" s="274"/>
      <c r="CC144" s="274"/>
      <c r="CD144" s="275"/>
      <c r="CE144" s="80"/>
      <c r="CF144" s="274"/>
      <c r="CG144" s="274"/>
      <c r="CH144" s="274"/>
      <c r="CI144" s="274"/>
      <c r="CJ144" s="80"/>
      <c r="CR144" s="227">
        <v>139</v>
      </c>
      <c r="CS144" s="274"/>
      <c r="CT144" s="274"/>
      <c r="CU144" s="274"/>
      <c r="CV144" s="275"/>
      <c r="CW144" s="80"/>
      <c r="CX144" s="274"/>
      <c r="CY144" s="274"/>
      <c r="CZ144" s="274"/>
      <c r="DA144" s="274"/>
      <c r="DB144" s="80"/>
      <c r="DJ144" s="227">
        <v>139</v>
      </c>
      <c r="DK144" s="274"/>
      <c r="DL144" s="274"/>
      <c r="DM144" s="274"/>
      <c r="DN144" s="275"/>
      <c r="DO144" s="80"/>
      <c r="DP144" s="274"/>
      <c r="DQ144" s="274"/>
      <c r="DR144" s="274"/>
      <c r="DS144" s="274"/>
      <c r="DT144" s="80"/>
      <c r="EB144" s="227">
        <v>139</v>
      </c>
      <c r="EC144" s="274"/>
      <c r="ED144" s="274"/>
      <c r="EE144" s="274"/>
      <c r="EF144" s="275"/>
      <c r="EG144" s="80"/>
      <c r="EH144" s="274"/>
      <c r="EI144" s="274"/>
      <c r="EJ144" s="274"/>
      <c r="EK144" s="274"/>
      <c r="EL144" s="80"/>
      <c r="ET144" s="227">
        <v>139</v>
      </c>
      <c r="EU144" s="274"/>
      <c r="EV144" s="274"/>
      <c r="EW144" s="274"/>
      <c r="EX144" s="275"/>
      <c r="EY144" s="80"/>
      <c r="EZ144" s="274"/>
      <c r="FA144" s="274"/>
      <c r="FB144" s="274"/>
      <c r="FC144" s="274"/>
      <c r="FD144" s="80"/>
      <c r="FL144" s="227">
        <v>139</v>
      </c>
      <c r="FM144" s="274"/>
      <c r="FN144" s="274"/>
      <c r="FO144" s="274"/>
      <c r="FP144" s="275"/>
      <c r="FQ144" s="80"/>
      <c r="FR144" s="274"/>
      <c r="FS144" s="274"/>
      <c r="FT144" s="274"/>
      <c r="FU144" s="274"/>
      <c r="FV144" s="80"/>
    </row>
    <row r="145" spans="24:178">
      <c r="X145" s="227">
        <v>140</v>
      </c>
      <c r="Y145" s="274"/>
      <c r="Z145" s="274"/>
      <c r="AA145" s="274"/>
      <c r="AB145" s="275"/>
      <c r="AC145" s="80"/>
      <c r="AD145" s="274"/>
      <c r="AE145" s="274"/>
      <c r="AF145" s="274"/>
      <c r="AG145" s="274"/>
      <c r="AH145" s="80"/>
      <c r="AP145" s="227">
        <v>140</v>
      </c>
      <c r="AQ145" s="274"/>
      <c r="AR145" s="274"/>
      <c r="AS145" s="274"/>
      <c r="AT145" s="275"/>
      <c r="AU145" s="80"/>
      <c r="AV145" s="274"/>
      <c r="AW145" s="274"/>
      <c r="AX145" s="274"/>
      <c r="AY145" s="274"/>
      <c r="AZ145" s="80"/>
      <c r="BH145" s="227">
        <v>140</v>
      </c>
      <c r="BI145" s="274"/>
      <c r="BJ145" s="274"/>
      <c r="BK145" s="274"/>
      <c r="BL145" s="275"/>
      <c r="BM145" s="80"/>
      <c r="BN145" s="274"/>
      <c r="BO145" s="274"/>
      <c r="BP145" s="274"/>
      <c r="BQ145" s="274"/>
      <c r="BR145" s="80"/>
      <c r="BZ145" s="227">
        <v>140</v>
      </c>
      <c r="CA145" s="274"/>
      <c r="CB145" s="274"/>
      <c r="CC145" s="274"/>
      <c r="CD145" s="275"/>
      <c r="CE145" s="80"/>
      <c r="CF145" s="274"/>
      <c r="CG145" s="274"/>
      <c r="CH145" s="274"/>
      <c r="CI145" s="274"/>
      <c r="CJ145" s="80"/>
      <c r="CR145" s="227">
        <v>140</v>
      </c>
      <c r="CS145" s="274"/>
      <c r="CT145" s="274"/>
      <c r="CU145" s="274"/>
      <c r="CV145" s="275"/>
      <c r="CW145" s="80"/>
      <c r="CX145" s="274"/>
      <c r="CY145" s="274"/>
      <c r="CZ145" s="274"/>
      <c r="DA145" s="274"/>
      <c r="DB145" s="80"/>
      <c r="DJ145" s="227">
        <v>140</v>
      </c>
      <c r="DK145" s="274"/>
      <c r="DL145" s="274"/>
      <c r="DM145" s="274"/>
      <c r="DN145" s="275"/>
      <c r="DO145" s="80"/>
      <c r="DP145" s="274"/>
      <c r="DQ145" s="274"/>
      <c r="DR145" s="274"/>
      <c r="DS145" s="274"/>
      <c r="DT145" s="80"/>
      <c r="EB145" s="227">
        <v>140</v>
      </c>
      <c r="EC145" s="274"/>
      <c r="ED145" s="274"/>
      <c r="EE145" s="274"/>
      <c r="EF145" s="275"/>
      <c r="EG145" s="80"/>
      <c r="EH145" s="274"/>
      <c r="EI145" s="274"/>
      <c r="EJ145" s="274"/>
      <c r="EK145" s="274"/>
      <c r="EL145" s="80"/>
      <c r="ET145" s="227">
        <v>140</v>
      </c>
      <c r="EU145" s="274"/>
      <c r="EV145" s="274"/>
      <c r="EW145" s="274"/>
      <c r="EX145" s="275"/>
      <c r="EY145" s="80"/>
      <c r="EZ145" s="274"/>
      <c r="FA145" s="274"/>
      <c r="FB145" s="274"/>
      <c r="FC145" s="274"/>
      <c r="FD145" s="80"/>
      <c r="FL145" s="227">
        <v>140</v>
      </c>
      <c r="FM145" s="274"/>
      <c r="FN145" s="274"/>
      <c r="FO145" s="274"/>
      <c r="FP145" s="275"/>
      <c r="FQ145" s="80"/>
      <c r="FR145" s="274"/>
      <c r="FS145" s="274"/>
      <c r="FT145" s="274"/>
      <c r="FU145" s="274"/>
      <c r="FV145" s="80"/>
    </row>
    <row r="146" spans="24:178">
      <c r="X146" s="227">
        <v>141</v>
      </c>
      <c r="Y146" s="274"/>
      <c r="Z146" s="274"/>
      <c r="AA146" s="274"/>
      <c r="AB146" s="275"/>
      <c r="AC146" s="80"/>
      <c r="AD146" s="274"/>
      <c r="AE146" s="274"/>
      <c r="AF146" s="274"/>
      <c r="AG146" s="274"/>
      <c r="AH146" s="80"/>
      <c r="AP146" s="227">
        <v>141</v>
      </c>
      <c r="AQ146" s="274"/>
      <c r="AR146" s="274"/>
      <c r="AS146" s="274"/>
      <c r="AT146" s="275"/>
      <c r="AU146" s="80"/>
      <c r="AV146" s="274"/>
      <c r="AW146" s="274"/>
      <c r="AX146" s="274"/>
      <c r="AY146" s="274"/>
      <c r="AZ146" s="80"/>
      <c r="BH146" s="227">
        <v>141</v>
      </c>
      <c r="BI146" s="274"/>
      <c r="BJ146" s="274"/>
      <c r="BK146" s="274"/>
      <c r="BL146" s="275"/>
      <c r="BM146" s="80"/>
      <c r="BN146" s="274"/>
      <c r="BO146" s="274"/>
      <c r="BP146" s="274"/>
      <c r="BQ146" s="274"/>
      <c r="BR146" s="80"/>
      <c r="BZ146" s="227">
        <v>141</v>
      </c>
      <c r="CA146" s="274"/>
      <c r="CB146" s="274"/>
      <c r="CC146" s="274"/>
      <c r="CD146" s="275"/>
      <c r="CE146" s="80"/>
      <c r="CF146" s="274"/>
      <c r="CG146" s="274"/>
      <c r="CH146" s="274"/>
      <c r="CI146" s="274"/>
      <c r="CJ146" s="80"/>
      <c r="CR146" s="227">
        <v>141</v>
      </c>
      <c r="CS146" s="274"/>
      <c r="CT146" s="274"/>
      <c r="CU146" s="274"/>
      <c r="CV146" s="275"/>
      <c r="CW146" s="80"/>
      <c r="CX146" s="274"/>
      <c r="CY146" s="274"/>
      <c r="CZ146" s="274"/>
      <c r="DA146" s="274"/>
      <c r="DB146" s="80"/>
      <c r="DJ146" s="227">
        <v>141</v>
      </c>
      <c r="DK146" s="274"/>
      <c r="DL146" s="274"/>
      <c r="DM146" s="274"/>
      <c r="DN146" s="275"/>
      <c r="DO146" s="80"/>
      <c r="DP146" s="274"/>
      <c r="DQ146" s="274"/>
      <c r="DR146" s="274"/>
      <c r="DS146" s="274"/>
      <c r="DT146" s="80"/>
      <c r="EB146" s="227">
        <v>141</v>
      </c>
      <c r="EC146" s="274"/>
      <c r="ED146" s="274"/>
      <c r="EE146" s="274"/>
      <c r="EF146" s="275"/>
      <c r="EG146" s="80"/>
      <c r="EH146" s="274"/>
      <c r="EI146" s="274"/>
      <c r="EJ146" s="274"/>
      <c r="EK146" s="274"/>
      <c r="EL146" s="80"/>
      <c r="ET146" s="227">
        <v>141</v>
      </c>
      <c r="EU146" s="274"/>
      <c r="EV146" s="274"/>
      <c r="EW146" s="274"/>
      <c r="EX146" s="275"/>
      <c r="EY146" s="80"/>
      <c r="EZ146" s="274"/>
      <c r="FA146" s="274"/>
      <c r="FB146" s="274"/>
      <c r="FC146" s="274"/>
      <c r="FD146" s="80"/>
      <c r="FL146" s="227">
        <v>141</v>
      </c>
      <c r="FM146" s="274"/>
      <c r="FN146" s="274"/>
      <c r="FO146" s="274"/>
      <c r="FP146" s="275"/>
      <c r="FQ146" s="80"/>
      <c r="FR146" s="274"/>
      <c r="FS146" s="274"/>
      <c r="FT146" s="274"/>
      <c r="FU146" s="274"/>
      <c r="FV146" s="80"/>
    </row>
    <row r="147" spans="24:178">
      <c r="X147" s="227">
        <v>142</v>
      </c>
      <c r="Y147" s="274"/>
      <c r="Z147" s="274"/>
      <c r="AA147" s="274"/>
      <c r="AB147" s="275"/>
      <c r="AC147" s="80"/>
      <c r="AD147" s="274"/>
      <c r="AE147" s="274"/>
      <c r="AF147" s="274"/>
      <c r="AG147" s="274"/>
      <c r="AH147" s="80"/>
      <c r="AP147" s="227">
        <v>142</v>
      </c>
      <c r="AQ147" s="274"/>
      <c r="AR147" s="274"/>
      <c r="AS147" s="274"/>
      <c r="AT147" s="275"/>
      <c r="AU147" s="80"/>
      <c r="AV147" s="274"/>
      <c r="AW147" s="274"/>
      <c r="AX147" s="274"/>
      <c r="AY147" s="274"/>
      <c r="AZ147" s="80"/>
      <c r="BH147" s="227">
        <v>142</v>
      </c>
      <c r="BI147" s="274"/>
      <c r="BJ147" s="274"/>
      <c r="BK147" s="274"/>
      <c r="BL147" s="275"/>
      <c r="BM147" s="80"/>
      <c r="BN147" s="274"/>
      <c r="BO147" s="274"/>
      <c r="BP147" s="274"/>
      <c r="BQ147" s="274"/>
      <c r="BR147" s="80"/>
      <c r="BZ147" s="227">
        <v>142</v>
      </c>
      <c r="CA147" s="274"/>
      <c r="CB147" s="274"/>
      <c r="CC147" s="274"/>
      <c r="CD147" s="275"/>
      <c r="CE147" s="80"/>
      <c r="CF147" s="274"/>
      <c r="CG147" s="274"/>
      <c r="CH147" s="274"/>
      <c r="CI147" s="274"/>
      <c r="CJ147" s="80"/>
      <c r="CR147" s="227">
        <v>142</v>
      </c>
      <c r="CS147" s="274"/>
      <c r="CT147" s="274"/>
      <c r="CU147" s="274"/>
      <c r="CV147" s="275"/>
      <c r="CW147" s="80"/>
      <c r="CX147" s="274"/>
      <c r="CY147" s="274"/>
      <c r="CZ147" s="274"/>
      <c r="DA147" s="274"/>
      <c r="DB147" s="80"/>
      <c r="DJ147" s="227">
        <v>142</v>
      </c>
      <c r="DK147" s="274"/>
      <c r="DL147" s="274"/>
      <c r="DM147" s="274"/>
      <c r="DN147" s="275"/>
      <c r="DO147" s="80"/>
      <c r="DP147" s="274"/>
      <c r="DQ147" s="274"/>
      <c r="DR147" s="274"/>
      <c r="DS147" s="274"/>
      <c r="DT147" s="80"/>
      <c r="EB147" s="227">
        <v>142</v>
      </c>
      <c r="EC147" s="274"/>
      <c r="ED147" s="274"/>
      <c r="EE147" s="274"/>
      <c r="EF147" s="275"/>
      <c r="EG147" s="80"/>
      <c r="EH147" s="274"/>
      <c r="EI147" s="274"/>
      <c r="EJ147" s="274"/>
      <c r="EK147" s="274"/>
      <c r="EL147" s="80"/>
      <c r="ET147" s="227">
        <v>142</v>
      </c>
      <c r="EU147" s="274"/>
      <c r="EV147" s="274"/>
      <c r="EW147" s="274"/>
      <c r="EX147" s="275"/>
      <c r="EY147" s="80"/>
      <c r="EZ147" s="274"/>
      <c r="FA147" s="274"/>
      <c r="FB147" s="274"/>
      <c r="FC147" s="274"/>
      <c r="FD147" s="80"/>
      <c r="FL147" s="227">
        <v>142</v>
      </c>
      <c r="FM147" s="274"/>
      <c r="FN147" s="274"/>
      <c r="FO147" s="274"/>
      <c r="FP147" s="275"/>
      <c r="FQ147" s="80"/>
      <c r="FR147" s="274"/>
      <c r="FS147" s="274"/>
      <c r="FT147" s="274"/>
      <c r="FU147" s="274"/>
      <c r="FV147" s="80"/>
    </row>
    <row r="148" spans="24:178">
      <c r="X148" s="227">
        <v>143</v>
      </c>
      <c r="Y148" s="274"/>
      <c r="Z148" s="274"/>
      <c r="AA148" s="274"/>
      <c r="AB148" s="275"/>
      <c r="AC148" s="80"/>
      <c r="AD148" s="274"/>
      <c r="AE148" s="274"/>
      <c r="AF148" s="274"/>
      <c r="AG148" s="274"/>
      <c r="AH148" s="80"/>
      <c r="AP148" s="227">
        <v>143</v>
      </c>
      <c r="AQ148" s="274"/>
      <c r="AR148" s="274"/>
      <c r="AS148" s="274"/>
      <c r="AT148" s="275"/>
      <c r="AU148" s="80"/>
      <c r="AV148" s="274"/>
      <c r="AW148" s="274"/>
      <c r="AX148" s="274"/>
      <c r="AY148" s="274"/>
      <c r="AZ148" s="80"/>
      <c r="BH148" s="227">
        <v>143</v>
      </c>
      <c r="BI148" s="274"/>
      <c r="BJ148" s="274"/>
      <c r="BK148" s="274"/>
      <c r="BL148" s="275"/>
      <c r="BM148" s="80"/>
      <c r="BN148" s="274"/>
      <c r="BO148" s="274"/>
      <c r="BP148" s="274"/>
      <c r="BQ148" s="274"/>
      <c r="BR148" s="80"/>
      <c r="BZ148" s="227">
        <v>143</v>
      </c>
      <c r="CA148" s="274"/>
      <c r="CB148" s="274"/>
      <c r="CC148" s="274"/>
      <c r="CD148" s="275"/>
      <c r="CE148" s="80"/>
      <c r="CF148" s="274"/>
      <c r="CG148" s="274"/>
      <c r="CH148" s="274"/>
      <c r="CI148" s="274"/>
      <c r="CJ148" s="80"/>
      <c r="CR148" s="227">
        <v>143</v>
      </c>
      <c r="CS148" s="274"/>
      <c r="CT148" s="274"/>
      <c r="CU148" s="274"/>
      <c r="CV148" s="275"/>
      <c r="CW148" s="80"/>
      <c r="CX148" s="274"/>
      <c r="CY148" s="274"/>
      <c r="CZ148" s="274"/>
      <c r="DA148" s="274"/>
      <c r="DB148" s="80"/>
      <c r="DJ148" s="227">
        <v>143</v>
      </c>
      <c r="DK148" s="274"/>
      <c r="DL148" s="274"/>
      <c r="DM148" s="274"/>
      <c r="DN148" s="275"/>
      <c r="DO148" s="80"/>
      <c r="DP148" s="274"/>
      <c r="DQ148" s="274"/>
      <c r="DR148" s="274"/>
      <c r="DS148" s="274"/>
      <c r="DT148" s="80"/>
      <c r="EB148" s="227">
        <v>143</v>
      </c>
      <c r="EC148" s="274"/>
      <c r="ED148" s="274"/>
      <c r="EE148" s="274"/>
      <c r="EF148" s="275"/>
      <c r="EG148" s="80"/>
      <c r="EH148" s="274"/>
      <c r="EI148" s="274"/>
      <c r="EJ148" s="274"/>
      <c r="EK148" s="274"/>
      <c r="EL148" s="80"/>
      <c r="ET148" s="227">
        <v>143</v>
      </c>
      <c r="EU148" s="274"/>
      <c r="EV148" s="274"/>
      <c r="EW148" s="274"/>
      <c r="EX148" s="275"/>
      <c r="EY148" s="80"/>
      <c r="EZ148" s="274"/>
      <c r="FA148" s="274"/>
      <c r="FB148" s="274"/>
      <c r="FC148" s="274"/>
      <c r="FD148" s="80"/>
      <c r="FL148" s="227">
        <v>143</v>
      </c>
      <c r="FM148" s="274"/>
      <c r="FN148" s="274"/>
      <c r="FO148" s="274"/>
      <c r="FP148" s="275"/>
      <c r="FQ148" s="80"/>
      <c r="FR148" s="274"/>
      <c r="FS148" s="274"/>
      <c r="FT148" s="274"/>
      <c r="FU148" s="274"/>
      <c r="FV148" s="80"/>
    </row>
    <row r="149" spans="24:178">
      <c r="X149" s="227">
        <v>144</v>
      </c>
      <c r="Y149" s="274"/>
      <c r="Z149" s="274"/>
      <c r="AA149" s="274"/>
      <c r="AB149" s="275"/>
      <c r="AC149" s="80"/>
      <c r="AD149" s="274"/>
      <c r="AE149" s="274"/>
      <c r="AF149" s="274"/>
      <c r="AG149" s="274"/>
      <c r="AH149" s="80"/>
      <c r="AP149" s="227">
        <v>144</v>
      </c>
      <c r="AQ149" s="274"/>
      <c r="AR149" s="274"/>
      <c r="AS149" s="274"/>
      <c r="AT149" s="275"/>
      <c r="AU149" s="80"/>
      <c r="AV149" s="274"/>
      <c r="AW149" s="274"/>
      <c r="AX149" s="274"/>
      <c r="AY149" s="274"/>
      <c r="AZ149" s="80"/>
      <c r="BH149" s="227">
        <v>144</v>
      </c>
      <c r="BI149" s="274"/>
      <c r="BJ149" s="274"/>
      <c r="BK149" s="274"/>
      <c r="BL149" s="275"/>
      <c r="BM149" s="80"/>
      <c r="BN149" s="274"/>
      <c r="BO149" s="274"/>
      <c r="BP149" s="274"/>
      <c r="BQ149" s="274"/>
      <c r="BR149" s="80"/>
      <c r="BZ149" s="227">
        <v>144</v>
      </c>
      <c r="CA149" s="274"/>
      <c r="CB149" s="274"/>
      <c r="CC149" s="274"/>
      <c r="CD149" s="275"/>
      <c r="CE149" s="80"/>
      <c r="CF149" s="274"/>
      <c r="CG149" s="274"/>
      <c r="CH149" s="274"/>
      <c r="CI149" s="274"/>
      <c r="CJ149" s="80"/>
      <c r="CR149" s="227">
        <v>144</v>
      </c>
      <c r="CS149" s="274"/>
      <c r="CT149" s="274"/>
      <c r="CU149" s="274"/>
      <c r="CV149" s="275"/>
      <c r="CW149" s="80"/>
      <c r="CX149" s="274"/>
      <c r="CY149" s="274"/>
      <c r="CZ149" s="274"/>
      <c r="DA149" s="274"/>
      <c r="DB149" s="80"/>
      <c r="DJ149" s="227">
        <v>144</v>
      </c>
      <c r="DK149" s="274"/>
      <c r="DL149" s="274"/>
      <c r="DM149" s="274"/>
      <c r="DN149" s="275"/>
      <c r="DO149" s="80"/>
      <c r="DP149" s="274"/>
      <c r="DQ149" s="274"/>
      <c r="DR149" s="274"/>
      <c r="DS149" s="274"/>
      <c r="DT149" s="80"/>
      <c r="EB149" s="227">
        <v>144</v>
      </c>
      <c r="EC149" s="274"/>
      <c r="ED149" s="274"/>
      <c r="EE149" s="274"/>
      <c r="EF149" s="275"/>
      <c r="EG149" s="80"/>
      <c r="EH149" s="274"/>
      <c r="EI149" s="274"/>
      <c r="EJ149" s="274"/>
      <c r="EK149" s="274"/>
      <c r="EL149" s="80"/>
      <c r="ET149" s="227">
        <v>144</v>
      </c>
      <c r="EU149" s="274"/>
      <c r="EV149" s="274"/>
      <c r="EW149" s="274"/>
      <c r="EX149" s="275"/>
      <c r="EY149" s="80"/>
      <c r="EZ149" s="274"/>
      <c r="FA149" s="274"/>
      <c r="FB149" s="274"/>
      <c r="FC149" s="274"/>
      <c r="FD149" s="80"/>
      <c r="FL149" s="227">
        <v>144</v>
      </c>
      <c r="FM149" s="274"/>
      <c r="FN149" s="274"/>
      <c r="FO149" s="274"/>
      <c r="FP149" s="275"/>
      <c r="FQ149" s="80"/>
      <c r="FR149" s="274"/>
      <c r="FS149" s="274"/>
      <c r="FT149" s="274"/>
      <c r="FU149" s="274"/>
      <c r="FV149" s="80"/>
    </row>
    <row r="150" spans="24:178">
      <c r="X150" s="227">
        <v>145</v>
      </c>
      <c r="Y150" s="274"/>
      <c r="Z150" s="274"/>
      <c r="AA150" s="274"/>
      <c r="AB150" s="275"/>
      <c r="AC150" s="80"/>
      <c r="AD150" s="274"/>
      <c r="AE150" s="274"/>
      <c r="AF150" s="274"/>
      <c r="AG150" s="274"/>
      <c r="AH150" s="80"/>
      <c r="AP150" s="227">
        <v>145</v>
      </c>
      <c r="AQ150" s="274"/>
      <c r="AR150" s="274"/>
      <c r="AS150" s="274"/>
      <c r="AT150" s="275"/>
      <c r="AU150" s="80"/>
      <c r="AV150" s="274"/>
      <c r="AW150" s="274"/>
      <c r="AX150" s="274"/>
      <c r="AY150" s="274"/>
      <c r="AZ150" s="80"/>
      <c r="BH150" s="227">
        <v>145</v>
      </c>
      <c r="BI150" s="274"/>
      <c r="BJ150" s="274"/>
      <c r="BK150" s="274"/>
      <c r="BL150" s="275"/>
      <c r="BM150" s="80"/>
      <c r="BN150" s="274"/>
      <c r="BO150" s="274"/>
      <c r="BP150" s="274"/>
      <c r="BQ150" s="274"/>
      <c r="BR150" s="80"/>
      <c r="BZ150" s="227">
        <v>145</v>
      </c>
      <c r="CA150" s="274"/>
      <c r="CB150" s="274"/>
      <c r="CC150" s="274"/>
      <c r="CD150" s="275"/>
      <c r="CE150" s="80"/>
      <c r="CF150" s="274"/>
      <c r="CG150" s="274"/>
      <c r="CH150" s="274"/>
      <c r="CI150" s="274"/>
      <c r="CJ150" s="80"/>
      <c r="CR150" s="227">
        <v>145</v>
      </c>
      <c r="CS150" s="274"/>
      <c r="CT150" s="274"/>
      <c r="CU150" s="274"/>
      <c r="CV150" s="275"/>
      <c r="CW150" s="80"/>
      <c r="CX150" s="274"/>
      <c r="CY150" s="274"/>
      <c r="CZ150" s="274"/>
      <c r="DA150" s="274"/>
      <c r="DB150" s="80"/>
      <c r="DJ150" s="227">
        <v>145</v>
      </c>
      <c r="DK150" s="274"/>
      <c r="DL150" s="274"/>
      <c r="DM150" s="274"/>
      <c r="DN150" s="275"/>
      <c r="DO150" s="80"/>
      <c r="DP150" s="274"/>
      <c r="DQ150" s="274"/>
      <c r="DR150" s="274"/>
      <c r="DS150" s="274"/>
      <c r="DT150" s="80"/>
      <c r="EB150" s="227">
        <v>145</v>
      </c>
      <c r="EC150" s="274"/>
      <c r="ED150" s="274"/>
      <c r="EE150" s="274"/>
      <c r="EF150" s="275"/>
      <c r="EG150" s="80"/>
      <c r="EH150" s="274"/>
      <c r="EI150" s="274"/>
      <c r="EJ150" s="274"/>
      <c r="EK150" s="274"/>
      <c r="EL150" s="80"/>
      <c r="ET150" s="227">
        <v>145</v>
      </c>
      <c r="EU150" s="274"/>
      <c r="EV150" s="274"/>
      <c r="EW150" s="274"/>
      <c r="EX150" s="275"/>
      <c r="EY150" s="80"/>
      <c r="EZ150" s="274"/>
      <c r="FA150" s="274"/>
      <c r="FB150" s="274"/>
      <c r="FC150" s="274"/>
      <c r="FD150" s="80"/>
      <c r="FL150" s="227">
        <v>145</v>
      </c>
      <c r="FM150" s="274"/>
      <c r="FN150" s="274"/>
      <c r="FO150" s="274"/>
      <c r="FP150" s="275"/>
      <c r="FQ150" s="80"/>
      <c r="FR150" s="274"/>
      <c r="FS150" s="274"/>
      <c r="FT150" s="274"/>
      <c r="FU150" s="274"/>
      <c r="FV150" s="80"/>
    </row>
    <row r="151" spans="24:178">
      <c r="X151" s="227">
        <v>146</v>
      </c>
      <c r="Y151" s="274"/>
      <c r="Z151" s="274"/>
      <c r="AA151" s="274"/>
      <c r="AB151" s="275"/>
      <c r="AC151" s="80"/>
      <c r="AD151" s="274"/>
      <c r="AE151" s="274"/>
      <c r="AF151" s="274"/>
      <c r="AG151" s="274"/>
      <c r="AH151" s="80"/>
      <c r="AP151" s="227">
        <v>146</v>
      </c>
      <c r="AQ151" s="274"/>
      <c r="AR151" s="274"/>
      <c r="AS151" s="274"/>
      <c r="AT151" s="275"/>
      <c r="AU151" s="80"/>
      <c r="AV151" s="274"/>
      <c r="AW151" s="274"/>
      <c r="AX151" s="274"/>
      <c r="AY151" s="274"/>
      <c r="AZ151" s="80"/>
      <c r="BH151" s="227">
        <v>146</v>
      </c>
      <c r="BI151" s="274"/>
      <c r="BJ151" s="274"/>
      <c r="BK151" s="274"/>
      <c r="BL151" s="275"/>
      <c r="BM151" s="80"/>
      <c r="BN151" s="274"/>
      <c r="BO151" s="274"/>
      <c r="BP151" s="274"/>
      <c r="BQ151" s="274"/>
      <c r="BR151" s="80"/>
      <c r="BZ151" s="227">
        <v>146</v>
      </c>
      <c r="CA151" s="274"/>
      <c r="CB151" s="274"/>
      <c r="CC151" s="274"/>
      <c r="CD151" s="275"/>
      <c r="CE151" s="80"/>
      <c r="CF151" s="274"/>
      <c r="CG151" s="274"/>
      <c r="CH151" s="274"/>
      <c r="CI151" s="274"/>
      <c r="CJ151" s="80"/>
      <c r="CR151" s="227">
        <v>146</v>
      </c>
      <c r="CS151" s="274"/>
      <c r="CT151" s="274"/>
      <c r="CU151" s="274"/>
      <c r="CV151" s="275"/>
      <c r="CW151" s="80"/>
      <c r="CX151" s="274"/>
      <c r="CY151" s="274"/>
      <c r="CZ151" s="274"/>
      <c r="DA151" s="274"/>
      <c r="DB151" s="80"/>
      <c r="DJ151" s="227">
        <v>146</v>
      </c>
      <c r="DK151" s="274"/>
      <c r="DL151" s="274"/>
      <c r="DM151" s="274"/>
      <c r="DN151" s="275"/>
      <c r="DO151" s="80"/>
      <c r="DP151" s="274"/>
      <c r="DQ151" s="274"/>
      <c r="DR151" s="274"/>
      <c r="DS151" s="274"/>
      <c r="DT151" s="80"/>
      <c r="EB151" s="227">
        <v>146</v>
      </c>
      <c r="EC151" s="274"/>
      <c r="ED151" s="274"/>
      <c r="EE151" s="274"/>
      <c r="EF151" s="275"/>
      <c r="EG151" s="80"/>
      <c r="EH151" s="274"/>
      <c r="EI151" s="274"/>
      <c r="EJ151" s="274"/>
      <c r="EK151" s="274"/>
      <c r="EL151" s="80"/>
      <c r="ET151" s="227">
        <v>146</v>
      </c>
      <c r="EU151" s="274"/>
      <c r="EV151" s="274"/>
      <c r="EW151" s="274"/>
      <c r="EX151" s="275"/>
      <c r="EY151" s="80"/>
      <c r="EZ151" s="274"/>
      <c r="FA151" s="274"/>
      <c r="FB151" s="274"/>
      <c r="FC151" s="274"/>
      <c r="FD151" s="80"/>
      <c r="FL151" s="227">
        <v>146</v>
      </c>
      <c r="FM151" s="274"/>
      <c r="FN151" s="274"/>
      <c r="FO151" s="274"/>
      <c r="FP151" s="275"/>
      <c r="FQ151" s="80"/>
      <c r="FR151" s="274"/>
      <c r="FS151" s="274"/>
      <c r="FT151" s="274"/>
      <c r="FU151" s="274"/>
      <c r="FV151" s="80"/>
    </row>
    <row r="152" spans="24:178">
      <c r="X152" s="227">
        <v>147</v>
      </c>
      <c r="Y152" s="274"/>
      <c r="Z152" s="274"/>
      <c r="AA152" s="274"/>
      <c r="AB152" s="275"/>
      <c r="AC152" s="80"/>
      <c r="AD152" s="274"/>
      <c r="AE152" s="274"/>
      <c r="AF152" s="274"/>
      <c r="AG152" s="274"/>
      <c r="AH152" s="80"/>
      <c r="AP152" s="227">
        <v>147</v>
      </c>
      <c r="AQ152" s="274"/>
      <c r="AR152" s="274"/>
      <c r="AS152" s="274"/>
      <c r="AT152" s="275"/>
      <c r="AU152" s="80"/>
      <c r="AV152" s="274"/>
      <c r="AW152" s="274"/>
      <c r="AX152" s="274"/>
      <c r="AY152" s="274"/>
      <c r="AZ152" s="80"/>
      <c r="BH152" s="227">
        <v>147</v>
      </c>
      <c r="BI152" s="274"/>
      <c r="BJ152" s="274"/>
      <c r="BK152" s="274"/>
      <c r="BL152" s="275"/>
      <c r="BM152" s="80"/>
      <c r="BN152" s="274"/>
      <c r="BO152" s="274"/>
      <c r="BP152" s="274"/>
      <c r="BQ152" s="274"/>
      <c r="BR152" s="80"/>
      <c r="BZ152" s="227">
        <v>147</v>
      </c>
      <c r="CA152" s="274"/>
      <c r="CB152" s="274"/>
      <c r="CC152" s="274"/>
      <c r="CD152" s="275"/>
      <c r="CE152" s="80"/>
      <c r="CF152" s="274"/>
      <c r="CG152" s="274"/>
      <c r="CH152" s="274"/>
      <c r="CI152" s="274"/>
      <c r="CJ152" s="80"/>
      <c r="CR152" s="227">
        <v>147</v>
      </c>
      <c r="CS152" s="274"/>
      <c r="CT152" s="274"/>
      <c r="CU152" s="274"/>
      <c r="CV152" s="275"/>
      <c r="CW152" s="80"/>
      <c r="CX152" s="274"/>
      <c r="CY152" s="274"/>
      <c r="CZ152" s="274"/>
      <c r="DA152" s="274"/>
      <c r="DB152" s="80"/>
      <c r="DJ152" s="227">
        <v>147</v>
      </c>
      <c r="DK152" s="274"/>
      <c r="DL152" s="274"/>
      <c r="DM152" s="274"/>
      <c r="DN152" s="275"/>
      <c r="DO152" s="80"/>
      <c r="DP152" s="274"/>
      <c r="DQ152" s="274"/>
      <c r="DR152" s="274"/>
      <c r="DS152" s="274"/>
      <c r="DT152" s="80"/>
      <c r="EB152" s="227">
        <v>147</v>
      </c>
      <c r="EC152" s="274"/>
      <c r="ED152" s="274"/>
      <c r="EE152" s="274"/>
      <c r="EF152" s="275"/>
      <c r="EG152" s="80"/>
      <c r="EH152" s="274"/>
      <c r="EI152" s="274"/>
      <c r="EJ152" s="274"/>
      <c r="EK152" s="274"/>
      <c r="EL152" s="80"/>
      <c r="ET152" s="227">
        <v>147</v>
      </c>
      <c r="EU152" s="274"/>
      <c r="EV152" s="274"/>
      <c r="EW152" s="274"/>
      <c r="EX152" s="275"/>
      <c r="EY152" s="80"/>
      <c r="EZ152" s="274"/>
      <c r="FA152" s="274"/>
      <c r="FB152" s="274"/>
      <c r="FC152" s="274"/>
      <c r="FD152" s="80"/>
      <c r="FL152" s="227">
        <v>147</v>
      </c>
      <c r="FM152" s="274"/>
      <c r="FN152" s="274"/>
      <c r="FO152" s="274"/>
      <c r="FP152" s="275"/>
      <c r="FQ152" s="80"/>
      <c r="FR152" s="274"/>
      <c r="FS152" s="274"/>
      <c r="FT152" s="274"/>
      <c r="FU152" s="274"/>
      <c r="FV152" s="80"/>
    </row>
    <row r="153" spans="24:178">
      <c r="X153" s="227">
        <v>148</v>
      </c>
      <c r="Y153" s="274"/>
      <c r="Z153" s="274"/>
      <c r="AA153" s="274"/>
      <c r="AB153" s="275"/>
      <c r="AC153" s="80"/>
      <c r="AD153" s="274"/>
      <c r="AE153" s="274"/>
      <c r="AF153" s="274"/>
      <c r="AG153" s="274"/>
      <c r="AH153" s="80"/>
      <c r="AP153" s="227">
        <v>148</v>
      </c>
      <c r="AQ153" s="274"/>
      <c r="AR153" s="274"/>
      <c r="AS153" s="274"/>
      <c r="AT153" s="275"/>
      <c r="AU153" s="80"/>
      <c r="AV153" s="274"/>
      <c r="AW153" s="274"/>
      <c r="AX153" s="274"/>
      <c r="AY153" s="274"/>
      <c r="AZ153" s="80"/>
      <c r="BH153" s="227">
        <v>148</v>
      </c>
      <c r="BI153" s="274"/>
      <c r="BJ153" s="274"/>
      <c r="BK153" s="274"/>
      <c r="BL153" s="275"/>
      <c r="BM153" s="80"/>
      <c r="BN153" s="274"/>
      <c r="BO153" s="274"/>
      <c r="BP153" s="274"/>
      <c r="BQ153" s="274"/>
      <c r="BR153" s="80"/>
      <c r="BZ153" s="227">
        <v>148</v>
      </c>
      <c r="CA153" s="274"/>
      <c r="CB153" s="274"/>
      <c r="CC153" s="274"/>
      <c r="CD153" s="275"/>
      <c r="CE153" s="80"/>
      <c r="CF153" s="274"/>
      <c r="CG153" s="274"/>
      <c r="CH153" s="274"/>
      <c r="CI153" s="274"/>
      <c r="CJ153" s="80"/>
      <c r="CR153" s="227">
        <v>148</v>
      </c>
      <c r="CS153" s="274"/>
      <c r="CT153" s="274"/>
      <c r="CU153" s="274"/>
      <c r="CV153" s="275"/>
      <c r="CW153" s="80"/>
      <c r="CX153" s="274"/>
      <c r="CY153" s="274"/>
      <c r="CZ153" s="274"/>
      <c r="DA153" s="274"/>
      <c r="DB153" s="80"/>
      <c r="DJ153" s="227">
        <v>148</v>
      </c>
      <c r="DK153" s="274"/>
      <c r="DL153" s="274"/>
      <c r="DM153" s="274"/>
      <c r="DN153" s="275"/>
      <c r="DO153" s="80"/>
      <c r="DP153" s="274"/>
      <c r="DQ153" s="274"/>
      <c r="DR153" s="274"/>
      <c r="DS153" s="274"/>
      <c r="DT153" s="80"/>
      <c r="EB153" s="227">
        <v>148</v>
      </c>
      <c r="EC153" s="274"/>
      <c r="ED153" s="274"/>
      <c r="EE153" s="274"/>
      <c r="EF153" s="275"/>
      <c r="EG153" s="80"/>
      <c r="EH153" s="274"/>
      <c r="EI153" s="274"/>
      <c r="EJ153" s="274"/>
      <c r="EK153" s="274"/>
      <c r="EL153" s="80"/>
      <c r="ET153" s="227">
        <v>148</v>
      </c>
      <c r="EU153" s="274"/>
      <c r="EV153" s="274"/>
      <c r="EW153" s="274"/>
      <c r="EX153" s="275"/>
      <c r="EY153" s="80"/>
      <c r="EZ153" s="274"/>
      <c r="FA153" s="274"/>
      <c r="FB153" s="274"/>
      <c r="FC153" s="274"/>
      <c r="FD153" s="80"/>
      <c r="FL153" s="227">
        <v>148</v>
      </c>
      <c r="FM153" s="274"/>
      <c r="FN153" s="274"/>
      <c r="FO153" s="274"/>
      <c r="FP153" s="275"/>
      <c r="FQ153" s="80"/>
      <c r="FR153" s="274"/>
      <c r="FS153" s="274"/>
      <c r="FT153" s="274"/>
      <c r="FU153" s="274"/>
      <c r="FV153" s="80"/>
    </row>
    <row r="154" spans="24:178">
      <c r="X154" s="227">
        <v>149</v>
      </c>
      <c r="Y154" s="274"/>
      <c r="Z154" s="274"/>
      <c r="AA154" s="274"/>
      <c r="AB154" s="275"/>
      <c r="AC154" s="80"/>
      <c r="AD154" s="274"/>
      <c r="AE154" s="274"/>
      <c r="AF154" s="274"/>
      <c r="AG154" s="274"/>
      <c r="AH154" s="80"/>
      <c r="AP154" s="227">
        <v>149</v>
      </c>
      <c r="AQ154" s="274"/>
      <c r="AR154" s="274"/>
      <c r="AS154" s="274"/>
      <c r="AT154" s="275"/>
      <c r="AU154" s="80"/>
      <c r="AV154" s="274"/>
      <c r="AW154" s="274"/>
      <c r="AX154" s="274"/>
      <c r="AY154" s="274"/>
      <c r="AZ154" s="80"/>
      <c r="BH154" s="227">
        <v>149</v>
      </c>
      <c r="BI154" s="274"/>
      <c r="BJ154" s="274"/>
      <c r="BK154" s="274"/>
      <c r="BL154" s="275"/>
      <c r="BM154" s="80"/>
      <c r="BN154" s="274"/>
      <c r="BO154" s="274"/>
      <c r="BP154" s="274"/>
      <c r="BQ154" s="274"/>
      <c r="BR154" s="80"/>
      <c r="BZ154" s="227">
        <v>149</v>
      </c>
      <c r="CA154" s="274"/>
      <c r="CB154" s="274"/>
      <c r="CC154" s="274"/>
      <c r="CD154" s="275"/>
      <c r="CE154" s="80"/>
      <c r="CF154" s="274"/>
      <c r="CG154" s="274"/>
      <c r="CH154" s="274"/>
      <c r="CI154" s="274"/>
      <c r="CJ154" s="80"/>
      <c r="CR154" s="227">
        <v>149</v>
      </c>
      <c r="CS154" s="274"/>
      <c r="CT154" s="274"/>
      <c r="CU154" s="274"/>
      <c r="CV154" s="275"/>
      <c r="CW154" s="80"/>
      <c r="CX154" s="274"/>
      <c r="CY154" s="274"/>
      <c r="CZ154" s="274"/>
      <c r="DA154" s="274"/>
      <c r="DB154" s="80"/>
      <c r="DJ154" s="227">
        <v>149</v>
      </c>
      <c r="DK154" s="274"/>
      <c r="DL154" s="274"/>
      <c r="DM154" s="274"/>
      <c r="DN154" s="275"/>
      <c r="DO154" s="80"/>
      <c r="DP154" s="274"/>
      <c r="DQ154" s="274"/>
      <c r="DR154" s="274"/>
      <c r="DS154" s="274"/>
      <c r="DT154" s="80"/>
      <c r="EB154" s="227">
        <v>149</v>
      </c>
      <c r="EC154" s="274"/>
      <c r="ED154" s="274"/>
      <c r="EE154" s="274"/>
      <c r="EF154" s="275"/>
      <c r="EG154" s="80"/>
      <c r="EH154" s="274"/>
      <c r="EI154" s="274"/>
      <c r="EJ154" s="274"/>
      <c r="EK154" s="274"/>
      <c r="EL154" s="80"/>
      <c r="ET154" s="227">
        <v>149</v>
      </c>
      <c r="EU154" s="274"/>
      <c r="EV154" s="274"/>
      <c r="EW154" s="274"/>
      <c r="EX154" s="275"/>
      <c r="EY154" s="80"/>
      <c r="EZ154" s="274"/>
      <c r="FA154" s="274"/>
      <c r="FB154" s="274"/>
      <c r="FC154" s="274"/>
      <c r="FD154" s="80"/>
      <c r="FL154" s="227">
        <v>149</v>
      </c>
      <c r="FM154" s="274"/>
      <c r="FN154" s="274"/>
      <c r="FO154" s="274"/>
      <c r="FP154" s="275"/>
      <c r="FQ154" s="80"/>
      <c r="FR154" s="274"/>
      <c r="FS154" s="274"/>
      <c r="FT154" s="274"/>
      <c r="FU154" s="274"/>
      <c r="FV154" s="80"/>
    </row>
    <row r="155" spans="24:178">
      <c r="X155" s="227">
        <v>150</v>
      </c>
      <c r="Y155" s="274"/>
      <c r="Z155" s="274"/>
      <c r="AA155" s="274"/>
      <c r="AB155" s="275"/>
      <c r="AC155" s="80"/>
      <c r="AD155" s="274"/>
      <c r="AE155" s="274"/>
      <c r="AF155" s="274"/>
      <c r="AG155" s="274"/>
      <c r="AH155" s="80"/>
      <c r="AP155" s="227">
        <v>150</v>
      </c>
      <c r="AQ155" s="274"/>
      <c r="AR155" s="274"/>
      <c r="AS155" s="274"/>
      <c r="AT155" s="275"/>
      <c r="AU155" s="80"/>
      <c r="AV155" s="274"/>
      <c r="AW155" s="274"/>
      <c r="AX155" s="274"/>
      <c r="AY155" s="274"/>
      <c r="AZ155" s="80"/>
      <c r="BH155" s="227">
        <v>150</v>
      </c>
      <c r="BI155" s="274"/>
      <c r="BJ155" s="274"/>
      <c r="BK155" s="274"/>
      <c r="BL155" s="275"/>
      <c r="BM155" s="80"/>
      <c r="BN155" s="274"/>
      <c r="BO155" s="274"/>
      <c r="BP155" s="274"/>
      <c r="BQ155" s="274"/>
      <c r="BR155" s="80"/>
      <c r="BZ155" s="227">
        <v>150</v>
      </c>
      <c r="CA155" s="274"/>
      <c r="CB155" s="274"/>
      <c r="CC155" s="274"/>
      <c r="CD155" s="275"/>
      <c r="CE155" s="80"/>
      <c r="CF155" s="274"/>
      <c r="CG155" s="274"/>
      <c r="CH155" s="274"/>
      <c r="CI155" s="274"/>
      <c r="CJ155" s="80"/>
      <c r="CR155" s="227">
        <v>150</v>
      </c>
      <c r="CS155" s="274"/>
      <c r="CT155" s="274"/>
      <c r="CU155" s="274"/>
      <c r="CV155" s="275"/>
      <c r="CW155" s="80"/>
      <c r="CX155" s="274"/>
      <c r="CY155" s="274"/>
      <c r="CZ155" s="274"/>
      <c r="DA155" s="274"/>
      <c r="DB155" s="80"/>
      <c r="DJ155" s="227">
        <v>150</v>
      </c>
      <c r="DK155" s="274"/>
      <c r="DL155" s="274"/>
      <c r="DM155" s="274"/>
      <c r="DN155" s="275"/>
      <c r="DO155" s="80"/>
      <c r="DP155" s="274"/>
      <c r="DQ155" s="274"/>
      <c r="DR155" s="274"/>
      <c r="DS155" s="274"/>
      <c r="DT155" s="80"/>
      <c r="EB155" s="227">
        <v>150</v>
      </c>
      <c r="EC155" s="274"/>
      <c r="ED155" s="274"/>
      <c r="EE155" s="274"/>
      <c r="EF155" s="275"/>
      <c r="EG155" s="80"/>
      <c r="EH155" s="274"/>
      <c r="EI155" s="274"/>
      <c r="EJ155" s="274"/>
      <c r="EK155" s="274"/>
      <c r="EL155" s="80"/>
      <c r="ET155" s="227">
        <v>150</v>
      </c>
      <c r="EU155" s="274"/>
      <c r="EV155" s="274"/>
      <c r="EW155" s="274"/>
      <c r="EX155" s="275"/>
      <c r="EY155" s="80"/>
      <c r="EZ155" s="274"/>
      <c r="FA155" s="274"/>
      <c r="FB155" s="274"/>
      <c r="FC155" s="274"/>
      <c r="FD155" s="80"/>
      <c r="FL155" s="227">
        <v>150</v>
      </c>
      <c r="FM155" s="274"/>
      <c r="FN155" s="274"/>
      <c r="FO155" s="274"/>
      <c r="FP155" s="275"/>
      <c r="FQ155" s="80"/>
      <c r="FR155" s="274"/>
      <c r="FS155" s="274"/>
      <c r="FT155" s="274"/>
      <c r="FU155" s="274"/>
      <c r="FV155" s="80"/>
    </row>
    <row r="156" spans="24:178">
      <c r="X156" s="227">
        <v>151</v>
      </c>
      <c r="Y156" s="274"/>
      <c r="Z156" s="274"/>
      <c r="AA156" s="274"/>
      <c r="AB156" s="275"/>
      <c r="AC156" s="80"/>
      <c r="AD156" s="274"/>
      <c r="AE156" s="274"/>
      <c r="AF156" s="274"/>
      <c r="AG156" s="274"/>
      <c r="AH156" s="80"/>
      <c r="AP156" s="227">
        <v>151</v>
      </c>
      <c r="AQ156" s="274"/>
      <c r="AR156" s="274"/>
      <c r="AS156" s="274"/>
      <c r="AT156" s="275"/>
      <c r="AU156" s="80"/>
      <c r="AV156" s="274"/>
      <c r="AW156" s="274"/>
      <c r="AX156" s="274"/>
      <c r="AY156" s="274"/>
      <c r="AZ156" s="80"/>
      <c r="BH156" s="227">
        <v>151</v>
      </c>
      <c r="BI156" s="274"/>
      <c r="BJ156" s="274"/>
      <c r="BK156" s="274"/>
      <c r="BL156" s="275"/>
      <c r="BM156" s="80"/>
      <c r="BN156" s="274"/>
      <c r="BO156" s="274"/>
      <c r="BP156" s="274"/>
      <c r="BQ156" s="274"/>
      <c r="BR156" s="80"/>
      <c r="BZ156" s="227">
        <v>151</v>
      </c>
      <c r="CA156" s="274"/>
      <c r="CB156" s="274"/>
      <c r="CC156" s="274"/>
      <c r="CD156" s="275"/>
      <c r="CE156" s="80"/>
      <c r="CF156" s="274"/>
      <c r="CG156" s="274"/>
      <c r="CH156" s="274"/>
      <c r="CI156" s="274"/>
      <c r="CJ156" s="80"/>
      <c r="CR156" s="227">
        <v>151</v>
      </c>
      <c r="CS156" s="274"/>
      <c r="CT156" s="274"/>
      <c r="CU156" s="274"/>
      <c r="CV156" s="275"/>
      <c r="CW156" s="80"/>
      <c r="CX156" s="274"/>
      <c r="CY156" s="274"/>
      <c r="CZ156" s="274"/>
      <c r="DA156" s="274"/>
      <c r="DB156" s="80"/>
      <c r="DJ156" s="227">
        <v>151</v>
      </c>
      <c r="DK156" s="274"/>
      <c r="DL156" s="274"/>
      <c r="DM156" s="274"/>
      <c r="DN156" s="275"/>
      <c r="DO156" s="80"/>
      <c r="DP156" s="274"/>
      <c r="DQ156" s="274"/>
      <c r="DR156" s="274"/>
      <c r="DS156" s="274"/>
      <c r="DT156" s="80"/>
      <c r="EB156" s="227">
        <v>151</v>
      </c>
      <c r="EC156" s="274"/>
      <c r="ED156" s="274"/>
      <c r="EE156" s="274"/>
      <c r="EF156" s="275"/>
      <c r="EG156" s="80"/>
      <c r="EH156" s="274"/>
      <c r="EI156" s="274"/>
      <c r="EJ156" s="274"/>
      <c r="EK156" s="274"/>
      <c r="EL156" s="80"/>
      <c r="ET156" s="227">
        <v>151</v>
      </c>
      <c r="EU156" s="274"/>
      <c r="EV156" s="274"/>
      <c r="EW156" s="274"/>
      <c r="EX156" s="275"/>
      <c r="EY156" s="80"/>
      <c r="EZ156" s="274"/>
      <c r="FA156" s="274"/>
      <c r="FB156" s="274"/>
      <c r="FC156" s="274"/>
      <c r="FD156" s="80"/>
      <c r="FL156" s="227">
        <v>151</v>
      </c>
      <c r="FM156" s="274"/>
      <c r="FN156" s="274"/>
      <c r="FO156" s="274"/>
      <c r="FP156" s="275"/>
      <c r="FQ156" s="80"/>
      <c r="FR156" s="274"/>
      <c r="FS156" s="274"/>
      <c r="FT156" s="274"/>
      <c r="FU156" s="274"/>
      <c r="FV156" s="80"/>
    </row>
    <row r="157" spans="24:178">
      <c r="X157" s="227">
        <v>152</v>
      </c>
      <c r="Y157" s="274"/>
      <c r="Z157" s="274"/>
      <c r="AA157" s="274"/>
      <c r="AB157" s="275"/>
      <c r="AC157" s="80"/>
      <c r="AD157" s="274"/>
      <c r="AE157" s="274"/>
      <c r="AF157" s="274"/>
      <c r="AG157" s="274"/>
      <c r="AH157" s="80"/>
      <c r="AP157" s="227">
        <v>152</v>
      </c>
      <c r="AQ157" s="274"/>
      <c r="AR157" s="274"/>
      <c r="AS157" s="274"/>
      <c r="AT157" s="275"/>
      <c r="AU157" s="80"/>
      <c r="AV157" s="274"/>
      <c r="AW157" s="274"/>
      <c r="AX157" s="274"/>
      <c r="AY157" s="274"/>
      <c r="AZ157" s="80"/>
      <c r="BH157" s="227">
        <v>152</v>
      </c>
      <c r="BI157" s="274"/>
      <c r="BJ157" s="274"/>
      <c r="BK157" s="274"/>
      <c r="BL157" s="275"/>
      <c r="BM157" s="80"/>
      <c r="BN157" s="274"/>
      <c r="BO157" s="274"/>
      <c r="BP157" s="274"/>
      <c r="BQ157" s="274"/>
      <c r="BR157" s="80"/>
      <c r="BZ157" s="227">
        <v>152</v>
      </c>
      <c r="CA157" s="274"/>
      <c r="CB157" s="274"/>
      <c r="CC157" s="274"/>
      <c r="CD157" s="275"/>
      <c r="CE157" s="80"/>
      <c r="CF157" s="274"/>
      <c r="CG157" s="274"/>
      <c r="CH157" s="274"/>
      <c r="CI157" s="274"/>
      <c r="CJ157" s="80"/>
      <c r="CR157" s="227">
        <v>152</v>
      </c>
      <c r="CS157" s="274"/>
      <c r="CT157" s="274"/>
      <c r="CU157" s="274"/>
      <c r="CV157" s="275"/>
      <c r="CW157" s="80"/>
      <c r="CX157" s="274"/>
      <c r="CY157" s="274"/>
      <c r="CZ157" s="274"/>
      <c r="DA157" s="274"/>
      <c r="DB157" s="80"/>
      <c r="DJ157" s="227">
        <v>152</v>
      </c>
      <c r="DK157" s="274"/>
      <c r="DL157" s="274"/>
      <c r="DM157" s="274"/>
      <c r="DN157" s="275"/>
      <c r="DO157" s="80"/>
      <c r="DP157" s="274"/>
      <c r="DQ157" s="274"/>
      <c r="DR157" s="274"/>
      <c r="DS157" s="274"/>
      <c r="DT157" s="80"/>
      <c r="EB157" s="227">
        <v>152</v>
      </c>
      <c r="EC157" s="274"/>
      <c r="ED157" s="274"/>
      <c r="EE157" s="274"/>
      <c r="EF157" s="275"/>
      <c r="EG157" s="80"/>
      <c r="EH157" s="274"/>
      <c r="EI157" s="274"/>
      <c r="EJ157" s="274"/>
      <c r="EK157" s="274"/>
      <c r="EL157" s="80"/>
      <c r="ET157" s="227">
        <v>152</v>
      </c>
      <c r="EU157" s="274"/>
      <c r="EV157" s="274"/>
      <c r="EW157" s="274"/>
      <c r="EX157" s="275"/>
      <c r="EY157" s="80"/>
      <c r="EZ157" s="274"/>
      <c r="FA157" s="274"/>
      <c r="FB157" s="274"/>
      <c r="FC157" s="274"/>
      <c r="FD157" s="80"/>
      <c r="FL157" s="227">
        <v>152</v>
      </c>
      <c r="FM157" s="274"/>
      <c r="FN157" s="274"/>
      <c r="FO157" s="274"/>
      <c r="FP157" s="275"/>
      <c r="FQ157" s="80"/>
      <c r="FR157" s="274"/>
      <c r="FS157" s="274"/>
      <c r="FT157" s="274"/>
      <c r="FU157" s="274"/>
      <c r="FV157" s="80"/>
    </row>
    <row r="158" spans="24:178">
      <c r="X158" s="227">
        <v>153</v>
      </c>
      <c r="Y158" s="274"/>
      <c r="Z158" s="274"/>
      <c r="AA158" s="274"/>
      <c r="AB158" s="275"/>
      <c r="AC158" s="80"/>
      <c r="AD158" s="274"/>
      <c r="AE158" s="274"/>
      <c r="AF158" s="274"/>
      <c r="AG158" s="274"/>
      <c r="AH158" s="80"/>
      <c r="AP158" s="227">
        <v>153</v>
      </c>
      <c r="AQ158" s="274"/>
      <c r="AR158" s="274"/>
      <c r="AS158" s="274"/>
      <c r="AT158" s="275"/>
      <c r="AU158" s="80"/>
      <c r="AV158" s="274"/>
      <c r="AW158" s="274"/>
      <c r="AX158" s="274"/>
      <c r="AY158" s="274"/>
      <c r="AZ158" s="80"/>
      <c r="BH158" s="227">
        <v>153</v>
      </c>
      <c r="BI158" s="274"/>
      <c r="BJ158" s="274"/>
      <c r="BK158" s="274"/>
      <c r="BL158" s="275"/>
      <c r="BM158" s="80"/>
      <c r="BN158" s="274"/>
      <c r="BO158" s="274"/>
      <c r="BP158" s="274"/>
      <c r="BQ158" s="274"/>
      <c r="BR158" s="80"/>
      <c r="BZ158" s="227">
        <v>153</v>
      </c>
      <c r="CA158" s="274"/>
      <c r="CB158" s="274"/>
      <c r="CC158" s="274"/>
      <c r="CD158" s="275"/>
      <c r="CE158" s="80"/>
      <c r="CF158" s="274"/>
      <c r="CG158" s="274"/>
      <c r="CH158" s="274"/>
      <c r="CI158" s="274"/>
      <c r="CJ158" s="80"/>
      <c r="CR158" s="227">
        <v>153</v>
      </c>
      <c r="CS158" s="274"/>
      <c r="CT158" s="274"/>
      <c r="CU158" s="274"/>
      <c r="CV158" s="275"/>
      <c r="CW158" s="80"/>
      <c r="CX158" s="274"/>
      <c r="CY158" s="274"/>
      <c r="CZ158" s="274"/>
      <c r="DA158" s="274"/>
      <c r="DB158" s="80"/>
      <c r="DJ158" s="227">
        <v>153</v>
      </c>
      <c r="DK158" s="274"/>
      <c r="DL158" s="274"/>
      <c r="DM158" s="274"/>
      <c r="DN158" s="275"/>
      <c r="DO158" s="80"/>
      <c r="DP158" s="274"/>
      <c r="DQ158" s="274"/>
      <c r="DR158" s="274"/>
      <c r="DS158" s="274"/>
      <c r="DT158" s="80"/>
      <c r="EB158" s="227">
        <v>153</v>
      </c>
      <c r="EC158" s="274"/>
      <c r="ED158" s="274"/>
      <c r="EE158" s="274"/>
      <c r="EF158" s="275"/>
      <c r="EG158" s="80"/>
      <c r="EH158" s="274"/>
      <c r="EI158" s="274"/>
      <c r="EJ158" s="274"/>
      <c r="EK158" s="274"/>
      <c r="EL158" s="80"/>
      <c r="ET158" s="227">
        <v>153</v>
      </c>
      <c r="EU158" s="274"/>
      <c r="EV158" s="274"/>
      <c r="EW158" s="274"/>
      <c r="EX158" s="275"/>
      <c r="EY158" s="80"/>
      <c r="EZ158" s="274"/>
      <c r="FA158" s="274"/>
      <c r="FB158" s="274"/>
      <c r="FC158" s="274"/>
      <c r="FD158" s="80"/>
      <c r="FL158" s="227">
        <v>153</v>
      </c>
      <c r="FM158" s="274"/>
      <c r="FN158" s="274"/>
      <c r="FO158" s="274"/>
      <c r="FP158" s="275"/>
      <c r="FQ158" s="80"/>
      <c r="FR158" s="274"/>
      <c r="FS158" s="274"/>
      <c r="FT158" s="274"/>
      <c r="FU158" s="274"/>
      <c r="FV158" s="80"/>
    </row>
    <row r="159" spans="24:178">
      <c r="X159" s="227">
        <v>154</v>
      </c>
      <c r="Y159" s="274"/>
      <c r="Z159" s="274"/>
      <c r="AA159" s="274"/>
      <c r="AB159" s="275"/>
      <c r="AC159" s="80"/>
      <c r="AD159" s="274"/>
      <c r="AE159" s="274"/>
      <c r="AF159" s="274"/>
      <c r="AG159" s="274"/>
      <c r="AH159" s="80"/>
      <c r="AP159" s="227">
        <v>154</v>
      </c>
      <c r="AQ159" s="274"/>
      <c r="AR159" s="274"/>
      <c r="AS159" s="274"/>
      <c r="AT159" s="275"/>
      <c r="AU159" s="80"/>
      <c r="AV159" s="274"/>
      <c r="AW159" s="274"/>
      <c r="AX159" s="274"/>
      <c r="AY159" s="274"/>
      <c r="AZ159" s="80"/>
      <c r="BH159" s="227">
        <v>154</v>
      </c>
      <c r="BI159" s="274"/>
      <c r="BJ159" s="274"/>
      <c r="BK159" s="274"/>
      <c r="BL159" s="275"/>
      <c r="BM159" s="80"/>
      <c r="BN159" s="274"/>
      <c r="BO159" s="274"/>
      <c r="BP159" s="274"/>
      <c r="BQ159" s="274"/>
      <c r="BR159" s="80"/>
      <c r="BZ159" s="227">
        <v>154</v>
      </c>
      <c r="CA159" s="274"/>
      <c r="CB159" s="274"/>
      <c r="CC159" s="274"/>
      <c r="CD159" s="275"/>
      <c r="CE159" s="80"/>
      <c r="CF159" s="274"/>
      <c r="CG159" s="274"/>
      <c r="CH159" s="274"/>
      <c r="CI159" s="274"/>
      <c r="CJ159" s="80"/>
      <c r="CR159" s="227">
        <v>154</v>
      </c>
      <c r="CS159" s="274"/>
      <c r="CT159" s="274"/>
      <c r="CU159" s="274"/>
      <c r="CV159" s="275"/>
      <c r="CW159" s="80"/>
      <c r="CX159" s="274"/>
      <c r="CY159" s="274"/>
      <c r="CZ159" s="274"/>
      <c r="DA159" s="274"/>
      <c r="DB159" s="80"/>
      <c r="DJ159" s="227">
        <v>154</v>
      </c>
      <c r="DK159" s="274"/>
      <c r="DL159" s="274"/>
      <c r="DM159" s="274"/>
      <c r="DN159" s="275"/>
      <c r="DO159" s="80"/>
      <c r="DP159" s="274"/>
      <c r="DQ159" s="274"/>
      <c r="DR159" s="274"/>
      <c r="DS159" s="274"/>
      <c r="DT159" s="80"/>
      <c r="EB159" s="227">
        <v>154</v>
      </c>
      <c r="EC159" s="274"/>
      <c r="ED159" s="274"/>
      <c r="EE159" s="274"/>
      <c r="EF159" s="275"/>
      <c r="EG159" s="80"/>
      <c r="EH159" s="274"/>
      <c r="EI159" s="274"/>
      <c r="EJ159" s="274"/>
      <c r="EK159" s="274"/>
      <c r="EL159" s="80"/>
      <c r="ET159" s="227">
        <v>154</v>
      </c>
      <c r="EU159" s="274"/>
      <c r="EV159" s="274"/>
      <c r="EW159" s="274"/>
      <c r="EX159" s="275"/>
      <c r="EY159" s="80"/>
      <c r="EZ159" s="274"/>
      <c r="FA159" s="274"/>
      <c r="FB159" s="274"/>
      <c r="FC159" s="274"/>
      <c r="FD159" s="80"/>
      <c r="FL159" s="227">
        <v>154</v>
      </c>
      <c r="FM159" s="274"/>
      <c r="FN159" s="274"/>
      <c r="FO159" s="274"/>
      <c r="FP159" s="275"/>
      <c r="FQ159" s="80"/>
      <c r="FR159" s="274"/>
      <c r="FS159" s="274"/>
      <c r="FT159" s="274"/>
      <c r="FU159" s="274"/>
      <c r="FV159" s="80"/>
    </row>
    <row r="160" spans="24:178">
      <c r="X160" s="227">
        <v>155</v>
      </c>
      <c r="Y160" s="274"/>
      <c r="Z160" s="274"/>
      <c r="AA160" s="274"/>
      <c r="AB160" s="275"/>
      <c r="AC160" s="80"/>
      <c r="AD160" s="274"/>
      <c r="AE160" s="274"/>
      <c r="AF160" s="274"/>
      <c r="AG160" s="274"/>
      <c r="AH160" s="80"/>
      <c r="AP160" s="227">
        <v>155</v>
      </c>
      <c r="AQ160" s="274"/>
      <c r="AR160" s="274"/>
      <c r="AS160" s="274"/>
      <c r="AT160" s="275"/>
      <c r="AU160" s="80"/>
      <c r="AV160" s="274"/>
      <c r="AW160" s="274"/>
      <c r="AX160" s="274"/>
      <c r="AY160" s="274"/>
      <c r="AZ160" s="80"/>
      <c r="BH160" s="227">
        <v>155</v>
      </c>
      <c r="BI160" s="274"/>
      <c r="BJ160" s="274"/>
      <c r="BK160" s="274"/>
      <c r="BL160" s="275"/>
      <c r="BM160" s="80"/>
      <c r="BN160" s="274"/>
      <c r="BO160" s="274"/>
      <c r="BP160" s="274"/>
      <c r="BQ160" s="274"/>
      <c r="BR160" s="80"/>
      <c r="BZ160" s="227">
        <v>155</v>
      </c>
      <c r="CA160" s="274"/>
      <c r="CB160" s="274"/>
      <c r="CC160" s="274"/>
      <c r="CD160" s="275"/>
      <c r="CE160" s="80"/>
      <c r="CF160" s="274"/>
      <c r="CG160" s="274"/>
      <c r="CH160" s="274"/>
      <c r="CI160" s="274"/>
      <c r="CJ160" s="80"/>
      <c r="CR160" s="227">
        <v>155</v>
      </c>
      <c r="CS160" s="274"/>
      <c r="CT160" s="274"/>
      <c r="CU160" s="274"/>
      <c r="CV160" s="275"/>
      <c r="CW160" s="80"/>
      <c r="CX160" s="274"/>
      <c r="CY160" s="274"/>
      <c r="CZ160" s="274"/>
      <c r="DA160" s="274"/>
      <c r="DB160" s="80"/>
      <c r="DJ160" s="227">
        <v>155</v>
      </c>
      <c r="DK160" s="274"/>
      <c r="DL160" s="274"/>
      <c r="DM160" s="274"/>
      <c r="DN160" s="275"/>
      <c r="DO160" s="80"/>
      <c r="DP160" s="274"/>
      <c r="DQ160" s="274"/>
      <c r="DR160" s="274"/>
      <c r="DS160" s="274"/>
      <c r="DT160" s="80"/>
      <c r="EB160" s="227">
        <v>155</v>
      </c>
      <c r="EC160" s="274"/>
      <c r="ED160" s="274"/>
      <c r="EE160" s="274"/>
      <c r="EF160" s="275"/>
      <c r="EG160" s="80"/>
      <c r="EH160" s="274"/>
      <c r="EI160" s="274"/>
      <c r="EJ160" s="274"/>
      <c r="EK160" s="274"/>
      <c r="EL160" s="80"/>
      <c r="ET160" s="227">
        <v>155</v>
      </c>
      <c r="EU160" s="274"/>
      <c r="EV160" s="274"/>
      <c r="EW160" s="274"/>
      <c r="EX160" s="275"/>
      <c r="EY160" s="80"/>
      <c r="EZ160" s="274"/>
      <c r="FA160" s="274"/>
      <c r="FB160" s="274"/>
      <c r="FC160" s="274"/>
      <c r="FD160" s="80"/>
      <c r="FL160" s="227">
        <v>155</v>
      </c>
      <c r="FM160" s="274"/>
      <c r="FN160" s="274"/>
      <c r="FO160" s="274"/>
      <c r="FP160" s="275"/>
      <c r="FQ160" s="80"/>
      <c r="FR160" s="274"/>
      <c r="FS160" s="274"/>
      <c r="FT160" s="274"/>
      <c r="FU160" s="274"/>
      <c r="FV160" s="80"/>
    </row>
    <row r="161" spans="24:178">
      <c r="X161" s="227">
        <v>156</v>
      </c>
      <c r="Y161" s="274"/>
      <c r="Z161" s="274"/>
      <c r="AA161" s="274"/>
      <c r="AB161" s="275"/>
      <c r="AC161" s="80"/>
      <c r="AD161" s="274"/>
      <c r="AE161" s="274"/>
      <c r="AF161" s="274"/>
      <c r="AG161" s="274"/>
      <c r="AH161" s="80"/>
      <c r="AP161" s="227">
        <v>156</v>
      </c>
      <c r="AQ161" s="274"/>
      <c r="AR161" s="274"/>
      <c r="AS161" s="274"/>
      <c r="AT161" s="275"/>
      <c r="AU161" s="80"/>
      <c r="AV161" s="274"/>
      <c r="AW161" s="274"/>
      <c r="AX161" s="274"/>
      <c r="AY161" s="274"/>
      <c r="AZ161" s="80"/>
      <c r="BH161" s="227">
        <v>156</v>
      </c>
      <c r="BI161" s="274"/>
      <c r="BJ161" s="274"/>
      <c r="BK161" s="274"/>
      <c r="BL161" s="275"/>
      <c r="BM161" s="80"/>
      <c r="BN161" s="274"/>
      <c r="BO161" s="274"/>
      <c r="BP161" s="274"/>
      <c r="BQ161" s="274"/>
      <c r="BR161" s="80"/>
      <c r="BZ161" s="227">
        <v>156</v>
      </c>
      <c r="CA161" s="274"/>
      <c r="CB161" s="274"/>
      <c r="CC161" s="274"/>
      <c r="CD161" s="275"/>
      <c r="CE161" s="80"/>
      <c r="CF161" s="274"/>
      <c r="CG161" s="274"/>
      <c r="CH161" s="274"/>
      <c r="CI161" s="274"/>
      <c r="CJ161" s="80"/>
      <c r="CR161" s="227">
        <v>156</v>
      </c>
      <c r="CS161" s="274"/>
      <c r="CT161" s="274"/>
      <c r="CU161" s="274"/>
      <c r="CV161" s="275"/>
      <c r="CW161" s="80"/>
      <c r="CX161" s="274"/>
      <c r="CY161" s="274"/>
      <c r="CZ161" s="274"/>
      <c r="DA161" s="274"/>
      <c r="DB161" s="80"/>
      <c r="DJ161" s="227">
        <v>156</v>
      </c>
      <c r="DK161" s="274"/>
      <c r="DL161" s="274"/>
      <c r="DM161" s="274"/>
      <c r="DN161" s="275"/>
      <c r="DO161" s="80"/>
      <c r="DP161" s="274"/>
      <c r="DQ161" s="274"/>
      <c r="DR161" s="274"/>
      <c r="DS161" s="274"/>
      <c r="DT161" s="80"/>
      <c r="EB161" s="227">
        <v>156</v>
      </c>
      <c r="EC161" s="274"/>
      <c r="ED161" s="274"/>
      <c r="EE161" s="274"/>
      <c r="EF161" s="275"/>
      <c r="EG161" s="80"/>
      <c r="EH161" s="274"/>
      <c r="EI161" s="274"/>
      <c r="EJ161" s="274"/>
      <c r="EK161" s="274"/>
      <c r="EL161" s="80"/>
      <c r="ET161" s="227">
        <v>156</v>
      </c>
      <c r="EU161" s="274"/>
      <c r="EV161" s="274"/>
      <c r="EW161" s="274"/>
      <c r="EX161" s="275"/>
      <c r="EY161" s="80"/>
      <c r="EZ161" s="274"/>
      <c r="FA161" s="274"/>
      <c r="FB161" s="274"/>
      <c r="FC161" s="274"/>
      <c r="FD161" s="80"/>
      <c r="FL161" s="227">
        <v>156</v>
      </c>
      <c r="FM161" s="274"/>
      <c r="FN161" s="274"/>
      <c r="FO161" s="274"/>
      <c r="FP161" s="275"/>
      <c r="FQ161" s="80"/>
      <c r="FR161" s="274"/>
      <c r="FS161" s="274"/>
      <c r="FT161" s="274"/>
      <c r="FU161" s="274"/>
      <c r="FV161" s="80"/>
    </row>
    <row r="162" spans="24:178">
      <c r="X162" s="227">
        <v>157</v>
      </c>
      <c r="Y162" s="274"/>
      <c r="Z162" s="274"/>
      <c r="AA162" s="274"/>
      <c r="AB162" s="275"/>
      <c r="AC162" s="80"/>
      <c r="AD162" s="274"/>
      <c r="AE162" s="274"/>
      <c r="AF162" s="274"/>
      <c r="AG162" s="274"/>
      <c r="AH162" s="80"/>
      <c r="AP162" s="227">
        <v>157</v>
      </c>
      <c r="AQ162" s="274"/>
      <c r="AR162" s="274"/>
      <c r="AS162" s="274"/>
      <c r="AT162" s="275"/>
      <c r="AU162" s="80"/>
      <c r="AV162" s="274"/>
      <c r="AW162" s="274"/>
      <c r="AX162" s="274"/>
      <c r="AY162" s="274"/>
      <c r="AZ162" s="80"/>
      <c r="BH162" s="227">
        <v>157</v>
      </c>
      <c r="BI162" s="274"/>
      <c r="BJ162" s="274"/>
      <c r="BK162" s="274"/>
      <c r="BL162" s="275"/>
      <c r="BM162" s="80"/>
      <c r="BN162" s="274"/>
      <c r="BO162" s="274"/>
      <c r="BP162" s="274"/>
      <c r="BQ162" s="274"/>
      <c r="BR162" s="80"/>
      <c r="BZ162" s="227">
        <v>157</v>
      </c>
      <c r="CA162" s="274"/>
      <c r="CB162" s="274"/>
      <c r="CC162" s="274"/>
      <c r="CD162" s="275"/>
      <c r="CE162" s="80"/>
      <c r="CF162" s="274"/>
      <c r="CG162" s="274"/>
      <c r="CH162" s="274"/>
      <c r="CI162" s="274"/>
      <c r="CJ162" s="80"/>
      <c r="CR162" s="227">
        <v>157</v>
      </c>
      <c r="CS162" s="274"/>
      <c r="CT162" s="274"/>
      <c r="CU162" s="274"/>
      <c r="CV162" s="275"/>
      <c r="CW162" s="80"/>
      <c r="CX162" s="274"/>
      <c r="CY162" s="274"/>
      <c r="CZ162" s="274"/>
      <c r="DA162" s="274"/>
      <c r="DB162" s="80"/>
      <c r="DJ162" s="227">
        <v>157</v>
      </c>
      <c r="DK162" s="274"/>
      <c r="DL162" s="274"/>
      <c r="DM162" s="274"/>
      <c r="DN162" s="275"/>
      <c r="DO162" s="80"/>
      <c r="DP162" s="274"/>
      <c r="DQ162" s="274"/>
      <c r="DR162" s="274"/>
      <c r="DS162" s="274"/>
      <c r="DT162" s="80"/>
      <c r="EB162" s="227">
        <v>157</v>
      </c>
      <c r="EC162" s="274"/>
      <c r="ED162" s="274"/>
      <c r="EE162" s="274"/>
      <c r="EF162" s="275"/>
      <c r="EG162" s="80"/>
      <c r="EH162" s="274"/>
      <c r="EI162" s="274"/>
      <c r="EJ162" s="274"/>
      <c r="EK162" s="274"/>
      <c r="EL162" s="80"/>
      <c r="ET162" s="227">
        <v>157</v>
      </c>
      <c r="EU162" s="274"/>
      <c r="EV162" s="274"/>
      <c r="EW162" s="274"/>
      <c r="EX162" s="275"/>
      <c r="EY162" s="80"/>
      <c r="EZ162" s="274"/>
      <c r="FA162" s="274"/>
      <c r="FB162" s="274"/>
      <c r="FC162" s="274"/>
      <c r="FD162" s="80"/>
      <c r="FL162" s="227">
        <v>157</v>
      </c>
      <c r="FM162" s="274"/>
      <c r="FN162" s="274"/>
      <c r="FO162" s="274"/>
      <c r="FP162" s="275"/>
      <c r="FQ162" s="80"/>
      <c r="FR162" s="274"/>
      <c r="FS162" s="274"/>
      <c r="FT162" s="274"/>
      <c r="FU162" s="274"/>
      <c r="FV162" s="80"/>
    </row>
    <row r="163" spans="24:178">
      <c r="X163" s="227">
        <v>158</v>
      </c>
      <c r="Y163" s="274"/>
      <c r="Z163" s="274"/>
      <c r="AA163" s="274"/>
      <c r="AB163" s="275"/>
      <c r="AC163" s="80"/>
      <c r="AD163" s="274"/>
      <c r="AE163" s="274"/>
      <c r="AF163" s="274"/>
      <c r="AG163" s="274"/>
      <c r="AH163" s="80"/>
      <c r="AP163" s="227">
        <v>158</v>
      </c>
      <c r="AQ163" s="274"/>
      <c r="AR163" s="274"/>
      <c r="AS163" s="274"/>
      <c r="AT163" s="275"/>
      <c r="AU163" s="80"/>
      <c r="AV163" s="274"/>
      <c r="AW163" s="274"/>
      <c r="AX163" s="274"/>
      <c r="AY163" s="274"/>
      <c r="AZ163" s="80"/>
      <c r="BH163" s="227">
        <v>158</v>
      </c>
      <c r="BI163" s="274"/>
      <c r="BJ163" s="274"/>
      <c r="BK163" s="274"/>
      <c r="BL163" s="275"/>
      <c r="BM163" s="80"/>
      <c r="BN163" s="274"/>
      <c r="BO163" s="274"/>
      <c r="BP163" s="274"/>
      <c r="BQ163" s="274"/>
      <c r="BR163" s="80"/>
      <c r="BZ163" s="227">
        <v>158</v>
      </c>
      <c r="CA163" s="274"/>
      <c r="CB163" s="274"/>
      <c r="CC163" s="274"/>
      <c r="CD163" s="275"/>
      <c r="CE163" s="80"/>
      <c r="CF163" s="274"/>
      <c r="CG163" s="274"/>
      <c r="CH163" s="274"/>
      <c r="CI163" s="274"/>
      <c r="CJ163" s="80"/>
      <c r="CR163" s="227">
        <v>158</v>
      </c>
      <c r="CS163" s="274"/>
      <c r="CT163" s="274"/>
      <c r="CU163" s="274"/>
      <c r="CV163" s="275"/>
      <c r="CW163" s="80"/>
      <c r="CX163" s="274"/>
      <c r="CY163" s="274"/>
      <c r="CZ163" s="274"/>
      <c r="DA163" s="274"/>
      <c r="DB163" s="80"/>
      <c r="DJ163" s="227">
        <v>158</v>
      </c>
      <c r="DK163" s="274"/>
      <c r="DL163" s="274"/>
      <c r="DM163" s="274"/>
      <c r="DN163" s="275"/>
      <c r="DO163" s="80"/>
      <c r="DP163" s="274"/>
      <c r="DQ163" s="274"/>
      <c r="DR163" s="274"/>
      <c r="DS163" s="274"/>
      <c r="DT163" s="80"/>
      <c r="EB163" s="227">
        <v>158</v>
      </c>
      <c r="EC163" s="274"/>
      <c r="ED163" s="274"/>
      <c r="EE163" s="274"/>
      <c r="EF163" s="275"/>
      <c r="EG163" s="80"/>
      <c r="EH163" s="274"/>
      <c r="EI163" s="274"/>
      <c r="EJ163" s="274"/>
      <c r="EK163" s="274"/>
      <c r="EL163" s="80"/>
      <c r="ET163" s="227">
        <v>158</v>
      </c>
      <c r="EU163" s="274"/>
      <c r="EV163" s="274"/>
      <c r="EW163" s="274"/>
      <c r="EX163" s="275"/>
      <c r="EY163" s="80"/>
      <c r="EZ163" s="274"/>
      <c r="FA163" s="274"/>
      <c r="FB163" s="274"/>
      <c r="FC163" s="274"/>
      <c r="FD163" s="80"/>
      <c r="FL163" s="227">
        <v>158</v>
      </c>
      <c r="FM163" s="274"/>
      <c r="FN163" s="274"/>
      <c r="FO163" s="274"/>
      <c r="FP163" s="275"/>
      <c r="FQ163" s="80"/>
      <c r="FR163" s="274"/>
      <c r="FS163" s="274"/>
      <c r="FT163" s="274"/>
      <c r="FU163" s="274"/>
      <c r="FV163" s="80"/>
    </row>
    <row r="164" spans="24:178">
      <c r="X164" s="227">
        <v>159</v>
      </c>
      <c r="Y164" s="274"/>
      <c r="Z164" s="274"/>
      <c r="AA164" s="274"/>
      <c r="AB164" s="275"/>
      <c r="AC164" s="80"/>
      <c r="AD164" s="274"/>
      <c r="AE164" s="274"/>
      <c r="AF164" s="274"/>
      <c r="AG164" s="274"/>
      <c r="AH164" s="80"/>
      <c r="AP164" s="227">
        <v>159</v>
      </c>
      <c r="AQ164" s="274"/>
      <c r="AR164" s="274"/>
      <c r="AS164" s="274"/>
      <c r="AT164" s="275"/>
      <c r="AU164" s="80"/>
      <c r="AV164" s="274"/>
      <c r="AW164" s="274"/>
      <c r="AX164" s="274"/>
      <c r="AY164" s="274"/>
      <c r="AZ164" s="80"/>
      <c r="BH164" s="227">
        <v>159</v>
      </c>
      <c r="BI164" s="274"/>
      <c r="BJ164" s="274"/>
      <c r="BK164" s="274"/>
      <c r="BL164" s="275"/>
      <c r="BM164" s="80"/>
      <c r="BN164" s="274"/>
      <c r="BO164" s="274"/>
      <c r="BP164" s="274"/>
      <c r="BQ164" s="274"/>
      <c r="BR164" s="80"/>
      <c r="BZ164" s="227">
        <v>159</v>
      </c>
      <c r="CA164" s="274"/>
      <c r="CB164" s="274"/>
      <c r="CC164" s="274"/>
      <c r="CD164" s="275"/>
      <c r="CE164" s="80"/>
      <c r="CF164" s="274"/>
      <c r="CG164" s="274"/>
      <c r="CH164" s="274"/>
      <c r="CI164" s="274"/>
      <c r="CJ164" s="80"/>
      <c r="CR164" s="227">
        <v>159</v>
      </c>
      <c r="CS164" s="274"/>
      <c r="CT164" s="274"/>
      <c r="CU164" s="274"/>
      <c r="CV164" s="275"/>
      <c r="CW164" s="80"/>
      <c r="CX164" s="274"/>
      <c r="CY164" s="274"/>
      <c r="CZ164" s="274"/>
      <c r="DA164" s="274"/>
      <c r="DB164" s="80"/>
      <c r="DJ164" s="227">
        <v>159</v>
      </c>
      <c r="DK164" s="274"/>
      <c r="DL164" s="274"/>
      <c r="DM164" s="274"/>
      <c r="DN164" s="275"/>
      <c r="DO164" s="80"/>
      <c r="DP164" s="274"/>
      <c r="DQ164" s="274"/>
      <c r="DR164" s="274"/>
      <c r="DS164" s="274"/>
      <c r="DT164" s="80"/>
      <c r="EB164" s="227">
        <v>159</v>
      </c>
      <c r="EC164" s="274"/>
      <c r="ED164" s="274"/>
      <c r="EE164" s="274"/>
      <c r="EF164" s="275"/>
      <c r="EG164" s="80"/>
      <c r="EH164" s="274"/>
      <c r="EI164" s="274"/>
      <c r="EJ164" s="274"/>
      <c r="EK164" s="274"/>
      <c r="EL164" s="80"/>
      <c r="ET164" s="227">
        <v>159</v>
      </c>
      <c r="EU164" s="274"/>
      <c r="EV164" s="274"/>
      <c r="EW164" s="274"/>
      <c r="EX164" s="275"/>
      <c r="EY164" s="80"/>
      <c r="EZ164" s="274"/>
      <c r="FA164" s="274"/>
      <c r="FB164" s="274"/>
      <c r="FC164" s="274"/>
      <c r="FD164" s="80"/>
      <c r="FL164" s="227">
        <v>159</v>
      </c>
      <c r="FM164" s="274"/>
      <c r="FN164" s="274"/>
      <c r="FO164" s="274"/>
      <c r="FP164" s="275"/>
      <c r="FQ164" s="80"/>
      <c r="FR164" s="274"/>
      <c r="FS164" s="274"/>
      <c r="FT164" s="274"/>
      <c r="FU164" s="274"/>
      <c r="FV164" s="80"/>
    </row>
    <row r="165" spans="24:178">
      <c r="X165" s="227">
        <v>160</v>
      </c>
      <c r="Y165" s="274"/>
      <c r="Z165" s="274"/>
      <c r="AA165" s="274"/>
      <c r="AB165" s="275"/>
      <c r="AC165" s="80"/>
      <c r="AD165" s="274"/>
      <c r="AE165" s="274"/>
      <c r="AF165" s="274"/>
      <c r="AG165" s="274"/>
      <c r="AH165" s="80"/>
      <c r="AP165" s="227">
        <v>160</v>
      </c>
      <c r="AQ165" s="274"/>
      <c r="AR165" s="274"/>
      <c r="AS165" s="274"/>
      <c r="AT165" s="275"/>
      <c r="AU165" s="80"/>
      <c r="AV165" s="274"/>
      <c r="AW165" s="274"/>
      <c r="AX165" s="274"/>
      <c r="AY165" s="274"/>
      <c r="AZ165" s="80"/>
      <c r="BH165" s="227">
        <v>160</v>
      </c>
      <c r="BI165" s="274"/>
      <c r="BJ165" s="274"/>
      <c r="BK165" s="274"/>
      <c r="BL165" s="275"/>
      <c r="BM165" s="80"/>
      <c r="BN165" s="274"/>
      <c r="BO165" s="274"/>
      <c r="BP165" s="274"/>
      <c r="BQ165" s="274"/>
      <c r="BR165" s="80"/>
      <c r="BZ165" s="227">
        <v>160</v>
      </c>
      <c r="CA165" s="274"/>
      <c r="CB165" s="274"/>
      <c r="CC165" s="274"/>
      <c r="CD165" s="275"/>
      <c r="CE165" s="80"/>
      <c r="CF165" s="274"/>
      <c r="CG165" s="274"/>
      <c r="CH165" s="274"/>
      <c r="CI165" s="274"/>
      <c r="CJ165" s="80"/>
      <c r="CR165" s="227">
        <v>160</v>
      </c>
      <c r="CS165" s="274"/>
      <c r="CT165" s="274"/>
      <c r="CU165" s="274"/>
      <c r="CV165" s="275"/>
      <c r="CW165" s="80"/>
      <c r="CX165" s="274"/>
      <c r="CY165" s="274"/>
      <c r="CZ165" s="274"/>
      <c r="DA165" s="274"/>
      <c r="DB165" s="80"/>
      <c r="DJ165" s="227">
        <v>160</v>
      </c>
      <c r="DK165" s="274"/>
      <c r="DL165" s="274"/>
      <c r="DM165" s="274"/>
      <c r="DN165" s="275"/>
      <c r="DO165" s="80"/>
      <c r="DP165" s="274"/>
      <c r="DQ165" s="274"/>
      <c r="DR165" s="274"/>
      <c r="DS165" s="274"/>
      <c r="DT165" s="80"/>
      <c r="EB165" s="227">
        <v>160</v>
      </c>
      <c r="EC165" s="274"/>
      <c r="ED165" s="274"/>
      <c r="EE165" s="274"/>
      <c r="EF165" s="275"/>
      <c r="EG165" s="80"/>
      <c r="EH165" s="274"/>
      <c r="EI165" s="274"/>
      <c r="EJ165" s="274"/>
      <c r="EK165" s="274"/>
      <c r="EL165" s="80"/>
      <c r="ET165" s="227">
        <v>160</v>
      </c>
      <c r="EU165" s="274"/>
      <c r="EV165" s="274"/>
      <c r="EW165" s="274"/>
      <c r="EX165" s="275"/>
      <c r="EY165" s="80"/>
      <c r="EZ165" s="274"/>
      <c r="FA165" s="274"/>
      <c r="FB165" s="274"/>
      <c r="FC165" s="274"/>
      <c r="FD165" s="80"/>
      <c r="FL165" s="227">
        <v>160</v>
      </c>
      <c r="FM165" s="274"/>
      <c r="FN165" s="274"/>
      <c r="FO165" s="274"/>
      <c r="FP165" s="275"/>
      <c r="FQ165" s="80"/>
      <c r="FR165" s="274"/>
      <c r="FS165" s="274"/>
      <c r="FT165" s="274"/>
      <c r="FU165" s="274"/>
      <c r="FV165" s="80"/>
    </row>
    <row r="166" spans="24:178">
      <c r="X166" s="227">
        <v>161</v>
      </c>
      <c r="Y166" s="274"/>
      <c r="Z166" s="274"/>
      <c r="AA166" s="274"/>
      <c r="AB166" s="275"/>
      <c r="AC166" s="80"/>
      <c r="AD166" s="274"/>
      <c r="AE166" s="274"/>
      <c r="AF166" s="274"/>
      <c r="AG166" s="274"/>
      <c r="AH166" s="80"/>
      <c r="AP166" s="227">
        <v>161</v>
      </c>
      <c r="AQ166" s="274"/>
      <c r="AR166" s="274"/>
      <c r="AS166" s="274"/>
      <c r="AT166" s="275"/>
      <c r="AU166" s="80"/>
      <c r="AV166" s="274"/>
      <c r="AW166" s="274"/>
      <c r="AX166" s="274"/>
      <c r="AY166" s="274"/>
      <c r="AZ166" s="80"/>
      <c r="BH166" s="227">
        <v>161</v>
      </c>
      <c r="BI166" s="274"/>
      <c r="BJ166" s="274"/>
      <c r="BK166" s="274"/>
      <c r="BL166" s="275"/>
      <c r="BM166" s="80"/>
      <c r="BN166" s="274"/>
      <c r="BO166" s="274"/>
      <c r="BP166" s="274"/>
      <c r="BQ166" s="274"/>
      <c r="BR166" s="80"/>
      <c r="BZ166" s="227">
        <v>161</v>
      </c>
      <c r="CA166" s="274"/>
      <c r="CB166" s="274"/>
      <c r="CC166" s="274"/>
      <c r="CD166" s="275"/>
      <c r="CE166" s="80"/>
      <c r="CF166" s="274"/>
      <c r="CG166" s="274"/>
      <c r="CH166" s="274"/>
      <c r="CI166" s="274"/>
      <c r="CJ166" s="80"/>
      <c r="CR166" s="227">
        <v>161</v>
      </c>
      <c r="CS166" s="274"/>
      <c r="CT166" s="274"/>
      <c r="CU166" s="274"/>
      <c r="CV166" s="275"/>
      <c r="CW166" s="80"/>
      <c r="CX166" s="274"/>
      <c r="CY166" s="274"/>
      <c r="CZ166" s="274"/>
      <c r="DA166" s="274"/>
      <c r="DB166" s="80"/>
      <c r="DJ166" s="227">
        <v>161</v>
      </c>
      <c r="DK166" s="274"/>
      <c r="DL166" s="274"/>
      <c r="DM166" s="274"/>
      <c r="DN166" s="275"/>
      <c r="DO166" s="80"/>
      <c r="DP166" s="274"/>
      <c r="DQ166" s="274"/>
      <c r="DR166" s="274"/>
      <c r="DS166" s="274"/>
      <c r="DT166" s="80"/>
      <c r="EB166" s="227">
        <v>161</v>
      </c>
      <c r="EC166" s="274"/>
      <c r="ED166" s="274"/>
      <c r="EE166" s="274"/>
      <c r="EF166" s="275"/>
      <c r="EG166" s="80"/>
      <c r="EH166" s="274"/>
      <c r="EI166" s="274"/>
      <c r="EJ166" s="274"/>
      <c r="EK166" s="274"/>
      <c r="EL166" s="80"/>
      <c r="ET166" s="227">
        <v>161</v>
      </c>
      <c r="EU166" s="274"/>
      <c r="EV166" s="274"/>
      <c r="EW166" s="274"/>
      <c r="EX166" s="275"/>
      <c r="EY166" s="80"/>
      <c r="EZ166" s="274"/>
      <c r="FA166" s="274"/>
      <c r="FB166" s="274"/>
      <c r="FC166" s="274"/>
      <c r="FD166" s="80"/>
      <c r="FL166" s="227">
        <v>161</v>
      </c>
      <c r="FM166" s="274"/>
      <c r="FN166" s="274"/>
      <c r="FO166" s="274"/>
      <c r="FP166" s="275"/>
      <c r="FQ166" s="80"/>
      <c r="FR166" s="274"/>
      <c r="FS166" s="274"/>
      <c r="FT166" s="274"/>
      <c r="FU166" s="274"/>
      <c r="FV166" s="80"/>
    </row>
    <row r="167" spans="24:178">
      <c r="X167" s="227">
        <v>162</v>
      </c>
      <c r="Y167" s="274"/>
      <c r="Z167" s="274"/>
      <c r="AA167" s="274"/>
      <c r="AB167" s="275"/>
      <c r="AC167" s="80"/>
      <c r="AD167" s="274"/>
      <c r="AE167" s="274"/>
      <c r="AF167" s="274"/>
      <c r="AG167" s="274"/>
      <c r="AH167" s="80"/>
      <c r="AP167" s="227">
        <v>162</v>
      </c>
      <c r="AQ167" s="274"/>
      <c r="AR167" s="274"/>
      <c r="AS167" s="274"/>
      <c r="AT167" s="275"/>
      <c r="AU167" s="80"/>
      <c r="AV167" s="274"/>
      <c r="AW167" s="274"/>
      <c r="AX167" s="274"/>
      <c r="AY167" s="274"/>
      <c r="AZ167" s="80"/>
      <c r="BH167" s="227">
        <v>162</v>
      </c>
      <c r="BI167" s="274"/>
      <c r="BJ167" s="274"/>
      <c r="BK167" s="274"/>
      <c r="BL167" s="275"/>
      <c r="BM167" s="80"/>
      <c r="BN167" s="274"/>
      <c r="BO167" s="274"/>
      <c r="BP167" s="274"/>
      <c r="BQ167" s="274"/>
      <c r="BR167" s="80"/>
      <c r="BZ167" s="227">
        <v>162</v>
      </c>
      <c r="CA167" s="274"/>
      <c r="CB167" s="274"/>
      <c r="CC167" s="274"/>
      <c r="CD167" s="275"/>
      <c r="CE167" s="80"/>
      <c r="CF167" s="274"/>
      <c r="CG167" s="274"/>
      <c r="CH167" s="274"/>
      <c r="CI167" s="274"/>
      <c r="CJ167" s="80"/>
      <c r="CR167" s="227">
        <v>162</v>
      </c>
      <c r="CS167" s="274"/>
      <c r="CT167" s="274"/>
      <c r="CU167" s="274"/>
      <c r="CV167" s="275"/>
      <c r="CW167" s="80"/>
      <c r="CX167" s="274"/>
      <c r="CY167" s="274"/>
      <c r="CZ167" s="274"/>
      <c r="DA167" s="274"/>
      <c r="DB167" s="80"/>
      <c r="DJ167" s="227">
        <v>162</v>
      </c>
      <c r="DK167" s="274"/>
      <c r="DL167" s="274"/>
      <c r="DM167" s="274"/>
      <c r="DN167" s="275"/>
      <c r="DO167" s="80"/>
      <c r="DP167" s="274"/>
      <c r="DQ167" s="274"/>
      <c r="DR167" s="274"/>
      <c r="DS167" s="274"/>
      <c r="DT167" s="80"/>
      <c r="EB167" s="227">
        <v>162</v>
      </c>
      <c r="EC167" s="274"/>
      <c r="ED167" s="274"/>
      <c r="EE167" s="274"/>
      <c r="EF167" s="275"/>
      <c r="EG167" s="80"/>
      <c r="EH167" s="274"/>
      <c r="EI167" s="274"/>
      <c r="EJ167" s="274"/>
      <c r="EK167" s="274"/>
      <c r="EL167" s="80"/>
      <c r="ET167" s="227">
        <v>162</v>
      </c>
      <c r="EU167" s="274"/>
      <c r="EV167" s="274"/>
      <c r="EW167" s="274"/>
      <c r="EX167" s="275"/>
      <c r="EY167" s="80"/>
      <c r="EZ167" s="274"/>
      <c r="FA167" s="274"/>
      <c r="FB167" s="274"/>
      <c r="FC167" s="274"/>
      <c r="FD167" s="80"/>
      <c r="FL167" s="227">
        <v>162</v>
      </c>
      <c r="FM167" s="274"/>
      <c r="FN167" s="274"/>
      <c r="FO167" s="274"/>
      <c r="FP167" s="275"/>
      <c r="FQ167" s="80"/>
      <c r="FR167" s="274"/>
      <c r="FS167" s="274"/>
      <c r="FT167" s="274"/>
      <c r="FU167" s="274"/>
      <c r="FV167" s="80"/>
    </row>
    <row r="168" spans="24:178">
      <c r="X168" s="227">
        <v>163</v>
      </c>
      <c r="Y168" s="274"/>
      <c r="Z168" s="274"/>
      <c r="AA168" s="274"/>
      <c r="AB168" s="275"/>
      <c r="AC168" s="80"/>
      <c r="AD168" s="274"/>
      <c r="AE168" s="274"/>
      <c r="AF168" s="274"/>
      <c r="AG168" s="274"/>
      <c r="AH168" s="80"/>
      <c r="AP168" s="227">
        <v>163</v>
      </c>
      <c r="AQ168" s="274"/>
      <c r="AR168" s="274"/>
      <c r="AS168" s="274"/>
      <c r="AT168" s="275"/>
      <c r="AU168" s="80"/>
      <c r="AV168" s="274"/>
      <c r="AW168" s="274"/>
      <c r="AX168" s="274"/>
      <c r="AY168" s="274"/>
      <c r="AZ168" s="80"/>
      <c r="BH168" s="227">
        <v>163</v>
      </c>
      <c r="BI168" s="274"/>
      <c r="BJ168" s="274"/>
      <c r="BK168" s="274"/>
      <c r="BL168" s="275"/>
      <c r="BM168" s="80"/>
      <c r="BN168" s="274"/>
      <c r="BO168" s="274"/>
      <c r="BP168" s="274"/>
      <c r="BQ168" s="274"/>
      <c r="BR168" s="80"/>
      <c r="BZ168" s="227">
        <v>163</v>
      </c>
      <c r="CA168" s="274"/>
      <c r="CB168" s="274"/>
      <c r="CC168" s="274"/>
      <c r="CD168" s="275"/>
      <c r="CE168" s="80"/>
      <c r="CF168" s="274"/>
      <c r="CG168" s="274"/>
      <c r="CH168" s="274"/>
      <c r="CI168" s="274"/>
      <c r="CJ168" s="80"/>
      <c r="CR168" s="227">
        <v>163</v>
      </c>
      <c r="CS168" s="274"/>
      <c r="CT168" s="274"/>
      <c r="CU168" s="274"/>
      <c r="CV168" s="275"/>
      <c r="CW168" s="80"/>
      <c r="CX168" s="274"/>
      <c r="CY168" s="274"/>
      <c r="CZ168" s="274"/>
      <c r="DA168" s="274"/>
      <c r="DB168" s="80"/>
      <c r="DJ168" s="227">
        <v>163</v>
      </c>
      <c r="DK168" s="274"/>
      <c r="DL168" s="274"/>
      <c r="DM168" s="274"/>
      <c r="DN168" s="275"/>
      <c r="DO168" s="80"/>
      <c r="DP168" s="274"/>
      <c r="DQ168" s="274"/>
      <c r="DR168" s="274"/>
      <c r="DS168" s="274"/>
      <c r="DT168" s="80"/>
      <c r="EB168" s="227">
        <v>163</v>
      </c>
      <c r="EC168" s="274"/>
      <c r="ED168" s="274"/>
      <c r="EE168" s="274"/>
      <c r="EF168" s="275"/>
      <c r="EG168" s="80"/>
      <c r="EH168" s="274"/>
      <c r="EI168" s="274"/>
      <c r="EJ168" s="274"/>
      <c r="EK168" s="274"/>
      <c r="EL168" s="80"/>
      <c r="ET168" s="227">
        <v>163</v>
      </c>
      <c r="EU168" s="274"/>
      <c r="EV168" s="274"/>
      <c r="EW168" s="274"/>
      <c r="EX168" s="275"/>
      <c r="EY168" s="80"/>
      <c r="EZ168" s="274"/>
      <c r="FA168" s="274"/>
      <c r="FB168" s="274"/>
      <c r="FC168" s="274"/>
      <c r="FD168" s="80"/>
      <c r="FL168" s="227">
        <v>163</v>
      </c>
      <c r="FM168" s="274"/>
      <c r="FN168" s="274"/>
      <c r="FO168" s="274"/>
      <c r="FP168" s="275"/>
      <c r="FQ168" s="80"/>
      <c r="FR168" s="274"/>
      <c r="FS168" s="274"/>
      <c r="FT168" s="274"/>
      <c r="FU168" s="274"/>
      <c r="FV168" s="80"/>
    </row>
    <row r="169" spans="24:178">
      <c r="X169" s="227">
        <v>164</v>
      </c>
      <c r="Y169" s="274"/>
      <c r="Z169" s="274"/>
      <c r="AA169" s="274"/>
      <c r="AB169" s="275"/>
      <c r="AC169" s="80"/>
      <c r="AD169" s="274"/>
      <c r="AE169" s="274"/>
      <c r="AF169" s="274"/>
      <c r="AG169" s="274"/>
      <c r="AH169" s="80"/>
      <c r="AP169" s="227">
        <v>164</v>
      </c>
      <c r="AQ169" s="274"/>
      <c r="AR169" s="274"/>
      <c r="AS169" s="274"/>
      <c r="AT169" s="275"/>
      <c r="AU169" s="80"/>
      <c r="AV169" s="274"/>
      <c r="AW169" s="274"/>
      <c r="AX169" s="274"/>
      <c r="AY169" s="274"/>
      <c r="AZ169" s="80"/>
      <c r="BH169" s="227">
        <v>164</v>
      </c>
      <c r="BI169" s="274"/>
      <c r="BJ169" s="274"/>
      <c r="BK169" s="274"/>
      <c r="BL169" s="275"/>
      <c r="BM169" s="80"/>
      <c r="BN169" s="274"/>
      <c r="BO169" s="274"/>
      <c r="BP169" s="274"/>
      <c r="BQ169" s="274"/>
      <c r="BR169" s="80"/>
      <c r="BZ169" s="227">
        <v>164</v>
      </c>
      <c r="CA169" s="274"/>
      <c r="CB169" s="274"/>
      <c r="CC169" s="274"/>
      <c r="CD169" s="275"/>
      <c r="CE169" s="80"/>
      <c r="CF169" s="274"/>
      <c r="CG169" s="274"/>
      <c r="CH169" s="274"/>
      <c r="CI169" s="274"/>
      <c r="CJ169" s="80"/>
      <c r="CR169" s="227">
        <v>164</v>
      </c>
      <c r="CS169" s="274"/>
      <c r="CT169" s="274"/>
      <c r="CU169" s="274"/>
      <c r="CV169" s="275"/>
      <c r="CW169" s="80"/>
      <c r="CX169" s="274"/>
      <c r="CY169" s="274"/>
      <c r="CZ169" s="274"/>
      <c r="DA169" s="274"/>
      <c r="DB169" s="80"/>
      <c r="DJ169" s="227">
        <v>164</v>
      </c>
      <c r="DK169" s="274"/>
      <c r="DL169" s="274"/>
      <c r="DM169" s="274"/>
      <c r="DN169" s="275"/>
      <c r="DO169" s="80"/>
      <c r="DP169" s="274"/>
      <c r="DQ169" s="274"/>
      <c r="DR169" s="274"/>
      <c r="DS169" s="274"/>
      <c r="DT169" s="80"/>
      <c r="EB169" s="227">
        <v>164</v>
      </c>
      <c r="EC169" s="274"/>
      <c r="ED169" s="274"/>
      <c r="EE169" s="274"/>
      <c r="EF169" s="275"/>
      <c r="EG169" s="80"/>
      <c r="EH169" s="274"/>
      <c r="EI169" s="274"/>
      <c r="EJ169" s="274"/>
      <c r="EK169" s="274"/>
      <c r="EL169" s="80"/>
      <c r="ET169" s="227">
        <v>164</v>
      </c>
      <c r="EU169" s="274"/>
      <c r="EV169" s="274"/>
      <c r="EW169" s="274"/>
      <c r="EX169" s="275"/>
      <c r="EY169" s="80"/>
      <c r="EZ169" s="274"/>
      <c r="FA169" s="274"/>
      <c r="FB169" s="274"/>
      <c r="FC169" s="274"/>
      <c r="FD169" s="80"/>
      <c r="FL169" s="227">
        <v>164</v>
      </c>
      <c r="FM169" s="274"/>
      <c r="FN169" s="274"/>
      <c r="FO169" s="274"/>
      <c r="FP169" s="275"/>
      <c r="FQ169" s="80"/>
      <c r="FR169" s="274"/>
      <c r="FS169" s="274"/>
      <c r="FT169" s="274"/>
      <c r="FU169" s="274"/>
      <c r="FV169" s="80"/>
    </row>
    <row r="170" spans="24:178">
      <c r="X170" s="227">
        <v>165</v>
      </c>
      <c r="Y170" s="274"/>
      <c r="Z170" s="274"/>
      <c r="AA170" s="274"/>
      <c r="AB170" s="275"/>
      <c r="AC170" s="80"/>
      <c r="AD170" s="274"/>
      <c r="AE170" s="274"/>
      <c r="AF170" s="274"/>
      <c r="AG170" s="274"/>
      <c r="AH170" s="80"/>
      <c r="AP170" s="227">
        <v>165</v>
      </c>
      <c r="AQ170" s="274"/>
      <c r="AR170" s="274"/>
      <c r="AS170" s="274"/>
      <c r="AT170" s="275"/>
      <c r="AU170" s="80"/>
      <c r="AV170" s="274"/>
      <c r="AW170" s="274"/>
      <c r="AX170" s="274"/>
      <c r="AY170" s="274"/>
      <c r="AZ170" s="80"/>
      <c r="BH170" s="227">
        <v>165</v>
      </c>
      <c r="BI170" s="274"/>
      <c r="BJ170" s="274"/>
      <c r="BK170" s="274"/>
      <c r="BL170" s="275"/>
      <c r="BM170" s="80"/>
      <c r="BN170" s="274"/>
      <c r="BO170" s="274"/>
      <c r="BP170" s="274"/>
      <c r="BQ170" s="274"/>
      <c r="BR170" s="80"/>
      <c r="BZ170" s="227">
        <v>165</v>
      </c>
      <c r="CA170" s="274"/>
      <c r="CB170" s="274"/>
      <c r="CC170" s="274"/>
      <c r="CD170" s="275"/>
      <c r="CE170" s="80"/>
      <c r="CF170" s="274"/>
      <c r="CG170" s="274"/>
      <c r="CH170" s="274"/>
      <c r="CI170" s="274"/>
      <c r="CJ170" s="80"/>
      <c r="CR170" s="227">
        <v>165</v>
      </c>
      <c r="CS170" s="274"/>
      <c r="CT170" s="274"/>
      <c r="CU170" s="274"/>
      <c r="CV170" s="275"/>
      <c r="CW170" s="80"/>
      <c r="CX170" s="274"/>
      <c r="CY170" s="274"/>
      <c r="CZ170" s="274"/>
      <c r="DA170" s="274"/>
      <c r="DB170" s="80"/>
      <c r="DJ170" s="227">
        <v>165</v>
      </c>
      <c r="DK170" s="274"/>
      <c r="DL170" s="274"/>
      <c r="DM170" s="274"/>
      <c r="DN170" s="275"/>
      <c r="DO170" s="80"/>
      <c r="DP170" s="274"/>
      <c r="DQ170" s="274"/>
      <c r="DR170" s="274"/>
      <c r="DS170" s="274"/>
      <c r="DT170" s="80"/>
      <c r="EB170" s="227">
        <v>165</v>
      </c>
      <c r="EC170" s="274"/>
      <c r="ED170" s="274"/>
      <c r="EE170" s="274"/>
      <c r="EF170" s="275"/>
      <c r="EG170" s="80"/>
      <c r="EH170" s="274"/>
      <c r="EI170" s="274"/>
      <c r="EJ170" s="274"/>
      <c r="EK170" s="274"/>
      <c r="EL170" s="80"/>
      <c r="ET170" s="227">
        <v>165</v>
      </c>
      <c r="EU170" s="274"/>
      <c r="EV170" s="274"/>
      <c r="EW170" s="274"/>
      <c r="EX170" s="275"/>
      <c r="EY170" s="80"/>
      <c r="EZ170" s="274"/>
      <c r="FA170" s="274"/>
      <c r="FB170" s="274"/>
      <c r="FC170" s="274"/>
      <c r="FD170" s="80"/>
      <c r="FL170" s="227">
        <v>165</v>
      </c>
      <c r="FM170" s="274"/>
      <c r="FN170" s="274"/>
      <c r="FO170" s="274"/>
      <c r="FP170" s="275"/>
      <c r="FQ170" s="80"/>
      <c r="FR170" s="274"/>
      <c r="FS170" s="274"/>
      <c r="FT170" s="274"/>
      <c r="FU170" s="274"/>
      <c r="FV170" s="80"/>
    </row>
    <row r="171" spans="24:178">
      <c r="X171" s="227">
        <v>166</v>
      </c>
      <c r="Y171" s="274"/>
      <c r="Z171" s="274"/>
      <c r="AA171" s="274"/>
      <c r="AB171" s="275"/>
      <c r="AC171" s="80"/>
      <c r="AD171" s="274"/>
      <c r="AE171" s="274"/>
      <c r="AF171" s="274"/>
      <c r="AG171" s="274"/>
      <c r="AH171" s="80"/>
      <c r="AP171" s="227">
        <v>166</v>
      </c>
      <c r="AQ171" s="274"/>
      <c r="AR171" s="274"/>
      <c r="AS171" s="274"/>
      <c r="AT171" s="275"/>
      <c r="AU171" s="80"/>
      <c r="AV171" s="274"/>
      <c r="AW171" s="274"/>
      <c r="AX171" s="274"/>
      <c r="AY171" s="274"/>
      <c r="AZ171" s="80"/>
      <c r="BH171" s="227">
        <v>166</v>
      </c>
      <c r="BI171" s="274"/>
      <c r="BJ171" s="274"/>
      <c r="BK171" s="274"/>
      <c r="BL171" s="275"/>
      <c r="BM171" s="80"/>
      <c r="BN171" s="274"/>
      <c r="BO171" s="274"/>
      <c r="BP171" s="274"/>
      <c r="BQ171" s="274"/>
      <c r="BR171" s="80"/>
      <c r="BZ171" s="227">
        <v>166</v>
      </c>
      <c r="CA171" s="274"/>
      <c r="CB171" s="274"/>
      <c r="CC171" s="274"/>
      <c r="CD171" s="275"/>
      <c r="CE171" s="80"/>
      <c r="CF171" s="274"/>
      <c r="CG171" s="274"/>
      <c r="CH171" s="274"/>
      <c r="CI171" s="274"/>
      <c r="CJ171" s="80"/>
      <c r="CR171" s="227">
        <v>166</v>
      </c>
      <c r="CS171" s="274"/>
      <c r="CT171" s="274"/>
      <c r="CU171" s="274"/>
      <c r="CV171" s="275"/>
      <c r="CW171" s="80"/>
      <c r="CX171" s="274"/>
      <c r="CY171" s="274"/>
      <c r="CZ171" s="274"/>
      <c r="DA171" s="274"/>
      <c r="DB171" s="80"/>
      <c r="DJ171" s="227">
        <v>166</v>
      </c>
      <c r="DK171" s="274"/>
      <c r="DL171" s="274"/>
      <c r="DM171" s="274"/>
      <c r="DN171" s="275"/>
      <c r="DO171" s="80"/>
      <c r="DP171" s="274"/>
      <c r="DQ171" s="274"/>
      <c r="DR171" s="274"/>
      <c r="DS171" s="274"/>
      <c r="DT171" s="80"/>
      <c r="EB171" s="227">
        <v>166</v>
      </c>
      <c r="EC171" s="274"/>
      <c r="ED171" s="274"/>
      <c r="EE171" s="274"/>
      <c r="EF171" s="275"/>
      <c r="EG171" s="80"/>
      <c r="EH171" s="274"/>
      <c r="EI171" s="274"/>
      <c r="EJ171" s="274"/>
      <c r="EK171" s="274"/>
      <c r="EL171" s="80"/>
      <c r="ET171" s="227">
        <v>166</v>
      </c>
      <c r="EU171" s="274"/>
      <c r="EV171" s="274"/>
      <c r="EW171" s="274"/>
      <c r="EX171" s="275"/>
      <c r="EY171" s="80"/>
      <c r="EZ171" s="274"/>
      <c r="FA171" s="274"/>
      <c r="FB171" s="274"/>
      <c r="FC171" s="274"/>
      <c r="FD171" s="80"/>
      <c r="FL171" s="227">
        <v>166</v>
      </c>
      <c r="FM171" s="274"/>
      <c r="FN171" s="274"/>
      <c r="FO171" s="274"/>
      <c r="FP171" s="275"/>
      <c r="FQ171" s="80"/>
      <c r="FR171" s="274"/>
      <c r="FS171" s="274"/>
      <c r="FT171" s="274"/>
      <c r="FU171" s="274"/>
      <c r="FV171" s="80"/>
    </row>
    <row r="172" spans="24:178">
      <c r="X172" s="227">
        <v>167</v>
      </c>
      <c r="Y172" s="274"/>
      <c r="Z172" s="274"/>
      <c r="AA172" s="274"/>
      <c r="AB172" s="275"/>
      <c r="AC172" s="80"/>
      <c r="AD172" s="274"/>
      <c r="AE172" s="274"/>
      <c r="AF172" s="274"/>
      <c r="AG172" s="274"/>
      <c r="AH172" s="80"/>
      <c r="AP172" s="227">
        <v>167</v>
      </c>
      <c r="AQ172" s="274"/>
      <c r="AR172" s="274"/>
      <c r="AS172" s="274"/>
      <c r="AT172" s="275"/>
      <c r="AU172" s="80"/>
      <c r="AV172" s="274"/>
      <c r="AW172" s="274"/>
      <c r="AX172" s="274"/>
      <c r="AY172" s="274"/>
      <c r="AZ172" s="80"/>
      <c r="BH172" s="227">
        <v>167</v>
      </c>
      <c r="BI172" s="274"/>
      <c r="BJ172" s="274"/>
      <c r="BK172" s="274"/>
      <c r="BL172" s="275"/>
      <c r="BM172" s="80"/>
      <c r="BN172" s="274"/>
      <c r="BO172" s="274"/>
      <c r="BP172" s="274"/>
      <c r="BQ172" s="274"/>
      <c r="BR172" s="80"/>
      <c r="BZ172" s="227">
        <v>167</v>
      </c>
      <c r="CA172" s="274"/>
      <c r="CB172" s="274"/>
      <c r="CC172" s="274"/>
      <c r="CD172" s="275"/>
      <c r="CE172" s="80"/>
      <c r="CF172" s="274"/>
      <c r="CG172" s="274"/>
      <c r="CH172" s="274"/>
      <c r="CI172" s="274"/>
      <c r="CJ172" s="80"/>
      <c r="CR172" s="227">
        <v>167</v>
      </c>
      <c r="CS172" s="274"/>
      <c r="CT172" s="274"/>
      <c r="CU172" s="274"/>
      <c r="CV172" s="275"/>
      <c r="CW172" s="80"/>
      <c r="CX172" s="274"/>
      <c r="CY172" s="274"/>
      <c r="CZ172" s="274"/>
      <c r="DA172" s="274"/>
      <c r="DB172" s="80"/>
      <c r="DJ172" s="227">
        <v>167</v>
      </c>
      <c r="DK172" s="274"/>
      <c r="DL172" s="274"/>
      <c r="DM172" s="274"/>
      <c r="DN172" s="275"/>
      <c r="DO172" s="80"/>
      <c r="DP172" s="274"/>
      <c r="DQ172" s="274"/>
      <c r="DR172" s="274"/>
      <c r="DS172" s="274"/>
      <c r="DT172" s="80"/>
      <c r="EB172" s="227">
        <v>167</v>
      </c>
      <c r="EC172" s="274"/>
      <c r="ED172" s="274"/>
      <c r="EE172" s="274"/>
      <c r="EF172" s="275"/>
      <c r="EG172" s="80"/>
      <c r="EH172" s="274"/>
      <c r="EI172" s="274"/>
      <c r="EJ172" s="274"/>
      <c r="EK172" s="274"/>
      <c r="EL172" s="80"/>
      <c r="ET172" s="227">
        <v>167</v>
      </c>
      <c r="EU172" s="274"/>
      <c r="EV172" s="274"/>
      <c r="EW172" s="274"/>
      <c r="EX172" s="275"/>
      <c r="EY172" s="80"/>
      <c r="EZ172" s="274"/>
      <c r="FA172" s="274"/>
      <c r="FB172" s="274"/>
      <c r="FC172" s="274"/>
      <c r="FD172" s="80"/>
      <c r="FL172" s="227">
        <v>167</v>
      </c>
      <c r="FM172" s="274"/>
      <c r="FN172" s="274"/>
      <c r="FO172" s="274"/>
      <c r="FP172" s="275"/>
      <c r="FQ172" s="80"/>
      <c r="FR172" s="274"/>
      <c r="FS172" s="274"/>
      <c r="FT172" s="274"/>
      <c r="FU172" s="274"/>
      <c r="FV172" s="80"/>
    </row>
    <row r="173" spans="24:178">
      <c r="X173" s="227">
        <v>168</v>
      </c>
      <c r="Y173" s="274"/>
      <c r="Z173" s="274"/>
      <c r="AA173" s="274"/>
      <c r="AB173" s="275"/>
      <c r="AC173" s="80"/>
      <c r="AD173" s="274"/>
      <c r="AE173" s="274"/>
      <c r="AF173" s="274"/>
      <c r="AG173" s="274"/>
      <c r="AH173" s="80"/>
      <c r="AP173" s="227">
        <v>168</v>
      </c>
      <c r="AQ173" s="274"/>
      <c r="AR173" s="274"/>
      <c r="AS173" s="274"/>
      <c r="AT173" s="275"/>
      <c r="AU173" s="80"/>
      <c r="AV173" s="274"/>
      <c r="AW173" s="274"/>
      <c r="AX173" s="274"/>
      <c r="AY173" s="274"/>
      <c r="AZ173" s="80"/>
      <c r="BH173" s="227">
        <v>168</v>
      </c>
      <c r="BI173" s="274"/>
      <c r="BJ173" s="274"/>
      <c r="BK173" s="274"/>
      <c r="BL173" s="275"/>
      <c r="BM173" s="80"/>
      <c r="BN173" s="274"/>
      <c r="BO173" s="274"/>
      <c r="BP173" s="274"/>
      <c r="BQ173" s="274"/>
      <c r="BR173" s="80"/>
      <c r="BZ173" s="227">
        <v>168</v>
      </c>
      <c r="CA173" s="274"/>
      <c r="CB173" s="274"/>
      <c r="CC173" s="274"/>
      <c r="CD173" s="275"/>
      <c r="CE173" s="80"/>
      <c r="CF173" s="274"/>
      <c r="CG173" s="274"/>
      <c r="CH173" s="274"/>
      <c r="CI173" s="274"/>
      <c r="CJ173" s="80"/>
      <c r="CR173" s="227">
        <v>168</v>
      </c>
      <c r="CS173" s="274"/>
      <c r="CT173" s="274"/>
      <c r="CU173" s="274"/>
      <c r="CV173" s="275"/>
      <c r="CW173" s="80"/>
      <c r="CX173" s="274"/>
      <c r="CY173" s="274"/>
      <c r="CZ173" s="274"/>
      <c r="DA173" s="274"/>
      <c r="DB173" s="80"/>
      <c r="DJ173" s="227">
        <v>168</v>
      </c>
      <c r="DK173" s="274"/>
      <c r="DL173" s="274"/>
      <c r="DM173" s="274"/>
      <c r="DN173" s="275"/>
      <c r="DO173" s="80"/>
      <c r="DP173" s="274"/>
      <c r="DQ173" s="274"/>
      <c r="DR173" s="274"/>
      <c r="DS173" s="274"/>
      <c r="DT173" s="80"/>
      <c r="EB173" s="227">
        <v>168</v>
      </c>
      <c r="EC173" s="274"/>
      <c r="ED173" s="274"/>
      <c r="EE173" s="274"/>
      <c r="EF173" s="275"/>
      <c r="EG173" s="80"/>
      <c r="EH173" s="274"/>
      <c r="EI173" s="274"/>
      <c r="EJ173" s="274"/>
      <c r="EK173" s="274"/>
      <c r="EL173" s="80"/>
      <c r="ET173" s="227">
        <v>168</v>
      </c>
      <c r="EU173" s="274"/>
      <c r="EV173" s="274"/>
      <c r="EW173" s="274"/>
      <c r="EX173" s="275"/>
      <c r="EY173" s="80"/>
      <c r="EZ173" s="274"/>
      <c r="FA173" s="274"/>
      <c r="FB173" s="274"/>
      <c r="FC173" s="274"/>
      <c r="FD173" s="80"/>
      <c r="FL173" s="227">
        <v>168</v>
      </c>
      <c r="FM173" s="274"/>
      <c r="FN173" s="274"/>
      <c r="FO173" s="274"/>
      <c r="FP173" s="275"/>
      <c r="FQ173" s="80"/>
      <c r="FR173" s="274"/>
      <c r="FS173" s="274"/>
      <c r="FT173" s="274"/>
      <c r="FU173" s="274"/>
      <c r="FV173" s="80"/>
    </row>
    <row r="174" spans="24:178">
      <c r="X174" s="227">
        <v>169</v>
      </c>
      <c r="Y174" s="274"/>
      <c r="Z174" s="274"/>
      <c r="AA174" s="274"/>
      <c r="AB174" s="275"/>
      <c r="AC174" s="80"/>
      <c r="AD174" s="274"/>
      <c r="AE174" s="274"/>
      <c r="AF174" s="274"/>
      <c r="AG174" s="274"/>
      <c r="AH174" s="80"/>
      <c r="AP174" s="227">
        <v>169</v>
      </c>
      <c r="AQ174" s="274"/>
      <c r="AR174" s="274"/>
      <c r="AS174" s="274"/>
      <c r="AT174" s="275"/>
      <c r="AU174" s="80"/>
      <c r="AV174" s="274"/>
      <c r="AW174" s="274"/>
      <c r="AX174" s="274"/>
      <c r="AY174" s="274"/>
      <c r="AZ174" s="80"/>
      <c r="BH174" s="227">
        <v>169</v>
      </c>
      <c r="BI174" s="274"/>
      <c r="BJ174" s="274"/>
      <c r="BK174" s="274"/>
      <c r="BL174" s="275"/>
      <c r="BM174" s="80"/>
      <c r="BN174" s="274"/>
      <c r="BO174" s="274"/>
      <c r="BP174" s="274"/>
      <c r="BQ174" s="274"/>
      <c r="BR174" s="80"/>
      <c r="BZ174" s="227">
        <v>169</v>
      </c>
      <c r="CA174" s="274"/>
      <c r="CB174" s="274"/>
      <c r="CC174" s="274"/>
      <c r="CD174" s="275"/>
      <c r="CE174" s="80"/>
      <c r="CF174" s="274"/>
      <c r="CG174" s="274"/>
      <c r="CH174" s="274"/>
      <c r="CI174" s="274"/>
      <c r="CJ174" s="80"/>
      <c r="CR174" s="227">
        <v>169</v>
      </c>
      <c r="CS174" s="274"/>
      <c r="CT174" s="274"/>
      <c r="CU174" s="274"/>
      <c r="CV174" s="275"/>
      <c r="CW174" s="80"/>
      <c r="CX174" s="274"/>
      <c r="CY174" s="274"/>
      <c r="CZ174" s="274"/>
      <c r="DA174" s="274"/>
      <c r="DB174" s="80"/>
      <c r="DJ174" s="227">
        <v>169</v>
      </c>
      <c r="DK174" s="274"/>
      <c r="DL174" s="274"/>
      <c r="DM174" s="274"/>
      <c r="DN174" s="275"/>
      <c r="DO174" s="80"/>
      <c r="DP174" s="274"/>
      <c r="DQ174" s="274"/>
      <c r="DR174" s="274"/>
      <c r="DS174" s="274"/>
      <c r="DT174" s="80"/>
      <c r="EB174" s="227">
        <v>169</v>
      </c>
      <c r="EC174" s="274"/>
      <c r="ED174" s="274"/>
      <c r="EE174" s="274"/>
      <c r="EF174" s="275"/>
      <c r="EG174" s="80"/>
      <c r="EH174" s="274"/>
      <c r="EI174" s="274"/>
      <c r="EJ174" s="274"/>
      <c r="EK174" s="274"/>
      <c r="EL174" s="80"/>
      <c r="ET174" s="227">
        <v>169</v>
      </c>
      <c r="EU174" s="274"/>
      <c r="EV174" s="274"/>
      <c r="EW174" s="274"/>
      <c r="EX174" s="275"/>
      <c r="EY174" s="80"/>
      <c r="EZ174" s="274"/>
      <c r="FA174" s="274"/>
      <c r="FB174" s="274"/>
      <c r="FC174" s="274"/>
      <c r="FD174" s="80"/>
      <c r="FL174" s="227">
        <v>169</v>
      </c>
      <c r="FM174" s="274"/>
      <c r="FN174" s="274"/>
      <c r="FO174" s="274"/>
      <c r="FP174" s="275"/>
      <c r="FQ174" s="80"/>
      <c r="FR174" s="274"/>
      <c r="FS174" s="274"/>
      <c r="FT174" s="274"/>
      <c r="FU174" s="274"/>
      <c r="FV174" s="80"/>
    </row>
    <row r="175" spans="24:178">
      <c r="X175" s="227">
        <v>170</v>
      </c>
      <c r="Y175" s="274"/>
      <c r="Z175" s="274"/>
      <c r="AA175" s="274"/>
      <c r="AB175" s="275"/>
      <c r="AC175" s="80"/>
      <c r="AD175" s="274"/>
      <c r="AE175" s="274"/>
      <c r="AF175" s="274"/>
      <c r="AG175" s="274"/>
      <c r="AH175" s="80"/>
      <c r="AP175" s="227">
        <v>170</v>
      </c>
      <c r="AQ175" s="274"/>
      <c r="AR175" s="274"/>
      <c r="AS175" s="274"/>
      <c r="AT175" s="275"/>
      <c r="AU175" s="80"/>
      <c r="AV175" s="274"/>
      <c r="AW175" s="274"/>
      <c r="AX175" s="274"/>
      <c r="AY175" s="274"/>
      <c r="AZ175" s="80"/>
      <c r="BH175" s="227">
        <v>170</v>
      </c>
      <c r="BI175" s="274"/>
      <c r="BJ175" s="274"/>
      <c r="BK175" s="274"/>
      <c r="BL175" s="275"/>
      <c r="BM175" s="80"/>
      <c r="BN175" s="274"/>
      <c r="BO175" s="274"/>
      <c r="BP175" s="274"/>
      <c r="BQ175" s="274"/>
      <c r="BR175" s="80"/>
      <c r="BZ175" s="227">
        <v>170</v>
      </c>
      <c r="CA175" s="274"/>
      <c r="CB175" s="274"/>
      <c r="CC175" s="274"/>
      <c r="CD175" s="275"/>
      <c r="CE175" s="80"/>
      <c r="CF175" s="274"/>
      <c r="CG175" s="274"/>
      <c r="CH175" s="274"/>
      <c r="CI175" s="274"/>
      <c r="CJ175" s="80"/>
      <c r="CR175" s="227">
        <v>170</v>
      </c>
      <c r="CS175" s="274"/>
      <c r="CT175" s="274"/>
      <c r="CU175" s="274"/>
      <c r="CV175" s="275"/>
      <c r="CW175" s="80"/>
      <c r="CX175" s="274"/>
      <c r="CY175" s="274"/>
      <c r="CZ175" s="274"/>
      <c r="DA175" s="274"/>
      <c r="DB175" s="80"/>
      <c r="DJ175" s="227">
        <v>170</v>
      </c>
      <c r="DK175" s="274"/>
      <c r="DL175" s="274"/>
      <c r="DM175" s="274"/>
      <c r="DN175" s="275"/>
      <c r="DO175" s="80"/>
      <c r="DP175" s="274"/>
      <c r="DQ175" s="274"/>
      <c r="DR175" s="274"/>
      <c r="DS175" s="274"/>
      <c r="DT175" s="80"/>
      <c r="EB175" s="227">
        <v>170</v>
      </c>
      <c r="EC175" s="274"/>
      <c r="ED175" s="274"/>
      <c r="EE175" s="274"/>
      <c r="EF175" s="275"/>
      <c r="EG175" s="80"/>
      <c r="EH175" s="274"/>
      <c r="EI175" s="274"/>
      <c r="EJ175" s="274"/>
      <c r="EK175" s="274"/>
      <c r="EL175" s="80"/>
      <c r="ET175" s="227">
        <v>170</v>
      </c>
      <c r="EU175" s="274"/>
      <c r="EV175" s="274"/>
      <c r="EW175" s="274"/>
      <c r="EX175" s="275"/>
      <c r="EY175" s="80"/>
      <c r="EZ175" s="274"/>
      <c r="FA175" s="274"/>
      <c r="FB175" s="274"/>
      <c r="FC175" s="274"/>
      <c r="FD175" s="80"/>
      <c r="FL175" s="227">
        <v>170</v>
      </c>
      <c r="FM175" s="274"/>
      <c r="FN175" s="274"/>
      <c r="FO175" s="274"/>
      <c r="FP175" s="275"/>
      <c r="FQ175" s="80"/>
      <c r="FR175" s="274"/>
      <c r="FS175" s="274"/>
      <c r="FT175" s="274"/>
      <c r="FU175" s="274"/>
      <c r="FV175" s="80"/>
    </row>
    <row r="176" spans="24:178">
      <c r="X176" s="227">
        <v>171</v>
      </c>
      <c r="Y176" s="274"/>
      <c r="Z176" s="274"/>
      <c r="AA176" s="274"/>
      <c r="AB176" s="275"/>
      <c r="AC176" s="80"/>
      <c r="AD176" s="274"/>
      <c r="AE176" s="274"/>
      <c r="AF176" s="274"/>
      <c r="AG176" s="274"/>
      <c r="AH176" s="80"/>
      <c r="AP176" s="227">
        <v>171</v>
      </c>
      <c r="AQ176" s="274"/>
      <c r="AR176" s="274"/>
      <c r="AS176" s="274"/>
      <c r="AT176" s="275"/>
      <c r="AU176" s="80"/>
      <c r="AV176" s="274"/>
      <c r="AW176" s="274"/>
      <c r="AX176" s="274"/>
      <c r="AY176" s="274"/>
      <c r="AZ176" s="80"/>
      <c r="BH176" s="227">
        <v>171</v>
      </c>
      <c r="BI176" s="274"/>
      <c r="BJ176" s="274"/>
      <c r="BK176" s="274"/>
      <c r="BL176" s="275"/>
      <c r="BM176" s="80"/>
      <c r="BN176" s="274"/>
      <c r="BO176" s="274"/>
      <c r="BP176" s="274"/>
      <c r="BQ176" s="274"/>
      <c r="BR176" s="80"/>
      <c r="BZ176" s="227">
        <v>171</v>
      </c>
      <c r="CA176" s="274"/>
      <c r="CB176" s="274"/>
      <c r="CC176" s="274"/>
      <c r="CD176" s="275"/>
      <c r="CE176" s="80"/>
      <c r="CF176" s="274"/>
      <c r="CG176" s="274"/>
      <c r="CH176" s="274"/>
      <c r="CI176" s="274"/>
      <c r="CJ176" s="80"/>
      <c r="CR176" s="227">
        <v>171</v>
      </c>
      <c r="CS176" s="274"/>
      <c r="CT176" s="274"/>
      <c r="CU176" s="274"/>
      <c r="CV176" s="275"/>
      <c r="CW176" s="80"/>
      <c r="CX176" s="274"/>
      <c r="CY176" s="274"/>
      <c r="CZ176" s="274"/>
      <c r="DA176" s="274"/>
      <c r="DB176" s="80"/>
      <c r="DJ176" s="227">
        <v>171</v>
      </c>
      <c r="DK176" s="274"/>
      <c r="DL176" s="274"/>
      <c r="DM176" s="274"/>
      <c r="DN176" s="275"/>
      <c r="DO176" s="80"/>
      <c r="DP176" s="274"/>
      <c r="DQ176" s="274"/>
      <c r="DR176" s="274"/>
      <c r="DS176" s="274"/>
      <c r="DT176" s="80"/>
      <c r="EB176" s="227">
        <v>171</v>
      </c>
      <c r="EC176" s="274"/>
      <c r="ED176" s="274"/>
      <c r="EE176" s="274"/>
      <c r="EF176" s="275"/>
      <c r="EG176" s="80"/>
      <c r="EH176" s="274"/>
      <c r="EI176" s="274"/>
      <c r="EJ176" s="274"/>
      <c r="EK176" s="274"/>
      <c r="EL176" s="80"/>
      <c r="ET176" s="227">
        <v>171</v>
      </c>
      <c r="EU176" s="274"/>
      <c r="EV176" s="274"/>
      <c r="EW176" s="274"/>
      <c r="EX176" s="275"/>
      <c r="EY176" s="80"/>
      <c r="EZ176" s="274"/>
      <c r="FA176" s="274"/>
      <c r="FB176" s="274"/>
      <c r="FC176" s="274"/>
      <c r="FD176" s="80"/>
      <c r="FL176" s="227">
        <v>171</v>
      </c>
      <c r="FM176" s="274"/>
      <c r="FN176" s="274"/>
      <c r="FO176" s="274"/>
      <c r="FP176" s="275"/>
      <c r="FQ176" s="80"/>
      <c r="FR176" s="274"/>
      <c r="FS176" s="274"/>
      <c r="FT176" s="274"/>
      <c r="FU176" s="274"/>
      <c r="FV176" s="80"/>
    </row>
    <row r="177" spans="24:178">
      <c r="X177" s="227">
        <v>172</v>
      </c>
      <c r="Y177" s="274"/>
      <c r="Z177" s="274"/>
      <c r="AA177" s="274"/>
      <c r="AB177" s="275"/>
      <c r="AC177" s="80"/>
      <c r="AD177" s="274"/>
      <c r="AE177" s="274"/>
      <c r="AF177" s="274"/>
      <c r="AG177" s="274"/>
      <c r="AH177" s="80"/>
      <c r="AP177" s="227">
        <v>172</v>
      </c>
      <c r="AQ177" s="274"/>
      <c r="AR177" s="274"/>
      <c r="AS177" s="274"/>
      <c r="AT177" s="275"/>
      <c r="AU177" s="80"/>
      <c r="AV177" s="274"/>
      <c r="AW177" s="274"/>
      <c r="AX177" s="274"/>
      <c r="AY177" s="274"/>
      <c r="AZ177" s="80"/>
      <c r="BH177" s="227">
        <v>172</v>
      </c>
      <c r="BI177" s="274"/>
      <c r="BJ177" s="274"/>
      <c r="BK177" s="274"/>
      <c r="BL177" s="275"/>
      <c r="BM177" s="80"/>
      <c r="BN177" s="274"/>
      <c r="BO177" s="274"/>
      <c r="BP177" s="274"/>
      <c r="BQ177" s="274"/>
      <c r="BR177" s="80"/>
      <c r="BZ177" s="227">
        <v>172</v>
      </c>
      <c r="CA177" s="274"/>
      <c r="CB177" s="274"/>
      <c r="CC177" s="274"/>
      <c r="CD177" s="275"/>
      <c r="CE177" s="80"/>
      <c r="CF177" s="274"/>
      <c r="CG177" s="274"/>
      <c r="CH177" s="274"/>
      <c r="CI177" s="274"/>
      <c r="CJ177" s="80"/>
      <c r="CR177" s="227">
        <v>172</v>
      </c>
      <c r="CS177" s="274"/>
      <c r="CT177" s="274"/>
      <c r="CU177" s="274"/>
      <c r="CV177" s="275"/>
      <c r="CW177" s="80"/>
      <c r="CX177" s="274"/>
      <c r="CY177" s="274"/>
      <c r="CZ177" s="274"/>
      <c r="DA177" s="274"/>
      <c r="DB177" s="80"/>
      <c r="DJ177" s="227">
        <v>172</v>
      </c>
      <c r="DK177" s="274"/>
      <c r="DL177" s="274"/>
      <c r="DM177" s="274"/>
      <c r="DN177" s="275"/>
      <c r="DO177" s="80"/>
      <c r="DP177" s="274"/>
      <c r="DQ177" s="274"/>
      <c r="DR177" s="274"/>
      <c r="DS177" s="274"/>
      <c r="DT177" s="80"/>
      <c r="EB177" s="227">
        <v>172</v>
      </c>
      <c r="EC177" s="274"/>
      <c r="ED177" s="274"/>
      <c r="EE177" s="274"/>
      <c r="EF177" s="275"/>
      <c r="EG177" s="80"/>
      <c r="EH177" s="274"/>
      <c r="EI177" s="274"/>
      <c r="EJ177" s="274"/>
      <c r="EK177" s="274"/>
      <c r="EL177" s="80"/>
      <c r="ET177" s="227">
        <v>172</v>
      </c>
      <c r="EU177" s="274"/>
      <c r="EV177" s="274"/>
      <c r="EW177" s="274"/>
      <c r="EX177" s="275"/>
      <c r="EY177" s="80"/>
      <c r="EZ177" s="274"/>
      <c r="FA177" s="274"/>
      <c r="FB177" s="274"/>
      <c r="FC177" s="274"/>
      <c r="FD177" s="80"/>
      <c r="FL177" s="227">
        <v>172</v>
      </c>
      <c r="FM177" s="274"/>
      <c r="FN177" s="274"/>
      <c r="FO177" s="274"/>
      <c r="FP177" s="275"/>
      <c r="FQ177" s="80"/>
      <c r="FR177" s="274"/>
      <c r="FS177" s="274"/>
      <c r="FT177" s="274"/>
      <c r="FU177" s="274"/>
      <c r="FV177" s="80"/>
    </row>
    <row r="178" spans="24:178">
      <c r="X178" s="227">
        <v>173</v>
      </c>
      <c r="Y178" s="274"/>
      <c r="Z178" s="274"/>
      <c r="AA178" s="274"/>
      <c r="AB178" s="275"/>
      <c r="AC178" s="80"/>
      <c r="AD178" s="274"/>
      <c r="AE178" s="274"/>
      <c r="AF178" s="274"/>
      <c r="AG178" s="274"/>
      <c r="AH178" s="80"/>
      <c r="AP178" s="227">
        <v>173</v>
      </c>
      <c r="AQ178" s="274"/>
      <c r="AR178" s="274"/>
      <c r="AS178" s="274"/>
      <c r="AT178" s="275"/>
      <c r="AU178" s="80"/>
      <c r="AV178" s="274"/>
      <c r="AW178" s="274"/>
      <c r="AX178" s="274"/>
      <c r="AY178" s="274"/>
      <c r="AZ178" s="80"/>
      <c r="BH178" s="227">
        <v>173</v>
      </c>
      <c r="BI178" s="274"/>
      <c r="BJ178" s="274"/>
      <c r="BK178" s="274"/>
      <c r="BL178" s="275"/>
      <c r="BM178" s="80"/>
      <c r="BN178" s="274"/>
      <c r="BO178" s="274"/>
      <c r="BP178" s="274"/>
      <c r="BQ178" s="274"/>
      <c r="BR178" s="80"/>
      <c r="BZ178" s="227">
        <v>173</v>
      </c>
      <c r="CA178" s="274"/>
      <c r="CB178" s="274"/>
      <c r="CC178" s="274"/>
      <c r="CD178" s="275"/>
      <c r="CE178" s="80"/>
      <c r="CF178" s="274"/>
      <c r="CG178" s="274"/>
      <c r="CH178" s="274"/>
      <c r="CI178" s="274"/>
      <c r="CJ178" s="80"/>
      <c r="CR178" s="227">
        <v>173</v>
      </c>
      <c r="CS178" s="274"/>
      <c r="CT178" s="274"/>
      <c r="CU178" s="274"/>
      <c r="CV178" s="275"/>
      <c r="CW178" s="80"/>
      <c r="CX178" s="274"/>
      <c r="CY178" s="274"/>
      <c r="CZ178" s="274"/>
      <c r="DA178" s="274"/>
      <c r="DB178" s="80"/>
      <c r="DJ178" s="227">
        <v>173</v>
      </c>
      <c r="DK178" s="274"/>
      <c r="DL178" s="274"/>
      <c r="DM178" s="274"/>
      <c r="DN178" s="275"/>
      <c r="DO178" s="80"/>
      <c r="DP178" s="274"/>
      <c r="DQ178" s="274"/>
      <c r="DR178" s="274"/>
      <c r="DS178" s="274"/>
      <c r="DT178" s="80"/>
      <c r="EB178" s="227">
        <v>173</v>
      </c>
      <c r="EC178" s="274"/>
      <c r="ED178" s="274"/>
      <c r="EE178" s="274"/>
      <c r="EF178" s="275"/>
      <c r="EG178" s="80"/>
      <c r="EH178" s="274"/>
      <c r="EI178" s="274"/>
      <c r="EJ178" s="274"/>
      <c r="EK178" s="274"/>
      <c r="EL178" s="80"/>
      <c r="ET178" s="227">
        <v>173</v>
      </c>
      <c r="EU178" s="274"/>
      <c r="EV178" s="274"/>
      <c r="EW178" s="274"/>
      <c r="EX178" s="275"/>
      <c r="EY178" s="80"/>
      <c r="EZ178" s="274"/>
      <c r="FA178" s="274"/>
      <c r="FB178" s="274"/>
      <c r="FC178" s="274"/>
      <c r="FD178" s="80"/>
      <c r="FL178" s="227">
        <v>173</v>
      </c>
      <c r="FM178" s="274"/>
      <c r="FN178" s="274"/>
      <c r="FO178" s="274"/>
      <c r="FP178" s="275"/>
      <c r="FQ178" s="80"/>
      <c r="FR178" s="274"/>
      <c r="FS178" s="274"/>
      <c r="FT178" s="274"/>
      <c r="FU178" s="274"/>
      <c r="FV178" s="80"/>
    </row>
    <row r="179" spans="24:178">
      <c r="X179" s="227">
        <v>174</v>
      </c>
      <c r="Y179" s="274"/>
      <c r="Z179" s="274"/>
      <c r="AA179" s="274"/>
      <c r="AB179" s="275"/>
      <c r="AC179" s="80"/>
      <c r="AD179" s="274"/>
      <c r="AE179" s="274"/>
      <c r="AF179" s="274"/>
      <c r="AG179" s="274"/>
      <c r="AH179" s="80"/>
      <c r="AP179" s="227">
        <v>174</v>
      </c>
      <c r="AQ179" s="274"/>
      <c r="AR179" s="274"/>
      <c r="AS179" s="274"/>
      <c r="AT179" s="275"/>
      <c r="AU179" s="80"/>
      <c r="AV179" s="274"/>
      <c r="AW179" s="274"/>
      <c r="AX179" s="274"/>
      <c r="AY179" s="274"/>
      <c r="AZ179" s="80"/>
      <c r="BH179" s="227">
        <v>174</v>
      </c>
      <c r="BI179" s="274"/>
      <c r="BJ179" s="274"/>
      <c r="BK179" s="274"/>
      <c r="BL179" s="275"/>
      <c r="BM179" s="80"/>
      <c r="BN179" s="274"/>
      <c r="BO179" s="274"/>
      <c r="BP179" s="274"/>
      <c r="BQ179" s="274"/>
      <c r="BR179" s="80"/>
      <c r="BZ179" s="227">
        <v>174</v>
      </c>
      <c r="CA179" s="274"/>
      <c r="CB179" s="274"/>
      <c r="CC179" s="274"/>
      <c r="CD179" s="275"/>
      <c r="CE179" s="80"/>
      <c r="CF179" s="274"/>
      <c r="CG179" s="274"/>
      <c r="CH179" s="274"/>
      <c r="CI179" s="274"/>
      <c r="CJ179" s="80"/>
      <c r="CR179" s="227">
        <v>174</v>
      </c>
      <c r="CS179" s="274"/>
      <c r="CT179" s="274"/>
      <c r="CU179" s="274"/>
      <c r="CV179" s="275"/>
      <c r="CW179" s="80"/>
      <c r="CX179" s="274"/>
      <c r="CY179" s="274"/>
      <c r="CZ179" s="274"/>
      <c r="DA179" s="274"/>
      <c r="DB179" s="80"/>
      <c r="DJ179" s="227">
        <v>174</v>
      </c>
      <c r="DK179" s="274"/>
      <c r="DL179" s="274"/>
      <c r="DM179" s="274"/>
      <c r="DN179" s="275"/>
      <c r="DO179" s="80"/>
      <c r="DP179" s="274"/>
      <c r="DQ179" s="274"/>
      <c r="DR179" s="274"/>
      <c r="DS179" s="274"/>
      <c r="DT179" s="80"/>
      <c r="EB179" s="227">
        <v>174</v>
      </c>
      <c r="EC179" s="274"/>
      <c r="ED179" s="274"/>
      <c r="EE179" s="274"/>
      <c r="EF179" s="275"/>
      <c r="EG179" s="80"/>
      <c r="EH179" s="274"/>
      <c r="EI179" s="274"/>
      <c r="EJ179" s="274"/>
      <c r="EK179" s="274"/>
      <c r="EL179" s="80"/>
      <c r="ET179" s="227">
        <v>174</v>
      </c>
      <c r="EU179" s="274"/>
      <c r="EV179" s="274"/>
      <c r="EW179" s="274"/>
      <c r="EX179" s="275"/>
      <c r="EY179" s="80"/>
      <c r="EZ179" s="274"/>
      <c r="FA179" s="274"/>
      <c r="FB179" s="274"/>
      <c r="FC179" s="274"/>
      <c r="FD179" s="80"/>
      <c r="FL179" s="227">
        <v>174</v>
      </c>
      <c r="FM179" s="274"/>
      <c r="FN179" s="274"/>
      <c r="FO179" s="274"/>
      <c r="FP179" s="275"/>
      <c r="FQ179" s="80"/>
      <c r="FR179" s="274"/>
      <c r="FS179" s="274"/>
      <c r="FT179" s="274"/>
      <c r="FU179" s="274"/>
      <c r="FV179" s="80"/>
    </row>
    <row r="180" spans="24:178">
      <c r="X180" s="227">
        <v>175</v>
      </c>
      <c r="Y180" s="274"/>
      <c r="Z180" s="274"/>
      <c r="AA180" s="274"/>
      <c r="AB180" s="275"/>
      <c r="AC180" s="80"/>
      <c r="AD180" s="274"/>
      <c r="AE180" s="274"/>
      <c r="AF180" s="274"/>
      <c r="AG180" s="274"/>
      <c r="AH180" s="80"/>
      <c r="AP180" s="227">
        <v>175</v>
      </c>
      <c r="AQ180" s="274"/>
      <c r="AR180" s="274"/>
      <c r="AS180" s="274"/>
      <c r="AT180" s="275"/>
      <c r="AU180" s="80"/>
      <c r="AV180" s="274"/>
      <c r="AW180" s="274"/>
      <c r="AX180" s="274"/>
      <c r="AY180" s="274"/>
      <c r="AZ180" s="80"/>
      <c r="BH180" s="227">
        <v>175</v>
      </c>
      <c r="BI180" s="274"/>
      <c r="BJ180" s="274"/>
      <c r="BK180" s="274"/>
      <c r="BL180" s="275"/>
      <c r="BM180" s="80"/>
      <c r="BN180" s="274"/>
      <c r="BO180" s="274"/>
      <c r="BP180" s="274"/>
      <c r="BQ180" s="274"/>
      <c r="BR180" s="80"/>
      <c r="BZ180" s="227">
        <v>175</v>
      </c>
      <c r="CA180" s="274"/>
      <c r="CB180" s="274"/>
      <c r="CC180" s="274"/>
      <c r="CD180" s="275"/>
      <c r="CE180" s="80"/>
      <c r="CF180" s="274"/>
      <c r="CG180" s="274"/>
      <c r="CH180" s="274"/>
      <c r="CI180" s="274"/>
      <c r="CJ180" s="80"/>
      <c r="CR180" s="227">
        <v>175</v>
      </c>
      <c r="CS180" s="274"/>
      <c r="CT180" s="274"/>
      <c r="CU180" s="274"/>
      <c r="CV180" s="275"/>
      <c r="CW180" s="80"/>
      <c r="CX180" s="274"/>
      <c r="CY180" s="274"/>
      <c r="CZ180" s="274"/>
      <c r="DA180" s="274"/>
      <c r="DB180" s="80"/>
      <c r="DJ180" s="227">
        <v>175</v>
      </c>
      <c r="DK180" s="274"/>
      <c r="DL180" s="274"/>
      <c r="DM180" s="274"/>
      <c r="DN180" s="275"/>
      <c r="DO180" s="80"/>
      <c r="DP180" s="274"/>
      <c r="DQ180" s="274"/>
      <c r="DR180" s="274"/>
      <c r="DS180" s="274"/>
      <c r="DT180" s="80"/>
      <c r="EB180" s="227">
        <v>175</v>
      </c>
      <c r="EC180" s="274"/>
      <c r="ED180" s="274"/>
      <c r="EE180" s="274"/>
      <c r="EF180" s="275"/>
      <c r="EG180" s="80"/>
      <c r="EH180" s="274"/>
      <c r="EI180" s="274"/>
      <c r="EJ180" s="274"/>
      <c r="EK180" s="274"/>
      <c r="EL180" s="80"/>
      <c r="ET180" s="227">
        <v>175</v>
      </c>
      <c r="EU180" s="274"/>
      <c r="EV180" s="274"/>
      <c r="EW180" s="274"/>
      <c r="EX180" s="275"/>
      <c r="EY180" s="80"/>
      <c r="EZ180" s="274"/>
      <c r="FA180" s="274"/>
      <c r="FB180" s="274"/>
      <c r="FC180" s="274"/>
      <c r="FD180" s="80"/>
      <c r="FL180" s="227">
        <v>175</v>
      </c>
      <c r="FM180" s="274"/>
      <c r="FN180" s="274"/>
      <c r="FO180" s="274"/>
      <c r="FP180" s="275"/>
      <c r="FQ180" s="80"/>
      <c r="FR180" s="274"/>
      <c r="FS180" s="274"/>
      <c r="FT180" s="274"/>
      <c r="FU180" s="274"/>
      <c r="FV180" s="80"/>
    </row>
    <row r="181" spans="24:178">
      <c r="X181" s="227">
        <v>176</v>
      </c>
      <c r="Y181" s="274"/>
      <c r="Z181" s="274"/>
      <c r="AA181" s="274"/>
      <c r="AB181" s="275"/>
      <c r="AC181" s="80"/>
      <c r="AD181" s="274"/>
      <c r="AE181" s="274"/>
      <c r="AF181" s="274"/>
      <c r="AG181" s="274"/>
      <c r="AH181" s="80"/>
      <c r="AP181" s="227">
        <v>176</v>
      </c>
      <c r="AQ181" s="274"/>
      <c r="AR181" s="274"/>
      <c r="AS181" s="274"/>
      <c r="AT181" s="275"/>
      <c r="AU181" s="80"/>
      <c r="AV181" s="274"/>
      <c r="AW181" s="274"/>
      <c r="AX181" s="274"/>
      <c r="AY181" s="274"/>
      <c r="AZ181" s="80"/>
      <c r="BH181" s="227">
        <v>176</v>
      </c>
      <c r="BI181" s="274"/>
      <c r="BJ181" s="274"/>
      <c r="BK181" s="274"/>
      <c r="BL181" s="275"/>
      <c r="BM181" s="80"/>
      <c r="BN181" s="274"/>
      <c r="BO181" s="274"/>
      <c r="BP181" s="274"/>
      <c r="BQ181" s="274"/>
      <c r="BR181" s="80"/>
      <c r="BZ181" s="227">
        <v>176</v>
      </c>
      <c r="CA181" s="274"/>
      <c r="CB181" s="274"/>
      <c r="CC181" s="274"/>
      <c r="CD181" s="275"/>
      <c r="CE181" s="80"/>
      <c r="CF181" s="274"/>
      <c r="CG181" s="274"/>
      <c r="CH181" s="274"/>
      <c r="CI181" s="274"/>
      <c r="CJ181" s="80"/>
      <c r="CR181" s="227">
        <v>176</v>
      </c>
      <c r="CS181" s="274"/>
      <c r="CT181" s="274"/>
      <c r="CU181" s="274"/>
      <c r="CV181" s="275"/>
      <c r="CW181" s="80"/>
      <c r="CX181" s="274"/>
      <c r="CY181" s="274"/>
      <c r="CZ181" s="274"/>
      <c r="DA181" s="274"/>
      <c r="DB181" s="80"/>
      <c r="DJ181" s="227">
        <v>176</v>
      </c>
      <c r="DK181" s="274"/>
      <c r="DL181" s="274"/>
      <c r="DM181" s="274"/>
      <c r="DN181" s="275"/>
      <c r="DO181" s="80"/>
      <c r="DP181" s="274"/>
      <c r="DQ181" s="274"/>
      <c r="DR181" s="274"/>
      <c r="DS181" s="274"/>
      <c r="DT181" s="80"/>
      <c r="EB181" s="227">
        <v>176</v>
      </c>
      <c r="EC181" s="274"/>
      <c r="ED181" s="274"/>
      <c r="EE181" s="274"/>
      <c r="EF181" s="275"/>
      <c r="EG181" s="80"/>
      <c r="EH181" s="274"/>
      <c r="EI181" s="274"/>
      <c r="EJ181" s="274"/>
      <c r="EK181" s="274"/>
      <c r="EL181" s="80"/>
      <c r="ET181" s="227">
        <v>176</v>
      </c>
      <c r="EU181" s="274"/>
      <c r="EV181" s="274"/>
      <c r="EW181" s="274"/>
      <c r="EX181" s="275"/>
      <c r="EY181" s="80"/>
      <c r="EZ181" s="274"/>
      <c r="FA181" s="274"/>
      <c r="FB181" s="274"/>
      <c r="FC181" s="274"/>
      <c r="FD181" s="80"/>
      <c r="FL181" s="227">
        <v>176</v>
      </c>
      <c r="FM181" s="274"/>
      <c r="FN181" s="274"/>
      <c r="FO181" s="274"/>
      <c r="FP181" s="275"/>
      <c r="FQ181" s="80"/>
      <c r="FR181" s="274"/>
      <c r="FS181" s="274"/>
      <c r="FT181" s="274"/>
      <c r="FU181" s="274"/>
      <c r="FV181" s="80"/>
    </row>
    <row r="182" spans="24:178">
      <c r="X182" s="227">
        <v>177</v>
      </c>
      <c r="Y182" s="274"/>
      <c r="Z182" s="274"/>
      <c r="AA182" s="274"/>
      <c r="AB182" s="275"/>
      <c r="AC182" s="80"/>
      <c r="AD182" s="274"/>
      <c r="AE182" s="274"/>
      <c r="AF182" s="274"/>
      <c r="AG182" s="274"/>
      <c r="AH182" s="80"/>
      <c r="AP182" s="227">
        <v>177</v>
      </c>
      <c r="AQ182" s="274"/>
      <c r="AR182" s="274"/>
      <c r="AS182" s="274"/>
      <c r="AT182" s="275"/>
      <c r="AU182" s="80"/>
      <c r="AV182" s="274"/>
      <c r="AW182" s="274"/>
      <c r="AX182" s="274"/>
      <c r="AY182" s="274"/>
      <c r="AZ182" s="80"/>
      <c r="BH182" s="227">
        <v>177</v>
      </c>
      <c r="BI182" s="274"/>
      <c r="BJ182" s="274"/>
      <c r="BK182" s="274"/>
      <c r="BL182" s="275"/>
      <c r="BM182" s="80"/>
      <c r="BN182" s="274"/>
      <c r="BO182" s="274"/>
      <c r="BP182" s="274"/>
      <c r="BQ182" s="274"/>
      <c r="BR182" s="80"/>
      <c r="BZ182" s="227">
        <v>177</v>
      </c>
      <c r="CA182" s="274"/>
      <c r="CB182" s="274"/>
      <c r="CC182" s="274"/>
      <c r="CD182" s="275"/>
      <c r="CE182" s="80"/>
      <c r="CF182" s="274"/>
      <c r="CG182" s="274"/>
      <c r="CH182" s="274"/>
      <c r="CI182" s="274"/>
      <c r="CJ182" s="80"/>
      <c r="CR182" s="227">
        <v>177</v>
      </c>
      <c r="CS182" s="274"/>
      <c r="CT182" s="274"/>
      <c r="CU182" s="274"/>
      <c r="CV182" s="275"/>
      <c r="CW182" s="80"/>
      <c r="CX182" s="274"/>
      <c r="CY182" s="274"/>
      <c r="CZ182" s="274"/>
      <c r="DA182" s="274"/>
      <c r="DB182" s="80"/>
      <c r="DJ182" s="227">
        <v>177</v>
      </c>
      <c r="DK182" s="274"/>
      <c r="DL182" s="274"/>
      <c r="DM182" s="274"/>
      <c r="DN182" s="275"/>
      <c r="DO182" s="80"/>
      <c r="DP182" s="274"/>
      <c r="DQ182" s="274"/>
      <c r="DR182" s="274"/>
      <c r="DS182" s="274"/>
      <c r="DT182" s="80"/>
      <c r="EB182" s="227">
        <v>177</v>
      </c>
      <c r="EC182" s="274"/>
      <c r="ED182" s="274"/>
      <c r="EE182" s="274"/>
      <c r="EF182" s="275"/>
      <c r="EG182" s="80"/>
      <c r="EH182" s="274"/>
      <c r="EI182" s="274"/>
      <c r="EJ182" s="274"/>
      <c r="EK182" s="274"/>
      <c r="EL182" s="80"/>
      <c r="ET182" s="227">
        <v>177</v>
      </c>
      <c r="EU182" s="274"/>
      <c r="EV182" s="274"/>
      <c r="EW182" s="274"/>
      <c r="EX182" s="275"/>
      <c r="EY182" s="80"/>
      <c r="EZ182" s="274"/>
      <c r="FA182" s="274"/>
      <c r="FB182" s="274"/>
      <c r="FC182" s="274"/>
      <c r="FD182" s="80"/>
      <c r="FL182" s="227">
        <v>177</v>
      </c>
      <c r="FM182" s="274"/>
      <c r="FN182" s="274"/>
      <c r="FO182" s="274"/>
      <c r="FP182" s="275"/>
      <c r="FQ182" s="80"/>
      <c r="FR182" s="274"/>
      <c r="FS182" s="274"/>
      <c r="FT182" s="274"/>
      <c r="FU182" s="274"/>
      <c r="FV182" s="80"/>
    </row>
    <row r="183" spans="24:178">
      <c r="X183" s="227">
        <v>178</v>
      </c>
      <c r="Y183" s="274"/>
      <c r="Z183" s="274"/>
      <c r="AA183" s="274"/>
      <c r="AB183" s="275"/>
      <c r="AC183" s="80"/>
      <c r="AD183" s="274"/>
      <c r="AE183" s="274"/>
      <c r="AF183" s="274"/>
      <c r="AG183" s="274"/>
      <c r="AH183" s="80"/>
      <c r="AP183" s="227">
        <v>178</v>
      </c>
      <c r="AQ183" s="274"/>
      <c r="AR183" s="274"/>
      <c r="AS183" s="274"/>
      <c r="AT183" s="275"/>
      <c r="AU183" s="80"/>
      <c r="AV183" s="274"/>
      <c r="AW183" s="274"/>
      <c r="AX183" s="274"/>
      <c r="AY183" s="274"/>
      <c r="AZ183" s="80"/>
      <c r="BH183" s="227">
        <v>178</v>
      </c>
      <c r="BI183" s="274"/>
      <c r="BJ183" s="274"/>
      <c r="BK183" s="274"/>
      <c r="BL183" s="275"/>
      <c r="BM183" s="80"/>
      <c r="BN183" s="274"/>
      <c r="BO183" s="274"/>
      <c r="BP183" s="274"/>
      <c r="BQ183" s="274"/>
      <c r="BR183" s="80"/>
      <c r="BZ183" s="227">
        <v>178</v>
      </c>
      <c r="CA183" s="274"/>
      <c r="CB183" s="274"/>
      <c r="CC183" s="274"/>
      <c r="CD183" s="275"/>
      <c r="CE183" s="80"/>
      <c r="CF183" s="274"/>
      <c r="CG183" s="274"/>
      <c r="CH183" s="274"/>
      <c r="CI183" s="274"/>
      <c r="CJ183" s="80"/>
      <c r="CR183" s="227">
        <v>178</v>
      </c>
      <c r="CS183" s="274"/>
      <c r="CT183" s="274"/>
      <c r="CU183" s="274"/>
      <c r="CV183" s="275"/>
      <c r="CW183" s="80"/>
      <c r="CX183" s="274"/>
      <c r="CY183" s="274"/>
      <c r="CZ183" s="274"/>
      <c r="DA183" s="274"/>
      <c r="DB183" s="80"/>
      <c r="DJ183" s="227">
        <v>178</v>
      </c>
      <c r="DK183" s="274"/>
      <c r="DL183" s="274"/>
      <c r="DM183" s="274"/>
      <c r="DN183" s="275"/>
      <c r="DO183" s="80"/>
      <c r="DP183" s="274"/>
      <c r="DQ183" s="274"/>
      <c r="DR183" s="274"/>
      <c r="DS183" s="274"/>
      <c r="DT183" s="80"/>
      <c r="EB183" s="227">
        <v>178</v>
      </c>
      <c r="EC183" s="274"/>
      <c r="ED183" s="274"/>
      <c r="EE183" s="274"/>
      <c r="EF183" s="275"/>
      <c r="EG183" s="80"/>
      <c r="EH183" s="274"/>
      <c r="EI183" s="274"/>
      <c r="EJ183" s="274"/>
      <c r="EK183" s="274"/>
      <c r="EL183" s="80"/>
      <c r="ET183" s="227">
        <v>178</v>
      </c>
      <c r="EU183" s="274"/>
      <c r="EV183" s="274"/>
      <c r="EW183" s="274"/>
      <c r="EX183" s="275"/>
      <c r="EY183" s="80"/>
      <c r="EZ183" s="274"/>
      <c r="FA183" s="274"/>
      <c r="FB183" s="274"/>
      <c r="FC183" s="274"/>
      <c r="FD183" s="80"/>
      <c r="FL183" s="227">
        <v>178</v>
      </c>
      <c r="FM183" s="274"/>
      <c r="FN183" s="274"/>
      <c r="FO183" s="274"/>
      <c r="FP183" s="275"/>
      <c r="FQ183" s="80"/>
      <c r="FR183" s="274"/>
      <c r="FS183" s="274"/>
      <c r="FT183" s="274"/>
      <c r="FU183" s="274"/>
      <c r="FV183" s="80"/>
    </row>
    <row r="184" spans="24:178">
      <c r="X184" s="227">
        <v>179</v>
      </c>
      <c r="Y184" s="274"/>
      <c r="Z184" s="274"/>
      <c r="AA184" s="274"/>
      <c r="AB184" s="275"/>
      <c r="AC184" s="80"/>
      <c r="AD184" s="274"/>
      <c r="AE184" s="274"/>
      <c r="AF184" s="274"/>
      <c r="AG184" s="274"/>
      <c r="AH184" s="80"/>
      <c r="AP184" s="227">
        <v>179</v>
      </c>
      <c r="AQ184" s="274"/>
      <c r="AR184" s="274"/>
      <c r="AS184" s="274"/>
      <c r="AT184" s="275"/>
      <c r="AU184" s="80"/>
      <c r="AV184" s="274"/>
      <c r="AW184" s="274"/>
      <c r="AX184" s="274"/>
      <c r="AY184" s="274"/>
      <c r="AZ184" s="80"/>
      <c r="BH184" s="227">
        <v>179</v>
      </c>
      <c r="BI184" s="274"/>
      <c r="BJ184" s="274"/>
      <c r="BK184" s="274"/>
      <c r="BL184" s="275"/>
      <c r="BM184" s="80"/>
      <c r="BN184" s="274"/>
      <c r="BO184" s="274"/>
      <c r="BP184" s="274"/>
      <c r="BQ184" s="274"/>
      <c r="BR184" s="80"/>
      <c r="BZ184" s="227">
        <v>179</v>
      </c>
      <c r="CA184" s="274"/>
      <c r="CB184" s="274"/>
      <c r="CC184" s="274"/>
      <c r="CD184" s="275"/>
      <c r="CE184" s="80"/>
      <c r="CF184" s="274"/>
      <c r="CG184" s="274"/>
      <c r="CH184" s="274"/>
      <c r="CI184" s="274"/>
      <c r="CJ184" s="80"/>
      <c r="CR184" s="227">
        <v>179</v>
      </c>
      <c r="CS184" s="274"/>
      <c r="CT184" s="274"/>
      <c r="CU184" s="274"/>
      <c r="CV184" s="275"/>
      <c r="CW184" s="80"/>
      <c r="CX184" s="274"/>
      <c r="CY184" s="274"/>
      <c r="CZ184" s="274"/>
      <c r="DA184" s="274"/>
      <c r="DB184" s="80"/>
      <c r="DJ184" s="227">
        <v>179</v>
      </c>
      <c r="DK184" s="274"/>
      <c r="DL184" s="274"/>
      <c r="DM184" s="274"/>
      <c r="DN184" s="275"/>
      <c r="DO184" s="80"/>
      <c r="DP184" s="274"/>
      <c r="DQ184" s="274"/>
      <c r="DR184" s="274"/>
      <c r="DS184" s="274"/>
      <c r="DT184" s="80"/>
      <c r="EB184" s="227">
        <v>179</v>
      </c>
      <c r="EC184" s="274"/>
      <c r="ED184" s="274"/>
      <c r="EE184" s="274"/>
      <c r="EF184" s="275"/>
      <c r="EG184" s="80"/>
      <c r="EH184" s="274"/>
      <c r="EI184" s="274"/>
      <c r="EJ184" s="274"/>
      <c r="EK184" s="274"/>
      <c r="EL184" s="80"/>
      <c r="ET184" s="227">
        <v>179</v>
      </c>
      <c r="EU184" s="274"/>
      <c r="EV184" s="274"/>
      <c r="EW184" s="274"/>
      <c r="EX184" s="275"/>
      <c r="EY184" s="80"/>
      <c r="EZ184" s="274"/>
      <c r="FA184" s="274"/>
      <c r="FB184" s="274"/>
      <c r="FC184" s="274"/>
      <c r="FD184" s="80"/>
      <c r="FL184" s="227">
        <v>179</v>
      </c>
      <c r="FM184" s="274"/>
      <c r="FN184" s="274"/>
      <c r="FO184" s="274"/>
      <c r="FP184" s="275"/>
      <c r="FQ184" s="80"/>
      <c r="FR184" s="274"/>
      <c r="FS184" s="274"/>
      <c r="FT184" s="274"/>
      <c r="FU184" s="274"/>
      <c r="FV184" s="80"/>
    </row>
    <row r="185" spans="24:178">
      <c r="X185" s="227">
        <v>180</v>
      </c>
      <c r="Y185" s="274"/>
      <c r="Z185" s="274"/>
      <c r="AA185" s="274"/>
      <c r="AB185" s="275"/>
      <c r="AC185" s="80"/>
      <c r="AD185" s="274"/>
      <c r="AE185" s="274"/>
      <c r="AF185" s="274"/>
      <c r="AG185" s="274"/>
      <c r="AH185" s="80"/>
      <c r="AP185" s="227">
        <v>180</v>
      </c>
      <c r="AQ185" s="274"/>
      <c r="AR185" s="274"/>
      <c r="AS185" s="274"/>
      <c r="AT185" s="275"/>
      <c r="AU185" s="80"/>
      <c r="AV185" s="274"/>
      <c r="AW185" s="274"/>
      <c r="AX185" s="274"/>
      <c r="AY185" s="274"/>
      <c r="AZ185" s="80"/>
      <c r="BH185" s="227">
        <v>180</v>
      </c>
      <c r="BI185" s="274"/>
      <c r="BJ185" s="274"/>
      <c r="BK185" s="274"/>
      <c r="BL185" s="275"/>
      <c r="BM185" s="80"/>
      <c r="BN185" s="274"/>
      <c r="BO185" s="274"/>
      <c r="BP185" s="274"/>
      <c r="BQ185" s="274"/>
      <c r="BR185" s="80"/>
      <c r="BZ185" s="227">
        <v>180</v>
      </c>
      <c r="CA185" s="274"/>
      <c r="CB185" s="274"/>
      <c r="CC185" s="274"/>
      <c r="CD185" s="275"/>
      <c r="CE185" s="80"/>
      <c r="CF185" s="274"/>
      <c r="CG185" s="274"/>
      <c r="CH185" s="274"/>
      <c r="CI185" s="274"/>
      <c r="CJ185" s="80"/>
      <c r="CR185" s="227">
        <v>180</v>
      </c>
      <c r="CS185" s="274"/>
      <c r="CT185" s="274"/>
      <c r="CU185" s="274"/>
      <c r="CV185" s="275"/>
      <c r="CW185" s="80"/>
      <c r="CX185" s="274"/>
      <c r="CY185" s="274"/>
      <c r="CZ185" s="274"/>
      <c r="DA185" s="274"/>
      <c r="DB185" s="80"/>
      <c r="DJ185" s="227">
        <v>180</v>
      </c>
      <c r="DK185" s="274"/>
      <c r="DL185" s="274"/>
      <c r="DM185" s="274"/>
      <c r="DN185" s="275"/>
      <c r="DO185" s="80"/>
      <c r="DP185" s="274"/>
      <c r="DQ185" s="274"/>
      <c r="DR185" s="274"/>
      <c r="DS185" s="274"/>
      <c r="DT185" s="80"/>
      <c r="EB185" s="227">
        <v>180</v>
      </c>
      <c r="EC185" s="274"/>
      <c r="ED185" s="274"/>
      <c r="EE185" s="274"/>
      <c r="EF185" s="275"/>
      <c r="EG185" s="80"/>
      <c r="EH185" s="274"/>
      <c r="EI185" s="274"/>
      <c r="EJ185" s="274"/>
      <c r="EK185" s="274"/>
      <c r="EL185" s="80"/>
      <c r="ET185" s="227">
        <v>180</v>
      </c>
      <c r="EU185" s="274"/>
      <c r="EV185" s="274"/>
      <c r="EW185" s="274"/>
      <c r="EX185" s="275"/>
      <c r="EY185" s="80"/>
      <c r="EZ185" s="274"/>
      <c r="FA185" s="274"/>
      <c r="FB185" s="274"/>
      <c r="FC185" s="274"/>
      <c r="FD185" s="80"/>
      <c r="FL185" s="227">
        <v>180</v>
      </c>
      <c r="FM185" s="274"/>
      <c r="FN185" s="274"/>
      <c r="FO185" s="274"/>
      <c r="FP185" s="275"/>
      <c r="FQ185" s="80"/>
      <c r="FR185" s="274"/>
      <c r="FS185" s="274"/>
      <c r="FT185" s="274"/>
      <c r="FU185" s="274"/>
      <c r="FV185" s="80"/>
    </row>
    <row r="186" spans="24:178">
      <c r="X186" s="227">
        <v>181</v>
      </c>
      <c r="Y186" s="274"/>
      <c r="Z186" s="274"/>
      <c r="AA186" s="274"/>
      <c r="AB186" s="275"/>
      <c r="AC186" s="80"/>
      <c r="AD186" s="274"/>
      <c r="AE186" s="274"/>
      <c r="AF186" s="274"/>
      <c r="AG186" s="274"/>
      <c r="AH186" s="80"/>
      <c r="AP186" s="227">
        <v>181</v>
      </c>
      <c r="AQ186" s="274"/>
      <c r="AR186" s="274"/>
      <c r="AS186" s="274"/>
      <c r="AT186" s="275"/>
      <c r="AU186" s="80"/>
      <c r="AV186" s="274"/>
      <c r="AW186" s="274"/>
      <c r="AX186" s="274"/>
      <c r="AY186" s="274"/>
      <c r="AZ186" s="80"/>
      <c r="BH186" s="227">
        <v>181</v>
      </c>
      <c r="BI186" s="274"/>
      <c r="BJ186" s="274"/>
      <c r="BK186" s="274"/>
      <c r="BL186" s="275"/>
      <c r="BM186" s="80"/>
      <c r="BN186" s="274"/>
      <c r="BO186" s="274"/>
      <c r="BP186" s="274"/>
      <c r="BQ186" s="274"/>
      <c r="BR186" s="80"/>
      <c r="BZ186" s="227">
        <v>181</v>
      </c>
      <c r="CA186" s="274"/>
      <c r="CB186" s="274"/>
      <c r="CC186" s="274"/>
      <c r="CD186" s="275"/>
      <c r="CE186" s="80"/>
      <c r="CF186" s="274"/>
      <c r="CG186" s="274"/>
      <c r="CH186" s="274"/>
      <c r="CI186" s="274"/>
      <c r="CJ186" s="80"/>
      <c r="CR186" s="227">
        <v>181</v>
      </c>
      <c r="CS186" s="274"/>
      <c r="CT186" s="274"/>
      <c r="CU186" s="274"/>
      <c r="CV186" s="275"/>
      <c r="CW186" s="80"/>
      <c r="CX186" s="274"/>
      <c r="CY186" s="274"/>
      <c r="CZ186" s="274"/>
      <c r="DA186" s="274"/>
      <c r="DB186" s="80"/>
      <c r="DJ186" s="227">
        <v>181</v>
      </c>
      <c r="DK186" s="274"/>
      <c r="DL186" s="274"/>
      <c r="DM186" s="274"/>
      <c r="DN186" s="275"/>
      <c r="DO186" s="80"/>
      <c r="DP186" s="274"/>
      <c r="DQ186" s="274"/>
      <c r="DR186" s="274"/>
      <c r="DS186" s="274"/>
      <c r="DT186" s="80"/>
      <c r="EB186" s="227">
        <v>181</v>
      </c>
      <c r="EC186" s="274"/>
      <c r="ED186" s="274"/>
      <c r="EE186" s="274"/>
      <c r="EF186" s="275"/>
      <c r="EG186" s="80"/>
      <c r="EH186" s="274"/>
      <c r="EI186" s="274"/>
      <c r="EJ186" s="274"/>
      <c r="EK186" s="274"/>
      <c r="EL186" s="80"/>
      <c r="ET186" s="227">
        <v>181</v>
      </c>
      <c r="EU186" s="274"/>
      <c r="EV186" s="274"/>
      <c r="EW186" s="274"/>
      <c r="EX186" s="275"/>
      <c r="EY186" s="80"/>
      <c r="EZ186" s="274"/>
      <c r="FA186" s="274"/>
      <c r="FB186" s="274"/>
      <c r="FC186" s="274"/>
      <c r="FD186" s="80"/>
      <c r="FL186" s="227">
        <v>181</v>
      </c>
      <c r="FM186" s="274"/>
      <c r="FN186" s="274"/>
      <c r="FO186" s="274"/>
      <c r="FP186" s="275"/>
      <c r="FQ186" s="80"/>
      <c r="FR186" s="274"/>
      <c r="FS186" s="274"/>
      <c r="FT186" s="274"/>
      <c r="FU186" s="274"/>
      <c r="FV186" s="80"/>
    </row>
    <row r="187" spans="24:178">
      <c r="X187" s="227">
        <v>182</v>
      </c>
      <c r="Y187" s="274"/>
      <c r="Z187" s="274"/>
      <c r="AA187" s="274"/>
      <c r="AB187" s="275"/>
      <c r="AC187" s="80"/>
      <c r="AD187" s="274"/>
      <c r="AE187" s="274"/>
      <c r="AF187" s="274"/>
      <c r="AG187" s="274"/>
      <c r="AH187" s="80"/>
      <c r="AP187" s="227">
        <v>182</v>
      </c>
      <c r="AQ187" s="274"/>
      <c r="AR187" s="274"/>
      <c r="AS187" s="274"/>
      <c r="AT187" s="275"/>
      <c r="AU187" s="80"/>
      <c r="AV187" s="274"/>
      <c r="AW187" s="274"/>
      <c r="AX187" s="274"/>
      <c r="AY187" s="274"/>
      <c r="AZ187" s="80"/>
      <c r="BH187" s="227">
        <v>182</v>
      </c>
      <c r="BI187" s="274"/>
      <c r="BJ187" s="274"/>
      <c r="BK187" s="274"/>
      <c r="BL187" s="275"/>
      <c r="BM187" s="80"/>
      <c r="BN187" s="274"/>
      <c r="BO187" s="274"/>
      <c r="BP187" s="274"/>
      <c r="BQ187" s="274"/>
      <c r="BR187" s="80"/>
      <c r="BZ187" s="227">
        <v>182</v>
      </c>
      <c r="CA187" s="274"/>
      <c r="CB187" s="274"/>
      <c r="CC187" s="274"/>
      <c r="CD187" s="275"/>
      <c r="CE187" s="80"/>
      <c r="CF187" s="274"/>
      <c r="CG187" s="274"/>
      <c r="CH187" s="274"/>
      <c r="CI187" s="274"/>
      <c r="CJ187" s="80"/>
      <c r="CR187" s="227">
        <v>182</v>
      </c>
      <c r="CS187" s="274"/>
      <c r="CT187" s="274"/>
      <c r="CU187" s="274"/>
      <c r="CV187" s="275"/>
      <c r="CW187" s="80"/>
      <c r="CX187" s="274"/>
      <c r="CY187" s="274"/>
      <c r="CZ187" s="274"/>
      <c r="DA187" s="274"/>
      <c r="DB187" s="80"/>
      <c r="DJ187" s="227">
        <v>182</v>
      </c>
      <c r="DK187" s="274"/>
      <c r="DL187" s="274"/>
      <c r="DM187" s="274"/>
      <c r="DN187" s="275"/>
      <c r="DO187" s="80"/>
      <c r="DP187" s="274"/>
      <c r="DQ187" s="274"/>
      <c r="DR187" s="274"/>
      <c r="DS187" s="274"/>
      <c r="DT187" s="80"/>
      <c r="EB187" s="227">
        <v>182</v>
      </c>
      <c r="EC187" s="274"/>
      <c r="ED187" s="274"/>
      <c r="EE187" s="274"/>
      <c r="EF187" s="275"/>
      <c r="EG187" s="80"/>
      <c r="EH187" s="274"/>
      <c r="EI187" s="274"/>
      <c r="EJ187" s="274"/>
      <c r="EK187" s="274"/>
      <c r="EL187" s="80"/>
      <c r="ET187" s="227">
        <v>182</v>
      </c>
      <c r="EU187" s="274"/>
      <c r="EV187" s="274"/>
      <c r="EW187" s="274"/>
      <c r="EX187" s="275"/>
      <c r="EY187" s="80"/>
      <c r="EZ187" s="274"/>
      <c r="FA187" s="274"/>
      <c r="FB187" s="274"/>
      <c r="FC187" s="274"/>
      <c r="FD187" s="80"/>
      <c r="FL187" s="227">
        <v>182</v>
      </c>
      <c r="FM187" s="274"/>
      <c r="FN187" s="274"/>
      <c r="FO187" s="274"/>
      <c r="FP187" s="275"/>
      <c r="FQ187" s="80"/>
      <c r="FR187" s="274"/>
      <c r="FS187" s="274"/>
      <c r="FT187" s="274"/>
      <c r="FU187" s="274"/>
      <c r="FV187" s="80"/>
    </row>
    <row r="188" spans="24:178">
      <c r="X188" s="227">
        <v>183</v>
      </c>
      <c r="Y188" s="274"/>
      <c r="Z188" s="274"/>
      <c r="AA188" s="274"/>
      <c r="AB188" s="275"/>
      <c r="AC188" s="80"/>
      <c r="AD188" s="274"/>
      <c r="AE188" s="274"/>
      <c r="AF188" s="274"/>
      <c r="AG188" s="274"/>
      <c r="AH188" s="80"/>
      <c r="AP188" s="227">
        <v>183</v>
      </c>
      <c r="AQ188" s="274"/>
      <c r="AR188" s="274"/>
      <c r="AS188" s="274"/>
      <c r="AT188" s="275"/>
      <c r="AU188" s="80"/>
      <c r="AV188" s="274"/>
      <c r="AW188" s="274"/>
      <c r="AX188" s="274"/>
      <c r="AY188" s="274"/>
      <c r="AZ188" s="80"/>
      <c r="BH188" s="227">
        <v>183</v>
      </c>
      <c r="BI188" s="274"/>
      <c r="BJ188" s="274"/>
      <c r="BK188" s="274"/>
      <c r="BL188" s="275"/>
      <c r="BM188" s="80"/>
      <c r="BN188" s="274"/>
      <c r="BO188" s="274"/>
      <c r="BP188" s="274"/>
      <c r="BQ188" s="274"/>
      <c r="BR188" s="80"/>
      <c r="BZ188" s="227">
        <v>183</v>
      </c>
      <c r="CA188" s="274"/>
      <c r="CB188" s="274"/>
      <c r="CC188" s="274"/>
      <c r="CD188" s="275"/>
      <c r="CE188" s="80"/>
      <c r="CF188" s="274"/>
      <c r="CG188" s="274"/>
      <c r="CH188" s="274"/>
      <c r="CI188" s="274"/>
      <c r="CJ188" s="80"/>
      <c r="CR188" s="227">
        <v>183</v>
      </c>
      <c r="CS188" s="274"/>
      <c r="CT188" s="274"/>
      <c r="CU188" s="274"/>
      <c r="CV188" s="275"/>
      <c r="CW188" s="80"/>
      <c r="CX188" s="274"/>
      <c r="CY188" s="274"/>
      <c r="CZ188" s="274"/>
      <c r="DA188" s="274"/>
      <c r="DB188" s="80"/>
      <c r="DJ188" s="227">
        <v>183</v>
      </c>
      <c r="DK188" s="274"/>
      <c r="DL188" s="274"/>
      <c r="DM188" s="274"/>
      <c r="DN188" s="275"/>
      <c r="DO188" s="80"/>
      <c r="DP188" s="274"/>
      <c r="DQ188" s="274"/>
      <c r="DR188" s="274"/>
      <c r="DS188" s="274"/>
      <c r="DT188" s="80"/>
      <c r="EB188" s="227">
        <v>183</v>
      </c>
      <c r="EC188" s="274"/>
      <c r="ED188" s="274"/>
      <c r="EE188" s="274"/>
      <c r="EF188" s="275"/>
      <c r="EG188" s="80"/>
      <c r="EH188" s="274"/>
      <c r="EI188" s="274"/>
      <c r="EJ188" s="274"/>
      <c r="EK188" s="274"/>
      <c r="EL188" s="80"/>
      <c r="ET188" s="227">
        <v>183</v>
      </c>
      <c r="EU188" s="274"/>
      <c r="EV188" s="274"/>
      <c r="EW188" s="274"/>
      <c r="EX188" s="275"/>
      <c r="EY188" s="80"/>
      <c r="EZ188" s="274"/>
      <c r="FA188" s="274"/>
      <c r="FB188" s="274"/>
      <c r="FC188" s="274"/>
      <c r="FD188" s="80"/>
      <c r="FL188" s="227">
        <v>183</v>
      </c>
      <c r="FM188" s="274"/>
      <c r="FN188" s="274"/>
      <c r="FO188" s="274"/>
      <c r="FP188" s="275"/>
      <c r="FQ188" s="80"/>
      <c r="FR188" s="274"/>
      <c r="FS188" s="274"/>
      <c r="FT188" s="274"/>
      <c r="FU188" s="274"/>
      <c r="FV188" s="80"/>
    </row>
    <row r="189" spans="24:178">
      <c r="X189" s="227">
        <v>184</v>
      </c>
      <c r="Y189" s="274"/>
      <c r="Z189" s="274"/>
      <c r="AA189" s="274"/>
      <c r="AB189" s="275"/>
      <c r="AC189" s="80"/>
      <c r="AD189" s="274"/>
      <c r="AE189" s="274"/>
      <c r="AF189" s="274"/>
      <c r="AG189" s="274"/>
      <c r="AH189" s="80"/>
      <c r="AP189" s="227">
        <v>184</v>
      </c>
      <c r="AQ189" s="274"/>
      <c r="AR189" s="274"/>
      <c r="AS189" s="274"/>
      <c r="AT189" s="275"/>
      <c r="AU189" s="80"/>
      <c r="AV189" s="274"/>
      <c r="AW189" s="274"/>
      <c r="AX189" s="274"/>
      <c r="AY189" s="274"/>
      <c r="AZ189" s="80"/>
      <c r="BH189" s="227">
        <v>184</v>
      </c>
      <c r="BI189" s="274"/>
      <c r="BJ189" s="274"/>
      <c r="BK189" s="274"/>
      <c r="BL189" s="275"/>
      <c r="BM189" s="80"/>
      <c r="BN189" s="274"/>
      <c r="BO189" s="274"/>
      <c r="BP189" s="274"/>
      <c r="BQ189" s="274"/>
      <c r="BR189" s="80"/>
      <c r="BZ189" s="227">
        <v>184</v>
      </c>
      <c r="CA189" s="274"/>
      <c r="CB189" s="274"/>
      <c r="CC189" s="274"/>
      <c r="CD189" s="275"/>
      <c r="CE189" s="80"/>
      <c r="CF189" s="274"/>
      <c r="CG189" s="274"/>
      <c r="CH189" s="274"/>
      <c r="CI189" s="274"/>
      <c r="CJ189" s="80"/>
      <c r="CR189" s="227">
        <v>184</v>
      </c>
      <c r="CS189" s="274"/>
      <c r="CT189" s="274"/>
      <c r="CU189" s="274"/>
      <c r="CV189" s="275"/>
      <c r="CW189" s="80"/>
      <c r="CX189" s="274"/>
      <c r="CY189" s="274"/>
      <c r="CZ189" s="274"/>
      <c r="DA189" s="274"/>
      <c r="DB189" s="80"/>
      <c r="DJ189" s="227">
        <v>184</v>
      </c>
      <c r="DK189" s="274"/>
      <c r="DL189" s="274"/>
      <c r="DM189" s="274"/>
      <c r="DN189" s="275"/>
      <c r="DO189" s="80"/>
      <c r="DP189" s="274"/>
      <c r="DQ189" s="274"/>
      <c r="DR189" s="274"/>
      <c r="DS189" s="274"/>
      <c r="DT189" s="80"/>
      <c r="EB189" s="227">
        <v>184</v>
      </c>
      <c r="EC189" s="274"/>
      <c r="ED189" s="274"/>
      <c r="EE189" s="274"/>
      <c r="EF189" s="275"/>
      <c r="EG189" s="80"/>
      <c r="EH189" s="274"/>
      <c r="EI189" s="274"/>
      <c r="EJ189" s="274"/>
      <c r="EK189" s="274"/>
      <c r="EL189" s="80"/>
      <c r="ET189" s="227">
        <v>184</v>
      </c>
      <c r="EU189" s="274"/>
      <c r="EV189" s="274"/>
      <c r="EW189" s="274"/>
      <c r="EX189" s="275"/>
      <c r="EY189" s="80"/>
      <c r="EZ189" s="274"/>
      <c r="FA189" s="274"/>
      <c r="FB189" s="274"/>
      <c r="FC189" s="274"/>
      <c r="FD189" s="80"/>
      <c r="FL189" s="227">
        <v>184</v>
      </c>
      <c r="FM189" s="274"/>
      <c r="FN189" s="274"/>
      <c r="FO189" s="274"/>
      <c r="FP189" s="275"/>
      <c r="FQ189" s="80"/>
      <c r="FR189" s="274"/>
      <c r="FS189" s="274"/>
      <c r="FT189" s="274"/>
      <c r="FU189" s="274"/>
      <c r="FV189" s="80"/>
    </row>
    <row r="190" spans="24:178">
      <c r="X190" s="227">
        <v>185</v>
      </c>
      <c r="Y190" s="274"/>
      <c r="Z190" s="274"/>
      <c r="AA190" s="274"/>
      <c r="AB190" s="275"/>
      <c r="AC190" s="80"/>
      <c r="AD190" s="274"/>
      <c r="AE190" s="274"/>
      <c r="AF190" s="274"/>
      <c r="AG190" s="274"/>
      <c r="AH190" s="80"/>
      <c r="AP190" s="227">
        <v>185</v>
      </c>
      <c r="AQ190" s="274"/>
      <c r="AR190" s="274"/>
      <c r="AS190" s="274"/>
      <c r="AT190" s="275"/>
      <c r="AU190" s="80"/>
      <c r="AV190" s="274"/>
      <c r="AW190" s="274"/>
      <c r="AX190" s="274"/>
      <c r="AY190" s="274"/>
      <c r="AZ190" s="80"/>
      <c r="BH190" s="227">
        <v>185</v>
      </c>
      <c r="BI190" s="274"/>
      <c r="BJ190" s="274"/>
      <c r="BK190" s="274"/>
      <c r="BL190" s="275"/>
      <c r="BM190" s="80"/>
      <c r="BN190" s="274"/>
      <c r="BO190" s="274"/>
      <c r="BP190" s="274"/>
      <c r="BQ190" s="274"/>
      <c r="BR190" s="80"/>
      <c r="BZ190" s="227">
        <v>185</v>
      </c>
      <c r="CA190" s="274"/>
      <c r="CB190" s="274"/>
      <c r="CC190" s="274"/>
      <c r="CD190" s="275"/>
      <c r="CE190" s="80"/>
      <c r="CF190" s="274"/>
      <c r="CG190" s="274"/>
      <c r="CH190" s="274"/>
      <c r="CI190" s="274"/>
      <c r="CJ190" s="80"/>
      <c r="CR190" s="227">
        <v>185</v>
      </c>
      <c r="CS190" s="274"/>
      <c r="CT190" s="274"/>
      <c r="CU190" s="274"/>
      <c r="CV190" s="275"/>
      <c r="CW190" s="80"/>
      <c r="CX190" s="274"/>
      <c r="CY190" s="274"/>
      <c r="CZ190" s="274"/>
      <c r="DA190" s="274"/>
      <c r="DB190" s="80"/>
      <c r="DJ190" s="227">
        <v>185</v>
      </c>
      <c r="DK190" s="274"/>
      <c r="DL190" s="274"/>
      <c r="DM190" s="274"/>
      <c r="DN190" s="275"/>
      <c r="DO190" s="80"/>
      <c r="DP190" s="274"/>
      <c r="DQ190" s="274"/>
      <c r="DR190" s="274"/>
      <c r="DS190" s="274"/>
      <c r="DT190" s="80"/>
      <c r="EB190" s="227">
        <v>185</v>
      </c>
      <c r="EC190" s="274"/>
      <c r="ED190" s="274"/>
      <c r="EE190" s="274"/>
      <c r="EF190" s="275"/>
      <c r="EG190" s="80"/>
      <c r="EH190" s="274"/>
      <c r="EI190" s="274"/>
      <c r="EJ190" s="274"/>
      <c r="EK190" s="274"/>
      <c r="EL190" s="80"/>
      <c r="ET190" s="227">
        <v>185</v>
      </c>
      <c r="EU190" s="274"/>
      <c r="EV190" s="274"/>
      <c r="EW190" s="274"/>
      <c r="EX190" s="275"/>
      <c r="EY190" s="80"/>
      <c r="EZ190" s="274"/>
      <c r="FA190" s="274"/>
      <c r="FB190" s="274"/>
      <c r="FC190" s="274"/>
      <c r="FD190" s="80"/>
      <c r="FL190" s="227">
        <v>185</v>
      </c>
      <c r="FM190" s="274"/>
      <c r="FN190" s="274"/>
      <c r="FO190" s="274"/>
      <c r="FP190" s="275"/>
      <c r="FQ190" s="80"/>
      <c r="FR190" s="274"/>
      <c r="FS190" s="274"/>
      <c r="FT190" s="274"/>
      <c r="FU190" s="274"/>
      <c r="FV190" s="80"/>
    </row>
    <row r="191" spans="24:178">
      <c r="X191" s="227">
        <v>186</v>
      </c>
      <c r="Y191" s="274"/>
      <c r="Z191" s="274"/>
      <c r="AA191" s="274"/>
      <c r="AB191" s="275"/>
      <c r="AC191" s="80"/>
      <c r="AD191" s="274"/>
      <c r="AE191" s="274"/>
      <c r="AF191" s="274"/>
      <c r="AG191" s="274"/>
      <c r="AH191" s="80"/>
      <c r="AP191" s="227">
        <v>186</v>
      </c>
      <c r="AQ191" s="274"/>
      <c r="AR191" s="274"/>
      <c r="AS191" s="274"/>
      <c r="AT191" s="275"/>
      <c r="AU191" s="80"/>
      <c r="AV191" s="274"/>
      <c r="AW191" s="274"/>
      <c r="AX191" s="274"/>
      <c r="AY191" s="274"/>
      <c r="AZ191" s="80"/>
      <c r="BH191" s="227">
        <v>186</v>
      </c>
      <c r="BI191" s="274"/>
      <c r="BJ191" s="274"/>
      <c r="BK191" s="274"/>
      <c r="BL191" s="275"/>
      <c r="BM191" s="80"/>
      <c r="BN191" s="274"/>
      <c r="BO191" s="274"/>
      <c r="BP191" s="274"/>
      <c r="BQ191" s="274"/>
      <c r="BR191" s="80"/>
      <c r="BZ191" s="227">
        <v>186</v>
      </c>
      <c r="CA191" s="274"/>
      <c r="CB191" s="274"/>
      <c r="CC191" s="274"/>
      <c r="CD191" s="275"/>
      <c r="CE191" s="80"/>
      <c r="CF191" s="274"/>
      <c r="CG191" s="274"/>
      <c r="CH191" s="274"/>
      <c r="CI191" s="274"/>
      <c r="CJ191" s="80"/>
      <c r="CR191" s="227">
        <v>186</v>
      </c>
      <c r="CS191" s="274"/>
      <c r="CT191" s="274"/>
      <c r="CU191" s="274"/>
      <c r="CV191" s="275"/>
      <c r="CW191" s="80"/>
      <c r="CX191" s="274"/>
      <c r="CY191" s="274"/>
      <c r="CZ191" s="274"/>
      <c r="DA191" s="274"/>
      <c r="DB191" s="80"/>
      <c r="DJ191" s="227">
        <v>186</v>
      </c>
      <c r="DK191" s="274"/>
      <c r="DL191" s="274"/>
      <c r="DM191" s="274"/>
      <c r="DN191" s="275"/>
      <c r="DO191" s="80"/>
      <c r="DP191" s="274"/>
      <c r="DQ191" s="274"/>
      <c r="DR191" s="274"/>
      <c r="DS191" s="274"/>
      <c r="DT191" s="80"/>
      <c r="EB191" s="227">
        <v>186</v>
      </c>
      <c r="EC191" s="274"/>
      <c r="ED191" s="274"/>
      <c r="EE191" s="274"/>
      <c r="EF191" s="275"/>
      <c r="EG191" s="80"/>
      <c r="EH191" s="274"/>
      <c r="EI191" s="274"/>
      <c r="EJ191" s="274"/>
      <c r="EK191" s="274"/>
      <c r="EL191" s="80"/>
      <c r="ET191" s="227">
        <v>186</v>
      </c>
      <c r="EU191" s="274"/>
      <c r="EV191" s="274"/>
      <c r="EW191" s="274"/>
      <c r="EX191" s="275"/>
      <c r="EY191" s="80"/>
      <c r="EZ191" s="274"/>
      <c r="FA191" s="274"/>
      <c r="FB191" s="274"/>
      <c r="FC191" s="274"/>
      <c r="FD191" s="80"/>
      <c r="FL191" s="227">
        <v>186</v>
      </c>
      <c r="FM191" s="274"/>
      <c r="FN191" s="274"/>
      <c r="FO191" s="274"/>
      <c r="FP191" s="275"/>
      <c r="FQ191" s="80"/>
      <c r="FR191" s="274"/>
      <c r="FS191" s="274"/>
      <c r="FT191" s="274"/>
      <c r="FU191" s="274"/>
      <c r="FV191" s="80"/>
    </row>
    <row r="192" spans="24:178">
      <c r="X192" s="227">
        <v>187</v>
      </c>
      <c r="Y192" s="274"/>
      <c r="Z192" s="274"/>
      <c r="AA192" s="274"/>
      <c r="AB192" s="275"/>
      <c r="AC192" s="80"/>
      <c r="AD192" s="274"/>
      <c r="AE192" s="274"/>
      <c r="AF192" s="274"/>
      <c r="AG192" s="274"/>
      <c r="AH192" s="80"/>
      <c r="AP192" s="227">
        <v>187</v>
      </c>
      <c r="AQ192" s="274"/>
      <c r="AR192" s="274"/>
      <c r="AS192" s="274"/>
      <c r="AT192" s="275"/>
      <c r="AU192" s="80"/>
      <c r="AV192" s="274"/>
      <c r="AW192" s="274"/>
      <c r="AX192" s="274"/>
      <c r="AY192" s="274"/>
      <c r="AZ192" s="80"/>
      <c r="BH192" s="227">
        <v>187</v>
      </c>
      <c r="BI192" s="274"/>
      <c r="BJ192" s="274"/>
      <c r="BK192" s="274"/>
      <c r="BL192" s="275"/>
      <c r="BM192" s="80"/>
      <c r="BN192" s="274"/>
      <c r="BO192" s="274"/>
      <c r="BP192" s="274"/>
      <c r="BQ192" s="274"/>
      <c r="BR192" s="80"/>
      <c r="BZ192" s="227">
        <v>187</v>
      </c>
      <c r="CA192" s="274"/>
      <c r="CB192" s="274"/>
      <c r="CC192" s="274"/>
      <c r="CD192" s="275"/>
      <c r="CE192" s="80"/>
      <c r="CF192" s="274"/>
      <c r="CG192" s="274"/>
      <c r="CH192" s="274"/>
      <c r="CI192" s="274"/>
      <c r="CJ192" s="80"/>
      <c r="CR192" s="227">
        <v>187</v>
      </c>
      <c r="CS192" s="274"/>
      <c r="CT192" s="274"/>
      <c r="CU192" s="274"/>
      <c r="CV192" s="275"/>
      <c r="CW192" s="80"/>
      <c r="CX192" s="274"/>
      <c r="CY192" s="274"/>
      <c r="CZ192" s="274"/>
      <c r="DA192" s="274"/>
      <c r="DB192" s="80"/>
      <c r="DJ192" s="227">
        <v>187</v>
      </c>
      <c r="DK192" s="274"/>
      <c r="DL192" s="274"/>
      <c r="DM192" s="274"/>
      <c r="DN192" s="275"/>
      <c r="DO192" s="80"/>
      <c r="DP192" s="274"/>
      <c r="DQ192" s="274"/>
      <c r="DR192" s="274"/>
      <c r="DS192" s="274"/>
      <c r="DT192" s="80"/>
      <c r="EB192" s="227">
        <v>187</v>
      </c>
      <c r="EC192" s="274"/>
      <c r="ED192" s="274"/>
      <c r="EE192" s="274"/>
      <c r="EF192" s="275"/>
      <c r="EG192" s="80"/>
      <c r="EH192" s="274"/>
      <c r="EI192" s="274"/>
      <c r="EJ192" s="274"/>
      <c r="EK192" s="274"/>
      <c r="EL192" s="80"/>
      <c r="ET192" s="227">
        <v>187</v>
      </c>
      <c r="EU192" s="274"/>
      <c r="EV192" s="274"/>
      <c r="EW192" s="274"/>
      <c r="EX192" s="275"/>
      <c r="EY192" s="80"/>
      <c r="EZ192" s="274"/>
      <c r="FA192" s="274"/>
      <c r="FB192" s="274"/>
      <c r="FC192" s="274"/>
      <c r="FD192" s="80"/>
      <c r="FL192" s="227">
        <v>187</v>
      </c>
      <c r="FM192" s="274"/>
      <c r="FN192" s="274"/>
      <c r="FO192" s="274"/>
      <c r="FP192" s="275"/>
      <c r="FQ192" s="80"/>
      <c r="FR192" s="274"/>
      <c r="FS192" s="274"/>
      <c r="FT192" s="274"/>
      <c r="FU192" s="274"/>
      <c r="FV192" s="80"/>
    </row>
    <row r="193" spans="24:178">
      <c r="X193" s="227">
        <v>188</v>
      </c>
      <c r="Y193" s="274"/>
      <c r="Z193" s="274"/>
      <c r="AA193" s="274"/>
      <c r="AB193" s="275"/>
      <c r="AC193" s="80"/>
      <c r="AD193" s="274"/>
      <c r="AE193" s="274"/>
      <c r="AF193" s="274"/>
      <c r="AG193" s="274"/>
      <c r="AH193" s="80"/>
      <c r="AP193" s="227">
        <v>188</v>
      </c>
      <c r="AQ193" s="274"/>
      <c r="AR193" s="274"/>
      <c r="AS193" s="274"/>
      <c r="AT193" s="275"/>
      <c r="AU193" s="80"/>
      <c r="AV193" s="274"/>
      <c r="AW193" s="274"/>
      <c r="AX193" s="274"/>
      <c r="AY193" s="274"/>
      <c r="AZ193" s="80"/>
      <c r="BH193" s="227">
        <v>188</v>
      </c>
      <c r="BI193" s="274"/>
      <c r="BJ193" s="274"/>
      <c r="BK193" s="274"/>
      <c r="BL193" s="275"/>
      <c r="BM193" s="80"/>
      <c r="BN193" s="274"/>
      <c r="BO193" s="274"/>
      <c r="BP193" s="274"/>
      <c r="BQ193" s="274"/>
      <c r="BR193" s="80"/>
      <c r="BZ193" s="227">
        <v>188</v>
      </c>
      <c r="CA193" s="274"/>
      <c r="CB193" s="274"/>
      <c r="CC193" s="274"/>
      <c r="CD193" s="275"/>
      <c r="CE193" s="80"/>
      <c r="CF193" s="274"/>
      <c r="CG193" s="274"/>
      <c r="CH193" s="274"/>
      <c r="CI193" s="274"/>
      <c r="CJ193" s="80"/>
      <c r="CR193" s="227">
        <v>188</v>
      </c>
      <c r="CS193" s="274"/>
      <c r="CT193" s="274"/>
      <c r="CU193" s="274"/>
      <c r="CV193" s="275"/>
      <c r="CW193" s="80"/>
      <c r="CX193" s="274"/>
      <c r="CY193" s="274"/>
      <c r="CZ193" s="274"/>
      <c r="DA193" s="274"/>
      <c r="DB193" s="80"/>
      <c r="DJ193" s="227">
        <v>188</v>
      </c>
      <c r="DK193" s="274"/>
      <c r="DL193" s="274"/>
      <c r="DM193" s="274"/>
      <c r="DN193" s="275"/>
      <c r="DO193" s="80"/>
      <c r="DP193" s="274"/>
      <c r="DQ193" s="274"/>
      <c r="DR193" s="274"/>
      <c r="DS193" s="274"/>
      <c r="DT193" s="80"/>
      <c r="EB193" s="227">
        <v>188</v>
      </c>
      <c r="EC193" s="274"/>
      <c r="ED193" s="274"/>
      <c r="EE193" s="274"/>
      <c r="EF193" s="275"/>
      <c r="EG193" s="80"/>
      <c r="EH193" s="274"/>
      <c r="EI193" s="274"/>
      <c r="EJ193" s="274"/>
      <c r="EK193" s="274"/>
      <c r="EL193" s="80"/>
      <c r="ET193" s="227">
        <v>188</v>
      </c>
      <c r="EU193" s="274"/>
      <c r="EV193" s="274"/>
      <c r="EW193" s="274"/>
      <c r="EX193" s="275"/>
      <c r="EY193" s="80"/>
      <c r="EZ193" s="274"/>
      <c r="FA193" s="274"/>
      <c r="FB193" s="274"/>
      <c r="FC193" s="274"/>
      <c r="FD193" s="80"/>
      <c r="FL193" s="227">
        <v>188</v>
      </c>
      <c r="FM193" s="274"/>
      <c r="FN193" s="274"/>
      <c r="FO193" s="274"/>
      <c r="FP193" s="275"/>
      <c r="FQ193" s="80"/>
      <c r="FR193" s="274"/>
      <c r="FS193" s="274"/>
      <c r="FT193" s="274"/>
      <c r="FU193" s="274"/>
      <c r="FV193" s="80"/>
    </row>
    <row r="194" spans="24:178">
      <c r="X194" s="227">
        <v>189</v>
      </c>
      <c r="Y194" s="274"/>
      <c r="Z194" s="274"/>
      <c r="AA194" s="274"/>
      <c r="AB194" s="275"/>
      <c r="AC194" s="80"/>
      <c r="AD194" s="274"/>
      <c r="AE194" s="274"/>
      <c r="AF194" s="274"/>
      <c r="AG194" s="274"/>
      <c r="AH194" s="80"/>
      <c r="AP194" s="227">
        <v>189</v>
      </c>
      <c r="AQ194" s="274"/>
      <c r="AR194" s="274"/>
      <c r="AS194" s="274"/>
      <c r="AT194" s="275"/>
      <c r="AU194" s="80"/>
      <c r="AV194" s="274"/>
      <c r="AW194" s="274"/>
      <c r="AX194" s="274"/>
      <c r="AY194" s="274"/>
      <c r="AZ194" s="80"/>
      <c r="BH194" s="227">
        <v>189</v>
      </c>
      <c r="BI194" s="274"/>
      <c r="BJ194" s="274"/>
      <c r="BK194" s="274"/>
      <c r="BL194" s="275"/>
      <c r="BM194" s="80"/>
      <c r="BN194" s="274"/>
      <c r="BO194" s="274"/>
      <c r="BP194" s="274"/>
      <c r="BQ194" s="274"/>
      <c r="BR194" s="80"/>
      <c r="BZ194" s="227">
        <v>189</v>
      </c>
      <c r="CA194" s="274"/>
      <c r="CB194" s="274"/>
      <c r="CC194" s="274"/>
      <c r="CD194" s="275"/>
      <c r="CE194" s="80"/>
      <c r="CF194" s="274"/>
      <c r="CG194" s="274"/>
      <c r="CH194" s="274"/>
      <c r="CI194" s="274"/>
      <c r="CJ194" s="80"/>
      <c r="CR194" s="227">
        <v>189</v>
      </c>
      <c r="CS194" s="274"/>
      <c r="CT194" s="274"/>
      <c r="CU194" s="274"/>
      <c r="CV194" s="275"/>
      <c r="CW194" s="80"/>
      <c r="CX194" s="274"/>
      <c r="CY194" s="274"/>
      <c r="CZ194" s="274"/>
      <c r="DA194" s="274"/>
      <c r="DB194" s="80"/>
      <c r="DJ194" s="227">
        <v>189</v>
      </c>
      <c r="DK194" s="274"/>
      <c r="DL194" s="274"/>
      <c r="DM194" s="274"/>
      <c r="DN194" s="275"/>
      <c r="DO194" s="80"/>
      <c r="DP194" s="274"/>
      <c r="DQ194" s="274"/>
      <c r="DR194" s="274"/>
      <c r="DS194" s="274"/>
      <c r="DT194" s="80"/>
      <c r="EB194" s="227">
        <v>189</v>
      </c>
      <c r="EC194" s="274"/>
      <c r="ED194" s="274"/>
      <c r="EE194" s="274"/>
      <c r="EF194" s="275"/>
      <c r="EG194" s="80"/>
      <c r="EH194" s="274"/>
      <c r="EI194" s="274"/>
      <c r="EJ194" s="274"/>
      <c r="EK194" s="274"/>
      <c r="EL194" s="80"/>
      <c r="ET194" s="227">
        <v>189</v>
      </c>
      <c r="EU194" s="274"/>
      <c r="EV194" s="274"/>
      <c r="EW194" s="274"/>
      <c r="EX194" s="275"/>
      <c r="EY194" s="80"/>
      <c r="EZ194" s="274"/>
      <c r="FA194" s="274"/>
      <c r="FB194" s="274"/>
      <c r="FC194" s="274"/>
      <c r="FD194" s="80"/>
      <c r="FL194" s="227">
        <v>189</v>
      </c>
      <c r="FM194" s="274"/>
      <c r="FN194" s="274"/>
      <c r="FO194" s="274"/>
      <c r="FP194" s="275"/>
      <c r="FQ194" s="80"/>
      <c r="FR194" s="274"/>
      <c r="FS194" s="274"/>
      <c r="FT194" s="274"/>
      <c r="FU194" s="274"/>
      <c r="FV194" s="80"/>
    </row>
    <row r="195" spans="24:178">
      <c r="X195" s="227">
        <v>190</v>
      </c>
      <c r="Y195" s="274"/>
      <c r="Z195" s="274"/>
      <c r="AA195" s="274"/>
      <c r="AB195" s="275"/>
      <c r="AC195" s="80"/>
      <c r="AD195" s="274"/>
      <c r="AE195" s="274"/>
      <c r="AF195" s="274"/>
      <c r="AG195" s="274"/>
      <c r="AH195" s="80"/>
      <c r="AP195" s="227">
        <v>190</v>
      </c>
      <c r="AQ195" s="274"/>
      <c r="AR195" s="274"/>
      <c r="AS195" s="274"/>
      <c r="AT195" s="275"/>
      <c r="AU195" s="80"/>
      <c r="AV195" s="274"/>
      <c r="AW195" s="274"/>
      <c r="AX195" s="274"/>
      <c r="AY195" s="274"/>
      <c r="AZ195" s="80"/>
      <c r="BH195" s="227">
        <v>190</v>
      </c>
      <c r="BI195" s="274"/>
      <c r="BJ195" s="274"/>
      <c r="BK195" s="274"/>
      <c r="BL195" s="275"/>
      <c r="BM195" s="80"/>
      <c r="BN195" s="274"/>
      <c r="BO195" s="274"/>
      <c r="BP195" s="274"/>
      <c r="BQ195" s="274"/>
      <c r="BR195" s="80"/>
      <c r="BZ195" s="227">
        <v>190</v>
      </c>
      <c r="CA195" s="274"/>
      <c r="CB195" s="274"/>
      <c r="CC195" s="274"/>
      <c r="CD195" s="275"/>
      <c r="CE195" s="80"/>
      <c r="CF195" s="274"/>
      <c r="CG195" s="274"/>
      <c r="CH195" s="274"/>
      <c r="CI195" s="274"/>
      <c r="CJ195" s="80"/>
      <c r="CR195" s="227">
        <v>190</v>
      </c>
      <c r="CS195" s="274"/>
      <c r="CT195" s="274"/>
      <c r="CU195" s="274"/>
      <c r="CV195" s="275"/>
      <c r="CW195" s="80"/>
      <c r="CX195" s="274"/>
      <c r="CY195" s="274"/>
      <c r="CZ195" s="274"/>
      <c r="DA195" s="274"/>
      <c r="DB195" s="80"/>
      <c r="DJ195" s="227">
        <v>190</v>
      </c>
      <c r="DK195" s="274"/>
      <c r="DL195" s="274"/>
      <c r="DM195" s="274"/>
      <c r="DN195" s="275"/>
      <c r="DO195" s="80"/>
      <c r="DP195" s="274"/>
      <c r="DQ195" s="274"/>
      <c r="DR195" s="274"/>
      <c r="DS195" s="274"/>
      <c r="DT195" s="80"/>
      <c r="EB195" s="227">
        <v>190</v>
      </c>
      <c r="EC195" s="274"/>
      <c r="ED195" s="274"/>
      <c r="EE195" s="274"/>
      <c r="EF195" s="275"/>
      <c r="EG195" s="80"/>
      <c r="EH195" s="274"/>
      <c r="EI195" s="274"/>
      <c r="EJ195" s="274"/>
      <c r="EK195" s="274"/>
      <c r="EL195" s="80"/>
      <c r="ET195" s="227">
        <v>190</v>
      </c>
      <c r="EU195" s="274"/>
      <c r="EV195" s="274"/>
      <c r="EW195" s="274"/>
      <c r="EX195" s="275"/>
      <c r="EY195" s="80"/>
      <c r="EZ195" s="274"/>
      <c r="FA195" s="274"/>
      <c r="FB195" s="274"/>
      <c r="FC195" s="274"/>
      <c r="FD195" s="80"/>
      <c r="FL195" s="227">
        <v>190</v>
      </c>
      <c r="FM195" s="274"/>
      <c r="FN195" s="274"/>
      <c r="FO195" s="274"/>
      <c r="FP195" s="275"/>
      <c r="FQ195" s="80"/>
      <c r="FR195" s="274"/>
      <c r="FS195" s="274"/>
      <c r="FT195" s="274"/>
      <c r="FU195" s="274"/>
      <c r="FV195" s="80"/>
    </row>
    <row r="196" spans="24:178">
      <c r="X196" s="227">
        <v>191</v>
      </c>
      <c r="Y196" s="274"/>
      <c r="Z196" s="274"/>
      <c r="AA196" s="274"/>
      <c r="AB196" s="275"/>
      <c r="AC196" s="80"/>
      <c r="AD196" s="274"/>
      <c r="AE196" s="274"/>
      <c r="AF196" s="274"/>
      <c r="AG196" s="274"/>
      <c r="AH196" s="80"/>
      <c r="AP196" s="227">
        <v>191</v>
      </c>
      <c r="AQ196" s="274"/>
      <c r="AR196" s="274"/>
      <c r="AS196" s="274"/>
      <c r="AT196" s="275"/>
      <c r="AU196" s="80"/>
      <c r="AV196" s="274"/>
      <c r="AW196" s="274"/>
      <c r="AX196" s="274"/>
      <c r="AY196" s="274"/>
      <c r="AZ196" s="80"/>
      <c r="BH196" s="227">
        <v>191</v>
      </c>
      <c r="BI196" s="274"/>
      <c r="BJ196" s="274"/>
      <c r="BK196" s="274"/>
      <c r="BL196" s="275"/>
      <c r="BM196" s="80"/>
      <c r="BN196" s="274"/>
      <c r="BO196" s="274"/>
      <c r="BP196" s="274"/>
      <c r="BQ196" s="274"/>
      <c r="BR196" s="80"/>
      <c r="BZ196" s="227">
        <v>191</v>
      </c>
      <c r="CA196" s="274"/>
      <c r="CB196" s="274"/>
      <c r="CC196" s="274"/>
      <c r="CD196" s="275"/>
      <c r="CE196" s="80"/>
      <c r="CF196" s="274"/>
      <c r="CG196" s="274"/>
      <c r="CH196" s="274"/>
      <c r="CI196" s="274"/>
      <c r="CJ196" s="80"/>
      <c r="CR196" s="227">
        <v>191</v>
      </c>
      <c r="CS196" s="274"/>
      <c r="CT196" s="274"/>
      <c r="CU196" s="274"/>
      <c r="CV196" s="275"/>
      <c r="CW196" s="80"/>
      <c r="CX196" s="274"/>
      <c r="CY196" s="274"/>
      <c r="CZ196" s="274"/>
      <c r="DA196" s="274"/>
      <c r="DB196" s="80"/>
      <c r="DJ196" s="227">
        <v>191</v>
      </c>
      <c r="DK196" s="274"/>
      <c r="DL196" s="274"/>
      <c r="DM196" s="274"/>
      <c r="DN196" s="275"/>
      <c r="DO196" s="80"/>
      <c r="DP196" s="274"/>
      <c r="DQ196" s="274"/>
      <c r="DR196" s="274"/>
      <c r="DS196" s="274"/>
      <c r="DT196" s="80"/>
      <c r="EB196" s="227">
        <v>191</v>
      </c>
      <c r="EC196" s="274"/>
      <c r="ED196" s="274"/>
      <c r="EE196" s="274"/>
      <c r="EF196" s="275"/>
      <c r="EG196" s="80"/>
      <c r="EH196" s="274"/>
      <c r="EI196" s="274"/>
      <c r="EJ196" s="274"/>
      <c r="EK196" s="274"/>
      <c r="EL196" s="80"/>
      <c r="ET196" s="227">
        <v>191</v>
      </c>
      <c r="EU196" s="274"/>
      <c r="EV196" s="274"/>
      <c r="EW196" s="274"/>
      <c r="EX196" s="275"/>
      <c r="EY196" s="80"/>
      <c r="EZ196" s="274"/>
      <c r="FA196" s="274"/>
      <c r="FB196" s="274"/>
      <c r="FC196" s="274"/>
      <c r="FD196" s="80"/>
      <c r="FL196" s="227">
        <v>191</v>
      </c>
      <c r="FM196" s="274"/>
      <c r="FN196" s="274"/>
      <c r="FO196" s="274"/>
      <c r="FP196" s="275"/>
      <c r="FQ196" s="80"/>
      <c r="FR196" s="274"/>
      <c r="FS196" s="274"/>
      <c r="FT196" s="274"/>
      <c r="FU196" s="274"/>
      <c r="FV196" s="80"/>
    </row>
    <row r="197" spans="24:178">
      <c r="X197" s="227">
        <v>192</v>
      </c>
      <c r="Y197" s="274"/>
      <c r="Z197" s="274"/>
      <c r="AA197" s="274"/>
      <c r="AB197" s="275"/>
      <c r="AC197" s="80"/>
      <c r="AD197" s="274"/>
      <c r="AE197" s="274"/>
      <c r="AF197" s="274"/>
      <c r="AG197" s="274"/>
      <c r="AH197" s="80"/>
      <c r="AP197" s="227">
        <v>192</v>
      </c>
      <c r="AQ197" s="274"/>
      <c r="AR197" s="274"/>
      <c r="AS197" s="274"/>
      <c r="AT197" s="275"/>
      <c r="AU197" s="80"/>
      <c r="AV197" s="274"/>
      <c r="AW197" s="274"/>
      <c r="AX197" s="274"/>
      <c r="AY197" s="274"/>
      <c r="AZ197" s="80"/>
      <c r="BH197" s="227">
        <v>192</v>
      </c>
      <c r="BI197" s="274"/>
      <c r="BJ197" s="274"/>
      <c r="BK197" s="274"/>
      <c r="BL197" s="275"/>
      <c r="BM197" s="80"/>
      <c r="BN197" s="274"/>
      <c r="BO197" s="274"/>
      <c r="BP197" s="274"/>
      <c r="BQ197" s="274"/>
      <c r="BR197" s="80"/>
      <c r="BZ197" s="227">
        <v>192</v>
      </c>
      <c r="CA197" s="274"/>
      <c r="CB197" s="274"/>
      <c r="CC197" s="274"/>
      <c r="CD197" s="275"/>
      <c r="CE197" s="80"/>
      <c r="CF197" s="274"/>
      <c r="CG197" s="274"/>
      <c r="CH197" s="274"/>
      <c r="CI197" s="274"/>
      <c r="CJ197" s="80"/>
      <c r="CR197" s="227">
        <v>192</v>
      </c>
      <c r="CS197" s="274"/>
      <c r="CT197" s="274"/>
      <c r="CU197" s="274"/>
      <c r="CV197" s="275"/>
      <c r="CW197" s="80"/>
      <c r="CX197" s="274"/>
      <c r="CY197" s="274"/>
      <c r="CZ197" s="274"/>
      <c r="DA197" s="274"/>
      <c r="DB197" s="80"/>
      <c r="DJ197" s="227">
        <v>192</v>
      </c>
      <c r="DK197" s="274"/>
      <c r="DL197" s="274"/>
      <c r="DM197" s="274"/>
      <c r="DN197" s="275"/>
      <c r="DO197" s="80"/>
      <c r="DP197" s="274"/>
      <c r="DQ197" s="274"/>
      <c r="DR197" s="274"/>
      <c r="DS197" s="274"/>
      <c r="DT197" s="80"/>
      <c r="EB197" s="227">
        <v>192</v>
      </c>
      <c r="EC197" s="274"/>
      <c r="ED197" s="274"/>
      <c r="EE197" s="274"/>
      <c r="EF197" s="275"/>
      <c r="EG197" s="80"/>
      <c r="EH197" s="274"/>
      <c r="EI197" s="274"/>
      <c r="EJ197" s="274"/>
      <c r="EK197" s="274"/>
      <c r="EL197" s="80"/>
      <c r="ET197" s="227">
        <v>192</v>
      </c>
      <c r="EU197" s="274"/>
      <c r="EV197" s="274"/>
      <c r="EW197" s="274"/>
      <c r="EX197" s="275"/>
      <c r="EY197" s="80"/>
      <c r="EZ197" s="274"/>
      <c r="FA197" s="274"/>
      <c r="FB197" s="274"/>
      <c r="FC197" s="274"/>
      <c r="FD197" s="80"/>
      <c r="FL197" s="227">
        <v>192</v>
      </c>
      <c r="FM197" s="274"/>
      <c r="FN197" s="274"/>
      <c r="FO197" s="274"/>
      <c r="FP197" s="275"/>
      <c r="FQ197" s="80"/>
      <c r="FR197" s="274"/>
      <c r="FS197" s="274"/>
      <c r="FT197" s="274"/>
      <c r="FU197" s="274"/>
      <c r="FV197" s="80"/>
    </row>
    <row r="198" spans="24:178">
      <c r="X198" s="227">
        <v>193</v>
      </c>
      <c r="Y198" s="274"/>
      <c r="Z198" s="274"/>
      <c r="AA198" s="274"/>
      <c r="AB198" s="275"/>
      <c r="AC198" s="80"/>
      <c r="AD198" s="274"/>
      <c r="AE198" s="274"/>
      <c r="AF198" s="274"/>
      <c r="AG198" s="274"/>
      <c r="AH198" s="80"/>
      <c r="AP198" s="227">
        <v>193</v>
      </c>
      <c r="AQ198" s="274"/>
      <c r="AR198" s="274"/>
      <c r="AS198" s="274"/>
      <c r="AT198" s="275"/>
      <c r="AU198" s="80"/>
      <c r="AV198" s="274"/>
      <c r="AW198" s="274"/>
      <c r="AX198" s="274"/>
      <c r="AY198" s="274"/>
      <c r="AZ198" s="80"/>
      <c r="BH198" s="227">
        <v>193</v>
      </c>
      <c r="BI198" s="274"/>
      <c r="BJ198" s="274"/>
      <c r="BK198" s="274"/>
      <c r="BL198" s="275"/>
      <c r="BM198" s="80"/>
      <c r="BN198" s="274"/>
      <c r="BO198" s="274"/>
      <c r="BP198" s="274"/>
      <c r="BQ198" s="274"/>
      <c r="BR198" s="80"/>
      <c r="BZ198" s="227">
        <v>193</v>
      </c>
      <c r="CA198" s="274"/>
      <c r="CB198" s="274"/>
      <c r="CC198" s="274"/>
      <c r="CD198" s="275"/>
      <c r="CE198" s="80"/>
      <c r="CF198" s="274"/>
      <c r="CG198" s="274"/>
      <c r="CH198" s="274"/>
      <c r="CI198" s="274"/>
      <c r="CJ198" s="80"/>
      <c r="CR198" s="227">
        <v>193</v>
      </c>
      <c r="CS198" s="274"/>
      <c r="CT198" s="274"/>
      <c r="CU198" s="274"/>
      <c r="CV198" s="275"/>
      <c r="CW198" s="80"/>
      <c r="CX198" s="274"/>
      <c r="CY198" s="274"/>
      <c r="CZ198" s="274"/>
      <c r="DA198" s="274"/>
      <c r="DB198" s="80"/>
      <c r="DJ198" s="227">
        <v>193</v>
      </c>
      <c r="DK198" s="274"/>
      <c r="DL198" s="274"/>
      <c r="DM198" s="274"/>
      <c r="DN198" s="275"/>
      <c r="DO198" s="80"/>
      <c r="DP198" s="274"/>
      <c r="DQ198" s="274"/>
      <c r="DR198" s="274"/>
      <c r="DS198" s="274"/>
      <c r="DT198" s="80"/>
      <c r="EB198" s="227">
        <v>193</v>
      </c>
      <c r="EC198" s="274"/>
      <c r="ED198" s="274"/>
      <c r="EE198" s="274"/>
      <c r="EF198" s="275"/>
      <c r="EG198" s="80"/>
      <c r="EH198" s="274"/>
      <c r="EI198" s="274"/>
      <c r="EJ198" s="274"/>
      <c r="EK198" s="274"/>
      <c r="EL198" s="80"/>
      <c r="ET198" s="227">
        <v>193</v>
      </c>
      <c r="EU198" s="274"/>
      <c r="EV198" s="274"/>
      <c r="EW198" s="274"/>
      <c r="EX198" s="275"/>
      <c r="EY198" s="80"/>
      <c r="EZ198" s="274"/>
      <c r="FA198" s="274"/>
      <c r="FB198" s="274"/>
      <c r="FC198" s="274"/>
      <c r="FD198" s="80"/>
      <c r="FL198" s="227">
        <v>193</v>
      </c>
      <c r="FM198" s="274"/>
      <c r="FN198" s="274"/>
      <c r="FO198" s="274"/>
      <c r="FP198" s="275"/>
      <c r="FQ198" s="80"/>
      <c r="FR198" s="274"/>
      <c r="FS198" s="274"/>
      <c r="FT198" s="274"/>
      <c r="FU198" s="274"/>
      <c r="FV198" s="80"/>
    </row>
    <row r="199" spans="24:178">
      <c r="X199" s="227">
        <v>194</v>
      </c>
      <c r="Y199" s="274"/>
      <c r="Z199" s="274"/>
      <c r="AA199" s="274"/>
      <c r="AB199" s="275"/>
      <c r="AC199" s="80"/>
      <c r="AD199" s="274"/>
      <c r="AE199" s="274"/>
      <c r="AF199" s="274"/>
      <c r="AG199" s="274"/>
      <c r="AH199" s="80"/>
      <c r="AP199" s="227">
        <v>194</v>
      </c>
      <c r="AQ199" s="274"/>
      <c r="AR199" s="274"/>
      <c r="AS199" s="274"/>
      <c r="AT199" s="275"/>
      <c r="AU199" s="80"/>
      <c r="AV199" s="274"/>
      <c r="AW199" s="274"/>
      <c r="AX199" s="274"/>
      <c r="AY199" s="274"/>
      <c r="AZ199" s="80"/>
      <c r="BH199" s="227">
        <v>194</v>
      </c>
      <c r="BI199" s="274"/>
      <c r="BJ199" s="274"/>
      <c r="BK199" s="274"/>
      <c r="BL199" s="275"/>
      <c r="BM199" s="80"/>
      <c r="BN199" s="274"/>
      <c r="BO199" s="274"/>
      <c r="BP199" s="274"/>
      <c r="BQ199" s="274"/>
      <c r="BR199" s="80"/>
      <c r="BZ199" s="227">
        <v>194</v>
      </c>
      <c r="CA199" s="274"/>
      <c r="CB199" s="274"/>
      <c r="CC199" s="274"/>
      <c r="CD199" s="275"/>
      <c r="CE199" s="80"/>
      <c r="CF199" s="274"/>
      <c r="CG199" s="274"/>
      <c r="CH199" s="274"/>
      <c r="CI199" s="274"/>
      <c r="CJ199" s="80"/>
      <c r="CR199" s="227">
        <v>194</v>
      </c>
      <c r="CS199" s="274"/>
      <c r="CT199" s="274"/>
      <c r="CU199" s="274"/>
      <c r="CV199" s="275"/>
      <c r="CW199" s="80"/>
      <c r="CX199" s="274"/>
      <c r="CY199" s="274"/>
      <c r="CZ199" s="274"/>
      <c r="DA199" s="274"/>
      <c r="DB199" s="80"/>
      <c r="DJ199" s="227">
        <v>194</v>
      </c>
      <c r="DK199" s="274"/>
      <c r="DL199" s="274"/>
      <c r="DM199" s="274"/>
      <c r="DN199" s="275"/>
      <c r="DO199" s="80"/>
      <c r="DP199" s="274"/>
      <c r="DQ199" s="274"/>
      <c r="DR199" s="274"/>
      <c r="DS199" s="274"/>
      <c r="DT199" s="80"/>
      <c r="EB199" s="227">
        <v>194</v>
      </c>
      <c r="EC199" s="274"/>
      <c r="ED199" s="274"/>
      <c r="EE199" s="274"/>
      <c r="EF199" s="275"/>
      <c r="EG199" s="80"/>
      <c r="EH199" s="274"/>
      <c r="EI199" s="274"/>
      <c r="EJ199" s="274"/>
      <c r="EK199" s="274"/>
      <c r="EL199" s="80"/>
      <c r="ET199" s="227">
        <v>194</v>
      </c>
      <c r="EU199" s="274"/>
      <c r="EV199" s="274"/>
      <c r="EW199" s="274"/>
      <c r="EX199" s="275"/>
      <c r="EY199" s="80"/>
      <c r="EZ199" s="274"/>
      <c r="FA199" s="274"/>
      <c r="FB199" s="274"/>
      <c r="FC199" s="274"/>
      <c r="FD199" s="80"/>
      <c r="FL199" s="227">
        <v>194</v>
      </c>
      <c r="FM199" s="274"/>
      <c r="FN199" s="274"/>
      <c r="FO199" s="274"/>
      <c r="FP199" s="275"/>
      <c r="FQ199" s="80"/>
      <c r="FR199" s="274"/>
      <c r="FS199" s="274"/>
      <c r="FT199" s="274"/>
      <c r="FU199" s="274"/>
      <c r="FV199" s="80"/>
    </row>
    <row r="200" spans="24:178">
      <c r="X200" s="227">
        <v>195</v>
      </c>
      <c r="Y200" s="274"/>
      <c r="Z200" s="274"/>
      <c r="AA200" s="274"/>
      <c r="AB200" s="275"/>
      <c r="AC200" s="80"/>
      <c r="AD200" s="274"/>
      <c r="AE200" s="274"/>
      <c r="AF200" s="274"/>
      <c r="AG200" s="274"/>
      <c r="AH200" s="80"/>
      <c r="AP200" s="227">
        <v>195</v>
      </c>
      <c r="AQ200" s="274"/>
      <c r="AR200" s="274"/>
      <c r="AS200" s="274"/>
      <c r="AT200" s="275"/>
      <c r="AU200" s="80"/>
      <c r="AV200" s="274"/>
      <c r="AW200" s="274"/>
      <c r="AX200" s="274"/>
      <c r="AY200" s="274"/>
      <c r="AZ200" s="80"/>
      <c r="BH200" s="227">
        <v>195</v>
      </c>
      <c r="BI200" s="274"/>
      <c r="BJ200" s="274"/>
      <c r="BK200" s="274"/>
      <c r="BL200" s="275"/>
      <c r="BM200" s="80"/>
      <c r="BN200" s="274"/>
      <c r="BO200" s="274"/>
      <c r="BP200" s="274"/>
      <c r="BQ200" s="274"/>
      <c r="BR200" s="80"/>
      <c r="BZ200" s="227">
        <v>195</v>
      </c>
      <c r="CA200" s="274"/>
      <c r="CB200" s="274"/>
      <c r="CC200" s="274"/>
      <c r="CD200" s="275"/>
      <c r="CE200" s="80"/>
      <c r="CF200" s="274"/>
      <c r="CG200" s="274"/>
      <c r="CH200" s="274"/>
      <c r="CI200" s="274"/>
      <c r="CJ200" s="80"/>
      <c r="CR200" s="227">
        <v>195</v>
      </c>
      <c r="CS200" s="274"/>
      <c r="CT200" s="274"/>
      <c r="CU200" s="274"/>
      <c r="CV200" s="275"/>
      <c r="CW200" s="80"/>
      <c r="CX200" s="274"/>
      <c r="CY200" s="274"/>
      <c r="CZ200" s="274"/>
      <c r="DA200" s="274"/>
      <c r="DB200" s="80"/>
      <c r="DJ200" s="227">
        <v>195</v>
      </c>
      <c r="DK200" s="274"/>
      <c r="DL200" s="274"/>
      <c r="DM200" s="274"/>
      <c r="DN200" s="275"/>
      <c r="DO200" s="80"/>
      <c r="DP200" s="274"/>
      <c r="DQ200" s="274"/>
      <c r="DR200" s="274"/>
      <c r="DS200" s="274"/>
      <c r="DT200" s="80"/>
      <c r="EB200" s="227">
        <v>195</v>
      </c>
      <c r="EC200" s="274"/>
      <c r="ED200" s="274"/>
      <c r="EE200" s="274"/>
      <c r="EF200" s="275"/>
      <c r="EG200" s="80"/>
      <c r="EH200" s="274"/>
      <c r="EI200" s="274"/>
      <c r="EJ200" s="274"/>
      <c r="EK200" s="274"/>
      <c r="EL200" s="80"/>
      <c r="ET200" s="227">
        <v>195</v>
      </c>
      <c r="EU200" s="274"/>
      <c r="EV200" s="274"/>
      <c r="EW200" s="274"/>
      <c r="EX200" s="275"/>
      <c r="EY200" s="80"/>
      <c r="EZ200" s="274"/>
      <c r="FA200" s="274"/>
      <c r="FB200" s="274"/>
      <c r="FC200" s="274"/>
      <c r="FD200" s="80"/>
      <c r="FL200" s="227">
        <v>195</v>
      </c>
      <c r="FM200" s="274"/>
      <c r="FN200" s="274"/>
      <c r="FO200" s="274"/>
      <c r="FP200" s="275"/>
      <c r="FQ200" s="80"/>
      <c r="FR200" s="274"/>
      <c r="FS200" s="274"/>
      <c r="FT200" s="274"/>
      <c r="FU200" s="274"/>
      <c r="FV200" s="80"/>
    </row>
    <row r="201" spans="24:178">
      <c r="X201" s="227">
        <v>196</v>
      </c>
      <c r="Y201" s="274"/>
      <c r="Z201" s="274"/>
      <c r="AA201" s="274"/>
      <c r="AB201" s="275"/>
      <c r="AC201" s="80"/>
      <c r="AD201" s="274"/>
      <c r="AE201" s="274"/>
      <c r="AF201" s="274"/>
      <c r="AG201" s="274"/>
      <c r="AH201" s="80"/>
      <c r="AP201" s="227">
        <v>196</v>
      </c>
      <c r="AQ201" s="274"/>
      <c r="AR201" s="274"/>
      <c r="AS201" s="274"/>
      <c r="AT201" s="275"/>
      <c r="AU201" s="80"/>
      <c r="AV201" s="274"/>
      <c r="AW201" s="274"/>
      <c r="AX201" s="274"/>
      <c r="AY201" s="274"/>
      <c r="AZ201" s="80"/>
      <c r="BH201" s="227">
        <v>196</v>
      </c>
      <c r="BI201" s="274"/>
      <c r="BJ201" s="274"/>
      <c r="BK201" s="274"/>
      <c r="BL201" s="275"/>
      <c r="BM201" s="80"/>
      <c r="BN201" s="274"/>
      <c r="BO201" s="274"/>
      <c r="BP201" s="274"/>
      <c r="BQ201" s="274"/>
      <c r="BR201" s="80"/>
      <c r="BZ201" s="227">
        <v>196</v>
      </c>
      <c r="CA201" s="274"/>
      <c r="CB201" s="274"/>
      <c r="CC201" s="274"/>
      <c r="CD201" s="275"/>
      <c r="CE201" s="80"/>
      <c r="CF201" s="274"/>
      <c r="CG201" s="274"/>
      <c r="CH201" s="274"/>
      <c r="CI201" s="274"/>
      <c r="CJ201" s="80"/>
      <c r="CR201" s="227">
        <v>196</v>
      </c>
      <c r="CS201" s="274"/>
      <c r="CT201" s="274"/>
      <c r="CU201" s="274"/>
      <c r="CV201" s="275"/>
      <c r="CW201" s="80"/>
      <c r="CX201" s="274"/>
      <c r="CY201" s="274"/>
      <c r="CZ201" s="274"/>
      <c r="DA201" s="274"/>
      <c r="DB201" s="80"/>
      <c r="DJ201" s="227">
        <v>196</v>
      </c>
      <c r="DK201" s="274"/>
      <c r="DL201" s="274"/>
      <c r="DM201" s="274"/>
      <c r="DN201" s="275"/>
      <c r="DO201" s="80"/>
      <c r="DP201" s="274"/>
      <c r="DQ201" s="274"/>
      <c r="DR201" s="274"/>
      <c r="DS201" s="274"/>
      <c r="DT201" s="80"/>
      <c r="EB201" s="227">
        <v>196</v>
      </c>
      <c r="EC201" s="274"/>
      <c r="ED201" s="274"/>
      <c r="EE201" s="274"/>
      <c r="EF201" s="275"/>
      <c r="EG201" s="80"/>
      <c r="EH201" s="274"/>
      <c r="EI201" s="274"/>
      <c r="EJ201" s="274"/>
      <c r="EK201" s="274"/>
      <c r="EL201" s="80"/>
      <c r="ET201" s="227">
        <v>196</v>
      </c>
      <c r="EU201" s="274"/>
      <c r="EV201" s="274"/>
      <c r="EW201" s="274"/>
      <c r="EX201" s="275"/>
      <c r="EY201" s="80"/>
      <c r="EZ201" s="274"/>
      <c r="FA201" s="274"/>
      <c r="FB201" s="274"/>
      <c r="FC201" s="274"/>
      <c r="FD201" s="80"/>
      <c r="FL201" s="227">
        <v>196</v>
      </c>
      <c r="FM201" s="274"/>
      <c r="FN201" s="274"/>
      <c r="FO201" s="274"/>
      <c r="FP201" s="275"/>
      <c r="FQ201" s="80"/>
      <c r="FR201" s="274"/>
      <c r="FS201" s="274"/>
      <c r="FT201" s="274"/>
      <c r="FU201" s="274"/>
      <c r="FV201" s="80"/>
    </row>
    <row r="202" spans="24:178">
      <c r="X202" s="227">
        <v>197</v>
      </c>
      <c r="Y202" s="274"/>
      <c r="Z202" s="274"/>
      <c r="AA202" s="274"/>
      <c r="AB202" s="275"/>
      <c r="AC202" s="80"/>
      <c r="AD202" s="274"/>
      <c r="AE202" s="274"/>
      <c r="AF202" s="274"/>
      <c r="AG202" s="274"/>
      <c r="AH202" s="80"/>
      <c r="AP202" s="227">
        <v>197</v>
      </c>
      <c r="AQ202" s="274"/>
      <c r="AR202" s="274"/>
      <c r="AS202" s="274"/>
      <c r="AT202" s="275"/>
      <c r="AU202" s="80"/>
      <c r="AV202" s="274"/>
      <c r="AW202" s="274"/>
      <c r="AX202" s="274"/>
      <c r="AY202" s="274"/>
      <c r="AZ202" s="80"/>
      <c r="BH202" s="227">
        <v>197</v>
      </c>
      <c r="BI202" s="274"/>
      <c r="BJ202" s="274"/>
      <c r="BK202" s="274"/>
      <c r="BL202" s="275"/>
      <c r="BM202" s="80"/>
      <c r="BN202" s="274"/>
      <c r="BO202" s="274"/>
      <c r="BP202" s="274"/>
      <c r="BQ202" s="274"/>
      <c r="BR202" s="80"/>
      <c r="BZ202" s="227">
        <v>197</v>
      </c>
      <c r="CA202" s="274"/>
      <c r="CB202" s="274"/>
      <c r="CC202" s="274"/>
      <c r="CD202" s="275"/>
      <c r="CE202" s="80"/>
      <c r="CF202" s="274"/>
      <c r="CG202" s="274"/>
      <c r="CH202" s="274"/>
      <c r="CI202" s="274"/>
      <c r="CJ202" s="80"/>
      <c r="CR202" s="227">
        <v>197</v>
      </c>
      <c r="CS202" s="274"/>
      <c r="CT202" s="274"/>
      <c r="CU202" s="274"/>
      <c r="CV202" s="275"/>
      <c r="CW202" s="80"/>
      <c r="CX202" s="274"/>
      <c r="CY202" s="274"/>
      <c r="CZ202" s="274"/>
      <c r="DA202" s="274"/>
      <c r="DB202" s="80"/>
      <c r="DJ202" s="227">
        <v>197</v>
      </c>
      <c r="DK202" s="274"/>
      <c r="DL202" s="274"/>
      <c r="DM202" s="274"/>
      <c r="DN202" s="275"/>
      <c r="DO202" s="80"/>
      <c r="DP202" s="274"/>
      <c r="DQ202" s="274"/>
      <c r="DR202" s="274"/>
      <c r="DS202" s="274"/>
      <c r="DT202" s="80"/>
      <c r="EB202" s="227">
        <v>197</v>
      </c>
      <c r="EC202" s="274"/>
      <c r="ED202" s="274"/>
      <c r="EE202" s="274"/>
      <c r="EF202" s="275"/>
      <c r="EG202" s="80"/>
      <c r="EH202" s="274"/>
      <c r="EI202" s="274"/>
      <c r="EJ202" s="274"/>
      <c r="EK202" s="274"/>
      <c r="EL202" s="80"/>
      <c r="ET202" s="227">
        <v>197</v>
      </c>
      <c r="EU202" s="274"/>
      <c r="EV202" s="274"/>
      <c r="EW202" s="274"/>
      <c r="EX202" s="275"/>
      <c r="EY202" s="80"/>
      <c r="EZ202" s="274"/>
      <c r="FA202" s="274"/>
      <c r="FB202" s="274"/>
      <c r="FC202" s="274"/>
      <c r="FD202" s="80"/>
      <c r="FL202" s="227">
        <v>197</v>
      </c>
      <c r="FM202" s="274"/>
      <c r="FN202" s="274"/>
      <c r="FO202" s="274"/>
      <c r="FP202" s="275"/>
      <c r="FQ202" s="80"/>
      <c r="FR202" s="274"/>
      <c r="FS202" s="274"/>
      <c r="FT202" s="274"/>
      <c r="FU202" s="274"/>
      <c r="FV202" s="80"/>
    </row>
    <row r="203" spans="24:178">
      <c r="X203" s="227">
        <v>198</v>
      </c>
      <c r="Y203" s="274"/>
      <c r="Z203" s="274"/>
      <c r="AA203" s="274"/>
      <c r="AB203" s="275"/>
      <c r="AC203" s="80"/>
      <c r="AD203" s="274"/>
      <c r="AE203" s="274"/>
      <c r="AF203" s="274"/>
      <c r="AG203" s="274"/>
      <c r="AH203" s="80"/>
      <c r="AP203" s="227">
        <v>198</v>
      </c>
      <c r="AQ203" s="274"/>
      <c r="AR203" s="274"/>
      <c r="AS203" s="274"/>
      <c r="AT203" s="275"/>
      <c r="AU203" s="80"/>
      <c r="AV203" s="274"/>
      <c r="AW203" s="274"/>
      <c r="AX203" s="274"/>
      <c r="AY203" s="274"/>
      <c r="AZ203" s="80"/>
      <c r="BH203" s="227">
        <v>198</v>
      </c>
      <c r="BI203" s="274"/>
      <c r="BJ203" s="274"/>
      <c r="BK203" s="274"/>
      <c r="BL203" s="275"/>
      <c r="BM203" s="80"/>
      <c r="BN203" s="274"/>
      <c r="BO203" s="274"/>
      <c r="BP203" s="274"/>
      <c r="BQ203" s="274"/>
      <c r="BR203" s="80"/>
      <c r="BZ203" s="227">
        <v>198</v>
      </c>
      <c r="CA203" s="274"/>
      <c r="CB203" s="274"/>
      <c r="CC203" s="274"/>
      <c r="CD203" s="275"/>
      <c r="CE203" s="80"/>
      <c r="CF203" s="274"/>
      <c r="CG203" s="274"/>
      <c r="CH203" s="274"/>
      <c r="CI203" s="274"/>
      <c r="CJ203" s="80"/>
      <c r="CR203" s="227">
        <v>198</v>
      </c>
      <c r="CS203" s="274"/>
      <c r="CT203" s="274"/>
      <c r="CU203" s="274"/>
      <c r="CV203" s="275"/>
      <c r="CW203" s="80"/>
      <c r="CX203" s="274"/>
      <c r="CY203" s="274"/>
      <c r="CZ203" s="274"/>
      <c r="DA203" s="274"/>
      <c r="DB203" s="80"/>
      <c r="DJ203" s="227">
        <v>198</v>
      </c>
      <c r="DK203" s="274"/>
      <c r="DL203" s="274"/>
      <c r="DM203" s="274"/>
      <c r="DN203" s="275"/>
      <c r="DO203" s="80"/>
      <c r="DP203" s="274"/>
      <c r="DQ203" s="274"/>
      <c r="DR203" s="274"/>
      <c r="DS203" s="274"/>
      <c r="DT203" s="80"/>
      <c r="EB203" s="227">
        <v>198</v>
      </c>
      <c r="EC203" s="274"/>
      <c r="ED203" s="274"/>
      <c r="EE203" s="274"/>
      <c r="EF203" s="275"/>
      <c r="EG203" s="80"/>
      <c r="EH203" s="274"/>
      <c r="EI203" s="274"/>
      <c r="EJ203" s="274"/>
      <c r="EK203" s="274"/>
      <c r="EL203" s="80"/>
      <c r="ET203" s="227">
        <v>198</v>
      </c>
      <c r="EU203" s="274"/>
      <c r="EV203" s="274"/>
      <c r="EW203" s="274"/>
      <c r="EX203" s="275"/>
      <c r="EY203" s="80"/>
      <c r="EZ203" s="274"/>
      <c r="FA203" s="274"/>
      <c r="FB203" s="274"/>
      <c r="FC203" s="274"/>
      <c r="FD203" s="80"/>
      <c r="FL203" s="227">
        <v>198</v>
      </c>
      <c r="FM203" s="274"/>
      <c r="FN203" s="274"/>
      <c r="FO203" s="274"/>
      <c r="FP203" s="275"/>
      <c r="FQ203" s="80"/>
      <c r="FR203" s="274"/>
      <c r="FS203" s="274"/>
      <c r="FT203" s="274"/>
      <c r="FU203" s="274"/>
      <c r="FV203" s="80"/>
    </row>
    <row r="204" spans="24:178">
      <c r="X204" s="227">
        <v>199</v>
      </c>
      <c r="Y204" s="274"/>
      <c r="Z204" s="274"/>
      <c r="AA204" s="274"/>
      <c r="AB204" s="275"/>
      <c r="AC204" s="80"/>
      <c r="AD204" s="274"/>
      <c r="AE204" s="274"/>
      <c r="AF204" s="274"/>
      <c r="AG204" s="274"/>
      <c r="AH204" s="80"/>
      <c r="AP204" s="227">
        <v>199</v>
      </c>
      <c r="AQ204" s="274"/>
      <c r="AR204" s="274"/>
      <c r="AS204" s="274"/>
      <c r="AT204" s="275"/>
      <c r="AU204" s="80"/>
      <c r="AV204" s="274"/>
      <c r="AW204" s="274"/>
      <c r="AX204" s="274"/>
      <c r="AY204" s="274"/>
      <c r="AZ204" s="80"/>
      <c r="BH204" s="227">
        <v>199</v>
      </c>
      <c r="BI204" s="274"/>
      <c r="BJ204" s="274"/>
      <c r="BK204" s="274"/>
      <c r="BL204" s="275"/>
      <c r="BM204" s="80"/>
      <c r="BN204" s="274"/>
      <c r="BO204" s="274"/>
      <c r="BP204" s="274"/>
      <c r="BQ204" s="274"/>
      <c r="BR204" s="80"/>
      <c r="BZ204" s="227">
        <v>199</v>
      </c>
      <c r="CA204" s="274"/>
      <c r="CB204" s="274"/>
      <c r="CC204" s="274"/>
      <c r="CD204" s="275"/>
      <c r="CE204" s="80"/>
      <c r="CF204" s="274"/>
      <c r="CG204" s="274"/>
      <c r="CH204" s="274"/>
      <c r="CI204" s="274"/>
      <c r="CJ204" s="80"/>
      <c r="CR204" s="227">
        <v>199</v>
      </c>
      <c r="CS204" s="274"/>
      <c r="CT204" s="274"/>
      <c r="CU204" s="274"/>
      <c r="CV204" s="275"/>
      <c r="CW204" s="80"/>
      <c r="CX204" s="274"/>
      <c r="CY204" s="274"/>
      <c r="CZ204" s="274"/>
      <c r="DA204" s="274"/>
      <c r="DB204" s="80"/>
      <c r="DJ204" s="227">
        <v>199</v>
      </c>
      <c r="DK204" s="274"/>
      <c r="DL204" s="274"/>
      <c r="DM204" s="274"/>
      <c r="DN204" s="275"/>
      <c r="DO204" s="80"/>
      <c r="DP204" s="274"/>
      <c r="DQ204" s="274"/>
      <c r="DR204" s="274"/>
      <c r="DS204" s="274"/>
      <c r="DT204" s="80"/>
      <c r="EB204" s="227">
        <v>199</v>
      </c>
      <c r="EC204" s="274"/>
      <c r="ED204" s="274"/>
      <c r="EE204" s="274"/>
      <c r="EF204" s="275"/>
      <c r="EG204" s="80"/>
      <c r="EH204" s="274"/>
      <c r="EI204" s="274"/>
      <c r="EJ204" s="274"/>
      <c r="EK204" s="274"/>
      <c r="EL204" s="80"/>
      <c r="ET204" s="227">
        <v>199</v>
      </c>
      <c r="EU204" s="274"/>
      <c r="EV204" s="274"/>
      <c r="EW204" s="274"/>
      <c r="EX204" s="275"/>
      <c r="EY204" s="80"/>
      <c r="EZ204" s="274"/>
      <c r="FA204" s="274"/>
      <c r="FB204" s="274"/>
      <c r="FC204" s="274"/>
      <c r="FD204" s="80"/>
      <c r="FL204" s="227">
        <v>199</v>
      </c>
      <c r="FM204" s="274"/>
      <c r="FN204" s="274"/>
      <c r="FO204" s="274"/>
      <c r="FP204" s="275"/>
      <c r="FQ204" s="80"/>
      <c r="FR204" s="274"/>
      <c r="FS204" s="274"/>
      <c r="FT204" s="274"/>
      <c r="FU204" s="274"/>
      <c r="FV204" s="80"/>
    </row>
    <row r="205" spans="24:178">
      <c r="X205" s="227">
        <v>200</v>
      </c>
      <c r="Y205" s="274"/>
      <c r="Z205" s="274"/>
      <c r="AA205" s="274"/>
      <c r="AB205" s="275"/>
      <c r="AC205" s="80"/>
      <c r="AD205" s="274"/>
      <c r="AE205" s="274"/>
      <c r="AF205" s="274"/>
      <c r="AG205" s="274"/>
      <c r="AH205" s="80"/>
      <c r="AP205" s="227">
        <v>200</v>
      </c>
      <c r="AQ205" s="274"/>
      <c r="AR205" s="274"/>
      <c r="AS205" s="274"/>
      <c r="AT205" s="275"/>
      <c r="AU205" s="80"/>
      <c r="AV205" s="274"/>
      <c r="AW205" s="274"/>
      <c r="AX205" s="274"/>
      <c r="AY205" s="274"/>
      <c r="AZ205" s="80"/>
      <c r="BH205" s="227">
        <v>200</v>
      </c>
      <c r="BI205" s="274"/>
      <c r="BJ205" s="274"/>
      <c r="BK205" s="274"/>
      <c r="BL205" s="275"/>
      <c r="BM205" s="80"/>
      <c r="BN205" s="274"/>
      <c r="BO205" s="274"/>
      <c r="BP205" s="274"/>
      <c r="BQ205" s="274"/>
      <c r="BR205" s="80"/>
      <c r="BZ205" s="227">
        <v>200</v>
      </c>
      <c r="CA205" s="274"/>
      <c r="CB205" s="274"/>
      <c r="CC205" s="274"/>
      <c r="CD205" s="275"/>
      <c r="CE205" s="80"/>
      <c r="CF205" s="274"/>
      <c r="CG205" s="274"/>
      <c r="CH205" s="274"/>
      <c r="CI205" s="274"/>
      <c r="CJ205" s="80"/>
      <c r="CR205" s="227">
        <v>200</v>
      </c>
      <c r="CS205" s="274"/>
      <c r="CT205" s="274"/>
      <c r="CU205" s="274"/>
      <c r="CV205" s="275"/>
      <c r="CW205" s="80"/>
      <c r="CX205" s="274"/>
      <c r="CY205" s="274"/>
      <c r="CZ205" s="274"/>
      <c r="DA205" s="274"/>
      <c r="DB205" s="80"/>
      <c r="DJ205" s="227">
        <v>200</v>
      </c>
      <c r="DK205" s="274"/>
      <c r="DL205" s="274"/>
      <c r="DM205" s="274"/>
      <c r="DN205" s="275"/>
      <c r="DO205" s="80"/>
      <c r="DP205" s="274"/>
      <c r="DQ205" s="274"/>
      <c r="DR205" s="274"/>
      <c r="DS205" s="274"/>
      <c r="DT205" s="80"/>
      <c r="EB205" s="227">
        <v>200</v>
      </c>
      <c r="EC205" s="274"/>
      <c r="ED205" s="274"/>
      <c r="EE205" s="274"/>
      <c r="EF205" s="275"/>
      <c r="EG205" s="80"/>
      <c r="EH205" s="274"/>
      <c r="EI205" s="274"/>
      <c r="EJ205" s="274"/>
      <c r="EK205" s="274"/>
      <c r="EL205" s="80"/>
      <c r="ET205" s="227">
        <v>200</v>
      </c>
      <c r="EU205" s="274"/>
      <c r="EV205" s="274"/>
      <c r="EW205" s="274"/>
      <c r="EX205" s="275"/>
      <c r="EY205" s="80"/>
      <c r="EZ205" s="274"/>
      <c r="FA205" s="274"/>
      <c r="FB205" s="274"/>
      <c r="FC205" s="274"/>
      <c r="FD205" s="80"/>
      <c r="FL205" s="227">
        <v>200</v>
      </c>
      <c r="FM205" s="274"/>
      <c r="FN205" s="274"/>
      <c r="FO205" s="274"/>
      <c r="FP205" s="275"/>
      <c r="FQ205" s="80"/>
      <c r="FR205" s="274"/>
      <c r="FS205" s="274"/>
      <c r="FT205" s="274"/>
      <c r="FU205" s="274"/>
      <c r="FV205" s="80"/>
    </row>
  </sheetData>
  <sheetProtection selectLockedCells="1"/>
  <mergeCells count="51">
    <mergeCell ref="AL4:AN4"/>
    <mergeCell ref="BD4:BF4"/>
    <mergeCell ref="F3:V3"/>
    <mergeCell ref="X3:AN3"/>
    <mergeCell ref="X4:AC4"/>
    <mergeCell ref="AD4:AH4"/>
    <mergeCell ref="AI4:AK4"/>
    <mergeCell ref="F4:K4"/>
    <mergeCell ref="L4:P4"/>
    <mergeCell ref="Q4:S4"/>
    <mergeCell ref="A4:C4"/>
    <mergeCell ref="FL3:GB3"/>
    <mergeCell ref="FL4:FQ4"/>
    <mergeCell ref="FR4:FV4"/>
    <mergeCell ref="FW4:FY4"/>
    <mergeCell ref="FZ4:GB4"/>
    <mergeCell ref="EB3:ER3"/>
    <mergeCell ref="EB4:EG4"/>
    <mergeCell ref="EH4:EL4"/>
    <mergeCell ref="T4:V4"/>
    <mergeCell ref="AP3:BF3"/>
    <mergeCell ref="AP4:AU4"/>
    <mergeCell ref="AV4:AZ4"/>
    <mergeCell ref="BA4:BC4"/>
    <mergeCell ref="EP4:ER4"/>
    <mergeCell ref="BZ3:CP3"/>
    <mergeCell ref="BH3:BX3"/>
    <mergeCell ref="BH4:BM4"/>
    <mergeCell ref="BN4:BR4"/>
    <mergeCell ref="BS4:BU4"/>
    <mergeCell ref="DC4:DE4"/>
    <mergeCell ref="CR3:DH3"/>
    <mergeCell ref="CR4:CW4"/>
    <mergeCell ref="CX4:DB4"/>
    <mergeCell ref="BV4:BX4"/>
    <mergeCell ref="BZ4:CE4"/>
    <mergeCell ref="CF4:CJ4"/>
    <mergeCell ref="CK4:CM4"/>
    <mergeCell ref="CN4:CP4"/>
    <mergeCell ref="ET3:FJ3"/>
    <mergeCell ref="ET4:EY4"/>
    <mergeCell ref="EZ4:FD4"/>
    <mergeCell ref="FE4:FG4"/>
    <mergeCell ref="FH4:FJ4"/>
    <mergeCell ref="EM4:EO4"/>
    <mergeCell ref="DJ3:DZ3"/>
    <mergeCell ref="DJ4:DO4"/>
    <mergeCell ref="DF4:DH4"/>
    <mergeCell ref="DP4:DT4"/>
    <mergeCell ref="DX4:DZ4"/>
    <mergeCell ref="DU4:DW4"/>
  </mergeCells>
  <phoneticPr fontId="6"/>
  <dataValidations count="1">
    <dataValidation type="list" allowBlank="1" showInputMessage="1" showErrorMessage="1" sqref="BR48:BR205 BC34:BC55 EY6:EY205 FD6:FD205 FG6:FG55 FJ6:FJ55 V10:V55 AC30:AC205 AN13:AN55 AH34:AH205 BF34:BF55 AU40:AU205 CE67:CE205 GB6:GB55 AK13:AK55 BU48:BU55 BX48:BX55 AZ34:AZ205 BM63:BM205 CM35:CM55 CP35:CP55 FY6:FY55 CW6:CW205 DB6:DB205 DE6:DE55 DH6:DH55 DO6:DO205 DT6:DT205 DW6:DW55 DZ6:DZ55 EG6:EG205 EL6:EL205 EO6:EO55 ER6:ER55 FQ6:FQ205 FV6:FV205 CJ81:CJ205" xr:uid="{00000000-0002-0000-1C00-000000000000}">
      <formula1>$Y$4:$Y$7</formula1>
    </dataValidation>
  </dataValidations>
  <pageMargins left="0.70000000000000007" right="0.70000000000000007" top="0.75000000000000011" bottom="0.75000000000000011" header="0.30000000000000004" footer="0.30000000000000004"/>
  <pageSetup paperSize="9" scale="49" orientation="landscape" horizontalDpi="4294967292" verticalDpi="4294967292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C00-000001000000}">
          <x14:formula1>
            <xm:f>競技設定!$Z$4:$Z$7</xm:f>
          </x14:formula1>
          <xm:sqref>S12:S55</xm:sqref>
        </x14:dataValidation>
        <x14:dataValidation type="list" allowBlank="1" showInputMessage="1" showErrorMessage="1" xr:uid="{00000000-0002-0000-1C00-000002000000}">
          <x14:formula1>
            <xm:f>'[２０１４申し込み（中学） (バージョン 1).xlsb]競技設定'!#REF!</xm:f>
          </x14:formula1>
          <xm:sqref>CP6:CP34 CM6:CM34 BM54:BM62 V6:V9 AC6:AC29 AH6:AH33 AK6:AK12 AN6:AN12 BR30:BR47 BC6:BC33 BF6:BF33 AZ21:AZ33 BU6:BU47 BX6:BX47</xm:sqref>
        </x14:dataValidation>
      </x14:dataValidations>
    </ext>
    <ext xmlns:mx="http://schemas.microsoft.com/office/mac/excel/2008/main" uri="{64002731-A6B0-56B0-2670-7721B7C09600}">
      <mx:PLV Mode="0" OnePage="0" WScale="10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FF6600"/>
  </sheetPr>
  <dimension ref="A1:R432"/>
  <sheetViews>
    <sheetView showGridLines="0" tabSelected="1" workbookViewId="0">
      <selection activeCell="G10" sqref="G10"/>
    </sheetView>
  </sheetViews>
  <sheetFormatPr defaultColWidth="8.625" defaultRowHeight="14.25"/>
  <cols>
    <col min="1" max="2" width="4.625" customWidth="1"/>
    <col min="3" max="3" width="8.125" customWidth="1"/>
    <col min="4" max="4" width="8.125" hidden="1" customWidth="1"/>
    <col min="5" max="6" width="10.625" customWidth="1"/>
    <col min="7" max="8" width="14.625" customWidth="1"/>
    <col min="9" max="9" width="5.25" customWidth="1"/>
    <col min="10" max="10" width="4.625" customWidth="1"/>
    <col min="11" max="11" width="5.5" hidden="1" customWidth="1"/>
    <col min="12" max="13" width="4.125" hidden="1" customWidth="1"/>
    <col min="14" max="18" width="8.625" customWidth="1"/>
  </cols>
  <sheetData>
    <row r="1" spans="1:18" s="27" customFormat="1" ht="18">
      <c r="A1" s="27" t="s">
        <v>74</v>
      </c>
      <c r="H1" s="44"/>
      <c r="L1" s="507" t="s">
        <v>327</v>
      </c>
      <c r="M1" s="508"/>
      <c r="Q1" s="27">
        <v>1</v>
      </c>
      <c r="R1" s="27" t="s">
        <v>60</v>
      </c>
    </row>
    <row r="2" spans="1:18" s="25" customFormat="1">
      <c r="H2" s="25" t="s">
        <v>542</v>
      </c>
      <c r="Q2" s="25">
        <v>2</v>
      </c>
      <c r="R2" s="25" t="s">
        <v>61</v>
      </c>
    </row>
    <row r="3" spans="1:18" s="25" customFormat="1" ht="57" customHeight="1" thickBot="1">
      <c r="A3" s="26" t="s">
        <v>160</v>
      </c>
      <c r="B3" s="26"/>
      <c r="C3" s="26"/>
      <c r="D3" s="26"/>
      <c r="E3" s="26"/>
      <c r="F3" s="517" t="s">
        <v>638</v>
      </c>
      <c r="G3" s="517"/>
      <c r="H3" s="518"/>
      <c r="I3" s="519"/>
      <c r="J3" s="520"/>
      <c r="K3" s="432"/>
      <c r="Q3" s="25">
        <v>3</v>
      </c>
    </row>
    <row r="4" spans="1:18" s="25" customFormat="1" ht="24.95" customHeight="1">
      <c r="A4" s="443" t="s">
        <v>582</v>
      </c>
      <c r="B4" s="444"/>
      <c r="C4" s="445"/>
      <c r="D4" s="449"/>
      <c r="E4" s="513"/>
      <c r="F4" s="450"/>
      <c r="G4" s="431"/>
    </row>
    <row r="5" spans="1:18" s="25" customFormat="1" ht="24.95" customHeight="1">
      <c r="A5" s="446" t="s">
        <v>583</v>
      </c>
      <c r="B5" s="447"/>
      <c r="C5" s="448"/>
      <c r="D5" s="514"/>
      <c r="E5" s="514"/>
      <c r="F5" s="452"/>
      <c r="G5" s="431"/>
    </row>
    <row r="6" spans="1:18" s="25" customFormat="1" ht="24.95" hidden="1" customHeight="1" thickBot="1">
      <c r="A6" s="438"/>
      <c r="B6" s="439"/>
      <c r="C6" s="440"/>
      <c r="D6" s="515"/>
      <c r="E6" s="515"/>
      <c r="F6" s="516"/>
      <c r="G6" s="429"/>
    </row>
    <row r="7" spans="1:18" s="25" customFormat="1" ht="87" customHeight="1">
      <c r="A7" s="509" t="s">
        <v>289</v>
      </c>
      <c r="B7" s="510"/>
      <c r="C7" s="510"/>
      <c r="D7" s="510"/>
      <c r="E7" s="510"/>
      <c r="F7" s="511"/>
      <c r="G7" s="511"/>
      <c r="H7" s="511"/>
      <c r="K7" s="512"/>
      <c r="L7" s="512"/>
    </row>
    <row r="8" spans="1:18" s="12" customFormat="1" ht="18" customHeight="1">
      <c r="A8" s="498" t="s">
        <v>8</v>
      </c>
      <c r="B8" s="498" t="s">
        <v>71</v>
      </c>
      <c r="C8" s="505" t="s">
        <v>14</v>
      </c>
      <c r="D8" s="505" t="s">
        <v>15</v>
      </c>
      <c r="E8" s="503" t="s">
        <v>82</v>
      </c>
      <c r="F8" s="501" t="s">
        <v>83</v>
      </c>
      <c r="G8" s="503" t="s">
        <v>85</v>
      </c>
      <c r="H8" s="501" t="s">
        <v>84</v>
      </c>
      <c r="I8" s="496" t="s">
        <v>59</v>
      </c>
      <c r="J8" s="496" t="s">
        <v>11</v>
      </c>
      <c r="K8" s="499" t="s">
        <v>147</v>
      </c>
      <c r="L8" s="500"/>
      <c r="M8" s="500"/>
    </row>
    <row r="9" spans="1:18" s="12" customFormat="1" ht="18" customHeight="1">
      <c r="A9" s="497"/>
      <c r="B9" s="497"/>
      <c r="C9" s="506"/>
      <c r="D9" s="506"/>
      <c r="E9" s="504"/>
      <c r="F9" s="502"/>
      <c r="G9" s="504"/>
      <c r="H9" s="502"/>
      <c r="I9" s="497"/>
      <c r="J9" s="497"/>
      <c r="K9" s="55" t="s">
        <v>106</v>
      </c>
      <c r="L9" s="57" t="s">
        <v>110</v>
      </c>
      <c r="M9" s="45" t="s">
        <v>111</v>
      </c>
    </row>
    <row r="10" spans="1:18" s="13" customFormat="1" ht="21" customHeight="1">
      <c r="A10" s="14">
        <v>1</v>
      </c>
      <c r="B10" s="14"/>
      <c r="C10" s="29"/>
      <c r="D10" s="29"/>
      <c r="E10" s="38"/>
      <c r="F10" s="39"/>
      <c r="G10" s="42"/>
      <c r="H10" s="43"/>
      <c r="I10" s="29"/>
      <c r="J10" s="29"/>
      <c r="K10" s="56"/>
      <c r="L10" s="58"/>
      <c r="M10" s="217"/>
    </row>
    <row r="11" spans="1:18" s="13" customFormat="1" ht="21" customHeight="1">
      <c r="A11" s="14">
        <v>2</v>
      </c>
      <c r="B11" s="14"/>
      <c r="C11" s="29"/>
      <c r="D11" s="29"/>
      <c r="E11" s="38"/>
      <c r="F11" s="39"/>
      <c r="G11" s="42"/>
      <c r="H11" s="43"/>
      <c r="I11" s="29"/>
      <c r="J11" s="29"/>
      <c r="K11" s="56"/>
      <c r="L11" s="58"/>
      <c r="M11" s="217"/>
    </row>
    <row r="12" spans="1:18" s="13" customFormat="1" ht="21" customHeight="1">
      <c r="A12" s="14">
        <v>3</v>
      </c>
      <c r="B12" s="14"/>
      <c r="C12" s="29"/>
      <c r="D12" s="29"/>
      <c r="E12" s="38"/>
      <c r="F12" s="39"/>
      <c r="G12" s="42"/>
      <c r="H12" s="43"/>
      <c r="I12" s="29"/>
      <c r="J12" s="29"/>
      <c r="K12" s="56"/>
      <c r="L12" s="58"/>
      <c r="M12" s="217"/>
    </row>
    <row r="13" spans="1:18" s="13" customFormat="1" ht="21" customHeight="1">
      <c r="A13" s="14">
        <v>4</v>
      </c>
      <c r="B13" s="14"/>
      <c r="C13" s="29"/>
      <c r="D13" s="29"/>
      <c r="E13" s="38"/>
      <c r="F13" s="39"/>
      <c r="G13" s="42"/>
      <c r="H13" s="43"/>
      <c r="I13" s="29"/>
      <c r="J13" s="29"/>
      <c r="K13" s="56"/>
      <c r="L13" s="58"/>
      <c r="M13" s="217"/>
    </row>
    <row r="14" spans="1:18" s="13" customFormat="1" ht="21" customHeight="1">
      <c r="A14" s="14">
        <v>5</v>
      </c>
      <c r="B14" s="14"/>
      <c r="C14" s="29"/>
      <c r="D14" s="29"/>
      <c r="E14" s="38"/>
      <c r="F14" s="39"/>
      <c r="G14" s="42"/>
      <c r="H14" s="43"/>
      <c r="I14" s="29"/>
      <c r="J14" s="29"/>
      <c r="K14" s="56"/>
      <c r="L14" s="58"/>
      <c r="M14" s="217"/>
    </row>
    <row r="15" spans="1:18" s="13" customFormat="1" ht="21" customHeight="1">
      <c r="A15" s="14">
        <v>6</v>
      </c>
      <c r="B15" s="14"/>
      <c r="C15" s="29"/>
      <c r="D15" s="29"/>
      <c r="E15" s="38"/>
      <c r="F15" s="39"/>
      <c r="G15" s="42"/>
      <c r="H15" s="43"/>
      <c r="I15" s="29"/>
      <c r="J15" s="29"/>
      <c r="K15" s="56"/>
      <c r="L15" s="58"/>
      <c r="M15" s="217"/>
    </row>
    <row r="16" spans="1:18" s="13" customFormat="1" ht="21" customHeight="1">
      <c r="A16" s="14">
        <v>7</v>
      </c>
      <c r="B16" s="14"/>
      <c r="C16" s="29"/>
      <c r="D16" s="29"/>
      <c r="E16" s="38"/>
      <c r="F16" s="39"/>
      <c r="G16" s="42"/>
      <c r="H16" s="43"/>
      <c r="I16" s="29"/>
      <c r="J16" s="29"/>
      <c r="K16" s="56"/>
      <c r="L16" s="58"/>
      <c r="M16" s="217"/>
    </row>
    <row r="17" spans="1:13" s="13" customFormat="1" ht="21" customHeight="1">
      <c r="A17" s="14">
        <v>8</v>
      </c>
      <c r="B17" s="14"/>
      <c r="C17" s="29"/>
      <c r="D17" s="29"/>
      <c r="E17" s="38"/>
      <c r="F17" s="39"/>
      <c r="G17" s="42"/>
      <c r="H17" s="43"/>
      <c r="I17" s="29"/>
      <c r="J17" s="29"/>
      <c r="K17" s="56"/>
      <c r="L17" s="58"/>
      <c r="M17" s="217"/>
    </row>
    <row r="18" spans="1:13" s="13" customFormat="1" ht="21" customHeight="1">
      <c r="A18" s="14">
        <v>9</v>
      </c>
      <c r="B18" s="14"/>
      <c r="C18" s="29"/>
      <c r="D18" s="29"/>
      <c r="E18" s="38"/>
      <c r="F18" s="39"/>
      <c r="G18" s="42"/>
      <c r="H18" s="43"/>
      <c r="I18" s="29"/>
      <c r="J18" s="29"/>
      <c r="K18" s="56"/>
      <c r="L18" s="58"/>
      <c r="M18" s="217"/>
    </row>
    <row r="19" spans="1:13" s="13" customFormat="1" ht="21" customHeight="1">
      <c r="A19" s="14">
        <v>10</v>
      </c>
      <c r="B19" s="14"/>
      <c r="C19" s="29"/>
      <c r="D19" s="29"/>
      <c r="E19" s="38"/>
      <c r="F19" s="39"/>
      <c r="G19" s="42"/>
      <c r="H19" s="43"/>
      <c r="I19" s="29"/>
      <c r="J19" s="29"/>
      <c r="K19" s="56"/>
      <c r="L19" s="58"/>
      <c r="M19" s="217"/>
    </row>
    <row r="20" spans="1:13" s="13" customFormat="1" ht="21" customHeight="1">
      <c r="A20" s="14">
        <v>11</v>
      </c>
      <c r="B20" s="14"/>
      <c r="C20" s="29"/>
      <c r="D20" s="29"/>
      <c r="E20" s="38"/>
      <c r="F20" s="39"/>
      <c r="G20" s="42"/>
      <c r="H20" s="43"/>
      <c r="I20" s="29"/>
      <c r="J20" s="29"/>
      <c r="K20" s="56"/>
      <c r="L20" s="58"/>
      <c r="M20" s="217"/>
    </row>
    <row r="21" spans="1:13" s="13" customFormat="1" ht="21" customHeight="1">
      <c r="A21" s="14">
        <v>12</v>
      </c>
      <c r="B21" s="14"/>
      <c r="C21" s="29"/>
      <c r="D21" s="29"/>
      <c r="E21" s="38"/>
      <c r="F21" s="39"/>
      <c r="G21" s="42"/>
      <c r="H21" s="43"/>
      <c r="I21" s="29"/>
      <c r="J21" s="29"/>
      <c r="K21" s="56"/>
      <c r="L21" s="58"/>
      <c r="M21" s="217"/>
    </row>
    <row r="22" spans="1:13" s="13" customFormat="1" ht="21" customHeight="1">
      <c r="A22" s="14">
        <v>13</v>
      </c>
      <c r="B22" s="14"/>
      <c r="C22" s="29"/>
      <c r="D22" s="29"/>
      <c r="E22" s="38"/>
      <c r="F22" s="39"/>
      <c r="G22" s="42"/>
      <c r="H22" s="43"/>
      <c r="I22" s="29"/>
      <c r="J22" s="29"/>
      <c r="K22" s="56"/>
      <c r="L22" s="58"/>
      <c r="M22" s="217"/>
    </row>
    <row r="23" spans="1:13" s="13" customFormat="1" ht="21" customHeight="1">
      <c r="A23" s="14">
        <v>14</v>
      </c>
      <c r="B23" s="14"/>
      <c r="C23" s="29"/>
      <c r="D23" s="29"/>
      <c r="E23" s="38"/>
      <c r="F23" s="39"/>
      <c r="G23" s="42"/>
      <c r="H23" s="43"/>
      <c r="I23" s="29"/>
      <c r="J23" s="29"/>
      <c r="K23" s="56"/>
      <c r="L23" s="58"/>
      <c r="M23" s="217"/>
    </row>
    <row r="24" spans="1:13" s="13" customFormat="1" ht="21" customHeight="1">
      <c r="A24" s="14">
        <v>15</v>
      </c>
      <c r="B24" s="14"/>
      <c r="C24" s="29"/>
      <c r="D24" s="29"/>
      <c r="E24" s="38"/>
      <c r="F24" s="39"/>
      <c r="G24" s="42"/>
      <c r="H24" s="43"/>
      <c r="I24" s="29"/>
      <c r="J24" s="29"/>
      <c r="K24" s="56"/>
      <c r="L24" s="58"/>
      <c r="M24" s="217"/>
    </row>
    <row r="25" spans="1:13" s="13" customFormat="1" ht="21" customHeight="1">
      <c r="A25" s="14">
        <v>16</v>
      </c>
      <c r="B25" s="14"/>
      <c r="C25" s="29"/>
      <c r="D25" s="29"/>
      <c r="E25" s="38"/>
      <c r="F25" s="39"/>
      <c r="G25" s="42"/>
      <c r="H25" s="43"/>
      <c r="I25" s="29"/>
      <c r="J25" s="29"/>
      <c r="K25" s="56"/>
      <c r="L25" s="58"/>
      <c r="M25" s="217"/>
    </row>
    <row r="26" spans="1:13" s="13" customFormat="1" ht="21" customHeight="1">
      <c r="A26" s="14">
        <v>17</v>
      </c>
      <c r="B26" s="14"/>
      <c r="C26" s="29"/>
      <c r="D26" s="29"/>
      <c r="E26" s="38"/>
      <c r="F26" s="39"/>
      <c r="G26" s="42"/>
      <c r="H26" s="43"/>
      <c r="I26" s="29"/>
      <c r="J26" s="29"/>
      <c r="K26" s="56"/>
      <c r="L26" s="58"/>
      <c r="M26" s="217"/>
    </row>
    <row r="27" spans="1:13" s="13" customFormat="1" ht="21" customHeight="1">
      <c r="A27" s="14">
        <v>18</v>
      </c>
      <c r="B27" s="14"/>
      <c r="C27" s="29"/>
      <c r="D27" s="29"/>
      <c r="E27" s="38"/>
      <c r="F27" s="39"/>
      <c r="G27" s="42"/>
      <c r="H27" s="43"/>
      <c r="I27" s="29"/>
      <c r="J27" s="29"/>
      <c r="K27" s="56"/>
      <c r="L27" s="58"/>
      <c r="M27" s="217"/>
    </row>
    <row r="28" spans="1:13" s="13" customFormat="1" ht="21" customHeight="1">
      <c r="A28" s="14">
        <v>19</v>
      </c>
      <c r="B28" s="14"/>
      <c r="C28" s="29"/>
      <c r="D28" s="29"/>
      <c r="E28" s="38"/>
      <c r="F28" s="39"/>
      <c r="G28" s="42"/>
      <c r="H28" s="43"/>
      <c r="I28" s="29"/>
      <c r="J28" s="29"/>
      <c r="K28" s="56"/>
      <c r="L28" s="58"/>
      <c r="M28" s="217"/>
    </row>
    <row r="29" spans="1:13" s="13" customFormat="1" ht="21" customHeight="1">
      <c r="A29" s="14">
        <v>20</v>
      </c>
      <c r="B29" s="14"/>
      <c r="C29" s="29"/>
      <c r="D29" s="29"/>
      <c r="E29" s="38"/>
      <c r="F29" s="39"/>
      <c r="G29" s="42"/>
      <c r="H29" s="43"/>
      <c r="I29" s="29"/>
      <c r="J29" s="29"/>
      <c r="K29" s="56"/>
      <c r="L29" s="58"/>
      <c r="M29" s="217"/>
    </row>
    <row r="30" spans="1:13" s="13" customFormat="1" ht="21" customHeight="1">
      <c r="A30" s="14">
        <v>21</v>
      </c>
      <c r="B30" s="14"/>
      <c r="C30" s="29"/>
      <c r="D30" s="29"/>
      <c r="E30" s="38"/>
      <c r="F30" s="39"/>
      <c r="G30" s="42"/>
      <c r="H30" s="43"/>
      <c r="I30" s="29"/>
      <c r="J30" s="29"/>
      <c r="K30" s="56"/>
      <c r="L30" s="58"/>
      <c r="M30" s="217"/>
    </row>
    <row r="31" spans="1:13" s="13" customFormat="1" ht="21" customHeight="1">
      <c r="A31" s="14">
        <v>22</v>
      </c>
      <c r="B31" s="14"/>
      <c r="C31" s="29"/>
      <c r="D31" s="29"/>
      <c r="E31" s="38"/>
      <c r="F31" s="39"/>
      <c r="G31" s="42"/>
      <c r="H31" s="43"/>
      <c r="I31" s="29"/>
      <c r="J31" s="29"/>
      <c r="K31" s="56"/>
      <c r="L31" s="58"/>
      <c r="M31" s="217"/>
    </row>
    <row r="32" spans="1:13" s="13" customFormat="1" ht="21" customHeight="1">
      <c r="A32" s="14">
        <v>23</v>
      </c>
      <c r="B32" s="14"/>
      <c r="C32" s="29"/>
      <c r="D32" s="29"/>
      <c r="E32" s="38"/>
      <c r="F32" s="39"/>
      <c r="G32" s="42"/>
      <c r="H32" s="43"/>
      <c r="I32" s="29"/>
      <c r="J32" s="29"/>
      <c r="K32" s="56"/>
      <c r="L32" s="58"/>
      <c r="M32" s="217"/>
    </row>
    <row r="33" spans="1:13" s="13" customFormat="1" ht="21" customHeight="1">
      <c r="A33" s="14">
        <v>24</v>
      </c>
      <c r="B33" s="14"/>
      <c r="C33" s="29"/>
      <c r="D33" s="29"/>
      <c r="E33" s="38"/>
      <c r="F33" s="39"/>
      <c r="G33" s="42"/>
      <c r="H33" s="43"/>
      <c r="I33" s="29"/>
      <c r="J33" s="29"/>
      <c r="K33" s="56"/>
      <c r="L33" s="58"/>
      <c r="M33" s="217"/>
    </row>
    <row r="34" spans="1:13" s="13" customFormat="1" ht="21" customHeight="1">
      <c r="A34" s="14">
        <v>25</v>
      </c>
      <c r="B34" s="14"/>
      <c r="C34" s="29"/>
      <c r="D34" s="29"/>
      <c r="E34" s="38"/>
      <c r="F34" s="39"/>
      <c r="G34" s="42"/>
      <c r="H34" s="43"/>
      <c r="I34" s="29"/>
      <c r="J34" s="29"/>
      <c r="K34" s="56"/>
      <c r="L34" s="58"/>
      <c r="M34" s="217"/>
    </row>
    <row r="35" spans="1:13" s="13" customFormat="1" ht="21" customHeight="1">
      <c r="A35" s="14">
        <v>26</v>
      </c>
      <c r="B35" s="14"/>
      <c r="C35" s="29"/>
      <c r="D35" s="29"/>
      <c r="E35" s="38"/>
      <c r="F35" s="39"/>
      <c r="G35" s="42"/>
      <c r="H35" s="43"/>
      <c r="I35" s="29"/>
      <c r="J35" s="29"/>
      <c r="K35" s="56"/>
      <c r="L35" s="58"/>
      <c r="M35" s="217"/>
    </row>
    <row r="36" spans="1:13" s="13" customFormat="1" ht="21" customHeight="1">
      <c r="A36" s="14">
        <v>27</v>
      </c>
      <c r="B36" s="14"/>
      <c r="C36" s="29"/>
      <c r="D36" s="29"/>
      <c r="E36" s="38"/>
      <c r="F36" s="39"/>
      <c r="G36" s="42"/>
      <c r="H36" s="43"/>
      <c r="I36" s="29"/>
      <c r="J36" s="29"/>
      <c r="K36" s="56"/>
      <c r="L36" s="58"/>
      <c r="M36" s="217"/>
    </row>
    <row r="37" spans="1:13" s="13" customFormat="1" ht="21" customHeight="1">
      <c r="A37" s="14">
        <v>28</v>
      </c>
      <c r="B37" s="14"/>
      <c r="C37" s="29"/>
      <c r="D37" s="29"/>
      <c r="E37" s="38"/>
      <c r="F37" s="39"/>
      <c r="G37" s="42"/>
      <c r="H37" s="43"/>
      <c r="I37" s="29"/>
      <c r="J37" s="29"/>
      <c r="K37" s="56"/>
      <c r="L37" s="58"/>
      <c r="M37" s="217"/>
    </row>
    <row r="38" spans="1:13" s="13" customFormat="1" ht="21" customHeight="1">
      <c r="A38" s="14">
        <v>29</v>
      </c>
      <c r="B38" s="14"/>
      <c r="C38" s="29"/>
      <c r="D38" s="29"/>
      <c r="E38" s="38"/>
      <c r="F38" s="39"/>
      <c r="G38" s="42"/>
      <c r="H38" s="43"/>
      <c r="I38" s="29"/>
      <c r="J38" s="29"/>
      <c r="K38" s="56"/>
      <c r="L38" s="58"/>
      <c r="M38" s="217"/>
    </row>
    <row r="39" spans="1:13" s="13" customFormat="1" ht="21" customHeight="1">
      <c r="A39" s="14">
        <v>30</v>
      </c>
      <c r="B39" s="14"/>
      <c r="C39" s="29"/>
      <c r="D39" s="29"/>
      <c r="E39" s="38"/>
      <c r="F39" s="39"/>
      <c r="G39" s="42"/>
      <c r="H39" s="43"/>
      <c r="I39" s="29"/>
      <c r="J39" s="29"/>
      <c r="K39" s="56"/>
      <c r="L39" s="58"/>
      <c r="M39" s="217"/>
    </row>
    <row r="40" spans="1:13" s="13" customFormat="1" ht="21" customHeight="1">
      <c r="A40" s="14">
        <v>31</v>
      </c>
      <c r="B40" s="14"/>
      <c r="C40" s="29"/>
      <c r="D40" s="29"/>
      <c r="E40" s="38"/>
      <c r="F40" s="39"/>
      <c r="G40" s="42"/>
      <c r="H40" s="43"/>
      <c r="I40" s="29"/>
      <c r="J40" s="29"/>
      <c r="K40" s="56"/>
      <c r="L40" s="58"/>
      <c r="M40" s="217"/>
    </row>
    <row r="41" spans="1:13" s="13" customFormat="1" ht="21" customHeight="1">
      <c r="A41" s="14">
        <v>32</v>
      </c>
      <c r="B41" s="14"/>
      <c r="C41" s="29"/>
      <c r="D41" s="29"/>
      <c r="E41" s="38"/>
      <c r="F41" s="39"/>
      <c r="G41" s="42"/>
      <c r="H41" s="43"/>
      <c r="I41" s="29"/>
      <c r="J41" s="29"/>
      <c r="K41" s="56"/>
      <c r="L41" s="58"/>
      <c r="M41" s="217"/>
    </row>
    <row r="42" spans="1:13" s="13" customFormat="1" ht="21" customHeight="1">
      <c r="A42" s="14">
        <v>33</v>
      </c>
      <c r="B42" s="14"/>
      <c r="C42" s="29"/>
      <c r="D42" s="29"/>
      <c r="E42" s="38"/>
      <c r="F42" s="39"/>
      <c r="G42" s="42"/>
      <c r="H42" s="43"/>
      <c r="I42" s="29"/>
      <c r="J42" s="29"/>
      <c r="K42" s="56"/>
      <c r="L42" s="58"/>
      <c r="M42" s="217"/>
    </row>
    <row r="43" spans="1:13" s="13" customFormat="1" ht="21" customHeight="1">
      <c r="A43" s="14">
        <v>34</v>
      </c>
      <c r="B43" s="14"/>
      <c r="C43" s="29"/>
      <c r="D43" s="29"/>
      <c r="E43" s="38"/>
      <c r="F43" s="39"/>
      <c r="G43" s="42"/>
      <c r="H43" s="43"/>
      <c r="I43" s="29"/>
      <c r="J43" s="29"/>
      <c r="K43" s="56"/>
      <c r="L43" s="58"/>
      <c r="M43" s="217"/>
    </row>
    <row r="44" spans="1:13" s="13" customFormat="1" ht="21" customHeight="1">
      <c r="A44" s="14">
        <v>35</v>
      </c>
      <c r="B44" s="14"/>
      <c r="C44" s="29"/>
      <c r="D44" s="29"/>
      <c r="E44" s="38"/>
      <c r="F44" s="39"/>
      <c r="G44" s="42"/>
      <c r="H44" s="43"/>
      <c r="I44" s="29"/>
      <c r="J44" s="29"/>
      <c r="K44" s="56"/>
      <c r="L44" s="58"/>
      <c r="M44" s="217"/>
    </row>
    <row r="45" spans="1:13" s="13" customFormat="1" ht="21" customHeight="1">
      <c r="A45" s="14">
        <v>36</v>
      </c>
      <c r="B45" s="14"/>
      <c r="C45" s="29"/>
      <c r="D45" s="29"/>
      <c r="E45" s="38"/>
      <c r="F45" s="39"/>
      <c r="G45" s="42"/>
      <c r="H45" s="43"/>
      <c r="I45" s="29"/>
      <c r="J45" s="29"/>
      <c r="K45" s="56"/>
      <c r="L45" s="58"/>
      <c r="M45" s="217"/>
    </row>
    <row r="46" spans="1:13" s="13" customFormat="1" ht="21" customHeight="1">
      <c r="A46" s="14">
        <v>37</v>
      </c>
      <c r="B46" s="14"/>
      <c r="C46" s="29"/>
      <c r="D46" s="29"/>
      <c r="E46" s="38"/>
      <c r="F46" s="39"/>
      <c r="G46" s="42"/>
      <c r="H46" s="43"/>
      <c r="I46" s="29"/>
      <c r="J46" s="29"/>
      <c r="K46" s="56"/>
      <c r="L46" s="58"/>
      <c r="M46" s="217"/>
    </row>
    <row r="47" spans="1:13" s="13" customFormat="1" ht="21" customHeight="1">
      <c r="A47" s="14">
        <v>38</v>
      </c>
      <c r="B47" s="14"/>
      <c r="C47" s="29"/>
      <c r="D47" s="29"/>
      <c r="E47" s="38"/>
      <c r="F47" s="39"/>
      <c r="G47" s="42"/>
      <c r="H47" s="43"/>
      <c r="I47" s="29"/>
      <c r="J47" s="29"/>
      <c r="K47" s="56"/>
      <c r="L47" s="58"/>
      <c r="M47" s="217"/>
    </row>
    <row r="48" spans="1:13" s="13" customFormat="1" ht="21" customHeight="1">
      <c r="A48" s="14">
        <v>39</v>
      </c>
      <c r="B48" s="14"/>
      <c r="C48" s="29"/>
      <c r="D48" s="29"/>
      <c r="E48" s="38"/>
      <c r="F48" s="39"/>
      <c r="G48" s="42"/>
      <c r="H48" s="43"/>
      <c r="I48" s="29"/>
      <c r="J48" s="29"/>
      <c r="K48" s="56"/>
      <c r="L48" s="58"/>
      <c r="M48" s="217"/>
    </row>
    <row r="49" spans="1:13" s="13" customFormat="1" ht="21" customHeight="1">
      <c r="A49" s="14">
        <v>40</v>
      </c>
      <c r="B49" s="14"/>
      <c r="C49" s="29"/>
      <c r="D49" s="29"/>
      <c r="E49" s="38"/>
      <c r="F49" s="39"/>
      <c r="G49" s="42"/>
      <c r="H49" s="43"/>
      <c r="I49" s="29"/>
      <c r="J49" s="29"/>
      <c r="K49" s="56"/>
      <c r="L49" s="58"/>
      <c r="M49" s="217"/>
    </row>
    <row r="50" spans="1:13" ht="21" customHeight="1">
      <c r="A50" s="14">
        <v>41</v>
      </c>
      <c r="B50" s="14"/>
      <c r="C50" s="29"/>
      <c r="D50" s="29"/>
      <c r="E50" s="38"/>
      <c r="F50" s="39"/>
      <c r="G50" s="42"/>
      <c r="H50" s="43"/>
      <c r="I50" s="29"/>
      <c r="J50" s="29"/>
      <c r="K50" s="56"/>
      <c r="L50" s="58"/>
      <c r="M50" s="217"/>
    </row>
    <row r="51" spans="1:13" ht="21" customHeight="1">
      <c r="A51" s="14">
        <v>42</v>
      </c>
      <c r="B51" s="14"/>
      <c r="C51" s="29"/>
      <c r="D51" s="29"/>
      <c r="E51" s="38"/>
      <c r="F51" s="39"/>
      <c r="G51" s="42"/>
      <c r="H51" s="43"/>
      <c r="I51" s="29"/>
      <c r="J51" s="29"/>
      <c r="K51" s="56"/>
      <c r="L51" s="58"/>
      <c r="M51" s="217"/>
    </row>
    <row r="52" spans="1:13" ht="21" customHeight="1">
      <c r="A52" s="14">
        <v>43</v>
      </c>
      <c r="B52" s="14"/>
      <c r="C52" s="29"/>
      <c r="D52" s="29"/>
      <c r="E52" s="38"/>
      <c r="F52" s="39"/>
      <c r="G52" s="42"/>
      <c r="H52" s="43"/>
      <c r="I52" s="29"/>
      <c r="J52" s="29"/>
      <c r="K52" s="56"/>
      <c r="L52" s="58"/>
      <c r="M52" s="217"/>
    </row>
    <row r="53" spans="1:13" ht="21" customHeight="1">
      <c r="A53" s="14">
        <v>44</v>
      </c>
      <c r="B53" s="14"/>
      <c r="C53" s="29"/>
      <c r="D53" s="29"/>
      <c r="E53" s="38"/>
      <c r="F53" s="39"/>
      <c r="G53" s="42"/>
      <c r="H53" s="43"/>
      <c r="I53" s="29"/>
      <c r="J53" s="29"/>
      <c r="K53" s="56"/>
      <c r="L53" s="58"/>
      <c r="M53" s="217"/>
    </row>
    <row r="54" spans="1:13" ht="21" customHeight="1">
      <c r="A54" s="14">
        <v>45</v>
      </c>
      <c r="B54" s="14"/>
      <c r="C54" s="29"/>
      <c r="D54" s="29"/>
      <c r="E54" s="38"/>
      <c r="F54" s="39"/>
      <c r="G54" s="42"/>
      <c r="H54" s="43"/>
      <c r="I54" s="29"/>
      <c r="J54" s="29"/>
      <c r="K54" s="56"/>
      <c r="L54" s="58"/>
      <c r="M54" s="217"/>
    </row>
    <row r="55" spans="1:13" ht="21" customHeight="1">
      <c r="A55" s="14">
        <v>46</v>
      </c>
      <c r="B55" s="14"/>
      <c r="C55" s="29"/>
      <c r="D55" s="29"/>
      <c r="E55" s="38"/>
      <c r="F55" s="39"/>
      <c r="G55" s="42"/>
      <c r="H55" s="43"/>
      <c r="I55" s="29"/>
      <c r="J55" s="29"/>
      <c r="K55" s="56"/>
      <c r="L55" s="58"/>
      <c r="M55" s="217"/>
    </row>
    <row r="56" spans="1:13" ht="21" customHeight="1">
      <c r="A56" s="14">
        <v>47</v>
      </c>
      <c r="B56" s="14"/>
      <c r="C56" s="29"/>
      <c r="D56" s="29"/>
      <c r="E56" s="38"/>
      <c r="F56" s="39"/>
      <c r="G56" s="42"/>
      <c r="H56" s="43"/>
      <c r="I56" s="29"/>
      <c r="J56" s="29"/>
      <c r="K56" s="56"/>
      <c r="L56" s="58"/>
      <c r="M56" s="217"/>
    </row>
    <row r="57" spans="1:13" ht="21" customHeight="1">
      <c r="A57" s="14">
        <v>48</v>
      </c>
      <c r="B57" s="14"/>
      <c r="C57" s="29"/>
      <c r="D57" s="29"/>
      <c r="E57" s="38"/>
      <c r="F57" s="39"/>
      <c r="G57" s="42"/>
      <c r="H57" s="43"/>
      <c r="I57" s="29"/>
      <c r="J57" s="29"/>
      <c r="K57" s="56"/>
      <c r="L57" s="58"/>
      <c r="M57" s="217"/>
    </row>
    <row r="58" spans="1:13" ht="21" customHeight="1">
      <c r="A58" s="14">
        <v>49</v>
      </c>
      <c r="B58" s="14"/>
      <c r="C58" s="29"/>
      <c r="D58" s="29"/>
      <c r="E58" s="38"/>
      <c r="F58" s="39"/>
      <c r="G58" s="42"/>
      <c r="H58" s="43"/>
      <c r="I58" s="29"/>
      <c r="J58" s="29"/>
      <c r="K58" s="56"/>
      <c r="L58" s="58"/>
      <c r="M58" s="217"/>
    </row>
    <row r="59" spans="1:13" ht="21" customHeight="1">
      <c r="A59" s="14">
        <v>50</v>
      </c>
      <c r="B59" s="14"/>
      <c r="C59" s="29"/>
      <c r="D59" s="29"/>
      <c r="E59" s="38"/>
      <c r="F59" s="39"/>
      <c r="G59" s="42"/>
      <c r="H59" s="43"/>
      <c r="I59" s="29"/>
      <c r="J59" s="29"/>
      <c r="K59" s="56"/>
      <c r="L59" s="58"/>
      <c r="M59" s="217"/>
    </row>
    <row r="60" spans="1:13" ht="21" customHeight="1">
      <c r="A60" s="14">
        <v>51</v>
      </c>
      <c r="B60" s="14"/>
      <c r="C60" s="29"/>
      <c r="D60" s="29"/>
      <c r="E60" s="38"/>
      <c r="F60" s="39"/>
      <c r="G60" s="42"/>
      <c r="H60" s="43"/>
      <c r="I60" s="29"/>
      <c r="J60" s="29"/>
      <c r="K60" s="56"/>
      <c r="L60" s="58"/>
      <c r="M60" s="217"/>
    </row>
    <row r="61" spans="1:13" ht="21" customHeight="1">
      <c r="A61" s="14">
        <v>52</v>
      </c>
      <c r="B61" s="14"/>
      <c r="C61" s="29"/>
      <c r="D61" s="29"/>
      <c r="E61" s="38"/>
      <c r="F61" s="39"/>
      <c r="G61" s="42"/>
      <c r="H61" s="43"/>
      <c r="I61" s="29"/>
      <c r="J61" s="29"/>
      <c r="K61" s="56"/>
      <c r="L61" s="58"/>
      <c r="M61" s="217"/>
    </row>
    <row r="62" spans="1:13" ht="21" customHeight="1">
      <c r="A62" s="14">
        <v>53</v>
      </c>
      <c r="B62" s="14"/>
      <c r="C62" s="29"/>
      <c r="D62" s="29"/>
      <c r="E62" s="38"/>
      <c r="F62" s="39"/>
      <c r="G62" s="42"/>
      <c r="H62" s="43"/>
      <c r="I62" s="29"/>
      <c r="J62" s="29"/>
      <c r="K62" s="56"/>
      <c r="L62" s="58"/>
      <c r="M62" s="217"/>
    </row>
    <row r="63" spans="1:13" ht="21" customHeight="1">
      <c r="A63" s="14">
        <v>54</v>
      </c>
      <c r="B63" s="14"/>
      <c r="C63" s="29"/>
      <c r="D63" s="29"/>
      <c r="E63" s="38"/>
      <c r="F63" s="39"/>
      <c r="G63" s="42"/>
      <c r="H63" s="43"/>
      <c r="I63" s="29"/>
      <c r="J63" s="29"/>
      <c r="K63" s="56"/>
      <c r="L63" s="58"/>
      <c r="M63" s="217"/>
    </row>
    <row r="64" spans="1:13" ht="21" customHeight="1">
      <c r="A64" s="14">
        <v>55</v>
      </c>
      <c r="B64" s="14"/>
      <c r="C64" s="29"/>
      <c r="D64" s="29"/>
      <c r="E64" s="38"/>
      <c r="F64" s="39"/>
      <c r="G64" s="42"/>
      <c r="H64" s="43"/>
      <c r="I64" s="29"/>
      <c r="J64" s="29"/>
      <c r="K64" s="56"/>
      <c r="L64" s="58"/>
      <c r="M64" s="217"/>
    </row>
    <row r="65" spans="1:13" ht="21" customHeight="1">
      <c r="A65" s="14">
        <v>56</v>
      </c>
      <c r="B65" s="14"/>
      <c r="C65" s="29"/>
      <c r="D65" s="29"/>
      <c r="E65" s="38"/>
      <c r="F65" s="39"/>
      <c r="G65" s="42"/>
      <c r="H65" s="43"/>
      <c r="I65" s="29"/>
      <c r="J65" s="29"/>
      <c r="K65" s="56"/>
      <c r="L65" s="58"/>
      <c r="M65" s="217"/>
    </row>
    <row r="66" spans="1:13" ht="21" customHeight="1">
      <c r="A66" s="14">
        <v>57</v>
      </c>
      <c r="B66" s="14"/>
      <c r="C66" s="29"/>
      <c r="D66" s="29"/>
      <c r="E66" s="38"/>
      <c r="F66" s="39"/>
      <c r="G66" s="42"/>
      <c r="H66" s="43"/>
      <c r="I66" s="29"/>
      <c r="J66" s="29"/>
      <c r="K66" s="56"/>
      <c r="L66" s="58"/>
      <c r="M66" s="217"/>
    </row>
    <row r="67" spans="1:13" ht="21" customHeight="1">
      <c r="A67" s="14">
        <v>58</v>
      </c>
      <c r="B67" s="14"/>
      <c r="C67" s="29"/>
      <c r="D67" s="29"/>
      <c r="E67" s="38"/>
      <c r="F67" s="39"/>
      <c r="G67" s="42"/>
      <c r="H67" s="43"/>
      <c r="I67" s="29"/>
      <c r="J67" s="29"/>
      <c r="K67" s="56"/>
      <c r="L67" s="58"/>
      <c r="M67" s="217"/>
    </row>
    <row r="68" spans="1:13" ht="21" customHeight="1">
      <c r="A68" s="14">
        <v>59</v>
      </c>
      <c r="B68" s="14"/>
      <c r="C68" s="29"/>
      <c r="D68" s="29"/>
      <c r="E68" s="38"/>
      <c r="F68" s="39"/>
      <c r="G68" s="42"/>
      <c r="H68" s="43"/>
      <c r="I68" s="29"/>
      <c r="J68" s="29"/>
      <c r="K68" s="56"/>
      <c r="L68" s="58"/>
      <c r="M68" s="217"/>
    </row>
    <row r="69" spans="1:13" ht="21" customHeight="1">
      <c r="A69" s="14">
        <v>60</v>
      </c>
      <c r="B69" s="14"/>
      <c r="C69" s="29"/>
      <c r="D69" s="29"/>
      <c r="E69" s="38"/>
      <c r="F69" s="39"/>
      <c r="G69" s="42"/>
      <c r="H69" s="43"/>
      <c r="I69" s="29"/>
      <c r="J69" s="29"/>
      <c r="K69" s="56"/>
      <c r="L69" s="58"/>
      <c r="M69" s="217"/>
    </row>
    <row r="70" spans="1:13" ht="21" customHeight="1">
      <c r="A70" s="14">
        <v>61</v>
      </c>
      <c r="B70" s="14"/>
      <c r="C70" s="29"/>
      <c r="D70" s="29"/>
      <c r="E70" s="38"/>
      <c r="F70" s="39"/>
      <c r="G70" s="42"/>
      <c r="H70" s="43"/>
      <c r="I70" s="29"/>
      <c r="J70" s="29"/>
      <c r="K70" s="56"/>
      <c r="L70" s="58"/>
      <c r="M70" s="217"/>
    </row>
    <row r="71" spans="1:13" ht="21" customHeight="1">
      <c r="A71" s="14">
        <v>62</v>
      </c>
      <c r="B71" s="14"/>
      <c r="C71" s="29"/>
      <c r="D71" s="29"/>
      <c r="E71" s="38"/>
      <c r="F71" s="39"/>
      <c r="G71" s="42"/>
      <c r="H71" s="43"/>
      <c r="I71" s="29"/>
      <c r="J71" s="29"/>
      <c r="K71" s="56"/>
      <c r="L71" s="58"/>
      <c r="M71" s="217"/>
    </row>
    <row r="72" spans="1:13" ht="21" customHeight="1">
      <c r="A72" s="14">
        <v>63</v>
      </c>
      <c r="B72" s="14"/>
      <c r="C72" s="29"/>
      <c r="D72" s="29"/>
      <c r="E72" s="38"/>
      <c r="F72" s="39"/>
      <c r="G72" s="42"/>
      <c r="H72" s="43"/>
      <c r="I72" s="29"/>
      <c r="J72" s="29"/>
      <c r="K72" s="56"/>
      <c r="L72" s="58"/>
      <c r="M72" s="217"/>
    </row>
    <row r="73" spans="1:13" ht="21" customHeight="1">
      <c r="A73" s="14">
        <v>64</v>
      </c>
      <c r="B73" s="14"/>
      <c r="C73" s="29"/>
      <c r="D73" s="29"/>
      <c r="E73" s="38"/>
      <c r="F73" s="39"/>
      <c r="G73" s="42"/>
      <c r="H73" s="43"/>
      <c r="I73" s="29"/>
      <c r="J73" s="29"/>
      <c r="K73" s="56"/>
      <c r="L73" s="58"/>
      <c r="M73" s="217"/>
    </row>
    <row r="74" spans="1:13" ht="21" customHeight="1">
      <c r="A74" s="14">
        <v>65</v>
      </c>
      <c r="B74" s="14"/>
      <c r="C74" s="29"/>
      <c r="D74" s="29"/>
      <c r="E74" s="38"/>
      <c r="F74" s="39"/>
      <c r="G74" s="42"/>
      <c r="H74" s="43"/>
      <c r="I74" s="29"/>
      <c r="J74" s="29"/>
      <c r="K74" s="56"/>
      <c r="L74" s="58"/>
      <c r="M74" s="217"/>
    </row>
    <row r="75" spans="1:13" ht="21" customHeight="1">
      <c r="A75" s="14">
        <v>66</v>
      </c>
      <c r="B75" s="14"/>
      <c r="C75" s="29"/>
      <c r="D75" s="29"/>
      <c r="E75" s="38"/>
      <c r="F75" s="39"/>
      <c r="G75" s="42"/>
      <c r="H75" s="43"/>
      <c r="I75" s="29"/>
      <c r="J75" s="29"/>
      <c r="K75" s="56"/>
      <c r="L75" s="58"/>
      <c r="M75" s="217"/>
    </row>
    <row r="76" spans="1:13" ht="21" customHeight="1">
      <c r="A76" s="14">
        <v>67</v>
      </c>
      <c r="B76" s="14"/>
      <c r="C76" s="29"/>
      <c r="D76" s="29"/>
      <c r="E76" s="38"/>
      <c r="F76" s="39"/>
      <c r="G76" s="42"/>
      <c r="H76" s="43"/>
      <c r="I76" s="29"/>
      <c r="J76" s="29"/>
      <c r="K76" s="56"/>
      <c r="L76" s="58"/>
      <c r="M76" s="217"/>
    </row>
    <row r="77" spans="1:13" ht="21" customHeight="1">
      <c r="A77" s="14">
        <v>68</v>
      </c>
      <c r="B77" s="14"/>
      <c r="C77" s="29"/>
      <c r="D77" s="29"/>
      <c r="E77" s="38"/>
      <c r="F77" s="39"/>
      <c r="G77" s="42"/>
      <c r="H77" s="43"/>
      <c r="I77" s="29"/>
      <c r="J77" s="29"/>
      <c r="K77" s="56"/>
      <c r="L77" s="58"/>
      <c r="M77" s="217"/>
    </row>
    <row r="78" spans="1:13" ht="21" customHeight="1">
      <c r="A78" s="14">
        <v>69</v>
      </c>
      <c r="B78" s="14"/>
      <c r="C78" s="29"/>
      <c r="D78" s="29"/>
      <c r="E78" s="38"/>
      <c r="F78" s="39"/>
      <c r="G78" s="42"/>
      <c r="H78" s="43"/>
      <c r="I78" s="29"/>
      <c r="J78" s="29"/>
      <c r="K78" s="56"/>
      <c r="L78" s="58"/>
      <c r="M78" s="217"/>
    </row>
    <row r="79" spans="1:13" ht="21" customHeight="1">
      <c r="A79" s="14">
        <v>70</v>
      </c>
      <c r="B79" s="14"/>
      <c r="C79" s="29"/>
      <c r="D79" s="29"/>
      <c r="E79" s="38"/>
      <c r="F79" s="39"/>
      <c r="G79" s="42"/>
      <c r="H79" s="43"/>
      <c r="I79" s="29"/>
      <c r="J79" s="29"/>
      <c r="K79" s="56"/>
      <c r="L79" s="58"/>
      <c r="M79" s="217"/>
    </row>
    <row r="80" spans="1:13" ht="21" customHeight="1">
      <c r="A80" s="14">
        <v>71</v>
      </c>
      <c r="B80" s="14"/>
      <c r="C80" s="29"/>
      <c r="D80" s="29"/>
      <c r="E80" s="38"/>
      <c r="F80" s="39"/>
      <c r="G80" s="42"/>
      <c r="H80" s="43"/>
      <c r="I80" s="29"/>
      <c r="J80" s="29"/>
      <c r="K80" s="56"/>
      <c r="L80" s="58"/>
      <c r="M80" s="217"/>
    </row>
    <row r="81" spans="1:13" ht="21" customHeight="1">
      <c r="A81" s="14">
        <v>72</v>
      </c>
      <c r="B81" s="14"/>
      <c r="C81" s="29"/>
      <c r="D81" s="29"/>
      <c r="E81" s="38"/>
      <c r="F81" s="39"/>
      <c r="G81" s="42"/>
      <c r="H81" s="43"/>
      <c r="I81" s="29"/>
      <c r="J81" s="29"/>
      <c r="K81" s="56"/>
      <c r="L81" s="58"/>
      <c r="M81" s="217"/>
    </row>
    <row r="82" spans="1:13" ht="21" customHeight="1">
      <c r="A82" s="14">
        <v>73</v>
      </c>
      <c r="B82" s="14"/>
      <c r="C82" s="29"/>
      <c r="D82" s="29"/>
      <c r="E82" s="38"/>
      <c r="F82" s="39"/>
      <c r="G82" s="42"/>
      <c r="H82" s="43"/>
      <c r="I82" s="29"/>
      <c r="J82" s="29"/>
      <c r="K82" s="56"/>
      <c r="L82" s="58"/>
      <c r="M82" s="217"/>
    </row>
    <row r="83" spans="1:13" ht="21" customHeight="1">
      <c r="A83" s="14">
        <v>74</v>
      </c>
      <c r="B83" s="14"/>
      <c r="C83" s="29"/>
      <c r="D83" s="29"/>
      <c r="E83" s="38"/>
      <c r="F83" s="39"/>
      <c r="G83" s="42"/>
      <c r="H83" s="43"/>
      <c r="I83" s="29"/>
      <c r="J83" s="29"/>
      <c r="K83" s="56"/>
      <c r="L83" s="58"/>
      <c r="M83" s="217"/>
    </row>
    <row r="84" spans="1:13" ht="21" customHeight="1">
      <c r="A84" s="14">
        <v>75</v>
      </c>
      <c r="B84" s="14"/>
      <c r="C84" s="29"/>
      <c r="D84" s="29"/>
      <c r="E84" s="38"/>
      <c r="F84" s="39"/>
      <c r="G84" s="42"/>
      <c r="H84" s="43"/>
      <c r="I84" s="29"/>
      <c r="J84" s="29"/>
      <c r="K84" s="56"/>
      <c r="L84" s="58"/>
      <c r="M84" s="217"/>
    </row>
    <row r="85" spans="1:13" ht="21" customHeight="1">
      <c r="A85" s="14">
        <v>76</v>
      </c>
      <c r="B85" s="14"/>
      <c r="C85" s="29"/>
      <c r="D85" s="29"/>
      <c r="E85" s="38"/>
      <c r="F85" s="39"/>
      <c r="G85" s="42"/>
      <c r="H85" s="43"/>
      <c r="I85" s="29"/>
      <c r="J85" s="29"/>
      <c r="K85" s="56"/>
      <c r="L85" s="58"/>
      <c r="M85" s="217"/>
    </row>
    <row r="86" spans="1:13" ht="21" customHeight="1">
      <c r="A86" s="14">
        <v>77</v>
      </c>
      <c r="B86" s="14"/>
      <c r="C86" s="29"/>
      <c r="D86" s="29"/>
      <c r="E86" s="38"/>
      <c r="F86" s="39"/>
      <c r="G86" s="42"/>
      <c r="H86" s="43"/>
      <c r="I86" s="29"/>
      <c r="J86" s="29"/>
      <c r="K86" s="56"/>
      <c r="L86" s="58"/>
      <c r="M86" s="217"/>
    </row>
    <row r="87" spans="1:13" ht="21" customHeight="1">
      <c r="A87" s="14">
        <v>78</v>
      </c>
      <c r="B87" s="14"/>
      <c r="C87" s="29"/>
      <c r="D87" s="29"/>
      <c r="E87" s="38"/>
      <c r="F87" s="39"/>
      <c r="G87" s="42"/>
      <c r="H87" s="43"/>
      <c r="I87" s="29"/>
      <c r="J87" s="29"/>
      <c r="K87" s="56"/>
      <c r="L87" s="58"/>
      <c r="M87" s="217"/>
    </row>
    <row r="88" spans="1:13" ht="21" customHeight="1">
      <c r="A88" s="14">
        <v>79</v>
      </c>
      <c r="B88" s="14"/>
      <c r="C88" s="29"/>
      <c r="D88" s="29"/>
      <c r="E88" s="38"/>
      <c r="F88" s="39"/>
      <c r="G88" s="42"/>
      <c r="H88" s="43"/>
      <c r="I88" s="29"/>
      <c r="J88" s="29"/>
      <c r="K88" s="56"/>
      <c r="L88" s="58"/>
      <c r="M88" s="217"/>
    </row>
    <row r="89" spans="1:13" ht="21" customHeight="1">
      <c r="A89" s="14">
        <v>80</v>
      </c>
      <c r="B89" s="14"/>
      <c r="C89" s="29"/>
      <c r="D89" s="29"/>
      <c r="E89" s="38"/>
      <c r="F89" s="39"/>
      <c r="G89" s="42"/>
      <c r="H89" s="43"/>
      <c r="I89" s="29"/>
      <c r="J89" s="29"/>
      <c r="K89" s="56"/>
      <c r="L89" s="58"/>
      <c r="M89" s="217"/>
    </row>
    <row r="90" spans="1:13" ht="21" customHeight="1">
      <c r="A90" s="14">
        <v>81</v>
      </c>
      <c r="B90" s="14"/>
      <c r="C90" s="29"/>
      <c r="D90" s="29"/>
      <c r="E90" s="38"/>
      <c r="F90" s="39"/>
      <c r="G90" s="42"/>
      <c r="H90" s="43"/>
      <c r="I90" s="29"/>
      <c r="J90" s="29"/>
      <c r="K90" s="56"/>
      <c r="L90" s="58"/>
      <c r="M90" s="217"/>
    </row>
    <row r="91" spans="1:13" ht="21" customHeight="1">
      <c r="A91" s="14">
        <v>82</v>
      </c>
      <c r="B91" s="14"/>
      <c r="C91" s="29"/>
      <c r="D91" s="29"/>
      <c r="E91" s="38"/>
      <c r="F91" s="39"/>
      <c r="G91" s="42"/>
      <c r="H91" s="43"/>
      <c r="I91" s="29"/>
      <c r="J91" s="29"/>
      <c r="K91" s="56"/>
      <c r="L91" s="58"/>
      <c r="M91" s="217"/>
    </row>
    <row r="92" spans="1:13" ht="21" customHeight="1">
      <c r="A92" s="14">
        <v>83</v>
      </c>
      <c r="B92" s="14"/>
      <c r="C92" s="29"/>
      <c r="D92" s="29"/>
      <c r="E92" s="38"/>
      <c r="F92" s="39"/>
      <c r="G92" s="42"/>
      <c r="H92" s="43"/>
      <c r="I92" s="29"/>
      <c r="J92" s="29"/>
      <c r="K92" s="56"/>
      <c r="L92" s="58"/>
      <c r="M92" s="217"/>
    </row>
    <row r="93" spans="1:13" ht="21" customHeight="1">
      <c r="A93" s="14">
        <v>84</v>
      </c>
      <c r="B93" s="14"/>
      <c r="C93" s="29"/>
      <c r="D93" s="29"/>
      <c r="E93" s="38"/>
      <c r="F93" s="39"/>
      <c r="G93" s="42"/>
      <c r="H93" s="43"/>
      <c r="I93" s="29"/>
      <c r="J93" s="29"/>
      <c r="K93" s="56"/>
      <c r="L93" s="58"/>
      <c r="M93" s="217"/>
    </row>
    <row r="94" spans="1:13" ht="21" customHeight="1">
      <c r="A94" s="14">
        <v>85</v>
      </c>
      <c r="B94" s="14"/>
      <c r="C94" s="29"/>
      <c r="D94" s="29"/>
      <c r="E94" s="38"/>
      <c r="F94" s="39"/>
      <c r="G94" s="42"/>
      <c r="H94" s="43"/>
      <c r="I94" s="29"/>
      <c r="J94" s="29"/>
      <c r="K94" s="56"/>
      <c r="L94" s="58"/>
      <c r="M94" s="217"/>
    </row>
    <row r="95" spans="1:13" ht="21" customHeight="1">
      <c r="A95" s="14">
        <v>86</v>
      </c>
      <c r="B95" s="14"/>
      <c r="C95" s="29"/>
      <c r="D95" s="29"/>
      <c r="E95" s="38"/>
      <c r="F95" s="39"/>
      <c r="G95" s="42"/>
      <c r="H95" s="43"/>
      <c r="I95" s="29"/>
      <c r="J95" s="29"/>
      <c r="K95" s="56"/>
      <c r="L95" s="58"/>
      <c r="M95" s="217"/>
    </row>
    <row r="96" spans="1:13" ht="21" customHeight="1">
      <c r="A96" s="14">
        <v>87</v>
      </c>
      <c r="B96" s="14"/>
      <c r="C96" s="29"/>
      <c r="D96" s="29"/>
      <c r="E96" s="38"/>
      <c r="F96" s="39"/>
      <c r="G96" s="42"/>
      <c r="H96" s="43"/>
      <c r="I96" s="29"/>
      <c r="J96" s="29"/>
      <c r="K96" s="56"/>
      <c r="L96" s="58"/>
      <c r="M96" s="217"/>
    </row>
    <row r="97" spans="1:13" ht="21" customHeight="1">
      <c r="A97" s="14">
        <v>88</v>
      </c>
      <c r="B97" s="14"/>
      <c r="C97" s="29"/>
      <c r="D97" s="29"/>
      <c r="E97" s="38"/>
      <c r="F97" s="39"/>
      <c r="G97" s="42"/>
      <c r="H97" s="43"/>
      <c r="I97" s="29"/>
      <c r="J97" s="29"/>
      <c r="K97" s="56"/>
      <c r="L97" s="58"/>
      <c r="M97" s="217"/>
    </row>
    <row r="98" spans="1:13" ht="21" customHeight="1">
      <c r="A98" s="14">
        <v>89</v>
      </c>
      <c r="B98" s="14"/>
      <c r="C98" s="29"/>
      <c r="D98" s="29"/>
      <c r="E98" s="38"/>
      <c r="F98" s="39"/>
      <c r="G98" s="42"/>
      <c r="H98" s="43"/>
      <c r="I98" s="29"/>
      <c r="J98" s="29"/>
      <c r="K98" s="56"/>
      <c r="L98" s="58"/>
      <c r="M98" s="217"/>
    </row>
    <row r="99" spans="1:13" ht="21" customHeight="1">
      <c r="A99" s="14">
        <v>90</v>
      </c>
      <c r="B99" s="14"/>
      <c r="C99" s="29"/>
      <c r="D99" s="29"/>
      <c r="E99" s="38"/>
      <c r="F99" s="39"/>
      <c r="G99" s="42"/>
      <c r="H99" s="43"/>
      <c r="I99" s="29"/>
      <c r="J99" s="29"/>
      <c r="K99" s="56"/>
      <c r="L99" s="58"/>
      <c r="M99" s="217"/>
    </row>
    <row r="100" spans="1:13" ht="21" customHeight="1">
      <c r="A100" s="14">
        <v>91</v>
      </c>
      <c r="B100" s="14"/>
      <c r="C100" s="29"/>
      <c r="D100" s="29"/>
      <c r="E100" s="38"/>
      <c r="F100" s="39"/>
      <c r="G100" s="42"/>
      <c r="H100" s="43"/>
      <c r="I100" s="29"/>
      <c r="J100" s="29"/>
      <c r="K100" s="56"/>
      <c r="L100" s="58"/>
      <c r="M100" s="217"/>
    </row>
    <row r="101" spans="1:13" ht="21" customHeight="1">
      <c r="A101" s="14">
        <v>92</v>
      </c>
      <c r="B101" s="14"/>
      <c r="C101" s="29"/>
      <c r="D101" s="29"/>
      <c r="E101" s="38"/>
      <c r="F101" s="39"/>
      <c r="G101" s="42"/>
      <c r="H101" s="43"/>
      <c r="I101" s="29"/>
      <c r="J101" s="29"/>
      <c r="K101" s="56"/>
      <c r="L101" s="58"/>
      <c r="M101" s="217"/>
    </row>
    <row r="102" spans="1:13" ht="21" customHeight="1">
      <c r="A102" s="14">
        <v>93</v>
      </c>
      <c r="B102" s="14"/>
      <c r="C102" s="29"/>
      <c r="D102" s="29"/>
      <c r="E102" s="38"/>
      <c r="F102" s="39"/>
      <c r="G102" s="42"/>
      <c r="H102" s="43"/>
      <c r="I102" s="29"/>
      <c r="J102" s="29"/>
      <c r="K102" s="56"/>
      <c r="L102" s="58"/>
      <c r="M102" s="217"/>
    </row>
    <row r="103" spans="1:13" ht="21" customHeight="1">
      <c r="A103" s="14">
        <v>94</v>
      </c>
      <c r="B103" s="14"/>
      <c r="C103" s="29"/>
      <c r="D103" s="29"/>
      <c r="E103" s="38"/>
      <c r="F103" s="39"/>
      <c r="G103" s="42"/>
      <c r="H103" s="43"/>
      <c r="I103" s="29"/>
      <c r="J103" s="29"/>
      <c r="K103" s="56"/>
      <c r="L103" s="58"/>
      <c r="M103" s="217"/>
    </row>
    <row r="104" spans="1:13" ht="21" customHeight="1">
      <c r="A104" s="14">
        <v>95</v>
      </c>
      <c r="B104" s="14"/>
      <c r="C104" s="29"/>
      <c r="D104" s="29"/>
      <c r="E104" s="38"/>
      <c r="F104" s="39"/>
      <c r="G104" s="42"/>
      <c r="H104" s="43"/>
      <c r="I104" s="29"/>
      <c r="J104" s="29"/>
      <c r="K104" s="56"/>
      <c r="L104" s="58"/>
      <c r="M104" s="217"/>
    </row>
    <row r="105" spans="1:13" ht="21" customHeight="1">
      <c r="A105" s="14">
        <v>96</v>
      </c>
      <c r="B105" s="14"/>
      <c r="C105" s="29"/>
      <c r="D105" s="29"/>
      <c r="E105" s="38"/>
      <c r="F105" s="39"/>
      <c r="G105" s="42"/>
      <c r="H105" s="43"/>
      <c r="I105" s="29"/>
      <c r="J105" s="29"/>
      <c r="K105" s="56"/>
      <c r="L105" s="58"/>
      <c r="M105" s="217"/>
    </row>
    <row r="106" spans="1:13" ht="21" customHeight="1">
      <c r="A106" s="14">
        <v>97</v>
      </c>
      <c r="B106" s="14"/>
      <c r="C106" s="29"/>
      <c r="D106" s="29"/>
      <c r="E106" s="38"/>
      <c r="F106" s="39"/>
      <c r="G106" s="42"/>
      <c r="H106" s="43"/>
      <c r="I106" s="29"/>
      <c r="J106" s="29"/>
      <c r="K106" s="56"/>
      <c r="L106" s="58"/>
      <c r="M106" s="217"/>
    </row>
    <row r="107" spans="1:13" ht="21" customHeight="1">
      <c r="A107" s="14">
        <v>98</v>
      </c>
      <c r="B107" s="14"/>
      <c r="C107" s="29"/>
      <c r="D107" s="29"/>
      <c r="E107" s="38"/>
      <c r="F107" s="39"/>
      <c r="G107" s="42"/>
      <c r="H107" s="43"/>
      <c r="I107" s="29"/>
      <c r="J107" s="29"/>
      <c r="K107" s="56"/>
      <c r="L107" s="58"/>
      <c r="M107" s="217"/>
    </row>
    <row r="108" spans="1:13" ht="21" customHeight="1">
      <c r="A108" s="14">
        <v>99</v>
      </c>
      <c r="B108" s="14"/>
      <c r="C108" s="29"/>
      <c r="D108" s="29"/>
      <c r="E108" s="38"/>
      <c r="F108" s="39"/>
      <c r="G108" s="42"/>
      <c r="H108" s="43"/>
      <c r="I108" s="29"/>
      <c r="J108" s="29"/>
      <c r="K108" s="56"/>
      <c r="L108" s="58"/>
      <c r="M108" s="217"/>
    </row>
    <row r="109" spans="1:13" ht="21" customHeight="1">
      <c r="A109" s="14">
        <v>100</v>
      </c>
      <c r="B109" s="14"/>
      <c r="C109" s="29"/>
      <c r="D109" s="29"/>
      <c r="E109" s="38"/>
      <c r="F109" s="39"/>
      <c r="G109" s="42"/>
      <c r="H109" s="43"/>
      <c r="I109" s="29"/>
      <c r="J109" s="29"/>
      <c r="K109" s="56"/>
      <c r="L109" s="58"/>
      <c r="M109" s="217"/>
    </row>
    <row r="110" spans="1:13" ht="21" customHeight="1">
      <c r="A110" s="14">
        <v>101</v>
      </c>
      <c r="B110" s="14"/>
      <c r="C110" s="29"/>
      <c r="D110" s="29"/>
      <c r="E110" s="38"/>
      <c r="F110" s="39"/>
      <c r="G110" s="42"/>
      <c r="H110" s="43"/>
      <c r="I110" s="29"/>
      <c r="J110" s="29"/>
      <c r="K110" s="56"/>
      <c r="L110" s="58"/>
      <c r="M110" s="217"/>
    </row>
    <row r="111" spans="1:13" ht="21" customHeight="1">
      <c r="A111" s="14">
        <v>102</v>
      </c>
      <c r="B111" s="14"/>
      <c r="C111" s="29"/>
      <c r="D111" s="29"/>
      <c r="E111" s="38"/>
      <c r="F111" s="39"/>
      <c r="G111" s="42"/>
      <c r="H111" s="43"/>
      <c r="I111" s="29"/>
      <c r="J111" s="29"/>
      <c r="K111" s="56"/>
      <c r="L111" s="58"/>
      <c r="M111" s="217"/>
    </row>
    <row r="112" spans="1:13" ht="21" customHeight="1">
      <c r="A112" s="14">
        <v>103</v>
      </c>
      <c r="B112" s="14"/>
      <c r="C112" s="29"/>
      <c r="D112" s="29"/>
      <c r="E112" s="38"/>
      <c r="F112" s="39"/>
      <c r="G112" s="42"/>
      <c r="H112" s="43"/>
      <c r="I112" s="29"/>
      <c r="J112" s="29"/>
      <c r="K112" s="56"/>
      <c r="L112" s="58"/>
      <c r="M112" s="217"/>
    </row>
    <row r="113" spans="1:13" ht="21" customHeight="1">
      <c r="A113" s="14">
        <v>104</v>
      </c>
      <c r="B113" s="14"/>
      <c r="C113" s="29"/>
      <c r="D113" s="29"/>
      <c r="E113" s="38"/>
      <c r="F113" s="39"/>
      <c r="G113" s="42"/>
      <c r="H113" s="43"/>
      <c r="I113" s="29"/>
      <c r="J113" s="29"/>
      <c r="K113" s="56"/>
      <c r="L113" s="58"/>
      <c r="M113" s="217"/>
    </row>
    <row r="114" spans="1:13" ht="21" customHeight="1">
      <c r="A114" s="14">
        <v>105</v>
      </c>
      <c r="B114" s="14"/>
      <c r="C114" s="29"/>
      <c r="D114" s="29"/>
      <c r="E114" s="38"/>
      <c r="F114" s="39"/>
      <c r="G114" s="42"/>
      <c r="H114" s="43"/>
      <c r="I114" s="29"/>
      <c r="J114" s="29"/>
      <c r="K114" s="56"/>
      <c r="L114" s="58"/>
      <c r="M114" s="217"/>
    </row>
    <row r="115" spans="1:13" ht="21" customHeight="1">
      <c r="A115" s="14">
        <v>106</v>
      </c>
      <c r="B115" s="14"/>
      <c r="C115" s="29"/>
      <c r="D115" s="29"/>
      <c r="E115" s="38"/>
      <c r="F115" s="39"/>
      <c r="G115" s="42"/>
      <c r="H115" s="43"/>
      <c r="I115" s="29"/>
      <c r="J115" s="29"/>
      <c r="K115" s="56"/>
      <c r="L115" s="58"/>
      <c r="M115" s="217"/>
    </row>
    <row r="116" spans="1:13" ht="21" customHeight="1">
      <c r="A116" s="14">
        <v>107</v>
      </c>
      <c r="B116" s="14"/>
      <c r="C116" s="29"/>
      <c r="D116" s="29"/>
      <c r="E116" s="38"/>
      <c r="F116" s="39"/>
      <c r="G116" s="42"/>
      <c r="H116" s="43"/>
      <c r="I116" s="29"/>
      <c r="J116" s="29"/>
      <c r="K116" s="56"/>
      <c r="L116" s="58"/>
      <c r="M116" s="217"/>
    </row>
    <row r="117" spans="1:13" ht="21" customHeight="1">
      <c r="A117" s="14">
        <v>108</v>
      </c>
      <c r="B117" s="14"/>
      <c r="C117" s="29"/>
      <c r="D117" s="29"/>
      <c r="E117" s="38"/>
      <c r="F117" s="39"/>
      <c r="G117" s="42"/>
      <c r="H117" s="43"/>
      <c r="I117" s="29"/>
      <c r="J117" s="29"/>
      <c r="K117" s="56"/>
      <c r="L117" s="58"/>
      <c r="M117" s="217"/>
    </row>
    <row r="118" spans="1:13" ht="21" customHeight="1">
      <c r="A118" s="14">
        <v>109</v>
      </c>
      <c r="B118" s="14"/>
      <c r="C118" s="29"/>
      <c r="D118" s="29"/>
      <c r="E118" s="38"/>
      <c r="F118" s="39"/>
      <c r="G118" s="42"/>
      <c r="H118" s="43"/>
      <c r="I118" s="29"/>
      <c r="J118" s="29"/>
      <c r="K118" s="56"/>
      <c r="L118" s="58"/>
      <c r="M118" s="217"/>
    </row>
    <row r="119" spans="1:13" ht="21" customHeight="1">
      <c r="A119" s="14">
        <v>110</v>
      </c>
      <c r="B119" s="14"/>
      <c r="C119" s="29"/>
      <c r="D119" s="29"/>
      <c r="E119" s="38"/>
      <c r="F119" s="39"/>
      <c r="G119" s="42"/>
      <c r="H119" s="43"/>
      <c r="I119" s="29"/>
      <c r="J119" s="29"/>
      <c r="K119" s="56"/>
      <c r="L119" s="58"/>
      <c r="M119" s="217"/>
    </row>
    <row r="120" spans="1:13" ht="21" customHeight="1">
      <c r="A120" s="14">
        <v>111</v>
      </c>
      <c r="B120" s="14"/>
      <c r="C120" s="29"/>
      <c r="D120" s="29"/>
      <c r="E120" s="38"/>
      <c r="F120" s="39"/>
      <c r="G120" s="42"/>
      <c r="H120" s="43"/>
      <c r="I120" s="29"/>
      <c r="J120" s="29"/>
      <c r="K120" s="56"/>
      <c r="L120" s="58"/>
      <c r="M120" s="217"/>
    </row>
    <row r="121" spans="1:13" ht="21" customHeight="1">
      <c r="A121" s="14">
        <v>112</v>
      </c>
      <c r="B121" s="14"/>
      <c r="C121" s="29"/>
      <c r="D121" s="29"/>
      <c r="E121" s="38"/>
      <c r="F121" s="39"/>
      <c r="G121" s="42"/>
      <c r="H121" s="43"/>
      <c r="I121" s="29"/>
      <c r="J121" s="29"/>
      <c r="K121" s="56"/>
      <c r="L121" s="58"/>
      <c r="M121" s="217"/>
    </row>
    <row r="122" spans="1:13" ht="21" customHeight="1">
      <c r="A122" s="14">
        <v>113</v>
      </c>
      <c r="B122" s="14"/>
      <c r="C122" s="29"/>
      <c r="D122" s="29"/>
      <c r="E122" s="38"/>
      <c r="F122" s="39"/>
      <c r="G122" s="42"/>
      <c r="H122" s="43"/>
      <c r="I122" s="29"/>
      <c r="J122" s="29"/>
      <c r="K122" s="56"/>
      <c r="L122" s="58"/>
      <c r="M122" s="217"/>
    </row>
    <row r="123" spans="1:13" ht="21" customHeight="1">
      <c r="A123" s="14">
        <v>114</v>
      </c>
      <c r="B123" s="14"/>
      <c r="C123" s="29"/>
      <c r="D123" s="29"/>
      <c r="E123" s="38"/>
      <c r="F123" s="39"/>
      <c r="G123" s="42"/>
      <c r="H123" s="43"/>
      <c r="I123" s="29"/>
      <c r="J123" s="29"/>
      <c r="K123" s="56"/>
      <c r="L123" s="58"/>
      <c r="M123" s="217"/>
    </row>
    <row r="124" spans="1:13" ht="21" customHeight="1">
      <c r="A124" s="14">
        <v>115</v>
      </c>
      <c r="B124" s="14"/>
      <c r="C124" s="29"/>
      <c r="D124" s="29"/>
      <c r="E124" s="38"/>
      <c r="F124" s="39"/>
      <c r="G124" s="42"/>
      <c r="H124" s="43"/>
      <c r="I124" s="29"/>
      <c r="J124" s="29"/>
      <c r="K124" s="56"/>
      <c r="L124" s="58"/>
      <c r="M124" s="217"/>
    </row>
    <row r="125" spans="1:13" ht="21" customHeight="1">
      <c r="A125" s="14">
        <v>116</v>
      </c>
      <c r="B125" s="14"/>
      <c r="C125" s="29"/>
      <c r="D125" s="29"/>
      <c r="E125" s="38"/>
      <c r="F125" s="39"/>
      <c r="G125" s="42"/>
      <c r="H125" s="43"/>
      <c r="I125" s="29"/>
      <c r="J125" s="29"/>
      <c r="K125" s="56"/>
      <c r="L125" s="58"/>
      <c r="M125" s="217"/>
    </row>
    <row r="126" spans="1:13" ht="21" customHeight="1">
      <c r="A126" s="14">
        <v>117</v>
      </c>
      <c r="B126" s="14"/>
      <c r="C126" s="29"/>
      <c r="D126" s="29"/>
      <c r="E126" s="38"/>
      <c r="F126" s="39"/>
      <c r="G126" s="42"/>
      <c r="H126" s="43"/>
      <c r="I126" s="29"/>
      <c r="J126" s="29"/>
      <c r="K126" s="56"/>
      <c r="L126" s="58"/>
      <c r="M126" s="217"/>
    </row>
    <row r="127" spans="1:13" ht="21" customHeight="1">
      <c r="A127" s="14">
        <v>118</v>
      </c>
      <c r="B127" s="14"/>
      <c r="C127" s="29"/>
      <c r="D127" s="29"/>
      <c r="E127" s="38"/>
      <c r="F127" s="39"/>
      <c r="G127" s="42"/>
      <c r="H127" s="43"/>
      <c r="I127" s="29"/>
      <c r="J127" s="29"/>
      <c r="K127" s="56"/>
      <c r="L127" s="58"/>
      <c r="M127" s="217"/>
    </row>
    <row r="128" spans="1:13" ht="21" customHeight="1">
      <c r="A128" s="14">
        <v>119</v>
      </c>
      <c r="B128" s="14"/>
      <c r="C128" s="29"/>
      <c r="D128" s="29"/>
      <c r="E128" s="38"/>
      <c r="F128" s="39"/>
      <c r="G128" s="42"/>
      <c r="H128" s="43"/>
      <c r="I128" s="29"/>
      <c r="J128" s="29"/>
      <c r="K128" s="56"/>
      <c r="L128" s="58"/>
      <c r="M128" s="217"/>
    </row>
    <row r="129" spans="1:13" ht="21" customHeight="1">
      <c r="A129" s="14">
        <v>120</v>
      </c>
      <c r="B129" s="14"/>
      <c r="C129" s="29"/>
      <c r="D129" s="29"/>
      <c r="E129" s="38"/>
      <c r="F129" s="39"/>
      <c r="G129" s="42"/>
      <c r="H129" s="43"/>
      <c r="I129" s="29"/>
      <c r="J129" s="29"/>
      <c r="K129" s="56"/>
      <c r="L129" s="58"/>
      <c r="M129" s="217"/>
    </row>
    <row r="130" spans="1:13" ht="21" customHeight="1">
      <c r="A130" s="14">
        <v>121</v>
      </c>
      <c r="B130" s="14"/>
      <c r="C130" s="29"/>
      <c r="D130" s="29"/>
      <c r="E130" s="38"/>
      <c r="F130" s="39"/>
      <c r="G130" s="42"/>
      <c r="H130" s="43"/>
      <c r="I130" s="29"/>
      <c r="J130" s="29"/>
      <c r="K130" s="56"/>
      <c r="L130" s="58"/>
      <c r="M130" s="217"/>
    </row>
    <row r="131" spans="1:13" ht="21" customHeight="1">
      <c r="A131" s="14">
        <v>122</v>
      </c>
      <c r="B131" s="14"/>
      <c r="C131" s="29"/>
      <c r="D131" s="29"/>
      <c r="E131" s="38"/>
      <c r="F131" s="39"/>
      <c r="G131" s="42"/>
      <c r="H131" s="43"/>
      <c r="I131" s="29"/>
      <c r="J131" s="29"/>
      <c r="K131" s="56"/>
      <c r="L131" s="58"/>
      <c r="M131" s="217"/>
    </row>
    <row r="132" spans="1:13" ht="21" customHeight="1">
      <c r="A132" s="14">
        <v>123</v>
      </c>
      <c r="B132" s="14"/>
      <c r="C132" s="29"/>
      <c r="D132" s="29"/>
      <c r="E132" s="38"/>
      <c r="F132" s="39"/>
      <c r="G132" s="42"/>
      <c r="H132" s="43"/>
      <c r="I132" s="29"/>
      <c r="J132" s="29"/>
      <c r="K132" s="56"/>
      <c r="L132" s="58"/>
      <c r="M132" s="217"/>
    </row>
    <row r="133" spans="1:13" ht="21" customHeight="1">
      <c r="A133" s="14">
        <v>124</v>
      </c>
      <c r="B133" s="14"/>
      <c r="C133" s="29"/>
      <c r="D133" s="29"/>
      <c r="E133" s="38"/>
      <c r="F133" s="39"/>
      <c r="G133" s="42"/>
      <c r="H133" s="43"/>
      <c r="I133" s="29"/>
      <c r="J133" s="29"/>
      <c r="K133" s="56"/>
      <c r="L133" s="58"/>
      <c r="M133" s="217"/>
    </row>
    <row r="134" spans="1:13" ht="21" customHeight="1">
      <c r="A134" s="14">
        <v>125</v>
      </c>
      <c r="B134" s="14"/>
      <c r="C134" s="29"/>
      <c r="D134" s="29"/>
      <c r="E134" s="38"/>
      <c r="F134" s="39"/>
      <c r="G134" s="42"/>
      <c r="H134" s="43"/>
      <c r="I134" s="29"/>
      <c r="J134" s="29"/>
      <c r="K134" s="56"/>
      <c r="L134" s="58"/>
      <c r="M134" s="217"/>
    </row>
    <row r="135" spans="1:13" ht="21" customHeight="1">
      <c r="A135" s="14">
        <v>126</v>
      </c>
      <c r="B135" s="14"/>
      <c r="C135" s="29"/>
      <c r="D135" s="29"/>
      <c r="E135" s="38"/>
      <c r="F135" s="39"/>
      <c r="G135" s="42"/>
      <c r="H135" s="43"/>
      <c r="I135" s="29"/>
      <c r="J135" s="29"/>
      <c r="K135" s="56"/>
      <c r="L135" s="58"/>
      <c r="M135" s="217"/>
    </row>
    <row r="136" spans="1:13" ht="21" customHeight="1">
      <c r="A136" s="14">
        <v>127</v>
      </c>
      <c r="B136" s="14"/>
      <c r="C136" s="29"/>
      <c r="D136" s="29"/>
      <c r="E136" s="38"/>
      <c r="F136" s="39"/>
      <c r="G136" s="42"/>
      <c r="H136" s="43"/>
      <c r="I136" s="29"/>
      <c r="J136" s="29"/>
      <c r="K136" s="56"/>
      <c r="L136" s="58"/>
      <c r="M136" s="217"/>
    </row>
    <row r="137" spans="1:13" ht="21" customHeight="1">
      <c r="A137" s="14">
        <v>128</v>
      </c>
      <c r="B137" s="14"/>
      <c r="C137" s="29"/>
      <c r="D137" s="29"/>
      <c r="E137" s="38"/>
      <c r="F137" s="39"/>
      <c r="G137" s="42"/>
      <c r="H137" s="43"/>
      <c r="I137" s="29"/>
      <c r="J137" s="29"/>
      <c r="K137" s="56"/>
      <c r="L137" s="58"/>
      <c r="M137" s="217"/>
    </row>
    <row r="138" spans="1:13" ht="21" customHeight="1">
      <c r="A138" s="14">
        <v>129</v>
      </c>
      <c r="B138" s="14"/>
      <c r="C138" s="29"/>
      <c r="D138" s="29"/>
      <c r="E138" s="38"/>
      <c r="F138" s="39"/>
      <c r="G138" s="42"/>
      <c r="H138" s="43"/>
      <c r="I138" s="29"/>
      <c r="J138" s="29"/>
      <c r="K138" s="56"/>
      <c r="L138" s="58"/>
      <c r="M138" s="217"/>
    </row>
    <row r="139" spans="1:13" ht="21" customHeight="1">
      <c r="A139" s="14">
        <v>130</v>
      </c>
      <c r="B139" s="14"/>
      <c r="C139" s="29"/>
      <c r="D139" s="29"/>
      <c r="E139" s="38"/>
      <c r="F139" s="39"/>
      <c r="G139" s="42"/>
      <c r="H139" s="43"/>
      <c r="I139" s="29"/>
      <c r="J139" s="29"/>
      <c r="K139" s="56"/>
      <c r="L139" s="58"/>
      <c r="M139" s="217"/>
    </row>
    <row r="140" spans="1:13" ht="21" customHeight="1">
      <c r="A140" s="14">
        <v>131</v>
      </c>
      <c r="B140" s="14"/>
      <c r="C140" s="29"/>
      <c r="D140" s="29"/>
      <c r="E140" s="38"/>
      <c r="F140" s="39"/>
      <c r="G140" s="42"/>
      <c r="H140" s="43"/>
      <c r="I140" s="29"/>
      <c r="J140" s="29"/>
      <c r="K140" s="56"/>
      <c r="L140" s="58"/>
      <c r="M140" s="217"/>
    </row>
    <row r="141" spans="1:13" ht="21" customHeight="1">
      <c r="A141" s="14">
        <v>132</v>
      </c>
      <c r="B141" s="14"/>
      <c r="C141" s="29"/>
      <c r="D141" s="29"/>
      <c r="E141" s="38"/>
      <c r="F141" s="39"/>
      <c r="G141" s="42"/>
      <c r="H141" s="43"/>
      <c r="I141" s="29"/>
      <c r="J141" s="29"/>
      <c r="K141" s="56"/>
      <c r="L141" s="58"/>
      <c r="M141" s="217"/>
    </row>
    <row r="142" spans="1:13" ht="21" customHeight="1">
      <c r="A142" s="14">
        <v>133</v>
      </c>
      <c r="B142" s="14"/>
      <c r="C142" s="29"/>
      <c r="D142" s="29"/>
      <c r="E142" s="38"/>
      <c r="F142" s="39"/>
      <c r="G142" s="42"/>
      <c r="H142" s="43"/>
      <c r="I142" s="29"/>
      <c r="J142" s="29"/>
      <c r="K142" s="56"/>
      <c r="L142" s="58"/>
      <c r="M142" s="217"/>
    </row>
    <row r="143" spans="1:13" ht="21" customHeight="1">
      <c r="A143" s="14">
        <v>134</v>
      </c>
      <c r="B143" s="14"/>
      <c r="C143" s="29"/>
      <c r="D143" s="29"/>
      <c r="E143" s="38"/>
      <c r="F143" s="39"/>
      <c r="G143" s="42"/>
      <c r="H143" s="43"/>
      <c r="I143" s="29"/>
      <c r="J143" s="29"/>
      <c r="K143" s="56"/>
      <c r="L143" s="58"/>
      <c r="M143" s="217"/>
    </row>
    <row r="144" spans="1:13" ht="21" customHeight="1">
      <c r="A144" s="14">
        <v>135</v>
      </c>
      <c r="B144" s="14"/>
      <c r="C144" s="29"/>
      <c r="D144" s="29"/>
      <c r="E144" s="38"/>
      <c r="F144" s="39"/>
      <c r="G144" s="42"/>
      <c r="H144" s="43"/>
      <c r="I144" s="29"/>
      <c r="J144" s="29"/>
      <c r="K144" s="56"/>
      <c r="L144" s="58"/>
      <c r="M144" s="217"/>
    </row>
    <row r="145" spans="1:13" ht="21" customHeight="1">
      <c r="A145" s="14">
        <v>136</v>
      </c>
      <c r="B145" s="14"/>
      <c r="C145" s="29"/>
      <c r="D145" s="29"/>
      <c r="E145" s="38"/>
      <c r="F145" s="39"/>
      <c r="G145" s="42"/>
      <c r="H145" s="43"/>
      <c r="I145" s="29"/>
      <c r="J145" s="29"/>
      <c r="K145" s="56"/>
      <c r="L145" s="58"/>
      <c r="M145" s="217"/>
    </row>
    <row r="146" spans="1:13" ht="21" customHeight="1">
      <c r="A146" s="14">
        <v>137</v>
      </c>
      <c r="B146" s="14"/>
      <c r="C146" s="29"/>
      <c r="D146" s="29"/>
      <c r="E146" s="38"/>
      <c r="F146" s="39"/>
      <c r="G146" s="42"/>
      <c r="H146" s="43"/>
      <c r="I146" s="29"/>
      <c r="J146" s="29"/>
      <c r="K146" s="56"/>
      <c r="L146" s="58"/>
      <c r="M146" s="217"/>
    </row>
    <row r="147" spans="1:13" ht="21" customHeight="1">
      <c r="A147" s="14">
        <v>138</v>
      </c>
      <c r="B147" s="14"/>
      <c r="C147" s="29"/>
      <c r="D147" s="29"/>
      <c r="E147" s="38"/>
      <c r="F147" s="39"/>
      <c r="G147" s="42"/>
      <c r="H147" s="43"/>
      <c r="I147" s="29"/>
      <c r="J147" s="29"/>
      <c r="K147" s="56"/>
      <c r="L147" s="58"/>
      <c r="M147" s="217"/>
    </row>
    <row r="148" spans="1:13" ht="21" customHeight="1">
      <c r="A148" s="14">
        <v>139</v>
      </c>
      <c r="B148" s="14"/>
      <c r="C148" s="29"/>
      <c r="D148" s="29"/>
      <c r="E148" s="38"/>
      <c r="F148" s="39"/>
      <c r="G148" s="42"/>
      <c r="H148" s="43"/>
      <c r="I148" s="29"/>
      <c r="J148" s="29"/>
      <c r="K148" s="56"/>
      <c r="L148" s="58"/>
      <c r="M148" s="217"/>
    </row>
    <row r="149" spans="1:13" ht="21" customHeight="1">
      <c r="A149" s="14">
        <v>140</v>
      </c>
      <c r="B149" s="14"/>
      <c r="C149" s="29"/>
      <c r="D149" s="29"/>
      <c r="E149" s="38"/>
      <c r="F149" s="39"/>
      <c r="G149" s="42"/>
      <c r="H149" s="43"/>
      <c r="I149" s="29"/>
      <c r="J149" s="29"/>
      <c r="K149" s="56"/>
      <c r="L149" s="58"/>
      <c r="M149" s="217"/>
    </row>
    <row r="150" spans="1:13" ht="21" customHeight="1">
      <c r="A150" s="14">
        <v>141</v>
      </c>
      <c r="B150" s="14"/>
      <c r="C150" s="29"/>
      <c r="D150" s="29"/>
      <c r="E150" s="38"/>
      <c r="F150" s="39"/>
      <c r="G150" s="42"/>
      <c r="H150" s="43"/>
      <c r="I150" s="29"/>
      <c r="J150" s="29"/>
      <c r="K150" s="56"/>
      <c r="L150" s="58"/>
      <c r="M150" s="217"/>
    </row>
    <row r="151" spans="1:13" ht="21" customHeight="1">
      <c r="A151" s="14">
        <v>142</v>
      </c>
      <c r="B151" s="14"/>
      <c r="C151" s="29"/>
      <c r="D151" s="29"/>
      <c r="E151" s="38"/>
      <c r="F151" s="39"/>
      <c r="G151" s="42"/>
      <c r="H151" s="43"/>
      <c r="I151" s="29"/>
      <c r="J151" s="29"/>
      <c r="K151" s="56"/>
      <c r="L151" s="58"/>
      <c r="M151" s="217"/>
    </row>
    <row r="152" spans="1:13" ht="21" customHeight="1">
      <c r="A152" s="14">
        <v>143</v>
      </c>
      <c r="B152" s="14"/>
      <c r="C152" s="29"/>
      <c r="D152" s="29"/>
      <c r="E152" s="38"/>
      <c r="F152" s="39"/>
      <c r="G152" s="42"/>
      <c r="H152" s="43"/>
      <c r="I152" s="29"/>
      <c r="J152" s="29"/>
      <c r="K152" s="56"/>
      <c r="L152" s="58"/>
      <c r="M152" s="217"/>
    </row>
    <row r="153" spans="1:13" ht="21" customHeight="1">
      <c r="A153" s="14">
        <v>144</v>
      </c>
      <c r="B153" s="14"/>
      <c r="C153" s="29"/>
      <c r="D153" s="29"/>
      <c r="E153" s="38"/>
      <c r="F153" s="39"/>
      <c r="G153" s="42"/>
      <c r="H153" s="43"/>
      <c r="I153" s="29"/>
      <c r="J153" s="29"/>
      <c r="K153" s="56"/>
      <c r="L153" s="58"/>
      <c r="M153" s="217"/>
    </row>
    <row r="154" spans="1:13" ht="21" customHeight="1">
      <c r="A154" s="14">
        <v>145</v>
      </c>
      <c r="B154" s="14"/>
      <c r="C154" s="29"/>
      <c r="D154" s="29"/>
      <c r="E154" s="38"/>
      <c r="F154" s="39"/>
      <c r="G154" s="42"/>
      <c r="H154" s="43"/>
      <c r="I154" s="29"/>
      <c r="J154" s="29"/>
      <c r="K154" s="56"/>
      <c r="L154" s="58"/>
      <c r="M154" s="217"/>
    </row>
    <row r="155" spans="1:13" ht="21" customHeight="1">
      <c r="A155" s="14">
        <v>146</v>
      </c>
      <c r="B155" s="14"/>
      <c r="C155" s="29"/>
      <c r="D155" s="29"/>
      <c r="E155" s="38"/>
      <c r="F155" s="39"/>
      <c r="G155" s="42"/>
      <c r="H155" s="43"/>
      <c r="I155" s="29"/>
      <c r="J155" s="29"/>
      <c r="K155" s="56"/>
      <c r="L155" s="58"/>
      <c r="M155" s="217"/>
    </row>
    <row r="156" spans="1:13" ht="21" customHeight="1">
      <c r="A156" s="14">
        <v>147</v>
      </c>
      <c r="B156" s="14"/>
      <c r="C156" s="29"/>
      <c r="D156" s="29"/>
      <c r="E156" s="38"/>
      <c r="F156" s="39"/>
      <c r="G156" s="42"/>
      <c r="H156" s="43"/>
      <c r="I156" s="29"/>
      <c r="J156" s="29"/>
      <c r="K156" s="56"/>
      <c r="L156" s="58"/>
      <c r="M156" s="217"/>
    </row>
    <row r="157" spans="1:13" ht="21" customHeight="1">
      <c r="A157" s="14">
        <v>148</v>
      </c>
      <c r="B157" s="14"/>
      <c r="C157" s="29"/>
      <c r="D157" s="29"/>
      <c r="E157" s="38"/>
      <c r="F157" s="39"/>
      <c r="G157" s="42"/>
      <c r="H157" s="43"/>
      <c r="I157" s="29"/>
      <c r="J157" s="29"/>
      <c r="K157" s="56"/>
      <c r="L157" s="58"/>
      <c r="M157" s="217"/>
    </row>
    <row r="158" spans="1:13" ht="21" customHeight="1">
      <c r="A158" s="14">
        <v>149</v>
      </c>
      <c r="B158" s="14"/>
      <c r="C158" s="29"/>
      <c r="D158" s="29"/>
      <c r="E158" s="38"/>
      <c r="F158" s="39"/>
      <c r="G158" s="42"/>
      <c r="H158" s="43"/>
      <c r="I158" s="29"/>
      <c r="J158" s="29"/>
      <c r="K158" s="56"/>
      <c r="L158" s="58"/>
      <c r="M158" s="217"/>
    </row>
    <row r="159" spans="1:13" ht="21" customHeight="1">
      <c r="A159" s="14">
        <v>150</v>
      </c>
      <c r="B159" s="14"/>
      <c r="C159" s="29"/>
      <c r="D159" s="29"/>
      <c r="E159" s="38"/>
      <c r="F159" s="39"/>
      <c r="G159" s="42"/>
      <c r="H159" s="43"/>
      <c r="I159" s="29"/>
      <c r="J159" s="29"/>
      <c r="K159" s="56"/>
      <c r="L159" s="58"/>
      <c r="M159" s="217"/>
    </row>
    <row r="160" spans="1:13" ht="21" customHeight="1">
      <c r="A160" s="14">
        <v>151</v>
      </c>
      <c r="B160" s="14"/>
      <c r="C160" s="29"/>
      <c r="D160" s="29"/>
      <c r="E160" s="38"/>
      <c r="F160" s="39"/>
      <c r="G160" s="42"/>
      <c r="H160" s="43"/>
      <c r="I160" s="29"/>
      <c r="J160" s="29"/>
      <c r="K160" s="56"/>
      <c r="L160" s="58"/>
      <c r="M160" s="217"/>
    </row>
    <row r="161" spans="1:13" ht="21" customHeight="1">
      <c r="A161" s="14">
        <v>152</v>
      </c>
      <c r="B161" s="14"/>
      <c r="C161" s="29"/>
      <c r="D161" s="29"/>
      <c r="E161" s="38"/>
      <c r="F161" s="39"/>
      <c r="G161" s="42"/>
      <c r="H161" s="43"/>
      <c r="I161" s="29"/>
      <c r="J161" s="29"/>
      <c r="K161" s="56"/>
      <c r="L161" s="58"/>
      <c r="M161" s="217"/>
    </row>
    <row r="162" spans="1:13" ht="21" customHeight="1">
      <c r="A162" s="14">
        <v>153</v>
      </c>
      <c r="B162" s="14"/>
      <c r="C162" s="29"/>
      <c r="D162" s="29"/>
      <c r="E162" s="38"/>
      <c r="F162" s="39"/>
      <c r="G162" s="42"/>
      <c r="H162" s="43"/>
      <c r="I162" s="29"/>
      <c r="J162" s="29"/>
      <c r="K162" s="56"/>
      <c r="L162" s="58"/>
      <c r="M162" s="217"/>
    </row>
    <row r="163" spans="1:13" ht="21" customHeight="1">
      <c r="A163" s="14">
        <v>154</v>
      </c>
      <c r="B163" s="14"/>
      <c r="C163" s="29"/>
      <c r="D163" s="29"/>
      <c r="E163" s="38"/>
      <c r="F163" s="39"/>
      <c r="G163" s="42"/>
      <c r="H163" s="43"/>
      <c r="I163" s="29"/>
      <c r="J163" s="29"/>
      <c r="K163" s="56"/>
      <c r="L163" s="58"/>
      <c r="M163" s="217"/>
    </row>
    <row r="164" spans="1:13" ht="21" customHeight="1">
      <c r="A164" s="14">
        <v>155</v>
      </c>
      <c r="B164" s="14"/>
      <c r="C164" s="29"/>
      <c r="D164" s="29"/>
      <c r="E164" s="38"/>
      <c r="F164" s="39"/>
      <c r="G164" s="42"/>
      <c r="H164" s="43"/>
      <c r="I164" s="29"/>
      <c r="J164" s="29"/>
      <c r="K164" s="56"/>
      <c r="L164" s="58"/>
      <c r="M164" s="217"/>
    </row>
    <row r="165" spans="1:13" ht="21" customHeight="1">
      <c r="A165" s="14">
        <v>156</v>
      </c>
      <c r="B165" s="14"/>
      <c r="C165" s="29"/>
      <c r="D165" s="29"/>
      <c r="E165" s="38"/>
      <c r="F165" s="39"/>
      <c r="G165" s="42"/>
      <c r="H165" s="43"/>
      <c r="I165" s="29"/>
      <c r="J165" s="29"/>
      <c r="K165" s="56"/>
      <c r="L165" s="58"/>
      <c r="M165" s="217"/>
    </row>
    <row r="166" spans="1:13" ht="21" customHeight="1">
      <c r="A166" s="14">
        <v>157</v>
      </c>
      <c r="B166" s="14"/>
      <c r="C166" s="29"/>
      <c r="D166" s="29"/>
      <c r="E166" s="38"/>
      <c r="F166" s="39"/>
      <c r="G166" s="42"/>
      <c r="H166" s="43"/>
      <c r="I166" s="29"/>
      <c r="J166" s="29"/>
      <c r="K166" s="56"/>
      <c r="L166" s="58"/>
      <c r="M166" s="217"/>
    </row>
    <row r="167" spans="1:13" ht="21" customHeight="1">
      <c r="A167" s="14">
        <v>158</v>
      </c>
      <c r="B167" s="14"/>
      <c r="C167" s="29"/>
      <c r="D167" s="29"/>
      <c r="E167" s="38"/>
      <c r="F167" s="39"/>
      <c r="G167" s="42"/>
      <c r="H167" s="43"/>
      <c r="I167" s="29"/>
      <c r="J167" s="29"/>
      <c r="K167" s="56"/>
      <c r="L167" s="58"/>
      <c r="M167" s="217"/>
    </row>
    <row r="168" spans="1:13" ht="21" customHeight="1">
      <c r="A168" s="14">
        <v>159</v>
      </c>
      <c r="B168" s="14"/>
      <c r="C168" s="29"/>
      <c r="D168" s="29"/>
      <c r="E168" s="38"/>
      <c r="F168" s="39"/>
      <c r="G168" s="42"/>
      <c r="H168" s="43"/>
      <c r="I168" s="29"/>
      <c r="J168" s="29"/>
      <c r="K168" s="56"/>
      <c r="L168" s="58"/>
      <c r="M168" s="217"/>
    </row>
    <row r="169" spans="1:13" ht="21" customHeight="1">
      <c r="A169" s="14">
        <v>160</v>
      </c>
      <c r="B169" s="14"/>
      <c r="C169" s="29"/>
      <c r="D169" s="29"/>
      <c r="E169" s="38"/>
      <c r="F169" s="39"/>
      <c r="G169" s="42"/>
      <c r="H169" s="43"/>
      <c r="I169" s="29"/>
      <c r="J169" s="29"/>
      <c r="K169" s="56"/>
      <c r="L169" s="58"/>
      <c r="M169" s="217"/>
    </row>
    <row r="170" spans="1:13" ht="21" customHeight="1">
      <c r="A170" s="14">
        <v>161</v>
      </c>
      <c r="B170" s="14"/>
      <c r="C170" s="29"/>
      <c r="D170" s="29"/>
      <c r="E170" s="38"/>
      <c r="F170" s="39"/>
      <c r="G170" s="42"/>
      <c r="H170" s="43"/>
      <c r="I170" s="29"/>
      <c r="J170" s="29"/>
      <c r="K170" s="56"/>
      <c r="L170" s="58"/>
      <c r="M170" s="217"/>
    </row>
    <row r="171" spans="1:13" ht="21" customHeight="1">
      <c r="A171" s="14">
        <v>162</v>
      </c>
      <c r="B171" s="14"/>
      <c r="C171" s="29"/>
      <c r="D171" s="29"/>
      <c r="E171" s="38"/>
      <c r="F171" s="39"/>
      <c r="G171" s="42"/>
      <c r="H171" s="43"/>
      <c r="I171" s="29"/>
      <c r="J171" s="29"/>
      <c r="K171" s="56"/>
      <c r="L171" s="58"/>
      <c r="M171" s="217"/>
    </row>
    <row r="172" spans="1:13" ht="21" customHeight="1">
      <c r="A172" s="14">
        <v>163</v>
      </c>
      <c r="B172" s="14"/>
      <c r="C172" s="29"/>
      <c r="D172" s="29"/>
      <c r="E172" s="38"/>
      <c r="F172" s="39"/>
      <c r="G172" s="42"/>
      <c r="H172" s="43"/>
      <c r="I172" s="29"/>
      <c r="J172" s="29"/>
      <c r="K172" s="56"/>
      <c r="L172" s="58"/>
      <c r="M172" s="217"/>
    </row>
    <row r="173" spans="1:13" ht="21" customHeight="1">
      <c r="A173" s="14">
        <v>164</v>
      </c>
      <c r="B173" s="14"/>
      <c r="C173" s="29"/>
      <c r="D173" s="29"/>
      <c r="E173" s="38"/>
      <c r="F173" s="39"/>
      <c r="G173" s="42"/>
      <c r="H173" s="43"/>
      <c r="I173" s="29"/>
      <c r="J173" s="29"/>
      <c r="K173" s="56"/>
      <c r="L173" s="58"/>
      <c r="M173" s="217"/>
    </row>
    <row r="174" spans="1:13" ht="21" customHeight="1">
      <c r="A174" s="14">
        <v>165</v>
      </c>
      <c r="B174" s="14"/>
      <c r="C174" s="29"/>
      <c r="D174" s="29"/>
      <c r="E174" s="38"/>
      <c r="F174" s="39"/>
      <c r="G174" s="42"/>
      <c r="H174" s="43"/>
      <c r="I174" s="29"/>
      <c r="J174" s="29"/>
      <c r="K174" s="56"/>
      <c r="L174" s="58"/>
      <c r="M174" s="217"/>
    </row>
    <row r="175" spans="1:13" ht="21" customHeight="1">
      <c r="A175" s="14">
        <v>166</v>
      </c>
      <c r="B175" s="14"/>
      <c r="C175" s="29"/>
      <c r="D175" s="29"/>
      <c r="E175" s="38"/>
      <c r="F175" s="39"/>
      <c r="G175" s="42"/>
      <c r="H175" s="43"/>
      <c r="I175" s="29"/>
      <c r="J175" s="29"/>
      <c r="K175" s="56"/>
      <c r="L175" s="58"/>
      <c r="M175" s="217"/>
    </row>
    <row r="176" spans="1:13" ht="21" customHeight="1">
      <c r="A176" s="14">
        <v>167</v>
      </c>
      <c r="B176" s="14"/>
      <c r="C176" s="29"/>
      <c r="D176" s="29"/>
      <c r="E176" s="38"/>
      <c r="F176" s="39"/>
      <c r="G176" s="42"/>
      <c r="H176" s="43"/>
      <c r="I176" s="29"/>
      <c r="J176" s="29"/>
      <c r="K176" s="56"/>
      <c r="L176" s="58"/>
      <c r="M176" s="217"/>
    </row>
    <row r="177" spans="1:13" ht="21" customHeight="1">
      <c r="A177" s="14">
        <v>168</v>
      </c>
      <c r="B177" s="14"/>
      <c r="C177" s="29"/>
      <c r="D177" s="29"/>
      <c r="E177" s="38"/>
      <c r="F177" s="39"/>
      <c r="G177" s="42"/>
      <c r="H177" s="43"/>
      <c r="I177" s="29"/>
      <c r="J177" s="29"/>
      <c r="K177" s="56"/>
      <c r="L177" s="58"/>
      <c r="M177" s="217"/>
    </row>
    <row r="178" spans="1:13" ht="21" customHeight="1">
      <c r="A178" s="14">
        <v>169</v>
      </c>
      <c r="B178" s="14"/>
      <c r="C178" s="29"/>
      <c r="D178" s="29"/>
      <c r="E178" s="38"/>
      <c r="F178" s="39"/>
      <c r="G178" s="42"/>
      <c r="H178" s="43"/>
      <c r="I178" s="29"/>
      <c r="J178" s="29"/>
      <c r="K178" s="56"/>
      <c r="L178" s="58"/>
      <c r="M178" s="217"/>
    </row>
    <row r="179" spans="1:13" ht="21" customHeight="1">
      <c r="A179" s="14">
        <v>170</v>
      </c>
      <c r="B179" s="14"/>
      <c r="C179" s="29"/>
      <c r="D179" s="29"/>
      <c r="E179" s="38"/>
      <c r="F179" s="39"/>
      <c r="G179" s="42"/>
      <c r="H179" s="43"/>
      <c r="I179" s="29"/>
      <c r="J179" s="29"/>
      <c r="K179" s="56"/>
      <c r="L179" s="58"/>
      <c r="M179" s="217"/>
    </row>
    <row r="180" spans="1:13" ht="21" customHeight="1">
      <c r="A180" s="14">
        <v>171</v>
      </c>
      <c r="B180" s="14"/>
      <c r="C180" s="29"/>
      <c r="D180" s="29"/>
      <c r="E180" s="38"/>
      <c r="F180" s="39"/>
      <c r="G180" s="42"/>
      <c r="H180" s="43"/>
      <c r="I180" s="29"/>
      <c r="J180" s="29"/>
      <c r="K180" s="56"/>
      <c r="L180" s="58"/>
      <c r="M180" s="217"/>
    </row>
    <row r="181" spans="1:13" ht="21" customHeight="1">
      <c r="A181" s="14">
        <v>172</v>
      </c>
      <c r="B181" s="14"/>
      <c r="C181" s="29"/>
      <c r="D181" s="29"/>
      <c r="E181" s="38"/>
      <c r="F181" s="39"/>
      <c r="G181" s="42"/>
      <c r="H181" s="43"/>
      <c r="I181" s="29"/>
      <c r="J181" s="29"/>
      <c r="K181" s="56"/>
      <c r="L181" s="58"/>
      <c r="M181" s="217"/>
    </row>
    <row r="182" spans="1:13" ht="21" customHeight="1">
      <c r="A182" s="14">
        <v>173</v>
      </c>
      <c r="B182" s="14"/>
      <c r="C182" s="29"/>
      <c r="D182" s="29"/>
      <c r="E182" s="38"/>
      <c r="F182" s="39"/>
      <c r="G182" s="42"/>
      <c r="H182" s="43"/>
      <c r="I182" s="29"/>
      <c r="J182" s="29"/>
      <c r="K182" s="56"/>
      <c r="L182" s="58"/>
      <c r="M182" s="217"/>
    </row>
    <row r="183" spans="1:13" ht="21" customHeight="1">
      <c r="A183" s="14">
        <v>174</v>
      </c>
      <c r="B183" s="14"/>
      <c r="C183" s="29"/>
      <c r="D183" s="29"/>
      <c r="E183" s="38"/>
      <c r="F183" s="39"/>
      <c r="G183" s="42"/>
      <c r="H183" s="43"/>
      <c r="I183" s="29"/>
      <c r="J183" s="29"/>
      <c r="K183" s="56"/>
      <c r="L183" s="58"/>
      <c r="M183" s="217"/>
    </row>
    <row r="184" spans="1:13" ht="21" customHeight="1">
      <c r="A184" s="14">
        <v>175</v>
      </c>
      <c r="B184" s="14"/>
      <c r="C184" s="29"/>
      <c r="D184" s="29"/>
      <c r="E184" s="38"/>
      <c r="F184" s="39"/>
      <c r="G184" s="42"/>
      <c r="H184" s="43"/>
      <c r="I184" s="29"/>
      <c r="J184" s="29"/>
      <c r="K184" s="56"/>
      <c r="L184" s="58"/>
      <c r="M184" s="217"/>
    </row>
    <row r="185" spans="1:13" ht="21" customHeight="1">
      <c r="A185" s="14">
        <v>176</v>
      </c>
      <c r="B185" s="14"/>
      <c r="C185" s="29"/>
      <c r="D185" s="29"/>
      <c r="E185" s="38"/>
      <c r="F185" s="39"/>
      <c r="G185" s="42"/>
      <c r="H185" s="43"/>
      <c r="I185" s="29"/>
      <c r="J185" s="29"/>
      <c r="K185" s="56"/>
      <c r="L185" s="58"/>
      <c r="M185" s="217"/>
    </row>
    <row r="186" spans="1:13" ht="21" customHeight="1">
      <c r="A186" s="14">
        <v>177</v>
      </c>
      <c r="B186" s="14"/>
      <c r="C186" s="29"/>
      <c r="D186" s="29"/>
      <c r="E186" s="38"/>
      <c r="F186" s="39"/>
      <c r="G186" s="42"/>
      <c r="H186" s="43"/>
      <c r="I186" s="29"/>
      <c r="J186" s="29"/>
      <c r="K186" s="56"/>
      <c r="L186" s="58"/>
      <c r="M186" s="217"/>
    </row>
    <row r="187" spans="1:13" ht="21" customHeight="1">
      <c r="A187" s="14">
        <v>178</v>
      </c>
      <c r="B187" s="14"/>
      <c r="C187" s="29"/>
      <c r="D187" s="29"/>
      <c r="E187" s="38"/>
      <c r="F187" s="39"/>
      <c r="G187" s="42"/>
      <c r="H187" s="43"/>
      <c r="I187" s="29"/>
      <c r="J187" s="29"/>
      <c r="K187" s="56"/>
      <c r="L187" s="58"/>
      <c r="M187" s="217"/>
    </row>
    <row r="188" spans="1:13" ht="21" customHeight="1">
      <c r="A188" s="14">
        <v>179</v>
      </c>
      <c r="B188" s="14"/>
      <c r="C188" s="29"/>
      <c r="D188" s="29"/>
      <c r="E188" s="38"/>
      <c r="F188" s="39"/>
      <c r="G188" s="42"/>
      <c r="H188" s="43"/>
      <c r="I188" s="29"/>
      <c r="J188" s="29"/>
      <c r="K188" s="56"/>
      <c r="L188" s="58"/>
      <c r="M188" s="217"/>
    </row>
    <row r="189" spans="1:13" ht="21" customHeight="1">
      <c r="A189" s="14">
        <v>180</v>
      </c>
      <c r="B189" s="14"/>
      <c r="C189" s="29"/>
      <c r="D189" s="29"/>
      <c r="E189" s="38"/>
      <c r="F189" s="39"/>
      <c r="G189" s="42"/>
      <c r="H189" s="43"/>
      <c r="I189" s="29"/>
      <c r="J189" s="29"/>
      <c r="K189" s="56"/>
      <c r="L189" s="58"/>
      <c r="M189" s="217"/>
    </row>
    <row r="190" spans="1:13" ht="21" customHeight="1">
      <c r="A190" s="14">
        <v>181</v>
      </c>
      <c r="B190" s="14"/>
      <c r="C190" s="29"/>
      <c r="D190" s="29"/>
      <c r="E190" s="38"/>
      <c r="F190" s="39"/>
      <c r="G190" s="42"/>
      <c r="H190" s="43"/>
      <c r="I190" s="29"/>
      <c r="J190" s="29"/>
      <c r="K190" s="56"/>
      <c r="L190" s="58"/>
      <c r="M190" s="217"/>
    </row>
    <row r="191" spans="1:13" ht="21" customHeight="1">
      <c r="A191" s="14">
        <v>182</v>
      </c>
      <c r="B191" s="14"/>
      <c r="C191" s="29"/>
      <c r="D191" s="29"/>
      <c r="E191" s="38"/>
      <c r="F191" s="39"/>
      <c r="G191" s="42"/>
      <c r="H191" s="43"/>
      <c r="I191" s="29"/>
      <c r="J191" s="29"/>
      <c r="K191" s="56"/>
      <c r="L191" s="58"/>
      <c r="M191" s="217"/>
    </row>
    <row r="192" spans="1:13" ht="21" customHeight="1">
      <c r="A192" s="14">
        <v>183</v>
      </c>
      <c r="B192" s="14"/>
      <c r="C192" s="29"/>
      <c r="D192" s="29"/>
      <c r="E192" s="38"/>
      <c r="F192" s="39"/>
      <c r="G192" s="42"/>
      <c r="H192" s="43"/>
      <c r="I192" s="29"/>
      <c r="J192" s="29"/>
      <c r="K192" s="56"/>
      <c r="L192" s="58"/>
      <c r="M192" s="217"/>
    </row>
    <row r="193" spans="1:13" ht="21" customHeight="1">
      <c r="A193" s="14">
        <v>184</v>
      </c>
      <c r="B193" s="14"/>
      <c r="C193" s="29"/>
      <c r="D193" s="29"/>
      <c r="E193" s="38"/>
      <c r="F193" s="39"/>
      <c r="G193" s="42"/>
      <c r="H193" s="43"/>
      <c r="I193" s="29"/>
      <c r="J193" s="29"/>
      <c r="K193" s="56"/>
      <c r="L193" s="58"/>
      <c r="M193" s="217"/>
    </row>
    <row r="194" spans="1:13" ht="21" customHeight="1">
      <c r="A194" s="14">
        <v>185</v>
      </c>
      <c r="B194" s="14"/>
      <c r="C194" s="29"/>
      <c r="D194" s="29"/>
      <c r="E194" s="38"/>
      <c r="F194" s="39"/>
      <c r="G194" s="42"/>
      <c r="H194" s="43"/>
      <c r="I194" s="29"/>
      <c r="J194" s="29"/>
      <c r="K194" s="56"/>
      <c r="L194" s="58"/>
      <c r="M194" s="217"/>
    </row>
    <row r="195" spans="1:13" ht="21" customHeight="1">
      <c r="A195" s="14">
        <v>186</v>
      </c>
      <c r="B195" s="14"/>
      <c r="C195" s="29"/>
      <c r="D195" s="29"/>
      <c r="E195" s="38"/>
      <c r="F195" s="39"/>
      <c r="G195" s="42"/>
      <c r="H195" s="43"/>
      <c r="I195" s="29"/>
      <c r="J195" s="29"/>
      <c r="K195" s="56"/>
      <c r="L195" s="58"/>
      <c r="M195" s="217"/>
    </row>
    <row r="196" spans="1:13" ht="21" customHeight="1">
      <c r="A196" s="14">
        <v>187</v>
      </c>
      <c r="B196" s="14"/>
      <c r="C196" s="29"/>
      <c r="D196" s="29"/>
      <c r="E196" s="38"/>
      <c r="F196" s="39"/>
      <c r="G196" s="42"/>
      <c r="H196" s="43"/>
      <c r="I196" s="29"/>
      <c r="J196" s="29"/>
      <c r="K196" s="56"/>
      <c r="L196" s="58"/>
      <c r="M196" s="217"/>
    </row>
    <row r="197" spans="1:13" ht="21" customHeight="1">
      <c r="A197" s="14">
        <v>188</v>
      </c>
      <c r="B197" s="14"/>
      <c r="C197" s="29"/>
      <c r="D197" s="29"/>
      <c r="E197" s="38"/>
      <c r="F197" s="39"/>
      <c r="G197" s="42"/>
      <c r="H197" s="43"/>
      <c r="I197" s="29"/>
      <c r="J197" s="29"/>
      <c r="K197" s="56"/>
      <c r="L197" s="58"/>
      <c r="M197" s="217"/>
    </row>
    <row r="198" spans="1:13" ht="21" customHeight="1">
      <c r="A198" s="14">
        <v>189</v>
      </c>
      <c r="B198" s="14"/>
      <c r="C198" s="29"/>
      <c r="D198" s="29"/>
      <c r="E198" s="38"/>
      <c r="F198" s="39"/>
      <c r="G198" s="42"/>
      <c r="H198" s="43"/>
      <c r="I198" s="29"/>
      <c r="J198" s="29"/>
      <c r="K198" s="56"/>
      <c r="L198" s="58"/>
      <c r="M198" s="217"/>
    </row>
    <row r="199" spans="1:13" ht="21" customHeight="1">
      <c r="A199" s="14">
        <v>190</v>
      </c>
      <c r="B199" s="14"/>
      <c r="C199" s="29"/>
      <c r="D199" s="29"/>
      <c r="E199" s="38"/>
      <c r="F199" s="39"/>
      <c r="G199" s="42"/>
      <c r="H199" s="43"/>
      <c r="I199" s="29"/>
      <c r="J199" s="29"/>
      <c r="K199" s="56"/>
      <c r="L199" s="58"/>
      <c r="M199" s="217"/>
    </row>
    <row r="200" spans="1:13" ht="21" customHeight="1">
      <c r="A200" s="14">
        <v>191</v>
      </c>
      <c r="B200" s="14"/>
      <c r="C200" s="29"/>
      <c r="D200" s="29"/>
      <c r="E200" s="38"/>
      <c r="F200" s="39"/>
      <c r="G200" s="42"/>
      <c r="H200" s="43"/>
      <c r="I200" s="29"/>
      <c r="J200" s="29"/>
      <c r="K200" s="56"/>
      <c r="L200" s="58"/>
      <c r="M200" s="217"/>
    </row>
    <row r="201" spans="1:13" ht="21" customHeight="1">
      <c r="A201" s="14">
        <v>192</v>
      </c>
      <c r="B201" s="14"/>
      <c r="C201" s="29"/>
      <c r="D201" s="29"/>
      <c r="E201" s="38"/>
      <c r="F201" s="39"/>
      <c r="G201" s="42"/>
      <c r="H201" s="43"/>
      <c r="I201" s="29"/>
      <c r="J201" s="29"/>
      <c r="K201" s="56"/>
      <c r="L201" s="58"/>
      <c r="M201" s="217"/>
    </row>
    <row r="202" spans="1:13" ht="21" customHeight="1">
      <c r="A202" s="14">
        <v>193</v>
      </c>
      <c r="B202" s="14"/>
      <c r="C202" s="29"/>
      <c r="D202" s="29"/>
      <c r="E202" s="38"/>
      <c r="F202" s="39"/>
      <c r="G202" s="42"/>
      <c r="H202" s="43"/>
      <c r="I202" s="29"/>
      <c r="J202" s="29"/>
      <c r="K202" s="56"/>
      <c r="L202" s="58"/>
      <c r="M202" s="217"/>
    </row>
    <row r="203" spans="1:13" ht="21" customHeight="1">
      <c r="A203" s="14">
        <v>194</v>
      </c>
      <c r="B203" s="14"/>
      <c r="C203" s="29"/>
      <c r="D203" s="29"/>
      <c r="E203" s="38"/>
      <c r="F203" s="39"/>
      <c r="G203" s="42"/>
      <c r="H203" s="43"/>
      <c r="I203" s="29"/>
      <c r="J203" s="29"/>
      <c r="K203" s="56"/>
      <c r="L203" s="58"/>
      <c r="M203" s="217"/>
    </row>
    <row r="204" spans="1:13" ht="21" customHeight="1">
      <c r="A204" s="14">
        <v>195</v>
      </c>
      <c r="B204" s="14"/>
      <c r="C204" s="29"/>
      <c r="D204" s="29"/>
      <c r="E204" s="38"/>
      <c r="F204" s="39"/>
      <c r="G204" s="42"/>
      <c r="H204" s="43"/>
      <c r="I204" s="29"/>
      <c r="J204" s="29"/>
      <c r="K204" s="56"/>
      <c r="L204" s="58"/>
      <c r="M204" s="217"/>
    </row>
    <row r="205" spans="1:13" ht="21" customHeight="1">
      <c r="A205" s="14">
        <v>196</v>
      </c>
      <c r="B205" s="14"/>
      <c r="C205" s="29"/>
      <c r="D205" s="29"/>
      <c r="E205" s="38"/>
      <c r="F205" s="39"/>
      <c r="G205" s="42"/>
      <c r="H205" s="43"/>
      <c r="I205" s="29"/>
      <c r="J205" s="29"/>
      <c r="K205" s="56"/>
      <c r="L205" s="58"/>
      <c r="M205" s="217"/>
    </row>
    <row r="206" spans="1:13" ht="21" customHeight="1">
      <c r="A206" s="14">
        <v>197</v>
      </c>
      <c r="B206" s="14"/>
      <c r="C206" s="29"/>
      <c r="D206" s="29"/>
      <c r="E206" s="38"/>
      <c r="F206" s="39"/>
      <c r="G206" s="42"/>
      <c r="H206" s="43"/>
      <c r="I206" s="29"/>
      <c r="J206" s="29"/>
      <c r="K206" s="56"/>
      <c r="L206" s="58"/>
      <c r="M206" s="217"/>
    </row>
    <row r="207" spans="1:13" ht="21" customHeight="1">
      <c r="A207" s="14">
        <v>198</v>
      </c>
      <c r="B207" s="14"/>
      <c r="C207" s="29"/>
      <c r="D207" s="29"/>
      <c r="E207" s="38"/>
      <c r="F207" s="39"/>
      <c r="G207" s="42"/>
      <c r="H207" s="43"/>
      <c r="I207" s="29"/>
      <c r="J207" s="29"/>
      <c r="K207" s="56"/>
      <c r="L207" s="58"/>
      <c r="M207" s="217"/>
    </row>
    <row r="208" spans="1:13" ht="21" customHeight="1">
      <c r="A208" s="14">
        <v>199</v>
      </c>
      <c r="B208" s="14"/>
      <c r="C208" s="29"/>
      <c r="D208" s="29"/>
      <c r="E208" s="38"/>
      <c r="F208" s="39"/>
      <c r="G208" s="42"/>
      <c r="H208" s="43"/>
      <c r="I208" s="29"/>
      <c r="J208" s="29"/>
      <c r="K208" s="56"/>
      <c r="L208" s="58"/>
      <c r="M208" s="217"/>
    </row>
    <row r="209" spans="1:13" ht="21" customHeight="1">
      <c r="A209" s="14">
        <v>200</v>
      </c>
      <c r="B209" s="14"/>
      <c r="C209" s="29"/>
      <c r="D209" s="29"/>
      <c r="E209" s="38"/>
      <c r="F209" s="39"/>
      <c r="G209" s="42"/>
      <c r="H209" s="43"/>
      <c r="I209" s="29"/>
      <c r="J209" s="29"/>
      <c r="K209" s="56"/>
      <c r="L209" s="58"/>
      <c r="M209" s="217"/>
    </row>
    <row r="212" spans="1:13" hidden="1">
      <c r="E212" s="387"/>
      <c r="F212" s="387"/>
      <c r="G212" s="388" t="str">
        <f>PHONETIC(G10)</f>
        <v/>
      </c>
      <c r="H212" s="388" t="str">
        <f>PHONETIC(H10)</f>
        <v/>
      </c>
    </row>
    <row r="213" spans="1:13" hidden="1">
      <c r="E213" s="387"/>
      <c r="F213" s="387"/>
      <c r="G213" s="388" t="str">
        <f t="shared" ref="G213:H213" si="0">PHONETIC(G11)</f>
        <v/>
      </c>
      <c r="H213" s="388" t="str">
        <f t="shared" si="0"/>
        <v/>
      </c>
    </row>
    <row r="214" spans="1:13" hidden="1">
      <c r="E214" s="387"/>
      <c r="F214" s="387"/>
      <c r="G214" s="388" t="str">
        <f t="shared" ref="G214:H214" si="1">PHONETIC(G12)</f>
        <v/>
      </c>
      <c r="H214" s="388" t="str">
        <f t="shared" si="1"/>
        <v/>
      </c>
    </row>
    <row r="215" spans="1:13" hidden="1">
      <c r="E215" s="387"/>
      <c r="F215" s="387"/>
      <c r="G215" s="388" t="str">
        <f t="shared" ref="G215:H215" si="2">PHONETIC(G13)</f>
        <v/>
      </c>
      <c r="H215" s="388" t="str">
        <f t="shared" si="2"/>
        <v/>
      </c>
    </row>
    <row r="216" spans="1:13" hidden="1">
      <c r="E216" s="387"/>
      <c r="F216" s="387"/>
      <c r="G216" s="388" t="str">
        <f t="shared" ref="G216:H216" si="3">PHONETIC(G14)</f>
        <v/>
      </c>
      <c r="H216" s="388" t="str">
        <f t="shared" si="3"/>
        <v/>
      </c>
    </row>
    <row r="217" spans="1:13" hidden="1">
      <c r="E217" s="387"/>
      <c r="F217" s="387"/>
      <c r="G217" s="388" t="str">
        <f t="shared" ref="G217:H217" si="4">PHONETIC(G15)</f>
        <v/>
      </c>
      <c r="H217" s="388" t="str">
        <f t="shared" si="4"/>
        <v/>
      </c>
    </row>
    <row r="218" spans="1:13" hidden="1">
      <c r="E218" s="387"/>
      <c r="F218" s="387"/>
      <c r="G218" s="388" t="str">
        <f t="shared" ref="G218:H218" si="5">PHONETIC(G16)</f>
        <v/>
      </c>
      <c r="H218" s="388" t="str">
        <f t="shared" si="5"/>
        <v/>
      </c>
    </row>
    <row r="219" spans="1:13" hidden="1">
      <c r="E219" s="387"/>
      <c r="F219" s="387"/>
      <c r="G219" s="388" t="str">
        <f t="shared" ref="G219:H219" si="6">PHONETIC(G17)</f>
        <v/>
      </c>
      <c r="H219" s="388" t="str">
        <f t="shared" si="6"/>
        <v/>
      </c>
    </row>
    <row r="220" spans="1:13" hidden="1">
      <c r="E220" s="387"/>
      <c r="F220" s="387"/>
      <c r="G220" s="388" t="str">
        <f t="shared" ref="G220:H220" si="7">PHONETIC(G18)</f>
        <v/>
      </c>
      <c r="H220" s="388" t="str">
        <f t="shared" si="7"/>
        <v/>
      </c>
    </row>
    <row r="221" spans="1:13" hidden="1">
      <c r="E221" s="387"/>
      <c r="F221" s="387"/>
      <c r="G221" s="388" t="str">
        <f t="shared" ref="G221:H221" si="8">PHONETIC(G19)</f>
        <v/>
      </c>
      <c r="H221" s="388" t="str">
        <f t="shared" si="8"/>
        <v/>
      </c>
    </row>
    <row r="222" spans="1:13" hidden="1">
      <c r="E222" s="387"/>
      <c r="F222" s="387"/>
      <c r="G222" s="388" t="str">
        <f t="shared" ref="G222:H222" si="9">PHONETIC(G20)</f>
        <v/>
      </c>
      <c r="H222" s="388" t="str">
        <f t="shared" si="9"/>
        <v/>
      </c>
    </row>
    <row r="223" spans="1:13" hidden="1">
      <c r="E223" s="387"/>
      <c r="F223" s="387"/>
      <c r="G223" s="388" t="str">
        <f t="shared" ref="G223:H223" si="10">PHONETIC(G21)</f>
        <v/>
      </c>
      <c r="H223" s="388" t="str">
        <f t="shared" si="10"/>
        <v/>
      </c>
    </row>
    <row r="224" spans="1:13" hidden="1">
      <c r="E224" s="387"/>
      <c r="F224" s="387"/>
      <c r="G224" s="388" t="str">
        <f t="shared" ref="G224:H224" si="11">PHONETIC(G22)</f>
        <v/>
      </c>
      <c r="H224" s="388" t="str">
        <f t="shared" si="11"/>
        <v/>
      </c>
    </row>
    <row r="225" spans="5:8" hidden="1">
      <c r="E225" s="387"/>
      <c r="F225" s="387"/>
      <c r="G225" s="388" t="str">
        <f t="shared" ref="G225:H225" si="12">PHONETIC(G23)</f>
        <v/>
      </c>
      <c r="H225" s="388" t="str">
        <f t="shared" si="12"/>
        <v/>
      </c>
    </row>
    <row r="226" spans="5:8" hidden="1">
      <c r="E226" s="387"/>
      <c r="F226" s="387"/>
      <c r="G226" s="388" t="str">
        <f t="shared" ref="G226:H226" si="13">PHONETIC(G24)</f>
        <v/>
      </c>
      <c r="H226" s="388" t="str">
        <f t="shared" si="13"/>
        <v/>
      </c>
    </row>
    <row r="227" spans="5:8" hidden="1">
      <c r="E227" s="387"/>
      <c r="F227" s="387"/>
      <c r="G227" s="388" t="str">
        <f t="shared" ref="G227:H227" si="14">PHONETIC(G25)</f>
        <v/>
      </c>
      <c r="H227" s="388" t="str">
        <f t="shared" si="14"/>
        <v/>
      </c>
    </row>
    <row r="228" spans="5:8" hidden="1">
      <c r="E228" s="387"/>
      <c r="F228" s="387"/>
      <c r="G228" s="388" t="str">
        <f t="shared" ref="G228:H228" si="15">PHONETIC(G26)</f>
        <v/>
      </c>
      <c r="H228" s="388" t="str">
        <f t="shared" si="15"/>
        <v/>
      </c>
    </row>
    <row r="229" spans="5:8" hidden="1">
      <c r="E229" s="387"/>
      <c r="F229" s="387"/>
      <c r="G229" s="388" t="str">
        <f t="shared" ref="G229:H229" si="16">PHONETIC(G27)</f>
        <v/>
      </c>
      <c r="H229" s="388" t="str">
        <f t="shared" si="16"/>
        <v/>
      </c>
    </row>
    <row r="230" spans="5:8" hidden="1">
      <c r="E230" s="387"/>
      <c r="F230" s="387"/>
      <c r="G230" s="388" t="str">
        <f t="shared" ref="G230:H230" si="17">PHONETIC(G28)</f>
        <v/>
      </c>
      <c r="H230" s="388" t="str">
        <f t="shared" si="17"/>
        <v/>
      </c>
    </row>
    <row r="231" spans="5:8" hidden="1">
      <c r="E231" s="387"/>
      <c r="F231" s="387"/>
      <c r="G231" s="388" t="str">
        <f t="shared" ref="G231:H231" si="18">PHONETIC(G29)</f>
        <v/>
      </c>
      <c r="H231" s="388" t="str">
        <f t="shared" si="18"/>
        <v/>
      </c>
    </row>
    <row r="232" spans="5:8" hidden="1">
      <c r="E232" s="387"/>
      <c r="F232" s="387"/>
      <c r="G232" s="388" t="str">
        <f t="shared" ref="G232:H232" si="19">PHONETIC(G30)</f>
        <v/>
      </c>
      <c r="H232" s="388" t="str">
        <f t="shared" si="19"/>
        <v/>
      </c>
    </row>
    <row r="233" spans="5:8" hidden="1">
      <c r="E233" s="387"/>
      <c r="F233" s="387"/>
      <c r="G233" s="388" t="str">
        <f t="shared" ref="G233:H233" si="20">PHONETIC(G31)</f>
        <v/>
      </c>
      <c r="H233" s="388" t="str">
        <f t="shared" si="20"/>
        <v/>
      </c>
    </row>
    <row r="234" spans="5:8" hidden="1">
      <c r="E234" s="387"/>
      <c r="F234" s="387"/>
      <c r="G234" s="388" t="str">
        <f t="shared" ref="G234:H234" si="21">PHONETIC(G32)</f>
        <v/>
      </c>
      <c r="H234" s="388" t="str">
        <f t="shared" si="21"/>
        <v/>
      </c>
    </row>
    <row r="235" spans="5:8" hidden="1">
      <c r="E235" s="387"/>
      <c r="F235" s="387"/>
      <c r="G235" s="388" t="str">
        <f t="shared" ref="G235:H235" si="22">PHONETIC(G33)</f>
        <v/>
      </c>
      <c r="H235" s="388" t="str">
        <f t="shared" si="22"/>
        <v/>
      </c>
    </row>
    <row r="236" spans="5:8" hidden="1">
      <c r="E236" s="387"/>
      <c r="F236" s="387"/>
      <c r="G236" s="388" t="str">
        <f t="shared" ref="G236:H236" si="23">PHONETIC(G34)</f>
        <v/>
      </c>
      <c r="H236" s="388" t="str">
        <f t="shared" si="23"/>
        <v/>
      </c>
    </row>
    <row r="237" spans="5:8" hidden="1">
      <c r="E237" s="387"/>
      <c r="F237" s="387"/>
      <c r="G237" s="388" t="str">
        <f t="shared" ref="G237:H237" si="24">PHONETIC(G35)</f>
        <v/>
      </c>
      <c r="H237" s="388" t="str">
        <f t="shared" si="24"/>
        <v/>
      </c>
    </row>
    <row r="238" spans="5:8" hidden="1">
      <c r="E238" s="387"/>
      <c r="F238" s="387"/>
      <c r="G238" s="388" t="str">
        <f t="shared" ref="G238:H238" si="25">PHONETIC(G36)</f>
        <v/>
      </c>
      <c r="H238" s="388" t="str">
        <f t="shared" si="25"/>
        <v/>
      </c>
    </row>
    <row r="239" spans="5:8" hidden="1">
      <c r="E239" s="387"/>
      <c r="F239" s="387"/>
      <c r="G239" s="388" t="str">
        <f t="shared" ref="G239:H239" si="26">PHONETIC(G37)</f>
        <v/>
      </c>
      <c r="H239" s="388" t="str">
        <f t="shared" si="26"/>
        <v/>
      </c>
    </row>
    <row r="240" spans="5:8" hidden="1">
      <c r="E240" s="387"/>
      <c r="F240" s="387"/>
      <c r="G240" s="388" t="str">
        <f t="shared" ref="G240:H240" si="27">PHONETIC(G38)</f>
        <v/>
      </c>
      <c r="H240" s="388" t="str">
        <f t="shared" si="27"/>
        <v/>
      </c>
    </row>
    <row r="241" spans="5:8" hidden="1">
      <c r="E241" s="387"/>
      <c r="F241" s="387"/>
      <c r="G241" s="388" t="str">
        <f t="shared" ref="G241:H241" si="28">PHONETIC(G39)</f>
        <v/>
      </c>
      <c r="H241" s="388" t="str">
        <f t="shared" si="28"/>
        <v/>
      </c>
    </row>
    <row r="242" spans="5:8" hidden="1">
      <c r="E242" s="387"/>
      <c r="F242" s="387"/>
      <c r="G242" s="388" t="str">
        <f t="shared" ref="G242:H242" si="29">PHONETIC(G40)</f>
        <v/>
      </c>
      <c r="H242" s="388" t="str">
        <f t="shared" si="29"/>
        <v/>
      </c>
    </row>
    <row r="243" spans="5:8" hidden="1">
      <c r="E243" s="387"/>
      <c r="F243" s="387"/>
      <c r="G243" s="388" t="str">
        <f t="shared" ref="G243:H243" si="30">PHONETIC(G41)</f>
        <v/>
      </c>
      <c r="H243" s="388" t="str">
        <f t="shared" si="30"/>
        <v/>
      </c>
    </row>
    <row r="244" spans="5:8" hidden="1">
      <c r="E244" s="387"/>
      <c r="F244" s="387"/>
      <c r="G244" s="388" t="str">
        <f t="shared" ref="G244:H244" si="31">PHONETIC(G42)</f>
        <v/>
      </c>
      <c r="H244" s="388" t="str">
        <f t="shared" si="31"/>
        <v/>
      </c>
    </row>
    <row r="245" spans="5:8" hidden="1">
      <c r="E245" s="387"/>
      <c r="F245" s="387"/>
      <c r="G245" s="388" t="str">
        <f t="shared" ref="G245:H245" si="32">PHONETIC(G43)</f>
        <v/>
      </c>
      <c r="H245" s="388" t="str">
        <f t="shared" si="32"/>
        <v/>
      </c>
    </row>
    <row r="246" spans="5:8" hidden="1">
      <c r="E246" s="387"/>
      <c r="F246" s="387"/>
      <c r="G246" s="388" t="str">
        <f t="shared" ref="G246:H246" si="33">PHONETIC(G44)</f>
        <v/>
      </c>
      <c r="H246" s="388" t="str">
        <f t="shared" si="33"/>
        <v/>
      </c>
    </row>
    <row r="247" spans="5:8" hidden="1">
      <c r="E247" s="387"/>
      <c r="F247" s="387"/>
      <c r="G247" s="388" t="str">
        <f t="shared" ref="G247:H247" si="34">PHONETIC(G45)</f>
        <v/>
      </c>
      <c r="H247" s="388" t="str">
        <f t="shared" si="34"/>
        <v/>
      </c>
    </row>
    <row r="248" spans="5:8" hidden="1">
      <c r="E248" s="387"/>
      <c r="F248" s="387"/>
      <c r="G248" s="388" t="str">
        <f t="shared" ref="G248:H248" si="35">PHONETIC(G46)</f>
        <v/>
      </c>
      <c r="H248" s="388" t="str">
        <f t="shared" si="35"/>
        <v/>
      </c>
    </row>
    <row r="249" spans="5:8" hidden="1">
      <c r="E249" s="387"/>
      <c r="F249" s="387"/>
      <c r="G249" s="388" t="str">
        <f t="shared" ref="G249:H249" si="36">PHONETIC(G47)</f>
        <v/>
      </c>
      <c r="H249" s="388" t="str">
        <f t="shared" si="36"/>
        <v/>
      </c>
    </row>
    <row r="250" spans="5:8" hidden="1">
      <c r="E250" s="387"/>
      <c r="F250" s="387"/>
      <c r="G250" s="388" t="str">
        <f t="shared" ref="G250:H250" si="37">PHONETIC(G48)</f>
        <v/>
      </c>
      <c r="H250" s="388" t="str">
        <f t="shared" si="37"/>
        <v/>
      </c>
    </row>
    <row r="251" spans="5:8" hidden="1">
      <c r="E251" s="387"/>
      <c r="F251" s="387"/>
      <c r="G251" s="388" t="str">
        <f t="shared" ref="G251:H251" si="38">PHONETIC(G49)</f>
        <v/>
      </c>
      <c r="H251" s="388" t="str">
        <f t="shared" si="38"/>
        <v/>
      </c>
    </row>
    <row r="252" spans="5:8" hidden="1">
      <c r="E252" s="387"/>
      <c r="F252" s="387"/>
      <c r="G252" s="388" t="str">
        <f t="shared" ref="G252:H252" si="39">PHONETIC(G50)</f>
        <v/>
      </c>
      <c r="H252" s="388" t="str">
        <f t="shared" si="39"/>
        <v/>
      </c>
    </row>
    <row r="253" spans="5:8" hidden="1">
      <c r="E253" s="387"/>
      <c r="F253" s="387"/>
      <c r="G253" s="388" t="str">
        <f t="shared" ref="G253:H253" si="40">PHONETIC(G51)</f>
        <v/>
      </c>
      <c r="H253" s="388" t="str">
        <f t="shared" si="40"/>
        <v/>
      </c>
    </row>
    <row r="254" spans="5:8" hidden="1">
      <c r="E254" s="387"/>
      <c r="F254" s="387"/>
      <c r="G254" s="388" t="str">
        <f t="shared" ref="G254:H254" si="41">PHONETIC(G52)</f>
        <v/>
      </c>
      <c r="H254" s="388" t="str">
        <f t="shared" si="41"/>
        <v/>
      </c>
    </row>
    <row r="255" spans="5:8" hidden="1">
      <c r="E255" s="387"/>
      <c r="F255" s="387"/>
      <c r="G255" s="388" t="str">
        <f t="shared" ref="G255:H255" si="42">PHONETIC(G53)</f>
        <v/>
      </c>
      <c r="H255" s="388" t="str">
        <f t="shared" si="42"/>
        <v/>
      </c>
    </row>
    <row r="256" spans="5:8" hidden="1">
      <c r="E256" s="387"/>
      <c r="F256" s="387"/>
      <c r="G256" s="388" t="str">
        <f t="shared" ref="G256:H256" si="43">PHONETIC(G54)</f>
        <v/>
      </c>
      <c r="H256" s="388" t="str">
        <f t="shared" si="43"/>
        <v/>
      </c>
    </row>
    <row r="257" spans="5:8" hidden="1">
      <c r="E257" s="387"/>
      <c r="F257" s="387"/>
      <c r="G257" s="388" t="str">
        <f t="shared" ref="G257:H257" si="44">PHONETIC(G55)</f>
        <v/>
      </c>
      <c r="H257" s="388" t="str">
        <f t="shared" si="44"/>
        <v/>
      </c>
    </row>
    <row r="258" spans="5:8" hidden="1">
      <c r="E258" s="387"/>
      <c r="F258" s="387"/>
      <c r="G258" s="388" t="str">
        <f t="shared" ref="G258:H258" si="45">PHONETIC(G56)</f>
        <v/>
      </c>
      <c r="H258" s="388" t="str">
        <f t="shared" si="45"/>
        <v/>
      </c>
    </row>
    <row r="259" spans="5:8" hidden="1">
      <c r="E259" s="387"/>
      <c r="F259" s="387"/>
      <c r="G259" s="388" t="str">
        <f t="shared" ref="G259:H259" si="46">PHONETIC(G57)</f>
        <v/>
      </c>
      <c r="H259" s="388" t="str">
        <f t="shared" si="46"/>
        <v/>
      </c>
    </row>
    <row r="260" spans="5:8" hidden="1">
      <c r="E260" s="387"/>
      <c r="F260" s="387"/>
      <c r="G260" s="388" t="str">
        <f t="shared" ref="G260:H260" si="47">PHONETIC(G58)</f>
        <v/>
      </c>
      <c r="H260" s="388" t="str">
        <f t="shared" si="47"/>
        <v/>
      </c>
    </row>
    <row r="261" spans="5:8" hidden="1">
      <c r="E261" s="387"/>
      <c r="F261" s="387"/>
      <c r="G261" s="388" t="str">
        <f t="shared" ref="G261:H261" si="48">PHONETIC(G59)</f>
        <v/>
      </c>
      <c r="H261" s="388" t="str">
        <f t="shared" si="48"/>
        <v/>
      </c>
    </row>
    <row r="262" spans="5:8" hidden="1">
      <c r="E262" s="387"/>
      <c r="F262" s="387"/>
      <c r="G262" s="388" t="str">
        <f t="shared" ref="G262:H262" si="49">PHONETIC(G60)</f>
        <v/>
      </c>
      <c r="H262" s="388" t="str">
        <f t="shared" si="49"/>
        <v/>
      </c>
    </row>
    <row r="263" spans="5:8" hidden="1">
      <c r="E263" s="387"/>
      <c r="F263" s="387"/>
      <c r="G263" s="388" t="str">
        <f t="shared" ref="G263:H263" si="50">PHONETIC(G61)</f>
        <v/>
      </c>
      <c r="H263" s="388" t="str">
        <f t="shared" si="50"/>
        <v/>
      </c>
    </row>
    <row r="264" spans="5:8" hidden="1">
      <c r="E264" s="387"/>
      <c r="F264" s="387"/>
      <c r="G264" s="388" t="str">
        <f t="shared" ref="G264:H264" si="51">PHONETIC(G62)</f>
        <v/>
      </c>
      <c r="H264" s="388" t="str">
        <f t="shared" si="51"/>
        <v/>
      </c>
    </row>
    <row r="265" spans="5:8" hidden="1">
      <c r="E265" s="387"/>
      <c r="F265" s="387"/>
      <c r="G265" s="388" t="str">
        <f t="shared" ref="G265:H265" si="52">PHONETIC(G63)</f>
        <v/>
      </c>
      <c r="H265" s="388" t="str">
        <f t="shared" si="52"/>
        <v/>
      </c>
    </row>
    <row r="266" spans="5:8" hidden="1">
      <c r="E266" s="387"/>
      <c r="F266" s="387"/>
      <c r="G266" s="388" t="str">
        <f t="shared" ref="G266:H266" si="53">PHONETIC(G64)</f>
        <v/>
      </c>
      <c r="H266" s="388" t="str">
        <f t="shared" si="53"/>
        <v/>
      </c>
    </row>
    <row r="267" spans="5:8" hidden="1">
      <c r="E267" s="387"/>
      <c r="F267" s="387"/>
      <c r="G267" s="388" t="str">
        <f t="shared" ref="G267:H267" si="54">PHONETIC(G65)</f>
        <v/>
      </c>
      <c r="H267" s="388" t="str">
        <f t="shared" si="54"/>
        <v/>
      </c>
    </row>
    <row r="268" spans="5:8" hidden="1">
      <c r="E268" s="387"/>
      <c r="F268" s="387"/>
      <c r="G268" s="388" t="str">
        <f t="shared" ref="G268:H268" si="55">PHONETIC(G66)</f>
        <v/>
      </c>
      <c r="H268" s="388" t="str">
        <f t="shared" si="55"/>
        <v/>
      </c>
    </row>
    <row r="269" spans="5:8" hidden="1">
      <c r="E269" s="387"/>
      <c r="F269" s="387"/>
      <c r="G269" s="388" t="str">
        <f t="shared" ref="G269:H269" si="56">PHONETIC(G67)</f>
        <v/>
      </c>
      <c r="H269" s="388" t="str">
        <f t="shared" si="56"/>
        <v/>
      </c>
    </row>
    <row r="270" spans="5:8" hidden="1">
      <c r="E270" s="387"/>
      <c r="F270" s="387"/>
      <c r="G270" s="388" t="str">
        <f t="shared" ref="G270:H270" si="57">PHONETIC(G68)</f>
        <v/>
      </c>
      <c r="H270" s="388" t="str">
        <f t="shared" si="57"/>
        <v/>
      </c>
    </row>
    <row r="271" spans="5:8" hidden="1">
      <c r="E271" s="387"/>
      <c r="F271" s="387"/>
      <c r="G271" s="388" t="str">
        <f t="shared" ref="G271:H271" si="58">PHONETIC(G69)</f>
        <v/>
      </c>
      <c r="H271" s="388" t="str">
        <f t="shared" si="58"/>
        <v/>
      </c>
    </row>
    <row r="272" spans="5:8" hidden="1">
      <c r="E272" s="387"/>
      <c r="F272" s="387"/>
      <c r="G272" s="388" t="str">
        <f t="shared" ref="G272:H272" si="59">PHONETIC(G70)</f>
        <v/>
      </c>
      <c r="H272" s="388" t="str">
        <f t="shared" si="59"/>
        <v/>
      </c>
    </row>
    <row r="273" spans="5:8" hidden="1">
      <c r="E273" s="387"/>
      <c r="F273" s="387"/>
      <c r="G273" s="388" t="str">
        <f t="shared" ref="G273:H273" si="60">PHONETIC(G71)</f>
        <v/>
      </c>
      <c r="H273" s="388" t="str">
        <f t="shared" si="60"/>
        <v/>
      </c>
    </row>
    <row r="274" spans="5:8" hidden="1">
      <c r="E274" s="387"/>
      <c r="F274" s="387"/>
      <c r="G274" s="388" t="str">
        <f t="shared" ref="G274:H274" si="61">PHONETIC(G72)</f>
        <v/>
      </c>
      <c r="H274" s="388" t="str">
        <f t="shared" si="61"/>
        <v/>
      </c>
    </row>
    <row r="275" spans="5:8" hidden="1">
      <c r="E275" s="387"/>
      <c r="F275" s="387"/>
      <c r="G275" s="388" t="str">
        <f t="shared" ref="G275:H275" si="62">PHONETIC(G73)</f>
        <v/>
      </c>
      <c r="H275" s="388" t="str">
        <f t="shared" si="62"/>
        <v/>
      </c>
    </row>
    <row r="276" spans="5:8" hidden="1">
      <c r="E276" s="387"/>
      <c r="F276" s="387"/>
      <c r="G276" s="388" t="str">
        <f t="shared" ref="G276:H276" si="63">PHONETIC(G74)</f>
        <v/>
      </c>
      <c r="H276" s="388" t="str">
        <f t="shared" si="63"/>
        <v/>
      </c>
    </row>
    <row r="277" spans="5:8" hidden="1">
      <c r="E277" s="387"/>
      <c r="F277" s="387"/>
      <c r="G277" s="388" t="str">
        <f t="shared" ref="G277:H277" si="64">PHONETIC(G75)</f>
        <v/>
      </c>
      <c r="H277" s="388" t="str">
        <f t="shared" si="64"/>
        <v/>
      </c>
    </row>
    <row r="278" spans="5:8" hidden="1">
      <c r="E278" s="387"/>
      <c r="F278" s="387"/>
      <c r="G278" s="388" t="str">
        <f t="shared" ref="G278:H278" si="65">PHONETIC(G76)</f>
        <v/>
      </c>
      <c r="H278" s="388" t="str">
        <f t="shared" si="65"/>
        <v/>
      </c>
    </row>
    <row r="279" spans="5:8" hidden="1">
      <c r="E279" s="387"/>
      <c r="F279" s="387"/>
      <c r="G279" s="388" t="str">
        <f t="shared" ref="G279:H279" si="66">PHONETIC(G77)</f>
        <v/>
      </c>
      <c r="H279" s="388" t="str">
        <f t="shared" si="66"/>
        <v/>
      </c>
    </row>
    <row r="280" spans="5:8" hidden="1">
      <c r="E280" s="387"/>
      <c r="F280" s="387"/>
      <c r="G280" s="388" t="str">
        <f t="shared" ref="G280:H280" si="67">PHONETIC(G78)</f>
        <v/>
      </c>
      <c r="H280" s="388" t="str">
        <f t="shared" si="67"/>
        <v/>
      </c>
    </row>
    <row r="281" spans="5:8" hidden="1">
      <c r="E281" s="387"/>
      <c r="F281" s="387"/>
      <c r="G281" s="388" t="str">
        <f t="shared" ref="G281:H281" si="68">PHONETIC(G79)</f>
        <v/>
      </c>
      <c r="H281" s="388" t="str">
        <f t="shared" si="68"/>
        <v/>
      </c>
    </row>
    <row r="282" spans="5:8" hidden="1">
      <c r="E282" s="387"/>
      <c r="F282" s="387"/>
      <c r="G282" s="388" t="str">
        <f t="shared" ref="G282:H282" si="69">PHONETIC(G80)</f>
        <v/>
      </c>
      <c r="H282" s="388" t="str">
        <f t="shared" si="69"/>
        <v/>
      </c>
    </row>
    <row r="283" spans="5:8" hidden="1">
      <c r="E283" s="387"/>
      <c r="F283" s="387"/>
      <c r="G283" s="388" t="str">
        <f t="shared" ref="G283:H283" si="70">PHONETIC(G81)</f>
        <v/>
      </c>
      <c r="H283" s="388" t="str">
        <f t="shared" si="70"/>
        <v/>
      </c>
    </row>
    <row r="284" spans="5:8" hidden="1">
      <c r="E284" s="387"/>
      <c r="F284" s="387"/>
      <c r="G284" s="388" t="str">
        <f t="shared" ref="G284:H284" si="71">PHONETIC(G82)</f>
        <v/>
      </c>
      <c r="H284" s="388" t="str">
        <f t="shared" si="71"/>
        <v/>
      </c>
    </row>
    <row r="285" spans="5:8" hidden="1">
      <c r="E285" s="387"/>
      <c r="F285" s="387"/>
      <c r="G285" s="388" t="str">
        <f t="shared" ref="G285:H285" si="72">PHONETIC(G83)</f>
        <v/>
      </c>
      <c r="H285" s="388" t="str">
        <f t="shared" si="72"/>
        <v/>
      </c>
    </row>
    <row r="286" spans="5:8" hidden="1">
      <c r="E286" s="387"/>
      <c r="F286" s="387"/>
      <c r="G286" s="388" t="str">
        <f t="shared" ref="G286:H286" si="73">PHONETIC(G84)</f>
        <v/>
      </c>
      <c r="H286" s="388" t="str">
        <f t="shared" si="73"/>
        <v/>
      </c>
    </row>
    <row r="287" spans="5:8" hidden="1">
      <c r="E287" s="387"/>
      <c r="F287" s="387"/>
      <c r="G287" s="388" t="str">
        <f t="shared" ref="G287:H287" si="74">PHONETIC(G85)</f>
        <v/>
      </c>
      <c r="H287" s="388" t="str">
        <f t="shared" si="74"/>
        <v/>
      </c>
    </row>
    <row r="288" spans="5:8" hidden="1">
      <c r="E288" s="387"/>
      <c r="F288" s="387"/>
      <c r="G288" s="388" t="str">
        <f t="shared" ref="G288:H288" si="75">PHONETIC(G86)</f>
        <v/>
      </c>
      <c r="H288" s="388" t="str">
        <f t="shared" si="75"/>
        <v/>
      </c>
    </row>
    <row r="289" spans="5:8" hidden="1">
      <c r="E289" s="387"/>
      <c r="F289" s="387"/>
      <c r="G289" s="388" t="str">
        <f t="shared" ref="G289:H289" si="76">PHONETIC(G87)</f>
        <v/>
      </c>
      <c r="H289" s="388" t="str">
        <f t="shared" si="76"/>
        <v/>
      </c>
    </row>
    <row r="290" spans="5:8" hidden="1">
      <c r="E290" s="387"/>
      <c r="F290" s="387"/>
      <c r="G290" s="388" t="str">
        <f t="shared" ref="G290:H290" si="77">PHONETIC(G88)</f>
        <v/>
      </c>
      <c r="H290" s="388" t="str">
        <f t="shared" si="77"/>
        <v/>
      </c>
    </row>
    <row r="291" spans="5:8" hidden="1">
      <c r="E291" s="387"/>
      <c r="F291" s="387"/>
      <c r="G291" s="388" t="str">
        <f t="shared" ref="G291:H291" si="78">PHONETIC(G89)</f>
        <v/>
      </c>
      <c r="H291" s="388" t="str">
        <f t="shared" si="78"/>
        <v/>
      </c>
    </row>
    <row r="292" spans="5:8" hidden="1">
      <c r="E292" s="387"/>
      <c r="F292" s="387"/>
      <c r="G292" s="388" t="str">
        <f t="shared" ref="G292:H292" si="79">PHONETIC(G90)</f>
        <v/>
      </c>
      <c r="H292" s="388" t="str">
        <f t="shared" si="79"/>
        <v/>
      </c>
    </row>
    <row r="293" spans="5:8" hidden="1">
      <c r="E293" s="387"/>
      <c r="F293" s="387"/>
      <c r="G293" s="388" t="str">
        <f t="shared" ref="G293:H293" si="80">PHONETIC(G91)</f>
        <v/>
      </c>
      <c r="H293" s="388" t="str">
        <f t="shared" si="80"/>
        <v/>
      </c>
    </row>
    <row r="294" spans="5:8" hidden="1">
      <c r="E294" s="387"/>
      <c r="F294" s="387"/>
      <c r="G294" s="388" t="str">
        <f t="shared" ref="G294:H294" si="81">PHONETIC(G92)</f>
        <v/>
      </c>
      <c r="H294" s="388" t="str">
        <f t="shared" si="81"/>
        <v/>
      </c>
    </row>
    <row r="295" spans="5:8" hidden="1">
      <c r="E295" s="387"/>
      <c r="F295" s="387"/>
      <c r="G295" s="388" t="str">
        <f t="shared" ref="G295:H295" si="82">PHONETIC(G93)</f>
        <v/>
      </c>
      <c r="H295" s="388" t="str">
        <f t="shared" si="82"/>
        <v/>
      </c>
    </row>
    <row r="296" spans="5:8" hidden="1">
      <c r="E296" s="387"/>
      <c r="F296" s="387"/>
      <c r="G296" s="388" t="str">
        <f t="shared" ref="G296:H296" si="83">PHONETIC(G94)</f>
        <v/>
      </c>
      <c r="H296" s="388" t="str">
        <f t="shared" si="83"/>
        <v/>
      </c>
    </row>
    <row r="297" spans="5:8" hidden="1">
      <c r="E297" s="387"/>
      <c r="F297" s="387"/>
      <c r="G297" s="388" t="str">
        <f t="shared" ref="G297:H297" si="84">PHONETIC(G95)</f>
        <v/>
      </c>
      <c r="H297" s="388" t="str">
        <f t="shared" si="84"/>
        <v/>
      </c>
    </row>
    <row r="298" spans="5:8" hidden="1">
      <c r="E298" s="387"/>
      <c r="F298" s="387"/>
      <c r="G298" s="388" t="str">
        <f t="shared" ref="G298:H298" si="85">PHONETIC(G96)</f>
        <v/>
      </c>
      <c r="H298" s="388" t="str">
        <f t="shared" si="85"/>
        <v/>
      </c>
    </row>
    <row r="299" spans="5:8" hidden="1">
      <c r="E299" s="387"/>
      <c r="F299" s="387"/>
      <c r="G299" s="388" t="str">
        <f t="shared" ref="G299:H299" si="86">PHONETIC(G97)</f>
        <v/>
      </c>
      <c r="H299" s="388" t="str">
        <f t="shared" si="86"/>
        <v/>
      </c>
    </row>
    <row r="300" spans="5:8" hidden="1">
      <c r="E300" s="387"/>
      <c r="F300" s="387"/>
      <c r="G300" s="388" t="str">
        <f t="shared" ref="G300:H300" si="87">PHONETIC(G98)</f>
        <v/>
      </c>
      <c r="H300" s="388" t="str">
        <f t="shared" si="87"/>
        <v/>
      </c>
    </row>
    <row r="301" spans="5:8" hidden="1">
      <c r="E301" s="387"/>
      <c r="F301" s="387"/>
      <c r="G301" s="388" t="str">
        <f t="shared" ref="G301:H301" si="88">PHONETIC(G99)</f>
        <v/>
      </c>
      <c r="H301" s="388" t="str">
        <f t="shared" si="88"/>
        <v/>
      </c>
    </row>
    <row r="302" spans="5:8" hidden="1">
      <c r="E302" s="387"/>
      <c r="F302" s="387"/>
      <c r="G302" s="388" t="str">
        <f t="shared" ref="G302:H302" si="89">PHONETIC(G100)</f>
        <v/>
      </c>
      <c r="H302" s="388" t="str">
        <f t="shared" si="89"/>
        <v/>
      </c>
    </row>
    <row r="303" spans="5:8" hidden="1">
      <c r="E303" s="387"/>
      <c r="F303" s="387"/>
      <c r="G303" s="388" t="str">
        <f t="shared" ref="G303:H303" si="90">PHONETIC(G101)</f>
        <v/>
      </c>
      <c r="H303" s="388" t="str">
        <f t="shared" si="90"/>
        <v/>
      </c>
    </row>
    <row r="304" spans="5:8" hidden="1">
      <c r="E304" s="387"/>
      <c r="F304" s="387"/>
      <c r="G304" s="388" t="str">
        <f t="shared" ref="G304:H304" si="91">PHONETIC(G102)</f>
        <v/>
      </c>
      <c r="H304" s="388" t="str">
        <f t="shared" si="91"/>
        <v/>
      </c>
    </row>
    <row r="305" spans="5:8" hidden="1">
      <c r="E305" s="387"/>
      <c r="F305" s="387"/>
      <c r="G305" s="388" t="str">
        <f t="shared" ref="G305:H305" si="92">PHONETIC(G103)</f>
        <v/>
      </c>
      <c r="H305" s="388" t="str">
        <f t="shared" si="92"/>
        <v/>
      </c>
    </row>
    <row r="306" spans="5:8" hidden="1">
      <c r="E306" s="387"/>
      <c r="F306" s="387"/>
      <c r="G306" s="388" t="str">
        <f t="shared" ref="G306:H306" si="93">PHONETIC(G104)</f>
        <v/>
      </c>
      <c r="H306" s="388" t="str">
        <f t="shared" si="93"/>
        <v/>
      </c>
    </row>
    <row r="307" spans="5:8" hidden="1">
      <c r="E307" s="387"/>
      <c r="F307" s="387"/>
      <c r="G307" s="388" t="str">
        <f t="shared" ref="G307:H307" si="94">PHONETIC(G105)</f>
        <v/>
      </c>
      <c r="H307" s="388" t="str">
        <f t="shared" si="94"/>
        <v/>
      </c>
    </row>
    <row r="308" spans="5:8" hidden="1">
      <c r="E308" s="387"/>
      <c r="F308" s="387"/>
      <c r="G308" s="388" t="str">
        <f t="shared" ref="G308:H308" si="95">PHONETIC(G106)</f>
        <v/>
      </c>
      <c r="H308" s="388" t="str">
        <f t="shared" si="95"/>
        <v/>
      </c>
    </row>
    <row r="309" spans="5:8" hidden="1">
      <c r="E309" s="387"/>
      <c r="F309" s="387"/>
      <c r="G309" s="388" t="str">
        <f t="shared" ref="G309:H309" si="96">PHONETIC(G107)</f>
        <v/>
      </c>
      <c r="H309" s="388" t="str">
        <f t="shared" si="96"/>
        <v/>
      </c>
    </row>
    <row r="310" spans="5:8" hidden="1">
      <c r="E310" s="387"/>
      <c r="F310" s="387"/>
      <c r="G310" s="388" t="str">
        <f t="shared" ref="G310:H310" si="97">PHONETIC(G108)</f>
        <v/>
      </c>
      <c r="H310" s="388" t="str">
        <f t="shared" si="97"/>
        <v/>
      </c>
    </row>
    <row r="311" spans="5:8" hidden="1">
      <c r="E311" s="387"/>
      <c r="F311" s="387"/>
      <c r="G311" s="388" t="str">
        <f t="shared" ref="G311:H311" si="98">PHONETIC(G109)</f>
        <v/>
      </c>
      <c r="H311" s="388" t="str">
        <f t="shared" si="98"/>
        <v/>
      </c>
    </row>
    <row r="312" spans="5:8" hidden="1">
      <c r="E312" s="387"/>
      <c r="F312" s="387"/>
      <c r="G312" s="388" t="str">
        <f t="shared" ref="G312:H312" si="99">PHONETIC(G110)</f>
        <v/>
      </c>
      <c r="H312" s="388" t="str">
        <f t="shared" si="99"/>
        <v/>
      </c>
    </row>
    <row r="313" spans="5:8" hidden="1">
      <c r="E313" s="387"/>
      <c r="F313" s="387"/>
      <c r="G313" s="388" t="str">
        <f t="shared" ref="G313:H313" si="100">PHONETIC(G111)</f>
        <v/>
      </c>
      <c r="H313" s="388" t="str">
        <f t="shared" si="100"/>
        <v/>
      </c>
    </row>
    <row r="314" spans="5:8" hidden="1">
      <c r="E314" s="387"/>
      <c r="F314" s="387"/>
      <c r="G314" s="388" t="str">
        <f t="shared" ref="G314:H314" si="101">PHONETIC(G112)</f>
        <v/>
      </c>
      <c r="H314" s="388" t="str">
        <f t="shared" si="101"/>
        <v/>
      </c>
    </row>
    <row r="315" spans="5:8" hidden="1">
      <c r="E315" s="387"/>
      <c r="F315" s="387"/>
      <c r="G315" s="388" t="str">
        <f t="shared" ref="G315:H315" si="102">PHONETIC(G113)</f>
        <v/>
      </c>
      <c r="H315" s="388" t="str">
        <f t="shared" si="102"/>
        <v/>
      </c>
    </row>
    <row r="316" spans="5:8" hidden="1">
      <c r="E316" s="387"/>
      <c r="F316" s="387"/>
      <c r="G316" s="388" t="str">
        <f t="shared" ref="G316:H316" si="103">PHONETIC(G114)</f>
        <v/>
      </c>
      <c r="H316" s="388" t="str">
        <f t="shared" si="103"/>
        <v/>
      </c>
    </row>
    <row r="317" spans="5:8" hidden="1">
      <c r="E317" s="387"/>
      <c r="F317" s="387"/>
      <c r="G317" s="388" t="str">
        <f t="shared" ref="G317:H317" si="104">PHONETIC(G115)</f>
        <v/>
      </c>
      <c r="H317" s="388" t="str">
        <f t="shared" si="104"/>
        <v/>
      </c>
    </row>
    <row r="318" spans="5:8" hidden="1">
      <c r="E318" s="387"/>
      <c r="F318" s="387"/>
      <c r="G318" s="388" t="str">
        <f t="shared" ref="G318:H318" si="105">PHONETIC(G116)</f>
        <v/>
      </c>
      <c r="H318" s="388" t="str">
        <f t="shared" si="105"/>
        <v/>
      </c>
    </row>
    <row r="319" spans="5:8" hidden="1">
      <c r="E319" s="387"/>
      <c r="F319" s="387"/>
      <c r="G319" s="388" t="str">
        <f t="shared" ref="G319:H319" si="106">PHONETIC(G117)</f>
        <v/>
      </c>
      <c r="H319" s="388" t="str">
        <f t="shared" si="106"/>
        <v/>
      </c>
    </row>
    <row r="320" spans="5:8" hidden="1">
      <c r="E320" s="387"/>
      <c r="F320" s="387"/>
      <c r="G320" s="388" t="str">
        <f t="shared" ref="G320:H320" si="107">PHONETIC(G118)</f>
        <v/>
      </c>
      <c r="H320" s="388" t="str">
        <f t="shared" si="107"/>
        <v/>
      </c>
    </row>
    <row r="321" spans="5:8" hidden="1">
      <c r="E321" s="387"/>
      <c r="F321" s="387"/>
      <c r="G321" s="388" t="str">
        <f t="shared" ref="G321:H321" si="108">PHONETIC(G119)</f>
        <v/>
      </c>
      <c r="H321" s="388" t="str">
        <f t="shared" si="108"/>
        <v/>
      </c>
    </row>
    <row r="322" spans="5:8" hidden="1">
      <c r="E322" s="387"/>
      <c r="F322" s="387"/>
      <c r="G322" s="388" t="str">
        <f t="shared" ref="G322:H322" si="109">PHONETIC(G120)</f>
        <v/>
      </c>
      <c r="H322" s="388" t="str">
        <f t="shared" si="109"/>
        <v/>
      </c>
    </row>
    <row r="323" spans="5:8" hidden="1">
      <c r="E323" s="387"/>
      <c r="F323" s="387"/>
      <c r="G323" s="388" t="str">
        <f t="shared" ref="G323:H323" si="110">PHONETIC(G121)</f>
        <v/>
      </c>
      <c r="H323" s="388" t="str">
        <f t="shared" si="110"/>
        <v/>
      </c>
    </row>
    <row r="324" spans="5:8" hidden="1">
      <c r="E324" s="387"/>
      <c r="F324" s="387"/>
      <c r="G324" s="388" t="str">
        <f t="shared" ref="G324:H324" si="111">PHONETIC(G122)</f>
        <v/>
      </c>
      <c r="H324" s="388" t="str">
        <f t="shared" si="111"/>
        <v/>
      </c>
    </row>
    <row r="325" spans="5:8" hidden="1">
      <c r="E325" s="387"/>
      <c r="F325" s="387"/>
      <c r="G325" s="388" t="str">
        <f t="shared" ref="G325:H325" si="112">PHONETIC(G123)</f>
        <v/>
      </c>
      <c r="H325" s="388" t="str">
        <f t="shared" si="112"/>
        <v/>
      </c>
    </row>
    <row r="326" spans="5:8" hidden="1">
      <c r="E326" s="387"/>
      <c r="F326" s="387"/>
      <c r="G326" s="388" t="str">
        <f t="shared" ref="G326:H326" si="113">PHONETIC(G124)</f>
        <v/>
      </c>
      <c r="H326" s="388" t="str">
        <f t="shared" si="113"/>
        <v/>
      </c>
    </row>
    <row r="327" spans="5:8" hidden="1">
      <c r="E327" s="387"/>
      <c r="F327" s="387"/>
      <c r="G327" s="388" t="str">
        <f t="shared" ref="G327:H327" si="114">PHONETIC(G125)</f>
        <v/>
      </c>
      <c r="H327" s="388" t="str">
        <f t="shared" si="114"/>
        <v/>
      </c>
    </row>
    <row r="328" spans="5:8" hidden="1">
      <c r="E328" s="387"/>
      <c r="F328" s="387"/>
      <c r="G328" s="388" t="str">
        <f t="shared" ref="G328:H328" si="115">PHONETIC(G126)</f>
        <v/>
      </c>
      <c r="H328" s="388" t="str">
        <f t="shared" si="115"/>
        <v/>
      </c>
    </row>
    <row r="329" spans="5:8" hidden="1">
      <c r="E329" s="387"/>
      <c r="F329" s="387"/>
      <c r="G329" s="388" t="str">
        <f t="shared" ref="G329:H329" si="116">PHONETIC(G127)</f>
        <v/>
      </c>
      <c r="H329" s="388" t="str">
        <f t="shared" si="116"/>
        <v/>
      </c>
    </row>
    <row r="330" spans="5:8" hidden="1">
      <c r="E330" s="387"/>
      <c r="F330" s="387"/>
      <c r="G330" s="388" t="str">
        <f t="shared" ref="G330:H330" si="117">PHONETIC(G128)</f>
        <v/>
      </c>
      <c r="H330" s="388" t="str">
        <f t="shared" si="117"/>
        <v/>
      </c>
    </row>
    <row r="331" spans="5:8" hidden="1">
      <c r="E331" s="387"/>
      <c r="F331" s="387"/>
      <c r="G331" s="388" t="str">
        <f t="shared" ref="G331:H331" si="118">PHONETIC(G129)</f>
        <v/>
      </c>
      <c r="H331" s="388" t="str">
        <f t="shared" si="118"/>
        <v/>
      </c>
    </row>
    <row r="332" spans="5:8" hidden="1">
      <c r="E332" s="387"/>
      <c r="F332" s="387"/>
      <c r="G332" s="388" t="str">
        <f t="shared" ref="G332:H332" si="119">PHONETIC(G130)</f>
        <v/>
      </c>
      <c r="H332" s="388" t="str">
        <f t="shared" si="119"/>
        <v/>
      </c>
    </row>
    <row r="333" spans="5:8" hidden="1">
      <c r="E333" s="387"/>
      <c r="F333" s="387"/>
      <c r="G333" s="388" t="str">
        <f t="shared" ref="G333:H333" si="120">PHONETIC(G131)</f>
        <v/>
      </c>
      <c r="H333" s="388" t="str">
        <f t="shared" si="120"/>
        <v/>
      </c>
    </row>
    <row r="334" spans="5:8" hidden="1">
      <c r="E334" s="387"/>
      <c r="F334" s="387"/>
      <c r="G334" s="388" t="str">
        <f t="shared" ref="G334:H334" si="121">PHONETIC(G132)</f>
        <v/>
      </c>
      <c r="H334" s="388" t="str">
        <f t="shared" si="121"/>
        <v/>
      </c>
    </row>
    <row r="335" spans="5:8" hidden="1">
      <c r="E335" s="387"/>
      <c r="F335" s="387"/>
      <c r="G335" s="388" t="str">
        <f t="shared" ref="G335:H335" si="122">PHONETIC(G133)</f>
        <v/>
      </c>
      <c r="H335" s="388" t="str">
        <f t="shared" si="122"/>
        <v/>
      </c>
    </row>
    <row r="336" spans="5:8" hidden="1">
      <c r="E336" s="387"/>
      <c r="F336" s="387"/>
      <c r="G336" s="388" t="str">
        <f t="shared" ref="G336:H336" si="123">PHONETIC(G134)</f>
        <v/>
      </c>
      <c r="H336" s="388" t="str">
        <f t="shared" si="123"/>
        <v/>
      </c>
    </row>
    <row r="337" spans="5:8" hidden="1">
      <c r="E337" s="387"/>
      <c r="F337" s="387"/>
      <c r="G337" s="388" t="str">
        <f t="shared" ref="G337:H337" si="124">PHONETIC(G135)</f>
        <v/>
      </c>
      <c r="H337" s="388" t="str">
        <f t="shared" si="124"/>
        <v/>
      </c>
    </row>
    <row r="338" spans="5:8" hidden="1">
      <c r="E338" s="387"/>
      <c r="F338" s="387"/>
      <c r="G338" s="388" t="str">
        <f t="shared" ref="G338:H338" si="125">PHONETIC(G136)</f>
        <v/>
      </c>
      <c r="H338" s="388" t="str">
        <f t="shared" si="125"/>
        <v/>
      </c>
    </row>
    <row r="339" spans="5:8" hidden="1">
      <c r="E339" s="387"/>
      <c r="F339" s="387"/>
      <c r="G339" s="388" t="str">
        <f t="shared" ref="G339:H339" si="126">PHONETIC(G137)</f>
        <v/>
      </c>
      <c r="H339" s="388" t="str">
        <f t="shared" si="126"/>
        <v/>
      </c>
    </row>
    <row r="340" spans="5:8" hidden="1">
      <c r="E340" s="387"/>
      <c r="F340" s="387"/>
      <c r="G340" s="388" t="str">
        <f t="shared" ref="G340:H340" si="127">PHONETIC(G138)</f>
        <v/>
      </c>
      <c r="H340" s="388" t="str">
        <f t="shared" si="127"/>
        <v/>
      </c>
    </row>
    <row r="341" spans="5:8" hidden="1">
      <c r="E341" s="387"/>
      <c r="F341" s="387"/>
      <c r="G341" s="388" t="str">
        <f t="shared" ref="G341:H341" si="128">PHONETIC(G139)</f>
        <v/>
      </c>
      <c r="H341" s="388" t="str">
        <f t="shared" si="128"/>
        <v/>
      </c>
    </row>
    <row r="342" spans="5:8" hidden="1">
      <c r="E342" s="387"/>
      <c r="F342" s="387"/>
      <c r="G342" s="388" t="str">
        <f t="shared" ref="G342:H342" si="129">PHONETIC(G140)</f>
        <v/>
      </c>
      <c r="H342" s="388" t="str">
        <f t="shared" si="129"/>
        <v/>
      </c>
    </row>
    <row r="343" spans="5:8" hidden="1">
      <c r="E343" s="387"/>
      <c r="F343" s="387"/>
      <c r="G343" s="388" t="str">
        <f t="shared" ref="G343:H343" si="130">PHONETIC(G141)</f>
        <v/>
      </c>
      <c r="H343" s="388" t="str">
        <f t="shared" si="130"/>
        <v/>
      </c>
    </row>
    <row r="344" spans="5:8" hidden="1">
      <c r="E344" s="387"/>
      <c r="F344" s="387"/>
      <c r="G344" s="388" t="str">
        <f t="shared" ref="G344:H344" si="131">PHONETIC(G142)</f>
        <v/>
      </c>
      <c r="H344" s="388" t="str">
        <f t="shared" si="131"/>
        <v/>
      </c>
    </row>
    <row r="345" spans="5:8" hidden="1">
      <c r="E345" s="387"/>
      <c r="F345" s="387"/>
      <c r="G345" s="388" t="str">
        <f t="shared" ref="G345:H345" si="132">PHONETIC(G143)</f>
        <v/>
      </c>
      <c r="H345" s="388" t="str">
        <f t="shared" si="132"/>
        <v/>
      </c>
    </row>
    <row r="346" spans="5:8" hidden="1">
      <c r="E346" s="387"/>
      <c r="F346" s="387"/>
      <c r="G346" s="388" t="str">
        <f t="shared" ref="G346:H346" si="133">PHONETIC(G144)</f>
        <v/>
      </c>
      <c r="H346" s="388" t="str">
        <f t="shared" si="133"/>
        <v/>
      </c>
    </row>
    <row r="347" spans="5:8" hidden="1">
      <c r="E347" s="387"/>
      <c r="F347" s="387"/>
      <c r="G347" s="388" t="str">
        <f t="shared" ref="G347:H347" si="134">PHONETIC(G145)</f>
        <v/>
      </c>
      <c r="H347" s="388" t="str">
        <f t="shared" si="134"/>
        <v/>
      </c>
    </row>
    <row r="348" spans="5:8" hidden="1">
      <c r="E348" s="387"/>
      <c r="F348" s="387"/>
      <c r="G348" s="388" t="str">
        <f t="shared" ref="G348:H348" si="135">PHONETIC(G146)</f>
        <v/>
      </c>
      <c r="H348" s="388" t="str">
        <f t="shared" si="135"/>
        <v/>
      </c>
    </row>
    <row r="349" spans="5:8" hidden="1">
      <c r="E349" s="387"/>
      <c r="F349" s="387"/>
      <c r="G349" s="388" t="str">
        <f t="shared" ref="G349:H349" si="136">PHONETIC(G147)</f>
        <v/>
      </c>
      <c r="H349" s="388" t="str">
        <f t="shared" si="136"/>
        <v/>
      </c>
    </row>
    <row r="350" spans="5:8" hidden="1">
      <c r="E350" s="387"/>
      <c r="F350" s="387"/>
      <c r="G350" s="388" t="str">
        <f t="shared" ref="G350:H350" si="137">PHONETIC(G148)</f>
        <v/>
      </c>
      <c r="H350" s="388" t="str">
        <f t="shared" si="137"/>
        <v/>
      </c>
    </row>
    <row r="351" spans="5:8" hidden="1">
      <c r="E351" s="387"/>
      <c r="F351" s="387"/>
      <c r="G351" s="388" t="str">
        <f t="shared" ref="G351:H351" si="138">PHONETIC(G149)</f>
        <v/>
      </c>
      <c r="H351" s="388" t="str">
        <f t="shared" si="138"/>
        <v/>
      </c>
    </row>
    <row r="352" spans="5:8" hidden="1">
      <c r="E352" s="387"/>
      <c r="F352" s="387"/>
      <c r="G352" s="388" t="str">
        <f t="shared" ref="G352:H352" si="139">PHONETIC(G150)</f>
        <v/>
      </c>
      <c r="H352" s="388" t="str">
        <f t="shared" si="139"/>
        <v/>
      </c>
    </row>
    <row r="353" spans="5:8" hidden="1">
      <c r="E353" s="387"/>
      <c r="F353" s="387"/>
      <c r="G353" s="388" t="str">
        <f t="shared" ref="G353:H353" si="140">PHONETIC(G151)</f>
        <v/>
      </c>
      <c r="H353" s="388" t="str">
        <f t="shared" si="140"/>
        <v/>
      </c>
    </row>
    <row r="354" spans="5:8" hidden="1">
      <c r="E354" s="387"/>
      <c r="F354" s="387"/>
      <c r="G354" s="388" t="str">
        <f t="shared" ref="G354:H354" si="141">PHONETIC(G152)</f>
        <v/>
      </c>
      <c r="H354" s="388" t="str">
        <f t="shared" si="141"/>
        <v/>
      </c>
    </row>
    <row r="355" spans="5:8" hidden="1">
      <c r="E355" s="387"/>
      <c r="F355" s="387"/>
      <c r="G355" s="388" t="str">
        <f t="shared" ref="G355:H355" si="142">PHONETIC(G153)</f>
        <v/>
      </c>
      <c r="H355" s="388" t="str">
        <f t="shared" si="142"/>
        <v/>
      </c>
    </row>
    <row r="356" spans="5:8" hidden="1">
      <c r="E356" s="387"/>
      <c r="F356" s="387"/>
      <c r="G356" s="388" t="str">
        <f t="shared" ref="G356:H356" si="143">PHONETIC(G154)</f>
        <v/>
      </c>
      <c r="H356" s="388" t="str">
        <f t="shared" si="143"/>
        <v/>
      </c>
    </row>
    <row r="357" spans="5:8" hidden="1">
      <c r="E357" s="387"/>
      <c r="F357" s="387"/>
      <c r="G357" s="388" t="str">
        <f t="shared" ref="G357:H357" si="144">PHONETIC(G155)</f>
        <v/>
      </c>
      <c r="H357" s="388" t="str">
        <f t="shared" si="144"/>
        <v/>
      </c>
    </row>
    <row r="358" spans="5:8" hidden="1">
      <c r="E358" s="387"/>
      <c r="F358" s="387"/>
      <c r="G358" s="388" t="str">
        <f t="shared" ref="G358:H358" si="145">PHONETIC(G156)</f>
        <v/>
      </c>
      <c r="H358" s="388" t="str">
        <f t="shared" si="145"/>
        <v/>
      </c>
    </row>
    <row r="359" spans="5:8" hidden="1">
      <c r="E359" s="387"/>
      <c r="F359" s="387"/>
      <c r="G359" s="388" t="str">
        <f t="shared" ref="G359:H359" si="146">PHONETIC(G157)</f>
        <v/>
      </c>
      <c r="H359" s="388" t="str">
        <f t="shared" si="146"/>
        <v/>
      </c>
    </row>
    <row r="360" spans="5:8" hidden="1">
      <c r="E360" s="387"/>
      <c r="F360" s="387"/>
      <c r="G360" s="388" t="str">
        <f t="shared" ref="G360:H360" si="147">PHONETIC(G158)</f>
        <v/>
      </c>
      <c r="H360" s="388" t="str">
        <f t="shared" si="147"/>
        <v/>
      </c>
    </row>
    <row r="361" spans="5:8" hidden="1">
      <c r="E361" s="387"/>
      <c r="F361" s="387"/>
      <c r="G361" s="388" t="str">
        <f t="shared" ref="G361:H361" si="148">PHONETIC(G159)</f>
        <v/>
      </c>
      <c r="H361" s="388" t="str">
        <f t="shared" si="148"/>
        <v/>
      </c>
    </row>
    <row r="362" spans="5:8" hidden="1">
      <c r="E362" s="387"/>
      <c r="F362" s="387"/>
      <c r="G362" s="388" t="str">
        <f t="shared" ref="G362:H362" si="149">PHONETIC(G160)</f>
        <v/>
      </c>
      <c r="H362" s="388" t="str">
        <f t="shared" si="149"/>
        <v/>
      </c>
    </row>
    <row r="363" spans="5:8" hidden="1">
      <c r="E363" s="387"/>
      <c r="F363" s="387"/>
      <c r="G363" s="388" t="str">
        <f t="shared" ref="G363:H363" si="150">PHONETIC(G161)</f>
        <v/>
      </c>
      <c r="H363" s="388" t="str">
        <f t="shared" si="150"/>
        <v/>
      </c>
    </row>
    <row r="364" spans="5:8" hidden="1">
      <c r="E364" s="387"/>
      <c r="F364" s="387"/>
      <c r="G364" s="388" t="str">
        <f t="shared" ref="G364:H364" si="151">PHONETIC(G162)</f>
        <v/>
      </c>
      <c r="H364" s="388" t="str">
        <f t="shared" si="151"/>
        <v/>
      </c>
    </row>
    <row r="365" spans="5:8" hidden="1">
      <c r="E365" s="387"/>
      <c r="F365" s="387"/>
      <c r="G365" s="388" t="str">
        <f t="shared" ref="G365:H365" si="152">PHONETIC(G163)</f>
        <v/>
      </c>
      <c r="H365" s="388" t="str">
        <f t="shared" si="152"/>
        <v/>
      </c>
    </row>
    <row r="366" spans="5:8" hidden="1">
      <c r="E366" s="387"/>
      <c r="F366" s="387"/>
      <c r="G366" s="388" t="str">
        <f t="shared" ref="G366:H366" si="153">PHONETIC(G164)</f>
        <v/>
      </c>
      <c r="H366" s="388" t="str">
        <f t="shared" si="153"/>
        <v/>
      </c>
    </row>
    <row r="367" spans="5:8" hidden="1">
      <c r="E367" s="387"/>
      <c r="F367" s="387"/>
      <c r="G367" s="388" t="str">
        <f t="shared" ref="G367:H367" si="154">PHONETIC(G165)</f>
        <v/>
      </c>
      <c r="H367" s="388" t="str">
        <f t="shared" si="154"/>
        <v/>
      </c>
    </row>
    <row r="368" spans="5:8" hidden="1">
      <c r="E368" s="387"/>
      <c r="F368" s="387"/>
      <c r="G368" s="388" t="str">
        <f t="shared" ref="G368:H368" si="155">PHONETIC(G166)</f>
        <v/>
      </c>
      <c r="H368" s="388" t="str">
        <f t="shared" si="155"/>
        <v/>
      </c>
    </row>
    <row r="369" spans="5:8" hidden="1">
      <c r="E369" s="387"/>
      <c r="F369" s="387"/>
      <c r="G369" s="388" t="str">
        <f t="shared" ref="G369:H369" si="156">PHONETIC(G167)</f>
        <v/>
      </c>
      <c r="H369" s="388" t="str">
        <f t="shared" si="156"/>
        <v/>
      </c>
    </row>
    <row r="370" spans="5:8" hidden="1">
      <c r="E370" s="387"/>
      <c r="F370" s="387"/>
      <c r="G370" s="388" t="str">
        <f t="shared" ref="G370:H370" si="157">PHONETIC(G168)</f>
        <v/>
      </c>
      <c r="H370" s="388" t="str">
        <f t="shared" si="157"/>
        <v/>
      </c>
    </row>
    <row r="371" spans="5:8" hidden="1">
      <c r="E371" s="387"/>
      <c r="F371" s="387"/>
      <c r="G371" s="388" t="str">
        <f t="shared" ref="G371:H371" si="158">PHONETIC(G169)</f>
        <v/>
      </c>
      <c r="H371" s="388" t="str">
        <f t="shared" si="158"/>
        <v/>
      </c>
    </row>
    <row r="372" spans="5:8" hidden="1">
      <c r="E372" s="387"/>
      <c r="F372" s="387"/>
      <c r="G372" s="388" t="str">
        <f t="shared" ref="G372:H372" si="159">PHONETIC(G170)</f>
        <v/>
      </c>
      <c r="H372" s="388" t="str">
        <f t="shared" si="159"/>
        <v/>
      </c>
    </row>
    <row r="373" spans="5:8" hidden="1">
      <c r="E373" s="387"/>
      <c r="F373" s="387"/>
      <c r="G373" s="388" t="str">
        <f t="shared" ref="G373:H373" si="160">PHONETIC(G171)</f>
        <v/>
      </c>
      <c r="H373" s="388" t="str">
        <f t="shared" si="160"/>
        <v/>
      </c>
    </row>
    <row r="374" spans="5:8" hidden="1">
      <c r="E374" s="387"/>
      <c r="F374" s="387"/>
      <c r="G374" s="388" t="str">
        <f t="shared" ref="G374:H374" si="161">PHONETIC(G172)</f>
        <v/>
      </c>
      <c r="H374" s="388" t="str">
        <f t="shared" si="161"/>
        <v/>
      </c>
    </row>
    <row r="375" spans="5:8" hidden="1">
      <c r="E375" s="387"/>
      <c r="F375" s="387"/>
      <c r="G375" s="388" t="str">
        <f t="shared" ref="G375:H375" si="162">PHONETIC(G173)</f>
        <v/>
      </c>
      <c r="H375" s="388" t="str">
        <f t="shared" si="162"/>
        <v/>
      </c>
    </row>
    <row r="376" spans="5:8" hidden="1">
      <c r="E376" s="387"/>
      <c r="F376" s="387"/>
      <c r="G376" s="388" t="str">
        <f t="shared" ref="G376:H376" si="163">PHONETIC(G174)</f>
        <v/>
      </c>
      <c r="H376" s="388" t="str">
        <f t="shared" si="163"/>
        <v/>
      </c>
    </row>
    <row r="377" spans="5:8" hidden="1">
      <c r="E377" s="387"/>
      <c r="F377" s="387"/>
      <c r="G377" s="388" t="str">
        <f t="shared" ref="G377:H377" si="164">PHONETIC(G175)</f>
        <v/>
      </c>
      <c r="H377" s="388" t="str">
        <f t="shared" si="164"/>
        <v/>
      </c>
    </row>
    <row r="378" spans="5:8" hidden="1">
      <c r="E378" s="387"/>
      <c r="F378" s="387"/>
      <c r="G378" s="388" t="str">
        <f t="shared" ref="G378:H378" si="165">PHONETIC(G176)</f>
        <v/>
      </c>
      <c r="H378" s="388" t="str">
        <f t="shared" si="165"/>
        <v/>
      </c>
    </row>
    <row r="379" spans="5:8" hidden="1">
      <c r="E379" s="387"/>
      <c r="F379" s="387"/>
      <c r="G379" s="388" t="str">
        <f t="shared" ref="G379:H379" si="166">PHONETIC(G177)</f>
        <v/>
      </c>
      <c r="H379" s="388" t="str">
        <f t="shared" si="166"/>
        <v/>
      </c>
    </row>
    <row r="380" spans="5:8" hidden="1">
      <c r="E380" s="387"/>
      <c r="F380" s="387"/>
      <c r="G380" s="388" t="str">
        <f t="shared" ref="G380:H380" si="167">PHONETIC(G178)</f>
        <v/>
      </c>
      <c r="H380" s="388" t="str">
        <f t="shared" si="167"/>
        <v/>
      </c>
    </row>
    <row r="381" spans="5:8" hidden="1">
      <c r="E381" s="387"/>
      <c r="F381" s="387"/>
      <c r="G381" s="388" t="str">
        <f t="shared" ref="G381:H381" si="168">PHONETIC(G179)</f>
        <v/>
      </c>
      <c r="H381" s="388" t="str">
        <f t="shared" si="168"/>
        <v/>
      </c>
    </row>
    <row r="382" spans="5:8" hidden="1">
      <c r="E382" s="387"/>
      <c r="F382" s="387"/>
      <c r="G382" s="388" t="str">
        <f t="shared" ref="G382:H382" si="169">PHONETIC(G180)</f>
        <v/>
      </c>
      <c r="H382" s="388" t="str">
        <f t="shared" si="169"/>
        <v/>
      </c>
    </row>
    <row r="383" spans="5:8" hidden="1">
      <c r="E383" s="387"/>
      <c r="F383" s="387"/>
      <c r="G383" s="388" t="str">
        <f t="shared" ref="G383:H383" si="170">PHONETIC(G181)</f>
        <v/>
      </c>
      <c r="H383" s="388" t="str">
        <f t="shared" si="170"/>
        <v/>
      </c>
    </row>
    <row r="384" spans="5:8" hidden="1">
      <c r="E384" s="387"/>
      <c r="F384" s="387"/>
      <c r="G384" s="388" t="str">
        <f t="shared" ref="G384:H384" si="171">PHONETIC(G182)</f>
        <v/>
      </c>
      <c r="H384" s="388" t="str">
        <f t="shared" si="171"/>
        <v/>
      </c>
    </row>
    <row r="385" spans="5:8" hidden="1">
      <c r="E385" s="387"/>
      <c r="F385" s="387"/>
      <c r="G385" s="388" t="str">
        <f t="shared" ref="G385:H385" si="172">PHONETIC(G183)</f>
        <v/>
      </c>
      <c r="H385" s="388" t="str">
        <f t="shared" si="172"/>
        <v/>
      </c>
    </row>
    <row r="386" spans="5:8" hidden="1">
      <c r="E386" s="387"/>
      <c r="F386" s="387"/>
      <c r="G386" s="388" t="str">
        <f t="shared" ref="G386:H386" si="173">PHONETIC(G184)</f>
        <v/>
      </c>
      <c r="H386" s="388" t="str">
        <f t="shared" si="173"/>
        <v/>
      </c>
    </row>
    <row r="387" spans="5:8" hidden="1">
      <c r="E387" s="387"/>
      <c r="F387" s="387"/>
      <c r="G387" s="388" t="str">
        <f t="shared" ref="G387:H387" si="174">PHONETIC(G185)</f>
        <v/>
      </c>
      <c r="H387" s="388" t="str">
        <f t="shared" si="174"/>
        <v/>
      </c>
    </row>
    <row r="388" spans="5:8" hidden="1">
      <c r="E388" s="387"/>
      <c r="F388" s="387"/>
      <c r="G388" s="388" t="str">
        <f t="shared" ref="G388:H388" si="175">PHONETIC(G186)</f>
        <v/>
      </c>
      <c r="H388" s="388" t="str">
        <f t="shared" si="175"/>
        <v/>
      </c>
    </row>
    <row r="389" spans="5:8" hidden="1">
      <c r="E389" s="387"/>
      <c r="F389" s="387"/>
      <c r="G389" s="388" t="str">
        <f t="shared" ref="G389:H389" si="176">PHONETIC(G187)</f>
        <v/>
      </c>
      <c r="H389" s="388" t="str">
        <f t="shared" si="176"/>
        <v/>
      </c>
    </row>
    <row r="390" spans="5:8" hidden="1">
      <c r="E390" s="387"/>
      <c r="F390" s="387"/>
      <c r="G390" s="388" t="str">
        <f t="shared" ref="G390:H390" si="177">PHONETIC(G188)</f>
        <v/>
      </c>
      <c r="H390" s="388" t="str">
        <f t="shared" si="177"/>
        <v/>
      </c>
    </row>
    <row r="391" spans="5:8" hidden="1">
      <c r="E391" s="387"/>
      <c r="F391" s="387"/>
      <c r="G391" s="388" t="str">
        <f t="shared" ref="G391:H391" si="178">PHONETIC(G189)</f>
        <v/>
      </c>
      <c r="H391" s="388" t="str">
        <f t="shared" si="178"/>
        <v/>
      </c>
    </row>
    <row r="392" spans="5:8" hidden="1">
      <c r="E392" s="387"/>
      <c r="F392" s="387"/>
      <c r="G392" s="388" t="str">
        <f t="shared" ref="G392:H392" si="179">PHONETIC(G190)</f>
        <v/>
      </c>
      <c r="H392" s="388" t="str">
        <f t="shared" si="179"/>
        <v/>
      </c>
    </row>
    <row r="393" spans="5:8" hidden="1">
      <c r="E393" s="387"/>
      <c r="F393" s="387"/>
      <c r="G393" s="388" t="str">
        <f t="shared" ref="G393:H393" si="180">PHONETIC(G191)</f>
        <v/>
      </c>
      <c r="H393" s="388" t="str">
        <f t="shared" si="180"/>
        <v/>
      </c>
    </row>
    <row r="394" spans="5:8" hidden="1">
      <c r="E394" s="387"/>
      <c r="F394" s="387"/>
      <c r="G394" s="388" t="str">
        <f t="shared" ref="G394:H394" si="181">PHONETIC(G192)</f>
        <v/>
      </c>
      <c r="H394" s="388" t="str">
        <f t="shared" si="181"/>
        <v/>
      </c>
    </row>
    <row r="395" spans="5:8" hidden="1">
      <c r="E395" s="387"/>
      <c r="F395" s="387"/>
      <c r="G395" s="388" t="str">
        <f t="shared" ref="G395:H395" si="182">PHONETIC(G193)</f>
        <v/>
      </c>
      <c r="H395" s="388" t="str">
        <f t="shared" si="182"/>
        <v/>
      </c>
    </row>
    <row r="396" spans="5:8" hidden="1">
      <c r="E396" s="387"/>
      <c r="F396" s="387"/>
      <c r="G396" s="388" t="str">
        <f t="shared" ref="G396:H396" si="183">PHONETIC(G194)</f>
        <v/>
      </c>
      <c r="H396" s="388" t="str">
        <f t="shared" si="183"/>
        <v/>
      </c>
    </row>
    <row r="397" spans="5:8" hidden="1">
      <c r="E397" s="387"/>
      <c r="F397" s="387"/>
      <c r="G397" s="388" t="str">
        <f t="shared" ref="G397:H397" si="184">PHONETIC(G195)</f>
        <v/>
      </c>
      <c r="H397" s="388" t="str">
        <f t="shared" si="184"/>
        <v/>
      </c>
    </row>
    <row r="398" spans="5:8" hidden="1">
      <c r="E398" s="387"/>
      <c r="F398" s="387"/>
      <c r="G398" s="388" t="str">
        <f t="shared" ref="G398:H398" si="185">PHONETIC(G196)</f>
        <v/>
      </c>
      <c r="H398" s="388" t="str">
        <f t="shared" si="185"/>
        <v/>
      </c>
    </row>
    <row r="399" spans="5:8" hidden="1">
      <c r="E399" s="387"/>
      <c r="F399" s="387"/>
      <c r="G399" s="388" t="str">
        <f t="shared" ref="G399:H399" si="186">PHONETIC(G197)</f>
        <v/>
      </c>
      <c r="H399" s="388" t="str">
        <f t="shared" si="186"/>
        <v/>
      </c>
    </row>
    <row r="400" spans="5:8" hidden="1">
      <c r="E400" s="387"/>
      <c r="F400" s="387"/>
      <c r="G400" s="388" t="str">
        <f t="shared" ref="G400:H400" si="187">PHONETIC(G198)</f>
        <v/>
      </c>
      <c r="H400" s="388" t="str">
        <f t="shared" si="187"/>
        <v/>
      </c>
    </row>
    <row r="401" spans="5:8" hidden="1">
      <c r="E401" s="387"/>
      <c r="F401" s="387"/>
      <c r="G401" s="388" t="str">
        <f t="shared" ref="G401:H401" si="188">PHONETIC(G199)</f>
        <v/>
      </c>
      <c r="H401" s="388" t="str">
        <f t="shared" si="188"/>
        <v/>
      </c>
    </row>
    <row r="402" spans="5:8" hidden="1">
      <c r="E402" s="387"/>
      <c r="F402" s="387"/>
      <c r="G402" s="388" t="str">
        <f t="shared" ref="G402:H402" si="189">PHONETIC(G200)</f>
        <v/>
      </c>
      <c r="H402" s="388" t="str">
        <f t="shared" si="189"/>
        <v/>
      </c>
    </row>
    <row r="403" spans="5:8" hidden="1">
      <c r="E403" s="387"/>
      <c r="F403" s="387"/>
      <c r="G403" s="388" t="str">
        <f t="shared" ref="G403:H403" si="190">PHONETIC(G201)</f>
        <v/>
      </c>
      <c r="H403" s="388" t="str">
        <f t="shared" si="190"/>
        <v/>
      </c>
    </row>
    <row r="404" spans="5:8" hidden="1">
      <c r="E404" s="387"/>
      <c r="F404" s="387"/>
      <c r="G404" s="388" t="str">
        <f t="shared" ref="G404:H404" si="191">PHONETIC(G202)</f>
        <v/>
      </c>
      <c r="H404" s="388" t="str">
        <f t="shared" si="191"/>
        <v/>
      </c>
    </row>
    <row r="405" spans="5:8" hidden="1">
      <c r="E405" s="387"/>
      <c r="F405" s="387"/>
      <c r="G405" s="388" t="str">
        <f t="shared" ref="G405:H405" si="192">PHONETIC(G203)</f>
        <v/>
      </c>
      <c r="H405" s="388" t="str">
        <f t="shared" si="192"/>
        <v/>
      </c>
    </row>
    <row r="406" spans="5:8" hidden="1">
      <c r="E406" s="387"/>
      <c r="F406" s="387"/>
      <c r="G406" s="388" t="str">
        <f t="shared" ref="G406:H406" si="193">PHONETIC(G204)</f>
        <v/>
      </c>
      <c r="H406" s="388" t="str">
        <f t="shared" si="193"/>
        <v/>
      </c>
    </row>
    <row r="407" spans="5:8" hidden="1">
      <c r="E407" s="387"/>
      <c r="F407" s="387"/>
      <c r="G407" s="388" t="str">
        <f t="shared" ref="G407:H407" si="194">PHONETIC(G205)</f>
        <v/>
      </c>
      <c r="H407" s="388" t="str">
        <f t="shared" si="194"/>
        <v/>
      </c>
    </row>
    <row r="408" spans="5:8" hidden="1">
      <c r="E408" s="387"/>
      <c r="F408" s="387"/>
      <c r="G408" s="388" t="str">
        <f t="shared" ref="G408:H408" si="195">PHONETIC(G206)</f>
        <v/>
      </c>
      <c r="H408" s="388" t="str">
        <f t="shared" si="195"/>
        <v/>
      </c>
    </row>
    <row r="409" spans="5:8" hidden="1">
      <c r="E409" s="387"/>
      <c r="F409" s="387"/>
      <c r="G409" s="388" t="str">
        <f t="shared" ref="G409:H409" si="196">PHONETIC(G207)</f>
        <v/>
      </c>
      <c r="H409" s="388" t="str">
        <f t="shared" si="196"/>
        <v/>
      </c>
    </row>
    <row r="410" spans="5:8" hidden="1">
      <c r="E410" s="387"/>
      <c r="F410" s="387"/>
      <c r="G410" s="388" t="str">
        <f t="shared" ref="G410:H410" si="197">PHONETIC(G208)</f>
        <v/>
      </c>
      <c r="H410" s="388" t="str">
        <f t="shared" si="197"/>
        <v/>
      </c>
    </row>
    <row r="411" spans="5:8" hidden="1">
      <c r="E411" s="387"/>
      <c r="F411" s="387"/>
      <c r="G411" s="388" t="str">
        <f t="shared" ref="G411:H411" si="198">PHONETIC(G209)</f>
        <v/>
      </c>
      <c r="H411" s="388" t="str">
        <f t="shared" si="198"/>
        <v/>
      </c>
    </row>
    <row r="412" spans="5:8">
      <c r="E412" s="389"/>
      <c r="F412" s="389"/>
      <c r="G412" s="389"/>
      <c r="H412" s="389"/>
    </row>
    <row r="413" spans="5:8">
      <c r="E413" s="389"/>
      <c r="F413" s="389"/>
      <c r="G413" s="389"/>
      <c r="H413" s="389"/>
    </row>
    <row r="414" spans="5:8">
      <c r="E414" s="389"/>
      <c r="F414" s="389"/>
      <c r="G414" s="389"/>
      <c r="H414" s="389"/>
    </row>
    <row r="415" spans="5:8">
      <c r="E415" s="389"/>
      <c r="F415" s="389"/>
      <c r="G415" s="389"/>
      <c r="H415" s="389"/>
    </row>
    <row r="416" spans="5:8">
      <c r="E416" s="389"/>
      <c r="F416" s="389"/>
      <c r="G416" s="389"/>
      <c r="H416" s="389"/>
    </row>
    <row r="417" spans="5:8">
      <c r="E417" s="389"/>
      <c r="F417" s="389"/>
      <c r="G417" s="389"/>
      <c r="H417" s="389"/>
    </row>
    <row r="418" spans="5:8">
      <c r="E418" s="389"/>
      <c r="F418" s="389"/>
      <c r="G418" s="389"/>
      <c r="H418" s="389"/>
    </row>
    <row r="419" spans="5:8">
      <c r="E419" s="389"/>
      <c r="F419" s="389"/>
      <c r="G419" s="389"/>
      <c r="H419" s="389"/>
    </row>
    <row r="420" spans="5:8">
      <c r="E420" s="389"/>
      <c r="F420" s="389"/>
      <c r="G420" s="389"/>
      <c r="H420" s="389"/>
    </row>
    <row r="421" spans="5:8">
      <c r="E421" s="389"/>
      <c r="F421" s="389"/>
      <c r="G421" s="389"/>
      <c r="H421" s="389"/>
    </row>
    <row r="422" spans="5:8">
      <c r="E422" s="389"/>
      <c r="F422" s="389"/>
      <c r="G422" s="389"/>
      <c r="H422" s="389"/>
    </row>
    <row r="423" spans="5:8">
      <c r="E423" s="389"/>
      <c r="F423" s="389"/>
      <c r="G423" s="389"/>
      <c r="H423" s="389"/>
    </row>
    <row r="424" spans="5:8">
      <c r="E424" s="389"/>
      <c r="F424" s="389"/>
      <c r="G424" s="389"/>
      <c r="H424" s="389"/>
    </row>
    <row r="425" spans="5:8">
      <c r="E425" s="389"/>
      <c r="F425" s="389"/>
      <c r="G425" s="389"/>
      <c r="H425" s="389"/>
    </row>
    <row r="426" spans="5:8">
      <c r="E426" s="389"/>
      <c r="F426" s="389"/>
      <c r="G426" s="389"/>
      <c r="H426" s="389"/>
    </row>
    <row r="427" spans="5:8">
      <c r="E427" s="389"/>
      <c r="F427" s="389"/>
      <c r="G427" s="389"/>
      <c r="H427" s="389"/>
    </row>
    <row r="428" spans="5:8">
      <c r="E428" s="389"/>
      <c r="F428" s="389"/>
      <c r="G428" s="389"/>
      <c r="H428" s="389"/>
    </row>
    <row r="429" spans="5:8">
      <c r="E429" s="389"/>
      <c r="F429" s="389"/>
      <c r="G429" s="389"/>
      <c r="H429" s="389"/>
    </row>
    <row r="430" spans="5:8">
      <c r="E430" s="389"/>
      <c r="F430" s="389"/>
      <c r="G430" s="389"/>
      <c r="H430" s="389"/>
    </row>
    <row r="431" spans="5:8">
      <c r="E431" s="389"/>
      <c r="F431" s="389"/>
      <c r="G431" s="389"/>
      <c r="H431" s="389"/>
    </row>
    <row r="432" spans="5:8">
      <c r="E432" s="389"/>
      <c r="F432" s="389"/>
      <c r="G432" s="389"/>
      <c r="H432" s="389"/>
    </row>
  </sheetData>
  <sheetProtection sheet="1" objects="1" scenarios="1" selectLockedCells="1"/>
  <mergeCells count="22">
    <mergeCell ref="L1:M1"/>
    <mergeCell ref="A7:H7"/>
    <mergeCell ref="K7:L7"/>
    <mergeCell ref="A4:C4"/>
    <mergeCell ref="D4:F4"/>
    <mergeCell ref="A5:C5"/>
    <mergeCell ref="D5:F5"/>
    <mergeCell ref="A6:C6"/>
    <mergeCell ref="D6:F6"/>
    <mergeCell ref="F3:G3"/>
    <mergeCell ref="H3:J3"/>
    <mergeCell ref="J8:J9"/>
    <mergeCell ref="A8:A9"/>
    <mergeCell ref="K8:M8"/>
    <mergeCell ref="F8:F9"/>
    <mergeCell ref="G8:G9"/>
    <mergeCell ref="H8:H9"/>
    <mergeCell ref="I8:I9"/>
    <mergeCell ref="B8:B9"/>
    <mergeCell ref="C8:C9"/>
    <mergeCell ref="D8:D9"/>
    <mergeCell ref="E8:E9"/>
  </mergeCells>
  <phoneticPr fontId="6"/>
  <dataValidations count="2">
    <dataValidation type="list" allowBlank="1" showInputMessage="1" showErrorMessage="1" sqref="J10:J209" xr:uid="{00000000-0002-0000-0200-000000000000}">
      <formula1>$Q$1:$Q$3</formula1>
    </dataValidation>
    <dataValidation type="list" allowBlank="1" showInputMessage="1" showErrorMessage="1" sqref="I10:I209" xr:uid="{00000000-0002-0000-0200-000001000000}">
      <formula1>$R$1:$R$2</formula1>
    </dataValidation>
  </dataValidations>
  <pageMargins left="0.70000000000000007" right="0.70000000000000007" top="0.75000000000000011" bottom="0.75000000000000011" header="0.51" footer="0.51"/>
  <pageSetup paperSize="9" scale="60" orientation="portrait" verticalDpi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4033" r:id="rId3" name="Drop Down 1">
              <controlPr defaultSize="0" autoLine="0" autoPict="0">
                <anchor moveWithCells="1">
                  <from>
                    <xdr:col>0</xdr:col>
                    <xdr:colOff>0</xdr:colOff>
                    <xdr:row>2</xdr:row>
                    <xdr:rowOff>266700</xdr:rowOff>
                  </from>
                  <to>
                    <xdr:col>4</xdr:col>
                    <xdr:colOff>676275</xdr:colOff>
                    <xdr:row>2</xdr:row>
                    <xdr:rowOff>523875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4" r:id="rId4" name="Check Box 2">
              <controlPr defaultSize="0" autoFill="0" autoLine="0" autoPict="0">
                <anchor moveWithCells="1">
                  <from>
                    <xdr:col>1</xdr:col>
                    <xdr:colOff>123825</xdr:colOff>
                    <xdr:row>9</xdr:row>
                    <xdr:rowOff>28575</xdr:rowOff>
                  </from>
                  <to>
                    <xdr:col>2</xdr:col>
                    <xdr:colOff>47625</xdr:colOff>
                    <xdr:row>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5" r:id="rId5" name="Check Box 3">
              <controlPr defaultSize="0" autoFill="0" autoLine="0" autoPict="0">
                <anchor moveWithCells="1">
                  <from>
                    <xdr:col>1</xdr:col>
                    <xdr:colOff>123825</xdr:colOff>
                    <xdr:row>10</xdr:row>
                    <xdr:rowOff>28575</xdr:rowOff>
                  </from>
                  <to>
                    <xdr:col>2</xdr:col>
                    <xdr:colOff>47625</xdr:colOff>
                    <xdr:row>10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6" r:id="rId6" name="Check Box 4">
              <controlPr defaultSize="0" autoFill="0" autoLine="0" autoPict="0">
                <anchor moveWithCells="1">
                  <from>
                    <xdr:col>1</xdr:col>
                    <xdr:colOff>123825</xdr:colOff>
                    <xdr:row>11</xdr:row>
                    <xdr:rowOff>28575</xdr:rowOff>
                  </from>
                  <to>
                    <xdr:col>2</xdr:col>
                    <xdr:colOff>47625</xdr:colOff>
                    <xdr:row>11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7" r:id="rId7" name="Check Box 5">
              <controlPr defaultSize="0" autoFill="0" autoLine="0" autoPict="0">
                <anchor moveWithCells="1">
                  <from>
                    <xdr:col>1</xdr:col>
                    <xdr:colOff>123825</xdr:colOff>
                    <xdr:row>12</xdr:row>
                    <xdr:rowOff>28575</xdr:rowOff>
                  </from>
                  <to>
                    <xdr:col>2</xdr:col>
                    <xdr:colOff>47625</xdr:colOff>
                    <xdr:row>12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8" r:id="rId8" name="Check Box 6">
              <controlPr defaultSize="0" autoFill="0" autoLine="0" autoPict="0">
                <anchor moveWithCells="1">
                  <from>
                    <xdr:col>1</xdr:col>
                    <xdr:colOff>123825</xdr:colOff>
                    <xdr:row>13</xdr:row>
                    <xdr:rowOff>28575</xdr:rowOff>
                  </from>
                  <to>
                    <xdr:col>2</xdr:col>
                    <xdr:colOff>47625</xdr:colOff>
                    <xdr:row>13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9" r:id="rId9" name="Check Box 7">
              <controlPr defaultSize="0" autoFill="0" autoLine="0" autoPict="0">
                <anchor moveWithCells="1">
                  <from>
                    <xdr:col>1</xdr:col>
                    <xdr:colOff>123825</xdr:colOff>
                    <xdr:row>14</xdr:row>
                    <xdr:rowOff>28575</xdr:rowOff>
                  </from>
                  <to>
                    <xdr:col>2</xdr:col>
                    <xdr:colOff>47625</xdr:colOff>
                    <xdr:row>14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0" r:id="rId10" name="Check Box 8">
              <controlPr defaultSize="0" autoFill="0" autoLine="0" autoPict="0">
                <anchor moveWithCells="1">
                  <from>
                    <xdr:col>1</xdr:col>
                    <xdr:colOff>123825</xdr:colOff>
                    <xdr:row>15</xdr:row>
                    <xdr:rowOff>28575</xdr:rowOff>
                  </from>
                  <to>
                    <xdr:col>2</xdr:col>
                    <xdr:colOff>47625</xdr:colOff>
                    <xdr:row>15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1" r:id="rId11" name="Check Box 9">
              <controlPr defaultSize="0" autoFill="0" autoLine="0" autoPict="0">
                <anchor moveWithCells="1">
                  <from>
                    <xdr:col>1</xdr:col>
                    <xdr:colOff>123825</xdr:colOff>
                    <xdr:row>16</xdr:row>
                    <xdr:rowOff>28575</xdr:rowOff>
                  </from>
                  <to>
                    <xdr:col>2</xdr:col>
                    <xdr:colOff>47625</xdr:colOff>
                    <xdr:row>16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2" r:id="rId12" name="Check Box 10">
              <controlPr defaultSize="0" autoFill="0" autoLine="0" autoPict="0">
                <anchor moveWithCells="1">
                  <from>
                    <xdr:col>1</xdr:col>
                    <xdr:colOff>123825</xdr:colOff>
                    <xdr:row>17</xdr:row>
                    <xdr:rowOff>28575</xdr:rowOff>
                  </from>
                  <to>
                    <xdr:col>2</xdr:col>
                    <xdr:colOff>47625</xdr:colOff>
                    <xdr:row>17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3" r:id="rId13" name="Check Box 11">
              <controlPr defaultSize="0" autoFill="0" autoLine="0" autoPict="0">
                <anchor moveWithCells="1">
                  <from>
                    <xdr:col>1</xdr:col>
                    <xdr:colOff>123825</xdr:colOff>
                    <xdr:row>18</xdr:row>
                    <xdr:rowOff>28575</xdr:rowOff>
                  </from>
                  <to>
                    <xdr:col>2</xdr:col>
                    <xdr:colOff>47625</xdr:colOff>
                    <xdr:row>18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4" r:id="rId14" name="Check Box 12">
              <controlPr defaultSize="0" autoFill="0" autoLine="0" autoPict="0">
                <anchor moveWithCells="1">
                  <from>
                    <xdr:col>1</xdr:col>
                    <xdr:colOff>123825</xdr:colOff>
                    <xdr:row>19</xdr:row>
                    <xdr:rowOff>28575</xdr:rowOff>
                  </from>
                  <to>
                    <xdr:col>2</xdr:col>
                    <xdr:colOff>47625</xdr:colOff>
                    <xdr:row>19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5" r:id="rId15" name="Check Box 13">
              <controlPr defaultSize="0" autoFill="0" autoLine="0" autoPict="0">
                <anchor moveWithCells="1">
                  <from>
                    <xdr:col>1</xdr:col>
                    <xdr:colOff>123825</xdr:colOff>
                    <xdr:row>20</xdr:row>
                    <xdr:rowOff>28575</xdr:rowOff>
                  </from>
                  <to>
                    <xdr:col>2</xdr:col>
                    <xdr:colOff>47625</xdr:colOff>
                    <xdr:row>20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6" r:id="rId16" name="Check Box 14">
              <controlPr defaultSize="0" autoFill="0" autoLine="0" autoPict="0">
                <anchor moveWithCells="1">
                  <from>
                    <xdr:col>1</xdr:col>
                    <xdr:colOff>123825</xdr:colOff>
                    <xdr:row>21</xdr:row>
                    <xdr:rowOff>28575</xdr:rowOff>
                  </from>
                  <to>
                    <xdr:col>2</xdr:col>
                    <xdr:colOff>47625</xdr:colOff>
                    <xdr:row>21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7" r:id="rId17" name="Check Box 15">
              <controlPr defaultSize="0" autoFill="0" autoLine="0" autoPict="0">
                <anchor moveWithCells="1">
                  <from>
                    <xdr:col>1</xdr:col>
                    <xdr:colOff>123825</xdr:colOff>
                    <xdr:row>22</xdr:row>
                    <xdr:rowOff>28575</xdr:rowOff>
                  </from>
                  <to>
                    <xdr:col>2</xdr:col>
                    <xdr:colOff>47625</xdr:colOff>
                    <xdr:row>22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8" r:id="rId18" name="Check Box 16">
              <controlPr defaultSize="0" autoFill="0" autoLine="0" autoPict="0">
                <anchor moveWithCells="1">
                  <from>
                    <xdr:col>1</xdr:col>
                    <xdr:colOff>123825</xdr:colOff>
                    <xdr:row>23</xdr:row>
                    <xdr:rowOff>28575</xdr:rowOff>
                  </from>
                  <to>
                    <xdr:col>2</xdr:col>
                    <xdr:colOff>47625</xdr:colOff>
                    <xdr:row>23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9" r:id="rId19" name="Check Box 17">
              <controlPr defaultSize="0" autoFill="0" autoLine="0" autoPict="0">
                <anchor moveWithCells="1">
                  <from>
                    <xdr:col>1</xdr:col>
                    <xdr:colOff>123825</xdr:colOff>
                    <xdr:row>24</xdr:row>
                    <xdr:rowOff>28575</xdr:rowOff>
                  </from>
                  <to>
                    <xdr:col>2</xdr:col>
                    <xdr:colOff>47625</xdr:colOff>
                    <xdr:row>24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0" r:id="rId20" name="Check Box 18">
              <controlPr defaultSize="0" autoFill="0" autoLine="0" autoPict="0">
                <anchor moveWithCells="1">
                  <from>
                    <xdr:col>1</xdr:col>
                    <xdr:colOff>123825</xdr:colOff>
                    <xdr:row>25</xdr:row>
                    <xdr:rowOff>28575</xdr:rowOff>
                  </from>
                  <to>
                    <xdr:col>2</xdr:col>
                    <xdr:colOff>47625</xdr:colOff>
                    <xdr:row>25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1" r:id="rId21" name="Check Box 19">
              <controlPr defaultSize="0" autoFill="0" autoLine="0" autoPict="0">
                <anchor moveWithCells="1">
                  <from>
                    <xdr:col>1</xdr:col>
                    <xdr:colOff>123825</xdr:colOff>
                    <xdr:row>26</xdr:row>
                    <xdr:rowOff>28575</xdr:rowOff>
                  </from>
                  <to>
                    <xdr:col>2</xdr:col>
                    <xdr:colOff>47625</xdr:colOff>
                    <xdr:row>26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2" r:id="rId22" name="Check Box 20">
              <controlPr defaultSize="0" autoFill="0" autoLine="0" autoPict="0">
                <anchor moveWithCells="1">
                  <from>
                    <xdr:col>1</xdr:col>
                    <xdr:colOff>123825</xdr:colOff>
                    <xdr:row>27</xdr:row>
                    <xdr:rowOff>28575</xdr:rowOff>
                  </from>
                  <to>
                    <xdr:col>2</xdr:col>
                    <xdr:colOff>47625</xdr:colOff>
                    <xdr:row>27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3" r:id="rId23" name="Check Box 21">
              <controlPr defaultSize="0" autoFill="0" autoLine="0" autoPict="0">
                <anchor moveWithCells="1">
                  <from>
                    <xdr:col>1</xdr:col>
                    <xdr:colOff>123825</xdr:colOff>
                    <xdr:row>28</xdr:row>
                    <xdr:rowOff>28575</xdr:rowOff>
                  </from>
                  <to>
                    <xdr:col>2</xdr:col>
                    <xdr:colOff>47625</xdr:colOff>
                    <xdr:row>28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4" r:id="rId24" name="Check Box 22">
              <controlPr defaultSize="0" autoFill="0" autoLine="0" autoPict="0">
                <anchor moveWithCells="1">
                  <from>
                    <xdr:col>1</xdr:col>
                    <xdr:colOff>123825</xdr:colOff>
                    <xdr:row>29</xdr:row>
                    <xdr:rowOff>28575</xdr:rowOff>
                  </from>
                  <to>
                    <xdr:col>2</xdr:col>
                    <xdr:colOff>47625</xdr:colOff>
                    <xdr:row>29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5" r:id="rId25" name="Check Box 23">
              <controlPr defaultSize="0" autoFill="0" autoLine="0" autoPict="0">
                <anchor moveWithCells="1">
                  <from>
                    <xdr:col>1</xdr:col>
                    <xdr:colOff>123825</xdr:colOff>
                    <xdr:row>30</xdr:row>
                    <xdr:rowOff>28575</xdr:rowOff>
                  </from>
                  <to>
                    <xdr:col>2</xdr:col>
                    <xdr:colOff>47625</xdr:colOff>
                    <xdr:row>30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6" r:id="rId26" name="Check Box 24">
              <controlPr defaultSize="0" autoFill="0" autoLine="0" autoPict="0">
                <anchor moveWithCells="1">
                  <from>
                    <xdr:col>1</xdr:col>
                    <xdr:colOff>123825</xdr:colOff>
                    <xdr:row>31</xdr:row>
                    <xdr:rowOff>28575</xdr:rowOff>
                  </from>
                  <to>
                    <xdr:col>2</xdr:col>
                    <xdr:colOff>47625</xdr:colOff>
                    <xdr:row>31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7" r:id="rId27" name="Check Box 25">
              <controlPr defaultSize="0" autoFill="0" autoLine="0" autoPict="0">
                <anchor moveWithCells="1">
                  <from>
                    <xdr:col>1</xdr:col>
                    <xdr:colOff>123825</xdr:colOff>
                    <xdr:row>32</xdr:row>
                    <xdr:rowOff>28575</xdr:rowOff>
                  </from>
                  <to>
                    <xdr:col>2</xdr:col>
                    <xdr:colOff>47625</xdr:colOff>
                    <xdr:row>32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8" r:id="rId28" name="Check Box 26">
              <controlPr defaultSize="0" autoFill="0" autoLine="0" autoPict="0">
                <anchor moveWithCells="1">
                  <from>
                    <xdr:col>1</xdr:col>
                    <xdr:colOff>123825</xdr:colOff>
                    <xdr:row>33</xdr:row>
                    <xdr:rowOff>28575</xdr:rowOff>
                  </from>
                  <to>
                    <xdr:col>2</xdr:col>
                    <xdr:colOff>47625</xdr:colOff>
                    <xdr:row>33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9" r:id="rId29" name="Check Box 27">
              <controlPr defaultSize="0" autoFill="0" autoLine="0" autoPict="0">
                <anchor moveWithCells="1">
                  <from>
                    <xdr:col>1</xdr:col>
                    <xdr:colOff>123825</xdr:colOff>
                    <xdr:row>34</xdr:row>
                    <xdr:rowOff>28575</xdr:rowOff>
                  </from>
                  <to>
                    <xdr:col>2</xdr:col>
                    <xdr:colOff>47625</xdr:colOff>
                    <xdr:row>34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60" r:id="rId30" name="Check Box 28">
              <controlPr defaultSize="0" autoFill="0" autoLine="0" autoPict="0">
                <anchor moveWithCells="1">
                  <from>
                    <xdr:col>1</xdr:col>
                    <xdr:colOff>123825</xdr:colOff>
                    <xdr:row>35</xdr:row>
                    <xdr:rowOff>28575</xdr:rowOff>
                  </from>
                  <to>
                    <xdr:col>2</xdr:col>
                    <xdr:colOff>47625</xdr:colOff>
                    <xdr:row>35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61" r:id="rId31" name="Check Box 29">
              <controlPr defaultSize="0" autoFill="0" autoLine="0" autoPict="0">
                <anchor moveWithCells="1">
                  <from>
                    <xdr:col>1</xdr:col>
                    <xdr:colOff>123825</xdr:colOff>
                    <xdr:row>36</xdr:row>
                    <xdr:rowOff>28575</xdr:rowOff>
                  </from>
                  <to>
                    <xdr:col>2</xdr:col>
                    <xdr:colOff>47625</xdr:colOff>
                    <xdr:row>36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62" r:id="rId32" name="Check Box 30">
              <controlPr defaultSize="0" autoFill="0" autoLine="0" autoPict="0">
                <anchor moveWithCells="1">
                  <from>
                    <xdr:col>1</xdr:col>
                    <xdr:colOff>123825</xdr:colOff>
                    <xdr:row>37</xdr:row>
                    <xdr:rowOff>28575</xdr:rowOff>
                  </from>
                  <to>
                    <xdr:col>2</xdr:col>
                    <xdr:colOff>47625</xdr:colOff>
                    <xdr:row>37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63" r:id="rId33" name="Check Box 31">
              <controlPr defaultSize="0" autoFill="0" autoLine="0" autoPict="0">
                <anchor moveWithCells="1">
                  <from>
                    <xdr:col>1</xdr:col>
                    <xdr:colOff>123825</xdr:colOff>
                    <xdr:row>38</xdr:row>
                    <xdr:rowOff>28575</xdr:rowOff>
                  </from>
                  <to>
                    <xdr:col>2</xdr:col>
                    <xdr:colOff>47625</xdr:colOff>
                    <xdr:row>38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64" r:id="rId34" name="Check Box 32">
              <controlPr defaultSize="0" autoFill="0" autoLine="0" autoPict="0">
                <anchor moveWithCells="1">
                  <from>
                    <xdr:col>1</xdr:col>
                    <xdr:colOff>123825</xdr:colOff>
                    <xdr:row>39</xdr:row>
                    <xdr:rowOff>28575</xdr:rowOff>
                  </from>
                  <to>
                    <xdr:col>2</xdr:col>
                    <xdr:colOff>47625</xdr:colOff>
                    <xdr:row>39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65" r:id="rId35" name="Check Box 33">
              <controlPr defaultSize="0" autoFill="0" autoLine="0" autoPict="0">
                <anchor moveWithCells="1">
                  <from>
                    <xdr:col>1</xdr:col>
                    <xdr:colOff>123825</xdr:colOff>
                    <xdr:row>40</xdr:row>
                    <xdr:rowOff>28575</xdr:rowOff>
                  </from>
                  <to>
                    <xdr:col>2</xdr:col>
                    <xdr:colOff>47625</xdr:colOff>
                    <xdr:row>40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66" r:id="rId36" name="Check Box 34">
              <controlPr defaultSize="0" autoFill="0" autoLine="0" autoPict="0">
                <anchor moveWithCells="1">
                  <from>
                    <xdr:col>1</xdr:col>
                    <xdr:colOff>123825</xdr:colOff>
                    <xdr:row>41</xdr:row>
                    <xdr:rowOff>28575</xdr:rowOff>
                  </from>
                  <to>
                    <xdr:col>2</xdr:col>
                    <xdr:colOff>47625</xdr:colOff>
                    <xdr:row>41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67" r:id="rId37" name="Check Box 35">
              <controlPr defaultSize="0" autoFill="0" autoLine="0" autoPict="0">
                <anchor moveWithCells="1">
                  <from>
                    <xdr:col>1</xdr:col>
                    <xdr:colOff>123825</xdr:colOff>
                    <xdr:row>42</xdr:row>
                    <xdr:rowOff>28575</xdr:rowOff>
                  </from>
                  <to>
                    <xdr:col>2</xdr:col>
                    <xdr:colOff>47625</xdr:colOff>
                    <xdr:row>42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68" r:id="rId38" name="Check Box 36">
              <controlPr defaultSize="0" autoFill="0" autoLine="0" autoPict="0">
                <anchor moveWithCells="1">
                  <from>
                    <xdr:col>1</xdr:col>
                    <xdr:colOff>123825</xdr:colOff>
                    <xdr:row>43</xdr:row>
                    <xdr:rowOff>28575</xdr:rowOff>
                  </from>
                  <to>
                    <xdr:col>2</xdr:col>
                    <xdr:colOff>47625</xdr:colOff>
                    <xdr:row>43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69" r:id="rId39" name="Check Box 37">
              <controlPr defaultSize="0" autoFill="0" autoLine="0" autoPict="0">
                <anchor moveWithCells="1">
                  <from>
                    <xdr:col>1</xdr:col>
                    <xdr:colOff>123825</xdr:colOff>
                    <xdr:row>44</xdr:row>
                    <xdr:rowOff>28575</xdr:rowOff>
                  </from>
                  <to>
                    <xdr:col>2</xdr:col>
                    <xdr:colOff>47625</xdr:colOff>
                    <xdr:row>44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0" r:id="rId40" name="Check Box 38">
              <controlPr defaultSize="0" autoFill="0" autoLine="0" autoPict="0">
                <anchor moveWithCells="1">
                  <from>
                    <xdr:col>1</xdr:col>
                    <xdr:colOff>123825</xdr:colOff>
                    <xdr:row>45</xdr:row>
                    <xdr:rowOff>28575</xdr:rowOff>
                  </from>
                  <to>
                    <xdr:col>2</xdr:col>
                    <xdr:colOff>47625</xdr:colOff>
                    <xdr:row>45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1" r:id="rId41" name="Check Box 39">
              <controlPr defaultSize="0" autoFill="0" autoLine="0" autoPict="0">
                <anchor moveWithCells="1">
                  <from>
                    <xdr:col>1</xdr:col>
                    <xdr:colOff>123825</xdr:colOff>
                    <xdr:row>46</xdr:row>
                    <xdr:rowOff>28575</xdr:rowOff>
                  </from>
                  <to>
                    <xdr:col>2</xdr:col>
                    <xdr:colOff>47625</xdr:colOff>
                    <xdr:row>46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2" r:id="rId42" name="Check Box 40">
              <controlPr defaultSize="0" autoFill="0" autoLine="0" autoPict="0">
                <anchor moveWithCells="1">
                  <from>
                    <xdr:col>1</xdr:col>
                    <xdr:colOff>123825</xdr:colOff>
                    <xdr:row>47</xdr:row>
                    <xdr:rowOff>28575</xdr:rowOff>
                  </from>
                  <to>
                    <xdr:col>2</xdr:col>
                    <xdr:colOff>47625</xdr:colOff>
                    <xdr:row>47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3" r:id="rId43" name="Check Box 41">
              <controlPr defaultSize="0" autoFill="0" autoLine="0" autoPict="0">
                <anchor moveWithCells="1">
                  <from>
                    <xdr:col>1</xdr:col>
                    <xdr:colOff>123825</xdr:colOff>
                    <xdr:row>48</xdr:row>
                    <xdr:rowOff>28575</xdr:rowOff>
                  </from>
                  <to>
                    <xdr:col>2</xdr:col>
                    <xdr:colOff>47625</xdr:colOff>
                    <xdr:row>48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4" r:id="rId44" name="Check Box 42">
              <controlPr defaultSize="0" autoFill="0" autoLine="0" autoPict="0">
                <anchor moveWithCells="1">
                  <from>
                    <xdr:col>1</xdr:col>
                    <xdr:colOff>123825</xdr:colOff>
                    <xdr:row>49</xdr:row>
                    <xdr:rowOff>28575</xdr:rowOff>
                  </from>
                  <to>
                    <xdr:col>2</xdr:col>
                    <xdr:colOff>47625</xdr:colOff>
                    <xdr:row>49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5" r:id="rId45" name="Check Box 43">
              <controlPr defaultSize="0" autoFill="0" autoLine="0" autoPict="0">
                <anchor moveWithCells="1">
                  <from>
                    <xdr:col>1</xdr:col>
                    <xdr:colOff>123825</xdr:colOff>
                    <xdr:row>50</xdr:row>
                    <xdr:rowOff>28575</xdr:rowOff>
                  </from>
                  <to>
                    <xdr:col>2</xdr:col>
                    <xdr:colOff>47625</xdr:colOff>
                    <xdr:row>50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6" r:id="rId46" name="Check Box 44">
              <controlPr defaultSize="0" autoFill="0" autoLine="0" autoPict="0">
                <anchor moveWithCells="1">
                  <from>
                    <xdr:col>1</xdr:col>
                    <xdr:colOff>123825</xdr:colOff>
                    <xdr:row>51</xdr:row>
                    <xdr:rowOff>28575</xdr:rowOff>
                  </from>
                  <to>
                    <xdr:col>2</xdr:col>
                    <xdr:colOff>47625</xdr:colOff>
                    <xdr:row>51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7" r:id="rId47" name="Check Box 45">
              <controlPr defaultSize="0" autoFill="0" autoLine="0" autoPict="0">
                <anchor moveWithCells="1">
                  <from>
                    <xdr:col>1</xdr:col>
                    <xdr:colOff>123825</xdr:colOff>
                    <xdr:row>52</xdr:row>
                    <xdr:rowOff>28575</xdr:rowOff>
                  </from>
                  <to>
                    <xdr:col>2</xdr:col>
                    <xdr:colOff>47625</xdr:colOff>
                    <xdr:row>52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8" r:id="rId48" name="Check Box 46">
              <controlPr defaultSize="0" autoFill="0" autoLine="0" autoPict="0">
                <anchor moveWithCells="1">
                  <from>
                    <xdr:col>1</xdr:col>
                    <xdr:colOff>123825</xdr:colOff>
                    <xdr:row>53</xdr:row>
                    <xdr:rowOff>28575</xdr:rowOff>
                  </from>
                  <to>
                    <xdr:col>2</xdr:col>
                    <xdr:colOff>47625</xdr:colOff>
                    <xdr:row>53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9" r:id="rId49" name="Check Box 47">
              <controlPr defaultSize="0" autoFill="0" autoLine="0" autoPict="0">
                <anchor moveWithCells="1">
                  <from>
                    <xdr:col>1</xdr:col>
                    <xdr:colOff>123825</xdr:colOff>
                    <xdr:row>54</xdr:row>
                    <xdr:rowOff>28575</xdr:rowOff>
                  </from>
                  <to>
                    <xdr:col>2</xdr:col>
                    <xdr:colOff>47625</xdr:colOff>
                    <xdr:row>54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80" r:id="rId50" name="Check Box 48">
              <controlPr defaultSize="0" autoFill="0" autoLine="0" autoPict="0">
                <anchor moveWithCells="1">
                  <from>
                    <xdr:col>1</xdr:col>
                    <xdr:colOff>123825</xdr:colOff>
                    <xdr:row>55</xdr:row>
                    <xdr:rowOff>28575</xdr:rowOff>
                  </from>
                  <to>
                    <xdr:col>2</xdr:col>
                    <xdr:colOff>47625</xdr:colOff>
                    <xdr:row>55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81" r:id="rId51" name="Check Box 49">
              <controlPr defaultSize="0" autoFill="0" autoLine="0" autoPict="0">
                <anchor moveWithCells="1">
                  <from>
                    <xdr:col>1</xdr:col>
                    <xdr:colOff>123825</xdr:colOff>
                    <xdr:row>56</xdr:row>
                    <xdr:rowOff>28575</xdr:rowOff>
                  </from>
                  <to>
                    <xdr:col>2</xdr:col>
                    <xdr:colOff>47625</xdr:colOff>
                    <xdr:row>56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82" r:id="rId52" name="Check Box 50">
              <controlPr defaultSize="0" autoFill="0" autoLine="0" autoPict="0">
                <anchor moveWithCells="1">
                  <from>
                    <xdr:col>1</xdr:col>
                    <xdr:colOff>123825</xdr:colOff>
                    <xdr:row>57</xdr:row>
                    <xdr:rowOff>28575</xdr:rowOff>
                  </from>
                  <to>
                    <xdr:col>2</xdr:col>
                    <xdr:colOff>47625</xdr:colOff>
                    <xdr:row>57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83" r:id="rId53" name="Check Box 51">
              <controlPr defaultSize="0" autoFill="0" autoLine="0" autoPict="0">
                <anchor moveWithCells="1">
                  <from>
                    <xdr:col>1</xdr:col>
                    <xdr:colOff>123825</xdr:colOff>
                    <xdr:row>58</xdr:row>
                    <xdr:rowOff>28575</xdr:rowOff>
                  </from>
                  <to>
                    <xdr:col>2</xdr:col>
                    <xdr:colOff>47625</xdr:colOff>
                    <xdr:row>58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84" r:id="rId54" name="Check Box 52">
              <controlPr defaultSize="0" autoFill="0" autoLine="0" autoPict="0">
                <anchor moveWithCells="1">
                  <from>
                    <xdr:col>1</xdr:col>
                    <xdr:colOff>123825</xdr:colOff>
                    <xdr:row>59</xdr:row>
                    <xdr:rowOff>28575</xdr:rowOff>
                  </from>
                  <to>
                    <xdr:col>2</xdr:col>
                    <xdr:colOff>47625</xdr:colOff>
                    <xdr:row>59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85" r:id="rId55" name="Check Box 53">
              <controlPr defaultSize="0" autoFill="0" autoLine="0" autoPict="0">
                <anchor moveWithCells="1">
                  <from>
                    <xdr:col>1</xdr:col>
                    <xdr:colOff>123825</xdr:colOff>
                    <xdr:row>60</xdr:row>
                    <xdr:rowOff>28575</xdr:rowOff>
                  </from>
                  <to>
                    <xdr:col>2</xdr:col>
                    <xdr:colOff>47625</xdr:colOff>
                    <xdr:row>60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86" r:id="rId56" name="Check Box 54">
              <controlPr defaultSize="0" autoFill="0" autoLine="0" autoPict="0">
                <anchor moveWithCells="1">
                  <from>
                    <xdr:col>1</xdr:col>
                    <xdr:colOff>123825</xdr:colOff>
                    <xdr:row>61</xdr:row>
                    <xdr:rowOff>28575</xdr:rowOff>
                  </from>
                  <to>
                    <xdr:col>2</xdr:col>
                    <xdr:colOff>47625</xdr:colOff>
                    <xdr:row>61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87" r:id="rId57" name="Check Box 55">
              <controlPr defaultSize="0" autoFill="0" autoLine="0" autoPict="0">
                <anchor moveWithCells="1">
                  <from>
                    <xdr:col>1</xdr:col>
                    <xdr:colOff>123825</xdr:colOff>
                    <xdr:row>62</xdr:row>
                    <xdr:rowOff>28575</xdr:rowOff>
                  </from>
                  <to>
                    <xdr:col>2</xdr:col>
                    <xdr:colOff>47625</xdr:colOff>
                    <xdr:row>62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88" r:id="rId58" name="Check Box 56">
              <controlPr defaultSize="0" autoFill="0" autoLine="0" autoPict="0">
                <anchor moveWithCells="1">
                  <from>
                    <xdr:col>1</xdr:col>
                    <xdr:colOff>123825</xdr:colOff>
                    <xdr:row>63</xdr:row>
                    <xdr:rowOff>28575</xdr:rowOff>
                  </from>
                  <to>
                    <xdr:col>2</xdr:col>
                    <xdr:colOff>47625</xdr:colOff>
                    <xdr:row>63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89" r:id="rId59" name="Check Box 57">
              <controlPr defaultSize="0" autoFill="0" autoLine="0" autoPict="0">
                <anchor moveWithCells="1">
                  <from>
                    <xdr:col>1</xdr:col>
                    <xdr:colOff>123825</xdr:colOff>
                    <xdr:row>64</xdr:row>
                    <xdr:rowOff>28575</xdr:rowOff>
                  </from>
                  <to>
                    <xdr:col>2</xdr:col>
                    <xdr:colOff>47625</xdr:colOff>
                    <xdr:row>64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90" r:id="rId60" name="Check Box 58">
              <controlPr defaultSize="0" autoFill="0" autoLine="0" autoPict="0">
                <anchor moveWithCells="1">
                  <from>
                    <xdr:col>1</xdr:col>
                    <xdr:colOff>123825</xdr:colOff>
                    <xdr:row>65</xdr:row>
                    <xdr:rowOff>28575</xdr:rowOff>
                  </from>
                  <to>
                    <xdr:col>2</xdr:col>
                    <xdr:colOff>47625</xdr:colOff>
                    <xdr:row>65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91" r:id="rId61" name="Check Box 59">
              <controlPr defaultSize="0" autoFill="0" autoLine="0" autoPict="0">
                <anchor moveWithCells="1">
                  <from>
                    <xdr:col>1</xdr:col>
                    <xdr:colOff>123825</xdr:colOff>
                    <xdr:row>66</xdr:row>
                    <xdr:rowOff>28575</xdr:rowOff>
                  </from>
                  <to>
                    <xdr:col>2</xdr:col>
                    <xdr:colOff>47625</xdr:colOff>
                    <xdr:row>66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92" r:id="rId62" name="Check Box 60">
              <controlPr defaultSize="0" autoFill="0" autoLine="0" autoPict="0">
                <anchor moveWithCells="1">
                  <from>
                    <xdr:col>1</xdr:col>
                    <xdr:colOff>123825</xdr:colOff>
                    <xdr:row>67</xdr:row>
                    <xdr:rowOff>28575</xdr:rowOff>
                  </from>
                  <to>
                    <xdr:col>2</xdr:col>
                    <xdr:colOff>47625</xdr:colOff>
                    <xdr:row>67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93" r:id="rId63" name="Check Box 61">
              <controlPr defaultSize="0" autoFill="0" autoLine="0" autoPict="0">
                <anchor moveWithCells="1">
                  <from>
                    <xdr:col>1</xdr:col>
                    <xdr:colOff>123825</xdr:colOff>
                    <xdr:row>68</xdr:row>
                    <xdr:rowOff>28575</xdr:rowOff>
                  </from>
                  <to>
                    <xdr:col>2</xdr:col>
                    <xdr:colOff>47625</xdr:colOff>
                    <xdr:row>68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94" r:id="rId64" name="Check Box 62">
              <controlPr defaultSize="0" autoFill="0" autoLine="0" autoPict="0">
                <anchor moveWithCells="1">
                  <from>
                    <xdr:col>1</xdr:col>
                    <xdr:colOff>123825</xdr:colOff>
                    <xdr:row>69</xdr:row>
                    <xdr:rowOff>28575</xdr:rowOff>
                  </from>
                  <to>
                    <xdr:col>2</xdr:col>
                    <xdr:colOff>47625</xdr:colOff>
                    <xdr:row>69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95" r:id="rId65" name="Check Box 63">
              <controlPr defaultSize="0" autoFill="0" autoLine="0" autoPict="0">
                <anchor moveWithCells="1">
                  <from>
                    <xdr:col>1</xdr:col>
                    <xdr:colOff>123825</xdr:colOff>
                    <xdr:row>70</xdr:row>
                    <xdr:rowOff>28575</xdr:rowOff>
                  </from>
                  <to>
                    <xdr:col>2</xdr:col>
                    <xdr:colOff>47625</xdr:colOff>
                    <xdr:row>70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96" r:id="rId66" name="Check Box 64">
              <controlPr defaultSize="0" autoFill="0" autoLine="0" autoPict="0">
                <anchor moveWithCells="1">
                  <from>
                    <xdr:col>1</xdr:col>
                    <xdr:colOff>123825</xdr:colOff>
                    <xdr:row>71</xdr:row>
                    <xdr:rowOff>28575</xdr:rowOff>
                  </from>
                  <to>
                    <xdr:col>2</xdr:col>
                    <xdr:colOff>47625</xdr:colOff>
                    <xdr:row>71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97" r:id="rId67" name="Check Box 65">
              <controlPr defaultSize="0" autoFill="0" autoLine="0" autoPict="0">
                <anchor moveWithCells="1">
                  <from>
                    <xdr:col>1</xdr:col>
                    <xdr:colOff>123825</xdr:colOff>
                    <xdr:row>72</xdr:row>
                    <xdr:rowOff>28575</xdr:rowOff>
                  </from>
                  <to>
                    <xdr:col>2</xdr:col>
                    <xdr:colOff>47625</xdr:colOff>
                    <xdr:row>72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98" r:id="rId68" name="Check Box 66">
              <controlPr defaultSize="0" autoFill="0" autoLine="0" autoPict="0">
                <anchor moveWithCells="1">
                  <from>
                    <xdr:col>1</xdr:col>
                    <xdr:colOff>123825</xdr:colOff>
                    <xdr:row>73</xdr:row>
                    <xdr:rowOff>28575</xdr:rowOff>
                  </from>
                  <to>
                    <xdr:col>2</xdr:col>
                    <xdr:colOff>47625</xdr:colOff>
                    <xdr:row>73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99" r:id="rId69" name="Check Box 67">
              <controlPr defaultSize="0" autoFill="0" autoLine="0" autoPict="0">
                <anchor moveWithCells="1">
                  <from>
                    <xdr:col>1</xdr:col>
                    <xdr:colOff>123825</xdr:colOff>
                    <xdr:row>74</xdr:row>
                    <xdr:rowOff>28575</xdr:rowOff>
                  </from>
                  <to>
                    <xdr:col>2</xdr:col>
                    <xdr:colOff>47625</xdr:colOff>
                    <xdr:row>74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00" r:id="rId70" name="Check Box 68">
              <controlPr defaultSize="0" autoFill="0" autoLine="0" autoPict="0">
                <anchor moveWithCells="1">
                  <from>
                    <xdr:col>1</xdr:col>
                    <xdr:colOff>123825</xdr:colOff>
                    <xdr:row>75</xdr:row>
                    <xdr:rowOff>28575</xdr:rowOff>
                  </from>
                  <to>
                    <xdr:col>2</xdr:col>
                    <xdr:colOff>47625</xdr:colOff>
                    <xdr:row>75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01" r:id="rId71" name="Check Box 69">
              <controlPr defaultSize="0" autoFill="0" autoLine="0" autoPict="0">
                <anchor moveWithCells="1">
                  <from>
                    <xdr:col>1</xdr:col>
                    <xdr:colOff>123825</xdr:colOff>
                    <xdr:row>76</xdr:row>
                    <xdr:rowOff>28575</xdr:rowOff>
                  </from>
                  <to>
                    <xdr:col>2</xdr:col>
                    <xdr:colOff>47625</xdr:colOff>
                    <xdr:row>76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02" r:id="rId72" name="Check Box 70">
              <controlPr defaultSize="0" autoFill="0" autoLine="0" autoPict="0">
                <anchor moveWithCells="1">
                  <from>
                    <xdr:col>1</xdr:col>
                    <xdr:colOff>123825</xdr:colOff>
                    <xdr:row>77</xdr:row>
                    <xdr:rowOff>28575</xdr:rowOff>
                  </from>
                  <to>
                    <xdr:col>2</xdr:col>
                    <xdr:colOff>47625</xdr:colOff>
                    <xdr:row>77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03" r:id="rId73" name="Check Box 71">
              <controlPr defaultSize="0" autoFill="0" autoLine="0" autoPict="0">
                <anchor moveWithCells="1">
                  <from>
                    <xdr:col>1</xdr:col>
                    <xdr:colOff>123825</xdr:colOff>
                    <xdr:row>78</xdr:row>
                    <xdr:rowOff>28575</xdr:rowOff>
                  </from>
                  <to>
                    <xdr:col>2</xdr:col>
                    <xdr:colOff>47625</xdr:colOff>
                    <xdr:row>78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04" r:id="rId74" name="Check Box 72">
              <controlPr defaultSize="0" autoFill="0" autoLine="0" autoPict="0">
                <anchor moveWithCells="1">
                  <from>
                    <xdr:col>1</xdr:col>
                    <xdr:colOff>123825</xdr:colOff>
                    <xdr:row>79</xdr:row>
                    <xdr:rowOff>28575</xdr:rowOff>
                  </from>
                  <to>
                    <xdr:col>2</xdr:col>
                    <xdr:colOff>47625</xdr:colOff>
                    <xdr:row>79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05" r:id="rId75" name="Check Box 73">
              <controlPr defaultSize="0" autoFill="0" autoLine="0" autoPict="0">
                <anchor moveWithCells="1">
                  <from>
                    <xdr:col>1</xdr:col>
                    <xdr:colOff>123825</xdr:colOff>
                    <xdr:row>80</xdr:row>
                    <xdr:rowOff>28575</xdr:rowOff>
                  </from>
                  <to>
                    <xdr:col>2</xdr:col>
                    <xdr:colOff>47625</xdr:colOff>
                    <xdr:row>80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06" r:id="rId76" name="Check Box 74">
              <controlPr defaultSize="0" autoFill="0" autoLine="0" autoPict="0">
                <anchor moveWithCells="1">
                  <from>
                    <xdr:col>1</xdr:col>
                    <xdr:colOff>123825</xdr:colOff>
                    <xdr:row>81</xdr:row>
                    <xdr:rowOff>28575</xdr:rowOff>
                  </from>
                  <to>
                    <xdr:col>2</xdr:col>
                    <xdr:colOff>47625</xdr:colOff>
                    <xdr:row>81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07" r:id="rId77" name="Check Box 75">
              <controlPr defaultSize="0" autoFill="0" autoLine="0" autoPict="0">
                <anchor moveWithCells="1">
                  <from>
                    <xdr:col>1</xdr:col>
                    <xdr:colOff>123825</xdr:colOff>
                    <xdr:row>82</xdr:row>
                    <xdr:rowOff>28575</xdr:rowOff>
                  </from>
                  <to>
                    <xdr:col>2</xdr:col>
                    <xdr:colOff>47625</xdr:colOff>
                    <xdr:row>82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08" r:id="rId78" name="Check Box 76">
              <controlPr defaultSize="0" autoFill="0" autoLine="0" autoPict="0">
                <anchor moveWithCells="1">
                  <from>
                    <xdr:col>1</xdr:col>
                    <xdr:colOff>123825</xdr:colOff>
                    <xdr:row>83</xdr:row>
                    <xdr:rowOff>28575</xdr:rowOff>
                  </from>
                  <to>
                    <xdr:col>2</xdr:col>
                    <xdr:colOff>47625</xdr:colOff>
                    <xdr:row>83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09" r:id="rId79" name="Check Box 77">
              <controlPr defaultSize="0" autoFill="0" autoLine="0" autoPict="0">
                <anchor moveWithCells="1">
                  <from>
                    <xdr:col>1</xdr:col>
                    <xdr:colOff>123825</xdr:colOff>
                    <xdr:row>84</xdr:row>
                    <xdr:rowOff>28575</xdr:rowOff>
                  </from>
                  <to>
                    <xdr:col>2</xdr:col>
                    <xdr:colOff>47625</xdr:colOff>
                    <xdr:row>84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10" r:id="rId80" name="Check Box 78">
              <controlPr defaultSize="0" autoFill="0" autoLine="0" autoPict="0">
                <anchor moveWithCells="1">
                  <from>
                    <xdr:col>1</xdr:col>
                    <xdr:colOff>123825</xdr:colOff>
                    <xdr:row>85</xdr:row>
                    <xdr:rowOff>28575</xdr:rowOff>
                  </from>
                  <to>
                    <xdr:col>2</xdr:col>
                    <xdr:colOff>47625</xdr:colOff>
                    <xdr:row>85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11" r:id="rId81" name="Check Box 79">
              <controlPr defaultSize="0" autoFill="0" autoLine="0" autoPict="0">
                <anchor moveWithCells="1">
                  <from>
                    <xdr:col>1</xdr:col>
                    <xdr:colOff>123825</xdr:colOff>
                    <xdr:row>86</xdr:row>
                    <xdr:rowOff>28575</xdr:rowOff>
                  </from>
                  <to>
                    <xdr:col>2</xdr:col>
                    <xdr:colOff>47625</xdr:colOff>
                    <xdr:row>86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12" r:id="rId82" name="Check Box 80">
              <controlPr defaultSize="0" autoFill="0" autoLine="0" autoPict="0">
                <anchor moveWithCells="1">
                  <from>
                    <xdr:col>1</xdr:col>
                    <xdr:colOff>123825</xdr:colOff>
                    <xdr:row>87</xdr:row>
                    <xdr:rowOff>28575</xdr:rowOff>
                  </from>
                  <to>
                    <xdr:col>2</xdr:col>
                    <xdr:colOff>47625</xdr:colOff>
                    <xdr:row>87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13" r:id="rId83" name="Check Box 81">
              <controlPr defaultSize="0" autoFill="0" autoLine="0" autoPict="0">
                <anchor moveWithCells="1">
                  <from>
                    <xdr:col>1</xdr:col>
                    <xdr:colOff>123825</xdr:colOff>
                    <xdr:row>88</xdr:row>
                    <xdr:rowOff>28575</xdr:rowOff>
                  </from>
                  <to>
                    <xdr:col>2</xdr:col>
                    <xdr:colOff>47625</xdr:colOff>
                    <xdr:row>88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14" r:id="rId84" name="Check Box 82">
              <controlPr defaultSize="0" autoFill="0" autoLine="0" autoPict="0">
                <anchor moveWithCells="1">
                  <from>
                    <xdr:col>1</xdr:col>
                    <xdr:colOff>123825</xdr:colOff>
                    <xdr:row>89</xdr:row>
                    <xdr:rowOff>28575</xdr:rowOff>
                  </from>
                  <to>
                    <xdr:col>2</xdr:col>
                    <xdr:colOff>47625</xdr:colOff>
                    <xdr:row>89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15" r:id="rId85" name="Check Box 83">
              <controlPr defaultSize="0" autoFill="0" autoLine="0" autoPict="0">
                <anchor moveWithCells="1">
                  <from>
                    <xdr:col>1</xdr:col>
                    <xdr:colOff>123825</xdr:colOff>
                    <xdr:row>90</xdr:row>
                    <xdr:rowOff>28575</xdr:rowOff>
                  </from>
                  <to>
                    <xdr:col>2</xdr:col>
                    <xdr:colOff>47625</xdr:colOff>
                    <xdr:row>90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16" r:id="rId86" name="Check Box 84">
              <controlPr defaultSize="0" autoFill="0" autoLine="0" autoPict="0">
                <anchor moveWithCells="1">
                  <from>
                    <xdr:col>1</xdr:col>
                    <xdr:colOff>123825</xdr:colOff>
                    <xdr:row>91</xdr:row>
                    <xdr:rowOff>28575</xdr:rowOff>
                  </from>
                  <to>
                    <xdr:col>2</xdr:col>
                    <xdr:colOff>47625</xdr:colOff>
                    <xdr:row>91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17" r:id="rId87" name="Check Box 85">
              <controlPr defaultSize="0" autoFill="0" autoLine="0" autoPict="0">
                <anchor moveWithCells="1">
                  <from>
                    <xdr:col>1</xdr:col>
                    <xdr:colOff>123825</xdr:colOff>
                    <xdr:row>92</xdr:row>
                    <xdr:rowOff>28575</xdr:rowOff>
                  </from>
                  <to>
                    <xdr:col>2</xdr:col>
                    <xdr:colOff>47625</xdr:colOff>
                    <xdr:row>92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18" r:id="rId88" name="Check Box 86">
              <controlPr defaultSize="0" autoFill="0" autoLine="0" autoPict="0">
                <anchor moveWithCells="1">
                  <from>
                    <xdr:col>1</xdr:col>
                    <xdr:colOff>123825</xdr:colOff>
                    <xdr:row>93</xdr:row>
                    <xdr:rowOff>28575</xdr:rowOff>
                  </from>
                  <to>
                    <xdr:col>2</xdr:col>
                    <xdr:colOff>47625</xdr:colOff>
                    <xdr:row>93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19" r:id="rId89" name="Check Box 87">
              <controlPr defaultSize="0" autoFill="0" autoLine="0" autoPict="0">
                <anchor moveWithCells="1">
                  <from>
                    <xdr:col>1</xdr:col>
                    <xdr:colOff>123825</xdr:colOff>
                    <xdr:row>94</xdr:row>
                    <xdr:rowOff>28575</xdr:rowOff>
                  </from>
                  <to>
                    <xdr:col>2</xdr:col>
                    <xdr:colOff>47625</xdr:colOff>
                    <xdr:row>94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20" r:id="rId90" name="Check Box 88">
              <controlPr defaultSize="0" autoFill="0" autoLine="0" autoPict="0">
                <anchor moveWithCells="1">
                  <from>
                    <xdr:col>1</xdr:col>
                    <xdr:colOff>123825</xdr:colOff>
                    <xdr:row>95</xdr:row>
                    <xdr:rowOff>28575</xdr:rowOff>
                  </from>
                  <to>
                    <xdr:col>2</xdr:col>
                    <xdr:colOff>47625</xdr:colOff>
                    <xdr:row>95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21" r:id="rId91" name="Check Box 89">
              <controlPr defaultSize="0" autoFill="0" autoLine="0" autoPict="0">
                <anchor moveWithCells="1">
                  <from>
                    <xdr:col>1</xdr:col>
                    <xdr:colOff>123825</xdr:colOff>
                    <xdr:row>96</xdr:row>
                    <xdr:rowOff>28575</xdr:rowOff>
                  </from>
                  <to>
                    <xdr:col>2</xdr:col>
                    <xdr:colOff>47625</xdr:colOff>
                    <xdr:row>96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22" r:id="rId92" name="Check Box 90">
              <controlPr defaultSize="0" autoFill="0" autoLine="0" autoPict="0">
                <anchor moveWithCells="1">
                  <from>
                    <xdr:col>1</xdr:col>
                    <xdr:colOff>123825</xdr:colOff>
                    <xdr:row>97</xdr:row>
                    <xdr:rowOff>28575</xdr:rowOff>
                  </from>
                  <to>
                    <xdr:col>2</xdr:col>
                    <xdr:colOff>47625</xdr:colOff>
                    <xdr:row>97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23" r:id="rId93" name="Check Box 91">
              <controlPr defaultSize="0" autoFill="0" autoLine="0" autoPict="0">
                <anchor moveWithCells="1">
                  <from>
                    <xdr:col>1</xdr:col>
                    <xdr:colOff>123825</xdr:colOff>
                    <xdr:row>98</xdr:row>
                    <xdr:rowOff>28575</xdr:rowOff>
                  </from>
                  <to>
                    <xdr:col>2</xdr:col>
                    <xdr:colOff>47625</xdr:colOff>
                    <xdr:row>98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24" r:id="rId94" name="Check Box 92">
              <controlPr defaultSize="0" autoFill="0" autoLine="0" autoPict="0">
                <anchor moveWithCells="1">
                  <from>
                    <xdr:col>1</xdr:col>
                    <xdr:colOff>123825</xdr:colOff>
                    <xdr:row>99</xdr:row>
                    <xdr:rowOff>28575</xdr:rowOff>
                  </from>
                  <to>
                    <xdr:col>2</xdr:col>
                    <xdr:colOff>47625</xdr:colOff>
                    <xdr:row>99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25" r:id="rId95" name="Check Box 93">
              <controlPr defaultSize="0" autoFill="0" autoLine="0" autoPict="0">
                <anchor moveWithCells="1">
                  <from>
                    <xdr:col>1</xdr:col>
                    <xdr:colOff>123825</xdr:colOff>
                    <xdr:row>100</xdr:row>
                    <xdr:rowOff>28575</xdr:rowOff>
                  </from>
                  <to>
                    <xdr:col>2</xdr:col>
                    <xdr:colOff>47625</xdr:colOff>
                    <xdr:row>100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26" r:id="rId96" name="Check Box 94">
              <controlPr defaultSize="0" autoFill="0" autoLine="0" autoPict="0">
                <anchor moveWithCells="1">
                  <from>
                    <xdr:col>1</xdr:col>
                    <xdr:colOff>123825</xdr:colOff>
                    <xdr:row>101</xdr:row>
                    <xdr:rowOff>28575</xdr:rowOff>
                  </from>
                  <to>
                    <xdr:col>2</xdr:col>
                    <xdr:colOff>47625</xdr:colOff>
                    <xdr:row>101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27" r:id="rId97" name="Check Box 95">
              <controlPr defaultSize="0" autoFill="0" autoLine="0" autoPict="0">
                <anchor moveWithCells="1">
                  <from>
                    <xdr:col>1</xdr:col>
                    <xdr:colOff>123825</xdr:colOff>
                    <xdr:row>102</xdr:row>
                    <xdr:rowOff>28575</xdr:rowOff>
                  </from>
                  <to>
                    <xdr:col>2</xdr:col>
                    <xdr:colOff>47625</xdr:colOff>
                    <xdr:row>102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28" r:id="rId98" name="Check Box 96">
              <controlPr defaultSize="0" autoFill="0" autoLine="0" autoPict="0">
                <anchor moveWithCells="1">
                  <from>
                    <xdr:col>1</xdr:col>
                    <xdr:colOff>123825</xdr:colOff>
                    <xdr:row>103</xdr:row>
                    <xdr:rowOff>28575</xdr:rowOff>
                  </from>
                  <to>
                    <xdr:col>2</xdr:col>
                    <xdr:colOff>47625</xdr:colOff>
                    <xdr:row>103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29" r:id="rId99" name="Check Box 97">
              <controlPr defaultSize="0" autoFill="0" autoLine="0" autoPict="0">
                <anchor moveWithCells="1">
                  <from>
                    <xdr:col>1</xdr:col>
                    <xdr:colOff>123825</xdr:colOff>
                    <xdr:row>104</xdr:row>
                    <xdr:rowOff>28575</xdr:rowOff>
                  </from>
                  <to>
                    <xdr:col>2</xdr:col>
                    <xdr:colOff>47625</xdr:colOff>
                    <xdr:row>104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30" r:id="rId100" name="Check Box 98">
              <controlPr defaultSize="0" autoFill="0" autoLine="0" autoPict="0">
                <anchor moveWithCells="1">
                  <from>
                    <xdr:col>1</xdr:col>
                    <xdr:colOff>123825</xdr:colOff>
                    <xdr:row>105</xdr:row>
                    <xdr:rowOff>28575</xdr:rowOff>
                  </from>
                  <to>
                    <xdr:col>2</xdr:col>
                    <xdr:colOff>47625</xdr:colOff>
                    <xdr:row>105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31" r:id="rId101" name="Check Box 99">
              <controlPr defaultSize="0" autoFill="0" autoLine="0" autoPict="0">
                <anchor moveWithCells="1">
                  <from>
                    <xdr:col>1</xdr:col>
                    <xdr:colOff>123825</xdr:colOff>
                    <xdr:row>106</xdr:row>
                    <xdr:rowOff>28575</xdr:rowOff>
                  </from>
                  <to>
                    <xdr:col>2</xdr:col>
                    <xdr:colOff>47625</xdr:colOff>
                    <xdr:row>106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32" r:id="rId102" name="Check Box 100">
              <controlPr defaultSize="0" autoFill="0" autoLine="0" autoPict="0">
                <anchor moveWithCells="1">
                  <from>
                    <xdr:col>1</xdr:col>
                    <xdr:colOff>123825</xdr:colOff>
                    <xdr:row>107</xdr:row>
                    <xdr:rowOff>28575</xdr:rowOff>
                  </from>
                  <to>
                    <xdr:col>2</xdr:col>
                    <xdr:colOff>47625</xdr:colOff>
                    <xdr:row>107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33" r:id="rId103" name="Check Box 101">
              <controlPr defaultSize="0" autoFill="0" autoLine="0" autoPict="0">
                <anchor moveWithCells="1">
                  <from>
                    <xdr:col>1</xdr:col>
                    <xdr:colOff>123825</xdr:colOff>
                    <xdr:row>108</xdr:row>
                    <xdr:rowOff>28575</xdr:rowOff>
                  </from>
                  <to>
                    <xdr:col>2</xdr:col>
                    <xdr:colOff>47625</xdr:colOff>
                    <xdr:row>108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34" r:id="rId104" name="Check Box 102">
              <controlPr defaultSize="0" autoFill="0" autoLine="0" autoPict="0">
                <anchor moveWithCells="1">
                  <from>
                    <xdr:col>1</xdr:col>
                    <xdr:colOff>123825</xdr:colOff>
                    <xdr:row>109</xdr:row>
                    <xdr:rowOff>28575</xdr:rowOff>
                  </from>
                  <to>
                    <xdr:col>2</xdr:col>
                    <xdr:colOff>47625</xdr:colOff>
                    <xdr:row>109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35" r:id="rId105" name="Check Box 103">
              <controlPr defaultSize="0" autoFill="0" autoLine="0" autoPict="0">
                <anchor moveWithCells="1">
                  <from>
                    <xdr:col>1</xdr:col>
                    <xdr:colOff>123825</xdr:colOff>
                    <xdr:row>110</xdr:row>
                    <xdr:rowOff>28575</xdr:rowOff>
                  </from>
                  <to>
                    <xdr:col>2</xdr:col>
                    <xdr:colOff>47625</xdr:colOff>
                    <xdr:row>110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36" r:id="rId106" name="Check Box 104">
              <controlPr defaultSize="0" autoFill="0" autoLine="0" autoPict="0">
                <anchor moveWithCells="1">
                  <from>
                    <xdr:col>1</xdr:col>
                    <xdr:colOff>123825</xdr:colOff>
                    <xdr:row>111</xdr:row>
                    <xdr:rowOff>28575</xdr:rowOff>
                  </from>
                  <to>
                    <xdr:col>2</xdr:col>
                    <xdr:colOff>47625</xdr:colOff>
                    <xdr:row>111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37" r:id="rId107" name="Check Box 105">
              <controlPr defaultSize="0" autoFill="0" autoLine="0" autoPict="0">
                <anchor moveWithCells="1">
                  <from>
                    <xdr:col>1</xdr:col>
                    <xdr:colOff>123825</xdr:colOff>
                    <xdr:row>112</xdr:row>
                    <xdr:rowOff>28575</xdr:rowOff>
                  </from>
                  <to>
                    <xdr:col>2</xdr:col>
                    <xdr:colOff>47625</xdr:colOff>
                    <xdr:row>112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38" r:id="rId108" name="Check Box 106">
              <controlPr defaultSize="0" autoFill="0" autoLine="0" autoPict="0">
                <anchor moveWithCells="1">
                  <from>
                    <xdr:col>1</xdr:col>
                    <xdr:colOff>123825</xdr:colOff>
                    <xdr:row>113</xdr:row>
                    <xdr:rowOff>28575</xdr:rowOff>
                  </from>
                  <to>
                    <xdr:col>2</xdr:col>
                    <xdr:colOff>47625</xdr:colOff>
                    <xdr:row>113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39" r:id="rId109" name="Check Box 107">
              <controlPr defaultSize="0" autoFill="0" autoLine="0" autoPict="0">
                <anchor moveWithCells="1">
                  <from>
                    <xdr:col>1</xdr:col>
                    <xdr:colOff>123825</xdr:colOff>
                    <xdr:row>114</xdr:row>
                    <xdr:rowOff>28575</xdr:rowOff>
                  </from>
                  <to>
                    <xdr:col>2</xdr:col>
                    <xdr:colOff>47625</xdr:colOff>
                    <xdr:row>114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40" r:id="rId110" name="Check Box 108">
              <controlPr defaultSize="0" autoFill="0" autoLine="0" autoPict="0">
                <anchor moveWithCells="1">
                  <from>
                    <xdr:col>1</xdr:col>
                    <xdr:colOff>123825</xdr:colOff>
                    <xdr:row>115</xdr:row>
                    <xdr:rowOff>28575</xdr:rowOff>
                  </from>
                  <to>
                    <xdr:col>2</xdr:col>
                    <xdr:colOff>47625</xdr:colOff>
                    <xdr:row>115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41" r:id="rId111" name="Check Box 109">
              <controlPr defaultSize="0" autoFill="0" autoLine="0" autoPict="0">
                <anchor moveWithCells="1">
                  <from>
                    <xdr:col>1</xdr:col>
                    <xdr:colOff>123825</xdr:colOff>
                    <xdr:row>116</xdr:row>
                    <xdr:rowOff>28575</xdr:rowOff>
                  </from>
                  <to>
                    <xdr:col>2</xdr:col>
                    <xdr:colOff>47625</xdr:colOff>
                    <xdr:row>116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42" r:id="rId112" name="Check Box 110">
              <controlPr defaultSize="0" autoFill="0" autoLine="0" autoPict="0">
                <anchor moveWithCells="1">
                  <from>
                    <xdr:col>1</xdr:col>
                    <xdr:colOff>123825</xdr:colOff>
                    <xdr:row>117</xdr:row>
                    <xdr:rowOff>28575</xdr:rowOff>
                  </from>
                  <to>
                    <xdr:col>2</xdr:col>
                    <xdr:colOff>47625</xdr:colOff>
                    <xdr:row>117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43" r:id="rId113" name="Check Box 111">
              <controlPr defaultSize="0" autoFill="0" autoLine="0" autoPict="0">
                <anchor moveWithCells="1">
                  <from>
                    <xdr:col>1</xdr:col>
                    <xdr:colOff>123825</xdr:colOff>
                    <xdr:row>118</xdr:row>
                    <xdr:rowOff>28575</xdr:rowOff>
                  </from>
                  <to>
                    <xdr:col>2</xdr:col>
                    <xdr:colOff>47625</xdr:colOff>
                    <xdr:row>118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44" r:id="rId114" name="Check Box 112">
              <controlPr defaultSize="0" autoFill="0" autoLine="0" autoPict="0">
                <anchor moveWithCells="1">
                  <from>
                    <xdr:col>1</xdr:col>
                    <xdr:colOff>123825</xdr:colOff>
                    <xdr:row>119</xdr:row>
                    <xdr:rowOff>28575</xdr:rowOff>
                  </from>
                  <to>
                    <xdr:col>2</xdr:col>
                    <xdr:colOff>47625</xdr:colOff>
                    <xdr:row>119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45" r:id="rId115" name="Check Box 113">
              <controlPr defaultSize="0" autoFill="0" autoLine="0" autoPict="0">
                <anchor moveWithCells="1">
                  <from>
                    <xdr:col>1</xdr:col>
                    <xdr:colOff>123825</xdr:colOff>
                    <xdr:row>120</xdr:row>
                    <xdr:rowOff>28575</xdr:rowOff>
                  </from>
                  <to>
                    <xdr:col>2</xdr:col>
                    <xdr:colOff>47625</xdr:colOff>
                    <xdr:row>120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46" r:id="rId116" name="Check Box 114">
              <controlPr defaultSize="0" autoFill="0" autoLine="0" autoPict="0">
                <anchor moveWithCells="1">
                  <from>
                    <xdr:col>1</xdr:col>
                    <xdr:colOff>123825</xdr:colOff>
                    <xdr:row>121</xdr:row>
                    <xdr:rowOff>28575</xdr:rowOff>
                  </from>
                  <to>
                    <xdr:col>2</xdr:col>
                    <xdr:colOff>47625</xdr:colOff>
                    <xdr:row>121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47" r:id="rId117" name="Check Box 115">
              <controlPr defaultSize="0" autoFill="0" autoLine="0" autoPict="0">
                <anchor moveWithCells="1">
                  <from>
                    <xdr:col>1</xdr:col>
                    <xdr:colOff>123825</xdr:colOff>
                    <xdr:row>122</xdr:row>
                    <xdr:rowOff>28575</xdr:rowOff>
                  </from>
                  <to>
                    <xdr:col>2</xdr:col>
                    <xdr:colOff>47625</xdr:colOff>
                    <xdr:row>122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48" r:id="rId118" name="Check Box 116">
              <controlPr defaultSize="0" autoFill="0" autoLine="0" autoPict="0">
                <anchor moveWithCells="1">
                  <from>
                    <xdr:col>1</xdr:col>
                    <xdr:colOff>123825</xdr:colOff>
                    <xdr:row>123</xdr:row>
                    <xdr:rowOff>28575</xdr:rowOff>
                  </from>
                  <to>
                    <xdr:col>2</xdr:col>
                    <xdr:colOff>47625</xdr:colOff>
                    <xdr:row>123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49" r:id="rId119" name="Check Box 117">
              <controlPr defaultSize="0" autoFill="0" autoLine="0" autoPict="0">
                <anchor moveWithCells="1">
                  <from>
                    <xdr:col>1</xdr:col>
                    <xdr:colOff>123825</xdr:colOff>
                    <xdr:row>124</xdr:row>
                    <xdr:rowOff>28575</xdr:rowOff>
                  </from>
                  <to>
                    <xdr:col>2</xdr:col>
                    <xdr:colOff>47625</xdr:colOff>
                    <xdr:row>124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50" r:id="rId120" name="Check Box 118">
              <controlPr defaultSize="0" autoFill="0" autoLine="0" autoPict="0">
                <anchor moveWithCells="1">
                  <from>
                    <xdr:col>1</xdr:col>
                    <xdr:colOff>123825</xdr:colOff>
                    <xdr:row>125</xdr:row>
                    <xdr:rowOff>28575</xdr:rowOff>
                  </from>
                  <to>
                    <xdr:col>2</xdr:col>
                    <xdr:colOff>47625</xdr:colOff>
                    <xdr:row>125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51" r:id="rId121" name="Check Box 119">
              <controlPr defaultSize="0" autoFill="0" autoLine="0" autoPict="0">
                <anchor moveWithCells="1">
                  <from>
                    <xdr:col>1</xdr:col>
                    <xdr:colOff>123825</xdr:colOff>
                    <xdr:row>126</xdr:row>
                    <xdr:rowOff>28575</xdr:rowOff>
                  </from>
                  <to>
                    <xdr:col>2</xdr:col>
                    <xdr:colOff>47625</xdr:colOff>
                    <xdr:row>126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52" r:id="rId122" name="Check Box 120">
              <controlPr defaultSize="0" autoFill="0" autoLine="0" autoPict="0">
                <anchor moveWithCells="1">
                  <from>
                    <xdr:col>1</xdr:col>
                    <xdr:colOff>123825</xdr:colOff>
                    <xdr:row>127</xdr:row>
                    <xdr:rowOff>28575</xdr:rowOff>
                  </from>
                  <to>
                    <xdr:col>2</xdr:col>
                    <xdr:colOff>47625</xdr:colOff>
                    <xdr:row>127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53" r:id="rId123" name="Check Box 121">
              <controlPr defaultSize="0" autoFill="0" autoLine="0" autoPict="0">
                <anchor moveWithCells="1">
                  <from>
                    <xdr:col>1</xdr:col>
                    <xdr:colOff>123825</xdr:colOff>
                    <xdr:row>128</xdr:row>
                    <xdr:rowOff>28575</xdr:rowOff>
                  </from>
                  <to>
                    <xdr:col>2</xdr:col>
                    <xdr:colOff>47625</xdr:colOff>
                    <xdr:row>128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54" r:id="rId124" name="Check Box 122">
              <controlPr defaultSize="0" autoFill="0" autoLine="0" autoPict="0">
                <anchor moveWithCells="1">
                  <from>
                    <xdr:col>1</xdr:col>
                    <xdr:colOff>123825</xdr:colOff>
                    <xdr:row>129</xdr:row>
                    <xdr:rowOff>28575</xdr:rowOff>
                  </from>
                  <to>
                    <xdr:col>2</xdr:col>
                    <xdr:colOff>47625</xdr:colOff>
                    <xdr:row>129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55" r:id="rId125" name="Check Box 123">
              <controlPr defaultSize="0" autoFill="0" autoLine="0" autoPict="0">
                <anchor moveWithCells="1">
                  <from>
                    <xdr:col>1</xdr:col>
                    <xdr:colOff>123825</xdr:colOff>
                    <xdr:row>130</xdr:row>
                    <xdr:rowOff>28575</xdr:rowOff>
                  </from>
                  <to>
                    <xdr:col>2</xdr:col>
                    <xdr:colOff>47625</xdr:colOff>
                    <xdr:row>130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56" r:id="rId126" name="Check Box 124">
              <controlPr defaultSize="0" autoFill="0" autoLine="0" autoPict="0">
                <anchor moveWithCells="1">
                  <from>
                    <xdr:col>1</xdr:col>
                    <xdr:colOff>123825</xdr:colOff>
                    <xdr:row>131</xdr:row>
                    <xdr:rowOff>28575</xdr:rowOff>
                  </from>
                  <to>
                    <xdr:col>2</xdr:col>
                    <xdr:colOff>47625</xdr:colOff>
                    <xdr:row>131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57" r:id="rId127" name="Check Box 125">
              <controlPr defaultSize="0" autoFill="0" autoLine="0" autoPict="0">
                <anchor moveWithCells="1">
                  <from>
                    <xdr:col>1</xdr:col>
                    <xdr:colOff>123825</xdr:colOff>
                    <xdr:row>132</xdr:row>
                    <xdr:rowOff>28575</xdr:rowOff>
                  </from>
                  <to>
                    <xdr:col>2</xdr:col>
                    <xdr:colOff>47625</xdr:colOff>
                    <xdr:row>132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58" r:id="rId128" name="Check Box 126">
              <controlPr defaultSize="0" autoFill="0" autoLine="0" autoPict="0">
                <anchor moveWithCells="1">
                  <from>
                    <xdr:col>1</xdr:col>
                    <xdr:colOff>123825</xdr:colOff>
                    <xdr:row>133</xdr:row>
                    <xdr:rowOff>28575</xdr:rowOff>
                  </from>
                  <to>
                    <xdr:col>2</xdr:col>
                    <xdr:colOff>47625</xdr:colOff>
                    <xdr:row>133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59" r:id="rId129" name="Check Box 127">
              <controlPr defaultSize="0" autoFill="0" autoLine="0" autoPict="0">
                <anchor moveWithCells="1">
                  <from>
                    <xdr:col>1</xdr:col>
                    <xdr:colOff>123825</xdr:colOff>
                    <xdr:row>134</xdr:row>
                    <xdr:rowOff>28575</xdr:rowOff>
                  </from>
                  <to>
                    <xdr:col>2</xdr:col>
                    <xdr:colOff>47625</xdr:colOff>
                    <xdr:row>134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60" r:id="rId130" name="Check Box 128">
              <controlPr defaultSize="0" autoFill="0" autoLine="0" autoPict="0">
                <anchor moveWithCells="1">
                  <from>
                    <xdr:col>1</xdr:col>
                    <xdr:colOff>123825</xdr:colOff>
                    <xdr:row>135</xdr:row>
                    <xdr:rowOff>28575</xdr:rowOff>
                  </from>
                  <to>
                    <xdr:col>2</xdr:col>
                    <xdr:colOff>47625</xdr:colOff>
                    <xdr:row>135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61" r:id="rId131" name="Check Box 129">
              <controlPr defaultSize="0" autoFill="0" autoLine="0" autoPict="0">
                <anchor moveWithCells="1">
                  <from>
                    <xdr:col>1</xdr:col>
                    <xdr:colOff>123825</xdr:colOff>
                    <xdr:row>136</xdr:row>
                    <xdr:rowOff>28575</xdr:rowOff>
                  </from>
                  <to>
                    <xdr:col>2</xdr:col>
                    <xdr:colOff>47625</xdr:colOff>
                    <xdr:row>136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62" r:id="rId132" name="Check Box 130">
              <controlPr defaultSize="0" autoFill="0" autoLine="0" autoPict="0">
                <anchor moveWithCells="1">
                  <from>
                    <xdr:col>1</xdr:col>
                    <xdr:colOff>123825</xdr:colOff>
                    <xdr:row>137</xdr:row>
                    <xdr:rowOff>28575</xdr:rowOff>
                  </from>
                  <to>
                    <xdr:col>2</xdr:col>
                    <xdr:colOff>47625</xdr:colOff>
                    <xdr:row>137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63" r:id="rId133" name="Check Box 131">
              <controlPr defaultSize="0" autoFill="0" autoLine="0" autoPict="0">
                <anchor moveWithCells="1">
                  <from>
                    <xdr:col>1</xdr:col>
                    <xdr:colOff>123825</xdr:colOff>
                    <xdr:row>138</xdr:row>
                    <xdr:rowOff>28575</xdr:rowOff>
                  </from>
                  <to>
                    <xdr:col>2</xdr:col>
                    <xdr:colOff>47625</xdr:colOff>
                    <xdr:row>138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64" r:id="rId134" name="Check Box 132">
              <controlPr defaultSize="0" autoFill="0" autoLine="0" autoPict="0">
                <anchor moveWithCells="1">
                  <from>
                    <xdr:col>1</xdr:col>
                    <xdr:colOff>123825</xdr:colOff>
                    <xdr:row>139</xdr:row>
                    <xdr:rowOff>28575</xdr:rowOff>
                  </from>
                  <to>
                    <xdr:col>2</xdr:col>
                    <xdr:colOff>47625</xdr:colOff>
                    <xdr:row>139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65" r:id="rId135" name="Check Box 133">
              <controlPr defaultSize="0" autoFill="0" autoLine="0" autoPict="0">
                <anchor moveWithCells="1">
                  <from>
                    <xdr:col>1</xdr:col>
                    <xdr:colOff>123825</xdr:colOff>
                    <xdr:row>140</xdr:row>
                    <xdr:rowOff>28575</xdr:rowOff>
                  </from>
                  <to>
                    <xdr:col>2</xdr:col>
                    <xdr:colOff>47625</xdr:colOff>
                    <xdr:row>140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66" r:id="rId136" name="Check Box 134">
              <controlPr defaultSize="0" autoFill="0" autoLine="0" autoPict="0">
                <anchor moveWithCells="1">
                  <from>
                    <xdr:col>1</xdr:col>
                    <xdr:colOff>123825</xdr:colOff>
                    <xdr:row>141</xdr:row>
                    <xdr:rowOff>28575</xdr:rowOff>
                  </from>
                  <to>
                    <xdr:col>2</xdr:col>
                    <xdr:colOff>47625</xdr:colOff>
                    <xdr:row>141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67" r:id="rId137" name="Check Box 135">
              <controlPr defaultSize="0" autoFill="0" autoLine="0" autoPict="0">
                <anchor moveWithCells="1">
                  <from>
                    <xdr:col>1</xdr:col>
                    <xdr:colOff>123825</xdr:colOff>
                    <xdr:row>142</xdr:row>
                    <xdr:rowOff>28575</xdr:rowOff>
                  </from>
                  <to>
                    <xdr:col>2</xdr:col>
                    <xdr:colOff>47625</xdr:colOff>
                    <xdr:row>142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68" r:id="rId138" name="Check Box 136">
              <controlPr defaultSize="0" autoFill="0" autoLine="0" autoPict="0">
                <anchor moveWithCells="1">
                  <from>
                    <xdr:col>1</xdr:col>
                    <xdr:colOff>123825</xdr:colOff>
                    <xdr:row>143</xdr:row>
                    <xdr:rowOff>28575</xdr:rowOff>
                  </from>
                  <to>
                    <xdr:col>2</xdr:col>
                    <xdr:colOff>47625</xdr:colOff>
                    <xdr:row>143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69" r:id="rId139" name="Check Box 137">
              <controlPr defaultSize="0" autoFill="0" autoLine="0" autoPict="0">
                <anchor moveWithCells="1">
                  <from>
                    <xdr:col>1</xdr:col>
                    <xdr:colOff>123825</xdr:colOff>
                    <xdr:row>144</xdr:row>
                    <xdr:rowOff>28575</xdr:rowOff>
                  </from>
                  <to>
                    <xdr:col>2</xdr:col>
                    <xdr:colOff>47625</xdr:colOff>
                    <xdr:row>144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70" r:id="rId140" name="Check Box 138">
              <controlPr defaultSize="0" autoFill="0" autoLine="0" autoPict="0">
                <anchor moveWithCells="1">
                  <from>
                    <xdr:col>1</xdr:col>
                    <xdr:colOff>123825</xdr:colOff>
                    <xdr:row>145</xdr:row>
                    <xdr:rowOff>28575</xdr:rowOff>
                  </from>
                  <to>
                    <xdr:col>2</xdr:col>
                    <xdr:colOff>47625</xdr:colOff>
                    <xdr:row>145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71" r:id="rId141" name="Check Box 139">
              <controlPr defaultSize="0" autoFill="0" autoLine="0" autoPict="0">
                <anchor moveWithCells="1">
                  <from>
                    <xdr:col>1</xdr:col>
                    <xdr:colOff>123825</xdr:colOff>
                    <xdr:row>146</xdr:row>
                    <xdr:rowOff>28575</xdr:rowOff>
                  </from>
                  <to>
                    <xdr:col>2</xdr:col>
                    <xdr:colOff>47625</xdr:colOff>
                    <xdr:row>146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72" r:id="rId142" name="Check Box 140">
              <controlPr defaultSize="0" autoFill="0" autoLine="0" autoPict="0">
                <anchor moveWithCells="1">
                  <from>
                    <xdr:col>1</xdr:col>
                    <xdr:colOff>123825</xdr:colOff>
                    <xdr:row>147</xdr:row>
                    <xdr:rowOff>28575</xdr:rowOff>
                  </from>
                  <to>
                    <xdr:col>2</xdr:col>
                    <xdr:colOff>47625</xdr:colOff>
                    <xdr:row>147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73" r:id="rId143" name="Check Box 141">
              <controlPr defaultSize="0" autoFill="0" autoLine="0" autoPict="0">
                <anchor moveWithCells="1">
                  <from>
                    <xdr:col>1</xdr:col>
                    <xdr:colOff>123825</xdr:colOff>
                    <xdr:row>148</xdr:row>
                    <xdr:rowOff>28575</xdr:rowOff>
                  </from>
                  <to>
                    <xdr:col>2</xdr:col>
                    <xdr:colOff>47625</xdr:colOff>
                    <xdr:row>148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74" r:id="rId144" name="Check Box 142">
              <controlPr defaultSize="0" autoFill="0" autoLine="0" autoPict="0">
                <anchor moveWithCells="1">
                  <from>
                    <xdr:col>1</xdr:col>
                    <xdr:colOff>123825</xdr:colOff>
                    <xdr:row>149</xdr:row>
                    <xdr:rowOff>28575</xdr:rowOff>
                  </from>
                  <to>
                    <xdr:col>2</xdr:col>
                    <xdr:colOff>47625</xdr:colOff>
                    <xdr:row>149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75" r:id="rId145" name="Check Box 143">
              <controlPr defaultSize="0" autoFill="0" autoLine="0" autoPict="0">
                <anchor moveWithCells="1">
                  <from>
                    <xdr:col>1</xdr:col>
                    <xdr:colOff>123825</xdr:colOff>
                    <xdr:row>150</xdr:row>
                    <xdr:rowOff>28575</xdr:rowOff>
                  </from>
                  <to>
                    <xdr:col>2</xdr:col>
                    <xdr:colOff>47625</xdr:colOff>
                    <xdr:row>150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76" r:id="rId146" name="Check Box 144">
              <controlPr defaultSize="0" autoFill="0" autoLine="0" autoPict="0">
                <anchor moveWithCells="1">
                  <from>
                    <xdr:col>1</xdr:col>
                    <xdr:colOff>123825</xdr:colOff>
                    <xdr:row>151</xdr:row>
                    <xdr:rowOff>28575</xdr:rowOff>
                  </from>
                  <to>
                    <xdr:col>2</xdr:col>
                    <xdr:colOff>47625</xdr:colOff>
                    <xdr:row>151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77" r:id="rId147" name="Check Box 145">
              <controlPr defaultSize="0" autoFill="0" autoLine="0" autoPict="0">
                <anchor moveWithCells="1">
                  <from>
                    <xdr:col>1</xdr:col>
                    <xdr:colOff>123825</xdr:colOff>
                    <xdr:row>152</xdr:row>
                    <xdr:rowOff>28575</xdr:rowOff>
                  </from>
                  <to>
                    <xdr:col>2</xdr:col>
                    <xdr:colOff>47625</xdr:colOff>
                    <xdr:row>152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78" r:id="rId148" name="Check Box 146">
              <controlPr defaultSize="0" autoFill="0" autoLine="0" autoPict="0">
                <anchor moveWithCells="1">
                  <from>
                    <xdr:col>1</xdr:col>
                    <xdr:colOff>123825</xdr:colOff>
                    <xdr:row>153</xdr:row>
                    <xdr:rowOff>28575</xdr:rowOff>
                  </from>
                  <to>
                    <xdr:col>2</xdr:col>
                    <xdr:colOff>47625</xdr:colOff>
                    <xdr:row>153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79" r:id="rId149" name="Check Box 147">
              <controlPr defaultSize="0" autoFill="0" autoLine="0" autoPict="0">
                <anchor moveWithCells="1">
                  <from>
                    <xdr:col>1</xdr:col>
                    <xdr:colOff>123825</xdr:colOff>
                    <xdr:row>154</xdr:row>
                    <xdr:rowOff>28575</xdr:rowOff>
                  </from>
                  <to>
                    <xdr:col>2</xdr:col>
                    <xdr:colOff>47625</xdr:colOff>
                    <xdr:row>154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80" r:id="rId150" name="Check Box 148">
              <controlPr defaultSize="0" autoFill="0" autoLine="0" autoPict="0">
                <anchor moveWithCells="1">
                  <from>
                    <xdr:col>1</xdr:col>
                    <xdr:colOff>123825</xdr:colOff>
                    <xdr:row>155</xdr:row>
                    <xdr:rowOff>28575</xdr:rowOff>
                  </from>
                  <to>
                    <xdr:col>2</xdr:col>
                    <xdr:colOff>47625</xdr:colOff>
                    <xdr:row>155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81" r:id="rId151" name="Check Box 149">
              <controlPr defaultSize="0" autoFill="0" autoLine="0" autoPict="0">
                <anchor moveWithCells="1">
                  <from>
                    <xdr:col>1</xdr:col>
                    <xdr:colOff>123825</xdr:colOff>
                    <xdr:row>156</xdr:row>
                    <xdr:rowOff>28575</xdr:rowOff>
                  </from>
                  <to>
                    <xdr:col>2</xdr:col>
                    <xdr:colOff>47625</xdr:colOff>
                    <xdr:row>156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82" r:id="rId152" name="Check Box 150">
              <controlPr defaultSize="0" autoFill="0" autoLine="0" autoPict="0">
                <anchor moveWithCells="1">
                  <from>
                    <xdr:col>1</xdr:col>
                    <xdr:colOff>123825</xdr:colOff>
                    <xdr:row>157</xdr:row>
                    <xdr:rowOff>28575</xdr:rowOff>
                  </from>
                  <to>
                    <xdr:col>2</xdr:col>
                    <xdr:colOff>47625</xdr:colOff>
                    <xdr:row>157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83" r:id="rId153" name="Check Box 151">
              <controlPr defaultSize="0" autoFill="0" autoLine="0" autoPict="0">
                <anchor moveWithCells="1">
                  <from>
                    <xdr:col>1</xdr:col>
                    <xdr:colOff>123825</xdr:colOff>
                    <xdr:row>158</xdr:row>
                    <xdr:rowOff>28575</xdr:rowOff>
                  </from>
                  <to>
                    <xdr:col>2</xdr:col>
                    <xdr:colOff>47625</xdr:colOff>
                    <xdr:row>158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84" r:id="rId154" name="Check Box 152">
              <controlPr defaultSize="0" autoFill="0" autoLine="0" autoPict="0">
                <anchor moveWithCells="1">
                  <from>
                    <xdr:col>1</xdr:col>
                    <xdr:colOff>123825</xdr:colOff>
                    <xdr:row>159</xdr:row>
                    <xdr:rowOff>28575</xdr:rowOff>
                  </from>
                  <to>
                    <xdr:col>2</xdr:col>
                    <xdr:colOff>47625</xdr:colOff>
                    <xdr:row>159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85" r:id="rId155" name="Check Box 153">
              <controlPr defaultSize="0" autoFill="0" autoLine="0" autoPict="0">
                <anchor moveWithCells="1">
                  <from>
                    <xdr:col>1</xdr:col>
                    <xdr:colOff>123825</xdr:colOff>
                    <xdr:row>160</xdr:row>
                    <xdr:rowOff>28575</xdr:rowOff>
                  </from>
                  <to>
                    <xdr:col>2</xdr:col>
                    <xdr:colOff>47625</xdr:colOff>
                    <xdr:row>160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86" r:id="rId156" name="Check Box 154">
              <controlPr defaultSize="0" autoFill="0" autoLine="0" autoPict="0">
                <anchor moveWithCells="1">
                  <from>
                    <xdr:col>1</xdr:col>
                    <xdr:colOff>123825</xdr:colOff>
                    <xdr:row>161</xdr:row>
                    <xdr:rowOff>28575</xdr:rowOff>
                  </from>
                  <to>
                    <xdr:col>2</xdr:col>
                    <xdr:colOff>47625</xdr:colOff>
                    <xdr:row>161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87" r:id="rId157" name="Check Box 155">
              <controlPr defaultSize="0" autoFill="0" autoLine="0" autoPict="0">
                <anchor moveWithCells="1">
                  <from>
                    <xdr:col>1</xdr:col>
                    <xdr:colOff>123825</xdr:colOff>
                    <xdr:row>162</xdr:row>
                    <xdr:rowOff>28575</xdr:rowOff>
                  </from>
                  <to>
                    <xdr:col>2</xdr:col>
                    <xdr:colOff>47625</xdr:colOff>
                    <xdr:row>162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88" r:id="rId158" name="Check Box 156">
              <controlPr defaultSize="0" autoFill="0" autoLine="0" autoPict="0">
                <anchor moveWithCells="1">
                  <from>
                    <xdr:col>1</xdr:col>
                    <xdr:colOff>123825</xdr:colOff>
                    <xdr:row>163</xdr:row>
                    <xdr:rowOff>28575</xdr:rowOff>
                  </from>
                  <to>
                    <xdr:col>2</xdr:col>
                    <xdr:colOff>47625</xdr:colOff>
                    <xdr:row>163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89" r:id="rId159" name="Check Box 157">
              <controlPr defaultSize="0" autoFill="0" autoLine="0" autoPict="0">
                <anchor moveWithCells="1">
                  <from>
                    <xdr:col>1</xdr:col>
                    <xdr:colOff>123825</xdr:colOff>
                    <xdr:row>164</xdr:row>
                    <xdr:rowOff>28575</xdr:rowOff>
                  </from>
                  <to>
                    <xdr:col>2</xdr:col>
                    <xdr:colOff>47625</xdr:colOff>
                    <xdr:row>164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90" r:id="rId160" name="Check Box 158">
              <controlPr defaultSize="0" autoFill="0" autoLine="0" autoPict="0">
                <anchor moveWithCells="1">
                  <from>
                    <xdr:col>1</xdr:col>
                    <xdr:colOff>123825</xdr:colOff>
                    <xdr:row>165</xdr:row>
                    <xdr:rowOff>28575</xdr:rowOff>
                  </from>
                  <to>
                    <xdr:col>2</xdr:col>
                    <xdr:colOff>47625</xdr:colOff>
                    <xdr:row>165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91" r:id="rId161" name="Check Box 159">
              <controlPr defaultSize="0" autoFill="0" autoLine="0" autoPict="0">
                <anchor moveWithCells="1">
                  <from>
                    <xdr:col>1</xdr:col>
                    <xdr:colOff>123825</xdr:colOff>
                    <xdr:row>166</xdr:row>
                    <xdr:rowOff>28575</xdr:rowOff>
                  </from>
                  <to>
                    <xdr:col>2</xdr:col>
                    <xdr:colOff>47625</xdr:colOff>
                    <xdr:row>166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92" r:id="rId162" name="Check Box 160">
              <controlPr defaultSize="0" autoFill="0" autoLine="0" autoPict="0">
                <anchor moveWithCells="1">
                  <from>
                    <xdr:col>1</xdr:col>
                    <xdr:colOff>123825</xdr:colOff>
                    <xdr:row>167</xdr:row>
                    <xdr:rowOff>28575</xdr:rowOff>
                  </from>
                  <to>
                    <xdr:col>2</xdr:col>
                    <xdr:colOff>47625</xdr:colOff>
                    <xdr:row>167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93" r:id="rId163" name="Check Box 161">
              <controlPr defaultSize="0" autoFill="0" autoLine="0" autoPict="0">
                <anchor moveWithCells="1">
                  <from>
                    <xdr:col>1</xdr:col>
                    <xdr:colOff>123825</xdr:colOff>
                    <xdr:row>168</xdr:row>
                    <xdr:rowOff>28575</xdr:rowOff>
                  </from>
                  <to>
                    <xdr:col>2</xdr:col>
                    <xdr:colOff>47625</xdr:colOff>
                    <xdr:row>168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94" r:id="rId164" name="Check Box 162">
              <controlPr defaultSize="0" autoFill="0" autoLine="0" autoPict="0">
                <anchor moveWithCells="1">
                  <from>
                    <xdr:col>1</xdr:col>
                    <xdr:colOff>123825</xdr:colOff>
                    <xdr:row>169</xdr:row>
                    <xdr:rowOff>28575</xdr:rowOff>
                  </from>
                  <to>
                    <xdr:col>2</xdr:col>
                    <xdr:colOff>47625</xdr:colOff>
                    <xdr:row>169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95" r:id="rId165" name="Check Box 163">
              <controlPr defaultSize="0" autoFill="0" autoLine="0" autoPict="0">
                <anchor moveWithCells="1">
                  <from>
                    <xdr:col>1</xdr:col>
                    <xdr:colOff>123825</xdr:colOff>
                    <xdr:row>170</xdr:row>
                    <xdr:rowOff>28575</xdr:rowOff>
                  </from>
                  <to>
                    <xdr:col>2</xdr:col>
                    <xdr:colOff>47625</xdr:colOff>
                    <xdr:row>170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96" r:id="rId166" name="Check Box 164">
              <controlPr defaultSize="0" autoFill="0" autoLine="0" autoPict="0">
                <anchor moveWithCells="1">
                  <from>
                    <xdr:col>1</xdr:col>
                    <xdr:colOff>123825</xdr:colOff>
                    <xdr:row>171</xdr:row>
                    <xdr:rowOff>28575</xdr:rowOff>
                  </from>
                  <to>
                    <xdr:col>2</xdr:col>
                    <xdr:colOff>47625</xdr:colOff>
                    <xdr:row>171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97" r:id="rId167" name="Check Box 165">
              <controlPr defaultSize="0" autoFill="0" autoLine="0" autoPict="0">
                <anchor moveWithCells="1">
                  <from>
                    <xdr:col>1</xdr:col>
                    <xdr:colOff>123825</xdr:colOff>
                    <xdr:row>172</xdr:row>
                    <xdr:rowOff>28575</xdr:rowOff>
                  </from>
                  <to>
                    <xdr:col>2</xdr:col>
                    <xdr:colOff>47625</xdr:colOff>
                    <xdr:row>172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98" r:id="rId168" name="Check Box 166">
              <controlPr defaultSize="0" autoFill="0" autoLine="0" autoPict="0">
                <anchor moveWithCells="1">
                  <from>
                    <xdr:col>1</xdr:col>
                    <xdr:colOff>123825</xdr:colOff>
                    <xdr:row>173</xdr:row>
                    <xdr:rowOff>28575</xdr:rowOff>
                  </from>
                  <to>
                    <xdr:col>2</xdr:col>
                    <xdr:colOff>47625</xdr:colOff>
                    <xdr:row>173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99" r:id="rId169" name="Check Box 167">
              <controlPr defaultSize="0" autoFill="0" autoLine="0" autoPict="0">
                <anchor moveWithCells="1">
                  <from>
                    <xdr:col>1</xdr:col>
                    <xdr:colOff>123825</xdr:colOff>
                    <xdr:row>174</xdr:row>
                    <xdr:rowOff>28575</xdr:rowOff>
                  </from>
                  <to>
                    <xdr:col>2</xdr:col>
                    <xdr:colOff>47625</xdr:colOff>
                    <xdr:row>174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00" r:id="rId170" name="Check Box 168">
              <controlPr defaultSize="0" autoFill="0" autoLine="0" autoPict="0">
                <anchor moveWithCells="1">
                  <from>
                    <xdr:col>1</xdr:col>
                    <xdr:colOff>123825</xdr:colOff>
                    <xdr:row>175</xdr:row>
                    <xdr:rowOff>28575</xdr:rowOff>
                  </from>
                  <to>
                    <xdr:col>2</xdr:col>
                    <xdr:colOff>47625</xdr:colOff>
                    <xdr:row>175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01" r:id="rId171" name="Check Box 169">
              <controlPr defaultSize="0" autoFill="0" autoLine="0" autoPict="0">
                <anchor moveWithCells="1">
                  <from>
                    <xdr:col>1</xdr:col>
                    <xdr:colOff>123825</xdr:colOff>
                    <xdr:row>176</xdr:row>
                    <xdr:rowOff>28575</xdr:rowOff>
                  </from>
                  <to>
                    <xdr:col>2</xdr:col>
                    <xdr:colOff>47625</xdr:colOff>
                    <xdr:row>176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02" r:id="rId172" name="Check Box 170">
              <controlPr defaultSize="0" autoFill="0" autoLine="0" autoPict="0">
                <anchor moveWithCells="1">
                  <from>
                    <xdr:col>1</xdr:col>
                    <xdr:colOff>123825</xdr:colOff>
                    <xdr:row>177</xdr:row>
                    <xdr:rowOff>28575</xdr:rowOff>
                  </from>
                  <to>
                    <xdr:col>2</xdr:col>
                    <xdr:colOff>47625</xdr:colOff>
                    <xdr:row>177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03" r:id="rId173" name="Check Box 171">
              <controlPr defaultSize="0" autoFill="0" autoLine="0" autoPict="0">
                <anchor moveWithCells="1">
                  <from>
                    <xdr:col>1</xdr:col>
                    <xdr:colOff>123825</xdr:colOff>
                    <xdr:row>178</xdr:row>
                    <xdr:rowOff>28575</xdr:rowOff>
                  </from>
                  <to>
                    <xdr:col>2</xdr:col>
                    <xdr:colOff>47625</xdr:colOff>
                    <xdr:row>178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04" r:id="rId174" name="Check Box 172">
              <controlPr defaultSize="0" autoFill="0" autoLine="0" autoPict="0">
                <anchor moveWithCells="1">
                  <from>
                    <xdr:col>1</xdr:col>
                    <xdr:colOff>123825</xdr:colOff>
                    <xdr:row>179</xdr:row>
                    <xdr:rowOff>28575</xdr:rowOff>
                  </from>
                  <to>
                    <xdr:col>2</xdr:col>
                    <xdr:colOff>47625</xdr:colOff>
                    <xdr:row>179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05" r:id="rId175" name="Check Box 173">
              <controlPr defaultSize="0" autoFill="0" autoLine="0" autoPict="0">
                <anchor moveWithCells="1">
                  <from>
                    <xdr:col>1</xdr:col>
                    <xdr:colOff>123825</xdr:colOff>
                    <xdr:row>180</xdr:row>
                    <xdr:rowOff>28575</xdr:rowOff>
                  </from>
                  <to>
                    <xdr:col>2</xdr:col>
                    <xdr:colOff>47625</xdr:colOff>
                    <xdr:row>180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06" r:id="rId176" name="Check Box 174">
              <controlPr defaultSize="0" autoFill="0" autoLine="0" autoPict="0">
                <anchor moveWithCells="1">
                  <from>
                    <xdr:col>1</xdr:col>
                    <xdr:colOff>123825</xdr:colOff>
                    <xdr:row>181</xdr:row>
                    <xdr:rowOff>28575</xdr:rowOff>
                  </from>
                  <to>
                    <xdr:col>2</xdr:col>
                    <xdr:colOff>47625</xdr:colOff>
                    <xdr:row>181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07" r:id="rId177" name="Check Box 175">
              <controlPr defaultSize="0" autoFill="0" autoLine="0" autoPict="0">
                <anchor moveWithCells="1">
                  <from>
                    <xdr:col>1</xdr:col>
                    <xdr:colOff>123825</xdr:colOff>
                    <xdr:row>182</xdr:row>
                    <xdr:rowOff>28575</xdr:rowOff>
                  </from>
                  <to>
                    <xdr:col>2</xdr:col>
                    <xdr:colOff>47625</xdr:colOff>
                    <xdr:row>182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08" r:id="rId178" name="Check Box 176">
              <controlPr defaultSize="0" autoFill="0" autoLine="0" autoPict="0">
                <anchor moveWithCells="1">
                  <from>
                    <xdr:col>1</xdr:col>
                    <xdr:colOff>123825</xdr:colOff>
                    <xdr:row>183</xdr:row>
                    <xdr:rowOff>28575</xdr:rowOff>
                  </from>
                  <to>
                    <xdr:col>2</xdr:col>
                    <xdr:colOff>47625</xdr:colOff>
                    <xdr:row>183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09" r:id="rId179" name="Check Box 177">
              <controlPr defaultSize="0" autoFill="0" autoLine="0" autoPict="0">
                <anchor moveWithCells="1">
                  <from>
                    <xdr:col>1</xdr:col>
                    <xdr:colOff>123825</xdr:colOff>
                    <xdr:row>184</xdr:row>
                    <xdr:rowOff>28575</xdr:rowOff>
                  </from>
                  <to>
                    <xdr:col>2</xdr:col>
                    <xdr:colOff>47625</xdr:colOff>
                    <xdr:row>184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10" r:id="rId180" name="Check Box 178">
              <controlPr defaultSize="0" autoFill="0" autoLine="0" autoPict="0">
                <anchor moveWithCells="1">
                  <from>
                    <xdr:col>1</xdr:col>
                    <xdr:colOff>123825</xdr:colOff>
                    <xdr:row>185</xdr:row>
                    <xdr:rowOff>28575</xdr:rowOff>
                  </from>
                  <to>
                    <xdr:col>2</xdr:col>
                    <xdr:colOff>47625</xdr:colOff>
                    <xdr:row>185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11" r:id="rId181" name="Check Box 179">
              <controlPr defaultSize="0" autoFill="0" autoLine="0" autoPict="0">
                <anchor moveWithCells="1">
                  <from>
                    <xdr:col>1</xdr:col>
                    <xdr:colOff>123825</xdr:colOff>
                    <xdr:row>186</xdr:row>
                    <xdr:rowOff>28575</xdr:rowOff>
                  </from>
                  <to>
                    <xdr:col>2</xdr:col>
                    <xdr:colOff>47625</xdr:colOff>
                    <xdr:row>186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12" r:id="rId182" name="Check Box 180">
              <controlPr defaultSize="0" autoFill="0" autoLine="0" autoPict="0">
                <anchor moveWithCells="1">
                  <from>
                    <xdr:col>1</xdr:col>
                    <xdr:colOff>123825</xdr:colOff>
                    <xdr:row>187</xdr:row>
                    <xdr:rowOff>28575</xdr:rowOff>
                  </from>
                  <to>
                    <xdr:col>2</xdr:col>
                    <xdr:colOff>47625</xdr:colOff>
                    <xdr:row>187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13" r:id="rId183" name="Check Box 181">
              <controlPr defaultSize="0" autoFill="0" autoLine="0" autoPict="0">
                <anchor moveWithCells="1">
                  <from>
                    <xdr:col>1</xdr:col>
                    <xdr:colOff>123825</xdr:colOff>
                    <xdr:row>188</xdr:row>
                    <xdr:rowOff>28575</xdr:rowOff>
                  </from>
                  <to>
                    <xdr:col>2</xdr:col>
                    <xdr:colOff>47625</xdr:colOff>
                    <xdr:row>188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14" r:id="rId184" name="Check Box 182">
              <controlPr defaultSize="0" autoFill="0" autoLine="0" autoPict="0">
                <anchor moveWithCells="1">
                  <from>
                    <xdr:col>1</xdr:col>
                    <xdr:colOff>123825</xdr:colOff>
                    <xdr:row>189</xdr:row>
                    <xdr:rowOff>28575</xdr:rowOff>
                  </from>
                  <to>
                    <xdr:col>2</xdr:col>
                    <xdr:colOff>47625</xdr:colOff>
                    <xdr:row>189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15" r:id="rId185" name="Check Box 183">
              <controlPr defaultSize="0" autoFill="0" autoLine="0" autoPict="0">
                <anchor moveWithCells="1">
                  <from>
                    <xdr:col>1</xdr:col>
                    <xdr:colOff>123825</xdr:colOff>
                    <xdr:row>190</xdr:row>
                    <xdr:rowOff>28575</xdr:rowOff>
                  </from>
                  <to>
                    <xdr:col>2</xdr:col>
                    <xdr:colOff>47625</xdr:colOff>
                    <xdr:row>190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16" r:id="rId186" name="Check Box 184">
              <controlPr defaultSize="0" autoFill="0" autoLine="0" autoPict="0">
                <anchor moveWithCells="1">
                  <from>
                    <xdr:col>1</xdr:col>
                    <xdr:colOff>123825</xdr:colOff>
                    <xdr:row>191</xdr:row>
                    <xdr:rowOff>28575</xdr:rowOff>
                  </from>
                  <to>
                    <xdr:col>2</xdr:col>
                    <xdr:colOff>47625</xdr:colOff>
                    <xdr:row>191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17" r:id="rId187" name="Check Box 185">
              <controlPr defaultSize="0" autoFill="0" autoLine="0" autoPict="0">
                <anchor moveWithCells="1">
                  <from>
                    <xdr:col>1</xdr:col>
                    <xdr:colOff>123825</xdr:colOff>
                    <xdr:row>192</xdr:row>
                    <xdr:rowOff>28575</xdr:rowOff>
                  </from>
                  <to>
                    <xdr:col>2</xdr:col>
                    <xdr:colOff>47625</xdr:colOff>
                    <xdr:row>192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18" r:id="rId188" name="Check Box 186">
              <controlPr defaultSize="0" autoFill="0" autoLine="0" autoPict="0">
                <anchor moveWithCells="1">
                  <from>
                    <xdr:col>1</xdr:col>
                    <xdr:colOff>123825</xdr:colOff>
                    <xdr:row>193</xdr:row>
                    <xdr:rowOff>28575</xdr:rowOff>
                  </from>
                  <to>
                    <xdr:col>2</xdr:col>
                    <xdr:colOff>47625</xdr:colOff>
                    <xdr:row>193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19" r:id="rId189" name="Check Box 187">
              <controlPr defaultSize="0" autoFill="0" autoLine="0" autoPict="0">
                <anchor moveWithCells="1">
                  <from>
                    <xdr:col>1</xdr:col>
                    <xdr:colOff>123825</xdr:colOff>
                    <xdr:row>194</xdr:row>
                    <xdr:rowOff>28575</xdr:rowOff>
                  </from>
                  <to>
                    <xdr:col>2</xdr:col>
                    <xdr:colOff>47625</xdr:colOff>
                    <xdr:row>194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20" r:id="rId190" name="Check Box 188">
              <controlPr defaultSize="0" autoFill="0" autoLine="0" autoPict="0">
                <anchor moveWithCells="1">
                  <from>
                    <xdr:col>1</xdr:col>
                    <xdr:colOff>123825</xdr:colOff>
                    <xdr:row>195</xdr:row>
                    <xdr:rowOff>28575</xdr:rowOff>
                  </from>
                  <to>
                    <xdr:col>2</xdr:col>
                    <xdr:colOff>47625</xdr:colOff>
                    <xdr:row>195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21" r:id="rId191" name="Check Box 189">
              <controlPr defaultSize="0" autoFill="0" autoLine="0" autoPict="0">
                <anchor moveWithCells="1">
                  <from>
                    <xdr:col>1</xdr:col>
                    <xdr:colOff>123825</xdr:colOff>
                    <xdr:row>196</xdr:row>
                    <xdr:rowOff>28575</xdr:rowOff>
                  </from>
                  <to>
                    <xdr:col>2</xdr:col>
                    <xdr:colOff>47625</xdr:colOff>
                    <xdr:row>196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22" r:id="rId192" name="Check Box 190">
              <controlPr defaultSize="0" autoFill="0" autoLine="0" autoPict="0">
                <anchor moveWithCells="1">
                  <from>
                    <xdr:col>1</xdr:col>
                    <xdr:colOff>123825</xdr:colOff>
                    <xdr:row>197</xdr:row>
                    <xdr:rowOff>28575</xdr:rowOff>
                  </from>
                  <to>
                    <xdr:col>2</xdr:col>
                    <xdr:colOff>47625</xdr:colOff>
                    <xdr:row>197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23" r:id="rId193" name="Check Box 191">
              <controlPr defaultSize="0" autoFill="0" autoLine="0" autoPict="0">
                <anchor moveWithCells="1">
                  <from>
                    <xdr:col>1</xdr:col>
                    <xdr:colOff>123825</xdr:colOff>
                    <xdr:row>198</xdr:row>
                    <xdr:rowOff>28575</xdr:rowOff>
                  </from>
                  <to>
                    <xdr:col>2</xdr:col>
                    <xdr:colOff>47625</xdr:colOff>
                    <xdr:row>198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24" r:id="rId194" name="Check Box 192">
              <controlPr defaultSize="0" autoFill="0" autoLine="0" autoPict="0">
                <anchor moveWithCells="1">
                  <from>
                    <xdr:col>1</xdr:col>
                    <xdr:colOff>123825</xdr:colOff>
                    <xdr:row>199</xdr:row>
                    <xdr:rowOff>28575</xdr:rowOff>
                  </from>
                  <to>
                    <xdr:col>2</xdr:col>
                    <xdr:colOff>47625</xdr:colOff>
                    <xdr:row>199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25" r:id="rId195" name="Check Box 193">
              <controlPr defaultSize="0" autoFill="0" autoLine="0" autoPict="0">
                <anchor moveWithCells="1">
                  <from>
                    <xdr:col>1</xdr:col>
                    <xdr:colOff>123825</xdr:colOff>
                    <xdr:row>200</xdr:row>
                    <xdr:rowOff>28575</xdr:rowOff>
                  </from>
                  <to>
                    <xdr:col>2</xdr:col>
                    <xdr:colOff>47625</xdr:colOff>
                    <xdr:row>200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26" r:id="rId196" name="Check Box 194">
              <controlPr defaultSize="0" autoFill="0" autoLine="0" autoPict="0">
                <anchor moveWithCells="1">
                  <from>
                    <xdr:col>1</xdr:col>
                    <xdr:colOff>123825</xdr:colOff>
                    <xdr:row>201</xdr:row>
                    <xdr:rowOff>28575</xdr:rowOff>
                  </from>
                  <to>
                    <xdr:col>2</xdr:col>
                    <xdr:colOff>47625</xdr:colOff>
                    <xdr:row>201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27" r:id="rId197" name="Check Box 195">
              <controlPr defaultSize="0" autoFill="0" autoLine="0" autoPict="0">
                <anchor moveWithCells="1">
                  <from>
                    <xdr:col>1</xdr:col>
                    <xdr:colOff>123825</xdr:colOff>
                    <xdr:row>202</xdr:row>
                    <xdr:rowOff>28575</xdr:rowOff>
                  </from>
                  <to>
                    <xdr:col>2</xdr:col>
                    <xdr:colOff>47625</xdr:colOff>
                    <xdr:row>202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28" r:id="rId198" name="Check Box 196">
              <controlPr defaultSize="0" autoFill="0" autoLine="0" autoPict="0">
                <anchor moveWithCells="1">
                  <from>
                    <xdr:col>1</xdr:col>
                    <xdr:colOff>123825</xdr:colOff>
                    <xdr:row>203</xdr:row>
                    <xdr:rowOff>28575</xdr:rowOff>
                  </from>
                  <to>
                    <xdr:col>2</xdr:col>
                    <xdr:colOff>47625</xdr:colOff>
                    <xdr:row>203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29" r:id="rId199" name="Check Box 197">
              <controlPr defaultSize="0" autoFill="0" autoLine="0" autoPict="0">
                <anchor moveWithCells="1">
                  <from>
                    <xdr:col>1</xdr:col>
                    <xdr:colOff>123825</xdr:colOff>
                    <xdr:row>204</xdr:row>
                    <xdr:rowOff>28575</xdr:rowOff>
                  </from>
                  <to>
                    <xdr:col>2</xdr:col>
                    <xdr:colOff>47625</xdr:colOff>
                    <xdr:row>204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30" r:id="rId200" name="Check Box 198">
              <controlPr defaultSize="0" autoFill="0" autoLine="0" autoPict="0">
                <anchor moveWithCells="1">
                  <from>
                    <xdr:col>1</xdr:col>
                    <xdr:colOff>123825</xdr:colOff>
                    <xdr:row>205</xdr:row>
                    <xdr:rowOff>28575</xdr:rowOff>
                  </from>
                  <to>
                    <xdr:col>2</xdr:col>
                    <xdr:colOff>47625</xdr:colOff>
                    <xdr:row>205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31" r:id="rId201" name="Check Box 199">
              <controlPr defaultSize="0" autoFill="0" autoLine="0" autoPict="0">
                <anchor moveWithCells="1">
                  <from>
                    <xdr:col>1</xdr:col>
                    <xdr:colOff>123825</xdr:colOff>
                    <xdr:row>206</xdr:row>
                    <xdr:rowOff>28575</xdr:rowOff>
                  </from>
                  <to>
                    <xdr:col>2</xdr:col>
                    <xdr:colOff>47625</xdr:colOff>
                    <xdr:row>206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32" r:id="rId202" name="Check Box 200">
              <controlPr defaultSize="0" autoFill="0" autoLine="0" autoPict="0">
                <anchor moveWithCells="1">
                  <from>
                    <xdr:col>1</xdr:col>
                    <xdr:colOff>123825</xdr:colOff>
                    <xdr:row>207</xdr:row>
                    <xdr:rowOff>28575</xdr:rowOff>
                  </from>
                  <to>
                    <xdr:col>2</xdr:col>
                    <xdr:colOff>47625</xdr:colOff>
                    <xdr:row>207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33" r:id="rId203" name="Check Box 201">
              <controlPr defaultSize="0" autoFill="0" autoLine="0" autoPict="0">
                <anchor moveWithCells="1">
                  <from>
                    <xdr:col>1</xdr:col>
                    <xdr:colOff>123825</xdr:colOff>
                    <xdr:row>208</xdr:row>
                    <xdr:rowOff>28575</xdr:rowOff>
                  </from>
                  <to>
                    <xdr:col>2</xdr:col>
                    <xdr:colOff>47625</xdr:colOff>
                    <xdr:row>208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54" r:id="rId204" name="Drop Down 222">
              <controlPr defaultSize="0" autoLine="0" autoPict="0">
                <anchor moveWithCells="1">
                  <from>
                    <xdr:col>0</xdr:col>
                    <xdr:colOff>142875</xdr:colOff>
                    <xdr:row>6</xdr:row>
                    <xdr:rowOff>447675</xdr:rowOff>
                  </from>
                  <to>
                    <xdr:col>6</xdr:col>
                    <xdr:colOff>0</xdr:colOff>
                    <xdr:row>6</xdr:row>
                    <xdr:rowOff>695325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200-000002000000}">
          <x14:formula1>
            <xm:f>'基本情報 (2)'!$AA$9:$AA$10</xm:f>
          </x14:formula1>
          <xm:sqref>I10:I209</xm:sqref>
        </x14:dataValidation>
        <x14:dataValidation type="list" allowBlank="1" showInputMessage="1" showErrorMessage="1" xr:uid="{00000000-0002-0000-0200-000003000000}">
          <x14:formula1>
            <xm:f>'基本情報 (2)'!$Z$9:$Z$11</xm:f>
          </x14:formula1>
          <xm:sqref>J10:J209</xm:sqref>
        </x14:dataValidation>
        <x14:dataValidation type="list" allowBlank="1" showInputMessage="1" showErrorMessage="1" xr:uid="{00000000-0002-0000-0200-000004000000}">
          <x14:formula1>
            <xm:f>基本情報!$BF$9:$BF$109</xm:f>
          </x14:formula1>
          <xm:sqref>K10:K209</xm:sqref>
        </x14:dataValidation>
        <x14:dataValidation type="list" allowBlank="1" showInputMessage="1" showErrorMessage="1" xr:uid="{00000000-0002-0000-0200-000005000000}">
          <x14:formula1>
            <xm:f>基本情報!$BG$9:$BG$20</xm:f>
          </x14:formula1>
          <xm:sqref>L10:L209</xm:sqref>
        </x14:dataValidation>
        <x14:dataValidation type="list" allowBlank="1" showInputMessage="1" showErrorMessage="1" xr:uid="{00000000-0002-0000-0200-000006000000}">
          <x14:formula1>
            <xm:f>基本情報!$BH$9:$BH$39</xm:f>
          </x14:formula1>
          <xm:sqref>M10:M209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3" tint="-0.249977111117893"/>
  </sheetPr>
  <dimension ref="A1:Q204"/>
  <sheetViews>
    <sheetView showGridLines="0" showZeros="0" workbookViewId="0">
      <pane xSplit="4" ySplit="3" topLeftCell="E4" activePane="bottomRight" state="frozen"/>
      <selection pane="topRight" activeCell="H1" sqref="H1"/>
      <selection pane="bottomLeft" activeCell="A8" sqref="A8"/>
      <selection pane="bottomRight" activeCell="E4" sqref="E4"/>
    </sheetView>
  </sheetViews>
  <sheetFormatPr defaultColWidth="10.625" defaultRowHeight="14.25"/>
  <cols>
    <col min="1" max="1" width="4.625" style="3" customWidth="1"/>
    <col min="2" max="2" width="7.625" style="3" customWidth="1"/>
    <col min="3" max="3" width="15.625" style="3" customWidth="1"/>
    <col min="4" max="4" width="4.625" style="3" customWidth="1"/>
    <col min="5" max="9" width="17.625" style="4" customWidth="1"/>
    <col min="10" max="14" width="4.625" style="378" hidden="1" customWidth="1"/>
    <col min="15" max="15" width="10.625" style="3" hidden="1" customWidth="1"/>
    <col min="16" max="16" width="10.625" style="3"/>
    <col min="17" max="17" width="0" style="3" hidden="1" customWidth="1"/>
    <col min="18" max="16384" width="10.625" style="3"/>
  </cols>
  <sheetData>
    <row r="1" spans="1:17" ht="15" customHeight="1">
      <c r="A1" s="521" t="s">
        <v>140</v>
      </c>
      <c r="B1" s="522"/>
      <c r="C1" s="522"/>
      <c r="D1" s="2"/>
      <c r="E1" s="46"/>
      <c r="F1" s="46"/>
      <c r="G1" s="46"/>
      <c r="H1" s="46"/>
      <c r="I1" s="46"/>
      <c r="J1" s="383"/>
      <c r="K1" s="383"/>
      <c r="L1" s="383"/>
      <c r="M1" s="383"/>
      <c r="N1" s="383"/>
    </row>
    <row r="2" spans="1:17" ht="15" customHeight="1" thickBot="1">
      <c r="A2" s="523"/>
      <c r="B2" s="524"/>
      <c r="C2" s="524"/>
      <c r="E2" s="47">
        <v>1</v>
      </c>
      <c r="F2" s="47">
        <v>2</v>
      </c>
      <c r="G2" s="47">
        <v>3</v>
      </c>
      <c r="H2" s="47">
        <v>4</v>
      </c>
      <c r="I2" s="47">
        <v>5</v>
      </c>
    </row>
    <row r="3" spans="1:17" ht="30.75" customHeight="1" thickBot="1">
      <c r="A3" s="82" t="s">
        <v>1</v>
      </c>
      <c r="B3" s="83" t="s">
        <v>2</v>
      </c>
      <c r="C3" s="84" t="s">
        <v>3</v>
      </c>
      <c r="D3" s="85" t="s">
        <v>113</v>
      </c>
      <c r="E3" s="86" t="s">
        <v>88</v>
      </c>
      <c r="F3" s="86" t="s">
        <v>89</v>
      </c>
      <c r="G3" s="86" t="s">
        <v>90</v>
      </c>
      <c r="H3" s="86" t="s">
        <v>91</v>
      </c>
      <c r="I3" s="86" t="s">
        <v>92</v>
      </c>
      <c r="J3" s="381" t="s">
        <v>101</v>
      </c>
      <c r="K3" s="382" t="s">
        <v>102</v>
      </c>
      <c r="L3" s="382" t="s">
        <v>103</v>
      </c>
      <c r="M3" s="382" t="s">
        <v>104</v>
      </c>
      <c r="N3" s="382" t="s">
        <v>105</v>
      </c>
    </row>
    <row r="4" spans="1:17" s="40" customFormat="1" ht="20.100000000000001" customHeight="1" thickTop="1">
      <c r="A4" s="70" t="str">
        <f>IF(B4="","",Q4)</f>
        <v/>
      </c>
      <c r="B4" s="71" t="str">
        <f>'基本情報 (2)'!T9</f>
        <v/>
      </c>
      <c r="C4" s="71" t="str">
        <f>IF(B4="","",VLOOKUP(B4,一覧範囲,3,FALSE))</f>
        <v/>
      </c>
      <c r="D4" s="72" t="str">
        <f>IF(B4="","",VLOOKUP(B4,一覧範囲,5,FALSE))</f>
        <v/>
      </c>
      <c r="E4" s="73"/>
      <c r="F4" s="74"/>
      <c r="G4" s="74"/>
      <c r="H4" s="75"/>
      <c r="I4" s="75"/>
      <c r="J4" s="68" t="str">
        <f t="shared" ref="J4:J35" si="0">IF(E4="","",VLOOKUP(E4,コード,4,FALSE))</f>
        <v/>
      </c>
      <c r="K4" s="68" t="str">
        <f t="shared" ref="K4:K35" si="1">IF(F4="","",VLOOKUP(F4,コード,4,FALSE))</f>
        <v/>
      </c>
      <c r="L4" s="68" t="str">
        <f t="shared" ref="L4:L35" si="2">IF(G4="","",VLOOKUP(G4,コード,4,FALSE))</f>
        <v/>
      </c>
      <c r="M4" s="68" t="str">
        <f t="shared" ref="M4:M35" si="3">IF(H4="","",VLOOKUP(H4,コード,4,FALSE))</f>
        <v/>
      </c>
      <c r="N4" s="68" t="str">
        <f t="shared" ref="N4:N35" si="4">IF(I4="","",VLOOKUP(I4,コード,4,FALSE))</f>
        <v/>
      </c>
      <c r="O4" s="40" t="str">
        <f>IF(B4="","",B4)</f>
        <v/>
      </c>
      <c r="Q4" s="40">
        <v>1</v>
      </c>
    </row>
    <row r="5" spans="1:17" s="40" customFormat="1" ht="20.100000000000001" customHeight="1">
      <c r="A5" s="76" t="str">
        <f t="shared" ref="A5:A68" si="5">IF(B5="","",Q5)</f>
        <v/>
      </c>
      <c r="B5" s="77" t="str">
        <f>'基本情報 (2)'!T10</f>
        <v/>
      </c>
      <c r="C5" s="77" t="str">
        <f t="shared" ref="C5:C68" si="6">IF(B5="","",VLOOKUP(B5,一覧範囲,3,FALSE))</f>
        <v/>
      </c>
      <c r="D5" s="78" t="str">
        <f t="shared" ref="D5:D68" si="7">IF(B5="","",VLOOKUP(B5,一覧範囲,5,FALSE))</f>
        <v/>
      </c>
      <c r="E5" s="79"/>
      <c r="F5" s="80"/>
      <c r="G5" s="80"/>
      <c r="H5" s="81"/>
      <c r="I5" s="81"/>
      <c r="J5" s="68" t="str">
        <f t="shared" si="0"/>
        <v/>
      </c>
      <c r="K5" s="68" t="str">
        <f t="shared" si="1"/>
        <v/>
      </c>
      <c r="L5" s="68" t="str">
        <f t="shared" si="2"/>
        <v/>
      </c>
      <c r="M5" s="68" t="str">
        <f t="shared" si="3"/>
        <v/>
      </c>
      <c r="N5" s="68" t="str">
        <f t="shared" si="4"/>
        <v/>
      </c>
      <c r="O5" s="40" t="str">
        <f t="shared" ref="O5:O68" si="8">IF(B5="","",B5)</f>
        <v/>
      </c>
      <c r="Q5" s="40">
        <v>2</v>
      </c>
    </row>
    <row r="6" spans="1:17" s="40" customFormat="1" ht="20.100000000000001" customHeight="1">
      <c r="A6" s="76" t="str">
        <f t="shared" si="5"/>
        <v/>
      </c>
      <c r="B6" s="77" t="str">
        <f>'基本情報 (2)'!T11</f>
        <v/>
      </c>
      <c r="C6" s="77" t="str">
        <f t="shared" si="6"/>
        <v/>
      </c>
      <c r="D6" s="78" t="str">
        <f t="shared" si="7"/>
        <v/>
      </c>
      <c r="E6" s="79"/>
      <c r="F6" s="80"/>
      <c r="G6" s="80"/>
      <c r="H6" s="81"/>
      <c r="I6" s="81"/>
      <c r="J6" s="68" t="str">
        <f t="shared" si="0"/>
        <v/>
      </c>
      <c r="K6" s="68" t="str">
        <f t="shared" si="1"/>
        <v/>
      </c>
      <c r="L6" s="68" t="str">
        <f t="shared" si="2"/>
        <v/>
      </c>
      <c r="M6" s="68" t="str">
        <f t="shared" si="3"/>
        <v/>
      </c>
      <c r="N6" s="68" t="str">
        <f t="shared" si="4"/>
        <v/>
      </c>
      <c r="O6" s="40" t="str">
        <f t="shared" si="8"/>
        <v/>
      </c>
      <c r="Q6" s="40">
        <v>3</v>
      </c>
    </row>
    <row r="7" spans="1:17" s="40" customFormat="1" ht="20.100000000000001" customHeight="1">
      <c r="A7" s="76" t="str">
        <f t="shared" si="5"/>
        <v/>
      </c>
      <c r="B7" s="77" t="str">
        <f>'基本情報 (2)'!T12</f>
        <v/>
      </c>
      <c r="C7" s="77" t="str">
        <f t="shared" si="6"/>
        <v/>
      </c>
      <c r="D7" s="78" t="str">
        <f t="shared" si="7"/>
        <v/>
      </c>
      <c r="E7" s="79"/>
      <c r="F7" s="80"/>
      <c r="G7" s="80"/>
      <c r="H7" s="81"/>
      <c r="I7" s="81"/>
      <c r="J7" s="68" t="str">
        <f t="shared" si="0"/>
        <v/>
      </c>
      <c r="K7" s="68" t="str">
        <f t="shared" si="1"/>
        <v/>
      </c>
      <c r="L7" s="68" t="str">
        <f t="shared" si="2"/>
        <v/>
      </c>
      <c r="M7" s="68" t="str">
        <f t="shared" si="3"/>
        <v/>
      </c>
      <c r="N7" s="68" t="str">
        <f t="shared" si="4"/>
        <v/>
      </c>
      <c r="O7" s="40" t="str">
        <f t="shared" si="8"/>
        <v/>
      </c>
      <c r="Q7" s="40">
        <v>4</v>
      </c>
    </row>
    <row r="8" spans="1:17" s="40" customFormat="1" ht="20.100000000000001" customHeight="1">
      <c r="A8" s="76" t="str">
        <f t="shared" si="5"/>
        <v/>
      </c>
      <c r="B8" s="77" t="str">
        <f>'基本情報 (2)'!T13</f>
        <v/>
      </c>
      <c r="C8" s="77" t="str">
        <f t="shared" si="6"/>
        <v/>
      </c>
      <c r="D8" s="78" t="str">
        <f t="shared" si="7"/>
        <v/>
      </c>
      <c r="E8" s="79"/>
      <c r="F8" s="80"/>
      <c r="G8" s="80"/>
      <c r="H8" s="81"/>
      <c r="I8" s="81"/>
      <c r="J8" s="68" t="str">
        <f t="shared" si="0"/>
        <v/>
      </c>
      <c r="K8" s="68" t="str">
        <f t="shared" si="1"/>
        <v/>
      </c>
      <c r="L8" s="68" t="str">
        <f t="shared" si="2"/>
        <v/>
      </c>
      <c r="M8" s="68" t="str">
        <f t="shared" si="3"/>
        <v/>
      </c>
      <c r="N8" s="68" t="str">
        <f t="shared" si="4"/>
        <v/>
      </c>
      <c r="O8" s="40" t="str">
        <f t="shared" si="8"/>
        <v/>
      </c>
      <c r="Q8" s="40">
        <v>5</v>
      </c>
    </row>
    <row r="9" spans="1:17" s="40" customFormat="1" ht="20.100000000000001" customHeight="1">
      <c r="A9" s="76" t="str">
        <f t="shared" si="5"/>
        <v/>
      </c>
      <c r="B9" s="77" t="str">
        <f>'基本情報 (2)'!T14</f>
        <v/>
      </c>
      <c r="C9" s="77" t="str">
        <f t="shared" si="6"/>
        <v/>
      </c>
      <c r="D9" s="78" t="str">
        <f t="shared" si="7"/>
        <v/>
      </c>
      <c r="E9" s="79"/>
      <c r="F9" s="80"/>
      <c r="G9" s="80"/>
      <c r="H9" s="81"/>
      <c r="I9" s="81"/>
      <c r="J9" s="68" t="str">
        <f t="shared" si="0"/>
        <v/>
      </c>
      <c r="K9" s="68" t="str">
        <f t="shared" si="1"/>
        <v/>
      </c>
      <c r="L9" s="68" t="str">
        <f t="shared" si="2"/>
        <v/>
      </c>
      <c r="M9" s="68" t="str">
        <f t="shared" si="3"/>
        <v/>
      </c>
      <c r="N9" s="68" t="str">
        <f t="shared" si="4"/>
        <v/>
      </c>
      <c r="O9" s="40" t="str">
        <f t="shared" si="8"/>
        <v/>
      </c>
      <c r="Q9" s="40">
        <v>6</v>
      </c>
    </row>
    <row r="10" spans="1:17" s="40" customFormat="1" ht="20.100000000000001" customHeight="1">
      <c r="A10" s="76" t="str">
        <f t="shared" si="5"/>
        <v/>
      </c>
      <c r="B10" s="77" t="str">
        <f>'基本情報 (2)'!T15</f>
        <v/>
      </c>
      <c r="C10" s="77" t="str">
        <f t="shared" si="6"/>
        <v/>
      </c>
      <c r="D10" s="78" t="str">
        <f t="shared" si="7"/>
        <v/>
      </c>
      <c r="E10" s="79"/>
      <c r="F10" s="80"/>
      <c r="G10" s="80"/>
      <c r="H10" s="81"/>
      <c r="I10" s="81"/>
      <c r="J10" s="68" t="str">
        <f t="shared" si="0"/>
        <v/>
      </c>
      <c r="K10" s="68" t="str">
        <f t="shared" si="1"/>
        <v/>
      </c>
      <c r="L10" s="68" t="str">
        <f t="shared" si="2"/>
        <v/>
      </c>
      <c r="M10" s="68" t="str">
        <f t="shared" si="3"/>
        <v/>
      </c>
      <c r="N10" s="68" t="str">
        <f t="shared" si="4"/>
        <v/>
      </c>
      <c r="O10" s="40" t="str">
        <f t="shared" si="8"/>
        <v/>
      </c>
      <c r="Q10" s="40">
        <v>7</v>
      </c>
    </row>
    <row r="11" spans="1:17" s="40" customFormat="1" ht="20.100000000000001" customHeight="1">
      <c r="A11" s="76" t="str">
        <f t="shared" si="5"/>
        <v/>
      </c>
      <c r="B11" s="77" t="str">
        <f>'基本情報 (2)'!T16</f>
        <v/>
      </c>
      <c r="C11" s="77" t="str">
        <f t="shared" si="6"/>
        <v/>
      </c>
      <c r="D11" s="78" t="str">
        <f t="shared" si="7"/>
        <v/>
      </c>
      <c r="E11" s="79"/>
      <c r="F11" s="80"/>
      <c r="G11" s="80"/>
      <c r="H11" s="81"/>
      <c r="I11" s="81"/>
      <c r="J11" s="68" t="str">
        <f t="shared" si="0"/>
        <v/>
      </c>
      <c r="K11" s="68" t="str">
        <f t="shared" si="1"/>
        <v/>
      </c>
      <c r="L11" s="68" t="str">
        <f t="shared" si="2"/>
        <v/>
      </c>
      <c r="M11" s="68" t="str">
        <f t="shared" si="3"/>
        <v/>
      </c>
      <c r="N11" s="68" t="str">
        <f t="shared" si="4"/>
        <v/>
      </c>
      <c r="O11" s="40" t="str">
        <f t="shared" si="8"/>
        <v/>
      </c>
      <c r="Q11" s="40">
        <v>8</v>
      </c>
    </row>
    <row r="12" spans="1:17" s="40" customFormat="1" ht="20.100000000000001" customHeight="1">
      <c r="A12" s="76" t="str">
        <f t="shared" si="5"/>
        <v/>
      </c>
      <c r="B12" s="77" t="str">
        <f>'基本情報 (2)'!T17</f>
        <v/>
      </c>
      <c r="C12" s="77" t="str">
        <f t="shared" si="6"/>
        <v/>
      </c>
      <c r="D12" s="78" t="str">
        <f t="shared" si="7"/>
        <v/>
      </c>
      <c r="E12" s="79"/>
      <c r="F12" s="80"/>
      <c r="G12" s="80"/>
      <c r="H12" s="81"/>
      <c r="I12" s="81"/>
      <c r="J12" s="68" t="str">
        <f t="shared" si="0"/>
        <v/>
      </c>
      <c r="K12" s="68" t="str">
        <f t="shared" si="1"/>
        <v/>
      </c>
      <c r="L12" s="68" t="str">
        <f t="shared" si="2"/>
        <v/>
      </c>
      <c r="M12" s="68" t="str">
        <f t="shared" si="3"/>
        <v/>
      </c>
      <c r="N12" s="68" t="str">
        <f t="shared" si="4"/>
        <v/>
      </c>
      <c r="O12" s="40" t="str">
        <f t="shared" si="8"/>
        <v/>
      </c>
      <c r="Q12" s="40">
        <v>9</v>
      </c>
    </row>
    <row r="13" spans="1:17" s="40" customFormat="1" ht="20.100000000000001" customHeight="1">
      <c r="A13" s="76" t="str">
        <f t="shared" si="5"/>
        <v/>
      </c>
      <c r="B13" s="77" t="str">
        <f>'基本情報 (2)'!T18</f>
        <v/>
      </c>
      <c r="C13" s="77" t="str">
        <f t="shared" si="6"/>
        <v/>
      </c>
      <c r="D13" s="78" t="str">
        <f t="shared" si="7"/>
        <v/>
      </c>
      <c r="E13" s="79"/>
      <c r="F13" s="80"/>
      <c r="G13" s="80"/>
      <c r="H13" s="81"/>
      <c r="I13" s="81"/>
      <c r="J13" s="68" t="str">
        <f t="shared" si="0"/>
        <v/>
      </c>
      <c r="K13" s="68" t="str">
        <f t="shared" si="1"/>
        <v/>
      </c>
      <c r="L13" s="68" t="str">
        <f t="shared" si="2"/>
        <v/>
      </c>
      <c r="M13" s="68" t="str">
        <f t="shared" si="3"/>
        <v/>
      </c>
      <c r="N13" s="68" t="str">
        <f t="shared" si="4"/>
        <v/>
      </c>
      <c r="O13" s="40" t="str">
        <f t="shared" si="8"/>
        <v/>
      </c>
      <c r="Q13" s="40">
        <v>10</v>
      </c>
    </row>
    <row r="14" spans="1:17" s="40" customFormat="1" ht="20.100000000000001" customHeight="1">
      <c r="A14" s="76" t="str">
        <f t="shared" si="5"/>
        <v/>
      </c>
      <c r="B14" s="77" t="str">
        <f>'基本情報 (2)'!T19</f>
        <v/>
      </c>
      <c r="C14" s="77" t="str">
        <f t="shared" si="6"/>
        <v/>
      </c>
      <c r="D14" s="78" t="str">
        <f t="shared" si="7"/>
        <v/>
      </c>
      <c r="E14" s="79"/>
      <c r="F14" s="80"/>
      <c r="G14" s="80"/>
      <c r="H14" s="81"/>
      <c r="I14" s="81"/>
      <c r="J14" s="68" t="str">
        <f t="shared" si="0"/>
        <v/>
      </c>
      <c r="K14" s="68" t="str">
        <f t="shared" si="1"/>
        <v/>
      </c>
      <c r="L14" s="68" t="str">
        <f t="shared" si="2"/>
        <v/>
      </c>
      <c r="M14" s="68" t="str">
        <f t="shared" si="3"/>
        <v/>
      </c>
      <c r="N14" s="68" t="str">
        <f t="shared" si="4"/>
        <v/>
      </c>
      <c r="O14" s="40" t="str">
        <f t="shared" si="8"/>
        <v/>
      </c>
      <c r="Q14" s="40">
        <v>11</v>
      </c>
    </row>
    <row r="15" spans="1:17" s="40" customFormat="1" ht="20.100000000000001" customHeight="1">
      <c r="A15" s="76" t="str">
        <f t="shared" si="5"/>
        <v/>
      </c>
      <c r="B15" s="77" t="str">
        <f>'基本情報 (2)'!T20</f>
        <v/>
      </c>
      <c r="C15" s="77" t="str">
        <f t="shared" si="6"/>
        <v/>
      </c>
      <c r="D15" s="78" t="str">
        <f t="shared" si="7"/>
        <v/>
      </c>
      <c r="E15" s="79"/>
      <c r="F15" s="80"/>
      <c r="G15" s="80"/>
      <c r="H15" s="81"/>
      <c r="I15" s="81"/>
      <c r="J15" s="68" t="str">
        <f t="shared" si="0"/>
        <v/>
      </c>
      <c r="K15" s="68" t="str">
        <f t="shared" si="1"/>
        <v/>
      </c>
      <c r="L15" s="68" t="str">
        <f t="shared" si="2"/>
        <v/>
      </c>
      <c r="M15" s="68" t="str">
        <f t="shared" si="3"/>
        <v/>
      </c>
      <c r="N15" s="68" t="str">
        <f t="shared" si="4"/>
        <v/>
      </c>
      <c r="O15" s="40" t="str">
        <f t="shared" si="8"/>
        <v/>
      </c>
      <c r="Q15" s="40">
        <v>12</v>
      </c>
    </row>
    <row r="16" spans="1:17" s="40" customFormat="1" ht="20.100000000000001" customHeight="1">
      <c r="A16" s="76" t="str">
        <f t="shared" si="5"/>
        <v/>
      </c>
      <c r="B16" s="77" t="str">
        <f>'基本情報 (2)'!T21</f>
        <v/>
      </c>
      <c r="C16" s="77" t="str">
        <f t="shared" si="6"/>
        <v/>
      </c>
      <c r="D16" s="78" t="str">
        <f t="shared" si="7"/>
        <v/>
      </c>
      <c r="E16" s="79"/>
      <c r="F16" s="80"/>
      <c r="G16" s="80"/>
      <c r="H16" s="81"/>
      <c r="I16" s="81"/>
      <c r="J16" s="68" t="str">
        <f t="shared" si="0"/>
        <v/>
      </c>
      <c r="K16" s="68" t="str">
        <f t="shared" si="1"/>
        <v/>
      </c>
      <c r="L16" s="68" t="str">
        <f t="shared" si="2"/>
        <v/>
      </c>
      <c r="M16" s="68" t="str">
        <f t="shared" si="3"/>
        <v/>
      </c>
      <c r="N16" s="68" t="str">
        <f t="shared" si="4"/>
        <v/>
      </c>
      <c r="O16" s="40" t="str">
        <f t="shared" si="8"/>
        <v/>
      </c>
      <c r="Q16" s="40">
        <v>13</v>
      </c>
    </row>
    <row r="17" spans="1:17" s="40" customFormat="1" ht="20.100000000000001" customHeight="1">
      <c r="A17" s="76" t="str">
        <f t="shared" si="5"/>
        <v/>
      </c>
      <c r="B17" s="77" t="str">
        <f>'基本情報 (2)'!T22</f>
        <v/>
      </c>
      <c r="C17" s="77" t="str">
        <f t="shared" si="6"/>
        <v/>
      </c>
      <c r="D17" s="78" t="str">
        <f t="shared" si="7"/>
        <v/>
      </c>
      <c r="E17" s="79"/>
      <c r="F17" s="80"/>
      <c r="G17" s="80"/>
      <c r="H17" s="81"/>
      <c r="I17" s="81"/>
      <c r="J17" s="68" t="str">
        <f t="shared" si="0"/>
        <v/>
      </c>
      <c r="K17" s="68" t="str">
        <f t="shared" si="1"/>
        <v/>
      </c>
      <c r="L17" s="68" t="str">
        <f t="shared" si="2"/>
        <v/>
      </c>
      <c r="M17" s="68" t="str">
        <f t="shared" si="3"/>
        <v/>
      </c>
      <c r="N17" s="68" t="str">
        <f t="shared" si="4"/>
        <v/>
      </c>
      <c r="O17" s="40" t="str">
        <f t="shared" si="8"/>
        <v/>
      </c>
      <c r="Q17" s="40">
        <v>14</v>
      </c>
    </row>
    <row r="18" spans="1:17" s="40" customFormat="1" ht="20.100000000000001" customHeight="1">
      <c r="A18" s="76" t="str">
        <f t="shared" si="5"/>
        <v/>
      </c>
      <c r="B18" s="77" t="str">
        <f>'基本情報 (2)'!T23</f>
        <v/>
      </c>
      <c r="C18" s="77" t="str">
        <f t="shared" si="6"/>
        <v/>
      </c>
      <c r="D18" s="78" t="str">
        <f t="shared" si="7"/>
        <v/>
      </c>
      <c r="E18" s="79"/>
      <c r="F18" s="80"/>
      <c r="G18" s="80"/>
      <c r="H18" s="81"/>
      <c r="I18" s="81"/>
      <c r="J18" s="68" t="str">
        <f t="shared" si="0"/>
        <v/>
      </c>
      <c r="K18" s="68" t="str">
        <f t="shared" si="1"/>
        <v/>
      </c>
      <c r="L18" s="68" t="str">
        <f t="shared" si="2"/>
        <v/>
      </c>
      <c r="M18" s="68" t="str">
        <f t="shared" si="3"/>
        <v/>
      </c>
      <c r="N18" s="68" t="str">
        <f t="shared" si="4"/>
        <v/>
      </c>
      <c r="O18" s="40" t="str">
        <f t="shared" si="8"/>
        <v/>
      </c>
      <c r="Q18" s="40">
        <v>15</v>
      </c>
    </row>
    <row r="19" spans="1:17" s="40" customFormat="1" ht="20.100000000000001" customHeight="1">
      <c r="A19" s="76" t="str">
        <f t="shared" si="5"/>
        <v/>
      </c>
      <c r="B19" s="77" t="str">
        <f>'基本情報 (2)'!T24</f>
        <v/>
      </c>
      <c r="C19" s="77" t="str">
        <f t="shared" si="6"/>
        <v/>
      </c>
      <c r="D19" s="78" t="str">
        <f t="shared" si="7"/>
        <v/>
      </c>
      <c r="E19" s="79"/>
      <c r="F19" s="80"/>
      <c r="G19" s="80"/>
      <c r="H19" s="81"/>
      <c r="I19" s="81"/>
      <c r="J19" s="68" t="str">
        <f t="shared" si="0"/>
        <v/>
      </c>
      <c r="K19" s="68" t="str">
        <f t="shared" si="1"/>
        <v/>
      </c>
      <c r="L19" s="68" t="str">
        <f t="shared" si="2"/>
        <v/>
      </c>
      <c r="M19" s="68" t="str">
        <f t="shared" si="3"/>
        <v/>
      </c>
      <c r="N19" s="68" t="str">
        <f t="shared" si="4"/>
        <v/>
      </c>
      <c r="O19" s="40" t="str">
        <f t="shared" si="8"/>
        <v/>
      </c>
      <c r="Q19" s="40">
        <v>16</v>
      </c>
    </row>
    <row r="20" spans="1:17" s="40" customFormat="1" ht="20.100000000000001" customHeight="1">
      <c r="A20" s="76" t="str">
        <f t="shared" si="5"/>
        <v/>
      </c>
      <c r="B20" s="77" t="str">
        <f>'基本情報 (2)'!T25</f>
        <v/>
      </c>
      <c r="C20" s="77" t="str">
        <f t="shared" si="6"/>
        <v/>
      </c>
      <c r="D20" s="78" t="str">
        <f t="shared" si="7"/>
        <v/>
      </c>
      <c r="E20" s="79"/>
      <c r="F20" s="80"/>
      <c r="G20" s="80"/>
      <c r="H20" s="81"/>
      <c r="I20" s="81"/>
      <c r="J20" s="68" t="str">
        <f t="shared" si="0"/>
        <v/>
      </c>
      <c r="K20" s="68" t="str">
        <f t="shared" si="1"/>
        <v/>
      </c>
      <c r="L20" s="68" t="str">
        <f t="shared" si="2"/>
        <v/>
      </c>
      <c r="M20" s="68" t="str">
        <f t="shared" si="3"/>
        <v/>
      </c>
      <c r="N20" s="68" t="str">
        <f t="shared" si="4"/>
        <v/>
      </c>
      <c r="O20" s="40" t="str">
        <f t="shared" si="8"/>
        <v/>
      </c>
      <c r="Q20" s="40">
        <v>17</v>
      </c>
    </row>
    <row r="21" spans="1:17" s="40" customFormat="1" ht="20.100000000000001" customHeight="1">
      <c r="A21" s="76" t="str">
        <f t="shared" si="5"/>
        <v/>
      </c>
      <c r="B21" s="77" t="str">
        <f>'基本情報 (2)'!T26</f>
        <v/>
      </c>
      <c r="C21" s="77" t="str">
        <f t="shared" si="6"/>
        <v/>
      </c>
      <c r="D21" s="78" t="str">
        <f t="shared" si="7"/>
        <v/>
      </c>
      <c r="E21" s="79"/>
      <c r="F21" s="80"/>
      <c r="G21" s="80"/>
      <c r="H21" s="81"/>
      <c r="I21" s="81"/>
      <c r="J21" s="68" t="str">
        <f t="shared" si="0"/>
        <v/>
      </c>
      <c r="K21" s="68" t="str">
        <f t="shared" si="1"/>
        <v/>
      </c>
      <c r="L21" s="68" t="str">
        <f t="shared" si="2"/>
        <v/>
      </c>
      <c r="M21" s="68" t="str">
        <f t="shared" si="3"/>
        <v/>
      </c>
      <c r="N21" s="68" t="str">
        <f t="shared" si="4"/>
        <v/>
      </c>
      <c r="O21" s="40" t="str">
        <f t="shared" si="8"/>
        <v/>
      </c>
      <c r="Q21" s="40">
        <v>18</v>
      </c>
    </row>
    <row r="22" spans="1:17" s="40" customFormat="1" ht="20.100000000000001" customHeight="1">
      <c r="A22" s="76" t="str">
        <f t="shared" si="5"/>
        <v/>
      </c>
      <c r="B22" s="77" t="str">
        <f>'基本情報 (2)'!T27</f>
        <v/>
      </c>
      <c r="C22" s="77" t="str">
        <f t="shared" si="6"/>
        <v/>
      </c>
      <c r="D22" s="78" t="str">
        <f t="shared" si="7"/>
        <v/>
      </c>
      <c r="E22" s="79"/>
      <c r="F22" s="80"/>
      <c r="G22" s="80"/>
      <c r="H22" s="81"/>
      <c r="I22" s="81"/>
      <c r="J22" s="68" t="str">
        <f t="shared" si="0"/>
        <v/>
      </c>
      <c r="K22" s="68" t="str">
        <f t="shared" si="1"/>
        <v/>
      </c>
      <c r="L22" s="68" t="str">
        <f t="shared" si="2"/>
        <v/>
      </c>
      <c r="M22" s="68" t="str">
        <f t="shared" si="3"/>
        <v/>
      </c>
      <c r="N22" s="68" t="str">
        <f t="shared" si="4"/>
        <v/>
      </c>
      <c r="O22" s="40" t="str">
        <f t="shared" si="8"/>
        <v/>
      </c>
      <c r="Q22" s="40">
        <v>19</v>
      </c>
    </row>
    <row r="23" spans="1:17" s="40" customFormat="1" ht="20.100000000000001" customHeight="1">
      <c r="A23" s="76" t="str">
        <f t="shared" si="5"/>
        <v/>
      </c>
      <c r="B23" s="77" t="str">
        <f>'基本情報 (2)'!T28</f>
        <v/>
      </c>
      <c r="C23" s="77" t="str">
        <f t="shared" si="6"/>
        <v/>
      </c>
      <c r="D23" s="78" t="str">
        <f t="shared" si="7"/>
        <v/>
      </c>
      <c r="E23" s="79"/>
      <c r="F23" s="80"/>
      <c r="G23" s="80"/>
      <c r="H23" s="81"/>
      <c r="I23" s="81"/>
      <c r="J23" s="68" t="str">
        <f t="shared" si="0"/>
        <v/>
      </c>
      <c r="K23" s="68" t="str">
        <f t="shared" si="1"/>
        <v/>
      </c>
      <c r="L23" s="68" t="str">
        <f t="shared" si="2"/>
        <v/>
      </c>
      <c r="M23" s="68" t="str">
        <f t="shared" si="3"/>
        <v/>
      </c>
      <c r="N23" s="68" t="str">
        <f t="shared" si="4"/>
        <v/>
      </c>
      <c r="O23" s="40" t="str">
        <f t="shared" si="8"/>
        <v/>
      </c>
      <c r="Q23" s="40">
        <v>20</v>
      </c>
    </row>
    <row r="24" spans="1:17" s="40" customFormat="1" ht="20.100000000000001" customHeight="1">
      <c r="A24" s="76" t="str">
        <f t="shared" si="5"/>
        <v/>
      </c>
      <c r="B24" s="77" t="str">
        <f>'基本情報 (2)'!T29</f>
        <v/>
      </c>
      <c r="C24" s="77" t="str">
        <f t="shared" si="6"/>
        <v/>
      </c>
      <c r="D24" s="78" t="str">
        <f t="shared" si="7"/>
        <v/>
      </c>
      <c r="E24" s="79"/>
      <c r="F24" s="80"/>
      <c r="G24" s="80"/>
      <c r="H24" s="81"/>
      <c r="I24" s="81"/>
      <c r="J24" s="68" t="str">
        <f t="shared" si="0"/>
        <v/>
      </c>
      <c r="K24" s="68" t="str">
        <f t="shared" si="1"/>
        <v/>
      </c>
      <c r="L24" s="68" t="str">
        <f t="shared" si="2"/>
        <v/>
      </c>
      <c r="M24" s="68" t="str">
        <f t="shared" si="3"/>
        <v/>
      </c>
      <c r="N24" s="68" t="str">
        <f t="shared" si="4"/>
        <v/>
      </c>
      <c r="O24" s="40" t="str">
        <f t="shared" si="8"/>
        <v/>
      </c>
      <c r="Q24" s="40">
        <v>21</v>
      </c>
    </row>
    <row r="25" spans="1:17" s="40" customFormat="1" ht="20.100000000000001" customHeight="1">
      <c r="A25" s="76" t="str">
        <f t="shared" si="5"/>
        <v/>
      </c>
      <c r="B25" s="77" t="str">
        <f>'基本情報 (2)'!T30</f>
        <v/>
      </c>
      <c r="C25" s="77" t="str">
        <f t="shared" si="6"/>
        <v/>
      </c>
      <c r="D25" s="78" t="str">
        <f t="shared" si="7"/>
        <v/>
      </c>
      <c r="E25" s="79"/>
      <c r="F25" s="80"/>
      <c r="G25" s="80"/>
      <c r="H25" s="81"/>
      <c r="I25" s="81"/>
      <c r="J25" s="68" t="str">
        <f t="shared" si="0"/>
        <v/>
      </c>
      <c r="K25" s="68" t="str">
        <f t="shared" si="1"/>
        <v/>
      </c>
      <c r="L25" s="68" t="str">
        <f t="shared" si="2"/>
        <v/>
      </c>
      <c r="M25" s="68" t="str">
        <f t="shared" si="3"/>
        <v/>
      </c>
      <c r="N25" s="68" t="str">
        <f t="shared" si="4"/>
        <v/>
      </c>
      <c r="O25" s="40" t="str">
        <f t="shared" si="8"/>
        <v/>
      </c>
      <c r="Q25" s="40">
        <v>22</v>
      </c>
    </row>
    <row r="26" spans="1:17" s="40" customFormat="1" ht="20.100000000000001" customHeight="1">
      <c r="A26" s="76" t="str">
        <f t="shared" si="5"/>
        <v/>
      </c>
      <c r="B26" s="77" t="str">
        <f>'基本情報 (2)'!T31</f>
        <v/>
      </c>
      <c r="C26" s="77" t="str">
        <f t="shared" si="6"/>
        <v/>
      </c>
      <c r="D26" s="78" t="str">
        <f t="shared" si="7"/>
        <v/>
      </c>
      <c r="E26" s="79"/>
      <c r="F26" s="80"/>
      <c r="G26" s="80"/>
      <c r="H26" s="81"/>
      <c r="I26" s="81"/>
      <c r="J26" s="68" t="str">
        <f t="shared" si="0"/>
        <v/>
      </c>
      <c r="K26" s="68" t="str">
        <f t="shared" si="1"/>
        <v/>
      </c>
      <c r="L26" s="68" t="str">
        <f t="shared" si="2"/>
        <v/>
      </c>
      <c r="M26" s="68" t="str">
        <f t="shared" si="3"/>
        <v/>
      </c>
      <c r="N26" s="68" t="str">
        <f t="shared" si="4"/>
        <v/>
      </c>
      <c r="O26" s="40" t="str">
        <f t="shared" si="8"/>
        <v/>
      </c>
      <c r="Q26" s="40">
        <v>23</v>
      </c>
    </row>
    <row r="27" spans="1:17" s="40" customFormat="1" ht="20.100000000000001" customHeight="1">
      <c r="A27" s="76" t="str">
        <f t="shared" si="5"/>
        <v/>
      </c>
      <c r="B27" s="77" t="str">
        <f>'基本情報 (2)'!T32</f>
        <v/>
      </c>
      <c r="C27" s="77" t="str">
        <f t="shared" si="6"/>
        <v/>
      </c>
      <c r="D27" s="78" t="str">
        <f t="shared" si="7"/>
        <v/>
      </c>
      <c r="E27" s="79"/>
      <c r="F27" s="80"/>
      <c r="G27" s="80"/>
      <c r="H27" s="81"/>
      <c r="I27" s="81"/>
      <c r="J27" s="68" t="str">
        <f t="shared" si="0"/>
        <v/>
      </c>
      <c r="K27" s="68" t="str">
        <f t="shared" si="1"/>
        <v/>
      </c>
      <c r="L27" s="68" t="str">
        <f t="shared" si="2"/>
        <v/>
      </c>
      <c r="M27" s="68" t="str">
        <f t="shared" si="3"/>
        <v/>
      </c>
      <c r="N27" s="68" t="str">
        <f t="shared" si="4"/>
        <v/>
      </c>
      <c r="O27" s="40" t="str">
        <f t="shared" si="8"/>
        <v/>
      </c>
      <c r="Q27" s="40">
        <v>24</v>
      </c>
    </row>
    <row r="28" spans="1:17" s="40" customFormat="1" ht="20.100000000000001" customHeight="1">
      <c r="A28" s="76" t="str">
        <f t="shared" si="5"/>
        <v/>
      </c>
      <c r="B28" s="77" t="str">
        <f>'基本情報 (2)'!T33</f>
        <v/>
      </c>
      <c r="C28" s="77" t="str">
        <f t="shared" si="6"/>
        <v/>
      </c>
      <c r="D28" s="78" t="str">
        <f t="shared" si="7"/>
        <v/>
      </c>
      <c r="E28" s="79"/>
      <c r="F28" s="80"/>
      <c r="G28" s="80"/>
      <c r="H28" s="81"/>
      <c r="I28" s="81"/>
      <c r="J28" s="68" t="str">
        <f t="shared" si="0"/>
        <v/>
      </c>
      <c r="K28" s="68" t="str">
        <f t="shared" si="1"/>
        <v/>
      </c>
      <c r="L28" s="68" t="str">
        <f t="shared" si="2"/>
        <v/>
      </c>
      <c r="M28" s="68" t="str">
        <f t="shared" si="3"/>
        <v/>
      </c>
      <c r="N28" s="68" t="str">
        <f t="shared" si="4"/>
        <v/>
      </c>
      <c r="O28" s="40" t="str">
        <f t="shared" si="8"/>
        <v/>
      </c>
      <c r="Q28" s="40">
        <v>25</v>
      </c>
    </row>
    <row r="29" spans="1:17" s="40" customFormat="1" ht="20.100000000000001" customHeight="1">
      <c r="A29" s="76" t="str">
        <f t="shared" si="5"/>
        <v/>
      </c>
      <c r="B29" s="77" t="str">
        <f>'基本情報 (2)'!T34</f>
        <v/>
      </c>
      <c r="C29" s="77" t="str">
        <f t="shared" si="6"/>
        <v/>
      </c>
      <c r="D29" s="78" t="str">
        <f t="shared" si="7"/>
        <v/>
      </c>
      <c r="E29" s="79"/>
      <c r="F29" s="80"/>
      <c r="G29" s="80"/>
      <c r="H29" s="81"/>
      <c r="I29" s="81"/>
      <c r="J29" s="68" t="str">
        <f t="shared" si="0"/>
        <v/>
      </c>
      <c r="K29" s="68" t="str">
        <f t="shared" si="1"/>
        <v/>
      </c>
      <c r="L29" s="68" t="str">
        <f t="shared" si="2"/>
        <v/>
      </c>
      <c r="M29" s="68" t="str">
        <f t="shared" si="3"/>
        <v/>
      </c>
      <c r="N29" s="68" t="str">
        <f t="shared" si="4"/>
        <v/>
      </c>
      <c r="O29" s="40" t="str">
        <f t="shared" si="8"/>
        <v/>
      </c>
      <c r="Q29" s="40">
        <v>26</v>
      </c>
    </row>
    <row r="30" spans="1:17" s="40" customFormat="1" ht="20.100000000000001" customHeight="1">
      <c r="A30" s="76" t="str">
        <f t="shared" si="5"/>
        <v/>
      </c>
      <c r="B30" s="77" t="str">
        <f>'基本情報 (2)'!T35</f>
        <v/>
      </c>
      <c r="C30" s="77" t="str">
        <f t="shared" si="6"/>
        <v/>
      </c>
      <c r="D30" s="78" t="str">
        <f t="shared" si="7"/>
        <v/>
      </c>
      <c r="E30" s="79"/>
      <c r="F30" s="80"/>
      <c r="G30" s="80"/>
      <c r="H30" s="81"/>
      <c r="I30" s="81"/>
      <c r="J30" s="68" t="str">
        <f t="shared" si="0"/>
        <v/>
      </c>
      <c r="K30" s="68" t="str">
        <f t="shared" si="1"/>
        <v/>
      </c>
      <c r="L30" s="68" t="str">
        <f t="shared" si="2"/>
        <v/>
      </c>
      <c r="M30" s="68" t="str">
        <f t="shared" si="3"/>
        <v/>
      </c>
      <c r="N30" s="68" t="str">
        <f t="shared" si="4"/>
        <v/>
      </c>
      <c r="O30" s="40" t="str">
        <f t="shared" si="8"/>
        <v/>
      </c>
      <c r="Q30" s="40">
        <v>27</v>
      </c>
    </row>
    <row r="31" spans="1:17" s="40" customFormat="1" ht="20.100000000000001" customHeight="1">
      <c r="A31" s="76" t="str">
        <f t="shared" si="5"/>
        <v/>
      </c>
      <c r="B31" s="77" t="str">
        <f>'基本情報 (2)'!T36</f>
        <v/>
      </c>
      <c r="C31" s="77" t="str">
        <f t="shared" si="6"/>
        <v/>
      </c>
      <c r="D31" s="78" t="str">
        <f t="shared" si="7"/>
        <v/>
      </c>
      <c r="E31" s="79"/>
      <c r="F31" s="80"/>
      <c r="G31" s="80"/>
      <c r="H31" s="81"/>
      <c r="I31" s="81"/>
      <c r="J31" s="68" t="str">
        <f t="shared" si="0"/>
        <v/>
      </c>
      <c r="K31" s="68" t="str">
        <f t="shared" si="1"/>
        <v/>
      </c>
      <c r="L31" s="68" t="str">
        <f t="shared" si="2"/>
        <v/>
      </c>
      <c r="M31" s="68" t="str">
        <f t="shared" si="3"/>
        <v/>
      </c>
      <c r="N31" s="68" t="str">
        <f t="shared" si="4"/>
        <v/>
      </c>
      <c r="O31" s="40" t="str">
        <f t="shared" si="8"/>
        <v/>
      </c>
      <c r="Q31" s="40">
        <v>28</v>
      </c>
    </row>
    <row r="32" spans="1:17" s="40" customFormat="1" ht="20.100000000000001" customHeight="1">
      <c r="A32" s="76" t="str">
        <f t="shared" si="5"/>
        <v/>
      </c>
      <c r="B32" s="77" t="str">
        <f>'基本情報 (2)'!T37</f>
        <v/>
      </c>
      <c r="C32" s="77" t="str">
        <f t="shared" si="6"/>
        <v/>
      </c>
      <c r="D32" s="78" t="str">
        <f t="shared" si="7"/>
        <v/>
      </c>
      <c r="E32" s="79"/>
      <c r="F32" s="80"/>
      <c r="G32" s="80"/>
      <c r="H32" s="81"/>
      <c r="I32" s="81"/>
      <c r="J32" s="68" t="str">
        <f t="shared" si="0"/>
        <v/>
      </c>
      <c r="K32" s="68" t="str">
        <f t="shared" si="1"/>
        <v/>
      </c>
      <c r="L32" s="68" t="str">
        <f t="shared" si="2"/>
        <v/>
      </c>
      <c r="M32" s="68" t="str">
        <f t="shared" si="3"/>
        <v/>
      </c>
      <c r="N32" s="68" t="str">
        <f t="shared" si="4"/>
        <v/>
      </c>
      <c r="O32" s="40" t="str">
        <f t="shared" si="8"/>
        <v/>
      </c>
      <c r="Q32" s="40">
        <v>29</v>
      </c>
    </row>
    <row r="33" spans="1:17" s="40" customFormat="1" ht="20.100000000000001" customHeight="1">
      <c r="A33" s="76" t="str">
        <f t="shared" si="5"/>
        <v/>
      </c>
      <c r="B33" s="77" t="str">
        <f>'基本情報 (2)'!T38</f>
        <v/>
      </c>
      <c r="C33" s="77" t="str">
        <f t="shared" si="6"/>
        <v/>
      </c>
      <c r="D33" s="78" t="str">
        <f t="shared" si="7"/>
        <v/>
      </c>
      <c r="E33" s="79"/>
      <c r="F33" s="80"/>
      <c r="G33" s="80"/>
      <c r="H33" s="81"/>
      <c r="I33" s="81"/>
      <c r="J33" s="68" t="str">
        <f t="shared" si="0"/>
        <v/>
      </c>
      <c r="K33" s="68" t="str">
        <f t="shared" si="1"/>
        <v/>
      </c>
      <c r="L33" s="68" t="str">
        <f t="shared" si="2"/>
        <v/>
      </c>
      <c r="M33" s="68" t="str">
        <f t="shared" si="3"/>
        <v/>
      </c>
      <c r="N33" s="68" t="str">
        <f t="shared" si="4"/>
        <v/>
      </c>
      <c r="O33" s="40" t="str">
        <f t="shared" si="8"/>
        <v/>
      </c>
      <c r="Q33" s="40">
        <v>30</v>
      </c>
    </row>
    <row r="34" spans="1:17" s="40" customFormat="1" ht="20.100000000000001" customHeight="1">
      <c r="A34" s="76" t="str">
        <f t="shared" si="5"/>
        <v/>
      </c>
      <c r="B34" s="77" t="str">
        <f>'基本情報 (2)'!T39</f>
        <v/>
      </c>
      <c r="C34" s="77" t="str">
        <f t="shared" si="6"/>
        <v/>
      </c>
      <c r="D34" s="78" t="str">
        <f t="shared" si="7"/>
        <v/>
      </c>
      <c r="E34" s="79"/>
      <c r="F34" s="80"/>
      <c r="G34" s="80"/>
      <c r="H34" s="81"/>
      <c r="I34" s="81"/>
      <c r="J34" s="68" t="str">
        <f t="shared" si="0"/>
        <v/>
      </c>
      <c r="K34" s="68" t="str">
        <f t="shared" si="1"/>
        <v/>
      </c>
      <c r="L34" s="68" t="str">
        <f t="shared" si="2"/>
        <v/>
      </c>
      <c r="M34" s="68" t="str">
        <f t="shared" si="3"/>
        <v/>
      </c>
      <c r="N34" s="68" t="str">
        <f t="shared" si="4"/>
        <v/>
      </c>
      <c r="O34" s="40" t="str">
        <f t="shared" si="8"/>
        <v/>
      </c>
      <c r="Q34" s="40">
        <v>31</v>
      </c>
    </row>
    <row r="35" spans="1:17" s="40" customFormat="1" ht="20.100000000000001" customHeight="1">
      <c r="A35" s="76" t="str">
        <f t="shared" si="5"/>
        <v/>
      </c>
      <c r="B35" s="77" t="str">
        <f>'基本情報 (2)'!T40</f>
        <v/>
      </c>
      <c r="C35" s="77" t="str">
        <f t="shared" si="6"/>
        <v/>
      </c>
      <c r="D35" s="78" t="str">
        <f t="shared" si="7"/>
        <v/>
      </c>
      <c r="E35" s="79"/>
      <c r="F35" s="80"/>
      <c r="G35" s="80"/>
      <c r="H35" s="81"/>
      <c r="I35" s="81"/>
      <c r="J35" s="68" t="str">
        <f t="shared" si="0"/>
        <v/>
      </c>
      <c r="K35" s="68" t="str">
        <f t="shared" si="1"/>
        <v/>
      </c>
      <c r="L35" s="68" t="str">
        <f t="shared" si="2"/>
        <v/>
      </c>
      <c r="M35" s="68" t="str">
        <f t="shared" si="3"/>
        <v/>
      </c>
      <c r="N35" s="68" t="str">
        <f t="shared" si="4"/>
        <v/>
      </c>
      <c r="O35" s="40" t="str">
        <f t="shared" si="8"/>
        <v/>
      </c>
      <c r="Q35" s="40">
        <v>32</v>
      </c>
    </row>
    <row r="36" spans="1:17" s="40" customFormat="1" ht="20.100000000000001" customHeight="1">
      <c r="A36" s="76" t="str">
        <f t="shared" si="5"/>
        <v/>
      </c>
      <c r="B36" s="77" t="str">
        <f>'基本情報 (2)'!T41</f>
        <v/>
      </c>
      <c r="C36" s="77" t="str">
        <f t="shared" si="6"/>
        <v/>
      </c>
      <c r="D36" s="78" t="str">
        <f t="shared" si="7"/>
        <v/>
      </c>
      <c r="E36" s="79"/>
      <c r="F36" s="80"/>
      <c r="G36" s="80"/>
      <c r="H36" s="81"/>
      <c r="I36" s="81"/>
      <c r="J36" s="68" t="str">
        <f t="shared" ref="J36:J67" si="9">IF(E36="","",VLOOKUP(E36,コード,4,FALSE))</f>
        <v/>
      </c>
      <c r="K36" s="68" t="str">
        <f t="shared" ref="K36:K67" si="10">IF(F36="","",VLOOKUP(F36,コード,4,FALSE))</f>
        <v/>
      </c>
      <c r="L36" s="68" t="str">
        <f t="shared" ref="L36:L67" si="11">IF(G36="","",VLOOKUP(G36,コード,4,FALSE))</f>
        <v/>
      </c>
      <c r="M36" s="68" t="str">
        <f t="shared" ref="M36:M67" si="12">IF(H36="","",VLOOKUP(H36,コード,4,FALSE))</f>
        <v/>
      </c>
      <c r="N36" s="68" t="str">
        <f t="shared" ref="N36:N67" si="13">IF(I36="","",VLOOKUP(I36,コード,4,FALSE))</f>
        <v/>
      </c>
      <c r="O36" s="40" t="str">
        <f t="shared" si="8"/>
        <v/>
      </c>
      <c r="Q36" s="40">
        <v>33</v>
      </c>
    </row>
    <row r="37" spans="1:17" s="40" customFormat="1" ht="20.100000000000001" customHeight="1">
      <c r="A37" s="76" t="str">
        <f t="shared" si="5"/>
        <v/>
      </c>
      <c r="B37" s="77" t="str">
        <f>'基本情報 (2)'!T42</f>
        <v/>
      </c>
      <c r="C37" s="77" t="str">
        <f t="shared" si="6"/>
        <v/>
      </c>
      <c r="D37" s="78" t="str">
        <f t="shared" si="7"/>
        <v/>
      </c>
      <c r="E37" s="79"/>
      <c r="F37" s="80"/>
      <c r="G37" s="80"/>
      <c r="H37" s="81"/>
      <c r="I37" s="81"/>
      <c r="J37" s="68" t="str">
        <f t="shared" si="9"/>
        <v/>
      </c>
      <c r="K37" s="68" t="str">
        <f t="shared" si="10"/>
        <v/>
      </c>
      <c r="L37" s="68" t="str">
        <f t="shared" si="11"/>
        <v/>
      </c>
      <c r="M37" s="68" t="str">
        <f t="shared" si="12"/>
        <v/>
      </c>
      <c r="N37" s="68" t="str">
        <f t="shared" si="13"/>
        <v/>
      </c>
      <c r="O37" s="40" t="str">
        <f t="shared" si="8"/>
        <v/>
      </c>
      <c r="Q37" s="40">
        <v>34</v>
      </c>
    </row>
    <row r="38" spans="1:17" s="40" customFormat="1" ht="20.100000000000001" customHeight="1">
      <c r="A38" s="76" t="str">
        <f t="shared" si="5"/>
        <v/>
      </c>
      <c r="B38" s="77" t="str">
        <f>'基本情報 (2)'!T43</f>
        <v/>
      </c>
      <c r="C38" s="77" t="str">
        <f t="shared" si="6"/>
        <v/>
      </c>
      <c r="D38" s="78" t="str">
        <f t="shared" si="7"/>
        <v/>
      </c>
      <c r="E38" s="79"/>
      <c r="F38" s="80"/>
      <c r="G38" s="80"/>
      <c r="H38" s="81"/>
      <c r="I38" s="81"/>
      <c r="J38" s="68" t="str">
        <f t="shared" si="9"/>
        <v/>
      </c>
      <c r="K38" s="68" t="str">
        <f t="shared" si="10"/>
        <v/>
      </c>
      <c r="L38" s="68" t="str">
        <f t="shared" si="11"/>
        <v/>
      </c>
      <c r="M38" s="68" t="str">
        <f t="shared" si="12"/>
        <v/>
      </c>
      <c r="N38" s="68" t="str">
        <f t="shared" si="13"/>
        <v/>
      </c>
      <c r="O38" s="40" t="str">
        <f t="shared" si="8"/>
        <v/>
      </c>
      <c r="Q38" s="40">
        <v>35</v>
      </c>
    </row>
    <row r="39" spans="1:17" s="40" customFormat="1" ht="20.100000000000001" customHeight="1">
      <c r="A39" s="76" t="str">
        <f t="shared" si="5"/>
        <v/>
      </c>
      <c r="B39" s="77" t="str">
        <f>'基本情報 (2)'!T44</f>
        <v/>
      </c>
      <c r="C39" s="77" t="str">
        <f t="shared" si="6"/>
        <v/>
      </c>
      <c r="D39" s="78" t="str">
        <f t="shared" si="7"/>
        <v/>
      </c>
      <c r="E39" s="79"/>
      <c r="F39" s="80"/>
      <c r="G39" s="80"/>
      <c r="H39" s="81"/>
      <c r="I39" s="81"/>
      <c r="J39" s="68" t="str">
        <f t="shared" si="9"/>
        <v/>
      </c>
      <c r="K39" s="68" t="str">
        <f t="shared" si="10"/>
        <v/>
      </c>
      <c r="L39" s="68" t="str">
        <f t="shared" si="11"/>
        <v/>
      </c>
      <c r="M39" s="68" t="str">
        <f t="shared" si="12"/>
        <v/>
      </c>
      <c r="N39" s="68" t="str">
        <f t="shared" si="13"/>
        <v/>
      </c>
      <c r="O39" s="40" t="str">
        <f t="shared" si="8"/>
        <v/>
      </c>
      <c r="Q39" s="40">
        <v>36</v>
      </c>
    </row>
    <row r="40" spans="1:17" s="40" customFormat="1" ht="20.100000000000001" customHeight="1">
      <c r="A40" s="76" t="str">
        <f t="shared" si="5"/>
        <v/>
      </c>
      <c r="B40" s="77" t="str">
        <f>'基本情報 (2)'!T45</f>
        <v/>
      </c>
      <c r="C40" s="77" t="str">
        <f t="shared" si="6"/>
        <v/>
      </c>
      <c r="D40" s="78" t="str">
        <f t="shared" si="7"/>
        <v/>
      </c>
      <c r="E40" s="79"/>
      <c r="F40" s="80"/>
      <c r="G40" s="80"/>
      <c r="H40" s="81"/>
      <c r="I40" s="81"/>
      <c r="J40" s="68" t="str">
        <f t="shared" si="9"/>
        <v/>
      </c>
      <c r="K40" s="68" t="str">
        <f t="shared" si="10"/>
        <v/>
      </c>
      <c r="L40" s="68" t="str">
        <f t="shared" si="11"/>
        <v/>
      </c>
      <c r="M40" s="68" t="str">
        <f t="shared" si="12"/>
        <v/>
      </c>
      <c r="N40" s="68" t="str">
        <f t="shared" si="13"/>
        <v/>
      </c>
      <c r="O40" s="40" t="str">
        <f t="shared" si="8"/>
        <v/>
      </c>
      <c r="Q40" s="40">
        <v>37</v>
      </c>
    </row>
    <row r="41" spans="1:17" s="40" customFormat="1" ht="20.100000000000001" customHeight="1">
      <c r="A41" s="76" t="str">
        <f t="shared" si="5"/>
        <v/>
      </c>
      <c r="B41" s="77" t="str">
        <f>'基本情報 (2)'!T46</f>
        <v/>
      </c>
      <c r="C41" s="77" t="str">
        <f t="shared" si="6"/>
        <v/>
      </c>
      <c r="D41" s="78" t="str">
        <f t="shared" si="7"/>
        <v/>
      </c>
      <c r="E41" s="79"/>
      <c r="F41" s="80"/>
      <c r="G41" s="80"/>
      <c r="H41" s="81"/>
      <c r="I41" s="81"/>
      <c r="J41" s="68" t="str">
        <f t="shared" si="9"/>
        <v/>
      </c>
      <c r="K41" s="68" t="str">
        <f t="shared" si="10"/>
        <v/>
      </c>
      <c r="L41" s="68" t="str">
        <f t="shared" si="11"/>
        <v/>
      </c>
      <c r="M41" s="68" t="str">
        <f t="shared" si="12"/>
        <v/>
      </c>
      <c r="N41" s="68" t="str">
        <f t="shared" si="13"/>
        <v/>
      </c>
      <c r="O41" s="40" t="str">
        <f t="shared" si="8"/>
        <v/>
      </c>
      <c r="Q41" s="40">
        <v>38</v>
      </c>
    </row>
    <row r="42" spans="1:17" s="40" customFormat="1" ht="20.100000000000001" customHeight="1">
      <c r="A42" s="76" t="str">
        <f t="shared" si="5"/>
        <v/>
      </c>
      <c r="B42" s="77" t="str">
        <f>'基本情報 (2)'!T47</f>
        <v/>
      </c>
      <c r="C42" s="77" t="str">
        <f t="shared" si="6"/>
        <v/>
      </c>
      <c r="D42" s="78" t="str">
        <f t="shared" si="7"/>
        <v/>
      </c>
      <c r="E42" s="79"/>
      <c r="F42" s="80"/>
      <c r="G42" s="80"/>
      <c r="H42" s="81"/>
      <c r="I42" s="81"/>
      <c r="J42" s="68" t="str">
        <f t="shared" si="9"/>
        <v/>
      </c>
      <c r="K42" s="68" t="str">
        <f t="shared" si="10"/>
        <v/>
      </c>
      <c r="L42" s="68" t="str">
        <f t="shared" si="11"/>
        <v/>
      </c>
      <c r="M42" s="68" t="str">
        <f t="shared" si="12"/>
        <v/>
      </c>
      <c r="N42" s="68" t="str">
        <f t="shared" si="13"/>
        <v/>
      </c>
      <c r="O42" s="40" t="str">
        <f t="shared" si="8"/>
        <v/>
      </c>
      <c r="Q42" s="40">
        <v>39</v>
      </c>
    </row>
    <row r="43" spans="1:17" s="40" customFormat="1" ht="20.100000000000001" customHeight="1">
      <c r="A43" s="76" t="str">
        <f t="shared" si="5"/>
        <v/>
      </c>
      <c r="B43" s="77" t="str">
        <f>'基本情報 (2)'!T48</f>
        <v/>
      </c>
      <c r="C43" s="77" t="str">
        <f t="shared" si="6"/>
        <v/>
      </c>
      <c r="D43" s="78" t="str">
        <f t="shared" si="7"/>
        <v/>
      </c>
      <c r="E43" s="79"/>
      <c r="F43" s="80"/>
      <c r="G43" s="80"/>
      <c r="H43" s="81"/>
      <c r="I43" s="81"/>
      <c r="J43" s="68" t="str">
        <f t="shared" si="9"/>
        <v/>
      </c>
      <c r="K43" s="68" t="str">
        <f t="shared" si="10"/>
        <v/>
      </c>
      <c r="L43" s="68" t="str">
        <f t="shared" si="11"/>
        <v/>
      </c>
      <c r="M43" s="68" t="str">
        <f t="shared" si="12"/>
        <v/>
      </c>
      <c r="N43" s="68" t="str">
        <f t="shared" si="13"/>
        <v/>
      </c>
      <c r="O43" s="40" t="str">
        <f t="shared" si="8"/>
        <v/>
      </c>
      <c r="Q43" s="40">
        <v>40</v>
      </c>
    </row>
    <row r="44" spans="1:17" s="40" customFormat="1" ht="20.100000000000001" customHeight="1">
      <c r="A44" s="76" t="str">
        <f t="shared" si="5"/>
        <v/>
      </c>
      <c r="B44" s="77" t="str">
        <f>'基本情報 (2)'!T49</f>
        <v/>
      </c>
      <c r="C44" s="77" t="str">
        <f t="shared" si="6"/>
        <v/>
      </c>
      <c r="D44" s="78" t="str">
        <f t="shared" si="7"/>
        <v/>
      </c>
      <c r="E44" s="79"/>
      <c r="F44" s="80"/>
      <c r="G44" s="80"/>
      <c r="H44" s="81"/>
      <c r="I44" s="81"/>
      <c r="J44" s="68" t="str">
        <f t="shared" si="9"/>
        <v/>
      </c>
      <c r="K44" s="68" t="str">
        <f t="shared" si="10"/>
        <v/>
      </c>
      <c r="L44" s="68" t="str">
        <f t="shared" si="11"/>
        <v/>
      </c>
      <c r="M44" s="68" t="str">
        <f t="shared" si="12"/>
        <v/>
      </c>
      <c r="N44" s="68" t="str">
        <f t="shared" si="13"/>
        <v/>
      </c>
      <c r="O44" s="40" t="str">
        <f t="shared" si="8"/>
        <v/>
      </c>
      <c r="Q44" s="40">
        <v>41</v>
      </c>
    </row>
    <row r="45" spans="1:17" s="40" customFormat="1" ht="20.100000000000001" customHeight="1">
      <c r="A45" s="76" t="str">
        <f t="shared" si="5"/>
        <v/>
      </c>
      <c r="B45" s="77" t="str">
        <f>'基本情報 (2)'!T50</f>
        <v/>
      </c>
      <c r="C45" s="77" t="str">
        <f t="shared" si="6"/>
        <v/>
      </c>
      <c r="D45" s="78" t="str">
        <f t="shared" si="7"/>
        <v/>
      </c>
      <c r="E45" s="79"/>
      <c r="F45" s="80"/>
      <c r="G45" s="80"/>
      <c r="H45" s="81"/>
      <c r="I45" s="81"/>
      <c r="J45" s="68" t="str">
        <f t="shared" si="9"/>
        <v/>
      </c>
      <c r="K45" s="68" t="str">
        <f t="shared" si="10"/>
        <v/>
      </c>
      <c r="L45" s="68" t="str">
        <f t="shared" si="11"/>
        <v/>
      </c>
      <c r="M45" s="68" t="str">
        <f t="shared" si="12"/>
        <v/>
      </c>
      <c r="N45" s="68" t="str">
        <f t="shared" si="13"/>
        <v/>
      </c>
      <c r="O45" s="40" t="str">
        <f t="shared" si="8"/>
        <v/>
      </c>
      <c r="Q45" s="40">
        <v>42</v>
      </c>
    </row>
    <row r="46" spans="1:17" s="40" customFormat="1" ht="20.100000000000001" customHeight="1">
      <c r="A46" s="76" t="str">
        <f t="shared" si="5"/>
        <v/>
      </c>
      <c r="B46" s="77" t="str">
        <f>'基本情報 (2)'!T51</f>
        <v/>
      </c>
      <c r="C46" s="77" t="str">
        <f t="shared" si="6"/>
        <v/>
      </c>
      <c r="D46" s="78" t="str">
        <f t="shared" si="7"/>
        <v/>
      </c>
      <c r="E46" s="79"/>
      <c r="F46" s="80"/>
      <c r="G46" s="80"/>
      <c r="H46" s="81"/>
      <c r="I46" s="81"/>
      <c r="J46" s="68" t="str">
        <f t="shared" si="9"/>
        <v/>
      </c>
      <c r="K46" s="68" t="str">
        <f t="shared" si="10"/>
        <v/>
      </c>
      <c r="L46" s="68" t="str">
        <f t="shared" si="11"/>
        <v/>
      </c>
      <c r="M46" s="68" t="str">
        <f t="shared" si="12"/>
        <v/>
      </c>
      <c r="N46" s="68" t="str">
        <f t="shared" si="13"/>
        <v/>
      </c>
      <c r="O46" s="40" t="str">
        <f t="shared" si="8"/>
        <v/>
      </c>
      <c r="Q46" s="40">
        <v>43</v>
      </c>
    </row>
    <row r="47" spans="1:17" s="40" customFormat="1" ht="20.100000000000001" customHeight="1">
      <c r="A47" s="76" t="str">
        <f t="shared" si="5"/>
        <v/>
      </c>
      <c r="B47" s="77" t="str">
        <f>'基本情報 (2)'!T52</f>
        <v/>
      </c>
      <c r="C47" s="77" t="str">
        <f t="shared" si="6"/>
        <v/>
      </c>
      <c r="D47" s="78" t="str">
        <f t="shared" si="7"/>
        <v/>
      </c>
      <c r="E47" s="79"/>
      <c r="F47" s="80"/>
      <c r="G47" s="80"/>
      <c r="H47" s="81"/>
      <c r="I47" s="81"/>
      <c r="J47" s="68" t="str">
        <f t="shared" si="9"/>
        <v/>
      </c>
      <c r="K47" s="68" t="str">
        <f t="shared" si="10"/>
        <v/>
      </c>
      <c r="L47" s="68" t="str">
        <f t="shared" si="11"/>
        <v/>
      </c>
      <c r="M47" s="68" t="str">
        <f t="shared" si="12"/>
        <v/>
      </c>
      <c r="N47" s="68" t="str">
        <f t="shared" si="13"/>
        <v/>
      </c>
      <c r="O47" s="40" t="str">
        <f t="shared" si="8"/>
        <v/>
      </c>
      <c r="Q47" s="40">
        <v>44</v>
      </c>
    </row>
    <row r="48" spans="1:17" s="40" customFormat="1" ht="20.100000000000001" customHeight="1">
      <c r="A48" s="76" t="str">
        <f t="shared" si="5"/>
        <v/>
      </c>
      <c r="B48" s="77" t="str">
        <f>'基本情報 (2)'!T53</f>
        <v/>
      </c>
      <c r="C48" s="77" t="str">
        <f t="shared" si="6"/>
        <v/>
      </c>
      <c r="D48" s="78" t="str">
        <f t="shared" si="7"/>
        <v/>
      </c>
      <c r="E48" s="79"/>
      <c r="F48" s="80"/>
      <c r="G48" s="80"/>
      <c r="H48" s="81"/>
      <c r="I48" s="81"/>
      <c r="J48" s="68" t="str">
        <f t="shared" si="9"/>
        <v/>
      </c>
      <c r="K48" s="68" t="str">
        <f t="shared" si="10"/>
        <v/>
      </c>
      <c r="L48" s="68" t="str">
        <f t="shared" si="11"/>
        <v/>
      </c>
      <c r="M48" s="68" t="str">
        <f t="shared" si="12"/>
        <v/>
      </c>
      <c r="N48" s="68" t="str">
        <f t="shared" si="13"/>
        <v/>
      </c>
      <c r="O48" s="40" t="str">
        <f t="shared" si="8"/>
        <v/>
      </c>
      <c r="Q48" s="40">
        <v>45</v>
      </c>
    </row>
    <row r="49" spans="1:17" s="40" customFormat="1" ht="20.100000000000001" customHeight="1">
      <c r="A49" s="76" t="str">
        <f t="shared" si="5"/>
        <v/>
      </c>
      <c r="B49" s="77" t="str">
        <f>'基本情報 (2)'!T54</f>
        <v/>
      </c>
      <c r="C49" s="77" t="str">
        <f t="shared" si="6"/>
        <v/>
      </c>
      <c r="D49" s="78" t="str">
        <f t="shared" si="7"/>
        <v/>
      </c>
      <c r="E49" s="79"/>
      <c r="F49" s="80"/>
      <c r="G49" s="80"/>
      <c r="H49" s="81"/>
      <c r="I49" s="81"/>
      <c r="J49" s="68" t="str">
        <f t="shared" si="9"/>
        <v/>
      </c>
      <c r="K49" s="68" t="str">
        <f t="shared" si="10"/>
        <v/>
      </c>
      <c r="L49" s="68" t="str">
        <f t="shared" si="11"/>
        <v/>
      </c>
      <c r="M49" s="68" t="str">
        <f t="shared" si="12"/>
        <v/>
      </c>
      <c r="N49" s="68" t="str">
        <f t="shared" si="13"/>
        <v/>
      </c>
      <c r="O49" s="40" t="str">
        <f t="shared" si="8"/>
        <v/>
      </c>
      <c r="Q49" s="40">
        <v>46</v>
      </c>
    </row>
    <row r="50" spans="1:17" s="40" customFormat="1" ht="20.100000000000001" customHeight="1">
      <c r="A50" s="76" t="str">
        <f t="shared" si="5"/>
        <v/>
      </c>
      <c r="B50" s="77" t="str">
        <f>'基本情報 (2)'!T55</f>
        <v/>
      </c>
      <c r="C50" s="77" t="str">
        <f t="shared" si="6"/>
        <v/>
      </c>
      <c r="D50" s="78" t="str">
        <f t="shared" si="7"/>
        <v/>
      </c>
      <c r="E50" s="79"/>
      <c r="F50" s="80"/>
      <c r="G50" s="80"/>
      <c r="H50" s="81"/>
      <c r="I50" s="81"/>
      <c r="J50" s="68" t="str">
        <f t="shared" si="9"/>
        <v/>
      </c>
      <c r="K50" s="68" t="str">
        <f t="shared" si="10"/>
        <v/>
      </c>
      <c r="L50" s="68" t="str">
        <f t="shared" si="11"/>
        <v/>
      </c>
      <c r="M50" s="68" t="str">
        <f t="shared" si="12"/>
        <v/>
      </c>
      <c r="N50" s="68" t="str">
        <f t="shared" si="13"/>
        <v/>
      </c>
      <c r="O50" s="40" t="str">
        <f t="shared" si="8"/>
        <v/>
      </c>
      <c r="Q50" s="40">
        <v>47</v>
      </c>
    </row>
    <row r="51" spans="1:17" s="40" customFormat="1" ht="20.100000000000001" customHeight="1">
      <c r="A51" s="76" t="str">
        <f t="shared" si="5"/>
        <v/>
      </c>
      <c r="B51" s="77" t="str">
        <f>'基本情報 (2)'!T56</f>
        <v/>
      </c>
      <c r="C51" s="77" t="str">
        <f t="shared" si="6"/>
        <v/>
      </c>
      <c r="D51" s="78" t="str">
        <f t="shared" si="7"/>
        <v/>
      </c>
      <c r="E51" s="79"/>
      <c r="F51" s="80"/>
      <c r="G51" s="80"/>
      <c r="H51" s="81"/>
      <c r="I51" s="81"/>
      <c r="J51" s="68" t="str">
        <f t="shared" si="9"/>
        <v/>
      </c>
      <c r="K51" s="68" t="str">
        <f t="shared" si="10"/>
        <v/>
      </c>
      <c r="L51" s="68" t="str">
        <f t="shared" si="11"/>
        <v/>
      </c>
      <c r="M51" s="68" t="str">
        <f t="shared" si="12"/>
        <v/>
      </c>
      <c r="N51" s="68" t="str">
        <f t="shared" si="13"/>
        <v/>
      </c>
      <c r="O51" s="40" t="str">
        <f t="shared" si="8"/>
        <v/>
      </c>
      <c r="Q51" s="40">
        <v>48</v>
      </c>
    </row>
    <row r="52" spans="1:17" s="40" customFormat="1" ht="20.100000000000001" customHeight="1">
      <c r="A52" s="76" t="str">
        <f t="shared" si="5"/>
        <v/>
      </c>
      <c r="B52" s="77" t="str">
        <f>'基本情報 (2)'!T57</f>
        <v/>
      </c>
      <c r="C52" s="77" t="str">
        <f t="shared" si="6"/>
        <v/>
      </c>
      <c r="D52" s="78" t="str">
        <f t="shared" si="7"/>
        <v/>
      </c>
      <c r="E52" s="79"/>
      <c r="F52" s="80"/>
      <c r="G52" s="80"/>
      <c r="H52" s="81"/>
      <c r="I52" s="81"/>
      <c r="J52" s="68" t="str">
        <f t="shared" si="9"/>
        <v/>
      </c>
      <c r="K52" s="68" t="str">
        <f t="shared" si="10"/>
        <v/>
      </c>
      <c r="L52" s="68" t="str">
        <f t="shared" si="11"/>
        <v/>
      </c>
      <c r="M52" s="68" t="str">
        <f t="shared" si="12"/>
        <v/>
      </c>
      <c r="N52" s="68" t="str">
        <f t="shared" si="13"/>
        <v/>
      </c>
      <c r="O52" s="40" t="str">
        <f t="shared" si="8"/>
        <v/>
      </c>
      <c r="Q52" s="40">
        <v>49</v>
      </c>
    </row>
    <row r="53" spans="1:17" s="40" customFormat="1" ht="20.100000000000001" customHeight="1">
      <c r="A53" s="76" t="str">
        <f t="shared" si="5"/>
        <v/>
      </c>
      <c r="B53" s="77" t="str">
        <f>'基本情報 (2)'!T58</f>
        <v/>
      </c>
      <c r="C53" s="77" t="str">
        <f t="shared" si="6"/>
        <v/>
      </c>
      <c r="D53" s="78" t="str">
        <f t="shared" si="7"/>
        <v/>
      </c>
      <c r="E53" s="79"/>
      <c r="F53" s="80"/>
      <c r="G53" s="80"/>
      <c r="H53" s="81"/>
      <c r="I53" s="81"/>
      <c r="J53" s="68" t="str">
        <f t="shared" si="9"/>
        <v/>
      </c>
      <c r="K53" s="68" t="str">
        <f t="shared" si="10"/>
        <v/>
      </c>
      <c r="L53" s="68" t="str">
        <f t="shared" si="11"/>
        <v/>
      </c>
      <c r="M53" s="68" t="str">
        <f t="shared" si="12"/>
        <v/>
      </c>
      <c r="N53" s="68" t="str">
        <f t="shared" si="13"/>
        <v/>
      </c>
      <c r="O53" s="40" t="str">
        <f t="shared" si="8"/>
        <v/>
      </c>
      <c r="Q53" s="40">
        <v>50</v>
      </c>
    </row>
    <row r="54" spans="1:17" s="40" customFormat="1" ht="20.100000000000001" customHeight="1">
      <c r="A54" s="76" t="str">
        <f t="shared" si="5"/>
        <v/>
      </c>
      <c r="B54" s="77" t="str">
        <f>'基本情報 (2)'!T59</f>
        <v/>
      </c>
      <c r="C54" s="77" t="str">
        <f t="shared" si="6"/>
        <v/>
      </c>
      <c r="D54" s="78" t="str">
        <f t="shared" si="7"/>
        <v/>
      </c>
      <c r="E54" s="79"/>
      <c r="F54" s="80"/>
      <c r="G54" s="80"/>
      <c r="H54" s="81"/>
      <c r="I54" s="81"/>
      <c r="J54" s="68" t="str">
        <f t="shared" si="9"/>
        <v/>
      </c>
      <c r="K54" s="68" t="str">
        <f t="shared" si="10"/>
        <v/>
      </c>
      <c r="L54" s="68" t="str">
        <f t="shared" si="11"/>
        <v/>
      </c>
      <c r="M54" s="68" t="str">
        <f t="shared" si="12"/>
        <v/>
      </c>
      <c r="N54" s="68" t="str">
        <f t="shared" si="13"/>
        <v/>
      </c>
      <c r="O54" s="40" t="str">
        <f t="shared" si="8"/>
        <v/>
      </c>
      <c r="Q54" s="40">
        <v>51</v>
      </c>
    </row>
    <row r="55" spans="1:17" s="40" customFormat="1" ht="20.100000000000001" customHeight="1">
      <c r="A55" s="76" t="str">
        <f t="shared" si="5"/>
        <v/>
      </c>
      <c r="B55" s="77" t="str">
        <f>'基本情報 (2)'!T60</f>
        <v/>
      </c>
      <c r="C55" s="77" t="str">
        <f t="shared" si="6"/>
        <v/>
      </c>
      <c r="D55" s="78" t="str">
        <f t="shared" si="7"/>
        <v/>
      </c>
      <c r="E55" s="79"/>
      <c r="F55" s="80"/>
      <c r="G55" s="80"/>
      <c r="H55" s="81"/>
      <c r="I55" s="81"/>
      <c r="J55" s="68" t="str">
        <f t="shared" si="9"/>
        <v/>
      </c>
      <c r="K55" s="68" t="str">
        <f t="shared" si="10"/>
        <v/>
      </c>
      <c r="L55" s="68" t="str">
        <f t="shared" si="11"/>
        <v/>
      </c>
      <c r="M55" s="68" t="str">
        <f t="shared" si="12"/>
        <v/>
      </c>
      <c r="N55" s="68" t="str">
        <f t="shared" si="13"/>
        <v/>
      </c>
      <c r="O55" s="40" t="str">
        <f t="shared" si="8"/>
        <v/>
      </c>
      <c r="Q55" s="40">
        <v>52</v>
      </c>
    </row>
    <row r="56" spans="1:17" s="40" customFormat="1" ht="20.100000000000001" customHeight="1">
      <c r="A56" s="76" t="str">
        <f t="shared" si="5"/>
        <v/>
      </c>
      <c r="B56" s="77" t="str">
        <f>'基本情報 (2)'!T61</f>
        <v/>
      </c>
      <c r="C56" s="77" t="str">
        <f t="shared" si="6"/>
        <v/>
      </c>
      <c r="D56" s="78" t="str">
        <f t="shared" si="7"/>
        <v/>
      </c>
      <c r="E56" s="79"/>
      <c r="F56" s="80"/>
      <c r="G56" s="80"/>
      <c r="H56" s="81"/>
      <c r="I56" s="81"/>
      <c r="J56" s="68" t="str">
        <f t="shared" si="9"/>
        <v/>
      </c>
      <c r="K56" s="68" t="str">
        <f t="shared" si="10"/>
        <v/>
      </c>
      <c r="L56" s="68" t="str">
        <f t="shared" si="11"/>
        <v/>
      </c>
      <c r="M56" s="68" t="str">
        <f t="shared" si="12"/>
        <v/>
      </c>
      <c r="N56" s="68" t="str">
        <f t="shared" si="13"/>
        <v/>
      </c>
      <c r="O56" s="40" t="str">
        <f t="shared" si="8"/>
        <v/>
      </c>
      <c r="Q56" s="40">
        <v>53</v>
      </c>
    </row>
    <row r="57" spans="1:17" s="40" customFormat="1" ht="20.100000000000001" customHeight="1">
      <c r="A57" s="76" t="str">
        <f t="shared" si="5"/>
        <v/>
      </c>
      <c r="B57" s="77" t="str">
        <f>'基本情報 (2)'!T62</f>
        <v/>
      </c>
      <c r="C57" s="77" t="str">
        <f t="shared" si="6"/>
        <v/>
      </c>
      <c r="D57" s="78" t="str">
        <f t="shared" si="7"/>
        <v/>
      </c>
      <c r="E57" s="79"/>
      <c r="F57" s="80"/>
      <c r="G57" s="80"/>
      <c r="H57" s="81"/>
      <c r="I57" s="81"/>
      <c r="J57" s="68" t="str">
        <f t="shared" si="9"/>
        <v/>
      </c>
      <c r="K57" s="68" t="str">
        <f t="shared" si="10"/>
        <v/>
      </c>
      <c r="L57" s="68" t="str">
        <f t="shared" si="11"/>
        <v/>
      </c>
      <c r="M57" s="68" t="str">
        <f t="shared" si="12"/>
        <v/>
      </c>
      <c r="N57" s="68" t="str">
        <f t="shared" si="13"/>
        <v/>
      </c>
      <c r="O57" s="40" t="str">
        <f t="shared" si="8"/>
        <v/>
      </c>
      <c r="Q57" s="40">
        <v>54</v>
      </c>
    </row>
    <row r="58" spans="1:17" s="40" customFormat="1" ht="20.100000000000001" customHeight="1">
      <c r="A58" s="76" t="str">
        <f t="shared" si="5"/>
        <v/>
      </c>
      <c r="B58" s="77" t="str">
        <f>'基本情報 (2)'!T63</f>
        <v/>
      </c>
      <c r="C58" s="77" t="str">
        <f t="shared" si="6"/>
        <v/>
      </c>
      <c r="D58" s="78" t="str">
        <f t="shared" si="7"/>
        <v/>
      </c>
      <c r="E58" s="79"/>
      <c r="F58" s="80"/>
      <c r="G58" s="80"/>
      <c r="H58" s="81"/>
      <c r="I58" s="81"/>
      <c r="J58" s="68" t="str">
        <f t="shared" si="9"/>
        <v/>
      </c>
      <c r="K58" s="68" t="str">
        <f t="shared" si="10"/>
        <v/>
      </c>
      <c r="L58" s="68" t="str">
        <f t="shared" si="11"/>
        <v/>
      </c>
      <c r="M58" s="68" t="str">
        <f t="shared" si="12"/>
        <v/>
      </c>
      <c r="N58" s="68" t="str">
        <f t="shared" si="13"/>
        <v/>
      </c>
      <c r="O58" s="40" t="str">
        <f t="shared" si="8"/>
        <v/>
      </c>
      <c r="Q58" s="40">
        <v>55</v>
      </c>
    </row>
    <row r="59" spans="1:17" s="40" customFormat="1" ht="20.100000000000001" customHeight="1">
      <c r="A59" s="76" t="str">
        <f t="shared" si="5"/>
        <v/>
      </c>
      <c r="B59" s="77" t="str">
        <f>'基本情報 (2)'!T64</f>
        <v/>
      </c>
      <c r="C59" s="77" t="str">
        <f t="shared" si="6"/>
        <v/>
      </c>
      <c r="D59" s="78" t="str">
        <f t="shared" si="7"/>
        <v/>
      </c>
      <c r="E59" s="79"/>
      <c r="F59" s="80"/>
      <c r="G59" s="80"/>
      <c r="H59" s="81"/>
      <c r="I59" s="81"/>
      <c r="J59" s="68" t="str">
        <f t="shared" si="9"/>
        <v/>
      </c>
      <c r="K59" s="68" t="str">
        <f t="shared" si="10"/>
        <v/>
      </c>
      <c r="L59" s="68" t="str">
        <f t="shared" si="11"/>
        <v/>
      </c>
      <c r="M59" s="68" t="str">
        <f t="shared" si="12"/>
        <v/>
      </c>
      <c r="N59" s="68" t="str">
        <f t="shared" si="13"/>
        <v/>
      </c>
      <c r="O59" s="40" t="str">
        <f t="shared" si="8"/>
        <v/>
      </c>
      <c r="Q59" s="40">
        <v>56</v>
      </c>
    </row>
    <row r="60" spans="1:17" s="40" customFormat="1" ht="20.100000000000001" customHeight="1">
      <c r="A60" s="76" t="str">
        <f t="shared" si="5"/>
        <v/>
      </c>
      <c r="B60" s="77" t="str">
        <f>'基本情報 (2)'!T65</f>
        <v/>
      </c>
      <c r="C60" s="77" t="str">
        <f t="shared" si="6"/>
        <v/>
      </c>
      <c r="D60" s="78" t="str">
        <f t="shared" si="7"/>
        <v/>
      </c>
      <c r="E60" s="79"/>
      <c r="F60" s="80"/>
      <c r="G60" s="80"/>
      <c r="H60" s="81"/>
      <c r="I60" s="81"/>
      <c r="J60" s="68" t="str">
        <f t="shared" si="9"/>
        <v/>
      </c>
      <c r="K60" s="68" t="str">
        <f t="shared" si="10"/>
        <v/>
      </c>
      <c r="L60" s="68" t="str">
        <f t="shared" si="11"/>
        <v/>
      </c>
      <c r="M60" s="68" t="str">
        <f t="shared" si="12"/>
        <v/>
      </c>
      <c r="N60" s="68" t="str">
        <f t="shared" si="13"/>
        <v/>
      </c>
      <c r="O60" s="40" t="str">
        <f t="shared" si="8"/>
        <v/>
      </c>
      <c r="Q60" s="40">
        <v>57</v>
      </c>
    </row>
    <row r="61" spans="1:17" s="40" customFormat="1" ht="20.100000000000001" customHeight="1">
      <c r="A61" s="76" t="str">
        <f t="shared" si="5"/>
        <v/>
      </c>
      <c r="B61" s="77" t="str">
        <f>'基本情報 (2)'!T66</f>
        <v/>
      </c>
      <c r="C61" s="77" t="str">
        <f t="shared" si="6"/>
        <v/>
      </c>
      <c r="D61" s="78" t="str">
        <f t="shared" si="7"/>
        <v/>
      </c>
      <c r="E61" s="79"/>
      <c r="F61" s="80"/>
      <c r="G61" s="80"/>
      <c r="H61" s="81"/>
      <c r="I61" s="81"/>
      <c r="J61" s="68" t="str">
        <f t="shared" si="9"/>
        <v/>
      </c>
      <c r="K61" s="68" t="str">
        <f t="shared" si="10"/>
        <v/>
      </c>
      <c r="L61" s="68" t="str">
        <f t="shared" si="11"/>
        <v/>
      </c>
      <c r="M61" s="68" t="str">
        <f t="shared" si="12"/>
        <v/>
      </c>
      <c r="N61" s="68" t="str">
        <f t="shared" si="13"/>
        <v/>
      </c>
      <c r="O61" s="40" t="str">
        <f t="shared" si="8"/>
        <v/>
      </c>
      <c r="Q61" s="40">
        <v>58</v>
      </c>
    </row>
    <row r="62" spans="1:17" s="40" customFormat="1" ht="20.100000000000001" customHeight="1">
      <c r="A62" s="76" t="str">
        <f t="shared" si="5"/>
        <v/>
      </c>
      <c r="B62" s="77" t="str">
        <f>'基本情報 (2)'!T67</f>
        <v/>
      </c>
      <c r="C62" s="77" t="str">
        <f t="shared" si="6"/>
        <v/>
      </c>
      <c r="D62" s="78" t="str">
        <f t="shared" si="7"/>
        <v/>
      </c>
      <c r="E62" s="79"/>
      <c r="F62" s="80"/>
      <c r="G62" s="80"/>
      <c r="H62" s="81"/>
      <c r="I62" s="81"/>
      <c r="J62" s="68" t="str">
        <f t="shared" si="9"/>
        <v/>
      </c>
      <c r="K62" s="68" t="str">
        <f t="shared" si="10"/>
        <v/>
      </c>
      <c r="L62" s="68" t="str">
        <f t="shared" si="11"/>
        <v/>
      </c>
      <c r="M62" s="68" t="str">
        <f t="shared" si="12"/>
        <v/>
      </c>
      <c r="N62" s="68" t="str">
        <f t="shared" si="13"/>
        <v/>
      </c>
      <c r="O62" s="40" t="str">
        <f t="shared" si="8"/>
        <v/>
      </c>
      <c r="Q62" s="40">
        <v>59</v>
      </c>
    </row>
    <row r="63" spans="1:17" s="40" customFormat="1" ht="20.100000000000001" customHeight="1">
      <c r="A63" s="76" t="str">
        <f t="shared" si="5"/>
        <v/>
      </c>
      <c r="B63" s="77" t="str">
        <f>'基本情報 (2)'!T68</f>
        <v/>
      </c>
      <c r="C63" s="77" t="str">
        <f t="shared" si="6"/>
        <v/>
      </c>
      <c r="D63" s="78" t="str">
        <f t="shared" si="7"/>
        <v/>
      </c>
      <c r="E63" s="79"/>
      <c r="F63" s="80"/>
      <c r="G63" s="80"/>
      <c r="H63" s="81"/>
      <c r="I63" s="81"/>
      <c r="J63" s="68" t="str">
        <f t="shared" si="9"/>
        <v/>
      </c>
      <c r="K63" s="68" t="str">
        <f t="shared" si="10"/>
        <v/>
      </c>
      <c r="L63" s="68" t="str">
        <f t="shared" si="11"/>
        <v/>
      </c>
      <c r="M63" s="68" t="str">
        <f t="shared" si="12"/>
        <v/>
      </c>
      <c r="N63" s="68" t="str">
        <f t="shared" si="13"/>
        <v/>
      </c>
      <c r="O63" s="40" t="str">
        <f t="shared" si="8"/>
        <v/>
      </c>
      <c r="Q63" s="40">
        <v>60</v>
      </c>
    </row>
    <row r="64" spans="1:17" s="40" customFormat="1" ht="20.100000000000001" customHeight="1">
      <c r="A64" s="76" t="str">
        <f t="shared" si="5"/>
        <v/>
      </c>
      <c r="B64" s="77" t="str">
        <f>'基本情報 (2)'!T69</f>
        <v/>
      </c>
      <c r="C64" s="77" t="str">
        <f t="shared" si="6"/>
        <v/>
      </c>
      <c r="D64" s="78" t="str">
        <f t="shared" si="7"/>
        <v/>
      </c>
      <c r="E64" s="79"/>
      <c r="F64" s="80"/>
      <c r="G64" s="80"/>
      <c r="H64" s="81"/>
      <c r="I64" s="81"/>
      <c r="J64" s="68" t="str">
        <f t="shared" si="9"/>
        <v/>
      </c>
      <c r="K64" s="68" t="str">
        <f t="shared" si="10"/>
        <v/>
      </c>
      <c r="L64" s="68" t="str">
        <f t="shared" si="11"/>
        <v/>
      </c>
      <c r="M64" s="68" t="str">
        <f t="shared" si="12"/>
        <v/>
      </c>
      <c r="N64" s="68" t="str">
        <f t="shared" si="13"/>
        <v/>
      </c>
      <c r="O64" s="40" t="str">
        <f t="shared" si="8"/>
        <v/>
      </c>
      <c r="Q64" s="40">
        <v>61</v>
      </c>
    </row>
    <row r="65" spans="1:17" s="40" customFormat="1" ht="20.100000000000001" customHeight="1">
      <c r="A65" s="76" t="str">
        <f t="shared" si="5"/>
        <v/>
      </c>
      <c r="B65" s="77" t="str">
        <f>'基本情報 (2)'!T70</f>
        <v/>
      </c>
      <c r="C65" s="77" t="str">
        <f t="shared" si="6"/>
        <v/>
      </c>
      <c r="D65" s="78" t="str">
        <f t="shared" si="7"/>
        <v/>
      </c>
      <c r="E65" s="79"/>
      <c r="F65" s="80"/>
      <c r="G65" s="80"/>
      <c r="H65" s="81"/>
      <c r="I65" s="81"/>
      <c r="J65" s="68" t="str">
        <f t="shared" si="9"/>
        <v/>
      </c>
      <c r="K65" s="68" t="str">
        <f t="shared" si="10"/>
        <v/>
      </c>
      <c r="L65" s="68" t="str">
        <f t="shared" si="11"/>
        <v/>
      </c>
      <c r="M65" s="68" t="str">
        <f t="shared" si="12"/>
        <v/>
      </c>
      <c r="N65" s="68" t="str">
        <f t="shared" si="13"/>
        <v/>
      </c>
      <c r="O65" s="40" t="str">
        <f t="shared" si="8"/>
        <v/>
      </c>
      <c r="Q65" s="40">
        <v>62</v>
      </c>
    </row>
    <row r="66" spans="1:17" s="69" customFormat="1" ht="20.100000000000001" customHeight="1">
      <c r="A66" s="76" t="str">
        <f t="shared" si="5"/>
        <v/>
      </c>
      <c r="B66" s="77" t="str">
        <f>'基本情報 (2)'!T71</f>
        <v/>
      </c>
      <c r="C66" s="77" t="str">
        <f t="shared" si="6"/>
        <v/>
      </c>
      <c r="D66" s="78" t="str">
        <f t="shared" si="7"/>
        <v/>
      </c>
      <c r="E66" s="79"/>
      <c r="F66" s="80"/>
      <c r="G66" s="80"/>
      <c r="H66" s="81"/>
      <c r="I66" s="81"/>
      <c r="J66" s="68" t="str">
        <f t="shared" si="9"/>
        <v/>
      </c>
      <c r="K66" s="68" t="str">
        <f t="shared" si="10"/>
        <v/>
      </c>
      <c r="L66" s="68" t="str">
        <f t="shared" si="11"/>
        <v/>
      </c>
      <c r="M66" s="68" t="str">
        <f t="shared" si="12"/>
        <v/>
      </c>
      <c r="N66" s="68" t="str">
        <f t="shared" si="13"/>
        <v/>
      </c>
      <c r="O66" s="40" t="str">
        <f t="shared" si="8"/>
        <v/>
      </c>
      <c r="Q66" s="40">
        <v>63</v>
      </c>
    </row>
    <row r="67" spans="1:17" s="69" customFormat="1" ht="20.100000000000001" customHeight="1">
      <c r="A67" s="76" t="str">
        <f t="shared" si="5"/>
        <v/>
      </c>
      <c r="B67" s="77" t="str">
        <f>'基本情報 (2)'!T72</f>
        <v/>
      </c>
      <c r="C67" s="77" t="str">
        <f t="shared" si="6"/>
        <v/>
      </c>
      <c r="D67" s="78" t="str">
        <f t="shared" si="7"/>
        <v/>
      </c>
      <c r="E67" s="79"/>
      <c r="F67" s="80"/>
      <c r="G67" s="80"/>
      <c r="H67" s="81"/>
      <c r="I67" s="81"/>
      <c r="J67" s="68" t="str">
        <f t="shared" si="9"/>
        <v/>
      </c>
      <c r="K67" s="68" t="str">
        <f t="shared" si="10"/>
        <v/>
      </c>
      <c r="L67" s="68" t="str">
        <f t="shared" si="11"/>
        <v/>
      </c>
      <c r="M67" s="68" t="str">
        <f t="shared" si="12"/>
        <v/>
      </c>
      <c r="N67" s="68" t="str">
        <f t="shared" si="13"/>
        <v/>
      </c>
      <c r="O67" s="40" t="str">
        <f t="shared" si="8"/>
        <v/>
      </c>
      <c r="Q67" s="40">
        <v>64</v>
      </c>
    </row>
    <row r="68" spans="1:17" s="69" customFormat="1" ht="20.100000000000001" customHeight="1">
      <c r="A68" s="76" t="str">
        <f t="shared" si="5"/>
        <v/>
      </c>
      <c r="B68" s="77" t="str">
        <f>'基本情報 (2)'!T73</f>
        <v/>
      </c>
      <c r="C68" s="77" t="str">
        <f t="shared" si="6"/>
        <v/>
      </c>
      <c r="D68" s="78" t="str">
        <f t="shared" si="7"/>
        <v/>
      </c>
      <c r="E68" s="79"/>
      <c r="F68" s="80"/>
      <c r="G68" s="80"/>
      <c r="H68" s="81"/>
      <c r="I68" s="81"/>
      <c r="J68" s="68" t="str">
        <f t="shared" ref="J68:J99" si="14">IF(E68="","",VLOOKUP(E68,コード,4,FALSE))</f>
        <v/>
      </c>
      <c r="K68" s="68" t="str">
        <f t="shared" ref="K68:K99" si="15">IF(F68="","",VLOOKUP(F68,コード,4,FALSE))</f>
        <v/>
      </c>
      <c r="L68" s="68" t="str">
        <f t="shared" ref="L68:L99" si="16">IF(G68="","",VLOOKUP(G68,コード,4,FALSE))</f>
        <v/>
      </c>
      <c r="M68" s="68" t="str">
        <f t="shared" ref="M68:M99" si="17">IF(H68="","",VLOOKUP(H68,コード,4,FALSE))</f>
        <v/>
      </c>
      <c r="N68" s="68" t="str">
        <f t="shared" ref="N68:N99" si="18">IF(I68="","",VLOOKUP(I68,コード,4,FALSE))</f>
        <v/>
      </c>
      <c r="O68" s="40" t="str">
        <f t="shared" si="8"/>
        <v/>
      </c>
      <c r="Q68" s="40">
        <v>65</v>
      </c>
    </row>
    <row r="69" spans="1:17" s="69" customFormat="1" ht="20.100000000000001" customHeight="1">
      <c r="A69" s="76" t="str">
        <f t="shared" ref="A69:A132" si="19">IF(B69="","",Q69)</f>
        <v/>
      </c>
      <c r="B69" s="77" t="str">
        <f>'基本情報 (2)'!T74</f>
        <v/>
      </c>
      <c r="C69" s="77" t="str">
        <f t="shared" ref="C69:C132" si="20">IF(B69="","",VLOOKUP(B69,一覧範囲,3,FALSE))</f>
        <v/>
      </c>
      <c r="D69" s="78" t="str">
        <f t="shared" ref="D69:D132" si="21">IF(B69="","",VLOOKUP(B69,一覧範囲,5,FALSE))</f>
        <v/>
      </c>
      <c r="E69" s="79"/>
      <c r="F69" s="80"/>
      <c r="G69" s="80"/>
      <c r="H69" s="81"/>
      <c r="I69" s="81"/>
      <c r="J69" s="68" t="str">
        <f t="shared" si="14"/>
        <v/>
      </c>
      <c r="K69" s="68" t="str">
        <f t="shared" si="15"/>
        <v/>
      </c>
      <c r="L69" s="68" t="str">
        <f t="shared" si="16"/>
        <v/>
      </c>
      <c r="M69" s="68" t="str">
        <f t="shared" si="17"/>
        <v/>
      </c>
      <c r="N69" s="68" t="str">
        <f t="shared" si="18"/>
        <v/>
      </c>
      <c r="O69" s="40" t="str">
        <f t="shared" ref="O69:O132" si="22">IF(B69="","",B69)</f>
        <v/>
      </c>
      <c r="Q69" s="40">
        <v>66</v>
      </c>
    </row>
    <row r="70" spans="1:17" s="40" customFormat="1" ht="20.100000000000001" customHeight="1">
      <c r="A70" s="76" t="str">
        <f t="shared" si="19"/>
        <v/>
      </c>
      <c r="B70" s="77" t="str">
        <f>'基本情報 (2)'!T75</f>
        <v/>
      </c>
      <c r="C70" s="77" t="str">
        <f t="shared" si="20"/>
        <v/>
      </c>
      <c r="D70" s="78" t="str">
        <f t="shared" si="21"/>
        <v/>
      </c>
      <c r="E70" s="79"/>
      <c r="F70" s="80"/>
      <c r="G70" s="80"/>
      <c r="H70" s="81"/>
      <c r="I70" s="81"/>
      <c r="J70" s="68" t="str">
        <f t="shared" si="14"/>
        <v/>
      </c>
      <c r="K70" s="68" t="str">
        <f t="shared" si="15"/>
        <v/>
      </c>
      <c r="L70" s="68" t="str">
        <f t="shared" si="16"/>
        <v/>
      </c>
      <c r="M70" s="68" t="str">
        <f t="shared" si="17"/>
        <v/>
      </c>
      <c r="N70" s="68" t="str">
        <f t="shared" si="18"/>
        <v/>
      </c>
      <c r="O70" s="40" t="str">
        <f t="shared" si="22"/>
        <v/>
      </c>
      <c r="Q70" s="40">
        <v>67</v>
      </c>
    </row>
    <row r="71" spans="1:17" s="40" customFormat="1" ht="20.100000000000001" customHeight="1">
      <c r="A71" s="76" t="str">
        <f t="shared" si="19"/>
        <v/>
      </c>
      <c r="B71" s="77" t="str">
        <f>'基本情報 (2)'!T76</f>
        <v/>
      </c>
      <c r="C71" s="77" t="str">
        <f t="shared" si="20"/>
        <v/>
      </c>
      <c r="D71" s="78" t="str">
        <f t="shared" si="21"/>
        <v/>
      </c>
      <c r="E71" s="79"/>
      <c r="F71" s="80"/>
      <c r="G71" s="80"/>
      <c r="H71" s="81"/>
      <c r="I71" s="81"/>
      <c r="J71" s="68" t="str">
        <f t="shared" si="14"/>
        <v/>
      </c>
      <c r="K71" s="68" t="str">
        <f t="shared" si="15"/>
        <v/>
      </c>
      <c r="L71" s="68" t="str">
        <f t="shared" si="16"/>
        <v/>
      </c>
      <c r="M71" s="68" t="str">
        <f t="shared" si="17"/>
        <v/>
      </c>
      <c r="N71" s="68" t="str">
        <f t="shared" si="18"/>
        <v/>
      </c>
      <c r="O71" s="40" t="str">
        <f t="shared" si="22"/>
        <v/>
      </c>
      <c r="Q71" s="40">
        <v>68</v>
      </c>
    </row>
    <row r="72" spans="1:17" s="40" customFormat="1" ht="20.100000000000001" customHeight="1">
      <c r="A72" s="76" t="str">
        <f t="shared" si="19"/>
        <v/>
      </c>
      <c r="B72" s="77" t="str">
        <f>'基本情報 (2)'!T77</f>
        <v/>
      </c>
      <c r="C72" s="77" t="str">
        <f t="shared" si="20"/>
        <v/>
      </c>
      <c r="D72" s="78" t="str">
        <f t="shared" si="21"/>
        <v/>
      </c>
      <c r="E72" s="79"/>
      <c r="F72" s="80"/>
      <c r="G72" s="80"/>
      <c r="H72" s="81"/>
      <c r="I72" s="81"/>
      <c r="J72" s="68" t="str">
        <f t="shared" si="14"/>
        <v/>
      </c>
      <c r="K72" s="68" t="str">
        <f t="shared" si="15"/>
        <v/>
      </c>
      <c r="L72" s="68" t="str">
        <f t="shared" si="16"/>
        <v/>
      </c>
      <c r="M72" s="68" t="str">
        <f t="shared" si="17"/>
        <v/>
      </c>
      <c r="N72" s="68" t="str">
        <f t="shared" si="18"/>
        <v/>
      </c>
      <c r="O72" s="40" t="str">
        <f t="shared" si="22"/>
        <v/>
      </c>
      <c r="Q72" s="40">
        <v>69</v>
      </c>
    </row>
    <row r="73" spans="1:17" s="40" customFormat="1" ht="20.100000000000001" customHeight="1">
      <c r="A73" s="76" t="str">
        <f t="shared" si="19"/>
        <v/>
      </c>
      <c r="B73" s="77" t="str">
        <f>'基本情報 (2)'!T78</f>
        <v/>
      </c>
      <c r="C73" s="77" t="str">
        <f t="shared" si="20"/>
        <v/>
      </c>
      <c r="D73" s="78" t="str">
        <f t="shared" si="21"/>
        <v/>
      </c>
      <c r="E73" s="79"/>
      <c r="F73" s="80"/>
      <c r="G73" s="80"/>
      <c r="H73" s="81"/>
      <c r="I73" s="81"/>
      <c r="J73" s="68" t="str">
        <f t="shared" si="14"/>
        <v/>
      </c>
      <c r="K73" s="68" t="str">
        <f t="shared" si="15"/>
        <v/>
      </c>
      <c r="L73" s="68" t="str">
        <f t="shared" si="16"/>
        <v/>
      </c>
      <c r="M73" s="68" t="str">
        <f t="shared" si="17"/>
        <v/>
      </c>
      <c r="N73" s="68" t="str">
        <f t="shared" si="18"/>
        <v/>
      </c>
      <c r="O73" s="40" t="str">
        <f t="shared" si="22"/>
        <v/>
      </c>
      <c r="Q73" s="40">
        <v>70</v>
      </c>
    </row>
    <row r="74" spans="1:17" s="40" customFormat="1" ht="20.100000000000001" customHeight="1">
      <c r="A74" s="76" t="str">
        <f t="shared" si="19"/>
        <v/>
      </c>
      <c r="B74" s="77" t="str">
        <f>'基本情報 (2)'!T79</f>
        <v/>
      </c>
      <c r="C74" s="77" t="str">
        <f t="shared" si="20"/>
        <v/>
      </c>
      <c r="D74" s="78" t="str">
        <f t="shared" si="21"/>
        <v/>
      </c>
      <c r="E74" s="79"/>
      <c r="F74" s="80"/>
      <c r="G74" s="80"/>
      <c r="H74" s="81"/>
      <c r="I74" s="81"/>
      <c r="J74" s="68" t="str">
        <f t="shared" si="14"/>
        <v/>
      </c>
      <c r="K74" s="68" t="str">
        <f t="shared" si="15"/>
        <v/>
      </c>
      <c r="L74" s="68" t="str">
        <f t="shared" si="16"/>
        <v/>
      </c>
      <c r="M74" s="68" t="str">
        <f t="shared" si="17"/>
        <v/>
      </c>
      <c r="N74" s="68" t="str">
        <f t="shared" si="18"/>
        <v/>
      </c>
      <c r="O74" s="40" t="str">
        <f t="shared" si="22"/>
        <v/>
      </c>
      <c r="Q74" s="40">
        <v>71</v>
      </c>
    </row>
    <row r="75" spans="1:17" s="40" customFormat="1" ht="20.100000000000001" customHeight="1">
      <c r="A75" s="76" t="str">
        <f t="shared" si="19"/>
        <v/>
      </c>
      <c r="B75" s="77" t="str">
        <f>'基本情報 (2)'!T80</f>
        <v/>
      </c>
      <c r="C75" s="77" t="str">
        <f t="shared" si="20"/>
        <v/>
      </c>
      <c r="D75" s="78" t="str">
        <f t="shared" si="21"/>
        <v/>
      </c>
      <c r="E75" s="79"/>
      <c r="F75" s="80"/>
      <c r="G75" s="80"/>
      <c r="H75" s="81"/>
      <c r="I75" s="81"/>
      <c r="J75" s="68" t="str">
        <f t="shared" si="14"/>
        <v/>
      </c>
      <c r="K75" s="68" t="str">
        <f t="shared" si="15"/>
        <v/>
      </c>
      <c r="L75" s="68" t="str">
        <f t="shared" si="16"/>
        <v/>
      </c>
      <c r="M75" s="68" t="str">
        <f t="shared" si="17"/>
        <v/>
      </c>
      <c r="N75" s="68" t="str">
        <f t="shared" si="18"/>
        <v/>
      </c>
      <c r="O75" s="40" t="str">
        <f t="shared" si="22"/>
        <v/>
      </c>
      <c r="Q75" s="40">
        <v>72</v>
      </c>
    </row>
    <row r="76" spans="1:17" s="40" customFormat="1" ht="20.100000000000001" customHeight="1">
      <c r="A76" s="76" t="str">
        <f t="shared" si="19"/>
        <v/>
      </c>
      <c r="B76" s="77" t="str">
        <f>'基本情報 (2)'!T81</f>
        <v/>
      </c>
      <c r="C76" s="77" t="str">
        <f t="shared" si="20"/>
        <v/>
      </c>
      <c r="D76" s="78" t="str">
        <f t="shared" si="21"/>
        <v/>
      </c>
      <c r="E76" s="79"/>
      <c r="F76" s="80"/>
      <c r="G76" s="80"/>
      <c r="H76" s="81"/>
      <c r="I76" s="81"/>
      <c r="J76" s="68" t="str">
        <f t="shared" si="14"/>
        <v/>
      </c>
      <c r="K76" s="68" t="str">
        <f t="shared" si="15"/>
        <v/>
      </c>
      <c r="L76" s="68" t="str">
        <f t="shared" si="16"/>
        <v/>
      </c>
      <c r="M76" s="68" t="str">
        <f t="shared" si="17"/>
        <v/>
      </c>
      <c r="N76" s="68" t="str">
        <f t="shared" si="18"/>
        <v/>
      </c>
      <c r="O76" s="40" t="str">
        <f t="shared" si="22"/>
        <v/>
      </c>
      <c r="Q76" s="40">
        <v>73</v>
      </c>
    </row>
    <row r="77" spans="1:17" s="40" customFormat="1" ht="20.100000000000001" customHeight="1">
      <c r="A77" s="76" t="str">
        <f t="shared" si="19"/>
        <v/>
      </c>
      <c r="B77" s="77" t="str">
        <f>'基本情報 (2)'!T82</f>
        <v/>
      </c>
      <c r="C77" s="77" t="str">
        <f t="shared" si="20"/>
        <v/>
      </c>
      <c r="D77" s="78" t="str">
        <f t="shared" si="21"/>
        <v/>
      </c>
      <c r="E77" s="79"/>
      <c r="F77" s="80"/>
      <c r="G77" s="80"/>
      <c r="H77" s="81"/>
      <c r="I77" s="81"/>
      <c r="J77" s="68" t="str">
        <f t="shared" si="14"/>
        <v/>
      </c>
      <c r="K77" s="68" t="str">
        <f t="shared" si="15"/>
        <v/>
      </c>
      <c r="L77" s="68" t="str">
        <f t="shared" si="16"/>
        <v/>
      </c>
      <c r="M77" s="68" t="str">
        <f t="shared" si="17"/>
        <v/>
      </c>
      <c r="N77" s="68" t="str">
        <f t="shared" si="18"/>
        <v/>
      </c>
      <c r="O77" s="40" t="str">
        <f t="shared" si="22"/>
        <v/>
      </c>
      <c r="Q77" s="40">
        <v>74</v>
      </c>
    </row>
    <row r="78" spans="1:17" s="40" customFormat="1" ht="20.100000000000001" customHeight="1">
      <c r="A78" s="76" t="str">
        <f t="shared" si="19"/>
        <v/>
      </c>
      <c r="B78" s="77" t="str">
        <f>'基本情報 (2)'!T83</f>
        <v/>
      </c>
      <c r="C78" s="77" t="str">
        <f t="shared" si="20"/>
        <v/>
      </c>
      <c r="D78" s="78" t="str">
        <f t="shared" si="21"/>
        <v/>
      </c>
      <c r="E78" s="79"/>
      <c r="F78" s="80"/>
      <c r="G78" s="80"/>
      <c r="H78" s="81"/>
      <c r="I78" s="81"/>
      <c r="J78" s="68" t="str">
        <f t="shared" si="14"/>
        <v/>
      </c>
      <c r="K78" s="68" t="str">
        <f t="shared" si="15"/>
        <v/>
      </c>
      <c r="L78" s="68" t="str">
        <f t="shared" si="16"/>
        <v/>
      </c>
      <c r="M78" s="68" t="str">
        <f t="shared" si="17"/>
        <v/>
      </c>
      <c r="N78" s="68" t="str">
        <f t="shared" si="18"/>
        <v/>
      </c>
      <c r="O78" s="40" t="str">
        <f t="shared" si="22"/>
        <v/>
      </c>
      <c r="Q78" s="40">
        <v>75</v>
      </c>
    </row>
    <row r="79" spans="1:17" s="40" customFormat="1" ht="20.100000000000001" customHeight="1">
      <c r="A79" s="76" t="str">
        <f t="shared" si="19"/>
        <v/>
      </c>
      <c r="B79" s="77" t="str">
        <f>'基本情報 (2)'!T84</f>
        <v/>
      </c>
      <c r="C79" s="77" t="str">
        <f t="shared" si="20"/>
        <v/>
      </c>
      <c r="D79" s="78" t="str">
        <f t="shared" si="21"/>
        <v/>
      </c>
      <c r="E79" s="79"/>
      <c r="F79" s="80"/>
      <c r="G79" s="80"/>
      <c r="H79" s="81"/>
      <c r="I79" s="81"/>
      <c r="J79" s="68" t="str">
        <f t="shared" si="14"/>
        <v/>
      </c>
      <c r="K79" s="68" t="str">
        <f t="shared" si="15"/>
        <v/>
      </c>
      <c r="L79" s="68" t="str">
        <f t="shared" si="16"/>
        <v/>
      </c>
      <c r="M79" s="68" t="str">
        <f t="shared" si="17"/>
        <v/>
      </c>
      <c r="N79" s="68" t="str">
        <f t="shared" si="18"/>
        <v/>
      </c>
      <c r="O79" s="40" t="str">
        <f t="shared" si="22"/>
        <v/>
      </c>
      <c r="Q79" s="40">
        <v>76</v>
      </c>
    </row>
    <row r="80" spans="1:17" s="40" customFormat="1" ht="20.100000000000001" customHeight="1">
      <c r="A80" s="76" t="str">
        <f t="shared" si="19"/>
        <v/>
      </c>
      <c r="B80" s="77" t="str">
        <f>'基本情報 (2)'!T85</f>
        <v/>
      </c>
      <c r="C80" s="77" t="str">
        <f t="shared" si="20"/>
        <v/>
      </c>
      <c r="D80" s="78" t="str">
        <f t="shared" si="21"/>
        <v/>
      </c>
      <c r="E80" s="79"/>
      <c r="F80" s="80"/>
      <c r="G80" s="80"/>
      <c r="H80" s="81"/>
      <c r="I80" s="81"/>
      <c r="J80" s="68" t="str">
        <f t="shared" si="14"/>
        <v/>
      </c>
      <c r="K80" s="68" t="str">
        <f t="shared" si="15"/>
        <v/>
      </c>
      <c r="L80" s="68" t="str">
        <f t="shared" si="16"/>
        <v/>
      </c>
      <c r="M80" s="68" t="str">
        <f t="shared" si="17"/>
        <v/>
      </c>
      <c r="N80" s="68" t="str">
        <f t="shared" si="18"/>
        <v/>
      </c>
      <c r="O80" s="40" t="str">
        <f t="shared" si="22"/>
        <v/>
      </c>
      <c r="Q80" s="40">
        <v>77</v>
      </c>
    </row>
    <row r="81" spans="1:17" s="40" customFormat="1" ht="20.100000000000001" customHeight="1">
      <c r="A81" s="76" t="str">
        <f t="shared" si="19"/>
        <v/>
      </c>
      <c r="B81" s="77" t="str">
        <f>'基本情報 (2)'!T86</f>
        <v/>
      </c>
      <c r="C81" s="77" t="str">
        <f t="shared" si="20"/>
        <v/>
      </c>
      <c r="D81" s="78" t="str">
        <f t="shared" si="21"/>
        <v/>
      </c>
      <c r="E81" s="79"/>
      <c r="F81" s="80"/>
      <c r="G81" s="80"/>
      <c r="H81" s="81"/>
      <c r="I81" s="81"/>
      <c r="J81" s="68" t="str">
        <f t="shared" si="14"/>
        <v/>
      </c>
      <c r="K81" s="68" t="str">
        <f t="shared" si="15"/>
        <v/>
      </c>
      <c r="L81" s="68" t="str">
        <f t="shared" si="16"/>
        <v/>
      </c>
      <c r="M81" s="68" t="str">
        <f t="shared" si="17"/>
        <v/>
      </c>
      <c r="N81" s="68" t="str">
        <f t="shared" si="18"/>
        <v/>
      </c>
      <c r="O81" s="40" t="str">
        <f t="shared" si="22"/>
        <v/>
      </c>
      <c r="Q81" s="40">
        <v>78</v>
      </c>
    </row>
    <row r="82" spans="1:17" s="40" customFormat="1" ht="20.100000000000001" customHeight="1">
      <c r="A82" s="76" t="str">
        <f t="shared" si="19"/>
        <v/>
      </c>
      <c r="B82" s="77" t="str">
        <f>'基本情報 (2)'!T87</f>
        <v/>
      </c>
      <c r="C82" s="77" t="str">
        <f t="shared" si="20"/>
        <v/>
      </c>
      <c r="D82" s="78" t="str">
        <f t="shared" si="21"/>
        <v/>
      </c>
      <c r="E82" s="79"/>
      <c r="F82" s="80"/>
      <c r="G82" s="80"/>
      <c r="H82" s="81"/>
      <c r="I82" s="81"/>
      <c r="J82" s="68" t="str">
        <f t="shared" si="14"/>
        <v/>
      </c>
      <c r="K82" s="68" t="str">
        <f t="shared" si="15"/>
        <v/>
      </c>
      <c r="L82" s="68" t="str">
        <f t="shared" si="16"/>
        <v/>
      </c>
      <c r="M82" s="68" t="str">
        <f t="shared" si="17"/>
        <v/>
      </c>
      <c r="N82" s="68" t="str">
        <f t="shared" si="18"/>
        <v/>
      </c>
      <c r="O82" s="40" t="str">
        <f t="shared" si="22"/>
        <v/>
      </c>
      <c r="Q82" s="40">
        <v>79</v>
      </c>
    </row>
    <row r="83" spans="1:17" s="40" customFormat="1" ht="20.100000000000001" customHeight="1">
      <c r="A83" s="76" t="str">
        <f t="shared" si="19"/>
        <v/>
      </c>
      <c r="B83" s="77" t="str">
        <f>'基本情報 (2)'!T88</f>
        <v/>
      </c>
      <c r="C83" s="77" t="str">
        <f t="shared" si="20"/>
        <v/>
      </c>
      <c r="D83" s="78" t="str">
        <f t="shared" si="21"/>
        <v/>
      </c>
      <c r="E83" s="79"/>
      <c r="F83" s="80"/>
      <c r="G83" s="80"/>
      <c r="H83" s="81"/>
      <c r="I83" s="81"/>
      <c r="J83" s="68" t="str">
        <f t="shared" si="14"/>
        <v/>
      </c>
      <c r="K83" s="68" t="str">
        <f t="shared" si="15"/>
        <v/>
      </c>
      <c r="L83" s="68" t="str">
        <f t="shared" si="16"/>
        <v/>
      </c>
      <c r="M83" s="68" t="str">
        <f t="shared" si="17"/>
        <v/>
      </c>
      <c r="N83" s="68" t="str">
        <f t="shared" si="18"/>
        <v/>
      </c>
      <c r="O83" s="40" t="str">
        <f t="shared" si="22"/>
        <v/>
      </c>
      <c r="Q83" s="40">
        <v>80</v>
      </c>
    </row>
    <row r="84" spans="1:17" s="40" customFormat="1" ht="20.100000000000001" customHeight="1">
      <c r="A84" s="76" t="str">
        <f t="shared" si="19"/>
        <v/>
      </c>
      <c r="B84" s="77" t="str">
        <f>'基本情報 (2)'!T89</f>
        <v/>
      </c>
      <c r="C84" s="77" t="str">
        <f t="shared" si="20"/>
        <v/>
      </c>
      <c r="D84" s="78" t="str">
        <f t="shared" si="21"/>
        <v/>
      </c>
      <c r="E84" s="79"/>
      <c r="F84" s="80"/>
      <c r="G84" s="80"/>
      <c r="H84" s="81"/>
      <c r="I84" s="81"/>
      <c r="J84" s="68" t="str">
        <f t="shared" si="14"/>
        <v/>
      </c>
      <c r="K84" s="68" t="str">
        <f t="shared" si="15"/>
        <v/>
      </c>
      <c r="L84" s="68" t="str">
        <f t="shared" si="16"/>
        <v/>
      </c>
      <c r="M84" s="68" t="str">
        <f t="shared" si="17"/>
        <v/>
      </c>
      <c r="N84" s="68" t="str">
        <f t="shared" si="18"/>
        <v/>
      </c>
      <c r="O84" s="40" t="str">
        <f t="shared" si="22"/>
        <v/>
      </c>
      <c r="Q84" s="40">
        <v>81</v>
      </c>
    </row>
    <row r="85" spans="1:17" s="40" customFormat="1" ht="20.100000000000001" customHeight="1">
      <c r="A85" s="76" t="str">
        <f t="shared" si="19"/>
        <v/>
      </c>
      <c r="B85" s="77" t="str">
        <f>'基本情報 (2)'!T90</f>
        <v/>
      </c>
      <c r="C85" s="77" t="str">
        <f t="shared" si="20"/>
        <v/>
      </c>
      <c r="D85" s="78" t="str">
        <f t="shared" si="21"/>
        <v/>
      </c>
      <c r="E85" s="79"/>
      <c r="F85" s="80"/>
      <c r="G85" s="80"/>
      <c r="H85" s="81"/>
      <c r="I85" s="81"/>
      <c r="J85" s="68" t="str">
        <f t="shared" si="14"/>
        <v/>
      </c>
      <c r="K85" s="68" t="str">
        <f t="shared" si="15"/>
        <v/>
      </c>
      <c r="L85" s="68" t="str">
        <f t="shared" si="16"/>
        <v/>
      </c>
      <c r="M85" s="68" t="str">
        <f t="shared" si="17"/>
        <v/>
      </c>
      <c r="N85" s="68" t="str">
        <f t="shared" si="18"/>
        <v/>
      </c>
      <c r="O85" s="40" t="str">
        <f t="shared" si="22"/>
        <v/>
      </c>
      <c r="Q85" s="40">
        <v>82</v>
      </c>
    </row>
    <row r="86" spans="1:17" s="40" customFormat="1" ht="20.100000000000001" customHeight="1">
      <c r="A86" s="76" t="str">
        <f t="shared" si="19"/>
        <v/>
      </c>
      <c r="B86" s="77" t="str">
        <f>'基本情報 (2)'!T91</f>
        <v/>
      </c>
      <c r="C86" s="77" t="str">
        <f t="shared" si="20"/>
        <v/>
      </c>
      <c r="D86" s="78" t="str">
        <f t="shared" si="21"/>
        <v/>
      </c>
      <c r="E86" s="79"/>
      <c r="F86" s="80"/>
      <c r="G86" s="80"/>
      <c r="H86" s="81"/>
      <c r="I86" s="81"/>
      <c r="J86" s="68" t="str">
        <f t="shared" si="14"/>
        <v/>
      </c>
      <c r="K86" s="68" t="str">
        <f t="shared" si="15"/>
        <v/>
      </c>
      <c r="L86" s="68" t="str">
        <f t="shared" si="16"/>
        <v/>
      </c>
      <c r="M86" s="68" t="str">
        <f t="shared" si="17"/>
        <v/>
      </c>
      <c r="N86" s="68" t="str">
        <f t="shared" si="18"/>
        <v/>
      </c>
      <c r="O86" s="40" t="str">
        <f t="shared" si="22"/>
        <v/>
      </c>
      <c r="Q86" s="40">
        <v>83</v>
      </c>
    </row>
    <row r="87" spans="1:17" s="40" customFormat="1" ht="20.100000000000001" customHeight="1">
      <c r="A87" s="76" t="str">
        <f t="shared" si="19"/>
        <v/>
      </c>
      <c r="B87" s="77" t="str">
        <f>'基本情報 (2)'!T92</f>
        <v/>
      </c>
      <c r="C87" s="77" t="str">
        <f t="shared" si="20"/>
        <v/>
      </c>
      <c r="D87" s="78" t="str">
        <f t="shared" si="21"/>
        <v/>
      </c>
      <c r="E87" s="79"/>
      <c r="F87" s="80"/>
      <c r="G87" s="80"/>
      <c r="H87" s="81"/>
      <c r="I87" s="81"/>
      <c r="J87" s="68" t="str">
        <f t="shared" si="14"/>
        <v/>
      </c>
      <c r="K87" s="68" t="str">
        <f t="shared" si="15"/>
        <v/>
      </c>
      <c r="L87" s="68" t="str">
        <f t="shared" si="16"/>
        <v/>
      </c>
      <c r="M87" s="68" t="str">
        <f t="shared" si="17"/>
        <v/>
      </c>
      <c r="N87" s="68" t="str">
        <f t="shared" si="18"/>
        <v/>
      </c>
      <c r="O87" s="40" t="str">
        <f t="shared" si="22"/>
        <v/>
      </c>
      <c r="Q87" s="40">
        <v>84</v>
      </c>
    </row>
    <row r="88" spans="1:17" s="40" customFormat="1" ht="20.100000000000001" customHeight="1">
      <c r="A88" s="76" t="str">
        <f t="shared" si="19"/>
        <v/>
      </c>
      <c r="B88" s="77" t="str">
        <f>'基本情報 (2)'!T93</f>
        <v/>
      </c>
      <c r="C88" s="77" t="str">
        <f t="shared" si="20"/>
        <v/>
      </c>
      <c r="D88" s="78" t="str">
        <f t="shared" si="21"/>
        <v/>
      </c>
      <c r="E88" s="79"/>
      <c r="F88" s="80"/>
      <c r="G88" s="80"/>
      <c r="H88" s="81"/>
      <c r="I88" s="81"/>
      <c r="J88" s="68" t="str">
        <f t="shared" si="14"/>
        <v/>
      </c>
      <c r="K88" s="68" t="str">
        <f t="shared" si="15"/>
        <v/>
      </c>
      <c r="L88" s="68" t="str">
        <f t="shared" si="16"/>
        <v/>
      </c>
      <c r="M88" s="68" t="str">
        <f t="shared" si="17"/>
        <v/>
      </c>
      <c r="N88" s="68" t="str">
        <f t="shared" si="18"/>
        <v/>
      </c>
      <c r="O88" s="40" t="str">
        <f t="shared" si="22"/>
        <v/>
      </c>
      <c r="Q88" s="40">
        <v>85</v>
      </c>
    </row>
    <row r="89" spans="1:17" s="40" customFormat="1" ht="20.100000000000001" customHeight="1">
      <c r="A89" s="76" t="str">
        <f t="shared" si="19"/>
        <v/>
      </c>
      <c r="B89" s="77" t="str">
        <f>'基本情報 (2)'!T94</f>
        <v/>
      </c>
      <c r="C89" s="77" t="str">
        <f t="shared" si="20"/>
        <v/>
      </c>
      <c r="D89" s="78" t="str">
        <f t="shared" si="21"/>
        <v/>
      </c>
      <c r="E89" s="79"/>
      <c r="F89" s="80"/>
      <c r="G89" s="80"/>
      <c r="H89" s="81"/>
      <c r="I89" s="81"/>
      <c r="J89" s="68" t="str">
        <f t="shared" si="14"/>
        <v/>
      </c>
      <c r="K89" s="68" t="str">
        <f t="shared" si="15"/>
        <v/>
      </c>
      <c r="L89" s="68" t="str">
        <f t="shared" si="16"/>
        <v/>
      </c>
      <c r="M89" s="68" t="str">
        <f t="shared" si="17"/>
        <v/>
      </c>
      <c r="N89" s="68" t="str">
        <f t="shared" si="18"/>
        <v/>
      </c>
      <c r="O89" s="40" t="str">
        <f t="shared" si="22"/>
        <v/>
      </c>
      <c r="Q89" s="40">
        <v>86</v>
      </c>
    </row>
    <row r="90" spans="1:17" s="40" customFormat="1" ht="20.100000000000001" customHeight="1">
      <c r="A90" s="76" t="str">
        <f t="shared" si="19"/>
        <v/>
      </c>
      <c r="B90" s="77" t="str">
        <f>'基本情報 (2)'!T95</f>
        <v/>
      </c>
      <c r="C90" s="77" t="str">
        <f t="shared" si="20"/>
        <v/>
      </c>
      <c r="D90" s="78" t="str">
        <f t="shared" si="21"/>
        <v/>
      </c>
      <c r="E90" s="79"/>
      <c r="F90" s="80"/>
      <c r="G90" s="80"/>
      <c r="H90" s="81"/>
      <c r="I90" s="81"/>
      <c r="J90" s="68" t="str">
        <f t="shared" si="14"/>
        <v/>
      </c>
      <c r="K90" s="68" t="str">
        <f t="shared" si="15"/>
        <v/>
      </c>
      <c r="L90" s="68" t="str">
        <f t="shared" si="16"/>
        <v/>
      </c>
      <c r="M90" s="68" t="str">
        <f t="shared" si="17"/>
        <v/>
      </c>
      <c r="N90" s="68" t="str">
        <f t="shared" si="18"/>
        <v/>
      </c>
      <c r="O90" s="40" t="str">
        <f t="shared" si="22"/>
        <v/>
      </c>
      <c r="Q90" s="40">
        <v>87</v>
      </c>
    </row>
    <row r="91" spans="1:17" s="40" customFormat="1" ht="20.100000000000001" customHeight="1">
      <c r="A91" s="76" t="str">
        <f t="shared" si="19"/>
        <v/>
      </c>
      <c r="B91" s="77" t="str">
        <f>'基本情報 (2)'!T96</f>
        <v/>
      </c>
      <c r="C91" s="77" t="str">
        <f t="shared" si="20"/>
        <v/>
      </c>
      <c r="D91" s="78" t="str">
        <f t="shared" si="21"/>
        <v/>
      </c>
      <c r="E91" s="79"/>
      <c r="F91" s="80"/>
      <c r="G91" s="80"/>
      <c r="H91" s="81"/>
      <c r="I91" s="81"/>
      <c r="J91" s="68" t="str">
        <f t="shared" si="14"/>
        <v/>
      </c>
      <c r="K91" s="68" t="str">
        <f t="shared" si="15"/>
        <v/>
      </c>
      <c r="L91" s="68" t="str">
        <f t="shared" si="16"/>
        <v/>
      </c>
      <c r="M91" s="68" t="str">
        <f t="shared" si="17"/>
        <v/>
      </c>
      <c r="N91" s="68" t="str">
        <f t="shared" si="18"/>
        <v/>
      </c>
      <c r="O91" s="40" t="str">
        <f t="shared" si="22"/>
        <v/>
      </c>
      <c r="Q91" s="40">
        <v>88</v>
      </c>
    </row>
    <row r="92" spans="1:17" s="40" customFormat="1" ht="20.100000000000001" customHeight="1">
      <c r="A92" s="76" t="str">
        <f t="shared" si="19"/>
        <v/>
      </c>
      <c r="B92" s="77" t="str">
        <f>'基本情報 (2)'!T97</f>
        <v/>
      </c>
      <c r="C92" s="77" t="str">
        <f t="shared" si="20"/>
        <v/>
      </c>
      <c r="D92" s="78" t="str">
        <f t="shared" si="21"/>
        <v/>
      </c>
      <c r="E92" s="79"/>
      <c r="F92" s="80"/>
      <c r="G92" s="80"/>
      <c r="H92" s="81"/>
      <c r="I92" s="81"/>
      <c r="J92" s="68" t="str">
        <f t="shared" si="14"/>
        <v/>
      </c>
      <c r="K92" s="68" t="str">
        <f t="shared" si="15"/>
        <v/>
      </c>
      <c r="L92" s="68" t="str">
        <f t="shared" si="16"/>
        <v/>
      </c>
      <c r="M92" s="68" t="str">
        <f t="shared" si="17"/>
        <v/>
      </c>
      <c r="N92" s="68" t="str">
        <f t="shared" si="18"/>
        <v/>
      </c>
      <c r="O92" s="40" t="str">
        <f t="shared" si="22"/>
        <v/>
      </c>
      <c r="Q92" s="40">
        <v>89</v>
      </c>
    </row>
    <row r="93" spans="1:17" s="40" customFormat="1" ht="20.100000000000001" customHeight="1">
      <c r="A93" s="76" t="str">
        <f t="shared" si="19"/>
        <v/>
      </c>
      <c r="B93" s="77" t="str">
        <f>'基本情報 (2)'!T98</f>
        <v/>
      </c>
      <c r="C93" s="77" t="str">
        <f t="shared" si="20"/>
        <v/>
      </c>
      <c r="D93" s="78" t="str">
        <f t="shared" si="21"/>
        <v/>
      </c>
      <c r="E93" s="79"/>
      <c r="F93" s="80"/>
      <c r="G93" s="80"/>
      <c r="H93" s="81"/>
      <c r="I93" s="81"/>
      <c r="J93" s="68" t="str">
        <f t="shared" si="14"/>
        <v/>
      </c>
      <c r="K93" s="68" t="str">
        <f t="shared" si="15"/>
        <v/>
      </c>
      <c r="L93" s="68" t="str">
        <f t="shared" si="16"/>
        <v/>
      </c>
      <c r="M93" s="68" t="str">
        <f t="shared" si="17"/>
        <v/>
      </c>
      <c r="N93" s="68" t="str">
        <f t="shared" si="18"/>
        <v/>
      </c>
      <c r="O93" s="40" t="str">
        <f t="shared" si="22"/>
        <v/>
      </c>
      <c r="Q93" s="40">
        <v>90</v>
      </c>
    </row>
    <row r="94" spans="1:17" s="40" customFormat="1" ht="20.100000000000001" customHeight="1">
      <c r="A94" s="76" t="str">
        <f t="shared" si="19"/>
        <v/>
      </c>
      <c r="B94" s="77" t="str">
        <f>'基本情報 (2)'!T99</f>
        <v/>
      </c>
      <c r="C94" s="77" t="str">
        <f t="shared" si="20"/>
        <v/>
      </c>
      <c r="D94" s="78" t="str">
        <f t="shared" si="21"/>
        <v/>
      </c>
      <c r="E94" s="79"/>
      <c r="F94" s="80"/>
      <c r="G94" s="80"/>
      <c r="H94" s="81"/>
      <c r="I94" s="81"/>
      <c r="J94" s="68" t="str">
        <f t="shared" si="14"/>
        <v/>
      </c>
      <c r="K94" s="68" t="str">
        <f t="shared" si="15"/>
        <v/>
      </c>
      <c r="L94" s="68" t="str">
        <f t="shared" si="16"/>
        <v/>
      </c>
      <c r="M94" s="68" t="str">
        <f t="shared" si="17"/>
        <v/>
      </c>
      <c r="N94" s="68" t="str">
        <f t="shared" si="18"/>
        <v/>
      </c>
      <c r="O94" s="40" t="str">
        <f t="shared" si="22"/>
        <v/>
      </c>
      <c r="Q94" s="40">
        <v>91</v>
      </c>
    </row>
    <row r="95" spans="1:17" s="40" customFormat="1" ht="20.100000000000001" customHeight="1">
      <c r="A95" s="76" t="str">
        <f t="shared" si="19"/>
        <v/>
      </c>
      <c r="B95" s="77" t="str">
        <f>'基本情報 (2)'!T100</f>
        <v/>
      </c>
      <c r="C95" s="77" t="str">
        <f t="shared" si="20"/>
        <v/>
      </c>
      <c r="D95" s="78" t="str">
        <f t="shared" si="21"/>
        <v/>
      </c>
      <c r="E95" s="79"/>
      <c r="F95" s="80"/>
      <c r="G95" s="80"/>
      <c r="H95" s="81"/>
      <c r="I95" s="81"/>
      <c r="J95" s="68" t="str">
        <f t="shared" si="14"/>
        <v/>
      </c>
      <c r="K95" s="68" t="str">
        <f t="shared" si="15"/>
        <v/>
      </c>
      <c r="L95" s="68" t="str">
        <f t="shared" si="16"/>
        <v/>
      </c>
      <c r="M95" s="68" t="str">
        <f t="shared" si="17"/>
        <v/>
      </c>
      <c r="N95" s="68" t="str">
        <f t="shared" si="18"/>
        <v/>
      </c>
      <c r="O95" s="40" t="str">
        <f t="shared" si="22"/>
        <v/>
      </c>
      <c r="Q95" s="40">
        <v>92</v>
      </c>
    </row>
    <row r="96" spans="1:17" s="40" customFormat="1" ht="20.100000000000001" customHeight="1">
      <c r="A96" s="76" t="str">
        <f t="shared" si="19"/>
        <v/>
      </c>
      <c r="B96" s="77" t="str">
        <f>'基本情報 (2)'!T101</f>
        <v/>
      </c>
      <c r="C96" s="77" t="str">
        <f t="shared" si="20"/>
        <v/>
      </c>
      <c r="D96" s="78" t="str">
        <f t="shared" si="21"/>
        <v/>
      </c>
      <c r="E96" s="79"/>
      <c r="F96" s="80"/>
      <c r="G96" s="80"/>
      <c r="H96" s="81"/>
      <c r="I96" s="81"/>
      <c r="J96" s="68" t="str">
        <f t="shared" si="14"/>
        <v/>
      </c>
      <c r="K96" s="68" t="str">
        <f t="shared" si="15"/>
        <v/>
      </c>
      <c r="L96" s="68" t="str">
        <f t="shared" si="16"/>
        <v/>
      </c>
      <c r="M96" s="68" t="str">
        <f t="shared" si="17"/>
        <v/>
      </c>
      <c r="N96" s="68" t="str">
        <f t="shared" si="18"/>
        <v/>
      </c>
      <c r="O96" s="40" t="str">
        <f t="shared" si="22"/>
        <v/>
      </c>
      <c r="Q96" s="40">
        <v>93</v>
      </c>
    </row>
    <row r="97" spans="1:17" s="40" customFormat="1" ht="20.100000000000001" customHeight="1">
      <c r="A97" s="76" t="str">
        <f t="shared" si="19"/>
        <v/>
      </c>
      <c r="B97" s="77" t="str">
        <f>'基本情報 (2)'!T102</f>
        <v/>
      </c>
      <c r="C97" s="77" t="str">
        <f t="shared" si="20"/>
        <v/>
      </c>
      <c r="D97" s="78" t="str">
        <f t="shared" si="21"/>
        <v/>
      </c>
      <c r="E97" s="79"/>
      <c r="F97" s="80"/>
      <c r="G97" s="80"/>
      <c r="H97" s="81"/>
      <c r="I97" s="81"/>
      <c r="J97" s="68" t="str">
        <f t="shared" si="14"/>
        <v/>
      </c>
      <c r="K97" s="68" t="str">
        <f t="shared" si="15"/>
        <v/>
      </c>
      <c r="L97" s="68" t="str">
        <f t="shared" si="16"/>
        <v/>
      </c>
      <c r="M97" s="68" t="str">
        <f t="shared" si="17"/>
        <v/>
      </c>
      <c r="N97" s="68" t="str">
        <f t="shared" si="18"/>
        <v/>
      </c>
      <c r="O97" s="40" t="str">
        <f t="shared" si="22"/>
        <v/>
      </c>
      <c r="Q97" s="40">
        <v>94</v>
      </c>
    </row>
    <row r="98" spans="1:17" s="40" customFormat="1" ht="20.100000000000001" customHeight="1">
      <c r="A98" s="76" t="str">
        <f t="shared" si="19"/>
        <v/>
      </c>
      <c r="B98" s="77" t="str">
        <f>'基本情報 (2)'!T103</f>
        <v/>
      </c>
      <c r="C98" s="77" t="str">
        <f t="shared" si="20"/>
        <v/>
      </c>
      <c r="D98" s="78" t="str">
        <f t="shared" si="21"/>
        <v/>
      </c>
      <c r="E98" s="79"/>
      <c r="F98" s="80"/>
      <c r="G98" s="80"/>
      <c r="H98" s="81"/>
      <c r="I98" s="81"/>
      <c r="J98" s="68" t="str">
        <f t="shared" si="14"/>
        <v/>
      </c>
      <c r="K98" s="68" t="str">
        <f t="shared" si="15"/>
        <v/>
      </c>
      <c r="L98" s="68" t="str">
        <f t="shared" si="16"/>
        <v/>
      </c>
      <c r="M98" s="68" t="str">
        <f t="shared" si="17"/>
        <v/>
      </c>
      <c r="N98" s="68" t="str">
        <f t="shared" si="18"/>
        <v/>
      </c>
      <c r="O98" s="40" t="str">
        <f t="shared" si="22"/>
        <v/>
      </c>
      <c r="Q98" s="40">
        <v>95</v>
      </c>
    </row>
    <row r="99" spans="1:17" s="40" customFormat="1" ht="20.100000000000001" customHeight="1">
      <c r="A99" s="76" t="str">
        <f t="shared" si="19"/>
        <v/>
      </c>
      <c r="B99" s="77" t="str">
        <f>'基本情報 (2)'!T104</f>
        <v/>
      </c>
      <c r="C99" s="77" t="str">
        <f t="shared" si="20"/>
        <v/>
      </c>
      <c r="D99" s="78" t="str">
        <f t="shared" si="21"/>
        <v/>
      </c>
      <c r="E99" s="79"/>
      <c r="F99" s="80"/>
      <c r="G99" s="80"/>
      <c r="H99" s="81"/>
      <c r="I99" s="81"/>
      <c r="J99" s="68" t="str">
        <f t="shared" si="14"/>
        <v/>
      </c>
      <c r="K99" s="68" t="str">
        <f t="shared" si="15"/>
        <v/>
      </c>
      <c r="L99" s="68" t="str">
        <f t="shared" si="16"/>
        <v/>
      </c>
      <c r="M99" s="68" t="str">
        <f t="shared" si="17"/>
        <v/>
      </c>
      <c r="N99" s="68" t="str">
        <f t="shared" si="18"/>
        <v/>
      </c>
      <c r="O99" s="40" t="str">
        <f t="shared" si="22"/>
        <v/>
      </c>
      <c r="Q99" s="40">
        <v>96</v>
      </c>
    </row>
    <row r="100" spans="1:17" s="40" customFormat="1" ht="20.100000000000001" customHeight="1">
      <c r="A100" s="76" t="str">
        <f t="shared" si="19"/>
        <v/>
      </c>
      <c r="B100" s="77" t="str">
        <f>'基本情報 (2)'!T105</f>
        <v/>
      </c>
      <c r="C100" s="77" t="str">
        <f t="shared" si="20"/>
        <v/>
      </c>
      <c r="D100" s="78" t="str">
        <f t="shared" si="21"/>
        <v/>
      </c>
      <c r="E100" s="79"/>
      <c r="F100" s="80"/>
      <c r="G100" s="80"/>
      <c r="H100" s="81"/>
      <c r="I100" s="81"/>
      <c r="J100" s="68" t="str">
        <f t="shared" ref="J100:J131" si="23">IF(E100="","",VLOOKUP(E100,コード,4,FALSE))</f>
        <v/>
      </c>
      <c r="K100" s="68" t="str">
        <f t="shared" ref="K100:K131" si="24">IF(F100="","",VLOOKUP(F100,コード,4,FALSE))</f>
        <v/>
      </c>
      <c r="L100" s="68" t="str">
        <f t="shared" ref="L100:L131" si="25">IF(G100="","",VLOOKUP(G100,コード,4,FALSE))</f>
        <v/>
      </c>
      <c r="M100" s="68" t="str">
        <f t="shared" ref="M100:M131" si="26">IF(H100="","",VLOOKUP(H100,コード,4,FALSE))</f>
        <v/>
      </c>
      <c r="N100" s="68" t="str">
        <f t="shared" ref="N100:N131" si="27">IF(I100="","",VLOOKUP(I100,コード,4,FALSE))</f>
        <v/>
      </c>
      <c r="O100" s="40" t="str">
        <f t="shared" si="22"/>
        <v/>
      </c>
      <c r="Q100" s="40">
        <v>97</v>
      </c>
    </row>
    <row r="101" spans="1:17" s="40" customFormat="1" ht="20.100000000000001" customHeight="1">
      <c r="A101" s="76" t="str">
        <f t="shared" si="19"/>
        <v/>
      </c>
      <c r="B101" s="77" t="str">
        <f>'基本情報 (2)'!T106</f>
        <v/>
      </c>
      <c r="C101" s="77" t="str">
        <f t="shared" si="20"/>
        <v/>
      </c>
      <c r="D101" s="78" t="str">
        <f t="shared" si="21"/>
        <v/>
      </c>
      <c r="E101" s="79"/>
      <c r="F101" s="80"/>
      <c r="G101" s="80"/>
      <c r="H101" s="81"/>
      <c r="I101" s="81"/>
      <c r="J101" s="68" t="str">
        <f t="shared" si="23"/>
        <v/>
      </c>
      <c r="K101" s="68" t="str">
        <f t="shared" si="24"/>
        <v/>
      </c>
      <c r="L101" s="68" t="str">
        <f t="shared" si="25"/>
        <v/>
      </c>
      <c r="M101" s="68" t="str">
        <f t="shared" si="26"/>
        <v/>
      </c>
      <c r="N101" s="68" t="str">
        <f t="shared" si="27"/>
        <v/>
      </c>
      <c r="O101" s="40" t="str">
        <f t="shared" si="22"/>
        <v/>
      </c>
      <c r="Q101" s="40">
        <v>98</v>
      </c>
    </row>
    <row r="102" spans="1:17" s="40" customFormat="1" ht="20.100000000000001" customHeight="1">
      <c r="A102" s="76" t="str">
        <f t="shared" si="19"/>
        <v/>
      </c>
      <c r="B102" s="77" t="str">
        <f>'基本情報 (2)'!T107</f>
        <v/>
      </c>
      <c r="C102" s="77" t="str">
        <f t="shared" si="20"/>
        <v/>
      </c>
      <c r="D102" s="78" t="str">
        <f t="shared" si="21"/>
        <v/>
      </c>
      <c r="E102" s="79"/>
      <c r="F102" s="80"/>
      <c r="G102" s="80"/>
      <c r="H102" s="81"/>
      <c r="I102" s="81"/>
      <c r="J102" s="68" t="str">
        <f t="shared" si="23"/>
        <v/>
      </c>
      <c r="K102" s="68" t="str">
        <f t="shared" si="24"/>
        <v/>
      </c>
      <c r="L102" s="68" t="str">
        <f t="shared" si="25"/>
        <v/>
      </c>
      <c r="M102" s="68" t="str">
        <f t="shared" si="26"/>
        <v/>
      </c>
      <c r="N102" s="68" t="str">
        <f t="shared" si="27"/>
        <v/>
      </c>
      <c r="O102" s="40" t="str">
        <f t="shared" si="22"/>
        <v/>
      </c>
      <c r="Q102" s="40">
        <v>99</v>
      </c>
    </row>
    <row r="103" spans="1:17" s="40" customFormat="1" ht="20.100000000000001" customHeight="1">
      <c r="A103" s="76" t="str">
        <f t="shared" si="19"/>
        <v/>
      </c>
      <c r="B103" s="77" t="str">
        <f>'基本情報 (2)'!T108</f>
        <v/>
      </c>
      <c r="C103" s="77" t="str">
        <f t="shared" si="20"/>
        <v/>
      </c>
      <c r="D103" s="78" t="str">
        <f t="shared" si="21"/>
        <v/>
      </c>
      <c r="E103" s="79"/>
      <c r="F103" s="80"/>
      <c r="G103" s="80"/>
      <c r="H103" s="81"/>
      <c r="I103" s="81"/>
      <c r="J103" s="68" t="str">
        <f t="shared" si="23"/>
        <v/>
      </c>
      <c r="K103" s="68" t="str">
        <f t="shared" si="24"/>
        <v/>
      </c>
      <c r="L103" s="68" t="str">
        <f t="shared" si="25"/>
        <v/>
      </c>
      <c r="M103" s="68" t="str">
        <f t="shared" si="26"/>
        <v/>
      </c>
      <c r="N103" s="68" t="str">
        <f t="shared" si="27"/>
        <v/>
      </c>
      <c r="O103" s="40" t="str">
        <f t="shared" si="22"/>
        <v/>
      </c>
      <c r="Q103" s="40">
        <v>100</v>
      </c>
    </row>
    <row r="104" spans="1:17" s="40" customFormat="1" ht="20.100000000000001" customHeight="1">
      <c r="A104" s="76" t="str">
        <f t="shared" si="19"/>
        <v/>
      </c>
      <c r="B104" s="77" t="str">
        <f>'基本情報 (2)'!T109</f>
        <v/>
      </c>
      <c r="C104" s="77" t="str">
        <f t="shared" si="20"/>
        <v/>
      </c>
      <c r="D104" s="78" t="str">
        <f t="shared" si="21"/>
        <v/>
      </c>
      <c r="E104" s="79"/>
      <c r="F104" s="80"/>
      <c r="G104" s="80"/>
      <c r="H104" s="81"/>
      <c r="I104" s="81"/>
      <c r="J104" s="68" t="str">
        <f t="shared" si="23"/>
        <v/>
      </c>
      <c r="K104" s="68" t="str">
        <f t="shared" si="24"/>
        <v/>
      </c>
      <c r="L104" s="68" t="str">
        <f t="shared" si="25"/>
        <v/>
      </c>
      <c r="M104" s="68" t="str">
        <f t="shared" si="26"/>
        <v/>
      </c>
      <c r="N104" s="68" t="str">
        <f t="shared" si="27"/>
        <v/>
      </c>
      <c r="O104" s="40" t="str">
        <f t="shared" si="22"/>
        <v/>
      </c>
      <c r="Q104" s="40">
        <v>101</v>
      </c>
    </row>
    <row r="105" spans="1:17" s="40" customFormat="1" ht="20.100000000000001" customHeight="1">
      <c r="A105" s="76" t="str">
        <f t="shared" si="19"/>
        <v/>
      </c>
      <c r="B105" s="77" t="str">
        <f>'基本情報 (2)'!T110</f>
        <v/>
      </c>
      <c r="C105" s="77" t="str">
        <f t="shared" si="20"/>
        <v/>
      </c>
      <c r="D105" s="78" t="str">
        <f t="shared" si="21"/>
        <v/>
      </c>
      <c r="E105" s="79"/>
      <c r="F105" s="80"/>
      <c r="G105" s="80"/>
      <c r="H105" s="81"/>
      <c r="I105" s="81"/>
      <c r="J105" s="68" t="str">
        <f t="shared" si="23"/>
        <v/>
      </c>
      <c r="K105" s="68" t="str">
        <f t="shared" si="24"/>
        <v/>
      </c>
      <c r="L105" s="68" t="str">
        <f t="shared" si="25"/>
        <v/>
      </c>
      <c r="M105" s="68" t="str">
        <f t="shared" si="26"/>
        <v/>
      </c>
      <c r="N105" s="68" t="str">
        <f t="shared" si="27"/>
        <v/>
      </c>
      <c r="O105" s="40" t="str">
        <f t="shared" si="22"/>
        <v/>
      </c>
      <c r="Q105" s="40">
        <v>102</v>
      </c>
    </row>
    <row r="106" spans="1:17" s="40" customFormat="1" ht="20.100000000000001" customHeight="1">
      <c r="A106" s="76" t="str">
        <f t="shared" si="19"/>
        <v/>
      </c>
      <c r="B106" s="77" t="str">
        <f>'基本情報 (2)'!T111</f>
        <v/>
      </c>
      <c r="C106" s="77" t="str">
        <f t="shared" si="20"/>
        <v/>
      </c>
      <c r="D106" s="78" t="str">
        <f t="shared" si="21"/>
        <v/>
      </c>
      <c r="E106" s="79"/>
      <c r="F106" s="80"/>
      <c r="G106" s="80"/>
      <c r="H106" s="81"/>
      <c r="I106" s="81"/>
      <c r="J106" s="68" t="str">
        <f t="shared" si="23"/>
        <v/>
      </c>
      <c r="K106" s="68" t="str">
        <f t="shared" si="24"/>
        <v/>
      </c>
      <c r="L106" s="68" t="str">
        <f t="shared" si="25"/>
        <v/>
      </c>
      <c r="M106" s="68" t="str">
        <f t="shared" si="26"/>
        <v/>
      </c>
      <c r="N106" s="68" t="str">
        <f t="shared" si="27"/>
        <v/>
      </c>
      <c r="O106" s="40" t="str">
        <f t="shared" si="22"/>
        <v/>
      </c>
      <c r="Q106" s="40">
        <v>103</v>
      </c>
    </row>
    <row r="107" spans="1:17" s="40" customFormat="1" ht="20.100000000000001" customHeight="1">
      <c r="A107" s="76" t="str">
        <f t="shared" si="19"/>
        <v/>
      </c>
      <c r="B107" s="77" t="str">
        <f>'基本情報 (2)'!T112</f>
        <v/>
      </c>
      <c r="C107" s="77" t="str">
        <f t="shared" si="20"/>
        <v/>
      </c>
      <c r="D107" s="78" t="str">
        <f t="shared" si="21"/>
        <v/>
      </c>
      <c r="E107" s="79"/>
      <c r="F107" s="80"/>
      <c r="G107" s="80"/>
      <c r="H107" s="81"/>
      <c r="I107" s="81"/>
      <c r="J107" s="68" t="str">
        <f t="shared" si="23"/>
        <v/>
      </c>
      <c r="K107" s="68" t="str">
        <f t="shared" si="24"/>
        <v/>
      </c>
      <c r="L107" s="68" t="str">
        <f t="shared" si="25"/>
        <v/>
      </c>
      <c r="M107" s="68" t="str">
        <f t="shared" si="26"/>
        <v/>
      </c>
      <c r="N107" s="68" t="str">
        <f t="shared" si="27"/>
        <v/>
      </c>
      <c r="O107" s="40" t="str">
        <f t="shared" si="22"/>
        <v/>
      </c>
      <c r="Q107" s="40">
        <v>104</v>
      </c>
    </row>
    <row r="108" spans="1:17" s="40" customFormat="1" ht="20.100000000000001" customHeight="1">
      <c r="A108" s="76" t="str">
        <f t="shared" si="19"/>
        <v/>
      </c>
      <c r="B108" s="77" t="str">
        <f>'基本情報 (2)'!T113</f>
        <v/>
      </c>
      <c r="C108" s="77" t="str">
        <f t="shared" si="20"/>
        <v/>
      </c>
      <c r="D108" s="78" t="str">
        <f t="shared" si="21"/>
        <v/>
      </c>
      <c r="E108" s="79"/>
      <c r="F108" s="80"/>
      <c r="G108" s="80"/>
      <c r="H108" s="81"/>
      <c r="I108" s="81"/>
      <c r="J108" s="68" t="str">
        <f t="shared" si="23"/>
        <v/>
      </c>
      <c r="K108" s="68" t="str">
        <f t="shared" si="24"/>
        <v/>
      </c>
      <c r="L108" s="68" t="str">
        <f t="shared" si="25"/>
        <v/>
      </c>
      <c r="M108" s="68" t="str">
        <f t="shared" si="26"/>
        <v/>
      </c>
      <c r="N108" s="68" t="str">
        <f t="shared" si="27"/>
        <v/>
      </c>
      <c r="O108" s="40" t="str">
        <f t="shared" si="22"/>
        <v/>
      </c>
      <c r="Q108" s="40">
        <v>105</v>
      </c>
    </row>
    <row r="109" spans="1:17" s="40" customFormat="1" ht="20.100000000000001" customHeight="1">
      <c r="A109" s="76" t="str">
        <f t="shared" si="19"/>
        <v/>
      </c>
      <c r="B109" s="77" t="str">
        <f>'基本情報 (2)'!T114</f>
        <v/>
      </c>
      <c r="C109" s="77" t="str">
        <f t="shared" si="20"/>
        <v/>
      </c>
      <c r="D109" s="78" t="str">
        <f t="shared" si="21"/>
        <v/>
      </c>
      <c r="E109" s="79"/>
      <c r="F109" s="80"/>
      <c r="G109" s="80"/>
      <c r="H109" s="81"/>
      <c r="I109" s="81"/>
      <c r="J109" s="68" t="str">
        <f t="shared" si="23"/>
        <v/>
      </c>
      <c r="K109" s="68" t="str">
        <f t="shared" si="24"/>
        <v/>
      </c>
      <c r="L109" s="68" t="str">
        <f t="shared" si="25"/>
        <v/>
      </c>
      <c r="M109" s="68" t="str">
        <f t="shared" si="26"/>
        <v/>
      </c>
      <c r="N109" s="68" t="str">
        <f t="shared" si="27"/>
        <v/>
      </c>
      <c r="O109" s="40" t="str">
        <f t="shared" si="22"/>
        <v/>
      </c>
      <c r="Q109" s="40">
        <v>106</v>
      </c>
    </row>
    <row r="110" spans="1:17" s="40" customFormat="1" ht="20.100000000000001" customHeight="1">
      <c r="A110" s="76" t="str">
        <f t="shared" si="19"/>
        <v/>
      </c>
      <c r="B110" s="77" t="str">
        <f>'基本情報 (2)'!T115</f>
        <v/>
      </c>
      <c r="C110" s="77" t="str">
        <f t="shared" si="20"/>
        <v/>
      </c>
      <c r="D110" s="78" t="str">
        <f t="shared" si="21"/>
        <v/>
      </c>
      <c r="E110" s="79"/>
      <c r="F110" s="80"/>
      <c r="G110" s="80"/>
      <c r="H110" s="81"/>
      <c r="I110" s="81"/>
      <c r="J110" s="68" t="str">
        <f t="shared" si="23"/>
        <v/>
      </c>
      <c r="K110" s="68" t="str">
        <f t="shared" si="24"/>
        <v/>
      </c>
      <c r="L110" s="68" t="str">
        <f t="shared" si="25"/>
        <v/>
      </c>
      <c r="M110" s="68" t="str">
        <f t="shared" si="26"/>
        <v/>
      </c>
      <c r="N110" s="68" t="str">
        <f t="shared" si="27"/>
        <v/>
      </c>
      <c r="O110" s="40" t="str">
        <f t="shared" si="22"/>
        <v/>
      </c>
      <c r="Q110" s="40">
        <v>107</v>
      </c>
    </row>
    <row r="111" spans="1:17" s="40" customFormat="1" ht="20.100000000000001" customHeight="1">
      <c r="A111" s="76" t="str">
        <f t="shared" si="19"/>
        <v/>
      </c>
      <c r="B111" s="77" t="str">
        <f>'基本情報 (2)'!T116</f>
        <v/>
      </c>
      <c r="C111" s="77" t="str">
        <f t="shared" si="20"/>
        <v/>
      </c>
      <c r="D111" s="78" t="str">
        <f t="shared" si="21"/>
        <v/>
      </c>
      <c r="E111" s="79"/>
      <c r="F111" s="80"/>
      <c r="G111" s="80"/>
      <c r="H111" s="81"/>
      <c r="I111" s="81"/>
      <c r="J111" s="68" t="str">
        <f t="shared" si="23"/>
        <v/>
      </c>
      <c r="K111" s="68" t="str">
        <f t="shared" si="24"/>
        <v/>
      </c>
      <c r="L111" s="68" t="str">
        <f t="shared" si="25"/>
        <v/>
      </c>
      <c r="M111" s="68" t="str">
        <f t="shared" si="26"/>
        <v/>
      </c>
      <c r="N111" s="68" t="str">
        <f t="shared" si="27"/>
        <v/>
      </c>
      <c r="O111" s="40" t="str">
        <f t="shared" si="22"/>
        <v/>
      </c>
      <c r="Q111" s="40">
        <v>108</v>
      </c>
    </row>
    <row r="112" spans="1:17" s="40" customFormat="1" ht="20.100000000000001" customHeight="1">
      <c r="A112" s="76" t="str">
        <f t="shared" si="19"/>
        <v/>
      </c>
      <c r="B112" s="77" t="str">
        <f>'基本情報 (2)'!T117</f>
        <v/>
      </c>
      <c r="C112" s="77" t="str">
        <f t="shared" si="20"/>
        <v/>
      </c>
      <c r="D112" s="78" t="str">
        <f t="shared" si="21"/>
        <v/>
      </c>
      <c r="E112" s="79"/>
      <c r="F112" s="80"/>
      <c r="G112" s="80"/>
      <c r="H112" s="81"/>
      <c r="I112" s="81"/>
      <c r="J112" s="68" t="str">
        <f t="shared" si="23"/>
        <v/>
      </c>
      <c r="K112" s="68" t="str">
        <f t="shared" si="24"/>
        <v/>
      </c>
      <c r="L112" s="68" t="str">
        <f t="shared" si="25"/>
        <v/>
      </c>
      <c r="M112" s="68" t="str">
        <f t="shared" si="26"/>
        <v/>
      </c>
      <c r="N112" s="68" t="str">
        <f t="shared" si="27"/>
        <v/>
      </c>
      <c r="O112" s="40" t="str">
        <f t="shared" si="22"/>
        <v/>
      </c>
      <c r="Q112" s="40">
        <v>109</v>
      </c>
    </row>
    <row r="113" spans="1:17" s="40" customFormat="1" ht="20.100000000000001" customHeight="1">
      <c r="A113" s="76" t="str">
        <f t="shared" si="19"/>
        <v/>
      </c>
      <c r="B113" s="77" t="str">
        <f>'基本情報 (2)'!T118</f>
        <v/>
      </c>
      <c r="C113" s="77" t="str">
        <f t="shared" si="20"/>
        <v/>
      </c>
      <c r="D113" s="78" t="str">
        <f t="shared" si="21"/>
        <v/>
      </c>
      <c r="E113" s="79"/>
      <c r="F113" s="80"/>
      <c r="G113" s="80"/>
      <c r="H113" s="81"/>
      <c r="I113" s="81"/>
      <c r="J113" s="68" t="str">
        <f t="shared" si="23"/>
        <v/>
      </c>
      <c r="K113" s="68" t="str">
        <f t="shared" si="24"/>
        <v/>
      </c>
      <c r="L113" s="68" t="str">
        <f t="shared" si="25"/>
        <v/>
      </c>
      <c r="M113" s="68" t="str">
        <f t="shared" si="26"/>
        <v/>
      </c>
      <c r="N113" s="68" t="str">
        <f t="shared" si="27"/>
        <v/>
      </c>
      <c r="O113" s="40" t="str">
        <f t="shared" si="22"/>
        <v/>
      </c>
      <c r="Q113" s="40">
        <v>110</v>
      </c>
    </row>
    <row r="114" spans="1:17" s="40" customFormat="1" ht="20.100000000000001" customHeight="1">
      <c r="A114" s="76" t="str">
        <f t="shared" si="19"/>
        <v/>
      </c>
      <c r="B114" s="77" t="str">
        <f>'基本情報 (2)'!T119</f>
        <v/>
      </c>
      <c r="C114" s="77" t="str">
        <f t="shared" si="20"/>
        <v/>
      </c>
      <c r="D114" s="78" t="str">
        <f t="shared" si="21"/>
        <v/>
      </c>
      <c r="E114" s="79"/>
      <c r="F114" s="80"/>
      <c r="G114" s="80"/>
      <c r="H114" s="81"/>
      <c r="I114" s="81"/>
      <c r="J114" s="68" t="str">
        <f t="shared" si="23"/>
        <v/>
      </c>
      <c r="K114" s="68" t="str">
        <f t="shared" si="24"/>
        <v/>
      </c>
      <c r="L114" s="68" t="str">
        <f t="shared" si="25"/>
        <v/>
      </c>
      <c r="M114" s="68" t="str">
        <f t="shared" si="26"/>
        <v/>
      </c>
      <c r="N114" s="68" t="str">
        <f t="shared" si="27"/>
        <v/>
      </c>
      <c r="O114" s="40" t="str">
        <f t="shared" si="22"/>
        <v/>
      </c>
      <c r="Q114" s="40">
        <v>111</v>
      </c>
    </row>
    <row r="115" spans="1:17" s="40" customFormat="1" ht="20.100000000000001" customHeight="1">
      <c r="A115" s="76" t="str">
        <f t="shared" si="19"/>
        <v/>
      </c>
      <c r="B115" s="77" t="str">
        <f>'基本情報 (2)'!T120</f>
        <v/>
      </c>
      <c r="C115" s="77" t="str">
        <f t="shared" si="20"/>
        <v/>
      </c>
      <c r="D115" s="78" t="str">
        <f t="shared" si="21"/>
        <v/>
      </c>
      <c r="E115" s="79"/>
      <c r="F115" s="80"/>
      <c r="G115" s="80"/>
      <c r="H115" s="81"/>
      <c r="I115" s="81"/>
      <c r="J115" s="68" t="str">
        <f t="shared" si="23"/>
        <v/>
      </c>
      <c r="K115" s="68" t="str">
        <f t="shared" si="24"/>
        <v/>
      </c>
      <c r="L115" s="68" t="str">
        <f t="shared" si="25"/>
        <v/>
      </c>
      <c r="M115" s="68" t="str">
        <f t="shared" si="26"/>
        <v/>
      </c>
      <c r="N115" s="68" t="str">
        <f t="shared" si="27"/>
        <v/>
      </c>
      <c r="O115" s="40" t="str">
        <f t="shared" si="22"/>
        <v/>
      </c>
      <c r="Q115" s="40">
        <v>112</v>
      </c>
    </row>
    <row r="116" spans="1:17" s="40" customFormat="1" ht="20.100000000000001" customHeight="1">
      <c r="A116" s="76" t="str">
        <f t="shared" si="19"/>
        <v/>
      </c>
      <c r="B116" s="77" t="str">
        <f>'基本情報 (2)'!T121</f>
        <v/>
      </c>
      <c r="C116" s="77" t="str">
        <f t="shared" si="20"/>
        <v/>
      </c>
      <c r="D116" s="78" t="str">
        <f t="shared" si="21"/>
        <v/>
      </c>
      <c r="E116" s="79"/>
      <c r="F116" s="80"/>
      <c r="G116" s="80"/>
      <c r="H116" s="81"/>
      <c r="I116" s="81"/>
      <c r="J116" s="68" t="str">
        <f t="shared" si="23"/>
        <v/>
      </c>
      <c r="K116" s="68" t="str">
        <f t="shared" si="24"/>
        <v/>
      </c>
      <c r="L116" s="68" t="str">
        <f t="shared" si="25"/>
        <v/>
      </c>
      <c r="M116" s="68" t="str">
        <f t="shared" si="26"/>
        <v/>
      </c>
      <c r="N116" s="68" t="str">
        <f t="shared" si="27"/>
        <v/>
      </c>
      <c r="O116" s="40" t="str">
        <f t="shared" si="22"/>
        <v/>
      </c>
      <c r="Q116" s="40">
        <v>113</v>
      </c>
    </row>
    <row r="117" spans="1:17" s="40" customFormat="1" ht="20.100000000000001" customHeight="1">
      <c r="A117" s="76" t="str">
        <f t="shared" si="19"/>
        <v/>
      </c>
      <c r="B117" s="77" t="str">
        <f>'基本情報 (2)'!T122</f>
        <v/>
      </c>
      <c r="C117" s="77" t="str">
        <f t="shared" si="20"/>
        <v/>
      </c>
      <c r="D117" s="78" t="str">
        <f t="shared" si="21"/>
        <v/>
      </c>
      <c r="E117" s="79"/>
      <c r="F117" s="80"/>
      <c r="G117" s="80"/>
      <c r="H117" s="81"/>
      <c r="I117" s="81"/>
      <c r="J117" s="68" t="str">
        <f t="shared" si="23"/>
        <v/>
      </c>
      <c r="K117" s="68" t="str">
        <f t="shared" si="24"/>
        <v/>
      </c>
      <c r="L117" s="68" t="str">
        <f t="shared" si="25"/>
        <v/>
      </c>
      <c r="M117" s="68" t="str">
        <f t="shared" si="26"/>
        <v/>
      </c>
      <c r="N117" s="68" t="str">
        <f t="shared" si="27"/>
        <v/>
      </c>
      <c r="O117" s="40" t="str">
        <f t="shared" si="22"/>
        <v/>
      </c>
      <c r="Q117" s="40">
        <v>114</v>
      </c>
    </row>
    <row r="118" spans="1:17" s="40" customFormat="1" ht="20.100000000000001" customHeight="1">
      <c r="A118" s="76" t="str">
        <f t="shared" si="19"/>
        <v/>
      </c>
      <c r="B118" s="77" t="str">
        <f>'基本情報 (2)'!T123</f>
        <v/>
      </c>
      <c r="C118" s="77" t="str">
        <f t="shared" si="20"/>
        <v/>
      </c>
      <c r="D118" s="78" t="str">
        <f t="shared" si="21"/>
        <v/>
      </c>
      <c r="E118" s="79"/>
      <c r="F118" s="80"/>
      <c r="G118" s="80"/>
      <c r="H118" s="81"/>
      <c r="I118" s="81"/>
      <c r="J118" s="68" t="str">
        <f t="shared" si="23"/>
        <v/>
      </c>
      <c r="K118" s="68" t="str">
        <f t="shared" si="24"/>
        <v/>
      </c>
      <c r="L118" s="68" t="str">
        <f t="shared" si="25"/>
        <v/>
      </c>
      <c r="M118" s="68" t="str">
        <f t="shared" si="26"/>
        <v/>
      </c>
      <c r="N118" s="68" t="str">
        <f t="shared" si="27"/>
        <v/>
      </c>
      <c r="O118" s="40" t="str">
        <f t="shared" si="22"/>
        <v/>
      </c>
      <c r="Q118" s="40">
        <v>115</v>
      </c>
    </row>
    <row r="119" spans="1:17" s="40" customFormat="1" ht="20.100000000000001" customHeight="1">
      <c r="A119" s="76" t="str">
        <f t="shared" si="19"/>
        <v/>
      </c>
      <c r="B119" s="77" t="str">
        <f>'基本情報 (2)'!T124</f>
        <v/>
      </c>
      <c r="C119" s="77" t="str">
        <f t="shared" si="20"/>
        <v/>
      </c>
      <c r="D119" s="78" t="str">
        <f t="shared" si="21"/>
        <v/>
      </c>
      <c r="E119" s="79"/>
      <c r="F119" s="80"/>
      <c r="G119" s="80"/>
      <c r="H119" s="81"/>
      <c r="I119" s="81"/>
      <c r="J119" s="68" t="str">
        <f t="shared" si="23"/>
        <v/>
      </c>
      <c r="K119" s="68" t="str">
        <f t="shared" si="24"/>
        <v/>
      </c>
      <c r="L119" s="68" t="str">
        <f t="shared" si="25"/>
        <v/>
      </c>
      <c r="M119" s="68" t="str">
        <f t="shared" si="26"/>
        <v/>
      </c>
      <c r="N119" s="68" t="str">
        <f t="shared" si="27"/>
        <v/>
      </c>
      <c r="O119" s="40" t="str">
        <f t="shared" si="22"/>
        <v/>
      </c>
      <c r="Q119" s="40">
        <v>116</v>
      </c>
    </row>
    <row r="120" spans="1:17" s="40" customFormat="1" ht="20.100000000000001" customHeight="1">
      <c r="A120" s="76" t="str">
        <f t="shared" si="19"/>
        <v/>
      </c>
      <c r="B120" s="77" t="str">
        <f>'基本情報 (2)'!T125</f>
        <v/>
      </c>
      <c r="C120" s="77" t="str">
        <f t="shared" si="20"/>
        <v/>
      </c>
      <c r="D120" s="78" t="str">
        <f t="shared" si="21"/>
        <v/>
      </c>
      <c r="E120" s="79"/>
      <c r="F120" s="80"/>
      <c r="G120" s="80"/>
      <c r="H120" s="81"/>
      <c r="I120" s="81"/>
      <c r="J120" s="68" t="str">
        <f t="shared" si="23"/>
        <v/>
      </c>
      <c r="K120" s="68" t="str">
        <f t="shared" si="24"/>
        <v/>
      </c>
      <c r="L120" s="68" t="str">
        <f t="shared" si="25"/>
        <v/>
      </c>
      <c r="M120" s="68" t="str">
        <f t="shared" si="26"/>
        <v/>
      </c>
      <c r="N120" s="68" t="str">
        <f t="shared" si="27"/>
        <v/>
      </c>
      <c r="O120" s="40" t="str">
        <f t="shared" si="22"/>
        <v/>
      </c>
      <c r="Q120" s="40">
        <v>117</v>
      </c>
    </row>
    <row r="121" spans="1:17" s="40" customFormat="1" ht="20.100000000000001" customHeight="1">
      <c r="A121" s="76" t="str">
        <f t="shared" si="19"/>
        <v/>
      </c>
      <c r="B121" s="77" t="str">
        <f>'基本情報 (2)'!T126</f>
        <v/>
      </c>
      <c r="C121" s="77" t="str">
        <f t="shared" si="20"/>
        <v/>
      </c>
      <c r="D121" s="78" t="str">
        <f t="shared" si="21"/>
        <v/>
      </c>
      <c r="E121" s="79"/>
      <c r="F121" s="80"/>
      <c r="G121" s="80"/>
      <c r="H121" s="81"/>
      <c r="I121" s="81"/>
      <c r="J121" s="68" t="str">
        <f t="shared" si="23"/>
        <v/>
      </c>
      <c r="K121" s="68" t="str">
        <f t="shared" si="24"/>
        <v/>
      </c>
      <c r="L121" s="68" t="str">
        <f t="shared" si="25"/>
        <v/>
      </c>
      <c r="M121" s="68" t="str">
        <f t="shared" si="26"/>
        <v/>
      </c>
      <c r="N121" s="68" t="str">
        <f t="shared" si="27"/>
        <v/>
      </c>
      <c r="O121" s="40" t="str">
        <f t="shared" si="22"/>
        <v/>
      </c>
      <c r="Q121" s="40">
        <v>118</v>
      </c>
    </row>
    <row r="122" spans="1:17" s="40" customFormat="1" ht="20.100000000000001" customHeight="1">
      <c r="A122" s="76" t="str">
        <f t="shared" si="19"/>
        <v/>
      </c>
      <c r="B122" s="77" t="str">
        <f>'基本情報 (2)'!T127</f>
        <v/>
      </c>
      <c r="C122" s="77" t="str">
        <f t="shared" si="20"/>
        <v/>
      </c>
      <c r="D122" s="78" t="str">
        <f t="shared" si="21"/>
        <v/>
      </c>
      <c r="E122" s="79"/>
      <c r="F122" s="80"/>
      <c r="G122" s="80"/>
      <c r="H122" s="81"/>
      <c r="I122" s="81"/>
      <c r="J122" s="68" t="str">
        <f t="shared" si="23"/>
        <v/>
      </c>
      <c r="K122" s="68" t="str">
        <f t="shared" si="24"/>
        <v/>
      </c>
      <c r="L122" s="68" t="str">
        <f t="shared" si="25"/>
        <v/>
      </c>
      <c r="M122" s="68" t="str">
        <f t="shared" si="26"/>
        <v/>
      </c>
      <c r="N122" s="68" t="str">
        <f t="shared" si="27"/>
        <v/>
      </c>
      <c r="O122" s="40" t="str">
        <f t="shared" si="22"/>
        <v/>
      </c>
      <c r="Q122" s="40">
        <v>119</v>
      </c>
    </row>
    <row r="123" spans="1:17" s="40" customFormat="1" ht="20.100000000000001" customHeight="1">
      <c r="A123" s="76" t="str">
        <f t="shared" si="19"/>
        <v/>
      </c>
      <c r="B123" s="77" t="str">
        <f>'基本情報 (2)'!T128</f>
        <v/>
      </c>
      <c r="C123" s="77" t="str">
        <f t="shared" si="20"/>
        <v/>
      </c>
      <c r="D123" s="78" t="str">
        <f t="shared" si="21"/>
        <v/>
      </c>
      <c r="E123" s="79"/>
      <c r="F123" s="80"/>
      <c r="G123" s="80"/>
      <c r="H123" s="81"/>
      <c r="I123" s="81"/>
      <c r="J123" s="68" t="str">
        <f t="shared" si="23"/>
        <v/>
      </c>
      <c r="K123" s="68" t="str">
        <f t="shared" si="24"/>
        <v/>
      </c>
      <c r="L123" s="68" t="str">
        <f t="shared" si="25"/>
        <v/>
      </c>
      <c r="M123" s="68" t="str">
        <f t="shared" si="26"/>
        <v/>
      </c>
      <c r="N123" s="68" t="str">
        <f t="shared" si="27"/>
        <v/>
      </c>
      <c r="O123" s="40" t="str">
        <f t="shared" si="22"/>
        <v/>
      </c>
      <c r="Q123" s="40">
        <v>120</v>
      </c>
    </row>
    <row r="124" spans="1:17" s="40" customFormat="1" ht="20.100000000000001" customHeight="1">
      <c r="A124" s="76" t="str">
        <f t="shared" si="19"/>
        <v/>
      </c>
      <c r="B124" s="77" t="str">
        <f>'基本情報 (2)'!T129</f>
        <v/>
      </c>
      <c r="C124" s="77" t="str">
        <f t="shared" si="20"/>
        <v/>
      </c>
      <c r="D124" s="78" t="str">
        <f t="shared" si="21"/>
        <v/>
      </c>
      <c r="E124" s="79"/>
      <c r="F124" s="80"/>
      <c r="G124" s="80"/>
      <c r="H124" s="81"/>
      <c r="I124" s="81"/>
      <c r="J124" s="68" t="str">
        <f t="shared" si="23"/>
        <v/>
      </c>
      <c r="K124" s="68" t="str">
        <f t="shared" si="24"/>
        <v/>
      </c>
      <c r="L124" s="68" t="str">
        <f t="shared" si="25"/>
        <v/>
      </c>
      <c r="M124" s="68" t="str">
        <f t="shared" si="26"/>
        <v/>
      </c>
      <c r="N124" s="68" t="str">
        <f t="shared" si="27"/>
        <v/>
      </c>
      <c r="O124" s="40" t="str">
        <f t="shared" si="22"/>
        <v/>
      </c>
      <c r="Q124" s="40">
        <v>121</v>
      </c>
    </row>
    <row r="125" spans="1:17" s="40" customFormat="1" ht="20.100000000000001" customHeight="1">
      <c r="A125" s="76" t="str">
        <f t="shared" si="19"/>
        <v/>
      </c>
      <c r="B125" s="77" t="str">
        <f>'基本情報 (2)'!T130</f>
        <v/>
      </c>
      <c r="C125" s="77" t="str">
        <f t="shared" si="20"/>
        <v/>
      </c>
      <c r="D125" s="78" t="str">
        <f t="shared" si="21"/>
        <v/>
      </c>
      <c r="E125" s="79"/>
      <c r="F125" s="80"/>
      <c r="G125" s="80"/>
      <c r="H125" s="81"/>
      <c r="I125" s="81"/>
      <c r="J125" s="68" t="str">
        <f t="shared" si="23"/>
        <v/>
      </c>
      <c r="K125" s="68" t="str">
        <f t="shared" si="24"/>
        <v/>
      </c>
      <c r="L125" s="68" t="str">
        <f t="shared" si="25"/>
        <v/>
      </c>
      <c r="M125" s="68" t="str">
        <f t="shared" si="26"/>
        <v/>
      </c>
      <c r="N125" s="68" t="str">
        <f t="shared" si="27"/>
        <v/>
      </c>
      <c r="O125" s="40" t="str">
        <f t="shared" si="22"/>
        <v/>
      </c>
      <c r="Q125" s="40">
        <v>122</v>
      </c>
    </row>
    <row r="126" spans="1:17" s="40" customFormat="1" ht="20.100000000000001" customHeight="1">
      <c r="A126" s="76" t="str">
        <f t="shared" si="19"/>
        <v/>
      </c>
      <c r="B126" s="77" t="str">
        <f>'基本情報 (2)'!T131</f>
        <v/>
      </c>
      <c r="C126" s="77" t="str">
        <f t="shared" si="20"/>
        <v/>
      </c>
      <c r="D126" s="78" t="str">
        <f t="shared" si="21"/>
        <v/>
      </c>
      <c r="E126" s="79"/>
      <c r="F126" s="80"/>
      <c r="G126" s="80"/>
      <c r="H126" s="81"/>
      <c r="I126" s="81"/>
      <c r="J126" s="68" t="str">
        <f t="shared" si="23"/>
        <v/>
      </c>
      <c r="K126" s="68" t="str">
        <f t="shared" si="24"/>
        <v/>
      </c>
      <c r="L126" s="68" t="str">
        <f t="shared" si="25"/>
        <v/>
      </c>
      <c r="M126" s="68" t="str">
        <f t="shared" si="26"/>
        <v/>
      </c>
      <c r="N126" s="68" t="str">
        <f t="shared" si="27"/>
        <v/>
      </c>
      <c r="O126" s="40" t="str">
        <f t="shared" si="22"/>
        <v/>
      </c>
      <c r="Q126" s="40">
        <v>123</v>
      </c>
    </row>
    <row r="127" spans="1:17" s="40" customFormat="1" ht="20.100000000000001" customHeight="1">
      <c r="A127" s="76" t="str">
        <f t="shared" si="19"/>
        <v/>
      </c>
      <c r="B127" s="77" t="str">
        <f>'基本情報 (2)'!T132</f>
        <v/>
      </c>
      <c r="C127" s="77" t="str">
        <f t="shared" si="20"/>
        <v/>
      </c>
      <c r="D127" s="78" t="str">
        <f t="shared" si="21"/>
        <v/>
      </c>
      <c r="E127" s="79"/>
      <c r="F127" s="80"/>
      <c r="G127" s="80"/>
      <c r="H127" s="81"/>
      <c r="I127" s="81"/>
      <c r="J127" s="68" t="str">
        <f t="shared" si="23"/>
        <v/>
      </c>
      <c r="K127" s="68" t="str">
        <f t="shared" si="24"/>
        <v/>
      </c>
      <c r="L127" s="68" t="str">
        <f t="shared" si="25"/>
        <v/>
      </c>
      <c r="M127" s="68" t="str">
        <f t="shared" si="26"/>
        <v/>
      </c>
      <c r="N127" s="68" t="str">
        <f t="shared" si="27"/>
        <v/>
      </c>
      <c r="O127" s="40" t="str">
        <f t="shared" si="22"/>
        <v/>
      </c>
      <c r="Q127" s="40">
        <v>124</v>
      </c>
    </row>
    <row r="128" spans="1:17" s="40" customFormat="1" ht="20.100000000000001" customHeight="1">
      <c r="A128" s="76" t="str">
        <f t="shared" si="19"/>
        <v/>
      </c>
      <c r="B128" s="77" t="str">
        <f>'基本情報 (2)'!T133</f>
        <v/>
      </c>
      <c r="C128" s="77" t="str">
        <f t="shared" si="20"/>
        <v/>
      </c>
      <c r="D128" s="78" t="str">
        <f t="shared" si="21"/>
        <v/>
      </c>
      <c r="E128" s="79"/>
      <c r="F128" s="80"/>
      <c r="G128" s="80"/>
      <c r="H128" s="81"/>
      <c r="I128" s="81"/>
      <c r="J128" s="68" t="str">
        <f t="shared" si="23"/>
        <v/>
      </c>
      <c r="K128" s="68" t="str">
        <f t="shared" si="24"/>
        <v/>
      </c>
      <c r="L128" s="68" t="str">
        <f t="shared" si="25"/>
        <v/>
      </c>
      <c r="M128" s="68" t="str">
        <f t="shared" si="26"/>
        <v/>
      </c>
      <c r="N128" s="68" t="str">
        <f t="shared" si="27"/>
        <v/>
      </c>
      <c r="O128" s="40" t="str">
        <f t="shared" si="22"/>
        <v/>
      </c>
      <c r="Q128" s="40">
        <v>125</v>
      </c>
    </row>
    <row r="129" spans="1:17" s="40" customFormat="1" ht="20.100000000000001" customHeight="1">
      <c r="A129" s="76" t="str">
        <f t="shared" si="19"/>
        <v/>
      </c>
      <c r="B129" s="77" t="str">
        <f>'基本情報 (2)'!T134</f>
        <v/>
      </c>
      <c r="C129" s="77" t="str">
        <f t="shared" si="20"/>
        <v/>
      </c>
      <c r="D129" s="78" t="str">
        <f t="shared" si="21"/>
        <v/>
      </c>
      <c r="E129" s="79"/>
      <c r="F129" s="80"/>
      <c r="G129" s="80"/>
      <c r="H129" s="81"/>
      <c r="I129" s="81"/>
      <c r="J129" s="68" t="str">
        <f t="shared" si="23"/>
        <v/>
      </c>
      <c r="K129" s="68" t="str">
        <f t="shared" si="24"/>
        <v/>
      </c>
      <c r="L129" s="68" t="str">
        <f t="shared" si="25"/>
        <v/>
      </c>
      <c r="M129" s="68" t="str">
        <f t="shared" si="26"/>
        <v/>
      </c>
      <c r="N129" s="68" t="str">
        <f t="shared" si="27"/>
        <v/>
      </c>
      <c r="O129" s="40" t="str">
        <f t="shared" si="22"/>
        <v/>
      </c>
      <c r="Q129" s="40">
        <v>126</v>
      </c>
    </row>
    <row r="130" spans="1:17" s="40" customFormat="1" ht="20.100000000000001" customHeight="1">
      <c r="A130" s="76" t="str">
        <f t="shared" si="19"/>
        <v/>
      </c>
      <c r="B130" s="77" t="str">
        <f>'基本情報 (2)'!T135</f>
        <v/>
      </c>
      <c r="C130" s="77" t="str">
        <f t="shared" si="20"/>
        <v/>
      </c>
      <c r="D130" s="78" t="str">
        <f t="shared" si="21"/>
        <v/>
      </c>
      <c r="E130" s="79"/>
      <c r="F130" s="80"/>
      <c r="G130" s="80"/>
      <c r="H130" s="81"/>
      <c r="I130" s="81"/>
      <c r="J130" s="68" t="str">
        <f t="shared" si="23"/>
        <v/>
      </c>
      <c r="K130" s="68" t="str">
        <f t="shared" si="24"/>
        <v/>
      </c>
      <c r="L130" s="68" t="str">
        <f t="shared" si="25"/>
        <v/>
      </c>
      <c r="M130" s="68" t="str">
        <f t="shared" si="26"/>
        <v/>
      </c>
      <c r="N130" s="68" t="str">
        <f t="shared" si="27"/>
        <v/>
      </c>
      <c r="O130" s="40" t="str">
        <f t="shared" si="22"/>
        <v/>
      </c>
      <c r="Q130" s="40">
        <v>127</v>
      </c>
    </row>
    <row r="131" spans="1:17" s="40" customFormat="1" ht="20.100000000000001" customHeight="1">
      <c r="A131" s="76" t="str">
        <f t="shared" si="19"/>
        <v/>
      </c>
      <c r="B131" s="77" t="str">
        <f>'基本情報 (2)'!T136</f>
        <v/>
      </c>
      <c r="C131" s="77" t="str">
        <f t="shared" si="20"/>
        <v/>
      </c>
      <c r="D131" s="78" t="str">
        <f t="shared" si="21"/>
        <v/>
      </c>
      <c r="E131" s="79"/>
      <c r="F131" s="80"/>
      <c r="G131" s="80"/>
      <c r="H131" s="81"/>
      <c r="I131" s="81"/>
      <c r="J131" s="68" t="str">
        <f t="shared" si="23"/>
        <v/>
      </c>
      <c r="K131" s="68" t="str">
        <f t="shared" si="24"/>
        <v/>
      </c>
      <c r="L131" s="68" t="str">
        <f t="shared" si="25"/>
        <v/>
      </c>
      <c r="M131" s="68" t="str">
        <f t="shared" si="26"/>
        <v/>
      </c>
      <c r="N131" s="68" t="str">
        <f t="shared" si="27"/>
        <v/>
      </c>
      <c r="O131" s="40" t="str">
        <f t="shared" si="22"/>
        <v/>
      </c>
      <c r="Q131" s="40">
        <v>128</v>
      </c>
    </row>
    <row r="132" spans="1:17" s="40" customFormat="1" ht="20.100000000000001" customHeight="1">
      <c r="A132" s="76" t="str">
        <f t="shared" si="19"/>
        <v/>
      </c>
      <c r="B132" s="77" t="str">
        <f>'基本情報 (2)'!T137</f>
        <v/>
      </c>
      <c r="C132" s="77" t="str">
        <f t="shared" si="20"/>
        <v/>
      </c>
      <c r="D132" s="78" t="str">
        <f t="shared" si="21"/>
        <v/>
      </c>
      <c r="E132" s="79"/>
      <c r="F132" s="80"/>
      <c r="G132" s="80"/>
      <c r="H132" s="81"/>
      <c r="I132" s="81"/>
      <c r="J132" s="68" t="str">
        <f t="shared" ref="J132:J163" si="28">IF(E132="","",VLOOKUP(E132,コード,4,FALSE))</f>
        <v/>
      </c>
      <c r="K132" s="68" t="str">
        <f t="shared" ref="K132:K163" si="29">IF(F132="","",VLOOKUP(F132,コード,4,FALSE))</f>
        <v/>
      </c>
      <c r="L132" s="68" t="str">
        <f t="shared" ref="L132:L163" si="30">IF(G132="","",VLOOKUP(G132,コード,4,FALSE))</f>
        <v/>
      </c>
      <c r="M132" s="68" t="str">
        <f t="shared" ref="M132:M163" si="31">IF(H132="","",VLOOKUP(H132,コード,4,FALSE))</f>
        <v/>
      </c>
      <c r="N132" s="68" t="str">
        <f t="shared" ref="N132:N163" si="32">IF(I132="","",VLOOKUP(I132,コード,4,FALSE))</f>
        <v/>
      </c>
      <c r="O132" s="40" t="str">
        <f t="shared" si="22"/>
        <v/>
      </c>
      <c r="Q132" s="40">
        <v>129</v>
      </c>
    </row>
    <row r="133" spans="1:17" s="40" customFormat="1" ht="20.100000000000001" customHeight="1">
      <c r="A133" s="76" t="str">
        <f t="shared" ref="A133:A196" si="33">IF(B133="","",Q133)</f>
        <v/>
      </c>
      <c r="B133" s="77" t="str">
        <f>'基本情報 (2)'!T138</f>
        <v/>
      </c>
      <c r="C133" s="77" t="str">
        <f t="shared" ref="C133:C196" si="34">IF(B133="","",VLOOKUP(B133,一覧範囲,3,FALSE))</f>
        <v/>
      </c>
      <c r="D133" s="78" t="str">
        <f t="shared" ref="D133:D196" si="35">IF(B133="","",VLOOKUP(B133,一覧範囲,5,FALSE))</f>
        <v/>
      </c>
      <c r="E133" s="79"/>
      <c r="F133" s="80"/>
      <c r="G133" s="80"/>
      <c r="H133" s="81"/>
      <c r="I133" s="81"/>
      <c r="J133" s="68" t="str">
        <f t="shared" si="28"/>
        <v/>
      </c>
      <c r="K133" s="68" t="str">
        <f t="shared" si="29"/>
        <v/>
      </c>
      <c r="L133" s="68" t="str">
        <f t="shared" si="30"/>
        <v/>
      </c>
      <c r="M133" s="68" t="str">
        <f t="shared" si="31"/>
        <v/>
      </c>
      <c r="N133" s="68" t="str">
        <f t="shared" si="32"/>
        <v/>
      </c>
      <c r="O133" s="40" t="str">
        <f t="shared" ref="O133:O196" si="36">IF(B133="","",B133)</f>
        <v/>
      </c>
      <c r="Q133" s="40">
        <v>130</v>
      </c>
    </row>
    <row r="134" spans="1:17" s="40" customFormat="1" ht="20.100000000000001" customHeight="1">
      <c r="A134" s="76" t="str">
        <f t="shared" si="33"/>
        <v/>
      </c>
      <c r="B134" s="77" t="str">
        <f>'基本情報 (2)'!T139</f>
        <v/>
      </c>
      <c r="C134" s="77" t="str">
        <f t="shared" si="34"/>
        <v/>
      </c>
      <c r="D134" s="78" t="str">
        <f t="shared" si="35"/>
        <v/>
      </c>
      <c r="E134" s="79"/>
      <c r="F134" s="80"/>
      <c r="G134" s="80"/>
      <c r="H134" s="81"/>
      <c r="I134" s="81"/>
      <c r="J134" s="68" t="str">
        <f t="shared" si="28"/>
        <v/>
      </c>
      <c r="K134" s="68" t="str">
        <f t="shared" si="29"/>
        <v/>
      </c>
      <c r="L134" s="68" t="str">
        <f t="shared" si="30"/>
        <v/>
      </c>
      <c r="M134" s="68" t="str">
        <f t="shared" si="31"/>
        <v/>
      </c>
      <c r="N134" s="68" t="str">
        <f t="shared" si="32"/>
        <v/>
      </c>
      <c r="O134" s="40" t="str">
        <f t="shared" si="36"/>
        <v/>
      </c>
      <c r="Q134" s="40">
        <v>131</v>
      </c>
    </row>
    <row r="135" spans="1:17" s="40" customFormat="1" ht="20.100000000000001" customHeight="1">
      <c r="A135" s="76" t="str">
        <f t="shared" si="33"/>
        <v/>
      </c>
      <c r="B135" s="77" t="str">
        <f>'基本情報 (2)'!T140</f>
        <v/>
      </c>
      <c r="C135" s="77" t="str">
        <f t="shared" si="34"/>
        <v/>
      </c>
      <c r="D135" s="78" t="str">
        <f t="shared" si="35"/>
        <v/>
      </c>
      <c r="E135" s="79"/>
      <c r="F135" s="80"/>
      <c r="G135" s="80"/>
      <c r="H135" s="81"/>
      <c r="I135" s="81"/>
      <c r="J135" s="68" t="str">
        <f t="shared" si="28"/>
        <v/>
      </c>
      <c r="K135" s="68" t="str">
        <f t="shared" si="29"/>
        <v/>
      </c>
      <c r="L135" s="68" t="str">
        <f t="shared" si="30"/>
        <v/>
      </c>
      <c r="M135" s="68" t="str">
        <f t="shared" si="31"/>
        <v/>
      </c>
      <c r="N135" s="68" t="str">
        <f t="shared" si="32"/>
        <v/>
      </c>
      <c r="O135" s="40" t="str">
        <f t="shared" si="36"/>
        <v/>
      </c>
      <c r="Q135" s="40">
        <v>132</v>
      </c>
    </row>
    <row r="136" spans="1:17" s="40" customFormat="1" ht="20.100000000000001" customHeight="1">
      <c r="A136" s="76" t="str">
        <f t="shared" si="33"/>
        <v/>
      </c>
      <c r="B136" s="77" t="str">
        <f>'基本情報 (2)'!T141</f>
        <v/>
      </c>
      <c r="C136" s="77" t="str">
        <f t="shared" si="34"/>
        <v/>
      </c>
      <c r="D136" s="78" t="str">
        <f t="shared" si="35"/>
        <v/>
      </c>
      <c r="E136" s="79"/>
      <c r="F136" s="80"/>
      <c r="G136" s="80"/>
      <c r="H136" s="81"/>
      <c r="I136" s="81"/>
      <c r="J136" s="68" t="str">
        <f t="shared" si="28"/>
        <v/>
      </c>
      <c r="K136" s="68" t="str">
        <f t="shared" si="29"/>
        <v/>
      </c>
      <c r="L136" s="68" t="str">
        <f t="shared" si="30"/>
        <v/>
      </c>
      <c r="M136" s="68" t="str">
        <f t="shared" si="31"/>
        <v/>
      </c>
      <c r="N136" s="68" t="str">
        <f t="shared" si="32"/>
        <v/>
      </c>
      <c r="O136" s="40" t="str">
        <f t="shared" si="36"/>
        <v/>
      </c>
      <c r="Q136" s="40">
        <v>133</v>
      </c>
    </row>
    <row r="137" spans="1:17" s="40" customFormat="1" ht="20.100000000000001" customHeight="1">
      <c r="A137" s="76" t="str">
        <f t="shared" si="33"/>
        <v/>
      </c>
      <c r="B137" s="77" t="str">
        <f>'基本情報 (2)'!T142</f>
        <v/>
      </c>
      <c r="C137" s="77" t="str">
        <f t="shared" si="34"/>
        <v/>
      </c>
      <c r="D137" s="78" t="str">
        <f t="shared" si="35"/>
        <v/>
      </c>
      <c r="E137" s="79"/>
      <c r="F137" s="80"/>
      <c r="G137" s="80"/>
      <c r="H137" s="81"/>
      <c r="I137" s="81"/>
      <c r="J137" s="68" t="str">
        <f t="shared" si="28"/>
        <v/>
      </c>
      <c r="K137" s="68" t="str">
        <f t="shared" si="29"/>
        <v/>
      </c>
      <c r="L137" s="68" t="str">
        <f t="shared" si="30"/>
        <v/>
      </c>
      <c r="M137" s="68" t="str">
        <f t="shared" si="31"/>
        <v/>
      </c>
      <c r="N137" s="68" t="str">
        <f t="shared" si="32"/>
        <v/>
      </c>
      <c r="O137" s="40" t="str">
        <f t="shared" si="36"/>
        <v/>
      </c>
      <c r="Q137" s="40">
        <v>134</v>
      </c>
    </row>
    <row r="138" spans="1:17" s="40" customFormat="1" ht="20.100000000000001" customHeight="1">
      <c r="A138" s="76" t="str">
        <f t="shared" si="33"/>
        <v/>
      </c>
      <c r="B138" s="77" t="str">
        <f>'基本情報 (2)'!T143</f>
        <v/>
      </c>
      <c r="C138" s="77" t="str">
        <f t="shared" si="34"/>
        <v/>
      </c>
      <c r="D138" s="78" t="str">
        <f t="shared" si="35"/>
        <v/>
      </c>
      <c r="E138" s="79"/>
      <c r="F138" s="80"/>
      <c r="G138" s="80"/>
      <c r="H138" s="81"/>
      <c r="I138" s="81"/>
      <c r="J138" s="68" t="str">
        <f t="shared" si="28"/>
        <v/>
      </c>
      <c r="K138" s="68" t="str">
        <f t="shared" si="29"/>
        <v/>
      </c>
      <c r="L138" s="68" t="str">
        <f t="shared" si="30"/>
        <v/>
      </c>
      <c r="M138" s="68" t="str">
        <f t="shared" si="31"/>
        <v/>
      </c>
      <c r="N138" s="68" t="str">
        <f t="shared" si="32"/>
        <v/>
      </c>
      <c r="O138" s="40" t="str">
        <f t="shared" si="36"/>
        <v/>
      </c>
      <c r="Q138" s="40">
        <v>135</v>
      </c>
    </row>
    <row r="139" spans="1:17" s="40" customFormat="1" ht="20.100000000000001" customHeight="1">
      <c r="A139" s="76" t="str">
        <f t="shared" si="33"/>
        <v/>
      </c>
      <c r="B139" s="77" t="str">
        <f>'基本情報 (2)'!T144</f>
        <v/>
      </c>
      <c r="C139" s="77" t="str">
        <f t="shared" si="34"/>
        <v/>
      </c>
      <c r="D139" s="78" t="str">
        <f t="shared" si="35"/>
        <v/>
      </c>
      <c r="E139" s="79"/>
      <c r="F139" s="80"/>
      <c r="G139" s="80"/>
      <c r="H139" s="81"/>
      <c r="I139" s="81"/>
      <c r="J139" s="68" t="str">
        <f t="shared" si="28"/>
        <v/>
      </c>
      <c r="K139" s="68" t="str">
        <f t="shared" si="29"/>
        <v/>
      </c>
      <c r="L139" s="68" t="str">
        <f t="shared" si="30"/>
        <v/>
      </c>
      <c r="M139" s="68" t="str">
        <f t="shared" si="31"/>
        <v/>
      </c>
      <c r="N139" s="68" t="str">
        <f t="shared" si="32"/>
        <v/>
      </c>
      <c r="O139" s="40" t="str">
        <f t="shared" si="36"/>
        <v/>
      </c>
      <c r="Q139" s="40">
        <v>136</v>
      </c>
    </row>
    <row r="140" spans="1:17" s="40" customFormat="1" ht="20.100000000000001" customHeight="1">
      <c r="A140" s="76" t="str">
        <f t="shared" si="33"/>
        <v/>
      </c>
      <c r="B140" s="77" t="str">
        <f>'基本情報 (2)'!T145</f>
        <v/>
      </c>
      <c r="C140" s="77" t="str">
        <f t="shared" si="34"/>
        <v/>
      </c>
      <c r="D140" s="78" t="str">
        <f t="shared" si="35"/>
        <v/>
      </c>
      <c r="E140" s="79"/>
      <c r="F140" s="80"/>
      <c r="G140" s="80"/>
      <c r="H140" s="81"/>
      <c r="I140" s="81"/>
      <c r="J140" s="68" t="str">
        <f t="shared" si="28"/>
        <v/>
      </c>
      <c r="K140" s="68" t="str">
        <f t="shared" si="29"/>
        <v/>
      </c>
      <c r="L140" s="68" t="str">
        <f t="shared" si="30"/>
        <v/>
      </c>
      <c r="M140" s="68" t="str">
        <f t="shared" si="31"/>
        <v/>
      </c>
      <c r="N140" s="68" t="str">
        <f t="shared" si="32"/>
        <v/>
      </c>
      <c r="O140" s="40" t="str">
        <f t="shared" si="36"/>
        <v/>
      </c>
      <c r="Q140" s="40">
        <v>137</v>
      </c>
    </row>
    <row r="141" spans="1:17" s="40" customFormat="1" ht="20.100000000000001" customHeight="1">
      <c r="A141" s="76" t="str">
        <f t="shared" si="33"/>
        <v/>
      </c>
      <c r="B141" s="77" t="str">
        <f>'基本情報 (2)'!T146</f>
        <v/>
      </c>
      <c r="C141" s="77" t="str">
        <f t="shared" si="34"/>
        <v/>
      </c>
      <c r="D141" s="78" t="str">
        <f t="shared" si="35"/>
        <v/>
      </c>
      <c r="E141" s="79"/>
      <c r="F141" s="80"/>
      <c r="G141" s="80"/>
      <c r="H141" s="81"/>
      <c r="I141" s="81"/>
      <c r="J141" s="68" t="str">
        <f t="shared" si="28"/>
        <v/>
      </c>
      <c r="K141" s="68" t="str">
        <f t="shared" si="29"/>
        <v/>
      </c>
      <c r="L141" s="68" t="str">
        <f t="shared" si="30"/>
        <v/>
      </c>
      <c r="M141" s="68" t="str">
        <f t="shared" si="31"/>
        <v/>
      </c>
      <c r="N141" s="68" t="str">
        <f t="shared" si="32"/>
        <v/>
      </c>
      <c r="O141" s="40" t="str">
        <f t="shared" si="36"/>
        <v/>
      </c>
      <c r="Q141" s="40">
        <v>138</v>
      </c>
    </row>
    <row r="142" spans="1:17" s="40" customFormat="1" ht="20.100000000000001" customHeight="1">
      <c r="A142" s="76" t="str">
        <f t="shared" si="33"/>
        <v/>
      </c>
      <c r="B142" s="77" t="str">
        <f>'基本情報 (2)'!T147</f>
        <v/>
      </c>
      <c r="C142" s="77" t="str">
        <f t="shared" si="34"/>
        <v/>
      </c>
      <c r="D142" s="78" t="str">
        <f t="shared" si="35"/>
        <v/>
      </c>
      <c r="E142" s="79"/>
      <c r="F142" s="80"/>
      <c r="G142" s="80"/>
      <c r="H142" s="81"/>
      <c r="I142" s="81"/>
      <c r="J142" s="68" t="str">
        <f t="shared" si="28"/>
        <v/>
      </c>
      <c r="K142" s="68" t="str">
        <f t="shared" si="29"/>
        <v/>
      </c>
      <c r="L142" s="68" t="str">
        <f t="shared" si="30"/>
        <v/>
      </c>
      <c r="M142" s="68" t="str">
        <f t="shared" si="31"/>
        <v/>
      </c>
      <c r="N142" s="68" t="str">
        <f t="shared" si="32"/>
        <v/>
      </c>
      <c r="O142" s="40" t="str">
        <f t="shared" si="36"/>
        <v/>
      </c>
      <c r="Q142" s="40">
        <v>139</v>
      </c>
    </row>
    <row r="143" spans="1:17" s="40" customFormat="1" ht="20.100000000000001" customHeight="1">
      <c r="A143" s="76" t="str">
        <f t="shared" si="33"/>
        <v/>
      </c>
      <c r="B143" s="77" t="str">
        <f>'基本情報 (2)'!T148</f>
        <v/>
      </c>
      <c r="C143" s="77" t="str">
        <f t="shared" si="34"/>
        <v/>
      </c>
      <c r="D143" s="78" t="str">
        <f t="shared" si="35"/>
        <v/>
      </c>
      <c r="E143" s="79"/>
      <c r="F143" s="80"/>
      <c r="G143" s="80"/>
      <c r="H143" s="81"/>
      <c r="I143" s="81"/>
      <c r="J143" s="68" t="str">
        <f t="shared" si="28"/>
        <v/>
      </c>
      <c r="K143" s="68" t="str">
        <f t="shared" si="29"/>
        <v/>
      </c>
      <c r="L143" s="68" t="str">
        <f t="shared" si="30"/>
        <v/>
      </c>
      <c r="M143" s="68" t="str">
        <f t="shared" si="31"/>
        <v/>
      </c>
      <c r="N143" s="68" t="str">
        <f t="shared" si="32"/>
        <v/>
      </c>
      <c r="O143" s="40" t="str">
        <f t="shared" si="36"/>
        <v/>
      </c>
      <c r="Q143" s="40">
        <v>140</v>
      </c>
    </row>
    <row r="144" spans="1:17" s="40" customFormat="1" ht="20.100000000000001" customHeight="1">
      <c r="A144" s="76" t="str">
        <f t="shared" si="33"/>
        <v/>
      </c>
      <c r="B144" s="77" t="str">
        <f>'基本情報 (2)'!T149</f>
        <v/>
      </c>
      <c r="C144" s="77" t="str">
        <f t="shared" si="34"/>
        <v/>
      </c>
      <c r="D144" s="78" t="str">
        <f t="shared" si="35"/>
        <v/>
      </c>
      <c r="E144" s="79"/>
      <c r="F144" s="80"/>
      <c r="G144" s="80"/>
      <c r="H144" s="81"/>
      <c r="I144" s="81"/>
      <c r="J144" s="68" t="str">
        <f t="shared" si="28"/>
        <v/>
      </c>
      <c r="K144" s="68" t="str">
        <f t="shared" si="29"/>
        <v/>
      </c>
      <c r="L144" s="68" t="str">
        <f t="shared" si="30"/>
        <v/>
      </c>
      <c r="M144" s="68" t="str">
        <f t="shared" si="31"/>
        <v/>
      </c>
      <c r="N144" s="68" t="str">
        <f t="shared" si="32"/>
        <v/>
      </c>
      <c r="O144" s="40" t="str">
        <f t="shared" si="36"/>
        <v/>
      </c>
      <c r="Q144" s="40">
        <v>141</v>
      </c>
    </row>
    <row r="145" spans="1:17" s="40" customFormat="1" ht="20.100000000000001" customHeight="1">
      <c r="A145" s="76" t="str">
        <f t="shared" si="33"/>
        <v/>
      </c>
      <c r="B145" s="77" t="str">
        <f>'基本情報 (2)'!T150</f>
        <v/>
      </c>
      <c r="C145" s="77" t="str">
        <f t="shared" si="34"/>
        <v/>
      </c>
      <c r="D145" s="78" t="str">
        <f t="shared" si="35"/>
        <v/>
      </c>
      <c r="E145" s="79"/>
      <c r="F145" s="80"/>
      <c r="G145" s="80"/>
      <c r="H145" s="81"/>
      <c r="I145" s="81"/>
      <c r="J145" s="68" t="str">
        <f t="shared" si="28"/>
        <v/>
      </c>
      <c r="K145" s="68" t="str">
        <f t="shared" si="29"/>
        <v/>
      </c>
      <c r="L145" s="68" t="str">
        <f t="shared" si="30"/>
        <v/>
      </c>
      <c r="M145" s="68" t="str">
        <f t="shared" si="31"/>
        <v/>
      </c>
      <c r="N145" s="68" t="str">
        <f t="shared" si="32"/>
        <v/>
      </c>
      <c r="O145" s="40" t="str">
        <f t="shared" si="36"/>
        <v/>
      </c>
      <c r="Q145" s="40">
        <v>142</v>
      </c>
    </row>
    <row r="146" spans="1:17" s="40" customFormat="1" ht="20.100000000000001" customHeight="1">
      <c r="A146" s="76" t="str">
        <f t="shared" si="33"/>
        <v/>
      </c>
      <c r="B146" s="77" t="str">
        <f>'基本情報 (2)'!T151</f>
        <v/>
      </c>
      <c r="C146" s="77" t="str">
        <f t="shared" si="34"/>
        <v/>
      </c>
      <c r="D146" s="78" t="str">
        <f t="shared" si="35"/>
        <v/>
      </c>
      <c r="E146" s="79"/>
      <c r="F146" s="80"/>
      <c r="G146" s="80"/>
      <c r="H146" s="81"/>
      <c r="I146" s="81"/>
      <c r="J146" s="68" t="str">
        <f t="shared" si="28"/>
        <v/>
      </c>
      <c r="K146" s="68" t="str">
        <f t="shared" si="29"/>
        <v/>
      </c>
      <c r="L146" s="68" t="str">
        <f t="shared" si="30"/>
        <v/>
      </c>
      <c r="M146" s="68" t="str">
        <f t="shared" si="31"/>
        <v/>
      </c>
      <c r="N146" s="68" t="str">
        <f t="shared" si="32"/>
        <v/>
      </c>
      <c r="O146" s="40" t="str">
        <f t="shared" si="36"/>
        <v/>
      </c>
      <c r="Q146" s="40">
        <v>143</v>
      </c>
    </row>
    <row r="147" spans="1:17" s="40" customFormat="1" ht="20.100000000000001" customHeight="1">
      <c r="A147" s="76" t="str">
        <f t="shared" si="33"/>
        <v/>
      </c>
      <c r="B147" s="77" t="str">
        <f>'基本情報 (2)'!T152</f>
        <v/>
      </c>
      <c r="C147" s="77" t="str">
        <f t="shared" si="34"/>
        <v/>
      </c>
      <c r="D147" s="78" t="str">
        <f t="shared" si="35"/>
        <v/>
      </c>
      <c r="E147" s="79"/>
      <c r="F147" s="80"/>
      <c r="G147" s="80"/>
      <c r="H147" s="81"/>
      <c r="I147" s="81"/>
      <c r="J147" s="68" t="str">
        <f t="shared" si="28"/>
        <v/>
      </c>
      <c r="K147" s="68" t="str">
        <f t="shared" si="29"/>
        <v/>
      </c>
      <c r="L147" s="68" t="str">
        <f t="shared" si="30"/>
        <v/>
      </c>
      <c r="M147" s="68" t="str">
        <f t="shared" si="31"/>
        <v/>
      </c>
      <c r="N147" s="68" t="str">
        <f t="shared" si="32"/>
        <v/>
      </c>
      <c r="O147" s="40" t="str">
        <f t="shared" si="36"/>
        <v/>
      </c>
      <c r="Q147" s="40">
        <v>144</v>
      </c>
    </row>
    <row r="148" spans="1:17" s="40" customFormat="1" ht="20.100000000000001" customHeight="1">
      <c r="A148" s="76" t="str">
        <f t="shared" si="33"/>
        <v/>
      </c>
      <c r="B148" s="77" t="str">
        <f>'基本情報 (2)'!T153</f>
        <v/>
      </c>
      <c r="C148" s="77" t="str">
        <f t="shared" si="34"/>
        <v/>
      </c>
      <c r="D148" s="78" t="str">
        <f t="shared" si="35"/>
        <v/>
      </c>
      <c r="E148" s="79"/>
      <c r="F148" s="80"/>
      <c r="G148" s="80"/>
      <c r="H148" s="81"/>
      <c r="I148" s="81"/>
      <c r="J148" s="68" t="str">
        <f t="shared" si="28"/>
        <v/>
      </c>
      <c r="K148" s="68" t="str">
        <f t="shared" si="29"/>
        <v/>
      </c>
      <c r="L148" s="68" t="str">
        <f t="shared" si="30"/>
        <v/>
      </c>
      <c r="M148" s="68" t="str">
        <f t="shared" si="31"/>
        <v/>
      </c>
      <c r="N148" s="68" t="str">
        <f t="shared" si="32"/>
        <v/>
      </c>
      <c r="O148" s="40" t="str">
        <f t="shared" si="36"/>
        <v/>
      </c>
      <c r="Q148" s="40">
        <v>145</v>
      </c>
    </row>
    <row r="149" spans="1:17" s="40" customFormat="1" ht="20.100000000000001" customHeight="1">
      <c r="A149" s="76" t="str">
        <f t="shared" si="33"/>
        <v/>
      </c>
      <c r="B149" s="77" t="str">
        <f>'基本情報 (2)'!T154</f>
        <v/>
      </c>
      <c r="C149" s="77" t="str">
        <f t="shared" si="34"/>
        <v/>
      </c>
      <c r="D149" s="78" t="str">
        <f t="shared" si="35"/>
        <v/>
      </c>
      <c r="E149" s="79"/>
      <c r="F149" s="80"/>
      <c r="G149" s="80"/>
      <c r="H149" s="81"/>
      <c r="I149" s="81"/>
      <c r="J149" s="68" t="str">
        <f t="shared" si="28"/>
        <v/>
      </c>
      <c r="K149" s="68" t="str">
        <f t="shared" si="29"/>
        <v/>
      </c>
      <c r="L149" s="68" t="str">
        <f t="shared" si="30"/>
        <v/>
      </c>
      <c r="M149" s="68" t="str">
        <f t="shared" si="31"/>
        <v/>
      </c>
      <c r="N149" s="68" t="str">
        <f t="shared" si="32"/>
        <v/>
      </c>
      <c r="O149" s="40" t="str">
        <f t="shared" si="36"/>
        <v/>
      </c>
      <c r="Q149" s="40">
        <v>146</v>
      </c>
    </row>
    <row r="150" spans="1:17" s="40" customFormat="1" ht="20.100000000000001" customHeight="1">
      <c r="A150" s="76" t="str">
        <f t="shared" si="33"/>
        <v/>
      </c>
      <c r="B150" s="77" t="str">
        <f>'基本情報 (2)'!T155</f>
        <v/>
      </c>
      <c r="C150" s="77" t="str">
        <f t="shared" si="34"/>
        <v/>
      </c>
      <c r="D150" s="78" t="str">
        <f t="shared" si="35"/>
        <v/>
      </c>
      <c r="E150" s="79"/>
      <c r="F150" s="80"/>
      <c r="G150" s="80"/>
      <c r="H150" s="81"/>
      <c r="I150" s="81"/>
      <c r="J150" s="68" t="str">
        <f t="shared" si="28"/>
        <v/>
      </c>
      <c r="K150" s="68" t="str">
        <f t="shared" si="29"/>
        <v/>
      </c>
      <c r="L150" s="68" t="str">
        <f t="shared" si="30"/>
        <v/>
      </c>
      <c r="M150" s="68" t="str">
        <f t="shared" si="31"/>
        <v/>
      </c>
      <c r="N150" s="68" t="str">
        <f t="shared" si="32"/>
        <v/>
      </c>
      <c r="O150" s="40" t="str">
        <f t="shared" si="36"/>
        <v/>
      </c>
      <c r="Q150" s="40">
        <v>147</v>
      </c>
    </row>
    <row r="151" spans="1:17" s="40" customFormat="1" ht="20.100000000000001" customHeight="1">
      <c r="A151" s="76" t="str">
        <f t="shared" si="33"/>
        <v/>
      </c>
      <c r="B151" s="77" t="str">
        <f>'基本情報 (2)'!T156</f>
        <v/>
      </c>
      <c r="C151" s="77" t="str">
        <f t="shared" si="34"/>
        <v/>
      </c>
      <c r="D151" s="78" t="str">
        <f t="shared" si="35"/>
        <v/>
      </c>
      <c r="E151" s="79"/>
      <c r="F151" s="80"/>
      <c r="G151" s="80"/>
      <c r="H151" s="81"/>
      <c r="I151" s="81"/>
      <c r="J151" s="68" t="str">
        <f t="shared" si="28"/>
        <v/>
      </c>
      <c r="K151" s="68" t="str">
        <f t="shared" si="29"/>
        <v/>
      </c>
      <c r="L151" s="68" t="str">
        <f t="shared" si="30"/>
        <v/>
      </c>
      <c r="M151" s="68" t="str">
        <f t="shared" si="31"/>
        <v/>
      </c>
      <c r="N151" s="68" t="str">
        <f t="shared" si="32"/>
        <v/>
      </c>
      <c r="O151" s="40" t="str">
        <f t="shared" si="36"/>
        <v/>
      </c>
      <c r="Q151" s="40">
        <v>148</v>
      </c>
    </row>
    <row r="152" spans="1:17" s="40" customFormat="1" ht="20.100000000000001" customHeight="1">
      <c r="A152" s="76" t="str">
        <f t="shared" si="33"/>
        <v/>
      </c>
      <c r="B152" s="77" t="str">
        <f>'基本情報 (2)'!T157</f>
        <v/>
      </c>
      <c r="C152" s="77" t="str">
        <f t="shared" si="34"/>
        <v/>
      </c>
      <c r="D152" s="78" t="str">
        <f t="shared" si="35"/>
        <v/>
      </c>
      <c r="E152" s="79"/>
      <c r="F152" s="80"/>
      <c r="G152" s="80"/>
      <c r="H152" s="81"/>
      <c r="I152" s="81"/>
      <c r="J152" s="68" t="str">
        <f t="shared" si="28"/>
        <v/>
      </c>
      <c r="K152" s="68" t="str">
        <f t="shared" si="29"/>
        <v/>
      </c>
      <c r="L152" s="68" t="str">
        <f t="shared" si="30"/>
        <v/>
      </c>
      <c r="M152" s="68" t="str">
        <f t="shared" si="31"/>
        <v/>
      </c>
      <c r="N152" s="68" t="str">
        <f t="shared" si="32"/>
        <v/>
      </c>
      <c r="O152" s="40" t="str">
        <f t="shared" si="36"/>
        <v/>
      </c>
      <c r="Q152" s="40">
        <v>149</v>
      </c>
    </row>
    <row r="153" spans="1:17" s="40" customFormat="1" ht="20.100000000000001" customHeight="1">
      <c r="A153" s="76" t="str">
        <f t="shared" si="33"/>
        <v/>
      </c>
      <c r="B153" s="77" t="str">
        <f>'基本情報 (2)'!T158</f>
        <v/>
      </c>
      <c r="C153" s="77" t="str">
        <f t="shared" si="34"/>
        <v/>
      </c>
      <c r="D153" s="78" t="str">
        <f t="shared" si="35"/>
        <v/>
      </c>
      <c r="E153" s="79"/>
      <c r="F153" s="80"/>
      <c r="G153" s="80"/>
      <c r="H153" s="81"/>
      <c r="I153" s="81"/>
      <c r="J153" s="68" t="str">
        <f t="shared" si="28"/>
        <v/>
      </c>
      <c r="K153" s="68" t="str">
        <f t="shared" si="29"/>
        <v/>
      </c>
      <c r="L153" s="68" t="str">
        <f t="shared" si="30"/>
        <v/>
      </c>
      <c r="M153" s="68" t="str">
        <f t="shared" si="31"/>
        <v/>
      </c>
      <c r="N153" s="68" t="str">
        <f t="shared" si="32"/>
        <v/>
      </c>
      <c r="O153" s="40" t="str">
        <f t="shared" si="36"/>
        <v/>
      </c>
      <c r="Q153" s="40">
        <v>150</v>
      </c>
    </row>
    <row r="154" spans="1:17" s="40" customFormat="1" ht="20.100000000000001" customHeight="1">
      <c r="A154" s="76" t="str">
        <f t="shared" si="33"/>
        <v/>
      </c>
      <c r="B154" s="77" t="str">
        <f>'基本情報 (2)'!T159</f>
        <v/>
      </c>
      <c r="C154" s="77" t="str">
        <f t="shared" si="34"/>
        <v/>
      </c>
      <c r="D154" s="78" t="str">
        <f t="shared" si="35"/>
        <v/>
      </c>
      <c r="E154" s="79"/>
      <c r="F154" s="80"/>
      <c r="G154" s="80"/>
      <c r="H154" s="81"/>
      <c r="I154" s="81"/>
      <c r="J154" s="68" t="str">
        <f t="shared" si="28"/>
        <v/>
      </c>
      <c r="K154" s="68" t="str">
        <f t="shared" si="29"/>
        <v/>
      </c>
      <c r="L154" s="68" t="str">
        <f t="shared" si="30"/>
        <v/>
      </c>
      <c r="M154" s="68" t="str">
        <f t="shared" si="31"/>
        <v/>
      </c>
      <c r="N154" s="68" t="str">
        <f t="shared" si="32"/>
        <v/>
      </c>
      <c r="O154" s="40" t="str">
        <f t="shared" si="36"/>
        <v/>
      </c>
      <c r="Q154" s="40">
        <v>151</v>
      </c>
    </row>
    <row r="155" spans="1:17" s="40" customFormat="1" ht="20.100000000000001" customHeight="1">
      <c r="A155" s="76" t="str">
        <f t="shared" si="33"/>
        <v/>
      </c>
      <c r="B155" s="77" t="str">
        <f>'基本情報 (2)'!T160</f>
        <v/>
      </c>
      <c r="C155" s="77" t="str">
        <f t="shared" si="34"/>
        <v/>
      </c>
      <c r="D155" s="78" t="str">
        <f t="shared" si="35"/>
        <v/>
      </c>
      <c r="E155" s="79"/>
      <c r="F155" s="80"/>
      <c r="G155" s="80"/>
      <c r="H155" s="81"/>
      <c r="I155" s="81"/>
      <c r="J155" s="68" t="str">
        <f t="shared" si="28"/>
        <v/>
      </c>
      <c r="K155" s="68" t="str">
        <f t="shared" si="29"/>
        <v/>
      </c>
      <c r="L155" s="68" t="str">
        <f t="shared" si="30"/>
        <v/>
      </c>
      <c r="M155" s="68" t="str">
        <f t="shared" si="31"/>
        <v/>
      </c>
      <c r="N155" s="68" t="str">
        <f t="shared" si="32"/>
        <v/>
      </c>
      <c r="O155" s="40" t="str">
        <f t="shared" si="36"/>
        <v/>
      </c>
      <c r="Q155" s="40">
        <v>152</v>
      </c>
    </row>
    <row r="156" spans="1:17" s="40" customFormat="1" ht="20.100000000000001" customHeight="1">
      <c r="A156" s="76" t="str">
        <f t="shared" si="33"/>
        <v/>
      </c>
      <c r="B156" s="77" t="str">
        <f>'基本情報 (2)'!T161</f>
        <v/>
      </c>
      <c r="C156" s="77" t="str">
        <f t="shared" si="34"/>
        <v/>
      </c>
      <c r="D156" s="78" t="str">
        <f t="shared" si="35"/>
        <v/>
      </c>
      <c r="E156" s="79"/>
      <c r="F156" s="80"/>
      <c r="G156" s="80"/>
      <c r="H156" s="81"/>
      <c r="I156" s="81"/>
      <c r="J156" s="68" t="str">
        <f t="shared" si="28"/>
        <v/>
      </c>
      <c r="K156" s="68" t="str">
        <f t="shared" si="29"/>
        <v/>
      </c>
      <c r="L156" s="68" t="str">
        <f t="shared" si="30"/>
        <v/>
      </c>
      <c r="M156" s="68" t="str">
        <f t="shared" si="31"/>
        <v/>
      </c>
      <c r="N156" s="68" t="str">
        <f t="shared" si="32"/>
        <v/>
      </c>
      <c r="O156" s="40" t="str">
        <f t="shared" si="36"/>
        <v/>
      </c>
      <c r="Q156" s="40">
        <v>153</v>
      </c>
    </row>
    <row r="157" spans="1:17" s="40" customFormat="1" ht="20.100000000000001" customHeight="1">
      <c r="A157" s="76" t="str">
        <f t="shared" si="33"/>
        <v/>
      </c>
      <c r="B157" s="77" t="str">
        <f>'基本情報 (2)'!T162</f>
        <v/>
      </c>
      <c r="C157" s="77" t="str">
        <f t="shared" si="34"/>
        <v/>
      </c>
      <c r="D157" s="78" t="str">
        <f t="shared" si="35"/>
        <v/>
      </c>
      <c r="E157" s="79"/>
      <c r="F157" s="80"/>
      <c r="G157" s="80"/>
      <c r="H157" s="81"/>
      <c r="I157" s="81"/>
      <c r="J157" s="68" t="str">
        <f t="shared" si="28"/>
        <v/>
      </c>
      <c r="K157" s="68" t="str">
        <f t="shared" si="29"/>
        <v/>
      </c>
      <c r="L157" s="68" t="str">
        <f t="shared" si="30"/>
        <v/>
      </c>
      <c r="M157" s="68" t="str">
        <f t="shared" si="31"/>
        <v/>
      </c>
      <c r="N157" s="68" t="str">
        <f t="shared" si="32"/>
        <v/>
      </c>
      <c r="O157" s="40" t="str">
        <f t="shared" si="36"/>
        <v/>
      </c>
      <c r="Q157" s="40">
        <v>154</v>
      </c>
    </row>
    <row r="158" spans="1:17" s="40" customFormat="1" ht="20.100000000000001" customHeight="1">
      <c r="A158" s="76" t="str">
        <f t="shared" si="33"/>
        <v/>
      </c>
      <c r="B158" s="77" t="str">
        <f>'基本情報 (2)'!T163</f>
        <v/>
      </c>
      <c r="C158" s="77" t="str">
        <f t="shared" si="34"/>
        <v/>
      </c>
      <c r="D158" s="78" t="str">
        <f t="shared" si="35"/>
        <v/>
      </c>
      <c r="E158" s="79"/>
      <c r="F158" s="80"/>
      <c r="G158" s="80"/>
      <c r="H158" s="81"/>
      <c r="I158" s="81"/>
      <c r="J158" s="68" t="str">
        <f t="shared" si="28"/>
        <v/>
      </c>
      <c r="K158" s="68" t="str">
        <f t="shared" si="29"/>
        <v/>
      </c>
      <c r="L158" s="68" t="str">
        <f t="shared" si="30"/>
        <v/>
      </c>
      <c r="M158" s="68" t="str">
        <f t="shared" si="31"/>
        <v/>
      </c>
      <c r="N158" s="68" t="str">
        <f t="shared" si="32"/>
        <v/>
      </c>
      <c r="O158" s="40" t="str">
        <f t="shared" si="36"/>
        <v/>
      </c>
      <c r="Q158" s="40">
        <v>155</v>
      </c>
    </row>
    <row r="159" spans="1:17" s="40" customFormat="1" ht="20.100000000000001" customHeight="1">
      <c r="A159" s="76" t="str">
        <f t="shared" si="33"/>
        <v/>
      </c>
      <c r="B159" s="77" t="str">
        <f>'基本情報 (2)'!T164</f>
        <v/>
      </c>
      <c r="C159" s="77" t="str">
        <f t="shared" si="34"/>
        <v/>
      </c>
      <c r="D159" s="78" t="str">
        <f t="shared" si="35"/>
        <v/>
      </c>
      <c r="E159" s="79"/>
      <c r="F159" s="80"/>
      <c r="G159" s="80"/>
      <c r="H159" s="81"/>
      <c r="I159" s="81"/>
      <c r="J159" s="68" t="str">
        <f t="shared" si="28"/>
        <v/>
      </c>
      <c r="K159" s="68" t="str">
        <f t="shared" si="29"/>
        <v/>
      </c>
      <c r="L159" s="68" t="str">
        <f t="shared" si="30"/>
        <v/>
      </c>
      <c r="M159" s="68" t="str">
        <f t="shared" si="31"/>
        <v/>
      </c>
      <c r="N159" s="68" t="str">
        <f t="shared" si="32"/>
        <v/>
      </c>
      <c r="O159" s="40" t="str">
        <f t="shared" si="36"/>
        <v/>
      </c>
      <c r="Q159" s="40">
        <v>156</v>
      </c>
    </row>
    <row r="160" spans="1:17" s="40" customFormat="1" ht="20.100000000000001" customHeight="1">
      <c r="A160" s="76" t="str">
        <f t="shared" si="33"/>
        <v/>
      </c>
      <c r="B160" s="77" t="str">
        <f>'基本情報 (2)'!T165</f>
        <v/>
      </c>
      <c r="C160" s="77" t="str">
        <f t="shared" si="34"/>
        <v/>
      </c>
      <c r="D160" s="78" t="str">
        <f t="shared" si="35"/>
        <v/>
      </c>
      <c r="E160" s="79"/>
      <c r="F160" s="80"/>
      <c r="G160" s="80"/>
      <c r="H160" s="81"/>
      <c r="I160" s="81"/>
      <c r="J160" s="68" t="str">
        <f t="shared" si="28"/>
        <v/>
      </c>
      <c r="K160" s="68" t="str">
        <f t="shared" si="29"/>
        <v/>
      </c>
      <c r="L160" s="68" t="str">
        <f t="shared" si="30"/>
        <v/>
      </c>
      <c r="M160" s="68" t="str">
        <f t="shared" si="31"/>
        <v/>
      </c>
      <c r="N160" s="68" t="str">
        <f t="shared" si="32"/>
        <v/>
      </c>
      <c r="O160" s="40" t="str">
        <f t="shared" si="36"/>
        <v/>
      </c>
      <c r="Q160" s="40">
        <v>157</v>
      </c>
    </row>
    <row r="161" spans="1:17" s="40" customFormat="1" ht="20.100000000000001" customHeight="1">
      <c r="A161" s="76" t="str">
        <f t="shared" si="33"/>
        <v/>
      </c>
      <c r="B161" s="77" t="str">
        <f>'基本情報 (2)'!T166</f>
        <v/>
      </c>
      <c r="C161" s="77" t="str">
        <f t="shared" si="34"/>
        <v/>
      </c>
      <c r="D161" s="78" t="str">
        <f t="shared" si="35"/>
        <v/>
      </c>
      <c r="E161" s="79"/>
      <c r="F161" s="80"/>
      <c r="G161" s="80"/>
      <c r="H161" s="81"/>
      <c r="I161" s="81"/>
      <c r="J161" s="68" t="str">
        <f t="shared" si="28"/>
        <v/>
      </c>
      <c r="K161" s="68" t="str">
        <f t="shared" si="29"/>
        <v/>
      </c>
      <c r="L161" s="68" t="str">
        <f t="shared" si="30"/>
        <v/>
      </c>
      <c r="M161" s="68" t="str">
        <f t="shared" si="31"/>
        <v/>
      </c>
      <c r="N161" s="68" t="str">
        <f t="shared" si="32"/>
        <v/>
      </c>
      <c r="O161" s="40" t="str">
        <f t="shared" si="36"/>
        <v/>
      </c>
      <c r="Q161" s="40">
        <v>158</v>
      </c>
    </row>
    <row r="162" spans="1:17" s="40" customFormat="1" ht="20.100000000000001" customHeight="1">
      <c r="A162" s="76" t="str">
        <f t="shared" si="33"/>
        <v/>
      </c>
      <c r="B162" s="77" t="str">
        <f>'基本情報 (2)'!T167</f>
        <v/>
      </c>
      <c r="C162" s="77" t="str">
        <f t="shared" si="34"/>
        <v/>
      </c>
      <c r="D162" s="78" t="str">
        <f t="shared" si="35"/>
        <v/>
      </c>
      <c r="E162" s="79"/>
      <c r="F162" s="80"/>
      <c r="G162" s="80"/>
      <c r="H162" s="81"/>
      <c r="I162" s="81"/>
      <c r="J162" s="68" t="str">
        <f t="shared" si="28"/>
        <v/>
      </c>
      <c r="K162" s="68" t="str">
        <f t="shared" si="29"/>
        <v/>
      </c>
      <c r="L162" s="68" t="str">
        <f t="shared" si="30"/>
        <v/>
      </c>
      <c r="M162" s="68" t="str">
        <f t="shared" si="31"/>
        <v/>
      </c>
      <c r="N162" s="68" t="str">
        <f t="shared" si="32"/>
        <v/>
      </c>
      <c r="O162" s="40" t="str">
        <f t="shared" si="36"/>
        <v/>
      </c>
      <c r="Q162" s="40">
        <v>159</v>
      </c>
    </row>
    <row r="163" spans="1:17" s="40" customFormat="1" ht="20.100000000000001" customHeight="1">
      <c r="A163" s="76" t="str">
        <f t="shared" si="33"/>
        <v/>
      </c>
      <c r="B163" s="77" t="str">
        <f>'基本情報 (2)'!T168</f>
        <v/>
      </c>
      <c r="C163" s="77" t="str">
        <f t="shared" si="34"/>
        <v/>
      </c>
      <c r="D163" s="78" t="str">
        <f t="shared" si="35"/>
        <v/>
      </c>
      <c r="E163" s="79"/>
      <c r="F163" s="80"/>
      <c r="G163" s="80"/>
      <c r="H163" s="81"/>
      <c r="I163" s="81"/>
      <c r="J163" s="68" t="str">
        <f t="shared" si="28"/>
        <v/>
      </c>
      <c r="K163" s="68" t="str">
        <f t="shared" si="29"/>
        <v/>
      </c>
      <c r="L163" s="68" t="str">
        <f t="shared" si="30"/>
        <v/>
      </c>
      <c r="M163" s="68" t="str">
        <f t="shared" si="31"/>
        <v/>
      </c>
      <c r="N163" s="68" t="str">
        <f t="shared" si="32"/>
        <v/>
      </c>
      <c r="O163" s="40" t="str">
        <f t="shared" si="36"/>
        <v/>
      </c>
      <c r="Q163" s="40">
        <v>160</v>
      </c>
    </row>
    <row r="164" spans="1:17" s="40" customFormat="1" ht="20.100000000000001" customHeight="1">
      <c r="A164" s="76" t="str">
        <f t="shared" si="33"/>
        <v/>
      </c>
      <c r="B164" s="77" t="str">
        <f>'基本情報 (2)'!T169</f>
        <v/>
      </c>
      <c r="C164" s="77" t="str">
        <f t="shared" si="34"/>
        <v/>
      </c>
      <c r="D164" s="78" t="str">
        <f t="shared" si="35"/>
        <v/>
      </c>
      <c r="E164" s="79"/>
      <c r="F164" s="80"/>
      <c r="G164" s="80"/>
      <c r="H164" s="81"/>
      <c r="I164" s="81"/>
      <c r="J164" s="68" t="str">
        <f t="shared" ref="J164:J195" si="37">IF(E164="","",VLOOKUP(E164,コード,4,FALSE))</f>
        <v/>
      </c>
      <c r="K164" s="68" t="str">
        <f t="shared" ref="K164:K195" si="38">IF(F164="","",VLOOKUP(F164,コード,4,FALSE))</f>
        <v/>
      </c>
      <c r="L164" s="68" t="str">
        <f t="shared" ref="L164:L195" si="39">IF(G164="","",VLOOKUP(G164,コード,4,FALSE))</f>
        <v/>
      </c>
      <c r="M164" s="68" t="str">
        <f t="shared" ref="M164:M195" si="40">IF(H164="","",VLOOKUP(H164,コード,4,FALSE))</f>
        <v/>
      </c>
      <c r="N164" s="68" t="str">
        <f t="shared" ref="N164:N195" si="41">IF(I164="","",VLOOKUP(I164,コード,4,FALSE))</f>
        <v/>
      </c>
      <c r="O164" s="40" t="str">
        <f t="shared" si="36"/>
        <v/>
      </c>
      <c r="Q164" s="40">
        <v>161</v>
      </c>
    </row>
    <row r="165" spans="1:17" s="40" customFormat="1" ht="20.100000000000001" customHeight="1">
      <c r="A165" s="76" t="str">
        <f t="shared" si="33"/>
        <v/>
      </c>
      <c r="B165" s="77" t="str">
        <f>'基本情報 (2)'!T170</f>
        <v/>
      </c>
      <c r="C165" s="77" t="str">
        <f t="shared" si="34"/>
        <v/>
      </c>
      <c r="D165" s="78" t="str">
        <f t="shared" si="35"/>
        <v/>
      </c>
      <c r="E165" s="79"/>
      <c r="F165" s="80"/>
      <c r="G165" s="80"/>
      <c r="H165" s="81"/>
      <c r="I165" s="81"/>
      <c r="J165" s="68" t="str">
        <f t="shared" si="37"/>
        <v/>
      </c>
      <c r="K165" s="68" t="str">
        <f t="shared" si="38"/>
        <v/>
      </c>
      <c r="L165" s="68" t="str">
        <f t="shared" si="39"/>
        <v/>
      </c>
      <c r="M165" s="68" t="str">
        <f t="shared" si="40"/>
        <v/>
      </c>
      <c r="N165" s="68" t="str">
        <f t="shared" si="41"/>
        <v/>
      </c>
      <c r="O165" s="40" t="str">
        <f t="shared" si="36"/>
        <v/>
      </c>
      <c r="Q165" s="40">
        <v>162</v>
      </c>
    </row>
    <row r="166" spans="1:17" s="40" customFormat="1" ht="20.100000000000001" customHeight="1">
      <c r="A166" s="76" t="str">
        <f t="shared" si="33"/>
        <v/>
      </c>
      <c r="B166" s="77" t="str">
        <f>'基本情報 (2)'!T171</f>
        <v/>
      </c>
      <c r="C166" s="77" t="str">
        <f t="shared" si="34"/>
        <v/>
      </c>
      <c r="D166" s="78" t="str">
        <f t="shared" si="35"/>
        <v/>
      </c>
      <c r="E166" s="79"/>
      <c r="F166" s="80"/>
      <c r="G166" s="80"/>
      <c r="H166" s="81"/>
      <c r="I166" s="81"/>
      <c r="J166" s="68" t="str">
        <f t="shared" si="37"/>
        <v/>
      </c>
      <c r="K166" s="68" t="str">
        <f t="shared" si="38"/>
        <v/>
      </c>
      <c r="L166" s="68" t="str">
        <f t="shared" si="39"/>
        <v/>
      </c>
      <c r="M166" s="68" t="str">
        <f t="shared" si="40"/>
        <v/>
      </c>
      <c r="N166" s="68" t="str">
        <f t="shared" si="41"/>
        <v/>
      </c>
      <c r="O166" s="40" t="str">
        <f t="shared" si="36"/>
        <v/>
      </c>
      <c r="Q166" s="40">
        <v>163</v>
      </c>
    </row>
    <row r="167" spans="1:17" s="40" customFormat="1" ht="20.100000000000001" customHeight="1">
      <c r="A167" s="76" t="str">
        <f t="shared" si="33"/>
        <v/>
      </c>
      <c r="B167" s="77" t="str">
        <f>'基本情報 (2)'!T172</f>
        <v/>
      </c>
      <c r="C167" s="77" t="str">
        <f t="shared" si="34"/>
        <v/>
      </c>
      <c r="D167" s="78" t="str">
        <f t="shared" si="35"/>
        <v/>
      </c>
      <c r="E167" s="79"/>
      <c r="F167" s="80"/>
      <c r="G167" s="80"/>
      <c r="H167" s="81"/>
      <c r="I167" s="81"/>
      <c r="J167" s="68" t="str">
        <f t="shared" si="37"/>
        <v/>
      </c>
      <c r="K167" s="68" t="str">
        <f t="shared" si="38"/>
        <v/>
      </c>
      <c r="L167" s="68" t="str">
        <f t="shared" si="39"/>
        <v/>
      </c>
      <c r="M167" s="68" t="str">
        <f t="shared" si="40"/>
        <v/>
      </c>
      <c r="N167" s="68" t="str">
        <f t="shared" si="41"/>
        <v/>
      </c>
      <c r="O167" s="40" t="str">
        <f t="shared" si="36"/>
        <v/>
      </c>
      <c r="Q167" s="40">
        <v>164</v>
      </c>
    </row>
    <row r="168" spans="1:17" s="40" customFormat="1" ht="20.100000000000001" customHeight="1">
      <c r="A168" s="76" t="str">
        <f t="shared" si="33"/>
        <v/>
      </c>
      <c r="B168" s="77" t="str">
        <f>'基本情報 (2)'!T173</f>
        <v/>
      </c>
      <c r="C168" s="77" t="str">
        <f t="shared" si="34"/>
        <v/>
      </c>
      <c r="D168" s="78" t="str">
        <f t="shared" si="35"/>
        <v/>
      </c>
      <c r="E168" s="79"/>
      <c r="F168" s="80"/>
      <c r="G168" s="80"/>
      <c r="H168" s="81"/>
      <c r="I168" s="81"/>
      <c r="J168" s="68" t="str">
        <f t="shared" si="37"/>
        <v/>
      </c>
      <c r="K168" s="68" t="str">
        <f t="shared" si="38"/>
        <v/>
      </c>
      <c r="L168" s="68" t="str">
        <f t="shared" si="39"/>
        <v/>
      </c>
      <c r="M168" s="68" t="str">
        <f t="shared" si="40"/>
        <v/>
      </c>
      <c r="N168" s="68" t="str">
        <f t="shared" si="41"/>
        <v/>
      </c>
      <c r="O168" s="40" t="str">
        <f t="shared" si="36"/>
        <v/>
      </c>
      <c r="Q168" s="40">
        <v>165</v>
      </c>
    </row>
    <row r="169" spans="1:17" s="40" customFormat="1" ht="20.100000000000001" customHeight="1">
      <c r="A169" s="76" t="str">
        <f t="shared" si="33"/>
        <v/>
      </c>
      <c r="B169" s="77" t="str">
        <f>'基本情報 (2)'!T174</f>
        <v/>
      </c>
      <c r="C169" s="77" t="str">
        <f t="shared" si="34"/>
        <v/>
      </c>
      <c r="D169" s="78" t="str">
        <f t="shared" si="35"/>
        <v/>
      </c>
      <c r="E169" s="79"/>
      <c r="F169" s="80"/>
      <c r="G169" s="80"/>
      <c r="H169" s="81"/>
      <c r="I169" s="81"/>
      <c r="J169" s="68" t="str">
        <f t="shared" si="37"/>
        <v/>
      </c>
      <c r="K169" s="68" t="str">
        <f t="shared" si="38"/>
        <v/>
      </c>
      <c r="L169" s="68" t="str">
        <f t="shared" si="39"/>
        <v/>
      </c>
      <c r="M169" s="68" t="str">
        <f t="shared" si="40"/>
        <v/>
      </c>
      <c r="N169" s="68" t="str">
        <f t="shared" si="41"/>
        <v/>
      </c>
      <c r="O169" s="40" t="str">
        <f t="shared" si="36"/>
        <v/>
      </c>
      <c r="Q169" s="40">
        <v>166</v>
      </c>
    </row>
    <row r="170" spans="1:17" s="40" customFormat="1" ht="20.100000000000001" customHeight="1">
      <c r="A170" s="76" t="str">
        <f t="shared" si="33"/>
        <v/>
      </c>
      <c r="B170" s="77" t="str">
        <f>'基本情報 (2)'!T175</f>
        <v/>
      </c>
      <c r="C170" s="77" t="str">
        <f t="shared" si="34"/>
        <v/>
      </c>
      <c r="D170" s="78" t="str">
        <f t="shared" si="35"/>
        <v/>
      </c>
      <c r="E170" s="79"/>
      <c r="F170" s="80"/>
      <c r="G170" s="80"/>
      <c r="H170" s="81"/>
      <c r="I170" s="81"/>
      <c r="J170" s="68" t="str">
        <f t="shared" si="37"/>
        <v/>
      </c>
      <c r="K170" s="68" t="str">
        <f t="shared" si="38"/>
        <v/>
      </c>
      <c r="L170" s="68" t="str">
        <f t="shared" si="39"/>
        <v/>
      </c>
      <c r="M170" s="68" t="str">
        <f t="shared" si="40"/>
        <v/>
      </c>
      <c r="N170" s="68" t="str">
        <f t="shared" si="41"/>
        <v/>
      </c>
      <c r="O170" s="40" t="str">
        <f t="shared" si="36"/>
        <v/>
      </c>
      <c r="Q170" s="40">
        <v>167</v>
      </c>
    </row>
    <row r="171" spans="1:17" s="40" customFormat="1" ht="20.100000000000001" customHeight="1">
      <c r="A171" s="76" t="str">
        <f t="shared" si="33"/>
        <v/>
      </c>
      <c r="B171" s="77" t="str">
        <f>'基本情報 (2)'!T176</f>
        <v/>
      </c>
      <c r="C171" s="77" t="str">
        <f t="shared" si="34"/>
        <v/>
      </c>
      <c r="D171" s="78" t="str">
        <f t="shared" si="35"/>
        <v/>
      </c>
      <c r="E171" s="79"/>
      <c r="F171" s="80"/>
      <c r="G171" s="80"/>
      <c r="H171" s="81"/>
      <c r="I171" s="81"/>
      <c r="J171" s="68" t="str">
        <f t="shared" si="37"/>
        <v/>
      </c>
      <c r="K171" s="68" t="str">
        <f t="shared" si="38"/>
        <v/>
      </c>
      <c r="L171" s="68" t="str">
        <f t="shared" si="39"/>
        <v/>
      </c>
      <c r="M171" s="68" t="str">
        <f t="shared" si="40"/>
        <v/>
      </c>
      <c r="N171" s="68" t="str">
        <f t="shared" si="41"/>
        <v/>
      </c>
      <c r="O171" s="40" t="str">
        <f t="shared" si="36"/>
        <v/>
      </c>
      <c r="Q171" s="40">
        <v>168</v>
      </c>
    </row>
    <row r="172" spans="1:17" s="40" customFormat="1" ht="20.100000000000001" customHeight="1">
      <c r="A172" s="76" t="str">
        <f t="shared" si="33"/>
        <v/>
      </c>
      <c r="B172" s="77" t="str">
        <f>'基本情報 (2)'!T177</f>
        <v/>
      </c>
      <c r="C172" s="77" t="str">
        <f t="shared" si="34"/>
        <v/>
      </c>
      <c r="D172" s="78" t="str">
        <f t="shared" si="35"/>
        <v/>
      </c>
      <c r="E172" s="79"/>
      <c r="F172" s="80"/>
      <c r="G172" s="80"/>
      <c r="H172" s="81"/>
      <c r="I172" s="81"/>
      <c r="J172" s="68" t="str">
        <f t="shared" si="37"/>
        <v/>
      </c>
      <c r="K172" s="68" t="str">
        <f t="shared" si="38"/>
        <v/>
      </c>
      <c r="L172" s="68" t="str">
        <f t="shared" si="39"/>
        <v/>
      </c>
      <c r="M172" s="68" t="str">
        <f t="shared" si="40"/>
        <v/>
      </c>
      <c r="N172" s="68" t="str">
        <f t="shared" si="41"/>
        <v/>
      </c>
      <c r="O172" s="40" t="str">
        <f t="shared" si="36"/>
        <v/>
      </c>
      <c r="Q172" s="40">
        <v>169</v>
      </c>
    </row>
    <row r="173" spans="1:17" s="40" customFormat="1" ht="20.100000000000001" customHeight="1">
      <c r="A173" s="76" t="str">
        <f t="shared" si="33"/>
        <v/>
      </c>
      <c r="B173" s="77" t="str">
        <f>'基本情報 (2)'!T178</f>
        <v/>
      </c>
      <c r="C173" s="77" t="str">
        <f t="shared" si="34"/>
        <v/>
      </c>
      <c r="D173" s="78" t="str">
        <f t="shared" si="35"/>
        <v/>
      </c>
      <c r="E173" s="79"/>
      <c r="F173" s="80"/>
      <c r="G173" s="80"/>
      <c r="H173" s="81"/>
      <c r="I173" s="81"/>
      <c r="J173" s="68" t="str">
        <f t="shared" si="37"/>
        <v/>
      </c>
      <c r="K173" s="68" t="str">
        <f t="shared" si="38"/>
        <v/>
      </c>
      <c r="L173" s="68" t="str">
        <f t="shared" si="39"/>
        <v/>
      </c>
      <c r="M173" s="68" t="str">
        <f t="shared" si="40"/>
        <v/>
      </c>
      <c r="N173" s="68" t="str">
        <f t="shared" si="41"/>
        <v/>
      </c>
      <c r="O173" s="40" t="str">
        <f t="shared" si="36"/>
        <v/>
      </c>
      <c r="Q173" s="40">
        <v>170</v>
      </c>
    </row>
    <row r="174" spans="1:17" s="40" customFormat="1" ht="20.100000000000001" customHeight="1">
      <c r="A174" s="76" t="str">
        <f t="shared" si="33"/>
        <v/>
      </c>
      <c r="B174" s="77" t="str">
        <f>'基本情報 (2)'!T179</f>
        <v/>
      </c>
      <c r="C174" s="77" t="str">
        <f t="shared" si="34"/>
        <v/>
      </c>
      <c r="D174" s="78" t="str">
        <f t="shared" si="35"/>
        <v/>
      </c>
      <c r="E174" s="79"/>
      <c r="F174" s="80"/>
      <c r="G174" s="80"/>
      <c r="H174" s="81"/>
      <c r="I174" s="81"/>
      <c r="J174" s="68" t="str">
        <f t="shared" si="37"/>
        <v/>
      </c>
      <c r="K174" s="68" t="str">
        <f t="shared" si="38"/>
        <v/>
      </c>
      <c r="L174" s="68" t="str">
        <f t="shared" si="39"/>
        <v/>
      </c>
      <c r="M174" s="68" t="str">
        <f t="shared" si="40"/>
        <v/>
      </c>
      <c r="N174" s="68" t="str">
        <f t="shared" si="41"/>
        <v/>
      </c>
      <c r="O174" s="40" t="str">
        <f t="shared" si="36"/>
        <v/>
      </c>
      <c r="Q174" s="40">
        <v>171</v>
      </c>
    </row>
    <row r="175" spans="1:17" s="40" customFormat="1" ht="20.100000000000001" customHeight="1">
      <c r="A175" s="76" t="str">
        <f t="shared" si="33"/>
        <v/>
      </c>
      <c r="B175" s="77" t="str">
        <f>'基本情報 (2)'!T180</f>
        <v/>
      </c>
      <c r="C175" s="77" t="str">
        <f t="shared" si="34"/>
        <v/>
      </c>
      <c r="D175" s="78" t="str">
        <f t="shared" si="35"/>
        <v/>
      </c>
      <c r="E175" s="79"/>
      <c r="F175" s="80"/>
      <c r="G175" s="80"/>
      <c r="H175" s="81"/>
      <c r="I175" s="81"/>
      <c r="J175" s="68" t="str">
        <f t="shared" si="37"/>
        <v/>
      </c>
      <c r="K175" s="68" t="str">
        <f t="shared" si="38"/>
        <v/>
      </c>
      <c r="L175" s="68" t="str">
        <f t="shared" si="39"/>
        <v/>
      </c>
      <c r="M175" s="68" t="str">
        <f t="shared" si="40"/>
        <v/>
      </c>
      <c r="N175" s="68" t="str">
        <f t="shared" si="41"/>
        <v/>
      </c>
      <c r="O175" s="40" t="str">
        <f t="shared" si="36"/>
        <v/>
      </c>
      <c r="Q175" s="40">
        <v>172</v>
      </c>
    </row>
    <row r="176" spans="1:17" s="40" customFormat="1" ht="20.100000000000001" customHeight="1">
      <c r="A176" s="76" t="str">
        <f t="shared" si="33"/>
        <v/>
      </c>
      <c r="B176" s="77" t="str">
        <f>'基本情報 (2)'!T181</f>
        <v/>
      </c>
      <c r="C176" s="77" t="str">
        <f t="shared" si="34"/>
        <v/>
      </c>
      <c r="D176" s="78" t="str">
        <f t="shared" si="35"/>
        <v/>
      </c>
      <c r="E176" s="79"/>
      <c r="F176" s="80"/>
      <c r="G176" s="80"/>
      <c r="H176" s="81"/>
      <c r="I176" s="81"/>
      <c r="J176" s="68" t="str">
        <f t="shared" si="37"/>
        <v/>
      </c>
      <c r="K176" s="68" t="str">
        <f t="shared" si="38"/>
        <v/>
      </c>
      <c r="L176" s="68" t="str">
        <f t="shared" si="39"/>
        <v/>
      </c>
      <c r="M176" s="68" t="str">
        <f t="shared" si="40"/>
        <v/>
      </c>
      <c r="N176" s="68" t="str">
        <f t="shared" si="41"/>
        <v/>
      </c>
      <c r="O176" s="40" t="str">
        <f t="shared" si="36"/>
        <v/>
      </c>
      <c r="Q176" s="40">
        <v>173</v>
      </c>
    </row>
    <row r="177" spans="1:17" s="40" customFormat="1" ht="20.100000000000001" customHeight="1">
      <c r="A177" s="76" t="str">
        <f t="shared" si="33"/>
        <v/>
      </c>
      <c r="B177" s="77" t="str">
        <f>'基本情報 (2)'!T182</f>
        <v/>
      </c>
      <c r="C177" s="77" t="str">
        <f t="shared" si="34"/>
        <v/>
      </c>
      <c r="D177" s="78" t="str">
        <f t="shared" si="35"/>
        <v/>
      </c>
      <c r="E177" s="79"/>
      <c r="F177" s="80"/>
      <c r="G177" s="80"/>
      <c r="H177" s="81"/>
      <c r="I177" s="81"/>
      <c r="J177" s="68" t="str">
        <f t="shared" si="37"/>
        <v/>
      </c>
      <c r="K177" s="68" t="str">
        <f t="shared" si="38"/>
        <v/>
      </c>
      <c r="L177" s="68" t="str">
        <f t="shared" si="39"/>
        <v/>
      </c>
      <c r="M177" s="68" t="str">
        <f t="shared" si="40"/>
        <v/>
      </c>
      <c r="N177" s="68" t="str">
        <f t="shared" si="41"/>
        <v/>
      </c>
      <c r="O177" s="40" t="str">
        <f t="shared" si="36"/>
        <v/>
      </c>
      <c r="Q177" s="40">
        <v>174</v>
      </c>
    </row>
    <row r="178" spans="1:17" s="40" customFormat="1" ht="20.100000000000001" customHeight="1">
      <c r="A178" s="76" t="str">
        <f t="shared" si="33"/>
        <v/>
      </c>
      <c r="B178" s="77" t="str">
        <f>'基本情報 (2)'!T183</f>
        <v/>
      </c>
      <c r="C178" s="77" t="str">
        <f t="shared" si="34"/>
        <v/>
      </c>
      <c r="D178" s="78" t="str">
        <f t="shared" si="35"/>
        <v/>
      </c>
      <c r="E178" s="79"/>
      <c r="F178" s="80"/>
      <c r="G178" s="80"/>
      <c r="H178" s="81"/>
      <c r="I178" s="81"/>
      <c r="J178" s="68" t="str">
        <f t="shared" si="37"/>
        <v/>
      </c>
      <c r="K178" s="68" t="str">
        <f t="shared" si="38"/>
        <v/>
      </c>
      <c r="L178" s="68" t="str">
        <f t="shared" si="39"/>
        <v/>
      </c>
      <c r="M178" s="68" t="str">
        <f t="shared" si="40"/>
        <v/>
      </c>
      <c r="N178" s="68" t="str">
        <f t="shared" si="41"/>
        <v/>
      </c>
      <c r="O178" s="40" t="str">
        <f t="shared" si="36"/>
        <v/>
      </c>
      <c r="Q178" s="40">
        <v>175</v>
      </c>
    </row>
    <row r="179" spans="1:17" s="40" customFormat="1" ht="20.100000000000001" customHeight="1">
      <c r="A179" s="76" t="str">
        <f t="shared" si="33"/>
        <v/>
      </c>
      <c r="B179" s="77" t="str">
        <f>'基本情報 (2)'!T184</f>
        <v/>
      </c>
      <c r="C179" s="77" t="str">
        <f t="shared" si="34"/>
        <v/>
      </c>
      <c r="D179" s="78" t="str">
        <f t="shared" si="35"/>
        <v/>
      </c>
      <c r="E179" s="79"/>
      <c r="F179" s="80"/>
      <c r="G179" s="80"/>
      <c r="H179" s="81"/>
      <c r="I179" s="81"/>
      <c r="J179" s="68" t="str">
        <f t="shared" si="37"/>
        <v/>
      </c>
      <c r="K179" s="68" t="str">
        <f t="shared" si="38"/>
        <v/>
      </c>
      <c r="L179" s="68" t="str">
        <f t="shared" si="39"/>
        <v/>
      </c>
      <c r="M179" s="68" t="str">
        <f t="shared" si="40"/>
        <v/>
      </c>
      <c r="N179" s="68" t="str">
        <f t="shared" si="41"/>
        <v/>
      </c>
      <c r="O179" s="40" t="str">
        <f t="shared" si="36"/>
        <v/>
      </c>
      <c r="Q179" s="40">
        <v>176</v>
      </c>
    </row>
    <row r="180" spans="1:17" s="40" customFormat="1" ht="20.100000000000001" customHeight="1">
      <c r="A180" s="76" t="str">
        <f t="shared" si="33"/>
        <v/>
      </c>
      <c r="B180" s="77" t="str">
        <f>'基本情報 (2)'!T185</f>
        <v/>
      </c>
      <c r="C180" s="77" t="str">
        <f t="shared" si="34"/>
        <v/>
      </c>
      <c r="D180" s="78" t="str">
        <f t="shared" si="35"/>
        <v/>
      </c>
      <c r="E180" s="79"/>
      <c r="F180" s="80"/>
      <c r="G180" s="80"/>
      <c r="H180" s="81"/>
      <c r="I180" s="81"/>
      <c r="J180" s="68" t="str">
        <f t="shared" si="37"/>
        <v/>
      </c>
      <c r="K180" s="68" t="str">
        <f t="shared" si="38"/>
        <v/>
      </c>
      <c r="L180" s="68" t="str">
        <f t="shared" si="39"/>
        <v/>
      </c>
      <c r="M180" s="68" t="str">
        <f t="shared" si="40"/>
        <v/>
      </c>
      <c r="N180" s="68" t="str">
        <f t="shared" si="41"/>
        <v/>
      </c>
      <c r="O180" s="40" t="str">
        <f t="shared" si="36"/>
        <v/>
      </c>
      <c r="Q180" s="40">
        <v>177</v>
      </c>
    </row>
    <row r="181" spans="1:17" s="40" customFormat="1" ht="20.100000000000001" customHeight="1">
      <c r="A181" s="76" t="str">
        <f t="shared" si="33"/>
        <v/>
      </c>
      <c r="B181" s="77" t="str">
        <f>'基本情報 (2)'!T186</f>
        <v/>
      </c>
      <c r="C181" s="77" t="str">
        <f t="shared" si="34"/>
        <v/>
      </c>
      <c r="D181" s="78" t="str">
        <f t="shared" si="35"/>
        <v/>
      </c>
      <c r="E181" s="79"/>
      <c r="F181" s="80"/>
      <c r="G181" s="80"/>
      <c r="H181" s="81"/>
      <c r="I181" s="81"/>
      <c r="J181" s="68" t="str">
        <f t="shared" si="37"/>
        <v/>
      </c>
      <c r="K181" s="68" t="str">
        <f t="shared" si="38"/>
        <v/>
      </c>
      <c r="L181" s="68" t="str">
        <f t="shared" si="39"/>
        <v/>
      </c>
      <c r="M181" s="68" t="str">
        <f t="shared" si="40"/>
        <v/>
      </c>
      <c r="N181" s="68" t="str">
        <f t="shared" si="41"/>
        <v/>
      </c>
      <c r="O181" s="40" t="str">
        <f t="shared" si="36"/>
        <v/>
      </c>
      <c r="Q181" s="40">
        <v>178</v>
      </c>
    </row>
    <row r="182" spans="1:17" s="40" customFormat="1" ht="20.100000000000001" customHeight="1">
      <c r="A182" s="76" t="str">
        <f t="shared" si="33"/>
        <v/>
      </c>
      <c r="B182" s="77" t="str">
        <f>'基本情報 (2)'!T187</f>
        <v/>
      </c>
      <c r="C182" s="77" t="str">
        <f t="shared" si="34"/>
        <v/>
      </c>
      <c r="D182" s="78" t="str">
        <f t="shared" si="35"/>
        <v/>
      </c>
      <c r="E182" s="79"/>
      <c r="F182" s="80"/>
      <c r="G182" s="80"/>
      <c r="H182" s="81"/>
      <c r="I182" s="81"/>
      <c r="J182" s="68" t="str">
        <f t="shared" si="37"/>
        <v/>
      </c>
      <c r="K182" s="68" t="str">
        <f t="shared" si="38"/>
        <v/>
      </c>
      <c r="L182" s="68" t="str">
        <f t="shared" si="39"/>
        <v/>
      </c>
      <c r="M182" s="68" t="str">
        <f t="shared" si="40"/>
        <v/>
      </c>
      <c r="N182" s="68" t="str">
        <f t="shared" si="41"/>
        <v/>
      </c>
      <c r="O182" s="40" t="str">
        <f t="shared" si="36"/>
        <v/>
      </c>
      <c r="Q182" s="40">
        <v>179</v>
      </c>
    </row>
    <row r="183" spans="1:17" s="40" customFormat="1" ht="20.100000000000001" customHeight="1">
      <c r="A183" s="76" t="str">
        <f t="shared" si="33"/>
        <v/>
      </c>
      <c r="B183" s="77" t="str">
        <f>'基本情報 (2)'!T188</f>
        <v/>
      </c>
      <c r="C183" s="77" t="str">
        <f t="shared" si="34"/>
        <v/>
      </c>
      <c r="D183" s="78" t="str">
        <f t="shared" si="35"/>
        <v/>
      </c>
      <c r="E183" s="79"/>
      <c r="F183" s="80"/>
      <c r="G183" s="80"/>
      <c r="H183" s="81"/>
      <c r="I183" s="81"/>
      <c r="J183" s="68" t="str">
        <f t="shared" si="37"/>
        <v/>
      </c>
      <c r="K183" s="68" t="str">
        <f t="shared" si="38"/>
        <v/>
      </c>
      <c r="L183" s="68" t="str">
        <f t="shared" si="39"/>
        <v/>
      </c>
      <c r="M183" s="68" t="str">
        <f t="shared" si="40"/>
        <v/>
      </c>
      <c r="N183" s="68" t="str">
        <f t="shared" si="41"/>
        <v/>
      </c>
      <c r="O183" s="40" t="str">
        <f t="shared" si="36"/>
        <v/>
      </c>
      <c r="Q183" s="40">
        <v>180</v>
      </c>
    </row>
    <row r="184" spans="1:17" s="40" customFormat="1" ht="20.100000000000001" customHeight="1">
      <c r="A184" s="76" t="str">
        <f t="shared" si="33"/>
        <v/>
      </c>
      <c r="B184" s="77" t="str">
        <f>'基本情報 (2)'!T189</f>
        <v/>
      </c>
      <c r="C184" s="77" t="str">
        <f t="shared" si="34"/>
        <v/>
      </c>
      <c r="D184" s="78" t="str">
        <f t="shared" si="35"/>
        <v/>
      </c>
      <c r="E184" s="79"/>
      <c r="F184" s="80"/>
      <c r="G184" s="80"/>
      <c r="H184" s="81"/>
      <c r="I184" s="81"/>
      <c r="J184" s="68" t="str">
        <f t="shared" si="37"/>
        <v/>
      </c>
      <c r="K184" s="68" t="str">
        <f t="shared" si="38"/>
        <v/>
      </c>
      <c r="L184" s="68" t="str">
        <f t="shared" si="39"/>
        <v/>
      </c>
      <c r="M184" s="68" t="str">
        <f t="shared" si="40"/>
        <v/>
      </c>
      <c r="N184" s="68" t="str">
        <f t="shared" si="41"/>
        <v/>
      </c>
      <c r="O184" s="40" t="str">
        <f t="shared" si="36"/>
        <v/>
      </c>
      <c r="Q184" s="40">
        <v>181</v>
      </c>
    </row>
    <row r="185" spans="1:17" s="40" customFormat="1" ht="20.100000000000001" customHeight="1">
      <c r="A185" s="76" t="str">
        <f t="shared" si="33"/>
        <v/>
      </c>
      <c r="B185" s="77" t="str">
        <f>'基本情報 (2)'!T190</f>
        <v/>
      </c>
      <c r="C185" s="77" t="str">
        <f t="shared" si="34"/>
        <v/>
      </c>
      <c r="D185" s="78" t="str">
        <f t="shared" si="35"/>
        <v/>
      </c>
      <c r="E185" s="79"/>
      <c r="F185" s="80"/>
      <c r="G185" s="80"/>
      <c r="H185" s="81"/>
      <c r="I185" s="81"/>
      <c r="J185" s="68" t="str">
        <f t="shared" si="37"/>
        <v/>
      </c>
      <c r="K185" s="68" t="str">
        <f t="shared" si="38"/>
        <v/>
      </c>
      <c r="L185" s="68" t="str">
        <f t="shared" si="39"/>
        <v/>
      </c>
      <c r="M185" s="68" t="str">
        <f t="shared" si="40"/>
        <v/>
      </c>
      <c r="N185" s="68" t="str">
        <f t="shared" si="41"/>
        <v/>
      </c>
      <c r="O185" s="40" t="str">
        <f t="shared" si="36"/>
        <v/>
      </c>
      <c r="Q185" s="40">
        <v>182</v>
      </c>
    </row>
    <row r="186" spans="1:17" s="40" customFormat="1" ht="20.100000000000001" customHeight="1">
      <c r="A186" s="76" t="str">
        <f t="shared" si="33"/>
        <v/>
      </c>
      <c r="B186" s="77" t="str">
        <f>'基本情報 (2)'!T191</f>
        <v/>
      </c>
      <c r="C186" s="77" t="str">
        <f t="shared" si="34"/>
        <v/>
      </c>
      <c r="D186" s="78" t="str">
        <f t="shared" si="35"/>
        <v/>
      </c>
      <c r="E186" s="79"/>
      <c r="F186" s="80"/>
      <c r="G186" s="80"/>
      <c r="H186" s="81"/>
      <c r="I186" s="81"/>
      <c r="J186" s="68" t="str">
        <f t="shared" si="37"/>
        <v/>
      </c>
      <c r="K186" s="68" t="str">
        <f t="shared" si="38"/>
        <v/>
      </c>
      <c r="L186" s="68" t="str">
        <f t="shared" si="39"/>
        <v/>
      </c>
      <c r="M186" s="68" t="str">
        <f t="shared" si="40"/>
        <v/>
      </c>
      <c r="N186" s="68" t="str">
        <f t="shared" si="41"/>
        <v/>
      </c>
      <c r="O186" s="40" t="str">
        <f t="shared" si="36"/>
        <v/>
      </c>
      <c r="Q186" s="40">
        <v>183</v>
      </c>
    </row>
    <row r="187" spans="1:17" s="40" customFormat="1" ht="20.100000000000001" customHeight="1">
      <c r="A187" s="76" t="str">
        <f t="shared" si="33"/>
        <v/>
      </c>
      <c r="B187" s="77" t="str">
        <f>'基本情報 (2)'!T192</f>
        <v/>
      </c>
      <c r="C187" s="77" t="str">
        <f t="shared" si="34"/>
        <v/>
      </c>
      <c r="D187" s="78" t="str">
        <f t="shared" si="35"/>
        <v/>
      </c>
      <c r="E187" s="79"/>
      <c r="F187" s="80"/>
      <c r="G187" s="80"/>
      <c r="H187" s="81"/>
      <c r="I187" s="81"/>
      <c r="J187" s="68" t="str">
        <f t="shared" si="37"/>
        <v/>
      </c>
      <c r="K187" s="68" t="str">
        <f t="shared" si="38"/>
        <v/>
      </c>
      <c r="L187" s="68" t="str">
        <f t="shared" si="39"/>
        <v/>
      </c>
      <c r="M187" s="68" t="str">
        <f t="shared" si="40"/>
        <v/>
      </c>
      <c r="N187" s="68" t="str">
        <f t="shared" si="41"/>
        <v/>
      </c>
      <c r="O187" s="40" t="str">
        <f t="shared" si="36"/>
        <v/>
      </c>
      <c r="Q187" s="40">
        <v>184</v>
      </c>
    </row>
    <row r="188" spans="1:17" s="40" customFormat="1" ht="20.100000000000001" customHeight="1">
      <c r="A188" s="76" t="str">
        <f t="shared" si="33"/>
        <v/>
      </c>
      <c r="B188" s="77" t="str">
        <f>'基本情報 (2)'!T193</f>
        <v/>
      </c>
      <c r="C188" s="77" t="str">
        <f t="shared" si="34"/>
        <v/>
      </c>
      <c r="D188" s="78" t="str">
        <f t="shared" si="35"/>
        <v/>
      </c>
      <c r="E188" s="79"/>
      <c r="F188" s="80"/>
      <c r="G188" s="80"/>
      <c r="H188" s="81"/>
      <c r="I188" s="81"/>
      <c r="J188" s="68" t="str">
        <f t="shared" si="37"/>
        <v/>
      </c>
      <c r="K188" s="68" t="str">
        <f t="shared" si="38"/>
        <v/>
      </c>
      <c r="L188" s="68" t="str">
        <f t="shared" si="39"/>
        <v/>
      </c>
      <c r="M188" s="68" t="str">
        <f t="shared" si="40"/>
        <v/>
      </c>
      <c r="N188" s="68" t="str">
        <f t="shared" si="41"/>
        <v/>
      </c>
      <c r="O188" s="40" t="str">
        <f t="shared" si="36"/>
        <v/>
      </c>
      <c r="Q188" s="40">
        <v>185</v>
      </c>
    </row>
    <row r="189" spans="1:17" s="40" customFormat="1" ht="20.100000000000001" customHeight="1">
      <c r="A189" s="76" t="str">
        <f t="shared" si="33"/>
        <v/>
      </c>
      <c r="B189" s="77" t="str">
        <f>'基本情報 (2)'!T194</f>
        <v/>
      </c>
      <c r="C189" s="77" t="str">
        <f t="shared" si="34"/>
        <v/>
      </c>
      <c r="D189" s="78" t="str">
        <f t="shared" si="35"/>
        <v/>
      </c>
      <c r="E189" s="79"/>
      <c r="F189" s="80"/>
      <c r="G189" s="80"/>
      <c r="H189" s="81"/>
      <c r="I189" s="81"/>
      <c r="J189" s="68" t="str">
        <f t="shared" si="37"/>
        <v/>
      </c>
      <c r="K189" s="68" t="str">
        <f t="shared" si="38"/>
        <v/>
      </c>
      <c r="L189" s="68" t="str">
        <f t="shared" si="39"/>
        <v/>
      </c>
      <c r="M189" s="68" t="str">
        <f t="shared" si="40"/>
        <v/>
      </c>
      <c r="N189" s="68" t="str">
        <f t="shared" si="41"/>
        <v/>
      </c>
      <c r="O189" s="40" t="str">
        <f t="shared" si="36"/>
        <v/>
      </c>
      <c r="Q189" s="40">
        <v>186</v>
      </c>
    </row>
    <row r="190" spans="1:17" s="40" customFormat="1" ht="20.100000000000001" customHeight="1">
      <c r="A190" s="76" t="str">
        <f t="shared" si="33"/>
        <v/>
      </c>
      <c r="B190" s="77" t="str">
        <f>'基本情報 (2)'!T195</f>
        <v/>
      </c>
      <c r="C190" s="77" t="str">
        <f t="shared" si="34"/>
        <v/>
      </c>
      <c r="D190" s="78" t="str">
        <f t="shared" si="35"/>
        <v/>
      </c>
      <c r="E190" s="79"/>
      <c r="F190" s="80"/>
      <c r="G190" s="80"/>
      <c r="H190" s="81"/>
      <c r="I190" s="81"/>
      <c r="J190" s="68" t="str">
        <f t="shared" si="37"/>
        <v/>
      </c>
      <c r="K190" s="68" t="str">
        <f t="shared" si="38"/>
        <v/>
      </c>
      <c r="L190" s="68" t="str">
        <f t="shared" si="39"/>
        <v/>
      </c>
      <c r="M190" s="68" t="str">
        <f t="shared" si="40"/>
        <v/>
      </c>
      <c r="N190" s="68" t="str">
        <f t="shared" si="41"/>
        <v/>
      </c>
      <c r="O190" s="40" t="str">
        <f t="shared" si="36"/>
        <v/>
      </c>
      <c r="Q190" s="40">
        <v>187</v>
      </c>
    </row>
    <row r="191" spans="1:17" s="40" customFormat="1" ht="20.100000000000001" customHeight="1">
      <c r="A191" s="76" t="str">
        <f t="shared" si="33"/>
        <v/>
      </c>
      <c r="B191" s="77" t="str">
        <f>'基本情報 (2)'!T196</f>
        <v/>
      </c>
      <c r="C191" s="77" t="str">
        <f t="shared" si="34"/>
        <v/>
      </c>
      <c r="D191" s="78" t="str">
        <f t="shared" si="35"/>
        <v/>
      </c>
      <c r="E191" s="79"/>
      <c r="F191" s="80"/>
      <c r="G191" s="80"/>
      <c r="H191" s="81"/>
      <c r="I191" s="81"/>
      <c r="J191" s="68" t="str">
        <f t="shared" si="37"/>
        <v/>
      </c>
      <c r="K191" s="68" t="str">
        <f t="shared" si="38"/>
        <v/>
      </c>
      <c r="L191" s="68" t="str">
        <f t="shared" si="39"/>
        <v/>
      </c>
      <c r="M191" s="68" t="str">
        <f t="shared" si="40"/>
        <v/>
      </c>
      <c r="N191" s="68" t="str">
        <f t="shared" si="41"/>
        <v/>
      </c>
      <c r="O191" s="40" t="str">
        <f t="shared" si="36"/>
        <v/>
      </c>
      <c r="Q191" s="40">
        <v>188</v>
      </c>
    </row>
    <row r="192" spans="1:17" s="40" customFormat="1" ht="20.100000000000001" customHeight="1">
      <c r="A192" s="76" t="str">
        <f t="shared" si="33"/>
        <v/>
      </c>
      <c r="B192" s="77" t="str">
        <f>'基本情報 (2)'!T197</f>
        <v/>
      </c>
      <c r="C192" s="77" t="str">
        <f t="shared" si="34"/>
        <v/>
      </c>
      <c r="D192" s="78" t="str">
        <f t="shared" si="35"/>
        <v/>
      </c>
      <c r="E192" s="79"/>
      <c r="F192" s="80"/>
      <c r="G192" s="80"/>
      <c r="H192" s="81"/>
      <c r="I192" s="81"/>
      <c r="J192" s="68" t="str">
        <f t="shared" si="37"/>
        <v/>
      </c>
      <c r="K192" s="68" t="str">
        <f t="shared" si="38"/>
        <v/>
      </c>
      <c r="L192" s="68" t="str">
        <f t="shared" si="39"/>
        <v/>
      </c>
      <c r="M192" s="68" t="str">
        <f t="shared" si="40"/>
        <v/>
      </c>
      <c r="N192" s="68" t="str">
        <f t="shared" si="41"/>
        <v/>
      </c>
      <c r="O192" s="40" t="str">
        <f t="shared" si="36"/>
        <v/>
      </c>
      <c r="Q192" s="40">
        <v>189</v>
      </c>
    </row>
    <row r="193" spans="1:17" s="40" customFormat="1" ht="20.100000000000001" customHeight="1">
      <c r="A193" s="76" t="str">
        <f t="shared" si="33"/>
        <v/>
      </c>
      <c r="B193" s="77" t="str">
        <f>'基本情報 (2)'!T198</f>
        <v/>
      </c>
      <c r="C193" s="77" t="str">
        <f t="shared" si="34"/>
        <v/>
      </c>
      <c r="D193" s="78" t="str">
        <f t="shared" si="35"/>
        <v/>
      </c>
      <c r="E193" s="79"/>
      <c r="F193" s="80"/>
      <c r="G193" s="80"/>
      <c r="H193" s="81"/>
      <c r="I193" s="81"/>
      <c r="J193" s="68" t="str">
        <f t="shared" si="37"/>
        <v/>
      </c>
      <c r="K193" s="68" t="str">
        <f t="shared" si="38"/>
        <v/>
      </c>
      <c r="L193" s="68" t="str">
        <f t="shared" si="39"/>
        <v/>
      </c>
      <c r="M193" s="68" t="str">
        <f t="shared" si="40"/>
        <v/>
      </c>
      <c r="N193" s="68" t="str">
        <f t="shared" si="41"/>
        <v/>
      </c>
      <c r="O193" s="40" t="str">
        <f t="shared" si="36"/>
        <v/>
      </c>
      <c r="Q193" s="40">
        <v>190</v>
      </c>
    </row>
    <row r="194" spans="1:17" s="40" customFormat="1" ht="20.100000000000001" customHeight="1">
      <c r="A194" s="76" t="str">
        <f t="shared" si="33"/>
        <v/>
      </c>
      <c r="B194" s="77" t="str">
        <f>'基本情報 (2)'!T199</f>
        <v/>
      </c>
      <c r="C194" s="77" t="str">
        <f t="shared" si="34"/>
        <v/>
      </c>
      <c r="D194" s="78" t="str">
        <f t="shared" si="35"/>
        <v/>
      </c>
      <c r="E194" s="79"/>
      <c r="F194" s="80"/>
      <c r="G194" s="80"/>
      <c r="H194" s="81"/>
      <c r="I194" s="81"/>
      <c r="J194" s="68" t="str">
        <f t="shared" si="37"/>
        <v/>
      </c>
      <c r="K194" s="68" t="str">
        <f t="shared" si="38"/>
        <v/>
      </c>
      <c r="L194" s="68" t="str">
        <f t="shared" si="39"/>
        <v/>
      </c>
      <c r="M194" s="68" t="str">
        <f t="shared" si="40"/>
        <v/>
      </c>
      <c r="N194" s="68" t="str">
        <f t="shared" si="41"/>
        <v/>
      </c>
      <c r="O194" s="40" t="str">
        <f t="shared" si="36"/>
        <v/>
      </c>
      <c r="Q194" s="40">
        <v>191</v>
      </c>
    </row>
    <row r="195" spans="1:17" s="40" customFormat="1" ht="20.100000000000001" customHeight="1">
      <c r="A195" s="76" t="str">
        <f t="shared" si="33"/>
        <v/>
      </c>
      <c r="B195" s="77" t="str">
        <f>'基本情報 (2)'!T200</f>
        <v/>
      </c>
      <c r="C195" s="77" t="str">
        <f t="shared" si="34"/>
        <v/>
      </c>
      <c r="D195" s="78" t="str">
        <f t="shared" si="35"/>
        <v/>
      </c>
      <c r="E195" s="79"/>
      <c r="F195" s="80"/>
      <c r="G195" s="80"/>
      <c r="H195" s="81"/>
      <c r="I195" s="81"/>
      <c r="J195" s="68" t="str">
        <f t="shared" si="37"/>
        <v/>
      </c>
      <c r="K195" s="68" t="str">
        <f t="shared" si="38"/>
        <v/>
      </c>
      <c r="L195" s="68" t="str">
        <f t="shared" si="39"/>
        <v/>
      </c>
      <c r="M195" s="68" t="str">
        <f t="shared" si="40"/>
        <v/>
      </c>
      <c r="N195" s="68" t="str">
        <f t="shared" si="41"/>
        <v/>
      </c>
      <c r="O195" s="40" t="str">
        <f t="shared" si="36"/>
        <v/>
      </c>
      <c r="Q195" s="40">
        <v>192</v>
      </c>
    </row>
    <row r="196" spans="1:17" s="40" customFormat="1" ht="20.100000000000001" customHeight="1">
      <c r="A196" s="76" t="str">
        <f t="shared" si="33"/>
        <v/>
      </c>
      <c r="B196" s="77" t="str">
        <f>'基本情報 (2)'!T201</f>
        <v/>
      </c>
      <c r="C196" s="77" t="str">
        <f t="shared" si="34"/>
        <v/>
      </c>
      <c r="D196" s="78" t="str">
        <f t="shared" si="35"/>
        <v/>
      </c>
      <c r="E196" s="79"/>
      <c r="F196" s="80"/>
      <c r="G196" s="80"/>
      <c r="H196" s="81"/>
      <c r="I196" s="81"/>
      <c r="J196" s="68" t="str">
        <f t="shared" ref="J196:J203" si="42">IF(E196="","",VLOOKUP(E196,コード,4,FALSE))</f>
        <v/>
      </c>
      <c r="K196" s="68" t="str">
        <f t="shared" ref="K196:K203" si="43">IF(F196="","",VLOOKUP(F196,コード,4,FALSE))</f>
        <v/>
      </c>
      <c r="L196" s="68" t="str">
        <f t="shared" ref="L196:L203" si="44">IF(G196="","",VLOOKUP(G196,コード,4,FALSE))</f>
        <v/>
      </c>
      <c r="M196" s="68" t="str">
        <f t="shared" ref="M196:M203" si="45">IF(H196="","",VLOOKUP(H196,コード,4,FALSE))</f>
        <v/>
      </c>
      <c r="N196" s="68" t="str">
        <f t="shared" ref="N196:N203" si="46">IF(I196="","",VLOOKUP(I196,コード,4,FALSE))</f>
        <v/>
      </c>
      <c r="O196" s="40" t="str">
        <f t="shared" si="36"/>
        <v/>
      </c>
      <c r="Q196" s="40">
        <v>193</v>
      </c>
    </row>
    <row r="197" spans="1:17" s="40" customFormat="1" ht="20.100000000000001" customHeight="1">
      <c r="A197" s="76" t="str">
        <f t="shared" ref="A197:A202" si="47">IF(B197="","",Q197)</f>
        <v/>
      </c>
      <c r="B197" s="77" t="str">
        <f>'基本情報 (2)'!T202</f>
        <v/>
      </c>
      <c r="C197" s="77" t="str">
        <f t="shared" ref="C197:C203" si="48">IF(B197="","",VLOOKUP(B197,一覧範囲,3,FALSE))</f>
        <v/>
      </c>
      <c r="D197" s="78" t="str">
        <f t="shared" ref="D197:D203" si="49">IF(B197="","",VLOOKUP(B197,一覧範囲,5,FALSE))</f>
        <v/>
      </c>
      <c r="E197" s="79"/>
      <c r="F197" s="80"/>
      <c r="G197" s="80"/>
      <c r="H197" s="81"/>
      <c r="I197" s="81"/>
      <c r="J197" s="68" t="str">
        <f t="shared" si="42"/>
        <v/>
      </c>
      <c r="K197" s="68" t="str">
        <f t="shared" si="43"/>
        <v/>
      </c>
      <c r="L197" s="68" t="str">
        <f t="shared" si="44"/>
        <v/>
      </c>
      <c r="M197" s="68" t="str">
        <f t="shared" si="45"/>
        <v/>
      </c>
      <c r="N197" s="68" t="str">
        <f t="shared" si="46"/>
        <v/>
      </c>
      <c r="O197" s="40" t="str">
        <f t="shared" ref="O197:O203" si="50">IF(B197="","",B197)</f>
        <v/>
      </c>
      <c r="Q197" s="40">
        <v>194</v>
      </c>
    </row>
    <row r="198" spans="1:17" s="40" customFormat="1" ht="20.100000000000001" customHeight="1">
      <c r="A198" s="76" t="str">
        <f t="shared" si="47"/>
        <v/>
      </c>
      <c r="B198" s="77" t="str">
        <f>'基本情報 (2)'!T203</f>
        <v/>
      </c>
      <c r="C198" s="77" t="str">
        <f t="shared" si="48"/>
        <v/>
      </c>
      <c r="D198" s="78" t="str">
        <f t="shared" si="49"/>
        <v/>
      </c>
      <c r="E198" s="79"/>
      <c r="F198" s="80"/>
      <c r="G198" s="80"/>
      <c r="H198" s="81"/>
      <c r="I198" s="81"/>
      <c r="J198" s="68" t="str">
        <f t="shared" si="42"/>
        <v/>
      </c>
      <c r="K198" s="68" t="str">
        <f t="shared" si="43"/>
        <v/>
      </c>
      <c r="L198" s="68" t="str">
        <f t="shared" si="44"/>
        <v/>
      </c>
      <c r="M198" s="68" t="str">
        <f t="shared" si="45"/>
        <v/>
      </c>
      <c r="N198" s="68" t="str">
        <f t="shared" si="46"/>
        <v/>
      </c>
      <c r="O198" s="40" t="str">
        <f t="shared" si="50"/>
        <v/>
      </c>
      <c r="Q198" s="40">
        <v>195</v>
      </c>
    </row>
    <row r="199" spans="1:17" s="40" customFormat="1" ht="20.100000000000001" customHeight="1">
      <c r="A199" s="76" t="str">
        <f t="shared" si="47"/>
        <v/>
      </c>
      <c r="B199" s="77" t="str">
        <f>'基本情報 (2)'!T204</f>
        <v/>
      </c>
      <c r="C199" s="77" t="str">
        <f t="shared" si="48"/>
        <v/>
      </c>
      <c r="D199" s="78" t="str">
        <f t="shared" si="49"/>
        <v/>
      </c>
      <c r="E199" s="79"/>
      <c r="F199" s="80"/>
      <c r="G199" s="80"/>
      <c r="H199" s="81"/>
      <c r="I199" s="81"/>
      <c r="J199" s="68" t="str">
        <f t="shared" si="42"/>
        <v/>
      </c>
      <c r="K199" s="68" t="str">
        <f t="shared" si="43"/>
        <v/>
      </c>
      <c r="L199" s="68" t="str">
        <f t="shared" si="44"/>
        <v/>
      </c>
      <c r="M199" s="68" t="str">
        <f t="shared" si="45"/>
        <v/>
      </c>
      <c r="N199" s="68" t="str">
        <f t="shared" si="46"/>
        <v/>
      </c>
      <c r="O199" s="40" t="str">
        <f t="shared" si="50"/>
        <v/>
      </c>
      <c r="Q199" s="40">
        <v>196</v>
      </c>
    </row>
    <row r="200" spans="1:17" s="40" customFormat="1" ht="20.100000000000001" customHeight="1">
      <c r="A200" s="76" t="str">
        <f t="shared" si="47"/>
        <v/>
      </c>
      <c r="B200" s="77" t="str">
        <f>'基本情報 (2)'!T205</f>
        <v/>
      </c>
      <c r="C200" s="77" t="str">
        <f t="shared" si="48"/>
        <v/>
      </c>
      <c r="D200" s="78" t="str">
        <f t="shared" si="49"/>
        <v/>
      </c>
      <c r="E200" s="79"/>
      <c r="F200" s="80"/>
      <c r="G200" s="80"/>
      <c r="H200" s="81"/>
      <c r="I200" s="81"/>
      <c r="J200" s="68" t="str">
        <f t="shared" si="42"/>
        <v/>
      </c>
      <c r="K200" s="68" t="str">
        <f t="shared" si="43"/>
        <v/>
      </c>
      <c r="L200" s="68" t="str">
        <f t="shared" si="44"/>
        <v/>
      </c>
      <c r="M200" s="68" t="str">
        <f t="shared" si="45"/>
        <v/>
      </c>
      <c r="N200" s="68" t="str">
        <f t="shared" si="46"/>
        <v/>
      </c>
      <c r="O200" s="40" t="str">
        <f t="shared" si="50"/>
        <v/>
      </c>
      <c r="Q200" s="40">
        <v>197</v>
      </c>
    </row>
    <row r="201" spans="1:17" s="40" customFormat="1" ht="20.100000000000001" customHeight="1">
      <c r="A201" s="76" t="str">
        <f t="shared" si="47"/>
        <v/>
      </c>
      <c r="B201" s="77" t="str">
        <f>'基本情報 (2)'!T206</f>
        <v/>
      </c>
      <c r="C201" s="77" t="str">
        <f t="shared" si="48"/>
        <v/>
      </c>
      <c r="D201" s="78" t="str">
        <f t="shared" si="49"/>
        <v/>
      </c>
      <c r="E201" s="79"/>
      <c r="F201" s="80"/>
      <c r="G201" s="80"/>
      <c r="H201" s="81"/>
      <c r="I201" s="81"/>
      <c r="J201" s="68" t="str">
        <f t="shared" si="42"/>
        <v/>
      </c>
      <c r="K201" s="68" t="str">
        <f t="shared" si="43"/>
        <v/>
      </c>
      <c r="L201" s="68" t="str">
        <f t="shared" si="44"/>
        <v/>
      </c>
      <c r="M201" s="68" t="str">
        <f t="shared" si="45"/>
        <v/>
      </c>
      <c r="N201" s="68" t="str">
        <f t="shared" si="46"/>
        <v/>
      </c>
      <c r="O201" s="40" t="str">
        <f t="shared" si="50"/>
        <v/>
      </c>
      <c r="Q201" s="40">
        <v>198</v>
      </c>
    </row>
    <row r="202" spans="1:17" s="40" customFormat="1" ht="20.100000000000001" customHeight="1">
      <c r="A202" s="76" t="str">
        <f t="shared" si="47"/>
        <v/>
      </c>
      <c r="B202" s="77" t="str">
        <f>'基本情報 (2)'!T207</f>
        <v/>
      </c>
      <c r="C202" s="77" t="str">
        <f t="shared" si="48"/>
        <v/>
      </c>
      <c r="D202" s="78" t="str">
        <f t="shared" si="49"/>
        <v/>
      </c>
      <c r="E202" s="79"/>
      <c r="F202" s="80"/>
      <c r="G202" s="80"/>
      <c r="H202" s="81"/>
      <c r="I202" s="81"/>
      <c r="J202" s="68" t="str">
        <f t="shared" si="42"/>
        <v/>
      </c>
      <c r="K202" s="68" t="str">
        <f t="shared" si="43"/>
        <v/>
      </c>
      <c r="L202" s="68" t="str">
        <f t="shared" si="44"/>
        <v/>
      </c>
      <c r="M202" s="68" t="str">
        <f t="shared" si="45"/>
        <v/>
      </c>
      <c r="N202" s="68" t="str">
        <f t="shared" si="46"/>
        <v/>
      </c>
      <c r="O202" s="40" t="str">
        <f t="shared" si="50"/>
        <v/>
      </c>
      <c r="Q202" s="40">
        <v>199</v>
      </c>
    </row>
    <row r="203" spans="1:17" s="40" customFormat="1" ht="20.100000000000001" customHeight="1">
      <c r="A203" s="76" t="str">
        <f>IF(B203="","",Q203)</f>
        <v/>
      </c>
      <c r="B203" s="77" t="str">
        <f>'基本情報 (2)'!T208</f>
        <v/>
      </c>
      <c r="C203" s="77" t="str">
        <f t="shared" si="48"/>
        <v/>
      </c>
      <c r="D203" s="78" t="str">
        <f t="shared" si="49"/>
        <v/>
      </c>
      <c r="E203" s="79"/>
      <c r="F203" s="80"/>
      <c r="G203" s="80"/>
      <c r="H203" s="81"/>
      <c r="I203" s="81"/>
      <c r="J203" s="68" t="str">
        <f t="shared" si="42"/>
        <v/>
      </c>
      <c r="K203" s="68" t="str">
        <f t="shared" si="43"/>
        <v/>
      </c>
      <c r="L203" s="68" t="str">
        <f t="shared" si="44"/>
        <v/>
      </c>
      <c r="M203" s="68" t="str">
        <f t="shared" si="45"/>
        <v/>
      </c>
      <c r="N203" s="68" t="str">
        <f t="shared" si="46"/>
        <v/>
      </c>
      <c r="O203" s="40" t="str">
        <f t="shared" si="50"/>
        <v/>
      </c>
      <c r="Q203" s="40">
        <v>200</v>
      </c>
    </row>
    <row r="204" spans="1:17">
      <c r="B204" s="3">
        <f>COUNT(B4:B203)</f>
        <v>0</v>
      </c>
    </row>
  </sheetData>
  <sheetProtection sheet="1" objects="1" scenarios="1" selectLockedCells="1"/>
  <mergeCells count="1">
    <mergeCell ref="A1:C2"/>
  </mergeCells>
  <phoneticPr fontId="6"/>
  <conditionalFormatting sqref="B4:B203">
    <cfRule type="cellIs" dxfId="464" priority="1" operator="greaterThan">
      <formula>10000</formula>
    </cfRule>
  </conditionalFormatting>
  <pageMargins left="0.59" right="0.59" top="0.59" bottom="0.2" header="0.51" footer="0.51"/>
  <pageSetup paperSize="9" orientation="portrait" verticalDpi="429496729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0000000}">
          <x14:formula1>
            <xm:f>競技設定!$B$2:$B$35</xm:f>
          </x14:formula1>
          <xm:sqref>E4:I203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3" tint="0.39997558519241921"/>
  </sheetPr>
  <dimension ref="A1:DV204"/>
  <sheetViews>
    <sheetView showGridLines="0" showZeros="0" workbookViewId="0">
      <pane xSplit="6" ySplit="3" topLeftCell="G4" activePane="bottomRight" state="frozen"/>
      <selection activeCell="D1" sqref="D1"/>
      <selection pane="topRight" activeCell="G1" sqref="G1"/>
      <selection pane="bottomLeft" activeCell="D4" sqref="D4"/>
      <selection pane="bottomRight" activeCell="M4" sqref="M4"/>
    </sheetView>
  </sheetViews>
  <sheetFormatPr defaultColWidth="12.625" defaultRowHeight="14.25"/>
  <cols>
    <col min="1" max="1" width="12.625" style="140" hidden="1" customWidth="1"/>
    <col min="2" max="2" width="4.75" style="158" customWidth="1"/>
    <col min="3" max="3" width="4.625" style="148" hidden="1" customWidth="1"/>
    <col min="4" max="4" width="7" style="188" customWidth="1"/>
    <col min="5" max="5" width="16.625" style="188" customWidth="1"/>
    <col min="6" max="6" width="5" style="188" customWidth="1"/>
    <col min="7" max="7" width="16.625" style="143" customWidth="1"/>
    <col min="8" max="8" width="2.625" style="143" hidden="1" customWidth="1"/>
    <col min="9" max="9" width="5.375" style="144" customWidth="1"/>
    <col min="10" max="10" width="3.5" style="143" customWidth="1"/>
    <col min="11" max="11" width="5.375" style="144" customWidth="1"/>
    <col min="12" max="12" width="3.5" style="143" customWidth="1"/>
    <col min="13" max="13" width="5.375" style="144" customWidth="1"/>
    <col min="14" max="17" width="5.375" style="145" hidden="1" customWidth="1"/>
    <col min="18" max="18" width="3.875" style="140" hidden="1" customWidth="1"/>
    <col min="19" max="19" width="5.75" style="146" hidden="1" customWidth="1"/>
    <col min="20" max="21" width="12.625" style="140" hidden="1" customWidth="1"/>
    <col min="22" max="23" width="6.75" style="140" hidden="1" customWidth="1"/>
    <col min="24" max="24" width="2.125" style="140" hidden="1" customWidth="1"/>
    <col min="25" max="25" width="5.875" style="140" hidden="1" customWidth="1"/>
    <col min="26" max="26" width="2.625" style="140" hidden="1" customWidth="1"/>
    <col min="27" max="27" width="5.5" style="140" hidden="1" customWidth="1"/>
    <col min="28" max="30" width="12.625" style="140" hidden="1" customWidth="1"/>
    <col min="31" max="31" width="16.625" style="188" customWidth="1"/>
    <col min="32" max="32" width="2.625" style="3" hidden="1" customWidth="1"/>
    <col min="33" max="33" width="5.375" style="147" customWidth="1"/>
    <col min="34" max="34" width="3.5" style="3" customWidth="1"/>
    <col min="35" max="35" width="5.375" style="147" customWidth="1"/>
    <col min="36" max="36" width="3.5" style="3" customWidth="1"/>
    <col min="37" max="37" width="5.375" style="147" customWidth="1"/>
    <col min="38" max="41" width="5.375" style="145" hidden="1" customWidth="1"/>
    <col min="42" max="42" width="3.875" style="140" hidden="1" customWidth="1"/>
    <col min="43" max="43" width="5.75" style="146" hidden="1" customWidth="1"/>
    <col min="44" max="45" width="12.625" style="140" hidden="1" customWidth="1"/>
    <col min="46" max="47" width="6.75" style="140" hidden="1" customWidth="1"/>
    <col min="48" max="48" width="2.125" style="140" hidden="1" customWidth="1"/>
    <col min="49" max="49" width="5.875" style="140" hidden="1" customWidth="1"/>
    <col min="50" max="50" width="2.625" style="140" hidden="1" customWidth="1"/>
    <col min="51" max="51" width="5.5" style="140" hidden="1" customWidth="1"/>
    <col min="52" max="54" width="12.625" style="140" hidden="1" customWidth="1"/>
    <col min="55" max="55" width="16.625" style="188" customWidth="1"/>
    <col min="56" max="56" width="2.625" style="3" hidden="1" customWidth="1"/>
    <col min="57" max="57" width="5.375" style="147" customWidth="1"/>
    <col min="58" max="58" width="3.5" style="3" customWidth="1"/>
    <col min="59" max="59" width="5.375" style="147" customWidth="1"/>
    <col min="60" max="60" width="3.5" style="3" customWidth="1"/>
    <col min="61" max="61" width="5.375" style="147" customWidth="1"/>
    <col min="62" max="65" width="5.375" style="145" hidden="1" customWidth="1"/>
    <col min="66" max="66" width="3.875" style="140" hidden="1" customWidth="1"/>
    <col min="67" max="67" width="5.75" style="146" hidden="1" customWidth="1"/>
    <col min="68" max="69" width="12.625" style="140" hidden="1" customWidth="1"/>
    <col min="70" max="71" width="6.75" style="140" hidden="1" customWidth="1"/>
    <col min="72" max="72" width="2.125" style="140" hidden="1" customWidth="1"/>
    <col min="73" max="73" width="5.875" style="140" hidden="1" customWidth="1"/>
    <col min="74" max="74" width="2.625" style="140" hidden="1" customWidth="1"/>
    <col min="75" max="75" width="5.5" style="140" hidden="1" customWidth="1"/>
    <col min="76" max="78" width="12.625" style="140" hidden="1" customWidth="1"/>
    <col min="79" max="79" width="16.625" style="188" customWidth="1"/>
    <col min="80" max="80" width="2.625" style="3" hidden="1" customWidth="1"/>
    <col min="81" max="81" width="5.375" style="147" customWidth="1"/>
    <col min="82" max="82" width="3.5" style="3" customWidth="1"/>
    <col min="83" max="83" width="5.375" style="147" customWidth="1"/>
    <col min="84" max="84" width="3.5" style="3" customWidth="1"/>
    <col min="85" max="85" width="5.375" style="147" customWidth="1"/>
    <col min="86" max="89" width="5.375" style="145" hidden="1" customWidth="1"/>
    <col min="90" max="90" width="3.875" style="140" hidden="1" customWidth="1"/>
    <col min="91" max="91" width="5.75" style="146" hidden="1" customWidth="1"/>
    <col min="92" max="93" width="12.625" style="140" hidden="1" customWidth="1"/>
    <col min="94" max="95" width="6.75" style="140" hidden="1" customWidth="1"/>
    <col min="96" max="96" width="2.125" style="140" hidden="1" customWidth="1"/>
    <col min="97" max="97" width="5.875" style="140" hidden="1" customWidth="1"/>
    <col min="98" max="98" width="2.625" style="140" hidden="1" customWidth="1"/>
    <col min="99" max="99" width="5.5" style="140" hidden="1" customWidth="1"/>
    <col min="100" max="102" width="12.625" style="140" hidden="1" customWidth="1"/>
    <col min="103" max="103" width="16.625" style="188" customWidth="1"/>
    <col min="104" max="104" width="2.625" style="3" hidden="1" customWidth="1"/>
    <col min="105" max="105" width="5.375" style="147" customWidth="1"/>
    <col min="106" max="106" width="3.5" style="3" customWidth="1"/>
    <col min="107" max="107" width="5.375" style="147" customWidth="1"/>
    <col min="108" max="108" width="3.5" style="3" customWidth="1"/>
    <col min="109" max="109" width="5.375" style="147" customWidth="1"/>
    <col min="110" max="113" width="5.375" style="145" hidden="1" customWidth="1"/>
    <col min="114" max="114" width="3.875" style="140" hidden="1" customWidth="1"/>
    <col min="115" max="115" width="5.75" style="146" hidden="1" customWidth="1"/>
    <col min="116" max="117" width="12.625" style="140" hidden="1" customWidth="1"/>
    <col min="118" max="119" width="6.75" style="140" hidden="1" customWidth="1"/>
    <col min="120" max="120" width="2.125" style="140" hidden="1" customWidth="1"/>
    <col min="121" max="121" width="5.875" style="140" hidden="1" customWidth="1"/>
    <col min="122" max="122" width="2.625" style="140" hidden="1" customWidth="1"/>
    <col min="123" max="123" width="5.5" style="140" hidden="1" customWidth="1"/>
    <col min="124" max="126" width="12.625" style="140" hidden="1" customWidth="1"/>
    <col min="127" max="16384" width="12.625" style="140"/>
  </cols>
  <sheetData>
    <row r="1" spans="1:126" ht="29.1" customHeight="1">
      <c r="B1" s="527" t="s">
        <v>141</v>
      </c>
      <c r="C1" s="528"/>
      <c r="D1" s="528"/>
      <c r="E1" s="528"/>
      <c r="F1" s="141">
        <f>F3</f>
        <v>0</v>
      </c>
      <c r="G1" s="142" t="str">
        <f>G3</f>
        <v>種目名</v>
      </c>
      <c r="AE1" s="141" t="str">
        <f>AE3</f>
        <v>種目名</v>
      </c>
      <c r="BC1" s="141" t="str">
        <f>BC3</f>
        <v>種目名</v>
      </c>
      <c r="CA1" s="141" t="str">
        <f>CA3</f>
        <v>種目名</v>
      </c>
      <c r="CY1" s="141" t="str">
        <f>CY3</f>
        <v>種目名</v>
      </c>
    </row>
    <row r="2" spans="1:126" ht="30" customHeight="1">
      <c r="B2" s="525" t="s">
        <v>79</v>
      </c>
      <c r="D2" s="529" t="s">
        <v>100</v>
      </c>
      <c r="E2" s="530"/>
      <c r="F2" s="530"/>
      <c r="G2" s="531" t="s">
        <v>95</v>
      </c>
      <c r="H2" s="530"/>
      <c r="I2" s="530"/>
      <c r="J2" s="530"/>
      <c r="K2" s="530"/>
      <c r="L2" s="530"/>
      <c r="M2" s="538"/>
      <c r="AE2" s="531" t="s">
        <v>96</v>
      </c>
      <c r="AF2" s="532"/>
      <c r="AG2" s="532"/>
      <c r="AH2" s="532"/>
      <c r="AI2" s="532"/>
      <c r="AJ2" s="532"/>
      <c r="AK2" s="533"/>
      <c r="BC2" s="529" t="s">
        <v>97</v>
      </c>
      <c r="BD2" s="532"/>
      <c r="BE2" s="532"/>
      <c r="BF2" s="532"/>
      <c r="BG2" s="532"/>
      <c r="BH2" s="532"/>
      <c r="BI2" s="537"/>
      <c r="CA2" s="531" t="s">
        <v>98</v>
      </c>
      <c r="CB2" s="532"/>
      <c r="CC2" s="532"/>
      <c r="CD2" s="532"/>
      <c r="CE2" s="532"/>
      <c r="CF2" s="532"/>
      <c r="CG2" s="533"/>
      <c r="CY2" s="529" t="s">
        <v>99</v>
      </c>
      <c r="CZ2" s="532"/>
      <c r="DA2" s="532"/>
      <c r="DB2" s="532"/>
      <c r="DC2" s="532"/>
      <c r="DD2" s="532"/>
      <c r="DE2" s="537"/>
    </row>
    <row r="3" spans="1:126" ht="18" customHeight="1">
      <c r="A3" s="140">
        <f>男子種目選択!B204</f>
        <v>0</v>
      </c>
      <c r="B3" s="526"/>
      <c r="C3" s="150"/>
      <c r="D3" s="151">
        <f>IF(B4="",0,"ナンバー")</f>
        <v>0</v>
      </c>
      <c r="E3" s="152">
        <f>IF(B4="",0,"氏名")</f>
        <v>0</v>
      </c>
      <c r="F3" s="153">
        <f>IF(B4="",0,"学年")</f>
        <v>0</v>
      </c>
      <c r="G3" s="154" t="s">
        <v>94</v>
      </c>
      <c r="H3" s="155"/>
      <c r="I3" s="534" t="s">
        <v>80</v>
      </c>
      <c r="J3" s="535"/>
      <c r="K3" s="535"/>
      <c r="L3" s="535"/>
      <c r="M3" s="536"/>
      <c r="N3" s="156"/>
      <c r="O3" s="156"/>
      <c r="P3" s="156"/>
      <c r="Q3" s="156"/>
      <c r="T3" s="157" t="s">
        <v>81</v>
      </c>
      <c r="AE3" s="154" t="s">
        <v>94</v>
      </c>
      <c r="AF3" s="158"/>
      <c r="AG3" s="534" t="s">
        <v>80</v>
      </c>
      <c r="AH3" s="535"/>
      <c r="AI3" s="535"/>
      <c r="AJ3" s="535"/>
      <c r="AK3" s="536"/>
      <c r="AL3" s="156"/>
      <c r="AM3" s="156"/>
      <c r="AN3" s="156"/>
      <c r="AO3" s="156"/>
      <c r="AR3" s="157" t="s">
        <v>81</v>
      </c>
      <c r="BC3" s="215" t="s">
        <v>94</v>
      </c>
      <c r="BD3" s="149"/>
      <c r="BE3" s="534" t="s">
        <v>80</v>
      </c>
      <c r="BF3" s="535"/>
      <c r="BG3" s="535"/>
      <c r="BH3" s="535"/>
      <c r="BI3" s="536"/>
      <c r="BJ3" s="156"/>
      <c r="BK3" s="156"/>
      <c r="BL3" s="156"/>
      <c r="BM3" s="156"/>
      <c r="BP3" s="157" t="s">
        <v>81</v>
      </c>
      <c r="CA3" s="154" t="s">
        <v>94</v>
      </c>
      <c r="CB3" s="158"/>
      <c r="CC3" s="534" t="s">
        <v>80</v>
      </c>
      <c r="CD3" s="535"/>
      <c r="CE3" s="535"/>
      <c r="CF3" s="535"/>
      <c r="CG3" s="536"/>
      <c r="CH3" s="156"/>
      <c r="CI3" s="156"/>
      <c r="CJ3" s="156"/>
      <c r="CK3" s="156"/>
      <c r="CN3" s="157" t="s">
        <v>81</v>
      </c>
      <c r="CY3" s="215" t="s">
        <v>94</v>
      </c>
      <c r="DA3" s="534" t="s">
        <v>80</v>
      </c>
      <c r="DB3" s="535"/>
      <c r="DC3" s="535"/>
      <c r="DD3" s="535"/>
      <c r="DE3" s="536"/>
      <c r="DF3" s="156"/>
      <c r="DG3" s="156"/>
      <c r="DH3" s="156"/>
      <c r="DI3" s="156"/>
      <c r="DL3" s="157" t="s">
        <v>81</v>
      </c>
    </row>
    <row r="4" spans="1:126" ht="18" customHeight="1">
      <c r="B4" s="159" t="str">
        <f>IF(C4&lt;=A$3,C4,"")</f>
        <v/>
      </c>
      <c r="C4" s="150">
        <v>1</v>
      </c>
      <c r="D4" s="160" t="str">
        <f>男子種目選択!B4</f>
        <v/>
      </c>
      <c r="E4" s="161" t="str">
        <f>男子種目選択!C4</f>
        <v/>
      </c>
      <c r="F4" s="162" t="str">
        <f>男子種目選択!D4</f>
        <v/>
      </c>
      <c r="G4" s="163" t="str">
        <f>IF(男子種目選択!E4="","",男子種目選択!E4)</f>
        <v/>
      </c>
      <c r="H4" s="164" t="str">
        <f t="shared" ref="H4:H35" si="0">IF(G4="","",VLOOKUP(G4,コード,5,FALSE))</f>
        <v/>
      </c>
      <c r="I4" s="165"/>
      <c r="J4" s="166" t="str">
        <f>IF(B4="","",IF(H4="","",IF(H4="p","点",IF(H4="t","分","m"))))</f>
        <v/>
      </c>
      <c r="K4" s="167"/>
      <c r="L4" s="166" t="str">
        <f>IF(B4="","",IF(H4="","",IF(H4="p","",IF(H4="t","秒","cm"))))</f>
        <v/>
      </c>
      <c r="M4" s="168"/>
      <c r="N4" s="169" t="str">
        <f>IF(B4="","",LEN(I4))</f>
        <v/>
      </c>
      <c r="O4" s="169">
        <f>IF(P4=1,CONCATENATE(T$3,I4),I4)</f>
        <v>0</v>
      </c>
      <c r="P4" s="169" t="str">
        <f>IF(B4="","",LEN(K4))</f>
        <v/>
      </c>
      <c r="Q4" s="169">
        <f>IF(P4=1,CONCATENATE(T$3,K4),K4)</f>
        <v>0</v>
      </c>
      <c r="R4" s="3" t="str">
        <f>IF(B4="","",LEN(M4))</f>
        <v/>
      </c>
      <c r="S4" s="145" t="str">
        <f>IF(B4="","",IF(H4="m","",IF(H4="p","",(IF(R4=1,M4*10,M4)))))</f>
        <v/>
      </c>
      <c r="T4" s="140" t="str">
        <f>CONCATENATE(O4,Q4,S4)</f>
        <v>00</v>
      </c>
      <c r="U4" s="140">
        <f>T4*1</f>
        <v>0</v>
      </c>
      <c r="V4" s="140">
        <f>O4*1</f>
        <v>0</v>
      </c>
      <c r="W4" s="140" t="str">
        <f>IF(V4=0,"",V4)</f>
        <v/>
      </c>
      <c r="X4" s="140" t="str">
        <f>IF(V4=0,"",IF(H4="t",".",IF(H4="p","点","m")))</f>
        <v/>
      </c>
      <c r="Y4" s="140" t="str">
        <f>IF(Q4="","",ASC(Q4))</f>
        <v>0</v>
      </c>
      <c r="Z4" s="140" t="str">
        <f>IF(H4="t",".","")</f>
        <v/>
      </c>
      <c r="AA4" s="140" t="str">
        <f>IF(S4="","",ASC(S4))</f>
        <v/>
      </c>
      <c r="AB4" s="140" t="str">
        <f>IF(X4="m","",IF(V4=0,"","0"))</f>
        <v/>
      </c>
      <c r="AC4" s="140" t="str">
        <f t="shared" ref="AC4:AC67" si="1">IF(X4="点",W4,CONCATENATE(W4,X4,Y4,Z4,AA4,AB4))</f>
        <v>0</v>
      </c>
      <c r="AD4" s="140">
        <f>IF(V4=0,AC4*1,AC4)</f>
        <v>0</v>
      </c>
      <c r="AE4" s="163" t="str">
        <f>IF(男子種目選択!F4="","",男子種目選択!F4)</f>
        <v/>
      </c>
      <c r="AF4" s="164" t="str">
        <f t="shared" ref="AF4:AF35" si="2">IF(AE4="","",VLOOKUP(AE4,コード,5,FALSE))</f>
        <v/>
      </c>
      <c r="AG4" s="170"/>
      <c r="AH4" s="171" t="str">
        <f>IF(Y4="","",IF(AF4="","",IF(AF4="p","点",IF(AF4="t","分","m"))))</f>
        <v/>
      </c>
      <c r="AI4" s="172"/>
      <c r="AJ4" s="171" t="str">
        <f>IF(Y4="","",IF(AF4="","",IF(AF4="p","",IF(AF4="t","秒","cm"))))</f>
        <v/>
      </c>
      <c r="AK4" s="173"/>
      <c r="AL4" s="169">
        <f>IF(Y4="","",LEN(AG4))</f>
        <v>0</v>
      </c>
      <c r="AM4" s="169">
        <f>IF(AN4=1,CONCATENATE(AR$3,AG4),AG4)</f>
        <v>0</v>
      </c>
      <c r="AN4" s="169">
        <f>IF(Y4="","",LEN(AI4))</f>
        <v>0</v>
      </c>
      <c r="AO4" s="169">
        <f>IF(AN4=1,CONCATENATE(AR$3,AI4),AI4)</f>
        <v>0</v>
      </c>
      <c r="AP4" s="3">
        <f>IF(Y4="","",LEN(AK4))</f>
        <v>0</v>
      </c>
      <c r="AQ4" s="145">
        <f>IF(Y4="","",IF(AF4="m","",IF(AF4="p","",(IF(AP4=1,AK4*10,AK4)))))</f>
        <v>0</v>
      </c>
      <c r="AR4" s="140" t="str">
        <f>CONCATENATE(AM4,AO4,AQ4)</f>
        <v>000</v>
      </c>
      <c r="AS4" s="140">
        <f>AR4*1</f>
        <v>0</v>
      </c>
      <c r="AT4" s="140">
        <f>AM4*1</f>
        <v>0</v>
      </c>
      <c r="AU4" s="140" t="str">
        <f>IF(AT4=0,"",AT4)</f>
        <v/>
      </c>
      <c r="AV4" s="140" t="str">
        <f>IF(AT4=0,"",IF(AF4="t",".",IF(AF4="p","点","m")))</f>
        <v/>
      </c>
      <c r="AW4" s="140" t="str">
        <f>IF(AO4="","",ASC(AO4))</f>
        <v>0</v>
      </c>
      <c r="AX4" s="140" t="str">
        <f>IF(AF4="t",".","")</f>
        <v/>
      </c>
      <c r="AY4" s="140" t="str">
        <f>IF(AQ4="","",ASC(AQ4))</f>
        <v>0</v>
      </c>
      <c r="AZ4" s="140" t="str">
        <f>IF(AV4="m","",IF(AT4=0,"","0"))</f>
        <v/>
      </c>
      <c r="BA4" s="140" t="str">
        <f>IF(AV4="点",AU4,CONCATENATE(AU4,AV4,AW4,AX4,AY4,AZ4))</f>
        <v>00</v>
      </c>
      <c r="BB4" s="140">
        <f>IF(AT4=0,BA4*1,BA4)</f>
        <v>0</v>
      </c>
      <c r="BC4" s="174" t="str">
        <f>IF(男子種目選択!G4="","",男子種目選択!G4)</f>
        <v/>
      </c>
      <c r="BD4" s="164" t="str">
        <f t="shared" ref="BD4:BD35" si="3">IF(BC4="","",VLOOKUP(BC4,コード,5,FALSE))</f>
        <v/>
      </c>
      <c r="BE4" s="170"/>
      <c r="BF4" s="171" t="str">
        <f>IF(AW4="","",IF(BD4="","",IF(BD4="p","点",IF(BD4="t","分","m"))))</f>
        <v/>
      </c>
      <c r="BG4" s="172"/>
      <c r="BH4" s="171" t="str">
        <f>IF(AW4="","",IF(BD4="","",IF(BD4="p","",IF(BD4="t","秒","cm"))))</f>
        <v/>
      </c>
      <c r="BI4" s="175"/>
      <c r="BJ4" s="169">
        <f>IF(AW4="","",LEN(BE4))</f>
        <v>0</v>
      </c>
      <c r="BK4" s="169">
        <f>IF(BL4=1,CONCATENATE(BP$3,BE4),BE4)</f>
        <v>0</v>
      </c>
      <c r="BL4" s="169">
        <f>IF(AW4="","",LEN(BG4))</f>
        <v>0</v>
      </c>
      <c r="BM4" s="169">
        <f>IF(BL4=1,CONCATENATE(BP$3,BG4),BG4)</f>
        <v>0</v>
      </c>
      <c r="BN4" s="3">
        <f>IF(AW4="","",LEN(BI4))</f>
        <v>0</v>
      </c>
      <c r="BO4" s="145">
        <f>IF(AW4="","",IF(BD4="m","",IF(BD4="p","",(IF(BN4=1,BI4*10,BI4)))))</f>
        <v>0</v>
      </c>
      <c r="BP4" s="140" t="str">
        <f>CONCATENATE(BK4,BM4,BO4)</f>
        <v>000</v>
      </c>
      <c r="BQ4" s="140">
        <f>BP4*1</f>
        <v>0</v>
      </c>
      <c r="BR4" s="140">
        <f>BK4*1</f>
        <v>0</v>
      </c>
      <c r="BS4" s="140" t="str">
        <f>IF(BR4=0,"",BR4)</f>
        <v/>
      </c>
      <c r="BT4" s="140" t="str">
        <f>IF(BR4=0,"",IF(BD4="t",".",IF(BD4="p","点","m")))</f>
        <v/>
      </c>
      <c r="BU4" s="140" t="str">
        <f>IF(BM4="","",ASC(BM4))</f>
        <v>0</v>
      </c>
      <c r="BV4" s="140" t="str">
        <f>IF(BD4="t",".","")</f>
        <v/>
      </c>
      <c r="BW4" s="140" t="str">
        <f>IF(BO4="","",ASC(BO4))</f>
        <v>0</v>
      </c>
      <c r="BX4" s="140" t="str">
        <f>IF(BT4="m","",IF(BR4=0,"","0"))</f>
        <v/>
      </c>
      <c r="BY4" s="140" t="str">
        <f>IF(BT4="点",BS4,CONCATENATE(BS4,BT4,BU4,BV4,BW4,BX4))</f>
        <v>00</v>
      </c>
      <c r="BZ4" s="140">
        <f>IF(BR4=0,BY4*1,BY4)</f>
        <v>0</v>
      </c>
      <c r="CA4" s="163" t="str">
        <f>IF(男子種目選択!H4="","",男子種目選択!H4)</f>
        <v/>
      </c>
      <c r="CB4" s="164" t="str">
        <f t="shared" ref="CB4:CB35" si="4">IF(CA4="","",VLOOKUP(CA4,コード,5,FALSE))</f>
        <v/>
      </c>
      <c r="CC4" s="170"/>
      <c r="CD4" s="171" t="str">
        <f>IF(BU4="","",IF(CB4="","",IF(CB4="p","点",IF(CB4="t","分","m"))))</f>
        <v/>
      </c>
      <c r="CE4" s="172"/>
      <c r="CF4" s="171" t="str">
        <f>IF(BU4="","",IF(CB4="","",IF(CB4="p","",IF(CB4="t","秒","cm"))))</f>
        <v/>
      </c>
      <c r="CG4" s="173"/>
      <c r="CH4" s="169">
        <f>IF(BU4="","",LEN(CC4))</f>
        <v>0</v>
      </c>
      <c r="CI4" s="169">
        <f>IF(CJ4=1,CONCATENATE(CN$3,CC4),CC4)</f>
        <v>0</v>
      </c>
      <c r="CJ4" s="169">
        <f>IF(BU4="","",LEN(CE4))</f>
        <v>0</v>
      </c>
      <c r="CK4" s="169">
        <f>IF(CJ4=1,CONCATENATE(CN$3,CE4),CE4)</f>
        <v>0</v>
      </c>
      <c r="CL4" s="3">
        <f>IF(BU4="","",LEN(CG4))</f>
        <v>0</v>
      </c>
      <c r="CM4" s="145">
        <f>IF(BU4="","",IF(CB4="m","",IF(CB4="p","",(IF(CL4=1,CG4*10,CG4)))))</f>
        <v>0</v>
      </c>
      <c r="CN4" s="140" t="str">
        <f>CONCATENATE(CI4,CK4,CM4)</f>
        <v>000</v>
      </c>
      <c r="CO4" s="140">
        <f>CN4*1</f>
        <v>0</v>
      </c>
      <c r="CP4" s="140">
        <f>CI4*1</f>
        <v>0</v>
      </c>
      <c r="CQ4" s="140" t="str">
        <f>IF(CP4=0,"",CP4)</f>
        <v/>
      </c>
      <c r="CR4" s="140" t="str">
        <f>IF(CP4=0,"",IF(CB4="t",".",IF(CB4="p","点","m")))</f>
        <v/>
      </c>
      <c r="CS4" s="140" t="str">
        <f>IF(CK4="","",ASC(CK4))</f>
        <v>0</v>
      </c>
      <c r="CT4" s="140" t="str">
        <f>IF(CB4="t",".","")</f>
        <v/>
      </c>
      <c r="CU4" s="140" t="str">
        <f>IF(CM4="","",ASC(CM4))</f>
        <v>0</v>
      </c>
      <c r="CV4" s="140" t="str">
        <f>IF(CR4="m","",IF(CP4=0,"","0"))</f>
        <v/>
      </c>
      <c r="CW4" s="140" t="str">
        <f>IF(CR4="点",CQ4,CONCATENATE(CQ4,CR4,CS4,CT4,CU4,CV4))</f>
        <v>00</v>
      </c>
      <c r="CX4" s="140">
        <f>IF(CP4=0,CW4*1,CW4)</f>
        <v>0</v>
      </c>
      <c r="CY4" s="174" t="str">
        <f>IF(男子種目選択!I4="","",男子種目選択!I4)</f>
        <v/>
      </c>
      <c r="CZ4" s="164" t="str">
        <f t="shared" ref="CZ4:CZ35" si="5">IF(CY4="","",VLOOKUP(CY4,コード,5,FALSE))</f>
        <v/>
      </c>
      <c r="DA4" s="170"/>
      <c r="DB4" s="171" t="str">
        <f>IF(CS4="","",IF(CZ4="","",IF(CZ4="p","点",IF(CZ4="t","分","m"))))</f>
        <v/>
      </c>
      <c r="DC4" s="172"/>
      <c r="DD4" s="171" t="str">
        <f>IF(CS4="","",IF(CZ4="","",IF(CZ4="p","",IF(CZ4="t","秒","cm"))))</f>
        <v/>
      </c>
      <c r="DE4" s="175"/>
      <c r="DF4" s="169">
        <f>IF(CS4="","",LEN(DA4))</f>
        <v>0</v>
      </c>
      <c r="DG4" s="169">
        <f>IF(DH4=1,CONCATENATE(DL$3,DA4),DA4)</f>
        <v>0</v>
      </c>
      <c r="DH4" s="169">
        <f>IF(CS4="","",LEN(DC4))</f>
        <v>0</v>
      </c>
      <c r="DI4" s="169">
        <f>IF(DH4=1,CONCATENATE(DL$3,DC4),DC4)</f>
        <v>0</v>
      </c>
      <c r="DJ4" s="3">
        <f>IF(CS4="","",LEN(DE4))</f>
        <v>0</v>
      </c>
      <c r="DK4" s="145">
        <f>IF(CS4="","",IF(CZ4="m","",IF(CZ4="p","",(IF(DJ4=1,DE4*10,DE4)))))</f>
        <v>0</v>
      </c>
      <c r="DL4" s="140" t="str">
        <f>CONCATENATE(DG4,DI4,DK4)</f>
        <v>000</v>
      </c>
      <c r="DM4" s="140">
        <f>DL4*1</f>
        <v>0</v>
      </c>
      <c r="DN4" s="140">
        <f>DG4*1</f>
        <v>0</v>
      </c>
      <c r="DO4" s="140" t="str">
        <f>IF(DN4=0,"",DN4)</f>
        <v/>
      </c>
      <c r="DP4" s="140" t="str">
        <f>IF(DN4=0,"",IF(CZ4="t",".",IF(CZ4="p","点","m")))</f>
        <v/>
      </c>
      <c r="DQ4" s="140" t="str">
        <f>IF(DI4="","",ASC(DI4))</f>
        <v>0</v>
      </c>
      <c r="DR4" s="140" t="str">
        <f>IF(CZ4="t",".","")</f>
        <v/>
      </c>
      <c r="DS4" s="140" t="str">
        <f>IF(DK4="","",ASC(DK4))</f>
        <v>0</v>
      </c>
      <c r="DT4" s="140" t="str">
        <f>IF(DP4="m","",IF(DN4=0,"","0"))</f>
        <v/>
      </c>
      <c r="DU4" s="140" t="str">
        <f>IF(DP4="点",DO4,CONCATENATE(DO4,DP4,DQ4,DR4,DS4,DT4))</f>
        <v>00</v>
      </c>
      <c r="DV4" s="140">
        <f>IF(DN4=0,DU4*1,DU4)</f>
        <v>0</v>
      </c>
    </row>
    <row r="5" spans="1:126">
      <c r="B5" s="159" t="str">
        <f t="shared" ref="B5:B68" si="6">IF(C5&lt;=A$3,C5,"")</f>
        <v/>
      </c>
      <c r="C5" s="150">
        <v>2</v>
      </c>
      <c r="D5" s="160" t="str">
        <f>男子種目選択!B5</f>
        <v/>
      </c>
      <c r="E5" s="161" t="str">
        <f>男子種目選択!C5</f>
        <v/>
      </c>
      <c r="F5" s="162" t="str">
        <f>男子種目選択!D5</f>
        <v/>
      </c>
      <c r="G5" s="163" t="str">
        <f>IF(男子種目選択!E5="","",男子種目選択!E5)</f>
        <v/>
      </c>
      <c r="H5" s="164" t="str">
        <f t="shared" si="0"/>
        <v/>
      </c>
      <c r="I5" s="165"/>
      <c r="J5" s="166" t="str">
        <f t="shared" ref="J5:J68" si="7">IF(B5="","",IF(H5="","",IF(H5="p","点",IF(H5="t","分","m"))))</f>
        <v/>
      </c>
      <c r="K5" s="167"/>
      <c r="L5" s="166" t="str">
        <f t="shared" ref="L5:L68" si="8">IF(B5="","",IF(H5="","",IF(H5="p","",IF(H5="t","秒","cm"))))</f>
        <v/>
      </c>
      <c r="M5" s="168"/>
      <c r="N5" s="169" t="str">
        <f t="shared" ref="N5:N68" si="9">IF(B5="","",LEN(I5))</f>
        <v/>
      </c>
      <c r="O5" s="169">
        <f t="shared" ref="O5:O68" si="10">IF(P5=1,CONCATENATE(T$3,I5),I5)</f>
        <v>0</v>
      </c>
      <c r="P5" s="169" t="str">
        <f t="shared" ref="P5:P68" si="11">IF(B5="","",LEN(K5))</f>
        <v/>
      </c>
      <c r="Q5" s="169">
        <f t="shared" ref="Q5:Q68" si="12">IF(P5=1,CONCATENATE(T$3,K5),K5)</f>
        <v>0</v>
      </c>
      <c r="R5" s="3" t="str">
        <f t="shared" ref="R5:R68" si="13">IF(B5="","",LEN(M5))</f>
        <v/>
      </c>
      <c r="S5" s="145" t="str">
        <f t="shared" ref="S5:S68" si="14">IF(B5="","",IF(H5="m","",IF(H5="p","",(IF(R5=1,M5*10,M5)))))</f>
        <v/>
      </c>
      <c r="T5" s="140" t="str">
        <f t="shared" ref="T5:T68" si="15">CONCATENATE(O5,Q5,S5)</f>
        <v>00</v>
      </c>
      <c r="U5" s="140">
        <f t="shared" ref="U5:U68" si="16">T5*1</f>
        <v>0</v>
      </c>
      <c r="V5" s="140">
        <f t="shared" ref="V5:V68" si="17">O5*1</f>
        <v>0</v>
      </c>
      <c r="W5" s="140" t="str">
        <f t="shared" ref="W5:W68" si="18">IF(V5=0,"",V5)</f>
        <v/>
      </c>
      <c r="X5" s="140" t="str">
        <f t="shared" ref="X5:X68" si="19">IF(V5=0,"",IF(H5="t",".",IF(H5="p","点","m")))</f>
        <v/>
      </c>
      <c r="Y5" s="140" t="str">
        <f t="shared" ref="Y5:Y68" si="20">IF(Q5="","",ASC(Q5))</f>
        <v>0</v>
      </c>
      <c r="Z5" s="140" t="str">
        <f t="shared" ref="Z5:Z68" si="21">IF(H5="t",".","")</f>
        <v/>
      </c>
      <c r="AA5" s="140" t="str">
        <f t="shared" ref="AA5:AA68" si="22">IF(S5="","",ASC(S5))</f>
        <v/>
      </c>
      <c r="AB5" s="140" t="str">
        <f t="shared" ref="AB5:AB68" si="23">IF(X5="m","",IF(V5=0,"","0"))</f>
        <v/>
      </c>
      <c r="AC5" s="140" t="str">
        <f t="shared" si="1"/>
        <v>0</v>
      </c>
      <c r="AD5" s="140">
        <f t="shared" ref="AD5:AD68" si="24">IF(V5=0,AC5*1,AC5)</f>
        <v>0</v>
      </c>
      <c r="AE5" s="163" t="str">
        <f>IF(男子種目選択!F5="","",男子種目選択!F5)</f>
        <v/>
      </c>
      <c r="AF5" s="164" t="str">
        <f t="shared" si="2"/>
        <v/>
      </c>
      <c r="AG5" s="170"/>
      <c r="AH5" s="171" t="str">
        <f t="shared" ref="AH5:AH68" si="25">IF(Y5="","",IF(AF5="","",IF(AF5="p","点",IF(AF5="t","分","m"))))</f>
        <v/>
      </c>
      <c r="AI5" s="172"/>
      <c r="AJ5" s="171" t="str">
        <f t="shared" ref="AJ5:AJ68" si="26">IF(Y5="","",IF(AF5="","",IF(AF5="p","",IF(AF5="t","秒","cm"))))</f>
        <v/>
      </c>
      <c r="AK5" s="173"/>
      <c r="AL5" s="169">
        <f t="shared" ref="AL5:AL68" si="27">IF(Y5="","",LEN(AG5))</f>
        <v>0</v>
      </c>
      <c r="AM5" s="169">
        <f t="shared" ref="AM5:AM68" si="28">IF(AN5=1,CONCATENATE(AR$3,AG5),AG5)</f>
        <v>0</v>
      </c>
      <c r="AN5" s="169">
        <f t="shared" ref="AN5:AN68" si="29">IF(Y5="","",LEN(AI5))</f>
        <v>0</v>
      </c>
      <c r="AO5" s="169">
        <f t="shared" ref="AO5:AO68" si="30">IF(AN5=1,CONCATENATE(AR$3,AI5),AI5)</f>
        <v>0</v>
      </c>
      <c r="AP5" s="3">
        <f t="shared" ref="AP5:AP68" si="31">IF(Y5="","",LEN(AK5))</f>
        <v>0</v>
      </c>
      <c r="AQ5" s="145">
        <f t="shared" ref="AQ5:AQ68" si="32">IF(Y5="","",IF(AF5="m","",IF(AF5="p","",(IF(AP5=1,AK5*10,AK5)))))</f>
        <v>0</v>
      </c>
      <c r="AR5" s="140" t="str">
        <f t="shared" ref="AR5:AR68" si="33">CONCATENATE(AM5,AO5,AQ5)</f>
        <v>000</v>
      </c>
      <c r="AS5" s="140">
        <f t="shared" ref="AS5:AS68" si="34">AR5*1</f>
        <v>0</v>
      </c>
      <c r="AT5" s="140">
        <f t="shared" ref="AT5:AT68" si="35">AM5*1</f>
        <v>0</v>
      </c>
      <c r="AU5" s="140" t="str">
        <f t="shared" ref="AU5:AU68" si="36">IF(AT5=0,"",AT5)</f>
        <v/>
      </c>
      <c r="AV5" s="140" t="str">
        <f t="shared" ref="AV5:AV68" si="37">IF(AT5=0,"",IF(AF5="t",".",IF(AF5="p","点","m")))</f>
        <v/>
      </c>
      <c r="AW5" s="140" t="str">
        <f t="shared" ref="AW5:AW68" si="38">IF(AO5="","",ASC(AO5))</f>
        <v>0</v>
      </c>
      <c r="AX5" s="140" t="str">
        <f t="shared" ref="AX5:AX68" si="39">IF(AF5="t",".","")</f>
        <v/>
      </c>
      <c r="AY5" s="140" t="str">
        <f t="shared" ref="AY5:AY68" si="40">IF(AQ5="","",ASC(AQ5))</f>
        <v>0</v>
      </c>
      <c r="AZ5" s="140" t="str">
        <f t="shared" ref="AZ5:AZ68" si="41">IF(AV5="m","",IF(AT5=0,"","0"))</f>
        <v/>
      </c>
      <c r="BA5" s="140" t="str">
        <f t="shared" ref="BA5:BA68" si="42">IF(AV5="点",AU5,CONCATENATE(AU5,AV5,AW5,AX5,AY5,AZ5))</f>
        <v>00</v>
      </c>
      <c r="BB5" s="140">
        <f t="shared" ref="BB5:BB68" si="43">IF(AT5=0,BA5*1,BA5)</f>
        <v>0</v>
      </c>
      <c r="BC5" s="174" t="str">
        <f>IF(男子種目選択!G5="","",男子種目選択!G5)</f>
        <v/>
      </c>
      <c r="BD5" s="164" t="str">
        <f t="shared" si="3"/>
        <v/>
      </c>
      <c r="BE5" s="170"/>
      <c r="BF5" s="171" t="str">
        <f t="shared" ref="BF5:BF68" si="44">IF(AW5="","",IF(BD5="","",IF(BD5="p","点",IF(BD5="t","分","m"))))</f>
        <v/>
      </c>
      <c r="BG5" s="172"/>
      <c r="BH5" s="171" t="str">
        <f t="shared" ref="BH5:BH68" si="45">IF(AW5="","",IF(BD5="","",IF(BD5="p","",IF(BD5="t","秒","cm"))))</f>
        <v/>
      </c>
      <c r="BI5" s="175"/>
      <c r="BJ5" s="169">
        <f t="shared" ref="BJ5:BJ68" si="46">IF(AW5="","",LEN(BE5))</f>
        <v>0</v>
      </c>
      <c r="BK5" s="169">
        <f t="shared" ref="BK5:BK68" si="47">IF(BL5=1,CONCATENATE(BP$3,BE5),BE5)</f>
        <v>0</v>
      </c>
      <c r="BL5" s="169">
        <f t="shared" ref="BL5:BL68" si="48">IF(AW5="","",LEN(BG5))</f>
        <v>0</v>
      </c>
      <c r="BM5" s="169">
        <f t="shared" ref="BM5:BM68" si="49">IF(BL5=1,CONCATENATE(BP$3,BG5),BG5)</f>
        <v>0</v>
      </c>
      <c r="BN5" s="3">
        <f t="shared" ref="BN5:BN68" si="50">IF(AW5="","",LEN(BI5))</f>
        <v>0</v>
      </c>
      <c r="BO5" s="145">
        <f t="shared" ref="BO5:BO68" si="51">IF(AW5="","",IF(BD5="m","",IF(BD5="p","",(IF(BN5=1,BI5*10,BI5)))))</f>
        <v>0</v>
      </c>
      <c r="BP5" s="140" t="str">
        <f t="shared" ref="BP5:BP68" si="52">CONCATENATE(BK5,BM5,BO5)</f>
        <v>000</v>
      </c>
      <c r="BQ5" s="140">
        <f t="shared" ref="BQ5:BQ68" si="53">BP5*1</f>
        <v>0</v>
      </c>
      <c r="BR5" s="140">
        <f t="shared" ref="BR5:BR68" si="54">BK5*1</f>
        <v>0</v>
      </c>
      <c r="BS5" s="140" t="str">
        <f t="shared" ref="BS5:BS68" si="55">IF(BR5=0,"",BR5)</f>
        <v/>
      </c>
      <c r="BT5" s="140" t="str">
        <f t="shared" ref="BT5:BT68" si="56">IF(BR5=0,"",IF(BD5="t",".",IF(BD5="p","点","m")))</f>
        <v/>
      </c>
      <c r="BU5" s="140" t="str">
        <f t="shared" ref="BU5:BU68" si="57">IF(BM5="","",ASC(BM5))</f>
        <v>0</v>
      </c>
      <c r="BV5" s="140" t="str">
        <f t="shared" ref="BV5:BV68" si="58">IF(BD5="t",".","")</f>
        <v/>
      </c>
      <c r="BW5" s="140" t="str">
        <f t="shared" ref="BW5:BW68" si="59">IF(BO5="","",ASC(BO5))</f>
        <v>0</v>
      </c>
      <c r="BX5" s="140" t="str">
        <f t="shared" ref="BX5:BX68" si="60">IF(BT5="m","",IF(BR5=0,"","0"))</f>
        <v/>
      </c>
      <c r="BY5" s="140" t="str">
        <f t="shared" ref="BY5:BY68" si="61">IF(BT5="点",BS5,CONCATENATE(BS5,BT5,BU5,BV5,BW5,BX5))</f>
        <v>00</v>
      </c>
      <c r="BZ5" s="140">
        <f t="shared" ref="BZ5:BZ68" si="62">IF(BR5=0,BY5*1,BY5)</f>
        <v>0</v>
      </c>
      <c r="CA5" s="163" t="str">
        <f>IF(男子種目選択!H5="","",男子種目選択!H5)</f>
        <v/>
      </c>
      <c r="CB5" s="164" t="str">
        <f t="shared" si="4"/>
        <v/>
      </c>
      <c r="CC5" s="170"/>
      <c r="CD5" s="171" t="str">
        <f t="shared" ref="CD5:CD68" si="63">IF(BU5="","",IF(CB5="","",IF(CB5="p","点",IF(CB5="t","分","m"))))</f>
        <v/>
      </c>
      <c r="CE5" s="172"/>
      <c r="CF5" s="171" t="str">
        <f t="shared" ref="CF5:CF68" si="64">IF(BU5="","",IF(CB5="","",IF(CB5="p","",IF(CB5="t","秒","cm"))))</f>
        <v/>
      </c>
      <c r="CG5" s="173"/>
      <c r="CH5" s="169">
        <f t="shared" ref="CH5:CH68" si="65">IF(BU5="","",LEN(CC5))</f>
        <v>0</v>
      </c>
      <c r="CI5" s="169">
        <f t="shared" ref="CI5:CI68" si="66">IF(CJ5=1,CONCATENATE(CN$3,CC5),CC5)</f>
        <v>0</v>
      </c>
      <c r="CJ5" s="169">
        <f t="shared" ref="CJ5:CJ68" si="67">IF(BU5="","",LEN(CE5))</f>
        <v>0</v>
      </c>
      <c r="CK5" s="169">
        <f t="shared" ref="CK5:CK68" si="68">IF(CJ5=1,CONCATENATE(CN$3,CE5),CE5)</f>
        <v>0</v>
      </c>
      <c r="CL5" s="3">
        <f t="shared" ref="CL5:CL68" si="69">IF(BU5="","",LEN(CG5))</f>
        <v>0</v>
      </c>
      <c r="CM5" s="145">
        <f t="shared" ref="CM5:CM68" si="70">IF(BU5="","",IF(CB5="m","",IF(CB5="p","",(IF(CL5=1,CG5*10,CG5)))))</f>
        <v>0</v>
      </c>
      <c r="CN5" s="140" t="str">
        <f t="shared" ref="CN5:CN68" si="71">CONCATENATE(CI5,CK5,CM5)</f>
        <v>000</v>
      </c>
      <c r="CO5" s="140">
        <f t="shared" ref="CO5:CO68" si="72">CN5*1</f>
        <v>0</v>
      </c>
      <c r="CP5" s="140">
        <f t="shared" ref="CP5:CP68" si="73">CI5*1</f>
        <v>0</v>
      </c>
      <c r="CQ5" s="140" t="str">
        <f t="shared" ref="CQ5:CQ68" si="74">IF(CP5=0,"",CP5)</f>
        <v/>
      </c>
      <c r="CR5" s="140" t="str">
        <f t="shared" ref="CR5:CR68" si="75">IF(CP5=0,"",IF(CB5="t",".",IF(CB5="p","点","m")))</f>
        <v/>
      </c>
      <c r="CS5" s="140" t="str">
        <f t="shared" ref="CS5:CS68" si="76">IF(CK5="","",ASC(CK5))</f>
        <v>0</v>
      </c>
      <c r="CT5" s="140" t="str">
        <f t="shared" ref="CT5:CT68" si="77">IF(CB5="t",".","")</f>
        <v/>
      </c>
      <c r="CU5" s="140" t="str">
        <f t="shared" ref="CU5:CU68" si="78">IF(CM5="","",ASC(CM5))</f>
        <v>0</v>
      </c>
      <c r="CV5" s="140" t="str">
        <f t="shared" ref="CV5:CV68" si="79">IF(CR5="m","",IF(CP5=0,"","0"))</f>
        <v/>
      </c>
      <c r="CW5" s="140" t="str">
        <f t="shared" ref="CW5:CW68" si="80">IF(CR5="点",CQ5,CONCATENATE(CQ5,CR5,CS5,CT5,CU5,CV5))</f>
        <v>00</v>
      </c>
      <c r="CX5" s="140">
        <f t="shared" ref="CX5:CX68" si="81">IF(CP5=0,CW5*1,CW5)</f>
        <v>0</v>
      </c>
      <c r="CY5" s="174" t="str">
        <f>IF(男子種目選択!I5="","",男子種目選択!I5)</f>
        <v/>
      </c>
      <c r="CZ5" s="164" t="str">
        <f t="shared" si="5"/>
        <v/>
      </c>
      <c r="DA5" s="170"/>
      <c r="DB5" s="171" t="str">
        <f t="shared" ref="DB5:DB68" si="82">IF(CS5="","",IF(CZ5="","",IF(CZ5="p","点",IF(CZ5="t","分","m"))))</f>
        <v/>
      </c>
      <c r="DC5" s="172"/>
      <c r="DD5" s="171" t="str">
        <f t="shared" ref="DD5:DD68" si="83">IF(CS5="","",IF(CZ5="","",IF(CZ5="p","",IF(CZ5="t","秒","cm"))))</f>
        <v/>
      </c>
      <c r="DE5" s="175"/>
      <c r="DF5" s="169">
        <f t="shared" ref="DF5:DF68" si="84">IF(CS5="","",LEN(DA5))</f>
        <v>0</v>
      </c>
      <c r="DG5" s="169">
        <f t="shared" ref="DG5:DG68" si="85">IF(DH5=1,CONCATENATE(DL$3,DA5),DA5)</f>
        <v>0</v>
      </c>
      <c r="DH5" s="169">
        <f t="shared" ref="DH5:DH68" si="86">IF(CS5="","",LEN(DC5))</f>
        <v>0</v>
      </c>
      <c r="DI5" s="169">
        <f t="shared" ref="DI5:DI68" si="87">IF(DH5=1,CONCATENATE(DL$3,DC5),DC5)</f>
        <v>0</v>
      </c>
      <c r="DJ5" s="3">
        <f t="shared" ref="DJ5:DJ68" si="88">IF(CS5="","",LEN(DE5))</f>
        <v>0</v>
      </c>
      <c r="DK5" s="145">
        <f t="shared" ref="DK5:DK68" si="89">IF(CS5="","",IF(CZ5="m","",IF(CZ5="p","",(IF(DJ5=1,DE5*10,DE5)))))</f>
        <v>0</v>
      </c>
      <c r="DL5" s="140" t="str">
        <f t="shared" ref="DL5:DL68" si="90">CONCATENATE(DG5,DI5,DK5)</f>
        <v>000</v>
      </c>
      <c r="DM5" s="140">
        <f t="shared" ref="DM5:DM68" si="91">DL5*1</f>
        <v>0</v>
      </c>
      <c r="DN5" s="140">
        <f t="shared" ref="DN5:DN68" si="92">DG5*1</f>
        <v>0</v>
      </c>
      <c r="DO5" s="140" t="str">
        <f t="shared" ref="DO5:DO68" si="93">IF(DN5=0,"",DN5)</f>
        <v/>
      </c>
      <c r="DP5" s="140" t="str">
        <f t="shared" ref="DP5:DP68" si="94">IF(DN5=0,"",IF(CZ5="t",".",IF(CZ5="p","点","m")))</f>
        <v/>
      </c>
      <c r="DQ5" s="140" t="str">
        <f t="shared" ref="DQ5:DQ68" si="95">IF(DI5="","",ASC(DI5))</f>
        <v>0</v>
      </c>
      <c r="DR5" s="140" t="str">
        <f t="shared" ref="DR5:DR68" si="96">IF(CZ5="t",".","")</f>
        <v/>
      </c>
      <c r="DS5" s="140" t="str">
        <f t="shared" ref="DS5:DS68" si="97">IF(DK5="","",ASC(DK5))</f>
        <v>0</v>
      </c>
      <c r="DT5" s="140" t="str">
        <f t="shared" ref="DT5:DT68" si="98">IF(DP5="m","",IF(DN5=0,"","0"))</f>
        <v/>
      </c>
      <c r="DU5" s="140" t="str">
        <f t="shared" ref="DU5:DU68" si="99">IF(DP5="点",DO5,CONCATENATE(DO5,DP5,DQ5,DR5,DS5,DT5))</f>
        <v>00</v>
      </c>
      <c r="DV5" s="140">
        <f t="shared" ref="DV5:DV68" si="100">IF(DN5=0,DU5*1,DU5)</f>
        <v>0</v>
      </c>
    </row>
    <row r="6" spans="1:126">
      <c r="B6" s="159" t="str">
        <f t="shared" si="6"/>
        <v/>
      </c>
      <c r="C6" s="150">
        <v>3</v>
      </c>
      <c r="D6" s="160" t="str">
        <f>男子種目選択!B6</f>
        <v/>
      </c>
      <c r="E6" s="161" t="str">
        <f>男子種目選択!C6</f>
        <v/>
      </c>
      <c r="F6" s="162" t="str">
        <f>男子種目選択!D6</f>
        <v/>
      </c>
      <c r="G6" s="163" t="str">
        <f>IF(男子種目選択!E6="","",男子種目選択!E6)</f>
        <v/>
      </c>
      <c r="H6" s="164" t="str">
        <f t="shared" si="0"/>
        <v/>
      </c>
      <c r="I6" s="165"/>
      <c r="J6" s="166" t="str">
        <f t="shared" si="7"/>
        <v/>
      </c>
      <c r="K6" s="167"/>
      <c r="L6" s="166" t="str">
        <f t="shared" si="8"/>
        <v/>
      </c>
      <c r="M6" s="168"/>
      <c r="N6" s="169" t="str">
        <f t="shared" si="9"/>
        <v/>
      </c>
      <c r="O6" s="169">
        <f t="shared" si="10"/>
        <v>0</v>
      </c>
      <c r="P6" s="169" t="str">
        <f t="shared" si="11"/>
        <v/>
      </c>
      <c r="Q6" s="169">
        <f t="shared" si="12"/>
        <v>0</v>
      </c>
      <c r="R6" s="3" t="str">
        <f t="shared" si="13"/>
        <v/>
      </c>
      <c r="S6" s="145" t="str">
        <f t="shared" si="14"/>
        <v/>
      </c>
      <c r="T6" s="140" t="str">
        <f t="shared" si="15"/>
        <v>00</v>
      </c>
      <c r="U6" s="140">
        <f t="shared" si="16"/>
        <v>0</v>
      </c>
      <c r="V6" s="140">
        <f t="shared" si="17"/>
        <v>0</v>
      </c>
      <c r="W6" s="140" t="str">
        <f t="shared" si="18"/>
        <v/>
      </c>
      <c r="X6" s="140" t="str">
        <f t="shared" si="19"/>
        <v/>
      </c>
      <c r="Y6" s="140" t="str">
        <f t="shared" si="20"/>
        <v>0</v>
      </c>
      <c r="Z6" s="140" t="str">
        <f t="shared" si="21"/>
        <v/>
      </c>
      <c r="AA6" s="140" t="str">
        <f t="shared" si="22"/>
        <v/>
      </c>
      <c r="AB6" s="140" t="str">
        <f t="shared" si="23"/>
        <v/>
      </c>
      <c r="AC6" s="140" t="str">
        <f t="shared" si="1"/>
        <v>0</v>
      </c>
      <c r="AD6" s="140">
        <f t="shared" si="24"/>
        <v>0</v>
      </c>
      <c r="AE6" s="163" t="str">
        <f>IF(男子種目選択!F6="","",男子種目選択!F6)</f>
        <v/>
      </c>
      <c r="AF6" s="164" t="str">
        <f t="shared" si="2"/>
        <v/>
      </c>
      <c r="AG6" s="170"/>
      <c r="AH6" s="171" t="str">
        <f t="shared" si="25"/>
        <v/>
      </c>
      <c r="AI6" s="172"/>
      <c r="AJ6" s="171" t="str">
        <f t="shared" si="26"/>
        <v/>
      </c>
      <c r="AK6" s="173"/>
      <c r="AL6" s="169">
        <f t="shared" si="27"/>
        <v>0</v>
      </c>
      <c r="AM6" s="169">
        <f t="shared" si="28"/>
        <v>0</v>
      </c>
      <c r="AN6" s="169">
        <f t="shared" si="29"/>
        <v>0</v>
      </c>
      <c r="AO6" s="169">
        <f t="shared" si="30"/>
        <v>0</v>
      </c>
      <c r="AP6" s="3">
        <f t="shared" si="31"/>
        <v>0</v>
      </c>
      <c r="AQ6" s="145">
        <f t="shared" si="32"/>
        <v>0</v>
      </c>
      <c r="AR6" s="140" t="str">
        <f t="shared" si="33"/>
        <v>000</v>
      </c>
      <c r="AS6" s="140">
        <f t="shared" si="34"/>
        <v>0</v>
      </c>
      <c r="AT6" s="140">
        <f t="shared" si="35"/>
        <v>0</v>
      </c>
      <c r="AU6" s="140" t="str">
        <f t="shared" si="36"/>
        <v/>
      </c>
      <c r="AV6" s="140" t="str">
        <f t="shared" si="37"/>
        <v/>
      </c>
      <c r="AW6" s="140" t="str">
        <f t="shared" si="38"/>
        <v>0</v>
      </c>
      <c r="AX6" s="140" t="str">
        <f t="shared" si="39"/>
        <v/>
      </c>
      <c r="AY6" s="140" t="str">
        <f t="shared" si="40"/>
        <v>0</v>
      </c>
      <c r="AZ6" s="140" t="str">
        <f t="shared" si="41"/>
        <v/>
      </c>
      <c r="BA6" s="140" t="str">
        <f t="shared" si="42"/>
        <v>00</v>
      </c>
      <c r="BB6" s="140">
        <f t="shared" si="43"/>
        <v>0</v>
      </c>
      <c r="BC6" s="174" t="str">
        <f>IF(男子種目選択!G6="","",男子種目選択!G6)</f>
        <v/>
      </c>
      <c r="BD6" s="164" t="str">
        <f t="shared" si="3"/>
        <v/>
      </c>
      <c r="BE6" s="170"/>
      <c r="BF6" s="171" t="str">
        <f t="shared" si="44"/>
        <v/>
      </c>
      <c r="BG6" s="172"/>
      <c r="BH6" s="171" t="str">
        <f t="shared" si="45"/>
        <v/>
      </c>
      <c r="BI6" s="175"/>
      <c r="BJ6" s="169">
        <f t="shared" si="46"/>
        <v>0</v>
      </c>
      <c r="BK6" s="169">
        <f t="shared" si="47"/>
        <v>0</v>
      </c>
      <c r="BL6" s="169">
        <f t="shared" si="48"/>
        <v>0</v>
      </c>
      <c r="BM6" s="169">
        <f t="shared" si="49"/>
        <v>0</v>
      </c>
      <c r="BN6" s="3">
        <f t="shared" si="50"/>
        <v>0</v>
      </c>
      <c r="BO6" s="145">
        <f t="shared" si="51"/>
        <v>0</v>
      </c>
      <c r="BP6" s="140" t="str">
        <f t="shared" si="52"/>
        <v>000</v>
      </c>
      <c r="BQ6" s="140">
        <f t="shared" si="53"/>
        <v>0</v>
      </c>
      <c r="BR6" s="140">
        <f t="shared" si="54"/>
        <v>0</v>
      </c>
      <c r="BS6" s="140" t="str">
        <f t="shared" si="55"/>
        <v/>
      </c>
      <c r="BT6" s="140" t="str">
        <f t="shared" si="56"/>
        <v/>
      </c>
      <c r="BU6" s="140" t="str">
        <f t="shared" si="57"/>
        <v>0</v>
      </c>
      <c r="BV6" s="140" t="str">
        <f t="shared" si="58"/>
        <v/>
      </c>
      <c r="BW6" s="140" t="str">
        <f t="shared" si="59"/>
        <v>0</v>
      </c>
      <c r="BX6" s="140" t="str">
        <f t="shared" si="60"/>
        <v/>
      </c>
      <c r="BY6" s="140" t="str">
        <f t="shared" si="61"/>
        <v>00</v>
      </c>
      <c r="BZ6" s="140">
        <f t="shared" si="62"/>
        <v>0</v>
      </c>
      <c r="CA6" s="163" t="str">
        <f>IF(男子種目選択!H6="","",男子種目選択!H6)</f>
        <v/>
      </c>
      <c r="CB6" s="164" t="str">
        <f t="shared" si="4"/>
        <v/>
      </c>
      <c r="CC6" s="170"/>
      <c r="CD6" s="171" t="str">
        <f t="shared" si="63"/>
        <v/>
      </c>
      <c r="CE6" s="172"/>
      <c r="CF6" s="171" t="str">
        <f t="shared" si="64"/>
        <v/>
      </c>
      <c r="CG6" s="173"/>
      <c r="CH6" s="169">
        <f t="shared" si="65"/>
        <v>0</v>
      </c>
      <c r="CI6" s="169">
        <f t="shared" si="66"/>
        <v>0</v>
      </c>
      <c r="CJ6" s="169">
        <f t="shared" si="67"/>
        <v>0</v>
      </c>
      <c r="CK6" s="169">
        <f t="shared" si="68"/>
        <v>0</v>
      </c>
      <c r="CL6" s="3">
        <f t="shared" si="69"/>
        <v>0</v>
      </c>
      <c r="CM6" s="145">
        <f t="shared" si="70"/>
        <v>0</v>
      </c>
      <c r="CN6" s="140" t="str">
        <f t="shared" si="71"/>
        <v>000</v>
      </c>
      <c r="CO6" s="140">
        <f t="shared" si="72"/>
        <v>0</v>
      </c>
      <c r="CP6" s="140">
        <f t="shared" si="73"/>
        <v>0</v>
      </c>
      <c r="CQ6" s="140" t="str">
        <f t="shared" si="74"/>
        <v/>
      </c>
      <c r="CR6" s="140" t="str">
        <f t="shared" si="75"/>
        <v/>
      </c>
      <c r="CS6" s="140" t="str">
        <f t="shared" si="76"/>
        <v>0</v>
      </c>
      <c r="CT6" s="140" t="str">
        <f t="shared" si="77"/>
        <v/>
      </c>
      <c r="CU6" s="140" t="str">
        <f t="shared" si="78"/>
        <v>0</v>
      </c>
      <c r="CV6" s="140" t="str">
        <f t="shared" si="79"/>
        <v/>
      </c>
      <c r="CW6" s="140" t="str">
        <f t="shared" si="80"/>
        <v>00</v>
      </c>
      <c r="CX6" s="140">
        <f t="shared" si="81"/>
        <v>0</v>
      </c>
      <c r="CY6" s="174" t="str">
        <f>IF(男子種目選択!I6="","",男子種目選択!I6)</f>
        <v/>
      </c>
      <c r="CZ6" s="164" t="str">
        <f t="shared" si="5"/>
        <v/>
      </c>
      <c r="DA6" s="170"/>
      <c r="DB6" s="171" t="str">
        <f t="shared" si="82"/>
        <v/>
      </c>
      <c r="DC6" s="172"/>
      <c r="DD6" s="171" t="str">
        <f t="shared" si="83"/>
        <v/>
      </c>
      <c r="DE6" s="175"/>
      <c r="DF6" s="169">
        <f t="shared" si="84"/>
        <v>0</v>
      </c>
      <c r="DG6" s="169">
        <f t="shared" si="85"/>
        <v>0</v>
      </c>
      <c r="DH6" s="169">
        <f t="shared" si="86"/>
        <v>0</v>
      </c>
      <c r="DI6" s="169">
        <f t="shared" si="87"/>
        <v>0</v>
      </c>
      <c r="DJ6" s="3">
        <f t="shared" si="88"/>
        <v>0</v>
      </c>
      <c r="DK6" s="145">
        <f t="shared" si="89"/>
        <v>0</v>
      </c>
      <c r="DL6" s="140" t="str">
        <f t="shared" si="90"/>
        <v>000</v>
      </c>
      <c r="DM6" s="140">
        <f t="shared" si="91"/>
        <v>0</v>
      </c>
      <c r="DN6" s="140">
        <f t="shared" si="92"/>
        <v>0</v>
      </c>
      <c r="DO6" s="140" t="str">
        <f t="shared" si="93"/>
        <v/>
      </c>
      <c r="DP6" s="140" t="str">
        <f t="shared" si="94"/>
        <v/>
      </c>
      <c r="DQ6" s="140" t="str">
        <f t="shared" si="95"/>
        <v>0</v>
      </c>
      <c r="DR6" s="140" t="str">
        <f t="shared" si="96"/>
        <v/>
      </c>
      <c r="DS6" s="140" t="str">
        <f t="shared" si="97"/>
        <v>0</v>
      </c>
      <c r="DT6" s="140" t="str">
        <f t="shared" si="98"/>
        <v/>
      </c>
      <c r="DU6" s="140" t="str">
        <f t="shared" si="99"/>
        <v>00</v>
      </c>
      <c r="DV6" s="140">
        <f t="shared" si="100"/>
        <v>0</v>
      </c>
    </row>
    <row r="7" spans="1:126">
      <c r="B7" s="159" t="str">
        <f t="shared" si="6"/>
        <v/>
      </c>
      <c r="C7" s="150">
        <v>4</v>
      </c>
      <c r="D7" s="160" t="str">
        <f>男子種目選択!B7</f>
        <v/>
      </c>
      <c r="E7" s="161" t="str">
        <f>男子種目選択!C7</f>
        <v/>
      </c>
      <c r="F7" s="162" t="str">
        <f>男子種目選択!D7</f>
        <v/>
      </c>
      <c r="G7" s="163" t="str">
        <f>IF(男子種目選択!E7="","",男子種目選択!E7)</f>
        <v/>
      </c>
      <c r="H7" s="164" t="str">
        <f t="shared" si="0"/>
        <v/>
      </c>
      <c r="I7" s="165"/>
      <c r="J7" s="166" t="str">
        <f t="shared" si="7"/>
        <v/>
      </c>
      <c r="K7" s="167"/>
      <c r="L7" s="166" t="str">
        <f t="shared" si="8"/>
        <v/>
      </c>
      <c r="M7" s="168"/>
      <c r="N7" s="169" t="str">
        <f t="shared" si="9"/>
        <v/>
      </c>
      <c r="O7" s="169">
        <f t="shared" si="10"/>
        <v>0</v>
      </c>
      <c r="P7" s="169" t="str">
        <f t="shared" si="11"/>
        <v/>
      </c>
      <c r="Q7" s="169">
        <f t="shared" si="12"/>
        <v>0</v>
      </c>
      <c r="R7" s="3" t="str">
        <f t="shared" si="13"/>
        <v/>
      </c>
      <c r="S7" s="145" t="str">
        <f t="shared" si="14"/>
        <v/>
      </c>
      <c r="T7" s="140" t="str">
        <f t="shared" si="15"/>
        <v>00</v>
      </c>
      <c r="U7" s="140">
        <f t="shared" si="16"/>
        <v>0</v>
      </c>
      <c r="V7" s="140">
        <f t="shared" si="17"/>
        <v>0</v>
      </c>
      <c r="W7" s="140" t="str">
        <f t="shared" si="18"/>
        <v/>
      </c>
      <c r="X7" s="140" t="str">
        <f t="shared" si="19"/>
        <v/>
      </c>
      <c r="Y7" s="140" t="str">
        <f t="shared" si="20"/>
        <v>0</v>
      </c>
      <c r="Z7" s="140" t="str">
        <f t="shared" si="21"/>
        <v/>
      </c>
      <c r="AA7" s="140" t="str">
        <f t="shared" si="22"/>
        <v/>
      </c>
      <c r="AB7" s="140" t="str">
        <f t="shared" si="23"/>
        <v/>
      </c>
      <c r="AC7" s="140" t="str">
        <f t="shared" si="1"/>
        <v>0</v>
      </c>
      <c r="AD7" s="140">
        <f t="shared" si="24"/>
        <v>0</v>
      </c>
      <c r="AE7" s="163" t="str">
        <f>IF(男子種目選択!F7="","",男子種目選択!F7)</f>
        <v/>
      </c>
      <c r="AF7" s="164" t="str">
        <f t="shared" si="2"/>
        <v/>
      </c>
      <c r="AG7" s="170"/>
      <c r="AH7" s="171" t="str">
        <f t="shared" si="25"/>
        <v/>
      </c>
      <c r="AI7" s="172"/>
      <c r="AJ7" s="171" t="str">
        <f t="shared" si="26"/>
        <v/>
      </c>
      <c r="AK7" s="173"/>
      <c r="AL7" s="169">
        <f t="shared" si="27"/>
        <v>0</v>
      </c>
      <c r="AM7" s="169">
        <f t="shared" si="28"/>
        <v>0</v>
      </c>
      <c r="AN7" s="169">
        <f t="shared" si="29"/>
        <v>0</v>
      </c>
      <c r="AO7" s="169">
        <f t="shared" si="30"/>
        <v>0</v>
      </c>
      <c r="AP7" s="3">
        <f t="shared" si="31"/>
        <v>0</v>
      </c>
      <c r="AQ7" s="145">
        <f t="shared" si="32"/>
        <v>0</v>
      </c>
      <c r="AR7" s="140" t="str">
        <f t="shared" si="33"/>
        <v>000</v>
      </c>
      <c r="AS7" s="140">
        <f t="shared" si="34"/>
        <v>0</v>
      </c>
      <c r="AT7" s="140">
        <f t="shared" si="35"/>
        <v>0</v>
      </c>
      <c r="AU7" s="140" t="str">
        <f t="shared" si="36"/>
        <v/>
      </c>
      <c r="AV7" s="140" t="str">
        <f t="shared" si="37"/>
        <v/>
      </c>
      <c r="AW7" s="140" t="str">
        <f t="shared" si="38"/>
        <v>0</v>
      </c>
      <c r="AX7" s="140" t="str">
        <f t="shared" si="39"/>
        <v/>
      </c>
      <c r="AY7" s="140" t="str">
        <f t="shared" si="40"/>
        <v>0</v>
      </c>
      <c r="AZ7" s="140" t="str">
        <f t="shared" si="41"/>
        <v/>
      </c>
      <c r="BA7" s="140" t="str">
        <f t="shared" si="42"/>
        <v>00</v>
      </c>
      <c r="BB7" s="140">
        <f t="shared" si="43"/>
        <v>0</v>
      </c>
      <c r="BC7" s="174" t="str">
        <f>IF(男子種目選択!G7="","",男子種目選択!G7)</f>
        <v/>
      </c>
      <c r="BD7" s="164" t="str">
        <f t="shared" si="3"/>
        <v/>
      </c>
      <c r="BE7" s="170"/>
      <c r="BF7" s="171" t="str">
        <f t="shared" si="44"/>
        <v/>
      </c>
      <c r="BG7" s="172"/>
      <c r="BH7" s="171" t="str">
        <f t="shared" si="45"/>
        <v/>
      </c>
      <c r="BI7" s="175"/>
      <c r="BJ7" s="169">
        <f t="shared" si="46"/>
        <v>0</v>
      </c>
      <c r="BK7" s="169">
        <f t="shared" si="47"/>
        <v>0</v>
      </c>
      <c r="BL7" s="169">
        <f t="shared" si="48"/>
        <v>0</v>
      </c>
      <c r="BM7" s="169">
        <f t="shared" si="49"/>
        <v>0</v>
      </c>
      <c r="BN7" s="3">
        <f t="shared" si="50"/>
        <v>0</v>
      </c>
      <c r="BO7" s="145">
        <f t="shared" si="51"/>
        <v>0</v>
      </c>
      <c r="BP7" s="140" t="str">
        <f t="shared" si="52"/>
        <v>000</v>
      </c>
      <c r="BQ7" s="140">
        <f t="shared" si="53"/>
        <v>0</v>
      </c>
      <c r="BR7" s="140">
        <f t="shared" si="54"/>
        <v>0</v>
      </c>
      <c r="BS7" s="140" t="str">
        <f t="shared" si="55"/>
        <v/>
      </c>
      <c r="BT7" s="140" t="str">
        <f t="shared" si="56"/>
        <v/>
      </c>
      <c r="BU7" s="140" t="str">
        <f t="shared" si="57"/>
        <v>0</v>
      </c>
      <c r="BV7" s="140" t="str">
        <f t="shared" si="58"/>
        <v/>
      </c>
      <c r="BW7" s="140" t="str">
        <f t="shared" si="59"/>
        <v>0</v>
      </c>
      <c r="BX7" s="140" t="str">
        <f t="shared" si="60"/>
        <v/>
      </c>
      <c r="BY7" s="140" t="str">
        <f t="shared" si="61"/>
        <v>00</v>
      </c>
      <c r="BZ7" s="140">
        <f t="shared" si="62"/>
        <v>0</v>
      </c>
      <c r="CA7" s="163" t="str">
        <f>IF(男子種目選択!H7="","",男子種目選択!H7)</f>
        <v/>
      </c>
      <c r="CB7" s="164" t="str">
        <f t="shared" si="4"/>
        <v/>
      </c>
      <c r="CC7" s="170"/>
      <c r="CD7" s="171" t="str">
        <f t="shared" si="63"/>
        <v/>
      </c>
      <c r="CE7" s="172"/>
      <c r="CF7" s="171" t="str">
        <f t="shared" si="64"/>
        <v/>
      </c>
      <c r="CG7" s="173"/>
      <c r="CH7" s="169">
        <f t="shared" si="65"/>
        <v>0</v>
      </c>
      <c r="CI7" s="169">
        <f t="shared" si="66"/>
        <v>0</v>
      </c>
      <c r="CJ7" s="169">
        <f t="shared" si="67"/>
        <v>0</v>
      </c>
      <c r="CK7" s="169">
        <f t="shared" si="68"/>
        <v>0</v>
      </c>
      <c r="CL7" s="3">
        <f t="shared" si="69"/>
        <v>0</v>
      </c>
      <c r="CM7" s="145">
        <f t="shared" si="70"/>
        <v>0</v>
      </c>
      <c r="CN7" s="140" t="str">
        <f t="shared" si="71"/>
        <v>000</v>
      </c>
      <c r="CO7" s="140">
        <f t="shared" si="72"/>
        <v>0</v>
      </c>
      <c r="CP7" s="140">
        <f t="shared" si="73"/>
        <v>0</v>
      </c>
      <c r="CQ7" s="140" t="str">
        <f t="shared" si="74"/>
        <v/>
      </c>
      <c r="CR7" s="140" t="str">
        <f t="shared" si="75"/>
        <v/>
      </c>
      <c r="CS7" s="140" t="str">
        <f t="shared" si="76"/>
        <v>0</v>
      </c>
      <c r="CT7" s="140" t="str">
        <f t="shared" si="77"/>
        <v/>
      </c>
      <c r="CU7" s="140" t="str">
        <f t="shared" si="78"/>
        <v>0</v>
      </c>
      <c r="CV7" s="140" t="str">
        <f t="shared" si="79"/>
        <v/>
      </c>
      <c r="CW7" s="140" t="str">
        <f t="shared" si="80"/>
        <v>00</v>
      </c>
      <c r="CX7" s="140">
        <f t="shared" si="81"/>
        <v>0</v>
      </c>
      <c r="CY7" s="174" t="str">
        <f>IF(男子種目選択!I7="","",男子種目選択!I7)</f>
        <v/>
      </c>
      <c r="CZ7" s="164" t="str">
        <f t="shared" si="5"/>
        <v/>
      </c>
      <c r="DA7" s="170"/>
      <c r="DB7" s="171" t="str">
        <f t="shared" si="82"/>
        <v/>
      </c>
      <c r="DC7" s="172"/>
      <c r="DD7" s="171" t="str">
        <f t="shared" si="83"/>
        <v/>
      </c>
      <c r="DE7" s="175"/>
      <c r="DF7" s="169">
        <f t="shared" si="84"/>
        <v>0</v>
      </c>
      <c r="DG7" s="169">
        <f t="shared" si="85"/>
        <v>0</v>
      </c>
      <c r="DH7" s="169">
        <f t="shared" si="86"/>
        <v>0</v>
      </c>
      <c r="DI7" s="169">
        <f t="shared" si="87"/>
        <v>0</v>
      </c>
      <c r="DJ7" s="3">
        <f t="shared" si="88"/>
        <v>0</v>
      </c>
      <c r="DK7" s="145">
        <f t="shared" si="89"/>
        <v>0</v>
      </c>
      <c r="DL7" s="140" t="str">
        <f t="shared" si="90"/>
        <v>000</v>
      </c>
      <c r="DM7" s="140">
        <f t="shared" si="91"/>
        <v>0</v>
      </c>
      <c r="DN7" s="140">
        <f t="shared" si="92"/>
        <v>0</v>
      </c>
      <c r="DO7" s="140" t="str">
        <f t="shared" si="93"/>
        <v/>
      </c>
      <c r="DP7" s="140" t="str">
        <f t="shared" si="94"/>
        <v/>
      </c>
      <c r="DQ7" s="140" t="str">
        <f t="shared" si="95"/>
        <v>0</v>
      </c>
      <c r="DR7" s="140" t="str">
        <f t="shared" si="96"/>
        <v/>
      </c>
      <c r="DS7" s="140" t="str">
        <f t="shared" si="97"/>
        <v>0</v>
      </c>
      <c r="DT7" s="140" t="str">
        <f t="shared" si="98"/>
        <v/>
      </c>
      <c r="DU7" s="140" t="str">
        <f t="shared" si="99"/>
        <v>00</v>
      </c>
      <c r="DV7" s="140">
        <f t="shared" si="100"/>
        <v>0</v>
      </c>
    </row>
    <row r="8" spans="1:126">
      <c r="B8" s="159" t="str">
        <f t="shared" si="6"/>
        <v/>
      </c>
      <c r="C8" s="150">
        <v>5</v>
      </c>
      <c r="D8" s="160" t="str">
        <f>男子種目選択!B8</f>
        <v/>
      </c>
      <c r="E8" s="161" t="str">
        <f>男子種目選択!C8</f>
        <v/>
      </c>
      <c r="F8" s="162" t="str">
        <f>男子種目選択!D8</f>
        <v/>
      </c>
      <c r="G8" s="163" t="str">
        <f>IF(男子種目選択!E8="","",男子種目選択!E8)</f>
        <v/>
      </c>
      <c r="H8" s="164" t="str">
        <f t="shared" si="0"/>
        <v/>
      </c>
      <c r="I8" s="165"/>
      <c r="J8" s="166" t="str">
        <f t="shared" si="7"/>
        <v/>
      </c>
      <c r="K8" s="167"/>
      <c r="L8" s="166" t="str">
        <f t="shared" si="8"/>
        <v/>
      </c>
      <c r="M8" s="168"/>
      <c r="N8" s="169" t="str">
        <f t="shared" si="9"/>
        <v/>
      </c>
      <c r="O8" s="169">
        <f t="shared" si="10"/>
        <v>0</v>
      </c>
      <c r="P8" s="169" t="str">
        <f t="shared" si="11"/>
        <v/>
      </c>
      <c r="Q8" s="169">
        <f t="shared" si="12"/>
        <v>0</v>
      </c>
      <c r="R8" s="3" t="str">
        <f t="shared" si="13"/>
        <v/>
      </c>
      <c r="S8" s="145" t="str">
        <f t="shared" si="14"/>
        <v/>
      </c>
      <c r="T8" s="140" t="str">
        <f t="shared" si="15"/>
        <v>00</v>
      </c>
      <c r="U8" s="140">
        <f t="shared" si="16"/>
        <v>0</v>
      </c>
      <c r="V8" s="140">
        <f t="shared" si="17"/>
        <v>0</v>
      </c>
      <c r="W8" s="140" t="str">
        <f t="shared" si="18"/>
        <v/>
      </c>
      <c r="X8" s="140" t="str">
        <f t="shared" si="19"/>
        <v/>
      </c>
      <c r="Y8" s="140" t="str">
        <f t="shared" si="20"/>
        <v>0</v>
      </c>
      <c r="Z8" s="140" t="str">
        <f t="shared" si="21"/>
        <v/>
      </c>
      <c r="AA8" s="140" t="str">
        <f t="shared" si="22"/>
        <v/>
      </c>
      <c r="AB8" s="140" t="str">
        <f t="shared" si="23"/>
        <v/>
      </c>
      <c r="AC8" s="140" t="str">
        <f t="shared" si="1"/>
        <v>0</v>
      </c>
      <c r="AD8" s="140">
        <f t="shared" si="24"/>
        <v>0</v>
      </c>
      <c r="AE8" s="163" t="str">
        <f>IF(男子種目選択!F8="","",男子種目選択!F8)</f>
        <v/>
      </c>
      <c r="AF8" s="164" t="str">
        <f t="shared" si="2"/>
        <v/>
      </c>
      <c r="AG8" s="170"/>
      <c r="AH8" s="171" t="str">
        <f t="shared" si="25"/>
        <v/>
      </c>
      <c r="AI8" s="172"/>
      <c r="AJ8" s="171" t="str">
        <f t="shared" si="26"/>
        <v/>
      </c>
      <c r="AK8" s="173"/>
      <c r="AL8" s="169">
        <f t="shared" si="27"/>
        <v>0</v>
      </c>
      <c r="AM8" s="169">
        <f t="shared" si="28"/>
        <v>0</v>
      </c>
      <c r="AN8" s="169">
        <f t="shared" si="29"/>
        <v>0</v>
      </c>
      <c r="AO8" s="169">
        <f t="shared" si="30"/>
        <v>0</v>
      </c>
      <c r="AP8" s="3">
        <f t="shared" si="31"/>
        <v>0</v>
      </c>
      <c r="AQ8" s="145">
        <f t="shared" si="32"/>
        <v>0</v>
      </c>
      <c r="AR8" s="140" t="str">
        <f t="shared" si="33"/>
        <v>000</v>
      </c>
      <c r="AS8" s="140">
        <f t="shared" si="34"/>
        <v>0</v>
      </c>
      <c r="AT8" s="140">
        <f t="shared" si="35"/>
        <v>0</v>
      </c>
      <c r="AU8" s="140" t="str">
        <f t="shared" si="36"/>
        <v/>
      </c>
      <c r="AV8" s="140" t="str">
        <f t="shared" si="37"/>
        <v/>
      </c>
      <c r="AW8" s="140" t="str">
        <f t="shared" si="38"/>
        <v>0</v>
      </c>
      <c r="AX8" s="140" t="str">
        <f t="shared" si="39"/>
        <v/>
      </c>
      <c r="AY8" s="140" t="str">
        <f t="shared" si="40"/>
        <v>0</v>
      </c>
      <c r="AZ8" s="140" t="str">
        <f t="shared" si="41"/>
        <v/>
      </c>
      <c r="BA8" s="140" t="str">
        <f t="shared" si="42"/>
        <v>00</v>
      </c>
      <c r="BB8" s="140">
        <f t="shared" si="43"/>
        <v>0</v>
      </c>
      <c r="BC8" s="174" t="str">
        <f>IF(男子種目選択!G8="","",男子種目選択!G8)</f>
        <v/>
      </c>
      <c r="BD8" s="164" t="str">
        <f t="shared" si="3"/>
        <v/>
      </c>
      <c r="BE8" s="170"/>
      <c r="BF8" s="171" t="str">
        <f t="shared" si="44"/>
        <v/>
      </c>
      <c r="BG8" s="172"/>
      <c r="BH8" s="171" t="str">
        <f t="shared" si="45"/>
        <v/>
      </c>
      <c r="BI8" s="175"/>
      <c r="BJ8" s="169">
        <f t="shared" si="46"/>
        <v>0</v>
      </c>
      <c r="BK8" s="169">
        <f t="shared" si="47"/>
        <v>0</v>
      </c>
      <c r="BL8" s="169">
        <f t="shared" si="48"/>
        <v>0</v>
      </c>
      <c r="BM8" s="169">
        <f t="shared" si="49"/>
        <v>0</v>
      </c>
      <c r="BN8" s="3">
        <f t="shared" si="50"/>
        <v>0</v>
      </c>
      <c r="BO8" s="145">
        <f t="shared" si="51"/>
        <v>0</v>
      </c>
      <c r="BP8" s="140" t="str">
        <f t="shared" si="52"/>
        <v>000</v>
      </c>
      <c r="BQ8" s="140">
        <f t="shared" si="53"/>
        <v>0</v>
      </c>
      <c r="BR8" s="140">
        <f t="shared" si="54"/>
        <v>0</v>
      </c>
      <c r="BS8" s="140" t="str">
        <f t="shared" si="55"/>
        <v/>
      </c>
      <c r="BT8" s="140" t="str">
        <f t="shared" si="56"/>
        <v/>
      </c>
      <c r="BU8" s="140" t="str">
        <f t="shared" si="57"/>
        <v>0</v>
      </c>
      <c r="BV8" s="140" t="str">
        <f t="shared" si="58"/>
        <v/>
      </c>
      <c r="BW8" s="140" t="str">
        <f t="shared" si="59"/>
        <v>0</v>
      </c>
      <c r="BX8" s="140" t="str">
        <f t="shared" si="60"/>
        <v/>
      </c>
      <c r="BY8" s="140" t="str">
        <f t="shared" si="61"/>
        <v>00</v>
      </c>
      <c r="BZ8" s="140">
        <f t="shared" si="62"/>
        <v>0</v>
      </c>
      <c r="CA8" s="163" t="str">
        <f>IF(男子種目選択!H8="","",男子種目選択!H8)</f>
        <v/>
      </c>
      <c r="CB8" s="164" t="str">
        <f t="shared" si="4"/>
        <v/>
      </c>
      <c r="CC8" s="170"/>
      <c r="CD8" s="171" t="str">
        <f t="shared" si="63"/>
        <v/>
      </c>
      <c r="CE8" s="172"/>
      <c r="CF8" s="171" t="str">
        <f t="shared" si="64"/>
        <v/>
      </c>
      <c r="CG8" s="173"/>
      <c r="CH8" s="169">
        <f t="shared" si="65"/>
        <v>0</v>
      </c>
      <c r="CI8" s="169">
        <f t="shared" si="66"/>
        <v>0</v>
      </c>
      <c r="CJ8" s="169">
        <f t="shared" si="67"/>
        <v>0</v>
      </c>
      <c r="CK8" s="169">
        <f t="shared" si="68"/>
        <v>0</v>
      </c>
      <c r="CL8" s="3">
        <f t="shared" si="69"/>
        <v>0</v>
      </c>
      <c r="CM8" s="145">
        <f t="shared" si="70"/>
        <v>0</v>
      </c>
      <c r="CN8" s="140" t="str">
        <f t="shared" si="71"/>
        <v>000</v>
      </c>
      <c r="CO8" s="140">
        <f t="shared" si="72"/>
        <v>0</v>
      </c>
      <c r="CP8" s="140">
        <f t="shared" si="73"/>
        <v>0</v>
      </c>
      <c r="CQ8" s="140" t="str">
        <f t="shared" si="74"/>
        <v/>
      </c>
      <c r="CR8" s="140" t="str">
        <f t="shared" si="75"/>
        <v/>
      </c>
      <c r="CS8" s="140" t="str">
        <f t="shared" si="76"/>
        <v>0</v>
      </c>
      <c r="CT8" s="140" t="str">
        <f t="shared" si="77"/>
        <v/>
      </c>
      <c r="CU8" s="140" t="str">
        <f t="shared" si="78"/>
        <v>0</v>
      </c>
      <c r="CV8" s="140" t="str">
        <f t="shared" si="79"/>
        <v/>
      </c>
      <c r="CW8" s="140" t="str">
        <f t="shared" si="80"/>
        <v>00</v>
      </c>
      <c r="CX8" s="140">
        <f t="shared" si="81"/>
        <v>0</v>
      </c>
      <c r="CY8" s="174" t="str">
        <f>IF(男子種目選択!I8="","",男子種目選択!I8)</f>
        <v/>
      </c>
      <c r="CZ8" s="164" t="str">
        <f t="shared" si="5"/>
        <v/>
      </c>
      <c r="DA8" s="170"/>
      <c r="DB8" s="171" t="str">
        <f t="shared" si="82"/>
        <v/>
      </c>
      <c r="DC8" s="172"/>
      <c r="DD8" s="171" t="str">
        <f t="shared" si="83"/>
        <v/>
      </c>
      <c r="DE8" s="175"/>
      <c r="DF8" s="169">
        <f t="shared" si="84"/>
        <v>0</v>
      </c>
      <c r="DG8" s="169">
        <f t="shared" si="85"/>
        <v>0</v>
      </c>
      <c r="DH8" s="169">
        <f t="shared" si="86"/>
        <v>0</v>
      </c>
      <c r="DI8" s="169">
        <f t="shared" si="87"/>
        <v>0</v>
      </c>
      <c r="DJ8" s="3">
        <f t="shared" si="88"/>
        <v>0</v>
      </c>
      <c r="DK8" s="145">
        <f t="shared" si="89"/>
        <v>0</v>
      </c>
      <c r="DL8" s="140" t="str">
        <f t="shared" si="90"/>
        <v>000</v>
      </c>
      <c r="DM8" s="140">
        <f t="shared" si="91"/>
        <v>0</v>
      </c>
      <c r="DN8" s="140">
        <f t="shared" si="92"/>
        <v>0</v>
      </c>
      <c r="DO8" s="140" t="str">
        <f t="shared" si="93"/>
        <v/>
      </c>
      <c r="DP8" s="140" t="str">
        <f t="shared" si="94"/>
        <v/>
      </c>
      <c r="DQ8" s="140" t="str">
        <f t="shared" si="95"/>
        <v>0</v>
      </c>
      <c r="DR8" s="140" t="str">
        <f t="shared" si="96"/>
        <v/>
      </c>
      <c r="DS8" s="140" t="str">
        <f t="shared" si="97"/>
        <v>0</v>
      </c>
      <c r="DT8" s="140" t="str">
        <f t="shared" si="98"/>
        <v/>
      </c>
      <c r="DU8" s="140" t="str">
        <f t="shared" si="99"/>
        <v>00</v>
      </c>
      <c r="DV8" s="140">
        <f t="shared" si="100"/>
        <v>0</v>
      </c>
    </row>
    <row r="9" spans="1:126">
      <c r="B9" s="159" t="str">
        <f t="shared" si="6"/>
        <v/>
      </c>
      <c r="C9" s="150">
        <v>6</v>
      </c>
      <c r="D9" s="160" t="str">
        <f>男子種目選択!B9</f>
        <v/>
      </c>
      <c r="E9" s="161" t="str">
        <f>男子種目選択!C9</f>
        <v/>
      </c>
      <c r="F9" s="162" t="str">
        <f>男子種目選択!D9</f>
        <v/>
      </c>
      <c r="G9" s="163" t="str">
        <f>IF(男子種目選択!E9="","",男子種目選択!E9)</f>
        <v/>
      </c>
      <c r="H9" s="164" t="str">
        <f t="shared" si="0"/>
        <v/>
      </c>
      <c r="I9" s="165"/>
      <c r="J9" s="166" t="str">
        <f t="shared" si="7"/>
        <v/>
      </c>
      <c r="K9" s="167"/>
      <c r="L9" s="166" t="str">
        <f t="shared" si="8"/>
        <v/>
      </c>
      <c r="M9" s="168"/>
      <c r="N9" s="169" t="str">
        <f t="shared" si="9"/>
        <v/>
      </c>
      <c r="O9" s="169">
        <f t="shared" si="10"/>
        <v>0</v>
      </c>
      <c r="P9" s="169" t="str">
        <f t="shared" si="11"/>
        <v/>
      </c>
      <c r="Q9" s="169">
        <f t="shared" si="12"/>
        <v>0</v>
      </c>
      <c r="R9" s="3" t="str">
        <f t="shared" si="13"/>
        <v/>
      </c>
      <c r="S9" s="145" t="str">
        <f t="shared" si="14"/>
        <v/>
      </c>
      <c r="T9" s="140" t="str">
        <f t="shared" si="15"/>
        <v>00</v>
      </c>
      <c r="U9" s="140">
        <f t="shared" si="16"/>
        <v>0</v>
      </c>
      <c r="V9" s="140">
        <f t="shared" si="17"/>
        <v>0</v>
      </c>
      <c r="W9" s="140" t="str">
        <f t="shared" si="18"/>
        <v/>
      </c>
      <c r="X9" s="140" t="str">
        <f t="shared" si="19"/>
        <v/>
      </c>
      <c r="Y9" s="140" t="str">
        <f t="shared" si="20"/>
        <v>0</v>
      </c>
      <c r="Z9" s="140" t="str">
        <f t="shared" si="21"/>
        <v/>
      </c>
      <c r="AA9" s="140" t="str">
        <f t="shared" si="22"/>
        <v/>
      </c>
      <c r="AB9" s="140" t="str">
        <f t="shared" si="23"/>
        <v/>
      </c>
      <c r="AC9" s="140" t="str">
        <f t="shared" si="1"/>
        <v>0</v>
      </c>
      <c r="AD9" s="140">
        <f t="shared" si="24"/>
        <v>0</v>
      </c>
      <c r="AE9" s="163" t="str">
        <f>IF(男子種目選択!F9="","",男子種目選択!F9)</f>
        <v/>
      </c>
      <c r="AF9" s="164" t="str">
        <f t="shared" si="2"/>
        <v/>
      </c>
      <c r="AG9" s="170"/>
      <c r="AH9" s="171" t="str">
        <f t="shared" si="25"/>
        <v/>
      </c>
      <c r="AI9" s="172"/>
      <c r="AJ9" s="171" t="str">
        <f t="shared" si="26"/>
        <v/>
      </c>
      <c r="AK9" s="173"/>
      <c r="AL9" s="169">
        <f t="shared" si="27"/>
        <v>0</v>
      </c>
      <c r="AM9" s="169">
        <f t="shared" si="28"/>
        <v>0</v>
      </c>
      <c r="AN9" s="169">
        <f t="shared" si="29"/>
        <v>0</v>
      </c>
      <c r="AO9" s="169">
        <f t="shared" si="30"/>
        <v>0</v>
      </c>
      <c r="AP9" s="3">
        <f t="shared" si="31"/>
        <v>0</v>
      </c>
      <c r="AQ9" s="145">
        <f t="shared" si="32"/>
        <v>0</v>
      </c>
      <c r="AR9" s="140" t="str">
        <f t="shared" si="33"/>
        <v>000</v>
      </c>
      <c r="AS9" s="140">
        <f t="shared" si="34"/>
        <v>0</v>
      </c>
      <c r="AT9" s="140">
        <f t="shared" si="35"/>
        <v>0</v>
      </c>
      <c r="AU9" s="140" t="str">
        <f t="shared" si="36"/>
        <v/>
      </c>
      <c r="AV9" s="140" t="str">
        <f t="shared" si="37"/>
        <v/>
      </c>
      <c r="AW9" s="140" t="str">
        <f t="shared" si="38"/>
        <v>0</v>
      </c>
      <c r="AX9" s="140" t="str">
        <f t="shared" si="39"/>
        <v/>
      </c>
      <c r="AY9" s="140" t="str">
        <f t="shared" si="40"/>
        <v>0</v>
      </c>
      <c r="AZ9" s="140" t="str">
        <f t="shared" si="41"/>
        <v/>
      </c>
      <c r="BA9" s="140" t="str">
        <f t="shared" si="42"/>
        <v>00</v>
      </c>
      <c r="BB9" s="140">
        <f t="shared" si="43"/>
        <v>0</v>
      </c>
      <c r="BC9" s="174" t="str">
        <f>IF(男子種目選択!G9="","",男子種目選択!G9)</f>
        <v/>
      </c>
      <c r="BD9" s="164" t="str">
        <f t="shared" si="3"/>
        <v/>
      </c>
      <c r="BE9" s="170"/>
      <c r="BF9" s="171" t="str">
        <f t="shared" si="44"/>
        <v/>
      </c>
      <c r="BG9" s="172"/>
      <c r="BH9" s="171" t="str">
        <f t="shared" si="45"/>
        <v/>
      </c>
      <c r="BI9" s="175"/>
      <c r="BJ9" s="169">
        <f t="shared" si="46"/>
        <v>0</v>
      </c>
      <c r="BK9" s="169">
        <f t="shared" si="47"/>
        <v>0</v>
      </c>
      <c r="BL9" s="169">
        <f t="shared" si="48"/>
        <v>0</v>
      </c>
      <c r="BM9" s="169">
        <f t="shared" si="49"/>
        <v>0</v>
      </c>
      <c r="BN9" s="3">
        <f t="shared" si="50"/>
        <v>0</v>
      </c>
      <c r="BO9" s="145">
        <f t="shared" si="51"/>
        <v>0</v>
      </c>
      <c r="BP9" s="140" t="str">
        <f t="shared" si="52"/>
        <v>000</v>
      </c>
      <c r="BQ9" s="140">
        <f t="shared" si="53"/>
        <v>0</v>
      </c>
      <c r="BR9" s="140">
        <f t="shared" si="54"/>
        <v>0</v>
      </c>
      <c r="BS9" s="140" t="str">
        <f t="shared" si="55"/>
        <v/>
      </c>
      <c r="BT9" s="140" t="str">
        <f t="shared" si="56"/>
        <v/>
      </c>
      <c r="BU9" s="140" t="str">
        <f t="shared" si="57"/>
        <v>0</v>
      </c>
      <c r="BV9" s="140" t="str">
        <f t="shared" si="58"/>
        <v/>
      </c>
      <c r="BW9" s="140" t="str">
        <f t="shared" si="59"/>
        <v>0</v>
      </c>
      <c r="BX9" s="140" t="str">
        <f t="shared" si="60"/>
        <v/>
      </c>
      <c r="BY9" s="140" t="str">
        <f t="shared" si="61"/>
        <v>00</v>
      </c>
      <c r="BZ9" s="140">
        <f t="shared" si="62"/>
        <v>0</v>
      </c>
      <c r="CA9" s="163" t="str">
        <f>IF(男子種目選択!H9="","",男子種目選択!H9)</f>
        <v/>
      </c>
      <c r="CB9" s="164" t="str">
        <f t="shared" si="4"/>
        <v/>
      </c>
      <c r="CC9" s="170"/>
      <c r="CD9" s="171" t="str">
        <f t="shared" si="63"/>
        <v/>
      </c>
      <c r="CE9" s="172"/>
      <c r="CF9" s="171" t="str">
        <f t="shared" si="64"/>
        <v/>
      </c>
      <c r="CG9" s="173"/>
      <c r="CH9" s="169">
        <f t="shared" si="65"/>
        <v>0</v>
      </c>
      <c r="CI9" s="169">
        <f t="shared" si="66"/>
        <v>0</v>
      </c>
      <c r="CJ9" s="169">
        <f t="shared" si="67"/>
        <v>0</v>
      </c>
      <c r="CK9" s="169">
        <f t="shared" si="68"/>
        <v>0</v>
      </c>
      <c r="CL9" s="3">
        <f t="shared" si="69"/>
        <v>0</v>
      </c>
      <c r="CM9" s="145">
        <f t="shared" si="70"/>
        <v>0</v>
      </c>
      <c r="CN9" s="140" t="str">
        <f t="shared" si="71"/>
        <v>000</v>
      </c>
      <c r="CO9" s="140">
        <f t="shared" si="72"/>
        <v>0</v>
      </c>
      <c r="CP9" s="140">
        <f t="shared" si="73"/>
        <v>0</v>
      </c>
      <c r="CQ9" s="140" t="str">
        <f t="shared" si="74"/>
        <v/>
      </c>
      <c r="CR9" s="140" t="str">
        <f t="shared" si="75"/>
        <v/>
      </c>
      <c r="CS9" s="140" t="str">
        <f t="shared" si="76"/>
        <v>0</v>
      </c>
      <c r="CT9" s="140" t="str">
        <f t="shared" si="77"/>
        <v/>
      </c>
      <c r="CU9" s="140" t="str">
        <f t="shared" si="78"/>
        <v>0</v>
      </c>
      <c r="CV9" s="140" t="str">
        <f t="shared" si="79"/>
        <v/>
      </c>
      <c r="CW9" s="140" t="str">
        <f t="shared" si="80"/>
        <v>00</v>
      </c>
      <c r="CX9" s="140">
        <f t="shared" si="81"/>
        <v>0</v>
      </c>
      <c r="CY9" s="174" t="str">
        <f>IF(男子種目選択!I9="","",男子種目選択!I9)</f>
        <v/>
      </c>
      <c r="CZ9" s="164" t="str">
        <f t="shared" si="5"/>
        <v/>
      </c>
      <c r="DA9" s="170"/>
      <c r="DB9" s="171" t="str">
        <f t="shared" si="82"/>
        <v/>
      </c>
      <c r="DC9" s="172"/>
      <c r="DD9" s="171" t="str">
        <f t="shared" si="83"/>
        <v/>
      </c>
      <c r="DE9" s="175"/>
      <c r="DF9" s="169">
        <f t="shared" si="84"/>
        <v>0</v>
      </c>
      <c r="DG9" s="169">
        <f t="shared" si="85"/>
        <v>0</v>
      </c>
      <c r="DH9" s="169">
        <f t="shared" si="86"/>
        <v>0</v>
      </c>
      <c r="DI9" s="169">
        <f t="shared" si="87"/>
        <v>0</v>
      </c>
      <c r="DJ9" s="3">
        <f t="shared" si="88"/>
        <v>0</v>
      </c>
      <c r="DK9" s="145">
        <f t="shared" si="89"/>
        <v>0</v>
      </c>
      <c r="DL9" s="140" t="str">
        <f t="shared" si="90"/>
        <v>000</v>
      </c>
      <c r="DM9" s="140">
        <f t="shared" si="91"/>
        <v>0</v>
      </c>
      <c r="DN9" s="140">
        <f t="shared" si="92"/>
        <v>0</v>
      </c>
      <c r="DO9" s="140" t="str">
        <f t="shared" si="93"/>
        <v/>
      </c>
      <c r="DP9" s="140" t="str">
        <f t="shared" si="94"/>
        <v/>
      </c>
      <c r="DQ9" s="140" t="str">
        <f t="shared" si="95"/>
        <v>0</v>
      </c>
      <c r="DR9" s="140" t="str">
        <f t="shared" si="96"/>
        <v/>
      </c>
      <c r="DS9" s="140" t="str">
        <f t="shared" si="97"/>
        <v>0</v>
      </c>
      <c r="DT9" s="140" t="str">
        <f t="shared" si="98"/>
        <v/>
      </c>
      <c r="DU9" s="140" t="str">
        <f t="shared" si="99"/>
        <v>00</v>
      </c>
      <c r="DV9" s="140">
        <f t="shared" si="100"/>
        <v>0</v>
      </c>
    </row>
    <row r="10" spans="1:126">
      <c r="B10" s="159" t="str">
        <f t="shared" si="6"/>
        <v/>
      </c>
      <c r="C10" s="150">
        <v>7</v>
      </c>
      <c r="D10" s="160" t="str">
        <f>男子種目選択!B10</f>
        <v/>
      </c>
      <c r="E10" s="161" t="str">
        <f>男子種目選択!C10</f>
        <v/>
      </c>
      <c r="F10" s="162" t="str">
        <f>男子種目選択!D10</f>
        <v/>
      </c>
      <c r="G10" s="163" t="str">
        <f>IF(男子種目選択!E10="","",男子種目選択!E10)</f>
        <v/>
      </c>
      <c r="H10" s="164" t="str">
        <f t="shared" si="0"/>
        <v/>
      </c>
      <c r="I10" s="165"/>
      <c r="J10" s="166" t="str">
        <f t="shared" si="7"/>
        <v/>
      </c>
      <c r="K10" s="167"/>
      <c r="L10" s="166" t="str">
        <f t="shared" si="8"/>
        <v/>
      </c>
      <c r="M10" s="168"/>
      <c r="N10" s="169" t="str">
        <f t="shared" si="9"/>
        <v/>
      </c>
      <c r="O10" s="169">
        <f t="shared" si="10"/>
        <v>0</v>
      </c>
      <c r="P10" s="169" t="str">
        <f t="shared" si="11"/>
        <v/>
      </c>
      <c r="Q10" s="169">
        <f t="shared" si="12"/>
        <v>0</v>
      </c>
      <c r="R10" s="3" t="str">
        <f t="shared" si="13"/>
        <v/>
      </c>
      <c r="S10" s="145" t="str">
        <f t="shared" si="14"/>
        <v/>
      </c>
      <c r="T10" s="140" t="str">
        <f t="shared" si="15"/>
        <v>00</v>
      </c>
      <c r="U10" s="140">
        <f t="shared" si="16"/>
        <v>0</v>
      </c>
      <c r="V10" s="140">
        <f t="shared" si="17"/>
        <v>0</v>
      </c>
      <c r="W10" s="140" t="str">
        <f t="shared" si="18"/>
        <v/>
      </c>
      <c r="X10" s="140" t="str">
        <f t="shared" si="19"/>
        <v/>
      </c>
      <c r="Y10" s="140" t="str">
        <f t="shared" si="20"/>
        <v>0</v>
      </c>
      <c r="Z10" s="140" t="str">
        <f t="shared" si="21"/>
        <v/>
      </c>
      <c r="AA10" s="140" t="str">
        <f t="shared" si="22"/>
        <v/>
      </c>
      <c r="AB10" s="140" t="str">
        <f t="shared" si="23"/>
        <v/>
      </c>
      <c r="AC10" s="140" t="str">
        <f t="shared" si="1"/>
        <v>0</v>
      </c>
      <c r="AD10" s="140">
        <f t="shared" si="24"/>
        <v>0</v>
      </c>
      <c r="AE10" s="163" t="str">
        <f>IF(男子種目選択!F10="","",男子種目選択!F10)</f>
        <v/>
      </c>
      <c r="AF10" s="164" t="str">
        <f t="shared" si="2"/>
        <v/>
      </c>
      <c r="AG10" s="170"/>
      <c r="AH10" s="171" t="str">
        <f t="shared" si="25"/>
        <v/>
      </c>
      <c r="AI10" s="172"/>
      <c r="AJ10" s="171" t="str">
        <f t="shared" si="26"/>
        <v/>
      </c>
      <c r="AK10" s="173"/>
      <c r="AL10" s="169">
        <f t="shared" si="27"/>
        <v>0</v>
      </c>
      <c r="AM10" s="169">
        <f t="shared" si="28"/>
        <v>0</v>
      </c>
      <c r="AN10" s="169">
        <f t="shared" si="29"/>
        <v>0</v>
      </c>
      <c r="AO10" s="169">
        <f t="shared" si="30"/>
        <v>0</v>
      </c>
      <c r="AP10" s="3">
        <f t="shared" si="31"/>
        <v>0</v>
      </c>
      <c r="AQ10" s="145">
        <f t="shared" si="32"/>
        <v>0</v>
      </c>
      <c r="AR10" s="140" t="str">
        <f t="shared" si="33"/>
        <v>000</v>
      </c>
      <c r="AS10" s="140">
        <f t="shared" si="34"/>
        <v>0</v>
      </c>
      <c r="AT10" s="140">
        <f t="shared" si="35"/>
        <v>0</v>
      </c>
      <c r="AU10" s="140" t="str">
        <f t="shared" si="36"/>
        <v/>
      </c>
      <c r="AV10" s="140" t="str">
        <f t="shared" si="37"/>
        <v/>
      </c>
      <c r="AW10" s="140" t="str">
        <f t="shared" si="38"/>
        <v>0</v>
      </c>
      <c r="AX10" s="140" t="str">
        <f t="shared" si="39"/>
        <v/>
      </c>
      <c r="AY10" s="140" t="str">
        <f t="shared" si="40"/>
        <v>0</v>
      </c>
      <c r="AZ10" s="140" t="str">
        <f t="shared" si="41"/>
        <v/>
      </c>
      <c r="BA10" s="140" t="str">
        <f t="shared" si="42"/>
        <v>00</v>
      </c>
      <c r="BB10" s="140">
        <f t="shared" si="43"/>
        <v>0</v>
      </c>
      <c r="BC10" s="174" t="str">
        <f>IF(男子種目選択!G10="","",男子種目選択!G10)</f>
        <v/>
      </c>
      <c r="BD10" s="164" t="str">
        <f t="shared" si="3"/>
        <v/>
      </c>
      <c r="BE10" s="170"/>
      <c r="BF10" s="171" t="str">
        <f t="shared" si="44"/>
        <v/>
      </c>
      <c r="BG10" s="172"/>
      <c r="BH10" s="171" t="str">
        <f t="shared" si="45"/>
        <v/>
      </c>
      <c r="BI10" s="175"/>
      <c r="BJ10" s="169">
        <f t="shared" si="46"/>
        <v>0</v>
      </c>
      <c r="BK10" s="169">
        <f t="shared" si="47"/>
        <v>0</v>
      </c>
      <c r="BL10" s="169">
        <f t="shared" si="48"/>
        <v>0</v>
      </c>
      <c r="BM10" s="169">
        <f t="shared" si="49"/>
        <v>0</v>
      </c>
      <c r="BN10" s="3">
        <f t="shared" si="50"/>
        <v>0</v>
      </c>
      <c r="BO10" s="145">
        <f t="shared" si="51"/>
        <v>0</v>
      </c>
      <c r="BP10" s="140" t="str">
        <f t="shared" si="52"/>
        <v>000</v>
      </c>
      <c r="BQ10" s="140">
        <f t="shared" si="53"/>
        <v>0</v>
      </c>
      <c r="BR10" s="140">
        <f t="shared" si="54"/>
        <v>0</v>
      </c>
      <c r="BS10" s="140" t="str">
        <f t="shared" si="55"/>
        <v/>
      </c>
      <c r="BT10" s="140" t="str">
        <f t="shared" si="56"/>
        <v/>
      </c>
      <c r="BU10" s="140" t="str">
        <f t="shared" si="57"/>
        <v>0</v>
      </c>
      <c r="BV10" s="140" t="str">
        <f t="shared" si="58"/>
        <v/>
      </c>
      <c r="BW10" s="140" t="str">
        <f t="shared" si="59"/>
        <v>0</v>
      </c>
      <c r="BX10" s="140" t="str">
        <f t="shared" si="60"/>
        <v/>
      </c>
      <c r="BY10" s="140" t="str">
        <f t="shared" si="61"/>
        <v>00</v>
      </c>
      <c r="BZ10" s="140">
        <f t="shared" si="62"/>
        <v>0</v>
      </c>
      <c r="CA10" s="163" t="str">
        <f>IF(男子種目選択!H10="","",男子種目選択!H10)</f>
        <v/>
      </c>
      <c r="CB10" s="164" t="str">
        <f t="shared" si="4"/>
        <v/>
      </c>
      <c r="CC10" s="170"/>
      <c r="CD10" s="171" t="str">
        <f t="shared" si="63"/>
        <v/>
      </c>
      <c r="CE10" s="172"/>
      <c r="CF10" s="171" t="str">
        <f t="shared" si="64"/>
        <v/>
      </c>
      <c r="CG10" s="173"/>
      <c r="CH10" s="169">
        <f t="shared" si="65"/>
        <v>0</v>
      </c>
      <c r="CI10" s="169">
        <f t="shared" si="66"/>
        <v>0</v>
      </c>
      <c r="CJ10" s="169">
        <f t="shared" si="67"/>
        <v>0</v>
      </c>
      <c r="CK10" s="169">
        <f t="shared" si="68"/>
        <v>0</v>
      </c>
      <c r="CL10" s="3">
        <f t="shared" si="69"/>
        <v>0</v>
      </c>
      <c r="CM10" s="145">
        <f t="shared" si="70"/>
        <v>0</v>
      </c>
      <c r="CN10" s="140" t="str">
        <f t="shared" si="71"/>
        <v>000</v>
      </c>
      <c r="CO10" s="140">
        <f t="shared" si="72"/>
        <v>0</v>
      </c>
      <c r="CP10" s="140">
        <f t="shared" si="73"/>
        <v>0</v>
      </c>
      <c r="CQ10" s="140" t="str">
        <f t="shared" si="74"/>
        <v/>
      </c>
      <c r="CR10" s="140" t="str">
        <f t="shared" si="75"/>
        <v/>
      </c>
      <c r="CS10" s="140" t="str">
        <f t="shared" si="76"/>
        <v>0</v>
      </c>
      <c r="CT10" s="140" t="str">
        <f t="shared" si="77"/>
        <v/>
      </c>
      <c r="CU10" s="140" t="str">
        <f t="shared" si="78"/>
        <v>0</v>
      </c>
      <c r="CV10" s="140" t="str">
        <f t="shared" si="79"/>
        <v/>
      </c>
      <c r="CW10" s="140" t="str">
        <f t="shared" si="80"/>
        <v>00</v>
      </c>
      <c r="CX10" s="140">
        <f t="shared" si="81"/>
        <v>0</v>
      </c>
      <c r="CY10" s="174" t="str">
        <f>IF(男子種目選択!I10="","",男子種目選択!I10)</f>
        <v/>
      </c>
      <c r="CZ10" s="164" t="str">
        <f t="shared" si="5"/>
        <v/>
      </c>
      <c r="DA10" s="170"/>
      <c r="DB10" s="171" t="str">
        <f t="shared" si="82"/>
        <v/>
      </c>
      <c r="DC10" s="172"/>
      <c r="DD10" s="171" t="str">
        <f t="shared" si="83"/>
        <v/>
      </c>
      <c r="DE10" s="175"/>
      <c r="DF10" s="169">
        <f t="shared" si="84"/>
        <v>0</v>
      </c>
      <c r="DG10" s="169">
        <f t="shared" si="85"/>
        <v>0</v>
      </c>
      <c r="DH10" s="169">
        <f t="shared" si="86"/>
        <v>0</v>
      </c>
      <c r="DI10" s="169">
        <f t="shared" si="87"/>
        <v>0</v>
      </c>
      <c r="DJ10" s="3">
        <f t="shared" si="88"/>
        <v>0</v>
      </c>
      <c r="DK10" s="145">
        <f t="shared" si="89"/>
        <v>0</v>
      </c>
      <c r="DL10" s="140" t="str">
        <f t="shared" si="90"/>
        <v>000</v>
      </c>
      <c r="DM10" s="140">
        <f t="shared" si="91"/>
        <v>0</v>
      </c>
      <c r="DN10" s="140">
        <f t="shared" si="92"/>
        <v>0</v>
      </c>
      <c r="DO10" s="140" t="str">
        <f t="shared" si="93"/>
        <v/>
      </c>
      <c r="DP10" s="140" t="str">
        <f t="shared" si="94"/>
        <v/>
      </c>
      <c r="DQ10" s="140" t="str">
        <f t="shared" si="95"/>
        <v>0</v>
      </c>
      <c r="DR10" s="140" t="str">
        <f t="shared" si="96"/>
        <v/>
      </c>
      <c r="DS10" s="140" t="str">
        <f t="shared" si="97"/>
        <v>0</v>
      </c>
      <c r="DT10" s="140" t="str">
        <f t="shared" si="98"/>
        <v/>
      </c>
      <c r="DU10" s="140" t="str">
        <f t="shared" si="99"/>
        <v>00</v>
      </c>
      <c r="DV10" s="140">
        <f t="shared" si="100"/>
        <v>0</v>
      </c>
    </row>
    <row r="11" spans="1:126">
      <c r="B11" s="159" t="str">
        <f t="shared" si="6"/>
        <v/>
      </c>
      <c r="C11" s="150">
        <v>8</v>
      </c>
      <c r="D11" s="160" t="str">
        <f>男子種目選択!B11</f>
        <v/>
      </c>
      <c r="E11" s="161" t="str">
        <f>男子種目選択!C11</f>
        <v/>
      </c>
      <c r="F11" s="162" t="str">
        <f>男子種目選択!D11</f>
        <v/>
      </c>
      <c r="G11" s="163" t="str">
        <f>IF(男子種目選択!E11="","",男子種目選択!E11)</f>
        <v/>
      </c>
      <c r="H11" s="164" t="str">
        <f t="shared" si="0"/>
        <v/>
      </c>
      <c r="I11" s="165"/>
      <c r="J11" s="166" t="str">
        <f t="shared" si="7"/>
        <v/>
      </c>
      <c r="K11" s="167"/>
      <c r="L11" s="166" t="str">
        <f t="shared" si="8"/>
        <v/>
      </c>
      <c r="M11" s="168"/>
      <c r="N11" s="169" t="str">
        <f t="shared" si="9"/>
        <v/>
      </c>
      <c r="O11" s="169">
        <f t="shared" si="10"/>
        <v>0</v>
      </c>
      <c r="P11" s="169" t="str">
        <f t="shared" si="11"/>
        <v/>
      </c>
      <c r="Q11" s="169">
        <f t="shared" si="12"/>
        <v>0</v>
      </c>
      <c r="R11" s="3" t="str">
        <f t="shared" si="13"/>
        <v/>
      </c>
      <c r="S11" s="145" t="str">
        <f t="shared" si="14"/>
        <v/>
      </c>
      <c r="T11" s="140" t="str">
        <f t="shared" si="15"/>
        <v>00</v>
      </c>
      <c r="U11" s="140">
        <f t="shared" si="16"/>
        <v>0</v>
      </c>
      <c r="V11" s="140">
        <f t="shared" si="17"/>
        <v>0</v>
      </c>
      <c r="W11" s="140" t="str">
        <f t="shared" si="18"/>
        <v/>
      </c>
      <c r="X11" s="140" t="str">
        <f t="shared" si="19"/>
        <v/>
      </c>
      <c r="Y11" s="140" t="str">
        <f t="shared" si="20"/>
        <v>0</v>
      </c>
      <c r="Z11" s="140" t="str">
        <f t="shared" si="21"/>
        <v/>
      </c>
      <c r="AA11" s="140" t="str">
        <f t="shared" si="22"/>
        <v/>
      </c>
      <c r="AB11" s="140" t="str">
        <f t="shared" si="23"/>
        <v/>
      </c>
      <c r="AC11" s="140" t="str">
        <f t="shared" si="1"/>
        <v>0</v>
      </c>
      <c r="AD11" s="140">
        <f t="shared" si="24"/>
        <v>0</v>
      </c>
      <c r="AE11" s="163" t="str">
        <f>IF(男子種目選択!F11="","",男子種目選択!F11)</f>
        <v/>
      </c>
      <c r="AF11" s="164" t="str">
        <f t="shared" si="2"/>
        <v/>
      </c>
      <c r="AG11" s="170"/>
      <c r="AH11" s="171" t="str">
        <f t="shared" si="25"/>
        <v/>
      </c>
      <c r="AI11" s="172"/>
      <c r="AJ11" s="171" t="str">
        <f t="shared" si="26"/>
        <v/>
      </c>
      <c r="AK11" s="173"/>
      <c r="AL11" s="169">
        <f t="shared" si="27"/>
        <v>0</v>
      </c>
      <c r="AM11" s="169">
        <f t="shared" si="28"/>
        <v>0</v>
      </c>
      <c r="AN11" s="169">
        <f t="shared" si="29"/>
        <v>0</v>
      </c>
      <c r="AO11" s="169">
        <f t="shared" si="30"/>
        <v>0</v>
      </c>
      <c r="AP11" s="3">
        <f t="shared" si="31"/>
        <v>0</v>
      </c>
      <c r="AQ11" s="145">
        <f t="shared" si="32"/>
        <v>0</v>
      </c>
      <c r="AR11" s="140" t="str">
        <f t="shared" si="33"/>
        <v>000</v>
      </c>
      <c r="AS11" s="140">
        <f t="shared" si="34"/>
        <v>0</v>
      </c>
      <c r="AT11" s="140">
        <f t="shared" si="35"/>
        <v>0</v>
      </c>
      <c r="AU11" s="140" t="str">
        <f t="shared" si="36"/>
        <v/>
      </c>
      <c r="AV11" s="140" t="str">
        <f t="shared" si="37"/>
        <v/>
      </c>
      <c r="AW11" s="140" t="str">
        <f t="shared" si="38"/>
        <v>0</v>
      </c>
      <c r="AX11" s="140" t="str">
        <f t="shared" si="39"/>
        <v/>
      </c>
      <c r="AY11" s="140" t="str">
        <f t="shared" si="40"/>
        <v>0</v>
      </c>
      <c r="AZ11" s="140" t="str">
        <f t="shared" si="41"/>
        <v/>
      </c>
      <c r="BA11" s="140" t="str">
        <f t="shared" si="42"/>
        <v>00</v>
      </c>
      <c r="BB11" s="140">
        <f t="shared" si="43"/>
        <v>0</v>
      </c>
      <c r="BC11" s="174" t="str">
        <f>IF(男子種目選択!G11="","",男子種目選択!G11)</f>
        <v/>
      </c>
      <c r="BD11" s="164" t="str">
        <f t="shared" si="3"/>
        <v/>
      </c>
      <c r="BE11" s="170"/>
      <c r="BF11" s="171" t="str">
        <f t="shared" si="44"/>
        <v/>
      </c>
      <c r="BG11" s="172"/>
      <c r="BH11" s="171" t="str">
        <f t="shared" si="45"/>
        <v/>
      </c>
      <c r="BI11" s="175"/>
      <c r="BJ11" s="169">
        <f t="shared" si="46"/>
        <v>0</v>
      </c>
      <c r="BK11" s="169">
        <f t="shared" si="47"/>
        <v>0</v>
      </c>
      <c r="BL11" s="169">
        <f t="shared" si="48"/>
        <v>0</v>
      </c>
      <c r="BM11" s="169">
        <f t="shared" si="49"/>
        <v>0</v>
      </c>
      <c r="BN11" s="3">
        <f t="shared" si="50"/>
        <v>0</v>
      </c>
      <c r="BO11" s="145">
        <f t="shared" si="51"/>
        <v>0</v>
      </c>
      <c r="BP11" s="140" t="str">
        <f t="shared" si="52"/>
        <v>000</v>
      </c>
      <c r="BQ11" s="140">
        <f t="shared" si="53"/>
        <v>0</v>
      </c>
      <c r="BR11" s="140">
        <f t="shared" si="54"/>
        <v>0</v>
      </c>
      <c r="BS11" s="140" t="str">
        <f t="shared" si="55"/>
        <v/>
      </c>
      <c r="BT11" s="140" t="str">
        <f t="shared" si="56"/>
        <v/>
      </c>
      <c r="BU11" s="140" t="str">
        <f t="shared" si="57"/>
        <v>0</v>
      </c>
      <c r="BV11" s="140" t="str">
        <f t="shared" si="58"/>
        <v/>
      </c>
      <c r="BW11" s="140" t="str">
        <f t="shared" si="59"/>
        <v>0</v>
      </c>
      <c r="BX11" s="140" t="str">
        <f t="shared" si="60"/>
        <v/>
      </c>
      <c r="BY11" s="140" t="str">
        <f t="shared" si="61"/>
        <v>00</v>
      </c>
      <c r="BZ11" s="140">
        <f t="shared" si="62"/>
        <v>0</v>
      </c>
      <c r="CA11" s="163" t="str">
        <f>IF(男子種目選択!H11="","",男子種目選択!H11)</f>
        <v/>
      </c>
      <c r="CB11" s="164" t="str">
        <f t="shared" si="4"/>
        <v/>
      </c>
      <c r="CC11" s="170"/>
      <c r="CD11" s="171" t="str">
        <f t="shared" si="63"/>
        <v/>
      </c>
      <c r="CE11" s="172"/>
      <c r="CF11" s="171" t="str">
        <f t="shared" si="64"/>
        <v/>
      </c>
      <c r="CG11" s="173"/>
      <c r="CH11" s="169">
        <f t="shared" si="65"/>
        <v>0</v>
      </c>
      <c r="CI11" s="169">
        <f t="shared" si="66"/>
        <v>0</v>
      </c>
      <c r="CJ11" s="169">
        <f t="shared" si="67"/>
        <v>0</v>
      </c>
      <c r="CK11" s="169">
        <f t="shared" si="68"/>
        <v>0</v>
      </c>
      <c r="CL11" s="3">
        <f t="shared" si="69"/>
        <v>0</v>
      </c>
      <c r="CM11" s="145">
        <f t="shared" si="70"/>
        <v>0</v>
      </c>
      <c r="CN11" s="140" t="str">
        <f t="shared" si="71"/>
        <v>000</v>
      </c>
      <c r="CO11" s="140">
        <f t="shared" si="72"/>
        <v>0</v>
      </c>
      <c r="CP11" s="140">
        <f t="shared" si="73"/>
        <v>0</v>
      </c>
      <c r="CQ11" s="140" t="str">
        <f t="shared" si="74"/>
        <v/>
      </c>
      <c r="CR11" s="140" t="str">
        <f t="shared" si="75"/>
        <v/>
      </c>
      <c r="CS11" s="140" t="str">
        <f t="shared" si="76"/>
        <v>0</v>
      </c>
      <c r="CT11" s="140" t="str">
        <f t="shared" si="77"/>
        <v/>
      </c>
      <c r="CU11" s="140" t="str">
        <f t="shared" si="78"/>
        <v>0</v>
      </c>
      <c r="CV11" s="140" t="str">
        <f t="shared" si="79"/>
        <v/>
      </c>
      <c r="CW11" s="140" t="str">
        <f t="shared" si="80"/>
        <v>00</v>
      </c>
      <c r="CX11" s="140">
        <f t="shared" si="81"/>
        <v>0</v>
      </c>
      <c r="CY11" s="174" t="str">
        <f>IF(男子種目選択!I11="","",男子種目選択!I11)</f>
        <v/>
      </c>
      <c r="CZ11" s="164" t="str">
        <f t="shared" si="5"/>
        <v/>
      </c>
      <c r="DA11" s="170"/>
      <c r="DB11" s="171" t="str">
        <f t="shared" si="82"/>
        <v/>
      </c>
      <c r="DC11" s="172"/>
      <c r="DD11" s="171" t="str">
        <f t="shared" si="83"/>
        <v/>
      </c>
      <c r="DE11" s="175"/>
      <c r="DF11" s="169">
        <f t="shared" si="84"/>
        <v>0</v>
      </c>
      <c r="DG11" s="169">
        <f t="shared" si="85"/>
        <v>0</v>
      </c>
      <c r="DH11" s="169">
        <f t="shared" si="86"/>
        <v>0</v>
      </c>
      <c r="DI11" s="169">
        <f t="shared" si="87"/>
        <v>0</v>
      </c>
      <c r="DJ11" s="3">
        <f t="shared" si="88"/>
        <v>0</v>
      </c>
      <c r="DK11" s="145">
        <f t="shared" si="89"/>
        <v>0</v>
      </c>
      <c r="DL11" s="140" t="str">
        <f t="shared" si="90"/>
        <v>000</v>
      </c>
      <c r="DM11" s="140">
        <f t="shared" si="91"/>
        <v>0</v>
      </c>
      <c r="DN11" s="140">
        <f t="shared" si="92"/>
        <v>0</v>
      </c>
      <c r="DO11" s="140" t="str">
        <f t="shared" si="93"/>
        <v/>
      </c>
      <c r="DP11" s="140" t="str">
        <f t="shared" si="94"/>
        <v/>
      </c>
      <c r="DQ11" s="140" t="str">
        <f t="shared" si="95"/>
        <v>0</v>
      </c>
      <c r="DR11" s="140" t="str">
        <f t="shared" si="96"/>
        <v/>
      </c>
      <c r="DS11" s="140" t="str">
        <f t="shared" si="97"/>
        <v>0</v>
      </c>
      <c r="DT11" s="140" t="str">
        <f t="shared" si="98"/>
        <v/>
      </c>
      <c r="DU11" s="140" t="str">
        <f t="shared" si="99"/>
        <v>00</v>
      </c>
      <c r="DV11" s="140">
        <f t="shared" si="100"/>
        <v>0</v>
      </c>
    </row>
    <row r="12" spans="1:126">
      <c r="B12" s="159" t="str">
        <f t="shared" si="6"/>
        <v/>
      </c>
      <c r="C12" s="150">
        <v>9</v>
      </c>
      <c r="D12" s="160" t="str">
        <f>男子種目選択!B12</f>
        <v/>
      </c>
      <c r="E12" s="161" t="str">
        <f>男子種目選択!C12</f>
        <v/>
      </c>
      <c r="F12" s="162" t="str">
        <f>男子種目選択!D12</f>
        <v/>
      </c>
      <c r="G12" s="163" t="str">
        <f>IF(男子種目選択!E12="","",男子種目選択!E12)</f>
        <v/>
      </c>
      <c r="H12" s="164" t="str">
        <f t="shared" si="0"/>
        <v/>
      </c>
      <c r="I12" s="165"/>
      <c r="J12" s="166" t="str">
        <f t="shared" si="7"/>
        <v/>
      </c>
      <c r="K12" s="167"/>
      <c r="L12" s="166" t="str">
        <f t="shared" si="8"/>
        <v/>
      </c>
      <c r="M12" s="168"/>
      <c r="N12" s="169" t="str">
        <f t="shared" si="9"/>
        <v/>
      </c>
      <c r="O12" s="169">
        <f t="shared" si="10"/>
        <v>0</v>
      </c>
      <c r="P12" s="169" t="str">
        <f t="shared" si="11"/>
        <v/>
      </c>
      <c r="Q12" s="169">
        <f t="shared" si="12"/>
        <v>0</v>
      </c>
      <c r="R12" s="3" t="str">
        <f t="shared" si="13"/>
        <v/>
      </c>
      <c r="S12" s="145" t="str">
        <f t="shared" si="14"/>
        <v/>
      </c>
      <c r="T12" s="140" t="str">
        <f t="shared" si="15"/>
        <v>00</v>
      </c>
      <c r="U12" s="140">
        <f t="shared" si="16"/>
        <v>0</v>
      </c>
      <c r="V12" s="140">
        <f t="shared" si="17"/>
        <v>0</v>
      </c>
      <c r="W12" s="140" t="str">
        <f t="shared" si="18"/>
        <v/>
      </c>
      <c r="X12" s="140" t="str">
        <f t="shared" si="19"/>
        <v/>
      </c>
      <c r="Y12" s="140" t="str">
        <f t="shared" si="20"/>
        <v>0</v>
      </c>
      <c r="Z12" s="140" t="str">
        <f t="shared" si="21"/>
        <v/>
      </c>
      <c r="AA12" s="140" t="str">
        <f t="shared" si="22"/>
        <v/>
      </c>
      <c r="AB12" s="140" t="str">
        <f t="shared" si="23"/>
        <v/>
      </c>
      <c r="AC12" s="140" t="str">
        <f t="shared" si="1"/>
        <v>0</v>
      </c>
      <c r="AD12" s="140">
        <f t="shared" si="24"/>
        <v>0</v>
      </c>
      <c r="AE12" s="163" t="str">
        <f>IF(男子種目選択!F12="","",男子種目選択!F12)</f>
        <v/>
      </c>
      <c r="AF12" s="164" t="str">
        <f t="shared" si="2"/>
        <v/>
      </c>
      <c r="AG12" s="170"/>
      <c r="AH12" s="171" t="str">
        <f t="shared" si="25"/>
        <v/>
      </c>
      <c r="AI12" s="172"/>
      <c r="AJ12" s="171" t="str">
        <f t="shared" si="26"/>
        <v/>
      </c>
      <c r="AK12" s="173"/>
      <c r="AL12" s="169">
        <f t="shared" si="27"/>
        <v>0</v>
      </c>
      <c r="AM12" s="169">
        <f t="shared" si="28"/>
        <v>0</v>
      </c>
      <c r="AN12" s="169">
        <f t="shared" si="29"/>
        <v>0</v>
      </c>
      <c r="AO12" s="169">
        <f t="shared" si="30"/>
        <v>0</v>
      </c>
      <c r="AP12" s="3">
        <f t="shared" si="31"/>
        <v>0</v>
      </c>
      <c r="AQ12" s="145">
        <f t="shared" si="32"/>
        <v>0</v>
      </c>
      <c r="AR12" s="140" t="str">
        <f t="shared" si="33"/>
        <v>000</v>
      </c>
      <c r="AS12" s="140">
        <f t="shared" si="34"/>
        <v>0</v>
      </c>
      <c r="AT12" s="140">
        <f t="shared" si="35"/>
        <v>0</v>
      </c>
      <c r="AU12" s="140" t="str">
        <f t="shared" si="36"/>
        <v/>
      </c>
      <c r="AV12" s="140" t="str">
        <f t="shared" si="37"/>
        <v/>
      </c>
      <c r="AW12" s="140" t="str">
        <f t="shared" si="38"/>
        <v>0</v>
      </c>
      <c r="AX12" s="140" t="str">
        <f t="shared" si="39"/>
        <v/>
      </c>
      <c r="AY12" s="140" t="str">
        <f t="shared" si="40"/>
        <v>0</v>
      </c>
      <c r="AZ12" s="140" t="str">
        <f t="shared" si="41"/>
        <v/>
      </c>
      <c r="BA12" s="140" t="str">
        <f t="shared" si="42"/>
        <v>00</v>
      </c>
      <c r="BB12" s="140">
        <f t="shared" si="43"/>
        <v>0</v>
      </c>
      <c r="BC12" s="174" t="str">
        <f>IF(男子種目選択!G12="","",男子種目選択!G12)</f>
        <v/>
      </c>
      <c r="BD12" s="164" t="str">
        <f t="shared" si="3"/>
        <v/>
      </c>
      <c r="BE12" s="170"/>
      <c r="BF12" s="171" t="str">
        <f t="shared" si="44"/>
        <v/>
      </c>
      <c r="BG12" s="172"/>
      <c r="BH12" s="171" t="str">
        <f t="shared" si="45"/>
        <v/>
      </c>
      <c r="BI12" s="175"/>
      <c r="BJ12" s="169">
        <f t="shared" si="46"/>
        <v>0</v>
      </c>
      <c r="BK12" s="169">
        <f t="shared" si="47"/>
        <v>0</v>
      </c>
      <c r="BL12" s="169">
        <f t="shared" si="48"/>
        <v>0</v>
      </c>
      <c r="BM12" s="169">
        <f t="shared" si="49"/>
        <v>0</v>
      </c>
      <c r="BN12" s="3">
        <f t="shared" si="50"/>
        <v>0</v>
      </c>
      <c r="BO12" s="145">
        <f t="shared" si="51"/>
        <v>0</v>
      </c>
      <c r="BP12" s="140" t="str">
        <f t="shared" si="52"/>
        <v>000</v>
      </c>
      <c r="BQ12" s="140">
        <f t="shared" si="53"/>
        <v>0</v>
      </c>
      <c r="BR12" s="140">
        <f t="shared" si="54"/>
        <v>0</v>
      </c>
      <c r="BS12" s="140" t="str">
        <f t="shared" si="55"/>
        <v/>
      </c>
      <c r="BT12" s="140" t="str">
        <f t="shared" si="56"/>
        <v/>
      </c>
      <c r="BU12" s="140" t="str">
        <f t="shared" si="57"/>
        <v>0</v>
      </c>
      <c r="BV12" s="140" t="str">
        <f t="shared" si="58"/>
        <v/>
      </c>
      <c r="BW12" s="140" t="str">
        <f t="shared" si="59"/>
        <v>0</v>
      </c>
      <c r="BX12" s="140" t="str">
        <f t="shared" si="60"/>
        <v/>
      </c>
      <c r="BY12" s="140" t="str">
        <f t="shared" si="61"/>
        <v>00</v>
      </c>
      <c r="BZ12" s="140">
        <f t="shared" si="62"/>
        <v>0</v>
      </c>
      <c r="CA12" s="163" t="str">
        <f>IF(男子種目選択!H12="","",男子種目選択!H12)</f>
        <v/>
      </c>
      <c r="CB12" s="164" t="str">
        <f t="shared" si="4"/>
        <v/>
      </c>
      <c r="CC12" s="170"/>
      <c r="CD12" s="171" t="str">
        <f t="shared" si="63"/>
        <v/>
      </c>
      <c r="CE12" s="172"/>
      <c r="CF12" s="171" t="str">
        <f t="shared" si="64"/>
        <v/>
      </c>
      <c r="CG12" s="173"/>
      <c r="CH12" s="169">
        <f t="shared" si="65"/>
        <v>0</v>
      </c>
      <c r="CI12" s="169">
        <f t="shared" si="66"/>
        <v>0</v>
      </c>
      <c r="CJ12" s="169">
        <f t="shared" si="67"/>
        <v>0</v>
      </c>
      <c r="CK12" s="169">
        <f t="shared" si="68"/>
        <v>0</v>
      </c>
      <c r="CL12" s="3">
        <f t="shared" si="69"/>
        <v>0</v>
      </c>
      <c r="CM12" s="145">
        <f t="shared" si="70"/>
        <v>0</v>
      </c>
      <c r="CN12" s="140" t="str">
        <f t="shared" si="71"/>
        <v>000</v>
      </c>
      <c r="CO12" s="140">
        <f t="shared" si="72"/>
        <v>0</v>
      </c>
      <c r="CP12" s="140">
        <f t="shared" si="73"/>
        <v>0</v>
      </c>
      <c r="CQ12" s="140" t="str">
        <f t="shared" si="74"/>
        <v/>
      </c>
      <c r="CR12" s="140" t="str">
        <f t="shared" si="75"/>
        <v/>
      </c>
      <c r="CS12" s="140" t="str">
        <f t="shared" si="76"/>
        <v>0</v>
      </c>
      <c r="CT12" s="140" t="str">
        <f t="shared" si="77"/>
        <v/>
      </c>
      <c r="CU12" s="140" t="str">
        <f t="shared" si="78"/>
        <v>0</v>
      </c>
      <c r="CV12" s="140" t="str">
        <f t="shared" si="79"/>
        <v/>
      </c>
      <c r="CW12" s="140" t="str">
        <f t="shared" si="80"/>
        <v>00</v>
      </c>
      <c r="CX12" s="140">
        <f t="shared" si="81"/>
        <v>0</v>
      </c>
      <c r="CY12" s="174" t="str">
        <f>IF(男子種目選択!I12="","",男子種目選択!I12)</f>
        <v/>
      </c>
      <c r="CZ12" s="164" t="str">
        <f t="shared" si="5"/>
        <v/>
      </c>
      <c r="DA12" s="170"/>
      <c r="DB12" s="171" t="str">
        <f t="shared" si="82"/>
        <v/>
      </c>
      <c r="DC12" s="172"/>
      <c r="DD12" s="171" t="str">
        <f t="shared" si="83"/>
        <v/>
      </c>
      <c r="DE12" s="175"/>
      <c r="DF12" s="169">
        <f t="shared" si="84"/>
        <v>0</v>
      </c>
      <c r="DG12" s="169">
        <f t="shared" si="85"/>
        <v>0</v>
      </c>
      <c r="DH12" s="169">
        <f t="shared" si="86"/>
        <v>0</v>
      </c>
      <c r="DI12" s="169">
        <f t="shared" si="87"/>
        <v>0</v>
      </c>
      <c r="DJ12" s="3">
        <f t="shared" si="88"/>
        <v>0</v>
      </c>
      <c r="DK12" s="145">
        <f t="shared" si="89"/>
        <v>0</v>
      </c>
      <c r="DL12" s="140" t="str">
        <f t="shared" si="90"/>
        <v>000</v>
      </c>
      <c r="DM12" s="140">
        <f t="shared" si="91"/>
        <v>0</v>
      </c>
      <c r="DN12" s="140">
        <f t="shared" si="92"/>
        <v>0</v>
      </c>
      <c r="DO12" s="140" t="str">
        <f t="shared" si="93"/>
        <v/>
      </c>
      <c r="DP12" s="140" t="str">
        <f t="shared" si="94"/>
        <v/>
      </c>
      <c r="DQ12" s="140" t="str">
        <f t="shared" si="95"/>
        <v>0</v>
      </c>
      <c r="DR12" s="140" t="str">
        <f t="shared" si="96"/>
        <v/>
      </c>
      <c r="DS12" s="140" t="str">
        <f t="shared" si="97"/>
        <v>0</v>
      </c>
      <c r="DT12" s="140" t="str">
        <f t="shared" si="98"/>
        <v/>
      </c>
      <c r="DU12" s="140" t="str">
        <f t="shared" si="99"/>
        <v>00</v>
      </c>
      <c r="DV12" s="140">
        <f t="shared" si="100"/>
        <v>0</v>
      </c>
    </row>
    <row r="13" spans="1:126">
      <c r="B13" s="159" t="str">
        <f t="shared" si="6"/>
        <v/>
      </c>
      <c r="C13" s="150">
        <v>10</v>
      </c>
      <c r="D13" s="160" t="str">
        <f>男子種目選択!B13</f>
        <v/>
      </c>
      <c r="E13" s="161" t="str">
        <f>男子種目選択!C13</f>
        <v/>
      </c>
      <c r="F13" s="162" t="str">
        <f>男子種目選択!D13</f>
        <v/>
      </c>
      <c r="G13" s="163" t="str">
        <f>IF(男子種目選択!E13="","",男子種目選択!E13)</f>
        <v/>
      </c>
      <c r="H13" s="164" t="str">
        <f t="shared" si="0"/>
        <v/>
      </c>
      <c r="I13" s="165"/>
      <c r="J13" s="166" t="str">
        <f t="shared" si="7"/>
        <v/>
      </c>
      <c r="K13" s="167"/>
      <c r="L13" s="166" t="str">
        <f t="shared" si="8"/>
        <v/>
      </c>
      <c r="M13" s="168"/>
      <c r="N13" s="169" t="str">
        <f t="shared" si="9"/>
        <v/>
      </c>
      <c r="O13" s="169">
        <f t="shared" si="10"/>
        <v>0</v>
      </c>
      <c r="P13" s="169" t="str">
        <f t="shared" si="11"/>
        <v/>
      </c>
      <c r="Q13" s="169">
        <f t="shared" si="12"/>
        <v>0</v>
      </c>
      <c r="R13" s="3" t="str">
        <f t="shared" si="13"/>
        <v/>
      </c>
      <c r="S13" s="145" t="str">
        <f t="shared" si="14"/>
        <v/>
      </c>
      <c r="T13" s="140" t="str">
        <f t="shared" si="15"/>
        <v>00</v>
      </c>
      <c r="U13" s="140">
        <f t="shared" si="16"/>
        <v>0</v>
      </c>
      <c r="V13" s="140">
        <f t="shared" si="17"/>
        <v>0</v>
      </c>
      <c r="W13" s="140" t="str">
        <f t="shared" si="18"/>
        <v/>
      </c>
      <c r="X13" s="140" t="str">
        <f t="shared" si="19"/>
        <v/>
      </c>
      <c r="Y13" s="140" t="str">
        <f t="shared" si="20"/>
        <v>0</v>
      </c>
      <c r="Z13" s="140" t="str">
        <f t="shared" si="21"/>
        <v/>
      </c>
      <c r="AA13" s="140" t="str">
        <f t="shared" si="22"/>
        <v/>
      </c>
      <c r="AB13" s="140" t="str">
        <f t="shared" si="23"/>
        <v/>
      </c>
      <c r="AC13" s="140" t="str">
        <f t="shared" si="1"/>
        <v>0</v>
      </c>
      <c r="AD13" s="140">
        <f t="shared" si="24"/>
        <v>0</v>
      </c>
      <c r="AE13" s="163" t="str">
        <f>IF(男子種目選択!F13="","",男子種目選択!F13)</f>
        <v/>
      </c>
      <c r="AF13" s="164" t="str">
        <f t="shared" si="2"/>
        <v/>
      </c>
      <c r="AG13" s="170"/>
      <c r="AH13" s="171" t="str">
        <f t="shared" si="25"/>
        <v/>
      </c>
      <c r="AI13" s="172"/>
      <c r="AJ13" s="171" t="str">
        <f t="shared" si="26"/>
        <v/>
      </c>
      <c r="AK13" s="173"/>
      <c r="AL13" s="169">
        <f t="shared" si="27"/>
        <v>0</v>
      </c>
      <c r="AM13" s="169">
        <f t="shared" si="28"/>
        <v>0</v>
      </c>
      <c r="AN13" s="169">
        <f t="shared" si="29"/>
        <v>0</v>
      </c>
      <c r="AO13" s="169">
        <f t="shared" si="30"/>
        <v>0</v>
      </c>
      <c r="AP13" s="3">
        <f t="shared" si="31"/>
        <v>0</v>
      </c>
      <c r="AQ13" s="145">
        <f t="shared" si="32"/>
        <v>0</v>
      </c>
      <c r="AR13" s="140" t="str">
        <f t="shared" si="33"/>
        <v>000</v>
      </c>
      <c r="AS13" s="140">
        <f t="shared" si="34"/>
        <v>0</v>
      </c>
      <c r="AT13" s="140">
        <f t="shared" si="35"/>
        <v>0</v>
      </c>
      <c r="AU13" s="140" t="str">
        <f t="shared" si="36"/>
        <v/>
      </c>
      <c r="AV13" s="140" t="str">
        <f t="shared" si="37"/>
        <v/>
      </c>
      <c r="AW13" s="140" t="str">
        <f t="shared" si="38"/>
        <v>0</v>
      </c>
      <c r="AX13" s="140" t="str">
        <f t="shared" si="39"/>
        <v/>
      </c>
      <c r="AY13" s="140" t="str">
        <f t="shared" si="40"/>
        <v>0</v>
      </c>
      <c r="AZ13" s="140" t="str">
        <f t="shared" si="41"/>
        <v/>
      </c>
      <c r="BA13" s="140" t="str">
        <f t="shared" si="42"/>
        <v>00</v>
      </c>
      <c r="BB13" s="140">
        <f t="shared" si="43"/>
        <v>0</v>
      </c>
      <c r="BC13" s="174" t="str">
        <f>IF(男子種目選択!G13="","",男子種目選択!G13)</f>
        <v/>
      </c>
      <c r="BD13" s="164" t="str">
        <f t="shared" si="3"/>
        <v/>
      </c>
      <c r="BE13" s="170"/>
      <c r="BF13" s="171" t="str">
        <f t="shared" si="44"/>
        <v/>
      </c>
      <c r="BG13" s="172"/>
      <c r="BH13" s="171" t="str">
        <f t="shared" si="45"/>
        <v/>
      </c>
      <c r="BI13" s="175"/>
      <c r="BJ13" s="169">
        <f t="shared" si="46"/>
        <v>0</v>
      </c>
      <c r="BK13" s="169">
        <f t="shared" si="47"/>
        <v>0</v>
      </c>
      <c r="BL13" s="169">
        <f t="shared" si="48"/>
        <v>0</v>
      </c>
      <c r="BM13" s="169">
        <f t="shared" si="49"/>
        <v>0</v>
      </c>
      <c r="BN13" s="3">
        <f t="shared" si="50"/>
        <v>0</v>
      </c>
      <c r="BO13" s="145">
        <f t="shared" si="51"/>
        <v>0</v>
      </c>
      <c r="BP13" s="140" t="str">
        <f t="shared" si="52"/>
        <v>000</v>
      </c>
      <c r="BQ13" s="140">
        <f t="shared" si="53"/>
        <v>0</v>
      </c>
      <c r="BR13" s="140">
        <f t="shared" si="54"/>
        <v>0</v>
      </c>
      <c r="BS13" s="140" t="str">
        <f t="shared" si="55"/>
        <v/>
      </c>
      <c r="BT13" s="140" t="str">
        <f t="shared" si="56"/>
        <v/>
      </c>
      <c r="BU13" s="140" t="str">
        <f t="shared" si="57"/>
        <v>0</v>
      </c>
      <c r="BV13" s="140" t="str">
        <f t="shared" si="58"/>
        <v/>
      </c>
      <c r="BW13" s="140" t="str">
        <f t="shared" si="59"/>
        <v>0</v>
      </c>
      <c r="BX13" s="140" t="str">
        <f t="shared" si="60"/>
        <v/>
      </c>
      <c r="BY13" s="140" t="str">
        <f t="shared" si="61"/>
        <v>00</v>
      </c>
      <c r="BZ13" s="140">
        <f t="shared" si="62"/>
        <v>0</v>
      </c>
      <c r="CA13" s="163" t="str">
        <f>IF(男子種目選択!H13="","",男子種目選択!H13)</f>
        <v/>
      </c>
      <c r="CB13" s="164" t="str">
        <f t="shared" si="4"/>
        <v/>
      </c>
      <c r="CC13" s="170"/>
      <c r="CD13" s="171" t="str">
        <f t="shared" si="63"/>
        <v/>
      </c>
      <c r="CE13" s="172"/>
      <c r="CF13" s="171" t="str">
        <f t="shared" si="64"/>
        <v/>
      </c>
      <c r="CG13" s="173"/>
      <c r="CH13" s="169">
        <f t="shared" si="65"/>
        <v>0</v>
      </c>
      <c r="CI13" s="169">
        <f t="shared" si="66"/>
        <v>0</v>
      </c>
      <c r="CJ13" s="169">
        <f t="shared" si="67"/>
        <v>0</v>
      </c>
      <c r="CK13" s="169">
        <f t="shared" si="68"/>
        <v>0</v>
      </c>
      <c r="CL13" s="3">
        <f t="shared" si="69"/>
        <v>0</v>
      </c>
      <c r="CM13" s="145">
        <f t="shared" si="70"/>
        <v>0</v>
      </c>
      <c r="CN13" s="140" t="str">
        <f t="shared" si="71"/>
        <v>000</v>
      </c>
      <c r="CO13" s="140">
        <f t="shared" si="72"/>
        <v>0</v>
      </c>
      <c r="CP13" s="140">
        <f t="shared" si="73"/>
        <v>0</v>
      </c>
      <c r="CQ13" s="140" t="str">
        <f t="shared" si="74"/>
        <v/>
      </c>
      <c r="CR13" s="140" t="str">
        <f t="shared" si="75"/>
        <v/>
      </c>
      <c r="CS13" s="140" t="str">
        <f t="shared" si="76"/>
        <v>0</v>
      </c>
      <c r="CT13" s="140" t="str">
        <f t="shared" si="77"/>
        <v/>
      </c>
      <c r="CU13" s="140" t="str">
        <f t="shared" si="78"/>
        <v>0</v>
      </c>
      <c r="CV13" s="140" t="str">
        <f t="shared" si="79"/>
        <v/>
      </c>
      <c r="CW13" s="140" t="str">
        <f t="shared" si="80"/>
        <v>00</v>
      </c>
      <c r="CX13" s="140">
        <f t="shared" si="81"/>
        <v>0</v>
      </c>
      <c r="CY13" s="174" t="str">
        <f>IF(男子種目選択!I13="","",男子種目選択!I13)</f>
        <v/>
      </c>
      <c r="CZ13" s="164" t="str">
        <f t="shared" si="5"/>
        <v/>
      </c>
      <c r="DA13" s="170"/>
      <c r="DB13" s="171" t="str">
        <f t="shared" si="82"/>
        <v/>
      </c>
      <c r="DC13" s="172"/>
      <c r="DD13" s="171" t="str">
        <f t="shared" si="83"/>
        <v/>
      </c>
      <c r="DE13" s="175"/>
      <c r="DF13" s="169">
        <f t="shared" si="84"/>
        <v>0</v>
      </c>
      <c r="DG13" s="169">
        <f t="shared" si="85"/>
        <v>0</v>
      </c>
      <c r="DH13" s="169">
        <f t="shared" si="86"/>
        <v>0</v>
      </c>
      <c r="DI13" s="169">
        <f t="shared" si="87"/>
        <v>0</v>
      </c>
      <c r="DJ13" s="3">
        <f t="shared" si="88"/>
        <v>0</v>
      </c>
      <c r="DK13" s="145">
        <f t="shared" si="89"/>
        <v>0</v>
      </c>
      <c r="DL13" s="140" t="str">
        <f t="shared" si="90"/>
        <v>000</v>
      </c>
      <c r="DM13" s="140">
        <f t="shared" si="91"/>
        <v>0</v>
      </c>
      <c r="DN13" s="140">
        <f t="shared" si="92"/>
        <v>0</v>
      </c>
      <c r="DO13" s="140" t="str">
        <f t="shared" si="93"/>
        <v/>
      </c>
      <c r="DP13" s="140" t="str">
        <f t="shared" si="94"/>
        <v/>
      </c>
      <c r="DQ13" s="140" t="str">
        <f t="shared" si="95"/>
        <v>0</v>
      </c>
      <c r="DR13" s="140" t="str">
        <f t="shared" si="96"/>
        <v/>
      </c>
      <c r="DS13" s="140" t="str">
        <f t="shared" si="97"/>
        <v>0</v>
      </c>
      <c r="DT13" s="140" t="str">
        <f t="shared" si="98"/>
        <v/>
      </c>
      <c r="DU13" s="140" t="str">
        <f t="shared" si="99"/>
        <v>00</v>
      </c>
      <c r="DV13" s="140">
        <f t="shared" si="100"/>
        <v>0</v>
      </c>
    </row>
    <row r="14" spans="1:126">
      <c r="B14" s="159" t="str">
        <f t="shared" si="6"/>
        <v/>
      </c>
      <c r="C14" s="150">
        <v>11</v>
      </c>
      <c r="D14" s="160" t="str">
        <f>男子種目選択!B14</f>
        <v/>
      </c>
      <c r="E14" s="161" t="str">
        <f>男子種目選択!C14</f>
        <v/>
      </c>
      <c r="F14" s="162" t="str">
        <f>男子種目選択!D14</f>
        <v/>
      </c>
      <c r="G14" s="163" t="str">
        <f>IF(男子種目選択!E14="","",男子種目選択!E14)</f>
        <v/>
      </c>
      <c r="H14" s="164" t="str">
        <f t="shared" si="0"/>
        <v/>
      </c>
      <c r="I14" s="165"/>
      <c r="J14" s="166" t="str">
        <f t="shared" si="7"/>
        <v/>
      </c>
      <c r="K14" s="167"/>
      <c r="L14" s="166" t="str">
        <f t="shared" si="8"/>
        <v/>
      </c>
      <c r="M14" s="168"/>
      <c r="N14" s="169" t="str">
        <f t="shared" si="9"/>
        <v/>
      </c>
      <c r="O14" s="169">
        <f t="shared" si="10"/>
        <v>0</v>
      </c>
      <c r="P14" s="169" t="str">
        <f t="shared" si="11"/>
        <v/>
      </c>
      <c r="Q14" s="169">
        <f t="shared" si="12"/>
        <v>0</v>
      </c>
      <c r="R14" s="3" t="str">
        <f t="shared" si="13"/>
        <v/>
      </c>
      <c r="S14" s="145" t="str">
        <f t="shared" si="14"/>
        <v/>
      </c>
      <c r="T14" s="140" t="str">
        <f t="shared" si="15"/>
        <v>00</v>
      </c>
      <c r="U14" s="140">
        <f t="shared" si="16"/>
        <v>0</v>
      </c>
      <c r="V14" s="140">
        <f t="shared" si="17"/>
        <v>0</v>
      </c>
      <c r="W14" s="140" t="str">
        <f t="shared" si="18"/>
        <v/>
      </c>
      <c r="X14" s="140" t="str">
        <f t="shared" si="19"/>
        <v/>
      </c>
      <c r="Y14" s="140" t="str">
        <f t="shared" si="20"/>
        <v>0</v>
      </c>
      <c r="Z14" s="140" t="str">
        <f t="shared" si="21"/>
        <v/>
      </c>
      <c r="AA14" s="140" t="str">
        <f t="shared" si="22"/>
        <v/>
      </c>
      <c r="AB14" s="140" t="str">
        <f t="shared" si="23"/>
        <v/>
      </c>
      <c r="AC14" s="140" t="str">
        <f t="shared" si="1"/>
        <v>0</v>
      </c>
      <c r="AD14" s="140">
        <f t="shared" si="24"/>
        <v>0</v>
      </c>
      <c r="AE14" s="163" t="str">
        <f>IF(男子種目選択!F14="","",男子種目選択!F14)</f>
        <v/>
      </c>
      <c r="AF14" s="164" t="str">
        <f t="shared" si="2"/>
        <v/>
      </c>
      <c r="AG14" s="170"/>
      <c r="AH14" s="171" t="str">
        <f t="shared" si="25"/>
        <v/>
      </c>
      <c r="AI14" s="172"/>
      <c r="AJ14" s="171" t="str">
        <f t="shared" si="26"/>
        <v/>
      </c>
      <c r="AK14" s="173"/>
      <c r="AL14" s="169">
        <f t="shared" si="27"/>
        <v>0</v>
      </c>
      <c r="AM14" s="169">
        <f t="shared" si="28"/>
        <v>0</v>
      </c>
      <c r="AN14" s="169">
        <f t="shared" si="29"/>
        <v>0</v>
      </c>
      <c r="AO14" s="169">
        <f t="shared" si="30"/>
        <v>0</v>
      </c>
      <c r="AP14" s="3">
        <f t="shared" si="31"/>
        <v>0</v>
      </c>
      <c r="AQ14" s="145">
        <f t="shared" si="32"/>
        <v>0</v>
      </c>
      <c r="AR14" s="140" t="str">
        <f t="shared" si="33"/>
        <v>000</v>
      </c>
      <c r="AS14" s="140">
        <f t="shared" si="34"/>
        <v>0</v>
      </c>
      <c r="AT14" s="140">
        <f t="shared" si="35"/>
        <v>0</v>
      </c>
      <c r="AU14" s="140" t="str">
        <f t="shared" si="36"/>
        <v/>
      </c>
      <c r="AV14" s="140" t="str">
        <f t="shared" si="37"/>
        <v/>
      </c>
      <c r="AW14" s="140" t="str">
        <f t="shared" si="38"/>
        <v>0</v>
      </c>
      <c r="AX14" s="140" t="str">
        <f t="shared" si="39"/>
        <v/>
      </c>
      <c r="AY14" s="140" t="str">
        <f t="shared" si="40"/>
        <v>0</v>
      </c>
      <c r="AZ14" s="140" t="str">
        <f t="shared" si="41"/>
        <v/>
      </c>
      <c r="BA14" s="140" t="str">
        <f t="shared" si="42"/>
        <v>00</v>
      </c>
      <c r="BB14" s="140">
        <f t="shared" si="43"/>
        <v>0</v>
      </c>
      <c r="BC14" s="174" t="str">
        <f>IF(男子種目選択!G14="","",男子種目選択!G14)</f>
        <v/>
      </c>
      <c r="BD14" s="164" t="str">
        <f t="shared" si="3"/>
        <v/>
      </c>
      <c r="BE14" s="170"/>
      <c r="BF14" s="171" t="str">
        <f t="shared" si="44"/>
        <v/>
      </c>
      <c r="BG14" s="172"/>
      <c r="BH14" s="171" t="str">
        <f t="shared" si="45"/>
        <v/>
      </c>
      <c r="BI14" s="175"/>
      <c r="BJ14" s="169">
        <f t="shared" si="46"/>
        <v>0</v>
      </c>
      <c r="BK14" s="169">
        <f t="shared" si="47"/>
        <v>0</v>
      </c>
      <c r="BL14" s="169">
        <f t="shared" si="48"/>
        <v>0</v>
      </c>
      <c r="BM14" s="169">
        <f t="shared" si="49"/>
        <v>0</v>
      </c>
      <c r="BN14" s="3">
        <f t="shared" si="50"/>
        <v>0</v>
      </c>
      <c r="BO14" s="145">
        <f t="shared" si="51"/>
        <v>0</v>
      </c>
      <c r="BP14" s="140" t="str">
        <f t="shared" si="52"/>
        <v>000</v>
      </c>
      <c r="BQ14" s="140">
        <f t="shared" si="53"/>
        <v>0</v>
      </c>
      <c r="BR14" s="140">
        <f t="shared" si="54"/>
        <v>0</v>
      </c>
      <c r="BS14" s="140" t="str">
        <f t="shared" si="55"/>
        <v/>
      </c>
      <c r="BT14" s="140" t="str">
        <f t="shared" si="56"/>
        <v/>
      </c>
      <c r="BU14" s="140" t="str">
        <f t="shared" si="57"/>
        <v>0</v>
      </c>
      <c r="BV14" s="140" t="str">
        <f t="shared" si="58"/>
        <v/>
      </c>
      <c r="BW14" s="140" t="str">
        <f t="shared" si="59"/>
        <v>0</v>
      </c>
      <c r="BX14" s="140" t="str">
        <f t="shared" si="60"/>
        <v/>
      </c>
      <c r="BY14" s="140" t="str">
        <f t="shared" si="61"/>
        <v>00</v>
      </c>
      <c r="BZ14" s="140">
        <f t="shared" si="62"/>
        <v>0</v>
      </c>
      <c r="CA14" s="163" t="str">
        <f>IF(男子種目選択!H14="","",男子種目選択!H14)</f>
        <v/>
      </c>
      <c r="CB14" s="164" t="str">
        <f t="shared" si="4"/>
        <v/>
      </c>
      <c r="CC14" s="170"/>
      <c r="CD14" s="171" t="str">
        <f t="shared" si="63"/>
        <v/>
      </c>
      <c r="CE14" s="172"/>
      <c r="CF14" s="171" t="str">
        <f t="shared" si="64"/>
        <v/>
      </c>
      <c r="CG14" s="173"/>
      <c r="CH14" s="169">
        <f t="shared" si="65"/>
        <v>0</v>
      </c>
      <c r="CI14" s="169">
        <f t="shared" si="66"/>
        <v>0</v>
      </c>
      <c r="CJ14" s="169">
        <f t="shared" si="67"/>
        <v>0</v>
      </c>
      <c r="CK14" s="169">
        <f t="shared" si="68"/>
        <v>0</v>
      </c>
      <c r="CL14" s="3">
        <f t="shared" si="69"/>
        <v>0</v>
      </c>
      <c r="CM14" s="145">
        <f t="shared" si="70"/>
        <v>0</v>
      </c>
      <c r="CN14" s="140" t="str">
        <f t="shared" si="71"/>
        <v>000</v>
      </c>
      <c r="CO14" s="140">
        <f t="shared" si="72"/>
        <v>0</v>
      </c>
      <c r="CP14" s="140">
        <f t="shared" si="73"/>
        <v>0</v>
      </c>
      <c r="CQ14" s="140" t="str">
        <f t="shared" si="74"/>
        <v/>
      </c>
      <c r="CR14" s="140" t="str">
        <f t="shared" si="75"/>
        <v/>
      </c>
      <c r="CS14" s="140" t="str">
        <f t="shared" si="76"/>
        <v>0</v>
      </c>
      <c r="CT14" s="140" t="str">
        <f t="shared" si="77"/>
        <v/>
      </c>
      <c r="CU14" s="140" t="str">
        <f t="shared" si="78"/>
        <v>0</v>
      </c>
      <c r="CV14" s="140" t="str">
        <f t="shared" si="79"/>
        <v/>
      </c>
      <c r="CW14" s="140" t="str">
        <f t="shared" si="80"/>
        <v>00</v>
      </c>
      <c r="CX14" s="140">
        <f t="shared" si="81"/>
        <v>0</v>
      </c>
      <c r="CY14" s="174" t="str">
        <f>IF(男子種目選択!I14="","",男子種目選択!I14)</f>
        <v/>
      </c>
      <c r="CZ14" s="164" t="str">
        <f t="shared" si="5"/>
        <v/>
      </c>
      <c r="DA14" s="170"/>
      <c r="DB14" s="171" t="str">
        <f t="shared" si="82"/>
        <v/>
      </c>
      <c r="DC14" s="172"/>
      <c r="DD14" s="171" t="str">
        <f t="shared" si="83"/>
        <v/>
      </c>
      <c r="DE14" s="175"/>
      <c r="DF14" s="169">
        <f t="shared" si="84"/>
        <v>0</v>
      </c>
      <c r="DG14" s="169">
        <f t="shared" si="85"/>
        <v>0</v>
      </c>
      <c r="DH14" s="169">
        <f t="shared" si="86"/>
        <v>0</v>
      </c>
      <c r="DI14" s="169">
        <f t="shared" si="87"/>
        <v>0</v>
      </c>
      <c r="DJ14" s="3">
        <f t="shared" si="88"/>
        <v>0</v>
      </c>
      <c r="DK14" s="145">
        <f t="shared" si="89"/>
        <v>0</v>
      </c>
      <c r="DL14" s="140" t="str">
        <f t="shared" si="90"/>
        <v>000</v>
      </c>
      <c r="DM14" s="140">
        <f t="shared" si="91"/>
        <v>0</v>
      </c>
      <c r="DN14" s="140">
        <f t="shared" si="92"/>
        <v>0</v>
      </c>
      <c r="DO14" s="140" t="str">
        <f t="shared" si="93"/>
        <v/>
      </c>
      <c r="DP14" s="140" t="str">
        <f t="shared" si="94"/>
        <v/>
      </c>
      <c r="DQ14" s="140" t="str">
        <f t="shared" si="95"/>
        <v>0</v>
      </c>
      <c r="DR14" s="140" t="str">
        <f t="shared" si="96"/>
        <v/>
      </c>
      <c r="DS14" s="140" t="str">
        <f t="shared" si="97"/>
        <v>0</v>
      </c>
      <c r="DT14" s="140" t="str">
        <f t="shared" si="98"/>
        <v/>
      </c>
      <c r="DU14" s="140" t="str">
        <f t="shared" si="99"/>
        <v>00</v>
      </c>
      <c r="DV14" s="140">
        <f t="shared" si="100"/>
        <v>0</v>
      </c>
    </row>
    <row r="15" spans="1:126">
      <c r="B15" s="159" t="str">
        <f t="shared" si="6"/>
        <v/>
      </c>
      <c r="C15" s="150">
        <v>12</v>
      </c>
      <c r="D15" s="160" t="str">
        <f>男子種目選択!B15</f>
        <v/>
      </c>
      <c r="E15" s="161" t="str">
        <f>男子種目選択!C15</f>
        <v/>
      </c>
      <c r="F15" s="162" t="str">
        <f>男子種目選択!D15</f>
        <v/>
      </c>
      <c r="G15" s="163" t="str">
        <f>IF(男子種目選択!E15="","",男子種目選択!E15)</f>
        <v/>
      </c>
      <c r="H15" s="164" t="str">
        <f t="shared" si="0"/>
        <v/>
      </c>
      <c r="I15" s="165"/>
      <c r="J15" s="166" t="str">
        <f t="shared" si="7"/>
        <v/>
      </c>
      <c r="K15" s="167"/>
      <c r="L15" s="166" t="str">
        <f t="shared" si="8"/>
        <v/>
      </c>
      <c r="M15" s="168"/>
      <c r="N15" s="169" t="str">
        <f t="shared" si="9"/>
        <v/>
      </c>
      <c r="O15" s="169">
        <f t="shared" si="10"/>
        <v>0</v>
      </c>
      <c r="P15" s="169" t="str">
        <f t="shared" si="11"/>
        <v/>
      </c>
      <c r="Q15" s="169">
        <f t="shared" si="12"/>
        <v>0</v>
      </c>
      <c r="R15" s="3" t="str">
        <f t="shared" si="13"/>
        <v/>
      </c>
      <c r="S15" s="145" t="str">
        <f t="shared" si="14"/>
        <v/>
      </c>
      <c r="T15" s="140" t="str">
        <f t="shared" si="15"/>
        <v>00</v>
      </c>
      <c r="U15" s="140">
        <f t="shared" si="16"/>
        <v>0</v>
      </c>
      <c r="V15" s="140">
        <f t="shared" si="17"/>
        <v>0</v>
      </c>
      <c r="W15" s="140" t="str">
        <f t="shared" si="18"/>
        <v/>
      </c>
      <c r="X15" s="140" t="str">
        <f t="shared" si="19"/>
        <v/>
      </c>
      <c r="Y15" s="140" t="str">
        <f t="shared" si="20"/>
        <v>0</v>
      </c>
      <c r="Z15" s="140" t="str">
        <f t="shared" si="21"/>
        <v/>
      </c>
      <c r="AA15" s="140" t="str">
        <f t="shared" si="22"/>
        <v/>
      </c>
      <c r="AB15" s="140" t="str">
        <f t="shared" si="23"/>
        <v/>
      </c>
      <c r="AC15" s="140" t="str">
        <f t="shared" si="1"/>
        <v>0</v>
      </c>
      <c r="AD15" s="140">
        <f t="shared" si="24"/>
        <v>0</v>
      </c>
      <c r="AE15" s="163" t="str">
        <f>IF(男子種目選択!F15="","",男子種目選択!F15)</f>
        <v/>
      </c>
      <c r="AF15" s="164" t="str">
        <f t="shared" si="2"/>
        <v/>
      </c>
      <c r="AG15" s="170"/>
      <c r="AH15" s="171" t="str">
        <f t="shared" si="25"/>
        <v/>
      </c>
      <c r="AI15" s="172"/>
      <c r="AJ15" s="171" t="str">
        <f t="shared" si="26"/>
        <v/>
      </c>
      <c r="AK15" s="173"/>
      <c r="AL15" s="169">
        <f t="shared" si="27"/>
        <v>0</v>
      </c>
      <c r="AM15" s="169">
        <f t="shared" si="28"/>
        <v>0</v>
      </c>
      <c r="AN15" s="169">
        <f t="shared" si="29"/>
        <v>0</v>
      </c>
      <c r="AO15" s="169">
        <f t="shared" si="30"/>
        <v>0</v>
      </c>
      <c r="AP15" s="3">
        <f t="shared" si="31"/>
        <v>0</v>
      </c>
      <c r="AQ15" s="145">
        <f t="shared" si="32"/>
        <v>0</v>
      </c>
      <c r="AR15" s="140" t="str">
        <f t="shared" si="33"/>
        <v>000</v>
      </c>
      <c r="AS15" s="140">
        <f t="shared" si="34"/>
        <v>0</v>
      </c>
      <c r="AT15" s="140">
        <f t="shared" si="35"/>
        <v>0</v>
      </c>
      <c r="AU15" s="140" t="str">
        <f t="shared" si="36"/>
        <v/>
      </c>
      <c r="AV15" s="140" t="str">
        <f t="shared" si="37"/>
        <v/>
      </c>
      <c r="AW15" s="140" t="str">
        <f t="shared" si="38"/>
        <v>0</v>
      </c>
      <c r="AX15" s="140" t="str">
        <f t="shared" si="39"/>
        <v/>
      </c>
      <c r="AY15" s="140" t="str">
        <f t="shared" si="40"/>
        <v>0</v>
      </c>
      <c r="AZ15" s="140" t="str">
        <f t="shared" si="41"/>
        <v/>
      </c>
      <c r="BA15" s="140" t="str">
        <f t="shared" si="42"/>
        <v>00</v>
      </c>
      <c r="BB15" s="140">
        <f t="shared" si="43"/>
        <v>0</v>
      </c>
      <c r="BC15" s="174" t="str">
        <f>IF(男子種目選択!G15="","",男子種目選択!G15)</f>
        <v/>
      </c>
      <c r="BD15" s="164" t="str">
        <f t="shared" si="3"/>
        <v/>
      </c>
      <c r="BE15" s="170"/>
      <c r="BF15" s="171" t="str">
        <f t="shared" si="44"/>
        <v/>
      </c>
      <c r="BG15" s="172"/>
      <c r="BH15" s="171" t="str">
        <f t="shared" si="45"/>
        <v/>
      </c>
      <c r="BI15" s="175"/>
      <c r="BJ15" s="169">
        <f t="shared" si="46"/>
        <v>0</v>
      </c>
      <c r="BK15" s="169">
        <f t="shared" si="47"/>
        <v>0</v>
      </c>
      <c r="BL15" s="169">
        <f t="shared" si="48"/>
        <v>0</v>
      </c>
      <c r="BM15" s="169">
        <f t="shared" si="49"/>
        <v>0</v>
      </c>
      <c r="BN15" s="3">
        <f t="shared" si="50"/>
        <v>0</v>
      </c>
      <c r="BO15" s="145">
        <f t="shared" si="51"/>
        <v>0</v>
      </c>
      <c r="BP15" s="140" t="str">
        <f t="shared" si="52"/>
        <v>000</v>
      </c>
      <c r="BQ15" s="140">
        <f t="shared" si="53"/>
        <v>0</v>
      </c>
      <c r="BR15" s="140">
        <f t="shared" si="54"/>
        <v>0</v>
      </c>
      <c r="BS15" s="140" t="str">
        <f t="shared" si="55"/>
        <v/>
      </c>
      <c r="BT15" s="140" t="str">
        <f t="shared" si="56"/>
        <v/>
      </c>
      <c r="BU15" s="140" t="str">
        <f t="shared" si="57"/>
        <v>0</v>
      </c>
      <c r="BV15" s="140" t="str">
        <f t="shared" si="58"/>
        <v/>
      </c>
      <c r="BW15" s="140" t="str">
        <f t="shared" si="59"/>
        <v>0</v>
      </c>
      <c r="BX15" s="140" t="str">
        <f t="shared" si="60"/>
        <v/>
      </c>
      <c r="BY15" s="140" t="str">
        <f t="shared" si="61"/>
        <v>00</v>
      </c>
      <c r="BZ15" s="140">
        <f t="shared" si="62"/>
        <v>0</v>
      </c>
      <c r="CA15" s="163" t="str">
        <f>IF(男子種目選択!H15="","",男子種目選択!H15)</f>
        <v/>
      </c>
      <c r="CB15" s="164" t="str">
        <f t="shared" si="4"/>
        <v/>
      </c>
      <c r="CC15" s="170"/>
      <c r="CD15" s="171" t="str">
        <f t="shared" si="63"/>
        <v/>
      </c>
      <c r="CE15" s="172"/>
      <c r="CF15" s="171" t="str">
        <f t="shared" si="64"/>
        <v/>
      </c>
      <c r="CG15" s="173"/>
      <c r="CH15" s="169">
        <f t="shared" si="65"/>
        <v>0</v>
      </c>
      <c r="CI15" s="169">
        <f t="shared" si="66"/>
        <v>0</v>
      </c>
      <c r="CJ15" s="169">
        <f t="shared" si="67"/>
        <v>0</v>
      </c>
      <c r="CK15" s="169">
        <f t="shared" si="68"/>
        <v>0</v>
      </c>
      <c r="CL15" s="3">
        <f t="shared" si="69"/>
        <v>0</v>
      </c>
      <c r="CM15" s="145">
        <f t="shared" si="70"/>
        <v>0</v>
      </c>
      <c r="CN15" s="140" t="str">
        <f t="shared" si="71"/>
        <v>000</v>
      </c>
      <c r="CO15" s="140">
        <f t="shared" si="72"/>
        <v>0</v>
      </c>
      <c r="CP15" s="140">
        <f t="shared" si="73"/>
        <v>0</v>
      </c>
      <c r="CQ15" s="140" t="str">
        <f t="shared" si="74"/>
        <v/>
      </c>
      <c r="CR15" s="140" t="str">
        <f t="shared" si="75"/>
        <v/>
      </c>
      <c r="CS15" s="140" t="str">
        <f t="shared" si="76"/>
        <v>0</v>
      </c>
      <c r="CT15" s="140" t="str">
        <f t="shared" si="77"/>
        <v/>
      </c>
      <c r="CU15" s="140" t="str">
        <f t="shared" si="78"/>
        <v>0</v>
      </c>
      <c r="CV15" s="140" t="str">
        <f t="shared" si="79"/>
        <v/>
      </c>
      <c r="CW15" s="140" t="str">
        <f t="shared" si="80"/>
        <v>00</v>
      </c>
      <c r="CX15" s="140">
        <f t="shared" si="81"/>
        <v>0</v>
      </c>
      <c r="CY15" s="174" t="str">
        <f>IF(男子種目選択!I15="","",男子種目選択!I15)</f>
        <v/>
      </c>
      <c r="CZ15" s="164" t="str">
        <f t="shared" si="5"/>
        <v/>
      </c>
      <c r="DA15" s="170"/>
      <c r="DB15" s="171" t="str">
        <f t="shared" si="82"/>
        <v/>
      </c>
      <c r="DC15" s="172"/>
      <c r="DD15" s="171" t="str">
        <f t="shared" si="83"/>
        <v/>
      </c>
      <c r="DE15" s="175"/>
      <c r="DF15" s="169">
        <f t="shared" si="84"/>
        <v>0</v>
      </c>
      <c r="DG15" s="169">
        <f t="shared" si="85"/>
        <v>0</v>
      </c>
      <c r="DH15" s="169">
        <f t="shared" si="86"/>
        <v>0</v>
      </c>
      <c r="DI15" s="169">
        <f t="shared" si="87"/>
        <v>0</v>
      </c>
      <c r="DJ15" s="3">
        <f t="shared" si="88"/>
        <v>0</v>
      </c>
      <c r="DK15" s="145">
        <f t="shared" si="89"/>
        <v>0</v>
      </c>
      <c r="DL15" s="140" t="str">
        <f t="shared" si="90"/>
        <v>000</v>
      </c>
      <c r="DM15" s="140">
        <f t="shared" si="91"/>
        <v>0</v>
      </c>
      <c r="DN15" s="140">
        <f t="shared" si="92"/>
        <v>0</v>
      </c>
      <c r="DO15" s="140" t="str">
        <f t="shared" si="93"/>
        <v/>
      </c>
      <c r="DP15" s="140" t="str">
        <f t="shared" si="94"/>
        <v/>
      </c>
      <c r="DQ15" s="140" t="str">
        <f t="shared" si="95"/>
        <v>0</v>
      </c>
      <c r="DR15" s="140" t="str">
        <f t="shared" si="96"/>
        <v/>
      </c>
      <c r="DS15" s="140" t="str">
        <f t="shared" si="97"/>
        <v>0</v>
      </c>
      <c r="DT15" s="140" t="str">
        <f t="shared" si="98"/>
        <v/>
      </c>
      <c r="DU15" s="140" t="str">
        <f t="shared" si="99"/>
        <v>00</v>
      </c>
      <c r="DV15" s="140">
        <f t="shared" si="100"/>
        <v>0</v>
      </c>
    </row>
    <row r="16" spans="1:126">
      <c r="B16" s="159" t="str">
        <f t="shared" si="6"/>
        <v/>
      </c>
      <c r="C16" s="150">
        <v>13</v>
      </c>
      <c r="D16" s="160" t="str">
        <f>男子種目選択!B16</f>
        <v/>
      </c>
      <c r="E16" s="161" t="str">
        <f>男子種目選択!C16</f>
        <v/>
      </c>
      <c r="F16" s="162" t="str">
        <f>男子種目選択!D16</f>
        <v/>
      </c>
      <c r="G16" s="163" t="str">
        <f>IF(男子種目選択!E16="","",男子種目選択!E16)</f>
        <v/>
      </c>
      <c r="H16" s="164" t="str">
        <f t="shared" si="0"/>
        <v/>
      </c>
      <c r="I16" s="165"/>
      <c r="J16" s="166" t="str">
        <f t="shared" si="7"/>
        <v/>
      </c>
      <c r="K16" s="167"/>
      <c r="L16" s="166" t="str">
        <f t="shared" si="8"/>
        <v/>
      </c>
      <c r="M16" s="168"/>
      <c r="N16" s="169" t="str">
        <f t="shared" si="9"/>
        <v/>
      </c>
      <c r="O16" s="169">
        <f t="shared" si="10"/>
        <v>0</v>
      </c>
      <c r="P16" s="169" t="str">
        <f t="shared" si="11"/>
        <v/>
      </c>
      <c r="Q16" s="169">
        <f t="shared" si="12"/>
        <v>0</v>
      </c>
      <c r="R16" s="3" t="str">
        <f t="shared" si="13"/>
        <v/>
      </c>
      <c r="S16" s="145" t="str">
        <f t="shared" si="14"/>
        <v/>
      </c>
      <c r="T16" s="140" t="str">
        <f t="shared" si="15"/>
        <v>00</v>
      </c>
      <c r="U16" s="140">
        <f t="shared" si="16"/>
        <v>0</v>
      </c>
      <c r="V16" s="140">
        <f t="shared" si="17"/>
        <v>0</v>
      </c>
      <c r="W16" s="140" t="str">
        <f t="shared" si="18"/>
        <v/>
      </c>
      <c r="X16" s="140" t="str">
        <f t="shared" si="19"/>
        <v/>
      </c>
      <c r="Y16" s="140" t="str">
        <f t="shared" si="20"/>
        <v>0</v>
      </c>
      <c r="Z16" s="140" t="str">
        <f t="shared" si="21"/>
        <v/>
      </c>
      <c r="AA16" s="140" t="str">
        <f t="shared" si="22"/>
        <v/>
      </c>
      <c r="AB16" s="140" t="str">
        <f t="shared" si="23"/>
        <v/>
      </c>
      <c r="AC16" s="140" t="str">
        <f t="shared" si="1"/>
        <v>0</v>
      </c>
      <c r="AD16" s="140">
        <f t="shared" si="24"/>
        <v>0</v>
      </c>
      <c r="AE16" s="163" t="str">
        <f>IF(男子種目選択!F16="","",男子種目選択!F16)</f>
        <v/>
      </c>
      <c r="AF16" s="164" t="str">
        <f t="shared" si="2"/>
        <v/>
      </c>
      <c r="AG16" s="170"/>
      <c r="AH16" s="171" t="str">
        <f t="shared" si="25"/>
        <v/>
      </c>
      <c r="AI16" s="172"/>
      <c r="AJ16" s="171" t="str">
        <f t="shared" si="26"/>
        <v/>
      </c>
      <c r="AK16" s="173"/>
      <c r="AL16" s="169">
        <f t="shared" si="27"/>
        <v>0</v>
      </c>
      <c r="AM16" s="169">
        <f t="shared" si="28"/>
        <v>0</v>
      </c>
      <c r="AN16" s="169">
        <f t="shared" si="29"/>
        <v>0</v>
      </c>
      <c r="AO16" s="169">
        <f t="shared" si="30"/>
        <v>0</v>
      </c>
      <c r="AP16" s="3">
        <f t="shared" si="31"/>
        <v>0</v>
      </c>
      <c r="AQ16" s="145">
        <f t="shared" si="32"/>
        <v>0</v>
      </c>
      <c r="AR16" s="140" t="str">
        <f t="shared" si="33"/>
        <v>000</v>
      </c>
      <c r="AS16" s="140">
        <f t="shared" si="34"/>
        <v>0</v>
      </c>
      <c r="AT16" s="140">
        <f t="shared" si="35"/>
        <v>0</v>
      </c>
      <c r="AU16" s="140" t="str">
        <f t="shared" si="36"/>
        <v/>
      </c>
      <c r="AV16" s="140" t="str">
        <f t="shared" si="37"/>
        <v/>
      </c>
      <c r="AW16" s="140" t="str">
        <f t="shared" si="38"/>
        <v>0</v>
      </c>
      <c r="AX16" s="140" t="str">
        <f t="shared" si="39"/>
        <v/>
      </c>
      <c r="AY16" s="140" t="str">
        <f t="shared" si="40"/>
        <v>0</v>
      </c>
      <c r="AZ16" s="140" t="str">
        <f t="shared" si="41"/>
        <v/>
      </c>
      <c r="BA16" s="140" t="str">
        <f t="shared" si="42"/>
        <v>00</v>
      </c>
      <c r="BB16" s="140">
        <f t="shared" si="43"/>
        <v>0</v>
      </c>
      <c r="BC16" s="174" t="str">
        <f>IF(男子種目選択!G16="","",男子種目選択!G16)</f>
        <v/>
      </c>
      <c r="BD16" s="164" t="str">
        <f t="shared" si="3"/>
        <v/>
      </c>
      <c r="BE16" s="170"/>
      <c r="BF16" s="171" t="str">
        <f t="shared" si="44"/>
        <v/>
      </c>
      <c r="BG16" s="172"/>
      <c r="BH16" s="171" t="str">
        <f t="shared" si="45"/>
        <v/>
      </c>
      <c r="BI16" s="175"/>
      <c r="BJ16" s="169">
        <f t="shared" si="46"/>
        <v>0</v>
      </c>
      <c r="BK16" s="169">
        <f t="shared" si="47"/>
        <v>0</v>
      </c>
      <c r="BL16" s="169">
        <f t="shared" si="48"/>
        <v>0</v>
      </c>
      <c r="BM16" s="169">
        <f t="shared" si="49"/>
        <v>0</v>
      </c>
      <c r="BN16" s="3">
        <f t="shared" si="50"/>
        <v>0</v>
      </c>
      <c r="BO16" s="145">
        <f t="shared" si="51"/>
        <v>0</v>
      </c>
      <c r="BP16" s="140" t="str">
        <f t="shared" si="52"/>
        <v>000</v>
      </c>
      <c r="BQ16" s="140">
        <f t="shared" si="53"/>
        <v>0</v>
      </c>
      <c r="BR16" s="140">
        <f t="shared" si="54"/>
        <v>0</v>
      </c>
      <c r="BS16" s="140" t="str">
        <f t="shared" si="55"/>
        <v/>
      </c>
      <c r="BT16" s="140" t="str">
        <f t="shared" si="56"/>
        <v/>
      </c>
      <c r="BU16" s="140" t="str">
        <f t="shared" si="57"/>
        <v>0</v>
      </c>
      <c r="BV16" s="140" t="str">
        <f t="shared" si="58"/>
        <v/>
      </c>
      <c r="BW16" s="140" t="str">
        <f t="shared" si="59"/>
        <v>0</v>
      </c>
      <c r="BX16" s="140" t="str">
        <f t="shared" si="60"/>
        <v/>
      </c>
      <c r="BY16" s="140" t="str">
        <f t="shared" si="61"/>
        <v>00</v>
      </c>
      <c r="BZ16" s="140">
        <f t="shared" si="62"/>
        <v>0</v>
      </c>
      <c r="CA16" s="163" t="str">
        <f>IF(男子種目選択!H16="","",男子種目選択!H16)</f>
        <v/>
      </c>
      <c r="CB16" s="164" t="str">
        <f t="shared" si="4"/>
        <v/>
      </c>
      <c r="CC16" s="170"/>
      <c r="CD16" s="171" t="str">
        <f t="shared" si="63"/>
        <v/>
      </c>
      <c r="CE16" s="172"/>
      <c r="CF16" s="171" t="str">
        <f t="shared" si="64"/>
        <v/>
      </c>
      <c r="CG16" s="173"/>
      <c r="CH16" s="169">
        <f t="shared" si="65"/>
        <v>0</v>
      </c>
      <c r="CI16" s="169">
        <f t="shared" si="66"/>
        <v>0</v>
      </c>
      <c r="CJ16" s="169">
        <f t="shared" si="67"/>
        <v>0</v>
      </c>
      <c r="CK16" s="169">
        <f t="shared" si="68"/>
        <v>0</v>
      </c>
      <c r="CL16" s="3">
        <f t="shared" si="69"/>
        <v>0</v>
      </c>
      <c r="CM16" s="145">
        <f t="shared" si="70"/>
        <v>0</v>
      </c>
      <c r="CN16" s="140" t="str">
        <f t="shared" si="71"/>
        <v>000</v>
      </c>
      <c r="CO16" s="140">
        <f t="shared" si="72"/>
        <v>0</v>
      </c>
      <c r="CP16" s="140">
        <f t="shared" si="73"/>
        <v>0</v>
      </c>
      <c r="CQ16" s="140" t="str">
        <f t="shared" si="74"/>
        <v/>
      </c>
      <c r="CR16" s="140" t="str">
        <f t="shared" si="75"/>
        <v/>
      </c>
      <c r="CS16" s="140" t="str">
        <f t="shared" si="76"/>
        <v>0</v>
      </c>
      <c r="CT16" s="140" t="str">
        <f t="shared" si="77"/>
        <v/>
      </c>
      <c r="CU16" s="140" t="str">
        <f t="shared" si="78"/>
        <v>0</v>
      </c>
      <c r="CV16" s="140" t="str">
        <f t="shared" si="79"/>
        <v/>
      </c>
      <c r="CW16" s="140" t="str">
        <f t="shared" si="80"/>
        <v>00</v>
      </c>
      <c r="CX16" s="140">
        <f t="shared" si="81"/>
        <v>0</v>
      </c>
      <c r="CY16" s="174" t="str">
        <f>IF(男子種目選択!I16="","",男子種目選択!I16)</f>
        <v/>
      </c>
      <c r="CZ16" s="164" t="str">
        <f t="shared" si="5"/>
        <v/>
      </c>
      <c r="DA16" s="170"/>
      <c r="DB16" s="171" t="str">
        <f t="shared" si="82"/>
        <v/>
      </c>
      <c r="DC16" s="172"/>
      <c r="DD16" s="171" t="str">
        <f t="shared" si="83"/>
        <v/>
      </c>
      <c r="DE16" s="175"/>
      <c r="DF16" s="169">
        <f t="shared" si="84"/>
        <v>0</v>
      </c>
      <c r="DG16" s="169">
        <f t="shared" si="85"/>
        <v>0</v>
      </c>
      <c r="DH16" s="169">
        <f t="shared" si="86"/>
        <v>0</v>
      </c>
      <c r="DI16" s="169">
        <f t="shared" si="87"/>
        <v>0</v>
      </c>
      <c r="DJ16" s="3">
        <f t="shared" si="88"/>
        <v>0</v>
      </c>
      <c r="DK16" s="145">
        <f t="shared" si="89"/>
        <v>0</v>
      </c>
      <c r="DL16" s="140" t="str">
        <f t="shared" si="90"/>
        <v>000</v>
      </c>
      <c r="DM16" s="140">
        <f t="shared" si="91"/>
        <v>0</v>
      </c>
      <c r="DN16" s="140">
        <f t="shared" si="92"/>
        <v>0</v>
      </c>
      <c r="DO16" s="140" t="str">
        <f t="shared" si="93"/>
        <v/>
      </c>
      <c r="DP16" s="140" t="str">
        <f t="shared" si="94"/>
        <v/>
      </c>
      <c r="DQ16" s="140" t="str">
        <f t="shared" si="95"/>
        <v>0</v>
      </c>
      <c r="DR16" s="140" t="str">
        <f t="shared" si="96"/>
        <v/>
      </c>
      <c r="DS16" s="140" t="str">
        <f t="shared" si="97"/>
        <v>0</v>
      </c>
      <c r="DT16" s="140" t="str">
        <f t="shared" si="98"/>
        <v/>
      </c>
      <c r="DU16" s="140" t="str">
        <f t="shared" si="99"/>
        <v>00</v>
      </c>
      <c r="DV16" s="140">
        <f t="shared" si="100"/>
        <v>0</v>
      </c>
    </row>
    <row r="17" spans="2:126">
      <c r="B17" s="159" t="str">
        <f t="shared" si="6"/>
        <v/>
      </c>
      <c r="C17" s="150">
        <v>14</v>
      </c>
      <c r="D17" s="160" t="str">
        <f>男子種目選択!B17</f>
        <v/>
      </c>
      <c r="E17" s="161" t="str">
        <f>男子種目選択!C17</f>
        <v/>
      </c>
      <c r="F17" s="162" t="str">
        <f>男子種目選択!D17</f>
        <v/>
      </c>
      <c r="G17" s="163" t="str">
        <f>IF(男子種目選択!E17="","",男子種目選択!E17)</f>
        <v/>
      </c>
      <c r="H17" s="164" t="str">
        <f t="shared" si="0"/>
        <v/>
      </c>
      <c r="I17" s="165"/>
      <c r="J17" s="166" t="str">
        <f t="shared" si="7"/>
        <v/>
      </c>
      <c r="K17" s="167"/>
      <c r="L17" s="166" t="str">
        <f t="shared" si="8"/>
        <v/>
      </c>
      <c r="M17" s="168"/>
      <c r="N17" s="169" t="str">
        <f t="shared" si="9"/>
        <v/>
      </c>
      <c r="O17" s="169">
        <f t="shared" si="10"/>
        <v>0</v>
      </c>
      <c r="P17" s="169" t="str">
        <f t="shared" si="11"/>
        <v/>
      </c>
      <c r="Q17" s="169">
        <f t="shared" si="12"/>
        <v>0</v>
      </c>
      <c r="R17" s="3" t="str">
        <f t="shared" si="13"/>
        <v/>
      </c>
      <c r="S17" s="145" t="str">
        <f t="shared" si="14"/>
        <v/>
      </c>
      <c r="T17" s="140" t="str">
        <f t="shared" si="15"/>
        <v>00</v>
      </c>
      <c r="U17" s="140">
        <f t="shared" si="16"/>
        <v>0</v>
      </c>
      <c r="V17" s="140">
        <f t="shared" si="17"/>
        <v>0</v>
      </c>
      <c r="W17" s="140" t="str">
        <f t="shared" si="18"/>
        <v/>
      </c>
      <c r="X17" s="140" t="str">
        <f t="shared" si="19"/>
        <v/>
      </c>
      <c r="Y17" s="140" t="str">
        <f t="shared" si="20"/>
        <v>0</v>
      </c>
      <c r="Z17" s="140" t="str">
        <f t="shared" si="21"/>
        <v/>
      </c>
      <c r="AA17" s="140" t="str">
        <f t="shared" si="22"/>
        <v/>
      </c>
      <c r="AB17" s="140" t="str">
        <f t="shared" si="23"/>
        <v/>
      </c>
      <c r="AC17" s="140" t="str">
        <f t="shared" si="1"/>
        <v>0</v>
      </c>
      <c r="AD17" s="140">
        <f t="shared" si="24"/>
        <v>0</v>
      </c>
      <c r="AE17" s="163" t="str">
        <f>IF(男子種目選択!F17="","",男子種目選択!F17)</f>
        <v/>
      </c>
      <c r="AF17" s="164" t="str">
        <f t="shared" si="2"/>
        <v/>
      </c>
      <c r="AG17" s="170"/>
      <c r="AH17" s="171" t="str">
        <f t="shared" si="25"/>
        <v/>
      </c>
      <c r="AI17" s="172"/>
      <c r="AJ17" s="171" t="str">
        <f t="shared" si="26"/>
        <v/>
      </c>
      <c r="AK17" s="173"/>
      <c r="AL17" s="169">
        <f t="shared" si="27"/>
        <v>0</v>
      </c>
      <c r="AM17" s="169">
        <f t="shared" si="28"/>
        <v>0</v>
      </c>
      <c r="AN17" s="169">
        <f t="shared" si="29"/>
        <v>0</v>
      </c>
      <c r="AO17" s="169">
        <f t="shared" si="30"/>
        <v>0</v>
      </c>
      <c r="AP17" s="3">
        <f t="shared" si="31"/>
        <v>0</v>
      </c>
      <c r="AQ17" s="145">
        <f t="shared" si="32"/>
        <v>0</v>
      </c>
      <c r="AR17" s="140" t="str">
        <f t="shared" si="33"/>
        <v>000</v>
      </c>
      <c r="AS17" s="140">
        <f t="shared" si="34"/>
        <v>0</v>
      </c>
      <c r="AT17" s="140">
        <f t="shared" si="35"/>
        <v>0</v>
      </c>
      <c r="AU17" s="140" t="str">
        <f t="shared" si="36"/>
        <v/>
      </c>
      <c r="AV17" s="140" t="str">
        <f t="shared" si="37"/>
        <v/>
      </c>
      <c r="AW17" s="140" t="str">
        <f t="shared" si="38"/>
        <v>0</v>
      </c>
      <c r="AX17" s="140" t="str">
        <f t="shared" si="39"/>
        <v/>
      </c>
      <c r="AY17" s="140" t="str">
        <f t="shared" si="40"/>
        <v>0</v>
      </c>
      <c r="AZ17" s="140" t="str">
        <f t="shared" si="41"/>
        <v/>
      </c>
      <c r="BA17" s="140" t="str">
        <f t="shared" si="42"/>
        <v>00</v>
      </c>
      <c r="BB17" s="140">
        <f t="shared" si="43"/>
        <v>0</v>
      </c>
      <c r="BC17" s="174" t="str">
        <f>IF(男子種目選択!G17="","",男子種目選択!G17)</f>
        <v/>
      </c>
      <c r="BD17" s="164" t="str">
        <f t="shared" si="3"/>
        <v/>
      </c>
      <c r="BE17" s="170"/>
      <c r="BF17" s="171" t="str">
        <f t="shared" si="44"/>
        <v/>
      </c>
      <c r="BG17" s="172"/>
      <c r="BH17" s="171" t="str">
        <f t="shared" si="45"/>
        <v/>
      </c>
      <c r="BI17" s="175"/>
      <c r="BJ17" s="169">
        <f t="shared" si="46"/>
        <v>0</v>
      </c>
      <c r="BK17" s="169">
        <f t="shared" si="47"/>
        <v>0</v>
      </c>
      <c r="BL17" s="169">
        <f t="shared" si="48"/>
        <v>0</v>
      </c>
      <c r="BM17" s="169">
        <f t="shared" si="49"/>
        <v>0</v>
      </c>
      <c r="BN17" s="3">
        <f t="shared" si="50"/>
        <v>0</v>
      </c>
      <c r="BO17" s="145">
        <f t="shared" si="51"/>
        <v>0</v>
      </c>
      <c r="BP17" s="140" t="str">
        <f t="shared" si="52"/>
        <v>000</v>
      </c>
      <c r="BQ17" s="140">
        <f t="shared" si="53"/>
        <v>0</v>
      </c>
      <c r="BR17" s="140">
        <f t="shared" si="54"/>
        <v>0</v>
      </c>
      <c r="BS17" s="140" t="str">
        <f t="shared" si="55"/>
        <v/>
      </c>
      <c r="BT17" s="140" t="str">
        <f t="shared" si="56"/>
        <v/>
      </c>
      <c r="BU17" s="140" t="str">
        <f t="shared" si="57"/>
        <v>0</v>
      </c>
      <c r="BV17" s="140" t="str">
        <f t="shared" si="58"/>
        <v/>
      </c>
      <c r="BW17" s="140" t="str">
        <f t="shared" si="59"/>
        <v>0</v>
      </c>
      <c r="BX17" s="140" t="str">
        <f t="shared" si="60"/>
        <v/>
      </c>
      <c r="BY17" s="140" t="str">
        <f t="shared" si="61"/>
        <v>00</v>
      </c>
      <c r="BZ17" s="140">
        <f t="shared" si="62"/>
        <v>0</v>
      </c>
      <c r="CA17" s="163" t="str">
        <f>IF(男子種目選択!H17="","",男子種目選択!H17)</f>
        <v/>
      </c>
      <c r="CB17" s="164" t="str">
        <f t="shared" si="4"/>
        <v/>
      </c>
      <c r="CC17" s="170"/>
      <c r="CD17" s="171" t="str">
        <f t="shared" si="63"/>
        <v/>
      </c>
      <c r="CE17" s="172"/>
      <c r="CF17" s="171" t="str">
        <f t="shared" si="64"/>
        <v/>
      </c>
      <c r="CG17" s="173"/>
      <c r="CH17" s="169">
        <f t="shared" si="65"/>
        <v>0</v>
      </c>
      <c r="CI17" s="169">
        <f t="shared" si="66"/>
        <v>0</v>
      </c>
      <c r="CJ17" s="169">
        <f t="shared" si="67"/>
        <v>0</v>
      </c>
      <c r="CK17" s="169">
        <f t="shared" si="68"/>
        <v>0</v>
      </c>
      <c r="CL17" s="3">
        <f t="shared" si="69"/>
        <v>0</v>
      </c>
      <c r="CM17" s="145">
        <f t="shared" si="70"/>
        <v>0</v>
      </c>
      <c r="CN17" s="140" t="str">
        <f t="shared" si="71"/>
        <v>000</v>
      </c>
      <c r="CO17" s="140">
        <f t="shared" si="72"/>
        <v>0</v>
      </c>
      <c r="CP17" s="140">
        <f t="shared" si="73"/>
        <v>0</v>
      </c>
      <c r="CQ17" s="140" t="str">
        <f t="shared" si="74"/>
        <v/>
      </c>
      <c r="CR17" s="140" t="str">
        <f t="shared" si="75"/>
        <v/>
      </c>
      <c r="CS17" s="140" t="str">
        <f t="shared" si="76"/>
        <v>0</v>
      </c>
      <c r="CT17" s="140" t="str">
        <f t="shared" si="77"/>
        <v/>
      </c>
      <c r="CU17" s="140" t="str">
        <f t="shared" si="78"/>
        <v>0</v>
      </c>
      <c r="CV17" s="140" t="str">
        <f t="shared" si="79"/>
        <v/>
      </c>
      <c r="CW17" s="140" t="str">
        <f t="shared" si="80"/>
        <v>00</v>
      </c>
      <c r="CX17" s="140">
        <f t="shared" si="81"/>
        <v>0</v>
      </c>
      <c r="CY17" s="174" t="str">
        <f>IF(男子種目選択!I17="","",男子種目選択!I17)</f>
        <v/>
      </c>
      <c r="CZ17" s="164" t="str">
        <f t="shared" si="5"/>
        <v/>
      </c>
      <c r="DA17" s="170"/>
      <c r="DB17" s="171" t="str">
        <f t="shared" si="82"/>
        <v/>
      </c>
      <c r="DC17" s="172"/>
      <c r="DD17" s="171" t="str">
        <f t="shared" si="83"/>
        <v/>
      </c>
      <c r="DE17" s="175"/>
      <c r="DF17" s="169">
        <f t="shared" si="84"/>
        <v>0</v>
      </c>
      <c r="DG17" s="169">
        <f t="shared" si="85"/>
        <v>0</v>
      </c>
      <c r="DH17" s="169">
        <f t="shared" si="86"/>
        <v>0</v>
      </c>
      <c r="DI17" s="169">
        <f t="shared" si="87"/>
        <v>0</v>
      </c>
      <c r="DJ17" s="3">
        <f t="shared" si="88"/>
        <v>0</v>
      </c>
      <c r="DK17" s="145">
        <f t="shared" si="89"/>
        <v>0</v>
      </c>
      <c r="DL17" s="140" t="str">
        <f t="shared" si="90"/>
        <v>000</v>
      </c>
      <c r="DM17" s="140">
        <f t="shared" si="91"/>
        <v>0</v>
      </c>
      <c r="DN17" s="140">
        <f t="shared" si="92"/>
        <v>0</v>
      </c>
      <c r="DO17" s="140" t="str">
        <f t="shared" si="93"/>
        <v/>
      </c>
      <c r="DP17" s="140" t="str">
        <f t="shared" si="94"/>
        <v/>
      </c>
      <c r="DQ17" s="140" t="str">
        <f t="shared" si="95"/>
        <v>0</v>
      </c>
      <c r="DR17" s="140" t="str">
        <f t="shared" si="96"/>
        <v/>
      </c>
      <c r="DS17" s="140" t="str">
        <f t="shared" si="97"/>
        <v>0</v>
      </c>
      <c r="DT17" s="140" t="str">
        <f t="shared" si="98"/>
        <v/>
      </c>
      <c r="DU17" s="140" t="str">
        <f t="shared" si="99"/>
        <v>00</v>
      </c>
      <c r="DV17" s="140">
        <f t="shared" si="100"/>
        <v>0</v>
      </c>
    </row>
    <row r="18" spans="2:126">
      <c r="B18" s="159" t="str">
        <f t="shared" si="6"/>
        <v/>
      </c>
      <c r="C18" s="150">
        <v>15</v>
      </c>
      <c r="D18" s="160" t="str">
        <f>男子種目選択!B18</f>
        <v/>
      </c>
      <c r="E18" s="161" t="str">
        <f>男子種目選択!C18</f>
        <v/>
      </c>
      <c r="F18" s="162" t="str">
        <f>男子種目選択!D18</f>
        <v/>
      </c>
      <c r="G18" s="163" t="str">
        <f>IF(男子種目選択!E18="","",男子種目選択!E18)</f>
        <v/>
      </c>
      <c r="H18" s="164" t="str">
        <f t="shared" si="0"/>
        <v/>
      </c>
      <c r="I18" s="165"/>
      <c r="J18" s="166" t="str">
        <f t="shared" si="7"/>
        <v/>
      </c>
      <c r="K18" s="167"/>
      <c r="L18" s="166" t="str">
        <f t="shared" si="8"/>
        <v/>
      </c>
      <c r="M18" s="168"/>
      <c r="N18" s="169" t="str">
        <f t="shared" si="9"/>
        <v/>
      </c>
      <c r="O18" s="169">
        <f t="shared" si="10"/>
        <v>0</v>
      </c>
      <c r="P18" s="169" t="str">
        <f t="shared" si="11"/>
        <v/>
      </c>
      <c r="Q18" s="169">
        <f t="shared" si="12"/>
        <v>0</v>
      </c>
      <c r="R18" s="3" t="str">
        <f t="shared" si="13"/>
        <v/>
      </c>
      <c r="S18" s="145" t="str">
        <f t="shared" si="14"/>
        <v/>
      </c>
      <c r="T18" s="140" t="str">
        <f t="shared" si="15"/>
        <v>00</v>
      </c>
      <c r="U18" s="140">
        <f t="shared" si="16"/>
        <v>0</v>
      </c>
      <c r="V18" s="140">
        <f t="shared" si="17"/>
        <v>0</v>
      </c>
      <c r="W18" s="140" t="str">
        <f t="shared" si="18"/>
        <v/>
      </c>
      <c r="X18" s="140" t="str">
        <f t="shared" si="19"/>
        <v/>
      </c>
      <c r="Y18" s="140" t="str">
        <f t="shared" si="20"/>
        <v>0</v>
      </c>
      <c r="Z18" s="140" t="str">
        <f t="shared" si="21"/>
        <v/>
      </c>
      <c r="AA18" s="140" t="str">
        <f t="shared" si="22"/>
        <v/>
      </c>
      <c r="AB18" s="140" t="str">
        <f t="shared" si="23"/>
        <v/>
      </c>
      <c r="AC18" s="140" t="str">
        <f t="shared" si="1"/>
        <v>0</v>
      </c>
      <c r="AD18" s="140">
        <f t="shared" si="24"/>
        <v>0</v>
      </c>
      <c r="AE18" s="163" t="str">
        <f>IF(男子種目選択!F18="","",男子種目選択!F18)</f>
        <v/>
      </c>
      <c r="AF18" s="164" t="str">
        <f t="shared" si="2"/>
        <v/>
      </c>
      <c r="AG18" s="170"/>
      <c r="AH18" s="171" t="str">
        <f t="shared" si="25"/>
        <v/>
      </c>
      <c r="AI18" s="172"/>
      <c r="AJ18" s="171" t="str">
        <f t="shared" si="26"/>
        <v/>
      </c>
      <c r="AK18" s="173"/>
      <c r="AL18" s="169">
        <f t="shared" si="27"/>
        <v>0</v>
      </c>
      <c r="AM18" s="169">
        <f t="shared" si="28"/>
        <v>0</v>
      </c>
      <c r="AN18" s="169">
        <f t="shared" si="29"/>
        <v>0</v>
      </c>
      <c r="AO18" s="169">
        <f t="shared" si="30"/>
        <v>0</v>
      </c>
      <c r="AP18" s="3">
        <f t="shared" si="31"/>
        <v>0</v>
      </c>
      <c r="AQ18" s="145">
        <f t="shared" si="32"/>
        <v>0</v>
      </c>
      <c r="AR18" s="140" t="str">
        <f t="shared" si="33"/>
        <v>000</v>
      </c>
      <c r="AS18" s="140">
        <f t="shared" si="34"/>
        <v>0</v>
      </c>
      <c r="AT18" s="140">
        <f t="shared" si="35"/>
        <v>0</v>
      </c>
      <c r="AU18" s="140" t="str">
        <f t="shared" si="36"/>
        <v/>
      </c>
      <c r="AV18" s="140" t="str">
        <f t="shared" si="37"/>
        <v/>
      </c>
      <c r="AW18" s="140" t="str">
        <f t="shared" si="38"/>
        <v>0</v>
      </c>
      <c r="AX18" s="140" t="str">
        <f t="shared" si="39"/>
        <v/>
      </c>
      <c r="AY18" s="140" t="str">
        <f t="shared" si="40"/>
        <v>0</v>
      </c>
      <c r="AZ18" s="140" t="str">
        <f t="shared" si="41"/>
        <v/>
      </c>
      <c r="BA18" s="140" t="str">
        <f t="shared" si="42"/>
        <v>00</v>
      </c>
      <c r="BB18" s="140">
        <f t="shared" si="43"/>
        <v>0</v>
      </c>
      <c r="BC18" s="174" t="str">
        <f>IF(男子種目選択!G18="","",男子種目選択!G18)</f>
        <v/>
      </c>
      <c r="BD18" s="164" t="str">
        <f t="shared" si="3"/>
        <v/>
      </c>
      <c r="BE18" s="170"/>
      <c r="BF18" s="171" t="str">
        <f t="shared" si="44"/>
        <v/>
      </c>
      <c r="BG18" s="172"/>
      <c r="BH18" s="171" t="str">
        <f t="shared" si="45"/>
        <v/>
      </c>
      <c r="BI18" s="175"/>
      <c r="BJ18" s="169">
        <f t="shared" si="46"/>
        <v>0</v>
      </c>
      <c r="BK18" s="169">
        <f t="shared" si="47"/>
        <v>0</v>
      </c>
      <c r="BL18" s="169">
        <f t="shared" si="48"/>
        <v>0</v>
      </c>
      <c r="BM18" s="169">
        <f t="shared" si="49"/>
        <v>0</v>
      </c>
      <c r="BN18" s="3">
        <f t="shared" si="50"/>
        <v>0</v>
      </c>
      <c r="BO18" s="145">
        <f t="shared" si="51"/>
        <v>0</v>
      </c>
      <c r="BP18" s="140" t="str">
        <f t="shared" si="52"/>
        <v>000</v>
      </c>
      <c r="BQ18" s="140">
        <f t="shared" si="53"/>
        <v>0</v>
      </c>
      <c r="BR18" s="140">
        <f t="shared" si="54"/>
        <v>0</v>
      </c>
      <c r="BS18" s="140" t="str">
        <f t="shared" si="55"/>
        <v/>
      </c>
      <c r="BT18" s="140" t="str">
        <f t="shared" si="56"/>
        <v/>
      </c>
      <c r="BU18" s="140" t="str">
        <f t="shared" si="57"/>
        <v>0</v>
      </c>
      <c r="BV18" s="140" t="str">
        <f t="shared" si="58"/>
        <v/>
      </c>
      <c r="BW18" s="140" t="str">
        <f t="shared" si="59"/>
        <v>0</v>
      </c>
      <c r="BX18" s="140" t="str">
        <f t="shared" si="60"/>
        <v/>
      </c>
      <c r="BY18" s="140" t="str">
        <f t="shared" si="61"/>
        <v>00</v>
      </c>
      <c r="BZ18" s="140">
        <f t="shared" si="62"/>
        <v>0</v>
      </c>
      <c r="CA18" s="163" t="str">
        <f>IF(男子種目選択!H18="","",男子種目選択!H18)</f>
        <v/>
      </c>
      <c r="CB18" s="164" t="str">
        <f t="shared" si="4"/>
        <v/>
      </c>
      <c r="CC18" s="170"/>
      <c r="CD18" s="171" t="str">
        <f t="shared" si="63"/>
        <v/>
      </c>
      <c r="CE18" s="172"/>
      <c r="CF18" s="171" t="str">
        <f t="shared" si="64"/>
        <v/>
      </c>
      <c r="CG18" s="173"/>
      <c r="CH18" s="169">
        <f t="shared" si="65"/>
        <v>0</v>
      </c>
      <c r="CI18" s="169">
        <f t="shared" si="66"/>
        <v>0</v>
      </c>
      <c r="CJ18" s="169">
        <f t="shared" si="67"/>
        <v>0</v>
      </c>
      <c r="CK18" s="169">
        <f t="shared" si="68"/>
        <v>0</v>
      </c>
      <c r="CL18" s="3">
        <f t="shared" si="69"/>
        <v>0</v>
      </c>
      <c r="CM18" s="145">
        <f t="shared" si="70"/>
        <v>0</v>
      </c>
      <c r="CN18" s="140" t="str">
        <f t="shared" si="71"/>
        <v>000</v>
      </c>
      <c r="CO18" s="140">
        <f t="shared" si="72"/>
        <v>0</v>
      </c>
      <c r="CP18" s="140">
        <f t="shared" si="73"/>
        <v>0</v>
      </c>
      <c r="CQ18" s="140" t="str">
        <f t="shared" si="74"/>
        <v/>
      </c>
      <c r="CR18" s="140" t="str">
        <f t="shared" si="75"/>
        <v/>
      </c>
      <c r="CS18" s="140" t="str">
        <f t="shared" si="76"/>
        <v>0</v>
      </c>
      <c r="CT18" s="140" t="str">
        <f t="shared" si="77"/>
        <v/>
      </c>
      <c r="CU18" s="140" t="str">
        <f t="shared" si="78"/>
        <v>0</v>
      </c>
      <c r="CV18" s="140" t="str">
        <f t="shared" si="79"/>
        <v/>
      </c>
      <c r="CW18" s="140" t="str">
        <f t="shared" si="80"/>
        <v>00</v>
      </c>
      <c r="CX18" s="140">
        <f t="shared" si="81"/>
        <v>0</v>
      </c>
      <c r="CY18" s="174" t="str">
        <f>IF(男子種目選択!I18="","",男子種目選択!I18)</f>
        <v/>
      </c>
      <c r="CZ18" s="164" t="str">
        <f t="shared" si="5"/>
        <v/>
      </c>
      <c r="DA18" s="170"/>
      <c r="DB18" s="171" t="str">
        <f t="shared" si="82"/>
        <v/>
      </c>
      <c r="DC18" s="172"/>
      <c r="DD18" s="171" t="str">
        <f t="shared" si="83"/>
        <v/>
      </c>
      <c r="DE18" s="175"/>
      <c r="DF18" s="169">
        <f t="shared" si="84"/>
        <v>0</v>
      </c>
      <c r="DG18" s="169">
        <f t="shared" si="85"/>
        <v>0</v>
      </c>
      <c r="DH18" s="169">
        <f t="shared" si="86"/>
        <v>0</v>
      </c>
      <c r="DI18" s="169">
        <f t="shared" si="87"/>
        <v>0</v>
      </c>
      <c r="DJ18" s="3">
        <f t="shared" si="88"/>
        <v>0</v>
      </c>
      <c r="DK18" s="145">
        <f t="shared" si="89"/>
        <v>0</v>
      </c>
      <c r="DL18" s="140" t="str">
        <f t="shared" si="90"/>
        <v>000</v>
      </c>
      <c r="DM18" s="140">
        <f t="shared" si="91"/>
        <v>0</v>
      </c>
      <c r="DN18" s="140">
        <f t="shared" si="92"/>
        <v>0</v>
      </c>
      <c r="DO18" s="140" t="str">
        <f t="shared" si="93"/>
        <v/>
      </c>
      <c r="DP18" s="140" t="str">
        <f t="shared" si="94"/>
        <v/>
      </c>
      <c r="DQ18" s="140" t="str">
        <f t="shared" si="95"/>
        <v>0</v>
      </c>
      <c r="DR18" s="140" t="str">
        <f t="shared" si="96"/>
        <v/>
      </c>
      <c r="DS18" s="140" t="str">
        <f t="shared" si="97"/>
        <v>0</v>
      </c>
      <c r="DT18" s="140" t="str">
        <f t="shared" si="98"/>
        <v/>
      </c>
      <c r="DU18" s="140" t="str">
        <f t="shared" si="99"/>
        <v>00</v>
      </c>
      <c r="DV18" s="140">
        <f t="shared" si="100"/>
        <v>0</v>
      </c>
    </row>
    <row r="19" spans="2:126">
      <c r="B19" s="159" t="str">
        <f t="shared" si="6"/>
        <v/>
      </c>
      <c r="C19" s="150">
        <v>16</v>
      </c>
      <c r="D19" s="160" t="str">
        <f>男子種目選択!B19</f>
        <v/>
      </c>
      <c r="E19" s="161" t="str">
        <f>男子種目選択!C19</f>
        <v/>
      </c>
      <c r="F19" s="162" t="str">
        <f>男子種目選択!D19</f>
        <v/>
      </c>
      <c r="G19" s="163" t="str">
        <f>IF(男子種目選択!E19="","",男子種目選択!E19)</f>
        <v/>
      </c>
      <c r="H19" s="164" t="str">
        <f t="shared" si="0"/>
        <v/>
      </c>
      <c r="I19" s="165"/>
      <c r="J19" s="166" t="str">
        <f t="shared" si="7"/>
        <v/>
      </c>
      <c r="K19" s="167"/>
      <c r="L19" s="166" t="str">
        <f t="shared" si="8"/>
        <v/>
      </c>
      <c r="M19" s="168"/>
      <c r="N19" s="169" t="str">
        <f t="shared" si="9"/>
        <v/>
      </c>
      <c r="O19" s="169">
        <f t="shared" si="10"/>
        <v>0</v>
      </c>
      <c r="P19" s="169" t="str">
        <f t="shared" si="11"/>
        <v/>
      </c>
      <c r="Q19" s="169">
        <f t="shared" si="12"/>
        <v>0</v>
      </c>
      <c r="R19" s="3" t="str">
        <f t="shared" si="13"/>
        <v/>
      </c>
      <c r="S19" s="145" t="str">
        <f t="shared" si="14"/>
        <v/>
      </c>
      <c r="T19" s="140" t="str">
        <f t="shared" si="15"/>
        <v>00</v>
      </c>
      <c r="U19" s="140">
        <f t="shared" si="16"/>
        <v>0</v>
      </c>
      <c r="V19" s="140">
        <f t="shared" si="17"/>
        <v>0</v>
      </c>
      <c r="W19" s="140" t="str">
        <f t="shared" si="18"/>
        <v/>
      </c>
      <c r="X19" s="140" t="str">
        <f t="shared" si="19"/>
        <v/>
      </c>
      <c r="Y19" s="140" t="str">
        <f t="shared" si="20"/>
        <v>0</v>
      </c>
      <c r="Z19" s="140" t="str">
        <f t="shared" si="21"/>
        <v/>
      </c>
      <c r="AA19" s="140" t="str">
        <f t="shared" si="22"/>
        <v/>
      </c>
      <c r="AB19" s="140" t="str">
        <f t="shared" si="23"/>
        <v/>
      </c>
      <c r="AC19" s="140" t="str">
        <f t="shared" si="1"/>
        <v>0</v>
      </c>
      <c r="AD19" s="140">
        <f t="shared" si="24"/>
        <v>0</v>
      </c>
      <c r="AE19" s="163" t="str">
        <f>IF(男子種目選択!F19="","",男子種目選択!F19)</f>
        <v/>
      </c>
      <c r="AF19" s="164" t="str">
        <f t="shared" si="2"/>
        <v/>
      </c>
      <c r="AG19" s="170"/>
      <c r="AH19" s="171" t="str">
        <f t="shared" si="25"/>
        <v/>
      </c>
      <c r="AI19" s="172"/>
      <c r="AJ19" s="171" t="str">
        <f t="shared" si="26"/>
        <v/>
      </c>
      <c r="AK19" s="173"/>
      <c r="AL19" s="169">
        <f t="shared" si="27"/>
        <v>0</v>
      </c>
      <c r="AM19" s="169">
        <f t="shared" si="28"/>
        <v>0</v>
      </c>
      <c r="AN19" s="169">
        <f t="shared" si="29"/>
        <v>0</v>
      </c>
      <c r="AO19" s="169">
        <f t="shared" si="30"/>
        <v>0</v>
      </c>
      <c r="AP19" s="3">
        <f t="shared" si="31"/>
        <v>0</v>
      </c>
      <c r="AQ19" s="145">
        <f t="shared" si="32"/>
        <v>0</v>
      </c>
      <c r="AR19" s="140" t="str">
        <f t="shared" si="33"/>
        <v>000</v>
      </c>
      <c r="AS19" s="140">
        <f t="shared" si="34"/>
        <v>0</v>
      </c>
      <c r="AT19" s="140">
        <f t="shared" si="35"/>
        <v>0</v>
      </c>
      <c r="AU19" s="140" t="str">
        <f t="shared" si="36"/>
        <v/>
      </c>
      <c r="AV19" s="140" t="str">
        <f t="shared" si="37"/>
        <v/>
      </c>
      <c r="AW19" s="140" t="str">
        <f t="shared" si="38"/>
        <v>0</v>
      </c>
      <c r="AX19" s="140" t="str">
        <f t="shared" si="39"/>
        <v/>
      </c>
      <c r="AY19" s="140" t="str">
        <f t="shared" si="40"/>
        <v>0</v>
      </c>
      <c r="AZ19" s="140" t="str">
        <f t="shared" si="41"/>
        <v/>
      </c>
      <c r="BA19" s="140" t="str">
        <f t="shared" si="42"/>
        <v>00</v>
      </c>
      <c r="BB19" s="140">
        <f t="shared" si="43"/>
        <v>0</v>
      </c>
      <c r="BC19" s="174" t="str">
        <f>IF(男子種目選択!G19="","",男子種目選択!G19)</f>
        <v/>
      </c>
      <c r="BD19" s="164" t="str">
        <f t="shared" si="3"/>
        <v/>
      </c>
      <c r="BE19" s="170"/>
      <c r="BF19" s="171" t="str">
        <f t="shared" si="44"/>
        <v/>
      </c>
      <c r="BG19" s="172"/>
      <c r="BH19" s="171" t="str">
        <f t="shared" si="45"/>
        <v/>
      </c>
      <c r="BI19" s="175"/>
      <c r="BJ19" s="169">
        <f t="shared" si="46"/>
        <v>0</v>
      </c>
      <c r="BK19" s="169">
        <f t="shared" si="47"/>
        <v>0</v>
      </c>
      <c r="BL19" s="169">
        <f t="shared" si="48"/>
        <v>0</v>
      </c>
      <c r="BM19" s="169">
        <f t="shared" si="49"/>
        <v>0</v>
      </c>
      <c r="BN19" s="3">
        <f t="shared" si="50"/>
        <v>0</v>
      </c>
      <c r="BO19" s="145">
        <f t="shared" si="51"/>
        <v>0</v>
      </c>
      <c r="BP19" s="140" t="str">
        <f t="shared" si="52"/>
        <v>000</v>
      </c>
      <c r="BQ19" s="140">
        <f t="shared" si="53"/>
        <v>0</v>
      </c>
      <c r="BR19" s="140">
        <f t="shared" si="54"/>
        <v>0</v>
      </c>
      <c r="BS19" s="140" t="str">
        <f t="shared" si="55"/>
        <v/>
      </c>
      <c r="BT19" s="140" t="str">
        <f t="shared" si="56"/>
        <v/>
      </c>
      <c r="BU19" s="140" t="str">
        <f t="shared" si="57"/>
        <v>0</v>
      </c>
      <c r="BV19" s="140" t="str">
        <f t="shared" si="58"/>
        <v/>
      </c>
      <c r="BW19" s="140" t="str">
        <f t="shared" si="59"/>
        <v>0</v>
      </c>
      <c r="BX19" s="140" t="str">
        <f t="shared" si="60"/>
        <v/>
      </c>
      <c r="BY19" s="140" t="str">
        <f t="shared" si="61"/>
        <v>00</v>
      </c>
      <c r="BZ19" s="140">
        <f t="shared" si="62"/>
        <v>0</v>
      </c>
      <c r="CA19" s="163" t="str">
        <f>IF(男子種目選択!H19="","",男子種目選択!H19)</f>
        <v/>
      </c>
      <c r="CB19" s="164" t="str">
        <f t="shared" si="4"/>
        <v/>
      </c>
      <c r="CC19" s="170"/>
      <c r="CD19" s="171" t="str">
        <f t="shared" si="63"/>
        <v/>
      </c>
      <c r="CE19" s="172"/>
      <c r="CF19" s="171" t="str">
        <f t="shared" si="64"/>
        <v/>
      </c>
      <c r="CG19" s="173"/>
      <c r="CH19" s="169">
        <f t="shared" si="65"/>
        <v>0</v>
      </c>
      <c r="CI19" s="169">
        <f t="shared" si="66"/>
        <v>0</v>
      </c>
      <c r="CJ19" s="169">
        <f t="shared" si="67"/>
        <v>0</v>
      </c>
      <c r="CK19" s="169">
        <f t="shared" si="68"/>
        <v>0</v>
      </c>
      <c r="CL19" s="3">
        <f t="shared" si="69"/>
        <v>0</v>
      </c>
      <c r="CM19" s="145">
        <f t="shared" si="70"/>
        <v>0</v>
      </c>
      <c r="CN19" s="140" t="str">
        <f t="shared" si="71"/>
        <v>000</v>
      </c>
      <c r="CO19" s="140">
        <f t="shared" si="72"/>
        <v>0</v>
      </c>
      <c r="CP19" s="140">
        <f t="shared" si="73"/>
        <v>0</v>
      </c>
      <c r="CQ19" s="140" t="str">
        <f t="shared" si="74"/>
        <v/>
      </c>
      <c r="CR19" s="140" t="str">
        <f t="shared" si="75"/>
        <v/>
      </c>
      <c r="CS19" s="140" t="str">
        <f t="shared" si="76"/>
        <v>0</v>
      </c>
      <c r="CT19" s="140" t="str">
        <f t="shared" si="77"/>
        <v/>
      </c>
      <c r="CU19" s="140" t="str">
        <f t="shared" si="78"/>
        <v>0</v>
      </c>
      <c r="CV19" s="140" t="str">
        <f t="shared" si="79"/>
        <v/>
      </c>
      <c r="CW19" s="140" t="str">
        <f t="shared" si="80"/>
        <v>00</v>
      </c>
      <c r="CX19" s="140">
        <f t="shared" si="81"/>
        <v>0</v>
      </c>
      <c r="CY19" s="174" t="str">
        <f>IF(男子種目選択!I19="","",男子種目選択!I19)</f>
        <v/>
      </c>
      <c r="CZ19" s="164" t="str">
        <f t="shared" si="5"/>
        <v/>
      </c>
      <c r="DA19" s="170"/>
      <c r="DB19" s="171" t="str">
        <f t="shared" si="82"/>
        <v/>
      </c>
      <c r="DC19" s="172"/>
      <c r="DD19" s="171" t="str">
        <f t="shared" si="83"/>
        <v/>
      </c>
      <c r="DE19" s="175"/>
      <c r="DF19" s="169">
        <f t="shared" si="84"/>
        <v>0</v>
      </c>
      <c r="DG19" s="169">
        <f t="shared" si="85"/>
        <v>0</v>
      </c>
      <c r="DH19" s="169">
        <f t="shared" si="86"/>
        <v>0</v>
      </c>
      <c r="DI19" s="169">
        <f t="shared" si="87"/>
        <v>0</v>
      </c>
      <c r="DJ19" s="3">
        <f t="shared" si="88"/>
        <v>0</v>
      </c>
      <c r="DK19" s="145">
        <f t="shared" si="89"/>
        <v>0</v>
      </c>
      <c r="DL19" s="140" t="str">
        <f t="shared" si="90"/>
        <v>000</v>
      </c>
      <c r="DM19" s="140">
        <f t="shared" si="91"/>
        <v>0</v>
      </c>
      <c r="DN19" s="140">
        <f t="shared" si="92"/>
        <v>0</v>
      </c>
      <c r="DO19" s="140" t="str">
        <f t="shared" si="93"/>
        <v/>
      </c>
      <c r="DP19" s="140" t="str">
        <f t="shared" si="94"/>
        <v/>
      </c>
      <c r="DQ19" s="140" t="str">
        <f t="shared" si="95"/>
        <v>0</v>
      </c>
      <c r="DR19" s="140" t="str">
        <f t="shared" si="96"/>
        <v/>
      </c>
      <c r="DS19" s="140" t="str">
        <f t="shared" si="97"/>
        <v>0</v>
      </c>
      <c r="DT19" s="140" t="str">
        <f t="shared" si="98"/>
        <v/>
      </c>
      <c r="DU19" s="140" t="str">
        <f t="shared" si="99"/>
        <v>00</v>
      </c>
      <c r="DV19" s="140">
        <f t="shared" si="100"/>
        <v>0</v>
      </c>
    </row>
    <row r="20" spans="2:126">
      <c r="B20" s="159" t="str">
        <f t="shared" si="6"/>
        <v/>
      </c>
      <c r="C20" s="150">
        <v>17</v>
      </c>
      <c r="D20" s="160" t="str">
        <f>男子種目選択!B20</f>
        <v/>
      </c>
      <c r="E20" s="161" t="str">
        <f>男子種目選択!C20</f>
        <v/>
      </c>
      <c r="F20" s="162" t="str">
        <f>男子種目選択!D20</f>
        <v/>
      </c>
      <c r="G20" s="163" t="str">
        <f>IF(男子種目選択!E20="","",男子種目選択!E20)</f>
        <v/>
      </c>
      <c r="H20" s="164" t="str">
        <f t="shared" si="0"/>
        <v/>
      </c>
      <c r="I20" s="165"/>
      <c r="J20" s="166" t="str">
        <f t="shared" si="7"/>
        <v/>
      </c>
      <c r="K20" s="167"/>
      <c r="L20" s="166" t="str">
        <f t="shared" si="8"/>
        <v/>
      </c>
      <c r="M20" s="168"/>
      <c r="N20" s="169" t="str">
        <f t="shared" si="9"/>
        <v/>
      </c>
      <c r="O20" s="169">
        <f t="shared" si="10"/>
        <v>0</v>
      </c>
      <c r="P20" s="169" t="str">
        <f t="shared" si="11"/>
        <v/>
      </c>
      <c r="Q20" s="169">
        <f t="shared" si="12"/>
        <v>0</v>
      </c>
      <c r="R20" s="3" t="str">
        <f t="shared" si="13"/>
        <v/>
      </c>
      <c r="S20" s="145" t="str">
        <f t="shared" si="14"/>
        <v/>
      </c>
      <c r="T20" s="140" t="str">
        <f t="shared" si="15"/>
        <v>00</v>
      </c>
      <c r="U20" s="140">
        <f t="shared" si="16"/>
        <v>0</v>
      </c>
      <c r="V20" s="140">
        <f t="shared" si="17"/>
        <v>0</v>
      </c>
      <c r="W20" s="140" t="str">
        <f t="shared" si="18"/>
        <v/>
      </c>
      <c r="X20" s="140" t="str">
        <f t="shared" si="19"/>
        <v/>
      </c>
      <c r="Y20" s="140" t="str">
        <f t="shared" si="20"/>
        <v>0</v>
      </c>
      <c r="Z20" s="140" t="str">
        <f t="shared" si="21"/>
        <v/>
      </c>
      <c r="AA20" s="140" t="str">
        <f t="shared" si="22"/>
        <v/>
      </c>
      <c r="AB20" s="140" t="str">
        <f t="shared" si="23"/>
        <v/>
      </c>
      <c r="AC20" s="140" t="str">
        <f t="shared" si="1"/>
        <v>0</v>
      </c>
      <c r="AD20" s="140">
        <f t="shared" si="24"/>
        <v>0</v>
      </c>
      <c r="AE20" s="163" t="str">
        <f>IF(男子種目選択!F20="","",男子種目選択!F20)</f>
        <v/>
      </c>
      <c r="AF20" s="164" t="str">
        <f t="shared" si="2"/>
        <v/>
      </c>
      <c r="AG20" s="170"/>
      <c r="AH20" s="171" t="str">
        <f t="shared" si="25"/>
        <v/>
      </c>
      <c r="AI20" s="172"/>
      <c r="AJ20" s="171" t="str">
        <f t="shared" si="26"/>
        <v/>
      </c>
      <c r="AK20" s="173"/>
      <c r="AL20" s="169">
        <f t="shared" si="27"/>
        <v>0</v>
      </c>
      <c r="AM20" s="169">
        <f t="shared" si="28"/>
        <v>0</v>
      </c>
      <c r="AN20" s="169">
        <f t="shared" si="29"/>
        <v>0</v>
      </c>
      <c r="AO20" s="169">
        <f t="shared" si="30"/>
        <v>0</v>
      </c>
      <c r="AP20" s="3">
        <f t="shared" si="31"/>
        <v>0</v>
      </c>
      <c r="AQ20" s="145">
        <f t="shared" si="32"/>
        <v>0</v>
      </c>
      <c r="AR20" s="140" t="str">
        <f t="shared" si="33"/>
        <v>000</v>
      </c>
      <c r="AS20" s="140">
        <f t="shared" si="34"/>
        <v>0</v>
      </c>
      <c r="AT20" s="140">
        <f t="shared" si="35"/>
        <v>0</v>
      </c>
      <c r="AU20" s="140" t="str">
        <f t="shared" si="36"/>
        <v/>
      </c>
      <c r="AV20" s="140" t="str">
        <f t="shared" si="37"/>
        <v/>
      </c>
      <c r="AW20" s="140" t="str">
        <f t="shared" si="38"/>
        <v>0</v>
      </c>
      <c r="AX20" s="140" t="str">
        <f t="shared" si="39"/>
        <v/>
      </c>
      <c r="AY20" s="140" t="str">
        <f t="shared" si="40"/>
        <v>0</v>
      </c>
      <c r="AZ20" s="140" t="str">
        <f t="shared" si="41"/>
        <v/>
      </c>
      <c r="BA20" s="140" t="str">
        <f t="shared" si="42"/>
        <v>00</v>
      </c>
      <c r="BB20" s="140">
        <f t="shared" si="43"/>
        <v>0</v>
      </c>
      <c r="BC20" s="174" t="str">
        <f>IF(男子種目選択!G20="","",男子種目選択!G20)</f>
        <v/>
      </c>
      <c r="BD20" s="164" t="str">
        <f t="shared" si="3"/>
        <v/>
      </c>
      <c r="BE20" s="170"/>
      <c r="BF20" s="171" t="str">
        <f t="shared" si="44"/>
        <v/>
      </c>
      <c r="BG20" s="172"/>
      <c r="BH20" s="171" t="str">
        <f t="shared" si="45"/>
        <v/>
      </c>
      <c r="BI20" s="175"/>
      <c r="BJ20" s="169">
        <f t="shared" si="46"/>
        <v>0</v>
      </c>
      <c r="BK20" s="169">
        <f t="shared" si="47"/>
        <v>0</v>
      </c>
      <c r="BL20" s="169">
        <f t="shared" si="48"/>
        <v>0</v>
      </c>
      <c r="BM20" s="169">
        <f t="shared" si="49"/>
        <v>0</v>
      </c>
      <c r="BN20" s="3">
        <f t="shared" si="50"/>
        <v>0</v>
      </c>
      <c r="BO20" s="145">
        <f t="shared" si="51"/>
        <v>0</v>
      </c>
      <c r="BP20" s="140" t="str">
        <f t="shared" si="52"/>
        <v>000</v>
      </c>
      <c r="BQ20" s="140">
        <f t="shared" si="53"/>
        <v>0</v>
      </c>
      <c r="BR20" s="140">
        <f t="shared" si="54"/>
        <v>0</v>
      </c>
      <c r="BS20" s="140" t="str">
        <f t="shared" si="55"/>
        <v/>
      </c>
      <c r="BT20" s="140" t="str">
        <f t="shared" si="56"/>
        <v/>
      </c>
      <c r="BU20" s="140" t="str">
        <f t="shared" si="57"/>
        <v>0</v>
      </c>
      <c r="BV20" s="140" t="str">
        <f t="shared" si="58"/>
        <v/>
      </c>
      <c r="BW20" s="140" t="str">
        <f t="shared" si="59"/>
        <v>0</v>
      </c>
      <c r="BX20" s="140" t="str">
        <f t="shared" si="60"/>
        <v/>
      </c>
      <c r="BY20" s="140" t="str">
        <f t="shared" si="61"/>
        <v>00</v>
      </c>
      <c r="BZ20" s="140">
        <f t="shared" si="62"/>
        <v>0</v>
      </c>
      <c r="CA20" s="163" t="str">
        <f>IF(男子種目選択!H20="","",男子種目選択!H20)</f>
        <v/>
      </c>
      <c r="CB20" s="164" t="str">
        <f t="shared" si="4"/>
        <v/>
      </c>
      <c r="CC20" s="170"/>
      <c r="CD20" s="171" t="str">
        <f t="shared" si="63"/>
        <v/>
      </c>
      <c r="CE20" s="172"/>
      <c r="CF20" s="171" t="str">
        <f t="shared" si="64"/>
        <v/>
      </c>
      <c r="CG20" s="173"/>
      <c r="CH20" s="169">
        <f t="shared" si="65"/>
        <v>0</v>
      </c>
      <c r="CI20" s="169">
        <f t="shared" si="66"/>
        <v>0</v>
      </c>
      <c r="CJ20" s="169">
        <f t="shared" si="67"/>
        <v>0</v>
      </c>
      <c r="CK20" s="169">
        <f t="shared" si="68"/>
        <v>0</v>
      </c>
      <c r="CL20" s="3">
        <f t="shared" si="69"/>
        <v>0</v>
      </c>
      <c r="CM20" s="145">
        <f t="shared" si="70"/>
        <v>0</v>
      </c>
      <c r="CN20" s="140" t="str">
        <f t="shared" si="71"/>
        <v>000</v>
      </c>
      <c r="CO20" s="140">
        <f t="shared" si="72"/>
        <v>0</v>
      </c>
      <c r="CP20" s="140">
        <f t="shared" si="73"/>
        <v>0</v>
      </c>
      <c r="CQ20" s="140" t="str">
        <f t="shared" si="74"/>
        <v/>
      </c>
      <c r="CR20" s="140" t="str">
        <f t="shared" si="75"/>
        <v/>
      </c>
      <c r="CS20" s="140" t="str">
        <f t="shared" si="76"/>
        <v>0</v>
      </c>
      <c r="CT20" s="140" t="str">
        <f t="shared" si="77"/>
        <v/>
      </c>
      <c r="CU20" s="140" t="str">
        <f t="shared" si="78"/>
        <v>0</v>
      </c>
      <c r="CV20" s="140" t="str">
        <f t="shared" si="79"/>
        <v/>
      </c>
      <c r="CW20" s="140" t="str">
        <f t="shared" si="80"/>
        <v>00</v>
      </c>
      <c r="CX20" s="140">
        <f t="shared" si="81"/>
        <v>0</v>
      </c>
      <c r="CY20" s="174" t="str">
        <f>IF(男子種目選択!I20="","",男子種目選択!I20)</f>
        <v/>
      </c>
      <c r="CZ20" s="164" t="str">
        <f t="shared" si="5"/>
        <v/>
      </c>
      <c r="DA20" s="170"/>
      <c r="DB20" s="171" t="str">
        <f t="shared" si="82"/>
        <v/>
      </c>
      <c r="DC20" s="172"/>
      <c r="DD20" s="171" t="str">
        <f t="shared" si="83"/>
        <v/>
      </c>
      <c r="DE20" s="175"/>
      <c r="DF20" s="169">
        <f t="shared" si="84"/>
        <v>0</v>
      </c>
      <c r="DG20" s="169">
        <f t="shared" si="85"/>
        <v>0</v>
      </c>
      <c r="DH20" s="169">
        <f t="shared" si="86"/>
        <v>0</v>
      </c>
      <c r="DI20" s="169">
        <f t="shared" si="87"/>
        <v>0</v>
      </c>
      <c r="DJ20" s="3">
        <f t="shared" si="88"/>
        <v>0</v>
      </c>
      <c r="DK20" s="145">
        <f t="shared" si="89"/>
        <v>0</v>
      </c>
      <c r="DL20" s="140" t="str">
        <f t="shared" si="90"/>
        <v>000</v>
      </c>
      <c r="DM20" s="140">
        <f t="shared" si="91"/>
        <v>0</v>
      </c>
      <c r="DN20" s="140">
        <f t="shared" si="92"/>
        <v>0</v>
      </c>
      <c r="DO20" s="140" t="str">
        <f t="shared" si="93"/>
        <v/>
      </c>
      <c r="DP20" s="140" t="str">
        <f t="shared" si="94"/>
        <v/>
      </c>
      <c r="DQ20" s="140" t="str">
        <f t="shared" si="95"/>
        <v>0</v>
      </c>
      <c r="DR20" s="140" t="str">
        <f t="shared" si="96"/>
        <v/>
      </c>
      <c r="DS20" s="140" t="str">
        <f t="shared" si="97"/>
        <v>0</v>
      </c>
      <c r="DT20" s="140" t="str">
        <f t="shared" si="98"/>
        <v/>
      </c>
      <c r="DU20" s="140" t="str">
        <f t="shared" si="99"/>
        <v>00</v>
      </c>
      <c r="DV20" s="140">
        <f t="shared" si="100"/>
        <v>0</v>
      </c>
    </row>
    <row r="21" spans="2:126">
      <c r="B21" s="159" t="str">
        <f t="shared" si="6"/>
        <v/>
      </c>
      <c r="C21" s="150">
        <v>18</v>
      </c>
      <c r="D21" s="160" t="str">
        <f>男子種目選択!B21</f>
        <v/>
      </c>
      <c r="E21" s="161" t="str">
        <f>男子種目選択!C21</f>
        <v/>
      </c>
      <c r="F21" s="162" t="str">
        <f>男子種目選択!D21</f>
        <v/>
      </c>
      <c r="G21" s="163" t="str">
        <f>IF(男子種目選択!E21="","",男子種目選択!E21)</f>
        <v/>
      </c>
      <c r="H21" s="164" t="str">
        <f t="shared" si="0"/>
        <v/>
      </c>
      <c r="I21" s="165"/>
      <c r="J21" s="166" t="str">
        <f t="shared" si="7"/>
        <v/>
      </c>
      <c r="K21" s="167"/>
      <c r="L21" s="166" t="str">
        <f t="shared" si="8"/>
        <v/>
      </c>
      <c r="M21" s="168"/>
      <c r="N21" s="169" t="str">
        <f t="shared" si="9"/>
        <v/>
      </c>
      <c r="O21" s="169">
        <f t="shared" si="10"/>
        <v>0</v>
      </c>
      <c r="P21" s="169" t="str">
        <f t="shared" si="11"/>
        <v/>
      </c>
      <c r="Q21" s="169">
        <f t="shared" si="12"/>
        <v>0</v>
      </c>
      <c r="R21" s="3" t="str">
        <f t="shared" si="13"/>
        <v/>
      </c>
      <c r="S21" s="145" t="str">
        <f t="shared" si="14"/>
        <v/>
      </c>
      <c r="T21" s="140" t="str">
        <f t="shared" si="15"/>
        <v>00</v>
      </c>
      <c r="U21" s="140">
        <f t="shared" si="16"/>
        <v>0</v>
      </c>
      <c r="V21" s="140">
        <f t="shared" si="17"/>
        <v>0</v>
      </c>
      <c r="W21" s="140" t="str">
        <f t="shared" si="18"/>
        <v/>
      </c>
      <c r="X21" s="140" t="str">
        <f t="shared" si="19"/>
        <v/>
      </c>
      <c r="Y21" s="140" t="str">
        <f t="shared" si="20"/>
        <v>0</v>
      </c>
      <c r="Z21" s="140" t="str">
        <f t="shared" si="21"/>
        <v/>
      </c>
      <c r="AA21" s="140" t="str">
        <f t="shared" si="22"/>
        <v/>
      </c>
      <c r="AB21" s="140" t="str">
        <f t="shared" si="23"/>
        <v/>
      </c>
      <c r="AC21" s="140" t="str">
        <f t="shared" si="1"/>
        <v>0</v>
      </c>
      <c r="AD21" s="140">
        <f t="shared" si="24"/>
        <v>0</v>
      </c>
      <c r="AE21" s="163" t="str">
        <f>IF(男子種目選択!F21="","",男子種目選択!F21)</f>
        <v/>
      </c>
      <c r="AF21" s="164" t="str">
        <f t="shared" si="2"/>
        <v/>
      </c>
      <c r="AG21" s="170"/>
      <c r="AH21" s="171" t="str">
        <f t="shared" si="25"/>
        <v/>
      </c>
      <c r="AI21" s="172"/>
      <c r="AJ21" s="171" t="str">
        <f t="shared" si="26"/>
        <v/>
      </c>
      <c r="AK21" s="173"/>
      <c r="AL21" s="169">
        <f t="shared" si="27"/>
        <v>0</v>
      </c>
      <c r="AM21" s="169">
        <f t="shared" si="28"/>
        <v>0</v>
      </c>
      <c r="AN21" s="169">
        <f t="shared" si="29"/>
        <v>0</v>
      </c>
      <c r="AO21" s="169">
        <f t="shared" si="30"/>
        <v>0</v>
      </c>
      <c r="AP21" s="3">
        <f t="shared" si="31"/>
        <v>0</v>
      </c>
      <c r="AQ21" s="145">
        <f t="shared" si="32"/>
        <v>0</v>
      </c>
      <c r="AR21" s="140" t="str">
        <f t="shared" si="33"/>
        <v>000</v>
      </c>
      <c r="AS21" s="140">
        <f t="shared" si="34"/>
        <v>0</v>
      </c>
      <c r="AT21" s="140">
        <f t="shared" si="35"/>
        <v>0</v>
      </c>
      <c r="AU21" s="140" t="str">
        <f t="shared" si="36"/>
        <v/>
      </c>
      <c r="AV21" s="140" t="str">
        <f t="shared" si="37"/>
        <v/>
      </c>
      <c r="AW21" s="140" t="str">
        <f t="shared" si="38"/>
        <v>0</v>
      </c>
      <c r="AX21" s="140" t="str">
        <f t="shared" si="39"/>
        <v/>
      </c>
      <c r="AY21" s="140" t="str">
        <f t="shared" si="40"/>
        <v>0</v>
      </c>
      <c r="AZ21" s="140" t="str">
        <f t="shared" si="41"/>
        <v/>
      </c>
      <c r="BA21" s="140" t="str">
        <f t="shared" si="42"/>
        <v>00</v>
      </c>
      <c r="BB21" s="140">
        <f t="shared" si="43"/>
        <v>0</v>
      </c>
      <c r="BC21" s="174" t="str">
        <f>IF(男子種目選択!G21="","",男子種目選択!G21)</f>
        <v/>
      </c>
      <c r="BD21" s="164" t="str">
        <f t="shared" si="3"/>
        <v/>
      </c>
      <c r="BE21" s="170"/>
      <c r="BF21" s="171" t="str">
        <f t="shared" si="44"/>
        <v/>
      </c>
      <c r="BG21" s="172"/>
      <c r="BH21" s="171" t="str">
        <f t="shared" si="45"/>
        <v/>
      </c>
      <c r="BI21" s="175"/>
      <c r="BJ21" s="169">
        <f t="shared" si="46"/>
        <v>0</v>
      </c>
      <c r="BK21" s="169">
        <f t="shared" si="47"/>
        <v>0</v>
      </c>
      <c r="BL21" s="169">
        <f t="shared" si="48"/>
        <v>0</v>
      </c>
      <c r="BM21" s="169">
        <f t="shared" si="49"/>
        <v>0</v>
      </c>
      <c r="BN21" s="3">
        <f t="shared" si="50"/>
        <v>0</v>
      </c>
      <c r="BO21" s="145">
        <f t="shared" si="51"/>
        <v>0</v>
      </c>
      <c r="BP21" s="140" t="str">
        <f t="shared" si="52"/>
        <v>000</v>
      </c>
      <c r="BQ21" s="140">
        <f t="shared" si="53"/>
        <v>0</v>
      </c>
      <c r="BR21" s="140">
        <f t="shared" si="54"/>
        <v>0</v>
      </c>
      <c r="BS21" s="140" t="str">
        <f t="shared" si="55"/>
        <v/>
      </c>
      <c r="BT21" s="140" t="str">
        <f t="shared" si="56"/>
        <v/>
      </c>
      <c r="BU21" s="140" t="str">
        <f t="shared" si="57"/>
        <v>0</v>
      </c>
      <c r="BV21" s="140" t="str">
        <f t="shared" si="58"/>
        <v/>
      </c>
      <c r="BW21" s="140" t="str">
        <f t="shared" si="59"/>
        <v>0</v>
      </c>
      <c r="BX21" s="140" t="str">
        <f t="shared" si="60"/>
        <v/>
      </c>
      <c r="BY21" s="140" t="str">
        <f t="shared" si="61"/>
        <v>00</v>
      </c>
      <c r="BZ21" s="140">
        <f t="shared" si="62"/>
        <v>0</v>
      </c>
      <c r="CA21" s="163" t="str">
        <f>IF(男子種目選択!H21="","",男子種目選択!H21)</f>
        <v/>
      </c>
      <c r="CB21" s="164" t="str">
        <f t="shared" si="4"/>
        <v/>
      </c>
      <c r="CC21" s="170"/>
      <c r="CD21" s="171" t="str">
        <f t="shared" si="63"/>
        <v/>
      </c>
      <c r="CE21" s="172"/>
      <c r="CF21" s="171" t="str">
        <f t="shared" si="64"/>
        <v/>
      </c>
      <c r="CG21" s="173"/>
      <c r="CH21" s="169">
        <f t="shared" si="65"/>
        <v>0</v>
      </c>
      <c r="CI21" s="169">
        <f t="shared" si="66"/>
        <v>0</v>
      </c>
      <c r="CJ21" s="169">
        <f t="shared" si="67"/>
        <v>0</v>
      </c>
      <c r="CK21" s="169">
        <f t="shared" si="68"/>
        <v>0</v>
      </c>
      <c r="CL21" s="3">
        <f t="shared" si="69"/>
        <v>0</v>
      </c>
      <c r="CM21" s="145">
        <f t="shared" si="70"/>
        <v>0</v>
      </c>
      <c r="CN21" s="140" t="str">
        <f t="shared" si="71"/>
        <v>000</v>
      </c>
      <c r="CO21" s="140">
        <f t="shared" si="72"/>
        <v>0</v>
      </c>
      <c r="CP21" s="140">
        <f t="shared" si="73"/>
        <v>0</v>
      </c>
      <c r="CQ21" s="140" t="str">
        <f t="shared" si="74"/>
        <v/>
      </c>
      <c r="CR21" s="140" t="str">
        <f t="shared" si="75"/>
        <v/>
      </c>
      <c r="CS21" s="140" t="str">
        <f t="shared" si="76"/>
        <v>0</v>
      </c>
      <c r="CT21" s="140" t="str">
        <f t="shared" si="77"/>
        <v/>
      </c>
      <c r="CU21" s="140" t="str">
        <f t="shared" si="78"/>
        <v>0</v>
      </c>
      <c r="CV21" s="140" t="str">
        <f t="shared" si="79"/>
        <v/>
      </c>
      <c r="CW21" s="140" t="str">
        <f t="shared" si="80"/>
        <v>00</v>
      </c>
      <c r="CX21" s="140">
        <f t="shared" si="81"/>
        <v>0</v>
      </c>
      <c r="CY21" s="174" t="str">
        <f>IF(男子種目選択!I21="","",男子種目選択!I21)</f>
        <v/>
      </c>
      <c r="CZ21" s="164" t="str">
        <f t="shared" si="5"/>
        <v/>
      </c>
      <c r="DA21" s="170"/>
      <c r="DB21" s="171" t="str">
        <f t="shared" si="82"/>
        <v/>
      </c>
      <c r="DC21" s="172"/>
      <c r="DD21" s="171" t="str">
        <f t="shared" si="83"/>
        <v/>
      </c>
      <c r="DE21" s="175"/>
      <c r="DF21" s="169">
        <f t="shared" si="84"/>
        <v>0</v>
      </c>
      <c r="DG21" s="169">
        <f t="shared" si="85"/>
        <v>0</v>
      </c>
      <c r="DH21" s="169">
        <f t="shared" si="86"/>
        <v>0</v>
      </c>
      <c r="DI21" s="169">
        <f t="shared" si="87"/>
        <v>0</v>
      </c>
      <c r="DJ21" s="3">
        <f t="shared" si="88"/>
        <v>0</v>
      </c>
      <c r="DK21" s="145">
        <f t="shared" si="89"/>
        <v>0</v>
      </c>
      <c r="DL21" s="140" t="str">
        <f t="shared" si="90"/>
        <v>000</v>
      </c>
      <c r="DM21" s="140">
        <f t="shared" si="91"/>
        <v>0</v>
      </c>
      <c r="DN21" s="140">
        <f t="shared" si="92"/>
        <v>0</v>
      </c>
      <c r="DO21" s="140" t="str">
        <f t="shared" si="93"/>
        <v/>
      </c>
      <c r="DP21" s="140" t="str">
        <f t="shared" si="94"/>
        <v/>
      </c>
      <c r="DQ21" s="140" t="str">
        <f t="shared" si="95"/>
        <v>0</v>
      </c>
      <c r="DR21" s="140" t="str">
        <f t="shared" si="96"/>
        <v/>
      </c>
      <c r="DS21" s="140" t="str">
        <f t="shared" si="97"/>
        <v>0</v>
      </c>
      <c r="DT21" s="140" t="str">
        <f t="shared" si="98"/>
        <v/>
      </c>
      <c r="DU21" s="140" t="str">
        <f t="shared" si="99"/>
        <v>00</v>
      </c>
      <c r="DV21" s="140">
        <f t="shared" si="100"/>
        <v>0</v>
      </c>
    </row>
    <row r="22" spans="2:126">
      <c r="B22" s="159" t="str">
        <f t="shared" si="6"/>
        <v/>
      </c>
      <c r="C22" s="150">
        <v>19</v>
      </c>
      <c r="D22" s="160" t="str">
        <f>男子種目選択!B22</f>
        <v/>
      </c>
      <c r="E22" s="161" t="str">
        <f>男子種目選択!C22</f>
        <v/>
      </c>
      <c r="F22" s="162" t="str">
        <f>男子種目選択!D22</f>
        <v/>
      </c>
      <c r="G22" s="163" t="str">
        <f>IF(男子種目選択!E22="","",男子種目選択!E22)</f>
        <v/>
      </c>
      <c r="H22" s="164" t="str">
        <f t="shared" si="0"/>
        <v/>
      </c>
      <c r="I22" s="165"/>
      <c r="J22" s="166" t="str">
        <f t="shared" si="7"/>
        <v/>
      </c>
      <c r="K22" s="167"/>
      <c r="L22" s="166" t="str">
        <f t="shared" si="8"/>
        <v/>
      </c>
      <c r="M22" s="168"/>
      <c r="N22" s="169" t="str">
        <f t="shared" si="9"/>
        <v/>
      </c>
      <c r="O22" s="169">
        <f t="shared" si="10"/>
        <v>0</v>
      </c>
      <c r="P22" s="169" t="str">
        <f t="shared" si="11"/>
        <v/>
      </c>
      <c r="Q22" s="169">
        <f t="shared" si="12"/>
        <v>0</v>
      </c>
      <c r="R22" s="3" t="str">
        <f t="shared" si="13"/>
        <v/>
      </c>
      <c r="S22" s="145" t="str">
        <f t="shared" si="14"/>
        <v/>
      </c>
      <c r="T22" s="140" t="str">
        <f t="shared" si="15"/>
        <v>00</v>
      </c>
      <c r="U22" s="140">
        <f t="shared" si="16"/>
        <v>0</v>
      </c>
      <c r="V22" s="140">
        <f t="shared" si="17"/>
        <v>0</v>
      </c>
      <c r="W22" s="140" t="str">
        <f t="shared" si="18"/>
        <v/>
      </c>
      <c r="X22" s="140" t="str">
        <f t="shared" si="19"/>
        <v/>
      </c>
      <c r="Y22" s="140" t="str">
        <f t="shared" si="20"/>
        <v>0</v>
      </c>
      <c r="Z22" s="140" t="str">
        <f t="shared" si="21"/>
        <v/>
      </c>
      <c r="AA22" s="140" t="str">
        <f t="shared" si="22"/>
        <v/>
      </c>
      <c r="AB22" s="140" t="str">
        <f t="shared" si="23"/>
        <v/>
      </c>
      <c r="AC22" s="140" t="str">
        <f t="shared" si="1"/>
        <v>0</v>
      </c>
      <c r="AD22" s="140">
        <f t="shared" si="24"/>
        <v>0</v>
      </c>
      <c r="AE22" s="163" t="str">
        <f>IF(男子種目選択!F22="","",男子種目選択!F22)</f>
        <v/>
      </c>
      <c r="AF22" s="164" t="str">
        <f t="shared" si="2"/>
        <v/>
      </c>
      <c r="AG22" s="170"/>
      <c r="AH22" s="171" t="str">
        <f t="shared" si="25"/>
        <v/>
      </c>
      <c r="AI22" s="172"/>
      <c r="AJ22" s="171" t="str">
        <f t="shared" si="26"/>
        <v/>
      </c>
      <c r="AK22" s="173"/>
      <c r="AL22" s="169">
        <f t="shared" si="27"/>
        <v>0</v>
      </c>
      <c r="AM22" s="169">
        <f t="shared" si="28"/>
        <v>0</v>
      </c>
      <c r="AN22" s="169">
        <f t="shared" si="29"/>
        <v>0</v>
      </c>
      <c r="AO22" s="169">
        <f t="shared" si="30"/>
        <v>0</v>
      </c>
      <c r="AP22" s="3">
        <f t="shared" si="31"/>
        <v>0</v>
      </c>
      <c r="AQ22" s="145">
        <f t="shared" si="32"/>
        <v>0</v>
      </c>
      <c r="AR22" s="140" t="str">
        <f t="shared" si="33"/>
        <v>000</v>
      </c>
      <c r="AS22" s="140">
        <f t="shared" si="34"/>
        <v>0</v>
      </c>
      <c r="AT22" s="140">
        <f t="shared" si="35"/>
        <v>0</v>
      </c>
      <c r="AU22" s="140" t="str">
        <f t="shared" si="36"/>
        <v/>
      </c>
      <c r="AV22" s="140" t="str">
        <f t="shared" si="37"/>
        <v/>
      </c>
      <c r="AW22" s="140" t="str">
        <f t="shared" si="38"/>
        <v>0</v>
      </c>
      <c r="AX22" s="140" t="str">
        <f t="shared" si="39"/>
        <v/>
      </c>
      <c r="AY22" s="140" t="str">
        <f t="shared" si="40"/>
        <v>0</v>
      </c>
      <c r="AZ22" s="140" t="str">
        <f t="shared" si="41"/>
        <v/>
      </c>
      <c r="BA22" s="140" t="str">
        <f t="shared" si="42"/>
        <v>00</v>
      </c>
      <c r="BB22" s="140">
        <f t="shared" si="43"/>
        <v>0</v>
      </c>
      <c r="BC22" s="174" t="str">
        <f>IF(男子種目選択!G22="","",男子種目選択!G22)</f>
        <v/>
      </c>
      <c r="BD22" s="164" t="str">
        <f t="shared" si="3"/>
        <v/>
      </c>
      <c r="BE22" s="170"/>
      <c r="BF22" s="171" t="str">
        <f t="shared" si="44"/>
        <v/>
      </c>
      <c r="BG22" s="172"/>
      <c r="BH22" s="171" t="str">
        <f t="shared" si="45"/>
        <v/>
      </c>
      <c r="BI22" s="175"/>
      <c r="BJ22" s="169">
        <f t="shared" si="46"/>
        <v>0</v>
      </c>
      <c r="BK22" s="169">
        <f t="shared" si="47"/>
        <v>0</v>
      </c>
      <c r="BL22" s="169">
        <f t="shared" si="48"/>
        <v>0</v>
      </c>
      <c r="BM22" s="169">
        <f t="shared" si="49"/>
        <v>0</v>
      </c>
      <c r="BN22" s="3">
        <f t="shared" si="50"/>
        <v>0</v>
      </c>
      <c r="BO22" s="145">
        <f t="shared" si="51"/>
        <v>0</v>
      </c>
      <c r="BP22" s="140" t="str">
        <f t="shared" si="52"/>
        <v>000</v>
      </c>
      <c r="BQ22" s="140">
        <f t="shared" si="53"/>
        <v>0</v>
      </c>
      <c r="BR22" s="140">
        <f t="shared" si="54"/>
        <v>0</v>
      </c>
      <c r="BS22" s="140" t="str">
        <f t="shared" si="55"/>
        <v/>
      </c>
      <c r="BT22" s="140" t="str">
        <f t="shared" si="56"/>
        <v/>
      </c>
      <c r="BU22" s="140" t="str">
        <f t="shared" si="57"/>
        <v>0</v>
      </c>
      <c r="BV22" s="140" t="str">
        <f t="shared" si="58"/>
        <v/>
      </c>
      <c r="BW22" s="140" t="str">
        <f t="shared" si="59"/>
        <v>0</v>
      </c>
      <c r="BX22" s="140" t="str">
        <f t="shared" si="60"/>
        <v/>
      </c>
      <c r="BY22" s="140" t="str">
        <f t="shared" si="61"/>
        <v>00</v>
      </c>
      <c r="BZ22" s="140">
        <f t="shared" si="62"/>
        <v>0</v>
      </c>
      <c r="CA22" s="163" t="str">
        <f>IF(男子種目選択!H22="","",男子種目選択!H22)</f>
        <v/>
      </c>
      <c r="CB22" s="164" t="str">
        <f t="shared" si="4"/>
        <v/>
      </c>
      <c r="CC22" s="170"/>
      <c r="CD22" s="171" t="str">
        <f t="shared" si="63"/>
        <v/>
      </c>
      <c r="CE22" s="172"/>
      <c r="CF22" s="171" t="str">
        <f t="shared" si="64"/>
        <v/>
      </c>
      <c r="CG22" s="173"/>
      <c r="CH22" s="169">
        <f t="shared" si="65"/>
        <v>0</v>
      </c>
      <c r="CI22" s="169">
        <f t="shared" si="66"/>
        <v>0</v>
      </c>
      <c r="CJ22" s="169">
        <f t="shared" si="67"/>
        <v>0</v>
      </c>
      <c r="CK22" s="169">
        <f t="shared" si="68"/>
        <v>0</v>
      </c>
      <c r="CL22" s="3">
        <f t="shared" si="69"/>
        <v>0</v>
      </c>
      <c r="CM22" s="145">
        <f t="shared" si="70"/>
        <v>0</v>
      </c>
      <c r="CN22" s="140" t="str">
        <f t="shared" si="71"/>
        <v>000</v>
      </c>
      <c r="CO22" s="140">
        <f t="shared" si="72"/>
        <v>0</v>
      </c>
      <c r="CP22" s="140">
        <f t="shared" si="73"/>
        <v>0</v>
      </c>
      <c r="CQ22" s="140" t="str">
        <f t="shared" si="74"/>
        <v/>
      </c>
      <c r="CR22" s="140" t="str">
        <f t="shared" si="75"/>
        <v/>
      </c>
      <c r="CS22" s="140" t="str">
        <f t="shared" si="76"/>
        <v>0</v>
      </c>
      <c r="CT22" s="140" t="str">
        <f t="shared" si="77"/>
        <v/>
      </c>
      <c r="CU22" s="140" t="str">
        <f t="shared" si="78"/>
        <v>0</v>
      </c>
      <c r="CV22" s="140" t="str">
        <f t="shared" si="79"/>
        <v/>
      </c>
      <c r="CW22" s="140" t="str">
        <f t="shared" si="80"/>
        <v>00</v>
      </c>
      <c r="CX22" s="140">
        <f t="shared" si="81"/>
        <v>0</v>
      </c>
      <c r="CY22" s="174" t="str">
        <f>IF(男子種目選択!I22="","",男子種目選択!I22)</f>
        <v/>
      </c>
      <c r="CZ22" s="164" t="str">
        <f t="shared" si="5"/>
        <v/>
      </c>
      <c r="DA22" s="170"/>
      <c r="DB22" s="171" t="str">
        <f t="shared" si="82"/>
        <v/>
      </c>
      <c r="DC22" s="172"/>
      <c r="DD22" s="171" t="str">
        <f t="shared" si="83"/>
        <v/>
      </c>
      <c r="DE22" s="175"/>
      <c r="DF22" s="169">
        <f t="shared" si="84"/>
        <v>0</v>
      </c>
      <c r="DG22" s="169">
        <f t="shared" si="85"/>
        <v>0</v>
      </c>
      <c r="DH22" s="169">
        <f t="shared" si="86"/>
        <v>0</v>
      </c>
      <c r="DI22" s="169">
        <f t="shared" si="87"/>
        <v>0</v>
      </c>
      <c r="DJ22" s="3">
        <f t="shared" si="88"/>
        <v>0</v>
      </c>
      <c r="DK22" s="145">
        <f t="shared" si="89"/>
        <v>0</v>
      </c>
      <c r="DL22" s="140" t="str">
        <f t="shared" si="90"/>
        <v>000</v>
      </c>
      <c r="DM22" s="140">
        <f t="shared" si="91"/>
        <v>0</v>
      </c>
      <c r="DN22" s="140">
        <f t="shared" si="92"/>
        <v>0</v>
      </c>
      <c r="DO22" s="140" t="str">
        <f t="shared" si="93"/>
        <v/>
      </c>
      <c r="DP22" s="140" t="str">
        <f t="shared" si="94"/>
        <v/>
      </c>
      <c r="DQ22" s="140" t="str">
        <f t="shared" si="95"/>
        <v>0</v>
      </c>
      <c r="DR22" s="140" t="str">
        <f t="shared" si="96"/>
        <v/>
      </c>
      <c r="DS22" s="140" t="str">
        <f t="shared" si="97"/>
        <v>0</v>
      </c>
      <c r="DT22" s="140" t="str">
        <f t="shared" si="98"/>
        <v/>
      </c>
      <c r="DU22" s="140" t="str">
        <f t="shared" si="99"/>
        <v>00</v>
      </c>
      <c r="DV22" s="140">
        <f t="shared" si="100"/>
        <v>0</v>
      </c>
    </row>
    <row r="23" spans="2:126">
      <c r="B23" s="159" t="str">
        <f t="shared" si="6"/>
        <v/>
      </c>
      <c r="C23" s="150">
        <v>20</v>
      </c>
      <c r="D23" s="160" t="str">
        <f>男子種目選択!B23</f>
        <v/>
      </c>
      <c r="E23" s="161" t="str">
        <f>男子種目選択!C23</f>
        <v/>
      </c>
      <c r="F23" s="162" t="str">
        <f>男子種目選択!D23</f>
        <v/>
      </c>
      <c r="G23" s="163" t="str">
        <f>IF(男子種目選択!E23="","",男子種目選択!E23)</f>
        <v/>
      </c>
      <c r="H23" s="164" t="str">
        <f t="shared" si="0"/>
        <v/>
      </c>
      <c r="I23" s="165"/>
      <c r="J23" s="166" t="str">
        <f t="shared" si="7"/>
        <v/>
      </c>
      <c r="K23" s="167"/>
      <c r="L23" s="166" t="str">
        <f t="shared" si="8"/>
        <v/>
      </c>
      <c r="M23" s="168"/>
      <c r="N23" s="169" t="str">
        <f t="shared" si="9"/>
        <v/>
      </c>
      <c r="O23" s="169">
        <f t="shared" si="10"/>
        <v>0</v>
      </c>
      <c r="P23" s="169" t="str">
        <f t="shared" si="11"/>
        <v/>
      </c>
      <c r="Q23" s="169">
        <f t="shared" si="12"/>
        <v>0</v>
      </c>
      <c r="R23" s="3" t="str">
        <f t="shared" si="13"/>
        <v/>
      </c>
      <c r="S23" s="145" t="str">
        <f t="shared" si="14"/>
        <v/>
      </c>
      <c r="T23" s="140" t="str">
        <f t="shared" si="15"/>
        <v>00</v>
      </c>
      <c r="U23" s="140">
        <f t="shared" si="16"/>
        <v>0</v>
      </c>
      <c r="V23" s="140">
        <f t="shared" si="17"/>
        <v>0</v>
      </c>
      <c r="W23" s="140" t="str">
        <f t="shared" si="18"/>
        <v/>
      </c>
      <c r="X23" s="140" t="str">
        <f t="shared" si="19"/>
        <v/>
      </c>
      <c r="Y23" s="140" t="str">
        <f t="shared" si="20"/>
        <v>0</v>
      </c>
      <c r="Z23" s="140" t="str">
        <f t="shared" si="21"/>
        <v/>
      </c>
      <c r="AA23" s="140" t="str">
        <f t="shared" si="22"/>
        <v/>
      </c>
      <c r="AB23" s="140" t="str">
        <f t="shared" si="23"/>
        <v/>
      </c>
      <c r="AC23" s="140" t="str">
        <f t="shared" si="1"/>
        <v>0</v>
      </c>
      <c r="AD23" s="140">
        <f t="shared" si="24"/>
        <v>0</v>
      </c>
      <c r="AE23" s="163" t="str">
        <f>IF(男子種目選択!F23="","",男子種目選択!F23)</f>
        <v/>
      </c>
      <c r="AF23" s="164" t="str">
        <f t="shared" si="2"/>
        <v/>
      </c>
      <c r="AG23" s="170"/>
      <c r="AH23" s="171" t="str">
        <f t="shared" si="25"/>
        <v/>
      </c>
      <c r="AI23" s="172"/>
      <c r="AJ23" s="171" t="str">
        <f t="shared" si="26"/>
        <v/>
      </c>
      <c r="AK23" s="173"/>
      <c r="AL23" s="169">
        <f t="shared" si="27"/>
        <v>0</v>
      </c>
      <c r="AM23" s="169">
        <f t="shared" si="28"/>
        <v>0</v>
      </c>
      <c r="AN23" s="169">
        <f t="shared" si="29"/>
        <v>0</v>
      </c>
      <c r="AO23" s="169">
        <f t="shared" si="30"/>
        <v>0</v>
      </c>
      <c r="AP23" s="3">
        <f t="shared" si="31"/>
        <v>0</v>
      </c>
      <c r="AQ23" s="145">
        <f t="shared" si="32"/>
        <v>0</v>
      </c>
      <c r="AR23" s="140" t="str">
        <f t="shared" si="33"/>
        <v>000</v>
      </c>
      <c r="AS23" s="140">
        <f t="shared" si="34"/>
        <v>0</v>
      </c>
      <c r="AT23" s="140">
        <f t="shared" si="35"/>
        <v>0</v>
      </c>
      <c r="AU23" s="140" t="str">
        <f t="shared" si="36"/>
        <v/>
      </c>
      <c r="AV23" s="140" t="str">
        <f t="shared" si="37"/>
        <v/>
      </c>
      <c r="AW23" s="140" t="str">
        <f t="shared" si="38"/>
        <v>0</v>
      </c>
      <c r="AX23" s="140" t="str">
        <f t="shared" si="39"/>
        <v/>
      </c>
      <c r="AY23" s="140" t="str">
        <f t="shared" si="40"/>
        <v>0</v>
      </c>
      <c r="AZ23" s="140" t="str">
        <f t="shared" si="41"/>
        <v/>
      </c>
      <c r="BA23" s="140" t="str">
        <f t="shared" si="42"/>
        <v>00</v>
      </c>
      <c r="BB23" s="140">
        <f t="shared" si="43"/>
        <v>0</v>
      </c>
      <c r="BC23" s="174" t="str">
        <f>IF(男子種目選択!G23="","",男子種目選択!G23)</f>
        <v/>
      </c>
      <c r="BD23" s="164" t="str">
        <f t="shared" si="3"/>
        <v/>
      </c>
      <c r="BE23" s="170"/>
      <c r="BF23" s="171" t="str">
        <f t="shared" si="44"/>
        <v/>
      </c>
      <c r="BG23" s="172"/>
      <c r="BH23" s="171" t="str">
        <f t="shared" si="45"/>
        <v/>
      </c>
      <c r="BI23" s="175"/>
      <c r="BJ23" s="169">
        <f t="shared" si="46"/>
        <v>0</v>
      </c>
      <c r="BK23" s="169">
        <f t="shared" si="47"/>
        <v>0</v>
      </c>
      <c r="BL23" s="169">
        <f t="shared" si="48"/>
        <v>0</v>
      </c>
      <c r="BM23" s="169">
        <f t="shared" si="49"/>
        <v>0</v>
      </c>
      <c r="BN23" s="3">
        <f t="shared" si="50"/>
        <v>0</v>
      </c>
      <c r="BO23" s="145">
        <f t="shared" si="51"/>
        <v>0</v>
      </c>
      <c r="BP23" s="140" t="str">
        <f t="shared" si="52"/>
        <v>000</v>
      </c>
      <c r="BQ23" s="140">
        <f t="shared" si="53"/>
        <v>0</v>
      </c>
      <c r="BR23" s="140">
        <f t="shared" si="54"/>
        <v>0</v>
      </c>
      <c r="BS23" s="140" t="str">
        <f t="shared" si="55"/>
        <v/>
      </c>
      <c r="BT23" s="140" t="str">
        <f t="shared" si="56"/>
        <v/>
      </c>
      <c r="BU23" s="140" t="str">
        <f t="shared" si="57"/>
        <v>0</v>
      </c>
      <c r="BV23" s="140" t="str">
        <f t="shared" si="58"/>
        <v/>
      </c>
      <c r="BW23" s="140" t="str">
        <f t="shared" si="59"/>
        <v>0</v>
      </c>
      <c r="BX23" s="140" t="str">
        <f t="shared" si="60"/>
        <v/>
      </c>
      <c r="BY23" s="140" t="str">
        <f t="shared" si="61"/>
        <v>00</v>
      </c>
      <c r="BZ23" s="140">
        <f t="shared" si="62"/>
        <v>0</v>
      </c>
      <c r="CA23" s="163" t="str">
        <f>IF(男子種目選択!H23="","",男子種目選択!H23)</f>
        <v/>
      </c>
      <c r="CB23" s="164" t="str">
        <f t="shared" si="4"/>
        <v/>
      </c>
      <c r="CC23" s="170"/>
      <c r="CD23" s="171" t="str">
        <f t="shared" si="63"/>
        <v/>
      </c>
      <c r="CE23" s="172"/>
      <c r="CF23" s="171" t="str">
        <f t="shared" si="64"/>
        <v/>
      </c>
      <c r="CG23" s="173"/>
      <c r="CH23" s="169">
        <f t="shared" si="65"/>
        <v>0</v>
      </c>
      <c r="CI23" s="169">
        <f t="shared" si="66"/>
        <v>0</v>
      </c>
      <c r="CJ23" s="169">
        <f t="shared" si="67"/>
        <v>0</v>
      </c>
      <c r="CK23" s="169">
        <f t="shared" si="68"/>
        <v>0</v>
      </c>
      <c r="CL23" s="3">
        <f t="shared" si="69"/>
        <v>0</v>
      </c>
      <c r="CM23" s="145">
        <f t="shared" si="70"/>
        <v>0</v>
      </c>
      <c r="CN23" s="140" t="str">
        <f t="shared" si="71"/>
        <v>000</v>
      </c>
      <c r="CO23" s="140">
        <f t="shared" si="72"/>
        <v>0</v>
      </c>
      <c r="CP23" s="140">
        <f t="shared" si="73"/>
        <v>0</v>
      </c>
      <c r="CQ23" s="140" t="str">
        <f t="shared" si="74"/>
        <v/>
      </c>
      <c r="CR23" s="140" t="str">
        <f t="shared" si="75"/>
        <v/>
      </c>
      <c r="CS23" s="140" t="str">
        <f t="shared" si="76"/>
        <v>0</v>
      </c>
      <c r="CT23" s="140" t="str">
        <f t="shared" si="77"/>
        <v/>
      </c>
      <c r="CU23" s="140" t="str">
        <f t="shared" si="78"/>
        <v>0</v>
      </c>
      <c r="CV23" s="140" t="str">
        <f t="shared" si="79"/>
        <v/>
      </c>
      <c r="CW23" s="140" t="str">
        <f t="shared" si="80"/>
        <v>00</v>
      </c>
      <c r="CX23" s="140">
        <f t="shared" si="81"/>
        <v>0</v>
      </c>
      <c r="CY23" s="174" t="str">
        <f>IF(男子種目選択!I23="","",男子種目選択!I23)</f>
        <v/>
      </c>
      <c r="CZ23" s="164" t="str">
        <f t="shared" si="5"/>
        <v/>
      </c>
      <c r="DA23" s="170"/>
      <c r="DB23" s="171" t="str">
        <f t="shared" si="82"/>
        <v/>
      </c>
      <c r="DC23" s="172"/>
      <c r="DD23" s="171" t="str">
        <f t="shared" si="83"/>
        <v/>
      </c>
      <c r="DE23" s="175"/>
      <c r="DF23" s="169">
        <f t="shared" si="84"/>
        <v>0</v>
      </c>
      <c r="DG23" s="169">
        <f t="shared" si="85"/>
        <v>0</v>
      </c>
      <c r="DH23" s="169">
        <f t="shared" si="86"/>
        <v>0</v>
      </c>
      <c r="DI23" s="169">
        <f t="shared" si="87"/>
        <v>0</v>
      </c>
      <c r="DJ23" s="3">
        <f t="shared" si="88"/>
        <v>0</v>
      </c>
      <c r="DK23" s="145">
        <f t="shared" si="89"/>
        <v>0</v>
      </c>
      <c r="DL23" s="140" t="str">
        <f t="shared" si="90"/>
        <v>000</v>
      </c>
      <c r="DM23" s="140">
        <f t="shared" si="91"/>
        <v>0</v>
      </c>
      <c r="DN23" s="140">
        <f t="shared" si="92"/>
        <v>0</v>
      </c>
      <c r="DO23" s="140" t="str">
        <f t="shared" si="93"/>
        <v/>
      </c>
      <c r="DP23" s="140" t="str">
        <f t="shared" si="94"/>
        <v/>
      </c>
      <c r="DQ23" s="140" t="str">
        <f t="shared" si="95"/>
        <v>0</v>
      </c>
      <c r="DR23" s="140" t="str">
        <f t="shared" si="96"/>
        <v/>
      </c>
      <c r="DS23" s="140" t="str">
        <f t="shared" si="97"/>
        <v>0</v>
      </c>
      <c r="DT23" s="140" t="str">
        <f t="shared" si="98"/>
        <v/>
      </c>
      <c r="DU23" s="140" t="str">
        <f t="shared" si="99"/>
        <v>00</v>
      </c>
      <c r="DV23" s="140">
        <f t="shared" si="100"/>
        <v>0</v>
      </c>
    </row>
    <row r="24" spans="2:126">
      <c r="B24" s="159" t="str">
        <f t="shared" si="6"/>
        <v/>
      </c>
      <c r="C24" s="150">
        <v>21</v>
      </c>
      <c r="D24" s="160" t="str">
        <f>男子種目選択!B24</f>
        <v/>
      </c>
      <c r="E24" s="161" t="str">
        <f>男子種目選択!C24</f>
        <v/>
      </c>
      <c r="F24" s="162" t="str">
        <f>男子種目選択!D24</f>
        <v/>
      </c>
      <c r="G24" s="163" t="str">
        <f>IF(男子種目選択!E24="","",男子種目選択!E24)</f>
        <v/>
      </c>
      <c r="H24" s="164" t="str">
        <f t="shared" si="0"/>
        <v/>
      </c>
      <c r="I24" s="165"/>
      <c r="J24" s="166" t="str">
        <f t="shared" si="7"/>
        <v/>
      </c>
      <c r="K24" s="167"/>
      <c r="L24" s="166" t="str">
        <f t="shared" si="8"/>
        <v/>
      </c>
      <c r="M24" s="168"/>
      <c r="N24" s="169" t="str">
        <f t="shared" si="9"/>
        <v/>
      </c>
      <c r="O24" s="169">
        <f t="shared" si="10"/>
        <v>0</v>
      </c>
      <c r="P24" s="169" t="str">
        <f t="shared" si="11"/>
        <v/>
      </c>
      <c r="Q24" s="169">
        <f t="shared" si="12"/>
        <v>0</v>
      </c>
      <c r="R24" s="3" t="str">
        <f t="shared" si="13"/>
        <v/>
      </c>
      <c r="S24" s="145" t="str">
        <f t="shared" si="14"/>
        <v/>
      </c>
      <c r="T24" s="140" t="str">
        <f t="shared" si="15"/>
        <v>00</v>
      </c>
      <c r="U24" s="140">
        <f t="shared" si="16"/>
        <v>0</v>
      </c>
      <c r="V24" s="140">
        <f t="shared" si="17"/>
        <v>0</v>
      </c>
      <c r="W24" s="140" t="str">
        <f t="shared" si="18"/>
        <v/>
      </c>
      <c r="X24" s="140" t="str">
        <f t="shared" si="19"/>
        <v/>
      </c>
      <c r="Y24" s="140" t="str">
        <f t="shared" si="20"/>
        <v>0</v>
      </c>
      <c r="Z24" s="140" t="str">
        <f t="shared" si="21"/>
        <v/>
      </c>
      <c r="AA24" s="140" t="str">
        <f t="shared" si="22"/>
        <v/>
      </c>
      <c r="AB24" s="140" t="str">
        <f t="shared" si="23"/>
        <v/>
      </c>
      <c r="AC24" s="140" t="str">
        <f t="shared" si="1"/>
        <v>0</v>
      </c>
      <c r="AD24" s="140">
        <f t="shared" si="24"/>
        <v>0</v>
      </c>
      <c r="AE24" s="163" t="str">
        <f>IF(男子種目選択!F24="","",男子種目選択!F24)</f>
        <v/>
      </c>
      <c r="AF24" s="164" t="str">
        <f t="shared" si="2"/>
        <v/>
      </c>
      <c r="AG24" s="170"/>
      <c r="AH24" s="171" t="str">
        <f t="shared" si="25"/>
        <v/>
      </c>
      <c r="AI24" s="172"/>
      <c r="AJ24" s="171" t="str">
        <f t="shared" si="26"/>
        <v/>
      </c>
      <c r="AK24" s="173"/>
      <c r="AL24" s="169">
        <f t="shared" si="27"/>
        <v>0</v>
      </c>
      <c r="AM24" s="169">
        <f t="shared" si="28"/>
        <v>0</v>
      </c>
      <c r="AN24" s="169">
        <f t="shared" si="29"/>
        <v>0</v>
      </c>
      <c r="AO24" s="169">
        <f t="shared" si="30"/>
        <v>0</v>
      </c>
      <c r="AP24" s="3">
        <f t="shared" si="31"/>
        <v>0</v>
      </c>
      <c r="AQ24" s="145">
        <f t="shared" si="32"/>
        <v>0</v>
      </c>
      <c r="AR24" s="140" t="str">
        <f t="shared" si="33"/>
        <v>000</v>
      </c>
      <c r="AS24" s="140">
        <f t="shared" si="34"/>
        <v>0</v>
      </c>
      <c r="AT24" s="140">
        <f t="shared" si="35"/>
        <v>0</v>
      </c>
      <c r="AU24" s="140" t="str">
        <f t="shared" si="36"/>
        <v/>
      </c>
      <c r="AV24" s="140" t="str">
        <f t="shared" si="37"/>
        <v/>
      </c>
      <c r="AW24" s="140" t="str">
        <f t="shared" si="38"/>
        <v>0</v>
      </c>
      <c r="AX24" s="140" t="str">
        <f t="shared" si="39"/>
        <v/>
      </c>
      <c r="AY24" s="140" t="str">
        <f t="shared" si="40"/>
        <v>0</v>
      </c>
      <c r="AZ24" s="140" t="str">
        <f t="shared" si="41"/>
        <v/>
      </c>
      <c r="BA24" s="140" t="str">
        <f t="shared" si="42"/>
        <v>00</v>
      </c>
      <c r="BB24" s="140">
        <f t="shared" si="43"/>
        <v>0</v>
      </c>
      <c r="BC24" s="174" t="str">
        <f>IF(男子種目選択!G24="","",男子種目選択!G24)</f>
        <v/>
      </c>
      <c r="BD24" s="164" t="str">
        <f t="shared" si="3"/>
        <v/>
      </c>
      <c r="BE24" s="170"/>
      <c r="BF24" s="171" t="str">
        <f t="shared" si="44"/>
        <v/>
      </c>
      <c r="BG24" s="172"/>
      <c r="BH24" s="171" t="str">
        <f t="shared" si="45"/>
        <v/>
      </c>
      <c r="BI24" s="175"/>
      <c r="BJ24" s="169">
        <f t="shared" si="46"/>
        <v>0</v>
      </c>
      <c r="BK24" s="169">
        <f t="shared" si="47"/>
        <v>0</v>
      </c>
      <c r="BL24" s="169">
        <f t="shared" si="48"/>
        <v>0</v>
      </c>
      <c r="BM24" s="169">
        <f t="shared" si="49"/>
        <v>0</v>
      </c>
      <c r="BN24" s="3">
        <f t="shared" si="50"/>
        <v>0</v>
      </c>
      <c r="BO24" s="145">
        <f t="shared" si="51"/>
        <v>0</v>
      </c>
      <c r="BP24" s="140" t="str">
        <f t="shared" si="52"/>
        <v>000</v>
      </c>
      <c r="BQ24" s="140">
        <f t="shared" si="53"/>
        <v>0</v>
      </c>
      <c r="BR24" s="140">
        <f t="shared" si="54"/>
        <v>0</v>
      </c>
      <c r="BS24" s="140" t="str">
        <f t="shared" si="55"/>
        <v/>
      </c>
      <c r="BT24" s="140" t="str">
        <f t="shared" si="56"/>
        <v/>
      </c>
      <c r="BU24" s="140" t="str">
        <f t="shared" si="57"/>
        <v>0</v>
      </c>
      <c r="BV24" s="140" t="str">
        <f t="shared" si="58"/>
        <v/>
      </c>
      <c r="BW24" s="140" t="str">
        <f t="shared" si="59"/>
        <v>0</v>
      </c>
      <c r="BX24" s="140" t="str">
        <f t="shared" si="60"/>
        <v/>
      </c>
      <c r="BY24" s="140" t="str">
        <f t="shared" si="61"/>
        <v>00</v>
      </c>
      <c r="BZ24" s="140">
        <f t="shared" si="62"/>
        <v>0</v>
      </c>
      <c r="CA24" s="163" t="str">
        <f>IF(男子種目選択!H24="","",男子種目選択!H24)</f>
        <v/>
      </c>
      <c r="CB24" s="164" t="str">
        <f t="shared" si="4"/>
        <v/>
      </c>
      <c r="CC24" s="170"/>
      <c r="CD24" s="171" t="str">
        <f t="shared" si="63"/>
        <v/>
      </c>
      <c r="CE24" s="172"/>
      <c r="CF24" s="171" t="str">
        <f t="shared" si="64"/>
        <v/>
      </c>
      <c r="CG24" s="173"/>
      <c r="CH24" s="169">
        <f t="shared" si="65"/>
        <v>0</v>
      </c>
      <c r="CI24" s="169">
        <f t="shared" si="66"/>
        <v>0</v>
      </c>
      <c r="CJ24" s="169">
        <f t="shared" si="67"/>
        <v>0</v>
      </c>
      <c r="CK24" s="169">
        <f t="shared" si="68"/>
        <v>0</v>
      </c>
      <c r="CL24" s="3">
        <f t="shared" si="69"/>
        <v>0</v>
      </c>
      <c r="CM24" s="145">
        <f t="shared" si="70"/>
        <v>0</v>
      </c>
      <c r="CN24" s="140" t="str">
        <f t="shared" si="71"/>
        <v>000</v>
      </c>
      <c r="CO24" s="140">
        <f t="shared" si="72"/>
        <v>0</v>
      </c>
      <c r="CP24" s="140">
        <f t="shared" si="73"/>
        <v>0</v>
      </c>
      <c r="CQ24" s="140" t="str">
        <f t="shared" si="74"/>
        <v/>
      </c>
      <c r="CR24" s="140" t="str">
        <f t="shared" si="75"/>
        <v/>
      </c>
      <c r="CS24" s="140" t="str">
        <f t="shared" si="76"/>
        <v>0</v>
      </c>
      <c r="CT24" s="140" t="str">
        <f t="shared" si="77"/>
        <v/>
      </c>
      <c r="CU24" s="140" t="str">
        <f t="shared" si="78"/>
        <v>0</v>
      </c>
      <c r="CV24" s="140" t="str">
        <f t="shared" si="79"/>
        <v/>
      </c>
      <c r="CW24" s="140" t="str">
        <f t="shared" si="80"/>
        <v>00</v>
      </c>
      <c r="CX24" s="140">
        <f t="shared" si="81"/>
        <v>0</v>
      </c>
      <c r="CY24" s="174" t="str">
        <f>IF(男子種目選択!I24="","",男子種目選択!I24)</f>
        <v/>
      </c>
      <c r="CZ24" s="164" t="str">
        <f t="shared" si="5"/>
        <v/>
      </c>
      <c r="DA24" s="170"/>
      <c r="DB24" s="171" t="str">
        <f t="shared" si="82"/>
        <v/>
      </c>
      <c r="DC24" s="172"/>
      <c r="DD24" s="171" t="str">
        <f t="shared" si="83"/>
        <v/>
      </c>
      <c r="DE24" s="175"/>
      <c r="DF24" s="169">
        <f t="shared" si="84"/>
        <v>0</v>
      </c>
      <c r="DG24" s="169">
        <f t="shared" si="85"/>
        <v>0</v>
      </c>
      <c r="DH24" s="169">
        <f t="shared" si="86"/>
        <v>0</v>
      </c>
      <c r="DI24" s="169">
        <f t="shared" si="87"/>
        <v>0</v>
      </c>
      <c r="DJ24" s="3">
        <f t="shared" si="88"/>
        <v>0</v>
      </c>
      <c r="DK24" s="145">
        <f t="shared" si="89"/>
        <v>0</v>
      </c>
      <c r="DL24" s="140" t="str">
        <f t="shared" si="90"/>
        <v>000</v>
      </c>
      <c r="DM24" s="140">
        <f t="shared" si="91"/>
        <v>0</v>
      </c>
      <c r="DN24" s="140">
        <f t="shared" si="92"/>
        <v>0</v>
      </c>
      <c r="DO24" s="140" t="str">
        <f t="shared" si="93"/>
        <v/>
      </c>
      <c r="DP24" s="140" t="str">
        <f t="shared" si="94"/>
        <v/>
      </c>
      <c r="DQ24" s="140" t="str">
        <f t="shared" si="95"/>
        <v>0</v>
      </c>
      <c r="DR24" s="140" t="str">
        <f t="shared" si="96"/>
        <v/>
      </c>
      <c r="DS24" s="140" t="str">
        <f t="shared" si="97"/>
        <v>0</v>
      </c>
      <c r="DT24" s="140" t="str">
        <f t="shared" si="98"/>
        <v/>
      </c>
      <c r="DU24" s="140" t="str">
        <f t="shared" si="99"/>
        <v>00</v>
      </c>
      <c r="DV24" s="140">
        <f t="shared" si="100"/>
        <v>0</v>
      </c>
    </row>
    <row r="25" spans="2:126">
      <c r="B25" s="159" t="str">
        <f t="shared" si="6"/>
        <v/>
      </c>
      <c r="C25" s="150">
        <v>22</v>
      </c>
      <c r="D25" s="160" t="str">
        <f>男子種目選択!B25</f>
        <v/>
      </c>
      <c r="E25" s="161" t="str">
        <f>男子種目選択!C25</f>
        <v/>
      </c>
      <c r="F25" s="162" t="str">
        <f>男子種目選択!D25</f>
        <v/>
      </c>
      <c r="G25" s="163" t="str">
        <f>IF(男子種目選択!E25="","",男子種目選択!E25)</f>
        <v/>
      </c>
      <c r="H25" s="164" t="str">
        <f t="shared" si="0"/>
        <v/>
      </c>
      <c r="I25" s="165"/>
      <c r="J25" s="166" t="str">
        <f t="shared" si="7"/>
        <v/>
      </c>
      <c r="K25" s="167"/>
      <c r="L25" s="166" t="str">
        <f t="shared" si="8"/>
        <v/>
      </c>
      <c r="M25" s="168"/>
      <c r="N25" s="169" t="str">
        <f t="shared" si="9"/>
        <v/>
      </c>
      <c r="O25" s="169">
        <f t="shared" si="10"/>
        <v>0</v>
      </c>
      <c r="P25" s="169" t="str">
        <f t="shared" si="11"/>
        <v/>
      </c>
      <c r="Q25" s="169">
        <f t="shared" si="12"/>
        <v>0</v>
      </c>
      <c r="R25" s="3" t="str">
        <f t="shared" si="13"/>
        <v/>
      </c>
      <c r="S25" s="145" t="str">
        <f t="shared" si="14"/>
        <v/>
      </c>
      <c r="T25" s="140" t="str">
        <f t="shared" si="15"/>
        <v>00</v>
      </c>
      <c r="U25" s="140">
        <f t="shared" si="16"/>
        <v>0</v>
      </c>
      <c r="V25" s="140">
        <f t="shared" si="17"/>
        <v>0</v>
      </c>
      <c r="W25" s="140" t="str">
        <f t="shared" si="18"/>
        <v/>
      </c>
      <c r="X25" s="140" t="str">
        <f t="shared" si="19"/>
        <v/>
      </c>
      <c r="Y25" s="140" t="str">
        <f t="shared" si="20"/>
        <v>0</v>
      </c>
      <c r="Z25" s="140" t="str">
        <f t="shared" si="21"/>
        <v/>
      </c>
      <c r="AA25" s="140" t="str">
        <f t="shared" si="22"/>
        <v/>
      </c>
      <c r="AB25" s="140" t="str">
        <f t="shared" si="23"/>
        <v/>
      </c>
      <c r="AC25" s="140" t="str">
        <f t="shared" si="1"/>
        <v>0</v>
      </c>
      <c r="AD25" s="140">
        <f t="shared" si="24"/>
        <v>0</v>
      </c>
      <c r="AE25" s="163" t="str">
        <f>IF(男子種目選択!F25="","",男子種目選択!F25)</f>
        <v/>
      </c>
      <c r="AF25" s="164" t="str">
        <f t="shared" si="2"/>
        <v/>
      </c>
      <c r="AG25" s="170"/>
      <c r="AH25" s="171" t="str">
        <f t="shared" si="25"/>
        <v/>
      </c>
      <c r="AI25" s="172"/>
      <c r="AJ25" s="171" t="str">
        <f t="shared" si="26"/>
        <v/>
      </c>
      <c r="AK25" s="173"/>
      <c r="AL25" s="169">
        <f t="shared" si="27"/>
        <v>0</v>
      </c>
      <c r="AM25" s="169">
        <f t="shared" si="28"/>
        <v>0</v>
      </c>
      <c r="AN25" s="169">
        <f t="shared" si="29"/>
        <v>0</v>
      </c>
      <c r="AO25" s="169">
        <f t="shared" si="30"/>
        <v>0</v>
      </c>
      <c r="AP25" s="3">
        <f t="shared" si="31"/>
        <v>0</v>
      </c>
      <c r="AQ25" s="145">
        <f t="shared" si="32"/>
        <v>0</v>
      </c>
      <c r="AR25" s="140" t="str">
        <f t="shared" si="33"/>
        <v>000</v>
      </c>
      <c r="AS25" s="140">
        <f t="shared" si="34"/>
        <v>0</v>
      </c>
      <c r="AT25" s="140">
        <f t="shared" si="35"/>
        <v>0</v>
      </c>
      <c r="AU25" s="140" t="str">
        <f t="shared" si="36"/>
        <v/>
      </c>
      <c r="AV25" s="140" t="str">
        <f t="shared" si="37"/>
        <v/>
      </c>
      <c r="AW25" s="140" t="str">
        <f t="shared" si="38"/>
        <v>0</v>
      </c>
      <c r="AX25" s="140" t="str">
        <f t="shared" si="39"/>
        <v/>
      </c>
      <c r="AY25" s="140" t="str">
        <f t="shared" si="40"/>
        <v>0</v>
      </c>
      <c r="AZ25" s="140" t="str">
        <f t="shared" si="41"/>
        <v/>
      </c>
      <c r="BA25" s="140" t="str">
        <f t="shared" si="42"/>
        <v>00</v>
      </c>
      <c r="BB25" s="140">
        <f t="shared" si="43"/>
        <v>0</v>
      </c>
      <c r="BC25" s="174" t="str">
        <f>IF(男子種目選択!G25="","",男子種目選択!G25)</f>
        <v/>
      </c>
      <c r="BD25" s="164" t="str">
        <f t="shared" si="3"/>
        <v/>
      </c>
      <c r="BE25" s="170"/>
      <c r="BF25" s="171" t="str">
        <f t="shared" si="44"/>
        <v/>
      </c>
      <c r="BG25" s="172"/>
      <c r="BH25" s="171" t="str">
        <f t="shared" si="45"/>
        <v/>
      </c>
      <c r="BI25" s="175"/>
      <c r="BJ25" s="169">
        <f t="shared" si="46"/>
        <v>0</v>
      </c>
      <c r="BK25" s="169">
        <f t="shared" si="47"/>
        <v>0</v>
      </c>
      <c r="BL25" s="169">
        <f t="shared" si="48"/>
        <v>0</v>
      </c>
      <c r="BM25" s="169">
        <f t="shared" si="49"/>
        <v>0</v>
      </c>
      <c r="BN25" s="3">
        <f t="shared" si="50"/>
        <v>0</v>
      </c>
      <c r="BO25" s="145">
        <f t="shared" si="51"/>
        <v>0</v>
      </c>
      <c r="BP25" s="140" t="str">
        <f t="shared" si="52"/>
        <v>000</v>
      </c>
      <c r="BQ25" s="140">
        <f t="shared" si="53"/>
        <v>0</v>
      </c>
      <c r="BR25" s="140">
        <f t="shared" si="54"/>
        <v>0</v>
      </c>
      <c r="BS25" s="140" t="str">
        <f t="shared" si="55"/>
        <v/>
      </c>
      <c r="BT25" s="140" t="str">
        <f t="shared" si="56"/>
        <v/>
      </c>
      <c r="BU25" s="140" t="str">
        <f t="shared" si="57"/>
        <v>0</v>
      </c>
      <c r="BV25" s="140" t="str">
        <f t="shared" si="58"/>
        <v/>
      </c>
      <c r="BW25" s="140" t="str">
        <f t="shared" si="59"/>
        <v>0</v>
      </c>
      <c r="BX25" s="140" t="str">
        <f t="shared" si="60"/>
        <v/>
      </c>
      <c r="BY25" s="140" t="str">
        <f t="shared" si="61"/>
        <v>00</v>
      </c>
      <c r="BZ25" s="140">
        <f t="shared" si="62"/>
        <v>0</v>
      </c>
      <c r="CA25" s="163" t="str">
        <f>IF(男子種目選択!H25="","",男子種目選択!H25)</f>
        <v/>
      </c>
      <c r="CB25" s="164" t="str">
        <f t="shared" si="4"/>
        <v/>
      </c>
      <c r="CC25" s="170"/>
      <c r="CD25" s="171" t="str">
        <f t="shared" si="63"/>
        <v/>
      </c>
      <c r="CE25" s="172"/>
      <c r="CF25" s="171" t="str">
        <f t="shared" si="64"/>
        <v/>
      </c>
      <c r="CG25" s="173"/>
      <c r="CH25" s="169">
        <f t="shared" si="65"/>
        <v>0</v>
      </c>
      <c r="CI25" s="169">
        <f t="shared" si="66"/>
        <v>0</v>
      </c>
      <c r="CJ25" s="169">
        <f t="shared" si="67"/>
        <v>0</v>
      </c>
      <c r="CK25" s="169">
        <f t="shared" si="68"/>
        <v>0</v>
      </c>
      <c r="CL25" s="3">
        <f t="shared" si="69"/>
        <v>0</v>
      </c>
      <c r="CM25" s="145">
        <f t="shared" si="70"/>
        <v>0</v>
      </c>
      <c r="CN25" s="140" t="str">
        <f t="shared" si="71"/>
        <v>000</v>
      </c>
      <c r="CO25" s="140">
        <f t="shared" si="72"/>
        <v>0</v>
      </c>
      <c r="CP25" s="140">
        <f t="shared" si="73"/>
        <v>0</v>
      </c>
      <c r="CQ25" s="140" t="str">
        <f t="shared" si="74"/>
        <v/>
      </c>
      <c r="CR25" s="140" t="str">
        <f t="shared" si="75"/>
        <v/>
      </c>
      <c r="CS25" s="140" t="str">
        <f t="shared" si="76"/>
        <v>0</v>
      </c>
      <c r="CT25" s="140" t="str">
        <f t="shared" si="77"/>
        <v/>
      </c>
      <c r="CU25" s="140" t="str">
        <f t="shared" si="78"/>
        <v>0</v>
      </c>
      <c r="CV25" s="140" t="str">
        <f t="shared" si="79"/>
        <v/>
      </c>
      <c r="CW25" s="140" t="str">
        <f t="shared" si="80"/>
        <v>00</v>
      </c>
      <c r="CX25" s="140">
        <f t="shared" si="81"/>
        <v>0</v>
      </c>
      <c r="CY25" s="174" t="str">
        <f>IF(男子種目選択!I25="","",男子種目選択!I25)</f>
        <v/>
      </c>
      <c r="CZ25" s="164" t="str">
        <f t="shared" si="5"/>
        <v/>
      </c>
      <c r="DA25" s="170"/>
      <c r="DB25" s="171" t="str">
        <f t="shared" si="82"/>
        <v/>
      </c>
      <c r="DC25" s="172"/>
      <c r="DD25" s="171" t="str">
        <f t="shared" si="83"/>
        <v/>
      </c>
      <c r="DE25" s="175"/>
      <c r="DF25" s="169">
        <f t="shared" si="84"/>
        <v>0</v>
      </c>
      <c r="DG25" s="169">
        <f t="shared" si="85"/>
        <v>0</v>
      </c>
      <c r="DH25" s="169">
        <f t="shared" si="86"/>
        <v>0</v>
      </c>
      <c r="DI25" s="169">
        <f t="shared" si="87"/>
        <v>0</v>
      </c>
      <c r="DJ25" s="3">
        <f t="shared" si="88"/>
        <v>0</v>
      </c>
      <c r="DK25" s="145">
        <f t="shared" si="89"/>
        <v>0</v>
      </c>
      <c r="DL25" s="140" t="str">
        <f t="shared" si="90"/>
        <v>000</v>
      </c>
      <c r="DM25" s="140">
        <f t="shared" si="91"/>
        <v>0</v>
      </c>
      <c r="DN25" s="140">
        <f t="shared" si="92"/>
        <v>0</v>
      </c>
      <c r="DO25" s="140" t="str">
        <f t="shared" si="93"/>
        <v/>
      </c>
      <c r="DP25" s="140" t="str">
        <f t="shared" si="94"/>
        <v/>
      </c>
      <c r="DQ25" s="140" t="str">
        <f t="shared" si="95"/>
        <v>0</v>
      </c>
      <c r="DR25" s="140" t="str">
        <f t="shared" si="96"/>
        <v/>
      </c>
      <c r="DS25" s="140" t="str">
        <f t="shared" si="97"/>
        <v>0</v>
      </c>
      <c r="DT25" s="140" t="str">
        <f t="shared" si="98"/>
        <v/>
      </c>
      <c r="DU25" s="140" t="str">
        <f t="shared" si="99"/>
        <v>00</v>
      </c>
      <c r="DV25" s="140">
        <f t="shared" si="100"/>
        <v>0</v>
      </c>
    </row>
    <row r="26" spans="2:126">
      <c r="B26" s="159" t="str">
        <f t="shared" si="6"/>
        <v/>
      </c>
      <c r="C26" s="150">
        <v>23</v>
      </c>
      <c r="D26" s="160" t="str">
        <f>男子種目選択!B26</f>
        <v/>
      </c>
      <c r="E26" s="161" t="str">
        <f>男子種目選択!C26</f>
        <v/>
      </c>
      <c r="F26" s="162" t="str">
        <f>男子種目選択!D26</f>
        <v/>
      </c>
      <c r="G26" s="163" t="str">
        <f>IF(男子種目選択!E26="","",男子種目選択!E26)</f>
        <v/>
      </c>
      <c r="H26" s="164" t="str">
        <f t="shared" si="0"/>
        <v/>
      </c>
      <c r="I26" s="165"/>
      <c r="J26" s="166" t="str">
        <f t="shared" si="7"/>
        <v/>
      </c>
      <c r="K26" s="167"/>
      <c r="L26" s="166" t="str">
        <f t="shared" si="8"/>
        <v/>
      </c>
      <c r="M26" s="168"/>
      <c r="N26" s="169" t="str">
        <f t="shared" si="9"/>
        <v/>
      </c>
      <c r="O26" s="169">
        <f t="shared" si="10"/>
        <v>0</v>
      </c>
      <c r="P26" s="169" t="str">
        <f t="shared" si="11"/>
        <v/>
      </c>
      <c r="Q26" s="169">
        <f t="shared" si="12"/>
        <v>0</v>
      </c>
      <c r="R26" s="3" t="str">
        <f t="shared" si="13"/>
        <v/>
      </c>
      <c r="S26" s="145" t="str">
        <f t="shared" si="14"/>
        <v/>
      </c>
      <c r="T26" s="140" t="str">
        <f t="shared" si="15"/>
        <v>00</v>
      </c>
      <c r="U26" s="140">
        <f t="shared" si="16"/>
        <v>0</v>
      </c>
      <c r="V26" s="140">
        <f t="shared" si="17"/>
        <v>0</v>
      </c>
      <c r="W26" s="140" t="str">
        <f t="shared" si="18"/>
        <v/>
      </c>
      <c r="X26" s="140" t="str">
        <f t="shared" si="19"/>
        <v/>
      </c>
      <c r="Y26" s="140" t="str">
        <f t="shared" si="20"/>
        <v>0</v>
      </c>
      <c r="Z26" s="140" t="str">
        <f t="shared" si="21"/>
        <v/>
      </c>
      <c r="AA26" s="140" t="str">
        <f t="shared" si="22"/>
        <v/>
      </c>
      <c r="AB26" s="140" t="str">
        <f t="shared" si="23"/>
        <v/>
      </c>
      <c r="AC26" s="140" t="str">
        <f t="shared" si="1"/>
        <v>0</v>
      </c>
      <c r="AD26" s="140">
        <f t="shared" si="24"/>
        <v>0</v>
      </c>
      <c r="AE26" s="163" t="str">
        <f>IF(男子種目選択!F26="","",男子種目選択!F26)</f>
        <v/>
      </c>
      <c r="AF26" s="164" t="str">
        <f t="shared" si="2"/>
        <v/>
      </c>
      <c r="AG26" s="170"/>
      <c r="AH26" s="171" t="str">
        <f t="shared" si="25"/>
        <v/>
      </c>
      <c r="AI26" s="172"/>
      <c r="AJ26" s="171" t="str">
        <f t="shared" si="26"/>
        <v/>
      </c>
      <c r="AK26" s="173"/>
      <c r="AL26" s="169">
        <f t="shared" si="27"/>
        <v>0</v>
      </c>
      <c r="AM26" s="169">
        <f t="shared" si="28"/>
        <v>0</v>
      </c>
      <c r="AN26" s="169">
        <f t="shared" si="29"/>
        <v>0</v>
      </c>
      <c r="AO26" s="169">
        <f t="shared" si="30"/>
        <v>0</v>
      </c>
      <c r="AP26" s="3">
        <f t="shared" si="31"/>
        <v>0</v>
      </c>
      <c r="AQ26" s="145">
        <f t="shared" si="32"/>
        <v>0</v>
      </c>
      <c r="AR26" s="140" t="str">
        <f t="shared" si="33"/>
        <v>000</v>
      </c>
      <c r="AS26" s="140">
        <f t="shared" si="34"/>
        <v>0</v>
      </c>
      <c r="AT26" s="140">
        <f t="shared" si="35"/>
        <v>0</v>
      </c>
      <c r="AU26" s="140" t="str">
        <f t="shared" si="36"/>
        <v/>
      </c>
      <c r="AV26" s="140" t="str">
        <f t="shared" si="37"/>
        <v/>
      </c>
      <c r="AW26" s="140" t="str">
        <f t="shared" si="38"/>
        <v>0</v>
      </c>
      <c r="AX26" s="140" t="str">
        <f t="shared" si="39"/>
        <v/>
      </c>
      <c r="AY26" s="140" t="str">
        <f t="shared" si="40"/>
        <v>0</v>
      </c>
      <c r="AZ26" s="140" t="str">
        <f t="shared" si="41"/>
        <v/>
      </c>
      <c r="BA26" s="140" t="str">
        <f t="shared" si="42"/>
        <v>00</v>
      </c>
      <c r="BB26" s="140">
        <f t="shared" si="43"/>
        <v>0</v>
      </c>
      <c r="BC26" s="174" t="str">
        <f>IF(男子種目選択!G26="","",男子種目選択!G26)</f>
        <v/>
      </c>
      <c r="BD26" s="164" t="str">
        <f t="shared" si="3"/>
        <v/>
      </c>
      <c r="BE26" s="170"/>
      <c r="BF26" s="171" t="str">
        <f t="shared" si="44"/>
        <v/>
      </c>
      <c r="BG26" s="172"/>
      <c r="BH26" s="171" t="str">
        <f t="shared" si="45"/>
        <v/>
      </c>
      <c r="BI26" s="175"/>
      <c r="BJ26" s="169">
        <f t="shared" si="46"/>
        <v>0</v>
      </c>
      <c r="BK26" s="169">
        <f t="shared" si="47"/>
        <v>0</v>
      </c>
      <c r="BL26" s="169">
        <f t="shared" si="48"/>
        <v>0</v>
      </c>
      <c r="BM26" s="169">
        <f t="shared" si="49"/>
        <v>0</v>
      </c>
      <c r="BN26" s="3">
        <f t="shared" si="50"/>
        <v>0</v>
      </c>
      <c r="BO26" s="145">
        <f t="shared" si="51"/>
        <v>0</v>
      </c>
      <c r="BP26" s="140" t="str">
        <f t="shared" si="52"/>
        <v>000</v>
      </c>
      <c r="BQ26" s="140">
        <f t="shared" si="53"/>
        <v>0</v>
      </c>
      <c r="BR26" s="140">
        <f t="shared" si="54"/>
        <v>0</v>
      </c>
      <c r="BS26" s="140" t="str">
        <f t="shared" si="55"/>
        <v/>
      </c>
      <c r="BT26" s="140" t="str">
        <f t="shared" si="56"/>
        <v/>
      </c>
      <c r="BU26" s="140" t="str">
        <f t="shared" si="57"/>
        <v>0</v>
      </c>
      <c r="BV26" s="140" t="str">
        <f t="shared" si="58"/>
        <v/>
      </c>
      <c r="BW26" s="140" t="str">
        <f t="shared" si="59"/>
        <v>0</v>
      </c>
      <c r="BX26" s="140" t="str">
        <f t="shared" si="60"/>
        <v/>
      </c>
      <c r="BY26" s="140" t="str">
        <f t="shared" si="61"/>
        <v>00</v>
      </c>
      <c r="BZ26" s="140">
        <f t="shared" si="62"/>
        <v>0</v>
      </c>
      <c r="CA26" s="163" t="str">
        <f>IF(男子種目選択!H26="","",男子種目選択!H26)</f>
        <v/>
      </c>
      <c r="CB26" s="164" t="str">
        <f t="shared" si="4"/>
        <v/>
      </c>
      <c r="CC26" s="170"/>
      <c r="CD26" s="171" t="str">
        <f t="shared" si="63"/>
        <v/>
      </c>
      <c r="CE26" s="172"/>
      <c r="CF26" s="171" t="str">
        <f t="shared" si="64"/>
        <v/>
      </c>
      <c r="CG26" s="173"/>
      <c r="CH26" s="169">
        <f t="shared" si="65"/>
        <v>0</v>
      </c>
      <c r="CI26" s="169">
        <f t="shared" si="66"/>
        <v>0</v>
      </c>
      <c r="CJ26" s="169">
        <f t="shared" si="67"/>
        <v>0</v>
      </c>
      <c r="CK26" s="169">
        <f t="shared" si="68"/>
        <v>0</v>
      </c>
      <c r="CL26" s="3">
        <f t="shared" si="69"/>
        <v>0</v>
      </c>
      <c r="CM26" s="145">
        <f t="shared" si="70"/>
        <v>0</v>
      </c>
      <c r="CN26" s="140" t="str">
        <f t="shared" si="71"/>
        <v>000</v>
      </c>
      <c r="CO26" s="140">
        <f t="shared" si="72"/>
        <v>0</v>
      </c>
      <c r="CP26" s="140">
        <f t="shared" si="73"/>
        <v>0</v>
      </c>
      <c r="CQ26" s="140" t="str">
        <f t="shared" si="74"/>
        <v/>
      </c>
      <c r="CR26" s="140" t="str">
        <f t="shared" si="75"/>
        <v/>
      </c>
      <c r="CS26" s="140" t="str">
        <f t="shared" si="76"/>
        <v>0</v>
      </c>
      <c r="CT26" s="140" t="str">
        <f t="shared" si="77"/>
        <v/>
      </c>
      <c r="CU26" s="140" t="str">
        <f t="shared" si="78"/>
        <v>0</v>
      </c>
      <c r="CV26" s="140" t="str">
        <f t="shared" si="79"/>
        <v/>
      </c>
      <c r="CW26" s="140" t="str">
        <f t="shared" si="80"/>
        <v>00</v>
      </c>
      <c r="CX26" s="140">
        <f t="shared" si="81"/>
        <v>0</v>
      </c>
      <c r="CY26" s="174" t="str">
        <f>IF(男子種目選択!I26="","",男子種目選択!I26)</f>
        <v/>
      </c>
      <c r="CZ26" s="164" t="str">
        <f t="shared" si="5"/>
        <v/>
      </c>
      <c r="DA26" s="170"/>
      <c r="DB26" s="171" t="str">
        <f t="shared" si="82"/>
        <v/>
      </c>
      <c r="DC26" s="172"/>
      <c r="DD26" s="171" t="str">
        <f t="shared" si="83"/>
        <v/>
      </c>
      <c r="DE26" s="175"/>
      <c r="DF26" s="169">
        <f t="shared" si="84"/>
        <v>0</v>
      </c>
      <c r="DG26" s="169">
        <f t="shared" si="85"/>
        <v>0</v>
      </c>
      <c r="DH26" s="169">
        <f t="shared" si="86"/>
        <v>0</v>
      </c>
      <c r="DI26" s="169">
        <f t="shared" si="87"/>
        <v>0</v>
      </c>
      <c r="DJ26" s="3">
        <f t="shared" si="88"/>
        <v>0</v>
      </c>
      <c r="DK26" s="145">
        <f t="shared" si="89"/>
        <v>0</v>
      </c>
      <c r="DL26" s="140" t="str">
        <f t="shared" si="90"/>
        <v>000</v>
      </c>
      <c r="DM26" s="140">
        <f t="shared" si="91"/>
        <v>0</v>
      </c>
      <c r="DN26" s="140">
        <f t="shared" si="92"/>
        <v>0</v>
      </c>
      <c r="DO26" s="140" t="str">
        <f t="shared" si="93"/>
        <v/>
      </c>
      <c r="DP26" s="140" t="str">
        <f t="shared" si="94"/>
        <v/>
      </c>
      <c r="DQ26" s="140" t="str">
        <f t="shared" si="95"/>
        <v>0</v>
      </c>
      <c r="DR26" s="140" t="str">
        <f t="shared" si="96"/>
        <v/>
      </c>
      <c r="DS26" s="140" t="str">
        <f t="shared" si="97"/>
        <v>0</v>
      </c>
      <c r="DT26" s="140" t="str">
        <f t="shared" si="98"/>
        <v/>
      </c>
      <c r="DU26" s="140" t="str">
        <f t="shared" si="99"/>
        <v>00</v>
      </c>
      <c r="DV26" s="140">
        <f t="shared" si="100"/>
        <v>0</v>
      </c>
    </row>
    <row r="27" spans="2:126">
      <c r="B27" s="159" t="str">
        <f t="shared" si="6"/>
        <v/>
      </c>
      <c r="C27" s="150">
        <v>24</v>
      </c>
      <c r="D27" s="160" t="str">
        <f>男子種目選択!B27</f>
        <v/>
      </c>
      <c r="E27" s="161" t="str">
        <f>男子種目選択!C27</f>
        <v/>
      </c>
      <c r="F27" s="162" t="str">
        <f>男子種目選択!D27</f>
        <v/>
      </c>
      <c r="G27" s="163" t="str">
        <f>IF(男子種目選択!E27="","",男子種目選択!E27)</f>
        <v/>
      </c>
      <c r="H27" s="164" t="str">
        <f t="shared" si="0"/>
        <v/>
      </c>
      <c r="I27" s="165"/>
      <c r="J27" s="166" t="str">
        <f t="shared" si="7"/>
        <v/>
      </c>
      <c r="K27" s="167"/>
      <c r="L27" s="166" t="str">
        <f t="shared" si="8"/>
        <v/>
      </c>
      <c r="M27" s="168"/>
      <c r="N27" s="169" t="str">
        <f t="shared" si="9"/>
        <v/>
      </c>
      <c r="O27" s="169">
        <f t="shared" si="10"/>
        <v>0</v>
      </c>
      <c r="P27" s="169" t="str">
        <f t="shared" si="11"/>
        <v/>
      </c>
      <c r="Q27" s="169">
        <f t="shared" si="12"/>
        <v>0</v>
      </c>
      <c r="R27" s="3" t="str">
        <f t="shared" si="13"/>
        <v/>
      </c>
      <c r="S27" s="145" t="str">
        <f t="shared" si="14"/>
        <v/>
      </c>
      <c r="T27" s="140" t="str">
        <f t="shared" si="15"/>
        <v>00</v>
      </c>
      <c r="U27" s="140">
        <f t="shared" si="16"/>
        <v>0</v>
      </c>
      <c r="V27" s="140">
        <f t="shared" si="17"/>
        <v>0</v>
      </c>
      <c r="W27" s="140" t="str">
        <f t="shared" si="18"/>
        <v/>
      </c>
      <c r="X27" s="140" t="str">
        <f t="shared" si="19"/>
        <v/>
      </c>
      <c r="Y27" s="140" t="str">
        <f t="shared" si="20"/>
        <v>0</v>
      </c>
      <c r="Z27" s="140" t="str">
        <f t="shared" si="21"/>
        <v/>
      </c>
      <c r="AA27" s="140" t="str">
        <f t="shared" si="22"/>
        <v/>
      </c>
      <c r="AB27" s="140" t="str">
        <f t="shared" si="23"/>
        <v/>
      </c>
      <c r="AC27" s="140" t="str">
        <f t="shared" si="1"/>
        <v>0</v>
      </c>
      <c r="AD27" s="140">
        <f t="shared" si="24"/>
        <v>0</v>
      </c>
      <c r="AE27" s="163" t="str">
        <f>IF(男子種目選択!F27="","",男子種目選択!F27)</f>
        <v/>
      </c>
      <c r="AF27" s="164" t="str">
        <f t="shared" si="2"/>
        <v/>
      </c>
      <c r="AG27" s="170"/>
      <c r="AH27" s="171" t="str">
        <f t="shared" si="25"/>
        <v/>
      </c>
      <c r="AI27" s="172"/>
      <c r="AJ27" s="171" t="str">
        <f t="shared" si="26"/>
        <v/>
      </c>
      <c r="AK27" s="173"/>
      <c r="AL27" s="169">
        <f t="shared" si="27"/>
        <v>0</v>
      </c>
      <c r="AM27" s="169">
        <f t="shared" si="28"/>
        <v>0</v>
      </c>
      <c r="AN27" s="169">
        <f t="shared" si="29"/>
        <v>0</v>
      </c>
      <c r="AO27" s="169">
        <f t="shared" si="30"/>
        <v>0</v>
      </c>
      <c r="AP27" s="3">
        <f t="shared" si="31"/>
        <v>0</v>
      </c>
      <c r="AQ27" s="145">
        <f t="shared" si="32"/>
        <v>0</v>
      </c>
      <c r="AR27" s="140" t="str">
        <f t="shared" si="33"/>
        <v>000</v>
      </c>
      <c r="AS27" s="140">
        <f t="shared" si="34"/>
        <v>0</v>
      </c>
      <c r="AT27" s="140">
        <f t="shared" si="35"/>
        <v>0</v>
      </c>
      <c r="AU27" s="140" t="str">
        <f t="shared" si="36"/>
        <v/>
      </c>
      <c r="AV27" s="140" t="str">
        <f t="shared" si="37"/>
        <v/>
      </c>
      <c r="AW27" s="140" t="str">
        <f t="shared" si="38"/>
        <v>0</v>
      </c>
      <c r="AX27" s="140" t="str">
        <f t="shared" si="39"/>
        <v/>
      </c>
      <c r="AY27" s="140" t="str">
        <f t="shared" si="40"/>
        <v>0</v>
      </c>
      <c r="AZ27" s="140" t="str">
        <f t="shared" si="41"/>
        <v/>
      </c>
      <c r="BA27" s="140" t="str">
        <f t="shared" si="42"/>
        <v>00</v>
      </c>
      <c r="BB27" s="140">
        <f t="shared" si="43"/>
        <v>0</v>
      </c>
      <c r="BC27" s="174" t="str">
        <f>IF(男子種目選択!G27="","",男子種目選択!G27)</f>
        <v/>
      </c>
      <c r="BD27" s="164" t="str">
        <f t="shared" si="3"/>
        <v/>
      </c>
      <c r="BE27" s="170"/>
      <c r="BF27" s="171" t="str">
        <f t="shared" si="44"/>
        <v/>
      </c>
      <c r="BG27" s="172"/>
      <c r="BH27" s="171" t="str">
        <f t="shared" si="45"/>
        <v/>
      </c>
      <c r="BI27" s="175"/>
      <c r="BJ27" s="169">
        <f t="shared" si="46"/>
        <v>0</v>
      </c>
      <c r="BK27" s="169">
        <f t="shared" si="47"/>
        <v>0</v>
      </c>
      <c r="BL27" s="169">
        <f t="shared" si="48"/>
        <v>0</v>
      </c>
      <c r="BM27" s="169">
        <f t="shared" si="49"/>
        <v>0</v>
      </c>
      <c r="BN27" s="3">
        <f t="shared" si="50"/>
        <v>0</v>
      </c>
      <c r="BO27" s="145">
        <f t="shared" si="51"/>
        <v>0</v>
      </c>
      <c r="BP27" s="140" t="str">
        <f t="shared" si="52"/>
        <v>000</v>
      </c>
      <c r="BQ27" s="140">
        <f t="shared" si="53"/>
        <v>0</v>
      </c>
      <c r="BR27" s="140">
        <f t="shared" si="54"/>
        <v>0</v>
      </c>
      <c r="BS27" s="140" t="str">
        <f t="shared" si="55"/>
        <v/>
      </c>
      <c r="BT27" s="140" t="str">
        <f t="shared" si="56"/>
        <v/>
      </c>
      <c r="BU27" s="140" t="str">
        <f t="shared" si="57"/>
        <v>0</v>
      </c>
      <c r="BV27" s="140" t="str">
        <f t="shared" si="58"/>
        <v/>
      </c>
      <c r="BW27" s="140" t="str">
        <f t="shared" si="59"/>
        <v>0</v>
      </c>
      <c r="BX27" s="140" t="str">
        <f t="shared" si="60"/>
        <v/>
      </c>
      <c r="BY27" s="140" t="str">
        <f t="shared" si="61"/>
        <v>00</v>
      </c>
      <c r="BZ27" s="140">
        <f t="shared" si="62"/>
        <v>0</v>
      </c>
      <c r="CA27" s="163" t="str">
        <f>IF(男子種目選択!H27="","",男子種目選択!H27)</f>
        <v/>
      </c>
      <c r="CB27" s="164" t="str">
        <f t="shared" si="4"/>
        <v/>
      </c>
      <c r="CC27" s="170"/>
      <c r="CD27" s="171" t="str">
        <f t="shared" si="63"/>
        <v/>
      </c>
      <c r="CE27" s="172"/>
      <c r="CF27" s="171" t="str">
        <f t="shared" si="64"/>
        <v/>
      </c>
      <c r="CG27" s="173"/>
      <c r="CH27" s="169">
        <f t="shared" si="65"/>
        <v>0</v>
      </c>
      <c r="CI27" s="169">
        <f t="shared" si="66"/>
        <v>0</v>
      </c>
      <c r="CJ27" s="169">
        <f t="shared" si="67"/>
        <v>0</v>
      </c>
      <c r="CK27" s="169">
        <f t="shared" si="68"/>
        <v>0</v>
      </c>
      <c r="CL27" s="3">
        <f t="shared" si="69"/>
        <v>0</v>
      </c>
      <c r="CM27" s="145">
        <f t="shared" si="70"/>
        <v>0</v>
      </c>
      <c r="CN27" s="140" t="str">
        <f t="shared" si="71"/>
        <v>000</v>
      </c>
      <c r="CO27" s="140">
        <f t="shared" si="72"/>
        <v>0</v>
      </c>
      <c r="CP27" s="140">
        <f t="shared" si="73"/>
        <v>0</v>
      </c>
      <c r="CQ27" s="140" t="str">
        <f t="shared" si="74"/>
        <v/>
      </c>
      <c r="CR27" s="140" t="str">
        <f t="shared" si="75"/>
        <v/>
      </c>
      <c r="CS27" s="140" t="str">
        <f t="shared" si="76"/>
        <v>0</v>
      </c>
      <c r="CT27" s="140" t="str">
        <f t="shared" si="77"/>
        <v/>
      </c>
      <c r="CU27" s="140" t="str">
        <f t="shared" si="78"/>
        <v>0</v>
      </c>
      <c r="CV27" s="140" t="str">
        <f t="shared" si="79"/>
        <v/>
      </c>
      <c r="CW27" s="140" t="str">
        <f t="shared" si="80"/>
        <v>00</v>
      </c>
      <c r="CX27" s="140">
        <f t="shared" si="81"/>
        <v>0</v>
      </c>
      <c r="CY27" s="174" t="str">
        <f>IF(男子種目選択!I27="","",男子種目選択!I27)</f>
        <v/>
      </c>
      <c r="CZ27" s="164" t="str">
        <f t="shared" si="5"/>
        <v/>
      </c>
      <c r="DA27" s="170"/>
      <c r="DB27" s="171" t="str">
        <f t="shared" si="82"/>
        <v/>
      </c>
      <c r="DC27" s="172"/>
      <c r="DD27" s="171" t="str">
        <f t="shared" si="83"/>
        <v/>
      </c>
      <c r="DE27" s="175"/>
      <c r="DF27" s="169">
        <f t="shared" si="84"/>
        <v>0</v>
      </c>
      <c r="DG27" s="169">
        <f t="shared" si="85"/>
        <v>0</v>
      </c>
      <c r="DH27" s="169">
        <f t="shared" si="86"/>
        <v>0</v>
      </c>
      <c r="DI27" s="169">
        <f t="shared" si="87"/>
        <v>0</v>
      </c>
      <c r="DJ27" s="3">
        <f t="shared" si="88"/>
        <v>0</v>
      </c>
      <c r="DK27" s="145">
        <f t="shared" si="89"/>
        <v>0</v>
      </c>
      <c r="DL27" s="140" t="str">
        <f t="shared" si="90"/>
        <v>000</v>
      </c>
      <c r="DM27" s="140">
        <f t="shared" si="91"/>
        <v>0</v>
      </c>
      <c r="DN27" s="140">
        <f t="shared" si="92"/>
        <v>0</v>
      </c>
      <c r="DO27" s="140" t="str">
        <f t="shared" si="93"/>
        <v/>
      </c>
      <c r="DP27" s="140" t="str">
        <f t="shared" si="94"/>
        <v/>
      </c>
      <c r="DQ27" s="140" t="str">
        <f t="shared" si="95"/>
        <v>0</v>
      </c>
      <c r="DR27" s="140" t="str">
        <f t="shared" si="96"/>
        <v/>
      </c>
      <c r="DS27" s="140" t="str">
        <f t="shared" si="97"/>
        <v>0</v>
      </c>
      <c r="DT27" s="140" t="str">
        <f t="shared" si="98"/>
        <v/>
      </c>
      <c r="DU27" s="140" t="str">
        <f t="shared" si="99"/>
        <v>00</v>
      </c>
      <c r="DV27" s="140">
        <f t="shared" si="100"/>
        <v>0</v>
      </c>
    </row>
    <row r="28" spans="2:126">
      <c r="B28" s="159" t="str">
        <f t="shared" si="6"/>
        <v/>
      </c>
      <c r="C28" s="150">
        <v>25</v>
      </c>
      <c r="D28" s="160" t="str">
        <f>男子種目選択!B28</f>
        <v/>
      </c>
      <c r="E28" s="161" t="str">
        <f>男子種目選択!C28</f>
        <v/>
      </c>
      <c r="F28" s="162" t="str">
        <f>男子種目選択!D28</f>
        <v/>
      </c>
      <c r="G28" s="163" t="str">
        <f>IF(男子種目選択!E28="","",男子種目選択!E28)</f>
        <v/>
      </c>
      <c r="H28" s="164" t="str">
        <f t="shared" si="0"/>
        <v/>
      </c>
      <c r="I28" s="165"/>
      <c r="J28" s="166" t="str">
        <f t="shared" si="7"/>
        <v/>
      </c>
      <c r="K28" s="167"/>
      <c r="L28" s="166" t="str">
        <f t="shared" si="8"/>
        <v/>
      </c>
      <c r="M28" s="168"/>
      <c r="N28" s="169" t="str">
        <f t="shared" si="9"/>
        <v/>
      </c>
      <c r="O28" s="169">
        <f t="shared" si="10"/>
        <v>0</v>
      </c>
      <c r="P28" s="169" t="str">
        <f t="shared" si="11"/>
        <v/>
      </c>
      <c r="Q28" s="169">
        <f t="shared" si="12"/>
        <v>0</v>
      </c>
      <c r="R28" s="3" t="str">
        <f t="shared" si="13"/>
        <v/>
      </c>
      <c r="S28" s="145" t="str">
        <f t="shared" si="14"/>
        <v/>
      </c>
      <c r="T28" s="140" t="str">
        <f t="shared" si="15"/>
        <v>00</v>
      </c>
      <c r="U28" s="140">
        <f t="shared" si="16"/>
        <v>0</v>
      </c>
      <c r="V28" s="140">
        <f t="shared" si="17"/>
        <v>0</v>
      </c>
      <c r="W28" s="140" t="str">
        <f t="shared" si="18"/>
        <v/>
      </c>
      <c r="X28" s="140" t="str">
        <f t="shared" si="19"/>
        <v/>
      </c>
      <c r="Y28" s="140" t="str">
        <f t="shared" si="20"/>
        <v>0</v>
      </c>
      <c r="Z28" s="140" t="str">
        <f t="shared" si="21"/>
        <v/>
      </c>
      <c r="AA28" s="140" t="str">
        <f t="shared" si="22"/>
        <v/>
      </c>
      <c r="AB28" s="140" t="str">
        <f t="shared" si="23"/>
        <v/>
      </c>
      <c r="AC28" s="140" t="str">
        <f t="shared" si="1"/>
        <v>0</v>
      </c>
      <c r="AD28" s="140">
        <f t="shared" si="24"/>
        <v>0</v>
      </c>
      <c r="AE28" s="163" t="str">
        <f>IF(男子種目選択!F28="","",男子種目選択!F28)</f>
        <v/>
      </c>
      <c r="AF28" s="164" t="str">
        <f t="shared" si="2"/>
        <v/>
      </c>
      <c r="AG28" s="170"/>
      <c r="AH28" s="171" t="str">
        <f t="shared" si="25"/>
        <v/>
      </c>
      <c r="AI28" s="172"/>
      <c r="AJ28" s="171" t="str">
        <f t="shared" si="26"/>
        <v/>
      </c>
      <c r="AK28" s="173"/>
      <c r="AL28" s="169">
        <f t="shared" si="27"/>
        <v>0</v>
      </c>
      <c r="AM28" s="169">
        <f t="shared" si="28"/>
        <v>0</v>
      </c>
      <c r="AN28" s="169">
        <f t="shared" si="29"/>
        <v>0</v>
      </c>
      <c r="AO28" s="169">
        <f t="shared" si="30"/>
        <v>0</v>
      </c>
      <c r="AP28" s="3">
        <f t="shared" si="31"/>
        <v>0</v>
      </c>
      <c r="AQ28" s="145">
        <f t="shared" si="32"/>
        <v>0</v>
      </c>
      <c r="AR28" s="140" t="str">
        <f t="shared" si="33"/>
        <v>000</v>
      </c>
      <c r="AS28" s="140">
        <f t="shared" si="34"/>
        <v>0</v>
      </c>
      <c r="AT28" s="140">
        <f t="shared" si="35"/>
        <v>0</v>
      </c>
      <c r="AU28" s="140" t="str">
        <f t="shared" si="36"/>
        <v/>
      </c>
      <c r="AV28" s="140" t="str">
        <f t="shared" si="37"/>
        <v/>
      </c>
      <c r="AW28" s="140" t="str">
        <f t="shared" si="38"/>
        <v>0</v>
      </c>
      <c r="AX28" s="140" t="str">
        <f t="shared" si="39"/>
        <v/>
      </c>
      <c r="AY28" s="140" t="str">
        <f t="shared" si="40"/>
        <v>0</v>
      </c>
      <c r="AZ28" s="140" t="str">
        <f t="shared" si="41"/>
        <v/>
      </c>
      <c r="BA28" s="140" t="str">
        <f t="shared" si="42"/>
        <v>00</v>
      </c>
      <c r="BB28" s="140">
        <f t="shared" si="43"/>
        <v>0</v>
      </c>
      <c r="BC28" s="174" t="str">
        <f>IF(男子種目選択!G28="","",男子種目選択!G28)</f>
        <v/>
      </c>
      <c r="BD28" s="164" t="str">
        <f t="shared" si="3"/>
        <v/>
      </c>
      <c r="BE28" s="170"/>
      <c r="BF28" s="171" t="str">
        <f t="shared" si="44"/>
        <v/>
      </c>
      <c r="BG28" s="172"/>
      <c r="BH28" s="171" t="str">
        <f t="shared" si="45"/>
        <v/>
      </c>
      <c r="BI28" s="175"/>
      <c r="BJ28" s="169">
        <f t="shared" si="46"/>
        <v>0</v>
      </c>
      <c r="BK28" s="169">
        <f t="shared" si="47"/>
        <v>0</v>
      </c>
      <c r="BL28" s="169">
        <f t="shared" si="48"/>
        <v>0</v>
      </c>
      <c r="BM28" s="169">
        <f t="shared" si="49"/>
        <v>0</v>
      </c>
      <c r="BN28" s="3">
        <f t="shared" si="50"/>
        <v>0</v>
      </c>
      <c r="BO28" s="145">
        <f t="shared" si="51"/>
        <v>0</v>
      </c>
      <c r="BP28" s="140" t="str">
        <f t="shared" si="52"/>
        <v>000</v>
      </c>
      <c r="BQ28" s="140">
        <f t="shared" si="53"/>
        <v>0</v>
      </c>
      <c r="BR28" s="140">
        <f t="shared" si="54"/>
        <v>0</v>
      </c>
      <c r="BS28" s="140" t="str">
        <f t="shared" si="55"/>
        <v/>
      </c>
      <c r="BT28" s="140" t="str">
        <f t="shared" si="56"/>
        <v/>
      </c>
      <c r="BU28" s="140" t="str">
        <f t="shared" si="57"/>
        <v>0</v>
      </c>
      <c r="BV28" s="140" t="str">
        <f t="shared" si="58"/>
        <v/>
      </c>
      <c r="BW28" s="140" t="str">
        <f t="shared" si="59"/>
        <v>0</v>
      </c>
      <c r="BX28" s="140" t="str">
        <f t="shared" si="60"/>
        <v/>
      </c>
      <c r="BY28" s="140" t="str">
        <f t="shared" si="61"/>
        <v>00</v>
      </c>
      <c r="BZ28" s="140">
        <f t="shared" si="62"/>
        <v>0</v>
      </c>
      <c r="CA28" s="163" t="str">
        <f>IF(男子種目選択!H28="","",男子種目選択!H28)</f>
        <v/>
      </c>
      <c r="CB28" s="164" t="str">
        <f t="shared" si="4"/>
        <v/>
      </c>
      <c r="CC28" s="170"/>
      <c r="CD28" s="171" t="str">
        <f t="shared" si="63"/>
        <v/>
      </c>
      <c r="CE28" s="172"/>
      <c r="CF28" s="171" t="str">
        <f t="shared" si="64"/>
        <v/>
      </c>
      <c r="CG28" s="173"/>
      <c r="CH28" s="169">
        <f t="shared" si="65"/>
        <v>0</v>
      </c>
      <c r="CI28" s="169">
        <f t="shared" si="66"/>
        <v>0</v>
      </c>
      <c r="CJ28" s="169">
        <f t="shared" si="67"/>
        <v>0</v>
      </c>
      <c r="CK28" s="169">
        <f t="shared" si="68"/>
        <v>0</v>
      </c>
      <c r="CL28" s="3">
        <f t="shared" si="69"/>
        <v>0</v>
      </c>
      <c r="CM28" s="145">
        <f t="shared" si="70"/>
        <v>0</v>
      </c>
      <c r="CN28" s="140" t="str">
        <f t="shared" si="71"/>
        <v>000</v>
      </c>
      <c r="CO28" s="140">
        <f t="shared" si="72"/>
        <v>0</v>
      </c>
      <c r="CP28" s="140">
        <f t="shared" si="73"/>
        <v>0</v>
      </c>
      <c r="CQ28" s="140" t="str">
        <f t="shared" si="74"/>
        <v/>
      </c>
      <c r="CR28" s="140" t="str">
        <f t="shared" si="75"/>
        <v/>
      </c>
      <c r="CS28" s="140" t="str">
        <f t="shared" si="76"/>
        <v>0</v>
      </c>
      <c r="CT28" s="140" t="str">
        <f t="shared" si="77"/>
        <v/>
      </c>
      <c r="CU28" s="140" t="str">
        <f t="shared" si="78"/>
        <v>0</v>
      </c>
      <c r="CV28" s="140" t="str">
        <f t="shared" si="79"/>
        <v/>
      </c>
      <c r="CW28" s="140" t="str">
        <f t="shared" si="80"/>
        <v>00</v>
      </c>
      <c r="CX28" s="140">
        <f t="shared" si="81"/>
        <v>0</v>
      </c>
      <c r="CY28" s="174" t="str">
        <f>IF(男子種目選択!I28="","",男子種目選択!I28)</f>
        <v/>
      </c>
      <c r="CZ28" s="164" t="str">
        <f t="shared" si="5"/>
        <v/>
      </c>
      <c r="DA28" s="170"/>
      <c r="DB28" s="171" t="str">
        <f t="shared" si="82"/>
        <v/>
      </c>
      <c r="DC28" s="172"/>
      <c r="DD28" s="171" t="str">
        <f t="shared" si="83"/>
        <v/>
      </c>
      <c r="DE28" s="175"/>
      <c r="DF28" s="169">
        <f t="shared" si="84"/>
        <v>0</v>
      </c>
      <c r="DG28" s="169">
        <f t="shared" si="85"/>
        <v>0</v>
      </c>
      <c r="DH28" s="169">
        <f t="shared" si="86"/>
        <v>0</v>
      </c>
      <c r="DI28" s="169">
        <f t="shared" si="87"/>
        <v>0</v>
      </c>
      <c r="DJ28" s="3">
        <f t="shared" si="88"/>
        <v>0</v>
      </c>
      <c r="DK28" s="145">
        <f t="shared" si="89"/>
        <v>0</v>
      </c>
      <c r="DL28" s="140" t="str">
        <f t="shared" si="90"/>
        <v>000</v>
      </c>
      <c r="DM28" s="140">
        <f t="shared" si="91"/>
        <v>0</v>
      </c>
      <c r="DN28" s="140">
        <f t="shared" si="92"/>
        <v>0</v>
      </c>
      <c r="DO28" s="140" t="str">
        <f t="shared" si="93"/>
        <v/>
      </c>
      <c r="DP28" s="140" t="str">
        <f t="shared" si="94"/>
        <v/>
      </c>
      <c r="DQ28" s="140" t="str">
        <f t="shared" si="95"/>
        <v>0</v>
      </c>
      <c r="DR28" s="140" t="str">
        <f t="shared" si="96"/>
        <v/>
      </c>
      <c r="DS28" s="140" t="str">
        <f t="shared" si="97"/>
        <v>0</v>
      </c>
      <c r="DT28" s="140" t="str">
        <f t="shared" si="98"/>
        <v/>
      </c>
      <c r="DU28" s="140" t="str">
        <f t="shared" si="99"/>
        <v>00</v>
      </c>
      <c r="DV28" s="140">
        <f t="shared" si="100"/>
        <v>0</v>
      </c>
    </row>
    <row r="29" spans="2:126">
      <c r="B29" s="159" t="str">
        <f t="shared" si="6"/>
        <v/>
      </c>
      <c r="C29" s="150">
        <v>26</v>
      </c>
      <c r="D29" s="160" t="str">
        <f>男子種目選択!B29</f>
        <v/>
      </c>
      <c r="E29" s="161" t="str">
        <f>男子種目選択!C29</f>
        <v/>
      </c>
      <c r="F29" s="162" t="str">
        <f>男子種目選択!D29</f>
        <v/>
      </c>
      <c r="G29" s="163" t="str">
        <f>IF(男子種目選択!E29="","",男子種目選択!E29)</f>
        <v/>
      </c>
      <c r="H29" s="164" t="str">
        <f t="shared" si="0"/>
        <v/>
      </c>
      <c r="I29" s="165"/>
      <c r="J29" s="166" t="str">
        <f t="shared" si="7"/>
        <v/>
      </c>
      <c r="K29" s="167"/>
      <c r="L29" s="166" t="str">
        <f t="shared" si="8"/>
        <v/>
      </c>
      <c r="M29" s="168"/>
      <c r="N29" s="169" t="str">
        <f t="shared" si="9"/>
        <v/>
      </c>
      <c r="O29" s="169">
        <f t="shared" si="10"/>
        <v>0</v>
      </c>
      <c r="P29" s="169" t="str">
        <f t="shared" si="11"/>
        <v/>
      </c>
      <c r="Q29" s="169">
        <f t="shared" si="12"/>
        <v>0</v>
      </c>
      <c r="R29" s="3" t="str">
        <f t="shared" si="13"/>
        <v/>
      </c>
      <c r="S29" s="145" t="str">
        <f t="shared" si="14"/>
        <v/>
      </c>
      <c r="T29" s="140" t="str">
        <f t="shared" si="15"/>
        <v>00</v>
      </c>
      <c r="U29" s="140">
        <f t="shared" si="16"/>
        <v>0</v>
      </c>
      <c r="V29" s="140">
        <f t="shared" si="17"/>
        <v>0</v>
      </c>
      <c r="W29" s="140" t="str">
        <f t="shared" si="18"/>
        <v/>
      </c>
      <c r="X29" s="140" t="str">
        <f t="shared" si="19"/>
        <v/>
      </c>
      <c r="Y29" s="140" t="str">
        <f t="shared" si="20"/>
        <v>0</v>
      </c>
      <c r="Z29" s="140" t="str">
        <f t="shared" si="21"/>
        <v/>
      </c>
      <c r="AA29" s="140" t="str">
        <f t="shared" si="22"/>
        <v/>
      </c>
      <c r="AB29" s="140" t="str">
        <f t="shared" si="23"/>
        <v/>
      </c>
      <c r="AC29" s="140" t="str">
        <f t="shared" si="1"/>
        <v>0</v>
      </c>
      <c r="AD29" s="140">
        <f t="shared" si="24"/>
        <v>0</v>
      </c>
      <c r="AE29" s="163" t="str">
        <f>IF(男子種目選択!F29="","",男子種目選択!F29)</f>
        <v/>
      </c>
      <c r="AF29" s="164" t="str">
        <f t="shared" si="2"/>
        <v/>
      </c>
      <c r="AG29" s="170"/>
      <c r="AH29" s="171" t="str">
        <f t="shared" si="25"/>
        <v/>
      </c>
      <c r="AI29" s="172"/>
      <c r="AJ29" s="171" t="str">
        <f t="shared" si="26"/>
        <v/>
      </c>
      <c r="AK29" s="173"/>
      <c r="AL29" s="169">
        <f t="shared" si="27"/>
        <v>0</v>
      </c>
      <c r="AM29" s="169">
        <f t="shared" si="28"/>
        <v>0</v>
      </c>
      <c r="AN29" s="169">
        <f t="shared" si="29"/>
        <v>0</v>
      </c>
      <c r="AO29" s="169">
        <f t="shared" si="30"/>
        <v>0</v>
      </c>
      <c r="AP29" s="3">
        <f t="shared" si="31"/>
        <v>0</v>
      </c>
      <c r="AQ29" s="145">
        <f t="shared" si="32"/>
        <v>0</v>
      </c>
      <c r="AR29" s="140" t="str">
        <f t="shared" si="33"/>
        <v>000</v>
      </c>
      <c r="AS29" s="140">
        <f t="shared" si="34"/>
        <v>0</v>
      </c>
      <c r="AT29" s="140">
        <f t="shared" si="35"/>
        <v>0</v>
      </c>
      <c r="AU29" s="140" t="str">
        <f t="shared" si="36"/>
        <v/>
      </c>
      <c r="AV29" s="140" t="str">
        <f t="shared" si="37"/>
        <v/>
      </c>
      <c r="AW29" s="140" t="str">
        <f t="shared" si="38"/>
        <v>0</v>
      </c>
      <c r="AX29" s="140" t="str">
        <f t="shared" si="39"/>
        <v/>
      </c>
      <c r="AY29" s="140" t="str">
        <f t="shared" si="40"/>
        <v>0</v>
      </c>
      <c r="AZ29" s="140" t="str">
        <f t="shared" si="41"/>
        <v/>
      </c>
      <c r="BA29" s="140" t="str">
        <f t="shared" si="42"/>
        <v>00</v>
      </c>
      <c r="BB29" s="140">
        <f t="shared" si="43"/>
        <v>0</v>
      </c>
      <c r="BC29" s="174" t="str">
        <f>IF(男子種目選択!G29="","",男子種目選択!G29)</f>
        <v/>
      </c>
      <c r="BD29" s="164" t="str">
        <f t="shared" si="3"/>
        <v/>
      </c>
      <c r="BE29" s="170"/>
      <c r="BF29" s="171" t="str">
        <f t="shared" si="44"/>
        <v/>
      </c>
      <c r="BG29" s="172"/>
      <c r="BH29" s="171" t="str">
        <f t="shared" si="45"/>
        <v/>
      </c>
      <c r="BI29" s="175"/>
      <c r="BJ29" s="169">
        <f t="shared" si="46"/>
        <v>0</v>
      </c>
      <c r="BK29" s="169">
        <f t="shared" si="47"/>
        <v>0</v>
      </c>
      <c r="BL29" s="169">
        <f t="shared" si="48"/>
        <v>0</v>
      </c>
      <c r="BM29" s="169">
        <f t="shared" si="49"/>
        <v>0</v>
      </c>
      <c r="BN29" s="3">
        <f t="shared" si="50"/>
        <v>0</v>
      </c>
      <c r="BO29" s="145">
        <f t="shared" si="51"/>
        <v>0</v>
      </c>
      <c r="BP29" s="140" t="str">
        <f t="shared" si="52"/>
        <v>000</v>
      </c>
      <c r="BQ29" s="140">
        <f t="shared" si="53"/>
        <v>0</v>
      </c>
      <c r="BR29" s="140">
        <f t="shared" si="54"/>
        <v>0</v>
      </c>
      <c r="BS29" s="140" t="str">
        <f t="shared" si="55"/>
        <v/>
      </c>
      <c r="BT29" s="140" t="str">
        <f t="shared" si="56"/>
        <v/>
      </c>
      <c r="BU29" s="140" t="str">
        <f t="shared" si="57"/>
        <v>0</v>
      </c>
      <c r="BV29" s="140" t="str">
        <f t="shared" si="58"/>
        <v/>
      </c>
      <c r="BW29" s="140" t="str">
        <f t="shared" si="59"/>
        <v>0</v>
      </c>
      <c r="BX29" s="140" t="str">
        <f t="shared" si="60"/>
        <v/>
      </c>
      <c r="BY29" s="140" t="str">
        <f t="shared" si="61"/>
        <v>00</v>
      </c>
      <c r="BZ29" s="140">
        <f t="shared" si="62"/>
        <v>0</v>
      </c>
      <c r="CA29" s="163" t="str">
        <f>IF(男子種目選択!H29="","",男子種目選択!H29)</f>
        <v/>
      </c>
      <c r="CB29" s="164" t="str">
        <f t="shared" si="4"/>
        <v/>
      </c>
      <c r="CC29" s="170"/>
      <c r="CD29" s="171" t="str">
        <f t="shared" si="63"/>
        <v/>
      </c>
      <c r="CE29" s="172"/>
      <c r="CF29" s="171" t="str">
        <f t="shared" si="64"/>
        <v/>
      </c>
      <c r="CG29" s="173"/>
      <c r="CH29" s="169">
        <f t="shared" si="65"/>
        <v>0</v>
      </c>
      <c r="CI29" s="169">
        <f t="shared" si="66"/>
        <v>0</v>
      </c>
      <c r="CJ29" s="169">
        <f t="shared" si="67"/>
        <v>0</v>
      </c>
      <c r="CK29" s="169">
        <f t="shared" si="68"/>
        <v>0</v>
      </c>
      <c r="CL29" s="3">
        <f t="shared" si="69"/>
        <v>0</v>
      </c>
      <c r="CM29" s="145">
        <f t="shared" si="70"/>
        <v>0</v>
      </c>
      <c r="CN29" s="140" t="str">
        <f t="shared" si="71"/>
        <v>000</v>
      </c>
      <c r="CO29" s="140">
        <f t="shared" si="72"/>
        <v>0</v>
      </c>
      <c r="CP29" s="140">
        <f t="shared" si="73"/>
        <v>0</v>
      </c>
      <c r="CQ29" s="140" t="str">
        <f t="shared" si="74"/>
        <v/>
      </c>
      <c r="CR29" s="140" t="str">
        <f t="shared" si="75"/>
        <v/>
      </c>
      <c r="CS29" s="140" t="str">
        <f t="shared" si="76"/>
        <v>0</v>
      </c>
      <c r="CT29" s="140" t="str">
        <f t="shared" si="77"/>
        <v/>
      </c>
      <c r="CU29" s="140" t="str">
        <f t="shared" si="78"/>
        <v>0</v>
      </c>
      <c r="CV29" s="140" t="str">
        <f t="shared" si="79"/>
        <v/>
      </c>
      <c r="CW29" s="140" t="str">
        <f t="shared" si="80"/>
        <v>00</v>
      </c>
      <c r="CX29" s="140">
        <f t="shared" si="81"/>
        <v>0</v>
      </c>
      <c r="CY29" s="174" t="str">
        <f>IF(男子種目選択!I29="","",男子種目選択!I29)</f>
        <v/>
      </c>
      <c r="CZ29" s="164" t="str">
        <f t="shared" si="5"/>
        <v/>
      </c>
      <c r="DA29" s="170"/>
      <c r="DB29" s="171" t="str">
        <f t="shared" si="82"/>
        <v/>
      </c>
      <c r="DC29" s="172"/>
      <c r="DD29" s="171" t="str">
        <f t="shared" si="83"/>
        <v/>
      </c>
      <c r="DE29" s="175"/>
      <c r="DF29" s="169">
        <f t="shared" si="84"/>
        <v>0</v>
      </c>
      <c r="DG29" s="169">
        <f t="shared" si="85"/>
        <v>0</v>
      </c>
      <c r="DH29" s="169">
        <f t="shared" si="86"/>
        <v>0</v>
      </c>
      <c r="DI29" s="169">
        <f t="shared" si="87"/>
        <v>0</v>
      </c>
      <c r="DJ29" s="3">
        <f t="shared" si="88"/>
        <v>0</v>
      </c>
      <c r="DK29" s="145">
        <f t="shared" si="89"/>
        <v>0</v>
      </c>
      <c r="DL29" s="140" t="str">
        <f t="shared" si="90"/>
        <v>000</v>
      </c>
      <c r="DM29" s="140">
        <f t="shared" si="91"/>
        <v>0</v>
      </c>
      <c r="DN29" s="140">
        <f t="shared" si="92"/>
        <v>0</v>
      </c>
      <c r="DO29" s="140" t="str">
        <f t="shared" si="93"/>
        <v/>
      </c>
      <c r="DP29" s="140" t="str">
        <f t="shared" si="94"/>
        <v/>
      </c>
      <c r="DQ29" s="140" t="str">
        <f t="shared" si="95"/>
        <v>0</v>
      </c>
      <c r="DR29" s="140" t="str">
        <f t="shared" si="96"/>
        <v/>
      </c>
      <c r="DS29" s="140" t="str">
        <f t="shared" si="97"/>
        <v>0</v>
      </c>
      <c r="DT29" s="140" t="str">
        <f t="shared" si="98"/>
        <v/>
      </c>
      <c r="DU29" s="140" t="str">
        <f t="shared" si="99"/>
        <v>00</v>
      </c>
      <c r="DV29" s="140">
        <f t="shared" si="100"/>
        <v>0</v>
      </c>
    </row>
    <row r="30" spans="2:126">
      <c r="B30" s="159" t="str">
        <f t="shared" si="6"/>
        <v/>
      </c>
      <c r="C30" s="150">
        <v>27</v>
      </c>
      <c r="D30" s="160" t="str">
        <f>男子種目選択!B30</f>
        <v/>
      </c>
      <c r="E30" s="161" t="str">
        <f>男子種目選択!C30</f>
        <v/>
      </c>
      <c r="F30" s="162" t="str">
        <f>男子種目選択!D30</f>
        <v/>
      </c>
      <c r="G30" s="163" t="str">
        <f>IF(男子種目選択!E30="","",男子種目選択!E30)</f>
        <v/>
      </c>
      <c r="H30" s="164" t="str">
        <f t="shared" si="0"/>
        <v/>
      </c>
      <c r="I30" s="165"/>
      <c r="J30" s="166" t="str">
        <f t="shared" si="7"/>
        <v/>
      </c>
      <c r="K30" s="167"/>
      <c r="L30" s="166" t="str">
        <f t="shared" si="8"/>
        <v/>
      </c>
      <c r="M30" s="168"/>
      <c r="N30" s="169" t="str">
        <f t="shared" si="9"/>
        <v/>
      </c>
      <c r="O30" s="169">
        <f t="shared" si="10"/>
        <v>0</v>
      </c>
      <c r="P30" s="169" t="str">
        <f t="shared" si="11"/>
        <v/>
      </c>
      <c r="Q30" s="169">
        <f t="shared" si="12"/>
        <v>0</v>
      </c>
      <c r="R30" s="3" t="str">
        <f t="shared" si="13"/>
        <v/>
      </c>
      <c r="S30" s="145" t="str">
        <f t="shared" si="14"/>
        <v/>
      </c>
      <c r="T30" s="140" t="str">
        <f t="shared" si="15"/>
        <v>00</v>
      </c>
      <c r="U30" s="140">
        <f t="shared" si="16"/>
        <v>0</v>
      </c>
      <c r="V30" s="140">
        <f t="shared" si="17"/>
        <v>0</v>
      </c>
      <c r="W30" s="140" t="str">
        <f t="shared" si="18"/>
        <v/>
      </c>
      <c r="X30" s="140" t="str">
        <f t="shared" si="19"/>
        <v/>
      </c>
      <c r="Y30" s="140" t="str">
        <f t="shared" si="20"/>
        <v>0</v>
      </c>
      <c r="Z30" s="140" t="str">
        <f t="shared" si="21"/>
        <v/>
      </c>
      <c r="AA30" s="140" t="str">
        <f t="shared" si="22"/>
        <v/>
      </c>
      <c r="AB30" s="140" t="str">
        <f t="shared" si="23"/>
        <v/>
      </c>
      <c r="AC30" s="140" t="str">
        <f t="shared" si="1"/>
        <v>0</v>
      </c>
      <c r="AD30" s="140">
        <f t="shared" si="24"/>
        <v>0</v>
      </c>
      <c r="AE30" s="163" t="str">
        <f>IF(男子種目選択!F30="","",男子種目選択!F30)</f>
        <v/>
      </c>
      <c r="AF30" s="164" t="str">
        <f t="shared" si="2"/>
        <v/>
      </c>
      <c r="AG30" s="170"/>
      <c r="AH30" s="171" t="str">
        <f t="shared" si="25"/>
        <v/>
      </c>
      <c r="AI30" s="172"/>
      <c r="AJ30" s="171" t="str">
        <f t="shared" si="26"/>
        <v/>
      </c>
      <c r="AK30" s="173"/>
      <c r="AL30" s="169">
        <f t="shared" si="27"/>
        <v>0</v>
      </c>
      <c r="AM30" s="169">
        <f t="shared" si="28"/>
        <v>0</v>
      </c>
      <c r="AN30" s="169">
        <f t="shared" si="29"/>
        <v>0</v>
      </c>
      <c r="AO30" s="169">
        <f t="shared" si="30"/>
        <v>0</v>
      </c>
      <c r="AP30" s="3">
        <f t="shared" si="31"/>
        <v>0</v>
      </c>
      <c r="AQ30" s="145">
        <f t="shared" si="32"/>
        <v>0</v>
      </c>
      <c r="AR30" s="140" t="str">
        <f t="shared" si="33"/>
        <v>000</v>
      </c>
      <c r="AS30" s="140">
        <f t="shared" si="34"/>
        <v>0</v>
      </c>
      <c r="AT30" s="140">
        <f t="shared" si="35"/>
        <v>0</v>
      </c>
      <c r="AU30" s="140" t="str">
        <f t="shared" si="36"/>
        <v/>
      </c>
      <c r="AV30" s="140" t="str">
        <f t="shared" si="37"/>
        <v/>
      </c>
      <c r="AW30" s="140" t="str">
        <f t="shared" si="38"/>
        <v>0</v>
      </c>
      <c r="AX30" s="140" t="str">
        <f t="shared" si="39"/>
        <v/>
      </c>
      <c r="AY30" s="140" t="str">
        <f t="shared" si="40"/>
        <v>0</v>
      </c>
      <c r="AZ30" s="140" t="str">
        <f t="shared" si="41"/>
        <v/>
      </c>
      <c r="BA30" s="140" t="str">
        <f t="shared" si="42"/>
        <v>00</v>
      </c>
      <c r="BB30" s="140">
        <f t="shared" si="43"/>
        <v>0</v>
      </c>
      <c r="BC30" s="174" t="str">
        <f>IF(男子種目選択!G30="","",男子種目選択!G30)</f>
        <v/>
      </c>
      <c r="BD30" s="164" t="str">
        <f t="shared" si="3"/>
        <v/>
      </c>
      <c r="BE30" s="170"/>
      <c r="BF30" s="171" t="str">
        <f t="shared" si="44"/>
        <v/>
      </c>
      <c r="BG30" s="172"/>
      <c r="BH30" s="171" t="str">
        <f t="shared" si="45"/>
        <v/>
      </c>
      <c r="BI30" s="175"/>
      <c r="BJ30" s="169">
        <f t="shared" si="46"/>
        <v>0</v>
      </c>
      <c r="BK30" s="169">
        <f t="shared" si="47"/>
        <v>0</v>
      </c>
      <c r="BL30" s="169">
        <f t="shared" si="48"/>
        <v>0</v>
      </c>
      <c r="BM30" s="169">
        <f t="shared" si="49"/>
        <v>0</v>
      </c>
      <c r="BN30" s="3">
        <f t="shared" si="50"/>
        <v>0</v>
      </c>
      <c r="BO30" s="145">
        <f t="shared" si="51"/>
        <v>0</v>
      </c>
      <c r="BP30" s="140" t="str">
        <f t="shared" si="52"/>
        <v>000</v>
      </c>
      <c r="BQ30" s="140">
        <f t="shared" si="53"/>
        <v>0</v>
      </c>
      <c r="BR30" s="140">
        <f t="shared" si="54"/>
        <v>0</v>
      </c>
      <c r="BS30" s="140" t="str">
        <f t="shared" si="55"/>
        <v/>
      </c>
      <c r="BT30" s="140" t="str">
        <f t="shared" si="56"/>
        <v/>
      </c>
      <c r="BU30" s="140" t="str">
        <f t="shared" si="57"/>
        <v>0</v>
      </c>
      <c r="BV30" s="140" t="str">
        <f t="shared" si="58"/>
        <v/>
      </c>
      <c r="BW30" s="140" t="str">
        <f t="shared" si="59"/>
        <v>0</v>
      </c>
      <c r="BX30" s="140" t="str">
        <f t="shared" si="60"/>
        <v/>
      </c>
      <c r="BY30" s="140" t="str">
        <f t="shared" si="61"/>
        <v>00</v>
      </c>
      <c r="BZ30" s="140">
        <f t="shared" si="62"/>
        <v>0</v>
      </c>
      <c r="CA30" s="163" t="str">
        <f>IF(男子種目選択!H30="","",男子種目選択!H30)</f>
        <v/>
      </c>
      <c r="CB30" s="164" t="str">
        <f t="shared" si="4"/>
        <v/>
      </c>
      <c r="CC30" s="170"/>
      <c r="CD30" s="171" t="str">
        <f t="shared" si="63"/>
        <v/>
      </c>
      <c r="CE30" s="172"/>
      <c r="CF30" s="171" t="str">
        <f t="shared" si="64"/>
        <v/>
      </c>
      <c r="CG30" s="173"/>
      <c r="CH30" s="169">
        <f t="shared" si="65"/>
        <v>0</v>
      </c>
      <c r="CI30" s="169">
        <f t="shared" si="66"/>
        <v>0</v>
      </c>
      <c r="CJ30" s="169">
        <f t="shared" si="67"/>
        <v>0</v>
      </c>
      <c r="CK30" s="169">
        <f t="shared" si="68"/>
        <v>0</v>
      </c>
      <c r="CL30" s="3">
        <f t="shared" si="69"/>
        <v>0</v>
      </c>
      <c r="CM30" s="145">
        <f t="shared" si="70"/>
        <v>0</v>
      </c>
      <c r="CN30" s="140" t="str">
        <f t="shared" si="71"/>
        <v>000</v>
      </c>
      <c r="CO30" s="140">
        <f t="shared" si="72"/>
        <v>0</v>
      </c>
      <c r="CP30" s="140">
        <f t="shared" si="73"/>
        <v>0</v>
      </c>
      <c r="CQ30" s="140" t="str">
        <f t="shared" si="74"/>
        <v/>
      </c>
      <c r="CR30" s="140" t="str">
        <f t="shared" si="75"/>
        <v/>
      </c>
      <c r="CS30" s="140" t="str">
        <f t="shared" si="76"/>
        <v>0</v>
      </c>
      <c r="CT30" s="140" t="str">
        <f t="shared" si="77"/>
        <v/>
      </c>
      <c r="CU30" s="140" t="str">
        <f t="shared" si="78"/>
        <v>0</v>
      </c>
      <c r="CV30" s="140" t="str">
        <f t="shared" si="79"/>
        <v/>
      </c>
      <c r="CW30" s="140" t="str">
        <f t="shared" si="80"/>
        <v>00</v>
      </c>
      <c r="CX30" s="140">
        <f t="shared" si="81"/>
        <v>0</v>
      </c>
      <c r="CY30" s="174" t="str">
        <f>IF(男子種目選択!I30="","",男子種目選択!I30)</f>
        <v/>
      </c>
      <c r="CZ30" s="164" t="str">
        <f t="shared" si="5"/>
        <v/>
      </c>
      <c r="DA30" s="170"/>
      <c r="DB30" s="171" t="str">
        <f t="shared" si="82"/>
        <v/>
      </c>
      <c r="DC30" s="172"/>
      <c r="DD30" s="171" t="str">
        <f t="shared" si="83"/>
        <v/>
      </c>
      <c r="DE30" s="175"/>
      <c r="DF30" s="169">
        <f t="shared" si="84"/>
        <v>0</v>
      </c>
      <c r="DG30" s="169">
        <f t="shared" si="85"/>
        <v>0</v>
      </c>
      <c r="DH30" s="169">
        <f t="shared" si="86"/>
        <v>0</v>
      </c>
      <c r="DI30" s="169">
        <f t="shared" si="87"/>
        <v>0</v>
      </c>
      <c r="DJ30" s="3">
        <f t="shared" si="88"/>
        <v>0</v>
      </c>
      <c r="DK30" s="145">
        <f t="shared" si="89"/>
        <v>0</v>
      </c>
      <c r="DL30" s="140" t="str">
        <f t="shared" si="90"/>
        <v>000</v>
      </c>
      <c r="DM30" s="140">
        <f t="shared" si="91"/>
        <v>0</v>
      </c>
      <c r="DN30" s="140">
        <f t="shared" si="92"/>
        <v>0</v>
      </c>
      <c r="DO30" s="140" t="str">
        <f t="shared" si="93"/>
        <v/>
      </c>
      <c r="DP30" s="140" t="str">
        <f t="shared" si="94"/>
        <v/>
      </c>
      <c r="DQ30" s="140" t="str">
        <f t="shared" si="95"/>
        <v>0</v>
      </c>
      <c r="DR30" s="140" t="str">
        <f t="shared" si="96"/>
        <v/>
      </c>
      <c r="DS30" s="140" t="str">
        <f t="shared" si="97"/>
        <v>0</v>
      </c>
      <c r="DT30" s="140" t="str">
        <f t="shared" si="98"/>
        <v/>
      </c>
      <c r="DU30" s="140" t="str">
        <f t="shared" si="99"/>
        <v>00</v>
      </c>
      <c r="DV30" s="140">
        <f t="shared" si="100"/>
        <v>0</v>
      </c>
    </row>
    <row r="31" spans="2:126">
      <c r="B31" s="159" t="str">
        <f t="shared" si="6"/>
        <v/>
      </c>
      <c r="C31" s="150">
        <v>28</v>
      </c>
      <c r="D31" s="160" t="str">
        <f>男子種目選択!B31</f>
        <v/>
      </c>
      <c r="E31" s="161" t="str">
        <f>男子種目選択!C31</f>
        <v/>
      </c>
      <c r="F31" s="162" t="str">
        <f>男子種目選択!D31</f>
        <v/>
      </c>
      <c r="G31" s="163" t="str">
        <f>IF(男子種目選択!E31="","",男子種目選択!E31)</f>
        <v/>
      </c>
      <c r="H31" s="164" t="str">
        <f t="shared" si="0"/>
        <v/>
      </c>
      <c r="I31" s="165"/>
      <c r="J31" s="166" t="str">
        <f t="shared" si="7"/>
        <v/>
      </c>
      <c r="K31" s="167"/>
      <c r="L31" s="166" t="str">
        <f t="shared" si="8"/>
        <v/>
      </c>
      <c r="M31" s="168"/>
      <c r="N31" s="169" t="str">
        <f t="shared" si="9"/>
        <v/>
      </c>
      <c r="O31" s="169">
        <f t="shared" si="10"/>
        <v>0</v>
      </c>
      <c r="P31" s="169" t="str">
        <f t="shared" si="11"/>
        <v/>
      </c>
      <c r="Q31" s="169">
        <f t="shared" si="12"/>
        <v>0</v>
      </c>
      <c r="R31" s="3" t="str">
        <f t="shared" si="13"/>
        <v/>
      </c>
      <c r="S31" s="145" t="str">
        <f t="shared" si="14"/>
        <v/>
      </c>
      <c r="T31" s="140" t="str">
        <f t="shared" si="15"/>
        <v>00</v>
      </c>
      <c r="U31" s="140">
        <f t="shared" si="16"/>
        <v>0</v>
      </c>
      <c r="V31" s="140">
        <f t="shared" si="17"/>
        <v>0</v>
      </c>
      <c r="W31" s="140" t="str">
        <f t="shared" si="18"/>
        <v/>
      </c>
      <c r="X31" s="140" t="str">
        <f t="shared" si="19"/>
        <v/>
      </c>
      <c r="Y31" s="140" t="str">
        <f t="shared" si="20"/>
        <v>0</v>
      </c>
      <c r="Z31" s="140" t="str">
        <f t="shared" si="21"/>
        <v/>
      </c>
      <c r="AA31" s="140" t="str">
        <f t="shared" si="22"/>
        <v/>
      </c>
      <c r="AB31" s="140" t="str">
        <f t="shared" si="23"/>
        <v/>
      </c>
      <c r="AC31" s="140" t="str">
        <f t="shared" si="1"/>
        <v>0</v>
      </c>
      <c r="AD31" s="140">
        <f t="shared" si="24"/>
        <v>0</v>
      </c>
      <c r="AE31" s="163" t="str">
        <f>IF(男子種目選択!F31="","",男子種目選択!F31)</f>
        <v/>
      </c>
      <c r="AF31" s="164" t="str">
        <f t="shared" si="2"/>
        <v/>
      </c>
      <c r="AG31" s="170"/>
      <c r="AH31" s="171" t="str">
        <f t="shared" si="25"/>
        <v/>
      </c>
      <c r="AI31" s="172"/>
      <c r="AJ31" s="171" t="str">
        <f t="shared" si="26"/>
        <v/>
      </c>
      <c r="AK31" s="173"/>
      <c r="AL31" s="169">
        <f t="shared" si="27"/>
        <v>0</v>
      </c>
      <c r="AM31" s="169">
        <f t="shared" si="28"/>
        <v>0</v>
      </c>
      <c r="AN31" s="169">
        <f t="shared" si="29"/>
        <v>0</v>
      </c>
      <c r="AO31" s="169">
        <f t="shared" si="30"/>
        <v>0</v>
      </c>
      <c r="AP31" s="3">
        <f t="shared" si="31"/>
        <v>0</v>
      </c>
      <c r="AQ31" s="145">
        <f t="shared" si="32"/>
        <v>0</v>
      </c>
      <c r="AR31" s="140" t="str">
        <f t="shared" si="33"/>
        <v>000</v>
      </c>
      <c r="AS31" s="140">
        <f t="shared" si="34"/>
        <v>0</v>
      </c>
      <c r="AT31" s="140">
        <f t="shared" si="35"/>
        <v>0</v>
      </c>
      <c r="AU31" s="140" t="str">
        <f t="shared" si="36"/>
        <v/>
      </c>
      <c r="AV31" s="140" t="str">
        <f t="shared" si="37"/>
        <v/>
      </c>
      <c r="AW31" s="140" t="str">
        <f t="shared" si="38"/>
        <v>0</v>
      </c>
      <c r="AX31" s="140" t="str">
        <f t="shared" si="39"/>
        <v/>
      </c>
      <c r="AY31" s="140" t="str">
        <f t="shared" si="40"/>
        <v>0</v>
      </c>
      <c r="AZ31" s="140" t="str">
        <f t="shared" si="41"/>
        <v/>
      </c>
      <c r="BA31" s="140" t="str">
        <f t="shared" si="42"/>
        <v>00</v>
      </c>
      <c r="BB31" s="140">
        <f t="shared" si="43"/>
        <v>0</v>
      </c>
      <c r="BC31" s="174" t="str">
        <f>IF(男子種目選択!G31="","",男子種目選択!G31)</f>
        <v/>
      </c>
      <c r="BD31" s="164" t="str">
        <f t="shared" si="3"/>
        <v/>
      </c>
      <c r="BE31" s="170"/>
      <c r="BF31" s="171" t="str">
        <f t="shared" si="44"/>
        <v/>
      </c>
      <c r="BG31" s="172"/>
      <c r="BH31" s="171" t="str">
        <f t="shared" si="45"/>
        <v/>
      </c>
      <c r="BI31" s="175"/>
      <c r="BJ31" s="169">
        <f t="shared" si="46"/>
        <v>0</v>
      </c>
      <c r="BK31" s="169">
        <f t="shared" si="47"/>
        <v>0</v>
      </c>
      <c r="BL31" s="169">
        <f t="shared" si="48"/>
        <v>0</v>
      </c>
      <c r="BM31" s="169">
        <f t="shared" si="49"/>
        <v>0</v>
      </c>
      <c r="BN31" s="3">
        <f t="shared" si="50"/>
        <v>0</v>
      </c>
      <c r="BO31" s="145">
        <f t="shared" si="51"/>
        <v>0</v>
      </c>
      <c r="BP31" s="140" t="str">
        <f t="shared" si="52"/>
        <v>000</v>
      </c>
      <c r="BQ31" s="140">
        <f t="shared" si="53"/>
        <v>0</v>
      </c>
      <c r="BR31" s="140">
        <f t="shared" si="54"/>
        <v>0</v>
      </c>
      <c r="BS31" s="140" t="str">
        <f t="shared" si="55"/>
        <v/>
      </c>
      <c r="BT31" s="140" t="str">
        <f t="shared" si="56"/>
        <v/>
      </c>
      <c r="BU31" s="140" t="str">
        <f t="shared" si="57"/>
        <v>0</v>
      </c>
      <c r="BV31" s="140" t="str">
        <f t="shared" si="58"/>
        <v/>
      </c>
      <c r="BW31" s="140" t="str">
        <f t="shared" si="59"/>
        <v>0</v>
      </c>
      <c r="BX31" s="140" t="str">
        <f t="shared" si="60"/>
        <v/>
      </c>
      <c r="BY31" s="140" t="str">
        <f t="shared" si="61"/>
        <v>00</v>
      </c>
      <c r="BZ31" s="140">
        <f t="shared" si="62"/>
        <v>0</v>
      </c>
      <c r="CA31" s="163" t="str">
        <f>IF(男子種目選択!H31="","",男子種目選択!H31)</f>
        <v/>
      </c>
      <c r="CB31" s="164" t="str">
        <f t="shared" si="4"/>
        <v/>
      </c>
      <c r="CC31" s="170"/>
      <c r="CD31" s="171" t="str">
        <f t="shared" si="63"/>
        <v/>
      </c>
      <c r="CE31" s="172"/>
      <c r="CF31" s="171" t="str">
        <f t="shared" si="64"/>
        <v/>
      </c>
      <c r="CG31" s="173"/>
      <c r="CH31" s="169">
        <f t="shared" si="65"/>
        <v>0</v>
      </c>
      <c r="CI31" s="169">
        <f t="shared" si="66"/>
        <v>0</v>
      </c>
      <c r="CJ31" s="169">
        <f t="shared" si="67"/>
        <v>0</v>
      </c>
      <c r="CK31" s="169">
        <f t="shared" si="68"/>
        <v>0</v>
      </c>
      <c r="CL31" s="3">
        <f t="shared" si="69"/>
        <v>0</v>
      </c>
      <c r="CM31" s="145">
        <f t="shared" si="70"/>
        <v>0</v>
      </c>
      <c r="CN31" s="140" t="str">
        <f t="shared" si="71"/>
        <v>000</v>
      </c>
      <c r="CO31" s="140">
        <f t="shared" si="72"/>
        <v>0</v>
      </c>
      <c r="CP31" s="140">
        <f t="shared" si="73"/>
        <v>0</v>
      </c>
      <c r="CQ31" s="140" t="str">
        <f t="shared" si="74"/>
        <v/>
      </c>
      <c r="CR31" s="140" t="str">
        <f t="shared" si="75"/>
        <v/>
      </c>
      <c r="CS31" s="140" t="str">
        <f t="shared" si="76"/>
        <v>0</v>
      </c>
      <c r="CT31" s="140" t="str">
        <f t="shared" si="77"/>
        <v/>
      </c>
      <c r="CU31" s="140" t="str">
        <f t="shared" si="78"/>
        <v>0</v>
      </c>
      <c r="CV31" s="140" t="str">
        <f t="shared" si="79"/>
        <v/>
      </c>
      <c r="CW31" s="140" t="str">
        <f t="shared" si="80"/>
        <v>00</v>
      </c>
      <c r="CX31" s="140">
        <f t="shared" si="81"/>
        <v>0</v>
      </c>
      <c r="CY31" s="174" t="str">
        <f>IF(男子種目選択!I31="","",男子種目選択!I31)</f>
        <v/>
      </c>
      <c r="CZ31" s="164" t="str">
        <f t="shared" si="5"/>
        <v/>
      </c>
      <c r="DA31" s="170"/>
      <c r="DB31" s="171" t="str">
        <f t="shared" si="82"/>
        <v/>
      </c>
      <c r="DC31" s="172"/>
      <c r="DD31" s="171" t="str">
        <f t="shared" si="83"/>
        <v/>
      </c>
      <c r="DE31" s="175"/>
      <c r="DF31" s="169">
        <f t="shared" si="84"/>
        <v>0</v>
      </c>
      <c r="DG31" s="169">
        <f t="shared" si="85"/>
        <v>0</v>
      </c>
      <c r="DH31" s="169">
        <f t="shared" si="86"/>
        <v>0</v>
      </c>
      <c r="DI31" s="169">
        <f t="shared" si="87"/>
        <v>0</v>
      </c>
      <c r="DJ31" s="3">
        <f t="shared" si="88"/>
        <v>0</v>
      </c>
      <c r="DK31" s="145">
        <f t="shared" si="89"/>
        <v>0</v>
      </c>
      <c r="DL31" s="140" t="str">
        <f t="shared" si="90"/>
        <v>000</v>
      </c>
      <c r="DM31" s="140">
        <f t="shared" si="91"/>
        <v>0</v>
      </c>
      <c r="DN31" s="140">
        <f t="shared" si="92"/>
        <v>0</v>
      </c>
      <c r="DO31" s="140" t="str">
        <f t="shared" si="93"/>
        <v/>
      </c>
      <c r="DP31" s="140" t="str">
        <f t="shared" si="94"/>
        <v/>
      </c>
      <c r="DQ31" s="140" t="str">
        <f t="shared" si="95"/>
        <v>0</v>
      </c>
      <c r="DR31" s="140" t="str">
        <f t="shared" si="96"/>
        <v/>
      </c>
      <c r="DS31" s="140" t="str">
        <f t="shared" si="97"/>
        <v>0</v>
      </c>
      <c r="DT31" s="140" t="str">
        <f t="shared" si="98"/>
        <v/>
      </c>
      <c r="DU31" s="140" t="str">
        <f t="shared" si="99"/>
        <v>00</v>
      </c>
      <c r="DV31" s="140">
        <f t="shared" si="100"/>
        <v>0</v>
      </c>
    </row>
    <row r="32" spans="2:126">
      <c r="B32" s="159" t="str">
        <f t="shared" si="6"/>
        <v/>
      </c>
      <c r="C32" s="150">
        <v>29</v>
      </c>
      <c r="D32" s="160" t="str">
        <f>男子種目選択!B32</f>
        <v/>
      </c>
      <c r="E32" s="161" t="str">
        <f>男子種目選択!C32</f>
        <v/>
      </c>
      <c r="F32" s="162" t="str">
        <f>男子種目選択!D32</f>
        <v/>
      </c>
      <c r="G32" s="163" t="str">
        <f>IF(男子種目選択!E32="","",男子種目選択!E32)</f>
        <v/>
      </c>
      <c r="H32" s="164" t="str">
        <f t="shared" si="0"/>
        <v/>
      </c>
      <c r="I32" s="165"/>
      <c r="J32" s="166" t="str">
        <f t="shared" si="7"/>
        <v/>
      </c>
      <c r="K32" s="167"/>
      <c r="L32" s="166" t="str">
        <f t="shared" si="8"/>
        <v/>
      </c>
      <c r="M32" s="168"/>
      <c r="N32" s="169" t="str">
        <f t="shared" si="9"/>
        <v/>
      </c>
      <c r="O32" s="169">
        <f t="shared" si="10"/>
        <v>0</v>
      </c>
      <c r="P32" s="169" t="str">
        <f t="shared" si="11"/>
        <v/>
      </c>
      <c r="Q32" s="169">
        <f t="shared" si="12"/>
        <v>0</v>
      </c>
      <c r="R32" s="3" t="str">
        <f t="shared" si="13"/>
        <v/>
      </c>
      <c r="S32" s="145" t="str">
        <f t="shared" si="14"/>
        <v/>
      </c>
      <c r="T32" s="140" t="str">
        <f t="shared" si="15"/>
        <v>00</v>
      </c>
      <c r="U32" s="140">
        <f t="shared" si="16"/>
        <v>0</v>
      </c>
      <c r="V32" s="140">
        <f t="shared" si="17"/>
        <v>0</v>
      </c>
      <c r="W32" s="140" t="str">
        <f t="shared" si="18"/>
        <v/>
      </c>
      <c r="X32" s="140" t="str">
        <f t="shared" si="19"/>
        <v/>
      </c>
      <c r="Y32" s="140" t="str">
        <f t="shared" si="20"/>
        <v>0</v>
      </c>
      <c r="Z32" s="140" t="str">
        <f t="shared" si="21"/>
        <v/>
      </c>
      <c r="AA32" s="140" t="str">
        <f t="shared" si="22"/>
        <v/>
      </c>
      <c r="AB32" s="140" t="str">
        <f t="shared" si="23"/>
        <v/>
      </c>
      <c r="AC32" s="140" t="str">
        <f t="shared" si="1"/>
        <v>0</v>
      </c>
      <c r="AD32" s="140">
        <f t="shared" si="24"/>
        <v>0</v>
      </c>
      <c r="AE32" s="163" t="str">
        <f>IF(男子種目選択!F32="","",男子種目選択!F32)</f>
        <v/>
      </c>
      <c r="AF32" s="164" t="str">
        <f t="shared" si="2"/>
        <v/>
      </c>
      <c r="AG32" s="170"/>
      <c r="AH32" s="171" t="str">
        <f t="shared" si="25"/>
        <v/>
      </c>
      <c r="AI32" s="172"/>
      <c r="AJ32" s="171" t="str">
        <f t="shared" si="26"/>
        <v/>
      </c>
      <c r="AK32" s="173"/>
      <c r="AL32" s="169">
        <f t="shared" si="27"/>
        <v>0</v>
      </c>
      <c r="AM32" s="169">
        <f t="shared" si="28"/>
        <v>0</v>
      </c>
      <c r="AN32" s="169">
        <f t="shared" si="29"/>
        <v>0</v>
      </c>
      <c r="AO32" s="169">
        <f t="shared" si="30"/>
        <v>0</v>
      </c>
      <c r="AP32" s="3">
        <f t="shared" si="31"/>
        <v>0</v>
      </c>
      <c r="AQ32" s="145">
        <f t="shared" si="32"/>
        <v>0</v>
      </c>
      <c r="AR32" s="140" t="str">
        <f t="shared" si="33"/>
        <v>000</v>
      </c>
      <c r="AS32" s="140">
        <f t="shared" si="34"/>
        <v>0</v>
      </c>
      <c r="AT32" s="140">
        <f t="shared" si="35"/>
        <v>0</v>
      </c>
      <c r="AU32" s="140" t="str">
        <f t="shared" si="36"/>
        <v/>
      </c>
      <c r="AV32" s="140" t="str">
        <f t="shared" si="37"/>
        <v/>
      </c>
      <c r="AW32" s="140" t="str">
        <f t="shared" si="38"/>
        <v>0</v>
      </c>
      <c r="AX32" s="140" t="str">
        <f t="shared" si="39"/>
        <v/>
      </c>
      <c r="AY32" s="140" t="str">
        <f t="shared" si="40"/>
        <v>0</v>
      </c>
      <c r="AZ32" s="140" t="str">
        <f t="shared" si="41"/>
        <v/>
      </c>
      <c r="BA32" s="140" t="str">
        <f t="shared" si="42"/>
        <v>00</v>
      </c>
      <c r="BB32" s="140">
        <f t="shared" si="43"/>
        <v>0</v>
      </c>
      <c r="BC32" s="174" t="str">
        <f>IF(男子種目選択!G32="","",男子種目選択!G32)</f>
        <v/>
      </c>
      <c r="BD32" s="164" t="str">
        <f t="shared" si="3"/>
        <v/>
      </c>
      <c r="BE32" s="170"/>
      <c r="BF32" s="171" t="str">
        <f t="shared" si="44"/>
        <v/>
      </c>
      <c r="BG32" s="172"/>
      <c r="BH32" s="171" t="str">
        <f t="shared" si="45"/>
        <v/>
      </c>
      <c r="BI32" s="175"/>
      <c r="BJ32" s="169">
        <f t="shared" si="46"/>
        <v>0</v>
      </c>
      <c r="BK32" s="169">
        <f t="shared" si="47"/>
        <v>0</v>
      </c>
      <c r="BL32" s="169">
        <f t="shared" si="48"/>
        <v>0</v>
      </c>
      <c r="BM32" s="169">
        <f t="shared" si="49"/>
        <v>0</v>
      </c>
      <c r="BN32" s="3">
        <f t="shared" si="50"/>
        <v>0</v>
      </c>
      <c r="BO32" s="145">
        <f t="shared" si="51"/>
        <v>0</v>
      </c>
      <c r="BP32" s="140" t="str">
        <f t="shared" si="52"/>
        <v>000</v>
      </c>
      <c r="BQ32" s="140">
        <f t="shared" si="53"/>
        <v>0</v>
      </c>
      <c r="BR32" s="140">
        <f t="shared" si="54"/>
        <v>0</v>
      </c>
      <c r="BS32" s="140" t="str">
        <f t="shared" si="55"/>
        <v/>
      </c>
      <c r="BT32" s="140" t="str">
        <f t="shared" si="56"/>
        <v/>
      </c>
      <c r="BU32" s="140" t="str">
        <f t="shared" si="57"/>
        <v>0</v>
      </c>
      <c r="BV32" s="140" t="str">
        <f t="shared" si="58"/>
        <v/>
      </c>
      <c r="BW32" s="140" t="str">
        <f t="shared" si="59"/>
        <v>0</v>
      </c>
      <c r="BX32" s="140" t="str">
        <f t="shared" si="60"/>
        <v/>
      </c>
      <c r="BY32" s="140" t="str">
        <f t="shared" si="61"/>
        <v>00</v>
      </c>
      <c r="BZ32" s="140">
        <f t="shared" si="62"/>
        <v>0</v>
      </c>
      <c r="CA32" s="163" t="str">
        <f>IF(男子種目選択!H32="","",男子種目選択!H32)</f>
        <v/>
      </c>
      <c r="CB32" s="164" t="str">
        <f t="shared" si="4"/>
        <v/>
      </c>
      <c r="CC32" s="170"/>
      <c r="CD32" s="171" t="str">
        <f t="shared" si="63"/>
        <v/>
      </c>
      <c r="CE32" s="172"/>
      <c r="CF32" s="171" t="str">
        <f t="shared" si="64"/>
        <v/>
      </c>
      <c r="CG32" s="173"/>
      <c r="CH32" s="169">
        <f t="shared" si="65"/>
        <v>0</v>
      </c>
      <c r="CI32" s="169">
        <f t="shared" si="66"/>
        <v>0</v>
      </c>
      <c r="CJ32" s="169">
        <f t="shared" si="67"/>
        <v>0</v>
      </c>
      <c r="CK32" s="169">
        <f t="shared" si="68"/>
        <v>0</v>
      </c>
      <c r="CL32" s="3">
        <f t="shared" si="69"/>
        <v>0</v>
      </c>
      <c r="CM32" s="145">
        <f t="shared" si="70"/>
        <v>0</v>
      </c>
      <c r="CN32" s="140" t="str">
        <f t="shared" si="71"/>
        <v>000</v>
      </c>
      <c r="CO32" s="140">
        <f t="shared" si="72"/>
        <v>0</v>
      </c>
      <c r="CP32" s="140">
        <f t="shared" si="73"/>
        <v>0</v>
      </c>
      <c r="CQ32" s="140" t="str">
        <f t="shared" si="74"/>
        <v/>
      </c>
      <c r="CR32" s="140" t="str">
        <f t="shared" si="75"/>
        <v/>
      </c>
      <c r="CS32" s="140" t="str">
        <f t="shared" si="76"/>
        <v>0</v>
      </c>
      <c r="CT32" s="140" t="str">
        <f t="shared" si="77"/>
        <v/>
      </c>
      <c r="CU32" s="140" t="str">
        <f t="shared" si="78"/>
        <v>0</v>
      </c>
      <c r="CV32" s="140" t="str">
        <f t="shared" si="79"/>
        <v/>
      </c>
      <c r="CW32" s="140" t="str">
        <f t="shared" si="80"/>
        <v>00</v>
      </c>
      <c r="CX32" s="140">
        <f t="shared" si="81"/>
        <v>0</v>
      </c>
      <c r="CY32" s="174" t="str">
        <f>IF(男子種目選択!I32="","",男子種目選択!I32)</f>
        <v/>
      </c>
      <c r="CZ32" s="164" t="str">
        <f t="shared" si="5"/>
        <v/>
      </c>
      <c r="DA32" s="170"/>
      <c r="DB32" s="171" t="str">
        <f t="shared" si="82"/>
        <v/>
      </c>
      <c r="DC32" s="172"/>
      <c r="DD32" s="171" t="str">
        <f t="shared" si="83"/>
        <v/>
      </c>
      <c r="DE32" s="175"/>
      <c r="DF32" s="169">
        <f t="shared" si="84"/>
        <v>0</v>
      </c>
      <c r="DG32" s="169">
        <f t="shared" si="85"/>
        <v>0</v>
      </c>
      <c r="DH32" s="169">
        <f t="shared" si="86"/>
        <v>0</v>
      </c>
      <c r="DI32" s="169">
        <f t="shared" si="87"/>
        <v>0</v>
      </c>
      <c r="DJ32" s="3">
        <f t="shared" si="88"/>
        <v>0</v>
      </c>
      <c r="DK32" s="145">
        <f t="shared" si="89"/>
        <v>0</v>
      </c>
      <c r="DL32" s="140" t="str">
        <f t="shared" si="90"/>
        <v>000</v>
      </c>
      <c r="DM32" s="140">
        <f t="shared" si="91"/>
        <v>0</v>
      </c>
      <c r="DN32" s="140">
        <f t="shared" si="92"/>
        <v>0</v>
      </c>
      <c r="DO32" s="140" t="str">
        <f t="shared" si="93"/>
        <v/>
      </c>
      <c r="DP32" s="140" t="str">
        <f t="shared" si="94"/>
        <v/>
      </c>
      <c r="DQ32" s="140" t="str">
        <f t="shared" si="95"/>
        <v>0</v>
      </c>
      <c r="DR32" s="140" t="str">
        <f t="shared" si="96"/>
        <v/>
      </c>
      <c r="DS32" s="140" t="str">
        <f t="shared" si="97"/>
        <v>0</v>
      </c>
      <c r="DT32" s="140" t="str">
        <f t="shared" si="98"/>
        <v/>
      </c>
      <c r="DU32" s="140" t="str">
        <f t="shared" si="99"/>
        <v>00</v>
      </c>
      <c r="DV32" s="140">
        <f t="shared" si="100"/>
        <v>0</v>
      </c>
    </row>
    <row r="33" spans="2:126">
      <c r="B33" s="159" t="str">
        <f t="shared" si="6"/>
        <v/>
      </c>
      <c r="C33" s="150">
        <v>30</v>
      </c>
      <c r="D33" s="160" t="str">
        <f>男子種目選択!B33</f>
        <v/>
      </c>
      <c r="E33" s="161" t="str">
        <f>男子種目選択!C33</f>
        <v/>
      </c>
      <c r="F33" s="162" t="str">
        <f>男子種目選択!D33</f>
        <v/>
      </c>
      <c r="G33" s="163" t="str">
        <f>IF(男子種目選択!E33="","",男子種目選択!E33)</f>
        <v/>
      </c>
      <c r="H33" s="164" t="str">
        <f t="shared" si="0"/>
        <v/>
      </c>
      <c r="I33" s="165"/>
      <c r="J33" s="166" t="str">
        <f t="shared" si="7"/>
        <v/>
      </c>
      <c r="K33" s="167"/>
      <c r="L33" s="166" t="str">
        <f t="shared" si="8"/>
        <v/>
      </c>
      <c r="M33" s="168"/>
      <c r="N33" s="169" t="str">
        <f t="shared" si="9"/>
        <v/>
      </c>
      <c r="O33" s="169">
        <f t="shared" si="10"/>
        <v>0</v>
      </c>
      <c r="P33" s="169" t="str">
        <f t="shared" si="11"/>
        <v/>
      </c>
      <c r="Q33" s="169">
        <f t="shared" si="12"/>
        <v>0</v>
      </c>
      <c r="R33" s="3" t="str">
        <f t="shared" si="13"/>
        <v/>
      </c>
      <c r="S33" s="145" t="str">
        <f t="shared" si="14"/>
        <v/>
      </c>
      <c r="T33" s="140" t="str">
        <f t="shared" si="15"/>
        <v>00</v>
      </c>
      <c r="U33" s="140">
        <f t="shared" si="16"/>
        <v>0</v>
      </c>
      <c r="V33" s="140">
        <f t="shared" si="17"/>
        <v>0</v>
      </c>
      <c r="W33" s="140" t="str">
        <f t="shared" si="18"/>
        <v/>
      </c>
      <c r="X33" s="140" t="str">
        <f t="shared" si="19"/>
        <v/>
      </c>
      <c r="Y33" s="140" t="str">
        <f t="shared" si="20"/>
        <v>0</v>
      </c>
      <c r="Z33" s="140" t="str">
        <f t="shared" si="21"/>
        <v/>
      </c>
      <c r="AA33" s="140" t="str">
        <f t="shared" si="22"/>
        <v/>
      </c>
      <c r="AB33" s="140" t="str">
        <f t="shared" si="23"/>
        <v/>
      </c>
      <c r="AC33" s="140" t="str">
        <f t="shared" si="1"/>
        <v>0</v>
      </c>
      <c r="AD33" s="140">
        <f t="shared" si="24"/>
        <v>0</v>
      </c>
      <c r="AE33" s="163" t="str">
        <f>IF(男子種目選択!F33="","",男子種目選択!F33)</f>
        <v/>
      </c>
      <c r="AF33" s="164" t="str">
        <f t="shared" si="2"/>
        <v/>
      </c>
      <c r="AG33" s="170"/>
      <c r="AH33" s="171" t="str">
        <f t="shared" si="25"/>
        <v/>
      </c>
      <c r="AI33" s="172"/>
      <c r="AJ33" s="171" t="str">
        <f t="shared" si="26"/>
        <v/>
      </c>
      <c r="AK33" s="173"/>
      <c r="AL33" s="169">
        <f t="shared" si="27"/>
        <v>0</v>
      </c>
      <c r="AM33" s="169">
        <f t="shared" si="28"/>
        <v>0</v>
      </c>
      <c r="AN33" s="169">
        <f t="shared" si="29"/>
        <v>0</v>
      </c>
      <c r="AO33" s="169">
        <f t="shared" si="30"/>
        <v>0</v>
      </c>
      <c r="AP33" s="3">
        <f t="shared" si="31"/>
        <v>0</v>
      </c>
      <c r="AQ33" s="145">
        <f t="shared" si="32"/>
        <v>0</v>
      </c>
      <c r="AR33" s="140" t="str">
        <f t="shared" si="33"/>
        <v>000</v>
      </c>
      <c r="AS33" s="140">
        <f t="shared" si="34"/>
        <v>0</v>
      </c>
      <c r="AT33" s="140">
        <f t="shared" si="35"/>
        <v>0</v>
      </c>
      <c r="AU33" s="140" t="str">
        <f t="shared" si="36"/>
        <v/>
      </c>
      <c r="AV33" s="140" t="str">
        <f t="shared" si="37"/>
        <v/>
      </c>
      <c r="AW33" s="140" t="str">
        <f t="shared" si="38"/>
        <v>0</v>
      </c>
      <c r="AX33" s="140" t="str">
        <f t="shared" si="39"/>
        <v/>
      </c>
      <c r="AY33" s="140" t="str">
        <f t="shared" si="40"/>
        <v>0</v>
      </c>
      <c r="AZ33" s="140" t="str">
        <f t="shared" si="41"/>
        <v/>
      </c>
      <c r="BA33" s="140" t="str">
        <f t="shared" si="42"/>
        <v>00</v>
      </c>
      <c r="BB33" s="140">
        <f t="shared" si="43"/>
        <v>0</v>
      </c>
      <c r="BC33" s="174" t="str">
        <f>IF(男子種目選択!G33="","",男子種目選択!G33)</f>
        <v/>
      </c>
      <c r="BD33" s="164" t="str">
        <f t="shared" si="3"/>
        <v/>
      </c>
      <c r="BE33" s="170"/>
      <c r="BF33" s="171" t="str">
        <f t="shared" si="44"/>
        <v/>
      </c>
      <c r="BG33" s="172"/>
      <c r="BH33" s="171" t="str">
        <f t="shared" si="45"/>
        <v/>
      </c>
      <c r="BI33" s="175"/>
      <c r="BJ33" s="169">
        <f t="shared" si="46"/>
        <v>0</v>
      </c>
      <c r="BK33" s="169">
        <f t="shared" si="47"/>
        <v>0</v>
      </c>
      <c r="BL33" s="169">
        <f t="shared" si="48"/>
        <v>0</v>
      </c>
      <c r="BM33" s="169">
        <f t="shared" si="49"/>
        <v>0</v>
      </c>
      <c r="BN33" s="3">
        <f t="shared" si="50"/>
        <v>0</v>
      </c>
      <c r="BO33" s="145">
        <f t="shared" si="51"/>
        <v>0</v>
      </c>
      <c r="BP33" s="140" t="str">
        <f t="shared" si="52"/>
        <v>000</v>
      </c>
      <c r="BQ33" s="140">
        <f t="shared" si="53"/>
        <v>0</v>
      </c>
      <c r="BR33" s="140">
        <f t="shared" si="54"/>
        <v>0</v>
      </c>
      <c r="BS33" s="140" t="str">
        <f t="shared" si="55"/>
        <v/>
      </c>
      <c r="BT33" s="140" t="str">
        <f t="shared" si="56"/>
        <v/>
      </c>
      <c r="BU33" s="140" t="str">
        <f t="shared" si="57"/>
        <v>0</v>
      </c>
      <c r="BV33" s="140" t="str">
        <f t="shared" si="58"/>
        <v/>
      </c>
      <c r="BW33" s="140" t="str">
        <f t="shared" si="59"/>
        <v>0</v>
      </c>
      <c r="BX33" s="140" t="str">
        <f t="shared" si="60"/>
        <v/>
      </c>
      <c r="BY33" s="140" t="str">
        <f t="shared" si="61"/>
        <v>00</v>
      </c>
      <c r="BZ33" s="140">
        <f t="shared" si="62"/>
        <v>0</v>
      </c>
      <c r="CA33" s="163" t="str">
        <f>IF(男子種目選択!H33="","",男子種目選択!H33)</f>
        <v/>
      </c>
      <c r="CB33" s="164" t="str">
        <f t="shared" si="4"/>
        <v/>
      </c>
      <c r="CC33" s="170"/>
      <c r="CD33" s="171" t="str">
        <f t="shared" si="63"/>
        <v/>
      </c>
      <c r="CE33" s="172"/>
      <c r="CF33" s="171" t="str">
        <f t="shared" si="64"/>
        <v/>
      </c>
      <c r="CG33" s="173"/>
      <c r="CH33" s="169">
        <f t="shared" si="65"/>
        <v>0</v>
      </c>
      <c r="CI33" s="169">
        <f t="shared" si="66"/>
        <v>0</v>
      </c>
      <c r="CJ33" s="169">
        <f t="shared" si="67"/>
        <v>0</v>
      </c>
      <c r="CK33" s="169">
        <f t="shared" si="68"/>
        <v>0</v>
      </c>
      <c r="CL33" s="3">
        <f t="shared" si="69"/>
        <v>0</v>
      </c>
      <c r="CM33" s="145">
        <f t="shared" si="70"/>
        <v>0</v>
      </c>
      <c r="CN33" s="140" t="str">
        <f t="shared" si="71"/>
        <v>000</v>
      </c>
      <c r="CO33" s="140">
        <f t="shared" si="72"/>
        <v>0</v>
      </c>
      <c r="CP33" s="140">
        <f t="shared" si="73"/>
        <v>0</v>
      </c>
      <c r="CQ33" s="140" t="str">
        <f t="shared" si="74"/>
        <v/>
      </c>
      <c r="CR33" s="140" t="str">
        <f t="shared" si="75"/>
        <v/>
      </c>
      <c r="CS33" s="140" t="str">
        <f t="shared" si="76"/>
        <v>0</v>
      </c>
      <c r="CT33" s="140" t="str">
        <f t="shared" si="77"/>
        <v/>
      </c>
      <c r="CU33" s="140" t="str">
        <f t="shared" si="78"/>
        <v>0</v>
      </c>
      <c r="CV33" s="140" t="str">
        <f t="shared" si="79"/>
        <v/>
      </c>
      <c r="CW33" s="140" t="str">
        <f t="shared" si="80"/>
        <v>00</v>
      </c>
      <c r="CX33" s="140">
        <f t="shared" si="81"/>
        <v>0</v>
      </c>
      <c r="CY33" s="174" t="str">
        <f>IF(男子種目選択!I33="","",男子種目選択!I33)</f>
        <v/>
      </c>
      <c r="CZ33" s="164" t="str">
        <f t="shared" si="5"/>
        <v/>
      </c>
      <c r="DA33" s="170"/>
      <c r="DB33" s="171" t="str">
        <f t="shared" si="82"/>
        <v/>
      </c>
      <c r="DC33" s="172"/>
      <c r="DD33" s="171" t="str">
        <f t="shared" si="83"/>
        <v/>
      </c>
      <c r="DE33" s="175"/>
      <c r="DF33" s="169">
        <f t="shared" si="84"/>
        <v>0</v>
      </c>
      <c r="DG33" s="169">
        <f t="shared" si="85"/>
        <v>0</v>
      </c>
      <c r="DH33" s="169">
        <f t="shared" si="86"/>
        <v>0</v>
      </c>
      <c r="DI33" s="169">
        <f t="shared" si="87"/>
        <v>0</v>
      </c>
      <c r="DJ33" s="3">
        <f t="shared" si="88"/>
        <v>0</v>
      </c>
      <c r="DK33" s="145">
        <f t="shared" si="89"/>
        <v>0</v>
      </c>
      <c r="DL33" s="140" t="str">
        <f t="shared" si="90"/>
        <v>000</v>
      </c>
      <c r="DM33" s="140">
        <f t="shared" si="91"/>
        <v>0</v>
      </c>
      <c r="DN33" s="140">
        <f t="shared" si="92"/>
        <v>0</v>
      </c>
      <c r="DO33" s="140" t="str">
        <f t="shared" si="93"/>
        <v/>
      </c>
      <c r="DP33" s="140" t="str">
        <f t="shared" si="94"/>
        <v/>
      </c>
      <c r="DQ33" s="140" t="str">
        <f t="shared" si="95"/>
        <v>0</v>
      </c>
      <c r="DR33" s="140" t="str">
        <f t="shared" si="96"/>
        <v/>
      </c>
      <c r="DS33" s="140" t="str">
        <f t="shared" si="97"/>
        <v>0</v>
      </c>
      <c r="DT33" s="140" t="str">
        <f t="shared" si="98"/>
        <v/>
      </c>
      <c r="DU33" s="140" t="str">
        <f t="shared" si="99"/>
        <v>00</v>
      </c>
      <c r="DV33" s="140">
        <f t="shared" si="100"/>
        <v>0</v>
      </c>
    </row>
    <row r="34" spans="2:126">
      <c r="B34" s="159" t="str">
        <f t="shared" si="6"/>
        <v/>
      </c>
      <c r="C34" s="150">
        <v>31</v>
      </c>
      <c r="D34" s="160" t="str">
        <f>男子種目選択!B34</f>
        <v/>
      </c>
      <c r="E34" s="161" t="str">
        <f>男子種目選択!C34</f>
        <v/>
      </c>
      <c r="F34" s="162" t="str">
        <f>男子種目選択!D34</f>
        <v/>
      </c>
      <c r="G34" s="163" t="str">
        <f>IF(男子種目選択!E34="","",男子種目選択!E34)</f>
        <v/>
      </c>
      <c r="H34" s="164" t="str">
        <f t="shared" si="0"/>
        <v/>
      </c>
      <c r="I34" s="165"/>
      <c r="J34" s="166" t="str">
        <f t="shared" si="7"/>
        <v/>
      </c>
      <c r="K34" s="167"/>
      <c r="L34" s="166" t="str">
        <f t="shared" si="8"/>
        <v/>
      </c>
      <c r="M34" s="168"/>
      <c r="N34" s="169" t="str">
        <f t="shared" si="9"/>
        <v/>
      </c>
      <c r="O34" s="169">
        <f t="shared" si="10"/>
        <v>0</v>
      </c>
      <c r="P34" s="169" t="str">
        <f t="shared" si="11"/>
        <v/>
      </c>
      <c r="Q34" s="169">
        <f t="shared" si="12"/>
        <v>0</v>
      </c>
      <c r="R34" s="3" t="str">
        <f t="shared" si="13"/>
        <v/>
      </c>
      <c r="S34" s="145" t="str">
        <f t="shared" si="14"/>
        <v/>
      </c>
      <c r="T34" s="140" t="str">
        <f t="shared" si="15"/>
        <v>00</v>
      </c>
      <c r="U34" s="140">
        <f t="shared" si="16"/>
        <v>0</v>
      </c>
      <c r="V34" s="140">
        <f t="shared" si="17"/>
        <v>0</v>
      </c>
      <c r="W34" s="140" t="str">
        <f t="shared" si="18"/>
        <v/>
      </c>
      <c r="X34" s="140" t="str">
        <f t="shared" si="19"/>
        <v/>
      </c>
      <c r="Y34" s="140" t="str">
        <f t="shared" si="20"/>
        <v>0</v>
      </c>
      <c r="Z34" s="140" t="str">
        <f t="shared" si="21"/>
        <v/>
      </c>
      <c r="AA34" s="140" t="str">
        <f t="shared" si="22"/>
        <v/>
      </c>
      <c r="AB34" s="140" t="str">
        <f t="shared" si="23"/>
        <v/>
      </c>
      <c r="AC34" s="140" t="str">
        <f t="shared" si="1"/>
        <v>0</v>
      </c>
      <c r="AD34" s="140">
        <f t="shared" si="24"/>
        <v>0</v>
      </c>
      <c r="AE34" s="163" t="str">
        <f>IF(男子種目選択!F34="","",男子種目選択!F34)</f>
        <v/>
      </c>
      <c r="AF34" s="164" t="str">
        <f t="shared" si="2"/>
        <v/>
      </c>
      <c r="AG34" s="170"/>
      <c r="AH34" s="171" t="str">
        <f t="shared" si="25"/>
        <v/>
      </c>
      <c r="AI34" s="172"/>
      <c r="AJ34" s="171" t="str">
        <f t="shared" si="26"/>
        <v/>
      </c>
      <c r="AK34" s="173"/>
      <c r="AL34" s="169">
        <f t="shared" si="27"/>
        <v>0</v>
      </c>
      <c r="AM34" s="169">
        <f t="shared" si="28"/>
        <v>0</v>
      </c>
      <c r="AN34" s="169">
        <f t="shared" si="29"/>
        <v>0</v>
      </c>
      <c r="AO34" s="169">
        <f t="shared" si="30"/>
        <v>0</v>
      </c>
      <c r="AP34" s="3">
        <f t="shared" si="31"/>
        <v>0</v>
      </c>
      <c r="AQ34" s="145">
        <f t="shared" si="32"/>
        <v>0</v>
      </c>
      <c r="AR34" s="140" t="str">
        <f t="shared" si="33"/>
        <v>000</v>
      </c>
      <c r="AS34" s="140">
        <f t="shared" si="34"/>
        <v>0</v>
      </c>
      <c r="AT34" s="140">
        <f t="shared" si="35"/>
        <v>0</v>
      </c>
      <c r="AU34" s="140" t="str">
        <f t="shared" si="36"/>
        <v/>
      </c>
      <c r="AV34" s="140" t="str">
        <f t="shared" si="37"/>
        <v/>
      </c>
      <c r="AW34" s="140" t="str">
        <f t="shared" si="38"/>
        <v>0</v>
      </c>
      <c r="AX34" s="140" t="str">
        <f t="shared" si="39"/>
        <v/>
      </c>
      <c r="AY34" s="140" t="str">
        <f t="shared" si="40"/>
        <v>0</v>
      </c>
      <c r="AZ34" s="140" t="str">
        <f t="shared" si="41"/>
        <v/>
      </c>
      <c r="BA34" s="140" t="str">
        <f t="shared" si="42"/>
        <v>00</v>
      </c>
      <c r="BB34" s="140">
        <f t="shared" si="43"/>
        <v>0</v>
      </c>
      <c r="BC34" s="174" t="str">
        <f>IF(男子種目選択!G34="","",男子種目選択!G34)</f>
        <v/>
      </c>
      <c r="BD34" s="164" t="str">
        <f t="shared" si="3"/>
        <v/>
      </c>
      <c r="BE34" s="170"/>
      <c r="BF34" s="171" t="str">
        <f t="shared" si="44"/>
        <v/>
      </c>
      <c r="BG34" s="172"/>
      <c r="BH34" s="171" t="str">
        <f t="shared" si="45"/>
        <v/>
      </c>
      <c r="BI34" s="175"/>
      <c r="BJ34" s="169">
        <f t="shared" si="46"/>
        <v>0</v>
      </c>
      <c r="BK34" s="169">
        <f t="shared" si="47"/>
        <v>0</v>
      </c>
      <c r="BL34" s="169">
        <f t="shared" si="48"/>
        <v>0</v>
      </c>
      <c r="BM34" s="169">
        <f t="shared" si="49"/>
        <v>0</v>
      </c>
      <c r="BN34" s="3">
        <f t="shared" si="50"/>
        <v>0</v>
      </c>
      <c r="BO34" s="145">
        <f t="shared" si="51"/>
        <v>0</v>
      </c>
      <c r="BP34" s="140" t="str">
        <f t="shared" si="52"/>
        <v>000</v>
      </c>
      <c r="BQ34" s="140">
        <f t="shared" si="53"/>
        <v>0</v>
      </c>
      <c r="BR34" s="140">
        <f t="shared" si="54"/>
        <v>0</v>
      </c>
      <c r="BS34" s="140" t="str">
        <f t="shared" si="55"/>
        <v/>
      </c>
      <c r="BT34" s="140" t="str">
        <f t="shared" si="56"/>
        <v/>
      </c>
      <c r="BU34" s="140" t="str">
        <f t="shared" si="57"/>
        <v>0</v>
      </c>
      <c r="BV34" s="140" t="str">
        <f t="shared" si="58"/>
        <v/>
      </c>
      <c r="BW34" s="140" t="str">
        <f t="shared" si="59"/>
        <v>0</v>
      </c>
      <c r="BX34" s="140" t="str">
        <f t="shared" si="60"/>
        <v/>
      </c>
      <c r="BY34" s="140" t="str">
        <f t="shared" si="61"/>
        <v>00</v>
      </c>
      <c r="BZ34" s="140">
        <f t="shared" si="62"/>
        <v>0</v>
      </c>
      <c r="CA34" s="163" t="str">
        <f>IF(男子種目選択!H34="","",男子種目選択!H34)</f>
        <v/>
      </c>
      <c r="CB34" s="164" t="str">
        <f t="shared" si="4"/>
        <v/>
      </c>
      <c r="CC34" s="170"/>
      <c r="CD34" s="171" t="str">
        <f t="shared" si="63"/>
        <v/>
      </c>
      <c r="CE34" s="172"/>
      <c r="CF34" s="171" t="str">
        <f t="shared" si="64"/>
        <v/>
      </c>
      <c r="CG34" s="173"/>
      <c r="CH34" s="169">
        <f t="shared" si="65"/>
        <v>0</v>
      </c>
      <c r="CI34" s="169">
        <f t="shared" si="66"/>
        <v>0</v>
      </c>
      <c r="CJ34" s="169">
        <f t="shared" si="67"/>
        <v>0</v>
      </c>
      <c r="CK34" s="169">
        <f t="shared" si="68"/>
        <v>0</v>
      </c>
      <c r="CL34" s="3">
        <f t="shared" si="69"/>
        <v>0</v>
      </c>
      <c r="CM34" s="145">
        <f t="shared" si="70"/>
        <v>0</v>
      </c>
      <c r="CN34" s="140" t="str">
        <f t="shared" si="71"/>
        <v>000</v>
      </c>
      <c r="CO34" s="140">
        <f t="shared" si="72"/>
        <v>0</v>
      </c>
      <c r="CP34" s="140">
        <f t="shared" si="73"/>
        <v>0</v>
      </c>
      <c r="CQ34" s="140" t="str">
        <f t="shared" si="74"/>
        <v/>
      </c>
      <c r="CR34" s="140" t="str">
        <f t="shared" si="75"/>
        <v/>
      </c>
      <c r="CS34" s="140" t="str">
        <f t="shared" si="76"/>
        <v>0</v>
      </c>
      <c r="CT34" s="140" t="str">
        <f t="shared" si="77"/>
        <v/>
      </c>
      <c r="CU34" s="140" t="str">
        <f t="shared" si="78"/>
        <v>0</v>
      </c>
      <c r="CV34" s="140" t="str">
        <f t="shared" si="79"/>
        <v/>
      </c>
      <c r="CW34" s="140" t="str">
        <f t="shared" si="80"/>
        <v>00</v>
      </c>
      <c r="CX34" s="140">
        <f t="shared" si="81"/>
        <v>0</v>
      </c>
      <c r="CY34" s="174" t="str">
        <f>IF(男子種目選択!I34="","",男子種目選択!I34)</f>
        <v/>
      </c>
      <c r="CZ34" s="164" t="str">
        <f t="shared" si="5"/>
        <v/>
      </c>
      <c r="DA34" s="170"/>
      <c r="DB34" s="171" t="str">
        <f t="shared" si="82"/>
        <v/>
      </c>
      <c r="DC34" s="172"/>
      <c r="DD34" s="171" t="str">
        <f t="shared" si="83"/>
        <v/>
      </c>
      <c r="DE34" s="175"/>
      <c r="DF34" s="169">
        <f t="shared" si="84"/>
        <v>0</v>
      </c>
      <c r="DG34" s="169">
        <f t="shared" si="85"/>
        <v>0</v>
      </c>
      <c r="DH34" s="169">
        <f t="shared" si="86"/>
        <v>0</v>
      </c>
      <c r="DI34" s="169">
        <f t="shared" si="87"/>
        <v>0</v>
      </c>
      <c r="DJ34" s="3">
        <f t="shared" si="88"/>
        <v>0</v>
      </c>
      <c r="DK34" s="145">
        <f t="shared" si="89"/>
        <v>0</v>
      </c>
      <c r="DL34" s="140" t="str">
        <f t="shared" si="90"/>
        <v>000</v>
      </c>
      <c r="DM34" s="140">
        <f t="shared" si="91"/>
        <v>0</v>
      </c>
      <c r="DN34" s="140">
        <f t="shared" si="92"/>
        <v>0</v>
      </c>
      <c r="DO34" s="140" t="str">
        <f t="shared" si="93"/>
        <v/>
      </c>
      <c r="DP34" s="140" t="str">
        <f t="shared" si="94"/>
        <v/>
      </c>
      <c r="DQ34" s="140" t="str">
        <f t="shared" si="95"/>
        <v>0</v>
      </c>
      <c r="DR34" s="140" t="str">
        <f t="shared" si="96"/>
        <v/>
      </c>
      <c r="DS34" s="140" t="str">
        <f t="shared" si="97"/>
        <v>0</v>
      </c>
      <c r="DT34" s="140" t="str">
        <f t="shared" si="98"/>
        <v/>
      </c>
      <c r="DU34" s="140" t="str">
        <f t="shared" si="99"/>
        <v>00</v>
      </c>
      <c r="DV34" s="140">
        <f t="shared" si="100"/>
        <v>0</v>
      </c>
    </row>
    <row r="35" spans="2:126">
      <c r="B35" s="159" t="str">
        <f t="shared" si="6"/>
        <v/>
      </c>
      <c r="C35" s="150">
        <v>32</v>
      </c>
      <c r="D35" s="160" t="str">
        <f>男子種目選択!B35</f>
        <v/>
      </c>
      <c r="E35" s="161" t="str">
        <f>男子種目選択!C35</f>
        <v/>
      </c>
      <c r="F35" s="162" t="str">
        <f>男子種目選択!D35</f>
        <v/>
      </c>
      <c r="G35" s="163" t="str">
        <f>IF(男子種目選択!E35="","",男子種目選択!E35)</f>
        <v/>
      </c>
      <c r="H35" s="164" t="str">
        <f t="shared" si="0"/>
        <v/>
      </c>
      <c r="I35" s="165"/>
      <c r="J35" s="166" t="str">
        <f t="shared" si="7"/>
        <v/>
      </c>
      <c r="K35" s="167"/>
      <c r="L35" s="166" t="str">
        <f t="shared" si="8"/>
        <v/>
      </c>
      <c r="M35" s="168"/>
      <c r="N35" s="169" t="str">
        <f t="shared" si="9"/>
        <v/>
      </c>
      <c r="O35" s="169">
        <f t="shared" si="10"/>
        <v>0</v>
      </c>
      <c r="P35" s="169" t="str">
        <f t="shared" si="11"/>
        <v/>
      </c>
      <c r="Q35" s="169">
        <f t="shared" si="12"/>
        <v>0</v>
      </c>
      <c r="R35" s="3" t="str">
        <f t="shared" si="13"/>
        <v/>
      </c>
      <c r="S35" s="145" t="str">
        <f t="shared" si="14"/>
        <v/>
      </c>
      <c r="T35" s="140" t="str">
        <f t="shared" si="15"/>
        <v>00</v>
      </c>
      <c r="U35" s="140">
        <f t="shared" si="16"/>
        <v>0</v>
      </c>
      <c r="V35" s="140">
        <f t="shared" si="17"/>
        <v>0</v>
      </c>
      <c r="W35" s="140" t="str">
        <f t="shared" si="18"/>
        <v/>
      </c>
      <c r="X35" s="140" t="str">
        <f t="shared" si="19"/>
        <v/>
      </c>
      <c r="Y35" s="140" t="str">
        <f t="shared" si="20"/>
        <v>0</v>
      </c>
      <c r="Z35" s="140" t="str">
        <f t="shared" si="21"/>
        <v/>
      </c>
      <c r="AA35" s="140" t="str">
        <f t="shared" si="22"/>
        <v/>
      </c>
      <c r="AB35" s="140" t="str">
        <f t="shared" si="23"/>
        <v/>
      </c>
      <c r="AC35" s="140" t="str">
        <f t="shared" si="1"/>
        <v>0</v>
      </c>
      <c r="AD35" s="140">
        <f t="shared" si="24"/>
        <v>0</v>
      </c>
      <c r="AE35" s="163" t="str">
        <f>IF(男子種目選択!F35="","",男子種目選択!F35)</f>
        <v/>
      </c>
      <c r="AF35" s="164" t="str">
        <f t="shared" si="2"/>
        <v/>
      </c>
      <c r="AG35" s="170"/>
      <c r="AH35" s="171" t="str">
        <f t="shared" si="25"/>
        <v/>
      </c>
      <c r="AI35" s="172"/>
      <c r="AJ35" s="171" t="str">
        <f t="shared" si="26"/>
        <v/>
      </c>
      <c r="AK35" s="173"/>
      <c r="AL35" s="169">
        <f t="shared" si="27"/>
        <v>0</v>
      </c>
      <c r="AM35" s="169">
        <f t="shared" si="28"/>
        <v>0</v>
      </c>
      <c r="AN35" s="169">
        <f t="shared" si="29"/>
        <v>0</v>
      </c>
      <c r="AO35" s="169">
        <f t="shared" si="30"/>
        <v>0</v>
      </c>
      <c r="AP35" s="3">
        <f t="shared" si="31"/>
        <v>0</v>
      </c>
      <c r="AQ35" s="145">
        <f t="shared" si="32"/>
        <v>0</v>
      </c>
      <c r="AR35" s="140" t="str">
        <f t="shared" si="33"/>
        <v>000</v>
      </c>
      <c r="AS35" s="140">
        <f t="shared" si="34"/>
        <v>0</v>
      </c>
      <c r="AT35" s="140">
        <f t="shared" si="35"/>
        <v>0</v>
      </c>
      <c r="AU35" s="140" t="str">
        <f t="shared" si="36"/>
        <v/>
      </c>
      <c r="AV35" s="140" t="str">
        <f t="shared" si="37"/>
        <v/>
      </c>
      <c r="AW35" s="140" t="str">
        <f t="shared" si="38"/>
        <v>0</v>
      </c>
      <c r="AX35" s="140" t="str">
        <f t="shared" si="39"/>
        <v/>
      </c>
      <c r="AY35" s="140" t="str">
        <f t="shared" si="40"/>
        <v>0</v>
      </c>
      <c r="AZ35" s="140" t="str">
        <f t="shared" si="41"/>
        <v/>
      </c>
      <c r="BA35" s="140" t="str">
        <f t="shared" si="42"/>
        <v>00</v>
      </c>
      <c r="BB35" s="140">
        <f t="shared" si="43"/>
        <v>0</v>
      </c>
      <c r="BC35" s="174" t="str">
        <f>IF(男子種目選択!G35="","",男子種目選択!G35)</f>
        <v/>
      </c>
      <c r="BD35" s="164" t="str">
        <f t="shared" si="3"/>
        <v/>
      </c>
      <c r="BE35" s="170"/>
      <c r="BF35" s="171" t="str">
        <f t="shared" si="44"/>
        <v/>
      </c>
      <c r="BG35" s="172"/>
      <c r="BH35" s="171" t="str">
        <f t="shared" si="45"/>
        <v/>
      </c>
      <c r="BI35" s="175"/>
      <c r="BJ35" s="169">
        <f t="shared" si="46"/>
        <v>0</v>
      </c>
      <c r="BK35" s="169">
        <f t="shared" si="47"/>
        <v>0</v>
      </c>
      <c r="BL35" s="169">
        <f t="shared" si="48"/>
        <v>0</v>
      </c>
      <c r="BM35" s="169">
        <f t="shared" si="49"/>
        <v>0</v>
      </c>
      <c r="BN35" s="3">
        <f t="shared" si="50"/>
        <v>0</v>
      </c>
      <c r="BO35" s="145">
        <f t="shared" si="51"/>
        <v>0</v>
      </c>
      <c r="BP35" s="140" t="str">
        <f t="shared" si="52"/>
        <v>000</v>
      </c>
      <c r="BQ35" s="140">
        <f t="shared" si="53"/>
        <v>0</v>
      </c>
      <c r="BR35" s="140">
        <f t="shared" si="54"/>
        <v>0</v>
      </c>
      <c r="BS35" s="140" t="str">
        <f t="shared" si="55"/>
        <v/>
      </c>
      <c r="BT35" s="140" t="str">
        <f t="shared" si="56"/>
        <v/>
      </c>
      <c r="BU35" s="140" t="str">
        <f t="shared" si="57"/>
        <v>0</v>
      </c>
      <c r="BV35" s="140" t="str">
        <f t="shared" si="58"/>
        <v/>
      </c>
      <c r="BW35" s="140" t="str">
        <f t="shared" si="59"/>
        <v>0</v>
      </c>
      <c r="BX35" s="140" t="str">
        <f t="shared" si="60"/>
        <v/>
      </c>
      <c r="BY35" s="140" t="str">
        <f t="shared" si="61"/>
        <v>00</v>
      </c>
      <c r="BZ35" s="140">
        <f t="shared" si="62"/>
        <v>0</v>
      </c>
      <c r="CA35" s="163" t="str">
        <f>IF(男子種目選択!H35="","",男子種目選択!H35)</f>
        <v/>
      </c>
      <c r="CB35" s="164" t="str">
        <f t="shared" si="4"/>
        <v/>
      </c>
      <c r="CC35" s="170"/>
      <c r="CD35" s="171" t="str">
        <f t="shared" si="63"/>
        <v/>
      </c>
      <c r="CE35" s="172"/>
      <c r="CF35" s="171" t="str">
        <f t="shared" si="64"/>
        <v/>
      </c>
      <c r="CG35" s="173"/>
      <c r="CH35" s="169">
        <f t="shared" si="65"/>
        <v>0</v>
      </c>
      <c r="CI35" s="169">
        <f t="shared" si="66"/>
        <v>0</v>
      </c>
      <c r="CJ35" s="169">
        <f t="shared" si="67"/>
        <v>0</v>
      </c>
      <c r="CK35" s="169">
        <f t="shared" si="68"/>
        <v>0</v>
      </c>
      <c r="CL35" s="3">
        <f t="shared" si="69"/>
        <v>0</v>
      </c>
      <c r="CM35" s="145">
        <f t="shared" si="70"/>
        <v>0</v>
      </c>
      <c r="CN35" s="140" t="str">
        <f t="shared" si="71"/>
        <v>000</v>
      </c>
      <c r="CO35" s="140">
        <f t="shared" si="72"/>
        <v>0</v>
      </c>
      <c r="CP35" s="140">
        <f t="shared" si="73"/>
        <v>0</v>
      </c>
      <c r="CQ35" s="140" t="str">
        <f t="shared" si="74"/>
        <v/>
      </c>
      <c r="CR35" s="140" t="str">
        <f t="shared" si="75"/>
        <v/>
      </c>
      <c r="CS35" s="140" t="str">
        <f t="shared" si="76"/>
        <v>0</v>
      </c>
      <c r="CT35" s="140" t="str">
        <f t="shared" si="77"/>
        <v/>
      </c>
      <c r="CU35" s="140" t="str">
        <f t="shared" si="78"/>
        <v>0</v>
      </c>
      <c r="CV35" s="140" t="str">
        <f t="shared" si="79"/>
        <v/>
      </c>
      <c r="CW35" s="140" t="str">
        <f t="shared" si="80"/>
        <v>00</v>
      </c>
      <c r="CX35" s="140">
        <f t="shared" si="81"/>
        <v>0</v>
      </c>
      <c r="CY35" s="174" t="str">
        <f>IF(男子種目選択!I35="","",男子種目選択!I35)</f>
        <v/>
      </c>
      <c r="CZ35" s="164" t="str">
        <f t="shared" si="5"/>
        <v/>
      </c>
      <c r="DA35" s="170"/>
      <c r="DB35" s="171" t="str">
        <f t="shared" si="82"/>
        <v/>
      </c>
      <c r="DC35" s="172"/>
      <c r="DD35" s="171" t="str">
        <f t="shared" si="83"/>
        <v/>
      </c>
      <c r="DE35" s="175"/>
      <c r="DF35" s="169">
        <f t="shared" si="84"/>
        <v>0</v>
      </c>
      <c r="DG35" s="169">
        <f t="shared" si="85"/>
        <v>0</v>
      </c>
      <c r="DH35" s="169">
        <f t="shared" si="86"/>
        <v>0</v>
      </c>
      <c r="DI35" s="169">
        <f t="shared" si="87"/>
        <v>0</v>
      </c>
      <c r="DJ35" s="3">
        <f t="shared" si="88"/>
        <v>0</v>
      </c>
      <c r="DK35" s="145">
        <f t="shared" si="89"/>
        <v>0</v>
      </c>
      <c r="DL35" s="140" t="str">
        <f t="shared" si="90"/>
        <v>000</v>
      </c>
      <c r="DM35" s="140">
        <f t="shared" si="91"/>
        <v>0</v>
      </c>
      <c r="DN35" s="140">
        <f t="shared" si="92"/>
        <v>0</v>
      </c>
      <c r="DO35" s="140" t="str">
        <f t="shared" si="93"/>
        <v/>
      </c>
      <c r="DP35" s="140" t="str">
        <f t="shared" si="94"/>
        <v/>
      </c>
      <c r="DQ35" s="140" t="str">
        <f t="shared" si="95"/>
        <v>0</v>
      </c>
      <c r="DR35" s="140" t="str">
        <f t="shared" si="96"/>
        <v/>
      </c>
      <c r="DS35" s="140" t="str">
        <f t="shared" si="97"/>
        <v>0</v>
      </c>
      <c r="DT35" s="140" t="str">
        <f t="shared" si="98"/>
        <v/>
      </c>
      <c r="DU35" s="140" t="str">
        <f t="shared" si="99"/>
        <v>00</v>
      </c>
      <c r="DV35" s="140">
        <f t="shared" si="100"/>
        <v>0</v>
      </c>
    </row>
    <row r="36" spans="2:126">
      <c r="B36" s="159" t="str">
        <f t="shared" si="6"/>
        <v/>
      </c>
      <c r="C36" s="150">
        <v>33</v>
      </c>
      <c r="D36" s="160" t="str">
        <f>男子種目選択!B36</f>
        <v/>
      </c>
      <c r="E36" s="161" t="str">
        <f>男子種目選択!C36</f>
        <v/>
      </c>
      <c r="F36" s="162" t="str">
        <f>男子種目選択!D36</f>
        <v/>
      </c>
      <c r="G36" s="163" t="str">
        <f>IF(男子種目選択!E36="","",男子種目選択!E36)</f>
        <v/>
      </c>
      <c r="H36" s="164" t="str">
        <f t="shared" ref="H36:H67" si="101">IF(G36="","",VLOOKUP(G36,コード,5,FALSE))</f>
        <v/>
      </c>
      <c r="I36" s="165"/>
      <c r="J36" s="166" t="str">
        <f t="shared" si="7"/>
        <v/>
      </c>
      <c r="K36" s="167"/>
      <c r="L36" s="166" t="str">
        <f t="shared" si="8"/>
        <v/>
      </c>
      <c r="M36" s="168"/>
      <c r="N36" s="169" t="str">
        <f t="shared" si="9"/>
        <v/>
      </c>
      <c r="O36" s="169">
        <f t="shared" si="10"/>
        <v>0</v>
      </c>
      <c r="P36" s="169" t="str">
        <f t="shared" si="11"/>
        <v/>
      </c>
      <c r="Q36" s="169">
        <f t="shared" si="12"/>
        <v>0</v>
      </c>
      <c r="R36" s="3" t="str">
        <f t="shared" si="13"/>
        <v/>
      </c>
      <c r="S36" s="145" t="str">
        <f t="shared" si="14"/>
        <v/>
      </c>
      <c r="T36" s="140" t="str">
        <f t="shared" si="15"/>
        <v>00</v>
      </c>
      <c r="U36" s="140">
        <f t="shared" si="16"/>
        <v>0</v>
      </c>
      <c r="V36" s="140">
        <f t="shared" si="17"/>
        <v>0</v>
      </c>
      <c r="W36" s="140" t="str">
        <f t="shared" si="18"/>
        <v/>
      </c>
      <c r="X36" s="140" t="str">
        <f t="shared" si="19"/>
        <v/>
      </c>
      <c r="Y36" s="140" t="str">
        <f t="shared" si="20"/>
        <v>0</v>
      </c>
      <c r="Z36" s="140" t="str">
        <f t="shared" si="21"/>
        <v/>
      </c>
      <c r="AA36" s="140" t="str">
        <f t="shared" si="22"/>
        <v/>
      </c>
      <c r="AB36" s="140" t="str">
        <f t="shared" si="23"/>
        <v/>
      </c>
      <c r="AC36" s="140" t="str">
        <f t="shared" si="1"/>
        <v>0</v>
      </c>
      <c r="AD36" s="140">
        <f t="shared" si="24"/>
        <v>0</v>
      </c>
      <c r="AE36" s="163" t="str">
        <f>IF(男子種目選択!F36="","",男子種目選択!F36)</f>
        <v/>
      </c>
      <c r="AF36" s="164" t="str">
        <f t="shared" ref="AF36:AF67" si="102">IF(AE36="","",VLOOKUP(AE36,コード,5,FALSE))</f>
        <v/>
      </c>
      <c r="AG36" s="170"/>
      <c r="AH36" s="171" t="str">
        <f t="shared" si="25"/>
        <v/>
      </c>
      <c r="AI36" s="172"/>
      <c r="AJ36" s="171" t="str">
        <f t="shared" si="26"/>
        <v/>
      </c>
      <c r="AK36" s="173"/>
      <c r="AL36" s="169">
        <f t="shared" si="27"/>
        <v>0</v>
      </c>
      <c r="AM36" s="169">
        <f t="shared" si="28"/>
        <v>0</v>
      </c>
      <c r="AN36" s="169">
        <f t="shared" si="29"/>
        <v>0</v>
      </c>
      <c r="AO36" s="169">
        <f t="shared" si="30"/>
        <v>0</v>
      </c>
      <c r="AP36" s="3">
        <f t="shared" si="31"/>
        <v>0</v>
      </c>
      <c r="AQ36" s="145">
        <f t="shared" si="32"/>
        <v>0</v>
      </c>
      <c r="AR36" s="140" t="str">
        <f t="shared" si="33"/>
        <v>000</v>
      </c>
      <c r="AS36" s="140">
        <f t="shared" si="34"/>
        <v>0</v>
      </c>
      <c r="AT36" s="140">
        <f t="shared" si="35"/>
        <v>0</v>
      </c>
      <c r="AU36" s="140" t="str">
        <f t="shared" si="36"/>
        <v/>
      </c>
      <c r="AV36" s="140" t="str">
        <f t="shared" si="37"/>
        <v/>
      </c>
      <c r="AW36" s="140" t="str">
        <f t="shared" si="38"/>
        <v>0</v>
      </c>
      <c r="AX36" s="140" t="str">
        <f t="shared" si="39"/>
        <v/>
      </c>
      <c r="AY36" s="140" t="str">
        <f t="shared" si="40"/>
        <v>0</v>
      </c>
      <c r="AZ36" s="140" t="str">
        <f t="shared" si="41"/>
        <v/>
      </c>
      <c r="BA36" s="140" t="str">
        <f t="shared" si="42"/>
        <v>00</v>
      </c>
      <c r="BB36" s="140">
        <f t="shared" si="43"/>
        <v>0</v>
      </c>
      <c r="BC36" s="174" t="str">
        <f>IF(男子種目選択!G36="","",男子種目選択!G36)</f>
        <v/>
      </c>
      <c r="BD36" s="164" t="str">
        <f t="shared" ref="BD36:BD67" si="103">IF(BC36="","",VLOOKUP(BC36,コード,5,FALSE))</f>
        <v/>
      </c>
      <c r="BE36" s="170"/>
      <c r="BF36" s="171" t="str">
        <f t="shared" si="44"/>
        <v/>
      </c>
      <c r="BG36" s="172"/>
      <c r="BH36" s="171" t="str">
        <f t="shared" si="45"/>
        <v/>
      </c>
      <c r="BI36" s="175"/>
      <c r="BJ36" s="169">
        <f t="shared" si="46"/>
        <v>0</v>
      </c>
      <c r="BK36" s="169">
        <f t="shared" si="47"/>
        <v>0</v>
      </c>
      <c r="BL36" s="169">
        <f t="shared" si="48"/>
        <v>0</v>
      </c>
      <c r="BM36" s="169">
        <f t="shared" si="49"/>
        <v>0</v>
      </c>
      <c r="BN36" s="3">
        <f t="shared" si="50"/>
        <v>0</v>
      </c>
      <c r="BO36" s="145">
        <f t="shared" si="51"/>
        <v>0</v>
      </c>
      <c r="BP36" s="140" t="str">
        <f t="shared" si="52"/>
        <v>000</v>
      </c>
      <c r="BQ36" s="140">
        <f t="shared" si="53"/>
        <v>0</v>
      </c>
      <c r="BR36" s="140">
        <f t="shared" si="54"/>
        <v>0</v>
      </c>
      <c r="BS36" s="140" t="str">
        <f t="shared" si="55"/>
        <v/>
      </c>
      <c r="BT36" s="140" t="str">
        <f t="shared" si="56"/>
        <v/>
      </c>
      <c r="BU36" s="140" t="str">
        <f t="shared" si="57"/>
        <v>0</v>
      </c>
      <c r="BV36" s="140" t="str">
        <f t="shared" si="58"/>
        <v/>
      </c>
      <c r="BW36" s="140" t="str">
        <f t="shared" si="59"/>
        <v>0</v>
      </c>
      <c r="BX36" s="140" t="str">
        <f t="shared" si="60"/>
        <v/>
      </c>
      <c r="BY36" s="140" t="str">
        <f t="shared" si="61"/>
        <v>00</v>
      </c>
      <c r="BZ36" s="140">
        <f t="shared" si="62"/>
        <v>0</v>
      </c>
      <c r="CA36" s="163" t="str">
        <f>IF(男子種目選択!H36="","",男子種目選択!H36)</f>
        <v/>
      </c>
      <c r="CB36" s="164" t="str">
        <f t="shared" ref="CB36:CB67" si="104">IF(CA36="","",VLOOKUP(CA36,コード,5,FALSE))</f>
        <v/>
      </c>
      <c r="CC36" s="170"/>
      <c r="CD36" s="171" t="str">
        <f t="shared" si="63"/>
        <v/>
      </c>
      <c r="CE36" s="172"/>
      <c r="CF36" s="171" t="str">
        <f t="shared" si="64"/>
        <v/>
      </c>
      <c r="CG36" s="173"/>
      <c r="CH36" s="169">
        <f t="shared" si="65"/>
        <v>0</v>
      </c>
      <c r="CI36" s="169">
        <f t="shared" si="66"/>
        <v>0</v>
      </c>
      <c r="CJ36" s="169">
        <f t="shared" si="67"/>
        <v>0</v>
      </c>
      <c r="CK36" s="169">
        <f t="shared" si="68"/>
        <v>0</v>
      </c>
      <c r="CL36" s="3">
        <f t="shared" si="69"/>
        <v>0</v>
      </c>
      <c r="CM36" s="145">
        <f t="shared" si="70"/>
        <v>0</v>
      </c>
      <c r="CN36" s="140" t="str">
        <f t="shared" si="71"/>
        <v>000</v>
      </c>
      <c r="CO36" s="140">
        <f t="shared" si="72"/>
        <v>0</v>
      </c>
      <c r="CP36" s="140">
        <f t="shared" si="73"/>
        <v>0</v>
      </c>
      <c r="CQ36" s="140" t="str">
        <f t="shared" si="74"/>
        <v/>
      </c>
      <c r="CR36" s="140" t="str">
        <f t="shared" si="75"/>
        <v/>
      </c>
      <c r="CS36" s="140" t="str">
        <f t="shared" si="76"/>
        <v>0</v>
      </c>
      <c r="CT36" s="140" t="str">
        <f t="shared" si="77"/>
        <v/>
      </c>
      <c r="CU36" s="140" t="str">
        <f t="shared" si="78"/>
        <v>0</v>
      </c>
      <c r="CV36" s="140" t="str">
        <f t="shared" si="79"/>
        <v/>
      </c>
      <c r="CW36" s="140" t="str">
        <f t="shared" si="80"/>
        <v>00</v>
      </c>
      <c r="CX36" s="140">
        <f t="shared" si="81"/>
        <v>0</v>
      </c>
      <c r="CY36" s="174" t="str">
        <f>IF(男子種目選択!I36="","",男子種目選択!I36)</f>
        <v/>
      </c>
      <c r="CZ36" s="164" t="str">
        <f t="shared" ref="CZ36:CZ67" si="105">IF(CY36="","",VLOOKUP(CY36,コード,5,FALSE))</f>
        <v/>
      </c>
      <c r="DA36" s="170"/>
      <c r="DB36" s="171" t="str">
        <f t="shared" si="82"/>
        <v/>
      </c>
      <c r="DC36" s="172"/>
      <c r="DD36" s="171" t="str">
        <f t="shared" si="83"/>
        <v/>
      </c>
      <c r="DE36" s="175"/>
      <c r="DF36" s="169">
        <f t="shared" si="84"/>
        <v>0</v>
      </c>
      <c r="DG36" s="169">
        <f t="shared" si="85"/>
        <v>0</v>
      </c>
      <c r="DH36" s="169">
        <f t="shared" si="86"/>
        <v>0</v>
      </c>
      <c r="DI36" s="169">
        <f t="shared" si="87"/>
        <v>0</v>
      </c>
      <c r="DJ36" s="3">
        <f t="shared" si="88"/>
        <v>0</v>
      </c>
      <c r="DK36" s="145">
        <f t="shared" si="89"/>
        <v>0</v>
      </c>
      <c r="DL36" s="140" t="str">
        <f t="shared" si="90"/>
        <v>000</v>
      </c>
      <c r="DM36" s="140">
        <f t="shared" si="91"/>
        <v>0</v>
      </c>
      <c r="DN36" s="140">
        <f t="shared" si="92"/>
        <v>0</v>
      </c>
      <c r="DO36" s="140" t="str">
        <f t="shared" si="93"/>
        <v/>
      </c>
      <c r="DP36" s="140" t="str">
        <f t="shared" si="94"/>
        <v/>
      </c>
      <c r="DQ36" s="140" t="str">
        <f t="shared" si="95"/>
        <v>0</v>
      </c>
      <c r="DR36" s="140" t="str">
        <f t="shared" si="96"/>
        <v/>
      </c>
      <c r="DS36" s="140" t="str">
        <f t="shared" si="97"/>
        <v>0</v>
      </c>
      <c r="DT36" s="140" t="str">
        <f t="shared" si="98"/>
        <v/>
      </c>
      <c r="DU36" s="140" t="str">
        <f t="shared" si="99"/>
        <v>00</v>
      </c>
      <c r="DV36" s="140">
        <f t="shared" si="100"/>
        <v>0</v>
      </c>
    </row>
    <row r="37" spans="2:126">
      <c r="B37" s="159" t="str">
        <f t="shared" si="6"/>
        <v/>
      </c>
      <c r="C37" s="150">
        <v>34</v>
      </c>
      <c r="D37" s="160" t="str">
        <f>男子種目選択!B37</f>
        <v/>
      </c>
      <c r="E37" s="161" t="str">
        <f>男子種目選択!C37</f>
        <v/>
      </c>
      <c r="F37" s="162" t="str">
        <f>男子種目選択!D37</f>
        <v/>
      </c>
      <c r="G37" s="163" t="str">
        <f>IF(男子種目選択!E37="","",男子種目選択!E37)</f>
        <v/>
      </c>
      <c r="H37" s="164" t="str">
        <f t="shared" si="101"/>
        <v/>
      </c>
      <c r="I37" s="165"/>
      <c r="J37" s="166" t="str">
        <f t="shared" si="7"/>
        <v/>
      </c>
      <c r="K37" s="167"/>
      <c r="L37" s="166" t="str">
        <f t="shared" si="8"/>
        <v/>
      </c>
      <c r="M37" s="168"/>
      <c r="N37" s="169" t="str">
        <f t="shared" si="9"/>
        <v/>
      </c>
      <c r="O37" s="169">
        <f t="shared" si="10"/>
        <v>0</v>
      </c>
      <c r="P37" s="169" t="str">
        <f t="shared" si="11"/>
        <v/>
      </c>
      <c r="Q37" s="169">
        <f t="shared" si="12"/>
        <v>0</v>
      </c>
      <c r="R37" s="3" t="str">
        <f t="shared" si="13"/>
        <v/>
      </c>
      <c r="S37" s="145" t="str">
        <f t="shared" si="14"/>
        <v/>
      </c>
      <c r="T37" s="140" t="str">
        <f t="shared" si="15"/>
        <v>00</v>
      </c>
      <c r="U37" s="140">
        <f t="shared" si="16"/>
        <v>0</v>
      </c>
      <c r="V37" s="140">
        <f t="shared" si="17"/>
        <v>0</v>
      </c>
      <c r="W37" s="140" t="str">
        <f t="shared" si="18"/>
        <v/>
      </c>
      <c r="X37" s="140" t="str">
        <f t="shared" si="19"/>
        <v/>
      </c>
      <c r="Y37" s="140" t="str">
        <f t="shared" si="20"/>
        <v>0</v>
      </c>
      <c r="Z37" s="140" t="str">
        <f t="shared" si="21"/>
        <v/>
      </c>
      <c r="AA37" s="140" t="str">
        <f t="shared" si="22"/>
        <v/>
      </c>
      <c r="AB37" s="140" t="str">
        <f t="shared" si="23"/>
        <v/>
      </c>
      <c r="AC37" s="140" t="str">
        <f t="shared" si="1"/>
        <v>0</v>
      </c>
      <c r="AD37" s="140">
        <f t="shared" si="24"/>
        <v>0</v>
      </c>
      <c r="AE37" s="163" t="str">
        <f>IF(男子種目選択!F37="","",男子種目選択!F37)</f>
        <v/>
      </c>
      <c r="AF37" s="164" t="str">
        <f t="shared" si="102"/>
        <v/>
      </c>
      <c r="AG37" s="170"/>
      <c r="AH37" s="171" t="str">
        <f t="shared" si="25"/>
        <v/>
      </c>
      <c r="AI37" s="172"/>
      <c r="AJ37" s="171" t="str">
        <f t="shared" si="26"/>
        <v/>
      </c>
      <c r="AK37" s="173"/>
      <c r="AL37" s="169">
        <f t="shared" si="27"/>
        <v>0</v>
      </c>
      <c r="AM37" s="169">
        <f t="shared" si="28"/>
        <v>0</v>
      </c>
      <c r="AN37" s="169">
        <f t="shared" si="29"/>
        <v>0</v>
      </c>
      <c r="AO37" s="169">
        <f t="shared" si="30"/>
        <v>0</v>
      </c>
      <c r="AP37" s="3">
        <f t="shared" si="31"/>
        <v>0</v>
      </c>
      <c r="AQ37" s="145">
        <f t="shared" si="32"/>
        <v>0</v>
      </c>
      <c r="AR37" s="140" t="str">
        <f t="shared" si="33"/>
        <v>000</v>
      </c>
      <c r="AS37" s="140">
        <f t="shared" si="34"/>
        <v>0</v>
      </c>
      <c r="AT37" s="140">
        <f t="shared" si="35"/>
        <v>0</v>
      </c>
      <c r="AU37" s="140" t="str">
        <f t="shared" si="36"/>
        <v/>
      </c>
      <c r="AV37" s="140" t="str">
        <f t="shared" si="37"/>
        <v/>
      </c>
      <c r="AW37" s="140" t="str">
        <f t="shared" si="38"/>
        <v>0</v>
      </c>
      <c r="AX37" s="140" t="str">
        <f t="shared" si="39"/>
        <v/>
      </c>
      <c r="AY37" s="140" t="str">
        <f t="shared" si="40"/>
        <v>0</v>
      </c>
      <c r="AZ37" s="140" t="str">
        <f t="shared" si="41"/>
        <v/>
      </c>
      <c r="BA37" s="140" t="str">
        <f t="shared" si="42"/>
        <v>00</v>
      </c>
      <c r="BB37" s="140">
        <f t="shared" si="43"/>
        <v>0</v>
      </c>
      <c r="BC37" s="174" t="str">
        <f>IF(男子種目選択!G37="","",男子種目選択!G37)</f>
        <v/>
      </c>
      <c r="BD37" s="164" t="str">
        <f t="shared" si="103"/>
        <v/>
      </c>
      <c r="BE37" s="170"/>
      <c r="BF37" s="171" t="str">
        <f t="shared" si="44"/>
        <v/>
      </c>
      <c r="BG37" s="172"/>
      <c r="BH37" s="171" t="str">
        <f t="shared" si="45"/>
        <v/>
      </c>
      <c r="BI37" s="175"/>
      <c r="BJ37" s="169">
        <f t="shared" si="46"/>
        <v>0</v>
      </c>
      <c r="BK37" s="169">
        <f t="shared" si="47"/>
        <v>0</v>
      </c>
      <c r="BL37" s="169">
        <f t="shared" si="48"/>
        <v>0</v>
      </c>
      <c r="BM37" s="169">
        <f t="shared" si="49"/>
        <v>0</v>
      </c>
      <c r="BN37" s="3">
        <f t="shared" si="50"/>
        <v>0</v>
      </c>
      <c r="BO37" s="145">
        <f t="shared" si="51"/>
        <v>0</v>
      </c>
      <c r="BP37" s="140" t="str">
        <f t="shared" si="52"/>
        <v>000</v>
      </c>
      <c r="BQ37" s="140">
        <f t="shared" si="53"/>
        <v>0</v>
      </c>
      <c r="BR37" s="140">
        <f t="shared" si="54"/>
        <v>0</v>
      </c>
      <c r="BS37" s="140" t="str">
        <f t="shared" si="55"/>
        <v/>
      </c>
      <c r="BT37" s="140" t="str">
        <f t="shared" si="56"/>
        <v/>
      </c>
      <c r="BU37" s="140" t="str">
        <f t="shared" si="57"/>
        <v>0</v>
      </c>
      <c r="BV37" s="140" t="str">
        <f t="shared" si="58"/>
        <v/>
      </c>
      <c r="BW37" s="140" t="str">
        <f t="shared" si="59"/>
        <v>0</v>
      </c>
      <c r="BX37" s="140" t="str">
        <f t="shared" si="60"/>
        <v/>
      </c>
      <c r="BY37" s="140" t="str">
        <f t="shared" si="61"/>
        <v>00</v>
      </c>
      <c r="BZ37" s="140">
        <f t="shared" si="62"/>
        <v>0</v>
      </c>
      <c r="CA37" s="163" t="str">
        <f>IF(男子種目選択!H37="","",男子種目選択!H37)</f>
        <v/>
      </c>
      <c r="CB37" s="164" t="str">
        <f t="shared" si="104"/>
        <v/>
      </c>
      <c r="CC37" s="170"/>
      <c r="CD37" s="171" t="str">
        <f t="shared" si="63"/>
        <v/>
      </c>
      <c r="CE37" s="172"/>
      <c r="CF37" s="171" t="str">
        <f t="shared" si="64"/>
        <v/>
      </c>
      <c r="CG37" s="173"/>
      <c r="CH37" s="169">
        <f t="shared" si="65"/>
        <v>0</v>
      </c>
      <c r="CI37" s="169">
        <f t="shared" si="66"/>
        <v>0</v>
      </c>
      <c r="CJ37" s="169">
        <f t="shared" si="67"/>
        <v>0</v>
      </c>
      <c r="CK37" s="169">
        <f t="shared" si="68"/>
        <v>0</v>
      </c>
      <c r="CL37" s="3">
        <f t="shared" si="69"/>
        <v>0</v>
      </c>
      <c r="CM37" s="145">
        <f t="shared" si="70"/>
        <v>0</v>
      </c>
      <c r="CN37" s="140" t="str">
        <f t="shared" si="71"/>
        <v>000</v>
      </c>
      <c r="CO37" s="140">
        <f t="shared" si="72"/>
        <v>0</v>
      </c>
      <c r="CP37" s="140">
        <f t="shared" si="73"/>
        <v>0</v>
      </c>
      <c r="CQ37" s="140" t="str">
        <f t="shared" si="74"/>
        <v/>
      </c>
      <c r="CR37" s="140" t="str">
        <f t="shared" si="75"/>
        <v/>
      </c>
      <c r="CS37" s="140" t="str">
        <f t="shared" si="76"/>
        <v>0</v>
      </c>
      <c r="CT37" s="140" t="str">
        <f t="shared" si="77"/>
        <v/>
      </c>
      <c r="CU37" s="140" t="str">
        <f t="shared" si="78"/>
        <v>0</v>
      </c>
      <c r="CV37" s="140" t="str">
        <f t="shared" si="79"/>
        <v/>
      </c>
      <c r="CW37" s="140" t="str">
        <f t="shared" si="80"/>
        <v>00</v>
      </c>
      <c r="CX37" s="140">
        <f t="shared" si="81"/>
        <v>0</v>
      </c>
      <c r="CY37" s="174" t="str">
        <f>IF(男子種目選択!I37="","",男子種目選択!I37)</f>
        <v/>
      </c>
      <c r="CZ37" s="164" t="str">
        <f t="shared" si="105"/>
        <v/>
      </c>
      <c r="DA37" s="170"/>
      <c r="DB37" s="171" t="str">
        <f t="shared" si="82"/>
        <v/>
      </c>
      <c r="DC37" s="172"/>
      <c r="DD37" s="171" t="str">
        <f t="shared" si="83"/>
        <v/>
      </c>
      <c r="DE37" s="175"/>
      <c r="DF37" s="169">
        <f t="shared" si="84"/>
        <v>0</v>
      </c>
      <c r="DG37" s="169">
        <f t="shared" si="85"/>
        <v>0</v>
      </c>
      <c r="DH37" s="169">
        <f t="shared" si="86"/>
        <v>0</v>
      </c>
      <c r="DI37" s="169">
        <f t="shared" si="87"/>
        <v>0</v>
      </c>
      <c r="DJ37" s="3">
        <f t="shared" si="88"/>
        <v>0</v>
      </c>
      <c r="DK37" s="145">
        <f t="shared" si="89"/>
        <v>0</v>
      </c>
      <c r="DL37" s="140" t="str">
        <f t="shared" si="90"/>
        <v>000</v>
      </c>
      <c r="DM37" s="140">
        <f t="shared" si="91"/>
        <v>0</v>
      </c>
      <c r="DN37" s="140">
        <f t="shared" si="92"/>
        <v>0</v>
      </c>
      <c r="DO37" s="140" t="str">
        <f t="shared" si="93"/>
        <v/>
      </c>
      <c r="DP37" s="140" t="str">
        <f t="shared" si="94"/>
        <v/>
      </c>
      <c r="DQ37" s="140" t="str">
        <f t="shared" si="95"/>
        <v>0</v>
      </c>
      <c r="DR37" s="140" t="str">
        <f t="shared" si="96"/>
        <v/>
      </c>
      <c r="DS37" s="140" t="str">
        <f t="shared" si="97"/>
        <v>0</v>
      </c>
      <c r="DT37" s="140" t="str">
        <f t="shared" si="98"/>
        <v/>
      </c>
      <c r="DU37" s="140" t="str">
        <f t="shared" si="99"/>
        <v>00</v>
      </c>
      <c r="DV37" s="140">
        <f t="shared" si="100"/>
        <v>0</v>
      </c>
    </row>
    <row r="38" spans="2:126">
      <c r="B38" s="159" t="str">
        <f t="shared" si="6"/>
        <v/>
      </c>
      <c r="C38" s="150">
        <v>35</v>
      </c>
      <c r="D38" s="160" t="str">
        <f>男子種目選択!B38</f>
        <v/>
      </c>
      <c r="E38" s="161" t="str">
        <f>男子種目選択!C38</f>
        <v/>
      </c>
      <c r="F38" s="162" t="str">
        <f>男子種目選択!D38</f>
        <v/>
      </c>
      <c r="G38" s="163" t="str">
        <f>IF(男子種目選択!E38="","",男子種目選択!E38)</f>
        <v/>
      </c>
      <c r="H38" s="164" t="str">
        <f t="shared" si="101"/>
        <v/>
      </c>
      <c r="I38" s="165"/>
      <c r="J38" s="166" t="str">
        <f t="shared" si="7"/>
        <v/>
      </c>
      <c r="K38" s="167"/>
      <c r="L38" s="166" t="str">
        <f t="shared" si="8"/>
        <v/>
      </c>
      <c r="M38" s="168"/>
      <c r="N38" s="169" t="str">
        <f t="shared" si="9"/>
        <v/>
      </c>
      <c r="O38" s="169">
        <f t="shared" si="10"/>
        <v>0</v>
      </c>
      <c r="P38" s="169" t="str">
        <f t="shared" si="11"/>
        <v/>
      </c>
      <c r="Q38" s="169">
        <f t="shared" si="12"/>
        <v>0</v>
      </c>
      <c r="R38" s="3" t="str">
        <f t="shared" si="13"/>
        <v/>
      </c>
      <c r="S38" s="145" t="str">
        <f t="shared" si="14"/>
        <v/>
      </c>
      <c r="T38" s="140" t="str">
        <f t="shared" si="15"/>
        <v>00</v>
      </c>
      <c r="U38" s="140">
        <f t="shared" si="16"/>
        <v>0</v>
      </c>
      <c r="V38" s="140">
        <f t="shared" si="17"/>
        <v>0</v>
      </c>
      <c r="W38" s="140" t="str">
        <f t="shared" si="18"/>
        <v/>
      </c>
      <c r="X38" s="140" t="str">
        <f t="shared" si="19"/>
        <v/>
      </c>
      <c r="Y38" s="140" t="str">
        <f t="shared" si="20"/>
        <v>0</v>
      </c>
      <c r="Z38" s="140" t="str">
        <f t="shared" si="21"/>
        <v/>
      </c>
      <c r="AA38" s="140" t="str">
        <f t="shared" si="22"/>
        <v/>
      </c>
      <c r="AB38" s="140" t="str">
        <f t="shared" si="23"/>
        <v/>
      </c>
      <c r="AC38" s="140" t="str">
        <f t="shared" si="1"/>
        <v>0</v>
      </c>
      <c r="AD38" s="140">
        <f t="shared" si="24"/>
        <v>0</v>
      </c>
      <c r="AE38" s="163" t="str">
        <f>IF(男子種目選択!F38="","",男子種目選択!F38)</f>
        <v/>
      </c>
      <c r="AF38" s="164" t="str">
        <f t="shared" si="102"/>
        <v/>
      </c>
      <c r="AG38" s="170"/>
      <c r="AH38" s="171" t="str">
        <f t="shared" si="25"/>
        <v/>
      </c>
      <c r="AI38" s="172"/>
      <c r="AJ38" s="171" t="str">
        <f t="shared" si="26"/>
        <v/>
      </c>
      <c r="AK38" s="173"/>
      <c r="AL38" s="169">
        <f t="shared" si="27"/>
        <v>0</v>
      </c>
      <c r="AM38" s="169">
        <f t="shared" si="28"/>
        <v>0</v>
      </c>
      <c r="AN38" s="169">
        <f t="shared" si="29"/>
        <v>0</v>
      </c>
      <c r="AO38" s="169">
        <f t="shared" si="30"/>
        <v>0</v>
      </c>
      <c r="AP38" s="3">
        <f t="shared" si="31"/>
        <v>0</v>
      </c>
      <c r="AQ38" s="145">
        <f t="shared" si="32"/>
        <v>0</v>
      </c>
      <c r="AR38" s="140" t="str">
        <f t="shared" si="33"/>
        <v>000</v>
      </c>
      <c r="AS38" s="140">
        <f t="shared" si="34"/>
        <v>0</v>
      </c>
      <c r="AT38" s="140">
        <f t="shared" si="35"/>
        <v>0</v>
      </c>
      <c r="AU38" s="140" t="str">
        <f t="shared" si="36"/>
        <v/>
      </c>
      <c r="AV38" s="140" t="str">
        <f t="shared" si="37"/>
        <v/>
      </c>
      <c r="AW38" s="140" t="str">
        <f t="shared" si="38"/>
        <v>0</v>
      </c>
      <c r="AX38" s="140" t="str">
        <f t="shared" si="39"/>
        <v/>
      </c>
      <c r="AY38" s="140" t="str">
        <f t="shared" si="40"/>
        <v>0</v>
      </c>
      <c r="AZ38" s="140" t="str">
        <f t="shared" si="41"/>
        <v/>
      </c>
      <c r="BA38" s="140" t="str">
        <f t="shared" si="42"/>
        <v>00</v>
      </c>
      <c r="BB38" s="140">
        <f t="shared" si="43"/>
        <v>0</v>
      </c>
      <c r="BC38" s="174" t="str">
        <f>IF(男子種目選択!G38="","",男子種目選択!G38)</f>
        <v/>
      </c>
      <c r="BD38" s="164" t="str">
        <f t="shared" si="103"/>
        <v/>
      </c>
      <c r="BE38" s="170"/>
      <c r="BF38" s="171" t="str">
        <f t="shared" si="44"/>
        <v/>
      </c>
      <c r="BG38" s="172"/>
      <c r="BH38" s="171" t="str">
        <f t="shared" si="45"/>
        <v/>
      </c>
      <c r="BI38" s="175"/>
      <c r="BJ38" s="169">
        <f t="shared" si="46"/>
        <v>0</v>
      </c>
      <c r="BK38" s="169">
        <f t="shared" si="47"/>
        <v>0</v>
      </c>
      <c r="BL38" s="169">
        <f t="shared" si="48"/>
        <v>0</v>
      </c>
      <c r="BM38" s="169">
        <f t="shared" si="49"/>
        <v>0</v>
      </c>
      <c r="BN38" s="3">
        <f t="shared" si="50"/>
        <v>0</v>
      </c>
      <c r="BO38" s="145">
        <f t="shared" si="51"/>
        <v>0</v>
      </c>
      <c r="BP38" s="140" t="str">
        <f t="shared" si="52"/>
        <v>000</v>
      </c>
      <c r="BQ38" s="140">
        <f t="shared" si="53"/>
        <v>0</v>
      </c>
      <c r="BR38" s="140">
        <f t="shared" si="54"/>
        <v>0</v>
      </c>
      <c r="BS38" s="140" t="str">
        <f t="shared" si="55"/>
        <v/>
      </c>
      <c r="BT38" s="140" t="str">
        <f t="shared" si="56"/>
        <v/>
      </c>
      <c r="BU38" s="140" t="str">
        <f t="shared" si="57"/>
        <v>0</v>
      </c>
      <c r="BV38" s="140" t="str">
        <f t="shared" si="58"/>
        <v/>
      </c>
      <c r="BW38" s="140" t="str">
        <f t="shared" si="59"/>
        <v>0</v>
      </c>
      <c r="BX38" s="140" t="str">
        <f t="shared" si="60"/>
        <v/>
      </c>
      <c r="BY38" s="140" t="str">
        <f t="shared" si="61"/>
        <v>00</v>
      </c>
      <c r="BZ38" s="140">
        <f t="shared" si="62"/>
        <v>0</v>
      </c>
      <c r="CA38" s="163" t="str">
        <f>IF(男子種目選択!H38="","",男子種目選択!H38)</f>
        <v/>
      </c>
      <c r="CB38" s="164" t="str">
        <f t="shared" si="104"/>
        <v/>
      </c>
      <c r="CC38" s="170"/>
      <c r="CD38" s="171" t="str">
        <f t="shared" si="63"/>
        <v/>
      </c>
      <c r="CE38" s="172"/>
      <c r="CF38" s="171" t="str">
        <f t="shared" si="64"/>
        <v/>
      </c>
      <c r="CG38" s="173"/>
      <c r="CH38" s="169">
        <f t="shared" si="65"/>
        <v>0</v>
      </c>
      <c r="CI38" s="169">
        <f t="shared" si="66"/>
        <v>0</v>
      </c>
      <c r="CJ38" s="169">
        <f t="shared" si="67"/>
        <v>0</v>
      </c>
      <c r="CK38" s="169">
        <f t="shared" si="68"/>
        <v>0</v>
      </c>
      <c r="CL38" s="3">
        <f t="shared" si="69"/>
        <v>0</v>
      </c>
      <c r="CM38" s="145">
        <f t="shared" si="70"/>
        <v>0</v>
      </c>
      <c r="CN38" s="140" t="str">
        <f t="shared" si="71"/>
        <v>000</v>
      </c>
      <c r="CO38" s="140">
        <f t="shared" si="72"/>
        <v>0</v>
      </c>
      <c r="CP38" s="140">
        <f t="shared" si="73"/>
        <v>0</v>
      </c>
      <c r="CQ38" s="140" t="str">
        <f t="shared" si="74"/>
        <v/>
      </c>
      <c r="CR38" s="140" t="str">
        <f t="shared" si="75"/>
        <v/>
      </c>
      <c r="CS38" s="140" t="str">
        <f t="shared" si="76"/>
        <v>0</v>
      </c>
      <c r="CT38" s="140" t="str">
        <f t="shared" si="77"/>
        <v/>
      </c>
      <c r="CU38" s="140" t="str">
        <f t="shared" si="78"/>
        <v>0</v>
      </c>
      <c r="CV38" s="140" t="str">
        <f t="shared" si="79"/>
        <v/>
      </c>
      <c r="CW38" s="140" t="str">
        <f t="shared" si="80"/>
        <v>00</v>
      </c>
      <c r="CX38" s="140">
        <f t="shared" si="81"/>
        <v>0</v>
      </c>
      <c r="CY38" s="174" t="str">
        <f>IF(男子種目選択!I38="","",男子種目選択!I38)</f>
        <v/>
      </c>
      <c r="CZ38" s="164" t="str">
        <f t="shared" si="105"/>
        <v/>
      </c>
      <c r="DA38" s="170"/>
      <c r="DB38" s="171" t="str">
        <f t="shared" si="82"/>
        <v/>
      </c>
      <c r="DC38" s="172"/>
      <c r="DD38" s="171" t="str">
        <f t="shared" si="83"/>
        <v/>
      </c>
      <c r="DE38" s="175"/>
      <c r="DF38" s="169">
        <f t="shared" si="84"/>
        <v>0</v>
      </c>
      <c r="DG38" s="169">
        <f t="shared" si="85"/>
        <v>0</v>
      </c>
      <c r="DH38" s="169">
        <f t="shared" si="86"/>
        <v>0</v>
      </c>
      <c r="DI38" s="169">
        <f t="shared" si="87"/>
        <v>0</v>
      </c>
      <c r="DJ38" s="3">
        <f t="shared" si="88"/>
        <v>0</v>
      </c>
      <c r="DK38" s="145">
        <f t="shared" si="89"/>
        <v>0</v>
      </c>
      <c r="DL38" s="140" t="str">
        <f t="shared" si="90"/>
        <v>000</v>
      </c>
      <c r="DM38" s="140">
        <f t="shared" si="91"/>
        <v>0</v>
      </c>
      <c r="DN38" s="140">
        <f t="shared" si="92"/>
        <v>0</v>
      </c>
      <c r="DO38" s="140" t="str">
        <f t="shared" si="93"/>
        <v/>
      </c>
      <c r="DP38" s="140" t="str">
        <f t="shared" si="94"/>
        <v/>
      </c>
      <c r="DQ38" s="140" t="str">
        <f t="shared" si="95"/>
        <v>0</v>
      </c>
      <c r="DR38" s="140" t="str">
        <f t="shared" si="96"/>
        <v/>
      </c>
      <c r="DS38" s="140" t="str">
        <f t="shared" si="97"/>
        <v>0</v>
      </c>
      <c r="DT38" s="140" t="str">
        <f t="shared" si="98"/>
        <v/>
      </c>
      <c r="DU38" s="140" t="str">
        <f t="shared" si="99"/>
        <v>00</v>
      </c>
      <c r="DV38" s="140">
        <f t="shared" si="100"/>
        <v>0</v>
      </c>
    </row>
    <row r="39" spans="2:126">
      <c r="B39" s="159" t="str">
        <f t="shared" si="6"/>
        <v/>
      </c>
      <c r="C39" s="150">
        <v>36</v>
      </c>
      <c r="D39" s="160" t="str">
        <f>男子種目選択!B39</f>
        <v/>
      </c>
      <c r="E39" s="161" t="str">
        <f>男子種目選択!C39</f>
        <v/>
      </c>
      <c r="F39" s="162" t="str">
        <f>男子種目選択!D39</f>
        <v/>
      </c>
      <c r="G39" s="163" t="str">
        <f>IF(男子種目選択!E39="","",男子種目選択!E39)</f>
        <v/>
      </c>
      <c r="H39" s="164" t="str">
        <f t="shared" si="101"/>
        <v/>
      </c>
      <c r="I39" s="165"/>
      <c r="J39" s="166" t="str">
        <f t="shared" si="7"/>
        <v/>
      </c>
      <c r="K39" s="167"/>
      <c r="L39" s="166" t="str">
        <f t="shared" si="8"/>
        <v/>
      </c>
      <c r="M39" s="168"/>
      <c r="N39" s="169" t="str">
        <f t="shared" si="9"/>
        <v/>
      </c>
      <c r="O39" s="169">
        <f t="shared" si="10"/>
        <v>0</v>
      </c>
      <c r="P39" s="169" t="str">
        <f t="shared" si="11"/>
        <v/>
      </c>
      <c r="Q39" s="169">
        <f t="shared" si="12"/>
        <v>0</v>
      </c>
      <c r="R39" s="3" t="str">
        <f t="shared" si="13"/>
        <v/>
      </c>
      <c r="S39" s="145" t="str">
        <f t="shared" si="14"/>
        <v/>
      </c>
      <c r="T39" s="140" t="str">
        <f t="shared" si="15"/>
        <v>00</v>
      </c>
      <c r="U39" s="140">
        <f t="shared" si="16"/>
        <v>0</v>
      </c>
      <c r="V39" s="140">
        <f t="shared" si="17"/>
        <v>0</v>
      </c>
      <c r="W39" s="140" t="str">
        <f t="shared" si="18"/>
        <v/>
      </c>
      <c r="X39" s="140" t="str">
        <f t="shared" si="19"/>
        <v/>
      </c>
      <c r="Y39" s="140" t="str">
        <f t="shared" si="20"/>
        <v>0</v>
      </c>
      <c r="Z39" s="140" t="str">
        <f t="shared" si="21"/>
        <v/>
      </c>
      <c r="AA39" s="140" t="str">
        <f t="shared" si="22"/>
        <v/>
      </c>
      <c r="AB39" s="140" t="str">
        <f t="shared" si="23"/>
        <v/>
      </c>
      <c r="AC39" s="140" t="str">
        <f t="shared" si="1"/>
        <v>0</v>
      </c>
      <c r="AD39" s="140">
        <f t="shared" si="24"/>
        <v>0</v>
      </c>
      <c r="AE39" s="163" t="str">
        <f>IF(男子種目選択!F39="","",男子種目選択!F39)</f>
        <v/>
      </c>
      <c r="AF39" s="164" t="str">
        <f t="shared" si="102"/>
        <v/>
      </c>
      <c r="AG39" s="170"/>
      <c r="AH39" s="171" t="str">
        <f t="shared" si="25"/>
        <v/>
      </c>
      <c r="AI39" s="172"/>
      <c r="AJ39" s="171" t="str">
        <f t="shared" si="26"/>
        <v/>
      </c>
      <c r="AK39" s="173"/>
      <c r="AL39" s="169">
        <f t="shared" si="27"/>
        <v>0</v>
      </c>
      <c r="AM39" s="169">
        <f t="shared" si="28"/>
        <v>0</v>
      </c>
      <c r="AN39" s="169">
        <f t="shared" si="29"/>
        <v>0</v>
      </c>
      <c r="AO39" s="169">
        <f t="shared" si="30"/>
        <v>0</v>
      </c>
      <c r="AP39" s="3">
        <f t="shared" si="31"/>
        <v>0</v>
      </c>
      <c r="AQ39" s="145">
        <f t="shared" si="32"/>
        <v>0</v>
      </c>
      <c r="AR39" s="140" t="str">
        <f t="shared" si="33"/>
        <v>000</v>
      </c>
      <c r="AS39" s="140">
        <f t="shared" si="34"/>
        <v>0</v>
      </c>
      <c r="AT39" s="140">
        <f t="shared" si="35"/>
        <v>0</v>
      </c>
      <c r="AU39" s="140" t="str">
        <f t="shared" si="36"/>
        <v/>
      </c>
      <c r="AV39" s="140" t="str">
        <f t="shared" si="37"/>
        <v/>
      </c>
      <c r="AW39" s="140" t="str">
        <f t="shared" si="38"/>
        <v>0</v>
      </c>
      <c r="AX39" s="140" t="str">
        <f t="shared" si="39"/>
        <v/>
      </c>
      <c r="AY39" s="140" t="str">
        <f t="shared" si="40"/>
        <v>0</v>
      </c>
      <c r="AZ39" s="140" t="str">
        <f t="shared" si="41"/>
        <v/>
      </c>
      <c r="BA39" s="140" t="str">
        <f t="shared" si="42"/>
        <v>00</v>
      </c>
      <c r="BB39" s="140">
        <f t="shared" si="43"/>
        <v>0</v>
      </c>
      <c r="BC39" s="174" t="str">
        <f>IF(男子種目選択!G39="","",男子種目選択!G39)</f>
        <v/>
      </c>
      <c r="BD39" s="164" t="str">
        <f t="shared" si="103"/>
        <v/>
      </c>
      <c r="BE39" s="170"/>
      <c r="BF39" s="171" t="str">
        <f t="shared" si="44"/>
        <v/>
      </c>
      <c r="BG39" s="172"/>
      <c r="BH39" s="171" t="str">
        <f t="shared" si="45"/>
        <v/>
      </c>
      <c r="BI39" s="175"/>
      <c r="BJ39" s="169">
        <f t="shared" si="46"/>
        <v>0</v>
      </c>
      <c r="BK39" s="169">
        <f t="shared" si="47"/>
        <v>0</v>
      </c>
      <c r="BL39" s="169">
        <f t="shared" si="48"/>
        <v>0</v>
      </c>
      <c r="BM39" s="169">
        <f t="shared" si="49"/>
        <v>0</v>
      </c>
      <c r="BN39" s="3">
        <f t="shared" si="50"/>
        <v>0</v>
      </c>
      <c r="BO39" s="145">
        <f t="shared" si="51"/>
        <v>0</v>
      </c>
      <c r="BP39" s="140" t="str">
        <f t="shared" si="52"/>
        <v>000</v>
      </c>
      <c r="BQ39" s="140">
        <f t="shared" si="53"/>
        <v>0</v>
      </c>
      <c r="BR39" s="140">
        <f t="shared" si="54"/>
        <v>0</v>
      </c>
      <c r="BS39" s="140" t="str">
        <f t="shared" si="55"/>
        <v/>
      </c>
      <c r="BT39" s="140" t="str">
        <f t="shared" si="56"/>
        <v/>
      </c>
      <c r="BU39" s="140" t="str">
        <f t="shared" si="57"/>
        <v>0</v>
      </c>
      <c r="BV39" s="140" t="str">
        <f t="shared" si="58"/>
        <v/>
      </c>
      <c r="BW39" s="140" t="str">
        <f t="shared" si="59"/>
        <v>0</v>
      </c>
      <c r="BX39" s="140" t="str">
        <f t="shared" si="60"/>
        <v/>
      </c>
      <c r="BY39" s="140" t="str">
        <f t="shared" si="61"/>
        <v>00</v>
      </c>
      <c r="BZ39" s="140">
        <f t="shared" si="62"/>
        <v>0</v>
      </c>
      <c r="CA39" s="163" t="str">
        <f>IF(男子種目選択!H39="","",男子種目選択!H39)</f>
        <v/>
      </c>
      <c r="CB39" s="164" t="str">
        <f t="shared" si="104"/>
        <v/>
      </c>
      <c r="CC39" s="170"/>
      <c r="CD39" s="171" t="str">
        <f t="shared" si="63"/>
        <v/>
      </c>
      <c r="CE39" s="172"/>
      <c r="CF39" s="171" t="str">
        <f t="shared" si="64"/>
        <v/>
      </c>
      <c r="CG39" s="173"/>
      <c r="CH39" s="169">
        <f t="shared" si="65"/>
        <v>0</v>
      </c>
      <c r="CI39" s="169">
        <f t="shared" si="66"/>
        <v>0</v>
      </c>
      <c r="CJ39" s="169">
        <f t="shared" si="67"/>
        <v>0</v>
      </c>
      <c r="CK39" s="169">
        <f t="shared" si="68"/>
        <v>0</v>
      </c>
      <c r="CL39" s="3">
        <f t="shared" si="69"/>
        <v>0</v>
      </c>
      <c r="CM39" s="145">
        <f t="shared" si="70"/>
        <v>0</v>
      </c>
      <c r="CN39" s="140" t="str">
        <f t="shared" si="71"/>
        <v>000</v>
      </c>
      <c r="CO39" s="140">
        <f t="shared" si="72"/>
        <v>0</v>
      </c>
      <c r="CP39" s="140">
        <f t="shared" si="73"/>
        <v>0</v>
      </c>
      <c r="CQ39" s="140" t="str">
        <f t="shared" si="74"/>
        <v/>
      </c>
      <c r="CR39" s="140" t="str">
        <f t="shared" si="75"/>
        <v/>
      </c>
      <c r="CS39" s="140" t="str">
        <f t="shared" si="76"/>
        <v>0</v>
      </c>
      <c r="CT39" s="140" t="str">
        <f t="shared" si="77"/>
        <v/>
      </c>
      <c r="CU39" s="140" t="str">
        <f t="shared" si="78"/>
        <v>0</v>
      </c>
      <c r="CV39" s="140" t="str">
        <f t="shared" si="79"/>
        <v/>
      </c>
      <c r="CW39" s="140" t="str">
        <f t="shared" si="80"/>
        <v>00</v>
      </c>
      <c r="CX39" s="140">
        <f t="shared" si="81"/>
        <v>0</v>
      </c>
      <c r="CY39" s="174" t="str">
        <f>IF(男子種目選択!I39="","",男子種目選択!I39)</f>
        <v/>
      </c>
      <c r="CZ39" s="164" t="str">
        <f t="shared" si="105"/>
        <v/>
      </c>
      <c r="DA39" s="170"/>
      <c r="DB39" s="171" t="str">
        <f t="shared" si="82"/>
        <v/>
      </c>
      <c r="DC39" s="172"/>
      <c r="DD39" s="171" t="str">
        <f t="shared" si="83"/>
        <v/>
      </c>
      <c r="DE39" s="175"/>
      <c r="DF39" s="169">
        <f t="shared" si="84"/>
        <v>0</v>
      </c>
      <c r="DG39" s="169">
        <f t="shared" si="85"/>
        <v>0</v>
      </c>
      <c r="DH39" s="169">
        <f t="shared" si="86"/>
        <v>0</v>
      </c>
      <c r="DI39" s="169">
        <f t="shared" si="87"/>
        <v>0</v>
      </c>
      <c r="DJ39" s="3">
        <f t="shared" si="88"/>
        <v>0</v>
      </c>
      <c r="DK39" s="145">
        <f t="shared" si="89"/>
        <v>0</v>
      </c>
      <c r="DL39" s="140" t="str">
        <f t="shared" si="90"/>
        <v>000</v>
      </c>
      <c r="DM39" s="140">
        <f t="shared" si="91"/>
        <v>0</v>
      </c>
      <c r="DN39" s="140">
        <f t="shared" si="92"/>
        <v>0</v>
      </c>
      <c r="DO39" s="140" t="str">
        <f t="shared" si="93"/>
        <v/>
      </c>
      <c r="DP39" s="140" t="str">
        <f t="shared" si="94"/>
        <v/>
      </c>
      <c r="DQ39" s="140" t="str">
        <f t="shared" si="95"/>
        <v>0</v>
      </c>
      <c r="DR39" s="140" t="str">
        <f t="shared" si="96"/>
        <v/>
      </c>
      <c r="DS39" s="140" t="str">
        <f t="shared" si="97"/>
        <v>0</v>
      </c>
      <c r="DT39" s="140" t="str">
        <f t="shared" si="98"/>
        <v/>
      </c>
      <c r="DU39" s="140" t="str">
        <f t="shared" si="99"/>
        <v>00</v>
      </c>
      <c r="DV39" s="140">
        <f t="shared" si="100"/>
        <v>0</v>
      </c>
    </row>
    <row r="40" spans="2:126">
      <c r="B40" s="159" t="str">
        <f t="shared" si="6"/>
        <v/>
      </c>
      <c r="C40" s="150">
        <v>37</v>
      </c>
      <c r="D40" s="160" t="str">
        <f>男子種目選択!B40</f>
        <v/>
      </c>
      <c r="E40" s="161" t="str">
        <f>男子種目選択!C40</f>
        <v/>
      </c>
      <c r="F40" s="162" t="str">
        <f>男子種目選択!D40</f>
        <v/>
      </c>
      <c r="G40" s="163" t="str">
        <f>IF(男子種目選択!E40="","",男子種目選択!E40)</f>
        <v/>
      </c>
      <c r="H40" s="164" t="str">
        <f t="shared" si="101"/>
        <v/>
      </c>
      <c r="I40" s="165"/>
      <c r="J40" s="166" t="str">
        <f t="shared" si="7"/>
        <v/>
      </c>
      <c r="K40" s="167"/>
      <c r="L40" s="166" t="str">
        <f t="shared" si="8"/>
        <v/>
      </c>
      <c r="M40" s="168"/>
      <c r="N40" s="169" t="str">
        <f t="shared" si="9"/>
        <v/>
      </c>
      <c r="O40" s="169">
        <f t="shared" si="10"/>
        <v>0</v>
      </c>
      <c r="P40" s="169" t="str">
        <f t="shared" si="11"/>
        <v/>
      </c>
      <c r="Q40" s="169">
        <f t="shared" si="12"/>
        <v>0</v>
      </c>
      <c r="R40" s="3" t="str">
        <f t="shared" si="13"/>
        <v/>
      </c>
      <c r="S40" s="145" t="str">
        <f t="shared" si="14"/>
        <v/>
      </c>
      <c r="T40" s="140" t="str">
        <f t="shared" si="15"/>
        <v>00</v>
      </c>
      <c r="U40" s="140">
        <f t="shared" si="16"/>
        <v>0</v>
      </c>
      <c r="V40" s="140">
        <f t="shared" si="17"/>
        <v>0</v>
      </c>
      <c r="W40" s="140" t="str">
        <f t="shared" si="18"/>
        <v/>
      </c>
      <c r="X40" s="140" t="str">
        <f t="shared" si="19"/>
        <v/>
      </c>
      <c r="Y40" s="140" t="str">
        <f t="shared" si="20"/>
        <v>0</v>
      </c>
      <c r="Z40" s="140" t="str">
        <f t="shared" si="21"/>
        <v/>
      </c>
      <c r="AA40" s="140" t="str">
        <f t="shared" si="22"/>
        <v/>
      </c>
      <c r="AB40" s="140" t="str">
        <f t="shared" si="23"/>
        <v/>
      </c>
      <c r="AC40" s="140" t="str">
        <f t="shared" si="1"/>
        <v>0</v>
      </c>
      <c r="AD40" s="140">
        <f t="shared" si="24"/>
        <v>0</v>
      </c>
      <c r="AE40" s="163" t="str">
        <f>IF(男子種目選択!F40="","",男子種目選択!F40)</f>
        <v/>
      </c>
      <c r="AF40" s="164" t="str">
        <f t="shared" si="102"/>
        <v/>
      </c>
      <c r="AG40" s="170"/>
      <c r="AH40" s="171" t="str">
        <f t="shared" si="25"/>
        <v/>
      </c>
      <c r="AI40" s="172"/>
      <c r="AJ40" s="171" t="str">
        <f t="shared" si="26"/>
        <v/>
      </c>
      <c r="AK40" s="173"/>
      <c r="AL40" s="169">
        <f t="shared" si="27"/>
        <v>0</v>
      </c>
      <c r="AM40" s="169">
        <f t="shared" si="28"/>
        <v>0</v>
      </c>
      <c r="AN40" s="169">
        <f t="shared" si="29"/>
        <v>0</v>
      </c>
      <c r="AO40" s="169">
        <f t="shared" si="30"/>
        <v>0</v>
      </c>
      <c r="AP40" s="3">
        <f t="shared" si="31"/>
        <v>0</v>
      </c>
      <c r="AQ40" s="145">
        <f t="shared" si="32"/>
        <v>0</v>
      </c>
      <c r="AR40" s="140" t="str">
        <f t="shared" si="33"/>
        <v>000</v>
      </c>
      <c r="AS40" s="140">
        <f t="shared" si="34"/>
        <v>0</v>
      </c>
      <c r="AT40" s="140">
        <f t="shared" si="35"/>
        <v>0</v>
      </c>
      <c r="AU40" s="140" t="str">
        <f t="shared" si="36"/>
        <v/>
      </c>
      <c r="AV40" s="140" t="str">
        <f t="shared" si="37"/>
        <v/>
      </c>
      <c r="AW40" s="140" t="str">
        <f t="shared" si="38"/>
        <v>0</v>
      </c>
      <c r="AX40" s="140" t="str">
        <f t="shared" si="39"/>
        <v/>
      </c>
      <c r="AY40" s="140" t="str">
        <f t="shared" si="40"/>
        <v>0</v>
      </c>
      <c r="AZ40" s="140" t="str">
        <f t="shared" si="41"/>
        <v/>
      </c>
      <c r="BA40" s="140" t="str">
        <f t="shared" si="42"/>
        <v>00</v>
      </c>
      <c r="BB40" s="140">
        <f t="shared" si="43"/>
        <v>0</v>
      </c>
      <c r="BC40" s="174" t="str">
        <f>IF(男子種目選択!G40="","",男子種目選択!G40)</f>
        <v/>
      </c>
      <c r="BD40" s="164" t="str">
        <f t="shared" si="103"/>
        <v/>
      </c>
      <c r="BE40" s="170"/>
      <c r="BF40" s="171" t="str">
        <f t="shared" si="44"/>
        <v/>
      </c>
      <c r="BG40" s="172"/>
      <c r="BH40" s="171" t="str">
        <f t="shared" si="45"/>
        <v/>
      </c>
      <c r="BI40" s="175"/>
      <c r="BJ40" s="169">
        <f t="shared" si="46"/>
        <v>0</v>
      </c>
      <c r="BK40" s="169">
        <f t="shared" si="47"/>
        <v>0</v>
      </c>
      <c r="BL40" s="169">
        <f t="shared" si="48"/>
        <v>0</v>
      </c>
      <c r="BM40" s="169">
        <f t="shared" si="49"/>
        <v>0</v>
      </c>
      <c r="BN40" s="3">
        <f t="shared" si="50"/>
        <v>0</v>
      </c>
      <c r="BO40" s="145">
        <f t="shared" si="51"/>
        <v>0</v>
      </c>
      <c r="BP40" s="140" t="str">
        <f t="shared" si="52"/>
        <v>000</v>
      </c>
      <c r="BQ40" s="140">
        <f t="shared" si="53"/>
        <v>0</v>
      </c>
      <c r="BR40" s="140">
        <f t="shared" si="54"/>
        <v>0</v>
      </c>
      <c r="BS40" s="140" t="str">
        <f t="shared" si="55"/>
        <v/>
      </c>
      <c r="BT40" s="140" t="str">
        <f t="shared" si="56"/>
        <v/>
      </c>
      <c r="BU40" s="140" t="str">
        <f t="shared" si="57"/>
        <v>0</v>
      </c>
      <c r="BV40" s="140" t="str">
        <f t="shared" si="58"/>
        <v/>
      </c>
      <c r="BW40" s="140" t="str">
        <f t="shared" si="59"/>
        <v>0</v>
      </c>
      <c r="BX40" s="140" t="str">
        <f t="shared" si="60"/>
        <v/>
      </c>
      <c r="BY40" s="140" t="str">
        <f t="shared" si="61"/>
        <v>00</v>
      </c>
      <c r="BZ40" s="140">
        <f t="shared" si="62"/>
        <v>0</v>
      </c>
      <c r="CA40" s="163" t="str">
        <f>IF(男子種目選択!H40="","",男子種目選択!H40)</f>
        <v/>
      </c>
      <c r="CB40" s="164" t="str">
        <f t="shared" si="104"/>
        <v/>
      </c>
      <c r="CC40" s="170"/>
      <c r="CD40" s="171" t="str">
        <f t="shared" si="63"/>
        <v/>
      </c>
      <c r="CE40" s="172"/>
      <c r="CF40" s="171" t="str">
        <f t="shared" si="64"/>
        <v/>
      </c>
      <c r="CG40" s="173"/>
      <c r="CH40" s="169">
        <f t="shared" si="65"/>
        <v>0</v>
      </c>
      <c r="CI40" s="169">
        <f t="shared" si="66"/>
        <v>0</v>
      </c>
      <c r="CJ40" s="169">
        <f t="shared" si="67"/>
        <v>0</v>
      </c>
      <c r="CK40" s="169">
        <f t="shared" si="68"/>
        <v>0</v>
      </c>
      <c r="CL40" s="3">
        <f t="shared" si="69"/>
        <v>0</v>
      </c>
      <c r="CM40" s="145">
        <f t="shared" si="70"/>
        <v>0</v>
      </c>
      <c r="CN40" s="140" t="str">
        <f t="shared" si="71"/>
        <v>000</v>
      </c>
      <c r="CO40" s="140">
        <f t="shared" si="72"/>
        <v>0</v>
      </c>
      <c r="CP40" s="140">
        <f t="shared" si="73"/>
        <v>0</v>
      </c>
      <c r="CQ40" s="140" t="str">
        <f t="shared" si="74"/>
        <v/>
      </c>
      <c r="CR40" s="140" t="str">
        <f t="shared" si="75"/>
        <v/>
      </c>
      <c r="CS40" s="140" t="str">
        <f t="shared" si="76"/>
        <v>0</v>
      </c>
      <c r="CT40" s="140" t="str">
        <f t="shared" si="77"/>
        <v/>
      </c>
      <c r="CU40" s="140" t="str">
        <f t="shared" si="78"/>
        <v>0</v>
      </c>
      <c r="CV40" s="140" t="str">
        <f t="shared" si="79"/>
        <v/>
      </c>
      <c r="CW40" s="140" t="str">
        <f t="shared" si="80"/>
        <v>00</v>
      </c>
      <c r="CX40" s="140">
        <f t="shared" si="81"/>
        <v>0</v>
      </c>
      <c r="CY40" s="174" t="str">
        <f>IF(男子種目選択!I40="","",男子種目選択!I40)</f>
        <v/>
      </c>
      <c r="CZ40" s="164" t="str">
        <f t="shared" si="105"/>
        <v/>
      </c>
      <c r="DA40" s="170"/>
      <c r="DB40" s="171" t="str">
        <f t="shared" si="82"/>
        <v/>
      </c>
      <c r="DC40" s="172"/>
      <c r="DD40" s="171" t="str">
        <f t="shared" si="83"/>
        <v/>
      </c>
      <c r="DE40" s="175"/>
      <c r="DF40" s="169">
        <f t="shared" si="84"/>
        <v>0</v>
      </c>
      <c r="DG40" s="169">
        <f t="shared" si="85"/>
        <v>0</v>
      </c>
      <c r="DH40" s="169">
        <f t="shared" si="86"/>
        <v>0</v>
      </c>
      <c r="DI40" s="169">
        <f t="shared" si="87"/>
        <v>0</v>
      </c>
      <c r="DJ40" s="3">
        <f t="shared" si="88"/>
        <v>0</v>
      </c>
      <c r="DK40" s="145">
        <f t="shared" si="89"/>
        <v>0</v>
      </c>
      <c r="DL40" s="140" t="str">
        <f t="shared" si="90"/>
        <v>000</v>
      </c>
      <c r="DM40" s="140">
        <f t="shared" si="91"/>
        <v>0</v>
      </c>
      <c r="DN40" s="140">
        <f t="shared" si="92"/>
        <v>0</v>
      </c>
      <c r="DO40" s="140" t="str">
        <f t="shared" si="93"/>
        <v/>
      </c>
      <c r="DP40" s="140" t="str">
        <f t="shared" si="94"/>
        <v/>
      </c>
      <c r="DQ40" s="140" t="str">
        <f t="shared" si="95"/>
        <v>0</v>
      </c>
      <c r="DR40" s="140" t="str">
        <f t="shared" si="96"/>
        <v/>
      </c>
      <c r="DS40" s="140" t="str">
        <f t="shared" si="97"/>
        <v>0</v>
      </c>
      <c r="DT40" s="140" t="str">
        <f t="shared" si="98"/>
        <v/>
      </c>
      <c r="DU40" s="140" t="str">
        <f t="shared" si="99"/>
        <v>00</v>
      </c>
      <c r="DV40" s="140">
        <f t="shared" si="100"/>
        <v>0</v>
      </c>
    </row>
    <row r="41" spans="2:126">
      <c r="B41" s="159" t="str">
        <f t="shared" si="6"/>
        <v/>
      </c>
      <c r="C41" s="150">
        <v>38</v>
      </c>
      <c r="D41" s="160" t="str">
        <f>男子種目選択!B41</f>
        <v/>
      </c>
      <c r="E41" s="161" t="str">
        <f>男子種目選択!C41</f>
        <v/>
      </c>
      <c r="F41" s="162" t="str">
        <f>男子種目選択!D41</f>
        <v/>
      </c>
      <c r="G41" s="163" t="str">
        <f>IF(男子種目選択!E41="","",男子種目選択!E41)</f>
        <v/>
      </c>
      <c r="H41" s="164" t="str">
        <f t="shared" si="101"/>
        <v/>
      </c>
      <c r="I41" s="165"/>
      <c r="J41" s="166" t="str">
        <f t="shared" si="7"/>
        <v/>
      </c>
      <c r="K41" s="167"/>
      <c r="L41" s="166" t="str">
        <f t="shared" si="8"/>
        <v/>
      </c>
      <c r="M41" s="168"/>
      <c r="N41" s="169" t="str">
        <f t="shared" si="9"/>
        <v/>
      </c>
      <c r="O41" s="169">
        <f t="shared" si="10"/>
        <v>0</v>
      </c>
      <c r="P41" s="169" t="str">
        <f t="shared" si="11"/>
        <v/>
      </c>
      <c r="Q41" s="169">
        <f t="shared" si="12"/>
        <v>0</v>
      </c>
      <c r="R41" s="3" t="str">
        <f t="shared" si="13"/>
        <v/>
      </c>
      <c r="S41" s="145" t="str">
        <f t="shared" si="14"/>
        <v/>
      </c>
      <c r="T41" s="140" t="str">
        <f t="shared" si="15"/>
        <v>00</v>
      </c>
      <c r="U41" s="140">
        <f t="shared" si="16"/>
        <v>0</v>
      </c>
      <c r="V41" s="140">
        <f t="shared" si="17"/>
        <v>0</v>
      </c>
      <c r="W41" s="140" t="str">
        <f t="shared" si="18"/>
        <v/>
      </c>
      <c r="X41" s="140" t="str">
        <f t="shared" si="19"/>
        <v/>
      </c>
      <c r="Y41" s="140" t="str">
        <f t="shared" si="20"/>
        <v>0</v>
      </c>
      <c r="Z41" s="140" t="str">
        <f t="shared" si="21"/>
        <v/>
      </c>
      <c r="AA41" s="140" t="str">
        <f t="shared" si="22"/>
        <v/>
      </c>
      <c r="AB41" s="140" t="str">
        <f t="shared" si="23"/>
        <v/>
      </c>
      <c r="AC41" s="140" t="str">
        <f t="shared" si="1"/>
        <v>0</v>
      </c>
      <c r="AD41" s="140">
        <f t="shared" si="24"/>
        <v>0</v>
      </c>
      <c r="AE41" s="163" t="str">
        <f>IF(男子種目選択!F41="","",男子種目選択!F41)</f>
        <v/>
      </c>
      <c r="AF41" s="164" t="str">
        <f t="shared" si="102"/>
        <v/>
      </c>
      <c r="AG41" s="170"/>
      <c r="AH41" s="171" t="str">
        <f t="shared" si="25"/>
        <v/>
      </c>
      <c r="AI41" s="172"/>
      <c r="AJ41" s="171" t="str">
        <f t="shared" si="26"/>
        <v/>
      </c>
      <c r="AK41" s="173"/>
      <c r="AL41" s="169">
        <f t="shared" si="27"/>
        <v>0</v>
      </c>
      <c r="AM41" s="169">
        <f t="shared" si="28"/>
        <v>0</v>
      </c>
      <c r="AN41" s="169">
        <f t="shared" si="29"/>
        <v>0</v>
      </c>
      <c r="AO41" s="169">
        <f t="shared" si="30"/>
        <v>0</v>
      </c>
      <c r="AP41" s="3">
        <f t="shared" si="31"/>
        <v>0</v>
      </c>
      <c r="AQ41" s="145">
        <f t="shared" si="32"/>
        <v>0</v>
      </c>
      <c r="AR41" s="140" t="str">
        <f t="shared" si="33"/>
        <v>000</v>
      </c>
      <c r="AS41" s="140">
        <f t="shared" si="34"/>
        <v>0</v>
      </c>
      <c r="AT41" s="140">
        <f t="shared" si="35"/>
        <v>0</v>
      </c>
      <c r="AU41" s="140" t="str">
        <f t="shared" si="36"/>
        <v/>
      </c>
      <c r="AV41" s="140" t="str">
        <f t="shared" si="37"/>
        <v/>
      </c>
      <c r="AW41" s="140" t="str">
        <f t="shared" si="38"/>
        <v>0</v>
      </c>
      <c r="AX41" s="140" t="str">
        <f t="shared" si="39"/>
        <v/>
      </c>
      <c r="AY41" s="140" t="str">
        <f t="shared" si="40"/>
        <v>0</v>
      </c>
      <c r="AZ41" s="140" t="str">
        <f t="shared" si="41"/>
        <v/>
      </c>
      <c r="BA41" s="140" t="str">
        <f t="shared" si="42"/>
        <v>00</v>
      </c>
      <c r="BB41" s="140">
        <f t="shared" si="43"/>
        <v>0</v>
      </c>
      <c r="BC41" s="174" t="str">
        <f>IF(男子種目選択!G41="","",男子種目選択!G41)</f>
        <v/>
      </c>
      <c r="BD41" s="164" t="str">
        <f t="shared" si="103"/>
        <v/>
      </c>
      <c r="BE41" s="170"/>
      <c r="BF41" s="171" t="str">
        <f t="shared" si="44"/>
        <v/>
      </c>
      <c r="BG41" s="172"/>
      <c r="BH41" s="171" t="str">
        <f t="shared" si="45"/>
        <v/>
      </c>
      <c r="BI41" s="175"/>
      <c r="BJ41" s="169">
        <f t="shared" si="46"/>
        <v>0</v>
      </c>
      <c r="BK41" s="169">
        <f t="shared" si="47"/>
        <v>0</v>
      </c>
      <c r="BL41" s="169">
        <f t="shared" si="48"/>
        <v>0</v>
      </c>
      <c r="BM41" s="169">
        <f t="shared" si="49"/>
        <v>0</v>
      </c>
      <c r="BN41" s="3">
        <f t="shared" si="50"/>
        <v>0</v>
      </c>
      <c r="BO41" s="145">
        <f t="shared" si="51"/>
        <v>0</v>
      </c>
      <c r="BP41" s="140" t="str">
        <f t="shared" si="52"/>
        <v>000</v>
      </c>
      <c r="BQ41" s="140">
        <f t="shared" si="53"/>
        <v>0</v>
      </c>
      <c r="BR41" s="140">
        <f t="shared" si="54"/>
        <v>0</v>
      </c>
      <c r="BS41" s="140" t="str">
        <f t="shared" si="55"/>
        <v/>
      </c>
      <c r="BT41" s="140" t="str">
        <f t="shared" si="56"/>
        <v/>
      </c>
      <c r="BU41" s="140" t="str">
        <f t="shared" si="57"/>
        <v>0</v>
      </c>
      <c r="BV41" s="140" t="str">
        <f t="shared" si="58"/>
        <v/>
      </c>
      <c r="BW41" s="140" t="str">
        <f t="shared" si="59"/>
        <v>0</v>
      </c>
      <c r="BX41" s="140" t="str">
        <f t="shared" si="60"/>
        <v/>
      </c>
      <c r="BY41" s="140" t="str">
        <f t="shared" si="61"/>
        <v>00</v>
      </c>
      <c r="BZ41" s="140">
        <f t="shared" si="62"/>
        <v>0</v>
      </c>
      <c r="CA41" s="163" t="str">
        <f>IF(男子種目選択!H41="","",男子種目選択!H41)</f>
        <v/>
      </c>
      <c r="CB41" s="164" t="str">
        <f t="shared" si="104"/>
        <v/>
      </c>
      <c r="CC41" s="170"/>
      <c r="CD41" s="171" t="str">
        <f t="shared" si="63"/>
        <v/>
      </c>
      <c r="CE41" s="172"/>
      <c r="CF41" s="171" t="str">
        <f t="shared" si="64"/>
        <v/>
      </c>
      <c r="CG41" s="173"/>
      <c r="CH41" s="169">
        <f t="shared" si="65"/>
        <v>0</v>
      </c>
      <c r="CI41" s="169">
        <f t="shared" si="66"/>
        <v>0</v>
      </c>
      <c r="CJ41" s="169">
        <f t="shared" si="67"/>
        <v>0</v>
      </c>
      <c r="CK41" s="169">
        <f t="shared" si="68"/>
        <v>0</v>
      </c>
      <c r="CL41" s="3">
        <f t="shared" si="69"/>
        <v>0</v>
      </c>
      <c r="CM41" s="145">
        <f t="shared" si="70"/>
        <v>0</v>
      </c>
      <c r="CN41" s="140" t="str">
        <f t="shared" si="71"/>
        <v>000</v>
      </c>
      <c r="CO41" s="140">
        <f t="shared" si="72"/>
        <v>0</v>
      </c>
      <c r="CP41" s="140">
        <f t="shared" si="73"/>
        <v>0</v>
      </c>
      <c r="CQ41" s="140" t="str">
        <f t="shared" si="74"/>
        <v/>
      </c>
      <c r="CR41" s="140" t="str">
        <f t="shared" si="75"/>
        <v/>
      </c>
      <c r="CS41" s="140" t="str">
        <f t="shared" si="76"/>
        <v>0</v>
      </c>
      <c r="CT41" s="140" t="str">
        <f t="shared" si="77"/>
        <v/>
      </c>
      <c r="CU41" s="140" t="str">
        <f t="shared" si="78"/>
        <v>0</v>
      </c>
      <c r="CV41" s="140" t="str">
        <f t="shared" si="79"/>
        <v/>
      </c>
      <c r="CW41" s="140" t="str">
        <f t="shared" si="80"/>
        <v>00</v>
      </c>
      <c r="CX41" s="140">
        <f t="shared" si="81"/>
        <v>0</v>
      </c>
      <c r="CY41" s="174" t="str">
        <f>IF(男子種目選択!I41="","",男子種目選択!I41)</f>
        <v/>
      </c>
      <c r="CZ41" s="164" t="str">
        <f t="shared" si="105"/>
        <v/>
      </c>
      <c r="DA41" s="170"/>
      <c r="DB41" s="171" t="str">
        <f t="shared" si="82"/>
        <v/>
      </c>
      <c r="DC41" s="172"/>
      <c r="DD41" s="171" t="str">
        <f t="shared" si="83"/>
        <v/>
      </c>
      <c r="DE41" s="175"/>
      <c r="DF41" s="169">
        <f t="shared" si="84"/>
        <v>0</v>
      </c>
      <c r="DG41" s="169">
        <f t="shared" si="85"/>
        <v>0</v>
      </c>
      <c r="DH41" s="169">
        <f t="shared" si="86"/>
        <v>0</v>
      </c>
      <c r="DI41" s="169">
        <f t="shared" si="87"/>
        <v>0</v>
      </c>
      <c r="DJ41" s="3">
        <f t="shared" si="88"/>
        <v>0</v>
      </c>
      <c r="DK41" s="145">
        <f t="shared" si="89"/>
        <v>0</v>
      </c>
      <c r="DL41" s="140" t="str">
        <f t="shared" si="90"/>
        <v>000</v>
      </c>
      <c r="DM41" s="140">
        <f t="shared" si="91"/>
        <v>0</v>
      </c>
      <c r="DN41" s="140">
        <f t="shared" si="92"/>
        <v>0</v>
      </c>
      <c r="DO41" s="140" t="str">
        <f t="shared" si="93"/>
        <v/>
      </c>
      <c r="DP41" s="140" t="str">
        <f t="shared" si="94"/>
        <v/>
      </c>
      <c r="DQ41" s="140" t="str">
        <f t="shared" si="95"/>
        <v>0</v>
      </c>
      <c r="DR41" s="140" t="str">
        <f t="shared" si="96"/>
        <v/>
      </c>
      <c r="DS41" s="140" t="str">
        <f t="shared" si="97"/>
        <v>0</v>
      </c>
      <c r="DT41" s="140" t="str">
        <f t="shared" si="98"/>
        <v/>
      </c>
      <c r="DU41" s="140" t="str">
        <f t="shared" si="99"/>
        <v>00</v>
      </c>
      <c r="DV41" s="140">
        <f t="shared" si="100"/>
        <v>0</v>
      </c>
    </row>
    <row r="42" spans="2:126">
      <c r="B42" s="159" t="str">
        <f t="shared" si="6"/>
        <v/>
      </c>
      <c r="C42" s="150">
        <v>39</v>
      </c>
      <c r="D42" s="160" t="str">
        <f>男子種目選択!B42</f>
        <v/>
      </c>
      <c r="E42" s="161" t="str">
        <f>男子種目選択!C42</f>
        <v/>
      </c>
      <c r="F42" s="162" t="str">
        <f>男子種目選択!D42</f>
        <v/>
      </c>
      <c r="G42" s="163" t="str">
        <f>IF(男子種目選択!E42="","",男子種目選択!E42)</f>
        <v/>
      </c>
      <c r="H42" s="164" t="str">
        <f t="shared" si="101"/>
        <v/>
      </c>
      <c r="I42" s="165"/>
      <c r="J42" s="166" t="str">
        <f t="shared" si="7"/>
        <v/>
      </c>
      <c r="K42" s="167"/>
      <c r="L42" s="166" t="str">
        <f t="shared" si="8"/>
        <v/>
      </c>
      <c r="M42" s="168"/>
      <c r="N42" s="169" t="str">
        <f t="shared" si="9"/>
        <v/>
      </c>
      <c r="O42" s="169">
        <f t="shared" si="10"/>
        <v>0</v>
      </c>
      <c r="P42" s="169" t="str">
        <f t="shared" si="11"/>
        <v/>
      </c>
      <c r="Q42" s="169">
        <f t="shared" si="12"/>
        <v>0</v>
      </c>
      <c r="R42" s="3" t="str">
        <f t="shared" si="13"/>
        <v/>
      </c>
      <c r="S42" s="145" t="str">
        <f t="shared" si="14"/>
        <v/>
      </c>
      <c r="T42" s="140" t="str">
        <f t="shared" si="15"/>
        <v>00</v>
      </c>
      <c r="U42" s="140">
        <f t="shared" si="16"/>
        <v>0</v>
      </c>
      <c r="V42" s="140">
        <f t="shared" si="17"/>
        <v>0</v>
      </c>
      <c r="W42" s="140" t="str">
        <f t="shared" si="18"/>
        <v/>
      </c>
      <c r="X42" s="140" t="str">
        <f t="shared" si="19"/>
        <v/>
      </c>
      <c r="Y42" s="140" t="str">
        <f t="shared" si="20"/>
        <v>0</v>
      </c>
      <c r="Z42" s="140" t="str">
        <f t="shared" si="21"/>
        <v/>
      </c>
      <c r="AA42" s="140" t="str">
        <f t="shared" si="22"/>
        <v/>
      </c>
      <c r="AB42" s="140" t="str">
        <f t="shared" si="23"/>
        <v/>
      </c>
      <c r="AC42" s="140" t="str">
        <f t="shared" si="1"/>
        <v>0</v>
      </c>
      <c r="AD42" s="140">
        <f t="shared" si="24"/>
        <v>0</v>
      </c>
      <c r="AE42" s="163" t="str">
        <f>IF(男子種目選択!F42="","",男子種目選択!F42)</f>
        <v/>
      </c>
      <c r="AF42" s="164" t="str">
        <f t="shared" si="102"/>
        <v/>
      </c>
      <c r="AG42" s="170"/>
      <c r="AH42" s="171" t="str">
        <f t="shared" si="25"/>
        <v/>
      </c>
      <c r="AI42" s="172"/>
      <c r="AJ42" s="171" t="str">
        <f t="shared" si="26"/>
        <v/>
      </c>
      <c r="AK42" s="173"/>
      <c r="AL42" s="169">
        <f t="shared" si="27"/>
        <v>0</v>
      </c>
      <c r="AM42" s="169">
        <f t="shared" si="28"/>
        <v>0</v>
      </c>
      <c r="AN42" s="169">
        <f t="shared" si="29"/>
        <v>0</v>
      </c>
      <c r="AO42" s="169">
        <f t="shared" si="30"/>
        <v>0</v>
      </c>
      <c r="AP42" s="3">
        <f t="shared" si="31"/>
        <v>0</v>
      </c>
      <c r="AQ42" s="145">
        <f t="shared" si="32"/>
        <v>0</v>
      </c>
      <c r="AR42" s="140" t="str">
        <f t="shared" si="33"/>
        <v>000</v>
      </c>
      <c r="AS42" s="140">
        <f t="shared" si="34"/>
        <v>0</v>
      </c>
      <c r="AT42" s="140">
        <f t="shared" si="35"/>
        <v>0</v>
      </c>
      <c r="AU42" s="140" t="str">
        <f t="shared" si="36"/>
        <v/>
      </c>
      <c r="AV42" s="140" t="str">
        <f t="shared" si="37"/>
        <v/>
      </c>
      <c r="AW42" s="140" t="str">
        <f t="shared" si="38"/>
        <v>0</v>
      </c>
      <c r="AX42" s="140" t="str">
        <f t="shared" si="39"/>
        <v/>
      </c>
      <c r="AY42" s="140" t="str">
        <f t="shared" si="40"/>
        <v>0</v>
      </c>
      <c r="AZ42" s="140" t="str">
        <f t="shared" si="41"/>
        <v/>
      </c>
      <c r="BA42" s="140" t="str">
        <f t="shared" si="42"/>
        <v>00</v>
      </c>
      <c r="BB42" s="140">
        <f t="shared" si="43"/>
        <v>0</v>
      </c>
      <c r="BC42" s="174" t="str">
        <f>IF(男子種目選択!G42="","",男子種目選択!G42)</f>
        <v/>
      </c>
      <c r="BD42" s="164" t="str">
        <f t="shared" si="103"/>
        <v/>
      </c>
      <c r="BE42" s="170"/>
      <c r="BF42" s="171" t="str">
        <f t="shared" si="44"/>
        <v/>
      </c>
      <c r="BG42" s="172"/>
      <c r="BH42" s="171" t="str">
        <f t="shared" si="45"/>
        <v/>
      </c>
      <c r="BI42" s="175"/>
      <c r="BJ42" s="169">
        <f t="shared" si="46"/>
        <v>0</v>
      </c>
      <c r="BK42" s="169">
        <f t="shared" si="47"/>
        <v>0</v>
      </c>
      <c r="BL42" s="169">
        <f t="shared" si="48"/>
        <v>0</v>
      </c>
      <c r="BM42" s="169">
        <f t="shared" si="49"/>
        <v>0</v>
      </c>
      <c r="BN42" s="3">
        <f t="shared" si="50"/>
        <v>0</v>
      </c>
      <c r="BO42" s="145">
        <f t="shared" si="51"/>
        <v>0</v>
      </c>
      <c r="BP42" s="140" t="str">
        <f t="shared" si="52"/>
        <v>000</v>
      </c>
      <c r="BQ42" s="140">
        <f t="shared" si="53"/>
        <v>0</v>
      </c>
      <c r="BR42" s="140">
        <f t="shared" si="54"/>
        <v>0</v>
      </c>
      <c r="BS42" s="140" t="str">
        <f t="shared" si="55"/>
        <v/>
      </c>
      <c r="BT42" s="140" t="str">
        <f t="shared" si="56"/>
        <v/>
      </c>
      <c r="BU42" s="140" t="str">
        <f t="shared" si="57"/>
        <v>0</v>
      </c>
      <c r="BV42" s="140" t="str">
        <f t="shared" si="58"/>
        <v/>
      </c>
      <c r="BW42" s="140" t="str">
        <f t="shared" si="59"/>
        <v>0</v>
      </c>
      <c r="BX42" s="140" t="str">
        <f t="shared" si="60"/>
        <v/>
      </c>
      <c r="BY42" s="140" t="str">
        <f t="shared" si="61"/>
        <v>00</v>
      </c>
      <c r="BZ42" s="140">
        <f t="shared" si="62"/>
        <v>0</v>
      </c>
      <c r="CA42" s="163" t="str">
        <f>IF(男子種目選択!H42="","",男子種目選択!H42)</f>
        <v/>
      </c>
      <c r="CB42" s="164" t="str">
        <f t="shared" si="104"/>
        <v/>
      </c>
      <c r="CC42" s="170"/>
      <c r="CD42" s="171" t="str">
        <f t="shared" si="63"/>
        <v/>
      </c>
      <c r="CE42" s="172"/>
      <c r="CF42" s="171" t="str">
        <f t="shared" si="64"/>
        <v/>
      </c>
      <c r="CG42" s="173"/>
      <c r="CH42" s="169">
        <f t="shared" si="65"/>
        <v>0</v>
      </c>
      <c r="CI42" s="169">
        <f t="shared" si="66"/>
        <v>0</v>
      </c>
      <c r="CJ42" s="169">
        <f t="shared" si="67"/>
        <v>0</v>
      </c>
      <c r="CK42" s="169">
        <f t="shared" si="68"/>
        <v>0</v>
      </c>
      <c r="CL42" s="3">
        <f t="shared" si="69"/>
        <v>0</v>
      </c>
      <c r="CM42" s="145">
        <f t="shared" si="70"/>
        <v>0</v>
      </c>
      <c r="CN42" s="140" t="str">
        <f t="shared" si="71"/>
        <v>000</v>
      </c>
      <c r="CO42" s="140">
        <f t="shared" si="72"/>
        <v>0</v>
      </c>
      <c r="CP42" s="140">
        <f t="shared" si="73"/>
        <v>0</v>
      </c>
      <c r="CQ42" s="140" t="str">
        <f t="shared" si="74"/>
        <v/>
      </c>
      <c r="CR42" s="140" t="str">
        <f t="shared" si="75"/>
        <v/>
      </c>
      <c r="CS42" s="140" t="str">
        <f t="shared" si="76"/>
        <v>0</v>
      </c>
      <c r="CT42" s="140" t="str">
        <f t="shared" si="77"/>
        <v/>
      </c>
      <c r="CU42" s="140" t="str">
        <f t="shared" si="78"/>
        <v>0</v>
      </c>
      <c r="CV42" s="140" t="str">
        <f t="shared" si="79"/>
        <v/>
      </c>
      <c r="CW42" s="140" t="str">
        <f t="shared" si="80"/>
        <v>00</v>
      </c>
      <c r="CX42" s="140">
        <f t="shared" si="81"/>
        <v>0</v>
      </c>
      <c r="CY42" s="174" t="str">
        <f>IF(男子種目選択!I42="","",男子種目選択!I42)</f>
        <v/>
      </c>
      <c r="CZ42" s="164" t="str">
        <f t="shared" si="105"/>
        <v/>
      </c>
      <c r="DA42" s="170"/>
      <c r="DB42" s="171" t="str">
        <f t="shared" si="82"/>
        <v/>
      </c>
      <c r="DC42" s="172"/>
      <c r="DD42" s="171" t="str">
        <f t="shared" si="83"/>
        <v/>
      </c>
      <c r="DE42" s="175"/>
      <c r="DF42" s="169">
        <f t="shared" si="84"/>
        <v>0</v>
      </c>
      <c r="DG42" s="169">
        <f t="shared" si="85"/>
        <v>0</v>
      </c>
      <c r="DH42" s="169">
        <f t="shared" si="86"/>
        <v>0</v>
      </c>
      <c r="DI42" s="169">
        <f t="shared" si="87"/>
        <v>0</v>
      </c>
      <c r="DJ42" s="3">
        <f t="shared" si="88"/>
        <v>0</v>
      </c>
      <c r="DK42" s="145">
        <f t="shared" si="89"/>
        <v>0</v>
      </c>
      <c r="DL42" s="140" t="str">
        <f t="shared" si="90"/>
        <v>000</v>
      </c>
      <c r="DM42" s="140">
        <f t="shared" si="91"/>
        <v>0</v>
      </c>
      <c r="DN42" s="140">
        <f t="shared" si="92"/>
        <v>0</v>
      </c>
      <c r="DO42" s="140" t="str">
        <f t="shared" si="93"/>
        <v/>
      </c>
      <c r="DP42" s="140" t="str">
        <f t="shared" si="94"/>
        <v/>
      </c>
      <c r="DQ42" s="140" t="str">
        <f t="shared" si="95"/>
        <v>0</v>
      </c>
      <c r="DR42" s="140" t="str">
        <f t="shared" si="96"/>
        <v/>
      </c>
      <c r="DS42" s="140" t="str">
        <f t="shared" si="97"/>
        <v>0</v>
      </c>
      <c r="DT42" s="140" t="str">
        <f t="shared" si="98"/>
        <v/>
      </c>
      <c r="DU42" s="140" t="str">
        <f t="shared" si="99"/>
        <v>00</v>
      </c>
      <c r="DV42" s="140">
        <f t="shared" si="100"/>
        <v>0</v>
      </c>
    </row>
    <row r="43" spans="2:126">
      <c r="B43" s="159" t="str">
        <f t="shared" si="6"/>
        <v/>
      </c>
      <c r="C43" s="150">
        <v>40</v>
      </c>
      <c r="D43" s="160" t="str">
        <f>男子種目選択!B43</f>
        <v/>
      </c>
      <c r="E43" s="161" t="str">
        <f>男子種目選択!C43</f>
        <v/>
      </c>
      <c r="F43" s="162" t="str">
        <f>男子種目選択!D43</f>
        <v/>
      </c>
      <c r="G43" s="163" t="str">
        <f>IF(男子種目選択!E43="","",男子種目選択!E43)</f>
        <v/>
      </c>
      <c r="H43" s="164" t="str">
        <f t="shared" si="101"/>
        <v/>
      </c>
      <c r="I43" s="165"/>
      <c r="J43" s="166" t="str">
        <f t="shared" si="7"/>
        <v/>
      </c>
      <c r="K43" s="167"/>
      <c r="L43" s="166" t="str">
        <f t="shared" si="8"/>
        <v/>
      </c>
      <c r="M43" s="168"/>
      <c r="N43" s="169" t="str">
        <f t="shared" si="9"/>
        <v/>
      </c>
      <c r="O43" s="169">
        <f t="shared" si="10"/>
        <v>0</v>
      </c>
      <c r="P43" s="169" t="str">
        <f t="shared" si="11"/>
        <v/>
      </c>
      <c r="Q43" s="169">
        <f t="shared" si="12"/>
        <v>0</v>
      </c>
      <c r="R43" s="3" t="str">
        <f t="shared" si="13"/>
        <v/>
      </c>
      <c r="S43" s="145" t="str">
        <f t="shared" si="14"/>
        <v/>
      </c>
      <c r="T43" s="140" t="str">
        <f t="shared" si="15"/>
        <v>00</v>
      </c>
      <c r="U43" s="140">
        <f t="shared" si="16"/>
        <v>0</v>
      </c>
      <c r="V43" s="140">
        <f t="shared" si="17"/>
        <v>0</v>
      </c>
      <c r="W43" s="140" t="str">
        <f t="shared" si="18"/>
        <v/>
      </c>
      <c r="X43" s="140" t="str">
        <f t="shared" si="19"/>
        <v/>
      </c>
      <c r="Y43" s="140" t="str">
        <f t="shared" si="20"/>
        <v>0</v>
      </c>
      <c r="Z43" s="140" t="str">
        <f t="shared" si="21"/>
        <v/>
      </c>
      <c r="AA43" s="140" t="str">
        <f t="shared" si="22"/>
        <v/>
      </c>
      <c r="AB43" s="140" t="str">
        <f t="shared" si="23"/>
        <v/>
      </c>
      <c r="AC43" s="140" t="str">
        <f t="shared" si="1"/>
        <v>0</v>
      </c>
      <c r="AD43" s="140">
        <f t="shared" si="24"/>
        <v>0</v>
      </c>
      <c r="AE43" s="163" t="str">
        <f>IF(男子種目選択!F43="","",男子種目選択!F43)</f>
        <v/>
      </c>
      <c r="AF43" s="164" t="str">
        <f t="shared" si="102"/>
        <v/>
      </c>
      <c r="AG43" s="170"/>
      <c r="AH43" s="171" t="str">
        <f t="shared" si="25"/>
        <v/>
      </c>
      <c r="AI43" s="172"/>
      <c r="AJ43" s="171" t="str">
        <f t="shared" si="26"/>
        <v/>
      </c>
      <c r="AK43" s="173"/>
      <c r="AL43" s="169">
        <f t="shared" si="27"/>
        <v>0</v>
      </c>
      <c r="AM43" s="169">
        <f t="shared" si="28"/>
        <v>0</v>
      </c>
      <c r="AN43" s="169">
        <f t="shared" si="29"/>
        <v>0</v>
      </c>
      <c r="AO43" s="169">
        <f t="shared" si="30"/>
        <v>0</v>
      </c>
      <c r="AP43" s="3">
        <f t="shared" si="31"/>
        <v>0</v>
      </c>
      <c r="AQ43" s="145">
        <f t="shared" si="32"/>
        <v>0</v>
      </c>
      <c r="AR43" s="140" t="str">
        <f t="shared" si="33"/>
        <v>000</v>
      </c>
      <c r="AS43" s="140">
        <f t="shared" si="34"/>
        <v>0</v>
      </c>
      <c r="AT43" s="140">
        <f t="shared" si="35"/>
        <v>0</v>
      </c>
      <c r="AU43" s="140" t="str">
        <f t="shared" si="36"/>
        <v/>
      </c>
      <c r="AV43" s="140" t="str">
        <f t="shared" si="37"/>
        <v/>
      </c>
      <c r="AW43" s="140" t="str">
        <f t="shared" si="38"/>
        <v>0</v>
      </c>
      <c r="AX43" s="140" t="str">
        <f t="shared" si="39"/>
        <v/>
      </c>
      <c r="AY43" s="140" t="str">
        <f t="shared" si="40"/>
        <v>0</v>
      </c>
      <c r="AZ43" s="140" t="str">
        <f t="shared" si="41"/>
        <v/>
      </c>
      <c r="BA43" s="140" t="str">
        <f t="shared" si="42"/>
        <v>00</v>
      </c>
      <c r="BB43" s="140">
        <f t="shared" si="43"/>
        <v>0</v>
      </c>
      <c r="BC43" s="174" t="str">
        <f>IF(男子種目選択!G43="","",男子種目選択!G43)</f>
        <v/>
      </c>
      <c r="BD43" s="164" t="str">
        <f t="shared" si="103"/>
        <v/>
      </c>
      <c r="BE43" s="170"/>
      <c r="BF43" s="171" t="str">
        <f t="shared" si="44"/>
        <v/>
      </c>
      <c r="BG43" s="172"/>
      <c r="BH43" s="171" t="str">
        <f t="shared" si="45"/>
        <v/>
      </c>
      <c r="BI43" s="175"/>
      <c r="BJ43" s="169">
        <f t="shared" si="46"/>
        <v>0</v>
      </c>
      <c r="BK43" s="169">
        <f t="shared" si="47"/>
        <v>0</v>
      </c>
      <c r="BL43" s="169">
        <f t="shared" si="48"/>
        <v>0</v>
      </c>
      <c r="BM43" s="169">
        <f t="shared" si="49"/>
        <v>0</v>
      </c>
      <c r="BN43" s="3">
        <f t="shared" si="50"/>
        <v>0</v>
      </c>
      <c r="BO43" s="145">
        <f t="shared" si="51"/>
        <v>0</v>
      </c>
      <c r="BP43" s="140" t="str">
        <f t="shared" si="52"/>
        <v>000</v>
      </c>
      <c r="BQ43" s="140">
        <f t="shared" si="53"/>
        <v>0</v>
      </c>
      <c r="BR43" s="140">
        <f t="shared" si="54"/>
        <v>0</v>
      </c>
      <c r="BS43" s="140" t="str">
        <f t="shared" si="55"/>
        <v/>
      </c>
      <c r="BT43" s="140" t="str">
        <f t="shared" si="56"/>
        <v/>
      </c>
      <c r="BU43" s="140" t="str">
        <f t="shared" si="57"/>
        <v>0</v>
      </c>
      <c r="BV43" s="140" t="str">
        <f t="shared" si="58"/>
        <v/>
      </c>
      <c r="BW43" s="140" t="str">
        <f t="shared" si="59"/>
        <v>0</v>
      </c>
      <c r="BX43" s="140" t="str">
        <f t="shared" si="60"/>
        <v/>
      </c>
      <c r="BY43" s="140" t="str">
        <f t="shared" si="61"/>
        <v>00</v>
      </c>
      <c r="BZ43" s="140">
        <f t="shared" si="62"/>
        <v>0</v>
      </c>
      <c r="CA43" s="163" t="str">
        <f>IF(男子種目選択!H43="","",男子種目選択!H43)</f>
        <v/>
      </c>
      <c r="CB43" s="164" t="str">
        <f t="shared" si="104"/>
        <v/>
      </c>
      <c r="CC43" s="170"/>
      <c r="CD43" s="171" t="str">
        <f t="shared" si="63"/>
        <v/>
      </c>
      <c r="CE43" s="172"/>
      <c r="CF43" s="171" t="str">
        <f t="shared" si="64"/>
        <v/>
      </c>
      <c r="CG43" s="173"/>
      <c r="CH43" s="169">
        <f t="shared" si="65"/>
        <v>0</v>
      </c>
      <c r="CI43" s="169">
        <f t="shared" si="66"/>
        <v>0</v>
      </c>
      <c r="CJ43" s="169">
        <f t="shared" si="67"/>
        <v>0</v>
      </c>
      <c r="CK43" s="169">
        <f t="shared" si="68"/>
        <v>0</v>
      </c>
      <c r="CL43" s="3">
        <f t="shared" si="69"/>
        <v>0</v>
      </c>
      <c r="CM43" s="145">
        <f t="shared" si="70"/>
        <v>0</v>
      </c>
      <c r="CN43" s="140" t="str">
        <f t="shared" si="71"/>
        <v>000</v>
      </c>
      <c r="CO43" s="140">
        <f t="shared" si="72"/>
        <v>0</v>
      </c>
      <c r="CP43" s="140">
        <f t="shared" si="73"/>
        <v>0</v>
      </c>
      <c r="CQ43" s="140" t="str">
        <f t="shared" si="74"/>
        <v/>
      </c>
      <c r="CR43" s="140" t="str">
        <f t="shared" si="75"/>
        <v/>
      </c>
      <c r="CS43" s="140" t="str">
        <f t="shared" si="76"/>
        <v>0</v>
      </c>
      <c r="CT43" s="140" t="str">
        <f t="shared" si="77"/>
        <v/>
      </c>
      <c r="CU43" s="140" t="str">
        <f t="shared" si="78"/>
        <v>0</v>
      </c>
      <c r="CV43" s="140" t="str">
        <f t="shared" si="79"/>
        <v/>
      </c>
      <c r="CW43" s="140" t="str">
        <f t="shared" si="80"/>
        <v>00</v>
      </c>
      <c r="CX43" s="140">
        <f t="shared" si="81"/>
        <v>0</v>
      </c>
      <c r="CY43" s="174" t="str">
        <f>IF(男子種目選択!I43="","",男子種目選択!I43)</f>
        <v/>
      </c>
      <c r="CZ43" s="164" t="str">
        <f t="shared" si="105"/>
        <v/>
      </c>
      <c r="DA43" s="170"/>
      <c r="DB43" s="171" t="str">
        <f t="shared" si="82"/>
        <v/>
      </c>
      <c r="DC43" s="172"/>
      <c r="DD43" s="171" t="str">
        <f t="shared" si="83"/>
        <v/>
      </c>
      <c r="DE43" s="175"/>
      <c r="DF43" s="169">
        <f t="shared" si="84"/>
        <v>0</v>
      </c>
      <c r="DG43" s="169">
        <f t="shared" si="85"/>
        <v>0</v>
      </c>
      <c r="DH43" s="169">
        <f t="shared" si="86"/>
        <v>0</v>
      </c>
      <c r="DI43" s="169">
        <f t="shared" si="87"/>
        <v>0</v>
      </c>
      <c r="DJ43" s="3">
        <f t="shared" si="88"/>
        <v>0</v>
      </c>
      <c r="DK43" s="145">
        <f t="shared" si="89"/>
        <v>0</v>
      </c>
      <c r="DL43" s="140" t="str">
        <f t="shared" si="90"/>
        <v>000</v>
      </c>
      <c r="DM43" s="140">
        <f t="shared" si="91"/>
        <v>0</v>
      </c>
      <c r="DN43" s="140">
        <f t="shared" si="92"/>
        <v>0</v>
      </c>
      <c r="DO43" s="140" t="str">
        <f t="shared" si="93"/>
        <v/>
      </c>
      <c r="DP43" s="140" t="str">
        <f t="shared" si="94"/>
        <v/>
      </c>
      <c r="DQ43" s="140" t="str">
        <f t="shared" si="95"/>
        <v>0</v>
      </c>
      <c r="DR43" s="140" t="str">
        <f t="shared" si="96"/>
        <v/>
      </c>
      <c r="DS43" s="140" t="str">
        <f t="shared" si="97"/>
        <v>0</v>
      </c>
      <c r="DT43" s="140" t="str">
        <f t="shared" si="98"/>
        <v/>
      </c>
      <c r="DU43" s="140" t="str">
        <f t="shared" si="99"/>
        <v>00</v>
      </c>
      <c r="DV43" s="140">
        <f t="shared" si="100"/>
        <v>0</v>
      </c>
    </row>
    <row r="44" spans="2:126">
      <c r="B44" s="159" t="str">
        <f t="shared" si="6"/>
        <v/>
      </c>
      <c r="C44" s="150">
        <v>41</v>
      </c>
      <c r="D44" s="160" t="str">
        <f>男子種目選択!B44</f>
        <v/>
      </c>
      <c r="E44" s="161" t="str">
        <f>男子種目選択!C44</f>
        <v/>
      </c>
      <c r="F44" s="162" t="str">
        <f>男子種目選択!D44</f>
        <v/>
      </c>
      <c r="G44" s="163" t="str">
        <f>IF(男子種目選択!E44="","",男子種目選択!E44)</f>
        <v/>
      </c>
      <c r="H44" s="164" t="str">
        <f t="shared" si="101"/>
        <v/>
      </c>
      <c r="I44" s="165"/>
      <c r="J44" s="166" t="str">
        <f t="shared" si="7"/>
        <v/>
      </c>
      <c r="K44" s="167"/>
      <c r="L44" s="166" t="str">
        <f t="shared" si="8"/>
        <v/>
      </c>
      <c r="M44" s="168"/>
      <c r="N44" s="169" t="str">
        <f t="shared" si="9"/>
        <v/>
      </c>
      <c r="O44" s="169">
        <f t="shared" si="10"/>
        <v>0</v>
      </c>
      <c r="P44" s="169" t="str">
        <f t="shared" si="11"/>
        <v/>
      </c>
      <c r="Q44" s="169">
        <f t="shared" si="12"/>
        <v>0</v>
      </c>
      <c r="R44" s="3" t="str">
        <f t="shared" si="13"/>
        <v/>
      </c>
      <c r="S44" s="145" t="str">
        <f t="shared" si="14"/>
        <v/>
      </c>
      <c r="T44" s="140" t="str">
        <f t="shared" si="15"/>
        <v>00</v>
      </c>
      <c r="U44" s="140">
        <f t="shared" si="16"/>
        <v>0</v>
      </c>
      <c r="V44" s="140">
        <f t="shared" si="17"/>
        <v>0</v>
      </c>
      <c r="W44" s="140" t="str">
        <f t="shared" si="18"/>
        <v/>
      </c>
      <c r="X44" s="140" t="str">
        <f t="shared" si="19"/>
        <v/>
      </c>
      <c r="Y44" s="140" t="str">
        <f t="shared" si="20"/>
        <v>0</v>
      </c>
      <c r="Z44" s="140" t="str">
        <f t="shared" si="21"/>
        <v/>
      </c>
      <c r="AA44" s="140" t="str">
        <f t="shared" si="22"/>
        <v/>
      </c>
      <c r="AB44" s="140" t="str">
        <f t="shared" si="23"/>
        <v/>
      </c>
      <c r="AC44" s="140" t="str">
        <f t="shared" si="1"/>
        <v>0</v>
      </c>
      <c r="AD44" s="140">
        <f t="shared" si="24"/>
        <v>0</v>
      </c>
      <c r="AE44" s="163" t="str">
        <f>IF(男子種目選択!F44="","",男子種目選択!F44)</f>
        <v/>
      </c>
      <c r="AF44" s="164" t="str">
        <f t="shared" si="102"/>
        <v/>
      </c>
      <c r="AG44" s="170"/>
      <c r="AH44" s="171" t="str">
        <f t="shared" si="25"/>
        <v/>
      </c>
      <c r="AI44" s="172"/>
      <c r="AJ44" s="171" t="str">
        <f t="shared" si="26"/>
        <v/>
      </c>
      <c r="AK44" s="173"/>
      <c r="AL44" s="169">
        <f t="shared" si="27"/>
        <v>0</v>
      </c>
      <c r="AM44" s="169">
        <f t="shared" si="28"/>
        <v>0</v>
      </c>
      <c r="AN44" s="169">
        <f t="shared" si="29"/>
        <v>0</v>
      </c>
      <c r="AO44" s="169">
        <f t="shared" si="30"/>
        <v>0</v>
      </c>
      <c r="AP44" s="3">
        <f t="shared" si="31"/>
        <v>0</v>
      </c>
      <c r="AQ44" s="145">
        <f t="shared" si="32"/>
        <v>0</v>
      </c>
      <c r="AR44" s="140" t="str">
        <f t="shared" si="33"/>
        <v>000</v>
      </c>
      <c r="AS44" s="140">
        <f t="shared" si="34"/>
        <v>0</v>
      </c>
      <c r="AT44" s="140">
        <f t="shared" si="35"/>
        <v>0</v>
      </c>
      <c r="AU44" s="140" t="str">
        <f t="shared" si="36"/>
        <v/>
      </c>
      <c r="AV44" s="140" t="str">
        <f t="shared" si="37"/>
        <v/>
      </c>
      <c r="AW44" s="140" t="str">
        <f t="shared" si="38"/>
        <v>0</v>
      </c>
      <c r="AX44" s="140" t="str">
        <f t="shared" si="39"/>
        <v/>
      </c>
      <c r="AY44" s="140" t="str">
        <f t="shared" si="40"/>
        <v>0</v>
      </c>
      <c r="AZ44" s="140" t="str">
        <f t="shared" si="41"/>
        <v/>
      </c>
      <c r="BA44" s="140" t="str">
        <f t="shared" si="42"/>
        <v>00</v>
      </c>
      <c r="BB44" s="140">
        <f t="shared" si="43"/>
        <v>0</v>
      </c>
      <c r="BC44" s="174" t="str">
        <f>IF(男子種目選択!G44="","",男子種目選択!G44)</f>
        <v/>
      </c>
      <c r="BD44" s="164" t="str">
        <f t="shared" si="103"/>
        <v/>
      </c>
      <c r="BE44" s="170"/>
      <c r="BF44" s="171" t="str">
        <f t="shared" si="44"/>
        <v/>
      </c>
      <c r="BG44" s="172"/>
      <c r="BH44" s="171" t="str">
        <f t="shared" si="45"/>
        <v/>
      </c>
      <c r="BI44" s="175"/>
      <c r="BJ44" s="169">
        <f t="shared" si="46"/>
        <v>0</v>
      </c>
      <c r="BK44" s="169">
        <f t="shared" si="47"/>
        <v>0</v>
      </c>
      <c r="BL44" s="169">
        <f t="shared" si="48"/>
        <v>0</v>
      </c>
      <c r="BM44" s="169">
        <f t="shared" si="49"/>
        <v>0</v>
      </c>
      <c r="BN44" s="3">
        <f t="shared" si="50"/>
        <v>0</v>
      </c>
      <c r="BO44" s="145">
        <f t="shared" si="51"/>
        <v>0</v>
      </c>
      <c r="BP44" s="140" t="str">
        <f t="shared" si="52"/>
        <v>000</v>
      </c>
      <c r="BQ44" s="140">
        <f t="shared" si="53"/>
        <v>0</v>
      </c>
      <c r="BR44" s="140">
        <f t="shared" si="54"/>
        <v>0</v>
      </c>
      <c r="BS44" s="140" t="str">
        <f t="shared" si="55"/>
        <v/>
      </c>
      <c r="BT44" s="140" t="str">
        <f t="shared" si="56"/>
        <v/>
      </c>
      <c r="BU44" s="140" t="str">
        <f t="shared" si="57"/>
        <v>0</v>
      </c>
      <c r="BV44" s="140" t="str">
        <f t="shared" si="58"/>
        <v/>
      </c>
      <c r="BW44" s="140" t="str">
        <f t="shared" si="59"/>
        <v>0</v>
      </c>
      <c r="BX44" s="140" t="str">
        <f t="shared" si="60"/>
        <v/>
      </c>
      <c r="BY44" s="140" t="str">
        <f t="shared" si="61"/>
        <v>00</v>
      </c>
      <c r="BZ44" s="140">
        <f t="shared" si="62"/>
        <v>0</v>
      </c>
      <c r="CA44" s="163" t="str">
        <f>IF(男子種目選択!H44="","",男子種目選択!H44)</f>
        <v/>
      </c>
      <c r="CB44" s="164" t="str">
        <f t="shared" si="104"/>
        <v/>
      </c>
      <c r="CC44" s="170"/>
      <c r="CD44" s="171" t="str">
        <f t="shared" si="63"/>
        <v/>
      </c>
      <c r="CE44" s="172"/>
      <c r="CF44" s="171" t="str">
        <f t="shared" si="64"/>
        <v/>
      </c>
      <c r="CG44" s="173"/>
      <c r="CH44" s="169">
        <f t="shared" si="65"/>
        <v>0</v>
      </c>
      <c r="CI44" s="169">
        <f t="shared" si="66"/>
        <v>0</v>
      </c>
      <c r="CJ44" s="169">
        <f t="shared" si="67"/>
        <v>0</v>
      </c>
      <c r="CK44" s="169">
        <f t="shared" si="68"/>
        <v>0</v>
      </c>
      <c r="CL44" s="3">
        <f t="shared" si="69"/>
        <v>0</v>
      </c>
      <c r="CM44" s="145">
        <f t="shared" si="70"/>
        <v>0</v>
      </c>
      <c r="CN44" s="140" t="str">
        <f t="shared" si="71"/>
        <v>000</v>
      </c>
      <c r="CO44" s="140">
        <f t="shared" si="72"/>
        <v>0</v>
      </c>
      <c r="CP44" s="140">
        <f t="shared" si="73"/>
        <v>0</v>
      </c>
      <c r="CQ44" s="140" t="str">
        <f t="shared" si="74"/>
        <v/>
      </c>
      <c r="CR44" s="140" t="str">
        <f t="shared" si="75"/>
        <v/>
      </c>
      <c r="CS44" s="140" t="str">
        <f t="shared" si="76"/>
        <v>0</v>
      </c>
      <c r="CT44" s="140" t="str">
        <f t="shared" si="77"/>
        <v/>
      </c>
      <c r="CU44" s="140" t="str">
        <f t="shared" si="78"/>
        <v>0</v>
      </c>
      <c r="CV44" s="140" t="str">
        <f t="shared" si="79"/>
        <v/>
      </c>
      <c r="CW44" s="140" t="str">
        <f t="shared" si="80"/>
        <v>00</v>
      </c>
      <c r="CX44" s="140">
        <f t="shared" si="81"/>
        <v>0</v>
      </c>
      <c r="CY44" s="174" t="str">
        <f>IF(男子種目選択!I44="","",男子種目選択!I44)</f>
        <v/>
      </c>
      <c r="CZ44" s="164" t="str">
        <f t="shared" si="105"/>
        <v/>
      </c>
      <c r="DA44" s="170"/>
      <c r="DB44" s="171" t="str">
        <f t="shared" si="82"/>
        <v/>
      </c>
      <c r="DC44" s="172"/>
      <c r="DD44" s="171" t="str">
        <f t="shared" si="83"/>
        <v/>
      </c>
      <c r="DE44" s="175"/>
      <c r="DF44" s="169">
        <f t="shared" si="84"/>
        <v>0</v>
      </c>
      <c r="DG44" s="169">
        <f t="shared" si="85"/>
        <v>0</v>
      </c>
      <c r="DH44" s="169">
        <f t="shared" si="86"/>
        <v>0</v>
      </c>
      <c r="DI44" s="169">
        <f t="shared" si="87"/>
        <v>0</v>
      </c>
      <c r="DJ44" s="3">
        <f t="shared" si="88"/>
        <v>0</v>
      </c>
      <c r="DK44" s="145">
        <f t="shared" si="89"/>
        <v>0</v>
      </c>
      <c r="DL44" s="140" t="str">
        <f t="shared" si="90"/>
        <v>000</v>
      </c>
      <c r="DM44" s="140">
        <f t="shared" si="91"/>
        <v>0</v>
      </c>
      <c r="DN44" s="140">
        <f t="shared" si="92"/>
        <v>0</v>
      </c>
      <c r="DO44" s="140" t="str">
        <f t="shared" si="93"/>
        <v/>
      </c>
      <c r="DP44" s="140" t="str">
        <f t="shared" si="94"/>
        <v/>
      </c>
      <c r="DQ44" s="140" t="str">
        <f t="shared" si="95"/>
        <v>0</v>
      </c>
      <c r="DR44" s="140" t="str">
        <f t="shared" si="96"/>
        <v/>
      </c>
      <c r="DS44" s="140" t="str">
        <f t="shared" si="97"/>
        <v>0</v>
      </c>
      <c r="DT44" s="140" t="str">
        <f t="shared" si="98"/>
        <v/>
      </c>
      <c r="DU44" s="140" t="str">
        <f t="shared" si="99"/>
        <v>00</v>
      </c>
      <c r="DV44" s="140">
        <f t="shared" si="100"/>
        <v>0</v>
      </c>
    </row>
    <row r="45" spans="2:126">
      <c r="B45" s="159" t="str">
        <f t="shared" si="6"/>
        <v/>
      </c>
      <c r="C45" s="150">
        <v>42</v>
      </c>
      <c r="D45" s="160" t="str">
        <f>男子種目選択!B45</f>
        <v/>
      </c>
      <c r="E45" s="161" t="str">
        <f>男子種目選択!C45</f>
        <v/>
      </c>
      <c r="F45" s="162" t="str">
        <f>男子種目選択!D45</f>
        <v/>
      </c>
      <c r="G45" s="163" t="str">
        <f>IF(男子種目選択!E45="","",男子種目選択!E45)</f>
        <v/>
      </c>
      <c r="H45" s="164" t="str">
        <f t="shared" si="101"/>
        <v/>
      </c>
      <c r="I45" s="165"/>
      <c r="J45" s="166" t="str">
        <f t="shared" si="7"/>
        <v/>
      </c>
      <c r="K45" s="167"/>
      <c r="L45" s="166" t="str">
        <f t="shared" si="8"/>
        <v/>
      </c>
      <c r="M45" s="168"/>
      <c r="N45" s="169" t="str">
        <f t="shared" si="9"/>
        <v/>
      </c>
      <c r="O45" s="169">
        <f t="shared" si="10"/>
        <v>0</v>
      </c>
      <c r="P45" s="169" t="str">
        <f t="shared" si="11"/>
        <v/>
      </c>
      <c r="Q45" s="169">
        <f t="shared" si="12"/>
        <v>0</v>
      </c>
      <c r="R45" s="3" t="str">
        <f t="shared" si="13"/>
        <v/>
      </c>
      <c r="S45" s="145" t="str">
        <f t="shared" si="14"/>
        <v/>
      </c>
      <c r="T45" s="140" t="str">
        <f t="shared" si="15"/>
        <v>00</v>
      </c>
      <c r="U45" s="140">
        <f t="shared" si="16"/>
        <v>0</v>
      </c>
      <c r="V45" s="140">
        <f t="shared" si="17"/>
        <v>0</v>
      </c>
      <c r="W45" s="140" t="str">
        <f t="shared" si="18"/>
        <v/>
      </c>
      <c r="X45" s="140" t="str">
        <f t="shared" si="19"/>
        <v/>
      </c>
      <c r="Y45" s="140" t="str">
        <f t="shared" si="20"/>
        <v>0</v>
      </c>
      <c r="Z45" s="140" t="str">
        <f t="shared" si="21"/>
        <v/>
      </c>
      <c r="AA45" s="140" t="str">
        <f t="shared" si="22"/>
        <v/>
      </c>
      <c r="AB45" s="140" t="str">
        <f t="shared" si="23"/>
        <v/>
      </c>
      <c r="AC45" s="140" t="str">
        <f t="shared" si="1"/>
        <v>0</v>
      </c>
      <c r="AD45" s="140">
        <f t="shared" si="24"/>
        <v>0</v>
      </c>
      <c r="AE45" s="163" t="str">
        <f>IF(男子種目選択!F45="","",男子種目選択!F45)</f>
        <v/>
      </c>
      <c r="AF45" s="164" t="str">
        <f t="shared" si="102"/>
        <v/>
      </c>
      <c r="AG45" s="170"/>
      <c r="AH45" s="171" t="str">
        <f t="shared" si="25"/>
        <v/>
      </c>
      <c r="AI45" s="172"/>
      <c r="AJ45" s="171" t="str">
        <f t="shared" si="26"/>
        <v/>
      </c>
      <c r="AK45" s="173"/>
      <c r="AL45" s="169">
        <f t="shared" si="27"/>
        <v>0</v>
      </c>
      <c r="AM45" s="169">
        <f t="shared" si="28"/>
        <v>0</v>
      </c>
      <c r="AN45" s="169">
        <f t="shared" si="29"/>
        <v>0</v>
      </c>
      <c r="AO45" s="169">
        <f t="shared" si="30"/>
        <v>0</v>
      </c>
      <c r="AP45" s="3">
        <f t="shared" si="31"/>
        <v>0</v>
      </c>
      <c r="AQ45" s="145">
        <f t="shared" si="32"/>
        <v>0</v>
      </c>
      <c r="AR45" s="140" t="str">
        <f t="shared" si="33"/>
        <v>000</v>
      </c>
      <c r="AS45" s="140">
        <f t="shared" si="34"/>
        <v>0</v>
      </c>
      <c r="AT45" s="140">
        <f t="shared" si="35"/>
        <v>0</v>
      </c>
      <c r="AU45" s="140" t="str">
        <f t="shared" si="36"/>
        <v/>
      </c>
      <c r="AV45" s="140" t="str">
        <f t="shared" si="37"/>
        <v/>
      </c>
      <c r="AW45" s="140" t="str">
        <f t="shared" si="38"/>
        <v>0</v>
      </c>
      <c r="AX45" s="140" t="str">
        <f t="shared" si="39"/>
        <v/>
      </c>
      <c r="AY45" s="140" t="str">
        <f t="shared" si="40"/>
        <v>0</v>
      </c>
      <c r="AZ45" s="140" t="str">
        <f t="shared" si="41"/>
        <v/>
      </c>
      <c r="BA45" s="140" t="str">
        <f t="shared" si="42"/>
        <v>00</v>
      </c>
      <c r="BB45" s="140">
        <f t="shared" si="43"/>
        <v>0</v>
      </c>
      <c r="BC45" s="174" t="str">
        <f>IF(男子種目選択!G45="","",男子種目選択!G45)</f>
        <v/>
      </c>
      <c r="BD45" s="164" t="str">
        <f t="shared" si="103"/>
        <v/>
      </c>
      <c r="BE45" s="170"/>
      <c r="BF45" s="171" t="str">
        <f t="shared" si="44"/>
        <v/>
      </c>
      <c r="BG45" s="172"/>
      <c r="BH45" s="171" t="str">
        <f t="shared" si="45"/>
        <v/>
      </c>
      <c r="BI45" s="175"/>
      <c r="BJ45" s="169">
        <f t="shared" si="46"/>
        <v>0</v>
      </c>
      <c r="BK45" s="169">
        <f t="shared" si="47"/>
        <v>0</v>
      </c>
      <c r="BL45" s="169">
        <f t="shared" si="48"/>
        <v>0</v>
      </c>
      <c r="BM45" s="169">
        <f t="shared" si="49"/>
        <v>0</v>
      </c>
      <c r="BN45" s="3">
        <f t="shared" si="50"/>
        <v>0</v>
      </c>
      <c r="BO45" s="145">
        <f t="shared" si="51"/>
        <v>0</v>
      </c>
      <c r="BP45" s="140" t="str">
        <f t="shared" si="52"/>
        <v>000</v>
      </c>
      <c r="BQ45" s="140">
        <f t="shared" si="53"/>
        <v>0</v>
      </c>
      <c r="BR45" s="140">
        <f t="shared" si="54"/>
        <v>0</v>
      </c>
      <c r="BS45" s="140" t="str">
        <f t="shared" si="55"/>
        <v/>
      </c>
      <c r="BT45" s="140" t="str">
        <f t="shared" si="56"/>
        <v/>
      </c>
      <c r="BU45" s="140" t="str">
        <f t="shared" si="57"/>
        <v>0</v>
      </c>
      <c r="BV45" s="140" t="str">
        <f t="shared" si="58"/>
        <v/>
      </c>
      <c r="BW45" s="140" t="str">
        <f t="shared" si="59"/>
        <v>0</v>
      </c>
      <c r="BX45" s="140" t="str">
        <f t="shared" si="60"/>
        <v/>
      </c>
      <c r="BY45" s="140" t="str">
        <f t="shared" si="61"/>
        <v>00</v>
      </c>
      <c r="BZ45" s="140">
        <f t="shared" si="62"/>
        <v>0</v>
      </c>
      <c r="CA45" s="163" t="str">
        <f>IF(男子種目選択!H45="","",男子種目選択!H45)</f>
        <v/>
      </c>
      <c r="CB45" s="164" t="str">
        <f t="shared" si="104"/>
        <v/>
      </c>
      <c r="CC45" s="170"/>
      <c r="CD45" s="171" t="str">
        <f t="shared" si="63"/>
        <v/>
      </c>
      <c r="CE45" s="172"/>
      <c r="CF45" s="171" t="str">
        <f t="shared" si="64"/>
        <v/>
      </c>
      <c r="CG45" s="173"/>
      <c r="CH45" s="169">
        <f t="shared" si="65"/>
        <v>0</v>
      </c>
      <c r="CI45" s="169">
        <f t="shared" si="66"/>
        <v>0</v>
      </c>
      <c r="CJ45" s="169">
        <f t="shared" si="67"/>
        <v>0</v>
      </c>
      <c r="CK45" s="169">
        <f t="shared" si="68"/>
        <v>0</v>
      </c>
      <c r="CL45" s="3">
        <f t="shared" si="69"/>
        <v>0</v>
      </c>
      <c r="CM45" s="145">
        <f t="shared" si="70"/>
        <v>0</v>
      </c>
      <c r="CN45" s="140" t="str">
        <f t="shared" si="71"/>
        <v>000</v>
      </c>
      <c r="CO45" s="140">
        <f t="shared" si="72"/>
        <v>0</v>
      </c>
      <c r="CP45" s="140">
        <f t="shared" si="73"/>
        <v>0</v>
      </c>
      <c r="CQ45" s="140" t="str">
        <f t="shared" si="74"/>
        <v/>
      </c>
      <c r="CR45" s="140" t="str">
        <f t="shared" si="75"/>
        <v/>
      </c>
      <c r="CS45" s="140" t="str">
        <f t="shared" si="76"/>
        <v>0</v>
      </c>
      <c r="CT45" s="140" t="str">
        <f t="shared" si="77"/>
        <v/>
      </c>
      <c r="CU45" s="140" t="str">
        <f t="shared" si="78"/>
        <v>0</v>
      </c>
      <c r="CV45" s="140" t="str">
        <f t="shared" si="79"/>
        <v/>
      </c>
      <c r="CW45" s="140" t="str">
        <f t="shared" si="80"/>
        <v>00</v>
      </c>
      <c r="CX45" s="140">
        <f t="shared" si="81"/>
        <v>0</v>
      </c>
      <c r="CY45" s="174" t="str">
        <f>IF(男子種目選択!I45="","",男子種目選択!I45)</f>
        <v/>
      </c>
      <c r="CZ45" s="164" t="str">
        <f t="shared" si="105"/>
        <v/>
      </c>
      <c r="DA45" s="170"/>
      <c r="DB45" s="171" t="str">
        <f t="shared" si="82"/>
        <v/>
      </c>
      <c r="DC45" s="172"/>
      <c r="DD45" s="171" t="str">
        <f t="shared" si="83"/>
        <v/>
      </c>
      <c r="DE45" s="175"/>
      <c r="DF45" s="169">
        <f t="shared" si="84"/>
        <v>0</v>
      </c>
      <c r="DG45" s="169">
        <f t="shared" si="85"/>
        <v>0</v>
      </c>
      <c r="DH45" s="169">
        <f t="shared" si="86"/>
        <v>0</v>
      </c>
      <c r="DI45" s="169">
        <f t="shared" si="87"/>
        <v>0</v>
      </c>
      <c r="DJ45" s="3">
        <f t="shared" si="88"/>
        <v>0</v>
      </c>
      <c r="DK45" s="145">
        <f t="shared" si="89"/>
        <v>0</v>
      </c>
      <c r="DL45" s="140" t="str">
        <f t="shared" si="90"/>
        <v>000</v>
      </c>
      <c r="DM45" s="140">
        <f t="shared" si="91"/>
        <v>0</v>
      </c>
      <c r="DN45" s="140">
        <f t="shared" si="92"/>
        <v>0</v>
      </c>
      <c r="DO45" s="140" t="str">
        <f t="shared" si="93"/>
        <v/>
      </c>
      <c r="DP45" s="140" t="str">
        <f t="shared" si="94"/>
        <v/>
      </c>
      <c r="DQ45" s="140" t="str">
        <f t="shared" si="95"/>
        <v>0</v>
      </c>
      <c r="DR45" s="140" t="str">
        <f t="shared" si="96"/>
        <v/>
      </c>
      <c r="DS45" s="140" t="str">
        <f t="shared" si="97"/>
        <v>0</v>
      </c>
      <c r="DT45" s="140" t="str">
        <f t="shared" si="98"/>
        <v/>
      </c>
      <c r="DU45" s="140" t="str">
        <f t="shared" si="99"/>
        <v>00</v>
      </c>
      <c r="DV45" s="140">
        <f t="shared" si="100"/>
        <v>0</v>
      </c>
    </row>
    <row r="46" spans="2:126">
      <c r="B46" s="159" t="str">
        <f t="shared" si="6"/>
        <v/>
      </c>
      <c r="C46" s="150">
        <v>43</v>
      </c>
      <c r="D46" s="160" t="str">
        <f>男子種目選択!B46</f>
        <v/>
      </c>
      <c r="E46" s="161" t="str">
        <f>男子種目選択!C46</f>
        <v/>
      </c>
      <c r="F46" s="162" t="str">
        <f>男子種目選択!D46</f>
        <v/>
      </c>
      <c r="G46" s="163" t="str">
        <f>IF(男子種目選択!E46="","",男子種目選択!E46)</f>
        <v/>
      </c>
      <c r="H46" s="164" t="str">
        <f t="shared" si="101"/>
        <v/>
      </c>
      <c r="I46" s="165"/>
      <c r="J46" s="166" t="str">
        <f t="shared" si="7"/>
        <v/>
      </c>
      <c r="K46" s="167"/>
      <c r="L46" s="166" t="str">
        <f t="shared" si="8"/>
        <v/>
      </c>
      <c r="M46" s="168"/>
      <c r="N46" s="169" t="str">
        <f t="shared" si="9"/>
        <v/>
      </c>
      <c r="O46" s="169">
        <f t="shared" si="10"/>
        <v>0</v>
      </c>
      <c r="P46" s="169" t="str">
        <f t="shared" si="11"/>
        <v/>
      </c>
      <c r="Q46" s="169">
        <f t="shared" si="12"/>
        <v>0</v>
      </c>
      <c r="R46" s="3" t="str">
        <f t="shared" si="13"/>
        <v/>
      </c>
      <c r="S46" s="145" t="str">
        <f t="shared" si="14"/>
        <v/>
      </c>
      <c r="T46" s="140" t="str">
        <f t="shared" si="15"/>
        <v>00</v>
      </c>
      <c r="U46" s="140">
        <f t="shared" si="16"/>
        <v>0</v>
      </c>
      <c r="V46" s="140">
        <f t="shared" si="17"/>
        <v>0</v>
      </c>
      <c r="W46" s="140" t="str">
        <f t="shared" si="18"/>
        <v/>
      </c>
      <c r="X46" s="140" t="str">
        <f t="shared" si="19"/>
        <v/>
      </c>
      <c r="Y46" s="140" t="str">
        <f t="shared" si="20"/>
        <v>0</v>
      </c>
      <c r="Z46" s="140" t="str">
        <f t="shared" si="21"/>
        <v/>
      </c>
      <c r="AA46" s="140" t="str">
        <f t="shared" si="22"/>
        <v/>
      </c>
      <c r="AB46" s="140" t="str">
        <f t="shared" si="23"/>
        <v/>
      </c>
      <c r="AC46" s="140" t="str">
        <f t="shared" si="1"/>
        <v>0</v>
      </c>
      <c r="AD46" s="140">
        <f t="shared" si="24"/>
        <v>0</v>
      </c>
      <c r="AE46" s="163" t="str">
        <f>IF(男子種目選択!F46="","",男子種目選択!F46)</f>
        <v/>
      </c>
      <c r="AF46" s="164" t="str">
        <f t="shared" si="102"/>
        <v/>
      </c>
      <c r="AG46" s="170"/>
      <c r="AH46" s="171" t="str">
        <f t="shared" si="25"/>
        <v/>
      </c>
      <c r="AI46" s="172"/>
      <c r="AJ46" s="171" t="str">
        <f t="shared" si="26"/>
        <v/>
      </c>
      <c r="AK46" s="173"/>
      <c r="AL46" s="169">
        <f t="shared" si="27"/>
        <v>0</v>
      </c>
      <c r="AM46" s="169">
        <f t="shared" si="28"/>
        <v>0</v>
      </c>
      <c r="AN46" s="169">
        <f t="shared" si="29"/>
        <v>0</v>
      </c>
      <c r="AO46" s="169">
        <f t="shared" si="30"/>
        <v>0</v>
      </c>
      <c r="AP46" s="3">
        <f t="shared" si="31"/>
        <v>0</v>
      </c>
      <c r="AQ46" s="145">
        <f t="shared" si="32"/>
        <v>0</v>
      </c>
      <c r="AR46" s="140" t="str">
        <f t="shared" si="33"/>
        <v>000</v>
      </c>
      <c r="AS46" s="140">
        <f t="shared" si="34"/>
        <v>0</v>
      </c>
      <c r="AT46" s="140">
        <f t="shared" si="35"/>
        <v>0</v>
      </c>
      <c r="AU46" s="140" t="str">
        <f t="shared" si="36"/>
        <v/>
      </c>
      <c r="AV46" s="140" t="str">
        <f t="shared" si="37"/>
        <v/>
      </c>
      <c r="AW46" s="140" t="str">
        <f t="shared" si="38"/>
        <v>0</v>
      </c>
      <c r="AX46" s="140" t="str">
        <f t="shared" si="39"/>
        <v/>
      </c>
      <c r="AY46" s="140" t="str">
        <f t="shared" si="40"/>
        <v>0</v>
      </c>
      <c r="AZ46" s="140" t="str">
        <f t="shared" si="41"/>
        <v/>
      </c>
      <c r="BA46" s="140" t="str">
        <f t="shared" si="42"/>
        <v>00</v>
      </c>
      <c r="BB46" s="140">
        <f t="shared" si="43"/>
        <v>0</v>
      </c>
      <c r="BC46" s="174" t="str">
        <f>IF(男子種目選択!G46="","",男子種目選択!G46)</f>
        <v/>
      </c>
      <c r="BD46" s="164" t="str">
        <f t="shared" si="103"/>
        <v/>
      </c>
      <c r="BE46" s="170"/>
      <c r="BF46" s="171" t="str">
        <f t="shared" si="44"/>
        <v/>
      </c>
      <c r="BG46" s="172"/>
      <c r="BH46" s="171" t="str">
        <f t="shared" si="45"/>
        <v/>
      </c>
      <c r="BI46" s="175"/>
      <c r="BJ46" s="169">
        <f t="shared" si="46"/>
        <v>0</v>
      </c>
      <c r="BK46" s="169">
        <f t="shared" si="47"/>
        <v>0</v>
      </c>
      <c r="BL46" s="169">
        <f t="shared" si="48"/>
        <v>0</v>
      </c>
      <c r="BM46" s="169">
        <f t="shared" si="49"/>
        <v>0</v>
      </c>
      <c r="BN46" s="3">
        <f t="shared" si="50"/>
        <v>0</v>
      </c>
      <c r="BO46" s="145">
        <f t="shared" si="51"/>
        <v>0</v>
      </c>
      <c r="BP46" s="140" t="str">
        <f t="shared" si="52"/>
        <v>000</v>
      </c>
      <c r="BQ46" s="140">
        <f t="shared" si="53"/>
        <v>0</v>
      </c>
      <c r="BR46" s="140">
        <f t="shared" si="54"/>
        <v>0</v>
      </c>
      <c r="BS46" s="140" t="str">
        <f t="shared" si="55"/>
        <v/>
      </c>
      <c r="BT46" s="140" t="str">
        <f t="shared" si="56"/>
        <v/>
      </c>
      <c r="BU46" s="140" t="str">
        <f t="shared" si="57"/>
        <v>0</v>
      </c>
      <c r="BV46" s="140" t="str">
        <f t="shared" si="58"/>
        <v/>
      </c>
      <c r="BW46" s="140" t="str">
        <f t="shared" si="59"/>
        <v>0</v>
      </c>
      <c r="BX46" s="140" t="str">
        <f t="shared" si="60"/>
        <v/>
      </c>
      <c r="BY46" s="140" t="str">
        <f t="shared" si="61"/>
        <v>00</v>
      </c>
      <c r="BZ46" s="140">
        <f t="shared" si="62"/>
        <v>0</v>
      </c>
      <c r="CA46" s="163" t="str">
        <f>IF(男子種目選択!H46="","",男子種目選択!H46)</f>
        <v/>
      </c>
      <c r="CB46" s="164" t="str">
        <f t="shared" si="104"/>
        <v/>
      </c>
      <c r="CC46" s="170"/>
      <c r="CD46" s="171" t="str">
        <f t="shared" si="63"/>
        <v/>
      </c>
      <c r="CE46" s="172"/>
      <c r="CF46" s="171" t="str">
        <f t="shared" si="64"/>
        <v/>
      </c>
      <c r="CG46" s="173"/>
      <c r="CH46" s="169">
        <f t="shared" si="65"/>
        <v>0</v>
      </c>
      <c r="CI46" s="169">
        <f t="shared" si="66"/>
        <v>0</v>
      </c>
      <c r="CJ46" s="169">
        <f t="shared" si="67"/>
        <v>0</v>
      </c>
      <c r="CK46" s="169">
        <f t="shared" si="68"/>
        <v>0</v>
      </c>
      <c r="CL46" s="3">
        <f t="shared" si="69"/>
        <v>0</v>
      </c>
      <c r="CM46" s="145">
        <f t="shared" si="70"/>
        <v>0</v>
      </c>
      <c r="CN46" s="140" t="str">
        <f t="shared" si="71"/>
        <v>000</v>
      </c>
      <c r="CO46" s="140">
        <f t="shared" si="72"/>
        <v>0</v>
      </c>
      <c r="CP46" s="140">
        <f t="shared" si="73"/>
        <v>0</v>
      </c>
      <c r="CQ46" s="140" t="str">
        <f t="shared" si="74"/>
        <v/>
      </c>
      <c r="CR46" s="140" t="str">
        <f t="shared" si="75"/>
        <v/>
      </c>
      <c r="CS46" s="140" t="str">
        <f t="shared" si="76"/>
        <v>0</v>
      </c>
      <c r="CT46" s="140" t="str">
        <f t="shared" si="77"/>
        <v/>
      </c>
      <c r="CU46" s="140" t="str">
        <f t="shared" si="78"/>
        <v>0</v>
      </c>
      <c r="CV46" s="140" t="str">
        <f t="shared" si="79"/>
        <v/>
      </c>
      <c r="CW46" s="140" t="str">
        <f t="shared" si="80"/>
        <v>00</v>
      </c>
      <c r="CX46" s="140">
        <f t="shared" si="81"/>
        <v>0</v>
      </c>
      <c r="CY46" s="174" t="str">
        <f>IF(男子種目選択!I46="","",男子種目選択!I46)</f>
        <v/>
      </c>
      <c r="CZ46" s="164" t="str">
        <f t="shared" si="105"/>
        <v/>
      </c>
      <c r="DA46" s="170"/>
      <c r="DB46" s="171" t="str">
        <f t="shared" si="82"/>
        <v/>
      </c>
      <c r="DC46" s="172"/>
      <c r="DD46" s="171" t="str">
        <f t="shared" si="83"/>
        <v/>
      </c>
      <c r="DE46" s="175"/>
      <c r="DF46" s="169">
        <f t="shared" si="84"/>
        <v>0</v>
      </c>
      <c r="DG46" s="169">
        <f t="shared" si="85"/>
        <v>0</v>
      </c>
      <c r="DH46" s="169">
        <f t="shared" si="86"/>
        <v>0</v>
      </c>
      <c r="DI46" s="169">
        <f t="shared" si="87"/>
        <v>0</v>
      </c>
      <c r="DJ46" s="3">
        <f t="shared" si="88"/>
        <v>0</v>
      </c>
      <c r="DK46" s="145">
        <f t="shared" si="89"/>
        <v>0</v>
      </c>
      <c r="DL46" s="140" t="str">
        <f t="shared" si="90"/>
        <v>000</v>
      </c>
      <c r="DM46" s="140">
        <f t="shared" si="91"/>
        <v>0</v>
      </c>
      <c r="DN46" s="140">
        <f t="shared" si="92"/>
        <v>0</v>
      </c>
      <c r="DO46" s="140" t="str">
        <f t="shared" si="93"/>
        <v/>
      </c>
      <c r="DP46" s="140" t="str">
        <f t="shared" si="94"/>
        <v/>
      </c>
      <c r="DQ46" s="140" t="str">
        <f t="shared" si="95"/>
        <v>0</v>
      </c>
      <c r="DR46" s="140" t="str">
        <f t="shared" si="96"/>
        <v/>
      </c>
      <c r="DS46" s="140" t="str">
        <f t="shared" si="97"/>
        <v>0</v>
      </c>
      <c r="DT46" s="140" t="str">
        <f t="shared" si="98"/>
        <v/>
      </c>
      <c r="DU46" s="140" t="str">
        <f t="shared" si="99"/>
        <v>00</v>
      </c>
      <c r="DV46" s="140">
        <f t="shared" si="100"/>
        <v>0</v>
      </c>
    </row>
    <row r="47" spans="2:126">
      <c r="B47" s="159" t="str">
        <f t="shared" si="6"/>
        <v/>
      </c>
      <c r="C47" s="150">
        <v>44</v>
      </c>
      <c r="D47" s="160" t="str">
        <f>男子種目選択!B47</f>
        <v/>
      </c>
      <c r="E47" s="161" t="str">
        <f>男子種目選択!C47</f>
        <v/>
      </c>
      <c r="F47" s="162" t="str">
        <f>男子種目選択!D47</f>
        <v/>
      </c>
      <c r="G47" s="163" t="str">
        <f>IF(男子種目選択!E47="","",男子種目選択!E47)</f>
        <v/>
      </c>
      <c r="H47" s="164" t="str">
        <f t="shared" si="101"/>
        <v/>
      </c>
      <c r="I47" s="165"/>
      <c r="J47" s="166" t="str">
        <f t="shared" si="7"/>
        <v/>
      </c>
      <c r="K47" s="167"/>
      <c r="L47" s="166" t="str">
        <f t="shared" si="8"/>
        <v/>
      </c>
      <c r="M47" s="168"/>
      <c r="N47" s="169" t="str">
        <f t="shared" si="9"/>
        <v/>
      </c>
      <c r="O47" s="169">
        <f t="shared" si="10"/>
        <v>0</v>
      </c>
      <c r="P47" s="169" t="str">
        <f t="shared" si="11"/>
        <v/>
      </c>
      <c r="Q47" s="169">
        <f t="shared" si="12"/>
        <v>0</v>
      </c>
      <c r="R47" s="3" t="str">
        <f t="shared" si="13"/>
        <v/>
      </c>
      <c r="S47" s="145" t="str">
        <f t="shared" si="14"/>
        <v/>
      </c>
      <c r="T47" s="140" t="str">
        <f t="shared" si="15"/>
        <v>00</v>
      </c>
      <c r="U47" s="140">
        <f t="shared" si="16"/>
        <v>0</v>
      </c>
      <c r="V47" s="140">
        <f t="shared" si="17"/>
        <v>0</v>
      </c>
      <c r="W47" s="140" t="str">
        <f t="shared" si="18"/>
        <v/>
      </c>
      <c r="X47" s="140" t="str">
        <f t="shared" si="19"/>
        <v/>
      </c>
      <c r="Y47" s="140" t="str">
        <f t="shared" si="20"/>
        <v>0</v>
      </c>
      <c r="Z47" s="140" t="str">
        <f t="shared" si="21"/>
        <v/>
      </c>
      <c r="AA47" s="140" t="str">
        <f t="shared" si="22"/>
        <v/>
      </c>
      <c r="AB47" s="140" t="str">
        <f t="shared" si="23"/>
        <v/>
      </c>
      <c r="AC47" s="140" t="str">
        <f t="shared" si="1"/>
        <v>0</v>
      </c>
      <c r="AD47" s="140">
        <f t="shared" si="24"/>
        <v>0</v>
      </c>
      <c r="AE47" s="163" t="str">
        <f>IF(男子種目選択!F47="","",男子種目選択!F47)</f>
        <v/>
      </c>
      <c r="AF47" s="164" t="str">
        <f t="shared" si="102"/>
        <v/>
      </c>
      <c r="AG47" s="170"/>
      <c r="AH47" s="171" t="str">
        <f t="shared" si="25"/>
        <v/>
      </c>
      <c r="AI47" s="172"/>
      <c r="AJ47" s="171" t="str">
        <f t="shared" si="26"/>
        <v/>
      </c>
      <c r="AK47" s="173"/>
      <c r="AL47" s="169">
        <f t="shared" si="27"/>
        <v>0</v>
      </c>
      <c r="AM47" s="169">
        <f t="shared" si="28"/>
        <v>0</v>
      </c>
      <c r="AN47" s="169">
        <f t="shared" si="29"/>
        <v>0</v>
      </c>
      <c r="AO47" s="169">
        <f t="shared" si="30"/>
        <v>0</v>
      </c>
      <c r="AP47" s="3">
        <f t="shared" si="31"/>
        <v>0</v>
      </c>
      <c r="AQ47" s="145">
        <f t="shared" si="32"/>
        <v>0</v>
      </c>
      <c r="AR47" s="140" t="str">
        <f t="shared" si="33"/>
        <v>000</v>
      </c>
      <c r="AS47" s="140">
        <f t="shared" si="34"/>
        <v>0</v>
      </c>
      <c r="AT47" s="140">
        <f t="shared" si="35"/>
        <v>0</v>
      </c>
      <c r="AU47" s="140" t="str">
        <f t="shared" si="36"/>
        <v/>
      </c>
      <c r="AV47" s="140" t="str">
        <f t="shared" si="37"/>
        <v/>
      </c>
      <c r="AW47" s="140" t="str">
        <f t="shared" si="38"/>
        <v>0</v>
      </c>
      <c r="AX47" s="140" t="str">
        <f t="shared" si="39"/>
        <v/>
      </c>
      <c r="AY47" s="140" t="str">
        <f t="shared" si="40"/>
        <v>0</v>
      </c>
      <c r="AZ47" s="140" t="str">
        <f t="shared" si="41"/>
        <v/>
      </c>
      <c r="BA47" s="140" t="str">
        <f t="shared" si="42"/>
        <v>00</v>
      </c>
      <c r="BB47" s="140">
        <f t="shared" si="43"/>
        <v>0</v>
      </c>
      <c r="BC47" s="174" t="str">
        <f>IF(男子種目選択!G47="","",男子種目選択!G47)</f>
        <v/>
      </c>
      <c r="BD47" s="164" t="str">
        <f t="shared" si="103"/>
        <v/>
      </c>
      <c r="BE47" s="170"/>
      <c r="BF47" s="171" t="str">
        <f t="shared" si="44"/>
        <v/>
      </c>
      <c r="BG47" s="172"/>
      <c r="BH47" s="171" t="str">
        <f t="shared" si="45"/>
        <v/>
      </c>
      <c r="BI47" s="175"/>
      <c r="BJ47" s="169">
        <f t="shared" si="46"/>
        <v>0</v>
      </c>
      <c r="BK47" s="169">
        <f t="shared" si="47"/>
        <v>0</v>
      </c>
      <c r="BL47" s="169">
        <f t="shared" si="48"/>
        <v>0</v>
      </c>
      <c r="BM47" s="169">
        <f t="shared" si="49"/>
        <v>0</v>
      </c>
      <c r="BN47" s="3">
        <f t="shared" si="50"/>
        <v>0</v>
      </c>
      <c r="BO47" s="145">
        <f t="shared" si="51"/>
        <v>0</v>
      </c>
      <c r="BP47" s="140" t="str">
        <f t="shared" si="52"/>
        <v>000</v>
      </c>
      <c r="BQ47" s="140">
        <f t="shared" si="53"/>
        <v>0</v>
      </c>
      <c r="BR47" s="140">
        <f t="shared" si="54"/>
        <v>0</v>
      </c>
      <c r="BS47" s="140" t="str">
        <f t="shared" si="55"/>
        <v/>
      </c>
      <c r="BT47" s="140" t="str">
        <f t="shared" si="56"/>
        <v/>
      </c>
      <c r="BU47" s="140" t="str">
        <f t="shared" si="57"/>
        <v>0</v>
      </c>
      <c r="BV47" s="140" t="str">
        <f t="shared" si="58"/>
        <v/>
      </c>
      <c r="BW47" s="140" t="str">
        <f t="shared" si="59"/>
        <v>0</v>
      </c>
      <c r="BX47" s="140" t="str">
        <f t="shared" si="60"/>
        <v/>
      </c>
      <c r="BY47" s="140" t="str">
        <f t="shared" si="61"/>
        <v>00</v>
      </c>
      <c r="BZ47" s="140">
        <f t="shared" si="62"/>
        <v>0</v>
      </c>
      <c r="CA47" s="163" t="str">
        <f>IF(男子種目選択!H47="","",男子種目選択!H47)</f>
        <v/>
      </c>
      <c r="CB47" s="164" t="str">
        <f t="shared" si="104"/>
        <v/>
      </c>
      <c r="CC47" s="170"/>
      <c r="CD47" s="171" t="str">
        <f t="shared" si="63"/>
        <v/>
      </c>
      <c r="CE47" s="172"/>
      <c r="CF47" s="171" t="str">
        <f t="shared" si="64"/>
        <v/>
      </c>
      <c r="CG47" s="173"/>
      <c r="CH47" s="169">
        <f t="shared" si="65"/>
        <v>0</v>
      </c>
      <c r="CI47" s="169">
        <f t="shared" si="66"/>
        <v>0</v>
      </c>
      <c r="CJ47" s="169">
        <f t="shared" si="67"/>
        <v>0</v>
      </c>
      <c r="CK47" s="169">
        <f t="shared" si="68"/>
        <v>0</v>
      </c>
      <c r="CL47" s="3">
        <f t="shared" si="69"/>
        <v>0</v>
      </c>
      <c r="CM47" s="145">
        <f t="shared" si="70"/>
        <v>0</v>
      </c>
      <c r="CN47" s="140" t="str">
        <f t="shared" si="71"/>
        <v>000</v>
      </c>
      <c r="CO47" s="140">
        <f t="shared" si="72"/>
        <v>0</v>
      </c>
      <c r="CP47" s="140">
        <f t="shared" si="73"/>
        <v>0</v>
      </c>
      <c r="CQ47" s="140" t="str">
        <f t="shared" si="74"/>
        <v/>
      </c>
      <c r="CR47" s="140" t="str">
        <f t="shared" si="75"/>
        <v/>
      </c>
      <c r="CS47" s="140" t="str">
        <f t="shared" si="76"/>
        <v>0</v>
      </c>
      <c r="CT47" s="140" t="str">
        <f t="shared" si="77"/>
        <v/>
      </c>
      <c r="CU47" s="140" t="str">
        <f t="shared" si="78"/>
        <v>0</v>
      </c>
      <c r="CV47" s="140" t="str">
        <f t="shared" si="79"/>
        <v/>
      </c>
      <c r="CW47" s="140" t="str">
        <f t="shared" si="80"/>
        <v>00</v>
      </c>
      <c r="CX47" s="140">
        <f t="shared" si="81"/>
        <v>0</v>
      </c>
      <c r="CY47" s="174" t="str">
        <f>IF(男子種目選択!I47="","",男子種目選択!I47)</f>
        <v/>
      </c>
      <c r="CZ47" s="164" t="str">
        <f t="shared" si="105"/>
        <v/>
      </c>
      <c r="DA47" s="170"/>
      <c r="DB47" s="171" t="str">
        <f t="shared" si="82"/>
        <v/>
      </c>
      <c r="DC47" s="172"/>
      <c r="DD47" s="171" t="str">
        <f t="shared" si="83"/>
        <v/>
      </c>
      <c r="DE47" s="175"/>
      <c r="DF47" s="169">
        <f t="shared" si="84"/>
        <v>0</v>
      </c>
      <c r="DG47" s="169">
        <f t="shared" si="85"/>
        <v>0</v>
      </c>
      <c r="DH47" s="169">
        <f t="shared" si="86"/>
        <v>0</v>
      </c>
      <c r="DI47" s="169">
        <f t="shared" si="87"/>
        <v>0</v>
      </c>
      <c r="DJ47" s="3">
        <f t="shared" si="88"/>
        <v>0</v>
      </c>
      <c r="DK47" s="145">
        <f t="shared" si="89"/>
        <v>0</v>
      </c>
      <c r="DL47" s="140" t="str">
        <f t="shared" si="90"/>
        <v>000</v>
      </c>
      <c r="DM47" s="140">
        <f t="shared" si="91"/>
        <v>0</v>
      </c>
      <c r="DN47" s="140">
        <f t="shared" si="92"/>
        <v>0</v>
      </c>
      <c r="DO47" s="140" t="str">
        <f t="shared" si="93"/>
        <v/>
      </c>
      <c r="DP47" s="140" t="str">
        <f t="shared" si="94"/>
        <v/>
      </c>
      <c r="DQ47" s="140" t="str">
        <f t="shared" si="95"/>
        <v>0</v>
      </c>
      <c r="DR47" s="140" t="str">
        <f t="shared" si="96"/>
        <v/>
      </c>
      <c r="DS47" s="140" t="str">
        <f t="shared" si="97"/>
        <v>0</v>
      </c>
      <c r="DT47" s="140" t="str">
        <f t="shared" si="98"/>
        <v/>
      </c>
      <c r="DU47" s="140" t="str">
        <f t="shared" si="99"/>
        <v>00</v>
      </c>
      <c r="DV47" s="140">
        <f t="shared" si="100"/>
        <v>0</v>
      </c>
    </row>
    <row r="48" spans="2:126">
      <c r="B48" s="159" t="str">
        <f t="shared" si="6"/>
        <v/>
      </c>
      <c r="C48" s="150">
        <v>45</v>
      </c>
      <c r="D48" s="160" t="str">
        <f>男子種目選択!B48</f>
        <v/>
      </c>
      <c r="E48" s="161" t="str">
        <f>男子種目選択!C48</f>
        <v/>
      </c>
      <c r="F48" s="162" t="str">
        <f>男子種目選択!D48</f>
        <v/>
      </c>
      <c r="G48" s="163" t="str">
        <f>IF(男子種目選択!E48="","",男子種目選択!E48)</f>
        <v/>
      </c>
      <c r="H48" s="164" t="str">
        <f t="shared" si="101"/>
        <v/>
      </c>
      <c r="I48" s="165"/>
      <c r="J48" s="166" t="str">
        <f t="shared" si="7"/>
        <v/>
      </c>
      <c r="K48" s="167"/>
      <c r="L48" s="166" t="str">
        <f t="shared" si="8"/>
        <v/>
      </c>
      <c r="M48" s="168"/>
      <c r="N48" s="169" t="str">
        <f t="shared" si="9"/>
        <v/>
      </c>
      <c r="O48" s="169">
        <f t="shared" si="10"/>
        <v>0</v>
      </c>
      <c r="P48" s="169" t="str">
        <f t="shared" si="11"/>
        <v/>
      </c>
      <c r="Q48" s="169">
        <f t="shared" si="12"/>
        <v>0</v>
      </c>
      <c r="R48" s="3" t="str">
        <f t="shared" si="13"/>
        <v/>
      </c>
      <c r="S48" s="145" t="str">
        <f t="shared" si="14"/>
        <v/>
      </c>
      <c r="T48" s="140" t="str">
        <f t="shared" si="15"/>
        <v>00</v>
      </c>
      <c r="U48" s="140">
        <f t="shared" si="16"/>
        <v>0</v>
      </c>
      <c r="V48" s="140">
        <f t="shared" si="17"/>
        <v>0</v>
      </c>
      <c r="W48" s="140" t="str">
        <f t="shared" si="18"/>
        <v/>
      </c>
      <c r="X48" s="140" t="str">
        <f t="shared" si="19"/>
        <v/>
      </c>
      <c r="Y48" s="140" t="str">
        <f t="shared" si="20"/>
        <v>0</v>
      </c>
      <c r="Z48" s="140" t="str">
        <f t="shared" si="21"/>
        <v/>
      </c>
      <c r="AA48" s="140" t="str">
        <f t="shared" si="22"/>
        <v/>
      </c>
      <c r="AB48" s="140" t="str">
        <f t="shared" si="23"/>
        <v/>
      </c>
      <c r="AC48" s="140" t="str">
        <f t="shared" si="1"/>
        <v>0</v>
      </c>
      <c r="AD48" s="140">
        <f t="shared" si="24"/>
        <v>0</v>
      </c>
      <c r="AE48" s="163" t="str">
        <f>IF(男子種目選択!F48="","",男子種目選択!F48)</f>
        <v/>
      </c>
      <c r="AF48" s="164" t="str">
        <f t="shared" si="102"/>
        <v/>
      </c>
      <c r="AG48" s="170"/>
      <c r="AH48" s="171" t="str">
        <f t="shared" si="25"/>
        <v/>
      </c>
      <c r="AI48" s="172"/>
      <c r="AJ48" s="171" t="str">
        <f t="shared" si="26"/>
        <v/>
      </c>
      <c r="AK48" s="173"/>
      <c r="AL48" s="169">
        <f t="shared" si="27"/>
        <v>0</v>
      </c>
      <c r="AM48" s="169">
        <f t="shared" si="28"/>
        <v>0</v>
      </c>
      <c r="AN48" s="169">
        <f t="shared" si="29"/>
        <v>0</v>
      </c>
      <c r="AO48" s="169">
        <f t="shared" si="30"/>
        <v>0</v>
      </c>
      <c r="AP48" s="3">
        <f t="shared" si="31"/>
        <v>0</v>
      </c>
      <c r="AQ48" s="145">
        <f t="shared" si="32"/>
        <v>0</v>
      </c>
      <c r="AR48" s="140" t="str">
        <f t="shared" si="33"/>
        <v>000</v>
      </c>
      <c r="AS48" s="140">
        <f t="shared" si="34"/>
        <v>0</v>
      </c>
      <c r="AT48" s="140">
        <f t="shared" si="35"/>
        <v>0</v>
      </c>
      <c r="AU48" s="140" t="str">
        <f t="shared" si="36"/>
        <v/>
      </c>
      <c r="AV48" s="140" t="str">
        <f t="shared" si="37"/>
        <v/>
      </c>
      <c r="AW48" s="140" t="str">
        <f t="shared" si="38"/>
        <v>0</v>
      </c>
      <c r="AX48" s="140" t="str">
        <f t="shared" si="39"/>
        <v/>
      </c>
      <c r="AY48" s="140" t="str">
        <f t="shared" si="40"/>
        <v>0</v>
      </c>
      <c r="AZ48" s="140" t="str">
        <f t="shared" si="41"/>
        <v/>
      </c>
      <c r="BA48" s="140" t="str">
        <f t="shared" si="42"/>
        <v>00</v>
      </c>
      <c r="BB48" s="140">
        <f t="shared" si="43"/>
        <v>0</v>
      </c>
      <c r="BC48" s="174" t="str">
        <f>IF(男子種目選択!G48="","",男子種目選択!G48)</f>
        <v/>
      </c>
      <c r="BD48" s="164" t="str">
        <f t="shared" si="103"/>
        <v/>
      </c>
      <c r="BE48" s="170"/>
      <c r="BF48" s="171" t="str">
        <f t="shared" si="44"/>
        <v/>
      </c>
      <c r="BG48" s="172"/>
      <c r="BH48" s="171" t="str">
        <f t="shared" si="45"/>
        <v/>
      </c>
      <c r="BI48" s="175"/>
      <c r="BJ48" s="169">
        <f t="shared" si="46"/>
        <v>0</v>
      </c>
      <c r="BK48" s="169">
        <f t="shared" si="47"/>
        <v>0</v>
      </c>
      <c r="BL48" s="169">
        <f t="shared" si="48"/>
        <v>0</v>
      </c>
      <c r="BM48" s="169">
        <f t="shared" si="49"/>
        <v>0</v>
      </c>
      <c r="BN48" s="3">
        <f t="shared" si="50"/>
        <v>0</v>
      </c>
      <c r="BO48" s="145">
        <f t="shared" si="51"/>
        <v>0</v>
      </c>
      <c r="BP48" s="140" t="str">
        <f t="shared" si="52"/>
        <v>000</v>
      </c>
      <c r="BQ48" s="140">
        <f t="shared" si="53"/>
        <v>0</v>
      </c>
      <c r="BR48" s="140">
        <f t="shared" si="54"/>
        <v>0</v>
      </c>
      <c r="BS48" s="140" t="str">
        <f t="shared" si="55"/>
        <v/>
      </c>
      <c r="BT48" s="140" t="str">
        <f t="shared" si="56"/>
        <v/>
      </c>
      <c r="BU48" s="140" t="str">
        <f t="shared" si="57"/>
        <v>0</v>
      </c>
      <c r="BV48" s="140" t="str">
        <f t="shared" si="58"/>
        <v/>
      </c>
      <c r="BW48" s="140" t="str">
        <f t="shared" si="59"/>
        <v>0</v>
      </c>
      <c r="BX48" s="140" t="str">
        <f t="shared" si="60"/>
        <v/>
      </c>
      <c r="BY48" s="140" t="str">
        <f t="shared" si="61"/>
        <v>00</v>
      </c>
      <c r="BZ48" s="140">
        <f t="shared" si="62"/>
        <v>0</v>
      </c>
      <c r="CA48" s="163" t="str">
        <f>IF(男子種目選択!H48="","",男子種目選択!H48)</f>
        <v/>
      </c>
      <c r="CB48" s="164" t="str">
        <f t="shared" si="104"/>
        <v/>
      </c>
      <c r="CC48" s="170"/>
      <c r="CD48" s="171" t="str">
        <f t="shared" si="63"/>
        <v/>
      </c>
      <c r="CE48" s="172"/>
      <c r="CF48" s="171" t="str">
        <f t="shared" si="64"/>
        <v/>
      </c>
      <c r="CG48" s="173"/>
      <c r="CH48" s="169">
        <f t="shared" si="65"/>
        <v>0</v>
      </c>
      <c r="CI48" s="169">
        <f t="shared" si="66"/>
        <v>0</v>
      </c>
      <c r="CJ48" s="169">
        <f t="shared" si="67"/>
        <v>0</v>
      </c>
      <c r="CK48" s="169">
        <f t="shared" si="68"/>
        <v>0</v>
      </c>
      <c r="CL48" s="3">
        <f t="shared" si="69"/>
        <v>0</v>
      </c>
      <c r="CM48" s="145">
        <f t="shared" si="70"/>
        <v>0</v>
      </c>
      <c r="CN48" s="140" t="str">
        <f t="shared" si="71"/>
        <v>000</v>
      </c>
      <c r="CO48" s="140">
        <f t="shared" si="72"/>
        <v>0</v>
      </c>
      <c r="CP48" s="140">
        <f t="shared" si="73"/>
        <v>0</v>
      </c>
      <c r="CQ48" s="140" t="str">
        <f t="shared" si="74"/>
        <v/>
      </c>
      <c r="CR48" s="140" t="str">
        <f t="shared" si="75"/>
        <v/>
      </c>
      <c r="CS48" s="140" t="str">
        <f t="shared" si="76"/>
        <v>0</v>
      </c>
      <c r="CT48" s="140" t="str">
        <f t="shared" si="77"/>
        <v/>
      </c>
      <c r="CU48" s="140" t="str">
        <f t="shared" si="78"/>
        <v>0</v>
      </c>
      <c r="CV48" s="140" t="str">
        <f t="shared" si="79"/>
        <v/>
      </c>
      <c r="CW48" s="140" t="str">
        <f t="shared" si="80"/>
        <v>00</v>
      </c>
      <c r="CX48" s="140">
        <f t="shared" si="81"/>
        <v>0</v>
      </c>
      <c r="CY48" s="174" t="str">
        <f>IF(男子種目選択!I48="","",男子種目選択!I48)</f>
        <v/>
      </c>
      <c r="CZ48" s="164" t="str">
        <f t="shared" si="105"/>
        <v/>
      </c>
      <c r="DA48" s="170"/>
      <c r="DB48" s="171" t="str">
        <f t="shared" si="82"/>
        <v/>
      </c>
      <c r="DC48" s="172"/>
      <c r="DD48" s="171" t="str">
        <f t="shared" si="83"/>
        <v/>
      </c>
      <c r="DE48" s="175"/>
      <c r="DF48" s="169">
        <f t="shared" si="84"/>
        <v>0</v>
      </c>
      <c r="DG48" s="169">
        <f t="shared" si="85"/>
        <v>0</v>
      </c>
      <c r="DH48" s="169">
        <f t="shared" si="86"/>
        <v>0</v>
      </c>
      <c r="DI48" s="169">
        <f t="shared" si="87"/>
        <v>0</v>
      </c>
      <c r="DJ48" s="3">
        <f t="shared" si="88"/>
        <v>0</v>
      </c>
      <c r="DK48" s="145">
        <f t="shared" si="89"/>
        <v>0</v>
      </c>
      <c r="DL48" s="140" t="str">
        <f t="shared" si="90"/>
        <v>000</v>
      </c>
      <c r="DM48" s="140">
        <f t="shared" si="91"/>
        <v>0</v>
      </c>
      <c r="DN48" s="140">
        <f t="shared" si="92"/>
        <v>0</v>
      </c>
      <c r="DO48" s="140" t="str">
        <f t="shared" si="93"/>
        <v/>
      </c>
      <c r="DP48" s="140" t="str">
        <f t="shared" si="94"/>
        <v/>
      </c>
      <c r="DQ48" s="140" t="str">
        <f t="shared" si="95"/>
        <v>0</v>
      </c>
      <c r="DR48" s="140" t="str">
        <f t="shared" si="96"/>
        <v/>
      </c>
      <c r="DS48" s="140" t="str">
        <f t="shared" si="97"/>
        <v>0</v>
      </c>
      <c r="DT48" s="140" t="str">
        <f t="shared" si="98"/>
        <v/>
      </c>
      <c r="DU48" s="140" t="str">
        <f t="shared" si="99"/>
        <v>00</v>
      </c>
      <c r="DV48" s="140">
        <f t="shared" si="100"/>
        <v>0</v>
      </c>
    </row>
    <row r="49" spans="2:126">
      <c r="B49" s="159" t="str">
        <f t="shared" si="6"/>
        <v/>
      </c>
      <c r="C49" s="150">
        <v>46</v>
      </c>
      <c r="D49" s="160" t="str">
        <f>男子種目選択!B49</f>
        <v/>
      </c>
      <c r="E49" s="161" t="str">
        <f>男子種目選択!C49</f>
        <v/>
      </c>
      <c r="F49" s="162" t="str">
        <f>男子種目選択!D49</f>
        <v/>
      </c>
      <c r="G49" s="163" t="str">
        <f>IF(男子種目選択!E49="","",男子種目選択!E49)</f>
        <v/>
      </c>
      <c r="H49" s="164" t="str">
        <f t="shared" si="101"/>
        <v/>
      </c>
      <c r="I49" s="165"/>
      <c r="J49" s="166" t="str">
        <f t="shared" si="7"/>
        <v/>
      </c>
      <c r="K49" s="167"/>
      <c r="L49" s="166" t="str">
        <f t="shared" si="8"/>
        <v/>
      </c>
      <c r="M49" s="168"/>
      <c r="N49" s="169" t="str">
        <f t="shared" si="9"/>
        <v/>
      </c>
      <c r="O49" s="169">
        <f t="shared" si="10"/>
        <v>0</v>
      </c>
      <c r="P49" s="169" t="str">
        <f t="shared" si="11"/>
        <v/>
      </c>
      <c r="Q49" s="169">
        <f t="shared" si="12"/>
        <v>0</v>
      </c>
      <c r="R49" s="3" t="str">
        <f t="shared" si="13"/>
        <v/>
      </c>
      <c r="S49" s="145" t="str">
        <f t="shared" si="14"/>
        <v/>
      </c>
      <c r="T49" s="140" t="str">
        <f t="shared" si="15"/>
        <v>00</v>
      </c>
      <c r="U49" s="140">
        <f t="shared" si="16"/>
        <v>0</v>
      </c>
      <c r="V49" s="140">
        <f t="shared" si="17"/>
        <v>0</v>
      </c>
      <c r="W49" s="140" t="str">
        <f t="shared" si="18"/>
        <v/>
      </c>
      <c r="X49" s="140" t="str">
        <f t="shared" si="19"/>
        <v/>
      </c>
      <c r="Y49" s="140" t="str">
        <f t="shared" si="20"/>
        <v>0</v>
      </c>
      <c r="Z49" s="140" t="str">
        <f t="shared" si="21"/>
        <v/>
      </c>
      <c r="AA49" s="140" t="str">
        <f t="shared" si="22"/>
        <v/>
      </c>
      <c r="AB49" s="140" t="str">
        <f t="shared" si="23"/>
        <v/>
      </c>
      <c r="AC49" s="140" t="str">
        <f t="shared" si="1"/>
        <v>0</v>
      </c>
      <c r="AD49" s="140">
        <f t="shared" si="24"/>
        <v>0</v>
      </c>
      <c r="AE49" s="163" t="str">
        <f>IF(男子種目選択!F49="","",男子種目選択!F49)</f>
        <v/>
      </c>
      <c r="AF49" s="164" t="str">
        <f t="shared" si="102"/>
        <v/>
      </c>
      <c r="AG49" s="170"/>
      <c r="AH49" s="171" t="str">
        <f t="shared" si="25"/>
        <v/>
      </c>
      <c r="AI49" s="172"/>
      <c r="AJ49" s="171" t="str">
        <f t="shared" si="26"/>
        <v/>
      </c>
      <c r="AK49" s="173"/>
      <c r="AL49" s="169">
        <f t="shared" si="27"/>
        <v>0</v>
      </c>
      <c r="AM49" s="169">
        <f t="shared" si="28"/>
        <v>0</v>
      </c>
      <c r="AN49" s="169">
        <f t="shared" si="29"/>
        <v>0</v>
      </c>
      <c r="AO49" s="169">
        <f t="shared" si="30"/>
        <v>0</v>
      </c>
      <c r="AP49" s="3">
        <f t="shared" si="31"/>
        <v>0</v>
      </c>
      <c r="AQ49" s="145">
        <f t="shared" si="32"/>
        <v>0</v>
      </c>
      <c r="AR49" s="140" t="str">
        <f t="shared" si="33"/>
        <v>000</v>
      </c>
      <c r="AS49" s="140">
        <f t="shared" si="34"/>
        <v>0</v>
      </c>
      <c r="AT49" s="140">
        <f t="shared" si="35"/>
        <v>0</v>
      </c>
      <c r="AU49" s="140" t="str">
        <f t="shared" si="36"/>
        <v/>
      </c>
      <c r="AV49" s="140" t="str">
        <f t="shared" si="37"/>
        <v/>
      </c>
      <c r="AW49" s="140" t="str">
        <f t="shared" si="38"/>
        <v>0</v>
      </c>
      <c r="AX49" s="140" t="str">
        <f t="shared" si="39"/>
        <v/>
      </c>
      <c r="AY49" s="140" t="str">
        <f t="shared" si="40"/>
        <v>0</v>
      </c>
      <c r="AZ49" s="140" t="str">
        <f t="shared" si="41"/>
        <v/>
      </c>
      <c r="BA49" s="140" t="str">
        <f t="shared" si="42"/>
        <v>00</v>
      </c>
      <c r="BB49" s="140">
        <f t="shared" si="43"/>
        <v>0</v>
      </c>
      <c r="BC49" s="174" t="str">
        <f>IF(男子種目選択!G49="","",男子種目選択!G49)</f>
        <v/>
      </c>
      <c r="BD49" s="164" t="str">
        <f t="shared" si="103"/>
        <v/>
      </c>
      <c r="BE49" s="170"/>
      <c r="BF49" s="171" t="str">
        <f t="shared" si="44"/>
        <v/>
      </c>
      <c r="BG49" s="172"/>
      <c r="BH49" s="171" t="str">
        <f t="shared" si="45"/>
        <v/>
      </c>
      <c r="BI49" s="175"/>
      <c r="BJ49" s="169">
        <f t="shared" si="46"/>
        <v>0</v>
      </c>
      <c r="BK49" s="169">
        <f t="shared" si="47"/>
        <v>0</v>
      </c>
      <c r="BL49" s="169">
        <f t="shared" si="48"/>
        <v>0</v>
      </c>
      <c r="BM49" s="169">
        <f t="shared" si="49"/>
        <v>0</v>
      </c>
      <c r="BN49" s="3">
        <f t="shared" si="50"/>
        <v>0</v>
      </c>
      <c r="BO49" s="145">
        <f t="shared" si="51"/>
        <v>0</v>
      </c>
      <c r="BP49" s="140" t="str">
        <f t="shared" si="52"/>
        <v>000</v>
      </c>
      <c r="BQ49" s="140">
        <f t="shared" si="53"/>
        <v>0</v>
      </c>
      <c r="BR49" s="140">
        <f t="shared" si="54"/>
        <v>0</v>
      </c>
      <c r="BS49" s="140" t="str">
        <f t="shared" si="55"/>
        <v/>
      </c>
      <c r="BT49" s="140" t="str">
        <f t="shared" si="56"/>
        <v/>
      </c>
      <c r="BU49" s="140" t="str">
        <f t="shared" si="57"/>
        <v>0</v>
      </c>
      <c r="BV49" s="140" t="str">
        <f t="shared" si="58"/>
        <v/>
      </c>
      <c r="BW49" s="140" t="str">
        <f t="shared" si="59"/>
        <v>0</v>
      </c>
      <c r="BX49" s="140" t="str">
        <f t="shared" si="60"/>
        <v/>
      </c>
      <c r="BY49" s="140" t="str">
        <f t="shared" si="61"/>
        <v>00</v>
      </c>
      <c r="BZ49" s="140">
        <f t="shared" si="62"/>
        <v>0</v>
      </c>
      <c r="CA49" s="163" t="str">
        <f>IF(男子種目選択!H49="","",男子種目選択!H49)</f>
        <v/>
      </c>
      <c r="CB49" s="164" t="str">
        <f t="shared" si="104"/>
        <v/>
      </c>
      <c r="CC49" s="170"/>
      <c r="CD49" s="171" t="str">
        <f t="shared" si="63"/>
        <v/>
      </c>
      <c r="CE49" s="172"/>
      <c r="CF49" s="171" t="str">
        <f t="shared" si="64"/>
        <v/>
      </c>
      <c r="CG49" s="173"/>
      <c r="CH49" s="169">
        <f t="shared" si="65"/>
        <v>0</v>
      </c>
      <c r="CI49" s="169">
        <f t="shared" si="66"/>
        <v>0</v>
      </c>
      <c r="CJ49" s="169">
        <f t="shared" si="67"/>
        <v>0</v>
      </c>
      <c r="CK49" s="169">
        <f t="shared" si="68"/>
        <v>0</v>
      </c>
      <c r="CL49" s="3">
        <f t="shared" si="69"/>
        <v>0</v>
      </c>
      <c r="CM49" s="145">
        <f t="shared" si="70"/>
        <v>0</v>
      </c>
      <c r="CN49" s="140" t="str">
        <f t="shared" si="71"/>
        <v>000</v>
      </c>
      <c r="CO49" s="140">
        <f t="shared" si="72"/>
        <v>0</v>
      </c>
      <c r="CP49" s="140">
        <f t="shared" si="73"/>
        <v>0</v>
      </c>
      <c r="CQ49" s="140" t="str">
        <f t="shared" si="74"/>
        <v/>
      </c>
      <c r="CR49" s="140" t="str">
        <f t="shared" si="75"/>
        <v/>
      </c>
      <c r="CS49" s="140" t="str">
        <f t="shared" si="76"/>
        <v>0</v>
      </c>
      <c r="CT49" s="140" t="str">
        <f t="shared" si="77"/>
        <v/>
      </c>
      <c r="CU49" s="140" t="str">
        <f t="shared" si="78"/>
        <v>0</v>
      </c>
      <c r="CV49" s="140" t="str">
        <f t="shared" si="79"/>
        <v/>
      </c>
      <c r="CW49" s="140" t="str">
        <f t="shared" si="80"/>
        <v>00</v>
      </c>
      <c r="CX49" s="140">
        <f t="shared" si="81"/>
        <v>0</v>
      </c>
      <c r="CY49" s="174" t="str">
        <f>IF(男子種目選択!I49="","",男子種目選択!I49)</f>
        <v/>
      </c>
      <c r="CZ49" s="164" t="str">
        <f t="shared" si="105"/>
        <v/>
      </c>
      <c r="DA49" s="170"/>
      <c r="DB49" s="171" t="str">
        <f t="shared" si="82"/>
        <v/>
      </c>
      <c r="DC49" s="172"/>
      <c r="DD49" s="171" t="str">
        <f t="shared" si="83"/>
        <v/>
      </c>
      <c r="DE49" s="175"/>
      <c r="DF49" s="169">
        <f t="shared" si="84"/>
        <v>0</v>
      </c>
      <c r="DG49" s="169">
        <f t="shared" si="85"/>
        <v>0</v>
      </c>
      <c r="DH49" s="169">
        <f t="shared" si="86"/>
        <v>0</v>
      </c>
      <c r="DI49" s="169">
        <f t="shared" si="87"/>
        <v>0</v>
      </c>
      <c r="DJ49" s="3">
        <f t="shared" si="88"/>
        <v>0</v>
      </c>
      <c r="DK49" s="145">
        <f t="shared" si="89"/>
        <v>0</v>
      </c>
      <c r="DL49" s="140" t="str">
        <f t="shared" si="90"/>
        <v>000</v>
      </c>
      <c r="DM49" s="140">
        <f t="shared" si="91"/>
        <v>0</v>
      </c>
      <c r="DN49" s="140">
        <f t="shared" si="92"/>
        <v>0</v>
      </c>
      <c r="DO49" s="140" t="str">
        <f t="shared" si="93"/>
        <v/>
      </c>
      <c r="DP49" s="140" t="str">
        <f t="shared" si="94"/>
        <v/>
      </c>
      <c r="DQ49" s="140" t="str">
        <f t="shared" si="95"/>
        <v>0</v>
      </c>
      <c r="DR49" s="140" t="str">
        <f t="shared" si="96"/>
        <v/>
      </c>
      <c r="DS49" s="140" t="str">
        <f t="shared" si="97"/>
        <v>0</v>
      </c>
      <c r="DT49" s="140" t="str">
        <f t="shared" si="98"/>
        <v/>
      </c>
      <c r="DU49" s="140" t="str">
        <f t="shared" si="99"/>
        <v>00</v>
      </c>
      <c r="DV49" s="140">
        <f t="shared" si="100"/>
        <v>0</v>
      </c>
    </row>
    <row r="50" spans="2:126">
      <c r="B50" s="159" t="str">
        <f t="shared" si="6"/>
        <v/>
      </c>
      <c r="C50" s="150">
        <v>47</v>
      </c>
      <c r="D50" s="160" t="str">
        <f>男子種目選択!B50</f>
        <v/>
      </c>
      <c r="E50" s="161" t="str">
        <f>男子種目選択!C50</f>
        <v/>
      </c>
      <c r="F50" s="162" t="str">
        <f>男子種目選択!D50</f>
        <v/>
      </c>
      <c r="G50" s="163" t="str">
        <f>IF(男子種目選択!E50="","",男子種目選択!E50)</f>
        <v/>
      </c>
      <c r="H50" s="164" t="str">
        <f t="shared" si="101"/>
        <v/>
      </c>
      <c r="I50" s="165"/>
      <c r="J50" s="166" t="str">
        <f t="shared" si="7"/>
        <v/>
      </c>
      <c r="K50" s="167"/>
      <c r="L50" s="166" t="str">
        <f t="shared" si="8"/>
        <v/>
      </c>
      <c r="M50" s="168"/>
      <c r="N50" s="169" t="str">
        <f t="shared" si="9"/>
        <v/>
      </c>
      <c r="O50" s="169">
        <f t="shared" si="10"/>
        <v>0</v>
      </c>
      <c r="P50" s="169" t="str">
        <f t="shared" si="11"/>
        <v/>
      </c>
      <c r="Q50" s="169">
        <f t="shared" si="12"/>
        <v>0</v>
      </c>
      <c r="R50" s="3" t="str">
        <f t="shared" si="13"/>
        <v/>
      </c>
      <c r="S50" s="145" t="str">
        <f t="shared" si="14"/>
        <v/>
      </c>
      <c r="T50" s="140" t="str">
        <f t="shared" si="15"/>
        <v>00</v>
      </c>
      <c r="U50" s="140">
        <f t="shared" si="16"/>
        <v>0</v>
      </c>
      <c r="V50" s="140">
        <f t="shared" si="17"/>
        <v>0</v>
      </c>
      <c r="W50" s="140" t="str">
        <f t="shared" si="18"/>
        <v/>
      </c>
      <c r="X50" s="140" t="str">
        <f t="shared" si="19"/>
        <v/>
      </c>
      <c r="Y50" s="140" t="str">
        <f t="shared" si="20"/>
        <v>0</v>
      </c>
      <c r="Z50" s="140" t="str">
        <f t="shared" si="21"/>
        <v/>
      </c>
      <c r="AA50" s="140" t="str">
        <f t="shared" si="22"/>
        <v/>
      </c>
      <c r="AB50" s="140" t="str">
        <f t="shared" si="23"/>
        <v/>
      </c>
      <c r="AC50" s="140" t="str">
        <f t="shared" si="1"/>
        <v>0</v>
      </c>
      <c r="AD50" s="140">
        <f t="shared" si="24"/>
        <v>0</v>
      </c>
      <c r="AE50" s="163" t="str">
        <f>IF(男子種目選択!F50="","",男子種目選択!F50)</f>
        <v/>
      </c>
      <c r="AF50" s="164" t="str">
        <f t="shared" si="102"/>
        <v/>
      </c>
      <c r="AG50" s="170"/>
      <c r="AH50" s="171" t="str">
        <f t="shared" si="25"/>
        <v/>
      </c>
      <c r="AI50" s="172"/>
      <c r="AJ50" s="171" t="str">
        <f t="shared" si="26"/>
        <v/>
      </c>
      <c r="AK50" s="173"/>
      <c r="AL50" s="169">
        <f t="shared" si="27"/>
        <v>0</v>
      </c>
      <c r="AM50" s="169">
        <f t="shared" si="28"/>
        <v>0</v>
      </c>
      <c r="AN50" s="169">
        <f t="shared" si="29"/>
        <v>0</v>
      </c>
      <c r="AO50" s="169">
        <f t="shared" si="30"/>
        <v>0</v>
      </c>
      <c r="AP50" s="3">
        <f t="shared" si="31"/>
        <v>0</v>
      </c>
      <c r="AQ50" s="145">
        <f t="shared" si="32"/>
        <v>0</v>
      </c>
      <c r="AR50" s="140" t="str">
        <f t="shared" si="33"/>
        <v>000</v>
      </c>
      <c r="AS50" s="140">
        <f t="shared" si="34"/>
        <v>0</v>
      </c>
      <c r="AT50" s="140">
        <f t="shared" si="35"/>
        <v>0</v>
      </c>
      <c r="AU50" s="140" t="str">
        <f t="shared" si="36"/>
        <v/>
      </c>
      <c r="AV50" s="140" t="str">
        <f t="shared" si="37"/>
        <v/>
      </c>
      <c r="AW50" s="140" t="str">
        <f t="shared" si="38"/>
        <v>0</v>
      </c>
      <c r="AX50" s="140" t="str">
        <f t="shared" si="39"/>
        <v/>
      </c>
      <c r="AY50" s="140" t="str">
        <f t="shared" si="40"/>
        <v>0</v>
      </c>
      <c r="AZ50" s="140" t="str">
        <f t="shared" si="41"/>
        <v/>
      </c>
      <c r="BA50" s="140" t="str">
        <f t="shared" si="42"/>
        <v>00</v>
      </c>
      <c r="BB50" s="140">
        <f t="shared" si="43"/>
        <v>0</v>
      </c>
      <c r="BC50" s="174" t="str">
        <f>IF(男子種目選択!G50="","",男子種目選択!G50)</f>
        <v/>
      </c>
      <c r="BD50" s="164" t="str">
        <f t="shared" si="103"/>
        <v/>
      </c>
      <c r="BE50" s="170"/>
      <c r="BF50" s="171" t="str">
        <f t="shared" si="44"/>
        <v/>
      </c>
      <c r="BG50" s="172"/>
      <c r="BH50" s="171" t="str">
        <f t="shared" si="45"/>
        <v/>
      </c>
      <c r="BI50" s="175"/>
      <c r="BJ50" s="169">
        <f t="shared" si="46"/>
        <v>0</v>
      </c>
      <c r="BK50" s="169">
        <f t="shared" si="47"/>
        <v>0</v>
      </c>
      <c r="BL50" s="169">
        <f t="shared" si="48"/>
        <v>0</v>
      </c>
      <c r="BM50" s="169">
        <f t="shared" si="49"/>
        <v>0</v>
      </c>
      <c r="BN50" s="3">
        <f t="shared" si="50"/>
        <v>0</v>
      </c>
      <c r="BO50" s="145">
        <f t="shared" si="51"/>
        <v>0</v>
      </c>
      <c r="BP50" s="140" t="str">
        <f t="shared" si="52"/>
        <v>000</v>
      </c>
      <c r="BQ50" s="140">
        <f t="shared" si="53"/>
        <v>0</v>
      </c>
      <c r="BR50" s="140">
        <f t="shared" si="54"/>
        <v>0</v>
      </c>
      <c r="BS50" s="140" t="str">
        <f t="shared" si="55"/>
        <v/>
      </c>
      <c r="BT50" s="140" t="str">
        <f t="shared" si="56"/>
        <v/>
      </c>
      <c r="BU50" s="140" t="str">
        <f t="shared" si="57"/>
        <v>0</v>
      </c>
      <c r="BV50" s="140" t="str">
        <f t="shared" si="58"/>
        <v/>
      </c>
      <c r="BW50" s="140" t="str">
        <f t="shared" si="59"/>
        <v>0</v>
      </c>
      <c r="BX50" s="140" t="str">
        <f t="shared" si="60"/>
        <v/>
      </c>
      <c r="BY50" s="140" t="str">
        <f t="shared" si="61"/>
        <v>00</v>
      </c>
      <c r="BZ50" s="140">
        <f t="shared" si="62"/>
        <v>0</v>
      </c>
      <c r="CA50" s="163" t="str">
        <f>IF(男子種目選択!H50="","",男子種目選択!H50)</f>
        <v/>
      </c>
      <c r="CB50" s="164" t="str">
        <f t="shared" si="104"/>
        <v/>
      </c>
      <c r="CC50" s="170"/>
      <c r="CD50" s="171" t="str">
        <f t="shared" si="63"/>
        <v/>
      </c>
      <c r="CE50" s="172"/>
      <c r="CF50" s="171" t="str">
        <f t="shared" si="64"/>
        <v/>
      </c>
      <c r="CG50" s="173"/>
      <c r="CH50" s="169">
        <f t="shared" si="65"/>
        <v>0</v>
      </c>
      <c r="CI50" s="169">
        <f t="shared" si="66"/>
        <v>0</v>
      </c>
      <c r="CJ50" s="169">
        <f t="shared" si="67"/>
        <v>0</v>
      </c>
      <c r="CK50" s="169">
        <f t="shared" si="68"/>
        <v>0</v>
      </c>
      <c r="CL50" s="3">
        <f t="shared" si="69"/>
        <v>0</v>
      </c>
      <c r="CM50" s="145">
        <f t="shared" si="70"/>
        <v>0</v>
      </c>
      <c r="CN50" s="140" t="str">
        <f t="shared" si="71"/>
        <v>000</v>
      </c>
      <c r="CO50" s="140">
        <f t="shared" si="72"/>
        <v>0</v>
      </c>
      <c r="CP50" s="140">
        <f t="shared" si="73"/>
        <v>0</v>
      </c>
      <c r="CQ50" s="140" t="str">
        <f t="shared" si="74"/>
        <v/>
      </c>
      <c r="CR50" s="140" t="str">
        <f t="shared" si="75"/>
        <v/>
      </c>
      <c r="CS50" s="140" t="str">
        <f t="shared" si="76"/>
        <v>0</v>
      </c>
      <c r="CT50" s="140" t="str">
        <f t="shared" si="77"/>
        <v/>
      </c>
      <c r="CU50" s="140" t="str">
        <f t="shared" si="78"/>
        <v>0</v>
      </c>
      <c r="CV50" s="140" t="str">
        <f t="shared" si="79"/>
        <v/>
      </c>
      <c r="CW50" s="140" t="str">
        <f t="shared" si="80"/>
        <v>00</v>
      </c>
      <c r="CX50" s="140">
        <f t="shared" si="81"/>
        <v>0</v>
      </c>
      <c r="CY50" s="174" t="str">
        <f>IF(男子種目選択!I50="","",男子種目選択!I50)</f>
        <v/>
      </c>
      <c r="CZ50" s="164" t="str">
        <f t="shared" si="105"/>
        <v/>
      </c>
      <c r="DA50" s="170"/>
      <c r="DB50" s="171" t="str">
        <f t="shared" si="82"/>
        <v/>
      </c>
      <c r="DC50" s="172"/>
      <c r="DD50" s="171" t="str">
        <f t="shared" si="83"/>
        <v/>
      </c>
      <c r="DE50" s="175"/>
      <c r="DF50" s="169">
        <f t="shared" si="84"/>
        <v>0</v>
      </c>
      <c r="DG50" s="169">
        <f t="shared" si="85"/>
        <v>0</v>
      </c>
      <c r="DH50" s="169">
        <f t="shared" si="86"/>
        <v>0</v>
      </c>
      <c r="DI50" s="169">
        <f t="shared" si="87"/>
        <v>0</v>
      </c>
      <c r="DJ50" s="3">
        <f t="shared" si="88"/>
        <v>0</v>
      </c>
      <c r="DK50" s="145">
        <f t="shared" si="89"/>
        <v>0</v>
      </c>
      <c r="DL50" s="140" t="str">
        <f t="shared" si="90"/>
        <v>000</v>
      </c>
      <c r="DM50" s="140">
        <f t="shared" si="91"/>
        <v>0</v>
      </c>
      <c r="DN50" s="140">
        <f t="shared" si="92"/>
        <v>0</v>
      </c>
      <c r="DO50" s="140" t="str">
        <f t="shared" si="93"/>
        <v/>
      </c>
      <c r="DP50" s="140" t="str">
        <f t="shared" si="94"/>
        <v/>
      </c>
      <c r="DQ50" s="140" t="str">
        <f t="shared" si="95"/>
        <v>0</v>
      </c>
      <c r="DR50" s="140" t="str">
        <f t="shared" si="96"/>
        <v/>
      </c>
      <c r="DS50" s="140" t="str">
        <f t="shared" si="97"/>
        <v>0</v>
      </c>
      <c r="DT50" s="140" t="str">
        <f t="shared" si="98"/>
        <v/>
      </c>
      <c r="DU50" s="140" t="str">
        <f t="shared" si="99"/>
        <v>00</v>
      </c>
      <c r="DV50" s="140">
        <f t="shared" si="100"/>
        <v>0</v>
      </c>
    </row>
    <row r="51" spans="2:126">
      <c r="B51" s="159" t="str">
        <f t="shared" si="6"/>
        <v/>
      </c>
      <c r="C51" s="150">
        <v>48</v>
      </c>
      <c r="D51" s="160" t="str">
        <f>男子種目選択!B51</f>
        <v/>
      </c>
      <c r="E51" s="161" t="str">
        <f>男子種目選択!C51</f>
        <v/>
      </c>
      <c r="F51" s="162" t="str">
        <f>男子種目選択!D51</f>
        <v/>
      </c>
      <c r="G51" s="163" t="str">
        <f>IF(男子種目選択!E51="","",男子種目選択!E51)</f>
        <v/>
      </c>
      <c r="H51" s="164" t="str">
        <f t="shared" si="101"/>
        <v/>
      </c>
      <c r="I51" s="165"/>
      <c r="J51" s="166" t="str">
        <f t="shared" si="7"/>
        <v/>
      </c>
      <c r="K51" s="167"/>
      <c r="L51" s="166" t="str">
        <f t="shared" si="8"/>
        <v/>
      </c>
      <c r="M51" s="168"/>
      <c r="N51" s="169" t="str">
        <f t="shared" si="9"/>
        <v/>
      </c>
      <c r="O51" s="169">
        <f t="shared" si="10"/>
        <v>0</v>
      </c>
      <c r="P51" s="169" t="str">
        <f t="shared" si="11"/>
        <v/>
      </c>
      <c r="Q51" s="169">
        <f t="shared" si="12"/>
        <v>0</v>
      </c>
      <c r="R51" s="3" t="str">
        <f t="shared" si="13"/>
        <v/>
      </c>
      <c r="S51" s="145" t="str">
        <f t="shared" si="14"/>
        <v/>
      </c>
      <c r="T51" s="140" t="str">
        <f t="shared" si="15"/>
        <v>00</v>
      </c>
      <c r="U51" s="140">
        <f t="shared" si="16"/>
        <v>0</v>
      </c>
      <c r="V51" s="140">
        <f t="shared" si="17"/>
        <v>0</v>
      </c>
      <c r="W51" s="140" t="str">
        <f t="shared" si="18"/>
        <v/>
      </c>
      <c r="X51" s="140" t="str">
        <f t="shared" si="19"/>
        <v/>
      </c>
      <c r="Y51" s="140" t="str">
        <f t="shared" si="20"/>
        <v>0</v>
      </c>
      <c r="Z51" s="140" t="str">
        <f t="shared" si="21"/>
        <v/>
      </c>
      <c r="AA51" s="140" t="str">
        <f t="shared" si="22"/>
        <v/>
      </c>
      <c r="AB51" s="140" t="str">
        <f t="shared" si="23"/>
        <v/>
      </c>
      <c r="AC51" s="140" t="str">
        <f t="shared" si="1"/>
        <v>0</v>
      </c>
      <c r="AD51" s="140">
        <f t="shared" si="24"/>
        <v>0</v>
      </c>
      <c r="AE51" s="163" t="str">
        <f>IF(男子種目選択!F51="","",男子種目選択!F51)</f>
        <v/>
      </c>
      <c r="AF51" s="164" t="str">
        <f t="shared" si="102"/>
        <v/>
      </c>
      <c r="AG51" s="170"/>
      <c r="AH51" s="171" t="str">
        <f t="shared" si="25"/>
        <v/>
      </c>
      <c r="AI51" s="172"/>
      <c r="AJ51" s="171" t="str">
        <f t="shared" si="26"/>
        <v/>
      </c>
      <c r="AK51" s="173"/>
      <c r="AL51" s="169">
        <f t="shared" si="27"/>
        <v>0</v>
      </c>
      <c r="AM51" s="169">
        <f t="shared" si="28"/>
        <v>0</v>
      </c>
      <c r="AN51" s="169">
        <f t="shared" si="29"/>
        <v>0</v>
      </c>
      <c r="AO51" s="169">
        <f t="shared" si="30"/>
        <v>0</v>
      </c>
      <c r="AP51" s="3">
        <f t="shared" si="31"/>
        <v>0</v>
      </c>
      <c r="AQ51" s="145">
        <f t="shared" si="32"/>
        <v>0</v>
      </c>
      <c r="AR51" s="140" t="str">
        <f t="shared" si="33"/>
        <v>000</v>
      </c>
      <c r="AS51" s="140">
        <f t="shared" si="34"/>
        <v>0</v>
      </c>
      <c r="AT51" s="140">
        <f t="shared" si="35"/>
        <v>0</v>
      </c>
      <c r="AU51" s="140" t="str">
        <f t="shared" si="36"/>
        <v/>
      </c>
      <c r="AV51" s="140" t="str">
        <f t="shared" si="37"/>
        <v/>
      </c>
      <c r="AW51" s="140" t="str">
        <f t="shared" si="38"/>
        <v>0</v>
      </c>
      <c r="AX51" s="140" t="str">
        <f t="shared" si="39"/>
        <v/>
      </c>
      <c r="AY51" s="140" t="str">
        <f t="shared" si="40"/>
        <v>0</v>
      </c>
      <c r="AZ51" s="140" t="str">
        <f t="shared" si="41"/>
        <v/>
      </c>
      <c r="BA51" s="140" t="str">
        <f t="shared" si="42"/>
        <v>00</v>
      </c>
      <c r="BB51" s="140">
        <f t="shared" si="43"/>
        <v>0</v>
      </c>
      <c r="BC51" s="174" t="str">
        <f>IF(男子種目選択!G51="","",男子種目選択!G51)</f>
        <v/>
      </c>
      <c r="BD51" s="164" t="str">
        <f t="shared" si="103"/>
        <v/>
      </c>
      <c r="BE51" s="170"/>
      <c r="BF51" s="171" t="str">
        <f t="shared" si="44"/>
        <v/>
      </c>
      <c r="BG51" s="172"/>
      <c r="BH51" s="171" t="str">
        <f t="shared" si="45"/>
        <v/>
      </c>
      <c r="BI51" s="175"/>
      <c r="BJ51" s="169">
        <f t="shared" si="46"/>
        <v>0</v>
      </c>
      <c r="BK51" s="169">
        <f t="shared" si="47"/>
        <v>0</v>
      </c>
      <c r="BL51" s="169">
        <f t="shared" si="48"/>
        <v>0</v>
      </c>
      <c r="BM51" s="169">
        <f t="shared" si="49"/>
        <v>0</v>
      </c>
      <c r="BN51" s="3">
        <f t="shared" si="50"/>
        <v>0</v>
      </c>
      <c r="BO51" s="145">
        <f t="shared" si="51"/>
        <v>0</v>
      </c>
      <c r="BP51" s="140" t="str">
        <f t="shared" si="52"/>
        <v>000</v>
      </c>
      <c r="BQ51" s="140">
        <f t="shared" si="53"/>
        <v>0</v>
      </c>
      <c r="BR51" s="140">
        <f t="shared" si="54"/>
        <v>0</v>
      </c>
      <c r="BS51" s="140" t="str">
        <f t="shared" si="55"/>
        <v/>
      </c>
      <c r="BT51" s="140" t="str">
        <f t="shared" si="56"/>
        <v/>
      </c>
      <c r="BU51" s="140" t="str">
        <f t="shared" si="57"/>
        <v>0</v>
      </c>
      <c r="BV51" s="140" t="str">
        <f t="shared" si="58"/>
        <v/>
      </c>
      <c r="BW51" s="140" t="str">
        <f t="shared" si="59"/>
        <v>0</v>
      </c>
      <c r="BX51" s="140" t="str">
        <f t="shared" si="60"/>
        <v/>
      </c>
      <c r="BY51" s="140" t="str">
        <f t="shared" si="61"/>
        <v>00</v>
      </c>
      <c r="BZ51" s="140">
        <f t="shared" si="62"/>
        <v>0</v>
      </c>
      <c r="CA51" s="163" t="str">
        <f>IF(男子種目選択!H51="","",男子種目選択!H51)</f>
        <v/>
      </c>
      <c r="CB51" s="164" t="str">
        <f t="shared" si="104"/>
        <v/>
      </c>
      <c r="CC51" s="170"/>
      <c r="CD51" s="171" t="str">
        <f t="shared" si="63"/>
        <v/>
      </c>
      <c r="CE51" s="172"/>
      <c r="CF51" s="171" t="str">
        <f t="shared" si="64"/>
        <v/>
      </c>
      <c r="CG51" s="173"/>
      <c r="CH51" s="169">
        <f t="shared" si="65"/>
        <v>0</v>
      </c>
      <c r="CI51" s="169">
        <f t="shared" si="66"/>
        <v>0</v>
      </c>
      <c r="CJ51" s="169">
        <f t="shared" si="67"/>
        <v>0</v>
      </c>
      <c r="CK51" s="169">
        <f t="shared" si="68"/>
        <v>0</v>
      </c>
      <c r="CL51" s="3">
        <f t="shared" si="69"/>
        <v>0</v>
      </c>
      <c r="CM51" s="145">
        <f t="shared" si="70"/>
        <v>0</v>
      </c>
      <c r="CN51" s="140" t="str">
        <f t="shared" si="71"/>
        <v>000</v>
      </c>
      <c r="CO51" s="140">
        <f t="shared" si="72"/>
        <v>0</v>
      </c>
      <c r="CP51" s="140">
        <f t="shared" si="73"/>
        <v>0</v>
      </c>
      <c r="CQ51" s="140" t="str">
        <f t="shared" si="74"/>
        <v/>
      </c>
      <c r="CR51" s="140" t="str">
        <f t="shared" si="75"/>
        <v/>
      </c>
      <c r="CS51" s="140" t="str">
        <f t="shared" si="76"/>
        <v>0</v>
      </c>
      <c r="CT51" s="140" t="str">
        <f t="shared" si="77"/>
        <v/>
      </c>
      <c r="CU51" s="140" t="str">
        <f t="shared" si="78"/>
        <v>0</v>
      </c>
      <c r="CV51" s="140" t="str">
        <f t="shared" si="79"/>
        <v/>
      </c>
      <c r="CW51" s="140" t="str">
        <f t="shared" si="80"/>
        <v>00</v>
      </c>
      <c r="CX51" s="140">
        <f t="shared" si="81"/>
        <v>0</v>
      </c>
      <c r="CY51" s="174" t="str">
        <f>IF(男子種目選択!I51="","",男子種目選択!I51)</f>
        <v/>
      </c>
      <c r="CZ51" s="164" t="str">
        <f t="shared" si="105"/>
        <v/>
      </c>
      <c r="DA51" s="170"/>
      <c r="DB51" s="171" t="str">
        <f t="shared" si="82"/>
        <v/>
      </c>
      <c r="DC51" s="172"/>
      <c r="DD51" s="171" t="str">
        <f t="shared" si="83"/>
        <v/>
      </c>
      <c r="DE51" s="175"/>
      <c r="DF51" s="169">
        <f t="shared" si="84"/>
        <v>0</v>
      </c>
      <c r="DG51" s="169">
        <f t="shared" si="85"/>
        <v>0</v>
      </c>
      <c r="DH51" s="169">
        <f t="shared" si="86"/>
        <v>0</v>
      </c>
      <c r="DI51" s="169">
        <f t="shared" si="87"/>
        <v>0</v>
      </c>
      <c r="DJ51" s="3">
        <f t="shared" si="88"/>
        <v>0</v>
      </c>
      <c r="DK51" s="145">
        <f t="shared" si="89"/>
        <v>0</v>
      </c>
      <c r="DL51" s="140" t="str">
        <f t="shared" si="90"/>
        <v>000</v>
      </c>
      <c r="DM51" s="140">
        <f t="shared" si="91"/>
        <v>0</v>
      </c>
      <c r="DN51" s="140">
        <f t="shared" si="92"/>
        <v>0</v>
      </c>
      <c r="DO51" s="140" t="str">
        <f t="shared" si="93"/>
        <v/>
      </c>
      <c r="DP51" s="140" t="str">
        <f t="shared" si="94"/>
        <v/>
      </c>
      <c r="DQ51" s="140" t="str">
        <f t="shared" si="95"/>
        <v>0</v>
      </c>
      <c r="DR51" s="140" t="str">
        <f t="shared" si="96"/>
        <v/>
      </c>
      <c r="DS51" s="140" t="str">
        <f t="shared" si="97"/>
        <v>0</v>
      </c>
      <c r="DT51" s="140" t="str">
        <f t="shared" si="98"/>
        <v/>
      </c>
      <c r="DU51" s="140" t="str">
        <f t="shared" si="99"/>
        <v>00</v>
      </c>
      <c r="DV51" s="140">
        <f t="shared" si="100"/>
        <v>0</v>
      </c>
    </row>
    <row r="52" spans="2:126">
      <c r="B52" s="159" t="str">
        <f t="shared" si="6"/>
        <v/>
      </c>
      <c r="C52" s="150">
        <v>49</v>
      </c>
      <c r="D52" s="160" t="str">
        <f>男子種目選択!B52</f>
        <v/>
      </c>
      <c r="E52" s="161" t="str">
        <f>男子種目選択!C52</f>
        <v/>
      </c>
      <c r="F52" s="162" t="str">
        <f>男子種目選択!D52</f>
        <v/>
      </c>
      <c r="G52" s="163" t="str">
        <f>IF(男子種目選択!E52="","",男子種目選択!E52)</f>
        <v/>
      </c>
      <c r="H52" s="164" t="str">
        <f t="shared" si="101"/>
        <v/>
      </c>
      <c r="I52" s="165"/>
      <c r="J52" s="166" t="str">
        <f t="shared" si="7"/>
        <v/>
      </c>
      <c r="K52" s="167"/>
      <c r="L52" s="166" t="str">
        <f t="shared" si="8"/>
        <v/>
      </c>
      <c r="M52" s="168"/>
      <c r="N52" s="169" t="str">
        <f t="shared" si="9"/>
        <v/>
      </c>
      <c r="O52" s="169">
        <f t="shared" si="10"/>
        <v>0</v>
      </c>
      <c r="P52" s="169" t="str">
        <f t="shared" si="11"/>
        <v/>
      </c>
      <c r="Q52" s="169">
        <f t="shared" si="12"/>
        <v>0</v>
      </c>
      <c r="R52" s="3" t="str">
        <f t="shared" si="13"/>
        <v/>
      </c>
      <c r="S52" s="145" t="str">
        <f t="shared" si="14"/>
        <v/>
      </c>
      <c r="T52" s="140" t="str">
        <f t="shared" si="15"/>
        <v>00</v>
      </c>
      <c r="U52" s="140">
        <f t="shared" si="16"/>
        <v>0</v>
      </c>
      <c r="V52" s="140">
        <f t="shared" si="17"/>
        <v>0</v>
      </c>
      <c r="W52" s="140" t="str">
        <f t="shared" si="18"/>
        <v/>
      </c>
      <c r="X52" s="140" t="str">
        <f t="shared" si="19"/>
        <v/>
      </c>
      <c r="Y52" s="140" t="str">
        <f t="shared" si="20"/>
        <v>0</v>
      </c>
      <c r="Z52" s="140" t="str">
        <f t="shared" si="21"/>
        <v/>
      </c>
      <c r="AA52" s="140" t="str">
        <f t="shared" si="22"/>
        <v/>
      </c>
      <c r="AB52" s="140" t="str">
        <f t="shared" si="23"/>
        <v/>
      </c>
      <c r="AC52" s="140" t="str">
        <f t="shared" si="1"/>
        <v>0</v>
      </c>
      <c r="AD52" s="140">
        <f t="shared" si="24"/>
        <v>0</v>
      </c>
      <c r="AE52" s="163" t="str">
        <f>IF(男子種目選択!F52="","",男子種目選択!F52)</f>
        <v/>
      </c>
      <c r="AF52" s="164" t="str">
        <f t="shared" si="102"/>
        <v/>
      </c>
      <c r="AG52" s="170"/>
      <c r="AH52" s="171" t="str">
        <f t="shared" si="25"/>
        <v/>
      </c>
      <c r="AI52" s="172"/>
      <c r="AJ52" s="171" t="str">
        <f t="shared" si="26"/>
        <v/>
      </c>
      <c r="AK52" s="173"/>
      <c r="AL52" s="169">
        <f t="shared" si="27"/>
        <v>0</v>
      </c>
      <c r="AM52" s="169">
        <f t="shared" si="28"/>
        <v>0</v>
      </c>
      <c r="AN52" s="169">
        <f t="shared" si="29"/>
        <v>0</v>
      </c>
      <c r="AO52" s="169">
        <f t="shared" si="30"/>
        <v>0</v>
      </c>
      <c r="AP52" s="3">
        <f t="shared" si="31"/>
        <v>0</v>
      </c>
      <c r="AQ52" s="145">
        <f t="shared" si="32"/>
        <v>0</v>
      </c>
      <c r="AR52" s="140" t="str">
        <f t="shared" si="33"/>
        <v>000</v>
      </c>
      <c r="AS52" s="140">
        <f t="shared" si="34"/>
        <v>0</v>
      </c>
      <c r="AT52" s="140">
        <f t="shared" si="35"/>
        <v>0</v>
      </c>
      <c r="AU52" s="140" t="str">
        <f t="shared" si="36"/>
        <v/>
      </c>
      <c r="AV52" s="140" t="str">
        <f t="shared" si="37"/>
        <v/>
      </c>
      <c r="AW52" s="140" t="str">
        <f t="shared" si="38"/>
        <v>0</v>
      </c>
      <c r="AX52" s="140" t="str">
        <f t="shared" si="39"/>
        <v/>
      </c>
      <c r="AY52" s="140" t="str">
        <f t="shared" si="40"/>
        <v>0</v>
      </c>
      <c r="AZ52" s="140" t="str">
        <f t="shared" si="41"/>
        <v/>
      </c>
      <c r="BA52" s="140" t="str">
        <f t="shared" si="42"/>
        <v>00</v>
      </c>
      <c r="BB52" s="140">
        <f t="shared" si="43"/>
        <v>0</v>
      </c>
      <c r="BC52" s="174" t="str">
        <f>IF(男子種目選択!G52="","",男子種目選択!G52)</f>
        <v/>
      </c>
      <c r="BD52" s="164" t="str">
        <f t="shared" si="103"/>
        <v/>
      </c>
      <c r="BE52" s="170"/>
      <c r="BF52" s="171" t="str">
        <f t="shared" si="44"/>
        <v/>
      </c>
      <c r="BG52" s="172"/>
      <c r="BH52" s="171" t="str">
        <f t="shared" si="45"/>
        <v/>
      </c>
      <c r="BI52" s="175"/>
      <c r="BJ52" s="169">
        <f t="shared" si="46"/>
        <v>0</v>
      </c>
      <c r="BK52" s="169">
        <f t="shared" si="47"/>
        <v>0</v>
      </c>
      <c r="BL52" s="169">
        <f t="shared" si="48"/>
        <v>0</v>
      </c>
      <c r="BM52" s="169">
        <f t="shared" si="49"/>
        <v>0</v>
      </c>
      <c r="BN52" s="3">
        <f t="shared" si="50"/>
        <v>0</v>
      </c>
      <c r="BO52" s="145">
        <f t="shared" si="51"/>
        <v>0</v>
      </c>
      <c r="BP52" s="140" t="str">
        <f t="shared" si="52"/>
        <v>000</v>
      </c>
      <c r="BQ52" s="140">
        <f t="shared" si="53"/>
        <v>0</v>
      </c>
      <c r="BR52" s="140">
        <f t="shared" si="54"/>
        <v>0</v>
      </c>
      <c r="BS52" s="140" t="str">
        <f t="shared" si="55"/>
        <v/>
      </c>
      <c r="BT52" s="140" t="str">
        <f t="shared" si="56"/>
        <v/>
      </c>
      <c r="BU52" s="140" t="str">
        <f t="shared" si="57"/>
        <v>0</v>
      </c>
      <c r="BV52" s="140" t="str">
        <f t="shared" si="58"/>
        <v/>
      </c>
      <c r="BW52" s="140" t="str">
        <f t="shared" si="59"/>
        <v>0</v>
      </c>
      <c r="BX52" s="140" t="str">
        <f t="shared" si="60"/>
        <v/>
      </c>
      <c r="BY52" s="140" t="str">
        <f t="shared" si="61"/>
        <v>00</v>
      </c>
      <c r="BZ52" s="140">
        <f t="shared" si="62"/>
        <v>0</v>
      </c>
      <c r="CA52" s="163" t="str">
        <f>IF(男子種目選択!H52="","",男子種目選択!H52)</f>
        <v/>
      </c>
      <c r="CB52" s="164" t="str">
        <f t="shared" si="104"/>
        <v/>
      </c>
      <c r="CC52" s="170"/>
      <c r="CD52" s="171" t="str">
        <f t="shared" si="63"/>
        <v/>
      </c>
      <c r="CE52" s="172"/>
      <c r="CF52" s="171" t="str">
        <f t="shared" si="64"/>
        <v/>
      </c>
      <c r="CG52" s="173"/>
      <c r="CH52" s="169">
        <f t="shared" si="65"/>
        <v>0</v>
      </c>
      <c r="CI52" s="169">
        <f t="shared" si="66"/>
        <v>0</v>
      </c>
      <c r="CJ52" s="169">
        <f t="shared" si="67"/>
        <v>0</v>
      </c>
      <c r="CK52" s="169">
        <f t="shared" si="68"/>
        <v>0</v>
      </c>
      <c r="CL52" s="3">
        <f t="shared" si="69"/>
        <v>0</v>
      </c>
      <c r="CM52" s="145">
        <f t="shared" si="70"/>
        <v>0</v>
      </c>
      <c r="CN52" s="140" t="str">
        <f t="shared" si="71"/>
        <v>000</v>
      </c>
      <c r="CO52" s="140">
        <f t="shared" si="72"/>
        <v>0</v>
      </c>
      <c r="CP52" s="140">
        <f t="shared" si="73"/>
        <v>0</v>
      </c>
      <c r="CQ52" s="140" t="str">
        <f t="shared" si="74"/>
        <v/>
      </c>
      <c r="CR52" s="140" t="str">
        <f t="shared" si="75"/>
        <v/>
      </c>
      <c r="CS52" s="140" t="str">
        <f t="shared" si="76"/>
        <v>0</v>
      </c>
      <c r="CT52" s="140" t="str">
        <f t="shared" si="77"/>
        <v/>
      </c>
      <c r="CU52" s="140" t="str">
        <f t="shared" si="78"/>
        <v>0</v>
      </c>
      <c r="CV52" s="140" t="str">
        <f t="shared" si="79"/>
        <v/>
      </c>
      <c r="CW52" s="140" t="str">
        <f t="shared" si="80"/>
        <v>00</v>
      </c>
      <c r="CX52" s="140">
        <f t="shared" si="81"/>
        <v>0</v>
      </c>
      <c r="CY52" s="174" t="str">
        <f>IF(男子種目選択!I52="","",男子種目選択!I52)</f>
        <v/>
      </c>
      <c r="CZ52" s="164" t="str">
        <f t="shared" si="105"/>
        <v/>
      </c>
      <c r="DA52" s="170"/>
      <c r="DB52" s="171" t="str">
        <f t="shared" si="82"/>
        <v/>
      </c>
      <c r="DC52" s="172"/>
      <c r="DD52" s="171" t="str">
        <f t="shared" si="83"/>
        <v/>
      </c>
      <c r="DE52" s="175"/>
      <c r="DF52" s="169">
        <f t="shared" si="84"/>
        <v>0</v>
      </c>
      <c r="DG52" s="169">
        <f t="shared" si="85"/>
        <v>0</v>
      </c>
      <c r="DH52" s="169">
        <f t="shared" si="86"/>
        <v>0</v>
      </c>
      <c r="DI52" s="169">
        <f t="shared" si="87"/>
        <v>0</v>
      </c>
      <c r="DJ52" s="3">
        <f t="shared" si="88"/>
        <v>0</v>
      </c>
      <c r="DK52" s="145">
        <f t="shared" si="89"/>
        <v>0</v>
      </c>
      <c r="DL52" s="140" t="str">
        <f t="shared" si="90"/>
        <v>000</v>
      </c>
      <c r="DM52" s="140">
        <f t="shared" si="91"/>
        <v>0</v>
      </c>
      <c r="DN52" s="140">
        <f t="shared" si="92"/>
        <v>0</v>
      </c>
      <c r="DO52" s="140" t="str">
        <f t="shared" si="93"/>
        <v/>
      </c>
      <c r="DP52" s="140" t="str">
        <f t="shared" si="94"/>
        <v/>
      </c>
      <c r="DQ52" s="140" t="str">
        <f t="shared" si="95"/>
        <v>0</v>
      </c>
      <c r="DR52" s="140" t="str">
        <f t="shared" si="96"/>
        <v/>
      </c>
      <c r="DS52" s="140" t="str">
        <f t="shared" si="97"/>
        <v>0</v>
      </c>
      <c r="DT52" s="140" t="str">
        <f t="shared" si="98"/>
        <v/>
      </c>
      <c r="DU52" s="140" t="str">
        <f t="shared" si="99"/>
        <v>00</v>
      </c>
      <c r="DV52" s="140">
        <f t="shared" si="100"/>
        <v>0</v>
      </c>
    </row>
    <row r="53" spans="2:126">
      <c r="B53" s="159" t="str">
        <f t="shared" si="6"/>
        <v/>
      </c>
      <c r="C53" s="150">
        <v>50</v>
      </c>
      <c r="D53" s="160" t="str">
        <f>男子種目選択!B53</f>
        <v/>
      </c>
      <c r="E53" s="161" t="str">
        <f>男子種目選択!C53</f>
        <v/>
      </c>
      <c r="F53" s="162" t="str">
        <f>男子種目選択!D53</f>
        <v/>
      </c>
      <c r="G53" s="163" t="str">
        <f>IF(男子種目選択!E53="","",男子種目選択!E53)</f>
        <v/>
      </c>
      <c r="H53" s="164" t="str">
        <f t="shared" si="101"/>
        <v/>
      </c>
      <c r="I53" s="165"/>
      <c r="J53" s="166" t="str">
        <f t="shared" si="7"/>
        <v/>
      </c>
      <c r="K53" s="167"/>
      <c r="L53" s="166" t="str">
        <f t="shared" si="8"/>
        <v/>
      </c>
      <c r="M53" s="168"/>
      <c r="N53" s="169" t="str">
        <f t="shared" si="9"/>
        <v/>
      </c>
      <c r="O53" s="169">
        <f t="shared" si="10"/>
        <v>0</v>
      </c>
      <c r="P53" s="169" t="str">
        <f t="shared" si="11"/>
        <v/>
      </c>
      <c r="Q53" s="169">
        <f t="shared" si="12"/>
        <v>0</v>
      </c>
      <c r="R53" s="3" t="str">
        <f t="shared" si="13"/>
        <v/>
      </c>
      <c r="S53" s="145" t="str">
        <f t="shared" si="14"/>
        <v/>
      </c>
      <c r="T53" s="140" t="str">
        <f t="shared" si="15"/>
        <v>00</v>
      </c>
      <c r="U53" s="140">
        <f t="shared" si="16"/>
        <v>0</v>
      </c>
      <c r="V53" s="140">
        <f t="shared" si="17"/>
        <v>0</v>
      </c>
      <c r="W53" s="140" t="str">
        <f t="shared" si="18"/>
        <v/>
      </c>
      <c r="X53" s="140" t="str">
        <f t="shared" si="19"/>
        <v/>
      </c>
      <c r="Y53" s="140" t="str">
        <f t="shared" si="20"/>
        <v>0</v>
      </c>
      <c r="Z53" s="140" t="str">
        <f t="shared" si="21"/>
        <v/>
      </c>
      <c r="AA53" s="140" t="str">
        <f t="shared" si="22"/>
        <v/>
      </c>
      <c r="AB53" s="140" t="str">
        <f t="shared" si="23"/>
        <v/>
      </c>
      <c r="AC53" s="140" t="str">
        <f t="shared" si="1"/>
        <v>0</v>
      </c>
      <c r="AD53" s="140">
        <f t="shared" si="24"/>
        <v>0</v>
      </c>
      <c r="AE53" s="163" t="str">
        <f>IF(男子種目選択!F53="","",男子種目選択!F53)</f>
        <v/>
      </c>
      <c r="AF53" s="164" t="str">
        <f t="shared" si="102"/>
        <v/>
      </c>
      <c r="AG53" s="170"/>
      <c r="AH53" s="171" t="str">
        <f t="shared" si="25"/>
        <v/>
      </c>
      <c r="AI53" s="172"/>
      <c r="AJ53" s="171" t="str">
        <f t="shared" si="26"/>
        <v/>
      </c>
      <c r="AK53" s="173"/>
      <c r="AL53" s="169">
        <f t="shared" si="27"/>
        <v>0</v>
      </c>
      <c r="AM53" s="169">
        <f t="shared" si="28"/>
        <v>0</v>
      </c>
      <c r="AN53" s="169">
        <f t="shared" si="29"/>
        <v>0</v>
      </c>
      <c r="AO53" s="169">
        <f t="shared" si="30"/>
        <v>0</v>
      </c>
      <c r="AP53" s="3">
        <f t="shared" si="31"/>
        <v>0</v>
      </c>
      <c r="AQ53" s="145">
        <f t="shared" si="32"/>
        <v>0</v>
      </c>
      <c r="AR53" s="140" t="str">
        <f t="shared" si="33"/>
        <v>000</v>
      </c>
      <c r="AS53" s="140">
        <f t="shared" si="34"/>
        <v>0</v>
      </c>
      <c r="AT53" s="140">
        <f t="shared" si="35"/>
        <v>0</v>
      </c>
      <c r="AU53" s="140" t="str">
        <f t="shared" si="36"/>
        <v/>
      </c>
      <c r="AV53" s="140" t="str">
        <f t="shared" si="37"/>
        <v/>
      </c>
      <c r="AW53" s="140" t="str">
        <f t="shared" si="38"/>
        <v>0</v>
      </c>
      <c r="AX53" s="140" t="str">
        <f t="shared" si="39"/>
        <v/>
      </c>
      <c r="AY53" s="140" t="str">
        <f t="shared" si="40"/>
        <v>0</v>
      </c>
      <c r="AZ53" s="140" t="str">
        <f t="shared" si="41"/>
        <v/>
      </c>
      <c r="BA53" s="140" t="str">
        <f t="shared" si="42"/>
        <v>00</v>
      </c>
      <c r="BB53" s="140">
        <f t="shared" si="43"/>
        <v>0</v>
      </c>
      <c r="BC53" s="174" t="str">
        <f>IF(男子種目選択!G53="","",男子種目選択!G53)</f>
        <v/>
      </c>
      <c r="BD53" s="164" t="str">
        <f t="shared" si="103"/>
        <v/>
      </c>
      <c r="BE53" s="170"/>
      <c r="BF53" s="171" t="str">
        <f t="shared" si="44"/>
        <v/>
      </c>
      <c r="BG53" s="172"/>
      <c r="BH53" s="171" t="str">
        <f t="shared" si="45"/>
        <v/>
      </c>
      <c r="BI53" s="175"/>
      <c r="BJ53" s="169">
        <f t="shared" si="46"/>
        <v>0</v>
      </c>
      <c r="BK53" s="169">
        <f t="shared" si="47"/>
        <v>0</v>
      </c>
      <c r="BL53" s="169">
        <f t="shared" si="48"/>
        <v>0</v>
      </c>
      <c r="BM53" s="169">
        <f t="shared" si="49"/>
        <v>0</v>
      </c>
      <c r="BN53" s="3">
        <f t="shared" si="50"/>
        <v>0</v>
      </c>
      <c r="BO53" s="145">
        <f t="shared" si="51"/>
        <v>0</v>
      </c>
      <c r="BP53" s="140" t="str">
        <f t="shared" si="52"/>
        <v>000</v>
      </c>
      <c r="BQ53" s="140">
        <f t="shared" si="53"/>
        <v>0</v>
      </c>
      <c r="BR53" s="140">
        <f t="shared" si="54"/>
        <v>0</v>
      </c>
      <c r="BS53" s="140" t="str">
        <f t="shared" si="55"/>
        <v/>
      </c>
      <c r="BT53" s="140" t="str">
        <f t="shared" si="56"/>
        <v/>
      </c>
      <c r="BU53" s="140" t="str">
        <f t="shared" si="57"/>
        <v>0</v>
      </c>
      <c r="BV53" s="140" t="str">
        <f t="shared" si="58"/>
        <v/>
      </c>
      <c r="BW53" s="140" t="str">
        <f t="shared" si="59"/>
        <v>0</v>
      </c>
      <c r="BX53" s="140" t="str">
        <f t="shared" si="60"/>
        <v/>
      </c>
      <c r="BY53" s="140" t="str">
        <f t="shared" si="61"/>
        <v>00</v>
      </c>
      <c r="BZ53" s="140">
        <f t="shared" si="62"/>
        <v>0</v>
      </c>
      <c r="CA53" s="163" t="str">
        <f>IF(男子種目選択!H53="","",男子種目選択!H53)</f>
        <v/>
      </c>
      <c r="CB53" s="164" t="str">
        <f t="shared" si="104"/>
        <v/>
      </c>
      <c r="CC53" s="170"/>
      <c r="CD53" s="171" t="str">
        <f t="shared" si="63"/>
        <v/>
      </c>
      <c r="CE53" s="172"/>
      <c r="CF53" s="171" t="str">
        <f t="shared" si="64"/>
        <v/>
      </c>
      <c r="CG53" s="173"/>
      <c r="CH53" s="169">
        <f t="shared" si="65"/>
        <v>0</v>
      </c>
      <c r="CI53" s="169">
        <f t="shared" si="66"/>
        <v>0</v>
      </c>
      <c r="CJ53" s="169">
        <f t="shared" si="67"/>
        <v>0</v>
      </c>
      <c r="CK53" s="169">
        <f t="shared" si="68"/>
        <v>0</v>
      </c>
      <c r="CL53" s="3">
        <f t="shared" si="69"/>
        <v>0</v>
      </c>
      <c r="CM53" s="145">
        <f t="shared" si="70"/>
        <v>0</v>
      </c>
      <c r="CN53" s="140" t="str">
        <f t="shared" si="71"/>
        <v>000</v>
      </c>
      <c r="CO53" s="140">
        <f t="shared" si="72"/>
        <v>0</v>
      </c>
      <c r="CP53" s="140">
        <f t="shared" si="73"/>
        <v>0</v>
      </c>
      <c r="CQ53" s="140" t="str">
        <f t="shared" si="74"/>
        <v/>
      </c>
      <c r="CR53" s="140" t="str">
        <f t="shared" si="75"/>
        <v/>
      </c>
      <c r="CS53" s="140" t="str">
        <f t="shared" si="76"/>
        <v>0</v>
      </c>
      <c r="CT53" s="140" t="str">
        <f t="shared" si="77"/>
        <v/>
      </c>
      <c r="CU53" s="140" t="str">
        <f t="shared" si="78"/>
        <v>0</v>
      </c>
      <c r="CV53" s="140" t="str">
        <f t="shared" si="79"/>
        <v/>
      </c>
      <c r="CW53" s="140" t="str">
        <f t="shared" si="80"/>
        <v>00</v>
      </c>
      <c r="CX53" s="140">
        <f t="shared" si="81"/>
        <v>0</v>
      </c>
      <c r="CY53" s="174" t="str">
        <f>IF(男子種目選択!I53="","",男子種目選択!I53)</f>
        <v/>
      </c>
      <c r="CZ53" s="164" t="str">
        <f t="shared" si="105"/>
        <v/>
      </c>
      <c r="DA53" s="170"/>
      <c r="DB53" s="171" t="str">
        <f t="shared" si="82"/>
        <v/>
      </c>
      <c r="DC53" s="172"/>
      <c r="DD53" s="171" t="str">
        <f t="shared" si="83"/>
        <v/>
      </c>
      <c r="DE53" s="175"/>
      <c r="DF53" s="169">
        <f t="shared" si="84"/>
        <v>0</v>
      </c>
      <c r="DG53" s="169">
        <f t="shared" si="85"/>
        <v>0</v>
      </c>
      <c r="DH53" s="169">
        <f t="shared" si="86"/>
        <v>0</v>
      </c>
      <c r="DI53" s="169">
        <f t="shared" si="87"/>
        <v>0</v>
      </c>
      <c r="DJ53" s="3">
        <f t="shared" si="88"/>
        <v>0</v>
      </c>
      <c r="DK53" s="145">
        <f t="shared" si="89"/>
        <v>0</v>
      </c>
      <c r="DL53" s="140" t="str">
        <f t="shared" si="90"/>
        <v>000</v>
      </c>
      <c r="DM53" s="140">
        <f t="shared" si="91"/>
        <v>0</v>
      </c>
      <c r="DN53" s="140">
        <f t="shared" si="92"/>
        <v>0</v>
      </c>
      <c r="DO53" s="140" t="str">
        <f t="shared" si="93"/>
        <v/>
      </c>
      <c r="DP53" s="140" t="str">
        <f t="shared" si="94"/>
        <v/>
      </c>
      <c r="DQ53" s="140" t="str">
        <f t="shared" si="95"/>
        <v>0</v>
      </c>
      <c r="DR53" s="140" t="str">
        <f t="shared" si="96"/>
        <v/>
      </c>
      <c r="DS53" s="140" t="str">
        <f t="shared" si="97"/>
        <v>0</v>
      </c>
      <c r="DT53" s="140" t="str">
        <f t="shared" si="98"/>
        <v/>
      </c>
      <c r="DU53" s="140" t="str">
        <f t="shared" si="99"/>
        <v>00</v>
      </c>
      <c r="DV53" s="140">
        <f t="shared" si="100"/>
        <v>0</v>
      </c>
    </row>
    <row r="54" spans="2:126">
      <c r="B54" s="159" t="str">
        <f t="shared" si="6"/>
        <v/>
      </c>
      <c r="C54" s="150">
        <v>51</v>
      </c>
      <c r="D54" s="160" t="str">
        <f>男子種目選択!B54</f>
        <v/>
      </c>
      <c r="E54" s="161" t="str">
        <f>男子種目選択!C54</f>
        <v/>
      </c>
      <c r="F54" s="162" t="str">
        <f>男子種目選択!D54</f>
        <v/>
      </c>
      <c r="G54" s="163" t="str">
        <f>IF(男子種目選択!E54="","",男子種目選択!E54)</f>
        <v/>
      </c>
      <c r="H54" s="164" t="str">
        <f t="shared" si="101"/>
        <v/>
      </c>
      <c r="I54" s="165"/>
      <c r="J54" s="166" t="str">
        <f t="shared" si="7"/>
        <v/>
      </c>
      <c r="K54" s="167"/>
      <c r="L54" s="166" t="str">
        <f t="shared" si="8"/>
        <v/>
      </c>
      <c r="M54" s="168"/>
      <c r="N54" s="169" t="str">
        <f t="shared" si="9"/>
        <v/>
      </c>
      <c r="O54" s="169">
        <f t="shared" si="10"/>
        <v>0</v>
      </c>
      <c r="P54" s="169" t="str">
        <f t="shared" si="11"/>
        <v/>
      </c>
      <c r="Q54" s="169">
        <f t="shared" si="12"/>
        <v>0</v>
      </c>
      <c r="R54" s="3" t="str">
        <f t="shared" si="13"/>
        <v/>
      </c>
      <c r="S54" s="145" t="str">
        <f t="shared" si="14"/>
        <v/>
      </c>
      <c r="T54" s="140" t="str">
        <f t="shared" si="15"/>
        <v>00</v>
      </c>
      <c r="U54" s="140">
        <f t="shared" si="16"/>
        <v>0</v>
      </c>
      <c r="V54" s="140">
        <f t="shared" si="17"/>
        <v>0</v>
      </c>
      <c r="W54" s="140" t="str">
        <f t="shared" si="18"/>
        <v/>
      </c>
      <c r="X54" s="140" t="str">
        <f t="shared" si="19"/>
        <v/>
      </c>
      <c r="Y54" s="140" t="str">
        <f t="shared" si="20"/>
        <v>0</v>
      </c>
      <c r="Z54" s="140" t="str">
        <f t="shared" si="21"/>
        <v/>
      </c>
      <c r="AA54" s="140" t="str">
        <f t="shared" si="22"/>
        <v/>
      </c>
      <c r="AB54" s="140" t="str">
        <f t="shared" si="23"/>
        <v/>
      </c>
      <c r="AC54" s="140" t="str">
        <f t="shared" si="1"/>
        <v>0</v>
      </c>
      <c r="AD54" s="140">
        <f t="shared" si="24"/>
        <v>0</v>
      </c>
      <c r="AE54" s="163" t="str">
        <f>IF(男子種目選択!F54="","",男子種目選択!F54)</f>
        <v/>
      </c>
      <c r="AF54" s="164" t="str">
        <f t="shared" si="102"/>
        <v/>
      </c>
      <c r="AG54" s="170"/>
      <c r="AH54" s="171" t="str">
        <f t="shared" si="25"/>
        <v/>
      </c>
      <c r="AI54" s="172"/>
      <c r="AJ54" s="171" t="str">
        <f t="shared" si="26"/>
        <v/>
      </c>
      <c r="AK54" s="173"/>
      <c r="AL54" s="169">
        <f t="shared" si="27"/>
        <v>0</v>
      </c>
      <c r="AM54" s="169">
        <f t="shared" si="28"/>
        <v>0</v>
      </c>
      <c r="AN54" s="169">
        <f t="shared" si="29"/>
        <v>0</v>
      </c>
      <c r="AO54" s="169">
        <f t="shared" si="30"/>
        <v>0</v>
      </c>
      <c r="AP54" s="3">
        <f t="shared" si="31"/>
        <v>0</v>
      </c>
      <c r="AQ54" s="145">
        <f t="shared" si="32"/>
        <v>0</v>
      </c>
      <c r="AR54" s="140" t="str">
        <f t="shared" si="33"/>
        <v>000</v>
      </c>
      <c r="AS54" s="140">
        <f t="shared" si="34"/>
        <v>0</v>
      </c>
      <c r="AT54" s="140">
        <f t="shared" si="35"/>
        <v>0</v>
      </c>
      <c r="AU54" s="140" t="str">
        <f t="shared" si="36"/>
        <v/>
      </c>
      <c r="AV54" s="140" t="str">
        <f t="shared" si="37"/>
        <v/>
      </c>
      <c r="AW54" s="140" t="str">
        <f t="shared" si="38"/>
        <v>0</v>
      </c>
      <c r="AX54" s="140" t="str">
        <f t="shared" si="39"/>
        <v/>
      </c>
      <c r="AY54" s="140" t="str">
        <f t="shared" si="40"/>
        <v>0</v>
      </c>
      <c r="AZ54" s="140" t="str">
        <f t="shared" si="41"/>
        <v/>
      </c>
      <c r="BA54" s="140" t="str">
        <f t="shared" si="42"/>
        <v>00</v>
      </c>
      <c r="BB54" s="140">
        <f t="shared" si="43"/>
        <v>0</v>
      </c>
      <c r="BC54" s="174" t="str">
        <f>IF(男子種目選択!G54="","",男子種目選択!G54)</f>
        <v/>
      </c>
      <c r="BD54" s="164" t="str">
        <f t="shared" si="103"/>
        <v/>
      </c>
      <c r="BE54" s="170"/>
      <c r="BF54" s="171" t="str">
        <f t="shared" si="44"/>
        <v/>
      </c>
      <c r="BG54" s="172"/>
      <c r="BH54" s="171" t="str">
        <f t="shared" si="45"/>
        <v/>
      </c>
      <c r="BI54" s="175"/>
      <c r="BJ54" s="169">
        <f t="shared" si="46"/>
        <v>0</v>
      </c>
      <c r="BK54" s="169">
        <f t="shared" si="47"/>
        <v>0</v>
      </c>
      <c r="BL54" s="169">
        <f t="shared" si="48"/>
        <v>0</v>
      </c>
      <c r="BM54" s="169">
        <f t="shared" si="49"/>
        <v>0</v>
      </c>
      <c r="BN54" s="3">
        <f t="shared" si="50"/>
        <v>0</v>
      </c>
      <c r="BO54" s="145">
        <f t="shared" si="51"/>
        <v>0</v>
      </c>
      <c r="BP54" s="140" t="str">
        <f t="shared" si="52"/>
        <v>000</v>
      </c>
      <c r="BQ54" s="140">
        <f t="shared" si="53"/>
        <v>0</v>
      </c>
      <c r="BR54" s="140">
        <f t="shared" si="54"/>
        <v>0</v>
      </c>
      <c r="BS54" s="140" t="str">
        <f t="shared" si="55"/>
        <v/>
      </c>
      <c r="BT54" s="140" t="str">
        <f t="shared" si="56"/>
        <v/>
      </c>
      <c r="BU54" s="140" t="str">
        <f t="shared" si="57"/>
        <v>0</v>
      </c>
      <c r="BV54" s="140" t="str">
        <f t="shared" si="58"/>
        <v/>
      </c>
      <c r="BW54" s="140" t="str">
        <f t="shared" si="59"/>
        <v>0</v>
      </c>
      <c r="BX54" s="140" t="str">
        <f t="shared" si="60"/>
        <v/>
      </c>
      <c r="BY54" s="140" t="str">
        <f t="shared" si="61"/>
        <v>00</v>
      </c>
      <c r="BZ54" s="140">
        <f t="shared" si="62"/>
        <v>0</v>
      </c>
      <c r="CA54" s="163" t="str">
        <f>IF(男子種目選択!H54="","",男子種目選択!H54)</f>
        <v/>
      </c>
      <c r="CB54" s="164" t="str">
        <f t="shared" si="104"/>
        <v/>
      </c>
      <c r="CC54" s="170"/>
      <c r="CD54" s="171" t="str">
        <f t="shared" si="63"/>
        <v/>
      </c>
      <c r="CE54" s="172"/>
      <c r="CF54" s="171" t="str">
        <f t="shared" si="64"/>
        <v/>
      </c>
      <c r="CG54" s="173"/>
      <c r="CH54" s="169">
        <f t="shared" si="65"/>
        <v>0</v>
      </c>
      <c r="CI54" s="169">
        <f t="shared" si="66"/>
        <v>0</v>
      </c>
      <c r="CJ54" s="169">
        <f t="shared" si="67"/>
        <v>0</v>
      </c>
      <c r="CK54" s="169">
        <f t="shared" si="68"/>
        <v>0</v>
      </c>
      <c r="CL54" s="3">
        <f t="shared" si="69"/>
        <v>0</v>
      </c>
      <c r="CM54" s="145">
        <f t="shared" si="70"/>
        <v>0</v>
      </c>
      <c r="CN54" s="140" t="str">
        <f t="shared" si="71"/>
        <v>000</v>
      </c>
      <c r="CO54" s="140">
        <f t="shared" si="72"/>
        <v>0</v>
      </c>
      <c r="CP54" s="140">
        <f t="shared" si="73"/>
        <v>0</v>
      </c>
      <c r="CQ54" s="140" t="str">
        <f t="shared" si="74"/>
        <v/>
      </c>
      <c r="CR54" s="140" t="str">
        <f t="shared" si="75"/>
        <v/>
      </c>
      <c r="CS54" s="140" t="str">
        <f t="shared" si="76"/>
        <v>0</v>
      </c>
      <c r="CT54" s="140" t="str">
        <f t="shared" si="77"/>
        <v/>
      </c>
      <c r="CU54" s="140" t="str">
        <f t="shared" si="78"/>
        <v>0</v>
      </c>
      <c r="CV54" s="140" t="str">
        <f t="shared" si="79"/>
        <v/>
      </c>
      <c r="CW54" s="140" t="str">
        <f t="shared" si="80"/>
        <v>00</v>
      </c>
      <c r="CX54" s="140">
        <f t="shared" si="81"/>
        <v>0</v>
      </c>
      <c r="CY54" s="174" t="str">
        <f>IF(男子種目選択!I54="","",男子種目選択!I54)</f>
        <v/>
      </c>
      <c r="CZ54" s="164" t="str">
        <f t="shared" si="105"/>
        <v/>
      </c>
      <c r="DA54" s="170"/>
      <c r="DB54" s="171" t="str">
        <f t="shared" si="82"/>
        <v/>
      </c>
      <c r="DC54" s="172"/>
      <c r="DD54" s="171" t="str">
        <f t="shared" si="83"/>
        <v/>
      </c>
      <c r="DE54" s="175"/>
      <c r="DF54" s="169">
        <f t="shared" si="84"/>
        <v>0</v>
      </c>
      <c r="DG54" s="169">
        <f t="shared" si="85"/>
        <v>0</v>
      </c>
      <c r="DH54" s="169">
        <f t="shared" si="86"/>
        <v>0</v>
      </c>
      <c r="DI54" s="169">
        <f t="shared" si="87"/>
        <v>0</v>
      </c>
      <c r="DJ54" s="3">
        <f t="shared" si="88"/>
        <v>0</v>
      </c>
      <c r="DK54" s="145">
        <f t="shared" si="89"/>
        <v>0</v>
      </c>
      <c r="DL54" s="140" t="str">
        <f t="shared" si="90"/>
        <v>000</v>
      </c>
      <c r="DM54" s="140">
        <f t="shared" si="91"/>
        <v>0</v>
      </c>
      <c r="DN54" s="140">
        <f t="shared" si="92"/>
        <v>0</v>
      </c>
      <c r="DO54" s="140" t="str">
        <f t="shared" si="93"/>
        <v/>
      </c>
      <c r="DP54" s="140" t="str">
        <f t="shared" si="94"/>
        <v/>
      </c>
      <c r="DQ54" s="140" t="str">
        <f t="shared" si="95"/>
        <v>0</v>
      </c>
      <c r="DR54" s="140" t="str">
        <f t="shared" si="96"/>
        <v/>
      </c>
      <c r="DS54" s="140" t="str">
        <f t="shared" si="97"/>
        <v>0</v>
      </c>
      <c r="DT54" s="140" t="str">
        <f t="shared" si="98"/>
        <v/>
      </c>
      <c r="DU54" s="140" t="str">
        <f t="shared" si="99"/>
        <v>00</v>
      </c>
      <c r="DV54" s="140">
        <f t="shared" si="100"/>
        <v>0</v>
      </c>
    </row>
    <row r="55" spans="2:126">
      <c r="B55" s="159" t="str">
        <f t="shared" si="6"/>
        <v/>
      </c>
      <c r="C55" s="150">
        <v>52</v>
      </c>
      <c r="D55" s="160" t="str">
        <f>男子種目選択!B55</f>
        <v/>
      </c>
      <c r="E55" s="161" t="str">
        <f>男子種目選択!C55</f>
        <v/>
      </c>
      <c r="F55" s="162" t="str">
        <f>男子種目選択!D55</f>
        <v/>
      </c>
      <c r="G55" s="163" t="str">
        <f>IF(男子種目選択!E55="","",男子種目選択!E55)</f>
        <v/>
      </c>
      <c r="H55" s="164" t="str">
        <f t="shared" si="101"/>
        <v/>
      </c>
      <c r="I55" s="165"/>
      <c r="J55" s="166" t="str">
        <f t="shared" si="7"/>
        <v/>
      </c>
      <c r="K55" s="167"/>
      <c r="L55" s="166" t="str">
        <f t="shared" si="8"/>
        <v/>
      </c>
      <c r="M55" s="168"/>
      <c r="N55" s="169" t="str">
        <f t="shared" si="9"/>
        <v/>
      </c>
      <c r="O55" s="169">
        <f t="shared" si="10"/>
        <v>0</v>
      </c>
      <c r="P55" s="169" t="str">
        <f t="shared" si="11"/>
        <v/>
      </c>
      <c r="Q55" s="169">
        <f t="shared" si="12"/>
        <v>0</v>
      </c>
      <c r="R55" s="3" t="str">
        <f t="shared" si="13"/>
        <v/>
      </c>
      <c r="S55" s="145" t="str">
        <f t="shared" si="14"/>
        <v/>
      </c>
      <c r="T55" s="140" t="str">
        <f t="shared" si="15"/>
        <v>00</v>
      </c>
      <c r="U55" s="140">
        <f t="shared" si="16"/>
        <v>0</v>
      </c>
      <c r="V55" s="140">
        <f t="shared" si="17"/>
        <v>0</v>
      </c>
      <c r="W55" s="140" t="str">
        <f t="shared" si="18"/>
        <v/>
      </c>
      <c r="X55" s="140" t="str">
        <f t="shared" si="19"/>
        <v/>
      </c>
      <c r="Y55" s="140" t="str">
        <f t="shared" si="20"/>
        <v>0</v>
      </c>
      <c r="Z55" s="140" t="str">
        <f t="shared" si="21"/>
        <v/>
      </c>
      <c r="AA55" s="140" t="str">
        <f t="shared" si="22"/>
        <v/>
      </c>
      <c r="AB55" s="140" t="str">
        <f t="shared" si="23"/>
        <v/>
      </c>
      <c r="AC55" s="140" t="str">
        <f t="shared" si="1"/>
        <v>0</v>
      </c>
      <c r="AD55" s="140">
        <f t="shared" si="24"/>
        <v>0</v>
      </c>
      <c r="AE55" s="163" t="str">
        <f>IF(男子種目選択!F55="","",男子種目選択!F55)</f>
        <v/>
      </c>
      <c r="AF55" s="164" t="str">
        <f t="shared" si="102"/>
        <v/>
      </c>
      <c r="AG55" s="170"/>
      <c r="AH55" s="171" t="str">
        <f t="shared" si="25"/>
        <v/>
      </c>
      <c r="AI55" s="172"/>
      <c r="AJ55" s="171" t="str">
        <f t="shared" si="26"/>
        <v/>
      </c>
      <c r="AK55" s="173"/>
      <c r="AL55" s="169">
        <f t="shared" si="27"/>
        <v>0</v>
      </c>
      <c r="AM55" s="169">
        <f t="shared" si="28"/>
        <v>0</v>
      </c>
      <c r="AN55" s="169">
        <f t="shared" si="29"/>
        <v>0</v>
      </c>
      <c r="AO55" s="169">
        <f t="shared" si="30"/>
        <v>0</v>
      </c>
      <c r="AP55" s="3">
        <f t="shared" si="31"/>
        <v>0</v>
      </c>
      <c r="AQ55" s="145">
        <f t="shared" si="32"/>
        <v>0</v>
      </c>
      <c r="AR55" s="140" t="str">
        <f t="shared" si="33"/>
        <v>000</v>
      </c>
      <c r="AS55" s="140">
        <f t="shared" si="34"/>
        <v>0</v>
      </c>
      <c r="AT55" s="140">
        <f t="shared" si="35"/>
        <v>0</v>
      </c>
      <c r="AU55" s="140" t="str">
        <f t="shared" si="36"/>
        <v/>
      </c>
      <c r="AV55" s="140" t="str">
        <f t="shared" si="37"/>
        <v/>
      </c>
      <c r="AW55" s="140" t="str">
        <f t="shared" si="38"/>
        <v>0</v>
      </c>
      <c r="AX55" s="140" t="str">
        <f t="shared" si="39"/>
        <v/>
      </c>
      <c r="AY55" s="140" t="str">
        <f t="shared" si="40"/>
        <v>0</v>
      </c>
      <c r="AZ55" s="140" t="str">
        <f t="shared" si="41"/>
        <v/>
      </c>
      <c r="BA55" s="140" t="str">
        <f t="shared" si="42"/>
        <v>00</v>
      </c>
      <c r="BB55" s="140">
        <f t="shared" si="43"/>
        <v>0</v>
      </c>
      <c r="BC55" s="174" t="str">
        <f>IF(男子種目選択!G55="","",男子種目選択!G55)</f>
        <v/>
      </c>
      <c r="BD55" s="164" t="str">
        <f t="shared" si="103"/>
        <v/>
      </c>
      <c r="BE55" s="170"/>
      <c r="BF55" s="171" t="str">
        <f t="shared" si="44"/>
        <v/>
      </c>
      <c r="BG55" s="172"/>
      <c r="BH55" s="171" t="str">
        <f t="shared" si="45"/>
        <v/>
      </c>
      <c r="BI55" s="175"/>
      <c r="BJ55" s="169">
        <f t="shared" si="46"/>
        <v>0</v>
      </c>
      <c r="BK55" s="169">
        <f t="shared" si="47"/>
        <v>0</v>
      </c>
      <c r="BL55" s="169">
        <f t="shared" si="48"/>
        <v>0</v>
      </c>
      <c r="BM55" s="169">
        <f t="shared" si="49"/>
        <v>0</v>
      </c>
      <c r="BN55" s="3">
        <f t="shared" si="50"/>
        <v>0</v>
      </c>
      <c r="BO55" s="145">
        <f t="shared" si="51"/>
        <v>0</v>
      </c>
      <c r="BP55" s="140" t="str">
        <f t="shared" si="52"/>
        <v>000</v>
      </c>
      <c r="BQ55" s="140">
        <f t="shared" si="53"/>
        <v>0</v>
      </c>
      <c r="BR55" s="140">
        <f t="shared" si="54"/>
        <v>0</v>
      </c>
      <c r="BS55" s="140" t="str">
        <f t="shared" si="55"/>
        <v/>
      </c>
      <c r="BT55" s="140" t="str">
        <f t="shared" si="56"/>
        <v/>
      </c>
      <c r="BU55" s="140" t="str">
        <f t="shared" si="57"/>
        <v>0</v>
      </c>
      <c r="BV55" s="140" t="str">
        <f t="shared" si="58"/>
        <v/>
      </c>
      <c r="BW55" s="140" t="str">
        <f t="shared" si="59"/>
        <v>0</v>
      </c>
      <c r="BX55" s="140" t="str">
        <f t="shared" si="60"/>
        <v/>
      </c>
      <c r="BY55" s="140" t="str">
        <f t="shared" si="61"/>
        <v>00</v>
      </c>
      <c r="BZ55" s="140">
        <f t="shared" si="62"/>
        <v>0</v>
      </c>
      <c r="CA55" s="163" t="str">
        <f>IF(男子種目選択!H55="","",男子種目選択!H55)</f>
        <v/>
      </c>
      <c r="CB55" s="164" t="str">
        <f t="shared" si="104"/>
        <v/>
      </c>
      <c r="CC55" s="170"/>
      <c r="CD55" s="171" t="str">
        <f t="shared" si="63"/>
        <v/>
      </c>
      <c r="CE55" s="172"/>
      <c r="CF55" s="171" t="str">
        <f t="shared" si="64"/>
        <v/>
      </c>
      <c r="CG55" s="173"/>
      <c r="CH55" s="169">
        <f t="shared" si="65"/>
        <v>0</v>
      </c>
      <c r="CI55" s="169">
        <f t="shared" si="66"/>
        <v>0</v>
      </c>
      <c r="CJ55" s="169">
        <f t="shared" si="67"/>
        <v>0</v>
      </c>
      <c r="CK55" s="169">
        <f t="shared" si="68"/>
        <v>0</v>
      </c>
      <c r="CL55" s="3">
        <f t="shared" si="69"/>
        <v>0</v>
      </c>
      <c r="CM55" s="145">
        <f t="shared" si="70"/>
        <v>0</v>
      </c>
      <c r="CN55" s="140" t="str">
        <f t="shared" si="71"/>
        <v>000</v>
      </c>
      <c r="CO55" s="140">
        <f t="shared" si="72"/>
        <v>0</v>
      </c>
      <c r="CP55" s="140">
        <f t="shared" si="73"/>
        <v>0</v>
      </c>
      <c r="CQ55" s="140" t="str">
        <f t="shared" si="74"/>
        <v/>
      </c>
      <c r="CR55" s="140" t="str">
        <f t="shared" si="75"/>
        <v/>
      </c>
      <c r="CS55" s="140" t="str">
        <f t="shared" si="76"/>
        <v>0</v>
      </c>
      <c r="CT55" s="140" t="str">
        <f t="shared" si="77"/>
        <v/>
      </c>
      <c r="CU55" s="140" t="str">
        <f t="shared" si="78"/>
        <v>0</v>
      </c>
      <c r="CV55" s="140" t="str">
        <f t="shared" si="79"/>
        <v/>
      </c>
      <c r="CW55" s="140" t="str">
        <f t="shared" si="80"/>
        <v>00</v>
      </c>
      <c r="CX55" s="140">
        <f t="shared" si="81"/>
        <v>0</v>
      </c>
      <c r="CY55" s="174" t="str">
        <f>IF(男子種目選択!I55="","",男子種目選択!I55)</f>
        <v/>
      </c>
      <c r="CZ55" s="164" t="str">
        <f t="shared" si="105"/>
        <v/>
      </c>
      <c r="DA55" s="170"/>
      <c r="DB55" s="171" t="str">
        <f t="shared" si="82"/>
        <v/>
      </c>
      <c r="DC55" s="172"/>
      <c r="DD55" s="171" t="str">
        <f t="shared" si="83"/>
        <v/>
      </c>
      <c r="DE55" s="175"/>
      <c r="DF55" s="169">
        <f t="shared" si="84"/>
        <v>0</v>
      </c>
      <c r="DG55" s="169">
        <f t="shared" si="85"/>
        <v>0</v>
      </c>
      <c r="DH55" s="169">
        <f t="shared" si="86"/>
        <v>0</v>
      </c>
      <c r="DI55" s="169">
        <f t="shared" si="87"/>
        <v>0</v>
      </c>
      <c r="DJ55" s="3">
        <f t="shared" si="88"/>
        <v>0</v>
      </c>
      <c r="DK55" s="145">
        <f t="shared" si="89"/>
        <v>0</v>
      </c>
      <c r="DL55" s="140" t="str">
        <f t="shared" si="90"/>
        <v>000</v>
      </c>
      <c r="DM55" s="140">
        <f t="shared" si="91"/>
        <v>0</v>
      </c>
      <c r="DN55" s="140">
        <f t="shared" si="92"/>
        <v>0</v>
      </c>
      <c r="DO55" s="140" t="str">
        <f t="shared" si="93"/>
        <v/>
      </c>
      <c r="DP55" s="140" t="str">
        <f t="shared" si="94"/>
        <v/>
      </c>
      <c r="DQ55" s="140" t="str">
        <f t="shared" si="95"/>
        <v>0</v>
      </c>
      <c r="DR55" s="140" t="str">
        <f t="shared" si="96"/>
        <v/>
      </c>
      <c r="DS55" s="140" t="str">
        <f t="shared" si="97"/>
        <v>0</v>
      </c>
      <c r="DT55" s="140" t="str">
        <f t="shared" si="98"/>
        <v/>
      </c>
      <c r="DU55" s="140" t="str">
        <f t="shared" si="99"/>
        <v>00</v>
      </c>
      <c r="DV55" s="140">
        <f t="shared" si="100"/>
        <v>0</v>
      </c>
    </row>
    <row r="56" spans="2:126">
      <c r="B56" s="159" t="str">
        <f t="shared" si="6"/>
        <v/>
      </c>
      <c r="C56" s="150">
        <v>53</v>
      </c>
      <c r="D56" s="160" t="str">
        <f>男子種目選択!B56</f>
        <v/>
      </c>
      <c r="E56" s="161" t="str">
        <f>男子種目選択!C56</f>
        <v/>
      </c>
      <c r="F56" s="162" t="str">
        <f>男子種目選択!D56</f>
        <v/>
      </c>
      <c r="G56" s="163" t="str">
        <f>IF(男子種目選択!E56="","",男子種目選択!E56)</f>
        <v/>
      </c>
      <c r="H56" s="164" t="str">
        <f t="shared" si="101"/>
        <v/>
      </c>
      <c r="I56" s="165"/>
      <c r="J56" s="166" t="str">
        <f t="shared" si="7"/>
        <v/>
      </c>
      <c r="K56" s="167"/>
      <c r="L56" s="166" t="str">
        <f t="shared" si="8"/>
        <v/>
      </c>
      <c r="M56" s="168"/>
      <c r="N56" s="169" t="str">
        <f t="shared" si="9"/>
        <v/>
      </c>
      <c r="O56" s="169">
        <f t="shared" si="10"/>
        <v>0</v>
      </c>
      <c r="P56" s="169" t="str">
        <f t="shared" si="11"/>
        <v/>
      </c>
      <c r="Q56" s="169">
        <f t="shared" si="12"/>
        <v>0</v>
      </c>
      <c r="R56" s="3" t="str">
        <f t="shared" si="13"/>
        <v/>
      </c>
      <c r="S56" s="145" t="str">
        <f t="shared" si="14"/>
        <v/>
      </c>
      <c r="T56" s="140" t="str">
        <f t="shared" si="15"/>
        <v>00</v>
      </c>
      <c r="U56" s="140">
        <f t="shared" si="16"/>
        <v>0</v>
      </c>
      <c r="V56" s="140">
        <f t="shared" si="17"/>
        <v>0</v>
      </c>
      <c r="W56" s="140" t="str">
        <f t="shared" si="18"/>
        <v/>
      </c>
      <c r="X56" s="140" t="str">
        <f t="shared" si="19"/>
        <v/>
      </c>
      <c r="Y56" s="140" t="str">
        <f t="shared" si="20"/>
        <v>0</v>
      </c>
      <c r="Z56" s="140" t="str">
        <f t="shared" si="21"/>
        <v/>
      </c>
      <c r="AA56" s="140" t="str">
        <f t="shared" si="22"/>
        <v/>
      </c>
      <c r="AB56" s="140" t="str">
        <f t="shared" si="23"/>
        <v/>
      </c>
      <c r="AC56" s="140" t="str">
        <f t="shared" si="1"/>
        <v>0</v>
      </c>
      <c r="AD56" s="140">
        <f t="shared" si="24"/>
        <v>0</v>
      </c>
      <c r="AE56" s="163" t="str">
        <f>IF(男子種目選択!F56="","",男子種目選択!F56)</f>
        <v/>
      </c>
      <c r="AF56" s="164" t="str">
        <f t="shared" si="102"/>
        <v/>
      </c>
      <c r="AG56" s="170"/>
      <c r="AH56" s="171" t="str">
        <f t="shared" si="25"/>
        <v/>
      </c>
      <c r="AI56" s="172"/>
      <c r="AJ56" s="171" t="str">
        <f t="shared" si="26"/>
        <v/>
      </c>
      <c r="AK56" s="173"/>
      <c r="AL56" s="169">
        <f t="shared" si="27"/>
        <v>0</v>
      </c>
      <c r="AM56" s="169">
        <f t="shared" si="28"/>
        <v>0</v>
      </c>
      <c r="AN56" s="169">
        <f t="shared" si="29"/>
        <v>0</v>
      </c>
      <c r="AO56" s="169">
        <f t="shared" si="30"/>
        <v>0</v>
      </c>
      <c r="AP56" s="3">
        <f t="shared" si="31"/>
        <v>0</v>
      </c>
      <c r="AQ56" s="145">
        <f t="shared" si="32"/>
        <v>0</v>
      </c>
      <c r="AR56" s="140" t="str">
        <f t="shared" si="33"/>
        <v>000</v>
      </c>
      <c r="AS56" s="140">
        <f t="shared" si="34"/>
        <v>0</v>
      </c>
      <c r="AT56" s="140">
        <f t="shared" si="35"/>
        <v>0</v>
      </c>
      <c r="AU56" s="140" t="str">
        <f t="shared" si="36"/>
        <v/>
      </c>
      <c r="AV56" s="140" t="str">
        <f t="shared" si="37"/>
        <v/>
      </c>
      <c r="AW56" s="140" t="str">
        <f t="shared" si="38"/>
        <v>0</v>
      </c>
      <c r="AX56" s="140" t="str">
        <f t="shared" si="39"/>
        <v/>
      </c>
      <c r="AY56" s="140" t="str">
        <f t="shared" si="40"/>
        <v>0</v>
      </c>
      <c r="AZ56" s="140" t="str">
        <f t="shared" si="41"/>
        <v/>
      </c>
      <c r="BA56" s="140" t="str">
        <f t="shared" si="42"/>
        <v>00</v>
      </c>
      <c r="BB56" s="140">
        <f t="shared" si="43"/>
        <v>0</v>
      </c>
      <c r="BC56" s="174" t="str">
        <f>IF(男子種目選択!G56="","",男子種目選択!G56)</f>
        <v/>
      </c>
      <c r="BD56" s="164" t="str">
        <f t="shared" si="103"/>
        <v/>
      </c>
      <c r="BE56" s="170"/>
      <c r="BF56" s="171" t="str">
        <f t="shared" si="44"/>
        <v/>
      </c>
      <c r="BG56" s="172"/>
      <c r="BH56" s="171" t="str">
        <f t="shared" si="45"/>
        <v/>
      </c>
      <c r="BI56" s="175"/>
      <c r="BJ56" s="169">
        <f t="shared" si="46"/>
        <v>0</v>
      </c>
      <c r="BK56" s="169">
        <f t="shared" si="47"/>
        <v>0</v>
      </c>
      <c r="BL56" s="169">
        <f t="shared" si="48"/>
        <v>0</v>
      </c>
      <c r="BM56" s="169">
        <f t="shared" si="49"/>
        <v>0</v>
      </c>
      <c r="BN56" s="3">
        <f t="shared" si="50"/>
        <v>0</v>
      </c>
      <c r="BO56" s="145">
        <f t="shared" si="51"/>
        <v>0</v>
      </c>
      <c r="BP56" s="140" t="str">
        <f t="shared" si="52"/>
        <v>000</v>
      </c>
      <c r="BQ56" s="140">
        <f t="shared" si="53"/>
        <v>0</v>
      </c>
      <c r="BR56" s="140">
        <f t="shared" si="54"/>
        <v>0</v>
      </c>
      <c r="BS56" s="140" t="str">
        <f t="shared" si="55"/>
        <v/>
      </c>
      <c r="BT56" s="140" t="str">
        <f t="shared" si="56"/>
        <v/>
      </c>
      <c r="BU56" s="140" t="str">
        <f t="shared" si="57"/>
        <v>0</v>
      </c>
      <c r="BV56" s="140" t="str">
        <f t="shared" si="58"/>
        <v/>
      </c>
      <c r="BW56" s="140" t="str">
        <f t="shared" si="59"/>
        <v>0</v>
      </c>
      <c r="BX56" s="140" t="str">
        <f t="shared" si="60"/>
        <v/>
      </c>
      <c r="BY56" s="140" t="str">
        <f t="shared" si="61"/>
        <v>00</v>
      </c>
      <c r="BZ56" s="140">
        <f t="shared" si="62"/>
        <v>0</v>
      </c>
      <c r="CA56" s="163" t="str">
        <f>IF(男子種目選択!H56="","",男子種目選択!H56)</f>
        <v/>
      </c>
      <c r="CB56" s="164" t="str">
        <f t="shared" si="104"/>
        <v/>
      </c>
      <c r="CC56" s="170"/>
      <c r="CD56" s="171" t="str">
        <f t="shared" si="63"/>
        <v/>
      </c>
      <c r="CE56" s="172"/>
      <c r="CF56" s="171" t="str">
        <f t="shared" si="64"/>
        <v/>
      </c>
      <c r="CG56" s="173"/>
      <c r="CH56" s="169">
        <f t="shared" si="65"/>
        <v>0</v>
      </c>
      <c r="CI56" s="169">
        <f t="shared" si="66"/>
        <v>0</v>
      </c>
      <c r="CJ56" s="169">
        <f t="shared" si="67"/>
        <v>0</v>
      </c>
      <c r="CK56" s="169">
        <f t="shared" si="68"/>
        <v>0</v>
      </c>
      <c r="CL56" s="3">
        <f t="shared" si="69"/>
        <v>0</v>
      </c>
      <c r="CM56" s="145">
        <f t="shared" si="70"/>
        <v>0</v>
      </c>
      <c r="CN56" s="140" t="str">
        <f t="shared" si="71"/>
        <v>000</v>
      </c>
      <c r="CO56" s="140">
        <f t="shared" si="72"/>
        <v>0</v>
      </c>
      <c r="CP56" s="140">
        <f t="shared" si="73"/>
        <v>0</v>
      </c>
      <c r="CQ56" s="140" t="str">
        <f t="shared" si="74"/>
        <v/>
      </c>
      <c r="CR56" s="140" t="str">
        <f t="shared" si="75"/>
        <v/>
      </c>
      <c r="CS56" s="140" t="str">
        <f t="shared" si="76"/>
        <v>0</v>
      </c>
      <c r="CT56" s="140" t="str">
        <f t="shared" si="77"/>
        <v/>
      </c>
      <c r="CU56" s="140" t="str">
        <f t="shared" si="78"/>
        <v>0</v>
      </c>
      <c r="CV56" s="140" t="str">
        <f t="shared" si="79"/>
        <v/>
      </c>
      <c r="CW56" s="140" t="str">
        <f t="shared" si="80"/>
        <v>00</v>
      </c>
      <c r="CX56" s="140">
        <f t="shared" si="81"/>
        <v>0</v>
      </c>
      <c r="CY56" s="174" t="str">
        <f>IF(男子種目選択!I56="","",男子種目選択!I56)</f>
        <v/>
      </c>
      <c r="CZ56" s="164" t="str">
        <f t="shared" si="105"/>
        <v/>
      </c>
      <c r="DA56" s="170"/>
      <c r="DB56" s="171" t="str">
        <f t="shared" si="82"/>
        <v/>
      </c>
      <c r="DC56" s="172"/>
      <c r="DD56" s="171" t="str">
        <f t="shared" si="83"/>
        <v/>
      </c>
      <c r="DE56" s="175"/>
      <c r="DF56" s="169">
        <f t="shared" si="84"/>
        <v>0</v>
      </c>
      <c r="DG56" s="169">
        <f t="shared" si="85"/>
        <v>0</v>
      </c>
      <c r="DH56" s="169">
        <f t="shared" si="86"/>
        <v>0</v>
      </c>
      <c r="DI56" s="169">
        <f t="shared" si="87"/>
        <v>0</v>
      </c>
      <c r="DJ56" s="3">
        <f t="shared" si="88"/>
        <v>0</v>
      </c>
      <c r="DK56" s="145">
        <f t="shared" si="89"/>
        <v>0</v>
      </c>
      <c r="DL56" s="140" t="str">
        <f t="shared" si="90"/>
        <v>000</v>
      </c>
      <c r="DM56" s="140">
        <f t="shared" si="91"/>
        <v>0</v>
      </c>
      <c r="DN56" s="140">
        <f t="shared" si="92"/>
        <v>0</v>
      </c>
      <c r="DO56" s="140" t="str">
        <f t="shared" si="93"/>
        <v/>
      </c>
      <c r="DP56" s="140" t="str">
        <f t="shared" si="94"/>
        <v/>
      </c>
      <c r="DQ56" s="140" t="str">
        <f t="shared" si="95"/>
        <v>0</v>
      </c>
      <c r="DR56" s="140" t="str">
        <f t="shared" si="96"/>
        <v/>
      </c>
      <c r="DS56" s="140" t="str">
        <f t="shared" si="97"/>
        <v>0</v>
      </c>
      <c r="DT56" s="140" t="str">
        <f t="shared" si="98"/>
        <v/>
      </c>
      <c r="DU56" s="140" t="str">
        <f t="shared" si="99"/>
        <v>00</v>
      </c>
      <c r="DV56" s="140">
        <f t="shared" si="100"/>
        <v>0</v>
      </c>
    </row>
    <row r="57" spans="2:126">
      <c r="B57" s="159" t="str">
        <f t="shared" si="6"/>
        <v/>
      </c>
      <c r="C57" s="150">
        <v>54</v>
      </c>
      <c r="D57" s="160" t="str">
        <f>男子種目選択!B57</f>
        <v/>
      </c>
      <c r="E57" s="161" t="str">
        <f>男子種目選択!C57</f>
        <v/>
      </c>
      <c r="F57" s="162" t="str">
        <f>男子種目選択!D57</f>
        <v/>
      </c>
      <c r="G57" s="163" t="str">
        <f>IF(男子種目選択!E57="","",男子種目選択!E57)</f>
        <v/>
      </c>
      <c r="H57" s="164" t="str">
        <f t="shared" si="101"/>
        <v/>
      </c>
      <c r="I57" s="165"/>
      <c r="J57" s="166" t="str">
        <f t="shared" si="7"/>
        <v/>
      </c>
      <c r="K57" s="167"/>
      <c r="L57" s="166" t="str">
        <f t="shared" si="8"/>
        <v/>
      </c>
      <c r="M57" s="168"/>
      <c r="N57" s="169" t="str">
        <f t="shared" si="9"/>
        <v/>
      </c>
      <c r="O57" s="169">
        <f t="shared" si="10"/>
        <v>0</v>
      </c>
      <c r="P57" s="169" t="str">
        <f t="shared" si="11"/>
        <v/>
      </c>
      <c r="Q57" s="169">
        <f t="shared" si="12"/>
        <v>0</v>
      </c>
      <c r="R57" s="3" t="str">
        <f t="shared" si="13"/>
        <v/>
      </c>
      <c r="S57" s="145" t="str">
        <f t="shared" si="14"/>
        <v/>
      </c>
      <c r="T57" s="140" t="str">
        <f t="shared" si="15"/>
        <v>00</v>
      </c>
      <c r="U57" s="140">
        <f t="shared" si="16"/>
        <v>0</v>
      </c>
      <c r="V57" s="140">
        <f t="shared" si="17"/>
        <v>0</v>
      </c>
      <c r="W57" s="140" t="str">
        <f t="shared" si="18"/>
        <v/>
      </c>
      <c r="X57" s="140" t="str">
        <f t="shared" si="19"/>
        <v/>
      </c>
      <c r="Y57" s="140" t="str">
        <f t="shared" si="20"/>
        <v>0</v>
      </c>
      <c r="Z57" s="140" t="str">
        <f t="shared" si="21"/>
        <v/>
      </c>
      <c r="AA57" s="140" t="str">
        <f t="shared" si="22"/>
        <v/>
      </c>
      <c r="AB57" s="140" t="str">
        <f t="shared" si="23"/>
        <v/>
      </c>
      <c r="AC57" s="140" t="str">
        <f t="shared" si="1"/>
        <v>0</v>
      </c>
      <c r="AD57" s="140">
        <f t="shared" si="24"/>
        <v>0</v>
      </c>
      <c r="AE57" s="163" t="str">
        <f>IF(男子種目選択!F57="","",男子種目選択!F57)</f>
        <v/>
      </c>
      <c r="AF57" s="164" t="str">
        <f t="shared" si="102"/>
        <v/>
      </c>
      <c r="AG57" s="170"/>
      <c r="AH57" s="171" t="str">
        <f t="shared" si="25"/>
        <v/>
      </c>
      <c r="AI57" s="172"/>
      <c r="AJ57" s="171" t="str">
        <f t="shared" si="26"/>
        <v/>
      </c>
      <c r="AK57" s="173"/>
      <c r="AL57" s="169">
        <f t="shared" si="27"/>
        <v>0</v>
      </c>
      <c r="AM57" s="169">
        <f t="shared" si="28"/>
        <v>0</v>
      </c>
      <c r="AN57" s="169">
        <f t="shared" si="29"/>
        <v>0</v>
      </c>
      <c r="AO57" s="169">
        <f t="shared" si="30"/>
        <v>0</v>
      </c>
      <c r="AP57" s="3">
        <f t="shared" si="31"/>
        <v>0</v>
      </c>
      <c r="AQ57" s="145">
        <f t="shared" si="32"/>
        <v>0</v>
      </c>
      <c r="AR57" s="140" t="str">
        <f t="shared" si="33"/>
        <v>000</v>
      </c>
      <c r="AS57" s="140">
        <f t="shared" si="34"/>
        <v>0</v>
      </c>
      <c r="AT57" s="140">
        <f t="shared" si="35"/>
        <v>0</v>
      </c>
      <c r="AU57" s="140" t="str">
        <f t="shared" si="36"/>
        <v/>
      </c>
      <c r="AV57" s="140" t="str">
        <f t="shared" si="37"/>
        <v/>
      </c>
      <c r="AW57" s="140" t="str">
        <f t="shared" si="38"/>
        <v>0</v>
      </c>
      <c r="AX57" s="140" t="str">
        <f t="shared" si="39"/>
        <v/>
      </c>
      <c r="AY57" s="140" t="str">
        <f t="shared" si="40"/>
        <v>0</v>
      </c>
      <c r="AZ57" s="140" t="str">
        <f t="shared" si="41"/>
        <v/>
      </c>
      <c r="BA57" s="140" t="str">
        <f t="shared" si="42"/>
        <v>00</v>
      </c>
      <c r="BB57" s="140">
        <f t="shared" si="43"/>
        <v>0</v>
      </c>
      <c r="BC57" s="174" t="str">
        <f>IF(男子種目選択!G57="","",男子種目選択!G57)</f>
        <v/>
      </c>
      <c r="BD57" s="164" t="str">
        <f t="shared" si="103"/>
        <v/>
      </c>
      <c r="BE57" s="170"/>
      <c r="BF57" s="171" t="str">
        <f t="shared" si="44"/>
        <v/>
      </c>
      <c r="BG57" s="172"/>
      <c r="BH57" s="171" t="str">
        <f t="shared" si="45"/>
        <v/>
      </c>
      <c r="BI57" s="175"/>
      <c r="BJ57" s="169">
        <f t="shared" si="46"/>
        <v>0</v>
      </c>
      <c r="BK57" s="169">
        <f t="shared" si="47"/>
        <v>0</v>
      </c>
      <c r="BL57" s="169">
        <f t="shared" si="48"/>
        <v>0</v>
      </c>
      <c r="BM57" s="169">
        <f t="shared" si="49"/>
        <v>0</v>
      </c>
      <c r="BN57" s="3">
        <f t="shared" si="50"/>
        <v>0</v>
      </c>
      <c r="BO57" s="145">
        <f t="shared" si="51"/>
        <v>0</v>
      </c>
      <c r="BP57" s="140" t="str">
        <f t="shared" si="52"/>
        <v>000</v>
      </c>
      <c r="BQ57" s="140">
        <f t="shared" si="53"/>
        <v>0</v>
      </c>
      <c r="BR57" s="140">
        <f t="shared" si="54"/>
        <v>0</v>
      </c>
      <c r="BS57" s="140" t="str">
        <f t="shared" si="55"/>
        <v/>
      </c>
      <c r="BT57" s="140" t="str">
        <f t="shared" si="56"/>
        <v/>
      </c>
      <c r="BU57" s="140" t="str">
        <f t="shared" si="57"/>
        <v>0</v>
      </c>
      <c r="BV57" s="140" t="str">
        <f t="shared" si="58"/>
        <v/>
      </c>
      <c r="BW57" s="140" t="str">
        <f t="shared" si="59"/>
        <v>0</v>
      </c>
      <c r="BX57" s="140" t="str">
        <f t="shared" si="60"/>
        <v/>
      </c>
      <c r="BY57" s="140" t="str">
        <f t="shared" si="61"/>
        <v>00</v>
      </c>
      <c r="BZ57" s="140">
        <f t="shared" si="62"/>
        <v>0</v>
      </c>
      <c r="CA57" s="163" t="str">
        <f>IF(男子種目選択!H57="","",男子種目選択!H57)</f>
        <v/>
      </c>
      <c r="CB57" s="164" t="str">
        <f t="shared" si="104"/>
        <v/>
      </c>
      <c r="CC57" s="170"/>
      <c r="CD57" s="171" t="str">
        <f t="shared" si="63"/>
        <v/>
      </c>
      <c r="CE57" s="172"/>
      <c r="CF57" s="171" t="str">
        <f t="shared" si="64"/>
        <v/>
      </c>
      <c r="CG57" s="173"/>
      <c r="CH57" s="169">
        <f t="shared" si="65"/>
        <v>0</v>
      </c>
      <c r="CI57" s="169">
        <f t="shared" si="66"/>
        <v>0</v>
      </c>
      <c r="CJ57" s="169">
        <f t="shared" si="67"/>
        <v>0</v>
      </c>
      <c r="CK57" s="169">
        <f t="shared" si="68"/>
        <v>0</v>
      </c>
      <c r="CL57" s="3">
        <f t="shared" si="69"/>
        <v>0</v>
      </c>
      <c r="CM57" s="145">
        <f t="shared" si="70"/>
        <v>0</v>
      </c>
      <c r="CN57" s="140" t="str">
        <f t="shared" si="71"/>
        <v>000</v>
      </c>
      <c r="CO57" s="140">
        <f t="shared" si="72"/>
        <v>0</v>
      </c>
      <c r="CP57" s="140">
        <f t="shared" si="73"/>
        <v>0</v>
      </c>
      <c r="CQ57" s="140" t="str">
        <f t="shared" si="74"/>
        <v/>
      </c>
      <c r="CR57" s="140" t="str">
        <f t="shared" si="75"/>
        <v/>
      </c>
      <c r="CS57" s="140" t="str">
        <f t="shared" si="76"/>
        <v>0</v>
      </c>
      <c r="CT57" s="140" t="str">
        <f t="shared" si="77"/>
        <v/>
      </c>
      <c r="CU57" s="140" t="str">
        <f t="shared" si="78"/>
        <v>0</v>
      </c>
      <c r="CV57" s="140" t="str">
        <f t="shared" si="79"/>
        <v/>
      </c>
      <c r="CW57" s="140" t="str">
        <f t="shared" si="80"/>
        <v>00</v>
      </c>
      <c r="CX57" s="140">
        <f t="shared" si="81"/>
        <v>0</v>
      </c>
      <c r="CY57" s="174" t="str">
        <f>IF(男子種目選択!I57="","",男子種目選択!I57)</f>
        <v/>
      </c>
      <c r="CZ57" s="164" t="str">
        <f t="shared" si="105"/>
        <v/>
      </c>
      <c r="DA57" s="170"/>
      <c r="DB57" s="171" t="str">
        <f t="shared" si="82"/>
        <v/>
      </c>
      <c r="DC57" s="172"/>
      <c r="DD57" s="171" t="str">
        <f t="shared" si="83"/>
        <v/>
      </c>
      <c r="DE57" s="175"/>
      <c r="DF57" s="169">
        <f t="shared" si="84"/>
        <v>0</v>
      </c>
      <c r="DG57" s="169">
        <f t="shared" si="85"/>
        <v>0</v>
      </c>
      <c r="DH57" s="169">
        <f t="shared" si="86"/>
        <v>0</v>
      </c>
      <c r="DI57" s="169">
        <f t="shared" si="87"/>
        <v>0</v>
      </c>
      <c r="DJ57" s="3">
        <f t="shared" si="88"/>
        <v>0</v>
      </c>
      <c r="DK57" s="145">
        <f t="shared" si="89"/>
        <v>0</v>
      </c>
      <c r="DL57" s="140" t="str">
        <f t="shared" si="90"/>
        <v>000</v>
      </c>
      <c r="DM57" s="140">
        <f t="shared" si="91"/>
        <v>0</v>
      </c>
      <c r="DN57" s="140">
        <f t="shared" si="92"/>
        <v>0</v>
      </c>
      <c r="DO57" s="140" t="str">
        <f t="shared" si="93"/>
        <v/>
      </c>
      <c r="DP57" s="140" t="str">
        <f t="shared" si="94"/>
        <v/>
      </c>
      <c r="DQ57" s="140" t="str">
        <f t="shared" si="95"/>
        <v>0</v>
      </c>
      <c r="DR57" s="140" t="str">
        <f t="shared" si="96"/>
        <v/>
      </c>
      <c r="DS57" s="140" t="str">
        <f t="shared" si="97"/>
        <v>0</v>
      </c>
      <c r="DT57" s="140" t="str">
        <f t="shared" si="98"/>
        <v/>
      </c>
      <c r="DU57" s="140" t="str">
        <f t="shared" si="99"/>
        <v>00</v>
      </c>
      <c r="DV57" s="140">
        <f t="shared" si="100"/>
        <v>0</v>
      </c>
    </row>
    <row r="58" spans="2:126">
      <c r="B58" s="159" t="str">
        <f t="shared" si="6"/>
        <v/>
      </c>
      <c r="C58" s="150">
        <v>55</v>
      </c>
      <c r="D58" s="160" t="str">
        <f>男子種目選択!B58</f>
        <v/>
      </c>
      <c r="E58" s="161" t="str">
        <f>男子種目選択!C58</f>
        <v/>
      </c>
      <c r="F58" s="162" t="str">
        <f>男子種目選択!D58</f>
        <v/>
      </c>
      <c r="G58" s="163" t="str">
        <f>IF(男子種目選択!E58="","",男子種目選択!E58)</f>
        <v/>
      </c>
      <c r="H58" s="164" t="str">
        <f t="shared" si="101"/>
        <v/>
      </c>
      <c r="I58" s="165"/>
      <c r="J58" s="166" t="str">
        <f t="shared" si="7"/>
        <v/>
      </c>
      <c r="K58" s="167"/>
      <c r="L58" s="166" t="str">
        <f t="shared" si="8"/>
        <v/>
      </c>
      <c r="M58" s="168"/>
      <c r="N58" s="169" t="str">
        <f t="shared" si="9"/>
        <v/>
      </c>
      <c r="O58" s="169">
        <f t="shared" si="10"/>
        <v>0</v>
      </c>
      <c r="P58" s="169" t="str">
        <f t="shared" si="11"/>
        <v/>
      </c>
      <c r="Q58" s="169">
        <f t="shared" si="12"/>
        <v>0</v>
      </c>
      <c r="R58" s="3" t="str">
        <f t="shared" si="13"/>
        <v/>
      </c>
      <c r="S58" s="145" t="str">
        <f t="shared" si="14"/>
        <v/>
      </c>
      <c r="T58" s="140" t="str">
        <f t="shared" si="15"/>
        <v>00</v>
      </c>
      <c r="U58" s="140">
        <f t="shared" si="16"/>
        <v>0</v>
      </c>
      <c r="V58" s="140">
        <f t="shared" si="17"/>
        <v>0</v>
      </c>
      <c r="W58" s="140" t="str">
        <f t="shared" si="18"/>
        <v/>
      </c>
      <c r="X58" s="140" t="str">
        <f t="shared" si="19"/>
        <v/>
      </c>
      <c r="Y58" s="140" t="str">
        <f t="shared" si="20"/>
        <v>0</v>
      </c>
      <c r="Z58" s="140" t="str">
        <f t="shared" si="21"/>
        <v/>
      </c>
      <c r="AA58" s="140" t="str">
        <f t="shared" si="22"/>
        <v/>
      </c>
      <c r="AB58" s="140" t="str">
        <f t="shared" si="23"/>
        <v/>
      </c>
      <c r="AC58" s="140" t="str">
        <f t="shared" si="1"/>
        <v>0</v>
      </c>
      <c r="AD58" s="140">
        <f t="shared" si="24"/>
        <v>0</v>
      </c>
      <c r="AE58" s="163" t="str">
        <f>IF(男子種目選択!F58="","",男子種目選択!F58)</f>
        <v/>
      </c>
      <c r="AF58" s="164" t="str">
        <f t="shared" si="102"/>
        <v/>
      </c>
      <c r="AG58" s="170"/>
      <c r="AH58" s="171" t="str">
        <f t="shared" si="25"/>
        <v/>
      </c>
      <c r="AI58" s="172"/>
      <c r="AJ58" s="171" t="str">
        <f t="shared" si="26"/>
        <v/>
      </c>
      <c r="AK58" s="173"/>
      <c r="AL58" s="169">
        <f t="shared" si="27"/>
        <v>0</v>
      </c>
      <c r="AM58" s="169">
        <f t="shared" si="28"/>
        <v>0</v>
      </c>
      <c r="AN58" s="169">
        <f t="shared" si="29"/>
        <v>0</v>
      </c>
      <c r="AO58" s="169">
        <f t="shared" si="30"/>
        <v>0</v>
      </c>
      <c r="AP58" s="3">
        <f t="shared" si="31"/>
        <v>0</v>
      </c>
      <c r="AQ58" s="145">
        <f t="shared" si="32"/>
        <v>0</v>
      </c>
      <c r="AR58" s="140" t="str">
        <f t="shared" si="33"/>
        <v>000</v>
      </c>
      <c r="AS58" s="140">
        <f t="shared" si="34"/>
        <v>0</v>
      </c>
      <c r="AT58" s="140">
        <f t="shared" si="35"/>
        <v>0</v>
      </c>
      <c r="AU58" s="140" t="str">
        <f t="shared" si="36"/>
        <v/>
      </c>
      <c r="AV58" s="140" t="str">
        <f t="shared" si="37"/>
        <v/>
      </c>
      <c r="AW58" s="140" t="str">
        <f t="shared" si="38"/>
        <v>0</v>
      </c>
      <c r="AX58" s="140" t="str">
        <f t="shared" si="39"/>
        <v/>
      </c>
      <c r="AY58" s="140" t="str">
        <f t="shared" si="40"/>
        <v>0</v>
      </c>
      <c r="AZ58" s="140" t="str">
        <f t="shared" si="41"/>
        <v/>
      </c>
      <c r="BA58" s="140" t="str">
        <f t="shared" si="42"/>
        <v>00</v>
      </c>
      <c r="BB58" s="140">
        <f t="shared" si="43"/>
        <v>0</v>
      </c>
      <c r="BC58" s="174" t="str">
        <f>IF(男子種目選択!G58="","",男子種目選択!G58)</f>
        <v/>
      </c>
      <c r="BD58" s="164" t="str">
        <f t="shared" si="103"/>
        <v/>
      </c>
      <c r="BE58" s="170"/>
      <c r="BF58" s="171" t="str">
        <f t="shared" si="44"/>
        <v/>
      </c>
      <c r="BG58" s="172"/>
      <c r="BH58" s="171" t="str">
        <f t="shared" si="45"/>
        <v/>
      </c>
      <c r="BI58" s="175"/>
      <c r="BJ58" s="169">
        <f t="shared" si="46"/>
        <v>0</v>
      </c>
      <c r="BK58" s="169">
        <f t="shared" si="47"/>
        <v>0</v>
      </c>
      <c r="BL58" s="169">
        <f t="shared" si="48"/>
        <v>0</v>
      </c>
      <c r="BM58" s="169">
        <f t="shared" si="49"/>
        <v>0</v>
      </c>
      <c r="BN58" s="3">
        <f t="shared" si="50"/>
        <v>0</v>
      </c>
      <c r="BO58" s="145">
        <f t="shared" si="51"/>
        <v>0</v>
      </c>
      <c r="BP58" s="140" t="str">
        <f t="shared" si="52"/>
        <v>000</v>
      </c>
      <c r="BQ58" s="140">
        <f t="shared" si="53"/>
        <v>0</v>
      </c>
      <c r="BR58" s="140">
        <f t="shared" si="54"/>
        <v>0</v>
      </c>
      <c r="BS58" s="140" t="str">
        <f t="shared" si="55"/>
        <v/>
      </c>
      <c r="BT58" s="140" t="str">
        <f t="shared" si="56"/>
        <v/>
      </c>
      <c r="BU58" s="140" t="str">
        <f t="shared" si="57"/>
        <v>0</v>
      </c>
      <c r="BV58" s="140" t="str">
        <f t="shared" si="58"/>
        <v/>
      </c>
      <c r="BW58" s="140" t="str">
        <f t="shared" si="59"/>
        <v>0</v>
      </c>
      <c r="BX58" s="140" t="str">
        <f t="shared" si="60"/>
        <v/>
      </c>
      <c r="BY58" s="140" t="str">
        <f t="shared" si="61"/>
        <v>00</v>
      </c>
      <c r="BZ58" s="140">
        <f t="shared" si="62"/>
        <v>0</v>
      </c>
      <c r="CA58" s="163" t="str">
        <f>IF(男子種目選択!H58="","",男子種目選択!H58)</f>
        <v/>
      </c>
      <c r="CB58" s="164" t="str">
        <f t="shared" si="104"/>
        <v/>
      </c>
      <c r="CC58" s="170"/>
      <c r="CD58" s="171" t="str">
        <f t="shared" si="63"/>
        <v/>
      </c>
      <c r="CE58" s="172"/>
      <c r="CF58" s="171" t="str">
        <f t="shared" si="64"/>
        <v/>
      </c>
      <c r="CG58" s="173"/>
      <c r="CH58" s="169">
        <f t="shared" si="65"/>
        <v>0</v>
      </c>
      <c r="CI58" s="169">
        <f t="shared" si="66"/>
        <v>0</v>
      </c>
      <c r="CJ58" s="169">
        <f t="shared" si="67"/>
        <v>0</v>
      </c>
      <c r="CK58" s="169">
        <f t="shared" si="68"/>
        <v>0</v>
      </c>
      <c r="CL58" s="3">
        <f t="shared" si="69"/>
        <v>0</v>
      </c>
      <c r="CM58" s="145">
        <f t="shared" si="70"/>
        <v>0</v>
      </c>
      <c r="CN58" s="140" t="str">
        <f t="shared" si="71"/>
        <v>000</v>
      </c>
      <c r="CO58" s="140">
        <f t="shared" si="72"/>
        <v>0</v>
      </c>
      <c r="CP58" s="140">
        <f t="shared" si="73"/>
        <v>0</v>
      </c>
      <c r="CQ58" s="140" t="str">
        <f t="shared" si="74"/>
        <v/>
      </c>
      <c r="CR58" s="140" t="str">
        <f t="shared" si="75"/>
        <v/>
      </c>
      <c r="CS58" s="140" t="str">
        <f t="shared" si="76"/>
        <v>0</v>
      </c>
      <c r="CT58" s="140" t="str">
        <f t="shared" si="77"/>
        <v/>
      </c>
      <c r="CU58" s="140" t="str">
        <f t="shared" si="78"/>
        <v>0</v>
      </c>
      <c r="CV58" s="140" t="str">
        <f t="shared" si="79"/>
        <v/>
      </c>
      <c r="CW58" s="140" t="str">
        <f t="shared" si="80"/>
        <v>00</v>
      </c>
      <c r="CX58" s="140">
        <f t="shared" si="81"/>
        <v>0</v>
      </c>
      <c r="CY58" s="174" t="str">
        <f>IF(男子種目選択!I58="","",男子種目選択!I58)</f>
        <v/>
      </c>
      <c r="CZ58" s="164" t="str">
        <f t="shared" si="105"/>
        <v/>
      </c>
      <c r="DA58" s="170"/>
      <c r="DB58" s="171" t="str">
        <f t="shared" si="82"/>
        <v/>
      </c>
      <c r="DC58" s="172"/>
      <c r="DD58" s="171" t="str">
        <f t="shared" si="83"/>
        <v/>
      </c>
      <c r="DE58" s="175"/>
      <c r="DF58" s="169">
        <f t="shared" si="84"/>
        <v>0</v>
      </c>
      <c r="DG58" s="169">
        <f t="shared" si="85"/>
        <v>0</v>
      </c>
      <c r="DH58" s="169">
        <f t="shared" si="86"/>
        <v>0</v>
      </c>
      <c r="DI58" s="169">
        <f t="shared" si="87"/>
        <v>0</v>
      </c>
      <c r="DJ58" s="3">
        <f t="shared" si="88"/>
        <v>0</v>
      </c>
      <c r="DK58" s="145">
        <f t="shared" si="89"/>
        <v>0</v>
      </c>
      <c r="DL58" s="140" t="str">
        <f t="shared" si="90"/>
        <v>000</v>
      </c>
      <c r="DM58" s="140">
        <f t="shared" si="91"/>
        <v>0</v>
      </c>
      <c r="DN58" s="140">
        <f t="shared" si="92"/>
        <v>0</v>
      </c>
      <c r="DO58" s="140" t="str">
        <f t="shared" si="93"/>
        <v/>
      </c>
      <c r="DP58" s="140" t="str">
        <f t="shared" si="94"/>
        <v/>
      </c>
      <c r="DQ58" s="140" t="str">
        <f t="shared" si="95"/>
        <v>0</v>
      </c>
      <c r="DR58" s="140" t="str">
        <f t="shared" si="96"/>
        <v/>
      </c>
      <c r="DS58" s="140" t="str">
        <f t="shared" si="97"/>
        <v>0</v>
      </c>
      <c r="DT58" s="140" t="str">
        <f t="shared" si="98"/>
        <v/>
      </c>
      <c r="DU58" s="140" t="str">
        <f t="shared" si="99"/>
        <v>00</v>
      </c>
      <c r="DV58" s="140">
        <f t="shared" si="100"/>
        <v>0</v>
      </c>
    </row>
    <row r="59" spans="2:126">
      <c r="B59" s="159" t="str">
        <f t="shared" si="6"/>
        <v/>
      </c>
      <c r="C59" s="150">
        <v>56</v>
      </c>
      <c r="D59" s="160" t="str">
        <f>男子種目選択!B59</f>
        <v/>
      </c>
      <c r="E59" s="161" t="str">
        <f>男子種目選択!C59</f>
        <v/>
      </c>
      <c r="F59" s="162" t="str">
        <f>男子種目選択!D59</f>
        <v/>
      </c>
      <c r="G59" s="163" t="str">
        <f>IF(男子種目選択!E59="","",男子種目選択!E59)</f>
        <v/>
      </c>
      <c r="H59" s="164" t="str">
        <f t="shared" si="101"/>
        <v/>
      </c>
      <c r="I59" s="165"/>
      <c r="J59" s="166" t="str">
        <f t="shared" si="7"/>
        <v/>
      </c>
      <c r="K59" s="167"/>
      <c r="L59" s="166" t="str">
        <f t="shared" si="8"/>
        <v/>
      </c>
      <c r="M59" s="168"/>
      <c r="N59" s="169" t="str">
        <f t="shared" si="9"/>
        <v/>
      </c>
      <c r="O59" s="169">
        <f t="shared" si="10"/>
        <v>0</v>
      </c>
      <c r="P59" s="169" t="str">
        <f t="shared" si="11"/>
        <v/>
      </c>
      <c r="Q59" s="169">
        <f t="shared" si="12"/>
        <v>0</v>
      </c>
      <c r="R59" s="3" t="str">
        <f t="shared" si="13"/>
        <v/>
      </c>
      <c r="S59" s="145" t="str">
        <f t="shared" si="14"/>
        <v/>
      </c>
      <c r="T59" s="140" t="str">
        <f t="shared" si="15"/>
        <v>00</v>
      </c>
      <c r="U59" s="140">
        <f t="shared" si="16"/>
        <v>0</v>
      </c>
      <c r="V59" s="140">
        <f t="shared" si="17"/>
        <v>0</v>
      </c>
      <c r="W59" s="140" t="str">
        <f t="shared" si="18"/>
        <v/>
      </c>
      <c r="X59" s="140" t="str">
        <f t="shared" si="19"/>
        <v/>
      </c>
      <c r="Y59" s="140" t="str">
        <f t="shared" si="20"/>
        <v>0</v>
      </c>
      <c r="Z59" s="140" t="str">
        <f t="shared" si="21"/>
        <v/>
      </c>
      <c r="AA59" s="140" t="str">
        <f t="shared" si="22"/>
        <v/>
      </c>
      <c r="AB59" s="140" t="str">
        <f t="shared" si="23"/>
        <v/>
      </c>
      <c r="AC59" s="140" t="str">
        <f t="shared" si="1"/>
        <v>0</v>
      </c>
      <c r="AD59" s="140">
        <f t="shared" si="24"/>
        <v>0</v>
      </c>
      <c r="AE59" s="163" t="str">
        <f>IF(男子種目選択!F59="","",男子種目選択!F59)</f>
        <v/>
      </c>
      <c r="AF59" s="164" t="str">
        <f t="shared" si="102"/>
        <v/>
      </c>
      <c r="AG59" s="170"/>
      <c r="AH59" s="171" t="str">
        <f t="shared" si="25"/>
        <v/>
      </c>
      <c r="AI59" s="172"/>
      <c r="AJ59" s="171" t="str">
        <f t="shared" si="26"/>
        <v/>
      </c>
      <c r="AK59" s="173"/>
      <c r="AL59" s="169">
        <f t="shared" si="27"/>
        <v>0</v>
      </c>
      <c r="AM59" s="169">
        <f t="shared" si="28"/>
        <v>0</v>
      </c>
      <c r="AN59" s="169">
        <f t="shared" si="29"/>
        <v>0</v>
      </c>
      <c r="AO59" s="169">
        <f t="shared" si="30"/>
        <v>0</v>
      </c>
      <c r="AP59" s="3">
        <f t="shared" si="31"/>
        <v>0</v>
      </c>
      <c r="AQ59" s="145">
        <f t="shared" si="32"/>
        <v>0</v>
      </c>
      <c r="AR59" s="140" t="str">
        <f t="shared" si="33"/>
        <v>000</v>
      </c>
      <c r="AS59" s="140">
        <f t="shared" si="34"/>
        <v>0</v>
      </c>
      <c r="AT59" s="140">
        <f t="shared" si="35"/>
        <v>0</v>
      </c>
      <c r="AU59" s="140" t="str">
        <f t="shared" si="36"/>
        <v/>
      </c>
      <c r="AV59" s="140" t="str">
        <f t="shared" si="37"/>
        <v/>
      </c>
      <c r="AW59" s="140" t="str">
        <f t="shared" si="38"/>
        <v>0</v>
      </c>
      <c r="AX59" s="140" t="str">
        <f t="shared" si="39"/>
        <v/>
      </c>
      <c r="AY59" s="140" t="str">
        <f t="shared" si="40"/>
        <v>0</v>
      </c>
      <c r="AZ59" s="140" t="str">
        <f t="shared" si="41"/>
        <v/>
      </c>
      <c r="BA59" s="140" t="str">
        <f t="shared" si="42"/>
        <v>00</v>
      </c>
      <c r="BB59" s="140">
        <f t="shared" si="43"/>
        <v>0</v>
      </c>
      <c r="BC59" s="174" t="str">
        <f>IF(男子種目選択!G59="","",男子種目選択!G59)</f>
        <v/>
      </c>
      <c r="BD59" s="164" t="str">
        <f t="shared" si="103"/>
        <v/>
      </c>
      <c r="BE59" s="170"/>
      <c r="BF59" s="171" t="str">
        <f t="shared" si="44"/>
        <v/>
      </c>
      <c r="BG59" s="172"/>
      <c r="BH59" s="171" t="str">
        <f t="shared" si="45"/>
        <v/>
      </c>
      <c r="BI59" s="175"/>
      <c r="BJ59" s="169">
        <f t="shared" si="46"/>
        <v>0</v>
      </c>
      <c r="BK59" s="169">
        <f t="shared" si="47"/>
        <v>0</v>
      </c>
      <c r="BL59" s="169">
        <f t="shared" si="48"/>
        <v>0</v>
      </c>
      <c r="BM59" s="169">
        <f t="shared" si="49"/>
        <v>0</v>
      </c>
      <c r="BN59" s="3">
        <f t="shared" si="50"/>
        <v>0</v>
      </c>
      <c r="BO59" s="145">
        <f t="shared" si="51"/>
        <v>0</v>
      </c>
      <c r="BP59" s="140" t="str">
        <f t="shared" si="52"/>
        <v>000</v>
      </c>
      <c r="BQ59" s="140">
        <f t="shared" si="53"/>
        <v>0</v>
      </c>
      <c r="BR59" s="140">
        <f t="shared" si="54"/>
        <v>0</v>
      </c>
      <c r="BS59" s="140" t="str">
        <f t="shared" si="55"/>
        <v/>
      </c>
      <c r="BT59" s="140" t="str">
        <f t="shared" si="56"/>
        <v/>
      </c>
      <c r="BU59" s="140" t="str">
        <f t="shared" si="57"/>
        <v>0</v>
      </c>
      <c r="BV59" s="140" t="str">
        <f t="shared" si="58"/>
        <v/>
      </c>
      <c r="BW59" s="140" t="str">
        <f t="shared" si="59"/>
        <v>0</v>
      </c>
      <c r="BX59" s="140" t="str">
        <f t="shared" si="60"/>
        <v/>
      </c>
      <c r="BY59" s="140" t="str">
        <f t="shared" si="61"/>
        <v>00</v>
      </c>
      <c r="BZ59" s="140">
        <f t="shared" si="62"/>
        <v>0</v>
      </c>
      <c r="CA59" s="163" t="str">
        <f>IF(男子種目選択!H59="","",男子種目選択!H59)</f>
        <v/>
      </c>
      <c r="CB59" s="164" t="str">
        <f t="shared" si="104"/>
        <v/>
      </c>
      <c r="CC59" s="170"/>
      <c r="CD59" s="171" t="str">
        <f t="shared" si="63"/>
        <v/>
      </c>
      <c r="CE59" s="172"/>
      <c r="CF59" s="171" t="str">
        <f t="shared" si="64"/>
        <v/>
      </c>
      <c r="CG59" s="173"/>
      <c r="CH59" s="169">
        <f t="shared" si="65"/>
        <v>0</v>
      </c>
      <c r="CI59" s="169">
        <f t="shared" si="66"/>
        <v>0</v>
      </c>
      <c r="CJ59" s="169">
        <f t="shared" si="67"/>
        <v>0</v>
      </c>
      <c r="CK59" s="169">
        <f t="shared" si="68"/>
        <v>0</v>
      </c>
      <c r="CL59" s="3">
        <f t="shared" si="69"/>
        <v>0</v>
      </c>
      <c r="CM59" s="145">
        <f t="shared" si="70"/>
        <v>0</v>
      </c>
      <c r="CN59" s="140" t="str">
        <f t="shared" si="71"/>
        <v>000</v>
      </c>
      <c r="CO59" s="140">
        <f t="shared" si="72"/>
        <v>0</v>
      </c>
      <c r="CP59" s="140">
        <f t="shared" si="73"/>
        <v>0</v>
      </c>
      <c r="CQ59" s="140" t="str">
        <f t="shared" si="74"/>
        <v/>
      </c>
      <c r="CR59" s="140" t="str">
        <f t="shared" si="75"/>
        <v/>
      </c>
      <c r="CS59" s="140" t="str">
        <f t="shared" si="76"/>
        <v>0</v>
      </c>
      <c r="CT59" s="140" t="str">
        <f t="shared" si="77"/>
        <v/>
      </c>
      <c r="CU59" s="140" t="str">
        <f t="shared" si="78"/>
        <v>0</v>
      </c>
      <c r="CV59" s="140" t="str">
        <f t="shared" si="79"/>
        <v/>
      </c>
      <c r="CW59" s="140" t="str">
        <f t="shared" si="80"/>
        <v>00</v>
      </c>
      <c r="CX59" s="140">
        <f t="shared" si="81"/>
        <v>0</v>
      </c>
      <c r="CY59" s="174" t="str">
        <f>IF(男子種目選択!I59="","",男子種目選択!I59)</f>
        <v/>
      </c>
      <c r="CZ59" s="164" t="str">
        <f t="shared" si="105"/>
        <v/>
      </c>
      <c r="DA59" s="170"/>
      <c r="DB59" s="171" t="str">
        <f t="shared" si="82"/>
        <v/>
      </c>
      <c r="DC59" s="172"/>
      <c r="DD59" s="171" t="str">
        <f t="shared" si="83"/>
        <v/>
      </c>
      <c r="DE59" s="175"/>
      <c r="DF59" s="169">
        <f t="shared" si="84"/>
        <v>0</v>
      </c>
      <c r="DG59" s="169">
        <f t="shared" si="85"/>
        <v>0</v>
      </c>
      <c r="DH59" s="169">
        <f t="shared" si="86"/>
        <v>0</v>
      </c>
      <c r="DI59" s="169">
        <f t="shared" si="87"/>
        <v>0</v>
      </c>
      <c r="DJ59" s="3">
        <f t="shared" si="88"/>
        <v>0</v>
      </c>
      <c r="DK59" s="145">
        <f t="shared" si="89"/>
        <v>0</v>
      </c>
      <c r="DL59" s="140" t="str">
        <f t="shared" si="90"/>
        <v>000</v>
      </c>
      <c r="DM59" s="140">
        <f t="shared" si="91"/>
        <v>0</v>
      </c>
      <c r="DN59" s="140">
        <f t="shared" si="92"/>
        <v>0</v>
      </c>
      <c r="DO59" s="140" t="str">
        <f t="shared" si="93"/>
        <v/>
      </c>
      <c r="DP59" s="140" t="str">
        <f t="shared" si="94"/>
        <v/>
      </c>
      <c r="DQ59" s="140" t="str">
        <f t="shared" si="95"/>
        <v>0</v>
      </c>
      <c r="DR59" s="140" t="str">
        <f t="shared" si="96"/>
        <v/>
      </c>
      <c r="DS59" s="140" t="str">
        <f t="shared" si="97"/>
        <v>0</v>
      </c>
      <c r="DT59" s="140" t="str">
        <f t="shared" si="98"/>
        <v/>
      </c>
      <c r="DU59" s="140" t="str">
        <f t="shared" si="99"/>
        <v>00</v>
      </c>
      <c r="DV59" s="140">
        <f t="shared" si="100"/>
        <v>0</v>
      </c>
    </row>
    <row r="60" spans="2:126">
      <c r="B60" s="159" t="str">
        <f t="shared" si="6"/>
        <v/>
      </c>
      <c r="C60" s="150">
        <v>57</v>
      </c>
      <c r="D60" s="160" t="str">
        <f>男子種目選択!B60</f>
        <v/>
      </c>
      <c r="E60" s="161" t="str">
        <f>男子種目選択!C60</f>
        <v/>
      </c>
      <c r="F60" s="162" t="str">
        <f>男子種目選択!D60</f>
        <v/>
      </c>
      <c r="G60" s="163" t="str">
        <f>IF(男子種目選択!E60="","",男子種目選択!E60)</f>
        <v/>
      </c>
      <c r="H60" s="164" t="str">
        <f t="shared" si="101"/>
        <v/>
      </c>
      <c r="I60" s="165"/>
      <c r="J60" s="166" t="str">
        <f t="shared" si="7"/>
        <v/>
      </c>
      <c r="K60" s="167"/>
      <c r="L60" s="166" t="str">
        <f t="shared" si="8"/>
        <v/>
      </c>
      <c r="M60" s="168"/>
      <c r="N60" s="169" t="str">
        <f t="shared" si="9"/>
        <v/>
      </c>
      <c r="O60" s="169">
        <f t="shared" si="10"/>
        <v>0</v>
      </c>
      <c r="P60" s="169" t="str">
        <f t="shared" si="11"/>
        <v/>
      </c>
      <c r="Q60" s="169">
        <f t="shared" si="12"/>
        <v>0</v>
      </c>
      <c r="R60" s="3" t="str">
        <f t="shared" si="13"/>
        <v/>
      </c>
      <c r="S60" s="145" t="str">
        <f t="shared" si="14"/>
        <v/>
      </c>
      <c r="T60" s="140" t="str">
        <f t="shared" si="15"/>
        <v>00</v>
      </c>
      <c r="U60" s="140">
        <f t="shared" si="16"/>
        <v>0</v>
      </c>
      <c r="V60" s="140">
        <f t="shared" si="17"/>
        <v>0</v>
      </c>
      <c r="W60" s="140" t="str">
        <f t="shared" si="18"/>
        <v/>
      </c>
      <c r="X60" s="140" t="str">
        <f t="shared" si="19"/>
        <v/>
      </c>
      <c r="Y60" s="140" t="str">
        <f t="shared" si="20"/>
        <v>0</v>
      </c>
      <c r="Z60" s="140" t="str">
        <f t="shared" si="21"/>
        <v/>
      </c>
      <c r="AA60" s="140" t="str">
        <f t="shared" si="22"/>
        <v/>
      </c>
      <c r="AB60" s="140" t="str">
        <f t="shared" si="23"/>
        <v/>
      </c>
      <c r="AC60" s="140" t="str">
        <f t="shared" si="1"/>
        <v>0</v>
      </c>
      <c r="AD60" s="140">
        <f t="shared" si="24"/>
        <v>0</v>
      </c>
      <c r="AE60" s="163" t="str">
        <f>IF(男子種目選択!F60="","",男子種目選択!F60)</f>
        <v/>
      </c>
      <c r="AF60" s="164" t="str">
        <f t="shared" si="102"/>
        <v/>
      </c>
      <c r="AG60" s="170"/>
      <c r="AH60" s="171" t="str">
        <f t="shared" si="25"/>
        <v/>
      </c>
      <c r="AI60" s="172"/>
      <c r="AJ60" s="171" t="str">
        <f t="shared" si="26"/>
        <v/>
      </c>
      <c r="AK60" s="173"/>
      <c r="AL60" s="169">
        <f t="shared" si="27"/>
        <v>0</v>
      </c>
      <c r="AM60" s="169">
        <f t="shared" si="28"/>
        <v>0</v>
      </c>
      <c r="AN60" s="169">
        <f t="shared" si="29"/>
        <v>0</v>
      </c>
      <c r="AO60" s="169">
        <f t="shared" si="30"/>
        <v>0</v>
      </c>
      <c r="AP60" s="3">
        <f t="shared" si="31"/>
        <v>0</v>
      </c>
      <c r="AQ60" s="145">
        <f t="shared" si="32"/>
        <v>0</v>
      </c>
      <c r="AR60" s="140" t="str">
        <f t="shared" si="33"/>
        <v>000</v>
      </c>
      <c r="AS60" s="140">
        <f t="shared" si="34"/>
        <v>0</v>
      </c>
      <c r="AT60" s="140">
        <f t="shared" si="35"/>
        <v>0</v>
      </c>
      <c r="AU60" s="140" t="str">
        <f t="shared" si="36"/>
        <v/>
      </c>
      <c r="AV60" s="140" t="str">
        <f t="shared" si="37"/>
        <v/>
      </c>
      <c r="AW60" s="140" t="str">
        <f t="shared" si="38"/>
        <v>0</v>
      </c>
      <c r="AX60" s="140" t="str">
        <f t="shared" si="39"/>
        <v/>
      </c>
      <c r="AY60" s="140" t="str">
        <f t="shared" si="40"/>
        <v>0</v>
      </c>
      <c r="AZ60" s="140" t="str">
        <f t="shared" si="41"/>
        <v/>
      </c>
      <c r="BA60" s="140" t="str">
        <f t="shared" si="42"/>
        <v>00</v>
      </c>
      <c r="BB60" s="140">
        <f t="shared" si="43"/>
        <v>0</v>
      </c>
      <c r="BC60" s="174" t="str">
        <f>IF(男子種目選択!G60="","",男子種目選択!G60)</f>
        <v/>
      </c>
      <c r="BD60" s="164" t="str">
        <f t="shared" si="103"/>
        <v/>
      </c>
      <c r="BE60" s="170"/>
      <c r="BF60" s="171" t="str">
        <f t="shared" si="44"/>
        <v/>
      </c>
      <c r="BG60" s="172"/>
      <c r="BH60" s="171" t="str">
        <f t="shared" si="45"/>
        <v/>
      </c>
      <c r="BI60" s="175"/>
      <c r="BJ60" s="169">
        <f t="shared" si="46"/>
        <v>0</v>
      </c>
      <c r="BK60" s="169">
        <f t="shared" si="47"/>
        <v>0</v>
      </c>
      <c r="BL60" s="169">
        <f t="shared" si="48"/>
        <v>0</v>
      </c>
      <c r="BM60" s="169">
        <f t="shared" si="49"/>
        <v>0</v>
      </c>
      <c r="BN60" s="3">
        <f t="shared" si="50"/>
        <v>0</v>
      </c>
      <c r="BO60" s="145">
        <f t="shared" si="51"/>
        <v>0</v>
      </c>
      <c r="BP60" s="140" t="str">
        <f t="shared" si="52"/>
        <v>000</v>
      </c>
      <c r="BQ60" s="140">
        <f t="shared" si="53"/>
        <v>0</v>
      </c>
      <c r="BR60" s="140">
        <f t="shared" si="54"/>
        <v>0</v>
      </c>
      <c r="BS60" s="140" t="str">
        <f t="shared" si="55"/>
        <v/>
      </c>
      <c r="BT60" s="140" t="str">
        <f t="shared" si="56"/>
        <v/>
      </c>
      <c r="BU60" s="140" t="str">
        <f t="shared" si="57"/>
        <v>0</v>
      </c>
      <c r="BV60" s="140" t="str">
        <f t="shared" si="58"/>
        <v/>
      </c>
      <c r="BW60" s="140" t="str">
        <f t="shared" si="59"/>
        <v>0</v>
      </c>
      <c r="BX60" s="140" t="str">
        <f t="shared" si="60"/>
        <v/>
      </c>
      <c r="BY60" s="140" t="str">
        <f t="shared" si="61"/>
        <v>00</v>
      </c>
      <c r="BZ60" s="140">
        <f t="shared" si="62"/>
        <v>0</v>
      </c>
      <c r="CA60" s="163" t="str">
        <f>IF(男子種目選択!H60="","",男子種目選択!H60)</f>
        <v/>
      </c>
      <c r="CB60" s="164" t="str">
        <f t="shared" si="104"/>
        <v/>
      </c>
      <c r="CC60" s="170"/>
      <c r="CD60" s="171" t="str">
        <f t="shared" si="63"/>
        <v/>
      </c>
      <c r="CE60" s="172"/>
      <c r="CF60" s="171" t="str">
        <f t="shared" si="64"/>
        <v/>
      </c>
      <c r="CG60" s="173"/>
      <c r="CH60" s="169">
        <f t="shared" si="65"/>
        <v>0</v>
      </c>
      <c r="CI60" s="169">
        <f t="shared" si="66"/>
        <v>0</v>
      </c>
      <c r="CJ60" s="169">
        <f t="shared" si="67"/>
        <v>0</v>
      </c>
      <c r="CK60" s="169">
        <f t="shared" si="68"/>
        <v>0</v>
      </c>
      <c r="CL60" s="3">
        <f t="shared" si="69"/>
        <v>0</v>
      </c>
      <c r="CM60" s="145">
        <f t="shared" si="70"/>
        <v>0</v>
      </c>
      <c r="CN60" s="140" t="str">
        <f t="shared" si="71"/>
        <v>000</v>
      </c>
      <c r="CO60" s="140">
        <f t="shared" si="72"/>
        <v>0</v>
      </c>
      <c r="CP60" s="140">
        <f t="shared" si="73"/>
        <v>0</v>
      </c>
      <c r="CQ60" s="140" t="str">
        <f t="shared" si="74"/>
        <v/>
      </c>
      <c r="CR60" s="140" t="str">
        <f t="shared" si="75"/>
        <v/>
      </c>
      <c r="CS60" s="140" t="str">
        <f t="shared" si="76"/>
        <v>0</v>
      </c>
      <c r="CT60" s="140" t="str">
        <f t="shared" si="77"/>
        <v/>
      </c>
      <c r="CU60" s="140" t="str">
        <f t="shared" si="78"/>
        <v>0</v>
      </c>
      <c r="CV60" s="140" t="str">
        <f t="shared" si="79"/>
        <v/>
      </c>
      <c r="CW60" s="140" t="str">
        <f t="shared" si="80"/>
        <v>00</v>
      </c>
      <c r="CX60" s="140">
        <f t="shared" si="81"/>
        <v>0</v>
      </c>
      <c r="CY60" s="174" t="str">
        <f>IF(男子種目選択!I60="","",男子種目選択!I60)</f>
        <v/>
      </c>
      <c r="CZ60" s="164" t="str">
        <f t="shared" si="105"/>
        <v/>
      </c>
      <c r="DA60" s="170"/>
      <c r="DB60" s="171" t="str">
        <f t="shared" si="82"/>
        <v/>
      </c>
      <c r="DC60" s="172"/>
      <c r="DD60" s="171" t="str">
        <f t="shared" si="83"/>
        <v/>
      </c>
      <c r="DE60" s="175"/>
      <c r="DF60" s="169">
        <f t="shared" si="84"/>
        <v>0</v>
      </c>
      <c r="DG60" s="169">
        <f t="shared" si="85"/>
        <v>0</v>
      </c>
      <c r="DH60" s="169">
        <f t="shared" si="86"/>
        <v>0</v>
      </c>
      <c r="DI60" s="169">
        <f t="shared" si="87"/>
        <v>0</v>
      </c>
      <c r="DJ60" s="3">
        <f t="shared" si="88"/>
        <v>0</v>
      </c>
      <c r="DK60" s="145">
        <f t="shared" si="89"/>
        <v>0</v>
      </c>
      <c r="DL60" s="140" t="str">
        <f t="shared" si="90"/>
        <v>000</v>
      </c>
      <c r="DM60" s="140">
        <f t="shared" si="91"/>
        <v>0</v>
      </c>
      <c r="DN60" s="140">
        <f t="shared" si="92"/>
        <v>0</v>
      </c>
      <c r="DO60" s="140" t="str">
        <f t="shared" si="93"/>
        <v/>
      </c>
      <c r="DP60" s="140" t="str">
        <f t="shared" si="94"/>
        <v/>
      </c>
      <c r="DQ60" s="140" t="str">
        <f t="shared" si="95"/>
        <v>0</v>
      </c>
      <c r="DR60" s="140" t="str">
        <f t="shared" si="96"/>
        <v/>
      </c>
      <c r="DS60" s="140" t="str">
        <f t="shared" si="97"/>
        <v>0</v>
      </c>
      <c r="DT60" s="140" t="str">
        <f t="shared" si="98"/>
        <v/>
      </c>
      <c r="DU60" s="140" t="str">
        <f t="shared" si="99"/>
        <v>00</v>
      </c>
      <c r="DV60" s="140">
        <f t="shared" si="100"/>
        <v>0</v>
      </c>
    </row>
    <row r="61" spans="2:126">
      <c r="B61" s="159" t="str">
        <f t="shared" si="6"/>
        <v/>
      </c>
      <c r="C61" s="150">
        <v>58</v>
      </c>
      <c r="D61" s="160" t="str">
        <f>男子種目選択!B61</f>
        <v/>
      </c>
      <c r="E61" s="161" t="str">
        <f>男子種目選択!C61</f>
        <v/>
      </c>
      <c r="F61" s="162" t="str">
        <f>男子種目選択!D61</f>
        <v/>
      </c>
      <c r="G61" s="163" t="str">
        <f>IF(男子種目選択!E61="","",男子種目選択!E61)</f>
        <v/>
      </c>
      <c r="H61" s="164" t="str">
        <f t="shared" si="101"/>
        <v/>
      </c>
      <c r="I61" s="165"/>
      <c r="J61" s="166" t="str">
        <f t="shared" si="7"/>
        <v/>
      </c>
      <c r="K61" s="167"/>
      <c r="L61" s="166" t="str">
        <f t="shared" si="8"/>
        <v/>
      </c>
      <c r="M61" s="168"/>
      <c r="N61" s="169" t="str">
        <f t="shared" si="9"/>
        <v/>
      </c>
      <c r="O61" s="169">
        <f t="shared" si="10"/>
        <v>0</v>
      </c>
      <c r="P61" s="169" t="str">
        <f t="shared" si="11"/>
        <v/>
      </c>
      <c r="Q61" s="169">
        <f t="shared" si="12"/>
        <v>0</v>
      </c>
      <c r="R61" s="3" t="str">
        <f t="shared" si="13"/>
        <v/>
      </c>
      <c r="S61" s="145" t="str">
        <f t="shared" si="14"/>
        <v/>
      </c>
      <c r="T61" s="140" t="str">
        <f t="shared" si="15"/>
        <v>00</v>
      </c>
      <c r="U61" s="140">
        <f t="shared" si="16"/>
        <v>0</v>
      </c>
      <c r="V61" s="140">
        <f t="shared" si="17"/>
        <v>0</v>
      </c>
      <c r="W61" s="140" t="str">
        <f t="shared" si="18"/>
        <v/>
      </c>
      <c r="X61" s="140" t="str">
        <f t="shared" si="19"/>
        <v/>
      </c>
      <c r="Y61" s="140" t="str">
        <f t="shared" si="20"/>
        <v>0</v>
      </c>
      <c r="Z61" s="140" t="str">
        <f t="shared" si="21"/>
        <v/>
      </c>
      <c r="AA61" s="140" t="str">
        <f t="shared" si="22"/>
        <v/>
      </c>
      <c r="AB61" s="140" t="str">
        <f t="shared" si="23"/>
        <v/>
      </c>
      <c r="AC61" s="140" t="str">
        <f t="shared" si="1"/>
        <v>0</v>
      </c>
      <c r="AD61" s="140">
        <f t="shared" si="24"/>
        <v>0</v>
      </c>
      <c r="AE61" s="163" t="str">
        <f>IF(男子種目選択!F61="","",男子種目選択!F61)</f>
        <v/>
      </c>
      <c r="AF61" s="164" t="str">
        <f t="shared" si="102"/>
        <v/>
      </c>
      <c r="AG61" s="170"/>
      <c r="AH61" s="171" t="str">
        <f t="shared" si="25"/>
        <v/>
      </c>
      <c r="AI61" s="172"/>
      <c r="AJ61" s="171" t="str">
        <f t="shared" si="26"/>
        <v/>
      </c>
      <c r="AK61" s="173"/>
      <c r="AL61" s="169">
        <f t="shared" si="27"/>
        <v>0</v>
      </c>
      <c r="AM61" s="169">
        <f t="shared" si="28"/>
        <v>0</v>
      </c>
      <c r="AN61" s="169">
        <f t="shared" si="29"/>
        <v>0</v>
      </c>
      <c r="AO61" s="169">
        <f t="shared" si="30"/>
        <v>0</v>
      </c>
      <c r="AP61" s="3">
        <f t="shared" si="31"/>
        <v>0</v>
      </c>
      <c r="AQ61" s="145">
        <f t="shared" si="32"/>
        <v>0</v>
      </c>
      <c r="AR61" s="140" t="str">
        <f t="shared" si="33"/>
        <v>000</v>
      </c>
      <c r="AS61" s="140">
        <f t="shared" si="34"/>
        <v>0</v>
      </c>
      <c r="AT61" s="140">
        <f t="shared" si="35"/>
        <v>0</v>
      </c>
      <c r="AU61" s="140" t="str">
        <f t="shared" si="36"/>
        <v/>
      </c>
      <c r="AV61" s="140" t="str">
        <f t="shared" si="37"/>
        <v/>
      </c>
      <c r="AW61" s="140" t="str">
        <f t="shared" si="38"/>
        <v>0</v>
      </c>
      <c r="AX61" s="140" t="str">
        <f t="shared" si="39"/>
        <v/>
      </c>
      <c r="AY61" s="140" t="str">
        <f t="shared" si="40"/>
        <v>0</v>
      </c>
      <c r="AZ61" s="140" t="str">
        <f t="shared" si="41"/>
        <v/>
      </c>
      <c r="BA61" s="140" t="str">
        <f t="shared" si="42"/>
        <v>00</v>
      </c>
      <c r="BB61" s="140">
        <f t="shared" si="43"/>
        <v>0</v>
      </c>
      <c r="BC61" s="174" t="str">
        <f>IF(男子種目選択!G61="","",男子種目選択!G61)</f>
        <v/>
      </c>
      <c r="BD61" s="164" t="str">
        <f t="shared" si="103"/>
        <v/>
      </c>
      <c r="BE61" s="170"/>
      <c r="BF61" s="171" t="str">
        <f t="shared" si="44"/>
        <v/>
      </c>
      <c r="BG61" s="172"/>
      <c r="BH61" s="171" t="str">
        <f t="shared" si="45"/>
        <v/>
      </c>
      <c r="BI61" s="175"/>
      <c r="BJ61" s="169">
        <f t="shared" si="46"/>
        <v>0</v>
      </c>
      <c r="BK61" s="169">
        <f t="shared" si="47"/>
        <v>0</v>
      </c>
      <c r="BL61" s="169">
        <f t="shared" si="48"/>
        <v>0</v>
      </c>
      <c r="BM61" s="169">
        <f t="shared" si="49"/>
        <v>0</v>
      </c>
      <c r="BN61" s="3">
        <f t="shared" si="50"/>
        <v>0</v>
      </c>
      <c r="BO61" s="145">
        <f t="shared" si="51"/>
        <v>0</v>
      </c>
      <c r="BP61" s="140" t="str">
        <f t="shared" si="52"/>
        <v>000</v>
      </c>
      <c r="BQ61" s="140">
        <f t="shared" si="53"/>
        <v>0</v>
      </c>
      <c r="BR61" s="140">
        <f t="shared" si="54"/>
        <v>0</v>
      </c>
      <c r="BS61" s="140" t="str">
        <f t="shared" si="55"/>
        <v/>
      </c>
      <c r="BT61" s="140" t="str">
        <f t="shared" si="56"/>
        <v/>
      </c>
      <c r="BU61" s="140" t="str">
        <f t="shared" si="57"/>
        <v>0</v>
      </c>
      <c r="BV61" s="140" t="str">
        <f t="shared" si="58"/>
        <v/>
      </c>
      <c r="BW61" s="140" t="str">
        <f t="shared" si="59"/>
        <v>0</v>
      </c>
      <c r="BX61" s="140" t="str">
        <f t="shared" si="60"/>
        <v/>
      </c>
      <c r="BY61" s="140" t="str">
        <f t="shared" si="61"/>
        <v>00</v>
      </c>
      <c r="BZ61" s="140">
        <f t="shared" si="62"/>
        <v>0</v>
      </c>
      <c r="CA61" s="163" t="str">
        <f>IF(男子種目選択!H61="","",男子種目選択!H61)</f>
        <v/>
      </c>
      <c r="CB61" s="164" t="str">
        <f t="shared" si="104"/>
        <v/>
      </c>
      <c r="CC61" s="170"/>
      <c r="CD61" s="171" t="str">
        <f t="shared" si="63"/>
        <v/>
      </c>
      <c r="CE61" s="172"/>
      <c r="CF61" s="171" t="str">
        <f t="shared" si="64"/>
        <v/>
      </c>
      <c r="CG61" s="173"/>
      <c r="CH61" s="169">
        <f t="shared" si="65"/>
        <v>0</v>
      </c>
      <c r="CI61" s="169">
        <f t="shared" si="66"/>
        <v>0</v>
      </c>
      <c r="CJ61" s="169">
        <f t="shared" si="67"/>
        <v>0</v>
      </c>
      <c r="CK61" s="169">
        <f t="shared" si="68"/>
        <v>0</v>
      </c>
      <c r="CL61" s="3">
        <f t="shared" si="69"/>
        <v>0</v>
      </c>
      <c r="CM61" s="145">
        <f t="shared" si="70"/>
        <v>0</v>
      </c>
      <c r="CN61" s="140" t="str">
        <f t="shared" si="71"/>
        <v>000</v>
      </c>
      <c r="CO61" s="140">
        <f t="shared" si="72"/>
        <v>0</v>
      </c>
      <c r="CP61" s="140">
        <f t="shared" si="73"/>
        <v>0</v>
      </c>
      <c r="CQ61" s="140" t="str">
        <f t="shared" si="74"/>
        <v/>
      </c>
      <c r="CR61" s="140" t="str">
        <f t="shared" si="75"/>
        <v/>
      </c>
      <c r="CS61" s="140" t="str">
        <f t="shared" si="76"/>
        <v>0</v>
      </c>
      <c r="CT61" s="140" t="str">
        <f t="shared" si="77"/>
        <v/>
      </c>
      <c r="CU61" s="140" t="str">
        <f t="shared" si="78"/>
        <v>0</v>
      </c>
      <c r="CV61" s="140" t="str">
        <f t="shared" si="79"/>
        <v/>
      </c>
      <c r="CW61" s="140" t="str">
        <f t="shared" si="80"/>
        <v>00</v>
      </c>
      <c r="CX61" s="140">
        <f t="shared" si="81"/>
        <v>0</v>
      </c>
      <c r="CY61" s="174" t="str">
        <f>IF(男子種目選択!I61="","",男子種目選択!I61)</f>
        <v/>
      </c>
      <c r="CZ61" s="164" t="str">
        <f t="shared" si="105"/>
        <v/>
      </c>
      <c r="DA61" s="170"/>
      <c r="DB61" s="171" t="str">
        <f t="shared" si="82"/>
        <v/>
      </c>
      <c r="DC61" s="172"/>
      <c r="DD61" s="171" t="str">
        <f t="shared" si="83"/>
        <v/>
      </c>
      <c r="DE61" s="175"/>
      <c r="DF61" s="169">
        <f t="shared" si="84"/>
        <v>0</v>
      </c>
      <c r="DG61" s="169">
        <f t="shared" si="85"/>
        <v>0</v>
      </c>
      <c r="DH61" s="169">
        <f t="shared" si="86"/>
        <v>0</v>
      </c>
      <c r="DI61" s="169">
        <f t="shared" si="87"/>
        <v>0</v>
      </c>
      <c r="DJ61" s="3">
        <f t="shared" si="88"/>
        <v>0</v>
      </c>
      <c r="DK61" s="145">
        <f t="shared" si="89"/>
        <v>0</v>
      </c>
      <c r="DL61" s="140" t="str">
        <f t="shared" si="90"/>
        <v>000</v>
      </c>
      <c r="DM61" s="140">
        <f t="shared" si="91"/>
        <v>0</v>
      </c>
      <c r="DN61" s="140">
        <f t="shared" si="92"/>
        <v>0</v>
      </c>
      <c r="DO61" s="140" t="str">
        <f t="shared" si="93"/>
        <v/>
      </c>
      <c r="DP61" s="140" t="str">
        <f t="shared" si="94"/>
        <v/>
      </c>
      <c r="DQ61" s="140" t="str">
        <f t="shared" si="95"/>
        <v>0</v>
      </c>
      <c r="DR61" s="140" t="str">
        <f t="shared" si="96"/>
        <v/>
      </c>
      <c r="DS61" s="140" t="str">
        <f t="shared" si="97"/>
        <v>0</v>
      </c>
      <c r="DT61" s="140" t="str">
        <f t="shared" si="98"/>
        <v/>
      </c>
      <c r="DU61" s="140" t="str">
        <f t="shared" si="99"/>
        <v>00</v>
      </c>
      <c r="DV61" s="140">
        <f t="shared" si="100"/>
        <v>0</v>
      </c>
    </row>
    <row r="62" spans="2:126">
      <c r="B62" s="159" t="str">
        <f t="shared" si="6"/>
        <v/>
      </c>
      <c r="C62" s="150">
        <v>59</v>
      </c>
      <c r="D62" s="160" t="str">
        <f>男子種目選択!B62</f>
        <v/>
      </c>
      <c r="E62" s="161" t="str">
        <f>男子種目選択!C62</f>
        <v/>
      </c>
      <c r="F62" s="162" t="str">
        <f>男子種目選択!D62</f>
        <v/>
      </c>
      <c r="G62" s="163" t="str">
        <f>IF(男子種目選択!E62="","",男子種目選択!E62)</f>
        <v/>
      </c>
      <c r="H62" s="164" t="str">
        <f t="shared" si="101"/>
        <v/>
      </c>
      <c r="I62" s="165"/>
      <c r="J62" s="166" t="str">
        <f t="shared" si="7"/>
        <v/>
      </c>
      <c r="K62" s="167"/>
      <c r="L62" s="166" t="str">
        <f t="shared" si="8"/>
        <v/>
      </c>
      <c r="M62" s="168"/>
      <c r="N62" s="169" t="str">
        <f t="shared" si="9"/>
        <v/>
      </c>
      <c r="O62" s="169">
        <f t="shared" si="10"/>
        <v>0</v>
      </c>
      <c r="P62" s="169" t="str">
        <f t="shared" si="11"/>
        <v/>
      </c>
      <c r="Q62" s="169">
        <f t="shared" si="12"/>
        <v>0</v>
      </c>
      <c r="R62" s="3" t="str">
        <f t="shared" si="13"/>
        <v/>
      </c>
      <c r="S62" s="145" t="str">
        <f t="shared" si="14"/>
        <v/>
      </c>
      <c r="T62" s="140" t="str">
        <f t="shared" si="15"/>
        <v>00</v>
      </c>
      <c r="U62" s="140">
        <f t="shared" si="16"/>
        <v>0</v>
      </c>
      <c r="V62" s="140">
        <f t="shared" si="17"/>
        <v>0</v>
      </c>
      <c r="W62" s="140" t="str">
        <f t="shared" si="18"/>
        <v/>
      </c>
      <c r="X62" s="140" t="str">
        <f t="shared" si="19"/>
        <v/>
      </c>
      <c r="Y62" s="140" t="str">
        <f t="shared" si="20"/>
        <v>0</v>
      </c>
      <c r="Z62" s="140" t="str">
        <f t="shared" si="21"/>
        <v/>
      </c>
      <c r="AA62" s="140" t="str">
        <f t="shared" si="22"/>
        <v/>
      </c>
      <c r="AB62" s="140" t="str">
        <f t="shared" si="23"/>
        <v/>
      </c>
      <c r="AC62" s="140" t="str">
        <f t="shared" si="1"/>
        <v>0</v>
      </c>
      <c r="AD62" s="140">
        <f t="shared" si="24"/>
        <v>0</v>
      </c>
      <c r="AE62" s="163" t="str">
        <f>IF(男子種目選択!F62="","",男子種目選択!F62)</f>
        <v/>
      </c>
      <c r="AF62" s="164" t="str">
        <f t="shared" si="102"/>
        <v/>
      </c>
      <c r="AG62" s="170"/>
      <c r="AH62" s="171" t="str">
        <f t="shared" si="25"/>
        <v/>
      </c>
      <c r="AI62" s="172"/>
      <c r="AJ62" s="171" t="str">
        <f t="shared" si="26"/>
        <v/>
      </c>
      <c r="AK62" s="173"/>
      <c r="AL62" s="169">
        <f t="shared" si="27"/>
        <v>0</v>
      </c>
      <c r="AM62" s="169">
        <f t="shared" si="28"/>
        <v>0</v>
      </c>
      <c r="AN62" s="169">
        <f t="shared" si="29"/>
        <v>0</v>
      </c>
      <c r="AO62" s="169">
        <f t="shared" si="30"/>
        <v>0</v>
      </c>
      <c r="AP62" s="3">
        <f t="shared" si="31"/>
        <v>0</v>
      </c>
      <c r="AQ62" s="145">
        <f t="shared" si="32"/>
        <v>0</v>
      </c>
      <c r="AR62" s="140" t="str">
        <f t="shared" si="33"/>
        <v>000</v>
      </c>
      <c r="AS62" s="140">
        <f t="shared" si="34"/>
        <v>0</v>
      </c>
      <c r="AT62" s="140">
        <f t="shared" si="35"/>
        <v>0</v>
      </c>
      <c r="AU62" s="140" t="str">
        <f t="shared" si="36"/>
        <v/>
      </c>
      <c r="AV62" s="140" t="str">
        <f t="shared" si="37"/>
        <v/>
      </c>
      <c r="AW62" s="140" t="str">
        <f t="shared" si="38"/>
        <v>0</v>
      </c>
      <c r="AX62" s="140" t="str">
        <f t="shared" si="39"/>
        <v/>
      </c>
      <c r="AY62" s="140" t="str">
        <f t="shared" si="40"/>
        <v>0</v>
      </c>
      <c r="AZ62" s="140" t="str">
        <f t="shared" si="41"/>
        <v/>
      </c>
      <c r="BA62" s="140" t="str">
        <f t="shared" si="42"/>
        <v>00</v>
      </c>
      <c r="BB62" s="140">
        <f t="shared" si="43"/>
        <v>0</v>
      </c>
      <c r="BC62" s="174" t="str">
        <f>IF(男子種目選択!G62="","",男子種目選択!G62)</f>
        <v/>
      </c>
      <c r="BD62" s="164" t="str">
        <f t="shared" si="103"/>
        <v/>
      </c>
      <c r="BE62" s="170"/>
      <c r="BF62" s="171" t="str">
        <f t="shared" si="44"/>
        <v/>
      </c>
      <c r="BG62" s="172"/>
      <c r="BH62" s="171" t="str">
        <f t="shared" si="45"/>
        <v/>
      </c>
      <c r="BI62" s="175"/>
      <c r="BJ62" s="169">
        <f t="shared" si="46"/>
        <v>0</v>
      </c>
      <c r="BK62" s="169">
        <f t="shared" si="47"/>
        <v>0</v>
      </c>
      <c r="BL62" s="169">
        <f t="shared" si="48"/>
        <v>0</v>
      </c>
      <c r="BM62" s="169">
        <f t="shared" si="49"/>
        <v>0</v>
      </c>
      <c r="BN62" s="3">
        <f t="shared" si="50"/>
        <v>0</v>
      </c>
      <c r="BO62" s="145">
        <f t="shared" si="51"/>
        <v>0</v>
      </c>
      <c r="BP62" s="140" t="str">
        <f t="shared" si="52"/>
        <v>000</v>
      </c>
      <c r="BQ62" s="140">
        <f t="shared" si="53"/>
        <v>0</v>
      </c>
      <c r="BR62" s="140">
        <f t="shared" si="54"/>
        <v>0</v>
      </c>
      <c r="BS62" s="140" t="str">
        <f t="shared" si="55"/>
        <v/>
      </c>
      <c r="BT62" s="140" t="str">
        <f t="shared" si="56"/>
        <v/>
      </c>
      <c r="BU62" s="140" t="str">
        <f t="shared" si="57"/>
        <v>0</v>
      </c>
      <c r="BV62" s="140" t="str">
        <f t="shared" si="58"/>
        <v/>
      </c>
      <c r="BW62" s="140" t="str">
        <f t="shared" si="59"/>
        <v>0</v>
      </c>
      <c r="BX62" s="140" t="str">
        <f t="shared" si="60"/>
        <v/>
      </c>
      <c r="BY62" s="140" t="str">
        <f t="shared" si="61"/>
        <v>00</v>
      </c>
      <c r="BZ62" s="140">
        <f t="shared" si="62"/>
        <v>0</v>
      </c>
      <c r="CA62" s="163" t="str">
        <f>IF(男子種目選択!H62="","",男子種目選択!H62)</f>
        <v/>
      </c>
      <c r="CB62" s="164" t="str">
        <f t="shared" si="104"/>
        <v/>
      </c>
      <c r="CC62" s="170"/>
      <c r="CD62" s="171" t="str">
        <f t="shared" si="63"/>
        <v/>
      </c>
      <c r="CE62" s="172"/>
      <c r="CF62" s="171" t="str">
        <f t="shared" si="64"/>
        <v/>
      </c>
      <c r="CG62" s="173"/>
      <c r="CH62" s="169">
        <f t="shared" si="65"/>
        <v>0</v>
      </c>
      <c r="CI62" s="169">
        <f t="shared" si="66"/>
        <v>0</v>
      </c>
      <c r="CJ62" s="169">
        <f t="shared" si="67"/>
        <v>0</v>
      </c>
      <c r="CK62" s="169">
        <f t="shared" si="68"/>
        <v>0</v>
      </c>
      <c r="CL62" s="3">
        <f t="shared" si="69"/>
        <v>0</v>
      </c>
      <c r="CM62" s="145">
        <f t="shared" si="70"/>
        <v>0</v>
      </c>
      <c r="CN62" s="140" t="str">
        <f t="shared" si="71"/>
        <v>000</v>
      </c>
      <c r="CO62" s="140">
        <f t="shared" si="72"/>
        <v>0</v>
      </c>
      <c r="CP62" s="140">
        <f t="shared" si="73"/>
        <v>0</v>
      </c>
      <c r="CQ62" s="140" t="str">
        <f t="shared" si="74"/>
        <v/>
      </c>
      <c r="CR62" s="140" t="str">
        <f t="shared" si="75"/>
        <v/>
      </c>
      <c r="CS62" s="140" t="str">
        <f t="shared" si="76"/>
        <v>0</v>
      </c>
      <c r="CT62" s="140" t="str">
        <f t="shared" si="77"/>
        <v/>
      </c>
      <c r="CU62" s="140" t="str">
        <f t="shared" si="78"/>
        <v>0</v>
      </c>
      <c r="CV62" s="140" t="str">
        <f t="shared" si="79"/>
        <v/>
      </c>
      <c r="CW62" s="140" t="str">
        <f t="shared" si="80"/>
        <v>00</v>
      </c>
      <c r="CX62" s="140">
        <f t="shared" si="81"/>
        <v>0</v>
      </c>
      <c r="CY62" s="174" t="str">
        <f>IF(男子種目選択!I62="","",男子種目選択!I62)</f>
        <v/>
      </c>
      <c r="CZ62" s="164" t="str">
        <f t="shared" si="105"/>
        <v/>
      </c>
      <c r="DA62" s="170"/>
      <c r="DB62" s="171" t="str">
        <f t="shared" si="82"/>
        <v/>
      </c>
      <c r="DC62" s="172"/>
      <c r="DD62" s="171" t="str">
        <f t="shared" si="83"/>
        <v/>
      </c>
      <c r="DE62" s="175"/>
      <c r="DF62" s="169">
        <f t="shared" si="84"/>
        <v>0</v>
      </c>
      <c r="DG62" s="169">
        <f t="shared" si="85"/>
        <v>0</v>
      </c>
      <c r="DH62" s="169">
        <f t="shared" si="86"/>
        <v>0</v>
      </c>
      <c r="DI62" s="169">
        <f t="shared" si="87"/>
        <v>0</v>
      </c>
      <c r="DJ62" s="3">
        <f t="shared" si="88"/>
        <v>0</v>
      </c>
      <c r="DK62" s="145">
        <f t="shared" si="89"/>
        <v>0</v>
      </c>
      <c r="DL62" s="140" t="str">
        <f t="shared" si="90"/>
        <v>000</v>
      </c>
      <c r="DM62" s="140">
        <f t="shared" si="91"/>
        <v>0</v>
      </c>
      <c r="DN62" s="140">
        <f t="shared" si="92"/>
        <v>0</v>
      </c>
      <c r="DO62" s="140" t="str">
        <f t="shared" si="93"/>
        <v/>
      </c>
      <c r="DP62" s="140" t="str">
        <f t="shared" si="94"/>
        <v/>
      </c>
      <c r="DQ62" s="140" t="str">
        <f t="shared" si="95"/>
        <v>0</v>
      </c>
      <c r="DR62" s="140" t="str">
        <f t="shared" si="96"/>
        <v/>
      </c>
      <c r="DS62" s="140" t="str">
        <f t="shared" si="97"/>
        <v>0</v>
      </c>
      <c r="DT62" s="140" t="str">
        <f t="shared" si="98"/>
        <v/>
      </c>
      <c r="DU62" s="140" t="str">
        <f t="shared" si="99"/>
        <v>00</v>
      </c>
      <c r="DV62" s="140">
        <f t="shared" si="100"/>
        <v>0</v>
      </c>
    </row>
    <row r="63" spans="2:126">
      <c r="B63" s="159" t="str">
        <f t="shared" si="6"/>
        <v/>
      </c>
      <c r="C63" s="150">
        <v>60</v>
      </c>
      <c r="D63" s="160" t="str">
        <f>男子種目選択!B63</f>
        <v/>
      </c>
      <c r="E63" s="161" t="str">
        <f>男子種目選択!C63</f>
        <v/>
      </c>
      <c r="F63" s="162" t="str">
        <f>男子種目選択!D63</f>
        <v/>
      </c>
      <c r="G63" s="163" t="str">
        <f>IF(男子種目選択!E63="","",男子種目選択!E63)</f>
        <v/>
      </c>
      <c r="H63" s="164" t="str">
        <f t="shared" si="101"/>
        <v/>
      </c>
      <c r="I63" s="165"/>
      <c r="J63" s="166" t="str">
        <f t="shared" si="7"/>
        <v/>
      </c>
      <c r="K63" s="167"/>
      <c r="L63" s="166" t="str">
        <f t="shared" si="8"/>
        <v/>
      </c>
      <c r="M63" s="168"/>
      <c r="N63" s="169" t="str">
        <f t="shared" si="9"/>
        <v/>
      </c>
      <c r="O63" s="169">
        <f t="shared" si="10"/>
        <v>0</v>
      </c>
      <c r="P63" s="169" t="str">
        <f t="shared" si="11"/>
        <v/>
      </c>
      <c r="Q63" s="169">
        <f t="shared" si="12"/>
        <v>0</v>
      </c>
      <c r="R63" s="3" t="str">
        <f t="shared" si="13"/>
        <v/>
      </c>
      <c r="S63" s="145" t="str">
        <f t="shared" si="14"/>
        <v/>
      </c>
      <c r="T63" s="140" t="str">
        <f t="shared" si="15"/>
        <v>00</v>
      </c>
      <c r="U63" s="140">
        <f t="shared" si="16"/>
        <v>0</v>
      </c>
      <c r="V63" s="140">
        <f t="shared" si="17"/>
        <v>0</v>
      </c>
      <c r="W63" s="140" t="str">
        <f t="shared" si="18"/>
        <v/>
      </c>
      <c r="X63" s="140" t="str">
        <f t="shared" si="19"/>
        <v/>
      </c>
      <c r="Y63" s="140" t="str">
        <f t="shared" si="20"/>
        <v>0</v>
      </c>
      <c r="Z63" s="140" t="str">
        <f t="shared" si="21"/>
        <v/>
      </c>
      <c r="AA63" s="140" t="str">
        <f t="shared" si="22"/>
        <v/>
      </c>
      <c r="AB63" s="140" t="str">
        <f t="shared" si="23"/>
        <v/>
      </c>
      <c r="AC63" s="140" t="str">
        <f t="shared" si="1"/>
        <v>0</v>
      </c>
      <c r="AD63" s="140">
        <f t="shared" si="24"/>
        <v>0</v>
      </c>
      <c r="AE63" s="163" t="str">
        <f>IF(男子種目選択!F63="","",男子種目選択!F63)</f>
        <v/>
      </c>
      <c r="AF63" s="164" t="str">
        <f t="shared" si="102"/>
        <v/>
      </c>
      <c r="AG63" s="170"/>
      <c r="AH63" s="171" t="str">
        <f t="shared" si="25"/>
        <v/>
      </c>
      <c r="AI63" s="172"/>
      <c r="AJ63" s="171" t="str">
        <f t="shared" si="26"/>
        <v/>
      </c>
      <c r="AK63" s="173"/>
      <c r="AL63" s="169">
        <f t="shared" si="27"/>
        <v>0</v>
      </c>
      <c r="AM63" s="169">
        <f t="shared" si="28"/>
        <v>0</v>
      </c>
      <c r="AN63" s="169">
        <f t="shared" si="29"/>
        <v>0</v>
      </c>
      <c r="AO63" s="169">
        <f t="shared" si="30"/>
        <v>0</v>
      </c>
      <c r="AP63" s="3">
        <f t="shared" si="31"/>
        <v>0</v>
      </c>
      <c r="AQ63" s="145">
        <f t="shared" si="32"/>
        <v>0</v>
      </c>
      <c r="AR63" s="140" t="str">
        <f t="shared" si="33"/>
        <v>000</v>
      </c>
      <c r="AS63" s="140">
        <f t="shared" si="34"/>
        <v>0</v>
      </c>
      <c r="AT63" s="140">
        <f t="shared" si="35"/>
        <v>0</v>
      </c>
      <c r="AU63" s="140" t="str">
        <f t="shared" si="36"/>
        <v/>
      </c>
      <c r="AV63" s="140" t="str">
        <f t="shared" si="37"/>
        <v/>
      </c>
      <c r="AW63" s="140" t="str">
        <f t="shared" si="38"/>
        <v>0</v>
      </c>
      <c r="AX63" s="140" t="str">
        <f t="shared" si="39"/>
        <v/>
      </c>
      <c r="AY63" s="140" t="str">
        <f t="shared" si="40"/>
        <v>0</v>
      </c>
      <c r="AZ63" s="140" t="str">
        <f t="shared" si="41"/>
        <v/>
      </c>
      <c r="BA63" s="140" t="str">
        <f t="shared" si="42"/>
        <v>00</v>
      </c>
      <c r="BB63" s="140">
        <f t="shared" si="43"/>
        <v>0</v>
      </c>
      <c r="BC63" s="174" t="str">
        <f>IF(男子種目選択!G63="","",男子種目選択!G63)</f>
        <v/>
      </c>
      <c r="BD63" s="164" t="str">
        <f t="shared" si="103"/>
        <v/>
      </c>
      <c r="BE63" s="170"/>
      <c r="BF63" s="171" t="str">
        <f t="shared" si="44"/>
        <v/>
      </c>
      <c r="BG63" s="172"/>
      <c r="BH63" s="171" t="str">
        <f t="shared" si="45"/>
        <v/>
      </c>
      <c r="BI63" s="175"/>
      <c r="BJ63" s="169">
        <f t="shared" si="46"/>
        <v>0</v>
      </c>
      <c r="BK63" s="169">
        <f t="shared" si="47"/>
        <v>0</v>
      </c>
      <c r="BL63" s="169">
        <f t="shared" si="48"/>
        <v>0</v>
      </c>
      <c r="BM63" s="169">
        <f t="shared" si="49"/>
        <v>0</v>
      </c>
      <c r="BN63" s="3">
        <f t="shared" si="50"/>
        <v>0</v>
      </c>
      <c r="BO63" s="145">
        <f t="shared" si="51"/>
        <v>0</v>
      </c>
      <c r="BP63" s="140" t="str">
        <f t="shared" si="52"/>
        <v>000</v>
      </c>
      <c r="BQ63" s="140">
        <f t="shared" si="53"/>
        <v>0</v>
      </c>
      <c r="BR63" s="140">
        <f t="shared" si="54"/>
        <v>0</v>
      </c>
      <c r="BS63" s="140" t="str">
        <f t="shared" si="55"/>
        <v/>
      </c>
      <c r="BT63" s="140" t="str">
        <f t="shared" si="56"/>
        <v/>
      </c>
      <c r="BU63" s="140" t="str">
        <f t="shared" si="57"/>
        <v>0</v>
      </c>
      <c r="BV63" s="140" t="str">
        <f t="shared" si="58"/>
        <v/>
      </c>
      <c r="BW63" s="140" t="str">
        <f t="shared" si="59"/>
        <v>0</v>
      </c>
      <c r="BX63" s="140" t="str">
        <f t="shared" si="60"/>
        <v/>
      </c>
      <c r="BY63" s="140" t="str">
        <f t="shared" si="61"/>
        <v>00</v>
      </c>
      <c r="BZ63" s="140">
        <f t="shared" si="62"/>
        <v>0</v>
      </c>
      <c r="CA63" s="163" t="str">
        <f>IF(男子種目選択!H63="","",男子種目選択!H63)</f>
        <v/>
      </c>
      <c r="CB63" s="164" t="str">
        <f t="shared" si="104"/>
        <v/>
      </c>
      <c r="CC63" s="170"/>
      <c r="CD63" s="171" t="str">
        <f t="shared" si="63"/>
        <v/>
      </c>
      <c r="CE63" s="172"/>
      <c r="CF63" s="171" t="str">
        <f t="shared" si="64"/>
        <v/>
      </c>
      <c r="CG63" s="173"/>
      <c r="CH63" s="169">
        <f t="shared" si="65"/>
        <v>0</v>
      </c>
      <c r="CI63" s="169">
        <f t="shared" si="66"/>
        <v>0</v>
      </c>
      <c r="CJ63" s="169">
        <f t="shared" si="67"/>
        <v>0</v>
      </c>
      <c r="CK63" s="169">
        <f t="shared" si="68"/>
        <v>0</v>
      </c>
      <c r="CL63" s="3">
        <f t="shared" si="69"/>
        <v>0</v>
      </c>
      <c r="CM63" s="145">
        <f t="shared" si="70"/>
        <v>0</v>
      </c>
      <c r="CN63" s="140" t="str">
        <f t="shared" si="71"/>
        <v>000</v>
      </c>
      <c r="CO63" s="140">
        <f t="shared" si="72"/>
        <v>0</v>
      </c>
      <c r="CP63" s="140">
        <f t="shared" si="73"/>
        <v>0</v>
      </c>
      <c r="CQ63" s="140" t="str">
        <f t="shared" si="74"/>
        <v/>
      </c>
      <c r="CR63" s="140" t="str">
        <f t="shared" si="75"/>
        <v/>
      </c>
      <c r="CS63" s="140" t="str">
        <f t="shared" si="76"/>
        <v>0</v>
      </c>
      <c r="CT63" s="140" t="str">
        <f t="shared" si="77"/>
        <v/>
      </c>
      <c r="CU63" s="140" t="str">
        <f t="shared" si="78"/>
        <v>0</v>
      </c>
      <c r="CV63" s="140" t="str">
        <f t="shared" si="79"/>
        <v/>
      </c>
      <c r="CW63" s="140" t="str">
        <f t="shared" si="80"/>
        <v>00</v>
      </c>
      <c r="CX63" s="140">
        <f t="shared" si="81"/>
        <v>0</v>
      </c>
      <c r="CY63" s="174" t="str">
        <f>IF(男子種目選択!I63="","",男子種目選択!I63)</f>
        <v/>
      </c>
      <c r="CZ63" s="164" t="str">
        <f t="shared" si="105"/>
        <v/>
      </c>
      <c r="DA63" s="170"/>
      <c r="DB63" s="171" t="str">
        <f t="shared" si="82"/>
        <v/>
      </c>
      <c r="DC63" s="172"/>
      <c r="DD63" s="171" t="str">
        <f t="shared" si="83"/>
        <v/>
      </c>
      <c r="DE63" s="175"/>
      <c r="DF63" s="169">
        <f t="shared" si="84"/>
        <v>0</v>
      </c>
      <c r="DG63" s="169">
        <f t="shared" si="85"/>
        <v>0</v>
      </c>
      <c r="DH63" s="169">
        <f t="shared" si="86"/>
        <v>0</v>
      </c>
      <c r="DI63" s="169">
        <f t="shared" si="87"/>
        <v>0</v>
      </c>
      <c r="DJ63" s="3">
        <f t="shared" si="88"/>
        <v>0</v>
      </c>
      <c r="DK63" s="145">
        <f t="shared" si="89"/>
        <v>0</v>
      </c>
      <c r="DL63" s="140" t="str">
        <f t="shared" si="90"/>
        <v>000</v>
      </c>
      <c r="DM63" s="140">
        <f t="shared" si="91"/>
        <v>0</v>
      </c>
      <c r="DN63" s="140">
        <f t="shared" si="92"/>
        <v>0</v>
      </c>
      <c r="DO63" s="140" t="str">
        <f t="shared" si="93"/>
        <v/>
      </c>
      <c r="DP63" s="140" t="str">
        <f t="shared" si="94"/>
        <v/>
      </c>
      <c r="DQ63" s="140" t="str">
        <f t="shared" si="95"/>
        <v>0</v>
      </c>
      <c r="DR63" s="140" t="str">
        <f t="shared" si="96"/>
        <v/>
      </c>
      <c r="DS63" s="140" t="str">
        <f t="shared" si="97"/>
        <v>0</v>
      </c>
      <c r="DT63" s="140" t="str">
        <f t="shared" si="98"/>
        <v/>
      </c>
      <c r="DU63" s="140" t="str">
        <f t="shared" si="99"/>
        <v>00</v>
      </c>
      <c r="DV63" s="140">
        <f t="shared" si="100"/>
        <v>0</v>
      </c>
    </row>
    <row r="64" spans="2:126">
      <c r="B64" s="159" t="str">
        <f t="shared" si="6"/>
        <v/>
      </c>
      <c r="C64" s="150">
        <v>61</v>
      </c>
      <c r="D64" s="160" t="str">
        <f>男子種目選択!B64</f>
        <v/>
      </c>
      <c r="E64" s="161" t="str">
        <f>男子種目選択!C64</f>
        <v/>
      </c>
      <c r="F64" s="162" t="str">
        <f>男子種目選択!D64</f>
        <v/>
      </c>
      <c r="G64" s="163" t="str">
        <f>IF(男子種目選択!E64="","",男子種目選択!E64)</f>
        <v/>
      </c>
      <c r="H64" s="164" t="str">
        <f t="shared" si="101"/>
        <v/>
      </c>
      <c r="I64" s="165"/>
      <c r="J64" s="166" t="str">
        <f t="shared" si="7"/>
        <v/>
      </c>
      <c r="K64" s="167"/>
      <c r="L64" s="166" t="str">
        <f t="shared" si="8"/>
        <v/>
      </c>
      <c r="M64" s="168"/>
      <c r="N64" s="169" t="str">
        <f t="shared" si="9"/>
        <v/>
      </c>
      <c r="O64" s="169">
        <f t="shared" si="10"/>
        <v>0</v>
      </c>
      <c r="P64" s="169" t="str">
        <f t="shared" si="11"/>
        <v/>
      </c>
      <c r="Q64" s="169">
        <f t="shared" si="12"/>
        <v>0</v>
      </c>
      <c r="R64" s="3" t="str">
        <f t="shared" si="13"/>
        <v/>
      </c>
      <c r="S64" s="145" t="str">
        <f t="shared" si="14"/>
        <v/>
      </c>
      <c r="T64" s="140" t="str">
        <f t="shared" si="15"/>
        <v>00</v>
      </c>
      <c r="U64" s="140">
        <f t="shared" si="16"/>
        <v>0</v>
      </c>
      <c r="V64" s="140">
        <f t="shared" si="17"/>
        <v>0</v>
      </c>
      <c r="W64" s="140" t="str">
        <f t="shared" si="18"/>
        <v/>
      </c>
      <c r="X64" s="140" t="str">
        <f t="shared" si="19"/>
        <v/>
      </c>
      <c r="Y64" s="140" t="str">
        <f t="shared" si="20"/>
        <v>0</v>
      </c>
      <c r="Z64" s="140" t="str">
        <f t="shared" si="21"/>
        <v/>
      </c>
      <c r="AA64" s="140" t="str">
        <f t="shared" si="22"/>
        <v/>
      </c>
      <c r="AB64" s="140" t="str">
        <f t="shared" si="23"/>
        <v/>
      </c>
      <c r="AC64" s="140" t="str">
        <f t="shared" si="1"/>
        <v>0</v>
      </c>
      <c r="AD64" s="140">
        <f t="shared" si="24"/>
        <v>0</v>
      </c>
      <c r="AE64" s="163" t="str">
        <f>IF(男子種目選択!F64="","",男子種目選択!F64)</f>
        <v/>
      </c>
      <c r="AF64" s="164" t="str">
        <f t="shared" si="102"/>
        <v/>
      </c>
      <c r="AG64" s="170"/>
      <c r="AH64" s="171" t="str">
        <f t="shared" si="25"/>
        <v/>
      </c>
      <c r="AI64" s="172"/>
      <c r="AJ64" s="171" t="str">
        <f t="shared" si="26"/>
        <v/>
      </c>
      <c r="AK64" s="173"/>
      <c r="AL64" s="169">
        <f t="shared" si="27"/>
        <v>0</v>
      </c>
      <c r="AM64" s="169">
        <f t="shared" si="28"/>
        <v>0</v>
      </c>
      <c r="AN64" s="169">
        <f t="shared" si="29"/>
        <v>0</v>
      </c>
      <c r="AO64" s="169">
        <f t="shared" si="30"/>
        <v>0</v>
      </c>
      <c r="AP64" s="3">
        <f t="shared" si="31"/>
        <v>0</v>
      </c>
      <c r="AQ64" s="145">
        <f t="shared" si="32"/>
        <v>0</v>
      </c>
      <c r="AR64" s="140" t="str">
        <f t="shared" si="33"/>
        <v>000</v>
      </c>
      <c r="AS64" s="140">
        <f t="shared" si="34"/>
        <v>0</v>
      </c>
      <c r="AT64" s="140">
        <f t="shared" si="35"/>
        <v>0</v>
      </c>
      <c r="AU64" s="140" t="str">
        <f t="shared" si="36"/>
        <v/>
      </c>
      <c r="AV64" s="140" t="str">
        <f t="shared" si="37"/>
        <v/>
      </c>
      <c r="AW64" s="140" t="str">
        <f t="shared" si="38"/>
        <v>0</v>
      </c>
      <c r="AX64" s="140" t="str">
        <f t="shared" si="39"/>
        <v/>
      </c>
      <c r="AY64" s="140" t="str">
        <f t="shared" si="40"/>
        <v>0</v>
      </c>
      <c r="AZ64" s="140" t="str">
        <f t="shared" si="41"/>
        <v/>
      </c>
      <c r="BA64" s="140" t="str">
        <f t="shared" si="42"/>
        <v>00</v>
      </c>
      <c r="BB64" s="140">
        <f t="shared" si="43"/>
        <v>0</v>
      </c>
      <c r="BC64" s="174" t="str">
        <f>IF(男子種目選択!G64="","",男子種目選択!G64)</f>
        <v/>
      </c>
      <c r="BD64" s="164" t="str">
        <f t="shared" si="103"/>
        <v/>
      </c>
      <c r="BE64" s="170"/>
      <c r="BF64" s="171" t="str">
        <f t="shared" si="44"/>
        <v/>
      </c>
      <c r="BG64" s="172"/>
      <c r="BH64" s="171" t="str">
        <f t="shared" si="45"/>
        <v/>
      </c>
      <c r="BI64" s="175"/>
      <c r="BJ64" s="169">
        <f t="shared" si="46"/>
        <v>0</v>
      </c>
      <c r="BK64" s="169">
        <f t="shared" si="47"/>
        <v>0</v>
      </c>
      <c r="BL64" s="169">
        <f t="shared" si="48"/>
        <v>0</v>
      </c>
      <c r="BM64" s="169">
        <f t="shared" si="49"/>
        <v>0</v>
      </c>
      <c r="BN64" s="3">
        <f t="shared" si="50"/>
        <v>0</v>
      </c>
      <c r="BO64" s="145">
        <f t="shared" si="51"/>
        <v>0</v>
      </c>
      <c r="BP64" s="140" t="str">
        <f t="shared" si="52"/>
        <v>000</v>
      </c>
      <c r="BQ64" s="140">
        <f t="shared" si="53"/>
        <v>0</v>
      </c>
      <c r="BR64" s="140">
        <f t="shared" si="54"/>
        <v>0</v>
      </c>
      <c r="BS64" s="140" t="str">
        <f t="shared" si="55"/>
        <v/>
      </c>
      <c r="BT64" s="140" t="str">
        <f t="shared" si="56"/>
        <v/>
      </c>
      <c r="BU64" s="140" t="str">
        <f t="shared" si="57"/>
        <v>0</v>
      </c>
      <c r="BV64" s="140" t="str">
        <f t="shared" si="58"/>
        <v/>
      </c>
      <c r="BW64" s="140" t="str">
        <f t="shared" si="59"/>
        <v>0</v>
      </c>
      <c r="BX64" s="140" t="str">
        <f t="shared" si="60"/>
        <v/>
      </c>
      <c r="BY64" s="140" t="str">
        <f t="shared" si="61"/>
        <v>00</v>
      </c>
      <c r="BZ64" s="140">
        <f t="shared" si="62"/>
        <v>0</v>
      </c>
      <c r="CA64" s="163" t="str">
        <f>IF(男子種目選択!H64="","",男子種目選択!H64)</f>
        <v/>
      </c>
      <c r="CB64" s="164" t="str">
        <f t="shared" si="104"/>
        <v/>
      </c>
      <c r="CC64" s="170"/>
      <c r="CD64" s="171" t="str">
        <f t="shared" si="63"/>
        <v/>
      </c>
      <c r="CE64" s="172"/>
      <c r="CF64" s="171" t="str">
        <f t="shared" si="64"/>
        <v/>
      </c>
      <c r="CG64" s="173"/>
      <c r="CH64" s="169">
        <f t="shared" si="65"/>
        <v>0</v>
      </c>
      <c r="CI64" s="169">
        <f t="shared" si="66"/>
        <v>0</v>
      </c>
      <c r="CJ64" s="169">
        <f t="shared" si="67"/>
        <v>0</v>
      </c>
      <c r="CK64" s="169">
        <f t="shared" si="68"/>
        <v>0</v>
      </c>
      <c r="CL64" s="3">
        <f t="shared" si="69"/>
        <v>0</v>
      </c>
      <c r="CM64" s="145">
        <f t="shared" si="70"/>
        <v>0</v>
      </c>
      <c r="CN64" s="140" t="str">
        <f t="shared" si="71"/>
        <v>000</v>
      </c>
      <c r="CO64" s="140">
        <f t="shared" si="72"/>
        <v>0</v>
      </c>
      <c r="CP64" s="140">
        <f t="shared" si="73"/>
        <v>0</v>
      </c>
      <c r="CQ64" s="140" t="str">
        <f t="shared" si="74"/>
        <v/>
      </c>
      <c r="CR64" s="140" t="str">
        <f t="shared" si="75"/>
        <v/>
      </c>
      <c r="CS64" s="140" t="str">
        <f t="shared" si="76"/>
        <v>0</v>
      </c>
      <c r="CT64" s="140" t="str">
        <f t="shared" si="77"/>
        <v/>
      </c>
      <c r="CU64" s="140" t="str">
        <f t="shared" si="78"/>
        <v>0</v>
      </c>
      <c r="CV64" s="140" t="str">
        <f t="shared" si="79"/>
        <v/>
      </c>
      <c r="CW64" s="140" t="str">
        <f t="shared" si="80"/>
        <v>00</v>
      </c>
      <c r="CX64" s="140">
        <f t="shared" si="81"/>
        <v>0</v>
      </c>
      <c r="CY64" s="174" t="str">
        <f>IF(男子種目選択!I64="","",男子種目選択!I64)</f>
        <v/>
      </c>
      <c r="CZ64" s="164" t="str">
        <f t="shared" si="105"/>
        <v/>
      </c>
      <c r="DA64" s="170"/>
      <c r="DB64" s="171" t="str">
        <f t="shared" si="82"/>
        <v/>
      </c>
      <c r="DC64" s="172"/>
      <c r="DD64" s="171" t="str">
        <f t="shared" si="83"/>
        <v/>
      </c>
      <c r="DE64" s="175"/>
      <c r="DF64" s="169">
        <f t="shared" si="84"/>
        <v>0</v>
      </c>
      <c r="DG64" s="169">
        <f t="shared" si="85"/>
        <v>0</v>
      </c>
      <c r="DH64" s="169">
        <f t="shared" si="86"/>
        <v>0</v>
      </c>
      <c r="DI64" s="169">
        <f t="shared" si="87"/>
        <v>0</v>
      </c>
      <c r="DJ64" s="3">
        <f t="shared" si="88"/>
        <v>0</v>
      </c>
      <c r="DK64" s="145">
        <f t="shared" si="89"/>
        <v>0</v>
      </c>
      <c r="DL64" s="140" t="str">
        <f t="shared" si="90"/>
        <v>000</v>
      </c>
      <c r="DM64" s="140">
        <f t="shared" si="91"/>
        <v>0</v>
      </c>
      <c r="DN64" s="140">
        <f t="shared" si="92"/>
        <v>0</v>
      </c>
      <c r="DO64" s="140" t="str">
        <f t="shared" si="93"/>
        <v/>
      </c>
      <c r="DP64" s="140" t="str">
        <f t="shared" si="94"/>
        <v/>
      </c>
      <c r="DQ64" s="140" t="str">
        <f t="shared" si="95"/>
        <v>0</v>
      </c>
      <c r="DR64" s="140" t="str">
        <f t="shared" si="96"/>
        <v/>
      </c>
      <c r="DS64" s="140" t="str">
        <f t="shared" si="97"/>
        <v>0</v>
      </c>
      <c r="DT64" s="140" t="str">
        <f t="shared" si="98"/>
        <v/>
      </c>
      <c r="DU64" s="140" t="str">
        <f t="shared" si="99"/>
        <v>00</v>
      </c>
      <c r="DV64" s="140">
        <f t="shared" si="100"/>
        <v>0</v>
      </c>
    </row>
    <row r="65" spans="2:126">
      <c r="B65" s="159" t="str">
        <f t="shared" si="6"/>
        <v/>
      </c>
      <c r="C65" s="150">
        <v>62</v>
      </c>
      <c r="D65" s="160" t="str">
        <f>男子種目選択!B65</f>
        <v/>
      </c>
      <c r="E65" s="161" t="str">
        <f>男子種目選択!C65</f>
        <v/>
      </c>
      <c r="F65" s="162" t="str">
        <f>男子種目選択!D65</f>
        <v/>
      </c>
      <c r="G65" s="163" t="str">
        <f>IF(男子種目選択!E65="","",男子種目選択!E65)</f>
        <v/>
      </c>
      <c r="H65" s="164" t="str">
        <f t="shared" si="101"/>
        <v/>
      </c>
      <c r="I65" s="165"/>
      <c r="J65" s="166" t="str">
        <f t="shared" si="7"/>
        <v/>
      </c>
      <c r="K65" s="167"/>
      <c r="L65" s="166" t="str">
        <f t="shared" si="8"/>
        <v/>
      </c>
      <c r="M65" s="168"/>
      <c r="N65" s="169" t="str">
        <f t="shared" si="9"/>
        <v/>
      </c>
      <c r="O65" s="169">
        <f t="shared" si="10"/>
        <v>0</v>
      </c>
      <c r="P65" s="169" t="str">
        <f t="shared" si="11"/>
        <v/>
      </c>
      <c r="Q65" s="169">
        <f t="shared" si="12"/>
        <v>0</v>
      </c>
      <c r="R65" s="3" t="str">
        <f t="shared" si="13"/>
        <v/>
      </c>
      <c r="S65" s="145" t="str">
        <f t="shared" si="14"/>
        <v/>
      </c>
      <c r="T65" s="140" t="str">
        <f t="shared" si="15"/>
        <v>00</v>
      </c>
      <c r="U65" s="140">
        <f t="shared" si="16"/>
        <v>0</v>
      </c>
      <c r="V65" s="140">
        <f t="shared" si="17"/>
        <v>0</v>
      </c>
      <c r="W65" s="140" t="str">
        <f t="shared" si="18"/>
        <v/>
      </c>
      <c r="X65" s="140" t="str">
        <f t="shared" si="19"/>
        <v/>
      </c>
      <c r="Y65" s="140" t="str">
        <f t="shared" si="20"/>
        <v>0</v>
      </c>
      <c r="Z65" s="140" t="str">
        <f t="shared" si="21"/>
        <v/>
      </c>
      <c r="AA65" s="140" t="str">
        <f t="shared" si="22"/>
        <v/>
      </c>
      <c r="AB65" s="140" t="str">
        <f t="shared" si="23"/>
        <v/>
      </c>
      <c r="AC65" s="140" t="str">
        <f t="shared" si="1"/>
        <v>0</v>
      </c>
      <c r="AD65" s="140">
        <f t="shared" si="24"/>
        <v>0</v>
      </c>
      <c r="AE65" s="163" t="str">
        <f>IF(男子種目選択!F65="","",男子種目選択!F65)</f>
        <v/>
      </c>
      <c r="AF65" s="164" t="str">
        <f t="shared" si="102"/>
        <v/>
      </c>
      <c r="AG65" s="170"/>
      <c r="AH65" s="171" t="str">
        <f t="shared" si="25"/>
        <v/>
      </c>
      <c r="AI65" s="172"/>
      <c r="AJ65" s="171" t="str">
        <f t="shared" si="26"/>
        <v/>
      </c>
      <c r="AK65" s="173"/>
      <c r="AL65" s="169">
        <f t="shared" si="27"/>
        <v>0</v>
      </c>
      <c r="AM65" s="169">
        <f t="shared" si="28"/>
        <v>0</v>
      </c>
      <c r="AN65" s="169">
        <f t="shared" si="29"/>
        <v>0</v>
      </c>
      <c r="AO65" s="169">
        <f t="shared" si="30"/>
        <v>0</v>
      </c>
      <c r="AP65" s="3">
        <f t="shared" si="31"/>
        <v>0</v>
      </c>
      <c r="AQ65" s="145">
        <f t="shared" si="32"/>
        <v>0</v>
      </c>
      <c r="AR65" s="140" t="str">
        <f t="shared" si="33"/>
        <v>000</v>
      </c>
      <c r="AS65" s="140">
        <f t="shared" si="34"/>
        <v>0</v>
      </c>
      <c r="AT65" s="140">
        <f t="shared" si="35"/>
        <v>0</v>
      </c>
      <c r="AU65" s="140" t="str">
        <f t="shared" si="36"/>
        <v/>
      </c>
      <c r="AV65" s="140" t="str">
        <f t="shared" si="37"/>
        <v/>
      </c>
      <c r="AW65" s="140" t="str">
        <f t="shared" si="38"/>
        <v>0</v>
      </c>
      <c r="AX65" s="140" t="str">
        <f t="shared" si="39"/>
        <v/>
      </c>
      <c r="AY65" s="140" t="str">
        <f t="shared" si="40"/>
        <v>0</v>
      </c>
      <c r="AZ65" s="140" t="str">
        <f t="shared" si="41"/>
        <v/>
      </c>
      <c r="BA65" s="140" t="str">
        <f t="shared" si="42"/>
        <v>00</v>
      </c>
      <c r="BB65" s="140">
        <f t="shared" si="43"/>
        <v>0</v>
      </c>
      <c r="BC65" s="174" t="str">
        <f>IF(男子種目選択!G65="","",男子種目選択!G65)</f>
        <v/>
      </c>
      <c r="BD65" s="164" t="str">
        <f t="shared" si="103"/>
        <v/>
      </c>
      <c r="BE65" s="170"/>
      <c r="BF65" s="171" t="str">
        <f t="shared" si="44"/>
        <v/>
      </c>
      <c r="BG65" s="172"/>
      <c r="BH65" s="171" t="str">
        <f t="shared" si="45"/>
        <v/>
      </c>
      <c r="BI65" s="175"/>
      <c r="BJ65" s="169">
        <f t="shared" si="46"/>
        <v>0</v>
      </c>
      <c r="BK65" s="169">
        <f t="shared" si="47"/>
        <v>0</v>
      </c>
      <c r="BL65" s="169">
        <f t="shared" si="48"/>
        <v>0</v>
      </c>
      <c r="BM65" s="169">
        <f t="shared" si="49"/>
        <v>0</v>
      </c>
      <c r="BN65" s="3">
        <f t="shared" si="50"/>
        <v>0</v>
      </c>
      <c r="BO65" s="145">
        <f t="shared" si="51"/>
        <v>0</v>
      </c>
      <c r="BP65" s="140" t="str">
        <f t="shared" si="52"/>
        <v>000</v>
      </c>
      <c r="BQ65" s="140">
        <f t="shared" si="53"/>
        <v>0</v>
      </c>
      <c r="BR65" s="140">
        <f t="shared" si="54"/>
        <v>0</v>
      </c>
      <c r="BS65" s="140" t="str">
        <f t="shared" si="55"/>
        <v/>
      </c>
      <c r="BT65" s="140" t="str">
        <f t="shared" si="56"/>
        <v/>
      </c>
      <c r="BU65" s="140" t="str">
        <f t="shared" si="57"/>
        <v>0</v>
      </c>
      <c r="BV65" s="140" t="str">
        <f t="shared" si="58"/>
        <v/>
      </c>
      <c r="BW65" s="140" t="str">
        <f t="shared" si="59"/>
        <v>0</v>
      </c>
      <c r="BX65" s="140" t="str">
        <f t="shared" si="60"/>
        <v/>
      </c>
      <c r="BY65" s="140" t="str">
        <f t="shared" si="61"/>
        <v>00</v>
      </c>
      <c r="BZ65" s="140">
        <f t="shared" si="62"/>
        <v>0</v>
      </c>
      <c r="CA65" s="163" t="str">
        <f>IF(男子種目選択!H65="","",男子種目選択!H65)</f>
        <v/>
      </c>
      <c r="CB65" s="164" t="str">
        <f t="shared" si="104"/>
        <v/>
      </c>
      <c r="CC65" s="170"/>
      <c r="CD65" s="171" t="str">
        <f t="shared" si="63"/>
        <v/>
      </c>
      <c r="CE65" s="172"/>
      <c r="CF65" s="171" t="str">
        <f t="shared" si="64"/>
        <v/>
      </c>
      <c r="CG65" s="173"/>
      <c r="CH65" s="169">
        <f t="shared" si="65"/>
        <v>0</v>
      </c>
      <c r="CI65" s="169">
        <f t="shared" si="66"/>
        <v>0</v>
      </c>
      <c r="CJ65" s="169">
        <f t="shared" si="67"/>
        <v>0</v>
      </c>
      <c r="CK65" s="169">
        <f t="shared" si="68"/>
        <v>0</v>
      </c>
      <c r="CL65" s="3">
        <f t="shared" si="69"/>
        <v>0</v>
      </c>
      <c r="CM65" s="145">
        <f t="shared" si="70"/>
        <v>0</v>
      </c>
      <c r="CN65" s="140" t="str">
        <f t="shared" si="71"/>
        <v>000</v>
      </c>
      <c r="CO65" s="140">
        <f t="shared" si="72"/>
        <v>0</v>
      </c>
      <c r="CP65" s="140">
        <f t="shared" si="73"/>
        <v>0</v>
      </c>
      <c r="CQ65" s="140" t="str">
        <f t="shared" si="74"/>
        <v/>
      </c>
      <c r="CR65" s="140" t="str">
        <f t="shared" si="75"/>
        <v/>
      </c>
      <c r="CS65" s="140" t="str">
        <f t="shared" si="76"/>
        <v>0</v>
      </c>
      <c r="CT65" s="140" t="str">
        <f t="shared" si="77"/>
        <v/>
      </c>
      <c r="CU65" s="140" t="str">
        <f t="shared" si="78"/>
        <v>0</v>
      </c>
      <c r="CV65" s="140" t="str">
        <f t="shared" si="79"/>
        <v/>
      </c>
      <c r="CW65" s="140" t="str">
        <f t="shared" si="80"/>
        <v>00</v>
      </c>
      <c r="CX65" s="140">
        <f t="shared" si="81"/>
        <v>0</v>
      </c>
      <c r="CY65" s="174" t="str">
        <f>IF(男子種目選択!I65="","",男子種目選択!I65)</f>
        <v/>
      </c>
      <c r="CZ65" s="164" t="str">
        <f t="shared" si="105"/>
        <v/>
      </c>
      <c r="DA65" s="170"/>
      <c r="DB65" s="171" t="str">
        <f t="shared" si="82"/>
        <v/>
      </c>
      <c r="DC65" s="172"/>
      <c r="DD65" s="171" t="str">
        <f t="shared" si="83"/>
        <v/>
      </c>
      <c r="DE65" s="175"/>
      <c r="DF65" s="169">
        <f t="shared" si="84"/>
        <v>0</v>
      </c>
      <c r="DG65" s="169">
        <f t="shared" si="85"/>
        <v>0</v>
      </c>
      <c r="DH65" s="169">
        <f t="shared" si="86"/>
        <v>0</v>
      </c>
      <c r="DI65" s="169">
        <f t="shared" si="87"/>
        <v>0</v>
      </c>
      <c r="DJ65" s="3">
        <f t="shared" si="88"/>
        <v>0</v>
      </c>
      <c r="DK65" s="145">
        <f t="shared" si="89"/>
        <v>0</v>
      </c>
      <c r="DL65" s="140" t="str">
        <f t="shared" si="90"/>
        <v>000</v>
      </c>
      <c r="DM65" s="140">
        <f t="shared" si="91"/>
        <v>0</v>
      </c>
      <c r="DN65" s="140">
        <f t="shared" si="92"/>
        <v>0</v>
      </c>
      <c r="DO65" s="140" t="str">
        <f t="shared" si="93"/>
        <v/>
      </c>
      <c r="DP65" s="140" t="str">
        <f t="shared" si="94"/>
        <v/>
      </c>
      <c r="DQ65" s="140" t="str">
        <f t="shared" si="95"/>
        <v>0</v>
      </c>
      <c r="DR65" s="140" t="str">
        <f t="shared" si="96"/>
        <v/>
      </c>
      <c r="DS65" s="140" t="str">
        <f t="shared" si="97"/>
        <v>0</v>
      </c>
      <c r="DT65" s="140" t="str">
        <f t="shared" si="98"/>
        <v/>
      </c>
      <c r="DU65" s="140" t="str">
        <f t="shared" si="99"/>
        <v>00</v>
      </c>
      <c r="DV65" s="140">
        <f t="shared" si="100"/>
        <v>0</v>
      </c>
    </row>
    <row r="66" spans="2:126">
      <c r="B66" s="159" t="str">
        <f t="shared" si="6"/>
        <v/>
      </c>
      <c r="C66" s="150">
        <v>63</v>
      </c>
      <c r="D66" s="160" t="str">
        <f>男子種目選択!B66</f>
        <v/>
      </c>
      <c r="E66" s="161" t="str">
        <f>男子種目選択!C66</f>
        <v/>
      </c>
      <c r="F66" s="162" t="str">
        <f>男子種目選択!D66</f>
        <v/>
      </c>
      <c r="G66" s="163" t="str">
        <f>IF(男子種目選択!E66="","",男子種目選択!E66)</f>
        <v/>
      </c>
      <c r="H66" s="164" t="str">
        <f t="shared" si="101"/>
        <v/>
      </c>
      <c r="I66" s="165"/>
      <c r="J66" s="166" t="str">
        <f t="shared" si="7"/>
        <v/>
      </c>
      <c r="K66" s="167"/>
      <c r="L66" s="166" t="str">
        <f t="shared" si="8"/>
        <v/>
      </c>
      <c r="M66" s="168"/>
      <c r="N66" s="169" t="str">
        <f t="shared" si="9"/>
        <v/>
      </c>
      <c r="O66" s="169">
        <f t="shared" si="10"/>
        <v>0</v>
      </c>
      <c r="P66" s="169" t="str">
        <f t="shared" si="11"/>
        <v/>
      </c>
      <c r="Q66" s="169">
        <f t="shared" si="12"/>
        <v>0</v>
      </c>
      <c r="R66" s="3" t="str">
        <f t="shared" si="13"/>
        <v/>
      </c>
      <c r="S66" s="145" t="str">
        <f t="shared" si="14"/>
        <v/>
      </c>
      <c r="T66" s="140" t="str">
        <f t="shared" si="15"/>
        <v>00</v>
      </c>
      <c r="U66" s="140">
        <f t="shared" si="16"/>
        <v>0</v>
      </c>
      <c r="V66" s="140">
        <f t="shared" si="17"/>
        <v>0</v>
      </c>
      <c r="W66" s="140" t="str">
        <f t="shared" si="18"/>
        <v/>
      </c>
      <c r="X66" s="140" t="str">
        <f t="shared" si="19"/>
        <v/>
      </c>
      <c r="Y66" s="140" t="str">
        <f t="shared" si="20"/>
        <v>0</v>
      </c>
      <c r="Z66" s="140" t="str">
        <f t="shared" si="21"/>
        <v/>
      </c>
      <c r="AA66" s="140" t="str">
        <f t="shared" si="22"/>
        <v/>
      </c>
      <c r="AB66" s="140" t="str">
        <f t="shared" si="23"/>
        <v/>
      </c>
      <c r="AC66" s="140" t="str">
        <f t="shared" si="1"/>
        <v>0</v>
      </c>
      <c r="AD66" s="140">
        <f t="shared" si="24"/>
        <v>0</v>
      </c>
      <c r="AE66" s="163" t="str">
        <f>IF(男子種目選択!F66="","",男子種目選択!F66)</f>
        <v/>
      </c>
      <c r="AF66" s="164" t="str">
        <f t="shared" si="102"/>
        <v/>
      </c>
      <c r="AG66" s="170"/>
      <c r="AH66" s="171" t="str">
        <f t="shared" si="25"/>
        <v/>
      </c>
      <c r="AI66" s="172"/>
      <c r="AJ66" s="171" t="str">
        <f t="shared" si="26"/>
        <v/>
      </c>
      <c r="AK66" s="173"/>
      <c r="AL66" s="169">
        <f t="shared" si="27"/>
        <v>0</v>
      </c>
      <c r="AM66" s="169">
        <f t="shared" si="28"/>
        <v>0</v>
      </c>
      <c r="AN66" s="169">
        <f t="shared" si="29"/>
        <v>0</v>
      </c>
      <c r="AO66" s="169">
        <f t="shared" si="30"/>
        <v>0</v>
      </c>
      <c r="AP66" s="3">
        <f t="shared" si="31"/>
        <v>0</v>
      </c>
      <c r="AQ66" s="145">
        <f t="shared" si="32"/>
        <v>0</v>
      </c>
      <c r="AR66" s="140" t="str">
        <f t="shared" si="33"/>
        <v>000</v>
      </c>
      <c r="AS66" s="140">
        <f t="shared" si="34"/>
        <v>0</v>
      </c>
      <c r="AT66" s="140">
        <f t="shared" si="35"/>
        <v>0</v>
      </c>
      <c r="AU66" s="140" t="str">
        <f t="shared" si="36"/>
        <v/>
      </c>
      <c r="AV66" s="140" t="str">
        <f t="shared" si="37"/>
        <v/>
      </c>
      <c r="AW66" s="140" t="str">
        <f t="shared" si="38"/>
        <v>0</v>
      </c>
      <c r="AX66" s="140" t="str">
        <f t="shared" si="39"/>
        <v/>
      </c>
      <c r="AY66" s="140" t="str">
        <f t="shared" si="40"/>
        <v>0</v>
      </c>
      <c r="AZ66" s="140" t="str">
        <f t="shared" si="41"/>
        <v/>
      </c>
      <c r="BA66" s="140" t="str">
        <f t="shared" si="42"/>
        <v>00</v>
      </c>
      <c r="BB66" s="140">
        <f t="shared" si="43"/>
        <v>0</v>
      </c>
      <c r="BC66" s="174" t="str">
        <f>IF(男子種目選択!G66="","",男子種目選択!G66)</f>
        <v/>
      </c>
      <c r="BD66" s="164" t="str">
        <f t="shared" si="103"/>
        <v/>
      </c>
      <c r="BE66" s="170"/>
      <c r="BF66" s="171" t="str">
        <f t="shared" si="44"/>
        <v/>
      </c>
      <c r="BG66" s="172"/>
      <c r="BH66" s="171" t="str">
        <f t="shared" si="45"/>
        <v/>
      </c>
      <c r="BI66" s="175"/>
      <c r="BJ66" s="169">
        <f t="shared" si="46"/>
        <v>0</v>
      </c>
      <c r="BK66" s="169">
        <f t="shared" si="47"/>
        <v>0</v>
      </c>
      <c r="BL66" s="169">
        <f t="shared" si="48"/>
        <v>0</v>
      </c>
      <c r="BM66" s="169">
        <f t="shared" si="49"/>
        <v>0</v>
      </c>
      <c r="BN66" s="3">
        <f t="shared" si="50"/>
        <v>0</v>
      </c>
      <c r="BO66" s="145">
        <f t="shared" si="51"/>
        <v>0</v>
      </c>
      <c r="BP66" s="140" t="str">
        <f t="shared" si="52"/>
        <v>000</v>
      </c>
      <c r="BQ66" s="140">
        <f t="shared" si="53"/>
        <v>0</v>
      </c>
      <c r="BR66" s="140">
        <f t="shared" si="54"/>
        <v>0</v>
      </c>
      <c r="BS66" s="140" t="str">
        <f t="shared" si="55"/>
        <v/>
      </c>
      <c r="BT66" s="140" t="str">
        <f t="shared" si="56"/>
        <v/>
      </c>
      <c r="BU66" s="140" t="str">
        <f t="shared" si="57"/>
        <v>0</v>
      </c>
      <c r="BV66" s="140" t="str">
        <f t="shared" si="58"/>
        <v/>
      </c>
      <c r="BW66" s="140" t="str">
        <f t="shared" si="59"/>
        <v>0</v>
      </c>
      <c r="BX66" s="140" t="str">
        <f t="shared" si="60"/>
        <v/>
      </c>
      <c r="BY66" s="140" t="str">
        <f t="shared" si="61"/>
        <v>00</v>
      </c>
      <c r="BZ66" s="140">
        <f t="shared" si="62"/>
        <v>0</v>
      </c>
      <c r="CA66" s="163" t="str">
        <f>IF(男子種目選択!H66="","",男子種目選択!H66)</f>
        <v/>
      </c>
      <c r="CB66" s="164" t="str">
        <f t="shared" si="104"/>
        <v/>
      </c>
      <c r="CC66" s="170"/>
      <c r="CD66" s="171" t="str">
        <f t="shared" si="63"/>
        <v/>
      </c>
      <c r="CE66" s="172"/>
      <c r="CF66" s="171" t="str">
        <f t="shared" si="64"/>
        <v/>
      </c>
      <c r="CG66" s="173"/>
      <c r="CH66" s="169">
        <f t="shared" si="65"/>
        <v>0</v>
      </c>
      <c r="CI66" s="169">
        <f t="shared" si="66"/>
        <v>0</v>
      </c>
      <c r="CJ66" s="169">
        <f t="shared" si="67"/>
        <v>0</v>
      </c>
      <c r="CK66" s="169">
        <f t="shared" si="68"/>
        <v>0</v>
      </c>
      <c r="CL66" s="3">
        <f t="shared" si="69"/>
        <v>0</v>
      </c>
      <c r="CM66" s="145">
        <f t="shared" si="70"/>
        <v>0</v>
      </c>
      <c r="CN66" s="140" t="str">
        <f t="shared" si="71"/>
        <v>000</v>
      </c>
      <c r="CO66" s="140">
        <f t="shared" si="72"/>
        <v>0</v>
      </c>
      <c r="CP66" s="140">
        <f t="shared" si="73"/>
        <v>0</v>
      </c>
      <c r="CQ66" s="140" t="str">
        <f t="shared" si="74"/>
        <v/>
      </c>
      <c r="CR66" s="140" t="str">
        <f t="shared" si="75"/>
        <v/>
      </c>
      <c r="CS66" s="140" t="str">
        <f t="shared" si="76"/>
        <v>0</v>
      </c>
      <c r="CT66" s="140" t="str">
        <f t="shared" si="77"/>
        <v/>
      </c>
      <c r="CU66" s="140" t="str">
        <f t="shared" si="78"/>
        <v>0</v>
      </c>
      <c r="CV66" s="140" t="str">
        <f t="shared" si="79"/>
        <v/>
      </c>
      <c r="CW66" s="140" t="str">
        <f t="shared" si="80"/>
        <v>00</v>
      </c>
      <c r="CX66" s="140">
        <f t="shared" si="81"/>
        <v>0</v>
      </c>
      <c r="CY66" s="174" t="str">
        <f>IF(男子種目選択!I66="","",男子種目選択!I66)</f>
        <v/>
      </c>
      <c r="CZ66" s="164" t="str">
        <f t="shared" si="105"/>
        <v/>
      </c>
      <c r="DA66" s="170"/>
      <c r="DB66" s="171" t="str">
        <f t="shared" si="82"/>
        <v/>
      </c>
      <c r="DC66" s="172"/>
      <c r="DD66" s="171" t="str">
        <f t="shared" si="83"/>
        <v/>
      </c>
      <c r="DE66" s="175"/>
      <c r="DF66" s="169">
        <f t="shared" si="84"/>
        <v>0</v>
      </c>
      <c r="DG66" s="169">
        <f t="shared" si="85"/>
        <v>0</v>
      </c>
      <c r="DH66" s="169">
        <f t="shared" si="86"/>
        <v>0</v>
      </c>
      <c r="DI66" s="169">
        <f t="shared" si="87"/>
        <v>0</v>
      </c>
      <c r="DJ66" s="3">
        <f t="shared" si="88"/>
        <v>0</v>
      </c>
      <c r="DK66" s="145">
        <f t="shared" si="89"/>
        <v>0</v>
      </c>
      <c r="DL66" s="140" t="str">
        <f t="shared" si="90"/>
        <v>000</v>
      </c>
      <c r="DM66" s="140">
        <f t="shared" si="91"/>
        <v>0</v>
      </c>
      <c r="DN66" s="140">
        <f t="shared" si="92"/>
        <v>0</v>
      </c>
      <c r="DO66" s="140" t="str">
        <f t="shared" si="93"/>
        <v/>
      </c>
      <c r="DP66" s="140" t="str">
        <f t="shared" si="94"/>
        <v/>
      </c>
      <c r="DQ66" s="140" t="str">
        <f t="shared" si="95"/>
        <v>0</v>
      </c>
      <c r="DR66" s="140" t="str">
        <f t="shared" si="96"/>
        <v/>
      </c>
      <c r="DS66" s="140" t="str">
        <f t="shared" si="97"/>
        <v>0</v>
      </c>
      <c r="DT66" s="140" t="str">
        <f t="shared" si="98"/>
        <v/>
      </c>
      <c r="DU66" s="140" t="str">
        <f t="shared" si="99"/>
        <v>00</v>
      </c>
      <c r="DV66" s="140">
        <f t="shared" si="100"/>
        <v>0</v>
      </c>
    </row>
    <row r="67" spans="2:126">
      <c r="B67" s="159" t="str">
        <f t="shared" si="6"/>
        <v/>
      </c>
      <c r="C67" s="150">
        <v>64</v>
      </c>
      <c r="D67" s="160" t="str">
        <f>男子種目選択!B67</f>
        <v/>
      </c>
      <c r="E67" s="161" t="str">
        <f>男子種目選択!C67</f>
        <v/>
      </c>
      <c r="F67" s="162" t="str">
        <f>男子種目選択!D67</f>
        <v/>
      </c>
      <c r="G67" s="163" t="str">
        <f>IF(男子種目選択!E67="","",男子種目選択!E67)</f>
        <v/>
      </c>
      <c r="H67" s="164" t="str">
        <f t="shared" si="101"/>
        <v/>
      </c>
      <c r="I67" s="165"/>
      <c r="J67" s="166" t="str">
        <f t="shared" si="7"/>
        <v/>
      </c>
      <c r="K67" s="167"/>
      <c r="L67" s="166" t="str">
        <f t="shared" si="8"/>
        <v/>
      </c>
      <c r="M67" s="168"/>
      <c r="N67" s="169" t="str">
        <f t="shared" si="9"/>
        <v/>
      </c>
      <c r="O67" s="169">
        <f t="shared" si="10"/>
        <v>0</v>
      </c>
      <c r="P67" s="169" t="str">
        <f t="shared" si="11"/>
        <v/>
      </c>
      <c r="Q67" s="169">
        <f t="shared" si="12"/>
        <v>0</v>
      </c>
      <c r="R67" s="3" t="str">
        <f t="shared" si="13"/>
        <v/>
      </c>
      <c r="S67" s="145" t="str">
        <f t="shared" si="14"/>
        <v/>
      </c>
      <c r="T67" s="140" t="str">
        <f t="shared" si="15"/>
        <v>00</v>
      </c>
      <c r="U67" s="140">
        <f t="shared" si="16"/>
        <v>0</v>
      </c>
      <c r="V67" s="140">
        <f t="shared" si="17"/>
        <v>0</v>
      </c>
      <c r="W67" s="140" t="str">
        <f t="shared" si="18"/>
        <v/>
      </c>
      <c r="X67" s="140" t="str">
        <f t="shared" si="19"/>
        <v/>
      </c>
      <c r="Y67" s="140" t="str">
        <f t="shared" si="20"/>
        <v>0</v>
      </c>
      <c r="Z67" s="140" t="str">
        <f t="shared" si="21"/>
        <v/>
      </c>
      <c r="AA67" s="140" t="str">
        <f t="shared" si="22"/>
        <v/>
      </c>
      <c r="AB67" s="140" t="str">
        <f t="shared" si="23"/>
        <v/>
      </c>
      <c r="AC67" s="140" t="str">
        <f t="shared" si="1"/>
        <v>0</v>
      </c>
      <c r="AD67" s="140">
        <f t="shared" si="24"/>
        <v>0</v>
      </c>
      <c r="AE67" s="163" t="str">
        <f>IF(男子種目選択!F67="","",男子種目選択!F67)</f>
        <v/>
      </c>
      <c r="AF67" s="164" t="str">
        <f t="shared" si="102"/>
        <v/>
      </c>
      <c r="AG67" s="170"/>
      <c r="AH67" s="171" t="str">
        <f t="shared" si="25"/>
        <v/>
      </c>
      <c r="AI67" s="172"/>
      <c r="AJ67" s="171" t="str">
        <f t="shared" si="26"/>
        <v/>
      </c>
      <c r="AK67" s="173"/>
      <c r="AL67" s="169">
        <f t="shared" si="27"/>
        <v>0</v>
      </c>
      <c r="AM67" s="169">
        <f t="shared" si="28"/>
        <v>0</v>
      </c>
      <c r="AN67" s="169">
        <f t="shared" si="29"/>
        <v>0</v>
      </c>
      <c r="AO67" s="169">
        <f t="shared" si="30"/>
        <v>0</v>
      </c>
      <c r="AP67" s="3">
        <f t="shared" si="31"/>
        <v>0</v>
      </c>
      <c r="AQ67" s="145">
        <f t="shared" si="32"/>
        <v>0</v>
      </c>
      <c r="AR67" s="140" t="str">
        <f t="shared" si="33"/>
        <v>000</v>
      </c>
      <c r="AS67" s="140">
        <f t="shared" si="34"/>
        <v>0</v>
      </c>
      <c r="AT67" s="140">
        <f t="shared" si="35"/>
        <v>0</v>
      </c>
      <c r="AU67" s="140" t="str">
        <f t="shared" si="36"/>
        <v/>
      </c>
      <c r="AV67" s="140" t="str">
        <f t="shared" si="37"/>
        <v/>
      </c>
      <c r="AW67" s="140" t="str">
        <f t="shared" si="38"/>
        <v>0</v>
      </c>
      <c r="AX67" s="140" t="str">
        <f t="shared" si="39"/>
        <v/>
      </c>
      <c r="AY67" s="140" t="str">
        <f t="shared" si="40"/>
        <v>0</v>
      </c>
      <c r="AZ67" s="140" t="str">
        <f t="shared" si="41"/>
        <v/>
      </c>
      <c r="BA67" s="140" t="str">
        <f t="shared" si="42"/>
        <v>00</v>
      </c>
      <c r="BB67" s="140">
        <f t="shared" si="43"/>
        <v>0</v>
      </c>
      <c r="BC67" s="174" t="str">
        <f>IF(男子種目選択!G67="","",男子種目選択!G67)</f>
        <v/>
      </c>
      <c r="BD67" s="164" t="str">
        <f t="shared" si="103"/>
        <v/>
      </c>
      <c r="BE67" s="170"/>
      <c r="BF67" s="171" t="str">
        <f t="shared" si="44"/>
        <v/>
      </c>
      <c r="BG67" s="172"/>
      <c r="BH67" s="171" t="str">
        <f t="shared" si="45"/>
        <v/>
      </c>
      <c r="BI67" s="175"/>
      <c r="BJ67" s="169">
        <f t="shared" si="46"/>
        <v>0</v>
      </c>
      <c r="BK67" s="169">
        <f t="shared" si="47"/>
        <v>0</v>
      </c>
      <c r="BL67" s="169">
        <f t="shared" si="48"/>
        <v>0</v>
      </c>
      <c r="BM67" s="169">
        <f t="shared" si="49"/>
        <v>0</v>
      </c>
      <c r="BN67" s="3">
        <f t="shared" si="50"/>
        <v>0</v>
      </c>
      <c r="BO67" s="145">
        <f t="shared" si="51"/>
        <v>0</v>
      </c>
      <c r="BP67" s="140" t="str">
        <f t="shared" si="52"/>
        <v>000</v>
      </c>
      <c r="BQ67" s="140">
        <f t="shared" si="53"/>
        <v>0</v>
      </c>
      <c r="BR67" s="140">
        <f t="shared" si="54"/>
        <v>0</v>
      </c>
      <c r="BS67" s="140" t="str">
        <f t="shared" si="55"/>
        <v/>
      </c>
      <c r="BT67" s="140" t="str">
        <f t="shared" si="56"/>
        <v/>
      </c>
      <c r="BU67" s="140" t="str">
        <f t="shared" si="57"/>
        <v>0</v>
      </c>
      <c r="BV67" s="140" t="str">
        <f t="shared" si="58"/>
        <v/>
      </c>
      <c r="BW67" s="140" t="str">
        <f t="shared" si="59"/>
        <v>0</v>
      </c>
      <c r="BX67" s="140" t="str">
        <f t="shared" si="60"/>
        <v/>
      </c>
      <c r="BY67" s="140" t="str">
        <f t="shared" si="61"/>
        <v>00</v>
      </c>
      <c r="BZ67" s="140">
        <f t="shared" si="62"/>
        <v>0</v>
      </c>
      <c r="CA67" s="163" t="str">
        <f>IF(男子種目選択!H67="","",男子種目選択!H67)</f>
        <v/>
      </c>
      <c r="CB67" s="164" t="str">
        <f t="shared" si="104"/>
        <v/>
      </c>
      <c r="CC67" s="170"/>
      <c r="CD67" s="171" t="str">
        <f t="shared" si="63"/>
        <v/>
      </c>
      <c r="CE67" s="172"/>
      <c r="CF67" s="171" t="str">
        <f t="shared" si="64"/>
        <v/>
      </c>
      <c r="CG67" s="173"/>
      <c r="CH67" s="169">
        <f t="shared" si="65"/>
        <v>0</v>
      </c>
      <c r="CI67" s="169">
        <f t="shared" si="66"/>
        <v>0</v>
      </c>
      <c r="CJ67" s="169">
        <f t="shared" si="67"/>
        <v>0</v>
      </c>
      <c r="CK67" s="169">
        <f t="shared" si="68"/>
        <v>0</v>
      </c>
      <c r="CL67" s="3">
        <f t="shared" si="69"/>
        <v>0</v>
      </c>
      <c r="CM67" s="145">
        <f t="shared" si="70"/>
        <v>0</v>
      </c>
      <c r="CN67" s="140" t="str">
        <f t="shared" si="71"/>
        <v>000</v>
      </c>
      <c r="CO67" s="140">
        <f t="shared" si="72"/>
        <v>0</v>
      </c>
      <c r="CP67" s="140">
        <f t="shared" si="73"/>
        <v>0</v>
      </c>
      <c r="CQ67" s="140" t="str">
        <f t="shared" si="74"/>
        <v/>
      </c>
      <c r="CR67" s="140" t="str">
        <f t="shared" si="75"/>
        <v/>
      </c>
      <c r="CS67" s="140" t="str">
        <f t="shared" si="76"/>
        <v>0</v>
      </c>
      <c r="CT67" s="140" t="str">
        <f t="shared" si="77"/>
        <v/>
      </c>
      <c r="CU67" s="140" t="str">
        <f t="shared" si="78"/>
        <v>0</v>
      </c>
      <c r="CV67" s="140" t="str">
        <f t="shared" si="79"/>
        <v/>
      </c>
      <c r="CW67" s="140" t="str">
        <f t="shared" si="80"/>
        <v>00</v>
      </c>
      <c r="CX67" s="140">
        <f t="shared" si="81"/>
        <v>0</v>
      </c>
      <c r="CY67" s="174" t="str">
        <f>IF(男子種目選択!I67="","",男子種目選択!I67)</f>
        <v/>
      </c>
      <c r="CZ67" s="164" t="str">
        <f t="shared" si="105"/>
        <v/>
      </c>
      <c r="DA67" s="170"/>
      <c r="DB67" s="171" t="str">
        <f t="shared" si="82"/>
        <v/>
      </c>
      <c r="DC67" s="172"/>
      <c r="DD67" s="171" t="str">
        <f t="shared" si="83"/>
        <v/>
      </c>
      <c r="DE67" s="175"/>
      <c r="DF67" s="169">
        <f t="shared" si="84"/>
        <v>0</v>
      </c>
      <c r="DG67" s="169">
        <f t="shared" si="85"/>
        <v>0</v>
      </c>
      <c r="DH67" s="169">
        <f t="shared" si="86"/>
        <v>0</v>
      </c>
      <c r="DI67" s="169">
        <f t="shared" si="87"/>
        <v>0</v>
      </c>
      <c r="DJ67" s="3">
        <f t="shared" si="88"/>
        <v>0</v>
      </c>
      <c r="DK67" s="145">
        <f t="shared" si="89"/>
        <v>0</v>
      </c>
      <c r="DL67" s="140" t="str">
        <f t="shared" si="90"/>
        <v>000</v>
      </c>
      <c r="DM67" s="140">
        <f t="shared" si="91"/>
        <v>0</v>
      </c>
      <c r="DN67" s="140">
        <f t="shared" si="92"/>
        <v>0</v>
      </c>
      <c r="DO67" s="140" t="str">
        <f t="shared" si="93"/>
        <v/>
      </c>
      <c r="DP67" s="140" t="str">
        <f t="shared" si="94"/>
        <v/>
      </c>
      <c r="DQ67" s="140" t="str">
        <f t="shared" si="95"/>
        <v>0</v>
      </c>
      <c r="DR67" s="140" t="str">
        <f t="shared" si="96"/>
        <v/>
      </c>
      <c r="DS67" s="140" t="str">
        <f t="shared" si="97"/>
        <v>0</v>
      </c>
      <c r="DT67" s="140" t="str">
        <f t="shared" si="98"/>
        <v/>
      </c>
      <c r="DU67" s="140" t="str">
        <f t="shared" si="99"/>
        <v>00</v>
      </c>
      <c r="DV67" s="140">
        <f t="shared" si="100"/>
        <v>0</v>
      </c>
    </row>
    <row r="68" spans="2:126">
      <c r="B68" s="159" t="str">
        <f t="shared" si="6"/>
        <v/>
      </c>
      <c r="C68" s="150">
        <v>65</v>
      </c>
      <c r="D68" s="160" t="str">
        <f>男子種目選択!B68</f>
        <v/>
      </c>
      <c r="E68" s="161" t="str">
        <f>男子種目選択!C68</f>
        <v/>
      </c>
      <c r="F68" s="162" t="str">
        <f>男子種目選択!D68</f>
        <v/>
      </c>
      <c r="G68" s="163" t="str">
        <f>IF(男子種目選択!E68="","",男子種目選択!E68)</f>
        <v/>
      </c>
      <c r="H68" s="164" t="str">
        <f t="shared" ref="H68:H99" si="106">IF(G68="","",VLOOKUP(G68,コード,5,FALSE))</f>
        <v/>
      </c>
      <c r="I68" s="165"/>
      <c r="J68" s="166" t="str">
        <f t="shared" si="7"/>
        <v/>
      </c>
      <c r="K68" s="167"/>
      <c r="L68" s="166" t="str">
        <f t="shared" si="8"/>
        <v/>
      </c>
      <c r="M68" s="168"/>
      <c r="N68" s="169" t="str">
        <f t="shared" si="9"/>
        <v/>
      </c>
      <c r="O68" s="169">
        <f t="shared" si="10"/>
        <v>0</v>
      </c>
      <c r="P68" s="169" t="str">
        <f t="shared" si="11"/>
        <v/>
      </c>
      <c r="Q68" s="169">
        <f t="shared" si="12"/>
        <v>0</v>
      </c>
      <c r="R68" s="3" t="str">
        <f t="shared" si="13"/>
        <v/>
      </c>
      <c r="S68" s="145" t="str">
        <f t="shared" si="14"/>
        <v/>
      </c>
      <c r="T68" s="140" t="str">
        <f t="shared" si="15"/>
        <v>00</v>
      </c>
      <c r="U68" s="140">
        <f t="shared" si="16"/>
        <v>0</v>
      </c>
      <c r="V68" s="140">
        <f t="shared" si="17"/>
        <v>0</v>
      </c>
      <c r="W68" s="140" t="str">
        <f t="shared" si="18"/>
        <v/>
      </c>
      <c r="X68" s="140" t="str">
        <f t="shared" si="19"/>
        <v/>
      </c>
      <c r="Y68" s="140" t="str">
        <f t="shared" si="20"/>
        <v>0</v>
      </c>
      <c r="Z68" s="140" t="str">
        <f t="shared" si="21"/>
        <v/>
      </c>
      <c r="AA68" s="140" t="str">
        <f t="shared" si="22"/>
        <v/>
      </c>
      <c r="AB68" s="140" t="str">
        <f t="shared" si="23"/>
        <v/>
      </c>
      <c r="AC68" s="140" t="str">
        <f t="shared" ref="AC68:AC131" si="107">IF(X68="点",W68,CONCATENATE(W68,X68,Y68,Z68,AA68,AB68))</f>
        <v>0</v>
      </c>
      <c r="AD68" s="140">
        <f t="shared" si="24"/>
        <v>0</v>
      </c>
      <c r="AE68" s="163" t="str">
        <f>IF(男子種目選択!F68="","",男子種目選択!F68)</f>
        <v/>
      </c>
      <c r="AF68" s="164" t="str">
        <f t="shared" ref="AF68:AF99" si="108">IF(AE68="","",VLOOKUP(AE68,コード,5,FALSE))</f>
        <v/>
      </c>
      <c r="AG68" s="170"/>
      <c r="AH68" s="171" t="str">
        <f t="shared" si="25"/>
        <v/>
      </c>
      <c r="AI68" s="172"/>
      <c r="AJ68" s="171" t="str">
        <f t="shared" si="26"/>
        <v/>
      </c>
      <c r="AK68" s="173"/>
      <c r="AL68" s="169">
        <f t="shared" si="27"/>
        <v>0</v>
      </c>
      <c r="AM68" s="169">
        <f t="shared" si="28"/>
        <v>0</v>
      </c>
      <c r="AN68" s="169">
        <f t="shared" si="29"/>
        <v>0</v>
      </c>
      <c r="AO68" s="169">
        <f t="shared" si="30"/>
        <v>0</v>
      </c>
      <c r="AP68" s="3">
        <f t="shared" si="31"/>
        <v>0</v>
      </c>
      <c r="AQ68" s="145">
        <f t="shared" si="32"/>
        <v>0</v>
      </c>
      <c r="AR68" s="140" t="str">
        <f t="shared" si="33"/>
        <v>000</v>
      </c>
      <c r="AS68" s="140">
        <f t="shared" si="34"/>
        <v>0</v>
      </c>
      <c r="AT68" s="140">
        <f t="shared" si="35"/>
        <v>0</v>
      </c>
      <c r="AU68" s="140" t="str">
        <f t="shared" si="36"/>
        <v/>
      </c>
      <c r="AV68" s="140" t="str">
        <f t="shared" si="37"/>
        <v/>
      </c>
      <c r="AW68" s="140" t="str">
        <f t="shared" si="38"/>
        <v>0</v>
      </c>
      <c r="AX68" s="140" t="str">
        <f t="shared" si="39"/>
        <v/>
      </c>
      <c r="AY68" s="140" t="str">
        <f t="shared" si="40"/>
        <v>0</v>
      </c>
      <c r="AZ68" s="140" t="str">
        <f t="shared" si="41"/>
        <v/>
      </c>
      <c r="BA68" s="140" t="str">
        <f t="shared" si="42"/>
        <v>00</v>
      </c>
      <c r="BB68" s="140">
        <f t="shared" si="43"/>
        <v>0</v>
      </c>
      <c r="BC68" s="174" t="str">
        <f>IF(男子種目選択!G68="","",男子種目選択!G68)</f>
        <v/>
      </c>
      <c r="BD68" s="164" t="str">
        <f t="shared" ref="BD68:BD99" si="109">IF(BC68="","",VLOOKUP(BC68,コード,5,FALSE))</f>
        <v/>
      </c>
      <c r="BE68" s="170"/>
      <c r="BF68" s="171" t="str">
        <f t="shared" si="44"/>
        <v/>
      </c>
      <c r="BG68" s="172"/>
      <c r="BH68" s="171" t="str">
        <f t="shared" si="45"/>
        <v/>
      </c>
      <c r="BI68" s="175"/>
      <c r="BJ68" s="169">
        <f t="shared" si="46"/>
        <v>0</v>
      </c>
      <c r="BK68" s="169">
        <f t="shared" si="47"/>
        <v>0</v>
      </c>
      <c r="BL68" s="169">
        <f t="shared" si="48"/>
        <v>0</v>
      </c>
      <c r="BM68" s="169">
        <f t="shared" si="49"/>
        <v>0</v>
      </c>
      <c r="BN68" s="3">
        <f t="shared" si="50"/>
        <v>0</v>
      </c>
      <c r="BO68" s="145">
        <f t="shared" si="51"/>
        <v>0</v>
      </c>
      <c r="BP68" s="140" t="str">
        <f t="shared" si="52"/>
        <v>000</v>
      </c>
      <c r="BQ68" s="140">
        <f t="shared" si="53"/>
        <v>0</v>
      </c>
      <c r="BR68" s="140">
        <f t="shared" si="54"/>
        <v>0</v>
      </c>
      <c r="BS68" s="140" t="str">
        <f t="shared" si="55"/>
        <v/>
      </c>
      <c r="BT68" s="140" t="str">
        <f t="shared" si="56"/>
        <v/>
      </c>
      <c r="BU68" s="140" t="str">
        <f t="shared" si="57"/>
        <v>0</v>
      </c>
      <c r="BV68" s="140" t="str">
        <f t="shared" si="58"/>
        <v/>
      </c>
      <c r="BW68" s="140" t="str">
        <f t="shared" si="59"/>
        <v>0</v>
      </c>
      <c r="BX68" s="140" t="str">
        <f t="shared" si="60"/>
        <v/>
      </c>
      <c r="BY68" s="140" t="str">
        <f t="shared" si="61"/>
        <v>00</v>
      </c>
      <c r="BZ68" s="140">
        <f t="shared" si="62"/>
        <v>0</v>
      </c>
      <c r="CA68" s="163" t="str">
        <f>IF(男子種目選択!H68="","",男子種目選択!H68)</f>
        <v/>
      </c>
      <c r="CB68" s="164" t="str">
        <f t="shared" ref="CB68:CB99" si="110">IF(CA68="","",VLOOKUP(CA68,コード,5,FALSE))</f>
        <v/>
      </c>
      <c r="CC68" s="170"/>
      <c r="CD68" s="171" t="str">
        <f t="shared" si="63"/>
        <v/>
      </c>
      <c r="CE68" s="172"/>
      <c r="CF68" s="171" t="str">
        <f t="shared" si="64"/>
        <v/>
      </c>
      <c r="CG68" s="173"/>
      <c r="CH68" s="169">
        <f t="shared" si="65"/>
        <v>0</v>
      </c>
      <c r="CI68" s="169">
        <f t="shared" si="66"/>
        <v>0</v>
      </c>
      <c r="CJ68" s="169">
        <f t="shared" si="67"/>
        <v>0</v>
      </c>
      <c r="CK68" s="169">
        <f t="shared" si="68"/>
        <v>0</v>
      </c>
      <c r="CL68" s="3">
        <f t="shared" si="69"/>
        <v>0</v>
      </c>
      <c r="CM68" s="145">
        <f t="shared" si="70"/>
        <v>0</v>
      </c>
      <c r="CN68" s="140" t="str">
        <f t="shared" si="71"/>
        <v>000</v>
      </c>
      <c r="CO68" s="140">
        <f t="shared" si="72"/>
        <v>0</v>
      </c>
      <c r="CP68" s="140">
        <f t="shared" si="73"/>
        <v>0</v>
      </c>
      <c r="CQ68" s="140" t="str">
        <f t="shared" si="74"/>
        <v/>
      </c>
      <c r="CR68" s="140" t="str">
        <f t="shared" si="75"/>
        <v/>
      </c>
      <c r="CS68" s="140" t="str">
        <f t="shared" si="76"/>
        <v>0</v>
      </c>
      <c r="CT68" s="140" t="str">
        <f t="shared" si="77"/>
        <v/>
      </c>
      <c r="CU68" s="140" t="str">
        <f t="shared" si="78"/>
        <v>0</v>
      </c>
      <c r="CV68" s="140" t="str">
        <f t="shared" si="79"/>
        <v/>
      </c>
      <c r="CW68" s="140" t="str">
        <f t="shared" si="80"/>
        <v>00</v>
      </c>
      <c r="CX68" s="140">
        <f t="shared" si="81"/>
        <v>0</v>
      </c>
      <c r="CY68" s="174" t="str">
        <f>IF(男子種目選択!I68="","",男子種目選択!I68)</f>
        <v/>
      </c>
      <c r="CZ68" s="164" t="str">
        <f t="shared" ref="CZ68:CZ99" si="111">IF(CY68="","",VLOOKUP(CY68,コード,5,FALSE))</f>
        <v/>
      </c>
      <c r="DA68" s="170"/>
      <c r="DB68" s="171" t="str">
        <f t="shared" si="82"/>
        <v/>
      </c>
      <c r="DC68" s="172"/>
      <c r="DD68" s="171" t="str">
        <f t="shared" si="83"/>
        <v/>
      </c>
      <c r="DE68" s="175"/>
      <c r="DF68" s="169">
        <f t="shared" si="84"/>
        <v>0</v>
      </c>
      <c r="DG68" s="169">
        <f t="shared" si="85"/>
        <v>0</v>
      </c>
      <c r="DH68" s="169">
        <f t="shared" si="86"/>
        <v>0</v>
      </c>
      <c r="DI68" s="169">
        <f t="shared" si="87"/>
        <v>0</v>
      </c>
      <c r="DJ68" s="3">
        <f t="shared" si="88"/>
        <v>0</v>
      </c>
      <c r="DK68" s="145">
        <f t="shared" si="89"/>
        <v>0</v>
      </c>
      <c r="DL68" s="140" t="str">
        <f t="shared" si="90"/>
        <v>000</v>
      </c>
      <c r="DM68" s="140">
        <f t="shared" si="91"/>
        <v>0</v>
      </c>
      <c r="DN68" s="140">
        <f t="shared" si="92"/>
        <v>0</v>
      </c>
      <c r="DO68" s="140" t="str">
        <f t="shared" si="93"/>
        <v/>
      </c>
      <c r="DP68" s="140" t="str">
        <f t="shared" si="94"/>
        <v/>
      </c>
      <c r="DQ68" s="140" t="str">
        <f t="shared" si="95"/>
        <v>0</v>
      </c>
      <c r="DR68" s="140" t="str">
        <f t="shared" si="96"/>
        <v/>
      </c>
      <c r="DS68" s="140" t="str">
        <f t="shared" si="97"/>
        <v>0</v>
      </c>
      <c r="DT68" s="140" t="str">
        <f t="shared" si="98"/>
        <v/>
      </c>
      <c r="DU68" s="140" t="str">
        <f t="shared" si="99"/>
        <v>00</v>
      </c>
      <c r="DV68" s="140">
        <f t="shared" si="100"/>
        <v>0</v>
      </c>
    </row>
    <row r="69" spans="2:126">
      <c r="B69" s="159" t="str">
        <f t="shared" ref="B69:B132" si="112">IF(C69&lt;=A$3,C69,"")</f>
        <v/>
      </c>
      <c r="C69" s="150">
        <v>66</v>
      </c>
      <c r="D69" s="160" t="str">
        <f>男子種目選択!B69</f>
        <v/>
      </c>
      <c r="E69" s="161" t="str">
        <f>男子種目選択!C69</f>
        <v/>
      </c>
      <c r="F69" s="162" t="str">
        <f>男子種目選択!D69</f>
        <v/>
      </c>
      <c r="G69" s="163" t="str">
        <f>IF(男子種目選択!E69="","",男子種目選択!E69)</f>
        <v/>
      </c>
      <c r="H69" s="164" t="str">
        <f t="shared" si="106"/>
        <v/>
      </c>
      <c r="I69" s="165"/>
      <c r="J69" s="166" t="str">
        <f t="shared" ref="J69:J132" si="113">IF(B69="","",IF(H69="","",IF(H69="p","点",IF(H69="t","分","m"))))</f>
        <v/>
      </c>
      <c r="K69" s="167"/>
      <c r="L69" s="166" t="str">
        <f t="shared" ref="L69:L132" si="114">IF(B69="","",IF(H69="","",IF(H69="p","",IF(H69="t","秒","cm"))))</f>
        <v/>
      </c>
      <c r="M69" s="168"/>
      <c r="N69" s="169" t="str">
        <f t="shared" ref="N69:N132" si="115">IF(B69="","",LEN(I69))</f>
        <v/>
      </c>
      <c r="O69" s="169">
        <f t="shared" ref="O69:O132" si="116">IF(P69=1,CONCATENATE(T$3,I69),I69)</f>
        <v>0</v>
      </c>
      <c r="P69" s="169" t="str">
        <f t="shared" ref="P69:P132" si="117">IF(B69="","",LEN(K69))</f>
        <v/>
      </c>
      <c r="Q69" s="169">
        <f t="shared" ref="Q69:Q132" si="118">IF(P69=1,CONCATENATE(T$3,K69),K69)</f>
        <v>0</v>
      </c>
      <c r="R69" s="3" t="str">
        <f t="shared" ref="R69:R132" si="119">IF(B69="","",LEN(M69))</f>
        <v/>
      </c>
      <c r="S69" s="145" t="str">
        <f t="shared" ref="S69:S132" si="120">IF(B69="","",IF(H69="m","",IF(H69="p","",(IF(R69=1,M69*10,M69)))))</f>
        <v/>
      </c>
      <c r="T69" s="140" t="str">
        <f t="shared" ref="T69:T132" si="121">CONCATENATE(O69,Q69,S69)</f>
        <v>00</v>
      </c>
      <c r="U69" s="140">
        <f t="shared" ref="U69:U132" si="122">T69*1</f>
        <v>0</v>
      </c>
      <c r="V69" s="140">
        <f t="shared" ref="V69:V132" si="123">O69*1</f>
        <v>0</v>
      </c>
      <c r="W69" s="140" t="str">
        <f t="shared" ref="W69:W132" si="124">IF(V69=0,"",V69)</f>
        <v/>
      </c>
      <c r="X69" s="140" t="str">
        <f t="shared" ref="X69:X132" si="125">IF(V69=0,"",IF(H69="t",".",IF(H69="p","点","m")))</f>
        <v/>
      </c>
      <c r="Y69" s="140" t="str">
        <f t="shared" ref="Y69:Y132" si="126">IF(Q69="","",ASC(Q69))</f>
        <v>0</v>
      </c>
      <c r="Z69" s="140" t="str">
        <f t="shared" ref="Z69:Z132" si="127">IF(H69="t",".","")</f>
        <v/>
      </c>
      <c r="AA69" s="140" t="str">
        <f t="shared" ref="AA69:AA132" si="128">IF(S69="","",ASC(S69))</f>
        <v/>
      </c>
      <c r="AB69" s="140" t="str">
        <f t="shared" ref="AB69:AB132" si="129">IF(X69="m","",IF(V69=0,"","0"))</f>
        <v/>
      </c>
      <c r="AC69" s="140" t="str">
        <f t="shared" si="107"/>
        <v>0</v>
      </c>
      <c r="AD69" s="140">
        <f t="shared" ref="AD69:AD132" si="130">IF(V69=0,AC69*1,AC69)</f>
        <v>0</v>
      </c>
      <c r="AE69" s="163" t="str">
        <f>IF(男子種目選択!F69="","",男子種目選択!F69)</f>
        <v/>
      </c>
      <c r="AF69" s="164" t="str">
        <f t="shared" si="108"/>
        <v/>
      </c>
      <c r="AG69" s="170"/>
      <c r="AH69" s="171" t="str">
        <f t="shared" ref="AH69:AH132" si="131">IF(Y69="","",IF(AF69="","",IF(AF69="p","点",IF(AF69="t","分","m"))))</f>
        <v/>
      </c>
      <c r="AI69" s="172"/>
      <c r="AJ69" s="171" t="str">
        <f t="shared" ref="AJ69:AJ132" si="132">IF(Y69="","",IF(AF69="","",IF(AF69="p","",IF(AF69="t","秒","cm"))))</f>
        <v/>
      </c>
      <c r="AK69" s="173"/>
      <c r="AL69" s="169">
        <f t="shared" ref="AL69:AL132" si="133">IF(Y69="","",LEN(AG69))</f>
        <v>0</v>
      </c>
      <c r="AM69" s="169">
        <f t="shared" ref="AM69:AM132" si="134">IF(AN69=1,CONCATENATE(AR$3,AG69),AG69)</f>
        <v>0</v>
      </c>
      <c r="AN69" s="169">
        <f t="shared" ref="AN69:AN132" si="135">IF(Y69="","",LEN(AI69))</f>
        <v>0</v>
      </c>
      <c r="AO69" s="169">
        <f t="shared" ref="AO69:AO132" si="136">IF(AN69=1,CONCATENATE(AR$3,AI69),AI69)</f>
        <v>0</v>
      </c>
      <c r="AP69" s="3">
        <f t="shared" ref="AP69:AP132" si="137">IF(Y69="","",LEN(AK69))</f>
        <v>0</v>
      </c>
      <c r="AQ69" s="145">
        <f t="shared" ref="AQ69:AQ132" si="138">IF(Y69="","",IF(AF69="m","",IF(AF69="p","",(IF(AP69=1,AK69*10,AK69)))))</f>
        <v>0</v>
      </c>
      <c r="AR69" s="140" t="str">
        <f t="shared" ref="AR69:AR132" si="139">CONCATENATE(AM69,AO69,AQ69)</f>
        <v>000</v>
      </c>
      <c r="AS69" s="140">
        <f t="shared" ref="AS69:AS132" si="140">AR69*1</f>
        <v>0</v>
      </c>
      <c r="AT69" s="140">
        <f t="shared" ref="AT69:AT132" si="141">AM69*1</f>
        <v>0</v>
      </c>
      <c r="AU69" s="140" t="str">
        <f t="shared" ref="AU69:AU132" si="142">IF(AT69=0,"",AT69)</f>
        <v/>
      </c>
      <c r="AV69" s="140" t="str">
        <f t="shared" ref="AV69:AV132" si="143">IF(AT69=0,"",IF(AF69="t",".",IF(AF69="p","点","m")))</f>
        <v/>
      </c>
      <c r="AW69" s="140" t="str">
        <f t="shared" ref="AW69:AW132" si="144">IF(AO69="","",ASC(AO69))</f>
        <v>0</v>
      </c>
      <c r="AX69" s="140" t="str">
        <f t="shared" ref="AX69:AX132" si="145">IF(AF69="t",".","")</f>
        <v/>
      </c>
      <c r="AY69" s="140" t="str">
        <f t="shared" ref="AY69:AY132" si="146">IF(AQ69="","",ASC(AQ69))</f>
        <v>0</v>
      </c>
      <c r="AZ69" s="140" t="str">
        <f t="shared" ref="AZ69:AZ132" si="147">IF(AV69="m","",IF(AT69=0,"","0"))</f>
        <v/>
      </c>
      <c r="BA69" s="140" t="str">
        <f t="shared" ref="BA69:BA132" si="148">IF(AV69="点",AU69,CONCATENATE(AU69,AV69,AW69,AX69,AY69,AZ69))</f>
        <v>00</v>
      </c>
      <c r="BB69" s="140">
        <f t="shared" ref="BB69:BB132" si="149">IF(AT69=0,BA69*1,BA69)</f>
        <v>0</v>
      </c>
      <c r="BC69" s="174" t="str">
        <f>IF(男子種目選択!G69="","",男子種目選択!G69)</f>
        <v/>
      </c>
      <c r="BD69" s="164" t="str">
        <f t="shared" si="109"/>
        <v/>
      </c>
      <c r="BE69" s="170"/>
      <c r="BF69" s="171" t="str">
        <f t="shared" ref="BF69:BF132" si="150">IF(AW69="","",IF(BD69="","",IF(BD69="p","点",IF(BD69="t","分","m"))))</f>
        <v/>
      </c>
      <c r="BG69" s="172"/>
      <c r="BH69" s="171" t="str">
        <f t="shared" ref="BH69:BH132" si="151">IF(AW69="","",IF(BD69="","",IF(BD69="p","",IF(BD69="t","秒","cm"))))</f>
        <v/>
      </c>
      <c r="BI69" s="175"/>
      <c r="BJ69" s="169">
        <f t="shared" ref="BJ69:BJ132" si="152">IF(AW69="","",LEN(BE69))</f>
        <v>0</v>
      </c>
      <c r="BK69" s="169">
        <f t="shared" ref="BK69:BK132" si="153">IF(BL69=1,CONCATENATE(BP$3,BE69),BE69)</f>
        <v>0</v>
      </c>
      <c r="BL69" s="169">
        <f t="shared" ref="BL69:BL132" si="154">IF(AW69="","",LEN(BG69))</f>
        <v>0</v>
      </c>
      <c r="BM69" s="169">
        <f t="shared" ref="BM69:BM132" si="155">IF(BL69=1,CONCATENATE(BP$3,BG69),BG69)</f>
        <v>0</v>
      </c>
      <c r="BN69" s="3">
        <f t="shared" ref="BN69:BN132" si="156">IF(AW69="","",LEN(BI69))</f>
        <v>0</v>
      </c>
      <c r="BO69" s="145">
        <f t="shared" ref="BO69:BO132" si="157">IF(AW69="","",IF(BD69="m","",IF(BD69="p","",(IF(BN69=1,BI69*10,BI69)))))</f>
        <v>0</v>
      </c>
      <c r="BP69" s="140" t="str">
        <f t="shared" ref="BP69:BP132" si="158">CONCATENATE(BK69,BM69,BO69)</f>
        <v>000</v>
      </c>
      <c r="BQ69" s="140">
        <f t="shared" ref="BQ69:BQ132" si="159">BP69*1</f>
        <v>0</v>
      </c>
      <c r="BR69" s="140">
        <f t="shared" ref="BR69:BR132" si="160">BK69*1</f>
        <v>0</v>
      </c>
      <c r="BS69" s="140" t="str">
        <f t="shared" ref="BS69:BS132" si="161">IF(BR69=0,"",BR69)</f>
        <v/>
      </c>
      <c r="BT69" s="140" t="str">
        <f t="shared" ref="BT69:BT132" si="162">IF(BR69=0,"",IF(BD69="t",".",IF(BD69="p","点","m")))</f>
        <v/>
      </c>
      <c r="BU69" s="140" t="str">
        <f t="shared" ref="BU69:BU132" si="163">IF(BM69="","",ASC(BM69))</f>
        <v>0</v>
      </c>
      <c r="BV69" s="140" t="str">
        <f t="shared" ref="BV69:BV132" si="164">IF(BD69="t",".","")</f>
        <v/>
      </c>
      <c r="BW69" s="140" t="str">
        <f t="shared" ref="BW69:BW132" si="165">IF(BO69="","",ASC(BO69))</f>
        <v>0</v>
      </c>
      <c r="BX69" s="140" t="str">
        <f t="shared" ref="BX69:BX132" si="166">IF(BT69="m","",IF(BR69=0,"","0"))</f>
        <v/>
      </c>
      <c r="BY69" s="140" t="str">
        <f t="shared" ref="BY69:BY132" si="167">IF(BT69="点",BS69,CONCATENATE(BS69,BT69,BU69,BV69,BW69,BX69))</f>
        <v>00</v>
      </c>
      <c r="BZ69" s="140">
        <f t="shared" ref="BZ69:BZ132" si="168">IF(BR69=0,BY69*1,BY69)</f>
        <v>0</v>
      </c>
      <c r="CA69" s="163" t="str">
        <f>IF(男子種目選択!H69="","",男子種目選択!H69)</f>
        <v/>
      </c>
      <c r="CB69" s="164" t="str">
        <f t="shared" si="110"/>
        <v/>
      </c>
      <c r="CC69" s="170"/>
      <c r="CD69" s="171" t="str">
        <f t="shared" ref="CD69:CD132" si="169">IF(BU69="","",IF(CB69="","",IF(CB69="p","点",IF(CB69="t","分","m"))))</f>
        <v/>
      </c>
      <c r="CE69" s="172"/>
      <c r="CF69" s="171" t="str">
        <f t="shared" ref="CF69:CF132" si="170">IF(BU69="","",IF(CB69="","",IF(CB69="p","",IF(CB69="t","秒","cm"))))</f>
        <v/>
      </c>
      <c r="CG69" s="173"/>
      <c r="CH69" s="169">
        <f t="shared" ref="CH69:CH132" si="171">IF(BU69="","",LEN(CC69))</f>
        <v>0</v>
      </c>
      <c r="CI69" s="169">
        <f t="shared" ref="CI69:CI132" si="172">IF(CJ69=1,CONCATENATE(CN$3,CC69),CC69)</f>
        <v>0</v>
      </c>
      <c r="CJ69" s="169">
        <f t="shared" ref="CJ69:CJ132" si="173">IF(BU69="","",LEN(CE69))</f>
        <v>0</v>
      </c>
      <c r="CK69" s="169">
        <f t="shared" ref="CK69:CK132" si="174">IF(CJ69=1,CONCATENATE(CN$3,CE69),CE69)</f>
        <v>0</v>
      </c>
      <c r="CL69" s="3">
        <f t="shared" ref="CL69:CL132" si="175">IF(BU69="","",LEN(CG69))</f>
        <v>0</v>
      </c>
      <c r="CM69" s="145">
        <f t="shared" ref="CM69:CM132" si="176">IF(BU69="","",IF(CB69="m","",IF(CB69="p","",(IF(CL69=1,CG69*10,CG69)))))</f>
        <v>0</v>
      </c>
      <c r="CN69" s="140" t="str">
        <f t="shared" ref="CN69:CN132" si="177">CONCATENATE(CI69,CK69,CM69)</f>
        <v>000</v>
      </c>
      <c r="CO69" s="140">
        <f t="shared" ref="CO69:CO132" si="178">CN69*1</f>
        <v>0</v>
      </c>
      <c r="CP69" s="140">
        <f t="shared" ref="CP69:CP132" si="179">CI69*1</f>
        <v>0</v>
      </c>
      <c r="CQ69" s="140" t="str">
        <f t="shared" ref="CQ69:CQ132" si="180">IF(CP69=0,"",CP69)</f>
        <v/>
      </c>
      <c r="CR69" s="140" t="str">
        <f t="shared" ref="CR69:CR132" si="181">IF(CP69=0,"",IF(CB69="t",".",IF(CB69="p","点","m")))</f>
        <v/>
      </c>
      <c r="CS69" s="140" t="str">
        <f t="shared" ref="CS69:CS132" si="182">IF(CK69="","",ASC(CK69))</f>
        <v>0</v>
      </c>
      <c r="CT69" s="140" t="str">
        <f t="shared" ref="CT69:CT132" si="183">IF(CB69="t",".","")</f>
        <v/>
      </c>
      <c r="CU69" s="140" t="str">
        <f t="shared" ref="CU69:CU132" si="184">IF(CM69="","",ASC(CM69))</f>
        <v>0</v>
      </c>
      <c r="CV69" s="140" t="str">
        <f t="shared" ref="CV69:CV132" si="185">IF(CR69="m","",IF(CP69=0,"","0"))</f>
        <v/>
      </c>
      <c r="CW69" s="140" t="str">
        <f t="shared" ref="CW69:CW132" si="186">IF(CR69="点",CQ69,CONCATENATE(CQ69,CR69,CS69,CT69,CU69,CV69))</f>
        <v>00</v>
      </c>
      <c r="CX69" s="140">
        <f t="shared" ref="CX69:CX132" si="187">IF(CP69=0,CW69*1,CW69)</f>
        <v>0</v>
      </c>
      <c r="CY69" s="174" t="str">
        <f>IF(男子種目選択!I69="","",男子種目選択!I69)</f>
        <v/>
      </c>
      <c r="CZ69" s="164" t="str">
        <f t="shared" si="111"/>
        <v/>
      </c>
      <c r="DA69" s="170"/>
      <c r="DB69" s="171" t="str">
        <f t="shared" ref="DB69:DB132" si="188">IF(CS69="","",IF(CZ69="","",IF(CZ69="p","点",IF(CZ69="t","分","m"))))</f>
        <v/>
      </c>
      <c r="DC69" s="172"/>
      <c r="DD69" s="171" t="str">
        <f t="shared" ref="DD69:DD132" si="189">IF(CS69="","",IF(CZ69="","",IF(CZ69="p","",IF(CZ69="t","秒","cm"))))</f>
        <v/>
      </c>
      <c r="DE69" s="175"/>
      <c r="DF69" s="169">
        <f t="shared" ref="DF69:DF132" si="190">IF(CS69="","",LEN(DA69))</f>
        <v>0</v>
      </c>
      <c r="DG69" s="169">
        <f t="shared" ref="DG69:DG132" si="191">IF(DH69=1,CONCATENATE(DL$3,DA69),DA69)</f>
        <v>0</v>
      </c>
      <c r="DH69" s="169">
        <f t="shared" ref="DH69:DH132" si="192">IF(CS69="","",LEN(DC69))</f>
        <v>0</v>
      </c>
      <c r="DI69" s="169">
        <f t="shared" ref="DI69:DI132" si="193">IF(DH69=1,CONCATENATE(DL$3,DC69),DC69)</f>
        <v>0</v>
      </c>
      <c r="DJ69" s="3">
        <f t="shared" ref="DJ69:DJ132" si="194">IF(CS69="","",LEN(DE69))</f>
        <v>0</v>
      </c>
      <c r="DK69" s="145">
        <f t="shared" ref="DK69:DK132" si="195">IF(CS69="","",IF(CZ69="m","",IF(CZ69="p","",(IF(DJ69=1,DE69*10,DE69)))))</f>
        <v>0</v>
      </c>
      <c r="DL69" s="140" t="str">
        <f t="shared" ref="DL69:DL132" si="196">CONCATENATE(DG69,DI69,DK69)</f>
        <v>000</v>
      </c>
      <c r="DM69" s="140">
        <f t="shared" ref="DM69:DM132" si="197">DL69*1</f>
        <v>0</v>
      </c>
      <c r="DN69" s="140">
        <f t="shared" ref="DN69:DN132" si="198">DG69*1</f>
        <v>0</v>
      </c>
      <c r="DO69" s="140" t="str">
        <f t="shared" ref="DO69:DO132" si="199">IF(DN69=0,"",DN69)</f>
        <v/>
      </c>
      <c r="DP69" s="140" t="str">
        <f t="shared" ref="DP69:DP132" si="200">IF(DN69=0,"",IF(CZ69="t",".",IF(CZ69="p","点","m")))</f>
        <v/>
      </c>
      <c r="DQ69" s="140" t="str">
        <f t="shared" ref="DQ69:DQ132" si="201">IF(DI69="","",ASC(DI69))</f>
        <v>0</v>
      </c>
      <c r="DR69" s="140" t="str">
        <f t="shared" ref="DR69:DR132" si="202">IF(CZ69="t",".","")</f>
        <v/>
      </c>
      <c r="DS69" s="140" t="str">
        <f t="shared" ref="DS69:DS132" si="203">IF(DK69="","",ASC(DK69))</f>
        <v>0</v>
      </c>
      <c r="DT69" s="140" t="str">
        <f t="shared" ref="DT69:DT132" si="204">IF(DP69="m","",IF(DN69=0,"","0"))</f>
        <v/>
      </c>
      <c r="DU69" s="140" t="str">
        <f t="shared" ref="DU69:DU132" si="205">IF(DP69="点",DO69,CONCATENATE(DO69,DP69,DQ69,DR69,DS69,DT69))</f>
        <v>00</v>
      </c>
      <c r="DV69" s="140">
        <f t="shared" ref="DV69:DV132" si="206">IF(DN69=0,DU69*1,DU69)</f>
        <v>0</v>
      </c>
    </row>
    <row r="70" spans="2:126">
      <c r="B70" s="159" t="str">
        <f t="shared" si="112"/>
        <v/>
      </c>
      <c r="C70" s="150">
        <v>67</v>
      </c>
      <c r="D70" s="160" t="str">
        <f>男子種目選択!B70</f>
        <v/>
      </c>
      <c r="E70" s="161" t="str">
        <f>男子種目選択!C70</f>
        <v/>
      </c>
      <c r="F70" s="162" t="str">
        <f>男子種目選択!D70</f>
        <v/>
      </c>
      <c r="G70" s="163" t="str">
        <f>IF(男子種目選択!E70="","",男子種目選択!E70)</f>
        <v/>
      </c>
      <c r="H70" s="164" t="str">
        <f t="shared" si="106"/>
        <v/>
      </c>
      <c r="I70" s="165"/>
      <c r="J70" s="166" t="str">
        <f t="shared" si="113"/>
        <v/>
      </c>
      <c r="K70" s="167"/>
      <c r="L70" s="166" t="str">
        <f t="shared" si="114"/>
        <v/>
      </c>
      <c r="M70" s="168"/>
      <c r="N70" s="169" t="str">
        <f t="shared" si="115"/>
        <v/>
      </c>
      <c r="O70" s="169">
        <f t="shared" si="116"/>
        <v>0</v>
      </c>
      <c r="P70" s="169" t="str">
        <f t="shared" si="117"/>
        <v/>
      </c>
      <c r="Q70" s="169">
        <f t="shared" si="118"/>
        <v>0</v>
      </c>
      <c r="R70" s="3" t="str">
        <f t="shared" si="119"/>
        <v/>
      </c>
      <c r="S70" s="145" t="str">
        <f t="shared" si="120"/>
        <v/>
      </c>
      <c r="T70" s="140" t="str">
        <f t="shared" si="121"/>
        <v>00</v>
      </c>
      <c r="U70" s="140">
        <f t="shared" si="122"/>
        <v>0</v>
      </c>
      <c r="V70" s="140">
        <f t="shared" si="123"/>
        <v>0</v>
      </c>
      <c r="W70" s="140" t="str">
        <f t="shared" si="124"/>
        <v/>
      </c>
      <c r="X70" s="140" t="str">
        <f t="shared" si="125"/>
        <v/>
      </c>
      <c r="Y70" s="140" t="str">
        <f t="shared" si="126"/>
        <v>0</v>
      </c>
      <c r="Z70" s="140" t="str">
        <f t="shared" si="127"/>
        <v/>
      </c>
      <c r="AA70" s="140" t="str">
        <f t="shared" si="128"/>
        <v/>
      </c>
      <c r="AB70" s="140" t="str">
        <f t="shared" si="129"/>
        <v/>
      </c>
      <c r="AC70" s="140" t="str">
        <f t="shared" si="107"/>
        <v>0</v>
      </c>
      <c r="AD70" s="140">
        <f t="shared" si="130"/>
        <v>0</v>
      </c>
      <c r="AE70" s="163" t="str">
        <f>IF(男子種目選択!F70="","",男子種目選択!F70)</f>
        <v/>
      </c>
      <c r="AF70" s="164" t="str">
        <f t="shared" si="108"/>
        <v/>
      </c>
      <c r="AG70" s="170"/>
      <c r="AH70" s="171" t="str">
        <f t="shared" si="131"/>
        <v/>
      </c>
      <c r="AI70" s="172"/>
      <c r="AJ70" s="171" t="str">
        <f t="shared" si="132"/>
        <v/>
      </c>
      <c r="AK70" s="173"/>
      <c r="AL70" s="169">
        <f t="shared" si="133"/>
        <v>0</v>
      </c>
      <c r="AM70" s="169">
        <f t="shared" si="134"/>
        <v>0</v>
      </c>
      <c r="AN70" s="169">
        <f t="shared" si="135"/>
        <v>0</v>
      </c>
      <c r="AO70" s="169">
        <f t="shared" si="136"/>
        <v>0</v>
      </c>
      <c r="AP70" s="3">
        <f t="shared" si="137"/>
        <v>0</v>
      </c>
      <c r="AQ70" s="145">
        <f t="shared" si="138"/>
        <v>0</v>
      </c>
      <c r="AR70" s="140" t="str">
        <f t="shared" si="139"/>
        <v>000</v>
      </c>
      <c r="AS70" s="140">
        <f t="shared" si="140"/>
        <v>0</v>
      </c>
      <c r="AT70" s="140">
        <f t="shared" si="141"/>
        <v>0</v>
      </c>
      <c r="AU70" s="140" t="str">
        <f t="shared" si="142"/>
        <v/>
      </c>
      <c r="AV70" s="140" t="str">
        <f t="shared" si="143"/>
        <v/>
      </c>
      <c r="AW70" s="140" t="str">
        <f t="shared" si="144"/>
        <v>0</v>
      </c>
      <c r="AX70" s="140" t="str">
        <f t="shared" si="145"/>
        <v/>
      </c>
      <c r="AY70" s="140" t="str">
        <f t="shared" si="146"/>
        <v>0</v>
      </c>
      <c r="AZ70" s="140" t="str">
        <f t="shared" si="147"/>
        <v/>
      </c>
      <c r="BA70" s="140" t="str">
        <f t="shared" si="148"/>
        <v>00</v>
      </c>
      <c r="BB70" s="140">
        <f t="shared" si="149"/>
        <v>0</v>
      </c>
      <c r="BC70" s="174" t="str">
        <f>IF(男子種目選択!G70="","",男子種目選択!G70)</f>
        <v/>
      </c>
      <c r="BD70" s="164" t="str">
        <f t="shared" si="109"/>
        <v/>
      </c>
      <c r="BE70" s="170"/>
      <c r="BF70" s="171" t="str">
        <f t="shared" si="150"/>
        <v/>
      </c>
      <c r="BG70" s="172"/>
      <c r="BH70" s="171" t="str">
        <f t="shared" si="151"/>
        <v/>
      </c>
      <c r="BI70" s="175"/>
      <c r="BJ70" s="169">
        <f t="shared" si="152"/>
        <v>0</v>
      </c>
      <c r="BK70" s="169">
        <f t="shared" si="153"/>
        <v>0</v>
      </c>
      <c r="BL70" s="169">
        <f t="shared" si="154"/>
        <v>0</v>
      </c>
      <c r="BM70" s="169">
        <f t="shared" si="155"/>
        <v>0</v>
      </c>
      <c r="BN70" s="3">
        <f t="shared" si="156"/>
        <v>0</v>
      </c>
      <c r="BO70" s="145">
        <f t="shared" si="157"/>
        <v>0</v>
      </c>
      <c r="BP70" s="140" t="str">
        <f t="shared" si="158"/>
        <v>000</v>
      </c>
      <c r="BQ70" s="140">
        <f t="shared" si="159"/>
        <v>0</v>
      </c>
      <c r="BR70" s="140">
        <f t="shared" si="160"/>
        <v>0</v>
      </c>
      <c r="BS70" s="140" t="str">
        <f t="shared" si="161"/>
        <v/>
      </c>
      <c r="BT70" s="140" t="str">
        <f t="shared" si="162"/>
        <v/>
      </c>
      <c r="BU70" s="140" t="str">
        <f t="shared" si="163"/>
        <v>0</v>
      </c>
      <c r="BV70" s="140" t="str">
        <f t="shared" si="164"/>
        <v/>
      </c>
      <c r="BW70" s="140" t="str">
        <f t="shared" si="165"/>
        <v>0</v>
      </c>
      <c r="BX70" s="140" t="str">
        <f t="shared" si="166"/>
        <v/>
      </c>
      <c r="BY70" s="140" t="str">
        <f t="shared" si="167"/>
        <v>00</v>
      </c>
      <c r="BZ70" s="140">
        <f t="shared" si="168"/>
        <v>0</v>
      </c>
      <c r="CA70" s="163" t="str">
        <f>IF(男子種目選択!H70="","",男子種目選択!H70)</f>
        <v/>
      </c>
      <c r="CB70" s="164" t="str">
        <f t="shared" si="110"/>
        <v/>
      </c>
      <c r="CC70" s="170"/>
      <c r="CD70" s="171" t="str">
        <f t="shared" si="169"/>
        <v/>
      </c>
      <c r="CE70" s="172"/>
      <c r="CF70" s="171" t="str">
        <f t="shared" si="170"/>
        <v/>
      </c>
      <c r="CG70" s="173"/>
      <c r="CH70" s="169">
        <f t="shared" si="171"/>
        <v>0</v>
      </c>
      <c r="CI70" s="169">
        <f t="shared" si="172"/>
        <v>0</v>
      </c>
      <c r="CJ70" s="169">
        <f t="shared" si="173"/>
        <v>0</v>
      </c>
      <c r="CK70" s="169">
        <f t="shared" si="174"/>
        <v>0</v>
      </c>
      <c r="CL70" s="3">
        <f t="shared" si="175"/>
        <v>0</v>
      </c>
      <c r="CM70" s="145">
        <f t="shared" si="176"/>
        <v>0</v>
      </c>
      <c r="CN70" s="140" t="str">
        <f t="shared" si="177"/>
        <v>000</v>
      </c>
      <c r="CO70" s="140">
        <f t="shared" si="178"/>
        <v>0</v>
      </c>
      <c r="CP70" s="140">
        <f t="shared" si="179"/>
        <v>0</v>
      </c>
      <c r="CQ70" s="140" t="str">
        <f t="shared" si="180"/>
        <v/>
      </c>
      <c r="CR70" s="140" t="str">
        <f t="shared" si="181"/>
        <v/>
      </c>
      <c r="CS70" s="140" t="str">
        <f t="shared" si="182"/>
        <v>0</v>
      </c>
      <c r="CT70" s="140" t="str">
        <f t="shared" si="183"/>
        <v/>
      </c>
      <c r="CU70" s="140" t="str">
        <f t="shared" si="184"/>
        <v>0</v>
      </c>
      <c r="CV70" s="140" t="str">
        <f t="shared" si="185"/>
        <v/>
      </c>
      <c r="CW70" s="140" t="str">
        <f t="shared" si="186"/>
        <v>00</v>
      </c>
      <c r="CX70" s="140">
        <f t="shared" si="187"/>
        <v>0</v>
      </c>
      <c r="CY70" s="174" t="str">
        <f>IF(男子種目選択!I70="","",男子種目選択!I70)</f>
        <v/>
      </c>
      <c r="CZ70" s="164" t="str">
        <f t="shared" si="111"/>
        <v/>
      </c>
      <c r="DA70" s="170"/>
      <c r="DB70" s="171" t="str">
        <f t="shared" si="188"/>
        <v/>
      </c>
      <c r="DC70" s="172"/>
      <c r="DD70" s="171" t="str">
        <f t="shared" si="189"/>
        <v/>
      </c>
      <c r="DE70" s="175"/>
      <c r="DF70" s="169">
        <f t="shared" si="190"/>
        <v>0</v>
      </c>
      <c r="DG70" s="169">
        <f t="shared" si="191"/>
        <v>0</v>
      </c>
      <c r="DH70" s="169">
        <f t="shared" si="192"/>
        <v>0</v>
      </c>
      <c r="DI70" s="169">
        <f t="shared" si="193"/>
        <v>0</v>
      </c>
      <c r="DJ70" s="3">
        <f t="shared" si="194"/>
        <v>0</v>
      </c>
      <c r="DK70" s="145">
        <f t="shared" si="195"/>
        <v>0</v>
      </c>
      <c r="DL70" s="140" t="str">
        <f t="shared" si="196"/>
        <v>000</v>
      </c>
      <c r="DM70" s="140">
        <f t="shared" si="197"/>
        <v>0</v>
      </c>
      <c r="DN70" s="140">
        <f t="shared" si="198"/>
        <v>0</v>
      </c>
      <c r="DO70" s="140" t="str">
        <f t="shared" si="199"/>
        <v/>
      </c>
      <c r="DP70" s="140" t="str">
        <f t="shared" si="200"/>
        <v/>
      </c>
      <c r="DQ70" s="140" t="str">
        <f t="shared" si="201"/>
        <v>0</v>
      </c>
      <c r="DR70" s="140" t="str">
        <f t="shared" si="202"/>
        <v/>
      </c>
      <c r="DS70" s="140" t="str">
        <f t="shared" si="203"/>
        <v>0</v>
      </c>
      <c r="DT70" s="140" t="str">
        <f t="shared" si="204"/>
        <v/>
      </c>
      <c r="DU70" s="140" t="str">
        <f t="shared" si="205"/>
        <v>00</v>
      </c>
      <c r="DV70" s="140">
        <f t="shared" si="206"/>
        <v>0</v>
      </c>
    </row>
    <row r="71" spans="2:126">
      <c r="B71" s="159" t="str">
        <f t="shared" si="112"/>
        <v/>
      </c>
      <c r="C71" s="150">
        <v>68</v>
      </c>
      <c r="D71" s="160" t="str">
        <f>男子種目選択!B71</f>
        <v/>
      </c>
      <c r="E71" s="161" t="str">
        <f>男子種目選択!C71</f>
        <v/>
      </c>
      <c r="F71" s="162" t="str">
        <f>男子種目選択!D71</f>
        <v/>
      </c>
      <c r="G71" s="163" t="str">
        <f>IF(男子種目選択!E71="","",男子種目選択!E71)</f>
        <v/>
      </c>
      <c r="H71" s="164" t="str">
        <f t="shared" si="106"/>
        <v/>
      </c>
      <c r="I71" s="165"/>
      <c r="J71" s="166" t="str">
        <f t="shared" si="113"/>
        <v/>
      </c>
      <c r="K71" s="167"/>
      <c r="L71" s="166" t="str">
        <f t="shared" si="114"/>
        <v/>
      </c>
      <c r="M71" s="168"/>
      <c r="N71" s="169" t="str">
        <f t="shared" si="115"/>
        <v/>
      </c>
      <c r="O71" s="169">
        <f t="shared" si="116"/>
        <v>0</v>
      </c>
      <c r="P71" s="169" t="str">
        <f t="shared" si="117"/>
        <v/>
      </c>
      <c r="Q71" s="169">
        <f t="shared" si="118"/>
        <v>0</v>
      </c>
      <c r="R71" s="3" t="str">
        <f t="shared" si="119"/>
        <v/>
      </c>
      <c r="S71" s="145" t="str">
        <f t="shared" si="120"/>
        <v/>
      </c>
      <c r="T71" s="140" t="str">
        <f t="shared" si="121"/>
        <v>00</v>
      </c>
      <c r="U71" s="140">
        <f t="shared" si="122"/>
        <v>0</v>
      </c>
      <c r="V71" s="140">
        <f t="shared" si="123"/>
        <v>0</v>
      </c>
      <c r="W71" s="140" t="str">
        <f t="shared" si="124"/>
        <v/>
      </c>
      <c r="X71" s="140" t="str">
        <f t="shared" si="125"/>
        <v/>
      </c>
      <c r="Y71" s="140" t="str">
        <f t="shared" si="126"/>
        <v>0</v>
      </c>
      <c r="Z71" s="140" t="str">
        <f t="shared" si="127"/>
        <v/>
      </c>
      <c r="AA71" s="140" t="str">
        <f t="shared" si="128"/>
        <v/>
      </c>
      <c r="AB71" s="140" t="str">
        <f t="shared" si="129"/>
        <v/>
      </c>
      <c r="AC71" s="140" t="str">
        <f t="shared" si="107"/>
        <v>0</v>
      </c>
      <c r="AD71" s="140">
        <f t="shared" si="130"/>
        <v>0</v>
      </c>
      <c r="AE71" s="163" t="str">
        <f>IF(男子種目選択!F71="","",男子種目選択!F71)</f>
        <v/>
      </c>
      <c r="AF71" s="164" t="str">
        <f t="shared" si="108"/>
        <v/>
      </c>
      <c r="AG71" s="170"/>
      <c r="AH71" s="171" t="str">
        <f t="shared" si="131"/>
        <v/>
      </c>
      <c r="AI71" s="172"/>
      <c r="AJ71" s="171" t="str">
        <f t="shared" si="132"/>
        <v/>
      </c>
      <c r="AK71" s="173"/>
      <c r="AL71" s="169">
        <f t="shared" si="133"/>
        <v>0</v>
      </c>
      <c r="AM71" s="169">
        <f t="shared" si="134"/>
        <v>0</v>
      </c>
      <c r="AN71" s="169">
        <f t="shared" si="135"/>
        <v>0</v>
      </c>
      <c r="AO71" s="169">
        <f t="shared" si="136"/>
        <v>0</v>
      </c>
      <c r="AP71" s="3">
        <f t="shared" si="137"/>
        <v>0</v>
      </c>
      <c r="AQ71" s="145">
        <f t="shared" si="138"/>
        <v>0</v>
      </c>
      <c r="AR71" s="140" t="str">
        <f t="shared" si="139"/>
        <v>000</v>
      </c>
      <c r="AS71" s="140">
        <f t="shared" si="140"/>
        <v>0</v>
      </c>
      <c r="AT71" s="140">
        <f t="shared" si="141"/>
        <v>0</v>
      </c>
      <c r="AU71" s="140" t="str">
        <f t="shared" si="142"/>
        <v/>
      </c>
      <c r="AV71" s="140" t="str">
        <f t="shared" si="143"/>
        <v/>
      </c>
      <c r="AW71" s="140" t="str">
        <f t="shared" si="144"/>
        <v>0</v>
      </c>
      <c r="AX71" s="140" t="str">
        <f t="shared" si="145"/>
        <v/>
      </c>
      <c r="AY71" s="140" t="str">
        <f t="shared" si="146"/>
        <v>0</v>
      </c>
      <c r="AZ71" s="140" t="str">
        <f t="shared" si="147"/>
        <v/>
      </c>
      <c r="BA71" s="140" t="str">
        <f t="shared" si="148"/>
        <v>00</v>
      </c>
      <c r="BB71" s="140">
        <f t="shared" si="149"/>
        <v>0</v>
      </c>
      <c r="BC71" s="174" t="str">
        <f>IF(男子種目選択!G71="","",男子種目選択!G71)</f>
        <v/>
      </c>
      <c r="BD71" s="164" t="str">
        <f t="shared" si="109"/>
        <v/>
      </c>
      <c r="BE71" s="170"/>
      <c r="BF71" s="171" t="str">
        <f t="shared" si="150"/>
        <v/>
      </c>
      <c r="BG71" s="172"/>
      <c r="BH71" s="171" t="str">
        <f t="shared" si="151"/>
        <v/>
      </c>
      <c r="BI71" s="175"/>
      <c r="BJ71" s="169">
        <f t="shared" si="152"/>
        <v>0</v>
      </c>
      <c r="BK71" s="169">
        <f t="shared" si="153"/>
        <v>0</v>
      </c>
      <c r="BL71" s="169">
        <f t="shared" si="154"/>
        <v>0</v>
      </c>
      <c r="BM71" s="169">
        <f t="shared" si="155"/>
        <v>0</v>
      </c>
      <c r="BN71" s="3">
        <f t="shared" si="156"/>
        <v>0</v>
      </c>
      <c r="BO71" s="145">
        <f t="shared" si="157"/>
        <v>0</v>
      </c>
      <c r="BP71" s="140" t="str">
        <f t="shared" si="158"/>
        <v>000</v>
      </c>
      <c r="BQ71" s="140">
        <f t="shared" si="159"/>
        <v>0</v>
      </c>
      <c r="BR71" s="140">
        <f t="shared" si="160"/>
        <v>0</v>
      </c>
      <c r="BS71" s="140" t="str">
        <f t="shared" si="161"/>
        <v/>
      </c>
      <c r="BT71" s="140" t="str">
        <f t="shared" si="162"/>
        <v/>
      </c>
      <c r="BU71" s="140" t="str">
        <f t="shared" si="163"/>
        <v>0</v>
      </c>
      <c r="BV71" s="140" t="str">
        <f t="shared" si="164"/>
        <v/>
      </c>
      <c r="BW71" s="140" t="str">
        <f t="shared" si="165"/>
        <v>0</v>
      </c>
      <c r="BX71" s="140" t="str">
        <f t="shared" si="166"/>
        <v/>
      </c>
      <c r="BY71" s="140" t="str">
        <f t="shared" si="167"/>
        <v>00</v>
      </c>
      <c r="BZ71" s="140">
        <f t="shared" si="168"/>
        <v>0</v>
      </c>
      <c r="CA71" s="163" t="str">
        <f>IF(男子種目選択!H71="","",男子種目選択!H71)</f>
        <v/>
      </c>
      <c r="CB71" s="164" t="str">
        <f t="shared" si="110"/>
        <v/>
      </c>
      <c r="CC71" s="170"/>
      <c r="CD71" s="171" t="str">
        <f t="shared" si="169"/>
        <v/>
      </c>
      <c r="CE71" s="172"/>
      <c r="CF71" s="171" t="str">
        <f t="shared" si="170"/>
        <v/>
      </c>
      <c r="CG71" s="173"/>
      <c r="CH71" s="169">
        <f t="shared" si="171"/>
        <v>0</v>
      </c>
      <c r="CI71" s="169">
        <f t="shared" si="172"/>
        <v>0</v>
      </c>
      <c r="CJ71" s="169">
        <f t="shared" si="173"/>
        <v>0</v>
      </c>
      <c r="CK71" s="169">
        <f t="shared" si="174"/>
        <v>0</v>
      </c>
      <c r="CL71" s="3">
        <f t="shared" si="175"/>
        <v>0</v>
      </c>
      <c r="CM71" s="145">
        <f t="shared" si="176"/>
        <v>0</v>
      </c>
      <c r="CN71" s="140" t="str">
        <f t="shared" si="177"/>
        <v>000</v>
      </c>
      <c r="CO71" s="140">
        <f t="shared" si="178"/>
        <v>0</v>
      </c>
      <c r="CP71" s="140">
        <f t="shared" si="179"/>
        <v>0</v>
      </c>
      <c r="CQ71" s="140" t="str">
        <f t="shared" si="180"/>
        <v/>
      </c>
      <c r="CR71" s="140" t="str">
        <f t="shared" si="181"/>
        <v/>
      </c>
      <c r="CS71" s="140" t="str">
        <f t="shared" si="182"/>
        <v>0</v>
      </c>
      <c r="CT71" s="140" t="str">
        <f t="shared" si="183"/>
        <v/>
      </c>
      <c r="CU71" s="140" t="str">
        <f t="shared" si="184"/>
        <v>0</v>
      </c>
      <c r="CV71" s="140" t="str">
        <f t="shared" si="185"/>
        <v/>
      </c>
      <c r="CW71" s="140" t="str">
        <f t="shared" si="186"/>
        <v>00</v>
      </c>
      <c r="CX71" s="140">
        <f t="shared" si="187"/>
        <v>0</v>
      </c>
      <c r="CY71" s="174" t="str">
        <f>IF(男子種目選択!I71="","",男子種目選択!I71)</f>
        <v/>
      </c>
      <c r="CZ71" s="164" t="str">
        <f t="shared" si="111"/>
        <v/>
      </c>
      <c r="DA71" s="170"/>
      <c r="DB71" s="171" t="str">
        <f t="shared" si="188"/>
        <v/>
      </c>
      <c r="DC71" s="172"/>
      <c r="DD71" s="171" t="str">
        <f t="shared" si="189"/>
        <v/>
      </c>
      <c r="DE71" s="175"/>
      <c r="DF71" s="169">
        <f t="shared" si="190"/>
        <v>0</v>
      </c>
      <c r="DG71" s="169">
        <f t="shared" si="191"/>
        <v>0</v>
      </c>
      <c r="DH71" s="169">
        <f t="shared" si="192"/>
        <v>0</v>
      </c>
      <c r="DI71" s="169">
        <f t="shared" si="193"/>
        <v>0</v>
      </c>
      <c r="DJ71" s="3">
        <f t="shared" si="194"/>
        <v>0</v>
      </c>
      <c r="DK71" s="145">
        <f t="shared" si="195"/>
        <v>0</v>
      </c>
      <c r="DL71" s="140" t="str">
        <f t="shared" si="196"/>
        <v>000</v>
      </c>
      <c r="DM71" s="140">
        <f t="shared" si="197"/>
        <v>0</v>
      </c>
      <c r="DN71" s="140">
        <f t="shared" si="198"/>
        <v>0</v>
      </c>
      <c r="DO71" s="140" t="str">
        <f t="shared" si="199"/>
        <v/>
      </c>
      <c r="DP71" s="140" t="str">
        <f t="shared" si="200"/>
        <v/>
      </c>
      <c r="DQ71" s="140" t="str">
        <f t="shared" si="201"/>
        <v>0</v>
      </c>
      <c r="DR71" s="140" t="str">
        <f t="shared" si="202"/>
        <v/>
      </c>
      <c r="DS71" s="140" t="str">
        <f t="shared" si="203"/>
        <v>0</v>
      </c>
      <c r="DT71" s="140" t="str">
        <f t="shared" si="204"/>
        <v/>
      </c>
      <c r="DU71" s="140" t="str">
        <f t="shared" si="205"/>
        <v>00</v>
      </c>
      <c r="DV71" s="140">
        <f t="shared" si="206"/>
        <v>0</v>
      </c>
    </row>
    <row r="72" spans="2:126">
      <c r="B72" s="159" t="str">
        <f t="shared" si="112"/>
        <v/>
      </c>
      <c r="C72" s="150">
        <v>69</v>
      </c>
      <c r="D72" s="160" t="str">
        <f>男子種目選択!B72</f>
        <v/>
      </c>
      <c r="E72" s="161" t="str">
        <f>男子種目選択!C72</f>
        <v/>
      </c>
      <c r="F72" s="162" t="str">
        <f>男子種目選択!D72</f>
        <v/>
      </c>
      <c r="G72" s="163" t="str">
        <f>IF(男子種目選択!E72="","",男子種目選択!E72)</f>
        <v/>
      </c>
      <c r="H72" s="164" t="str">
        <f t="shared" si="106"/>
        <v/>
      </c>
      <c r="I72" s="165"/>
      <c r="J72" s="166" t="str">
        <f t="shared" si="113"/>
        <v/>
      </c>
      <c r="K72" s="167"/>
      <c r="L72" s="166" t="str">
        <f t="shared" si="114"/>
        <v/>
      </c>
      <c r="M72" s="168"/>
      <c r="N72" s="169" t="str">
        <f t="shared" si="115"/>
        <v/>
      </c>
      <c r="O72" s="169">
        <f t="shared" si="116"/>
        <v>0</v>
      </c>
      <c r="P72" s="169" t="str">
        <f t="shared" si="117"/>
        <v/>
      </c>
      <c r="Q72" s="169">
        <f t="shared" si="118"/>
        <v>0</v>
      </c>
      <c r="R72" s="3" t="str">
        <f t="shared" si="119"/>
        <v/>
      </c>
      <c r="S72" s="145" t="str">
        <f t="shared" si="120"/>
        <v/>
      </c>
      <c r="T72" s="140" t="str">
        <f t="shared" si="121"/>
        <v>00</v>
      </c>
      <c r="U72" s="140">
        <f t="shared" si="122"/>
        <v>0</v>
      </c>
      <c r="V72" s="140">
        <f t="shared" si="123"/>
        <v>0</v>
      </c>
      <c r="W72" s="140" t="str">
        <f t="shared" si="124"/>
        <v/>
      </c>
      <c r="X72" s="140" t="str">
        <f t="shared" si="125"/>
        <v/>
      </c>
      <c r="Y72" s="140" t="str">
        <f t="shared" si="126"/>
        <v>0</v>
      </c>
      <c r="Z72" s="140" t="str">
        <f t="shared" si="127"/>
        <v/>
      </c>
      <c r="AA72" s="140" t="str">
        <f t="shared" si="128"/>
        <v/>
      </c>
      <c r="AB72" s="140" t="str">
        <f t="shared" si="129"/>
        <v/>
      </c>
      <c r="AC72" s="140" t="str">
        <f t="shared" si="107"/>
        <v>0</v>
      </c>
      <c r="AD72" s="140">
        <f t="shared" si="130"/>
        <v>0</v>
      </c>
      <c r="AE72" s="163" t="str">
        <f>IF(男子種目選択!F72="","",男子種目選択!F72)</f>
        <v/>
      </c>
      <c r="AF72" s="164" t="str">
        <f t="shared" si="108"/>
        <v/>
      </c>
      <c r="AG72" s="170"/>
      <c r="AH72" s="171" t="str">
        <f t="shared" si="131"/>
        <v/>
      </c>
      <c r="AI72" s="172"/>
      <c r="AJ72" s="171" t="str">
        <f t="shared" si="132"/>
        <v/>
      </c>
      <c r="AK72" s="173"/>
      <c r="AL72" s="169">
        <f t="shared" si="133"/>
        <v>0</v>
      </c>
      <c r="AM72" s="169">
        <f t="shared" si="134"/>
        <v>0</v>
      </c>
      <c r="AN72" s="169">
        <f t="shared" si="135"/>
        <v>0</v>
      </c>
      <c r="AO72" s="169">
        <f t="shared" si="136"/>
        <v>0</v>
      </c>
      <c r="AP72" s="3">
        <f t="shared" si="137"/>
        <v>0</v>
      </c>
      <c r="AQ72" s="145">
        <f t="shared" si="138"/>
        <v>0</v>
      </c>
      <c r="AR72" s="140" t="str">
        <f t="shared" si="139"/>
        <v>000</v>
      </c>
      <c r="AS72" s="140">
        <f t="shared" si="140"/>
        <v>0</v>
      </c>
      <c r="AT72" s="140">
        <f t="shared" si="141"/>
        <v>0</v>
      </c>
      <c r="AU72" s="140" t="str">
        <f t="shared" si="142"/>
        <v/>
      </c>
      <c r="AV72" s="140" t="str">
        <f t="shared" si="143"/>
        <v/>
      </c>
      <c r="AW72" s="140" t="str">
        <f t="shared" si="144"/>
        <v>0</v>
      </c>
      <c r="AX72" s="140" t="str">
        <f t="shared" si="145"/>
        <v/>
      </c>
      <c r="AY72" s="140" t="str">
        <f t="shared" si="146"/>
        <v>0</v>
      </c>
      <c r="AZ72" s="140" t="str">
        <f t="shared" si="147"/>
        <v/>
      </c>
      <c r="BA72" s="140" t="str">
        <f t="shared" si="148"/>
        <v>00</v>
      </c>
      <c r="BB72" s="140">
        <f t="shared" si="149"/>
        <v>0</v>
      </c>
      <c r="BC72" s="174" t="str">
        <f>IF(男子種目選択!G72="","",男子種目選択!G72)</f>
        <v/>
      </c>
      <c r="BD72" s="164" t="str">
        <f t="shared" si="109"/>
        <v/>
      </c>
      <c r="BE72" s="170"/>
      <c r="BF72" s="171" t="str">
        <f t="shared" si="150"/>
        <v/>
      </c>
      <c r="BG72" s="172"/>
      <c r="BH72" s="171" t="str">
        <f t="shared" si="151"/>
        <v/>
      </c>
      <c r="BI72" s="175"/>
      <c r="BJ72" s="169">
        <f t="shared" si="152"/>
        <v>0</v>
      </c>
      <c r="BK72" s="169">
        <f t="shared" si="153"/>
        <v>0</v>
      </c>
      <c r="BL72" s="169">
        <f t="shared" si="154"/>
        <v>0</v>
      </c>
      <c r="BM72" s="169">
        <f t="shared" si="155"/>
        <v>0</v>
      </c>
      <c r="BN72" s="3">
        <f t="shared" si="156"/>
        <v>0</v>
      </c>
      <c r="BO72" s="145">
        <f t="shared" si="157"/>
        <v>0</v>
      </c>
      <c r="BP72" s="140" t="str">
        <f t="shared" si="158"/>
        <v>000</v>
      </c>
      <c r="BQ72" s="140">
        <f t="shared" si="159"/>
        <v>0</v>
      </c>
      <c r="BR72" s="140">
        <f t="shared" si="160"/>
        <v>0</v>
      </c>
      <c r="BS72" s="140" t="str">
        <f t="shared" si="161"/>
        <v/>
      </c>
      <c r="BT72" s="140" t="str">
        <f t="shared" si="162"/>
        <v/>
      </c>
      <c r="BU72" s="140" t="str">
        <f t="shared" si="163"/>
        <v>0</v>
      </c>
      <c r="BV72" s="140" t="str">
        <f t="shared" si="164"/>
        <v/>
      </c>
      <c r="BW72" s="140" t="str">
        <f t="shared" si="165"/>
        <v>0</v>
      </c>
      <c r="BX72" s="140" t="str">
        <f t="shared" si="166"/>
        <v/>
      </c>
      <c r="BY72" s="140" t="str">
        <f t="shared" si="167"/>
        <v>00</v>
      </c>
      <c r="BZ72" s="140">
        <f t="shared" si="168"/>
        <v>0</v>
      </c>
      <c r="CA72" s="163" t="str">
        <f>IF(男子種目選択!H72="","",男子種目選択!H72)</f>
        <v/>
      </c>
      <c r="CB72" s="164" t="str">
        <f t="shared" si="110"/>
        <v/>
      </c>
      <c r="CC72" s="170"/>
      <c r="CD72" s="171" t="str">
        <f t="shared" si="169"/>
        <v/>
      </c>
      <c r="CE72" s="172"/>
      <c r="CF72" s="171" t="str">
        <f t="shared" si="170"/>
        <v/>
      </c>
      <c r="CG72" s="173"/>
      <c r="CH72" s="169">
        <f t="shared" si="171"/>
        <v>0</v>
      </c>
      <c r="CI72" s="169">
        <f t="shared" si="172"/>
        <v>0</v>
      </c>
      <c r="CJ72" s="169">
        <f t="shared" si="173"/>
        <v>0</v>
      </c>
      <c r="CK72" s="169">
        <f t="shared" si="174"/>
        <v>0</v>
      </c>
      <c r="CL72" s="3">
        <f t="shared" si="175"/>
        <v>0</v>
      </c>
      <c r="CM72" s="145">
        <f t="shared" si="176"/>
        <v>0</v>
      </c>
      <c r="CN72" s="140" t="str">
        <f t="shared" si="177"/>
        <v>000</v>
      </c>
      <c r="CO72" s="140">
        <f t="shared" si="178"/>
        <v>0</v>
      </c>
      <c r="CP72" s="140">
        <f t="shared" si="179"/>
        <v>0</v>
      </c>
      <c r="CQ72" s="140" t="str">
        <f t="shared" si="180"/>
        <v/>
      </c>
      <c r="CR72" s="140" t="str">
        <f t="shared" si="181"/>
        <v/>
      </c>
      <c r="CS72" s="140" t="str">
        <f t="shared" si="182"/>
        <v>0</v>
      </c>
      <c r="CT72" s="140" t="str">
        <f t="shared" si="183"/>
        <v/>
      </c>
      <c r="CU72" s="140" t="str">
        <f t="shared" si="184"/>
        <v>0</v>
      </c>
      <c r="CV72" s="140" t="str">
        <f t="shared" si="185"/>
        <v/>
      </c>
      <c r="CW72" s="140" t="str">
        <f t="shared" si="186"/>
        <v>00</v>
      </c>
      <c r="CX72" s="140">
        <f t="shared" si="187"/>
        <v>0</v>
      </c>
      <c r="CY72" s="174" t="str">
        <f>IF(男子種目選択!I72="","",男子種目選択!I72)</f>
        <v/>
      </c>
      <c r="CZ72" s="164" t="str">
        <f t="shared" si="111"/>
        <v/>
      </c>
      <c r="DA72" s="170"/>
      <c r="DB72" s="171" t="str">
        <f t="shared" si="188"/>
        <v/>
      </c>
      <c r="DC72" s="172"/>
      <c r="DD72" s="171" t="str">
        <f t="shared" si="189"/>
        <v/>
      </c>
      <c r="DE72" s="175"/>
      <c r="DF72" s="169">
        <f t="shared" si="190"/>
        <v>0</v>
      </c>
      <c r="DG72" s="169">
        <f t="shared" si="191"/>
        <v>0</v>
      </c>
      <c r="DH72" s="169">
        <f t="shared" si="192"/>
        <v>0</v>
      </c>
      <c r="DI72" s="169">
        <f t="shared" si="193"/>
        <v>0</v>
      </c>
      <c r="DJ72" s="3">
        <f t="shared" si="194"/>
        <v>0</v>
      </c>
      <c r="DK72" s="145">
        <f t="shared" si="195"/>
        <v>0</v>
      </c>
      <c r="DL72" s="140" t="str">
        <f t="shared" si="196"/>
        <v>000</v>
      </c>
      <c r="DM72" s="140">
        <f t="shared" si="197"/>
        <v>0</v>
      </c>
      <c r="DN72" s="140">
        <f t="shared" si="198"/>
        <v>0</v>
      </c>
      <c r="DO72" s="140" t="str">
        <f t="shared" si="199"/>
        <v/>
      </c>
      <c r="DP72" s="140" t="str">
        <f t="shared" si="200"/>
        <v/>
      </c>
      <c r="DQ72" s="140" t="str">
        <f t="shared" si="201"/>
        <v>0</v>
      </c>
      <c r="DR72" s="140" t="str">
        <f t="shared" si="202"/>
        <v/>
      </c>
      <c r="DS72" s="140" t="str">
        <f t="shared" si="203"/>
        <v>0</v>
      </c>
      <c r="DT72" s="140" t="str">
        <f t="shared" si="204"/>
        <v/>
      </c>
      <c r="DU72" s="140" t="str">
        <f t="shared" si="205"/>
        <v>00</v>
      </c>
      <c r="DV72" s="140">
        <f t="shared" si="206"/>
        <v>0</v>
      </c>
    </row>
    <row r="73" spans="2:126">
      <c r="B73" s="159" t="str">
        <f t="shared" si="112"/>
        <v/>
      </c>
      <c r="C73" s="150">
        <v>70</v>
      </c>
      <c r="D73" s="160" t="str">
        <f>男子種目選択!B73</f>
        <v/>
      </c>
      <c r="E73" s="161" t="str">
        <f>男子種目選択!C73</f>
        <v/>
      </c>
      <c r="F73" s="162" t="str">
        <f>男子種目選択!D73</f>
        <v/>
      </c>
      <c r="G73" s="163" t="str">
        <f>IF(男子種目選択!E73="","",男子種目選択!E73)</f>
        <v/>
      </c>
      <c r="H73" s="164" t="str">
        <f t="shared" si="106"/>
        <v/>
      </c>
      <c r="I73" s="165"/>
      <c r="J73" s="166" t="str">
        <f t="shared" si="113"/>
        <v/>
      </c>
      <c r="K73" s="167"/>
      <c r="L73" s="166" t="str">
        <f t="shared" si="114"/>
        <v/>
      </c>
      <c r="M73" s="168"/>
      <c r="N73" s="169" t="str">
        <f t="shared" si="115"/>
        <v/>
      </c>
      <c r="O73" s="169">
        <f t="shared" si="116"/>
        <v>0</v>
      </c>
      <c r="P73" s="169" t="str">
        <f t="shared" si="117"/>
        <v/>
      </c>
      <c r="Q73" s="169">
        <f t="shared" si="118"/>
        <v>0</v>
      </c>
      <c r="R73" s="3" t="str">
        <f t="shared" si="119"/>
        <v/>
      </c>
      <c r="S73" s="145" t="str">
        <f t="shared" si="120"/>
        <v/>
      </c>
      <c r="T73" s="140" t="str">
        <f t="shared" si="121"/>
        <v>00</v>
      </c>
      <c r="U73" s="140">
        <f t="shared" si="122"/>
        <v>0</v>
      </c>
      <c r="V73" s="140">
        <f t="shared" si="123"/>
        <v>0</v>
      </c>
      <c r="W73" s="140" t="str">
        <f t="shared" si="124"/>
        <v/>
      </c>
      <c r="X73" s="140" t="str">
        <f t="shared" si="125"/>
        <v/>
      </c>
      <c r="Y73" s="140" t="str">
        <f t="shared" si="126"/>
        <v>0</v>
      </c>
      <c r="Z73" s="140" t="str">
        <f t="shared" si="127"/>
        <v/>
      </c>
      <c r="AA73" s="140" t="str">
        <f t="shared" si="128"/>
        <v/>
      </c>
      <c r="AB73" s="140" t="str">
        <f t="shared" si="129"/>
        <v/>
      </c>
      <c r="AC73" s="140" t="str">
        <f t="shared" si="107"/>
        <v>0</v>
      </c>
      <c r="AD73" s="140">
        <f t="shared" si="130"/>
        <v>0</v>
      </c>
      <c r="AE73" s="163" t="str">
        <f>IF(男子種目選択!F73="","",男子種目選択!F73)</f>
        <v/>
      </c>
      <c r="AF73" s="164" t="str">
        <f t="shared" si="108"/>
        <v/>
      </c>
      <c r="AG73" s="170"/>
      <c r="AH73" s="171" t="str">
        <f t="shared" si="131"/>
        <v/>
      </c>
      <c r="AI73" s="172"/>
      <c r="AJ73" s="171" t="str">
        <f t="shared" si="132"/>
        <v/>
      </c>
      <c r="AK73" s="173"/>
      <c r="AL73" s="169">
        <f t="shared" si="133"/>
        <v>0</v>
      </c>
      <c r="AM73" s="169">
        <f t="shared" si="134"/>
        <v>0</v>
      </c>
      <c r="AN73" s="169">
        <f t="shared" si="135"/>
        <v>0</v>
      </c>
      <c r="AO73" s="169">
        <f t="shared" si="136"/>
        <v>0</v>
      </c>
      <c r="AP73" s="3">
        <f t="shared" si="137"/>
        <v>0</v>
      </c>
      <c r="AQ73" s="145">
        <f t="shared" si="138"/>
        <v>0</v>
      </c>
      <c r="AR73" s="140" t="str">
        <f t="shared" si="139"/>
        <v>000</v>
      </c>
      <c r="AS73" s="140">
        <f t="shared" si="140"/>
        <v>0</v>
      </c>
      <c r="AT73" s="140">
        <f t="shared" si="141"/>
        <v>0</v>
      </c>
      <c r="AU73" s="140" t="str">
        <f t="shared" si="142"/>
        <v/>
      </c>
      <c r="AV73" s="140" t="str">
        <f t="shared" si="143"/>
        <v/>
      </c>
      <c r="AW73" s="140" t="str">
        <f t="shared" si="144"/>
        <v>0</v>
      </c>
      <c r="AX73" s="140" t="str">
        <f t="shared" si="145"/>
        <v/>
      </c>
      <c r="AY73" s="140" t="str">
        <f t="shared" si="146"/>
        <v>0</v>
      </c>
      <c r="AZ73" s="140" t="str">
        <f t="shared" si="147"/>
        <v/>
      </c>
      <c r="BA73" s="140" t="str">
        <f t="shared" si="148"/>
        <v>00</v>
      </c>
      <c r="BB73" s="140">
        <f t="shared" si="149"/>
        <v>0</v>
      </c>
      <c r="BC73" s="174" t="str">
        <f>IF(男子種目選択!G73="","",男子種目選択!G73)</f>
        <v/>
      </c>
      <c r="BD73" s="164" t="str">
        <f t="shared" si="109"/>
        <v/>
      </c>
      <c r="BE73" s="170"/>
      <c r="BF73" s="171" t="str">
        <f t="shared" si="150"/>
        <v/>
      </c>
      <c r="BG73" s="172"/>
      <c r="BH73" s="171" t="str">
        <f t="shared" si="151"/>
        <v/>
      </c>
      <c r="BI73" s="175"/>
      <c r="BJ73" s="169">
        <f t="shared" si="152"/>
        <v>0</v>
      </c>
      <c r="BK73" s="169">
        <f t="shared" si="153"/>
        <v>0</v>
      </c>
      <c r="BL73" s="169">
        <f t="shared" si="154"/>
        <v>0</v>
      </c>
      <c r="BM73" s="169">
        <f t="shared" si="155"/>
        <v>0</v>
      </c>
      <c r="BN73" s="3">
        <f t="shared" si="156"/>
        <v>0</v>
      </c>
      <c r="BO73" s="145">
        <f t="shared" si="157"/>
        <v>0</v>
      </c>
      <c r="BP73" s="140" t="str">
        <f t="shared" si="158"/>
        <v>000</v>
      </c>
      <c r="BQ73" s="140">
        <f t="shared" si="159"/>
        <v>0</v>
      </c>
      <c r="BR73" s="140">
        <f t="shared" si="160"/>
        <v>0</v>
      </c>
      <c r="BS73" s="140" t="str">
        <f t="shared" si="161"/>
        <v/>
      </c>
      <c r="BT73" s="140" t="str">
        <f t="shared" si="162"/>
        <v/>
      </c>
      <c r="BU73" s="140" t="str">
        <f t="shared" si="163"/>
        <v>0</v>
      </c>
      <c r="BV73" s="140" t="str">
        <f t="shared" si="164"/>
        <v/>
      </c>
      <c r="BW73" s="140" t="str">
        <f t="shared" si="165"/>
        <v>0</v>
      </c>
      <c r="BX73" s="140" t="str">
        <f t="shared" si="166"/>
        <v/>
      </c>
      <c r="BY73" s="140" t="str">
        <f t="shared" si="167"/>
        <v>00</v>
      </c>
      <c r="BZ73" s="140">
        <f t="shared" si="168"/>
        <v>0</v>
      </c>
      <c r="CA73" s="163" t="str">
        <f>IF(男子種目選択!H73="","",男子種目選択!H73)</f>
        <v/>
      </c>
      <c r="CB73" s="164" t="str">
        <f t="shared" si="110"/>
        <v/>
      </c>
      <c r="CC73" s="170"/>
      <c r="CD73" s="171" t="str">
        <f t="shared" si="169"/>
        <v/>
      </c>
      <c r="CE73" s="172"/>
      <c r="CF73" s="171" t="str">
        <f t="shared" si="170"/>
        <v/>
      </c>
      <c r="CG73" s="173"/>
      <c r="CH73" s="169">
        <f t="shared" si="171"/>
        <v>0</v>
      </c>
      <c r="CI73" s="169">
        <f t="shared" si="172"/>
        <v>0</v>
      </c>
      <c r="CJ73" s="169">
        <f t="shared" si="173"/>
        <v>0</v>
      </c>
      <c r="CK73" s="169">
        <f t="shared" si="174"/>
        <v>0</v>
      </c>
      <c r="CL73" s="3">
        <f t="shared" si="175"/>
        <v>0</v>
      </c>
      <c r="CM73" s="145">
        <f t="shared" si="176"/>
        <v>0</v>
      </c>
      <c r="CN73" s="140" t="str">
        <f t="shared" si="177"/>
        <v>000</v>
      </c>
      <c r="CO73" s="140">
        <f t="shared" si="178"/>
        <v>0</v>
      </c>
      <c r="CP73" s="140">
        <f t="shared" si="179"/>
        <v>0</v>
      </c>
      <c r="CQ73" s="140" t="str">
        <f t="shared" si="180"/>
        <v/>
      </c>
      <c r="CR73" s="140" t="str">
        <f t="shared" si="181"/>
        <v/>
      </c>
      <c r="CS73" s="140" t="str">
        <f t="shared" si="182"/>
        <v>0</v>
      </c>
      <c r="CT73" s="140" t="str">
        <f t="shared" si="183"/>
        <v/>
      </c>
      <c r="CU73" s="140" t="str">
        <f t="shared" si="184"/>
        <v>0</v>
      </c>
      <c r="CV73" s="140" t="str">
        <f t="shared" si="185"/>
        <v/>
      </c>
      <c r="CW73" s="140" t="str">
        <f t="shared" si="186"/>
        <v>00</v>
      </c>
      <c r="CX73" s="140">
        <f t="shared" si="187"/>
        <v>0</v>
      </c>
      <c r="CY73" s="174" t="str">
        <f>IF(男子種目選択!I73="","",男子種目選択!I73)</f>
        <v/>
      </c>
      <c r="CZ73" s="164" t="str">
        <f t="shared" si="111"/>
        <v/>
      </c>
      <c r="DA73" s="170"/>
      <c r="DB73" s="171" t="str">
        <f t="shared" si="188"/>
        <v/>
      </c>
      <c r="DC73" s="172"/>
      <c r="DD73" s="171" t="str">
        <f t="shared" si="189"/>
        <v/>
      </c>
      <c r="DE73" s="175"/>
      <c r="DF73" s="169">
        <f t="shared" si="190"/>
        <v>0</v>
      </c>
      <c r="DG73" s="169">
        <f t="shared" si="191"/>
        <v>0</v>
      </c>
      <c r="DH73" s="169">
        <f t="shared" si="192"/>
        <v>0</v>
      </c>
      <c r="DI73" s="169">
        <f t="shared" si="193"/>
        <v>0</v>
      </c>
      <c r="DJ73" s="3">
        <f t="shared" si="194"/>
        <v>0</v>
      </c>
      <c r="DK73" s="145">
        <f t="shared" si="195"/>
        <v>0</v>
      </c>
      <c r="DL73" s="140" t="str">
        <f t="shared" si="196"/>
        <v>000</v>
      </c>
      <c r="DM73" s="140">
        <f t="shared" si="197"/>
        <v>0</v>
      </c>
      <c r="DN73" s="140">
        <f t="shared" si="198"/>
        <v>0</v>
      </c>
      <c r="DO73" s="140" t="str">
        <f t="shared" si="199"/>
        <v/>
      </c>
      <c r="DP73" s="140" t="str">
        <f t="shared" si="200"/>
        <v/>
      </c>
      <c r="DQ73" s="140" t="str">
        <f t="shared" si="201"/>
        <v>0</v>
      </c>
      <c r="DR73" s="140" t="str">
        <f t="shared" si="202"/>
        <v/>
      </c>
      <c r="DS73" s="140" t="str">
        <f t="shared" si="203"/>
        <v>0</v>
      </c>
      <c r="DT73" s="140" t="str">
        <f t="shared" si="204"/>
        <v/>
      </c>
      <c r="DU73" s="140" t="str">
        <f t="shared" si="205"/>
        <v>00</v>
      </c>
      <c r="DV73" s="140">
        <f t="shared" si="206"/>
        <v>0</v>
      </c>
    </row>
    <row r="74" spans="2:126">
      <c r="B74" s="159" t="str">
        <f t="shared" si="112"/>
        <v/>
      </c>
      <c r="C74" s="150">
        <v>71</v>
      </c>
      <c r="D74" s="160" t="str">
        <f>男子種目選択!B74</f>
        <v/>
      </c>
      <c r="E74" s="161" t="str">
        <f>男子種目選択!C74</f>
        <v/>
      </c>
      <c r="F74" s="162" t="str">
        <f>男子種目選択!D74</f>
        <v/>
      </c>
      <c r="G74" s="163" t="str">
        <f>IF(男子種目選択!E74="","",男子種目選択!E74)</f>
        <v/>
      </c>
      <c r="H74" s="164" t="str">
        <f t="shared" si="106"/>
        <v/>
      </c>
      <c r="I74" s="165"/>
      <c r="J74" s="166" t="str">
        <f t="shared" si="113"/>
        <v/>
      </c>
      <c r="K74" s="167"/>
      <c r="L74" s="166" t="str">
        <f t="shared" si="114"/>
        <v/>
      </c>
      <c r="M74" s="168"/>
      <c r="N74" s="169" t="str">
        <f t="shared" si="115"/>
        <v/>
      </c>
      <c r="O74" s="169">
        <f t="shared" si="116"/>
        <v>0</v>
      </c>
      <c r="P74" s="169" t="str">
        <f t="shared" si="117"/>
        <v/>
      </c>
      <c r="Q74" s="169">
        <f t="shared" si="118"/>
        <v>0</v>
      </c>
      <c r="R74" s="3" t="str">
        <f t="shared" si="119"/>
        <v/>
      </c>
      <c r="S74" s="145" t="str">
        <f t="shared" si="120"/>
        <v/>
      </c>
      <c r="T74" s="140" t="str">
        <f t="shared" si="121"/>
        <v>00</v>
      </c>
      <c r="U74" s="140">
        <f t="shared" si="122"/>
        <v>0</v>
      </c>
      <c r="V74" s="140">
        <f t="shared" si="123"/>
        <v>0</v>
      </c>
      <c r="W74" s="140" t="str">
        <f t="shared" si="124"/>
        <v/>
      </c>
      <c r="X74" s="140" t="str">
        <f t="shared" si="125"/>
        <v/>
      </c>
      <c r="Y74" s="140" t="str">
        <f t="shared" si="126"/>
        <v>0</v>
      </c>
      <c r="Z74" s="140" t="str">
        <f t="shared" si="127"/>
        <v/>
      </c>
      <c r="AA74" s="140" t="str">
        <f t="shared" si="128"/>
        <v/>
      </c>
      <c r="AB74" s="140" t="str">
        <f t="shared" si="129"/>
        <v/>
      </c>
      <c r="AC74" s="140" t="str">
        <f t="shared" si="107"/>
        <v>0</v>
      </c>
      <c r="AD74" s="140">
        <f t="shared" si="130"/>
        <v>0</v>
      </c>
      <c r="AE74" s="163" t="str">
        <f>IF(男子種目選択!F74="","",男子種目選択!F74)</f>
        <v/>
      </c>
      <c r="AF74" s="164" t="str">
        <f t="shared" si="108"/>
        <v/>
      </c>
      <c r="AG74" s="170"/>
      <c r="AH74" s="171" t="str">
        <f t="shared" si="131"/>
        <v/>
      </c>
      <c r="AI74" s="172"/>
      <c r="AJ74" s="171" t="str">
        <f t="shared" si="132"/>
        <v/>
      </c>
      <c r="AK74" s="173"/>
      <c r="AL74" s="169">
        <f t="shared" si="133"/>
        <v>0</v>
      </c>
      <c r="AM74" s="169">
        <f t="shared" si="134"/>
        <v>0</v>
      </c>
      <c r="AN74" s="169">
        <f t="shared" si="135"/>
        <v>0</v>
      </c>
      <c r="AO74" s="169">
        <f t="shared" si="136"/>
        <v>0</v>
      </c>
      <c r="AP74" s="3">
        <f t="shared" si="137"/>
        <v>0</v>
      </c>
      <c r="AQ74" s="145">
        <f t="shared" si="138"/>
        <v>0</v>
      </c>
      <c r="AR74" s="140" t="str">
        <f t="shared" si="139"/>
        <v>000</v>
      </c>
      <c r="AS74" s="140">
        <f t="shared" si="140"/>
        <v>0</v>
      </c>
      <c r="AT74" s="140">
        <f t="shared" si="141"/>
        <v>0</v>
      </c>
      <c r="AU74" s="140" t="str">
        <f t="shared" si="142"/>
        <v/>
      </c>
      <c r="AV74" s="140" t="str">
        <f t="shared" si="143"/>
        <v/>
      </c>
      <c r="AW74" s="140" t="str">
        <f t="shared" si="144"/>
        <v>0</v>
      </c>
      <c r="AX74" s="140" t="str">
        <f t="shared" si="145"/>
        <v/>
      </c>
      <c r="AY74" s="140" t="str">
        <f t="shared" si="146"/>
        <v>0</v>
      </c>
      <c r="AZ74" s="140" t="str">
        <f t="shared" si="147"/>
        <v/>
      </c>
      <c r="BA74" s="140" t="str">
        <f t="shared" si="148"/>
        <v>00</v>
      </c>
      <c r="BB74" s="140">
        <f t="shared" si="149"/>
        <v>0</v>
      </c>
      <c r="BC74" s="174" t="str">
        <f>IF(男子種目選択!G74="","",男子種目選択!G74)</f>
        <v/>
      </c>
      <c r="BD74" s="164" t="str">
        <f t="shared" si="109"/>
        <v/>
      </c>
      <c r="BE74" s="170"/>
      <c r="BF74" s="171" t="str">
        <f t="shared" si="150"/>
        <v/>
      </c>
      <c r="BG74" s="172"/>
      <c r="BH74" s="171" t="str">
        <f t="shared" si="151"/>
        <v/>
      </c>
      <c r="BI74" s="175"/>
      <c r="BJ74" s="169">
        <f t="shared" si="152"/>
        <v>0</v>
      </c>
      <c r="BK74" s="169">
        <f t="shared" si="153"/>
        <v>0</v>
      </c>
      <c r="BL74" s="169">
        <f t="shared" si="154"/>
        <v>0</v>
      </c>
      <c r="BM74" s="169">
        <f t="shared" si="155"/>
        <v>0</v>
      </c>
      <c r="BN74" s="3">
        <f t="shared" si="156"/>
        <v>0</v>
      </c>
      <c r="BO74" s="145">
        <f t="shared" si="157"/>
        <v>0</v>
      </c>
      <c r="BP74" s="140" t="str">
        <f t="shared" si="158"/>
        <v>000</v>
      </c>
      <c r="BQ74" s="140">
        <f t="shared" si="159"/>
        <v>0</v>
      </c>
      <c r="BR74" s="140">
        <f t="shared" si="160"/>
        <v>0</v>
      </c>
      <c r="BS74" s="140" t="str">
        <f t="shared" si="161"/>
        <v/>
      </c>
      <c r="BT74" s="140" t="str">
        <f t="shared" si="162"/>
        <v/>
      </c>
      <c r="BU74" s="140" t="str">
        <f t="shared" si="163"/>
        <v>0</v>
      </c>
      <c r="BV74" s="140" t="str">
        <f t="shared" si="164"/>
        <v/>
      </c>
      <c r="BW74" s="140" t="str">
        <f t="shared" si="165"/>
        <v>0</v>
      </c>
      <c r="BX74" s="140" t="str">
        <f t="shared" si="166"/>
        <v/>
      </c>
      <c r="BY74" s="140" t="str">
        <f t="shared" si="167"/>
        <v>00</v>
      </c>
      <c r="BZ74" s="140">
        <f t="shared" si="168"/>
        <v>0</v>
      </c>
      <c r="CA74" s="163" t="str">
        <f>IF(男子種目選択!H74="","",男子種目選択!H74)</f>
        <v/>
      </c>
      <c r="CB74" s="164" t="str">
        <f t="shared" si="110"/>
        <v/>
      </c>
      <c r="CC74" s="170"/>
      <c r="CD74" s="171" t="str">
        <f t="shared" si="169"/>
        <v/>
      </c>
      <c r="CE74" s="172"/>
      <c r="CF74" s="171" t="str">
        <f t="shared" si="170"/>
        <v/>
      </c>
      <c r="CG74" s="173"/>
      <c r="CH74" s="169">
        <f t="shared" si="171"/>
        <v>0</v>
      </c>
      <c r="CI74" s="169">
        <f t="shared" si="172"/>
        <v>0</v>
      </c>
      <c r="CJ74" s="169">
        <f t="shared" si="173"/>
        <v>0</v>
      </c>
      <c r="CK74" s="169">
        <f t="shared" si="174"/>
        <v>0</v>
      </c>
      <c r="CL74" s="3">
        <f t="shared" si="175"/>
        <v>0</v>
      </c>
      <c r="CM74" s="145">
        <f t="shared" si="176"/>
        <v>0</v>
      </c>
      <c r="CN74" s="140" t="str">
        <f t="shared" si="177"/>
        <v>000</v>
      </c>
      <c r="CO74" s="140">
        <f t="shared" si="178"/>
        <v>0</v>
      </c>
      <c r="CP74" s="140">
        <f t="shared" si="179"/>
        <v>0</v>
      </c>
      <c r="CQ74" s="140" t="str">
        <f t="shared" si="180"/>
        <v/>
      </c>
      <c r="CR74" s="140" t="str">
        <f t="shared" si="181"/>
        <v/>
      </c>
      <c r="CS74" s="140" t="str">
        <f t="shared" si="182"/>
        <v>0</v>
      </c>
      <c r="CT74" s="140" t="str">
        <f t="shared" si="183"/>
        <v/>
      </c>
      <c r="CU74" s="140" t="str">
        <f t="shared" si="184"/>
        <v>0</v>
      </c>
      <c r="CV74" s="140" t="str">
        <f t="shared" si="185"/>
        <v/>
      </c>
      <c r="CW74" s="140" t="str">
        <f t="shared" si="186"/>
        <v>00</v>
      </c>
      <c r="CX74" s="140">
        <f t="shared" si="187"/>
        <v>0</v>
      </c>
      <c r="CY74" s="174" t="str">
        <f>IF(男子種目選択!I74="","",男子種目選択!I74)</f>
        <v/>
      </c>
      <c r="CZ74" s="164" t="str">
        <f t="shared" si="111"/>
        <v/>
      </c>
      <c r="DA74" s="170"/>
      <c r="DB74" s="171" t="str">
        <f t="shared" si="188"/>
        <v/>
      </c>
      <c r="DC74" s="172"/>
      <c r="DD74" s="171" t="str">
        <f t="shared" si="189"/>
        <v/>
      </c>
      <c r="DE74" s="175"/>
      <c r="DF74" s="169">
        <f t="shared" si="190"/>
        <v>0</v>
      </c>
      <c r="DG74" s="169">
        <f t="shared" si="191"/>
        <v>0</v>
      </c>
      <c r="DH74" s="169">
        <f t="shared" si="192"/>
        <v>0</v>
      </c>
      <c r="DI74" s="169">
        <f t="shared" si="193"/>
        <v>0</v>
      </c>
      <c r="DJ74" s="3">
        <f t="shared" si="194"/>
        <v>0</v>
      </c>
      <c r="DK74" s="145">
        <f t="shared" si="195"/>
        <v>0</v>
      </c>
      <c r="DL74" s="140" t="str">
        <f t="shared" si="196"/>
        <v>000</v>
      </c>
      <c r="DM74" s="140">
        <f t="shared" si="197"/>
        <v>0</v>
      </c>
      <c r="DN74" s="140">
        <f t="shared" si="198"/>
        <v>0</v>
      </c>
      <c r="DO74" s="140" t="str">
        <f t="shared" si="199"/>
        <v/>
      </c>
      <c r="DP74" s="140" t="str">
        <f t="shared" si="200"/>
        <v/>
      </c>
      <c r="DQ74" s="140" t="str">
        <f t="shared" si="201"/>
        <v>0</v>
      </c>
      <c r="DR74" s="140" t="str">
        <f t="shared" si="202"/>
        <v/>
      </c>
      <c r="DS74" s="140" t="str">
        <f t="shared" si="203"/>
        <v>0</v>
      </c>
      <c r="DT74" s="140" t="str">
        <f t="shared" si="204"/>
        <v/>
      </c>
      <c r="DU74" s="140" t="str">
        <f t="shared" si="205"/>
        <v>00</v>
      </c>
      <c r="DV74" s="140">
        <f t="shared" si="206"/>
        <v>0</v>
      </c>
    </row>
    <row r="75" spans="2:126">
      <c r="B75" s="159" t="str">
        <f t="shared" si="112"/>
        <v/>
      </c>
      <c r="C75" s="150">
        <v>72</v>
      </c>
      <c r="D75" s="160" t="str">
        <f>男子種目選択!B75</f>
        <v/>
      </c>
      <c r="E75" s="161" t="str">
        <f>男子種目選択!C75</f>
        <v/>
      </c>
      <c r="F75" s="162" t="str">
        <f>男子種目選択!D75</f>
        <v/>
      </c>
      <c r="G75" s="163" t="str">
        <f>IF(男子種目選択!E75="","",男子種目選択!E75)</f>
        <v/>
      </c>
      <c r="H75" s="164" t="str">
        <f t="shared" si="106"/>
        <v/>
      </c>
      <c r="I75" s="165"/>
      <c r="J75" s="166" t="str">
        <f t="shared" si="113"/>
        <v/>
      </c>
      <c r="K75" s="167"/>
      <c r="L75" s="166" t="str">
        <f t="shared" si="114"/>
        <v/>
      </c>
      <c r="M75" s="168"/>
      <c r="N75" s="169" t="str">
        <f t="shared" si="115"/>
        <v/>
      </c>
      <c r="O75" s="169">
        <f t="shared" si="116"/>
        <v>0</v>
      </c>
      <c r="P75" s="169" t="str">
        <f t="shared" si="117"/>
        <v/>
      </c>
      <c r="Q75" s="169">
        <f t="shared" si="118"/>
        <v>0</v>
      </c>
      <c r="R75" s="3" t="str">
        <f t="shared" si="119"/>
        <v/>
      </c>
      <c r="S75" s="145" t="str">
        <f t="shared" si="120"/>
        <v/>
      </c>
      <c r="T75" s="140" t="str">
        <f t="shared" si="121"/>
        <v>00</v>
      </c>
      <c r="U75" s="140">
        <f t="shared" si="122"/>
        <v>0</v>
      </c>
      <c r="V75" s="140">
        <f t="shared" si="123"/>
        <v>0</v>
      </c>
      <c r="W75" s="140" t="str">
        <f t="shared" si="124"/>
        <v/>
      </c>
      <c r="X75" s="140" t="str">
        <f t="shared" si="125"/>
        <v/>
      </c>
      <c r="Y75" s="140" t="str">
        <f t="shared" si="126"/>
        <v>0</v>
      </c>
      <c r="Z75" s="140" t="str">
        <f t="shared" si="127"/>
        <v/>
      </c>
      <c r="AA75" s="140" t="str">
        <f t="shared" si="128"/>
        <v/>
      </c>
      <c r="AB75" s="140" t="str">
        <f t="shared" si="129"/>
        <v/>
      </c>
      <c r="AC75" s="140" t="str">
        <f t="shared" si="107"/>
        <v>0</v>
      </c>
      <c r="AD75" s="140">
        <f t="shared" si="130"/>
        <v>0</v>
      </c>
      <c r="AE75" s="163" t="str">
        <f>IF(男子種目選択!F75="","",男子種目選択!F75)</f>
        <v/>
      </c>
      <c r="AF75" s="164" t="str">
        <f t="shared" si="108"/>
        <v/>
      </c>
      <c r="AG75" s="170"/>
      <c r="AH75" s="171" t="str">
        <f t="shared" si="131"/>
        <v/>
      </c>
      <c r="AI75" s="172"/>
      <c r="AJ75" s="171" t="str">
        <f t="shared" si="132"/>
        <v/>
      </c>
      <c r="AK75" s="173"/>
      <c r="AL75" s="169">
        <f t="shared" si="133"/>
        <v>0</v>
      </c>
      <c r="AM75" s="169">
        <f t="shared" si="134"/>
        <v>0</v>
      </c>
      <c r="AN75" s="169">
        <f t="shared" si="135"/>
        <v>0</v>
      </c>
      <c r="AO75" s="169">
        <f t="shared" si="136"/>
        <v>0</v>
      </c>
      <c r="AP75" s="3">
        <f t="shared" si="137"/>
        <v>0</v>
      </c>
      <c r="AQ75" s="145">
        <f t="shared" si="138"/>
        <v>0</v>
      </c>
      <c r="AR75" s="140" t="str">
        <f t="shared" si="139"/>
        <v>000</v>
      </c>
      <c r="AS75" s="140">
        <f t="shared" si="140"/>
        <v>0</v>
      </c>
      <c r="AT75" s="140">
        <f t="shared" si="141"/>
        <v>0</v>
      </c>
      <c r="AU75" s="140" t="str">
        <f t="shared" si="142"/>
        <v/>
      </c>
      <c r="AV75" s="140" t="str">
        <f t="shared" si="143"/>
        <v/>
      </c>
      <c r="AW75" s="140" t="str">
        <f t="shared" si="144"/>
        <v>0</v>
      </c>
      <c r="AX75" s="140" t="str">
        <f t="shared" si="145"/>
        <v/>
      </c>
      <c r="AY75" s="140" t="str">
        <f t="shared" si="146"/>
        <v>0</v>
      </c>
      <c r="AZ75" s="140" t="str">
        <f t="shared" si="147"/>
        <v/>
      </c>
      <c r="BA75" s="140" t="str">
        <f t="shared" si="148"/>
        <v>00</v>
      </c>
      <c r="BB75" s="140">
        <f t="shared" si="149"/>
        <v>0</v>
      </c>
      <c r="BC75" s="174" t="str">
        <f>IF(男子種目選択!G75="","",男子種目選択!G75)</f>
        <v/>
      </c>
      <c r="BD75" s="164" t="str">
        <f t="shared" si="109"/>
        <v/>
      </c>
      <c r="BE75" s="170"/>
      <c r="BF75" s="171" t="str">
        <f t="shared" si="150"/>
        <v/>
      </c>
      <c r="BG75" s="172"/>
      <c r="BH75" s="171" t="str">
        <f t="shared" si="151"/>
        <v/>
      </c>
      <c r="BI75" s="175"/>
      <c r="BJ75" s="169">
        <f t="shared" si="152"/>
        <v>0</v>
      </c>
      <c r="BK75" s="169">
        <f t="shared" si="153"/>
        <v>0</v>
      </c>
      <c r="BL75" s="169">
        <f t="shared" si="154"/>
        <v>0</v>
      </c>
      <c r="BM75" s="169">
        <f t="shared" si="155"/>
        <v>0</v>
      </c>
      <c r="BN75" s="3">
        <f t="shared" si="156"/>
        <v>0</v>
      </c>
      <c r="BO75" s="145">
        <f t="shared" si="157"/>
        <v>0</v>
      </c>
      <c r="BP75" s="140" t="str">
        <f t="shared" si="158"/>
        <v>000</v>
      </c>
      <c r="BQ75" s="140">
        <f t="shared" si="159"/>
        <v>0</v>
      </c>
      <c r="BR75" s="140">
        <f t="shared" si="160"/>
        <v>0</v>
      </c>
      <c r="BS75" s="140" t="str">
        <f t="shared" si="161"/>
        <v/>
      </c>
      <c r="BT75" s="140" t="str">
        <f t="shared" si="162"/>
        <v/>
      </c>
      <c r="BU75" s="140" t="str">
        <f t="shared" si="163"/>
        <v>0</v>
      </c>
      <c r="BV75" s="140" t="str">
        <f t="shared" si="164"/>
        <v/>
      </c>
      <c r="BW75" s="140" t="str">
        <f t="shared" si="165"/>
        <v>0</v>
      </c>
      <c r="BX75" s="140" t="str">
        <f t="shared" si="166"/>
        <v/>
      </c>
      <c r="BY75" s="140" t="str">
        <f t="shared" si="167"/>
        <v>00</v>
      </c>
      <c r="BZ75" s="140">
        <f t="shared" si="168"/>
        <v>0</v>
      </c>
      <c r="CA75" s="163" t="str">
        <f>IF(男子種目選択!H75="","",男子種目選択!H75)</f>
        <v/>
      </c>
      <c r="CB75" s="164" t="str">
        <f t="shared" si="110"/>
        <v/>
      </c>
      <c r="CC75" s="170"/>
      <c r="CD75" s="171" t="str">
        <f t="shared" si="169"/>
        <v/>
      </c>
      <c r="CE75" s="172"/>
      <c r="CF75" s="171" t="str">
        <f t="shared" si="170"/>
        <v/>
      </c>
      <c r="CG75" s="173"/>
      <c r="CH75" s="169">
        <f t="shared" si="171"/>
        <v>0</v>
      </c>
      <c r="CI75" s="169">
        <f t="shared" si="172"/>
        <v>0</v>
      </c>
      <c r="CJ75" s="169">
        <f t="shared" si="173"/>
        <v>0</v>
      </c>
      <c r="CK75" s="169">
        <f t="shared" si="174"/>
        <v>0</v>
      </c>
      <c r="CL75" s="3">
        <f t="shared" si="175"/>
        <v>0</v>
      </c>
      <c r="CM75" s="145">
        <f t="shared" si="176"/>
        <v>0</v>
      </c>
      <c r="CN75" s="140" t="str">
        <f t="shared" si="177"/>
        <v>000</v>
      </c>
      <c r="CO75" s="140">
        <f t="shared" si="178"/>
        <v>0</v>
      </c>
      <c r="CP75" s="140">
        <f t="shared" si="179"/>
        <v>0</v>
      </c>
      <c r="CQ75" s="140" t="str">
        <f t="shared" si="180"/>
        <v/>
      </c>
      <c r="CR75" s="140" t="str">
        <f t="shared" si="181"/>
        <v/>
      </c>
      <c r="CS75" s="140" t="str">
        <f t="shared" si="182"/>
        <v>0</v>
      </c>
      <c r="CT75" s="140" t="str">
        <f t="shared" si="183"/>
        <v/>
      </c>
      <c r="CU75" s="140" t="str">
        <f t="shared" si="184"/>
        <v>0</v>
      </c>
      <c r="CV75" s="140" t="str">
        <f t="shared" si="185"/>
        <v/>
      </c>
      <c r="CW75" s="140" t="str">
        <f t="shared" si="186"/>
        <v>00</v>
      </c>
      <c r="CX75" s="140">
        <f t="shared" si="187"/>
        <v>0</v>
      </c>
      <c r="CY75" s="174" t="str">
        <f>IF(男子種目選択!I75="","",男子種目選択!I75)</f>
        <v/>
      </c>
      <c r="CZ75" s="164" t="str">
        <f t="shared" si="111"/>
        <v/>
      </c>
      <c r="DA75" s="170"/>
      <c r="DB75" s="171" t="str">
        <f t="shared" si="188"/>
        <v/>
      </c>
      <c r="DC75" s="172"/>
      <c r="DD75" s="171" t="str">
        <f t="shared" si="189"/>
        <v/>
      </c>
      <c r="DE75" s="175"/>
      <c r="DF75" s="169">
        <f t="shared" si="190"/>
        <v>0</v>
      </c>
      <c r="DG75" s="169">
        <f t="shared" si="191"/>
        <v>0</v>
      </c>
      <c r="DH75" s="169">
        <f t="shared" si="192"/>
        <v>0</v>
      </c>
      <c r="DI75" s="169">
        <f t="shared" si="193"/>
        <v>0</v>
      </c>
      <c r="DJ75" s="3">
        <f t="shared" si="194"/>
        <v>0</v>
      </c>
      <c r="DK75" s="145">
        <f t="shared" si="195"/>
        <v>0</v>
      </c>
      <c r="DL75" s="140" t="str">
        <f t="shared" si="196"/>
        <v>000</v>
      </c>
      <c r="DM75" s="140">
        <f t="shared" si="197"/>
        <v>0</v>
      </c>
      <c r="DN75" s="140">
        <f t="shared" si="198"/>
        <v>0</v>
      </c>
      <c r="DO75" s="140" t="str">
        <f t="shared" si="199"/>
        <v/>
      </c>
      <c r="DP75" s="140" t="str">
        <f t="shared" si="200"/>
        <v/>
      </c>
      <c r="DQ75" s="140" t="str">
        <f t="shared" si="201"/>
        <v>0</v>
      </c>
      <c r="DR75" s="140" t="str">
        <f t="shared" si="202"/>
        <v/>
      </c>
      <c r="DS75" s="140" t="str">
        <f t="shared" si="203"/>
        <v>0</v>
      </c>
      <c r="DT75" s="140" t="str">
        <f t="shared" si="204"/>
        <v/>
      </c>
      <c r="DU75" s="140" t="str">
        <f t="shared" si="205"/>
        <v>00</v>
      </c>
      <c r="DV75" s="140">
        <f t="shared" si="206"/>
        <v>0</v>
      </c>
    </row>
    <row r="76" spans="2:126">
      <c r="B76" s="159" t="str">
        <f t="shared" si="112"/>
        <v/>
      </c>
      <c r="C76" s="150">
        <v>73</v>
      </c>
      <c r="D76" s="160" t="str">
        <f>男子種目選択!B76</f>
        <v/>
      </c>
      <c r="E76" s="161" t="str">
        <f>男子種目選択!C76</f>
        <v/>
      </c>
      <c r="F76" s="162" t="str">
        <f>男子種目選択!D76</f>
        <v/>
      </c>
      <c r="G76" s="163" t="str">
        <f>IF(男子種目選択!E76="","",男子種目選択!E76)</f>
        <v/>
      </c>
      <c r="H76" s="164" t="str">
        <f t="shared" si="106"/>
        <v/>
      </c>
      <c r="I76" s="165"/>
      <c r="J76" s="166" t="str">
        <f t="shared" si="113"/>
        <v/>
      </c>
      <c r="K76" s="167"/>
      <c r="L76" s="166" t="str">
        <f t="shared" si="114"/>
        <v/>
      </c>
      <c r="M76" s="168"/>
      <c r="N76" s="169" t="str">
        <f t="shared" si="115"/>
        <v/>
      </c>
      <c r="O76" s="169">
        <f t="shared" si="116"/>
        <v>0</v>
      </c>
      <c r="P76" s="169" t="str">
        <f t="shared" si="117"/>
        <v/>
      </c>
      <c r="Q76" s="169">
        <f t="shared" si="118"/>
        <v>0</v>
      </c>
      <c r="R76" s="3" t="str">
        <f t="shared" si="119"/>
        <v/>
      </c>
      <c r="S76" s="145" t="str">
        <f t="shared" si="120"/>
        <v/>
      </c>
      <c r="T76" s="140" t="str">
        <f t="shared" si="121"/>
        <v>00</v>
      </c>
      <c r="U76" s="140">
        <f t="shared" si="122"/>
        <v>0</v>
      </c>
      <c r="V76" s="140">
        <f t="shared" si="123"/>
        <v>0</v>
      </c>
      <c r="W76" s="140" t="str">
        <f t="shared" si="124"/>
        <v/>
      </c>
      <c r="X76" s="140" t="str">
        <f t="shared" si="125"/>
        <v/>
      </c>
      <c r="Y76" s="140" t="str">
        <f t="shared" si="126"/>
        <v>0</v>
      </c>
      <c r="Z76" s="140" t="str">
        <f t="shared" si="127"/>
        <v/>
      </c>
      <c r="AA76" s="140" t="str">
        <f t="shared" si="128"/>
        <v/>
      </c>
      <c r="AB76" s="140" t="str">
        <f t="shared" si="129"/>
        <v/>
      </c>
      <c r="AC76" s="140" t="str">
        <f t="shared" si="107"/>
        <v>0</v>
      </c>
      <c r="AD76" s="140">
        <f t="shared" si="130"/>
        <v>0</v>
      </c>
      <c r="AE76" s="163" t="str">
        <f>IF(男子種目選択!F76="","",男子種目選択!F76)</f>
        <v/>
      </c>
      <c r="AF76" s="164" t="str">
        <f t="shared" si="108"/>
        <v/>
      </c>
      <c r="AG76" s="170"/>
      <c r="AH76" s="171" t="str">
        <f t="shared" si="131"/>
        <v/>
      </c>
      <c r="AI76" s="172"/>
      <c r="AJ76" s="171" t="str">
        <f t="shared" si="132"/>
        <v/>
      </c>
      <c r="AK76" s="173"/>
      <c r="AL76" s="169">
        <f t="shared" si="133"/>
        <v>0</v>
      </c>
      <c r="AM76" s="169">
        <f t="shared" si="134"/>
        <v>0</v>
      </c>
      <c r="AN76" s="169">
        <f t="shared" si="135"/>
        <v>0</v>
      </c>
      <c r="AO76" s="169">
        <f t="shared" si="136"/>
        <v>0</v>
      </c>
      <c r="AP76" s="3">
        <f t="shared" si="137"/>
        <v>0</v>
      </c>
      <c r="AQ76" s="145">
        <f t="shared" si="138"/>
        <v>0</v>
      </c>
      <c r="AR76" s="140" t="str">
        <f t="shared" si="139"/>
        <v>000</v>
      </c>
      <c r="AS76" s="140">
        <f t="shared" si="140"/>
        <v>0</v>
      </c>
      <c r="AT76" s="140">
        <f t="shared" si="141"/>
        <v>0</v>
      </c>
      <c r="AU76" s="140" t="str">
        <f t="shared" si="142"/>
        <v/>
      </c>
      <c r="AV76" s="140" t="str">
        <f t="shared" si="143"/>
        <v/>
      </c>
      <c r="AW76" s="140" t="str">
        <f t="shared" si="144"/>
        <v>0</v>
      </c>
      <c r="AX76" s="140" t="str">
        <f t="shared" si="145"/>
        <v/>
      </c>
      <c r="AY76" s="140" t="str">
        <f t="shared" si="146"/>
        <v>0</v>
      </c>
      <c r="AZ76" s="140" t="str">
        <f t="shared" si="147"/>
        <v/>
      </c>
      <c r="BA76" s="140" t="str">
        <f t="shared" si="148"/>
        <v>00</v>
      </c>
      <c r="BB76" s="140">
        <f t="shared" si="149"/>
        <v>0</v>
      </c>
      <c r="BC76" s="174" t="str">
        <f>IF(男子種目選択!G76="","",男子種目選択!G76)</f>
        <v/>
      </c>
      <c r="BD76" s="164" t="str">
        <f t="shared" si="109"/>
        <v/>
      </c>
      <c r="BE76" s="170"/>
      <c r="BF76" s="171" t="str">
        <f t="shared" si="150"/>
        <v/>
      </c>
      <c r="BG76" s="172"/>
      <c r="BH76" s="171" t="str">
        <f t="shared" si="151"/>
        <v/>
      </c>
      <c r="BI76" s="175"/>
      <c r="BJ76" s="169">
        <f t="shared" si="152"/>
        <v>0</v>
      </c>
      <c r="BK76" s="169">
        <f t="shared" si="153"/>
        <v>0</v>
      </c>
      <c r="BL76" s="169">
        <f t="shared" si="154"/>
        <v>0</v>
      </c>
      <c r="BM76" s="169">
        <f t="shared" si="155"/>
        <v>0</v>
      </c>
      <c r="BN76" s="3">
        <f t="shared" si="156"/>
        <v>0</v>
      </c>
      <c r="BO76" s="145">
        <f t="shared" si="157"/>
        <v>0</v>
      </c>
      <c r="BP76" s="140" t="str">
        <f t="shared" si="158"/>
        <v>000</v>
      </c>
      <c r="BQ76" s="140">
        <f t="shared" si="159"/>
        <v>0</v>
      </c>
      <c r="BR76" s="140">
        <f t="shared" si="160"/>
        <v>0</v>
      </c>
      <c r="BS76" s="140" t="str">
        <f t="shared" si="161"/>
        <v/>
      </c>
      <c r="BT76" s="140" t="str">
        <f t="shared" si="162"/>
        <v/>
      </c>
      <c r="BU76" s="140" t="str">
        <f t="shared" si="163"/>
        <v>0</v>
      </c>
      <c r="BV76" s="140" t="str">
        <f t="shared" si="164"/>
        <v/>
      </c>
      <c r="BW76" s="140" t="str">
        <f t="shared" si="165"/>
        <v>0</v>
      </c>
      <c r="BX76" s="140" t="str">
        <f t="shared" si="166"/>
        <v/>
      </c>
      <c r="BY76" s="140" t="str">
        <f t="shared" si="167"/>
        <v>00</v>
      </c>
      <c r="BZ76" s="140">
        <f t="shared" si="168"/>
        <v>0</v>
      </c>
      <c r="CA76" s="163" t="str">
        <f>IF(男子種目選択!H76="","",男子種目選択!H76)</f>
        <v/>
      </c>
      <c r="CB76" s="164" t="str">
        <f t="shared" si="110"/>
        <v/>
      </c>
      <c r="CC76" s="170"/>
      <c r="CD76" s="171" t="str">
        <f t="shared" si="169"/>
        <v/>
      </c>
      <c r="CE76" s="172"/>
      <c r="CF76" s="171" t="str">
        <f t="shared" si="170"/>
        <v/>
      </c>
      <c r="CG76" s="173"/>
      <c r="CH76" s="169">
        <f t="shared" si="171"/>
        <v>0</v>
      </c>
      <c r="CI76" s="169">
        <f t="shared" si="172"/>
        <v>0</v>
      </c>
      <c r="CJ76" s="169">
        <f t="shared" si="173"/>
        <v>0</v>
      </c>
      <c r="CK76" s="169">
        <f t="shared" si="174"/>
        <v>0</v>
      </c>
      <c r="CL76" s="3">
        <f t="shared" si="175"/>
        <v>0</v>
      </c>
      <c r="CM76" s="145">
        <f t="shared" si="176"/>
        <v>0</v>
      </c>
      <c r="CN76" s="140" t="str">
        <f t="shared" si="177"/>
        <v>000</v>
      </c>
      <c r="CO76" s="140">
        <f t="shared" si="178"/>
        <v>0</v>
      </c>
      <c r="CP76" s="140">
        <f t="shared" si="179"/>
        <v>0</v>
      </c>
      <c r="CQ76" s="140" t="str">
        <f t="shared" si="180"/>
        <v/>
      </c>
      <c r="CR76" s="140" t="str">
        <f t="shared" si="181"/>
        <v/>
      </c>
      <c r="CS76" s="140" t="str">
        <f t="shared" si="182"/>
        <v>0</v>
      </c>
      <c r="CT76" s="140" t="str">
        <f t="shared" si="183"/>
        <v/>
      </c>
      <c r="CU76" s="140" t="str">
        <f t="shared" si="184"/>
        <v>0</v>
      </c>
      <c r="CV76" s="140" t="str">
        <f t="shared" si="185"/>
        <v/>
      </c>
      <c r="CW76" s="140" t="str">
        <f t="shared" si="186"/>
        <v>00</v>
      </c>
      <c r="CX76" s="140">
        <f t="shared" si="187"/>
        <v>0</v>
      </c>
      <c r="CY76" s="174" t="str">
        <f>IF(男子種目選択!I76="","",男子種目選択!I76)</f>
        <v/>
      </c>
      <c r="CZ76" s="164" t="str">
        <f t="shared" si="111"/>
        <v/>
      </c>
      <c r="DA76" s="170"/>
      <c r="DB76" s="171" t="str">
        <f t="shared" si="188"/>
        <v/>
      </c>
      <c r="DC76" s="172"/>
      <c r="DD76" s="171" t="str">
        <f t="shared" si="189"/>
        <v/>
      </c>
      <c r="DE76" s="175"/>
      <c r="DF76" s="169">
        <f t="shared" si="190"/>
        <v>0</v>
      </c>
      <c r="DG76" s="169">
        <f t="shared" si="191"/>
        <v>0</v>
      </c>
      <c r="DH76" s="169">
        <f t="shared" si="192"/>
        <v>0</v>
      </c>
      <c r="DI76" s="169">
        <f t="shared" si="193"/>
        <v>0</v>
      </c>
      <c r="DJ76" s="3">
        <f t="shared" si="194"/>
        <v>0</v>
      </c>
      <c r="DK76" s="145">
        <f t="shared" si="195"/>
        <v>0</v>
      </c>
      <c r="DL76" s="140" t="str">
        <f t="shared" si="196"/>
        <v>000</v>
      </c>
      <c r="DM76" s="140">
        <f t="shared" si="197"/>
        <v>0</v>
      </c>
      <c r="DN76" s="140">
        <f t="shared" si="198"/>
        <v>0</v>
      </c>
      <c r="DO76" s="140" t="str">
        <f t="shared" si="199"/>
        <v/>
      </c>
      <c r="DP76" s="140" t="str">
        <f t="shared" si="200"/>
        <v/>
      </c>
      <c r="DQ76" s="140" t="str">
        <f t="shared" si="201"/>
        <v>0</v>
      </c>
      <c r="DR76" s="140" t="str">
        <f t="shared" si="202"/>
        <v/>
      </c>
      <c r="DS76" s="140" t="str">
        <f t="shared" si="203"/>
        <v>0</v>
      </c>
      <c r="DT76" s="140" t="str">
        <f t="shared" si="204"/>
        <v/>
      </c>
      <c r="DU76" s="140" t="str">
        <f t="shared" si="205"/>
        <v>00</v>
      </c>
      <c r="DV76" s="140">
        <f t="shared" si="206"/>
        <v>0</v>
      </c>
    </row>
    <row r="77" spans="2:126">
      <c r="B77" s="159" t="str">
        <f t="shared" si="112"/>
        <v/>
      </c>
      <c r="C77" s="150">
        <v>74</v>
      </c>
      <c r="D77" s="160" t="str">
        <f>男子種目選択!B77</f>
        <v/>
      </c>
      <c r="E77" s="161" t="str">
        <f>男子種目選択!C77</f>
        <v/>
      </c>
      <c r="F77" s="162" t="str">
        <f>男子種目選択!D77</f>
        <v/>
      </c>
      <c r="G77" s="163" t="str">
        <f>IF(男子種目選択!E77="","",男子種目選択!E77)</f>
        <v/>
      </c>
      <c r="H77" s="164" t="str">
        <f t="shared" si="106"/>
        <v/>
      </c>
      <c r="I77" s="165"/>
      <c r="J77" s="166" t="str">
        <f t="shared" si="113"/>
        <v/>
      </c>
      <c r="K77" s="167"/>
      <c r="L77" s="166" t="str">
        <f t="shared" si="114"/>
        <v/>
      </c>
      <c r="M77" s="168"/>
      <c r="N77" s="169" t="str">
        <f t="shared" si="115"/>
        <v/>
      </c>
      <c r="O77" s="169">
        <f t="shared" si="116"/>
        <v>0</v>
      </c>
      <c r="P77" s="169" t="str">
        <f t="shared" si="117"/>
        <v/>
      </c>
      <c r="Q77" s="169">
        <f t="shared" si="118"/>
        <v>0</v>
      </c>
      <c r="R77" s="3" t="str">
        <f t="shared" si="119"/>
        <v/>
      </c>
      <c r="S77" s="145" t="str">
        <f t="shared" si="120"/>
        <v/>
      </c>
      <c r="T77" s="140" t="str">
        <f t="shared" si="121"/>
        <v>00</v>
      </c>
      <c r="U77" s="140">
        <f t="shared" si="122"/>
        <v>0</v>
      </c>
      <c r="V77" s="140">
        <f t="shared" si="123"/>
        <v>0</v>
      </c>
      <c r="W77" s="140" t="str">
        <f t="shared" si="124"/>
        <v/>
      </c>
      <c r="X77" s="140" t="str">
        <f t="shared" si="125"/>
        <v/>
      </c>
      <c r="Y77" s="140" t="str">
        <f t="shared" si="126"/>
        <v>0</v>
      </c>
      <c r="Z77" s="140" t="str">
        <f t="shared" si="127"/>
        <v/>
      </c>
      <c r="AA77" s="140" t="str">
        <f t="shared" si="128"/>
        <v/>
      </c>
      <c r="AB77" s="140" t="str">
        <f t="shared" si="129"/>
        <v/>
      </c>
      <c r="AC77" s="140" t="str">
        <f t="shared" si="107"/>
        <v>0</v>
      </c>
      <c r="AD77" s="140">
        <f t="shared" si="130"/>
        <v>0</v>
      </c>
      <c r="AE77" s="163" t="str">
        <f>IF(男子種目選択!F77="","",男子種目選択!F77)</f>
        <v/>
      </c>
      <c r="AF77" s="164" t="str">
        <f t="shared" si="108"/>
        <v/>
      </c>
      <c r="AG77" s="170"/>
      <c r="AH77" s="171" t="str">
        <f t="shared" si="131"/>
        <v/>
      </c>
      <c r="AI77" s="172"/>
      <c r="AJ77" s="171" t="str">
        <f t="shared" si="132"/>
        <v/>
      </c>
      <c r="AK77" s="173"/>
      <c r="AL77" s="169">
        <f t="shared" si="133"/>
        <v>0</v>
      </c>
      <c r="AM77" s="169">
        <f t="shared" si="134"/>
        <v>0</v>
      </c>
      <c r="AN77" s="169">
        <f t="shared" si="135"/>
        <v>0</v>
      </c>
      <c r="AO77" s="169">
        <f t="shared" si="136"/>
        <v>0</v>
      </c>
      <c r="AP77" s="3">
        <f t="shared" si="137"/>
        <v>0</v>
      </c>
      <c r="AQ77" s="145">
        <f t="shared" si="138"/>
        <v>0</v>
      </c>
      <c r="AR77" s="140" t="str">
        <f t="shared" si="139"/>
        <v>000</v>
      </c>
      <c r="AS77" s="140">
        <f t="shared" si="140"/>
        <v>0</v>
      </c>
      <c r="AT77" s="140">
        <f t="shared" si="141"/>
        <v>0</v>
      </c>
      <c r="AU77" s="140" t="str">
        <f t="shared" si="142"/>
        <v/>
      </c>
      <c r="AV77" s="140" t="str">
        <f t="shared" si="143"/>
        <v/>
      </c>
      <c r="AW77" s="140" t="str">
        <f t="shared" si="144"/>
        <v>0</v>
      </c>
      <c r="AX77" s="140" t="str">
        <f t="shared" si="145"/>
        <v/>
      </c>
      <c r="AY77" s="140" t="str">
        <f t="shared" si="146"/>
        <v>0</v>
      </c>
      <c r="AZ77" s="140" t="str">
        <f t="shared" si="147"/>
        <v/>
      </c>
      <c r="BA77" s="140" t="str">
        <f t="shared" si="148"/>
        <v>00</v>
      </c>
      <c r="BB77" s="140">
        <f t="shared" si="149"/>
        <v>0</v>
      </c>
      <c r="BC77" s="174" t="str">
        <f>IF(男子種目選択!G77="","",男子種目選択!G77)</f>
        <v/>
      </c>
      <c r="BD77" s="164" t="str">
        <f t="shared" si="109"/>
        <v/>
      </c>
      <c r="BE77" s="170"/>
      <c r="BF77" s="171" t="str">
        <f t="shared" si="150"/>
        <v/>
      </c>
      <c r="BG77" s="172"/>
      <c r="BH77" s="171" t="str">
        <f t="shared" si="151"/>
        <v/>
      </c>
      <c r="BI77" s="175"/>
      <c r="BJ77" s="169">
        <f t="shared" si="152"/>
        <v>0</v>
      </c>
      <c r="BK77" s="169">
        <f t="shared" si="153"/>
        <v>0</v>
      </c>
      <c r="BL77" s="169">
        <f t="shared" si="154"/>
        <v>0</v>
      </c>
      <c r="BM77" s="169">
        <f t="shared" si="155"/>
        <v>0</v>
      </c>
      <c r="BN77" s="3">
        <f t="shared" si="156"/>
        <v>0</v>
      </c>
      <c r="BO77" s="145">
        <f t="shared" si="157"/>
        <v>0</v>
      </c>
      <c r="BP77" s="140" t="str">
        <f t="shared" si="158"/>
        <v>000</v>
      </c>
      <c r="BQ77" s="140">
        <f t="shared" si="159"/>
        <v>0</v>
      </c>
      <c r="BR77" s="140">
        <f t="shared" si="160"/>
        <v>0</v>
      </c>
      <c r="BS77" s="140" t="str">
        <f t="shared" si="161"/>
        <v/>
      </c>
      <c r="BT77" s="140" t="str">
        <f t="shared" si="162"/>
        <v/>
      </c>
      <c r="BU77" s="140" t="str">
        <f t="shared" si="163"/>
        <v>0</v>
      </c>
      <c r="BV77" s="140" t="str">
        <f t="shared" si="164"/>
        <v/>
      </c>
      <c r="BW77" s="140" t="str">
        <f t="shared" si="165"/>
        <v>0</v>
      </c>
      <c r="BX77" s="140" t="str">
        <f t="shared" si="166"/>
        <v/>
      </c>
      <c r="BY77" s="140" t="str">
        <f t="shared" si="167"/>
        <v>00</v>
      </c>
      <c r="BZ77" s="140">
        <f t="shared" si="168"/>
        <v>0</v>
      </c>
      <c r="CA77" s="163" t="str">
        <f>IF(男子種目選択!H77="","",男子種目選択!H77)</f>
        <v/>
      </c>
      <c r="CB77" s="164" t="str">
        <f t="shared" si="110"/>
        <v/>
      </c>
      <c r="CC77" s="170"/>
      <c r="CD77" s="171" t="str">
        <f t="shared" si="169"/>
        <v/>
      </c>
      <c r="CE77" s="172"/>
      <c r="CF77" s="171" t="str">
        <f t="shared" si="170"/>
        <v/>
      </c>
      <c r="CG77" s="173"/>
      <c r="CH77" s="169">
        <f t="shared" si="171"/>
        <v>0</v>
      </c>
      <c r="CI77" s="169">
        <f t="shared" si="172"/>
        <v>0</v>
      </c>
      <c r="CJ77" s="169">
        <f t="shared" si="173"/>
        <v>0</v>
      </c>
      <c r="CK77" s="169">
        <f t="shared" si="174"/>
        <v>0</v>
      </c>
      <c r="CL77" s="3">
        <f t="shared" si="175"/>
        <v>0</v>
      </c>
      <c r="CM77" s="145">
        <f t="shared" si="176"/>
        <v>0</v>
      </c>
      <c r="CN77" s="140" t="str">
        <f t="shared" si="177"/>
        <v>000</v>
      </c>
      <c r="CO77" s="140">
        <f t="shared" si="178"/>
        <v>0</v>
      </c>
      <c r="CP77" s="140">
        <f t="shared" si="179"/>
        <v>0</v>
      </c>
      <c r="CQ77" s="140" t="str">
        <f t="shared" si="180"/>
        <v/>
      </c>
      <c r="CR77" s="140" t="str">
        <f t="shared" si="181"/>
        <v/>
      </c>
      <c r="CS77" s="140" t="str">
        <f t="shared" si="182"/>
        <v>0</v>
      </c>
      <c r="CT77" s="140" t="str">
        <f t="shared" si="183"/>
        <v/>
      </c>
      <c r="CU77" s="140" t="str">
        <f t="shared" si="184"/>
        <v>0</v>
      </c>
      <c r="CV77" s="140" t="str">
        <f t="shared" si="185"/>
        <v/>
      </c>
      <c r="CW77" s="140" t="str">
        <f t="shared" si="186"/>
        <v>00</v>
      </c>
      <c r="CX77" s="140">
        <f t="shared" si="187"/>
        <v>0</v>
      </c>
      <c r="CY77" s="174" t="str">
        <f>IF(男子種目選択!I77="","",男子種目選択!I77)</f>
        <v/>
      </c>
      <c r="CZ77" s="164" t="str">
        <f t="shared" si="111"/>
        <v/>
      </c>
      <c r="DA77" s="170"/>
      <c r="DB77" s="171" t="str">
        <f t="shared" si="188"/>
        <v/>
      </c>
      <c r="DC77" s="172"/>
      <c r="DD77" s="171" t="str">
        <f t="shared" si="189"/>
        <v/>
      </c>
      <c r="DE77" s="175"/>
      <c r="DF77" s="169">
        <f t="shared" si="190"/>
        <v>0</v>
      </c>
      <c r="DG77" s="169">
        <f t="shared" si="191"/>
        <v>0</v>
      </c>
      <c r="DH77" s="169">
        <f t="shared" si="192"/>
        <v>0</v>
      </c>
      <c r="DI77" s="169">
        <f t="shared" si="193"/>
        <v>0</v>
      </c>
      <c r="DJ77" s="3">
        <f t="shared" si="194"/>
        <v>0</v>
      </c>
      <c r="DK77" s="145">
        <f t="shared" si="195"/>
        <v>0</v>
      </c>
      <c r="DL77" s="140" t="str">
        <f t="shared" si="196"/>
        <v>000</v>
      </c>
      <c r="DM77" s="140">
        <f t="shared" si="197"/>
        <v>0</v>
      </c>
      <c r="DN77" s="140">
        <f t="shared" si="198"/>
        <v>0</v>
      </c>
      <c r="DO77" s="140" t="str">
        <f t="shared" si="199"/>
        <v/>
      </c>
      <c r="DP77" s="140" t="str">
        <f t="shared" si="200"/>
        <v/>
      </c>
      <c r="DQ77" s="140" t="str">
        <f t="shared" si="201"/>
        <v>0</v>
      </c>
      <c r="DR77" s="140" t="str">
        <f t="shared" si="202"/>
        <v/>
      </c>
      <c r="DS77" s="140" t="str">
        <f t="shared" si="203"/>
        <v>0</v>
      </c>
      <c r="DT77" s="140" t="str">
        <f t="shared" si="204"/>
        <v/>
      </c>
      <c r="DU77" s="140" t="str">
        <f t="shared" si="205"/>
        <v>00</v>
      </c>
      <c r="DV77" s="140">
        <f t="shared" si="206"/>
        <v>0</v>
      </c>
    </row>
    <row r="78" spans="2:126">
      <c r="B78" s="159" t="str">
        <f t="shared" si="112"/>
        <v/>
      </c>
      <c r="C78" s="150">
        <v>75</v>
      </c>
      <c r="D78" s="160" t="str">
        <f>男子種目選択!B78</f>
        <v/>
      </c>
      <c r="E78" s="161" t="str">
        <f>男子種目選択!C78</f>
        <v/>
      </c>
      <c r="F78" s="162" t="str">
        <f>男子種目選択!D78</f>
        <v/>
      </c>
      <c r="G78" s="163" t="str">
        <f>IF(男子種目選択!E78="","",男子種目選択!E78)</f>
        <v/>
      </c>
      <c r="H78" s="164" t="str">
        <f t="shared" si="106"/>
        <v/>
      </c>
      <c r="I78" s="165"/>
      <c r="J78" s="166" t="str">
        <f t="shared" si="113"/>
        <v/>
      </c>
      <c r="K78" s="167"/>
      <c r="L78" s="166" t="str">
        <f t="shared" si="114"/>
        <v/>
      </c>
      <c r="M78" s="168"/>
      <c r="N78" s="169" t="str">
        <f t="shared" si="115"/>
        <v/>
      </c>
      <c r="O78" s="169">
        <f t="shared" si="116"/>
        <v>0</v>
      </c>
      <c r="P78" s="169" t="str">
        <f t="shared" si="117"/>
        <v/>
      </c>
      <c r="Q78" s="169">
        <f t="shared" si="118"/>
        <v>0</v>
      </c>
      <c r="R78" s="3" t="str">
        <f t="shared" si="119"/>
        <v/>
      </c>
      <c r="S78" s="145" t="str">
        <f t="shared" si="120"/>
        <v/>
      </c>
      <c r="T78" s="140" t="str">
        <f t="shared" si="121"/>
        <v>00</v>
      </c>
      <c r="U78" s="140">
        <f t="shared" si="122"/>
        <v>0</v>
      </c>
      <c r="V78" s="140">
        <f t="shared" si="123"/>
        <v>0</v>
      </c>
      <c r="W78" s="140" t="str">
        <f t="shared" si="124"/>
        <v/>
      </c>
      <c r="X78" s="140" t="str">
        <f t="shared" si="125"/>
        <v/>
      </c>
      <c r="Y78" s="140" t="str">
        <f t="shared" si="126"/>
        <v>0</v>
      </c>
      <c r="Z78" s="140" t="str">
        <f t="shared" si="127"/>
        <v/>
      </c>
      <c r="AA78" s="140" t="str">
        <f t="shared" si="128"/>
        <v/>
      </c>
      <c r="AB78" s="140" t="str">
        <f t="shared" si="129"/>
        <v/>
      </c>
      <c r="AC78" s="140" t="str">
        <f t="shared" si="107"/>
        <v>0</v>
      </c>
      <c r="AD78" s="140">
        <f t="shared" si="130"/>
        <v>0</v>
      </c>
      <c r="AE78" s="163" t="str">
        <f>IF(男子種目選択!F78="","",男子種目選択!F78)</f>
        <v/>
      </c>
      <c r="AF78" s="164" t="str">
        <f t="shared" si="108"/>
        <v/>
      </c>
      <c r="AG78" s="170"/>
      <c r="AH78" s="171" t="str">
        <f t="shared" si="131"/>
        <v/>
      </c>
      <c r="AI78" s="172"/>
      <c r="AJ78" s="171" t="str">
        <f t="shared" si="132"/>
        <v/>
      </c>
      <c r="AK78" s="173"/>
      <c r="AL78" s="169">
        <f t="shared" si="133"/>
        <v>0</v>
      </c>
      <c r="AM78" s="169">
        <f t="shared" si="134"/>
        <v>0</v>
      </c>
      <c r="AN78" s="169">
        <f t="shared" si="135"/>
        <v>0</v>
      </c>
      <c r="AO78" s="169">
        <f t="shared" si="136"/>
        <v>0</v>
      </c>
      <c r="AP78" s="3">
        <f t="shared" si="137"/>
        <v>0</v>
      </c>
      <c r="AQ78" s="145">
        <f t="shared" si="138"/>
        <v>0</v>
      </c>
      <c r="AR78" s="140" t="str">
        <f t="shared" si="139"/>
        <v>000</v>
      </c>
      <c r="AS78" s="140">
        <f t="shared" si="140"/>
        <v>0</v>
      </c>
      <c r="AT78" s="140">
        <f t="shared" si="141"/>
        <v>0</v>
      </c>
      <c r="AU78" s="140" t="str">
        <f t="shared" si="142"/>
        <v/>
      </c>
      <c r="AV78" s="140" t="str">
        <f t="shared" si="143"/>
        <v/>
      </c>
      <c r="AW78" s="140" t="str">
        <f t="shared" si="144"/>
        <v>0</v>
      </c>
      <c r="AX78" s="140" t="str">
        <f t="shared" si="145"/>
        <v/>
      </c>
      <c r="AY78" s="140" t="str">
        <f t="shared" si="146"/>
        <v>0</v>
      </c>
      <c r="AZ78" s="140" t="str">
        <f t="shared" si="147"/>
        <v/>
      </c>
      <c r="BA78" s="140" t="str">
        <f t="shared" si="148"/>
        <v>00</v>
      </c>
      <c r="BB78" s="140">
        <f t="shared" si="149"/>
        <v>0</v>
      </c>
      <c r="BC78" s="174" t="str">
        <f>IF(男子種目選択!G78="","",男子種目選択!G78)</f>
        <v/>
      </c>
      <c r="BD78" s="164" t="str">
        <f t="shared" si="109"/>
        <v/>
      </c>
      <c r="BE78" s="170"/>
      <c r="BF78" s="171" t="str">
        <f t="shared" si="150"/>
        <v/>
      </c>
      <c r="BG78" s="172"/>
      <c r="BH78" s="171" t="str">
        <f t="shared" si="151"/>
        <v/>
      </c>
      <c r="BI78" s="175"/>
      <c r="BJ78" s="169">
        <f t="shared" si="152"/>
        <v>0</v>
      </c>
      <c r="BK78" s="169">
        <f t="shared" si="153"/>
        <v>0</v>
      </c>
      <c r="BL78" s="169">
        <f t="shared" si="154"/>
        <v>0</v>
      </c>
      <c r="BM78" s="169">
        <f t="shared" si="155"/>
        <v>0</v>
      </c>
      <c r="BN78" s="3">
        <f t="shared" si="156"/>
        <v>0</v>
      </c>
      <c r="BO78" s="145">
        <f t="shared" si="157"/>
        <v>0</v>
      </c>
      <c r="BP78" s="140" t="str">
        <f t="shared" si="158"/>
        <v>000</v>
      </c>
      <c r="BQ78" s="140">
        <f t="shared" si="159"/>
        <v>0</v>
      </c>
      <c r="BR78" s="140">
        <f t="shared" si="160"/>
        <v>0</v>
      </c>
      <c r="BS78" s="140" t="str">
        <f t="shared" si="161"/>
        <v/>
      </c>
      <c r="BT78" s="140" t="str">
        <f t="shared" si="162"/>
        <v/>
      </c>
      <c r="BU78" s="140" t="str">
        <f t="shared" si="163"/>
        <v>0</v>
      </c>
      <c r="BV78" s="140" t="str">
        <f t="shared" si="164"/>
        <v/>
      </c>
      <c r="BW78" s="140" t="str">
        <f t="shared" si="165"/>
        <v>0</v>
      </c>
      <c r="BX78" s="140" t="str">
        <f t="shared" si="166"/>
        <v/>
      </c>
      <c r="BY78" s="140" t="str">
        <f t="shared" si="167"/>
        <v>00</v>
      </c>
      <c r="BZ78" s="140">
        <f t="shared" si="168"/>
        <v>0</v>
      </c>
      <c r="CA78" s="163" t="str">
        <f>IF(男子種目選択!H78="","",男子種目選択!H78)</f>
        <v/>
      </c>
      <c r="CB78" s="164" t="str">
        <f t="shared" si="110"/>
        <v/>
      </c>
      <c r="CC78" s="170"/>
      <c r="CD78" s="171" t="str">
        <f t="shared" si="169"/>
        <v/>
      </c>
      <c r="CE78" s="172"/>
      <c r="CF78" s="171" t="str">
        <f t="shared" si="170"/>
        <v/>
      </c>
      <c r="CG78" s="173"/>
      <c r="CH78" s="169">
        <f t="shared" si="171"/>
        <v>0</v>
      </c>
      <c r="CI78" s="169">
        <f t="shared" si="172"/>
        <v>0</v>
      </c>
      <c r="CJ78" s="169">
        <f t="shared" si="173"/>
        <v>0</v>
      </c>
      <c r="CK78" s="169">
        <f t="shared" si="174"/>
        <v>0</v>
      </c>
      <c r="CL78" s="3">
        <f t="shared" si="175"/>
        <v>0</v>
      </c>
      <c r="CM78" s="145">
        <f t="shared" si="176"/>
        <v>0</v>
      </c>
      <c r="CN78" s="140" t="str">
        <f t="shared" si="177"/>
        <v>000</v>
      </c>
      <c r="CO78" s="140">
        <f t="shared" si="178"/>
        <v>0</v>
      </c>
      <c r="CP78" s="140">
        <f t="shared" si="179"/>
        <v>0</v>
      </c>
      <c r="CQ78" s="140" t="str">
        <f t="shared" si="180"/>
        <v/>
      </c>
      <c r="CR78" s="140" t="str">
        <f t="shared" si="181"/>
        <v/>
      </c>
      <c r="CS78" s="140" t="str">
        <f t="shared" si="182"/>
        <v>0</v>
      </c>
      <c r="CT78" s="140" t="str">
        <f t="shared" si="183"/>
        <v/>
      </c>
      <c r="CU78" s="140" t="str">
        <f t="shared" si="184"/>
        <v>0</v>
      </c>
      <c r="CV78" s="140" t="str">
        <f t="shared" si="185"/>
        <v/>
      </c>
      <c r="CW78" s="140" t="str">
        <f t="shared" si="186"/>
        <v>00</v>
      </c>
      <c r="CX78" s="140">
        <f t="shared" si="187"/>
        <v>0</v>
      </c>
      <c r="CY78" s="174" t="str">
        <f>IF(男子種目選択!I78="","",男子種目選択!I78)</f>
        <v/>
      </c>
      <c r="CZ78" s="164" t="str">
        <f t="shared" si="111"/>
        <v/>
      </c>
      <c r="DA78" s="170"/>
      <c r="DB78" s="171" t="str">
        <f t="shared" si="188"/>
        <v/>
      </c>
      <c r="DC78" s="172"/>
      <c r="DD78" s="171" t="str">
        <f t="shared" si="189"/>
        <v/>
      </c>
      <c r="DE78" s="175"/>
      <c r="DF78" s="169">
        <f t="shared" si="190"/>
        <v>0</v>
      </c>
      <c r="DG78" s="169">
        <f t="shared" si="191"/>
        <v>0</v>
      </c>
      <c r="DH78" s="169">
        <f t="shared" si="192"/>
        <v>0</v>
      </c>
      <c r="DI78" s="169">
        <f t="shared" si="193"/>
        <v>0</v>
      </c>
      <c r="DJ78" s="3">
        <f t="shared" si="194"/>
        <v>0</v>
      </c>
      <c r="DK78" s="145">
        <f t="shared" si="195"/>
        <v>0</v>
      </c>
      <c r="DL78" s="140" t="str">
        <f t="shared" si="196"/>
        <v>000</v>
      </c>
      <c r="DM78" s="140">
        <f t="shared" si="197"/>
        <v>0</v>
      </c>
      <c r="DN78" s="140">
        <f t="shared" si="198"/>
        <v>0</v>
      </c>
      <c r="DO78" s="140" t="str">
        <f t="shared" si="199"/>
        <v/>
      </c>
      <c r="DP78" s="140" t="str">
        <f t="shared" si="200"/>
        <v/>
      </c>
      <c r="DQ78" s="140" t="str">
        <f t="shared" si="201"/>
        <v>0</v>
      </c>
      <c r="DR78" s="140" t="str">
        <f t="shared" si="202"/>
        <v/>
      </c>
      <c r="DS78" s="140" t="str">
        <f t="shared" si="203"/>
        <v>0</v>
      </c>
      <c r="DT78" s="140" t="str">
        <f t="shared" si="204"/>
        <v/>
      </c>
      <c r="DU78" s="140" t="str">
        <f t="shared" si="205"/>
        <v>00</v>
      </c>
      <c r="DV78" s="140">
        <f t="shared" si="206"/>
        <v>0</v>
      </c>
    </row>
    <row r="79" spans="2:126">
      <c r="B79" s="159" t="str">
        <f t="shared" si="112"/>
        <v/>
      </c>
      <c r="C79" s="150">
        <v>76</v>
      </c>
      <c r="D79" s="160" t="str">
        <f>男子種目選択!B79</f>
        <v/>
      </c>
      <c r="E79" s="161" t="str">
        <f>男子種目選択!C79</f>
        <v/>
      </c>
      <c r="F79" s="162" t="str">
        <f>男子種目選択!D79</f>
        <v/>
      </c>
      <c r="G79" s="163" t="str">
        <f>IF(男子種目選択!E79="","",男子種目選択!E79)</f>
        <v/>
      </c>
      <c r="H79" s="164" t="str">
        <f t="shared" si="106"/>
        <v/>
      </c>
      <c r="I79" s="165"/>
      <c r="J79" s="166" t="str">
        <f t="shared" si="113"/>
        <v/>
      </c>
      <c r="K79" s="167"/>
      <c r="L79" s="166" t="str">
        <f t="shared" si="114"/>
        <v/>
      </c>
      <c r="M79" s="168"/>
      <c r="N79" s="169" t="str">
        <f t="shared" si="115"/>
        <v/>
      </c>
      <c r="O79" s="169">
        <f t="shared" si="116"/>
        <v>0</v>
      </c>
      <c r="P79" s="169" t="str">
        <f t="shared" si="117"/>
        <v/>
      </c>
      <c r="Q79" s="169">
        <f t="shared" si="118"/>
        <v>0</v>
      </c>
      <c r="R79" s="3" t="str">
        <f t="shared" si="119"/>
        <v/>
      </c>
      <c r="S79" s="145" t="str">
        <f t="shared" si="120"/>
        <v/>
      </c>
      <c r="T79" s="140" t="str">
        <f t="shared" si="121"/>
        <v>00</v>
      </c>
      <c r="U79" s="140">
        <f t="shared" si="122"/>
        <v>0</v>
      </c>
      <c r="V79" s="140">
        <f t="shared" si="123"/>
        <v>0</v>
      </c>
      <c r="W79" s="140" t="str">
        <f t="shared" si="124"/>
        <v/>
      </c>
      <c r="X79" s="140" t="str">
        <f t="shared" si="125"/>
        <v/>
      </c>
      <c r="Y79" s="140" t="str">
        <f t="shared" si="126"/>
        <v>0</v>
      </c>
      <c r="Z79" s="140" t="str">
        <f t="shared" si="127"/>
        <v/>
      </c>
      <c r="AA79" s="140" t="str">
        <f t="shared" si="128"/>
        <v/>
      </c>
      <c r="AB79" s="140" t="str">
        <f t="shared" si="129"/>
        <v/>
      </c>
      <c r="AC79" s="140" t="str">
        <f t="shared" si="107"/>
        <v>0</v>
      </c>
      <c r="AD79" s="140">
        <f t="shared" si="130"/>
        <v>0</v>
      </c>
      <c r="AE79" s="163" t="str">
        <f>IF(男子種目選択!F79="","",男子種目選択!F79)</f>
        <v/>
      </c>
      <c r="AF79" s="164" t="str">
        <f t="shared" si="108"/>
        <v/>
      </c>
      <c r="AG79" s="170"/>
      <c r="AH79" s="171" t="str">
        <f t="shared" si="131"/>
        <v/>
      </c>
      <c r="AI79" s="172"/>
      <c r="AJ79" s="171" t="str">
        <f t="shared" si="132"/>
        <v/>
      </c>
      <c r="AK79" s="173"/>
      <c r="AL79" s="169">
        <f t="shared" si="133"/>
        <v>0</v>
      </c>
      <c r="AM79" s="169">
        <f t="shared" si="134"/>
        <v>0</v>
      </c>
      <c r="AN79" s="169">
        <f t="shared" si="135"/>
        <v>0</v>
      </c>
      <c r="AO79" s="169">
        <f t="shared" si="136"/>
        <v>0</v>
      </c>
      <c r="AP79" s="3">
        <f t="shared" si="137"/>
        <v>0</v>
      </c>
      <c r="AQ79" s="145">
        <f t="shared" si="138"/>
        <v>0</v>
      </c>
      <c r="AR79" s="140" t="str">
        <f t="shared" si="139"/>
        <v>000</v>
      </c>
      <c r="AS79" s="140">
        <f t="shared" si="140"/>
        <v>0</v>
      </c>
      <c r="AT79" s="140">
        <f t="shared" si="141"/>
        <v>0</v>
      </c>
      <c r="AU79" s="140" t="str">
        <f t="shared" si="142"/>
        <v/>
      </c>
      <c r="AV79" s="140" t="str">
        <f t="shared" si="143"/>
        <v/>
      </c>
      <c r="AW79" s="140" t="str">
        <f t="shared" si="144"/>
        <v>0</v>
      </c>
      <c r="AX79" s="140" t="str">
        <f t="shared" si="145"/>
        <v/>
      </c>
      <c r="AY79" s="140" t="str">
        <f t="shared" si="146"/>
        <v>0</v>
      </c>
      <c r="AZ79" s="140" t="str">
        <f t="shared" si="147"/>
        <v/>
      </c>
      <c r="BA79" s="140" t="str">
        <f t="shared" si="148"/>
        <v>00</v>
      </c>
      <c r="BB79" s="140">
        <f t="shared" si="149"/>
        <v>0</v>
      </c>
      <c r="BC79" s="174" t="str">
        <f>IF(男子種目選択!G79="","",男子種目選択!G79)</f>
        <v/>
      </c>
      <c r="BD79" s="164" t="str">
        <f t="shared" si="109"/>
        <v/>
      </c>
      <c r="BE79" s="170"/>
      <c r="BF79" s="171" t="str">
        <f t="shared" si="150"/>
        <v/>
      </c>
      <c r="BG79" s="172"/>
      <c r="BH79" s="171" t="str">
        <f t="shared" si="151"/>
        <v/>
      </c>
      <c r="BI79" s="175"/>
      <c r="BJ79" s="169">
        <f t="shared" si="152"/>
        <v>0</v>
      </c>
      <c r="BK79" s="169">
        <f t="shared" si="153"/>
        <v>0</v>
      </c>
      <c r="BL79" s="169">
        <f t="shared" si="154"/>
        <v>0</v>
      </c>
      <c r="BM79" s="169">
        <f t="shared" si="155"/>
        <v>0</v>
      </c>
      <c r="BN79" s="3">
        <f t="shared" si="156"/>
        <v>0</v>
      </c>
      <c r="BO79" s="145">
        <f t="shared" si="157"/>
        <v>0</v>
      </c>
      <c r="BP79" s="140" t="str">
        <f t="shared" si="158"/>
        <v>000</v>
      </c>
      <c r="BQ79" s="140">
        <f t="shared" si="159"/>
        <v>0</v>
      </c>
      <c r="BR79" s="140">
        <f t="shared" si="160"/>
        <v>0</v>
      </c>
      <c r="BS79" s="140" t="str">
        <f t="shared" si="161"/>
        <v/>
      </c>
      <c r="BT79" s="140" t="str">
        <f t="shared" si="162"/>
        <v/>
      </c>
      <c r="BU79" s="140" t="str">
        <f t="shared" si="163"/>
        <v>0</v>
      </c>
      <c r="BV79" s="140" t="str">
        <f t="shared" si="164"/>
        <v/>
      </c>
      <c r="BW79" s="140" t="str">
        <f t="shared" si="165"/>
        <v>0</v>
      </c>
      <c r="BX79" s="140" t="str">
        <f t="shared" si="166"/>
        <v/>
      </c>
      <c r="BY79" s="140" t="str">
        <f t="shared" si="167"/>
        <v>00</v>
      </c>
      <c r="BZ79" s="140">
        <f t="shared" si="168"/>
        <v>0</v>
      </c>
      <c r="CA79" s="163" t="str">
        <f>IF(男子種目選択!H79="","",男子種目選択!H79)</f>
        <v/>
      </c>
      <c r="CB79" s="164" t="str">
        <f t="shared" si="110"/>
        <v/>
      </c>
      <c r="CC79" s="170"/>
      <c r="CD79" s="171" t="str">
        <f t="shared" si="169"/>
        <v/>
      </c>
      <c r="CE79" s="172"/>
      <c r="CF79" s="171" t="str">
        <f t="shared" si="170"/>
        <v/>
      </c>
      <c r="CG79" s="173"/>
      <c r="CH79" s="169">
        <f t="shared" si="171"/>
        <v>0</v>
      </c>
      <c r="CI79" s="169">
        <f t="shared" si="172"/>
        <v>0</v>
      </c>
      <c r="CJ79" s="169">
        <f t="shared" si="173"/>
        <v>0</v>
      </c>
      <c r="CK79" s="169">
        <f t="shared" si="174"/>
        <v>0</v>
      </c>
      <c r="CL79" s="3">
        <f t="shared" si="175"/>
        <v>0</v>
      </c>
      <c r="CM79" s="145">
        <f t="shared" si="176"/>
        <v>0</v>
      </c>
      <c r="CN79" s="140" t="str">
        <f t="shared" si="177"/>
        <v>000</v>
      </c>
      <c r="CO79" s="140">
        <f t="shared" si="178"/>
        <v>0</v>
      </c>
      <c r="CP79" s="140">
        <f t="shared" si="179"/>
        <v>0</v>
      </c>
      <c r="CQ79" s="140" t="str">
        <f t="shared" si="180"/>
        <v/>
      </c>
      <c r="CR79" s="140" t="str">
        <f t="shared" si="181"/>
        <v/>
      </c>
      <c r="CS79" s="140" t="str">
        <f t="shared" si="182"/>
        <v>0</v>
      </c>
      <c r="CT79" s="140" t="str">
        <f t="shared" si="183"/>
        <v/>
      </c>
      <c r="CU79" s="140" t="str">
        <f t="shared" si="184"/>
        <v>0</v>
      </c>
      <c r="CV79" s="140" t="str">
        <f t="shared" si="185"/>
        <v/>
      </c>
      <c r="CW79" s="140" t="str">
        <f t="shared" si="186"/>
        <v>00</v>
      </c>
      <c r="CX79" s="140">
        <f t="shared" si="187"/>
        <v>0</v>
      </c>
      <c r="CY79" s="174" t="str">
        <f>IF(男子種目選択!I79="","",男子種目選択!I79)</f>
        <v/>
      </c>
      <c r="CZ79" s="164" t="str">
        <f t="shared" si="111"/>
        <v/>
      </c>
      <c r="DA79" s="170"/>
      <c r="DB79" s="171" t="str">
        <f t="shared" si="188"/>
        <v/>
      </c>
      <c r="DC79" s="172"/>
      <c r="DD79" s="171" t="str">
        <f t="shared" si="189"/>
        <v/>
      </c>
      <c r="DE79" s="175"/>
      <c r="DF79" s="169">
        <f t="shared" si="190"/>
        <v>0</v>
      </c>
      <c r="DG79" s="169">
        <f t="shared" si="191"/>
        <v>0</v>
      </c>
      <c r="DH79" s="169">
        <f t="shared" si="192"/>
        <v>0</v>
      </c>
      <c r="DI79" s="169">
        <f t="shared" si="193"/>
        <v>0</v>
      </c>
      <c r="DJ79" s="3">
        <f t="shared" si="194"/>
        <v>0</v>
      </c>
      <c r="DK79" s="145">
        <f t="shared" si="195"/>
        <v>0</v>
      </c>
      <c r="DL79" s="140" t="str">
        <f t="shared" si="196"/>
        <v>000</v>
      </c>
      <c r="DM79" s="140">
        <f t="shared" si="197"/>
        <v>0</v>
      </c>
      <c r="DN79" s="140">
        <f t="shared" si="198"/>
        <v>0</v>
      </c>
      <c r="DO79" s="140" t="str">
        <f t="shared" si="199"/>
        <v/>
      </c>
      <c r="DP79" s="140" t="str">
        <f t="shared" si="200"/>
        <v/>
      </c>
      <c r="DQ79" s="140" t="str">
        <f t="shared" si="201"/>
        <v>0</v>
      </c>
      <c r="DR79" s="140" t="str">
        <f t="shared" si="202"/>
        <v/>
      </c>
      <c r="DS79" s="140" t="str">
        <f t="shared" si="203"/>
        <v>0</v>
      </c>
      <c r="DT79" s="140" t="str">
        <f t="shared" si="204"/>
        <v/>
      </c>
      <c r="DU79" s="140" t="str">
        <f t="shared" si="205"/>
        <v>00</v>
      </c>
      <c r="DV79" s="140">
        <f t="shared" si="206"/>
        <v>0</v>
      </c>
    </row>
    <row r="80" spans="2:126">
      <c r="B80" s="159" t="str">
        <f t="shared" si="112"/>
        <v/>
      </c>
      <c r="C80" s="150">
        <v>77</v>
      </c>
      <c r="D80" s="160" t="str">
        <f>男子種目選択!B80</f>
        <v/>
      </c>
      <c r="E80" s="161" t="str">
        <f>男子種目選択!C80</f>
        <v/>
      </c>
      <c r="F80" s="162" t="str">
        <f>男子種目選択!D80</f>
        <v/>
      </c>
      <c r="G80" s="163" t="str">
        <f>IF(男子種目選択!E80="","",男子種目選択!E80)</f>
        <v/>
      </c>
      <c r="H80" s="164" t="str">
        <f t="shared" si="106"/>
        <v/>
      </c>
      <c r="I80" s="165"/>
      <c r="J80" s="166" t="str">
        <f t="shared" si="113"/>
        <v/>
      </c>
      <c r="K80" s="167"/>
      <c r="L80" s="166" t="str">
        <f t="shared" si="114"/>
        <v/>
      </c>
      <c r="M80" s="168"/>
      <c r="N80" s="169" t="str">
        <f t="shared" si="115"/>
        <v/>
      </c>
      <c r="O80" s="169">
        <f t="shared" si="116"/>
        <v>0</v>
      </c>
      <c r="P80" s="169" t="str">
        <f t="shared" si="117"/>
        <v/>
      </c>
      <c r="Q80" s="169">
        <f t="shared" si="118"/>
        <v>0</v>
      </c>
      <c r="R80" s="3" t="str">
        <f t="shared" si="119"/>
        <v/>
      </c>
      <c r="S80" s="145" t="str">
        <f t="shared" si="120"/>
        <v/>
      </c>
      <c r="T80" s="140" t="str">
        <f t="shared" si="121"/>
        <v>00</v>
      </c>
      <c r="U80" s="140">
        <f t="shared" si="122"/>
        <v>0</v>
      </c>
      <c r="V80" s="140">
        <f t="shared" si="123"/>
        <v>0</v>
      </c>
      <c r="W80" s="140" t="str">
        <f t="shared" si="124"/>
        <v/>
      </c>
      <c r="X80" s="140" t="str">
        <f t="shared" si="125"/>
        <v/>
      </c>
      <c r="Y80" s="140" t="str">
        <f t="shared" si="126"/>
        <v>0</v>
      </c>
      <c r="Z80" s="140" t="str">
        <f t="shared" si="127"/>
        <v/>
      </c>
      <c r="AA80" s="140" t="str">
        <f t="shared" si="128"/>
        <v/>
      </c>
      <c r="AB80" s="140" t="str">
        <f t="shared" si="129"/>
        <v/>
      </c>
      <c r="AC80" s="140" t="str">
        <f t="shared" si="107"/>
        <v>0</v>
      </c>
      <c r="AD80" s="140">
        <f t="shared" si="130"/>
        <v>0</v>
      </c>
      <c r="AE80" s="163" t="str">
        <f>IF(男子種目選択!F80="","",男子種目選択!F80)</f>
        <v/>
      </c>
      <c r="AF80" s="164" t="str">
        <f t="shared" si="108"/>
        <v/>
      </c>
      <c r="AG80" s="170"/>
      <c r="AH80" s="171" t="str">
        <f t="shared" si="131"/>
        <v/>
      </c>
      <c r="AI80" s="172"/>
      <c r="AJ80" s="171" t="str">
        <f t="shared" si="132"/>
        <v/>
      </c>
      <c r="AK80" s="173"/>
      <c r="AL80" s="169">
        <f t="shared" si="133"/>
        <v>0</v>
      </c>
      <c r="AM80" s="169">
        <f t="shared" si="134"/>
        <v>0</v>
      </c>
      <c r="AN80" s="169">
        <f t="shared" si="135"/>
        <v>0</v>
      </c>
      <c r="AO80" s="169">
        <f t="shared" si="136"/>
        <v>0</v>
      </c>
      <c r="AP80" s="3">
        <f t="shared" si="137"/>
        <v>0</v>
      </c>
      <c r="AQ80" s="145">
        <f t="shared" si="138"/>
        <v>0</v>
      </c>
      <c r="AR80" s="140" t="str">
        <f t="shared" si="139"/>
        <v>000</v>
      </c>
      <c r="AS80" s="140">
        <f t="shared" si="140"/>
        <v>0</v>
      </c>
      <c r="AT80" s="140">
        <f t="shared" si="141"/>
        <v>0</v>
      </c>
      <c r="AU80" s="140" t="str">
        <f t="shared" si="142"/>
        <v/>
      </c>
      <c r="AV80" s="140" t="str">
        <f t="shared" si="143"/>
        <v/>
      </c>
      <c r="AW80" s="140" t="str">
        <f t="shared" si="144"/>
        <v>0</v>
      </c>
      <c r="AX80" s="140" t="str">
        <f t="shared" si="145"/>
        <v/>
      </c>
      <c r="AY80" s="140" t="str">
        <f t="shared" si="146"/>
        <v>0</v>
      </c>
      <c r="AZ80" s="140" t="str">
        <f t="shared" si="147"/>
        <v/>
      </c>
      <c r="BA80" s="140" t="str">
        <f t="shared" si="148"/>
        <v>00</v>
      </c>
      <c r="BB80" s="140">
        <f t="shared" si="149"/>
        <v>0</v>
      </c>
      <c r="BC80" s="174" t="str">
        <f>IF(男子種目選択!G80="","",男子種目選択!G80)</f>
        <v/>
      </c>
      <c r="BD80" s="164" t="str">
        <f t="shared" si="109"/>
        <v/>
      </c>
      <c r="BE80" s="170"/>
      <c r="BF80" s="171" t="str">
        <f t="shared" si="150"/>
        <v/>
      </c>
      <c r="BG80" s="172"/>
      <c r="BH80" s="171" t="str">
        <f t="shared" si="151"/>
        <v/>
      </c>
      <c r="BI80" s="175"/>
      <c r="BJ80" s="169">
        <f t="shared" si="152"/>
        <v>0</v>
      </c>
      <c r="BK80" s="169">
        <f t="shared" si="153"/>
        <v>0</v>
      </c>
      <c r="BL80" s="169">
        <f t="shared" si="154"/>
        <v>0</v>
      </c>
      <c r="BM80" s="169">
        <f t="shared" si="155"/>
        <v>0</v>
      </c>
      <c r="BN80" s="3">
        <f t="shared" si="156"/>
        <v>0</v>
      </c>
      <c r="BO80" s="145">
        <f t="shared" si="157"/>
        <v>0</v>
      </c>
      <c r="BP80" s="140" t="str">
        <f t="shared" si="158"/>
        <v>000</v>
      </c>
      <c r="BQ80" s="140">
        <f t="shared" si="159"/>
        <v>0</v>
      </c>
      <c r="BR80" s="140">
        <f t="shared" si="160"/>
        <v>0</v>
      </c>
      <c r="BS80" s="140" t="str">
        <f t="shared" si="161"/>
        <v/>
      </c>
      <c r="BT80" s="140" t="str">
        <f t="shared" si="162"/>
        <v/>
      </c>
      <c r="BU80" s="140" t="str">
        <f t="shared" si="163"/>
        <v>0</v>
      </c>
      <c r="BV80" s="140" t="str">
        <f t="shared" si="164"/>
        <v/>
      </c>
      <c r="BW80" s="140" t="str">
        <f t="shared" si="165"/>
        <v>0</v>
      </c>
      <c r="BX80" s="140" t="str">
        <f t="shared" si="166"/>
        <v/>
      </c>
      <c r="BY80" s="140" t="str">
        <f t="shared" si="167"/>
        <v>00</v>
      </c>
      <c r="BZ80" s="140">
        <f t="shared" si="168"/>
        <v>0</v>
      </c>
      <c r="CA80" s="163" t="str">
        <f>IF(男子種目選択!H80="","",男子種目選択!H80)</f>
        <v/>
      </c>
      <c r="CB80" s="164" t="str">
        <f t="shared" si="110"/>
        <v/>
      </c>
      <c r="CC80" s="170"/>
      <c r="CD80" s="171" t="str">
        <f t="shared" si="169"/>
        <v/>
      </c>
      <c r="CE80" s="172"/>
      <c r="CF80" s="171" t="str">
        <f t="shared" si="170"/>
        <v/>
      </c>
      <c r="CG80" s="173"/>
      <c r="CH80" s="169">
        <f t="shared" si="171"/>
        <v>0</v>
      </c>
      <c r="CI80" s="169">
        <f t="shared" si="172"/>
        <v>0</v>
      </c>
      <c r="CJ80" s="169">
        <f t="shared" si="173"/>
        <v>0</v>
      </c>
      <c r="CK80" s="169">
        <f t="shared" si="174"/>
        <v>0</v>
      </c>
      <c r="CL80" s="3">
        <f t="shared" si="175"/>
        <v>0</v>
      </c>
      <c r="CM80" s="145">
        <f t="shared" si="176"/>
        <v>0</v>
      </c>
      <c r="CN80" s="140" t="str">
        <f t="shared" si="177"/>
        <v>000</v>
      </c>
      <c r="CO80" s="140">
        <f t="shared" si="178"/>
        <v>0</v>
      </c>
      <c r="CP80" s="140">
        <f t="shared" si="179"/>
        <v>0</v>
      </c>
      <c r="CQ80" s="140" t="str">
        <f t="shared" si="180"/>
        <v/>
      </c>
      <c r="CR80" s="140" t="str">
        <f t="shared" si="181"/>
        <v/>
      </c>
      <c r="CS80" s="140" t="str">
        <f t="shared" si="182"/>
        <v>0</v>
      </c>
      <c r="CT80" s="140" t="str">
        <f t="shared" si="183"/>
        <v/>
      </c>
      <c r="CU80" s="140" t="str">
        <f t="shared" si="184"/>
        <v>0</v>
      </c>
      <c r="CV80" s="140" t="str">
        <f t="shared" si="185"/>
        <v/>
      </c>
      <c r="CW80" s="140" t="str">
        <f t="shared" si="186"/>
        <v>00</v>
      </c>
      <c r="CX80" s="140">
        <f t="shared" si="187"/>
        <v>0</v>
      </c>
      <c r="CY80" s="174" t="str">
        <f>IF(男子種目選択!I80="","",男子種目選択!I80)</f>
        <v/>
      </c>
      <c r="CZ80" s="164" t="str">
        <f t="shared" si="111"/>
        <v/>
      </c>
      <c r="DA80" s="170"/>
      <c r="DB80" s="171" t="str">
        <f t="shared" si="188"/>
        <v/>
      </c>
      <c r="DC80" s="172"/>
      <c r="DD80" s="171" t="str">
        <f t="shared" si="189"/>
        <v/>
      </c>
      <c r="DE80" s="175"/>
      <c r="DF80" s="169">
        <f t="shared" si="190"/>
        <v>0</v>
      </c>
      <c r="DG80" s="169">
        <f t="shared" si="191"/>
        <v>0</v>
      </c>
      <c r="DH80" s="169">
        <f t="shared" si="192"/>
        <v>0</v>
      </c>
      <c r="DI80" s="169">
        <f t="shared" si="193"/>
        <v>0</v>
      </c>
      <c r="DJ80" s="3">
        <f t="shared" si="194"/>
        <v>0</v>
      </c>
      <c r="DK80" s="145">
        <f t="shared" si="195"/>
        <v>0</v>
      </c>
      <c r="DL80" s="140" t="str">
        <f t="shared" si="196"/>
        <v>000</v>
      </c>
      <c r="DM80" s="140">
        <f t="shared" si="197"/>
        <v>0</v>
      </c>
      <c r="DN80" s="140">
        <f t="shared" si="198"/>
        <v>0</v>
      </c>
      <c r="DO80" s="140" t="str">
        <f t="shared" si="199"/>
        <v/>
      </c>
      <c r="DP80" s="140" t="str">
        <f t="shared" si="200"/>
        <v/>
      </c>
      <c r="DQ80" s="140" t="str">
        <f t="shared" si="201"/>
        <v>0</v>
      </c>
      <c r="DR80" s="140" t="str">
        <f t="shared" si="202"/>
        <v/>
      </c>
      <c r="DS80" s="140" t="str">
        <f t="shared" si="203"/>
        <v>0</v>
      </c>
      <c r="DT80" s="140" t="str">
        <f t="shared" si="204"/>
        <v/>
      </c>
      <c r="DU80" s="140" t="str">
        <f t="shared" si="205"/>
        <v>00</v>
      </c>
      <c r="DV80" s="140">
        <f t="shared" si="206"/>
        <v>0</v>
      </c>
    </row>
    <row r="81" spans="2:126">
      <c r="B81" s="159" t="str">
        <f t="shared" si="112"/>
        <v/>
      </c>
      <c r="C81" s="150">
        <v>78</v>
      </c>
      <c r="D81" s="160" t="str">
        <f>男子種目選択!B81</f>
        <v/>
      </c>
      <c r="E81" s="161" t="str">
        <f>男子種目選択!C81</f>
        <v/>
      </c>
      <c r="F81" s="162" t="str">
        <f>男子種目選択!D81</f>
        <v/>
      </c>
      <c r="G81" s="163" t="str">
        <f>IF(男子種目選択!E81="","",男子種目選択!E81)</f>
        <v/>
      </c>
      <c r="H81" s="164" t="str">
        <f t="shared" si="106"/>
        <v/>
      </c>
      <c r="I81" s="165"/>
      <c r="J81" s="166" t="str">
        <f t="shared" si="113"/>
        <v/>
      </c>
      <c r="K81" s="167"/>
      <c r="L81" s="166" t="str">
        <f t="shared" si="114"/>
        <v/>
      </c>
      <c r="M81" s="168"/>
      <c r="N81" s="169" t="str">
        <f t="shared" si="115"/>
        <v/>
      </c>
      <c r="O81" s="169">
        <f t="shared" si="116"/>
        <v>0</v>
      </c>
      <c r="P81" s="169" t="str">
        <f t="shared" si="117"/>
        <v/>
      </c>
      <c r="Q81" s="169">
        <f t="shared" si="118"/>
        <v>0</v>
      </c>
      <c r="R81" s="3" t="str">
        <f t="shared" si="119"/>
        <v/>
      </c>
      <c r="S81" s="145" t="str">
        <f t="shared" si="120"/>
        <v/>
      </c>
      <c r="T81" s="140" t="str">
        <f t="shared" si="121"/>
        <v>00</v>
      </c>
      <c r="U81" s="140">
        <f t="shared" si="122"/>
        <v>0</v>
      </c>
      <c r="V81" s="140">
        <f t="shared" si="123"/>
        <v>0</v>
      </c>
      <c r="W81" s="140" t="str">
        <f t="shared" si="124"/>
        <v/>
      </c>
      <c r="X81" s="140" t="str">
        <f t="shared" si="125"/>
        <v/>
      </c>
      <c r="Y81" s="140" t="str">
        <f t="shared" si="126"/>
        <v>0</v>
      </c>
      <c r="Z81" s="140" t="str">
        <f t="shared" si="127"/>
        <v/>
      </c>
      <c r="AA81" s="140" t="str">
        <f t="shared" si="128"/>
        <v/>
      </c>
      <c r="AB81" s="140" t="str">
        <f t="shared" si="129"/>
        <v/>
      </c>
      <c r="AC81" s="140" t="str">
        <f t="shared" si="107"/>
        <v>0</v>
      </c>
      <c r="AD81" s="140">
        <f t="shared" si="130"/>
        <v>0</v>
      </c>
      <c r="AE81" s="163" t="str">
        <f>IF(男子種目選択!F81="","",男子種目選択!F81)</f>
        <v/>
      </c>
      <c r="AF81" s="164" t="str">
        <f t="shared" si="108"/>
        <v/>
      </c>
      <c r="AG81" s="170"/>
      <c r="AH81" s="171" t="str">
        <f t="shared" si="131"/>
        <v/>
      </c>
      <c r="AI81" s="172"/>
      <c r="AJ81" s="171" t="str">
        <f t="shared" si="132"/>
        <v/>
      </c>
      <c r="AK81" s="173"/>
      <c r="AL81" s="169">
        <f t="shared" si="133"/>
        <v>0</v>
      </c>
      <c r="AM81" s="169">
        <f t="shared" si="134"/>
        <v>0</v>
      </c>
      <c r="AN81" s="169">
        <f t="shared" si="135"/>
        <v>0</v>
      </c>
      <c r="AO81" s="169">
        <f t="shared" si="136"/>
        <v>0</v>
      </c>
      <c r="AP81" s="3">
        <f t="shared" si="137"/>
        <v>0</v>
      </c>
      <c r="AQ81" s="145">
        <f t="shared" si="138"/>
        <v>0</v>
      </c>
      <c r="AR81" s="140" t="str">
        <f t="shared" si="139"/>
        <v>000</v>
      </c>
      <c r="AS81" s="140">
        <f t="shared" si="140"/>
        <v>0</v>
      </c>
      <c r="AT81" s="140">
        <f t="shared" si="141"/>
        <v>0</v>
      </c>
      <c r="AU81" s="140" t="str">
        <f t="shared" si="142"/>
        <v/>
      </c>
      <c r="AV81" s="140" t="str">
        <f t="shared" si="143"/>
        <v/>
      </c>
      <c r="AW81" s="140" t="str">
        <f t="shared" si="144"/>
        <v>0</v>
      </c>
      <c r="AX81" s="140" t="str">
        <f t="shared" si="145"/>
        <v/>
      </c>
      <c r="AY81" s="140" t="str">
        <f t="shared" si="146"/>
        <v>0</v>
      </c>
      <c r="AZ81" s="140" t="str">
        <f t="shared" si="147"/>
        <v/>
      </c>
      <c r="BA81" s="140" t="str">
        <f t="shared" si="148"/>
        <v>00</v>
      </c>
      <c r="BB81" s="140">
        <f t="shared" si="149"/>
        <v>0</v>
      </c>
      <c r="BC81" s="174" t="str">
        <f>IF(男子種目選択!G81="","",男子種目選択!G81)</f>
        <v/>
      </c>
      <c r="BD81" s="164" t="str">
        <f t="shared" si="109"/>
        <v/>
      </c>
      <c r="BE81" s="170"/>
      <c r="BF81" s="171" t="str">
        <f t="shared" si="150"/>
        <v/>
      </c>
      <c r="BG81" s="172"/>
      <c r="BH81" s="171" t="str">
        <f t="shared" si="151"/>
        <v/>
      </c>
      <c r="BI81" s="175"/>
      <c r="BJ81" s="169">
        <f t="shared" si="152"/>
        <v>0</v>
      </c>
      <c r="BK81" s="169">
        <f t="shared" si="153"/>
        <v>0</v>
      </c>
      <c r="BL81" s="169">
        <f t="shared" si="154"/>
        <v>0</v>
      </c>
      <c r="BM81" s="169">
        <f t="shared" si="155"/>
        <v>0</v>
      </c>
      <c r="BN81" s="3">
        <f t="shared" si="156"/>
        <v>0</v>
      </c>
      <c r="BO81" s="145">
        <f t="shared" si="157"/>
        <v>0</v>
      </c>
      <c r="BP81" s="140" t="str">
        <f t="shared" si="158"/>
        <v>000</v>
      </c>
      <c r="BQ81" s="140">
        <f t="shared" si="159"/>
        <v>0</v>
      </c>
      <c r="BR81" s="140">
        <f t="shared" si="160"/>
        <v>0</v>
      </c>
      <c r="BS81" s="140" t="str">
        <f t="shared" si="161"/>
        <v/>
      </c>
      <c r="BT81" s="140" t="str">
        <f t="shared" si="162"/>
        <v/>
      </c>
      <c r="BU81" s="140" t="str">
        <f t="shared" si="163"/>
        <v>0</v>
      </c>
      <c r="BV81" s="140" t="str">
        <f t="shared" si="164"/>
        <v/>
      </c>
      <c r="BW81" s="140" t="str">
        <f t="shared" si="165"/>
        <v>0</v>
      </c>
      <c r="BX81" s="140" t="str">
        <f t="shared" si="166"/>
        <v/>
      </c>
      <c r="BY81" s="140" t="str">
        <f t="shared" si="167"/>
        <v>00</v>
      </c>
      <c r="BZ81" s="140">
        <f t="shared" si="168"/>
        <v>0</v>
      </c>
      <c r="CA81" s="163" t="str">
        <f>IF(男子種目選択!H81="","",男子種目選択!H81)</f>
        <v/>
      </c>
      <c r="CB81" s="164" t="str">
        <f t="shared" si="110"/>
        <v/>
      </c>
      <c r="CC81" s="170"/>
      <c r="CD81" s="171" t="str">
        <f t="shared" si="169"/>
        <v/>
      </c>
      <c r="CE81" s="172"/>
      <c r="CF81" s="171" t="str">
        <f t="shared" si="170"/>
        <v/>
      </c>
      <c r="CG81" s="173"/>
      <c r="CH81" s="169">
        <f t="shared" si="171"/>
        <v>0</v>
      </c>
      <c r="CI81" s="169">
        <f t="shared" si="172"/>
        <v>0</v>
      </c>
      <c r="CJ81" s="169">
        <f t="shared" si="173"/>
        <v>0</v>
      </c>
      <c r="CK81" s="169">
        <f t="shared" si="174"/>
        <v>0</v>
      </c>
      <c r="CL81" s="3">
        <f t="shared" si="175"/>
        <v>0</v>
      </c>
      <c r="CM81" s="145">
        <f t="shared" si="176"/>
        <v>0</v>
      </c>
      <c r="CN81" s="140" t="str">
        <f t="shared" si="177"/>
        <v>000</v>
      </c>
      <c r="CO81" s="140">
        <f t="shared" si="178"/>
        <v>0</v>
      </c>
      <c r="CP81" s="140">
        <f t="shared" si="179"/>
        <v>0</v>
      </c>
      <c r="CQ81" s="140" t="str">
        <f t="shared" si="180"/>
        <v/>
      </c>
      <c r="CR81" s="140" t="str">
        <f t="shared" si="181"/>
        <v/>
      </c>
      <c r="CS81" s="140" t="str">
        <f t="shared" si="182"/>
        <v>0</v>
      </c>
      <c r="CT81" s="140" t="str">
        <f t="shared" si="183"/>
        <v/>
      </c>
      <c r="CU81" s="140" t="str">
        <f t="shared" si="184"/>
        <v>0</v>
      </c>
      <c r="CV81" s="140" t="str">
        <f t="shared" si="185"/>
        <v/>
      </c>
      <c r="CW81" s="140" t="str">
        <f t="shared" si="186"/>
        <v>00</v>
      </c>
      <c r="CX81" s="140">
        <f t="shared" si="187"/>
        <v>0</v>
      </c>
      <c r="CY81" s="174" t="str">
        <f>IF(男子種目選択!I81="","",男子種目選択!I81)</f>
        <v/>
      </c>
      <c r="CZ81" s="164" t="str">
        <f t="shared" si="111"/>
        <v/>
      </c>
      <c r="DA81" s="170"/>
      <c r="DB81" s="171" t="str">
        <f t="shared" si="188"/>
        <v/>
      </c>
      <c r="DC81" s="172"/>
      <c r="DD81" s="171" t="str">
        <f t="shared" si="189"/>
        <v/>
      </c>
      <c r="DE81" s="175"/>
      <c r="DF81" s="169">
        <f t="shared" si="190"/>
        <v>0</v>
      </c>
      <c r="DG81" s="169">
        <f t="shared" si="191"/>
        <v>0</v>
      </c>
      <c r="DH81" s="169">
        <f t="shared" si="192"/>
        <v>0</v>
      </c>
      <c r="DI81" s="169">
        <f t="shared" si="193"/>
        <v>0</v>
      </c>
      <c r="DJ81" s="3">
        <f t="shared" si="194"/>
        <v>0</v>
      </c>
      <c r="DK81" s="145">
        <f t="shared" si="195"/>
        <v>0</v>
      </c>
      <c r="DL81" s="140" t="str">
        <f t="shared" si="196"/>
        <v>000</v>
      </c>
      <c r="DM81" s="140">
        <f t="shared" si="197"/>
        <v>0</v>
      </c>
      <c r="DN81" s="140">
        <f t="shared" si="198"/>
        <v>0</v>
      </c>
      <c r="DO81" s="140" t="str">
        <f t="shared" si="199"/>
        <v/>
      </c>
      <c r="DP81" s="140" t="str">
        <f t="shared" si="200"/>
        <v/>
      </c>
      <c r="DQ81" s="140" t="str">
        <f t="shared" si="201"/>
        <v>0</v>
      </c>
      <c r="DR81" s="140" t="str">
        <f t="shared" si="202"/>
        <v/>
      </c>
      <c r="DS81" s="140" t="str">
        <f t="shared" si="203"/>
        <v>0</v>
      </c>
      <c r="DT81" s="140" t="str">
        <f t="shared" si="204"/>
        <v/>
      </c>
      <c r="DU81" s="140" t="str">
        <f t="shared" si="205"/>
        <v>00</v>
      </c>
      <c r="DV81" s="140">
        <f t="shared" si="206"/>
        <v>0</v>
      </c>
    </row>
    <row r="82" spans="2:126">
      <c r="B82" s="159" t="str">
        <f t="shared" si="112"/>
        <v/>
      </c>
      <c r="C82" s="150">
        <v>79</v>
      </c>
      <c r="D82" s="160" t="str">
        <f>男子種目選択!B82</f>
        <v/>
      </c>
      <c r="E82" s="161" t="str">
        <f>男子種目選択!C82</f>
        <v/>
      </c>
      <c r="F82" s="162" t="str">
        <f>男子種目選択!D82</f>
        <v/>
      </c>
      <c r="G82" s="163" t="str">
        <f>IF(男子種目選択!E82="","",男子種目選択!E82)</f>
        <v/>
      </c>
      <c r="H82" s="164" t="str">
        <f t="shared" si="106"/>
        <v/>
      </c>
      <c r="I82" s="165"/>
      <c r="J82" s="166" t="str">
        <f t="shared" si="113"/>
        <v/>
      </c>
      <c r="K82" s="167"/>
      <c r="L82" s="166" t="str">
        <f t="shared" si="114"/>
        <v/>
      </c>
      <c r="M82" s="168"/>
      <c r="N82" s="169" t="str">
        <f t="shared" si="115"/>
        <v/>
      </c>
      <c r="O82" s="169">
        <f t="shared" si="116"/>
        <v>0</v>
      </c>
      <c r="P82" s="169" t="str">
        <f t="shared" si="117"/>
        <v/>
      </c>
      <c r="Q82" s="169">
        <f t="shared" si="118"/>
        <v>0</v>
      </c>
      <c r="R82" s="3" t="str">
        <f t="shared" si="119"/>
        <v/>
      </c>
      <c r="S82" s="145" t="str">
        <f t="shared" si="120"/>
        <v/>
      </c>
      <c r="T82" s="140" t="str">
        <f t="shared" si="121"/>
        <v>00</v>
      </c>
      <c r="U82" s="140">
        <f t="shared" si="122"/>
        <v>0</v>
      </c>
      <c r="V82" s="140">
        <f t="shared" si="123"/>
        <v>0</v>
      </c>
      <c r="W82" s="140" t="str">
        <f t="shared" si="124"/>
        <v/>
      </c>
      <c r="X82" s="140" t="str">
        <f t="shared" si="125"/>
        <v/>
      </c>
      <c r="Y82" s="140" t="str">
        <f t="shared" si="126"/>
        <v>0</v>
      </c>
      <c r="Z82" s="140" t="str">
        <f t="shared" si="127"/>
        <v/>
      </c>
      <c r="AA82" s="140" t="str">
        <f t="shared" si="128"/>
        <v/>
      </c>
      <c r="AB82" s="140" t="str">
        <f t="shared" si="129"/>
        <v/>
      </c>
      <c r="AC82" s="140" t="str">
        <f t="shared" si="107"/>
        <v>0</v>
      </c>
      <c r="AD82" s="140">
        <f t="shared" si="130"/>
        <v>0</v>
      </c>
      <c r="AE82" s="163" t="str">
        <f>IF(男子種目選択!F82="","",男子種目選択!F82)</f>
        <v/>
      </c>
      <c r="AF82" s="164" t="str">
        <f t="shared" si="108"/>
        <v/>
      </c>
      <c r="AG82" s="170"/>
      <c r="AH82" s="171" t="str">
        <f t="shared" si="131"/>
        <v/>
      </c>
      <c r="AI82" s="172"/>
      <c r="AJ82" s="171" t="str">
        <f t="shared" si="132"/>
        <v/>
      </c>
      <c r="AK82" s="173"/>
      <c r="AL82" s="169">
        <f t="shared" si="133"/>
        <v>0</v>
      </c>
      <c r="AM82" s="169">
        <f t="shared" si="134"/>
        <v>0</v>
      </c>
      <c r="AN82" s="169">
        <f t="shared" si="135"/>
        <v>0</v>
      </c>
      <c r="AO82" s="169">
        <f t="shared" si="136"/>
        <v>0</v>
      </c>
      <c r="AP82" s="3">
        <f t="shared" si="137"/>
        <v>0</v>
      </c>
      <c r="AQ82" s="145">
        <f t="shared" si="138"/>
        <v>0</v>
      </c>
      <c r="AR82" s="140" t="str">
        <f t="shared" si="139"/>
        <v>000</v>
      </c>
      <c r="AS82" s="140">
        <f t="shared" si="140"/>
        <v>0</v>
      </c>
      <c r="AT82" s="140">
        <f t="shared" si="141"/>
        <v>0</v>
      </c>
      <c r="AU82" s="140" t="str">
        <f t="shared" si="142"/>
        <v/>
      </c>
      <c r="AV82" s="140" t="str">
        <f t="shared" si="143"/>
        <v/>
      </c>
      <c r="AW82" s="140" t="str">
        <f t="shared" si="144"/>
        <v>0</v>
      </c>
      <c r="AX82" s="140" t="str">
        <f t="shared" si="145"/>
        <v/>
      </c>
      <c r="AY82" s="140" t="str">
        <f t="shared" si="146"/>
        <v>0</v>
      </c>
      <c r="AZ82" s="140" t="str">
        <f t="shared" si="147"/>
        <v/>
      </c>
      <c r="BA82" s="140" t="str">
        <f t="shared" si="148"/>
        <v>00</v>
      </c>
      <c r="BB82" s="140">
        <f t="shared" si="149"/>
        <v>0</v>
      </c>
      <c r="BC82" s="174" t="str">
        <f>IF(男子種目選択!G82="","",男子種目選択!G82)</f>
        <v/>
      </c>
      <c r="BD82" s="164" t="str">
        <f t="shared" si="109"/>
        <v/>
      </c>
      <c r="BE82" s="170"/>
      <c r="BF82" s="171" t="str">
        <f t="shared" si="150"/>
        <v/>
      </c>
      <c r="BG82" s="172"/>
      <c r="BH82" s="171" t="str">
        <f t="shared" si="151"/>
        <v/>
      </c>
      <c r="BI82" s="175"/>
      <c r="BJ82" s="169">
        <f t="shared" si="152"/>
        <v>0</v>
      </c>
      <c r="BK82" s="169">
        <f t="shared" si="153"/>
        <v>0</v>
      </c>
      <c r="BL82" s="169">
        <f t="shared" si="154"/>
        <v>0</v>
      </c>
      <c r="BM82" s="169">
        <f t="shared" si="155"/>
        <v>0</v>
      </c>
      <c r="BN82" s="3">
        <f t="shared" si="156"/>
        <v>0</v>
      </c>
      <c r="BO82" s="145">
        <f t="shared" si="157"/>
        <v>0</v>
      </c>
      <c r="BP82" s="140" t="str">
        <f t="shared" si="158"/>
        <v>000</v>
      </c>
      <c r="BQ82" s="140">
        <f t="shared" si="159"/>
        <v>0</v>
      </c>
      <c r="BR82" s="140">
        <f t="shared" si="160"/>
        <v>0</v>
      </c>
      <c r="BS82" s="140" t="str">
        <f t="shared" si="161"/>
        <v/>
      </c>
      <c r="BT82" s="140" t="str">
        <f t="shared" si="162"/>
        <v/>
      </c>
      <c r="BU82" s="140" t="str">
        <f t="shared" si="163"/>
        <v>0</v>
      </c>
      <c r="BV82" s="140" t="str">
        <f t="shared" si="164"/>
        <v/>
      </c>
      <c r="BW82" s="140" t="str">
        <f t="shared" si="165"/>
        <v>0</v>
      </c>
      <c r="BX82" s="140" t="str">
        <f t="shared" si="166"/>
        <v/>
      </c>
      <c r="BY82" s="140" t="str">
        <f t="shared" si="167"/>
        <v>00</v>
      </c>
      <c r="BZ82" s="140">
        <f t="shared" si="168"/>
        <v>0</v>
      </c>
      <c r="CA82" s="163" t="str">
        <f>IF(男子種目選択!H82="","",男子種目選択!H82)</f>
        <v/>
      </c>
      <c r="CB82" s="164" t="str">
        <f t="shared" si="110"/>
        <v/>
      </c>
      <c r="CC82" s="170"/>
      <c r="CD82" s="171" t="str">
        <f t="shared" si="169"/>
        <v/>
      </c>
      <c r="CE82" s="172"/>
      <c r="CF82" s="171" t="str">
        <f t="shared" si="170"/>
        <v/>
      </c>
      <c r="CG82" s="173"/>
      <c r="CH82" s="169">
        <f t="shared" si="171"/>
        <v>0</v>
      </c>
      <c r="CI82" s="169">
        <f t="shared" si="172"/>
        <v>0</v>
      </c>
      <c r="CJ82" s="169">
        <f t="shared" si="173"/>
        <v>0</v>
      </c>
      <c r="CK82" s="169">
        <f t="shared" si="174"/>
        <v>0</v>
      </c>
      <c r="CL82" s="3">
        <f t="shared" si="175"/>
        <v>0</v>
      </c>
      <c r="CM82" s="145">
        <f t="shared" si="176"/>
        <v>0</v>
      </c>
      <c r="CN82" s="140" t="str">
        <f t="shared" si="177"/>
        <v>000</v>
      </c>
      <c r="CO82" s="140">
        <f t="shared" si="178"/>
        <v>0</v>
      </c>
      <c r="CP82" s="140">
        <f t="shared" si="179"/>
        <v>0</v>
      </c>
      <c r="CQ82" s="140" t="str">
        <f t="shared" si="180"/>
        <v/>
      </c>
      <c r="CR82" s="140" t="str">
        <f t="shared" si="181"/>
        <v/>
      </c>
      <c r="CS82" s="140" t="str">
        <f t="shared" si="182"/>
        <v>0</v>
      </c>
      <c r="CT82" s="140" t="str">
        <f t="shared" si="183"/>
        <v/>
      </c>
      <c r="CU82" s="140" t="str">
        <f t="shared" si="184"/>
        <v>0</v>
      </c>
      <c r="CV82" s="140" t="str">
        <f t="shared" si="185"/>
        <v/>
      </c>
      <c r="CW82" s="140" t="str">
        <f t="shared" si="186"/>
        <v>00</v>
      </c>
      <c r="CX82" s="140">
        <f t="shared" si="187"/>
        <v>0</v>
      </c>
      <c r="CY82" s="174" t="str">
        <f>IF(男子種目選択!I82="","",男子種目選択!I82)</f>
        <v/>
      </c>
      <c r="CZ82" s="164" t="str">
        <f t="shared" si="111"/>
        <v/>
      </c>
      <c r="DA82" s="170"/>
      <c r="DB82" s="171" t="str">
        <f t="shared" si="188"/>
        <v/>
      </c>
      <c r="DC82" s="172"/>
      <c r="DD82" s="171" t="str">
        <f t="shared" si="189"/>
        <v/>
      </c>
      <c r="DE82" s="175"/>
      <c r="DF82" s="169">
        <f t="shared" si="190"/>
        <v>0</v>
      </c>
      <c r="DG82" s="169">
        <f t="shared" si="191"/>
        <v>0</v>
      </c>
      <c r="DH82" s="169">
        <f t="shared" si="192"/>
        <v>0</v>
      </c>
      <c r="DI82" s="169">
        <f t="shared" si="193"/>
        <v>0</v>
      </c>
      <c r="DJ82" s="3">
        <f t="shared" si="194"/>
        <v>0</v>
      </c>
      <c r="DK82" s="145">
        <f t="shared" si="195"/>
        <v>0</v>
      </c>
      <c r="DL82" s="140" t="str">
        <f t="shared" si="196"/>
        <v>000</v>
      </c>
      <c r="DM82" s="140">
        <f t="shared" si="197"/>
        <v>0</v>
      </c>
      <c r="DN82" s="140">
        <f t="shared" si="198"/>
        <v>0</v>
      </c>
      <c r="DO82" s="140" t="str">
        <f t="shared" si="199"/>
        <v/>
      </c>
      <c r="DP82" s="140" t="str">
        <f t="shared" si="200"/>
        <v/>
      </c>
      <c r="DQ82" s="140" t="str">
        <f t="shared" si="201"/>
        <v>0</v>
      </c>
      <c r="DR82" s="140" t="str">
        <f t="shared" si="202"/>
        <v/>
      </c>
      <c r="DS82" s="140" t="str">
        <f t="shared" si="203"/>
        <v>0</v>
      </c>
      <c r="DT82" s="140" t="str">
        <f t="shared" si="204"/>
        <v/>
      </c>
      <c r="DU82" s="140" t="str">
        <f t="shared" si="205"/>
        <v>00</v>
      </c>
      <c r="DV82" s="140">
        <f t="shared" si="206"/>
        <v>0</v>
      </c>
    </row>
    <row r="83" spans="2:126">
      <c r="B83" s="159" t="str">
        <f t="shared" si="112"/>
        <v/>
      </c>
      <c r="C83" s="150">
        <v>80</v>
      </c>
      <c r="D83" s="160" t="str">
        <f>男子種目選択!B83</f>
        <v/>
      </c>
      <c r="E83" s="161" t="str">
        <f>男子種目選択!C83</f>
        <v/>
      </c>
      <c r="F83" s="162" t="str">
        <f>男子種目選択!D83</f>
        <v/>
      </c>
      <c r="G83" s="163" t="str">
        <f>IF(男子種目選択!E83="","",男子種目選択!E83)</f>
        <v/>
      </c>
      <c r="H83" s="164" t="str">
        <f t="shared" si="106"/>
        <v/>
      </c>
      <c r="I83" s="165"/>
      <c r="J83" s="166" t="str">
        <f t="shared" si="113"/>
        <v/>
      </c>
      <c r="K83" s="167"/>
      <c r="L83" s="166" t="str">
        <f t="shared" si="114"/>
        <v/>
      </c>
      <c r="M83" s="168"/>
      <c r="N83" s="169" t="str">
        <f t="shared" si="115"/>
        <v/>
      </c>
      <c r="O83" s="169">
        <f t="shared" si="116"/>
        <v>0</v>
      </c>
      <c r="P83" s="169" t="str">
        <f t="shared" si="117"/>
        <v/>
      </c>
      <c r="Q83" s="169">
        <f t="shared" si="118"/>
        <v>0</v>
      </c>
      <c r="R83" s="3" t="str">
        <f t="shared" si="119"/>
        <v/>
      </c>
      <c r="S83" s="145" t="str">
        <f t="shared" si="120"/>
        <v/>
      </c>
      <c r="T83" s="140" t="str">
        <f t="shared" si="121"/>
        <v>00</v>
      </c>
      <c r="U83" s="140">
        <f t="shared" si="122"/>
        <v>0</v>
      </c>
      <c r="V83" s="140">
        <f t="shared" si="123"/>
        <v>0</v>
      </c>
      <c r="W83" s="140" t="str">
        <f t="shared" si="124"/>
        <v/>
      </c>
      <c r="X83" s="140" t="str">
        <f t="shared" si="125"/>
        <v/>
      </c>
      <c r="Y83" s="140" t="str">
        <f t="shared" si="126"/>
        <v>0</v>
      </c>
      <c r="Z83" s="140" t="str">
        <f t="shared" si="127"/>
        <v/>
      </c>
      <c r="AA83" s="140" t="str">
        <f t="shared" si="128"/>
        <v/>
      </c>
      <c r="AB83" s="140" t="str">
        <f t="shared" si="129"/>
        <v/>
      </c>
      <c r="AC83" s="140" t="str">
        <f t="shared" si="107"/>
        <v>0</v>
      </c>
      <c r="AD83" s="140">
        <f t="shared" si="130"/>
        <v>0</v>
      </c>
      <c r="AE83" s="163" t="str">
        <f>IF(男子種目選択!F83="","",男子種目選択!F83)</f>
        <v/>
      </c>
      <c r="AF83" s="164" t="str">
        <f t="shared" si="108"/>
        <v/>
      </c>
      <c r="AG83" s="170"/>
      <c r="AH83" s="171" t="str">
        <f t="shared" si="131"/>
        <v/>
      </c>
      <c r="AI83" s="172"/>
      <c r="AJ83" s="171" t="str">
        <f t="shared" si="132"/>
        <v/>
      </c>
      <c r="AK83" s="173"/>
      <c r="AL83" s="169">
        <f t="shared" si="133"/>
        <v>0</v>
      </c>
      <c r="AM83" s="169">
        <f t="shared" si="134"/>
        <v>0</v>
      </c>
      <c r="AN83" s="169">
        <f t="shared" si="135"/>
        <v>0</v>
      </c>
      <c r="AO83" s="169">
        <f t="shared" si="136"/>
        <v>0</v>
      </c>
      <c r="AP83" s="3">
        <f t="shared" si="137"/>
        <v>0</v>
      </c>
      <c r="AQ83" s="145">
        <f t="shared" si="138"/>
        <v>0</v>
      </c>
      <c r="AR83" s="140" t="str">
        <f t="shared" si="139"/>
        <v>000</v>
      </c>
      <c r="AS83" s="140">
        <f t="shared" si="140"/>
        <v>0</v>
      </c>
      <c r="AT83" s="140">
        <f t="shared" si="141"/>
        <v>0</v>
      </c>
      <c r="AU83" s="140" t="str">
        <f t="shared" si="142"/>
        <v/>
      </c>
      <c r="AV83" s="140" t="str">
        <f t="shared" si="143"/>
        <v/>
      </c>
      <c r="AW83" s="140" t="str">
        <f t="shared" si="144"/>
        <v>0</v>
      </c>
      <c r="AX83" s="140" t="str">
        <f t="shared" si="145"/>
        <v/>
      </c>
      <c r="AY83" s="140" t="str">
        <f t="shared" si="146"/>
        <v>0</v>
      </c>
      <c r="AZ83" s="140" t="str">
        <f t="shared" si="147"/>
        <v/>
      </c>
      <c r="BA83" s="140" t="str">
        <f t="shared" si="148"/>
        <v>00</v>
      </c>
      <c r="BB83" s="140">
        <f t="shared" si="149"/>
        <v>0</v>
      </c>
      <c r="BC83" s="174" t="str">
        <f>IF(男子種目選択!G83="","",男子種目選択!G83)</f>
        <v/>
      </c>
      <c r="BD83" s="164" t="str">
        <f t="shared" si="109"/>
        <v/>
      </c>
      <c r="BE83" s="170"/>
      <c r="BF83" s="171" t="str">
        <f t="shared" si="150"/>
        <v/>
      </c>
      <c r="BG83" s="172"/>
      <c r="BH83" s="171" t="str">
        <f t="shared" si="151"/>
        <v/>
      </c>
      <c r="BI83" s="175"/>
      <c r="BJ83" s="169">
        <f t="shared" si="152"/>
        <v>0</v>
      </c>
      <c r="BK83" s="169">
        <f t="shared" si="153"/>
        <v>0</v>
      </c>
      <c r="BL83" s="169">
        <f t="shared" si="154"/>
        <v>0</v>
      </c>
      <c r="BM83" s="169">
        <f t="shared" si="155"/>
        <v>0</v>
      </c>
      <c r="BN83" s="3">
        <f t="shared" si="156"/>
        <v>0</v>
      </c>
      <c r="BO83" s="145">
        <f t="shared" si="157"/>
        <v>0</v>
      </c>
      <c r="BP83" s="140" t="str">
        <f t="shared" si="158"/>
        <v>000</v>
      </c>
      <c r="BQ83" s="140">
        <f t="shared" si="159"/>
        <v>0</v>
      </c>
      <c r="BR83" s="140">
        <f t="shared" si="160"/>
        <v>0</v>
      </c>
      <c r="BS83" s="140" t="str">
        <f t="shared" si="161"/>
        <v/>
      </c>
      <c r="BT83" s="140" t="str">
        <f t="shared" si="162"/>
        <v/>
      </c>
      <c r="BU83" s="140" t="str">
        <f t="shared" si="163"/>
        <v>0</v>
      </c>
      <c r="BV83" s="140" t="str">
        <f t="shared" si="164"/>
        <v/>
      </c>
      <c r="BW83" s="140" t="str">
        <f t="shared" si="165"/>
        <v>0</v>
      </c>
      <c r="BX83" s="140" t="str">
        <f t="shared" si="166"/>
        <v/>
      </c>
      <c r="BY83" s="140" t="str">
        <f t="shared" si="167"/>
        <v>00</v>
      </c>
      <c r="BZ83" s="140">
        <f t="shared" si="168"/>
        <v>0</v>
      </c>
      <c r="CA83" s="163" t="str">
        <f>IF(男子種目選択!H83="","",男子種目選択!H83)</f>
        <v/>
      </c>
      <c r="CB83" s="164" t="str">
        <f t="shared" si="110"/>
        <v/>
      </c>
      <c r="CC83" s="170"/>
      <c r="CD83" s="171" t="str">
        <f t="shared" si="169"/>
        <v/>
      </c>
      <c r="CE83" s="172"/>
      <c r="CF83" s="171" t="str">
        <f t="shared" si="170"/>
        <v/>
      </c>
      <c r="CG83" s="173"/>
      <c r="CH83" s="169">
        <f t="shared" si="171"/>
        <v>0</v>
      </c>
      <c r="CI83" s="169">
        <f t="shared" si="172"/>
        <v>0</v>
      </c>
      <c r="CJ83" s="169">
        <f t="shared" si="173"/>
        <v>0</v>
      </c>
      <c r="CK83" s="169">
        <f t="shared" si="174"/>
        <v>0</v>
      </c>
      <c r="CL83" s="3">
        <f t="shared" si="175"/>
        <v>0</v>
      </c>
      <c r="CM83" s="145">
        <f t="shared" si="176"/>
        <v>0</v>
      </c>
      <c r="CN83" s="140" t="str">
        <f t="shared" si="177"/>
        <v>000</v>
      </c>
      <c r="CO83" s="140">
        <f t="shared" si="178"/>
        <v>0</v>
      </c>
      <c r="CP83" s="140">
        <f t="shared" si="179"/>
        <v>0</v>
      </c>
      <c r="CQ83" s="140" t="str">
        <f t="shared" si="180"/>
        <v/>
      </c>
      <c r="CR83" s="140" t="str">
        <f t="shared" si="181"/>
        <v/>
      </c>
      <c r="CS83" s="140" t="str">
        <f t="shared" si="182"/>
        <v>0</v>
      </c>
      <c r="CT83" s="140" t="str">
        <f t="shared" si="183"/>
        <v/>
      </c>
      <c r="CU83" s="140" t="str">
        <f t="shared" si="184"/>
        <v>0</v>
      </c>
      <c r="CV83" s="140" t="str">
        <f t="shared" si="185"/>
        <v/>
      </c>
      <c r="CW83" s="140" t="str">
        <f t="shared" si="186"/>
        <v>00</v>
      </c>
      <c r="CX83" s="140">
        <f t="shared" si="187"/>
        <v>0</v>
      </c>
      <c r="CY83" s="174" t="str">
        <f>IF(男子種目選択!I83="","",男子種目選択!I83)</f>
        <v/>
      </c>
      <c r="CZ83" s="164" t="str">
        <f t="shared" si="111"/>
        <v/>
      </c>
      <c r="DA83" s="170"/>
      <c r="DB83" s="171" t="str">
        <f t="shared" si="188"/>
        <v/>
      </c>
      <c r="DC83" s="172"/>
      <c r="DD83" s="171" t="str">
        <f t="shared" si="189"/>
        <v/>
      </c>
      <c r="DE83" s="175"/>
      <c r="DF83" s="169">
        <f t="shared" si="190"/>
        <v>0</v>
      </c>
      <c r="DG83" s="169">
        <f t="shared" si="191"/>
        <v>0</v>
      </c>
      <c r="DH83" s="169">
        <f t="shared" si="192"/>
        <v>0</v>
      </c>
      <c r="DI83" s="169">
        <f t="shared" si="193"/>
        <v>0</v>
      </c>
      <c r="DJ83" s="3">
        <f t="shared" si="194"/>
        <v>0</v>
      </c>
      <c r="DK83" s="145">
        <f t="shared" si="195"/>
        <v>0</v>
      </c>
      <c r="DL83" s="140" t="str">
        <f t="shared" si="196"/>
        <v>000</v>
      </c>
      <c r="DM83" s="140">
        <f t="shared" si="197"/>
        <v>0</v>
      </c>
      <c r="DN83" s="140">
        <f t="shared" si="198"/>
        <v>0</v>
      </c>
      <c r="DO83" s="140" t="str">
        <f t="shared" si="199"/>
        <v/>
      </c>
      <c r="DP83" s="140" t="str">
        <f t="shared" si="200"/>
        <v/>
      </c>
      <c r="DQ83" s="140" t="str">
        <f t="shared" si="201"/>
        <v>0</v>
      </c>
      <c r="DR83" s="140" t="str">
        <f t="shared" si="202"/>
        <v/>
      </c>
      <c r="DS83" s="140" t="str">
        <f t="shared" si="203"/>
        <v>0</v>
      </c>
      <c r="DT83" s="140" t="str">
        <f t="shared" si="204"/>
        <v/>
      </c>
      <c r="DU83" s="140" t="str">
        <f t="shared" si="205"/>
        <v>00</v>
      </c>
      <c r="DV83" s="140">
        <f t="shared" si="206"/>
        <v>0</v>
      </c>
    </row>
    <row r="84" spans="2:126">
      <c r="B84" s="159" t="str">
        <f t="shared" si="112"/>
        <v/>
      </c>
      <c r="C84" s="150">
        <v>81</v>
      </c>
      <c r="D84" s="160" t="str">
        <f>男子種目選択!B84</f>
        <v/>
      </c>
      <c r="E84" s="161" t="str">
        <f>男子種目選択!C84</f>
        <v/>
      </c>
      <c r="F84" s="162" t="str">
        <f>男子種目選択!D84</f>
        <v/>
      </c>
      <c r="G84" s="163" t="str">
        <f>IF(男子種目選択!E84="","",男子種目選択!E84)</f>
        <v/>
      </c>
      <c r="H84" s="164" t="str">
        <f t="shared" si="106"/>
        <v/>
      </c>
      <c r="I84" s="165"/>
      <c r="J84" s="166" t="str">
        <f t="shared" si="113"/>
        <v/>
      </c>
      <c r="K84" s="167"/>
      <c r="L84" s="166" t="str">
        <f t="shared" si="114"/>
        <v/>
      </c>
      <c r="M84" s="168"/>
      <c r="N84" s="169" t="str">
        <f t="shared" si="115"/>
        <v/>
      </c>
      <c r="O84" s="169">
        <f t="shared" si="116"/>
        <v>0</v>
      </c>
      <c r="P84" s="169" t="str">
        <f t="shared" si="117"/>
        <v/>
      </c>
      <c r="Q84" s="169">
        <f t="shared" si="118"/>
        <v>0</v>
      </c>
      <c r="R84" s="3" t="str">
        <f t="shared" si="119"/>
        <v/>
      </c>
      <c r="S84" s="145" t="str">
        <f t="shared" si="120"/>
        <v/>
      </c>
      <c r="T84" s="140" t="str">
        <f t="shared" si="121"/>
        <v>00</v>
      </c>
      <c r="U84" s="140">
        <f t="shared" si="122"/>
        <v>0</v>
      </c>
      <c r="V84" s="140">
        <f t="shared" si="123"/>
        <v>0</v>
      </c>
      <c r="W84" s="140" t="str">
        <f t="shared" si="124"/>
        <v/>
      </c>
      <c r="X84" s="140" t="str">
        <f t="shared" si="125"/>
        <v/>
      </c>
      <c r="Y84" s="140" t="str">
        <f t="shared" si="126"/>
        <v>0</v>
      </c>
      <c r="Z84" s="140" t="str">
        <f t="shared" si="127"/>
        <v/>
      </c>
      <c r="AA84" s="140" t="str">
        <f t="shared" si="128"/>
        <v/>
      </c>
      <c r="AB84" s="140" t="str">
        <f t="shared" si="129"/>
        <v/>
      </c>
      <c r="AC84" s="140" t="str">
        <f t="shared" si="107"/>
        <v>0</v>
      </c>
      <c r="AD84" s="140">
        <f t="shared" si="130"/>
        <v>0</v>
      </c>
      <c r="AE84" s="163" t="str">
        <f>IF(男子種目選択!F84="","",男子種目選択!F84)</f>
        <v/>
      </c>
      <c r="AF84" s="164" t="str">
        <f t="shared" si="108"/>
        <v/>
      </c>
      <c r="AG84" s="170"/>
      <c r="AH84" s="171" t="str">
        <f t="shared" si="131"/>
        <v/>
      </c>
      <c r="AI84" s="172"/>
      <c r="AJ84" s="171" t="str">
        <f t="shared" si="132"/>
        <v/>
      </c>
      <c r="AK84" s="173"/>
      <c r="AL84" s="169">
        <f t="shared" si="133"/>
        <v>0</v>
      </c>
      <c r="AM84" s="169">
        <f t="shared" si="134"/>
        <v>0</v>
      </c>
      <c r="AN84" s="169">
        <f t="shared" si="135"/>
        <v>0</v>
      </c>
      <c r="AO84" s="169">
        <f t="shared" si="136"/>
        <v>0</v>
      </c>
      <c r="AP84" s="3">
        <f t="shared" si="137"/>
        <v>0</v>
      </c>
      <c r="AQ84" s="145">
        <f t="shared" si="138"/>
        <v>0</v>
      </c>
      <c r="AR84" s="140" t="str">
        <f t="shared" si="139"/>
        <v>000</v>
      </c>
      <c r="AS84" s="140">
        <f t="shared" si="140"/>
        <v>0</v>
      </c>
      <c r="AT84" s="140">
        <f t="shared" si="141"/>
        <v>0</v>
      </c>
      <c r="AU84" s="140" t="str">
        <f t="shared" si="142"/>
        <v/>
      </c>
      <c r="AV84" s="140" t="str">
        <f t="shared" si="143"/>
        <v/>
      </c>
      <c r="AW84" s="140" t="str">
        <f t="shared" si="144"/>
        <v>0</v>
      </c>
      <c r="AX84" s="140" t="str">
        <f t="shared" si="145"/>
        <v/>
      </c>
      <c r="AY84" s="140" t="str">
        <f t="shared" si="146"/>
        <v>0</v>
      </c>
      <c r="AZ84" s="140" t="str">
        <f t="shared" si="147"/>
        <v/>
      </c>
      <c r="BA84" s="140" t="str">
        <f t="shared" si="148"/>
        <v>00</v>
      </c>
      <c r="BB84" s="140">
        <f t="shared" si="149"/>
        <v>0</v>
      </c>
      <c r="BC84" s="174" t="str">
        <f>IF(男子種目選択!G84="","",男子種目選択!G84)</f>
        <v/>
      </c>
      <c r="BD84" s="164" t="str">
        <f t="shared" si="109"/>
        <v/>
      </c>
      <c r="BE84" s="170"/>
      <c r="BF84" s="171" t="str">
        <f t="shared" si="150"/>
        <v/>
      </c>
      <c r="BG84" s="172"/>
      <c r="BH84" s="171" t="str">
        <f t="shared" si="151"/>
        <v/>
      </c>
      <c r="BI84" s="175"/>
      <c r="BJ84" s="169">
        <f t="shared" si="152"/>
        <v>0</v>
      </c>
      <c r="BK84" s="169">
        <f t="shared" si="153"/>
        <v>0</v>
      </c>
      <c r="BL84" s="169">
        <f t="shared" si="154"/>
        <v>0</v>
      </c>
      <c r="BM84" s="169">
        <f t="shared" si="155"/>
        <v>0</v>
      </c>
      <c r="BN84" s="3">
        <f t="shared" si="156"/>
        <v>0</v>
      </c>
      <c r="BO84" s="145">
        <f t="shared" si="157"/>
        <v>0</v>
      </c>
      <c r="BP84" s="140" t="str">
        <f t="shared" si="158"/>
        <v>000</v>
      </c>
      <c r="BQ84" s="140">
        <f t="shared" si="159"/>
        <v>0</v>
      </c>
      <c r="BR84" s="140">
        <f t="shared" si="160"/>
        <v>0</v>
      </c>
      <c r="BS84" s="140" t="str">
        <f t="shared" si="161"/>
        <v/>
      </c>
      <c r="BT84" s="140" t="str">
        <f t="shared" si="162"/>
        <v/>
      </c>
      <c r="BU84" s="140" t="str">
        <f t="shared" si="163"/>
        <v>0</v>
      </c>
      <c r="BV84" s="140" t="str">
        <f t="shared" si="164"/>
        <v/>
      </c>
      <c r="BW84" s="140" t="str">
        <f t="shared" si="165"/>
        <v>0</v>
      </c>
      <c r="BX84" s="140" t="str">
        <f t="shared" si="166"/>
        <v/>
      </c>
      <c r="BY84" s="140" t="str">
        <f t="shared" si="167"/>
        <v>00</v>
      </c>
      <c r="BZ84" s="140">
        <f t="shared" si="168"/>
        <v>0</v>
      </c>
      <c r="CA84" s="163" t="str">
        <f>IF(男子種目選択!H84="","",男子種目選択!H84)</f>
        <v/>
      </c>
      <c r="CB84" s="164" t="str">
        <f t="shared" si="110"/>
        <v/>
      </c>
      <c r="CC84" s="170"/>
      <c r="CD84" s="171" t="str">
        <f t="shared" si="169"/>
        <v/>
      </c>
      <c r="CE84" s="172"/>
      <c r="CF84" s="171" t="str">
        <f t="shared" si="170"/>
        <v/>
      </c>
      <c r="CG84" s="173"/>
      <c r="CH84" s="169">
        <f t="shared" si="171"/>
        <v>0</v>
      </c>
      <c r="CI84" s="169">
        <f t="shared" si="172"/>
        <v>0</v>
      </c>
      <c r="CJ84" s="169">
        <f t="shared" si="173"/>
        <v>0</v>
      </c>
      <c r="CK84" s="169">
        <f t="shared" si="174"/>
        <v>0</v>
      </c>
      <c r="CL84" s="3">
        <f t="shared" si="175"/>
        <v>0</v>
      </c>
      <c r="CM84" s="145">
        <f t="shared" si="176"/>
        <v>0</v>
      </c>
      <c r="CN84" s="140" t="str">
        <f t="shared" si="177"/>
        <v>000</v>
      </c>
      <c r="CO84" s="140">
        <f t="shared" si="178"/>
        <v>0</v>
      </c>
      <c r="CP84" s="140">
        <f t="shared" si="179"/>
        <v>0</v>
      </c>
      <c r="CQ84" s="140" t="str">
        <f t="shared" si="180"/>
        <v/>
      </c>
      <c r="CR84" s="140" t="str">
        <f t="shared" si="181"/>
        <v/>
      </c>
      <c r="CS84" s="140" t="str">
        <f t="shared" si="182"/>
        <v>0</v>
      </c>
      <c r="CT84" s="140" t="str">
        <f t="shared" si="183"/>
        <v/>
      </c>
      <c r="CU84" s="140" t="str">
        <f t="shared" si="184"/>
        <v>0</v>
      </c>
      <c r="CV84" s="140" t="str">
        <f t="shared" si="185"/>
        <v/>
      </c>
      <c r="CW84" s="140" t="str">
        <f t="shared" si="186"/>
        <v>00</v>
      </c>
      <c r="CX84" s="140">
        <f t="shared" si="187"/>
        <v>0</v>
      </c>
      <c r="CY84" s="174" t="str">
        <f>IF(男子種目選択!I84="","",男子種目選択!I84)</f>
        <v/>
      </c>
      <c r="CZ84" s="164" t="str">
        <f t="shared" si="111"/>
        <v/>
      </c>
      <c r="DA84" s="170"/>
      <c r="DB84" s="171" t="str">
        <f t="shared" si="188"/>
        <v/>
      </c>
      <c r="DC84" s="172"/>
      <c r="DD84" s="171" t="str">
        <f t="shared" si="189"/>
        <v/>
      </c>
      <c r="DE84" s="175"/>
      <c r="DF84" s="169">
        <f t="shared" si="190"/>
        <v>0</v>
      </c>
      <c r="DG84" s="169">
        <f t="shared" si="191"/>
        <v>0</v>
      </c>
      <c r="DH84" s="169">
        <f t="shared" si="192"/>
        <v>0</v>
      </c>
      <c r="DI84" s="169">
        <f t="shared" si="193"/>
        <v>0</v>
      </c>
      <c r="DJ84" s="3">
        <f t="shared" si="194"/>
        <v>0</v>
      </c>
      <c r="DK84" s="145">
        <f t="shared" si="195"/>
        <v>0</v>
      </c>
      <c r="DL84" s="140" t="str">
        <f t="shared" si="196"/>
        <v>000</v>
      </c>
      <c r="DM84" s="140">
        <f t="shared" si="197"/>
        <v>0</v>
      </c>
      <c r="DN84" s="140">
        <f t="shared" si="198"/>
        <v>0</v>
      </c>
      <c r="DO84" s="140" t="str">
        <f t="shared" si="199"/>
        <v/>
      </c>
      <c r="DP84" s="140" t="str">
        <f t="shared" si="200"/>
        <v/>
      </c>
      <c r="DQ84" s="140" t="str">
        <f t="shared" si="201"/>
        <v>0</v>
      </c>
      <c r="DR84" s="140" t="str">
        <f t="shared" si="202"/>
        <v/>
      </c>
      <c r="DS84" s="140" t="str">
        <f t="shared" si="203"/>
        <v>0</v>
      </c>
      <c r="DT84" s="140" t="str">
        <f t="shared" si="204"/>
        <v/>
      </c>
      <c r="DU84" s="140" t="str">
        <f t="shared" si="205"/>
        <v>00</v>
      </c>
      <c r="DV84" s="140">
        <f t="shared" si="206"/>
        <v>0</v>
      </c>
    </row>
    <row r="85" spans="2:126">
      <c r="B85" s="159" t="str">
        <f t="shared" si="112"/>
        <v/>
      </c>
      <c r="C85" s="150">
        <v>82</v>
      </c>
      <c r="D85" s="160" t="str">
        <f>男子種目選択!B85</f>
        <v/>
      </c>
      <c r="E85" s="161" t="str">
        <f>男子種目選択!C85</f>
        <v/>
      </c>
      <c r="F85" s="162" t="str">
        <f>男子種目選択!D85</f>
        <v/>
      </c>
      <c r="G85" s="163" t="str">
        <f>IF(男子種目選択!E85="","",男子種目選択!E85)</f>
        <v/>
      </c>
      <c r="H85" s="164" t="str">
        <f t="shared" si="106"/>
        <v/>
      </c>
      <c r="I85" s="165"/>
      <c r="J85" s="166" t="str">
        <f t="shared" si="113"/>
        <v/>
      </c>
      <c r="K85" s="167"/>
      <c r="L85" s="166" t="str">
        <f t="shared" si="114"/>
        <v/>
      </c>
      <c r="M85" s="168"/>
      <c r="N85" s="169" t="str">
        <f t="shared" si="115"/>
        <v/>
      </c>
      <c r="O85" s="169">
        <f t="shared" si="116"/>
        <v>0</v>
      </c>
      <c r="P85" s="169" t="str">
        <f t="shared" si="117"/>
        <v/>
      </c>
      <c r="Q85" s="169">
        <f t="shared" si="118"/>
        <v>0</v>
      </c>
      <c r="R85" s="3" t="str">
        <f t="shared" si="119"/>
        <v/>
      </c>
      <c r="S85" s="145" t="str">
        <f t="shared" si="120"/>
        <v/>
      </c>
      <c r="T85" s="140" t="str">
        <f t="shared" si="121"/>
        <v>00</v>
      </c>
      <c r="U85" s="140">
        <f t="shared" si="122"/>
        <v>0</v>
      </c>
      <c r="V85" s="140">
        <f t="shared" si="123"/>
        <v>0</v>
      </c>
      <c r="W85" s="140" t="str">
        <f t="shared" si="124"/>
        <v/>
      </c>
      <c r="X85" s="140" t="str">
        <f t="shared" si="125"/>
        <v/>
      </c>
      <c r="Y85" s="140" t="str">
        <f t="shared" si="126"/>
        <v>0</v>
      </c>
      <c r="Z85" s="140" t="str">
        <f t="shared" si="127"/>
        <v/>
      </c>
      <c r="AA85" s="140" t="str">
        <f t="shared" si="128"/>
        <v/>
      </c>
      <c r="AB85" s="140" t="str">
        <f t="shared" si="129"/>
        <v/>
      </c>
      <c r="AC85" s="140" t="str">
        <f t="shared" si="107"/>
        <v>0</v>
      </c>
      <c r="AD85" s="140">
        <f t="shared" si="130"/>
        <v>0</v>
      </c>
      <c r="AE85" s="163" t="str">
        <f>IF(男子種目選択!F85="","",男子種目選択!F85)</f>
        <v/>
      </c>
      <c r="AF85" s="164" t="str">
        <f t="shared" si="108"/>
        <v/>
      </c>
      <c r="AG85" s="170"/>
      <c r="AH85" s="171" t="str">
        <f t="shared" si="131"/>
        <v/>
      </c>
      <c r="AI85" s="172"/>
      <c r="AJ85" s="171" t="str">
        <f t="shared" si="132"/>
        <v/>
      </c>
      <c r="AK85" s="173"/>
      <c r="AL85" s="169">
        <f t="shared" si="133"/>
        <v>0</v>
      </c>
      <c r="AM85" s="169">
        <f t="shared" si="134"/>
        <v>0</v>
      </c>
      <c r="AN85" s="169">
        <f t="shared" si="135"/>
        <v>0</v>
      </c>
      <c r="AO85" s="169">
        <f t="shared" si="136"/>
        <v>0</v>
      </c>
      <c r="AP85" s="3">
        <f t="shared" si="137"/>
        <v>0</v>
      </c>
      <c r="AQ85" s="145">
        <f t="shared" si="138"/>
        <v>0</v>
      </c>
      <c r="AR85" s="140" t="str">
        <f t="shared" si="139"/>
        <v>000</v>
      </c>
      <c r="AS85" s="140">
        <f t="shared" si="140"/>
        <v>0</v>
      </c>
      <c r="AT85" s="140">
        <f t="shared" si="141"/>
        <v>0</v>
      </c>
      <c r="AU85" s="140" t="str">
        <f t="shared" si="142"/>
        <v/>
      </c>
      <c r="AV85" s="140" t="str">
        <f t="shared" si="143"/>
        <v/>
      </c>
      <c r="AW85" s="140" t="str">
        <f t="shared" si="144"/>
        <v>0</v>
      </c>
      <c r="AX85" s="140" t="str">
        <f t="shared" si="145"/>
        <v/>
      </c>
      <c r="AY85" s="140" t="str">
        <f t="shared" si="146"/>
        <v>0</v>
      </c>
      <c r="AZ85" s="140" t="str">
        <f t="shared" si="147"/>
        <v/>
      </c>
      <c r="BA85" s="140" t="str">
        <f t="shared" si="148"/>
        <v>00</v>
      </c>
      <c r="BB85" s="140">
        <f t="shared" si="149"/>
        <v>0</v>
      </c>
      <c r="BC85" s="174" t="str">
        <f>IF(男子種目選択!G85="","",男子種目選択!G85)</f>
        <v/>
      </c>
      <c r="BD85" s="164" t="str">
        <f t="shared" si="109"/>
        <v/>
      </c>
      <c r="BE85" s="170"/>
      <c r="BF85" s="171" t="str">
        <f t="shared" si="150"/>
        <v/>
      </c>
      <c r="BG85" s="172"/>
      <c r="BH85" s="171" t="str">
        <f t="shared" si="151"/>
        <v/>
      </c>
      <c r="BI85" s="175"/>
      <c r="BJ85" s="169">
        <f t="shared" si="152"/>
        <v>0</v>
      </c>
      <c r="BK85" s="169">
        <f t="shared" si="153"/>
        <v>0</v>
      </c>
      <c r="BL85" s="169">
        <f t="shared" si="154"/>
        <v>0</v>
      </c>
      <c r="BM85" s="169">
        <f t="shared" si="155"/>
        <v>0</v>
      </c>
      <c r="BN85" s="3">
        <f t="shared" si="156"/>
        <v>0</v>
      </c>
      <c r="BO85" s="145">
        <f t="shared" si="157"/>
        <v>0</v>
      </c>
      <c r="BP85" s="140" t="str">
        <f t="shared" si="158"/>
        <v>000</v>
      </c>
      <c r="BQ85" s="140">
        <f t="shared" si="159"/>
        <v>0</v>
      </c>
      <c r="BR85" s="140">
        <f t="shared" si="160"/>
        <v>0</v>
      </c>
      <c r="BS85" s="140" t="str">
        <f t="shared" si="161"/>
        <v/>
      </c>
      <c r="BT85" s="140" t="str">
        <f t="shared" si="162"/>
        <v/>
      </c>
      <c r="BU85" s="140" t="str">
        <f t="shared" si="163"/>
        <v>0</v>
      </c>
      <c r="BV85" s="140" t="str">
        <f t="shared" si="164"/>
        <v/>
      </c>
      <c r="BW85" s="140" t="str">
        <f t="shared" si="165"/>
        <v>0</v>
      </c>
      <c r="BX85" s="140" t="str">
        <f t="shared" si="166"/>
        <v/>
      </c>
      <c r="BY85" s="140" t="str">
        <f t="shared" si="167"/>
        <v>00</v>
      </c>
      <c r="BZ85" s="140">
        <f t="shared" si="168"/>
        <v>0</v>
      </c>
      <c r="CA85" s="163" t="str">
        <f>IF(男子種目選択!H85="","",男子種目選択!H85)</f>
        <v/>
      </c>
      <c r="CB85" s="164" t="str">
        <f t="shared" si="110"/>
        <v/>
      </c>
      <c r="CC85" s="170"/>
      <c r="CD85" s="171" t="str">
        <f t="shared" si="169"/>
        <v/>
      </c>
      <c r="CE85" s="172"/>
      <c r="CF85" s="171" t="str">
        <f t="shared" si="170"/>
        <v/>
      </c>
      <c r="CG85" s="173"/>
      <c r="CH85" s="169">
        <f t="shared" si="171"/>
        <v>0</v>
      </c>
      <c r="CI85" s="169">
        <f t="shared" si="172"/>
        <v>0</v>
      </c>
      <c r="CJ85" s="169">
        <f t="shared" si="173"/>
        <v>0</v>
      </c>
      <c r="CK85" s="169">
        <f t="shared" si="174"/>
        <v>0</v>
      </c>
      <c r="CL85" s="3">
        <f t="shared" si="175"/>
        <v>0</v>
      </c>
      <c r="CM85" s="145">
        <f t="shared" si="176"/>
        <v>0</v>
      </c>
      <c r="CN85" s="140" t="str">
        <f t="shared" si="177"/>
        <v>000</v>
      </c>
      <c r="CO85" s="140">
        <f t="shared" si="178"/>
        <v>0</v>
      </c>
      <c r="CP85" s="140">
        <f t="shared" si="179"/>
        <v>0</v>
      </c>
      <c r="CQ85" s="140" t="str">
        <f t="shared" si="180"/>
        <v/>
      </c>
      <c r="CR85" s="140" t="str">
        <f t="shared" si="181"/>
        <v/>
      </c>
      <c r="CS85" s="140" t="str">
        <f t="shared" si="182"/>
        <v>0</v>
      </c>
      <c r="CT85" s="140" t="str">
        <f t="shared" si="183"/>
        <v/>
      </c>
      <c r="CU85" s="140" t="str">
        <f t="shared" si="184"/>
        <v>0</v>
      </c>
      <c r="CV85" s="140" t="str">
        <f t="shared" si="185"/>
        <v/>
      </c>
      <c r="CW85" s="140" t="str">
        <f t="shared" si="186"/>
        <v>00</v>
      </c>
      <c r="CX85" s="140">
        <f t="shared" si="187"/>
        <v>0</v>
      </c>
      <c r="CY85" s="174" t="str">
        <f>IF(男子種目選択!I85="","",男子種目選択!I85)</f>
        <v/>
      </c>
      <c r="CZ85" s="164" t="str">
        <f t="shared" si="111"/>
        <v/>
      </c>
      <c r="DA85" s="170"/>
      <c r="DB85" s="171" t="str">
        <f t="shared" si="188"/>
        <v/>
      </c>
      <c r="DC85" s="172"/>
      <c r="DD85" s="171" t="str">
        <f t="shared" si="189"/>
        <v/>
      </c>
      <c r="DE85" s="175"/>
      <c r="DF85" s="169">
        <f t="shared" si="190"/>
        <v>0</v>
      </c>
      <c r="DG85" s="169">
        <f t="shared" si="191"/>
        <v>0</v>
      </c>
      <c r="DH85" s="169">
        <f t="shared" si="192"/>
        <v>0</v>
      </c>
      <c r="DI85" s="169">
        <f t="shared" si="193"/>
        <v>0</v>
      </c>
      <c r="DJ85" s="3">
        <f t="shared" si="194"/>
        <v>0</v>
      </c>
      <c r="DK85" s="145">
        <f t="shared" si="195"/>
        <v>0</v>
      </c>
      <c r="DL85" s="140" t="str">
        <f t="shared" si="196"/>
        <v>000</v>
      </c>
      <c r="DM85" s="140">
        <f t="shared" si="197"/>
        <v>0</v>
      </c>
      <c r="DN85" s="140">
        <f t="shared" si="198"/>
        <v>0</v>
      </c>
      <c r="DO85" s="140" t="str">
        <f t="shared" si="199"/>
        <v/>
      </c>
      <c r="DP85" s="140" t="str">
        <f t="shared" si="200"/>
        <v/>
      </c>
      <c r="DQ85" s="140" t="str">
        <f t="shared" si="201"/>
        <v>0</v>
      </c>
      <c r="DR85" s="140" t="str">
        <f t="shared" si="202"/>
        <v/>
      </c>
      <c r="DS85" s="140" t="str">
        <f t="shared" si="203"/>
        <v>0</v>
      </c>
      <c r="DT85" s="140" t="str">
        <f t="shared" si="204"/>
        <v/>
      </c>
      <c r="DU85" s="140" t="str">
        <f t="shared" si="205"/>
        <v>00</v>
      </c>
      <c r="DV85" s="140">
        <f t="shared" si="206"/>
        <v>0</v>
      </c>
    </row>
    <row r="86" spans="2:126">
      <c r="B86" s="159" t="str">
        <f t="shared" si="112"/>
        <v/>
      </c>
      <c r="C86" s="150">
        <v>83</v>
      </c>
      <c r="D86" s="160" t="str">
        <f>男子種目選択!B86</f>
        <v/>
      </c>
      <c r="E86" s="161" t="str">
        <f>男子種目選択!C86</f>
        <v/>
      </c>
      <c r="F86" s="162" t="str">
        <f>男子種目選択!D86</f>
        <v/>
      </c>
      <c r="G86" s="163" t="str">
        <f>IF(男子種目選択!E86="","",男子種目選択!E86)</f>
        <v/>
      </c>
      <c r="H86" s="164" t="str">
        <f t="shared" si="106"/>
        <v/>
      </c>
      <c r="I86" s="165"/>
      <c r="J86" s="166" t="str">
        <f t="shared" si="113"/>
        <v/>
      </c>
      <c r="K86" s="167"/>
      <c r="L86" s="166" t="str">
        <f t="shared" si="114"/>
        <v/>
      </c>
      <c r="M86" s="168"/>
      <c r="N86" s="169" t="str">
        <f t="shared" si="115"/>
        <v/>
      </c>
      <c r="O86" s="169">
        <f t="shared" si="116"/>
        <v>0</v>
      </c>
      <c r="P86" s="169" t="str">
        <f t="shared" si="117"/>
        <v/>
      </c>
      <c r="Q86" s="169">
        <f t="shared" si="118"/>
        <v>0</v>
      </c>
      <c r="R86" s="3" t="str">
        <f t="shared" si="119"/>
        <v/>
      </c>
      <c r="S86" s="145" t="str">
        <f t="shared" si="120"/>
        <v/>
      </c>
      <c r="T86" s="140" t="str">
        <f t="shared" si="121"/>
        <v>00</v>
      </c>
      <c r="U86" s="140">
        <f t="shared" si="122"/>
        <v>0</v>
      </c>
      <c r="V86" s="140">
        <f t="shared" si="123"/>
        <v>0</v>
      </c>
      <c r="W86" s="140" t="str">
        <f t="shared" si="124"/>
        <v/>
      </c>
      <c r="X86" s="140" t="str">
        <f t="shared" si="125"/>
        <v/>
      </c>
      <c r="Y86" s="140" t="str">
        <f t="shared" si="126"/>
        <v>0</v>
      </c>
      <c r="Z86" s="140" t="str">
        <f t="shared" si="127"/>
        <v/>
      </c>
      <c r="AA86" s="140" t="str">
        <f t="shared" si="128"/>
        <v/>
      </c>
      <c r="AB86" s="140" t="str">
        <f t="shared" si="129"/>
        <v/>
      </c>
      <c r="AC86" s="140" t="str">
        <f t="shared" si="107"/>
        <v>0</v>
      </c>
      <c r="AD86" s="140">
        <f t="shared" si="130"/>
        <v>0</v>
      </c>
      <c r="AE86" s="163" t="str">
        <f>IF(男子種目選択!F86="","",男子種目選択!F86)</f>
        <v/>
      </c>
      <c r="AF86" s="164" t="str">
        <f t="shared" si="108"/>
        <v/>
      </c>
      <c r="AG86" s="170"/>
      <c r="AH86" s="171" t="str">
        <f t="shared" si="131"/>
        <v/>
      </c>
      <c r="AI86" s="172"/>
      <c r="AJ86" s="171" t="str">
        <f t="shared" si="132"/>
        <v/>
      </c>
      <c r="AK86" s="173"/>
      <c r="AL86" s="169">
        <f t="shared" si="133"/>
        <v>0</v>
      </c>
      <c r="AM86" s="169">
        <f t="shared" si="134"/>
        <v>0</v>
      </c>
      <c r="AN86" s="169">
        <f t="shared" si="135"/>
        <v>0</v>
      </c>
      <c r="AO86" s="169">
        <f t="shared" si="136"/>
        <v>0</v>
      </c>
      <c r="AP86" s="3">
        <f t="shared" si="137"/>
        <v>0</v>
      </c>
      <c r="AQ86" s="145">
        <f t="shared" si="138"/>
        <v>0</v>
      </c>
      <c r="AR86" s="140" t="str">
        <f t="shared" si="139"/>
        <v>000</v>
      </c>
      <c r="AS86" s="140">
        <f t="shared" si="140"/>
        <v>0</v>
      </c>
      <c r="AT86" s="140">
        <f t="shared" si="141"/>
        <v>0</v>
      </c>
      <c r="AU86" s="140" t="str">
        <f t="shared" si="142"/>
        <v/>
      </c>
      <c r="AV86" s="140" t="str">
        <f t="shared" si="143"/>
        <v/>
      </c>
      <c r="AW86" s="140" t="str">
        <f t="shared" si="144"/>
        <v>0</v>
      </c>
      <c r="AX86" s="140" t="str">
        <f t="shared" si="145"/>
        <v/>
      </c>
      <c r="AY86" s="140" t="str">
        <f t="shared" si="146"/>
        <v>0</v>
      </c>
      <c r="AZ86" s="140" t="str">
        <f t="shared" si="147"/>
        <v/>
      </c>
      <c r="BA86" s="140" t="str">
        <f t="shared" si="148"/>
        <v>00</v>
      </c>
      <c r="BB86" s="140">
        <f t="shared" si="149"/>
        <v>0</v>
      </c>
      <c r="BC86" s="174" t="str">
        <f>IF(男子種目選択!G86="","",男子種目選択!G86)</f>
        <v/>
      </c>
      <c r="BD86" s="164" t="str">
        <f t="shared" si="109"/>
        <v/>
      </c>
      <c r="BE86" s="170"/>
      <c r="BF86" s="171" t="str">
        <f t="shared" si="150"/>
        <v/>
      </c>
      <c r="BG86" s="172"/>
      <c r="BH86" s="171" t="str">
        <f t="shared" si="151"/>
        <v/>
      </c>
      <c r="BI86" s="175"/>
      <c r="BJ86" s="169">
        <f t="shared" si="152"/>
        <v>0</v>
      </c>
      <c r="BK86" s="169">
        <f t="shared" si="153"/>
        <v>0</v>
      </c>
      <c r="BL86" s="169">
        <f t="shared" si="154"/>
        <v>0</v>
      </c>
      <c r="BM86" s="169">
        <f t="shared" si="155"/>
        <v>0</v>
      </c>
      <c r="BN86" s="3">
        <f t="shared" si="156"/>
        <v>0</v>
      </c>
      <c r="BO86" s="145">
        <f t="shared" si="157"/>
        <v>0</v>
      </c>
      <c r="BP86" s="140" t="str">
        <f t="shared" si="158"/>
        <v>000</v>
      </c>
      <c r="BQ86" s="140">
        <f t="shared" si="159"/>
        <v>0</v>
      </c>
      <c r="BR86" s="140">
        <f t="shared" si="160"/>
        <v>0</v>
      </c>
      <c r="BS86" s="140" t="str">
        <f t="shared" si="161"/>
        <v/>
      </c>
      <c r="BT86" s="140" t="str">
        <f t="shared" si="162"/>
        <v/>
      </c>
      <c r="BU86" s="140" t="str">
        <f t="shared" si="163"/>
        <v>0</v>
      </c>
      <c r="BV86" s="140" t="str">
        <f t="shared" si="164"/>
        <v/>
      </c>
      <c r="BW86" s="140" t="str">
        <f t="shared" si="165"/>
        <v>0</v>
      </c>
      <c r="BX86" s="140" t="str">
        <f t="shared" si="166"/>
        <v/>
      </c>
      <c r="BY86" s="140" t="str">
        <f t="shared" si="167"/>
        <v>00</v>
      </c>
      <c r="BZ86" s="140">
        <f t="shared" si="168"/>
        <v>0</v>
      </c>
      <c r="CA86" s="163" t="str">
        <f>IF(男子種目選択!H86="","",男子種目選択!H86)</f>
        <v/>
      </c>
      <c r="CB86" s="164" t="str">
        <f t="shared" si="110"/>
        <v/>
      </c>
      <c r="CC86" s="170"/>
      <c r="CD86" s="171" t="str">
        <f t="shared" si="169"/>
        <v/>
      </c>
      <c r="CE86" s="172"/>
      <c r="CF86" s="171" t="str">
        <f t="shared" si="170"/>
        <v/>
      </c>
      <c r="CG86" s="173"/>
      <c r="CH86" s="169">
        <f t="shared" si="171"/>
        <v>0</v>
      </c>
      <c r="CI86" s="169">
        <f t="shared" si="172"/>
        <v>0</v>
      </c>
      <c r="CJ86" s="169">
        <f t="shared" si="173"/>
        <v>0</v>
      </c>
      <c r="CK86" s="169">
        <f t="shared" si="174"/>
        <v>0</v>
      </c>
      <c r="CL86" s="3">
        <f t="shared" si="175"/>
        <v>0</v>
      </c>
      <c r="CM86" s="145">
        <f t="shared" si="176"/>
        <v>0</v>
      </c>
      <c r="CN86" s="140" t="str">
        <f t="shared" si="177"/>
        <v>000</v>
      </c>
      <c r="CO86" s="140">
        <f t="shared" si="178"/>
        <v>0</v>
      </c>
      <c r="CP86" s="140">
        <f t="shared" si="179"/>
        <v>0</v>
      </c>
      <c r="CQ86" s="140" t="str">
        <f t="shared" si="180"/>
        <v/>
      </c>
      <c r="CR86" s="140" t="str">
        <f t="shared" si="181"/>
        <v/>
      </c>
      <c r="CS86" s="140" t="str">
        <f t="shared" si="182"/>
        <v>0</v>
      </c>
      <c r="CT86" s="140" t="str">
        <f t="shared" si="183"/>
        <v/>
      </c>
      <c r="CU86" s="140" t="str">
        <f t="shared" si="184"/>
        <v>0</v>
      </c>
      <c r="CV86" s="140" t="str">
        <f t="shared" si="185"/>
        <v/>
      </c>
      <c r="CW86" s="140" t="str">
        <f t="shared" si="186"/>
        <v>00</v>
      </c>
      <c r="CX86" s="140">
        <f t="shared" si="187"/>
        <v>0</v>
      </c>
      <c r="CY86" s="174" t="str">
        <f>IF(男子種目選択!I86="","",男子種目選択!I86)</f>
        <v/>
      </c>
      <c r="CZ86" s="164" t="str">
        <f t="shared" si="111"/>
        <v/>
      </c>
      <c r="DA86" s="170"/>
      <c r="DB86" s="171" t="str">
        <f t="shared" si="188"/>
        <v/>
      </c>
      <c r="DC86" s="172"/>
      <c r="DD86" s="171" t="str">
        <f t="shared" si="189"/>
        <v/>
      </c>
      <c r="DE86" s="175"/>
      <c r="DF86" s="169">
        <f t="shared" si="190"/>
        <v>0</v>
      </c>
      <c r="DG86" s="169">
        <f t="shared" si="191"/>
        <v>0</v>
      </c>
      <c r="DH86" s="169">
        <f t="shared" si="192"/>
        <v>0</v>
      </c>
      <c r="DI86" s="169">
        <f t="shared" si="193"/>
        <v>0</v>
      </c>
      <c r="DJ86" s="3">
        <f t="shared" si="194"/>
        <v>0</v>
      </c>
      <c r="DK86" s="145">
        <f t="shared" si="195"/>
        <v>0</v>
      </c>
      <c r="DL86" s="140" t="str">
        <f t="shared" si="196"/>
        <v>000</v>
      </c>
      <c r="DM86" s="140">
        <f t="shared" si="197"/>
        <v>0</v>
      </c>
      <c r="DN86" s="140">
        <f t="shared" si="198"/>
        <v>0</v>
      </c>
      <c r="DO86" s="140" t="str">
        <f t="shared" si="199"/>
        <v/>
      </c>
      <c r="DP86" s="140" t="str">
        <f t="shared" si="200"/>
        <v/>
      </c>
      <c r="DQ86" s="140" t="str">
        <f t="shared" si="201"/>
        <v>0</v>
      </c>
      <c r="DR86" s="140" t="str">
        <f t="shared" si="202"/>
        <v/>
      </c>
      <c r="DS86" s="140" t="str">
        <f t="shared" si="203"/>
        <v>0</v>
      </c>
      <c r="DT86" s="140" t="str">
        <f t="shared" si="204"/>
        <v/>
      </c>
      <c r="DU86" s="140" t="str">
        <f t="shared" si="205"/>
        <v>00</v>
      </c>
      <c r="DV86" s="140">
        <f t="shared" si="206"/>
        <v>0</v>
      </c>
    </row>
    <row r="87" spans="2:126">
      <c r="B87" s="159" t="str">
        <f t="shared" si="112"/>
        <v/>
      </c>
      <c r="C87" s="150">
        <v>84</v>
      </c>
      <c r="D87" s="160" t="str">
        <f>男子種目選択!B87</f>
        <v/>
      </c>
      <c r="E87" s="161" t="str">
        <f>男子種目選択!C87</f>
        <v/>
      </c>
      <c r="F87" s="162" t="str">
        <f>男子種目選択!D87</f>
        <v/>
      </c>
      <c r="G87" s="163" t="str">
        <f>IF(男子種目選択!E87="","",男子種目選択!E87)</f>
        <v/>
      </c>
      <c r="H87" s="164" t="str">
        <f t="shared" si="106"/>
        <v/>
      </c>
      <c r="I87" s="165"/>
      <c r="J87" s="166" t="str">
        <f t="shared" si="113"/>
        <v/>
      </c>
      <c r="K87" s="167"/>
      <c r="L87" s="166" t="str">
        <f t="shared" si="114"/>
        <v/>
      </c>
      <c r="M87" s="168"/>
      <c r="N87" s="169" t="str">
        <f t="shared" si="115"/>
        <v/>
      </c>
      <c r="O87" s="169">
        <f t="shared" si="116"/>
        <v>0</v>
      </c>
      <c r="P87" s="169" t="str">
        <f t="shared" si="117"/>
        <v/>
      </c>
      <c r="Q87" s="169">
        <f t="shared" si="118"/>
        <v>0</v>
      </c>
      <c r="R87" s="3" t="str">
        <f t="shared" si="119"/>
        <v/>
      </c>
      <c r="S87" s="145" t="str">
        <f t="shared" si="120"/>
        <v/>
      </c>
      <c r="T87" s="140" t="str">
        <f t="shared" si="121"/>
        <v>00</v>
      </c>
      <c r="U87" s="140">
        <f t="shared" si="122"/>
        <v>0</v>
      </c>
      <c r="V87" s="140">
        <f t="shared" si="123"/>
        <v>0</v>
      </c>
      <c r="W87" s="140" t="str">
        <f t="shared" si="124"/>
        <v/>
      </c>
      <c r="X87" s="140" t="str">
        <f t="shared" si="125"/>
        <v/>
      </c>
      <c r="Y87" s="140" t="str">
        <f t="shared" si="126"/>
        <v>0</v>
      </c>
      <c r="Z87" s="140" t="str">
        <f t="shared" si="127"/>
        <v/>
      </c>
      <c r="AA87" s="140" t="str">
        <f t="shared" si="128"/>
        <v/>
      </c>
      <c r="AB87" s="140" t="str">
        <f t="shared" si="129"/>
        <v/>
      </c>
      <c r="AC87" s="140" t="str">
        <f t="shared" si="107"/>
        <v>0</v>
      </c>
      <c r="AD87" s="140">
        <f t="shared" si="130"/>
        <v>0</v>
      </c>
      <c r="AE87" s="163" t="str">
        <f>IF(男子種目選択!F87="","",男子種目選択!F87)</f>
        <v/>
      </c>
      <c r="AF87" s="164" t="str">
        <f t="shared" si="108"/>
        <v/>
      </c>
      <c r="AG87" s="170"/>
      <c r="AH87" s="171" t="str">
        <f t="shared" si="131"/>
        <v/>
      </c>
      <c r="AI87" s="172"/>
      <c r="AJ87" s="171" t="str">
        <f t="shared" si="132"/>
        <v/>
      </c>
      <c r="AK87" s="173"/>
      <c r="AL87" s="169">
        <f t="shared" si="133"/>
        <v>0</v>
      </c>
      <c r="AM87" s="169">
        <f t="shared" si="134"/>
        <v>0</v>
      </c>
      <c r="AN87" s="169">
        <f t="shared" si="135"/>
        <v>0</v>
      </c>
      <c r="AO87" s="169">
        <f t="shared" si="136"/>
        <v>0</v>
      </c>
      <c r="AP87" s="3">
        <f t="shared" si="137"/>
        <v>0</v>
      </c>
      <c r="AQ87" s="145">
        <f t="shared" si="138"/>
        <v>0</v>
      </c>
      <c r="AR87" s="140" t="str">
        <f t="shared" si="139"/>
        <v>000</v>
      </c>
      <c r="AS87" s="140">
        <f t="shared" si="140"/>
        <v>0</v>
      </c>
      <c r="AT87" s="140">
        <f t="shared" si="141"/>
        <v>0</v>
      </c>
      <c r="AU87" s="140" t="str">
        <f t="shared" si="142"/>
        <v/>
      </c>
      <c r="AV87" s="140" t="str">
        <f t="shared" si="143"/>
        <v/>
      </c>
      <c r="AW87" s="140" t="str">
        <f t="shared" si="144"/>
        <v>0</v>
      </c>
      <c r="AX87" s="140" t="str">
        <f t="shared" si="145"/>
        <v/>
      </c>
      <c r="AY87" s="140" t="str">
        <f t="shared" si="146"/>
        <v>0</v>
      </c>
      <c r="AZ87" s="140" t="str">
        <f t="shared" si="147"/>
        <v/>
      </c>
      <c r="BA87" s="140" t="str">
        <f t="shared" si="148"/>
        <v>00</v>
      </c>
      <c r="BB87" s="140">
        <f t="shared" si="149"/>
        <v>0</v>
      </c>
      <c r="BC87" s="174" t="str">
        <f>IF(男子種目選択!G87="","",男子種目選択!G87)</f>
        <v/>
      </c>
      <c r="BD87" s="164" t="str">
        <f t="shared" si="109"/>
        <v/>
      </c>
      <c r="BE87" s="170"/>
      <c r="BF87" s="171" t="str">
        <f t="shared" si="150"/>
        <v/>
      </c>
      <c r="BG87" s="172"/>
      <c r="BH87" s="171" t="str">
        <f t="shared" si="151"/>
        <v/>
      </c>
      <c r="BI87" s="175"/>
      <c r="BJ87" s="169">
        <f t="shared" si="152"/>
        <v>0</v>
      </c>
      <c r="BK87" s="169">
        <f t="shared" si="153"/>
        <v>0</v>
      </c>
      <c r="BL87" s="169">
        <f t="shared" si="154"/>
        <v>0</v>
      </c>
      <c r="BM87" s="169">
        <f t="shared" si="155"/>
        <v>0</v>
      </c>
      <c r="BN87" s="3">
        <f t="shared" si="156"/>
        <v>0</v>
      </c>
      <c r="BO87" s="145">
        <f t="shared" si="157"/>
        <v>0</v>
      </c>
      <c r="BP87" s="140" t="str">
        <f t="shared" si="158"/>
        <v>000</v>
      </c>
      <c r="BQ87" s="140">
        <f t="shared" si="159"/>
        <v>0</v>
      </c>
      <c r="BR87" s="140">
        <f t="shared" si="160"/>
        <v>0</v>
      </c>
      <c r="BS87" s="140" t="str">
        <f t="shared" si="161"/>
        <v/>
      </c>
      <c r="BT87" s="140" t="str">
        <f t="shared" si="162"/>
        <v/>
      </c>
      <c r="BU87" s="140" t="str">
        <f t="shared" si="163"/>
        <v>0</v>
      </c>
      <c r="BV87" s="140" t="str">
        <f t="shared" si="164"/>
        <v/>
      </c>
      <c r="BW87" s="140" t="str">
        <f t="shared" si="165"/>
        <v>0</v>
      </c>
      <c r="BX87" s="140" t="str">
        <f t="shared" si="166"/>
        <v/>
      </c>
      <c r="BY87" s="140" t="str">
        <f t="shared" si="167"/>
        <v>00</v>
      </c>
      <c r="BZ87" s="140">
        <f t="shared" si="168"/>
        <v>0</v>
      </c>
      <c r="CA87" s="163" t="str">
        <f>IF(男子種目選択!H87="","",男子種目選択!H87)</f>
        <v/>
      </c>
      <c r="CB87" s="164" t="str">
        <f t="shared" si="110"/>
        <v/>
      </c>
      <c r="CC87" s="170"/>
      <c r="CD87" s="171" t="str">
        <f t="shared" si="169"/>
        <v/>
      </c>
      <c r="CE87" s="172"/>
      <c r="CF87" s="171" t="str">
        <f t="shared" si="170"/>
        <v/>
      </c>
      <c r="CG87" s="173"/>
      <c r="CH87" s="169">
        <f t="shared" si="171"/>
        <v>0</v>
      </c>
      <c r="CI87" s="169">
        <f t="shared" si="172"/>
        <v>0</v>
      </c>
      <c r="CJ87" s="169">
        <f t="shared" si="173"/>
        <v>0</v>
      </c>
      <c r="CK87" s="169">
        <f t="shared" si="174"/>
        <v>0</v>
      </c>
      <c r="CL87" s="3">
        <f t="shared" si="175"/>
        <v>0</v>
      </c>
      <c r="CM87" s="145">
        <f t="shared" si="176"/>
        <v>0</v>
      </c>
      <c r="CN87" s="140" t="str">
        <f t="shared" si="177"/>
        <v>000</v>
      </c>
      <c r="CO87" s="140">
        <f t="shared" si="178"/>
        <v>0</v>
      </c>
      <c r="CP87" s="140">
        <f t="shared" si="179"/>
        <v>0</v>
      </c>
      <c r="CQ87" s="140" t="str">
        <f t="shared" si="180"/>
        <v/>
      </c>
      <c r="CR87" s="140" t="str">
        <f t="shared" si="181"/>
        <v/>
      </c>
      <c r="CS87" s="140" t="str">
        <f t="shared" si="182"/>
        <v>0</v>
      </c>
      <c r="CT87" s="140" t="str">
        <f t="shared" si="183"/>
        <v/>
      </c>
      <c r="CU87" s="140" t="str">
        <f t="shared" si="184"/>
        <v>0</v>
      </c>
      <c r="CV87" s="140" t="str">
        <f t="shared" si="185"/>
        <v/>
      </c>
      <c r="CW87" s="140" t="str">
        <f t="shared" si="186"/>
        <v>00</v>
      </c>
      <c r="CX87" s="140">
        <f t="shared" si="187"/>
        <v>0</v>
      </c>
      <c r="CY87" s="174" t="str">
        <f>IF(男子種目選択!I87="","",男子種目選択!I87)</f>
        <v/>
      </c>
      <c r="CZ87" s="164" t="str">
        <f t="shared" si="111"/>
        <v/>
      </c>
      <c r="DA87" s="170"/>
      <c r="DB87" s="171" t="str">
        <f t="shared" si="188"/>
        <v/>
      </c>
      <c r="DC87" s="172"/>
      <c r="DD87" s="171" t="str">
        <f t="shared" si="189"/>
        <v/>
      </c>
      <c r="DE87" s="175"/>
      <c r="DF87" s="169">
        <f t="shared" si="190"/>
        <v>0</v>
      </c>
      <c r="DG87" s="169">
        <f t="shared" si="191"/>
        <v>0</v>
      </c>
      <c r="DH87" s="169">
        <f t="shared" si="192"/>
        <v>0</v>
      </c>
      <c r="DI87" s="169">
        <f t="shared" si="193"/>
        <v>0</v>
      </c>
      <c r="DJ87" s="3">
        <f t="shared" si="194"/>
        <v>0</v>
      </c>
      <c r="DK87" s="145">
        <f t="shared" si="195"/>
        <v>0</v>
      </c>
      <c r="DL87" s="140" t="str">
        <f t="shared" si="196"/>
        <v>000</v>
      </c>
      <c r="DM87" s="140">
        <f t="shared" si="197"/>
        <v>0</v>
      </c>
      <c r="DN87" s="140">
        <f t="shared" si="198"/>
        <v>0</v>
      </c>
      <c r="DO87" s="140" t="str">
        <f t="shared" si="199"/>
        <v/>
      </c>
      <c r="DP87" s="140" t="str">
        <f t="shared" si="200"/>
        <v/>
      </c>
      <c r="DQ87" s="140" t="str">
        <f t="shared" si="201"/>
        <v>0</v>
      </c>
      <c r="DR87" s="140" t="str">
        <f t="shared" si="202"/>
        <v/>
      </c>
      <c r="DS87" s="140" t="str">
        <f t="shared" si="203"/>
        <v>0</v>
      </c>
      <c r="DT87" s="140" t="str">
        <f t="shared" si="204"/>
        <v/>
      </c>
      <c r="DU87" s="140" t="str">
        <f t="shared" si="205"/>
        <v>00</v>
      </c>
      <c r="DV87" s="140">
        <f t="shared" si="206"/>
        <v>0</v>
      </c>
    </row>
    <row r="88" spans="2:126">
      <c r="B88" s="159" t="str">
        <f t="shared" si="112"/>
        <v/>
      </c>
      <c r="C88" s="150">
        <v>85</v>
      </c>
      <c r="D88" s="160" t="str">
        <f>男子種目選択!B88</f>
        <v/>
      </c>
      <c r="E88" s="161" t="str">
        <f>男子種目選択!C88</f>
        <v/>
      </c>
      <c r="F88" s="162" t="str">
        <f>男子種目選択!D88</f>
        <v/>
      </c>
      <c r="G88" s="163" t="str">
        <f>IF(男子種目選択!E88="","",男子種目選択!E88)</f>
        <v/>
      </c>
      <c r="H88" s="164" t="str">
        <f t="shared" si="106"/>
        <v/>
      </c>
      <c r="I88" s="165"/>
      <c r="J88" s="166" t="str">
        <f t="shared" si="113"/>
        <v/>
      </c>
      <c r="K88" s="167"/>
      <c r="L88" s="166" t="str">
        <f t="shared" si="114"/>
        <v/>
      </c>
      <c r="M88" s="168"/>
      <c r="N88" s="169" t="str">
        <f t="shared" si="115"/>
        <v/>
      </c>
      <c r="O88" s="169">
        <f t="shared" si="116"/>
        <v>0</v>
      </c>
      <c r="P88" s="169" t="str">
        <f t="shared" si="117"/>
        <v/>
      </c>
      <c r="Q88" s="169">
        <f t="shared" si="118"/>
        <v>0</v>
      </c>
      <c r="R88" s="3" t="str">
        <f t="shared" si="119"/>
        <v/>
      </c>
      <c r="S88" s="145" t="str">
        <f t="shared" si="120"/>
        <v/>
      </c>
      <c r="T88" s="140" t="str">
        <f t="shared" si="121"/>
        <v>00</v>
      </c>
      <c r="U88" s="140">
        <f t="shared" si="122"/>
        <v>0</v>
      </c>
      <c r="V88" s="140">
        <f t="shared" si="123"/>
        <v>0</v>
      </c>
      <c r="W88" s="140" t="str">
        <f t="shared" si="124"/>
        <v/>
      </c>
      <c r="X88" s="140" t="str">
        <f t="shared" si="125"/>
        <v/>
      </c>
      <c r="Y88" s="140" t="str">
        <f t="shared" si="126"/>
        <v>0</v>
      </c>
      <c r="Z88" s="140" t="str">
        <f t="shared" si="127"/>
        <v/>
      </c>
      <c r="AA88" s="140" t="str">
        <f t="shared" si="128"/>
        <v/>
      </c>
      <c r="AB88" s="140" t="str">
        <f t="shared" si="129"/>
        <v/>
      </c>
      <c r="AC88" s="140" t="str">
        <f t="shared" si="107"/>
        <v>0</v>
      </c>
      <c r="AD88" s="140">
        <f t="shared" si="130"/>
        <v>0</v>
      </c>
      <c r="AE88" s="163" t="str">
        <f>IF(男子種目選択!F88="","",男子種目選択!F88)</f>
        <v/>
      </c>
      <c r="AF88" s="164" t="str">
        <f t="shared" si="108"/>
        <v/>
      </c>
      <c r="AG88" s="170"/>
      <c r="AH88" s="171" t="str">
        <f t="shared" si="131"/>
        <v/>
      </c>
      <c r="AI88" s="172"/>
      <c r="AJ88" s="171" t="str">
        <f t="shared" si="132"/>
        <v/>
      </c>
      <c r="AK88" s="173"/>
      <c r="AL88" s="169">
        <f t="shared" si="133"/>
        <v>0</v>
      </c>
      <c r="AM88" s="169">
        <f t="shared" si="134"/>
        <v>0</v>
      </c>
      <c r="AN88" s="169">
        <f t="shared" si="135"/>
        <v>0</v>
      </c>
      <c r="AO88" s="169">
        <f t="shared" si="136"/>
        <v>0</v>
      </c>
      <c r="AP88" s="3">
        <f t="shared" si="137"/>
        <v>0</v>
      </c>
      <c r="AQ88" s="145">
        <f t="shared" si="138"/>
        <v>0</v>
      </c>
      <c r="AR88" s="140" t="str">
        <f t="shared" si="139"/>
        <v>000</v>
      </c>
      <c r="AS88" s="140">
        <f t="shared" si="140"/>
        <v>0</v>
      </c>
      <c r="AT88" s="140">
        <f t="shared" si="141"/>
        <v>0</v>
      </c>
      <c r="AU88" s="140" t="str">
        <f t="shared" si="142"/>
        <v/>
      </c>
      <c r="AV88" s="140" t="str">
        <f t="shared" si="143"/>
        <v/>
      </c>
      <c r="AW88" s="140" t="str">
        <f t="shared" si="144"/>
        <v>0</v>
      </c>
      <c r="AX88" s="140" t="str">
        <f t="shared" si="145"/>
        <v/>
      </c>
      <c r="AY88" s="140" t="str">
        <f t="shared" si="146"/>
        <v>0</v>
      </c>
      <c r="AZ88" s="140" t="str">
        <f t="shared" si="147"/>
        <v/>
      </c>
      <c r="BA88" s="140" t="str">
        <f t="shared" si="148"/>
        <v>00</v>
      </c>
      <c r="BB88" s="140">
        <f t="shared" si="149"/>
        <v>0</v>
      </c>
      <c r="BC88" s="174" t="str">
        <f>IF(男子種目選択!G88="","",男子種目選択!G88)</f>
        <v/>
      </c>
      <c r="BD88" s="164" t="str">
        <f t="shared" si="109"/>
        <v/>
      </c>
      <c r="BE88" s="170"/>
      <c r="BF88" s="171" t="str">
        <f t="shared" si="150"/>
        <v/>
      </c>
      <c r="BG88" s="172"/>
      <c r="BH88" s="171" t="str">
        <f t="shared" si="151"/>
        <v/>
      </c>
      <c r="BI88" s="175"/>
      <c r="BJ88" s="169">
        <f t="shared" si="152"/>
        <v>0</v>
      </c>
      <c r="BK88" s="169">
        <f t="shared" si="153"/>
        <v>0</v>
      </c>
      <c r="BL88" s="169">
        <f t="shared" si="154"/>
        <v>0</v>
      </c>
      <c r="BM88" s="169">
        <f t="shared" si="155"/>
        <v>0</v>
      </c>
      <c r="BN88" s="3">
        <f t="shared" si="156"/>
        <v>0</v>
      </c>
      <c r="BO88" s="145">
        <f t="shared" si="157"/>
        <v>0</v>
      </c>
      <c r="BP88" s="140" t="str">
        <f t="shared" si="158"/>
        <v>000</v>
      </c>
      <c r="BQ88" s="140">
        <f t="shared" si="159"/>
        <v>0</v>
      </c>
      <c r="BR88" s="140">
        <f t="shared" si="160"/>
        <v>0</v>
      </c>
      <c r="BS88" s="140" t="str">
        <f t="shared" si="161"/>
        <v/>
      </c>
      <c r="BT88" s="140" t="str">
        <f t="shared" si="162"/>
        <v/>
      </c>
      <c r="BU88" s="140" t="str">
        <f t="shared" si="163"/>
        <v>0</v>
      </c>
      <c r="BV88" s="140" t="str">
        <f t="shared" si="164"/>
        <v/>
      </c>
      <c r="BW88" s="140" t="str">
        <f t="shared" si="165"/>
        <v>0</v>
      </c>
      <c r="BX88" s="140" t="str">
        <f t="shared" si="166"/>
        <v/>
      </c>
      <c r="BY88" s="140" t="str">
        <f t="shared" si="167"/>
        <v>00</v>
      </c>
      <c r="BZ88" s="140">
        <f t="shared" si="168"/>
        <v>0</v>
      </c>
      <c r="CA88" s="163" t="str">
        <f>IF(男子種目選択!H88="","",男子種目選択!H88)</f>
        <v/>
      </c>
      <c r="CB88" s="164" t="str">
        <f t="shared" si="110"/>
        <v/>
      </c>
      <c r="CC88" s="170"/>
      <c r="CD88" s="171" t="str">
        <f t="shared" si="169"/>
        <v/>
      </c>
      <c r="CE88" s="172"/>
      <c r="CF88" s="171" t="str">
        <f t="shared" si="170"/>
        <v/>
      </c>
      <c r="CG88" s="173"/>
      <c r="CH88" s="169">
        <f t="shared" si="171"/>
        <v>0</v>
      </c>
      <c r="CI88" s="169">
        <f t="shared" si="172"/>
        <v>0</v>
      </c>
      <c r="CJ88" s="169">
        <f t="shared" si="173"/>
        <v>0</v>
      </c>
      <c r="CK88" s="169">
        <f t="shared" si="174"/>
        <v>0</v>
      </c>
      <c r="CL88" s="3">
        <f t="shared" si="175"/>
        <v>0</v>
      </c>
      <c r="CM88" s="145">
        <f t="shared" si="176"/>
        <v>0</v>
      </c>
      <c r="CN88" s="140" t="str">
        <f t="shared" si="177"/>
        <v>000</v>
      </c>
      <c r="CO88" s="140">
        <f t="shared" si="178"/>
        <v>0</v>
      </c>
      <c r="CP88" s="140">
        <f t="shared" si="179"/>
        <v>0</v>
      </c>
      <c r="CQ88" s="140" t="str">
        <f t="shared" si="180"/>
        <v/>
      </c>
      <c r="CR88" s="140" t="str">
        <f t="shared" si="181"/>
        <v/>
      </c>
      <c r="CS88" s="140" t="str">
        <f t="shared" si="182"/>
        <v>0</v>
      </c>
      <c r="CT88" s="140" t="str">
        <f t="shared" si="183"/>
        <v/>
      </c>
      <c r="CU88" s="140" t="str">
        <f t="shared" si="184"/>
        <v>0</v>
      </c>
      <c r="CV88" s="140" t="str">
        <f t="shared" si="185"/>
        <v/>
      </c>
      <c r="CW88" s="140" t="str">
        <f t="shared" si="186"/>
        <v>00</v>
      </c>
      <c r="CX88" s="140">
        <f t="shared" si="187"/>
        <v>0</v>
      </c>
      <c r="CY88" s="174" t="str">
        <f>IF(男子種目選択!I88="","",男子種目選択!I88)</f>
        <v/>
      </c>
      <c r="CZ88" s="164" t="str">
        <f t="shared" si="111"/>
        <v/>
      </c>
      <c r="DA88" s="170"/>
      <c r="DB88" s="171" t="str">
        <f t="shared" si="188"/>
        <v/>
      </c>
      <c r="DC88" s="172"/>
      <c r="DD88" s="171" t="str">
        <f t="shared" si="189"/>
        <v/>
      </c>
      <c r="DE88" s="175"/>
      <c r="DF88" s="169">
        <f t="shared" si="190"/>
        <v>0</v>
      </c>
      <c r="DG88" s="169">
        <f t="shared" si="191"/>
        <v>0</v>
      </c>
      <c r="DH88" s="169">
        <f t="shared" si="192"/>
        <v>0</v>
      </c>
      <c r="DI88" s="169">
        <f t="shared" si="193"/>
        <v>0</v>
      </c>
      <c r="DJ88" s="3">
        <f t="shared" si="194"/>
        <v>0</v>
      </c>
      <c r="DK88" s="145">
        <f t="shared" si="195"/>
        <v>0</v>
      </c>
      <c r="DL88" s="140" t="str">
        <f t="shared" si="196"/>
        <v>000</v>
      </c>
      <c r="DM88" s="140">
        <f t="shared" si="197"/>
        <v>0</v>
      </c>
      <c r="DN88" s="140">
        <f t="shared" si="198"/>
        <v>0</v>
      </c>
      <c r="DO88" s="140" t="str">
        <f t="shared" si="199"/>
        <v/>
      </c>
      <c r="DP88" s="140" t="str">
        <f t="shared" si="200"/>
        <v/>
      </c>
      <c r="DQ88" s="140" t="str">
        <f t="shared" si="201"/>
        <v>0</v>
      </c>
      <c r="DR88" s="140" t="str">
        <f t="shared" si="202"/>
        <v/>
      </c>
      <c r="DS88" s="140" t="str">
        <f t="shared" si="203"/>
        <v>0</v>
      </c>
      <c r="DT88" s="140" t="str">
        <f t="shared" si="204"/>
        <v/>
      </c>
      <c r="DU88" s="140" t="str">
        <f t="shared" si="205"/>
        <v>00</v>
      </c>
      <c r="DV88" s="140">
        <f t="shared" si="206"/>
        <v>0</v>
      </c>
    </row>
    <row r="89" spans="2:126">
      <c r="B89" s="159" t="str">
        <f t="shared" si="112"/>
        <v/>
      </c>
      <c r="C89" s="150">
        <v>86</v>
      </c>
      <c r="D89" s="160" t="str">
        <f>男子種目選択!B89</f>
        <v/>
      </c>
      <c r="E89" s="161" t="str">
        <f>男子種目選択!C89</f>
        <v/>
      </c>
      <c r="F89" s="162" t="str">
        <f>男子種目選択!D89</f>
        <v/>
      </c>
      <c r="G89" s="163" t="str">
        <f>IF(男子種目選択!E89="","",男子種目選択!E89)</f>
        <v/>
      </c>
      <c r="H89" s="164" t="str">
        <f t="shared" si="106"/>
        <v/>
      </c>
      <c r="I89" s="165"/>
      <c r="J89" s="166" t="str">
        <f t="shared" si="113"/>
        <v/>
      </c>
      <c r="K89" s="167"/>
      <c r="L89" s="166" t="str">
        <f t="shared" si="114"/>
        <v/>
      </c>
      <c r="M89" s="168"/>
      <c r="N89" s="169" t="str">
        <f t="shared" si="115"/>
        <v/>
      </c>
      <c r="O89" s="169">
        <f t="shared" si="116"/>
        <v>0</v>
      </c>
      <c r="P89" s="169" t="str">
        <f t="shared" si="117"/>
        <v/>
      </c>
      <c r="Q89" s="169">
        <f t="shared" si="118"/>
        <v>0</v>
      </c>
      <c r="R89" s="3" t="str">
        <f t="shared" si="119"/>
        <v/>
      </c>
      <c r="S89" s="145" t="str">
        <f t="shared" si="120"/>
        <v/>
      </c>
      <c r="T89" s="140" t="str">
        <f t="shared" si="121"/>
        <v>00</v>
      </c>
      <c r="U89" s="140">
        <f t="shared" si="122"/>
        <v>0</v>
      </c>
      <c r="V89" s="140">
        <f t="shared" si="123"/>
        <v>0</v>
      </c>
      <c r="W89" s="140" t="str">
        <f t="shared" si="124"/>
        <v/>
      </c>
      <c r="X89" s="140" t="str">
        <f t="shared" si="125"/>
        <v/>
      </c>
      <c r="Y89" s="140" t="str">
        <f t="shared" si="126"/>
        <v>0</v>
      </c>
      <c r="Z89" s="140" t="str">
        <f t="shared" si="127"/>
        <v/>
      </c>
      <c r="AA89" s="140" t="str">
        <f t="shared" si="128"/>
        <v/>
      </c>
      <c r="AB89" s="140" t="str">
        <f t="shared" si="129"/>
        <v/>
      </c>
      <c r="AC89" s="140" t="str">
        <f t="shared" si="107"/>
        <v>0</v>
      </c>
      <c r="AD89" s="140">
        <f t="shared" si="130"/>
        <v>0</v>
      </c>
      <c r="AE89" s="163" t="str">
        <f>IF(男子種目選択!F89="","",男子種目選択!F89)</f>
        <v/>
      </c>
      <c r="AF89" s="164" t="str">
        <f t="shared" si="108"/>
        <v/>
      </c>
      <c r="AG89" s="170"/>
      <c r="AH89" s="171" t="str">
        <f t="shared" si="131"/>
        <v/>
      </c>
      <c r="AI89" s="172"/>
      <c r="AJ89" s="171" t="str">
        <f t="shared" si="132"/>
        <v/>
      </c>
      <c r="AK89" s="173"/>
      <c r="AL89" s="169">
        <f t="shared" si="133"/>
        <v>0</v>
      </c>
      <c r="AM89" s="169">
        <f t="shared" si="134"/>
        <v>0</v>
      </c>
      <c r="AN89" s="169">
        <f t="shared" si="135"/>
        <v>0</v>
      </c>
      <c r="AO89" s="169">
        <f t="shared" si="136"/>
        <v>0</v>
      </c>
      <c r="AP89" s="3">
        <f t="shared" si="137"/>
        <v>0</v>
      </c>
      <c r="AQ89" s="145">
        <f t="shared" si="138"/>
        <v>0</v>
      </c>
      <c r="AR89" s="140" t="str">
        <f t="shared" si="139"/>
        <v>000</v>
      </c>
      <c r="AS89" s="140">
        <f t="shared" si="140"/>
        <v>0</v>
      </c>
      <c r="AT89" s="140">
        <f t="shared" si="141"/>
        <v>0</v>
      </c>
      <c r="AU89" s="140" t="str">
        <f t="shared" si="142"/>
        <v/>
      </c>
      <c r="AV89" s="140" t="str">
        <f t="shared" si="143"/>
        <v/>
      </c>
      <c r="AW89" s="140" t="str">
        <f t="shared" si="144"/>
        <v>0</v>
      </c>
      <c r="AX89" s="140" t="str">
        <f t="shared" si="145"/>
        <v/>
      </c>
      <c r="AY89" s="140" t="str">
        <f t="shared" si="146"/>
        <v>0</v>
      </c>
      <c r="AZ89" s="140" t="str">
        <f t="shared" si="147"/>
        <v/>
      </c>
      <c r="BA89" s="140" t="str">
        <f t="shared" si="148"/>
        <v>00</v>
      </c>
      <c r="BB89" s="140">
        <f t="shared" si="149"/>
        <v>0</v>
      </c>
      <c r="BC89" s="174" t="str">
        <f>IF(男子種目選択!G89="","",男子種目選択!G89)</f>
        <v/>
      </c>
      <c r="BD89" s="164" t="str">
        <f t="shared" si="109"/>
        <v/>
      </c>
      <c r="BE89" s="170"/>
      <c r="BF89" s="171" t="str">
        <f t="shared" si="150"/>
        <v/>
      </c>
      <c r="BG89" s="172"/>
      <c r="BH89" s="171" t="str">
        <f t="shared" si="151"/>
        <v/>
      </c>
      <c r="BI89" s="175"/>
      <c r="BJ89" s="169">
        <f t="shared" si="152"/>
        <v>0</v>
      </c>
      <c r="BK89" s="169">
        <f t="shared" si="153"/>
        <v>0</v>
      </c>
      <c r="BL89" s="169">
        <f t="shared" si="154"/>
        <v>0</v>
      </c>
      <c r="BM89" s="169">
        <f t="shared" si="155"/>
        <v>0</v>
      </c>
      <c r="BN89" s="3">
        <f t="shared" si="156"/>
        <v>0</v>
      </c>
      <c r="BO89" s="145">
        <f t="shared" si="157"/>
        <v>0</v>
      </c>
      <c r="BP89" s="140" t="str">
        <f t="shared" si="158"/>
        <v>000</v>
      </c>
      <c r="BQ89" s="140">
        <f t="shared" si="159"/>
        <v>0</v>
      </c>
      <c r="BR89" s="140">
        <f t="shared" si="160"/>
        <v>0</v>
      </c>
      <c r="BS89" s="140" t="str">
        <f t="shared" si="161"/>
        <v/>
      </c>
      <c r="BT89" s="140" t="str">
        <f t="shared" si="162"/>
        <v/>
      </c>
      <c r="BU89" s="140" t="str">
        <f t="shared" si="163"/>
        <v>0</v>
      </c>
      <c r="BV89" s="140" t="str">
        <f t="shared" si="164"/>
        <v/>
      </c>
      <c r="BW89" s="140" t="str">
        <f t="shared" si="165"/>
        <v>0</v>
      </c>
      <c r="BX89" s="140" t="str">
        <f t="shared" si="166"/>
        <v/>
      </c>
      <c r="BY89" s="140" t="str">
        <f t="shared" si="167"/>
        <v>00</v>
      </c>
      <c r="BZ89" s="140">
        <f t="shared" si="168"/>
        <v>0</v>
      </c>
      <c r="CA89" s="163" t="str">
        <f>IF(男子種目選択!H89="","",男子種目選択!H89)</f>
        <v/>
      </c>
      <c r="CB89" s="164" t="str">
        <f t="shared" si="110"/>
        <v/>
      </c>
      <c r="CC89" s="170"/>
      <c r="CD89" s="171" t="str">
        <f t="shared" si="169"/>
        <v/>
      </c>
      <c r="CE89" s="172"/>
      <c r="CF89" s="171" t="str">
        <f t="shared" si="170"/>
        <v/>
      </c>
      <c r="CG89" s="173"/>
      <c r="CH89" s="169">
        <f t="shared" si="171"/>
        <v>0</v>
      </c>
      <c r="CI89" s="169">
        <f t="shared" si="172"/>
        <v>0</v>
      </c>
      <c r="CJ89" s="169">
        <f t="shared" si="173"/>
        <v>0</v>
      </c>
      <c r="CK89" s="169">
        <f t="shared" si="174"/>
        <v>0</v>
      </c>
      <c r="CL89" s="3">
        <f t="shared" si="175"/>
        <v>0</v>
      </c>
      <c r="CM89" s="145">
        <f t="shared" si="176"/>
        <v>0</v>
      </c>
      <c r="CN89" s="140" t="str">
        <f t="shared" si="177"/>
        <v>000</v>
      </c>
      <c r="CO89" s="140">
        <f t="shared" si="178"/>
        <v>0</v>
      </c>
      <c r="CP89" s="140">
        <f t="shared" si="179"/>
        <v>0</v>
      </c>
      <c r="CQ89" s="140" t="str">
        <f t="shared" si="180"/>
        <v/>
      </c>
      <c r="CR89" s="140" t="str">
        <f t="shared" si="181"/>
        <v/>
      </c>
      <c r="CS89" s="140" t="str">
        <f t="shared" si="182"/>
        <v>0</v>
      </c>
      <c r="CT89" s="140" t="str">
        <f t="shared" si="183"/>
        <v/>
      </c>
      <c r="CU89" s="140" t="str">
        <f t="shared" si="184"/>
        <v>0</v>
      </c>
      <c r="CV89" s="140" t="str">
        <f t="shared" si="185"/>
        <v/>
      </c>
      <c r="CW89" s="140" t="str">
        <f t="shared" si="186"/>
        <v>00</v>
      </c>
      <c r="CX89" s="140">
        <f t="shared" si="187"/>
        <v>0</v>
      </c>
      <c r="CY89" s="174" t="str">
        <f>IF(男子種目選択!I89="","",男子種目選択!I89)</f>
        <v/>
      </c>
      <c r="CZ89" s="164" t="str">
        <f t="shared" si="111"/>
        <v/>
      </c>
      <c r="DA89" s="170"/>
      <c r="DB89" s="171" t="str">
        <f t="shared" si="188"/>
        <v/>
      </c>
      <c r="DC89" s="172"/>
      <c r="DD89" s="171" t="str">
        <f t="shared" si="189"/>
        <v/>
      </c>
      <c r="DE89" s="175"/>
      <c r="DF89" s="169">
        <f t="shared" si="190"/>
        <v>0</v>
      </c>
      <c r="DG89" s="169">
        <f t="shared" si="191"/>
        <v>0</v>
      </c>
      <c r="DH89" s="169">
        <f t="shared" si="192"/>
        <v>0</v>
      </c>
      <c r="DI89" s="169">
        <f t="shared" si="193"/>
        <v>0</v>
      </c>
      <c r="DJ89" s="3">
        <f t="shared" si="194"/>
        <v>0</v>
      </c>
      <c r="DK89" s="145">
        <f t="shared" si="195"/>
        <v>0</v>
      </c>
      <c r="DL89" s="140" t="str">
        <f t="shared" si="196"/>
        <v>000</v>
      </c>
      <c r="DM89" s="140">
        <f t="shared" si="197"/>
        <v>0</v>
      </c>
      <c r="DN89" s="140">
        <f t="shared" si="198"/>
        <v>0</v>
      </c>
      <c r="DO89" s="140" t="str">
        <f t="shared" si="199"/>
        <v/>
      </c>
      <c r="DP89" s="140" t="str">
        <f t="shared" si="200"/>
        <v/>
      </c>
      <c r="DQ89" s="140" t="str">
        <f t="shared" si="201"/>
        <v>0</v>
      </c>
      <c r="DR89" s="140" t="str">
        <f t="shared" si="202"/>
        <v/>
      </c>
      <c r="DS89" s="140" t="str">
        <f t="shared" si="203"/>
        <v>0</v>
      </c>
      <c r="DT89" s="140" t="str">
        <f t="shared" si="204"/>
        <v/>
      </c>
      <c r="DU89" s="140" t="str">
        <f t="shared" si="205"/>
        <v>00</v>
      </c>
      <c r="DV89" s="140">
        <f t="shared" si="206"/>
        <v>0</v>
      </c>
    </row>
    <row r="90" spans="2:126">
      <c r="B90" s="159" t="str">
        <f t="shared" si="112"/>
        <v/>
      </c>
      <c r="C90" s="150">
        <v>87</v>
      </c>
      <c r="D90" s="160" t="str">
        <f>男子種目選択!B90</f>
        <v/>
      </c>
      <c r="E90" s="161" t="str">
        <f>男子種目選択!C90</f>
        <v/>
      </c>
      <c r="F90" s="162" t="str">
        <f>男子種目選択!D90</f>
        <v/>
      </c>
      <c r="G90" s="163" t="str">
        <f>IF(男子種目選択!E90="","",男子種目選択!E90)</f>
        <v/>
      </c>
      <c r="H90" s="164" t="str">
        <f t="shared" si="106"/>
        <v/>
      </c>
      <c r="I90" s="165"/>
      <c r="J90" s="166" t="str">
        <f t="shared" si="113"/>
        <v/>
      </c>
      <c r="K90" s="167"/>
      <c r="L90" s="166" t="str">
        <f t="shared" si="114"/>
        <v/>
      </c>
      <c r="M90" s="168"/>
      <c r="N90" s="169" t="str">
        <f t="shared" si="115"/>
        <v/>
      </c>
      <c r="O90" s="169">
        <f t="shared" si="116"/>
        <v>0</v>
      </c>
      <c r="P90" s="169" t="str">
        <f t="shared" si="117"/>
        <v/>
      </c>
      <c r="Q90" s="169">
        <f t="shared" si="118"/>
        <v>0</v>
      </c>
      <c r="R90" s="3" t="str">
        <f t="shared" si="119"/>
        <v/>
      </c>
      <c r="S90" s="145" t="str">
        <f t="shared" si="120"/>
        <v/>
      </c>
      <c r="T90" s="140" t="str">
        <f t="shared" si="121"/>
        <v>00</v>
      </c>
      <c r="U90" s="140">
        <f t="shared" si="122"/>
        <v>0</v>
      </c>
      <c r="V90" s="140">
        <f t="shared" si="123"/>
        <v>0</v>
      </c>
      <c r="W90" s="140" t="str">
        <f t="shared" si="124"/>
        <v/>
      </c>
      <c r="X90" s="140" t="str">
        <f t="shared" si="125"/>
        <v/>
      </c>
      <c r="Y90" s="140" t="str">
        <f t="shared" si="126"/>
        <v>0</v>
      </c>
      <c r="Z90" s="140" t="str">
        <f t="shared" si="127"/>
        <v/>
      </c>
      <c r="AA90" s="140" t="str">
        <f t="shared" si="128"/>
        <v/>
      </c>
      <c r="AB90" s="140" t="str">
        <f t="shared" si="129"/>
        <v/>
      </c>
      <c r="AC90" s="140" t="str">
        <f t="shared" si="107"/>
        <v>0</v>
      </c>
      <c r="AD90" s="140">
        <f t="shared" si="130"/>
        <v>0</v>
      </c>
      <c r="AE90" s="163" t="str">
        <f>IF(男子種目選択!F90="","",男子種目選択!F90)</f>
        <v/>
      </c>
      <c r="AF90" s="164" t="str">
        <f t="shared" si="108"/>
        <v/>
      </c>
      <c r="AG90" s="170"/>
      <c r="AH90" s="171" t="str">
        <f t="shared" si="131"/>
        <v/>
      </c>
      <c r="AI90" s="172"/>
      <c r="AJ90" s="171" t="str">
        <f t="shared" si="132"/>
        <v/>
      </c>
      <c r="AK90" s="173"/>
      <c r="AL90" s="169">
        <f t="shared" si="133"/>
        <v>0</v>
      </c>
      <c r="AM90" s="169">
        <f t="shared" si="134"/>
        <v>0</v>
      </c>
      <c r="AN90" s="169">
        <f t="shared" si="135"/>
        <v>0</v>
      </c>
      <c r="AO90" s="169">
        <f t="shared" si="136"/>
        <v>0</v>
      </c>
      <c r="AP90" s="3">
        <f t="shared" si="137"/>
        <v>0</v>
      </c>
      <c r="AQ90" s="145">
        <f t="shared" si="138"/>
        <v>0</v>
      </c>
      <c r="AR90" s="140" t="str">
        <f t="shared" si="139"/>
        <v>000</v>
      </c>
      <c r="AS90" s="140">
        <f t="shared" si="140"/>
        <v>0</v>
      </c>
      <c r="AT90" s="140">
        <f t="shared" si="141"/>
        <v>0</v>
      </c>
      <c r="AU90" s="140" t="str">
        <f t="shared" si="142"/>
        <v/>
      </c>
      <c r="AV90" s="140" t="str">
        <f t="shared" si="143"/>
        <v/>
      </c>
      <c r="AW90" s="140" t="str">
        <f t="shared" si="144"/>
        <v>0</v>
      </c>
      <c r="AX90" s="140" t="str">
        <f t="shared" si="145"/>
        <v/>
      </c>
      <c r="AY90" s="140" t="str">
        <f t="shared" si="146"/>
        <v>0</v>
      </c>
      <c r="AZ90" s="140" t="str">
        <f t="shared" si="147"/>
        <v/>
      </c>
      <c r="BA90" s="140" t="str">
        <f t="shared" si="148"/>
        <v>00</v>
      </c>
      <c r="BB90" s="140">
        <f t="shared" si="149"/>
        <v>0</v>
      </c>
      <c r="BC90" s="174" t="str">
        <f>IF(男子種目選択!G90="","",男子種目選択!G90)</f>
        <v/>
      </c>
      <c r="BD90" s="164" t="str">
        <f t="shared" si="109"/>
        <v/>
      </c>
      <c r="BE90" s="170"/>
      <c r="BF90" s="171" t="str">
        <f t="shared" si="150"/>
        <v/>
      </c>
      <c r="BG90" s="172"/>
      <c r="BH90" s="171" t="str">
        <f t="shared" si="151"/>
        <v/>
      </c>
      <c r="BI90" s="175"/>
      <c r="BJ90" s="169">
        <f t="shared" si="152"/>
        <v>0</v>
      </c>
      <c r="BK90" s="169">
        <f t="shared" si="153"/>
        <v>0</v>
      </c>
      <c r="BL90" s="169">
        <f t="shared" si="154"/>
        <v>0</v>
      </c>
      <c r="BM90" s="169">
        <f t="shared" si="155"/>
        <v>0</v>
      </c>
      <c r="BN90" s="3">
        <f t="shared" si="156"/>
        <v>0</v>
      </c>
      <c r="BO90" s="145">
        <f t="shared" si="157"/>
        <v>0</v>
      </c>
      <c r="BP90" s="140" t="str">
        <f t="shared" si="158"/>
        <v>000</v>
      </c>
      <c r="BQ90" s="140">
        <f t="shared" si="159"/>
        <v>0</v>
      </c>
      <c r="BR90" s="140">
        <f t="shared" si="160"/>
        <v>0</v>
      </c>
      <c r="BS90" s="140" t="str">
        <f t="shared" si="161"/>
        <v/>
      </c>
      <c r="BT90" s="140" t="str">
        <f t="shared" si="162"/>
        <v/>
      </c>
      <c r="BU90" s="140" t="str">
        <f t="shared" si="163"/>
        <v>0</v>
      </c>
      <c r="BV90" s="140" t="str">
        <f t="shared" si="164"/>
        <v/>
      </c>
      <c r="BW90" s="140" t="str">
        <f t="shared" si="165"/>
        <v>0</v>
      </c>
      <c r="BX90" s="140" t="str">
        <f t="shared" si="166"/>
        <v/>
      </c>
      <c r="BY90" s="140" t="str">
        <f t="shared" si="167"/>
        <v>00</v>
      </c>
      <c r="BZ90" s="140">
        <f t="shared" si="168"/>
        <v>0</v>
      </c>
      <c r="CA90" s="163" t="str">
        <f>IF(男子種目選択!H90="","",男子種目選択!H90)</f>
        <v/>
      </c>
      <c r="CB90" s="164" t="str">
        <f t="shared" si="110"/>
        <v/>
      </c>
      <c r="CC90" s="170"/>
      <c r="CD90" s="171" t="str">
        <f t="shared" si="169"/>
        <v/>
      </c>
      <c r="CE90" s="172"/>
      <c r="CF90" s="171" t="str">
        <f t="shared" si="170"/>
        <v/>
      </c>
      <c r="CG90" s="173"/>
      <c r="CH90" s="169">
        <f t="shared" si="171"/>
        <v>0</v>
      </c>
      <c r="CI90" s="169">
        <f t="shared" si="172"/>
        <v>0</v>
      </c>
      <c r="CJ90" s="169">
        <f t="shared" si="173"/>
        <v>0</v>
      </c>
      <c r="CK90" s="169">
        <f t="shared" si="174"/>
        <v>0</v>
      </c>
      <c r="CL90" s="3">
        <f t="shared" si="175"/>
        <v>0</v>
      </c>
      <c r="CM90" s="145">
        <f t="shared" si="176"/>
        <v>0</v>
      </c>
      <c r="CN90" s="140" t="str">
        <f t="shared" si="177"/>
        <v>000</v>
      </c>
      <c r="CO90" s="140">
        <f t="shared" si="178"/>
        <v>0</v>
      </c>
      <c r="CP90" s="140">
        <f t="shared" si="179"/>
        <v>0</v>
      </c>
      <c r="CQ90" s="140" t="str">
        <f t="shared" si="180"/>
        <v/>
      </c>
      <c r="CR90" s="140" t="str">
        <f t="shared" si="181"/>
        <v/>
      </c>
      <c r="CS90" s="140" t="str">
        <f t="shared" si="182"/>
        <v>0</v>
      </c>
      <c r="CT90" s="140" t="str">
        <f t="shared" si="183"/>
        <v/>
      </c>
      <c r="CU90" s="140" t="str">
        <f t="shared" si="184"/>
        <v>0</v>
      </c>
      <c r="CV90" s="140" t="str">
        <f t="shared" si="185"/>
        <v/>
      </c>
      <c r="CW90" s="140" t="str">
        <f t="shared" si="186"/>
        <v>00</v>
      </c>
      <c r="CX90" s="140">
        <f t="shared" si="187"/>
        <v>0</v>
      </c>
      <c r="CY90" s="174" t="str">
        <f>IF(男子種目選択!I90="","",男子種目選択!I90)</f>
        <v/>
      </c>
      <c r="CZ90" s="164" t="str">
        <f t="shared" si="111"/>
        <v/>
      </c>
      <c r="DA90" s="170"/>
      <c r="DB90" s="171" t="str">
        <f t="shared" si="188"/>
        <v/>
      </c>
      <c r="DC90" s="172"/>
      <c r="DD90" s="171" t="str">
        <f t="shared" si="189"/>
        <v/>
      </c>
      <c r="DE90" s="175"/>
      <c r="DF90" s="169">
        <f t="shared" si="190"/>
        <v>0</v>
      </c>
      <c r="DG90" s="169">
        <f t="shared" si="191"/>
        <v>0</v>
      </c>
      <c r="DH90" s="169">
        <f t="shared" si="192"/>
        <v>0</v>
      </c>
      <c r="DI90" s="169">
        <f t="shared" si="193"/>
        <v>0</v>
      </c>
      <c r="DJ90" s="3">
        <f t="shared" si="194"/>
        <v>0</v>
      </c>
      <c r="DK90" s="145">
        <f t="shared" si="195"/>
        <v>0</v>
      </c>
      <c r="DL90" s="140" t="str">
        <f t="shared" si="196"/>
        <v>000</v>
      </c>
      <c r="DM90" s="140">
        <f t="shared" si="197"/>
        <v>0</v>
      </c>
      <c r="DN90" s="140">
        <f t="shared" si="198"/>
        <v>0</v>
      </c>
      <c r="DO90" s="140" t="str">
        <f t="shared" si="199"/>
        <v/>
      </c>
      <c r="DP90" s="140" t="str">
        <f t="shared" si="200"/>
        <v/>
      </c>
      <c r="DQ90" s="140" t="str">
        <f t="shared" si="201"/>
        <v>0</v>
      </c>
      <c r="DR90" s="140" t="str">
        <f t="shared" si="202"/>
        <v/>
      </c>
      <c r="DS90" s="140" t="str">
        <f t="shared" si="203"/>
        <v>0</v>
      </c>
      <c r="DT90" s="140" t="str">
        <f t="shared" si="204"/>
        <v/>
      </c>
      <c r="DU90" s="140" t="str">
        <f t="shared" si="205"/>
        <v>00</v>
      </c>
      <c r="DV90" s="140">
        <f t="shared" si="206"/>
        <v>0</v>
      </c>
    </row>
    <row r="91" spans="2:126">
      <c r="B91" s="159" t="str">
        <f t="shared" si="112"/>
        <v/>
      </c>
      <c r="C91" s="150">
        <v>88</v>
      </c>
      <c r="D91" s="160" t="str">
        <f>男子種目選択!B91</f>
        <v/>
      </c>
      <c r="E91" s="161" t="str">
        <f>男子種目選択!C91</f>
        <v/>
      </c>
      <c r="F91" s="162" t="str">
        <f>男子種目選択!D91</f>
        <v/>
      </c>
      <c r="G91" s="163" t="str">
        <f>IF(男子種目選択!E91="","",男子種目選択!E91)</f>
        <v/>
      </c>
      <c r="H91" s="164" t="str">
        <f t="shared" si="106"/>
        <v/>
      </c>
      <c r="I91" s="165"/>
      <c r="J91" s="166" t="str">
        <f t="shared" si="113"/>
        <v/>
      </c>
      <c r="K91" s="167"/>
      <c r="L91" s="166" t="str">
        <f t="shared" si="114"/>
        <v/>
      </c>
      <c r="M91" s="168"/>
      <c r="N91" s="169" t="str">
        <f t="shared" si="115"/>
        <v/>
      </c>
      <c r="O91" s="169">
        <f t="shared" si="116"/>
        <v>0</v>
      </c>
      <c r="P91" s="169" t="str">
        <f t="shared" si="117"/>
        <v/>
      </c>
      <c r="Q91" s="169">
        <f t="shared" si="118"/>
        <v>0</v>
      </c>
      <c r="R91" s="3" t="str">
        <f t="shared" si="119"/>
        <v/>
      </c>
      <c r="S91" s="145" t="str">
        <f t="shared" si="120"/>
        <v/>
      </c>
      <c r="T91" s="140" t="str">
        <f t="shared" si="121"/>
        <v>00</v>
      </c>
      <c r="U91" s="140">
        <f t="shared" si="122"/>
        <v>0</v>
      </c>
      <c r="V91" s="140">
        <f t="shared" si="123"/>
        <v>0</v>
      </c>
      <c r="W91" s="140" t="str">
        <f t="shared" si="124"/>
        <v/>
      </c>
      <c r="X91" s="140" t="str">
        <f t="shared" si="125"/>
        <v/>
      </c>
      <c r="Y91" s="140" t="str">
        <f t="shared" si="126"/>
        <v>0</v>
      </c>
      <c r="Z91" s="140" t="str">
        <f t="shared" si="127"/>
        <v/>
      </c>
      <c r="AA91" s="140" t="str">
        <f t="shared" si="128"/>
        <v/>
      </c>
      <c r="AB91" s="140" t="str">
        <f t="shared" si="129"/>
        <v/>
      </c>
      <c r="AC91" s="140" t="str">
        <f t="shared" si="107"/>
        <v>0</v>
      </c>
      <c r="AD91" s="140">
        <f t="shared" si="130"/>
        <v>0</v>
      </c>
      <c r="AE91" s="163" t="str">
        <f>IF(男子種目選択!F91="","",男子種目選択!F91)</f>
        <v/>
      </c>
      <c r="AF91" s="164" t="str">
        <f t="shared" si="108"/>
        <v/>
      </c>
      <c r="AG91" s="170"/>
      <c r="AH91" s="171" t="str">
        <f t="shared" si="131"/>
        <v/>
      </c>
      <c r="AI91" s="172"/>
      <c r="AJ91" s="171" t="str">
        <f t="shared" si="132"/>
        <v/>
      </c>
      <c r="AK91" s="173"/>
      <c r="AL91" s="169">
        <f t="shared" si="133"/>
        <v>0</v>
      </c>
      <c r="AM91" s="169">
        <f t="shared" si="134"/>
        <v>0</v>
      </c>
      <c r="AN91" s="169">
        <f t="shared" si="135"/>
        <v>0</v>
      </c>
      <c r="AO91" s="169">
        <f t="shared" si="136"/>
        <v>0</v>
      </c>
      <c r="AP91" s="3">
        <f t="shared" si="137"/>
        <v>0</v>
      </c>
      <c r="AQ91" s="145">
        <f t="shared" si="138"/>
        <v>0</v>
      </c>
      <c r="AR91" s="140" t="str">
        <f t="shared" si="139"/>
        <v>000</v>
      </c>
      <c r="AS91" s="140">
        <f t="shared" si="140"/>
        <v>0</v>
      </c>
      <c r="AT91" s="140">
        <f t="shared" si="141"/>
        <v>0</v>
      </c>
      <c r="AU91" s="140" t="str">
        <f t="shared" si="142"/>
        <v/>
      </c>
      <c r="AV91" s="140" t="str">
        <f t="shared" si="143"/>
        <v/>
      </c>
      <c r="AW91" s="140" t="str">
        <f t="shared" si="144"/>
        <v>0</v>
      </c>
      <c r="AX91" s="140" t="str">
        <f t="shared" si="145"/>
        <v/>
      </c>
      <c r="AY91" s="140" t="str">
        <f t="shared" si="146"/>
        <v>0</v>
      </c>
      <c r="AZ91" s="140" t="str">
        <f t="shared" si="147"/>
        <v/>
      </c>
      <c r="BA91" s="140" t="str">
        <f t="shared" si="148"/>
        <v>00</v>
      </c>
      <c r="BB91" s="140">
        <f t="shared" si="149"/>
        <v>0</v>
      </c>
      <c r="BC91" s="174" t="str">
        <f>IF(男子種目選択!G91="","",男子種目選択!G91)</f>
        <v/>
      </c>
      <c r="BD91" s="164" t="str">
        <f t="shared" si="109"/>
        <v/>
      </c>
      <c r="BE91" s="170"/>
      <c r="BF91" s="171" t="str">
        <f t="shared" si="150"/>
        <v/>
      </c>
      <c r="BG91" s="172"/>
      <c r="BH91" s="171" t="str">
        <f t="shared" si="151"/>
        <v/>
      </c>
      <c r="BI91" s="175"/>
      <c r="BJ91" s="169">
        <f t="shared" si="152"/>
        <v>0</v>
      </c>
      <c r="BK91" s="169">
        <f t="shared" si="153"/>
        <v>0</v>
      </c>
      <c r="BL91" s="169">
        <f t="shared" si="154"/>
        <v>0</v>
      </c>
      <c r="BM91" s="169">
        <f t="shared" si="155"/>
        <v>0</v>
      </c>
      <c r="BN91" s="3">
        <f t="shared" si="156"/>
        <v>0</v>
      </c>
      <c r="BO91" s="145">
        <f t="shared" si="157"/>
        <v>0</v>
      </c>
      <c r="BP91" s="140" t="str">
        <f t="shared" si="158"/>
        <v>000</v>
      </c>
      <c r="BQ91" s="140">
        <f t="shared" si="159"/>
        <v>0</v>
      </c>
      <c r="BR91" s="140">
        <f t="shared" si="160"/>
        <v>0</v>
      </c>
      <c r="BS91" s="140" t="str">
        <f t="shared" si="161"/>
        <v/>
      </c>
      <c r="BT91" s="140" t="str">
        <f t="shared" si="162"/>
        <v/>
      </c>
      <c r="BU91" s="140" t="str">
        <f t="shared" si="163"/>
        <v>0</v>
      </c>
      <c r="BV91" s="140" t="str">
        <f t="shared" si="164"/>
        <v/>
      </c>
      <c r="BW91" s="140" t="str">
        <f t="shared" si="165"/>
        <v>0</v>
      </c>
      <c r="BX91" s="140" t="str">
        <f t="shared" si="166"/>
        <v/>
      </c>
      <c r="BY91" s="140" t="str">
        <f t="shared" si="167"/>
        <v>00</v>
      </c>
      <c r="BZ91" s="140">
        <f t="shared" si="168"/>
        <v>0</v>
      </c>
      <c r="CA91" s="163" t="str">
        <f>IF(男子種目選択!H91="","",男子種目選択!H91)</f>
        <v/>
      </c>
      <c r="CB91" s="164" t="str">
        <f t="shared" si="110"/>
        <v/>
      </c>
      <c r="CC91" s="170"/>
      <c r="CD91" s="171" t="str">
        <f t="shared" si="169"/>
        <v/>
      </c>
      <c r="CE91" s="172"/>
      <c r="CF91" s="171" t="str">
        <f t="shared" si="170"/>
        <v/>
      </c>
      <c r="CG91" s="173"/>
      <c r="CH91" s="169">
        <f t="shared" si="171"/>
        <v>0</v>
      </c>
      <c r="CI91" s="169">
        <f t="shared" si="172"/>
        <v>0</v>
      </c>
      <c r="CJ91" s="169">
        <f t="shared" si="173"/>
        <v>0</v>
      </c>
      <c r="CK91" s="169">
        <f t="shared" si="174"/>
        <v>0</v>
      </c>
      <c r="CL91" s="3">
        <f t="shared" si="175"/>
        <v>0</v>
      </c>
      <c r="CM91" s="145">
        <f t="shared" si="176"/>
        <v>0</v>
      </c>
      <c r="CN91" s="140" t="str">
        <f t="shared" si="177"/>
        <v>000</v>
      </c>
      <c r="CO91" s="140">
        <f t="shared" si="178"/>
        <v>0</v>
      </c>
      <c r="CP91" s="140">
        <f t="shared" si="179"/>
        <v>0</v>
      </c>
      <c r="CQ91" s="140" t="str">
        <f t="shared" si="180"/>
        <v/>
      </c>
      <c r="CR91" s="140" t="str">
        <f t="shared" si="181"/>
        <v/>
      </c>
      <c r="CS91" s="140" t="str">
        <f t="shared" si="182"/>
        <v>0</v>
      </c>
      <c r="CT91" s="140" t="str">
        <f t="shared" si="183"/>
        <v/>
      </c>
      <c r="CU91" s="140" t="str">
        <f t="shared" si="184"/>
        <v>0</v>
      </c>
      <c r="CV91" s="140" t="str">
        <f t="shared" si="185"/>
        <v/>
      </c>
      <c r="CW91" s="140" t="str">
        <f t="shared" si="186"/>
        <v>00</v>
      </c>
      <c r="CX91" s="140">
        <f t="shared" si="187"/>
        <v>0</v>
      </c>
      <c r="CY91" s="174" t="str">
        <f>IF(男子種目選択!I91="","",男子種目選択!I91)</f>
        <v/>
      </c>
      <c r="CZ91" s="164" t="str">
        <f t="shared" si="111"/>
        <v/>
      </c>
      <c r="DA91" s="170"/>
      <c r="DB91" s="171" t="str">
        <f t="shared" si="188"/>
        <v/>
      </c>
      <c r="DC91" s="172"/>
      <c r="DD91" s="171" t="str">
        <f t="shared" si="189"/>
        <v/>
      </c>
      <c r="DE91" s="175"/>
      <c r="DF91" s="169">
        <f t="shared" si="190"/>
        <v>0</v>
      </c>
      <c r="DG91" s="169">
        <f t="shared" si="191"/>
        <v>0</v>
      </c>
      <c r="DH91" s="169">
        <f t="shared" si="192"/>
        <v>0</v>
      </c>
      <c r="DI91" s="169">
        <f t="shared" si="193"/>
        <v>0</v>
      </c>
      <c r="DJ91" s="3">
        <f t="shared" si="194"/>
        <v>0</v>
      </c>
      <c r="DK91" s="145">
        <f t="shared" si="195"/>
        <v>0</v>
      </c>
      <c r="DL91" s="140" t="str">
        <f t="shared" si="196"/>
        <v>000</v>
      </c>
      <c r="DM91" s="140">
        <f t="shared" si="197"/>
        <v>0</v>
      </c>
      <c r="DN91" s="140">
        <f t="shared" si="198"/>
        <v>0</v>
      </c>
      <c r="DO91" s="140" t="str">
        <f t="shared" si="199"/>
        <v/>
      </c>
      <c r="DP91" s="140" t="str">
        <f t="shared" si="200"/>
        <v/>
      </c>
      <c r="DQ91" s="140" t="str">
        <f t="shared" si="201"/>
        <v>0</v>
      </c>
      <c r="DR91" s="140" t="str">
        <f t="shared" si="202"/>
        <v/>
      </c>
      <c r="DS91" s="140" t="str">
        <f t="shared" si="203"/>
        <v>0</v>
      </c>
      <c r="DT91" s="140" t="str">
        <f t="shared" si="204"/>
        <v/>
      </c>
      <c r="DU91" s="140" t="str">
        <f t="shared" si="205"/>
        <v>00</v>
      </c>
      <c r="DV91" s="140">
        <f t="shared" si="206"/>
        <v>0</v>
      </c>
    </row>
    <row r="92" spans="2:126">
      <c r="B92" s="159" t="str">
        <f t="shared" si="112"/>
        <v/>
      </c>
      <c r="C92" s="150">
        <v>89</v>
      </c>
      <c r="D92" s="160" t="str">
        <f>男子種目選択!B92</f>
        <v/>
      </c>
      <c r="E92" s="161" t="str">
        <f>男子種目選択!C92</f>
        <v/>
      </c>
      <c r="F92" s="162" t="str">
        <f>男子種目選択!D92</f>
        <v/>
      </c>
      <c r="G92" s="163" t="str">
        <f>IF(男子種目選択!E92="","",男子種目選択!E92)</f>
        <v/>
      </c>
      <c r="H92" s="164" t="str">
        <f t="shared" si="106"/>
        <v/>
      </c>
      <c r="I92" s="165"/>
      <c r="J92" s="166" t="str">
        <f t="shared" si="113"/>
        <v/>
      </c>
      <c r="K92" s="167"/>
      <c r="L92" s="166" t="str">
        <f t="shared" si="114"/>
        <v/>
      </c>
      <c r="M92" s="168"/>
      <c r="N92" s="169" t="str">
        <f t="shared" si="115"/>
        <v/>
      </c>
      <c r="O92" s="169">
        <f t="shared" si="116"/>
        <v>0</v>
      </c>
      <c r="P92" s="169" t="str">
        <f t="shared" si="117"/>
        <v/>
      </c>
      <c r="Q92" s="169">
        <f t="shared" si="118"/>
        <v>0</v>
      </c>
      <c r="R92" s="3" t="str">
        <f t="shared" si="119"/>
        <v/>
      </c>
      <c r="S92" s="145" t="str">
        <f t="shared" si="120"/>
        <v/>
      </c>
      <c r="T92" s="140" t="str">
        <f t="shared" si="121"/>
        <v>00</v>
      </c>
      <c r="U92" s="140">
        <f t="shared" si="122"/>
        <v>0</v>
      </c>
      <c r="V92" s="140">
        <f t="shared" si="123"/>
        <v>0</v>
      </c>
      <c r="W92" s="140" t="str">
        <f t="shared" si="124"/>
        <v/>
      </c>
      <c r="X92" s="140" t="str">
        <f t="shared" si="125"/>
        <v/>
      </c>
      <c r="Y92" s="140" t="str">
        <f t="shared" si="126"/>
        <v>0</v>
      </c>
      <c r="Z92" s="140" t="str">
        <f t="shared" si="127"/>
        <v/>
      </c>
      <c r="AA92" s="140" t="str">
        <f t="shared" si="128"/>
        <v/>
      </c>
      <c r="AB92" s="140" t="str">
        <f t="shared" si="129"/>
        <v/>
      </c>
      <c r="AC92" s="140" t="str">
        <f t="shared" si="107"/>
        <v>0</v>
      </c>
      <c r="AD92" s="140">
        <f t="shared" si="130"/>
        <v>0</v>
      </c>
      <c r="AE92" s="163" t="str">
        <f>IF(男子種目選択!F92="","",男子種目選択!F92)</f>
        <v/>
      </c>
      <c r="AF92" s="164" t="str">
        <f t="shared" si="108"/>
        <v/>
      </c>
      <c r="AG92" s="170"/>
      <c r="AH92" s="171" t="str">
        <f t="shared" si="131"/>
        <v/>
      </c>
      <c r="AI92" s="172"/>
      <c r="AJ92" s="171" t="str">
        <f t="shared" si="132"/>
        <v/>
      </c>
      <c r="AK92" s="173"/>
      <c r="AL92" s="169">
        <f t="shared" si="133"/>
        <v>0</v>
      </c>
      <c r="AM92" s="169">
        <f t="shared" si="134"/>
        <v>0</v>
      </c>
      <c r="AN92" s="169">
        <f t="shared" si="135"/>
        <v>0</v>
      </c>
      <c r="AO92" s="169">
        <f t="shared" si="136"/>
        <v>0</v>
      </c>
      <c r="AP92" s="3">
        <f t="shared" si="137"/>
        <v>0</v>
      </c>
      <c r="AQ92" s="145">
        <f t="shared" si="138"/>
        <v>0</v>
      </c>
      <c r="AR92" s="140" t="str">
        <f t="shared" si="139"/>
        <v>000</v>
      </c>
      <c r="AS92" s="140">
        <f t="shared" si="140"/>
        <v>0</v>
      </c>
      <c r="AT92" s="140">
        <f t="shared" si="141"/>
        <v>0</v>
      </c>
      <c r="AU92" s="140" t="str">
        <f t="shared" si="142"/>
        <v/>
      </c>
      <c r="AV92" s="140" t="str">
        <f t="shared" si="143"/>
        <v/>
      </c>
      <c r="AW92" s="140" t="str">
        <f t="shared" si="144"/>
        <v>0</v>
      </c>
      <c r="AX92" s="140" t="str">
        <f t="shared" si="145"/>
        <v/>
      </c>
      <c r="AY92" s="140" t="str">
        <f t="shared" si="146"/>
        <v>0</v>
      </c>
      <c r="AZ92" s="140" t="str">
        <f t="shared" si="147"/>
        <v/>
      </c>
      <c r="BA92" s="140" t="str">
        <f t="shared" si="148"/>
        <v>00</v>
      </c>
      <c r="BB92" s="140">
        <f t="shared" si="149"/>
        <v>0</v>
      </c>
      <c r="BC92" s="174" t="str">
        <f>IF(男子種目選択!G92="","",男子種目選択!G92)</f>
        <v/>
      </c>
      <c r="BD92" s="164" t="str">
        <f t="shared" si="109"/>
        <v/>
      </c>
      <c r="BE92" s="170"/>
      <c r="BF92" s="171" t="str">
        <f t="shared" si="150"/>
        <v/>
      </c>
      <c r="BG92" s="172"/>
      <c r="BH92" s="171" t="str">
        <f t="shared" si="151"/>
        <v/>
      </c>
      <c r="BI92" s="175"/>
      <c r="BJ92" s="169">
        <f t="shared" si="152"/>
        <v>0</v>
      </c>
      <c r="BK92" s="169">
        <f t="shared" si="153"/>
        <v>0</v>
      </c>
      <c r="BL92" s="169">
        <f t="shared" si="154"/>
        <v>0</v>
      </c>
      <c r="BM92" s="169">
        <f t="shared" si="155"/>
        <v>0</v>
      </c>
      <c r="BN92" s="3">
        <f t="shared" si="156"/>
        <v>0</v>
      </c>
      <c r="BO92" s="145">
        <f t="shared" si="157"/>
        <v>0</v>
      </c>
      <c r="BP92" s="140" t="str">
        <f t="shared" si="158"/>
        <v>000</v>
      </c>
      <c r="BQ92" s="140">
        <f t="shared" si="159"/>
        <v>0</v>
      </c>
      <c r="BR92" s="140">
        <f t="shared" si="160"/>
        <v>0</v>
      </c>
      <c r="BS92" s="140" t="str">
        <f t="shared" si="161"/>
        <v/>
      </c>
      <c r="BT92" s="140" t="str">
        <f t="shared" si="162"/>
        <v/>
      </c>
      <c r="BU92" s="140" t="str">
        <f t="shared" si="163"/>
        <v>0</v>
      </c>
      <c r="BV92" s="140" t="str">
        <f t="shared" si="164"/>
        <v/>
      </c>
      <c r="BW92" s="140" t="str">
        <f t="shared" si="165"/>
        <v>0</v>
      </c>
      <c r="BX92" s="140" t="str">
        <f t="shared" si="166"/>
        <v/>
      </c>
      <c r="BY92" s="140" t="str">
        <f t="shared" si="167"/>
        <v>00</v>
      </c>
      <c r="BZ92" s="140">
        <f t="shared" si="168"/>
        <v>0</v>
      </c>
      <c r="CA92" s="163" t="str">
        <f>IF(男子種目選択!H92="","",男子種目選択!H92)</f>
        <v/>
      </c>
      <c r="CB92" s="164" t="str">
        <f t="shared" si="110"/>
        <v/>
      </c>
      <c r="CC92" s="170"/>
      <c r="CD92" s="171" t="str">
        <f t="shared" si="169"/>
        <v/>
      </c>
      <c r="CE92" s="172"/>
      <c r="CF92" s="171" t="str">
        <f t="shared" si="170"/>
        <v/>
      </c>
      <c r="CG92" s="173"/>
      <c r="CH92" s="169">
        <f t="shared" si="171"/>
        <v>0</v>
      </c>
      <c r="CI92" s="169">
        <f t="shared" si="172"/>
        <v>0</v>
      </c>
      <c r="CJ92" s="169">
        <f t="shared" si="173"/>
        <v>0</v>
      </c>
      <c r="CK92" s="169">
        <f t="shared" si="174"/>
        <v>0</v>
      </c>
      <c r="CL92" s="3">
        <f t="shared" si="175"/>
        <v>0</v>
      </c>
      <c r="CM92" s="145">
        <f t="shared" si="176"/>
        <v>0</v>
      </c>
      <c r="CN92" s="140" t="str">
        <f t="shared" si="177"/>
        <v>000</v>
      </c>
      <c r="CO92" s="140">
        <f t="shared" si="178"/>
        <v>0</v>
      </c>
      <c r="CP92" s="140">
        <f t="shared" si="179"/>
        <v>0</v>
      </c>
      <c r="CQ92" s="140" t="str">
        <f t="shared" si="180"/>
        <v/>
      </c>
      <c r="CR92" s="140" t="str">
        <f t="shared" si="181"/>
        <v/>
      </c>
      <c r="CS92" s="140" t="str">
        <f t="shared" si="182"/>
        <v>0</v>
      </c>
      <c r="CT92" s="140" t="str">
        <f t="shared" si="183"/>
        <v/>
      </c>
      <c r="CU92" s="140" t="str">
        <f t="shared" si="184"/>
        <v>0</v>
      </c>
      <c r="CV92" s="140" t="str">
        <f t="shared" si="185"/>
        <v/>
      </c>
      <c r="CW92" s="140" t="str">
        <f t="shared" si="186"/>
        <v>00</v>
      </c>
      <c r="CX92" s="140">
        <f t="shared" si="187"/>
        <v>0</v>
      </c>
      <c r="CY92" s="174" t="str">
        <f>IF(男子種目選択!I92="","",男子種目選択!I92)</f>
        <v/>
      </c>
      <c r="CZ92" s="164" t="str">
        <f t="shared" si="111"/>
        <v/>
      </c>
      <c r="DA92" s="170"/>
      <c r="DB92" s="171" t="str">
        <f t="shared" si="188"/>
        <v/>
      </c>
      <c r="DC92" s="172"/>
      <c r="DD92" s="171" t="str">
        <f t="shared" si="189"/>
        <v/>
      </c>
      <c r="DE92" s="175"/>
      <c r="DF92" s="169">
        <f t="shared" si="190"/>
        <v>0</v>
      </c>
      <c r="DG92" s="169">
        <f t="shared" si="191"/>
        <v>0</v>
      </c>
      <c r="DH92" s="169">
        <f t="shared" si="192"/>
        <v>0</v>
      </c>
      <c r="DI92" s="169">
        <f t="shared" si="193"/>
        <v>0</v>
      </c>
      <c r="DJ92" s="3">
        <f t="shared" si="194"/>
        <v>0</v>
      </c>
      <c r="DK92" s="145">
        <f t="shared" si="195"/>
        <v>0</v>
      </c>
      <c r="DL92" s="140" t="str">
        <f t="shared" si="196"/>
        <v>000</v>
      </c>
      <c r="DM92" s="140">
        <f t="shared" si="197"/>
        <v>0</v>
      </c>
      <c r="DN92" s="140">
        <f t="shared" si="198"/>
        <v>0</v>
      </c>
      <c r="DO92" s="140" t="str">
        <f t="shared" si="199"/>
        <v/>
      </c>
      <c r="DP92" s="140" t="str">
        <f t="shared" si="200"/>
        <v/>
      </c>
      <c r="DQ92" s="140" t="str">
        <f t="shared" si="201"/>
        <v>0</v>
      </c>
      <c r="DR92" s="140" t="str">
        <f t="shared" si="202"/>
        <v/>
      </c>
      <c r="DS92" s="140" t="str">
        <f t="shared" si="203"/>
        <v>0</v>
      </c>
      <c r="DT92" s="140" t="str">
        <f t="shared" si="204"/>
        <v/>
      </c>
      <c r="DU92" s="140" t="str">
        <f t="shared" si="205"/>
        <v>00</v>
      </c>
      <c r="DV92" s="140">
        <f t="shared" si="206"/>
        <v>0</v>
      </c>
    </row>
    <row r="93" spans="2:126">
      <c r="B93" s="159" t="str">
        <f t="shared" si="112"/>
        <v/>
      </c>
      <c r="C93" s="150">
        <v>90</v>
      </c>
      <c r="D93" s="160" t="str">
        <f>男子種目選択!B93</f>
        <v/>
      </c>
      <c r="E93" s="161" t="str">
        <f>男子種目選択!C93</f>
        <v/>
      </c>
      <c r="F93" s="162" t="str">
        <f>男子種目選択!D93</f>
        <v/>
      </c>
      <c r="G93" s="163" t="str">
        <f>IF(男子種目選択!E93="","",男子種目選択!E93)</f>
        <v/>
      </c>
      <c r="H93" s="164" t="str">
        <f t="shared" si="106"/>
        <v/>
      </c>
      <c r="I93" s="165"/>
      <c r="J93" s="166" t="str">
        <f t="shared" si="113"/>
        <v/>
      </c>
      <c r="K93" s="167"/>
      <c r="L93" s="166" t="str">
        <f t="shared" si="114"/>
        <v/>
      </c>
      <c r="M93" s="168"/>
      <c r="N93" s="169" t="str">
        <f t="shared" si="115"/>
        <v/>
      </c>
      <c r="O93" s="169">
        <f t="shared" si="116"/>
        <v>0</v>
      </c>
      <c r="P93" s="169" t="str">
        <f t="shared" si="117"/>
        <v/>
      </c>
      <c r="Q93" s="169">
        <f t="shared" si="118"/>
        <v>0</v>
      </c>
      <c r="R93" s="3" t="str">
        <f t="shared" si="119"/>
        <v/>
      </c>
      <c r="S93" s="145" t="str">
        <f t="shared" si="120"/>
        <v/>
      </c>
      <c r="T93" s="140" t="str">
        <f t="shared" si="121"/>
        <v>00</v>
      </c>
      <c r="U93" s="140">
        <f t="shared" si="122"/>
        <v>0</v>
      </c>
      <c r="V93" s="140">
        <f t="shared" si="123"/>
        <v>0</v>
      </c>
      <c r="W93" s="140" t="str">
        <f t="shared" si="124"/>
        <v/>
      </c>
      <c r="X93" s="140" t="str">
        <f t="shared" si="125"/>
        <v/>
      </c>
      <c r="Y93" s="140" t="str">
        <f t="shared" si="126"/>
        <v>0</v>
      </c>
      <c r="Z93" s="140" t="str">
        <f t="shared" si="127"/>
        <v/>
      </c>
      <c r="AA93" s="140" t="str">
        <f t="shared" si="128"/>
        <v/>
      </c>
      <c r="AB93" s="140" t="str">
        <f t="shared" si="129"/>
        <v/>
      </c>
      <c r="AC93" s="140" t="str">
        <f t="shared" si="107"/>
        <v>0</v>
      </c>
      <c r="AD93" s="140">
        <f t="shared" si="130"/>
        <v>0</v>
      </c>
      <c r="AE93" s="163" t="str">
        <f>IF(男子種目選択!F93="","",男子種目選択!F93)</f>
        <v/>
      </c>
      <c r="AF93" s="164" t="str">
        <f t="shared" si="108"/>
        <v/>
      </c>
      <c r="AG93" s="170"/>
      <c r="AH93" s="171" t="str">
        <f t="shared" si="131"/>
        <v/>
      </c>
      <c r="AI93" s="172"/>
      <c r="AJ93" s="171" t="str">
        <f t="shared" si="132"/>
        <v/>
      </c>
      <c r="AK93" s="173"/>
      <c r="AL93" s="169">
        <f t="shared" si="133"/>
        <v>0</v>
      </c>
      <c r="AM93" s="169">
        <f t="shared" si="134"/>
        <v>0</v>
      </c>
      <c r="AN93" s="169">
        <f t="shared" si="135"/>
        <v>0</v>
      </c>
      <c r="AO93" s="169">
        <f t="shared" si="136"/>
        <v>0</v>
      </c>
      <c r="AP93" s="3">
        <f t="shared" si="137"/>
        <v>0</v>
      </c>
      <c r="AQ93" s="145">
        <f t="shared" si="138"/>
        <v>0</v>
      </c>
      <c r="AR93" s="140" t="str">
        <f t="shared" si="139"/>
        <v>000</v>
      </c>
      <c r="AS93" s="140">
        <f t="shared" si="140"/>
        <v>0</v>
      </c>
      <c r="AT93" s="140">
        <f t="shared" si="141"/>
        <v>0</v>
      </c>
      <c r="AU93" s="140" t="str">
        <f t="shared" si="142"/>
        <v/>
      </c>
      <c r="AV93" s="140" t="str">
        <f t="shared" si="143"/>
        <v/>
      </c>
      <c r="AW93" s="140" t="str">
        <f t="shared" si="144"/>
        <v>0</v>
      </c>
      <c r="AX93" s="140" t="str">
        <f t="shared" si="145"/>
        <v/>
      </c>
      <c r="AY93" s="140" t="str">
        <f t="shared" si="146"/>
        <v>0</v>
      </c>
      <c r="AZ93" s="140" t="str">
        <f t="shared" si="147"/>
        <v/>
      </c>
      <c r="BA93" s="140" t="str">
        <f t="shared" si="148"/>
        <v>00</v>
      </c>
      <c r="BB93" s="140">
        <f t="shared" si="149"/>
        <v>0</v>
      </c>
      <c r="BC93" s="174" t="str">
        <f>IF(男子種目選択!G93="","",男子種目選択!G93)</f>
        <v/>
      </c>
      <c r="BD93" s="164" t="str">
        <f t="shared" si="109"/>
        <v/>
      </c>
      <c r="BE93" s="170"/>
      <c r="BF93" s="171" t="str">
        <f t="shared" si="150"/>
        <v/>
      </c>
      <c r="BG93" s="172"/>
      <c r="BH93" s="171" t="str">
        <f t="shared" si="151"/>
        <v/>
      </c>
      <c r="BI93" s="175"/>
      <c r="BJ93" s="169">
        <f t="shared" si="152"/>
        <v>0</v>
      </c>
      <c r="BK93" s="169">
        <f t="shared" si="153"/>
        <v>0</v>
      </c>
      <c r="BL93" s="169">
        <f t="shared" si="154"/>
        <v>0</v>
      </c>
      <c r="BM93" s="169">
        <f t="shared" si="155"/>
        <v>0</v>
      </c>
      <c r="BN93" s="3">
        <f t="shared" si="156"/>
        <v>0</v>
      </c>
      <c r="BO93" s="145">
        <f t="shared" si="157"/>
        <v>0</v>
      </c>
      <c r="BP93" s="140" t="str">
        <f t="shared" si="158"/>
        <v>000</v>
      </c>
      <c r="BQ93" s="140">
        <f t="shared" si="159"/>
        <v>0</v>
      </c>
      <c r="BR93" s="140">
        <f t="shared" si="160"/>
        <v>0</v>
      </c>
      <c r="BS93" s="140" t="str">
        <f t="shared" si="161"/>
        <v/>
      </c>
      <c r="BT93" s="140" t="str">
        <f t="shared" si="162"/>
        <v/>
      </c>
      <c r="BU93" s="140" t="str">
        <f t="shared" si="163"/>
        <v>0</v>
      </c>
      <c r="BV93" s="140" t="str">
        <f t="shared" si="164"/>
        <v/>
      </c>
      <c r="BW93" s="140" t="str">
        <f t="shared" si="165"/>
        <v>0</v>
      </c>
      <c r="BX93" s="140" t="str">
        <f t="shared" si="166"/>
        <v/>
      </c>
      <c r="BY93" s="140" t="str">
        <f t="shared" si="167"/>
        <v>00</v>
      </c>
      <c r="BZ93" s="140">
        <f t="shared" si="168"/>
        <v>0</v>
      </c>
      <c r="CA93" s="163" t="str">
        <f>IF(男子種目選択!H93="","",男子種目選択!H93)</f>
        <v/>
      </c>
      <c r="CB93" s="164" t="str">
        <f t="shared" si="110"/>
        <v/>
      </c>
      <c r="CC93" s="170"/>
      <c r="CD93" s="171" t="str">
        <f t="shared" si="169"/>
        <v/>
      </c>
      <c r="CE93" s="172"/>
      <c r="CF93" s="171" t="str">
        <f t="shared" si="170"/>
        <v/>
      </c>
      <c r="CG93" s="173"/>
      <c r="CH93" s="169">
        <f t="shared" si="171"/>
        <v>0</v>
      </c>
      <c r="CI93" s="169">
        <f t="shared" si="172"/>
        <v>0</v>
      </c>
      <c r="CJ93" s="169">
        <f t="shared" si="173"/>
        <v>0</v>
      </c>
      <c r="CK93" s="169">
        <f t="shared" si="174"/>
        <v>0</v>
      </c>
      <c r="CL93" s="3">
        <f t="shared" si="175"/>
        <v>0</v>
      </c>
      <c r="CM93" s="145">
        <f t="shared" si="176"/>
        <v>0</v>
      </c>
      <c r="CN93" s="140" t="str">
        <f t="shared" si="177"/>
        <v>000</v>
      </c>
      <c r="CO93" s="140">
        <f t="shared" si="178"/>
        <v>0</v>
      </c>
      <c r="CP93" s="140">
        <f t="shared" si="179"/>
        <v>0</v>
      </c>
      <c r="CQ93" s="140" t="str">
        <f t="shared" si="180"/>
        <v/>
      </c>
      <c r="CR93" s="140" t="str">
        <f t="shared" si="181"/>
        <v/>
      </c>
      <c r="CS93" s="140" t="str">
        <f t="shared" si="182"/>
        <v>0</v>
      </c>
      <c r="CT93" s="140" t="str">
        <f t="shared" si="183"/>
        <v/>
      </c>
      <c r="CU93" s="140" t="str">
        <f t="shared" si="184"/>
        <v>0</v>
      </c>
      <c r="CV93" s="140" t="str">
        <f t="shared" si="185"/>
        <v/>
      </c>
      <c r="CW93" s="140" t="str">
        <f t="shared" si="186"/>
        <v>00</v>
      </c>
      <c r="CX93" s="140">
        <f t="shared" si="187"/>
        <v>0</v>
      </c>
      <c r="CY93" s="174" t="str">
        <f>IF(男子種目選択!I93="","",男子種目選択!I93)</f>
        <v/>
      </c>
      <c r="CZ93" s="164" t="str">
        <f t="shared" si="111"/>
        <v/>
      </c>
      <c r="DA93" s="170"/>
      <c r="DB93" s="171" t="str">
        <f t="shared" si="188"/>
        <v/>
      </c>
      <c r="DC93" s="172"/>
      <c r="DD93" s="171" t="str">
        <f t="shared" si="189"/>
        <v/>
      </c>
      <c r="DE93" s="175"/>
      <c r="DF93" s="169">
        <f t="shared" si="190"/>
        <v>0</v>
      </c>
      <c r="DG93" s="169">
        <f t="shared" si="191"/>
        <v>0</v>
      </c>
      <c r="DH93" s="169">
        <f t="shared" si="192"/>
        <v>0</v>
      </c>
      <c r="DI93" s="169">
        <f t="shared" si="193"/>
        <v>0</v>
      </c>
      <c r="DJ93" s="3">
        <f t="shared" si="194"/>
        <v>0</v>
      </c>
      <c r="DK93" s="145">
        <f t="shared" si="195"/>
        <v>0</v>
      </c>
      <c r="DL93" s="140" t="str">
        <f t="shared" si="196"/>
        <v>000</v>
      </c>
      <c r="DM93" s="140">
        <f t="shared" si="197"/>
        <v>0</v>
      </c>
      <c r="DN93" s="140">
        <f t="shared" si="198"/>
        <v>0</v>
      </c>
      <c r="DO93" s="140" t="str">
        <f t="shared" si="199"/>
        <v/>
      </c>
      <c r="DP93" s="140" t="str">
        <f t="shared" si="200"/>
        <v/>
      </c>
      <c r="DQ93" s="140" t="str">
        <f t="shared" si="201"/>
        <v>0</v>
      </c>
      <c r="DR93" s="140" t="str">
        <f t="shared" si="202"/>
        <v/>
      </c>
      <c r="DS93" s="140" t="str">
        <f t="shared" si="203"/>
        <v>0</v>
      </c>
      <c r="DT93" s="140" t="str">
        <f t="shared" si="204"/>
        <v/>
      </c>
      <c r="DU93" s="140" t="str">
        <f t="shared" si="205"/>
        <v>00</v>
      </c>
      <c r="DV93" s="140">
        <f t="shared" si="206"/>
        <v>0</v>
      </c>
    </row>
    <row r="94" spans="2:126">
      <c r="B94" s="159" t="str">
        <f t="shared" si="112"/>
        <v/>
      </c>
      <c r="C94" s="150">
        <v>91</v>
      </c>
      <c r="D94" s="160" t="str">
        <f>男子種目選択!B94</f>
        <v/>
      </c>
      <c r="E94" s="161" t="str">
        <f>男子種目選択!C94</f>
        <v/>
      </c>
      <c r="F94" s="162" t="str">
        <f>男子種目選択!D94</f>
        <v/>
      </c>
      <c r="G94" s="163" t="str">
        <f>IF(男子種目選択!E94="","",男子種目選択!E94)</f>
        <v/>
      </c>
      <c r="H94" s="164" t="str">
        <f t="shared" si="106"/>
        <v/>
      </c>
      <c r="I94" s="165"/>
      <c r="J94" s="166" t="str">
        <f t="shared" si="113"/>
        <v/>
      </c>
      <c r="K94" s="167"/>
      <c r="L94" s="166" t="str">
        <f t="shared" si="114"/>
        <v/>
      </c>
      <c r="M94" s="168"/>
      <c r="N94" s="169" t="str">
        <f t="shared" si="115"/>
        <v/>
      </c>
      <c r="O94" s="169">
        <f t="shared" si="116"/>
        <v>0</v>
      </c>
      <c r="P94" s="169" t="str">
        <f t="shared" si="117"/>
        <v/>
      </c>
      <c r="Q94" s="169">
        <f t="shared" si="118"/>
        <v>0</v>
      </c>
      <c r="R94" s="3" t="str">
        <f t="shared" si="119"/>
        <v/>
      </c>
      <c r="S94" s="145" t="str">
        <f t="shared" si="120"/>
        <v/>
      </c>
      <c r="T94" s="140" t="str">
        <f t="shared" si="121"/>
        <v>00</v>
      </c>
      <c r="U94" s="140">
        <f t="shared" si="122"/>
        <v>0</v>
      </c>
      <c r="V94" s="140">
        <f t="shared" si="123"/>
        <v>0</v>
      </c>
      <c r="W94" s="140" t="str">
        <f t="shared" si="124"/>
        <v/>
      </c>
      <c r="X94" s="140" t="str">
        <f t="shared" si="125"/>
        <v/>
      </c>
      <c r="Y94" s="140" t="str">
        <f t="shared" si="126"/>
        <v>0</v>
      </c>
      <c r="Z94" s="140" t="str">
        <f t="shared" si="127"/>
        <v/>
      </c>
      <c r="AA94" s="140" t="str">
        <f t="shared" si="128"/>
        <v/>
      </c>
      <c r="AB94" s="140" t="str">
        <f t="shared" si="129"/>
        <v/>
      </c>
      <c r="AC94" s="140" t="str">
        <f t="shared" si="107"/>
        <v>0</v>
      </c>
      <c r="AD94" s="140">
        <f t="shared" si="130"/>
        <v>0</v>
      </c>
      <c r="AE94" s="163" t="str">
        <f>IF(男子種目選択!F94="","",男子種目選択!F94)</f>
        <v/>
      </c>
      <c r="AF94" s="164" t="str">
        <f t="shared" si="108"/>
        <v/>
      </c>
      <c r="AG94" s="170"/>
      <c r="AH94" s="171" t="str">
        <f t="shared" si="131"/>
        <v/>
      </c>
      <c r="AI94" s="172"/>
      <c r="AJ94" s="171" t="str">
        <f t="shared" si="132"/>
        <v/>
      </c>
      <c r="AK94" s="173"/>
      <c r="AL94" s="169">
        <f t="shared" si="133"/>
        <v>0</v>
      </c>
      <c r="AM94" s="169">
        <f t="shared" si="134"/>
        <v>0</v>
      </c>
      <c r="AN94" s="169">
        <f t="shared" si="135"/>
        <v>0</v>
      </c>
      <c r="AO94" s="169">
        <f t="shared" si="136"/>
        <v>0</v>
      </c>
      <c r="AP94" s="3">
        <f t="shared" si="137"/>
        <v>0</v>
      </c>
      <c r="AQ94" s="145">
        <f t="shared" si="138"/>
        <v>0</v>
      </c>
      <c r="AR94" s="140" t="str">
        <f t="shared" si="139"/>
        <v>000</v>
      </c>
      <c r="AS94" s="140">
        <f t="shared" si="140"/>
        <v>0</v>
      </c>
      <c r="AT94" s="140">
        <f t="shared" si="141"/>
        <v>0</v>
      </c>
      <c r="AU94" s="140" t="str">
        <f t="shared" si="142"/>
        <v/>
      </c>
      <c r="AV94" s="140" t="str">
        <f t="shared" si="143"/>
        <v/>
      </c>
      <c r="AW94" s="140" t="str">
        <f t="shared" si="144"/>
        <v>0</v>
      </c>
      <c r="AX94" s="140" t="str">
        <f t="shared" si="145"/>
        <v/>
      </c>
      <c r="AY94" s="140" t="str">
        <f t="shared" si="146"/>
        <v>0</v>
      </c>
      <c r="AZ94" s="140" t="str">
        <f t="shared" si="147"/>
        <v/>
      </c>
      <c r="BA94" s="140" t="str">
        <f t="shared" si="148"/>
        <v>00</v>
      </c>
      <c r="BB94" s="140">
        <f t="shared" si="149"/>
        <v>0</v>
      </c>
      <c r="BC94" s="174" t="str">
        <f>IF(男子種目選択!G94="","",男子種目選択!G94)</f>
        <v/>
      </c>
      <c r="BD94" s="164" t="str">
        <f t="shared" si="109"/>
        <v/>
      </c>
      <c r="BE94" s="170"/>
      <c r="BF94" s="171" t="str">
        <f t="shared" si="150"/>
        <v/>
      </c>
      <c r="BG94" s="172"/>
      <c r="BH94" s="171" t="str">
        <f t="shared" si="151"/>
        <v/>
      </c>
      <c r="BI94" s="175"/>
      <c r="BJ94" s="169">
        <f t="shared" si="152"/>
        <v>0</v>
      </c>
      <c r="BK94" s="169">
        <f t="shared" si="153"/>
        <v>0</v>
      </c>
      <c r="BL94" s="169">
        <f t="shared" si="154"/>
        <v>0</v>
      </c>
      <c r="BM94" s="169">
        <f t="shared" si="155"/>
        <v>0</v>
      </c>
      <c r="BN94" s="3">
        <f t="shared" si="156"/>
        <v>0</v>
      </c>
      <c r="BO94" s="145">
        <f t="shared" si="157"/>
        <v>0</v>
      </c>
      <c r="BP94" s="140" t="str">
        <f t="shared" si="158"/>
        <v>000</v>
      </c>
      <c r="BQ94" s="140">
        <f t="shared" si="159"/>
        <v>0</v>
      </c>
      <c r="BR94" s="140">
        <f t="shared" si="160"/>
        <v>0</v>
      </c>
      <c r="BS94" s="140" t="str">
        <f t="shared" si="161"/>
        <v/>
      </c>
      <c r="BT94" s="140" t="str">
        <f t="shared" si="162"/>
        <v/>
      </c>
      <c r="BU94" s="140" t="str">
        <f t="shared" si="163"/>
        <v>0</v>
      </c>
      <c r="BV94" s="140" t="str">
        <f t="shared" si="164"/>
        <v/>
      </c>
      <c r="BW94" s="140" t="str">
        <f t="shared" si="165"/>
        <v>0</v>
      </c>
      <c r="BX94" s="140" t="str">
        <f t="shared" si="166"/>
        <v/>
      </c>
      <c r="BY94" s="140" t="str">
        <f t="shared" si="167"/>
        <v>00</v>
      </c>
      <c r="BZ94" s="140">
        <f t="shared" si="168"/>
        <v>0</v>
      </c>
      <c r="CA94" s="163" t="str">
        <f>IF(男子種目選択!H94="","",男子種目選択!H94)</f>
        <v/>
      </c>
      <c r="CB94" s="164" t="str">
        <f t="shared" si="110"/>
        <v/>
      </c>
      <c r="CC94" s="170"/>
      <c r="CD94" s="171" t="str">
        <f t="shared" si="169"/>
        <v/>
      </c>
      <c r="CE94" s="172"/>
      <c r="CF94" s="171" t="str">
        <f t="shared" si="170"/>
        <v/>
      </c>
      <c r="CG94" s="173"/>
      <c r="CH94" s="169">
        <f t="shared" si="171"/>
        <v>0</v>
      </c>
      <c r="CI94" s="169">
        <f t="shared" si="172"/>
        <v>0</v>
      </c>
      <c r="CJ94" s="169">
        <f t="shared" si="173"/>
        <v>0</v>
      </c>
      <c r="CK94" s="169">
        <f t="shared" si="174"/>
        <v>0</v>
      </c>
      <c r="CL94" s="3">
        <f t="shared" si="175"/>
        <v>0</v>
      </c>
      <c r="CM94" s="145">
        <f t="shared" si="176"/>
        <v>0</v>
      </c>
      <c r="CN94" s="140" t="str">
        <f t="shared" si="177"/>
        <v>000</v>
      </c>
      <c r="CO94" s="140">
        <f t="shared" si="178"/>
        <v>0</v>
      </c>
      <c r="CP94" s="140">
        <f t="shared" si="179"/>
        <v>0</v>
      </c>
      <c r="CQ94" s="140" t="str">
        <f t="shared" si="180"/>
        <v/>
      </c>
      <c r="CR94" s="140" t="str">
        <f t="shared" si="181"/>
        <v/>
      </c>
      <c r="CS94" s="140" t="str">
        <f t="shared" si="182"/>
        <v>0</v>
      </c>
      <c r="CT94" s="140" t="str">
        <f t="shared" si="183"/>
        <v/>
      </c>
      <c r="CU94" s="140" t="str">
        <f t="shared" si="184"/>
        <v>0</v>
      </c>
      <c r="CV94" s="140" t="str">
        <f t="shared" si="185"/>
        <v/>
      </c>
      <c r="CW94" s="140" t="str">
        <f t="shared" si="186"/>
        <v>00</v>
      </c>
      <c r="CX94" s="140">
        <f t="shared" si="187"/>
        <v>0</v>
      </c>
      <c r="CY94" s="174" t="str">
        <f>IF(男子種目選択!I94="","",男子種目選択!I94)</f>
        <v/>
      </c>
      <c r="CZ94" s="164" t="str">
        <f t="shared" si="111"/>
        <v/>
      </c>
      <c r="DA94" s="170"/>
      <c r="DB94" s="171" t="str">
        <f t="shared" si="188"/>
        <v/>
      </c>
      <c r="DC94" s="172"/>
      <c r="DD94" s="171" t="str">
        <f t="shared" si="189"/>
        <v/>
      </c>
      <c r="DE94" s="175"/>
      <c r="DF94" s="169">
        <f t="shared" si="190"/>
        <v>0</v>
      </c>
      <c r="DG94" s="169">
        <f t="shared" si="191"/>
        <v>0</v>
      </c>
      <c r="DH94" s="169">
        <f t="shared" si="192"/>
        <v>0</v>
      </c>
      <c r="DI94" s="169">
        <f t="shared" si="193"/>
        <v>0</v>
      </c>
      <c r="DJ94" s="3">
        <f t="shared" si="194"/>
        <v>0</v>
      </c>
      <c r="DK94" s="145">
        <f t="shared" si="195"/>
        <v>0</v>
      </c>
      <c r="DL94" s="140" t="str">
        <f t="shared" si="196"/>
        <v>000</v>
      </c>
      <c r="DM94" s="140">
        <f t="shared" si="197"/>
        <v>0</v>
      </c>
      <c r="DN94" s="140">
        <f t="shared" si="198"/>
        <v>0</v>
      </c>
      <c r="DO94" s="140" t="str">
        <f t="shared" si="199"/>
        <v/>
      </c>
      <c r="DP94" s="140" t="str">
        <f t="shared" si="200"/>
        <v/>
      </c>
      <c r="DQ94" s="140" t="str">
        <f t="shared" si="201"/>
        <v>0</v>
      </c>
      <c r="DR94" s="140" t="str">
        <f t="shared" si="202"/>
        <v/>
      </c>
      <c r="DS94" s="140" t="str">
        <f t="shared" si="203"/>
        <v>0</v>
      </c>
      <c r="DT94" s="140" t="str">
        <f t="shared" si="204"/>
        <v/>
      </c>
      <c r="DU94" s="140" t="str">
        <f t="shared" si="205"/>
        <v>00</v>
      </c>
      <c r="DV94" s="140">
        <f t="shared" si="206"/>
        <v>0</v>
      </c>
    </row>
    <row r="95" spans="2:126">
      <c r="B95" s="159" t="str">
        <f t="shared" si="112"/>
        <v/>
      </c>
      <c r="C95" s="150">
        <v>92</v>
      </c>
      <c r="D95" s="160" t="str">
        <f>男子種目選択!B95</f>
        <v/>
      </c>
      <c r="E95" s="161" t="str">
        <f>男子種目選択!C95</f>
        <v/>
      </c>
      <c r="F95" s="162" t="str">
        <f>男子種目選択!D95</f>
        <v/>
      </c>
      <c r="G95" s="163" t="str">
        <f>IF(男子種目選択!E95="","",男子種目選択!E95)</f>
        <v/>
      </c>
      <c r="H95" s="164" t="str">
        <f t="shared" si="106"/>
        <v/>
      </c>
      <c r="I95" s="165"/>
      <c r="J95" s="166" t="str">
        <f t="shared" si="113"/>
        <v/>
      </c>
      <c r="K95" s="167"/>
      <c r="L95" s="166" t="str">
        <f t="shared" si="114"/>
        <v/>
      </c>
      <c r="M95" s="168"/>
      <c r="N95" s="169" t="str">
        <f t="shared" si="115"/>
        <v/>
      </c>
      <c r="O95" s="169">
        <f t="shared" si="116"/>
        <v>0</v>
      </c>
      <c r="P95" s="169" t="str">
        <f t="shared" si="117"/>
        <v/>
      </c>
      <c r="Q95" s="169">
        <f t="shared" si="118"/>
        <v>0</v>
      </c>
      <c r="R95" s="3" t="str">
        <f t="shared" si="119"/>
        <v/>
      </c>
      <c r="S95" s="145" t="str">
        <f t="shared" si="120"/>
        <v/>
      </c>
      <c r="T95" s="140" t="str">
        <f t="shared" si="121"/>
        <v>00</v>
      </c>
      <c r="U95" s="140">
        <f t="shared" si="122"/>
        <v>0</v>
      </c>
      <c r="V95" s="140">
        <f t="shared" si="123"/>
        <v>0</v>
      </c>
      <c r="W95" s="140" t="str">
        <f t="shared" si="124"/>
        <v/>
      </c>
      <c r="X95" s="140" t="str">
        <f t="shared" si="125"/>
        <v/>
      </c>
      <c r="Y95" s="140" t="str">
        <f t="shared" si="126"/>
        <v>0</v>
      </c>
      <c r="Z95" s="140" t="str">
        <f t="shared" si="127"/>
        <v/>
      </c>
      <c r="AA95" s="140" t="str">
        <f t="shared" si="128"/>
        <v/>
      </c>
      <c r="AB95" s="140" t="str">
        <f t="shared" si="129"/>
        <v/>
      </c>
      <c r="AC95" s="140" t="str">
        <f t="shared" si="107"/>
        <v>0</v>
      </c>
      <c r="AD95" s="140">
        <f t="shared" si="130"/>
        <v>0</v>
      </c>
      <c r="AE95" s="163" t="str">
        <f>IF(男子種目選択!F95="","",男子種目選択!F95)</f>
        <v/>
      </c>
      <c r="AF95" s="164" t="str">
        <f t="shared" si="108"/>
        <v/>
      </c>
      <c r="AG95" s="170"/>
      <c r="AH95" s="171" t="str">
        <f t="shared" si="131"/>
        <v/>
      </c>
      <c r="AI95" s="172"/>
      <c r="AJ95" s="171" t="str">
        <f t="shared" si="132"/>
        <v/>
      </c>
      <c r="AK95" s="173"/>
      <c r="AL95" s="169">
        <f t="shared" si="133"/>
        <v>0</v>
      </c>
      <c r="AM95" s="169">
        <f t="shared" si="134"/>
        <v>0</v>
      </c>
      <c r="AN95" s="169">
        <f t="shared" si="135"/>
        <v>0</v>
      </c>
      <c r="AO95" s="169">
        <f t="shared" si="136"/>
        <v>0</v>
      </c>
      <c r="AP95" s="3">
        <f t="shared" si="137"/>
        <v>0</v>
      </c>
      <c r="AQ95" s="145">
        <f t="shared" si="138"/>
        <v>0</v>
      </c>
      <c r="AR95" s="140" t="str">
        <f t="shared" si="139"/>
        <v>000</v>
      </c>
      <c r="AS95" s="140">
        <f t="shared" si="140"/>
        <v>0</v>
      </c>
      <c r="AT95" s="140">
        <f t="shared" si="141"/>
        <v>0</v>
      </c>
      <c r="AU95" s="140" t="str">
        <f t="shared" si="142"/>
        <v/>
      </c>
      <c r="AV95" s="140" t="str">
        <f t="shared" si="143"/>
        <v/>
      </c>
      <c r="AW95" s="140" t="str">
        <f t="shared" si="144"/>
        <v>0</v>
      </c>
      <c r="AX95" s="140" t="str">
        <f t="shared" si="145"/>
        <v/>
      </c>
      <c r="AY95" s="140" t="str">
        <f t="shared" si="146"/>
        <v>0</v>
      </c>
      <c r="AZ95" s="140" t="str">
        <f t="shared" si="147"/>
        <v/>
      </c>
      <c r="BA95" s="140" t="str">
        <f t="shared" si="148"/>
        <v>00</v>
      </c>
      <c r="BB95" s="140">
        <f t="shared" si="149"/>
        <v>0</v>
      </c>
      <c r="BC95" s="174" t="str">
        <f>IF(男子種目選択!G95="","",男子種目選択!G95)</f>
        <v/>
      </c>
      <c r="BD95" s="164" t="str">
        <f t="shared" si="109"/>
        <v/>
      </c>
      <c r="BE95" s="170"/>
      <c r="BF95" s="171" t="str">
        <f t="shared" si="150"/>
        <v/>
      </c>
      <c r="BG95" s="172"/>
      <c r="BH95" s="171" t="str">
        <f t="shared" si="151"/>
        <v/>
      </c>
      <c r="BI95" s="175"/>
      <c r="BJ95" s="169">
        <f t="shared" si="152"/>
        <v>0</v>
      </c>
      <c r="BK95" s="169">
        <f t="shared" si="153"/>
        <v>0</v>
      </c>
      <c r="BL95" s="169">
        <f t="shared" si="154"/>
        <v>0</v>
      </c>
      <c r="BM95" s="169">
        <f t="shared" si="155"/>
        <v>0</v>
      </c>
      <c r="BN95" s="3">
        <f t="shared" si="156"/>
        <v>0</v>
      </c>
      <c r="BO95" s="145">
        <f t="shared" si="157"/>
        <v>0</v>
      </c>
      <c r="BP95" s="140" t="str">
        <f t="shared" si="158"/>
        <v>000</v>
      </c>
      <c r="BQ95" s="140">
        <f t="shared" si="159"/>
        <v>0</v>
      </c>
      <c r="BR95" s="140">
        <f t="shared" si="160"/>
        <v>0</v>
      </c>
      <c r="BS95" s="140" t="str">
        <f t="shared" si="161"/>
        <v/>
      </c>
      <c r="BT95" s="140" t="str">
        <f t="shared" si="162"/>
        <v/>
      </c>
      <c r="BU95" s="140" t="str">
        <f t="shared" si="163"/>
        <v>0</v>
      </c>
      <c r="BV95" s="140" t="str">
        <f t="shared" si="164"/>
        <v/>
      </c>
      <c r="BW95" s="140" t="str">
        <f t="shared" si="165"/>
        <v>0</v>
      </c>
      <c r="BX95" s="140" t="str">
        <f t="shared" si="166"/>
        <v/>
      </c>
      <c r="BY95" s="140" t="str">
        <f t="shared" si="167"/>
        <v>00</v>
      </c>
      <c r="BZ95" s="140">
        <f t="shared" si="168"/>
        <v>0</v>
      </c>
      <c r="CA95" s="163" t="str">
        <f>IF(男子種目選択!H95="","",男子種目選択!H95)</f>
        <v/>
      </c>
      <c r="CB95" s="164" t="str">
        <f t="shared" si="110"/>
        <v/>
      </c>
      <c r="CC95" s="170"/>
      <c r="CD95" s="171" t="str">
        <f t="shared" si="169"/>
        <v/>
      </c>
      <c r="CE95" s="172"/>
      <c r="CF95" s="171" t="str">
        <f t="shared" si="170"/>
        <v/>
      </c>
      <c r="CG95" s="173"/>
      <c r="CH95" s="169">
        <f t="shared" si="171"/>
        <v>0</v>
      </c>
      <c r="CI95" s="169">
        <f t="shared" si="172"/>
        <v>0</v>
      </c>
      <c r="CJ95" s="169">
        <f t="shared" si="173"/>
        <v>0</v>
      </c>
      <c r="CK95" s="169">
        <f t="shared" si="174"/>
        <v>0</v>
      </c>
      <c r="CL95" s="3">
        <f t="shared" si="175"/>
        <v>0</v>
      </c>
      <c r="CM95" s="145">
        <f t="shared" si="176"/>
        <v>0</v>
      </c>
      <c r="CN95" s="140" t="str">
        <f t="shared" si="177"/>
        <v>000</v>
      </c>
      <c r="CO95" s="140">
        <f t="shared" si="178"/>
        <v>0</v>
      </c>
      <c r="CP95" s="140">
        <f t="shared" si="179"/>
        <v>0</v>
      </c>
      <c r="CQ95" s="140" t="str">
        <f t="shared" si="180"/>
        <v/>
      </c>
      <c r="CR95" s="140" t="str">
        <f t="shared" si="181"/>
        <v/>
      </c>
      <c r="CS95" s="140" t="str">
        <f t="shared" si="182"/>
        <v>0</v>
      </c>
      <c r="CT95" s="140" t="str">
        <f t="shared" si="183"/>
        <v/>
      </c>
      <c r="CU95" s="140" t="str">
        <f t="shared" si="184"/>
        <v>0</v>
      </c>
      <c r="CV95" s="140" t="str">
        <f t="shared" si="185"/>
        <v/>
      </c>
      <c r="CW95" s="140" t="str">
        <f t="shared" si="186"/>
        <v>00</v>
      </c>
      <c r="CX95" s="140">
        <f t="shared" si="187"/>
        <v>0</v>
      </c>
      <c r="CY95" s="174" t="str">
        <f>IF(男子種目選択!I95="","",男子種目選択!I95)</f>
        <v/>
      </c>
      <c r="CZ95" s="164" t="str">
        <f t="shared" si="111"/>
        <v/>
      </c>
      <c r="DA95" s="170"/>
      <c r="DB95" s="171" t="str">
        <f t="shared" si="188"/>
        <v/>
      </c>
      <c r="DC95" s="172"/>
      <c r="DD95" s="171" t="str">
        <f t="shared" si="189"/>
        <v/>
      </c>
      <c r="DE95" s="175"/>
      <c r="DF95" s="169">
        <f t="shared" si="190"/>
        <v>0</v>
      </c>
      <c r="DG95" s="169">
        <f t="shared" si="191"/>
        <v>0</v>
      </c>
      <c r="DH95" s="169">
        <f t="shared" si="192"/>
        <v>0</v>
      </c>
      <c r="DI95" s="169">
        <f t="shared" si="193"/>
        <v>0</v>
      </c>
      <c r="DJ95" s="3">
        <f t="shared" si="194"/>
        <v>0</v>
      </c>
      <c r="DK95" s="145">
        <f t="shared" si="195"/>
        <v>0</v>
      </c>
      <c r="DL95" s="140" t="str">
        <f t="shared" si="196"/>
        <v>000</v>
      </c>
      <c r="DM95" s="140">
        <f t="shared" si="197"/>
        <v>0</v>
      </c>
      <c r="DN95" s="140">
        <f t="shared" si="198"/>
        <v>0</v>
      </c>
      <c r="DO95" s="140" t="str">
        <f t="shared" si="199"/>
        <v/>
      </c>
      <c r="DP95" s="140" t="str">
        <f t="shared" si="200"/>
        <v/>
      </c>
      <c r="DQ95" s="140" t="str">
        <f t="shared" si="201"/>
        <v>0</v>
      </c>
      <c r="DR95" s="140" t="str">
        <f t="shared" si="202"/>
        <v/>
      </c>
      <c r="DS95" s="140" t="str">
        <f t="shared" si="203"/>
        <v>0</v>
      </c>
      <c r="DT95" s="140" t="str">
        <f t="shared" si="204"/>
        <v/>
      </c>
      <c r="DU95" s="140" t="str">
        <f t="shared" si="205"/>
        <v>00</v>
      </c>
      <c r="DV95" s="140">
        <f t="shared" si="206"/>
        <v>0</v>
      </c>
    </row>
    <row r="96" spans="2:126">
      <c r="B96" s="159" t="str">
        <f t="shared" si="112"/>
        <v/>
      </c>
      <c r="C96" s="150">
        <v>93</v>
      </c>
      <c r="D96" s="160" t="str">
        <f>男子種目選択!B96</f>
        <v/>
      </c>
      <c r="E96" s="161" t="str">
        <f>男子種目選択!C96</f>
        <v/>
      </c>
      <c r="F96" s="162" t="str">
        <f>男子種目選択!D96</f>
        <v/>
      </c>
      <c r="G96" s="163" t="str">
        <f>IF(男子種目選択!E96="","",男子種目選択!E96)</f>
        <v/>
      </c>
      <c r="H96" s="164" t="str">
        <f t="shared" si="106"/>
        <v/>
      </c>
      <c r="I96" s="165"/>
      <c r="J96" s="166" t="str">
        <f t="shared" si="113"/>
        <v/>
      </c>
      <c r="K96" s="167"/>
      <c r="L96" s="166" t="str">
        <f t="shared" si="114"/>
        <v/>
      </c>
      <c r="M96" s="168"/>
      <c r="N96" s="169" t="str">
        <f t="shared" si="115"/>
        <v/>
      </c>
      <c r="O96" s="169">
        <f t="shared" si="116"/>
        <v>0</v>
      </c>
      <c r="P96" s="169" t="str">
        <f t="shared" si="117"/>
        <v/>
      </c>
      <c r="Q96" s="169">
        <f t="shared" si="118"/>
        <v>0</v>
      </c>
      <c r="R96" s="3" t="str">
        <f t="shared" si="119"/>
        <v/>
      </c>
      <c r="S96" s="145" t="str">
        <f t="shared" si="120"/>
        <v/>
      </c>
      <c r="T96" s="140" t="str">
        <f t="shared" si="121"/>
        <v>00</v>
      </c>
      <c r="U96" s="140">
        <f t="shared" si="122"/>
        <v>0</v>
      </c>
      <c r="V96" s="140">
        <f t="shared" si="123"/>
        <v>0</v>
      </c>
      <c r="W96" s="140" t="str">
        <f t="shared" si="124"/>
        <v/>
      </c>
      <c r="X96" s="140" t="str">
        <f t="shared" si="125"/>
        <v/>
      </c>
      <c r="Y96" s="140" t="str">
        <f t="shared" si="126"/>
        <v>0</v>
      </c>
      <c r="Z96" s="140" t="str">
        <f t="shared" si="127"/>
        <v/>
      </c>
      <c r="AA96" s="140" t="str">
        <f t="shared" si="128"/>
        <v/>
      </c>
      <c r="AB96" s="140" t="str">
        <f t="shared" si="129"/>
        <v/>
      </c>
      <c r="AC96" s="140" t="str">
        <f t="shared" si="107"/>
        <v>0</v>
      </c>
      <c r="AD96" s="140">
        <f t="shared" si="130"/>
        <v>0</v>
      </c>
      <c r="AE96" s="163" t="str">
        <f>IF(男子種目選択!F96="","",男子種目選択!F96)</f>
        <v/>
      </c>
      <c r="AF96" s="164" t="str">
        <f t="shared" si="108"/>
        <v/>
      </c>
      <c r="AG96" s="170"/>
      <c r="AH96" s="171" t="str">
        <f t="shared" si="131"/>
        <v/>
      </c>
      <c r="AI96" s="172"/>
      <c r="AJ96" s="171" t="str">
        <f t="shared" si="132"/>
        <v/>
      </c>
      <c r="AK96" s="173"/>
      <c r="AL96" s="169">
        <f t="shared" si="133"/>
        <v>0</v>
      </c>
      <c r="AM96" s="169">
        <f t="shared" si="134"/>
        <v>0</v>
      </c>
      <c r="AN96" s="169">
        <f t="shared" si="135"/>
        <v>0</v>
      </c>
      <c r="AO96" s="169">
        <f t="shared" si="136"/>
        <v>0</v>
      </c>
      <c r="AP96" s="3">
        <f t="shared" si="137"/>
        <v>0</v>
      </c>
      <c r="AQ96" s="145">
        <f t="shared" si="138"/>
        <v>0</v>
      </c>
      <c r="AR96" s="140" t="str">
        <f t="shared" si="139"/>
        <v>000</v>
      </c>
      <c r="AS96" s="140">
        <f t="shared" si="140"/>
        <v>0</v>
      </c>
      <c r="AT96" s="140">
        <f t="shared" si="141"/>
        <v>0</v>
      </c>
      <c r="AU96" s="140" t="str">
        <f t="shared" si="142"/>
        <v/>
      </c>
      <c r="AV96" s="140" t="str">
        <f t="shared" si="143"/>
        <v/>
      </c>
      <c r="AW96" s="140" t="str">
        <f t="shared" si="144"/>
        <v>0</v>
      </c>
      <c r="AX96" s="140" t="str">
        <f t="shared" si="145"/>
        <v/>
      </c>
      <c r="AY96" s="140" t="str">
        <f t="shared" si="146"/>
        <v>0</v>
      </c>
      <c r="AZ96" s="140" t="str">
        <f t="shared" si="147"/>
        <v/>
      </c>
      <c r="BA96" s="140" t="str">
        <f t="shared" si="148"/>
        <v>00</v>
      </c>
      <c r="BB96" s="140">
        <f t="shared" si="149"/>
        <v>0</v>
      </c>
      <c r="BC96" s="174" t="str">
        <f>IF(男子種目選択!G96="","",男子種目選択!G96)</f>
        <v/>
      </c>
      <c r="BD96" s="164" t="str">
        <f t="shared" si="109"/>
        <v/>
      </c>
      <c r="BE96" s="170"/>
      <c r="BF96" s="171" t="str">
        <f t="shared" si="150"/>
        <v/>
      </c>
      <c r="BG96" s="172"/>
      <c r="BH96" s="171" t="str">
        <f t="shared" si="151"/>
        <v/>
      </c>
      <c r="BI96" s="175"/>
      <c r="BJ96" s="169">
        <f t="shared" si="152"/>
        <v>0</v>
      </c>
      <c r="BK96" s="169">
        <f t="shared" si="153"/>
        <v>0</v>
      </c>
      <c r="BL96" s="169">
        <f t="shared" si="154"/>
        <v>0</v>
      </c>
      <c r="BM96" s="169">
        <f t="shared" si="155"/>
        <v>0</v>
      </c>
      <c r="BN96" s="3">
        <f t="shared" si="156"/>
        <v>0</v>
      </c>
      <c r="BO96" s="145">
        <f t="shared" si="157"/>
        <v>0</v>
      </c>
      <c r="BP96" s="140" t="str">
        <f t="shared" si="158"/>
        <v>000</v>
      </c>
      <c r="BQ96" s="140">
        <f t="shared" si="159"/>
        <v>0</v>
      </c>
      <c r="BR96" s="140">
        <f t="shared" si="160"/>
        <v>0</v>
      </c>
      <c r="BS96" s="140" t="str">
        <f t="shared" si="161"/>
        <v/>
      </c>
      <c r="BT96" s="140" t="str">
        <f t="shared" si="162"/>
        <v/>
      </c>
      <c r="BU96" s="140" t="str">
        <f t="shared" si="163"/>
        <v>0</v>
      </c>
      <c r="BV96" s="140" t="str">
        <f t="shared" si="164"/>
        <v/>
      </c>
      <c r="BW96" s="140" t="str">
        <f t="shared" si="165"/>
        <v>0</v>
      </c>
      <c r="BX96" s="140" t="str">
        <f t="shared" si="166"/>
        <v/>
      </c>
      <c r="BY96" s="140" t="str">
        <f t="shared" si="167"/>
        <v>00</v>
      </c>
      <c r="BZ96" s="140">
        <f t="shared" si="168"/>
        <v>0</v>
      </c>
      <c r="CA96" s="163" t="str">
        <f>IF(男子種目選択!H96="","",男子種目選択!H96)</f>
        <v/>
      </c>
      <c r="CB96" s="164" t="str">
        <f t="shared" si="110"/>
        <v/>
      </c>
      <c r="CC96" s="170"/>
      <c r="CD96" s="171" t="str">
        <f t="shared" si="169"/>
        <v/>
      </c>
      <c r="CE96" s="172"/>
      <c r="CF96" s="171" t="str">
        <f t="shared" si="170"/>
        <v/>
      </c>
      <c r="CG96" s="173"/>
      <c r="CH96" s="169">
        <f t="shared" si="171"/>
        <v>0</v>
      </c>
      <c r="CI96" s="169">
        <f t="shared" si="172"/>
        <v>0</v>
      </c>
      <c r="CJ96" s="169">
        <f t="shared" si="173"/>
        <v>0</v>
      </c>
      <c r="CK96" s="169">
        <f t="shared" si="174"/>
        <v>0</v>
      </c>
      <c r="CL96" s="3">
        <f t="shared" si="175"/>
        <v>0</v>
      </c>
      <c r="CM96" s="145">
        <f t="shared" si="176"/>
        <v>0</v>
      </c>
      <c r="CN96" s="140" t="str">
        <f t="shared" si="177"/>
        <v>000</v>
      </c>
      <c r="CO96" s="140">
        <f t="shared" si="178"/>
        <v>0</v>
      </c>
      <c r="CP96" s="140">
        <f t="shared" si="179"/>
        <v>0</v>
      </c>
      <c r="CQ96" s="140" t="str">
        <f t="shared" si="180"/>
        <v/>
      </c>
      <c r="CR96" s="140" t="str">
        <f t="shared" si="181"/>
        <v/>
      </c>
      <c r="CS96" s="140" t="str">
        <f t="shared" si="182"/>
        <v>0</v>
      </c>
      <c r="CT96" s="140" t="str">
        <f t="shared" si="183"/>
        <v/>
      </c>
      <c r="CU96" s="140" t="str">
        <f t="shared" si="184"/>
        <v>0</v>
      </c>
      <c r="CV96" s="140" t="str">
        <f t="shared" si="185"/>
        <v/>
      </c>
      <c r="CW96" s="140" t="str">
        <f t="shared" si="186"/>
        <v>00</v>
      </c>
      <c r="CX96" s="140">
        <f t="shared" si="187"/>
        <v>0</v>
      </c>
      <c r="CY96" s="174" t="str">
        <f>IF(男子種目選択!I96="","",男子種目選択!I96)</f>
        <v/>
      </c>
      <c r="CZ96" s="164" t="str">
        <f t="shared" si="111"/>
        <v/>
      </c>
      <c r="DA96" s="170"/>
      <c r="DB96" s="171" t="str">
        <f t="shared" si="188"/>
        <v/>
      </c>
      <c r="DC96" s="172"/>
      <c r="DD96" s="171" t="str">
        <f t="shared" si="189"/>
        <v/>
      </c>
      <c r="DE96" s="175"/>
      <c r="DF96" s="169">
        <f t="shared" si="190"/>
        <v>0</v>
      </c>
      <c r="DG96" s="169">
        <f t="shared" si="191"/>
        <v>0</v>
      </c>
      <c r="DH96" s="169">
        <f t="shared" si="192"/>
        <v>0</v>
      </c>
      <c r="DI96" s="169">
        <f t="shared" si="193"/>
        <v>0</v>
      </c>
      <c r="DJ96" s="3">
        <f t="shared" si="194"/>
        <v>0</v>
      </c>
      <c r="DK96" s="145">
        <f t="shared" si="195"/>
        <v>0</v>
      </c>
      <c r="DL96" s="140" t="str">
        <f t="shared" si="196"/>
        <v>000</v>
      </c>
      <c r="DM96" s="140">
        <f t="shared" si="197"/>
        <v>0</v>
      </c>
      <c r="DN96" s="140">
        <f t="shared" si="198"/>
        <v>0</v>
      </c>
      <c r="DO96" s="140" t="str">
        <f t="shared" si="199"/>
        <v/>
      </c>
      <c r="DP96" s="140" t="str">
        <f t="shared" si="200"/>
        <v/>
      </c>
      <c r="DQ96" s="140" t="str">
        <f t="shared" si="201"/>
        <v>0</v>
      </c>
      <c r="DR96" s="140" t="str">
        <f t="shared" si="202"/>
        <v/>
      </c>
      <c r="DS96" s="140" t="str">
        <f t="shared" si="203"/>
        <v>0</v>
      </c>
      <c r="DT96" s="140" t="str">
        <f t="shared" si="204"/>
        <v/>
      </c>
      <c r="DU96" s="140" t="str">
        <f t="shared" si="205"/>
        <v>00</v>
      </c>
      <c r="DV96" s="140">
        <f t="shared" si="206"/>
        <v>0</v>
      </c>
    </row>
    <row r="97" spans="2:126">
      <c r="B97" s="159" t="str">
        <f t="shared" si="112"/>
        <v/>
      </c>
      <c r="C97" s="150">
        <v>94</v>
      </c>
      <c r="D97" s="160" t="str">
        <f>男子種目選択!B97</f>
        <v/>
      </c>
      <c r="E97" s="161" t="str">
        <f>男子種目選択!C97</f>
        <v/>
      </c>
      <c r="F97" s="162" t="str">
        <f>男子種目選択!D97</f>
        <v/>
      </c>
      <c r="G97" s="163" t="str">
        <f>IF(男子種目選択!E97="","",男子種目選択!E97)</f>
        <v/>
      </c>
      <c r="H97" s="164" t="str">
        <f t="shared" si="106"/>
        <v/>
      </c>
      <c r="I97" s="165"/>
      <c r="J97" s="166" t="str">
        <f t="shared" si="113"/>
        <v/>
      </c>
      <c r="K97" s="167"/>
      <c r="L97" s="166" t="str">
        <f t="shared" si="114"/>
        <v/>
      </c>
      <c r="M97" s="168"/>
      <c r="N97" s="169" t="str">
        <f t="shared" si="115"/>
        <v/>
      </c>
      <c r="O97" s="169">
        <f t="shared" si="116"/>
        <v>0</v>
      </c>
      <c r="P97" s="169" t="str">
        <f t="shared" si="117"/>
        <v/>
      </c>
      <c r="Q97" s="169">
        <f t="shared" si="118"/>
        <v>0</v>
      </c>
      <c r="R97" s="3" t="str">
        <f t="shared" si="119"/>
        <v/>
      </c>
      <c r="S97" s="145" t="str">
        <f t="shared" si="120"/>
        <v/>
      </c>
      <c r="T97" s="140" t="str">
        <f t="shared" si="121"/>
        <v>00</v>
      </c>
      <c r="U97" s="140">
        <f t="shared" si="122"/>
        <v>0</v>
      </c>
      <c r="V97" s="140">
        <f t="shared" si="123"/>
        <v>0</v>
      </c>
      <c r="W97" s="140" t="str">
        <f t="shared" si="124"/>
        <v/>
      </c>
      <c r="X97" s="140" t="str">
        <f t="shared" si="125"/>
        <v/>
      </c>
      <c r="Y97" s="140" t="str">
        <f t="shared" si="126"/>
        <v>0</v>
      </c>
      <c r="Z97" s="140" t="str">
        <f t="shared" si="127"/>
        <v/>
      </c>
      <c r="AA97" s="140" t="str">
        <f t="shared" si="128"/>
        <v/>
      </c>
      <c r="AB97" s="140" t="str">
        <f t="shared" si="129"/>
        <v/>
      </c>
      <c r="AC97" s="140" t="str">
        <f t="shared" si="107"/>
        <v>0</v>
      </c>
      <c r="AD97" s="140">
        <f t="shared" si="130"/>
        <v>0</v>
      </c>
      <c r="AE97" s="163" t="str">
        <f>IF(男子種目選択!F97="","",男子種目選択!F97)</f>
        <v/>
      </c>
      <c r="AF97" s="164" t="str">
        <f t="shared" si="108"/>
        <v/>
      </c>
      <c r="AG97" s="170"/>
      <c r="AH97" s="171" t="str">
        <f t="shared" si="131"/>
        <v/>
      </c>
      <c r="AI97" s="172"/>
      <c r="AJ97" s="171" t="str">
        <f t="shared" si="132"/>
        <v/>
      </c>
      <c r="AK97" s="173"/>
      <c r="AL97" s="169">
        <f t="shared" si="133"/>
        <v>0</v>
      </c>
      <c r="AM97" s="169">
        <f t="shared" si="134"/>
        <v>0</v>
      </c>
      <c r="AN97" s="169">
        <f t="shared" si="135"/>
        <v>0</v>
      </c>
      <c r="AO97" s="169">
        <f t="shared" si="136"/>
        <v>0</v>
      </c>
      <c r="AP97" s="3">
        <f t="shared" si="137"/>
        <v>0</v>
      </c>
      <c r="AQ97" s="145">
        <f t="shared" si="138"/>
        <v>0</v>
      </c>
      <c r="AR97" s="140" t="str">
        <f t="shared" si="139"/>
        <v>000</v>
      </c>
      <c r="AS97" s="140">
        <f t="shared" si="140"/>
        <v>0</v>
      </c>
      <c r="AT97" s="140">
        <f t="shared" si="141"/>
        <v>0</v>
      </c>
      <c r="AU97" s="140" t="str">
        <f t="shared" si="142"/>
        <v/>
      </c>
      <c r="AV97" s="140" t="str">
        <f t="shared" si="143"/>
        <v/>
      </c>
      <c r="AW97" s="140" t="str">
        <f t="shared" si="144"/>
        <v>0</v>
      </c>
      <c r="AX97" s="140" t="str">
        <f t="shared" si="145"/>
        <v/>
      </c>
      <c r="AY97" s="140" t="str">
        <f t="shared" si="146"/>
        <v>0</v>
      </c>
      <c r="AZ97" s="140" t="str">
        <f t="shared" si="147"/>
        <v/>
      </c>
      <c r="BA97" s="140" t="str">
        <f t="shared" si="148"/>
        <v>00</v>
      </c>
      <c r="BB97" s="140">
        <f t="shared" si="149"/>
        <v>0</v>
      </c>
      <c r="BC97" s="174" t="str">
        <f>IF(男子種目選択!G97="","",男子種目選択!G97)</f>
        <v/>
      </c>
      <c r="BD97" s="164" t="str">
        <f t="shared" si="109"/>
        <v/>
      </c>
      <c r="BE97" s="170"/>
      <c r="BF97" s="171" t="str">
        <f t="shared" si="150"/>
        <v/>
      </c>
      <c r="BG97" s="172"/>
      <c r="BH97" s="171" t="str">
        <f t="shared" si="151"/>
        <v/>
      </c>
      <c r="BI97" s="175"/>
      <c r="BJ97" s="169">
        <f t="shared" si="152"/>
        <v>0</v>
      </c>
      <c r="BK97" s="169">
        <f t="shared" si="153"/>
        <v>0</v>
      </c>
      <c r="BL97" s="169">
        <f t="shared" si="154"/>
        <v>0</v>
      </c>
      <c r="BM97" s="169">
        <f t="shared" si="155"/>
        <v>0</v>
      </c>
      <c r="BN97" s="3">
        <f t="shared" si="156"/>
        <v>0</v>
      </c>
      <c r="BO97" s="145">
        <f t="shared" si="157"/>
        <v>0</v>
      </c>
      <c r="BP97" s="140" t="str">
        <f t="shared" si="158"/>
        <v>000</v>
      </c>
      <c r="BQ97" s="140">
        <f t="shared" si="159"/>
        <v>0</v>
      </c>
      <c r="BR97" s="140">
        <f t="shared" si="160"/>
        <v>0</v>
      </c>
      <c r="BS97" s="140" t="str">
        <f t="shared" si="161"/>
        <v/>
      </c>
      <c r="BT97" s="140" t="str">
        <f t="shared" si="162"/>
        <v/>
      </c>
      <c r="BU97" s="140" t="str">
        <f t="shared" si="163"/>
        <v>0</v>
      </c>
      <c r="BV97" s="140" t="str">
        <f t="shared" si="164"/>
        <v/>
      </c>
      <c r="BW97" s="140" t="str">
        <f t="shared" si="165"/>
        <v>0</v>
      </c>
      <c r="BX97" s="140" t="str">
        <f t="shared" si="166"/>
        <v/>
      </c>
      <c r="BY97" s="140" t="str">
        <f t="shared" si="167"/>
        <v>00</v>
      </c>
      <c r="BZ97" s="140">
        <f t="shared" si="168"/>
        <v>0</v>
      </c>
      <c r="CA97" s="163" t="str">
        <f>IF(男子種目選択!H97="","",男子種目選択!H97)</f>
        <v/>
      </c>
      <c r="CB97" s="164" t="str">
        <f t="shared" si="110"/>
        <v/>
      </c>
      <c r="CC97" s="170"/>
      <c r="CD97" s="171" t="str">
        <f t="shared" si="169"/>
        <v/>
      </c>
      <c r="CE97" s="172"/>
      <c r="CF97" s="171" t="str">
        <f t="shared" si="170"/>
        <v/>
      </c>
      <c r="CG97" s="173"/>
      <c r="CH97" s="169">
        <f t="shared" si="171"/>
        <v>0</v>
      </c>
      <c r="CI97" s="169">
        <f t="shared" si="172"/>
        <v>0</v>
      </c>
      <c r="CJ97" s="169">
        <f t="shared" si="173"/>
        <v>0</v>
      </c>
      <c r="CK97" s="169">
        <f t="shared" si="174"/>
        <v>0</v>
      </c>
      <c r="CL97" s="3">
        <f t="shared" si="175"/>
        <v>0</v>
      </c>
      <c r="CM97" s="145">
        <f t="shared" si="176"/>
        <v>0</v>
      </c>
      <c r="CN97" s="140" t="str">
        <f t="shared" si="177"/>
        <v>000</v>
      </c>
      <c r="CO97" s="140">
        <f t="shared" si="178"/>
        <v>0</v>
      </c>
      <c r="CP97" s="140">
        <f t="shared" si="179"/>
        <v>0</v>
      </c>
      <c r="CQ97" s="140" t="str">
        <f t="shared" si="180"/>
        <v/>
      </c>
      <c r="CR97" s="140" t="str">
        <f t="shared" si="181"/>
        <v/>
      </c>
      <c r="CS97" s="140" t="str">
        <f t="shared" si="182"/>
        <v>0</v>
      </c>
      <c r="CT97" s="140" t="str">
        <f t="shared" si="183"/>
        <v/>
      </c>
      <c r="CU97" s="140" t="str">
        <f t="shared" si="184"/>
        <v>0</v>
      </c>
      <c r="CV97" s="140" t="str">
        <f t="shared" si="185"/>
        <v/>
      </c>
      <c r="CW97" s="140" t="str">
        <f t="shared" si="186"/>
        <v>00</v>
      </c>
      <c r="CX97" s="140">
        <f t="shared" si="187"/>
        <v>0</v>
      </c>
      <c r="CY97" s="174" t="str">
        <f>IF(男子種目選択!I97="","",男子種目選択!I97)</f>
        <v/>
      </c>
      <c r="CZ97" s="164" t="str">
        <f t="shared" si="111"/>
        <v/>
      </c>
      <c r="DA97" s="170"/>
      <c r="DB97" s="171" t="str">
        <f t="shared" si="188"/>
        <v/>
      </c>
      <c r="DC97" s="172"/>
      <c r="DD97" s="171" t="str">
        <f t="shared" si="189"/>
        <v/>
      </c>
      <c r="DE97" s="175"/>
      <c r="DF97" s="169">
        <f t="shared" si="190"/>
        <v>0</v>
      </c>
      <c r="DG97" s="169">
        <f t="shared" si="191"/>
        <v>0</v>
      </c>
      <c r="DH97" s="169">
        <f t="shared" si="192"/>
        <v>0</v>
      </c>
      <c r="DI97" s="169">
        <f t="shared" si="193"/>
        <v>0</v>
      </c>
      <c r="DJ97" s="3">
        <f t="shared" si="194"/>
        <v>0</v>
      </c>
      <c r="DK97" s="145">
        <f t="shared" si="195"/>
        <v>0</v>
      </c>
      <c r="DL97" s="140" t="str">
        <f t="shared" si="196"/>
        <v>000</v>
      </c>
      <c r="DM97" s="140">
        <f t="shared" si="197"/>
        <v>0</v>
      </c>
      <c r="DN97" s="140">
        <f t="shared" si="198"/>
        <v>0</v>
      </c>
      <c r="DO97" s="140" t="str">
        <f t="shared" si="199"/>
        <v/>
      </c>
      <c r="DP97" s="140" t="str">
        <f t="shared" si="200"/>
        <v/>
      </c>
      <c r="DQ97" s="140" t="str">
        <f t="shared" si="201"/>
        <v>0</v>
      </c>
      <c r="DR97" s="140" t="str">
        <f t="shared" si="202"/>
        <v/>
      </c>
      <c r="DS97" s="140" t="str">
        <f t="shared" si="203"/>
        <v>0</v>
      </c>
      <c r="DT97" s="140" t="str">
        <f t="shared" si="204"/>
        <v/>
      </c>
      <c r="DU97" s="140" t="str">
        <f t="shared" si="205"/>
        <v>00</v>
      </c>
      <c r="DV97" s="140">
        <f t="shared" si="206"/>
        <v>0</v>
      </c>
    </row>
    <row r="98" spans="2:126">
      <c r="B98" s="159" t="str">
        <f t="shared" si="112"/>
        <v/>
      </c>
      <c r="C98" s="150">
        <v>95</v>
      </c>
      <c r="D98" s="160" t="str">
        <f>男子種目選択!B98</f>
        <v/>
      </c>
      <c r="E98" s="161" t="str">
        <f>男子種目選択!C98</f>
        <v/>
      </c>
      <c r="F98" s="162" t="str">
        <f>男子種目選択!D98</f>
        <v/>
      </c>
      <c r="G98" s="163" t="str">
        <f>IF(男子種目選択!E98="","",男子種目選択!E98)</f>
        <v/>
      </c>
      <c r="H98" s="164" t="str">
        <f t="shared" si="106"/>
        <v/>
      </c>
      <c r="I98" s="165"/>
      <c r="J98" s="166" t="str">
        <f t="shared" si="113"/>
        <v/>
      </c>
      <c r="K98" s="167"/>
      <c r="L98" s="166" t="str">
        <f t="shared" si="114"/>
        <v/>
      </c>
      <c r="M98" s="168"/>
      <c r="N98" s="169" t="str">
        <f t="shared" si="115"/>
        <v/>
      </c>
      <c r="O98" s="169">
        <f t="shared" si="116"/>
        <v>0</v>
      </c>
      <c r="P98" s="169" t="str">
        <f t="shared" si="117"/>
        <v/>
      </c>
      <c r="Q98" s="169">
        <f t="shared" si="118"/>
        <v>0</v>
      </c>
      <c r="R98" s="3" t="str">
        <f t="shared" si="119"/>
        <v/>
      </c>
      <c r="S98" s="145" t="str">
        <f t="shared" si="120"/>
        <v/>
      </c>
      <c r="T98" s="140" t="str">
        <f t="shared" si="121"/>
        <v>00</v>
      </c>
      <c r="U98" s="140">
        <f t="shared" si="122"/>
        <v>0</v>
      </c>
      <c r="V98" s="140">
        <f t="shared" si="123"/>
        <v>0</v>
      </c>
      <c r="W98" s="140" t="str">
        <f t="shared" si="124"/>
        <v/>
      </c>
      <c r="X98" s="140" t="str">
        <f t="shared" si="125"/>
        <v/>
      </c>
      <c r="Y98" s="140" t="str">
        <f t="shared" si="126"/>
        <v>0</v>
      </c>
      <c r="Z98" s="140" t="str">
        <f t="shared" si="127"/>
        <v/>
      </c>
      <c r="AA98" s="140" t="str">
        <f t="shared" si="128"/>
        <v/>
      </c>
      <c r="AB98" s="140" t="str">
        <f t="shared" si="129"/>
        <v/>
      </c>
      <c r="AC98" s="140" t="str">
        <f t="shared" si="107"/>
        <v>0</v>
      </c>
      <c r="AD98" s="140">
        <f t="shared" si="130"/>
        <v>0</v>
      </c>
      <c r="AE98" s="163" t="str">
        <f>IF(男子種目選択!F98="","",男子種目選択!F98)</f>
        <v/>
      </c>
      <c r="AF98" s="164" t="str">
        <f t="shared" si="108"/>
        <v/>
      </c>
      <c r="AG98" s="170"/>
      <c r="AH98" s="171" t="str">
        <f t="shared" si="131"/>
        <v/>
      </c>
      <c r="AI98" s="172"/>
      <c r="AJ98" s="171" t="str">
        <f t="shared" si="132"/>
        <v/>
      </c>
      <c r="AK98" s="173"/>
      <c r="AL98" s="169">
        <f t="shared" si="133"/>
        <v>0</v>
      </c>
      <c r="AM98" s="169">
        <f t="shared" si="134"/>
        <v>0</v>
      </c>
      <c r="AN98" s="169">
        <f t="shared" si="135"/>
        <v>0</v>
      </c>
      <c r="AO98" s="169">
        <f t="shared" si="136"/>
        <v>0</v>
      </c>
      <c r="AP98" s="3">
        <f t="shared" si="137"/>
        <v>0</v>
      </c>
      <c r="AQ98" s="145">
        <f t="shared" si="138"/>
        <v>0</v>
      </c>
      <c r="AR98" s="140" t="str">
        <f t="shared" si="139"/>
        <v>000</v>
      </c>
      <c r="AS98" s="140">
        <f t="shared" si="140"/>
        <v>0</v>
      </c>
      <c r="AT98" s="140">
        <f t="shared" si="141"/>
        <v>0</v>
      </c>
      <c r="AU98" s="140" t="str">
        <f t="shared" si="142"/>
        <v/>
      </c>
      <c r="AV98" s="140" t="str">
        <f t="shared" si="143"/>
        <v/>
      </c>
      <c r="AW98" s="140" t="str">
        <f t="shared" si="144"/>
        <v>0</v>
      </c>
      <c r="AX98" s="140" t="str">
        <f t="shared" si="145"/>
        <v/>
      </c>
      <c r="AY98" s="140" t="str">
        <f t="shared" si="146"/>
        <v>0</v>
      </c>
      <c r="AZ98" s="140" t="str">
        <f t="shared" si="147"/>
        <v/>
      </c>
      <c r="BA98" s="140" t="str">
        <f t="shared" si="148"/>
        <v>00</v>
      </c>
      <c r="BB98" s="140">
        <f t="shared" si="149"/>
        <v>0</v>
      </c>
      <c r="BC98" s="174" t="str">
        <f>IF(男子種目選択!G98="","",男子種目選択!G98)</f>
        <v/>
      </c>
      <c r="BD98" s="164" t="str">
        <f t="shared" si="109"/>
        <v/>
      </c>
      <c r="BE98" s="170"/>
      <c r="BF98" s="171" t="str">
        <f t="shared" si="150"/>
        <v/>
      </c>
      <c r="BG98" s="172"/>
      <c r="BH98" s="171" t="str">
        <f t="shared" si="151"/>
        <v/>
      </c>
      <c r="BI98" s="175"/>
      <c r="BJ98" s="169">
        <f t="shared" si="152"/>
        <v>0</v>
      </c>
      <c r="BK98" s="169">
        <f t="shared" si="153"/>
        <v>0</v>
      </c>
      <c r="BL98" s="169">
        <f t="shared" si="154"/>
        <v>0</v>
      </c>
      <c r="BM98" s="169">
        <f t="shared" si="155"/>
        <v>0</v>
      </c>
      <c r="BN98" s="3">
        <f t="shared" si="156"/>
        <v>0</v>
      </c>
      <c r="BO98" s="145">
        <f t="shared" si="157"/>
        <v>0</v>
      </c>
      <c r="BP98" s="140" t="str">
        <f t="shared" si="158"/>
        <v>000</v>
      </c>
      <c r="BQ98" s="140">
        <f t="shared" si="159"/>
        <v>0</v>
      </c>
      <c r="BR98" s="140">
        <f t="shared" si="160"/>
        <v>0</v>
      </c>
      <c r="BS98" s="140" t="str">
        <f t="shared" si="161"/>
        <v/>
      </c>
      <c r="BT98" s="140" t="str">
        <f t="shared" si="162"/>
        <v/>
      </c>
      <c r="BU98" s="140" t="str">
        <f t="shared" si="163"/>
        <v>0</v>
      </c>
      <c r="BV98" s="140" t="str">
        <f t="shared" si="164"/>
        <v/>
      </c>
      <c r="BW98" s="140" t="str">
        <f t="shared" si="165"/>
        <v>0</v>
      </c>
      <c r="BX98" s="140" t="str">
        <f t="shared" si="166"/>
        <v/>
      </c>
      <c r="BY98" s="140" t="str">
        <f t="shared" si="167"/>
        <v>00</v>
      </c>
      <c r="BZ98" s="140">
        <f t="shared" si="168"/>
        <v>0</v>
      </c>
      <c r="CA98" s="163" t="str">
        <f>IF(男子種目選択!H98="","",男子種目選択!H98)</f>
        <v/>
      </c>
      <c r="CB98" s="164" t="str">
        <f t="shared" si="110"/>
        <v/>
      </c>
      <c r="CC98" s="170"/>
      <c r="CD98" s="171" t="str">
        <f t="shared" si="169"/>
        <v/>
      </c>
      <c r="CE98" s="172"/>
      <c r="CF98" s="171" t="str">
        <f t="shared" si="170"/>
        <v/>
      </c>
      <c r="CG98" s="173"/>
      <c r="CH98" s="169">
        <f t="shared" si="171"/>
        <v>0</v>
      </c>
      <c r="CI98" s="169">
        <f t="shared" si="172"/>
        <v>0</v>
      </c>
      <c r="CJ98" s="169">
        <f t="shared" si="173"/>
        <v>0</v>
      </c>
      <c r="CK98" s="169">
        <f t="shared" si="174"/>
        <v>0</v>
      </c>
      <c r="CL98" s="3">
        <f t="shared" si="175"/>
        <v>0</v>
      </c>
      <c r="CM98" s="145">
        <f t="shared" si="176"/>
        <v>0</v>
      </c>
      <c r="CN98" s="140" t="str">
        <f t="shared" si="177"/>
        <v>000</v>
      </c>
      <c r="CO98" s="140">
        <f t="shared" si="178"/>
        <v>0</v>
      </c>
      <c r="CP98" s="140">
        <f t="shared" si="179"/>
        <v>0</v>
      </c>
      <c r="CQ98" s="140" t="str">
        <f t="shared" si="180"/>
        <v/>
      </c>
      <c r="CR98" s="140" t="str">
        <f t="shared" si="181"/>
        <v/>
      </c>
      <c r="CS98" s="140" t="str">
        <f t="shared" si="182"/>
        <v>0</v>
      </c>
      <c r="CT98" s="140" t="str">
        <f t="shared" si="183"/>
        <v/>
      </c>
      <c r="CU98" s="140" t="str">
        <f t="shared" si="184"/>
        <v>0</v>
      </c>
      <c r="CV98" s="140" t="str">
        <f t="shared" si="185"/>
        <v/>
      </c>
      <c r="CW98" s="140" t="str">
        <f t="shared" si="186"/>
        <v>00</v>
      </c>
      <c r="CX98" s="140">
        <f t="shared" si="187"/>
        <v>0</v>
      </c>
      <c r="CY98" s="174" t="str">
        <f>IF(男子種目選択!I98="","",男子種目選択!I98)</f>
        <v/>
      </c>
      <c r="CZ98" s="164" t="str">
        <f t="shared" si="111"/>
        <v/>
      </c>
      <c r="DA98" s="170"/>
      <c r="DB98" s="171" t="str">
        <f t="shared" si="188"/>
        <v/>
      </c>
      <c r="DC98" s="172"/>
      <c r="DD98" s="171" t="str">
        <f t="shared" si="189"/>
        <v/>
      </c>
      <c r="DE98" s="175"/>
      <c r="DF98" s="169">
        <f t="shared" si="190"/>
        <v>0</v>
      </c>
      <c r="DG98" s="169">
        <f t="shared" si="191"/>
        <v>0</v>
      </c>
      <c r="DH98" s="169">
        <f t="shared" si="192"/>
        <v>0</v>
      </c>
      <c r="DI98" s="169">
        <f t="shared" si="193"/>
        <v>0</v>
      </c>
      <c r="DJ98" s="3">
        <f t="shared" si="194"/>
        <v>0</v>
      </c>
      <c r="DK98" s="145">
        <f t="shared" si="195"/>
        <v>0</v>
      </c>
      <c r="DL98" s="140" t="str">
        <f t="shared" si="196"/>
        <v>000</v>
      </c>
      <c r="DM98" s="140">
        <f t="shared" si="197"/>
        <v>0</v>
      </c>
      <c r="DN98" s="140">
        <f t="shared" si="198"/>
        <v>0</v>
      </c>
      <c r="DO98" s="140" t="str">
        <f t="shared" si="199"/>
        <v/>
      </c>
      <c r="DP98" s="140" t="str">
        <f t="shared" si="200"/>
        <v/>
      </c>
      <c r="DQ98" s="140" t="str">
        <f t="shared" si="201"/>
        <v>0</v>
      </c>
      <c r="DR98" s="140" t="str">
        <f t="shared" si="202"/>
        <v/>
      </c>
      <c r="DS98" s="140" t="str">
        <f t="shared" si="203"/>
        <v>0</v>
      </c>
      <c r="DT98" s="140" t="str">
        <f t="shared" si="204"/>
        <v/>
      </c>
      <c r="DU98" s="140" t="str">
        <f t="shared" si="205"/>
        <v>00</v>
      </c>
      <c r="DV98" s="140">
        <f t="shared" si="206"/>
        <v>0</v>
      </c>
    </row>
    <row r="99" spans="2:126">
      <c r="B99" s="159" t="str">
        <f t="shared" si="112"/>
        <v/>
      </c>
      <c r="C99" s="150">
        <v>96</v>
      </c>
      <c r="D99" s="160" t="str">
        <f>男子種目選択!B99</f>
        <v/>
      </c>
      <c r="E99" s="161" t="str">
        <f>男子種目選択!C99</f>
        <v/>
      </c>
      <c r="F99" s="162" t="str">
        <f>男子種目選択!D99</f>
        <v/>
      </c>
      <c r="G99" s="163" t="str">
        <f>IF(男子種目選択!E99="","",男子種目選択!E99)</f>
        <v/>
      </c>
      <c r="H99" s="164" t="str">
        <f t="shared" si="106"/>
        <v/>
      </c>
      <c r="I99" s="165"/>
      <c r="J99" s="166" t="str">
        <f t="shared" si="113"/>
        <v/>
      </c>
      <c r="K99" s="167"/>
      <c r="L99" s="166" t="str">
        <f t="shared" si="114"/>
        <v/>
      </c>
      <c r="M99" s="168"/>
      <c r="N99" s="169" t="str">
        <f t="shared" si="115"/>
        <v/>
      </c>
      <c r="O99" s="169">
        <f t="shared" si="116"/>
        <v>0</v>
      </c>
      <c r="P99" s="169" t="str">
        <f t="shared" si="117"/>
        <v/>
      </c>
      <c r="Q99" s="169">
        <f t="shared" si="118"/>
        <v>0</v>
      </c>
      <c r="R99" s="3" t="str">
        <f t="shared" si="119"/>
        <v/>
      </c>
      <c r="S99" s="145" t="str">
        <f t="shared" si="120"/>
        <v/>
      </c>
      <c r="T99" s="140" t="str">
        <f t="shared" si="121"/>
        <v>00</v>
      </c>
      <c r="U99" s="140">
        <f t="shared" si="122"/>
        <v>0</v>
      </c>
      <c r="V99" s="140">
        <f t="shared" si="123"/>
        <v>0</v>
      </c>
      <c r="W99" s="140" t="str">
        <f t="shared" si="124"/>
        <v/>
      </c>
      <c r="X99" s="140" t="str">
        <f t="shared" si="125"/>
        <v/>
      </c>
      <c r="Y99" s="140" t="str">
        <f t="shared" si="126"/>
        <v>0</v>
      </c>
      <c r="Z99" s="140" t="str">
        <f t="shared" si="127"/>
        <v/>
      </c>
      <c r="AA99" s="140" t="str">
        <f t="shared" si="128"/>
        <v/>
      </c>
      <c r="AB99" s="140" t="str">
        <f t="shared" si="129"/>
        <v/>
      </c>
      <c r="AC99" s="140" t="str">
        <f t="shared" si="107"/>
        <v>0</v>
      </c>
      <c r="AD99" s="140">
        <f t="shared" si="130"/>
        <v>0</v>
      </c>
      <c r="AE99" s="163" t="str">
        <f>IF(男子種目選択!F99="","",男子種目選択!F99)</f>
        <v/>
      </c>
      <c r="AF99" s="164" t="str">
        <f t="shared" si="108"/>
        <v/>
      </c>
      <c r="AG99" s="170"/>
      <c r="AH99" s="171" t="str">
        <f t="shared" si="131"/>
        <v/>
      </c>
      <c r="AI99" s="172"/>
      <c r="AJ99" s="171" t="str">
        <f t="shared" si="132"/>
        <v/>
      </c>
      <c r="AK99" s="173"/>
      <c r="AL99" s="169">
        <f t="shared" si="133"/>
        <v>0</v>
      </c>
      <c r="AM99" s="169">
        <f t="shared" si="134"/>
        <v>0</v>
      </c>
      <c r="AN99" s="169">
        <f t="shared" si="135"/>
        <v>0</v>
      </c>
      <c r="AO99" s="169">
        <f t="shared" si="136"/>
        <v>0</v>
      </c>
      <c r="AP99" s="3">
        <f t="shared" si="137"/>
        <v>0</v>
      </c>
      <c r="AQ99" s="145">
        <f t="shared" si="138"/>
        <v>0</v>
      </c>
      <c r="AR99" s="140" t="str">
        <f t="shared" si="139"/>
        <v>000</v>
      </c>
      <c r="AS99" s="140">
        <f t="shared" si="140"/>
        <v>0</v>
      </c>
      <c r="AT99" s="140">
        <f t="shared" si="141"/>
        <v>0</v>
      </c>
      <c r="AU99" s="140" t="str">
        <f t="shared" si="142"/>
        <v/>
      </c>
      <c r="AV99" s="140" t="str">
        <f t="shared" si="143"/>
        <v/>
      </c>
      <c r="AW99" s="140" t="str">
        <f t="shared" si="144"/>
        <v>0</v>
      </c>
      <c r="AX99" s="140" t="str">
        <f t="shared" si="145"/>
        <v/>
      </c>
      <c r="AY99" s="140" t="str">
        <f t="shared" si="146"/>
        <v>0</v>
      </c>
      <c r="AZ99" s="140" t="str">
        <f t="shared" si="147"/>
        <v/>
      </c>
      <c r="BA99" s="140" t="str">
        <f t="shared" si="148"/>
        <v>00</v>
      </c>
      <c r="BB99" s="140">
        <f t="shared" si="149"/>
        <v>0</v>
      </c>
      <c r="BC99" s="174" t="str">
        <f>IF(男子種目選択!G99="","",男子種目選択!G99)</f>
        <v/>
      </c>
      <c r="BD99" s="164" t="str">
        <f t="shared" si="109"/>
        <v/>
      </c>
      <c r="BE99" s="170"/>
      <c r="BF99" s="171" t="str">
        <f t="shared" si="150"/>
        <v/>
      </c>
      <c r="BG99" s="172"/>
      <c r="BH99" s="171" t="str">
        <f t="shared" si="151"/>
        <v/>
      </c>
      <c r="BI99" s="175"/>
      <c r="BJ99" s="169">
        <f t="shared" si="152"/>
        <v>0</v>
      </c>
      <c r="BK99" s="169">
        <f t="shared" si="153"/>
        <v>0</v>
      </c>
      <c r="BL99" s="169">
        <f t="shared" si="154"/>
        <v>0</v>
      </c>
      <c r="BM99" s="169">
        <f t="shared" si="155"/>
        <v>0</v>
      </c>
      <c r="BN99" s="3">
        <f t="shared" si="156"/>
        <v>0</v>
      </c>
      <c r="BO99" s="145">
        <f t="shared" si="157"/>
        <v>0</v>
      </c>
      <c r="BP99" s="140" t="str">
        <f t="shared" si="158"/>
        <v>000</v>
      </c>
      <c r="BQ99" s="140">
        <f t="shared" si="159"/>
        <v>0</v>
      </c>
      <c r="BR99" s="140">
        <f t="shared" si="160"/>
        <v>0</v>
      </c>
      <c r="BS99" s="140" t="str">
        <f t="shared" si="161"/>
        <v/>
      </c>
      <c r="BT99" s="140" t="str">
        <f t="shared" si="162"/>
        <v/>
      </c>
      <c r="BU99" s="140" t="str">
        <f t="shared" si="163"/>
        <v>0</v>
      </c>
      <c r="BV99" s="140" t="str">
        <f t="shared" si="164"/>
        <v/>
      </c>
      <c r="BW99" s="140" t="str">
        <f t="shared" si="165"/>
        <v>0</v>
      </c>
      <c r="BX99" s="140" t="str">
        <f t="shared" si="166"/>
        <v/>
      </c>
      <c r="BY99" s="140" t="str">
        <f t="shared" si="167"/>
        <v>00</v>
      </c>
      <c r="BZ99" s="140">
        <f t="shared" si="168"/>
        <v>0</v>
      </c>
      <c r="CA99" s="163" t="str">
        <f>IF(男子種目選択!H99="","",男子種目選択!H99)</f>
        <v/>
      </c>
      <c r="CB99" s="164" t="str">
        <f t="shared" si="110"/>
        <v/>
      </c>
      <c r="CC99" s="170"/>
      <c r="CD99" s="171" t="str">
        <f t="shared" si="169"/>
        <v/>
      </c>
      <c r="CE99" s="172"/>
      <c r="CF99" s="171" t="str">
        <f t="shared" si="170"/>
        <v/>
      </c>
      <c r="CG99" s="173"/>
      <c r="CH99" s="169">
        <f t="shared" si="171"/>
        <v>0</v>
      </c>
      <c r="CI99" s="169">
        <f t="shared" si="172"/>
        <v>0</v>
      </c>
      <c r="CJ99" s="169">
        <f t="shared" si="173"/>
        <v>0</v>
      </c>
      <c r="CK99" s="169">
        <f t="shared" si="174"/>
        <v>0</v>
      </c>
      <c r="CL99" s="3">
        <f t="shared" si="175"/>
        <v>0</v>
      </c>
      <c r="CM99" s="145">
        <f t="shared" si="176"/>
        <v>0</v>
      </c>
      <c r="CN99" s="140" t="str">
        <f t="shared" si="177"/>
        <v>000</v>
      </c>
      <c r="CO99" s="140">
        <f t="shared" si="178"/>
        <v>0</v>
      </c>
      <c r="CP99" s="140">
        <f t="shared" si="179"/>
        <v>0</v>
      </c>
      <c r="CQ99" s="140" t="str">
        <f t="shared" si="180"/>
        <v/>
      </c>
      <c r="CR99" s="140" t="str">
        <f t="shared" si="181"/>
        <v/>
      </c>
      <c r="CS99" s="140" t="str">
        <f t="shared" si="182"/>
        <v>0</v>
      </c>
      <c r="CT99" s="140" t="str">
        <f t="shared" si="183"/>
        <v/>
      </c>
      <c r="CU99" s="140" t="str">
        <f t="shared" si="184"/>
        <v>0</v>
      </c>
      <c r="CV99" s="140" t="str">
        <f t="shared" si="185"/>
        <v/>
      </c>
      <c r="CW99" s="140" t="str">
        <f t="shared" si="186"/>
        <v>00</v>
      </c>
      <c r="CX99" s="140">
        <f t="shared" si="187"/>
        <v>0</v>
      </c>
      <c r="CY99" s="174" t="str">
        <f>IF(男子種目選択!I99="","",男子種目選択!I99)</f>
        <v/>
      </c>
      <c r="CZ99" s="164" t="str">
        <f t="shared" si="111"/>
        <v/>
      </c>
      <c r="DA99" s="170"/>
      <c r="DB99" s="171" t="str">
        <f t="shared" si="188"/>
        <v/>
      </c>
      <c r="DC99" s="172"/>
      <c r="DD99" s="171" t="str">
        <f t="shared" si="189"/>
        <v/>
      </c>
      <c r="DE99" s="175"/>
      <c r="DF99" s="169">
        <f t="shared" si="190"/>
        <v>0</v>
      </c>
      <c r="DG99" s="169">
        <f t="shared" si="191"/>
        <v>0</v>
      </c>
      <c r="DH99" s="169">
        <f t="shared" si="192"/>
        <v>0</v>
      </c>
      <c r="DI99" s="169">
        <f t="shared" si="193"/>
        <v>0</v>
      </c>
      <c r="DJ99" s="3">
        <f t="shared" si="194"/>
        <v>0</v>
      </c>
      <c r="DK99" s="145">
        <f t="shared" si="195"/>
        <v>0</v>
      </c>
      <c r="DL99" s="140" t="str">
        <f t="shared" si="196"/>
        <v>000</v>
      </c>
      <c r="DM99" s="140">
        <f t="shared" si="197"/>
        <v>0</v>
      </c>
      <c r="DN99" s="140">
        <f t="shared" si="198"/>
        <v>0</v>
      </c>
      <c r="DO99" s="140" t="str">
        <f t="shared" si="199"/>
        <v/>
      </c>
      <c r="DP99" s="140" t="str">
        <f t="shared" si="200"/>
        <v/>
      </c>
      <c r="DQ99" s="140" t="str">
        <f t="shared" si="201"/>
        <v>0</v>
      </c>
      <c r="DR99" s="140" t="str">
        <f t="shared" si="202"/>
        <v/>
      </c>
      <c r="DS99" s="140" t="str">
        <f t="shared" si="203"/>
        <v>0</v>
      </c>
      <c r="DT99" s="140" t="str">
        <f t="shared" si="204"/>
        <v/>
      </c>
      <c r="DU99" s="140" t="str">
        <f t="shared" si="205"/>
        <v>00</v>
      </c>
      <c r="DV99" s="140">
        <f t="shared" si="206"/>
        <v>0</v>
      </c>
    </row>
    <row r="100" spans="2:126">
      <c r="B100" s="159" t="str">
        <f t="shared" si="112"/>
        <v/>
      </c>
      <c r="C100" s="150">
        <v>97</v>
      </c>
      <c r="D100" s="160" t="str">
        <f>男子種目選択!B100</f>
        <v/>
      </c>
      <c r="E100" s="161" t="str">
        <f>男子種目選択!C100</f>
        <v/>
      </c>
      <c r="F100" s="162" t="str">
        <f>男子種目選択!D100</f>
        <v/>
      </c>
      <c r="G100" s="163" t="str">
        <f>IF(男子種目選択!E100="","",男子種目選択!E100)</f>
        <v/>
      </c>
      <c r="H100" s="164" t="str">
        <f t="shared" ref="H100:H131" si="207">IF(G100="","",VLOOKUP(G100,コード,5,FALSE))</f>
        <v/>
      </c>
      <c r="I100" s="165"/>
      <c r="J100" s="166" t="str">
        <f t="shared" si="113"/>
        <v/>
      </c>
      <c r="K100" s="167"/>
      <c r="L100" s="166" t="str">
        <f t="shared" si="114"/>
        <v/>
      </c>
      <c r="M100" s="168"/>
      <c r="N100" s="169" t="str">
        <f t="shared" si="115"/>
        <v/>
      </c>
      <c r="O100" s="169">
        <f t="shared" si="116"/>
        <v>0</v>
      </c>
      <c r="P100" s="169" t="str">
        <f t="shared" si="117"/>
        <v/>
      </c>
      <c r="Q100" s="169">
        <f t="shared" si="118"/>
        <v>0</v>
      </c>
      <c r="R100" s="3" t="str">
        <f t="shared" si="119"/>
        <v/>
      </c>
      <c r="S100" s="145" t="str">
        <f t="shared" si="120"/>
        <v/>
      </c>
      <c r="T100" s="140" t="str">
        <f t="shared" si="121"/>
        <v>00</v>
      </c>
      <c r="U100" s="140">
        <f t="shared" si="122"/>
        <v>0</v>
      </c>
      <c r="V100" s="140">
        <f t="shared" si="123"/>
        <v>0</v>
      </c>
      <c r="W100" s="140" t="str">
        <f t="shared" si="124"/>
        <v/>
      </c>
      <c r="X100" s="140" t="str">
        <f t="shared" si="125"/>
        <v/>
      </c>
      <c r="Y100" s="140" t="str">
        <f t="shared" si="126"/>
        <v>0</v>
      </c>
      <c r="Z100" s="140" t="str">
        <f t="shared" si="127"/>
        <v/>
      </c>
      <c r="AA100" s="140" t="str">
        <f t="shared" si="128"/>
        <v/>
      </c>
      <c r="AB100" s="140" t="str">
        <f t="shared" si="129"/>
        <v/>
      </c>
      <c r="AC100" s="140" t="str">
        <f t="shared" si="107"/>
        <v>0</v>
      </c>
      <c r="AD100" s="140">
        <f t="shared" si="130"/>
        <v>0</v>
      </c>
      <c r="AE100" s="163" t="str">
        <f>IF(男子種目選択!F100="","",男子種目選択!F100)</f>
        <v/>
      </c>
      <c r="AF100" s="164" t="str">
        <f t="shared" ref="AF100:AF131" si="208">IF(AE100="","",VLOOKUP(AE100,コード,5,FALSE))</f>
        <v/>
      </c>
      <c r="AG100" s="170"/>
      <c r="AH100" s="171" t="str">
        <f t="shared" si="131"/>
        <v/>
      </c>
      <c r="AI100" s="172"/>
      <c r="AJ100" s="171" t="str">
        <f t="shared" si="132"/>
        <v/>
      </c>
      <c r="AK100" s="173"/>
      <c r="AL100" s="169">
        <f t="shared" si="133"/>
        <v>0</v>
      </c>
      <c r="AM100" s="169">
        <f t="shared" si="134"/>
        <v>0</v>
      </c>
      <c r="AN100" s="169">
        <f t="shared" si="135"/>
        <v>0</v>
      </c>
      <c r="AO100" s="169">
        <f t="shared" si="136"/>
        <v>0</v>
      </c>
      <c r="AP100" s="3">
        <f t="shared" si="137"/>
        <v>0</v>
      </c>
      <c r="AQ100" s="145">
        <f t="shared" si="138"/>
        <v>0</v>
      </c>
      <c r="AR100" s="140" t="str">
        <f t="shared" si="139"/>
        <v>000</v>
      </c>
      <c r="AS100" s="140">
        <f t="shared" si="140"/>
        <v>0</v>
      </c>
      <c r="AT100" s="140">
        <f t="shared" si="141"/>
        <v>0</v>
      </c>
      <c r="AU100" s="140" t="str">
        <f t="shared" si="142"/>
        <v/>
      </c>
      <c r="AV100" s="140" t="str">
        <f t="shared" si="143"/>
        <v/>
      </c>
      <c r="AW100" s="140" t="str">
        <f t="shared" si="144"/>
        <v>0</v>
      </c>
      <c r="AX100" s="140" t="str">
        <f t="shared" si="145"/>
        <v/>
      </c>
      <c r="AY100" s="140" t="str">
        <f t="shared" si="146"/>
        <v>0</v>
      </c>
      <c r="AZ100" s="140" t="str">
        <f t="shared" si="147"/>
        <v/>
      </c>
      <c r="BA100" s="140" t="str">
        <f t="shared" si="148"/>
        <v>00</v>
      </c>
      <c r="BB100" s="140">
        <f t="shared" si="149"/>
        <v>0</v>
      </c>
      <c r="BC100" s="174" t="str">
        <f>IF(男子種目選択!G100="","",男子種目選択!G100)</f>
        <v/>
      </c>
      <c r="BD100" s="164" t="str">
        <f t="shared" ref="BD100:BD131" si="209">IF(BC100="","",VLOOKUP(BC100,コード,5,FALSE))</f>
        <v/>
      </c>
      <c r="BE100" s="170"/>
      <c r="BF100" s="171" t="str">
        <f t="shared" si="150"/>
        <v/>
      </c>
      <c r="BG100" s="172"/>
      <c r="BH100" s="171" t="str">
        <f t="shared" si="151"/>
        <v/>
      </c>
      <c r="BI100" s="175"/>
      <c r="BJ100" s="169">
        <f t="shared" si="152"/>
        <v>0</v>
      </c>
      <c r="BK100" s="169">
        <f t="shared" si="153"/>
        <v>0</v>
      </c>
      <c r="BL100" s="169">
        <f t="shared" si="154"/>
        <v>0</v>
      </c>
      <c r="BM100" s="169">
        <f t="shared" si="155"/>
        <v>0</v>
      </c>
      <c r="BN100" s="3">
        <f t="shared" si="156"/>
        <v>0</v>
      </c>
      <c r="BO100" s="145">
        <f t="shared" si="157"/>
        <v>0</v>
      </c>
      <c r="BP100" s="140" t="str">
        <f t="shared" si="158"/>
        <v>000</v>
      </c>
      <c r="BQ100" s="140">
        <f t="shared" si="159"/>
        <v>0</v>
      </c>
      <c r="BR100" s="140">
        <f t="shared" si="160"/>
        <v>0</v>
      </c>
      <c r="BS100" s="140" t="str">
        <f t="shared" si="161"/>
        <v/>
      </c>
      <c r="BT100" s="140" t="str">
        <f t="shared" si="162"/>
        <v/>
      </c>
      <c r="BU100" s="140" t="str">
        <f t="shared" si="163"/>
        <v>0</v>
      </c>
      <c r="BV100" s="140" t="str">
        <f t="shared" si="164"/>
        <v/>
      </c>
      <c r="BW100" s="140" t="str">
        <f t="shared" si="165"/>
        <v>0</v>
      </c>
      <c r="BX100" s="140" t="str">
        <f t="shared" si="166"/>
        <v/>
      </c>
      <c r="BY100" s="140" t="str">
        <f t="shared" si="167"/>
        <v>00</v>
      </c>
      <c r="BZ100" s="140">
        <f t="shared" si="168"/>
        <v>0</v>
      </c>
      <c r="CA100" s="163" t="str">
        <f>IF(男子種目選択!H100="","",男子種目選択!H100)</f>
        <v/>
      </c>
      <c r="CB100" s="164" t="str">
        <f t="shared" ref="CB100:CB131" si="210">IF(CA100="","",VLOOKUP(CA100,コード,5,FALSE))</f>
        <v/>
      </c>
      <c r="CC100" s="170"/>
      <c r="CD100" s="171" t="str">
        <f t="shared" si="169"/>
        <v/>
      </c>
      <c r="CE100" s="172"/>
      <c r="CF100" s="171" t="str">
        <f t="shared" si="170"/>
        <v/>
      </c>
      <c r="CG100" s="173"/>
      <c r="CH100" s="169">
        <f t="shared" si="171"/>
        <v>0</v>
      </c>
      <c r="CI100" s="169">
        <f t="shared" si="172"/>
        <v>0</v>
      </c>
      <c r="CJ100" s="169">
        <f t="shared" si="173"/>
        <v>0</v>
      </c>
      <c r="CK100" s="169">
        <f t="shared" si="174"/>
        <v>0</v>
      </c>
      <c r="CL100" s="3">
        <f t="shared" si="175"/>
        <v>0</v>
      </c>
      <c r="CM100" s="145">
        <f t="shared" si="176"/>
        <v>0</v>
      </c>
      <c r="CN100" s="140" t="str">
        <f t="shared" si="177"/>
        <v>000</v>
      </c>
      <c r="CO100" s="140">
        <f t="shared" si="178"/>
        <v>0</v>
      </c>
      <c r="CP100" s="140">
        <f t="shared" si="179"/>
        <v>0</v>
      </c>
      <c r="CQ100" s="140" t="str">
        <f t="shared" si="180"/>
        <v/>
      </c>
      <c r="CR100" s="140" t="str">
        <f t="shared" si="181"/>
        <v/>
      </c>
      <c r="CS100" s="140" t="str">
        <f t="shared" si="182"/>
        <v>0</v>
      </c>
      <c r="CT100" s="140" t="str">
        <f t="shared" si="183"/>
        <v/>
      </c>
      <c r="CU100" s="140" t="str">
        <f t="shared" si="184"/>
        <v>0</v>
      </c>
      <c r="CV100" s="140" t="str">
        <f t="shared" si="185"/>
        <v/>
      </c>
      <c r="CW100" s="140" t="str">
        <f t="shared" si="186"/>
        <v>00</v>
      </c>
      <c r="CX100" s="140">
        <f t="shared" si="187"/>
        <v>0</v>
      </c>
      <c r="CY100" s="174" t="str">
        <f>IF(男子種目選択!I100="","",男子種目選択!I100)</f>
        <v/>
      </c>
      <c r="CZ100" s="164" t="str">
        <f t="shared" ref="CZ100:CZ131" si="211">IF(CY100="","",VLOOKUP(CY100,コード,5,FALSE))</f>
        <v/>
      </c>
      <c r="DA100" s="170"/>
      <c r="DB100" s="171" t="str">
        <f t="shared" si="188"/>
        <v/>
      </c>
      <c r="DC100" s="172"/>
      <c r="DD100" s="171" t="str">
        <f t="shared" si="189"/>
        <v/>
      </c>
      <c r="DE100" s="175"/>
      <c r="DF100" s="169">
        <f t="shared" si="190"/>
        <v>0</v>
      </c>
      <c r="DG100" s="169">
        <f t="shared" si="191"/>
        <v>0</v>
      </c>
      <c r="DH100" s="169">
        <f t="shared" si="192"/>
        <v>0</v>
      </c>
      <c r="DI100" s="169">
        <f t="shared" si="193"/>
        <v>0</v>
      </c>
      <c r="DJ100" s="3">
        <f t="shared" si="194"/>
        <v>0</v>
      </c>
      <c r="DK100" s="145">
        <f t="shared" si="195"/>
        <v>0</v>
      </c>
      <c r="DL100" s="140" t="str">
        <f t="shared" si="196"/>
        <v>000</v>
      </c>
      <c r="DM100" s="140">
        <f t="shared" si="197"/>
        <v>0</v>
      </c>
      <c r="DN100" s="140">
        <f t="shared" si="198"/>
        <v>0</v>
      </c>
      <c r="DO100" s="140" t="str">
        <f t="shared" si="199"/>
        <v/>
      </c>
      <c r="DP100" s="140" t="str">
        <f t="shared" si="200"/>
        <v/>
      </c>
      <c r="DQ100" s="140" t="str">
        <f t="shared" si="201"/>
        <v>0</v>
      </c>
      <c r="DR100" s="140" t="str">
        <f t="shared" si="202"/>
        <v/>
      </c>
      <c r="DS100" s="140" t="str">
        <f t="shared" si="203"/>
        <v>0</v>
      </c>
      <c r="DT100" s="140" t="str">
        <f t="shared" si="204"/>
        <v/>
      </c>
      <c r="DU100" s="140" t="str">
        <f t="shared" si="205"/>
        <v>00</v>
      </c>
      <c r="DV100" s="140">
        <f t="shared" si="206"/>
        <v>0</v>
      </c>
    </row>
    <row r="101" spans="2:126">
      <c r="B101" s="159" t="str">
        <f t="shared" si="112"/>
        <v/>
      </c>
      <c r="C101" s="150">
        <v>98</v>
      </c>
      <c r="D101" s="160" t="str">
        <f>男子種目選択!B101</f>
        <v/>
      </c>
      <c r="E101" s="161" t="str">
        <f>男子種目選択!C101</f>
        <v/>
      </c>
      <c r="F101" s="162" t="str">
        <f>男子種目選択!D101</f>
        <v/>
      </c>
      <c r="G101" s="163" t="str">
        <f>IF(男子種目選択!E101="","",男子種目選択!E101)</f>
        <v/>
      </c>
      <c r="H101" s="164" t="str">
        <f t="shared" si="207"/>
        <v/>
      </c>
      <c r="I101" s="165"/>
      <c r="J101" s="166" t="str">
        <f t="shared" si="113"/>
        <v/>
      </c>
      <c r="K101" s="167"/>
      <c r="L101" s="166" t="str">
        <f t="shared" si="114"/>
        <v/>
      </c>
      <c r="M101" s="168"/>
      <c r="N101" s="169" t="str">
        <f t="shared" si="115"/>
        <v/>
      </c>
      <c r="O101" s="169">
        <f t="shared" si="116"/>
        <v>0</v>
      </c>
      <c r="P101" s="169" t="str">
        <f t="shared" si="117"/>
        <v/>
      </c>
      <c r="Q101" s="169">
        <f t="shared" si="118"/>
        <v>0</v>
      </c>
      <c r="R101" s="3" t="str">
        <f t="shared" si="119"/>
        <v/>
      </c>
      <c r="S101" s="145" t="str">
        <f t="shared" si="120"/>
        <v/>
      </c>
      <c r="T101" s="140" t="str">
        <f t="shared" si="121"/>
        <v>00</v>
      </c>
      <c r="U101" s="140">
        <f t="shared" si="122"/>
        <v>0</v>
      </c>
      <c r="V101" s="140">
        <f t="shared" si="123"/>
        <v>0</v>
      </c>
      <c r="W101" s="140" t="str">
        <f t="shared" si="124"/>
        <v/>
      </c>
      <c r="X101" s="140" t="str">
        <f t="shared" si="125"/>
        <v/>
      </c>
      <c r="Y101" s="140" t="str">
        <f t="shared" si="126"/>
        <v>0</v>
      </c>
      <c r="Z101" s="140" t="str">
        <f t="shared" si="127"/>
        <v/>
      </c>
      <c r="AA101" s="140" t="str">
        <f t="shared" si="128"/>
        <v/>
      </c>
      <c r="AB101" s="140" t="str">
        <f t="shared" si="129"/>
        <v/>
      </c>
      <c r="AC101" s="140" t="str">
        <f t="shared" si="107"/>
        <v>0</v>
      </c>
      <c r="AD101" s="140">
        <f t="shared" si="130"/>
        <v>0</v>
      </c>
      <c r="AE101" s="163" t="str">
        <f>IF(男子種目選択!F101="","",男子種目選択!F101)</f>
        <v/>
      </c>
      <c r="AF101" s="164" t="str">
        <f t="shared" si="208"/>
        <v/>
      </c>
      <c r="AG101" s="170"/>
      <c r="AH101" s="171" t="str">
        <f t="shared" si="131"/>
        <v/>
      </c>
      <c r="AI101" s="172"/>
      <c r="AJ101" s="171" t="str">
        <f t="shared" si="132"/>
        <v/>
      </c>
      <c r="AK101" s="173"/>
      <c r="AL101" s="169">
        <f t="shared" si="133"/>
        <v>0</v>
      </c>
      <c r="AM101" s="169">
        <f t="shared" si="134"/>
        <v>0</v>
      </c>
      <c r="AN101" s="169">
        <f t="shared" si="135"/>
        <v>0</v>
      </c>
      <c r="AO101" s="169">
        <f t="shared" si="136"/>
        <v>0</v>
      </c>
      <c r="AP101" s="3">
        <f t="shared" si="137"/>
        <v>0</v>
      </c>
      <c r="AQ101" s="145">
        <f t="shared" si="138"/>
        <v>0</v>
      </c>
      <c r="AR101" s="140" t="str">
        <f t="shared" si="139"/>
        <v>000</v>
      </c>
      <c r="AS101" s="140">
        <f t="shared" si="140"/>
        <v>0</v>
      </c>
      <c r="AT101" s="140">
        <f t="shared" si="141"/>
        <v>0</v>
      </c>
      <c r="AU101" s="140" t="str">
        <f t="shared" si="142"/>
        <v/>
      </c>
      <c r="AV101" s="140" t="str">
        <f t="shared" si="143"/>
        <v/>
      </c>
      <c r="AW101" s="140" t="str">
        <f t="shared" si="144"/>
        <v>0</v>
      </c>
      <c r="AX101" s="140" t="str">
        <f t="shared" si="145"/>
        <v/>
      </c>
      <c r="AY101" s="140" t="str">
        <f t="shared" si="146"/>
        <v>0</v>
      </c>
      <c r="AZ101" s="140" t="str">
        <f t="shared" si="147"/>
        <v/>
      </c>
      <c r="BA101" s="140" t="str">
        <f t="shared" si="148"/>
        <v>00</v>
      </c>
      <c r="BB101" s="140">
        <f t="shared" si="149"/>
        <v>0</v>
      </c>
      <c r="BC101" s="174" t="str">
        <f>IF(男子種目選択!G101="","",男子種目選択!G101)</f>
        <v/>
      </c>
      <c r="BD101" s="164" t="str">
        <f t="shared" si="209"/>
        <v/>
      </c>
      <c r="BE101" s="170"/>
      <c r="BF101" s="171" t="str">
        <f t="shared" si="150"/>
        <v/>
      </c>
      <c r="BG101" s="172"/>
      <c r="BH101" s="171" t="str">
        <f t="shared" si="151"/>
        <v/>
      </c>
      <c r="BI101" s="175"/>
      <c r="BJ101" s="169">
        <f t="shared" si="152"/>
        <v>0</v>
      </c>
      <c r="BK101" s="169">
        <f t="shared" si="153"/>
        <v>0</v>
      </c>
      <c r="BL101" s="169">
        <f t="shared" si="154"/>
        <v>0</v>
      </c>
      <c r="BM101" s="169">
        <f t="shared" si="155"/>
        <v>0</v>
      </c>
      <c r="BN101" s="3">
        <f t="shared" si="156"/>
        <v>0</v>
      </c>
      <c r="BO101" s="145">
        <f t="shared" si="157"/>
        <v>0</v>
      </c>
      <c r="BP101" s="140" t="str">
        <f t="shared" si="158"/>
        <v>000</v>
      </c>
      <c r="BQ101" s="140">
        <f t="shared" si="159"/>
        <v>0</v>
      </c>
      <c r="BR101" s="140">
        <f t="shared" si="160"/>
        <v>0</v>
      </c>
      <c r="BS101" s="140" t="str">
        <f t="shared" si="161"/>
        <v/>
      </c>
      <c r="BT101" s="140" t="str">
        <f t="shared" si="162"/>
        <v/>
      </c>
      <c r="BU101" s="140" t="str">
        <f t="shared" si="163"/>
        <v>0</v>
      </c>
      <c r="BV101" s="140" t="str">
        <f t="shared" si="164"/>
        <v/>
      </c>
      <c r="BW101" s="140" t="str">
        <f t="shared" si="165"/>
        <v>0</v>
      </c>
      <c r="BX101" s="140" t="str">
        <f t="shared" si="166"/>
        <v/>
      </c>
      <c r="BY101" s="140" t="str">
        <f t="shared" si="167"/>
        <v>00</v>
      </c>
      <c r="BZ101" s="140">
        <f t="shared" si="168"/>
        <v>0</v>
      </c>
      <c r="CA101" s="163" t="str">
        <f>IF(男子種目選択!H101="","",男子種目選択!H101)</f>
        <v/>
      </c>
      <c r="CB101" s="164" t="str">
        <f t="shared" si="210"/>
        <v/>
      </c>
      <c r="CC101" s="170"/>
      <c r="CD101" s="171" t="str">
        <f t="shared" si="169"/>
        <v/>
      </c>
      <c r="CE101" s="172"/>
      <c r="CF101" s="171" t="str">
        <f t="shared" si="170"/>
        <v/>
      </c>
      <c r="CG101" s="173"/>
      <c r="CH101" s="169">
        <f t="shared" si="171"/>
        <v>0</v>
      </c>
      <c r="CI101" s="169">
        <f t="shared" si="172"/>
        <v>0</v>
      </c>
      <c r="CJ101" s="169">
        <f t="shared" si="173"/>
        <v>0</v>
      </c>
      <c r="CK101" s="169">
        <f t="shared" si="174"/>
        <v>0</v>
      </c>
      <c r="CL101" s="3">
        <f t="shared" si="175"/>
        <v>0</v>
      </c>
      <c r="CM101" s="145">
        <f t="shared" si="176"/>
        <v>0</v>
      </c>
      <c r="CN101" s="140" t="str">
        <f t="shared" si="177"/>
        <v>000</v>
      </c>
      <c r="CO101" s="140">
        <f t="shared" si="178"/>
        <v>0</v>
      </c>
      <c r="CP101" s="140">
        <f t="shared" si="179"/>
        <v>0</v>
      </c>
      <c r="CQ101" s="140" t="str">
        <f t="shared" si="180"/>
        <v/>
      </c>
      <c r="CR101" s="140" t="str">
        <f t="shared" si="181"/>
        <v/>
      </c>
      <c r="CS101" s="140" t="str">
        <f t="shared" si="182"/>
        <v>0</v>
      </c>
      <c r="CT101" s="140" t="str">
        <f t="shared" si="183"/>
        <v/>
      </c>
      <c r="CU101" s="140" t="str">
        <f t="shared" si="184"/>
        <v>0</v>
      </c>
      <c r="CV101" s="140" t="str">
        <f t="shared" si="185"/>
        <v/>
      </c>
      <c r="CW101" s="140" t="str">
        <f t="shared" si="186"/>
        <v>00</v>
      </c>
      <c r="CX101" s="140">
        <f t="shared" si="187"/>
        <v>0</v>
      </c>
      <c r="CY101" s="174" t="str">
        <f>IF(男子種目選択!I101="","",男子種目選択!I101)</f>
        <v/>
      </c>
      <c r="CZ101" s="164" t="str">
        <f t="shared" si="211"/>
        <v/>
      </c>
      <c r="DA101" s="170"/>
      <c r="DB101" s="171" t="str">
        <f t="shared" si="188"/>
        <v/>
      </c>
      <c r="DC101" s="172"/>
      <c r="DD101" s="171" t="str">
        <f t="shared" si="189"/>
        <v/>
      </c>
      <c r="DE101" s="175"/>
      <c r="DF101" s="169">
        <f t="shared" si="190"/>
        <v>0</v>
      </c>
      <c r="DG101" s="169">
        <f t="shared" si="191"/>
        <v>0</v>
      </c>
      <c r="DH101" s="169">
        <f t="shared" si="192"/>
        <v>0</v>
      </c>
      <c r="DI101" s="169">
        <f t="shared" si="193"/>
        <v>0</v>
      </c>
      <c r="DJ101" s="3">
        <f t="shared" si="194"/>
        <v>0</v>
      </c>
      <c r="DK101" s="145">
        <f t="shared" si="195"/>
        <v>0</v>
      </c>
      <c r="DL101" s="140" t="str">
        <f t="shared" si="196"/>
        <v>000</v>
      </c>
      <c r="DM101" s="140">
        <f t="shared" si="197"/>
        <v>0</v>
      </c>
      <c r="DN101" s="140">
        <f t="shared" si="198"/>
        <v>0</v>
      </c>
      <c r="DO101" s="140" t="str">
        <f t="shared" si="199"/>
        <v/>
      </c>
      <c r="DP101" s="140" t="str">
        <f t="shared" si="200"/>
        <v/>
      </c>
      <c r="DQ101" s="140" t="str">
        <f t="shared" si="201"/>
        <v>0</v>
      </c>
      <c r="DR101" s="140" t="str">
        <f t="shared" si="202"/>
        <v/>
      </c>
      <c r="DS101" s="140" t="str">
        <f t="shared" si="203"/>
        <v>0</v>
      </c>
      <c r="DT101" s="140" t="str">
        <f t="shared" si="204"/>
        <v/>
      </c>
      <c r="DU101" s="140" t="str">
        <f t="shared" si="205"/>
        <v>00</v>
      </c>
      <c r="DV101" s="140">
        <f t="shared" si="206"/>
        <v>0</v>
      </c>
    </row>
    <row r="102" spans="2:126">
      <c r="B102" s="159" t="str">
        <f t="shared" si="112"/>
        <v/>
      </c>
      <c r="C102" s="150">
        <v>99</v>
      </c>
      <c r="D102" s="160" t="str">
        <f>男子種目選択!B102</f>
        <v/>
      </c>
      <c r="E102" s="161" t="str">
        <f>男子種目選択!C102</f>
        <v/>
      </c>
      <c r="F102" s="162" t="str">
        <f>男子種目選択!D102</f>
        <v/>
      </c>
      <c r="G102" s="163" t="str">
        <f>IF(男子種目選択!E102="","",男子種目選択!E102)</f>
        <v/>
      </c>
      <c r="H102" s="164" t="str">
        <f t="shared" si="207"/>
        <v/>
      </c>
      <c r="I102" s="165"/>
      <c r="J102" s="166" t="str">
        <f t="shared" si="113"/>
        <v/>
      </c>
      <c r="K102" s="167"/>
      <c r="L102" s="166" t="str">
        <f t="shared" si="114"/>
        <v/>
      </c>
      <c r="M102" s="168"/>
      <c r="N102" s="169" t="str">
        <f t="shared" si="115"/>
        <v/>
      </c>
      <c r="O102" s="169">
        <f t="shared" si="116"/>
        <v>0</v>
      </c>
      <c r="P102" s="169" t="str">
        <f t="shared" si="117"/>
        <v/>
      </c>
      <c r="Q102" s="169">
        <f t="shared" si="118"/>
        <v>0</v>
      </c>
      <c r="R102" s="3" t="str">
        <f t="shared" si="119"/>
        <v/>
      </c>
      <c r="S102" s="145" t="str">
        <f t="shared" si="120"/>
        <v/>
      </c>
      <c r="T102" s="140" t="str">
        <f t="shared" si="121"/>
        <v>00</v>
      </c>
      <c r="U102" s="140">
        <f t="shared" si="122"/>
        <v>0</v>
      </c>
      <c r="V102" s="140">
        <f t="shared" si="123"/>
        <v>0</v>
      </c>
      <c r="W102" s="140" t="str">
        <f t="shared" si="124"/>
        <v/>
      </c>
      <c r="X102" s="140" t="str">
        <f t="shared" si="125"/>
        <v/>
      </c>
      <c r="Y102" s="140" t="str">
        <f t="shared" si="126"/>
        <v>0</v>
      </c>
      <c r="Z102" s="140" t="str">
        <f t="shared" si="127"/>
        <v/>
      </c>
      <c r="AA102" s="140" t="str">
        <f t="shared" si="128"/>
        <v/>
      </c>
      <c r="AB102" s="140" t="str">
        <f t="shared" si="129"/>
        <v/>
      </c>
      <c r="AC102" s="140" t="str">
        <f t="shared" si="107"/>
        <v>0</v>
      </c>
      <c r="AD102" s="140">
        <f t="shared" si="130"/>
        <v>0</v>
      </c>
      <c r="AE102" s="163" t="str">
        <f>IF(男子種目選択!F102="","",男子種目選択!F102)</f>
        <v/>
      </c>
      <c r="AF102" s="164" t="str">
        <f t="shared" si="208"/>
        <v/>
      </c>
      <c r="AG102" s="170"/>
      <c r="AH102" s="171" t="str">
        <f t="shared" si="131"/>
        <v/>
      </c>
      <c r="AI102" s="172"/>
      <c r="AJ102" s="171" t="str">
        <f t="shared" si="132"/>
        <v/>
      </c>
      <c r="AK102" s="173"/>
      <c r="AL102" s="169">
        <f t="shared" si="133"/>
        <v>0</v>
      </c>
      <c r="AM102" s="169">
        <f t="shared" si="134"/>
        <v>0</v>
      </c>
      <c r="AN102" s="169">
        <f t="shared" si="135"/>
        <v>0</v>
      </c>
      <c r="AO102" s="169">
        <f t="shared" si="136"/>
        <v>0</v>
      </c>
      <c r="AP102" s="3">
        <f t="shared" si="137"/>
        <v>0</v>
      </c>
      <c r="AQ102" s="145">
        <f t="shared" si="138"/>
        <v>0</v>
      </c>
      <c r="AR102" s="140" t="str">
        <f t="shared" si="139"/>
        <v>000</v>
      </c>
      <c r="AS102" s="140">
        <f t="shared" si="140"/>
        <v>0</v>
      </c>
      <c r="AT102" s="140">
        <f t="shared" si="141"/>
        <v>0</v>
      </c>
      <c r="AU102" s="140" t="str">
        <f t="shared" si="142"/>
        <v/>
      </c>
      <c r="AV102" s="140" t="str">
        <f t="shared" si="143"/>
        <v/>
      </c>
      <c r="AW102" s="140" t="str">
        <f t="shared" si="144"/>
        <v>0</v>
      </c>
      <c r="AX102" s="140" t="str">
        <f t="shared" si="145"/>
        <v/>
      </c>
      <c r="AY102" s="140" t="str">
        <f t="shared" si="146"/>
        <v>0</v>
      </c>
      <c r="AZ102" s="140" t="str">
        <f t="shared" si="147"/>
        <v/>
      </c>
      <c r="BA102" s="140" t="str">
        <f t="shared" si="148"/>
        <v>00</v>
      </c>
      <c r="BB102" s="140">
        <f t="shared" si="149"/>
        <v>0</v>
      </c>
      <c r="BC102" s="174" t="str">
        <f>IF(男子種目選択!G102="","",男子種目選択!G102)</f>
        <v/>
      </c>
      <c r="BD102" s="164" t="str">
        <f t="shared" si="209"/>
        <v/>
      </c>
      <c r="BE102" s="170"/>
      <c r="BF102" s="171" t="str">
        <f t="shared" si="150"/>
        <v/>
      </c>
      <c r="BG102" s="172"/>
      <c r="BH102" s="171" t="str">
        <f t="shared" si="151"/>
        <v/>
      </c>
      <c r="BI102" s="175"/>
      <c r="BJ102" s="169">
        <f t="shared" si="152"/>
        <v>0</v>
      </c>
      <c r="BK102" s="169">
        <f t="shared" si="153"/>
        <v>0</v>
      </c>
      <c r="BL102" s="169">
        <f t="shared" si="154"/>
        <v>0</v>
      </c>
      <c r="BM102" s="169">
        <f t="shared" si="155"/>
        <v>0</v>
      </c>
      <c r="BN102" s="3">
        <f t="shared" si="156"/>
        <v>0</v>
      </c>
      <c r="BO102" s="145">
        <f t="shared" si="157"/>
        <v>0</v>
      </c>
      <c r="BP102" s="140" t="str">
        <f t="shared" si="158"/>
        <v>000</v>
      </c>
      <c r="BQ102" s="140">
        <f t="shared" si="159"/>
        <v>0</v>
      </c>
      <c r="BR102" s="140">
        <f t="shared" si="160"/>
        <v>0</v>
      </c>
      <c r="BS102" s="140" t="str">
        <f t="shared" si="161"/>
        <v/>
      </c>
      <c r="BT102" s="140" t="str">
        <f t="shared" si="162"/>
        <v/>
      </c>
      <c r="BU102" s="140" t="str">
        <f t="shared" si="163"/>
        <v>0</v>
      </c>
      <c r="BV102" s="140" t="str">
        <f t="shared" si="164"/>
        <v/>
      </c>
      <c r="BW102" s="140" t="str">
        <f t="shared" si="165"/>
        <v>0</v>
      </c>
      <c r="BX102" s="140" t="str">
        <f t="shared" si="166"/>
        <v/>
      </c>
      <c r="BY102" s="140" t="str">
        <f t="shared" si="167"/>
        <v>00</v>
      </c>
      <c r="BZ102" s="140">
        <f t="shared" si="168"/>
        <v>0</v>
      </c>
      <c r="CA102" s="163" t="str">
        <f>IF(男子種目選択!H102="","",男子種目選択!H102)</f>
        <v/>
      </c>
      <c r="CB102" s="164" t="str">
        <f t="shared" si="210"/>
        <v/>
      </c>
      <c r="CC102" s="170"/>
      <c r="CD102" s="171" t="str">
        <f t="shared" si="169"/>
        <v/>
      </c>
      <c r="CE102" s="172"/>
      <c r="CF102" s="171" t="str">
        <f t="shared" si="170"/>
        <v/>
      </c>
      <c r="CG102" s="173"/>
      <c r="CH102" s="169">
        <f t="shared" si="171"/>
        <v>0</v>
      </c>
      <c r="CI102" s="169">
        <f t="shared" si="172"/>
        <v>0</v>
      </c>
      <c r="CJ102" s="169">
        <f t="shared" si="173"/>
        <v>0</v>
      </c>
      <c r="CK102" s="169">
        <f t="shared" si="174"/>
        <v>0</v>
      </c>
      <c r="CL102" s="3">
        <f t="shared" si="175"/>
        <v>0</v>
      </c>
      <c r="CM102" s="145">
        <f t="shared" si="176"/>
        <v>0</v>
      </c>
      <c r="CN102" s="140" t="str">
        <f t="shared" si="177"/>
        <v>000</v>
      </c>
      <c r="CO102" s="140">
        <f t="shared" si="178"/>
        <v>0</v>
      </c>
      <c r="CP102" s="140">
        <f t="shared" si="179"/>
        <v>0</v>
      </c>
      <c r="CQ102" s="140" t="str">
        <f t="shared" si="180"/>
        <v/>
      </c>
      <c r="CR102" s="140" t="str">
        <f t="shared" si="181"/>
        <v/>
      </c>
      <c r="CS102" s="140" t="str">
        <f t="shared" si="182"/>
        <v>0</v>
      </c>
      <c r="CT102" s="140" t="str">
        <f t="shared" si="183"/>
        <v/>
      </c>
      <c r="CU102" s="140" t="str">
        <f t="shared" si="184"/>
        <v>0</v>
      </c>
      <c r="CV102" s="140" t="str">
        <f t="shared" si="185"/>
        <v/>
      </c>
      <c r="CW102" s="140" t="str">
        <f t="shared" si="186"/>
        <v>00</v>
      </c>
      <c r="CX102" s="140">
        <f t="shared" si="187"/>
        <v>0</v>
      </c>
      <c r="CY102" s="174" t="str">
        <f>IF(男子種目選択!I102="","",男子種目選択!I102)</f>
        <v/>
      </c>
      <c r="CZ102" s="164" t="str">
        <f t="shared" si="211"/>
        <v/>
      </c>
      <c r="DA102" s="170"/>
      <c r="DB102" s="171" t="str">
        <f t="shared" si="188"/>
        <v/>
      </c>
      <c r="DC102" s="172"/>
      <c r="DD102" s="171" t="str">
        <f t="shared" si="189"/>
        <v/>
      </c>
      <c r="DE102" s="175"/>
      <c r="DF102" s="169">
        <f t="shared" si="190"/>
        <v>0</v>
      </c>
      <c r="DG102" s="169">
        <f t="shared" si="191"/>
        <v>0</v>
      </c>
      <c r="DH102" s="169">
        <f t="shared" si="192"/>
        <v>0</v>
      </c>
      <c r="DI102" s="169">
        <f t="shared" si="193"/>
        <v>0</v>
      </c>
      <c r="DJ102" s="3">
        <f t="shared" si="194"/>
        <v>0</v>
      </c>
      <c r="DK102" s="145">
        <f t="shared" si="195"/>
        <v>0</v>
      </c>
      <c r="DL102" s="140" t="str">
        <f t="shared" si="196"/>
        <v>000</v>
      </c>
      <c r="DM102" s="140">
        <f t="shared" si="197"/>
        <v>0</v>
      </c>
      <c r="DN102" s="140">
        <f t="shared" si="198"/>
        <v>0</v>
      </c>
      <c r="DO102" s="140" t="str">
        <f t="shared" si="199"/>
        <v/>
      </c>
      <c r="DP102" s="140" t="str">
        <f t="shared" si="200"/>
        <v/>
      </c>
      <c r="DQ102" s="140" t="str">
        <f t="shared" si="201"/>
        <v>0</v>
      </c>
      <c r="DR102" s="140" t="str">
        <f t="shared" si="202"/>
        <v/>
      </c>
      <c r="DS102" s="140" t="str">
        <f t="shared" si="203"/>
        <v>0</v>
      </c>
      <c r="DT102" s="140" t="str">
        <f t="shared" si="204"/>
        <v/>
      </c>
      <c r="DU102" s="140" t="str">
        <f t="shared" si="205"/>
        <v>00</v>
      </c>
      <c r="DV102" s="140">
        <f t="shared" si="206"/>
        <v>0</v>
      </c>
    </row>
    <row r="103" spans="2:126">
      <c r="B103" s="159" t="str">
        <f t="shared" si="112"/>
        <v/>
      </c>
      <c r="C103" s="150">
        <v>100</v>
      </c>
      <c r="D103" s="160" t="str">
        <f>男子種目選択!B103</f>
        <v/>
      </c>
      <c r="E103" s="161" t="str">
        <f>男子種目選択!C103</f>
        <v/>
      </c>
      <c r="F103" s="162" t="str">
        <f>男子種目選択!D103</f>
        <v/>
      </c>
      <c r="G103" s="163" t="str">
        <f>IF(男子種目選択!E103="","",男子種目選択!E103)</f>
        <v/>
      </c>
      <c r="H103" s="164" t="str">
        <f t="shared" si="207"/>
        <v/>
      </c>
      <c r="I103" s="165"/>
      <c r="J103" s="166" t="str">
        <f t="shared" si="113"/>
        <v/>
      </c>
      <c r="K103" s="167"/>
      <c r="L103" s="166" t="str">
        <f t="shared" si="114"/>
        <v/>
      </c>
      <c r="M103" s="168"/>
      <c r="N103" s="169" t="str">
        <f t="shared" si="115"/>
        <v/>
      </c>
      <c r="O103" s="169">
        <f t="shared" si="116"/>
        <v>0</v>
      </c>
      <c r="P103" s="169" t="str">
        <f t="shared" si="117"/>
        <v/>
      </c>
      <c r="Q103" s="169">
        <f t="shared" si="118"/>
        <v>0</v>
      </c>
      <c r="R103" s="3" t="str">
        <f t="shared" si="119"/>
        <v/>
      </c>
      <c r="S103" s="145" t="str">
        <f t="shared" si="120"/>
        <v/>
      </c>
      <c r="T103" s="140" t="str">
        <f t="shared" si="121"/>
        <v>00</v>
      </c>
      <c r="U103" s="140">
        <f t="shared" si="122"/>
        <v>0</v>
      </c>
      <c r="V103" s="140">
        <f t="shared" si="123"/>
        <v>0</v>
      </c>
      <c r="W103" s="140" t="str">
        <f t="shared" si="124"/>
        <v/>
      </c>
      <c r="X103" s="140" t="str">
        <f t="shared" si="125"/>
        <v/>
      </c>
      <c r="Y103" s="140" t="str">
        <f t="shared" si="126"/>
        <v>0</v>
      </c>
      <c r="Z103" s="140" t="str">
        <f t="shared" si="127"/>
        <v/>
      </c>
      <c r="AA103" s="140" t="str">
        <f t="shared" si="128"/>
        <v/>
      </c>
      <c r="AB103" s="140" t="str">
        <f t="shared" si="129"/>
        <v/>
      </c>
      <c r="AC103" s="140" t="str">
        <f t="shared" si="107"/>
        <v>0</v>
      </c>
      <c r="AD103" s="140">
        <f t="shared" si="130"/>
        <v>0</v>
      </c>
      <c r="AE103" s="163" t="str">
        <f>IF(男子種目選択!F103="","",男子種目選択!F103)</f>
        <v/>
      </c>
      <c r="AF103" s="164" t="str">
        <f t="shared" si="208"/>
        <v/>
      </c>
      <c r="AG103" s="170"/>
      <c r="AH103" s="171" t="str">
        <f t="shared" si="131"/>
        <v/>
      </c>
      <c r="AI103" s="172"/>
      <c r="AJ103" s="171" t="str">
        <f t="shared" si="132"/>
        <v/>
      </c>
      <c r="AK103" s="173"/>
      <c r="AL103" s="169">
        <f t="shared" si="133"/>
        <v>0</v>
      </c>
      <c r="AM103" s="169">
        <f t="shared" si="134"/>
        <v>0</v>
      </c>
      <c r="AN103" s="169">
        <f t="shared" si="135"/>
        <v>0</v>
      </c>
      <c r="AO103" s="169">
        <f t="shared" si="136"/>
        <v>0</v>
      </c>
      <c r="AP103" s="3">
        <f t="shared" si="137"/>
        <v>0</v>
      </c>
      <c r="AQ103" s="145">
        <f t="shared" si="138"/>
        <v>0</v>
      </c>
      <c r="AR103" s="140" t="str">
        <f t="shared" si="139"/>
        <v>000</v>
      </c>
      <c r="AS103" s="140">
        <f t="shared" si="140"/>
        <v>0</v>
      </c>
      <c r="AT103" s="140">
        <f t="shared" si="141"/>
        <v>0</v>
      </c>
      <c r="AU103" s="140" t="str">
        <f t="shared" si="142"/>
        <v/>
      </c>
      <c r="AV103" s="140" t="str">
        <f t="shared" si="143"/>
        <v/>
      </c>
      <c r="AW103" s="140" t="str">
        <f t="shared" si="144"/>
        <v>0</v>
      </c>
      <c r="AX103" s="140" t="str">
        <f t="shared" si="145"/>
        <v/>
      </c>
      <c r="AY103" s="140" t="str">
        <f t="shared" si="146"/>
        <v>0</v>
      </c>
      <c r="AZ103" s="140" t="str">
        <f t="shared" si="147"/>
        <v/>
      </c>
      <c r="BA103" s="140" t="str">
        <f t="shared" si="148"/>
        <v>00</v>
      </c>
      <c r="BB103" s="140">
        <f t="shared" si="149"/>
        <v>0</v>
      </c>
      <c r="BC103" s="174" t="str">
        <f>IF(男子種目選択!G103="","",男子種目選択!G103)</f>
        <v/>
      </c>
      <c r="BD103" s="164" t="str">
        <f t="shared" si="209"/>
        <v/>
      </c>
      <c r="BE103" s="170"/>
      <c r="BF103" s="171" t="str">
        <f t="shared" si="150"/>
        <v/>
      </c>
      <c r="BG103" s="172"/>
      <c r="BH103" s="171" t="str">
        <f t="shared" si="151"/>
        <v/>
      </c>
      <c r="BI103" s="175"/>
      <c r="BJ103" s="169">
        <f t="shared" si="152"/>
        <v>0</v>
      </c>
      <c r="BK103" s="169">
        <f t="shared" si="153"/>
        <v>0</v>
      </c>
      <c r="BL103" s="169">
        <f t="shared" si="154"/>
        <v>0</v>
      </c>
      <c r="BM103" s="169">
        <f t="shared" si="155"/>
        <v>0</v>
      </c>
      <c r="BN103" s="3">
        <f t="shared" si="156"/>
        <v>0</v>
      </c>
      <c r="BO103" s="145">
        <f t="shared" si="157"/>
        <v>0</v>
      </c>
      <c r="BP103" s="140" t="str">
        <f t="shared" si="158"/>
        <v>000</v>
      </c>
      <c r="BQ103" s="140">
        <f t="shared" si="159"/>
        <v>0</v>
      </c>
      <c r="BR103" s="140">
        <f t="shared" si="160"/>
        <v>0</v>
      </c>
      <c r="BS103" s="140" t="str">
        <f t="shared" si="161"/>
        <v/>
      </c>
      <c r="BT103" s="140" t="str">
        <f t="shared" si="162"/>
        <v/>
      </c>
      <c r="BU103" s="140" t="str">
        <f t="shared" si="163"/>
        <v>0</v>
      </c>
      <c r="BV103" s="140" t="str">
        <f t="shared" si="164"/>
        <v/>
      </c>
      <c r="BW103" s="140" t="str">
        <f t="shared" si="165"/>
        <v>0</v>
      </c>
      <c r="BX103" s="140" t="str">
        <f t="shared" si="166"/>
        <v/>
      </c>
      <c r="BY103" s="140" t="str">
        <f t="shared" si="167"/>
        <v>00</v>
      </c>
      <c r="BZ103" s="140">
        <f t="shared" si="168"/>
        <v>0</v>
      </c>
      <c r="CA103" s="163" t="str">
        <f>IF(男子種目選択!H103="","",男子種目選択!H103)</f>
        <v/>
      </c>
      <c r="CB103" s="164" t="str">
        <f t="shared" si="210"/>
        <v/>
      </c>
      <c r="CC103" s="170"/>
      <c r="CD103" s="171" t="str">
        <f t="shared" si="169"/>
        <v/>
      </c>
      <c r="CE103" s="172"/>
      <c r="CF103" s="171" t="str">
        <f t="shared" si="170"/>
        <v/>
      </c>
      <c r="CG103" s="173"/>
      <c r="CH103" s="169">
        <f t="shared" si="171"/>
        <v>0</v>
      </c>
      <c r="CI103" s="169">
        <f t="shared" si="172"/>
        <v>0</v>
      </c>
      <c r="CJ103" s="169">
        <f t="shared" si="173"/>
        <v>0</v>
      </c>
      <c r="CK103" s="169">
        <f t="shared" si="174"/>
        <v>0</v>
      </c>
      <c r="CL103" s="3">
        <f t="shared" si="175"/>
        <v>0</v>
      </c>
      <c r="CM103" s="145">
        <f t="shared" si="176"/>
        <v>0</v>
      </c>
      <c r="CN103" s="140" t="str">
        <f t="shared" si="177"/>
        <v>000</v>
      </c>
      <c r="CO103" s="140">
        <f t="shared" si="178"/>
        <v>0</v>
      </c>
      <c r="CP103" s="140">
        <f t="shared" si="179"/>
        <v>0</v>
      </c>
      <c r="CQ103" s="140" t="str">
        <f t="shared" si="180"/>
        <v/>
      </c>
      <c r="CR103" s="140" t="str">
        <f t="shared" si="181"/>
        <v/>
      </c>
      <c r="CS103" s="140" t="str">
        <f t="shared" si="182"/>
        <v>0</v>
      </c>
      <c r="CT103" s="140" t="str">
        <f t="shared" si="183"/>
        <v/>
      </c>
      <c r="CU103" s="140" t="str">
        <f t="shared" si="184"/>
        <v>0</v>
      </c>
      <c r="CV103" s="140" t="str">
        <f t="shared" si="185"/>
        <v/>
      </c>
      <c r="CW103" s="140" t="str">
        <f t="shared" si="186"/>
        <v>00</v>
      </c>
      <c r="CX103" s="140">
        <f t="shared" si="187"/>
        <v>0</v>
      </c>
      <c r="CY103" s="174" t="str">
        <f>IF(男子種目選択!I103="","",男子種目選択!I103)</f>
        <v/>
      </c>
      <c r="CZ103" s="164" t="str">
        <f t="shared" si="211"/>
        <v/>
      </c>
      <c r="DA103" s="170"/>
      <c r="DB103" s="171" t="str">
        <f t="shared" si="188"/>
        <v/>
      </c>
      <c r="DC103" s="172"/>
      <c r="DD103" s="171" t="str">
        <f t="shared" si="189"/>
        <v/>
      </c>
      <c r="DE103" s="175"/>
      <c r="DF103" s="169">
        <f t="shared" si="190"/>
        <v>0</v>
      </c>
      <c r="DG103" s="169">
        <f t="shared" si="191"/>
        <v>0</v>
      </c>
      <c r="DH103" s="169">
        <f t="shared" si="192"/>
        <v>0</v>
      </c>
      <c r="DI103" s="169">
        <f t="shared" si="193"/>
        <v>0</v>
      </c>
      <c r="DJ103" s="3">
        <f t="shared" si="194"/>
        <v>0</v>
      </c>
      <c r="DK103" s="145">
        <f t="shared" si="195"/>
        <v>0</v>
      </c>
      <c r="DL103" s="140" t="str">
        <f t="shared" si="196"/>
        <v>000</v>
      </c>
      <c r="DM103" s="140">
        <f t="shared" si="197"/>
        <v>0</v>
      </c>
      <c r="DN103" s="140">
        <f t="shared" si="198"/>
        <v>0</v>
      </c>
      <c r="DO103" s="140" t="str">
        <f t="shared" si="199"/>
        <v/>
      </c>
      <c r="DP103" s="140" t="str">
        <f t="shared" si="200"/>
        <v/>
      </c>
      <c r="DQ103" s="140" t="str">
        <f t="shared" si="201"/>
        <v>0</v>
      </c>
      <c r="DR103" s="140" t="str">
        <f t="shared" si="202"/>
        <v/>
      </c>
      <c r="DS103" s="140" t="str">
        <f t="shared" si="203"/>
        <v>0</v>
      </c>
      <c r="DT103" s="140" t="str">
        <f t="shared" si="204"/>
        <v/>
      </c>
      <c r="DU103" s="140" t="str">
        <f t="shared" si="205"/>
        <v>00</v>
      </c>
      <c r="DV103" s="140">
        <f t="shared" si="206"/>
        <v>0</v>
      </c>
    </row>
    <row r="104" spans="2:126">
      <c r="B104" s="159" t="str">
        <f t="shared" si="112"/>
        <v/>
      </c>
      <c r="C104" s="150">
        <v>101</v>
      </c>
      <c r="D104" s="160" t="str">
        <f>男子種目選択!B104</f>
        <v/>
      </c>
      <c r="E104" s="161" t="str">
        <f>男子種目選択!C104</f>
        <v/>
      </c>
      <c r="F104" s="162" t="str">
        <f>男子種目選択!D104</f>
        <v/>
      </c>
      <c r="G104" s="163" t="str">
        <f>IF(男子種目選択!E104="","",男子種目選択!E104)</f>
        <v/>
      </c>
      <c r="H104" s="164" t="str">
        <f t="shared" si="207"/>
        <v/>
      </c>
      <c r="I104" s="165"/>
      <c r="J104" s="166" t="str">
        <f t="shared" si="113"/>
        <v/>
      </c>
      <c r="K104" s="167"/>
      <c r="L104" s="166" t="str">
        <f t="shared" si="114"/>
        <v/>
      </c>
      <c r="M104" s="168"/>
      <c r="N104" s="169" t="str">
        <f t="shared" si="115"/>
        <v/>
      </c>
      <c r="O104" s="169">
        <f t="shared" si="116"/>
        <v>0</v>
      </c>
      <c r="P104" s="169" t="str">
        <f t="shared" si="117"/>
        <v/>
      </c>
      <c r="Q104" s="169">
        <f t="shared" si="118"/>
        <v>0</v>
      </c>
      <c r="R104" s="3" t="str">
        <f t="shared" si="119"/>
        <v/>
      </c>
      <c r="S104" s="145" t="str">
        <f t="shared" si="120"/>
        <v/>
      </c>
      <c r="T104" s="140" t="str">
        <f t="shared" si="121"/>
        <v>00</v>
      </c>
      <c r="U104" s="140">
        <f t="shared" si="122"/>
        <v>0</v>
      </c>
      <c r="V104" s="140">
        <f t="shared" si="123"/>
        <v>0</v>
      </c>
      <c r="W104" s="140" t="str">
        <f t="shared" si="124"/>
        <v/>
      </c>
      <c r="X104" s="140" t="str">
        <f t="shared" si="125"/>
        <v/>
      </c>
      <c r="Y104" s="140" t="str">
        <f t="shared" si="126"/>
        <v>0</v>
      </c>
      <c r="Z104" s="140" t="str">
        <f t="shared" si="127"/>
        <v/>
      </c>
      <c r="AA104" s="140" t="str">
        <f t="shared" si="128"/>
        <v/>
      </c>
      <c r="AB104" s="140" t="str">
        <f t="shared" si="129"/>
        <v/>
      </c>
      <c r="AC104" s="140" t="str">
        <f t="shared" si="107"/>
        <v>0</v>
      </c>
      <c r="AD104" s="140">
        <f t="shared" si="130"/>
        <v>0</v>
      </c>
      <c r="AE104" s="163" t="str">
        <f>IF(男子種目選択!F104="","",男子種目選択!F104)</f>
        <v/>
      </c>
      <c r="AF104" s="164" t="str">
        <f t="shared" si="208"/>
        <v/>
      </c>
      <c r="AG104" s="170"/>
      <c r="AH104" s="171" t="str">
        <f t="shared" si="131"/>
        <v/>
      </c>
      <c r="AI104" s="172"/>
      <c r="AJ104" s="171" t="str">
        <f t="shared" si="132"/>
        <v/>
      </c>
      <c r="AK104" s="173"/>
      <c r="AL104" s="169">
        <f t="shared" si="133"/>
        <v>0</v>
      </c>
      <c r="AM104" s="169">
        <f t="shared" si="134"/>
        <v>0</v>
      </c>
      <c r="AN104" s="169">
        <f t="shared" si="135"/>
        <v>0</v>
      </c>
      <c r="AO104" s="169">
        <f t="shared" si="136"/>
        <v>0</v>
      </c>
      <c r="AP104" s="3">
        <f t="shared" si="137"/>
        <v>0</v>
      </c>
      <c r="AQ104" s="145">
        <f t="shared" si="138"/>
        <v>0</v>
      </c>
      <c r="AR104" s="140" t="str">
        <f t="shared" si="139"/>
        <v>000</v>
      </c>
      <c r="AS104" s="140">
        <f t="shared" si="140"/>
        <v>0</v>
      </c>
      <c r="AT104" s="140">
        <f t="shared" si="141"/>
        <v>0</v>
      </c>
      <c r="AU104" s="140" t="str">
        <f t="shared" si="142"/>
        <v/>
      </c>
      <c r="AV104" s="140" t="str">
        <f t="shared" si="143"/>
        <v/>
      </c>
      <c r="AW104" s="140" t="str">
        <f t="shared" si="144"/>
        <v>0</v>
      </c>
      <c r="AX104" s="140" t="str">
        <f t="shared" si="145"/>
        <v/>
      </c>
      <c r="AY104" s="140" t="str">
        <f t="shared" si="146"/>
        <v>0</v>
      </c>
      <c r="AZ104" s="140" t="str">
        <f t="shared" si="147"/>
        <v/>
      </c>
      <c r="BA104" s="140" t="str">
        <f t="shared" si="148"/>
        <v>00</v>
      </c>
      <c r="BB104" s="140">
        <f t="shared" si="149"/>
        <v>0</v>
      </c>
      <c r="BC104" s="174" t="str">
        <f>IF(男子種目選択!G104="","",男子種目選択!G104)</f>
        <v/>
      </c>
      <c r="BD104" s="164" t="str">
        <f t="shared" si="209"/>
        <v/>
      </c>
      <c r="BE104" s="170"/>
      <c r="BF104" s="171" t="str">
        <f t="shared" si="150"/>
        <v/>
      </c>
      <c r="BG104" s="172"/>
      <c r="BH104" s="171" t="str">
        <f t="shared" si="151"/>
        <v/>
      </c>
      <c r="BI104" s="175"/>
      <c r="BJ104" s="169">
        <f t="shared" si="152"/>
        <v>0</v>
      </c>
      <c r="BK104" s="169">
        <f t="shared" si="153"/>
        <v>0</v>
      </c>
      <c r="BL104" s="169">
        <f t="shared" si="154"/>
        <v>0</v>
      </c>
      <c r="BM104" s="169">
        <f t="shared" si="155"/>
        <v>0</v>
      </c>
      <c r="BN104" s="3">
        <f t="shared" si="156"/>
        <v>0</v>
      </c>
      <c r="BO104" s="145">
        <f t="shared" si="157"/>
        <v>0</v>
      </c>
      <c r="BP104" s="140" t="str">
        <f t="shared" si="158"/>
        <v>000</v>
      </c>
      <c r="BQ104" s="140">
        <f t="shared" si="159"/>
        <v>0</v>
      </c>
      <c r="BR104" s="140">
        <f t="shared" si="160"/>
        <v>0</v>
      </c>
      <c r="BS104" s="140" t="str">
        <f t="shared" si="161"/>
        <v/>
      </c>
      <c r="BT104" s="140" t="str">
        <f t="shared" si="162"/>
        <v/>
      </c>
      <c r="BU104" s="140" t="str">
        <f t="shared" si="163"/>
        <v>0</v>
      </c>
      <c r="BV104" s="140" t="str">
        <f t="shared" si="164"/>
        <v/>
      </c>
      <c r="BW104" s="140" t="str">
        <f t="shared" si="165"/>
        <v>0</v>
      </c>
      <c r="BX104" s="140" t="str">
        <f t="shared" si="166"/>
        <v/>
      </c>
      <c r="BY104" s="140" t="str">
        <f t="shared" si="167"/>
        <v>00</v>
      </c>
      <c r="BZ104" s="140">
        <f t="shared" si="168"/>
        <v>0</v>
      </c>
      <c r="CA104" s="163" t="str">
        <f>IF(男子種目選択!H104="","",男子種目選択!H104)</f>
        <v/>
      </c>
      <c r="CB104" s="164" t="str">
        <f t="shared" si="210"/>
        <v/>
      </c>
      <c r="CC104" s="170"/>
      <c r="CD104" s="171" t="str">
        <f t="shared" si="169"/>
        <v/>
      </c>
      <c r="CE104" s="172"/>
      <c r="CF104" s="171" t="str">
        <f t="shared" si="170"/>
        <v/>
      </c>
      <c r="CG104" s="173"/>
      <c r="CH104" s="169">
        <f t="shared" si="171"/>
        <v>0</v>
      </c>
      <c r="CI104" s="169">
        <f t="shared" si="172"/>
        <v>0</v>
      </c>
      <c r="CJ104" s="169">
        <f t="shared" si="173"/>
        <v>0</v>
      </c>
      <c r="CK104" s="169">
        <f t="shared" si="174"/>
        <v>0</v>
      </c>
      <c r="CL104" s="3">
        <f t="shared" si="175"/>
        <v>0</v>
      </c>
      <c r="CM104" s="145">
        <f t="shared" si="176"/>
        <v>0</v>
      </c>
      <c r="CN104" s="140" t="str">
        <f t="shared" si="177"/>
        <v>000</v>
      </c>
      <c r="CO104" s="140">
        <f t="shared" si="178"/>
        <v>0</v>
      </c>
      <c r="CP104" s="140">
        <f t="shared" si="179"/>
        <v>0</v>
      </c>
      <c r="CQ104" s="140" t="str">
        <f t="shared" si="180"/>
        <v/>
      </c>
      <c r="CR104" s="140" t="str">
        <f t="shared" si="181"/>
        <v/>
      </c>
      <c r="CS104" s="140" t="str">
        <f t="shared" si="182"/>
        <v>0</v>
      </c>
      <c r="CT104" s="140" t="str">
        <f t="shared" si="183"/>
        <v/>
      </c>
      <c r="CU104" s="140" t="str">
        <f t="shared" si="184"/>
        <v>0</v>
      </c>
      <c r="CV104" s="140" t="str">
        <f t="shared" si="185"/>
        <v/>
      </c>
      <c r="CW104" s="140" t="str">
        <f t="shared" si="186"/>
        <v>00</v>
      </c>
      <c r="CX104" s="140">
        <f t="shared" si="187"/>
        <v>0</v>
      </c>
      <c r="CY104" s="174" t="str">
        <f>IF(男子種目選択!I104="","",男子種目選択!I104)</f>
        <v/>
      </c>
      <c r="CZ104" s="164" t="str">
        <f t="shared" si="211"/>
        <v/>
      </c>
      <c r="DA104" s="170"/>
      <c r="DB104" s="171" t="str">
        <f t="shared" si="188"/>
        <v/>
      </c>
      <c r="DC104" s="172"/>
      <c r="DD104" s="171" t="str">
        <f t="shared" si="189"/>
        <v/>
      </c>
      <c r="DE104" s="175"/>
      <c r="DF104" s="169">
        <f t="shared" si="190"/>
        <v>0</v>
      </c>
      <c r="DG104" s="169">
        <f t="shared" si="191"/>
        <v>0</v>
      </c>
      <c r="DH104" s="169">
        <f t="shared" si="192"/>
        <v>0</v>
      </c>
      <c r="DI104" s="169">
        <f t="shared" si="193"/>
        <v>0</v>
      </c>
      <c r="DJ104" s="3">
        <f t="shared" si="194"/>
        <v>0</v>
      </c>
      <c r="DK104" s="145">
        <f t="shared" si="195"/>
        <v>0</v>
      </c>
      <c r="DL104" s="140" t="str">
        <f t="shared" si="196"/>
        <v>000</v>
      </c>
      <c r="DM104" s="140">
        <f t="shared" si="197"/>
        <v>0</v>
      </c>
      <c r="DN104" s="140">
        <f t="shared" si="198"/>
        <v>0</v>
      </c>
      <c r="DO104" s="140" t="str">
        <f t="shared" si="199"/>
        <v/>
      </c>
      <c r="DP104" s="140" t="str">
        <f t="shared" si="200"/>
        <v/>
      </c>
      <c r="DQ104" s="140" t="str">
        <f t="shared" si="201"/>
        <v>0</v>
      </c>
      <c r="DR104" s="140" t="str">
        <f t="shared" si="202"/>
        <v/>
      </c>
      <c r="DS104" s="140" t="str">
        <f t="shared" si="203"/>
        <v>0</v>
      </c>
      <c r="DT104" s="140" t="str">
        <f t="shared" si="204"/>
        <v/>
      </c>
      <c r="DU104" s="140" t="str">
        <f t="shared" si="205"/>
        <v>00</v>
      </c>
      <c r="DV104" s="140">
        <f t="shared" si="206"/>
        <v>0</v>
      </c>
    </row>
    <row r="105" spans="2:126">
      <c r="B105" s="159" t="str">
        <f t="shared" si="112"/>
        <v/>
      </c>
      <c r="C105" s="150">
        <v>102</v>
      </c>
      <c r="D105" s="160" t="str">
        <f>男子種目選択!B105</f>
        <v/>
      </c>
      <c r="E105" s="161" t="str">
        <f>男子種目選択!C105</f>
        <v/>
      </c>
      <c r="F105" s="162" t="str">
        <f>男子種目選択!D105</f>
        <v/>
      </c>
      <c r="G105" s="163" t="str">
        <f>IF(男子種目選択!E105="","",男子種目選択!E105)</f>
        <v/>
      </c>
      <c r="H105" s="164" t="str">
        <f t="shared" si="207"/>
        <v/>
      </c>
      <c r="I105" s="165"/>
      <c r="J105" s="166" t="str">
        <f t="shared" si="113"/>
        <v/>
      </c>
      <c r="K105" s="167"/>
      <c r="L105" s="166" t="str">
        <f t="shared" si="114"/>
        <v/>
      </c>
      <c r="M105" s="168"/>
      <c r="N105" s="169" t="str">
        <f t="shared" si="115"/>
        <v/>
      </c>
      <c r="O105" s="169">
        <f t="shared" si="116"/>
        <v>0</v>
      </c>
      <c r="P105" s="169" t="str">
        <f t="shared" si="117"/>
        <v/>
      </c>
      <c r="Q105" s="169">
        <f t="shared" si="118"/>
        <v>0</v>
      </c>
      <c r="R105" s="3" t="str">
        <f t="shared" si="119"/>
        <v/>
      </c>
      <c r="S105" s="145" t="str">
        <f t="shared" si="120"/>
        <v/>
      </c>
      <c r="T105" s="140" t="str">
        <f t="shared" si="121"/>
        <v>00</v>
      </c>
      <c r="U105" s="140">
        <f t="shared" si="122"/>
        <v>0</v>
      </c>
      <c r="V105" s="140">
        <f t="shared" si="123"/>
        <v>0</v>
      </c>
      <c r="W105" s="140" t="str">
        <f t="shared" si="124"/>
        <v/>
      </c>
      <c r="X105" s="140" t="str">
        <f t="shared" si="125"/>
        <v/>
      </c>
      <c r="Y105" s="140" t="str">
        <f t="shared" si="126"/>
        <v>0</v>
      </c>
      <c r="Z105" s="140" t="str">
        <f t="shared" si="127"/>
        <v/>
      </c>
      <c r="AA105" s="140" t="str">
        <f t="shared" si="128"/>
        <v/>
      </c>
      <c r="AB105" s="140" t="str">
        <f t="shared" si="129"/>
        <v/>
      </c>
      <c r="AC105" s="140" t="str">
        <f t="shared" si="107"/>
        <v>0</v>
      </c>
      <c r="AD105" s="140">
        <f t="shared" si="130"/>
        <v>0</v>
      </c>
      <c r="AE105" s="163" t="str">
        <f>IF(男子種目選択!F105="","",男子種目選択!F105)</f>
        <v/>
      </c>
      <c r="AF105" s="164" t="str">
        <f t="shared" si="208"/>
        <v/>
      </c>
      <c r="AG105" s="170"/>
      <c r="AH105" s="171" t="str">
        <f t="shared" si="131"/>
        <v/>
      </c>
      <c r="AI105" s="172"/>
      <c r="AJ105" s="171" t="str">
        <f t="shared" si="132"/>
        <v/>
      </c>
      <c r="AK105" s="173"/>
      <c r="AL105" s="169">
        <f t="shared" si="133"/>
        <v>0</v>
      </c>
      <c r="AM105" s="169">
        <f t="shared" si="134"/>
        <v>0</v>
      </c>
      <c r="AN105" s="169">
        <f t="shared" si="135"/>
        <v>0</v>
      </c>
      <c r="AO105" s="169">
        <f t="shared" si="136"/>
        <v>0</v>
      </c>
      <c r="AP105" s="3">
        <f t="shared" si="137"/>
        <v>0</v>
      </c>
      <c r="AQ105" s="145">
        <f t="shared" si="138"/>
        <v>0</v>
      </c>
      <c r="AR105" s="140" t="str">
        <f t="shared" si="139"/>
        <v>000</v>
      </c>
      <c r="AS105" s="140">
        <f t="shared" si="140"/>
        <v>0</v>
      </c>
      <c r="AT105" s="140">
        <f t="shared" si="141"/>
        <v>0</v>
      </c>
      <c r="AU105" s="140" t="str">
        <f t="shared" si="142"/>
        <v/>
      </c>
      <c r="AV105" s="140" t="str">
        <f t="shared" si="143"/>
        <v/>
      </c>
      <c r="AW105" s="140" t="str">
        <f t="shared" si="144"/>
        <v>0</v>
      </c>
      <c r="AX105" s="140" t="str">
        <f t="shared" si="145"/>
        <v/>
      </c>
      <c r="AY105" s="140" t="str">
        <f t="shared" si="146"/>
        <v>0</v>
      </c>
      <c r="AZ105" s="140" t="str">
        <f t="shared" si="147"/>
        <v/>
      </c>
      <c r="BA105" s="140" t="str">
        <f t="shared" si="148"/>
        <v>00</v>
      </c>
      <c r="BB105" s="140">
        <f t="shared" si="149"/>
        <v>0</v>
      </c>
      <c r="BC105" s="174" t="str">
        <f>IF(男子種目選択!G105="","",男子種目選択!G105)</f>
        <v/>
      </c>
      <c r="BD105" s="164" t="str">
        <f t="shared" si="209"/>
        <v/>
      </c>
      <c r="BE105" s="170"/>
      <c r="BF105" s="171" t="str">
        <f t="shared" si="150"/>
        <v/>
      </c>
      <c r="BG105" s="172"/>
      <c r="BH105" s="171" t="str">
        <f t="shared" si="151"/>
        <v/>
      </c>
      <c r="BI105" s="175"/>
      <c r="BJ105" s="169">
        <f t="shared" si="152"/>
        <v>0</v>
      </c>
      <c r="BK105" s="169">
        <f t="shared" si="153"/>
        <v>0</v>
      </c>
      <c r="BL105" s="169">
        <f t="shared" si="154"/>
        <v>0</v>
      </c>
      <c r="BM105" s="169">
        <f t="shared" si="155"/>
        <v>0</v>
      </c>
      <c r="BN105" s="3">
        <f t="shared" si="156"/>
        <v>0</v>
      </c>
      <c r="BO105" s="145">
        <f t="shared" si="157"/>
        <v>0</v>
      </c>
      <c r="BP105" s="140" t="str">
        <f t="shared" si="158"/>
        <v>000</v>
      </c>
      <c r="BQ105" s="140">
        <f t="shared" si="159"/>
        <v>0</v>
      </c>
      <c r="BR105" s="140">
        <f t="shared" si="160"/>
        <v>0</v>
      </c>
      <c r="BS105" s="140" t="str">
        <f t="shared" si="161"/>
        <v/>
      </c>
      <c r="BT105" s="140" t="str">
        <f t="shared" si="162"/>
        <v/>
      </c>
      <c r="BU105" s="140" t="str">
        <f t="shared" si="163"/>
        <v>0</v>
      </c>
      <c r="BV105" s="140" t="str">
        <f t="shared" si="164"/>
        <v/>
      </c>
      <c r="BW105" s="140" t="str">
        <f t="shared" si="165"/>
        <v>0</v>
      </c>
      <c r="BX105" s="140" t="str">
        <f t="shared" si="166"/>
        <v/>
      </c>
      <c r="BY105" s="140" t="str">
        <f t="shared" si="167"/>
        <v>00</v>
      </c>
      <c r="BZ105" s="140">
        <f t="shared" si="168"/>
        <v>0</v>
      </c>
      <c r="CA105" s="163" t="str">
        <f>IF(男子種目選択!H105="","",男子種目選択!H105)</f>
        <v/>
      </c>
      <c r="CB105" s="164" t="str">
        <f t="shared" si="210"/>
        <v/>
      </c>
      <c r="CC105" s="170"/>
      <c r="CD105" s="171" t="str">
        <f t="shared" si="169"/>
        <v/>
      </c>
      <c r="CE105" s="172"/>
      <c r="CF105" s="171" t="str">
        <f t="shared" si="170"/>
        <v/>
      </c>
      <c r="CG105" s="173"/>
      <c r="CH105" s="169">
        <f t="shared" si="171"/>
        <v>0</v>
      </c>
      <c r="CI105" s="169">
        <f t="shared" si="172"/>
        <v>0</v>
      </c>
      <c r="CJ105" s="169">
        <f t="shared" si="173"/>
        <v>0</v>
      </c>
      <c r="CK105" s="169">
        <f t="shared" si="174"/>
        <v>0</v>
      </c>
      <c r="CL105" s="3">
        <f t="shared" si="175"/>
        <v>0</v>
      </c>
      <c r="CM105" s="145">
        <f t="shared" si="176"/>
        <v>0</v>
      </c>
      <c r="CN105" s="140" t="str">
        <f t="shared" si="177"/>
        <v>000</v>
      </c>
      <c r="CO105" s="140">
        <f t="shared" si="178"/>
        <v>0</v>
      </c>
      <c r="CP105" s="140">
        <f t="shared" si="179"/>
        <v>0</v>
      </c>
      <c r="CQ105" s="140" t="str">
        <f t="shared" si="180"/>
        <v/>
      </c>
      <c r="CR105" s="140" t="str">
        <f t="shared" si="181"/>
        <v/>
      </c>
      <c r="CS105" s="140" t="str">
        <f t="shared" si="182"/>
        <v>0</v>
      </c>
      <c r="CT105" s="140" t="str">
        <f t="shared" si="183"/>
        <v/>
      </c>
      <c r="CU105" s="140" t="str">
        <f t="shared" si="184"/>
        <v>0</v>
      </c>
      <c r="CV105" s="140" t="str">
        <f t="shared" si="185"/>
        <v/>
      </c>
      <c r="CW105" s="140" t="str">
        <f t="shared" si="186"/>
        <v>00</v>
      </c>
      <c r="CX105" s="140">
        <f t="shared" si="187"/>
        <v>0</v>
      </c>
      <c r="CY105" s="174" t="str">
        <f>IF(男子種目選択!I105="","",男子種目選択!I105)</f>
        <v/>
      </c>
      <c r="CZ105" s="164" t="str">
        <f t="shared" si="211"/>
        <v/>
      </c>
      <c r="DA105" s="170"/>
      <c r="DB105" s="171" t="str">
        <f t="shared" si="188"/>
        <v/>
      </c>
      <c r="DC105" s="172"/>
      <c r="DD105" s="171" t="str">
        <f t="shared" si="189"/>
        <v/>
      </c>
      <c r="DE105" s="175"/>
      <c r="DF105" s="169">
        <f t="shared" si="190"/>
        <v>0</v>
      </c>
      <c r="DG105" s="169">
        <f t="shared" si="191"/>
        <v>0</v>
      </c>
      <c r="DH105" s="169">
        <f t="shared" si="192"/>
        <v>0</v>
      </c>
      <c r="DI105" s="169">
        <f t="shared" si="193"/>
        <v>0</v>
      </c>
      <c r="DJ105" s="3">
        <f t="shared" si="194"/>
        <v>0</v>
      </c>
      <c r="DK105" s="145">
        <f t="shared" si="195"/>
        <v>0</v>
      </c>
      <c r="DL105" s="140" t="str">
        <f t="shared" si="196"/>
        <v>000</v>
      </c>
      <c r="DM105" s="140">
        <f t="shared" si="197"/>
        <v>0</v>
      </c>
      <c r="DN105" s="140">
        <f t="shared" si="198"/>
        <v>0</v>
      </c>
      <c r="DO105" s="140" t="str">
        <f t="shared" si="199"/>
        <v/>
      </c>
      <c r="DP105" s="140" t="str">
        <f t="shared" si="200"/>
        <v/>
      </c>
      <c r="DQ105" s="140" t="str">
        <f t="shared" si="201"/>
        <v>0</v>
      </c>
      <c r="DR105" s="140" t="str">
        <f t="shared" si="202"/>
        <v/>
      </c>
      <c r="DS105" s="140" t="str">
        <f t="shared" si="203"/>
        <v>0</v>
      </c>
      <c r="DT105" s="140" t="str">
        <f t="shared" si="204"/>
        <v/>
      </c>
      <c r="DU105" s="140" t="str">
        <f t="shared" si="205"/>
        <v>00</v>
      </c>
      <c r="DV105" s="140">
        <f t="shared" si="206"/>
        <v>0</v>
      </c>
    </row>
    <row r="106" spans="2:126">
      <c r="B106" s="159" t="str">
        <f t="shared" si="112"/>
        <v/>
      </c>
      <c r="C106" s="150">
        <v>103</v>
      </c>
      <c r="D106" s="160" t="str">
        <f>男子種目選択!B106</f>
        <v/>
      </c>
      <c r="E106" s="161" t="str">
        <f>男子種目選択!C106</f>
        <v/>
      </c>
      <c r="F106" s="162" t="str">
        <f>男子種目選択!D106</f>
        <v/>
      </c>
      <c r="G106" s="163" t="str">
        <f>IF(男子種目選択!E106="","",男子種目選択!E106)</f>
        <v/>
      </c>
      <c r="H106" s="164" t="str">
        <f t="shared" si="207"/>
        <v/>
      </c>
      <c r="I106" s="165"/>
      <c r="J106" s="166" t="str">
        <f t="shared" si="113"/>
        <v/>
      </c>
      <c r="K106" s="167"/>
      <c r="L106" s="166" t="str">
        <f t="shared" si="114"/>
        <v/>
      </c>
      <c r="M106" s="168"/>
      <c r="N106" s="169" t="str">
        <f t="shared" si="115"/>
        <v/>
      </c>
      <c r="O106" s="169">
        <f t="shared" si="116"/>
        <v>0</v>
      </c>
      <c r="P106" s="169" t="str">
        <f t="shared" si="117"/>
        <v/>
      </c>
      <c r="Q106" s="169">
        <f t="shared" si="118"/>
        <v>0</v>
      </c>
      <c r="R106" s="3" t="str">
        <f t="shared" si="119"/>
        <v/>
      </c>
      <c r="S106" s="145" t="str">
        <f t="shared" si="120"/>
        <v/>
      </c>
      <c r="T106" s="140" t="str">
        <f t="shared" si="121"/>
        <v>00</v>
      </c>
      <c r="U106" s="140">
        <f t="shared" si="122"/>
        <v>0</v>
      </c>
      <c r="V106" s="140">
        <f t="shared" si="123"/>
        <v>0</v>
      </c>
      <c r="W106" s="140" t="str">
        <f t="shared" si="124"/>
        <v/>
      </c>
      <c r="X106" s="140" t="str">
        <f t="shared" si="125"/>
        <v/>
      </c>
      <c r="Y106" s="140" t="str">
        <f t="shared" si="126"/>
        <v>0</v>
      </c>
      <c r="Z106" s="140" t="str">
        <f t="shared" si="127"/>
        <v/>
      </c>
      <c r="AA106" s="140" t="str">
        <f t="shared" si="128"/>
        <v/>
      </c>
      <c r="AB106" s="140" t="str">
        <f t="shared" si="129"/>
        <v/>
      </c>
      <c r="AC106" s="140" t="str">
        <f t="shared" si="107"/>
        <v>0</v>
      </c>
      <c r="AD106" s="140">
        <f t="shared" si="130"/>
        <v>0</v>
      </c>
      <c r="AE106" s="163" t="str">
        <f>IF(男子種目選択!F106="","",男子種目選択!F106)</f>
        <v/>
      </c>
      <c r="AF106" s="164" t="str">
        <f t="shared" si="208"/>
        <v/>
      </c>
      <c r="AG106" s="170"/>
      <c r="AH106" s="171" t="str">
        <f t="shared" si="131"/>
        <v/>
      </c>
      <c r="AI106" s="172"/>
      <c r="AJ106" s="171" t="str">
        <f t="shared" si="132"/>
        <v/>
      </c>
      <c r="AK106" s="173"/>
      <c r="AL106" s="169">
        <f t="shared" si="133"/>
        <v>0</v>
      </c>
      <c r="AM106" s="169">
        <f t="shared" si="134"/>
        <v>0</v>
      </c>
      <c r="AN106" s="169">
        <f t="shared" si="135"/>
        <v>0</v>
      </c>
      <c r="AO106" s="169">
        <f t="shared" si="136"/>
        <v>0</v>
      </c>
      <c r="AP106" s="3">
        <f t="shared" si="137"/>
        <v>0</v>
      </c>
      <c r="AQ106" s="145">
        <f t="shared" si="138"/>
        <v>0</v>
      </c>
      <c r="AR106" s="140" t="str">
        <f t="shared" si="139"/>
        <v>000</v>
      </c>
      <c r="AS106" s="140">
        <f t="shared" si="140"/>
        <v>0</v>
      </c>
      <c r="AT106" s="140">
        <f t="shared" si="141"/>
        <v>0</v>
      </c>
      <c r="AU106" s="140" t="str">
        <f t="shared" si="142"/>
        <v/>
      </c>
      <c r="AV106" s="140" t="str">
        <f t="shared" si="143"/>
        <v/>
      </c>
      <c r="AW106" s="140" t="str">
        <f t="shared" si="144"/>
        <v>0</v>
      </c>
      <c r="AX106" s="140" t="str">
        <f t="shared" si="145"/>
        <v/>
      </c>
      <c r="AY106" s="140" t="str">
        <f t="shared" si="146"/>
        <v>0</v>
      </c>
      <c r="AZ106" s="140" t="str">
        <f t="shared" si="147"/>
        <v/>
      </c>
      <c r="BA106" s="140" t="str">
        <f t="shared" si="148"/>
        <v>00</v>
      </c>
      <c r="BB106" s="140">
        <f t="shared" si="149"/>
        <v>0</v>
      </c>
      <c r="BC106" s="174" t="str">
        <f>IF(男子種目選択!G106="","",男子種目選択!G106)</f>
        <v/>
      </c>
      <c r="BD106" s="164" t="str">
        <f t="shared" si="209"/>
        <v/>
      </c>
      <c r="BE106" s="170"/>
      <c r="BF106" s="171" t="str">
        <f t="shared" si="150"/>
        <v/>
      </c>
      <c r="BG106" s="172"/>
      <c r="BH106" s="171" t="str">
        <f t="shared" si="151"/>
        <v/>
      </c>
      <c r="BI106" s="175"/>
      <c r="BJ106" s="169">
        <f t="shared" si="152"/>
        <v>0</v>
      </c>
      <c r="BK106" s="169">
        <f t="shared" si="153"/>
        <v>0</v>
      </c>
      <c r="BL106" s="169">
        <f t="shared" si="154"/>
        <v>0</v>
      </c>
      <c r="BM106" s="169">
        <f t="shared" si="155"/>
        <v>0</v>
      </c>
      <c r="BN106" s="3">
        <f t="shared" si="156"/>
        <v>0</v>
      </c>
      <c r="BO106" s="145">
        <f t="shared" si="157"/>
        <v>0</v>
      </c>
      <c r="BP106" s="140" t="str">
        <f t="shared" si="158"/>
        <v>000</v>
      </c>
      <c r="BQ106" s="140">
        <f t="shared" si="159"/>
        <v>0</v>
      </c>
      <c r="BR106" s="140">
        <f t="shared" si="160"/>
        <v>0</v>
      </c>
      <c r="BS106" s="140" t="str">
        <f t="shared" si="161"/>
        <v/>
      </c>
      <c r="BT106" s="140" t="str">
        <f t="shared" si="162"/>
        <v/>
      </c>
      <c r="BU106" s="140" t="str">
        <f t="shared" si="163"/>
        <v>0</v>
      </c>
      <c r="BV106" s="140" t="str">
        <f t="shared" si="164"/>
        <v/>
      </c>
      <c r="BW106" s="140" t="str">
        <f t="shared" si="165"/>
        <v>0</v>
      </c>
      <c r="BX106" s="140" t="str">
        <f t="shared" si="166"/>
        <v/>
      </c>
      <c r="BY106" s="140" t="str">
        <f t="shared" si="167"/>
        <v>00</v>
      </c>
      <c r="BZ106" s="140">
        <f t="shared" si="168"/>
        <v>0</v>
      </c>
      <c r="CA106" s="163" t="str">
        <f>IF(男子種目選択!H106="","",男子種目選択!H106)</f>
        <v/>
      </c>
      <c r="CB106" s="164" t="str">
        <f t="shared" si="210"/>
        <v/>
      </c>
      <c r="CC106" s="170"/>
      <c r="CD106" s="171" t="str">
        <f t="shared" si="169"/>
        <v/>
      </c>
      <c r="CE106" s="172"/>
      <c r="CF106" s="171" t="str">
        <f t="shared" si="170"/>
        <v/>
      </c>
      <c r="CG106" s="173"/>
      <c r="CH106" s="169">
        <f t="shared" si="171"/>
        <v>0</v>
      </c>
      <c r="CI106" s="169">
        <f t="shared" si="172"/>
        <v>0</v>
      </c>
      <c r="CJ106" s="169">
        <f t="shared" si="173"/>
        <v>0</v>
      </c>
      <c r="CK106" s="169">
        <f t="shared" si="174"/>
        <v>0</v>
      </c>
      <c r="CL106" s="3">
        <f t="shared" si="175"/>
        <v>0</v>
      </c>
      <c r="CM106" s="145">
        <f t="shared" si="176"/>
        <v>0</v>
      </c>
      <c r="CN106" s="140" t="str">
        <f t="shared" si="177"/>
        <v>000</v>
      </c>
      <c r="CO106" s="140">
        <f t="shared" si="178"/>
        <v>0</v>
      </c>
      <c r="CP106" s="140">
        <f t="shared" si="179"/>
        <v>0</v>
      </c>
      <c r="CQ106" s="140" t="str">
        <f t="shared" si="180"/>
        <v/>
      </c>
      <c r="CR106" s="140" t="str">
        <f t="shared" si="181"/>
        <v/>
      </c>
      <c r="CS106" s="140" t="str">
        <f t="shared" si="182"/>
        <v>0</v>
      </c>
      <c r="CT106" s="140" t="str">
        <f t="shared" si="183"/>
        <v/>
      </c>
      <c r="CU106" s="140" t="str">
        <f t="shared" si="184"/>
        <v>0</v>
      </c>
      <c r="CV106" s="140" t="str">
        <f t="shared" si="185"/>
        <v/>
      </c>
      <c r="CW106" s="140" t="str">
        <f t="shared" si="186"/>
        <v>00</v>
      </c>
      <c r="CX106" s="140">
        <f t="shared" si="187"/>
        <v>0</v>
      </c>
      <c r="CY106" s="174" t="str">
        <f>IF(男子種目選択!I106="","",男子種目選択!I106)</f>
        <v/>
      </c>
      <c r="CZ106" s="164" t="str">
        <f t="shared" si="211"/>
        <v/>
      </c>
      <c r="DA106" s="170"/>
      <c r="DB106" s="171" t="str">
        <f t="shared" si="188"/>
        <v/>
      </c>
      <c r="DC106" s="172"/>
      <c r="DD106" s="171" t="str">
        <f t="shared" si="189"/>
        <v/>
      </c>
      <c r="DE106" s="175"/>
      <c r="DF106" s="169">
        <f t="shared" si="190"/>
        <v>0</v>
      </c>
      <c r="DG106" s="169">
        <f t="shared" si="191"/>
        <v>0</v>
      </c>
      <c r="DH106" s="169">
        <f t="shared" si="192"/>
        <v>0</v>
      </c>
      <c r="DI106" s="169">
        <f t="shared" si="193"/>
        <v>0</v>
      </c>
      <c r="DJ106" s="3">
        <f t="shared" si="194"/>
        <v>0</v>
      </c>
      <c r="DK106" s="145">
        <f t="shared" si="195"/>
        <v>0</v>
      </c>
      <c r="DL106" s="140" t="str">
        <f t="shared" si="196"/>
        <v>000</v>
      </c>
      <c r="DM106" s="140">
        <f t="shared" si="197"/>
        <v>0</v>
      </c>
      <c r="DN106" s="140">
        <f t="shared" si="198"/>
        <v>0</v>
      </c>
      <c r="DO106" s="140" t="str">
        <f t="shared" si="199"/>
        <v/>
      </c>
      <c r="DP106" s="140" t="str">
        <f t="shared" si="200"/>
        <v/>
      </c>
      <c r="DQ106" s="140" t="str">
        <f t="shared" si="201"/>
        <v>0</v>
      </c>
      <c r="DR106" s="140" t="str">
        <f t="shared" si="202"/>
        <v/>
      </c>
      <c r="DS106" s="140" t="str">
        <f t="shared" si="203"/>
        <v>0</v>
      </c>
      <c r="DT106" s="140" t="str">
        <f t="shared" si="204"/>
        <v/>
      </c>
      <c r="DU106" s="140" t="str">
        <f t="shared" si="205"/>
        <v>00</v>
      </c>
      <c r="DV106" s="140">
        <f t="shared" si="206"/>
        <v>0</v>
      </c>
    </row>
    <row r="107" spans="2:126">
      <c r="B107" s="159" t="str">
        <f t="shared" si="112"/>
        <v/>
      </c>
      <c r="C107" s="150">
        <v>104</v>
      </c>
      <c r="D107" s="160" t="str">
        <f>男子種目選択!B107</f>
        <v/>
      </c>
      <c r="E107" s="161" t="str">
        <f>男子種目選択!C107</f>
        <v/>
      </c>
      <c r="F107" s="162" t="str">
        <f>男子種目選択!D107</f>
        <v/>
      </c>
      <c r="G107" s="163" t="str">
        <f>IF(男子種目選択!E107="","",男子種目選択!E107)</f>
        <v/>
      </c>
      <c r="H107" s="164" t="str">
        <f t="shared" si="207"/>
        <v/>
      </c>
      <c r="I107" s="165"/>
      <c r="J107" s="166" t="str">
        <f t="shared" si="113"/>
        <v/>
      </c>
      <c r="K107" s="167"/>
      <c r="L107" s="166" t="str">
        <f t="shared" si="114"/>
        <v/>
      </c>
      <c r="M107" s="168"/>
      <c r="N107" s="169" t="str">
        <f t="shared" si="115"/>
        <v/>
      </c>
      <c r="O107" s="169">
        <f t="shared" si="116"/>
        <v>0</v>
      </c>
      <c r="P107" s="169" t="str">
        <f t="shared" si="117"/>
        <v/>
      </c>
      <c r="Q107" s="169">
        <f t="shared" si="118"/>
        <v>0</v>
      </c>
      <c r="R107" s="3" t="str">
        <f t="shared" si="119"/>
        <v/>
      </c>
      <c r="S107" s="145" t="str">
        <f t="shared" si="120"/>
        <v/>
      </c>
      <c r="T107" s="140" t="str">
        <f t="shared" si="121"/>
        <v>00</v>
      </c>
      <c r="U107" s="140">
        <f t="shared" si="122"/>
        <v>0</v>
      </c>
      <c r="V107" s="140">
        <f t="shared" si="123"/>
        <v>0</v>
      </c>
      <c r="W107" s="140" t="str">
        <f t="shared" si="124"/>
        <v/>
      </c>
      <c r="X107" s="140" t="str">
        <f t="shared" si="125"/>
        <v/>
      </c>
      <c r="Y107" s="140" t="str">
        <f t="shared" si="126"/>
        <v>0</v>
      </c>
      <c r="Z107" s="140" t="str">
        <f t="shared" si="127"/>
        <v/>
      </c>
      <c r="AA107" s="140" t="str">
        <f t="shared" si="128"/>
        <v/>
      </c>
      <c r="AB107" s="140" t="str">
        <f t="shared" si="129"/>
        <v/>
      </c>
      <c r="AC107" s="140" t="str">
        <f t="shared" si="107"/>
        <v>0</v>
      </c>
      <c r="AD107" s="140">
        <f t="shared" si="130"/>
        <v>0</v>
      </c>
      <c r="AE107" s="163" t="str">
        <f>IF(男子種目選択!F107="","",男子種目選択!F107)</f>
        <v/>
      </c>
      <c r="AF107" s="164" t="str">
        <f t="shared" si="208"/>
        <v/>
      </c>
      <c r="AG107" s="170"/>
      <c r="AH107" s="171" t="str">
        <f t="shared" si="131"/>
        <v/>
      </c>
      <c r="AI107" s="172"/>
      <c r="AJ107" s="171" t="str">
        <f t="shared" si="132"/>
        <v/>
      </c>
      <c r="AK107" s="173"/>
      <c r="AL107" s="169">
        <f t="shared" si="133"/>
        <v>0</v>
      </c>
      <c r="AM107" s="169">
        <f t="shared" si="134"/>
        <v>0</v>
      </c>
      <c r="AN107" s="169">
        <f t="shared" si="135"/>
        <v>0</v>
      </c>
      <c r="AO107" s="169">
        <f t="shared" si="136"/>
        <v>0</v>
      </c>
      <c r="AP107" s="3">
        <f t="shared" si="137"/>
        <v>0</v>
      </c>
      <c r="AQ107" s="145">
        <f t="shared" si="138"/>
        <v>0</v>
      </c>
      <c r="AR107" s="140" t="str">
        <f t="shared" si="139"/>
        <v>000</v>
      </c>
      <c r="AS107" s="140">
        <f t="shared" si="140"/>
        <v>0</v>
      </c>
      <c r="AT107" s="140">
        <f t="shared" si="141"/>
        <v>0</v>
      </c>
      <c r="AU107" s="140" t="str">
        <f t="shared" si="142"/>
        <v/>
      </c>
      <c r="AV107" s="140" t="str">
        <f t="shared" si="143"/>
        <v/>
      </c>
      <c r="AW107" s="140" t="str">
        <f t="shared" si="144"/>
        <v>0</v>
      </c>
      <c r="AX107" s="140" t="str">
        <f t="shared" si="145"/>
        <v/>
      </c>
      <c r="AY107" s="140" t="str">
        <f t="shared" si="146"/>
        <v>0</v>
      </c>
      <c r="AZ107" s="140" t="str">
        <f t="shared" si="147"/>
        <v/>
      </c>
      <c r="BA107" s="140" t="str">
        <f t="shared" si="148"/>
        <v>00</v>
      </c>
      <c r="BB107" s="140">
        <f t="shared" si="149"/>
        <v>0</v>
      </c>
      <c r="BC107" s="174" t="str">
        <f>IF(男子種目選択!G107="","",男子種目選択!G107)</f>
        <v/>
      </c>
      <c r="BD107" s="164" t="str">
        <f t="shared" si="209"/>
        <v/>
      </c>
      <c r="BE107" s="170"/>
      <c r="BF107" s="171" t="str">
        <f t="shared" si="150"/>
        <v/>
      </c>
      <c r="BG107" s="172"/>
      <c r="BH107" s="171" t="str">
        <f t="shared" si="151"/>
        <v/>
      </c>
      <c r="BI107" s="175"/>
      <c r="BJ107" s="169">
        <f t="shared" si="152"/>
        <v>0</v>
      </c>
      <c r="BK107" s="169">
        <f t="shared" si="153"/>
        <v>0</v>
      </c>
      <c r="BL107" s="169">
        <f t="shared" si="154"/>
        <v>0</v>
      </c>
      <c r="BM107" s="169">
        <f t="shared" si="155"/>
        <v>0</v>
      </c>
      <c r="BN107" s="3">
        <f t="shared" si="156"/>
        <v>0</v>
      </c>
      <c r="BO107" s="145">
        <f t="shared" si="157"/>
        <v>0</v>
      </c>
      <c r="BP107" s="140" t="str">
        <f t="shared" si="158"/>
        <v>000</v>
      </c>
      <c r="BQ107" s="140">
        <f t="shared" si="159"/>
        <v>0</v>
      </c>
      <c r="BR107" s="140">
        <f t="shared" si="160"/>
        <v>0</v>
      </c>
      <c r="BS107" s="140" t="str">
        <f t="shared" si="161"/>
        <v/>
      </c>
      <c r="BT107" s="140" t="str">
        <f t="shared" si="162"/>
        <v/>
      </c>
      <c r="BU107" s="140" t="str">
        <f t="shared" si="163"/>
        <v>0</v>
      </c>
      <c r="BV107" s="140" t="str">
        <f t="shared" si="164"/>
        <v/>
      </c>
      <c r="BW107" s="140" t="str">
        <f t="shared" si="165"/>
        <v>0</v>
      </c>
      <c r="BX107" s="140" t="str">
        <f t="shared" si="166"/>
        <v/>
      </c>
      <c r="BY107" s="140" t="str">
        <f t="shared" si="167"/>
        <v>00</v>
      </c>
      <c r="BZ107" s="140">
        <f t="shared" si="168"/>
        <v>0</v>
      </c>
      <c r="CA107" s="163" t="str">
        <f>IF(男子種目選択!H107="","",男子種目選択!H107)</f>
        <v/>
      </c>
      <c r="CB107" s="164" t="str">
        <f t="shared" si="210"/>
        <v/>
      </c>
      <c r="CC107" s="170"/>
      <c r="CD107" s="171" t="str">
        <f t="shared" si="169"/>
        <v/>
      </c>
      <c r="CE107" s="172"/>
      <c r="CF107" s="171" t="str">
        <f t="shared" si="170"/>
        <v/>
      </c>
      <c r="CG107" s="173"/>
      <c r="CH107" s="169">
        <f t="shared" si="171"/>
        <v>0</v>
      </c>
      <c r="CI107" s="169">
        <f t="shared" si="172"/>
        <v>0</v>
      </c>
      <c r="CJ107" s="169">
        <f t="shared" si="173"/>
        <v>0</v>
      </c>
      <c r="CK107" s="169">
        <f t="shared" si="174"/>
        <v>0</v>
      </c>
      <c r="CL107" s="3">
        <f t="shared" si="175"/>
        <v>0</v>
      </c>
      <c r="CM107" s="145">
        <f t="shared" si="176"/>
        <v>0</v>
      </c>
      <c r="CN107" s="140" t="str">
        <f t="shared" si="177"/>
        <v>000</v>
      </c>
      <c r="CO107" s="140">
        <f t="shared" si="178"/>
        <v>0</v>
      </c>
      <c r="CP107" s="140">
        <f t="shared" si="179"/>
        <v>0</v>
      </c>
      <c r="CQ107" s="140" t="str">
        <f t="shared" si="180"/>
        <v/>
      </c>
      <c r="CR107" s="140" t="str">
        <f t="shared" si="181"/>
        <v/>
      </c>
      <c r="CS107" s="140" t="str">
        <f t="shared" si="182"/>
        <v>0</v>
      </c>
      <c r="CT107" s="140" t="str">
        <f t="shared" si="183"/>
        <v/>
      </c>
      <c r="CU107" s="140" t="str">
        <f t="shared" si="184"/>
        <v>0</v>
      </c>
      <c r="CV107" s="140" t="str">
        <f t="shared" si="185"/>
        <v/>
      </c>
      <c r="CW107" s="140" t="str">
        <f t="shared" si="186"/>
        <v>00</v>
      </c>
      <c r="CX107" s="140">
        <f t="shared" si="187"/>
        <v>0</v>
      </c>
      <c r="CY107" s="174" t="str">
        <f>IF(男子種目選択!I107="","",男子種目選択!I107)</f>
        <v/>
      </c>
      <c r="CZ107" s="164" t="str">
        <f t="shared" si="211"/>
        <v/>
      </c>
      <c r="DA107" s="170"/>
      <c r="DB107" s="171" t="str">
        <f t="shared" si="188"/>
        <v/>
      </c>
      <c r="DC107" s="172"/>
      <c r="DD107" s="171" t="str">
        <f t="shared" si="189"/>
        <v/>
      </c>
      <c r="DE107" s="175"/>
      <c r="DF107" s="169">
        <f t="shared" si="190"/>
        <v>0</v>
      </c>
      <c r="DG107" s="169">
        <f t="shared" si="191"/>
        <v>0</v>
      </c>
      <c r="DH107" s="169">
        <f t="shared" si="192"/>
        <v>0</v>
      </c>
      <c r="DI107" s="169">
        <f t="shared" si="193"/>
        <v>0</v>
      </c>
      <c r="DJ107" s="3">
        <f t="shared" si="194"/>
        <v>0</v>
      </c>
      <c r="DK107" s="145">
        <f t="shared" si="195"/>
        <v>0</v>
      </c>
      <c r="DL107" s="140" t="str">
        <f t="shared" si="196"/>
        <v>000</v>
      </c>
      <c r="DM107" s="140">
        <f t="shared" si="197"/>
        <v>0</v>
      </c>
      <c r="DN107" s="140">
        <f t="shared" si="198"/>
        <v>0</v>
      </c>
      <c r="DO107" s="140" t="str">
        <f t="shared" si="199"/>
        <v/>
      </c>
      <c r="DP107" s="140" t="str">
        <f t="shared" si="200"/>
        <v/>
      </c>
      <c r="DQ107" s="140" t="str">
        <f t="shared" si="201"/>
        <v>0</v>
      </c>
      <c r="DR107" s="140" t="str">
        <f t="shared" si="202"/>
        <v/>
      </c>
      <c r="DS107" s="140" t="str">
        <f t="shared" si="203"/>
        <v>0</v>
      </c>
      <c r="DT107" s="140" t="str">
        <f t="shared" si="204"/>
        <v/>
      </c>
      <c r="DU107" s="140" t="str">
        <f t="shared" si="205"/>
        <v>00</v>
      </c>
      <c r="DV107" s="140">
        <f t="shared" si="206"/>
        <v>0</v>
      </c>
    </row>
    <row r="108" spans="2:126">
      <c r="B108" s="159" t="str">
        <f t="shared" si="112"/>
        <v/>
      </c>
      <c r="C108" s="150">
        <v>105</v>
      </c>
      <c r="D108" s="160" t="str">
        <f>男子種目選択!B108</f>
        <v/>
      </c>
      <c r="E108" s="161" t="str">
        <f>男子種目選択!C108</f>
        <v/>
      </c>
      <c r="F108" s="162" t="str">
        <f>男子種目選択!D108</f>
        <v/>
      </c>
      <c r="G108" s="163" t="str">
        <f>IF(男子種目選択!E108="","",男子種目選択!E108)</f>
        <v/>
      </c>
      <c r="H108" s="164" t="str">
        <f t="shared" si="207"/>
        <v/>
      </c>
      <c r="I108" s="165"/>
      <c r="J108" s="166" t="str">
        <f t="shared" si="113"/>
        <v/>
      </c>
      <c r="K108" s="167"/>
      <c r="L108" s="166" t="str">
        <f t="shared" si="114"/>
        <v/>
      </c>
      <c r="M108" s="168"/>
      <c r="N108" s="169" t="str">
        <f t="shared" si="115"/>
        <v/>
      </c>
      <c r="O108" s="169">
        <f t="shared" si="116"/>
        <v>0</v>
      </c>
      <c r="P108" s="169" t="str">
        <f t="shared" si="117"/>
        <v/>
      </c>
      <c r="Q108" s="169">
        <f t="shared" si="118"/>
        <v>0</v>
      </c>
      <c r="R108" s="3" t="str">
        <f t="shared" si="119"/>
        <v/>
      </c>
      <c r="S108" s="145" t="str">
        <f t="shared" si="120"/>
        <v/>
      </c>
      <c r="T108" s="140" t="str">
        <f t="shared" si="121"/>
        <v>00</v>
      </c>
      <c r="U108" s="140">
        <f t="shared" si="122"/>
        <v>0</v>
      </c>
      <c r="V108" s="140">
        <f t="shared" si="123"/>
        <v>0</v>
      </c>
      <c r="W108" s="140" t="str">
        <f t="shared" si="124"/>
        <v/>
      </c>
      <c r="X108" s="140" t="str">
        <f t="shared" si="125"/>
        <v/>
      </c>
      <c r="Y108" s="140" t="str">
        <f t="shared" si="126"/>
        <v>0</v>
      </c>
      <c r="Z108" s="140" t="str">
        <f t="shared" si="127"/>
        <v/>
      </c>
      <c r="AA108" s="140" t="str">
        <f t="shared" si="128"/>
        <v/>
      </c>
      <c r="AB108" s="140" t="str">
        <f t="shared" si="129"/>
        <v/>
      </c>
      <c r="AC108" s="140" t="str">
        <f t="shared" si="107"/>
        <v>0</v>
      </c>
      <c r="AD108" s="140">
        <f t="shared" si="130"/>
        <v>0</v>
      </c>
      <c r="AE108" s="163" t="str">
        <f>IF(男子種目選択!F108="","",男子種目選択!F108)</f>
        <v/>
      </c>
      <c r="AF108" s="164" t="str">
        <f t="shared" si="208"/>
        <v/>
      </c>
      <c r="AG108" s="170"/>
      <c r="AH108" s="171" t="str">
        <f t="shared" si="131"/>
        <v/>
      </c>
      <c r="AI108" s="172"/>
      <c r="AJ108" s="171" t="str">
        <f t="shared" si="132"/>
        <v/>
      </c>
      <c r="AK108" s="173"/>
      <c r="AL108" s="169">
        <f t="shared" si="133"/>
        <v>0</v>
      </c>
      <c r="AM108" s="169">
        <f t="shared" si="134"/>
        <v>0</v>
      </c>
      <c r="AN108" s="169">
        <f t="shared" si="135"/>
        <v>0</v>
      </c>
      <c r="AO108" s="169">
        <f t="shared" si="136"/>
        <v>0</v>
      </c>
      <c r="AP108" s="3">
        <f t="shared" si="137"/>
        <v>0</v>
      </c>
      <c r="AQ108" s="145">
        <f t="shared" si="138"/>
        <v>0</v>
      </c>
      <c r="AR108" s="140" t="str">
        <f t="shared" si="139"/>
        <v>000</v>
      </c>
      <c r="AS108" s="140">
        <f t="shared" si="140"/>
        <v>0</v>
      </c>
      <c r="AT108" s="140">
        <f t="shared" si="141"/>
        <v>0</v>
      </c>
      <c r="AU108" s="140" t="str">
        <f t="shared" si="142"/>
        <v/>
      </c>
      <c r="AV108" s="140" t="str">
        <f t="shared" si="143"/>
        <v/>
      </c>
      <c r="AW108" s="140" t="str">
        <f t="shared" si="144"/>
        <v>0</v>
      </c>
      <c r="AX108" s="140" t="str">
        <f t="shared" si="145"/>
        <v/>
      </c>
      <c r="AY108" s="140" t="str">
        <f t="shared" si="146"/>
        <v>0</v>
      </c>
      <c r="AZ108" s="140" t="str">
        <f t="shared" si="147"/>
        <v/>
      </c>
      <c r="BA108" s="140" t="str">
        <f t="shared" si="148"/>
        <v>00</v>
      </c>
      <c r="BB108" s="140">
        <f t="shared" si="149"/>
        <v>0</v>
      </c>
      <c r="BC108" s="174" t="str">
        <f>IF(男子種目選択!G108="","",男子種目選択!G108)</f>
        <v/>
      </c>
      <c r="BD108" s="164" t="str">
        <f t="shared" si="209"/>
        <v/>
      </c>
      <c r="BE108" s="170"/>
      <c r="BF108" s="171" t="str">
        <f t="shared" si="150"/>
        <v/>
      </c>
      <c r="BG108" s="172"/>
      <c r="BH108" s="171" t="str">
        <f t="shared" si="151"/>
        <v/>
      </c>
      <c r="BI108" s="175"/>
      <c r="BJ108" s="169">
        <f t="shared" si="152"/>
        <v>0</v>
      </c>
      <c r="BK108" s="169">
        <f t="shared" si="153"/>
        <v>0</v>
      </c>
      <c r="BL108" s="169">
        <f t="shared" si="154"/>
        <v>0</v>
      </c>
      <c r="BM108" s="169">
        <f t="shared" si="155"/>
        <v>0</v>
      </c>
      <c r="BN108" s="3">
        <f t="shared" si="156"/>
        <v>0</v>
      </c>
      <c r="BO108" s="145">
        <f t="shared" si="157"/>
        <v>0</v>
      </c>
      <c r="BP108" s="140" t="str">
        <f t="shared" si="158"/>
        <v>000</v>
      </c>
      <c r="BQ108" s="140">
        <f t="shared" si="159"/>
        <v>0</v>
      </c>
      <c r="BR108" s="140">
        <f t="shared" si="160"/>
        <v>0</v>
      </c>
      <c r="BS108" s="140" t="str">
        <f t="shared" si="161"/>
        <v/>
      </c>
      <c r="BT108" s="140" t="str">
        <f t="shared" si="162"/>
        <v/>
      </c>
      <c r="BU108" s="140" t="str">
        <f t="shared" si="163"/>
        <v>0</v>
      </c>
      <c r="BV108" s="140" t="str">
        <f t="shared" si="164"/>
        <v/>
      </c>
      <c r="BW108" s="140" t="str">
        <f t="shared" si="165"/>
        <v>0</v>
      </c>
      <c r="BX108" s="140" t="str">
        <f t="shared" si="166"/>
        <v/>
      </c>
      <c r="BY108" s="140" t="str">
        <f t="shared" si="167"/>
        <v>00</v>
      </c>
      <c r="BZ108" s="140">
        <f t="shared" si="168"/>
        <v>0</v>
      </c>
      <c r="CA108" s="163" t="str">
        <f>IF(男子種目選択!H108="","",男子種目選択!H108)</f>
        <v/>
      </c>
      <c r="CB108" s="164" t="str">
        <f t="shared" si="210"/>
        <v/>
      </c>
      <c r="CC108" s="170"/>
      <c r="CD108" s="171" t="str">
        <f t="shared" si="169"/>
        <v/>
      </c>
      <c r="CE108" s="172"/>
      <c r="CF108" s="171" t="str">
        <f t="shared" si="170"/>
        <v/>
      </c>
      <c r="CG108" s="173"/>
      <c r="CH108" s="169">
        <f t="shared" si="171"/>
        <v>0</v>
      </c>
      <c r="CI108" s="169">
        <f t="shared" si="172"/>
        <v>0</v>
      </c>
      <c r="CJ108" s="169">
        <f t="shared" si="173"/>
        <v>0</v>
      </c>
      <c r="CK108" s="169">
        <f t="shared" si="174"/>
        <v>0</v>
      </c>
      <c r="CL108" s="3">
        <f t="shared" si="175"/>
        <v>0</v>
      </c>
      <c r="CM108" s="145">
        <f t="shared" si="176"/>
        <v>0</v>
      </c>
      <c r="CN108" s="140" t="str">
        <f t="shared" si="177"/>
        <v>000</v>
      </c>
      <c r="CO108" s="140">
        <f t="shared" si="178"/>
        <v>0</v>
      </c>
      <c r="CP108" s="140">
        <f t="shared" si="179"/>
        <v>0</v>
      </c>
      <c r="CQ108" s="140" t="str">
        <f t="shared" si="180"/>
        <v/>
      </c>
      <c r="CR108" s="140" t="str">
        <f t="shared" si="181"/>
        <v/>
      </c>
      <c r="CS108" s="140" t="str">
        <f t="shared" si="182"/>
        <v>0</v>
      </c>
      <c r="CT108" s="140" t="str">
        <f t="shared" si="183"/>
        <v/>
      </c>
      <c r="CU108" s="140" t="str">
        <f t="shared" si="184"/>
        <v>0</v>
      </c>
      <c r="CV108" s="140" t="str">
        <f t="shared" si="185"/>
        <v/>
      </c>
      <c r="CW108" s="140" t="str">
        <f t="shared" si="186"/>
        <v>00</v>
      </c>
      <c r="CX108" s="140">
        <f t="shared" si="187"/>
        <v>0</v>
      </c>
      <c r="CY108" s="174" t="str">
        <f>IF(男子種目選択!I108="","",男子種目選択!I108)</f>
        <v/>
      </c>
      <c r="CZ108" s="164" t="str">
        <f t="shared" si="211"/>
        <v/>
      </c>
      <c r="DA108" s="170"/>
      <c r="DB108" s="171" t="str">
        <f t="shared" si="188"/>
        <v/>
      </c>
      <c r="DC108" s="172"/>
      <c r="DD108" s="171" t="str">
        <f t="shared" si="189"/>
        <v/>
      </c>
      <c r="DE108" s="175"/>
      <c r="DF108" s="169">
        <f t="shared" si="190"/>
        <v>0</v>
      </c>
      <c r="DG108" s="169">
        <f t="shared" si="191"/>
        <v>0</v>
      </c>
      <c r="DH108" s="169">
        <f t="shared" si="192"/>
        <v>0</v>
      </c>
      <c r="DI108" s="169">
        <f t="shared" si="193"/>
        <v>0</v>
      </c>
      <c r="DJ108" s="3">
        <f t="shared" si="194"/>
        <v>0</v>
      </c>
      <c r="DK108" s="145">
        <f t="shared" si="195"/>
        <v>0</v>
      </c>
      <c r="DL108" s="140" t="str">
        <f t="shared" si="196"/>
        <v>000</v>
      </c>
      <c r="DM108" s="140">
        <f t="shared" si="197"/>
        <v>0</v>
      </c>
      <c r="DN108" s="140">
        <f t="shared" si="198"/>
        <v>0</v>
      </c>
      <c r="DO108" s="140" t="str">
        <f t="shared" si="199"/>
        <v/>
      </c>
      <c r="DP108" s="140" t="str">
        <f t="shared" si="200"/>
        <v/>
      </c>
      <c r="DQ108" s="140" t="str">
        <f t="shared" si="201"/>
        <v>0</v>
      </c>
      <c r="DR108" s="140" t="str">
        <f t="shared" si="202"/>
        <v/>
      </c>
      <c r="DS108" s="140" t="str">
        <f t="shared" si="203"/>
        <v>0</v>
      </c>
      <c r="DT108" s="140" t="str">
        <f t="shared" si="204"/>
        <v/>
      </c>
      <c r="DU108" s="140" t="str">
        <f t="shared" si="205"/>
        <v>00</v>
      </c>
      <c r="DV108" s="140">
        <f t="shared" si="206"/>
        <v>0</v>
      </c>
    </row>
    <row r="109" spans="2:126">
      <c r="B109" s="159" t="str">
        <f t="shared" si="112"/>
        <v/>
      </c>
      <c r="C109" s="150">
        <v>106</v>
      </c>
      <c r="D109" s="160" t="str">
        <f>男子種目選択!B109</f>
        <v/>
      </c>
      <c r="E109" s="161" t="str">
        <f>男子種目選択!C109</f>
        <v/>
      </c>
      <c r="F109" s="162" t="str">
        <f>男子種目選択!D109</f>
        <v/>
      </c>
      <c r="G109" s="163" t="str">
        <f>IF(男子種目選択!E109="","",男子種目選択!E109)</f>
        <v/>
      </c>
      <c r="H109" s="164" t="str">
        <f t="shared" si="207"/>
        <v/>
      </c>
      <c r="I109" s="165"/>
      <c r="J109" s="166" t="str">
        <f t="shared" si="113"/>
        <v/>
      </c>
      <c r="K109" s="167"/>
      <c r="L109" s="166" t="str">
        <f t="shared" si="114"/>
        <v/>
      </c>
      <c r="M109" s="168"/>
      <c r="N109" s="169" t="str">
        <f t="shared" si="115"/>
        <v/>
      </c>
      <c r="O109" s="169">
        <f t="shared" si="116"/>
        <v>0</v>
      </c>
      <c r="P109" s="169" t="str">
        <f t="shared" si="117"/>
        <v/>
      </c>
      <c r="Q109" s="169">
        <f t="shared" si="118"/>
        <v>0</v>
      </c>
      <c r="R109" s="3" t="str">
        <f t="shared" si="119"/>
        <v/>
      </c>
      <c r="S109" s="145" t="str">
        <f t="shared" si="120"/>
        <v/>
      </c>
      <c r="T109" s="140" t="str">
        <f t="shared" si="121"/>
        <v>00</v>
      </c>
      <c r="U109" s="140">
        <f t="shared" si="122"/>
        <v>0</v>
      </c>
      <c r="V109" s="140">
        <f t="shared" si="123"/>
        <v>0</v>
      </c>
      <c r="W109" s="140" t="str">
        <f t="shared" si="124"/>
        <v/>
      </c>
      <c r="X109" s="140" t="str">
        <f t="shared" si="125"/>
        <v/>
      </c>
      <c r="Y109" s="140" t="str">
        <f t="shared" si="126"/>
        <v>0</v>
      </c>
      <c r="Z109" s="140" t="str">
        <f t="shared" si="127"/>
        <v/>
      </c>
      <c r="AA109" s="140" t="str">
        <f t="shared" si="128"/>
        <v/>
      </c>
      <c r="AB109" s="140" t="str">
        <f t="shared" si="129"/>
        <v/>
      </c>
      <c r="AC109" s="140" t="str">
        <f t="shared" si="107"/>
        <v>0</v>
      </c>
      <c r="AD109" s="140">
        <f t="shared" si="130"/>
        <v>0</v>
      </c>
      <c r="AE109" s="163" t="str">
        <f>IF(男子種目選択!F109="","",男子種目選択!F109)</f>
        <v/>
      </c>
      <c r="AF109" s="164" t="str">
        <f t="shared" si="208"/>
        <v/>
      </c>
      <c r="AG109" s="170"/>
      <c r="AH109" s="171" t="str">
        <f t="shared" si="131"/>
        <v/>
      </c>
      <c r="AI109" s="172"/>
      <c r="AJ109" s="171" t="str">
        <f t="shared" si="132"/>
        <v/>
      </c>
      <c r="AK109" s="173"/>
      <c r="AL109" s="169">
        <f t="shared" si="133"/>
        <v>0</v>
      </c>
      <c r="AM109" s="169">
        <f t="shared" si="134"/>
        <v>0</v>
      </c>
      <c r="AN109" s="169">
        <f t="shared" si="135"/>
        <v>0</v>
      </c>
      <c r="AO109" s="169">
        <f t="shared" si="136"/>
        <v>0</v>
      </c>
      <c r="AP109" s="3">
        <f t="shared" si="137"/>
        <v>0</v>
      </c>
      <c r="AQ109" s="145">
        <f t="shared" si="138"/>
        <v>0</v>
      </c>
      <c r="AR109" s="140" t="str">
        <f t="shared" si="139"/>
        <v>000</v>
      </c>
      <c r="AS109" s="140">
        <f t="shared" si="140"/>
        <v>0</v>
      </c>
      <c r="AT109" s="140">
        <f t="shared" si="141"/>
        <v>0</v>
      </c>
      <c r="AU109" s="140" t="str">
        <f t="shared" si="142"/>
        <v/>
      </c>
      <c r="AV109" s="140" t="str">
        <f t="shared" si="143"/>
        <v/>
      </c>
      <c r="AW109" s="140" t="str">
        <f t="shared" si="144"/>
        <v>0</v>
      </c>
      <c r="AX109" s="140" t="str">
        <f t="shared" si="145"/>
        <v/>
      </c>
      <c r="AY109" s="140" t="str">
        <f t="shared" si="146"/>
        <v>0</v>
      </c>
      <c r="AZ109" s="140" t="str">
        <f t="shared" si="147"/>
        <v/>
      </c>
      <c r="BA109" s="140" t="str">
        <f t="shared" si="148"/>
        <v>00</v>
      </c>
      <c r="BB109" s="140">
        <f t="shared" si="149"/>
        <v>0</v>
      </c>
      <c r="BC109" s="174" t="str">
        <f>IF(男子種目選択!G109="","",男子種目選択!G109)</f>
        <v/>
      </c>
      <c r="BD109" s="164" t="str">
        <f t="shared" si="209"/>
        <v/>
      </c>
      <c r="BE109" s="170"/>
      <c r="BF109" s="171" t="str">
        <f t="shared" si="150"/>
        <v/>
      </c>
      <c r="BG109" s="172"/>
      <c r="BH109" s="171" t="str">
        <f t="shared" si="151"/>
        <v/>
      </c>
      <c r="BI109" s="175"/>
      <c r="BJ109" s="169">
        <f t="shared" si="152"/>
        <v>0</v>
      </c>
      <c r="BK109" s="169">
        <f t="shared" si="153"/>
        <v>0</v>
      </c>
      <c r="BL109" s="169">
        <f t="shared" si="154"/>
        <v>0</v>
      </c>
      <c r="BM109" s="169">
        <f t="shared" si="155"/>
        <v>0</v>
      </c>
      <c r="BN109" s="3">
        <f t="shared" si="156"/>
        <v>0</v>
      </c>
      <c r="BO109" s="145">
        <f t="shared" si="157"/>
        <v>0</v>
      </c>
      <c r="BP109" s="140" t="str">
        <f t="shared" si="158"/>
        <v>000</v>
      </c>
      <c r="BQ109" s="140">
        <f t="shared" si="159"/>
        <v>0</v>
      </c>
      <c r="BR109" s="140">
        <f t="shared" si="160"/>
        <v>0</v>
      </c>
      <c r="BS109" s="140" t="str">
        <f t="shared" si="161"/>
        <v/>
      </c>
      <c r="BT109" s="140" t="str">
        <f t="shared" si="162"/>
        <v/>
      </c>
      <c r="BU109" s="140" t="str">
        <f t="shared" si="163"/>
        <v>0</v>
      </c>
      <c r="BV109" s="140" t="str">
        <f t="shared" si="164"/>
        <v/>
      </c>
      <c r="BW109" s="140" t="str">
        <f t="shared" si="165"/>
        <v>0</v>
      </c>
      <c r="BX109" s="140" t="str">
        <f t="shared" si="166"/>
        <v/>
      </c>
      <c r="BY109" s="140" t="str">
        <f t="shared" si="167"/>
        <v>00</v>
      </c>
      <c r="BZ109" s="140">
        <f t="shared" si="168"/>
        <v>0</v>
      </c>
      <c r="CA109" s="163" t="str">
        <f>IF(男子種目選択!H109="","",男子種目選択!H109)</f>
        <v/>
      </c>
      <c r="CB109" s="164" t="str">
        <f t="shared" si="210"/>
        <v/>
      </c>
      <c r="CC109" s="170"/>
      <c r="CD109" s="171" t="str">
        <f t="shared" si="169"/>
        <v/>
      </c>
      <c r="CE109" s="172"/>
      <c r="CF109" s="171" t="str">
        <f t="shared" si="170"/>
        <v/>
      </c>
      <c r="CG109" s="173"/>
      <c r="CH109" s="169">
        <f t="shared" si="171"/>
        <v>0</v>
      </c>
      <c r="CI109" s="169">
        <f t="shared" si="172"/>
        <v>0</v>
      </c>
      <c r="CJ109" s="169">
        <f t="shared" si="173"/>
        <v>0</v>
      </c>
      <c r="CK109" s="169">
        <f t="shared" si="174"/>
        <v>0</v>
      </c>
      <c r="CL109" s="3">
        <f t="shared" si="175"/>
        <v>0</v>
      </c>
      <c r="CM109" s="145">
        <f t="shared" si="176"/>
        <v>0</v>
      </c>
      <c r="CN109" s="140" t="str">
        <f t="shared" si="177"/>
        <v>000</v>
      </c>
      <c r="CO109" s="140">
        <f t="shared" si="178"/>
        <v>0</v>
      </c>
      <c r="CP109" s="140">
        <f t="shared" si="179"/>
        <v>0</v>
      </c>
      <c r="CQ109" s="140" t="str">
        <f t="shared" si="180"/>
        <v/>
      </c>
      <c r="CR109" s="140" t="str">
        <f t="shared" si="181"/>
        <v/>
      </c>
      <c r="CS109" s="140" t="str">
        <f t="shared" si="182"/>
        <v>0</v>
      </c>
      <c r="CT109" s="140" t="str">
        <f t="shared" si="183"/>
        <v/>
      </c>
      <c r="CU109" s="140" t="str">
        <f t="shared" si="184"/>
        <v>0</v>
      </c>
      <c r="CV109" s="140" t="str">
        <f t="shared" si="185"/>
        <v/>
      </c>
      <c r="CW109" s="140" t="str">
        <f t="shared" si="186"/>
        <v>00</v>
      </c>
      <c r="CX109" s="140">
        <f t="shared" si="187"/>
        <v>0</v>
      </c>
      <c r="CY109" s="174" t="str">
        <f>IF(男子種目選択!I109="","",男子種目選択!I109)</f>
        <v/>
      </c>
      <c r="CZ109" s="164" t="str">
        <f t="shared" si="211"/>
        <v/>
      </c>
      <c r="DA109" s="170"/>
      <c r="DB109" s="171" t="str">
        <f t="shared" si="188"/>
        <v/>
      </c>
      <c r="DC109" s="172"/>
      <c r="DD109" s="171" t="str">
        <f t="shared" si="189"/>
        <v/>
      </c>
      <c r="DE109" s="175"/>
      <c r="DF109" s="169">
        <f t="shared" si="190"/>
        <v>0</v>
      </c>
      <c r="DG109" s="169">
        <f t="shared" si="191"/>
        <v>0</v>
      </c>
      <c r="DH109" s="169">
        <f t="shared" si="192"/>
        <v>0</v>
      </c>
      <c r="DI109" s="169">
        <f t="shared" si="193"/>
        <v>0</v>
      </c>
      <c r="DJ109" s="3">
        <f t="shared" si="194"/>
        <v>0</v>
      </c>
      <c r="DK109" s="145">
        <f t="shared" si="195"/>
        <v>0</v>
      </c>
      <c r="DL109" s="140" t="str">
        <f t="shared" si="196"/>
        <v>000</v>
      </c>
      <c r="DM109" s="140">
        <f t="shared" si="197"/>
        <v>0</v>
      </c>
      <c r="DN109" s="140">
        <f t="shared" si="198"/>
        <v>0</v>
      </c>
      <c r="DO109" s="140" t="str">
        <f t="shared" si="199"/>
        <v/>
      </c>
      <c r="DP109" s="140" t="str">
        <f t="shared" si="200"/>
        <v/>
      </c>
      <c r="DQ109" s="140" t="str">
        <f t="shared" si="201"/>
        <v>0</v>
      </c>
      <c r="DR109" s="140" t="str">
        <f t="shared" si="202"/>
        <v/>
      </c>
      <c r="DS109" s="140" t="str">
        <f t="shared" si="203"/>
        <v>0</v>
      </c>
      <c r="DT109" s="140" t="str">
        <f t="shared" si="204"/>
        <v/>
      </c>
      <c r="DU109" s="140" t="str">
        <f t="shared" si="205"/>
        <v>00</v>
      </c>
      <c r="DV109" s="140">
        <f t="shared" si="206"/>
        <v>0</v>
      </c>
    </row>
    <row r="110" spans="2:126">
      <c r="B110" s="159" t="str">
        <f t="shared" si="112"/>
        <v/>
      </c>
      <c r="C110" s="150">
        <v>107</v>
      </c>
      <c r="D110" s="160" t="str">
        <f>男子種目選択!B110</f>
        <v/>
      </c>
      <c r="E110" s="161" t="str">
        <f>男子種目選択!C110</f>
        <v/>
      </c>
      <c r="F110" s="162" t="str">
        <f>男子種目選択!D110</f>
        <v/>
      </c>
      <c r="G110" s="163" t="str">
        <f>IF(男子種目選択!E110="","",男子種目選択!E110)</f>
        <v/>
      </c>
      <c r="H110" s="164" t="str">
        <f t="shared" si="207"/>
        <v/>
      </c>
      <c r="I110" s="165"/>
      <c r="J110" s="166" t="str">
        <f t="shared" si="113"/>
        <v/>
      </c>
      <c r="K110" s="167"/>
      <c r="L110" s="166" t="str">
        <f t="shared" si="114"/>
        <v/>
      </c>
      <c r="M110" s="168"/>
      <c r="N110" s="169" t="str">
        <f t="shared" si="115"/>
        <v/>
      </c>
      <c r="O110" s="169">
        <f t="shared" si="116"/>
        <v>0</v>
      </c>
      <c r="P110" s="169" t="str">
        <f t="shared" si="117"/>
        <v/>
      </c>
      <c r="Q110" s="169">
        <f t="shared" si="118"/>
        <v>0</v>
      </c>
      <c r="R110" s="3" t="str">
        <f t="shared" si="119"/>
        <v/>
      </c>
      <c r="S110" s="145" t="str">
        <f t="shared" si="120"/>
        <v/>
      </c>
      <c r="T110" s="140" t="str">
        <f t="shared" si="121"/>
        <v>00</v>
      </c>
      <c r="U110" s="140">
        <f t="shared" si="122"/>
        <v>0</v>
      </c>
      <c r="V110" s="140">
        <f t="shared" si="123"/>
        <v>0</v>
      </c>
      <c r="W110" s="140" t="str">
        <f t="shared" si="124"/>
        <v/>
      </c>
      <c r="X110" s="140" t="str">
        <f t="shared" si="125"/>
        <v/>
      </c>
      <c r="Y110" s="140" t="str">
        <f t="shared" si="126"/>
        <v>0</v>
      </c>
      <c r="Z110" s="140" t="str">
        <f t="shared" si="127"/>
        <v/>
      </c>
      <c r="AA110" s="140" t="str">
        <f t="shared" si="128"/>
        <v/>
      </c>
      <c r="AB110" s="140" t="str">
        <f t="shared" si="129"/>
        <v/>
      </c>
      <c r="AC110" s="140" t="str">
        <f t="shared" si="107"/>
        <v>0</v>
      </c>
      <c r="AD110" s="140">
        <f t="shared" si="130"/>
        <v>0</v>
      </c>
      <c r="AE110" s="163" t="str">
        <f>IF(男子種目選択!F110="","",男子種目選択!F110)</f>
        <v/>
      </c>
      <c r="AF110" s="164" t="str">
        <f t="shared" si="208"/>
        <v/>
      </c>
      <c r="AG110" s="170"/>
      <c r="AH110" s="171" t="str">
        <f t="shared" si="131"/>
        <v/>
      </c>
      <c r="AI110" s="172"/>
      <c r="AJ110" s="171" t="str">
        <f t="shared" si="132"/>
        <v/>
      </c>
      <c r="AK110" s="173"/>
      <c r="AL110" s="169">
        <f t="shared" si="133"/>
        <v>0</v>
      </c>
      <c r="AM110" s="169">
        <f t="shared" si="134"/>
        <v>0</v>
      </c>
      <c r="AN110" s="169">
        <f t="shared" si="135"/>
        <v>0</v>
      </c>
      <c r="AO110" s="169">
        <f t="shared" si="136"/>
        <v>0</v>
      </c>
      <c r="AP110" s="3">
        <f t="shared" si="137"/>
        <v>0</v>
      </c>
      <c r="AQ110" s="145">
        <f t="shared" si="138"/>
        <v>0</v>
      </c>
      <c r="AR110" s="140" t="str">
        <f t="shared" si="139"/>
        <v>000</v>
      </c>
      <c r="AS110" s="140">
        <f t="shared" si="140"/>
        <v>0</v>
      </c>
      <c r="AT110" s="140">
        <f t="shared" si="141"/>
        <v>0</v>
      </c>
      <c r="AU110" s="140" t="str">
        <f t="shared" si="142"/>
        <v/>
      </c>
      <c r="AV110" s="140" t="str">
        <f t="shared" si="143"/>
        <v/>
      </c>
      <c r="AW110" s="140" t="str">
        <f t="shared" si="144"/>
        <v>0</v>
      </c>
      <c r="AX110" s="140" t="str">
        <f t="shared" si="145"/>
        <v/>
      </c>
      <c r="AY110" s="140" t="str">
        <f t="shared" si="146"/>
        <v>0</v>
      </c>
      <c r="AZ110" s="140" t="str">
        <f t="shared" si="147"/>
        <v/>
      </c>
      <c r="BA110" s="140" t="str">
        <f t="shared" si="148"/>
        <v>00</v>
      </c>
      <c r="BB110" s="140">
        <f t="shared" si="149"/>
        <v>0</v>
      </c>
      <c r="BC110" s="174" t="str">
        <f>IF(男子種目選択!G110="","",男子種目選択!G110)</f>
        <v/>
      </c>
      <c r="BD110" s="164" t="str">
        <f t="shared" si="209"/>
        <v/>
      </c>
      <c r="BE110" s="170"/>
      <c r="BF110" s="171" t="str">
        <f t="shared" si="150"/>
        <v/>
      </c>
      <c r="BG110" s="172"/>
      <c r="BH110" s="171" t="str">
        <f t="shared" si="151"/>
        <v/>
      </c>
      <c r="BI110" s="175"/>
      <c r="BJ110" s="169">
        <f t="shared" si="152"/>
        <v>0</v>
      </c>
      <c r="BK110" s="169">
        <f t="shared" si="153"/>
        <v>0</v>
      </c>
      <c r="BL110" s="169">
        <f t="shared" si="154"/>
        <v>0</v>
      </c>
      <c r="BM110" s="169">
        <f t="shared" si="155"/>
        <v>0</v>
      </c>
      <c r="BN110" s="3">
        <f t="shared" si="156"/>
        <v>0</v>
      </c>
      <c r="BO110" s="145">
        <f t="shared" si="157"/>
        <v>0</v>
      </c>
      <c r="BP110" s="140" t="str">
        <f t="shared" si="158"/>
        <v>000</v>
      </c>
      <c r="BQ110" s="140">
        <f t="shared" si="159"/>
        <v>0</v>
      </c>
      <c r="BR110" s="140">
        <f t="shared" si="160"/>
        <v>0</v>
      </c>
      <c r="BS110" s="140" t="str">
        <f t="shared" si="161"/>
        <v/>
      </c>
      <c r="BT110" s="140" t="str">
        <f t="shared" si="162"/>
        <v/>
      </c>
      <c r="BU110" s="140" t="str">
        <f t="shared" si="163"/>
        <v>0</v>
      </c>
      <c r="BV110" s="140" t="str">
        <f t="shared" si="164"/>
        <v/>
      </c>
      <c r="BW110" s="140" t="str">
        <f t="shared" si="165"/>
        <v>0</v>
      </c>
      <c r="BX110" s="140" t="str">
        <f t="shared" si="166"/>
        <v/>
      </c>
      <c r="BY110" s="140" t="str">
        <f t="shared" si="167"/>
        <v>00</v>
      </c>
      <c r="BZ110" s="140">
        <f t="shared" si="168"/>
        <v>0</v>
      </c>
      <c r="CA110" s="163" t="str">
        <f>IF(男子種目選択!H110="","",男子種目選択!H110)</f>
        <v/>
      </c>
      <c r="CB110" s="164" t="str">
        <f t="shared" si="210"/>
        <v/>
      </c>
      <c r="CC110" s="170"/>
      <c r="CD110" s="171" t="str">
        <f t="shared" si="169"/>
        <v/>
      </c>
      <c r="CE110" s="172"/>
      <c r="CF110" s="171" t="str">
        <f t="shared" si="170"/>
        <v/>
      </c>
      <c r="CG110" s="173"/>
      <c r="CH110" s="169">
        <f t="shared" si="171"/>
        <v>0</v>
      </c>
      <c r="CI110" s="169">
        <f t="shared" si="172"/>
        <v>0</v>
      </c>
      <c r="CJ110" s="169">
        <f t="shared" si="173"/>
        <v>0</v>
      </c>
      <c r="CK110" s="169">
        <f t="shared" si="174"/>
        <v>0</v>
      </c>
      <c r="CL110" s="3">
        <f t="shared" si="175"/>
        <v>0</v>
      </c>
      <c r="CM110" s="145">
        <f t="shared" si="176"/>
        <v>0</v>
      </c>
      <c r="CN110" s="140" t="str">
        <f t="shared" si="177"/>
        <v>000</v>
      </c>
      <c r="CO110" s="140">
        <f t="shared" si="178"/>
        <v>0</v>
      </c>
      <c r="CP110" s="140">
        <f t="shared" si="179"/>
        <v>0</v>
      </c>
      <c r="CQ110" s="140" t="str">
        <f t="shared" si="180"/>
        <v/>
      </c>
      <c r="CR110" s="140" t="str">
        <f t="shared" si="181"/>
        <v/>
      </c>
      <c r="CS110" s="140" t="str">
        <f t="shared" si="182"/>
        <v>0</v>
      </c>
      <c r="CT110" s="140" t="str">
        <f t="shared" si="183"/>
        <v/>
      </c>
      <c r="CU110" s="140" t="str">
        <f t="shared" si="184"/>
        <v>0</v>
      </c>
      <c r="CV110" s="140" t="str">
        <f t="shared" si="185"/>
        <v/>
      </c>
      <c r="CW110" s="140" t="str">
        <f t="shared" si="186"/>
        <v>00</v>
      </c>
      <c r="CX110" s="140">
        <f t="shared" si="187"/>
        <v>0</v>
      </c>
      <c r="CY110" s="174" t="str">
        <f>IF(男子種目選択!I110="","",男子種目選択!I110)</f>
        <v/>
      </c>
      <c r="CZ110" s="164" t="str">
        <f t="shared" si="211"/>
        <v/>
      </c>
      <c r="DA110" s="170"/>
      <c r="DB110" s="171" t="str">
        <f t="shared" si="188"/>
        <v/>
      </c>
      <c r="DC110" s="172"/>
      <c r="DD110" s="171" t="str">
        <f t="shared" si="189"/>
        <v/>
      </c>
      <c r="DE110" s="175"/>
      <c r="DF110" s="169">
        <f t="shared" si="190"/>
        <v>0</v>
      </c>
      <c r="DG110" s="169">
        <f t="shared" si="191"/>
        <v>0</v>
      </c>
      <c r="DH110" s="169">
        <f t="shared" si="192"/>
        <v>0</v>
      </c>
      <c r="DI110" s="169">
        <f t="shared" si="193"/>
        <v>0</v>
      </c>
      <c r="DJ110" s="3">
        <f t="shared" si="194"/>
        <v>0</v>
      </c>
      <c r="DK110" s="145">
        <f t="shared" si="195"/>
        <v>0</v>
      </c>
      <c r="DL110" s="140" t="str">
        <f t="shared" si="196"/>
        <v>000</v>
      </c>
      <c r="DM110" s="140">
        <f t="shared" si="197"/>
        <v>0</v>
      </c>
      <c r="DN110" s="140">
        <f t="shared" si="198"/>
        <v>0</v>
      </c>
      <c r="DO110" s="140" t="str">
        <f t="shared" si="199"/>
        <v/>
      </c>
      <c r="DP110" s="140" t="str">
        <f t="shared" si="200"/>
        <v/>
      </c>
      <c r="DQ110" s="140" t="str">
        <f t="shared" si="201"/>
        <v>0</v>
      </c>
      <c r="DR110" s="140" t="str">
        <f t="shared" si="202"/>
        <v/>
      </c>
      <c r="DS110" s="140" t="str">
        <f t="shared" si="203"/>
        <v>0</v>
      </c>
      <c r="DT110" s="140" t="str">
        <f t="shared" si="204"/>
        <v/>
      </c>
      <c r="DU110" s="140" t="str">
        <f t="shared" si="205"/>
        <v>00</v>
      </c>
      <c r="DV110" s="140">
        <f t="shared" si="206"/>
        <v>0</v>
      </c>
    </row>
    <row r="111" spans="2:126">
      <c r="B111" s="159" t="str">
        <f t="shared" si="112"/>
        <v/>
      </c>
      <c r="C111" s="150">
        <v>108</v>
      </c>
      <c r="D111" s="160" t="str">
        <f>男子種目選択!B111</f>
        <v/>
      </c>
      <c r="E111" s="161" t="str">
        <f>男子種目選択!C111</f>
        <v/>
      </c>
      <c r="F111" s="162" t="str">
        <f>男子種目選択!D111</f>
        <v/>
      </c>
      <c r="G111" s="163" t="str">
        <f>IF(男子種目選択!E111="","",男子種目選択!E111)</f>
        <v/>
      </c>
      <c r="H111" s="164" t="str">
        <f t="shared" si="207"/>
        <v/>
      </c>
      <c r="I111" s="165"/>
      <c r="J111" s="166" t="str">
        <f t="shared" si="113"/>
        <v/>
      </c>
      <c r="K111" s="167"/>
      <c r="L111" s="166" t="str">
        <f t="shared" si="114"/>
        <v/>
      </c>
      <c r="M111" s="168"/>
      <c r="N111" s="169" t="str">
        <f t="shared" si="115"/>
        <v/>
      </c>
      <c r="O111" s="169">
        <f t="shared" si="116"/>
        <v>0</v>
      </c>
      <c r="P111" s="169" t="str">
        <f t="shared" si="117"/>
        <v/>
      </c>
      <c r="Q111" s="169">
        <f t="shared" si="118"/>
        <v>0</v>
      </c>
      <c r="R111" s="3" t="str">
        <f t="shared" si="119"/>
        <v/>
      </c>
      <c r="S111" s="145" t="str">
        <f t="shared" si="120"/>
        <v/>
      </c>
      <c r="T111" s="140" t="str">
        <f t="shared" si="121"/>
        <v>00</v>
      </c>
      <c r="U111" s="140">
        <f t="shared" si="122"/>
        <v>0</v>
      </c>
      <c r="V111" s="140">
        <f t="shared" si="123"/>
        <v>0</v>
      </c>
      <c r="W111" s="140" t="str">
        <f t="shared" si="124"/>
        <v/>
      </c>
      <c r="X111" s="140" t="str">
        <f t="shared" si="125"/>
        <v/>
      </c>
      <c r="Y111" s="140" t="str">
        <f t="shared" si="126"/>
        <v>0</v>
      </c>
      <c r="Z111" s="140" t="str">
        <f t="shared" si="127"/>
        <v/>
      </c>
      <c r="AA111" s="140" t="str">
        <f t="shared" si="128"/>
        <v/>
      </c>
      <c r="AB111" s="140" t="str">
        <f t="shared" si="129"/>
        <v/>
      </c>
      <c r="AC111" s="140" t="str">
        <f t="shared" si="107"/>
        <v>0</v>
      </c>
      <c r="AD111" s="140">
        <f t="shared" si="130"/>
        <v>0</v>
      </c>
      <c r="AE111" s="163" t="str">
        <f>IF(男子種目選択!F111="","",男子種目選択!F111)</f>
        <v/>
      </c>
      <c r="AF111" s="164" t="str">
        <f t="shared" si="208"/>
        <v/>
      </c>
      <c r="AG111" s="170"/>
      <c r="AH111" s="171" t="str">
        <f t="shared" si="131"/>
        <v/>
      </c>
      <c r="AI111" s="172"/>
      <c r="AJ111" s="171" t="str">
        <f t="shared" si="132"/>
        <v/>
      </c>
      <c r="AK111" s="173"/>
      <c r="AL111" s="169">
        <f t="shared" si="133"/>
        <v>0</v>
      </c>
      <c r="AM111" s="169">
        <f t="shared" si="134"/>
        <v>0</v>
      </c>
      <c r="AN111" s="169">
        <f t="shared" si="135"/>
        <v>0</v>
      </c>
      <c r="AO111" s="169">
        <f t="shared" si="136"/>
        <v>0</v>
      </c>
      <c r="AP111" s="3">
        <f t="shared" si="137"/>
        <v>0</v>
      </c>
      <c r="AQ111" s="145">
        <f t="shared" si="138"/>
        <v>0</v>
      </c>
      <c r="AR111" s="140" t="str">
        <f t="shared" si="139"/>
        <v>000</v>
      </c>
      <c r="AS111" s="140">
        <f t="shared" si="140"/>
        <v>0</v>
      </c>
      <c r="AT111" s="140">
        <f t="shared" si="141"/>
        <v>0</v>
      </c>
      <c r="AU111" s="140" t="str">
        <f t="shared" si="142"/>
        <v/>
      </c>
      <c r="AV111" s="140" t="str">
        <f t="shared" si="143"/>
        <v/>
      </c>
      <c r="AW111" s="140" t="str">
        <f t="shared" si="144"/>
        <v>0</v>
      </c>
      <c r="AX111" s="140" t="str">
        <f t="shared" si="145"/>
        <v/>
      </c>
      <c r="AY111" s="140" t="str">
        <f t="shared" si="146"/>
        <v>0</v>
      </c>
      <c r="AZ111" s="140" t="str">
        <f t="shared" si="147"/>
        <v/>
      </c>
      <c r="BA111" s="140" t="str">
        <f t="shared" si="148"/>
        <v>00</v>
      </c>
      <c r="BB111" s="140">
        <f t="shared" si="149"/>
        <v>0</v>
      </c>
      <c r="BC111" s="174" t="str">
        <f>IF(男子種目選択!G111="","",男子種目選択!G111)</f>
        <v/>
      </c>
      <c r="BD111" s="164" t="str">
        <f t="shared" si="209"/>
        <v/>
      </c>
      <c r="BE111" s="170"/>
      <c r="BF111" s="171" t="str">
        <f t="shared" si="150"/>
        <v/>
      </c>
      <c r="BG111" s="172"/>
      <c r="BH111" s="171" t="str">
        <f t="shared" si="151"/>
        <v/>
      </c>
      <c r="BI111" s="175"/>
      <c r="BJ111" s="169">
        <f t="shared" si="152"/>
        <v>0</v>
      </c>
      <c r="BK111" s="169">
        <f t="shared" si="153"/>
        <v>0</v>
      </c>
      <c r="BL111" s="169">
        <f t="shared" si="154"/>
        <v>0</v>
      </c>
      <c r="BM111" s="169">
        <f t="shared" si="155"/>
        <v>0</v>
      </c>
      <c r="BN111" s="3">
        <f t="shared" si="156"/>
        <v>0</v>
      </c>
      <c r="BO111" s="145">
        <f t="shared" si="157"/>
        <v>0</v>
      </c>
      <c r="BP111" s="140" t="str">
        <f t="shared" si="158"/>
        <v>000</v>
      </c>
      <c r="BQ111" s="140">
        <f t="shared" si="159"/>
        <v>0</v>
      </c>
      <c r="BR111" s="140">
        <f t="shared" si="160"/>
        <v>0</v>
      </c>
      <c r="BS111" s="140" t="str">
        <f t="shared" si="161"/>
        <v/>
      </c>
      <c r="BT111" s="140" t="str">
        <f t="shared" si="162"/>
        <v/>
      </c>
      <c r="BU111" s="140" t="str">
        <f t="shared" si="163"/>
        <v>0</v>
      </c>
      <c r="BV111" s="140" t="str">
        <f t="shared" si="164"/>
        <v/>
      </c>
      <c r="BW111" s="140" t="str">
        <f t="shared" si="165"/>
        <v>0</v>
      </c>
      <c r="BX111" s="140" t="str">
        <f t="shared" si="166"/>
        <v/>
      </c>
      <c r="BY111" s="140" t="str">
        <f t="shared" si="167"/>
        <v>00</v>
      </c>
      <c r="BZ111" s="140">
        <f t="shared" si="168"/>
        <v>0</v>
      </c>
      <c r="CA111" s="163" t="str">
        <f>IF(男子種目選択!H111="","",男子種目選択!H111)</f>
        <v/>
      </c>
      <c r="CB111" s="164" t="str">
        <f t="shared" si="210"/>
        <v/>
      </c>
      <c r="CC111" s="170"/>
      <c r="CD111" s="171" t="str">
        <f t="shared" si="169"/>
        <v/>
      </c>
      <c r="CE111" s="172"/>
      <c r="CF111" s="171" t="str">
        <f t="shared" si="170"/>
        <v/>
      </c>
      <c r="CG111" s="173"/>
      <c r="CH111" s="169">
        <f t="shared" si="171"/>
        <v>0</v>
      </c>
      <c r="CI111" s="169">
        <f t="shared" si="172"/>
        <v>0</v>
      </c>
      <c r="CJ111" s="169">
        <f t="shared" si="173"/>
        <v>0</v>
      </c>
      <c r="CK111" s="169">
        <f t="shared" si="174"/>
        <v>0</v>
      </c>
      <c r="CL111" s="3">
        <f t="shared" si="175"/>
        <v>0</v>
      </c>
      <c r="CM111" s="145">
        <f t="shared" si="176"/>
        <v>0</v>
      </c>
      <c r="CN111" s="140" t="str">
        <f t="shared" si="177"/>
        <v>000</v>
      </c>
      <c r="CO111" s="140">
        <f t="shared" si="178"/>
        <v>0</v>
      </c>
      <c r="CP111" s="140">
        <f t="shared" si="179"/>
        <v>0</v>
      </c>
      <c r="CQ111" s="140" t="str">
        <f t="shared" si="180"/>
        <v/>
      </c>
      <c r="CR111" s="140" t="str">
        <f t="shared" si="181"/>
        <v/>
      </c>
      <c r="CS111" s="140" t="str">
        <f t="shared" si="182"/>
        <v>0</v>
      </c>
      <c r="CT111" s="140" t="str">
        <f t="shared" si="183"/>
        <v/>
      </c>
      <c r="CU111" s="140" t="str">
        <f t="shared" si="184"/>
        <v>0</v>
      </c>
      <c r="CV111" s="140" t="str">
        <f t="shared" si="185"/>
        <v/>
      </c>
      <c r="CW111" s="140" t="str">
        <f t="shared" si="186"/>
        <v>00</v>
      </c>
      <c r="CX111" s="140">
        <f t="shared" si="187"/>
        <v>0</v>
      </c>
      <c r="CY111" s="174" t="str">
        <f>IF(男子種目選択!I111="","",男子種目選択!I111)</f>
        <v/>
      </c>
      <c r="CZ111" s="164" t="str">
        <f t="shared" si="211"/>
        <v/>
      </c>
      <c r="DA111" s="170"/>
      <c r="DB111" s="171" t="str">
        <f t="shared" si="188"/>
        <v/>
      </c>
      <c r="DC111" s="172"/>
      <c r="DD111" s="171" t="str">
        <f t="shared" si="189"/>
        <v/>
      </c>
      <c r="DE111" s="175"/>
      <c r="DF111" s="169">
        <f t="shared" si="190"/>
        <v>0</v>
      </c>
      <c r="DG111" s="169">
        <f t="shared" si="191"/>
        <v>0</v>
      </c>
      <c r="DH111" s="169">
        <f t="shared" si="192"/>
        <v>0</v>
      </c>
      <c r="DI111" s="169">
        <f t="shared" si="193"/>
        <v>0</v>
      </c>
      <c r="DJ111" s="3">
        <f t="shared" si="194"/>
        <v>0</v>
      </c>
      <c r="DK111" s="145">
        <f t="shared" si="195"/>
        <v>0</v>
      </c>
      <c r="DL111" s="140" t="str">
        <f t="shared" si="196"/>
        <v>000</v>
      </c>
      <c r="DM111" s="140">
        <f t="shared" si="197"/>
        <v>0</v>
      </c>
      <c r="DN111" s="140">
        <f t="shared" si="198"/>
        <v>0</v>
      </c>
      <c r="DO111" s="140" t="str">
        <f t="shared" si="199"/>
        <v/>
      </c>
      <c r="DP111" s="140" t="str">
        <f t="shared" si="200"/>
        <v/>
      </c>
      <c r="DQ111" s="140" t="str">
        <f t="shared" si="201"/>
        <v>0</v>
      </c>
      <c r="DR111" s="140" t="str">
        <f t="shared" si="202"/>
        <v/>
      </c>
      <c r="DS111" s="140" t="str">
        <f t="shared" si="203"/>
        <v>0</v>
      </c>
      <c r="DT111" s="140" t="str">
        <f t="shared" si="204"/>
        <v/>
      </c>
      <c r="DU111" s="140" t="str">
        <f t="shared" si="205"/>
        <v>00</v>
      </c>
      <c r="DV111" s="140">
        <f t="shared" si="206"/>
        <v>0</v>
      </c>
    </row>
    <row r="112" spans="2:126">
      <c r="B112" s="159" t="str">
        <f t="shared" si="112"/>
        <v/>
      </c>
      <c r="C112" s="150">
        <v>109</v>
      </c>
      <c r="D112" s="160" t="str">
        <f>男子種目選択!B112</f>
        <v/>
      </c>
      <c r="E112" s="161" t="str">
        <f>男子種目選択!C112</f>
        <v/>
      </c>
      <c r="F112" s="162" t="str">
        <f>男子種目選択!D112</f>
        <v/>
      </c>
      <c r="G112" s="163" t="str">
        <f>IF(男子種目選択!E112="","",男子種目選択!E112)</f>
        <v/>
      </c>
      <c r="H112" s="164" t="str">
        <f t="shared" si="207"/>
        <v/>
      </c>
      <c r="I112" s="165"/>
      <c r="J112" s="166" t="str">
        <f t="shared" si="113"/>
        <v/>
      </c>
      <c r="K112" s="167"/>
      <c r="L112" s="166" t="str">
        <f t="shared" si="114"/>
        <v/>
      </c>
      <c r="M112" s="168"/>
      <c r="N112" s="169" t="str">
        <f t="shared" si="115"/>
        <v/>
      </c>
      <c r="O112" s="169">
        <f t="shared" si="116"/>
        <v>0</v>
      </c>
      <c r="P112" s="169" t="str">
        <f t="shared" si="117"/>
        <v/>
      </c>
      <c r="Q112" s="169">
        <f t="shared" si="118"/>
        <v>0</v>
      </c>
      <c r="R112" s="3" t="str">
        <f t="shared" si="119"/>
        <v/>
      </c>
      <c r="S112" s="145" t="str">
        <f t="shared" si="120"/>
        <v/>
      </c>
      <c r="T112" s="140" t="str">
        <f t="shared" si="121"/>
        <v>00</v>
      </c>
      <c r="U112" s="140">
        <f t="shared" si="122"/>
        <v>0</v>
      </c>
      <c r="V112" s="140">
        <f t="shared" si="123"/>
        <v>0</v>
      </c>
      <c r="W112" s="140" t="str">
        <f t="shared" si="124"/>
        <v/>
      </c>
      <c r="X112" s="140" t="str">
        <f t="shared" si="125"/>
        <v/>
      </c>
      <c r="Y112" s="140" t="str">
        <f t="shared" si="126"/>
        <v>0</v>
      </c>
      <c r="Z112" s="140" t="str">
        <f t="shared" si="127"/>
        <v/>
      </c>
      <c r="AA112" s="140" t="str">
        <f t="shared" si="128"/>
        <v/>
      </c>
      <c r="AB112" s="140" t="str">
        <f t="shared" si="129"/>
        <v/>
      </c>
      <c r="AC112" s="140" t="str">
        <f t="shared" si="107"/>
        <v>0</v>
      </c>
      <c r="AD112" s="140">
        <f t="shared" si="130"/>
        <v>0</v>
      </c>
      <c r="AE112" s="163" t="str">
        <f>IF(男子種目選択!F112="","",男子種目選択!F112)</f>
        <v/>
      </c>
      <c r="AF112" s="164" t="str">
        <f t="shared" si="208"/>
        <v/>
      </c>
      <c r="AG112" s="170"/>
      <c r="AH112" s="171" t="str">
        <f t="shared" si="131"/>
        <v/>
      </c>
      <c r="AI112" s="172"/>
      <c r="AJ112" s="171" t="str">
        <f t="shared" si="132"/>
        <v/>
      </c>
      <c r="AK112" s="173"/>
      <c r="AL112" s="169">
        <f t="shared" si="133"/>
        <v>0</v>
      </c>
      <c r="AM112" s="169">
        <f t="shared" si="134"/>
        <v>0</v>
      </c>
      <c r="AN112" s="169">
        <f t="shared" si="135"/>
        <v>0</v>
      </c>
      <c r="AO112" s="169">
        <f t="shared" si="136"/>
        <v>0</v>
      </c>
      <c r="AP112" s="3">
        <f t="shared" si="137"/>
        <v>0</v>
      </c>
      <c r="AQ112" s="145">
        <f t="shared" si="138"/>
        <v>0</v>
      </c>
      <c r="AR112" s="140" t="str">
        <f t="shared" si="139"/>
        <v>000</v>
      </c>
      <c r="AS112" s="140">
        <f t="shared" si="140"/>
        <v>0</v>
      </c>
      <c r="AT112" s="140">
        <f t="shared" si="141"/>
        <v>0</v>
      </c>
      <c r="AU112" s="140" t="str">
        <f t="shared" si="142"/>
        <v/>
      </c>
      <c r="AV112" s="140" t="str">
        <f t="shared" si="143"/>
        <v/>
      </c>
      <c r="AW112" s="140" t="str">
        <f t="shared" si="144"/>
        <v>0</v>
      </c>
      <c r="AX112" s="140" t="str">
        <f t="shared" si="145"/>
        <v/>
      </c>
      <c r="AY112" s="140" t="str">
        <f t="shared" si="146"/>
        <v>0</v>
      </c>
      <c r="AZ112" s="140" t="str">
        <f t="shared" si="147"/>
        <v/>
      </c>
      <c r="BA112" s="140" t="str">
        <f t="shared" si="148"/>
        <v>00</v>
      </c>
      <c r="BB112" s="140">
        <f t="shared" si="149"/>
        <v>0</v>
      </c>
      <c r="BC112" s="174" t="str">
        <f>IF(男子種目選択!G112="","",男子種目選択!G112)</f>
        <v/>
      </c>
      <c r="BD112" s="164" t="str">
        <f t="shared" si="209"/>
        <v/>
      </c>
      <c r="BE112" s="170"/>
      <c r="BF112" s="171" t="str">
        <f t="shared" si="150"/>
        <v/>
      </c>
      <c r="BG112" s="172"/>
      <c r="BH112" s="171" t="str">
        <f t="shared" si="151"/>
        <v/>
      </c>
      <c r="BI112" s="175"/>
      <c r="BJ112" s="169">
        <f t="shared" si="152"/>
        <v>0</v>
      </c>
      <c r="BK112" s="169">
        <f t="shared" si="153"/>
        <v>0</v>
      </c>
      <c r="BL112" s="169">
        <f t="shared" si="154"/>
        <v>0</v>
      </c>
      <c r="BM112" s="169">
        <f t="shared" si="155"/>
        <v>0</v>
      </c>
      <c r="BN112" s="3">
        <f t="shared" si="156"/>
        <v>0</v>
      </c>
      <c r="BO112" s="145">
        <f t="shared" si="157"/>
        <v>0</v>
      </c>
      <c r="BP112" s="140" t="str">
        <f t="shared" si="158"/>
        <v>000</v>
      </c>
      <c r="BQ112" s="140">
        <f t="shared" si="159"/>
        <v>0</v>
      </c>
      <c r="BR112" s="140">
        <f t="shared" si="160"/>
        <v>0</v>
      </c>
      <c r="BS112" s="140" t="str">
        <f t="shared" si="161"/>
        <v/>
      </c>
      <c r="BT112" s="140" t="str">
        <f t="shared" si="162"/>
        <v/>
      </c>
      <c r="BU112" s="140" t="str">
        <f t="shared" si="163"/>
        <v>0</v>
      </c>
      <c r="BV112" s="140" t="str">
        <f t="shared" si="164"/>
        <v/>
      </c>
      <c r="BW112" s="140" t="str">
        <f t="shared" si="165"/>
        <v>0</v>
      </c>
      <c r="BX112" s="140" t="str">
        <f t="shared" si="166"/>
        <v/>
      </c>
      <c r="BY112" s="140" t="str">
        <f t="shared" si="167"/>
        <v>00</v>
      </c>
      <c r="BZ112" s="140">
        <f t="shared" si="168"/>
        <v>0</v>
      </c>
      <c r="CA112" s="163" t="str">
        <f>IF(男子種目選択!H112="","",男子種目選択!H112)</f>
        <v/>
      </c>
      <c r="CB112" s="164" t="str">
        <f t="shared" si="210"/>
        <v/>
      </c>
      <c r="CC112" s="170"/>
      <c r="CD112" s="171" t="str">
        <f t="shared" si="169"/>
        <v/>
      </c>
      <c r="CE112" s="172"/>
      <c r="CF112" s="171" t="str">
        <f t="shared" si="170"/>
        <v/>
      </c>
      <c r="CG112" s="173"/>
      <c r="CH112" s="169">
        <f t="shared" si="171"/>
        <v>0</v>
      </c>
      <c r="CI112" s="169">
        <f t="shared" si="172"/>
        <v>0</v>
      </c>
      <c r="CJ112" s="169">
        <f t="shared" si="173"/>
        <v>0</v>
      </c>
      <c r="CK112" s="169">
        <f t="shared" si="174"/>
        <v>0</v>
      </c>
      <c r="CL112" s="3">
        <f t="shared" si="175"/>
        <v>0</v>
      </c>
      <c r="CM112" s="145">
        <f t="shared" si="176"/>
        <v>0</v>
      </c>
      <c r="CN112" s="140" t="str">
        <f t="shared" si="177"/>
        <v>000</v>
      </c>
      <c r="CO112" s="140">
        <f t="shared" si="178"/>
        <v>0</v>
      </c>
      <c r="CP112" s="140">
        <f t="shared" si="179"/>
        <v>0</v>
      </c>
      <c r="CQ112" s="140" t="str">
        <f t="shared" si="180"/>
        <v/>
      </c>
      <c r="CR112" s="140" t="str">
        <f t="shared" si="181"/>
        <v/>
      </c>
      <c r="CS112" s="140" t="str">
        <f t="shared" si="182"/>
        <v>0</v>
      </c>
      <c r="CT112" s="140" t="str">
        <f t="shared" si="183"/>
        <v/>
      </c>
      <c r="CU112" s="140" t="str">
        <f t="shared" si="184"/>
        <v>0</v>
      </c>
      <c r="CV112" s="140" t="str">
        <f t="shared" si="185"/>
        <v/>
      </c>
      <c r="CW112" s="140" t="str">
        <f t="shared" si="186"/>
        <v>00</v>
      </c>
      <c r="CX112" s="140">
        <f t="shared" si="187"/>
        <v>0</v>
      </c>
      <c r="CY112" s="174" t="str">
        <f>IF(男子種目選択!I112="","",男子種目選択!I112)</f>
        <v/>
      </c>
      <c r="CZ112" s="164" t="str">
        <f t="shared" si="211"/>
        <v/>
      </c>
      <c r="DA112" s="170"/>
      <c r="DB112" s="171" t="str">
        <f t="shared" si="188"/>
        <v/>
      </c>
      <c r="DC112" s="172"/>
      <c r="DD112" s="171" t="str">
        <f t="shared" si="189"/>
        <v/>
      </c>
      <c r="DE112" s="175"/>
      <c r="DF112" s="169">
        <f t="shared" si="190"/>
        <v>0</v>
      </c>
      <c r="DG112" s="169">
        <f t="shared" si="191"/>
        <v>0</v>
      </c>
      <c r="DH112" s="169">
        <f t="shared" si="192"/>
        <v>0</v>
      </c>
      <c r="DI112" s="169">
        <f t="shared" si="193"/>
        <v>0</v>
      </c>
      <c r="DJ112" s="3">
        <f t="shared" si="194"/>
        <v>0</v>
      </c>
      <c r="DK112" s="145">
        <f t="shared" si="195"/>
        <v>0</v>
      </c>
      <c r="DL112" s="140" t="str">
        <f t="shared" si="196"/>
        <v>000</v>
      </c>
      <c r="DM112" s="140">
        <f t="shared" si="197"/>
        <v>0</v>
      </c>
      <c r="DN112" s="140">
        <f t="shared" si="198"/>
        <v>0</v>
      </c>
      <c r="DO112" s="140" t="str">
        <f t="shared" si="199"/>
        <v/>
      </c>
      <c r="DP112" s="140" t="str">
        <f t="shared" si="200"/>
        <v/>
      </c>
      <c r="DQ112" s="140" t="str">
        <f t="shared" si="201"/>
        <v>0</v>
      </c>
      <c r="DR112" s="140" t="str">
        <f t="shared" si="202"/>
        <v/>
      </c>
      <c r="DS112" s="140" t="str">
        <f t="shared" si="203"/>
        <v>0</v>
      </c>
      <c r="DT112" s="140" t="str">
        <f t="shared" si="204"/>
        <v/>
      </c>
      <c r="DU112" s="140" t="str">
        <f t="shared" si="205"/>
        <v>00</v>
      </c>
      <c r="DV112" s="140">
        <f t="shared" si="206"/>
        <v>0</v>
      </c>
    </row>
    <row r="113" spans="2:126">
      <c r="B113" s="159" t="str">
        <f t="shared" si="112"/>
        <v/>
      </c>
      <c r="C113" s="150">
        <v>110</v>
      </c>
      <c r="D113" s="160" t="str">
        <f>男子種目選択!B113</f>
        <v/>
      </c>
      <c r="E113" s="161" t="str">
        <f>男子種目選択!C113</f>
        <v/>
      </c>
      <c r="F113" s="162" t="str">
        <f>男子種目選択!D113</f>
        <v/>
      </c>
      <c r="G113" s="163" t="str">
        <f>IF(男子種目選択!E113="","",男子種目選択!E113)</f>
        <v/>
      </c>
      <c r="H113" s="164" t="str">
        <f t="shared" si="207"/>
        <v/>
      </c>
      <c r="I113" s="165"/>
      <c r="J113" s="166" t="str">
        <f t="shared" si="113"/>
        <v/>
      </c>
      <c r="K113" s="167"/>
      <c r="L113" s="166" t="str">
        <f t="shared" si="114"/>
        <v/>
      </c>
      <c r="M113" s="168"/>
      <c r="N113" s="169" t="str">
        <f t="shared" si="115"/>
        <v/>
      </c>
      <c r="O113" s="169">
        <f t="shared" si="116"/>
        <v>0</v>
      </c>
      <c r="P113" s="169" t="str">
        <f t="shared" si="117"/>
        <v/>
      </c>
      <c r="Q113" s="169">
        <f t="shared" si="118"/>
        <v>0</v>
      </c>
      <c r="R113" s="3" t="str">
        <f t="shared" si="119"/>
        <v/>
      </c>
      <c r="S113" s="145" t="str">
        <f t="shared" si="120"/>
        <v/>
      </c>
      <c r="T113" s="140" t="str">
        <f t="shared" si="121"/>
        <v>00</v>
      </c>
      <c r="U113" s="140">
        <f t="shared" si="122"/>
        <v>0</v>
      </c>
      <c r="V113" s="140">
        <f t="shared" si="123"/>
        <v>0</v>
      </c>
      <c r="W113" s="140" t="str">
        <f t="shared" si="124"/>
        <v/>
      </c>
      <c r="X113" s="140" t="str">
        <f t="shared" si="125"/>
        <v/>
      </c>
      <c r="Y113" s="140" t="str">
        <f t="shared" si="126"/>
        <v>0</v>
      </c>
      <c r="Z113" s="140" t="str">
        <f t="shared" si="127"/>
        <v/>
      </c>
      <c r="AA113" s="140" t="str">
        <f t="shared" si="128"/>
        <v/>
      </c>
      <c r="AB113" s="140" t="str">
        <f t="shared" si="129"/>
        <v/>
      </c>
      <c r="AC113" s="140" t="str">
        <f t="shared" si="107"/>
        <v>0</v>
      </c>
      <c r="AD113" s="140">
        <f t="shared" si="130"/>
        <v>0</v>
      </c>
      <c r="AE113" s="163" t="str">
        <f>IF(男子種目選択!F113="","",男子種目選択!F113)</f>
        <v/>
      </c>
      <c r="AF113" s="164" t="str">
        <f t="shared" si="208"/>
        <v/>
      </c>
      <c r="AG113" s="170"/>
      <c r="AH113" s="171" t="str">
        <f t="shared" si="131"/>
        <v/>
      </c>
      <c r="AI113" s="172"/>
      <c r="AJ113" s="171" t="str">
        <f t="shared" si="132"/>
        <v/>
      </c>
      <c r="AK113" s="173"/>
      <c r="AL113" s="169">
        <f t="shared" si="133"/>
        <v>0</v>
      </c>
      <c r="AM113" s="169">
        <f t="shared" si="134"/>
        <v>0</v>
      </c>
      <c r="AN113" s="169">
        <f t="shared" si="135"/>
        <v>0</v>
      </c>
      <c r="AO113" s="169">
        <f t="shared" si="136"/>
        <v>0</v>
      </c>
      <c r="AP113" s="3">
        <f t="shared" si="137"/>
        <v>0</v>
      </c>
      <c r="AQ113" s="145">
        <f t="shared" si="138"/>
        <v>0</v>
      </c>
      <c r="AR113" s="140" t="str">
        <f t="shared" si="139"/>
        <v>000</v>
      </c>
      <c r="AS113" s="140">
        <f t="shared" si="140"/>
        <v>0</v>
      </c>
      <c r="AT113" s="140">
        <f t="shared" si="141"/>
        <v>0</v>
      </c>
      <c r="AU113" s="140" t="str">
        <f t="shared" si="142"/>
        <v/>
      </c>
      <c r="AV113" s="140" t="str">
        <f t="shared" si="143"/>
        <v/>
      </c>
      <c r="AW113" s="140" t="str">
        <f t="shared" si="144"/>
        <v>0</v>
      </c>
      <c r="AX113" s="140" t="str">
        <f t="shared" si="145"/>
        <v/>
      </c>
      <c r="AY113" s="140" t="str">
        <f t="shared" si="146"/>
        <v>0</v>
      </c>
      <c r="AZ113" s="140" t="str">
        <f t="shared" si="147"/>
        <v/>
      </c>
      <c r="BA113" s="140" t="str">
        <f t="shared" si="148"/>
        <v>00</v>
      </c>
      <c r="BB113" s="140">
        <f t="shared" si="149"/>
        <v>0</v>
      </c>
      <c r="BC113" s="174" t="str">
        <f>IF(男子種目選択!G113="","",男子種目選択!G113)</f>
        <v/>
      </c>
      <c r="BD113" s="164" t="str">
        <f t="shared" si="209"/>
        <v/>
      </c>
      <c r="BE113" s="170"/>
      <c r="BF113" s="171" t="str">
        <f t="shared" si="150"/>
        <v/>
      </c>
      <c r="BG113" s="172"/>
      <c r="BH113" s="171" t="str">
        <f t="shared" si="151"/>
        <v/>
      </c>
      <c r="BI113" s="175"/>
      <c r="BJ113" s="169">
        <f t="shared" si="152"/>
        <v>0</v>
      </c>
      <c r="BK113" s="169">
        <f t="shared" si="153"/>
        <v>0</v>
      </c>
      <c r="BL113" s="169">
        <f t="shared" si="154"/>
        <v>0</v>
      </c>
      <c r="BM113" s="169">
        <f t="shared" si="155"/>
        <v>0</v>
      </c>
      <c r="BN113" s="3">
        <f t="shared" si="156"/>
        <v>0</v>
      </c>
      <c r="BO113" s="145">
        <f t="shared" si="157"/>
        <v>0</v>
      </c>
      <c r="BP113" s="140" t="str">
        <f t="shared" si="158"/>
        <v>000</v>
      </c>
      <c r="BQ113" s="140">
        <f t="shared" si="159"/>
        <v>0</v>
      </c>
      <c r="BR113" s="140">
        <f t="shared" si="160"/>
        <v>0</v>
      </c>
      <c r="BS113" s="140" t="str">
        <f t="shared" si="161"/>
        <v/>
      </c>
      <c r="BT113" s="140" t="str">
        <f t="shared" si="162"/>
        <v/>
      </c>
      <c r="BU113" s="140" t="str">
        <f t="shared" si="163"/>
        <v>0</v>
      </c>
      <c r="BV113" s="140" t="str">
        <f t="shared" si="164"/>
        <v/>
      </c>
      <c r="BW113" s="140" t="str">
        <f t="shared" si="165"/>
        <v>0</v>
      </c>
      <c r="BX113" s="140" t="str">
        <f t="shared" si="166"/>
        <v/>
      </c>
      <c r="BY113" s="140" t="str">
        <f t="shared" si="167"/>
        <v>00</v>
      </c>
      <c r="BZ113" s="140">
        <f t="shared" si="168"/>
        <v>0</v>
      </c>
      <c r="CA113" s="163" t="str">
        <f>IF(男子種目選択!H113="","",男子種目選択!H113)</f>
        <v/>
      </c>
      <c r="CB113" s="164" t="str">
        <f t="shared" si="210"/>
        <v/>
      </c>
      <c r="CC113" s="170"/>
      <c r="CD113" s="171" t="str">
        <f t="shared" si="169"/>
        <v/>
      </c>
      <c r="CE113" s="172"/>
      <c r="CF113" s="171" t="str">
        <f t="shared" si="170"/>
        <v/>
      </c>
      <c r="CG113" s="173"/>
      <c r="CH113" s="169">
        <f t="shared" si="171"/>
        <v>0</v>
      </c>
      <c r="CI113" s="169">
        <f t="shared" si="172"/>
        <v>0</v>
      </c>
      <c r="CJ113" s="169">
        <f t="shared" si="173"/>
        <v>0</v>
      </c>
      <c r="CK113" s="169">
        <f t="shared" si="174"/>
        <v>0</v>
      </c>
      <c r="CL113" s="3">
        <f t="shared" si="175"/>
        <v>0</v>
      </c>
      <c r="CM113" s="145">
        <f t="shared" si="176"/>
        <v>0</v>
      </c>
      <c r="CN113" s="140" t="str">
        <f t="shared" si="177"/>
        <v>000</v>
      </c>
      <c r="CO113" s="140">
        <f t="shared" si="178"/>
        <v>0</v>
      </c>
      <c r="CP113" s="140">
        <f t="shared" si="179"/>
        <v>0</v>
      </c>
      <c r="CQ113" s="140" t="str">
        <f t="shared" si="180"/>
        <v/>
      </c>
      <c r="CR113" s="140" t="str">
        <f t="shared" si="181"/>
        <v/>
      </c>
      <c r="CS113" s="140" t="str">
        <f t="shared" si="182"/>
        <v>0</v>
      </c>
      <c r="CT113" s="140" t="str">
        <f t="shared" si="183"/>
        <v/>
      </c>
      <c r="CU113" s="140" t="str">
        <f t="shared" si="184"/>
        <v>0</v>
      </c>
      <c r="CV113" s="140" t="str">
        <f t="shared" si="185"/>
        <v/>
      </c>
      <c r="CW113" s="140" t="str">
        <f t="shared" si="186"/>
        <v>00</v>
      </c>
      <c r="CX113" s="140">
        <f t="shared" si="187"/>
        <v>0</v>
      </c>
      <c r="CY113" s="174" t="str">
        <f>IF(男子種目選択!I113="","",男子種目選択!I113)</f>
        <v/>
      </c>
      <c r="CZ113" s="164" t="str">
        <f t="shared" si="211"/>
        <v/>
      </c>
      <c r="DA113" s="170"/>
      <c r="DB113" s="171" t="str">
        <f t="shared" si="188"/>
        <v/>
      </c>
      <c r="DC113" s="172"/>
      <c r="DD113" s="171" t="str">
        <f t="shared" si="189"/>
        <v/>
      </c>
      <c r="DE113" s="175"/>
      <c r="DF113" s="169">
        <f t="shared" si="190"/>
        <v>0</v>
      </c>
      <c r="DG113" s="169">
        <f t="shared" si="191"/>
        <v>0</v>
      </c>
      <c r="DH113" s="169">
        <f t="shared" si="192"/>
        <v>0</v>
      </c>
      <c r="DI113" s="169">
        <f t="shared" si="193"/>
        <v>0</v>
      </c>
      <c r="DJ113" s="3">
        <f t="shared" si="194"/>
        <v>0</v>
      </c>
      <c r="DK113" s="145">
        <f t="shared" si="195"/>
        <v>0</v>
      </c>
      <c r="DL113" s="140" t="str">
        <f t="shared" si="196"/>
        <v>000</v>
      </c>
      <c r="DM113" s="140">
        <f t="shared" si="197"/>
        <v>0</v>
      </c>
      <c r="DN113" s="140">
        <f t="shared" si="198"/>
        <v>0</v>
      </c>
      <c r="DO113" s="140" t="str">
        <f t="shared" si="199"/>
        <v/>
      </c>
      <c r="DP113" s="140" t="str">
        <f t="shared" si="200"/>
        <v/>
      </c>
      <c r="DQ113" s="140" t="str">
        <f t="shared" si="201"/>
        <v>0</v>
      </c>
      <c r="DR113" s="140" t="str">
        <f t="shared" si="202"/>
        <v/>
      </c>
      <c r="DS113" s="140" t="str">
        <f t="shared" si="203"/>
        <v>0</v>
      </c>
      <c r="DT113" s="140" t="str">
        <f t="shared" si="204"/>
        <v/>
      </c>
      <c r="DU113" s="140" t="str">
        <f t="shared" si="205"/>
        <v>00</v>
      </c>
      <c r="DV113" s="140">
        <f t="shared" si="206"/>
        <v>0</v>
      </c>
    </row>
    <row r="114" spans="2:126">
      <c r="B114" s="159" t="str">
        <f t="shared" si="112"/>
        <v/>
      </c>
      <c r="C114" s="150">
        <v>111</v>
      </c>
      <c r="D114" s="160" t="str">
        <f>男子種目選択!B114</f>
        <v/>
      </c>
      <c r="E114" s="161" t="str">
        <f>男子種目選択!C114</f>
        <v/>
      </c>
      <c r="F114" s="162" t="str">
        <f>男子種目選択!D114</f>
        <v/>
      </c>
      <c r="G114" s="163" t="str">
        <f>IF(男子種目選択!E114="","",男子種目選択!E114)</f>
        <v/>
      </c>
      <c r="H114" s="164" t="str">
        <f t="shared" si="207"/>
        <v/>
      </c>
      <c r="I114" s="165"/>
      <c r="J114" s="166" t="str">
        <f t="shared" si="113"/>
        <v/>
      </c>
      <c r="K114" s="167"/>
      <c r="L114" s="166" t="str">
        <f t="shared" si="114"/>
        <v/>
      </c>
      <c r="M114" s="168"/>
      <c r="N114" s="169" t="str">
        <f t="shared" si="115"/>
        <v/>
      </c>
      <c r="O114" s="169">
        <f t="shared" si="116"/>
        <v>0</v>
      </c>
      <c r="P114" s="169" t="str">
        <f t="shared" si="117"/>
        <v/>
      </c>
      <c r="Q114" s="169">
        <f t="shared" si="118"/>
        <v>0</v>
      </c>
      <c r="R114" s="3" t="str">
        <f t="shared" si="119"/>
        <v/>
      </c>
      <c r="S114" s="145" t="str">
        <f t="shared" si="120"/>
        <v/>
      </c>
      <c r="T114" s="140" t="str">
        <f t="shared" si="121"/>
        <v>00</v>
      </c>
      <c r="U114" s="140">
        <f t="shared" si="122"/>
        <v>0</v>
      </c>
      <c r="V114" s="140">
        <f t="shared" si="123"/>
        <v>0</v>
      </c>
      <c r="W114" s="140" t="str">
        <f t="shared" si="124"/>
        <v/>
      </c>
      <c r="X114" s="140" t="str">
        <f t="shared" si="125"/>
        <v/>
      </c>
      <c r="Y114" s="140" t="str">
        <f t="shared" si="126"/>
        <v>0</v>
      </c>
      <c r="Z114" s="140" t="str">
        <f t="shared" si="127"/>
        <v/>
      </c>
      <c r="AA114" s="140" t="str">
        <f t="shared" si="128"/>
        <v/>
      </c>
      <c r="AB114" s="140" t="str">
        <f t="shared" si="129"/>
        <v/>
      </c>
      <c r="AC114" s="140" t="str">
        <f t="shared" si="107"/>
        <v>0</v>
      </c>
      <c r="AD114" s="140">
        <f t="shared" si="130"/>
        <v>0</v>
      </c>
      <c r="AE114" s="163" t="str">
        <f>IF(男子種目選択!F114="","",男子種目選択!F114)</f>
        <v/>
      </c>
      <c r="AF114" s="164" t="str">
        <f t="shared" si="208"/>
        <v/>
      </c>
      <c r="AG114" s="170"/>
      <c r="AH114" s="171" t="str">
        <f t="shared" si="131"/>
        <v/>
      </c>
      <c r="AI114" s="172"/>
      <c r="AJ114" s="171" t="str">
        <f t="shared" si="132"/>
        <v/>
      </c>
      <c r="AK114" s="173"/>
      <c r="AL114" s="169">
        <f t="shared" si="133"/>
        <v>0</v>
      </c>
      <c r="AM114" s="169">
        <f t="shared" si="134"/>
        <v>0</v>
      </c>
      <c r="AN114" s="169">
        <f t="shared" si="135"/>
        <v>0</v>
      </c>
      <c r="AO114" s="169">
        <f t="shared" si="136"/>
        <v>0</v>
      </c>
      <c r="AP114" s="3">
        <f t="shared" si="137"/>
        <v>0</v>
      </c>
      <c r="AQ114" s="145">
        <f t="shared" si="138"/>
        <v>0</v>
      </c>
      <c r="AR114" s="140" t="str">
        <f t="shared" si="139"/>
        <v>000</v>
      </c>
      <c r="AS114" s="140">
        <f t="shared" si="140"/>
        <v>0</v>
      </c>
      <c r="AT114" s="140">
        <f t="shared" si="141"/>
        <v>0</v>
      </c>
      <c r="AU114" s="140" t="str">
        <f t="shared" si="142"/>
        <v/>
      </c>
      <c r="AV114" s="140" t="str">
        <f t="shared" si="143"/>
        <v/>
      </c>
      <c r="AW114" s="140" t="str">
        <f t="shared" si="144"/>
        <v>0</v>
      </c>
      <c r="AX114" s="140" t="str">
        <f t="shared" si="145"/>
        <v/>
      </c>
      <c r="AY114" s="140" t="str">
        <f t="shared" si="146"/>
        <v>0</v>
      </c>
      <c r="AZ114" s="140" t="str">
        <f t="shared" si="147"/>
        <v/>
      </c>
      <c r="BA114" s="140" t="str">
        <f t="shared" si="148"/>
        <v>00</v>
      </c>
      <c r="BB114" s="140">
        <f t="shared" si="149"/>
        <v>0</v>
      </c>
      <c r="BC114" s="174" t="str">
        <f>IF(男子種目選択!G114="","",男子種目選択!G114)</f>
        <v/>
      </c>
      <c r="BD114" s="164" t="str">
        <f t="shared" si="209"/>
        <v/>
      </c>
      <c r="BE114" s="170"/>
      <c r="BF114" s="171" t="str">
        <f t="shared" si="150"/>
        <v/>
      </c>
      <c r="BG114" s="172"/>
      <c r="BH114" s="171" t="str">
        <f t="shared" si="151"/>
        <v/>
      </c>
      <c r="BI114" s="175"/>
      <c r="BJ114" s="169">
        <f t="shared" si="152"/>
        <v>0</v>
      </c>
      <c r="BK114" s="169">
        <f t="shared" si="153"/>
        <v>0</v>
      </c>
      <c r="BL114" s="169">
        <f t="shared" si="154"/>
        <v>0</v>
      </c>
      <c r="BM114" s="169">
        <f t="shared" si="155"/>
        <v>0</v>
      </c>
      <c r="BN114" s="3">
        <f t="shared" si="156"/>
        <v>0</v>
      </c>
      <c r="BO114" s="145">
        <f t="shared" si="157"/>
        <v>0</v>
      </c>
      <c r="BP114" s="140" t="str">
        <f t="shared" si="158"/>
        <v>000</v>
      </c>
      <c r="BQ114" s="140">
        <f t="shared" si="159"/>
        <v>0</v>
      </c>
      <c r="BR114" s="140">
        <f t="shared" si="160"/>
        <v>0</v>
      </c>
      <c r="BS114" s="140" t="str">
        <f t="shared" si="161"/>
        <v/>
      </c>
      <c r="BT114" s="140" t="str">
        <f t="shared" si="162"/>
        <v/>
      </c>
      <c r="BU114" s="140" t="str">
        <f t="shared" si="163"/>
        <v>0</v>
      </c>
      <c r="BV114" s="140" t="str">
        <f t="shared" si="164"/>
        <v/>
      </c>
      <c r="BW114" s="140" t="str">
        <f t="shared" si="165"/>
        <v>0</v>
      </c>
      <c r="BX114" s="140" t="str">
        <f t="shared" si="166"/>
        <v/>
      </c>
      <c r="BY114" s="140" t="str">
        <f t="shared" si="167"/>
        <v>00</v>
      </c>
      <c r="BZ114" s="140">
        <f t="shared" si="168"/>
        <v>0</v>
      </c>
      <c r="CA114" s="163" t="str">
        <f>IF(男子種目選択!H114="","",男子種目選択!H114)</f>
        <v/>
      </c>
      <c r="CB114" s="164" t="str">
        <f t="shared" si="210"/>
        <v/>
      </c>
      <c r="CC114" s="170"/>
      <c r="CD114" s="171" t="str">
        <f t="shared" si="169"/>
        <v/>
      </c>
      <c r="CE114" s="172"/>
      <c r="CF114" s="171" t="str">
        <f t="shared" si="170"/>
        <v/>
      </c>
      <c r="CG114" s="173"/>
      <c r="CH114" s="169">
        <f t="shared" si="171"/>
        <v>0</v>
      </c>
      <c r="CI114" s="169">
        <f t="shared" si="172"/>
        <v>0</v>
      </c>
      <c r="CJ114" s="169">
        <f t="shared" si="173"/>
        <v>0</v>
      </c>
      <c r="CK114" s="169">
        <f t="shared" si="174"/>
        <v>0</v>
      </c>
      <c r="CL114" s="3">
        <f t="shared" si="175"/>
        <v>0</v>
      </c>
      <c r="CM114" s="145">
        <f t="shared" si="176"/>
        <v>0</v>
      </c>
      <c r="CN114" s="140" t="str">
        <f t="shared" si="177"/>
        <v>000</v>
      </c>
      <c r="CO114" s="140">
        <f t="shared" si="178"/>
        <v>0</v>
      </c>
      <c r="CP114" s="140">
        <f t="shared" si="179"/>
        <v>0</v>
      </c>
      <c r="CQ114" s="140" t="str">
        <f t="shared" si="180"/>
        <v/>
      </c>
      <c r="CR114" s="140" t="str">
        <f t="shared" si="181"/>
        <v/>
      </c>
      <c r="CS114" s="140" t="str">
        <f t="shared" si="182"/>
        <v>0</v>
      </c>
      <c r="CT114" s="140" t="str">
        <f t="shared" si="183"/>
        <v/>
      </c>
      <c r="CU114" s="140" t="str">
        <f t="shared" si="184"/>
        <v>0</v>
      </c>
      <c r="CV114" s="140" t="str">
        <f t="shared" si="185"/>
        <v/>
      </c>
      <c r="CW114" s="140" t="str">
        <f t="shared" si="186"/>
        <v>00</v>
      </c>
      <c r="CX114" s="140">
        <f t="shared" si="187"/>
        <v>0</v>
      </c>
      <c r="CY114" s="174" t="str">
        <f>IF(男子種目選択!I114="","",男子種目選択!I114)</f>
        <v/>
      </c>
      <c r="CZ114" s="164" t="str">
        <f t="shared" si="211"/>
        <v/>
      </c>
      <c r="DA114" s="170"/>
      <c r="DB114" s="171" t="str">
        <f t="shared" si="188"/>
        <v/>
      </c>
      <c r="DC114" s="172"/>
      <c r="DD114" s="171" t="str">
        <f t="shared" si="189"/>
        <v/>
      </c>
      <c r="DE114" s="175"/>
      <c r="DF114" s="169">
        <f t="shared" si="190"/>
        <v>0</v>
      </c>
      <c r="DG114" s="169">
        <f t="shared" si="191"/>
        <v>0</v>
      </c>
      <c r="DH114" s="169">
        <f t="shared" si="192"/>
        <v>0</v>
      </c>
      <c r="DI114" s="169">
        <f t="shared" si="193"/>
        <v>0</v>
      </c>
      <c r="DJ114" s="3">
        <f t="shared" si="194"/>
        <v>0</v>
      </c>
      <c r="DK114" s="145">
        <f t="shared" si="195"/>
        <v>0</v>
      </c>
      <c r="DL114" s="140" t="str">
        <f t="shared" si="196"/>
        <v>000</v>
      </c>
      <c r="DM114" s="140">
        <f t="shared" si="197"/>
        <v>0</v>
      </c>
      <c r="DN114" s="140">
        <f t="shared" si="198"/>
        <v>0</v>
      </c>
      <c r="DO114" s="140" t="str">
        <f t="shared" si="199"/>
        <v/>
      </c>
      <c r="DP114" s="140" t="str">
        <f t="shared" si="200"/>
        <v/>
      </c>
      <c r="DQ114" s="140" t="str">
        <f t="shared" si="201"/>
        <v>0</v>
      </c>
      <c r="DR114" s="140" t="str">
        <f t="shared" si="202"/>
        <v/>
      </c>
      <c r="DS114" s="140" t="str">
        <f t="shared" si="203"/>
        <v>0</v>
      </c>
      <c r="DT114" s="140" t="str">
        <f t="shared" si="204"/>
        <v/>
      </c>
      <c r="DU114" s="140" t="str">
        <f t="shared" si="205"/>
        <v>00</v>
      </c>
      <c r="DV114" s="140">
        <f t="shared" si="206"/>
        <v>0</v>
      </c>
    </row>
    <row r="115" spans="2:126">
      <c r="B115" s="159" t="str">
        <f t="shared" si="112"/>
        <v/>
      </c>
      <c r="C115" s="150">
        <v>112</v>
      </c>
      <c r="D115" s="160" t="str">
        <f>男子種目選択!B115</f>
        <v/>
      </c>
      <c r="E115" s="161" t="str">
        <f>男子種目選択!C115</f>
        <v/>
      </c>
      <c r="F115" s="162" t="str">
        <f>男子種目選択!D115</f>
        <v/>
      </c>
      <c r="G115" s="163" t="str">
        <f>IF(男子種目選択!E115="","",男子種目選択!E115)</f>
        <v/>
      </c>
      <c r="H115" s="164" t="str">
        <f t="shared" si="207"/>
        <v/>
      </c>
      <c r="I115" s="165"/>
      <c r="J115" s="166" t="str">
        <f t="shared" si="113"/>
        <v/>
      </c>
      <c r="K115" s="167"/>
      <c r="L115" s="166" t="str">
        <f t="shared" si="114"/>
        <v/>
      </c>
      <c r="M115" s="168"/>
      <c r="N115" s="169" t="str">
        <f t="shared" si="115"/>
        <v/>
      </c>
      <c r="O115" s="169">
        <f t="shared" si="116"/>
        <v>0</v>
      </c>
      <c r="P115" s="169" t="str">
        <f t="shared" si="117"/>
        <v/>
      </c>
      <c r="Q115" s="169">
        <f t="shared" si="118"/>
        <v>0</v>
      </c>
      <c r="R115" s="3" t="str">
        <f t="shared" si="119"/>
        <v/>
      </c>
      <c r="S115" s="145" t="str">
        <f t="shared" si="120"/>
        <v/>
      </c>
      <c r="T115" s="140" t="str">
        <f t="shared" si="121"/>
        <v>00</v>
      </c>
      <c r="U115" s="140">
        <f t="shared" si="122"/>
        <v>0</v>
      </c>
      <c r="V115" s="140">
        <f t="shared" si="123"/>
        <v>0</v>
      </c>
      <c r="W115" s="140" t="str">
        <f t="shared" si="124"/>
        <v/>
      </c>
      <c r="X115" s="140" t="str">
        <f t="shared" si="125"/>
        <v/>
      </c>
      <c r="Y115" s="140" t="str">
        <f t="shared" si="126"/>
        <v>0</v>
      </c>
      <c r="Z115" s="140" t="str">
        <f t="shared" si="127"/>
        <v/>
      </c>
      <c r="AA115" s="140" t="str">
        <f t="shared" si="128"/>
        <v/>
      </c>
      <c r="AB115" s="140" t="str">
        <f t="shared" si="129"/>
        <v/>
      </c>
      <c r="AC115" s="140" t="str">
        <f t="shared" si="107"/>
        <v>0</v>
      </c>
      <c r="AD115" s="140">
        <f t="shared" si="130"/>
        <v>0</v>
      </c>
      <c r="AE115" s="163" t="str">
        <f>IF(男子種目選択!F115="","",男子種目選択!F115)</f>
        <v/>
      </c>
      <c r="AF115" s="164" t="str">
        <f t="shared" si="208"/>
        <v/>
      </c>
      <c r="AG115" s="170"/>
      <c r="AH115" s="171" t="str">
        <f t="shared" si="131"/>
        <v/>
      </c>
      <c r="AI115" s="172"/>
      <c r="AJ115" s="171" t="str">
        <f t="shared" si="132"/>
        <v/>
      </c>
      <c r="AK115" s="173"/>
      <c r="AL115" s="169">
        <f t="shared" si="133"/>
        <v>0</v>
      </c>
      <c r="AM115" s="169">
        <f t="shared" si="134"/>
        <v>0</v>
      </c>
      <c r="AN115" s="169">
        <f t="shared" si="135"/>
        <v>0</v>
      </c>
      <c r="AO115" s="169">
        <f t="shared" si="136"/>
        <v>0</v>
      </c>
      <c r="AP115" s="3">
        <f t="shared" si="137"/>
        <v>0</v>
      </c>
      <c r="AQ115" s="145">
        <f t="shared" si="138"/>
        <v>0</v>
      </c>
      <c r="AR115" s="140" t="str">
        <f t="shared" si="139"/>
        <v>000</v>
      </c>
      <c r="AS115" s="140">
        <f t="shared" si="140"/>
        <v>0</v>
      </c>
      <c r="AT115" s="140">
        <f t="shared" si="141"/>
        <v>0</v>
      </c>
      <c r="AU115" s="140" t="str">
        <f t="shared" si="142"/>
        <v/>
      </c>
      <c r="AV115" s="140" t="str">
        <f t="shared" si="143"/>
        <v/>
      </c>
      <c r="AW115" s="140" t="str">
        <f t="shared" si="144"/>
        <v>0</v>
      </c>
      <c r="AX115" s="140" t="str">
        <f t="shared" si="145"/>
        <v/>
      </c>
      <c r="AY115" s="140" t="str">
        <f t="shared" si="146"/>
        <v>0</v>
      </c>
      <c r="AZ115" s="140" t="str">
        <f t="shared" si="147"/>
        <v/>
      </c>
      <c r="BA115" s="140" t="str">
        <f t="shared" si="148"/>
        <v>00</v>
      </c>
      <c r="BB115" s="140">
        <f t="shared" si="149"/>
        <v>0</v>
      </c>
      <c r="BC115" s="174" t="str">
        <f>IF(男子種目選択!G115="","",男子種目選択!G115)</f>
        <v/>
      </c>
      <c r="BD115" s="164" t="str">
        <f t="shared" si="209"/>
        <v/>
      </c>
      <c r="BE115" s="170"/>
      <c r="BF115" s="171" t="str">
        <f t="shared" si="150"/>
        <v/>
      </c>
      <c r="BG115" s="172"/>
      <c r="BH115" s="171" t="str">
        <f t="shared" si="151"/>
        <v/>
      </c>
      <c r="BI115" s="175"/>
      <c r="BJ115" s="169">
        <f t="shared" si="152"/>
        <v>0</v>
      </c>
      <c r="BK115" s="169">
        <f t="shared" si="153"/>
        <v>0</v>
      </c>
      <c r="BL115" s="169">
        <f t="shared" si="154"/>
        <v>0</v>
      </c>
      <c r="BM115" s="169">
        <f t="shared" si="155"/>
        <v>0</v>
      </c>
      <c r="BN115" s="3">
        <f t="shared" si="156"/>
        <v>0</v>
      </c>
      <c r="BO115" s="145">
        <f t="shared" si="157"/>
        <v>0</v>
      </c>
      <c r="BP115" s="140" t="str">
        <f t="shared" si="158"/>
        <v>000</v>
      </c>
      <c r="BQ115" s="140">
        <f t="shared" si="159"/>
        <v>0</v>
      </c>
      <c r="BR115" s="140">
        <f t="shared" si="160"/>
        <v>0</v>
      </c>
      <c r="BS115" s="140" t="str">
        <f t="shared" si="161"/>
        <v/>
      </c>
      <c r="BT115" s="140" t="str">
        <f t="shared" si="162"/>
        <v/>
      </c>
      <c r="BU115" s="140" t="str">
        <f t="shared" si="163"/>
        <v>0</v>
      </c>
      <c r="BV115" s="140" t="str">
        <f t="shared" si="164"/>
        <v/>
      </c>
      <c r="BW115" s="140" t="str">
        <f t="shared" si="165"/>
        <v>0</v>
      </c>
      <c r="BX115" s="140" t="str">
        <f t="shared" si="166"/>
        <v/>
      </c>
      <c r="BY115" s="140" t="str">
        <f t="shared" si="167"/>
        <v>00</v>
      </c>
      <c r="BZ115" s="140">
        <f t="shared" si="168"/>
        <v>0</v>
      </c>
      <c r="CA115" s="163" t="str">
        <f>IF(男子種目選択!H115="","",男子種目選択!H115)</f>
        <v/>
      </c>
      <c r="CB115" s="164" t="str">
        <f t="shared" si="210"/>
        <v/>
      </c>
      <c r="CC115" s="170"/>
      <c r="CD115" s="171" t="str">
        <f t="shared" si="169"/>
        <v/>
      </c>
      <c r="CE115" s="172"/>
      <c r="CF115" s="171" t="str">
        <f t="shared" si="170"/>
        <v/>
      </c>
      <c r="CG115" s="173"/>
      <c r="CH115" s="169">
        <f t="shared" si="171"/>
        <v>0</v>
      </c>
      <c r="CI115" s="169">
        <f t="shared" si="172"/>
        <v>0</v>
      </c>
      <c r="CJ115" s="169">
        <f t="shared" si="173"/>
        <v>0</v>
      </c>
      <c r="CK115" s="169">
        <f t="shared" si="174"/>
        <v>0</v>
      </c>
      <c r="CL115" s="3">
        <f t="shared" si="175"/>
        <v>0</v>
      </c>
      <c r="CM115" s="145">
        <f t="shared" si="176"/>
        <v>0</v>
      </c>
      <c r="CN115" s="140" t="str">
        <f t="shared" si="177"/>
        <v>000</v>
      </c>
      <c r="CO115" s="140">
        <f t="shared" si="178"/>
        <v>0</v>
      </c>
      <c r="CP115" s="140">
        <f t="shared" si="179"/>
        <v>0</v>
      </c>
      <c r="CQ115" s="140" t="str">
        <f t="shared" si="180"/>
        <v/>
      </c>
      <c r="CR115" s="140" t="str">
        <f t="shared" si="181"/>
        <v/>
      </c>
      <c r="CS115" s="140" t="str">
        <f t="shared" si="182"/>
        <v>0</v>
      </c>
      <c r="CT115" s="140" t="str">
        <f t="shared" si="183"/>
        <v/>
      </c>
      <c r="CU115" s="140" t="str">
        <f t="shared" si="184"/>
        <v>0</v>
      </c>
      <c r="CV115" s="140" t="str">
        <f t="shared" si="185"/>
        <v/>
      </c>
      <c r="CW115" s="140" t="str">
        <f t="shared" si="186"/>
        <v>00</v>
      </c>
      <c r="CX115" s="140">
        <f t="shared" si="187"/>
        <v>0</v>
      </c>
      <c r="CY115" s="174" t="str">
        <f>IF(男子種目選択!I115="","",男子種目選択!I115)</f>
        <v/>
      </c>
      <c r="CZ115" s="164" t="str">
        <f t="shared" si="211"/>
        <v/>
      </c>
      <c r="DA115" s="170"/>
      <c r="DB115" s="171" t="str">
        <f t="shared" si="188"/>
        <v/>
      </c>
      <c r="DC115" s="172"/>
      <c r="DD115" s="171" t="str">
        <f t="shared" si="189"/>
        <v/>
      </c>
      <c r="DE115" s="175"/>
      <c r="DF115" s="169">
        <f t="shared" si="190"/>
        <v>0</v>
      </c>
      <c r="DG115" s="169">
        <f t="shared" si="191"/>
        <v>0</v>
      </c>
      <c r="DH115" s="169">
        <f t="shared" si="192"/>
        <v>0</v>
      </c>
      <c r="DI115" s="169">
        <f t="shared" si="193"/>
        <v>0</v>
      </c>
      <c r="DJ115" s="3">
        <f t="shared" si="194"/>
        <v>0</v>
      </c>
      <c r="DK115" s="145">
        <f t="shared" si="195"/>
        <v>0</v>
      </c>
      <c r="DL115" s="140" t="str">
        <f t="shared" si="196"/>
        <v>000</v>
      </c>
      <c r="DM115" s="140">
        <f t="shared" si="197"/>
        <v>0</v>
      </c>
      <c r="DN115" s="140">
        <f t="shared" si="198"/>
        <v>0</v>
      </c>
      <c r="DO115" s="140" t="str">
        <f t="shared" si="199"/>
        <v/>
      </c>
      <c r="DP115" s="140" t="str">
        <f t="shared" si="200"/>
        <v/>
      </c>
      <c r="DQ115" s="140" t="str">
        <f t="shared" si="201"/>
        <v>0</v>
      </c>
      <c r="DR115" s="140" t="str">
        <f t="shared" si="202"/>
        <v/>
      </c>
      <c r="DS115" s="140" t="str">
        <f t="shared" si="203"/>
        <v>0</v>
      </c>
      <c r="DT115" s="140" t="str">
        <f t="shared" si="204"/>
        <v/>
      </c>
      <c r="DU115" s="140" t="str">
        <f t="shared" si="205"/>
        <v>00</v>
      </c>
      <c r="DV115" s="140">
        <f t="shared" si="206"/>
        <v>0</v>
      </c>
    </row>
    <row r="116" spans="2:126">
      <c r="B116" s="159" t="str">
        <f t="shared" si="112"/>
        <v/>
      </c>
      <c r="C116" s="150">
        <v>113</v>
      </c>
      <c r="D116" s="160" t="str">
        <f>男子種目選択!B116</f>
        <v/>
      </c>
      <c r="E116" s="161" t="str">
        <f>男子種目選択!C116</f>
        <v/>
      </c>
      <c r="F116" s="162" t="str">
        <f>男子種目選択!D116</f>
        <v/>
      </c>
      <c r="G116" s="163" t="str">
        <f>IF(男子種目選択!E116="","",男子種目選択!E116)</f>
        <v/>
      </c>
      <c r="H116" s="164" t="str">
        <f t="shared" si="207"/>
        <v/>
      </c>
      <c r="I116" s="165"/>
      <c r="J116" s="166" t="str">
        <f t="shared" si="113"/>
        <v/>
      </c>
      <c r="K116" s="167"/>
      <c r="L116" s="166" t="str">
        <f t="shared" si="114"/>
        <v/>
      </c>
      <c r="M116" s="168"/>
      <c r="N116" s="169" t="str">
        <f t="shared" si="115"/>
        <v/>
      </c>
      <c r="O116" s="169">
        <f t="shared" si="116"/>
        <v>0</v>
      </c>
      <c r="P116" s="169" t="str">
        <f t="shared" si="117"/>
        <v/>
      </c>
      <c r="Q116" s="169">
        <f t="shared" si="118"/>
        <v>0</v>
      </c>
      <c r="R116" s="3" t="str">
        <f t="shared" si="119"/>
        <v/>
      </c>
      <c r="S116" s="145" t="str">
        <f t="shared" si="120"/>
        <v/>
      </c>
      <c r="T116" s="140" t="str">
        <f t="shared" si="121"/>
        <v>00</v>
      </c>
      <c r="U116" s="140">
        <f t="shared" si="122"/>
        <v>0</v>
      </c>
      <c r="V116" s="140">
        <f t="shared" si="123"/>
        <v>0</v>
      </c>
      <c r="W116" s="140" t="str">
        <f t="shared" si="124"/>
        <v/>
      </c>
      <c r="X116" s="140" t="str">
        <f t="shared" si="125"/>
        <v/>
      </c>
      <c r="Y116" s="140" t="str">
        <f t="shared" si="126"/>
        <v>0</v>
      </c>
      <c r="Z116" s="140" t="str">
        <f t="shared" si="127"/>
        <v/>
      </c>
      <c r="AA116" s="140" t="str">
        <f t="shared" si="128"/>
        <v/>
      </c>
      <c r="AB116" s="140" t="str">
        <f t="shared" si="129"/>
        <v/>
      </c>
      <c r="AC116" s="140" t="str">
        <f t="shared" si="107"/>
        <v>0</v>
      </c>
      <c r="AD116" s="140">
        <f t="shared" si="130"/>
        <v>0</v>
      </c>
      <c r="AE116" s="163" t="str">
        <f>IF(男子種目選択!F116="","",男子種目選択!F116)</f>
        <v/>
      </c>
      <c r="AF116" s="164" t="str">
        <f t="shared" si="208"/>
        <v/>
      </c>
      <c r="AG116" s="170"/>
      <c r="AH116" s="171" t="str">
        <f t="shared" si="131"/>
        <v/>
      </c>
      <c r="AI116" s="172"/>
      <c r="AJ116" s="171" t="str">
        <f t="shared" si="132"/>
        <v/>
      </c>
      <c r="AK116" s="173"/>
      <c r="AL116" s="169">
        <f t="shared" si="133"/>
        <v>0</v>
      </c>
      <c r="AM116" s="169">
        <f t="shared" si="134"/>
        <v>0</v>
      </c>
      <c r="AN116" s="169">
        <f t="shared" si="135"/>
        <v>0</v>
      </c>
      <c r="AO116" s="169">
        <f t="shared" si="136"/>
        <v>0</v>
      </c>
      <c r="AP116" s="3">
        <f t="shared" si="137"/>
        <v>0</v>
      </c>
      <c r="AQ116" s="145">
        <f t="shared" si="138"/>
        <v>0</v>
      </c>
      <c r="AR116" s="140" t="str">
        <f t="shared" si="139"/>
        <v>000</v>
      </c>
      <c r="AS116" s="140">
        <f t="shared" si="140"/>
        <v>0</v>
      </c>
      <c r="AT116" s="140">
        <f t="shared" si="141"/>
        <v>0</v>
      </c>
      <c r="AU116" s="140" t="str">
        <f t="shared" si="142"/>
        <v/>
      </c>
      <c r="AV116" s="140" t="str">
        <f t="shared" si="143"/>
        <v/>
      </c>
      <c r="AW116" s="140" t="str">
        <f t="shared" si="144"/>
        <v>0</v>
      </c>
      <c r="AX116" s="140" t="str">
        <f t="shared" si="145"/>
        <v/>
      </c>
      <c r="AY116" s="140" t="str">
        <f t="shared" si="146"/>
        <v>0</v>
      </c>
      <c r="AZ116" s="140" t="str">
        <f t="shared" si="147"/>
        <v/>
      </c>
      <c r="BA116" s="140" t="str">
        <f t="shared" si="148"/>
        <v>00</v>
      </c>
      <c r="BB116" s="140">
        <f t="shared" si="149"/>
        <v>0</v>
      </c>
      <c r="BC116" s="174" t="str">
        <f>IF(男子種目選択!G116="","",男子種目選択!G116)</f>
        <v/>
      </c>
      <c r="BD116" s="164" t="str">
        <f t="shared" si="209"/>
        <v/>
      </c>
      <c r="BE116" s="170"/>
      <c r="BF116" s="171" t="str">
        <f t="shared" si="150"/>
        <v/>
      </c>
      <c r="BG116" s="172"/>
      <c r="BH116" s="171" t="str">
        <f t="shared" si="151"/>
        <v/>
      </c>
      <c r="BI116" s="175"/>
      <c r="BJ116" s="169">
        <f t="shared" si="152"/>
        <v>0</v>
      </c>
      <c r="BK116" s="169">
        <f t="shared" si="153"/>
        <v>0</v>
      </c>
      <c r="BL116" s="169">
        <f t="shared" si="154"/>
        <v>0</v>
      </c>
      <c r="BM116" s="169">
        <f t="shared" si="155"/>
        <v>0</v>
      </c>
      <c r="BN116" s="3">
        <f t="shared" si="156"/>
        <v>0</v>
      </c>
      <c r="BO116" s="145">
        <f t="shared" si="157"/>
        <v>0</v>
      </c>
      <c r="BP116" s="140" t="str">
        <f t="shared" si="158"/>
        <v>000</v>
      </c>
      <c r="BQ116" s="140">
        <f t="shared" si="159"/>
        <v>0</v>
      </c>
      <c r="BR116" s="140">
        <f t="shared" si="160"/>
        <v>0</v>
      </c>
      <c r="BS116" s="140" t="str">
        <f t="shared" si="161"/>
        <v/>
      </c>
      <c r="BT116" s="140" t="str">
        <f t="shared" si="162"/>
        <v/>
      </c>
      <c r="BU116" s="140" t="str">
        <f t="shared" si="163"/>
        <v>0</v>
      </c>
      <c r="BV116" s="140" t="str">
        <f t="shared" si="164"/>
        <v/>
      </c>
      <c r="BW116" s="140" t="str">
        <f t="shared" si="165"/>
        <v>0</v>
      </c>
      <c r="BX116" s="140" t="str">
        <f t="shared" si="166"/>
        <v/>
      </c>
      <c r="BY116" s="140" t="str">
        <f t="shared" si="167"/>
        <v>00</v>
      </c>
      <c r="BZ116" s="140">
        <f t="shared" si="168"/>
        <v>0</v>
      </c>
      <c r="CA116" s="163" t="str">
        <f>IF(男子種目選択!H116="","",男子種目選択!H116)</f>
        <v/>
      </c>
      <c r="CB116" s="164" t="str">
        <f t="shared" si="210"/>
        <v/>
      </c>
      <c r="CC116" s="170"/>
      <c r="CD116" s="171" t="str">
        <f t="shared" si="169"/>
        <v/>
      </c>
      <c r="CE116" s="172"/>
      <c r="CF116" s="171" t="str">
        <f t="shared" si="170"/>
        <v/>
      </c>
      <c r="CG116" s="173"/>
      <c r="CH116" s="169">
        <f t="shared" si="171"/>
        <v>0</v>
      </c>
      <c r="CI116" s="169">
        <f t="shared" si="172"/>
        <v>0</v>
      </c>
      <c r="CJ116" s="169">
        <f t="shared" si="173"/>
        <v>0</v>
      </c>
      <c r="CK116" s="169">
        <f t="shared" si="174"/>
        <v>0</v>
      </c>
      <c r="CL116" s="3">
        <f t="shared" si="175"/>
        <v>0</v>
      </c>
      <c r="CM116" s="145">
        <f t="shared" si="176"/>
        <v>0</v>
      </c>
      <c r="CN116" s="140" t="str">
        <f t="shared" si="177"/>
        <v>000</v>
      </c>
      <c r="CO116" s="140">
        <f t="shared" si="178"/>
        <v>0</v>
      </c>
      <c r="CP116" s="140">
        <f t="shared" si="179"/>
        <v>0</v>
      </c>
      <c r="CQ116" s="140" t="str">
        <f t="shared" si="180"/>
        <v/>
      </c>
      <c r="CR116" s="140" t="str">
        <f t="shared" si="181"/>
        <v/>
      </c>
      <c r="CS116" s="140" t="str">
        <f t="shared" si="182"/>
        <v>0</v>
      </c>
      <c r="CT116" s="140" t="str">
        <f t="shared" si="183"/>
        <v/>
      </c>
      <c r="CU116" s="140" t="str">
        <f t="shared" si="184"/>
        <v>0</v>
      </c>
      <c r="CV116" s="140" t="str">
        <f t="shared" si="185"/>
        <v/>
      </c>
      <c r="CW116" s="140" t="str">
        <f t="shared" si="186"/>
        <v>00</v>
      </c>
      <c r="CX116" s="140">
        <f t="shared" si="187"/>
        <v>0</v>
      </c>
      <c r="CY116" s="174" t="str">
        <f>IF(男子種目選択!I116="","",男子種目選択!I116)</f>
        <v/>
      </c>
      <c r="CZ116" s="164" t="str">
        <f t="shared" si="211"/>
        <v/>
      </c>
      <c r="DA116" s="170"/>
      <c r="DB116" s="171" t="str">
        <f t="shared" si="188"/>
        <v/>
      </c>
      <c r="DC116" s="172"/>
      <c r="DD116" s="171" t="str">
        <f t="shared" si="189"/>
        <v/>
      </c>
      <c r="DE116" s="175"/>
      <c r="DF116" s="169">
        <f t="shared" si="190"/>
        <v>0</v>
      </c>
      <c r="DG116" s="169">
        <f t="shared" si="191"/>
        <v>0</v>
      </c>
      <c r="DH116" s="169">
        <f t="shared" si="192"/>
        <v>0</v>
      </c>
      <c r="DI116" s="169">
        <f t="shared" si="193"/>
        <v>0</v>
      </c>
      <c r="DJ116" s="3">
        <f t="shared" si="194"/>
        <v>0</v>
      </c>
      <c r="DK116" s="145">
        <f t="shared" si="195"/>
        <v>0</v>
      </c>
      <c r="DL116" s="140" t="str">
        <f t="shared" si="196"/>
        <v>000</v>
      </c>
      <c r="DM116" s="140">
        <f t="shared" si="197"/>
        <v>0</v>
      </c>
      <c r="DN116" s="140">
        <f t="shared" si="198"/>
        <v>0</v>
      </c>
      <c r="DO116" s="140" t="str">
        <f t="shared" si="199"/>
        <v/>
      </c>
      <c r="DP116" s="140" t="str">
        <f t="shared" si="200"/>
        <v/>
      </c>
      <c r="DQ116" s="140" t="str">
        <f t="shared" si="201"/>
        <v>0</v>
      </c>
      <c r="DR116" s="140" t="str">
        <f t="shared" si="202"/>
        <v/>
      </c>
      <c r="DS116" s="140" t="str">
        <f t="shared" si="203"/>
        <v>0</v>
      </c>
      <c r="DT116" s="140" t="str">
        <f t="shared" si="204"/>
        <v/>
      </c>
      <c r="DU116" s="140" t="str">
        <f t="shared" si="205"/>
        <v>00</v>
      </c>
      <c r="DV116" s="140">
        <f t="shared" si="206"/>
        <v>0</v>
      </c>
    </row>
    <row r="117" spans="2:126">
      <c r="B117" s="159" t="str">
        <f t="shared" si="112"/>
        <v/>
      </c>
      <c r="C117" s="150">
        <v>114</v>
      </c>
      <c r="D117" s="160" t="str">
        <f>男子種目選択!B117</f>
        <v/>
      </c>
      <c r="E117" s="161" t="str">
        <f>男子種目選択!C117</f>
        <v/>
      </c>
      <c r="F117" s="162" t="str">
        <f>男子種目選択!D117</f>
        <v/>
      </c>
      <c r="G117" s="163" t="str">
        <f>IF(男子種目選択!E117="","",男子種目選択!E117)</f>
        <v/>
      </c>
      <c r="H117" s="164" t="str">
        <f t="shared" si="207"/>
        <v/>
      </c>
      <c r="I117" s="165"/>
      <c r="J117" s="166" t="str">
        <f t="shared" si="113"/>
        <v/>
      </c>
      <c r="K117" s="167"/>
      <c r="L117" s="166" t="str">
        <f t="shared" si="114"/>
        <v/>
      </c>
      <c r="M117" s="168"/>
      <c r="N117" s="169" t="str">
        <f t="shared" si="115"/>
        <v/>
      </c>
      <c r="O117" s="169">
        <f t="shared" si="116"/>
        <v>0</v>
      </c>
      <c r="P117" s="169" t="str">
        <f t="shared" si="117"/>
        <v/>
      </c>
      <c r="Q117" s="169">
        <f t="shared" si="118"/>
        <v>0</v>
      </c>
      <c r="R117" s="3" t="str">
        <f t="shared" si="119"/>
        <v/>
      </c>
      <c r="S117" s="145" t="str">
        <f t="shared" si="120"/>
        <v/>
      </c>
      <c r="T117" s="140" t="str">
        <f t="shared" si="121"/>
        <v>00</v>
      </c>
      <c r="U117" s="140">
        <f t="shared" si="122"/>
        <v>0</v>
      </c>
      <c r="V117" s="140">
        <f t="shared" si="123"/>
        <v>0</v>
      </c>
      <c r="W117" s="140" t="str">
        <f t="shared" si="124"/>
        <v/>
      </c>
      <c r="X117" s="140" t="str">
        <f t="shared" si="125"/>
        <v/>
      </c>
      <c r="Y117" s="140" t="str">
        <f t="shared" si="126"/>
        <v>0</v>
      </c>
      <c r="Z117" s="140" t="str">
        <f t="shared" si="127"/>
        <v/>
      </c>
      <c r="AA117" s="140" t="str">
        <f t="shared" si="128"/>
        <v/>
      </c>
      <c r="AB117" s="140" t="str">
        <f t="shared" si="129"/>
        <v/>
      </c>
      <c r="AC117" s="140" t="str">
        <f t="shared" si="107"/>
        <v>0</v>
      </c>
      <c r="AD117" s="140">
        <f t="shared" si="130"/>
        <v>0</v>
      </c>
      <c r="AE117" s="163" t="str">
        <f>IF(男子種目選択!F117="","",男子種目選択!F117)</f>
        <v/>
      </c>
      <c r="AF117" s="164" t="str">
        <f t="shared" si="208"/>
        <v/>
      </c>
      <c r="AG117" s="170"/>
      <c r="AH117" s="171" t="str">
        <f t="shared" si="131"/>
        <v/>
      </c>
      <c r="AI117" s="172"/>
      <c r="AJ117" s="171" t="str">
        <f t="shared" si="132"/>
        <v/>
      </c>
      <c r="AK117" s="173"/>
      <c r="AL117" s="169">
        <f t="shared" si="133"/>
        <v>0</v>
      </c>
      <c r="AM117" s="169">
        <f t="shared" si="134"/>
        <v>0</v>
      </c>
      <c r="AN117" s="169">
        <f t="shared" si="135"/>
        <v>0</v>
      </c>
      <c r="AO117" s="169">
        <f t="shared" si="136"/>
        <v>0</v>
      </c>
      <c r="AP117" s="3">
        <f t="shared" si="137"/>
        <v>0</v>
      </c>
      <c r="AQ117" s="145">
        <f t="shared" si="138"/>
        <v>0</v>
      </c>
      <c r="AR117" s="140" t="str">
        <f t="shared" si="139"/>
        <v>000</v>
      </c>
      <c r="AS117" s="140">
        <f t="shared" si="140"/>
        <v>0</v>
      </c>
      <c r="AT117" s="140">
        <f t="shared" si="141"/>
        <v>0</v>
      </c>
      <c r="AU117" s="140" t="str">
        <f t="shared" si="142"/>
        <v/>
      </c>
      <c r="AV117" s="140" t="str">
        <f t="shared" si="143"/>
        <v/>
      </c>
      <c r="AW117" s="140" t="str">
        <f t="shared" si="144"/>
        <v>0</v>
      </c>
      <c r="AX117" s="140" t="str">
        <f t="shared" si="145"/>
        <v/>
      </c>
      <c r="AY117" s="140" t="str">
        <f t="shared" si="146"/>
        <v>0</v>
      </c>
      <c r="AZ117" s="140" t="str">
        <f t="shared" si="147"/>
        <v/>
      </c>
      <c r="BA117" s="140" t="str">
        <f t="shared" si="148"/>
        <v>00</v>
      </c>
      <c r="BB117" s="140">
        <f t="shared" si="149"/>
        <v>0</v>
      </c>
      <c r="BC117" s="174" t="str">
        <f>IF(男子種目選択!G117="","",男子種目選択!G117)</f>
        <v/>
      </c>
      <c r="BD117" s="164" t="str">
        <f t="shared" si="209"/>
        <v/>
      </c>
      <c r="BE117" s="170"/>
      <c r="BF117" s="171" t="str">
        <f t="shared" si="150"/>
        <v/>
      </c>
      <c r="BG117" s="172"/>
      <c r="BH117" s="171" t="str">
        <f t="shared" si="151"/>
        <v/>
      </c>
      <c r="BI117" s="175"/>
      <c r="BJ117" s="169">
        <f t="shared" si="152"/>
        <v>0</v>
      </c>
      <c r="BK117" s="169">
        <f t="shared" si="153"/>
        <v>0</v>
      </c>
      <c r="BL117" s="169">
        <f t="shared" si="154"/>
        <v>0</v>
      </c>
      <c r="BM117" s="169">
        <f t="shared" si="155"/>
        <v>0</v>
      </c>
      <c r="BN117" s="3">
        <f t="shared" si="156"/>
        <v>0</v>
      </c>
      <c r="BO117" s="145">
        <f t="shared" si="157"/>
        <v>0</v>
      </c>
      <c r="BP117" s="140" t="str">
        <f t="shared" si="158"/>
        <v>000</v>
      </c>
      <c r="BQ117" s="140">
        <f t="shared" si="159"/>
        <v>0</v>
      </c>
      <c r="BR117" s="140">
        <f t="shared" si="160"/>
        <v>0</v>
      </c>
      <c r="BS117" s="140" t="str">
        <f t="shared" si="161"/>
        <v/>
      </c>
      <c r="BT117" s="140" t="str">
        <f t="shared" si="162"/>
        <v/>
      </c>
      <c r="BU117" s="140" t="str">
        <f t="shared" si="163"/>
        <v>0</v>
      </c>
      <c r="BV117" s="140" t="str">
        <f t="shared" si="164"/>
        <v/>
      </c>
      <c r="BW117" s="140" t="str">
        <f t="shared" si="165"/>
        <v>0</v>
      </c>
      <c r="BX117" s="140" t="str">
        <f t="shared" si="166"/>
        <v/>
      </c>
      <c r="BY117" s="140" t="str">
        <f t="shared" si="167"/>
        <v>00</v>
      </c>
      <c r="BZ117" s="140">
        <f t="shared" si="168"/>
        <v>0</v>
      </c>
      <c r="CA117" s="163" t="str">
        <f>IF(男子種目選択!H117="","",男子種目選択!H117)</f>
        <v/>
      </c>
      <c r="CB117" s="164" t="str">
        <f t="shared" si="210"/>
        <v/>
      </c>
      <c r="CC117" s="170"/>
      <c r="CD117" s="171" t="str">
        <f t="shared" si="169"/>
        <v/>
      </c>
      <c r="CE117" s="172"/>
      <c r="CF117" s="171" t="str">
        <f t="shared" si="170"/>
        <v/>
      </c>
      <c r="CG117" s="173"/>
      <c r="CH117" s="169">
        <f t="shared" si="171"/>
        <v>0</v>
      </c>
      <c r="CI117" s="169">
        <f t="shared" si="172"/>
        <v>0</v>
      </c>
      <c r="CJ117" s="169">
        <f t="shared" si="173"/>
        <v>0</v>
      </c>
      <c r="CK117" s="169">
        <f t="shared" si="174"/>
        <v>0</v>
      </c>
      <c r="CL117" s="3">
        <f t="shared" si="175"/>
        <v>0</v>
      </c>
      <c r="CM117" s="145">
        <f t="shared" si="176"/>
        <v>0</v>
      </c>
      <c r="CN117" s="140" t="str">
        <f t="shared" si="177"/>
        <v>000</v>
      </c>
      <c r="CO117" s="140">
        <f t="shared" si="178"/>
        <v>0</v>
      </c>
      <c r="CP117" s="140">
        <f t="shared" si="179"/>
        <v>0</v>
      </c>
      <c r="CQ117" s="140" t="str">
        <f t="shared" si="180"/>
        <v/>
      </c>
      <c r="CR117" s="140" t="str">
        <f t="shared" si="181"/>
        <v/>
      </c>
      <c r="CS117" s="140" t="str">
        <f t="shared" si="182"/>
        <v>0</v>
      </c>
      <c r="CT117" s="140" t="str">
        <f t="shared" si="183"/>
        <v/>
      </c>
      <c r="CU117" s="140" t="str">
        <f t="shared" si="184"/>
        <v>0</v>
      </c>
      <c r="CV117" s="140" t="str">
        <f t="shared" si="185"/>
        <v/>
      </c>
      <c r="CW117" s="140" t="str">
        <f t="shared" si="186"/>
        <v>00</v>
      </c>
      <c r="CX117" s="140">
        <f t="shared" si="187"/>
        <v>0</v>
      </c>
      <c r="CY117" s="174" t="str">
        <f>IF(男子種目選択!I117="","",男子種目選択!I117)</f>
        <v/>
      </c>
      <c r="CZ117" s="164" t="str">
        <f t="shared" si="211"/>
        <v/>
      </c>
      <c r="DA117" s="170"/>
      <c r="DB117" s="171" t="str">
        <f t="shared" si="188"/>
        <v/>
      </c>
      <c r="DC117" s="172"/>
      <c r="DD117" s="171" t="str">
        <f t="shared" si="189"/>
        <v/>
      </c>
      <c r="DE117" s="175"/>
      <c r="DF117" s="169">
        <f t="shared" si="190"/>
        <v>0</v>
      </c>
      <c r="DG117" s="169">
        <f t="shared" si="191"/>
        <v>0</v>
      </c>
      <c r="DH117" s="169">
        <f t="shared" si="192"/>
        <v>0</v>
      </c>
      <c r="DI117" s="169">
        <f t="shared" si="193"/>
        <v>0</v>
      </c>
      <c r="DJ117" s="3">
        <f t="shared" si="194"/>
        <v>0</v>
      </c>
      <c r="DK117" s="145">
        <f t="shared" si="195"/>
        <v>0</v>
      </c>
      <c r="DL117" s="140" t="str">
        <f t="shared" si="196"/>
        <v>000</v>
      </c>
      <c r="DM117" s="140">
        <f t="shared" si="197"/>
        <v>0</v>
      </c>
      <c r="DN117" s="140">
        <f t="shared" si="198"/>
        <v>0</v>
      </c>
      <c r="DO117" s="140" t="str">
        <f t="shared" si="199"/>
        <v/>
      </c>
      <c r="DP117" s="140" t="str">
        <f t="shared" si="200"/>
        <v/>
      </c>
      <c r="DQ117" s="140" t="str">
        <f t="shared" si="201"/>
        <v>0</v>
      </c>
      <c r="DR117" s="140" t="str">
        <f t="shared" si="202"/>
        <v/>
      </c>
      <c r="DS117" s="140" t="str">
        <f t="shared" si="203"/>
        <v>0</v>
      </c>
      <c r="DT117" s="140" t="str">
        <f t="shared" si="204"/>
        <v/>
      </c>
      <c r="DU117" s="140" t="str">
        <f t="shared" si="205"/>
        <v>00</v>
      </c>
      <c r="DV117" s="140">
        <f t="shared" si="206"/>
        <v>0</v>
      </c>
    </row>
    <row r="118" spans="2:126">
      <c r="B118" s="159" t="str">
        <f t="shared" si="112"/>
        <v/>
      </c>
      <c r="C118" s="150">
        <v>115</v>
      </c>
      <c r="D118" s="160" t="str">
        <f>男子種目選択!B118</f>
        <v/>
      </c>
      <c r="E118" s="161" t="str">
        <f>男子種目選択!C118</f>
        <v/>
      </c>
      <c r="F118" s="162" t="str">
        <f>男子種目選択!D118</f>
        <v/>
      </c>
      <c r="G118" s="163" t="str">
        <f>IF(男子種目選択!E118="","",男子種目選択!E118)</f>
        <v/>
      </c>
      <c r="H118" s="164" t="str">
        <f t="shared" si="207"/>
        <v/>
      </c>
      <c r="I118" s="165"/>
      <c r="J118" s="166" t="str">
        <f t="shared" si="113"/>
        <v/>
      </c>
      <c r="K118" s="167"/>
      <c r="L118" s="166" t="str">
        <f t="shared" si="114"/>
        <v/>
      </c>
      <c r="M118" s="168"/>
      <c r="N118" s="169" t="str">
        <f t="shared" si="115"/>
        <v/>
      </c>
      <c r="O118" s="169">
        <f t="shared" si="116"/>
        <v>0</v>
      </c>
      <c r="P118" s="169" t="str">
        <f t="shared" si="117"/>
        <v/>
      </c>
      <c r="Q118" s="169">
        <f t="shared" si="118"/>
        <v>0</v>
      </c>
      <c r="R118" s="3" t="str">
        <f t="shared" si="119"/>
        <v/>
      </c>
      <c r="S118" s="145" t="str">
        <f t="shared" si="120"/>
        <v/>
      </c>
      <c r="T118" s="140" t="str">
        <f t="shared" si="121"/>
        <v>00</v>
      </c>
      <c r="U118" s="140">
        <f t="shared" si="122"/>
        <v>0</v>
      </c>
      <c r="V118" s="140">
        <f t="shared" si="123"/>
        <v>0</v>
      </c>
      <c r="W118" s="140" t="str">
        <f t="shared" si="124"/>
        <v/>
      </c>
      <c r="X118" s="140" t="str">
        <f t="shared" si="125"/>
        <v/>
      </c>
      <c r="Y118" s="140" t="str">
        <f t="shared" si="126"/>
        <v>0</v>
      </c>
      <c r="Z118" s="140" t="str">
        <f t="shared" si="127"/>
        <v/>
      </c>
      <c r="AA118" s="140" t="str">
        <f t="shared" si="128"/>
        <v/>
      </c>
      <c r="AB118" s="140" t="str">
        <f t="shared" si="129"/>
        <v/>
      </c>
      <c r="AC118" s="140" t="str">
        <f t="shared" si="107"/>
        <v>0</v>
      </c>
      <c r="AD118" s="140">
        <f t="shared" si="130"/>
        <v>0</v>
      </c>
      <c r="AE118" s="163" t="str">
        <f>IF(男子種目選択!F118="","",男子種目選択!F118)</f>
        <v/>
      </c>
      <c r="AF118" s="164" t="str">
        <f t="shared" si="208"/>
        <v/>
      </c>
      <c r="AG118" s="170"/>
      <c r="AH118" s="171" t="str">
        <f t="shared" si="131"/>
        <v/>
      </c>
      <c r="AI118" s="172"/>
      <c r="AJ118" s="171" t="str">
        <f t="shared" si="132"/>
        <v/>
      </c>
      <c r="AK118" s="173"/>
      <c r="AL118" s="169">
        <f t="shared" si="133"/>
        <v>0</v>
      </c>
      <c r="AM118" s="169">
        <f t="shared" si="134"/>
        <v>0</v>
      </c>
      <c r="AN118" s="169">
        <f t="shared" si="135"/>
        <v>0</v>
      </c>
      <c r="AO118" s="169">
        <f t="shared" si="136"/>
        <v>0</v>
      </c>
      <c r="AP118" s="3">
        <f t="shared" si="137"/>
        <v>0</v>
      </c>
      <c r="AQ118" s="145">
        <f t="shared" si="138"/>
        <v>0</v>
      </c>
      <c r="AR118" s="140" t="str">
        <f t="shared" si="139"/>
        <v>000</v>
      </c>
      <c r="AS118" s="140">
        <f t="shared" si="140"/>
        <v>0</v>
      </c>
      <c r="AT118" s="140">
        <f t="shared" si="141"/>
        <v>0</v>
      </c>
      <c r="AU118" s="140" t="str">
        <f t="shared" si="142"/>
        <v/>
      </c>
      <c r="AV118" s="140" t="str">
        <f t="shared" si="143"/>
        <v/>
      </c>
      <c r="AW118" s="140" t="str">
        <f t="shared" si="144"/>
        <v>0</v>
      </c>
      <c r="AX118" s="140" t="str">
        <f t="shared" si="145"/>
        <v/>
      </c>
      <c r="AY118" s="140" t="str">
        <f t="shared" si="146"/>
        <v>0</v>
      </c>
      <c r="AZ118" s="140" t="str">
        <f t="shared" si="147"/>
        <v/>
      </c>
      <c r="BA118" s="140" t="str">
        <f t="shared" si="148"/>
        <v>00</v>
      </c>
      <c r="BB118" s="140">
        <f t="shared" si="149"/>
        <v>0</v>
      </c>
      <c r="BC118" s="174" t="str">
        <f>IF(男子種目選択!G118="","",男子種目選択!G118)</f>
        <v/>
      </c>
      <c r="BD118" s="164" t="str">
        <f t="shared" si="209"/>
        <v/>
      </c>
      <c r="BE118" s="170"/>
      <c r="BF118" s="171" t="str">
        <f t="shared" si="150"/>
        <v/>
      </c>
      <c r="BG118" s="172"/>
      <c r="BH118" s="171" t="str">
        <f t="shared" si="151"/>
        <v/>
      </c>
      <c r="BI118" s="175"/>
      <c r="BJ118" s="169">
        <f t="shared" si="152"/>
        <v>0</v>
      </c>
      <c r="BK118" s="169">
        <f t="shared" si="153"/>
        <v>0</v>
      </c>
      <c r="BL118" s="169">
        <f t="shared" si="154"/>
        <v>0</v>
      </c>
      <c r="BM118" s="169">
        <f t="shared" si="155"/>
        <v>0</v>
      </c>
      <c r="BN118" s="3">
        <f t="shared" si="156"/>
        <v>0</v>
      </c>
      <c r="BO118" s="145">
        <f t="shared" si="157"/>
        <v>0</v>
      </c>
      <c r="BP118" s="140" t="str">
        <f t="shared" si="158"/>
        <v>000</v>
      </c>
      <c r="BQ118" s="140">
        <f t="shared" si="159"/>
        <v>0</v>
      </c>
      <c r="BR118" s="140">
        <f t="shared" si="160"/>
        <v>0</v>
      </c>
      <c r="BS118" s="140" t="str">
        <f t="shared" si="161"/>
        <v/>
      </c>
      <c r="BT118" s="140" t="str">
        <f t="shared" si="162"/>
        <v/>
      </c>
      <c r="BU118" s="140" t="str">
        <f t="shared" si="163"/>
        <v>0</v>
      </c>
      <c r="BV118" s="140" t="str">
        <f t="shared" si="164"/>
        <v/>
      </c>
      <c r="BW118" s="140" t="str">
        <f t="shared" si="165"/>
        <v>0</v>
      </c>
      <c r="BX118" s="140" t="str">
        <f t="shared" si="166"/>
        <v/>
      </c>
      <c r="BY118" s="140" t="str">
        <f t="shared" si="167"/>
        <v>00</v>
      </c>
      <c r="BZ118" s="140">
        <f t="shared" si="168"/>
        <v>0</v>
      </c>
      <c r="CA118" s="163" t="str">
        <f>IF(男子種目選択!H118="","",男子種目選択!H118)</f>
        <v/>
      </c>
      <c r="CB118" s="164" t="str">
        <f t="shared" si="210"/>
        <v/>
      </c>
      <c r="CC118" s="170"/>
      <c r="CD118" s="171" t="str">
        <f t="shared" si="169"/>
        <v/>
      </c>
      <c r="CE118" s="172"/>
      <c r="CF118" s="171" t="str">
        <f t="shared" si="170"/>
        <v/>
      </c>
      <c r="CG118" s="173"/>
      <c r="CH118" s="169">
        <f t="shared" si="171"/>
        <v>0</v>
      </c>
      <c r="CI118" s="169">
        <f t="shared" si="172"/>
        <v>0</v>
      </c>
      <c r="CJ118" s="169">
        <f t="shared" si="173"/>
        <v>0</v>
      </c>
      <c r="CK118" s="169">
        <f t="shared" si="174"/>
        <v>0</v>
      </c>
      <c r="CL118" s="3">
        <f t="shared" si="175"/>
        <v>0</v>
      </c>
      <c r="CM118" s="145">
        <f t="shared" si="176"/>
        <v>0</v>
      </c>
      <c r="CN118" s="140" t="str">
        <f t="shared" si="177"/>
        <v>000</v>
      </c>
      <c r="CO118" s="140">
        <f t="shared" si="178"/>
        <v>0</v>
      </c>
      <c r="CP118" s="140">
        <f t="shared" si="179"/>
        <v>0</v>
      </c>
      <c r="CQ118" s="140" t="str">
        <f t="shared" si="180"/>
        <v/>
      </c>
      <c r="CR118" s="140" t="str">
        <f t="shared" si="181"/>
        <v/>
      </c>
      <c r="CS118" s="140" t="str">
        <f t="shared" si="182"/>
        <v>0</v>
      </c>
      <c r="CT118" s="140" t="str">
        <f t="shared" si="183"/>
        <v/>
      </c>
      <c r="CU118" s="140" t="str">
        <f t="shared" si="184"/>
        <v>0</v>
      </c>
      <c r="CV118" s="140" t="str">
        <f t="shared" si="185"/>
        <v/>
      </c>
      <c r="CW118" s="140" t="str">
        <f t="shared" si="186"/>
        <v>00</v>
      </c>
      <c r="CX118" s="140">
        <f t="shared" si="187"/>
        <v>0</v>
      </c>
      <c r="CY118" s="174" t="str">
        <f>IF(男子種目選択!I118="","",男子種目選択!I118)</f>
        <v/>
      </c>
      <c r="CZ118" s="164" t="str">
        <f t="shared" si="211"/>
        <v/>
      </c>
      <c r="DA118" s="170"/>
      <c r="DB118" s="171" t="str">
        <f t="shared" si="188"/>
        <v/>
      </c>
      <c r="DC118" s="172"/>
      <c r="DD118" s="171" t="str">
        <f t="shared" si="189"/>
        <v/>
      </c>
      <c r="DE118" s="175"/>
      <c r="DF118" s="169">
        <f t="shared" si="190"/>
        <v>0</v>
      </c>
      <c r="DG118" s="169">
        <f t="shared" si="191"/>
        <v>0</v>
      </c>
      <c r="DH118" s="169">
        <f t="shared" si="192"/>
        <v>0</v>
      </c>
      <c r="DI118" s="169">
        <f t="shared" si="193"/>
        <v>0</v>
      </c>
      <c r="DJ118" s="3">
        <f t="shared" si="194"/>
        <v>0</v>
      </c>
      <c r="DK118" s="145">
        <f t="shared" si="195"/>
        <v>0</v>
      </c>
      <c r="DL118" s="140" t="str">
        <f t="shared" si="196"/>
        <v>000</v>
      </c>
      <c r="DM118" s="140">
        <f t="shared" si="197"/>
        <v>0</v>
      </c>
      <c r="DN118" s="140">
        <f t="shared" si="198"/>
        <v>0</v>
      </c>
      <c r="DO118" s="140" t="str">
        <f t="shared" si="199"/>
        <v/>
      </c>
      <c r="DP118" s="140" t="str">
        <f t="shared" si="200"/>
        <v/>
      </c>
      <c r="DQ118" s="140" t="str">
        <f t="shared" si="201"/>
        <v>0</v>
      </c>
      <c r="DR118" s="140" t="str">
        <f t="shared" si="202"/>
        <v/>
      </c>
      <c r="DS118" s="140" t="str">
        <f t="shared" si="203"/>
        <v>0</v>
      </c>
      <c r="DT118" s="140" t="str">
        <f t="shared" si="204"/>
        <v/>
      </c>
      <c r="DU118" s="140" t="str">
        <f t="shared" si="205"/>
        <v>00</v>
      </c>
      <c r="DV118" s="140">
        <f t="shared" si="206"/>
        <v>0</v>
      </c>
    </row>
    <row r="119" spans="2:126">
      <c r="B119" s="159" t="str">
        <f t="shared" si="112"/>
        <v/>
      </c>
      <c r="C119" s="150">
        <v>116</v>
      </c>
      <c r="D119" s="160" t="str">
        <f>男子種目選択!B119</f>
        <v/>
      </c>
      <c r="E119" s="161" t="str">
        <f>男子種目選択!C119</f>
        <v/>
      </c>
      <c r="F119" s="162" t="str">
        <f>男子種目選択!D119</f>
        <v/>
      </c>
      <c r="G119" s="163" t="str">
        <f>IF(男子種目選択!E119="","",男子種目選択!E119)</f>
        <v/>
      </c>
      <c r="H119" s="164" t="str">
        <f t="shared" si="207"/>
        <v/>
      </c>
      <c r="I119" s="165"/>
      <c r="J119" s="166" t="str">
        <f t="shared" si="113"/>
        <v/>
      </c>
      <c r="K119" s="167"/>
      <c r="L119" s="166" t="str">
        <f t="shared" si="114"/>
        <v/>
      </c>
      <c r="M119" s="168"/>
      <c r="N119" s="169" t="str">
        <f t="shared" si="115"/>
        <v/>
      </c>
      <c r="O119" s="169">
        <f t="shared" si="116"/>
        <v>0</v>
      </c>
      <c r="P119" s="169" t="str">
        <f t="shared" si="117"/>
        <v/>
      </c>
      <c r="Q119" s="169">
        <f t="shared" si="118"/>
        <v>0</v>
      </c>
      <c r="R119" s="3" t="str">
        <f t="shared" si="119"/>
        <v/>
      </c>
      <c r="S119" s="145" t="str">
        <f t="shared" si="120"/>
        <v/>
      </c>
      <c r="T119" s="140" t="str">
        <f t="shared" si="121"/>
        <v>00</v>
      </c>
      <c r="U119" s="140">
        <f t="shared" si="122"/>
        <v>0</v>
      </c>
      <c r="V119" s="140">
        <f t="shared" si="123"/>
        <v>0</v>
      </c>
      <c r="W119" s="140" t="str">
        <f t="shared" si="124"/>
        <v/>
      </c>
      <c r="X119" s="140" t="str">
        <f t="shared" si="125"/>
        <v/>
      </c>
      <c r="Y119" s="140" t="str">
        <f t="shared" si="126"/>
        <v>0</v>
      </c>
      <c r="Z119" s="140" t="str">
        <f t="shared" si="127"/>
        <v/>
      </c>
      <c r="AA119" s="140" t="str">
        <f t="shared" si="128"/>
        <v/>
      </c>
      <c r="AB119" s="140" t="str">
        <f t="shared" si="129"/>
        <v/>
      </c>
      <c r="AC119" s="140" t="str">
        <f t="shared" si="107"/>
        <v>0</v>
      </c>
      <c r="AD119" s="140">
        <f t="shared" si="130"/>
        <v>0</v>
      </c>
      <c r="AE119" s="163" t="str">
        <f>IF(男子種目選択!F119="","",男子種目選択!F119)</f>
        <v/>
      </c>
      <c r="AF119" s="164" t="str">
        <f t="shared" si="208"/>
        <v/>
      </c>
      <c r="AG119" s="170"/>
      <c r="AH119" s="171" t="str">
        <f t="shared" si="131"/>
        <v/>
      </c>
      <c r="AI119" s="172"/>
      <c r="AJ119" s="171" t="str">
        <f t="shared" si="132"/>
        <v/>
      </c>
      <c r="AK119" s="173"/>
      <c r="AL119" s="169">
        <f t="shared" si="133"/>
        <v>0</v>
      </c>
      <c r="AM119" s="169">
        <f t="shared" si="134"/>
        <v>0</v>
      </c>
      <c r="AN119" s="169">
        <f t="shared" si="135"/>
        <v>0</v>
      </c>
      <c r="AO119" s="169">
        <f t="shared" si="136"/>
        <v>0</v>
      </c>
      <c r="AP119" s="3">
        <f t="shared" si="137"/>
        <v>0</v>
      </c>
      <c r="AQ119" s="145">
        <f t="shared" si="138"/>
        <v>0</v>
      </c>
      <c r="AR119" s="140" t="str">
        <f t="shared" si="139"/>
        <v>000</v>
      </c>
      <c r="AS119" s="140">
        <f t="shared" si="140"/>
        <v>0</v>
      </c>
      <c r="AT119" s="140">
        <f t="shared" si="141"/>
        <v>0</v>
      </c>
      <c r="AU119" s="140" t="str">
        <f t="shared" si="142"/>
        <v/>
      </c>
      <c r="AV119" s="140" t="str">
        <f t="shared" si="143"/>
        <v/>
      </c>
      <c r="AW119" s="140" t="str">
        <f t="shared" si="144"/>
        <v>0</v>
      </c>
      <c r="AX119" s="140" t="str">
        <f t="shared" si="145"/>
        <v/>
      </c>
      <c r="AY119" s="140" t="str">
        <f t="shared" si="146"/>
        <v>0</v>
      </c>
      <c r="AZ119" s="140" t="str">
        <f t="shared" si="147"/>
        <v/>
      </c>
      <c r="BA119" s="140" t="str">
        <f t="shared" si="148"/>
        <v>00</v>
      </c>
      <c r="BB119" s="140">
        <f t="shared" si="149"/>
        <v>0</v>
      </c>
      <c r="BC119" s="174" t="str">
        <f>IF(男子種目選択!G119="","",男子種目選択!G119)</f>
        <v/>
      </c>
      <c r="BD119" s="164" t="str">
        <f t="shared" si="209"/>
        <v/>
      </c>
      <c r="BE119" s="170"/>
      <c r="BF119" s="171" t="str">
        <f t="shared" si="150"/>
        <v/>
      </c>
      <c r="BG119" s="172"/>
      <c r="BH119" s="171" t="str">
        <f t="shared" si="151"/>
        <v/>
      </c>
      <c r="BI119" s="175"/>
      <c r="BJ119" s="169">
        <f t="shared" si="152"/>
        <v>0</v>
      </c>
      <c r="BK119" s="169">
        <f t="shared" si="153"/>
        <v>0</v>
      </c>
      <c r="BL119" s="169">
        <f t="shared" si="154"/>
        <v>0</v>
      </c>
      <c r="BM119" s="169">
        <f t="shared" si="155"/>
        <v>0</v>
      </c>
      <c r="BN119" s="3">
        <f t="shared" si="156"/>
        <v>0</v>
      </c>
      <c r="BO119" s="145">
        <f t="shared" si="157"/>
        <v>0</v>
      </c>
      <c r="BP119" s="140" t="str">
        <f t="shared" si="158"/>
        <v>000</v>
      </c>
      <c r="BQ119" s="140">
        <f t="shared" si="159"/>
        <v>0</v>
      </c>
      <c r="BR119" s="140">
        <f t="shared" si="160"/>
        <v>0</v>
      </c>
      <c r="BS119" s="140" t="str">
        <f t="shared" si="161"/>
        <v/>
      </c>
      <c r="BT119" s="140" t="str">
        <f t="shared" si="162"/>
        <v/>
      </c>
      <c r="BU119" s="140" t="str">
        <f t="shared" si="163"/>
        <v>0</v>
      </c>
      <c r="BV119" s="140" t="str">
        <f t="shared" si="164"/>
        <v/>
      </c>
      <c r="BW119" s="140" t="str">
        <f t="shared" si="165"/>
        <v>0</v>
      </c>
      <c r="BX119" s="140" t="str">
        <f t="shared" si="166"/>
        <v/>
      </c>
      <c r="BY119" s="140" t="str">
        <f t="shared" si="167"/>
        <v>00</v>
      </c>
      <c r="BZ119" s="140">
        <f t="shared" si="168"/>
        <v>0</v>
      </c>
      <c r="CA119" s="163" t="str">
        <f>IF(男子種目選択!H119="","",男子種目選択!H119)</f>
        <v/>
      </c>
      <c r="CB119" s="164" t="str">
        <f t="shared" si="210"/>
        <v/>
      </c>
      <c r="CC119" s="170"/>
      <c r="CD119" s="171" t="str">
        <f t="shared" si="169"/>
        <v/>
      </c>
      <c r="CE119" s="172"/>
      <c r="CF119" s="171" t="str">
        <f t="shared" si="170"/>
        <v/>
      </c>
      <c r="CG119" s="173"/>
      <c r="CH119" s="169">
        <f t="shared" si="171"/>
        <v>0</v>
      </c>
      <c r="CI119" s="169">
        <f t="shared" si="172"/>
        <v>0</v>
      </c>
      <c r="CJ119" s="169">
        <f t="shared" si="173"/>
        <v>0</v>
      </c>
      <c r="CK119" s="169">
        <f t="shared" si="174"/>
        <v>0</v>
      </c>
      <c r="CL119" s="3">
        <f t="shared" si="175"/>
        <v>0</v>
      </c>
      <c r="CM119" s="145">
        <f t="shared" si="176"/>
        <v>0</v>
      </c>
      <c r="CN119" s="140" t="str">
        <f t="shared" si="177"/>
        <v>000</v>
      </c>
      <c r="CO119" s="140">
        <f t="shared" si="178"/>
        <v>0</v>
      </c>
      <c r="CP119" s="140">
        <f t="shared" si="179"/>
        <v>0</v>
      </c>
      <c r="CQ119" s="140" t="str">
        <f t="shared" si="180"/>
        <v/>
      </c>
      <c r="CR119" s="140" t="str">
        <f t="shared" si="181"/>
        <v/>
      </c>
      <c r="CS119" s="140" t="str">
        <f t="shared" si="182"/>
        <v>0</v>
      </c>
      <c r="CT119" s="140" t="str">
        <f t="shared" si="183"/>
        <v/>
      </c>
      <c r="CU119" s="140" t="str">
        <f t="shared" si="184"/>
        <v>0</v>
      </c>
      <c r="CV119" s="140" t="str">
        <f t="shared" si="185"/>
        <v/>
      </c>
      <c r="CW119" s="140" t="str">
        <f t="shared" si="186"/>
        <v>00</v>
      </c>
      <c r="CX119" s="140">
        <f t="shared" si="187"/>
        <v>0</v>
      </c>
      <c r="CY119" s="174" t="str">
        <f>IF(男子種目選択!I119="","",男子種目選択!I119)</f>
        <v/>
      </c>
      <c r="CZ119" s="164" t="str">
        <f t="shared" si="211"/>
        <v/>
      </c>
      <c r="DA119" s="170"/>
      <c r="DB119" s="171" t="str">
        <f t="shared" si="188"/>
        <v/>
      </c>
      <c r="DC119" s="172"/>
      <c r="DD119" s="171" t="str">
        <f t="shared" si="189"/>
        <v/>
      </c>
      <c r="DE119" s="175"/>
      <c r="DF119" s="169">
        <f t="shared" si="190"/>
        <v>0</v>
      </c>
      <c r="DG119" s="169">
        <f t="shared" si="191"/>
        <v>0</v>
      </c>
      <c r="DH119" s="169">
        <f t="shared" si="192"/>
        <v>0</v>
      </c>
      <c r="DI119" s="169">
        <f t="shared" si="193"/>
        <v>0</v>
      </c>
      <c r="DJ119" s="3">
        <f t="shared" si="194"/>
        <v>0</v>
      </c>
      <c r="DK119" s="145">
        <f t="shared" si="195"/>
        <v>0</v>
      </c>
      <c r="DL119" s="140" t="str">
        <f t="shared" si="196"/>
        <v>000</v>
      </c>
      <c r="DM119" s="140">
        <f t="shared" si="197"/>
        <v>0</v>
      </c>
      <c r="DN119" s="140">
        <f t="shared" si="198"/>
        <v>0</v>
      </c>
      <c r="DO119" s="140" t="str">
        <f t="shared" si="199"/>
        <v/>
      </c>
      <c r="DP119" s="140" t="str">
        <f t="shared" si="200"/>
        <v/>
      </c>
      <c r="DQ119" s="140" t="str">
        <f t="shared" si="201"/>
        <v>0</v>
      </c>
      <c r="DR119" s="140" t="str">
        <f t="shared" si="202"/>
        <v/>
      </c>
      <c r="DS119" s="140" t="str">
        <f t="shared" si="203"/>
        <v>0</v>
      </c>
      <c r="DT119" s="140" t="str">
        <f t="shared" si="204"/>
        <v/>
      </c>
      <c r="DU119" s="140" t="str">
        <f t="shared" si="205"/>
        <v>00</v>
      </c>
      <c r="DV119" s="140">
        <f t="shared" si="206"/>
        <v>0</v>
      </c>
    </row>
    <row r="120" spans="2:126">
      <c r="B120" s="159" t="str">
        <f t="shared" si="112"/>
        <v/>
      </c>
      <c r="C120" s="150">
        <v>117</v>
      </c>
      <c r="D120" s="160" t="str">
        <f>男子種目選択!B120</f>
        <v/>
      </c>
      <c r="E120" s="161" t="str">
        <f>男子種目選択!C120</f>
        <v/>
      </c>
      <c r="F120" s="162" t="str">
        <f>男子種目選択!D120</f>
        <v/>
      </c>
      <c r="G120" s="163" t="str">
        <f>IF(男子種目選択!E120="","",男子種目選択!E120)</f>
        <v/>
      </c>
      <c r="H120" s="164" t="str">
        <f t="shared" si="207"/>
        <v/>
      </c>
      <c r="I120" s="165"/>
      <c r="J120" s="166" t="str">
        <f t="shared" si="113"/>
        <v/>
      </c>
      <c r="K120" s="167"/>
      <c r="L120" s="166" t="str">
        <f t="shared" si="114"/>
        <v/>
      </c>
      <c r="M120" s="168"/>
      <c r="N120" s="169" t="str">
        <f t="shared" si="115"/>
        <v/>
      </c>
      <c r="O120" s="169">
        <f t="shared" si="116"/>
        <v>0</v>
      </c>
      <c r="P120" s="169" t="str">
        <f t="shared" si="117"/>
        <v/>
      </c>
      <c r="Q120" s="169">
        <f t="shared" si="118"/>
        <v>0</v>
      </c>
      <c r="R120" s="3" t="str">
        <f t="shared" si="119"/>
        <v/>
      </c>
      <c r="S120" s="145" t="str">
        <f t="shared" si="120"/>
        <v/>
      </c>
      <c r="T120" s="140" t="str">
        <f t="shared" si="121"/>
        <v>00</v>
      </c>
      <c r="U120" s="140">
        <f t="shared" si="122"/>
        <v>0</v>
      </c>
      <c r="V120" s="140">
        <f t="shared" si="123"/>
        <v>0</v>
      </c>
      <c r="W120" s="140" t="str">
        <f t="shared" si="124"/>
        <v/>
      </c>
      <c r="X120" s="140" t="str">
        <f t="shared" si="125"/>
        <v/>
      </c>
      <c r="Y120" s="140" t="str">
        <f t="shared" si="126"/>
        <v>0</v>
      </c>
      <c r="Z120" s="140" t="str">
        <f t="shared" si="127"/>
        <v/>
      </c>
      <c r="AA120" s="140" t="str">
        <f t="shared" si="128"/>
        <v/>
      </c>
      <c r="AB120" s="140" t="str">
        <f t="shared" si="129"/>
        <v/>
      </c>
      <c r="AC120" s="140" t="str">
        <f t="shared" si="107"/>
        <v>0</v>
      </c>
      <c r="AD120" s="140">
        <f t="shared" si="130"/>
        <v>0</v>
      </c>
      <c r="AE120" s="163" t="str">
        <f>IF(男子種目選択!F120="","",男子種目選択!F120)</f>
        <v/>
      </c>
      <c r="AF120" s="164" t="str">
        <f t="shared" si="208"/>
        <v/>
      </c>
      <c r="AG120" s="170"/>
      <c r="AH120" s="171" t="str">
        <f t="shared" si="131"/>
        <v/>
      </c>
      <c r="AI120" s="172"/>
      <c r="AJ120" s="171" t="str">
        <f t="shared" si="132"/>
        <v/>
      </c>
      <c r="AK120" s="173"/>
      <c r="AL120" s="169">
        <f t="shared" si="133"/>
        <v>0</v>
      </c>
      <c r="AM120" s="169">
        <f t="shared" si="134"/>
        <v>0</v>
      </c>
      <c r="AN120" s="169">
        <f t="shared" si="135"/>
        <v>0</v>
      </c>
      <c r="AO120" s="169">
        <f t="shared" si="136"/>
        <v>0</v>
      </c>
      <c r="AP120" s="3">
        <f t="shared" si="137"/>
        <v>0</v>
      </c>
      <c r="AQ120" s="145">
        <f t="shared" si="138"/>
        <v>0</v>
      </c>
      <c r="AR120" s="140" t="str">
        <f t="shared" si="139"/>
        <v>000</v>
      </c>
      <c r="AS120" s="140">
        <f t="shared" si="140"/>
        <v>0</v>
      </c>
      <c r="AT120" s="140">
        <f t="shared" si="141"/>
        <v>0</v>
      </c>
      <c r="AU120" s="140" t="str">
        <f t="shared" si="142"/>
        <v/>
      </c>
      <c r="AV120" s="140" t="str">
        <f t="shared" si="143"/>
        <v/>
      </c>
      <c r="AW120" s="140" t="str">
        <f t="shared" si="144"/>
        <v>0</v>
      </c>
      <c r="AX120" s="140" t="str">
        <f t="shared" si="145"/>
        <v/>
      </c>
      <c r="AY120" s="140" t="str">
        <f t="shared" si="146"/>
        <v>0</v>
      </c>
      <c r="AZ120" s="140" t="str">
        <f t="shared" si="147"/>
        <v/>
      </c>
      <c r="BA120" s="140" t="str">
        <f t="shared" si="148"/>
        <v>00</v>
      </c>
      <c r="BB120" s="140">
        <f t="shared" si="149"/>
        <v>0</v>
      </c>
      <c r="BC120" s="174" t="str">
        <f>IF(男子種目選択!G120="","",男子種目選択!G120)</f>
        <v/>
      </c>
      <c r="BD120" s="164" t="str">
        <f t="shared" si="209"/>
        <v/>
      </c>
      <c r="BE120" s="170"/>
      <c r="BF120" s="171" t="str">
        <f t="shared" si="150"/>
        <v/>
      </c>
      <c r="BG120" s="172"/>
      <c r="BH120" s="171" t="str">
        <f t="shared" si="151"/>
        <v/>
      </c>
      <c r="BI120" s="175"/>
      <c r="BJ120" s="169">
        <f t="shared" si="152"/>
        <v>0</v>
      </c>
      <c r="BK120" s="169">
        <f t="shared" si="153"/>
        <v>0</v>
      </c>
      <c r="BL120" s="169">
        <f t="shared" si="154"/>
        <v>0</v>
      </c>
      <c r="BM120" s="169">
        <f t="shared" si="155"/>
        <v>0</v>
      </c>
      <c r="BN120" s="3">
        <f t="shared" si="156"/>
        <v>0</v>
      </c>
      <c r="BO120" s="145">
        <f t="shared" si="157"/>
        <v>0</v>
      </c>
      <c r="BP120" s="140" t="str">
        <f t="shared" si="158"/>
        <v>000</v>
      </c>
      <c r="BQ120" s="140">
        <f t="shared" si="159"/>
        <v>0</v>
      </c>
      <c r="BR120" s="140">
        <f t="shared" si="160"/>
        <v>0</v>
      </c>
      <c r="BS120" s="140" t="str">
        <f t="shared" si="161"/>
        <v/>
      </c>
      <c r="BT120" s="140" t="str">
        <f t="shared" si="162"/>
        <v/>
      </c>
      <c r="BU120" s="140" t="str">
        <f t="shared" si="163"/>
        <v>0</v>
      </c>
      <c r="BV120" s="140" t="str">
        <f t="shared" si="164"/>
        <v/>
      </c>
      <c r="BW120" s="140" t="str">
        <f t="shared" si="165"/>
        <v>0</v>
      </c>
      <c r="BX120" s="140" t="str">
        <f t="shared" si="166"/>
        <v/>
      </c>
      <c r="BY120" s="140" t="str">
        <f t="shared" si="167"/>
        <v>00</v>
      </c>
      <c r="BZ120" s="140">
        <f t="shared" si="168"/>
        <v>0</v>
      </c>
      <c r="CA120" s="163" t="str">
        <f>IF(男子種目選択!H120="","",男子種目選択!H120)</f>
        <v/>
      </c>
      <c r="CB120" s="164" t="str">
        <f t="shared" si="210"/>
        <v/>
      </c>
      <c r="CC120" s="170"/>
      <c r="CD120" s="171" t="str">
        <f t="shared" si="169"/>
        <v/>
      </c>
      <c r="CE120" s="172"/>
      <c r="CF120" s="171" t="str">
        <f t="shared" si="170"/>
        <v/>
      </c>
      <c r="CG120" s="173"/>
      <c r="CH120" s="169">
        <f t="shared" si="171"/>
        <v>0</v>
      </c>
      <c r="CI120" s="169">
        <f t="shared" si="172"/>
        <v>0</v>
      </c>
      <c r="CJ120" s="169">
        <f t="shared" si="173"/>
        <v>0</v>
      </c>
      <c r="CK120" s="169">
        <f t="shared" si="174"/>
        <v>0</v>
      </c>
      <c r="CL120" s="3">
        <f t="shared" si="175"/>
        <v>0</v>
      </c>
      <c r="CM120" s="145">
        <f t="shared" si="176"/>
        <v>0</v>
      </c>
      <c r="CN120" s="140" t="str">
        <f t="shared" si="177"/>
        <v>000</v>
      </c>
      <c r="CO120" s="140">
        <f t="shared" si="178"/>
        <v>0</v>
      </c>
      <c r="CP120" s="140">
        <f t="shared" si="179"/>
        <v>0</v>
      </c>
      <c r="CQ120" s="140" t="str">
        <f t="shared" si="180"/>
        <v/>
      </c>
      <c r="CR120" s="140" t="str">
        <f t="shared" si="181"/>
        <v/>
      </c>
      <c r="CS120" s="140" t="str">
        <f t="shared" si="182"/>
        <v>0</v>
      </c>
      <c r="CT120" s="140" t="str">
        <f t="shared" si="183"/>
        <v/>
      </c>
      <c r="CU120" s="140" t="str">
        <f t="shared" si="184"/>
        <v>0</v>
      </c>
      <c r="CV120" s="140" t="str">
        <f t="shared" si="185"/>
        <v/>
      </c>
      <c r="CW120" s="140" t="str">
        <f t="shared" si="186"/>
        <v>00</v>
      </c>
      <c r="CX120" s="140">
        <f t="shared" si="187"/>
        <v>0</v>
      </c>
      <c r="CY120" s="174" t="str">
        <f>IF(男子種目選択!I120="","",男子種目選択!I120)</f>
        <v/>
      </c>
      <c r="CZ120" s="164" t="str">
        <f t="shared" si="211"/>
        <v/>
      </c>
      <c r="DA120" s="170"/>
      <c r="DB120" s="171" t="str">
        <f t="shared" si="188"/>
        <v/>
      </c>
      <c r="DC120" s="172"/>
      <c r="DD120" s="171" t="str">
        <f t="shared" si="189"/>
        <v/>
      </c>
      <c r="DE120" s="175"/>
      <c r="DF120" s="169">
        <f t="shared" si="190"/>
        <v>0</v>
      </c>
      <c r="DG120" s="169">
        <f t="shared" si="191"/>
        <v>0</v>
      </c>
      <c r="DH120" s="169">
        <f t="shared" si="192"/>
        <v>0</v>
      </c>
      <c r="DI120" s="169">
        <f t="shared" si="193"/>
        <v>0</v>
      </c>
      <c r="DJ120" s="3">
        <f t="shared" si="194"/>
        <v>0</v>
      </c>
      <c r="DK120" s="145">
        <f t="shared" si="195"/>
        <v>0</v>
      </c>
      <c r="DL120" s="140" t="str">
        <f t="shared" si="196"/>
        <v>000</v>
      </c>
      <c r="DM120" s="140">
        <f t="shared" si="197"/>
        <v>0</v>
      </c>
      <c r="DN120" s="140">
        <f t="shared" si="198"/>
        <v>0</v>
      </c>
      <c r="DO120" s="140" t="str">
        <f t="shared" si="199"/>
        <v/>
      </c>
      <c r="DP120" s="140" t="str">
        <f t="shared" si="200"/>
        <v/>
      </c>
      <c r="DQ120" s="140" t="str">
        <f t="shared" si="201"/>
        <v>0</v>
      </c>
      <c r="DR120" s="140" t="str">
        <f t="shared" si="202"/>
        <v/>
      </c>
      <c r="DS120" s="140" t="str">
        <f t="shared" si="203"/>
        <v>0</v>
      </c>
      <c r="DT120" s="140" t="str">
        <f t="shared" si="204"/>
        <v/>
      </c>
      <c r="DU120" s="140" t="str">
        <f t="shared" si="205"/>
        <v>00</v>
      </c>
      <c r="DV120" s="140">
        <f t="shared" si="206"/>
        <v>0</v>
      </c>
    </row>
    <row r="121" spans="2:126">
      <c r="B121" s="159" t="str">
        <f t="shared" si="112"/>
        <v/>
      </c>
      <c r="C121" s="150">
        <v>118</v>
      </c>
      <c r="D121" s="160" t="str">
        <f>男子種目選択!B121</f>
        <v/>
      </c>
      <c r="E121" s="161" t="str">
        <f>男子種目選択!C121</f>
        <v/>
      </c>
      <c r="F121" s="162" t="str">
        <f>男子種目選択!D121</f>
        <v/>
      </c>
      <c r="G121" s="163" t="str">
        <f>IF(男子種目選択!E121="","",男子種目選択!E121)</f>
        <v/>
      </c>
      <c r="H121" s="164" t="str">
        <f t="shared" si="207"/>
        <v/>
      </c>
      <c r="I121" s="165"/>
      <c r="J121" s="166" t="str">
        <f t="shared" si="113"/>
        <v/>
      </c>
      <c r="K121" s="167"/>
      <c r="L121" s="166" t="str">
        <f t="shared" si="114"/>
        <v/>
      </c>
      <c r="M121" s="168"/>
      <c r="N121" s="169" t="str">
        <f t="shared" si="115"/>
        <v/>
      </c>
      <c r="O121" s="169">
        <f t="shared" si="116"/>
        <v>0</v>
      </c>
      <c r="P121" s="169" t="str">
        <f t="shared" si="117"/>
        <v/>
      </c>
      <c r="Q121" s="169">
        <f t="shared" si="118"/>
        <v>0</v>
      </c>
      <c r="R121" s="3" t="str">
        <f t="shared" si="119"/>
        <v/>
      </c>
      <c r="S121" s="145" t="str">
        <f t="shared" si="120"/>
        <v/>
      </c>
      <c r="T121" s="140" t="str">
        <f t="shared" si="121"/>
        <v>00</v>
      </c>
      <c r="U121" s="140">
        <f t="shared" si="122"/>
        <v>0</v>
      </c>
      <c r="V121" s="140">
        <f t="shared" si="123"/>
        <v>0</v>
      </c>
      <c r="W121" s="140" t="str">
        <f t="shared" si="124"/>
        <v/>
      </c>
      <c r="X121" s="140" t="str">
        <f t="shared" si="125"/>
        <v/>
      </c>
      <c r="Y121" s="140" t="str">
        <f t="shared" si="126"/>
        <v>0</v>
      </c>
      <c r="Z121" s="140" t="str">
        <f t="shared" si="127"/>
        <v/>
      </c>
      <c r="AA121" s="140" t="str">
        <f t="shared" si="128"/>
        <v/>
      </c>
      <c r="AB121" s="140" t="str">
        <f t="shared" si="129"/>
        <v/>
      </c>
      <c r="AC121" s="140" t="str">
        <f t="shared" si="107"/>
        <v>0</v>
      </c>
      <c r="AD121" s="140">
        <f t="shared" si="130"/>
        <v>0</v>
      </c>
      <c r="AE121" s="163" t="str">
        <f>IF(男子種目選択!F121="","",男子種目選択!F121)</f>
        <v/>
      </c>
      <c r="AF121" s="164" t="str">
        <f t="shared" si="208"/>
        <v/>
      </c>
      <c r="AG121" s="170"/>
      <c r="AH121" s="171" t="str">
        <f t="shared" si="131"/>
        <v/>
      </c>
      <c r="AI121" s="172"/>
      <c r="AJ121" s="171" t="str">
        <f t="shared" si="132"/>
        <v/>
      </c>
      <c r="AK121" s="173"/>
      <c r="AL121" s="169">
        <f t="shared" si="133"/>
        <v>0</v>
      </c>
      <c r="AM121" s="169">
        <f t="shared" si="134"/>
        <v>0</v>
      </c>
      <c r="AN121" s="169">
        <f t="shared" si="135"/>
        <v>0</v>
      </c>
      <c r="AO121" s="169">
        <f t="shared" si="136"/>
        <v>0</v>
      </c>
      <c r="AP121" s="3">
        <f t="shared" si="137"/>
        <v>0</v>
      </c>
      <c r="AQ121" s="145">
        <f t="shared" si="138"/>
        <v>0</v>
      </c>
      <c r="AR121" s="140" t="str">
        <f t="shared" si="139"/>
        <v>000</v>
      </c>
      <c r="AS121" s="140">
        <f t="shared" si="140"/>
        <v>0</v>
      </c>
      <c r="AT121" s="140">
        <f t="shared" si="141"/>
        <v>0</v>
      </c>
      <c r="AU121" s="140" t="str">
        <f t="shared" si="142"/>
        <v/>
      </c>
      <c r="AV121" s="140" t="str">
        <f t="shared" si="143"/>
        <v/>
      </c>
      <c r="AW121" s="140" t="str">
        <f t="shared" si="144"/>
        <v>0</v>
      </c>
      <c r="AX121" s="140" t="str">
        <f t="shared" si="145"/>
        <v/>
      </c>
      <c r="AY121" s="140" t="str">
        <f t="shared" si="146"/>
        <v>0</v>
      </c>
      <c r="AZ121" s="140" t="str">
        <f t="shared" si="147"/>
        <v/>
      </c>
      <c r="BA121" s="140" t="str">
        <f t="shared" si="148"/>
        <v>00</v>
      </c>
      <c r="BB121" s="140">
        <f t="shared" si="149"/>
        <v>0</v>
      </c>
      <c r="BC121" s="174" t="str">
        <f>IF(男子種目選択!G121="","",男子種目選択!G121)</f>
        <v/>
      </c>
      <c r="BD121" s="164" t="str">
        <f t="shared" si="209"/>
        <v/>
      </c>
      <c r="BE121" s="170"/>
      <c r="BF121" s="171" t="str">
        <f t="shared" si="150"/>
        <v/>
      </c>
      <c r="BG121" s="172"/>
      <c r="BH121" s="171" t="str">
        <f t="shared" si="151"/>
        <v/>
      </c>
      <c r="BI121" s="175"/>
      <c r="BJ121" s="169">
        <f t="shared" si="152"/>
        <v>0</v>
      </c>
      <c r="BK121" s="169">
        <f t="shared" si="153"/>
        <v>0</v>
      </c>
      <c r="BL121" s="169">
        <f t="shared" si="154"/>
        <v>0</v>
      </c>
      <c r="BM121" s="169">
        <f t="shared" si="155"/>
        <v>0</v>
      </c>
      <c r="BN121" s="3">
        <f t="shared" si="156"/>
        <v>0</v>
      </c>
      <c r="BO121" s="145">
        <f t="shared" si="157"/>
        <v>0</v>
      </c>
      <c r="BP121" s="140" t="str">
        <f t="shared" si="158"/>
        <v>000</v>
      </c>
      <c r="BQ121" s="140">
        <f t="shared" si="159"/>
        <v>0</v>
      </c>
      <c r="BR121" s="140">
        <f t="shared" si="160"/>
        <v>0</v>
      </c>
      <c r="BS121" s="140" t="str">
        <f t="shared" si="161"/>
        <v/>
      </c>
      <c r="BT121" s="140" t="str">
        <f t="shared" si="162"/>
        <v/>
      </c>
      <c r="BU121" s="140" t="str">
        <f t="shared" si="163"/>
        <v>0</v>
      </c>
      <c r="BV121" s="140" t="str">
        <f t="shared" si="164"/>
        <v/>
      </c>
      <c r="BW121" s="140" t="str">
        <f t="shared" si="165"/>
        <v>0</v>
      </c>
      <c r="BX121" s="140" t="str">
        <f t="shared" si="166"/>
        <v/>
      </c>
      <c r="BY121" s="140" t="str">
        <f t="shared" si="167"/>
        <v>00</v>
      </c>
      <c r="BZ121" s="140">
        <f t="shared" si="168"/>
        <v>0</v>
      </c>
      <c r="CA121" s="163" t="str">
        <f>IF(男子種目選択!H121="","",男子種目選択!H121)</f>
        <v/>
      </c>
      <c r="CB121" s="164" t="str">
        <f t="shared" si="210"/>
        <v/>
      </c>
      <c r="CC121" s="170"/>
      <c r="CD121" s="171" t="str">
        <f t="shared" si="169"/>
        <v/>
      </c>
      <c r="CE121" s="172"/>
      <c r="CF121" s="171" t="str">
        <f t="shared" si="170"/>
        <v/>
      </c>
      <c r="CG121" s="173"/>
      <c r="CH121" s="169">
        <f t="shared" si="171"/>
        <v>0</v>
      </c>
      <c r="CI121" s="169">
        <f t="shared" si="172"/>
        <v>0</v>
      </c>
      <c r="CJ121" s="169">
        <f t="shared" si="173"/>
        <v>0</v>
      </c>
      <c r="CK121" s="169">
        <f t="shared" si="174"/>
        <v>0</v>
      </c>
      <c r="CL121" s="3">
        <f t="shared" si="175"/>
        <v>0</v>
      </c>
      <c r="CM121" s="145">
        <f t="shared" si="176"/>
        <v>0</v>
      </c>
      <c r="CN121" s="140" t="str">
        <f t="shared" si="177"/>
        <v>000</v>
      </c>
      <c r="CO121" s="140">
        <f t="shared" si="178"/>
        <v>0</v>
      </c>
      <c r="CP121" s="140">
        <f t="shared" si="179"/>
        <v>0</v>
      </c>
      <c r="CQ121" s="140" t="str">
        <f t="shared" si="180"/>
        <v/>
      </c>
      <c r="CR121" s="140" t="str">
        <f t="shared" si="181"/>
        <v/>
      </c>
      <c r="CS121" s="140" t="str">
        <f t="shared" si="182"/>
        <v>0</v>
      </c>
      <c r="CT121" s="140" t="str">
        <f t="shared" si="183"/>
        <v/>
      </c>
      <c r="CU121" s="140" t="str">
        <f t="shared" si="184"/>
        <v>0</v>
      </c>
      <c r="CV121" s="140" t="str">
        <f t="shared" si="185"/>
        <v/>
      </c>
      <c r="CW121" s="140" t="str">
        <f t="shared" si="186"/>
        <v>00</v>
      </c>
      <c r="CX121" s="140">
        <f t="shared" si="187"/>
        <v>0</v>
      </c>
      <c r="CY121" s="174" t="str">
        <f>IF(男子種目選択!I121="","",男子種目選択!I121)</f>
        <v/>
      </c>
      <c r="CZ121" s="164" t="str">
        <f t="shared" si="211"/>
        <v/>
      </c>
      <c r="DA121" s="170"/>
      <c r="DB121" s="171" t="str">
        <f t="shared" si="188"/>
        <v/>
      </c>
      <c r="DC121" s="172"/>
      <c r="DD121" s="171" t="str">
        <f t="shared" si="189"/>
        <v/>
      </c>
      <c r="DE121" s="175"/>
      <c r="DF121" s="169">
        <f t="shared" si="190"/>
        <v>0</v>
      </c>
      <c r="DG121" s="169">
        <f t="shared" si="191"/>
        <v>0</v>
      </c>
      <c r="DH121" s="169">
        <f t="shared" si="192"/>
        <v>0</v>
      </c>
      <c r="DI121" s="169">
        <f t="shared" si="193"/>
        <v>0</v>
      </c>
      <c r="DJ121" s="3">
        <f t="shared" si="194"/>
        <v>0</v>
      </c>
      <c r="DK121" s="145">
        <f t="shared" si="195"/>
        <v>0</v>
      </c>
      <c r="DL121" s="140" t="str">
        <f t="shared" si="196"/>
        <v>000</v>
      </c>
      <c r="DM121" s="140">
        <f t="shared" si="197"/>
        <v>0</v>
      </c>
      <c r="DN121" s="140">
        <f t="shared" si="198"/>
        <v>0</v>
      </c>
      <c r="DO121" s="140" t="str">
        <f t="shared" si="199"/>
        <v/>
      </c>
      <c r="DP121" s="140" t="str">
        <f t="shared" si="200"/>
        <v/>
      </c>
      <c r="DQ121" s="140" t="str">
        <f t="shared" si="201"/>
        <v>0</v>
      </c>
      <c r="DR121" s="140" t="str">
        <f t="shared" si="202"/>
        <v/>
      </c>
      <c r="DS121" s="140" t="str">
        <f t="shared" si="203"/>
        <v>0</v>
      </c>
      <c r="DT121" s="140" t="str">
        <f t="shared" si="204"/>
        <v/>
      </c>
      <c r="DU121" s="140" t="str">
        <f t="shared" si="205"/>
        <v>00</v>
      </c>
      <c r="DV121" s="140">
        <f t="shared" si="206"/>
        <v>0</v>
      </c>
    </row>
    <row r="122" spans="2:126">
      <c r="B122" s="159" t="str">
        <f t="shared" si="112"/>
        <v/>
      </c>
      <c r="C122" s="150">
        <v>119</v>
      </c>
      <c r="D122" s="160" t="str">
        <f>男子種目選択!B122</f>
        <v/>
      </c>
      <c r="E122" s="161" t="str">
        <f>男子種目選択!C122</f>
        <v/>
      </c>
      <c r="F122" s="162" t="str">
        <f>男子種目選択!D122</f>
        <v/>
      </c>
      <c r="G122" s="163" t="str">
        <f>IF(男子種目選択!E122="","",男子種目選択!E122)</f>
        <v/>
      </c>
      <c r="H122" s="164" t="str">
        <f t="shared" si="207"/>
        <v/>
      </c>
      <c r="I122" s="165"/>
      <c r="J122" s="166" t="str">
        <f t="shared" si="113"/>
        <v/>
      </c>
      <c r="K122" s="167"/>
      <c r="L122" s="166" t="str">
        <f t="shared" si="114"/>
        <v/>
      </c>
      <c r="M122" s="168"/>
      <c r="N122" s="169" t="str">
        <f t="shared" si="115"/>
        <v/>
      </c>
      <c r="O122" s="169">
        <f t="shared" si="116"/>
        <v>0</v>
      </c>
      <c r="P122" s="169" t="str">
        <f t="shared" si="117"/>
        <v/>
      </c>
      <c r="Q122" s="169">
        <f t="shared" si="118"/>
        <v>0</v>
      </c>
      <c r="R122" s="3" t="str">
        <f t="shared" si="119"/>
        <v/>
      </c>
      <c r="S122" s="145" t="str">
        <f t="shared" si="120"/>
        <v/>
      </c>
      <c r="T122" s="140" t="str">
        <f t="shared" si="121"/>
        <v>00</v>
      </c>
      <c r="U122" s="140">
        <f t="shared" si="122"/>
        <v>0</v>
      </c>
      <c r="V122" s="140">
        <f t="shared" si="123"/>
        <v>0</v>
      </c>
      <c r="W122" s="140" t="str">
        <f t="shared" si="124"/>
        <v/>
      </c>
      <c r="X122" s="140" t="str">
        <f t="shared" si="125"/>
        <v/>
      </c>
      <c r="Y122" s="140" t="str">
        <f t="shared" si="126"/>
        <v>0</v>
      </c>
      <c r="Z122" s="140" t="str">
        <f t="shared" si="127"/>
        <v/>
      </c>
      <c r="AA122" s="140" t="str">
        <f t="shared" si="128"/>
        <v/>
      </c>
      <c r="AB122" s="140" t="str">
        <f t="shared" si="129"/>
        <v/>
      </c>
      <c r="AC122" s="140" t="str">
        <f t="shared" si="107"/>
        <v>0</v>
      </c>
      <c r="AD122" s="140">
        <f t="shared" si="130"/>
        <v>0</v>
      </c>
      <c r="AE122" s="163" t="str">
        <f>IF(男子種目選択!F122="","",男子種目選択!F122)</f>
        <v/>
      </c>
      <c r="AF122" s="164" t="str">
        <f t="shared" si="208"/>
        <v/>
      </c>
      <c r="AG122" s="170"/>
      <c r="AH122" s="171" t="str">
        <f t="shared" si="131"/>
        <v/>
      </c>
      <c r="AI122" s="172"/>
      <c r="AJ122" s="171" t="str">
        <f t="shared" si="132"/>
        <v/>
      </c>
      <c r="AK122" s="173"/>
      <c r="AL122" s="169">
        <f t="shared" si="133"/>
        <v>0</v>
      </c>
      <c r="AM122" s="169">
        <f t="shared" si="134"/>
        <v>0</v>
      </c>
      <c r="AN122" s="169">
        <f t="shared" si="135"/>
        <v>0</v>
      </c>
      <c r="AO122" s="169">
        <f t="shared" si="136"/>
        <v>0</v>
      </c>
      <c r="AP122" s="3">
        <f t="shared" si="137"/>
        <v>0</v>
      </c>
      <c r="AQ122" s="145">
        <f t="shared" si="138"/>
        <v>0</v>
      </c>
      <c r="AR122" s="140" t="str">
        <f t="shared" si="139"/>
        <v>000</v>
      </c>
      <c r="AS122" s="140">
        <f t="shared" si="140"/>
        <v>0</v>
      </c>
      <c r="AT122" s="140">
        <f t="shared" si="141"/>
        <v>0</v>
      </c>
      <c r="AU122" s="140" t="str">
        <f t="shared" si="142"/>
        <v/>
      </c>
      <c r="AV122" s="140" t="str">
        <f t="shared" si="143"/>
        <v/>
      </c>
      <c r="AW122" s="140" t="str">
        <f t="shared" si="144"/>
        <v>0</v>
      </c>
      <c r="AX122" s="140" t="str">
        <f t="shared" si="145"/>
        <v/>
      </c>
      <c r="AY122" s="140" t="str">
        <f t="shared" si="146"/>
        <v>0</v>
      </c>
      <c r="AZ122" s="140" t="str">
        <f t="shared" si="147"/>
        <v/>
      </c>
      <c r="BA122" s="140" t="str">
        <f t="shared" si="148"/>
        <v>00</v>
      </c>
      <c r="BB122" s="140">
        <f t="shared" si="149"/>
        <v>0</v>
      </c>
      <c r="BC122" s="174" t="str">
        <f>IF(男子種目選択!G122="","",男子種目選択!G122)</f>
        <v/>
      </c>
      <c r="BD122" s="164" t="str">
        <f t="shared" si="209"/>
        <v/>
      </c>
      <c r="BE122" s="170"/>
      <c r="BF122" s="171" t="str">
        <f t="shared" si="150"/>
        <v/>
      </c>
      <c r="BG122" s="172"/>
      <c r="BH122" s="171" t="str">
        <f t="shared" si="151"/>
        <v/>
      </c>
      <c r="BI122" s="175"/>
      <c r="BJ122" s="169">
        <f t="shared" si="152"/>
        <v>0</v>
      </c>
      <c r="BK122" s="169">
        <f t="shared" si="153"/>
        <v>0</v>
      </c>
      <c r="BL122" s="169">
        <f t="shared" si="154"/>
        <v>0</v>
      </c>
      <c r="BM122" s="169">
        <f t="shared" si="155"/>
        <v>0</v>
      </c>
      <c r="BN122" s="3">
        <f t="shared" si="156"/>
        <v>0</v>
      </c>
      <c r="BO122" s="145">
        <f t="shared" si="157"/>
        <v>0</v>
      </c>
      <c r="BP122" s="140" t="str">
        <f t="shared" si="158"/>
        <v>000</v>
      </c>
      <c r="BQ122" s="140">
        <f t="shared" si="159"/>
        <v>0</v>
      </c>
      <c r="BR122" s="140">
        <f t="shared" si="160"/>
        <v>0</v>
      </c>
      <c r="BS122" s="140" t="str">
        <f t="shared" si="161"/>
        <v/>
      </c>
      <c r="BT122" s="140" t="str">
        <f t="shared" si="162"/>
        <v/>
      </c>
      <c r="BU122" s="140" t="str">
        <f t="shared" si="163"/>
        <v>0</v>
      </c>
      <c r="BV122" s="140" t="str">
        <f t="shared" si="164"/>
        <v/>
      </c>
      <c r="BW122" s="140" t="str">
        <f t="shared" si="165"/>
        <v>0</v>
      </c>
      <c r="BX122" s="140" t="str">
        <f t="shared" si="166"/>
        <v/>
      </c>
      <c r="BY122" s="140" t="str">
        <f t="shared" si="167"/>
        <v>00</v>
      </c>
      <c r="BZ122" s="140">
        <f t="shared" si="168"/>
        <v>0</v>
      </c>
      <c r="CA122" s="163" t="str">
        <f>IF(男子種目選択!H122="","",男子種目選択!H122)</f>
        <v/>
      </c>
      <c r="CB122" s="164" t="str">
        <f t="shared" si="210"/>
        <v/>
      </c>
      <c r="CC122" s="170"/>
      <c r="CD122" s="171" t="str">
        <f t="shared" si="169"/>
        <v/>
      </c>
      <c r="CE122" s="172"/>
      <c r="CF122" s="171" t="str">
        <f t="shared" si="170"/>
        <v/>
      </c>
      <c r="CG122" s="173"/>
      <c r="CH122" s="169">
        <f t="shared" si="171"/>
        <v>0</v>
      </c>
      <c r="CI122" s="169">
        <f t="shared" si="172"/>
        <v>0</v>
      </c>
      <c r="CJ122" s="169">
        <f t="shared" si="173"/>
        <v>0</v>
      </c>
      <c r="CK122" s="169">
        <f t="shared" si="174"/>
        <v>0</v>
      </c>
      <c r="CL122" s="3">
        <f t="shared" si="175"/>
        <v>0</v>
      </c>
      <c r="CM122" s="145">
        <f t="shared" si="176"/>
        <v>0</v>
      </c>
      <c r="CN122" s="140" t="str">
        <f t="shared" si="177"/>
        <v>000</v>
      </c>
      <c r="CO122" s="140">
        <f t="shared" si="178"/>
        <v>0</v>
      </c>
      <c r="CP122" s="140">
        <f t="shared" si="179"/>
        <v>0</v>
      </c>
      <c r="CQ122" s="140" t="str">
        <f t="shared" si="180"/>
        <v/>
      </c>
      <c r="CR122" s="140" t="str">
        <f t="shared" si="181"/>
        <v/>
      </c>
      <c r="CS122" s="140" t="str">
        <f t="shared" si="182"/>
        <v>0</v>
      </c>
      <c r="CT122" s="140" t="str">
        <f t="shared" si="183"/>
        <v/>
      </c>
      <c r="CU122" s="140" t="str">
        <f t="shared" si="184"/>
        <v>0</v>
      </c>
      <c r="CV122" s="140" t="str">
        <f t="shared" si="185"/>
        <v/>
      </c>
      <c r="CW122" s="140" t="str">
        <f t="shared" si="186"/>
        <v>00</v>
      </c>
      <c r="CX122" s="140">
        <f t="shared" si="187"/>
        <v>0</v>
      </c>
      <c r="CY122" s="174" t="str">
        <f>IF(男子種目選択!I122="","",男子種目選択!I122)</f>
        <v/>
      </c>
      <c r="CZ122" s="164" t="str">
        <f t="shared" si="211"/>
        <v/>
      </c>
      <c r="DA122" s="170"/>
      <c r="DB122" s="171" t="str">
        <f t="shared" si="188"/>
        <v/>
      </c>
      <c r="DC122" s="172"/>
      <c r="DD122" s="171" t="str">
        <f t="shared" si="189"/>
        <v/>
      </c>
      <c r="DE122" s="175"/>
      <c r="DF122" s="169">
        <f t="shared" si="190"/>
        <v>0</v>
      </c>
      <c r="DG122" s="169">
        <f t="shared" si="191"/>
        <v>0</v>
      </c>
      <c r="DH122" s="169">
        <f t="shared" si="192"/>
        <v>0</v>
      </c>
      <c r="DI122" s="169">
        <f t="shared" si="193"/>
        <v>0</v>
      </c>
      <c r="DJ122" s="3">
        <f t="shared" si="194"/>
        <v>0</v>
      </c>
      <c r="DK122" s="145">
        <f t="shared" si="195"/>
        <v>0</v>
      </c>
      <c r="DL122" s="140" t="str">
        <f t="shared" si="196"/>
        <v>000</v>
      </c>
      <c r="DM122" s="140">
        <f t="shared" si="197"/>
        <v>0</v>
      </c>
      <c r="DN122" s="140">
        <f t="shared" si="198"/>
        <v>0</v>
      </c>
      <c r="DO122" s="140" t="str">
        <f t="shared" si="199"/>
        <v/>
      </c>
      <c r="DP122" s="140" t="str">
        <f t="shared" si="200"/>
        <v/>
      </c>
      <c r="DQ122" s="140" t="str">
        <f t="shared" si="201"/>
        <v>0</v>
      </c>
      <c r="DR122" s="140" t="str">
        <f t="shared" si="202"/>
        <v/>
      </c>
      <c r="DS122" s="140" t="str">
        <f t="shared" si="203"/>
        <v>0</v>
      </c>
      <c r="DT122" s="140" t="str">
        <f t="shared" si="204"/>
        <v/>
      </c>
      <c r="DU122" s="140" t="str">
        <f t="shared" si="205"/>
        <v>00</v>
      </c>
      <c r="DV122" s="140">
        <f t="shared" si="206"/>
        <v>0</v>
      </c>
    </row>
    <row r="123" spans="2:126">
      <c r="B123" s="159" t="str">
        <f t="shared" si="112"/>
        <v/>
      </c>
      <c r="C123" s="150">
        <v>120</v>
      </c>
      <c r="D123" s="160" t="str">
        <f>男子種目選択!B123</f>
        <v/>
      </c>
      <c r="E123" s="161" t="str">
        <f>男子種目選択!C123</f>
        <v/>
      </c>
      <c r="F123" s="162" t="str">
        <f>男子種目選択!D123</f>
        <v/>
      </c>
      <c r="G123" s="163" t="str">
        <f>IF(男子種目選択!E123="","",男子種目選択!E123)</f>
        <v/>
      </c>
      <c r="H123" s="164" t="str">
        <f t="shared" si="207"/>
        <v/>
      </c>
      <c r="I123" s="165"/>
      <c r="J123" s="166" t="str">
        <f t="shared" si="113"/>
        <v/>
      </c>
      <c r="K123" s="167"/>
      <c r="L123" s="166" t="str">
        <f t="shared" si="114"/>
        <v/>
      </c>
      <c r="M123" s="168"/>
      <c r="N123" s="169" t="str">
        <f t="shared" si="115"/>
        <v/>
      </c>
      <c r="O123" s="169">
        <f t="shared" si="116"/>
        <v>0</v>
      </c>
      <c r="P123" s="169" t="str">
        <f t="shared" si="117"/>
        <v/>
      </c>
      <c r="Q123" s="169">
        <f t="shared" si="118"/>
        <v>0</v>
      </c>
      <c r="R123" s="3" t="str">
        <f t="shared" si="119"/>
        <v/>
      </c>
      <c r="S123" s="145" t="str">
        <f t="shared" si="120"/>
        <v/>
      </c>
      <c r="T123" s="140" t="str">
        <f t="shared" si="121"/>
        <v>00</v>
      </c>
      <c r="U123" s="140">
        <f t="shared" si="122"/>
        <v>0</v>
      </c>
      <c r="V123" s="140">
        <f t="shared" si="123"/>
        <v>0</v>
      </c>
      <c r="W123" s="140" t="str">
        <f t="shared" si="124"/>
        <v/>
      </c>
      <c r="X123" s="140" t="str">
        <f t="shared" si="125"/>
        <v/>
      </c>
      <c r="Y123" s="140" t="str">
        <f t="shared" si="126"/>
        <v>0</v>
      </c>
      <c r="Z123" s="140" t="str">
        <f t="shared" si="127"/>
        <v/>
      </c>
      <c r="AA123" s="140" t="str">
        <f t="shared" si="128"/>
        <v/>
      </c>
      <c r="AB123" s="140" t="str">
        <f t="shared" si="129"/>
        <v/>
      </c>
      <c r="AC123" s="140" t="str">
        <f t="shared" si="107"/>
        <v>0</v>
      </c>
      <c r="AD123" s="140">
        <f t="shared" si="130"/>
        <v>0</v>
      </c>
      <c r="AE123" s="163" t="str">
        <f>IF(男子種目選択!F123="","",男子種目選択!F123)</f>
        <v/>
      </c>
      <c r="AF123" s="164" t="str">
        <f t="shared" si="208"/>
        <v/>
      </c>
      <c r="AG123" s="170"/>
      <c r="AH123" s="171" t="str">
        <f t="shared" si="131"/>
        <v/>
      </c>
      <c r="AI123" s="172"/>
      <c r="AJ123" s="171" t="str">
        <f t="shared" si="132"/>
        <v/>
      </c>
      <c r="AK123" s="173"/>
      <c r="AL123" s="169">
        <f t="shared" si="133"/>
        <v>0</v>
      </c>
      <c r="AM123" s="169">
        <f t="shared" si="134"/>
        <v>0</v>
      </c>
      <c r="AN123" s="169">
        <f t="shared" si="135"/>
        <v>0</v>
      </c>
      <c r="AO123" s="169">
        <f t="shared" si="136"/>
        <v>0</v>
      </c>
      <c r="AP123" s="3">
        <f t="shared" si="137"/>
        <v>0</v>
      </c>
      <c r="AQ123" s="145">
        <f t="shared" si="138"/>
        <v>0</v>
      </c>
      <c r="AR123" s="140" t="str">
        <f t="shared" si="139"/>
        <v>000</v>
      </c>
      <c r="AS123" s="140">
        <f t="shared" si="140"/>
        <v>0</v>
      </c>
      <c r="AT123" s="140">
        <f t="shared" si="141"/>
        <v>0</v>
      </c>
      <c r="AU123" s="140" t="str">
        <f t="shared" si="142"/>
        <v/>
      </c>
      <c r="AV123" s="140" t="str">
        <f t="shared" si="143"/>
        <v/>
      </c>
      <c r="AW123" s="140" t="str">
        <f t="shared" si="144"/>
        <v>0</v>
      </c>
      <c r="AX123" s="140" t="str">
        <f t="shared" si="145"/>
        <v/>
      </c>
      <c r="AY123" s="140" t="str">
        <f t="shared" si="146"/>
        <v>0</v>
      </c>
      <c r="AZ123" s="140" t="str">
        <f t="shared" si="147"/>
        <v/>
      </c>
      <c r="BA123" s="140" t="str">
        <f t="shared" si="148"/>
        <v>00</v>
      </c>
      <c r="BB123" s="140">
        <f t="shared" si="149"/>
        <v>0</v>
      </c>
      <c r="BC123" s="174" t="str">
        <f>IF(男子種目選択!G123="","",男子種目選択!G123)</f>
        <v/>
      </c>
      <c r="BD123" s="164" t="str">
        <f t="shared" si="209"/>
        <v/>
      </c>
      <c r="BE123" s="170"/>
      <c r="BF123" s="171" t="str">
        <f t="shared" si="150"/>
        <v/>
      </c>
      <c r="BG123" s="172"/>
      <c r="BH123" s="171" t="str">
        <f t="shared" si="151"/>
        <v/>
      </c>
      <c r="BI123" s="175"/>
      <c r="BJ123" s="169">
        <f t="shared" si="152"/>
        <v>0</v>
      </c>
      <c r="BK123" s="169">
        <f t="shared" si="153"/>
        <v>0</v>
      </c>
      <c r="BL123" s="169">
        <f t="shared" si="154"/>
        <v>0</v>
      </c>
      <c r="BM123" s="169">
        <f t="shared" si="155"/>
        <v>0</v>
      </c>
      <c r="BN123" s="3">
        <f t="shared" si="156"/>
        <v>0</v>
      </c>
      <c r="BO123" s="145">
        <f t="shared" si="157"/>
        <v>0</v>
      </c>
      <c r="BP123" s="140" t="str">
        <f t="shared" si="158"/>
        <v>000</v>
      </c>
      <c r="BQ123" s="140">
        <f t="shared" si="159"/>
        <v>0</v>
      </c>
      <c r="BR123" s="140">
        <f t="shared" si="160"/>
        <v>0</v>
      </c>
      <c r="BS123" s="140" t="str">
        <f t="shared" si="161"/>
        <v/>
      </c>
      <c r="BT123" s="140" t="str">
        <f t="shared" si="162"/>
        <v/>
      </c>
      <c r="BU123" s="140" t="str">
        <f t="shared" si="163"/>
        <v>0</v>
      </c>
      <c r="BV123" s="140" t="str">
        <f t="shared" si="164"/>
        <v/>
      </c>
      <c r="BW123" s="140" t="str">
        <f t="shared" si="165"/>
        <v>0</v>
      </c>
      <c r="BX123" s="140" t="str">
        <f t="shared" si="166"/>
        <v/>
      </c>
      <c r="BY123" s="140" t="str">
        <f t="shared" si="167"/>
        <v>00</v>
      </c>
      <c r="BZ123" s="140">
        <f t="shared" si="168"/>
        <v>0</v>
      </c>
      <c r="CA123" s="163" t="str">
        <f>IF(男子種目選択!H123="","",男子種目選択!H123)</f>
        <v/>
      </c>
      <c r="CB123" s="164" t="str">
        <f t="shared" si="210"/>
        <v/>
      </c>
      <c r="CC123" s="170"/>
      <c r="CD123" s="171" t="str">
        <f t="shared" si="169"/>
        <v/>
      </c>
      <c r="CE123" s="172"/>
      <c r="CF123" s="171" t="str">
        <f t="shared" si="170"/>
        <v/>
      </c>
      <c r="CG123" s="173"/>
      <c r="CH123" s="169">
        <f t="shared" si="171"/>
        <v>0</v>
      </c>
      <c r="CI123" s="169">
        <f t="shared" si="172"/>
        <v>0</v>
      </c>
      <c r="CJ123" s="169">
        <f t="shared" si="173"/>
        <v>0</v>
      </c>
      <c r="CK123" s="169">
        <f t="shared" si="174"/>
        <v>0</v>
      </c>
      <c r="CL123" s="3">
        <f t="shared" si="175"/>
        <v>0</v>
      </c>
      <c r="CM123" s="145">
        <f t="shared" si="176"/>
        <v>0</v>
      </c>
      <c r="CN123" s="140" t="str">
        <f t="shared" si="177"/>
        <v>000</v>
      </c>
      <c r="CO123" s="140">
        <f t="shared" si="178"/>
        <v>0</v>
      </c>
      <c r="CP123" s="140">
        <f t="shared" si="179"/>
        <v>0</v>
      </c>
      <c r="CQ123" s="140" t="str">
        <f t="shared" si="180"/>
        <v/>
      </c>
      <c r="CR123" s="140" t="str">
        <f t="shared" si="181"/>
        <v/>
      </c>
      <c r="CS123" s="140" t="str">
        <f t="shared" si="182"/>
        <v>0</v>
      </c>
      <c r="CT123" s="140" t="str">
        <f t="shared" si="183"/>
        <v/>
      </c>
      <c r="CU123" s="140" t="str">
        <f t="shared" si="184"/>
        <v>0</v>
      </c>
      <c r="CV123" s="140" t="str">
        <f t="shared" si="185"/>
        <v/>
      </c>
      <c r="CW123" s="140" t="str">
        <f t="shared" si="186"/>
        <v>00</v>
      </c>
      <c r="CX123" s="140">
        <f t="shared" si="187"/>
        <v>0</v>
      </c>
      <c r="CY123" s="174" t="str">
        <f>IF(男子種目選択!I123="","",男子種目選択!I123)</f>
        <v/>
      </c>
      <c r="CZ123" s="164" t="str">
        <f t="shared" si="211"/>
        <v/>
      </c>
      <c r="DA123" s="170"/>
      <c r="DB123" s="171" t="str">
        <f t="shared" si="188"/>
        <v/>
      </c>
      <c r="DC123" s="172"/>
      <c r="DD123" s="171" t="str">
        <f t="shared" si="189"/>
        <v/>
      </c>
      <c r="DE123" s="175"/>
      <c r="DF123" s="169">
        <f t="shared" si="190"/>
        <v>0</v>
      </c>
      <c r="DG123" s="169">
        <f t="shared" si="191"/>
        <v>0</v>
      </c>
      <c r="DH123" s="169">
        <f t="shared" si="192"/>
        <v>0</v>
      </c>
      <c r="DI123" s="169">
        <f t="shared" si="193"/>
        <v>0</v>
      </c>
      <c r="DJ123" s="3">
        <f t="shared" si="194"/>
        <v>0</v>
      </c>
      <c r="DK123" s="145">
        <f t="shared" si="195"/>
        <v>0</v>
      </c>
      <c r="DL123" s="140" t="str">
        <f t="shared" si="196"/>
        <v>000</v>
      </c>
      <c r="DM123" s="140">
        <f t="shared" si="197"/>
        <v>0</v>
      </c>
      <c r="DN123" s="140">
        <f t="shared" si="198"/>
        <v>0</v>
      </c>
      <c r="DO123" s="140" t="str">
        <f t="shared" si="199"/>
        <v/>
      </c>
      <c r="DP123" s="140" t="str">
        <f t="shared" si="200"/>
        <v/>
      </c>
      <c r="DQ123" s="140" t="str">
        <f t="shared" si="201"/>
        <v>0</v>
      </c>
      <c r="DR123" s="140" t="str">
        <f t="shared" si="202"/>
        <v/>
      </c>
      <c r="DS123" s="140" t="str">
        <f t="shared" si="203"/>
        <v>0</v>
      </c>
      <c r="DT123" s="140" t="str">
        <f t="shared" si="204"/>
        <v/>
      </c>
      <c r="DU123" s="140" t="str">
        <f t="shared" si="205"/>
        <v>00</v>
      </c>
      <c r="DV123" s="140">
        <f t="shared" si="206"/>
        <v>0</v>
      </c>
    </row>
    <row r="124" spans="2:126">
      <c r="B124" s="159" t="str">
        <f t="shared" si="112"/>
        <v/>
      </c>
      <c r="C124" s="150">
        <v>121</v>
      </c>
      <c r="D124" s="160" t="str">
        <f>男子種目選択!B124</f>
        <v/>
      </c>
      <c r="E124" s="161" t="str">
        <f>男子種目選択!C124</f>
        <v/>
      </c>
      <c r="F124" s="162" t="str">
        <f>男子種目選択!D124</f>
        <v/>
      </c>
      <c r="G124" s="163" t="str">
        <f>IF(男子種目選択!E124="","",男子種目選択!E124)</f>
        <v/>
      </c>
      <c r="H124" s="164" t="str">
        <f t="shared" si="207"/>
        <v/>
      </c>
      <c r="I124" s="165"/>
      <c r="J124" s="166" t="str">
        <f t="shared" si="113"/>
        <v/>
      </c>
      <c r="K124" s="167"/>
      <c r="L124" s="166" t="str">
        <f t="shared" si="114"/>
        <v/>
      </c>
      <c r="M124" s="168"/>
      <c r="N124" s="169" t="str">
        <f t="shared" si="115"/>
        <v/>
      </c>
      <c r="O124" s="169">
        <f t="shared" si="116"/>
        <v>0</v>
      </c>
      <c r="P124" s="169" t="str">
        <f t="shared" si="117"/>
        <v/>
      </c>
      <c r="Q124" s="169">
        <f t="shared" si="118"/>
        <v>0</v>
      </c>
      <c r="R124" s="3" t="str">
        <f t="shared" si="119"/>
        <v/>
      </c>
      <c r="S124" s="145" t="str">
        <f t="shared" si="120"/>
        <v/>
      </c>
      <c r="T124" s="140" t="str">
        <f t="shared" si="121"/>
        <v>00</v>
      </c>
      <c r="U124" s="140">
        <f t="shared" si="122"/>
        <v>0</v>
      </c>
      <c r="V124" s="140">
        <f t="shared" si="123"/>
        <v>0</v>
      </c>
      <c r="W124" s="140" t="str">
        <f t="shared" si="124"/>
        <v/>
      </c>
      <c r="X124" s="140" t="str">
        <f t="shared" si="125"/>
        <v/>
      </c>
      <c r="Y124" s="140" t="str">
        <f t="shared" si="126"/>
        <v>0</v>
      </c>
      <c r="Z124" s="140" t="str">
        <f t="shared" si="127"/>
        <v/>
      </c>
      <c r="AA124" s="140" t="str">
        <f t="shared" si="128"/>
        <v/>
      </c>
      <c r="AB124" s="140" t="str">
        <f t="shared" si="129"/>
        <v/>
      </c>
      <c r="AC124" s="140" t="str">
        <f t="shared" si="107"/>
        <v>0</v>
      </c>
      <c r="AD124" s="140">
        <f t="shared" si="130"/>
        <v>0</v>
      </c>
      <c r="AE124" s="163" t="str">
        <f>IF(男子種目選択!F124="","",男子種目選択!F124)</f>
        <v/>
      </c>
      <c r="AF124" s="164" t="str">
        <f t="shared" si="208"/>
        <v/>
      </c>
      <c r="AG124" s="170"/>
      <c r="AH124" s="171" t="str">
        <f t="shared" si="131"/>
        <v/>
      </c>
      <c r="AI124" s="172"/>
      <c r="AJ124" s="171" t="str">
        <f t="shared" si="132"/>
        <v/>
      </c>
      <c r="AK124" s="173"/>
      <c r="AL124" s="169">
        <f t="shared" si="133"/>
        <v>0</v>
      </c>
      <c r="AM124" s="169">
        <f t="shared" si="134"/>
        <v>0</v>
      </c>
      <c r="AN124" s="169">
        <f t="shared" si="135"/>
        <v>0</v>
      </c>
      <c r="AO124" s="169">
        <f t="shared" si="136"/>
        <v>0</v>
      </c>
      <c r="AP124" s="3">
        <f t="shared" si="137"/>
        <v>0</v>
      </c>
      <c r="AQ124" s="145">
        <f t="shared" si="138"/>
        <v>0</v>
      </c>
      <c r="AR124" s="140" t="str">
        <f t="shared" si="139"/>
        <v>000</v>
      </c>
      <c r="AS124" s="140">
        <f t="shared" si="140"/>
        <v>0</v>
      </c>
      <c r="AT124" s="140">
        <f t="shared" si="141"/>
        <v>0</v>
      </c>
      <c r="AU124" s="140" t="str">
        <f t="shared" si="142"/>
        <v/>
      </c>
      <c r="AV124" s="140" t="str">
        <f t="shared" si="143"/>
        <v/>
      </c>
      <c r="AW124" s="140" t="str">
        <f t="shared" si="144"/>
        <v>0</v>
      </c>
      <c r="AX124" s="140" t="str">
        <f t="shared" si="145"/>
        <v/>
      </c>
      <c r="AY124" s="140" t="str">
        <f t="shared" si="146"/>
        <v>0</v>
      </c>
      <c r="AZ124" s="140" t="str">
        <f t="shared" si="147"/>
        <v/>
      </c>
      <c r="BA124" s="140" t="str">
        <f t="shared" si="148"/>
        <v>00</v>
      </c>
      <c r="BB124" s="140">
        <f t="shared" si="149"/>
        <v>0</v>
      </c>
      <c r="BC124" s="174" t="str">
        <f>IF(男子種目選択!G124="","",男子種目選択!G124)</f>
        <v/>
      </c>
      <c r="BD124" s="164" t="str">
        <f t="shared" si="209"/>
        <v/>
      </c>
      <c r="BE124" s="170"/>
      <c r="BF124" s="171" t="str">
        <f t="shared" si="150"/>
        <v/>
      </c>
      <c r="BG124" s="172"/>
      <c r="BH124" s="171" t="str">
        <f t="shared" si="151"/>
        <v/>
      </c>
      <c r="BI124" s="175"/>
      <c r="BJ124" s="169">
        <f t="shared" si="152"/>
        <v>0</v>
      </c>
      <c r="BK124" s="169">
        <f t="shared" si="153"/>
        <v>0</v>
      </c>
      <c r="BL124" s="169">
        <f t="shared" si="154"/>
        <v>0</v>
      </c>
      <c r="BM124" s="169">
        <f t="shared" si="155"/>
        <v>0</v>
      </c>
      <c r="BN124" s="3">
        <f t="shared" si="156"/>
        <v>0</v>
      </c>
      <c r="BO124" s="145">
        <f t="shared" si="157"/>
        <v>0</v>
      </c>
      <c r="BP124" s="140" t="str">
        <f t="shared" si="158"/>
        <v>000</v>
      </c>
      <c r="BQ124" s="140">
        <f t="shared" si="159"/>
        <v>0</v>
      </c>
      <c r="BR124" s="140">
        <f t="shared" si="160"/>
        <v>0</v>
      </c>
      <c r="BS124" s="140" t="str">
        <f t="shared" si="161"/>
        <v/>
      </c>
      <c r="BT124" s="140" t="str">
        <f t="shared" si="162"/>
        <v/>
      </c>
      <c r="BU124" s="140" t="str">
        <f t="shared" si="163"/>
        <v>0</v>
      </c>
      <c r="BV124" s="140" t="str">
        <f t="shared" si="164"/>
        <v/>
      </c>
      <c r="BW124" s="140" t="str">
        <f t="shared" si="165"/>
        <v>0</v>
      </c>
      <c r="BX124" s="140" t="str">
        <f t="shared" si="166"/>
        <v/>
      </c>
      <c r="BY124" s="140" t="str">
        <f t="shared" si="167"/>
        <v>00</v>
      </c>
      <c r="BZ124" s="140">
        <f t="shared" si="168"/>
        <v>0</v>
      </c>
      <c r="CA124" s="163" t="str">
        <f>IF(男子種目選択!H124="","",男子種目選択!H124)</f>
        <v/>
      </c>
      <c r="CB124" s="164" t="str">
        <f t="shared" si="210"/>
        <v/>
      </c>
      <c r="CC124" s="170"/>
      <c r="CD124" s="171" t="str">
        <f t="shared" si="169"/>
        <v/>
      </c>
      <c r="CE124" s="172"/>
      <c r="CF124" s="171" t="str">
        <f t="shared" si="170"/>
        <v/>
      </c>
      <c r="CG124" s="173"/>
      <c r="CH124" s="169">
        <f t="shared" si="171"/>
        <v>0</v>
      </c>
      <c r="CI124" s="169">
        <f t="shared" si="172"/>
        <v>0</v>
      </c>
      <c r="CJ124" s="169">
        <f t="shared" si="173"/>
        <v>0</v>
      </c>
      <c r="CK124" s="169">
        <f t="shared" si="174"/>
        <v>0</v>
      </c>
      <c r="CL124" s="3">
        <f t="shared" si="175"/>
        <v>0</v>
      </c>
      <c r="CM124" s="145">
        <f t="shared" si="176"/>
        <v>0</v>
      </c>
      <c r="CN124" s="140" t="str">
        <f t="shared" si="177"/>
        <v>000</v>
      </c>
      <c r="CO124" s="140">
        <f t="shared" si="178"/>
        <v>0</v>
      </c>
      <c r="CP124" s="140">
        <f t="shared" si="179"/>
        <v>0</v>
      </c>
      <c r="CQ124" s="140" t="str">
        <f t="shared" si="180"/>
        <v/>
      </c>
      <c r="CR124" s="140" t="str">
        <f t="shared" si="181"/>
        <v/>
      </c>
      <c r="CS124" s="140" t="str">
        <f t="shared" si="182"/>
        <v>0</v>
      </c>
      <c r="CT124" s="140" t="str">
        <f t="shared" si="183"/>
        <v/>
      </c>
      <c r="CU124" s="140" t="str">
        <f t="shared" si="184"/>
        <v>0</v>
      </c>
      <c r="CV124" s="140" t="str">
        <f t="shared" si="185"/>
        <v/>
      </c>
      <c r="CW124" s="140" t="str">
        <f t="shared" si="186"/>
        <v>00</v>
      </c>
      <c r="CX124" s="140">
        <f t="shared" si="187"/>
        <v>0</v>
      </c>
      <c r="CY124" s="174" t="str">
        <f>IF(男子種目選択!I124="","",男子種目選択!I124)</f>
        <v/>
      </c>
      <c r="CZ124" s="164" t="str">
        <f t="shared" si="211"/>
        <v/>
      </c>
      <c r="DA124" s="170"/>
      <c r="DB124" s="171" t="str">
        <f t="shared" si="188"/>
        <v/>
      </c>
      <c r="DC124" s="172"/>
      <c r="DD124" s="171" t="str">
        <f t="shared" si="189"/>
        <v/>
      </c>
      <c r="DE124" s="175"/>
      <c r="DF124" s="169">
        <f t="shared" si="190"/>
        <v>0</v>
      </c>
      <c r="DG124" s="169">
        <f t="shared" si="191"/>
        <v>0</v>
      </c>
      <c r="DH124" s="169">
        <f t="shared" si="192"/>
        <v>0</v>
      </c>
      <c r="DI124" s="169">
        <f t="shared" si="193"/>
        <v>0</v>
      </c>
      <c r="DJ124" s="3">
        <f t="shared" si="194"/>
        <v>0</v>
      </c>
      <c r="DK124" s="145">
        <f t="shared" si="195"/>
        <v>0</v>
      </c>
      <c r="DL124" s="140" t="str">
        <f t="shared" si="196"/>
        <v>000</v>
      </c>
      <c r="DM124" s="140">
        <f t="shared" si="197"/>
        <v>0</v>
      </c>
      <c r="DN124" s="140">
        <f t="shared" si="198"/>
        <v>0</v>
      </c>
      <c r="DO124" s="140" t="str">
        <f t="shared" si="199"/>
        <v/>
      </c>
      <c r="DP124" s="140" t="str">
        <f t="shared" si="200"/>
        <v/>
      </c>
      <c r="DQ124" s="140" t="str">
        <f t="shared" si="201"/>
        <v>0</v>
      </c>
      <c r="DR124" s="140" t="str">
        <f t="shared" si="202"/>
        <v/>
      </c>
      <c r="DS124" s="140" t="str">
        <f t="shared" si="203"/>
        <v>0</v>
      </c>
      <c r="DT124" s="140" t="str">
        <f t="shared" si="204"/>
        <v/>
      </c>
      <c r="DU124" s="140" t="str">
        <f t="shared" si="205"/>
        <v>00</v>
      </c>
      <c r="DV124" s="140">
        <f t="shared" si="206"/>
        <v>0</v>
      </c>
    </row>
    <row r="125" spans="2:126">
      <c r="B125" s="159" t="str">
        <f t="shared" si="112"/>
        <v/>
      </c>
      <c r="C125" s="150">
        <v>122</v>
      </c>
      <c r="D125" s="160" t="str">
        <f>男子種目選択!B125</f>
        <v/>
      </c>
      <c r="E125" s="161" t="str">
        <f>男子種目選択!C125</f>
        <v/>
      </c>
      <c r="F125" s="162" t="str">
        <f>男子種目選択!D125</f>
        <v/>
      </c>
      <c r="G125" s="163" t="str">
        <f>IF(男子種目選択!E125="","",男子種目選択!E125)</f>
        <v/>
      </c>
      <c r="H125" s="164" t="str">
        <f t="shared" si="207"/>
        <v/>
      </c>
      <c r="I125" s="165"/>
      <c r="J125" s="166" t="str">
        <f t="shared" si="113"/>
        <v/>
      </c>
      <c r="K125" s="167"/>
      <c r="L125" s="166" t="str">
        <f t="shared" si="114"/>
        <v/>
      </c>
      <c r="M125" s="168"/>
      <c r="N125" s="169" t="str">
        <f t="shared" si="115"/>
        <v/>
      </c>
      <c r="O125" s="169">
        <f t="shared" si="116"/>
        <v>0</v>
      </c>
      <c r="P125" s="169" t="str">
        <f t="shared" si="117"/>
        <v/>
      </c>
      <c r="Q125" s="169">
        <f t="shared" si="118"/>
        <v>0</v>
      </c>
      <c r="R125" s="3" t="str">
        <f t="shared" si="119"/>
        <v/>
      </c>
      <c r="S125" s="145" t="str">
        <f t="shared" si="120"/>
        <v/>
      </c>
      <c r="T125" s="140" t="str">
        <f t="shared" si="121"/>
        <v>00</v>
      </c>
      <c r="U125" s="140">
        <f t="shared" si="122"/>
        <v>0</v>
      </c>
      <c r="V125" s="140">
        <f t="shared" si="123"/>
        <v>0</v>
      </c>
      <c r="W125" s="140" t="str">
        <f t="shared" si="124"/>
        <v/>
      </c>
      <c r="X125" s="140" t="str">
        <f t="shared" si="125"/>
        <v/>
      </c>
      <c r="Y125" s="140" t="str">
        <f t="shared" si="126"/>
        <v>0</v>
      </c>
      <c r="Z125" s="140" t="str">
        <f t="shared" si="127"/>
        <v/>
      </c>
      <c r="AA125" s="140" t="str">
        <f t="shared" si="128"/>
        <v/>
      </c>
      <c r="AB125" s="140" t="str">
        <f t="shared" si="129"/>
        <v/>
      </c>
      <c r="AC125" s="140" t="str">
        <f t="shared" si="107"/>
        <v>0</v>
      </c>
      <c r="AD125" s="140">
        <f t="shared" si="130"/>
        <v>0</v>
      </c>
      <c r="AE125" s="163" t="str">
        <f>IF(男子種目選択!F125="","",男子種目選択!F125)</f>
        <v/>
      </c>
      <c r="AF125" s="164" t="str">
        <f t="shared" si="208"/>
        <v/>
      </c>
      <c r="AG125" s="170"/>
      <c r="AH125" s="171" t="str">
        <f t="shared" si="131"/>
        <v/>
      </c>
      <c r="AI125" s="172"/>
      <c r="AJ125" s="171" t="str">
        <f t="shared" si="132"/>
        <v/>
      </c>
      <c r="AK125" s="173"/>
      <c r="AL125" s="169">
        <f t="shared" si="133"/>
        <v>0</v>
      </c>
      <c r="AM125" s="169">
        <f t="shared" si="134"/>
        <v>0</v>
      </c>
      <c r="AN125" s="169">
        <f t="shared" si="135"/>
        <v>0</v>
      </c>
      <c r="AO125" s="169">
        <f t="shared" si="136"/>
        <v>0</v>
      </c>
      <c r="AP125" s="3">
        <f t="shared" si="137"/>
        <v>0</v>
      </c>
      <c r="AQ125" s="145">
        <f t="shared" si="138"/>
        <v>0</v>
      </c>
      <c r="AR125" s="140" t="str">
        <f t="shared" si="139"/>
        <v>000</v>
      </c>
      <c r="AS125" s="140">
        <f t="shared" si="140"/>
        <v>0</v>
      </c>
      <c r="AT125" s="140">
        <f t="shared" si="141"/>
        <v>0</v>
      </c>
      <c r="AU125" s="140" t="str">
        <f t="shared" si="142"/>
        <v/>
      </c>
      <c r="AV125" s="140" t="str">
        <f t="shared" si="143"/>
        <v/>
      </c>
      <c r="AW125" s="140" t="str">
        <f t="shared" si="144"/>
        <v>0</v>
      </c>
      <c r="AX125" s="140" t="str">
        <f t="shared" si="145"/>
        <v/>
      </c>
      <c r="AY125" s="140" t="str">
        <f t="shared" si="146"/>
        <v>0</v>
      </c>
      <c r="AZ125" s="140" t="str">
        <f t="shared" si="147"/>
        <v/>
      </c>
      <c r="BA125" s="140" t="str">
        <f t="shared" si="148"/>
        <v>00</v>
      </c>
      <c r="BB125" s="140">
        <f t="shared" si="149"/>
        <v>0</v>
      </c>
      <c r="BC125" s="174" t="str">
        <f>IF(男子種目選択!G125="","",男子種目選択!G125)</f>
        <v/>
      </c>
      <c r="BD125" s="164" t="str">
        <f t="shared" si="209"/>
        <v/>
      </c>
      <c r="BE125" s="170"/>
      <c r="BF125" s="171" t="str">
        <f t="shared" si="150"/>
        <v/>
      </c>
      <c r="BG125" s="172"/>
      <c r="BH125" s="171" t="str">
        <f t="shared" si="151"/>
        <v/>
      </c>
      <c r="BI125" s="175"/>
      <c r="BJ125" s="169">
        <f t="shared" si="152"/>
        <v>0</v>
      </c>
      <c r="BK125" s="169">
        <f t="shared" si="153"/>
        <v>0</v>
      </c>
      <c r="BL125" s="169">
        <f t="shared" si="154"/>
        <v>0</v>
      </c>
      <c r="BM125" s="169">
        <f t="shared" si="155"/>
        <v>0</v>
      </c>
      <c r="BN125" s="3">
        <f t="shared" si="156"/>
        <v>0</v>
      </c>
      <c r="BO125" s="145">
        <f t="shared" si="157"/>
        <v>0</v>
      </c>
      <c r="BP125" s="140" t="str">
        <f t="shared" si="158"/>
        <v>000</v>
      </c>
      <c r="BQ125" s="140">
        <f t="shared" si="159"/>
        <v>0</v>
      </c>
      <c r="BR125" s="140">
        <f t="shared" si="160"/>
        <v>0</v>
      </c>
      <c r="BS125" s="140" t="str">
        <f t="shared" si="161"/>
        <v/>
      </c>
      <c r="BT125" s="140" t="str">
        <f t="shared" si="162"/>
        <v/>
      </c>
      <c r="BU125" s="140" t="str">
        <f t="shared" si="163"/>
        <v>0</v>
      </c>
      <c r="BV125" s="140" t="str">
        <f t="shared" si="164"/>
        <v/>
      </c>
      <c r="BW125" s="140" t="str">
        <f t="shared" si="165"/>
        <v>0</v>
      </c>
      <c r="BX125" s="140" t="str">
        <f t="shared" si="166"/>
        <v/>
      </c>
      <c r="BY125" s="140" t="str">
        <f t="shared" si="167"/>
        <v>00</v>
      </c>
      <c r="BZ125" s="140">
        <f t="shared" si="168"/>
        <v>0</v>
      </c>
      <c r="CA125" s="163" t="str">
        <f>IF(男子種目選択!H125="","",男子種目選択!H125)</f>
        <v/>
      </c>
      <c r="CB125" s="164" t="str">
        <f t="shared" si="210"/>
        <v/>
      </c>
      <c r="CC125" s="170"/>
      <c r="CD125" s="171" t="str">
        <f t="shared" si="169"/>
        <v/>
      </c>
      <c r="CE125" s="172"/>
      <c r="CF125" s="171" t="str">
        <f t="shared" si="170"/>
        <v/>
      </c>
      <c r="CG125" s="173"/>
      <c r="CH125" s="169">
        <f t="shared" si="171"/>
        <v>0</v>
      </c>
      <c r="CI125" s="169">
        <f t="shared" si="172"/>
        <v>0</v>
      </c>
      <c r="CJ125" s="169">
        <f t="shared" si="173"/>
        <v>0</v>
      </c>
      <c r="CK125" s="169">
        <f t="shared" si="174"/>
        <v>0</v>
      </c>
      <c r="CL125" s="3">
        <f t="shared" si="175"/>
        <v>0</v>
      </c>
      <c r="CM125" s="145">
        <f t="shared" si="176"/>
        <v>0</v>
      </c>
      <c r="CN125" s="140" t="str">
        <f t="shared" si="177"/>
        <v>000</v>
      </c>
      <c r="CO125" s="140">
        <f t="shared" si="178"/>
        <v>0</v>
      </c>
      <c r="CP125" s="140">
        <f t="shared" si="179"/>
        <v>0</v>
      </c>
      <c r="CQ125" s="140" t="str">
        <f t="shared" si="180"/>
        <v/>
      </c>
      <c r="CR125" s="140" t="str">
        <f t="shared" si="181"/>
        <v/>
      </c>
      <c r="CS125" s="140" t="str">
        <f t="shared" si="182"/>
        <v>0</v>
      </c>
      <c r="CT125" s="140" t="str">
        <f t="shared" si="183"/>
        <v/>
      </c>
      <c r="CU125" s="140" t="str">
        <f t="shared" si="184"/>
        <v>0</v>
      </c>
      <c r="CV125" s="140" t="str">
        <f t="shared" si="185"/>
        <v/>
      </c>
      <c r="CW125" s="140" t="str">
        <f t="shared" si="186"/>
        <v>00</v>
      </c>
      <c r="CX125" s="140">
        <f t="shared" si="187"/>
        <v>0</v>
      </c>
      <c r="CY125" s="174" t="str">
        <f>IF(男子種目選択!I125="","",男子種目選択!I125)</f>
        <v/>
      </c>
      <c r="CZ125" s="164" t="str">
        <f t="shared" si="211"/>
        <v/>
      </c>
      <c r="DA125" s="170"/>
      <c r="DB125" s="171" t="str">
        <f t="shared" si="188"/>
        <v/>
      </c>
      <c r="DC125" s="172"/>
      <c r="DD125" s="171" t="str">
        <f t="shared" si="189"/>
        <v/>
      </c>
      <c r="DE125" s="175"/>
      <c r="DF125" s="169">
        <f t="shared" si="190"/>
        <v>0</v>
      </c>
      <c r="DG125" s="169">
        <f t="shared" si="191"/>
        <v>0</v>
      </c>
      <c r="DH125" s="169">
        <f t="shared" si="192"/>
        <v>0</v>
      </c>
      <c r="DI125" s="169">
        <f t="shared" si="193"/>
        <v>0</v>
      </c>
      <c r="DJ125" s="3">
        <f t="shared" si="194"/>
        <v>0</v>
      </c>
      <c r="DK125" s="145">
        <f t="shared" si="195"/>
        <v>0</v>
      </c>
      <c r="DL125" s="140" t="str">
        <f t="shared" si="196"/>
        <v>000</v>
      </c>
      <c r="DM125" s="140">
        <f t="shared" si="197"/>
        <v>0</v>
      </c>
      <c r="DN125" s="140">
        <f t="shared" si="198"/>
        <v>0</v>
      </c>
      <c r="DO125" s="140" t="str">
        <f t="shared" si="199"/>
        <v/>
      </c>
      <c r="DP125" s="140" t="str">
        <f t="shared" si="200"/>
        <v/>
      </c>
      <c r="DQ125" s="140" t="str">
        <f t="shared" si="201"/>
        <v>0</v>
      </c>
      <c r="DR125" s="140" t="str">
        <f t="shared" si="202"/>
        <v/>
      </c>
      <c r="DS125" s="140" t="str">
        <f t="shared" si="203"/>
        <v>0</v>
      </c>
      <c r="DT125" s="140" t="str">
        <f t="shared" si="204"/>
        <v/>
      </c>
      <c r="DU125" s="140" t="str">
        <f t="shared" si="205"/>
        <v>00</v>
      </c>
      <c r="DV125" s="140">
        <f t="shared" si="206"/>
        <v>0</v>
      </c>
    </row>
    <row r="126" spans="2:126">
      <c r="B126" s="159" t="str">
        <f t="shared" si="112"/>
        <v/>
      </c>
      <c r="C126" s="150">
        <v>123</v>
      </c>
      <c r="D126" s="160" t="str">
        <f>男子種目選択!B126</f>
        <v/>
      </c>
      <c r="E126" s="161" t="str">
        <f>男子種目選択!C126</f>
        <v/>
      </c>
      <c r="F126" s="162" t="str">
        <f>男子種目選択!D126</f>
        <v/>
      </c>
      <c r="G126" s="163" t="str">
        <f>IF(男子種目選択!E126="","",男子種目選択!E126)</f>
        <v/>
      </c>
      <c r="H126" s="164" t="str">
        <f t="shared" si="207"/>
        <v/>
      </c>
      <c r="I126" s="165"/>
      <c r="J126" s="166" t="str">
        <f t="shared" si="113"/>
        <v/>
      </c>
      <c r="K126" s="167"/>
      <c r="L126" s="166" t="str">
        <f t="shared" si="114"/>
        <v/>
      </c>
      <c r="M126" s="168"/>
      <c r="N126" s="169" t="str">
        <f t="shared" si="115"/>
        <v/>
      </c>
      <c r="O126" s="169">
        <f t="shared" si="116"/>
        <v>0</v>
      </c>
      <c r="P126" s="169" t="str">
        <f t="shared" si="117"/>
        <v/>
      </c>
      <c r="Q126" s="169">
        <f t="shared" si="118"/>
        <v>0</v>
      </c>
      <c r="R126" s="3" t="str">
        <f t="shared" si="119"/>
        <v/>
      </c>
      <c r="S126" s="145" t="str">
        <f t="shared" si="120"/>
        <v/>
      </c>
      <c r="T126" s="140" t="str">
        <f t="shared" si="121"/>
        <v>00</v>
      </c>
      <c r="U126" s="140">
        <f t="shared" si="122"/>
        <v>0</v>
      </c>
      <c r="V126" s="140">
        <f t="shared" si="123"/>
        <v>0</v>
      </c>
      <c r="W126" s="140" t="str">
        <f t="shared" si="124"/>
        <v/>
      </c>
      <c r="X126" s="140" t="str">
        <f t="shared" si="125"/>
        <v/>
      </c>
      <c r="Y126" s="140" t="str">
        <f t="shared" si="126"/>
        <v>0</v>
      </c>
      <c r="Z126" s="140" t="str">
        <f t="shared" si="127"/>
        <v/>
      </c>
      <c r="AA126" s="140" t="str">
        <f t="shared" si="128"/>
        <v/>
      </c>
      <c r="AB126" s="140" t="str">
        <f t="shared" si="129"/>
        <v/>
      </c>
      <c r="AC126" s="140" t="str">
        <f t="shared" si="107"/>
        <v>0</v>
      </c>
      <c r="AD126" s="140">
        <f t="shared" si="130"/>
        <v>0</v>
      </c>
      <c r="AE126" s="163" t="str">
        <f>IF(男子種目選択!F126="","",男子種目選択!F126)</f>
        <v/>
      </c>
      <c r="AF126" s="164" t="str">
        <f t="shared" si="208"/>
        <v/>
      </c>
      <c r="AG126" s="170"/>
      <c r="AH126" s="171" t="str">
        <f t="shared" si="131"/>
        <v/>
      </c>
      <c r="AI126" s="172"/>
      <c r="AJ126" s="171" t="str">
        <f t="shared" si="132"/>
        <v/>
      </c>
      <c r="AK126" s="173"/>
      <c r="AL126" s="169">
        <f t="shared" si="133"/>
        <v>0</v>
      </c>
      <c r="AM126" s="169">
        <f t="shared" si="134"/>
        <v>0</v>
      </c>
      <c r="AN126" s="169">
        <f t="shared" si="135"/>
        <v>0</v>
      </c>
      <c r="AO126" s="169">
        <f t="shared" si="136"/>
        <v>0</v>
      </c>
      <c r="AP126" s="3">
        <f t="shared" si="137"/>
        <v>0</v>
      </c>
      <c r="AQ126" s="145">
        <f t="shared" si="138"/>
        <v>0</v>
      </c>
      <c r="AR126" s="140" t="str">
        <f t="shared" si="139"/>
        <v>000</v>
      </c>
      <c r="AS126" s="140">
        <f t="shared" si="140"/>
        <v>0</v>
      </c>
      <c r="AT126" s="140">
        <f t="shared" si="141"/>
        <v>0</v>
      </c>
      <c r="AU126" s="140" t="str">
        <f t="shared" si="142"/>
        <v/>
      </c>
      <c r="AV126" s="140" t="str">
        <f t="shared" si="143"/>
        <v/>
      </c>
      <c r="AW126" s="140" t="str">
        <f t="shared" si="144"/>
        <v>0</v>
      </c>
      <c r="AX126" s="140" t="str">
        <f t="shared" si="145"/>
        <v/>
      </c>
      <c r="AY126" s="140" t="str">
        <f t="shared" si="146"/>
        <v>0</v>
      </c>
      <c r="AZ126" s="140" t="str">
        <f t="shared" si="147"/>
        <v/>
      </c>
      <c r="BA126" s="140" t="str">
        <f t="shared" si="148"/>
        <v>00</v>
      </c>
      <c r="BB126" s="140">
        <f t="shared" si="149"/>
        <v>0</v>
      </c>
      <c r="BC126" s="174" t="str">
        <f>IF(男子種目選択!G126="","",男子種目選択!G126)</f>
        <v/>
      </c>
      <c r="BD126" s="164" t="str">
        <f t="shared" si="209"/>
        <v/>
      </c>
      <c r="BE126" s="170"/>
      <c r="BF126" s="171" t="str">
        <f t="shared" si="150"/>
        <v/>
      </c>
      <c r="BG126" s="172"/>
      <c r="BH126" s="171" t="str">
        <f t="shared" si="151"/>
        <v/>
      </c>
      <c r="BI126" s="175"/>
      <c r="BJ126" s="169">
        <f t="shared" si="152"/>
        <v>0</v>
      </c>
      <c r="BK126" s="169">
        <f t="shared" si="153"/>
        <v>0</v>
      </c>
      <c r="BL126" s="169">
        <f t="shared" si="154"/>
        <v>0</v>
      </c>
      <c r="BM126" s="169">
        <f t="shared" si="155"/>
        <v>0</v>
      </c>
      <c r="BN126" s="3">
        <f t="shared" si="156"/>
        <v>0</v>
      </c>
      <c r="BO126" s="145">
        <f t="shared" si="157"/>
        <v>0</v>
      </c>
      <c r="BP126" s="140" t="str">
        <f t="shared" si="158"/>
        <v>000</v>
      </c>
      <c r="BQ126" s="140">
        <f t="shared" si="159"/>
        <v>0</v>
      </c>
      <c r="BR126" s="140">
        <f t="shared" si="160"/>
        <v>0</v>
      </c>
      <c r="BS126" s="140" t="str">
        <f t="shared" si="161"/>
        <v/>
      </c>
      <c r="BT126" s="140" t="str">
        <f t="shared" si="162"/>
        <v/>
      </c>
      <c r="BU126" s="140" t="str">
        <f t="shared" si="163"/>
        <v>0</v>
      </c>
      <c r="BV126" s="140" t="str">
        <f t="shared" si="164"/>
        <v/>
      </c>
      <c r="BW126" s="140" t="str">
        <f t="shared" si="165"/>
        <v>0</v>
      </c>
      <c r="BX126" s="140" t="str">
        <f t="shared" si="166"/>
        <v/>
      </c>
      <c r="BY126" s="140" t="str">
        <f t="shared" si="167"/>
        <v>00</v>
      </c>
      <c r="BZ126" s="140">
        <f t="shared" si="168"/>
        <v>0</v>
      </c>
      <c r="CA126" s="163" t="str">
        <f>IF(男子種目選択!H126="","",男子種目選択!H126)</f>
        <v/>
      </c>
      <c r="CB126" s="164" t="str">
        <f t="shared" si="210"/>
        <v/>
      </c>
      <c r="CC126" s="170"/>
      <c r="CD126" s="171" t="str">
        <f t="shared" si="169"/>
        <v/>
      </c>
      <c r="CE126" s="172"/>
      <c r="CF126" s="171" t="str">
        <f t="shared" si="170"/>
        <v/>
      </c>
      <c r="CG126" s="173"/>
      <c r="CH126" s="169">
        <f t="shared" si="171"/>
        <v>0</v>
      </c>
      <c r="CI126" s="169">
        <f t="shared" si="172"/>
        <v>0</v>
      </c>
      <c r="CJ126" s="169">
        <f t="shared" si="173"/>
        <v>0</v>
      </c>
      <c r="CK126" s="169">
        <f t="shared" si="174"/>
        <v>0</v>
      </c>
      <c r="CL126" s="3">
        <f t="shared" si="175"/>
        <v>0</v>
      </c>
      <c r="CM126" s="145">
        <f t="shared" si="176"/>
        <v>0</v>
      </c>
      <c r="CN126" s="140" t="str">
        <f t="shared" si="177"/>
        <v>000</v>
      </c>
      <c r="CO126" s="140">
        <f t="shared" si="178"/>
        <v>0</v>
      </c>
      <c r="CP126" s="140">
        <f t="shared" si="179"/>
        <v>0</v>
      </c>
      <c r="CQ126" s="140" t="str">
        <f t="shared" si="180"/>
        <v/>
      </c>
      <c r="CR126" s="140" t="str">
        <f t="shared" si="181"/>
        <v/>
      </c>
      <c r="CS126" s="140" t="str">
        <f t="shared" si="182"/>
        <v>0</v>
      </c>
      <c r="CT126" s="140" t="str">
        <f t="shared" si="183"/>
        <v/>
      </c>
      <c r="CU126" s="140" t="str">
        <f t="shared" si="184"/>
        <v>0</v>
      </c>
      <c r="CV126" s="140" t="str">
        <f t="shared" si="185"/>
        <v/>
      </c>
      <c r="CW126" s="140" t="str">
        <f t="shared" si="186"/>
        <v>00</v>
      </c>
      <c r="CX126" s="140">
        <f t="shared" si="187"/>
        <v>0</v>
      </c>
      <c r="CY126" s="174" t="str">
        <f>IF(男子種目選択!I126="","",男子種目選択!I126)</f>
        <v/>
      </c>
      <c r="CZ126" s="164" t="str">
        <f t="shared" si="211"/>
        <v/>
      </c>
      <c r="DA126" s="170"/>
      <c r="DB126" s="171" t="str">
        <f t="shared" si="188"/>
        <v/>
      </c>
      <c r="DC126" s="172"/>
      <c r="DD126" s="171" t="str">
        <f t="shared" si="189"/>
        <v/>
      </c>
      <c r="DE126" s="175"/>
      <c r="DF126" s="169">
        <f t="shared" si="190"/>
        <v>0</v>
      </c>
      <c r="DG126" s="169">
        <f t="shared" si="191"/>
        <v>0</v>
      </c>
      <c r="DH126" s="169">
        <f t="shared" si="192"/>
        <v>0</v>
      </c>
      <c r="DI126" s="169">
        <f t="shared" si="193"/>
        <v>0</v>
      </c>
      <c r="DJ126" s="3">
        <f t="shared" si="194"/>
        <v>0</v>
      </c>
      <c r="DK126" s="145">
        <f t="shared" si="195"/>
        <v>0</v>
      </c>
      <c r="DL126" s="140" t="str">
        <f t="shared" si="196"/>
        <v>000</v>
      </c>
      <c r="DM126" s="140">
        <f t="shared" si="197"/>
        <v>0</v>
      </c>
      <c r="DN126" s="140">
        <f t="shared" si="198"/>
        <v>0</v>
      </c>
      <c r="DO126" s="140" t="str">
        <f t="shared" si="199"/>
        <v/>
      </c>
      <c r="DP126" s="140" t="str">
        <f t="shared" si="200"/>
        <v/>
      </c>
      <c r="DQ126" s="140" t="str">
        <f t="shared" si="201"/>
        <v>0</v>
      </c>
      <c r="DR126" s="140" t="str">
        <f t="shared" si="202"/>
        <v/>
      </c>
      <c r="DS126" s="140" t="str">
        <f t="shared" si="203"/>
        <v>0</v>
      </c>
      <c r="DT126" s="140" t="str">
        <f t="shared" si="204"/>
        <v/>
      </c>
      <c r="DU126" s="140" t="str">
        <f t="shared" si="205"/>
        <v>00</v>
      </c>
      <c r="DV126" s="140">
        <f t="shared" si="206"/>
        <v>0</v>
      </c>
    </row>
    <row r="127" spans="2:126">
      <c r="B127" s="159" t="str">
        <f t="shared" si="112"/>
        <v/>
      </c>
      <c r="C127" s="150">
        <v>124</v>
      </c>
      <c r="D127" s="160" t="str">
        <f>男子種目選択!B127</f>
        <v/>
      </c>
      <c r="E127" s="161" t="str">
        <f>男子種目選択!C127</f>
        <v/>
      </c>
      <c r="F127" s="162" t="str">
        <f>男子種目選択!D127</f>
        <v/>
      </c>
      <c r="G127" s="163" t="str">
        <f>IF(男子種目選択!E127="","",男子種目選択!E127)</f>
        <v/>
      </c>
      <c r="H127" s="164" t="str">
        <f t="shared" si="207"/>
        <v/>
      </c>
      <c r="I127" s="165"/>
      <c r="J127" s="166" t="str">
        <f t="shared" si="113"/>
        <v/>
      </c>
      <c r="K127" s="167"/>
      <c r="L127" s="166" t="str">
        <f t="shared" si="114"/>
        <v/>
      </c>
      <c r="M127" s="168"/>
      <c r="N127" s="169" t="str">
        <f t="shared" si="115"/>
        <v/>
      </c>
      <c r="O127" s="169">
        <f t="shared" si="116"/>
        <v>0</v>
      </c>
      <c r="P127" s="169" t="str">
        <f t="shared" si="117"/>
        <v/>
      </c>
      <c r="Q127" s="169">
        <f t="shared" si="118"/>
        <v>0</v>
      </c>
      <c r="R127" s="3" t="str">
        <f t="shared" si="119"/>
        <v/>
      </c>
      <c r="S127" s="145" t="str">
        <f t="shared" si="120"/>
        <v/>
      </c>
      <c r="T127" s="140" t="str">
        <f t="shared" si="121"/>
        <v>00</v>
      </c>
      <c r="U127" s="140">
        <f t="shared" si="122"/>
        <v>0</v>
      </c>
      <c r="V127" s="140">
        <f t="shared" si="123"/>
        <v>0</v>
      </c>
      <c r="W127" s="140" t="str">
        <f t="shared" si="124"/>
        <v/>
      </c>
      <c r="X127" s="140" t="str">
        <f t="shared" si="125"/>
        <v/>
      </c>
      <c r="Y127" s="140" t="str">
        <f t="shared" si="126"/>
        <v>0</v>
      </c>
      <c r="Z127" s="140" t="str">
        <f t="shared" si="127"/>
        <v/>
      </c>
      <c r="AA127" s="140" t="str">
        <f t="shared" si="128"/>
        <v/>
      </c>
      <c r="AB127" s="140" t="str">
        <f t="shared" si="129"/>
        <v/>
      </c>
      <c r="AC127" s="140" t="str">
        <f t="shared" si="107"/>
        <v>0</v>
      </c>
      <c r="AD127" s="140">
        <f t="shared" si="130"/>
        <v>0</v>
      </c>
      <c r="AE127" s="163" t="str">
        <f>IF(男子種目選択!F127="","",男子種目選択!F127)</f>
        <v/>
      </c>
      <c r="AF127" s="164" t="str">
        <f t="shared" si="208"/>
        <v/>
      </c>
      <c r="AG127" s="170"/>
      <c r="AH127" s="171" t="str">
        <f t="shared" si="131"/>
        <v/>
      </c>
      <c r="AI127" s="172"/>
      <c r="AJ127" s="171" t="str">
        <f t="shared" si="132"/>
        <v/>
      </c>
      <c r="AK127" s="173"/>
      <c r="AL127" s="169">
        <f t="shared" si="133"/>
        <v>0</v>
      </c>
      <c r="AM127" s="169">
        <f t="shared" si="134"/>
        <v>0</v>
      </c>
      <c r="AN127" s="169">
        <f t="shared" si="135"/>
        <v>0</v>
      </c>
      <c r="AO127" s="169">
        <f t="shared" si="136"/>
        <v>0</v>
      </c>
      <c r="AP127" s="3">
        <f t="shared" si="137"/>
        <v>0</v>
      </c>
      <c r="AQ127" s="145">
        <f t="shared" si="138"/>
        <v>0</v>
      </c>
      <c r="AR127" s="140" t="str">
        <f t="shared" si="139"/>
        <v>000</v>
      </c>
      <c r="AS127" s="140">
        <f t="shared" si="140"/>
        <v>0</v>
      </c>
      <c r="AT127" s="140">
        <f t="shared" si="141"/>
        <v>0</v>
      </c>
      <c r="AU127" s="140" t="str">
        <f t="shared" si="142"/>
        <v/>
      </c>
      <c r="AV127" s="140" t="str">
        <f t="shared" si="143"/>
        <v/>
      </c>
      <c r="AW127" s="140" t="str">
        <f t="shared" si="144"/>
        <v>0</v>
      </c>
      <c r="AX127" s="140" t="str">
        <f t="shared" si="145"/>
        <v/>
      </c>
      <c r="AY127" s="140" t="str">
        <f t="shared" si="146"/>
        <v>0</v>
      </c>
      <c r="AZ127" s="140" t="str">
        <f t="shared" si="147"/>
        <v/>
      </c>
      <c r="BA127" s="140" t="str">
        <f t="shared" si="148"/>
        <v>00</v>
      </c>
      <c r="BB127" s="140">
        <f t="shared" si="149"/>
        <v>0</v>
      </c>
      <c r="BC127" s="174" t="str">
        <f>IF(男子種目選択!G127="","",男子種目選択!G127)</f>
        <v/>
      </c>
      <c r="BD127" s="164" t="str">
        <f t="shared" si="209"/>
        <v/>
      </c>
      <c r="BE127" s="170"/>
      <c r="BF127" s="171" t="str">
        <f t="shared" si="150"/>
        <v/>
      </c>
      <c r="BG127" s="172"/>
      <c r="BH127" s="171" t="str">
        <f t="shared" si="151"/>
        <v/>
      </c>
      <c r="BI127" s="175"/>
      <c r="BJ127" s="169">
        <f t="shared" si="152"/>
        <v>0</v>
      </c>
      <c r="BK127" s="169">
        <f t="shared" si="153"/>
        <v>0</v>
      </c>
      <c r="BL127" s="169">
        <f t="shared" si="154"/>
        <v>0</v>
      </c>
      <c r="BM127" s="169">
        <f t="shared" si="155"/>
        <v>0</v>
      </c>
      <c r="BN127" s="3">
        <f t="shared" si="156"/>
        <v>0</v>
      </c>
      <c r="BO127" s="145">
        <f t="shared" si="157"/>
        <v>0</v>
      </c>
      <c r="BP127" s="140" t="str">
        <f t="shared" si="158"/>
        <v>000</v>
      </c>
      <c r="BQ127" s="140">
        <f t="shared" si="159"/>
        <v>0</v>
      </c>
      <c r="BR127" s="140">
        <f t="shared" si="160"/>
        <v>0</v>
      </c>
      <c r="BS127" s="140" t="str">
        <f t="shared" si="161"/>
        <v/>
      </c>
      <c r="BT127" s="140" t="str">
        <f t="shared" si="162"/>
        <v/>
      </c>
      <c r="BU127" s="140" t="str">
        <f t="shared" si="163"/>
        <v>0</v>
      </c>
      <c r="BV127" s="140" t="str">
        <f t="shared" si="164"/>
        <v/>
      </c>
      <c r="BW127" s="140" t="str">
        <f t="shared" si="165"/>
        <v>0</v>
      </c>
      <c r="BX127" s="140" t="str">
        <f t="shared" si="166"/>
        <v/>
      </c>
      <c r="BY127" s="140" t="str">
        <f t="shared" si="167"/>
        <v>00</v>
      </c>
      <c r="BZ127" s="140">
        <f t="shared" si="168"/>
        <v>0</v>
      </c>
      <c r="CA127" s="163" t="str">
        <f>IF(男子種目選択!H127="","",男子種目選択!H127)</f>
        <v/>
      </c>
      <c r="CB127" s="164" t="str">
        <f t="shared" si="210"/>
        <v/>
      </c>
      <c r="CC127" s="170"/>
      <c r="CD127" s="171" t="str">
        <f t="shared" si="169"/>
        <v/>
      </c>
      <c r="CE127" s="172"/>
      <c r="CF127" s="171" t="str">
        <f t="shared" si="170"/>
        <v/>
      </c>
      <c r="CG127" s="173"/>
      <c r="CH127" s="169">
        <f t="shared" si="171"/>
        <v>0</v>
      </c>
      <c r="CI127" s="169">
        <f t="shared" si="172"/>
        <v>0</v>
      </c>
      <c r="CJ127" s="169">
        <f t="shared" si="173"/>
        <v>0</v>
      </c>
      <c r="CK127" s="169">
        <f t="shared" si="174"/>
        <v>0</v>
      </c>
      <c r="CL127" s="3">
        <f t="shared" si="175"/>
        <v>0</v>
      </c>
      <c r="CM127" s="145">
        <f t="shared" si="176"/>
        <v>0</v>
      </c>
      <c r="CN127" s="140" t="str">
        <f t="shared" si="177"/>
        <v>000</v>
      </c>
      <c r="CO127" s="140">
        <f t="shared" si="178"/>
        <v>0</v>
      </c>
      <c r="CP127" s="140">
        <f t="shared" si="179"/>
        <v>0</v>
      </c>
      <c r="CQ127" s="140" t="str">
        <f t="shared" si="180"/>
        <v/>
      </c>
      <c r="CR127" s="140" t="str">
        <f t="shared" si="181"/>
        <v/>
      </c>
      <c r="CS127" s="140" t="str">
        <f t="shared" si="182"/>
        <v>0</v>
      </c>
      <c r="CT127" s="140" t="str">
        <f t="shared" si="183"/>
        <v/>
      </c>
      <c r="CU127" s="140" t="str">
        <f t="shared" si="184"/>
        <v>0</v>
      </c>
      <c r="CV127" s="140" t="str">
        <f t="shared" si="185"/>
        <v/>
      </c>
      <c r="CW127" s="140" t="str">
        <f t="shared" si="186"/>
        <v>00</v>
      </c>
      <c r="CX127" s="140">
        <f t="shared" si="187"/>
        <v>0</v>
      </c>
      <c r="CY127" s="174" t="str">
        <f>IF(男子種目選択!I127="","",男子種目選択!I127)</f>
        <v/>
      </c>
      <c r="CZ127" s="164" t="str">
        <f t="shared" si="211"/>
        <v/>
      </c>
      <c r="DA127" s="170"/>
      <c r="DB127" s="171" t="str">
        <f t="shared" si="188"/>
        <v/>
      </c>
      <c r="DC127" s="172"/>
      <c r="DD127" s="171" t="str">
        <f t="shared" si="189"/>
        <v/>
      </c>
      <c r="DE127" s="175"/>
      <c r="DF127" s="169">
        <f t="shared" si="190"/>
        <v>0</v>
      </c>
      <c r="DG127" s="169">
        <f t="shared" si="191"/>
        <v>0</v>
      </c>
      <c r="DH127" s="169">
        <f t="shared" si="192"/>
        <v>0</v>
      </c>
      <c r="DI127" s="169">
        <f t="shared" si="193"/>
        <v>0</v>
      </c>
      <c r="DJ127" s="3">
        <f t="shared" si="194"/>
        <v>0</v>
      </c>
      <c r="DK127" s="145">
        <f t="shared" si="195"/>
        <v>0</v>
      </c>
      <c r="DL127" s="140" t="str">
        <f t="shared" si="196"/>
        <v>000</v>
      </c>
      <c r="DM127" s="140">
        <f t="shared" si="197"/>
        <v>0</v>
      </c>
      <c r="DN127" s="140">
        <f t="shared" si="198"/>
        <v>0</v>
      </c>
      <c r="DO127" s="140" t="str">
        <f t="shared" si="199"/>
        <v/>
      </c>
      <c r="DP127" s="140" t="str">
        <f t="shared" si="200"/>
        <v/>
      </c>
      <c r="DQ127" s="140" t="str">
        <f t="shared" si="201"/>
        <v>0</v>
      </c>
      <c r="DR127" s="140" t="str">
        <f t="shared" si="202"/>
        <v/>
      </c>
      <c r="DS127" s="140" t="str">
        <f t="shared" si="203"/>
        <v>0</v>
      </c>
      <c r="DT127" s="140" t="str">
        <f t="shared" si="204"/>
        <v/>
      </c>
      <c r="DU127" s="140" t="str">
        <f t="shared" si="205"/>
        <v>00</v>
      </c>
      <c r="DV127" s="140">
        <f t="shared" si="206"/>
        <v>0</v>
      </c>
    </row>
    <row r="128" spans="2:126">
      <c r="B128" s="159" t="str">
        <f t="shared" si="112"/>
        <v/>
      </c>
      <c r="C128" s="150">
        <v>125</v>
      </c>
      <c r="D128" s="160" t="str">
        <f>男子種目選択!B128</f>
        <v/>
      </c>
      <c r="E128" s="161" t="str">
        <f>男子種目選択!C128</f>
        <v/>
      </c>
      <c r="F128" s="162" t="str">
        <f>男子種目選択!D128</f>
        <v/>
      </c>
      <c r="G128" s="163" t="str">
        <f>IF(男子種目選択!E128="","",男子種目選択!E128)</f>
        <v/>
      </c>
      <c r="H128" s="164" t="str">
        <f t="shared" si="207"/>
        <v/>
      </c>
      <c r="I128" s="165"/>
      <c r="J128" s="166" t="str">
        <f t="shared" si="113"/>
        <v/>
      </c>
      <c r="K128" s="167"/>
      <c r="L128" s="166" t="str">
        <f t="shared" si="114"/>
        <v/>
      </c>
      <c r="M128" s="168"/>
      <c r="N128" s="169" t="str">
        <f t="shared" si="115"/>
        <v/>
      </c>
      <c r="O128" s="169">
        <f t="shared" si="116"/>
        <v>0</v>
      </c>
      <c r="P128" s="169" t="str">
        <f t="shared" si="117"/>
        <v/>
      </c>
      <c r="Q128" s="169">
        <f t="shared" si="118"/>
        <v>0</v>
      </c>
      <c r="R128" s="3" t="str">
        <f t="shared" si="119"/>
        <v/>
      </c>
      <c r="S128" s="145" t="str">
        <f t="shared" si="120"/>
        <v/>
      </c>
      <c r="T128" s="140" t="str">
        <f t="shared" si="121"/>
        <v>00</v>
      </c>
      <c r="U128" s="140">
        <f t="shared" si="122"/>
        <v>0</v>
      </c>
      <c r="V128" s="140">
        <f t="shared" si="123"/>
        <v>0</v>
      </c>
      <c r="W128" s="140" t="str">
        <f t="shared" si="124"/>
        <v/>
      </c>
      <c r="X128" s="140" t="str">
        <f t="shared" si="125"/>
        <v/>
      </c>
      <c r="Y128" s="140" t="str">
        <f t="shared" si="126"/>
        <v>0</v>
      </c>
      <c r="Z128" s="140" t="str">
        <f t="shared" si="127"/>
        <v/>
      </c>
      <c r="AA128" s="140" t="str">
        <f t="shared" si="128"/>
        <v/>
      </c>
      <c r="AB128" s="140" t="str">
        <f t="shared" si="129"/>
        <v/>
      </c>
      <c r="AC128" s="140" t="str">
        <f t="shared" si="107"/>
        <v>0</v>
      </c>
      <c r="AD128" s="140">
        <f t="shared" si="130"/>
        <v>0</v>
      </c>
      <c r="AE128" s="163" t="str">
        <f>IF(男子種目選択!F128="","",男子種目選択!F128)</f>
        <v/>
      </c>
      <c r="AF128" s="164" t="str">
        <f t="shared" si="208"/>
        <v/>
      </c>
      <c r="AG128" s="170"/>
      <c r="AH128" s="171" t="str">
        <f t="shared" si="131"/>
        <v/>
      </c>
      <c r="AI128" s="172"/>
      <c r="AJ128" s="171" t="str">
        <f t="shared" si="132"/>
        <v/>
      </c>
      <c r="AK128" s="173"/>
      <c r="AL128" s="169">
        <f t="shared" si="133"/>
        <v>0</v>
      </c>
      <c r="AM128" s="169">
        <f t="shared" si="134"/>
        <v>0</v>
      </c>
      <c r="AN128" s="169">
        <f t="shared" si="135"/>
        <v>0</v>
      </c>
      <c r="AO128" s="169">
        <f t="shared" si="136"/>
        <v>0</v>
      </c>
      <c r="AP128" s="3">
        <f t="shared" si="137"/>
        <v>0</v>
      </c>
      <c r="AQ128" s="145">
        <f t="shared" si="138"/>
        <v>0</v>
      </c>
      <c r="AR128" s="140" t="str">
        <f t="shared" si="139"/>
        <v>000</v>
      </c>
      <c r="AS128" s="140">
        <f t="shared" si="140"/>
        <v>0</v>
      </c>
      <c r="AT128" s="140">
        <f t="shared" si="141"/>
        <v>0</v>
      </c>
      <c r="AU128" s="140" t="str">
        <f t="shared" si="142"/>
        <v/>
      </c>
      <c r="AV128" s="140" t="str">
        <f t="shared" si="143"/>
        <v/>
      </c>
      <c r="AW128" s="140" t="str">
        <f t="shared" si="144"/>
        <v>0</v>
      </c>
      <c r="AX128" s="140" t="str">
        <f t="shared" si="145"/>
        <v/>
      </c>
      <c r="AY128" s="140" t="str">
        <f t="shared" si="146"/>
        <v>0</v>
      </c>
      <c r="AZ128" s="140" t="str">
        <f t="shared" si="147"/>
        <v/>
      </c>
      <c r="BA128" s="140" t="str">
        <f t="shared" si="148"/>
        <v>00</v>
      </c>
      <c r="BB128" s="140">
        <f t="shared" si="149"/>
        <v>0</v>
      </c>
      <c r="BC128" s="174" t="str">
        <f>IF(男子種目選択!G128="","",男子種目選択!G128)</f>
        <v/>
      </c>
      <c r="BD128" s="164" t="str">
        <f t="shared" si="209"/>
        <v/>
      </c>
      <c r="BE128" s="170"/>
      <c r="BF128" s="171" t="str">
        <f t="shared" si="150"/>
        <v/>
      </c>
      <c r="BG128" s="172"/>
      <c r="BH128" s="171" t="str">
        <f t="shared" si="151"/>
        <v/>
      </c>
      <c r="BI128" s="175"/>
      <c r="BJ128" s="169">
        <f t="shared" si="152"/>
        <v>0</v>
      </c>
      <c r="BK128" s="169">
        <f t="shared" si="153"/>
        <v>0</v>
      </c>
      <c r="BL128" s="169">
        <f t="shared" si="154"/>
        <v>0</v>
      </c>
      <c r="BM128" s="169">
        <f t="shared" si="155"/>
        <v>0</v>
      </c>
      <c r="BN128" s="3">
        <f t="shared" si="156"/>
        <v>0</v>
      </c>
      <c r="BO128" s="145">
        <f t="shared" si="157"/>
        <v>0</v>
      </c>
      <c r="BP128" s="140" t="str">
        <f t="shared" si="158"/>
        <v>000</v>
      </c>
      <c r="BQ128" s="140">
        <f t="shared" si="159"/>
        <v>0</v>
      </c>
      <c r="BR128" s="140">
        <f t="shared" si="160"/>
        <v>0</v>
      </c>
      <c r="BS128" s="140" t="str">
        <f t="shared" si="161"/>
        <v/>
      </c>
      <c r="BT128" s="140" t="str">
        <f t="shared" si="162"/>
        <v/>
      </c>
      <c r="BU128" s="140" t="str">
        <f t="shared" si="163"/>
        <v>0</v>
      </c>
      <c r="BV128" s="140" t="str">
        <f t="shared" si="164"/>
        <v/>
      </c>
      <c r="BW128" s="140" t="str">
        <f t="shared" si="165"/>
        <v>0</v>
      </c>
      <c r="BX128" s="140" t="str">
        <f t="shared" si="166"/>
        <v/>
      </c>
      <c r="BY128" s="140" t="str">
        <f t="shared" si="167"/>
        <v>00</v>
      </c>
      <c r="BZ128" s="140">
        <f t="shared" si="168"/>
        <v>0</v>
      </c>
      <c r="CA128" s="163" t="str">
        <f>IF(男子種目選択!H128="","",男子種目選択!H128)</f>
        <v/>
      </c>
      <c r="CB128" s="164" t="str">
        <f t="shared" si="210"/>
        <v/>
      </c>
      <c r="CC128" s="170"/>
      <c r="CD128" s="171" t="str">
        <f t="shared" si="169"/>
        <v/>
      </c>
      <c r="CE128" s="172"/>
      <c r="CF128" s="171" t="str">
        <f t="shared" si="170"/>
        <v/>
      </c>
      <c r="CG128" s="173"/>
      <c r="CH128" s="169">
        <f t="shared" si="171"/>
        <v>0</v>
      </c>
      <c r="CI128" s="169">
        <f t="shared" si="172"/>
        <v>0</v>
      </c>
      <c r="CJ128" s="169">
        <f t="shared" si="173"/>
        <v>0</v>
      </c>
      <c r="CK128" s="169">
        <f t="shared" si="174"/>
        <v>0</v>
      </c>
      <c r="CL128" s="3">
        <f t="shared" si="175"/>
        <v>0</v>
      </c>
      <c r="CM128" s="145">
        <f t="shared" si="176"/>
        <v>0</v>
      </c>
      <c r="CN128" s="140" t="str">
        <f t="shared" si="177"/>
        <v>000</v>
      </c>
      <c r="CO128" s="140">
        <f t="shared" si="178"/>
        <v>0</v>
      </c>
      <c r="CP128" s="140">
        <f t="shared" si="179"/>
        <v>0</v>
      </c>
      <c r="CQ128" s="140" t="str">
        <f t="shared" si="180"/>
        <v/>
      </c>
      <c r="CR128" s="140" t="str">
        <f t="shared" si="181"/>
        <v/>
      </c>
      <c r="CS128" s="140" t="str">
        <f t="shared" si="182"/>
        <v>0</v>
      </c>
      <c r="CT128" s="140" t="str">
        <f t="shared" si="183"/>
        <v/>
      </c>
      <c r="CU128" s="140" t="str">
        <f t="shared" si="184"/>
        <v>0</v>
      </c>
      <c r="CV128" s="140" t="str">
        <f t="shared" si="185"/>
        <v/>
      </c>
      <c r="CW128" s="140" t="str">
        <f t="shared" si="186"/>
        <v>00</v>
      </c>
      <c r="CX128" s="140">
        <f t="shared" si="187"/>
        <v>0</v>
      </c>
      <c r="CY128" s="174" t="str">
        <f>IF(男子種目選択!I128="","",男子種目選択!I128)</f>
        <v/>
      </c>
      <c r="CZ128" s="164" t="str">
        <f t="shared" si="211"/>
        <v/>
      </c>
      <c r="DA128" s="170"/>
      <c r="DB128" s="171" t="str">
        <f t="shared" si="188"/>
        <v/>
      </c>
      <c r="DC128" s="172"/>
      <c r="DD128" s="171" t="str">
        <f t="shared" si="189"/>
        <v/>
      </c>
      <c r="DE128" s="175"/>
      <c r="DF128" s="169">
        <f t="shared" si="190"/>
        <v>0</v>
      </c>
      <c r="DG128" s="169">
        <f t="shared" si="191"/>
        <v>0</v>
      </c>
      <c r="DH128" s="169">
        <f t="shared" si="192"/>
        <v>0</v>
      </c>
      <c r="DI128" s="169">
        <f t="shared" si="193"/>
        <v>0</v>
      </c>
      <c r="DJ128" s="3">
        <f t="shared" si="194"/>
        <v>0</v>
      </c>
      <c r="DK128" s="145">
        <f t="shared" si="195"/>
        <v>0</v>
      </c>
      <c r="DL128" s="140" t="str">
        <f t="shared" si="196"/>
        <v>000</v>
      </c>
      <c r="DM128" s="140">
        <f t="shared" si="197"/>
        <v>0</v>
      </c>
      <c r="DN128" s="140">
        <f t="shared" si="198"/>
        <v>0</v>
      </c>
      <c r="DO128" s="140" t="str">
        <f t="shared" si="199"/>
        <v/>
      </c>
      <c r="DP128" s="140" t="str">
        <f t="shared" si="200"/>
        <v/>
      </c>
      <c r="DQ128" s="140" t="str">
        <f t="shared" si="201"/>
        <v>0</v>
      </c>
      <c r="DR128" s="140" t="str">
        <f t="shared" si="202"/>
        <v/>
      </c>
      <c r="DS128" s="140" t="str">
        <f t="shared" si="203"/>
        <v>0</v>
      </c>
      <c r="DT128" s="140" t="str">
        <f t="shared" si="204"/>
        <v/>
      </c>
      <c r="DU128" s="140" t="str">
        <f t="shared" si="205"/>
        <v>00</v>
      </c>
      <c r="DV128" s="140">
        <f t="shared" si="206"/>
        <v>0</v>
      </c>
    </row>
    <row r="129" spans="2:126">
      <c r="B129" s="159" t="str">
        <f t="shared" si="112"/>
        <v/>
      </c>
      <c r="C129" s="150">
        <v>126</v>
      </c>
      <c r="D129" s="160" t="str">
        <f>男子種目選択!B129</f>
        <v/>
      </c>
      <c r="E129" s="161" t="str">
        <f>男子種目選択!C129</f>
        <v/>
      </c>
      <c r="F129" s="162" t="str">
        <f>男子種目選択!D129</f>
        <v/>
      </c>
      <c r="G129" s="163" t="str">
        <f>IF(男子種目選択!E129="","",男子種目選択!E129)</f>
        <v/>
      </c>
      <c r="H129" s="164" t="str">
        <f t="shared" si="207"/>
        <v/>
      </c>
      <c r="I129" s="165"/>
      <c r="J129" s="166" t="str">
        <f t="shared" si="113"/>
        <v/>
      </c>
      <c r="K129" s="167"/>
      <c r="L129" s="166" t="str">
        <f t="shared" si="114"/>
        <v/>
      </c>
      <c r="M129" s="168"/>
      <c r="N129" s="169" t="str">
        <f t="shared" si="115"/>
        <v/>
      </c>
      <c r="O129" s="169">
        <f t="shared" si="116"/>
        <v>0</v>
      </c>
      <c r="P129" s="169" t="str">
        <f t="shared" si="117"/>
        <v/>
      </c>
      <c r="Q129" s="169">
        <f t="shared" si="118"/>
        <v>0</v>
      </c>
      <c r="R129" s="3" t="str">
        <f t="shared" si="119"/>
        <v/>
      </c>
      <c r="S129" s="145" t="str">
        <f t="shared" si="120"/>
        <v/>
      </c>
      <c r="T129" s="140" t="str">
        <f t="shared" si="121"/>
        <v>00</v>
      </c>
      <c r="U129" s="140">
        <f t="shared" si="122"/>
        <v>0</v>
      </c>
      <c r="V129" s="140">
        <f t="shared" si="123"/>
        <v>0</v>
      </c>
      <c r="W129" s="140" t="str">
        <f t="shared" si="124"/>
        <v/>
      </c>
      <c r="X129" s="140" t="str">
        <f t="shared" si="125"/>
        <v/>
      </c>
      <c r="Y129" s="140" t="str">
        <f t="shared" si="126"/>
        <v>0</v>
      </c>
      <c r="Z129" s="140" t="str">
        <f t="shared" si="127"/>
        <v/>
      </c>
      <c r="AA129" s="140" t="str">
        <f t="shared" si="128"/>
        <v/>
      </c>
      <c r="AB129" s="140" t="str">
        <f t="shared" si="129"/>
        <v/>
      </c>
      <c r="AC129" s="140" t="str">
        <f t="shared" si="107"/>
        <v>0</v>
      </c>
      <c r="AD129" s="140">
        <f t="shared" si="130"/>
        <v>0</v>
      </c>
      <c r="AE129" s="163" t="str">
        <f>IF(男子種目選択!F129="","",男子種目選択!F129)</f>
        <v/>
      </c>
      <c r="AF129" s="164" t="str">
        <f t="shared" si="208"/>
        <v/>
      </c>
      <c r="AG129" s="170"/>
      <c r="AH129" s="171" t="str">
        <f t="shared" si="131"/>
        <v/>
      </c>
      <c r="AI129" s="172"/>
      <c r="AJ129" s="171" t="str">
        <f t="shared" si="132"/>
        <v/>
      </c>
      <c r="AK129" s="173"/>
      <c r="AL129" s="169">
        <f t="shared" si="133"/>
        <v>0</v>
      </c>
      <c r="AM129" s="169">
        <f t="shared" si="134"/>
        <v>0</v>
      </c>
      <c r="AN129" s="169">
        <f t="shared" si="135"/>
        <v>0</v>
      </c>
      <c r="AO129" s="169">
        <f t="shared" si="136"/>
        <v>0</v>
      </c>
      <c r="AP129" s="3">
        <f t="shared" si="137"/>
        <v>0</v>
      </c>
      <c r="AQ129" s="145">
        <f t="shared" si="138"/>
        <v>0</v>
      </c>
      <c r="AR129" s="140" t="str">
        <f t="shared" si="139"/>
        <v>000</v>
      </c>
      <c r="AS129" s="140">
        <f t="shared" si="140"/>
        <v>0</v>
      </c>
      <c r="AT129" s="140">
        <f t="shared" si="141"/>
        <v>0</v>
      </c>
      <c r="AU129" s="140" t="str">
        <f t="shared" si="142"/>
        <v/>
      </c>
      <c r="AV129" s="140" t="str">
        <f t="shared" si="143"/>
        <v/>
      </c>
      <c r="AW129" s="140" t="str">
        <f t="shared" si="144"/>
        <v>0</v>
      </c>
      <c r="AX129" s="140" t="str">
        <f t="shared" si="145"/>
        <v/>
      </c>
      <c r="AY129" s="140" t="str">
        <f t="shared" si="146"/>
        <v>0</v>
      </c>
      <c r="AZ129" s="140" t="str">
        <f t="shared" si="147"/>
        <v/>
      </c>
      <c r="BA129" s="140" t="str">
        <f t="shared" si="148"/>
        <v>00</v>
      </c>
      <c r="BB129" s="140">
        <f t="shared" si="149"/>
        <v>0</v>
      </c>
      <c r="BC129" s="174" t="str">
        <f>IF(男子種目選択!G129="","",男子種目選択!G129)</f>
        <v/>
      </c>
      <c r="BD129" s="164" t="str">
        <f t="shared" si="209"/>
        <v/>
      </c>
      <c r="BE129" s="170"/>
      <c r="BF129" s="171" t="str">
        <f t="shared" si="150"/>
        <v/>
      </c>
      <c r="BG129" s="172"/>
      <c r="BH129" s="171" t="str">
        <f t="shared" si="151"/>
        <v/>
      </c>
      <c r="BI129" s="175"/>
      <c r="BJ129" s="169">
        <f t="shared" si="152"/>
        <v>0</v>
      </c>
      <c r="BK129" s="169">
        <f t="shared" si="153"/>
        <v>0</v>
      </c>
      <c r="BL129" s="169">
        <f t="shared" si="154"/>
        <v>0</v>
      </c>
      <c r="BM129" s="169">
        <f t="shared" si="155"/>
        <v>0</v>
      </c>
      <c r="BN129" s="3">
        <f t="shared" si="156"/>
        <v>0</v>
      </c>
      <c r="BO129" s="145">
        <f t="shared" si="157"/>
        <v>0</v>
      </c>
      <c r="BP129" s="140" t="str">
        <f t="shared" si="158"/>
        <v>000</v>
      </c>
      <c r="BQ129" s="140">
        <f t="shared" si="159"/>
        <v>0</v>
      </c>
      <c r="BR129" s="140">
        <f t="shared" si="160"/>
        <v>0</v>
      </c>
      <c r="BS129" s="140" t="str">
        <f t="shared" si="161"/>
        <v/>
      </c>
      <c r="BT129" s="140" t="str">
        <f t="shared" si="162"/>
        <v/>
      </c>
      <c r="BU129" s="140" t="str">
        <f t="shared" si="163"/>
        <v>0</v>
      </c>
      <c r="BV129" s="140" t="str">
        <f t="shared" si="164"/>
        <v/>
      </c>
      <c r="BW129" s="140" t="str">
        <f t="shared" si="165"/>
        <v>0</v>
      </c>
      <c r="BX129" s="140" t="str">
        <f t="shared" si="166"/>
        <v/>
      </c>
      <c r="BY129" s="140" t="str">
        <f t="shared" si="167"/>
        <v>00</v>
      </c>
      <c r="BZ129" s="140">
        <f t="shared" si="168"/>
        <v>0</v>
      </c>
      <c r="CA129" s="163" t="str">
        <f>IF(男子種目選択!H129="","",男子種目選択!H129)</f>
        <v/>
      </c>
      <c r="CB129" s="164" t="str">
        <f t="shared" si="210"/>
        <v/>
      </c>
      <c r="CC129" s="170"/>
      <c r="CD129" s="171" t="str">
        <f t="shared" si="169"/>
        <v/>
      </c>
      <c r="CE129" s="172"/>
      <c r="CF129" s="171" t="str">
        <f t="shared" si="170"/>
        <v/>
      </c>
      <c r="CG129" s="173"/>
      <c r="CH129" s="169">
        <f t="shared" si="171"/>
        <v>0</v>
      </c>
      <c r="CI129" s="169">
        <f t="shared" si="172"/>
        <v>0</v>
      </c>
      <c r="CJ129" s="169">
        <f t="shared" si="173"/>
        <v>0</v>
      </c>
      <c r="CK129" s="169">
        <f t="shared" si="174"/>
        <v>0</v>
      </c>
      <c r="CL129" s="3">
        <f t="shared" si="175"/>
        <v>0</v>
      </c>
      <c r="CM129" s="145">
        <f t="shared" si="176"/>
        <v>0</v>
      </c>
      <c r="CN129" s="140" t="str">
        <f t="shared" si="177"/>
        <v>000</v>
      </c>
      <c r="CO129" s="140">
        <f t="shared" si="178"/>
        <v>0</v>
      </c>
      <c r="CP129" s="140">
        <f t="shared" si="179"/>
        <v>0</v>
      </c>
      <c r="CQ129" s="140" t="str">
        <f t="shared" si="180"/>
        <v/>
      </c>
      <c r="CR129" s="140" t="str">
        <f t="shared" si="181"/>
        <v/>
      </c>
      <c r="CS129" s="140" t="str">
        <f t="shared" si="182"/>
        <v>0</v>
      </c>
      <c r="CT129" s="140" t="str">
        <f t="shared" si="183"/>
        <v/>
      </c>
      <c r="CU129" s="140" t="str">
        <f t="shared" si="184"/>
        <v>0</v>
      </c>
      <c r="CV129" s="140" t="str">
        <f t="shared" si="185"/>
        <v/>
      </c>
      <c r="CW129" s="140" t="str">
        <f t="shared" si="186"/>
        <v>00</v>
      </c>
      <c r="CX129" s="140">
        <f t="shared" si="187"/>
        <v>0</v>
      </c>
      <c r="CY129" s="174" t="str">
        <f>IF(男子種目選択!I129="","",男子種目選択!I129)</f>
        <v/>
      </c>
      <c r="CZ129" s="164" t="str">
        <f t="shared" si="211"/>
        <v/>
      </c>
      <c r="DA129" s="170"/>
      <c r="DB129" s="171" t="str">
        <f t="shared" si="188"/>
        <v/>
      </c>
      <c r="DC129" s="172"/>
      <c r="DD129" s="171" t="str">
        <f t="shared" si="189"/>
        <v/>
      </c>
      <c r="DE129" s="175"/>
      <c r="DF129" s="169">
        <f t="shared" si="190"/>
        <v>0</v>
      </c>
      <c r="DG129" s="169">
        <f t="shared" si="191"/>
        <v>0</v>
      </c>
      <c r="DH129" s="169">
        <f t="shared" si="192"/>
        <v>0</v>
      </c>
      <c r="DI129" s="169">
        <f t="shared" si="193"/>
        <v>0</v>
      </c>
      <c r="DJ129" s="3">
        <f t="shared" si="194"/>
        <v>0</v>
      </c>
      <c r="DK129" s="145">
        <f t="shared" si="195"/>
        <v>0</v>
      </c>
      <c r="DL129" s="140" t="str">
        <f t="shared" si="196"/>
        <v>000</v>
      </c>
      <c r="DM129" s="140">
        <f t="shared" si="197"/>
        <v>0</v>
      </c>
      <c r="DN129" s="140">
        <f t="shared" si="198"/>
        <v>0</v>
      </c>
      <c r="DO129" s="140" t="str">
        <f t="shared" si="199"/>
        <v/>
      </c>
      <c r="DP129" s="140" t="str">
        <f t="shared" si="200"/>
        <v/>
      </c>
      <c r="DQ129" s="140" t="str">
        <f t="shared" si="201"/>
        <v>0</v>
      </c>
      <c r="DR129" s="140" t="str">
        <f t="shared" si="202"/>
        <v/>
      </c>
      <c r="DS129" s="140" t="str">
        <f t="shared" si="203"/>
        <v>0</v>
      </c>
      <c r="DT129" s="140" t="str">
        <f t="shared" si="204"/>
        <v/>
      </c>
      <c r="DU129" s="140" t="str">
        <f t="shared" si="205"/>
        <v>00</v>
      </c>
      <c r="DV129" s="140">
        <f t="shared" si="206"/>
        <v>0</v>
      </c>
    </row>
    <row r="130" spans="2:126">
      <c r="B130" s="159" t="str">
        <f t="shared" si="112"/>
        <v/>
      </c>
      <c r="C130" s="150">
        <v>127</v>
      </c>
      <c r="D130" s="160" t="str">
        <f>男子種目選択!B130</f>
        <v/>
      </c>
      <c r="E130" s="161" t="str">
        <f>男子種目選択!C130</f>
        <v/>
      </c>
      <c r="F130" s="162" t="str">
        <f>男子種目選択!D130</f>
        <v/>
      </c>
      <c r="G130" s="163" t="str">
        <f>IF(男子種目選択!E130="","",男子種目選択!E130)</f>
        <v/>
      </c>
      <c r="H130" s="164" t="str">
        <f t="shared" si="207"/>
        <v/>
      </c>
      <c r="I130" s="165"/>
      <c r="J130" s="166" t="str">
        <f t="shared" si="113"/>
        <v/>
      </c>
      <c r="K130" s="167"/>
      <c r="L130" s="166" t="str">
        <f t="shared" si="114"/>
        <v/>
      </c>
      <c r="M130" s="168"/>
      <c r="N130" s="169" t="str">
        <f t="shared" si="115"/>
        <v/>
      </c>
      <c r="O130" s="169">
        <f t="shared" si="116"/>
        <v>0</v>
      </c>
      <c r="P130" s="169" t="str">
        <f t="shared" si="117"/>
        <v/>
      </c>
      <c r="Q130" s="169">
        <f t="shared" si="118"/>
        <v>0</v>
      </c>
      <c r="R130" s="3" t="str">
        <f t="shared" si="119"/>
        <v/>
      </c>
      <c r="S130" s="145" t="str">
        <f t="shared" si="120"/>
        <v/>
      </c>
      <c r="T130" s="140" t="str">
        <f t="shared" si="121"/>
        <v>00</v>
      </c>
      <c r="U130" s="140">
        <f t="shared" si="122"/>
        <v>0</v>
      </c>
      <c r="V130" s="140">
        <f t="shared" si="123"/>
        <v>0</v>
      </c>
      <c r="W130" s="140" t="str">
        <f t="shared" si="124"/>
        <v/>
      </c>
      <c r="X130" s="140" t="str">
        <f t="shared" si="125"/>
        <v/>
      </c>
      <c r="Y130" s="140" t="str">
        <f t="shared" si="126"/>
        <v>0</v>
      </c>
      <c r="Z130" s="140" t="str">
        <f t="shared" si="127"/>
        <v/>
      </c>
      <c r="AA130" s="140" t="str">
        <f t="shared" si="128"/>
        <v/>
      </c>
      <c r="AB130" s="140" t="str">
        <f t="shared" si="129"/>
        <v/>
      </c>
      <c r="AC130" s="140" t="str">
        <f t="shared" si="107"/>
        <v>0</v>
      </c>
      <c r="AD130" s="140">
        <f t="shared" si="130"/>
        <v>0</v>
      </c>
      <c r="AE130" s="163" t="str">
        <f>IF(男子種目選択!F130="","",男子種目選択!F130)</f>
        <v/>
      </c>
      <c r="AF130" s="164" t="str">
        <f t="shared" si="208"/>
        <v/>
      </c>
      <c r="AG130" s="170"/>
      <c r="AH130" s="171" t="str">
        <f t="shared" si="131"/>
        <v/>
      </c>
      <c r="AI130" s="172"/>
      <c r="AJ130" s="171" t="str">
        <f t="shared" si="132"/>
        <v/>
      </c>
      <c r="AK130" s="173"/>
      <c r="AL130" s="169">
        <f t="shared" si="133"/>
        <v>0</v>
      </c>
      <c r="AM130" s="169">
        <f t="shared" si="134"/>
        <v>0</v>
      </c>
      <c r="AN130" s="169">
        <f t="shared" si="135"/>
        <v>0</v>
      </c>
      <c r="AO130" s="169">
        <f t="shared" si="136"/>
        <v>0</v>
      </c>
      <c r="AP130" s="3">
        <f t="shared" si="137"/>
        <v>0</v>
      </c>
      <c r="AQ130" s="145">
        <f t="shared" si="138"/>
        <v>0</v>
      </c>
      <c r="AR130" s="140" t="str">
        <f t="shared" si="139"/>
        <v>000</v>
      </c>
      <c r="AS130" s="140">
        <f t="shared" si="140"/>
        <v>0</v>
      </c>
      <c r="AT130" s="140">
        <f t="shared" si="141"/>
        <v>0</v>
      </c>
      <c r="AU130" s="140" t="str">
        <f t="shared" si="142"/>
        <v/>
      </c>
      <c r="AV130" s="140" t="str">
        <f t="shared" si="143"/>
        <v/>
      </c>
      <c r="AW130" s="140" t="str">
        <f t="shared" si="144"/>
        <v>0</v>
      </c>
      <c r="AX130" s="140" t="str">
        <f t="shared" si="145"/>
        <v/>
      </c>
      <c r="AY130" s="140" t="str">
        <f t="shared" si="146"/>
        <v>0</v>
      </c>
      <c r="AZ130" s="140" t="str">
        <f t="shared" si="147"/>
        <v/>
      </c>
      <c r="BA130" s="140" t="str">
        <f t="shared" si="148"/>
        <v>00</v>
      </c>
      <c r="BB130" s="140">
        <f t="shared" si="149"/>
        <v>0</v>
      </c>
      <c r="BC130" s="174" t="str">
        <f>IF(男子種目選択!G130="","",男子種目選択!G130)</f>
        <v/>
      </c>
      <c r="BD130" s="164" t="str">
        <f t="shared" si="209"/>
        <v/>
      </c>
      <c r="BE130" s="170"/>
      <c r="BF130" s="171" t="str">
        <f t="shared" si="150"/>
        <v/>
      </c>
      <c r="BG130" s="172"/>
      <c r="BH130" s="171" t="str">
        <f t="shared" si="151"/>
        <v/>
      </c>
      <c r="BI130" s="175"/>
      <c r="BJ130" s="169">
        <f t="shared" si="152"/>
        <v>0</v>
      </c>
      <c r="BK130" s="169">
        <f t="shared" si="153"/>
        <v>0</v>
      </c>
      <c r="BL130" s="169">
        <f t="shared" si="154"/>
        <v>0</v>
      </c>
      <c r="BM130" s="169">
        <f t="shared" si="155"/>
        <v>0</v>
      </c>
      <c r="BN130" s="3">
        <f t="shared" si="156"/>
        <v>0</v>
      </c>
      <c r="BO130" s="145">
        <f t="shared" si="157"/>
        <v>0</v>
      </c>
      <c r="BP130" s="140" t="str">
        <f t="shared" si="158"/>
        <v>000</v>
      </c>
      <c r="BQ130" s="140">
        <f t="shared" si="159"/>
        <v>0</v>
      </c>
      <c r="BR130" s="140">
        <f t="shared" si="160"/>
        <v>0</v>
      </c>
      <c r="BS130" s="140" t="str">
        <f t="shared" si="161"/>
        <v/>
      </c>
      <c r="BT130" s="140" t="str">
        <f t="shared" si="162"/>
        <v/>
      </c>
      <c r="BU130" s="140" t="str">
        <f t="shared" si="163"/>
        <v>0</v>
      </c>
      <c r="BV130" s="140" t="str">
        <f t="shared" si="164"/>
        <v/>
      </c>
      <c r="BW130" s="140" t="str">
        <f t="shared" si="165"/>
        <v>0</v>
      </c>
      <c r="BX130" s="140" t="str">
        <f t="shared" si="166"/>
        <v/>
      </c>
      <c r="BY130" s="140" t="str">
        <f t="shared" si="167"/>
        <v>00</v>
      </c>
      <c r="BZ130" s="140">
        <f t="shared" si="168"/>
        <v>0</v>
      </c>
      <c r="CA130" s="163" t="str">
        <f>IF(男子種目選択!H130="","",男子種目選択!H130)</f>
        <v/>
      </c>
      <c r="CB130" s="164" t="str">
        <f t="shared" si="210"/>
        <v/>
      </c>
      <c r="CC130" s="170"/>
      <c r="CD130" s="171" t="str">
        <f t="shared" si="169"/>
        <v/>
      </c>
      <c r="CE130" s="172"/>
      <c r="CF130" s="171" t="str">
        <f t="shared" si="170"/>
        <v/>
      </c>
      <c r="CG130" s="173"/>
      <c r="CH130" s="169">
        <f t="shared" si="171"/>
        <v>0</v>
      </c>
      <c r="CI130" s="169">
        <f t="shared" si="172"/>
        <v>0</v>
      </c>
      <c r="CJ130" s="169">
        <f t="shared" si="173"/>
        <v>0</v>
      </c>
      <c r="CK130" s="169">
        <f t="shared" si="174"/>
        <v>0</v>
      </c>
      <c r="CL130" s="3">
        <f t="shared" si="175"/>
        <v>0</v>
      </c>
      <c r="CM130" s="145">
        <f t="shared" si="176"/>
        <v>0</v>
      </c>
      <c r="CN130" s="140" t="str">
        <f t="shared" si="177"/>
        <v>000</v>
      </c>
      <c r="CO130" s="140">
        <f t="shared" si="178"/>
        <v>0</v>
      </c>
      <c r="CP130" s="140">
        <f t="shared" si="179"/>
        <v>0</v>
      </c>
      <c r="CQ130" s="140" t="str">
        <f t="shared" si="180"/>
        <v/>
      </c>
      <c r="CR130" s="140" t="str">
        <f t="shared" si="181"/>
        <v/>
      </c>
      <c r="CS130" s="140" t="str">
        <f t="shared" si="182"/>
        <v>0</v>
      </c>
      <c r="CT130" s="140" t="str">
        <f t="shared" si="183"/>
        <v/>
      </c>
      <c r="CU130" s="140" t="str">
        <f t="shared" si="184"/>
        <v>0</v>
      </c>
      <c r="CV130" s="140" t="str">
        <f t="shared" si="185"/>
        <v/>
      </c>
      <c r="CW130" s="140" t="str">
        <f t="shared" si="186"/>
        <v>00</v>
      </c>
      <c r="CX130" s="140">
        <f t="shared" si="187"/>
        <v>0</v>
      </c>
      <c r="CY130" s="174" t="str">
        <f>IF(男子種目選択!I130="","",男子種目選択!I130)</f>
        <v/>
      </c>
      <c r="CZ130" s="164" t="str">
        <f t="shared" si="211"/>
        <v/>
      </c>
      <c r="DA130" s="170"/>
      <c r="DB130" s="171" t="str">
        <f t="shared" si="188"/>
        <v/>
      </c>
      <c r="DC130" s="172"/>
      <c r="DD130" s="171" t="str">
        <f t="shared" si="189"/>
        <v/>
      </c>
      <c r="DE130" s="175"/>
      <c r="DF130" s="169">
        <f t="shared" si="190"/>
        <v>0</v>
      </c>
      <c r="DG130" s="169">
        <f t="shared" si="191"/>
        <v>0</v>
      </c>
      <c r="DH130" s="169">
        <f t="shared" si="192"/>
        <v>0</v>
      </c>
      <c r="DI130" s="169">
        <f t="shared" si="193"/>
        <v>0</v>
      </c>
      <c r="DJ130" s="3">
        <f t="shared" si="194"/>
        <v>0</v>
      </c>
      <c r="DK130" s="145">
        <f t="shared" si="195"/>
        <v>0</v>
      </c>
      <c r="DL130" s="140" t="str">
        <f t="shared" si="196"/>
        <v>000</v>
      </c>
      <c r="DM130" s="140">
        <f t="shared" si="197"/>
        <v>0</v>
      </c>
      <c r="DN130" s="140">
        <f t="shared" si="198"/>
        <v>0</v>
      </c>
      <c r="DO130" s="140" t="str">
        <f t="shared" si="199"/>
        <v/>
      </c>
      <c r="DP130" s="140" t="str">
        <f t="shared" si="200"/>
        <v/>
      </c>
      <c r="DQ130" s="140" t="str">
        <f t="shared" si="201"/>
        <v>0</v>
      </c>
      <c r="DR130" s="140" t="str">
        <f t="shared" si="202"/>
        <v/>
      </c>
      <c r="DS130" s="140" t="str">
        <f t="shared" si="203"/>
        <v>0</v>
      </c>
      <c r="DT130" s="140" t="str">
        <f t="shared" si="204"/>
        <v/>
      </c>
      <c r="DU130" s="140" t="str">
        <f t="shared" si="205"/>
        <v>00</v>
      </c>
      <c r="DV130" s="140">
        <f t="shared" si="206"/>
        <v>0</v>
      </c>
    </row>
    <row r="131" spans="2:126">
      <c r="B131" s="159" t="str">
        <f t="shared" si="112"/>
        <v/>
      </c>
      <c r="C131" s="150">
        <v>128</v>
      </c>
      <c r="D131" s="160" t="str">
        <f>男子種目選択!B131</f>
        <v/>
      </c>
      <c r="E131" s="161" t="str">
        <f>男子種目選択!C131</f>
        <v/>
      </c>
      <c r="F131" s="162" t="str">
        <f>男子種目選択!D131</f>
        <v/>
      </c>
      <c r="G131" s="163" t="str">
        <f>IF(男子種目選択!E131="","",男子種目選択!E131)</f>
        <v/>
      </c>
      <c r="H131" s="164" t="str">
        <f t="shared" si="207"/>
        <v/>
      </c>
      <c r="I131" s="165"/>
      <c r="J131" s="166" t="str">
        <f t="shared" si="113"/>
        <v/>
      </c>
      <c r="K131" s="167"/>
      <c r="L131" s="166" t="str">
        <f t="shared" si="114"/>
        <v/>
      </c>
      <c r="M131" s="168"/>
      <c r="N131" s="169" t="str">
        <f t="shared" si="115"/>
        <v/>
      </c>
      <c r="O131" s="169">
        <f t="shared" si="116"/>
        <v>0</v>
      </c>
      <c r="P131" s="169" t="str">
        <f t="shared" si="117"/>
        <v/>
      </c>
      <c r="Q131" s="169">
        <f t="shared" si="118"/>
        <v>0</v>
      </c>
      <c r="R131" s="3" t="str">
        <f t="shared" si="119"/>
        <v/>
      </c>
      <c r="S131" s="145" t="str">
        <f t="shared" si="120"/>
        <v/>
      </c>
      <c r="T131" s="140" t="str">
        <f t="shared" si="121"/>
        <v>00</v>
      </c>
      <c r="U131" s="140">
        <f t="shared" si="122"/>
        <v>0</v>
      </c>
      <c r="V131" s="140">
        <f t="shared" si="123"/>
        <v>0</v>
      </c>
      <c r="W131" s="140" t="str">
        <f t="shared" si="124"/>
        <v/>
      </c>
      <c r="X131" s="140" t="str">
        <f t="shared" si="125"/>
        <v/>
      </c>
      <c r="Y131" s="140" t="str">
        <f t="shared" si="126"/>
        <v>0</v>
      </c>
      <c r="Z131" s="140" t="str">
        <f t="shared" si="127"/>
        <v/>
      </c>
      <c r="AA131" s="140" t="str">
        <f t="shared" si="128"/>
        <v/>
      </c>
      <c r="AB131" s="140" t="str">
        <f t="shared" si="129"/>
        <v/>
      </c>
      <c r="AC131" s="140" t="str">
        <f t="shared" si="107"/>
        <v>0</v>
      </c>
      <c r="AD131" s="140">
        <f t="shared" si="130"/>
        <v>0</v>
      </c>
      <c r="AE131" s="163" t="str">
        <f>IF(男子種目選択!F131="","",男子種目選択!F131)</f>
        <v/>
      </c>
      <c r="AF131" s="164" t="str">
        <f t="shared" si="208"/>
        <v/>
      </c>
      <c r="AG131" s="170"/>
      <c r="AH131" s="171" t="str">
        <f t="shared" si="131"/>
        <v/>
      </c>
      <c r="AI131" s="172"/>
      <c r="AJ131" s="171" t="str">
        <f t="shared" si="132"/>
        <v/>
      </c>
      <c r="AK131" s="173"/>
      <c r="AL131" s="169">
        <f t="shared" si="133"/>
        <v>0</v>
      </c>
      <c r="AM131" s="169">
        <f t="shared" si="134"/>
        <v>0</v>
      </c>
      <c r="AN131" s="169">
        <f t="shared" si="135"/>
        <v>0</v>
      </c>
      <c r="AO131" s="169">
        <f t="shared" si="136"/>
        <v>0</v>
      </c>
      <c r="AP131" s="3">
        <f t="shared" si="137"/>
        <v>0</v>
      </c>
      <c r="AQ131" s="145">
        <f t="shared" si="138"/>
        <v>0</v>
      </c>
      <c r="AR131" s="140" t="str">
        <f t="shared" si="139"/>
        <v>000</v>
      </c>
      <c r="AS131" s="140">
        <f t="shared" si="140"/>
        <v>0</v>
      </c>
      <c r="AT131" s="140">
        <f t="shared" si="141"/>
        <v>0</v>
      </c>
      <c r="AU131" s="140" t="str">
        <f t="shared" si="142"/>
        <v/>
      </c>
      <c r="AV131" s="140" t="str">
        <f t="shared" si="143"/>
        <v/>
      </c>
      <c r="AW131" s="140" t="str">
        <f t="shared" si="144"/>
        <v>0</v>
      </c>
      <c r="AX131" s="140" t="str">
        <f t="shared" si="145"/>
        <v/>
      </c>
      <c r="AY131" s="140" t="str">
        <f t="shared" si="146"/>
        <v>0</v>
      </c>
      <c r="AZ131" s="140" t="str">
        <f t="shared" si="147"/>
        <v/>
      </c>
      <c r="BA131" s="140" t="str">
        <f t="shared" si="148"/>
        <v>00</v>
      </c>
      <c r="BB131" s="140">
        <f t="shared" si="149"/>
        <v>0</v>
      </c>
      <c r="BC131" s="174" t="str">
        <f>IF(男子種目選択!G131="","",男子種目選択!G131)</f>
        <v/>
      </c>
      <c r="BD131" s="164" t="str">
        <f t="shared" si="209"/>
        <v/>
      </c>
      <c r="BE131" s="170"/>
      <c r="BF131" s="171" t="str">
        <f t="shared" si="150"/>
        <v/>
      </c>
      <c r="BG131" s="172"/>
      <c r="BH131" s="171" t="str">
        <f t="shared" si="151"/>
        <v/>
      </c>
      <c r="BI131" s="175"/>
      <c r="BJ131" s="169">
        <f t="shared" si="152"/>
        <v>0</v>
      </c>
      <c r="BK131" s="169">
        <f t="shared" si="153"/>
        <v>0</v>
      </c>
      <c r="BL131" s="169">
        <f t="shared" si="154"/>
        <v>0</v>
      </c>
      <c r="BM131" s="169">
        <f t="shared" si="155"/>
        <v>0</v>
      </c>
      <c r="BN131" s="3">
        <f t="shared" si="156"/>
        <v>0</v>
      </c>
      <c r="BO131" s="145">
        <f t="shared" si="157"/>
        <v>0</v>
      </c>
      <c r="BP131" s="140" t="str">
        <f t="shared" si="158"/>
        <v>000</v>
      </c>
      <c r="BQ131" s="140">
        <f t="shared" si="159"/>
        <v>0</v>
      </c>
      <c r="BR131" s="140">
        <f t="shared" si="160"/>
        <v>0</v>
      </c>
      <c r="BS131" s="140" t="str">
        <f t="shared" si="161"/>
        <v/>
      </c>
      <c r="BT131" s="140" t="str">
        <f t="shared" si="162"/>
        <v/>
      </c>
      <c r="BU131" s="140" t="str">
        <f t="shared" si="163"/>
        <v>0</v>
      </c>
      <c r="BV131" s="140" t="str">
        <f t="shared" si="164"/>
        <v/>
      </c>
      <c r="BW131" s="140" t="str">
        <f t="shared" si="165"/>
        <v>0</v>
      </c>
      <c r="BX131" s="140" t="str">
        <f t="shared" si="166"/>
        <v/>
      </c>
      <c r="BY131" s="140" t="str">
        <f t="shared" si="167"/>
        <v>00</v>
      </c>
      <c r="BZ131" s="140">
        <f t="shared" si="168"/>
        <v>0</v>
      </c>
      <c r="CA131" s="163" t="str">
        <f>IF(男子種目選択!H131="","",男子種目選択!H131)</f>
        <v/>
      </c>
      <c r="CB131" s="164" t="str">
        <f t="shared" si="210"/>
        <v/>
      </c>
      <c r="CC131" s="170"/>
      <c r="CD131" s="171" t="str">
        <f t="shared" si="169"/>
        <v/>
      </c>
      <c r="CE131" s="172"/>
      <c r="CF131" s="171" t="str">
        <f t="shared" si="170"/>
        <v/>
      </c>
      <c r="CG131" s="173"/>
      <c r="CH131" s="169">
        <f t="shared" si="171"/>
        <v>0</v>
      </c>
      <c r="CI131" s="169">
        <f t="shared" si="172"/>
        <v>0</v>
      </c>
      <c r="CJ131" s="169">
        <f t="shared" si="173"/>
        <v>0</v>
      </c>
      <c r="CK131" s="169">
        <f t="shared" si="174"/>
        <v>0</v>
      </c>
      <c r="CL131" s="3">
        <f t="shared" si="175"/>
        <v>0</v>
      </c>
      <c r="CM131" s="145">
        <f t="shared" si="176"/>
        <v>0</v>
      </c>
      <c r="CN131" s="140" t="str">
        <f t="shared" si="177"/>
        <v>000</v>
      </c>
      <c r="CO131" s="140">
        <f t="shared" si="178"/>
        <v>0</v>
      </c>
      <c r="CP131" s="140">
        <f t="shared" si="179"/>
        <v>0</v>
      </c>
      <c r="CQ131" s="140" t="str">
        <f t="shared" si="180"/>
        <v/>
      </c>
      <c r="CR131" s="140" t="str">
        <f t="shared" si="181"/>
        <v/>
      </c>
      <c r="CS131" s="140" t="str">
        <f t="shared" si="182"/>
        <v>0</v>
      </c>
      <c r="CT131" s="140" t="str">
        <f t="shared" si="183"/>
        <v/>
      </c>
      <c r="CU131" s="140" t="str">
        <f t="shared" si="184"/>
        <v>0</v>
      </c>
      <c r="CV131" s="140" t="str">
        <f t="shared" si="185"/>
        <v/>
      </c>
      <c r="CW131" s="140" t="str">
        <f t="shared" si="186"/>
        <v>00</v>
      </c>
      <c r="CX131" s="140">
        <f t="shared" si="187"/>
        <v>0</v>
      </c>
      <c r="CY131" s="174" t="str">
        <f>IF(男子種目選択!I131="","",男子種目選択!I131)</f>
        <v/>
      </c>
      <c r="CZ131" s="164" t="str">
        <f t="shared" si="211"/>
        <v/>
      </c>
      <c r="DA131" s="170"/>
      <c r="DB131" s="171" t="str">
        <f t="shared" si="188"/>
        <v/>
      </c>
      <c r="DC131" s="172"/>
      <c r="DD131" s="171" t="str">
        <f t="shared" si="189"/>
        <v/>
      </c>
      <c r="DE131" s="175"/>
      <c r="DF131" s="169">
        <f t="shared" si="190"/>
        <v>0</v>
      </c>
      <c r="DG131" s="169">
        <f t="shared" si="191"/>
        <v>0</v>
      </c>
      <c r="DH131" s="169">
        <f t="shared" si="192"/>
        <v>0</v>
      </c>
      <c r="DI131" s="169">
        <f t="shared" si="193"/>
        <v>0</v>
      </c>
      <c r="DJ131" s="3">
        <f t="shared" si="194"/>
        <v>0</v>
      </c>
      <c r="DK131" s="145">
        <f t="shared" si="195"/>
        <v>0</v>
      </c>
      <c r="DL131" s="140" t="str">
        <f t="shared" si="196"/>
        <v>000</v>
      </c>
      <c r="DM131" s="140">
        <f t="shared" si="197"/>
        <v>0</v>
      </c>
      <c r="DN131" s="140">
        <f t="shared" si="198"/>
        <v>0</v>
      </c>
      <c r="DO131" s="140" t="str">
        <f t="shared" si="199"/>
        <v/>
      </c>
      <c r="DP131" s="140" t="str">
        <f t="shared" si="200"/>
        <v/>
      </c>
      <c r="DQ131" s="140" t="str">
        <f t="shared" si="201"/>
        <v>0</v>
      </c>
      <c r="DR131" s="140" t="str">
        <f t="shared" si="202"/>
        <v/>
      </c>
      <c r="DS131" s="140" t="str">
        <f t="shared" si="203"/>
        <v>0</v>
      </c>
      <c r="DT131" s="140" t="str">
        <f t="shared" si="204"/>
        <v/>
      </c>
      <c r="DU131" s="140" t="str">
        <f t="shared" si="205"/>
        <v>00</v>
      </c>
      <c r="DV131" s="140">
        <f t="shared" si="206"/>
        <v>0</v>
      </c>
    </row>
    <row r="132" spans="2:126">
      <c r="B132" s="159" t="str">
        <f t="shared" si="112"/>
        <v/>
      </c>
      <c r="C132" s="150">
        <v>129</v>
      </c>
      <c r="D132" s="160" t="str">
        <f>男子種目選択!B132</f>
        <v/>
      </c>
      <c r="E132" s="161" t="str">
        <f>男子種目選択!C132</f>
        <v/>
      </c>
      <c r="F132" s="162" t="str">
        <f>男子種目選択!D132</f>
        <v/>
      </c>
      <c r="G132" s="163" t="str">
        <f>IF(男子種目選択!E132="","",男子種目選択!E132)</f>
        <v/>
      </c>
      <c r="H132" s="164" t="str">
        <f t="shared" ref="H132:H163" si="212">IF(G132="","",VLOOKUP(G132,コード,5,FALSE))</f>
        <v/>
      </c>
      <c r="I132" s="165"/>
      <c r="J132" s="166" t="str">
        <f t="shared" si="113"/>
        <v/>
      </c>
      <c r="K132" s="167"/>
      <c r="L132" s="166" t="str">
        <f t="shared" si="114"/>
        <v/>
      </c>
      <c r="M132" s="168"/>
      <c r="N132" s="169" t="str">
        <f t="shared" si="115"/>
        <v/>
      </c>
      <c r="O132" s="169">
        <f t="shared" si="116"/>
        <v>0</v>
      </c>
      <c r="P132" s="169" t="str">
        <f t="shared" si="117"/>
        <v/>
      </c>
      <c r="Q132" s="169">
        <f t="shared" si="118"/>
        <v>0</v>
      </c>
      <c r="R132" s="3" t="str">
        <f t="shared" si="119"/>
        <v/>
      </c>
      <c r="S132" s="145" t="str">
        <f t="shared" si="120"/>
        <v/>
      </c>
      <c r="T132" s="140" t="str">
        <f t="shared" si="121"/>
        <v>00</v>
      </c>
      <c r="U132" s="140">
        <f t="shared" si="122"/>
        <v>0</v>
      </c>
      <c r="V132" s="140">
        <f t="shared" si="123"/>
        <v>0</v>
      </c>
      <c r="W132" s="140" t="str">
        <f t="shared" si="124"/>
        <v/>
      </c>
      <c r="X132" s="140" t="str">
        <f t="shared" si="125"/>
        <v/>
      </c>
      <c r="Y132" s="140" t="str">
        <f t="shared" si="126"/>
        <v>0</v>
      </c>
      <c r="Z132" s="140" t="str">
        <f t="shared" si="127"/>
        <v/>
      </c>
      <c r="AA132" s="140" t="str">
        <f t="shared" si="128"/>
        <v/>
      </c>
      <c r="AB132" s="140" t="str">
        <f t="shared" si="129"/>
        <v/>
      </c>
      <c r="AC132" s="140" t="str">
        <f t="shared" ref="AC132:AC195" si="213">IF(X132="点",W132,CONCATENATE(W132,X132,Y132,Z132,AA132,AB132))</f>
        <v>0</v>
      </c>
      <c r="AD132" s="140">
        <f t="shared" si="130"/>
        <v>0</v>
      </c>
      <c r="AE132" s="163" t="str">
        <f>IF(男子種目選択!F132="","",男子種目選択!F132)</f>
        <v/>
      </c>
      <c r="AF132" s="164" t="str">
        <f t="shared" ref="AF132:AF163" si="214">IF(AE132="","",VLOOKUP(AE132,コード,5,FALSE))</f>
        <v/>
      </c>
      <c r="AG132" s="170"/>
      <c r="AH132" s="171" t="str">
        <f t="shared" si="131"/>
        <v/>
      </c>
      <c r="AI132" s="172"/>
      <c r="AJ132" s="171" t="str">
        <f t="shared" si="132"/>
        <v/>
      </c>
      <c r="AK132" s="173"/>
      <c r="AL132" s="169">
        <f t="shared" si="133"/>
        <v>0</v>
      </c>
      <c r="AM132" s="169">
        <f t="shared" si="134"/>
        <v>0</v>
      </c>
      <c r="AN132" s="169">
        <f t="shared" si="135"/>
        <v>0</v>
      </c>
      <c r="AO132" s="169">
        <f t="shared" si="136"/>
        <v>0</v>
      </c>
      <c r="AP132" s="3">
        <f t="shared" si="137"/>
        <v>0</v>
      </c>
      <c r="AQ132" s="145">
        <f t="shared" si="138"/>
        <v>0</v>
      </c>
      <c r="AR132" s="140" t="str">
        <f t="shared" si="139"/>
        <v>000</v>
      </c>
      <c r="AS132" s="140">
        <f t="shared" si="140"/>
        <v>0</v>
      </c>
      <c r="AT132" s="140">
        <f t="shared" si="141"/>
        <v>0</v>
      </c>
      <c r="AU132" s="140" t="str">
        <f t="shared" si="142"/>
        <v/>
      </c>
      <c r="AV132" s="140" t="str">
        <f t="shared" si="143"/>
        <v/>
      </c>
      <c r="AW132" s="140" t="str">
        <f t="shared" si="144"/>
        <v>0</v>
      </c>
      <c r="AX132" s="140" t="str">
        <f t="shared" si="145"/>
        <v/>
      </c>
      <c r="AY132" s="140" t="str">
        <f t="shared" si="146"/>
        <v>0</v>
      </c>
      <c r="AZ132" s="140" t="str">
        <f t="shared" si="147"/>
        <v/>
      </c>
      <c r="BA132" s="140" t="str">
        <f t="shared" si="148"/>
        <v>00</v>
      </c>
      <c r="BB132" s="140">
        <f t="shared" si="149"/>
        <v>0</v>
      </c>
      <c r="BC132" s="174" t="str">
        <f>IF(男子種目選択!G132="","",男子種目選択!G132)</f>
        <v/>
      </c>
      <c r="BD132" s="164" t="str">
        <f t="shared" ref="BD132:BD163" si="215">IF(BC132="","",VLOOKUP(BC132,コード,5,FALSE))</f>
        <v/>
      </c>
      <c r="BE132" s="170"/>
      <c r="BF132" s="171" t="str">
        <f t="shared" si="150"/>
        <v/>
      </c>
      <c r="BG132" s="172"/>
      <c r="BH132" s="171" t="str">
        <f t="shared" si="151"/>
        <v/>
      </c>
      <c r="BI132" s="175"/>
      <c r="BJ132" s="169">
        <f t="shared" si="152"/>
        <v>0</v>
      </c>
      <c r="BK132" s="169">
        <f t="shared" si="153"/>
        <v>0</v>
      </c>
      <c r="BL132" s="169">
        <f t="shared" si="154"/>
        <v>0</v>
      </c>
      <c r="BM132" s="169">
        <f t="shared" si="155"/>
        <v>0</v>
      </c>
      <c r="BN132" s="3">
        <f t="shared" si="156"/>
        <v>0</v>
      </c>
      <c r="BO132" s="145">
        <f t="shared" si="157"/>
        <v>0</v>
      </c>
      <c r="BP132" s="140" t="str">
        <f t="shared" si="158"/>
        <v>000</v>
      </c>
      <c r="BQ132" s="140">
        <f t="shared" si="159"/>
        <v>0</v>
      </c>
      <c r="BR132" s="140">
        <f t="shared" si="160"/>
        <v>0</v>
      </c>
      <c r="BS132" s="140" t="str">
        <f t="shared" si="161"/>
        <v/>
      </c>
      <c r="BT132" s="140" t="str">
        <f t="shared" si="162"/>
        <v/>
      </c>
      <c r="BU132" s="140" t="str">
        <f t="shared" si="163"/>
        <v>0</v>
      </c>
      <c r="BV132" s="140" t="str">
        <f t="shared" si="164"/>
        <v/>
      </c>
      <c r="BW132" s="140" t="str">
        <f t="shared" si="165"/>
        <v>0</v>
      </c>
      <c r="BX132" s="140" t="str">
        <f t="shared" si="166"/>
        <v/>
      </c>
      <c r="BY132" s="140" t="str">
        <f t="shared" si="167"/>
        <v>00</v>
      </c>
      <c r="BZ132" s="140">
        <f t="shared" si="168"/>
        <v>0</v>
      </c>
      <c r="CA132" s="163" t="str">
        <f>IF(男子種目選択!H132="","",男子種目選択!H132)</f>
        <v/>
      </c>
      <c r="CB132" s="164" t="str">
        <f t="shared" ref="CB132:CB163" si="216">IF(CA132="","",VLOOKUP(CA132,コード,5,FALSE))</f>
        <v/>
      </c>
      <c r="CC132" s="170"/>
      <c r="CD132" s="171" t="str">
        <f t="shared" si="169"/>
        <v/>
      </c>
      <c r="CE132" s="172"/>
      <c r="CF132" s="171" t="str">
        <f t="shared" si="170"/>
        <v/>
      </c>
      <c r="CG132" s="173"/>
      <c r="CH132" s="169">
        <f t="shared" si="171"/>
        <v>0</v>
      </c>
      <c r="CI132" s="169">
        <f t="shared" si="172"/>
        <v>0</v>
      </c>
      <c r="CJ132" s="169">
        <f t="shared" si="173"/>
        <v>0</v>
      </c>
      <c r="CK132" s="169">
        <f t="shared" si="174"/>
        <v>0</v>
      </c>
      <c r="CL132" s="3">
        <f t="shared" si="175"/>
        <v>0</v>
      </c>
      <c r="CM132" s="145">
        <f t="shared" si="176"/>
        <v>0</v>
      </c>
      <c r="CN132" s="140" t="str">
        <f t="shared" si="177"/>
        <v>000</v>
      </c>
      <c r="CO132" s="140">
        <f t="shared" si="178"/>
        <v>0</v>
      </c>
      <c r="CP132" s="140">
        <f t="shared" si="179"/>
        <v>0</v>
      </c>
      <c r="CQ132" s="140" t="str">
        <f t="shared" si="180"/>
        <v/>
      </c>
      <c r="CR132" s="140" t="str">
        <f t="shared" si="181"/>
        <v/>
      </c>
      <c r="CS132" s="140" t="str">
        <f t="shared" si="182"/>
        <v>0</v>
      </c>
      <c r="CT132" s="140" t="str">
        <f t="shared" si="183"/>
        <v/>
      </c>
      <c r="CU132" s="140" t="str">
        <f t="shared" si="184"/>
        <v>0</v>
      </c>
      <c r="CV132" s="140" t="str">
        <f t="shared" si="185"/>
        <v/>
      </c>
      <c r="CW132" s="140" t="str">
        <f t="shared" si="186"/>
        <v>00</v>
      </c>
      <c r="CX132" s="140">
        <f t="shared" si="187"/>
        <v>0</v>
      </c>
      <c r="CY132" s="174" t="str">
        <f>IF(男子種目選択!I132="","",男子種目選択!I132)</f>
        <v/>
      </c>
      <c r="CZ132" s="164" t="str">
        <f t="shared" ref="CZ132:CZ163" si="217">IF(CY132="","",VLOOKUP(CY132,コード,5,FALSE))</f>
        <v/>
      </c>
      <c r="DA132" s="170"/>
      <c r="DB132" s="171" t="str">
        <f t="shared" si="188"/>
        <v/>
      </c>
      <c r="DC132" s="172"/>
      <c r="DD132" s="171" t="str">
        <f t="shared" si="189"/>
        <v/>
      </c>
      <c r="DE132" s="175"/>
      <c r="DF132" s="169">
        <f t="shared" si="190"/>
        <v>0</v>
      </c>
      <c r="DG132" s="169">
        <f t="shared" si="191"/>
        <v>0</v>
      </c>
      <c r="DH132" s="169">
        <f t="shared" si="192"/>
        <v>0</v>
      </c>
      <c r="DI132" s="169">
        <f t="shared" si="193"/>
        <v>0</v>
      </c>
      <c r="DJ132" s="3">
        <f t="shared" si="194"/>
        <v>0</v>
      </c>
      <c r="DK132" s="145">
        <f t="shared" si="195"/>
        <v>0</v>
      </c>
      <c r="DL132" s="140" t="str">
        <f t="shared" si="196"/>
        <v>000</v>
      </c>
      <c r="DM132" s="140">
        <f t="shared" si="197"/>
        <v>0</v>
      </c>
      <c r="DN132" s="140">
        <f t="shared" si="198"/>
        <v>0</v>
      </c>
      <c r="DO132" s="140" t="str">
        <f t="shared" si="199"/>
        <v/>
      </c>
      <c r="DP132" s="140" t="str">
        <f t="shared" si="200"/>
        <v/>
      </c>
      <c r="DQ132" s="140" t="str">
        <f t="shared" si="201"/>
        <v>0</v>
      </c>
      <c r="DR132" s="140" t="str">
        <f t="shared" si="202"/>
        <v/>
      </c>
      <c r="DS132" s="140" t="str">
        <f t="shared" si="203"/>
        <v>0</v>
      </c>
      <c r="DT132" s="140" t="str">
        <f t="shared" si="204"/>
        <v/>
      </c>
      <c r="DU132" s="140" t="str">
        <f t="shared" si="205"/>
        <v>00</v>
      </c>
      <c r="DV132" s="140">
        <f t="shared" si="206"/>
        <v>0</v>
      </c>
    </row>
    <row r="133" spans="2:126">
      <c r="B133" s="159" t="str">
        <f t="shared" ref="B133:B196" si="218">IF(C133&lt;=A$3,C133,"")</f>
        <v/>
      </c>
      <c r="C133" s="150">
        <v>130</v>
      </c>
      <c r="D133" s="160" t="str">
        <f>男子種目選択!B133</f>
        <v/>
      </c>
      <c r="E133" s="161" t="str">
        <f>男子種目選択!C133</f>
        <v/>
      </c>
      <c r="F133" s="162" t="str">
        <f>男子種目選択!D133</f>
        <v/>
      </c>
      <c r="G133" s="163" t="str">
        <f>IF(男子種目選択!E133="","",男子種目選択!E133)</f>
        <v/>
      </c>
      <c r="H133" s="164" t="str">
        <f t="shared" si="212"/>
        <v/>
      </c>
      <c r="I133" s="165"/>
      <c r="J133" s="166" t="str">
        <f t="shared" ref="J133:J196" si="219">IF(B133="","",IF(H133="","",IF(H133="p","点",IF(H133="t","分","m"))))</f>
        <v/>
      </c>
      <c r="K133" s="167"/>
      <c r="L133" s="166" t="str">
        <f t="shared" ref="L133:L196" si="220">IF(B133="","",IF(H133="","",IF(H133="p","",IF(H133="t","秒","cm"))))</f>
        <v/>
      </c>
      <c r="M133" s="168"/>
      <c r="N133" s="169" t="str">
        <f t="shared" ref="N133:N196" si="221">IF(B133="","",LEN(I133))</f>
        <v/>
      </c>
      <c r="O133" s="169">
        <f t="shared" ref="O133:O196" si="222">IF(P133=1,CONCATENATE(T$3,I133),I133)</f>
        <v>0</v>
      </c>
      <c r="P133" s="169" t="str">
        <f t="shared" ref="P133:P196" si="223">IF(B133="","",LEN(K133))</f>
        <v/>
      </c>
      <c r="Q133" s="169">
        <f t="shared" ref="Q133:Q196" si="224">IF(P133=1,CONCATENATE(T$3,K133),K133)</f>
        <v>0</v>
      </c>
      <c r="R133" s="3" t="str">
        <f t="shared" ref="R133:R196" si="225">IF(B133="","",LEN(M133))</f>
        <v/>
      </c>
      <c r="S133" s="145" t="str">
        <f t="shared" ref="S133:S196" si="226">IF(B133="","",IF(H133="m","",IF(H133="p","",(IF(R133=1,M133*10,M133)))))</f>
        <v/>
      </c>
      <c r="T133" s="140" t="str">
        <f t="shared" ref="T133:T196" si="227">CONCATENATE(O133,Q133,S133)</f>
        <v>00</v>
      </c>
      <c r="U133" s="140">
        <f t="shared" ref="U133:U196" si="228">T133*1</f>
        <v>0</v>
      </c>
      <c r="V133" s="140">
        <f t="shared" ref="V133:V196" si="229">O133*1</f>
        <v>0</v>
      </c>
      <c r="W133" s="140" t="str">
        <f t="shared" ref="W133:W196" si="230">IF(V133=0,"",V133)</f>
        <v/>
      </c>
      <c r="X133" s="140" t="str">
        <f t="shared" ref="X133:X196" si="231">IF(V133=0,"",IF(H133="t",".",IF(H133="p","点","m")))</f>
        <v/>
      </c>
      <c r="Y133" s="140" t="str">
        <f t="shared" ref="Y133:Y196" si="232">IF(Q133="","",ASC(Q133))</f>
        <v>0</v>
      </c>
      <c r="Z133" s="140" t="str">
        <f t="shared" ref="Z133:Z196" si="233">IF(H133="t",".","")</f>
        <v/>
      </c>
      <c r="AA133" s="140" t="str">
        <f t="shared" ref="AA133:AA196" si="234">IF(S133="","",ASC(S133))</f>
        <v/>
      </c>
      <c r="AB133" s="140" t="str">
        <f t="shared" ref="AB133:AB196" si="235">IF(X133="m","",IF(V133=0,"","0"))</f>
        <v/>
      </c>
      <c r="AC133" s="140" t="str">
        <f t="shared" si="213"/>
        <v>0</v>
      </c>
      <c r="AD133" s="140">
        <f t="shared" ref="AD133:AD196" si="236">IF(V133=0,AC133*1,AC133)</f>
        <v>0</v>
      </c>
      <c r="AE133" s="163" t="str">
        <f>IF(男子種目選択!F133="","",男子種目選択!F133)</f>
        <v/>
      </c>
      <c r="AF133" s="164" t="str">
        <f t="shared" si="214"/>
        <v/>
      </c>
      <c r="AG133" s="170"/>
      <c r="AH133" s="171" t="str">
        <f t="shared" ref="AH133:AH196" si="237">IF(Y133="","",IF(AF133="","",IF(AF133="p","点",IF(AF133="t","分","m"))))</f>
        <v/>
      </c>
      <c r="AI133" s="172"/>
      <c r="AJ133" s="171" t="str">
        <f t="shared" ref="AJ133:AJ196" si="238">IF(Y133="","",IF(AF133="","",IF(AF133="p","",IF(AF133="t","秒","cm"))))</f>
        <v/>
      </c>
      <c r="AK133" s="173"/>
      <c r="AL133" s="169">
        <f t="shared" ref="AL133:AL196" si="239">IF(Y133="","",LEN(AG133))</f>
        <v>0</v>
      </c>
      <c r="AM133" s="169">
        <f t="shared" ref="AM133:AM196" si="240">IF(AN133=1,CONCATENATE(AR$3,AG133),AG133)</f>
        <v>0</v>
      </c>
      <c r="AN133" s="169">
        <f t="shared" ref="AN133:AN196" si="241">IF(Y133="","",LEN(AI133))</f>
        <v>0</v>
      </c>
      <c r="AO133" s="169">
        <f t="shared" ref="AO133:AO196" si="242">IF(AN133=1,CONCATENATE(AR$3,AI133),AI133)</f>
        <v>0</v>
      </c>
      <c r="AP133" s="3">
        <f t="shared" ref="AP133:AP196" si="243">IF(Y133="","",LEN(AK133))</f>
        <v>0</v>
      </c>
      <c r="AQ133" s="145">
        <f t="shared" ref="AQ133:AQ196" si="244">IF(Y133="","",IF(AF133="m","",IF(AF133="p","",(IF(AP133=1,AK133*10,AK133)))))</f>
        <v>0</v>
      </c>
      <c r="AR133" s="140" t="str">
        <f t="shared" ref="AR133:AR196" si="245">CONCATENATE(AM133,AO133,AQ133)</f>
        <v>000</v>
      </c>
      <c r="AS133" s="140">
        <f t="shared" ref="AS133:AS196" si="246">AR133*1</f>
        <v>0</v>
      </c>
      <c r="AT133" s="140">
        <f t="shared" ref="AT133:AT196" si="247">AM133*1</f>
        <v>0</v>
      </c>
      <c r="AU133" s="140" t="str">
        <f t="shared" ref="AU133:AU196" si="248">IF(AT133=0,"",AT133)</f>
        <v/>
      </c>
      <c r="AV133" s="140" t="str">
        <f t="shared" ref="AV133:AV196" si="249">IF(AT133=0,"",IF(AF133="t",".",IF(AF133="p","点","m")))</f>
        <v/>
      </c>
      <c r="AW133" s="140" t="str">
        <f t="shared" ref="AW133:AW196" si="250">IF(AO133="","",ASC(AO133))</f>
        <v>0</v>
      </c>
      <c r="AX133" s="140" t="str">
        <f t="shared" ref="AX133:AX196" si="251">IF(AF133="t",".","")</f>
        <v/>
      </c>
      <c r="AY133" s="140" t="str">
        <f t="shared" ref="AY133:AY196" si="252">IF(AQ133="","",ASC(AQ133))</f>
        <v>0</v>
      </c>
      <c r="AZ133" s="140" t="str">
        <f t="shared" ref="AZ133:AZ196" si="253">IF(AV133="m","",IF(AT133=0,"","0"))</f>
        <v/>
      </c>
      <c r="BA133" s="140" t="str">
        <f t="shared" ref="BA133:BA196" si="254">IF(AV133="点",AU133,CONCATENATE(AU133,AV133,AW133,AX133,AY133,AZ133))</f>
        <v>00</v>
      </c>
      <c r="BB133" s="140">
        <f t="shared" ref="BB133:BB196" si="255">IF(AT133=0,BA133*1,BA133)</f>
        <v>0</v>
      </c>
      <c r="BC133" s="174" t="str">
        <f>IF(男子種目選択!G133="","",男子種目選択!G133)</f>
        <v/>
      </c>
      <c r="BD133" s="164" t="str">
        <f t="shared" si="215"/>
        <v/>
      </c>
      <c r="BE133" s="170"/>
      <c r="BF133" s="171" t="str">
        <f t="shared" ref="BF133:BF196" si="256">IF(AW133="","",IF(BD133="","",IF(BD133="p","点",IF(BD133="t","分","m"))))</f>
        <v/>
      </c>
      <c r="BG133" s="172"/>
      <c r="BH133" s="171" t="str">
        <f t="shared" ref="BH133:BH196" si="257">IF(AW133="","",IF(BD133="","",IF(BD133="p","",IF(BD133="t","秒","cm"))))</f>
        <v/>
      </c>
      <c r="BI133" s="175"/>
      <c r="BJ133" s="169">
        <f t="shared" ref="BJ133:BJ196" si="258">IF(AW133="","",LEN(BE133))</f>
        <v>0</v>
      </c>
      <c r="BK133" s="169">
        <f t="shared" ref="BK133:BK196" si="259">IF(BL133=1,CONCATENATE(BP$3,BE133),BE133)</f>
        <v>0</v>
      </c>
      <c r="BL133" s="169">
        <f t="shared" ref="BL133:BL196" si="260">IF(AW133="","",LEN(BG133))</f>
        <v>0</v>
      </c>
      <c r="BM133" s="169">
        <f t="shared" ref="BM133:BM196" si="261">IF(BL133=1,CONCATENATE(BP$3,BG133),BG133)</f>
        <v>0</v>
      </c>
      <c r="BN133" s="3">
        <f t="shared" ref="BN133:BN196" si="262">IF(AW133="","",LEN(BI133))</f>
        <v>0</v>
      </c>
      <c r="BO133" s="145">
        <f t="shared" ref="BO133:BO196" si="263">IF(AW133="","",IF(BD133="m","",IF(BD133="p","",(IF(BN133=1,BI133*10,BI133)))))</f>
        <v>0</v>
      </c>
      <c r="BP133" s="140" t="str">
        <f t="shared" ref="BP133:BP196" si="264">CONCATENATE(BK133,BM133,BO133)</f>
        <v>000</v>
      </c>
      <c r="BQ133" s="140">
        <f t="shared" ref="BQ133:BQ196" si="265">BP133*1</f>
        <v>0</v>
      </c>
      <c r="BR133" s="140">
        <f t="shared" ref="BR133:BR196" si="266">BK133*1</f>
        <v>0</v>
      </c>
      <c r="BS133" s="140" t="str">
        <f t="shared" ref="BS133:BS196" si="267">IF(BR133=0,"",BR133)</f>
        <v/>
      </c>
      <c r="BT133" s="140" t="str">
        <f t="shared" ref="BT133:BT196" si="268">IF(BR133=0,"",IF(BD133="t",".",IF(BD133="p","点","m")))</f>
        <v/>
      </c>
      <c r="BU133" s="140" t="str">
        <f t="shared" ref="BU133:BU196" si="269">IF(BM133="","",ASC(BM133))</f>
        <v>0</v>
      </c>
      <c r="BV133" s="140" t="str">
        <f t="shared" ref="BV133:BV196" si="270">IF(BD133="t",".","")</f>
        <v/>
      </c>
      <c r="BW133" s="140" t="str">
        <f t="shared" ref="BW133:BW196" si="271">IF(BO133="","",ASC(BO133))</f>
        <v>0</v>
      </c>
      <c r="BX133" s="140" t="str">
        <f t="shared" ref="BX133:BX196" si="272">IF(BT133="m","",IF(BR133=0,"","0"))</f>
        <v/>
      </c>
      <c r="BY133" s="140" t="str">
        <f t="shared" ref="BY133:BY196" si="273">IF(BT133="点",BS133,CONCATENATE(BS133,BT133,BU133,BV133,BW133,BX133))</f>
        <v>00</v>
      </c>
      <c r="BZ133" s="140">
        <f t="shared" ref="BZ133:BZ196" si="274">IF(BR133=0,BY133*1,BY133)</f>
        <v>0</v>
      </c>
      <c r="CA133" s="163" t="str">
        <f>IF(男子種目選択!H133="","",男子種目選択!H133)</f>
        <v/>
      </c>
      <c r="CB133" s="164" t="str">
        <f t="shared" si="216"/>
        <v/>
      </c>
      <c r="CC133" s="170"/>
      <c r="CD133" s="171" t="str">
        <f t="shared" ref="CD133:CD196" si="275">IF(BU133="","",IF(CB133="","",IF(CB133="p","点",IF(CB133="t","分","m"))))</f>
        <v/>
      </c>
      <c r="CE133" s="172"/>
      <c r="CF133" s="171" t="str">
        <f t="shared" ref="CF133:CF196" si="276">IF(BU133="","",IF(CB133="","",IF(CB133="p","",IF(CB133="t","秒","cm"))))</f>
        <v/>
      </c>
      <c r="CG133" s="173"/>
      <c r="CH133" s="169">
        <f t="shared" ref="CH133:CH196" si="277">IF(BU133="","",LEN(CC133))</f>
        <v>0</v>
      </c>
      <c r="CI133" s="169">
        <f t="shared" ref="CI133:CI196" si="278">IF(CJ133=1,CONCATENATE(CN$3,CC133),CC133)</f>
        <v>0</v>
      </c>
      <c r="CJ133" s="169">
        <f t="shared" ref="CJ133:CJ196" si="279">IF(BU133="","",LEN(CE133))</f>
        <v>0</v>
      </c>
      <c r="CK133" s="169">
        <f t="shared" ref="CK133:CK196" si="280">IF(CJ133=1,CONCATENATE(CN$3,CE133),CE133)</f>
        <v>0</v>
      </c>
      <c r="CL133" s="3">
        <f t="shared" ref="CL133:CL196" si="281">IF(BU133="","",LEN(CG133))</f>
        <v>0</v>
      </c>
      <c r="CM133" s="145">
        <f t="shared" ref="CM133:CM196" si="282">IF(BU133="","",IF(CB133="m","",IF(CB133="p","",(IF(CL133=1,CG133*10,CG133)))))</f>
        <v>0</v>
      </c>
      <c r="CN133" s="140" t="str">
        <f t="shared" ref="CN133:CN196" si="283">CONCATENATE(CI133,CK133,CM133)</f>
        <v>000</v>
      </c>
      <c r="CO133" s="140">
        <f t="shared" ref="CO133:CO196" si="284">CN133*1</f>
        <v>0</v>
      </c>
      <c r="CP133" s="140">
        <f t="shared" ref="CP133:CP196" si="285">CI133*1</f>
        <v>0</v>
      </c>
      <c r="CQ133" s="140" t="str">
        <f t="shared" ref="CQ133:CQ196" si="286">IF(CP133=0,"",CP133)</f>
        <v/>
      </c>
      <c r="CR133" s="140" t="str">
        <f t="shared" ref="CR133:CR196" si="287">IF(CP133=0,"",IF(CB133="t",".",IF(CB133="p","点","m")))</f>
        <v/>
      </c>
      <c r="CS133" s="140" t="str">
        <f t="shared" ref="CS133:CS196" si="288">IF(CK133="","",ASC(CK133))</f>
        <v>0</v>
      </c>
      <c r="CT133" s="140" t="str">
        <f t="shared" ref="CT133:CT196" si="289">IF(CB133="t",".","")</f>
        <v/>
      </c>
      <c r="CU133" s="140" t="str">
        <f t="shared" ref="CU133:CU196" si="290">IF(CM133="","",ASC(CM133))</f>
        <v>0</v>
      </c>
      <c r="CV133" s="140" t="str">
        <f t="shared" ref="CV133:CV196" si="291">IF(CR133="m","",IF(CP133=0,"","0"))</f>
        <v/>
      </c>
      <c r="CW133" s="140" t="str">
        <f t="shared" ref="CW133:CW196" si="292">IF(CR133="点",CQ133,CONCATENATE(CQ133,CR133,CS133,CT133,CU133,CV133))</f>
        <v>00</v>
      </c>
      <c r="CX133" s="140">
        <f t="shared" ref="CX133:CX196" si="293">IF(CP133=0,CW133*1,CW133)</f>
        <v>0</v>
      </c>
      <c r="CY133" s="174" t="str">
        <f>IF(男子種目選択!I133="","",男子種目選択!I133)</f>
        <v/>
      </c>
      <c r="CZ133" s="164" t="str">
        <f t="shared" si="217"/>
        <v/>
      </c>
      <c r="DA133" s="170"/>
      <c r="DB133" s="171" t="str">
        <f t="shared" ref="DB133:DB196" si="294">IF(CS133="","",IF(CZ133="","",IF(CZ133="p","点",IF(CZ133="t","分","m"))))</f>
        <v/>
      </c>
      <c r="DC133" s="172"/>
      <c r="DD133" s="171" t="str">
        <f t="shared" ref="DD133:DD196" si="295">IF(CS133="","",IF(CZ133="","",IF(CZ133="p","",IF(CZ133="t","秒","cm"))))</f>
        <v/>
      </c>
      <c r="DE133" s="175"/>
      <c r="DF133" s="169">
        <f t="shared" ref="DF133:DF196" si="296">IF(CS133="","",LEN(DA133))</f>
        <v>0</v>
      </c>
      <c r="DG133" s="169">
        <f t="shared" ref="DG133:DG196" si="297">IF(DH133=1,CONCATENATE(DL$3,DA133),DA133)</f>
        <v>0</v>
      </c>
      <c r="DH133" s="169">
        <f t="shared" ref="DH133:DH196" si="298">IF(CS133="","",LEN(DC133))</f>
        <v>0</v>
      </c>
      <c r="DI133" s="169">
        <f t="shared" ref="DI133:DI196" si="299">IF(DH133=1,CONCATENATE(DL$3,DC133),DC133)</f>
        <v>0</v>
      </c>
      <c r="DJ133" s="3">
        <f t="shared" ref="DJ133:DJ196" si="300">IF(CS133="","",LEN(DE133))</f>
        <v>0</v>
      </c>
      <c r="DK133" s="145">
        <f t="shared" ref="DK133:DK196" si="301">IF(CS133="","",IF(CZ133="m","",IF(CZ133="p","",(IF(DJ133=1,DE133*10,DE133)))))</f>
        <v>0</v>
      </c>
      <c r="DL133" s="140" t="str">
        <f t="shared" ref="DL133:DL196" si="302">CONCATENATE(DG133,DI133,DK133)</f>
        <v>000</v>
      </c>
      <c r="DM133" s="140">
        <f t="shared" ref="DM133:DM196" si="303">DL133*1</f>
        <v>0</v>
      </c>
      <c r="DN133" s="140">
        <f t="shared" ref="DN133:DN196" si="304">DG133*1</f>
        <v>0</v>
      </c>
      <c r="DO133" s="140" t="str">
        <f t="shared" ref="DO133:DO196" si="305">IF(DN133=0,"",DN133)</f>
        <v/>
      </c>
      <c r="DP133" s="140" t="str">
        <f t="shared" ref="DP133:DP196" si="306">IF(DN133=0,"",IF(CZ133="t",".",IF(CZ133="p","点","m")))</f>
        <v/>
      </c>
      <c r="DQ133" s="140" t="str">
        <f t="shared" ref="DQ133:DQ196" si="307">IF(DI133="","",ASC(DI133))</f>
        <v>0</v>
      </c>
      <c r="DR133" s="140" t="str">
        <f t="shared" ref="DR133:DR196" si="308">IF(CZ133="t",".","")</f>
        <v/>
      </c>
      <c r="DS133" s="140" t="str">
        <f t="shared" ref="DS133:DS196" si="309">IF(DK133="","",ASC(DK133))</f>
        <v>0</v>
      </c>
      <c r="DT133" s="140" t="str">
        <f t="shared" ref="DT133:DT196" si="310">IF(DP133="m","",IF(DN133=0,"","0"))</f>
        <v/>
      </c>
      <c r="DU133" s="140" t="str">
        <f t="shared" ref="DU133:DU196" si="311">IF(DP133="点",DO133,CONCATENATE(DO133,DP133,DQ133,DR133,DS133,DT133))</f>
        <v>00</v>
      </c>
      <c r="DV133" s="140">
        <f t="shared" ref="DV133:DV196" si="312">IF(DN133=0,DU133*1,DU133)</f>
        <v>0</v>
      </c>
    </row>
    <row r="134" spans="2:126">
      <c r="B134" s="159" t="str">
        <f t="shared" si="218"/>
        <v/>
      </c>
      <c r="C134" s="150">
        <v>131</v>
      </c>
      <c r="D134" s="160" t="str">
        <f>男子種目選択!B134</f>
        <v/>
      </c>
      <c r="E134" s="161" t="str">
        <f>男子種目選択!C134</f>
        <v/>
      </c>
      <c r="F134" s="162" t="str">
        <f>男子種目選択!D134</f>
        <v/>
      </c>
      <c r="G134" s="163" t="str">
        <f>IF(男子種目選択!E134="","",男子種目選択!E134)</f>
        <v/>
      </c>
      <c r="H134" s="164" t="str">
        <f t="shared" si="212"/>
        <v/>
      </c>
      <c r="I134" s="165"/>
      <c r="J134" s="166" t="str">
        <f t="shared" si="219"/>
        <v/>
      </c>
      <c r="K134" s="167"/>
      <c r="L134" s="166" t="str">
        <f t="shared" si="220"/>
        <v/>
      </c>
      <c r="M134" s="168"/>
      <c r="N134" s="169" t="str">
        <f t="shared" si="221"/>
        <v/>
      </c>
      <c r="O134" s="169">
        <f t="shared" si="222"/>
        <v>0</v>
      </c>
      <c r="P134" s="169" t="str">
        <f t="shared" si="223"/>
        <v/>
      </c>
      <c r="Q134" s="169">
        <f t="shared" si="224"/>
        <v>0</v>
      </c>
      <c r="R134" s="3" t="str">
        <f t="shared" si="225"/>
        <v/>
      </c>
      <c r="S134" s="145" t="str">
        <f t="shared" si="226"/>
        <v/>
      </c>
      <c r="T134" s="140" t="str">
        <f t="shared" si="227"/>
        <v>00</v>
      </c>
      <c r="U134" s="140">
        <f t="shared" si="228"/>
        <v>0</v>
      </c>
      <c r="V134" s="140">
        <f t="shared" si="229"/>
        <v>0</v>
      </c>
      <c r="W134" s="140" t="str">
        <f t="shared" si="230"/>
        <v/>
      </c>
      <c r="X134" s="140" t="str">
        <f t="shared" si="231"/>
        <v/>
      </c>
      <c r="Y134" s="140" t="str">
        <f t="shared" si="232"/>
        <v>0</v>
      </c>
      <c r="Z134" s="140" t="str">
        <f t="shared" si="233"/>
        <v/>
      </c>
      <c r="AA134" s="140" t="str">
        <f t="shared" si="234"/>
        <v/>
      </c>
      <c r="AB134" s="140" t="str">
        <f t="shared" si="235"/>
        <v/>
      </c>
      <c r="AC134" s="140" t="str">
        <f t="shared" si="213"/>
        <v>0</v>
      </c>
      <c r="AD134" s="140">
        <f t="shared" si="236"/>
        <v>0</v>
      </c>
      <c r="AE134" s="163" t="str">
        <f>IF(男子種目選択!F134="","",男子種目選択!F134)</f>
        <v/>
      </c>
      <c r="AF134" s="164" t="str">
        <f t="shared" si="214"/>
        <v/>
      </c>
      <c r="AG134" s="170"/>
      <c r="AH134" s="171" t="str">
        <f t="shared" si="237"/>
        <v/>
      </c>
      <c r="AI134" s="172"/>
      <c r="AJ134" s="171" t="str">
        <f t="shared" si="238"/>
        <v/>
      </c>
      <c r="AK134" s="173"/>
      <c r="AL134" s="169">
        <f t="shared" si="239"/>
        <v>0</v>
      </c>
      <c r="AM134" s="169">
        <f t="shared" si="240"/>
        <v>0</v>
      </c>
      <c r="AN134" s="169">
        <f t="shared" si="241"/>
        <v>0</v>
      </c>
      <c r="AO134" s="169">
        <f t="shared" si="242"/>
        <v>0</v>
      </c>
      <c r="AP134" s="3">
        <f t="shared" si="243"/>
        <v>0</v>
      </c>
      <c r="AQ134" s="145">
        <f t="shared" si="244"/>
        <v>0</v>
      </c>
      <c r="AR134" s="140" t="str">
        <f t="shared" si="245"/>
        <v>000</v>
      </c>
      <c r="AS134" s="140">
        <f t="shared" si="246"/>
        <v>0</v>
      </c>
      <c r="AT134" s="140">
        <f t="shared" si="247"/>
        <v>0</v>
      </c>
      <c r="AU134" s="140" t="str">
        <f t="shared" si="248"/>
        <v/>
      </c>
      <c r="AV134" s="140" t="str">
        <f t="shared" si="249"/>
        <v/>
      </c>
      <c r="AW134" s="140" t="str">
        <f t="shared" si="250"/>
        <v>0</v>
      </c>
      <c r="AX134" s="140" t="str">
        <f t="shared" si="251"/>
        <v/>
      </c>
      <c r="AY134" s="140" t="str">
        <f t="shared" si="252"/>
        <v>0</v>
      </c>
      <c r="AZ134" s="140" t="str">
        <f t="shared" si="253"/>
        <v/>
      </c>
      <c r="BA134" s="140" t="str">
        <f t="shared" si="254"/>
        <v>00</v>
      </c>
      <c r="BB134" s="140">
        <f t="shared" si="255"/>
        <v>0</v>
      </c>
      <c r="BC134" s="174" t="str">
        <f>IF(男子種目選択!G134="","",男子種目選択!G134)</f>
        <v/>
      </c>
      <c r="BD134" s="164" t="str">
        <f t="shared" si="215"/>
        <v/>
      </c>
      <c r="BE134" s="170"/>
      <c r="BF134" s="171" t="str">
        <f t="shared" si="256"/>
        <v/>
      </c>
      <c r="BG134" s="172"/>
      <c r="BH134" s="171" t="str">
        <f t="shared" si="257"/>
        <v/>
      </c>
      <c r="BI134" s="175"/>
      <c r="BJ134" s="169">
        <f t="shared" si="258"/>
        <v>0</v>
      </c>
      <c r="BK134" s="169">
        <f t="shared" si="259"/>
        <v>0</v>
      </c>
      <c r="BL134" s="169">
        <f t="shared" si="260"/>
        <v>0</v>
      </c>
      <c r="BM134" s="169">
        <f t="shared" si="261"/>
        <v>0</v>
      </c>
      <c r="BN134" s="3">
        <f t="shared" si="262"/>
        <v>0</v>
      </c>
      <c r="BO134" s="145">
        <f t="shared" si="263"/>
        <v>0</v>
      </c>
      <c r="BP134" s="140" t="str">
        <f t="shared" si="264"/>
        <v>000</v>
      </c>
      <c r="BQ134" s="140">
        <f t="shared" si="265"/>
        <v>0</v>
      </c>
      <c r="BR134" s="140">
        <f t="shared" si="266"/>
        <v>0</v>
      </c>
      <c r="BS134" s="140" t="str">
        <f t="shared" si="267"/>
        <v/>
      </c>
      <c r="BT134" s="140" t="str">
        <f t="shared" si="268"/>
        <v/>
      </c>
      <c r="BU134" s="140" t="str">
        <f t="shared" si="269"/>
        <v>0</v>
      </c>
      <c r="BV134" s="140" t="str">
        <f t="shared" si="270"/>
        <v/>
      </c>
      <c r="BW134" s="140" t="str">
        <f t="shared" si="271"/>
        <v>0</v>
      </c>
      <c r="BX134" s="140" t="str">
        <f t="shared" si="272"/>
        <v/>
      </c>
      <c r="BY134" s="140" t="str">
        <f t="shared" si="273"/>
        <v>00</v>
      </c>
      <c r="BZ134" s="140">
        <f t="shared" si="274"/>
        <v>0</v>
      </c>
      <c r="CA134" s="163" t="str">
        <f>IF(男子種目選択!H134="","",男子種目選択!H134)</f>
        <v/>
      </c>
      <c r="CB134" s="164" t="str">
        <f t="shared" si="216"/>
        <v/>
      </c>
      <c r="CC134" s="170"/>
      <c r="CD134" s="171" t="str">
        <f t="shared" si="275"/>
        <v/>
      </c>
      <c r="CE134" s="172"/>
      <c r="CF134" s="171" t="str">
        <f t="shared" si="276"/>
        <v/>
      </c>
      <c r="CG134" s="173"/>
      <c r="CH134" s="169">
        <f t="shared" si="277"/>
        <v>0</v>
      </c>
      <c r="CI134" s="169">
        <f t="shared" si="278"/>
        <v>0</v>
      </c>
      <c r="CJ134" s="169">
        <f t="shared" si="279"/>
        <v>0</v>
      </c>
      <c r="CK134" s="169">
        <f t="shared" si="280"/>
        <v>0</v>
      </c>
      <c r="CL134" s="3">
        <f t="shared" si="281"/>
        <v>0</v>
      </c>
      <c r="CM134" s="145">
        <f t="shared" si="282"/>
        <v>0</v>
      </c>
      <c r="CN134" s="140" t="str">
        <f t="shared" si="283"/>
        <v>000</v>
      </c>
      <c r="CO134" s="140">
        <f t="shared" si="284"/>
        <v>0</v>
      </c>
      <c r="CP134" s="140">
        <f t="shared" si="285"/>
        <v>0</v>
      </c>
      <c r="CQ134" s="140" t="str">
        <f t="shared" si="286"/>
        <v/>
      </c>
      <c r="CR134" s="140" t="str">
        <f t="shared" si="287"/>
        <v/>
      </c>
      <c r="CS134" s="140" t="str">
        <f t="shared" si="288"/>
        <v>0</v>
      </c>
      <c r="CT134" s="140" t="str">
        <f t="shared" si="289"/>
        <v/>
      </c>
      <c r="CU134" s="140" t="str">
        <f t="shared" si="290"/>
        <v>0</v>
      </c>
      <c r="CV134" s="140" t="str">
        <f t="shared" si="291"/>
        <v/>
      </c>
      <c r="CW134" s="140" t="str">
        <f t="shared" si="292"/>
        <v>00</v>
      </c>
      <c r="CX134" s="140">
        <f t="shared" si="293"/>
        <v>0</v>
      </c>
      <c r="CY134" s="174" t="str">
        <f>IF(男子種目選択!I134="","",男子種目選択!I134)</f>
        <v/>
      </c>
      <c r="CZ134" s="164" t="str">
        <f t="shared" si="217"/>
        <v/>
      </c>
      <c r="DA134" s="170"/>
      <c r="DB134" s="171" t="str">
        <f t="shared" si="294"/>
        <v/>
      </c>
      <c r="DC134" s="172"/>
      <c r="DD134" s="171" t="str">
        <f t="shared" si="295"/>
        <v/>
      </c>
      <c r="DE134" s="175"/>
      <c r="DF134" s="169">
        <f t="shared" si="296"/>
        <v>0</v>
      </c>
      <c r="DG134" s="169">
        <f t="shared" si="297"/>
        <v>0</v>
      </c>
      <c r="DH134" s="169">
        <f t="shared" si="298"/>
        <v>0</v>
      </c>
      <c r="DI134" s="169">
        <f t="shared" si="299"/>
        <v>0</v>
      </c>
      <c r="DJ134" s="3">
        <f t="shared" si="300"/>
        <v>0</v>
      </c>
      <c r="DK134" s="145">
        <f t="shared" si="301"/>
        <v>0</v>
      </c>
      <c r="DL134" s="140" t="str">
        <f t="shared" si="302"/>
        <v>000</v>
      </c>
      <c r="DM134" s="140">
        <f t="shared" si="303"/>
        <v>0</v>
      </c>
      <c r="DN134" s="140">
        <f t="shared" si="304"/>
        <v>0</v>
      </c>
      <c r="DO134" s="140" t="str">
        <f t="shared" si="305"/>
        <v/>
      </c>
      <c r="DP134" s="140" t="str">
        <f t="shared" si="306"/>
        <v/>
      </c>
      <c r="DQ134" s="140" t="str">
        <f t="shared" si="307"/>
        <v>0</v>
      </c>
      <c r="DR134" s="140" t="str">
        <f t="shared" si="308"/>
        <v/>
      </c>
      <c r="DS134" s="140" t="str">
        <f t="shared" si="309"/>
        <v>0</v>
      </c>
      <c r="DT134" s="140" t="str">
        <f t="shared" si="310"/>
        <v/>
      </c>
      <c r="DU134" s="140" t="str">
        <f t="shared" si="311"/>
        <v>00</v>
      </c>
      <c r="DV134" s="140">
        <f t="shared" si="312"/>
        <v>0</v>
      </c>
    </row>
    <row r="135" spans="2:126">
      <c r="B135" s="159" t="str">
        <f t="shared" si="218"/>
        <v/>
      </c>
      <c r="C135" s="150">
        <v>132</v>
      </c>
      <c r="D135" s="160" t="str">
        <f>男子種目選択!B135</f>
        <v/>
      </c>
      <c r="E135" s="161" t="str">
        <f>男子種目選択!C135</f>
        <v/>
      </c>
      <c r="F135" s="162" t="str">
        <f>男子種目選択!D135</f>
        <v/>
      </c>
      <c r="G135" s="163" t="str">
        <f>IF(男子種目選択!E135="","",男子種目選択!E135)</f>
        <v/>
      </c>
      <c r="H135" s="164" t="str">
        <f t="shared" si="212"/>
        <v/>
      </c>
      <c r="I135" s="165"/>
      <c r="J135" s="166" t="str">
        <f t="shared" si="219"/>
        <v/>
      </c>
      <c r="K135" s="167"/>
      <c r="L135" s="166" t="str">
        <f t="shared" si="220"/>
        <v/>
      </c>
      <c r="M135" s="168"/>
      <c r="N135" s="169" t="str">
        <f t="shared" si="221"/>
        <v/>
      </c>
      <c r="O135" s="169">
        <f t="shared" si="222"/>
        <v>0</v>
      </c>
      <c r="P135" s="169" t="str">
        <f t="shared" si="223"/>
        <v/>
      </c>
      <c r="Q135" s="169">
        <f t="shared" si="224"/>
        <v>0</v>
      </c>
      <c r="R135" s="3" t="str">
        <f t="shared" si="225"/>
        <v/>
      </c>
      <c r="S135" s="145" t="str">
        <f t="shared" si="226"/>
        <v/>
      </c>
      <c r="T135" s="140" t="str">
        <f t="shared" si="227"/>
        <v>00</v>
      </c>
      <c r="U135" s="140">
        <f t="shared" si="228"/>
        <v>0</v>
      </c>
      <c r="V135" s="140">
        <f t="shared" si="229"/>
        <v>0</v>
      </c>
      <c r="W135" s="140" t="str">
        <f t="shared" si="230"/>
        <v/>
      </c>
      <c r="X135" s="140" t="str">
        <f t="shared" si="231"/>
        <v/>
      </c>
      <c r="Y135" s="140" t="str">
        <f t="shared" si="232"/>
        <v>0</v>
      </c>
      <c r="Z135" s="140" t="str">
        <f t="shared" si="233"/>
        <v/>
      </c>
      <c r="AA135" s="140" t="str">
        <f t="shared" si="234"/>
        <v/>
      </c>
      <c r="AB135" s="140" t="str">
        <f t="shared" si="235"/>
        <v/>
      </c>
      <c r="AC135" s="140" t="str">
        <f t="shared" si="213"/>
        <v>0</v>
      </c>
      <c r="AD135" s="140">
        <f t="shared" si="236"/>
        <v>0</v>
      </c>
      <c r="AE135" s="163" t="str">
        <f>IF(男子種目選択!F135="","",男子種目選択!F135)</f>
        <v/>
      </c>
      <c r="AF135" s="164" t="str">
        <f t="shared" si="214"/>
        <v/>
      </c>
      <c r="AG135" s="170"/>
      <c r="AH135" s="171" t="str">
        <f t="shared" si="237"/>
        <v/>
      </c>
      <c r="AI135" s="172"/>
      <c r="AJ135" s="171" t="str">
        <f t="shared" si="238"/>
        <v/>
      </c>
      <c r="AK135" s="173"/>
      <c r="AL135" s="169">
        <f t="shared" si="239"/>
        <v>0</v>
      </c>
      <c r="AM135" s="169">
        <f t="shared" si="240"/>
        <v>0</v>
      </c>
      <c r="AN135" s="169">
        <f t="shared" si="241"/>
        <v>0</v>
      </c>
      <c r="AO135" s="169">
        <f t="shared" si="242"/>
        <v>0</v>
      </c>
      <c r="AP135" s="3">
        <f t="shared" si="243"/>
        <v>0</v>
      </c>
      <c r="AQ135" s="145">
        <f t="shared" si="244"/>
        <v>0</v>
      </c>
      <c r="AR135" s="140" t="str">
        <f t="shared" si="245"/>
        <v>000</v>
      </c>
      <c r="AS135" s="140">
        <f t="shared" si="246"/>
        <v>0</v>
      </c>
      <c r="AT135" s="140">
        <f t="shared" si="247"/>
        <v>0</v>
      </c>
      <c r="AU135" s="140" t="str">
        <f t="shared" si="248"/>
        <v/>
      </c>
      <c r="AV135" s="140" t="str">
        <f t="shared" si="249"/>
        <v/>
      </c>
      <c r="AW135" s="140" t="str">
        <f t="shared" si="250"/>
        <v>0</v>
      </c>
      <c r="AX135" s="140" t="str">
        <f t="shared" si="251"/>
        <v/>
      </c>
      <c r="AY135" s="140" t="str">
        <f t="shared" si="252"/>
        <v>0</v>
      </c>
      <c r="AZ135" s="140" t="str">
        <f t="shared" si="253"/>
        <v/>
      </c>
      <c r="BA135" s="140" t="str">
        <f t="shared" si="254"/>
        <v>00</v>
      </c>
      <c r="BB135" s="140">
        <f t="shared" si="255"/>
        <v>0</v>
      </c>
      <c r="BC135" s="174" t="str">
        <f>IF(男子種目選択!G135="","",男子種目選択!G135)</f>
        <v/>
      </c>
      <c r="BD135" s="164" t="str">
        <f t="shared" si="215"/>
        <v/>
      </c>
      <c r="BE135" s="170"/>
      <c r="BF135" s="171" t="str">
        <f t="shared" si="256"/>
        <v/>
      </c>
      <c r="BG135" s="172"/>
      <c r="BH135" s="171" t="str">
        <f t="shared" si="257"/>
        <v/>
      </c>
      <c r="BI135" s="175"/>
      <c r="BJ135" s="169">
        <f t="shared" si="258"/>
        <v>0</v>
      </c>
      <c r="BK135" s="169">
        <f t="shared" si="259"/>
        <v>0</v>
      </c>
      <c r="BL135" s="169">
        <f t="shared" si="260"/>
        <v>0</v>
      </c>
      <c r="BM135" s="169">
        <f t="shared" si="261"/>
        <v>0</v>
      </c>
      <c r="BN135" s="3">
        <f t="shared" si="262"/>
        <v>0</v>
      </c>
      <c r="BO135" s="145">
        <f t="shared" si="263"/>
        <v>0</v>
      </c>
      <c r="BP135" s="140" t="str">
        <f t="shared" si="264"/>
        <v>000</v>
      </c>
      <c r="BQ135" s="140">
        <f t="shared" si="265"/>
        <v>0</v>
      </c>
      <c r="BR135" s="140">
        <f t="shared" si="266"/>
        <v>0</v>
      </c>
      <c r="BS135" s="140" t="str">
        <f t="shared" si="267"/>
        <v/>
      </c>
      <c r="BT135" s="140" t="str">
        <f t="shared" si="268"/>
        <v/>
      </c>
      <c r="BU135" s="140" t="str">
        <f t="shared" si="269"/>
        <v>0</v>
      </c>
      <c r="BV135" s="140" t="str">
        <f t="shared" si="270"/>
        <v/>
      </c>
      <c r="BW135" s="140" t="str">
        <f t="shared" si="271"/>
        <v>0</v>
      </c>
      <c r="BX135" s="140" t="str">
        <f t="shared" si="272"/>
        <v/>
      </c>
      <c r="BY135" s="140" t="str">
        <f t="shared" si="273"/>
        <v>00</v>
      </c>
      <c r="BZ135" s="140">
        <f t="shared" si="274"/>
        <v>0</v>
      </c>
      <c r="CA135" s="163" t="str">
        <f>IF(男子種目選択!H135="","",男子種目選択!H135)</f>
        <v/>
      </c>
      <c r="CB135" s="164" t="str">
        <f t="shared" si="216"/>
        <v/>
      </c>
      <c r="CC135" s="170"/>
      <c r="CD135" s="171" t="str">
        <f t="shared" si="275"/>
        <v/>
      </c>
      <c r="CE135" s="172"/>
      <c r="CF135" s="171" t="str">
        <f t="shared" si="276"/>
        <v/>
      </c>
      <c r="CG135" s="173"/>
      <c r="CH135" s="169">
        <f t="shared" si="277"/>
        <v>0</v>
      </c>
      <c r="CI135" s="169">
        <f t="shared" si="278"/>
        <v>0</v>
      </c>
      <c r="CJ135" s="169">
        <f t="shared" si="279"/>
        <v>0</v>
      </c>
      <c r="CK135" s="169">
        <f t="shared" si="280"/>
        <v>0</v>
      </c>
      <c r="CL135" s="3">
        <f t="shared" si="281"/>
        <v>0</v>
      </c>
      <c r="CM135" s="145">
        <f t="shared" si="282"/>
        <v>0</v>
      </c>
      <c r="CN135" s="140" t="str">
        <f t="shared" si="283"/>
        <v>000</v>
      </c>
      <c r="CO135" s="140">
        <f t="shared" si="284"/>
        <v>0</v>
      </c>
      <c r="CP135" s="140">
        <f t="shared" si="285"/>
        <v>0</v>
      </c>
      <c r="CQ135" s="140" t="str">
        <f t="shared" si="286"/>
        <v/>
      </c>
      <c r="CR135" s="140" t="str">
        <f t="shared" si="287"/>
        <v/>
      </c>
      <c r="CS135" s="140" t="str">
        <f t="shared" si="288"/>
        <v>0</v>
      </c>
      <c r="CT135" s="140" t="str">
        <f t="shared" si="289"/>
        <v/>
      </c>
      <c r="CU135" s="140" t="str">
        <f t="shared" si="290"/>
        <v>0</v>
      </c>
      <c r="CV135" s="140" t="str">
        <f t="shared" si="291"/>
        <v/>
      </c>
      <c r="CW135" s="140" t="str">
        <f t="shared" si="292"/>
        <v>00</v>
      </c>
      <c r="CX135" s="140">
        <f t="shared" si="293"/>
        <v>0</v>
      </c>
      <c r="CY135" s="174" t="str">
        <f>IF(男子種目選択!I135="","",男子種目選択!I135)</f>
        <v/>
      </c>
      <c r="CZ135" s="164" t="str">
        <f t="shared" si="217"/>
        <v/>
      </c>
      <c r="DA135" s="170"/>
      <c r="DB135" s="171" t="str">
        <f t="shared" si="294"/>
        <v/>
      </c>
      <c r="DC135" s="172"/>
      <c r="DD135" s="171" t="str">
        <f t="shared" si="295"/>
        <v/>
      </c>
      <c r="DE135" s="175"/>
      <c r="DF135" s="169">
        <f t="shared" si="296"/>
        <v>0</v>
      </c>
      <c r="DG135" s="169">
        <f t="shared" si="297"/>
        <v>0</v>
      </c>
      <c r="DH135" s="169">
        <f t="shared" si="298"/>
        <v>0</v>
      </c>
      <c r="DI135" s="169">
        <f t="shared" si="299"/>
        <v>0</v>
      </c>
      <c r="DJ135" s="3">
        <f t="shared" si="300"/>
        <v>0</v>
      </c>
      <c r="DK135" s="145">
        <f t="shared" si="301"/>
        <v>0</v>
      </c>
      <c r="DL135" s="140" t="str">
        <f t="shared" si="302"/>
        <v>000</v>
      </c>
      <c r="DM135" s="140">
        <f t="shared" si="303"/>
        <v>0</v>
      </c>
      <c r="DN135" s="140">
        <f t="shared" si="304"/>
        <v>0</v>
      </c>
      <c r="DO135" s="140" t="str">
        <f t="shared" si="305"/>
        <v/>
      </c>
      <c r="DP135" s="140" t="str">
        <f t="shared" si="306"/>
        <v/>
      </c>
      <c r="DQ135" s="140" t="str">
        <f t="shared" si="307"/>
        <v>0</v>
      </c>
      <c r="DR135" s="140" t="str">
        <f t="shared" si="308"/>
        <v/>
      </c>
      <c r="DS135" s="140" t="str">
        <f t="shared" si="309"/>
        <v>0</v>
      </c>
      <c r="DT135" s="140" t="str">
        <f t="shared" si="310"/>
        <v/>
      </c>
      <c r="DU135" s="140" t="str">
        <f t="shared" si="311"/>
        <v>00</v>
      </c>
      <c r="DV135" s="140">
        <f t="shared" si="312"/>
        <v>0</v>
      </c>
    </row>
    <row r="136" spans="2:126">
      <c r="B136" s="159" t="str">
        <f t="shared" si="218"/>
        <v/>
      </c>
      <c r="C136" s="150">
        <v>133</v>
      </c>
      <c r="D136" s="160" t="str">
        <f>男子種目選択!B136</f>
        <v/>
      </c>
      <c r="E136" s="161" t="str">
        <f>男子種目選択!C136</f>
        <v/>
      </c>
      <c r="F136" s="162" t="str">
        <f>男子種目選択!D136</f>
        <v/>
      </c>
      <c r="G136" s="163" t="str">
        <f>IF(男子種目選択!E136="","",男子種目選択!E136)</f>
        <v/>
      </c>
      <c r="H136" s="164" t="str">
        <f t="shared" si="212"/>
        <v/>
      </c>
      <c r="I136" s="165"/>
      <c r="J136" s="166" t="str">
        <f t="shared" si="219"/>
        <v/>
      </c>
      <c r="K136" s="167"/>
      <c r="L136" s="166" t="str">
        <f t="shared" si="220"/>
        <v/>
      </c>
      <c r="M136" s="168"/>
      <c r="N136" s="169" t="str">
        <f t="shared" si="221"/>
        <v/>
      </c>
      <c r="O136" s="169">
        <f t="shared" si="222"/>
        <v>0</v>
      </c>
      <c r="P136" s="169" t="str">
        <f t="shared" si="223"/>
        <v/>
      </c>
      <c r="Q136" s="169">
        <f t="shared" si="224"/>
        <v>0</v>
      </c>
      <c r="R136" s="3" t="str">
        <f t="shared" si="225"/>
        <v/>
      </c>
      <c r="S136" s="145" t="str">
        <f t="shared" si="226"/>
        <v/>
      </c>
      <c r="T136" s="140" t="str">
        <f t="shared" si="227"/>
        <v>00</v>
      </c>
      <c r="U136" s="140">
        <f t="shared" si="228"/>
        <v>0</v>
      </c>
      <c r="V136" s="140">
        <f t="shared" si="229"/>
        <v>0</v>
      </c>
      <c r="W136" s="140" t="str">
        <f t="shared" si="230"/>
        <v/>
      </c>
      <c r="X136" s="140" t="str">
        <f t="shared" si="231"/>
        <v/>
      </c>
      <c r="Y136" s="140" t="str">
        <f t="shared" si="232"/>
        <v>0</v>
      </c>
      <c r="Z136" s="140" t="str">
        <f t="shared" si="233"/>
        <v/>
      </c>
      <c r="AA136" s="140" t="str">
        <f t="shared" si="234"/>
        <v/>
      </c>
      <c r="AB136" s="140" t="str">
        <f t="shared" si="235"/>
        <v/>
      </c>
      <c r="AC136" s="140" t="str">
        <f t="shared" si="213"/>
        <v>0</v>
      </c>
      <c r="AD136" s="140">
        <f t="shared" si="236"/>
        <v>0</v>
      </c>
      <c r="AE136" s="163" t="str">
        <f>IF(男子種目選択!F136="","",男子種目選択!F136)</f>
        <v/>
      </c>
      <c r="AF136" s="164" t="str">
        <f t="shared" si="214"/>
        <v/>
      </c>
      <c r="AG136" s="170"/>
      <c r="AH136" s="171" t="str">
        <f t="shared" si="237"/>
        <v/>
      </c>
      <c r="AI136" s="172"/>
      <c r="AJ136" s="171" t="str">
        <f t="shared" si="238"/>
        <v/>
      </c>
      <c r="AK136" s="173"/>
      <c r="AL136" s="169">
        <f t="shared" si="239"/>
        <v>0</v>
      </c>
      <c r="AM136" s="169">
        <f t="shared" si="240"/>
        <v>0</v>
      </c>
      <c r="AN136" s="169">
        <f t="shared" si="241"/>
        <v>0</v>
      </c>
      <c r="AO136" s="169">
        <f t="shared" si="242"/>
        <v>0</v>
      </c>
      <c r="AP136" s="3">
        <f t="shared" si="243"/>
        <v>0</v>
      </c>
      <c r="AQ136" s="145">
        <f t="shared" si="244"/>
        <v>0</v>
      </c>
      <c r="AR136" s="140" t="str">
        <f t="shared" si="245"/>
        <v>000</v>
      </c>
      <c r="AS136" s="140">
        <f t="shared" si="246"/>
        <v>0</v>
      </c>
      <c r="AT136" s="140">
        <f t="shared" si="247"/>
        <v>0</v>
      </c>
      <c r="AU136" s="140" t="str">
        <f t="shared" si="248"/>
        <v/>
      </c>
      <c r="AV136" s="140" t="str">
        <f t="shared" si="249"/>
        <v/>
      </c>
      <c r="AW136" s="140" t="str">
        <f t="shared" si="250"/>
        <v>0</v>
      </c>
      <c r="AX136" s="140" t="str">
        <f t="shared" si="251"/>
        <v/>
      </c>
      <c r="AY136" s="140" t="str">
        <f t="shared" si="252"/>
        <v>0</v>
      </c>
      <c r="AZ136" s="140" t="str">
        <f t="shared" si="253"/>
        <v/>
      </c>
      <c r="BA136" s="140" t="str">
        <f t="shared" si="254"/>
        <v>00</v>
      </c>
      <c r="BB136" s="140">
        <f t="shared" si="255"/>
        <v>0</v>
      </c>
      <c r="BC136" s="174" t="str">
        <f>IF(男子種目選択!G136="","",男子種目選択!G136)</f>
        <v/>
      </c>
      <c r="BD136" s="164" t="str">
        <f t="shared" si="215"/>
        <v/>
      </c>
      <c r="BE136" s="170"/>
      <c r="BF136" s="171" t="str">
        <f t="shared" si="256"/>
        <v/>
      </c>
      <c r="BG136" s="172"/>
      <c r="BH136" s="171" t="str">
        <f t="shared" si="257"/>
        <v/>
      </c>
      <c r="BI136" s="175"/>
      <c r="BJ136" s="169">
        <f t="shared" si="258"/>
        <v>0</v>
      </c>
      <c r="BK136" s="169">
        <f t="shared" si="259"/>
        <v>0</v>
      </c>
      <c r="BL136" s="169">
        <f t="shared" si="260"/>
        <v>0</v>
      </c>
      <c r="BM136" s="169">
        <f t="shared" si="261"/>
        <v>0</v>
      </c>
      <c r="BN136" s="3">
        <f t="shared" si="262"/>
        <v>0</v>
      </c>
      <c r="BO136" s="145">
        <f t="shared" si="263"/>
        <v>0</v>
      </c>
      <c r="BP136" s="140" t="str">
        <f t="shared" si="264"/>
        <v>000</v>
      </c>
      <c r="BQ136" s="140">
        <f t="shared" si="265"/>
        <v>0</v>
      </c>
      <c r="BR136" s="140">
        <f t="shared" si="266"/>
        <v>0</v>
      </c>
      <c r="BS136" s="140" t="str">
        <f t="shared" si="267"/>
        <v/>
      </c>
      <c r="BT136" s="140" t="str">
        <f t="shared" si="268"/>
        <v/>
      </c>
      <c r="BU136" s="140" t="str">
        <f t="shared" si="269"/>
        <v>0</v>
      </c>
      <c r="BV136" s="140" t="str">
        <f t="shared" si="270"/>
        <v/>
      </c>
      <c r="BW136" s="140" t="str">
        <f t="shared" si="271"/>
        <v>0</v>
      </c>
      <c r="BX136" s="140" t="str">
        <f t="shared" si="272"/>
        <v/>
      </c>
      <c r="BY136" s="140" t="str">
        <f t="shared" si="273"/>
        <v>00</v>
      </c>
      <c r="BZ136" s="140">
        <f t="shared" si="274"/>
        <v>0</v>
      </c>
      <c r="CA136" s="163" t="str">
        <f>IF(男子種目選択!H136="","",男子種目選択!H136)</f>
        <v/>
      </c>
      <c r="CB136" s="164" t="str">
        <f t="shared" si="216"/>
        <v/>
      </c>
      <c r="CC136" s="170"/>
      <c r="CD136" s="171" t="str">
        <f t="shared" si="275"/>
        <v/>
      </c>
      <c r="CE136" s="172"/>
      <c r="CF136" s="171" t="str">
        <f t="shared" si="276"/>
        <v/>
      </c>
      <c r="CG136" s="173"/>
      <c r="CH136" s="169">
        <f t="shared" si="277"/>
        <v>0</v>
      </c>
      <c r="CI136" s="169">
        <f t="shared" si="278"/>
        <v>0</v>
      </c>
      <c r="CJ136" s="169">
        <f t="shared" si="279"/>
        <v>0</v>
      </c>
      <c r="CK136" s="169">
        <f t="shared" si="280"/>
        <v>0</v>
      </c>
      <c r="CL136" s="3">
        <f t="shared" si="281"/>
        <v>0</v>
      </c>
      <c r="CM136" s="145">
        <f t="shared" si="282"/>
        <v>0</v>
      </c>
      <c r="CN136" s="140" t="str">
        <f t="shared" si="283"/>
        <v>000</v>
      </c>
      <c r="CO136" s="140">
        <f t="shared" si="284"/>
        <v>0</v>
      </c>
      <c r="CP136" s="140">
        <f t="shared" si="285"/>
        <v>0</v>
      </c>
      <c r="CQ136" s="140" t="str">
        <f t="shared" si="286"/>
        <v/>
      </c>
      <c r="CR136" s="140" t="str">
        <f t="shared" si="287"/>
        <v/>
      </c>
      <c r="CS136" s="140" t="str">
        <f t="shared" si="288"/>
        <v>0</v>
      </c>
      <c r="CT136" s="140" t="str">
        <f t="shared" si="289"/>
        <v/>
      </c>
      <c r="CU136" s="140" t="str">
        <f t="shared" si="290"/>
        <v>0</v>
      </c>
      <c r="CV136" s="140" t="str">
        <f t="shared" si="291"/>
        <v/>
      </c>
      <c r="CW136" s="140" t="str">
        <f t="shared" si="292"/>
        <v>00</v>
      </c>
      <c r="CX136" s="140">
        <f t="shared" si="293"/>
        <v>0</v>
      </c>
      <c r="CY136" s="174" t="str">
        <f>IF(男子種目選択!I136="","",男子種目選択!I136)</f>
        <v/>
      </c>
      <c r="CZ136" s="164" t="str">
        <f t="shared" si="217"/>
        <v/>
      </c>
      <c r="DA136" s="170"/>
      <c r="DB136" s="171" t="str">
        <f t="shared" si="294"/>
        <v/>
      </c>
      <c r="DC136" s="172"/>
      <c r="DD136" s="171" t="str">
        <f t="shared" si="295"/>
        <v/>
      </c>
      <c r="DE136" s="175"/>
      <c r="DF136" s="169">
        <f t="shared" si="296"/>
        <v>0</v>
      </c>
      <c r="DG136" s="169">
        <f t="shared" si="297"/>
        <v>0</v>
      </c>
      <c r="DH136" s="169">
        <f t="shared" si="298"/>
        <v>0</v>
      </c>
      <c r="DI136" s="169">
        <f t="shared" si="299"/>
        <v>0</v>
      </c>
      <c r="DJ136" s="3">
        <f t="shared" si="300"/>
        <v>0</v>
      </c>
      <c r="DK136" s="145">
        <f t="shared" si="301"/>
        <v>0</v>
      </c>
      <c r="DL136" s="140" t="str">
        <f t="shared" si="302"/>
        <v>000</v>
      </c>
      <c r="DM136" s="140">
        <f t="shared" si="303"/>
        <v>0</v>
      </c>
      <c r="DN136" s="140">
        <f t="shared" si="304"/>
        <v>0</v>
      </c>
      <c r="DO136" s="140" t="str">
        <f t="shared" si="305"/>
        <v/>
      </c>
      <c r="DP136" s="140" t="str">
        <f t="shared" si="306"/>
        <v/>
      </c>
      <c r="DQ136" s="140" t="str">
        <f t="shared" si="307"/>
        <v>0</v>
      </c>
      <c r="DR136" s="140" t="str">
        <f t="shared" si="308"/>
        <v/>
      </c>
      <c r="DS136" s="140" t="str">
        <f t="shared" si="309"/>
        <v>0</v>
      </c>
      <c r="DT136" s="140" t="str">
        <f t="shared" si="310"/>
        <v/>
      </c>
      <c r="DU136" s="140" t="str">
        <f t="shared" si="311"/>
        <v>00</v>
      </c>
      <c r="DV136" s="140">
        <f t="shared" si="312"/>
        <v>0</v>
      </c>
    </row>
    <row r="137" spans="2:126">
      <c r="B137" s="159" t="str">
        <f t="shared" si="218"/>
        <v/>
      </c>
      <c r="C137" s="150">
        <v>134</v>
      </c>
      <c r="D137" s="160" t="str">
        <f>男子種目選択!B137</f>
        <v/>
      </c>
      <c r="E137" s="161" t="str">
        <f>男子種目選択!C137</f>
        <v/>
      </c>
      <c r="F137" s="162" t="str">
        <f>男子種目選択!D137</f>
        <v/>
      </c>
      <c r="G137" s="163" t="str">
        <f>IF(男子種目選択!E137="","",男子種目選択!E137)</f>
        <v/>
      </c>
      <c r="H137" s="164" t="str">
        <f t="shared" si="212"/>
        <v/>
      </c>
      <c r="I137" s="165"/>
      <c r="J137" s="166" t="str">
        <f t="shared" si="219"/>
        <v/>
      </c>
      <c r="K137" s="167"/>
      <c r="L137" s="166" t="str">
        <f t="shared" si="220"/>
        <v/>
      </c>
      <c r="M137" s="168"/>
      <c r="N137" s="169" t="str">
        <f t="shared" si="221"/>
        <v/>
      </c>
      <c r="O137" s="169">
        <f t="shared" si="222"/>
        <v>0</v>
      </c>
      <c r="P137" s="169" t="str">
        <f t="shared" si="223"/>
        <v/>
      </c>
      <c r="Q137" s="169">
        <f t="shared" si="224"/>
        <v>0</v>
      </c>
      <c r="R137" s="3" t="str">
        <f t="shared" si="225"/>
        <v/>
      </c>
      <c r="S137" s="145" t="str">
        <f t="shared" si="226"/>
        <v/>
      </c>
      <c r="T137" s="140" t="str">
        <f t="shared" si="227"/>
        <v>00</v>
      </c>
      <c r="U137" s="140">
        <f t="shared" si="228"/>
        <v>0</v>
      </c>
      <c r="V137" s="140">
        <f t="shared" si="229"/>
        <v>0</v>
      </c>
      <c r="W137" s="140" t="str">
        <f t="shared" si="230"/>
        <v/>
      </c>
      <c r="X137" s="140" t="str">
        <f t="shared" si="231"/>
        <v/>
      </c>
      <c r="Y137" s="140" t="str">
        <f t="shared" si="232"/>
        <v>0</v>
      </c>
      <c r="Z137" s="140" t="str">
        <f t="shared" si="233"/>
        <v/>
      </c>
      <c r="AA137" s="140" t="str">
        <f t="shared" si="234"/>
        <v/>
      </c>
      <c r="AB137" s="140" t="str">
        <f t="shared" si="235"/>
        <v/>
      </c>
      <c r="AC137" s="140" t="str">
        <f t="shared" si="213"/>
        <v>0</v>
      </c>
      <c r="AD137" s="140">
        <f t="shared" si="236"/>
        <v>0</v>
      </c>
      <c r="AE137" s="163" t="str">
        <f>IF(男子種目選択!F137="","",男子種目選択!F137)</f>
        <v/>
      </c>
      <c r="AF137" s="164" t="str">
        <f t="shared" si="214"/>
        <v/>
      </c>
      <c r="AG137" s="170"/>
      <c r="AH137" s="171" t="str">
        <f t="shared" si="237"/>
        <v/>
      </c>
      <c r="AI137" s="172"/>
      <c r="AJ137" s="171" t="str">
        <f t="shared" si="238"/>
        <v/>
      </c>
      <c r="AK137" s="173"/>
      <c r="AL137" s="169">
        <f t="shared" si="239"/>
        <v>0</v>
      </c>
      <c r="AM137" s="169">
        <f t="shared" si="240"/>
        <v>0</v>
      </c>
      <c r="AN137" s="169">
        <f t="shared" si="241"/>
        <v>0</v>
      </c>
      <c r="AO137" s="169">
        <f t="shared" si="242"/>
        <v>0</v>
      </c>
      <c r="AP137" s="3">
        <f t="shared" si="243"/>
        <v>0</v>
      </c>
      <c r="AQ137" s="145">
        <f t="shared" si="244"/>
        <v>0</v>
      </c>
      <c r="AR137" s="140" t="str">
        <f t="shared" si="245"/>
        <v>000</v>
      </c>
      <c r="AS137" s="140">
        <f t="shared" si="246"/>
        <v>0</v>
      </c>
      <c r="AT137" s="140">
        <f t="shared" si="247"/>
        <v>0</v>
      </c>
      <c r="AU137" s="140" t="str">
        <f t="shared" si="248"/>
        <v/>
      </c>
      <c r="AV137" s="140" t="str">
        <f t="shared" si="249"/>
        <v/>
      </c>
      <c r="AW137" s="140" t="str">
        <f t="shared" si="250"/>
        <v>0</v>
      </c>
      <c r="AX137" s="140" t="str">
        <f t="shared" si="251"/>
        <v/>
      </c>
      <c r="AY137" s="140" t="str">
        <f t="shared" si="252"/>
        <v>0</v>
      </c>
      <c r="AZ137" s="140" t="str">
        <f t="shared" si="253"/>
        <v/>
      </c>
      <c r="BA137" s="140" t="str">
        <f t="shared" si="254"/>
        <v>00</v>
      </c>
      <c r="BB137" s="140">
        <f t="shared" si="255"/>
        <v>0</v>
      </c>
      <c r="BC137" s="174" t="str">
        <f>IF(男子種目選択!G137="","",男子種目選択!G137)</f>
        <v/>
      </c>
      <c r="BD137" s="164" t="str">
        <f t="shared" si="215"/>
        <v/>
      </c>
      <c r="BE137" s="170"/>
      <c r="BF137" s="171" t="str">
        <f t="shared" si="256"/>
        <v/>
      </c>
      <c r="BG137" s="172"/>
      <c r="BH137" s="171" t="str">
        <f t="shared" si="257"/>
        <v/>
      </c>
      <c r="BI137" s="175"/>
      <c r="BJ137" s="169">
        <f t="shared" si="258"/>
        <v>0</v>
      </c>
      <c r="BK137" s="169">
        <f t="shared" si="259"/>
        <v>0</v>
      </c>
      <c r="BL137" s="169">
        <f t="shared" si="260"/>
        <v>0</v>
      </c>
      <c r="BM137" s="169">
        <f t="shared" si="261"/>
        <v>0</v>
      </c>
      <c r="BN137" s="3">
        <f t="shared" si="262"/>
        <v>0</v>
      </c>
      <c r="BO137" s="145">
        <f t="shared" si="263"/>
        <v>0</v>
      </c>
      <c r="BP137" s="140" t="str">
        <f t="shared" si="264"/>
        <v>000</v>
      </c>
      <c r="BQ137" s="140">
        <f t="shared" si="265"/>
        <v>0</v>
      </c>
      <c r="BR137" s="140">
        <f t="shared" si="266"/>
        <v>0</v>
      </c>
      <c r="BS137" s="140" t="str">
        <f t="shared" si="267"/>
        <v/>
      </c>
      <c r="BT137" s="140" t="str">
        <f t="shared" si="268"/>
        <v/>
      </c>
      <c r="BU137" s="140" t="str">
        <f t="shared" si="269"/>
        <v>0</v>
      </c>
      <c r="BV137" s="140" t="str">
        <f t="shared" si="270"/>
        <v/>
      </c>
      <c r="BW137" s="140" t="str">
        <f t="shared" si="271"/>
        <v>0</v>
      </c>
      <c r="BX137" s="140" t="str">
        <f t="shared" si="272"/>
        <v/>
      </c>
      <c r="BY137" s="140" t="str">
        <f t="shared" si="273"/>
        <v>00</v>
      </c>
      <c r="BZ137" s="140">
        <f t="shared" si="274"/>
        <v>0</v>
      </c>
      <c r="CA137" s="163" t="str">
        <f>IF(男子種目選択!H137="","",男子種目選択!H137)</f>
        <v/>
      </c>
      <c r="CB137" s="164" t="str">
        <f t="shared" si="216"/>
        <v/>
      </c>
      <c r="CC137" s="170"/>
      <c r="CD137" s="171" t="str">
        <f t="shared" si="275"/>
        <v/>
      </c>
      <c r="CE137" s="172"/>
      <c r="CF137" s="171" t="str">
        <f t="shared" si="276"/>
        <v/>
      </c>
      <c r="CG137" s="173"/>
      <c r="CH137" s="169">
        <f t="shared" si="277"/>
        <v>0</v>
      </c>
      <c r="CI137" s="169">
        <f t="shared" si="278"/>
        <v>0</v>
      </c>
      <c r="CJ137" s="169">
        <f t="shared" si="279"/>
        <v>0</v>
      </c>
      <c r="CK137" s="169">
        <f t="shared" si="280"/>
        <v>0</v>
      </c>
      <c r="CL137" s="3">
        <f t="shared" si="281"/>
        <v>0</v>
      </c>
      <c r="CM137" s="145">
        <f t="shared" si="282"/>
        <v>0</v>
      </c>
      <c r="CN137" s="140" t="str">
        <f t="shared" si="283"/>
        <v>000</v>
      </c>
      <c r="CO137" s="140">
        <f t="shared" si="284"/>
        <v>0</v>
      </c>
      <c r="CP137" s="140">
        <f t="shared" si="285"/>
        <v>0</v>
      </c>
      <c r="CQ137" s="140" t="str">
        <f t="shared" si="286"/>
        <v/>
      </c>
      <c r="CR137" s="140" t="str">
        <f t="shared" si="287"/>
        <v/>
      </c>
      <c r="CS137" s="140" t="str">
        <f t="shared" si="288"/>
        <v>0</v>
      </c>
      <c r="CT137" s="140" t="str">
        <f t="shared" si="289"/>
        <v/>
      </c>
      <c r="CU137" s="140" t="str">
        <f t="shared" si="290"/>
        <v>0</v>
      </c>
      <c r="CV137" s="140" t="str">
        <f t="shared" si="291"/>
        <v/>
      </c>
      <c r="CW137" s="140" t="str">
        <f t="shared" si="292"/>
        <v>00</v>
      </c>
      <c r="CX137" s="140">
        <f t="shared" si="293"/>
        <v>0</v>
      </c>
      <c r="CY137" s="174" t="str">
        <f>IF(男子種目選択!I137="","",男子種目選択!I137)</f>
        <v/>
      </c>
      <c r="CZ137" s="164" t="str">
        <f t="shared" si="217"/>
        <v/>
      </c>
      <c r="DA137" s="170"/>
      <c r="DB137" s="171" t="str">
        <f t="shared" si="294"/>
        <v/>
      </c>
      <c r="DC137" s="172"/>
      <c r="DD137" s="171" t="str">
        <f t="shared" si="295"/>
        <v/>
      </c>
      <c r="DE137" s="175"/>
      <c r="DF137" s="169">
        <f t="shared" si="296"/>
        <v>0</v>
      </c>
      <c r="DG137" s="169">
        <f t="shared" si="297"/>
        <v>0</v>
      </c>
      <c r="DH137" s="169">
        <f t="shared" si="298"/>
        <v>0</v>
      </c>
      <c r="DI137" s="169">
        <f t="shared" si="299"/>
        <v>0</v>
      </c>
      <c r="DJ137" s="3">
        <f t="shared" si="300"/>
        <v>0</v>
      </c>
      <c r="DK137" s="145">
        <f t="shared" si="301"/>
        <v>0</v>
      </c>
      <c r="DL137" s="140" t="str">
        <f t="shared" si="302"/>
        <v>000</v>
      </c>
      <c r="DM137" s="140">
        <f t="shared" si="303"/>
        <v>0</v>
      </c>
      <c r="DN137" s="140">
        <f t="shared" si="304"/>
        <v>0</v>
      </c>
      <c r="DO137" s="140" t="str">
        <f t="shared" si="305"/>
        <v/>
      </c>
      <c r="DP137" s="140" t="str">
        <f t="shared" si="306"/>
        <v/>
      </c>
      <c r="DQ137" s="140" t="str">
        <f t="shared" si="307"/>
        <v>0</v>
      </c>
      <c r="DR137" s="140" t="str">
        <f t="shared" si="308"/>
        <v/>
      </c>
      <c r="DS137" s="140" t="str">
        <f t="shared" si="309"/>
        <v>0</v>
      </c>
      <c r="DT137" s="140" t="str">
        <f t="shared" si="310"/>
        <v/>
      </c>
      <c r="DU137" s="140" t="str">
        <f t="shared" si="311"/>
        <v>00</v>
      </c>
      <c r="DV137" s="140">
        <f t="shared" si="312"/>
        <v>0</v>
      </c>
    </row>
    <row r="138" spans="2:126">
      <c r="B138" s="159" t="str">
        <f t="shared" si="218"/>
        <v/>
      </c>
      <c r="C138" s="150">
        <v>135</v>
      </c>
      <c r="D138" s="160" t="str">
        <f>男子種目選択!B138</f>
        <v/>
      </c>
      <c r="E138" s="161" t="str">
        <f>男子種目選択!C138</f>
        <v/>
      </c>
      <c r="F138" s="162" t="str">
        <f>男子種目選択!D138</f>
        <v/>
      </c>
      <c r="G138" s="163" t="str">
        <f>IF(男子種目選択!E138="","",男子種目選択!E138)</f>
        <v/>
      </c>
      <c r="H138" s="164" t="str">
        <f t="shared" si="212"/>
        <v/>
      </c>
      <c r="I138" s="165"/>
      <c r="J138" s="166" t="str">
        <f t="shared" si="219"/>
        <v/>
      </c>
      <c r="K138" s="167"/>
      <c r="L138" s="166" t="str">
        <f t="shared" si="220"/>
        <v/>
      </c>
      <c r="M138" s="168"/>
      <c r="N138" s="169" t="str">
        <f t="shared" si="221"/>
        <v/>
      </c>
      <c r="O138" s="169">
        <f t="shared" si="222"/>
        <v>0</v>
      </c>
      <c r="P138" s="169" t="str">
        <f t="shared" si="223"/>
        <v/>
      </c>
      <c r="Q138" s="169">
        <f t="shared" si="224"/>
        <v>0</v>
      </c>
      <c r="R138" s="3" t="str">
        <f t="shared" si="225"/>
        <v/>
      </c>
      <c r="S138" s="145" t="str">
        <f t="shared" si="226"/>
        <v/>
      </c>
      <c r="T138" s="140" t="str">
        <f t="shared" si="227"/>
        <v>00</v>
      </c>
      <c r="U138" s="140">
        <f t="shared" si="228"/>
        <v>0</v>
      </c>
      <c r="V138" s="140">
        <f t="shared" si="229"/>
        <v>0</v>
      </c>
      <c r="W138" s="140" t="str">
        <f t="shared" si="230"/>
        <v/>
      </c>
      <c r="X138" s="140" t="str">
        <f t="shared" si="231"/>
        <v/>
      </c>
      <c r="Y138" s="140" t="str">
        <f t="shared" si="232"/>
        <v>0</v>
      </c>
      <c r="Z138" s="140" t="str">
        <f t="shared" si="233"/>
        <v/>
      </c>
      <c r="AA138" s="140" t="str">
        <f t="shared" si="234"/>
        <v/>
      </c>
      <c r="AB138" s="140" t="str">
        <f t="shared" si="235"/>
        <v/>
      </c>
      <c r="AC138" s="140" t="str">
        <f t="shared" si="213"/>
        <v>0</v>
      </c>
      <c r="AD138" s="140">
        <f t="shared" si="236"/>
        <v>0</v>
      </c>
      <c r="AE138" s="163" t="str">
        <f>IF(男子種目選択!F138="","",男子種目選択!F138)</f>
        <v/>
      </c>
      <c r="AF138" s="164" t="str">
        <f t="shared" si="214"/>
        <v/>
      </c>
      <c r="AG138" s="170"/>
      <c r="AH138" s="171" t="str">
        <f t="shared" si="237"/>
        <v/>
      </c>
      <c r="AI138" s="172"/>
      <c r="AJ138" s="171" t="str">
        <f t="shared" si="238"/>
        <v/>
      </c>
      <c r="AK138" s="173"/>
      <c r="AL138" s="169">
        <f t="shared" si="239"/>
        <v>0</v>
      </c>
      <c r="AM138" s="169">
        <f t="shared" si="240"/>
        <v>0</v>
      </c>
      <c r="AN138" s="169">
        <f t="shared" si="241"/>
        <v>0</v>
      </c>
      <c r="AO138" s="169">
        <f t="shared" si="242"/>
        <v>0</v>
      </c>
      <c r="AP138" s="3">
        <f t="shared" si="243"/>
        <v>0</v>
      </c>
      <c r="AQ138" s="145">
        <f t="shared" si="244"/>
        <v>0</v>
      </c>
      <c r="AR138" s="140" t="str">
        <f t="shared" si="245"/>
        <v>000</v>
      </c>
      <c r="AS138" s="140">
        <f t="shared" si="246"/>
        <v>0</v>
      </c>
      <c r="AT138" s="140">
        <f t="shared" si="247"/>
        <v>0</v>
      </c>
      <c r="AU138" s="140" t="str">
        <f t="shared" si="248"/>
        <v/>
      </c>
      <c r="AV138" s="140" t="str">
        <f t="shared" si="249"/>
        <v/>
      </c>
      <c r="AW138" s="140" t="str">
        <f t="shared" si="250"/>
        <v>0</v>
      </c>
      <c r="AX138" s="140" t="str">
        <f t="shared" si="251"/>
        <v/>
      </c>
      <c r="AY138" s="140" t="str">
        <f t="shared" si="252"/>
        <v>0</v>
      </c>
      <c r="AZ138" s="140" t="str">
        <f t="shared" si="253"/>
        <v/>
      </c>
      <c r="BA138" s="140" t="str">
        <f t="shared" si="254"/>
        <v>00</v>
      </c>
      <c r="BB138" s="140">
        <f t="shared" si="255"/>
        <v>0</v>
      </c>
      <c r="BC138" s="174" t="str">
        <f>IF(男子種目選択!G138="","",男子種目選択!G138)</f>
        <v/>
      </c>
      <c r="BD138" s="164" t="str">
        <f t="shared" si="215"/>
        <v/>
      </c>
      <c r="BE138" s="170"/>
      <c r="BF138" s="171" t="str">
        <f t="shared" si="256"/>
        <v/>
      </c>
      <c r="BG138" s="172"/>
      <c r="BH138" s="171" t="str">
        <f t="shared" si="257"/>
        <v/>
      </c>
      <c r="BI138" s="175"/>
      <c r="BJ138" s="169">
        <f t="shared" si="258"/>
        <v>0</v>
      </c>
      <c r="BK138" s="169">
        <f t="shared" si="259"/>
        <v>0</v>
      </c>
      <c r="BL138" s="169">
        <f t="shared" si="260"/>
        <v>0</v>
      </c>
      <c r="BM138" s="169">
        <f t="shared" si="261"/>
        <v>0</v>
      </c>
      <c r="BN138" s="3">
        <f t="shared" si="262"/>
        <v>0</v>
      </c>
      <c r="BO138" s="145">
        <f t="shared" si="263"/>
        <v>0</v>
      </c>
      <c r="BP138" s="140" t="str">
        <f t="shared" si="264"/>
        <v>000</v>
      </c>
      <c r="BQ138" s="140">
        <f t="shared" si="265"/>
        <v>0</v>
      </c>
      <c r="BR138" s="140">
        <f t="shared" si="266"/>
        <v>0</v>
      </c>
      <c r="BS138" s="140" t="str">
        <f t="shared" si="267"/>
        <v/>
      </c>
      <c r="BT138" s="140" t="str">
        <f t="shared" si="268"/>
        <v/>
      </c>
      <c r="BU138" s="140" t="str">
        <f t="shared" si="269"/>
        <v>0</v>
      </c>
      <c r="BV138" s="140" t="str">
        <f t="shared" si="270"/>
        <v/>
      </c>
      <c r="BW138" s="140" t="str">
        <f t="shared" si="271"/>
        <v>0</v>
      </c>
      <c r="BX138" s="140" t="str">
        <f t="shared" si="272"/>
        <v/>
      </c>
      <c r="BY138" s="140" t="str">
        <f t="shared" si="273"/>
        <v>00</v>
      </c>
      <c r="BZ138" s="140">
        <f t="shared" si="274"/>
        <v>0</v>
      </c>
      <c r="CA138" s="163" t="str">
        <f>IF(男子種目選択!H138="","",男子種目選択!H138)</f>
        <v/>
      </c>
      <c r="CB138" s="164" t="str">
        <f t="shared" si="216"/>
        <v/>
      </c>
      <c r="CC138" s="170"/>
      <c r="CD138" s="171" t="str">
        <f t="shared" si="275"/>
        <v/>
      </c>
      <c r="CE138" s="172"/>
      <c r="CF138" s="171" t="str">
        <f t="shared" si="276"/>
        <v/>
      </c>
      <c r="CG138" s="173"/>
      <c r="CH138" s="169">
        <f t="shared" si="277"/>
        <v>0</v>
      </c>
      <c r="CI138" s="169">
        <f t="shared" si="278"/>
        <v>0</v>
      </c>
      <c r="CJ138" s="169">
        <f t="shared" si="279"/>
        <v>0</v>
      </c>
      <c r="CK138" s="169">
        <f t="shared" si="280"/>
        <v>0</v>
      </c>
      <c r="CL138" s="3">
        <f t="shared" si="281"/>
        <v>0</v>
      </c>
      <c r="CM138" s="145">
        <f t="shared" si="282"/>
        <v>0</v>
      </c>
      <c r="CN138" s="140" t="str">
        <f t="shared" si="283"/>
        <v>000</v>
      </c>
      <c r="CO138" s="140">
        <f t="shared" si="284"/>
        <v>0</v>
      </c>
      <c r="CP138" s="140">
        <f t="shared" si="285"/>
        <v>0</v>
      </c>
      <c r="CQ138" s="140" t="str">
        <f t="shared" si="286"/>
        <v/>
      </c>
      <c r="CR138" s="140" t="str">
        <f t="shared" si="287"/>
        <v/>
      </c>
      <c r="CS138" s="140" t="str">
        <f t="shared" si="288"/>
        <v>0</v>
      </c>
      <c r="CT138" s="140" t="str">
        <f t="shared" si="289"/>
        <v/>
      </c>
      <c r="CU138" s="140" t="str">
        <f t="shared" si="290"/>
        <v>0</v>
      </c>
      <c r="CV138" s="140" t="str">
        <f t="shared" si="291"/>
        <v/>
      </c>
      <c r="CW138" s="140" t="str">
        <f t="shared" si="292"/>
        <v>00</v>
      </c>
      <c r="CX138" s="140">
        <f t="shared" si="293"/>
        <v>0</v>
      </c>
      <c r="CY138" s="174" t="str">
        <f>IF(男子種目選択!I138="","",男子種目選択!I138)</f>
        <v/>
      </c>
      <c r="CZ138" s="164" t="str">
        <f t="shared" si="217"/>
        <v/>
      </c>
      <c r="DA138" s="170"/>
      <c r="DB138" s="171" t="str">
        <f t="shared" si="294"/>
        <v/>
      </c>
      <c r="DC138" s="172"/>
      <c r="DD138" s="171" t="str">
        <f t="shared" si="295"/>
        <v/>
      </c>
      <c r="DE138" s="175"/>
      <c r="DF138" s="169">
        <f t="shared" si="296"/>
        <v>0</v>
      </c>
      <c r="DG138" s="169">
        <f t="shared" si="297"/>
        <v>0</v>
      </c>
      <c r="DH138" s="169">
        <f t="shared" si="298"/>
        <v>0</v>
      </c>
      <c r="DI138" s="169">
        <f t="shared" si="299"/>
        <v>0</v>
      </c>
      <c r="DJ138" s="3">
        <f t="shared" si="300"/>
        <v>0</v>
      </c>
      <c r="DK138" s="145">
        <f t="shared" si="301"/>
        <v>0</v>
      </c>
      <c r="DL138" s="140" t="str">
        <f t="shared" si="302"/>
        <v>000</v>
      </c>
      <c r="DM138" s="140">
        <f t="shared" si="303"/>
        <v>0</v>
      </c>
      <c r="DN138" s="140">
        <f t="shared" si="304"/>
        <v>0</v>
      </c>
      <c r="DO138" s="140" t="str">
        <f t="shared" si="305"/>
        <v/>
      </c>
      <c r="DP138" s="140" t="str">
        <f t="shared" si="306"/>
        <v/>
      </c>
      <c r="DQ138" s="140" t="str">
        <f t="shared" si="307"/>
        <v>0</v>
      </c>
      <c r="DR138" s="140" t="str">
        <f t="shared" si="308"/>
        <v/>
      </c>
      <c r="DS138" s="140" t="str">
        <f t="shared" si="309"/>
        <v>0</v>
      </c>
      <c r="DT138" s="140" t="str">
        <f t="shared" si="310"/>
        <v/>
      </c>
      <c r="DU138" s="140" t="str">
        <f t="shared" si="311"/>
        <v>00</v>
      </c>
      <c r="DV138" s="140">
        <f t="shared" si="312"/>
        <v>0</v>
      </c>
    </row>
    <row r="139" spans="2:126">
      <c r="B139" s="159" t="str">
        <f t="shared" si="218"/>
        <v/>
      </c>
      <c r="C139" s="150">
        <v>136</v>
      </c>
      <c r="D139" s="160" t="str">
        <f>男子種目選択!B139</f>
        <v/>
      </c>
      <c r="E139" s="161" t="str">
        <f>男子種目選択!C139</f>
        <v/>
      </c>
      <c r="F139" s="162" t="str">
        <f>男子種目選択!D139</f>
        <v/>
      </c>
      <c r="G139" s="163" t="str">
        <f>IF(男子種目選択!E139="","",男子種目選択!E139)</f>
        <v/>
      </c>
      <c r="H139" s="164" t="str">
        <f t="shared" si="212"/>
        <v/>
      </c>
      <c r="I139" s="165"/>
      <c r="J139" s="166" t="str">
        <f t="shared" si="219"/>
        <v/>
      </c>
      <c r="K139" s="167"/>
      <c r="L139" s="166" t="str">
        <f t="shared" si="220"/>
        <v/>
      </c>
      <c r="M139" s="168"/>
      <c r="N139" s="169" t="str">
        <f t="shared" si="221"/>
        <v/>
      </c>
      <c r="O139" s="169">
        <f t="shared" si="222"/>
        <v>0</v>
      </c>
      <c r="P139" s="169" t="str">
        <f t="shared" si="223"/>
        <v/>
      </c>
      <c r="Q139" s="169">
        <f t="shared" si="224"/>
        <v>0</v>
      </c>
      <c r="R139" s="3" t="str">
        <f t="shared" si="225"/>
        <v/>
      </c>
      <c r="S139" s="145" t="str">
        <f t="shared" si="226"/>
        <v/>
      </c>
      <c r="T139" s="140" t="str">
        <f t="shared" si="227"/>
        <v>00</v>
      </c>
      <c r="U139" s="140">
        <f t="shared" si="228"/>
        <v>0</v>
      </c>
      <c r="V139" s="140">
        <f t="shared" si="229"/>
        <v>0</v>
      </c>
      <c r="W139" s="140" t="str">
        <f t="shared" si="230"/>
        <v/>
      </c>
      <c r="X139" s="140" t="str">
        <f t="shared" si="231"/>
        <v/>
      </c>
      <c r="Y139" s="140" t="str">
        <f t="shared" si="232"/>
        <v>0</v>
      </c>
      <c r="Z139" s="140" t="str">
        <f t="shared" si="233"/>
        <v/>
      </c>
      <c r="AA139" s="140" t="str">
        <f t="shared" si="234"/>
        <v/>
      </c>
      <c r="AB139" s="140" t="str">
        <f t="shared" si="235"/>
        <v/>
      </c>
      <c r="AC139" s="140" t="str">
        <f t="shared" si="213"/>
        <v>0</v>
      </c>
      <c r="AD139" s="140">
        <f t="shared" si="236"/>
        <v>0</v>
      </c>
      <c r="AE139" s="163" t="str">
        <f>IF(男子種目選択!F139="","",男子種目選択!F139)</f>
        <v/>
      </c>
      <c r="AF139" s="164" t="str">
        <f t="shared" si="214"/>
        <v/>
      </c>
      <c r="AG139" s="170"/>
      <c r="AH139" s="171" t="str">
        <f t="shared" si="237"/>
        <v/>
      </c>
      <c r="AI139" s="172"/>
      <c r="AJ139" s="171" t="str">
        <f t="shared" si="238"/>
        <v/>
      </c>
      <c r="AK139" s="173"/>
      <c r="AL139" s="169">
        <f t="shared" si="239"/>
        <v>0</v>
      </c>
      <c r="AM139" s="169">
        <f t="shared" si="240"/>
        <v>0</v>
      </c>
      <c r="AN139" s="169">
        <f t="shared" si="241"/>
        <v>0</v>
      </c>
      <c r="AO139" s="169">
        <f t="shared" si="242"/>
        <v>0</v>
      </c>
      <c r="AP139" s="3">
        <f t="shared" si="243"/>
        <v>0</v>
      </c>
      <c r="AQ139" s="145">
        <f t="shared" si="244"/>
        <v>0</v>
      </c>
      <c r="AR139" s="140" t="str">
        <f t="shared" si="245"/>
        <v>000</v>
      </c>
      <c r="AS139" s="140">
        <f t="shared" si="246"/>
        <v>0</v>
      </c>
      <c r="AT139" s="140">
        <f t="shared" si="247"/>
        <v>0</v>
      </c>
      <c r="AU139" s="140" t="str">
        <f t="shared" si="248"/>
        <v/>
      </c>
      <c r="AV139" s="140" t="str">
        <f t="shared" si="249"/>
        <v/>
      </c>
      <c r="AW139" s="140" t="str">
        <f t="shared" si="250"/>
        <v>0</v>
      </c>
      <c r="AX139" s="140" t="str">
        <f t="shared" si="251"/>
        <v/>
      </c>
      <c r="AY139" s="140" t="str">
        <f t="shared" si="252"/>
        <v>0</v>
      </c>
      <c r="AZ139" s="140" t="str">
        <f t="shared" si="253"/>
        <v/>
      </c>
      <c r="BA139" s="140" t="str">
        <f t="shared" si="254"/>
        <v>00</v>
      </c>
      <c r="BB139" s="140">
        <f t="shared" si="255"/>
        <v>0</v>
      </c>
      <c r="BC139" s="174" t="str">
        <f>IF(男子種目選択!G139="","",男子種目選択!G139)</f>
        <v/>
      </c>
      <c r="BD139" s="164" t="str">
        <f t="shared" si="215"/>
        <v/>
      </c>
      <c r="BE139" s="170"/>
      <c r="BF139" s="171" t="str">
        <f t="shared" si="256"/>
        <v/>
      </c>
      <c r="BG139" s="172"/>
      <c r="BH139" s="171" t="str">
        <f t="shared" si="257"/>
        <v/>
      </c>
      <c r="BI139" s="175"/>
      <c r="BJ139" s="169">
        <f t="shared" si="258"/>
        <v>0</v>
      </c>
      <c r="BK139" s="169">
        <f t="shared" si="259"/>
        <v>0</v>
      </c>
      <c r="BL139" s="169">
        <f t="shared" si="260"/>
        <v>0</v>
      </c>
      <c r="BM139" s="169">
        <f t="shared" si="261"/>
        <v>0</v>
      </c>
      <c r="BN139" s="3">
        <f t="shared" si="262"/>
        <v>0</v>
      </c>
      <c r="BO139" s="145">
        <f t="shared" si="263"/>
        <v>0</v>
      </c>
      <c r="BP139" s="140" t="str">
        <f t="shared" si="264"/>
        <v>000</v>
      </c>
      <c r="BQ139" s="140">
        <f t="shared" si="265"/>
        <v>0</v>
      </c>
      <c r="BR139" s="140">
        <f t="shared" si="266"/>
        <v>0</v>
      </c>
      <c r="BS139" s="140" t="str">
        <f t="shared" si="267"/>
        <v/>
      </c>
      <c r="BT139" s="140" t="str">
        <f t="shared" si="268"/>
        <v/>
      </c>
      <c r="BU139" s="140" t="str">
        <f t="shared" si="269"/>
        <v>0</v>
      </c>
      <c r="BV139" s="140" t="str">
        <f t="shared" si="270"/>
        <v/>
      </c>
      <c r="BW139" s="140" t="str">
        <f t="shared" si="271"/>
        <v>0</v>
      </c>
      <c r="BX139" s="140" t="str">
        <f t="shared" si="272"/>
        <v/>
      </c>
      <c r="BY139" s="140" t="str">
        <f t="shared" si="273"/>
        <v>00</v>
      </c>
      <c r="BZ139" s="140">
        <f t="shared" si="274"/>
        <v>0</v>
      </c>
      <c r="CA139" s="163" t="str">
        <f>IF(男子種目選択!H139="","",男子種目選択!H139)</f>
        <v/>
      </c>
      <c r="CB139" s="164" t="str">
        <f t="shared" si="216"/>
        <v/>
      </c>
      <c r="CC139" s="170"/>
      <c r="CD139" s="171" t="str">
        <f t="shared" si="275"/>
        <v/>
      </c>
      <c r="CE139" s="172"/>
      <c r="CF139" s="171" t="str">
        <f t="shared" si="276"/>
        <v/>
      </c>
      <c r="CG139" s="173"/>
      <c r="CH139" s="169">
        <f t="shared" si="277"/>
        <v>0</v>
      </c>
      <c r="CI139" s="169">
        <f t="shared" si="278"/>
        <v>0</v>
      </c>
      <c r="CJ139" s="169">
        <f t="shared" si="279"/>
        <v>0</v>
      </c>
      <c r="CK139" s="169">
        <f t="shared" si="280"/>
        <v>0</v>
      </c>
      <c r="CL139" s="3">
        <f t="shared" si="281"/>
        <v>0</v>
      </c>
      <c r="CM139" s="145">
        <f t="shared" si="282"/>
        <v>0</v>
      </c>
      <c r="CN139" s="140" t="str">
        <f t="shared" si="283"/>
        <v>000</v>
      </c>
      <c r="CO139" s="140">
        <f t="shared" si="284"/>
        <v>0</v>
      </c>
      <c r="CP139" s="140">
        <f t="shared" si="285"/>
        <v>0</v>
      </c>
      <c r="CQ139" s="140" t="str">
        <f t="shared" si="286"/>
        <v/>
      </c>
      <c r="CR139" s="140" t="str">
        <f t="shared" si="287"/>
        <v/>
      </c>
      <c r="CS139" s="140" t="str">
        <f t="shared" si="288"/>
        <v>0</v>
      </c>
      <c r="CT139" s="140" t="str">
        <f t="shared" si="289"/>
        <v/>
      </c>
      <c r="CU139" s="140" t="str">
        <f t="shared" si="290"/>
        <v>0</v>
      </c>
      <c r="CV139" s="140" t="str">
        <f t="shared" si="291"/>
        <v/>
      </c>
      <c r="CW139" s="140" t="str">
        <f t="shared" si="292"/>
        <v>00</v>
      </c>
      <c r="CX139" s="140">
        <f t="shared" si="293"/>
        <v>0</v>
      </c>
      <c r="CY139" s="174" t="str">
        <f>IF(男子種目選択!I139="","",男子種目選択!I139)</f>
        <v/>
      </c>
      <c r="CZ139" s="164" t="str">
        <f t="shared" si="217"/>
        <v/>
      </c>
      <c r="DA139" s="170"/>
      <c r="DB139" s="171" t="str">
        <f t="shared" si="294"/>
        <v/>
      </c>
      <c r="DC139" s="172"/>
      <c r="DD139" s="171" t="str">
        <f t="shared" si="295"/>
        <v/>
      </c>
      <c r="DE139" s="175"/>
      <c r="DF139" s="169">
        <f t="shared" si="296"/>
        <v>0</v>
      </c>
      <c r="DG139" s="169">
        <f t="shared" si="297"/>
        <v>0</v>
      </c>
      <c r="DH139" s="169">
        <f t="shared" si="298"/>
        <v>0</v>
      </c>
      <c r="DI139" s="169">
        <f t="shared" si="299"/>
        <v>0</v>
      </c>
      <c r="DJ139" s="3">
        <f t="shared" si="300"/>
        <v>0</v>
      </c>
      <c r="DK139" s="145">
        <f t="shared" si="301"/>
        <v>0</v>
      </c>
      <c r="DL139" s="140" t="str">
        <f t="shared" si="302"/>
        <v>000</v>
      </c>
      <c r="DM139" s="140">
        <f t="shared" si="303"/>
        <v>0</v>
      </c>
      <c r="DN139" s="140">
        <f t="shared" si="304"/>
        <v>0</v>
      </c>
      <c r="DO139" s="140" t="str">
        <f t="shared" si="305"/>
        <v/>
      </c>
      <c r="DP139" s="140" t="str">
        <f t="shared" si="306"/>
        <v/>
      </c>
      <c r="DQ139" s="140" t="str">
        <f t="shared" si="307"/>
        <v>0</v>
      </c>
      <c r="DR139" s="140" t="str">
        <f t="shared" si="308"/>
        <v/>
      </c>
      <c r="DS139" s="140" t="str">
        <f t="shared" si="309"/>
        <v>0</v>
      </c>
      <c r="DT139" s="140" t="str">
        <f t="shared" si="310"/>
        <v/>
      </c>
      <c r="DU139" s="140" t="str">
        <f t="shared" si="311"/>
        <v>00</v>
      </c>
      <c r="DV139" s="140">
        <f t="shared" si="312"/>
        <v>0</v>
      </c>
    </row>
    <row r="140" spans="2:126">
      <c r="B140" s="159" t="str">
        <f t="shared" si="218"/>
        <v/>
      </c>
      <c r="C140" s="150">
        <v>137</v>
      </c>
      <c r="D140" s="160" t="str">
        <f>男子種目選択!B140</f>
        <v/>
      </c>
      <c r="E140" s="161" t="str">
        <f>男子種目選択!C140</f>
        <v/>
      </c>
      <c r="F140" s="162" t="str">
        <f>男子種目選択!D140</f>
        <v/>
      </c>
      <c r="G140" s="163" t="str">
        <f>IF(男子種目選択!E140="","",男子種目選択!E140)</f>
        <v/>
      </c>
      <c r="H140" s="164" t="str">
        <f t="shared" si="212"/>
        <v/>
      </c>
      <c r="I140" s="165"/>
      <c r="J140" s="166" t="str">
        <f t="shared" si="219"/>
        <v/>
      </c>
      <c r="K140" s="167"/>
      <c r="L140" s="166" t="str">
        <f t="shared" si="220"/>
        <v/>
      </c>
      <c r="M140" s="168"/>
      <c r="N140" s="169" t="str">
        <f t="shared" si="221"/>
        <v/>
      </c>
      <c r="O140" s="169">
        <f t="shared" si="222"/>
        <v>0</v>
      </c>
      <c r="P140" s="169" t="str">
        <f t="shared" si="223"/>
        <v/>
      </c>
      <c r="Q140" s="169">
        <f t="shared" si="224"/>
        <v>0</v>
      </c>
      <c r="R140" s="3" t="str">
        <f t="shared" si="225"/>
        <v/>
      </c>
      <c r="S140" s="145" t="str">
        <f t="shared" si="226"/>
        <v/>
      </c>
      <c r="T140" s="140" t="str">
        <f t="shared" si="227"/>
        <v>00</v>
      </c>
      <c r="U140" s="140">
        <f t="shared" si="228"/>
        <v>0</v>
      </c>
      <c r="V140" s="140">
        <f t="shared" si="229"/>
        <v>0</v>
      </c>
      <c r="W140" s="140" t="str">
        <f t="shared" si="230"/>
        <v/>
      </c>
      <c r="X140" s="140" t="str">
        <f t="shared" si="231"/>
        <v/>
      </c>
      <c r="Y140" s="140" t="str">
        <f t="shared" si="232"/>
        <v>0</v>
      </c>
      <c r="Z140" s="140" t="str">
        <f t="shared" si="233"/>
        <v/>
      </c>
      <c r="AA140" s="140" t="str">
        <f t="shared" si="234"/>
        <v/>
      </c>
      <c r="AB140" s="140" t="str">
        <f t="shared" si="235"/>
        <v/>
      </c>
      <c r="AC140" s="140" t="str">
        <f t="shared" si="213"/>
        <v>0</v>
      </c>
      <c r="AD140" s="140">
        <f t="shared" si="236"/>
        <v>0</v>
      </c>
      <c r="AE140" s="163" t="str">
        <f>IF(男子種目選択!F140="","",男子種目選択!F140)</f>
        <v/>
      </c>
      <c r="AF140" s="164" t="str">
        <f t="shared" si="214"/>
        <v/>
      </c>
      <c r="AG140" s="170"/>
      <c r="AH140" s="171" t="str">
        <f t="shared" si="237"/>
        <v/>
      </c>
      <c r="AI140" s="172"/>
      <c r="AJ140" s="171" t="str">
        <f t="shared" si="238"/>
        <v/>
      </c>
      <c r="AK140" s="173"/>
      <c r="AL140" s="169">
        <f t="shared" si="239"/>
        <v>0</v>
      </c>
      <c r="AM140" s="169">
        <f t="shared" si="240"/>
        <v>0</v>
      </c>
      <c r="AN140" s="169">
        <f t="shared" si="241"/>
        <v>0</v>
      </c>
      <c r="AO140" s="169">
        <f t="shared" si="242"/>
        <v>0</v>
      </c>
      <c r="AP140" s="3">
        <f t="shared" si="243"/>
        <v>0</v>
      </c>
      <c r="AQ140" s="145">
        <f t="shared" si="244"/>
        <v>0</v>
      </c>
      <c r="AR140" s="140" t="str">
        <f t="shared" si="245"/>
        <v>000</v>
      </c>
      <c r="AS140" s="140">
        <f t="shared" si="246"/>
        <v>0</v>
      </c>
      <c r="AT140" s="140">
        <f t="shared" si="247"/>
        <v>0</v>
      </c>
      <c r="AU140" s="140" t="str">
        <f t="shared" si="248"/>
        <v/>
      </c>
      <c r="AV140" s="140" t="str">
        <f t="shared" si="249"/>
        <v/>
      </c>
      <c r="AW140" s="140" t="str">
        <f t="shared" si="250"/>
        <v>0</v>
      </c>
      <c r="AX140" s="140" t="str">
        <f t="shared" si="251"/>
        <v/>
      </c>
      <c r="AY140" s="140" t="str">
        <f t="shared" si="252"/>
        <v>0</v>
      </c>
      <c r="AZ140" s="140" t="str">
        <f t="shared" si="253"/>
        <v/>
      </c>
      <c r="BA140" s="140" t="str">
        <f t="shared" si="254"/>
        <v>00</v>
      </c>
      <c r="BB140" s="140">
        <f t="shared" si="255"/>
        <v>0</v>
      </c>
      <c r="BC140" s="174" t="str">
        <f>IF(男子種目選択!G140="","",男子種目選択!G140)</f>
        <v/>
      </c>
      <c r="BD140" s="164" t="str">
        <f t="shared" si="215"/>
        <v/>
      </c>
      <c r="BE140" s="170"/>
      <c r="BF140" s="171" t="str">
        <f t="shared" si="256"/>
        <v/>
      </c>
      <c r="BG140" s="172"/>
      <c r="BH140" s="171" t="str">
        <f t="shared" si="257"/>
        <v/>
      </c>
      <c r="BI140" s="175"/>
      <c r="BJ140" s="169">
        <f t="shared" si="258"/>
        <v>0</v>
      </c>
      <c r="BK140" s="169">
        <f t="shared" si="259"/>
        <v>0</v>
      </c>
      <c r="BL140" s="169">
        <f t="shared" si="260"/>
        <v>0</v>
      </c>
      <c r="BM140" s="169">
        <f t="shared" si="261"/>
        <v>0</v>
      </c>
      <c r="BN140" s="3">
        <f t="shared" si="262"/>
        <v>0</v>
      </c>
      <c r="BO140" s="145">
        <f t="shared" si="263"/>
        <v>0</v>
      </c>
      <c r="BP140" s="140" t="str">
        <f t="shared" si="264"/>
        <v>000</v>
      </c>
      <c r="BQ140" s="140">
        <f t="shared" si="265"/>
        <v>0</v>
      </c>
      <c r="BR140" s="140">
        <f t="shared" si="266"/>
        <v>0</v>
      </c>
      <c r="BS140" s="140" t="str">
        <f t="shared" si="267"/>
        <v/>
      </c>
      <c r="BT140" s="140" t="str">
        <f t="shared" si="268"/>
        <v/>
      </c>
      <c r="BU140" s="140" t="str">
        <f t="shared" si="269"/>
        <v>0</v>
      </c>
      <c r="BV140" s="140" t="str">
        <f t="shared" si="270"/>
        <v/>
      </c>
      <c r="BW140" s="140" t="str">
        <f t="shared" si="271"/>
        <v>0</v>
      </c>
      <c r="BX140" s="140" t="str">
        <f t="shared" si="272"/>
        <v/>
      </c>
      <c r="BY140" s="140" t="str">
        <f t="shared" si="273"/>
        <v>00</v>
      </c>
      <c r="BZ140" s="140">
        <f t="shared" si="274"/>
        <v>0</v>
      </c>
      <c r="CA140" s="163" t="str">
        <f>IF(男子種目選択!H140="","",男子種目選択!H140)</f>
        <v/>
      </c>
      <c r="CB140" s="164" t="str">
        <f t="shared" si="216"/>
        <v/>
      </c>
      <c r="CC140" s="170"/>
      <c r="CD140" s="171" t="str">
        <f t="shared" si="275"/>
        <v/>
      </c>
      <c r="CE140" s="172"/>
      <c r="CF140" s="171" t="str">
        <f t="shared" si="276"/>
        <v/>
      </c>
      <c r="CG140" s="173"/>
      <c r="CH140" s="169">
        <f t="shared" si="277"/>
        <v>0</v>
      </c>
      <c r="CI140" s="169">
        <f t="shared" si="278"/>
        <v>0</v>
      </c>
      <c r="CJ140" s="169">
        <f t="shared" si="279"/>
        <v>0</v>
      </c>
      <c r="CK140" s="169">
        <f t="shared" si="280"/>
        <v>0</v>
      </c>
      <c r="CL140" s="3">
        <f t="shared" si="281"/>
        <v>0</v>
      </c>
      <c r="CM140" s="145">
        <f t="shared" si="282"/>
        <v>0</v>
      </c>
      <c r="CN140" s="140" t="str">
        <f t="shared" si="283"/>
        <v>000</v>
      </c>
      <c r="CO140" s="140">
        <f t="shared" si="284"/>
        <v>0</v>
      </c>
      <c r="CP140" s="140">
        <f t="shared" si="285"/>
        <v>0</v>
      </c>
      <c r="CQ140" s="140" t="str">
        <f t="shared" si="286"/>
        <v/>
      </c>
      <c r="CR140" s="140" t="str">
        <f t="shared" si="287"/>
        <v/>
      </c>
      <c r="CS140" s="140" t="str">
        <f t="shared" si="288"/>
        <v>0</v>
      </c>
      <c r="CT140" s="140" t="str">
        <f t="shared" si="289"/>
        <v/>
      </c>
      <c r="CU140" s="140" t="str">
        <f t="shared" si="290"/>
        <v>0</v>
      </c>
      <c r="CV140" s="140" t="str">
        <f t="shared" si="291"/>
        <v/>
      </c>
      <c r="CW140" s="140" t="str">
        <f t="shared" si="292"/>
        <v>00</v>
      </c>
      <c r="CX140" s="140">
        <f t="shared" si="293"/>
        <v>0</v>
      </c>
      <c r="CY140" s="174" t="str">
        <f>IF(男子種目選択!I140="","",男子種目選択!I140)</f>
        <v/>
      </c>
      <c r="CZ140" s="164" t="str">
        <f t="shared" si="217"/>
        <v/>
      </c>
      <c r="DA140" s="170"/>
      <c r="DB140" s="171" t="str">
        <f t="shared" si="294"/>
        <v/>
      </c>
      <c r="DC140" s="172"/>
      <c r="DD140" s="171" t="str">
        <f t="shared" si="295"/>
        <v/>
      </c>
      <c r="DE140" s="175"/>
      <c r="DF140" s="169">
        <f t="shared" si="296"/>
        <v>0</v>
      </c>
      <c r="DG140" s="169">
        <f t="shared" si="297"/>
        <v>0</v>
      </c>
      <c r="DH140" s="169">
        <f t="shared" si="298"/>
        <v>0</v>
      </c>
      <c r="DI140" s="169">
        <f t="shared" si="299"/>
        <v>0</v>
      </c>
      <c r="DJ140" s="3">
        <f t="shared" si="300"/>
        <v>0</v>
      </c>
      <c r="DK140" s="145">
        <f t="shared" si="301"/>
        <v>0</v>
      </c>
      <c r="DL140" s="140" t="str">
        <f t="shared" si="302"/>
        <v>000</v>
      </c>
      <c r="DM140" s="140">
        <f t="shared" si="303"/>
        <v>0</v>
      </c>
      <c r="DN140" s="140">
        <f t="shared" si="304"/>
        <v>0</v>
      </c>
      <c r="DO140" s="140" t="str">
        <f t="shared" si="305"/>
        <v/>
      </c>
      <c r="DP140" s="140" t="str">
        <f t="shared" si="306"/>
        <v/>
      </c>
      <c r="DQ140" s="140" t="str">
        <f t="shared" si="307"/>
        <v>0</v>
      </c>
      <c r="DR140" s="140" t="str">
        <f t="shared" si="308"/>
        <v/>
      </c>
      <c r="DS140" s="140" t="str">
        <f t="shared" si="309"/>
        <v>0</v>
      </c>
      <c r="DT140" s="140" t="str">
        <f t="shared" si="310"/>
        <v/>
      </c>
      <c r="DU140" s="140" t="str">
        <f t="shared" si="311"/>
        <v>00</v>
      </c>
      <c r="DV140" s="140">
        <f t="shared" si="312"/>
        <v>0</v>
      </c>
    </row>
    <row r="141" spans="2:126">
      <c r="B141" s="159" t="str">
        <f t="shared" si="218"/>
        <v/>
      </c>
      <c r="C141" s="150">
        <v>138</v>
      </c>
      <c r="D141" s="160" t="str">
        <f>男子種目選択!B141</f>
        <v/>
      </c>
      <c r="E141" s="161" t="str">
        <f>男子種目選択!C141</f>
        <v/>
      </c>
      <c r="F141" s="162" t="str">
        <f>男子種目選択!D141</f>
        <v/>
      </c>
      <c r="G141" s="163" t="str">
        <f>IF(男子種目選択!E141="","",男子種目選択!E141)</f>
        <v/>
      </c>
      <c r="H141" s="164" t="str">
        <f t="shared" si="212"/>
        <v/>
      </c>
      <c r="I141" s="165"/>
      <c r="J141" s="166" t="str">
        <f t="shared" si="219"/>
        <v/>
      </c>
      <c r="K141" s="167"/>
      <c r="L141" s="166" t="str">
        <f t="shared" si="220"/>
        <v/>
      </c>
      <c r="M141" s="168"/>
      <c r="N141" s="169" t="str">
        <f t="shared" si="221"/>
        <v/>
      </c>
      <c r="O141" s="169">
        <f t="shared" si="222"/>
        <v>0</v>
      </c>
      <c r="P141" s="169" t="str">
        <f t="shared" si="223"/>
        <v/>
      </c>
      <c r="Q141" s="169">
        <f t="shared" si="224"/>
        <v>0</v>
      </c>
      <c r="R141" s="3" t="str">
        <f t="shared" si="225"/>
        <v/>
      </c>
      <c r="S141" s="145" t="str">
        <f t="shared" si="226"/>
        <v/>
      </c>
      <c r="T141" s="140" t="str">
        <f t="shared" si="227"/>
        <v>00</v>
      </c>
      <c r="U141" s="140">
        <f t="shared" si="228"/>
        <v>0</v>
      </c>
      <c r="V141" s="140">
        <f t="shared" si="229"/>
        <v>0</v>
      </c>
      <c r="W141" s="140" t="str">
        <f t="shared" si="230"/>
        <v/>
      </c>
      <c r="X141" s="140" t="str">
        <f t="shared" si="231"/>
        <v/>
      </c>
      <c r="Y141" s="140" t="str">
        <f t="shared" si="232"/>
        <v>0</v>
      </c>
      <c r="Z141" s="140" t="str">
        <f t="shared" si="233"/>
        <v/>
      </c>
      <c r="AA141" s="140" t="str">
        <f t="shared" si="234"/>
        <v/>
      </c>
      <c r="AB141" s="140" t="str">
        <f t="shared" si="235"/>
        <v/>
      </c>
      <c r="AC141" s="140" t="str">
        <f t="shared" si="213"/>
        <v>0</v>
      </c>
      <c r="AD141" s="140">
        <f t="shared" si="236"/>
        <v>0</v>
      </c>
      <c r="AE141" s="163" t="str">
        <f>IF(男子種目選択!F141="","",男子種目選択!F141)</f>
        <v/>
      </c>
      <c r="AF141" s="164" t="str">
        <f t="shared" si="214"/>
        <v/>
      </c>
      <c r="AG141" s="170"/>
      <c r="AH141" s="171" t="str">
        <f t="shared" si="237"/>
        <v/>
      </c>
      <c r="AI141" s="172"/>
      <c r="AJ141" s="171" t="str">
        <f t="shared" si="238"/>
        <v/>
      </c>
      <c r="AK141" s="173"/>
      <c r="AL141" s="169">
        <f t="shared" si="239"/>
        <v>0</v>
      </c>
      <c r="AM141" s="169">
        <f t="shared" si="240"/>
        <v>0</v>
      </c>
      <c r="AN141" s="169">
        <f t="shared" si="241"/>
        <v>0</v>
      </c>
      <c r="AO141" s="169">
        <f t="shared" si="242"/>
        <v>0</v>
      </c>
      <c r="AP141" s="3">
        <f t="shared" si="243"/>
        <v>0</v>
      </c>
      <c r="AQ141" s="145">
        <f t="shared" si="244"/>
        <v>0</v>
      </c>
      <c r="AR141" s="140" t="str">
        <f t="shared" si="245"/>
        <v>000</v>
      </c>
      <c r="AS141" s="140">
        <f t="shared" si="246"/>
        <v>0</v>
      </c>
      <c r="AT141" s="140">
        <f t="shared" si="247"/>
        <v>0</v>
      </c>
      <c r="AU141" s="140" t="str">
        <f t="shared" si="248"/>
        <v/>
      </c>
      <c r="AV141" s="140" t="str">
        <f t="shared" si="249"/>
        <v/>
      </c>
      <c r="AW141" s="140" t="str">
        <f t="shared" si="250"/>
        <v>0</v>
      </c>
      <c r="AX141" s="140" t="str">
        <f t="shared" si="251"/>
        <v/>
      </c>
      <c r="AY141" s="140" t="str">
        <f t="shared" si="252"/>
        <v>0</v>
      </c>
      <c r="AZ141" s="140" t="str">
        <f t="shared" si="253"/>
        <v/>
      </c>
      <c r="BA141" s="140" t="str">
        <f t="shared" si="254"/>
        <v>00</v>
      </c>
      <c r="BB141" s="140">
        <f t="shared" si="255"/>
        <v>0</v>
      </c>
      <c r="BC141" s="174" t="str">
        <f>IF(男子種目選択!G141="","",男子種目選択!G141)</f>
        <v/>
      </c>
      <c r="BD141" s="164" t="str">
        <f t="shared" si="215"/>
        <v/>
      </c>
      <c r="BE141" s="170"/>
      <c r="BF141" s="171" t="str">
        <f t="shared" si="256"/>
        <v/>
      </c>
      <c r="BG141" s="172"/>
      <c r="BH141" s="171" t="str">
        <f t="shared" si="257"/>
        <v/>
      </c>
      <c r="BI141" s="175"/>
      <c r="BJ141" s="169">
        <f t="shared" si="258"/>
        <v>0</v>
      </c>
      <c r="BK141" s="169">
        <f t="shared" si="259"/>
        <v>0</v>
      </c>
      <c r="BL141" s="169">
        <f t="shared" si="260"/>
        <v>0</v>
      </c>
      <c r="BM141" s="169">
        <f t="shared" si="261"/>
        <v>0</v>
      </c>
      <c r="BN141" s="3">
        <f t="shared" si="262"/>
        <v>0</v>
      </c>
      <c r="BO141" s="145">
        <f t="shared" si="263"/>
        <v>0</v>
      </c>
      <c r="BP141" s="140" t="str">
        <f t="shared" si="264"/>
        <v>000</v>
      </c>
      <c r="BQ141" s="140">
        <f t="shared" si="265"/>
        <v>0</v>
      </c>
      <c r="BR141" s="140">
        <f t="shared" si="266"/>
        <v>0</v>
      </c>
      <c r="BS141" s="140" t="str">
        <f t="shared" si="267"/>
        <v/>
      </c>
      <c r="BT141" s="140" t="str">
        <f t="shared" si="268"/>
        <v/>
      </c>
      <c r="BU141" s="140" t="str">
        <f t="shared" si="269"/>
        <v>0</v>
      </c>
      <c r="BV141" s="140" t="str">
        <f t="shared" si="270"/>
        <v/>
      </c>
      <c r="BW141" s="140" t="str">
        <f t="shared" si="271"/>
        <v>0</v>
      </c>
      <c r="BX141" s="140" t="str">
        <f t="shared" si="272"/>
        <v/>
      </c>
      <c r="BY141" s="140" t="str">
        <f t="shared" si="273"/>
        <v>00</v>
      </c>
      <c r="BZ141" s="140">
        <f t="shared" si="274"/>
        <v>0</v>
      </c>
      <c r="CA141" s="163" t="str">
        <f>IF(男子種目選択!H141="","",男子種目選択!H141)</f>
        <v/>
      </c>
      <c r="CB141" s="164" t="str">
        <f t="shared" si="216"/>
        <v/>
      </c>
      <c r="CC141" s="170"/>
      <c r="CD141" s="171" t="str">
        <f t="shared" si="275"/>
        <v/>
      </c>
      <c r="CE141" s="172"/>
      <c r="CF141" s="171" t="str">
        <f t="shared" si="276"/>
        <v/>
      </c>
      <c r="CG141" s="173"/>
      <c r="CH141" s="169">
        <f t="shared" si="277"/>
        <v>0</v>
      </c>
      <c r="CI141" s="169">
        <f t="shared" si="278"/>
        <v>0</v>
      </c>
      <c r="CJ141" s="169">
        <f t="shared" si="279"/>
        <v>0</v>
      </c>
      <c r="CK141" s="169">
        <f t="shared" si="280"/>
        <v>0</v>
      </c>
      <c r="CL141" s="3">
        <f t="shared" si="281"/>
        <v>0</v>
      </c>
      <c r="CM141" s="145">
        <f t="shared" si="282"/>
        <v>0</v>
      </c>
      <c r="CN141" s="140" t="str">
        <f t="shared" si="283"/>
        <v>000</v>
      </c>
      <c r="CO141" s="140">
        <f t="shared" si="284"/>
        <v>0</v>
      </c>
      <c r="CP141" s="140">
        <f t="shared" si="285"/>
        <v>0</v>
      </c>
      <c r="CQ141" s="140" t="str">
        <f t="shared" si="286"/>
        <v/>
      </c>
      <c r="CR141" s="140" t="str">
        <f t="shared" si="287"/>
        <v/>
      </c>
      <c r="CS141" s="140" t="str">
        <f t="shared" si="288"/>
        <v>0</v>
      </c>
      <c r="CT141" s="140" t="str">
        <f t="shared" si="289"/>
        <v/>
      </c>
      <c r="CU141" s="140" t="str">
        <f t="shared" si="290"/>
        <v>0</v>
      </c>
      <c r="CV141" s="140" t="str">
        <f t="shared" si="291"/>
        <v/>
      </c>
      <c r="CW141" s="140" t="str">
        <f t="shared" si="292"/>
        <v>00</v>
      </c>
      <c r="CX141" s="140">
        <f t="shared" si="293"/>
        <v>0</v>
      </c>
      <c r="CY141" s="174" t="str">
        <f>IF(男子種目選択!I141="","",男子種目選択!I141)</f>
        <v/>
      </c>
      <c r="CZ141" s="164" t="str">
        <f t="shared" si="217"/>
        <v/>
      </c>
      <c r="DA141" s="170"/>
      <c r="DB141" s="171" t="str">
        <f t="shared" si="294"/>
        <v/>
      </c>
      <c r="DC141" s="172"/>
      <c r="DD141" s="171" t="str">
        <f t="shared" si="295"/>
        <v/>
      </c>
      <c r="DE141" s="175"/>
      <c r="DF141" s="169">
        <f t="shared" si="296"/>
        <v>0</v>
      </c>
      <c r="DG141" s="169">
        <f t="shared" si="297"/>
        <v>0</v>
      </c>
      <c r="DH141" s="169">
        <f t="shared" si="298"/>
        <v>0</v>
      </c>
      <c r="DI141" s="169">
        <f t="shared" si="299"/>
        <v>0</v>
      </c>
      <c r="DJ141" s="3">
        <f t="shared" si="300"/>
        <v>0</v>
      </c>
      <c r="DK141" s="145">
        <f t="shared" si="301"/>
        <v>0</v>
      </c>
      <c r="DL141" s="140" t="str">
        <f t="shared" si="302"/>
        <v>000</v>
      </c>
      <c r="DM141" s="140">
        <f t="shared" si="303"/>
        <v>0</v>
      </c>
      <c r="DN141" s="140">
        <f t="shared" si="304"/>
        <v>0</v>
      </c>
      <c r="DO141" s="140" t="str">
        <f t="shared" si="305"/>
        <v/>
      </c>
      <c r="DP141" s="140" t="str">
        <f t="shared" si="306"/>
        <v/>
      </c>
      <c r="DQ141" s="140" t="str">
        <f t="shared" si="307"/>
        <v>0</v>
      </c>
      <c r="DR141" s="140" t="str">
        <f t="shared" si="308"/>
        <v/>
      </c>
      <c r="DS141" s="140" t="str">
        <f t="shared" si="309"/>
        <v>0</v>
      </c>
      <c r="DT141" s="140" t="str">
        <f t="shared" si="310"/>
        <v/>
      </c>
      <c r="DU141" s="140" t="str">
        <f t="shared" si="311"/>
        <v>00</v>
      </c>
      <c r="DV141" s="140">
        <f t="shared" si="312"/>
        <v>0</v>
      </c>
    </row>
    <row r="142" spans="2:126">
      <c r="B142" s="159" t="str">
        <f t="shared" si="218"/>
        <v/>
      </c>
      <c r="C142" s="150">
        <v>139</v>
      </c>
      <c r="D142" s="160" t="str">
        <f>男子種目選択!B142</f>
        <v/>
      </c>
      <c r="E142" s="161" t="str">
        <f>男子種目選択!C142</f>
        <v/>
      </c>
      <c r="F142" s="162" t="str">
        <f>男子種目選択!D142</f>
        <v/>
      </c>
      <c r="G142" s="163" t="str">
        <f>IF(男子種目選択!E142="","",男子種目選択!E142)</f>
        <v/>
      </c>
      <c r="H142" s="164" t="str">
        <f t="shared" si="212"/>
        <v/>
      </c>
      <c r="I142" s="165"/>
      <c r="J142" s="166" t="str">
        <f t="shared" si="219"/>
        <v/>
      </c>
      <c r="K142" s="167"/>
      <c r="L142" s="166" t="str">
        <f t="shared" si="220"/>
        <v/>
      </c>
      <c r="M142" s="168"/>
      <c r="N142" s="169" t="str">
        <f t="shared" si="221"/>
        <v/>
      </c>
      <c r="O142" s="169">
        <f t="shared" si="222"/>
        <v>0</v>
      </c>
      <c r="P142" s="169" t="str">
        <f t="shared" si="223"/>
        <v/>
      </c>
      <c r="Q142" s="169">
        <f t="shared" si="224"/>
        <v>0</v>
      </c>
      <c r="R142" s="3" t="str">
        <f t="shared" si="225"/>
        <v/>
      </c>
      <c r="S142" s="145" t="str">
        <f t="shared" si="226"/>
        <v/>
      </c>
      <c r="T142" s="140" t="str">
        <f t="shared" si="227"/>
        <v>00</v>
      </c>
      <c r="U142" s="140">
        <f t="shared" si="228"/>
        <v>0</v>
      </c>
      <c r="V142" s="140">
        <f t="shared" si="229"/>
        <v>0</v>
      </c>
      <c r="W142" s="140" t="str">
        <f t="shared" si="230"/>
        <v/>
      </c>
      <c r="X142" s="140" t="str">
        <f t="shared" si="231"/>
        <v/>
      </c>
      <c r="Y142" s="140" t="str">
        <f t="shared" si="232"/>
        <v>0</v>
      </c>
      <c r="Z142" s="140" t="str">
        <f t="shared" si="233"/>
        <v/>
      </c>
      <c r="AA142" s="140" t="str">
        <f t="shared" si="234"/>
        <v/>
      </c>
      <c r="AB142" s="140" t="str">
        <f t="shared" si="235"/>
        <v/>
      </c>
      <c r="AC142" s="140" t="str">
        <f t="shared" si="213"/>
        <v>0</v>
      </c>
      <c r="AD142" s="140">
        <f t="shared" si="236"/>
        <v>0</v>
      </c>
      <c r="AE142" s="163" t="str">
        <f>IF(男子種目選択!F142="","",男子種目選択!F142)</f>
        <v/>
      </c>
      <c r="AF142" s="164" t="str">
        <f t="shared" si="214"/>
        <v/>
      </c>
      <c r="AG142" s="170"/>
      <c r="AH142" s="171" t="str">
        <f t="shared" si="237"/>
        <v/>
      </c>
      <c r="AI142" s="172"/>
      <c r="AJ142" s="171" t="str">
        <f t="shared" si="238"/>
        <v/>
      </c>
      <c r="AK142" s="173"/>
      <c r="AL142" s="169">
        <f t="shared" si="239"/>
        <v>0</v>
      </c>
      <c r="AM142" s="169">
        <f t="shared" si="240"/>
        <v>0</v>
      </c>
      <c r="AN142" s="169">
        <f t="shared" si="241"/>
        <v>0</v>
      </c>
      <c r="AO142" s="169">
        <f t="shared" si="242"/>
        <v>0</v>
      </c>
      <c r="AP142" s="3">
        <f t="shared" si="243"/>
        <v>0</v>
      </c>
      <c r="AQ142" s="145">
        <f t="shared" si="244"/>
        <v>0</v>
      </c>
      <c r="AR142" s="140" t="str">
        <f t="shared" si="245"/>
        <v>000</v>
      </c>
      <c r="AS142" s="140">
        <f t="shared" si="246"/>
        <v>0</v>
      </c>
      <c r="AT142" s="140">
        <f t="shared" si="247"/>
        <v>0</v>
      </c>
      <c r="AU142" s="140" t="str">
        <f t="shared" si="248"/>
        <v/>
      </c>
      <c r="AV142" s="140" t="str">
        <f t="shared" si="249"/>
        <v/>
      </c>
      <c r="AW142" s="140" t="str">
        <f t="shared" si="250"/>
        <v>0</v>
      </c>
      <c r="AX142" s="140" t="str">
        <f t="shared" si="251"/>
        <v/>
      </c>
      <c r="AY142" s="140" t="str">
        <f t="shared" si="252"/>
        <v>0</v>
      </c>
      <c r="AZ142" s="140" t="str">
        <f t="shared" si="253"/>
        <v/>
      </c>
      <c r="BA142" s="140" t="str">
        <f t="shared" si="254"/>
        <v>00</v>
      </c>
      <c r="BB142" s="140">
        <f t="shared" si="255"/>
        <v>0</v>
      </c>
      <c r="BC142" s="174" t="str">
        <f>IF(男子種目選択!G142="","",男子種目選択!G142)</f>
        <v/>
      </c>
      <c r="BD142" s="164" t="str">
        <f t="shared" si="215"/>
        <v/>
      </c>
      <c r="BE142" s="170"/>
      <c r="BF142" s="171" t="str">
        <f t="shared" si="256"/>
        <v/>
      </c>
      <c r="BG142" s="172"/>
      <c r="BH142" s="171" t="str">
        <f t="shared" si="257"/>
        <v/>
      </c>
      <c r="BI142" s="175"/>
      <c r="BJ142" s="169">
        <f t="shared" si="258"/>
        <v>0</v>
      </c>
      <c r="BK142" s="169">
        <f t="shared" si="259"/>
        <v>0</v>
      </c>
      <c r="BL142" s="169">
        <f t="shared" si="260"/>
        <v>0</v>
      </c>
      <c r="BM142" s="169">
        <f t="shared" si="261"/>
        <v>0</v>
      </c>
      <c r="BN142" s="3">
        <f t="shared" si="262"/>
        <v>0</v>
      </c>
      <c r="BO142" s="145">
        <f t="shared" si="263"/>
        <v>0</v>
      </c>
      <c r="BP142" s="140" t="str">
        <f t="shared" si="264"/>
        <v>000</v>
      </c>
      <c r="BQ142" s="140">
        <f t="shared" si="265"/>
        <v>0</v>
      </c>
      <c r="BR142" s="140">
        <f t="shared" si="266"/>
        <v>0</v>
      </c>
      <c r="BS142" s="140" t="str">
        <f t="shared" si="267"/>
        <v/>
      </c>
      <c r="BT142" s="140" t="str">
        <f t="shared" si="268"/>
        <v/>
      </c>
      <c r="BU142" s="140" t="str">
        <f t="shared" si="269"/>
        <v>0</v>
      </c>
      <c r="BV142" s="140" t="str">
        <f t="shared" si="270"/>
        <v/>
      </c>
      <c r="BW142" s="140" t="str">
        <f t="shared" si="271"/>
        <v>0</v>
      </c>
      <c r="BX142" s="140" t="str">
        <f t="shared" si="272"/>
        <v/>
      </c>
      <c r="BY142" s="140" t="str">
        <f t="shared" si="273"/>
        <v>00</v>
      </c>
      <c r="BZ142" s="140">
        <f t="shared" si="274"/>
        <v>0</v>
      </c>
      <c r="CA142" s="163" t="str">
        <f>IF(男子種目選択!H142="","",男子種目選択!H142)</f>
        <v/>
      </c>
      <c r="CB142" s="164" t="str">
        <f t="shared" si="216"/>
        <v/>
      </c>
      <c r="CC142" s="170"/>
      <c r="CD142" s="171" t="str">
        <f t="shared" si="275"/>
        <v/>
      </c>
      <c r="CE142" s="172"/>
      <c r="CF142" s="171" t="str">
        <f t="shared" si="276"/>
        <v/>
      </c>
      <c r="CG142" s="173"/>
      <c r="CH142" s="169">
        <f t="shared" si="277"/>
        <v>0</v>
      </c>
      <c r="CI142" s="169">
        <f t="shared" si="278"/>
        <v>0</v>
      </c>
      <c r="CJ142" s="169">
        <f t="shared" si="279"/>
        <v>0</v>
      </c>
      <c r="CK142" s="169">
        <f t="shared" si="280"/>
        <v>0</v>
      </c>
      <c r="CL142" s="3">
        <f t="shared" si="281"/>
        <v>0</v>
      </c>
      <c r="CM142" s="145">
        <f t="shared" si="282"/>
        <v>0</v>
      </c>
      <c r="CN142" s="140" t="str">
        <f t="shared" si="283"/>
        <v>000</v>
      </c>
      <c r="CO142" s="140">
        <f t="shared" si="284"/>
        <v>0</v>
      </c>
      <c r="CP142" s="140">
        <f t="shared" si="285"/>
        <v>0</v>
      </c>
      <c r="CQ142" s="140" t="str">
        <f t="shared" si="286"/>
        <v/>
      </c>
      <c r="CR142" s="140" t="str">
        <f t="shared" si="287"/>
        <v/>
      </c>
      <c r="CS142" s="140" t="str">
        <f t="shared" si="288"/>
        <v>0</v>
      </c>
      <c r="CT142" s="140" t="str">
        <f t="shared" si="289"/>
        <v/>
      </c>
      <c r="CU142" s="140" t="str">
        <f t="shared" si="290"/>
        <v>0</v>
      </c>
      <c r="CV142" s="140" t="str">
        <f t="shared" si="291"/>
        <v/>
      </c>
      <c r="CW142" s="140" t="str">
        <f t="shared" si="292"/>
        <v>00</v>
      </c>
      <c r="CX142" s="140">
        <f t="shared" si="293"/>
        <v>0</v>
      </c>
      <c r="CY142" s="174" t="str">
        <f>IF(男子種目選択!I142="","",男子種目選択!I142)</f>
        <v/>
      </c>
      <c r="CZ142" s="164" t="str">
        <f t="shared" si="217"/>
        <v/>
      </c>
      <c r="DA142" s="170"/>
      <c r="DB142" s="171" t="str">
        <f t="shared" si="294"/>
        <v/>
      </c>
      <c r="DC142" s="172"/>
      <c r="DD142" s="171" t="str">
        <f t="shared" si="295"/>
        <v/>
      </c>
      <c r="DE142" s="175"/>
      <c r="DF142" s="169">
        <f t="shared" si="296"/>
        <v>0</v>
      </c>
      <c r="DG142" s="169">
        <f t="shared" si="297"/>
        <v>0</v>
      </c>
      <c r="DH142" s="169">
        <f t="shared" si="298"/>
        <v>0</v>
      </c>
      <c r="DI142" s="169">
        <f t="shared" si="299"/>
        <v>0</v>
      </c>
      <c r="DJ142" s="3">
        <f t="shared" si="300"/>
        <v>0</v>
      </c>
      <c r="DK142" s="145">
        <f t="shared" si="301"/>
        <v>0</v>
      </c>
      <c r="DL142" s="140" t="str">
        <f t="shared" si="302"/>
        <v>000</v>
      </c>
      <c r="DM142" s="140">
        <f t="shared" si="303"/>
        <v>0</v>
      </c>
      <c r="DN142" s="140">
        <f t="shared" si="304"/>
        <v>0</v>
      </c>
      <c r="DO142" s="140" t="str">
        <f t="shared" si="305"/>
        <v/>
      </c>
      <c r="DP142" s="140" t="str">
        <f t="shared" si="306"/>
        <v/>
      </c>
      <c r="DQ142" s="140" t="str">
        <f t="shared" si="307"/>
        <v>0</v>
      </c>
      <c r="DR142" s="140" t="str">
        <f t="shared" si="308"/>
        <v/>
      </c>
      <c r="DS142" s="140" t="str">
        <f t="shared" si="309"/>
        <v>0</v>
      </c>
      <c r="DT142" s="140" t="str">
        <f t="shared" si="310"/>
        <v/>
      </c>
      <c r="DU142" s="140" t="str">
        <f t="shared" si="311"/>
        <v>00</v>
      </c>
      <c r="DV142" s="140">
        <f t="shared" si="312"/>
        <v>0</v>
      </c>
    </row>
    <row r="143" spans="2:126">
      <c r="B143" s="159" t="str">
        <f t="shared" si="218"/>
        <v/>
      </c>
      <c r="C143" s="150">
        <v>140</v>
      </c>
      <c r="D143" s="160" t="str">
        <f>男子種目選択!B143</f>
        <v/>
      </c>
      <c r="E143" s="161" t="str">
        <f>男子種目選択!C143</f>
        <v/>
      </c>
      <c r="F143" s="162" t="str">
        <f>男子種目選択!D143</f>
        <v/>
      </c>
      <c r="G143" s="163" t="str">
        <f>IF(男子種目選択!E143="","",男子種目選択!E143)</f>
        <v/>
      </c>
      <c r="H143" s="164" t="str">
        <f t="shared" si="212"/>
        <v/>
      </c>
      <c r="I143" s="165"/>
      <c r="J143" s="166" t="str">
        <f t="shared" si="219"/>
        <v/>
      </c>
      <c r="K143" s="167"/>
      <c r="L143" s="166" t="str">
        <f t="shared" si="220"/>
        <v/>
      </c>
      <c r="M143" s="168"/>
      <c r="N143" s="169" t="str">
        <f t="shared" si="221"/>
        <v/>
      </c>
      <c r="O143" s="169">
        <f t="shared" si="222"/>
        <v>0</v>
      </c>
      <c r="P143" s="169" t="str">
        <f t="shared" si="223"/>
        <v/>
      </c>
      <c r="Q143" s="169">
        <f t="shared" si="224"/>
        <v>0</v>
      </c>
      <c r="R143" s="3" t="str">
        <f t="shared" si="225"/>
        <v/>
      </c>
      <c r="S143" s="145" t="str">
        <f t="shared" si="226"/>
        <v/>
      </c>
      <c r="T143" s="140" t="str">
        <f t="shared" si="227"/>
        <v>00</v>
      </c>
      <c r="U143" s="140">
        <f t="shared" si="228"/>
        <v>0</v>
      </c>
      <c r="V143" s="140">
        <f t="shared" si="229"/>
        <v>0</v>
      </c>
      <c r="W143" s="140" t="str">
        <f t="shared" si="230"/>
        <v/>
      </c>
      <c r="X143" s="140" t="str">
        <f t="shared" si="231"/>
        <v/>
      </c>
      <c r="Y143" s="140" t="str">
        <f t="shared" si="232"/>
        <v>0</v>
      </c>
      <c r="Z143" s="140" t="str">
        <f t="shared" si="233"/>
        <v/>
      </c>
      <c r="AA143" s="140" t="str">
        <f t="shared" si="234"/>
        <v/>
      </c>
      <c r="AB143" s="140" t="str">
        <f t="shared" si="235"/>
        <v/>
      </c>
      <c r="AC143" s="140" t="str">
        <f t="shared" si="213"/>
        <v>0</v>
      </c>
      <c r="AD143" s="140">
        <f t="shared" si="236"/>
        <v>0</v>
      </c>
      <c r="AE143" s="163" t="str">
        <f>IF(男子種目選択!F143="","",男子種目選択!F143)</f>
        <v/>
      </c>
      <c r="AF143" s="164" t="str">
        <f t="shared" si="214"/>
        <v/>
      </c>
      <c r="AG143" s="170"/>
      <c r="AH143" s="171" t="str">
        <f t="shared" si="237"/>
        <v/>
      </c>
      <c r="AI143" s="172"/>
      <c r="AJ143" s="171" t="str">
        <f t="shared" si="238"/>
        <v/>
      </c>
      <c r="AK143" s="173"/>
      <c r="AL143" s="169">
        <f t="shared" si="239"/>
        <v>0</v>
      </c>
      <c r="AM143" s="169">
        <f t="shared" si="240"/>
        <v>0</v>
      </c>
      <c r="AN143" s="169">
        <f t="shared" si="241"/>
        <v>0</v>
      </c>
      <c r="AO143" s="169">
        <f t="shared" si="242"/>
        <v>0</v>
      </c>
      <c r="AP143" s="3">
        <f t="shared" si="243"/>
        <v>0</v>
      </c>
      <c r="AQ143" s="145">
        <f t="shared" si="244"/>
        <v>0</v>
      </c>
      <c r="AR143" s="140" t="str">
        <f t="shared" si="245"/>
        <v>000</v>
      </c>
      <c r="AS143" s="140">
        <f t="shared" si="246"/>
        <v>0</v>
      </c>
      <c r="AT143" s="140">
        <f t="shared" si="247"/>
        <v>0</v>
      </c>
      <c r="AU143" s="140" t="str">
        <f t="shared" si="248"/>
        <v/>
      </c>
      <c r="AV143" s="140" t="str">
        <f t="shared" si="249"/>
        <v/>
      </c>
      <c r="AW143" s="140" t="str">
        <f t="shared" si="250"/>
        <v>0</v>
      </c>
      <c r="AX143" s="140" t="str">
        <f t="shared" si="251"/>
        <v/>
      </c>
      <c r="AY143" s="140" t="str">
        <f t="shared" si="252"/>
        <v>0</v>
      </c>
      <c r="AZ143" s="140" t="str">
        <f t="shared" si="253"/>
        <v/>
      </c>
      <c r="BA143" s="140" t="str">
        <f t="shared" si="254"/>
        <v>00</v>
      </c>
      <c r="BB143" s="140">
        <f t="shared" si="255"/>
        <v>0</v>
      </c>
      <c r="BC143" s="174" t="str">
        <f>IF(男子種目選択!G143="","",男子種目選択!G143)</f>
        <v/>
      </c>
      <c r="BD143" s="164" t="str">
        <f t="shared" si="215"/>
        <v/>
      </c>
      <c r="BE143" s="170"/>
      <c r="BF143" s="171" t="str">
        <f t="shared" si="256"/>
        <v/>
      </c>
      <c r="BG143" s="172"/>
      <c r="BH143" s="171" t="str">
        <f t="shared" si="257"/>
        <v/>
      </c>
      <c r="BI143" s="175"/>
      <c r="BJ143" s="169">
        <f t="shared" si="258"/>
        <v>0</v>
      </c>
      <c r="BK143" s="169">
        <f t="shared" si="259"/>
        <v>0</v>
      </c>
      <c r="BL143" s="169">
        <f t="shared" si="260"/>
        <v>0</v>
      </c>
      <c r="BM143" s="169">
        <f t="shared" si="261"/>
        <v>0</v>
      </c>
      <c r="BN143" s="3">
        <f t="shared" si="262"/>
        <v>0</v>
      </c>
      <c r="BO143" s="145">
        <f t="shared" si="263"/>
        <v>0</v>
      </c>
      <c r="BP143" s="140" t="str">
        <f t="shared" si="264"/>
        <v>000</v>
      </c>
      <c r="BQ143" s="140">
        <f t="shared" si="265"/>
        <v>0</v>
      </c>
      <c r="BR143" s="140">
        <f t="shared" si="266"/>
        <v>0</v>
      </c>
      <c r="BS143" s="140" t="str">
        <f t="shared" si="267"/>
        <v/>
      </c>
      <c r="BT143" s="140" t="str">
        <f t="shared" si="268"/>
        <v/>
      </c>
      <c r="BU143" s="140" t="str">
        <f t="shared" si="269"/>
        <v>0</v>
      </c>
      <c r="BV143" s="140" t="str">
        <f t="shared" si="270"/>
        <v/>
      </c>
      <c r="BW143" s="140" t="str">
        <f t="shared" si="271"/>
        <v>0</v>
      </c>
      <c r="BX143" s="140" t="str">
        <f t="shared" si="272"/>
        <v/>
      </c>
      <c r="BY143" s="140" t="str">
        <f t="shared" si="273"/>
        <v>00</v>
      </c>
      <c r="BZ143" s="140">
        <f t="shared" si="274"/>
        <v>0</v>
      </c>
      <c r="CA143" s="163" t="str">
        <f>IF(男子種目選択!H143="","",男子種目選択!H143)</f>
        <v/>
      </c>
      <c r="CB143" s="164" t="str">
        <f t="shared" si="216"/>
        <v/>
      </c>
      <c r="CC143" s="170"/>
      <c r="CD143" s="171" t="str">
        <f t="shared" si="275"/>
        <v/>
      </c>
      <c r="CE143" s="172"/>
      <c r="CF143" s="171" t="str">
        <f t="shared" si="276"/>
        <v/>
      </c>
      <c r="CG143" s="173"/>
      <c r="CH143" s="169">
        <f t="shared" si="277"/>
        <v>0</v>
      </c>
      <c r="CI143" s="169">
        <f t="shared" si="278"/>
        <v>0</v>
      </c>
      <c r="CJ143" s="169">
        <f t="shared" si="279"/>
        <v>0</v>
      </c>
      <c r="CK143" s="169">
        <f t="shared" si="280"/>
        <v>0</v>
      </c>
      <c r="CL143" s="3">
        <f t="shared" si="281"/>
        <v>0</v>
      </c>
      <c r="CM143" s="145">
        <f t="shared" si="282"/>
        <v>0</v>
      </c>
      <c r="CN143" s="140" t="str">
        <f t="shared" si="283"/>
        <v>000</v>
      </c>
      <c r="CO143" s="140">
        <f t="shared" si="284"/>
        <v>0</v>
      </c>
      <c r="CP143" s="140">
        <f t="shared" si="285"/>
        <v>0</v>
      </c>
      <c r="CQ143" s="140" t="str">
        <f t="shared" si="286"/>
        <v/>
      </c>
      <c r="CR143" s="140" t="str">
        <f t="shared" si="287"/>
        <v/>
      </c>
      <c r="CS143" s="140" t="str">
        <f t="shared" si="288"/>
        <v>0</v>
      </c>
      <c r="CT143" s="140" t="str">
        <f t="shared" si="289"/>
        <v/>
      </c>
      <c r="CU143" s="140" t="str">
        <f t="shared" si="290"/>
        <v>0</v>
      </c>
      <c r="CV143" s="140" t="str">
        <f t="shared" si="291"/>
        <v/>
      </c>
      <c r="CW143" s="140" t="str">
        <f t="shared" si="292"/>
        <v>00</v>
      </c>
      <c r="CX143" s="140">
        <f t="shared" si="293"/>
        <v>0</v>
      </c>
      <c r="CY143" s="174" t="str">
        <f>IF(男子種目選択!I143="","",男子種目選択!I143)</f>
        <v/>
      </c>
      <c r="CZ143" s="164" t="str">
        <f t="shared" si="217"/>
        <v/>
      </c>
      <c r="DA143" s="170"/>
      <c r="DB143" s="171" t="str">
        <f t="shared" si="294"/>
        <v/>
      </c>
      <c r="DC143" s="172"/>
      <c r="DD143" s="171" t="str">
        <f t="shared" si="295"/>
        <v/>
      </c>
      <c r="DE143" s="175"/>
      <c r="DF143" s="169">
        <f t="shared" si="296"/>
        <v>0</v>
      </c>
      <c r="DG143" s="169">
        <f t="shared" si="297"/>
        <v>0</v>
      </c>
      <c r="DH143" s="169">
        <f t="shared" si="298"/>
        <v>0</v>
      </c>
      <c r="DI143" s="169">
        <f t="shared" si="299"/>
        <v>0</v>
      </c>
      <c r="DJ143" s="3">
        <f t="shared" si="300"/>
        <v>0</v>
      </c>
      <c r="DK143" s="145">
        <f t="shared" si="301"/>
        <v>0</v>
      </c>
      <c r="DL143" s="140" t="str">
        <f t="shared" si="302"/>
        <v>000</v>
      </c>
      <c r="DM143" s="140">
        <f t="shared" si="303"/>
        <v>0</v>
      </c>
      <c r="DN143" s="140">
        <f t="shared" si="304"/>
        <v>0</v>
      </c>
      <c r="DO143" s="140" t="str">
        <f t="shared" si="305"/>
        <v/>
      </c>
      <c r="DP143" s="140" t="str">
        <f t="shared" si="306"/>
        <v/>
      </c>
      <c r="DQ143" s="140" t="str">
        <f t="shared" si="307"/>
        <v>0</v>
      </c>
      <c r="DR143" s="140" t="str">
        <f t="shared" si="308"/>
        <v/>
      </c>
      <c r="DS143" s="140" t="str">
        <f t="shared" si="309"/>
        <v>0</v>
      </c>
      <c r="DT143" s="140" t="str">
        <f t="shared" si="310"/>
        <v/>
      </c>
      <c r="DU143" s="140" t="str">
        <f t="shared" si="311"/>
        <v>00</v>
      </c>
      <c r="DV143" s="140">
        <f t="shared" si="312"/>
        <v>0</v>
      </c>
    </row>
    <row r="144" spans="2:126">
      <c r="B144" s="159" t="str">
        <f t="shared" si="218"/>
        <v/>
      </c>
      <c r="C144" s="150">
        <v>141</v>
      </c>
      <c r="D144" s="160" t="str">
        <f>男子種目選択!B144</f>
        <v/>
      </c>
      <c r="E144" s="161" t="str">
        <f>男子種目選択!C144</f>
        <v/>
      </c>
      <c r="F144" s="162" t="str">
        <f>男子種目選択!D144</f>
        <v/>
      </c>
      <c r="G144" s="163" t="str">
        <f>IF(男子種目選択!E144="","",男子種目選択!E144)</f>
        <v/>
      </c>
      <c r="H144" s="164" t="str">
        <f t="shared" si="212"/>
        <v/>
      </c>
      <c r="I144" s="165"/>
      <c r="J144" s="166" t="str">
        <f t="shared" si="219"/>
        <v/>
      </c>
      <c r="K144" s="167"/>
      <c r="L144" s="166" t="str">
        <f t="shared" si="220"/>
        <v/>
      </c>
      <c r="M144" s="168"/>
      <c r="N144" s="169" t="str">
        <f t="shared" si="221"/>
        <v/>
      </c>
      <c r="O144" s="169">
        <f t="shared" si="222"/>
        <v>0</v>
      </c>
      <c r="P144" s="169" t="str">
        <f t="shared" si="223"/>
        <v/>
      </c>
      <c r="Q144" s="169">
        <f t="shared" si="224"/>
        <v>0</v>
      </c>
      <c r="R144" s="3" t="str">
        <f t="shared" si="225"/>
        <v/>
      </c>
      <c r="S144" s="145" t="str">
        <f t="shared" si="226"/>
        <v/>
      </c>
      <c r="T144" s="140" t="str">
        <f t="shared" si="227"/>
        <v>00</v>
      </c>
      <c r="U144" s="140">
        <f t="shared" si="228"/>
        <v>0</v>
      </c>
      <c r="V144" s="140">
        <f t="shared" si="229"/>
        <v>0</v>
      </c>
      <c r="W144" s="140" t="str">
        <f t="shared" si="230"/>
        <v/>
      </c>
      <c r="X144" s="140" t="str">
        <f t="shared" si="231"/>
        <v/>
      </c>
      <c r="Y144" s="140" t="str">
        <f t="shared" si="232"/>
        <v>0</v>
      </c>
      <c r="Z144" s="140" t="str">
        <f t="shared" si="233"/>
        <v/>
      </c>
      <c r="AA144" s="140" t="str">
        <f t="shared" si="234"/>
        <v/>
      </c>
      <c r="AB144" s="140" t="str">
        <f t="shared" si="235"/>
        <v/>
      </c>
      <c r="AC144" s="140" t="str">
        <f t="shared" si="213"/>
        <v>0</v>
      </c>
      <c r="AD144" s="140">
        <f t="shared" si="236"/>
        <v>0</v>
      </c>
      <c r="AE144" s="163" t="str">
        <f>IF(男子種目選択!F144="","",男子種目選択!F144)</f>
        <v/>
      </c>
      <c r="AF144" s="164" t="str">
        <f t="shared" si="214"/>
        <v/>
      </c>
      <c r="AG144" s="170"/>
      <c r="AH144" s="171" t="str">
        <f t="shared" si="237"/>
        <v/>
      </c>
      <c r="AI144" s="172"/>
      <c r="AJ144" s="171" t="str">
        <f t="shared" si="238"/>
        <v/>
      </c>
      <c r="AK144" s="173"/>
      <c r="AL144" s="169">
        <f t="shared" si="239"/>
        <v>0</v>
      </c>
      <c r="AM144" s="169">
        <f t="shared" si="240"/>
        <v>0</v>
      </c>
      <c r="AN144" s="169">
        <f t="shared" si="241"/>
        <v>0</v>
      </c>
      <c r="AO144" s="169">
        <f t="shared" si="242"/>
        <v>0</v>
      </c>
      <c r="AP144" s="3">
        <f t="shared" si="243"/>
        <v>0</v>
      </c>
      <c r="AQ144" s="145">
        <f t="shared" si="244"/>
        <v>0</v>
      </c>
      <c r="AR144" s="140" t="str">
        <f t="shared" si="245"/>
        <v>000</v>
      </c>
      <c r="AS144" s="140">
        <f t="shared" si="246"/>
        <v>0</v>
      </c>
      <c r="AT144" s="140">
        <f t="shared" si="247"/>
        <v>0</v>
      </c>
      <c r="AU144" s="140" t="str">
        <f t="shared" si="248"/>
        <v/>
      </c>
      <c r="AV144" s="140" t="str">
        <f t="shared" si="249"/>
        <v/>
      </c>
      <c r="AW144" s="140" t="str">
        <f t="shared" si="250"/>
        <v>0</v>
      </c>
      <c r="AX144" s="140" t="str">
        <f t="shared" si="251"/>
        <v/>
      </c>
      <c r="AY144" s="140" t="str">
        <f t="shared" si="252"/>
        <v>0</v>
      </c>
      <c r="AZ144" s="140" t="str">
        <f t="shared" si="253"/>
        <v/>
      </c>
      <c r="BA144" s="140" t="str">
        <f t="shared" si="254"/>
        <v>00</v>
      </c>
      <c r="BB144" s="140">
        <f t="shared" si="255"/>
        <v>0</v>
      </c>
      <c r="BC144" s="174" t="str">
        <f>IF(男子種目選択!G144="","",男子種目選択!G144)</f>
        <v/>
      </c>
      <c r="BD144" s="164" t="str">
        <f t="shared" si="215"/>
        <v/>
      </c>
      <c r="BE144" s="170"/>
      <c r="BF144" s="171" t="str">
        <f t="shared" si="256"/>
        <v/>
      </c>
      <c r="BG144" s="172"/>
      <c r="BH144" s="171" t="str">
        <f t="shared" si="257"/>
        <v/>
      </c>
      <c r="BI144" s="175"/>
      <c r="BJ144" s="169">
        <f t="shared" si="258"/>
        <v>0</v>
      </c>
      <c r="BK144" s="169">
        <f t="shared" si="259"/>
        <v>0</v>
      </c>
      <c r="BL144" s="169">
        <f t="shared" si="260"/>
        <v>0</v>
      </c>
      <c r="BM144" s="169">
        <f t="shared" si="261"/>
        <v>0</v>
      </c>
      <c r="BN144" s="3">
        <f t="shared" si="262"/>
        <v>0</v>
      </c>
      <c r="BO144" s="145">
        <f t="shared" si="263"/>
        <v>0</v>
      </c>
      <c r="BP144" s="140" t="str">
        <f t="shared" si="264"/>
        <v>000</v>
      </c>
      <c r="BQ144" s="140">
        <f t="shared" si="265"/>
        <v>0</v>
      </c>
      <c r="BR144" s="140">
        <f t="shared" si="266"/>
        <v>0</v>
      </c>
      <c r="BS144" s="140" t="str">
        <f t="shared" si="267"/>
        <v/>
      </c>
      <c r="BT144" s="140" t="str">
        <f t="shared" si="268"/>
        <v/>
      </c>
      <c r="BU144" s="140" t="str">
        <f t="shared" si="269"/>
        <v>0</v>
      </c>
      <c r="BV144" s="140" t="str">
        <f t="shared" si="270"/>
        <v/>
      </c>
      <c r="BW144" s="140" t="str">
        <f t="shared" si="271"/>
        <v>0</v>
      </c>
      <c r="BX144" s="140" t="str">
        <f t="shared" si="272"/>
        <v/>
      </c>
      <c r="BY144" s="140" t="str">
        <f t="shared" si="273"/>
        <v>00</v>
      </c>
      <c r="BZ144" s="140">
        <f t="shared" si="274"/>
        <v>0</v>
      </c>
      <c r="CA144" s="163" t="str">
        <f>IF(男子種目選択!H144="","",男子種目選択!H144)</f>
        <v/>
      </c>
      <c r="CB144" s="164" t="str">
        <f t="shared" si="216"/>
        <v/>
      </c>
      <c r="CC144" s="170"/>
      <c r="CD144" s="171" t="str">
        <f t="shared" si="275"/>
        <v/>
      </c>
      <c r="CE144" s="172"/>
      <c r="CF144" s="171" t="str">
        <f t="shared" si="276"/>
        <v/>
      </c>
      <c r="CG144" s="173"/>
      <c r="CH144" s="169">
        <f t="shared" si="277"/>
        <v>0</v>
      </c>
      <c r="CI144" s="169">
        <f t="shared" si="278"/>
        <v>0</v>
      </c>
      <c r="CJ144" s="169">
        <f t="shared" si="279"/>
        <v>0</v>
      </c>
      <c r="CK144" s="169">
        <f t="shared" si="280"/>
        <v>0</v>
      </c>
      <c r="CL144" s="3">
        <f t="shared" si="281"/>
        <v>0</v>
      </c>
      <c r="CM144" s="145">
        <f t="shared" si="282"/>
        <v>0</v>
      </c>
      <c r="CN144" s="140" t="str">
        <f t="shared" si="283"/>
        <v>000</v>
      </c>
      <c r="CO144" s="140">
        <f t="shared" si="284"/>
        <v>0</v>
      </c>
      <c r="CP144" s="140">
        <f t="shared" si="285"/>
        <v>0</v>
      </c>
      <c r="CQ144" s="140" t="str">
        <f t="shared" si="286"/>
        <v/>
      </c>
      <c r="CR144" s="140" t="str">
        <f t="shared" si="287"/>
        <v/>
      </c>
      <c r="CS144" s="140" t="str">
        <f t="shared" si="288"/>
        <v>0</v>
      </c>
      <c r="CT144" s="140" t="str">
        <f t="shared" si="289"/>
        <v/>
      </c>
      <c r="CU144" s="140" t="str">
        <f t="shared" si="290"/>
        <v>0</v>
      </c>
      <c r="CV144" s="140" t="str">
        <f t="shared" si="291"/>
        <v/>
      </c>
      <c r="CW144" s="140" t="str">
        <f t="shared" si="292"/>
        <v>00</v>
      </c>
      <c r="CX144" s="140">
        <f t="shared" si="293"/>
        <v>0</v>
      </c>
      <c r="CY144" s="174" t="str">
        <f>IF(男子種目選択!I144="","",男子種目選択!I144)</f>
        <v/>
      </c>
      <c r="CZ144" s="164" t="str">
        <f t="shared" si="217"/>
        <v/>
      </c>
      <c r="DA144" s="170"/>
      <c r="DB144" s="171" t="str">
        <f t="shared" si="294"/>
        <v/>
      </c>
      <c r="DC144" s="172"/>
      <c r="DD144" s="171" t="str">
        <f t="shared" si="295"/>
        <v/>
      </c>
      <c r="DE144" s="175"/>
      <c r="DF144" s="169">
        <f t="shared" si="296"/>
        <v>0</v>
      </c>
      <c r="DG144" s="169">
        <f t="shared" si="297"/>
        <v>0</v>
      </c>
      <c r="DH144" s="169">
        <f t="shared" si="298"/>
        <v>0</v>
      </c>
      <c r="DI144" s="169">
        <f t="shared" si="299"/>
        <v>0</v>
      </c>
      <c r="DJ144" s="3">
        <f t="shared" si="300"/>
        <v>0</v>
      </c>
      <c r="DK144" s="145">
        <f t="shared" si="301"/>
        <v>0</v>
      </c>
      <c r="DL144" s="140" t="str">
        <f t="shared" si="302"/>
        <v>000</v>
      </c>
      <c r="DM144" s="140">
        <f t="shared" si="303"/>
        <v>0</v>
      </c>
      <c r="DN144" s="140">
        <f t="shared" si="304"/>
        <v>0</v>
      </c>
      <c r="DO144" s="140" t="str">
        <f t="shared" si="305"/>
        <v/>
      </c>
      <c r="DP144" s="140" t="str">
        <f t="shared" si="306"/>
        <v/>
      </c>
      <c r="DQ144" s="140" t="str">
        <f t="shared" si="307"/>
        <v>0</v>
      </c>
      <c r="DR144" s="140" t="str">
        <f t="shared" si="308"/>
        <v/>
      </c>
      <c r="DS144" s="140" t="str">
        <f t="shared" si="309"/>
        <v>0</v>
      </c>
      <c r="DT144" s="140" t="str">
        <f t="shared" si="310"/>
        <v/>
      </c>
      <c r="DU144" s="140" t="str">
        <f t="shared" si="311"/>
        <v>00</v>
      </c>
      <c r="DV144" s="140">
        <f t="shared" si="312"/>
        <v>0</v>
      </c>
    </row>
    <row r="145" spans="2:126">
      <c r="B145" s="159" t="str">
        <f t="shared" si="218"/>
        <v/>
      </c>
      <c r="C145" s="150">
        <v>142</v>
      </c>
      <c r="D145" s="160" t="str">
        <f>男子種目選択!B145</f>
        <v/>
      </c>
      <c r="E145" s="161" t="str">
        <f>男子種目選択!C145</f>
        <v/>
      </c>
      <c r="F145" s="162" t="str">
        <f>男子種目選択!D145</f>
        <v/>
      </c>
      <c r="G145" s="163" t="str">
        <f>IF(男子種目選択!E145="","",男子種目選択!E145)</f>
        <v/>
      </c>
      <c r="H145" s="164" t="str">
        <f t="shared" si="212"/>
        <v/>
      </c>
      <c r="I145" s="165"/>
      <c r="J145" s="166" t="str">
        <f t="shared" si="219"/>
        <v/>
      </c>
      <c r="K145" s="167"/>
      <c r="L145" s="166" t="str">
        <f t="shared" si="220"/>
        <v/>
      </c>
      <c r="M145" s="168"/>
      <c r="N145" s="169" t="str">
        <f t="shared" si="221"/>
        <v/>
      </c>
      <c r="O145" s="169">
        <f t="shared" si="222"/>
        <v>0</v>
      </c>
      <c r="P145" s="169" t="str">
        <f t="shared" si="223"/>
        <v/>
      </c>
      <c r="Q145" s="169">
        <f t="shared" si="224"/>
        <v>0</v>
      </c>
      <c r="R145" s="3" t="str">
        <f t="shared" si="225"/>
        <v/>
      </c>
      <c r="S145" s="145" t="str">
        <f t="shared" si="226"/>
        <v/>
      </c>
      <c r="T145" s="140" t="str">
        <f t="shared" si="227"/>
        <v>00</v>
      </c>
      <c r="U145" s="140">
        <f t="shared" si="228"/>
        <v>0</v>
      </c>
      <c r="V145" s="140">
        <f t="shared" si="229"/>
        <v>0</v>
      </c>
      <c r="W145" s="140" t="str">
        <f t="shared" si="230"/>
        <v/>
      </c>
      <c r="X145" s="140" t="str">
        <f t="shared" si="231"/>
        <v/>
      </c>
      <c r="Y145" s="140" t="str">
        <f t="shared" si="232"/>
        <v>0</v>
      </c>
      <c r="Z145" s="140" t="str">
        <f t="shared" si="233"/>
        <v/>
      </c>
      <c r="AA145" s="140" t="str">
        <f t="shared" si="234"/>
        <v/>
      </c>
      <c r="AB145" s="140" t="str">
        <f t="shared" si="235"/>
        <v/>
      </c>
      <c r="AC145" s="140" t="str">
        <f t="shared" si="213"/>
        <v>0</v>
      </c>
      <c r="AD145" s="140">
        <f t="shared" si="236"/>
        <v>0</v>
      </c>
      <c r="AE145" s="163" t="str">
        <f>IF(男子種目選択!F145="","",男子種目選択!F145)</f>
        <v/>
      </c>
      <c r="AF145" s="164" t="str">
        <f t="shared" si="214"/>
        <v/>
      </c>
      <c r="AG145" s="170"/>
      <c r="AH145" s="171" t="str">
        <f t="shared" si="237"/>
        <v/>
      </c>
      <c r="AI145" s="172"/>
      <c r="AJ145" s="171" t="str">
        <f t="shared" si="238"/>
        <v/>
      </c>
      <c r="AK145" s="173"/>
      <c r="AL145" s="169">
        <f t="shared" si="239"/>
        <v>0</v>
      </c>
      <c r="AM145" s="169">
        <f t="shared" si="240"/>
        <v>0</v>
      </c>
      <c r="AN145" s="169">
        <f t="shared" si="241"/>
        <v>0</v>
      </c>
      <c r="AO145" s="169">
        <f t="shared" si="242"/>
        <v>0</v>
      </c>
      <c r="AP145" s="3">
        <f t="shared" si="243"/>
        <v>0</v>
      </c>
      <c r="AQ145" s="145">
        <f t="shared" si="244"/>
        <v>0</v>
      </c>
      <c r="AR145" s="140" t="str">
        <f t="shared" si="245"/>
        <v>000</v>
      </c>
      <c r="AS145" s="140">
        <f t="shared" si="246"/>
        <v>0</v>
      </c>
      <c r="AT145" s="140">
        <f t="shared" si="247"/>
        <v>0</v>
      </c>
      <c r="AU145" s="140" t="str">
        <f t="shared" si="248"/>
        <v/>
      </c>
      <c r="AV145" s="140" t="str">
        <f t="shared" si="249"/>
        <v/>
      </c>
      <c r="AW145" s="140" t="str">
        <f t="shared" si="250"/>
        <v>0</v>
      </c>
      <c r="AX145" s="140" t="str">
        <f t="shared" si="251"/>
        <v/>
      </c>
      <c r="AY145" s="140" t="str">
        <f t="shared" si="252"/>
        <v>0</v>
      </c>
      <c r="AZ145" s="140" t="str">
        <f t="shared" si="253"/>
        <v/>
      </c>
      <c r="BA145" s="140" t="str">
        <f t="shared" si="254"/>
        <v>00</v>
      </c>
      <c r="BB145" s="140">
        <f t="shared" si="255"/>
        <v>0</v>
      </c>
      <c r="BC145" s="174" t="str">
        <f>IF(男子種目選択!G145="","",男子種目選択!G145)</f>
        <v/>
      </c>
      <c r="BD145" s="164" t="str">
        <f t="shared" si="215"/>
        <v/>
      </c>
      <c r="BE145" s="170"/>
      <c r="BF145" s="171" t="str">
        <f t="shared" si="256"/>
        <v/>
      </c>
      <c r="BG145" s="172"/>
      <c r="BH145" s="171" t="str">
        <f t="shared" si="257"/>
        <v/>
      </c>
      <c r="BI145" s="175"/>
      <c r="BJ145" s="169">
        <f t="shared" si="258"/>
        <v>0</v>
      </c>
      <c r="BK145" s="169">
        <f t="shared" si="259"/>
        <v>0</v>
      </c>
      <c r="BL145" s="169">
        <f t="shared" si="260"/>
        <v>0</v>
      </c>
      <c r="BM145" s="169">
        <f t="shared" si="261"/>
        <v>0</v>
      </c>
      <c r="BN145" s="3">
        <f t="shared" si="262"/>
        <v>0</v>
      </c>
      <c r="BO145" s="145">
        <f t="shared" si="263"/>
        <v>0</v>
      </c>
      <c r="BP145" s="140" t="str">
        <f t="shared" si="264"/>
        <v>000</v>
      </c>
      <c r="BQ145" s="140">
        <f t="shared" si="265"/>
        <v>0</v>
      </c>
      <c r="BR145" s="140">
        <f t="shared" si="266"/>
        <v>0</v>
      </c>
      <c r="BS145" s="140" t="str">
        <f t="shared" si="267"/>
        <v/>
      </c>
      <c r="BT145" s="140" t="str">
        <f t="shared" si="268"/>
        <v/>
      </c>
      <c r="BU145" s="140" t="str">
        <f t="shared" si="269"/>
        <v>0</v>
      </c>
      <c r="BV145" s="140" t="str">
        <f t="shared" si="270"/>
        <v/>
      </c>
      <c r="BW145" s="140" t="str">
        <f t="shared" si="271"/>
        <v>0</v>
      </c>
      <c r="BX145" s="140" t="str">
        <f t="shared" si="272"/>
        <v/>
      </c>
      <c r="BY145" s="140" t="str">
        <f t="shared" si="273"/>
        <v>00</v>
      </c>
      <c r="BZ145" s="140">
        <f t="shared" si="274"/>
        <v>0</v>
      </c>
      <c r="CA145" s="163" t="str">
        <f>IF(男子種目選択!H145="","",男子種目選択!H145)</f>
        <v/>
      </c>
      <c r="CB145" s="164" t="str">
        <f t="shared" si="216"/>
        <v/>
      </c>
      <c r="CC145" s="170"/>
      <c r="CD145" s="171" t="str">
        <f t="shared" si="275"/>
        <v/>
      </c>
      <c r="CE145" s="172"/>
      <c r="CF145" s="171" t="str">
        <f t="shared" si="276"/>
        <v/>
      </c>
      <c r="CG145" s="173"/>
      <c r="CH145" s="169">
        <f t="shared" si="277"/>
        <v>0</v>
      </c>
      <c r="CI145" s="169">
        <f t="shared" si="278"/>
        <v>0</v>
      </c>
      <c r="CJ145" s="169">
        <f t="shared" si="279"/>
        <v>0</v>
      </c>
      <c r="CK145" s="169">
        <f t="shared" si="280"/>
        <v>0</v>
      </c>
      <c r="CL145" s="3">
        <f t="shared" si="281"/>
        <v>0</v>
      </c>
      <c r="CM145" s="145">
        <f t="shared" si="282"/>
        <v>0</v>
      </c>
      <c r="CN145" s="140" t="str">
        <f t="shared" si="283"/>
        <v>000</v>
      </c>
      <c r="CO145" s="140">
        <f t="shared" si="284"/>
        <v>0</v>
      </c>
      <c r="CP145" s="140">
        <f t="shared" si="285"/>
        <v>0</v>
      </c>
      <c r="CQ145" s="140" t="str">
        <f t="shared" si="286"/>
        <v/>
      </c>
      <c r="CR145" s="140" t="str">
        <f t="shared" si="287"/>
        <v/>
      </c>
      <c r="CS145" s="140" t="str">
        <f t="shared" si="288"/>
        <v>0</v>
      </c>
      <c r="CT145" s="140" t="str">
        <f t="shared" si="289"/>
        <v/>
      </c>
      <c r="CU145" s="140" t="str">
        <f t="shared" si="290"/>
        <v>0</v>
      </c>
      <c r="CV145" s="140" t="str">
        <f t="shared" si="291"/>
        <v/>
      </c>
      <c r="CW145" s="140" t="str">
        <f t="shared" si="292"/>
        <v>00</v>
      </c>
      <c r="CX145" s="140">
        <f t="shared" si="293"/>
        <v>0</v>
      </c>
      <c r="CY145" s="174" t="str">
        <f>IF(男子種目選択!I145="","",男子種目選択!I145)</f>
        <v/>
      </c>
      <c r="CZ145" s="164" t="str">
        <f t="shared" si="217"/>
        <v/>
      </c>
      <c r="DA145" s="170"/>
      <c r="DB145" s="171" t="str">
        <f t="shared" si="294"/>
        <v/>
      </c>
      <c r="DC145" s="172"/>
      <c r="DD145" s="171" t="str">
        <f t="shared" si="295"/>
        <v/>
      </c>
      <c r="DE145" s="175"/>
      <c r="DF145" s="169">
        <f t="shared" si="296"/>
        <v>0</v>
      </c>
      <c r="DG145" s="169">
        <f t="shared" si="297"/>
        <v>0</v>
      </c>
      <c r="DH145" s="169">
        <f t="shared" si="298"/>
        <v>0</v>
      </c>
      <c r="DI145" s="169">
        <f t="shared" si="299"/>
        <v>0</v>
      </c>
      <c r="DJ145" s="3">
        <f t="shared" si="300"/>
        <v>0</v>
      </c>
      <c r="DK145" s="145">
        <f t="shared" si="301"/>
        <v>0</v>
      </c>
      <c r="DL145" s="140" t="str">
        <f t="shared" si="302"/>
        <v>000</v>
      </c>
      <c r="DM145" s="140">
        <f t="shared" si="303"/>
        <v>0</v>
      </c>
      <c r="DN145" s="140">
        <f t="shared" si="304"/>
        <v>0</v>
      </c>
      <c r="DO145" s="140" t="str">
        <f t="shared" si="305"/>
        <v/>
      </c>
      <c r="DP145" s="140" t="str">
        <f t="shared" si="306"/>
        <v/>
      </c>
      <c r="DQ145" s="140" t="str">
        <f t="shared" si="307"/>
        <v>0</v>
      </c>
      <c r="DR145" s="140" t="str">
        <f t="shared" si="308"/>
        <v/>
      </c>
      <c r="DS145" s="140" t="str">
        <f t="shared" si="309"/>
        <v>0</v>
      </c>
      <c r="DT145" s="140" t="str">
        <f t="shared" si="310"/>
        <v/>
      </c>
      <c r="DU145" s="140" t="str">
        <f t="shared" si="311"/>
        <v>00</v>
      </c>
      <c r="DV145" s="140">
        <f t="shared" si="312"/>
        <v>0</v>
      </c>
    </row>
    <row r="146" spans="2:126">
      <c r="B146" s="159" t="str">
        <f t="shared" si="218"/>
        <v/>
      </c>
      <c r="C146" s="150">
        <v>143</v>
      </c>
      <c r="D146" s="160" t="str">
        <f>男子種目選択!B146</f>
        <v/>
      </c>
      <c r="E146" s="161" t="str">
        <f>男子種目選択!C146</f>
        <v/>
      </c>
      <c r="F146" s="162" t="str">
        <f>男子種目選択!D146</f>
        <v/>
      </c>
      <c r="G146" s="163" t="str">
        <f>IF(男子種目選択!E146="","",男子種目選択!E146)</f>
        <v/>
      </c>
      <c r="H146" s="164" t="str">
        <f t="shared" si="212"/>
        <v/>
      </c>
      <c r="I146" s="165"/>
      <c r="J146" s="166" t="str">
        <f t="shared" si="219"/>
        <v/>
      </c>
      <c r="K146" s="167"/>
      <c r="L146" s="166" t="str">
        <f t="shared" si="220"/>
        <v/>
      </c>
      <c r="M146" s="168"/>
      <c r="N146" s="169" t="str">
        <f t="shared" si="221"/>
        <v/>
      </c>
      <c r="O146" s="169">
        <f t="shared" si="222"/>
        <v>0</v>
      </c>
      <c r="P146" s="169" t="str">
        <f t="shared" si="223"/>
        <v/>
      </c>
      <c r="Q146" s="169">
        <f t="shared" si="224"/>
        <v>0</v>
      </c>
      <c r="R146" s="3" t="str">
        <f t="shared" si="225"/>
        <v/>
      </c>
      <c r="S146" s="145" t="str">
        <f t="shared" si="226"/>
        <v/>
      </c>
      <c r="T146" s="140" t="str">
        <f t="shared" si="227"/>
        <v>00</v>
      </c>
      <c r="U146" s="140">
        <f t="shared" si="228"/>
        <v>0</v>
      </c>
      <c r="V146" s="140">
        <f t="shared" si="229"/>
        <v>0</v>
      </c>
      <c r="W146" s="140" t="str">
        <f t="shared" si="230"/>
        <v/>
      </c>
      <c r="X146" s="140" t="str">
        <f t="shared" si="231"/>
        <v/>
      </c>
      <c r="Y146" s="140" t="str">
        <f t="shared" si="232"/>
        <v>0</v>
      </c>
      <c r="Z146" s="140" t="str">
        <f t="shared" si="233"/>
        <v/>
      </c>
      <c r="AA146" s="140" t="str">
        <f t="shared" si="234"/>
        <v/>
      </c>
      <c r="AB146" s="140" t="str">
        <f t="shared" si="235"/>
        <v/>
      </c>
      <c r="AC146" s="140" t="str">
        <f t="shared" si="213"/>
        <v>0</v>
      </c>
      <c r="AD146" s="140">
        <f t="shared" si="236"/>
        <v>0</v>
      </c>
      <c r="AE146" s="163" t="str">
        <f>IF(男子種目選択!F146="","",男子種目選択!F146)</f>
        <v/>
      </c>
      <c r="AF146" s="164" t="str">
        <f t="shared" si="214"/>
        <v/>
      </c>
      <c r="AG146" s="170"/>
      <c r="AH146" s="171" t="str">
        <f t="shared" si="237"/>
        <v/>
      </c>
      <c r="AI146" s="172"/>
      <c r="AJ146" s="171" t="str">
        <f t="shared" si="238"/>
        <v/>
      </c>
      <c r="AK146" s="173"/>
      <c r="AL146" s="169">
        <f t="shared" si="239"/>
        <v>0</v>
      </c>
      <c r="AM146" s="169">
        <f t="shared" si="240"/>
        <v>0</v>
      </c>
      <c r="AN146" s="169">
        <f t="shared" si="241"/>
        <v>0</v>
      </c>
      <c r="AO146" s="169">
        <f t="shared" si="242"/>
        <v>0</v>
      </c>
      <c r="AP146" s="3">
        <f t="shared" si="243"/>
        <v>0</v>
      </c>
      <c r="AQ146" s="145">
        <f t="shared" si="244"/>
        <v>0</v>
      </c>
      <c r="AR146" s="140" t="str">
        <f t="shared" si="245"/>
        <v>000</v>
      </c>
      <c r="AS146" s="140">
        <f t="shared" si="246"/>
        <v>0</v>
      </c>
      <c r="AT146" s="140">
        <f t="shared" si="247"/>
        <v>0</v>
      </c>
      <c r="AU146" s="140" t="str">
        <f t="shared" si="248"/>
        <v/>
      </c>
      <c r="AV146" s="140" t="str">
        <f t="shared" si="249"/>
        <v/>
      </c>
      <c r="AW146" s="140" t="str">
        <f t="shared" si="250"/>
        <v>0</v>
      </c>
      <c r="AX146" s="140" t="str">
        <f t="shared" si="251"/>
        <v/>
      </c>
      <c r="AY146" s="140" t="str">
        <f t="shared" si="252"/>
        <v>0</v>
      </c>
      <c r="AZ146" s="140" t="str">
        <f t="shared" si="253"/>
        <v/>
      </c>
      <c r="BA146" s="140" t="str">
        <f t="shared" si="254"/>
        <v>00</v>
      </c>
      <c r="BB146" s="140">
        <f t="shared" si="255"/>
        <v>0</v>
      </c>
      <c r="BC146" s="174" t="str">
        <f>IF(男子種目選択!G146="","",男子種目選択!G146)</f>
        <v/>
      </c>
      <c r="BD146" s="164" t="str">
        <f t="shared" si="215"/>
        <v/>
      </c>
      <c r="BE146" s="170"/>
      <c r="BF146" s="171" t="str">
        <f t="shared" si="256"/>
        <v/>
      </c>
      <c r="BG146" s="172"/>
      <c r="BH146" s="171" t="str">
        <f t="shared" si="257"/>
        <v/>
      </c>
      <c r="BI146" s="175"/>
      <c r="BJ146" s="169">
        <f t="shared" si="258"/>
        <v>0</v>
      </c>
      <c r="BK146" s="169">
        <f t="shared" si="259"/>
        <v>0</v>
      </c>
      <c r="BL146" s="169">
        <f t="shared" si="260"/>
        <v>0</v>
      </c>
      <c r="BM146" s="169">
        <f t="shared" si="261"/>
        <v>0</v>
      </c>
      <c r="BN146" s="3">
        <f t="shared" si="262"/>
        <v>0</v>
      </c>
      <c r="BO146" s="145">
        <f t="shared" si="263"/>
        <v>0</v>
      </c>
      <c r="BP146" s="140" t="str">
        <f t="shared" si="264"/>
        <v>000</v>
      </c>
      <c r="BQ146" s="140">
        <f t="shared" si="265"/>
        <v>0</v>
      </c>
      <c r="BR146" s="140">
        <f t="shared" si="266"/>
        <v>0</v>
      </c>
      <c r="BS146" s="140" t="str">
        <f t="shared" si="267"/>
        <v/>
      </c>
      <c r="BT146" s="140" t="str">
        <f t="shared" si="268"/>
        <v/>
      </c>
      <c r="BU146" s="140" t="str">
        <f t="shared" si="269"/>
        <v>0</v>
      </c>
      <c r="BV146" s="140" t="str">
        <f t="shared" si="270"/>
        <v/>
      </c>
      <c r="BW146" s="140" t="str">
        <f t="shared" si="271"/>
        <v>0</v>
      </c>
      <c r="BX146" s="140" t="str">
        <f t="shared" si="272"/>
        <v/>
      </c>
      <c r="BY146" s="140" t="str">
        <f t="shared" si="273"/>
        <v>00</v>
      </c>
      <c r="BZ146" s="140">
        <f t="shared" si="274"/>
        <v>0</v>
      </c>
      <c r="CA146" s="163" t="str">
        <f>IF(男子種目選択!H146="","",男子種目選択!H146)</f>
        <v/>
      </c>
      <c r="CB146" s="164" t="str">
        <f t="shared" si="216"/>
        <v/>
      </c>
      <c r="CC146" s="170"/>
      <c r="CD146" s="171" t="str">
        <f t="shared" si="275"/>
        <v/>
      </c>
      <c r="CE146" s="172"/>
      <c r="CF146" s="171" t="str">
        <f t="shared" si="276"/>
        <v/>
      </c>
      <c r="CG146" s="173"/>
      <c r="CH146" s="169">
        <f t="shared" si="277"/>
        <v>0</v>
      </c>
      <c r="CI146" s="169">
        <f t="shared" si="278"/>
        <v>0</v>
      </c>
      <c r="CJ146" s="169">
        <f t="shared" si="279"/>
        <v>0</v>
      </c>
      <c r="CK146" s="169">
        <f t="shared" si="280"/>
        <v>0</v>
      </c>
      <c r="CL146" s="3">
        <f t="shared" si="281"/>
        <v>0</v>
      </c>
      <c r="CM146" s="145">
        <f t="shared" si="282"/>
        <v>0</v>
      </c>
      <c r="CN146" s="140" t="str">
        <f t="shared" si="283"/>
        <v>000</v>
      </c>
      <c r="CO146" s="140">
        <f t="shared" si="284"/>
        <v>0</v>
      </c>
      <c r="CP146" s="140">
        <f t="shared" si="285"/>
        <v>0</v>
      </c>
      <c r="CQ146" s="140" t="str">
        <f t="shared" si="286"/>
        <v/>
      </c>
      <c r="CR146" s="140" t="str">
        <f t="shared" si="287"/>
        <v/>
      </c>
      <c r="CS146" s="140" t="str">
        <f t="shared" si="288"/>
        <v>0</v>
      </c>
      <c r="CT146" s="140" t="str">
        <f t="shared" si="289"/>
        <v/>
      </c>
      <c r="CU146" s="140" t="str">
        <f t="shared" si="290"/>
        <v>0</v>
      </c>
      <c r="CV146" s="140" t="str">
        <f t="shared" si="291"/>
        <v/>
      </c>
      <c r="CW146" s="140" t="str">
        <f t="shared" si="292"/>
        <v>00</v>
      </c>
      <c r="CX146" s="140">
        <f t="shared" si="293"/>
        <v>0</v>
      </c>
      <c r="CY146" s="174" t="str">
        <f>IF(男子種目選択!I146="","",男子種目選択!I146)</f>
        <v/>
      </c>
      <c r="CZ146" s="164" t="str">
        <f t="shared" si="217"/>
        <v/>
      </c>
      <c r="DA146" s="170"/>
      <c r="DB146" s="171" t="str">
        <f t="shared" si="294"/>
        <v/>
      </c>
      <c r="DC146" s="172"/>
      <c r="DD146" s="171" t="str">
        <f t="shared" si="295"/>
        <v/>
      </c>
      <c r="DE146" s="175"/>
      <c r="DF146" s="169">
        <f t="shared" si="296"/>
        <v>0</v>
      </c>
      <c r="DG146" s="169">
        <f t="shared" si="297"/>
        <v>0</v>
      </c>
      <c r="DH146" s="169">
        <f t="shared" si="298"/>
        <v>0</v>
      </c>
      <c r="DI146" s="169">
        <f t="shared" si="299"/>
        <v>0</v>
      </c>
      <c r="DJ146" s="3">
        <f t="shared" si="300"/>
        <v>0</v>
      </c>
      <c r="DK146" s="145">
        <f t="shared" si="301"/>
        <v>0</v>
      </c>
      <c r="DL146" s="140" t="str">
        <f t="shared" si="302"/>
        <v>000</v>
      </c>
      <c r="DM146" s="140">
        <f t="shared" si="303"/>
        <v>0</v>
      </c>
      <c r="DN146" s="140">
        <f t="shared" si="304"/>
        <v>0</v>
      </c>
      <c r="DO146" s="140" t="str">
        <f t="shared" si="305"/>
        <v/>
      </c>
      <c r="DP146" s="140" t="str">
        <f t="shared" si="306"/>
        <v/>
      </c>
      <c r="DQ146" s="140" t="str">
        <f t="shared" si="307"/>
        <v>0</v>
      </c>
      <c r="DR146" s="140" t="str">
        <f t="shared" si="308"/>
        <v/>
      </c>
      <c r="DS146" s="140" t="str">
        <f t="shared" si="309"/>
        <v>0</v>
      </c>
      <c r="DT146" s="140" t="str">
        <f t="shared" si="310"/>
        <v/>
      </c>
      <c r="DU146" s="140" t="str">
        <f t="shared" si="311"/>
        <v>00</v>
      </c>
      <c r="DV146" s="140">
        <f t="shared" si="312"/>
        <v>0</v>
      </c>
    </row>
    <row r="147" spans="2:126">
      <c r="B147" s="159" t="str">
        <f t="shared" si="218"/>
        <v/>
      </c>
      <c r="C147" s="150">
        <v>144</v>
      </c>
      <c r="D147" s="160" t="str">
        <f>男子種目選択!B147</f>
        <v/>
      </c>
      <c r="E147" s="161" t="str">
        <f>男子種目選択!C147</f>
        <v/>
      </c>
      <c r="F147" s="162" t="str">
        <f>男子種目選択!D147</f>
        <v/>
      </c>
      <c r="G147" s="163" t="str">
        <f>IF(男子種目選択!E147="","",男子種目選択!E147)</f>
        <v/>
      </c>
      <c r="H147" s="164" t="str">
        <f t="shared" si="212"/>
        <v/>
      </c>
      <c r="I147" s="165"/>
      <c r="J147" s="166" t="str">
        <f t="shared" si="219"/>
        <v/>
      </c>
      <c r="K147" s="167"/>
      <c r="L147" s="166" t="str">
        <f t="shared" si="220"/>
        <v/>
      </c>
      <c r="M147" s="168"/>
      <c r="N147" s="169" t="str">
        <f t="shared" si="221"/>
        <v/>
      </c>
      <c r="O147" s="169">
        <f t="shared" si="222"/>
        <v>0</v>
      </c>
      <c r="P147" s="169" t="str">
        <f t="shared" si="223"/>
        <v/>
      </c>
      <c r="Q147" s="169">
        <f t="shared" si="224"/>
        <v>0</v>
      </c>
      <c r="R147" s="3" t="str">
        <f t="shared" si="225"/>
        <v/>
      </c>
      <c r="S147" s="145" t="str">
        <f t="shared" si="226"/>
        <v/>
      </c>
      <c r="T147" s="140" t="str">
        <f t="shared" si="227"/>
        <v>00</v>
      </c>
      <c r="U147" s="140">
        <f t="shared" si="228"/>
        <v>0</v>
      </c>
      <c r="V147" s="140">
        <f t="shared" si="229"/>
        <v>0</v>
      </c>
      <c r="W147" s="140" t="str">
        <f t="shared" si="230"/>
        <v/>
      </c>
      <c r="X147" s="140" t="str">
        <f t="shared" si="231"/>
        <v/>
      </c>
      <c r="Y147" s="140" t="str">
        <f t="shared" si="232"/>
        <v>0</v>
      </c>
      <c r="Z147" s="140" t="str">
        <f t="shared" si="233"/>
        <v/>
      </c>
      <c r="AA147" s="140" t="str">
        <f t="shared" si="234"/>
        <v/>
      </c>
      <c r="AB147" s="140" t="str">
        <f t="shared" si="235"/>
        <v/>
      </c>
      <c r="AC147" s="140" t="str">
        <f t="shared" si="213"/>
        <v>0</v>
      </c>
      <c r="AD147" s="140">
        <f t="shared" si="236"/>
        <v>0</v>
      </c>
      <c r="AE147" s="163" t="str">
        <f>IF(男子種目選択!F147="","",男子種目選択!F147)</f>
        <v/>
      </c>
      <c r="AF147" s="164" t="str">
        <f t="shared" si="214"/>
        <v/>
      </c>
      <c r="AG147" s="170"/>
      <c r="AH147" s="171" t="str">
        <f t="shared" si="237"/>
        <v/>
      </c>
      <c r="AI147" s="172"/>
      <c r="AJ147" s="171" t="str">
        <f t="shared" si="238"/>
        <v/>
      </c>
      <c r="AK147" s="173"/>
      <c r="AL147" s="169">
        <f t="shared" si="239"/>
        <v>0</v>
      </c>
      <c r="AM147" s="169">
        <f t="shared" si="240"/>
        <v>0</v>
      </c>
      <c r="AN147" s="169">
        <f t="shared" si="241"/>
        <v>0</v>
      </c>
      <c r="AO147" s="169">
        <f t="shared" si="242"/>
        <v>0</v>
      </c>
      <c r="AP147" s="3">
        <f t="shared" si="243"/>
        <v>0</v>
      </c>
      <c r="AQ147" s="145">
        <f t="shared" si="244"/>
        <v>0</v>
      </c>
      <c r="AR147" s="140" t="str">
        <f t="shared" si="245"/>
        <v>000</v>
      </c>
      <c r="AS147" s="140">
        <f t="shared" si="246"/>
        <v>0</v>
      </c>
      <c r="AT147" s="140">
        <f t="shared" si="247"/>
        <v>0</v>
      </c>
      <c r="AU147" s="140" t="str">
        <f t="shared" si="248"/>
        <v/>
      </c>
      <c r="AV147" s="140" t="str">
        <f t="shared" si="249"/>
        <v/>
      </c>
      <c r="AW147" s="140" t="str">
        <f t="shared" si="250"/>
        <v>0</v>
      </c>
      <c r="AX147" s="140" t="str">
        <f t="shared" si="251"/>
        <v/>
      </c>
      <c r="AY147" s="140" t="str">
        <f t="shared" si="252"/>
        <v>0</v>
      </c>
      <c r="AZ147" s="140" t="str">
        <f t="shared" si="253"/>
        <v/>
      </c>
      <c r="BA147" s="140" t="str">
        <f t="shared" si="254"/>
        <v>00</v>
      </c>
      <c r="BB147" s="140">
        <f t="shared" si="255"/>
        <v>0</v>
      </c>
      <c r="BC147" s="174" t="str">
        <f>IF(男子種目選択!G147="","",男子種目選択!G147)</f>
        <v/>
      </c>
      <c r="BD147" s="164" t="str">
        <f t="shared" si="215"/>
        <v/>
      </c>
      <c r="BE147" s="170"/>
      <c r="BF147" s="171" t="str">
        <f t="shared" si="256"/>
        <v/>
      </c>
      <c r="BG147" s="172"/>
      <c r="BH147" s="171" t="str">
        <f t="shared" si="257"/>
        <v/>
      </c>
      <c r="BI147" s="175"/>
      <c r="BJ147" s="169">
        <f t="shared" si="258"/>
        <v>0</v>
      </c>
      <c r="BK147" s="169">
        <f t="shared" si="259"/>
        <v>0</v>
      </c>
      <c r="BL147" s="169">
        <f t="shared" si="260"/>
        <v>0</v>
      </c>
      <c r="BM147" s="169">
        <f t="shared" si="261"/>
        <v>0</v>
      </c>
      <c r="BN147" s="3">
        <f t="shared" si="262"/>
        <v>0</v>
      </c>
      <c r="BO147" s="145">
        <f t="shared" si="263"/>
        <v>0</v>
      </c>
      <c r="BP147" s="140" t="str">
        <f t="shared" si="264"/>
        <v>000</v>
      </c>
      <c r="BQ147" s="140">
        <f t="shared" si="265"/>
        <v>0</v>
      </c>
      <c r="BR147" s="140">
        <f t="shared" si="266"/>
        <v>0</v>
      </c>
      <c r="BS147" s="140" t="str">
        <f t="shared" si="267"/>
        <v/>
      </c>
      <c r="BT147" s="140" t="str">
        <f t="shared" si="268"/>
        <v/>
      </c>
      <c r="BU147" s="140" t="str">
        <f t="shared" si="269"/>
        <v>0</v>
      </c>
      <c r="BV147" s="140" t="str">
        <f t="shared" si="270"/>
        <v/>
      </c>
      <c r="BW147" s="140" t="str">
        <f t="shared" si="271"/>
        <v>0</v>
      </c>
      <c r="BX147" s="140" t="str">
        <f t="shared" si="272"/>
        <v/>
      </c>
      <c r="BY147" s="140" t="str">
        <f t="shared" si="273"/>
        <v>00</v>
      </c>
      <c r="BZ147" s="140">
        <f t="shared" si="274"/>
        <v>0</v>
      </c>
      <c r="CA147" s="163" t="str">
        <f>IF(男子種目選択!H147="","",男子種目選択!H147)</f>
        <v/>
      </c>
      <c r="CB147" s="164" t="str">
        <f t="shared" si="216"/>
        <v/>
      </c>
      <c r="CC147" s="170"/>
      <c r="CD147" s="171" t="str">
        <f t="shared" si="275"/>
        <v/>
      </c>
      <c r="CE147" s="172"/>
      <c r="CF147" s="171" t="str">
        <f t="shared" si="276"/>
        <v/>
      </c>
      <c r="CG147" s="173"/>
      <c r="CH147" s="169">
        <f t="shared" si="277"/>
        <v>0</v>
      </c>
      <c r="CI147" s="169">
        <f t="shared" si="278"/>
        <v>0</v>
      </c>
      <c r="CJ147" s="169">
        <f t="shared" si="279"/>
        <v>0</v>
      </c>
      <c r="CK147" s="169">
        <f t="shared" si="280"/>
        <v>0</v>
      </c>
      <c r="CL147" s="3">
        <f t="shared" si="281"/>
        <v>0</v>
      </c>
      <c r="CM147" s="145">
        <f t="shared" si="282"/>
        <v>0</v>
      </c>
      <c r="CN147" s="140" t="str">
        <f t="shared" si="283"/>
        <v>000</v>
      </c>
      <c r="CO147" s="140">
        <f t="shared" si="284"/>
        <v>0</v>
      </c>
      <c r="CP147" s="140">
        <f t="shared" si="285"/>
        <v>0</v>
      </c>
      <c r="CQ147" s="140" t="str">
        <f t="shared" si="286"/>
        <v/>
      </c>
      <c r="CR147" s="140" t="str">
        <f t="shared" si="287"/>
        <v/>
      </c>
      <c r="CS147" s="140" t="str">
        <f t="shared" si="288"/>
        <v>0</v>
      </c>
      <c r="CT147" s="140" t="str">
        <f t="shared" si="289"/>
        <v/>
      </c>
      <c r="CU147" s="140" t="str">
        <f t="shared" si="290"/>
        <v>0</v>
      </c>
      <c r="CV147" s="140" t="str">
        <f t="shared" si="291"/>
        <v/>
      </c>
      <c r="CW147" s="140" t="str">
        <f t="shared" si="292"/>
        <v>00</v>
      </c>
      <c r="CX147" s="140">
        <f t="shared" si="293"/>
        <v>0</v>
      </c>
      <c r="CY147" s="174" t="str">
        <f>IF(男子種目選択!I147="","",男子種目選択!I147)</f>
        <v/>
      </c>
      <c r="CZ147" s="164" t="str">
        <f t="shared" si="217"/>
        <v/>
      </c>
      <c r="DA147" s="170"/>
      <c r="DB147" s="171" t="str">
        <f t="shared" si="294"/>
        <v/>
      </c>
      <c r="DC147" s="172"/>
      <c r="DD147" s="171" t="str">
        <f t="shared" si="295"/>
        <v/>
      </c>
      <c r="DE147" s="175"/>
      <c r="DF147" s="169">
        <f t="shared" si="296"/>
        <v>0</v>
      </c>
      <c r="DG147" s="169">
        <f t="shared" si="297"/>
        <v>0</v>
      </c>
      <c r="DH147" s="169">
        <f t="shared" si="298"/>
        <v>0</v>
      </c>
      <c r="DI147" s="169">
        <f t="shared" si="299"/>
        <v>0</v>
      </c>
      <c r="DJ147" s="3">
        <f t="shared" si="300"/>
        <v>0</v>
      </c>
      <c r="DK147" s="145">
        <f t="shared" si="301"/>
        <v>0</v>
      </c>
      <c r="DL147" s="140" t="str">
        <f t="shared" si="302"/>
        <v>000</v>
      </c>
      <c r="DM147" s="140">
        <f t="shared" si="303"/>
        <v>0</v>
      </c>
      <c r="DN147" s="140">
        <f t="shared" si="304"/>
        <v>0</v>
      </c>
      <c r="DO147" s="140" t="str">
        <f t="shared" si="305"/>
        <v/>
      </c>
      <c r="DP147" s="140" t="str">
        <f t="shared" si="306"/>
        <v/>
      </c>
      <c r="DQ147" s="140" t="str">
        <f t="shared" si="307"/>
        <v>0</v>
      </c>
      <c r="DR147" s="140" t="str">
        <f t="shared" si="308"/>
        <v/>
      </c>
      <c r="DS147" s="140" t="str">
        <f t="shared" si="309"/>
        <v>0</v>
      </c>
      <c r="DT147" s="140" t="str">
        <f t="shared" si="310"/>
        <v/>
      </c>
      <c r="DU147" s="140" t="str">
        <f t="shared" si="311"/>
        <v>00</v>
      </c>
      <c r="DV147" s="140">
        <f t="shared" si="312"/>
        <v>0</v>
      </c>
    </row>
    <row r="148" spans="2:126">
      <c r="B148" s="159" t="str">
        <f t="shared" si="218"/>
        <v/>
      </c>
      <c r="C148" s="150">
        <v>145</v>
      </c>
      <c r="D148" s="160" t="str">
        <f>男子種目選択!B148</f>
        <v/>
      </c>
      <c r="E148" s="161" t="str">
        <f>男子種目選択!C148</f>
        <v/>
      </c>
      <c r="F148" s="162" t="str">
        <f>男子種目選択!D148</f>
        <v/>
      </c>
      <c r="G148" s="163" t="str">
        <f>IF(男子種目選択!E148="","",男子種目選択!E148)</f>
        <v/>
      </c>
      <c r="H148" s="164" t="str">
        <f t="shared" si="212"/>
        <v/>
      </c>
      <c r="I148" s="165"/>
      <c r="J148" s="166" t="str">
        <f t="shared" si="219"/>
        <v/>
      </c>
      <c r="K148" s="167"/>
      <c r="L148" s="166" t="str">
        <f t="shared" si="220"/>
        <v/>
      </c>
      <c r="M148" s="168"/>
      <c r="N148" s="169" t="str">
        <f t="shared" si="221"/>
        <v/>
      </c>
      <c r="O148" s="169">
        <f t="shared" si="222"/>
        <v>0</v>
      </c>
      <c r="P148" s="169" t="str">
        <f t="shared" si="223"/>
        <v/>
      </c>
      <c r="Q148" s="169">
        <f t="shared" si="224"/>
        <v>0</v>
      </c>
      <c r="R148" s="3" t="str">
        <f t="shared" si="225"/>
        <v/>
      </c>
      <c r="S148" s="145" t="str">
        <f t="shared" si="226"/>
        <v/>
      </c>
      <c r="T148" s="140" t="str">
        <f t="shared" si="227"/>
        <v>00</v>
      </c>
      <c r="U148" s="140">
        <f t="shared" si="228"/>
        <v>0</v>
      </c>
      <c r="V148" s="140">
        <f t="shared" si="229"/>
        <v>0</v>
      </c>
      <c r="W148" s="140" t="str">
        <f t="shared" si="230"/>
        <v/>
      </c>
      <c r="X148" s="140" t="str">
        <f t="shared" si="231"/>
        <v/>
      </c>
      <c r="Y148" s="140" t="str">
        <f t="shared" si="232"/>
        <v>0</v>
      </c>
      <c r="Z148" s="140" t="str">
        <f t="shared" si="233"/>
        <v/>
      </c>
      <c r="AA148" s="140" t="str">
        <f t="shared" si="234"/>
        <v/>
      </c>
      <c r="AB148" s="140" t="str">
        <f t="shared" si="235"/>
        <v/>
      </c>
      <c r="AC148" s="140" t="str">
        <f t="shared" si="213"/>
        <v>0</v>
      </c>
      <c r="AD148" s="140">
        <f t="shared" si="236"/>
        <v>0</v>
      </c>
      <c r="AE148" s="163" t="str">
        <f>IF(男子種目選択!F148="","",男子種目選択!F148)</f>
        <v/>
      </c>
      <c r="AF148" s="164" t="str">
        <f t="shared" si="214"/>
        <v/>
      </c>
      <c r="AG148" s="170"/>
      <c r="AH148" s="171" t="str">
        <f t="shared" si="237"/>
        <v/>
      </c>
      <c r="AI148" s="172"/>
      <c r="AJ148" s="171" t="str">
        <f t="shared" si="238"/>
        <v/>
      </c>
      <c r="AK148" s="173"/>
      <c r="AL148" s="169">
        <f t="shared" si="239"/>
        <v>0</v>
      </c>
      <c r="AM148" s="169">
        <f t="shared" si="240"/>
        <v>0</v>
      </c>
      <c r="AN148" s="169">
        <f t="shared" si="241"/>
        <v>0</v>
      </c>
      <c r="AO148" s="169">
        <f t="shared" si="242"/>
        <v>0</v>
      </c>
      <c r="AP148" s="3">
        <f t="shared" si="243"/>
        <v>0</v>
      </c>
      <c r="AQ148" s="145">
        <f t="shared" si="244"/>
        <v>0</v>
      </c>
      <c r="AR148" s="140" t="str">
        <f t="shared" si="245"/>
        <v>000</v>
      </c>
      <c r="AS148" s="140">
        <f t="shared" si="246"/>
        <v>0</v>
      </c>
      <c r="AT148" s="140">
        <f t="shared" si="247"/>
        <v>0</v>
      </c>
      <c r="AU148" s="140" t="str">
        <f t="shared" si="248"/>
        <v/>
      </c>
      <c r="AV148" s="140" t="str">
        <f t="shared" si="249"/>
        <v/>
      </c>
      <c r="AW148" s="140" t="str">
        <f t="shared" si="250"/>
        <v>0</v>
      </c>
      <c r="AX148" s="140" t="str">
        <f t="shared" si="251"/>
        <v/>
      </c>
      <c r="AY148" s="140" t="str">
        <f t="shared" si="252"/>
        <v>0</v>
      </c>
      <c r="AZ148" s="140" t="str">
        <f t="shared" si="253"/>
        <v/>
      </c>
      <c r="BA148" s="140" t="str">
        <f t="shared" si="254"/>
        <v>00</v>
      </c>
      <c r="BB148" s="140">
        <f t="shared" si="255"/>
        <v>0</v>
      </c>
      <c r="BC148" s="174" t="str">
        <f>IF(男子種目選択!G148="","",男子種目選択!G148)</f>
        <v/>
      </c>
      <c r="BD148" s="164" t="str">
        <f t="shared" si="215"/>
        <v/>
      </c>
      <c r="BE148" s="170"/>
      <c r="BF148" s="171" t="str">
        <f t="shared" si="256"/>
        <v/>
      </c>
      <c r="BG148" s="172"/>
      <c r="BH148" s="171" t="str">
        <f t="shared" si="257"/>
        <v/>
      </c>
      <c r="BI148" s="175"/>
      <c r="BJ148" s="169">
        <f t="shared" si="258"/>
        <v>0</v>
      </c>
      <c r="BK148" s="169">
        <f t="shared" si="259"/>
        <v>0</v>
      </c>
      <c r="BL148" s="169">
        <f t="shared" si="260"/>
        <v>0</v>
      </c>
      <c r="BM148" s="169">
        <f t="shared" si="261"/>
        <v>0</v>
      </c>
      <c r="BN148" s="3">
        <f t="shared" si="262"/>
        <v>0</v>
      </c>
      <c r="BO148" s="145">
        <f t="shared" si="263"/>
        <v>0</v>
      </c>
      <c r="BP148" s="140" t="str">
        <f t="shared" si="264"/>
        <v>000</v>
      </c>
      <c r="BQ148" s="140">
        <f t="shared" si="265"/>
        <v>0</v>
      </c>
      <c r="BR148" s="140">
        <f t="shared" si="266"/>
        <v>0</v>
      </c>
      <c r="BS148" s="140" t="str">
        <f t="shared" si="267"/>
        <v/>
      </c>
      <c r="BT148" s="140" t="str">
        <f t="shared" si="268"/>
        <v/>
      </c>
      <c r="BU148" s="140" t="str">
        <f t="shared" si="269"/>
        <v>0</v>
      </c>
      <c r="BV148" s="140" t="str">
        <f t="shared" si="270"/>
        <v/>
      </c>
      <c r="BW148" s="140" t="str">
        <f t="shared" si="271"/>
        <v>0</v>
      </c>
      <c r="BX148" s="140" t="str">
        <f t="shared" si="272"/>
        <v/>
      </c>
      <c r="BY148" s="140" t="str">
        <f t="shared" si="273"/>
        <v>00</v>
      </c>
      <c r="BZ148" s="140">
        <f t="shared" si="274"/>
        <v>0</v>
      </c>
      <c r="CA148" s="163" t="str">
        <f>IF(男子種目選択!H148="","",男子種目選択!H148)</f>
        <v/>
      </c>
      <c r="CB148" s="164" t="str">
        <f t="shared" si="216"/>
        <v/>
      </c>
      <c r="CC148" s="170"/>
      <c r="CD148" s="171" t="str">
        <f t="shared" si="275"/>
        <v/>
      </c>
      <c r="CE148" s="172"/>
      <c r="CF148" s="171" t="str">
        <f t="shared" si="276"/>
        <v/>
      </c>
      <c r="CG148" s="173"/>
      <c r="CH148" s="169">
        <f t="shared" si="277"/>
        <v>0</v>
      </c>
      <c r="CI148" s="169">
        <f t="shared" si="278"/>
        <v>0</v>
      </c>
      <c r="CJ148" s="169">
        <f t="shared" si="279"/>
        <v>0</v>
      </c>
      <c r="CK148" s="169">
        <f t="shared" si="280"/>
        <v>0</v>
      </c>
      <c r="CL148" s="3">
        <f t="shared" si="281"/>
        <v>0</v>
      </c>
      <c r="CM148" s="145">
        <f t="shared" si="282"/>
        <v>0</v>
      </c>
      <c r="CN148" s="140" t="str">
        <f t="shared" si="283"/>
        <v>000</v>
      </c>
      <c r="CO148" s="140">
        <f t="shared" si="284"/>
        <v>0</v>
      </c>
      <c r="CP148" s="140">
        <f t="shared" si="285"/>
        <v>0</v>
      </c>
      <c r="CQ148" s="140" t="str">
        <f t="shared" si="286"/>
        <v/>
      </c>
      <c r="CR148" s="140" t="str">
        <f t="shared" si="287"/>
        <v/>
      </c>
      <c r="CS148" s="140" t="str">
        <f t="shared" si="288"/>
        <v>0</v>
      </c>
      <c r="CT148" s="140" t="str">
        <f t="shared" si="289"/>
        <v/>
      </c>
      <c r="CU148" s="140" t="str">
        <f t="shared" si="290"/>
        <v>0</v>
      </c>
      <c r="CV148" s="140" t="str">
        <f t="shared" si="291"/>
        <v/>
      </c>
      <c r="CW148" s="140" t="str">
        <f t="shared" si="292"/>
        <v>00</v>
      </c>
      <c r="CX148" s="140">
        <f t="shared" si="293"/>
        <v>0</v>
      </c>
      <c r="CY148" s="174" t="str">
        <f>IF(男子種目選択!I148="","",男子種目選択!I148)</f>
        <v/>
      </c>
      <c r="CZ148" s="164" t="str">
        <f t="shared" si="217"/>
        <v/>
      </c>
      <c r="DA148" s="170"/>
      <c r="DB148" s="171" t="str">
        <f t="shared" si="294"/>
        <v/>
      </c>
      <c r="DC148" s="172"/>
      <c r="DD148" s="171" t="str">
        <f t="shared" si="295"/>
        <v/>
      </c>
      <c r="DE148" s="175"/>
      <c r="DF148" s="169">
        <f t="shared" si="296"/>
        <v>0</v>
      </c>
      <c r="DG148" s="169">
        <f t="shared" si="297"/>
        <v>0</v>
      </c>
      <c r="DH148" s="169">
        <f t="shared" si="298"/>
        <v>0</v>
      </c>
      <c r="DI148" s="169">
        <f t="shared" si="299"/>
        <v>0</v>
      </c>
      <c r="DJ148" s="3">
        <f t="shared" si="300"/>
        <v>0</v>
      </c>
      <c r="DK148" s="145">
        <f t="shared" si="301"/>
        <v>0</v>
      </c>
      <c r="DL148" s="140" t="str">
        <f t="shared" si="302"/>
        <v>000</v>
      </c>
      <c r="DM148" s="140">
        <f t="shared" si="303"/>
        <v>0</v>
      </c>
      <c r="DN148" s="140">
        <f t="shared" si="304"/>
        <v>0</v>
      </c>
      <c r="DO148" s="140" t="str">
        <f t="shared" si="305"/>
        <v/>
      </c>
      <c r="DP148" s="140" t="str">
        <f t="shared" si="306"/>
        <v/>
      </c>
      <c r="DQ148" s="140" t="str">
        <f t="shared" si="307"/>
        <v>0</v>
      </c>
      <c r="DR148" s="140" t="str">
        <f t="shared" si="308"/>
        <v/>
      </c>
      <c r="DS148" s="140" t="str">
        <f t="shared" si="309"/>
        <v>0</v>
      </c>
      <c r="DT148" s="140" t="str">
        <f t="shared" si="310"/>
        <v/>
      </c>
      <c r="DU148" s="140" t="str">
        <f t="shared" si="311"/>
        <v>00</v>
      </c>
      <c r="DV148" s="140">
        <f t="shared" si="312"/>
        <v>0</v>
      </c>
    </row>
    <row r="149" spans="2:126">
      <c r="B149" s="159" t="str">
        <f t="shared" si="218"/>
        <v/>
      </c>
      <c r="C149" s="150">
        <v>146</v>
      </c>
      <c r="D149" s="160" t="str">
        <f>男子種目選択!B149</f>
        <v/>
      </c>
      <c r="E149" s="161" t="str">
        <f>男子種目選択!C149</f>
        <v/>
      </c>
      <c r="F149" s="162" t="str">
        <f>男子種目選択!D149</f>
        <v/>
      </c>
      <c r="G149" s="163" t="str">
        <f>IF(男子種目選択!E149="","",男子種目選択!E149)</f>
        <v/>
      </c>
      <c r="H149" s="164" t="str">
        <f t="shared" si="212"/>
        <v/>
      </c>
      <c r="I149" s="165"/>
      <c r="J149" s="166" t="str">
        <f t="shared" si="219"/>
        <v/>
      </c>
      <c r="K149" s="167"/>
      <c r="L149" s="166" t="str">
        <f t="shared" si="220"/>
        <v/>
      </c>
      <c r="M149" s="168"/>
      <c r="N149" s="169" t="str">
        <f t="shared" si="221"/>
        <v/>
      </c>
      <c r="O149" s="169">
        <f t="shared" si="222"/>
        <v>0</v>
      </c>
      <c r="P149" s="169" t="str">
        <f t="shared" si="223"/>
        <v/>
      </c>
      <c r="Q149" s="169">
        <f t="shared" si="224"/>
        <v>0</v>
      </c>
      <c r="R149" s="3" t="str">
        <f t="shared" si="225"/>
        <v/>
      </c>
      <c r="S149" s="145" t="str">
        <f t="shared" si="226"/>
        <v/>
      </c>
      <c r="T149" s="140" t="str">
        <f t="shared" si="227"/>
        <v>00</v>
      </c>
      <c r="U149" s="140">
        <f t="shared" si="228"/>
        <v>0</v>
      </c>
      <c r="V149" s="140">
        <f t="shared" si="229"/>
        <v>0</v>
      </c>
      <c r="W149" s="140" t="str">
        <f t="shared" si="230"/>
        <v/>
      </c>
      <c r="X149" s="140" t="str">
        <f t="shared" si="231"/>
        <v/>
      </c>
      <c r="Y149" s="140" t="str">
        <f t="shared" si="232"/>
        <v>0</v>
      </c>
      <c r="Z149" s="140" t="str">
        <f t="shared" si="233"/>
        <v/>
      </c>
      <c r="AA149" s="140" t="str">
        <f t="shared" si="234"/>
        <v/>
      </c>
      <c r="AB149" s="140" t="str">
        <f t="shared" si="235"/>
        <v/>
      </c>
      <c r="AC149" s="140" t="str">
        <f t="shared" si="213"/>
        <v>0</v>
      </c>
      <c r="AD149" s="140">
        <f t="shared" si="236"/>
        <v>0</v>
      </c>
      <c r="AE149" s="163" t="str">
        <f>IF(男子種目選択!F149="","",男子種目選択!F149)</f>
        <v/>
      </c>
      <c r="AF149" s="164" t="str">
        <f t="shared" si="214"/>
        <v/>
      </c>
      <c r="AG149" s="170"/>
      <c r="AH149" s="171" t="str">
        <f t="shared" si="237"/>
        <v/>
      </c>
      <c r="AI149" s="172"/>
      <c r="AJ149" s="171" t="str">
        <f t="shared" si="238"/>
        <v/>
      </c>
      <c r="AK149" s="173"/>
      <c r="AL149" s="169">
        <f t="shared" si="239"/>
        <v>0</v>
      </c>
      <c r="AM149" s="169">
        <f t="shared" si="240"/>
        <v>0</v>
      </c>
      <c r="AN149" s="169">
        <f t="shared" si="241"/>
        <v>0</v>
      </c>
      <c r="AO149" s="169">
        <f t="shared" si="242"/>
        <v>0</v>
      </c>
      <c r="AP149" s="3">
        <f t="shared" si="243"/>
        <v>0</v>
      </c>
      <c r="AQ149" s="145">
        <f t="shared" si="244"/>
        <v>0</v>
      </c>
      <c r="AR149" s="140" t="str">
        <f t="shared" si="245"/>
        <v>000</v>
      </c>
      <c r="AS149" s="140">
        <f t="shared" si="246"/>
        <v>0</v>
      </c>
      <c r="AT149" s="140">
        <f t="shared" si="247"/>
        <v>0</v>
      </c>
      <c r="AU149" s="140" t="str">
        <f t="shared" si="248"/>
        <v/>
      </c>
      <c r="AV149" s="140" t="str">
        <f t="shared" si="249"/>
        <v/>
      </c>
      <c r="AW149" s="140" t="str">
        <f t="shared" si="250"/>
        <v>0</v>
      </c>
      <c r="AX149" s="140" t="str">
        <f t="shared" si="251"/>
        <v/>
      </c>
      <c r="AY149" s="140" t="str">
        <f t="shared" si="252"/>
        <v>0</v>
      </c>
      <c r="AZ149" s="140" t="str">
        <f t="shared" si="253"/>
        <v/>
      </c>
      <c r="BA149" s="140" t="str">
        <f t="shared" si="254"/>
        <v>00</v>
      </c>
      <c r="BB149" s="140">
        <f t="shared" si="255"/>
        <v>0</v>
      </c>
      <c r="BC149" s="174" t="str">
        <f>IF(男子種目選択!G149="","",男子種目選択!G149)</f>
        <v/>
      </c>
      <c r="BD149" s="164" t="str">
        <f t="shared" si="215"/>
        <v/>
      </c>
      <c r="BE149" s="170"/>
      <c r="BF149" s="171" t="str">
        <f t="shared" si="256"/>
        <v/>
      </c>
      <c r="BG149" s="172"/>
      <c r="BH149" s="171" t="str">
        <f t="shared" si="257"/>
        <v/>
      </c>
      <c r="BI149" s="175"/>
      <c r="BJ149" s="169">
        <f t="shared" si="258"/>
        <v>0</v>
      </c>
      <c r="BK149" s="169">
        <f t="shared" si="259"/>
        <v>0</v>
      </c>
      <c r="BL149" s="169">
        <f t="shared" si="260"/>
        <v>0</v>
      </c>
      <c r="BM149" s="169">
        <f t="shared" si="261"/>
        <v>0</v>
      </c>
      <c r="BN149" s="3">
        <f t="shared" si="262"/>
        <v>0</v>
      </c>
      <c r="BO149" s="145">
        <f t="shared" si="263"/>
        <v>0</v>
      </c>
      <c r="BP149" s="140" t="str">
        <f t="shared" si="264"/>
        <v>000</v>
      </c>
      <c r="BQ149" s="140">
        <f t="shared" si="265"/>
        <v>0</v>
      </c>
      <c r="BR149" s="140">
        <f t="shared" si="266"/>
        <v>0</v>
      </c>
      <c r="BS149" s="140" t="str">
        <f t="shared" si="267"/>
        <v/>
      </c>
      <c r="BT149" s="140" t="str">
        <f t="shared" si="268"/>
        <v/>
      </c>
      <c r="BU149" s="140" t="str">
        <f t="shared" si="269"/>
        <v>0</v>
      </c>
      <c r="BV149" s="140" t="str">
        <f t="shared" si="270"/>
        <v/>
      </c>
      <c r="BW149" s="140" t="str">
        <f t="shared" si="271"/>
        <v>0</v>
      </c>
      <c r="BX149" s="140" t="str">
        <f t="shared" si="272"/>
        <v/>
      </c>
      <c r="BY149" s="140" t="str">
        <f t="shared" si="273"/>
        <v>00</v>
      </c>
      <c r="BZ149" s="140">
        <f t="shared" si="274"/>
        <v>0</v>
      </c>
      <c r="CA149" s="163" t="str">
        <f>IF(男子種目選択!H149="","",男子種目選択!H149)</f>
        <v/>
      </c>
      <c r="CB149" s="164" t="str">
        <f t="shared" si="216"/>
        <v/>
      </c>
      <c r="CC149" s="170"/>
      <c r="CD149" s="171" t="str">
        <f t="shared" si="275"/>
        <v/>
      </c>
      <c r="CE149" s="172"/>
      <c r="CF149" s="171" t="str">
        <f t="shared" si="276"/>
        <v/>
      </c>
      <c r="CG149" s="173"/>
      <c r="CH149" s="169">
        <f t="shared" si="277"/>
        <v>0</v>
      </c>
      <c r="CI149" s="169">
        <f t="shared" si="278"/>
        <v>0</v>
      </c>
      <c r="CJ149" s="169">
        <f t="shared" si="279"/>
        <v>0</v>
      </c>
      <c r="CK149" s="169">
        <f t="shared" si="280"/>
        <v>0</v>
      </c>
      <c r="CL149" s="3">
        <f t="shared" si="281"/>
        <v>0</v>
      </c>
      <c r="CM149" s="145">
        <f t="shared" si="282"/>
        <v>0</v>
      </c>
      <c r="CN149" s="140" t="str">
        <f t="shared" si="283"/>
        <v>000</v>
      </c>
      <c r="CO149" s="140">
        <f t="shared" si="284"/>
        <v>0</v>
      </c>
      <c r="CP149" s="140">
        <f t="shared" si="285"/>
        <v>0</v>
      </c>
      <c r="CQ149" s="140" t="str">
        <f t="shared" si="286"/>
        <v/>
      </c>
      <c r="CR149" s="140" t="str">
        <f t="shared" si="287"/>
        <v/>
      </c>
      <c r="CS149" s="140" t="str">
        <f t="shared" si="288"/>
        <v>0</v>
      </c>
      <c r="CT149" s="140" t="str">
        <f t="shared" si="289"/>
        <v/>
      </c>
      <c r="CU149" s="140" t="str">
        <f t="shared" si="290"/>
        <v>0</v>
      </c>
      <c r="CV149" s="140" t="str">
        <f t="shared" si="291"/>
        <v/>
      </c>
      <c r="CW149" s="140" t="str">
        <f t="shared" si="292"/>
        <v>00</v>
      </c>
      <c r="CX149" s="140">
        <f t="shared" si="293"/>
        <v>0</v>
      </c>
      <c r="CY149" s="174" t="str">
        <f>IF(男子種目選択!I149="","",男子種目選択!I149)</f>
        <v/>
      </c>
      <c r="CZ149" s="164" t="str">
        <f t="shared" si="217"/>
        <v/>
      </c>
      <c r="DA149" s="170"/>
      <c r="DB149" s="171" t="str">
        <f t="shared" si="294"/>
        <v/>
      </c>
      <c r="DC149" s="172"/>
      <c r="DD149" s="171" t="str">
        <f t="shared" si="295"/>
        <v/>
      </c>
      <c r="DE149" s="175"/>
      <c r="DF149" s="169">
        <f t="shared" si="296"/>
        <v>0</v>
      </c>
      <c r="DG149" s="169">
        <f t="shared" si="297"/>
        <v>0</v>
      </c>
      <c r="DH149" s="169">
        <f t="shared" si="298"/>
        <v>0</v>
      </c>
      <c r="DI149" s="169">
        <f t="shared" si="299"/>
        <v>0</v>
      </c>
      <c r="DJ149" s="3">
        <f t="shared" si="300"/>
        <v>0</v>
      </c>
      <c r="DK149" s="145">
        <f t="shared" si="301"/>
        <v>0</v>
      </c>
      <c r="DL149" s="140" t="str">
        <f t="shared" si="302"/>
        <v>000</v>
      </c>
      <c r="DM149" s="140">
        <f t="shared" si="303"/>
        <v>0</v>
      </c>
      <c r="DN149" s="140">
        <f t="shared" si="304"/>
        <v>0</v>
      </c>
      <c r="DO149" s="140" t="str">
        <f t="shared" si="305"/>
        <v/>
      </c>
      <c r="DP149" s="140" t="str">
        <f t="shared" si="306"/>
        <v/>
      </c>
      <c r="DQ149" s="140" t="str">
        <f t="shared" si="307"/>
        <v>0</v>
      </c>
      <c r="DR149" s="140" t="str">
        <f t="shared" si="308"/>
        <v/>
      </c>
      <c r="DS149" s="140" t="str">
        <f t="shared" si="309"/>
        <v>0</v>
      </c>
      <c r="DT149" s="140" t="str">
        <f t="shared" si="310"/>
        <v/>
      </c>
      <c r="DU149" s="140" t="str">
        <f t="shared" si="311"/>
        <v>00</v>
      </c>
      <c r="DV149" s="140">
        <f t="shared" si="312"/>
        <v>0</v>
      </c>
    </row>
    <row r="150" spans="2:126">
      <c r="B150" s="159" t="str">
        <f t="shared" si="218"/>
        <v/>
      </c>
      <c r="C150" s="150">
        <v>147</v>
      </c>
      <c r="D150" s="160" t="str">
        <f>男子種目選択!B150</f>
        <v/>
      </c>
      <c r="E150" s="161" t="str">
        <f>男子種目選択!C150</f>
        <v/>
      </c>
      <c r="F150" s="162" t="str">
        <f>男子種目選択!D150</f>
        <v/>
      </c>
      <c r="G150" s="163" t="str">
        <f>IF(男子種目選択!E150="","",男子種目選択!E150)</f>
        <v/>
      </c>
      <c r="H150" s="164" t="str">
        <f t="shared" si="212"/>
        <v/>
      </c>
      <c r="I150" s="165"/>
      <c r="J150" s="166" t="str">
        <f t="shared" si="219"/>
        <v/>
      </c>
      <c r="K150" s="167"/>
      <c r="L150" s="166" t="str">
        <f t="shared" si="220"/>
        <v/>
      </c>
      <c r="M150" s="168"/>
      <c r="N150" s="169" t="str">
        <f t="shared" si="221"/>
        <v/>
      </c>
      <c r="O150" s="169">
        <f t="shared" si="222"/>
        <v>0</v>
      </c>
      <c r="P150" s="169" t="str">
        <f t="shared" si="223"/>
        <v/>
      </c>
      <c r="Q150" s="169">
        <f t="shared" si="224"/>
        <v>0</v>
      </c>
      <c r="R150" s="3" t="str">
        <f t="shared" si="225"/>
        <v/>
      </c>
      <c r="S150" s="145" t="str">
        <f t="shared" si="226"/>
        <v/>
      </c>
      <c r="T150" s="140" t="str">
        <f t="shared" si="227"/>
        <v>00</v>
      </c>
      <c r="U150" s="140">
        <f t="shared" si="228"/>
        <v>0</v>
      </c>
      <c r="V150" s="140">
        <f t="shared" si="229"/>
        <v>0</v>
      </c>
      <c r="W150" s="140" t="str">
        <f t="shared" si="230"/>
        <v/>
      </c>
      <c r="X150" s="140" t="str">
        <f t="shared" si="231"/>
        <v/>
      </c>
      <c r="Y150" s="140" t="str">
        <f t="shared" si="232"/>
        <v>0</v>
      </c>
      <c r="Z150" s="140" t="str">
        <f t="shared" si="233"/>
        <v/>
      </c>
      <c r="AA150" s="140" t="str">
        <f t="shared" si="234"/>
        <v/>
      </c>
      <c r="AB150" s="140" t="str">
        <f t="shared" si="235"/>
        <v/>
      </c>
      <c r="AC150" s="140" t="str">
        <f t="shared" si="213"/>
        <v>0</v>
      </c>
      <c r="AD150" s="140">
        <f t="shared" si="236"/>
        <v>0</v>
      </c>
      <c r="AE150" s="163" t="str">
        <f>IF(男子種目選択!F150="","",男子種目選択!F150)</f>
        <v/>
      </c>
      <c r="AF150" s="164" t="str">
        <f t="shared" si="214"/>
        <v/>
      </c>
      <c r="AG150" s="170"/>
      <c r="AH150" s="171" t="str">
        <f t="shared" si="237"/>
        <v/>
      </c>
      <c r="AI150" s="172"/>
      <c r="AJ150" s="171" t="str">
        <f t="shared" si="238"/>
        <v/>
      </c>
      <c r="AK150" s="173"/>
      <c r="AL150" s="169">
        <f t="shared" si="239"/>
        <v>0</v>
      </c>
      <c r="AM150" s="169">
        <f t="shared" si="240"/>
        <v>0</v>
      </c>
      <c r="AN150" s="169">
        <f t="shared" si="241"/>
        <v>0</v>
      </c>
      <c r="AO150" s="169">
        <f t="shared" si="242"/>
        <v>0</v>
      </c>
      <c r="AP150" s="3">
        <f t="shared" si="243"/>
        <v>0</v>
      </c>
      <c r="AQ150" s="145">
        <f t="shared" si="244"/>
        <v>0</v>
      </c>
      <c r="AR150" s="140" t="str">
        <f t="shared" si="245"/>
        <v>000</v>
      </c>
      <c r="AS150" s="140">
        <f t="shared" si="246"/>
        <v>0</v>
      </c>
      <c r="AT150" s="140">
        <f t="shared" si="247"/>
        <v>0</v>
      </c>
      <c r="AU150" s="140" t="str">
        <f t="shared" si="248"/>
        <v/>
      </c>
      <c r="AV150" s="140" t="str">
        <f t="shared" si="249"/>
        <v/>
      </c>
      <c r="AW150" s="140" t="str">
        <f t="shared" si="250"/>
        <v>0</v>
      </c>
      <c r="AX150" s="140" t="str">
        <f t="shared" si="251"/>
        <v/>
      </c>
      <c r="AY150" s="140" t="str">
        <f t="shared" si="252"/>
        <v>0</v>
      </c>
      <c r="AZ150" s="140" t="str">
        <f t="shared" si="253"/>
        <v/>
      </c>
      <c r="BA150" s="140" t="str">
        <f t="shared" si="254"/>
        <v>00</v>
      </c>
      <c r="BB150" s="140">
        <f t="shared" si="255"/>
        <v>0</v>
      </c>
      <c r="BC150" s="174" t="str">
        <f>IF(男子種目選択!G150="","",男子種目選択!G150)</f>
        <v/>
      </c>
      <c r="BD150" s="164" t="str">
        <f t="shared" si="215"/>
        <v/>
      </c>
      <c r="BE150" s="170"/>
      <c r="BF150" s="171" t="str">
        <f t="shared" si="256"/>
        <v/>
      </c>
      <c r="BG150" s="172"/>
      <c r="BH150" s="171" t="str">
        <f t="shared" si="257"/>
        <v/>
      </c>
      <c r="BI150" s="175"/>
      <c r="BJ150" s="169">
        <f t="shared" si="258"/>
        <v>0</v>
      </c>
      <c r="BK150" s="169">
        <f t="shared" si="259"/>
        <v>0</v>
      </c>
      <c r="BL150" s="169">
        <f t="shared" si="260"/>
        <v>0</v>
      </c>
      <c r="BM150" s="169">
        <f t="shared" si="261"/>
        <v>0</v>
      </c>
      <c r="BN150" s="3">
        <f t="shared" si="262"/>
        <v>0</v>
      </c>
      <c r="BO150" s="145">
        <f t="shared" si="263"/>
        <v>0</v>
      </c>
      <c r="BP150" s="140" t="str">
        <f t="shared" si="264"/>
        <v>000</v>
      </c>
      <c r="BQ150" s="140">
        <f t="shared" si="265"/>
        <v>0</v>
      </c>
      <c r="BR150" s="140">
        <f t="shared" si="266"/>
        <v>0</v>
      </c>
      <c r="BS150" s="140" t="str">
        <f t="shared" si="267"/>
        <v/>
      </c>
      <c r="BT150" s="140" t="str">
        <f t="shared" si="268"/>
        <v/>
      </c>
      <c r="BU150" s="140" t="str">
        <f t="shared" si="269"/>
        <v>0</v>
      </c>
      <c r="BV150" s="140" t="str">
        <f t="shared" si="270"/>
        <v/>
      </c>
      <c r="BW150" s="140" t="str">
        <f t="shared" si="271"/>
        <v>0</v>
      </c>
      <c r="BX150" s="140" t="str">
        <f t="shared" si="272"/>
        <v/>
      </c>
      <c r="BY150" s="140" t="str">
        <f t="shared" si="273"/>
        <v>00</v>
      </c>
      <c r="BZ150" s="140">
        <f t="shared" si="274"/>
        <v>0</v>
      </c>
      <c r="CA150" s="163" t="str">
        <f>IF(男子種目選択!H150="","",男子種目選択!H150)</f>
        <v/>
      </c>
      <c r="CB150" s="164" t="str">
        <f t="shared" si="216"/>
        <v/>
      </c>
      <c r="CC150" s="170"/>
      <c r="CD150" s="171" t="str">
        <f t="shared" si="275"/>
        <v/>
      </c>
      <c r="CE150" s="172"/>
      <c r="CF150" s="171" t="str">
        <f t="shared" si="276"/>
        <v/>
      </c>
      <c r="CG150" s="173"/>
      <c r="CH150" s="169">
        <f t="shared" si="277"/>
        <v>0</v>
      </c>
      <c r="CI150" s="169">
        <f t="shared" si="278"/>
        <v>0</v>
      </c>
      <c r="CJ150" s="169">
        <f t="shared" si="279"/>
        <v>0</v>
      </c>
      <c r="CK150" s="169">
        <f t="shared" si="280"/>
        <v>0</v>
      </c>
      <c r="CL150" s="3">
        <f t="shared" si="281"/>
        <v>0</v>
      </c>
      <c r="CM150" s="145">
        <f t="shared" si="282"/>
        <v>0</v>
      </c>
      <c r="CN150" s="140" t="str">
        <f t="shared" si="283"/>
        <v>000</v>
      </c>
      <c r="CO150" s="140">
        <f t="shared" si="284"/>
        <v>0</v>
      </c>
      <c r="CP150" s="140">
        <f t="shared" si="285"/>
        <v>0</v>
      </c>
      <c r="CQ150" s="140" t="str">
        <f t="shared" si="286"/>
        <v/>
      </c>
      <c r="CR150" s="140" t="str">
        <f t="shared" si="287"/>
        <v/>
      </c>
      <c r="CS150" s="140" t="str">
        <f t="shared" si="288"/>
        <v>0</v>
      </c>
      <c r="CT150" s="140" t="str">
        <f t="shared" si="289"/>
        <v/>
      </c>
      <c r="CU150" s="140" t="str">
        <f t="shared" si="290"/>
        <v>0</v>
      </c>
      <c r="CV150" s="140" t="str">
        <f t="shared" si="291"/>
        <v/>
      </c>
      <c r="CW150" s="140" t="str">
        <f t="shared" si="292"/>
        <v>00</v>
      </c>
      <c r="CX150" s="140">
        <f t="shared" si="293"/>
        <v>0</v>
      </c>
      <c r="CY150" s="174" t="str">
        <f>IF(男子種目選択!I150="","",男子種目選択!I150)</f>
        <v/>
      </c>
      <c r="CZ150" s="164" t="str">
        <f t="shared" si="217"/>
        <v/>
      </c>
      <c r="DA150" s="170"/>
      <c r="DB150" s="171" t="str">
        <f t="shared" si="294"/>
        <v/>
      </c>
      <c r="DC150" s="172"/>
      <c r="DD150" s="171" t="str">
        <f t="shared" si="295"/>
        <v/>
      </c>
      <c r="DE150" s="175"/>
      <c r="DF150" s="169">
        <f t="shared" si="296"/>
        <v>0</v>
      </c>
      <c r="DG150" s="169">
        <f t="shared" si="297"/>
        <v>0</v>
      </c>
      <c r="DH150" s="169">
        <f t="shared" si="298"/>
        <v>0</v>
      </c>
      <c r="DI150" s="169">
        <f t="shared" si="299"/>
        <v>0</v>
      </c>
      <c r="DJ150" s="3">
        <f t="shared" si="300"/>
        <v>0</v>
      </c>
      <c r="DK150" s="145">
        <f t="shared" si="301"/>
        <v>0</v>
      </c>
      <c r="DL150" s="140" t="str">
        <f t="shared" si="302"/>
        <v>000</v>
      </c>
      <c r="DM150" s="140">
        <f t="shared" si="303"/>
        <v>0</v>
      </c>
      <c r="DN150" s="140">
        <f t="shared" si="304"/>
        <v>0</v>
      </c>
      <c r="DO150" s="140" t="str">
        <f t="shared" si="305"/>
        <v/>
      </c>
      <c r="DP150" s="140" t="str">
        <f t="shared" si="306"/>
        <v/>
      </c>
      <c r="DQ150" s="140" t="str">
        <f t="shared" si="307"/>
        <v>0</v>
      </c>
      <c r="DR150" s="140" t="str">
        <f t="shared" si="308"/>
        <v/>
      </c>
      <c r="DS150" s="140" t="str">
        <f t="shared" si="309"/>
        <v>0</v>
      </c>
      <c r="DT150" s="140" t="str">
        <f t="shared" si="310"/>
        <v/>
      </c>
      <c r="DU150" s="140" t="str">
        <f t="shared" si="311"/>
        <v>00</v>
      </c>
      <c r="DV150" s="140">
        <f t="shared" si="312"/>
        <v>0</v>
      </c>
    </row>
    <row r="151" spans="2:126">
      <c r="B151" s="159" t="str">
        <f t="shared" si="218"/>
        <v/>
      </c>
      <c r="C151" s="150">
        <v>148</v>
      </c>
      <c r="D151" s="160" t="str">
        <f>男子種目選択!B151</f>
        <v/>
      </c>
      <c r="E151" s="161" t="str">
        <f>男子種目選択!C151</f>
        <v/>
      </c>
      <c r="F151" s="162" t="str">
        <f>男子種目選択!D151</f>
        <v/>
      </c>
      <c r="G151" s="163" t="str">
        <f>IF(男子種目選択!E151="","",男子種目選択!E151)</f>
        <v/>
      </c>
      <c r="H151" s="164" t="str">
        <f t="shared" si="212"/>
        <v/>
      </c>
      <c r="I151" s="165"/>
      <c r="J151" s="166" t="str">
        <f t="shared" si="219"/>
        <v/>
      </c>
      <c r="K151" s="167"/>
      <c r="L151" s="166" t="str">
        <f t="shared" si="220"/>
        <v/>
      </c>
      <c r="M151" s="168"/>
      <c r="N151" s="169" t="str">
        <f t="shared" si="221"/>
        <v/>
      </c>
      <c r="O151" s="169">
        <f t="shared" si="222"/>
        <v>0</v>
      </c>
      <c r="P151" s="169" t="str">
        <f t="shared" si="223"/>
        <v/>
      </c>
      <c r="Q151" s="169">
        <f t="shared" si="224"/>
        <v>0</v>
      </c>
      <c r="R151" s="3" t="str">
        <f t="shared" si="225"/>
        <v/>
      </c>
      <c r="S151" s="145" t="str">
        <f t="shared" si="226"/>
        <v/>
      </c>
      <c r="T151" s="140" t="str">
        <f t="shared" si="227"/>
        <v>00</v>
      </c>
      <c r="U151" s="140">
        <f t="shared" si="228"/>
        <v>0</v>
      </c>
      <c r="V151" s="140">
        <f t="shared" si="229"/>
        <v>0</v>
      </c>
      <c r="W151" s="140" t="str">
        <f t="shared" si="230"/>
        <v/>
      </c>
      <c r="X151" s="140" t="str">
        <f t="shared" si="231"/>
        <v/>
      </c>
      <c r="Y151" s="140" t="str">
        <f t="shared" si="232"/>
        <v>0</v>
      </c>
      <c r="Z151" s="140" t="str">
        <f t="shared" si="233"/>
        <v/>
      </c>
      <c r="AA151" s="140" t="str">
        <f t="shared" si="234"/>
        <v/>
      </c>
      <c r="AB151" s="140" t="str">
        <f t="shared" si="235"/>
        <v/>
      </c>
      <c r="AC151" s="140" t="str">
        <f t="shared" si="213"/>
        <v>0</v>
      </c>
      <c r="AD151" s="140">
        <f t="shared" si="236"/>
        <v>0</v>
      </c>
      <c r="AE151" s="163" t="str">
        <f>IF(男子種目選択!F151="","",男子種目選択!F151)</f>
        <v/>
      </c>
      <c r="AF151" s="164" t="str">
        <f t="shared" si="214"/>
        <v/>
      </c>
      <c r="AG151" s="170"/>
      <c r="AH151" s="171" t="str">
        <f t="shared" si="237"/>
        <v/>
      </c>
      <c r="AI151" s="172"/>
      <c r="AJ151" s="171" t="str">
        <f t="shared" si="238"/>
        <v/>
      </c>
      <c r="AK151" s="173"/>
      <c r="AL151" s="169">
        <f t="shared" si="239"/>
        <v>0</v>
      </c>
      <c r="AM151" s="169">
        <f t="shared" si="240"/>
        <v>0</v>
      </c>
      <c r="AN151" s="169">
        <f t="shared" si="241"/>
        <v>0</v>
      </c>
      <c r="AO151" s="169">
        <f t="shared" si="242"/>
        <v>0</v>
      </c>
      <c r="AP151" s="3">
        <f t="shared" si="243"/>
        <v>0</v>
      </c>
      <c r="AQ151" s="145">
        <f t="shared" si="244"/>
        <v>0</v>
      </c>
      <c r="AR151" s="140" t="str">
        <f t="shared" si="245"/>
        <v>000</v>
      </c>
      <c r="AS151" s="140">
        <f t="shared" si="246"/>
        <v>0</v>
      </c>
      <c r="AT151" s="140">
        <f t="shared" si="247"/>
        <v>0</v>
      </c>
      <c r="AU151" s="140" t="str">
        <f t="shared" si="248"/>
        <v/>
      </c>
      <c r="AV151" s="140" t="str">
        <f t="shared" si="249"/>
        <v/>
      </c>
      <c r="AW151" s="140" t="str">
        <f t="shared" si="250"/>
        <v>0</v>
      </c>
      <c r="AX151" s="140" t="str">
        <f t="shared" si="251"/>
        <v/>
      </c>
      <c r="AY151" s="140" t="str">
        <f t="shared" si="252"/>
        <v>0</v>
      </c>
      <c r="AZ151" s="140" t="str">
        <f t="shared" si="253"/>
        <v/>
      </c>
      <c r="BA151" s="140" t="str">
        <f t="shared" si="254"/>
        <v>00</v>
      </c>
      <c r="BB151" s="140">
        <f t="shared" si="255"/>
        <v>0</v>
      </c>
      <c r="BC151" s="174" t="str">
        <f>IF(男子種目選択!G151="","",男子種目選択!G151)</f>
        <v/>
      </c>
      <c r="BD151" s="164" t="str">
        <f t="shared" si="215"/>
        <v/>
      </c>
      <c r="BE151" s="170"/>
      <c r="BF151" s="171" t="str">
        <f t="shared" si="256"/>
        <v/>
      </c>
      <c r="BG151" s="172"/>
      <c r="BH151" s="171" t="str">
        <f t="shared" si="257"/>
        <v/>
      </c>
      <c r="BI151" s="175"/>
      <c r="BJ151" s="169">
        <f t="shared" si="258"/>
        <v>0</v>
      </c>
      <c r="BK151" s="169">
        <f t="shared" si="259"/>
        <v>0</v>
      </c>
      <c r="BL151" s="169">
        <f t="shared" si="260"/>
        <v>0</v>
      </c>
      <c r="BM151" s="169">
        <f t="shared" si="261"/>
        <v>0</v>
      </c>
      <c r="BN151" s="3">
        <f t="shared" si="262"/>
        <v>0</v>
      </c>
      <c r="BO151" s="145">
        <f t="shared" si="263"/>
        <v>0</v>
      </c>
      <c r="BP151" s="140" t="str">
        <f t="shared" si="264"/>
        <v>000</v>
      </c>
      <c r="BQ151" s="140">
        <f t="shared" si="265"/>
        <v>0</v>
      </c>
      <c r="BR151" s="140">
        <f t="shared" si="266"/>
        <v>0</v>
      </c>
      <c r="BS151" s="140" t="str">
        <f t="shared" si="267"/>
        <v/>
      </c>
      <c r="BT151" s="140" t="str">
        <f t="shared" si="268"/>
        <v/>
      </c>
      <c r="BU151" s="140" t="str">
        <f t="shared" si="269"/>
        <v>0</v>
      </c>
      <c r="BV151" s="140" t="str">
        <f t="shared" si="270"/>
        <v/>
      </c>
      <c r="BW151" s="140" t="str">
        <f t="shared" si="271"/>
        <v>0</v>
      </c>
      <c r="BX151" s="140" t="str">
        <f t="shared" si="272"/>
        <v/>
      </c>
      <c r="BY151" s="140" t="str">
        <f t="shared" si="273"/>
        <v>00</v>
      </c>
      <c r="BZ151" s="140">
        <f t="shared" si="274"/>
        <v>0</v>
      </c>
      <c r="CA151" s="163" t="str">
        <f>IF(男子種目選択!H151="","",男子種目選択!H151)</f>
        <v/>
      </c>
      <c r="CB151" s="164" t="str">
        <f t="shared" si="216"/>
        <v/>
      </c>
      <c r="CC151" s="170"/>
      <c r="CD151" s="171" t="str">
        <f t="shared" si="275"/>
        <v/>
      </c>
      <c r="CE151" s="172"/>
      <c r="CF151" s="171" t="str">
        <f t="shared" si="276"/>
        <v/>
      </c>
      <c r="CG151" s="173"/>
      <c r="CH151" s="169">
        <f t="shared" si="277"/>
        <v>0</v>
      </c>
      <c r="CI151" s="169">
        <f t="shared" si="278"/>
        <v>0</v>
      </c>
      <c r="CJ151" s="169">
        <f t="shared" si="279"/>
        <v>0</v>
      </c>
      <c r="CK151" s="169">
        <f t="shared" si="280"/>
        <v>0</v>
      </c>
      <c r="CL151" s="3">
        <f t="shared" si="281"/>
        <v>0</v>
      </c>
      <c r="CM151" s="145">
        <f t="shared" si="282"/>
        <v>0</v>
      </c>
      <c r="CN151" s="140" t="str">
        <f t="shared" si="283"/>
        <v>000</v>
      </c>
      <c r="CO151" s="140">
        <f t="shared" si="284"/>
        <v>0</v>
      </c>
      <c r="CP151" s="140">
        <f t="shared" si="285"/>
        <v>0</v>
      </c>
      <c r="CQ151" s="140" t="str">
        <f t="shared" si="286"/>
        <v/>
      </c>
      <c r="CR151" s="140" t="str">
        <f t="shared" si="287"/>
        <v/>
      </c>
      <c r="CS151" s="140" t="str">
        <f t="shared" si="288"/>
        <v>0</v>
      </c>
      <c r="CT151" s="140" t="str">
        <f t="shared" si="289"/>
        <v/>
      </c>
      <c r="CU151" s="140" t="str">
        <f t="shared" si="290"/>
        <v>0</v>
      </c>
      <c r="CV151" s="140" t="str">
        <f t="shared" si="291"/>
        <v/>
      </c>
      <c r="CW151" s="140" t="str">
        <f t="shared" si="292"/>
        <v>00</v>
      </c>
      <c r="CX151" s="140">
        <f t="shared" si="293"/>
        <v>0</v>
      </c>
      <c r="CY151" s="174" t="str">
        <f>IF(男子種目選択!I151="","",男子種目選択!I151)</f>
        <v/>
      </c>
      <c r="CZ151" s="164" t="str">
        <f t="shared" si="217"/>
        <v/>
      </c>
      <c r="DA151" s="170"/>
      <c r="DB151" s="171" t="str">
        <f t="shared" si="294"/>
        <v/>
      </c>
      <c r="DC151" s="172"/>
      <c r="DD151" s="171" t="str">
        <f t="shared" si="295"/>
        <v/>
      </c>
      <c r="DE151" s="175"/>
      <c r="DF151" s="169">
        <f t="shared" si="296"/>
        <v>0</v>
      </c>
      <c r="DG151" s="169">
        <f t="shared" si="297"/>
        <v>0</v>
      </c>
      <c r="DH151" s="169">
        <f t="shared" si="298"/>
        <v>0</v>
      </c>
      <c r="DI151" s="169">
        <f t="shared" si="299"/>
        <v>0</v>
      </c>
      <c r="DJ151" s="3">
        <f t="shared" si="300"/>
        <v>0</v>
      </c>
      <c r="DK151" s="145">
        <f t="shared" si="301"/>
        <v>0</v>
      </c>
      <c r="DL151" s="140" t="str">
        <f t="shared" si="302"/>
        <v>000</v>
      </c>
      <c r="DM151" s="140">
        <f t="shared" si="303"/>
        <v>0</v>
      </c>
      <c r="DN151" s="140">
        <f t="shared" si="304"/>
        <v>0</v>
      </c>
      <c r="DO151" s="140" t="str">
        <f t="shared" si="305"/>
        <v/>
      </c>
      <c r="DP151" s="140" t="str">
        <f t="shared" si="306"/>
        <v/>
      </c>
      <c r="DQ151" s="140" t="str">
        <f t="shared" si="307"/>
        <v>0</v>
      </c>
      <c r="DR151" s="140" t="str">
        <f t="shared" si="308"/>
        <v/>
      </c>
      <c r="DS151" s="140" t="str">
        <f t="shared" si="309"/>
        <v>0</v>
      </c>
      <c r="DT151" s="140" t="str">
        <f t="shared" si="310"/>
        <v/>
      </c>
      <c r="DU151" s="140" t="str">
        <f t="shared" si="311"/>
        <v>00</v>
      </c>
      <c r="DV151" s="140">
        <f t="shared" si="312"/>
        <v>0</v>
      </c>
    </row>
    <row r="152" spans="2:126">
      <c r="B152" s="159" t="str">
        <f t="shared" si="218"/>
        <v/>
      </c>
      <c r="C152" s="150">
        <v>149</v>
      </c>
      <c r="D152" s="160" t="str">
        <f>男子種目選択!B152</f>
        <v/>
      </c>
      <c r="E152" s="161" t="str">
        <f>男子種目選択!C152</f>
        <v/>
      </c>
      <c r="F152" s="162" t="str">
        <f>男子種目選択!D152</f>
        <v/>
      </c>
      <c r="G152" s="163" t="str">
        <f>IF(男子種目選択!E152="","",男子種目選択!E152)</f>
        <v/>
      </c>
      <c r="H152" s="164" t="str">
        <f t="shared" si="212"/>
        <v/>
      </c>
      <c r="I152" s="165"/>
      <c r="J152" s="166" t="str">
        <f t="shared" si="219"/>
        <v/>
      </c>
      <c r="K152" s="167"/>
      <c r="L152" s="166" t="str">
        <f t="shared" si="220"/>
        <v/>
      </c>
      <c r="M152" s="168"/>
      <c r="N152" s="169" t="str">
        <f t="shared" si="221"/>
        <v/>
      </c>
      <c r="O152" s="169">
        <f t="shared" si="222"/>
        <v>0</v>
      </c>
      <c r="P152" s="169" t="str">
        <f t="shared" si="223"/>
        <v/>
      </c>
      <c r="Q152" s="169">
        <f t="shared" si="224"/>
        <v>0</v>
      </c>
      <c r="R152" s="3" t="str">
        <f t="shared" si="225"/>
        <v/>
      </c>
      <c r="S152" s="145" t="str">
        <f t="shared" si="226"/>
        <v/>
      </c>
      <c r="T152" s="140" t="str">
        <f t="shared" si="227"/>
        <v>00</v>
      </c>
      <c r="U152" s="140">
        <f t="shared" si="228"/>
        <v>0</v>
      </c>
      <c r="V152" s="140">
        <f t="shared" si="229"/>
        <v>0</v>
      </c>
      <c r="W152" s="140" t="str">
        <f t="shared" si="230"/>
        <v/>
      </c>
      <c r="X152" s="140" t="str">
        <f t="shared" si="231"/>
        <v/>
      </c>
      <c r="Y152" s="140" t="str">
        <f t="shared" si="232"/>
        <v>0</v>
      </c>
      <c r="Z152" s="140" t="str">
        <f t="shared" si="233"/>
        <v/>
      </c>
      <c r="AA152" s="140" t="str">
        <f t="shared" si="234"/>
        <v/>
      </c>
      <c r="AB152" s="140" t="str">
        <f t="shared" si="235"/>
        <v/>
      </c>
      <c r="AC152" s="140" t="str">
        <f t="shared" si="213"/>
        <v>0</v>
      </c>
      <c r="AD152" s="140">
        <f t="shared" si="236"/>
        <v>0</v>
      </c>
      <c r="AE152" s="163" t="str">
        <f>IF(男子種目選択!F152="","",男子種目選択!F152)</f>
        <v/>
      </c>
      <c r="AF152" s="164" t="str">
        <f t="shared" si="214"/>
        <v/>
      </c>
      <c r="AG152" s="170"/>
      <c r="AH152" s="171" t="str">
        <f t="shared" si="237"/>
        <v/>
      </c>
      <c r="AI152" s="172"/>
      <c r="AJ152" s="171" t="str">
        <f t="shared" si="238"/>
        <v/>
      </c>
      <c r="AK152" s="173"/>
      <c r="AL152" s="169">
        <f t="shared" si="239"/>
        <v>0</v>
      </c>
      <c r="AM152" s="169">
        <f t="shared" si="240"/>
        <v>0</v>
      </c>
      <c r="AN152" s="169">
        <f t="shared" si="241"/>
        <v>0</v>
      </c>
      <c r="AO152" s="169">
        <f t="shared" si="242"/>
        <v>0</v>
      </c>
      <c r="AP152" s="3">
        <f t="shared" si="243"/>
        <v>0</v>
      </c>
      <c r="AQ152" s="145">
        <f t="shared" si="244"/>
        <v>0</v>
      </c>
      <c r="AR152" s="140" t="str">
        <f t="shared" si="245"/>
        <v>000</v>
      </c>
      <c r="AS152" s="140">
        <f t="shared" si="246"/>
        <v>0</v>
      </c>
      <c r="AT152" s="140">
        <f t="shared" si="247"/>
        <v>0</v>
      </c>
      <c r="AU152" s="140" t="str">
        <f t="shared" si="248"/>
        <v/>
      </c>
      <c r="AV152" s="140" t="str">
        <f t="shared" si="249"/>
        <v/>
      </c>
      <c r="AW152" s="140" t="str">
        <f t="shared" si="250"/>
        <v>0</v>
      </c>
      <c r="AX152" s="140" t="str">
        <f t="shared" si="251"/>
        <v/>
      </c>
      <c r="AY152" s="140" t="str">
        <f t="shared" si="252"/>
        <v>0</v>
      </c>
      <c r="AZ152" s="140" t="str">
        <f t="shared" si="253"/>
        <v/>
      </c>
      <c r="BA152" s="140" t="str">
        <f t="shared" si="254"/>
        <v>00</v>
      </c>
      <c r="BB152" s="140">
        <f t="shared" si="255"/>
        <v>0</v>
      </c>
      <c r="BC152" s="174" t="str">
        <f>IF(男子種目選択!G152="","",男子種目選択!G152)</f>
        <v/>
      </c>
      <c r="BD152" s="164" t="str">
        <f t="shared" si="215"/>
        <v/>
      </c>
      <c r="BE152" s="170"/>
      <c r="BF152" s="171" t="str">
        <f t="shared" si="256"/>
        <v/>
      </c>
      <c r="BG152" s="172"/>
      <c r="BH152" s="171" t="str">
        <f t="shared" si="257"/>
        <v/>
      </c>
      <c r="BI152" s="175"/>
      <c r="BJ152" s="169">
        <f t="shared" si="258"/>
        <v>0</v>
      </c>
      <c r="BK152" s="169">
        <f t="shared" si="259"/>
        <v>0</v>
      </c>
      <c r="BL152" s="169">
        <f t="shared" si="260"/>
        <v>0</v>
      </c>
      <c r="BM152" s="169">
        <f t="shared" si="261"/>
        <v>0</v>
      </c>
      <c r="BN152" s="3">
        <f t="shared" si="262"/>
        <v>0</v>
      </c>
      <c r="BO152" s="145">
        <f t="shared" si="263"/>
        <v>0</v>
      </c>
      <c r="BP152" s="140" t="str">
        <f t="shared" si="264"/>
        <v>000</v>
      </c>
      <c r="BQ152" s="140">
        <f t="shared" si="265"/>
        <v>0</v>
      </c>
      <c r="BR152" s="140">
        <f t="shared" si="266"/>
        <v>0</v>
      </c>
      <c r="BS152" s="140" t="str">
        <f t="shared" si="267"/>
        <v/>
      </c>
      <c r="BT152" s="140" t="str">
        <f t="shared" si="268"/>
        <v/>
      </c>
      <c r="BU152" s="140" t="str">
        <f t="shared" si="269"/>
        <v>0</v>
      </c>
      <c r="BV152" s="140" t="str">
        <f t="shared" si="270"/>
        <v/>
      </c>
      <c r="BW152" s="140" t="str">
        <f t="shared" si="271"/>
        <v>0</v>
      </c>
      <c r="BX152" s="140" t="str">
        <f t="shared" si="272"/>
        <v/>
      </c>
      <c r="BY152" s="140" t="str">
        <f t="shared" si="273"/>
        <v>00</v>
      </c>
      <c r="BZ152" s="140">
        <f t="shared" si="274"/>
        <v>0</v>
      </c>
      <c r="CA152" s="163" t="str">
        <f>IF(男子種目選択!H152="","",男子種目選択!H152)</f>
        <v/>
      </c>
      <c r="CB152" s="164" t="str">
        <f t="shared" si="216"/>
        <v/>
      </c>
      <c r="CC152" s="170"/>
      <c r="CD152" s="171" t="str">
        <f t="shared" si="275"/>
        <v/>
      </c>
      <c r="CE152" s="172"/>
      <c r="CF152" s="171" t="str">
        <f t="shared" si="276"/>
        <v/>
      </c>
      <c r="CG152" s="173"/>
      <c r="CH152" s="169">
        <f t="shared" si="277"/>
        <v>0</v>
      </c>
      <c r="CI152" s="169">
        <f t="shared" si="278"/>
        <v>0</v>
      </c>
      <c r="CJ152" s="169">
        <f t="shared" si="279"/>
        <v>0</v>
      </c>
      <c r="CK152" s="169">
        <f t="shared" si="280"/>
        <v>0</v>
      </c>
      <c r="CL152" s="3">
        <f t="shared" si="281"/>
        <v>0</v>
      </c>
      <c r="CM152" s="145">
        <f t="shared" si="282"/>
        <v>0</v>
      </c>
      <c r="CN152" s="140" t="str">
        <f t="shared" si="283"/>
        <v>000</v>
      </c>
      <c r="CO152" s="140">
        <f t="shared" si="284"/>
        <v>0</v>
      </c>
      <c r="CP152" s="140">
        <f t="shared" si="285"/>
        <v>0</v>
      </c>
      <c r="CQ152" s="140" t="str">
        <f t="shared" si="286"/>
        <v/>
      </c>
      <c r="CR152" s="140" t="str">
        <f t="shared" si="287"/>
        <v/>
      </c>
      <c r="CS152" s="140" t="str">
        <f t="shared" si="288"/>
        <v>0</v>
      </c>
      <c r="CT152" s="140" t="str">
        <f t="shared" si="289"/>
        <v/>
      </c>
      <c r="CU152" s="140" t="str">
        <f t="shared" si="290"/>
        <v>0</v>
      </c>
      <c r="CV152" s="140" t="str">
        <f t="shared" si="291"/>
        <v/>
      </c>
      <c r="CW152" s="140" t="str">
        <f t="shared" si="292"/>
        <v>00</v>
      </c>
      <c r="CX152" s="140">
        <f t="shared" si="293"/>
        <v>0</v>
      </c>
      <c r="CY152" s="174" t="str">
        <f>IF(男子種目選択!I152="","",男子種目選択!I152)</f>
        <v/>
      </c>
      <c r="CZ152" s="164" t="str">
        <f t="shared" si="217"/>
        <v/>
      </c>
      <c r="DA152" s="170"/>
      <c r="DB152" s="171" t="str">
        <f t="shared" si="294"/>
        <v/>
      </c>
      <c r="DC152" s="172"/>
      <c r="DD152" s="171" t="str">
        <f t="shared" si="295"/>
        <v/>
      </c>
      <c r="DE152" s="175"/>
      <c r="DF152" s="169">
        <f t="shared" si="296"/>
        <v>0</v>
      </c>
      <c r="DG152" s="169">
        <f t="shared" si="297"/>
        <v>0</v>
      </c>
      <c r="DH152" s="169">
        <f t="shared" si="298"/>
        <v>0</v>
      </c>
      <c r="DI152" s="169">
        <f t="shared" si="299"/>
        <v>0</v>
      </c>
      <c r="DJ152" s="3">
        <f t="shared" si="300"/>
        <v>0</v>
      </c>
      <c r="DK152" s="145">
        <f t="shared" si="301"/>
        <v>0</v>
      </c>
      <c r="DL152" s="140" t="str">
        <f t="shared" si="302"/>
        <v>000</v>
      </c>
      <c r="DM152" s="140">
        <f t="shared" si="303"/>
        <v>0</v>
      </c>
      <c r="DN152" s="140">
        <f t="shared" si="304"/>
        <v>0</v>
      </c>
      <c r="DO152" s="140" t="str">
        <f t="shared" si="305"/>
        <v/>
      </c>
      <c r="DP152" s="140" t="str">
        <f t="shared" si="306"/>
        <v/>
      </c>
      <c r="DQ152" s="140" t="str">
        <f t="shared" si="307"/>
        <v>0</v>
      </c>
      <c r="DR152" s="140" t="str">
        <f t="shared" si="308"/>
        <v/>
      </c>
      <c r="DS152" s="140" t="str">
        <f t="shared" si="309"/>
        <v>0</v>
      </c>
      <c r="DT152" s="140" t="str">
        <f t="shared" si="310"/>
        <v/>
      </c>
      <c r="DU152" s="140" t="str">
        <f t="shared" si="311"/>
        <v>00</v>
      </c>
      <c r="DV152" s="140">
        <f t="shared" si="312"/>
        <v>0</v>
      </c>
    </row>
    <row r="153" spans="2:126">
      <c r="B153" s="159" t="str">
        <f t="shared" si="218"/>
        <v/>
      </c>
      <c r="C153" s="150">
        <v>150</v>
      </c>
      <c r="D153" s="160" t="str">
        <f>男子種目選択!B153</f>
        <v/>
      </c>
      <c r="E153" s="161" t="str">
        <f>男子種目選択!C153</f>
        <v/>
      </c>
      <c r="F153" s="162" t="str">
        <f>男子種目選択!D153</f>
        <v/>
      </c>
      <c r="G153" s="163" t="str">
        <f>IF(男子種目選択!E153="","",男子種目選択!E153)</f>
        <v/>
      </c>
      <c r="H153" s="164" t="str">
        <f t="shared" si="212"/>
        <v/>
      </c>
      <c r="I153" s="165"/>
      <c r="J153" s="166" t="str">
        <f t="shared" si="219"/>
        <v/>
      </c>
      <c r="K153" s="167"/>
      <c r="L153" s="166" t="str">
        <f t="shared" si="220"/>
        <v/>
      </c>
      <c r="M153" s="168"/>
      <c r="N153" s="169" t="str">
        <f t="shared" si="221"/>
        <v/>
      </c>
      <c r="O153" s="169">
        <f t="shared" si="222"/>
        <v>0</v>
      </c>
      <c r="P153" s="169" t="str">
        <f t="shared" si="223"/>
        <v/>
      </c>
      <c r="Q153" s="169">
        <f t="shared" si="224"/>
        <v>0</v>
      </c>
      <c r="R153" s="3" t="str">
        <f t="shared" si="225"/>
        <v/>
      </c>
      <c r="S153" s="145" t="str">
        <f t="shared" si="226"/>
        <v/>
      </c>
      <c r="T153" s="140" t="str">
        <f t="shared" si="227"/>
        <v>00</v>
      </c>
      <c r="U153" s="140">
        <f t="shared" si="228"/>
        <v>0</v>
      </c>
      <c r="V153" s="140">
        <f t="shared" si="229"/>
        <v>0</v>
      </c>
      <c r="W153" s="140" t="str">
        <f t="shared" si="230"/>
        <v/>
      </c>
      <c r="X153" s="140" t="str">
        <f t="shared" si="231"/>
        <v/>
      </c>
      <c r="Y153" s="140" t="str">
        <f t="shared" si="232"/>
        <v>0</v>
      </c>
      <c r="Z153" s="140" t="str">
        <f t="shared" si="233"/>
        <v/>
      </c>
      <c r="AA153" s="140" t="str">
        <f t="shared" si="234"/>
        <v/>
      </c>
      <c r="AB153" s="140" t="str">
        <f t="shared" si="235"/>
        <v/>
      </c>
      <c r="AC153" s="140" t="str">
        <f t="shared" si="213"/>
        <v>0</v>
      </c>
      <c r="AD153" s="140">
        <f t="shared" si="236"/>
        <v>0</v>
      </c>
      <c r="AE153" s="163" t="str">
        <f>IF(男子種目選択!F153="","",男子種目選択!F153)</f>
        <v/>
      </c>
      <c r="AF153" s="164" t="str">
        <f t="shared" si="214"/>
        <v/>
      </c>
      <c r="AG153" s="170"/>
      <c r="AH153" s="171" t="str">
        <f t="shared" si="237"/>
        <v/>
      </c>
      <c r="AI153" s="172"/>
      <c r="AJ153" s="171" t="str">
        <f t="shared" si="238"/>
        <v/>
      </c>
      <c r="AK153" s="173"/>
      <c r="AL153" s="169">
        <f t="shared" si="239"/>
        <v>0</v>
      </c>
      <c r="AM153" s="169">
        <f t="shared" si="240"/>
        <v>0</v>
      </c>
      <c r="AN153" s="169">
        <f t="shared" si="241"/>
        <v>0</v>
      </c>
      <c r="AO153" s="169">
        <f t="shared" si="242"/>
        <v>0</v>
      </c>
      <c r="AP153" s="3">
        <f t="shared" si="243"/>
        <v>0</v>
      </c>
      <c r="AQ153" s="145">
        <f t="shared" si="244"/>
        <v>0</v>
      </c>
      <c r="AR153" s="140" t="str">
        <f t="shared" si="245"/>
        <v>000</v>
      </c>
      <c r="AS153" s="140">
        <f t="shared" si="246"/>
        <v>0</v>
      </c>
      <c r="AT153" s="140">
        <f t="shared" si="247"/>
        <v>0</v>
      </c>
      <c r="AU153" s="140" t="str">
        <f t="shared" si="248"/>
        <v/>
      </c>
      <c r="AV153" s="140" t="str">
        <f t="shared" si="249"/>
        <v/>
      </c>
      <c r="AW153" s="140" t="str">
        <f t="shared" si="250"/>
        <v>0</v>
      </c>
      <c r="AX153" s="140" t="str">
        <f t="shared" si="251"/>
        <v/>
      </c>
      <c r="AY153" s="140" t="str">
        <f t="shared" si="252"/>
        <v>0</v>
      </c>
      <c r="AZ153" s="140" t="str">
        <f t="shared" si="253"/>
        <v/>
      </c>
      <c r="BA153" s="140" t="str">
        <f t="shared" si="254"/>
        <v>00</v>
      </c>
      <c r="BB153" s="140">
        <f t="shared" si="255"/>
        <v>0</v>
      </c>
      <c r="BC153" s="174" t="str">
        <f>IF(男子種目選択!G153="","",男子種目選択!G153)</f>
        <v/>
      </c>
      <c r="BD153" s="164" t="str">
        <f t="shared" si="215"/>
        <v/>
      </c>
      <c r="BE153" s="170"/>
      <c r="BF153" s="171" t="str">
        <f t="shared" si="256"/>
        <v/>
      </c>
      <c r="BG153" s="172"/>
      <c r="BH153" s="171" t="str">
        <f t="shared" si="257"/>
        <v/>
      </c>
      <c r="BI153" s="175"/>
      <c r="BJ153" s="169">
        <f t="shared" si="258"/>
        <v>0</v>
      </c>
      <c r="BK153" s="169">
        <f t="shared" si="259"/>
        <v>0</v>
      </c>
      <c r="BL153" s="169">
        <f t="shared" si="260"/>
        <v>0</v>
      </c>
      <c r="BM153" s="169">
        <f t="shared" si="261"/>
        <v>0</v>
      </c>
      <c r="BN153" s="3">
        <f t="shared" si="262"/>
        <v>0</v>
      </c>
      <c r="BO153" s="145">
        <f t="shared" si="263"/>
        <v>0</v>
      </c>
      <c r="BP153" s="140" t="str">
        <f t="shared" si="264"/>
        <v>000</v>
      </c>
      <c r="BQ153" s="140">
        <f t="shared" si="265"/>
        <v>0</v>
      </c>
      <c r="BR153" s="140">
        <f t="shared" si="266"/>
        <v>0</v>
      </c>
      <c r="BS153" s="140" t="str">
        <f t="shared" si="267"/>
        <v/>
      </c>
      <c r="BT153" s="140" t="str">
        <f t="shared" si="268"/>
        <v/>
      </c>
      <c r="BU153" s="140" t="str">
        <f t="shared" si="269"/>
        <v>0</v>
      </c>
      <c r="BV153" s="140" t="str">
        <f t="shared" si="270"/>
        <v/>
      </c>
      <c r="BW153" s="140" t="str">
        <f t="shared" si="271"/>
        <v>0</v>
      </c>
      <c r="BX153" s="140" t="str">
        <f t="shared" si="272"/>
        <v/>
      </c>
      <c r="BY153" s="140" t="str">
        <f t="shared" si="273"/>
        <v>00</v>
      </c>
      <c r="BZ153" s="140">
        <f t="shared" si="274"/>
        <v>0</v>
      </c>
      <c r="CA153" s="163" t="str">
        <f>IF(男子種目選択!H153="","",男子種目選択!H153)</f>
        <v/>
      </c>
      <c r="CB153" s="164" t="str">
        <f t="shared" si="216"/>
        <v/>
      </c>
      <c r="CC153" s="170"/>
      <c r="CD153" s="171" t="str">
        <f t="shared" si="275"/>
        <v/>
      </c>
      <c r="CE153" s="172"/>
      <c r="CF153" s="171" t="str">
        <f t="shared" si="276"/>
        <v/>
      </c>
      <c r="CG153" s="173"/>
      <c r="CH153" s="169">
        <f t="shared" si="277"/>
        <v>0</v>
      </c>
      <c r="CI153" s="169">
        <f t="shared" si="278"/>
        <v>0</v>
      </c>
      <c r="CJ153" s="169">
        <f t="shared" si="279"/>
        <v>0</v>
      </c>
      <c r="CK153" s="169">
        <f t="shared" si="280"/>
        <v>0</v>
      </c>
      <c r="CL153" s="3">
        <f t="shared" si="281"/>
        <v>0</v>
      </c>
      <c r="CM153" s="145">
        <f t="shared" si="282"/>
        <v>0</v>
      </c>
      <c r="CN153" s="140" t="str">
        <f t="shared" si="283"/>
        <v>000</v>
      </c>
      <c r="CO153" s="140">
        <f t="shared" si="284"/>
        <v>0</v>
      </c>
      <c r="CP153" s="140">
        <f t="shared" si="285"/>
        <v>0</v>
      </c>
      <c r="CQ153" s="140" t="str">
        <f t="shared" si="286"/>
        <v/>
      </c>
      <c r="CR153" s="140" t="str">
        <f t="shared" si="287"/>
        <v/>
      </c>
      <c r="CS153" s="140" t="str">
        <f t="shared" si="288"/>
        <v>0</v>
      </c>
      <c r="CT153" s="140" t="str">
        <f t="shared" si="289"/>
        <v/>
      </c>
      <c r="CU153" s="140" t="str">
        <f t="shared" si="290"/>
        <v>0</v>
      </c>
      <c r="CV153" s="140" t="str">
        <f t="shared" si="291"/>
        <v/>
      </c>
      <c r="CW153" s="140" t="str">
        <f t="shared" si="292"/>
        <v>00</v>
      </c>
      <c r="CX153" s="140">
        <f t="shared" si="293"/>
        <v>0</v>
      </c>
      <c r="CY153" s="174" t="str">
        <f>IF(男子種目選択!I153="","",男子種目選択!I153)</f>
        <v/>
      </c>
      <c r="CZ153" s="164" t="str">
        <f t="shared" si="217"/>
        <v/>
      </c>
      <c r="DA153" s="170"/>
      <c r="DB153" s="171" t="str">
        <f t="shared" si="294"/>
        <v/>
      </c>
      <c r="DC153" s="172"/>
      <c r="DD153" s="171" t="str">
        <f t="shared" si="295"/>
        <v/>
      </c>
      <c r="DE153" s="175"/>
      <c r="DF153" s="169">
        <f t="shared" si="296"/>
        <v>0</v>
      </c>
      <c r="DG153" s="169">
        <f t="shared" si="297"/>
        <v>0</v>
      </c>
      <c r="DH153" s="169">
        <f t="shared" si="298"/>
        <v>0</v>
      </c>
      <c r="DI153" s="169">
        <f t="shared" si="299"/>
        <v>0</v>
      </c>
      <c r="DJ153" s="3">
        <f t="shared" si="300"/>
        <v>0</v>
      </c>
      <c r="DK153" s="145">
        <f t="shared" si="301"/>
        <v>0</v>
      </c>
      <c r="DL153" s="140" t="str">
        <f t="shared" si="302"/>
        <v>000</v>
      </c>
      <c r="DM153" s="140">
        <f t="shared" si="303"/>
        <v>0</v>
      </c>
      <c r="DN153" s="140">
        <f t="shared" si="304"/>
        <v>0</v>
      </c>
      <c r="DO153" s="140" t="str">
        <f t="shared" si="305"/>
        <v/>
      </c>
      <c r="DP153" s="140" t="str">
        <f t="shared" si="306"/>
        <v/>
      </c>
      <c r="DQ153" s="140" t="str">
        <f t="shared" si="307"/>
        <v>0</v>
      </c>
      <c r="DR153" s="140" t="str">
        <f t="shared" si="308"/>
        <v/>
      </c>
      <c r="DS153" s="140" t="str">
        <f t="shared" si="309"/>
        <v>0</v>
      </c>
      <c r="DT153" s="140" t="str">
        <f t="shared" si="310"/>
        <v/>
      </c>
      <c r="DU153" s="140" t="str">
        <f t="shared" si="311"/>
        <v>00</v>
      </c>
      <c r="DV153" s="140">
        <f t="shared" si="312"/>
        <v>0</v>
      </c>
    </row>
    <row r="154" spans="2:126">
      <c r="B154" s="159" t="str">
        <f t="shared" si="218"/>
        <v/>
      </c>
      <c r="C154" s="150">
        <v>151</v>
      </c>
      <c r="D154" s="160" t="str">
        <f>男子種目選択!B154</f>
        <v/>
      </c>
      <c r="E154" s="161" t="str">
        <f>男子種目選択!C154</f>
        <v/>
      </c>
      <c r="F154" s="162" t="str">
        <f>男子種目選択!D154</f>
        <v/>
      </c>
      <c r="G154" s="163" t="str">
        <f>IF(男子種目選択!E154="","",男子種目選択!E154)</f>
        <v/>
      </c>
      <c r="H154" s="164" t="str">
        <f t="shared" si="212"/>
        <v/>
      </c>
      <c r="I154" s="165"/>
      <c r="J154" s="166" t="str">
        <f t="shared" si="219"/>
        <v/>
      </c>
      <c r="K154" s="167"/>
      <c r="L154" s="166" t="str">
        <f t="shared" si="220"/>
        <v/>
      </c>
      <c r="M154" s="168"/>
      <c r="N154" s="169" t="str">
        <f t="shared" si="221"/>
        <v/>
      </c>
      <c r="O154" s="169">
        <f t="shared" si="222"/>
        <v>0</v>
      </c>
      <c r="P154" s="169" t="str">
        <f t="shared" si="223"/>
        <v/>
      </c>
      <c r="Q154" s="169">
        <f t="shared" si="224"/>
        <v>0</v>
      </c>
      <c r="R154" s="3" t="str">
        <f t="shared" si="225"/>
        <v/>
      </c>
      <c r="S154" s="145" t="str">
        <f t="shared" si="226"/>
        <v/>
      </c>
      <c r="T154" s="140" t="str">
        <f t="shared" si="227"/>
        <v>00</v>
      </c>
      <c r="U154" s="140">
        <f t="shared" si="228"/>
        <v>0</v>
      </c>
      <c r="V154" s="140">
        <f t="shared" si="229"/>
        <v>0</v>
      </c>
      <c r="W154" s="140" t="str">
        <f t="shared" si="230"/>
        <v/>
      </c>
      <c r="X154" s="140" t="str">
        <f t="shared" si="231"/>
        <v/>
      </c>
      <c r="Y154" s="140" t="str">
        <f t="shared" si="232"/>
        <v>0</v>
      </c>
      <c r="Z154" s="140" t="str">
        <f t="shared" si="233"/>
        <v/>
      </c>
      <c r="AA154" s="140" t="str">
        <f t="shared" si="234"/>
        <v/>
      </c>
      <c r="AB154" s="140" t="str">
        <f t="shared" si="235"/>
        <v/>
      </c>
      <c r="AC154" s="140" t="str">
        <f t="shared" si="213"/>
        <v>0</v>
      </c>
      <c r="AD154" s="140">
        <f t="shared" si="236"/>
        <v>0</v>
      </c>
      <c r="AE154" s="163" t="str">
        <f>IF(男子種目選択!F154="","",男子種目選択!F154)</f>
        <v/>
      </c>
      <c r="AF154" s="164" t="str">
        <f t="shared" si="214"/>
        <v/>
      </c>
      <c r="AG154" s="170"/>
      <c r="AH154" s="171" t="str">
        <f t="shared" si="237"/>
        <v/>
      </c>
      <c r="AI154" s="172"/>
      <c r="AJ154" s="171" t="str">
        <f t="shared" si="238"/>
        <v/>
      </c>
      <c r="AK154" s="173"/>
      <c r="AL154" s="169">
        <f t="shared" si="239"/>
        <v>0</v>
      </c>
      <c r="AM154" s="169">
        <f t="shared" si="240"/>
        <v>0</v>
      </c>
      <c r="AN154" s="169">
        <f t="shared" si="241"/>
        <v>0</v>
      </c>
      <c r="AO154" s="169">
        <f t="shared" si="242"/>
        <v>0</v>
      </c>
      <c r="AP154" s="3">
        <f t="shared" si="243"/>
        <v>0</v>
      </c>
      <c r="AQ154" s="145">
        <f t="shared" si="244"/>
        <v>0</v>
      </c>
      <c r="AR154" s="140" t="str">
        <f t="shared" si="245"/>
        <v>000</v>
      </c>
      <c r="AS154" s="140">
        <f t="shared" si="246"/>
        <v>0</v>
      </c>
      <c r="AT154" s="140">
        <f t="shared" si="247"/>
        <v>0</v>
      </c>
      <c r="AU154" s="140" t="str">
        <f t="shared" si="248"/>
        <v/>
      </c>
      <c r="AV154" s="140" t="str">
        <f t="shared" si="249"/>
        <v/>
      </c>
      <c r="AW154" s="140" t="str">
        <f t="shared" si="250"/>
        <v>0</v>
      </c>
      <c r="AX154" s="140" t="str">
        <f t="shared" si="251"/>
        <v/>
      </c>
      <c r="AY154" s="140" t="str">
        <f t="shared" si="252"/>
        <v>0</v>
      </c>
      <c r="AZ154" s="140" t="str">
        <f t="shared" si="253"/>
        <v/>
      </c>
      <c r="BA154" s="140" t="str">
        <f t="shared" si="254"/>
        <v>00</v>
      </c>
      <c r="BB154" s="140">
        <f t="shared" si="255"/>
        <v>0</v>
      </c>
      <c r="BC154" s="174" t="str">
        <f>IF(男子種目選択!G154="","",男子種目選択!G154)</f>
        <v/>
      </c>
      <c r="BD154" s="164" t="str">
        <f t="shared" si="215"/>
        <v/>
      </c>
      <c r="BE154" s="170"/>
      <c r="BF154" s="171" t="str">
        <f t="shared" si="256"/>
        <v/>
      </c>
      <c r="BG154" s="172"/>
      <c r="BH154" s="171" t="str">
        <f t="shared" si="257"/>
        <v/>
      </c>
      <c r="BI154" s="175"/>
      <c r="BJ154" s="169">
        <f t="shared" si="258"/>
        <v>0</v>
      </c>
      <c r="BK154" s="169">
        <f t="shared" si="259"/>
        <v>0</v>
      </c>
      <c r="BL154" s="169">
        <f t="shared" si="260"/>
        <v>0</v>
      </c>
      <c r="BM154" s="169">
        <f t="shared" si="261"/>
        <v>0</v>
      </c>
      <c r="BN154" s="3">
        <f t="shared" si="262"/>
        <v>0</v>
      </c>
      <c r="BO154" s="145">
        <f t="shared" si="263"/>
        <v>0</v>
      </c>
      <c r="BP154" s="140" t="str">
        <f t="shared" si="264"/>
        <v>000</v>
      </c>
      <c r="BQ154" s="140">
        <f t="shared" si="265"/>
        <v>0</v>
      </c>
      <c r="BR154" s="140">
        <f t="shared" si="266"/>
        <v>0</v>
      </c>
      <c r="BS154" s="140" t="str">
        <f t="shared" si="267"/>
        <v/>
      </c>
      <c r="BT154" s="140" t="str">
        <f t="shared" si="268"/>
        <v/>
      </c>
      <c r="BU154" s="140" t="str">
        <f t="shared" si="269"/>
        <v>0</v>
      </c>
      <c r="BV154" s="140" t="str">
        <f t="shared" si="270"/>
        <v/>
      </c>
      <c r="BW154" s="140" t="str">
        <f t="shared" si="271"/>
        <v>0</v>
      </c>
      <c r="BX154" s="140" t="str">
        <f t="shared" si="272"/>
        <v/>
      </c>
      <c r="BY154" s="140" t="str">
        <f t="shared" si="273"/>
        <v>00</v>
      </c>
      <c r="BZ154" s="140">
        <f t="shared" si="274"/>
        <v>0</v>
      </c>
      <c r="CA154" s="163" t="str">
        <f>IF(男子種目選択!H154="","",男子種目選択!H154)</f>
        <v/>
      </c>
      <c r="CB154" s="164" t="str">
        <f t="shared" si="216"/>
        <v/>
      </c>
      <c r="CC154" s="170"/>
      <c r="CD154" s="171" t="str">
        <f t="shared" si="275"/>
        <v/>
      </c>
      <c r="CE154" s="172"/>
      <c r="CF154" s="171" t="str">
        <f t="shared" si="276"/>
        <v/>
      </c>
      <c r="CG154" s="173"/>
      <c r="CH154" s="169">
        <f t="shared" si="277"/>
        <v>0</v>
      </c>
      <c r="CI154" s="169">
        <f t="shared" si="278"/>
        <v>0</v>
      </c>
      <c r="CJ154" s="169">
        <f t="shared" si="279"/>
        <v>0</v>
      </c>
      <c r="CK154" s="169">
        <f t="shared" si="280"/>
        <v>0</v>
      </c>
      <c r="CL154" s="3">
        <f t="shared" si="281"/>
        <v>0</v>
      </c>
      <c r="CM154" s="145">
        <f t="shared" si="282"/>
        <v>0</v>
      </c>
      <c r="CN154" s="140" t="str">
        <f t="shared" si="283"/>
        <v>000</v>
      </c>
      <c r="CO154" s="140">
        <f t="shared" si="284"/>
        <v>0</v>
      </c>
      <c r="CP154" s="140">
        <f t="shared" si="285"/>
        <v>0</v>
      </c>
      <c r="CQ154" s="140" t="str">
        <f t="shared" si="286"/>
        <v/>
      </c>
      <c r="CR154" s="140" t="str">
        <f t="shared" si="287"/>
        <v/>
      </c>
      <c r="CS154" s="140" t="str">
        <f t="shared" si="288"/>
        <v>0</v>
      </c>
      <c r="CT154" s="140" t="str">
        <f t="shared" si="289"/>
        <v/>
      </c>
      <c r="CU154" s="140" t="str">
        <f t="shared" si="290"/>
        <v>0</v>
      </c>
      <c r="CV154" s="140" t="str">
        <f t="shared" si="291"/>
        <v/>
      </c>
      <c r="CW154" s="140" t="str">
        <f t="shared" si="292"/>
        <v>00</v>
      </c>
      <c r="CX154" s="140">
        <f t="shared" si="293"/>
        <v>0</v>
      </c>
      <c r="CY154" s="174" t="str">
        <f>IF(男子種目選択!I154="","",男子種目選択!I154)</f>
        <v/>
      </c>
      <c r="CZ154" s="164" t="str">
        <f t="shared" si="217"/>
        <v/>
      </c>
      <c r="DA154" s="170"/>
      <c r="DB154" s="171" t="str">
        <f t="shared" si="294"/>
        <v/>
      </c>
      <c r="DC154" s="172"/>
      <c r="DD154" s="171" t="str">
        <f t="shared" si="295"/>
        <v/>
      </c>
      <c r="DE154" s="175"/>
      <c r="DF154" s="169">
        <f t="shared" si="296"/>
        <v>0</v>
      </c>
      <c r="DG154" s="169">
        <f t="shared" si="297"/>
        <v>0</v>
      </c>
      <c r="DH154" s="169">
        <f t="shared" si="298"/>
        <v>0</v>
      </c>
      <c r="DI154" s="169">
        <f t="shared" si="299"/>
        <v>0</v>
      </c>
      <c r="DJ154" s="3">
        <f t="shared" si="300"/>
        <v>0</v>
      </c>
      <c r="DK154" s="145">
        <f t="shared" si="301"/>
        <v>0</v>
      </c>
      <c r="DL154" s="140" t="str">
        <f t="shared" si="302"/>
        <v>000</v>
      </c>
      <c r="DM154" s="140">
        <f t="shared" si="303"/>
        <v>0</v>
      </c>
      <c r="DN154" s="140">
        <f t="shared" si="304"/>
        <v>0</v>
      </c>
      <c r="DO154" s="140" t="str">
        <f t="shared" si="305"/>
        <v/>
      </c>
      <c r="DP154" s="140" t="str">
        <f t="shared" si="306"/>
        <v/>
      </c>
      <c r="DQ154" s="140" t="str">
        <f t="shared" si="307"/>
        <v>0</v>
      </c>
      <c r="DR154" s="140" t="str">
        <f t="shared" si="308"/>
        <v/>
      </c>
      <c r="DS154" s="140" t="str">
        <f t="shared" si="309"/>
        <v>0</v>
      </c>
      <c r="DT154" s="140" t="str">
        <f t="shared" si="310"/>
        <v/>
      </c>
      <c r="DU154" s="140" t="str">
        <f t="shared" si="311"/>
        <v>00</v>
      </c>
      <c r="DV154" s="140">
        <f t="shared" si="312"/>
        <v>0</v>
      </c>
    </row>
    <row r="155" spans="2:126">
      <c r="B155" s="159" t="str">
        <f t="shared" si="218"/>
        <v/>
      </c>
      <c r="C155" s="150">
        <v>152</v>
      </c>
      <c r="D155" s="160" t="str">
        <f>男子種目選択!B155</f>
        <v/>
      </c>
      <c r="E155" s="161" t="str">
        <f>男子種目選択!C155</f>
        <v/>
      </c>
      <c r="F155" s="162" t="str">
        <f>男子種目選択!D155</f>
        <v/>
      </c>
      <c r="G155" s="163" t="str">
        <f>IF(男子種目選択!E155="","",男子種目選択!E155)</f>
        <v/>
      </c>
      <c r="H155" s="164" t="str">
        <f t="shared" si="212"/>
        <v/>
      </c>
      <c r="I155" s="165"/>
      <c r="J155" s="166" t="str">
        <f t="shared" si="219"/>
        <v/>
      </c>
      <c r="K155" s="167"/>
      <c r="L155" s="166" t="str">
        <f t="shared" si="220"/>
        <v/>
      </c>
      <c r="M155" s="168"/>
      <c r="N155" s="169" t="str">
        <f t="shared" si="221"/>
        <v/>
      </c>
      <c r="O155" s="169">
        <f t="shared" si="222"/>
        <v>0</v>
      </c>
      <c r="P155" s="169" t="str">
        <f t="shared" si="223"/>
        <v/>
      </c>
      <c r="Q155" s="169">
        <f t="shared" si="224"/>
        <v>0</v>
      </c>
      <c r="R155" s="3" t="str">
        <f t="shared" si="225"/>
        <v/>
      </c>
      <c r="S155" s="145" t="str">
        <f t="shared" si="226"/>
        <v/>
      </c>
      <c r="T155" s="140" t="str">
        <f t="shared" si="227"/>
        <v>00</v>
      </c>
      <c r="U155" s="140">
        <f t="shared" si="228"/>
        <v>0</v>
      </c>
      <c r="V155" s="140">
        <f t="shared" si="229"/>
        <v>0</v>
      </c>
      <c r="W155" s="140" t="str">
        <f t="shared" si="230"/>
        <v/>
      </c>
      <c r="X155" s="140" t="str">
        <f t="shared" si="231"/>
        <v/>
      </c>
      <c r="Y155" s="140" t="str">
        <f t="shared" si="232"/>
        <v>0</v>
      </c>
      <c r="Z155" s="140" t="str">
        <f t="shared" si="233"/>
        <v/>
      </c>
      <c r="AA155" s="140" t="str">
        <f t="shared" si="234"/>
        <v/>
      </c>
      <c r="AB155" s="140" t="str">
        <f t="shared" si="235"/>
        <v/>
      </c>
      <c r="AC155" s="140" t="str">
        <f t="shared" si="213"/>
        <v>0</v>
      </c>
      <c r="AD155" s="140">
        <f t="shared" si="236"/>
        <v>0</v>
      </c>
      <c r="AE155" s="163" t="str">
        <f>IF(男子種目選択!F155="","",男子種目選択!F155)</f>
        <v/>
      </c>
      <c r="AF155" s="164" t="str">
        <f t="shared" si="214"/>
        <v/>
      </c>
      <c r="AG155" s="170"/>
      <c r="AH155" s="171" t="str">
        <f t="shared" si="237"/>
        <v/>
      </c>
      <c r="AI155" s="172"/>
      <c r="AJ155" s="171" t="str">
        <f t="shared" si="238"/>
        <v/>
      </c>
      <c r="AK155" s="173"/>
      <c r="AL155" s="169">
        <f t="shared" si="239"/>
        <v>0</v>
      </c>
      <c r="AM155" s="169">
        <f t="shared" si="240"/>
        <v>0</v>
      </c>
      <c r="AN155" s="169">
        <f t="shared" si="241"/>
        <v>0</v>
      </c>
      <c r="AO155" s="169">
        <f t="shared" si="242"/>
        <v>0</v>
      </c>
      <c r="AP155" s="3">
        <f t="shared" si="243"/>
        <v>0</v>
      </c>
      <c r="AQ155" s="145">
        <f t="shared" si="244"/>
        <v>0</v>
      </c>
      <c r="AR155" s="140" t="str">
        <f t="shared" si="245"/>
        <v>000</v>
      </c>
      <c r="AS155" s="140">
        <f t="shared" si="246"/>
        <v>0</v>
      </c>
      <c r="AT155" s="140">
        <f t="shared" si="247"/>
        <v>0</v>
      </c>
      <c r="AU155" s="140" t="str">
        <f t="shared" si="248"/>
        <v/>
      </c>
      <c r="AV155" s="140" t="str">
        <f t="shared" si="249"/>
        <v/>
      </c>
      <c r="AW155" s="140" t="str">
        <f t="shared" si="250"/>
        <v>0</v>
      </c>
      <c r="AX155" s="140" t="str">
        <f t="shared" si="251"/>
        <v/>
      </c>
      <c r="AY155" s="140" t="str">
        <f t="shared" si="252"/>
        <v>0</v>
      </c>
      <c r="AZ155" s="140" t="str">
        <f t="shared" si="253"/>
        <v/>
      </c>
      <c r="BA155" s="140" t="str">
        <f t="shared" si="254"/>
        <v>00</v>
      </c>
      <c r="BB155" s="140">
        <f t="shared" si="255"/>
        <v>0</v>
      </c>
      <c r="BC155" s="174" t="str">
        <f>IF(男子種目選択!G155="","",男子種目選択!G155)</f>
        <v/>
      </c>
      <c r="BD155" s="164" t="str">
        <f t="shared" si="215"/>
        <v/>
      </c>
      <c r="BE155" s="170"/>
      <c r="BF155" s="171" t="str">
        <f t="shared" si="256"/>
        <v/>
      </c>
      <c r="BG155" s="172"/>
      <c r="BH155" s="171" t="str">
        <f t="shared" si="257"/>
        <v/>
      </c>
      <c r="BI155" s="175"/>
      <c r="BJ155" s="169">
        <f t="shared" si="258"/>
        <v>0</v>
      </c>
      <c r="BK155" s="169">
        <f t="shared" si="259"/>
        <v>0</v>
      </c>
      <c r="BL155" s="169">
        <f t="shared" si="260"/>
        <v>0</v>
      </c>
      <c r="BM155" s="169">
        <f t="shared" si="261"/>
        <v>0</v>
      </c>
      <c r="BN155" s="3">
        <f t="shared" si="262"/>
        <v>0</v>
      </c>
      <c r="BO155" s="145">
        <f t="shared" si="263"/>
        <v>0</v>
      </c>
      <c r="BP155" s="140" t="str">
        <f t="shared" si="264"/>
        <v>000</v>
      </c>
      <c r="BQ155" s="140">
        <f t="shared" si="265"/>
        <v>0</v>
      </c>
      <c r="BR155" s="140">
        <f t="shared" si="266"/>
        <v>0</v>
      </c>
      <c r="BS155" s="140" t="str">
        <f t="shared" si="267"/>
        <v/>
      </c>
      <c r="BT155" s="140" t="str">
        <f t="shared" si="268"/>
        <v/>
      </c>
      <c r="BU155" s="140" t="str">
        <f t="shared" si="269"/>
        <v>0</v>
      </c>
      <c r="BV155" s="140" t="str">
        <f t="shared" si="270"/>
        <v/>
      </c>
      <c r="BW155" s="140" t="str">
        <f t="shared" si="271"/>
        <v>0</v>
      </c>
      <c r="BX155" s="140" t="str">
        <f t="shared" si="272"/>
        <v/>
      </c>
      <c r="BY155" s="140" t="str">
        <f t="shared" si="273"/>
        <v>00</v>
      </c>
      <c r="BZ155" s="140">
        <f t="shared" si="274"/>
        <v>0</v>
      </c>
      <c r="CA155" s="163" t="str">
        <f>IF(男子種目選択!H155="","",男子種目選択!H155)</f>
        <v/>
      </c>
      <c r="CB155" s="164" t="str">
        <f t="shared" si="216"/>
        <v/>
      </c>
      <c r="CC155" s="170"/>
      <c r="CD155" s="171" t="str">
        <f t="shared" si="275"/>
        <v/>
      </c>
      <c r="CE155" s="172"/>
      <c r="CF155" s="171" t="str">
        <f t="shared" si="276"/>
        <v/>
      </c>
      <c r="CG155" s="173"/>
      <c r="CH155" s="169">
        <f t="shared" si="277"/>
        <v>0</v>
      </c>
      <c r="CI155" s="169">
        <f t="shared" si="278"/>
        <v>0</v>
      </c>
      <c r="CJ155" s="169">
        <f t="shared" si="279"/>
        <v>0</v>
      </c>
      <c r="CK155" s="169">
        <f t="shared" si="280"/>
        <v>0</v>
      </c>
      <c r="CL155" s="3">
        <f t="shared" si="281"/>
        <v>0</v>
      </c>
      <c r="CM155" s="145">
        <f t="shared" si="282"/>
        <v>0</v>
      </c>
      <c r="CN155" s="140" t="str">
        <f t="shared" si="283"/>
        <v>000</v>
      </c>
      <c r="CO155" s="140">
        <f t="shared" si="284"/>
        <v>0</v>
      </c>
      <c r="CP155" s="140">
        <f t="shared" si="285"/>
        <v>0</v>
      </c>
      <c r="CQ155" s="140" t="str">
        <f t="shared" si="286"/>
        <v/>
      </c>
      <c r="CR155" s="140" t="str">
        <f t="shared" si="287"/>
        <v/>
      </c>
      <c r="CS155" s="140" t="str">
        <f t="shared" si="288"/>
        <v>0</v>
      </c>
      <c r="CT155" s="140" t="str">
        <f t="shared" si="289"/>
        <v/>
      </c>
      <c r="CU155" s="140" t="str">
        <f t="shared" si="290"/>
        <v>0</v>
      </c>
      <c r="CV155" s="140" t="str">
        <f t="shared" si="291"/>
        <v/>
      </c>
      <c r="CW155" s="140" t="str">
        <f t="shared" si="292"/>
        <v>00</v>
      </c>
      <c r="CX155" s="140">
        <f t="shared" si="293"/>
        <v>0</v>
      </c>
      <c r="CY155" s="174" t="str">
        <f>IF(男子種目選択!I155="","",男子種目選択!I155)</f>
        <v/>
      </c>
      <c r="CZ155" s="164" t="str">
        <f t="shared" si="217"/>
        <v/>
      </c>
      <c r="DA155" s="170"/>
      <c r="DB155" s="171" t="str">
        <f t="shared" si="294"/>
        <v/>
      </c>
      <c r="DC155" s="172"/>
      <c r="DD155" s="171" t="str">
        <f t="shared" si="295"/>
        <v/>
      </c>
      <c r="DE155" s="175"/>
      <c r="DF155" s="169">
        <f t="shared" si="296"/>
        <v>0</v>
      </c>
      <c r="DG155" s="169">
        <f t="shared" si="297"/>
        <v>0</v>
      </c>
      <c r="DH155" s="169">
        <f t="shared" si="298"/>
        <v>0</v>
      </c>
      <c r="DI155" s="169">
        <f t="shared" si="299"/>
        <v>0</v>
      </c>
      <c r="DJ155" s="3">
        <f t="shared" si="300"/>
        <v>0</v>
      </c>
      <c r="DK155" s="145">
        <f t="shared" si="301"/>
        <v>0</v>
      </c>
      <c r="DL155" s="140" t="str">
        <f t="shared" si="302"/>
        <v>000</v>
      </c>
      <c r="DM155" s="140">
        <f t="shared" si="303"/>
        <v>0</v>
      </c>
      <c r="DN155" s="140">
        <f t="shared" si="304"/>
        <v>0</v>
      </c>
      <c r="DO155" s="140" t="str">
        <f t="shared" si="305"/>
        <v/>
      </c>
      <c r="DP155" s="140" t="str">
        <f t="shared" si="306"/>
        <v/>
      </c>
      <c r="DQ155" s="140" t="str">
        <f t="shared" si="307"/>
        <v>0</v>
      </c>
      <c r="DR155" s="140" t="str">
        <f t="shared" si="308"/>
        <v/>
      </c>
      <c r="DS155" s="140" t="str">
        <f t="shared" si="309"/>
        <v>0</v>
      </c>
      <c r="DT155" s="140" t="str">
        <f t="shared" si="310"/>
        <v/>
      </c>
      <c r="DU155" s="140" t="str">
        <f t="shared" si="311"/>
        <v>00</v>
      </c>
      <c r="DV155" s="140">
        <f t="shared" si="312"/>
        <v>0</v>
      </c>
    </row>
    <row r="156" spans="2:126">
      <c r="B156" s="159" t="str">
        <f t="shared" si="218"/>
        <v/>
      </c>
      <c r="C156" s="150">
        <v>153</v>
      </c>
      <c r="D156" s="160" t="str">
        <f>男子種目選択!B156</f>
        <v/>
      </c>
      <c r="E156" s="161" t="str">
        <f>男子種目選択!C156</f>
        <v/>
      </c>
      <c r="F156" s="162" t="str">
        <f>男子種目選択!D156</f>
        <v/>
      </c>
      <c r="G156" s="163" t="str">
        <f>IF(男子種目選択!E156="","",男子種目選択!E156)</f>
        <v/>
      </c>
      <c r="H156" s="164" t="str">
        <f t="shared" si="212"/>
        <v/>
      </c>
      <c r="I156" s="165"/>
      <c r="J156" s="166" t="str">
        <f t="shared" si="219"/>
        <v/>
      </c>
      <c r="K156" s="167"/>
      <c r="L156" s="166" t="str">
        <f t="shared" si="220"/>
        <v/>
      </c>
      <c r="M156" s="168"/>
      <c r="N156" s="169" t="str">
        <f t="shared" si="221"/>
        <v/>
      </c>
      <c r="O156" s="169">
        <f t="shared" si="222"/>
        <v>0</v>
      </c>
      <c r="P156" s="169" t="str">
        <f t="shared" si="223"/>
        <v/>
      </c>
      <c r="Q156" s="169">
        <f t="shared" si="224"/>
        <v>0</v>
      </c>
      <c r="R156" s="3" t="str">
        <f t="shared" si="225"/>
        <v/>
      </c>
      <c r="S156" s="145" t="str">
        <f t="shared" si="226"/>
        <v/>
      </c>
      <c r="T156" s="140" t="str">
        <f t="shared" si="227"/>
        <v>00</v>
      </c>
      <c r="U156" s="140">
        <f t="shared" si="228"/>
        <v>0</v>
      </c>
      <c r="V156" s="140">
        <f t="shared" si="229"/>
        <v>0</v>
      </c>
      <c r="W156" s="140" t="str">
        <f t="shared" si="230"/>
        <v/>
      </c>
      <c r="X156" s="140" t="str">
        <f t="shared" si="231"/>
        <v/>
      </c>
      <c r="Y156" s="140" t="str">
        <f t="shared" si="232"/>
        <v>0</v>
      </c>
      <c r="Z156" s="140" t="str">
        <f t="shared" si="233"/>
        <v/>
      </c>
      <c r="AA156" s="140" t="str">
        <f t="shared" si="234"/>
        <v/>
      </c>
      <c r="AB156" s="140" t="str">
        <f t="shared" si="235"/>
        <v/>
      </c>
      <c r="AC156" s="140" t="str">
        <f t="shared" si="213"/>
        <v>0</v>
      </c>
      <c r="AD156" s="140">
        <f t="shared" si="236"/>
        <v>0</v>
      </c>
      <c r="AE156" s="163" t="str">
        <f>IF(男子種目選択!F156="","",男子種目選択!F156)</f>
        <v/>
      </c>
      <c r="AF156" s="164" t="str">
        <f t="shared" si="214"/>
        <v/>
      </c>
      <c r="AG156" s="170"/>
      <c r="AH156" s="171" t="str">
        <f t="shared" si="237"/>
        <v/>
      </c>
      <c r="AI156" s="172"/>
      <c r="AJ156" s="171" t="str">
        <f t="shared" si="238"/>
        <v/>
      </c>
      <c r="AK156" s="173"/>
      <c r="AL156" s="169">
        <f t="shared" si="239"/>
        <v>0</v>
      </c>
      <c r="AM156" s="169">
        <f t="shared" si="240"/>
        <v>0</v>
      </c>
      <c r="AN156" s="169">
        <f t="shared" si="241"/>
        <v>0</v>
      </c>
      <c r="AO156" s="169">
        <f t="shared" si="242"/>
        <v>0</v>
      </c>
      <c r="AP156" s="3">
        <f t="shared" si="243"/>
        <v>0</v>
      </c>
      <c r="AQ156" s="145">
        <f t="shared" si="244"/>
        <v>0</v>
      </c>
      <c r="AR156" s="140" t="str">
        <f t="shared" si="245"/>
        <v>000</v>
      </c>
      <c r="AS156" s="140">
        <f t="shared" si="246"/>
        <v>0</v>
      </c>
      <c r="AT156" s="140">
        <f t="shared" si="247"/>
        <v>0</v>
      </c>
      <c r="AU156" s="140" t="str">
        <f t="shared" si="248"/>
        <v/>
      </c>
      <c r="AV156" s="140" t="str">
        <f t="shared" si="249"/>
        <v/>
      </c>
      <c r="AW156" s="140" t="str">
        <f t="shared" si="250"/>
        <v>0</v>
      </c>
      <c r="AX156" s="140" t="str">
        <f t="shared" si="251"/>
        <v/>
      </c>
      <c r="AY156" s="140" t="str">
        <f t="shared" si="252"/>
        <v>0</v>
      </c>
      <c r="AZ156" s="140" t="str">
        <f t="shared" si="253"/>
        <v/>
      </c>
      <c r="BA156" s="140" t="str">
        <f t="shared" si="254"/>
        <v>00</v>
      </c>
      <c r="BB156" s="140">
        <f t="shared" si="255"/>
        <v>0</v>
      </c>
      <c r="BC156" s="174" t="str">
        <f>IF(男子種目選択!G156="","",男子種目選択!G156)</f>
        <v/>
      </c>
      <c r="BD156" s="164" t="str">
        <f t="shared" si="215"/>
        <v/>
      </c>
      <c r="BE156" s="170"/>
      <c r="BF156" s="171" t="str">
        <f t="shared" si="256"/>
        <v/>
      </c>
      <c r="BG156" s="172"/>
      <c r="BH156" s="171" t="str">
        <f t="shared" si="257"/>
        <v/>
      </c>
      <c r="BI156" s="175"/>
      <c r="BJ156" s="169">
        <f t="shared" si="258"/>
        <v>0</v>
      </c>
      <c r="BK156" s="169">
        <f t="shared" si="259"/>
        <v>0</v>
      </c>
      <c r="BL156" s="169">
        <f t="shared" si="260"/>
        <v>0</v>
      </c>
      <c r="BM156" s="169">
        <f t="shared" si="261"/>
        <v>0</v>
      </c>
      <c r="BN156" s="3">
        <f t="shared" si="262"/>
        <v>0</v>
      </c>
      <c r="BO156" s="145">
        <f t="shared" si="263"/>
        <v>0</v>
      </c>
      <c r="BP156" s="140" t="str">
        <f t="shared" si="264"/>
        <v>000</v>
      </c>
      <c r="BQ156" s="140">
        <f t="shared" si="265"/>
        <v>0</v>
      </c>
      <c r="BR156" s="140">
        <f t="shared" si="266"/>
        <v>0</v>
      </c>
      <c r="BS156" s="140" t="str">
        <f t="shared" si="267"/>
        <v/>
      </c>
      <c r="BT156" s="140" t="str">
        <f t="shared" si="268"/>
        <v/>
      </c>
      <c r="BU156" s="140" t="str">
        <f t="shared" si="269"/>
        <v>0</v>
      </c>
      <c r="BV156" s="140" t="str">
        <f t="shared" si="270"/>
        <v/>
      </c>
      <c r="BW156" s="140" t="str">
        <f t="shared" si="271"/>
        <v>0</v>
      </c>
      <c r="BX156" s="140" t="str">
        <f t="shared" si="272"/>
        <v/>
      </c>
      <c r="BY156" s="140" t="str">
        <f t="shared" si="273"/>
        <v>00</v>
      </c>
      <c r="BZ156" s="140">
        <f t="shared" si="274"/>
        <v>0</v>
      </c>
      <c r="CA156" s="163" t="str">
        <f>IF(男子種目選択!H156="","",男子種目選択!H156)</f>
        <v/>
      </c>
      <c r="CB156" s="164" t="str">
        <f t="shared" si="216"/>
        <v/>
      </c>
      <c r="CC156" s="170"/>
      <c r="CD156" s="171" t="str">
        <f t="shared" si="275"/>
        <v/>
      </c>
      <c r="CE156" s="172"/>
      <c r="CF156" s="171" t="str">
        <f t="shared" si="276"/>
        <v/>
      </c>
      <c r="CG156" s="173"/>
      <c r="CH156" s="169">
        <f t="shared" si="277"/>
        <v>0</v>
      </c>
      <c r="CI156" s="169">
        <f t="shared" si="278"/>
        <v>0</v>
      </c>
      <c r="CJ156" s="169">
        <f t="shared" si="279"/>
        <v>0</v>
      </c>
      <c r="CK156" s="169">
        <f t="shared" si="280"/>
        <v>0</v>
      </c>
      <c r="CL156" s="3">
        <f t="shared" si="281"/>
        <v>0</v>
      </c>
      <c r="CM156" s="145">
        <f t="shared" si="282"/>
        <v>0</v>
      </c>
      <c r="CN156" s="140" t="str">
        <f t="shared" si="283"/>
        <v>000</v>
      </c>
      <c r="CO156" s="140">
        <f t="shared" si="284"/>
        <v>0</v>
      </c>
      <c r="CP156" s="140">
        <f t="shared" si="285"/>
        <v>0</v>
      </c>
      <c r="CQ156" s="140" t="str">
        <f t="shared" si="286"/>
        <v/>
      </c>
      <c r="CR156" s="140" t="str">
        <f t="shared" si="287"/>
        <v/>
      </c>
      <c r="CS156" s="140" t="str">
        <f t="shared" si="288"/>
        <v>0</v>
      </c>
      <c r="CT156" s="140" t="str">
        <f t="shared" si="289"/>
        <v/>
      </c>
      <c r="CU156" s="140" t="str">
        <f t="shared" si="290"/>
        <v>0</v>
      </c>
      <c r="CV156" s="140" t="str">
        <f t="shared" si="291"/>
        <v/>
      </c>
      <c r="CW156" s="140" t="str">
        <f t="shared" si="292"/>
        <v>00</v>
      </c>
      <c r="CX156" s="140">
        <f t="shared" si="293"/>
        <v>0</v>
      </c>
      <c r="CY156" s="174" t="str">
        <f>IF(男子種目選択!I156="","",男子種目選択!I156)</f>
        <v/>
      </c>
      <c r="CZ156" s="164" t="str">
        <f t="shared" si="217"/>
        <v/>
      </c>
      <c r="DA156" s="170"/>
      <c r="DB156" s="171" t="str">
        <f t="shared" si="294"/>
        <v/>
      </c>
      <c r="DC156" s="172"/>
      <c r="DD156" s="171" t="str">
        <f t="shared" si="295"/>
        <v/>
      </c>
      <c r="DE156" s="175"/>
      <c r="DF156" s="169">
        <f t="shared" si="296"/>
        <v>0</v>
      </c>
      <c r="DG156" s="169">
        <f t="shared" si="297"/>
        <v>0</v>
      </c>
      <c r="DH156" s="169">
        <f t="shared" si="298"/>
        <v>0</v>
      </c>
      <c r="DI156" s="169">
        <f t="shared" si="299"/>
        <v>0</v>
      </c>
      <c r="DJ156" s="3">
        <f t="shared" si="300"/>
        <v>0</v>
      </c>
      <c r="DK156" s="145">
        <f t="shared" si="301"/>
        <v>0</v>
      </c>
      <c r="DL156" s="140" t="str">
        <f t="shared" si="302"/>
        <v>000</v>
      </c>
      <c r="DM156" s="140">
        <f t="shared" si="303"/>
        <v>0</v>
      </c>
      <c r="DN156" s="140">
        <f t="shared" si="304"/>
        <v>0</v>
      </c>
      <c r="DO156" s="140" t="str">
        <f t="shared" si="305"/>
        <v/>
      </c>
      <c r="DP156" s="140" t="str">
        <f t="shared" si="306"/>
        <v/>
      </c>
      <c r="DQ156" s="140" t="str">
        <f t="shared" si="307"/>
        <v>0</v>
      </c>
      <c r="DR156" s="140" t="str">
        <f t="shared" si="308"/>
        <v/>
      </c>
      <c r="DS156" s="140" t="str">
        <f t="shared" si="309"/>
        <v>0</v>
      </c>
      <c r="DT156" s="140" t="str">
        <f t="shared" si="310"/>
        <v/>
      </c>
      <c r="DU156" s="140" t="str">
        <f t="shared" si="311"/>
        <v>00</v>
      </c>
      <c r="DV156" s="140">
        <f t="shared" si="312"/>
        <v>0</v>
      </c>
    </row>
    <row r="157" spans="2:126">
      <c r="B157" s="159" t="str">
        <f t="shared" si="218"/>
        <v/>
      </c>
      <c r="C157" s="150">
        <v>154</v>
      </c>
      <c r="D157" s="160" t="str">
        <f>男子種目選択!B157</f>
        <v/>
      </c>
      <c r="E157" s="161" t="str">
        <f>男子種目選択!C157</f>
        <v/>
      </c>
      <c r="F157" s="162" t="str">
        <f>男子種目選択!D157</f>
        <v/>
      </c>
      <c r="G157" s="163" t="str">
        <f>IF(男子種目選択!E157="","",男子種目選択!E157)</f>
        <v/>
      </c>
      <c r="H157" s="164" t="str">
        <f t="shared" si="212"/>
        <v/>
      </c>
      <c r="I157" s="165"/>
      <c r="J157" s="166" t="str">
        <f t="shared" si="219"/>
        <v/>
      </c>
      <c r="K157" s="167"/>
      <c r="L157" s="166" t="str">
        <f t="shared" si="220"/>
        <v/>
      </c>
      <c r="M157" s="168"/>
      <c r="N157" s="169" t="str">
        <f t="shared" si="221"/>
        <v/>
      </c>
      <c r="O157" s="169">
        <f t="shared" si="222"/>
        <v>0</v>
      </c>
      <c r="P157" s="169" t="str">
        <f t="shared" si="223"/>
        <v/>
      </c>
      <c r="Q157" s="169">
        <f t="shared" si="224"/>
        <v>0</v>
      </c>
      <c r="R157" s="3" t="str">
        <f t="shared" si="225"/>
        <v/>
      </c>
      <c r="S157" s="145" t="str">
        <f t="shared" si="226"/>
        <v/>
      </c>
      <c r="T157" s="140" t="str">
        <f t="shared" si="227"/>
        <v>00</v>
      </c>
      <c r="U157" s="140">
        <f t="shared" si="228"/>
        <v>0</v>
      </c>
      <c r="V157" s="140">
        <f t="shared" si="229"/>
        <v>0</v>
      </c>
      <c r="W157" s="140" t="str">
        <f t="shared" si="230"/>
        <v/>
      </c>
      <c r="X157" s="140" t="str">
        <f t="shared" si="231"/>
        <v/>
      </c>
      <c r="Y157" s="140" t="str">
        <f t="shared" si="232"/>
        <v>0</v>
      </c>
      <c r="Z157" s="140" t="str">
        <f t="shared" si="233"/>
        <v/>
      </c>
      <c r="AA157" s="140" t="str">
        <f t="shared" si="234"/>
        <v/>
      </c>
      <c r="AB157" s="140" t="str">
        <f t="shared" si="235"/>
        <v/>
      </c>
      <c r="AC157" s="140" t="str">
        <f t="shared" si="213"/>
        <v>0</v>
      </c>
      <c r="AD157" s="140">
        <f t="shared" si="236"/>
        <v>0</v>
      </c>
      <c r="AE157" s="163" t="str">
        <f>IF(男子種目選択!F157="","",男子種目選択!F157)</f>
        <v/>
      </c>
      <c r="AF157" s="164" t="str">
        <f t="shared" si="214"/>
        <v/>
      </c>
      <c r="AG157" s="170"/>
      <c r="AH157" s="171" t="str">
        <f t="shared" si="237"/>
        <v/>
      </c>
      <c r="AI157" s="172"/>
      <c r="AJ157" s="171" t="str">
        <f t="shared" si="238"/>
        <v/>
      </c>
      <c r="AK157" s="173"/>
      <c r="AL157" s="169">
        <f t="shared" si="239"/>
        <v>0</v>
      </c>
      <c r="AM157" s="169">
        <f t="shared" si="240"/>
        <v>0</v>
      </c>
      <c r="AN157" s="169">
        <f t="shared" si="241"/>
        <v>0</v>
      </c>
      <c r="AO157" s="169">
        <f t="shared" si="242"/>
        <v>0</v>
      </c>
      <c r="AP157" s="3">
        <f t="shared" si="243"/>
        <v>0</v>
      </c>
      <c r="AQ157" s="145">
        <f t="shared" si="244"/>
        <v>0</v>
      </c>
      <c r="AR157" s="140" t="str">
        <f t="shared" si="245"/>
        <v>000</v>
      </c>
      <c r="AS157" s="140">
        <f t="shared" si="246"/>
        <v>0</v>
      </c>
      <c r="AT157" s="140">
        <f t="shared" si="247"/>
        <v>0</v>
      </c>
      <c r="AU157" s="140" t="str">
        <f t="shared" si="248"/>
        <v/>
      </c>
      <c r="AV157" s="140" t="str">
        <f t="shared" si="249"/>
        <v/>
      </c>
      <c r="AW157" s="140" t="str">
        <f t="shared" si="250"/>
        <v>0</v>
      </c>
      <c r="AX157" s="140" t="str">
        <f t="shared" si="251"/>
        <v/>
      </c>
      <c r="AY157" s="140" t="str">
        <f t="shared" si="252"/>
        <v>0</v>
      </c>
      <c r="AZ157" s="140" t="str">
        <f t="shared" si="253"/>
        <v/>
      </c>
      <c r="BA157" s="140" t="str">
        <f t="shared" si="254"/>
        <v>00</v>
      </c>
      <c r="BB157" s="140">
        <f t="shared" si="255"/>
        <v>0</v>
      </c>
      <c r="BC157" s="174" t="str">
        <f>IF(男子種目選択!G157="","",男子種目選択!G157)</f>
        <v/>
      </c>
      <c r="BD157" s="164" t="str">
        <f t="shared" si="215"/>
        <v/>
      </c>
      <c r="BE157" s="170"/>
      <c r="BF157" s="171" t="str">
        <f t="shared" si="256"/>
        <v/>
      </c>
      <c r="BG157" s="172"/>
      <c r="BH157" s="171" t="str">
        <f t="shared" si="257"/>
        <v/>
      </c>
      <c r="BI157" s="175"/>
      <c r="BJ157" s="169">
        <f t="shared" si="258"/>
        <v>0</v>
      </c>
      <c r="BK157" s="169">
        <f t="shared" si="259"/>
        <v>0</v>
      </c>
      <c r="BL157" s="169">
        <f t="shared" si="260"/>
        <v>0</v>
      </c>
      <c r="BM157" s="169">
        <f t="shared" si="261"/>
        <v>0</v>
      </c>
      <c r="BN157" s="3">
        <f t="shared" si="262"/>
        <v>0</v>
      </c>
      <c r="BO157" s="145">
        <f t="shared" si="263"/>
        <v>0</v>
      </c>
      <c r="BP157" s="140" t="str">
        <f t="shared" si="264"/>
        <v>000</v>
      </c>
      <c r="BQ157" s="140">
        <f t="shared" si="265"/>
        <v>0</v>
      </c>
      <c r="BR157" s="140">
        <f t="shared" si="266"/>
        <v>0</v>
      </c>
      <c r="BS157" s="140" t="str">
        <f t="shared" si="267"/>
        <v/>
      </c>
      <c r="BT157" s="140" t="str">
        <f t="shared" si="268"/>
        <v/>
      </c>
      <c r="BU157" s="140" t="str">
        <f t="shared" si="269"/>
        <v>0</v>
      </c>
      <c r="BV157" s="140" t="str">
        <f t="shared" si="270"/>
        <v/>
      </c>
      <c r="BW157" s="140" t="str">
        <f t="shared" si="271"/>
        <v>0</v>
      </c>
      <c r="BX157" s="140" t="str">
        <f t="shared" si="272"/>
        <v/>
      </c>
      <c r="BY157" s="140" t="str">
        <f t="shared" si="273"/>
        <v>00</v>
      </c>
      <c r="BZ157" s="140">
        <f t="shared" si="274"/>
        <v>0</v>
      </c>
      <c r="CA157" s="163" t="str">
        <f>IF(男子種目選択!H157="","",男子種目選択!H157)</f>
        <v/>
      </c>
      <c r="CB157" s="164" t="str">
        <f t="shared" si="216"/>
        <v/>
      </c>
      <c r="CC157" s="170"/>
      <c r="CD157" s="171" t="str">
        <f t="shared" si="275"/>
        <v/>
      </c>
      <c r="CE157" s="172"/>
      <c r="CF157" s="171" t="str">
        <f t="shared" si="276"/>
        <v/>
      </c>
      <c r="CG157" s="173"/>
      <c r="CH157" s="169">
        <f t="shared" si="277"/>
        <v>0</v>
      </c>
      <c r="CI157" s="169">
        <f t="shared" si="278"/>
        <v>0</v>
      </c>
      <c r="CJ157" s="169">
        <f t="shared" si="279"/>
        <v>0</v>
      </c>
      <c r="CK157" s="169">
        <f t="shared" si="280"/>
        <v>0</v>
      </c>
      <c r="CL157" s="3">
        <f t="shared" si="281"/>
        <v>0</v>
      </c>
      <c r="CM157" s="145">
        <f t="shared" si="282"/>
        <v>0</v>
      </c>
      <c r="CN157" s="140" t="str">
        <f t="shared" si="283"/>
        <v>000</v>
      </c>
      <c r="CO157" s="140">
        <f t="shared" si="284"/>
        <v>0</v>
      </c>
      <c r="CP157" s="140">
        <f t="shared" si="285"/>
        <v>0</v>
      </c>
      <c r="CQ157" s="140" t="str">
        <f t="shared" si="286"/>
        <v/>
      </c>
      <c r="CR157" s="140" t="str">
        <f t="shared" si="287"/>
        <v/>
      </c>
      <c r="CS157" s="140" t="str">
        <f t="shared" si="288"/>
        <v>0</v>
      </c>
      <c r="CT157" s="140" t="str">
        <f t="shared" si="289"/>
        <v/>
      </c>
      <c r="CU157" s="140" t="str">
        <f t="shared" si="290"/>
        <v>0</v>
      </c>
      <c r="CV157" s="140" t="str">
        <f t="shared" si="291"/>
        <v/>
      </c>
      <c r="CW157" s="140" t="str">
        <f t="shared" si="292"/>
        <v>00</v>
      </c>
      <c r="CX157" s="140">
        <f t="shared" si="293"/>
        <v>0</v>
      </c>
      <c r="CY157" s="174" t="str">
        <f>IF(男子種目選択!I157="","",男子種目選択!I157)</f>
        <v/>
      </c>
      <c r="CZ157" s="164" t="str">
        <f t="shared" si="217"/>
        <v/>
      </c>
      <c r="DA157" s="170"/>
      <c r="DB157" s="171" t="str">
        <f t="shared" si="294"/>
        <v/>
      </c>
      <c r="DC157" s="172"/>
      <c r="DD157" s="171" t="str">
        <f t="shared" si="295"/>
        <v/>
      </c>
      <c r="DE157" s="175"/>
      <c r="DF157" s="169">
        <f t="shared" si="296"/>
        <v>0</v>
      </c>
      <c r="DG157" s="169">
        <f t="shared" si="297"/>
        <v>0</v>
      </c>
      <c r="DH157" s="169">
        <f t="shared" si="298"/>
        <v>0</v>
      </c>
      <c r="DI157" s="169">
        <f t="shared" si="299"/>
        <v>0</v>
      </c>
      <c r="DJ157" s="3">
        <f t="shared" si="300"/>
        <v>0</v>
      </c>
      <c r="DK157" s="145">
        <f t="shared" si="301"/>
        <v>0</v>
      </c>
      <c r="DL157" s="140" t="str">
        <f t="shared" si="302"/>
        <v>000</v>
      </c>
      <c r="DM157" s="140">
        <f t="shared" si="303"/>
        <v>0</v>
      </c>
      <c r="DN157" s="140">
        <f t="shared" si="304"/>
        <v>0</v>
      </c>
      <c r="DO157" s="140" t="str">
        <f t="shared" si="305"/>
        <v/>
      </c>
      <c r="DP157" s="140" t="str">
        <f t="shared" si="306"/>
        <v/>
      </c>
      <c r="DQ157" s="140" t="str">
        <f t="shared" si="307"/>
        <v>0</v>
      </c>
      <c r="DR157" s="140" t="str">
        <f t="shared" si="308"/>
        <v/>
      </c>
      <c r="DS157" s="140" t="str">
        <f t="shared" si="309"/>
        <v>0</v>
      </c>
      <c r="DT157" s="140" t="str">
        <f t="shared" si="310"/>
        <v/>
      </c>
      <c r="DU157" s="140" t="str">
        <f t="shared" si="311"/>
        <v>00</v>
      </c>
      <c r="DV157" s="140">
        <f t="shared" si="312"/>
        <v>0</v>
      </c>
    </row>
    <row r="158" spans="2:126">
      <c r="B158" s="159" t="str">
        <f t="shared" si="218"/>
        <v/>
      </c>
      <c r="C158" s="150">
        <v>155</v>
      </c>
      <c r="D158" s="160" t="str">
        <f>男子種目選択!B158</f>
        <v/>
      </c>
      <c r="E158" s="161" t="str">
        <f>男子種目選択!C158</f>
        <v/>
      </c>
      <c r="F158" s="162" t="str">
        <f>男子種目選択!D158</f>
        <v/>
      </c>
      <c r="G158" s="163" t="str">
        <f>IF(男子種目選択!E158="","",男子種目選択!E158)</f>
        <v/>
      </c>
      <c r="H158" s="164" t="str">
        <f t="shared" si="212"/>
        <v/>
      </c>
      <c r="I158" s="165"/>
      <c r="J158" s="166" t="str">
        <f t="shared" si="219"/>
        <v/>
      </c>
      <c r="K158" s="167"/>
      <c r="L158" s="166" t="str">
        <f t="shared" si="220"/>
        <v/>
      </c>
      <c r="M158" s="168"/>
      <c r="N158" s="169" t="str">
        <f t="shared" si="221"/>
        <v/>
      </c>
      <c r="O158" s="169">
        <f t="shared" si="222"/>
        <v>0</v>
      </c>
      <c r="P158" s="169" t="str">
        <f t="shared" si="223"/>
        <v/>
      </c>
      <c r="Q158" s="169">
        <f t="shared" si="224"/>
        <v>0</v>
      </c>
      <c r="R158" s="3" t="str">
        <f t="shared" si="225"/>
        <v/>
      </c>
      <c r="S158" s="145" t="str">
        <f t="shared" si="226"/>
        <v/>
      </c>
      <c r="T158" s="140" t="str">
        <f t="shared" si="227"/>
        <v>00</v>
      </c>
      <c r="U158" s="140">
        <f t="shared" si="228"/>
        <v>0</v>
      </c>
      <c r="V158" s="140">
        <f t="shared" si="229"/>
        <v>0</v>
      </c>
      <c r="W158" s="140" t="str">
        <f t="shared" si="230"/>
        <v/>
      </c>
      <c r="X158" s="140" t="str">
        <f t="shared" si="231"/>
        <v/>
      </c>
      <c r="Y158" s="140" t="str">
        <f t="shared" si="232"/>
        <v>0</v>
      </c>
      <c r="Z158" s="140" t="str">
        <f t="shared" si="233"/>
        <v/>
      </c>
      <c r="AA158" s="140" t="str">
        <f t="shared" si="234"/>
        <v/>
      </c>
      <c r="AB158" s="140" t="str">
        <f t="shared" si="235"/>
        <v/>
      </c>
      <c r="AC158" s="140" t="str">
        <f t="shared" si="213"/>
        <v>0</v>
      </c>
      <c r="AD158" s="140">
        <f t="shared" si="236"/>
        <v>0</v>
      </c>
      <c r="AE158" s="163" t="str">
        <f>IF(男子種目選択!F158="","",男子種目選択!F158)</f>
        <v/>
      </c>
      <c r="AF158" s="164" t="str">
        <f t="shared" si="214"/>
        <v/>
      </c>
      <c r="AG158" s="170"/>
      <c r="AH158" s="171" t="str">
        <f t="shared" si="237"/>
        <v/>
      </c>
      <c r="AI158" s="172"/>
      <c r="AJ158" s="171" t="str">
        <f t="shared" si="238"/>
        <v/>
      </c>
      <c r="AK158" s="173"/>
      <c r="AL158" s="169">
        <f t="shared" si="239"/>
        <v>0</v>
      </c>
      <c r="AM158" s="169">
        <f t="shared" si="240"/>
        <v>0</v>
      </c>
      <c r="AN158" s="169">
        <f t="shared" si="241"/>
        <v>0</v>
      </c>
      <c r="AO158" s="169">
        <f t="shared" si="242"/>
        <v>0</v>
      </c>
      <c r="AP158" s="3">
        <f t="shared" si="243"/>
        <v>0</v>
      </c>
      <c r="AQ158" s="145">
        <f t="shared" si="244"/>
        <v>0</v>
      </c>
      <c r="AR158" s="140" t="str">
        <f t="shared" si="245"/>
        <v>000</v>
      </c>
      <c r="AS158" s="140">
        <f t="shared" si="246"/>
        <v>0</v>
      </c>
      <c r="AT158" s="140">
        <f t="shared" si="247"/>
        <v>0</v>
      </c>
      <c r="AU158" s="140" t="str">
        <f t="shared" si="248"/>
        <v/>
      </c>
      <c r="AV158" s="140" t="str">
        <f t="shared" si="249"/>
        <v/>
      </c>
      <c r="AW158" s="140" t="str">
        <f t="shared" si="250"/>
        <v>0</v>
      </c>
      <c r="AX158" s="140" t="str">
        <f t="shared" si="251"/>
        <v/>
      </c>
      <c r="AY158" s="140" t="str">
        <f t="shared" si="252"/>
        <v>0</v>
      </c>
      <c r="AZ158" s="140" t="str">
        <f t="shared" si="253"/>
        <v/>
      </c>
      <c r="BA158" s="140" t="str">
        <f t="shared" si="254"/>
        <v>00</v>
      </c>
      <c r="BB158" s="140">
        <f t="shared" si="255"/>
        <v>0</v>
      </c>
      <c r="BC158" s="174" t="str">
        <f>IF(男子種目選択!G158="","",男子種目選択!G158)</f>
        <v/>
      </c>
      <c r="BD158" s="164" t="str">
        <f t="shared" si="215"/>
        <v/>
      </c>
      <c r="BE158" s="170"/>
      <c r="BF158" s="171" t="str">
        <f t="shared" si="256"/>
        <v/>
      </c>
      <c r="BG158" s="172"/>
      <c r="BH158" s="171" t="str">
        <f t="shared" si="257"/>
        <v/>
      </c>
      <c r="BI158" s="175"/>
      <c r="BJ158" s="169">
        <f t="shared" si="258"/>
        <v>0</v>
      </c>
      <c r="BK158" s="169">
        <f t="shared" si="259"/>
        <v>0</v>
      </c>
      <c r="BL158" s="169">
        <f t="shared" si="260"/>
        <v>0</v>
      </c>
      <c r="BM158" s="169">
        <f t="shared" si="261"/>
        <v>0</v>
      </c>
      <c r="BN158" s="3">
        <f t="shared" si="262"/>
        <v>0</v>
      </c>
      <c r="BO158" s="145">
        <f t="shared" si="263"/>
        <v>0</v>
      </c>
      <c r="BP158" s="140" t="str">
        <f t="shared" si="264"/>
        <v>000</v>
      </c>
      <c r="BQ158" s="140">
        <f t="shared" si="265"/>
        <v>0</v>
      </c>
      <c r="BR158" s="140">
        <f t="shared" si="266"/>
        <v>0</v>
      </c>
      <c r="BS158" s="140" t="str">
        <f t="shared" si="267"/>
        <v/>
      </c>
      <c r="BT158" s="140" t="str">
        <f t="shared" si="268"/>
        <v/>
      </c>
      <c r="BU158" s="140" t="str">
        <f t="shared" si="269"/>
        <v>0</v>
      </c>
      <c r="BV158" s="140" t="str">
        <f t="shared" si="270"/>
        <v/>
      </c>
      <c r="BW158" s="140" t="str">
        <f t="shared" si="271"/>
        <v>0</v>
      </c>
      <c r="BX158" s="140" t="str">
        <f t="shared" si="272"/>
        <v/>
      </c>
      <c r="BY158" s="140" t="str">
        <f t="shared" si="273"/>
        <v>00</v>
      </c>
      <c r="BZ158" s="140">
        <f t="shared" si="274"/>
        <v>0</v>
      </c>
      <c r="CA158" s="163" t="str">
        <f>IF(男子種目選択!H158="","",男子種目選択!H158)</f>
        <v/>
      </c>
      <c r="CB158" s="164" t="str">
        <f t="shared" si="216"/>
        <v/>
      </c>
      <c r="CC158" s="170"/>
      <c r="CD158" s="171" t="str">
        <f t="shared" si="275"/>
        <v/>
      </c>
      <c r="CE158" s="172"/>
      <c r="CF158" s="171" t="str">
        <f t="shared" si="276"/>
        <v/>
      </c>
      <c r="CG158" s="173"/>
      <c r="CH158" s="169">
        <f t="shared" si="277"/>
        <v>0</v>
      </c>
      <c r="CI158" s="169">
        <f t="shared" si="278"/>
        <v>0</v>
      </c>
      <c r="CJ158" s="169">
        <f t="shared" si="279"/>
        <v>0</v>
      </c>
      <c r="CK158" s="169">
        <f t="shared" si="280"/>
        <v>0</v>
      </c>
      <c r="CL158" s="3">
        <f t="shared" si="281"/>
        <v>0</v>
      </c>
      <c r="CM158" s="145">
        <f t="shared" si="282"/>
        <v>0</v>
      </c>
      <c r="CN158" s="140" t="str">
        <f t="shared" si="283"/>
        <v>000</v>
      </c>
      <c r="CO158" s="140">
        <f t="shared" si="284"/>
        <v>0</v>
      </c>
      <c r="CP158" s="140">
        <f t="shared" si="285"/>
        <v>0</v>
      </c>
      <c r="CQ158" s="140" t="str">
        <f t="shared" si="286"/>
        <v/>
      </c>
      <c r="CR158" s="140" t="str">
        <f t="shared" si="287"/>
        <v/>
      </c>
      <c r="CS158" s="140" t="str">
        <f t="shared" si="288"/>
        <v>0</v>
      </c>
      <c r="CT158" s="140" t="str">
        <f t="shared" si="289"/>
        <v/>
      </c>
      <c r="CU158" s="140" t="str">
        <f t="shared" si="290"/>
        <v>0</v>
      </c>
      <c r="CV158" s="140" t="str">
        <f t="shared" si="291"/>
        <v/>
      </c>
      <c r="CW158" s="140" t="str">
        <f t="shared" si="292"/>
        <v>00</v>
      </c>
      <c r="CX158" s="140">
        <f t="shared" si="293"/>
        <v>0</v>
      </c>
      <c r="CY158" s="174" t="str">
        <f>IF(男子種目選択!I158="","",男子種目選択!I158)</f>
        <v/>
      </c>
      <c r="CZ158" s="164" t="str">
        <f t="shared" si="217"/>
        <v/>
      </c>
      <c r="DA158" s="170"/>
      <c r="DB158" s="171" t="str">
        <f t="shared" si="294"/>
        <v/>
      </c>
      <c r="DC158" s="172"/>
      <c r="DD158" s="171" t="str">
        <f t="shared" si="295"/>
        <v/>
      </c>
      <c r="DE158" s="175"/>
      <c r="DF158" s="169">
        <f t="shared" si="296"/>
        <v>0</v>
      </c>
      <c r="DG158" s="169">
        <f t="shared" si="297"/>
        <v>0</v>
      </c>
      <c r="DH158" s="169">
        <f t="shared" si="298"/>
        <v>0</v>
      </c>
      <c r="DI158" s="169">
        <f t="shared" si="299"/>
        <v>0</v>
      </c>
      <c r="DJ158" s="3">
        <f t="shared" si="300"/>
        <v>0</v>
      </c>
      <c r="DK158" s="145">
        <f t="shared" si="301"/>
        <v>0</v>
      </c>
      <c r="DL158" s="140" t="str">
        <f t="shared" si="302"/>
        <v>000</v>
      </c>
      <c r="DM158" s="140">
        <f t="shared" si="303"/>
        <v>0</v>
      </c>
      <c r="DN158" s="140">
        <f t="shared" si="304"/>
        <v>0</v>
      </c>
      <c r="DO158" s="140" t="str">
        <f t="shared" si="305"/>
        <v/>
      </c>
      <c r="DP158" s="140" t="str">
        <f t="shared" si="306"/>
        <v/>
      </c>
      <c r="DQ158" s="140" t="str">
        <f t="shared" si="307"/>
        <v>0</v>
      </c>
      <c r="DR158" s="140" t="str">
        <f t="shared" si="308"/>
        <v/>
      </c>
      <c r="DS158" s="140" t="str">
        <f t="shared" si="309"/>
        <v>0</v>
      </c>
      <c r="DT158" s="140" t="str">
        <f t="shared" si="310"/>
        <v/>
      </c>
      <c r="DU158" s="140" t="str">
        <f t="shared" si="311"/>
        <v>00</v>
      </c>
      <c r="DV158" s="140">
        <f t="shared" si="312"/>
        <v>0</v>
      </c>
    </row>
    <row r="159" spans="2:126">
      <c r="B159" s="159" t="str">
        <f t="shared" si="218"/>
        <v/>
      </c>
      <c r="C159" s="150">
        <v>156</v>
      </c>
      <c r="D159" s="160" t="str">
        <f>男子種目選択!B159</f>
        <v/>
      </c>
      <c r="E159" s="161" t="str">
        <f>男子種目選択!C159</f>
        <v/>
      </c>
      <c r="F159" s="162" t="str">
        <f>男子種目選択!D159</f>
        <v/>
      </c>
      <c r="G159" s="163" t="str">
        <f>IF(男子種目選択!E159="","",男子種目選択!E159)</f>
        <v/>
      </c>
      <c r="H159" s="164" t="str">
        <f t="shared" si="212"/>
        <v/>
      </c>
      <c r="I159" s="165"/>
      <c r="J159" s="166" t="str">
        <f t="shared" si="219"/>
        <v/>
      </c>
      <c r="K159" s="167"/>
      <c r="L159" s="166" t="str">
        <f t="shared" si="220"/>
        <v/>
      </c>
      <c r="M159" s="168"/>
      <c r="N159" s="169" t="str">
        <f t="shared" si="221"/>
        <v/>
      </c>
      <c r="O159" s="169">
        <f t="shared" si="222"/>
        <v>0</v>
      </c>
      <c r="P159" s="169" t="str">
        <f t="shared" si="223"/>
        <v/>
      </c>
      <c r="Q159" s="169">
        <f t="shared" si="224"/>
        <v>0</v>
      </c>
      <c r="R159" s="3" t="str">
        <f t="shared" si="225"/>
        <v/>
      </c>
      <c r="S159" s="145" t="str">
        <f t="shared" si="226"/>
        <v/>
      </c>
      <c r="T159" s="140" t="str">
        <f t="shared" si="227"/>
        <v>00</v>
      </c>
      <c r="U159" s="140">
        <f t="shared" si="228"/>
        <v>0</v>
      </c>
      <c r="V159" s="140">
        <f t="shared" si="229"/>
        <v>0</v>
      </c>
      <c r="W159" s="140" t="str">
        <f t="shared" si="230"/>
        <v/>
      </c>
      <c r="X159" s="140" t="str">
        <f t="shared" si="231"/>
        <v/>
      </c>
      <c r="Y159" s="140" t="str">
        <f t="shared" si="232"/>
        <v>0</v>
      </c>
      <c r="Z159" s="140" t="str">
        <f t="shared" si="233"/>
        <v/>
      </c>
      <c r="AA159" s="140" t="str">
        <f t="shared" si="234"/>
        <v/>
      </c>
      <c r="AB159" s="140" t="str">
        <f t="shared" si="235"/>
        <v/>
      </c>
      <c r="AC159" s="140" t="str">
        <f t="shared" si="213"/>
        <v>0</v>
      </c>
      <c r="AD159" s="140">
        <f t="shared" si="236"/>
        <v>0</v>
      </c>
      <c r="AE159" s="163" t="str">
        <f>IF(男子種目選択!F159="","",男子種目選択!F159)</f>
        <v/>
      </c>
      <c r="AF159" s="164" t="str">
        <f t="shared" si="214"/>
        <v/>
      </c>
      <c r="AG159" s="170"/>
      <c r="AH159" s="171" t="str">
        <f t="shared" si="237"/>
        <v/>
      </c>
      <c r="AI159" s="172"/>
      <c r="AJ159" s="171" t="str">
        <f t="shared" si="238"/>
        <v/>
      </c>
      <c r="AK159" s="173"/>
      <c r="AL159" s="169">
        <f t="shared" si="239"/>
        <v>0</v>
      </c>
      <c r="AM159" s="169">
        <f t="shared" si="240"/>
        <v>0</v>
      </c>
      <c r="AN159" s="169">
        <f t="shared" si="241"/>
        <v>0</v>
      </c>
      <c r="AO159" s="169">
        <f t="shared" si="242"/>
        <v>0</v>
      </c>
      <c r="AP159" s="3">
        <f t="shared" si="243"/>
        <v>0</v>
      </c>
      <c r="AQ159" s="145">
        <f t="shared" si="244"/>
        <v>0</v>
      </c>
      <c r="AR159" s="140" t="str">
        <f t="shared" si="245"/>
        <v>000</v>
      </c>
      <c r="AS159" s="140">
        <f t="shared" si="246"/>
        <v>0</v>
      </c>
      <c r="AT159" s="140">
        <f t="shared" si="247"/>
        <v>0</v>
      </c>
      <c r="AU159" s="140" t="str">
        <f t="shared" si="248"/>
        <v/>
      </c>
      <c r="AV159" s="140" t="str">
        <f t="shared" si="249"/>
        <v/>
      </c>
      <c r="AW159" s="140" t="str">
        <f t="shared" si="250"/>
        <v>0</v>
      </c>
      <c r="AX159" s="140" t="str">
        <f t="shared" si="251"/>
        <v/>
      </c>
      <c r="AY159" s="140" t="str">
        <f t="shared" si="252"/>
        <v>0</v>
      </c>
      <c r="AZ159" s="140" t="str">
        <f t="shared" si="253"/>
        <v/>
      </c>
      <c r="BA159" s="140" t="str">
        <f t="shared" si="254"/>
        <v>00</v>
      </c>
      <c r="BB159" s="140">
        <f t="shared" si="255"/>
        <v>0</v>
      </c>
      <c r="BC159" s="174" t="str">
        <f>IF(男子種目選択!G159="","",男子種目選択!G159)</f>
        <v/>
      </c>
      <c r="BD159" s="164" t="str">
        <f t="shared" si="215"/>
        <v/>
      </c>
      <c r="BE159" s="170"/>
      <c r="BF159" s="171" t="str">
        <f t="shared" si="256"/>
        <v/>
      </c>
      <c r="BG159" s="172"/>
      <c r="BH159" s="171" t="str">
        <f t="shared" si="257"/>
        <v/>
      </c>
      <c r="BI159" s="175"/>
      <c r="BJ159" s="169">
        <f t="shared" si="258"/>
        <v>0</v>
      </c>
      <c r="BK159" s="169">
        <f t="shared" si="259"/>
        <v>0</v>
      </c>
      <c r="BL159" s="169">
        <f t="shared" si="260"/>
        <v>0</v>
      </c>
      <c r="BM159" s="169">
        <f t="shared" si="261"/>
        <v>0</v>
      </c>
      <c r="BN159" s="3">
        <f t="shared" si="262"/>
        <v>0</v>
      </c>
      <c r="BO159" s="145">
        <f t="shared" si="263"/>
        <v>0</v>
      </c>
      <c r="BP159" s="140" t="str">
        <f t="shared" si="264"/>
        <v>000</v>
      </c>
      <c r="BQ159" s="140">
        <f t="shared" si="265"/>
        <v>0</v>
      </c>
      <c r="BR159" s="140">
        <f t="shared" si="266"/>
        <v>0</v>
      </c>
      <c r="BS159" s="140" t="str">
        <f t="shared" si="267"/>
        <v/>
      </c>
      <c r="BT159" s="140" t="str">
        <f t="shared" si="268"/>
        <v/>
      </c>
      <c r="BU159" s="140" t="str">
        <f t="shared" si="269"/>
        <v>0</v>
      </c>
      <c r="BV159" s="140" t="str">
        <f t="shared" si="270"/>
        <v/>
      </c>
      <c r="BW159" s="140" t="str">
        <f t="shared" si="271"/>
        <v>0</v>
      </c>
      <c r="BX159" s="140" t="str">
        <f t="shared" si="272"/>
        <v/>
      </c>
      <c r="BY159" s="140" t="str">
        <f t="shared" si="273"/>
        <v>00</v>
      </c>
      <c r="BZ159" s="140">
        <f t="shared" si="274"/>
        <v>0</v>
      </c>
      <c r="CA159" s="163" t="str">
        <f>IF(男子種目選択!H159="","",男子種目選択!H159)</f>
        <v/>
      </c>
      <c r="CB159" s="164" t="str">
        <f t="shared" si="216"/>
        <v/>
      </c>
      <c r="CC159" s="170"/>
      <c r="CD159" s="171" t="str">
        <f t="shared" si="275"/>
        <v/>
      </c>
      <c r="CE159" s="172"/>
      <c r="CF159" s="171" t="str">
        <f t="shared" si="276"/>
        <v/>
      </c>
      <c r="CG159" s="173"/>
      <c r="CH159" s="169">
        <f t="shared" si="277"/>
        <v>0</v>
      </c>
      <c r="CI159" s="169">
        <f t="shared" si="278"/>
        <v>0</v>
      </c>
      <c r="CJ159" s="169">
        <f t="shared" si="279"/>
        <v>0</v>
      </c>
      <c r="CK159" s="169">
        <f t="shared" si="280"/>
        <v>0</v>
      </c>
      <c r="CL159" s="3">
        <f t="shared" si="281"/>
        <v>0</v>
      </c>
      <c r="CM159" s="145">
        <f t="shared" si="282"/>
        <v>0</v>
      </c>
      <c r="CN159" s="140" t="str">
        <f t="shared" si="283"/>
        <v>000</v>
      </c>
      <c r="CO159" s="140">
        <f t="shared" si="284"/>
        <v>0</v>
      </c>
      <c r="CP159" s="140">
        <f t="shared" si="285"/>
        <v>0</v>
      </c>
      <c r="CQ159" s="140" t="str">
        <f t="shared" si="286"/>
        <v/>
      </c>
      <c r="CR159" s="140" t="str">
        <f t="shared" si="287"/>
        <v/>
      </c>
      <c r="CS159" s="140" t="str">
        <f t="shared" si="288"/>
        <v>0</v>
      </c>
      <c r="CT159" s="140" t="str">
        <f t="shared" si="289"/>
        <v/>
      </c>
      <c r="CU159" s="140" t="str">
        <f t="shared" si="290"/>
        <v>0</v>
      </c>
      <c r="CV159" s="140" t="str">
        <f t="shared" si="291"/>
        <v/>
      </c>
      <c r="CW159" s="140" t="str">
        <f t="shared" si="292"/>
        <v>00</v>
      </c>
      <c r="CX159" s="140">
        <f t="shared" si="293"/>
        <v>0</v>
      </c>
      <c r="CY159" s="174" t="str">
        <f>IF(男子種目選択!I159="","",男子種目選択!I159)</f>
        <v/>
      </c>
      <c r="CZ159" s="164" t="str">
        <f t="shared" si="217"/>
        <v/>
      </c>
      <c r="DA159" s="170"/>
      <c r="DB159" s="171" t="str">
        <f t="shared" si="294"/>
        <v/>
      </c>
      <c r="DC159" s="172"/>
      <c r="DD159" s="171" t="str">
        <f t="shared" si="295"/>
        <v/>
      </c>
      <c r="DE159" s="175"/>
      <c r="DF159" s="169">
        <f t="shared" si="296"/>
        <v>0</v>
      </c>
      <c r="DG159" s="169">
        <f t="shared" si="297"/>
        <v>0</v>
      </c>
      <c r="DH159" s="169">
        <f t="shared" si="298"/>
        <v>0</v>
      </c>
      <c r="DI159" s="169">
        <f t="shared" si="299"/>
        <v>0</v>
      </c>
      <c r="DJ159" s="3">
        <f t="shared" si="300"/>
        <v>0</v>
      </c>
      <c r="DK159" s="145">
        <f t="shared" si="301"/>
        <v>0</v>
      </c>
      <c r="DL159" s="140" t="str">
        <f t="shared" si="302"/>
        <v>000</v>
      </c>
      <c r="DM159" s="140">
        <f t="shared" si="303"/>
        <v>0</v>
      </c>
      <c r="DN159" s="140">
        <f t="shared" si="304"/>
        <v>0</v>
      </c>
      <c r="DO159" s="140" t="str">
        <f t="shared" si="305"/>
        <v/>
      </c>
      <c r="DP159" s="140" t="str">
        <f t="shared" si="306"/>
        <v/>
      </c>
      <c r="DQ159" s="140" t="str">
        <f t="shared" si="307"/>
        <v>0</v>
      </c>
      <c r="DR159" s="140" t="str">
        <f t="shared" si="308"/>
        <v/>
      </c>
      <c r="DS159" s="140" t="str">
        <f t="shared" si="309"/>
        <v>0</v>
      </c>
      <c r="DT159" s="140" t="str">
        <f t="shared" si="310"/>
        <v/>
      </c>
      <c r="DU159" s="140" t="str">
        <f t="shared" si="311"/>
        <v>00</v>
      </c>
      <c r="DV159" s="140">
        <f t="shared" si="312"/>
        <v>0</v>
      </c>
    </row>
    <row r="160" spans="2:126">
      <c r="B160" s="159" t="str">
        <f t="shared" si="218"/>
        <v/>
      </c>
      <c r="C160" s="150">
        <v>157</v>
      </c>
      <c r="D160" s="160" t="str">
        <f>男子種目選択!B160</f>
        <v/>
      </c>
      <c r="E160" s="161" t="str">
        <f>男子種目選択!C160</f>
        <v/>
      </c>
      <c r="F160" s="162" t="str">
        <f>男子種目選択!D160</f>
        <v/>
      </c>
      <c r="G160" s="163" t="str">
        <f>IF(男子種目選択!E160="","",男子種目選択!E160)</f>
        <v/>
      </c>
      <c r="H160" s="164" t="str">
        <f t="shared" si="212"/>
        <v/>
      </c>
      <c r="I160" s="165"/>
      <c r="J160" s="166" t="str">
        <f t="shared" si="219"/>
        <v/>
      </c>
      <c r="K160" s="167"/>
      <c r="L160" s="166" t="str">
        <f t="shared" si="220"/>
        <v/>
      </c>
      <c r="M160" s="168"/>
      <c r="N160" s="169" t="str">
        <f t="shared" si="221"/>
        <v/>
      </c>
      <c r="O160" s="169">
        <f t="shared" si="222"/>
        <v>0</v>
      </c>
      <c r="P160" s="169" t="str">
        <f t="shared" si="223"/>
        <v/>
      </c>
      <c r="Q160" s="169">
        <f t="shared" si="224"/>
        <v>0</v>
      </c>
      <c r="R160" s="3" t="str">
        <f t="shared" si="225"/>
        <v/>
      </c>
      <c r="S160" s="145" t="str">
        <f t="shared" si="226"/>
        <v/>
      </c>
      <c r="T160" s="140" t="str">
        <f t="shared" si="227"/>
        <v>00</v>
      </c>
      <c r="U160" s="140">
        <f t="shared" si="228"/>
        <v>0</v>
      </c>
      <c r="V160" s="140">
        <f t="shared" si="229"/>
        <v>0</v>
      </c>
      <c r="W160" s="140" t="str">
        <f t="shared" si="230"/>
        <v/>
      </c>
      <c r="X160" s="140" t="str">
        <f t="shared" si="231"/>
        <v/>
      </c>
      <c r="Y160" s="140" t="str">
        <f t="shared" si="232"/>
        <v>0</v>
      </c>
      <c r="Z160" s="140" t="str">
        <f t="shared" si="233"/>
        <v/>
      </c>
      <c r="AA160" s="140" t="str">
        <f t="shared" si="234"/>
        <v/>
      </c>
      <c r="AB160" s="140" t="str">
        <f t="shared" si="235"/>
        <v/>
      </c>
      <c r="AC160" s="140" t="str">
        <f t="shared" si="213"/>
        <v>0</v>
      </c>
      <c r="AD160" s="140">
        <f t="shared" si="236"/>
        <v>0</v>
      </c>
      <c r="AE160" s="163" t="str">
        <f>IF(男子種目選択!F160="","",男子種目選択!F160)</f>
        <v/>
      </c>
      <c r="AF160" s="164" t="str">
        <f t="shared" si="214"/>
        <v/>
      </c>
      <c r="AG160" s="170"/>
      <c r="AH160" s="171" t="str">
        <f t="shared" si="237"/>
        <v/>
      </c>
      <c r="AI160" s="172"/>
      <c r="AJ160" s="171" t="str">
        <f t="shared" si="238"/>
        <v/>
      </c>
      <c r="AK160" s="173"/>
      <c r="AL160" s="169">
        <f t="shared" si="239"/>
        <v>0</v>
      </c>
      <c r="AM160" s="169">
        <f t="shared" si="240"/>
        <v>0</v>
      </c>
      <c r="AN160" s="169">
        <f t="shared" si="241"/>
        <v>0</v>
      </c>
      <c r="AO160" s="169">
        <f t="shared" si="242"/>
        <v>0</v>
      </c>
      <c r="AP160" s="3">
        <f t="shared" si="243"/>
        <v>0</v>
      </c>
      <c r="AQ160" s="145">
        <f t="shared" si="244"/>
        <v>0</v>
      </c>
      <c r="AR160" s="140" t="str">
        <f t="shared" si="245"/>
        <v>000</v>
      </c>
      <c r="AS160" s="140">
        <f t="shared" si="246"/>
        <v>0</v>
      </c>
      <c r="AT160" s="140">
        <f t="shared" si="247"/>
        <v>0</v>
      </c>
      <c r="AU160" s="140" t="str">
        <f t="shared" si="248"/>
        <v/>
      </c>
      <c r="AV160" s="140" t="str">
        <f t="shared" si="249"/>
        <v/>
      </c>
      <c r="AW160" s="140" t="str">
        <f t="shared" si="250"/>
        <v>0</v>
      </c>
      <c r="AX160" s="140" t="str">
        <f t="shared" si="251"/>
        <v/>
      </c>
      <c r="AY160" s="140" t="str">
        <f t="shared" si="252"/>
        <v>0</v>
      </c>
      <c r="AZ160" s="140" t="str">
        <f t="shared" si="253"/>
        <v/>
      </c>
      <c r="BA160" s="140" t="str">
        <f t="shared" si="254"/>
        <v>00</v>
      </c>
      <c r="BB160" s="140">
        <f t="shared" si="255"/>
        <v>0</v>
      </c>
      <c r="BC160" s="174" t="str">
        <f>IF(男子種目選択!G160="","",男子種目選択!G160)</f>
        <v/>
      </c>
      <c r="BD160" s="164" t="str">
        <f t="shared" si="215"/>
        <v/>
      </c>
      <c r="BE160" s="170"/>
      <c r="BF160" s="171" t="str">
        <f t="shared" si="256"/>
        <v/>
      </c>
      <c r="BG160" s="172"/>
      <c r="BH160" s="171" t="str">
        <f t="shared" si="257"/>
        <v/>
      </c>
      <c r="BI160" s="175"/>
      <c r="BJ160" s="169">
        <f t="shared" si="258"/>
        <v>0</v>
      </c>
      <c r="BK160" s="169">
        <f t="shared" si="259"/>
        <v>0</v>
      </c>
      <c r="BL160" s="169">
        <f t="shared" si="260"/>
        <v>0</v>
      </c>
      <c r="BM160" s="169">
        <f t="shared" si="261"/>
        <v>0</v>
      </c>
      <c r="BN160" s="3">
        <f t="shared" si="262"/>
        <v>0</v>
      </c>
      <c r="BO160" s="145">
        <f t="shared" si="263"/>
        <v>0</v>
      </c>
      <c r="BP160" s="140" t="str">
        <f t="shared" si="264"/>
        <v>000</v>
      </c>
      <c r="BQ160" s="140">
        <f t="shared" si="265"/>
        <v>0</v>
      </c>
      <c r="BR160" s="140">
        <f t="shared" si="266"/>
        <v>0</v>
      </c>
      <c r="BS160" s="140" t="str">
        <f t="shared" si="267"/>
        <v/>
      </c>
      <c r="BT160" s="140" t="str">
        <f t="shared" si="268"/>
        <v/>
      </c>
      <c r="BU160" s="140" t="str">
        <f t="shared" si="269"/>
        <v>0</v>
      </c>
      <c r="BV160" s="140" t="str">
        <f t="shared" si="270"/>
        <v/>
      </c>
      <c r="BW160" s="140" t="str">
        <f t="shared" si="271"/>
        <v>0</v>
      </c>
      <c r="BX160" s="140" t="str">
        <f t="shared" si="272"/>
        <v/>
      </c>
      <c r="BY160" s="140" t="str">
        <f t="shared" si="273"/>
        <v>00</v>
      </c>
      <c r="BZ160" s="140">
        <f t="shared" si="274"/>
        <v>0</v>
      </c>
      <c r="CA160" s="163" t="str">
        <f>IF(男子種目選択!H160="","",男子種目選択!H160)</f>
        <v/>
      </c>
      <c r="CB160" s="164" t="str">
        <f t="shared" si="216"/>
        <v/>
      </c>
      <c r="CC160" s="170"/>
      <c r="CD160" s="171" t="str">
        <f t="shared" si="275"/>
        <v/>
      </c>
      <c r="CE160" s="172"/>
      <c r="CF160" s="171" t="str">
        <f t="shared" si="276"/>
        <v/>
      </c>
      <c r="CG160" s="173"/>
      <c r="CH160" s="169">
        <f t="shared" si="277"/>
        <v>0</v>
      </c>
      <c r="CI160" s="169">
        <f t="shared" si="278"/>
        <v>0</v>
      </c>
      <c r="CJ160" s="169">
        <f t="shared" si="279"/>
        <v>0</v>
      </c>
      <c r="CK160" s="169">
        <f t="shared" si="280"/>
        <v>0</v>
      </c>
      <c r="CL160" s="3">
        <f t="shared" si="281"/>
        <v>0</v>
      </c>
      <c r="CM160" s="145">
        <f t="shared" si="282"/>
        <v>0</v>
      </c>
      <c r="CN160" s="140" t="str">
        <f t="shared" si="283"/>
        <v>000</v>
      </c>
      <c r="CO160" s="140">
        <f t="shared" si="284"/>
        <v>0</v>
      </c>
      <c r="CP160" s="140">
        <f t="shared" si="285"/>
        <v>0</v>
      </c>
      <c r="CQ160" s="140" t="str">
        <f t="shared" si="286"/>
        <v/>
      </c>
      <c r="CR160" s="140" t="str">
        <f t="shared" si="287"/>
        <v/>
      </c>
      <c r="CS160" s="140" t="str">
        <f t="shared" si="288"/>
        <v>0</v>
      </c>
      <c r="CT160" s="140" t="str">
        <f t="shared" si="289"/>
        <v/>
      </c>
      <c r="CU160" s="140" t="str">
        <f t="shared" si="290"/>
        <v>0</v>
      </c>
      <c r="CV160" s="140" t="str">
        <f t="shared" si="291"/>
        <v/>
      </c>
      <c r="CW160" s="140" t="str">
        <f t="shared" si="292"/>
        <v>00</v>
      </c>
      <c r="CX160" s="140">
        <f t="shared" si="293"/>
        <v>0</v>
      </c>
      <c r="CY160" s="174" t="str">
        <f>IF(男子種目選択!I160="","",男子種目選択!I160)</f>
        <v/>
      </c>
      <c r="CZ160" s="164" t="str">
        <f t="shared" si="217"/>
        <v/>
      </c>
      <c r="DA160" s="170"/>
      <c r="DB160" s="171" t="str">
        <f t="shared" si="294"/>
        <v/>
      </c>
      <c r="DC160" s="172"/>
      <c r="DD160" s="171" t="str">
        <f t="shared" si="295"/>
        <v/>
      </c>
      <c r="DE160" s="175"/>
      <c r="DF160" s="169">
        <f t="shared" si="296"/>
        <v>0</v>
      </c>
      <c r="DG160" s="169">
        <f t="shared" si="297"/>
        <v>0</v>
      </c>
      <c r="DH160" s="169">
        <f t="shared" si="298"/>
        <v>0</v>
      </c>
      <c r="DI160" s="169">
        <f t="shared" si="299"/>
        <v>0</v>
      </c>
      <c r="DJ160" s="3">
        <f t="shared" si="300"/>
        <v>0</v>
      </c>
      <c r="DK160" s="145">
        <f t="shared" si="301"/>
        <v>0</v>
      </c>
      <c r="DL160" s="140" t="str">
        <f t="shared" si="302"/>
        <v>000</v>
      </c>
      <c r="DM160" s="140">
        <f t="shared" si="303"/>
        <v>0</v>
      </c>
      <c r="DN160" s="140">
        <f t="shared" si="304"/>
        <v>0</v>
      </c>
      <c r="DO160" s="140" t="str">
        <f t="shared" si="305"/>
        <v/>
      </c>
      <c r="DP160" s="140" t="str">
        <f t="shared" si="306"/>
        <v/>
      </c>
      <c r="DQ160" s="140" t="str">
        <f t="shared" si="307"/>
        <v>0</v>
      </c>
      <c r="DR160" s="140" t="str">
        <f t="shared" si="308"/>
        <v/>
      </c>
      <c r="DS160" s="140" t="str">
        <f t="shared" si="309"/>
        <v>0</v>
      </c>
      <c r="DT160" s="140" t="str">
        <f t="shared" si="310"/>
        <v/>
      </c>
      <c r="DU160" s="140" t="str">
        <f t="shared" si="311"/>
        <v>00</v>
      </c>
      <c r="DV160" s="140">
        <f t="shared" si="312"/>
        <v>0</v>
      </c>
    </row>
    <row r="161" spans="2:126">
      <c r="B161" s="159" t="str">
        <f t="shared" si="218"/>
        <v/>
      </c>
      <c r="C161" s="150">
        <v>158</v>
      </c>
      <c r="D161" s="160" t="str">
        <f>男子種目選択!B161</f>
        <v/>
      </c>
      <c r="E161" s="161" t="str">
        <f>男子種目選択!C161</f>
        <v/>
      </c>
      <c r="F161" s="162" t="str">
        <f>男子種目選択!D161</f>
        <v/>
      </c>
      <c r="G161" s="163" t="str">
        <f>IF(男子種目選択!E161="","",男子種目選択!E161)</f>
        <v/>
      </c>
      <c r="H161" s="164" t="str">
        <f t="shared" si="212"/>
        <v/>
      </c>
      <c r="I161" s="165"/>
      <c r="J161" s="166" t="str">
        <f t="shared" si="219"/>
        <v/>
      </c>
      <c r="K161" s="167"/>
      <c r="L161" s="166" t="str">
        <f t="shared" si="220"/>
        <v/>
      </c>
      <c r="M161" s="168"/>
      <c r="N161" s="169" t="str">
        <f t="shared" si="221"/>
        <v/>
      </c>
      <c r="O161" s="169">
        <f t="shared" si="222"/>
        <v>0</v>
      </c>
      <c r="P161" s="169" t="str">
        <f t="shared" si="223"/>
        <v/>
      </c>
      <c r="Q161" s="169">
        <f t="shared" si="224"/>
        <v>0</v>
      </c>
      <c r="R161" s="3" t="str">
        <f t="shared" si="225"/>
        <v/>
      </c>
      <c r="S161" s="145" t="str">
        <f t="shared" si="226"/>
        <v/>
      </c>
      <c r="T161" s="140" t="str">
        <f t="shared" si="227"/>
        <v>00</v>
      </c>
      <c r="U161" s="140">
        <f t="shared" si="228"/>
        <v>0</v>
      </c>
      <c r="V161" s="140">
        <f t="shared" si="229"/>
        <v>0</v>
      </c>
      <c r="W161" s="140" t="str">
        <f t="shared" si="230"/>
        <v/>
      </c>
      <c r="X161" s="140" t="str">
        <f t="shared" si="231"/>
        <v/>
      </c>
      <c r="Y161" s="140" t="str">
        <f t="shared" si="232"/>
        <v>0</v>
      </c>
      <c r="Z161" s="140" t="str">
        <f t="shared" si="233"/>
        <v/>
      </c>
      <c r="AA161" s="140" t="str">
        <f t="shared" si="234"/>
        <v/>
      </c>
      <c r="AB161" s="140" t="str">
        <f t="shared" si="235"/>
        <v/>
      </c>
      <c r="AC161" s="140" t="str">
        <f t="shared" si="213"/>
        <v>0</v>
      </c>
      <c r="AD161" s="140">
        <f t="shared" si="236"/>
        <v>0</v>
      </c>
      <c r="AE161" s="163" t="str">
        <f>IF(男子種目選択!F161="","",男子種目選択!F161)</f>
        <v/>
      </c>
      <c r="AF161" s="164" t="str">
        <f t="shared" si="214"/>
        <v/>
      </c>
      <c r="AG161" s="170"/>
      <c r="AH161" s="171" t="str">
        <f t="shared" si="237"/>
        <v/>
      </c>
      <c r="AI161" s="172"/>
      <c r="AJ161" s="171" t="str">
        <f t="shared" si="238"/>
        <v/>
      </c>
      <c r="AK161" s="173"/>
      <c r="AL161" s="169">
        <f t="shared" si="239"/>
        <v>0</v>
      </c>
      <c r="AM161" s="169">
        <f t="shared" si="240"/>
        <v>0</v>
      </c>
      <c r="AN161" s="169">
        <f t="shared" si="241"/>
        <v>0</v>
      </c>
      <c r="AO161" s="169">
        <f t="shared" si="242"/>
        <v>0</v>
      </c>
      <c r="AP161" s="3">
        <f t="shared" si="243"/>
        <v>0</v>
      </c>
      <c r="AQ161" s="145">
        <f t="shared" si="244"/>
        <v>0</v>
      </c>
      <c r="AR161" s="140" t="str">
        <f t="shared" si="245"/>
        <v>000</v>
      </c>
      <c r="AS161" s="140">
        <f t="shared" si="246"/>
        <v>0</v>
      </c>
      <c r="AT161" s="140">
        <f t="shared" si="247"/>
        <v>0</v>
      </c>
      <c r="AU161" s="140" t="str">
        <f t="shared" si="248"/>
        <v/>
      </c>
      <c r="AV161" s="140" t="str">
        <f t="shared" si="249"/>
        <v/>
      </c>
      <c r="AW161" s="140" t="str">
        <f t="shared" si="250"/>
        <v>0</v>
      </c>
      <c r="AX161" s="140" t="str">
        <f t="shared" si="251"/>
        <v/>
      </c>
      <c r="AY161" s="140" t="str">
        <f t="shared" si="252"/>
        <v>0</v>
      </c>
      <c r="AZ161" s="140" t="str">
        <f t="shared" si="253"/>
        <v/>
      </c>
      <c r="BA161" s="140" t="str">
        <f t="shared" si="254"/>
        <v>00</v>
      </c>
      <c r="BB161" s="140">
        <f t="shared" si="255"/>
        <v>0</v>
      </c>
      <c r="BC161" s="174" t="str">
        <f>IF(男子種目選択!G161="","",男子種目選択!G161)</f>
        <v/>
      </c>
      <c r="BD161" s="164" t="str">
        <f t="shared" si="215"/>
        <v/>
      </c>
      <c r="BE161" s="170"/>
      <c r="BF161" s="171" t="str">
        <f t="shared" si="256"/>
        <v/>
      </c>
      <c r="BG161" s="172"/>
      <c r="BH161" s="171" t="str">
        <f t="shared" si="257"/>
        <v/>
      </c>
      <c r="BI161" s="175"/>
      <c r="BJ161" s="169">
        <f t="shared" si="258"/>
        <v>0</v>
      </c>
      <c r="BK161" s="169">
        <f t="shared" si="259"/>
        <v>0</v>
      </c>
      <c r="BL161" s="169">
        <f t="shared" si="260"/>
        <v>0</v>
      </c>
      <c r="BM161" s="169">
        <f t="shared" si="261"/>
        <v>0</v>
      </c>
      <c r="BN161" s="3">
        <f t="shared" si="262"/>
        <v>0</v>
      </c>
      <c r="BO161" s="145">
        <f t="shared" si="263"/>
        <v>0</v>
      </c>
      <c r="BP161" s="140" t="str">
        <f t="shared" si="264"/>
        <v>000</v>
      </c>
      <c r="BQ161" s="140">
        <f t="shared" si="265"/>
        <v>0</v>
      </c>
      <c r="BR161" s="140">
        <f t="shared" si="266"/>
        <v>0</v>
      </c>
      <c r="BS161" s="140" t="str">
        <f t="shared" si="267"/>
        <v/>
      </c>
      <c r="BT161" s="140" t="str">
        <f t="shared" si="268"/>
        <v/>
      </c>
      <c r="BU161" s="140" t="str">
        <f t="shared" si="269"/>
        <v>0</v>
      </c>
      <c r="BV161" s="140" t="str">
        <f t="shared" si="270"/>
        <v/>
      </c>
      <c r="BW161" s="140" t="str">
        <f t="shared" si="271"/>
        <v>0</v>
      </c>
      <c r="BX161" s="140" t="str">
        <f t="shared" si="272"/>
        <v/>
      </c>
      <c r="BY161" s="140" t="str">
        <f t="shared" si="273"/>
        <v>00</v>
      </c>
      <c r="BZ161" s="140">
        <f t="shared" si="274"/>
        <v>0</v>
      </c>
      <c r="CA161" s="163" t="str">
        <f>IF(男子種目選択!H161="","",男子種目選択!H161)</f>
        <v/>
      </c>
      <c r="CB161" s="164" t="str">
        <f t="shared" si="216"/>
        <v/>
      </c>
      <c r="CC161" s="170"/>
      <c r="CD161" s="171" t="str">
        <f t="shared" si="275"/>
        <v/>
      </c>
      <c r="CE161" s="172"/>
      <c r="CF161" s="171" t="str">
        <f t="shared" si="276"/>
        <v/>
      </c>
      <c r="CG161" s="173"/>
      <c r="CH161" s="169">
        <f t="shared" si="277"/>
        <v>0</v>
      </c>
      <c r="CI161" s="169">
        <f t="shared" si="278"/>
        <v>0</v>
      </c>
      <c r="CJ161" s="169">
        <f t="shared" si="279"/>
        <v>0</v>
      </c>
      <c r="CK161" s="169">
        <f t="shared" si="280"/>
        <v>0</v>
      </c>
      <c r="CL161" s="3">
        <f t="shared" si="281"/>
        <v>0</v>
      </c>
      <c r="CM161" s="145">
        <f t="shared" si="282"/>
        <v>0</v>
      </c>
      <c r="CN161" s="140" t="str">
        <f t="shared" si="283"/>
        <v>000</v>
      </c>
      <c r="CO161" s="140">
        <f t="shared" si="284"/>
        <v>0</v>
      </c>
      <c r="CP161" s="140">
        <f t="shared" si="285"/>
        <v>0</v>
      </c>
      <c r="CQ161" s="140" t="str">
        <f t="shared" si="286"/>
        <v/>
      </c>
      <c r="CR161" s="140" t="str">
        <f t="shared" si="287"/>
        <v/>
      </c>
      <c r="CS161" s="140" t="str">
        <f t="shared" si="288"/>
        <v>0</v>
      </c>
      <c r="CT161" s="140" t="str">
        <f t="shared" si="289"/>
        <v/>
      </c>
      <c r="CU161" s="140" t="str">
        <f t="shared" si="290"/>
        <v>0</v>
      </c>
      <c r="CV161" s="140" t="str">
        <f t="shared" si="291"/>
        <v/>
      </c>
      <c r="CW161" s="140" t="str">
        <f t="shared" si="292"/>
        <v>00</v>
      </c>
      <c r="CX161" s="140">
        <f t="shared" si="293"/>
        <v>0</v>
      </c>
      <c r="CY161" s="174" t="str">
        <f>IF(男子種目選択!I161="","",男子種目選択!I161)</f>
        <v/>
      </c>
      <c r="CZ161" s="164" t="str">
        <f t="shared" si="217"/>
        <v/>
      </c>
      <c r="DA161" s="170"/>
      <c r="DB161" s="171" t="str">
        <f t="shared" si="294"/>
        <v/>
      </c>
      <c r="DC161" s="172"/>
      <c r="DD161" s="171" t="str">
        <f t="shared" si="295"/>
        <v/>
      </c>
      <c r="DE161" s="175"/>
      <c r="DF161" s="169">
        <f t="shared" si="296"/>
        <v>0</v>
      </c>
      <c r="DG161" s="169">
        <f t="shared" si="297"/>
        <v>0</v>
      </c>
      <c r="DH161" s="169">
        <f t="shared" si="298"/>
        <v>0</v>
      </c>
      <c r="DI161" s="169">
        <f t="shared" si="299"/>
        <v>0</v>
      </c>
      <c r="DJ161" s="3">
        <f t="shared" si="300"/>
        <v>0</v>
      </c>
      <c r="DK161" s="145">
        <f t="shared" si="301"/>
        <v>0</v>
      </c>
      <c r="DL161" s="140" t="str">
        <f t="shared" si="302"/>
        <v>000</v>
      </c>
      <c r="DM161" s="140">
        <f t="shared" si="303"/>
        <v>0</v>
      </c>
      <c r="DN161" s="140">
        <f t="shared" si="304"/>
        <v>0</v>
      </c>
      <c r="DO161" s="140" t="str">
        <f t="shared" si="305"/>
        <v/>
      </c>
      <c r="DP161" s="140" t="str">
        <f t="shared" si="306"/>
        <v/>
      </c>
      <c r="DQ161" s="140" t="str">
        <f t="shared" si="307"/>
        <v>0</v>
      </c>
      <c r="DR161" s="140" t="str">
        <f t="shared" si="308"/>
        <v/>
      </c>
      <c r="DS161" s="140" t="str">
        <f t="shared" si="309"/>
        <v>0</v>
      </c>
      <c r="DT161" s="140" t="str">
        <f t="shared" si="310"/>
        <v/>
      </c>
      <c r="DU161" s="140" t="str">
        <f t="shared" si="311"/>
        <v>00</v>
      </c>
      <c r="DV161" s="140">
        <f t="shared" si="312"/>
        <v>0</v>
      </c>
    </row>
    <row r="162" spans="2:126">
      <c r="B162" s="159" t="str">
        <f t="shared" si="218"/>
        <v/>
      </c>
      <c r="C162" s="150">
        <v>159</v>
      </c>
      <c r="D162" s="160" t="str">
        <f>男子種目選択!B162</f>
        <v/>
      </c>
      <c r="E162" s="161" t="str">
        <f>男子種目選択!C162</f>
        <v/>
      </c>
      <c r="F162" s="162" t="str">
        <f>男子種目選択!D162</f>
        <v/>
      </c>
      <c r="G162" s="163" t="str">
        <f>IF(男子種目選択!E162="","",男子種目選択!E162)</f>
        <v/>
      </c>
      <c r="H162" s="164" t="str">
        <f t="shared" si="212"/>
        <v/>
      </c>
      <c r="I162" s="165"/>
      <c r="J162" s="166" t="str">
        <f t="shared" si="219"/>
        <v/>
      </c>
      <c r="K162" s="167"/>
      <c r="L162" s="166" t="str">
        <f t="shared" si="220"/>
        <v/>
      </c>
      <c r="M162" s="168"/>
      <c r="N162" s="169" t="str">
        <f t="shared" si="221"/>
        <v/>
      </c>
      <c r="O162" s="169">
        <f t="shared" si="222"/>
        <v>0</v>
      </c>
      <c r="P162" s="169" t="str">
        <f t="shared" si="223"/>
        <v/>
      </c>
      <c r="Q162" s="169">
        <f t="shared" si="224"/>
        <v>0</v>
      </c>
      <c r="R162" s="3" t="str">
        <f t="shared" si="225"/>
        <v/>
      </c>
      <c r="S162" s="145" t="str">
        <f t="shared" si="226"/>
        <v/>
      </c>
      <c r="T162" s="140" t="str">
        <f t="shared" si="227"/>
        <v>00</v>
      </c>
      <c r="U162" s="140">
        <f t="shared" si="228"/>
        <v>0</v>
      </c>
      <c r="V162" s="140">
        <f t="shared" si="229"/>
        <v>0</v>
      </c>
      <c r="W162" s="140" t="str">
        <f t="shared" si="230"/>
        <v/>
      </c>
      <c r="X162" s="140" t="str">
        <f t="shared" si="231"/>
        <v/>
      </c>
      <c r="Y162" s="140" t="str">
        <f t="shared" si="232"/>
        <v>0</v>
      </c>
      <c r="Z162" s="140" t="str">
        <f t="shared" si="233"/>
        <v/>
      </c>
      <c r="AA162" s="140" t="str">
        <f t="shared" si="234"/>
        <v/>
      </c>
      <c r="AB162" s="140" t="str">
        <f t="shared" si="235"/>
        <v/>
      </c>
      <c r="AC162" s="140" t="str">
        <f t="shared" si="213"/>
        <v>0</v>
      </c>
      <c r="AD162" s="140">
        <f t="shared" si="236"/>
        <v>0</v>
      </c>
      <c r="AE162" s="163" t="str">
        <f>IF(男子種目選択!F162="","",男子種目選択!F162)</f>
        <v/>
      </c>
      <c r="AF162" s="164" t="str">
        <f t="shared" si="214"/>
        <v/>
      </c>
      <c r="AG162" s="170"/>
      <c r="AH162" s="171" t="str">
        <f t="shared" si="237"/>
        <v/>
      </c>
      <c r="AI162" s="172"/>
      <c r="AJ162" s="171" t="str">
        <f t="shared" si="238"/>
        <v/>
      </c>
      <c r="AK162" s="173"/>
      <c r="AL162" s="169">
        <f t="shared" si="239"/>
        <v>0</v>
      </c>
      <c r="AM162" s="169">
        <f t="shared" si="240"/>
        <v>0</v>
      </c>
      <c r="AN162" s="169">
        <f t="shared" si="241"/>
        <v>0</v>
      </c>
      <c r="AO162" s="169">
        <f t="shared" si="242"/>
        <v>0</v>
      </c>
      <c r="AP162" s="3">
        <f t="shared" si="243"/>
        <v>0</v>
      </c>
      <c r="AQ162" s="145">
        <f t="shared" si="244"/>
        <v>0</v>
      </c>
      <c r="AR162" s="140" t="str">
        <f t="shared" si="245"/>
        <v>000</v>
      </c>
      <c r="AS162" s="140">
        <f t="shared" si="246"/>
        <v>0</v>
      </c>
      <c r="AT162" s="140">
        <f t="shared" si="247"/>
        <v>0</v>
      </c>
      <c r="AU162" s="140" t="str">
        <f t="shared" si="248"/>
        <v/>
      </c>
      <c r="AV162" s="140" t="str">
        <f t="shared" si="249"/>
        <v/>
      </c>
      <c r="AW162" s="140" t="str">
        <f t="shared" si="250"/>
        <v>0</v>
      </c>
      <c r="AX162" s="140" t="str">
        <f t="shared" si="251"/>
        <v/>
      </c>
      <c r="AY162" s="140" t="str">
        <f t="shared" si="252"/>
        <v>0</v>
      </c>
      <c r="AZ162" s="140" t="str">
        <f t="shared" si="253"/>
        <v/>
      </c>
      <c r="BA162" s="140" t="str">
        <f t="shared" si="254"/>
        <v>00</v>
      </c>
      <c r="BB162" s="140">
        <f t="shared" si="255"/>
        <v>0</v>
      </c>
      <c r="BC162" s="174" t="str">
        <f>IF(男子種目選択!G162="","",男子種目選択!G162)</f>
        <v/>
      </c>
      <c r="BD162" s="164" t="str">
        <f t="shared" si="215"/>
        <v/>
      </c>
      <c r="BE162" s="170"/>
      <c r="BF162" s="171" t="str">
        <f t="shared" si="256"/>
        <v/>
      </c>
      <c r="BG162" s="172"/>
      <c r="BH162" s="171" t="str">
        <f t="shared" si="257"/>
        <v/>
      </c>
      <c r="BI162" s="175"/>
      <c r="BJ162" s="169">
        <f t="shared" si="258"/>
        <v>0</v>
      </c>
      <c r="BK162" s="169">
        <f t="shared" si="259"/>
        <v>0</v>
      </c>
      <c r="BL162" s="169">
        <f t="shared" si="260"/>
        <v>0</v>
      </c>
      <c r="BM162" s="169">
        <f t="shared" si="261"/>
        <v>0</v>
      </c>
      <c r="BN162" s="3">
        <f t="shared" si="262"/>
        <v>0</v>
      </c>
      <c r="BO162" s="145">
        <f t="shared" si="263"/>
        <v>0</v>
      </c>
      <c r="BP162" s="140" t="str">
        <f t="shared" si="264"/>
        <v>000</v>
      </c>
      <c r="BQ162" s="140">
        <f t="shared" si="265"/>
        <v>0</v>
      </c>
      <c r="BR162" s="140">
        <f t="shared" si="266"/>
        <v>0</v>
      </c>
      <c r="BS162" s="140" t="str">
        <f t="shared" si="267"/>
        <v/>
      </c>
      <c r="BT162" s="140" t="str">
        <f t="shared" si="268"/>
        <v/>
      </c>
      <c r="BU162" s="140" t="str">
        <f t="shared" si="269"/>
        <v>0</v>
      </c>
      <c r="BV162" s="140" t="str">
        <f t="shared" si="270"/>
        <v/>
      </c>
      <c r="BW162" s="140" t="str">
        <f t="shared" si="271"/>
        <v>0</v>
      </c>
      <c r="BX162" s="140" t="str">
        <f t="shared" si="272"/>
        <v/>
      </c>
      <c r="BY162" s="140" t="str">
        <f t="shared" si="273"/>
        <v>00</v>
      </c>
      <c r="BZ162" s="140">
        <f t="shared" si="274"/>
        <v>0</v>
      </c>
      <c r="CA162" s="163" t="str">
        <f>IF(男子種目選択!H162="","",男子種目選択!H162)</f>
        <v/>
      </c>
      <c r="CB162" s="164" t="str">
        <f t="shared" si="216"/>
        <v/>
      </c>
      <c r="CC162" s="170"/>
      <c r="CD162" s="171" t="str">
        <f t="shared" si="275"/>
        <v/>
      </c>
      <c r="CE162" s="172"/>
      <c r="CF162" s="171" t="str">
        <f t="shared" si="276"/>
        <v/>
      </c>
      <c r="CG162" s="173"/>
      <c r="CH162" s="169">
        <f t="shared" si="277"/>
        <v>0</v>
      </c>
      <c r="CI162" s="169">
        <f t="shared" si="278"/>
        <v>0</v>
      </c>
      <c r="CJ162" s="169">
        <f t="shared" si="279"/>
        <v>0</v>
      </c>
      <c r="CK162" s="169">
        <f t="shared" si="280"/>
        <v>0</v>
      </c>
      <c r="CL162" s="3">
        <f t="shared" si="281"/>
        <v>0</v>
      </c>
      <c r="CM162" s="145">
        <f t="shared" si="282"/>
        <v>0</v>
      </c>
      <c r="CN162" s="140" t="str">
        <f t="shared" si="283"/>
        <v>000</v>
      </c>
      <c r="CO162" s="140">
        <f t="shared" si="284"/>
        <v>0</v>
      </c>
      <c r="CP162" s="140">
        <f t="shared" si="285"/>
        <v>0</v>
      </c>
      <c r="CQ162" s="140" t="str">
        <f t="shared" si="286"/>
        <v/>
      </c>
      <c r="CR162" s="140" t="str">
        <f t="shared" si="287"/>
        <v/>
      </c>
      <c r="CS162" s="140" t="str">
        <f t="shared" si="288"/>
        <v>0</v>
      </c>
      <c r="CT162" s="140" t="str">
        <f t="shared" si="289"/>
        <v/>
      </c>
      <c r="CU162" s="140" t="str">
        <f t="shared" si="290"/>
        <v>0</v>
      </c>
      <c r="CV162" s="140" t="str">
        <f t="shared" si="291"/>
        <v/>
      </c>
      <c r="CW162" s="140" t="str">
        <f t="shared" si="292"/>
        <v>00</v>
      </c>
      <c r="CX162" s="140">
        <f t="shared" si="293"/>
        <v>0</v>
      </c>
      <c r="CY162" s="174" t="str">
        <f>IF(男子種目選択!I162="","",男子種目選択!I162)</f>
        <v/>
      </c>
      <c r="CZ162" s="164" t="str">
        <f t="shared" si="217"/>
        <v/>
      </c>
      <c r="DA162" s="170"/>
      <c r="DB162" s="171" t="str">
        <f t="shared" si="294"/>
        <v/>
      </c>
      <c r="DC162" s="172"/>
      <c r="DD162" s="171" t="str">
        <f t="shared" si="295"/>
        <v/>
      </c>
      <c r="DE162" s="175"/>
      <c r="DF162" s="169">
        <f t="shared" si="296"/>
        <v>0</v>
      </c>
      <c r="DG162" s="169">
        <f t="shared" si="297"/>
        <v>0</v>
      </c>
      <c r="DH162" s="169">
        <f t="shared" si="298"/>
        <v>0</v>
      </c>
      <c r="DI162" s="169">
        <f t="shared" si="299"/>
        <v>0</v>
      </c>
      <c r="DJ162" s="3">
        <f t="shared" si="300"/>
        <v>0</v>
      </c>
      <c r="DK162" s="145">
        <f t="shared" si="301"/>
        <v>0</v>
      </c>
      <c r="DL162" s="140" t="str">
        <f t="shared" si="302"/>
        <v>000</v>
      </c>
      <c r="DM162" s="140">
        <f t="shared" si="303"/>
        <v>0</v>
      </c>
      <c r="DN162" s="140">
        <f t="shared" si="304"/>
        <v>0</v>
      </c>
      <c r="DO162" s="140" t="str">
        <f t="shared" si="305"/>
        <v/>
      </c>
      <c r="DP162" s="140" t="str">
        <f t="shared" si="306"/>
        <v/>
      </c>
      <c r="DQ162" s="140" t="str">
        <f t="shared" si="307"/>
        <v>0</v>
      </c>
      <c r="DR162" s="140" t="str">
        <f t="shared" si="308"/>
        <v/>
      </c>
      <c r="DS162" s="140" t="str">
        <f t="shared" si="309"/>
        <v>0</v>
      </c>
      <c r="DT162" s="140" t="str">
        <f t="shared" si="310"/>
        <v/>
      </c>
      <c r="DU162" s="140" t="str">
        <f t="shared" si="311"/>
        <v>00</v>
      </c>
      <c r="DV162" s="140">
        <f t="shared" si="312"/>
        <v>0</v>
      </c>
    </row>
    <row r="163" spans="2:126">
      <c r="B163" s="159" t="str">
        <f t="shared" si="218"/>
        <v/>
      </c>
      <c r="C163" s="150">
        <v>160</v>
      </c>
      <c r="D163" s="160" t="str">
        <f>男子種目選択!B163</f>
        <v/>
      </c>
      <c r="E163" s="161" t="str">
        <f>男子種目選択!C163</f>
        <v/>
      </c>
      <c r="F163" s="162" t="str">
        <f>男子種目選択!D163</f>
        <v/>
      </c>
      <c r="G163" s="163" t="str">
        <f>IF(男子種目選択!E163="","",男子種目選択!E163)</f>
        <v/>
      </c>
      <c r="H163" s="164" t="str">
        <f t="shared" si="212"/>
        <v/>
      </c>
      <c r="I163" s="165"/>
      <c r="J163" s="166" t="str">
        <f t="shared" si="219"/>
        <v/>
      </c>
      <c r="K163" s="167"/>
      <c r="L163" s="166" t="str">
        <f t="shared" si="220"/>
        <v/>
      </c>
      <c r="M163" s="168"/>
      <c r="N163" s="169" t="str">
        <f t="shared" si="221"/>
        <v/>
      </c>
      <c r="O163" s="169">
        <f t="shared" si="222"/>
        <v>0</v>
      </c>
      <c r="P163" s="169" t="str">
        <f t="shared" si="223"/>
        <v/>
      </c>
      <c r="Q163" s="169">
        <f t="shared" si="224"/>
        <v>0</v>
      </c>
      <c r="R163" s="3" t="str">
        <f t="shared" si="225"/>
        <v/>
      </c>
      <c r="S163" s="145" t="str">
        <f t="shared" si="226"/>
        <v/>
      </c>
      <c r="T163" s="140" t="str">
        <f t="shared" si="227"/>
        <v>00</v>
      </c>
      <c r="U163" s="140">
        <f t="shared" si="228"/>
        <v>0</v>
      </c>
      <c r="V163" s="140">
        <f t="shared" si="229"/>
        <v>0</v>
      </c>
      <c r="W163" s="140" t="str">
        <f t="shared" si="230"/>
        <v/>
      </c>
      <c r="X163" s="140" t="str">
        <f t="shared" si="231"/>
        <v/>
      </c>
      <c r="Y163" s="140" t="str">
        <f t="shared" si="232"/>
        <v>0</v>
      </c>
      <c r="Z163" s="140" t="str">
        <f t="shared" si="233"/>
        <v/>
      </c>
      <c r="AA163" s="140" t="str">
        <f t="shared" si="234"/>
        <v/>
      </c>
      <c r="AB163" s="140" t="str">
        <f t="shared" si="235"/>
        <v/>
      </c>
      <c r="AC163" s="140" t="str">
        <f t="shared" si="213"/>
        <v>0</v>
      </c>
      <c r="AD163" s="140">
        <f t="shared" si="236"/>
        <v>0</v>
      </c>
      <c r="AE163" s="163" t="str">
        <f>IF(男子種目選択!F163="","",男子種目選択!F163)</f>
        <v/>
      </c>
      <c r="AF163" s="164" t="str">
        <f t="shared" si="214"/>
        <v/>
      </c>
      <c r="AG163" s="170"/>
      <c r="AH163" s="171" t="str">
        <f t="shared" si="237"/>
        <v/>
      </c>
      <c r="AI163" s="172"/>
      <c r="AJ163" s="171" t="str">
        <f t="shared" si="238"/>
        <v/>
      </c>
      <c r="AK163" s="173"/>
      <c r="AL163" s="169">
        <f t="shared" si="239"/>
        <v>0</v>
      </c>
      <c r="AM163" s="169">
        <f t="shared" si="240"/>
        <v>0</v>
      </c>
      <c r="AN163" s="169">
        <f t="shared" si="241"/>
        <v>0</v>
      </c>
      <c r="AO163" s="169">
        <f t="shared" si="242"/>
        <v>0</v>
      </c>
      <c r="AP163" s="3">
        <f t="shared" si="243"/>
        <v>0</v>
      </c>
      <c r="AQ163" s="145">
        <f t="shared" si="244"/>
        <v>0</v>
      </c>
      <c r="AR163" s="140" t="str">
        <f t="shared" si="245"/>
        <v>000</v>
      </c>
      <c r="AS163" s="140">
        <f t="shared" si="246"/>
        <v>0</v>
      </c>
      <c r="AT163" s="140">
        <f t="shared" si="247"/>
        <v>0</v>
      </c>
      <c r="AU163" s="140" t="str">
        <f t="shared" si="248"/>
        <v/>
      </c>
      <c r="AV163" s="140" t="str">
        <f t="shared" si="249"/>
        <v/>
      </c>
      <c r="AW163" s="140" t="str">
        <f t="shared" si="250"/>
        <v>0</v>
      </c>
      <c r="AX163" s="140" t="str">
        <f t="shared" si="251"/>
        <v/>
      </c>
      <c r="AY163" s="140" t="str">
        <f t="shared" si="252"/>
        <v>0</v>
      </c>
      <c r="AZ163" s="140" t="str">
        <f t="shared" si="253"/>
        <v/>
      </c>
      <c r="BA163" s="140" t="str">
        <f t="shared" si="254"/>
        <v>00</v>
      </c>
      <c r="BB163" s="140">
        <f t="shared" si="255"/>
        <v>0</v>
      </c>
      <c r="BC163" s="174" t="str">
        <f>IF(男子種目選択!G163="","",男子種目選択!G163)</f>
        <v/>
      </c>
      <c r="BD163" s="164" t="str">
        <f t="shared" si="215"/>
        <v/>
      </c>
      <c r="BE163" s="170"/>
      <c r="BF163" s="171" t="str">
        <f t="shared" si="256"/>
        <v/>
      </c>
      <c r="BG163" s="172"/>
      <c r="BH163" s="171" t="str">
        <f t="shared" si="257"/>
        <v/>
      </c>
      <c r="BI163" s="175"/>
      <c r="BJ163" s="169">
        <f t="shared" si="258"/>
        <v>0</v>
      </c>
      <c r="BK163" s="169">
        <f t="shared" si="259"/>
        <v>0</v>
      </c>
      <c r="BL163" s="169">
        <f t="shared" si="260"/>
        <v>0</v>
      </c>
      <c r="BM163" s="169">
        <f t="shared" si="261"/>
        <v>0</v>
      </c>
      <c r="BN163" s="3">
        <f t="shared" si="262"/>
        <v>0</v>
      </c>
      <c r="BO163" s="145">
        <f t="shared" si="263"/>
        <v>0</v>
      </c>
      <c r="BP163" s="140" t="str">
        <f t="shared" si="264"/>
        <v>000</v>
      </c>
      <c r="BQ163" s="140">
        <f t="shared" si="265"/>
        <v>0</v>
      </c>
      <c r="BR163" s="140">
        <f t="shared" si="266"/>
        <v>0</v>
      </c>
      <c r="BS163" s="140" t="str">
        <f t="shared" si="267"/>
        <v/>
      </c>
      <c r="BT163" s="140" t="str">
        <f t="shared" si="268"/>
        <v/>
      </c>
      <c r="BU163" s="140" t="str">
        <f t="shared" si="269"/>
        <v>0</v>
      </c>
      <c r="BV163" s="140" t="str">
        <f t="shared" si="270"/>
        <v/>
      </c>
      <c r="BW163" s="140" t="str">
        <f t="shared" si="271"/>
        <v>0</v>
      </c>
      <c r="BX163" s="140" t="str">
        <f t="shared" si="272"/>
        <v/>
      </c>
      <c r="BY163" s="140" t="str">
        <f t="shared" si="273"/>
        <v>00</v>
      </c>
      <c r="BZ163" s="140">
        <f t="shared" si="274"/>
        <v>0</v>
      </c>
      <c r="CA163" s="163" t="str">
        <f>IF(男子種目選択!H163="","",男子種目選択!H163)</f>
        <v/>
      </c>
      <c r="CB163" s="164" t="str">
        <f t="shared" si="216"/>
        <v/>
      </c>
      <c r="CC163" s="170"/>
      <c r="CD163" s="171" t="str">
        <f t="shared" si="275"/>
        <v/>
      </c>
      <c r="CE163" s="172"/>
      <c r="CF163" s="171" t="str">
        <f t="shared" si="276"/>
        <v/>
      </c>
      <c r="CG163" s="173"/>
      <c r="CH163" s="169">
        <f t="shared" si="277"/>
        <v>0</v>
      </c>
      <c r="CI163" s="169">
        <f t="shared" si="278"/>
        <v>0</v>
      </c>
      <c r="CJ163" s="169">
        <f t="shared" si="279"/>
        <v>0</v>
      </c>
      <c r="CK163" s="169">
        <f t="shared" si="280"/>
        <v>0</v>
      </c>
      <c r="CL163" s="3">
        <f t="shared" si="281"/>
        <v>0</v>
      </c>
      <c r="CM163" s="145">
        <f t="shared" si="282"/>
        <v>0</v>
      </c>
      <c r="CN163" s="140" t="str">
        <f t="shared" si="283"/>
        <v>000</v>
      </c>
      <c r="CO163" s="140">
        <f t="shared" si="284"/>
        <v>0</v>
      </c>
      <c r="CP163" s="140">
        <f t="shared" si="285"/>
        <v>0</v>
      </c>
      <c r="CQ163" s="140" t="str">
        <f t="shared" si="286"/>
        <v/>
      </c>
      <c r="CR163" s="140" t="str">
        <f t="shared" si="287"/>
        <v/>
      </c>
      <c r="CS163" s="140" t="str">
        <f t="shared" si="288"/>
        <v>0</v>
      </c>
      <c r="CT163" s="140" t="str">
        <f t="shared" si="289"/>
        <v/>
      </c>
      <c r="CU163" s="140" t="str">
        <f t="shared" si="290"/>
        <v>0</v>
      </c>
      <c r="CV163" s="140" t="str">
        <f t="shared" si="291"/>
        <v/>
      </c>
      <c r="CW163" s="140" t="str">
        <f t="shared" si="292"/>
        <v>00</v>
      </c>
      <c r="CX163" s="140">
        <f t="shared" si="293"/>
        <v>0</v>
      </c>
      <c r="CY163" s="174" t="str">
        <f>IF(男子種目選択!I163="","",男子種目選択!I163)</f>
        <v/>
      </c>
      <c r="CZ163" s="164" t="str">
        <f t="shared" si="217"/>
        <v/>
      </c>
      <c r="DA163" s="170"/>
      <c r="DB163" s="171" t="str">
        <f t="shared" si="294"/>
        <v/>
      </c>
      <c r="DC163" s="172"/>
      <c r="DD163" s="171" t="str">
        <f t="shared" si="295"/>
        <v/>
      </c>
      <c r="DE163" s="175"/>
      <c r="DF163" s="169">
        <f t="shared" si="296"/>
        <v>0</v>
      </c>
      <c r="DG163" s="169">
        <f t="shared" si="297"/>
        <v>0</v>
      </c>
      <c r="DH163" s="169">
        <f t="shared" si="298"/>
        <v>0</v>
      </c>
      <c r="DI163" s="169">
        <f t="shared" si="299"/>
        <v>0</v>
      </c>
      <c r="DJ163" s="3">
        <f t="shared" si="300"/>
        <v>0</v>
      </c>
      <c r="DK163" s="145">
        <f t="shared" si="301"/>
        <v>0</v>
      </c>
      <c r="DL163" s="140" t="str">
        <f t="shared" si="302"/>
        <v>000</v>
      </c>
      <c r="DM163" s="140">
        <f t="shared" si="303"/>
        <v>0</v>
      </c>
      <c r="DN163" s="140">
        <f t="shared" si="304"/>
        <v>0</v>
      </c>
      <c r="DO163" s="140" t="str">
        <f t="shared" si="305"/>
        <v/>
      </c>
      <c r="DP163" s="140" t="str">
        <f t="shared" si="306"/>
        <v/>
      </c>
      <c r="DQ163" s="140" t="str">
        <f t="shared" si="307"/>
        <v>0</v>
      </c>
      <c r="DR163" s="140" t="str">
        <f t="shared" si="308"/>
        <v/>
      </c>
      <c r="DS163" s="140" t="str">
        <f t="shared" si="309"/>
        <v>0</v>
      </c>
      <c r="DT163" s="140" t="str">
        <f t="shared" si="310"/>
        <v/>
      </c>
      <c r="DU163" s="140" t="str">
        <f t="shared" si="311"/>
        <v>00</v>
      </c>
      <c r="DV163" s="140">
        <f t="shared" si="312"/>
        <v>0</v>
      </c>
    </row>
    <row r="164" spans="2:126">
      <c r="B164" s="159" t="str">
        <f t="shared" si="218"/>
        <v/>
      </c>
      <c r="C164" s="150">
        <v>161</v>
      </c>
      <c r="D164" s="160" t="str">
        <f>男子種目選択!B164</f>
        <v/>
      </c>
      <c r="E164" s="161" t="str">
        <f>男子種目選択!C164</f>
        <v/>
      </c>
      <c r="F164" s="162" t="str">
        <f>男子種目選択!D164</f>
        <v/>
      </c>
      <c r="G164" s="163" t="str">
        <f>IF(男子種目選択!E164="","",男子種目選択!E164)</f>
        <v/>
      </c>
      <c r="H164" s="164" t="str">
        <f t="shared" ref="H164:H195" si="313">IF(G164="","",VLOOKUP(G164,コード,5,FALSE))</f>
        <v/>
      </c>
      <c r="I164" s="165"/>
      <c r="J164" s="166" t="str">
        <f t="shared" si="219"/>
        <v/>
      </c>
      <c r="K164" s="167"/>
      <c r="L164" s="166" t="str">
        <f t="shared" si="220"/>
        <v/>
      </c>
      <c r="M164" s="168"/>
      <c r="N164" s="169" t="str">
        <f t="shared" si="221"/>
        <v/>
      </c>
      <c r="O164" s="169">
        <f t="shared" si="222"/>
        <v>0</v>
      </c>
      <c r="P164" s="169" t="str">
        <f t="shared" si="223"/>
        <v/>
      </c>
      <c r="Q164" s="169">
        <f t="shared" si="224"/>
        <v>0</v>
      </c>
      <c r="R164" s="3" t="str">
        <f t="shared" si="225"/>
        <v/>
      </c>
      <c r="S164" s="145" t="str">
        <f t="shared" si="226"/>
        <v/>
      </c>
      <c r="T164" s="140" t="str">
        <f t="shared" si="227"/>
        <v>00</v>
      </c>
      <c r="U164" s="140">
        <f t="shared" si="228"/>
        <v>0</v>
      </c>
      <c r="V164" s="140">
        <f t="shared" si="229"/>
        <v>0</v>
      </c>
      <c r="W164" s="140" t="str">
        <f t="shared" si="230"/>
        <v/>
      </c>
      <c r="X164" s="140" t="str">
        <f t="shared" si="231"/>
        <v/>
      </c>
      <c r="Y164" s="140" t="str">
        <f t="shared" si="232"/>
        <v>0</v>
      </c>
      <c r="Z164" s="140" t="str">
        <f t="shared" si="233"/>
        <v/>
      </c>
      <c r="AA164" s="140" t="str">
        <f t="shared" si="234"/>
        <v/>
      </c>
      <c r="AB164" s="140" t="str">
        <f t="shared" si="235"/>
        <v/>
      </c>
      <c r="AC164" s="140" t="str">
        <f t="shared" si="213"/>
        <v>0</v>
      </c>
      <c r="AD164" s="140">
        <f t="shared" si="236"/>
        <v>0</v>
      </c>
      <c r="AE164" s="163" t="str">
        <f>IF(男子種目選択!F164="","",男子種目選択!F164)</f>
        <v/>
      </c>
      <c r="AF164" s="164" t="str">
        <f t="shared" ref="AF164:AF195" si="314">IF(AE164="","",VLOOKUP(AE164,コード,5,FALSE))</f>
        <v/>
      </c>
      <c r="AG164" s="170"/>
      <c r="AH164" s="171" t="str">
        <f t="shared" si="237"/>
        <v/>
      </c>
      <c r="AI164" s="172"/>
      <c r="AJ164" s="171" t="str">
        <f t="shared" si="238"/>
        <v/>
      </c>
      <c r="AK164" s="173"/>
      <c r="AL164" s="169">
        <f t="shared" si="239"/>
        <v>0</v>
      </c>
      <c r="AM164" s="169">
        <f t="shared" si="240"/>
        <v>0</v>
      </c>
      <c r="AN164" s="169">
        <f t="shared" si="241"/>
        <v>0</v>
      </c>
      <c r="AO164" s="169">
        <f t="shared" si="242"/>
        <v>0</v>
      </c>
      <c r="AP164" s="3">
        <f t="shared" si="243"/>
        <v>0</v>
      </c>
      <c r="AQ164" s="145">
        <f t="shared" si="244"/>
        <v>0</v>
      </c>
      <c r="AR164" s="140" t="str">
        <f t="shared" si="245"/>
        <v>000</v>
      </c>
      <c r="AS164" s="140">
        <f t="shared" si="246"/>
        <v>0</v>
      </c>
      <c r="AT164" s="140">
        <f t="shared" si="247"/>
        <v>0</v>
      </c>
      <c r="AU164" s="140" t="str">
        <f t="shared" si="248"/>
        <v/>
      </c>
      <c r="AV164" s="140" t="str">
        <f t="shared" si="249"/>
        <v/>
      </c>
      <c r="AW164" s="140" t="str">
        <f t="shared" si="250"/>
        <v>0</v>
      </c>
      <c r="AX164" s="140" t="str">
        <f t="shared" si="251"/>
        <v/>
      </c>
      <c r="AY164" s="140" t="str">
        <f t="shared" si="252"/>
        <v>0</v>
      </c>
      <c r="AZ164" s="140" t="str">
        <f t="shared" si="253"/>
        <v/>
      </c>
      <c r="BA164" s="140" t="str">
        <f t="shared" si="254"/>
        <v>00</v>
      </c>
      <c r="BB164" s="140">
        <f t="shared" si="255"/>
        <v>0</v>
      </c>
      <c r="BC164" s="174" t="str">
        <f>IF(男子種目選択!G164="","",男子種目選択!G164)</f>
        <v/>
      </c>
      <c r="BD164" s="164" t="str">
        <f t="shared" ref="BD164:BD195" si="315">IF(BC164="","",VLOOKUP(BC164,コード,5,FALSE))</f>
        <v/>
      </c>
      <c r="BE164" s="170"/>
      <c r="BF164" s="171" t="str">
        <f t="shared" si="256"/>
        <v/>
      </c>
      <c r="BG164" s="172"/>
      <c r="BH164" s="171" t="str">
        <f t="shared" si="257"/>
        <v/>
      </c>
      <c r="BI164" s="175"/>
      <c r="BJ164" s="169">
        <f t="shared" si="258"/>
        <v>0</v>
      </c>
      <c r="BK164" s="169">
        <f t="shared" si="259"/>
        <v>0</v>
      </c>
      <c r="BL164" s="169">
        <f t="shared" si="260"/>
        <v>0</v>
      </c>
      <c r="BM164" s="169">
        <f t="shared" si="261"/>
        <v>0</v>
      </c>
      <c r="BN164" s="3">
        <f t="shared" si="262"/>
        <v>0</v>
      </c>
      <c r="BO164" s="145">
        <f t="shared" si="263"/>
        <v>0</v>
      </c>
      <c r="BP164" s="140" t="str">
        <f t="shared" si="264"/>
        <v>000</v>
      </c>
      <c r="BQ164" s="140">
        <f t="shared" si="265"/>
        <v>0</v>
      </c>
      <c r="BR164" s="140">
        <f t="shared" si="266"/>
        <v>0</v>
      </c>
      <c r="BS164" s="140" t="str">
        <f t="shared" si="267"/>
        <v/>
      </c>
      <c r="BT164" s="140" t="str">
        <f t="shared" si="268"/>
        <v/>
      </c>
      <c r="BU164" s="140" t="str">
        <f t="shared" si="269"/>
        <v>0</v>
      </c>
      <c r="BV164" s="140" t="str">
        <f t="shared" si="270"/>
        <v/>
      </c>
      <c r="BW164" s="140" t="str">
        <f t="shared" si="271"/>
        <v>0</v>
      </c>
      <c r="BX164" s="140" t="str">
        <f t="shared" si="272"/>
        <v/>
      </c>
      <c r="BY164" s="140" t="str">
        <f t="shared" si="273"/>
        <v>00</v>
      </c>
      <c r="BZ164" s="140">
        <f t="shared" si="274"/>
        <v>0</v>
      </c>
      <c r="CA164" s="163" t="str">
        <f>IF(男子種目選択!H164="","",男子種目選択!H164)</f>
        <v/>
      </c>
      <c r="CB164" s="164" t="str">
        <f t="shared" ref="CB164:CB195" si="316">IF(CA164="","",VLOOKUP(CA164,コード,5,FALSE))</f>
        <v/>
      </c>
      <c r="CC164" s="170"/>
      <c r="CD164" s="171" t="str">
        <f t="shared" si="275"/>
        <v/>
      </c>
      <c r="CE164" s="172"/>
      <c r="CF164" s="171" t="str">
        <f t="shared" si="276"/>
        <v/>
      </c>
      <c r="CG164" s="173"/>
      <c r="CH164" s="169">
        <f t="shared" si="277"/>
        <v>0</v>
      </c>
      <c r="CI164" s="169">
        <f t="shared" si="278"/>
        <v>0</v>
      </c>
      <c r="CJ164" s="169">
        <f t="shared" si="279"/>
        <v>0</v>
      </c>
      <c r="CK164" s="169">
        <f t="shared" si="280"/>
        <v>0</v>
      </c>
      <c r="CL164" s="3">
        <f t="shared" si="281"/>
        <v>0</v>
      </c>
      <c r="CM164" s="145">
        <f t="shared" si="282"/>
        <v>0</v>
      </c>
      <c r="CN164" s="140" t="str">
        <f t="shared" si="283"/>
        <v>000</v>
      </c>
      <c r="CO164" s="140">
        <f t="shared" si="284"/>
        <v>0</v>
      </c>
      <c r="CP164" s="140">
        <f t="shared" si="285"/>
        <v>0</v>
      </c>
      <c r="CQ164" s="140" t="str">
        <f t="shared" si="286"/>
        <v/>
      </c>
      <c r="CR164" s="140" t="str">
        <f t="shared" si="287"/>
        <v/>
      </c>
      <c r="CS164" s="140" t="str">
        <f t="shared" si="288"/>
        <v>0</v>
      </c>
      <c r="CT164" s="140" t="str">
        <f t="shared" si="289"/>
        <v/>
      </c>
      <c r="CU164" s="140" t="str">
        <f t="shared" si="290"/>
        <v>0</v>
      </c>
      <c r="CV164" s="140" t="str">
        <f t="shared" si="291"/>
        <v/>
      </c>
      <c r="CW164" s="140" t="str">
        <f t="shared" si="292"/>
        <v>00</v>
      </c>
      <c r="CX164" s="140">
        <f t="shared" si="293"/>
        <v>0</v>
      </c>
      <c r="CY164" s="174" t="str">
        <f>IF(男子種目選択!I164="","",男子種目選択!I164)</f>
        <v/>
      </c>
      <c r="CZ164" s="164" t="str">
        <f t="shared" ref="CZ164:CZ195" si="317">IF(CY164="","",VLOOKUP(CY164,コード,5,FALSE))</f>
        <v/>
      </c>
      <c r="DA164" s="170"/>
      <c r="DB164" s="171" t="str">
        <f t="shared" si="294"/>
        <v/>
      </c>
      <c r="DC164" s="172"/>
      <c r="DD164" s="171" t="str">
        <f t="shared" si="295"/>
        <v/>
      </c>
      <c r="DE164" s="175"/>
      <c r="DF164" s="169">
        <f t="shared" si="296"/>
        <v>0</v>
      </c>
      <c r="DG164" s="169">
        <f t="shared" si="297"/>
        <v>0</v>
      </c>
      <c r="DH164" s="169">
        <f t="shared" si="298"/>
        <v>0</v>
      </c>
      <c r="DI164" s="169">
        <f t="shared" si="299"/>
        <v>0</v>
      </c>
      <c r="DJ164" s="3">
        <f t="shared" si="300"/>
        <v>0</v>
      </c>
      <c r="DK164" s="145">
        <f t="shared" si="301"/>
        <v>0</v>
      </c>
      <c r="DL164" s="140" t="str">
        <f t="shared" si="302"/>
        <v>000</v>
      </c>
      <c r="DM164" s="140">
        <f t="shared" si="303"/>
        <v>0</v>
      </c>
      <c r="DN164" s="140">
        <f t="shared" si="304"/>
        <v>0</v>
      </c>
      <c r="DO164" s="140" t="str">
        <f t="shared" si="305"/>
        <v/>
      </c>
      <c r="DP164" s="140" t="str">
        <f t="shared" si="306"/>
        <v/>
      </c>
      <c r="DQ164" s="140" t="str">
        <f t="shared" si="307"/>
        <v>0</v>
      </c>
      <c r="DR164" s="140" t="str">
        <f t="shared" si="308"/>
        <v/>
      </c>
      <c r="DS164" s="140" t="str">
        <f t="shared" si="309"/>
        <v>0</v>
      </c>
      <c r="DT164" s="140" t="str">
        <f t="shared" si="310"/>
        <v/>
      </c>
      <c r="DU164" s="140" t="str">
        <f t="shared" si="311"/>
        <v>00</v>
      </c>
      <c r="DV164" s="140">
        <f t="shared" si="312"/>
        <v>0</v>
      </c>
    </row>
    <row r="165" spans="2:126">
      <c r="B165" s="159" t="str">
        <f t="shared" si="218"/>
        <v/>
      </c>
      <c r="C165" s="150">
        <v>162</v>
      </c>
      <c r="D165" s="160" t="str">
        <f>男子種目選択!B165</f>
        <v/>
      </c>
      <c r="E165" s="161" t="str">
        <f>男子種目選択!C165</f>
        <v/>
      </c>
      <c r="F165" s="162" t="str">
        <f>男子種目選択!D165</f>
        <v/>
      </c>
      <c r="G165" s="163" t="str">
        <f>IF(男子種目選択!E165="","",男子種目選択!E165)</f>
        <v/>
      </c>
      <c r="H165" s="164" t="str">
        <f t="shared" si="313"/>
        <v/>
      </c>
      <c r="I165" s="165"/>
      <c r="J165" s="166" t="str">
        <f t="shared" si="219"/>
        <v/>
      </c>
      <c r="K165" s="167"/>
      <c r="L165" s="166" t="str">
        <f t="shared" si="220"/>
        <v/>
      </c>
      <c r="M165" s="168"/>
      <c r="N165" s="169" t="str">
        <f t="shared" si="221"/>
        <v/>
      </c>
      <c r="O165" s="169">
        <f t="shared" si="222"/>
        <v>0</v>
      </c>
      <c r="P165" s="169" t="str">
        <f t="shared" si="223"/>
        <v/>
      </c>
      <c r="Q165" s="169">
        <f t="shared" si="224"/>
        <v>0</v>
      </c>
      <c r="R165" s="3" t="str">
        <f t="shared" si="225"/>
        <v/>
      </c>
      <c r="S165" s="145" t="str">
        <f t="shared" si="226"/>
        <v/>
      </c>
      <c r="T165" s="140" t="str">
        <f t="shared" si="227"/>
        <v>00</v>
      </c>
      <c r="U165" s="140">
        <f t="shared" si="228"/>
        <v>0</v>
      </c>
      <c r="V165" s="140">
        <f t="shared" si="229"/>
        <v>0</v>
      </c>
      <c r="W165" s="140" t="str">
        <f t="shared" si="230"/>
        <v/>
      </c>
      <c r="X165" s="140" t="str">
        <f t="shared" si="231"/>
        <v/>
      </c>
      <c r="Y165" s="140" t="str">
        <f t="shared" si="232"/>
        <v>0</v>
      </c>
      <c r="Z165" s="140" t="str">
        <f t="shared" si="233"/>
        <v/>
      </c>
      <c r="AA165" s="140" t="str">
        <f t="shared" si="234"/>
        <v/>
      </c>
      <c r="AB165" s="140" t="str">
        <f t="shared" si="235"/>
        <v/>
      </c>
      <c r="AC165" s="140" t="str">
        <f t="shared" si="213"/>
        <v>0</v>
      </c>
      <c r="AD165" s="140">
        <f t="shared" si="236"/>
        <v>0</v>
      </c>
      <c r="AE165" s="163" t="str">
        <f>IF(男子種目選択!F165="","",男子種目選択!F165)</f>
        <v/>
      </c>
      <c r="AF165" s="164" t="str">
        <f t="shared" si="314"/>
        <v/>
      </c>
      <c r="AG165" s="170"/>
      <c r="AH165" s="171" t="str">
        <f t="shared" si="237"/>
        <v/>
      </c>
      <c r="AI165" s="172"/>
      <c r="AJ165" s="171" t="str">
        <f t="shared" si="238"/>
        <v/>
      </c>
      <c r="AK165" s="173"/>
      <c r="AL165" s="169">
        <f t="shared" si="239"/>
        <v>0</v>
      </c>
      <c r="AM165" s="169">
        <f t="shared" si="240"/>
        <v>0</v>
      </c>
      <c r="AN165" s="169">
        <f t="shared" si="241"/>
        <v>0</v>
      </c>
      <c r="AO165" s="169">
        <f t="shared" si="242"/>
        <v>0</v>
      </c>
      <c r="AP165" s="3">
        <f t="shared" si="243"/>
        <v>0</v>
      </c>
      <c r="AQ165" s="145">
        <f t="shared" si="244"/>
        <v>0</v>
      </c>
      <c r="AR165" s="140" t="str">
        <f t="shared" si="245"/>
        <v>000</v>
      </c>
      <c r="AS165" s="140">
        <f t="shared" si="246"/>
        <v>0</v>
      </c>
      <c r="AT165" s="140">
        <f t="shared" si="247"/>
        <v>0</v>
      </c>
      <c r="AU165" s="140" t="str">
        <f t="shared" si="248"/>
        <v/>
      </c>
      <c r="AV165" s="140" t="str">
        <f t="shared" si="249"/>
        <v/>
      </c>
      <c r="AW165" s="140" t="str">
        <f t="shared" si="250"/>
        <v>0</v>
      </c>
      <c r="AX165" s="140" t="str">
        <f t="shared" si="251"/>
        <v/>
      </c>
      <c r="AY165" s="140" t="str">
        <f t="shared" si="252"/>
        <v>0</v>
      </c>
      <c r="AZ165" s="140" t="str">
        <f t="shared" si="253"/>
        <v/>
      </c>
      <c r="BA165" s="140" t="str">
        <f t="shared" si="254"/>
        <v>00</v>
      </c>
      <c r="BB165" s="140">
        <f t="shared" si="255"/>
        <v>0</v>
      </c>
      <c r="BC165" s="174" t="str">
        <f>IF(男子種目選択!G165="","",男子種目選択!G165)</f>
        <v/>
      </c>
      <c r="BD165" s="164" t="str">
        <f t="shared" si="315"/>
        <v/>
      </c>
      <c r="BE165" s="170"/>
      <c r="BF165" s="171" t="str">
        <f t="shared" si="256"/>
        <v/>
      </c>
      <c r="BG165" s="172"/>
      <c r="BH165" s="171" t="str">
        <f t="shared" si="257"/>
        <v/>
      </c>
      <c r="BI165" s="175"/>
      <c r="BJ165" s="169">
        <f t="shared" si="258"/>
        <v>0</v>
      </c>
      <c r="BK165" s="169">
        <f t="shared" si="259"/>
        <v>0</v>
      </c>
      <c r="BL165" s="169">
        <f t="shared" si="260"/>
        <v>0</v>
      </c>
      <c r="BM165" s="169">
        <f t="shared" si="261"/>
        <v>0</v>
      </c>
      <c r="BN165" s="3">
        <f t="shared" si="262"/>
        <v>0</v>
      </c>
      <c r="BO165" s="145">
        <f t="shared" si="263"/>
        <v>0</v>
      </c>
      <c r="BP165" s="140" t="str">
        <f t="shared" si="264"/>
        <v>000</v>
      </c>
      <c r="BQ165" s="140">
        <f t="shared" si="265"/>
        <v>0</v>
      </c>
      <c r="BR165" s="140">
        <f t="shared" si="266"/>
        <v>0</v>
      </c>
      <c r="BS165" s="140" t="str">
        <f t="shared" si="267"/>
        <v/>
      </c>
      <c r="BT165" s="140" t="str">
        <f t="shared" si="268"/>
        <v/>
      </c>
      <c r="BU165" s="140" t="str">
        <f t="shared" si="269"/>
        <v>0</v>
      </c>
      <c r="BV165" s="140" t="str">
        <f t="shared" si="270"/>
        <v/>
      </c>
      <c r="BW165" s="140" t="str">
        <f t="shared" si="271"/>
        <v>0</v>
      </c>
      <c r="BX165" s="140" t="str">
        <f t="shared" si="272"/>
        <v/>
      </c>
      <c r="BY165" s="140" t="str">
        <f t="shared" si="273"/>
        <v>00</v>
      </c>
      <c r="BZ165" s="140">
        <f t="shared" si="274"/>
        <v>0</v>
      </c>
      <c r="CA165" s="163" t="str">
        <f>IF(男子種目選択!H165="","",男子種目選択!H165)</f>
        <v/>
      </c>
      <c r="CB165" s="164" t="str">
        <f t="shared" si="316"/>
        <v/>
      </c>
      <c r="CC165" s="170"/>
      <c r="CD165" s="171" t="str">
        <f t="shared" si="275"/>
        <v/>
      </c>
      <c r="CE165" s="172"/>
      <c r="CF165" s="171" t="str">
        <f t="shared" si="276"/>
        <v/>
      </c>
      <c r="CG165" s="173"/>
      <c r="CH165" s="169">
        <f t="shared" si="277"/>
        <v>0</v>
      </c>
      <c r="CI165" s="169">
        <f t="shared" si="278"/>
        <v>0</v>
      </c>
      <c r="CJ165" s="169">
        <f t="shared" si="279"/>
        <v>0</v>
      </c>
      <c r="CK165" s="169">
        <f t="shared" si="280"/>
        <v>0</v>
      </c>
      <c r="CL165" s="3">
        <f t="shared" si="281"/>
        <v>0</v>
      </c>
      <c r="CM165" s="145">
        <f t="shared" si="282"/>
        <v>0</v>
      </c>
      <c r="CN165" s="140" t="str">
        <f t="shared" si="283"/>
        <v>000</v>
      </c>
      <c r="CO165" s="140">
        <f t="shared" si="284"/>
        <v>0</v>
      </c>
      <c r="CP165" s="140">
        <f t="shared" si="285"/>
        <v>0</v>
      </c>
      <c r="CQ165" s="140" t="str">
        <f t="shared" si="286"/>
        <v/>
      </c>
      <c r="CR165" s="140" t="str">
        <f t="shared" si="287"/>
        <v/>
      </c>
      <c r="CS165" s="140" t="str">
        <f t="shared" si="288"/>
        <v>0</v>
      </c>
      <c r="CT165" s="140" t="str">
        <f t="shared" si="289"/>
        <v/>
      </c>
      <c r="CU165" s="140" t="str">
        <f t="shared" si="290"/>
        <v>0</v>
      </c>
      <c r="CV165" s="140" t="str">
        <f t="shared" si="291"/>
        <v/>
      </c>
      <c r="CW165" s="140" t="str">
        <f t="shared" si="292"/>
        <v>00</v>
      </c>
      <c r="CX165" s="140">
        <f t="shared" si="293"/>
        <v>0</v>
      </c>
      <c r="CY165" s="174" t="str">
        <f>IF(男子種目選択!I165="","",男子種目選択!I165)</f>
        <v/>
      </c>
      <c r="CZ165" s="164" t="str">
        <f t="shared" si="317"/>
        <v/>
      </c>
      <c r="DA165" s="170"/>
      <c r="DB165" s="171" t="str">
        <f t="shared" si="294"/>
        <v/>
      </c>
      <c r="DC165" s="172"/>
      <c r="DD165" s="171" t="str">
        <f t="shared" si="295"/>
        <v/>
      </c>
      <c r="DE165" s="175"/>
      <c r="DF165" s="169">
        <f t="shared" si="296"/>
        <v>0</v>
      </c>
      <c r="DG165" s="169">
        <f t="shared" si="297"/>
        <v>0</v>
      </c>
      <c r="DH165" s="169">
        <f t="shared" si="298"/>
        <v>0</v>
      </c>
      <c r="DI165" s="169">
        <f t="shared" si="299"/>
        <v>0</v>
      </c>
      <c r="DJ165" s="3">
        <f t="shared" si="300"/>
        <v>0</v>
      </c>
      <c r="DK165" s="145">
        <f t="shared" si="301"/>
        <v>0</v>
      </c>
      <c r="DL165" s="140" t="str">
        <f t="shared" si="302"/>
        <v>000</v>
      </c>
      <c r="DM165" s="140">
        <f t="shared" si="303"/>
        <v>0</v>
      </c>
      <c r="DN165" s="140">
        <f t="shared" si="304"/>
        <v>0</v>
      </c>
      <c r="DO165" s="140" t="str">
        <f t="shared" si="305"/>
        <v/>
      </c>
      <c r="DP165" s="140" t="str">
        <f t="shared" si="306"/>
        <v/>
      </c>
      <c r="DQ165" s="140" t="str">
        <f t="shared" si="307"/>
        <v>0</v>
      </c>
      <c r="DR165" s="140" t="str">
        <f t="shared" si="308"/>
        <v/>
      </c>
      <c r="DS165" s="140" t="str">
        <f t="shared" si="309"/>
        <v>0</v>
      </c>
      <c r="DT165" s="140" t="str">
        <f t="shared" si="310"/>
        <v/>
      </c>
      <c r="DU165" s="140" t="str">
        <f t="shared" si="311"/>
        <v>00</v>
      </c>
      <c r="DV165" s="140">
        <f t="shared" si="312"/>
        <v>0</v>
      </c>
    </row>
    <row r="166" spans="2:126">
      <c r="B166" s="159" t="str">
        <f t="shared" si="218"/>
        <v/>
      </c>
      <c r="C166" s="150">
        <v>163</v>
      </c>
      <c r="D166" s="160" t="str">
        <f>男子種目選択!B166</f>
        <v/>
      </c>
      <c r="E166" s="161" t="str">
        <f>男子種目選択!C166</f>
        <v/>
      </c>
      <c r="F166" s="162" t="str">
        <f>男子種目選択!D166</f>
        <v/>
      </c>
      <c r="G166" s="163" t="str">
        <f>IF(男子種目選択!E166="","",男子種目選択!E166)</f>
        <v/>
      </c>
      <c r="H166" s="164" t="str">
        <f t="shared" si="313"/>
        <v/>
      </c>
      <c r="I166" s="165"/>
      <c r="J166" s="166" t="str">
        <f t="shared" si="219"/>
        <v/>
      </c>
      <c r="K166" s="167"/>
      <c r="L166" s="166" t="str">
        <f t="shared" si="220"/>
        <v/>
      </c>
      <c r="M166" s="168"/>
      <c r="N166" s="169" t="str">
        <f t="shared" si="221"/>
        <v/>
      </c>
      <c r="O166" s="169">
        <f t="shared" si="222"/>
        <v>0</v>
      </c>
      <c r="P166" s="169" t="str">
        <f t="shared" si="223"/>
        <v/>
      </c>
      <c r="Q166" s="169">
        <f t="shared" si="224"/>
        <v>0</v>
      </c>
      <c r="R166" s="3" t="str">
        <f t="shared" si="225"/>
        <v/>
      </c>
      <c r="S166" s="145" t="str">
        <f t="shared" si="226"/>
        <v/>
      </c>
      <c r="T166" s="140" t="str">
        <f t="shared" si="227"/>
        <v>00</v>
      </c>
      <c r="U166" s="140">
        <f t="shared" si="228"/>
        <v>0</v>
      </c>
      <c r="V166" s="140">
        <f t="shared" si="229"/>
        <v>0</v>
      </c>
      <c r="W166" s="140" t="str">
        <f t="shared" si="230"/>
        <v/>
      </c>
      <c r="X166" s="140" t="str">
        <f t="shared" si="231"/>
        <v/>
      </c>
      <c r="Y166" s="140" t="str">
        <f t="shared" si="232"/>
        <v>0</v>
      </c>
      <c r="Z166" s="140" t="str">
        <f t="shared" si="233"/>
        <v/>
      </c>
      <c r="AA166" s="140" t="str">
        <f t="shared" si="234"/>
        <v/>
      </c>
      <c r="AB166" s="140" t="str">
        <f t="shared" si="235"/>
        <v/>
      </c>
      <c r="AC166" s="140" t="str">
        <f t="shared" si="213"/>
        <v>0</v>
      </c>
      <c r="AD166" s="140">
        <f t="shared" si="236"/>
        <v>0</v>
      </c>
      <c r="AE166" s="163" t="str">
        <f>IF(男子種目選択!F166="","",男子種目選択!F166)</f>
        <v/>
      </c>
      <c r="AF166" s="164" t="str">
        <f t="shared" si="314"/>
        <v/>
      </c>
      <c r="AG166" s="170"/>
      <c r="AH166" s="171" t="str">
        <f t="shared" si="237"/>
        <v/>
      </c>
      <c r="AI166" s="172"/>
      <c r="AJ166" s="171" t="str">
        <f t="shared" si="238"/>
        <v/>
      </c>
      <c r="AK166" s="173"/>
      <c r="AL166" s="169">
        <f t="shared" si="239"/>
        <v>0</v>
      </c>
      <c r="AM166" s="169">
        <f t="shared" si="240"/>
        <v>0</v>
      </c>
      <c r="AN166" s="169">
        <f t="shared" si="241"/>
        <v>0</v>
      </c>
      <c r="AO166" s="169">
        <f t="shared" si="242"/>
        <v>0</v>
      </c>
      <c r="AP166" s="3">
        <f t="shared" si="243"/>
        <v>0</v>
      </c>
      <c r="AQ166" s="145">
        <f t="shared" si="244"/>
        <v>0</v>
      </c>
      <c r="AR166" s="140" t="str">
        <f t="shared" si="245"/>
        <v>000</v>
      </c>
      <c r="AS166" s="140">
        <f t="shared" si="246"/>
        <v>0</v>
      </c>
      <c r="AT166" s="140">
        <f t="shared" si="247"/>
        <v>0</v>
      </c>
      <c r="AU166" s="140" t="str">
        <f t="shared" si="248"/>
        <v/>
      </c>
      <c r="AV166" s="140" t="str">
        <f t="shared" si="249"/>
        <v/>
      </c>
      <c r="AW166" s="140" t="str">
        <f t="shared" si="250"/>
        <v>0</v>
      </c>
      <c r="AX166" s="140" t="str">
        <f t="shared" si="251"/>
        <v/>
      </c>
      <c r="AY166" s="140" t="str">
        <f t="shared" si="252"/>
        <v>0</v>
      </c>
      <c r="AZ166" s="140" t="str">
        <f t="shared" si="253"/>
        <v/>
      </c>
      <c r="BA166" s="140" t="str">
        <f t="shared" si="254"/>
        <v>00</v>
      </c>
      <c r="BB166" s="140">
        <f t="shared" si="255"/>
        <v>0</v>
      </c>
      <c r="BC166" s="174" t="str">
        <f>IF(男子種目選択!G166="","",男子種目選択!G166)</f>
        <v/>
      </c>
      <c r="BD166" s="164" t="str">
        <f t="shared" si="315"/>
        <v/>
      </c>
      <c r="BE166" s="170"/>
      <c r="BF166" s="171" t="str">
        <f t="shared" si="256"/>
        <v/>
      </c>
      <c r="BG166" s="172"/>
      <c r="BH166" s="171" t="str">
        <f t="shared" si="257"/>
        <v/>
      </c>
      <c r="BI166" s="175"/>
      <c r="BJ166" s="169">
        <f t="shared" si="258"/>
        <v>0</v>
      </c>
      <c r="BK166" s="169">
        <f t="shared" si="259"/>
        <v>0</v>
      </c>
      <c r="BL166" s="169">
        <f t="shared" si="260"/>
        <v>0</v>
      </c>
      <c r="BM166" s="169">
        <f t="shared" si="261"/>
        <v>0</v>
      </c>
      <c r="BN166" s="3">
        <f t="shared" si="262"/>
        <v>0</v>
      </c>
      <c r="BO166" s="145">
        <f t="shared" si="263"/>
        <v>0</v>
      </c>
      <c r="BP166" s="140" t="str">
        <f t="shared" si="264"/>
        <v>000</v>
      </c>
      <c r="BQ166" s="140">
        <f t="shared" si="265"/>
        <v>0</v>
      </c>
      <c r="BR166" s="140">
        <f t="shared" si="266"/>
        <v>0</v>
      </c>
      <c r="BS166" s="140" t="str">
        <f t="shared" si="267"/>
        <v/>
      </c>
      <c r="BT166" s="140" t="str">
        <f t="shared" si="268"/>
        <v/>
      </c>
      <c r="BU166" s="140" t="str">
        <f t="shared" si="269"/>
        <v>0</v>
      </c>
      <c r="BV166" s="140" t="str">
        <f t="shared" si="270"/>
        <v/>
      </c>
      <c r="BW166" s="140" t="str">
        <f t="shared" si="271"/>
        <v>0</v>
      </c>
      <c r="BX166" s="140" t="str">
        <f t="shared" si="272"/>
        <v/>
      </c>
      <c r="BY166" s="140" t="str">
        <f t="shared" si="273"/>
        <v>00</v>
      </c>
      <c r="BZ166" s="140">
        <f t="shared" si="274"/>
        <v>0</v>
      </c>
      <c r="CA166" s="163" t="str">
        <f>IF(男子種目選択!H166="","",男子種目選択!H166)</f>
        <v/>
      </c>
      <c r="CB166" s="164" t="str">
        <f t="shared" si="316"/>
        <v/>
      </c>
      <c r="CC166" s="170"/>
      <c r="CD166" s="171" t="str">
        <f t="shared" si="275"/>
        <v/>
      </c>
      <c r="CE166" s="172"/>
      <c r="CF166" s="171" t="str">
        <f t="shared" si="276"/>
        <v/>
      </c>
      <c r="CG166" s="173"/>
      <c r="CH166" s="169">
        <f t="shared" si="277"/>
        <v>0</v>
      </c>
      <c r="CI166" s="169">
        <f t="shared" si="278"/>
        <v>0</v>
      </c>
      <c r="CJ166" s="169">
        <f t="shared" si="279"/>
        <v>0</v>
      </c>
      <c r="CK166" s="169">
        <f t="shared" si="280"/>
        <v>0</v>
      </c>
      <c r="CL166" s="3">
        <f t="shared" si="281"/>
        <v>0</v>
      </c>
      <c r="CM166" s="145">
        <f t="shared" si="282"/>
        <v>0</v>
      </c>
      <c r="CN166" s="140" t="str">
        <f t="shared" si="283"/>
        <v>000</v>
      </c>
      <c r="CO166" s="140">
        <f t="shared" si="284"/>
        <v>0</v>
      </c>
      <c r="CP166" s="140">
        <f t="shared" si="285"/>
        <v>0</v>
      </c>
      <c r="CQ166" s="140" t="str">
        <f t="shared" si="286"/>
        <v/>
      </c>
      <c r="CR166" s="140" t="str">
        <f t="shared" si="287"/>
        <v/>
      </c>
      <c r="CS166" s="140" t="str">
        <f t="shared" si="288"/>
        <v>0</v>
      </c>
      <c r="CT166" s="140" t="str">
        <f t="shared" si="289"/>
        <v/>
      </c>
      <c r="CU166" s="140" t="str">
        <f t="shared" si="290"/>
        <v>0</v>
      </c>
      <c r="CV166" s="140" t="str">
        <f t="shared" si="291"/>
        <v/>
      </c>
      <c r="CW166" s="140" t="str">
        <f t="shared" si="292"/>
        <v>00</v>
      </c>
      <c r="CX166" s="140">
        <f t="shared" si="293"/>
        <v>0</v>
      </c>
      <c r="CY166" s="174" t="str">
        <f>IF(男子種目選択!I166="","",男子種目選択!I166)</f>
        <v/>
      </c>
      <c r="CZ166" s="164" t="str">
        <f t="shared" si="317"/>
        <v/>
      </c>
      <c r="DA166" s="170"/>
      <c r="DB166" s="171" t="str">
        <f t="shared" si="294"/>
        <v/>
      </c>
      <c r="DC166" s="172"/>
      <c r="DD166" s="171" t="str">
        <f t="shared" si="295"/>
        <v/>
      </c>
      <c r="DE166" s="175"/>
      <c r="DF166" s="169">
        <f t="shared" si="296"/>
        <v>0</v>
      </c>
      <c r="DG166" s="169">
        <f t="shared" si="297"/>
        <v>0</v>
      </c>
      <c r="DH166" s="169">
        <f t="shared" si="298"/>
        <v>0</v>
      </c>
      <c r="DI166" s="169">
        <f t="shared" si="299"/>
        <v>0</v>
      </c>
      <c r="DJ166" s="3">
        <f t="shared" si="300"/>
        <v>0</v>
      </c>
      <c r="DK166" s="145">
        <f t="shared" si="301"/>
        <v>0</v>
      </c>
      <c r="DL166" s="140" t="str">
        <f t="shared" si="302"/>
        <v>000</v>
      </c>
      <c r="DM166" s="140">
        <f t="shared" si="303"/>
        <v>0</v>
      </c>
      <c r="DN166" s="140">
        <f t="shared" si="304"/>
        <v>0</v>
      </c>
      <c r="DO166" s="140" t="str">
        <f t="shared" si="305"/>
        <v/>
      </c>
      <c r="DP166" s="140" t="str">
        <f t="shared" si="306"/>
        <v/>
      </c>
      <c r="DQ166" s="140" t="str">
        <f t="shared" si="307"/>
        <v>0</v>
      </c>
      <c r="DR166" s="140" t="str">
        <f t="shared" si="308"/>
        <v/>
      </c>
      <c r="DS166" s="140" t="str">
        <f t="shared" si="309"/>
        <v>0</v>
      </c>
      <c r="DT166" s="140" t="str">
        <f t="shared" si="310"/>
        <v/>
      </c>
      <c r="DU166" s="140" t="str">
        <f t="shared" si="311"/>
        <v>00</v>
      </c>
      <c r="DV166" s="140">
        <f t="shared" si="312"/>
        <v>0</v>
      </c>
    </row>
    <row r="167" spans="2:126">
      <c r="B167" s="159" t="str">
        <f t="shared" si="218"/>
        <v/>
      </c>
      <c r="C167" s="150">
        <v>164</v>
      </c>
      <c r="D167" s="160" t="str">
        <f>男子種目選択!B167</f>
        <v/>
      </c>
      <c r="E167" s="161" t="str">
        <f>男子種目選択!C167</f>
        <v/>
      </c>
      <c r="F167" s="162" t="str">
        <f>男子種目選択!D167</f>
        <v/>
      </c>
      <c r="G167" s="163" t="str">
        <f>IF(男子種目選択!E167="","",男子種目選択!E167)</f>
        <v/>
      </c>
      <c r="H167" s="164" t="str">
        <f t="shared" si="313"/>
        <v/>
      </c>
      <c r="I167" s="165"/>
      <c r="J167" s="166" t="str">
        <f t="shared" si="219"/>
        <v/>
      </c>
      <c r="K167" s="167"/>
      <c r="L167" s="166" t="str">
        <f t="shared" si="220"/>
        <v/>
      </c>
      <c r="M167" s="168"/>
      <c r="N167" s="169" t="str">
        <f t="shared" si="221"/>
        <v/>
      </c>
      <c r="O167" s="169">
        <f t="shared" si="222"/>
        <v>0</v>
      </c>
      <c r="P167" s="169" t="str">
        <f t="shared" si="223"/>
        <v/>
      </c>
      <c r="Q167" s="169">
        <f t="shared" si="224"/>
        <v>0</v>
      </c>
      <c r="R167" s="3" t="str">
        <f t="shared" si="225"/>
        <v/>
      </c>
      <c r="S167" s="145" t="str">
        <f t="shared" si="226"/>
        <v/>
      </c>
      <c r="T167" s="140" t="str">
        <f t="shared" si="227"/>
        <v>00</v>
      </c>
      <c r="U167" s="140">
        <f t="shared" si="228"/>
        <v>0</v>
      </c>
      <c r="V167" s="140">
        <f t="shared" si="229"/>
        <v>0</v>
      </c>
      <c r="W167" s="140" t="str">
        <f t="shared" si="230"/>
        <v/>
      </c>
      <c r="X167" s="140" t="str">
        <f t="shared" si="231"/>
        <v/>
      </c>
      <c r="Y167" s="140" t="str">
        <f t="shared" si="232"/>
        <v>0</v>
      </c>
      <c r="Z167" s="140" t="str">
        <f t="shared" si="233"/>
        <v/>
      </c>
      <c r="AA167" s="140" t="str">
        <f t="shared" si="234"/>
        <v/>
      </c>
      <c r="AB167" s="140" t="str">
        <f t="shared" si="235"/>
        <v/>
      </c>
      <c r="AC167" s="140" t="str">
        <f t="shared" si="213"/>
        <v>0</v>
      </c>
      <c r="AD167" s="140">
        <f t="shared" si="236"/>
        <v>0</v>
      </c>
      <c r="AE167" s="163" t="str">
        <f>IF(男子種目選択!F167="","",男子種目選択!F167)</f>
        <v/>
      </c>
      <c r="AF167" s="164" t="str">
        <f t="shared" si="314"/>
        <v/>
      </c>
      <c r="AG167" s="170"/>
      <c r="AH167" s="171" t="str">
        <f t="shared" si="237"/>
        <v/>
      </c>
      <c r="AI167" s="172"/>
      <c r="AJ167" s="171" t="str">
        <f t="shared" si="238"/>
        <v/>
      </c>
      <c r="AK167" s="173"/>
      <c r="AL167" s="169">
        <f t="shared" si="239"/>
        <v>0</v>
      </c>
      <c r="AM167" s="169">
        <f t="shared" si="240"/>
        <v>0</v>
      </c>
      <c r="AN167" s="169">
        <f t="shared" si="241"/>
        <v>0</v>
      </c>
      <c r="AO167" s="169">
        <f t="shared" si="242"/>
        <v>0</v>
      </c>
      <c r="AP167" s="3">
        <f t="shared" si="243"/>
        <v>0</v>
      </c>
      <c r="AQ167" s="145">
        <f t="shared" si="244"/>
        <v>0</v>
      </c>
      <c r="AR167" s="140" t="str">
        <f t="shared" si="245"/>
        <v>000</v>
      </c>
      <c r="AS167" s="140">
        <f t="shared" si="246"/>
        <v>0</v>
      </c>
      <c r="AT167" s="140">
        <f t="shared" si="247"/>
        <v>0</v>
      </c>
      <c r="AU167" s="140" t="str">
        <f t="shared" si="248"/>
        <v/>
      </c>
      <c r="AV167" s="140" t="str">
        <f t="shared" si="249"/>
        <v/>
      </c>
      <c r="AW167" s="140" t="str">
        <f t="shared" si="250"/>
        <v>0</v>
      </c>
      <c r="AX167" s="140" t="str">
        <f t="shared" si="251"/>
        <v/>
      </c>
      <c r="AY167" s="140" t="str">
        <f t="shared" si="252"/>
        <v>0</v>
      </c>
      <c r="AZ167" s="140" t="str">
        <f t="shared" si="253"/>
        <v/>
      </c>
      <c r="BA167" s="140" t="str">
        <f t="shared" si="254"/>
        <v>00</v>
      </c>
      <c r="BB167" s="140">
        <f t="shared" si="255"/>
        <v>0</v>
      </c>
      <c r="BC167" s="174" t="str">
        <f>IF(男子種目選択!G167="","",男子種目選択!G167)</f>
        <v/>
      </c>
      <c r="BD167" s="164" t="str">
        <f t="shared" si="315"/>
        <v/>
      </c>
      <c r="BE167" s="170"/>
      <c r="BF167" s="171" t="str">
        <f t="shared" si="256"/>
        <v/>
      </c>
      <c r="BG167" s="172"/>
      <c r="BH167" s="171" t="str">
        <f t="shared" si="257"/>
        <v/>
      </c>
      <c r="BI167" s="175"/>
      <c r="BJ167" s="169">
        <f t="shared" si="258"/>
        <v>0</v>
      </c>
      <c r="BK167" s="169">
        <f t="shared" si="259"/>
        <v>0</v>
      </c>
      <c r="BL167" s="169">
        <f t="shared" si="260"/>
        <v>0</v>
      </c>
      <c r="BM167" s="169">
        <f t="shared" si="261"/>
        <v>0</v>
      </c>
      <c r="BN167" s="3">
        <f t="shared" si="262"/>
        <v>0</v>
      </c>
      <c r="BO167" s="145">
        <f t="shared" si="263"/>
        <v>0</v>
      </c>
      <c r="BP167" s="140" t="str">
        <f t="shared" si="264"/>
        <v>000</v>
      </c>
      <c r="BQ167" s="140">
        <f t="shared" si="265"/>
        <v>0</v>
      </c>
      <c r="BR167" s="140">
        <f t="shared" si="266"/>
        <v>0</v>
      </c>
      <c r="BS167" s="140" t="str">
        <f t="shared" si="267"/>
        <v/>
      </c>
      <c r="BT167" s="140" t="str">
        <f t="shared" si="268"/>
        <v/>
      </c>
      <c r="BU167" s="140" t="str">
        <f t="shared" si="269"/>
        <v>0</v>
      </c>
      <c r="BV167" s="140" t="str">
        <f t="shared" si="270"/>
        <v/>
      </c>
      <c r="BW167" s="140" t="str">
        <f t="shared" si="271"/>
        <v>0</v>
      </c>
      <c r="BX167" s="140" t="str">
        <f t="shared" si="272"/>
        <v/>
      </c>
      <c r="BY167" s="140" t="str">
        <f t="shared" si="273"/>
        <v>00</v>
      </c>
      <c r="BZ167" s="140">
        <f t="shared" si="274"/>
        <v>0</v>
      </c>
      <c r="CA167" s="163" t="str">
        <f>IF(男子種目選択!H167="","",男子種目選択!H167)</f>
        <v/>
      </c>
      <c r="CB167" s="164" t="str">
        <f t="shared" si="316"/>
        <v/>
      </c>
      <c r="CC167" s="170"/>
      <c r="CD167" s="171" t="str">
        <f t="shared" si="275"/>
        <v/>
      </c>
      <c r="CE167" s="172"/>
      <c r="CF167" s="171" t="str">
        <f t="shared" si="276"/>
        <v/>
      </c>
      <c r="CG167" s="173"/>
      <c r="CH167" s="169">
        <f t="shared" si="277"/>
        <v>0</v>
      </c>
      <c r="CI167" s="169">
        <f t="shared" si="278"/>
        <v>0</v>
      </c>
      <c r="CJ167" s="169">
        <f t="shared" si="279"/>
        <v>0</v>
      </c>
      <c r="CK167" s="169">
        <f t="shared" si="280"/>
        <v>0</v>
      </c>
      <c r="CL167" s="3">
        <f t="shared" si="281"/>
        <v>0</v>
      </c>
      <c r="CM167" s="145">
        <f t="shared" si="282"/>
        <v>0</v>
      </c>
      <c r="CN167" s="140" t="str">
        <f t="shared" si="283"/>
        <v>000</v>
      </c>
      <c r="CO167" s="140">
        <f t="shared" si="284"/>
        <v>0</v>
      </c>
      <c r="CP167" s="140">
        <f t="shared" si="285"/>
        <v>0</v>
      </c>
      <c r="CQ167" s="140" t="str">
        <f t="shared" si="286"/>
        <v/>
      </c>
      <c r="CR167" s="140" t="str">
        <f t="shared" si="287"/>
        <v/>
      </c>
      <c r="CS167" s="140" t="str">
        <f t="shared" si="288"/>
        <v>0</v>
      </c>
      <c r="CT167" s="140" t="str">
        <f t="shared" si="289"/>
        <v/>
      </c>
      <c r="CU167" s="140" t="str">
        <f t="shared" si="290"/>
        <v>0</v>
      </c>
      <c r="CV167" s="140" t="str">
        <f t="shared" si="291"/>
        <v/>
      </c>
      <c r="CW167" s="140" t="str">
        <f t="shared" si="292"/>
        <v>00</v>
      </c>
      <c r="CX167" s="140">
        <f t="shared" si="293"/>
        <v>0</v>
      </c>
      <c r="CY167" s="174" t="str">
        <f>IF(男子種目選択!I167="","",男子種目選択!I167)</f>
        <v/>
      </c>
      <c r="CZ167" s="164" t="str">
        <f t="shared" si="317"/>
        <v/>
      </c>
      <c r="DA167" s="170"/>
      <c r="DB167" s="171" t="str">
        <f t="shared" si="294"/>
        <v/>
      </c>
      <c r="DC167" s="172"/>
      <c r="DD167" s="171" t="str">
        <f t="shared" si="295"/>
        <v/>
      </c>
      <c r="DE167" s="175"/>
      <c r="DF167" s="169">
        <f t="shared" si="296"/>
        <v>0</v>
      </c>
      <c r="DG167" s="169">
        <f t="shared" si="297"/>
        <v>0</v>
      </c>
      <c r="DH167" s="169">
        <f t="shared" si="298"/>
        <v>0</v>
      </c>
      <c r="DI167" s="169">
        <f t="shared" si="299"/>
        <v>0</v>
      </c>
      <c r="DJ167" s="3">
        <f t="shared" si="300"/>
        <v>0</v>
      </c>
      <c r="DK167" s="145">
        <f t="shared" si="301"/>
        <v>0</v>
      </c>
      <c r="DL167" s="140" t="str">
        <f t="shared" si="302"/>
        <v>000</v>
      </c>
      <c r="DM167" s="140">
        <f t="shared" si="303"/>
        <v>0</v>
      </c>
      <c r="DN167" s="140">
        <f t="shared" si="304"/>
        <v>0</v>
      </c>
      <c r="DO167" s="140" t="str">
        <f t="shared" si="305"/>
        <v/>
      </c>
      <c r="DP167" s="140" t="str">
        <f t="shared" si="306"/>
        <v/>
      </c>
      <c r="DQ167" s="140" t="str">
        <f t="shared" si="307"/>
        <v>0</v>
      </c>
      <c r="DR167" s="140" t="str">
        <f t="shared" si="308"/>
        <v/>
      </c>
      <c r="DS167" s="140" t="str">
        <f t="shared" si="309"/>
        <v>0</v>
      </c>
      <c r="DT167" s="140" t="str">
        <f t="shared" si="310"/>
        <v/>
      </c>
      <c r="DU167" s="140" t="str">
        <f t="shared" si="311"/>
        <v>00</v>
      </c>
      <c r="DV167" s="140">
        <f t="shared" si="312"/>
        <v>0</v>
      </c>
    </row>
    <row r="168" spans="2:126">
      <c r="B168" s="159" t="str">
        <f t="shared" si="218"/>
        <v/>
      </c>
      <c r="C168" s="150">
        <v>165</v>
      </c>
      <c r="D168" s="160" t="str">
        <f>男子種目選択!B168</f>
        <v/>
      </c>
      <c r="E168" s="161" t="str">
        <f>男子種目選択!C168</f>
        <v/>
      </c>
      <c r="F168" s="162" t="str">
        <f>男子種目選択!D168</f>
        <v/>
      </c>
      <c r="G168" s="163" t="str">
        <f>IF(男子種目選択!E168="","",男子種目選択!E168)</f>
        <v/>
      </c>
      <c r="H168" s="164" t="str">
        <f t="shared" si="313"/>
        <v/>
      </c>
      <c r="I168" s="165"/>
      <c r="J168" s="166" t="str">
        <f t="shared" si="219"/>
        <v/>
      </c>
      <c r="K168" s="167"/>
      <c r="L168" s="166" t="str">
        <f t="shared" si="220"/>
        <v/>
      </c>
      <c r="M168" s="168"/>
      <c r="N168" s="169" t="str">
        <f t="shared" si="221"/>
        <v/>
      </c>
      <c r="O168" s="169">
        <f t="shared" si="222"/>
        <v>0</v>
      </c>
      <c r="P168" s="169" t="str">
        <f t="shared" si="223"/>
        <v/>
      </c>
      <c r="Q168" s="169">
        <f t="shared" si="224"/>
        <v>0</v>
      </c>
      <c r="R168" s="3" t="str">
        <f t="shared" si="225"/>
        <v/>
      </c>
      <c r="S168" s="145" t="str">
        <f t="shared" si="226"/>
        <v/>
      </c>
      <c r="T168" s="140" t="str">
        <f t="shared" si="227"/>
        <v>00</v>
      </c>
      <c r="U168" s="140">
        <f t="shared" si="228"/>
        <v>0</v>
      </c>
      <c r="V168" s="140">
        <f t="shared" si="229"/>
        <v>0</v>
      </c>
      <c r="W168" s="140" t="str">
        <f t="shared" si="230"/>
        <v/>
      </c>
      <c r="X168" s="140" t="str">
        <f t="shared" si="231"/>
        <v/>
      </c>
      <c r="Y168" s="140" t="str">
        <f t="shared" si="232"/>
        <v>0</v>
      </c>
      <c r="Z168" s="140" t="str">
        <f t="shared" si="233"/>
        <v/>
      </c>
      <c r="AA168" s="140" t="str">
        <f t="shared" si="234"/>
        <v/>
      </c>
      <c r="AB168" s="140" t="str">
        <f t="shared" si="235"/>
        <v/>
      </c>
      <c r="AC168" s="140" t="str">
        <f t="shared" si="213"/>
        <v>0</v>
      </c>
      <c r="AD168" s="140">
        <f t="shared" si="236"/>
        <v>0</v>
      </c>
      <c r="AE168" s="163" t="str">
        <f>IF(男子種目選択!F168="","",男子種目選択!F168)</f>
        <v/>
      </c>
      <c r="AF168" s="164" t="str">
        <f t="shared" si="314"/>
        <v/>
      </c>
      <c r="AG168" s="170"/>
      <c r="AH168" s="171" t="str">
        <f t="shared" si="237"/>
        <v/>
      </c>
      <c r="AI168" s="172"/>
      <c r="AJ168" s="171" t="str">
        <f t="shared" si="238"/>
        <v/>
      </c>
      <c r="AK168" s="173"/>
      <c r="AL168" s="169">
        <f t="shared" si="239"/>
        <v>0</v>
      </c>
      <c r="AM168" s="169">
        <f t="shared" si="240"/>
        <v>0</v>
      </c>
      <c r="AN168" s="169">
        <f t="shared" si="241"/>
        <v>0</v>
      </c>
      <c r="AO168" s="169">
        <f t="shared" si="242"/>
        <v>0</v>
      </c>
      <c r="AP168" s="3">
        <f t="shared" si="243"/>
        <v>0</v>
      </c>
      <c r="AQ168" s="145">
        <f t="shared" si="244"/>
        <v>0</v>
      </c>
      <c r="AR168" s="140" t="str">
        <f t="shared" si="245"/>
        <v>000</v>
      </c>
      <c r="AS168" s="140">
        <f t="shared" si="246"/>
        <v>0</v>
      </c>
      <c r="AT168" s="140">
        <f t="shared" si="247"/>
        <v>0</v>
      </c>
      <c r="AU168" s="140" t="str">
        <f t="shared" si="248"/>
        <v/>
      </c>
      <c r="AV168" s="140" t="str">
        <f t="shared" si="249"/>
        <v/>
      </c>
      <c r="AW168" s="140" t="str">
        <f t="shared" si="250"/>
        <v>0</v>
      </c>
      <c r="AX168" s="140" t="str">
        <f t="shared" si="251"/>
        <v/>
      </c>
      <c r="AY168" s="140" t="str">
        <f t="shared" si="252"/>
        <v>0</v>
      </c>
      <c r="AZ168" s="140" t="str">
        <f t="shared" si="253"/>
        <v/>
      </c>
      <c r="BA168" s="140" t="str">
        <f t="shared" si="254"/>
        <v>00</v>
      </c>
      <c r="BB168" s="140">
        <f t="shared" si="255"/>
        <v>0</v>
      </c>
      <c r="BC168" s="174" t="str">
        <f>IF(男子種目選択!G168="","",男子種目選択!G168)</f>
        <v/>
      </c>
      <c r="BD168" s="164" t="str">
        <f t="shared" si="315"/>
        <v/>
      </c>
      <c r="BE168" s="170"/>
      <c r="BF168" s="171" t="str">
        <f t="shared" si="256"/>
        <v/>
      </c>
      <c r="BG168" s="172"/>
      <c r="BH168" s="171" t="str">
        <f t="shared" si="257"/>
        <v/>
      </c>
      <c r="BI168" s="175"/>
      <c r="BJ168" s="169">
        <f t="shared" si="258"/>
        <v>0</v>
      </c>
      <c r="BK168" s="169">
        <f t="shared" si="259"/>
        <v>0</v>
      </c>
      <c r="BL168" s="169">
        <f t="shared" si="260"/>
        <v>0</v>
      </c>
      <c r="BM168" s="169">
        <f t="shared" si="261"/>
        <v>0</v>
      </c>
      <c r="BN168" s="3">
        <f t="shared" si="262"/>
        <v>0</v>
      </c>
      <c r="BO168" s="145">
        <f t="shared" si="263"/>
        <v>0</v>
      </c>
      <c r="BP168" s="140" t="str">
        <f t="shared" si="264"/>
        <v>000</v>
      </c>
      <c r="BQ168" s="140">
        <f t="shared" si="265"/>
        <v>0</v>
      </c>
      <c r="BR168" s="140">
        <f t="shared" si="266"/>
        <v>0</v>
      </c>
      <c r="BS168" s="140" t="str">
        <f t="shared" si="267"/>
        <v/>
      </c>
      <c r="BT168" s="140" t="str">
        <f t="shared" si="268"/>
        <v/>
      </c>
      <c r="BU168" s="140" t="str">
        <f t="shared" si="269"/>
        <v>0</v>
      </c>
      <c r="BV168" s="140" t="str">
        <f t="shared" si="270"/>
        <v/>
      </c>
      <c r="BW168" s="140" t="str">
        <f t="shared" si="271"/>
        <v>0</v>
      </c>
      <c r="BX168" s="140" t="str">
        <f t="shared" si="272"/>
        <v/>
      </c>
      <c r="BY168" s="140" t="str">
        <f t="shared" si="273"/>
        <v>00</v>
      </c>
      <c r="BZ168" s="140">
        <f t="shared" si="274"/>
        <v>0</v>
      </c>
      <c r="CA168" s="163" t="str">
        <f>IF(男子種目選択!H168="","",男子種目選択!H168)</f>
        <v/>
      </c>
      <c r="CB168" s="164" t="str">
        <f t="shared" si="316"/>
        <v/>
      </c>
      <c r="CC168" s="170"/>
      <c r="CD168" s="171" t="str">
        <f t="shared" si="275"/>
        <v/>
      </c>
      <c r="CE168" s="172"/>
      <c r="CF168" s="171" t="str">
        <f t="shared" si="276"/>
        <v/>
      </c>
      <c r="CG168" s="173"/>
      <c r="CH168" s="169">
        <f t="shared" si="277"/>
        <v>0</v>
      </c>
      <c r="CI168" s="169">
        <f t="shared" si="278"/>
        <v>0</v>
      </c>
      <c r="CJ168" s="169">
        <f t="shared" si="279"/>
        <v>0</v>
      </c>
      <c r="CK168" s="169">
        <f t="shared" si="280"/>
        <v>0</v>
      </c>
      <c r="CL168" s="3">
        <f t="shared" si="281"/>
        <v>0</v>
      </c>
      <c r="CM168" s="145">
        <f t="shared" si="282"/>
        <v>0</v>
      </c>
      <c r="CN168" s="140" t="str">
        <f t="shared" si="283"/>
        <v>000</v>
      </c>
      <c r="CO168" s="140">
        <f t="shared" si="284"/>
        <v>0</v>
      </c>
      <c r="CP168" s="140">
        <f t="shared" si="285"/>
        <v>0</v>
      </c>
      <c r="CQ168" s="140" t="str">
        <f t="shared" si="286"/>
        <v/>
      </c>
      <c r="CR168" s="140" t="str">
        <f t="shared" si="287"/>
        <v/>
      </c>
      <c r="CS168" s="140" t="str">
        <f t="shared" si="288"/>
        <v>0</v>
      </c>
      <c r="CT168" s="140" t="str">
        <f t="shared" si="289"/>
        <v/>
      </c>
      <c r="CU168" s="140" t="str">
        <f t="shared" si="290"/>
        <v>0</v>
      </c>
      <c r="CV168" s="140" t="str">
        <f t="shared" si="291"/>
        <v/>
      </c>
      <c r="CW168" s="140" t="str">
        <f t="shared" si="292"/>
        <v>00</v>
      </c>
      <c r="CX168" s="140">
        <f t="shared" si="293"/>
        <v>0</v>
      </c>
      <c r="CY168" s="174" t="str">
        <f>IF(男子種目選択!I168="","",男子種目選択!I168)</f>
        <v/>
      </c>
      <c r="CZ168" s="164" t="str">
        <f t="shared" si="317"/>
        <v/>
      </c>
      <c r="DA168" s="170"/>
      <c r="DB168" s="171" t="str">
        <f t="shared" si="294"/>
        <v/>
      </c>
      <c r="DC168" s="172"/>
      <c r="DD168" s="171" t="str">
        <f t="shared" si="295"/>
        <v/>
      </c>
      <c r="DE168" s="175"/>
      <c r="DF168" s="169">
        <f t="shared" si="296"/>
        <v>0</v>
      </c>
      <c r="DG168" s="169">
        <f t="shared" si="297"/>
        <v>0</v>
      </c>
      <c r="DH168" s="169">
        <f t="shared" si="298"/>
        <v>0</v>
      </c>
      <c r="DI168" s="169">
        <f t="shared" si="299"/>
        <v>0</v>
      </c>
      <c r="DJ168" s="3">
        <f t="shared" si="300"/>
        <v>0</v>
      </c>
      <c r="DK168" s="145">
        <f t="shared" si="301"/>
        <v>0</v>
      </c>
      <c r="DL168" s="140" t="str">
        <f t="shared" si="302"/>
        <v>000</v>
      </c>
      <c r="DM168" s="140">
        <f t="shared" si="303"/>
        <v>0</v>
      </c>
      <c r="DN168" s="140">
        <f t="shared" si="304"/>
        <v>0</v>
      </c>
      <c r="DO168" s="140" t="str">
        <f t="shared" si="305"/>
        <v/>
      </c>
      <c r="DP168" s="140" t="str">
        <f t="shared" si="306"/>
        <v/>
      </c>
      <c r="DQ168" s="140" t="str">
        <f t="shared" si="307"/>
        <v>0</v>
      </c>
      <c r="DR168" s="140" t="str">
        <f t="shared" si="308"/>
        <v/>
      </c>
      <c r="DS168" s="140" t="str">
        <f t="shared" si="309"/>
        <v>0</v>
      </c>
      <c r="DT168" s="140" t="str">
        <f t="shared" si="310"/>
        <v/>
      </c>
      <c r="DU168" s="140" t="str">
        <f t="shared" si="311"/>
        <v>00</v>
      </c>
      <c r="DV168" s="140">
        <f t="shared" si="312"/>
        <v>0</v>
      </c>
    </row>
    <row r="169" spans="2:126">
      <c r="B169" s="159" t="str">
        <f t="shared" si="218"/>
        <v/>
      </c>
      <c r="C169" s="150">
        <v>166</v>
      </c>
      <c r="D169" s="160" t="str">
        <f>男子種目選択!B169</f>
        <v/>
      </c>
      <c r="E169" s="161" t="str">
        <f>男子種目選択!C169</f>
        <v/>
      </c>
      <c r="F169" s="162" t="str">
        <f>男子種目選択!D169</f>
        <v/>
      </c>
      <c r="G169" s="163" t="str">
        <f>IF(男子種目選択!E169="","",男子種目選択!E169)</f>
        <v/>
      </c>
      <c r="H169" s="164" t="str">
        <f t="shared" si="313"/>
        <v/>
      </c>
      <c r="I169" s="165"/>
      <c r="J169" s="166" t="str">
        <f t="shared" si="219"/>
        <v/>
      </c>
      <c r="K169" s="167"/>
      <c r="L169" s="166" t="str">
        <f t="shared" si="220"/>
        <v/>
      </c>
      <c r="M169" s="168"/>
      <c r="N169" s="169" t="str">
        <f t="shared" si="221"/>
        <v/>
      </c>
      <c r="O169" s="169">
        <f t="shared" si="222"/>
        <v>0</v>
      </c>
      <c r="P169" s="169" t="str">
        <f t="shared" si="223"/>
        <v/>
      </c>
      <c r="Q169" s="169">
        <f t="shared" si="224"/>
        <v>0</v>
      </c>
      <c r="R169" s="3" t="str">
        <f t="shared" si="225"/>
        <v/>
      </c>
      <c r="S169" s="145" t="str">
        <f t="shared" si="226"/>
        <v/>
      </c>
      <c r="T169" s="140" t="str">
        <f t="shared" si="227"/>
        <v>00</v>
      </c>
      <c r="U169" s="140">
        <f t="shared" si="228"/>
        <v>0</v>
      </c>
      <c r="V169" s="140">
        <f t="shared" si="229"/>
        <v>0</v>
      </c>
      <c r="W169" s="140" t="str">
        <f t="shared" si="230"/>
        <v/>
      </c>
      <c r="X169" s="140" t="str">
        <f t="shared" si="231"/>
        <v/>
      </c>
      <c r="Y169" s="140" t="str">
        <f t="shared" si="232"/>
        <v>0</v>
      </c>
      <c r="Z169" s="140" t="str">
        <f t="shared" si="233"/>
        <v/>
      </c>
      <c r="AA169" s="140" t="str">
        <f t="shared" si="234"/>
        <v/>
      </c>
      <c r="AB169" s="140" t="str">
        <f t="shared" si="235"/>
        <v/>
      </c>
      <c r="AC169" s="140" t="str">
        <f t="shared" si="213"/>
        <v>0</v>
      </c>
      <c r="AD169" s="140">
        <f t="shared" si="236"/>
        <v>0</v>
      </c>
      <c r="AE169" s="163" t="str">
        <f>IF(男子種目選択!F169="","",男子種目選択!F169)</f>
        <v/>
      </c>
      <c r="AF169" s="164" t="str">
        <f t="shared" si="314"/>
        <v/>
      </c>
      <c r="AG169" s="170"/>
      <c r="AH169" s="171" t="str">
        <f t="shared" si="237"/>
        <v/>
      </c>
      <c r="AI169" s="172"/>
      <c r="AJ169" s="171" t="str">
        <f t="shared" si="238"/>
        <v/>
      </c>
      <c r="AK169" s="173"/>
      <c r="AL169" s="169">
        <f t="shared" si="239"/>
        <v>0</v>
      </c>
      <c r="AM169" s="169">
        <f t="shared" si="240"/>
        <v>0</v>
      </c>
      <c r="AN169" s="169">
        <f t="shared" si="241"/>
        <v>0</v>
      </c>
      <c r="AO169" s="169">
        <f t="shared" si="242"/>
        <v>0</v>
      </c>
      <c r="AP169" s="3">
        <f t="shared" si="243"/>
        <v>0</v>
      </c>
      <c r="AQ169" s="145">
        <f t="shared" si="244"/>
        <v>0</v>
      </c>
      <c r="AR169" s="140" t="str">
        <f t="shared" si="245"/>
        <v>000</v>
      </c>
      <c r="AS169" s="140">
        <f t="shared" si="246"/>
        <v>0</v>
      </c>
      <c r="AT169" s="140">
        <f t="shared" si="247"/>
        <v>0</v>
      </c>
      <c r="AU169" s="140" t="str">
        <f t="shared" si="248"/>
        <v/>
      </c>
      <c r="AV169" s="140" t="str">
        <f t="shared" si="249"/>
        <v/>
      </c>
      <c r="AW169" s="140" t="str">
        <f t="shared" si="250"/>
        <v>0</v>
      </c>
      <c r="AX169" s="140" t="str">
        <f t="shared" si="251"/>
        <v/>
      </c>
      <c r="AY169" s="140" t="str">
        <f t="shared" si="252"/>
        <v>0</v>
      </c>
      <c r="AZ169" s="140" t="str">
        <f t="shared" si="253"/>
        <v/>
      </c>
      <c r="BA169" s="140" t="str">
        <f t="shared" si="254"/>
        <v>00</v>
      </c>
      <c r="BB169" s="140">
        <f t="shared" si="255"/>
        <v>0</v>
      </c>
      <c r="BC169" s="174" t="str">
        <f>IF(男子種目選択!G169="","",男子種目選択!G169)</f>
        <v/>
      </c>
      <c r="BD169" s="164" t="str">
        <f t="shared" si="315"/>
        <v/>
      </c>
      <c r="BE169" s="170"/>
      <c r="BF169" s="171" t="str">
        <f t="shared" si="256"/>
        <v/>
      </c>
      <c r="BG169" s="172"/>
      <c r="BH169" s="171" t="str">
        <f t="shared" si="257"/>
        <v/>
      </c>
      <c r="BI169" s="175"/>
      <c r="BJ169" s="169">
        <f t="shared" si="258"/>
        <v>0</v>
      </c>
      <c r="BK169" s="169">
        <f t="shared" si="259"/>
        <v>0</v>
      </c>
      <c r="BL169" s="169">
        <f t="shared" si="260"/>
        <v>0</v>
      </c>
      <c r="BM169" s="169">
        <f t="shared" si="261"/>
        <v>0</v>
      </c>
      <c r="BN169" s="3">
        <f t="shared" si="262"/>
        <v>0</v>
      </c>
      <c r="BO169" s="145">
        <f t="shared" si="263"/>
        <v>0</v>
      </c>
      <c r="BP169" s="140" t="str">
        <f t="shared" si="264"/>
        <v>000</v>
      </c>
      <c r="BQ169" s="140">
        <f t="shared" si="265"/>
        <v>0</v>
      </c>
      <c r="BR169" s="140">
        <f t="shared" si="266"/>
        <v>0</v>
      </c>
      <c r="BS169" s="140" t="str">
        <f t="shared" si="267"/>
        <v/>
      </c>
      <c r="BT169" s="140" t="str">
        <f t="shared" si="268"/>
        <v/>
      </c>
      <c r="BU169" s="140" t="str">
        <f t="shared" si="269"/>
        <v>0</v>
      </c>
      <c r="BV169" s="140" t="str">
        <f t="shared" si="270"/>
        <v/>
      </c>
      <c r="BW169" s="140" t="str">
        <f t="shared" si="271"/>
        <v>0</v>
      </c>
      <c r="BX169" s="140" t="str">
        <f t="shared" si="272"/>
        <v/>
      </c>
      <c r="BY169" s="140" t="str">
        <f t="shared" si="273"/>
        <v>00</v>
      </c>
      <c r="BZ169" s="140">
        <f t="shared" si="274"/>
        <v>0</v>
      </c>
      <c r="CA169" s="163" t="str">
        <f>IF(男子種目選択!H169="","",男子種目選択!H169)</f>
        <v/>
      </c>
      <c r="CB169" s="164" t="str">
        <f t="shared" si="316"/>
        <v/>
      </c>
      <c r="CC169" s="170"/>
      <c r="CD169" s="171" t="str">
        <f t="shared" si="275"/>
        <v/>
      </c>
      <c r="CE169" s="172"/>
      <c r="CF169" s="171" t="str">
        <f t="shared" si="276"/>
        <v/>
      </c>
      <c r="CG169" s="173"/>
      <c r="CH169" s="169">
        <f t="shared" si="277"/>
        <v>0</v>
      </c>
      <c r="CI169" s="169">
        <f t="shared" si="278"/>
        <v>0</v>
      </c>
      <c r="CJ169" s="169">
        <f t="shared" si="279"/>
        <v>0</v>
      </c>
      <c r="CK169" s="169">
        <f t="shared" si="280"/>
        <v>0</v>
      </c>
      <c r="CL169" s="3">
        <f t="shared" si="281"/>
        <v>0</v>
      </c>
      <c r="CM169" s="145">
        <f t="shared" si="282"/>
        <v>0</v>
      </c>
      <c r="CN169" s="140" t="str">
        <f t="shared" si="283"/>
        <v>000</v>
      </c>
      <c r="CO169" s="140">
        <f t="shared" si="284"/>
        <v>0</v>
      </c>
      <c r="CP169" s="140">
        <f t="shared" si="285"/>
        <v>0</v>
      </c>
      <c r="CQ169" s="140" t="str">
        <f t="shared" si="286"/>
        <v/>
      </c>
      <c r="CR169" s="140" t="str">
        <f t="shared" si="287"/>
        <v/>
      </c>
      <c r="CS169" s="140" t="str">
        <f t="shared" si="288"/>
        <v>0</v>
      </c>
      <c r="CT169" s="140" t="str">
        <f t="shared" si="289"/>
        <v/>
      </c>
      <c r="CU169" s="140" t="str">
        <f t="shared" si="290"/>
        <v>0</v>
      </c>
      <c r="CV169" s="140" t="str">
        <f t="shared" si="291"/>
        <v/>
      </c>
      <c r="CW169" s="140" t="str">
        <f t="shared" si="292"/>
        <v>00</v>
      </c>
      <c r="CX169" s="140">
        <f t="shared" si="293"/>
        <v>0</v>
      </c>
      <c r="CY169" s="174" t="str">
        <f>IF(男子種目選択!I169="","",男子種目選択!I169)</f>
        <v/>
      </c>
      <c r="CZ169" s="164" t="str">
        <f t="shared" si="317"/>
        <v/>
      </c>
      <c r="DA169" s="170"/>
      <c r="DB169" s="171" t="str">
        <f t="shared" si="294"/>
        <v/>
      </c>
      <c r="DC169" s="172"/>
      <c r="DD169" s="171" t="str">
        <f t="shared" si="295"/>
        <v/>
      </c>
      <c r="DE169" s="175"/>
      <c r="DF169" s="169">
        <f t="shared" si="296"/>
        <v>0</v>
      </c>
      <c r="DG169" s="169">
        <f t="shared" si="297"/>
        <v>0</v>
      </c>
      <c r="DH169" s="169">
        <f t="shared" si="298"/>
        <v>0</v>
      </c>
      <c r="DI169" s="169">
        <f t="shared" si="299"/>
        <v>0</v>
      </c>
      <c r="DJ169" s="3">
        <f t="shared" si="300"/>
        <v>0</v>
      </c>
      <c r="DK169" s="145">
        <f t="shared" si="301"/>
        <v>0</v>
      </c>
      <c r="DL169" s="140" t="str">
        <f t="shared" si="302"/>
        <v>000</v>
      </c>
      <c r="DM169" s="140">
        <f t="shared" si="303"/>
        <v>0</v>
      </c>
      <c r="DN169" s="140">
        <f t="shared" si="304"/>
        <v>0</v>
      </c>
      <c r="DO169" s="140" t="str">
        <f t="shared" si="305"/>
        <v/>
      </c>
      <c r="DP169" s="140" t="str">
        <f t="shared" si="306"/>
        <v/>
      </c>
      <c r="DQ169" s="140" t="str">
        <f t="shared" si="307"/>
        <v>0</v>
      </c>
      <c r="DR169" s="140" t="str">
        <f t="shared" si="308"/>
        <v/>
      </c>
      <c r="DS169" s="140" t="str">
        <f t="shared" si="309"/>
        <v>0</v>
      </c>
      <c r="DT169" s="140" t="str">
        <f t="shared" si="310"/>
        <v/>
      </c>
      <c r="DU169" s="140" t="str">
        <f t="shared" si="311"/>
        <v>00</v>
      </c>
      <c r="DV169" s="140">
        <f t="shared" si="312"/>
        <v>0</v>
      </c>
    </row>
    <row r="170" spans="2:126">
      <c r="B170" s="159" t="str">
        <f t="shared" si="218"/>
        <v/>
      </c>
      <c r="C170" s="150">
        <v>167</v>
      </c>
      <c r="D170" s="160" t="str">
        <f>男子種目選択!B170</f>
        <v/>
      </c>
      <c r="E170" s="161" t="str">
        <f>男子種目選択!C170</f>
        <v/>
      </c>
      <c r="F170" s="162" t="str">
        <f>男子種目選択!D170</f>
        <v/>
      </c>
      <c r="G170" s="163" t="str">
        <f>IF(男子種目選択!E170="","",男子種目選択!E170)</f>
        <v/>
      </c>
      <c r="H170" s="164" t="str">
        <f t="shared" si="313"/>
        <v/>
      </c>
      <c r="I170" s="165"/>
      <c r="J170" s="166" t="str">
        <f t="shared" si="219"/>
        <v/>
      </c>
      <c r="K170" s="167"/>
      <c r="L170" s="166" t="str">
        <f t="shared" si="220"/>
        <v/>
      </c>
      <c r="M170" s="168"/>
      <c r="N170" s="169" t="str">
        <f t="shared" si="221"/>
        <v/>
      </c>
      <c r="O170" s="169">
        <f t="shared" si="222"/>
        <v>0</v>
      </c>
      <c r="P170" s="169" t="str">
        <f t="shared" si="223"/>
        <v/>
      </c>
      <c r="Q170" s="169">
        <f t="shared" si="224"/>
        <v>0</v>
      </c>
      <c r="R170" s="3" t="str">
        <f t="shared" si="225"/>
        <v/>
      </c>
      <c r="S170" s="145" t="str">
        <f t="shared" si="226"/>
        <v/>
      </c>
      <c r="T170" s="140" t="str">
        <f t="shared" si="227"/>
        <v>00</v>
      </c>
      <c r="U170" s="140">
        <f t="shared" si="228"/>
        <v>0</v>
      </c>
      <c r="V170" s="140">
        <f t="shared" si="229"/>
        <v>0</v>
      </c>
      <c r="W170" s="140" t="str">
        <f t="shared" si="230"/>
        <v/>
      </c>
      <c r="X170" s="140" t="str">
        <f t="shared" si="231"/>
        <v/>
      </c>
      <c r="Y170" s="140" t="str">
        <f t="shared" si="232"/>
        <v>0</v>
      </c>
      <c r="Z170" s="140" t="str">
        <f t="shared" si="233"/>
        <v/>
      </c>
      <c r="AA170" s="140" t="str">
        <f t="shared" si="234"/>
        <v/>
      </c>
      <c r="AB170" s="140" t="str">
        <f t="shared" si="235"/>
        <v/>
      </c>
      <c r="AC170" s="140" t="str">
        <f t="shared" si="213"/>
        <v>0</v>
      </c>
      <c r="AD170" s="140">
        <f t="shared" si="236"/>
        <v>0</v>
      </c>
      <c r="AE170" s="163" t="str">
        <f>IF(男子種目選択!F170="","",男子種目選択!F170)</f>
        <v/>
      </c>
      <c r="AF170" s="164" t="str">
        <f t="shared" si="314"/>
        <v/>
      </c>
      <c r="AG170" s="170"/>
      <c r="AH170" s="171" t="str">
        <f t="shared" si="237"/>
        <v/>
      </c>
      <c r="AI170" s="172"/>
      <c r="AJ170" s="171" t="str">
        <f t="shared" si="238"/>
        <v/>
      </c>
      <c r="AK170" s="173"/>
      <c r="AL170" s="169">
        <f t="shared" si="239"/>
        <v>0</v>
      </c>
      <c r="AM170" s="169">
        <f t="shared" si="240"/>
        <v>0</v>
      </c>
      <c r="AN170" s="169">
        <f t="shared" si="241"/>
        <v>0</v>
      </c>
      <c r="AO170" s="169">
        <f t="shared" si="242"/>
        <v>0</v>
      </c>
      <c r="AP170" s="3">
        <f t="shared" si="243"/>
        <v>0</v>
      </c>
      <c r="AQ170" s="145">
        <f t="shared" si="244"/>
        <v>0</v>
      </c>
      <c r="AR170" s="140" t="str">
        <f t="shared" si="245"/>
        <v>000</v>
      </c>
      <c r="AS170" s="140">
        <f t="shared" si="246"/>
        <v>0</v>
      </c>
      <c r="AT170" s="140">
        <f t="shared" si="247"/>
        <v>0</v>
      </c>
      <c r="AU170" s="140" t="str">
        <f t="shared" si="248"/>
        <v/>
      </c>
      <c r="AV170" s="140" t="str">
        <f t="shared" si="249"/>
        <v/>
      </c>
      <c r="AW170" s="140" t="str">
        <f t="shared" si="250"/>
        <v>0</v>
      </c>
      <c r="AX170" s="140" t="str">
        <f t="shared" si="251"/>
        <v/>
      </c>
      <c r="AY170" s="140" t="str">
        <f t="shared" si="252"/>
        <v>0</v>
      </c>
      <c r="AZ170" s="140" t="str">
        <f t="shared" si="253"/>
        <v/>
      </c>
      <c r="BA170" s="140" t="str">
        <f t="shared" si="254"/>
        <v>00</v>
      </c>
      <c r="BB170" s="140">
        <f t="shared" si="255"/>
        <v>0</v>
      </c>
      <c r="BC170" s="174" t="str">
        <f>IF(男子種目選択!G170="","",男子種目選択!G170)</f>
        <v/>
      </c>
      <c r="BD170" s="164" t="str">
        <f t="shared" si="315"/>
        <v/>
      </c>
      <c r="BE170" s="170"/>
      <c r="BF170" s="171" t="str">
        <f t="shared" si="256"/>
        <v/>
      </c>
      <c r="BG170" s="172"/>
      <c r="BH170" s="171" t="str">
        <f t="shared" si="257"/>
        <v/>
      </c>
      <c r="BI170" s="175"/>
      <c r="BJ170" s="169">
        <f t="shared" si="258"/>
        <v>0</v>
      </c>
      <c r="BK170" s="169">
        <f t="shared" si="259"/>
        <v>0</v>
      </c>
      <c r="BL170" s="169">
        <f t="shared" si="260"/>
        <v>0</v>
      </c>
      <c r="BM170" s="169">
        <f t="shared" si="261"/>
        <v>0</v>
      </c>
      <c r="BN170" s="3">
        <f t="shared" si="262"/>
        <v>0</v>
      </c>
      <c r="BO170" s="145">
        <f t="shared" si="263"/>
        <v>0</v>
      </c>
      <c r="BP170" s="140" t="str">
        <f t="shared" si="264"/>
        <v>000</v>
      </c>
      <c r="BQ170" s="140">
        <f t="shared" si="265"/>
        <v>0</v>
      </c>
      <c r="BR170" s="140">
        <f t="shared" si="266"/>
        <v>0</v>
      </c>
      <c r="BS170" s="140" t="str">
        <f t="shared" si="267"/>
        <v/>
      </c>
      <c r="BT170" s="140" t="str">
        <f t="shared" si="268"/>
        <v/>
      </c>
      <c r="BU170" s="140" t="str">
        <f t="shared" si="269"/>
        <v>0</v>
      </c>
      <c r="BV170" s="140" t="str">
        <f t="shared" si="270"/>
        <v/>
      </c>
      <c r="BW170" s="140" t="str">
        <f t="shared" si="271"/>
        <v>0</v>
      </c>
      <c r="BX170" s="140" t="str">
        <f t="shared" si="272"/>
        <v/>
      </c>
      <c r="BY170" s="140" t="str">
        <f t="shared" si="273"/>
        <v>00</v>
      </c>
      <c r="BZ170" s="140">
        <f t="shared" si="274"/>
        <v>0</v>
      </c>
      <c r="CA170" s="163" t="str">
        <f>IF(男子種目選択!H170="","",男子種目選択!H170)</f>
        <v/>
      </c>
      <c r="CB170" s="164" t="str">
        <f t="shared" si="316"/>
        <v/>
      </c>
      <c r="CC170" s="170"/>
      <c r="CD170" s="171" t="str">
        <f t="shared" si="275"/>
        <v/>
      </c>
      <c r="CE170" s="172"/>
      <c r="CF170" s="171" t="str">
        <f t="shared" si="276"/>
        <v/>
      </c>
      <c r="CG170" s="173"/>
      <c r="CH170" s="169">
        <f t="shared" si="277"/>
        <v>0</v>
      </c>
      <c r="CI170" s="169">
        <f t="shared" si="278"/>
        <v>0</v>
      </c>
      <c r="CJ170" s="169">
        <f t="shared" si="279"/>
        <v>0</v>
      </c>
      <c r="CK170" s="169">
        <f t="shared" si="280"/>
        <v>0</v>
      </c>
      <c r="CL170" s="3">
        <f t="shared" si="281"/>
        <v>0</v>
      </c>
      <c r="CM170" s="145">
        <f t="shared" si="282"/>
        <v>0</v>
      </c>
      <c r="CN170" s="140" t="str">
        <f t="shared" si="283"/>
        <v>000</v>
      </c>
      <c r="CO170" s="140">
        <f t="shared" si="284"/>
        <v>0</v>
      </c>
      <c r="CP170" s="140">
        <f t="shared" si="285"/>
        <v>0</v>
      </c>
      <c r="CQ170" s="140" t="str">
        <f t="shared" si="286"/>
        <v/>
      </c>
      <c r="CR170" s="140" t="str">
        <f t="shared" si="287"/>
        <v/>
      </c>
      <c r="CS170" s="140" t="str">
        <f t="shared" si="288"/>
        <v>0</v>
      </c>
      <c r="CT170" s="140" t="str">
        <f t="shared" si="289"/>
        <v/>
      </c>
      <c r="CU170" s="140" t="str">
        <f t="shared" si="290"/>
        <v>0</v>
      </c>
      <c r="CV170" s="140" t="str">
        <f t="shared" si="291"/>
        <v/>
      </c>
      <c r="CW170" s="140" t="str">
        <f t="shared" si="292"/>
        <v>00</v>
      </c>
      <c r="CX170" s="140">
        <f t="shared" si="293"/>
        <v>0</v>
      </c>
      <c r="CY170" s="174" t="str">
        <f>IF(男子種目選択!I170="","",男子種目選択!I170)</f>
        <v/>
      </c>
      <c r="CZ170" s="164" t="str">
        <f t="shared" si="317"/>
        <v/>
      </c>
      <c r="DA170" s="170"/>
      <c r="DB170" s="171" t="str">
        <f t="shared" si="294"/>
        <v/>
      </c>
      <c r="DC170" s="172"/>
      <c r="DD170" s="171" t="str">
        <f t="shared" si="295"/>
        <v/>
      </c>
      <c r="DE170" s="175"/>
      <c r="DF170" s="169">
        <f t="shared" si="296"/>
        <v>0</v>
      </c>
      <c r="DG170" s="169">
        <f t="shared" si="297"/>
        <v>0</v>
      </c>
      <c r="DH170" s="169">
        <f t="shared" si="298"/>
        <v>0</v>
      </c>
      <c r="DI170" s="169">
        <f t="shared" si="299"/>
        <v>0</v>
      </c>
      <c r="DJ170" s="3">
        <f t="shared" si="300"/>
        <v>0</v>
      </c>
      <c r="DK170" s="145">
        <f t="shared" si="301"/>
        <v>0</v>
      </c>
      <c r="DL170" s="140" t="str">
        <f t="shared" si="302"/>
        <v>000</v>
      </c>
      <c r="DM170" s="140">
        <f t="shared" si="303"/>
        <v>0</v>
      </c>
      <c r="DN170" s="140">
        <f t="shared" si="304"/>
        <v>0</v>
      </c>
      <c r="DO170" s="140" t="str">
        <f t="shared" si="305"/>
        <v/>
      </c>
      <c r="DP170" s="140" t="str">
        <f t="shared" si="306"/>
        <v/>
      </c>
      <c r="DQ170" s="140" t="str">
        <f t="shared" si="307"/>
        <v>0</v>
      </c>
      <c r="DR170" s="140" t="str">
        <f t="shared" si="308"/>
        <v/>
      </c>
      <c r="DS170" s="140" t="str">
        <f t="shared" si="309"/>
        <v>0</v>
      </c>
      <c r="DT170" s="140" t="str">
        <f t="shared" si="310"/>
        <v/>
      </c>
      <c r="DU170" s="140" t="str">
        <f t="shared" si="311"/>
        <v>00</v>
      </c>
      <c r="DV170" s="140">
        <f t="shared" si="312"/>
        <v>0</v>
      </c>
    </row>
    <row r="171" spans="2:126">
      <c r="B171" s="159" t="str">
        <f t="shared" si="218"/>
        <v/>
      </c>
      <c r="C171" s="150">
        <v>168</v>
      </c>
      <c r="D171" s="160" t="str">
        <f>男子種目選択!B171</f>
        <v/>
      </c>
      <c r="E171" s="161" t="str">
        <f>男子種目選択!C171</f>
        <v/>
      </c>
      <c r="F171" s="162" t="str">
        <f>男子種目選択!D171</f>
        <v/>
      </c>
      <c r="G171" s="163" t="str">
        <f>IF(男子種目選択!E171="","",男子種目選択!E171)</f>
        <v/>
      </c>
      <c r="H171" s="164" t="str">
        <f t="shared" si="313"/>
        <v/>
      </c>
      <c r="I171" s="165"/>
      <c r="J171" s="166" t="str">
        <f t="shared" si="219"/>
        <v/>
      </c>
      <c r="K171" s="167"/>
      <c r="L171" s="166" t="str">
        <f t="shared" si="220"/>
        <v/>
      </c>
      <c r="M171" s="168"/>
      <c r="N171" s="169" t="str">
        <f t="shared" si="221"/>
        <v/>
      </c>
      <c r="O171" s="169">
        <f t="shared" si="222"/>
        <v>0</v>
      </c>
      <c r="P171" s="169" t="str">
        <f t="shared" si="223"/>
        <v/>
      </c>
      <c r="Q171" s="169">
        <f t="shared" si="224"/>
        <v>0</v>
      </c>
      <c r="R171" s="3" t="str">
        <f t="shared" si="225"/>
        <v/>
      </c>
      <c r="S171" s="145" t="str">
        <f t="shared" si="226"/>
        <v/>
      </c>
      <c r="T171" s="140" t="str">
        <f t="shared" si="227"/>
        <v>00</v>
      </c>
      <c r="U171" s="140">
        <f t="shared" si="228"/>
        <v>0</v>
      </c>
      <c r="V171" s="140">
        <f t="shared" si="229"/>
        <v>0</v>
      </c>
      <c r="W171" s="140" t="str">
        <f t="shared" si="230"/>
        <v/>
      </c>
      <c r="X171" s="140" t="str">
        <f t="shared" si="231"/>
        <v/>
      </c>
      <c r="Y171" s="140" t="str">
        <f t="shared" si="232"/>
        <v>0</v>
      </c>
      <c r="Z171" s="140" t="str">
        <f t="shared" si="233"/>
        <v/>
      </c>
      <c r="AA171" s="140" t="str">
        <f t="shared" si="234"/>
        <v/>
      </c>
      <c r="AB171" s="140" t="str">
        <f t="shared" si="235"/>
        <v/>
      </c>
      <c r="AC171" s="140" t="str">
        <f t="shared" si="213"/>
        <v>0</v>
      </c>
      <c r="AD171" s="140">
        <f t="shared" si="236"/>
        <v>0</v>
      </c>
      <c r="AE171" s="163" t="str">
        <f>IF(男子種目選択!F171="","",男子種目選択!F171)</f>
        <v/>
      </c>
      <c r="AF171" s="164" t="str">
        <f t="shared" si="314"/>
        <v/>
      </c>
      <c r="AG171" s="170"/>
      <c r="AH171" s="171" t="str">
        <f t="shared" si="237"/>
        <v/>
      </c>
      <c r="AI171" s="172"/>
      <c r="AJ171" s="171" t="str">
        <f t="shared" si="238"/>
        <v/>
      </c>
      <c r="AK171" s="173"/>
      <c r="AL171" s="169">
        <f t="shared" si="239"/>
        <v>0</v>
      </c>
      <c r="AM171" s="169">
        <f t="shared" si="240"/>
        <v>0</v>
      </c>
      <c r="AN171" s="169">
        <f t="shared" si="241"/>
        <v>0</v>
      </c>
      <c r="AO171" s="169">
        <f t="shared" si="242"/>
        <v>0</v>
      </c>
      <c r="AP171" s="3">
        <f t="shared" si="243"/>
        <v>0</v>
      </c>
      <c r="AQ171" s="145">
        <f t="shared" si="244"/>
        <v>0</v>
      </c>
      <c r="AR171" s="140" t="str">
        <f t="shared" si="245"/>
        <v>000</v>
      </c>
      <c r="AS171" s="140">
        <f t="shared" si="246"/>
        <v>0</v>
      </c>
      <c r="AT171" s="140">
        <f t="shared" si="247"/>
        <v>0</v>
      </c>
      <c r="AU171" s="140" t="str">
        <f t="shared" si="248"/>
        <v/>
      </c>
      <c r="AV171" s="140" t="str">
        <f t="shared" si="249"/>
        <v/>
      </c>
      <c r="AW171" s="140" t="str">
        <f t="shared" si="250"/>
        <v>0</v>
      </c>
      <c r="AX171" s="140" t="str">
        <f t="shared" si="251"/>
        <v/>
      </c>
      <c r="AY171" s="140" t="str">
        <f t="shared" si="252"/>
        <v>0</v>
      </c>
      <c r="AZ171" s="140" t="str">
        <f t="shared" si="253"/>
        <v/>
      </c>
      <c r="BA171" s="140" t="str">
        <f t="shared" si="254"/>
        <v>00</v>
      </c>
      <c r="BB171" s="140">
        <f t="shared" si="255"/>
        <v>0</v>
      </c>
      <c r="BC171" s="174" t="str">
        <f>IF(男子種目選択!G171="","",男子種目選択!G171)</f>
        <v/>
      </c>
      <c r="BD171" s="164" t="str">
        <f t="shared" si="315"/>
        <v/>
      </c>
      <c r="BE171" s="170"/>
      <c r="BF171" s="171" t="str">
        <f t="shared" si="256"/>
        <v/>
      </c>
      <c r="BG171" s="172"/>
      <c r="BH171" s="171" t="str">
        <f t="shared" si="257"/>
        <v/>
      </c>
      <c r="BI171" s="175"/>
      <c r="BJ171" s="169">
        <f t="shared" si="258"/>
        <v>0</v>
      </c>
      <c r="BK171" s="169">
        <f t="shared" si="259"/>
        <v>0</v>
      </c>
      <c r="BL171" s="169">
        <f t="shared" si="260"/>
        <v>0</v>
      </c>
      <c r="BM171" s="169">
        <f t="shared" si="261"/>
        <v>0</v>
      </c>
      <c r="BN171" s="3">
        <f t="shared" si="262"/>
        <v>0</v>
      </c>
      <c r="BO171" s="145">
        <f t="shared" si="263"/>
        <v>0</v>
      </c>
      <c r="BP171" s="140" t="str">
        <f t="shared" si="264"/>
        <v>000</v>
      </c>
      <c r="BQ171" s="140">
        <f t="shared" si="265"/>
        <v>0</v>
      </c>
      <c r="BR171" s="140">
        <f t="shared" si="266"/>
        <v>0</v>
      </c>
      <c r="BS171" s="140" t="str">
        <f t="shared" si="267"/>
        <v/>
      </c>
      <c r="BT171" s="140" t="str">
        <f t="shared" si="268"/>
        <v/>
      </c>
      <c r="BU171" s="140" t="str">
        <f t="shared" si="269"/>
        <v>0</v>
      </c>
      <c r="BV171" s="140" t="str">
        <f t="shared" si="270"/>
        <v/>
      </c>
      <c r="BW171" s="140" t="str">
        <f t="shared" si="271"/>
        <v>0</v>
      </c>
      <c r="BX171" s="140" t="str">
        <f t="shared" si="272"/>
        <v/>
      </c>
      <c r="BY171" s="140" t="str">
        <f t="shared" si="273"/>
        <v>00</v>
      </c>
      <c r="BZ171" s="140">
        <f t="shared" si="274"/>
        <v>0</v>
      </c>
      <c r="CA171" s="163" t="str">
        <f>IF(男子種目選択!H171="","",男子種目選択!H171)</f>
        <v/>
      </c>
      <c r="CB171" s="164" t="str">
        <f t="shared" si="316"/>
        <v/>
      </c>
      <c r="CC171" s="170"/>
      <c r="CD171" s="171" t="str">
        <f t="shared" si="275"/>
        <v/>
      </c>
      <c r="CE171" s="172"/>
      <c r="CF171" s="171" t="str">
        <f t="shared" si="276"/>
        <v/>
      </c>
      <c r="CG171" s="173"/>
      <c r="CH171" s="169">
        <f t="shared" si="277"/>
        <v>0</v>
      </c>
      <c r="CI171" s="169">
        <f t="shared" si="278"/>
        <v>0</v>
      </c>
      <c r="CJ171" s="169">
        <f t="shared" si="279"/>
        <v>0</v>
      </c>
      <c r="CK171" s="169">
        <f t="shared" si="280"/>
        <v>0</v>
      </c>
      <c r="CL171" s="3">
        <f t="shared" si="281"/>
        <v>0</v>
      </c>
      <c r="CM171" s="145">
        <f t="shared" si="282"/>
        <v>0</v>
      </c>
      <c r="CN171" s="140" t="str">
        <f t="shared" si="283"/>
        <v>000</v>
      </c>
      <c r="CO171" s="140">
        <f t="shared" si="284"/>
        <v>0</v>
      </c>
      <c r="CP171" s="140">
        <f t="shared" si="285"/>
        <v>0</v>
      </c>
      <c r="CQ171" s="140" t="str">
        <f t="shared" si="286"/>
        <v/>
      </c>
      <c r="CR171" s="140" t="str">
        <f t="shared" si="287"/>
        <v/>
      </c>
      <c r="CS171" s="140" t="str">
        <f t="shared" si="288"/>
        <v>0</v>
      </c>
      <c r="CT171" s="140" t="str">
        <f t="shared" si="289"/>
        <v/>
      </c>
      <c r="CU171" s="140" t="str">
        <f t="shared" si="290"/>
        <v>0</v>
      </c>
      <c r="CV171" s="140" t="str">
        <f t="shared" si="291"/>
        <v/>
      </c>
      <c r="CW171" s="140" t="str">
        <f t="shared" si="292"/>
        <v>00</v>
      </c>
      <c r="CX171" s="140">
        <f t="shared" si="293"/>
        <v>0</v>
      </c>
      <c r="CY171" s="174" t="str">
        <f>IF(男子種目選択!I171="","",男子種目選択!I171)</f>
        <v/>
      </c>
      <c r="CZ171" s="164" t="str">
        <f t="shared" si="317"/>
        <v/>
      </c>
      <c r="DA171" s="170"/>
      <c r="DB171" s="171" t="str">
        <f t="shared" si="294"/>
        <v/>
      </c>
      <c r="DC171" s="172"/>
      <c r="DD171" s="171" t="str">
        <f t="shared" si="295"/>
        <v/>
      </c>
      <c r="DE171" s="175"/>
      <c r="DF171" s="169">
        <f t="shared" si="296"/>
        <v>0</v>
      </c>
      <c r="DG171" s="169">
        <f t="shared" si="297"/>
        <v>0</v>
      </c>
      <c r="DH171" s="169">
        <f t="shared" si="298"/>
        <v>0</v>
      </c>
      <c r="DI171" s="169">
        <f t="shared" si="299"/>
        <v>0</v>
      </c>
      <c r="DJ171" s="3">
        <f t="shared" si="300"/>
        <v>0</v>
      </c>
      <c r="DK171" s="145">
        <f t="shared" si="301"/>
        <v>0</v>
      </c>
      <c r="DL171" s="140" t="str">
        <f t="shared" si="302"/>
        <v>000</v>
      </c>
      <c r="DM171" s="140">
        <f t="shared" si="303"/>
        <v>0</v>
      </c>
      <c r="DN171" s="140">
        <f t="shared" si="304"/>
        <v>0</v>
      </c>
      <c r="DO171" s="140" t="str">
        <f t="shared" si="305"/>
        <v/>
      </c>
      <c r="DP171" s="140" t="str">
        <f t="shared" si="306"/>
        <v/>
      </c>
      <c r="DQ171" s="140" t="str">
        <f t="shared" si="307"/>
        <v>0</v>
      </c>
      <c r="DR171" s="140" t="str">
        <f t="shared" si="308"/>
        <v/>
      </c>
      <c r="DS171" s="140" t="str">
        <f t="shared" si="309"/>
        <v>0</v>
      </c>
      <c r="DT171" s="140" t="str">
        <f t="shared" si="310"/>
        <v/>
      </c>
      <c r="DU171" s="140" t="str">
        <f t="shared" si="311"/>
        <v>00</v>
      </c>
      <c r="DV171" s="140">
        <f t="shared" si="312"/>
        <v>0</v>
      </c>
    </row>
    <row r="172" spans="2:126">
      <c r="B172" s="159" t="str">
        <f t="shared" si="218"/>
        <v/>
      </c>
      <c r="C172" s="150">
        <v>169</v>
      </c>
      <c r="D172" s="160" t="str">
        <f>男子種目選択!B172</f>
        <v/>
      </c>
      <c r="E172" s="161" t="str">
        <f>男子種目選択!C172</f>
        <v/>
      </c>
      <c r="F172" s="162" t="str">
        <f>男子種目選択!D172</f>
        <v/>
      </c>
      <c r="G172" s="163" t="str">
        <f>IF(男子種目選択!E172="","",男子種目選択!E172)</f>
        <v/>
      </c>
      <c r="H172" s="164" t="str">
        <f t="shared" si="313"/>
        <v/>
      </c>
      <c r="I172" s="165"/>
      <c r="J172" s="166" t="str">
        <f t="shared" si="219"/>
        <v/>
      </c>
      <c r="K172" s="167"/>
      <c r="L172" s="166" t="str">
        <f t="shared" si="220"/>
        <v/>
      </c>
      <c r="M172" s="168"/>
      <c r="N172" s="169" t="str">
        <f t="shared" si="221"/>
        <v/>
      </c>
      <c r="O172" s="169">
        <f t="shared" si="222"/>
        <v>0</v>
      </c>
      <c r="P172" s="169" t="str">
        <f t="shared" si="223"/>
        <v/>
      </c>
      <c r="Q172" s="169">
        <f t="shared" si="224"/>
        <v>0</v>
      </c>
      <c r="R172" s="3" t="str">
        <f t="shared" si="225"/>
        <v/>
      </c>
      <c r="S172" s="145" t="str">
        <f t="shared" si="226"/>
        <v/>
      </c>
      <c r="T172" s="140" t="str">
        <f t="shared" si="227"/>
        <v>00</v>
      </c>
      <c r="U172" s="140">
        <f t="shared" si="228"/>
        <v>0</v>
      </c>
      <c r="V172" s="140">
        <f t="shared" si="229"/>
        <v>0</v>
      </c>
      <c r="W172" s="140" t="str">
        <f t="shared" si="230"/>
        <v/>
      </c>
      <c r="X172" s="140" t="str">
        <f t="shared" si="231"/>
        <v/>
      </c>
      <c r="Y172" s="140" t="str">
        <f t="shared" si="232"/>
        <v>0</v>
      </c>
      <c r="Z172" s="140" t="str">
        <f t="shared" si="233"/>
        <v/>
      </c>
      <c r="AA172" s="140" t="str">
        <f t="shared" si="234"/>
        <v/>
      </c>
      <c r="AB172" s="140" t="str">
        <f t="shared" si="235"/>
        <v/>
      </c>
      <c r="AC172" s="140" t="str">
        <f t="shared" si="213"/>
        <v>0</v>
      </c>
      <c r="AD172" s="140">
        <f t="shared" si="236"/>
        <v>0</v>
      </c>
      <c r="AE172" s="163" t="str">
        <f>IF(男子種目選択!F172="","",男子種目選択!F172)</f>
        <v/>
      </c>
      <c r="AF172" s="164" t="str">
        <f t="shared" si="314"/>
        <v/>
      </c>
      <c r="AG172" s="170"/>
      <c r="AH172" s="171" t="str">
        <f t="shared" si="237"/>
        <v/>
      </c>
      <c r="AI172" s="172"/>
      <c r="AJ172" s="171" t="str">
        <f t="shared" si="238"/>
        <v/>
      </c>
      <c r="AK172" s="173"/>
      <c r="AL172" s="169">
        <f t="shared" si="239"/>
        <v>0</v>
      </c>
      <c r="AM172" s="169">
        <f t="shared" si="240"/>
        <v>0</v>
      </c>
      <c r="AN172" s="169">
        <f t="shared" si="241"/>
        <v>0</v>
      </c>
      <c r="AO172" s="169">
        <f t="shared" si="242"/>
        <v>0</v>
      </c>
      <c r="AP172" s="3">
        <f t="shared" si="243"/>
        <v>0</v>
      </c>
      <c r="AQ172" s="145">
        <f t="shared" si="244"/>
        <v>0</v>
      </c>
      <c r="AR172" s="140" t="str">
        <f t="shared" si="245"/>
        <v>000</v>
      </c>
      <c r="AS172" s="140">
        <f t="shared" si="246"/>
        <v>0</v>
      </c>
      <c r="AT172" s="140">
        <f t="shared" si="247"/>
        <v>0</v>
      </c>
      <c r="AU172" s="140" t="str">
        <f t="shared" si="248"/>
        <v/>
      </c>
      <c r="AV172" s="140" t="str">
        <f t="shared" si="249"/>
        <v/>
      </c>
      <c r="AW172" s="140" t="str">
        <f t="shared" si="250"/>
        <v>0</v>
      </c>
      <c r="AX172" s="140" t="str">
        <f t="shared" si="251"/>
        <v/>
      </c>
      <c r="AY172" s="140" t="str">
        <f t="shared" si="252"/>
        <v>0</v>
      </c>
      <c r="AZ172" s="140" t="str">
        <f t="shared" si="253"/>
        <v/>
      </c>
      <c r="BA172" s="140" t="str">
        <f t="shared" si="254"/>
        <v>00</v>
      </c>
      <c r="BB172" s="140">
        <f t="shared" si="255"/>
        <v>0</v>
      </c>
      <c r="BC172" s="174" t="str">
        <f>IF(男子種目選択!G172="","",男子種目選択!G172)</f>
        <v/>
      </c>
      <c r="BD172" s="164" t="str">
        <f t="shared" si="315"/>
        <v/>
      </c>
      <c r="BE172" s="170"/>
      <c r="BF172" s="171" t="str">
        <f t="shared" si="256"/>
        <v/>
      </c>
      <c r="BG172" s="172"/>
      <c r="BH172" s="171" t="str">
        <f t="shared" si="257"/>
        <v/>
      </c>
      <c r="BI172" s="175"/>
      <c r="BJ172" s="169">
        <f t="shared" si="258"/>
        <v>0</v>
      </c>
      <c r="BK172" s="169">
        <f t="shared" si="259"/>
        <v>0</v>
      </c>
      <c r="BL172" s="169">
        <f t="shared" si="260"/>
        <v>0</v>
      </c>
      <c r="BM172" s="169">
        <f t="shared" si="261"/>
        <v>0</v>
      </c>
      <c r="BN172" s="3">
        <f t="shared" si="262"/>
        <v>0</v>
      </c>
      <c r="BO172" s="145">
        <f t="shared" si="263"/>
        <v>0</v>
      </c>
      <c r="BP172" s="140" t="str">
        <f t="shared" si="264"/>
        <v>000</v>
      </c>
      <c r="BQ172" s="140">
        <f t="shared" si="265"/>
        <v>0</v>
      </c>
      <c r="BR172" s="140">
        <f t="shared" si="266"/>
        <v>0</v>
      </c>
      <c r="BS172" s="140" t="str">
        <f t="shared" si="267"/>
        <v/>
      </c>
      <c r="BT172" s="140" t="str">
        <f t="shared" si="268"/>
        <v/>
      </c>
      <c r="BU172" s="140" t="str">
        <f t="shared" si="269"/>
        <v>0</v>
      </c>
      <c r="BV172" s="140" t="str">
        <f t="shared" si="270"/>
        <v/>
      </c>
      <c r="BW172" s="140" t="str">
        <f t="shared" si="271"/>
        <v>0</v>
      </c>
      <c r="BX172" s="140" t="str">
        <f t="shared" si="272"/>
        <v/>
      </c>
      <c r="BY172" s="140" t="str">
        <f t="shared" si="273"/>
        <v>00</v>
      </c>
      <c r="BZ172" s="140">
        <f t="shared" si="274"/>
        <v>0</v>
      </c>
      <c r="CA172" s="163" t="str">
        <f>IF(男子種目選択!H172="","",男子種目選択!H172)</f>
        <v/>
      </c>
      <c r="CB172" s="164" t="str">
        <f t="shared" si="316"/>
        <v/>
      </c>
      <c r="CC172" s="170"/>
      <c r="CD172" s="171" t="str">
        <f t="shared" si="275"/>
        <v/>
      </c>
      <c r="CE172" s="172"/>
      <c r="CF172" s="171" t="str">
        <f t="shared" si="276"/>
        <v/>
      </c>
      <c r="CG172" s="173"/>
      <c r="CH172" s="169">
        <f t="shared" si="277"/>
        <v>0</v>
      </c>
      <c r="CI172" s="169">
        <f t="shared" si="278"/>
        <v>0</v>
      </c>
      <c r="CJ172" s="169">
        <f t="shared" si="279"/>
        <v>0</v>
      </c>
      <c r="CK172" s="169">
        <f t="shared" si="280"/>
        <v>0</v>
      </c>
      <c r="CL172" s="3">
        <f t="shared" si="281"/>
        <v>0</v>
      </c>
      <c r="CM172" s="145">
        <f t="shared" si="282"/>
        <v>0</v>
      </c>
      <c r="CN172" s="140" t="str">
        <f t="shared" si="283"/>
        <v>000</v>
      </c>
      <c r="CO172" s="140">
        <f t="shared" si="284"/>
        <v>0</v>
      </c>
      <c r="CP172" s="140">
        <f t="shared" si="285"/>
        <v>0</v>
      </c>
      <c r="CQ172" s="140" t="str">
        <f t="shared" si="286"/>
        <v/>
      </c>
      <c r="CR172" s="140" t="str">
        <f t="shared" si="287"/>
        <v/>
      </c>
      <c r="CS172" s="140" t="str">
        <f t="shared" si="288"/>
        <v>0</v>
      </c>
      <c r="CT172" s="140" t="str">
        <f t="shared" si="289"/>
        <v/>
      </c>
      <c r="CU172" s="140" t="str">
        <f t="shared" si="290"/>
        <v>0</v>
      </c>
      <c r="CV172" s="140" t="str">
        <f t="shared" si="291"/>
        <v/>
      </c>
      <c r="CW172" s="140" t="str">
        <f t="shared" si="292"/>
        <v>00</v>
      </c>
      <c r="CX172" s="140">
        <f t="shared" si="293"/>
        <v>0</v>
      </c>
      <c r="CY172" s="174" t="str">
        <f>IF(男子種目選択!I172="","",男子種目選択!I172)</f>
        <v/>
      </c>
      <c r="CZ172" s="164" t="str">
        <f t="shared" si="317"/>
        <v/>
      </c>
      <c r="DA172" s="170"/>
      <c r="DB172" s="171" t="str">
        <f t="shared" si="294"/>
        <v/>
      </c>
      <c r="DC172" s="172"/>
      <c r="DD172" s="171" t="str">
        <f t="shared" si="295"/>
        <v/>
      </c>
      <c r="DE172" s="175"/>
      <c r="DF172" s="169">
        <f t="shared" si="296"/>
        <v>0</v>
      </c>
      <c r="DG172" s="169">
        <f t="shared" si="297"/>
        <v>0</v>
      </c>
      <c r="DH172" s="169">
        <f t="shared" si="298"/>
        <v>0</v>
      </c>
      <c r="DI172" s="169">
        <f t="shared" si="299"/>
        <v>0</v>
      </c>
      <c r="DJ172" s="3">
        <f t="shared" si="300"/>
        <v>0</v>
      </c>
      <c r="DK172" s="145">
        <f t="shared" si="301"/>
        <v>0</v>
      </c>
      <c r="DL172" s="140" t="str">
        <f t="shared" si="302"/>
        <v>000</v>
      </c>
      <c r="DM172" s="140">
        <f t="shared" si="303"/>
        <v>0</v>
      </c>
      <c r="DN172" s="140">
        <f t="shared" si="304"/>
        <v>0</v>
      </c>
      <c r="DO172" s="140" t="str">
        <f t="shared" si="305"/>
        <v/>
      </c>
      <c r="DP172" s="140" t="str">
        <f t="shared" si="306"/>
        <v/>
      </c>
      <c r="DQ172" s="140" t="str">
        <f t="shared" si="307"/>
        <v>0</v>
      </c>
      <c r="DR172" s="140" t="str">
        <f t="shared" si="308"/>
        <v/>
      </c>
      <c r="DS172" s="140" t="str">
        <f t="shared" si="309"/>
        <v>0</v>
      </c>
      <c r="DT172" s="140" t="str">
        <f t="shared" si="310"/>
        <v/>
      </c>
      <c r="DU172" s="140" t="str">
        <f t="shared" si="311"/>
        <v>00</v>
      </c>
      <c r="DV172" s="140">
        <f t="shared" si="312"/>
        <v>0</v>
      </c>
    </row>
    <row r="173" spans="2:126">
      <c r="B173" s="159" t="str">
        <f t="shared" si="218"/>
        <v/>
      </c>
      <c r="C173" s="150">
        <v>170</v>
      </c>
      <c r="D173" s="160" t="str">
        <f>男子種目選択!B173</f>
        <v/>
      </c>
      <c r="E173" s="161" t="str">
        <f>男子種目選択!C173</f>
        <v/>
      </c>
      <c r="F173" s="162" t="str">
        <f>男子種目選択!D173</f>
        <v/>
      </c>
      <c r="G173" s="163" t="str">
        <f>IF(男子種目選択!E173="","",男子種目選択!E173)</f>
        <v/>
      </c>
      <c r="H173" s="164" t="str">
        <f t="shared" si="313"/>
        <v/>
      </c>
      <c r="I173" s="165"/>
      <c r="J173" s="166" t="str">
        <f t="shared" si="219"/>
        <v/>
      </c>
      <c r="K173" s="167"/>
      <c r="L173" s="166" t="str">
        <f t="shared" si="220"/>
        <v/>
      </c>
      <c r="M173" s="168"/>
      <c r="N173" s="169" t="str">
        <f t="shared" si="221"/>
        <v/>
      </c>
      <c r="O173" s="169">
        <f t="shared" si="222"/>
        <v>0</v>
      </c>
      <c r="P173" s="169" t="str">
        <f t="shared" si="223"/>
        <v/>
      </c>
      <c r="Q173" s="169">
        <f t="shared" si="224"/>
        <v>0</v>
      </c>
      <c r="R173" s="3" t="str">
        <f t="shared" si="225"/>
        <v/>
      </c>
      <c r="S173" s="145" t="str">
        <f t="shared" si="226"/>
        <v/>
      </c>
      <c r="T173" s="140" t="str">
        <f t="shared" si="227"/>
        <v>00</v>
      </c>
      <c r="U173" s="140">
        <f t="shared" si="228"/>
        <v>0</v>
      </c>
      <c r="V173" s="140">
        <f t="shared" si="229"/>
        <v>0</v>
      </c>
      <c r="W173" s="140" t="str">
        <f t="shared" si="230"/>
        <v/>
      </c>
      <c r="X173" s="140" t="str">
        <f t="shared" si="231"/>
        <v/>
      </c>
      <c r="Y173" s="140" t="str">
        <f t="shared" si="232"/>
        <v>0</v>
      </c>
      <c r="Z173" s="140" t="str">
        <f t="shared" si="233"/>
        <v/>
      </c>
      <c r="AA173" s="140" t="str">
        <f t="shared" si="234"/>
        <v/>
      </c>
      <c r="AB173" s="140" t="str">
        <f t="shared" si="235"/>
        <v/>
      </c>
      <c r="AC173" s="140" t="str">
        <f t="shared" si="213"/>
        <v>0</v>
      </c>
      <c r="AD173" s="140">
        <f t="shared" si="236"/>
        <v>0</v>
      </c>
      <c r="AE173" s="163" t="str">
        <f>IF(男子種目選択!F173="","",男子種目選択!F173)</f>
        <v/>
      </c>
      <c r="AF173" s="164" t="str">
        <f t="shared" si="314"/>
        <v/>
      </c>
      <c r="AG173" s="170"/>
      <c r="AH173" s="171" t="str">
        <f t="shared" si="237"/>
        <v/>
      </c>
      <c r="AI173" s="172"/>
      <c r="AJ173" s="171" t="str">
        <f t="shared" si="238"/>
        <v/>
      </c>
      <c r="AK173" s="173"/>
      <c r="AL173" s="169">
        <f t="shared" si="239"/>
        <v>0</v>
      </c>
      <c r="AM173" s="169">
        <f t="shared" si="240"/>
        <v>0</v>
      </c>
      <c r="AN173" s="169">
        <f t="shared" si="241"/>
        <v>0</v>
      </c>
      <c r="AO173" s="169">
        <f t="shared" si="242"/>
        <v>0</v>
      </c>
      <c r="AP173" s="3">
        <f t="shared" si="243"/>
        <v>0</v>
      </c>
      <c r="AQ173" s="145">
        <f t="shared" si="244"/>
        <v>0</v>
      </c>
      <c r="AR173" s="140" t="str">
        <f t="shared" si="245"/>
        <v>000</v>
      </c>
      <c r="AS173" s="140">
        <f t="shared" si="246"/>
        <v>0</v>
      </c>
      <c r="AT173" s="140">
        <f t="shared" si="247"/>
        <v>0</v>
      </c>
      <c r="AU173" s="140" t="str">
        <f t="shared" si="248"/>
        <v/>
      </c>
      <c r="AV173" s="140" t="str">
        <f t="shared" si="249"/>
        <v/>
      </c>
      <c r="AW173" s="140" t="str">
        <f t="shared" si="250"/>
        <v>0</v>
      </c>
      <c r="AX173" s="140" t="str">
        <f t="shared" si="251"/>
        <v/>
      </c>
      <c r="AY173" s="140" t="str">
        <f t="shared" si="252"/>
        <v>0</v>
      </c>
      <c r="AZ173" s="140" t="str">
        <f t="shared" si="253"/>
        <v/>
      </c>
      <c r="BA173" s="140" t="str">
        <f t="shared" si="254"/>
        <v>00</v>
      </c>
      <c r="BB173" s="140">
        <f t="shared" si="255"/>
        <v>0</v>
      </c>
      <c r="BC173" s="174" t="str">
        <f>IF(男子種目選択!G173="","",男子種目選択!G173)</f>
        <v/>
      </c>
      <c r="BD173" s="164" t="str">
        <f t="shared" si="315"/>
        <v/>
      </c>
      <c r="BE173" s="170"/>
      <c r="BF173" s="171" t="str">
        <f t="shared" si="256"/>
        <v/>
      </c>
      <c r="BG173" s="172"/>
      <c r="BH173" s="171" t="str">
        <f t="shared" si="257"/>
        <v/>
      </c>
      <c r="BI173" s="175"/>
      <c r="BJ173" s="169">
        <f t="shared" si="258"/>
        <v>0</v>
      </c>
      <c r="BK173" s="169">
        <f t="shared" si="259"/>
        <v>0</v>
      </c>
      <c r="BL173" s="169">
        <f t="shared" si="260"/>
        <v>0</v>
      </c>
      <c r="BM173" s="169">
        <f t="shared" si="261"/>
        <v>0</v>
      </c>
      <c r="BN173" s="3">
        <f t="shared" si="262"/>
        <v>0</v>
      </c>
      <c r="BO173" s="145">
        <f t="shared" si="263"/>
        <v>0</v>
      </c>
      <c r="BP173" s="140" t="str">
        <f t="shared" si="264"/>
        <v>000</v>
      </c>
      <c r="BQ173" s="140">
        <f t="shared" si="265"/>
        <v>0</v>
      </c>
      <c r="BR173" s="140">
        <f t="shared" si="266"/>
        <v>0</v>
      </c>
      <c r="BS173" s="140" t="str">
        <f t="shared" si="267"/>
        <v/>
      </c>
      <c r="BT173" s="140" t="str">
        <f t="shared" si="268"/>
        <v/>
      </c>
      <c r="BU173" s="140" t="str">
        <f t="shared" si="269"/>
        <v>0</v>
      </c>
      <c r="BV173" s="140" t="str">
        <f t="shared" si="270"/>
        <v/>
      </c>
      <c r="BW173" s="140" t="str">
        <f t="shared" si="271"/>
        <v>0</v>
      </c>
      <c r="BX173" s="140" t="str">
        <f t="shared" si="272"/>
        <v/>
      </c>
      <c r="BY173" s="140" t="str">
        <f t="shared" si="273"/>
        <v>00</v>
      </c>
      <c r="BZ173" s="140">
        <f t="shared" si="274"/>
        <v>0</v>
      </c>
      <c r="CA173" s="163" t="str">
        <f>IF(男子種目選択!H173="","",男子種目選択!H173)</f>
        <v/>
      </c>
      <c r="CB173" s="164" t="str">
        <f t="shared" si="316"/>
        <v/>
      </c>
      <c r="CC173" s="170"/>
      <c r="CD173" s="171" t="str">
        <f t="shared" si="275"/>
        <v/>
      </c>
      <c r="CE173" s="172"/>
      <c r="CF173" s="171" t="str">
        <f t="shared" si="276"/>
        <v/>
      </c>
      <c r="CG173" s="173"/>
      <c r="CH173" s="169">
        <f t="shared" si="277"/>
        <v>0</v>
      </c>
      <c r="CI173" s="169">
        <f t="shared" si="278"/>
        <v>0</v>
      </c>
      <c r="CJ173" s="169">
        <f t="shared" si="279"/>
        <v>0</v>
      </c>
      <c r="CK173" s="169">
        <f t="shared" si="280"/>
        <v>0</v>
      </c>
      <c r="CL173" s="3">
        <f t="shared" si="281"/>
        <v>0</v>
      </c>
      <c r="CM173" s="145">
        <f t="shared" si="282"/>
        <v>0</v>
      </c>
      <c r="CN173" s="140" t="str">
        <f t="shared" si="283"/>
        <v>000</v>
      </c>
      <c r="CO173" s="140">
        <f t="shared" si="284"/>
        <v>0</v>
      </c>
      <c r="CP173" s="140">
        <f t="shared" si="285"/>
        <v>0</v>
      </c>
      <c r="CQ173" s="140" t="str">
        <f t="shared" si="286"/>
        <v/>
      </c>
      <c r="CR173" s="140" t="str">
        <f t="shared" si="287"/>
        <v/>
      </c>
      <c r="CS173" s="140" t="str">
        <f t="shared" si="288"/>
        <v>0</v>
      </c>
      <c r="CT173" s="140" t="str">
        <f t="shared" si="289"/>
        <v/>
      </c>
      <c r="CU173" s="140" t="str">
        <f t="shared" si="290"/>
        <v>0</v>
      </c>
      <c r="CV173" s="140" t="str">
        <f t="shared" si="291"/>
        <v/>
      </c>
      <c r="CW173" s="140" t="str">
        <f t="shared" si="292"/>
        <v>00</v>
      </c>
      <c r="CX173" s="140">
        <f t="shared" si="293"/>
        <v>0</v>
      </c>
      <c r="CY173" s="174" t="str">
        <f>IF(男子種目選択!I173="","",男子種目選択!I173)</f>
        <v/>
      </c>
      <c r="CZ173" s="164" t="str">
        <f t="shared" si="317"/>
        <v/>
      </c>
      <c r="DA173" s="170"/>
      <c r="DB173" s="171" t="str">
        <f t="shared" si="294"/>
        <v/>
      </c>
      <c r="DC173" s="172"/>
      <c r="DD173" s="171" t="str">
        <f t="shared" si="295"/>
        <v/>
      </c>
      <c r="DE173" s="175"/>
      <c r="DF173" s="169">
        <f t="shared" si="296"/>
        <v>0</v>
      </c>
      <c r="DG173" s="169">
        <f t="shared" si="297"/>
        <v>0</v>
      </c>
      <c r="DH173" s="169">
        <f t="shared" si="298"/>
        <v>0</v>
      </c>
      <c r="DI173" s="169">
        <f t="shared" si="299"/>
        <v>0</v>
      </c>
      <c r="DJ173" s="3">
        <f t="shared" si="300"/>
        <v>0</v>
      </c>
      <c r="DK173" s="145">
        <f t="shared" si="301"/>
        <v>0</v>
      </c>
      <c r="DL173" s="140" t="str">
        <f t="shared" si="302"/>
        <v>000</v>
      </c>
      <c r="DM173" s="140">
        <f t="shared" si="303"/>
        <v>0</v>
      </c>
      <c r="DN173" s="140">
        <f t="shared" si="304"/>
        <v>0</v>
      </c>
      <c r="DO173" s="140" t="str">
        <f t="shared" si="305"/>
        <v/>
      </c>
      <c r="DP173" s="140" t="str">
        <f t="shared" si="306"/>
        <v/>
      </c>
      <c r="DQ173" s="140" t="str">
        <f t="shared" si="307"/>
        <v>0</v>
      </c>
      <c r="DR173" s="140" t="str">
        <f t="shared" si="308"/>
        <v/>
      </c>
      <c r="DS173" s="140" t="str">
        <f t="shared" si="309"/>
        <v>0</v>
      </c>
      <c r="DT173" s="140" t="str">
        <f t="shared" si="310"/>
        <v/>
      </c>
      <c r="DU173" s="140" t="str">
        <f t="shared" si="311"/>
        <v>00</v>
      </c>
      <c r="DV173" s="140">
        <f t="shared" si="312"/>
        <v>0</v>
      </c>
    </row>
    <row r="174" spans="2:126">
      <c r="B174" s="159" t="str">
        <f t="shared" si="218"/>
        <v/>
      </c>
      <c r="C174" s="150">
        <v>171</v>
      </c>
      <c r="D174" s="160" t="str">
        <f>男子種目選択!B174</f>
        <v/>
      </c>
      <c r="E174" s="161" t="str">
        <f>男子種目選択!C174</f>
        <v/>
      </c>
      <c r="F174" s="162" t="str">
        <f>男子種目選択!D174</f>
        <v/>
      </c>
      <c r="G174" s="163" t="str">
        <f>IF(男子種目選択!E174="","",男子種目選択!E174)</f>
        <v/>
      </c>
      <c r="H174" s="164" t="str">
        <f t="shared" si="313"/>
        <v/>
      </c>
      <c r="I174" s="165"/>
      <c r="J174" s="166" t="str">
        <f t="shared" si="219"/>
        <v/>
      </c>
      <c r="K174" s="167"/>
      <c r="L174" s="166" t="str">
        <f t="shared" si="220"/>
        <v/>
      </c>
      <c r="M174" s="168"/>
      <c r="N174" s="169" t="str">
        <f t="shared" si="221"/>
        <v/>
      </c>
      <c r="O174" s="169">
        <f t="shared" si="222"/>
        <v>0</v>
      </c>
      <c r="P174" s="169" t="str">
        <f t="shared" si="223"/>
        <v/>
      </c>
      <c r="Q174" s="169">
        <f t="shared" si="224"/>
        <v>0</v>
      </c>
      <c r="R174" s="3" t="str">
        <f t="shared" si="225"/>
        <v/>
      </c>
      <c r="S174" s="145" t="str">
        <f t="shared" si="226"/>
        <v/>
      </c>
      <c r="T174" s="140" t="str">
        <f t="shared" si="227"/>
        <v>00</v>
      </c>
      <c r="U174" s="140">
        <f t="shared" si="228"/>
        <v>0</v>
      </c>
      <c r="V174" s="140">
        <f t="shared" si="229"/>
        <v>0</v>
      </c>
      <c r="W174" s="140" t="str">
        <f t="shared" si="230"/>
        <v/>
      </c>
      <c r="X174" s="140" t="str">
        <f t="shared" si="231"/>
        <v/>
      </c>
      <c r="Y174" s="140" t="str">
        <f t="shared" si="232"/>
        <v>0</v>
      </c>
      <c r="Z174" s="140" t="str">
        <f t="shared" si="233"/>
        <v/>
      </c>
      <c r="AA174" s="140" t="str">
        <f t="shared" si="234"/>
        <v/>
      </c>
      <c r="AB174" s="140" t="str">
        <f t="shared" si="235"/>
        <v/>
      </c>
      <c r="AC174" s="140" t="str">
        <f t="shared" si="213"/>
        <v>0</v>
      </c>
      <c r="AD174" s="140">
        <f t="shared" si="236"/>
        <v>0</v>
      </c>
      <c r="AE174" s="163" t="str">
        <f>IF(男子種目選択!F174="","",男子種目選択!F174)</f>
        <v/>
      </c>
      <c r="AF174" s="164" t="str">
        <f t="shared" si="314"/>
        <v/>
      </c>
      <c r="AG174" s="170"/>
      <c r="AH174" s="171" t="str">
        <f t="shared" si="237"/>
        <v/>
      </c>
      <c r="AI174" s="172"/>
      <c r="AJ174" s="171" t="str">
        <f t="shared" si="238"/>
        <v/>
      </c>
      <c r="AK174" s="173"/>
      <c r="AL174" s="169">
        <f t="shared" si="239"/>
        <v>0</v>
      </c>
      <c r="AM174" s="169">
        <f t="shared" si="240"/>
        <v>0</v>
      </c>
      <c r="AN174" s="169">
        <f t="shared" si="241"/>
        <v>0</v>
      </c>
      <c r="AO174" s="169">
        <f t="shared" si="242"/>
        <v>0</v>
      </c>
      <c r="AP174" s="3">
        <f t="shared" si="243"/>
        <v>0</v>
      </c>
      <c r="AQ174" s="145">
        <f t="shared" si="244"/>
        <v>0</v>
      </c>
      <c r="AR174" s="140" t="str">
        <f t="shared" si="245"/>
        <v>000</v>
      </c>
      <c r="AS174" s="140">
        <f t="shared" si="246"/>
        <v>0</v>
      </c>
      <c r="AT174" s="140">
        <f t="shared" si="247"/>
        <v>0</v>
      </c>
      <c r="AU174" s="140" t="str">
        <f t="shared" si="248"/>
        <v/>
      </c>
      <c r="AV174" s="140" t="str">
        <f t="shared" si="249"/>
        <v/>
      </c>
      <c r="AW174" s="140" t="str">
        <f t="shared" si="250"/>
        <v>0</v>
      </c>
      <c r="AX174" s="140" t="str">
        <f t="shared" si="251"/>
        <v/>
      </c>
      <c r="AY174" s="140" t="str">
        <f t="shared" si="252"/>
        <v>0</v>
      </c>
      <c r="AZ174" s="140" t="str">
        <f t="shared" si="253"/>
        <v/>
      </c>
      <c r="BA174" s="140" t="str">
        <f t="shared" si="254"/>
        <v>00</v>
      </c>
      <c r="BB174" s="140">
        <f t="shared" si="255"/>
        <v>0</v>
      </c>
      <c r="BC174" s="174" t="str">
        <f>IF(男子種目選択!G174="","",男子種目選択!G174)</f>
        <v/>
      </c>
      <c r="BD174" s="164" t="str">
        <f t="shared" si="315"/>
        <v/>
      </c>
      <c r="BE174" s="170"/>
      <c r="BF174" s="171" t="str">
        <f t="shared" si="256"/>
        <v/>
      </c>
      <c r="BG174" s="172"/>
      <c r="BH174" s="171" t="str">
        <f t="shared" si="257"/>
        <v/>
      </c>
      <c r="BI174" s="175"/>
      <c r="BJ174" s="169">
        <f t="shared" si="258"/>
        <v>0</v>
      </c>
      <c r="BK174" s="169">
        <f t="shared" si="259"/>
        <v>0</v>
      </c>
      <c r="BL174" s="169">
        <f t="shared" si="260"/>
        <v>0</v>
      </c>
      <c r="BM174" s="169">
        <f t="shared" si="261"/>
        <v>0</v>
      </c>
      <c r="BN174" s="3">
        <f t="shared" si="262"/>
        <v>0</v>
      </c>
      <c r="BO174" s="145">
        <f t="shared" si="263"/>
        <v>0</v>
      </c>
      <c r="BP174" s="140" t="str">
        <f t="shared" si="264"/>
        <v>000</v>
      </c>
      <c r="BQ174" s="140">
        <f t="shared" si="265"/>
        <v>0</v>
      </c>
      <c r="BR174" s="140">
        <f t="shared" si="266"/>
        <v>0</v>
      </c>
      <c r="BS174" s="140" t="str">
        <f t="shared" si="267"/>
        <v/>
      </c>
      <c r="BT174" s="140" t="str">
        <f t="shared" si="268"/>
        <v/>
      </c>
      <c r="BU174" s="140" t="str">
        <f t="shared" si="269"/>
        <v>0</v>
      </c>
      <c r="BV174" s="140" t="str">
        <f t="shared" si="270"/>
        <v/>
      </c>
      <c r="BW174" s="140" t="str">
        <f t="shared" si="271"/>
        <v>0</v>
      </c>
      <c r="BX174" s="140" t="str">
        <f t="shared" si="272"/>
        <v/>
      </c>
      <c r="BY174" s="140" t="str">
        <f t="shared" si="273"/>
        <v>00</v>
      </c>
      <c r="BZ174" s="140">
        <f t="shared" si="274"/>
        <v>0</v>
      </c>
      <c r="CA174" s="163" t="str">
        <f>IF(男子種目選択!H174="","",男子種目選択!H174)</f>
        <v/>
      </c>
      <c r="CB174" s="164" t="str">
        <f t="shared" si="316"/>
        <v/>
      </c>
      <c r="CC174" s="170"/>
      <c r="CD174" s="171" t="str">
        <f t="shared" si="275"/>
        <v/>
      </c>
      <c r="CE174" s="172"/>
      <c r="CF174" s="171" t="str">
        <f t="shared" si="276"/>
        <v/>
      </c>
      <c r="CG174" s="173"/>
      <c r="CH174" s="169">
        <f t="shared" si="277"/>
        <v>0</v>
      </c>
      <c r="CI174" s="169">
        <f t="shared" si="278"/>
        <v>0</v>
      </c>
      <c r="CJ174" s="169">
        <f t="shared" si="279"/>
        <v>0</v>
      </c>
      <c r="CK174" s="169">
        <f t="shared" si="280"/>
        <v>0</v>
      </c>
      <c r="CL174" s="3">
        <f t="shared" si="281"/>
        <v>0</v>
      </c>
      <c r="CM174" s="145">
        <f t="shared" si="282"/>
        <v>0</v>
      </c>
      <c r="CN174" s="140" t="str">
        <f t="shared" si="283"/>
        <v>000</v>
      </c>
      <c r="CO174" s="140">
        <f t="shared" si="284"/>
        <v>0</v>
      </c>
      <c r="CP174" s="140">
        <f t="shared" si="285"/>
        <v>0</v>
      </c>
      <c r="CQ174" s="140" t="str">
        <f t="shared" si="286"/>
        <v/>
      </c>
      <c r="CR174" s="140" t="str">
        <f t="shared" si="287"/>
        <v/>
      </c>
      <c r="CS174" s="140" t="str">
        <f t="shared" si="288"/>
        <v>0</v>
      </c>
      <c r="CT174" s="140" t="str">
        <f t="shared" si="289"/>
        <v/>
      </c>
      <c r="CU174" s="140" t="str">
        <f t="shared" si="290"/>
        <v>0</v>
      </c>
      <c r="CV174" s="140" t="str">
        <f t="shared" si="291"/>
        <v/>
      </c>
      <c r="CW174" s="140" t="str">
        <f t="shared" si="292"/>
        <v>00</v>
      </c>
      <c r="CX174" s="140">
        <f t="shared" si="293"/>
        <v>0</v>
      </c>
      <c r="CY174" s="174" t="str">
        <f>IF(男子種目選択!I174="","",男子種目選択!I174)</f>
        <v/>
      </c>
      <c r="CZ174" s="164" t="str">
        <f t="shared" si="317"/>
        <v/>
      </c>
      <c r="DA174" s="170"/>
      <c r="DB174" s="171" t="str">
        <f t="shared" si="294"/>
        <v/>
      </c>
      <c r="DC174" s="172"/>
      <c r="DD174" s="171" t="str">
        <f t="shared" si="295"/>
        <v/>
      </c>
      <c r="DE174" s="175"/>
      <c r="DF174" s="169">
        <f t="shared" si="296"/>
        <v>0</v>
      </c>
      <c r="DG174" s="169">
        <f t="shared" si="297"/>
        <v>0</v>
      </c>
      <c r="DH174" s="169">
        <f t="shared" si="298"/>
        <v>0</v>
      </c>
      <c r="DI174" s="169">
        <f t="shared" si="299"/>
        <v>0</v>
      </c>
      <c r="DJ174" s="3">
        <f t="shared" si="300"/>
        <v>0</v>
      </c>
      <c r="DK174" s="145">
        <f t="shared" si="301"/>
        <v>0</v>
      </c>
      <c r="DL174" s="140" t="str">
        <f t="shared" si="302"/>
        <v>000</v>
      </c>
      <c r="DM174" s="140">
        <f t="shared" si="303"/>
        <v>0</v>
      </c>
      <c r="DN174" s="140">
        <f t="shared" si="304"/>
        <v>0</v>
      </c>
      <c r="DO174" s="140" t="str">
        <f t="shared" si="305"/>
        <v/>
      </c>
      <c r="DP174" s="140" t="str">
        <f t="shared" si="306"/>
        <v/>
      </c>
      <c r="DQ174" s="140" t="str">
        <f t="shared" si="307"/>
        <v>0</v>
      </c>
      <c r="DR174" s="140" t="str">
        <f t="shared" si="308"/>
        <v/>
      </c>
      <c r="DS174" s="140" t="str">
        <f t="shared" si="309"/>
        <v>0</v>
      </c>
      <c r="DT174" s="140" t="str">
        <f t="shared" si="310"/>
        <v/>
      </c>
      <c r="DU174" s="140" t="str">
        <f t="shared" si="311"/>
        <v>00</v>
      </c>
      <c r="DV174" s="140">
        <f t="shared" si="312"/>
        <v>0</v>
      </c>
    </row>
    <row r="175" spans="2:126">
      <c r="B175" s="159" t="str">
        <f t="shared" si="218"/>
        <v/>
      </c>
      <c r="C175" s="150">
        <v>172</v>
      </c>
      <c r="D175" s="160" t="str">
        <f>男子種目選択!B175</f>
        <v/>
      </c>
      <c r="E175" s="161" t="str">
        <f>男子種目選択!C175</f>
        <v/>
      </c>
      <c r="F175" s="162" t="str">
        <f>男子種目選択!D175</f>
        <v/>
      </c>
      <c r="G175" s="163" t="str">
        <f>IF(男子種目選択!E175="","",男子種目選択!E175)</f>
        <v/>
      </c>
      <c r="H175" s="164" t="str">
        <f t="shared" si="313"/>
        <v/>
      </c>
      <c r="I175" s="165"/>
      <c r="J175" s="166" t="str">
        <f t="shared" si="219"/>
        <v/>
      </c>
      <c r="K175" s="167"/>
      <c r="L175" s="166" t="str">
        <f t="shared" si="220"/>
        <v/>
      </c>
      <c r="M175" s="168"/>
      <c r="N175" s="169" t="str">
        <f t="shared" si="221"/>
        <v/>
      </c>
      <c r="O175" s="169">
        <f t="shared" si="222"/>
        <v>0</v>
      </c>
      <c r="P175" s="169" t="str">
        <f t="shared" si="223"/>
        <v/>
      </c>
      <c r="Q175" s="169">
        <f t="shared" si="224"/>
        <v>0</v>
      </c>
      <c r="R175" s="3" t="str">
        <f t="shared" si="225"/>
        <v/>
      </c>
      <c r="S175" s="145" t="str">
        <f t="shared" si="226"/>
        <v/>
      </c>
      <c r="T175" s="140" t="str">
        <f t="shared" si="227"/>
        <v>00</v>
      </c>
      <c r="U175" s="140">
        <f t="shared" si="228"/>
        <v>0</v>
      </c>
      <c r="V175" s="140">
        <f t="shared" si="229"/>
        <v>0</v>
      </c>
      <c r="W175" s="140" t="str">
        <f t="shared" si="230"/>
        <v/>
      </c>
      <c r="X175" s="140" t="str">
        <f t="shared" si="231"/>
        <v/>
      </c>
      <c r="Y175" s="140" t="str">
        <f t="shared" si="232"/>
        <v>0</v>
      </c>
      <c r="Z175" s="140" t="str">
        <f t="shared" si="233"/>
        <v/>
      </c>
      <c r="AA175" s="140" t="str">
        <f t="shared" si="234"/>
        <v/>
      </c>
      <c r="AB175" s="140" t="str">
        <f t="shared" si="235"/>
        <v/>
      </c>
      <c r="AC175" s="140" t="str">
        <f t="shared" si="213"/>
        <v>0</v>
      </c>
      <c r="AD175" s="140">
        <f t="shared" si="236"/>
        <v>0</v>
      </c>
      <c r="AE175" s="163" t="str">
        <f>IF(男子種目選択!F175="","",男子種目選択!F175)</f>
        <v/>
      </c>
      <c r="AF175" s="164" t="str">
        <f t="shared" si="314"/>
        <v/>
      </c>
      <c r="AG175" s="170"/>
      <c r="AH175" s="171" t="str">
        <f t="shared" si="237"/>
        <v/>
      </c>
      <c r="AI175" s="172"/>
      <c r="AJ175" s="171" t="str">
        <f t="shared" si="238"/>
        <v/>
      </c>
      <c r="AK175" s="173"/>
      <c r="AL175" s="169">
        <f t="shared" si="239"/>
        <v>0</v>
      </c>
      <c r="AM175" s="169">
        <f t="shared" si="240"/>
        <v>0</v>
      </c>
      <c r="AN175" s="169">
        <f t="shared" si="241"/>
        <v>0</v>
      </c>
      <c r="AO175" s="169">
        <f t="shared" si="242"/>
        <v>0</v>
      </c>
      <c r="AP175" s="3">
        <f t="shared" si="243"/>
        <v>0</v>
      </c>
      <c r="AQ175" s="145">
        <f t="shared" si="244"/>
        <v>0</v>
      </c>
      <c r="AR175" s="140" t="str">
        <f t="shared" si="245"/>
        <v>000</v>
      </c>
      <c r="AS175" s="140">
        <f t="shared" si="246"/>
        <v>0</v>
      </c>
      <c r="AT175" s="140">
        <f t="shared" si="247"/>
        <v>0</v>
      </c>
      <c r="AU175" s="140" t="str">
        <f t="shared" si="248"/>
        <v/>
      </c>
      <c r="AV175" s="140" t="str">
        <f t="shared" si="249"/>
        <v/>
      </c>
      <c r="AW175" s="140" t="str">
        <f t="shared" si="250"/>
        <v>0</v>
      </c>
      <c r="AX175" s="140" t="str">
        <f t="shared" si="251"/>
        <v/>
      </c>
      <c r="AY175" s="140" t="str">
        <f t="shared" si="252"/>
        <v>0</v>
      </c>
      <c r="AZ175" s="140" t="str">
        <f t="shared" si="253"/>
        <v/>
      </c>
      <c r="BA175" s="140" t="str">
        <f t="shared" si="254"/>
        <v>00</v>
      </c>
      <c r="BB175" s="140">
        <f t="shared" si="255"/>
        <v>0</v>
      </c>
      <c r="BC175" s="174" t="str">
        <f>IF(男子種目選択!G175="","",男子種目選択!G175)</f>
        <v/>
      </c>
      <c r="BD175" s="164" t="str">
        <f t="shared" si="315"/>
        <v/>
      </c>
      <c r="BE175" s="170"/>
      <c r="BF175" s="171" t="str">
        <f t="shared" si="256"/>
        <v/>
      </c>
      <c r="BG175" s="172"/>
      <c r="BH175" s="171" t="str">
        <f t="shared" si="257"/>
        <v/>
      </c>
      <c r="BI175" s="175"/>
      <c r="BJ175" s="169">
        <f t="shared" si="258"/>
        <v>0</v>
      </c>
      <c r="BK175" s="169">
        <f t="shared" si="259"/>
        <v>0</v>
      </c>
      <c r="BL175" s="169">
        <f t="shared" si="260"/>
        <v>0</v>
      </c>
      <c r="BM175" s="169">
        <f t="shared" si="261"/>
        <v>0</v>
      </c>
      <c r="BN175" s="3">
        <f t="shared" si="262"/>
        <v>0</v>
      </c>
      <c r="BO175" s="145">
        <f t="shared" si="263"/>
        <v>0</v>
      </c>
      <c r="BP175" s="140" t="str">
        <f t="shared" si="264"/>
        <v>000</v>
      </c>
      <c r="BQ175" s="140">
        <f t="shared" si="265"/>
        <v>0</v>
      </c>
      <c r="BR175" s="140">
        <f t="shared" si="266"/>
        <v>0</v>
      </c>
      <c r="BS175" s="140" t="str">
        <f t="shared" si="267"/>
        <v/>
      </c>
      <c r="BT175" s="140" t="str">
        <f t="shared" si="268"/>
        <v/>
      </c>
      <c r="BU175" s="140" t="str">
        <f t="shared" si="269"/>
        <v>0</v>
      </c>
      <c r="BV175" s="140" t="str">
        <f t="shared" si="270"/>
        <v/>
      </c>
      <c r="BW175" s="140" t="str">
        <f t="shared" si="271"/>
        <v>0</v>
      </c>
      <c r="BX175" s="140" t="str">
        <f t="shared" si="272"/>
        <v/>
      </c>
      <c r="BY175" s="140" t="str">
        <f t="shared" si="273"/>
        <v>00</v>
      </c>
      <c r="BZ175" s="140">
        <f t="shared" si="274"/>
        <v>0</v>
      </c>
      <c r="CA175" s="163" t="str">
        <f>IF(男子種目選択!H175="","",男子種目選択!H175)</f>
        <v/>
      </c>
      <c r="CB175" s="164" t="str">
        <f t="shared" si="316"/>
        <v/>
      </c>
      <c r="CC175" s="170"/>
      <c r="CD175" s="171" t="str">
        <f t="shared" si="275"/>
        <v/>
      </c>
      <c r="CE175" s="172"/>
      <c r="CF175" s="171" t="str">
        <f t="shared" si="276"/>
        <v/>
      </c>
      <c r="CG175" s="173"/>
      <c r="CH175" s="169">
        <f t="shared" si="277"/>
        <v>0</v>
      </c>
      <c r="CI175" s="169">
        <f t="shared" si="278"/>
        <v>0</v>
      </c>
      <c r="CJ175" s="169">
        <f t="shared" si="279"/>
        <v>0</v>
      </c>
      <c r="CK175" s="169">
        <f t="shared" si="280"/>
        <v>0</v>
      </c>
      <c r="CL175" s="3">
        <f t="shared" si="281"/>
        <v>0</v>
      </c>
      <c r="CM175" s="145">
        <f t="shared" si="282"/>
        <v>0</v>
      </c>
      <c r="CN175" s="140" t="str">
        <f t="shared" si="283"/>
        <v>000</v>
      </c>
      <c r="CO175" s="140">
        <f t="shared" si="284"/>
        <v>0</v>
      </c>
      <c r="CP175" s="140">
        <f t="shared" si="285"/>
        <v>0</v>
      </c>
      <c r="CQ175" s="140" t="str">
        <f t="shared" si="286"/>
        <v/>
      </c>
      <c r="CR175" s="140" t="str">
        <f t="shared" si="287"/>
        <v/>
      </c>
      <c r="CS175" s="140" t="str">
        <f t="shared" si="288"/>
        <v>0</v>
      </c>
      <c r="CT175" s="140" t="str">
        <f t="shared" si="289"/>
        <v/>
      </c>
      <c r="CU175" s="140" t="str">
        <f t="shared" si="290"/>
        <v>0</v>
      </c>
      <c r="CV175" s="140" t="str">
        <f t="shared" si="291"/>
        <v/>
      </c>
      <c r="CW175" s="140" t="str">
        <f t="shared" si="292"/>
        <v>00</v>
      </c>
      <c r="CX175" s="140">
        <f t="shared" si="293"/>
        <v>0</v>
      </c>
      <c r="CY175" s="174" t="str">
        <f>IF(男子種目選択!I175="","",男子種目選択!I175)</f>
        <v/>
      </c>
      <c r="CZ175" s="164" t="str">
        <f t="shared" si="317"/>
        <v/>
      </c>
      <c r="DA175" s="170"/>
      <c r="DB175" s="171" t="str">
        <f t="shared" si="294"/>
        <v/>
      </c>
      <c r="DC175" s="172"/>
      <c r="DD175" s="171" t="str">
        <f t="shared" si="295"/>
        <v/>
      </c>
      <c r="DE175" s="175"/>
      <c r="DF175" s="169">
        <f t="shared" si="296"/>
        <v>0</v>
      </c>
      <c r="DG175" s="169">
        <f t="shared" si="297"/>
        <v>0</v>
      </c>
      <c r="DH175" s="169">
        <f t="shared" si="298"/>
        <v>0</v>
      </c>
      <c r="DI175" s="169">
        <f t="shared" si="299"/>
        <v>0</v>
      </c>
      <c r="DJ175" s="3">
        <f t="shared" si="300"/>
        <v>0</v>
      </c>
      <c r="DK175" s="145">
        <f t="shared" si="301"/>
        <v>0</v>
      </c>
      <c r="DL175" s="140" t="str">
        <f t="shared" si="302"/>
        <v>000</v>
      </c>
      <c r="DM175" s="140">
        <f t="shared" si="303"/>
        <v>0</v>
      </c>
      <c r="DN175" s="140">
        <f t="shared" si="304"/>
        <v>0</v>
      </c>
      <c r="DO175" s="140" t="str">
        <f t="shared" si="305"/>
        <v/>
      </c>
      <c r="DP175" s="140" t="str">
        <f t="shared" si="306"/>
        <v/>
      </c>
      <c r="DQ175" s="140" t="str">
        <f t="shared" si="307"/>
        <v>0</v>
      </c>
      <c r="DR175" s="140" t="str">
        <f t="shared" si="308"/>
        <v/>
      </c>
      <c r="DS175" s="140" t="str">
        <f t="shared" si="309"/>
        <v>0</v>
      </c>
      <c r="DT175" s="140" t="str">
        <f t="shared" si="310"/>
        <v/>
      </c>
      <c r="DU175" s="140" t="str">
        <f t="shared" si="311"/>
        <v>00</v>
      </c>
      <c r="DV175" s="140">
        <f t="shared" si="312"/>
        <v>0</v>
      </c>
    </row>
    <row r="176" spans="2:126">
      <c r="B176" s="159" t="str">
        <f t="shared" si="218"/>
        <v/>
      </c>
      <c r="C176" s="150">
        <v>173</v>
      </c>
      <c r="D176" s="160" t="str">
        <f>男子種目選択!B176</f>
        <v/>
      </c>
      <c r="E176" s="161" t="str">
        <f>男子種目選択!C176</f>
        <v/>
      </c>
      <c r="F176" s="162" t="str">
        <f>男子種目選択!D176</f>
        <v/>
      </c>
      <c r="G176" s="163" t="str">
        <f>IF(男子種目選択!E176="","",男子種目選択!E176)</f>
        <v/>
      </c>
      <c r="H176" s="164" t="str">
        <f t="shared" si="313"/>
        <v/>
      </c>
      <c r="I176" s="165"/>
      <c r="J176" s="166" t="str">
        <f t="shared" si="219"/>
        <v/>
      </c>
      <c r="K176" s="167"/>
      <c r="L176" s="166" t="str">
        <f t="shared" si="220"/>
        <v/>
      </c>
      <c r="M176" s="168"/>
      <c r="N176" s="169" t="str">
        <f t="shared" si="221"/>
        <v/>
      </c>
      <c r="O176" s="169">
        <f t="shared" si="222"/>
        <v>0</v>
      </c>
      <c r="P176" s="169" t="str">
        <f t="shared" si="223"/>
        <v/>
      </c>
      <c r="Q176" s="169">
        <f t="shared" si="224"/>
        <v>0</v>
      </c>
      <c r="R176" s="3" t="str">
        <f t="shared" si="225"/>
        <v/>
      </c>
      <c r="S176" s="145" t="str">
        <f t="shared" si="226"/>
        <v/>
      </c>
      <c r="T176" s="140" t="str">
        <f t="shared" si="227"/>
        <v>00</v>
      </c>
      <c r="U176" s="140">
        <f t="shared" si="228"/>
        <v>0</v>
      </c>
      <c r="V176" s="140">
        <f t="shared" si="229"/>
        <v>0</v>
      </c>
      <c r="W176" s="140" t="str">
        <f t="shared" si="230"/>
        <v/>
      </c>
      <c r="X176" s="140" t="str">
        <f t="shared" si="231"/>
        <v/>
      </c>
      <c r="Y176" s="140" t="str">
        <f t="shared" si="232"/>
        <v>0</v>
      </c>
      <c r="Z176" s="140" t="str">
        <f t="shared" si="233"/>
        <v/>
      </c>
      <c r="AA176" s="140" t="str">
        <f t="shared" si="234"/>
        <v/>
      </c>
      <c r="AB176" s="140" t="str">
        <f t="shared" si="235"/>
        <v/>
      </c>
      <c r="AC176" s="140" t="str">
        <f t="shared" si="213"/>
        <v>0</v>
      </c>
      <c r="AD176" s="140">
        <f t="shared" si="236"/>
        <v>0</v>
      </c>
      <c r="AE176" s="163" t="str">
        <f>IF(男子種目選択!F176="","",男子種目選択!F176)</f>
        <v/>
      </c>
      <c r="AF176" s="164" t="str">
        <f t="shared" si="314"/>
        <v/>
      </c>
      <c r="AG176" s="170"/>
      <c r="AH176" s="171" t="str">
        <f t="shared" si="237"/>
        <v/>
      </c>
      <c r="AI176" s="172"/>
      <c r="AJ176" s="171" t="str">
        <f t="shared" si="238"/>
        <v/>
      </c>
      <c r="AK176" s="173"/>
      <c r="AL176" s="169">
        <f t="shared" si="239"/>
        <v>0</v>
      </c>
      <c r="AM176" s="169">
        <f t="shared" si="240"/>
        <v>0</v>
      </c>
      <c r="AN176" s="169">
        <f t="shared" si="241"/>
        <v>0</v>
      </c>
      <c r="AO176" s="169">
        <f t="shared" si="242"/>
        <v>0</v>
      </c>
      <c r="AP176" s="3">
        <f t="shared" si="243"/>
        <v>0</v>
      </c>
      <c r="AQ176" s="145">
        <f t="shared" si="244"/>
        <v>0</v>
      </c>
      <c r="AR176" s="140" t="str">
        <f t="shared" si="245"/>
        <v>000</v>
      </c>
      <c r="AS176" s="140">
        <f t="shared" si="246"/>
        <v>0</v>
      </c>
      <c r="AT176" s="140">
        <f t="shared" si="247"/>
        <v>0</v>
      </c>
      <c r="AU176" s="140" t="str">
        <f t="shared" si="248"/>
        <v/>
      </c>
      <c r="AV176" s="140" t="str">
        <f t="shared" si="249"/>
        <v/>
      </c>
      <c r="AW176" s="140" t="str">
        <f t="shared" si="250"/>
        <v>0</v>
      </c>
      <c r="AX176" s="140" t="str">
        <f t="shared" si="251"/>
        <v/>
      </c>
      <c r="AY176" s="140" t="str">
        <f t="shared" si="252"/>
        <v>0</v>
      </c>
      <c r="AZ176" s="140" t="str">
        <f t="shared" si="253"/>
        <v/>
      </c>
      <c r="BA176" s="140" t="str">
        <f t="shared" si="254"/>
        <v>00</v>
      </c>
      <c r="BB176" s="140">
        <f t="shared" si="255"/>
        <v>0</v>
      </c>
      <c r="BC176" s="174" t="str">
        <f>IF(男子種目選択!G176="","",男子種目選択!G176)</f>
        <v/>
      </c>
      <c r="BD176" s="164" t="str">
        <f t="shared" si="315"/>
        <v/>
      </c>
      <c r="BE176" s="170"/>
      <c r="BF176" s="171" t="str">
        <f t="shared" si="256"/>
        <v/>
      </c>
      <c r="BG176" s="172"/>
      <c r="BH176" s="171" t="str">
        <f t="shared" si="257"/>
        <v/>
      </c>
      <c r="BI176" s="175"/>
      <c r="BJ176" s="169">
        <f t="shared" si="258"/>
        <v>0</v>
      </c>
      <c r="BK176" s="169">
        <f t="shared" si="259"/>
        <v>0</v>
      </c>
      <c r="BL176" s="169">
        <f t="shared" si="260"/>
        <v>0</v>
      </c>
      <c r="BM176" s="169">
        <f t="shared" si="261"/>
        <v>0</v>
      </c>
      <c r="BN176" s="3">
        <f t="shared" si="262"/>
        <v>0</v>
      </c>
      <c r="BO176" s="145">
        <f t="shared" si="263"/>
        <v>0</v>
      </c>
      <c r="BP176" s="140" t="str">
        <f t="shared" si="264"/>
        <v>000</v>
      </c>
      <c r="BQ176" s="140">
        <f t="shared" si="265"/>
        <v>0</v>
      </c>
      <c r="BR176" s="140">
        <f t="shared" si="266"/>
        <v>0</v>
      </c>
      <c r="BS176" s="140" t="str">
        <f t="shared" si="267"/>
        <v/>
      </c>
      <c r="BT176" s="140" t="str">
        <f t="shared" si="268"/>
        <v/>
      </c>
      <c r="BU176" s="140" t="str">
        <f t="shared" si="269"/>
        <v>0</v>
      </c>
      <c r="BV176" s="140" t="str">
        <f t="shared" si="270"/>
        <v/>
      </c>
      <c r="BW176" s="140" t="str">
        <f t="shared" si="271"/>
        <v>0</v>
      </c>
      <c r="BX176" s="140" t="str">
        <f t="shared" si="272"/>
        <v/>
      </c>
      <c r="BY176" s="140" t="str">
        <f t="shared" si="273"/>
        <v>00</v>
      </c>
      <c r="BZ176" s="140">
        <f t="shared" si="274"/>
        <v>0</v>
      </c>
      <c r="CA176" s="163" t="str">
        <f>IF(男子種目選択!H176="","",男子種目選択!H176)</f>
        <v/>
      </c>
      <c r="CB176" s="164" t="str">
        <f t="shared" si="316"/>
        <v/>
      </c>
      <c r="CC176" s="170"/>
      <c r="CD176" s="171" t="str">
        <f t="shared" si="275"/>
        <v/>
      </c>
      <c r="CE176" s="172"/>
      <c r="CF176" s="171" t="str">
        <f t="shared" si="276"/>
        <v/>
      </c>
      <c r="CG176" s="173"/>
      <c r="CH176" s="169">
        <f t="shared" si="277"/>
        <v>0</v>
      </c>
      <c r="CI176" s="169">
        <f t="shared" si="278"/>
        <v>0</v>
      </c>
      <c r="CJ176" s="169">
        <f t="shared" si="279"/>
        <v>0</v>
      </c>
      <c r="CK176" s="169">
        <f t="shared" si="280"/>
        <v>0</v>
      </c>
      <c r="CL176" s="3">
        <f t="shared" si="281"/>
        <v>0</v>
      </c>
      <c r="CM176" s="145">
        <f t="shared" si="282"/>
        <v>0</v>
      </c>
      <c r="CN176" s="140" t="str">
        <f t="shared" si="283"/>
        <v>000</v>
      </c>
      <c r="CO176" s="140">
        <f t="shared" si="284"/>
        <v>0</v>
      </c>
      <c r="CP176" s="140">
        <f t="shared" si="285"/>
        <v>0</v>
      </c>
      <c r="CQ176" s="140" t="str">
        <f t="shared" si="286"/>
        <v/>
      </c>
      <c r="CR176" s="140" t="str">
        <f t="shared" si="287"/>
        <v/>
      </c>
      <c r="CS176" s="140" t="str">
        <f t="shared" si="288"/>
        <v>0</v>
      </c>
      <c r="CT176" s="140" t="str">
        <f t="shared" si="289"/>
        <v/>
      </c>
      <c r="CU176" s="140" t="str">
        <f t="shared" si="290"/>
        <v>0</v>
      </c>
      <c r="CV176" s="140" t="str">
        <f t="shared" si="291"/>
        <v/>
      </c>
      <c r="CW176" s="140" t="str">
        <f t="shared" si="292"/>
        <v>00</v>
      </c>
      <c r="CX176" s="140">
        <f t="shared" si="293"/>
        <v>0</v>
      </c>
      <c r="CY176" s="174" t="str">
        <f>IF(男子種目選択!I176="","",男子種目選択!I176)</f>
        <v/>
      </c>
      <c r="CZ176" s="164" t="str">
        <f t="shared" si="317"/>
        <v/>
      </c>
      <c r="DA176" s="170"/>
      <c r="DB176" s="171" t="str">
        <f t="shared" si="294"/>
        <v/>
      </c>
      <c r="DC176" s="172"/>
      <c r="DD176" s="171" t="str">
        <f t="shared" si="295"/>
        <v/>
      </c>
      <c r="DE176" s="175"/>
      <c r="DF176" s="169">
        <f t="shared" si="296"/>
        <v>0</v>
      </c>
      <c r="DG176" s="169">
        <f t="shared" si="297"/>
        <v>0</v>
      </c>
      <c r="DH176" s="169">
        <f t="shared" si="298"/>
        <v>0</v>
      </c>
      <c r="DI176" s="169">
        <f t="shared" si="299"/>
        <v>0</v>
      </c>
      <c r="DJ176" s="3">
        <f t="shared" si="300"/>
        <v>0</v>
      </c>
      <c r="DK176" s="145">
        <f t="shared" si="301"/>
        <v>0</v>
      </c>
      <c r="DL176" s="140" t="str">
        <f t="shared" si="302"/>
        <v>000</v>
      </c>
      <c r="DM176" s="140">
        <f t="shared" si="303"/>
        <v>0</v>
      </c>
      <c r="DN176" s="140">
        <f t="shared" si="304"/>
        <v>0</v>
      </c>
      <c r="DO176" s="140" t="str">
        <f t="shared" si="305"/>
        <v/>
      </c>
      <c r="DP176" s="140" t="str">
        <f t="shared" si="306"/>
        <v/>
      </c>
      <c r="DQ176" s="140" t="str">
        <f t="shared" si="307"/>
        <v>0</v>
      </c>
      <c r="DR176" s="140" t="str">
        <f t="shared" si="308"/>
        <v/>
      </c>
      <c r="DS176" s="140" t="str">
        <f t="shared" si="309"/>
        <v>0</v>
      </c>
      <c r="DT176" s="140" t="str">
        <f t="shared" si="310"/>
        <v/>
      </c>
      <c r="DU176" s="140" t="str">
        <f t="shared" si="311"/>
        <v>00</v>
      </c>
      <c r="DV176" s="140">
        <f t="shared" si="312"/>
        <v>0</v>
      </c>
    </row>
    <row r="177" spans="2:126">
      <c r="B177" s="159" t="str">
        <f t="shared" si="218"/>
        <v/>
      </c>
      <c r="C177" s="150">
        <v>174</v>
      </c>
      <c r="D177" s="160" t="str">
        <f>男子種目選択!B177</f>
        <v/>
      </c>
      <c r="E177" s="161" t="str">
        <f>男子種目選択!C177</f>
        <v/>
      </c>
      <c r="F177" s="162" t="str">
        <f>男子種目選択!D177</f>
        <v/>
      </c>
      <c r="G177" s="163" t="str">
        <f>IF(男子種目選択!E177="","",男子種目選択!E177)</f>
        <v/>
      </c>
      <c r="H177" s="164" t="str">
        <f t="shared" si="313"/>
        <v/>
      </c>
      <c r="I177" s="165"/>
      <c r="J177" s="166" t="str">
        <f t="shared" si="219"/>
        <v/>
      </c>
      <c r="K177" s="167"/>
      <c r="L177" s="166" t="str">
        <f t="shared" si="220"/>
        <v/>
      </c>
      <c r="M177" s="168"/>
      <c r="N177" s="169" t="str">
        <f t="shared" si="221"/>
        <v/>
      </c>
      <c r="O177" s="169">
        <f t="shared" si="222"/>
        <v>0</v>
      </c>
      <c r="P177" s="169" t="str">
        <f t="shared" si="223"/>
        <v/>
      </c>
      <c r="Q177" s="169">
        <f t="shared" si="224"/>
        <v>0</v>
      </c>
      <c r="R177" s="3" t="str">
        <f t="shared" si="225"/>
        <v/>
      </c>
      <c r="S177" s="145" t="str">
        <f t="shared" si="226"/>
        <v/>
      </c>
      <c r="T177" s="140" t="str">
        <f t="shared" si="227"/>
        <v>00</v>
      </c>
      <c r="U177" s="140">
        <f t="shared" si="228"/>
        <v>0</v>
      </c>
      <c r="V177" s="140">
        <f t="shared" si="229"/>
        <v>0</v>
      </c>
      <c r="W177" s="140" t="str">
        <f t="shared" si="230"/>
        <v/>
      </c>
      <c r="X177" s="140" t="str">
        <f t="shared" si="231"/>
        <v/>
      </c>
      <c r="Y177" s="140" t="str">
        <f t="shared" si="232"/>
        <v>0</v>
      </c>
      <c r="Z177" s="140" t="str">
        <f t="shared" si="233"/>
        <v/>
      </c>
      <c r="AA177" s="140" t="str">
        <f t="shared" si="234"/>
        <v/>
      </c>
      <c r="AB177" s="140" t="str">
        <f t="shared" si="235"/>
        <v/>
      </c>
      <c r="AC177" s="140" t="str">
        <f t="shared" si="213"/>
        <v>0</v>
      </c>
      <c r="AD177" s="140">
        <f t="shared" si="236"/>
        <v>0</v>
      </c>
      <c r="AE177" s="163" t="str">
        <f>IF(男子種目選択!F177="","",男子種目選択!F177)</f>
        <v/>
      </c>
      <c r="AF177" s="164" t="str">
        <f t="shared" si="314"/>
        <v/>
      </c>
      <c r="AG177" s="170"/>
      <c r="AH177" s="171" t="str">
        <f t="shared" si="237"/>
        <v/>
      </c>
      <c r="AI177" s="172"/>
      <c r="AJ177" s="171" t="str">
        <f t="shared" si="238"/>
        <v/>
      </c>
      <c r="AK177" s="173"/>
      <c r="AL177" s="169">
        <f t="shared" si="239"/>
        <v>0</v>
      </c>
      <c r="AM177" s="169">
        <f t="shared" si="240"/>
        <v>0</v>
      </c>
      <c r="AN177" s="169">
        <f t="shared" si="241"/>
        <v>0</v>
      </c>
      <c r="AO177" s="169">
        <f t="shared" si="242"/>
        <v>0</v>
      </c>
      <c r="AP177" s="3">
        <f t="shared" si="243"/>
        <v>0</v>
      </c>
      <c r="AQ177" s="145">
        <f t="shared" si="244"/>
        <v>0</v>
      </c>
      <c r="AR177" s="140" t="str">
        <f t="shared" si="245"/>
        <v>000</v>
      </c>
      <c r="AS177" s="140">
        <f t="shared" si="246"/>
        <v>0</v>
      </c>
      <c r="AT177" s="140">
        <f t="shared" si="247"/>
        <v>0</v>
      </c>
      <c r="AU177" s="140" t="str">
        <f t="shared" si="248"/>
        <v/>
      </c>
      <c r="AV177" s="140" t="str">
        <f t="shared" si="249"/>
        <v/>
      </c>
      <c r="AW177" s="140" t="str">
        <f t="shared" si="250"/>
        <v>0</v>
      </c>
      <c r="AX177" s="140" t="str">
        <f t="shared" si="251"/>
        <v/>
      </c>
      <c r="AY177" s="140" t="str">
        <f t="shared" si="252"/>
        <v>0</v>
      </c>
      <c r="AZ177" s="140" t="str">
        <f t="shared" si="253"/>
        <v/>
      </c>
      <c r="BA177" s="140" t="str">
        <f t="shared" si="254"/>
        <v>00</v>
      </c>
      <c r="BB177" s="140">
        <f t="shared" si="255"/>
        <v>0</v>
      </c>
      <c r="BC177" s="174" t="str">
        <f>IF(男子種目選択!G177="","",男子種目選択!G177)</f>
        <v/>
      </c>
      <c r="BD177" s="164" t="str">
        <f t="shared" si="315"/>
        <v/>
      </c>
      <c r="BE177" s="170"/>
      <c r="BF177" s="171" t="str">
        <f t="shared" si="256"/>
        <v/>
      </c>
      <c r="BG177" s="172"/>
      <c r="BH177" s="171" t="str">
        <f t="shared" si="257"/>
        <v/>
      </c>
      <c r="BI177" s="175"/>
      <c r="BJ177" s="169">
        <f t="shared" si="258"/>
        <v>0</v>
      </c>
      <c r="BK177" s="169">
        <f t="shared" si="259"/>
        <v>0</v>
      </c>
      <c r="BL177" s="169">
        <f t="shared" si="260"/>
        <v>0</v>
      </c>
      <c r="BM177" s="169">
        <f t="shared" si="261"/>
        <v>0</v>
      </c>
      <c r="BN177" s="3">
        <f t="shared" si="262"/>
        <v>0</v>
      </c>
      <c r="BO177" s="145">
        <f t="shared" si="263"/>
        <v>0</v>
      </c>
      <c r="BP177" s="140" t="str">
        <f t="shared" si="264"/>
        <v>000</v>
      </c>
      <c r="BQ177" s="140">
        <f t="shared" si="265"/>
        <v>0</v>
      </c>
      <c r="BR177" s="140">
        <f t="shared" si="266"/>
        <v>0</v>
      </c>
      <c r="BS177" s="140" t="str">
        <f t="shared" si="267"/>
        <v/>
      </c>
      <c r="BT177" s="140" t="str">
        <f t="shared" si="268"/>
        <v/>
      </c>
      <c r="BU177" s="140" t="str">
        <f t="shared" si="269"/>
        <v>0</v>
      </c>
      <c r="BV177" s="140" t="str">
        <f t="shared" si="270"/>
        <v/>
      </c>
      <c r="BW177" s="140" t="str">
        <f t="shared" si="271"/>
        <v>0</v>
      </c>
      <c r="BX177" s="140" t="str">
        <f t="shared" si="272"/>
        <v/>
      </c>
      <c r="BY177" s="140" t="str">
        <f t="shared" si="273"/>
        <v>00</v>
      </c>
      <c r="BZ177" s="140">
        <f t="shared" si="274"/>
        <v>0</v>
      </c>
      <c r="CA177" s="163" t="str">
        <f>IF(男子種目選択!H177="","",男子種目選択!H177)</f>
        <v/>
      </c>
      <c r="CB177" s="164" t="str">
        <f t="shared" si="316"/>
        <v/>
      </c>
      <c r="CC177" s="170"/>
      <c r="CD177" s="171" t="str">
        <f t="shared" si="275"/>
        <v/>
      </c>
      <c r="CE177" s="172"/>
      <c r="CF177" s="171" t="str">
        <f t="shared" si="276"/>
        <v/>
      </c>
      <c r="CG177" s="173"/>
      <c r="CH177" s="169">
        <f t="shared" si="277"/>
        <v>0</v>
      </c>
      <c r="CI177" s="169">
        <f t="shared" si="278"/>
        <v>0</v>
      </c>
      <c r="CJ177" s="169">
        <f t="shared" si="279"/>
        <v>0</v>
      </c>
      <c r="CK177" s="169">
        <f t="shared" si="280"/>
        <v>0</v>
      </c>
      <c r="CL177" s="3">
        <f t="shared" si="281"/>
        <v>0</v>
      </c>
      <c r="CM177" s="145">
        <f t="shared" si="282"/>
        <v>0</v>
      </c>
      <c r="CN177" s="140" t="str">
        <f t="shared" si="283"/>
        <v>000</v>
      </c>
      <c r="CO177" s="140">
        <f t="shared" si="284"/>
        <v>0</v>
      </c>
      <c r="CP177" s="140">
        <f t="shared" si="285"/>
        <v>0</v>
      </c>
      <c r="CQ177" s="140" t="str">
        <f t="shared" si="286"/>
        <v/>
      </c>
      <c r="CR177" s="140" t="str">
        <f t="shared" si="287"/>
        <v/>
      </c>
      <c r="CS177" s="140" t="str">
        <f t="shared" si="288"/>
        <v>0</v>
      </c>
      <c r="CT177" s="140" t="str">
        <f t="shared" si="289"/>
        <v/>
      </c>
      <c r="CU177" s="140" t="str">
        <f t="shared" si="290"/>
        <v>0</v>
      </c>
      <c r="CV177" s="140" t="str">
        <f t="shared" si="291"/>
        <v/>
      </c>
      <c r="CW177" s="140" t="str">
        <f t="shared" si="292"/>
        <v>00</v>
      </c>
      <c r="CX177" s="140">
        <f t="shared" si="293"/>
        <v>0</v>
      </c>
      <c r="CY177" s="174" t="str">
        <f>IF(男子種目選択!I177="","",男子種目選択!I177)</f>
        <v/>
      </c>
      <c r="CZ177" s="164" t="str">
        <f t="shared" si="317"/>
        <v/>
      </c>
      <c r="DA177" s="170"/>
      <c r="DB177" s="171" t="str">
        <f t="shared" si="294"/>
        <v/>
      </c>
      <c r="DC177" s="172"/>
      <c r="DD177" s="171" t="str">
        <f t="shared" si="295"/>
        <v/>
      </c>
      <c r="DE177" s="175"/>
      <c r="DF177" s="169">
        <f t="shared" si="296"/>
        <v>0</v>
      </c>
      <c r="DG177" s="169">
        <f t="shared" si="297"/>
        <v>0</v>
      </c>
      <c r="DH177" s="169">
        <f t="shared" si="298"/>
        <v>0</v>
      </c>
      <c r="DI177" s="169">
        <f t="shared" si="299"/>
        <v>0</v>
      </c>
      <c r="DJ177" s="3">
        <f t="shared" si="300"/>
        <v>0</v>
      </c>
      <c r="DK177" s="145">
        <f t="shared" si="301"/>
        <v>0</v>
      </c>
      <c r="DL177" s="140" t="str">
        <f t="shared" si="302"/>
        <v>000</v>
      </c>
      <c r="DM177" s="140">
        <f t="shared" si="303"/>
        <v>0</v>
      </c>
      <c r="DN177" s="140">
        <f t="shared" si="304"/>
        <v>0</v>
      </c>
      <c r="DO177" s="140" t="str">
        <f t="shared" si="305"/>
        <v/>
      </c>
      <c r="DP177" s="140" t="str">
        <f t="shared" si="306"/>
        <v/>
      </c>
      <c r="DQ177" s="140" t="str">
        <f t="shared" si="307"/>
        <v>0</v>
      </c>
      <c r="DR177" s="140" t="str">
        <f t="shared" si="308"/>
        <v/>
      </c>
      <c r="DS177" s="140" t="str">
        <f t="shared" si="309"/>
        <v>0</v>
      </c>
      <c r="DT177" s="140" t="str">
        <f t="shared" si="310"/>
        <v/>
      </c>
      <c r="DU177" s="140" t="str">
        <f t="shared" si="311"/>
        <v>00</v>
      </c>
      <c r="DV177" s="140">
        <f t="shared" si="312"/>
        <v>0</v>
      </c>
    </row>
    <row r="178" spans="2:126">
      <c r="B178" s="159" t="str">
        <f t="shared" si="218"/>
        <v/>
      </c>
      <c r="C178" s="150">
        <v>175</v>
      </c>
      <c r="D178" s="160" t="str">
        <f>男子種目選択!B178</f>
        <v/>
      </c>
      <c r="E178" s="161" t="str">
        <f>男子種目選択!C178</f>
        <v/>
      </c>
      <c r="F178" s="162" t="str">
        <f>男子種目選択!D178</f>
        <v/>
      </c>
      <c r="G178" s="163" t="str">
        <f>IF(男子種目選択!E178="","",男子種目選択!E178)</f>
        <v/>
      </c>
      <c r="H178" s="164" t="str">
        <f t="shared" si="313"/>
        <v/>
      </c>
      <c r="I178" s="165"/>
      <c r="J178" s="166" t="str">
        <f t="shared" si="219"/>
        <v/>
      </c>
      <c r="K178" s="167"/>
      <c r="L178" s="166" t="str">
        <f t="shared" si="220"/>
        <v/>
      </c>
      <c r="M178" s="168"/>
      <c r="N178" s="169" t="str">
        <f t="shared" si="221"/>
        <v/>
      </c>
      <c r="O178" s="169">
        <f t="shared" si="222"/>
        <v>0</v>
      </c>
      <c r="P178" s="169" t="str">
        <f t="shared" si="223"/>
        <v/>
      </c>
      <c r="Q178" s="169">
        <f t="shared" si="224"/>
        <v>0</v>
      </c>
      <c r="R178" s="3" t="str">
        <f t="shared" si="225"/>
        <v/>
      </c>
      <c r="S178" s="145" t="str">
        <f t="shared" si="226"/>
        <v/>
      </c>
      <c r="T178" s="140" t="str">
        <f t="shared" si="227"/>
        <v>00</v>
      </c>
      <c r="U178" s="140">
        <f t="shared" si="228"/>
        <v>0</v>
      </c>
      <c r="V178" s="140">
        <f t="shared" si="229"/>
        <v>0</v>
      </c>
      <c r="W178" s="140" t="str">
        <f t="shared" si="230"/>
        <v/>
      </c>
      <c r="X178" s="140" t="str">
        <f t="shared" si="231"/>
        <v/>
      </c>
      <c r="Y178" s="140" t="str">
        <f t="shared" si="232"/>
        <v>0</v>
      </c>
      <c r="Z178" s="140" t="str">
        <f t="shared" si="233"/>
        <v/>
      </c>
      <c r="AA178" s="140" t="str">
        <f t="shared" si="234"/>
        <v/>
      </c>
      <c r="AB178" s="140" t="str">
        <f t="shared" si="235"/>
        <v/>
      </c>
      <c r="AC178" s="140" t="str">
        <f t="shared" si="213"/>
        <v>0</v>
      </c>
      <c r="AD178" s="140">
        <f t="shared" si="236"/>
        <v>0</v>
      </c>
      <c r="AE178" s="163" t="str">
        <f>IF(男子種目選択!F178="","",男子種目選択!F178)</f>
        <v/>
      </c>
      <c r="AF178" s="164" t="str">
        <f t="shared" si="314"/>
        <v/>
      </c>
      <c r="AG178" s="170"/>
      <c r="AH178" s="171" t="str">
        <f t="shared" si="237"/>
        <v/>
      </c>
      <c r="AI178" s="172"/>
      <c r="AJ178" s="171" t="str">
        <f t="shared" si="238"/>
        <v/>
      </c>
      <c r="AK178" s="173"/>
      <c r="AL178" s="169">
        <f t="shared" si="239"/>
        <v>0</v>
      </c>
      <c r="AM178" s="169">
        <f t="shared" si="240"/>
        <v>0</v>
      </c>
      <c r="AN178" s="169">
        <f t="shared" si="241"/>
        <v>0</v>
      </c>
      <c r="AO178" s="169">
        <f t="shared" si="242"/>
        <v>0</v>
      </c>
      <c r="AP178" s="3">
        <f t="shared" si="243"/>
        <v>0</v>
      </c>
      <c r="AQ178" s="145">
        <f t="shared" si="244"/>
        <v>0</v>
      </c>
      <c r="AR178" s="140" t="str">
        <f t="shared" si="245"/>
        <v>000</v>
      </c>
      <c r="AS178" s="140">
        <f t="shared" si="246"/>
        <v>0</v>
      </c>
      <c r="AT178" s="140">
        <f t="shared" si="247"/>
        <v>0</v>
      </c>
      <c r="AU178" s="140" t="str">
        <f t="shared" si="248"/>
        <v/>
      </c>
      <c r="AV178" s="140" t="str">
        <f t="shared" si="249"/>
        <v/>
      </c>
      <c r="AW178" s="140" t="str">
        <f t="shared" si="250"/>
        <v>0</v>
      </c>
      <c r="AX178" s="140" t="str">
        <f t="shared" si="251"/>
        <v/>
      </c>
      <c r="AY178" s="140" t="str">
        <f t="shared" si="252"/>
        <v>0</v>
      </c>
      <c r="AZ178" s="140" t="str">
        <f t="shared" si="253"/>
        <v/>
      </c>
      <c r="BA178" s="140" t="str">
        <f t="shared" si="254"/>
        <v>00</v>
      </c>
      <c r="BB178" s="140">
        <f t="shared" si="255"/>
        <v>0</v>
      </c>
      <c r="BC178" s="174" t="str">
        <f>IF(男子種目選択!G178="","",男子種目選択!G178)</f>
        <v/>
      </c>
      <c r="BD178" s="164" t="str">
        <f t="shared" si="315"/>
        <v/>
      </c>
      <c r="BE178" s="170"/>
      <c r="BF178" s="171" t="str">
        <f t="shared" si="256"/>
        <v/>
      </c>
      <c r="BG178" s="172"/>
      <c r="BH178" s="171" t="str">
        <f t="shared" si="257"/>
        <v/>
      </c>
      <c r="BI178" s="175"/>
      <c r="BJ178" s="169">
        <f t="shared" si="258"/>
        <v>0</v>
      </c>
      <c r="BK178" s="169">
        <f t="shared" si="259"/>
        <v>0</v>
      </c>
      <c r="BL178" s="169">
        <f t="shared" si="260"/>
        <v>0</v>
      </c>
      <c r="BM178" s="169">
        <f t="shared" si="261"/>
        <v>0</v>
      </c>
      <c r="BN178" s="3">
        <f t="shared" si="262"/>
        <v>0</v>
      </c>
      <c r="BO178" s="145">
        <f t="shared" si="263"/>
        <v>0</v>
      </c>
      <c r="BP178" s="140" t="str">
        <f t="shared" si="264"/>
        <v>000</v>
      </c>
      <c r="BQ178" s="140">
        <f t="shared" si="265"/>
        <v>0</v>
      </c>
      <c r="BR178" s="140">
        <f t="shared" si="266"/>
        <v>0</v>
      </c>
      <c r="BS178" s="140" t="str">
        <f t="shared" si="267"/>
        <v/>
      </c>
      <c r="BT178" s="140" t="str">
        <f t="shared" si="268"/>
        <v/>
      </c>
      <c r="BU178" s="140" t="str">
        <f t="shared" si="269"/>
        <v>0</v>
      </c>
      <c r="BV178" s="140" t="str">
        <f t="shared" si="270"/>
        <v/>
      </c>
      <c r="BW178" s="140" t="str">
        <f t="shared" si="271"/>
        <v>0</v>
      </c>
      <c r="BX178" s="140" t="str">
        <f t="shared" si="272"/>
        <v/>
      </c>
      <c r="BY178" s="140" t="str">
        <f t="shared" si="273"/>
        <v>00</v>
      </c>
      <c r="BZ178" s="140">
        <f t="shared" si="274"/>
        <v>0</v>
      </c>
      <c r="CA178" s="163" t="str">
        <f>IF(男子種目選択!H178="","",男子種目選択!H178)</f>
        <v/>
      </c>
      <c r="CB178" s="164" t="str">
        <f t="shared" si="316"/>
        <v/>
      </c>
      <c r="CC178" s="170"/>
      <c r="CD178" s="171" t="str">
        <f t="shared" si="275"/>
        <v/>
      </c>
      <c r="CE178" s="172"/>
      <c r="CF178" s="171" t="str">
        <f t="shared" si="276"/>
        <v/>
      </c>
      <c r="CG178" s="173"/>
      <c r="CH178" s="169">
        <f t="shared" si="277"/>
        <v>0</v>
      </c>
      <c r="CI178" s="169">
        <f t="shared" si="278"/>
        <v>0</v>
      </c>
      <c r="CJ178" s="169">
        <f t="shared" si="279"/>
        <v>0</v>
      </c>
      <c r="CK178" s="169">
        <f t="shared" si="280"/>
        <v>0</v>
      </c>
      <c r="CL178" s="3">
        <f t="shared" si="281"/>
        <v>0</v>
      </c>
      <c r="CM178" s="145">
        <f t="shared" si="282"/>
        <v>0</v>
      </c>
      <c r="CN178" s="140" t="str">
        <f t="shared" si="283"/>
        <v>000</v>
      </c>
      <c r="CO178" s="140">
        <f t="shared" si="284"/>
        <v>0</v>
      </c>
      <c r="CP178" s="140">
        <f t="shared" si="285"/>
        <v>0</v>
      </c>
      <c r="CQ178" s="140" t="str">
        <f t="shared" si="286"/>
        <v/>
      </c>
      <c r="CR178" s="140" t="str">
        <f t="shared" si="287"/>
        <v/>
      </c>
      <c r="CS178" s="140" t="str">
        <f t="shared" si="288"/>
        <v>0</v>
      </c>
      <c r="CT178" s="140" t="str">
        <f t="shared" si="289"/>
        <v/>
      </c>
      <c r="CU178" s="140" t="str">
        <f t="shared" si="290"/>
        <v>0</v>
      </c>
      <c r="CV178" s="140" t="str">
        <f t="shared" si="291"/>
        <v/>
      </c>
      <c r="CW178" s="140" t="str">
        <f t="shared" si="292"/>
        <v>00</v>
      </c>
      <c r="CX178" s="140">
        <f t="shared" si="293"/>
        <v>0</v>
      </c>
      <c r="CY178" s="174" t="str">
        <f>IF(男子種目選択!I178="","",男子種目選択!I178)</f>
        <v/>
      </c>
      <c r="CZ178" s="164" t="str">
        <f t="shared" si="317"/>
        <v/>
      </c>
      <c r="DA178" s="170"/>
      <c r="DB178" s="171" t="str">
        <f t="shared" si="294"/>
        <v/>
      </c>
      <c r="DC178" s="172"/>
      <c r="DD178" s="171" t="str">
        <f t="shared" si="295"/>
        <v/>
      </c>
      <c r="DE178" s="175"/>
      <c r="DF178" s="169">
        <f t="shared" si="296"/>
        <v>0</v>
      </c>
      <c r="DG178" s="169">
        <f t="shared" si="297"/>
        <v>0</v>
      </c>
      <c r="DH178" s="169">
        <f t="shared" si="298"/>
        <v>0</v>
      </c>
      <c r="DI178" s="169">
        <f t="shared" si="299"/>
        <v>0</v>
      </c>
      <c r="DJ178" s="3">
        <f t="shared" si="300"/>
        <v>0</v>
      </c>
      <c r="DK178" s="145">
        <f t="shared" si="301"/>
        <v>0</v>
      </c>
      <c r="DL178" s="140" t="str">
        <f t="shared" si="302"/>
        <v>000</v>
      </c>
      <c r="DM178" s="140">
        <f t="shared" si="303"/>
        <v>0</v>
      </c>
      <c r="DN178" s="140">
        <f t="shared" si="304"/>
        <v>0</v>
      </c>
      <c r="DO178" s="140" t="str">
        <f t="shared" si="305"/>
        <v/>
      </c>
      <c r="DP178" s="140" t="str">
        <f t="shared" si="306"/>
        <v/>
      </c>
      <c r="DQ178" s="140" t="str">
        <f t="shared" si="307"/>
        <v>0</v>
      </c>
      <c r="DR178" s="140" t="str">
        <f t="shared" si="308"/>
        <v/>
      </c>
      <c r="DS178" s="140" t="str">
        <f t="shared" si="309"/>
        <v>0</v>
      </c>
      <c r="DT178" s="140" t="str">
        <f t="shared" si="310"/>
        <v/>
      </c>
      <c r="DU178" s="140" t="str">
        <f t="shared" si="311"/>
        <v>00</v>
      </c>
      <c r="DV178" s="140">
        <f t="shared" si="312"/>
        <v>0</v>
      </c>
    </row>
    <row r="179" spans="2:126">
      <c r="B179" s="159" t="str">
        <f t="shared" si="218"/>
        <v/>
      </c>
      <c r="C179" s="150">
        <v>176</v>
      </c>
      <c r="D179" s="160" t="str">
        <f>男子種目選択!B179</f>
        <v/>
      </c>
      <c r="E179" s="161" t="str">
        <f>男子種目選択!C179</f>
        <v/>
      </c>
      <c r="F179" s="162" t="str">
        <f>男子種目選択!D179</f>
        <v/>
      </c>
      <c r="G179" s="163" t="str">
        <f>IF(男子種目選択!E179="","",男子種目選択!E179)</f>
        <v/>
      </c>
      <c r="H179" s="164" t="str">
        <f t="shared" si="313"/>
        <v/>
      </c>
      <c r="I179" s="165"/>
      <c r="J179" s="166" t="str">
        <f t="shared" si="219"/>
        <v/>
      </c>
      <c r="K179" s="167"/>
      <c r="L179" s="166" t="str">
        <f t="shared" si="220"/>
        <v/>
      </c>
      <c r="M179" s="168"/>
      <c r="N179" s="169" t="str">
        <f t="shared" si="221"/>
        <v/>
      </c>
      <c r="O179" s="169">
        <f t="shared" si="222"/>
        <v>0</v>
      </c>
      <c r="P179" s="169" t="str">
        <f t="shared" si="223"/>
        <v/>
      </c>
      <c r="Q179" s="169">
        <f t="shared" si="224"/>
        <v>0</v>
      </c>
      <c r="R179" s="3" t="str">
        <f t="shared" si="225"/>
        <v/>
      </c>
      <c r="S179" s="145" t="str">
        <f t="shared" si="226"/>
        <v/>
      </c>
      <c r="T179" s="140" t="str">
        <f t="shared" si="227"/>
        <v>00</v>
      </c>
      <c r="U179" s="140">
        <f t="shared" si="228"/>
        <v>0</v>
      </c>
      <c r="V179" s="140">
        <f t="shared" si="229"/>
        <v>0</v>
      </c>
      <c r="W179" s="140" t="str">
        <f t="shared" si="230"/>
        <v/>
      </c>
      <c r="X179" s="140" t="str">
        <f t="shared" si="231"/>
        <v/>
      </c>
      <c r="Y179" s="140" t="str">
        <f t="shared" si="232"/>
        <v>0</v>
      </c>
      <c r="Z179" s="140" t="str">
        <f t="shared" si="233"/>
        <v/>
      </c>
      <c r="AA179" s="140" t="str">
        <f t="shared" si="234"/>
        <v/>
      </c>
      <c r="AB179" s="140" t="str">
        <f t="shared" si="235"/>
        <v/>
      </c>
      <c r="AC179" s="140" t="str">
        <f t="shared" si="213"/>
        <v>0</v>
      </c>
      <c r="AD179" s="140">
        <f t="shared" si="236"/>
        <v>0</v>
      </c>
      <c r="AE179" s="163" t="str">
        <f>IF(男子種目選択!F179="","",男子種目選択!F179)</f>
        <v/>
      </c>
      <c r="AF179" s="164" t="str">
        <f t="shared" si="314"/>
        <v/>
      </c>
      <c r="AG179" s="170"/>
      <c r="AH179" s="171" t="str">
        <f t="shared" si="237"/>
        <v/>
      </c>
      <c r="AI179" s="172"/>
      <c r="AJ179" s="171" t="str">
        <f t="shared" si="238"/>
        <v/>
      </c>
      <c r="AK179" s="173"/>
      <c r="AL179" s="169">
        <f t="shared" si="239"/>
        <v>0</v>
      </c>
      <c r="AM179" s="169">
        <f t="shared" si="240"/>
        <v>0</v>
      </c>
      <c r="AN179" s="169">
        <f t="shared" si="241"/>
        <v>0</v>
      </c>
      <c r="AO179" s="169">
        <f t="shared" si="242"/>
        <v>0</v>
      </c>
      <c r="AP179" s="3">
        <f t="shared" si="243"/>
        <v>0</v>
      </c>
      <c r="AQ179" s="145">
        <f t="shared" si="244"/>
        <v>0</v>
      </c>
      <c r="AR179" s="140" t="str">
        <f t="shared" si="245"/>
        <v>000</v>
      </c>
      <c r="AS179" s="140">
        <f t="shared" si="246"/>
        <v>0</v>
      </c>
      <c r="AT179" s="140">
        <f t="shared" si="247"/>
        <v>0</v>
      </c>
      <c r="AU179" s="140" t="str">
        <f t="shared" si="248"/>
        <v/>
      </c>
      <c r="AV179" s="140" t="str">
        <f t="shared" si="249"/>
        <v/>
      </c>
      <c r="AW179" s="140" t="str">
        <f t="shared" si="250"/>
        <v>0</v>
      </c>
      <c r="AX179" s="140" t="str">
        <f t="shared" si="251"/>
        <v/>
      </c>
      <c r="AY179" s="140" t="str">
        <f t="shared" si="252"/>
        <v>0</v>
      </c>
      <c r="AZ179" s="140" t="str">
        <f t="shared" si="253"/>
        <v/>
      </c>
      <c r="BA179" s="140" t="str">
        <f t="shared" si="254"/>
        <v>00</v>
      </c>
      <c r="BB179" s="140">
        <f t="shared" si="255"/>
        <v>0</v>
      </c>
      <c r="BC179" s="174" t="str">
        <f>IF(男子種目選択!G179="","",男子種目選択!G179)</f>
        <v/>
      </c>
      <c r="BD179" s="164" t="str">
        <f t="shared" si="315"/>
        <v/>
      </c>
      <c r="BE179" s="170"/>
      <c r="BF179" s="171" t="str">
        <f t="shared" si="256"/>
        <v/>
      </c>
      <c r="BG179" s="172"/>
      <c r="BH179" s="171" t="str">
        <f t="shared" si="257"/>
        <v/>
      </c>
      <c r="BI179" s="175"/>
      <c r="BJ179" s="169">
        <f t="shared" si="258"/>
        <v>0</v>
      </c>
      <c r="BK179" s="169">
        <f t="shared" si="259"/>
        <v>0</v>
      </c>
      <c r="BL179" s="169">
        <f t="shared" si="260"/>
        <v>0</v>
      </c>
      <c r="BM179" s="169">
        <f t="shared" si="261"/>
        <v>0</v>
      </c>
      <c r="BN179" s="3">
        <f t="shared" si="262"/>
        <v>0</v>
      </c>
      <c r="BO179" s="145">
        <f t="shared" si="263"/>
        <v>0</v>
      </c>
      <c r="BP179" s="140" t="str">
        <f t="shared" si="264"/>
        <v>000</v>
      </c>
      <c r="BQ179" s="140">
        <f t="shared" si="265"/>
        <v>0</v>
      </c>
      <c r="BR179" s="140">
        <f t="shared" si="266"/>
        <v>0</v>
      </c>
      <c r="BS179" s="140" t="str">
        <f t="shared" si="267"/>
        <v/>
      </c>
      <c r="BT179" s="140" t="str">
        <f t="shared" si="268"/>
        <v/>
      </c>
      <c r="BU179" s="140" t="str">
        <f t="shared" si="269"/>
        <v>0</v>
      </c>
      <c r="BV179" s="140" t="str">
        <f t="shared" si="270"/>
        <v/>
      </c>
      <c r="BW179" s="140" t="str">
        <f t="shared" si="271"/>
        <v>0</v>
      </c>
      <c r="BX179" s="140" t="str">
        <f t="shared" si="272"/>
        <v/>
      </c>
      <c r="BY179" s="140" t="str">
        <f t="shared" si="273"/>
        <v>00</v>
      </c>
      <c r="BZ179" s="140">
        <f t="shared" si="274"/>
        <v>0</v>
      </c>
      <c r="CA179" s="163" t="str">
        <f>IF(男子種目選択!H179="","",男子種目選択!H179)</f>
        <v/>
      </c>
      <c r="CB179" s="164" t="str">
        <f t="shared" si="316"/>
        <v/>
      </c>
      <c r="CC179" s="170"/>
      <c r="CD179" s="171" t="str">
        <f t="shared" si="275"/>
        <v/>
      </c>
      <c r="CE179" s="172"/>
      <c r="CF179" s="171" t="str">
        <f t="shared" si="276"/>
        <v/>
      </c>
      <c r="CG179" s="173"/>
      <c r="CH179" s="169">
        <f t="shared" si="277"/>
        <v>0</v>
      </c>
      <c r="CI179" s="169">
        <f t="shared" si="278"/>
        <v>0</v>
      </c>
      <c r="CJ179" s="169">
        <f t="shared" si="279"/>
        <v>0</v>
      </c>
      <c r="CK179" s="169">
        <f t="shared" si="280"/>
        <v>0</v>
      </c>
      <c r="CL179" s="3">
        <f t="shared" si="281"/>
        <v>0</v>
      </c>
      <c r="CM179" s="145">
        <f t="shared" si="282"/>
        <v>0</v>
      </c>
      <c r="CN179" s="140" t="str">
        <f t="shared" si="283"/>
        <v>000</v>
      </c>
      <c r="CO179" s="140">
        <f t="shared" si="284"/>
        <v>0</v>
      </c>
      <c r="CP179" s="140">
        <f t="shared" si="285"/>
        <v>0</v>
      </c>
      <c r="CQ179" s="140" t="str">
        <f t="shared" si="286"/>
        <v/>
      </c>
      <c r="CR179" s="140" t="str">
        <f t="shared" si="287"/>
        <v/>
      </c>
      <c r="CS179" s="140" t="str">
        <f t="shared" si="288"/>
        <v>0</v>
      </c>
      <c r="CT179" s="140" t="str">
        <f t="shared" si="289"/>
        <v/>
      </c>
      <c r="CU179" s="140" t="str">
        <f t="shared" si="290"/>
        <v>0</v>
      </c>
      <c r="CV179" s="140" t="str">
        <f t="shared" si="291"/>
        <v/>
      </c>
      <c r="CW179" s="140" t="str">
        <f t="shared" si="292"/>
        <v>00</v>
      </c>
      <c r="CX179" s="140">
        <f t="shared" si="293"/>
        <v>0</v>
      </c>
      <c r="CY179" s="174" t="str">
        <f>IF(男子種目選択!I179="","",男子種目選択!I179)</f>
        <v/>
      </c>
      <c r="CZ179" s="164" t="str">
        <f t="shared" si="317"/>
        <v/>
      </c>
      <c r="DA179" s="170"/>
      <c r="DB179" s="171" t="str">
        <f t="shared" si="294"/>
        <v/>
      </c>
      <c r="DC179" s="172"/>
      <c r="DD179" s="171" t="str">
        <f t="shared" si="295"/>
        <v/>
      </c>
      <c r="DE179" s="175"/>
      <c r="DF179" s="169">
        <f t="shared" si="296"/>
        <v>0</v>
      </c>
      <c r="DG179" s="169">
        <f t="shared" si="297"/>
        <v>0</v>
      </c>
      <c r="DH179" s="169">
        <f t="shared" si="298"/>
        <v>0</v>
      </c>
      <c r="DI179" s="169">
        <f t="shared" si="299"/>
        <v>0</v>
      </c>
      <c r="DJ179" s="3">
        <f t="shared" si="300"/>
        <v>0</v>
      </c>
      <c r="DK179" s="145">
        <f t="shared" si="301"/>
        <v>0</v>
      </c>
      <c r="DL179" s="140" t="str">
        <f t="shared" si="302"/>
        <v>000</v>
      </c>
      <c r="DM179" s="140">
        <f t="shared" si="303"/>
        <v>0</v>
      </c>
      <c r="DN179" s="140">
        <f t="shared" si="304"/>
        <v>0</v>
      </c>
      <c r="DO179" s="140" t="str">
        <f t="shared" si="305"/>
        <v/>
      </c>
      <c r="DP179" s="140" t="str">
        <f t="shared" si="306"/>
        <v/>
      </c>
      <c r="DQ179" s="140" t="str">
        <f t="shared" si="307"/>
        <v>0</v>
      </c>
      <c r="DR179" s="140" t="str">
        <f t="shared" si="308"/>
        <v/>
      </c>
      <c r="DS179" s="140" t="str">
        <f t="shared" si="309"/>
        <v>0</v>
      </c>
      <c r="DT179" s="140" t="str">
        <f t="shared" si="310"/>
        <v/>
      </c>
      <c r="DU179" s="140" t="str">
        <f t="shared" si="311"/>
        <v>00</v>
      </c>
      <c r="DV179" s="140">
        <f t="shared" si="312"/>
        <v>0</v>
      </c>
    </row>
    <row r="180" spans="2:126">
      <c r="B180" s="159" t="str">
        <f t="shared" si="218"/>
        <v/>
      </c>
      <c r="C180" s="150">
        <v>177</v>
      </c>
      <c r="D180" s="160" t="str">
        <f>男子種目選択!B180</f>
        <v/>
      </c>
      <c r="E180" s="161" t="str">
        <f>男子種目選択!C180</f>
        <v/>
      </c>
      <c r="F180" s="162" t="str">
        <f>男子種目選択!D180</f>
        <v/>
      </c>
      <c r="G180" s="163" t="str">
        <f>IF(男子種目選択!E180="","",男子種目選択!E180)</f>
        <v/>
      </c>
      <c r="H180" s="164" t="str">
        <f t="shared" si="313"/>
        <v/>
      </c>
      <c r="I180" s="165"/>
      <c r="J180" s="166" t="str">
        <f t="shared" si="219"/>
        <v/>
      </c>
      <c r="K180" s="167"/>
      <c r="L180" s="166" t="str">
        <f t="shared" si="220"/>
        <v/>
      </c>
      <c r="M180" s="168"/>
      <c r="N180" s="169" t="str">
        <f t="shared" si="221"/>
        <v/>
      </c>
      <c r="O180" s="169">
        <f t="shared" si="222"/>
        <v>0</v>
      </c>
      <c r="P180" s="169" t="str">
        <f t="shared" si="223"/>
        <v/>
      </c>
      <c r="Q180" s="169">
        <f t="shared" si="224"/>
        <v>0</v>
      </c>
      <c r="R180" s="3" t="str">
        <f t="shared" si="225"/>
        <v/>
      </c>
      <c r="S180" s="145" t="str">
        <f t="shared" si="226"/>
        <v/>
      </c>
      <c r="T180" s="140" t="str">
        <f t="shared" si="227"/>
        <v>00</v>
      </c>
      <c r="U180" s="140">
        <f t="shared" si="228"/>
        <v>0</v>
      </c>
      <c r="V180" s="140">
        <f t="shared" si="229"/>
        <v>0</v>
      </c>
      <c r="W180" s="140" t="str">
        <f t="shared" si="230"/>
        <v/>
      </c>
      <c r="X180" s="140" t="str">
        <f t="shared" si="231"/>
        <v/>
      </c>
      <c r="Y180" s="140" t="str">
        <f t="shared" si="232"/>
        <v>0</v>
      </c>
      <c r="Z180" s="140" t="str">
        <f t="shared" si="233"/>
        <v/>
      </c>
      <c r="AA180" s="140" t="str">
        <f t="shared" si="234"/>
        <v/>
      </c>
      <c r="AB180" s="140" t="str">
        <f t="shared" si="235"/>
        <v/>
      </c>
      <c r="AC180" s="140" t="str">
        <f t="shared" si="213"/>
        <v>0</v>
      </c>
      <c r="AD180" s="140">
        <f t="shared" si="236"/>
        <v>0</v>
      </c>
      <c r="AE180" s="163" t="str">
        <f>IF(男子種目選択!F180="","",男子種目選択!F180)</f>
        <v/>
      </c>
      <c r="AF180" s="164" t="str">
        <f t="shared" si="314"/>
        <v/>
      </c>
      <c r="AG180" s="170"/>
      <c r="AH180" s="171" t="str">
        <f t="shared" si="237"/>
        <v/>
      </c>
      <c r="AI180" s="172"/>
      <c r="AJ180" s="171" t="str">
        <f t="shared" si="238"/>
        <v/>
      </c>
      <c r="AK180" s="173"/>
      <c r="AL180" s="169">
        <f t="shared" si="239"/>
        <v>0</v>
      </c>
      <c r="AM180" s="169">
        <f t="shared" si="240"/>
        <v>0</v>
      </c>
      <c r="AN180" s="169">
        <f t="shared" si="241"/>
        <v>0</v>
      </c>
      <c r="AO180" s="169">
        <f t="shared" si="242"/>
        <v>0</v>
      </c>
      <c r="AP180" s="3">
        <f t="shared" si="243"/>
        <v>0</v>
      </c>
      <c r="AQ180" s="145">
        <f t="shared" si="244"/>
        <v>0</v>
      </c>
      <c r="AR180" s="140" t="str">
        <f t="shared" si="245"/>
        <v>000</v>
      </c>
      <c r="AS180" s="140">
        <f t="shared" si="246"/>
        <v>0</v>
      </c>
      <c r="AT180" s="140">
        <f t="shared" si="247"/>
        <v>0</v>
      </c>
      <c r="AU180" s="140" t="str">
        <f t="shared" si="248"/>
        <v/>
      </c>
      <c r="AV180" s="140" t="str">
        <f t="shared" si="249"/>
        <v/>
      </c>
      <c r="AW180" s="140" t="str">
        <f t="shared" si="250"/>
        <v>0</v>
      </c>
      <c r="AX180" s="140" t="str">
        <f t="shared" si="251"/>
        <v/>
      </c>
      <c r="AY180" s="140" t="str">
        <f t="shared" si="252"/>
        <v>0</v>
      </c>
      <c r="AZ180" s="140" t="str">
        <f t="shared" si="253"/>
        <v/>
      </c>
      <c r="BA180" s="140" t="str">
        <f t="shared" si="254"/>
        <v>00</v>
      </c>
      <c r="BB180" s="140">
        <f t="shared" si="255"/>
        <v>0</v>
      </c>
      <c r="BC180" s="174" t="str">
        <f>IF(男子種目選択!G180="","",男子種目選択!G180)</f>
        <v/>
      </c>
      <c r="BD180" s="164" t="str">
        <f t="shared" si="315"/>
        <v/>
      </c>
      <c r="BE180" s="170"/>
      <c r="BF180" s="171" t="str">
        <f t="shared" si="256"/>
        <v/>
      </c>
      <c r="BG180" s="172"/>
      <c r="BH180" s="171" t="str">
        <f t="shared" si="257"/>
        <v/>
      </c>
      <c r="BI180" s="175"/>
      <c r="BJ180" s="169">
        <f t="shared" si="258"/>
        <v>0</v>
      </c>
      <c r="BK180" s="169">
        <f t="shared" si="259"/>
        <v>0</v>
      </c>
      <c r="BL180" s="169">
        <f t="shared" si="260"/>
        <v>0</v>
      </c>
      <c r="BM180" s="169">
        <f t="shared" si="261"/>
        <v>0</v>
      </c>
      <c r="BN180" s="3">
        <f t="shared" si="262"/>
        <v>0</v>
      </c>
      <c r="BO180" s="145">
        <f t="shared" si="263"/>
        <v>0</v>
      </c>
      <c r="BP180" s="140" t="str">
        <f t="shared" si="264"/>
        <v>000</v>
      </c>
      <c r="BQ180" s="140">
        <f t="shared" si="265"/>
        <v>0</v>
      </c>
      <c r="BR180" s="140">
        <f t="shared" si="266"/>
        <v>0</v>
      </c>
      <c r="BS180" s="140" t="str">
        <f t="shared" si="267"/>
        <v/>
      </c>
      <c r="BT180" s="140" t="str">
        <f t="shared" si="268"/>
        <v/>
      </c>
      <c r="BU180" s="140" t="str">
        <f t="shared" si="269"/>
        <v>0</v>
      </c>
      <c r="BV180" s="140" t="str">
        <f t="shared" si="270"/>
        <v/>
      </c>
      <c r="BW180" s="140" t="str">
        <f t="shared" si="271"/>
        <v>0</v>
      </c>
      <c r="BX180" s="140" t="str">
        <f t="shared" si="272"/>
        <v/>
      </c>
      <c r="BY180" s="140" t="str">
        <f t="shared" si="273"/>
        <v>00</v>
      </c>
      <c r="BZ180" s="140">
        <f t="shared" si="274"/>
        <v>0</v>
      </c>
      <c r="CA180" s="163" t="str">
        <f>IF(男子種目選択!H180="","",男子種目選択!H180)</f>
        <v/>
      </c>
      <c r="CB180" s="164" t="str">
        <f t="shared" si="316"/>
        <v/>
      </c>
      <c r="CC180" s="170"/>
      <c r="CD180" s="171" t="str">
        <f t="shared" si="275"/>
        <v/>
      </c>
      <c r="CE180" s="172"/>
      <c r="CF180" s="171" t="str">
        <f t="shared" si="276"/>
        <v/>
      </c>
      <c r="CG180" s="173"/>
      <c r="CH180" s="169">
        <f t="shared" si="277"/>
        <v>0</v>
      </c>
      <c r="CI180" s="169">
        <f t="shared" si="278"/>
        <v>0</v>
      </c>
      <c r="CJ180" s="169">
        <f t="shared" si="279"/>
        <v>0</v>
      </c>
      <c r="CK180" s="169">
        <f t="shared" si="280"/>
        <v>0</v>
      </c>
      <c r="CL180" s="3">
        <f t="shared" si="281"/>
        <v>0</v>
      </c>
      <c r="CM180" s="145">
        <f t="shared" si="282"/>
        <v>0</v>
      </c>
      <c r="CN180" s="140" t="str">
        <f t="shared" si="283"/>
        <v>000</v>
      </c>
      <c r="CO180" s="140">
        <f t="shared" si="284"/>
        <v>0</v>
      </c>
      <c r="CP180" s="140">
        <f t="shared" si="285"/>
        <v>0</v>
      </c>
      <c r="CQ180" s="140" t="str">
        <f t="shared" si="286"/>
        <v/>
      </c>
      <c r="CR180" s="140" t="str">
        <f t="shared" si="287"/>
        <v/>
      </c>
      <c r="CS180" s="140" t="str">
        <f t="shared" si="288"/>
        <v>0</v>
      </c>
      <c r="CT180" s="140" t="str">
        <f t="shared" si="289"/>
        <v/>
      </c>
      <c r="CU180" s="140" t="str">
        <f t="shared" si="290"/>
        <v>0</v>
      </c>
      <c r="CV180" s="140" t="str">
        <f t="shared" si="291"/>
        <v/>
      </c>
      <c r="CW180" s="140" t="str">
        <f t="shared" si="292"/>
        <v>00</v>
      </c>
      <c r="CX180" s="140">
        <f t="shared" si="293"/>
        <v>0</v>
      </c>
      <c r="CY180" s="174" t="str">
        <f>IF(男子種目選択!I180="","",男子種目選択!I180)</f>
        <v/>
      </c>
      <c r="CZ180" s="164" t="str">
        <f t="shared" si="317"/>
        <v/>
      </c>
      <c r="DA180" s="170"/>
      <c r="DB180" s="171" t="str">
        <f t="shared" si="294"/>
        <v/>
      </c>
      <c r="DC180" s="172"/>
      <c r="DD180" s="171" t="str">
        <f t="shared" si="295"/>
        <v/>
      </c>
      <c r="DE180" s="175"/>
      <c r="DF180" s="169">
        <f t="shared" si="296"/>
        <v>0</v>
      </c>
      <c r="DG180" s="169">
        <f t="shared" si="297"/>
        <v>0</v>
      </c>
      <c r="DH180" s="169">
        <f t="shared" si="298"/>
        <v>0</v>
      </c>
      <c r="DI180" s="169">
        <f t="shared" si="299"/>
        <v>0</v>
      </c>
      <c r="DJ180" s="3">
        <f t="shared" si="300"/>
        <v>0</v>
      </c>
      <c r="DK180" s="145">
        <f t="shared" si="301"/>
        <v>0</v>
      </c>
      <c r="DL180" s="140" t="str">
        <f t="shared" si="302"/>
        <v>000</v>
      </c>
      <c r="DM180" s="140">
        <f t="shared" si="303"/>
        <v>0</v>
      </c>
      <c r="DN180" s="140">
        <f t="shared" si="304"/>
        <v>0</v>
      </c>
      <c r="DO180" s="140" t="str">
        <f t="shared" si="305"/>
        <v/>
      </c>
      <c r="DP180" s="140" t="str">
        <f t="shared" si="306"/>
        <v/>
      </c>
      <c r="DQ180" s="140" t="str">
        <f t="shared" si="307"/>
        <v>0</v>
      </c>
      <c r="DR180" s="140" t="str">
        <f t="shared" si="308"/>
        <v/>
      </c>
      <c r="DS180" s="140" t="str">
        <f t="shared" si="309"/>
        <v>0</v>
      </c>
      <c r="DT180" s="140" t="str">
        <f t="shared" si="310"/>
        <v/>
      </c>
      <c r="DU180" s="140" t="str">
        <f t="shared" si="311"/>
        <v>00</v>
      </c>
      <c r="DV180" s="140">
        <f t="shared" si="312"/>
        <v>0</v>
      </c>
    </row>
    <row r="181" spans="2:126">
      <c r="B181" s="159" t="str">
        <f t="shared" si="218"/>
        <v/>
      </c>
      <c r="C181" s="150">
        <v>178</v>
      </c>
      <c r="D181" s="160" t="str">
        <f>男子種目選択!B181</f>
        <v/>
      </c>
      <c r="E181" s="161" t="str">
        <f>男子種目選択!C181</f>
        <v/>
      </c>
      <c r="F181" s="162" t="str">
        <f>男子種目選択!D181</f>
        <v/>
      </c>
      <c r="G181" s="163" t="str">
        <f>IF(男子種目選択!E181="","",男子種目選択!E181)</f>
        <v/>
      </c>
      <c r="H181" s="164" t="str">
        <f t="shared" si="313"/>
        <v/>
      </c>
      <c r="I181" s="165"/>
      <c r="J181" s="166" t="str">
        <f t="shared" si="219"/>
        <v/>
      </c>
      <c r="K181" s="167"/>
      <c r="L181" s="166" t="str">
        <f t="shared" si="220"/>
        <v/>
      </c>
      <c r="M181" s="168"/>
      <c r="N181" s="169" t="str">
        <f t="shared" si="221"/>
        <v/>
      </c>
      <c r="O181" s="169">
        <f t="shared" si="222"/>
        <v>0</v>
      </c>
      <c r="P181" s="169" t="str">
        <f t="shared" si="223"/>
        <v/>
      </c>
      <c r="Q181" s="169">
        <f t="shared" si="224"/>
        <v>0</v>
      </c>
      <c r="R181" s="3" t="str">
        <f t="shared" si="225"/>
        <v/>
      </c>
      <c r="S181" s="145" t="str">
        <f t="shared" si="226"/>
        <v/>
      </c>
      <c r="T181" s="140" t="str">
        <f t="shared" si="227"/>
        <v>00</v>
      </c>
      <c r="U181" s="140">
        <f t="shared" si="228"/>
        <v>0</v>
      </c>
      <c r="V181" s="140">
        <f t="shared" si="229"/>
        <v>0</v>
      </c>
      <c r="W181" s="140" t="str">
        <f t="shared" si="230"/>
        <v/>
      </c>
      <c r="X181" s="140" t="str">
        <f t="shared" si="231"/>
        <v/>
      </c>
      <c r="Y181" s="140" t="str">
        <f t="shared" si="232"/>
        <v>0</v>
      </c>
      <c r="Z181" s="140" t="str">
        <f t="shared" si="233"/>
        <v/>
      </c>
      <c r="AA181" s="140" t="str">
        <f t="shared" si="234"/>
        <v/>
      </c>
      <c r="AB181" s="140" t="str">
        <f t="shared" si="235"/>
        <v/>
      </c>
      <c r="AC181" s="140" t="str">
        <f t="shared" si="213"/>
        <v>0</v>
      </c>
      <c r="AD181" s="140">
        <f t="shared" si="236"/>
        <v>0</v>
      </c>
      <c r="AE181" s="163" t="str">
        <f>IF(男子種目選択!F181="","",男子種目選択!F181)</f>
        <v/>
      </c>
      <c r="AF181" s="164" t="str">
        <f t="shared" si="314"/>
        <v/>
      </c>
      <c r="AG181" s="170"/>
      <c r="AH181" s="171" t="str">
        <f t="shared" si="237"/>
        <v/>
      </c>
      <c r="AI181" s="172"/>
      <c r="AJ181" s="171" t="str">
        <f t="shared" si="238"/>
        <v/>
      </c>
      <c r="AK181" s="173"/>
      <c r="AL181" s="169">
        <f t="shared" si="239"/>
        <v>0</v>
      </c>
      <c r="AM181" s="169">
        <f t="shared" si="240"/>
        <v>0</v>
      </c>
      <c r="AN181" s="169">
        <f t="shared" si="241"/>
        <v>0</v>
      </c>
      <c r="AO181" s="169">
        <f t="shared" si="242"/>
        <v>0</v>
      </c>
      <c r="AP181" s="3">
        <f t="shared" si="243"/>
        <v>0</v>
      </c>
      <c r="AQ181" s="145">
        <f t="shared" si="244"/>
        <v>0</v>
      </c>
      <c r="AR181" s="140" t="str">
        <f t="shared" si="245"/>
        <v>000</v>
      </c>
      <c r="AS181" s="140">
        <f t="shared" si="246"/>
        <v>0</v>
      </c>
      <c r="AT181" s="140">
        <f t="shared" si="247"/>
        <v>0</v>
      </c>
      <c r="AU181" s="140" t="str">
        <f t="shared" si="248"/>
        <v/>
      </c>
      <c r="AV181" s="140" t="str">
        <f t="shared" si="249"/>
        <v/>
      </c>
      <c r="AW181" s="140" t="str">
        <f t="shared" si="250"/>
        <v>0</v>
      </c>
      <c r="AX181" s="140" t="str">
        <f t="shared" si="251"/>
        <v/>
      </c>
      <c r="AY181" s="140" t="str">
        <f t="shared" si="252"/>
        <v>0</v>
      </c>
      <c r="AZ181" s="140" t="str">
        <f t="shared" si="253"/>
        <v/>
      </c>
      <c r="BA181" s="140" t="str">
        <f t="shared" si="254"/>
        <v>00</v>
      </c>
      <c r="BB181" s="140">
        <f t="shared" si="255"/>
        <v>0</v>
      </c>
      <c r="BC181" s="174" t="str">
        <f>IF(男子種目選択!G181="","",男子種目選択!G181)</f>
        <v/>
      </c>
      <c r="BD181" s="164" t="str">
        <f t="shared" si="315"/>
        <v/>
      </c>
      <c r="BE181" s="170"/>
      <c r="BF181" s="171" t="str">
        <f t="shared" si="256"/>
        <v/>
      </c>
      <c r="BG181" s="172"/>
      <c r="BH181" s="171" t="str">
        <f t="shared" si="257"/>
        <v/>
      </c>
      <c r="BI181" s="175"/>
      <c r="BJ181" s="169">
        <f t="shared" si="258"/>
        <v>0</v>
      </c>
      <c r="BK181" s="169">
        <f t="shared" si="259"/>
        <v>0</v>
      </c>
      <c r="BL181" s="169">
        <f t="shared" si="260"/>
        <v>0</v>
      </c>
      <c r="BM181" s="169">
        <f t="shared" si="261"/>
        <v>0</v>
      </c>
      <c r="BN181" s="3">
        <f t="shared" si="262"/>
        <v>0</v>
      </c>
      <c r="BO181" s="145">
        <f t="shared" si="263"/>
        <v>0</v>
      </c>
      <c r="BP181" s="140" t="str">
        <f t="shared" si="264"/>
        <v>000</v>
      </c>
      <c r="BQ181" s="140">
        <f t="shared" si="265"/>
        <v>0</v>
      </c>
      <c r="BR181" s="140">
        <f t="shared" si="266"/>
        <v>0</v>
      </c>
      <c r="BS181" s="140" t="str">
        <f t="shared" si="267"/>
        <v/>
      </c>
      <c r="BT181" s="140" t="str">
        <f t="shared" si="268"/>
        <v/>
      </c>
      <c r="BU181" s="140" t="str">
        <f t="shared" si="269"/>
        <v>0</v>
      </c>
      <c r="BV181" s="140" t="str">
        <f t="shared" si="270"/>
        <v/>
      </c>
      <c r="BW181" s="140" t="str">
        <f t="shared" si="271"/>
        <v>0</v>
      </c>
      <c r="BX181" s="140" t="str">
        <f t="shared" si="272"/>
        <v/>
      </c>
      <c r="BY181" s="140" t="str">
        <f t="shared" si="273"/>
        <v>00</v>
      </c>
      <c r="BZ181" s="140">
        <f t="shared" si="274"/>
        <v>0</v>
      </c>
      <c r="CA181" s="163" t="str">
        <f>IF(男子種目選択!H181="","",男子種目選択!H181)</f>
        <v/>
      </c>
      <c r="CB181" s="164" t="str">
        <f t="shared" si="316"/>
        <v/>
      </c>
      <c r="CC181" s="170"/>
      <c r="CD181" s="171" t="str">
        <f t="shared" si="275"/>
        <v/>
      </c>
      <c r="CE181" s="172"/>
      <c r="CF181" s="171" t="str">
        <f t="shared" si="276"/>
        <v/>
      </c>
      <c r="CG181" s="173"/>
      <c r="CH181" s="169">
        <f t="shared" si="277"/>
        <v>0</v>
      </c>
      <c r="CI181" s="169">
        <f t="shared" si="278"/>
        <v>0</v>
      </c>
      <c r="CJ181" s="169">
        <f t="shared" si="279"/>
        <v>0</v>
      </c>
      <c r="CK181" s="169">
        <f t="shared" si="280"/>
        <v>0</v>
      </c>
      <c r="CL181" s="3">
        <f t="shared" si="281"/>
        <v>0</v>
      </c>
      <c r="CM181" s="145">
        <f t="shared" si="282"/>
        <v>0</v>
      </c>
      <c r="CN181" s="140" t="str">
        <f t="shared" si="283"/>
        <v>000</v>
      </c>
      <c r="CO181" s="140">
        <f t="shared" si="284"/>
        <v>0</v>
      </c>
      <c r="CP181" s="140">
        <f t="shared" si="285"/>
        <v>0</v>
      </c>
      <c r="CQ181" s="140" t="str">
        <f t="shared" si="286"/>
        <v/>
      </c>
      <c r="CR181" s="140" t="str">
        <f t="shared" si="287"/>
        <v/>
      </c>
      <c r="CS181" s="140" t="str">
        <f t="shared" si="288"/>
        <v>0</v>
      </c>
      <c r="CT181" s="140" t="str">
        <f t="shared" si="289"/>
        <v/>
      </c>
      <c r="CU181" s="140" t="str">
        <f t="shared" si="290"/>
        <v>0</v>
      </c>
      <c r="CV181" s="140" t="str">
        <f t="shared" si="291"/>
        <v/>
      </c>
      <c r="CW181" s="140" t="str">
        <f t="shared" si="292"/>
        <v>00</v>
      </c>
      <c r="CX181" s="140">
        <f t="shared" si="293"/>
        <v>0</v>
      </c>
      <c r="CY181" s="174" t="str">
        <f>IF(男子種目選択!I181="","",男子種目選択!I181)</f>
        <v/>
      </c>
      <c r="CZ181" s="164" t="str">
        <f t="shared" si="317"/>
        <v/>
      </c>
      <c r="DA181" s="170"/>
      <c r="DB181" s="171" t="str">
        <f t="shared" si="294"/>
        <v/>
      </c>
      <c r="DC181" s="172"/>
      <c r="DD181" s="171" t="str">
        <f t="shared" si="295"/>
        <v/>
      </c>
      <c r="DE181" s="175"/>
      <c r="DF181" s="169">
        <f t="shared" si="296"/>
        <v>0</v>
      </c>
      <c r="DG181" s="169">
        <f t="shared" si="297"/>
        <v>0</v>
      </c>
      <c r="DH181" s="169">
        <f t="shared" si="298"/>
        <v>0</v>
      </c>
      <c r="DI181" s="169">
        <f t="shared" si="299"/>
        <v>0</v>
      </c>
      <c r="DJ181" s="3">
        <f t="shared" si="300"/>
        <v>0</v>
      </c>
      <c r="DK181" s="145">
        <f t="shared" si="301"/>
        <v>0</v>
      </c>
      <c r="DL181" s="140" t="str">
        <f t="shared" si="302"/>
        <v>000</v>
      </c>
      <c r="DM181" s="140">
        <f t="shared" si="303"/>
        <v>0</v>
      </c>
      <c r="DN181" s="140">
        <f t="shared" si="304"/>
        <v>0</v>
      </c>
      <c r="DO181" s="140" t="str">
        <f t="shared" si="305"/>
        <v/>
      </c>
      <c r="DP181" s="140" t="str">
        <f t="shared" si="306"/>
        <v/>
      </c>
      <c r="DQ181" s="140" t="str">
        <f t="shared" si="307"/>
        <v>0</v>
      </c>
      <c r="DR181" s="140" t="str">
        <f t="shared" si="308"/>
        <v/>
      </c>
      <c r="DS181" s="140" t="str">
        <f t="shared" si="309"/>
        <v>0</v>
      </c>
      <c r="DT181" s="140" t="str">
        <f t="shared" si="310"/>
        <v/>
      </c>
      <c r="DU181" s="140" t="str">
        <f t="shared" si="311"/>
        <v>00</v>
      </c>
      <c r="DV181" s="140">
        <f t="shared" si="312"/>
        <v>0</v>
      </c>
    </row>
    <row r="182" spans="2:126">
      <c r="B182" s="159" t="str">
        <f t="shared" si="218"/>
        <v/>
      </c>
      <c r="C182" s="150">
        <v>179</v>
      </c>
      <c r="D182" s="160" t="str">
        <f>男子種目選択!B182</f>
        <v/>
      </c>
      <c r="E182" s="161" t="str">
        <f>男子種目選択!C182</f>
        <v/>
      </c>
      <c r="F182" s="162" t="str">
        <f>男子種目選択!D182</f>
        <v/>
      </c>
      <c r="G182" s="163" t="str">
        <f>IF(男子種目選択!E182="","",男子種目選択!E182)</f>
        <v/>
      </c>
      <c r="H182" s="164" t="str">
        <f t="shared" si="313"/>
        <v/>
      </c>
      <c r="I182" s="165"/>
      <c r="J182" s="166" t="str">
        <f t="shared" si="219"/>
        <v/>
      </c>
      <c r="K182" s="167"/>
      <c r="L182" s="166" t="str">
        <f t="shared" si="220"/>
        <v/>
      </c>
      <c r="M182" s="168"/>
      <c r="N182" s="169" t="str">
        <f t="shared" si="221"/>
        <v/>
      </c>
      <c r="O182" s="169">
        <f t="shared" si="222"/>
        <v>0</v>
      </c>
      <c r="P182" s="169" t="str">
        <f t="shared" si="223"/>
        <v/>
      </c>
      <c r="Q182" s="169">
        <f t="shared" si="224"/>
        <v>0</v>
      </c>
      <c r="R182" s="3" t="str">
        <f t="shared" si="225"/>
        <v/>
      </c>
      <c r="S182" s="145" t="str">
        <f t="shared" si="226"/>
        <v/>
      </c>
      <c r="T182" s="140" t="str">
        <f t="shared" si="227"/>
        <v>00</v>
      </c>
      <c r="U182" s="140">
        <f t="shared" si="228"/>
        <v>0</v>
      </c>
      <c r="V182" s="140">
        <f t="shared" si="229"/>
        <v>0</v>
      </c>
      <c r="W182" s="140" t="str">
        <f t="shared" si="230"/>
        <v/>
      </c>
      <c r="X182" s="140" t="str">
        <f t="shared" si="231"/>
        <v/>
      </c>
      <c r="Y182" s="140" t="str">
        <f t="shared" si="232"/>
        <v>0</v>
      </c>
      <c r="Z182" s="140" t="str">
        <f t="shared" si="233"/>
        <v/>
      </c>
      <c r="AA182" s="140" t="str">
        <f t="shared" si="234"/>
        <v/>
      </c>
      <c r="AB182" s="140" t="str">
        <f t="shared" si="235"/>
        <v/>
      </c>
      <c r="AC182" s="140" t="str">
        <f t="shared" si="213"/>
        <v>0</v>
      </c>
      <c r="AD182" s="140">
        <f t="shared" si="236"/>
        <v>0</v>
      </c>
      <c r="AE182" s="163" t="str">
        <f>IF(男子種目選択!F182="","",男子種目選択!F182)</f>
        <v/>
      </c>
      <c r="AF182" s="164" t="str">
        <f t="shared" si="314"/>
        <v/>
      </c>
      <c r="AG182" s="170"/>
      <c r="AH182" s="171" t="str">
        <f t="shared" si="237"/>
        <v/>
      </c>
      <c r="AI182" s="172"/>
      <c r="AJ182" s="171" t="str">
        <f t="shared" si="238"/>
        <v/>
      </c>
      <c r="AK182" s="173"/>
      <c r="AL182" s="169">
        <f t="shared" si="239"/>
        <v>0</v>
      </c>
      <c r="AM182" s="169">
        <f t="shared" si="240"/>
        <v>0</v>
      </c>
      <c r="AN182" s="169">
        <f t="shared" si="241"/>
        <v>0</v>
      </c>
      <c r="AO182" s="169">
        <f t="shared" si="242"/>
        <v>0</v>
      </c>
      <c r="AP182" s="3">
        <f t="shared" si="243"/>
        <v>0</v>
      </c>
      <c r="AQ182" s="145">
        <f t="shared" si="244"/>
        <v>0</v>
      </c>
      <c r="AR182" s="140" t="str">
        <f t="shared" si="245"/>
        <v>000</v>
      </c>
      <c r="AS182" s="140">
        <f t="shared" si="246"/>
        <v>0</v>
      </c>
      <c r="AT182" s="140">
        <f t="shared" si="247"/>
        <v>0</v>
      </c>
      <c r="AU182" s="140" t="str">
        <f t="shared" si="248"/>
        <v/>
      </c>
      <c r="AV182" s="140" t="str">
        <f t="shared" si="249"/>
        <v/>
      </c>
      <c r="AW182" s="140" t="str">
        <f t="shared" si="250"/>
        <v>0</v>
      </c>
      <c r="AX182" s="140" t="str">
        <f t="shared" si="251"/>
        <v/>
      </c>
      <c r="AY182" s="140" t="str">
        <f t="shared" si="252"/>
        <v>0</v>
      </c>
      <c r="AZ182" s="140" t="str">
        <f t="shared" si="253"/>
        <v/>
      </c>
      <c r="BA182" s="140" t="str">
        <f t="shared" si="254"/>
        <v>00</v>
      </c>
      <c r="BB182" s="140">
        <f t="shared" si="255"/>
        <v>0</v>
      </c>
      <c r="BC182" s="174" t="str">
        <f>IF(男子種目選択!G182="","",男子種目選択!G182)</f>
        <v/>
      </c>
      <c r="BD182" s="164" t="str">
        <f t="shared" si="315"/>
        <v/>
      </c>
      <c r="BE182" s="170"/>
      <c r="BF182" s="171" t="str">
        <f t="shared" si="256"/>
        <v/>
      </c>
      <c r="BG182" s="172"/>
      <c r="BH182" s="171" t="str">
        <f t="shared" si="257"/>
        <v/>
      </c>
      <c r="BI182" s="175"/>
      <c r="BJ182" s="169">
        <f t="shared" si="258"/>
        <v>0</v>
      </c>
      <c r="BK182" s="169">
        <f t="shared" si="259"/>
        <v>0</v>
      </c>
      <c r="BL182" s="169">
        <f t="shared" si="260"/>
        <v>0</v>
      </c>
      <c r="BM182" s="169">
        <f t="shared" si="261"/>
        <v>0</v>
      </c>
      <c r="BN182" s="3">
        <f t="shared" si="262"/>
        <v>0</v>
      </c>
      <c r="BO182" s="145">
        <f t="shared" si="263"/>
        <v>0</v>
      </c>
      <c r="BP182" s="140" t="str">
        <f t="shared" si="264"/>
        <v>000</v>
      </c>
      <c r="BQ182" s="140">
        <f t="shared" si="265"/>
        <v>0</v>
      </c>
      <c r="BR182" s="140">
        <f t="shared" si="266"/>
        <v>0</v>
      </c>
      <c r="BS182" s="140" t="str">
        <f t="shared" si="267"/>
        <v/>
      </c>
      <c r="BT182" s="140" t="str">
        <f t="shared" si="268"/>
        <v/>
      </c>
      <c r="BU182" s="140" t="str">
        <f t="shared" si="269"/>
        <v>0</v>
      </c>
      <c r="BV182" s="140" t="str">
        <f t="shared" si="270"/>
        <v/>
      </c>
      <c r="BW182" s="140" t="str">
        <f t="shared" si="271"/>
        <v>0</v>
      </c>
      <c r="BX182" s="140" t="str">
        <f t="shared" si="272"/>
        <v/>
      </c>
      <c r="BY182" s="140" t="str">
        <f t="shared" si="273"/>
        <v>00</v>
      </c>
      <c r="BZ182" s="140">
        <f t="shared" si="274"/>
        <v>0</v>
      </c>
      <c r="CA182" s="163" t="str">
        <f>IF(男子種目選択!H182="","",男子種目選択!H182)</f>
        <v/>
      </c>
      <c r="CB182" s="164" t="str">
        <f t="shared" si="316"/>
        <v/>
      </c>
      <c r="CC182" s="170"/>
      <c r="CD182" s="171" t="str">
        <f t="shared" si="275"/>
        <v/>
      </c>
      <c r="CE182" s="172"/>
      <c r="CF182" s="171" t="str">
        <f t="shared" si="276"/>
        <v/>
      </c>
      <c r="CG182" s="173"/>
      <c r="CH182" s="169">
        <f t="shared" si="277"/>
        <v>0</v>
      </c>
      <c r="CI182" s="169">
        <f t="shared" si="278"/>
        <v>0</v>
      </c>
      <c r="CJ182" s="169">
        <f t="shared" si="279"/>
        <v>0</v>
      </c>
      <c r="CK182" s="169">
        <f t="shared" si="280"/>
        <v>0</v>
      </c>
      <c r="CL182" s="3">
        <f t="shared" si="281"/>
        <v>0</v>
      </c>
      <c r="CM182" s="145">
        <f t="shared" si="282"/>
        <v>0</v>
      </c>
      <c r="CN182" s="140" t="str">
        <f t="shared" si="283"/>
        <v>000</v>
      </c>
      <c r="CO182" s="140">
        <f t="shared" si="284"/>
        <v>0</v>
      </c>
      <c r="CP182" s="140">
        <f t="shared" si="285"/>
        <v>0</v>
      </c>
      <c r="CQ182" s="140" t="str">
        <f t="shared" si="286"/>
        <v/>
      </c>
      <c r="CR182" s="140" t="str">
        <f t="shared" si="287"/>
        <v/>
      </c>
      <c r="CS182" s="140" t="str">
        <f t="shared" si="288"/>
        <v>0</v>
      </c>
      <c r="CT182" s="140" t="str">
        <f t="shared" si="289"/>
        <v/>
      </c>
      <c r="CU182" s="140" t="str">
        <f t="shared" si="290"/>
        <v>0</v>
      </c>
      <c r="CV182" s="140" t="str">
        <f t="shared" si="291"/>
        <v/>
      </c>
      <c r="CW182" s="140" t="str">
        <f t="shared" si="292"/>
        <v>00</v>
      </c>
      <c r="CX182" s="140">
        <f t="shared" si="293"/>
        <v>0</v>
      </c>
      <c r="CY182" s="174" t="str">
        <f>IF(男子種目選択!I182="","",男子種目選択!I182)</f>
        <v/>
      </c>
      <c r="CZ182" s="164" t="str">
        <f t="shared" si="317"/>
        <v/>
      </c>
      <c r="DA182" s="170"/>
      <c r="DB182" s="171" t="str">
        <f t="shared" si="294"/>
        <v/>
      </c>
      <c r="DC182" s="172"/>
      <c r="DD182" s="171" t="str">
        <f t="shared" si="295"/>
        <v/>
      </c>
      <c r="DE182" s="175"/>
      <c r="DF182" s="169">
        <f t="shared" si="296"/>
        <v>0</v>
      </c>
      <c r="DG182" s="169">
        <f t="shared" si="297"/>
        <v>0</v>
      </c>
      <c r="DH182" s="169">
        <f t="shared" si="298"/>
        <v>0</v>
      </c>
      <c r="DI182" s="169">
        <f t="shared" si="299"/>
        <v>0</v>
      </c>
      <c r="DJ182" s="3">
        <f t="shared" si="300"/>
        <v>0</v>
      </c>
      <c r="DK182" s="145">
        <f t="shared" si="301"/>
        <v>0</v>
      </c>
      <c r="DL182" s="140" t="str">
        <f t="shared" si="302"/>
        <v>000</v>
      </c>
      <c r="DM182" s="140">
        <f t="shared" si="303"/>
        <v>0</v>
      </c>
      <c r="DN182" s="140">
        <f t="shared" si="304"/>
        <v>0</v>
      </c>
      <c r="DO182" s="140" t="str">
        <f t="shared" si="305"/>
        <v/>
      </c>
      <c r="DP182" s="140" t="str">
        <f t="shared" si="306"/>
        <v/>
      </c>
      <c r="DQ182" s="140" t="str">
        <f t="shared" si="307"/>
        <v>0</v>
      </c>
      <c r="DR182" s="140" t="str">
        <f t="shared" si="308"/>
        <v/>
      </c>
      <c r="DS182" s="140" t="str">
        <f t="shared" si="309"/>
        <v>0</v>
      </c>
      <c r="DT182" s="140" t="str">
        <f t="shared" si="310"/>
        <v/>
      </c>
      <c r="DU182" s="140" t="str">
        <f t="shared" si="311"/>
        <v>00</v>
      </c>
      <c r="DV182" s="140">
        <f t="shared" si="312"/>
        <v>0</v>
      </c>
    </row>
    <row r="183" spans="2:126">
      <c r="B183" s="159" t="str">
        <f t="shared" si="218"/>
        <v/>
      </c>
      <c r="C183" s="150">
        <v>180</v>
      </c>
      <c r="D183" s="160" t="str">
        <f>男子種目選択!B183</f>
        <v/>
      </c>
      <c r="E183" s="161" t="str">
        <f>男子種目選択!C183</f>
        <v/>
      </c>
      <c r="F183" s="162" t="str">
        <f>男子種目選択!D183</f>
        <v/>
      </c>
      <c r="G183" s="163" t="str">
        <f>IF(男子種目選択!E183="","",男子種目選択!E183)</f>
        <v/>
      </c>
      <c r="H183" s="164" t="str">
        <f t="shared" si="313"/>
        <v/>
      </c>
      <c r="I183" s="165"/>
      <c r="J183" s="166" t="str">
        <f t="shared" si="219"/>
        <v/>
      </c>
      <c r="K183" s="167"/>
      <c r="L183" s="166" t="str">
        <f t="shared" si="220"/>
        <v/>
      </c>
      <c r="M183" s="168"/>
      <c r="N183" s="169" t="str">
        <f t="shared" si="221"/>
        <v/>
      </c>
      <c r="O183" s="169">
        <f t="shared" si="222"/>
        <v>0</v>
      </c>
      <c r="P183" s="169" t="str">
        <f t="shared" si="223"/>
        <v/>
      </c>
      <c r="Q183" s="169">
        <f t="shared" si="224"/>
        <v>0</v>
      </c>
      <c r="R183" s="3" t="str">
        <f t="shared" si="225"/>
        <v/>
      </c>
      <c r="S183" s="145" t="str">
        <f t="shared" si="226"/>
        <v/>
      </c>
      <c r="T183" s="140" t="str">
        <f t="shared" si="227"/>
        <v>00</v>
      </c>
      <c r="U183" s="140">
        <f t="shared" si="228"/>
        <v>0</v>
      </c>
      <c r="V183" s="140">
        <f t="shared" si="229"/>
        <v>0</v>
      </c>
      <c r="W183" s="140" t="str">
        <f t="shared" si="230"/>
        <v/>
      </c>
      <c r="X183" s="140" t="str">
        <f t="shared" si="231"/>
        <v/>
      </c>
      <c r="Y183" s="140" t="str">
        <f t="shared" si="232"/>
        <v>0</v>
      </c>
      <c r="Z183" s="140" t="str">
        <f t="shared" si="233"/>
        <v/>
      </c>
      <c r="AA183" s="140" t="str">
        <f t="shared" si="234"/>
        <v/>
      </c>
      <c r="AB183" s="140" t="str">
        <f t="shared" si="235"/>
        <v/>
      </c>
      <c r="AC183" s="140" t="str">
        <f t="shared" si="213"/>
        <v>0</v>
      </c>
      <c r="AD183" s="140">
        <f t="shared" si="236"/>
        <v>0</v>
      </c>
      <c r="AE183" s="163" t="str">
        <f>IF(男子種目選択!F183="","",男子種目選択!F183)</f>
        <v/>
      </c>
      <c r="AF183" s="164" t="str">
        <f t="shared" si="314"/>
        <v/>
      </c>
      <c r="AG183" s="170"/>
      <c r="AH183" s="171" t="str">
        <f t="shared" si="237"/>
        <v/>
      </c>
      <c r="AI183" s="172"/>
      <c r="AJ183" s="171" t="str">
        <f t="shared" si="238"/>
        <v/>
      </c>
      <c r="AK183" s="173"/>
      <c r="AL183" s="169">
        <f t="shared" si="239"/>
        <v>0</v>
      </c>
      <c r="AM183" s="169">
        <f t="shared" si="240"/>
        <v>0</v>
      </c>
      <c r="AN183" s="169">
        <f t="shared" si="241"/>
        <v>0</v>
      </c>
      <c r="AO183" s="169">
        <f t="shared" si="242"/>
        <v>0</v>
      </c>
      <c r="AP183" s="3">
        <f t="shared" si="243"/>
        <v>0</v>
      </c>
      <c r="AQ183" s="145">
        <f t="shared" si="244"/>
        <v>0</v>
      </c>
      <c r="AR183" s="140" t="str">
        <f t="shared" si="245"/>
        <v>000</v>
      </c>
      <c r="AS183" s="140">
        <f t="shared" si="246"/>
        <v>0</v>
      </c>
      <c r="AT183" s="140">
        <f t="shared" si="247"/>
        <v>0</v>
      </c>
      <c r="AU183" s="140" t="str">
        <f t="shared" si="248"/>
        <v/>
      </c>
      <c r="AV183" s="140" t="str">
        <f t="shared" si="249"/>
        <v/>
      </c>
      <c r="AW183" s="140" t="str">
        <f t="shared" si="250"/>
        <v>0</v>
      </c>
      <c r="AX183" s="140" t="str">
        <f t="shared" si="251"/>
        <v/>
      </c>
      <c r="AY183" s="140" t="str">
        <f t="shared" si="252"/>
        <v>0</v>
      </c>
      <c r="AZ183" s="140" t="str">
        <f t="shared" si="253"/>
        <v/>
      </c>
      <c r="BA183" s="140" t="str">
        <f t="shared" si="254"/>
        <v>00</v>
      </c>
      <c r="BB183" s="140">
        <f t="shared" si="255"/>
        <v>0</v>
      </c>
      <c r="BC183" s="174" t="str">
        <f>IF(男子種目選択!G183="","",男子種目選択!G183)</f>
        <v/>
      </c>
      <c r="BD183" s="164" t="str">
        <f t="shared" si="315"/>
        <v/>
      </c>
      <c r="BE183" s="170"/>
      <c r="BF183" s="171" t="str">
        <f t="shared" si="256"/>
        <v/>
      </c>
      <c r="BG183" s="172"/>
      <c r="BH183" s="171" t="str">
        <f t="shared" si="257"/>
        <v/>
      </c>
      <c r="BI183" s="175"/>
      <c r="BJ183" s="169">
        <f t="shared" si="258"/>
        <v>0</v>
      </c>
      <c r="BK183" s="169">
        <f t="shared" si="259"/>
        <v>0</v>
      </c>
      <c r="BL183" s="169">
        <f t="shared" si="260"/>
        <v>0</v>
      </c>
      <c r="BM183" s="169">
        <f t="shared" si="261"/>
        <v>0</v>
      </c>
      <c r="BN183" s="3">
        <f t="shared" si="262"/>
        <v>0</v>
      </c>
      <c r="BO183" s="145">
        <f t="shared" si="263"/>
        <v>0</v>
      </c>
      <c r="BP183" s="140" t="str">
        <f t="shared" si="264"/>
        <v>000</v>
      </c>
      <c r="BQ183" s="140">
        <f t="shared" si="265"/>
        <v>0</v>
      </c>
      <c r="BR183" s="140">
        <f t="shared" si="266"/>
        <v>0</v>
      </c>
      <c r="BS183" s="140" t="str">
        <f t="shared" si="267"/>
        <v/>
      </c>
      <c r="BT183" s="140" t="str">
        <f t="shared" si="268"/>
        <v/>
      </c>
      <c r="BU183" s="140" t="str">
        <f t="shared" si="269"/>
        <v>0</v>
      </c>
      <c r="BV183" s="140" t="str">
        <f t="shared" si="270"/>
        <v/>
      </c>
      <c r="BW183" s="140" t="str">
        <f t="shared" si="271"/>
        <v>0</v>
      </c>
      <c r="BX183" s="140" t="str">
        <f t="shared" si="272"/>
        <v/>
      </c>
      <c r="BY183" s="140" t="str">
        <f t="shared" si="273"/>
        <v>00</v>
      </c>
      <c r="BZ183" s="140">
        <f t="shared" si="274"/>
        <v>0</v>
      </c>
      <c r="CA183" s="163" t="str">
        <f>IF(男子種目選択!H183="","",男子種目選択!H183)</f>
        <v/>
      </c>
      <c r="CB183" s="164" t="str">
        <f t="shared" si="316"/>
        <v/>
      </c>
      <c r="CC183" s="170"/>
      <c r="CD183" s="171" t="str">
        <f t="shared" si="275"/>
        <v/>
      </c>
      <c r="CE183" s="172"/>
      <c r="CF183" s="171" t="str">
        <f t="shared" si="276"/>
        <v/>
      </c>
      <c r="CG183" s="173"/>
      <c r="CH183" s="169">
        <f t="shared" si="277"/>
        <v>0</v>
      </c>
      <c r="CI183" s="169">
        <f t="shared" si="278"/>
        <v>0</v>
      </c>
      <c r="CJ183" s="169">
        <f t="shared" si="279"/>
        <v>0</v>
      </c>
      <c r="CK183" s="169">
        <f t="shared" si="280"/>
        <v>0</v>
      </c>
      <c r="CL183" s="3">
        <f t="shared" si="281"/>
        <v>0</v>
      </c>
      <c r="CM183" s="145">
        <f t="shared" si="282"/>
        <v>0</v>
      </c>
      <c r="CN183" s="140" t="str">
        <f t="shared" si="283"/>
        <v>000</v>
      </c>
      <c r="CO183" s="140">
        <f t="shared" si="284"/>
        <v>0</v>
      </c>
      <c r="CP183" s="140">
        <f t="shared" si="285"/>
        <v>0</v>
      </c>
      <c r="CQ183" s="140" t="str">
        <f t="shared" si="286"/>
        <v/>
      </c>
      <c r="CR183" s="140" t="str">
        <f t="shared" si="287"/>
        <v/>
      </c>
      <c r="CS183" s="140" t="str">
        <f t="shared" si="288"/>
        <v>0</v>
      </c>
      <c r="CT183" s="140" t="str">
        <f t="shared" si="289"/>
        <v/>
      </c>
      <c r="CU183" s="140" t="str">
        <f t="shared" si="290"/>
        <v>0</v>
      </c>
      <c r="CV183" s="140" t="str">
        <f t="shared" si="291"/>
        <v/>
      </c>
      <c r="CW183" s="140" t="str">
        <f t="shared" si="292"/>
        <v>00</v>
      </c>
      <c r="CX183" s="140">
        <f t="shared" si="293"/>
        <v>0</v>
      </c>
      <c r="CY183" s="174" t="str">
        <f>IF(男子種目選択!I183="","",男子種目選択!I183)</f>
        <v/>
      </c>
      <c r="CZ183" s="164" t="str">
        <f t="shared" si="317"/>
        <v/>
      </c>
      <c r="DA183" s="170"/>
      <c r="DB183" s="171" t="str">
        <f t="shared" si="294"/>
        <v/>
      </c>
      <c r="DC183" s="172"/>
      <c r="DD183" s="171" t="str">
        <f t="shared" si="295"/>
        <v/>
      </c>
      <c r="DE183" s="175"/>
      <c r="DF183" s="169">
        <f t="shared" si="296"/>
        <v>0</v>
      </c>
      <c r="DG183" s="169">
        <f t="shared" si="297"/>
        <v>0</v>
      </c>
      <c r="DH183" s="169">
        <f t="shared" si="298"/>
        <v>0</v>
      </c>
      <c r="DI183" s="169">
        <f t="shared" si="299"/>
        <v>0</v>
      </c>
      <c r="DJ183" s="3">
        <f t="shared" si="300"/>
        <v>0</v>
      </c>
      <c r="DK183" s="145">
        <f t="shared" si="301"/>
        <v>0</v>
      </c>
      <c r="DL183" s="140" t="str">
        <f t="shared" si="302"/>
        <v>000</v>
      </c>
      <c r="DM183" s="140">
        <f t="shared" si="303"/>
        <v>0</v>
      </c>
      <c r="DN183" s="140">
        <f t="shared" si="304"/>
        <v>0</v>
      </c>
      <c r="DO183" s="140" t="str">
        <f t="shared" si="305"/>
        <v/>
      </c>
      <c r="DP183" s="140" t="str">
        <f t="shared" si="306"/>
        <v/>
      </c>
      <c r="DQ183" s="140" t="str">
        <f t="shared" si="307"/>
        <v>0</v>
      </c>
      <c r="DR183" s="140" t="str">
        <f t="shared" si="308"/>
        <v/>
      </c>
      <c r="DS183" s="140" t="str">
        <f t="shared" si="309"/>
        <v>0</v>
      </c>
      <c r="DT183" s="140" t="str">
        <f t="shared" si="310"/>
        <v/>
      </c>
      <c r="DU183" s="140" t="str">
        <f t="shared" si="311"/>
        <v>00</v>
      </c>
      <c r="DV183" s="140">
        <f t="shared" si="312"/>
        <v>0</v>
      </c>
    </row>
    <row r="184" spans="2:126">
      <c r="B184" s="159" t="str">
        <f t="shared" si="218"/>
        <v/>
      </c>
      <c r="C184" s="150">
        <v>181</v>
      </c>
      <c r="D184" s="160" t="str">
        <f>男子種目選択!B184</f>
        <v/>
      </c>
      <c r="E184" s="161" t="str">
        <f>男子種目選択!C184</f>
        <v/>
      </c>
      <c r="F184" s="162" t="str">
        <f>男子種目選択!D184</f>
        <v/>
      </c>
      <c r="G184" s="163" t="str">
        <f>IF(男子種目選択!E184="","",男子種目選択!E184)</f>
        <v/>
      </c>
      <c r="H184" s="164" t="str">
        <f t="shared" si="313"/>
        <v/>
      </c>
      <c r="I184" s="165"/>
      <c r="J184" s="166" t="str">
        <f t="shared" si="219"/>
        <v/>
      </c>
      <c r="K184" s="167"/>
      <c r="L184" s="166" t="str">
        <f t="shared" si="220"/>
        <v/>
      </c>
      <c r="M184" s="168"/>
      <c r="N184" s="169" t="str">
        <f t="shared" si="221"/>
        <v/>
      </c>
      <c r="O184" s="169">
        <f t="shared" si="222"/>
        <v>0</v>
      </c>
      <c r="P184" s="169" t="str">
        <f t="shared" si="223"/>
        <v/>
      </c>
      <c r="Q184" s="169">
        <f t="shared" si="224"/>
        <v>0</v>
      </c>
      <c r="R184" s="3" t="str">
        <f t="shared" si="225"/>
        <v/>
      </c>
      <c r="S184" s="145" t="str">
        <f t="shared" si="226"/>
        <v/>
      </c>
      <c r="T184" s="140" t="str">
        <f t="shared" si="227"/>
        <v>00</v>
      </c>
      <c r="U184" s="140">
        <f t="shared" si="228"/>
        <v>0</v>
      </c>
      <c r="V184" s="140">
        <f t="shared" si="229"/>
        <v>0</v>
      </c>
      <c r="W184" s="140" t="str">
        <f t="shared" si="230"/>
        <v/>
      </c>
      <c r="X184" s="140" t="str">
        <f t="shared" si="231"/>
        <v/>
      </c>
      <c r="Y184" s="140" t="str">
        <f t="shared" si="232"/>
        <v>0</v>
      </c>
      <c r="Z184" s="140" t="str">
        <f t="shared" si="233"/>
        <v/>
      </c>
      <c r="AA184" s="140" t="str">
        <f t="shared" si="234"/>
        <v/>
      </c>
      <c r="AB184" s="140" t="str">
        <f t="shared" si="235"/>
        <v/>
      </c>
      <c r="AC184" s="140" t="str">
        <f t="shared" si="213"/>
        <v>0</v>
      </c>
      <c r="AD184" s="140">
        <f t="shared" si="236"/>
        <v>0</v>
      </c>
      <c r="AE184" s="163" t="str">
        <f>IF(男子種目選択!F184="","",男子種目選択!F184)</f>
        <v/>
      </c>
      <c r="AF184" s="164" t="str">
        <f t="shared" si="314"/>
        <v/>
      </c>
      <c r="AG184" s="170"/>
      <c r="AH184" s="171" t="str">
        <f t="shared" si="237"/>
        <v/>
      </c>
      <c r="AI184" s="172"/>
      <c r="AJ184" s="171" t="str">
        <f t="shared" si="238"/>
        <v/>
      </c>
      <c r="AK184" s="173"/>
      <c r="AL184" s="169">
        <f t="shared" si="239"/>
        <v>0</v>
      </c>
      <c r="AM184" s="169">
        <f t="shared" si="240"/>
        <v>0</v>
      </c>
      <c r="AN184" s="169">
        <f t="shared" si="241"/>
        <v>0</v>
      </c>
      <c r="AO184" s="169">
        <f t="shared" si="242"/>
        <v>0</v>
      </c>
      <c r="AP184" s="3">
        <f t="shared" si="243"/>
        <v>0</v>
      </c>
      <c r="AQ184" s="145">
        <f t="shared" si="244"/>
        <v>0</v>
      </c>
      <c r="AR184" s="140" t="str">
        <f t="shared" si="245"/>
        <v>000</v>
      </c>
      <c r="AS184" s="140">
        <f t="shared" si="246"/>
        <v>0</v>
      </c>
      <c r="AT184" s="140">
        <f t="shared" si="247"/>
        <v>0</v>
      </c>
      <c r="AU184" s="140" t="str">
        <f t="shared" si="248"/>
        <v/>
      </c>
      <c r="AV184" s="140" t="str">
        <f t="shared" si="249"/>
        <v/>
      </c>
      <c r="AW184" s="140" t="str">
        <f t="shared" si="250"/>
        <v>0</v>
      </c>
      <c r="AX184" s="140" t="str">
        <f t="shared" si="251"/>
        <v/>
      </c>
      <c r="AY184" s="140" t="str">
        <f t="shared" si="252"/>
        <v>0</v>
      </c>
      <c r="AZ184" s="140" t="str">
        <f t="shared" si="253"/>
        <v/>
      </c>
      <c r="BA184" s="140" t="str">
        <f t="shared" si="254"/>
        <v>00</v>
      </c>
      <c r="BB184" s="140">
        <f t="shared" si="255"/>
        <v>0</v>
      </c>
      <c r="BC184" s="174" t="str">
        <f>IF(男子種目選択!G184="","",男子種目選択!G184)</f>
        <v/>
      </c>
      <c r="BD184" s="164" t="str">
        <f t="shared" si="315"/>
        <v/>
      </c>
      <c r="BE184" s="170"/>
      <c r="BF184" s="171" t="str">
        <f t="shared" si="256"/>
        <v/>
      </c>
      <c r="BG184" s="172"/>
      <c r="BH184" s="171" t="str">
        <f t="shared" si="257"/>
        <v/>
      </c>
      <c r="BI184" s="175"/>
      <c r="BJ184" s="169">
        <f t="shared" si="258"/>
        <v>0</v>
      </c>
      <c r="BK184" s="169">
        <f t="shared" si="259"/>
        <v>0</v>
      </c>
      <c r="BL184" s="169">
        <f t="shared" si="260"/>
        <v>0</v>
      </c>
      <c r="BM184" s="169">
        <f t="shared" si="261"/>
        <v>0</v>
      </c>
      <c r="BN184" s="3">
        <f t="shared" si="262"/>
        <v>0</v>
      </c>
      <c r="BO184" s="145">
        <f t="shared" si="263"/>
        <v>0</v>
      </c>
      <c r="BP184" s="140" t="str">
        <f t="shared" si="264"/>
        <v>000</v>
      </c>
      <c r="BQ184" s="140">
        <f t="shared" si="265"/>
        <v>0</v>
      </c>
      <c r="BR184" s="140">
        <f t="shared" si="266"/>
        <v>0</v>
      </c>
      <c r="BS184" s="140" t="str">
        <f t="shared" si="267"/>
        <v/>
      </c>
      <c r="BT184" s="140" t="str">
        <f t="shared" si="268"/>
        <v/>
      </c>
      <c r="BU184" s="140" t="str">
        <f t="shared" si="269"/>
        <v>0</v>
      </c>
      <c r="BV184" s="140" t="str">
        <f t="shared" si="270"/>
        <v/>
      </c>
      <c r="BW184" s="140" t="str">
        <f t="shared" si="271"/>
        <v>0</v>
      </c>
      <c r="BX184" s="140" t="str">
        <f t="shared" si="272"/>
        <v/>
      </c>
      <c r="BY184" s="140" t="str">
        <f t="shared" si="273"/>
        <v>00</v>
      </c>
      <c r="BZ184" s="140">
        <f t="shared" si="274"/>
        <v>0</v>
      </c>
      <c r="CA184" s="163" t="str">
        <f>IF(男子種目選択!H184="","",男子種目選択!H184)</f>
        <v/>
      </c>
      <c r="CB184" s="164" t="str">
        <f t="shared" si="316"/>
        <v/>
      </c>
      <c r="CC184" s="170"/>
      <c r="CD184" s="171" t="str">
        <f t="shared" si="275"/>
        <v/>
      </c>
      <c r="CE184" s="172"/>
      <c r="CF184" s="171" t="str">
        <f t="shared" si="276"/>
        <v/>
      </c>
      <c r="CG184" s="173"/>
      <c r="CH184" s="169">
        <f t="shared" si="277"/>
        <v>0</v>
      </c>
      <c r="CI184" s="169">
        <f t="shared" si="278"/>
        <v>0</v>
      </c>
      <c r="CJ184" s="169">
        <f t="shared" si="279"/>
        <v>0</v>
      </c>
      <c r="CK184" s="169">
        <f t="shared" si="280"/>
        <v>0</v>
      </c>
      <c r="CL184" s="3">
        <f t="shared" si="281"/>
        <v>0</v>
      </c>
      <c r="CM184" s="145">
        <f t="shared" si="282"/>
        <v>0</v>
      </c>
      <c r="CN184" s="140" t="str">
        <f t="shared" si="283"/>
        <v>000</v>
      </c>
      <c r="CO184" s="140">
        <f t="shared" si="284"/>
        <v>0</v>
      </c>
      <c r="CP184" s="140">
        <f t="shared" si="285"/>
        <v>0</v>
      </c>
      <c r="CQ184" s="140" t="str">
        <f t="shared" si="286"/>
        <v/>
      </c>
      <c r="CR184" s="140" t="str">
        <f t="shared" si="287"/>
        <v/>
      </c>
      <c r="CS184" s="140" t="str">
        <f t="shared" si="288"/>
        <v>0</v>
      </c>
      <c r="CT184" s="140" t="str">
        <f t="shared" si="289"/>
        <v/>
      </c>
      <c r="CU184" s="140" t="str">
        <f t="shared" si="290"/>
        <v>0</v>
      </c>
      <c r="CV184" s="140" t="str">
        <f t="shared" si="291"/>
        <v/>
      </c>
      <c r="CW184" s="140" t="str">
        <f t="shared" si="292"/>
        <v>00</v>
      </c>
      <c r="CX184" s="140">
        <f t="shared" si="293"/>
        <v>0</v>
      </c>
      <c r="CY184" s="174" t="str">
        <f>IF(男子種目選択!I184="","",男子種目選択!I184)</f>
        <v/>
      </c>
      <c r="CZ184" s="164" t="str">
        <f t="shared" si="317"/>
        <v/>
      </c>
      <c r="DA184" s="170"/>
      <c r="DB184" s="171" t="str">
        <f t="shared" si="294"/>
        <v/>
      </c>
      <c r="DC184" s="172"/>
      <c r="DD184" s="171" t="str">
        <f t="shared" si="295"/>
        <v/>
      </c>
      <c r="DE184" s="175"/>
      <c r="DF184" s="169">
        <f t="shared" si="296"/>
        <v>0</v>
      </c>
      <c r="DG184" s="169">
        <f t="shared" si="297"/>
        <v>0</v>
      </c>
      <c r="DH184" s="169">
        <f t="shared" si="298"/>
        <v>0</v>
      </c>
      <c r="DI184" s="169">
        <f t="shared" si="299"/>
        <v>0</v>
      </c>
      <c r="DJ184" s="3">
        <f t="shared" si="300"/>
        <v>0</v>
      </c>
      <c r="DK184" s="145">
        <f t="shared" si="301"/>
        <v>0</v>
      </c>
      <c r="DL184" s="140" t="str">
        <f t="shared" si="302"/>
        <v>000</v>
      </c>
      <c r="DM184" s="140">
        <f t="shared" si="303"/>
        <v>0</v>
      </c>
      <c r="DN184" s="140">
        <f t="shared" si="304"/>
        <v>0</v>
      </c>
      <c r="DO184" s="140" t="str">
        <f t="shared" si="305"/>
        <v/>
      </c>
      <c r="DP184" s="140" t="str">
        <f t="shared" si="306"/>
        <v/>
      </c>
      <c r="DQ184" s="140" t="str">
        <f t="shared" si="307"/>
        <v>0</v>
      </c>
      <c r="DR184" s="140" t="str">
        <f t="shared" si="308"/>
        <v/>
      </c>
      <c r="DS184" s="140" t="str">
        <f t="shared" si="309"/>
        <v>0</v>
      </c>
      <c r="DT184" s="140" t="str">
        <f t="shared" si="310"/>
        <v/>
      </c>
      <c r="DU184" s="140" t="str">
        <f t="shared" si="311"/>
        <v>00</v>
      </c>
      <c r="DV184" s="140">
        <f t="shared" si="312"/>
        <v>0</v>
      </c>
    </row>
    <row r="185" spans="2:126">
      <c r="B185" s="159" t="str">
        <f t="shared" si="218"/>
        <v/>
      </c>
      <c r="C185" s="150">
        <v>182</v>
      </c>
      <c r="D185" s="160" t="str">
        <f>男子種目選択!B185</f>
        <v/>
      </c>
      <c r="E185" s="161" t="str">
        <f>男子種目選択!C185</f>
        <v/>
      </c>
      <c r="F185" s="162" t="str">
        <f>男子種目選択!D185</f>
        <v/>
      </c>
      <c r="G185" s="163" t="str">
        <f>IF(男子種目選択!E185="","",男子種目選択!E185)</f>
        <v/>
      </c>
      <c r="H185" s="164" t="str">
        <f t="shared" si="313"/>
        <v/>
      </c>
      <c r="I185" s="165"/>
      <c r="J185" s="166" t="str">
        <f t="shared" si="219"/>
        <v/>
      </c>
      <c r="K185" s="167"/>
      <c r="L185" s="166" t="str">
        <f t="shared" si="220"/>
        <v/>
      </c>
      <c r="M185" s="168"/>
      <c r="N185" s="169" t="str">
        <f t="shared" si="221"/>
        <v/>
      </c>
      <c r="O185" s="169">
        <f t="shared" si="222"/>
        <v>0</v>
      </c>
      <c r="P185" s="169" t="str">
        <f t="shared" si="223"/>
        <v/>
      </c>
      <c r="Q185" s="169">
        <f t="shared" si="224"/>
        <v>0</v>
      </c>
      <c r="R185" s="3" t="str">
        <f t="shared" si="225"/>
        <v/>
      </c>
      <c r="S185" s="145" t="str">
        <f t="shared" si="226"/>
        <v/>
      </c>
      <c r="T185" s="140" t="str">
        <f t="shared" si="227"/>
        <v>00</v>
      </c>
      <c r="U185" s="140">
        <f t="shared" si="228"/>
        <v>0</v>
      </c>
      <c r="V185" s="140">
        <f t="shared" si="229"/>
        <v>0</v>
      </c>
      <c r="W185" s="140" t="str">
        <f t="shared" si="230"/>
        <v/>
      </c>
      <c r="X185" s="140" t="str">
        <f t="shared" si="231"/>
        <v/>
      </c>
      <c r="Y185" s="140" t="str">
        <f t="shared" si="232"/>
        <v>0</v>
      </c>
      <c r="Z185" s="140" t="str">
        <f t="shared" si="233"/>
        <v/>
      </c>
      <c r="AA185" s="140" t="str">
        <f t="shared" si="234"/>
        <v/>
      </c>
      <c r="AB185" s="140" t="str">
        <f t="shared" si="235"/>
        <v/>
      </c>
      <c r="AC185" s="140" t="str">
        <f t="shared" si="213"/>
        <v>0</v>
      </c>
      <c r="AD185" s="140">
        <f t="shared" si="236"/>
        <v>0</v>
      </c>
      <c r="AE185" s="163" t="str">
        <f>IF(男子種目選択!F185="","",男子種目選択!F185)</f>
        <v/>
      </c>
      <c r="AF185" s="164" t="str">
        <f t="shared" si="314"/>
        <v/>
      </c>
      <c r="AG185" s="170"/>
      <c r="AH185" s="171" t="str">
        <f t="shared" si="237"/>
        <v/>
      </c>
      <c r="AI185" s="172"/>
      <c r="AJ185" s="171" t="str">
        <f t="shared" si="238"/>
        <v/>
      </c>
      <c r="AK185" s="173"/>
      <c r="AL185" s="169">
        <f t="shared" si="239"/>
        <v>0</v>
      </c>
      <c r="AM185" s="169">
        <f t="shared" si="240"/>
        <v>0</v>
      </c>
      <c r="AN185" s="169">
        <f t="shared" si="241"/>
        <v>0</v>
      </c>
      <c r="AO185" s="169">
        <f t="shared" si="242"/>
        <v>0</v>
      </c>
      <c r="AP185" s="3">
        <f t="shared" si="243"/>
        <v>0</v>
      </c>
      <c r="AQ185" s="145">
        <f t="shared" si="244"/>
        <v>0</v>
      </c>
      <c r="AR185" s="140" t="str">
        <f t="shared" si="245"/>
        <v>000</v>
      </c>
      <c r="AS185" s="140">
        <f t="shared" si="246"/>
        <v>0</v>
      </c>
      <c r="AT185" s="140">
        <f t="shared" si="247"/>
        <v>0</v>
      </c>
      <c r="AU185" s="140" t="str">
        <f t="shared" si="248"/>
        <v/>
      </c>
      <c r="AV185" s="140" t="str">
        <f t="shared" si="249"/>
        <v/>
      </c>
      <c r="AW185" s="140" t="str">
        <f t="shared" si="250"/>
        <v>0</v>
      </c>
      <c r="AX185" s="140" t="str">
        <f t="shared" si="251"/>
        <v/>
      </c>
      <c r="AY185" s="140" t="str">
        <f t="shared" si="252"/>
        <v>0</v>
      </c>
      <c r="AZ185" s="140" t="str">
        <f t="shared" si="253"/>
        <v/>
      </c>
      <c r="BA185" s="140" t="str">
        <f t="shared" si="254"/>
        <v>00</v>
      </c>
      <c r="BB185" s="140">
        <f t="shared" si="255"/>
        <v>0</v>
      </c>
      <c r="BC185" s="174" t="str">
        <f>IF(男子種目選択!G185="","",男子種目選択!G185)</f>
        <v/>
      </c>
      <c r="BD185" s="164" t="str">
        <f t="shared" si="315"/>
        <v/>
      </c>
      <c r="BE185" s="170"/>
      <c r="BF185" s="171" t="str">
        <f t="shared" si="256"/>
        <v/>
      </c>
      <c r="BG185" s="172"/>
      <c r="BH185" s="171" t="str">
        <f t="shared" si="257"/>
        <v/>
      </c>
      <c r="BI185" s="175"/>
      <c r="BJ185" s="169">
        <f t="shared" si="258"/>
        <v>0</v>
      </c>
      <c r="BK185" s="169">
        <f t="shared" si="259"/>
        <v>0</v>
      </c>
      <c r="BL185" s="169">
        <f t="shared" si="260"/>
        <v>0</v>
      </c>
      <c r="BM185" s="169">
        <f t="shared" si="261"/>
        <v>0</v>
      </c>
      <c r="BN185" s="3">
        <f t="shared" si="262"/>
        <v>0</v>
      </c>
      <c r="BO185" s="145">
        <f t="shared" si="263"/>
        <v>0</v>
      </c>
      <c r="BP185" s="140" t="str">
        <f t="shared" si="264"/>
        <v>000</v>
      </c>
      <c r="BQ185" s="140">
        <f t="shared" si="265"/>
        <v>0</v>
      </c>
      <c r="BR185" s="140">
        <f t="shared" si="266"/>
        <v>0</v>
      </c>
      <c r="BS185" s="140" t="str">
        <f t="shared" si="267"/>
        <v/>
      </c>
      <c r="BT185" s="140" t="str">
        <f t="shared" si="268"/>
        <v/>
      </c>
      <c r="BU185" s="140" t="str">
        <f t="shared" si="269"/>
        <v>0</v>
      </c>
      <c r="BV185" s="140" t="str">
        <f t="shared" si="270"/>
        <v/>
      </c>
      <c r="BW185" s="140" t="str">
        <f t="shared" si="271"/>
        <v>0</v>
      </c>
      <c r="BX185" s="140" t="str">
        <f t="shared" si="272"/>
        <v/>
      </c>
      <c r="BY185" s="140" t="str">
        <f t="shared" si="273"/>
        <v>00</v>
      </c>
      <c r="BZ185" s="140">
        <f t="shared" si="274"/>
        <v>0</v>
      </c>
      <c r="CA185" s="163" t="str">
        <f>IF(男子種目選択!H185="","",男子種目選択!H185)</f>
        <v/>
      </c>
      <c r="CB185" s="164" t="str">
        <f t="shared" si="316"/>
        <v/>
      </c>
      <c r="CC185" s="170"/>
      <c r="CD185" s="171" t="str">
        <f t="shared" si="275"/>
        <v/>
      </c>
      <c r="CE185" s="172"/>
      <c r="CF185" s="171" t="str">
        <f t="shared" si="276"/>
        <v/>
      </c>
      <c r="CG185" s="173"/>
      <c r="CH185" s="169">
        <f t="shared" si="277"/>
        <v>0</v>
      </c>
      <c r="CI185" s="169">
        <f t="shared" si="278"/>
        <v>0</v>
      </c>
      <c r="CJ185" s="169">
        <f t="shared" si="279"/>
        <v>0</v>
      </c>
      <c r="CK185" s="169">
        <f t="shared" si="280"/>
        <v>0</v>
      </c>
      <c r="CL185" s="3">
        <f t="shared" si="281"/>
        <v>0</v>
      </c>
      <c r="CM185" s="145">
        <f t="shared" si="282"/>
        <v>0</v>
      </c>
      <c r="CN185" s="140" t="str">
        <f t="shared" si="283"/>
        <v>000</v>
      </c>
      <c r="CO185" s="140">
        <f t="shared" si="284"/>
        <v>0</v>
      </c>
      <c r="CP185" s="140">
        <f t="shared" si="285"/>
        <v>0</v>
      </c>
      <c r="CQ185" s="140" t="str">
        <f t="shared" si="286"/>
        <v/>
      </c>
      <c r="CR185" s="140" t="str">
        <f t="shared" si="287"/>
        <v/>
      </c>
      <c r="CS185" s="140" t="str">
        <f t="shared" si="288"/>
        <v>0</v>
      </c>
      <c r="CT185" s="140" t="str">
        <f t="shared" si="289"/>
        <v/>
      </c>
      <c r="CU185" s="140" t="str">
        <f t="shared" si="290"/>
        <v>0</v>
      </c>
      <c r="CV185" s="140" t="str">
        <f t="shared" si="291"/>
        <v/>
      </c>
      <c r="CW185" s="140" t="str">
        <f t="shared" si="292"/>
        <v>00</v>
      </c>
      <c r="CX185" s="140">
        <f t="shared" si="293"/>
        <v>0</v>
      </c>
      <c r="CY185" s="174" t="str">
        <f>IF(男子種目選択!I185="","",男子種目選択!I185)</f>
        <v/>
      </c>
      <c r="CZ185" s="164" t="str">
        <f t="shared" si="317"/>
        <v/>
      </c>
      <c r="DA185" s="170"/>
      <c r="DB185" s="171" t="str">
        <f t="shared" si="294"/>
        <v/>
      </c>
      <c r="DC185" s="172"/>
      <c r="DD185" s="171" t="str">
        <f t="shared" si="295"/>
        <v/>
      </c>
      <c r="DE185" s="175"/>
      <c r="DF185" s="169">
        <f t="shared" si="296"/>
        <v>0</v>
      </c>
      <c r="DG185" s="169">
        <f t="shared" si="297"/>
        <v>0</v>
      </c>
      <c r="DH185" s="169">
        <f t="shared" si="298"/>
        <v>0</v>
      </c>
      <c r="DI185" s="169">
        <f t="shared" si="299"/>
        <v>0</v>
      </c>
      <c r="DJ185" s="3">
        <f t="shared" si="300"/>
        <v>0</v>
      </c>
      <c r="DK185" s="145">
        <f t="shared" si="301"/>
        <v>0</v>
      </c>
      <c r="DL185" s="140" t="str">
        <f t="shared" si="302"/>
        <v>000</v>
      </c>
      <c r="DM185" s="140">
        <f t="shared" si="303"/>
        <v>0</v>
      </c>
      <c r="DN185" s="140">
        <f t="shared" si="304"/>
        <v>0</v>
      </c>
      <c r="DO185" s="140" t="str">
        <f t="shared" si="305"/>
        <v/>
      </c>
      <c r="DP185" s="140" t="str">
        <f t="shared" si="306"/>
        <v/>
      </c>
      <c r="DQ185" s="140" t="str">
        <f t="shared" si="307"/>
        <v>0</v>
      </c>
      <c r="DR185" s="140" t="str">
        <f t="shared" si="308"/>
        <v/>
      </c>
      <c r="DS185" s="140" t="str">
        <f t="shared" si="309"/>
        <v>0</v>
      </c>
      <c r="DT185" s="140" t="str">
        <f t="shared" si="310"/>
        <v/>
      </c>
      <c r="DU185" s="140" t="str">
        <f t="shared" si="311"/>
        <v>00</v>
      </c>
      <c r="DV185" s="140">
        <f t="shared" si="312"/>
        <v>0</v>
      </c>
    </row>
    <row r="186" spans="2:126">
      <c r="B186" s="159" t="str">
        <f t="shared" si="218"/>
        <v/>
      </c>
      <c r="C186" s="150">
        <v>183</v>
      </c>
      <c r="D186" s="160" t="str">
        <f>男子種目選択!B186</f>
        <v/>
      </c>
      <c r="E186" s="161" t="str">
        <f>男子種目選択!C186</f>
        <v/>
      </c>
      <c r="F186" s="162" t="str">
        <f>男子種目選択!D186</f>
        <v/>
      </c>
      <c r="G186" s="163" t="str">
        <f>IF(男子種目選択!E186="","",男子種目選択!E186)</f>
        <v/>
      </c>
      <c r="H186" s="164" t="str">
        <f t="shared" si="313"/>
        <v/>
      </c>
      <c r="I186" s="165"/>
      <c r="J186" s="166" t="str">
        <f t="shared" si="219"/>
        <v/>
      </c>
      <c r="K186" s="167"/>
      <c r="L186" s="166" t="str">
        <f t="shared" si="220"/>
        <v/>
      </c>
      <c r="M186" s="168"/>
      <c r="N186" s="169" t="str">
        <f t="shared" si="221"/>
        <v/>
      </c>
      <c r="O186" s="169">
        <f t="shared" si="222"/>
        <v>0</v>
      </c>
      <c r="P186" s="169" t="str">
        <f t="shared" si="223"/>
        <v/>
      </c>
      <c r="Q186" s="169">
        <f t="shared" si="224"/>
        <v>0</v>
      </c>
      <c r="R186" s="3" t="str">
        <f t="shared" si="225"/>
        <v/>
      </c>
      <c r="S186" s="145" t="str">
        <f t="shared" si="226"/>
        <v/>
      </c>
      <c r="T186" s="140" t="str">
        <f t="shared" si="227"/>
        <v>00</v>
      </c>
      <c r="U186" s="140">
        <f t="shared" si="228"/>
        <v>0</v>
      </c>
      <c r="V186" s="140">
        <f t="shared" si="229"/>
        <v>0</v>
      </c>
      <c r="W186" s="140" t="str">
        <f t="shared" si="230"/>
        <v/>
      </c>
      <c r="X186" s="140" t="str">
        <f t="shared" si="231"/>
        <v/>
      </c>
      <c r="Y186" s="140" t="str">
        <f t="shared" si="232"/>
        <v>0</v>
      </c>
      <c r="Z186" s="140" t="str">
        <f t="shared" si="233"/>
        <v/>
      </c>
      <c r="AA186" s="140" t="str">
        <f t="shared" si="234"/>
        <v/>
      </c>
      <c r="AB186" s="140" t="str">
        <f t="shared" si="235"/>
        <v/>
      </c>
      <c r="AC186" s="140" t="str">
        <f t="shared" si="213"/>
        <v>0</v>
      </c>
      <c r="AD186" s="140">
        <f t="shared" si="236"/>
        <v>0</v>
      </c>
      <c r="AE186" s="163" t="str">
        <f>IF(男子種目選択!F186="","",男子種目選択!F186)</f>
        <v/>
      </c>
      <c r="AF186" s="164" t="str">
        <f t="shared" si="314"/>
        <v/>
      </c>
      <c r="AG186" s="170"/>
      <c r="AH186" s="171" t="str">
        <f t="shared" si="237"/>
        <v/>
      </c>
      <c r="AI186" s="172"/>
      <c r="AJ186" s="171" t="str">
        <f t="shared" si="238"/>
        <v/>
      </c>
      <c r="AK186" s="173"/>
      <c r="AL186" s="169">
        <f t="shared" si="239"/>
        <v>0</v>
      </c>
      <c r="AM186" s="169">
        <f t="shared" si="240"/>
        <v>0</v>
      </c>
      <c r="AN186" s="169">
        <f t="shared" si="241"/>
        <v>0</v>
      </c>
      <c r="AO186" s="169">
        <f t="shared" si="242"/>
        <v>0</v>
      </c>
      <c r="AP186" s="3">
        <f t="shared" si="243"/>
        <v>0</v>
      </c>
      <c r="AQ186" s="145">
        <f t="shared" si="244"/>
        <v>0</v>
      </c>
      <c r="AR186" s="140" t="str">
        <f t="shared" si="245"/>
        <v>000</v>
      </c>
      <c r="AS186" s="140">
        <f t="shared" si="246"/>
        <v>0</v>
      </c>
      <c r="AT186" s="140">
        <f t="shared" si="247"/>
        <v>0</v>
      </c>
      <c r="AU186" s="140" t="str">
        <f t="shared" si="248"/>
        <v/>
      </c>
      <c r="AV186" s="140" t="str">
        <f t="shared" si="249"/>
        <v/>
      </c>
      <c r="AW186" s="140" t="str">
        <f t="shared" si="250"/>
        <v>0</v>
      </c>
      <c r="AX186" s="140" t="str">
        <f t="shared" si="251"/>
        <v/>
      </c>
      <c r="AY186" s="140" t="str">
        <f t="shared" si="252"/>
        <v>0</v>
      </c>
      <c r="AZ186" s="140" t="str">
        <f t="shared" si="253"/>
        <v/>
      </c>
      <c r="BA186" s="140" t="str">
        <f t="shared" si="254"/>
        <v>00</v>
      </c>
      <c r="BB186" s="140">
        <f t="shared" si="255"/>
        <v>0</v>
      </c>
      <c r="BC186" s="174" t="str">
        <f>IF(男子種目選択!G186="","",男子種目選択!G186)</f>
        <v/>
      </c>
      <c r="BD186" s="164" t="str">
        <f t="shared" si="315"/>
        <v/>
      </c>
      <c r="BE186" s="170"/>
      <c r="BF186" s="171" t="str">
        <f t="shared" si="256"/>
        <v/>
      </c>
      <c r="BG186" s="172"/>
      <c r="BH186" s="171" t="str">
        <f t="shared" si="257"/>
        <v/>
      </c>
      <c r="BI186" s="175"/>
      <c r="BJ186" s="169">
        <f t="shared" si="258"/>
        <v>0</v>
      </c>
      <c r="BK186" s="169">
        <f t="shared" si="259"/>
        <v>0</v>
      </c>
      <c r="BL186" s="169">
        <f t="shared" si="260"/>
        <v>0</v>
      </c>
      <c r="BM186" s="169">
        <f t="shared" si="261"/>
        <v>0</v>
      </c>
      <c r="BN186" s="3">
        <f t="shared" si="262"/>
        <v>0</v>
      </c>
      <c r="BO186" s="145">
        <f t="shared" si="263"/>
        <v>0</v>
      </c>
      <c r="BP186" s="140" t="str">
        <f t="shared" si="264"/>
        <v>000</v>
      </c>
      <c r="BQ186" s="140">
        <f t="shared" si="265"/>
        <v>0</v>
      </c>
      <c r="BR186" s="140">
        <f t="shared" si="266"/>
        <v>0</v>
      </c>
      <c r="BS186" s="140" t="str">
        <f t="shared" si="267"/>
        <v/>
      </c>
      <c r="BT186" s="140" t="str">
        <f t="shared" si="268"/>
        <v/>
      </c>
      <c r="BU186" s="140" t="str">
        <f t="shared" si="269"/>
        <v>0</v>
      </c>
      <c r="BV186" s="140" t="str">
        <f t="shared" si="270"/>
        <v/>
      </c>
      <c r="BW186" s="140" t="str">
        <f t="shared" si="271"/>
        <v>0</v>
      </c>
      <c r="BX186" s="140" t="str">
        <f t="shared" si="272"/>
        <v/>
      </c>
      <c r="BY186" s="140" t="str">
        <f t="shared" si="273"/>
        <v>00</v>
      </c>
      <c r="BZ186" s="140">
        <f t="shared" si="274"/>
        <v>0</v>
      </c>
      <c r="CA186" s="163" t="str">
        <f>IF(男子種目選択!H186="","",男子種目選択!H186)</f>
        <v/>
      </c>
      <c r="CB186" s="164" t="str">
        <f t="shared" si="316"/>
        <v/>
      </c>
      <c r="CC186" s="170"/>
      <c r="CD186" s="171" t="str">
        <f t="shared" si="275"/>
        <v/>
      </c>
      <c r="CE186" s="172"/>
      <c r="CF186" s="171" t="str">
        <f t="shared" si="276"/>
        <v/>
      </c>
      <c r="CG186" s="173"/>
      <c r="CH186" s="169">
        <f t="shared" si="277"/>
        <v>0</v>
      </c>
      <c r="CI186" s="169">
        <f t="shared" si="278"/>
        <v>0</v>
      </c>
      <c r="CJ186" s="169">
        <f t="shared" si="279"/>
        <v>0</v>
      </c>
      <c r="CK186" s="169">
        <f t="shared" si="280"/>
        <v>0</v>
      </c>
      <c r="CL186" s="3">
        <f t="shared" si="281"/>
        <v>0</v>
      </c>
      <c r="CM186" s="145">
        <f t="shared" si="282"/>
        <v>0</v>
      </c>
      <c r="CN186" s="140" t="str">
        <f t="shared" si="283"/>
        <v>000</v>
      </c>
      <c r="CO186" s="140">
        <f t="shared" si="284"/>
        <v>0</v>
      </c>
      <c r="CP186" s="140">
        <f t="shared" si="285"/>
        <v>0</v>
      </c>
      <c r="CQ186" s="140" t="str">
        <f t="shared" si="286"/>
        <v/>
      </c>
      <c r="CR186" s="140" t="str">
        <f t="shared" si="287"/>
        <v/>
      </c>
      <c r="CS186" s="140" t="str">
        <f t="shared" si="288"/>
        <v>0</v>
      </c>
      <c r="CT186" s="140" t="str">
        <f t="shared" si="289"/>
        <v/>
      </c>
      <c r="CU186" s="140" t="str">
        <f t="shared" si="290"/>
        <v>0</v>
      </c>
      <c r="CV186" s="140" t="str">
        <f t="shared" si="291"/>
        <v/>
      </c>
      <c r="CW186" s="140" t="str">
        <f t="shared" si="292"/>
        <v>00</v>
      </c>
      <c r="CX186" s="140">
        <f t="shared" si="293"/>
        <v>0</v>
      </c>
      <c r="CY186" s="174" t="str">
        <f>IF(男子種目選択!I186="","",男子種目選択!I186)</f>
        <v/>
      </c>
      <c r="CZ186" s="164" t="str">
        <f t="shared" si="317"/>
        <v/>
      </c>
      <c r="DA186" s="170"/>
      <c r="DB186" s="171" t="str">
        <f t="shared" si="294"/>
        <v/>
      </c>
      <c r="DC186" s="172"/>
      <c r="DD186" s="171" t="str">
        <f t="shared" si="295"/>
        <v/>
      </c>
      <c r="DE186" s="175"/>
      <c r="DF186" s="169">
        <f t="shared" si="296"/>
        <v>0</v>
      </c>
      <c r="DG186" s="169">
        <f t="shared" si="297"/>
        <v>0</v>
      </c>
      <c r="DH186" s="169">
        <f t="shared" si="298"/>
        <v>0</v>
      </c>
      <c r="DI186" s="169">
        <f t="shared" si="299"/>
        <v>0</v>
      </c>
      <c r="DJ186" s="3">
        <f t="shared" si="300"/>
        <v>0</v>
      </c>
      <c r="DK186" s="145">
        <f t="shared" si="301"/>
        <v>0</v>
      </c>
      <c r="DL186" s="140" t="str">
        <f t="shared" si="302"/>
        <v>000</v>
      </c>
      <c r="DM186" s="140">
        <f t="shared" si="303"/>
        <v>0</v>
      </c>
      <c r="DN186" s="140">
        <f t="shared" si="304"/>
        <v>0</v>
      </c>
      <c r="DO186" s="140" t="str">
        <f t="shared" si="305"/>
        <v/>
      </c>
      <c r="DP186" s="140" t="str">
        <f t="shared" si="306"/>
        <v/>
      </c>
      <c r="DQ186" s="140" t="str">
        <f t="shared" si="307"/>
        <v>0</v>
      </c>
      <c r="DR186" s="140" t="str">
        <f t="shared" si="308"/>
        <v/>
      </c>
      <c r="DS186" s="140" t="str">
        <f t="shared" si="309"/>
        <v>0</v>
      </c>
      <c r="DT186" s="140" t="str">
        <f t="shared" si="310"/>
        <v/>
      </c>
      <c r="DU186" s="140" t="str">
        <f t="shared" si="311"/>
        <v>00</v>
      </c>
      <c r="DV186" s="140">
        <f t="shared" si="312"/>
        <v>0</v>
      </c>
    </row>
    <row r="187" spans="2:126">
      <c r="B187" s="159" t="str">
        <f t="shared" si="218"/>
        <v/>
      </c>
      <c r="C187" s="150">
        <v>184</v>
      </c>
      <c r="D187" s="160" t="str">
        <f>男子種目選択!B187</f>
        <v/>
      </c>
      <c r="E187" s="161" t="str">
        <f>男子種目選択!C187</f>
        <v/>
      </c>
      <c r="F187" s="162" t="str">
        <f>男子種目選択!D187</f>
        <v/>
      </c>
      <c r="G187" s="163" t="str">
        <f>IF(男子種目選択!E187="","",男子種目選択!E187)</f>
        <v/>
      </c>
      <c r="H187" s="164" t="str">
        <f t="shared" si="313"/>
        <v/>
      </c>
      <c r="I187" s="165"/>
      <c r="J187" s="166" t="str">
        <f t="shared" si="219"/>
        <v/>
      </c>
      <c r="K187" s="167"/>
      <c r="L187" s="166" t="str">
        <f t="shared" si="220"/>
        <v/>
      </c>
      <c r="M187" s="168"/>
      <c r="N187" s="169" t="str">
        <f t="shared" si="221"/>
        <v/>
      </c>
      <c r="O187" s="169">
        <f t="shared" si="222"/>
        <v>0</v>
      </c>
      <c r="P187" s="169" t="str">
        <f t="shared" si="223"/>
        <v/>
      </c>
      <c r="Q187" s="169">
        <f t="shared" si="224"/>
        <v>0</v>
      </c>
      <c r="R187" s="3" t="str">
        <f t="shared" si="225"/>
        <v/>
      </c>
      <c r="S187" s="145" t="str">
        <f t="shared" si="226"/>
        <v/>
      </c>
      <c r="T187" s="140" t="str">
        <f t="shared" si="227"/>
        <v>00</v>
      </c>
      <c r="U187" s="140">
        <f t="shared" si="228"/>
        <v>0</v>
      </c>
      <c r="V187" s="140">
        <f t="shared" si="229"/>
        <v>0</v>
      </c>
      <c r="W187" s="140" t="str">
        <f t="shared" si="230"/>
        <v/>
      </c>
      <c r="X187" s="140" t="str">
        <f t="shared" si="231"/>
        <v/>
      </c>
      <c r="Y187" s="140" t="str">
        <f t="shared" si="232"/>
        <v>0</v>
      </c>
      <c r="Z187" s="140" t="str">
        <f t="shared" si="233"/>
        <v/>
      </c>
      <c r="AA187" s="140" t="str">
        <f t="shared" si="234"/>
        <v/>
      </c>
      <c r="AB187" s="140" t="str">
        <f t="shared" si="235"/>
        <v/>
      </c>
      <c r="AC187" s="140" t="str">
        <f t="shared" si="213"/>
        <v>0</v>
      </c>
      <c r="AD187" s="140">
        <f t="shared" si="236"/>
        <v>0</v>
      </c>
      <c r="AE187" s="163" t="str">
        <f>IF(男子種目選択!F187="","",男子種目選択!F187)</f>
        <v/>
      </c>
      <c r="AF187" s="164" t="str">
        <f t="shared" si="314"/>
        <v/>
      </c>
      <c r="AG187" s="170"/>
      <c r="AH187" s="171" t="str">
        <f t="shared" si="237"/>
        <v/>
      </c>
      <c r="AI187" s="172"/>
      <c r="AJ187" s="171" t="str">
        <f t="shared" si="238"/>
        <v/>
      </c>
      <c r="AK187" s="173"/>
      <c r="AL187" s="169">
        <f t="shared" si="239"/>
        <v>0</v>
      </c>
      <c r="AM187" s="169">
        <f t="shared" si="240"/>
        <v>0</v>
      </c>
      <c r="AN187" s="169">
        <f t="shared" si="241"/>
        <v>0</v>
      </c>
      <c r="AO187" s="169">
        <f t="shared" si="242"/>
        <v>0</v>
      </c>
      <c r="AP187" s="3">
        <f t="shared" si="243"/>
        <v>0</v>
      </c>
      <c r="AQ187" s="145">
        <f t="shared" si="244"/>
        <v>0</v>
      </c>
      <c r="AR187" s="140" t="str">
        <f t="shared" si="245"/>
        <v>000</v>
      </c>
      <c r="AS187" s="140">
        <f t="shared" si="246"/>
        <v>0</v>
      </c>
      <c r="AT187" s="140">
        <f t="shared" si="247"/>
        <v>0</v>
      </c>
      <c r="AU187" s="140" t="str">
        <f t="shared" si="248"/>
        <v/>
      </c>
      <c r="AV187" s="140" t="str">
        <f t="shared" si="249"/>
        <v/>
      </c>
      <c r="AW187" s="140" t="str">
        <f t="shared" si="250"/>
        <v>0</v>
      </c>
      <c r="AX187" s="140" t="str">
        <f t="shared" si="251"/>
        <v/>
      </c>
      <c r="AY187" s="140" t="str">
        <f t="shared" si="252"/>
        <v>0</v>
      </c>
      <c r="AZ187" s="140" t="str">
        <f t="shared" si="253"/>
        <v/>
      </c>
      <c r="BA187" s="140" t="str">
        <f t="shared" si="254"/>
        <v>00</v>
      </c>
      <c r="BB187" s="140">
        <f t="shared" si="255"/>
        <v>0</v>
      </c>
      <c r="BC187" s="174" t="str">
        <f>IF(男子種目選択!G187="","",男子種目選択!G187)</f>
        <v/>
      </c>
      <c r="BD187" s="164" t="str">
        <f t="shared" si="315"/>
        <v/>
      </c>
      <c r="BE187" s="170"/>
      <c r="BF187" s="171" t="str">
        <f t="shared" si="256"/>
        <v/>
      </c>
      <c r="BG187" s="172"/>
      <c r="BH187" s="171" t="str">
        <f t="shared" si="257"/>
        <v/>
      </c>
      <c r="BI187" s="175"/>
      <c r="BJ187" s="169">
        <f t="shared" si="258"/>
        <v>0</v>
      </c>
      <c r="BK187" s="169">
        <f t="shared" si="259"/>
        <v>0</v>
      </c>
      <c r="BL187" s="169">
        <f t="shared" si="260"/>
        <v>0</v>
      </c>
      <c r="BM187" s="169">
        <f t="shared" si="261"/>
        <v>0</v>
      </c>
      <c r="BN187" s="3">
        <f t="shared" si="262"/>
        <v>0</v>
      </c>
      <c r="BO187" s="145">
        <f t="shared" si="263"/>
        <v>0</v>
      </c>
      <c r="BP187" s="140" t="str">
        <f t="shared" si="264"/>
        <v>000</v>
      </c>
      <c r="BQ187" s="140">
        <f t="shared" si="265"/>
        <v>0</v>
      </c>
      <c r="BR187" s="140">
        <f t="shared" si="266"/>
        <v>0</v>
      </c>
      <c r="BS187" s="140" t="str">
        <f t="shared" si="267"/>
        <v/>
      </c>
      <c r="BT187" s="140" t="str">
        <f t="shared" si="268"/>
        <v/>
      </c>
      <c r="BU187" s="140" t="str">
        <f t="shared" si="269"/>
        <v>0</v>
      </c>
      <c r="BV187" s="140" t="str">
        <f t="shared" si="270"/>
        <v/>
      </c>
      <c r="BW187" s="140" t="str">
        <f t="shared" si="271"/>
        <v>0</v>
      </c>
      <c r="BX187" s="140" t="str">
        <f t="shared" si="272"/>
        <v/>
      </c>
      <c r="BY187" s="140" t="str">
        <f t="shared" si="273"/>
        <v>00</v>
      </c>
      <c r="BZ187" s="140">
        <f t="shared" si="274"/>
        <v>0</v>
      </c>
      <c r="CA187" s="163" t="str">
        <f>IF(男子種目選択!H187="","",男子種目選択!H187)</f>
        <v/>
      </c>
      <c r="CB187" s="164" t="str">
        <f t="shared" si="316"/>
        <v/>
      </c>
      <c r="CC187" s="170"/>
      <c r="CD187" s="171" t="str">
        <f t="shared" si="275"/>
        <v/>
      </c>
      <c r="CE187" s="172"/>
      <c r="CF187" s="171" t="str">
        <f t="shared" si="276"/>
        <v/>
      </c>
      <c r="CG187" s="173"/>
      <c r="CH187" s="169">
        <f t="shared" si="277"/>
        <v>0</v>
      </c>
      <c r="CI187" s="169">
        <f t="shared" si="278"/>
        <v>0</v>
      </c>
      <c r="CJ187" s="169">
        <f t="shared" si="279"/>
        <v>0</v>
      </c>
      <c r="CK187" s="169">
        <f t="shared" si="280"/>
        <v>0</v>
      </c>
      <c r="CL187" s="3">
        <f t="shared" si="281"/>
        <v>0</v>
      </c>
      <c r="CM187" s="145">
        <f t="shared" si="282"/>
        <v>0</v>
      </c>
      <c r="CN187" s="140" t="str">
        <f t="shared" si="283"/>
        <v>000</v>
      </c>
      <c r="CO187" s="140">
        <f t="shared" si="284"/>
        <v>0</v>
      </c>
      <c r="CP187" s="140">
        <f t="shared" si="285"/>
        <v>0</v>
      </c>
      <c r="CQ187" s="140" t="str">
        <f t="shared" si="286"/>
        <v/>
      </c>
      <c r="CR187" s="140" t="str">
        <f t="shared" si="287"/>
        <v/>
      </c>
      <c r="CS187" s="140" t="str">
        <f t="shared" si="288"/>
        <v>0</v>
      </c>
      <c r="CT187" s="140" t="str">
        <f t="shared" si="289"/>
        <v/>
      </c>
      <c r="CU187" s="140" t="str">
        <f t="shared" si="290"/>
        <v>0</v>
      </c>
      <c r="CV187" s="140" t="str">
        <f t="shared" si="291"/>
        <v/>
      </c>
      <c r="CW187" s="140" t="str">
        <f t="shared" si="292"/>
        <v>00</v>
      </c>
      <c r="CX187" s="140">
        <f t="shared" si="293"/>
        <v>0</v>
      </c>
      <c r="CY187" s="174" t="str">
        <f>IF(男子種目選択!I187="","",男子種目選択!I187)</f>
        <v/>
      </c>
      <c r="CZ187" s="164" t="str">
        <f t="shared" si="317"/>
        <v/>
      </c>
      <c r="DA187" s="170"/>
      <c r="DB187" s="171" t="str">
        <f t="shared" si="294"/>
        <v/>
      </c>
      <c r="DC187" s="172"/>
      <c r="DD187" s="171" t="str">
        <f t="shared" si="295"/>
        <v/>
      </c>
      <c r="DE187" s="175"/>
      <c r="DF187" s="169">
        <f t="shared" si="296"/>
        <v>0</v>
      </c>
      <c r="DG187" s="169">
        <f t="shared" si="297"/>
        <v>0</v>
      </c>
      <c r="DH187" s="169">
        <f t="shared" si="298"/>
        <v>0</v>
      </c>
      <c r="DI187" s="169">
        <f t="shared" si="299"/>
        <v>0</v>
      </c>
      <c r="DJ187" s="3">
        <f t="shared" si="300"/>
        <v>0</v>
      </c>
      <c r="DK187" s="145">
        <f t="shared" si="301"/>
        <v>0</v>
      </c>
      <c r="DL187" s="140" t="str">
        <f t="shared" si="302"/>
        <v>000</v>
      </c>
      <c r="DM187" s="140">
        <f t="shared" si="303"/>
        <v>0</v>
      </c>
      <c r="DN187" s="140">
        <f t="shared" si="304"/>
        <v>0</v>
      </c>
      <c r="DO187" s="140" t="str">
        <f t="shared" si="305"/>
        <v/>
      </c>
      <c r="DP187" s="140" t="str">
        <f t="shared" si="306"/>
        <v/>
      </c>
      <c r="DQ187" s="140" t="str">
        <f t="shared" si="307"/>
        <v>0</v>
      </c>
      <c r="DR187" s="140" t="str">
        <f t="shared" si="308"/>
        <v/>
      </c>
      <c r="DS187" s="140" t="str">
        <f t="shared" si="309"/>
        <v>0</v>
      </c>
      <c r="DT187" s="140" t="str">
        <f t="shared" si="310"/>
        <v/>
      </c>
      <c r="DU187" s="140" t="str">
        <f t="shared" si="311"/>
        <v>00</v>
      </c>
      <c r="DV187" s="140">
        <f t="shared" si="312"/>
        <v>0</v>
      </c>
    </row>
    <row r="188" spans="2:126">
      <c r="B188" s="159" t="str">
        <f t="shared" si="218"/>
        <v/>
      </c>
      <c r="C188" s="150">
        <v>185</v>
      </c>
      <c r="D188" s="160" t="str">
        <f>男子種目選択!B188</f>
        <v/>
      </c>
      <c r="E188" s="161" t="str">
        <f>男子種目選択!C188</f>
        <v/>
      </c>
      <c r="F188" s="162" t="str">
        <f>男子種目選択!D188</f>
        <v/>
      </c>
      <c r="G188" s="163" t="str">
        <f>IF(男子種目選択!E188="","",男子種目選択!E188)</f>
        <v/>
      </c>
      <c r="H188" s="164" t="str">
        <f t="shared" si="313"/>
        <v/>
      </c>
      <c r="I188" s="165"/>
      <c r="J188" s="166" t="str">
        <f t="shared" si="219"/>
        <v/>
      </c>
      <c r="K188" s="167"/>
      <c r="L188" s="166" t="str">
        <f t="shared" si="220"/>
        <v/>
      </c>
      <c r="M188" s="168"/>
      <c r="N188" s="169" t="str">
        <f t="shared" si="221"/>
        <v/>
      </c>
      <c r="O188" s="169">
        <f t="shared" si="222"/>
        <v>0</v>
      </c>
      <c r="P188" s="169" t="str">
        <f t="shared" si="223"/>
        <v/>
      </c>
      <c r="Q188" s="169">
        <f t="shared" si="224"/>
        <v>0</v>
      </c>
      <c r="R188" s="3" t="str">
        <f t="shared" si="225"/>
        <v/>
      </c>
      <c r="S188" s="145" t="str">
        <f t="shared" si="226"/>
        <v/>
      </c>
      <c r="T188" s="140" t="str">
        <f t="shared" si="227"/>
        <v>00</v>
      </c>
      <c r="U188" s="140">
        <f t="shared" si="228"/>
        <v>0</v>
      </c>
      <c r="V188" s="140">
        <f t="shared" si="229"/>
        <v>0</v>
      </c>
      <c r="W188" s="140" t="str">
        <f t="shared" si="230"/>
        <v/>
      </c>
      <c r="X188" s="140" t="str">
        <f t="shared" si="231"/>
        <v/>
      </c>
      <c r="Y188" s="140" t="str">
        <f t="shared" si="232"/>
        <v>0</v>
      </c>
      <c r="Z188" s="140" t="str">
        <f t="shared" si="233"/>
        <v/>
      </c>
      <c r="AA188" s="140" t="str">
        <f t="shared" si="234"/>
        <v/>
      </c>
      <c r="AB188" s="140" t="str">
        <f t="shared" si="235"/>
        <v/>
      </c>
      <c r="AC188" s="140" t="str">
        <f t="shared" si="213"/>
        <v>0</v>
      </c>
      <c r="AD188" s="140">
        <f t="shared" si="236"/>
        <v>0</v>
      </c>
      <c r="AE188" s="163" t="str">
        <f>IF(男子種目選択!F188="","",男子種目選択!F188)</f>
        <v/>
      </c>
      <c r="AF188" s="164" t="str">
        <f t="shared" si="314"/>
        <v/>
      </c>
      <c r="AG188" s="170"/>
      <c r="AH188" s="171" t="str">
        <f t="shared" si="237"/>
        <v/>
      </c>
      <c r="AI188" s="172"/>
      <c r="AJ188" s="171" t="str">
        <f t="shared" si="238"/>
        <v/>
      </c>
      <c r="AK188" s="173"/>
      <c r="AL188" s="169">
        <f t="shared" si="239"/>
        <v>0</v>
      </c>
      <c r="AM188" s="169">
        <f t="shared" si="240"/>
        <v>0</v>
      </c>
      <c r="AN188" s="169">
        <f t="shared" si="241"/>
        <v>0</v>
      </c>
      <c r="AO188" s="169">
        <f t="shared" si="242"/>
        <v>0</v>
      </c>
      <c r="AP188" s="3">
        <f t="shared" si="243"/>
        <v>0</v>
      </c>
      <c r="AQ188" s="145">
        <f t="shared" si="244"/>
        <v>0</v>
      </c>
      <c r="AR188" s="140" t="str">
        <f t="shared" si="245"/>
        <v>000</v>
      </c>
      <c r="AS188" s="140">
        <f t="shared" si="246"/>
        <v>0</v>
      </c>
      <c r="AT188" s="140">
        <f t="shared" si="247"/>
        <v>0</v>
      </c>
      <c r="AU188" s="140" t="str">
        <f t="shared" si="248"/>
        <v/>
      </c>
      <c r="AV188" s="140" t="str">
        <f t="shared" si="249"/>
        <v/>
      </c>
      <c r="AW188" s="140" t="str">
        <f t="shared" si="250"/>
        <v>0</v>
      </c>
      <c r="AX188" s="140" t="str">
        <f t="shared" si="251"/>
        <v/>
      </c>
      <c r="AY188" s="140" t="str">
        <f t="shared" si="252"/>
        <v>0</v>
      </c>
      <c r="AZ188" s="140" t="str">
        <f t="shared" si="253"/>
        <v/>
      </c>
      <c r="BA188" s="140" t="str">
        <f t="shared" si="254"/>
        <v>00</v>
      </c>
      <c r="BB188" s="140">
        <f t="shared" si="255"/>
        <v>0</v>
      </c>
      <c r="BC188" s="174" t="str">
        <f>IF(男子種目選択!G188="","",男子種目選択!G188)</f>
        <v/>
      </c>
      <c r="BD188" s="164" t="str">
        <f t="shared" si="315"/>
        <v/>
      </c>
      <c r="BE188" s="170"/>
      <c r="BF188" s="171" t="str">
        <f t="shared" si="256"/>
        <v/>
      </c>
      <c r="BG188" s="172"/>
      <c r="BH188" s="171" t="str">
        <f t="shared" si="257"/>
        <v/>
      </c>
      <c r="BI188" s="175"/>
      <c r="BJ188" s="169">
        <f t="shared" si="258"/>
        <v>0</v>
      </c>
      <c r="BK188" s="169">
        <f t="shared" si="259"/>
        <v>0</v>
      </c>
      <c r="BL188" s="169">
        <f t="shared" si="260"/>
        <v>0</v>
      </c>
      <c r="BM188" s="169">
        <f t="shared" si="261"/>
        <v>0</v>
      </c>
      <c r="BN188" s="3">
        <f t="shared" si="262"/>
        <v>0</v>
      </c>
      <c r="BO188" s="145">
        <f t="shared" si="263"/>
        <v>0</v>
      </c>
      <c r="BP188" s="140" t="str">
        <f t="shared" si="264"/>
        <v>000</v>
      </c>
      <c r="BQ188" s="140">
        <f t="shared" si="265"/>
        <v>0</v>
      </c>
      <c r="BR188" s="140">
        <f t="shared" si="266"/>
        <v>0</v>
      </c>
      <c r="BS188" s="140" t="str">
        <f t="shared" si="267"/>
        <v/>
      </c>
      <c r="BT188" s="140" t="str">
        <f t="shared" si="268"/>
        <v/>
      </c>
      <c r="BU188" s="140" t="str">
        <f t="shared" si="269"/>
        <v>0</v>
      </c>
      <c r="BV188" s="140" t="str">
        <f t="shared" si="270"/>
        <v/>
      </c>
      <c r="BW188" s="140" t="str">
        <f t="shared" si="271"/>
        <v>0</v>
      </c>
      <c r="BX188" s="140" t="str">
        <f t="shared" si="272"/>
        <v/>
      </c>
      <c r="BY188" s="140" t="str">
        <f t="shared" si="273"/>
        <v>00</v>
      </c>
      <c r="BZ188" s="140">
        <f t="shared" si="274"/>
        <v>0</v>
      </c>
      <c r="CA188" s="163" t="str">
        <f>IF(男子種目選択!H188="","",男子種目選択!H188)</f>
        <v/>
      </c>
      <c r="CB188" s="164" t="str">
        <f t="shared" si="316"/>
        <v/>
      </c>
      <c r="CC188" s="170"/>
      <c r="CD188" s="171" t="str">
        <f t="shared" si="275"/>
        <v/>
      </c>
      <c r="CE188" s="172"/>
      <c r="CF188" s="171" t="str">
        <f t="shared" si="276"/>
        <v/>
      </c>
      <c r="CG188" s="173"/>
      <c r="CH188" s="169">
        <f t="shared" si="277"/>
        <v>0</v>
      </c>
      <c r="CI188" s="169">
        <f t="shared" si="278"/>
        <v>0</v>
      </c>
      <c r="CJ188" s="169">
        <f t="shared" si="279"/>
        <v>0</v>
      </c>
      <c r="CK188" s="169">
        <f t="shared" si="280"/>
        <v>0</v>
      </c>
      <c r="CL188" s="3">
        <f t="shared" si="281"/>
        <v>0</v>
      </c>
      <c r="CM188" s="145">
        <f t="shared" si="282"/>
        <v>0</v>
      </c>
      <c r="CN188" s="140" t="str">
        <f t="shared" si="283"/>
        <v>000</v>
      </c>
      <c r="CO188" s="140">
        <f t="shared" si="284"/>
        <v>0</v>
      </c>
      <c r="CP188" s="140">
        <f t="shared" si="285"/>
        <v>0</v>
      </c>
      <c r="CQ188" s="140" t="str">
        <f t="shared" si="286"/>
        <v/>
      </c>
      <c r="CR188" s="140" t="str">
        <f t="shared" si="287"/>
        <v/>
      </c>
      <c r="CS188" s="140" t="str">
        <f t="shared" si="288"/>
        <v>0</v>
      </c>
      <c r="CT188" s="140" t="str">
        <f t="shared" si="289"/>
        <v/>
      </c>
      <c r="CU188" s="140" t="str">
        <f t="shared" si="290"/>
        <v>0</v>
      </c>
      <c r="CV188" s="140" t="str">
        <f t="shared" si="291"/>
        <v/>
      </c>
      <c r="CW188" s="140" t="str">
        <f t="shared" si="292"/>
        <v>00</v>
      </c>
      <c r="CX188" s="140">
        <f t="shared" si="293"/>
        <v>0</v>
      </c>
      <c r="CY188" s="174" t="str">
        <f>IF(男子種目選択!I188="","",男子種目選択!I188)</f>
        <v/>
      </c>
      <c r="CZ188" s="164" t="str">
        <f t="shared" si="317"/>
        <v/>
      </c>
      <c r="DA188" s="170"/>
      <c r="DB188" s="171" t="str">
        <f t="shared" si="294"/>
        <v/>
      </c>
      <c r="DC188" s="172"/>
      <c r="DD188" s="171" t="str">
        <f t="shared" si="295"/>
        <v/>
      </c>
      <c r="DE188" s="175"/>
      <c r="DF188" s="169">
        <f t="shared" si="296"/>
        <v>0</v>
      </c>
      <c r="DG188" s="169">
        <f t="shared" si="297"/>
        <v>0</v>
      </c>
      <c r="DH188" s="169">
        <f t="shared" si="298"/>
        <v>0</v>
      </c>
      <c r="DI188" s="169">
        <f t="shared" si="299"/>
        <v>0</v>
      </c>
      <c r="DJ188" s="3">
        <f t="shared" si="300"/>
        <v>0</v>
      </c>
      <c r="DK188" s="145">
        <f t="shared" si="301"/>
        <v>0</v>
      </c>
      <c r="DL188" s="140" t="str">
        <f t="shared" si="302"/>
        <v>000</v>
      </c>
      <c r="DM188" s="140">
        <f t="shared" si="303"/>
        <v>0</v>
      </c>
      <c r="DN188" s="140">
        <f t="shared" si="304"/>
        <v>0</v>
      </c>
      <c r="DO188" s="140" t="str">
        <f t="shared" si="305"/>
        <v/>
      </c>
      <c r="DP188" s="140" t="str">
        <f t="shared" si="306"/>
        <v/>
      </c>
      <c r="DQ188" s="140" t="str">
        <f t="shared" si="307"/>
        <v>0</v>
      </c>
      <c r="DR188" s="140" t="str">
        <f t="shared" si="308"/>
        <v/>
      </c>
      <c r="DS188" s="140" t="str">
        <f t="shared" si="309"/>
        <v>0</v>
      </c>
      <c r="DT188" s="140" t="str">
        <f t="shared" si="310"/>
        <v/>
      </c>
      <c r="DU188" s="140" t="str">
        <f t="shared" si="311"/>
        <v>00</v>
      </c>
      <c r="DV188" s="140">
        <f t="shared" si="312"/>
        <v>0</v>
      </c>
    </row>
    <row r="189" spans="2:126">
      <c r="B189" s="159" t="str">
        <f t="shared" si="218"/>
        <v/>
      </c>
      <c r="C189" s="150">
        <v>186</v>
      </c>
      <c r="D189" s="160" t="str">
        <f>男子種目選択!B189</f>
        <v/>
      </c>
      <c r="E189" s="161" t="str">
        <f>男子種目選択!C189</f>
        <v/>
      </c>
      <c r="F189" s="162" t="str">
        <f>男子種目選択!D189</f>
        <v/>
      </c>
      <c r="G189" s="163" t="str">
        <f>IF(男子種目選択!E189="","",男子種目選択!E189)</f>
        <v/>
      </c>
      <c r="H189" s="164" t="str">
        <f t="shared" si="313"/>
        <v/>
      </c>
      <c r="I189" s="165"/>
      <c r="J189" s="166" t="str">
        <f t="shared" si="219"/>
        <v/>
      </c>
      <c r="K189" s="167"/>
      <c r="L189" s="166" t="str">
        <f t="shared" si="220"/>
        <v/>
      </c>
      <c r="M189" s="168"/>
      <c r="N189" s="169" t="str">
        <f t="shared" si="221"/>
        <v/>
      </c>
      <c r="O189" s="169">
        <f t="shared" si="222"/>
        <v>0</v>
      </c>
      <c r="P189" s="169" t="str">
        <f t="shared" si="223"/>
        <v/>
      </c>
      <c r="Q189" s="169">
        <f t="shared" si="224"/>
        <v>0</v>
      </c>
      <c r="R189" s="3" t="str">
        <f t="shared" si="225"/>
        <v/>
      </c>
      <c r="S189" s="145" t="str">
        <f t="shared" si="226"/>
        <v/>
      </c>
      <c r="T189" s="140" t="str">
        <f t="shared" si="227"/>
        <v>00</v>
      </c>
      <c r="U189" s="140">
        <f t="shared" si="228"/>
        <v>0</v>
      </c>
      <c r="V189" s="140">
        <f t="shared" si="229"/>
        <v>0</v>
      </c>
      <c r="W189" s="140" t="str">
        <f t="shared" si="230"/>
        <v/>
      </c>
      <c r="X189" s="140" t="str">
        <f t="shared" si="231"/>
        <v/>
      </c>
      <c r="Y189" s="140" t="str">
        <f t="shared" si="232"/>
        <v>0</v>
      </c>
      <c r="Z189" s="140" t="str">
        <f t="shared" si="233"/>
        <v/>
      </c>
      <c r="AA189" s="140" t="str">
        <f t="shared" si="234"/>
        <v/>
      </c>
      <c r="AB189" s="140" t="str">
        <f t="shared" si="235"/>
        <v/>
      </c>
      <c r="AC189" s="140" t="str">
        <f t="shared" si="213"/>
        <v>0</v>
      </c>
      <c r="AD189" s="140">
        <f t="shared" si="236"/>
        <v>0</v>
      </c>
      <c r="AE189" s="163" t="str">
        <f>IF(男子種目選択!F189="","",男子種目選択!F189)</f>
        <v/>
      </c>
      <c r="AF189" s="164" t="str">
        <f t="shared" si="314"/>
        <v/>
      </c>
      <c r="AG189" s="170"/>
      <c r="AH189" s="171" t="str">
        <f t="shared" si="237"/>
        <v/>
      </c>
      <c r="AI189" s="172"/>
      <c r="AJ189" s="171" t="str">
        <f t="shared" si="238"/>
        <v/>
      </c>
      <c r="AK189" s="173"/>
      <c r="AL189" s="169">
        <f t="shared" si="239"/>
        <v>0</v>
      </c>
      <c r="AM189" s="169">
        <f t="shared" si="240"/>
        <v>0</v>
      </c>
      <c r="AN189" s="169">
        <f t="shared" si="241"/>
        <v>0</v>
      </c>
      <c r="AO189" s="169">
        <f t="shared" si="242"/>
        <v>0</v>
      </c>
      <c r="AP189" s="3">
        <f t="shared" si="243"/>
        <v>0</v>
      </c>
      <c r="AQ189" s="145">
        <f t="shared" si="244"/>
        <v>0</v>
      </c>
      <c r="AR189" s="140" t="str">
        <f t="shared" si="245"/>
        <v>000</v>
      </c>
      <c r="AS189" s="140">
        <f t="shared" si="246"/>
        <v>0</v>
      </c>
      <c r="AT189" s="140">
        <f t="shared" si="247"/>
        <v>0</v>
      </c>
      <c r="AU189" s="140" t="str">
        <f t="shared" si="248"/>
        <v/>
      </c>
      <c r="AV189" s="140" t="str">
        <f t="shared" si="249"/>
        <v/>
      </c>
      <c r="AW189" s="140" t="str">
        <f t="shared" si="250"/>
        <v>0</v>
      </c>
      <c r="AX189" s="140" t="str">
        <f t="shared" si="251"/>
        <v/>
      </c>
      <c r="AY189" s="140" t="str">
        <f t="shared" si="252"/>
        <v>0</v>
      </c>
      <c r="AZ189" s="140" t="str">
        <f t="shared" si="253"/>
        <v/>
      </c>
      <c r="BA189" s="140" t="str">
        <f t="shared" si="254"/>
        <v>00</v>
      </c>
      <c r="BB189" s="140">
        <f t="shared" si="255"/>
        <v>0</v>
      </c>
      <c r="BC189" s="174" t="str">
        <f>IF(男子種目選択!G189="","",男子種目選択!G189)</f>
        <v/>
      </c>
      <c r="BD189" s="164" t="str">
        <f t="shared" si="315"/>
        <v/>
      </c>
      <c r="BE189" s="170"/>
      <c r="BF189" s="171" t="str">
        <f t="shared" si="256"/>
        <v/>
      </c>
      <c r="BG189" s="172"/>
      <c r="BH189" s="171" t="str">
        <f t="shared" si="257"/>
        <v/>
      </c>
      <c r="BI189" s="175"/>
      <c r="BJ189" s="169">
        <f t="shared" si="258"/>
        <v>0</v>
      </c>
      <c r="BK189" s="169">
        <f t="shared" si="259"/>
        <v>0</v>
      </c>
      <c r="BL189" s="169">
        <f t="shared" si="260"/>
        <v>0</v>
      </c>
      <c r="BM189" s="169">
        <f t="shared" si="261"/>
        <v>0</v>
      </c>
      <c r="BN189" s="3">
        <f t="shared" si="262"/>
        <v>0</v>
      </c>
      <c r="BO189" s="145">
        <f t="shared" si="263"/>
        <v>0</v>
      </c>
      <c r="BP189" s="140" t="str">
        <f t="shared" si="264"/>
        <v>000</v>
      </c>
      <c r="BQ189" s="140">
        <f t="shared" si="265"/>
        <v>0</v>
      </c>
      <c r="BR189" s="140">
        <f t="shared" si="266"/>
        <v>0</v>
      </c>
      <c r="BS189" s="140" t="str">
        <f t="shared" si="267"/>
        <v/>
      </c>
      <c r="BT189" s="140" t="str">
        <f t="shared" si="268"/>
        <v/>
      </c>
      <c r="BU189" s="140" t="str">
        <f t="shared" si="269"/>
        <v>0</v>
      </c>
      <c r="BV189" s="140" t="str">
        <f t="shared" si="270"/>
        <v/>
      </c>
      <c r="BW189" s="140" t="str">
        <f t="shared" si="271"/>
        <v>0</v>
      </c>
      <c r="BX189" s="140" t="str">
        <f t="shared" si="272"/>
        <v/>
      </c>
      <c r="BY189" s="140" t="str">
        <f t="shared" si="273"/>
        <v>00</v>
      </c>
      <c r="BZ189" s="140">
        <f t="shared" si="274"/>
        <v>0</v>
      </c>
      <c r="CA189" s="163" t="str">
        <f>IF(男子種目選択!H189="","",男子種目選択!H189)</f>
        <v/>
      </c>
      <c r="CB189" s="164" t="str">
        <f t="shared" si="316"/>
        <v/>
      </c>
      <c r="CC189" s="170"/>
      <c r="CD189" s="171" t="str">
        <f t="shared" si="275"/>
        <v/>
      </c>
      <c r="CE189" s="172"/>
      <c r="CF189" s="171" t="str">
        <f t="shared" si="276"/>
        <v/>
      </c>
      <c r="CG189" s="173"/>
      <c r="CH189" s="169">
        <f t="shared" si="277"/>
        <v>0</v>
      </c>
      <c r="CI189" s="169">
        <f t="shared" si="278"/>
        <v>0</v>
      </c>
      <c r="CJ189" s="169">
        <f t="shared" si="279"/>
        <v>0</v>
      </c>
      <c r="CK189" s="169">
        <f t="shared" si="280"/>
        <v>0</v>
      </c>
      <c r="CL189" s="3">
        <f t="shared" si="281"/>
        <v>0</v>
      </c>
      <c r="CM189" s="145">
        <f t="shared" si="282"/>
        <v>0</v>
      </c>
      <c r="CN189" s="140" t="str">
        <f t="shared" si="283"/>
        <v>000</v>
      </c>
      <c r="CO189" s="140">
        <f t="shared" si="284"/>
        <v>0</v>
      </c>
      <c r="CP189" s="140">
        <f t="shared" si="285"/>
        <v>0</v>
      </c>
      <c r="CQ189" s="140" t="str">
        <f t="shared" si="286"/>
        <v/>
      </c>
      <c r="CR189" s="140" t="str">
        <f t="shared" si="287"/>
        <v/>
      </c>
      <c r="CS189" s="140" t="str">
        <f t="shared" si="288"/>
        <v>0</v>
      </c>
      <c r="CT189" s="140" t="str">
        <f t="shared" si="289"/>
        <v/>
      </c>
      <c r="CU189" s="140" t="str">
        <f t="shared" si="290"/>
        <v>0</v>
      </c>
      <c r="CV189" s="140" t="str">
        <f t="shared" si="291"/>
        <v/>
      </c>
      <c r="CW189" s="140" t="str">
        <f t="shared" si="292"/>
        <v>00</v>
      </c>
      <c r="CX189" s="140">
        <f t="shared" si="293"/>
        <v>0</v>
      </c>
      <c r="CY189" s="174" t="str">
        <f>IF(男子種目選択!I189="","",男子種目選択!I189)</f>
        <v/>
      </c>
      <c r="CZ189" s="164" t="str">
        <f t="shared" si="317"/>
        <v/>
      </c>
      <c r="DA189" s="170"/>
      <c r="DB189" s="171" t="str">
        <f t="shared" si="294"/>
        <v/>
      </c>
      <c r="DC189" s="172"/>
      <c r="DD189" s="171" t="str">
        <f t="shared" si="295"/>
        <v/>
      </c>
      <c r="DE189" s="175"/>
      <c r="DF189" s="169">
        <f t="shared" si="296"/>
        <v>0</v>
      </c>
      <c r="DG189" s="169">
        <f t="shared" si="297"/>
        <v>0</v>
      </c>
      <c r="DH189" s="169">
        <f t="shared" si="298"/>
        <v>0</v>
      </c>
      <c r="DI189" s="169">
        <f t="shared" si="299"/>
        <v>0</v>
      </c>
      <c r="DJ189" s="3">
        <f t="shared" si="300"/>
        <v>0</v>
      </c>
      <c r="DK189" s="145">
        <f t="shared" si="301"/>
        <v>0</v>
      </c>
      <c r="DL189" s="140" t="str">
        <f t="shared" si="302"/>
        <v>000</v>
      </c>
      <c r="DM189" s="140">
        <f t="shared" si="303"/>
        <v>0</v>
      </c>
      <c r="DN189" s="140">
        <f t="shared" si="304"/>
        <v>0</v>
      </c>
      <c r="DO189" s="140" t="str">
        <f t="shared" si="305"/>
        <v/>
      </c>
      <c r="DP189" s="140" t="str">
        <f t="shared" si="306"/>
        <v/>
      </c>
      <c r="DQ189" s="140" t="str">
        <f t="shared" si="307"/>
        <v>0</v>
      </c>
      <c r="DR189" s="140" t="str">
        <f t="shared" si="308"/>
        <v/>
      </c>
      <c r="DS189" s="140" t="str">
        <f t="shared" si="309"/>
        <v>0</v>
      </c>
      <c r="DT189" s="140" t="str">
        <f t="shared" si="310"/>
        <v/>
      </c>
      <c r="DU189" s="140" t="str">
        <f t="shared" si="311"/>
        <v>00</v>
      </c>
      <c r="DV189" s="140">
        <f t="shared" si="312"/>
        <v>0</v>
      </c>
    </row>
    <row r="190" spans="2:126">
      <c r="B190" s="159" t="str">
        <f t="shared" si="218"/>
        <v/>
      </c>
      <c r="C190" s="150">
        <v>187</v>
      </c>
      <c r="D190" s="160" t="str">
        <f>男子種目選択!B190</f>
        <v/>
      </c>
      <c r="E190" s="161" t="str">
        <f>男子種目選択!C190</f>
        <v/>
      </c>
      <c r="F190" s="162" t="str">
        <f>男子種目選択!D190</f>
        <v/>
      </c>
      <c r="G190" s="163" t="str">
        <f>IF(男子種目選択!E190="","",男子種目選択!E190)</f>
        <v/>
      </c>
      <c r="H190" s="164" t="str">
        <f t="shared" si="313"/>
        <v/>
      </c>
      <c r="I190" s="165"/>
      <c r="J190" s="166" t="str">
        <f t="shared" si="219"/>
        <v/>
      </c>
      <c r="K190" s="167"/>
      <c r="L190" s="166" t="str">
        <f t="shared" si="220"/>
        <v/>
      </c>
      <c r="M190" s="168"/>
      <c r="N190" s="169" t="str">
        <f t="shared" si="221"/>
        <v/>
      </c>
      <c r="O190" s="169">
        <f t="shared" si="222"/>
        <v>0</v>
      </c>
      <c r="P190" s="169" t="str">
        <f t="shared" si="223"/>
        <v/>
      </c>
      <c r="Q190" s="169">
        <f t="shared" si="224"/>
        <v>0</v>
      </c>
      <c r="R190" s="3" t="str">
        <f t="shared" si="225"/>
        <v/>
      </c>
      <c r="S190" s="145" t="str">
        <f t="shared" si="226"/>
        <v/>
      </c>
      <c r="T190" s="140" t="str">
        <f t="shared" si="227"/>
        <v>00</v>
      </c>
      <c r="U190" s="140">
        <f t="shared" si="228"/>
        <v>0</v>
      </c>
      <c r="V190" s="140">
        <f t="shared" si="229"/>
        <v>0</v>
      </c>
      <c r="W190" s="140" t="str">
        <f t="shared" si="230"/>
        <v/>
      </c>
      <c r="X190" s="140" t="str">
        <f t="shared" si="231"/>
        <v/>
      </c>
      <c r="Y190" s="140" t="str">
        <f t="shared" si="232"/>
        <v>0</v>
      </c>
      <c r="Z190" s="140" t="str">
        <f t="shared" si="233"/>
        <v/>
      </c>
      <c r="AA190" s="140" t="str">
        <f t="shared" si="234"/>
        <v/>
      </c>
      <c r="AB190" s="140" t="str">
        <f t="shared" si="235"/>
        <v/>
      </c>
      <c r="AC190" s="140" t="str">
        <f t="shared" si="213"/>
        <v>0</v>
      </c>
      <c r="AD190" s="140">
        <f t="shared" si="236"/>
        <v>0</v>
      </c>
      <c r="AE190" s="163" t="str">
        <f>IF(男子種目選択!F190="","",男子種目選択!F190)</f>
        <v/>
      </c>
      <c r="AF190" s="164" t="str">
        <f t="shared" si="314"/>
        <v/>
      </c>
      <c r="AG190" s="170"/>
      <c r="AH190" s="171" t="str">
        <f t="shared" si="237"/>
        <v/>
      </c>
      <c r="AI190" s="172"/>
      <c r="AJ190" s="171" t="str">
        <f t="shared" si="238"/>
        <v/>
      </c>
      <c r="AK190" s="173"/>
      <c r="AL190" s="169">
        <f t="shared" si="239"/>
        <v>0</v>
      </c>
      <c r="AM190" s="169">
        <f t="shared" si="240"/>
        <v>0</v>
      </c>
      <c r="AN190" s="169">
        <f t="shared" si="241"/>
        <v>0</v>
      </c>
      <c r="AO190" s="169">
        <f t="shared" si="242"/>
        <v>0</v>
      </c>
      <c r="AP190" s="3">
        <f t="shared" si="243"/>
        <v>0</v>
      </c>
      <c r="AQ190" s="145">
        <f t="shared" si="244"/>
        <v>0</v>
      </c>
      <c r="AR190" s="140" t="str">
        <f t="shared" si="245"/>
        <v>000</v>
      </c>
      <c r="AS190" s="140">
        <f t="shared" si="246"/>
        <v>0</v>
      </c>
      <c r="AT190" s="140">
        <f t="shared" si="247"/>
        <v>0</v>
      </c>
      <c r="AU190" s="140" t="str">
        <f t="shared" si="248"/>
        <v/>
      </c>
      <c r="AV190" s="140" t="str">
        <f t="shared" si="249"/>
        <v/>
      </c>
      <c r="AW190" s="140" t="str">
        <f t="shared" si="250"/>
        <v>0</v>
      </c>
      <c r="AX190" s="140" t="str">
        <f t="shared" si="251"/>
        <v/>
      </c>
      <c r="AY190" s="140" t="str">
        <f t="shared" si="252"/>
        <v>0</v>
      </c>
      <c r="AZ190" s="140" t="str">
        <f t="shared" si="253"/>
        <v/>
      </c>
      <c r="BA190" s="140" t="str">
        <f t="shared" si="254"/>
        <v>00</v>
      </c>
      <c r="BB190" s="140">
        <f t="shared" si="255"/>
        <v>0</v>
      </c>
      <c r="BC190" s="174" t="str">
        <f>IF(男子種目選択!G190="","",男子種目選択!G190)</f>
        <v/>
      </c>
      <c r="BD190" s="164" t="str">
        <f t="shared" si="315"/>
        <v/>
      </c>
      <c r="BE190" s="170"/>
      <c r="BF190" s="171" t="str">
        <f t="shared" si="256"/>
        <v/>
      </c>
      <c r="BG190" s="172"/>
      <c r="BH190" s="171" t="str">
        <f t="shared" si="257"/>
        <v/>
      </c>
      <c r="BI190" s="175"/>
      <c r="BJ190" s="169">
        <f t="shared" si="258"/>
        <v>0</v>
      </c>
      <c r="BK190" s="169">
        <f t="shared" si="259"/>
        <v>0</v>
      </c>
      <c r="BL190" s="169">
        <f t="shared" si="260"/>
        <v>0</v>
      </c>
      <c r="BM190" s="169">
        <f t="shared" si="261"/>
        <v>0</v>
      </c>
      <c r="BN190" s="3">
        <f t="shared" si="262"/>
        <v>0</v>
      </c>
      <c r="BO190" s="145">
        <f t="shared" si="263"/>
        <v>0</v>
      </c>
      <c r="BP190" s="140" t="str">
        <f t="shared" si="264"/>
        <v>000</v>
      </c>
      <c r="BQ190" s="140">
        <f t="shared" si="265"/>
        <v>0</v>
      </c>
      <c r="BR190" s="140">
        <f t="shared" si="266"/>
        <v>0</v>
      </c>
      <c r="BS190" s="140" t="str">
        <f t="shared" si="267"/>
        <v/>
      </c>
      <c r="BT190" s="140" t="str">
        <f t="shared" si="268"/>
        <v/>
      </c>
      <c r="BU190" s="140" t="str">
        <f t="shared" si="269"/>
        <v>0</v>
      </c>
      <c r="BV190" s="140" t="str">
        <f t="shared" si="270"/>
        <v/>
      </c>
      <c r="BW190" s="140" t="str">
        <f t="shared" si="271"/>
        <v>0</v>
      </c>
      <c r="BX190" s="140" t="str">
        <f t="shared" si="272"/>
        <v/>
      </c>
      <c r="BY190" s="140" t="str">
        <f t="shared" si="273"/>
        <v>00</v>
      </c>
      <c r="BZ190" s="140">
        <f t="shared" si="274"/>
        <v>0</v>
      </c>
      <c r="CA190" s="163" t="str">
        <f>IF(男子種目選択!H190="","",男子種目選択!H190)</f>
        <v/>
      </c>
      <c r="CB190" s="164" t="str">
        <f t="shared" si="316"/>
        <v/>
      </c>
      <c r="CC190" s="170"/>
      <c r="CD190" s="171" t="str">
        <f t="shared" si="275"/>
        <v/>
      </c>
      <c r="CE190" s="172"/>
      <c r="CF190" s="171" t="str">
        <f t="shared" si="276"/>
        <v/>
      </c>
      <c r="CG190" s="173"/>
      <c r="CH190" s="169">
        <f t="shared" si="277"/>
        <v>0</v>
      </c>
      <c r="CI190" s="169">
        <f t="shared" si="278"/>
        <v>0</v>
      </c>
      <c r="CJ190" s="169">
        <f t="shared" si="279"/>
        <v>0</v>
      </c>
      <c r="CK190" s="169">
        <f t="shared" si="280"/>
        <v>0</v>
      </c>
      <c r="CL190" s="3">
        <f t="shared" si="281"/>
        <v>0</v>
      </c>
      <c r="CM190" s="145">
        <f t="shared" si="282"/>
        <v>0</v>
      </c>
      <c r="CN190" s="140" t="str">
        <f t="shared" si="283"/>
        <v>000</v>
      </c>
      <c r="CO190" s="140">
        <f t="shared" si="284"/>
        <v>0</v>
      </c>
      <c r="CP190" s="140">
        <f t="shared" si="285"/>
        <v>0</v>
      </c>
      <c r="CQ190" s="140" t="str">
        <f t="shared" si="286"/>
        <v/>
      </c>
      <c r="CR190" s="140" t="str">
        <f t="shared" si="287"/>
        <v/>
      </c>
      <c r="CS190" s="140" t="str">
        <f t="shared" si="288"/>
        <v>0</v>
      </c>
      <c r="CT190" s="140" t="str">
        <f t="shared" si="289"/>
        <v/>
      </c>
      <c r="CU190" s="140" t="str">
        <f t="shared" si="290"/>
        <v>0</v>
      </c>
      <c r="CV190" s="140" t="str">
        <f t="shared" si="291"/>
        <v/>
      </c>
      <c r="CW190" s="140" t="str">
        <f t="shared" si="292"/>
        <v>00</v>
      </c>
      <c r="CX190" s="140">
        <f t="shared" si="293"/>
        <v>0</v>
      </c>
      <c r="CY190" s="174" t="str">
        <f>IF(男子種目選択!I190="","",男子種目選択!I190)</f>
        <v/>
      </c>
      <c r="CZ190" s="164" t="str">
        <f t="shared" si="317"/>
        <v/>
      </c>
      <c r="DA190" s="170"/>
      <c r="DB190" s="171" t="str">
        <f t="shared" si="294"/>
        <v/>
      </c>
      <c r="DC190" s="172"/>
      <c r="DD190" s="171" t="str">
        <f t="shared" si="295"/>
        <v/>
      </c>
      <c r="DE190" s="175"/>
      <c r="DF190" s="169">
        <f t="shared" si="296"/>
        <v>0</v>
      </c>
      <c r="DG190" s="169">
        <f t="shared" si="297"/>
        <v>0</v>
      </c>
      <c r="DH190" s="169">
        <f t="shared" si="298"/>
        <v>0</v>
      </c>
      <c r="DI190" s="169">
        <f t="shared" si="299"/>
        <v>0</v>
      </c>
      <c r="DJ190" s="3">
        <f t="shared" si="300"/>
        <v>0</v>
      </c>
      <c r="DK190" s="145">
        <f t="shared" si="301"/>
        <v>0</v>
      </c>
      <c r="DL190" s="140" t="str">
        <f t="shared" si="302"/>
        <v>000</v>
      </c>
      <c r="DM190" s="140">
        <f t="shared" si="303"/>
        <v>0</v>
      </c>
      <c r="DN190" s="140">
        <f t="shared" si="304"/>
        <v>0</v>
      </c>
      <c r="DO190" s="140" t="str">
        <f t="shared" si="305"/>
        <v/>
      </c>
      <c r="DP190" s="140" t="str">
        <f t="shared" si="306"/>
        <v/>
      </c>
      <c r="DQ190" s="140" t="str">
        <f t="shared" si="307"/>
        <v>0</v>
      </c>
      <c r="DR190" s="140" t="str">
        <f t="shared" si="308"/>
        <v/>
      </c>
      <c r="DS190" s="140" t="str">
        <f t="shared" si="309"/>
        <v>0</v>
      </c>
      <c r="DT190" s="140" t="str">
        <f t="shared" si="310"/>
        <v/>
      </c>
      <c r="DU190" s="140" t="str">
        <f t="shared" si="311"/>
        <v>00</v>
      </c>
      <c r="DV190" s="140">
        <f t="shared" si="312"/>
        <v>0</v>
      </c>
    </row>
    <row r="191" spans="2:126">
      <c r="B191" s="159" t="str">
        <f t="shared" si="218"/>
        <v/>
      </c>
      <c r="C191" s="150">
        <v>188</v>
      </c>
      <c r="D191" s="160" t="str">
        <f>男子種目選択!B191</f>
        <v/>
      </c>
      <c r="E191" s="161" t="str">
        <f>男子種目選択!C191</f>
        <v/>
      </c>
      <c r="F191" s="162" t="str">
        <f>男子種目選択!D191</f>
        <v/>
      </c>
      <c r="G191" s="163" t="str">
        <f>IF(男子種目選択!E191="","",男子種目選択!E191)</f>
        <v/>
      </c>
      <c r="H191" s="164" t="str">
        <f t="shared" si="313"/>
        <v/>
      </c>
      <c r="I191" s="165"/>
      <c r="J191" s="166" t="str">
        <f t="shared" si="219"/>
        <v/>
      </c>
      <c r="K191" s="167"/>
      <c r="L191" s="166" t="str">
        <f t="shared" si="220"/>
        <v/>
      </c>
      <c r="M191" s="168"/>
      <c r="N191" s="169" t="str">
        <f t="shared" si="221"/>
        <v/>
      </c>
      <c r="O191" s="169">
        <f t="shared" si="222"/>
        <v>0</v>
      </c>
      <c r="P191" s="169" t="str">
        <f t="shared" si="223"/>
        <v/>
      </c>
      <c r="Q191" s="169">
        <f t="shared" si="224"/>
        <v>0</v>
      </c>
      <c r="R191" s="3" t="str">
        <f t="shared" si="225"/>
        <v/>
      </c>
      <c r="S191" s="145" t="str">
        <f t="shared" si="226"/>
        <v/>
      </c>
      <c r="T191" s="140" t="str">
        <f t="shared" si="227"/>
        <v>00</v>
      </c>
      <c r="U191" s="140">
        <f t="shared" si="228"/>
        <v>0</v>
      </c>
      <c r="V191" s="140">
        <f t="shared" si="229"/>
        <v>0</v>
      </c>
      <c r="W191" s="140" t="str">
        <f t="shared" si="230"/>
        <v/>
      </c>
      <c r="X191" s="140" t="str">
        <f t="shared" si="231"/>
        <v/>
      </c>
      <c r="Y191" s="140" t="str">
        <f t="shared" si="232"/>
        <v>0</v>
      </c>
      <c r="Z191" s="140" t="str">
        <f t="shared" si="233"/>
        <v/>
      </c>
      <c r="AA191" s="140" t="str">
        <f t="shared" si="234"/>
        <v/>
      </c>
      <c r="AB191" s="140" t="str">
        <f t="shared" si="235"/>
        <v/>
      </c>
      <c r="AC191" s="140" t="str">
        <f t="shared" si="213"/>
        <v>0</v>
      </c>
      <c r="AD191" s="140">
        <f t="shared" si="236"/>
        <v>0</v>
      </c>
      <c r="AE191" s="163" t="str">
        <f>IF(男子種目選択!F191="","",男子種目選択!F191)</f>
        <v/>
      </c>
      <c r="AF191" s="164" t="str">
        <f t="shared" si="314"/>
        <v/>
      </c>
      <c r="AG191" s="170"/>
      <c r="AH191" s="171" t="str">
        <f t="shared" si="237"/>
        <v/>
      </c>
      <c r="AI191" s="172"/>
      <c r="AJ191" s="171" t="str">
        <f t="shared" si="238"/>
        <v/>
      </c>
      <c r="AK191" s="173"/>
      <c r="AL191" s="169">
        <f t="shared" si="239"/>
        <v>0</v>
      </c>
      <c r="AM191" s="169">
        <f t="shared" si="240"/>
        <v>0</v>
      </c>
      <c r="AN191" s="169">
        <f t="shared" si="241"/>
        <v>0</v>
      </c>
      <c r="AO191" s="169">
        <f t="shared" si="242"/>
        <v>0</v>
      </c>
      <c r="AP191" s="3">
        <f t="shared" si="243"/>
        <v>0</v>
      </c>
      <c r="AQ191" s="145">
        <f t="shared" si="244"/>
        <v>0</v>
      </c>
      <c r="AR191" s="140" t="str">
        <f t="shared" si="245"/>
        <v>000</v>
      </c>
      <c r="AS191" s="140">
        <f t="shared" si="246"/>
        <v>0</v>
      </c>
      <c r="AT191" s="140">
        <f t="shared" si="247"/>
        <v>0</v>
      </c>
      <c r="AU191" s="140" t="str">
        <f t="shared" si="248"/>
        <v/>
      </c>
      <c r="AV191" s="140" t="str">
        <f t="shared" si="249"/>
        <v/>
      </c>
      <c r="AW191" s="140" t="str">
        <f t="shared" si="250"/>
        <v>0</v>
      </c>
      <c r="AX191" s="140" t="str">
        <f t="shared" si="251"/>
        <v/>
      </c>
      <c r="AY191" s="140" t="str">
        <f t="shared" si="252"/>
        <v>0</v>
      </c>
      <c r="AZ191" s="140" t="str">
        <f t="shared" si="253"/>
        <v/>
      </c>
      <c r="BA191" s="140" t="str">
        <f t="shared" si="254"/>
        <v>00</v>
      </c>
      <c r="BB191" s="140">
        <f t="shared" si="255"/>
        <v>0</v>
      </c>
      <c r="BC191" s="174" t="str">
        <f>IF(男子種目選択!G191="","",男子種目選択!G191)</f>
        <v/>
      </c>
      <c r="BD191" s="164" t="str">
        <f t="shared" si="315"/>
        <v/>
      </c>
      <c r="BE191" s="170"/>
      <c r="BF191" s="171" t="str">
        <f t="shared" si="256"/>
        <v/>
      </c>
      <c r="BG191" s="172"/>
      <c r="BH191" s="171" t="str">
        <f t="shared" si="257"/>
        <v/>
      </c>
      <c r="BI191" s="175"/>
      <c r="BJ191" s="169">
        <f t="shared" si="258"/>
        <v>0</v>
      </c>
      <c r="BK191" s="169">
        <f t="shared" si="259"/>
        <v>0</v>
      </c>
      <c r="BL191" s="169">
        <f t="shared" si="260"/>
        <v>0</v>
      </c>
      <c r="BM191" s="169">
        <f t="shared" si="261"/>
        <v>0</v>
      </c>
      <c r="BN191" s="3">
        <f t="shared" si="262"/>
        <v>0</v>
      </c>
      <c r="BO191" s="145">
        <f t="shared" si="263"/>
        <v>0</v>
      </c>
      <c r="BP191" s="140" t="str">
        <f t="shared" si="264"/>
        <v>000</v>
      </c>
      <c r="BQ191" s="140">
        <f t="shared" si="265"/>
        <v>0</v>
      </c>
      <c r="BR191" s="140">
        <f t="shared" si="266"/>
        <v>0</v>
      </c>
      <c r="BS191" s="140" t="str">
        <f t="shared" si="267"/>
        <v/>
      </c>
      <c r="BT191" s="140" t="str">
        <f t="shared" si="268"/>
        <v/>
      </c>
      <c r="BU191" s="140" t="str">
        <f t="shared" si="269"/>
        <v>0</v>
      </c>
      <c r="BV191" s="140" t="str">
        <f t="shared" si="270"/>
        <v/>
      </c>
      <c r="BW191" s="140" t="str">
        <f t="shared" si="271"/>
        <v>0</v>
      </c>
      <c r="BX191" s="140" t="str">
        <f t="shared" si="272"/>
        <v/>
      </c>
      <c r="BY191" s="140" t="str">
        <f t="shared" si="273"/>
        <v>00</v>
      </c>
      <c r="BZ191" s="140">
        <f t="shared" si="274"/>
        <v>0</v>
      </c>
      <c r="CA191" s="163" t="str">
        <f>IF(男子種目選択!H191="","",男子種目選択!H191)</f>
        <v/>
      </c>
      <c r="CB191" s="164" t="str">
        <f t="shared" si="316"/>
        <v/>
      </c>
      <c r="CC191" s="170"/>
      <c r="CD191" s="171" t="str">
        <f t="shared" si="275"/>
        <v/>
      </c>
      <c r="CE191" s="172"/>
      <c r="CF191" s="171" t="str">
        <f t="shared" si="276"/>
        <v/>
      </c>
      <c r="CG191" s="173"/>
      <c r="CH191" s="169">
        <f t="shared" si="277"/>
        <v>0</v>
      </c>
      <c r="CI191" s="169">
        <f t="shared" si="278"/>
        <v>0</v>
      </c>
      <c r="CJ191" s="169">
        <f t="shared" si="279"/>
        <v>0</v>
      </c>
      <c r="CK191" s="169">
        <f t="shared" si="280"/>
        <v>0</v>
      </c>
      <c r="CL191" s="3">
        <f t="shared" si="281"/>
        <v>0</v>
      </c>
      <c r="CM191" s="145">
        <f t="shared" si="282"/>
        <v>0</v>
      </c>
      <c r="CN191" s="140" t="str">
        <f t="shared" si="283"/>
        <v>000</v>
      </c>
      <c r="CO191" s="140">
        <f t="shared" si="284"/>
        <v>0</v>
      </c>
      <c r="CP191" s="140">
        <f t="shared" si="285"/>
        <v>0</v>
      </c>
      <c r="CQ191" s="140" t="str">
        <f t="shared" si="286"/>
        <v/>
      </c>
      <c r="CR191" s="140" t="str">
        <f t="shared" si="287"/>
        <v/>
      </c>
      <c r="CS191" s="140" t="str">
        <f t="shared" si="288"/>
        <v>0</v>
      </c>
      <c r="CT191" s="140" t="str">
        <f t="shared" si="289"/>
        <v/>
      </c>
      <c r="CU191" s="140" t="str">
        <f t="shared" si="290"/>
        <v>0</v>
      </c>
      <c r="CV191" s="140" t="str">
        <f t="shared" si="291"/>
        <v/>
      </c>
      <c r="CW191" s="140" t="str">
        <f t="shared" si="292"/>
        <v>00</v>
      </c>
      <c r="CX191" s="140">
        <f t="shared" si="293"/>
        <v>0</v>
      </c>
      <c r="CY191" s="174" t="str">
        <f>IF(男子種目選択!I191="","",男子種目選択!I191)</f>
        <v/>
      </c>
      <c r="CZ191" s="164" t="str">
        <f t="shared" si="317"/>
        <v/>
      </c>
      <c r="DA191" s="170"/>
      <c r="DB191" s="171" t="str">
        <f t="shared" si="294"/>
        <v/>
      </c>
      <c r="DC191" s="172"/>
      <c r="DD191" s="171" t="str">
        <f t="shared" si="295"/>
        <v/>
      </c>
      <c r="DE191" s="175"/>
      <c r="DF191" s="169">
        <f t="shared" si="296"/>
        <v>0</v>
      </c>
      <c r="DG191" s="169">
        <f t="shared" si="297"/>
        <v>0</v>
      </c>
      <c r="DH191" s="169">
        <f t="shared" si="298"/>
        <v>0</v>
      </c>
      <c r="DI191" s="169">
        <f t="shared" si="299"/>
        <v>0</v>
      </c>
      <c r="DJ191" s="3">
        <f t="shared" si="300"/>
        <v>0</v>
      </c>
      <c r="DK191" s="145">
        <f t="shared" si="301"/>
        <v>0</v>
      </c>
      <c r="DL191" s="140" t="str">
        <f t="shared" si="302"/>
        <v>000</v>
      </c>
      <c r="DM191" s="140">
        <f t="shared" si="303"/>
        <v>0</v>
      </c>
      <c r="DN191" s="140">
        <f t="shared" si="304"/>
        <v>0</v>
      </c>
      <c r="DO191" s="140" t="str">
        <f t="shared" si="305"/>
        <v/>
      </c>
      <c r="DP191" s="140" t="str">
        <f t="shared" si="306"/>
        <v/>
      </c>
      <c r="DQ191" s="140" t="str">
        <f t="shared" si="307"/>
        <v>0</v>
      </c>
      <c r="DR191" s="140" t="str">
        <f t="shared" si="308"/>
        <v/>
      </c>
      <c r="DS191" s="140" t="str">
        <f t="shared" si="309"/>
        <v>0</v>
      </c>
      <c r="DT191" s="140" t="str">
        <f t="shared" si="310"/>
        <v/>
      </c>
      <c r="DU191" s="140" t="str">
        <f t="shared" si="311"/>
        <v>00</v>
      </c>
      <c r="DV191" s="140">
        <f t="shared" si="312"/>
        <v>0</v>
      </c>
    </row>
    <row r="192" spans="2:126">
      <c r="B192" s="159" t="str">
        <f t="shared" si="218"/>
        <v/>
      </c>
      <c r="C192" s="150">
        <v>189</v>
      </c>
      <c r="D192" s="160" t="str">
        <f>男子種目選択!B192</f>
        <v/>
      </c>
      <c r="E192" s="161" t="str">
        <f>男子種目選択!C192</f>
        <v/>
      </c>
      <c r="F192" s="162" t="str">
        <f>男子種目選択!D192</f>
        <v/>
      </c>
      <c r="G192" s="163" t="str">
        <f>IF(男子種目選択!E192="","",男子種目選択!E192)</f>
        <v/>
      </c>
      <c r="H192" s="164" t="str">
        <f t="shared" si="313"/>
        <v/>
      </c>
      <c r="I192" s="165"/>
      <c r="J192" s="166" t="str">
        <f t="shared" si="219"/>
        <v/>
      </c>
      <c r="K192" s="167"/>
      <c r="L192" s="166" t="str">
        <f t="shared" si="220"/>
        <v/>
      </c>
      <c r="M192" s="168"/>
      <c r="N192" s="169" t="str">
        <f t="shared" si="221"/>
        <v/>
      </c>
      <c r="O192" s="169">
        <f t="shared" si="222"/>
        <v>0</v>
      </c>
      <c r="P192" s="169" t="str">
        <f t="shared" si="223"/>
        <v/>
      </c>
      <c r="Q192" s="169">
        <f t="shared" si="224"/>
        <v>0</v>
      </c>
      <c r="R192" s="3" t="str">
        <f t="shared" si="225"/>
        <v/>
      </c>
      <c r="S192" s="145" t="str">
        <f t="shared" si="226"/>
        <v/>
      </c>
      <c r="T192" s="140" t="str">
        <f t="shared" si="227"/>
        <v>00</v>
      </c>
      <c r="U192" s="140">
        <f t="shared" si="228"/>
        <v>0</v>
      </c>
      <c r="V192" s="140">
        <f t="shared" si="229"/>
        <v>0</v>
      </c>
      <c r="W192" s="140" t="str">
        <f t="shared" si="230"/>
        <v/>
      </c>
      <c r="X192" s="140" t="str">
        <f t="shared" si="231"/>
        <v/>
      </c>
      <c r="Y192" s="140" t="str">
        <f t="shared" si="232"/>
        <v>0</v>
      </c>
      <c r="Z192" s="140" t="str">
        <f t="shared" si="233"/>
        <v/>
      </c>
      <c r="AA192" s="140" t="str">
        <f t="shared" si="234"/>
        <v/>
      </c>
      <c r="AB192" s="140" t="str">
        <f t="shared" si="235"/>
        <v/>
      </c>
      <c r="AC192" s="140" t="str">
        <f t="shared" si="213"/>
        <v>0</v>
      </c>
      <c r="AD192" s="140">
        <f t="shared" si="236"/>
        <v>0</v>
      </c>
      <c r="AE192" s="163" t="str">
        <f>IF(男子種目選択!F192="","",男子種目選択!F192)</f>
        <v/>
      </c>
      <c r="AF192" s="164" t="str">
        <f t="shared" si="314"/>
        <v/>
      </c>
      <c r="AG192" s="170"/>
      <c r="AH192" s="171" t="str">
        <f t="shared" si="237"/>
        <v/>
      </c>
      <c r="AI192" s="172"/>
      <c r="AJ192" s="171" t="str">
        <f t="shared" si="238"/>
        <v/>
      </c>
      <c r="AK192" s="173"/>
      <c r="AL192" s="169">
        <f t="shared" si="239"/>
        <v>0</v>
      </c>
      <c r="AM192" s="169">
        <f t="shared" si="240"/>
        <v>0</v>
      </c>
      <c r="AN192" s="169">
        <f t="shared" si="241"/>
        <v>0</v>
      </c>
      <c r="AO192" s="169">
        <f t="shared" si="242"/>
        <v>0</v>
      </c>
      <c r="AP192" s="3">
        <f t="shared" si="243"/>
        <v>0</v>
      </c>
      <c r="AQ192" s="145">
        <f t="shared" si="244"/>
        <v>0</v>
      </c>
      <c r="AR192" s="140" t="str">
        <f t="shared" si="245"/>
        <v>000</v>
      </c>
      <c r="AS192" s="140">
        <f t="shared" si="246"/>
        <v>0</v>
      </c>
      <c r="AT192" s="140">
        <f t="shared" si="247"/>
        <v>0</v>
      </c>
      <c r="AU192" s="140" t="str">
        <f t="shared" si="248"/>
        <v/>
      </c>
      <c r="AV192" s="140" t="str">
        <f t="shared" si="249"/>
        <v/>
      </c>
      <c r="AW192" s="140" t="str">
        <f t="shared" si="250"/>
        <v>0</v>
      </c>
      <c r="AX192" s="140" t="str">
        <f t="shared" si="251"/>
        <v/>
      </c>
      <c r="AY192" s="140" t="str">
        <f t="shared" si="252"/>
        <v>0</v>
      </c>
      <c r="AZ192" s="140" t="str">
        <f t="shared" si="253"/>
        <v/>
      </c>
      <c r="BA192" s="140" t="str">
        <f t="shared" si="254"/>
        <v>00</v>
      </c>
      <c r="BB192" s="140">
        <f t="shared" si="255"/>
        <v>0</v>
      </c>
      <c r="BC192" s="174" t="str">
        <f>IF(男子種目選択!G192="","",男子種目選択!G192)</f>
        <v/>
      </c>
      <c r="BD192" s="164" t="str">
        <f t="shared" si="315"/>
        <v/>
      </c>
      <c r="BE192" s="170"/>
      <c r="BF192" s="171" t="str">
        <f t="shared" si="256"/>
        <v/>
      </c>
      <c r="BG192" s="172"/>
      <c r="BH192" s="171" t="str">
        <f t="shared" si="257"/>
        <v/>
      </c>
      <c r="BI192" s="175"/>
      <c r="BJ192" s="169">
        <f t="shared" si="258"/>
        <v>0</v>
      </c>
      <c r="BK192" s="169">
        <f t="shared" si="259"/>
        <v>0</v>
      </c>
      <c r="BL192" s="169">
        <f t="shared" si="260"/>
        <v>0</v>
      </c>
      <c r="BM192" s="169">
        <f t="shared" si="261"/>
        <v>0</v>
      </c>
      <c r="BN192" s="3">
        <f t="shared" si="262"/>
        <v>0</v>
      </c>
      <c r="BO192" s="145">
        <f t="shared" si="263"/>
        <v>0</v>
      </c>
      <c r="BP192" s="140" t="str">
        <f t="shared" si="264"/>
        <v>000</v>
      </c>
      <c r="BQ192" s="140">
        <f t="shared" si="265"/>
        <v>0</v>
      </c>
      <c r="BR192" s="140">
        <f t="shared" si="266"/>
        <v>0</v>
      </c>
      <c r="BS192" s="140" t="str">
        <f t="shared" si="267"/>
        <v/>
      </c>
      <c r="BT192" s="140" t="str">
        <f t="shared" si="268"/>
        <v/>
      </c>
      <c r="BU192" s="140" t="str">
        <f t="shared" si="269"/>
        <v>0</v>
      </c>
      <c r="BV192" s="140" t="str">
        <f t="shared" si="270"/>
        <v/>
      </c>
      <c r="BW192" s="140" t="str">
        <f t="shared" si="271"/>
        <v>0</v>
      </c>
      <c r="BX192" s="140" t="str">
        <f t="shared" si="272"/>
        <v/>
      </c>
      <c r="BY192" s="140" t="str">
        <f t="shared" si="273"/>
        <v>00</v>
      </c>
      <c r="BZ192" s="140">
        <f t="shared" si="274"/>
        <v>0</v>
      </c>
      <c r="CA192" s="163" t="str">
        <f>IF(男子種目選択!H192="","",男子種目選択!H192)</f>
        <v/>
      </c>
      <c r="CB192" s="164" t="str">
        <f t="shared" si="316"/>
        <v/>
      </c>
      <c r="CC192" s="170"/>
      <c r="CD192" s="171" t="str">
        <f t="shared" si="275"/>
        <v/>
      </c>
      <c r="CE192" s="172"/>
      <c r="CF192" s="171" t="str">
        <f t="shared" si="276"/>
        <v/>
      </c>
      <c r="CG192" s="173"/>
      <c r="CH192" s="169">
        <f t="shared" si="277"/>
        <v>0</v>
      </c>
      <c r="CI192" s="169">
        <f t="shared" si="278"/>
        <v>0</v>
      </c>
      <c r="CJ192" s="169">
        <f t="shared" si="279"/>
        <v>0</v>
      </c>
      <c r="CK192" s="169">
        <f t="shared" si="280"/>
        <v>0</v>
      </c>
      <c r="CL192" s="3">
        <f t="shared" si="281"/>
        <v>0</v>
      </c>
      <c r="CM192" s="145">
        <f t="shared" si="282"/>
        <v>0</v>
      </c>
      <c r="CN192" s="140" t="str">
        <f t="shared" si="283"/>
        <v>000</v>
      </c>
      <c r="CO192" s="140">
        <f t="shared" si="284"/>
        <v>0</v>
      </c>
      <c r="CP192" s="140">
        <f t="shared" si="285"/>
        <v>0</v>
      </c>
      <c r="CQ192" s="140" t="str">
        <f t="shared" si="286"/>
        <v/>
      </c>
      <c r="CR192" s="140" t="str">
        <f t="shared" si="287"/>
        <v/>
      </c>
      <c r="CS192" s="140" t="str">
        <f t="shared" si="288"/>
        <v>0</v>
      </c>
      <c r="CT192" s="140" t="str">
        <f t="shared" si="289"/>
        <v/>
      </c>
      <c r="CU192" s="140" t="str">
        <f t="shared" si="290"/>
        <v>0</v>
      </c>
      <c r="CV192" s="140" t="str">
        <f t="shared" si="291"/>
        <v/>
      </c>
      <c r="CW192" s="140" t="str">
        <f t="shared" si="292"/>
        <v>00</v>
      </c>
      <c r="CX192" s="140">
        <f t="shared" si="293"/>
        <v>0</v>
      </c>
      <c r="CY192" s="174" t="str">
        <f>IF(男子種目選択!I192="","",男子種目選択!I192)</f>
        <v/>
      </c>
      <c r="CZ192" s="164" t="str">
        <f t="shared" si="317"/>
        <v/>
      </c>
      <c r="DA192" s="170"/>
      <c r="DB192" s="171" t="str">
        <f t="shared" si="294"/>
        <v/>
      </c>
      <c r="DC192" s="172"/>
      <c r="DD192" s="171" t="str">
        <f t="shared" si="295"/>
        <v/>
      </c>
      <c r="DE192" s="175"/>
      <c r="DF192" s="169">
        <f t="shared" si="296"/>
        <v>0</v>
      </c>
      <c r="DG192" s="169">
        <f t="shared" si="297"/>
        <v>0</v>
      </c>
      <c r="DH192" s="169">
        <f t="shared" si="298"/>
        <v>0</v>
      </c>
      <c r="DI192" s="169">
        <f t="shared" si="299"/>
        <v>0</v>
      </c>
      <c r="DJ192" s="3">
        <f t="shared" si="300"/>
        <v>0</v>
      </c>
      <c r="DK192" s="145">
        <f t="shared" si="301"/>
        <v>0</v>
      </c>
      <c r="DL192" s="140" t="str">
        <f t="shared" si="302"/>
        <v>000</v>
      </c>
      <c r="DM192" s="140">
        <f t="shared" si="303"/>
        <v>0</v>
      </c>
      <c r="DN192" s="140">
        <f t="shared" si="304"/>
        <v>0</v>
      </c>
      <c r="DO192" s="140" t="str">
        <f t="shared" si="305"/>
        <v/>
      </c>
      <c r="DP192" s="140" t="str">
        <f t="shared" si="306"/>
        <v/>
      </c>
      <c r="DQ192" s="140" t="str">
        <f t="shared" si="307"/>
        <v>0</v>
      </c>
      <c r="DR192" s="140" t="str">
        <f t="shared" si="308"/>
        <v/>
      </c>
      <c r="DS192" s="140" t="str">
        <f t="shared" si="309"/>
        <v>0</v>
      </c>
      <c r="DT192" s="140" t="str">
        <f t="shared" si="310"/>
        <v/>
      </c>
      <c r="DU192" s="140" t="str">
        <f t="shared" si="311"/>
        <v>00</v>
      </c>
      <c r="DV192" s="140">
        <f t="shared" si="312"/>
        <v>0</v>
      </c>
    </row>
    <row r="193" spans="2:126">
      <c r="B193" s="159" t="str">
        <f t="shared" si="218"/>
        <v/>
      </c>
      <c r="C193" s="150">
        <v>190</v>
      </c>
      <c r="D193" s="160" t="str">
        <f>男子種目選択!B193</f>
        <v/>
      </c>
      <c r="E193" s="161" t="str">
        <f>男子種目選択!C193</f>
        <v/>
      </c>
      <c r="F193" s="162" t="str">
        <f>男子種目選択!D193</f>
        <v/>
      </c>
      <c r="G193" s="163" t="str">
        <f>IF(男子種目選択!E193="","",男子種目選択!E193)</f>
        <v/>
      </c>
      <c r="H193" s="164" t="str">
        <f t="shared" si="313"/>
        <v/>
      </c>
      <c r="I193" s="165"/>
      <c r="J193" s="166" t="str">
        <f t="shared" si="219"/>
        <v/>
      </c>
      <c r="K193" s="167"/>
      <c r="L193" s="166" t="str">
        <f t="shared" si="220"/>
        <v/>
      </c>
      <c r="M193" s="168"/>
      <c r="N193" s="169" t="str">
        <f t="shared" si="221"/>
        <v/>
      </c>
      <c r="O193" s="169">
        <f t="shared" si="222"/>
        <v>0</v>
      </c>
      <c r="P193" s="169" t="str">
        <f t="shared" si="223"/>
        <v/>
      </c>
      <c r="Q193" s="169">
        <f t="shared" si="224"/>
        <v>0</v>
      </c>
      <c r="R193" s="3" t="str">
        <f t="shared" si="225"/>
        <v/>
      </c>
      <c r="S193" s="145" t="str">
        <f t="shared" si="226"/>
        <v/>
      </c>
      <c r="T193" s="140" t="str">
        <f t="shared" si="227"/>
        <v>00</v>
      </c>
      <c r="U193" s="140">
        <f t="shared" si="228"/>
        <v>0</v>
      </c>
      <c r="V193" s="140">
        <f t="shared" si="229"/>
        <v>0</v>
      </c>
      <c r="W193" s="140" t="str">
        <f t="shared" si="230"/>
        <v/>
      </c>
      <c r="X193" s="140" t="str">
        <f t="shared" si="231"/>
        <v/>
      </c>
      <c r="Y193" s="140" t="str">
        <f t="shared" si="232"/>
        <v>0</v>
      </c>
      <c r="Z193" s="140" t="str">
        <f t="shared" si="233"/>
        <v/>
      </c>
      <c r="AA193" s="140" t="str">
        <f t="shared" si="234"/>
        <v/>
      </c>
      <c r="AB193" s="140" t="str">
        <f t="shared" si="235"/>
        <v/>
      </c>
      <c r="AC193" s="140" t="str">
        <f t="shared" si="213"/>
        <v>0</v>
      </c>
      <c r="AD193" s="140">
        <f t="shared" si="236"/>
        <v>0</v>
      </c>
      <c r="AE193" s="163" t="str">
        <f>IF(男子種目選択!F193="","",男子種目選択!F193)</f>
        <v/>
      </c>
      <c r="AF193" s="164" t="str">
        <f t="shared" si="314"/>
        <v/>
      </c>
      <c r="AG193" s="170"/>
      <c r="AH193" s="171" t="str">
        <f t="shared" si="237"/>
        <v/>
      </c>
      <c r="AI193" s="172"/>
      <c r="AJ193" s="171" t="str">
        <f t="shared" si="238"/>
        <v/>
      </c>
      <c r="AK193" s="173"/>
      <c r="AL193" s="169">
        <f t="shared" si="239"/>
        <v>0</v>
      </c>
      <c r="AM193" s="169">
        <f t="shared" si="240"/>
        <v>0</v>
      </c>
      <c r="AN193" s="169">
        <f t="shared" si="241"/>
        <v>0</v>
      </c>
      <c r="AO193" s="169">
        <f t="shared" si="242"/>
        <v>0</v>
      </c>
      <c r="AP193" s="3">
        <f t="shared" si="243"/>
        <v>0</v>
      </c>
      <c r="AQ193" s="145">
        <f t="shared" si="244"/>
        <v>0</v>
      </c>
      <c r="AR193" s="140" t="str">
        <f t="shared" si="245"/>
        <v>000</v>
      </c>
      <c r="AS193" s="140">
        <f t="shared" si="246"/>
        <v>0</v>
      </c>
      <c r="AT193" s="140">
        <f t="shared" si="247"/>
        <v>0</v>
      </c>
      <c r="AU193" s="140" t="str">
        <f t="shared" si="248"/>
        <v/>
      </c>
      <c r="AV193" s="140" t="str">
        <f t="shared" si="249"/>
        <v/>
      </c>
      <c r="AW193" s="140" t="str">
        <f t="shared" si="250"/>
        <v>0</v>
      </c>
      <c r="AX193" s="140" t="str">
        <f t="shared" si="251"/>
        <v/>
      </c>
      <c r="AY193" s="140" t="str">
        <f t="shared" si="252"/>
        <v>0</v>
      </c>
      <c r="AZ193" s="140" t="str">
        <f t="shared" si="253"/>
        <v/>
      </c>
      <c r="BA193" s="140" t="str">
        <f t="shared" si="254"/>
        <v>00</v>
      </c>
      <c r="BB193" s="140">
        <f t="shared" si="255"/>
        <v>0</v>
      </c>
      <c r="BC193" s="174" t="str">
        <f>IF(男子種目選択!G193="","",男子種目選択!G193)</f>
        <v/>
      </c>
      <c r="BD193" s="164" t="str">
        <f t="shared" si="315"/>
        <v/>
      </c>
      <c r="BE193" s="170"/>
      <c r="BF193" s="171" t="str">
        <f t="shared" si="256"/>
        <v/>
      </c>
      <c r="BG193" s="172"/>
      <c r="BH193" s="171" t="str">
        <f t="shared" si="257"/>
        <v/>
      </c>
      <c r="BI193" s="175"/>
      <c r="BJ193" s="169">
        <f t="shared" si="258"/>
        <v>0</v>
      </c>
      <c r="BK193" s="169">
        <f t="shared" si="259"/>
        <v>0</v>
      </c>
      <c r="BL193" s="169">
        <f t="shared" si="260"/>
        <v>0</v>
      </c>
      <c r="BM193" s="169">
        <f t="shared" si="261"/>
        <v>0</v>
      </c>
      <c r="BN193" s="3">
        <f t="shared" si="262"/>
        <v>0</v>
      </c>
      <c r="BO193" s="145">
        <f t="shared" si="263"/>
        <v>0</v>
      </c>
      <c r="BP193" s="140" t="str">
        <f t="shared" si="264"/>
        <v>000</v>
      </c>
      <c r="BQ193" s="140">
        <f t="shared" si="265"/>
        <v>0</v>
      </c>
      <c r="BR193" s="140">
        <f t="shared" si="266"/>
        <v>0</v>
      </c>
      <c r="BS193" s="140" t="str">
        <f t="shared" si="267"/>
        <v/>
      </c>
      <c r="BT193" s="140" t="str">
        <f t="shared" si="268"/>
        <v/>
      </c>
      <c r="BU193" s="140" t="str">
        <f t="shared" si="269"/>
        <v>0</v>
      </c>
      <c r="BV193" s="140" t="str">
        <f t="shared" si="270"/>
        <v/>
      </c>
      <c r="BW193" s="140" t="str">
        <f t="shared" si="271"/>
        <v>0</v>
      </c>
      <c r="BX193" s="140" t="str">
        <f t="shared" si="272"/>
        <v/>
      </c>
      <c r="BY193" s="140" t="str">
        <f t="shared" si="273"/>
        <v>00</v>
      </c>
      <c r="BZ193" s="140">
        <f t="shared" si="274"/>
        <v>0</v>
      </c>
      <c r="CA193" s="163" t="str">
        <f>IF(男子種目選択!H193="","",男子種目選択!H193)</f>
        <v/>
      </c>
      <c r="CB193" s="164" t="str">
        <f t="shared" si="316"/>
        <v/>
      </c>
      <c r="CC193" s="170"/>
      <c r="CD193" s="171" t="str">
        <f t="shared" si="275"/>
        <v/>
      </c>
      <c r="CE193" s="172"/>
      <c r="CF193" s="171" t="str">
        <f t="shared" si="276"/>
        <v/>
      </c>
      <c r="CG193" s="173"/>
      <c r="CH193" s="169">
        <f t="shared" si="277"/>
        <v>0</v>
      </c>
      <c r="CI193" s="169">
        <f t="shared" si="278"/>
        <v>0</v>
      </c>
      <c r="CJ193" s="169">
        <f t="shared" si="279"/>
        <v>0</v>
      </c>
      <c r="CK193" s="169">
        <f t="shared" si="280"/>
        <v>0</v>
      </c>
      <c r="CL193" s="3">
        <f t="shared" si="281"/>
        <v>0</v>
      </c>
      <c r="CM193" s="145">
        <f t="shared" si="282"/>
        <v>0</v>
      </c>
      <c r="CN193" s="140" t="str">
        <f t="shared" si="283"/>
        <v>000</v>
      </c>
      <c r="CO193" s="140">
        <f t="shared" si="284"/>
        <v>0</v>
      </c>
      <c r="CP193" s="140">
        <f t="shared" si="285"/>
        <v>0</v>
      </c>
      <c r="CQ193" s="140" t="str">
        <f t="shared" si="286"/>
        <v/>
      </c>
      <c r="CR193" s="140" t="str">
        <f t="shared" si="287"/>
        <v/>
      </c>
      <c r="CS193" s="140" t="str">
        <f t="shared" si="288"/>
        <v>0</v>
      </c>
      <c r="CT193" s="140" t="str">
        <f t="shared" si="289"/>
        <v/>
      </c>
      <c r="CU193" s="140" t="str">
        <f t="shared" si="290"/>
        <v>0</v>
      </c>
      <c r="CV193" s="140" t="str">
        <f t="shared" si="291"/>
        <v/>
      </c>
      <c r="CW193" s="140" t="str">
        <f t="shared" si="292"/>
        <v>00</v>
      </c>
      <c r="CX193" s="140">
        <f t="shared" si="293"/>
        <v>0</v>
      </c>
      <c r="CY193" s="174" t="str">
        <f>IF(男子種目選択!I193="","",男子種目選択!I193)</f>
        <v/>
      </c>
      <c r="CZ193" s="164" t="str">
        <f t="shared" si="317"/>
        <v/>
      </c>
      <c r="DA193" s="170"/>
      <c r="DB193" s="171" t="str">
        <f t="shared" si="294"/>
        <v/>
      </c>
      <c r="DC193" s="172"/>
      <c r="DD193" s="171" t="str">
        <f t="shared" si="295"/>
        <v/>
      </c>
      <c r="DE193" s="175"/>
      <c r="DF193" s="169">
        <f t="shared" si="296"/>
        <v>0</v>
      </c>
      <c r="DG193" s="169">
        <f t="shared" si="297"/>
        <v>0</v>
      </c>
      <c r="DH193" s="169">
        <f t="shared" si="298"/>
        <v>0</v>
      </c>
      <c r="DI193" s="169">
        <f t="shared" si="299"/>
        <v>0</v>
      </c>
      <c r="DJ193" s="3">
        <f t="shared" si="300"/>
        <v>0</v>
      </c>
      <c r="DK193" s="145">
        <f t="shared" si="301"/>
        <v>0</v>
      </c>
      <c r="DL193" s="140" t="str">
        <f t="shared" si="302"/>
        <v>000</v>
      </c>
      <c r="DM193" s="140">
        <f t="shared" si="303"/>
        <v>0</v>
      </c>
      <c r="DN193" s="140">
        <f t="shared" si="304"/>
        <v>0</v>
      </c>
      <c r="DO193" s="140" t="str">
        <f t="shared" si="305"/>
        <v/>
      </c>
      <c r="DP193" s="140" t="str">
        <f t="shared" si="306"/>
        <v/>
      </c>
      <c r="DQ193" s="140" t="str">
        <f t="shared" si="307"/>
        <v>0</v>
      </c>
      <c r="DR193" s="140" t="str">
        <f t="shared" si="308"/>
        <v/>
      </c>
      <c r="DS193" s="140" t="str">
        <f t="shared" si="309"/>
        <v>0</v>
      </c>
      <c r="DT193" s="140" t="str">
        <f t="shared" si="310"/>
        <v/>
      </c>
      <c r="DU193" s="140" t="str">
        <f t="shared" si="311"/>
        <v>00</v>
      </c>
      <c r="DV193" s="140">
        <f t="shared" si="312"/>
        <v>0</v>
      </c>
    </row>
    <row r="194" spans="2:126">
      <c r="B194" s="159" t="str">
        <f t="shared" si="218"/>
        <v/>
      </c>
      <c r="C194" s="150">
        <v>191</v>
      </c>
      <c r="D194" s="160" t="str">
        <f>男子種目選択!B194</f>
        <v/>
      </c>
      <c r="E194" s="161" t="str">
        <f>男子種目選択!C194</f>
        <v/>
      </c>
      <c r="F194" s="162" t="str">
        <f>男子種目選択!D194</f>
        <v/>
      </c>
      <c r="G194" s="163" t="str">
        <f>IF(男子種目選択!E194="","",男子種目選択!E194)</f>
        <v/>
      </c>
      <c r="H194" s="164" t="str">
        <f t="shared" si="313"/>
        <v/>
      </c>
      <c r="I194" s="165"/>
      <c r="J194" s="166" t="str">
        <f t="shared" si="219"/>
        <v/>
      </c>
      <c r="K194" s="167"/>
      <c r="L194" s="166" t="str">
        <f t="shared" si="220"/>
        <v/>
      </c>
      <c r="M194" s="168"/>
      <c r="N194" s="169" t="str">
        <f t="shared" si="221"/>
        <v/>
      </c>
      <c r="O194" s="169">
        <f t="shared" si="222"/>
        <v>0</v>
      </c>
      <c r="P194" s="169" t="str">
        <f t="shared" si="223"/>
        <v/>
      </c>
      <c r="Q194" s="169">
        <f t="shared" si="224"/>
        <v>0</v>
      </c>
      <c r="R194" s="3" t="str">
        <f t="shared" si="225"/>
        <v/>
      </c>
      <c r="S194" s="145" t="str">
        <f t="shared" si="226"/>
        <v/>
      </c>
      <c r="T194" s="140" t="str">
        <f t="shared" si="227"/>
        <v>00</v>
      </c>
      <c r="U194" s="140">
        <f t="shared" si="228"/>
        <v>0</v>
      </c>
      <c r="V194" s="140">
        <f t="shared" si="229"/>
        <v>0</v>
      </c>
      <c r="W194" s="140" t="str">
        <f t="shared" si="230"/>
        <v/>
      </c>
      <c r="X194" s="140" t="str">
        <f t="shared" si="231"/>
        <v/>
      </c>
      <c r="Y194" s="140" t="str">
        <f t="shared" si="232"/>
        <v>0</v>
      </c>
      <c r="Z194" s="140" t="str">
        <f t="shared" si="233"/>
        <v/>
      </c>
      <c r="AA194" s="140" t="str">
        <f t="shared" si="234"/>
        <v/>
      </c>
      <c r="AB194" s="140" t="str">
        <f t="shared" si="235"/>
        <v/>
      </c>
      <c r="AC194" s="140" t="str">
        <f t="shared" si="213"/>
        <v>0</v>
      </c>
      <c r="AD194" s="140">
        <f t="shared" si="236"/>
        <v>0</v>
      </c>
      <c r="AE194" s="163" t="str">
        <f>IF(男子種目選択!F194="","",男子種目選択!F194)</f>
        <v/>
      </c>
      <c r="AF194" s="164" t="str">
        <f t="shared" si="314"/>
        <v/>
      </c>
      <c r="AG194" s="170"/>
      <c r="AH194" s="171" t="str">
        <f t="shared" si="237"/>
        <v/>
      </c>
      <c r="AI194" s="172"/>
      <c r="AJ194" s="171" t="str">
        <f t="shared" si="238"/>
        <v/>
      </c>
      <c r="AK194" s="173"/>
      <c r="AL194" s="169">
        <f t="shared" si="239"/>
        <v>0</v>
      </c>
      <c r="AM194" s="169">
        <f t="shared" si="240"/>
        <v>0</v>
      </c>
      <c r="AN194" s="169">
        <f t="shared" si="241"/>
        <v>0</v>
      </c>
      <c r="AO194" s="169">
        <f t="shared" si="242"/>
        <v>0</v>
      </c>
      <c r="AP194" s="3">
        <f t="shared" si="243"/>
        <v>0</v>
      </c>
      <c r="AQ194" s="145">
        <f t="shared" si="244"/>
        <v>0</v>
      </c>
      <c r="AR194" s="140" t="str">
        <f t="shared" si="245"/>
        <v>000</v>
      </c>
      <c r="AS194" s="140">
        <f t="shared" si="246"/>
        <v>0</v>
      </c>
      <c r="AT194" s="140">
        <f t="shared" si="247"/>
        <v>0</v>
      </c>
      <c r="AU194" s="140" t="str">
        <f t="shared" si="248"/>
        <v/>
      </c>
      <c r="AV194" s="140" t="str">
        <f t="shared" si="249"/>
        <v/>
      </c>
      <c r="AW194" s="140" t="str">
        <f t="shared" si="250"/>
        <v>0</v>
      </c>
      <c r="AX194" s="140" t="str">
        <f t="shared" si="251"/>
        <v/>
      </c>
      <c r="AY194" s="140" t="str">
        <f t="shared" si="252"/>
        <v>0</v>
      </c>
      <c r="AZ194" s="140" t="str">
        <f t="shared" si="253"/>
        <v/>
      </c>
      <c r="BA194" s="140" t="str">
        <f t="shared" si="254"/>
        <v>00</v>
      </c>
      <c r="BB194" s="140">
        <f t="shared" si="255"/>
        <v>0</v>
      </c>
      <c r="BC194" s="174" t="str">
        <f>IF(男子種目選択!G194="","",男子種目選択!G194)</f>
        <v/>
      </c>
      <c r="BD194" s="164" t="str">
        <f t="shared" si="315"/>
        <v/>
      </c>
      <c r="BE194" s="170"/>
      <c r="BF194" s="171" t="str">
        <f t="shared" si="256"/>
        <v/>
      </c>
      <c r="BG194" s="172"/>
      <c r="BH194" s="171" t="str">
        <f t="shared" si="257"/>
        <v/>
      </c>
      <c r="BI194" s="175"/>
      <c r="BJ194" s="169">
        <f t="shared" si="258"/>
        <v>0</v>
      </c>
      <c r="BK194" s="169">
        <f t="shared" si="259"/>
        <v>0</v>
      </c>
      <c r="BL194" s="169">
        <f t="shared" si="260"/>
        <v>0</v>
      </c>
      <c r="BM194" s="169">
        <f t="shared" si="261"/>
        <v>0</v>
      </c>
      <c r="BN194" s="3">
        <f t="shared" si="262"/>
        <v>0</v>
      </c>
      <c r="BO194" s="145">
        <f t="shared" si="263"/>
        <v>0</v>
      </c>
      <c r="BP194" s="140" t="str">
        <f t="shared" si="264"/>
        <v>000</v>
      </c>
      <c r="BQ194" s="140">
        <f t="shared" si="265"/>
        <v>0</v>
      </c>
      <c r="BR194" s="140">
        <f t="shared" si="266"/>
        <v>0</v>
      </c>
      <c r="BS194" s="140" t="str">
        <f t="shared" si="267"/>
        <v/>
      </c>
      <c r="BT194" s="140" t="str">
        <f t="shared" si="268"/>
        <v/>
      </c>
      <c r="BU194" s="140" t="str">
        <f t="shared" si="269"/>
        <v>0</v>
      </c>
      <c r="BV194" s="140" t="str">
        <f t="shared" si="270"/>
        <v/>
      </c>
      <c r="BW194" s="140" t="str">
        <f t="shared" si="271"/>
        <v>0</v>
      </c>
      <c r="BX194" s="140" t="str">
        <f t="shared" si="272"/>
        <v/>
      </c>
      <c r="BY194" s="140" t="str">
        <f t="shared" si="273"/>
        <v>00</v>
      </c>
      <c r="BZ194" s="140">
        <f t="shared" si="274"/>
        <v>0</v>
      </c>
      <c r="CA194" s="163" t="str">
        <f>IF(男子種目選択!H194="","",男子種目選択!H194)</f>
        <v/>
      </c>
      <c r="CB194" s="164" t="str">
        <f t="shared" si="316"/>
        <v/>
      </c>
      <c r="CC194" s="170"/>
      <c r="CD194" s="171" t="str">
        <f t="shared" si="275"/>
        <v/>
      </c>
      <c r="CE194" s="172"/>
      <c r="CF194" s="171" t="str">
        <f t="shared" si="276"/>
        <v/>
      </c>
      <c r="CG194" s="173"/>
      <c r="CH194" s="169">
        <f t="shared" si="277"/>
        <v>0</v>
      </c>
      <c r="CI194" s="169">
        <f t="shared" si="278"/>
        <v>0</v>
      </c>
      <c r="CJ194" s="169">
        <f t="shared" si="279"/>
        <v>0</v>
      </c>
      <c r="CK194" s="169">
        <f t="shared" si="280"/>
        <v>0</v>
      </c>
      <c r="CL194" s="3">
        <f t="shared" si="281"/>
        <v>0</v>
      </c>
      <c r="CM194" s="145">
        <f t="shared" si="282"/>
        <v>0</v>
      </c>
      <c r="CN194" s="140" t="str">
        <f t="shared" si="283"/>
        <v>000</v>
      </c>
      <c r="CO194" s="140">
        <f t="shared" si="284"/>
        <v>0</v>
      </c>
      <c r="CP194" s="140">
        <f t="shared" si="285"/>
        <v>0</v>
      </c>
      <c r="CQ194" s="140" t="str">
        <f t="shared" si="286"/>
        <v/>
      </c>
      <c r="CR194" s="140" t="str">
        <f t="shared" si="287"/>
        <v/>
      </c>
      <c r="CS194" s="140" t="str">
        <f t="shared" si="288"/>
        <v>0</v>
      </c>
      <c r="CT194" s="140" t="str">
        <f t="shared" si="289"/>
        <v/>
      </c>
      <c r="CU194" s="140" t="str">
        <f t="shared" si="290"/>
        <v>0</v>
      </c>
      <c r="CV194" s="140" t="str">
        <f t="shared" si="291"/>
        <v/>
      </c>
      <c r="CW194" s="140" t="str">
        <f t="shared" si="292"/>
        <v>00</v>
      </c>
      <c r="CX194" s="140">
        <f t="shared" si="293"/>
        <v>0</v>
      </c>
      <c r="CY194" s="174" t="str">
        <f>IF(男子種目選択!I194="","",男子種目選択!I194)</f>
        <v/>
      </c>
      <c r="CZ194" s="164" t="str">
        <f t="shared" si="317"/>
        <v/>
      </c>
      <c r="DA194" s="170"/>
      <c r="DB194" s="171" t="str">
        <f t="shared" si="294"/>
        <v/>
      </c>
      <c r="DC194" s="172"/>
      <c r="DD194" s="171" t="str">
        <f t="shared" si="295"/>
        <v/>
      </c>
      <c r="DE194" s="175"/>
      <c r="DF194" s="169">
        <f t="shared" si="296"/>
        <v>0</v>
      </c>
      <c r="DG194" s="169">
        <f t="shared" si="297"/>
        <v>0</v>
      </c>
      <c r="DH194" s="169">
        <f t="shared" si="298"/>
        <v>0</v>
      </c>
      <c r="DI194" s="169">
        <f t="shared" si="299"/>
        <v>0</v>
      </c>
      <c r="DJ194" s="3">
        <f t="shared" si="300"/>
        <v>0</v>
      </c>
      <c r="DK194" s="145">
        <f t="shared" si="301"/>
        <v>0</v>
      </c>
      <c r="DL194" s="140" t="str">
        <f t="shared" si="302"/>
        <v>000</v>
      </c>
      <c r="DM194" s="140">
        <f t="shared" si="303"/>
        <v>0</v>
      </c>
      <c r="DN194" s="140">
        <f t="shared" si="304"/>
        <v>0</v>
      </c>
      <c r="DO194" s="140" t="str">
        <f t="shared" si="305"/>
        <v/>
      </c>
      <c r="DP194" s="140" t="str">
        <f t="shared" si="306"/>
        <v/>
      </c>
      <c r="DQ194" s="140" t="str">
        <f t="shared" si="307"/>
        <v>0</v>
      </c>
      <c r="DR194" s="140" t="str">
        <f t="shared" si="308"/>
        <v/>
      </c>
      <c r="DS194" s="140" t="str">
        <f t="shared" si="309"/>
        <v>0</v>
      </c>
      <c r="DT194" s="140" t="str">
        <f t="shared" si="310"/>
        <v/>
      </c>
      <c r="DU194" s="140" t="str">
        <f t="shared" si="311"/>
        <v>00</v>
      </c>
      <c r="DV194" s="140">
        <f t="shared" si="312"/>
        <v>0</v>
      </c>
    </row>
    <row r="195" spans="2:126">
      <c r="B195" s="159" t="str">
        <f t="shared" si="218"/>
        <v/>
      </c>
      <c r="C195" s="150">
        <v>192</v>
      </c>
      <c r="D195" s="160" t="str">
        <f>男子種目選択!B195</f>
        <v/>
      </c>
      <c r="E195" s="161" t="str">
        <f>男子種目選択!C195</f>
        <v/>
      </c>
      <c r="F195" s="162" t="str">
        <f>男子種目選択!D195</f>
        <v/>
      </c>
      <c r="G195" s="163" t="str">
        <f>IF(男子種目選択!E195="","",男子種目選択!E195)</f>
        <v/>
      </c>
      <c r="H195" s="164" t="str">
        <f t="shared" si="313"/>
        <v/>
      </c>
      <c r="I195" s="165"/>
      <c r="J195" s="166" t="str">
        <f t="shared" si="219"/>
        <v/>
      </c>
      <c r="K195" s="167"/>
      <c r="L195" s="166" t="str">
        <f t="shared" si="220"/>
        <v/>
      </c>
      <c r="M195" s="168"/>
      <c r="N195" s="169" t="str">
        <f t="shared" si="221"/>
        <v/>
      </c>
      <c r="O195" s="169">
        <f t="shared" si="222"/>
        <v>0</v>
      </c>
      <c r="P195" s="169" t="str">
        <f t="shared" si="223"/>
        <v/>
      </c>
      <c r="Q195" s="169">
        <f t="shared" si="224"/>
        <v>0</v>
      </c>
      <c r="R195" s="3" t="str">
        <f t="shared" si="225"/>
        <v/>
      </c>
      <c r="S195" s="145" t="str">
        <f t="shared" si="226"/>
        <v/>
      </c>
      <c r="T195" s="140" t="str">
        <f t="shared" si="227"/>
        <v>00</v>
      </c>
      <c r="U195" s="140">
        <f t="shared" si="228"/>
        <v>0</v>
      </c>
      <c r="V195" s="140">
        <f t="shared" si="229"/>
        <v>0</v>
      </c>
      <c r="W195" s="140" t="str">
        <f t="shared" si="230"/>
        <v/>
      </c>
      <c r="X195" s="140" t="str">
        <f t="shared" si="231"/>
        <v/>
      </c>
      <c r="Y195" s="140" t="str">
        <f t="shared" si="232"/>
        <v>0</v>
      </c>
      <c r="Z195" s="140" t="str">
        <f t="shared" si="233"/>
        <v/>
      </c>
      <c r="AA195" s="140" t="str">
        <f t="shared" si="234"/>
        <v/>
      </c>
      <c r="AB195" s="140" t="str">
        <f t="shared" si="235"/>
        <v/>
      </c>
      <c r="AC195" s="140" t="str">
        <f t="shared" si="213"/>
        <v>0</v>
      </c>
      <c r="AD195" s="140">
        <f t="shared" si="236"/>
        <v>0</v>
      </c>
      <c r="AE195" s="163" t="str">
        <f>IF(男子種目選択!F195="","",男子種目選択!F195)</f>
        <v/>
      </c>
      <c r="AF195" s="164" t="str">
        <f t="shared" si="314"/>
        <v/>
      </c>
      <c r="AG195" s="170"/>
      <c r="AH195" s="171" t="str">
        <f t="shared" si="237"/>
        <v/>
      </c>
      <c r="AI195" s="172"/>
      <c r="AJ195" s="171" t="str">
        <f t="shared" si="238"/>
        <v/>
      </c>
      <c r="AK195" s="173"/>
      <c r="AL195" s="169">
        <f t="shared" si="239"/>
        <v>0</v>
      </c>
      <c r="AM195" s="169">
        <f t="shared" si="240"/>
        <v>0</v>
      </c>
      <c r="AN195" s="169">
        <f t="shared" si="241"/>
        <v>0</v>
      </c>
      <c r="AO195" s="169">
        <f t="shared" si="242"/>
        <v>0</v>
      </c>
      <c r="AP195" s="3">
        <f t="shared" si="243"/>
        <v>0</v>
      </c>
      <c r="AQ195" s="145">
        <f t="shared" si="244"/>
        <v>0</v>
      </c>
      <c r="AR195" s="140" t="str">
        <f t="shared" si="245"/>
        <v>000</v>
      </c>
      <c r="AS195" s="140">
        <f t="shared" si="246"/>
        <v>0</v>
      </c>
      <c r="AT195" s="140">
        <f t="shared" si="247"/>
        <v>0</v>
      </c>
      <c r="AU195" s="140" t="str">
        <f t="shared" si="248"/>
        <v/>
      </c>
      <c r="AV195" s="140" t="str">
        <f t="shared" si="249"/>
        <v/>
      </c>
      <c r="AW195" s="140" t="str">
        <f t="shared" si="250"/>
        <v>0</v>
      </c>
      <c r="AX195" s="140" t="str">
        <f t="shared" si="251"/>
        <v/>
      </c>
      <c r="AY195" s="140" t="str">
        <f t="shared" si="252"/>
        <v>0</v>
      </c>
      <c r="AZ195" s="140" t="str">
        <f t="shared" si="253"/>
        <v/>
      </c>
      <c r="BA195" s="140" t="str">
        <f t="shared" si="254"/>
        <v>00</v>
      </c>
      <c r="BB195" s="140">
        <f t="shared" si="255"/>
        <v>0</v>
      </c>
      <c r="BC195" s="174" t="str">
        <f>IF(男子種目選択!G195="","",男子種目選択!G195)</f>
        <v/>
      </c>
      <c r="BD195" s="164" t="str">
        <f t="shared" si="315"/>
        <v/>
      </c>
      <c r="BE195" s="170"/>
      <c r="BF195" s="171" t="str">
        <f t="shared" si="256"/>
        <v/>
      </c>
      <c r="BG195" s="172"/>
      <c r="BH195" s="171" t="str">
        <f t="shared" si="257"/>
        <v/>
      </c>
      <c r="BI195" s="175"/>
      <c r="BJ195" s="169">
        <f t="shared" si="258"/>
        <v>0</v>
      </c>
      <c r="BK195" s="169">
        <f t="shared" si="259"/>
        <v>0</v>
      </c>
      <c r="BL195" s="169">
        <f t="shared" si="260"/>
        <v>0</v>
      </c>
      <c r="BM195" s="169">
        <f t="shared" si="261"/>
        <v>0</v>
      </c>
      <c r="BN195" s="3">
        <f t="shared" si="262"/>
        <v>0</v>
      </c>
      <c r="BO195" s="145">
        <f t="shared" si="263"/>
        <v>0</v>
      </c>
      <c r="BP195" s="140" t="str">
        <f t="shared" si="264"/>
        <v>000</v>
      </c>
      <c r="BQ195" s="140">
        <f t="shared" si="265"/>
        <v>0</v>
      </c>
      <c r="BR195" s="140">
        <f t="shared" si="266"/>
        <v>0</v>
      </c>
      <c r="BS195" s="140" t="str">
        <f t="shared" si="267"/>
        <v/>
      </c>
      <c r="BT195" s="140" t="str">
        <f t="shared" si="268"/>
        <v/>
      </c>
      <c r="BU195" s="140" t="str">
        <f t="shared" si="269"/>
        <v>0</v>
      </c>
      <c r="BV195" s="140" t="str">
        <f t="shared" si="270"/>
        <v/>
      </c>
      <c r="BW195" s="140" t="str">
        <f t="shared" si="271"/>
        <v>0</v>
      </c>
      <c r="BX195" s="140" t="str">
        <f t="shared" si="272"/>
        <v/>
      </c>
      <c r="BY195" s="140" t="str">
        <f t="shared" si="273"/>
        <v>00</v>
      </c>
      <c r="BZ195" s="140">
        <f t="shared" si="274"/>
        <v>0</v>
      </c>
      <c r="CA195" s="163" t="str">
        <f>IF(男子種目選択!H195="","",男子種目選択!H195)</f>
        <v/>
      </c>
      <c r="CB195" s="164" t="str">
        <f t="shared" si="316"/>
        <v/>
      </c>
      <c r="CC195" s="170"/>
      <c r="CD195" s="171" t="str">
        <f t="shared" si="275"/>
        <v/>
      </c>
      <c r="CE195" s="172"/>
      <c r="CF195" s="171" t="str">
        <f t="shared" si="276"/>
        <v/>
      </c>
      <c r="CG195" s="173"/>
      <c r="CH195" s="169">
        <f t="shared" si="277"/>
        <v>0</v>
      </c>
      <c r="CI195" s="169">
        <f t="shared" si="278"/>
        <v>0</v>
      </c>
      <c r="CJ195" s="169">
        <f t="shared" si="279"/>
        <v>0</v>
      </c>
      <c r="CK195" s="169">
        <f t="shared" si="280"/>
        <v>0</v>
      </c>
      <c r="CL195" s="3">
        <f t="shared" si="281"/>
        <v>0</v>
      </c>
      <c r="CM195" s="145">
        <f t="shared" si="282"/>
        <v>0</v>
      </c>
      <c r="CN195" s="140" t="str">
        <f t="shared" si="283"/>
        <v>000</v>
      </c>
      <c r="CO195" s="140">
        <f t="shared" si="284"/>
        <v>0</v>
      </c>
      <c r="CP195" s="140">
        <f t="shared" si="285"/>
        <v>0</v>
      </c>
      <c r="CQ195" s="140" t="str">
        <f t="shared" si="286"/>
        <v/>
      </c>
      <c r="CR195" s="140" t="str">
        <f t="shared" si="287"/>
        <v/>
      </c>
      <c r="CS195" s="140" t="str">
        <f t="shared" si="288"/>
        <v>0</v>
      </c>
      <c r="CT195" s="140" t="str">
        <f t="shared" si="289"/>
        <v/>
      </c>
      <c r="CU195" s="140" t="str">
        <f t="shared" si="290"/>
        <v>0</v>
      </c>
      <c r="CV195" s="140" t="str">
        <f t="shared" si="291"/>
        <v/>
      </c>
      <c r="CW195" s="140" t="str">
        <f t="shared" si="292"/>
        <v>00</v>
      </c>
      <c r="CX195" s="140">
        <f t="shared" si="293"/>
        <v>0</v>
      </c>
      <c r="CY195" s="174" t="str">
        <f>IF(男子種目選択!I195="","",男子種目選択!I195)</f>
        <v/>
      </c>
      <c r="CZ195" s="164" t="str">
        <f t="shared" si="317"/>
        <v/>
      </c>
      <c r="DA195" s="170"/>
      <c r="DB195" s="171" t="str">
        <f t="shared" si="294"/>
        <v/>
      </c>
      <c r="DC195" s="172"/>
      <c r="DD195" s="171" t="str">
        <f t="shared" si="295"/>
        <v/>
      </c>
      <c r="DE195" s="175"/>
      <c r="DF195" s="169">
        <f t="shared" si="296"/>
        <v>0</v>
      </c>
      <c r="DG195" s="169">
        <f t="shared" si="297"/>
        <v>0</v>
      </c>
      <c r="DH195" s="169">
        <f t="shared" si="298"/>
        <v>0</v>
      </c>
      <c r="DI195" s="169">
        <f t="shared" si="299"/>
        <v>0</v>
      </c>
      <c r="DJ195" s="3">
        <f t="shared" si="300"/>
        <v>0</v>
      </c>
      <c r="DK195" s="145">
        <f t="shared" si="301"/>
        <v>0</v>
      </c>
      <c r="DL195" s="140" t="str">
        <f t="shared" si="302"/>
        <v>000</v>
      </c>
      <c r="DM195" s="140">
        <f t="shared" si="303"/>
        <v>0</v>
      </c>
      <c r="DN195" s="140">
        <f t="shared" si="304"/>
        <v>0</v>
      </c>
      <c r="DO195" s="140" t="str">
        <f t="shared" si="305"/>
        <v/>
      </c>
      <c r="DP195" s="140" t="str">
        <f t="shared" si="306"/>
        <v/>
      </c>
      <c r="DQ195" s="140" t="str">
        <f t="shared" si="307"/>
        <v>0</v>
      </c>
      <c r="DR195" s="140" t="str">
        <f t="shared" si="308"/>
        <v/>
      </c>
      <c r="DS195" s="140" t="str">
        <f t="shared" si="309"/>
        <v>0</v>
      </c>
      <c r="DT195" s="140" t="str">
        <f t="shared" si="310"/>
        <v/>
      </c>
      <c r="DU195" s="140" t="str">
        <f t="shared" si="311"/>
        <v>00</v>
      </c>
      <c r="DV195" s="140">
        <f t="shared" si="312"/>
        <v>0</v>
      </c>
    </row>
    <row r="196" spans="2:126">
      <c r="B196" s="159" t="str">
        <f t="shared" si="218"/>
        <v/>
      </c>
      <c r="C196" s="150">
        <v>193</v>
      </c>
      <c r="D196" s="160" t="str">
        <f>男子種目選択!B196</f>
        <v/>
      </c>
      <c r="E196" s="161" t="str">
        <f>男子種目選択!C196</f>
        <v/>
      </c>
      <c r="F196" s="162" t="str">
        <f>男子種目選択!D196</f>
        <v/>
      </c>
      <c r="G196" s="163" t="str">
        <f>IF(男子種目選択!E196="","",男子種目選択!E196)</f>
        <v/>
      </c>
      <c r="H196" s="164" t="str">
        <f t="shared" ref="H196:H203" si="318">IF(G196="","",VLOOKUP(G196,コード,5,FALSE))</f>
        <v/>
      </c>
      <c r="I196" s="165"/>
      <c r="J196" s="166" t="str">
        <f t="shared" si="219"/>
        <v/>
      </c>
      <c r="K196" s="167"/>
      <c r="L196" s="166" t="str">
        <f t="shared" si="220"/>
        <v/>
      </c>
      <c r="M196" s="168"/>
      <c r="N196" s="169" t="str">
        <f t="shared" si="221"/>
        <v/>
      </c>
      <c r="O196" s="169">
        <f t="shared" si="222"/>
        <v>0</v>
      </c>
      <c r="P196" s="169" t="str">
        <f t="shared" si="223"/>
        <v/>
      </c>
      <c r="Q196" s="169">
        <f t="shared" si="224"/>
        <v>0</v>
      </c>
      <c r="R196" s="3" t="str">
        <f t="shared" si="225"/>
        <v/>
      </c>
      <c r="S196" s="145" t="str">
        <f t="shared" si="226"/>
        <v/>
      </c>
      <c r="T196" s="140" t="str">
        <f t="shared" si="227"/>
        <v>00</v>
      </c>
      <c r="U196" s="140">
        <f t="shared" si="228"/>
        <v>0</v>
      </c>
      <c r="V196" s="140">
        <f t="shared" si="229"/>
        <v>0</v>
      </c>
      <c r="W196" s="140" t="str">
        <f t="shared" si="230"/>
        <v/>
      </c>
      <c r="X196" s="140" t="str">
        <f t="shared" si="231"/>
        <v/>
      </c>
      <c r="Y196" s="140" t="str">
        <f t="shared" si="232"/>
        <v>0</v>
      </c>
      <c r="Z196" s="140" t="str">
        <f t="shared" si="233"/>
        <v/>
      </c>
      <c r="AA196" s="140" t="str">
        <f t="shared" si="234"/>
        <v/>
      </c>
      <c r="AB196" s="140" t="str">
        <f t="shared" si="235"/>
        <v/>
      </c>
      <c r="AC196" s="140" t="str">
        <f t="shared" ref="AC196:AC203" si="319">IF(X196="点",W196,CONCATENATE(W196,X196,Y196,Z196,AA196,AB196))</f>
        <v>0</v>
      </c>
      <c r="AD196" s="140">
        <f t="shared" si="236"/>
        <v>0</v>
      </c>
      <c r="AE196" s="163" t="str">
        <f>IF(男子種目選択!F196="","",男子種目選択!F196)</f>
        <v/>
      </c>
      <c r="AF196" s="164" t="str">
        <f t="shared" ref="AF196:AF203" si="320">IF(AE196="","",VLOOKUP(AE196,コード,5,FALSE))</f>
        <v/>
      </c>
      <c r="AG196" s="170"/>
      <c r="AH196" s="171" t="str">
        <f t="shared" si="237"/>
        <v/>
      </c>
      <c r="AI196" s="172"/>
      <c r="AJ196" s="171" t="str">
        <f t="shared" si="238"/>
        <v/>
      </c>
      <c r="AK196" s="173"/>
      <c r="AL196" s="169">
        <f t="shared" si="239"/>
        <v>0</v>
      </c>
      <c r="AM196" s="169">
        <f t="shared" si="240"/>
        <v>0</v>
      </c>
      <c r="AN196" s="169">
        <f t="shared" si="241"/>
        <v>0</v>
      </c>
      <c r="AO196" s="169">
        <f t="shared" si="242"/>
        <v>0</v>
      </c>
      <c r="AP196" s="3">
        <f t="shared" si="243"/>
        <v>0</v>
      </c>
      <c r="AQ196" s="145">
        <f t="shared" si="244"/>
        <v>0</v>
      </c>
      <c r="AR196" s="140" t="str">
        <f t="shared" si="245"/>
        <v>000</v>
      </c>
      <c r="AS196" s="140">
        <f t="shared" si="246"/>
        <v>0</v>
      </c>
      <c r="AT196" s="140">
        <f t="shared" si="247"/>
        <v>0</v>
      </c>
      <c r="AU196" s="140" t="str">
        <f t="shared" si="248"/>
        <v/>
      </c>
      <c r="AV196" s="140" t="str">
        <f t="shared" si="249"/>
        <v/>
      </c>
      <c r="AW196" s="140" t="str">
        <f t="shared" si="250"/>
        <v>0</v>
      </c>
      <c r="AX196" s="140" t="str">
        <f t="shared" si="251"/>
        <v/>
      </c>
      <c r="AY196" s="140" t="str">
        <f t="shared" si="252"/>
        <v>0</v>
      </c>
      <c r="AZ196" s="140" t="str">
        <f t="shared" si="253"/>
        <v/>
      </c>
      <c r="BA196" s="140" t="str">
        <f t="shared" si="254"/>
        <v>00</v>
      </c>
      <c r="BB196" s="140">
        <f t="shared" si="255"/>
        <v>0</v>
      </c>
      <c r="BC196" s="174" t="str">
        <f>IF(男子種目選択!G196="","",男子種目選択!G196)</f>
        <v/>
      </c>
      <c r="BD196" s="164" t="str">
        <f t="shared" ref="BD196:BD203" si="321">IF(BC196="","",VLOOKUP(BC196,コード,5,FALSE))</f>
        <v/>
      </c>
      <c r="BE196" s="170"/>
      <c r="BF196" s="171" t="str">
        <f t="shared" si="256"/>
        <v/>
      </c>
      <c r="BG196" s="172"/>
      <c r="BH196" s="171" t="str">
        <f t="shared" si="257"/>
        <v/>
      </c>
      <c r="BI196" s="175"/>
      <c r="BJ196" s="169">
        <f t="shared" si="258"/>
        <v>0</v>
      </c>
      <c r="BK196" s="169">
        <f t="shared" si="259"/>
        <v>0</v>
      </c>
      <c r="BL196" s="169">
        <f t="shared" si="260"/>
        <v>0</v>
      </c>
      <c r="BM196" s="169">
        <f t="shared" si="261"/>
        <v>0</v>
      </c>
      <c r="BN196" s="3">
        <f t="shared" si="262"/>
        <v>0</v>
      </c>
      <c r="BO196" s="145">
        <f t="shared" si="263"/>
        <v>0</v>
      </c>
      <c r="BP196" s="140" t="str">
        <f t="shared" si="264"/>
        <v>000</v>
      </c>
      <c r="BQ196" s="140">
        <f t="shared" si="265"/>
        <v>0</v>
      </c>
      <c r="BR196" s="140">
        <f t="shared" si="266"/>
        <v>0</v>
      </c>
      <c r="BS196" s="140" t="str">
        <f t="shared" si="267"/>
        <v/>
      </c>
      <c r="BT196" s="140" t="str">
        <f t="shared" si="268"/>
        <v/>
      </c>
      <c r="BU196" s="140" t="str">
        <f t="shared" si="269"/>
        <v>0</v>
      </c>
      <c r="BV196" s="140" t="str">
        <f t="shared" si="270"/>
        <v/>
      </c>
      <c r="BW196" s="140" t="str">
        <f t="shared" si="271"/>
        <v>0</v>
      </c>
      <c r="BX196" s="140" t="str">
        <f t="shared" si="272"/>
        <v/>
      </c>
      <c r="BY196" s="140" t="str">
        <f t="shared" si="273"/>
        <v>00</v>
      </c>
      <c r="BZ196" s="140">
        <f t="shared" si="274"/>
        <v>0</v>
      </c>
      <c r="CA196" s="163" t="str">
        <f>IF(男子種目選択!H196="","",男子種目選択!H196)</f>
        <v/>
      </c>
      <c r="CB196" s="164" t="str">
        <f t="shared" ref="CB196:CB203" si="322">IF(CA196="","",VLOOKUP(CA196,コード,5,FALSE))</f>
        <v/>
      </c>
      <c r="CC196" s="170"/>
      <c r="CD196" s="171" t="str">
        <f t="shared" si="275"/>
        <v/>
      </c>
      <c r="CE196" s="172"/>
      <c r="CF196" s="171" t="str">
        <f t="shared" si="276"/>
        <v/>
      </c>
      <c r="CG196" s="173"/>
      <c r="CH196" s="169">
        <f t="shared" si="277"/>
        <v>0</v>
      </c>
      <c r="CI196" s="169">
        <f t="shared" si="278"/>
        <v>0</v>
      </c>
      <c r="CJ196" s="169">
        <f t="shared" si="279"/>
        <v>0</v>
      </c>
      <c r="CK196" s="169">
        <f t="shared" si="280"/>
        <v>0</v>
      </c>
      <c r="CL196" s="3">
        <f t="shared" si="281"/>
        <v>0</v>
      </c>
      <c r="CM196" s="145">
        <f t="shared" si="282"/>
        <v>0</v>
      </c>
      <c r="CN196" s="140" t="str">
        <f t="shared" si="283"/>
        <v>000</v>
      </c>
      <c r="CO196" s="140">
        <f t="shared" si="284"/>
        <v>0</v>
      </c>
      <c r="CP196" s="140">
        <f t="shared" si="285"/>
        <v>0</v>
      </c>
      <c r="CQ196" s="140" t="str">
        <f t="shared" si="286"/>
        <v/>
      </c>
      <c r="CR196" s="140" t="str">
        <f t="shared" si="287"/>
        <v/>
      </c>
      <c r="CS196" s="140" t="str">
        <f t="shared" si="288"/>
        <v>0</v>
      </c>
      <c r="CT196" s="140" t="str">
        <f t="shared" si="289"/>
        <v/>
      </c>
      <c r="CU196" s="140" t="str">
        <f t="shared" si="290"/>
        <v>0</v>
      </c>
      <c r="CV196" s="140" t="str">
        <f t="shared" si="291"/>
        <v/>
      </c>
      <c r="CW196" s="140" t="str">
        <f t="shared" si="292"/>
        <v>00</v>
      </c>
      <c r="CX196" s="140">
        <f t="shared" si="293"/>
        <v>0</v>
      </c>
      <c r="CY196" s="174" t="str">
        <f>IF(男子種目選択!I196="","",男子種目選択!I196)</f>
        <v/>
      </c>
      <c r="CZ196" s="164" t="str">
        <f t="shared" ref="CZ196:CZ203" si="323">IF(CY196="","",VLOOKUP(CY196,コード,5,FALSE))</f>
        <v/>
      </c>
      <c r="DA196" s="170"/>
      <c r="DB196" s="171" t="str">
        <f t="shared" si="294"/>
        <v/>
      </c>
      <c r="DC196" s="172"/>
      <c r="DD196" s="171" t="str">
        <f t="shared" si="295"/>
        <v/>
      </c>
      <c r="DE196" s="175"/>
      <c r="DF196" s="169">
        <f t="shared" si="296"/>
        <v>0</v>
      </c>
      <c r="DG196" s="169">
        <f t="shared" si="297"/>
        <v>0</v>
      </c>
      <c r="DH196" s="169">
        <f t="shared" si="298"/>
        <v>0</v>
      </c>
      <c r="DI196" s="169">
        <f t="shared" si="299"/>
        <v>0</v>
      </c>
      <c r="DJ196" s="3">
        <f t="shared" si="300"/>
        <v>0</v>
      </c>
      <c r="DK196" s="145">
        <f t="shared" si="301"/>
        <v>0</v>
      </c>
      <c r="DL196" s="140" t="str">
        <f t="shared" si="302"/>
        <v>000</v>
      </c>
      <c r="DM196" s="140">
        <f t="shared" si="303"/>
        <v>0</v>
      </c>
      <c r="DN196" s="140">
        <f t="shared" si="304"/>
        <v>0</v>
      </c>
      <c r="DO196" s="140" t="str">
        <f t="shared" si="305"/>
        <v/>
      </c>
      <c r="DP196" s="140" t="str">
        <f t="shared" si="306"/>
        <v/>
      </c>
      <c r="DQ196" s="140" t="str">
        <f t="shared" si="307"/>
        <v>0</v>
      </c>
      <c r="DR196" s="140" t="str">
        <f t="shared" si="308"/>
        <v/>
      </c>
      <c r="DS196" s="140" t="str">
        <f t="shared" si="309"/>
        <v>0</v>
      </c>
      <c r="DT196" s="140" t="str">
        <f t="shared" si="310"/>
        <v/>
      </c>
      <c r="DU196" s="140" t="str">
        <f t="shared" si="311"/>
        <v>00</v>
      </c>
      <c r="DV196" s="140">
        <f t="shared" si="312"/>
        <v>0</v>
      </c>
    </row>
    <row r="197" spans="2:126">
      <c r="B197" s="159" t="str">
        <f t="shared" ref="B197:B203" si="324">IF(C197&lt;=A$3,C197,"")</f>
        <v/>
      </c>
      <c r="C197" s="150">
        <v>194</v>
      </c>
      <c r="D197" s="160" t="str">
        <f>男子種目選択!B197</f>
        <v/>
      </c>
      <c r="E197" s="161" t="str">
        <f>男子種目選択!C197</f>
        <v/>
      </c>
      <c r="F197" s="162" t="str">
        <f>男子種目選択!D197</f>
        <v/>
      </c>
      <c r="G197" s="163" t="str">
        <f>IF(男子種目選択!E197="","",男子種目選択!E197)</f>
        <v/>
      </c>
      <c r="H197" s="164" t="str">
        <f t="shared" si="318"/>
        <v/>
      </c>
      <c r="I197" s="165"/>
      <c r="J197" s="166" t="str">
        <f t="shared" ref="J197:J203" si="325">IF(B197="","",IF(H197="","",IF(H197="p","点",IF(H197="t","分","m"))))</f>
        <v/>
      </c>
      <c r="K197" s="167"/>
      <c r="L197" s="166" t="str">
        <f t="shared" ref="L197:L203" si="326">IF(B197="","",IF(H197="","",IF(H197="p","",IF(H197="t","秒","cm"))))</f>
        <v/>
      </c>
      <c r="M197" s="168"/>
      <c r="N197" s="169" t="str">
        <f t="shared" ref="N197:N203" si="327">IF(B197="","",LEN(I197))</f>
        <v/>
      </c>
      <c r="O197" s="169">
        <f t="shared" ref="O197:O203" si="328">IF(P197=1,CONCATENATE(T$3,I197),I197)</f>
        <v>0</v>
      </c>
      <c r="P197" s="169" t="str">
        <f t="shared" ref="P197:P203" si="329">IF(B197="","",LEN(K197))</f>
        <v/>
      </c>
      <c r="Q197" s="169">
        <f t="shared" ref="Q197:Q203" si="330">IF(P197=1,CONCATENATE(T$3,K197),K197)</f>
        <v>0</v>
      </c>
      <c r="R197" s="3" t="str">
        <f t="shared" ref="R197:R203" si="331">IF(B197="","",LEN(M197))</f>
        <v/>
      </c>
      <c r="S197" s="145" t="str">
        <f t="shared" ref="S197:S203" si="332">IF(B197="","",IF(H197="m","",IF(H197="p","",(IF(R197=1,M197*10,M197)))))</f>
        <v/>
      </c>
      <c r="T197" s="140" t="str">
        <f t="shared" ref="T197:T203" si="333">CONCATENATE(O197,Q197,S197)</f>
        <v>00</v>
      </c>
      <c r="U197" s="140">
        <f t="shared" ref="U197:U203" si="334">T197*1</f>
        <v>0</v>
      </c>
      <c r="V197" s="140">
        <f t="shared" ref="V197:V203" si="335">O197*1</f>
        <v>0</v>
      </c>
      <c r="W197" s="140" t="str">
        <f t="shared" ref="W197:W203" si="336">IF(V197=0,"",V197)</f>
        <v/>
      </c>
      <c r="X197" s="140" t="str">
        <f t="shared" ref="X197:X203" si="337">IF(V197=0,"",IF(H197="t",".",IF(H197="p","点","m")))</f>
        <v/>
      </c>
      <c r="Y197" s="140" t="str">
        <f t="shared" ref="Y197:Y203" si="338">IF(Q197="","",ASC(Q197))</f>
        <v>0</v>
      </c>
      <c r="Z197" s="140" t="str">
        <f t="shared" ref="Z197:Z203" si="339">IF(H197="t",".","")</f>
        <v/>
      </c>
      <c r="AA197" s="140" t="str">
        <f t="shared" ref="AA197:AA203" si="340">IF(S197="","",ASC(S197))</f>
        <v/>
      </c>
      <c r="AB197" s="140" t="str">
        <f t="shared" ref="AB197:AB203" si="341">IF(X197="m","",IF(V197=0,"","0"))</f>
        <v/>
      </c>
      <c r="AC197" s="140" t="str">
        <f t="shared" si="319"/>
        <v>0</v>
      </c>
      <c r="AD197" s="140">
        <f t="shared" ref="AD197:AD203" si="342">IF(V197=0,AC197*1,AC197)</f>
        <v>0</v>
      </c>
      <c r="AE197" s="163" t="str">
        <f>IF(男子種目選択!F197="","",男子種目選択!F197)</f>
        <v/>
      </c>
      <c r="AF197" s="164" t="str">
        <f t="shared" si="320"/>
        <v/>
      </c>
      <c r="AG197" s="170"/>
      <c r="AH197" s="171" t="str">
        <f t="shared" ref="AH197:AH203" si="343">IF(Y197="","",IF(AF197="","",IF(AF197="p","点",IF(AF197="t","分","m"))))</f>
        <v/>
      </c>
      <c r="AI197" s="172"/>
      <c r="AJ197" s="171" t="str">
        <f t="shared" ref="AJ197:AJ203" si="344">IF(Y197="","",IF(AF197="","",IF(AF197="p","",IF(AF197="t","秒","cm"))))</f>
        <v/>
      </c>
      <c r="AK197" s="173"/>
      <c r="AL197" s="169">
        <f t="shared" ref="AL197:AL203" si="345">IF(Y197="","",LEN(AG197))</f>
        <v>0</v>
      </c>
      <c r="AM197" s="169">
        <f t="shared" ref="AM197:AM203" si="346">IF(AN197=1,CONCATENATE(AR$3,AG197),AG197)</f>
        <v>0</v>
      </c>
      <c r="AN197" s="169">
        <f t="shared" ref="AN197:AN203" si="347">IF(Y197="","",LEN(AI197))</f>
        <v>0</v>
      </c>
      <c r="AO197" s="169">
        <f t="shared" ref="AO197:AO203" si="348">IF(AN197=1,CONCATENATE(AR$3,AI197),AI197)</f>
        <v>0</v>
      </c>
      <c r="AP197" s="3">
        <f t="shared" ref="AP197:AP203" si="349">IF(Y197="","",LEN(AK197))</f>
        <v>0</v>
      </c>
      <c r="AQ197" s="145">
        <f t="shared" ref="AQ197:AQ203" si="350">IF(Y197="","",IF(AF197="m","",IF(AF197="p","",(IF(AP197=1,AK197*10,AK197)))))</f>
        <v>0</v>
      </c>
      <c r="AR197" s="140" t="str">
        <f t="shared" ref="AR197:AR203" si="351">CONCATENATE(AM197,AO197,AQ197)</f>
        <v>000</v>
      </c>
      <c r="AS197" s="140">
        <f t="shared" ref="AS197:AS203" si="352">AR197*1</f>
        <v>0</v>
      </c>
      <c r="AT197" s="140">
        <f t="shared" ref="AT197:AT203" si="353">AM197*1</f>
        <v>0</v>
      </c>
      <c r="AU197" s="140" t="str">
        <f t="shared" ref="AU197:AU203" si="354">IF(AT197=0,"",AT197)</f>
        <v/>
      </c>
      <c r="AV197" s="140" t="str">
        <f t="shared" ref="AV197:AV203" si="355">IF(AT197=0,"",IF(AF197="t",".",IF(AF197="p","点","m")))</f>
        <v/>
      </c>
      <c r="AW197" s="140" t="str">
        <f t="shared" ref="AW197:AW203" si="356">IF(AO197="","",ASC(AO197))</f>
        <v>0</v>
      </c>
      <c r="AX197" s="140" t="str">
        <f t="shared" ref="AX197:AX203" si="357">IF(AF197="t",".","")</f>
        <v/>
      </c>
      <c r="AY197" s="140" t="str">
        <f t="shared" ref="AY197:AY203" si="358">IF(AQ197="","",ASC(AQ197))</f>
        <v>0</v>
      </c>
      <c r="AZ197" s="140" t="str">
        <f t="shared" ref="AZ197:AZ203" si="359">IF(AV197="m","",IF(AT197=0,"","0"))</f>
        <v/>
      </c>
      <c r="BA197" s="140" t="str">
        <f t="shared" ref="BA197:BA203" si="360">IF(AV197="点",AU197,CONCATENATE(AU197,AV197,AW197,AX197,AY197,AZ197))</f>
        <v>00</v>
      </c>
      <c r="BB197" s="140">
        <f t="shared" ref="BB197:BB203" si="361">IF(AT197=0,BA197*1,BA197)</f>
        <v>0</v>
      </c>
      <c r="BC197" s="174" t="str">
        <f>IF(男子種目選択!G197="","",男子種目選択!G197)</f>
        <v/>
      </c>
      <c r="BD197" s="164" t="str">
        <f t="shared" si="321"/>
        <v/>
      </c>
      <c r="BE197" s="170"/>
      <c r="BF197" s="171" t="str">
        <f t="shared" ref="BF197:BF203" si="362">IF(AW197="","",IF(BD197="","",IF(BD197="p","点",IF(BD197="t","分","m"))))</f>
        <v/>
      </c>
      <c r="BG197" s="172"/>
      <c r="BH197" s="171" t="str">
        <f t="shared" ref="BH197:BH203" si="363">IF(AW197="","",IF(BD197="","",IF(BD197="p","",IF(BD197="t","秒","cm"))))</f>
        <v/>
      </c>
      <c r="BI197" s="175"/>
      <c r="BJ197" s="169">
        <f t="shared" ref="BJ197:BJ203" si="364">IF(AW197="","",LEN(BE197))</f>
        <v>0</v>
      </c>
      <c r="BK197" s="169">
        <f t="shared" ref="BK197:BK203" si="365">IF(BL197=1,CONCATENATE(BP$3,BE197),BE197)</f>
        <v>0</v>
      </c>
      <c r="BL197" s="169">
        <f t="shared" ref="BL197:BL203" si="366">IF(AW197="","",LEN(BG197))</f>
        <v>0</v>
      </c>
      <c r="BM197" s="169">
        <f t="shared" ref="BM197:BM203" si="367">IF(BL197=1,CONCATENATE(BP$3,BG197),BG197)</f>
        <v>0</v>
      </c>
      <c r="BN197" s="3">
        <f t="shared" ref="BN197:BN203" si="368">IF(AW197="","",LEN(BI197))</f>
        <v>0</v>
      </c>
      <c r="BO197" s="145">
        <f t="shared" ref="BO197:BO203" si="369">IF(AW197="","",IF(BD197="m","",IF(BD197="p","",(IF(BN197=1,BI197*10,BI197)))))</f>
        <v>0</v>
      </c>
      <c r="BP197" s="140" t="str">
        <f t="shared" ref="BP197:BP203" si="370">CONCATENATE(BK197,BM197,BO197)</f>
        <v>000</v>
      </c>
      <c r="BQ197" s="140">
        <f t="shared" ref="BQ197:BQ203" si="371">BP197*1</f>
        <v>0</v>
      </c>
      <c r="BR197" s="140">
        <f t="shared" ref="BR197:BR203" si="372">BK197*1</f>
        <v>0</v>
      </c>
      <c r="BS197" s="140" t="str">
        <f t="shared" ref="BS197:BS203" si="373">IF(BR197=0,"",BR197)</f>
        <v/>
      </c>
      <c r="BT197" s="140" t="str">
        <f t="shared" ref="BT197:BT203" si="374">IF(BR197=0,"",IF(BD197="t",".",IF(BD197="p","点","m")))</f>
        <v/>
      </c>
      <c r="BU197" s="140" t="str">
        <f t="shared" ref="BU197:BU203" si="375">IF(BM197="","",ASC(BM197))</f>
        <v>0</v>
      </c>
      <c r="BV197" s="140" t="str">
        <f t="shared" ref="BV197:BV203" si="376">IF(BD197="t",".","")</f>
        <v/>
      </c>
      <c r="BW197" s="140" t="str">
        <f t="shared" ref="BW197:BW203" si="377">IF(BO197="","",ASC(BO197))</f>
        <v>0</v>
      </c>
      <c r="BX197" s="140" t="str">
        <f t="shared" ref="BX197:BX203" si="378">IF(BT197="m","",IF(BR197=0,"","0"))</f>
        <v/>
      </c>
      <c r="BY197" s="140" t="str">
        <f t="shared" ref="BY197:BY203" si="379">IF(BT197="点",BS197,CONCATENATE(BS197,BT197,BU197,BV197,BW197,BX197))</f>
        <v>00</v>
      </c>
      <c r="BZ197" s="140">
        <f t="shared" ref="BZ197:BZ203" si="380">IF(BR197=0,BY197*1,BY197)</f>
        <v>0</v>
      </c>
      <c r="CA197" s="163" t="str">
        <f>IF(男子種目選択!H197="","",男子種目選択!H197)</f>
        <v/>
      </c>
      <c r="CB197" s="164" t="str">
        <f t="shared" si="322"/>
        <v/>
      </c>
      <c r="CC197" s="170"/>
      <c r="CD197" s="171" t="str">
        <f t="shared" ref="CD197:CD203" si="381">IF(BU197="","",IF(CB197="","",IF(CB197="p","点",IF(CB197="t","分","m"))))</f>
        <v/>
      </c>
      <c r="CE197" s="172"/>
      <c r="CF197" s="171" t="str">
        <f t="shared" ref="CF197:CF203" si="382">IF(BU197="","",IF(CB197="","",IF(CB197="p","",IF(CB197="t","秒","cm"))))</f>
        <v/>
      </c>
      <c r="CG197" s="173"/>
      <c r="CH197" s="169">
        <f t="shared" ref="CH197:CH203" si="383">IF(BU197="","",LEN(CC197))</f>
        <v>0</v>
      </c>
      <c r="CI197" s="169">
        <f t="shared" ref="CI197:CI203" si="384">IF(CJ197=1,CONCATENATE(CN$3,CC197),CC197)</f>
        <v>0</v>
      </c>
      <c r="CJ197" s="169">
        <f t="shared" ref="CJ197:CJ203" si="385">IF(BU197="","",LEN(CE197))</f>
        <v>0</v>
      </c>
      <c r="CK197" s="169">
        <f t="shared" ref="CK197:CK203" si="386">IF(CJ197=1,CONCATENATE(CN$3,CE197),CE197)</f>
        <v>0</v>
      </c>
      <c r="CL197" s="3">
        <f t="shared" ref="CL197:CL203" si="387">IF(BU197="","",LEN(CG197))</f>
        <v>0</v>
      </c>
      <c r="CM197" s="145">
        <f t="shared" ref="CM197:CM203" si="388">IF(BU197="","",IF(CB197="m","",IF(CB197="p","",(IF(CL197=1,CG197*10,CG197)))))</f>
        <v>0</v>
      </c>
      <c r="CN197" s="140" t="str">
        <f t="shared" ref="CN197:CN203" si="389">CONCATENATE(CI197,CK197,CM197)</f>
        <v>000</v>
      </c>
      <c r="CO197" s="140">
        <f t="shared" ref="CO197:CO203" si="390">CN197*1</f>
        <v>0</v>
      </c>
      <c r="CP197" s="140">
        <f t="shared" ref="CP197:CP203" si="391">CI197*1</f>
        <v>0</v>
      </c>
      <c r="CQ197" s="140" t="str">
        <f t="shared" ref="CQ197:CQ203" si="392">IF(CP197=0,"",CP197)</f>
        <v/>
      </c>
      <c r="CR197" s="140" t="str">
        <f t="shared" ref="CR197:CR203" si="393">IF(CP197=0,"",IF(CB197="t",".",IF(CB197="p","点","m")))</f>
        <v/>
      </c>
      <c r="CS197" s="140" t="str">
        <f t="shared" ref="CS197:CS203" si="394">IF(CK197="","",ASC(CK197))</f>
        <v>0</v>
      </c>
      <c r="CT197" s="140" t="str">
        <f t="shared" ref="CT197:CT203" si="395">IF(CB197="t",".","")</f>
        <v/>
      </c>
      <c r="CU197" s="140" t="str">
        <f t="shared" ref="CU197:CU203" si="396">IF(CM197="","",ASC(CM197))</f>
        <v>0</v>
      </c>
      <c r="CV197" s="140" t="str">
        <f t="shared" ref="CV197:CV203" si="397">IF(CR197="m","",IF(CP197=0,"","0"))</f>
        <v/>
      </c>
      <c r="CW197" s="140" t="str">
        <f t="shared" ref="CW197:CW203" si="398">IF(CR197="点",CQ197,CONCATENATE(CQ197,CR197,CS197,CT197,CU197,CV197))</f>
        <v>00</v>
      </c>
      <c r="CX197" s="140">
        <f t="shared" ref="CX197:CX203" si="399">IF(CP197=0,CW197*1,CW197)</f>
        <v>0</v>
      </c>
      <c r="CY197" s="174" t="str">
        <f>IF(男子種目選択!I197="","",男子種目選択!I197)</f>
        <v/>
      </c>
      <c r="CZ197" s="164" t="str">
        <f t="shared" si="323"/>
        <v/>
      </c>
      <c r="DA197" s="170"/>
      <c r="DB197" s="171" t="str">
        <f t="shared" ref="DB197:DB203" si="400">IF(CS197="","",IF(CZ197="","",IF(CZ197="p","点",IF(CZ197="t","分","m"))))</f>
        <v/>
      </c>
      <c r="DC197" s="172"/>
      <c r="DD197" s="171" t="str">
        <f t="shared" ref="DD197:DD203" si="401">IF(CS197="","",IF(CZ197="","",IF(CZ197="p","",IF(CZ197="t","秒","cm"))))</f>
        <v/>
      </c>
      <c r="DE197" s="175"/>
      <c r="DF197" s="169">
        <f t="shared" ref="DF197:DF204" si="402">IF(CS197="","",LEN(DA197))</f>
        <v>0</v>
      </c>
      <c r="DG197" s="169">
        <f t="shared" ref="DG197:DG204" si="403">IF(DH197=1,CONCATENATE(DL$3,DA197),DA197)</f>
        <v>0</v>
      </c>
      <c r="DH197" s="169">
        <f t="shared" ref="DH197:DH204" si="404">IF(CS197="","",LEN(DC197))</f>
        <v>0</v>
      </c>
      <c r="DI197" s="169">
        <f t="shared" ref="DI197:DI204" si="405">IF(DH197=1,CONCATENATE(DL$3,DC197),DC197)</f>
        <v>0</v>
      </c>
      <c r="DJ197" s="3">
        <f t="shared" ref="DJ197:DJ204" si="406">IF(CS197="","",LEN(DE197))</f>
        <v>0</v>
      </c>
      <c r="DK197" s="145">
        <f t="shared" ref="DK197:DK204" si="407">IF(CS197="","",IF(CZ197="m","",IF(CZ197="p","",(IF(DJ197=1,DE197*10,DE197)))))</f>
        <v>0</v>
      </c>
      <c r="DL197" s="140" t="str">
        <f t="shared" ref="DL197:DL204" si="408">CONCATENATE(DG197,DI197,DK197)</f>
        <v>000</v>
      </c>
      <c r="DM197" s="140">
        <f t="shared" ref="DM197:DM204" si="409">DL197*1</f>
        <v>0</v>
      </c>
      <c r="DN197" s="140">
        <f t="shared" ref="DN197:DN204" si="410">DG197*1</f>
        <v>0</v>
      </c>
      <c r="DO197" s="140" t="str">
        <f t="shared" ref="DO197:DO204" si="411">IF(DN197=0,"",DN197)</f>
        <v/>
      </c>
      <c r="DP197" s="140" t="str">
        <f t="shared" ref="DP197:DP204" si="412">IF(DN197=0,"",IF(CZ197="t",".",IF(CZ197="p","点","m")))</f>
        <v/>
      </c>
      <c r="DQ197" s="140" t="str">
        <f t="shared" ref="DQ197:DQ204" si="413">IF(DI197="","",ASC(DI197))</f>
        <v>0</v>
      </c>
      <c r="DR197" s="140" t="str">
        <f t="shared" ref="DR197:DR204" si="414">IF(CZ197="t",".","")</f>
        <v/>
      </c>
      <c r="DS197" s="140" t="str">
        <f t="shared" ref="DS197:DS204" si="415">IF(DK197="","",ASC(DK197))</f>
        <v>0</v>
      </c>
      <c r="DT197" s="140" t="str">
        <f t="shared" ref="DT197:DT204" si="416">IF(DP197="m","",IF(DN197=0,"","0"))</f>
        <v/>
      </c>
      <c r="DU197" s="140" t="str">
        <f t="shared" ref="DU197:DU204" si="417">IF(DP197="点",DO197,CONCATENATE(DO197,DP197,DQ197,DR197,DS197,DT197))</f>
        <v>00</v>
      </c>
      <c r="DV197" s="140">
        <f t="shared" ref="DV197:DV204" si="418">IF(DN197=0,DU197*1,DU197)</f>
        <v>0</v>
      </c>
    </row>
    <row r="198" spans="2:126">
      <c r="B198" s="159" t="str">
        <f t="shared" si="324"/>
        <v/>
      </c>
      <c r="C198" s="150">
        <v>195</v>
      </c>
      <c r="D198" s="160" t="str">
        <f>男子種目選択!B198</f>
        <v/>
      </c>
      <c r="E198" s="161" t="str">
        <f>男子種目選択!C198</f>
        <v/>
      </c>
      <c r="F198" s="162" t="str">
        <f>男子種目選択!D198</f>
        <v/>
      </c>
      <c r="G198" s="163" t="str">
        <f>IF(男子種目選択!E198="","",男子種目選択!E198)</f>
        <v/>
      </c>
      <c r="H198" s="164" t="str">
        <f t="shared" si="318"/>
        <v/>
      </c>
      <c r="I198" s="165"/>
      <c r="J198" s="166" t="str">
        <f t="shared" si="325"/>
        <v/>
      </c>
      <c r="K198" s="167"/>
      <c r="L198" s="166" t="str">
        <f t="shared" si="326"/>
        <v/>
      </c>
      <c r="M198" s="168"/>
      <c r="N198" s="169" t="str">
        <f t="shared" si="327"/>
        <v/>
      </c>
      <c r="O198" s="169">
        <f t="shared" si="328"/>
        <v>0</v>
      </c>
      <c r="P198" s="169" t="str">
        <f t="shared" si="329"/>
        <v/>
      </c>
      <c r="Q198" s="169">
        <f t="shared" si="330"/>
        <v>0</v>
      </c>
      <c r="R198" s="3" t="str">
        <f t="shared" si="331"/>
        <v/>
      </c>
      <c r="S198" s="145" t="str">
        <f t="shared" si="332"/>
        <v/>
      </c>
      <c r="T198" s="140" t="str">
        <f t="shared" si="333"/>
        <v>00</v>
      </c>
      <c r="U198" s="140">
        <f t="shared" si="334"/>
        <v>0</v>
      </c>
      <c r="V198" s="140">
        <f t="shared" si="335"/>
        <v>0</v>
      </c>
      <c r="W198" s="140" t="str">
        <f t="shared" si="336"/>
        <v/>
      </c>
      <c r="X198" s="140" t="str">
        <f t="shared" si="337"/>
        <v/>
      </c>
      <c r="Y198" s="140" t="str">
        <f t="shared" si="338"/>
        <v>0</v>
      </c>
      <c r="Z198" s="140" t="str">
        <f t="shared" si="339"/>
        <v/>
      </c>
      <c r="AA198" s="140" t="str">
        <f t="shared" si="340"/>
        <v/>
      </c>
      <c r="AB198" s="140" t="str">
        <f t="shared" si="341"/>
        <v/>
      </c>
      <c r="AC198" s="140" t="str">
        <f t="shared" si="319"/>
        <v>0</v>
      </c>
      <c r="AD198" s="140">
        <f t="shared" si="342"/>
        <v>0</v>
      </c>
      <c r="AE198" s="163" t="str">
        <f>IF(男子種目選択!F198="","",男子種目選択!F198)</f>
        <v/>
      </c>
      <c r="AF198" s="164" t="str">
        <f t="shared" si="320"/>
        <v/>
      </c>
      <c r="AG198" s="170"/>
      <c r="AH198" s="171" t="str">
        <f t="shared" si="343"/>
        <v/>
      </c>
      <c r="AI198" s="172"/>
      <c r="AJ198" s="171" t="str">
        <f t="shared" si="344"/>
        <v/>
      </c>
      <c r="AK198" s="173"/>
      <c r="AL198" s="169">
        <f t="shared" si="345"/>
        <v>0</v>
      </c>
      <c r="AM198" s="169">
        <f t="shared" si="346"/>
        <v>0</v>
      </c>
      <c r="AN198" s="169">
        <f t="shared" si="347"/>
        <v>0</v>
      </c>
      <c r="AO198" s="169">
        <f t="shared" si="348"/>
        <v>0</v>
      </c>
      <c r="AP198" s="3">
        <f t="shared" si="349"/>
        <v>0</v>
      </c>
      <c r="AQ198" s="145">
        <f t="shared" si="350"/>
        <v>0</v>
      </c>
      <c r="AR198" s="140" t="str">
        <f t="shared" si="351"/>
        <v>000</v>
      </c>
      <c r="AS198" s="140">
        <f t="shared" si="352"/>
        <v>0</v>
      </c>
      <c r="AT198" s="140">
        <f t="shared" si="353"/>
        <v>0</v>
      </c>
      <c r="AU198" s="140" t="str">
        <f t="shared" si="354"/>
        <v/>
      </c>
      <c r="AV198" s="140" t="str">
        <f t="shared" si="355"/>
        <v/>
      </c>
      <c r="AW198" s="140" t="str">
        <f t="shared" si="356"/>
        <v>0</v>
      </c>
      <c r="AX198" s="140" t="str">
        <f t="shared" si="357"/>
        <v/>
      </c>
      <c r="AY198" s="140" t="str">
        <f t="shared" si="358"/>
        <v>0</v>
      </c>
      <c r="AZ198" s="140" t="str">
        <f t="shared" si="359"/>
        <v/>
      </c>
      <c r="BA198" s="140" t="str">
        <f t="shared" si="360"/>
        <v>00</v>
      </c>
      <c r="BB198" s="140">
        <f t="shared" si="361"/>
        <v>0</v>
      </c>
      <c r="BC198" s="174" t="str">
        <f>IF(男子種目選択!G198="","",男子種目選択!G198)</f>
        <v/>
      </c>
      <c r="BD198" s="164" t="str">
        <f t="shared" si="321"/>
        <v/>
      </c>
      <c r="BE198" s="170"/>
      <c r="BF198" s="171" t="str">
        <f t="shared" si="362"/>
        <v/>
      </c>
      <c r="BG198" s="172"/>
      <c r="BH198" s="171" t="str">
        <f t="shared" si="363"/>
        <v/>
      </c>
      <c r="BI198" s="175"/>
      <c r="BJ198" s="169">
        <f t="shared" si="364"/>
        <v>0</v>
      </c>
      <c r="BK198" s="169">
        <f t="shared" si="365"/>
        <v>0</v>
      </c>
      <c r="BL198" s="169">
        <f t="shared" si="366"/>
        <v>0</v>
      </c>
      <c r="BM198" s="169">
        <f t="shared" si="367"/>
        <v>0</v>
      </c>
      <c r="BN198" s="3">
        <f t="shared" si="368"/>
        <v>0</v>
      </c>
      <c r="BO198" s="145">
        <f t="shared" si="369"/>
        <v>0</v>
      </c>
      <c r="BP198" s="140" t="str">
        <f t="shared" si="370"/>
        <v>000</v>
      </c>
      <c r="BQ198" s="140">
        <f t="shared" si="371"/>
        <v>0</v>
      </c>
      <c r="BR198" s="140">
        <f t="shared" si="372"/>
        <v>0</v>
      </c>
      <c r="BS198" s="140" t="str">
        <f t="shared" si="373"/>
        <v/>
      </c>
      <c r="BT198" s="140" t="str">
        <f t="shared" si="374"/>
        <v/>
      </c>
      <c r="BU198" s="140" t="str">
        <f t="shared" si="375"/>
        <v>0</v>
      </c>
      <c r="BV198" s="140" t="str">
        <f t="shared" si="376"/>
        <v/>
      </c>
      <c r="BW198" s="140" t="str">
        <f t="shared" si="377"/>
        <v>0</v>
      </c>
      <c r="BX198" s="140" t="str">
        <f t="shared" si="378"/>
        <v/>
      </c>
      <c r="BY198" s="140" t="str">
        <f t="shared" si="379"/>
        <v>00</v>
      </c>
      <c r="BZ198" s="140">
        <f t="shared" si="380"/>
        <v>0</v>
      </c>
      <c r="CA198" s="163" t="str">
        <f>IF(男子種目選択!H198="","",男子種目選択!H198)</f>
        <v/>
      </c>
      <c r="CB198" s="164" t="str">
        <f t="shared" si="322"/>
        <v/>
      </c>
      <c r="CC198" s="170"/>
      <c r="CD198" s="171" t="str">
        <f t="shared" si="381"/>
        <v/>
      </c>
      <c r="CE198" s="172"/>
      <c r="CF198" s="171" t="str">
        <f t="shared" si="382"/>
        <v/>
      </c>
      <c r="CG198" s="173"/>
      <c r="CH198" s="169">
        <f t="shared" si="383"/>
        <v>0</v>
      </c>
      <c r="CI198" s="169">
        <f t="shared" si="384"/>
        <v>0</v>
      </c>
      <c r="CJ198" s="169">
        <f t="shared" si="385"/>
        <v>0</v>
      </c>
      <c r="CK198" s="169">
        <f t="shared" si="386"/>
        <v>0</v>
      </c>
      <c r="CL198" s="3">
        <f t="shared" si="387"/>
        <v>0</v>
      </c>
      <c r="CM198" s="145">
        <f t="shared" si="388"/>
        <v>0</v>
      </c>
      <c r="CN198" s="140" t="str">
        <f t="shared" si="389"/>
        <v>000</v>
      </c>
      <c r="CO198" s="140">
        <f t="shared" si="390"/>
        <v>0</v>
      </c>
      <c r="CP198" s="140">
        <f t="shared" si="391"/>
        <v>0</v>
      </c>
      <c r="CQ198" s="140" t="str">
        <f t="shared" si="392"/>
        <v/>
      </c>
      <c r="CR198" s="140" t="str">
        <f t="shared" si="393"/>
        <v/>
      </c>
      <c r="CS198" s="140" t="str">
        <f t="shared" si="394"/>
        <v>0</v>
      </c>
      <c r="CT198" s="140" t="str">
        <f t="shared" si="395"/>
        <v/>
      </c>
      <c r="CU198" s="140" t="str">
        <f t="shared" si="396"/>
        <v>0</v>
      </c>
      <c r="CV198" s="140" t="str">
        <f t="shared" si="397"/>
        <v/>
      </c>
      <c r="CW198" s="140" t="str">
        <f t="shared" si="398"/>
        <v>00</v>
      </c>
      <c r="CX198" s="140">
        <f t="shared" si="399"/>
        <v>0</v>
      </c>
      <c r="CY198" s="174" t="str">
        <f>IF(男子種目選択!I198="","",男子種目選択!I198)</f>
        <v/>
      </c>
      <c r="CZ198" s="164" t="str">
        <f t="shared" si="323"/>
        <v/>
      </c>
      <c r="DA198" s="170"/>
      <c r="DB198" s="171" t="str">
        <f t="shared" si="400"/>
        <v/>
      </c>
      <c r="DC198" s="172"/>
      <c r="DD198" s="171" t="str">
        <f t="shared" si="401"/>
        <v/>
      </c>
      <c r="DE198" s="175"/>
      <c r="DF198" s="169">
        <f t="shared" si="402"/>
        <v>0</v>
      </c>
      <c r="DG198" s="169">
        <f t="shared" si="403"/>
        <v>0</v>
      </c>
      <c r="DH198" s="169">
        <f t="shared" si="404"/>
        <v>0</v>
      </c>
      <c r="DI198" s="169">
        <f t="shared" si="405"/>
        <v>0</v>
      </c>
      <c r="DJ198" s="3">
        <f t="shared" si="406"/>
        <v>0</v>
      </c>
      <c r="DK198" s="145">
        <f t="shared" si="407"/>
        <v>0</v>
      </c>
      <c r="DL198" s="140" t="str">
        <f t="shared" si="408"/>
        <v>000</v>
      </c>
      <c r="DM198" s="140">
        <f t="shared" si="409"/>
        <v>0</v>
      </c>
      <c r="DN198" s="140">
        <f t="shared" si="410"/>
        <v>0</v>
      </c>
      <c r="DO198" s="140" t="str">
        <f t="shared" si="411"/>
        <v/>
      </c>
      <c r="DP198" s="140" t="str">
        <f t="shared" si="412"/>
        <v/>
      </c>
      <c r="DQ198" s="140" t="str">
        <f t="shared" si="413"/>
        <v>0</v>
      </c>
      <c r="DR198" s="140" t="str">
        <f t="shared" si="414"/>
        <v/>
      </c>
      <c r="DS198" s="140" t="str">
        <f t="shared" si="415"/>
        <v>0</v>
      </c>
      <c r="DT198" s="140" t="str">
        <f t="shared" si="416"/>
        <v/>
      </c>
      <c r="DU198" s="140" t="str">
        <f t="shared" si="417"/>
        <v>00</v>
      </c>
      <c r="DV198" s="140">
        <f t="shared" si="418"/>
        <v>0</v>
      </c>
    </row>
    <row r="199" spans="2:126">
      <c r="B199" s="159" t="str">
        <f t="shared" si="324"/>
        <v/>
      </c>
      <c r="C199" s="150">
        <v>196</v>
      </c>
      <c r="D199" s="160" t="str">
        <f>男子種目選択!B199</f>
        <v/>
      </c>
      <c r="E199" s="161" t="str">
        <f>男子種目選択!C199</f>
        <v/>
      </c>
      <c r="F199" s="162" t="str">
        <f>男子種目選択!D199</f>
        <v/>
      </c>
      <c r="G199" s="163" t="str">
        <f>IF(男子種目選択!E199="","",男子種目選択!E199)</f>
        <v/>
      </c>
      <c r="H199" s="164" t="str">
        <f t="shared" si="318"/>
        <v/>
      </c>
      <c r="I199" s="165"/>
      <c r="J199" s="166" t="str">
        <f t="shared" si="325"/>
        <v/>
      </c>
      <c r="K199" s="167"/>
      <c r="L199" s="166" t="str">
        <f t="shared" si="326"/>
        <v/>
      </c>
      <c r="M199" s="168"/>
      <c r="N199" s="169" t="str">
        <f t="shared" si="327"/>
        <v/>
      </c>
      <c r="O199" s="169">
        <f t="shared" si="328"/>
        <v>0</v>
      </c>
      <c r="P199" s="169" t="str">
        <f t="shared" si="329"/>
        <v/>
      </c>
      <c r="Q199" s="169">
        <f t="shared" si="330"/>
        <v>0</v>
      </c>
      <c r="R199" s="3" t="str">
        <f t="shared" si="331"/>
        <v/>
      </c>
      <c r="S199" s="145" t="str">
        <f t="shared" si="332"/>
        <v/>
      </c>
      <c r="T199" s="140" t="str">
        <f t="shared" si="333"/>
        <v>00</v>
      </c>
      <c r="U199" s="140">
        <f t="shared" si="334"/>
        <v>0</v>
      </c>
      <c r="V199" s="140">
        <f t="shared" si="335"/>
        <v>0</v>
      </c>
      <c r="W199" s="140" t="str">
        <f t="shared" si="336"/>
        <v/>
      </c>
      <c r="X199" s="140" t="str">
        <f t="shared" si="337"/>
        <v/>
      </c>
      <c r="Y199" s="140" t="str">
        <f t="shared" si="338"/>
        <v>0</v>
      </c>
      <c r="Z199" s="140" t="str">
        <f t="shared" si="339"/>
        <v/>
      </c>
      <c r="AA199" s="140" t="str">
        <f t="shared" si="340"/>
        <v/>
      </c>
      <c r="AB199" s="140" t="str">
        <f t="shared" si="341"/>
        <v/>
      </c>
      <c r="AC199" s="140" t="str">
        <f t="shared" si="319"/>
        <v>0</v>
      </c>
      <c r="AD199" s="140">
        <f t="shared" si="342"/>
        <v>0</v>
      </c>
      <c r="AE199" s="163" t="str">
        <f>IF(男子種目選択!F199="","",男子種目選択!F199)</f>
        <v/>
      </c>
      <c r="AF199" s="164" t="str">
        <f t="shared" si="320"/>
        <v/>
      </c>
      <c r="AG199" s="170"/>
      <c r="AH199" s="171" t="str">
        <f t="shared" si="343"/>
        <v/>
      </c>
      <c r="AI199" s="172"/>
      <c r="AJ199" s="171" t="str">
        <f t="shared" si="344"/>
        <v/>
      </c>
      <c r="AK199" s="173"/>
      <c r="AL199" s="169">
        <f t="shared" si="345"/>
        <v>0</v>
      </c>
      <c r="AM199" s="169">
        <f t="shared" si="346"/>
        <v>0</v>
      </c>
      <c r="AN199" s="169">
        <f t="shared" si="347"/>
        <v>0</v>
      </c>
      <c r="AO199" s="169">
        <f t="shared" si="348"/>
        <v>0</v>
      </c>
      <c r="AP199" s="3">
        <f t="shared" si="349"/>
        <v>0</v>
      </c>
      <c r="AQ199" s="145">
        <f t="shared" si="350"/>
        <v>0</v>
      </c>
      <c r="AR199" s="140" t="str">
        <f t="shared" si="351"/>
        <v>000</v>
      </c>
      <c r="AS199" s="140">
        <f t="shared" si="352"/>
        <v>0</v>
      </c>
      <c r="AT199" s="140">
        <f t="shared" si="353"/>
        <v>0</v>
      </c>
      <c r="AU199" s="140" t="str">
        <f t="shared" si="354"/>
        <v/>
      </c>
      <c r="AV199" s="140" t="str">
        <f t="shared" si="355"/>
        <v/>
      </c>
      <c r="AW199" s="140" t="str">
        <f t="shared" si="356"/>
        <v>0</v>
      </c>
      <c r="AX199" s="140" t="str">
        <f t="shared" si="357"/>
        <v/>
      </c>
      <c r="AY199" s="140" t="str">
        <f t="shared" si="358"/>
        <v>0</v>
      </c>
      <c r="AZ199" s="140" t="str">
        <f t="shared" si="359"/>
        <v/>
      </c>
      <c r="BA199" s="140" t="str">
        <f t="shared" si="360"/>
        <v>00</v>
      </c>
      <c r="BB199" s="140">
        <f t="shared" si="361"/>
        <v>0</v>
      </c>
      <c r="BC199" s="174" t="str">
        <f>IF(男子種目選択!G199="","",男子種目選択!G199)</f>
        <v/>
      </c>
      <c r="BD199" s="164" t="str">
        <f t="shared" si="321"/>
        <v/>
      </c>
      <c r="BE199" s="170"/>
      <c r="BF199" s="171" t="str">
        <f t="shared" si="362"/>
        <v/>
      </c>
      <c r="BG199" s="172"/>
      <c r="BH199" s="171" t="str">
        <f t="shared" si="363"/>
        <v/>
      </c>
      <c r="BI199" s="175"/>
      <c r="BJ199" s="169">
        <f t="shared" si="364"/>
        <v>0</v>
      </c>
      <c r="BK199" s="169">
        <f t="shared" si="365"/>
        <v>0</v>
      </c>
      <c r="BL199" s="169">
        <f t="shared" si="366"/>
        <v>0</v>
      </c>
      <c r="BM199" s="169">
        <f t="shared" si="367"/>
        <v>0</v>
      </c>
      <c r="BN199" s="3">
        <f t="shared" si="368"/>
        <v>0</v>
      </c>
      <c r="BO199" s="145">
        <f t="shared" si="369"/>
        <v>0</v>
      </c>
      <c r="BP199" s="140" t="str">
        <f t="shared" si="370"/>
        <v>000</v>
      </c>
      <c r="BQ199" s="140">
        <f t="shared" si="371"/>
        <v>0</v>
      </c>
      <c r="BR199" s="140">
        <f t="shared" si="372"/>
        <v>0</v>
      </c>
      <c r="BS199" s="140" t="str">
        <f t="shared" si="373"/>
        <v/>
      </c>
      <c r="BT199" s="140" t="str">
        <f t="shared" si="374"/>
        <v/>
      </c>
      <c r="BU199" s="140" t="str">
        <f t="shared" si="375"/>
        <v>0</v>
      </c>
      <c r="BV199" s="140" t="str">
        <f t="shared" si="376"/>
        <v/>
      </c>
      <c r="BW199" s="140" t="str">
        <f t="shared" si="377"/>
        <v>0</v>
      </c>
      <c r="BX199" s="140" t="str">
        <f t="shared" si="378"/>
        <v/>
      </c>
      <c r="BY199" s="140" t="str">
        <f t="shared" si="379"/>
        <v>00</v>
      </c>
      <c r="BZ199" s="140">
        <f t="shared" si="380"/>
        <v>0</v>
      </c>
      <c r="CA199" s="163" t="str">
        <f>IF(男子種目選択!H199="","",男子種目選択!H199)</f>
        <v/>
      </c>
      <c r="CB199" s="164" t="str">
        <f t="shared" si="322"/>
        <v/>
      </c>
      <c r="CC199" s="170"/>
      <c r="CD199" s="171" t="str">
        <f t="shared" si="381"/>
        <v/>
      </c>
      <c r="CE199" s="172"/>
      <c r="CF199" s="171" t="str">
        <f t="shared" si="382"/>
        <v/>
      </c>
      <c r="CG199" s="173"/>
      <c r="CH199" s="169">
        <f t="shared" si="383"/>
        <v>0</v>
      </c>
      <c r="CI199" s="169">
        <f t="shared" si="384"/>
        <v>0</v>
      </c>
      <c r="CJ199" s="169">
        <f t="shared" si="385"/>
        <v>0</v>
      </c>
      <c r="CK199" s="169">
        <f t="shared" si="386"/>
        <v>0</v>
      </c>
      <c r="CL199" s="3">
        <f t="shared" si="387"/>
        <v>0</v>
      </c>
      <c r="CM199" s="145">
        <f t="shared" si="388"/>
        <v>0</v>
      </c>
      <c r="CN199" s="140" t="str">
        <f t="shared" si="389"/>
        <v>000</v>
      </c>
      <c r="CO199" s="140">
        <f t="shared" si="390"/>
        <v>0</v>
      </c>
      <c r="CP199" s="140">
        <f t="shared" si="391"/>
        <v>0</v>
      </c>
      <c r="CQ199" s="140" t="str">
        <f t="shared" si="392"/>
        <v/>
      </c>
      <c r="CR199" s="140" t="str">
        <f t="shared" si="393"/>
        <v/>
      </c>
      <c r="CS199" s="140" t="str">
        <f t="shared" si="394"/>
        <v>0</v>
      </c>
      <c r="CT199" s="140" t="str">
        <f t="shared" si="395"/>
        <v/>
      </c>
      <c r="CU199" s="140" t="str">
        <f t="shared" si="396"/>
        <v>0</v>
      </c>
      <c r="CV199" s="140" t="str">
        <f t="shared" si="397"/>
        <v/>
      </c>
      <c r="CW199" s="140" t="str">
        <f t="shared" si="398"/>
        <v>00</v>
      </c>
      <c r="CX199" s="140">
        <f t="shared" si="399"/>
        <v>0</v>
      </c>
      <c r="CY199" s="174" t="str">
        <f>IF(男子種目選択!I199="","",男子種目選択!I199)</f>
        <v/>
      </c>
      <c r="CZ199" s="164" t="str">
        <f t="shared" si="323"/>
        <v/>
      </c>
      <c r="DA199" s="170"/>
      <c r="DB199" s="171" t="str">
        <f t="shared" si="400"/>
        <v/>
      </c>
      <c r="DC199" s="172"/>
      <c r="DD199" s="171" t="str">
        <f t="shared" si="401"/>
        <v/>
      </c>
      <c r="DE199" s="175"/>
      <c r="DF199" s="169">
        <f t="shared" si="402"/>
        <v>0</v>
      </c>
      <c r="DG199" s="169">
        <f t="shared" si="403"/>
        <v>0</v>
      </c>
      <c r="DH199" s="169">
        <f t="shared" si="404"/>
        <v>0</v>
      </c>
      <c r="DI199" s="169">
        <f t="shared" si="405"/>
        <v>0</v>
      </c>
      <c r="DJ199" s="3">
        <f t="shared" si="406"/>
        <v>0</v>
      </c>
      <c r="DK199" s="145">
        <f t="shared" si="407"/>
        <v>0</v>
      </c>
      <c r="DL199" s="140" t="str">
        <f t="shared" si="408"/>
        <v>000</v>
      </c>
      <c r="DM199" s="140">
        <f t="shared" si="409"/>
        <v>0</v>
      </c>
      <c r="DN199" s="140">
        <f t="shared" si="410"/>
        <v>0</v>
      </c>
      <c r="DO199" s="140" t="str">
        <f t="shared" si="411"/>
        <v/>
      </c>
      <c r="DP199" s="140" t="str">
        <f t="shared" si="412"/>
        <v/>
      </c>
      <c r="DQ199" s="140" t="str">
        <f t="shared" si="413"/>
        <v>0</v>
      </c>
      <c r="DR199" s="140" t="str">
        <f t="shared" si="414"/>
        <v/>
      </c>
      <c r="DS199" s="140" t="str">
        <f t="shared" si="415"/>
        <v>0</v>
      </c>
      <c r="DT199" s="140" t="str">
        <f t="shared" si="416"/>
        <v/>
      </c>
      <c r="DU199" s="140" t="str">
        <f t="shared" si="417"/>
        <v>00</v>
      </c>
      <c r="DV199" s="140">
        <f t="shared" si="418"/>
        <v>0</v>
      </c>
    </row>
    <row r="200" spans="2:126">
      <c r="B200" s="159" t="str">
        <f t="shared" si="324"/>
        <v/>
      </c>
      <c r="C200" s="150">
        <v>197</v>
      </c>
      <c r="D200" s="160" t="str">
        <f>男子種目選択!B200</f>
        <v/>
      </c>
      <c r="E200" s="161" t="str">
        <f>男子種目選択!C200</f>
        <v/>
      </c>
      <c r="F200" s="162" t="str">
        <f>男子種目選択!D200</f>
        <v/>
      </c>
      <c r="G200" s="163" t="str">
        <f>IF(男子種目選択!E200="","",男子種目選択!E200)</f>
        <v/>
      </c>
      <c r="H200" s="164" t="str">
        <f t="shared" si="318"/>
        <v/>
      </c>
      <c r="I200" s="165"/>
      <c r="J200" s="166" t="str">
        <f t="shared" si="325"/>
        <v/>
      </c>
      <c r="K200" s="167"/>
      <c r="L200" s="166" t="str">
        <f t="shared" si="326"/>
        <v/>
      </c>
      <c r="M200" s="168"/>
      <c r="N200" s="169" t="str">
        <f t="shared" si="327"/>
        <v/>
      </c>
      <c r="O200" s="169">
        <f t="shared" si="328"/>
        <v>0</v>
      </c>
      <c r="P200" s="169" t="str">
        <f t="shared" si="329"/>
        <v/>
      </c>
      <c r="Q200" s="169">
        <f t="shared" si="330"/>
        <v>0</v>
      </c>
      <c r="R200" s="3" t="str">
        <f t="shared" si="331"/>
        <v/>
      </c>
      <c r="S200" s="145" t="str">
        <f t="shared" si="332"/>
        <v/>
      </c>
      <c r="T200" s="140" t="str">
        <f t="shared" si="333"/>
        <v>00</v>
      </c>
      <c r="U200" s="140">
        <f t="shared" si="334"/>
        <v>0</v>
      </c>
      <c r="V200" s="140">
        <f t="shared" si="335"/>
        <v>0</v>
      </c>
      <c r="W200" s="140" t="str">
        <f t="shared" si="336"/>
        <v/>
      </c>
      <c r="X200" s="140" t="str">
        <f t="shared" si="337"/>
        <v/>
      </c>
      <c r="Y200" s="140" t="str">
        <f t="shared" si="338"/>
        <v>0</v>
      </c>
      <c r="Z200" s="140" t="str">
        <f t="shared" si="339"/>
        <v/>
      </c>
      <c r="AA200" s="140" t="str">
        <f t="shared" si="340"/>
        <v/>
      </c>
      <c r="AB200" s="140" t="str">
        <f t="shared" si="341"/>
        <v/>
      </c>
      <c r="AC200" s="140" t="str">
        <f t="shared" si="319"/>
        <v>0</v>
      </c>
      <c r="AD200" s="140">
        <f t="shared" si="342"/>
        <v>0</v>
      </c>
      <c r="AE200" s="163" t="str">
        <f>IF(男子種目選択!F200="","",男子種目選択!F200)</f>
        <v/>
      </c>
      <c r="AF200" s="164" t="str">
        <f t="shared" si="320"/>
        <v/>
      </c>
      <c r="AG200" s="170"/>
      <c r="AH200" s="171" t="str">
        <f t="shared" si="343"/>
        <v/>
      </c>
      <c r="AI200" s="172"/>
      <c r="AJ200" s="171" t="str">
        <f t="shared" si="344"/>
        <v/>
      </c>
      <c r="AK200" s="173"/>
      <c r="AL200" s="169">
        <f t="shared" si="345"/>
        <v>0</v>
      </c>
      <c r="AM200" s="169">
        <f t="shared" si="346"/>
        <v>0</v>
      </c>
      <c r="AN200" s="169">
        <f t="shared" si="347"/>
        <v>0</v>
      </c>
      <c r="AO200" s="169">
        <f t="shared" si="348"/>
        <v>0</v>
      </c>
      <c r="AP200" s="3">
        <f t="shared" si="349"/>
        <v>0</v>
      </c>
      <c r="AQ200" s="145">
        <f t="shared" si="350"/>
        <v>0</v>
      </c>
      <c r="AR200" s="140" t="str">
        <f t="shared" si="351"/>
        <v>000</v>
      </c>
      <c r="AS200" s="140">
        <f t="shared" si="352"/>
        <v>0</v>
      </c>
      <c r="AT200" s="140">
        <f t="shared" si="353"/>
        <v>0</v>
      </c>
      <c r="AU200" s="140" t="str">
        <f t="shared" si="354"/>
        <v/>
      </c>
      <c r="AV200" s="140" t="str">
        <f t="shared" si="355"/>
        <v/>
      </c>
      <c r="AW200" s="140" t="str">
        <f t="shared" si="356"/>
        <v>0</v>
      </c>
      <c r="AX200" s="140" t="str">
        <f t="shared" si="357"/>
        <v/>
      </c>
      <c r="AY200" s="140" t="str">
        <f t="shared" si="358"/>
        <v>0</v>
      </c>
      <c r="AZ200" s="140" t="str">
        <f t="shared" si="359"/>
        <v/>
      </c>
      <c r="BA200" s="140" t="str">
        <f t="shared" si="360"/>
        <v>00</v>
      </c>
      <c r="BB200" s="140">
        <f t="shared" si="361"/>
        <v>0</v>
      </c>
      <c r="BC200" s="174" t="str">
        <f>IF(男子種目選択!G200="","",男子種目選択!G200)</f>
        <v/>
      </c>
      <c r="BD200" s="164" t="str">
        <f t="shared" si="321"/>
        <v/>
      </c>
      <c r="BE200" s="170"/>
      <c r="BF200" s="171" t="str">
        <f t="shared" si="362"/>
        <v/>
      </c>
      <c r="BG200" s="172"/>
      <c r="BH200" s="171" t="str">
        <f t="shared" si="363"/>
        <v/>
      </c>
      <c r="BI200" s="175"/>
      <c r="BJ200" s="169">
        <f t="shared" si="364"/>
        <v>0</v>
      </c>
      <c r="BK200" s="169">
        <f t="shared" si="365"/>
        <v>0</v>
      </c>
      <c r="BL200" s="169">
        <f t="shared" si="366"/>
        <v>0</v>
      </c>
      <c r="BM200" s="169">
        <f t="shared" si="367"/>
        <v>0</v>
      </c>
      <c r="BN200" s="3">
        <f t="shared" si="368"/>
        <v>0</v>
      </c>
      <c r="BO200" s="145">
        <f t="shared" si="369"/>
        <v>0</v>
      </c>
      <c r="BP200" s="140" t="str">
        <f t="shared" si="370"/>
        <v>000</v>
      </c>
      <c r="BQ200" s="140">
        <f t="shared" si="371"/>
        <v>0</v>
      </c>
      <c r="BR200" s="140">
        <f t="shared" si="372"/>
        <v>0</v>
      </c>
      <c r="BS200" s="140" t="str">
        <f t="shared" si="373"/>
        <v/>
      </c>
      <c r="BT200" s="140" t="str">
        <f t="shared" si="374"/>
        <v/>
      </c>
      <c r="BU200" s="140" t="str">
        <f t="shared" si="375"/>
        <v>0</v>
      </c>
      <c r="BV200" s="140" t="str">
        <f t="shared" si="376"/>
        <v/>
      </c>
      <c r="BW200" s="140" t="str">
        <f t="shared" si="377"/>
        <v>0</v>
      </c>
      <c r="BX200" s="140" t="str">
        <f t="shared" si="378"/>
        <v/>
      </c>
      <c r="BY200" s="140" t="str">
        <f t="shared" si="379"/>
        <v>00</v>
      </c>
      <c r="BZ200" s="140">
        <f t="shared" si="380"/>
        <v>0</v>
      </c>
      <c r="CA200" s="163" t="str">
        <f>IF(男子種目選択!H200="","",男子種目選択!H200)</f>
        <v/>
      </c>
      <c r="CB200" s="164" t="str">
        <f t="shared" si="322"/>
        <v/>
      </c>
      <c r="CC200" s="170"/>
      <c r="CD200" s="171" t="str">
        <f t="shared" si="381"/>
        <v/>
      </c>
      <c r="CE200" s="172"/>
      <c r="CF200" s="171" t="str">
        <f t="shared" si="382"/>
        <v/>
      </c>
      <c r="CG200" s="173"/>
      <c r="CH200" s="169">
        <f t="shared" si="383"/>
        <v>0</v>
      </c>
      <c r="CI200" s="169">
        <f t="shared" si="384"/>
        <v>0</v>
      </c>
      <c r="CJ200" s="169">
        <f t="shared" si="385"/>
        <v>0</v>
      </c>
      <c r="CK200" s="169">
        <f t="shared" si="386"/>
        <v>0</v>
      </c>
      <c r="CL200" s="3">
        <f t="shared" si="387"/>
        <v>0</v>
      </c>
      <c r="CM200" s="145">
        <f t="shared" si="388"/>
        <v>0</v>
      </c>
      <c r="CN200" s="140" t="str">
        <f t="shared" si="389"/>
        <v>000</v>
      </c>
      <c r="CO200" s="140">
        <f t="shared" si="390"/>
        <v>0</v>
      </c>
      <c r="CP200" s="140">
        <f t="shared" si="391"/>
        <v>0</v>
      </c>
      <c r="CQ200" s="140" t="str">
        <f t="shared" si="392"/>
        <v/>
      </c>
      <c r="CR200" s="140" t="str">
        <f t="shared" si="393"/>
        <v/>
      </c>
      <c r="CS200" s="140" t="str">
        <f t="shared" si="394"/>
        <v>0</v>
      </c>
      <c r="CT200" s="140" t="str">
        <f t="shared" si="395"/>
        <v/>
      </c>
      <c r="CU200" s="140" t="str">
        <f t="shared" si="396"/>
        <v>0</v>
      </c>
      <c r="CV200" s="140" t="str">
        <f t="shared" si="397"/>
        <v/>
      </c>
      <c r="CW200" s="140" t="str">
        <f t="shared" si="398"/>
        <v>00</v>
      </c>
      <c r="CX200" s="140">
        <f t="shared" si="399"/>
        <v>0</v>
      </c>
      <c r="CY200" s="174" t="str">
        <f>IF(男子種目選択!I200="","",男子種目選択!I200)</f>
        <v/>
      </c>
      <c r="CZ200" s="164" t="str">
        <f t="shared" si="323"/>
        <v/>
      </c>
      <c r="DA200" s="170"/>
      <c r="DB200" s="171" t="str">
        <f t="shared" si="400"/>
        <v/>
      </c>
      <c r="DC200" s="172"/>
      <c r="DD200" s="171" t="str">
        <f t="shared" si="401"/>
        <v/>
      </c>
      <c r="DE200" s="175"/>
      <c r="DF200" s="169">
        <f t="shared" si="402"/>
        <v>0</v>
      </c>
      <c r="DG200" s="169">
        <f t="shared" si="403"/>
        <v>0</v>
      </c>
      <c r="DH200" s="169">
        <f t="shared" si="404"/>
        <v>0</v>
      </c>
      <c r="DI200" s="169">
        <f t="shared" si="405"/>
        <v>0</v>
      </c>
      <c r="DJ200" s="3">
        <f t="shared" si="406"/>
        <v>0</v>
      </c>
      <c r="DK200" s="145">
        <f t="shared" si="407"/>
        <v>0</v>
      </c>
      <c r="DL200" s="140" t="str">
        <f t="shared" si="408"/>
        <v>000</v>
      </c>
      <c r="DM200" s="140">
        <f t="shared" si="409"/>
        <v>0</v>
      </c>
      <c r="DN200" s="140">
        <f t="shared" si="410"/>
        <v>0</v>
      </c>
      <c r="DO200" s="140" t="str">
        <f t="shared" si="411"/>
        <v/>
      </c>
      <c r="DP200" s="140" t="str">
        <f t="shared" si="412"/>
        <v/>
      </c>
      <c r="DQ200" s="140" t="str">
        <f t="shared" si="413"/>
        <v>0</v>
      </c>
      <c r="DR200" s="140" t="str">
        <f t="shared" si="414"/>
        <v/>
      </c>
      <c r="DS200" s="140" t="str">
        <f t="shared" si="415"/>
        <v>0</v>
      </c>
      <c r="DT200" s="140" t="str">
        <f t="shared" si="416"/>
        <v/>
      </c>
      <c r="DU200" s="140" t="str">
        <f t="shared" si="417"/>
        <v>00</v>
      </c>
      <c r="DV200" s="140">
        <f t="shared" si="418"/>
        <v>0</v>
      </c>
    </row>
    <row r="201" spans="2:126">
      <c r="B201" s="159" t="str">
        <f t="shared" si="324"/>
        <v/>
      </c>
      <c r="C201" s="150">
        <v>198</v>
      </c>
      <c r="D201" s="160" t="str">
        <f>男子種目選択!B201</f>
        <v/>
      </c>
      <c r="E201" s="161" t="str">
        <f>男子種目選択!C201</f>
        <v/>
      </c>
      <c r="F201" s="162" t="str">
        <f>男子種目選択!D201</f>
        <v/>
      </c>
      <c r="G201" s="163" t="str">
        <f>IF(男子種目選択!E201="","",男子種目選択!E201)</f>
        <v/>
      </c>
      <c r="H201" s="164" t="str">
        <f t="shared" si="318"/>
        <v/>
      </c>
      <c r="I201" s="165"/>
      <c r="J201" s="166" t="str">
        <f t="shared" si="325"/>
        <v/>
      </c>
      <c r="K201" s="167"/>
      <c r="L201" s="166" t="str">
        <f t="shared" si="326"/>
        <v/>
      </c>
      <c r="M201" s="168"/>
      <c r="N201" s="169" t="str">
        <f t="shared" si="327"/>
        <v/>
      </c>
      <c r="O201" s="169">
        <f t="shared" si="328"/>
        <v>0</v>
      </c>
      <c r="P201" s="169" t="str">
        <f t="shared" si="329"/>
        <v/>
      </c>
      <c r="Q201" s="169">
        <f t="shared" si="330"/>
        <v>0</v>
      </c>
      <c r="R201" s="3" t="str">
        <f t="shared" si="331"/>
        <v/>
      </c>
      <c r="S201" s="145" t="str">
        <f t="shared" si="332"/>
        <v/>
      </c>
      <c r="T201" s="140" t="str">
        <f t="shared" si="333"/>
        <v>00</v>
      </c>
      <c r="U201" s="140">
        <f t="shared" si="334"/>
        <v>0</v>
      </c>
      <c r="V201" s="140">
        <f t="shared" si="335"/>
        <v>0</v>
      </c>
      <c r="W201" s="140" t="str">
        <f t="shared" si="336"/>
        <v/>
      </c>
      <c r="X201" s="140" t="str">
        <f t="shared" si="337"/>
        <v/>
      </c>
      <c r="Y201" s="140" t="str">
        <f t="shared" si="338"/>
        <v>0</v>
      </c>
      <c r="Z201" s="140" t="str">
        <f t="shared" si="339"/>
        <v/>
      </c>
      <c r="AA201" s="140" t="str">
        <f t="shared" si="340"/>
        <v/>
      </c>
      <c r="AB201" s="140" t="str">
        <f t="shared" si="341"/>
        <v/>
      </c>
      <c r="AC201" s="140" t="str">
        <f t="shared" si="319"/>
        <v>0</v>
      </c>
      <c r="AD201" s="140">
        <f t="shared" si="342"/>
        <v>0</v>
      </c>
      <c r="AE201" s="163" t="str">
        <f>IF(男子種目選択!F201="","",男子種目選択!F201)</f>
        <v/>
      </c>
      <c r="AF201" s="164" t="str">
        <f t="shared" si="320"/>
        <v/>
      </c>
      <c r="AG201" s="170"/>
      <c r="AH201" s="171" t="str">
        <f t="shared" si="343"/>
        <v/>
      </c>
      <c r="AI201" s="172"/>
      <c r="AJ201" s="171" t="str">
        <f t="shared" si="344"/>
        <v/>
      </c>
      <c r="AK201" s="173"/>
      <c r="AL201" s="169">
        <f t="shared" si="345"/>
        <v>0</v>
      </c>
      <c r="AM201" s="169">
        <f t="shared" si="346"/>
        <v>0</v>
      </c>
      <c r="AN201" s="169">
        <f t="shared" si="347"/>
        <v>0</v>
      </c>
      <c r="AO201" s="169">
        <f t="shared" si="348"/>
        <v>0</v>
      </c>
      <c r="AP201" s="3">
        <f t="shared" si="349"/>
        <v>0</v>
      </c>
      <c r="AQ201" s="145">
        <f t="shared" si="350"/>
        <v>0</v>
      </c>
      <c r="AR201" s="140" t="str">
        <f t="shared" si="351"/>
        <v>000</v>
      </c>
      <c r="AS201" s="140">
        <f t="shared" si="352"/>
        <v>0</v>
      </c>
      <c r="AT201" s="140">
        <f t="shared" si="353"/>
        <v>0</v>
      </c>
      <c r="AU201" s="140" t="str">
        <f t="shared" si="354"/>
        <v/>
      </c>
      <c r="AV201" s="140" t="str">
        <f t="shared" si="355"/>
        <v/>
      </c>
      <c r="AW201" s="140" t="str">
        <f t="shared" si="356"/>
        <v>0</v>
      </c>
      <c r="AX201" s="140" t="str">
        <f t="shared" si="357"/>
        <v/>
      </c>
      <c r="AY201" s="140" t="str">
        <f t="shared" si="358"/>
        <v>0</v>
      </c>
      <c r="AZ201" s="140" t="str">
        <f t="shared" si="359"/>
        <v/>
      </c>
      <c r="BA201" s="140" t="str">
        <f t="shared" si="360"/>
        <v>00</v>
      </c>
      <c r="BB201" s="140">
        <f t="shared" si="361"/>
        <v>0</v>
      </c>
      <c r="BC201" s="174" t="str">
        <f>IF(男子種目選択!G201="","",男子種目選択!G201)</f>
        <v/>
      </c>
      <c r="BD201" s="164" t="str">
        <f t="shared" si="321"/>
        <v/>
      </c>
      <c r="BE201" s="170"/>
      <c r="BF201" s="171" t="str">
        <f t="shared" si="362"/>
        <v/>
      </c>
      <c r="BG201" s="172"/>
      <c r="BH201" s="171" t="str">
        <f t="shared" si="363"/>
        <v/>
      </c>
      <c r="BI201" s="175"/>
      <c r="BJ201" s="169">
        <f t="shared" si="364"/>
        <v>0</v>
      </c>
      <c r="BK201" s="169">
        <f t="shared" si="365"/>
        <v>0</v>
      </c>
      <c r="BL201" s="169">
        <f t="shared" si="366"/>
        <v>0</v>
      </c>
      <c r="BM201" s="169">
        <f t="shared" si="367"/>
        <v>0</v>
      </c>
      <c r="BN201" s="3">
        <f t="shared" si="368"/>
        <v>0</v>
      </c>
      <c r="BO201" s="145">
        <f t="shared" si="369"/>
        <v>0</v>
      </c>
      <c r="BP201" s="140" t="str">
        <f t="shared" si="370"/>
        <v>000</v>
      </c>
      <c r="BQ201" s="140">
        <f t="shared" si="371"/>
        <v>0</v>
      </c>
      <c r="BR201" s="140">
        <f t="shared" si="372"/>
        <v>0</v>
      </c>
      <c r="BS201" s="140" t="str">
        <f t="shared" si="373"/>
        <v/>
      </c>
      <c r="BT201" s="140" t="str">
        <f t="shared" si="374"/>
        <v/>
      </c>
      <c r="BU201" s="140" t="str">
        <f t="shared" si="375"/>
        <v>0</v>
      </c>
      <c r="BV201" s="140" t="str">
        <f t="shared" si="376"/>
        <v/>
      </c>
      <c r="BW201" s="140" t="str">
        <f t="shared" si="377"/>
        <v>0</v>
      </c>
      <c r="BX201" s="140" t="str">
        <f t="shared" si="378"/>
        <v/>
      </c>
      <c r="BY201" s="140" t="str">
        <f t="shared" si="379"/>
        <v>00</v>
      </c>
      <c r="BZ201" s="140">
        <f t="shared" si="380"/>
        <v>0</v>
      </c>
      <c r="CA201" s="163" t="str">
        <f>IF(男子種目選択!H201="","",男子種目選択!H201)</f>
        <v/>
      </c>
      <c r="CB201" s="164" t="str">
        <f t="shared" si="322"/>
        <v/>
      </c>
      <c r="CC201" s="170"/>
      <c r="CD201" s="171" t="str">
        <f t="shared" si="381"/>
        <v/>
      </c>
      <c r="CE201" s="172"/>
      <c r="CF201" s="171" t="str">
        <f t="shared" si="382"/>
        <v/>
      </c>
      <c r="CG201" s="173"/>
      <c r="CH201" s="169">
        <f t="shared" si="383"/>
        <v>0</v>
      </c>
      <c r="CI201" s="169">
        <f t="shared" si="384"/>
        <v>0</v>
      </c>
      <c r="CJ201" s="169">
        <f t="shared" si="385"/>
        <v>0</v>
      </c>
      <c r="CK201" s="169">
        <f t="shared" si="386"/>
        <v>0</v>
      </c>
      <c r="CL201" s="3">
        <f t="shared" si="387"/>
        <v>0</v>
      </c>
      <c r="CM201" s="145">
        <f t="shared" si="388"/>
        <v>0</v>
      </c>
      <c r="CN201" s="140" t="str">
        <f t="shared" si="389"/>
        <v>000</v>
      </c>
      <c r="CO201" s="140">
        <f t="shared" si="390"/>
        <v>0</v>
      </c>
      <c r="CP201" s="140">
        <f t="shared" si="391"/>
        <v>0</v>
      </c>
      <c r="CQ201" s="140" t="str">
        <f t="shared" si="392"/>
        <v/>
      </c>
      <c r="CR201" s="140" t="str">
        <f t="shared" si="393"/>
        <v/>
      </c>
      <c r="CS201" s="140" t="str">
        <f t="shared" si="394"/>
        <v>0</v>
      </c>
      <c r="CT201" s="140" t="str">
        <f t="shared" si="395"/>
        <v/>
      </c>
      <c r="CU201" s="140" t="str">
        <f t="shared" si="396"/>
        <v>0</v>
      </c>
      <c r="CV201" s="140" t="str">
        <f t="shared" si="397"/>
        <v/>
      </c>
      <c r="CW201" s="140" t="str">
        <f t="shared" si="398"/>
        <v>00</v>
      </c>
      <c r="CX201" s="140">
        <f t="shared" si="399"/>
        <v>0</v>
      </c>
      <c r="CY201" s="174" t="str">
        <f>IF(男子種目選択!I201="","",男子種目選択!I201)</f>
        <v/>
      </c>
      <c r="CZ201" s="164" t="str">
        <f t="shared" si="323"/>
        <v/>
      </c>
      <c r="DA201" s="170"/>
      <c r="DB201" s="171" t="str">
        <f t="shared" si="400"/>
        <v/>
      </c>
      <c r="DC201" s="172"/>
      <c r="DD201" s="171" t="str">
        <f t="shared" si="401"/>
        <v/>
      </c>
      <c r="DE201" s="175"/>
      <c r="DF201" s="169">
        <f t="shared" si="402"/>
        <v>0</v>
      </c>
      <c r="DG201" s="169">
        <f t="shared" si="403"/>
        <v>0</v>
      </c>
      <c r="DH201" s="169">
        <f t="shared" si="404"/>
        <v>0</v>
      </c>
      <c r="DI201" s="169">
        <f t="shared" si="405"/>
        <v>0</v>
      </c>
      <c r="DJ201" s="3">
        <f t="shared" si="406"/>
        <v>0</v>
      </c>
      <c r="DK201" s="145">
        <f t="shared" si="407"/>
        <v>0</v>
      </c>
      <c r="DL201" s="140" t="str">
        <f t="shared" si="408"/>
        <v>000</v>
      </c>
      <c r="DM201" s="140">
        <f t="shared" si="409"/>
        <v>0</v>
      </c>
      <c r="DN201" s="140">
        <f t="shared" si="410"/>
        <v>0</v>
      </c>
      <c r="DO201" s="140" t="str">
        <f t="shared" si="411"/>
        <v/>
      </c>
      <c r="DP201" s="140" t="str">
        <f t="shared" si="412"/>
        <v/>
      </c>
      <c r="DQ201" s="140" t="str">
        <f t="shared" si="413"/>
        <v>0</v>
      </c>
      <c r="DR201" s="140" t="str">
        <f t="shared" si="414"/>
        <v/>
      </c>
      <c r="DS201" s="140" t="str">
        <f t="shared" si="415"/>
        <v>0</v>
      </c>
      <c r="DT201" s="140" t="str">
        <f t="shared" si="416"/>
        <v/>
      </c>
      <c r="DU201" s="140" t="str">
        <f t="shared" si="417"/>
        <v>00</v>
      </c>
      <c r="DV201" s="140">
        <f t="shared" si="418"/>
        <v>0</v>
      </c>
    </row>
    <row r="202" spans="2:126">
      <c r="B202" s="159" t="str">
        <f t="shared" si="324"/>
        <v/>
      </c>
      <c r="C202" s="150">
        <v>199</v>
      </c>
      <c r="D202" s="160" t="str">
        <f>男子種目選択!B202</f>
        <v/>
      </c>
      <c r="E202" s="161" t="str">
        <f>男子種目選択!C202</f>
        <v/>
      </c>
      <c r="F202" s="162" t="str">
        <f>男子種目選択!D202</f>
        <v/>
      </c>
      <c r="G202" s="163" t="str">
        <f>IF(男子種目選択!E202="","",男子種目選択!E202)</f>
        <v/>
      </c>
      <c r="H202" s="164" t="str">
        <f t="shared" si="318"/>
        <v/>
      </c>
      <c r="I202" s="165"/>
      <c r="J202" s="166" t="str">
        <f t="shared" si="325"/>
        <v/>
      </c>
      <c r="K202" s="167"/>
      <c r="L202" s="166" t="str">
        <f t="shared" si="326"/>
        <v/>
      </c>
      <c r="M202" s="168"/>
      <c r="N202" s="169" t="str">
        <f t="shared" si="327"/>
        <v/>
      </c>
      <c r="O202" s="169">
        <f t="shared" si="328"/>
        <v>0</v>
      </c>
      <c r="P202" s="169" t="str">
        <f t="shared" si="329"/>
        <v/>
      </c>
      <c r="Q202" s="169">
        <f t="shared" si="330"/>
        <v>0</v>
      </c>
      <c r="R202" s="3" t="str">
        <f t="shared" si="331"/>
        <v/>
      </c>
      <c r="S202" s="145" t="str">
        <f t="shared" si="332"/>
        <v/>
      </c>
      <c r="T202" s="140" t="str">
        <f t="shared" si="333"/>
        <v>00</v>
      </c>
      <c r="U202" s="140">
        <f t="shared" si="334"/>
        <v>0</v>
      </c>
      <c r="V202" s="140">
        <f t="shared" si="335"/>
        <v>0</v>
      </c>
      <c r="W202" s="140" t="str">
        <f t="shared" si="336"/>
        <v/>
      </c>
      <c r="X202" s="140" t="str">
        <f t="shared" si="337"/>
        <v/>
      </c>
      <c r="Y202" s="140" t="str">
        <f t="shared" si="338"/>
        <v>0</v>
      </c>
      <c r="Z202" s="140" t="str">
        <f t="shared" si="339"/>
        <v/>
      </c>
      <c r="AA202" s="140" t="str">
        <f t="shared" si="340"/>
        <v/>
      </c>
      <c r="AB202" s="140" t="str">
        <f t="shared" si="341"/>
        <v/>
      </c>
      <c r="AC202" s="140" t="str">
        <f t="shared" si="319"/>
        <v>0</v>
      </c>
      <c r="AD202" s="140">
        <f t="shared" si="342"/>
        <v>0</v>
      </c>
      <c r="AE202" s="163" t="str">
        <f>IF(男子種目選択!F202="","",男子種目選択!F202)</f>
        <v/>
      </c>
      <c r="AF202" s="164" t="str">
        <f t="shared" si="320"/>
        <v/>
      </c>
      <c r="AG202" s="170"/>
      <c r="AH202" s="171" t="str">
        <f t="shared" si="343"/>
        <v/>
      </c>
      <c r="AI202" s="172"/>
      <c r="AJ202" s="171" t="str">
        <f t="shared" si="344"/>
        <v/>
      </c>
      <c r="AK202" s="173"/>
      <c r="AL202" s="169">
        <f t="shared" si="345"/>
        <v>0</v>
      </c>
      <c r="AM202" s="169">
        <f t="shared" si="346"/>
        <v>0</v>
      </c>
      <c r="AN202" s="169">
        <f t="shared" si="347"/>
        <v>0</v>
      </c>
      <c r="AO202" s="169">
        <f t="shared" si="348"/>
        <v>0</v>
      </c>
      <c r="AP202" s="3">
        <f t="shared" si="349"/>
        <v>0</v>
      </c>
      <c r="AQ202" s="145">
        <f t="shared" si="350"/>
        <v>0</v>
      </c>
      <c r="AR202" s="140" t="str">
        <f t="shared" si="351"/>
        <v>000</v>
      </c>
      <c r="AS202" s="140">
        <f t="shared" si="352"/>
        <v>0</v>
      </c>
      <c r="AT202" s="140">
        <f t="shared" si="353"/>
        <v>0</v>
      </c>
      <c r="AU202" s="140" t="str">
        <f t="shared" si="354"/>
        <v/>
      </c>
      <c r="AV202" s="140" t="str">
        <f t="shared" si="355"/>
        <v/>
      </c>
      <c r="AW202" s="140" t="str">
        <f t="shared" si="356"/>
        <v>0</v>
      </c>
      <c r="AX202" s="140" t="str">
        <f t="shared" si="357"/>
        <v/>
      </c>
      <c r="AY202" s="140" t="str">
        <f t="shared" si="358"/>
        <v>0</v>
      </c>
      <c r="AZ202" s="140" t="str">
        <f t="shared" si="359"/>
        <v/>
      </c>
      <c r="BA202" s="140" t="str">
        <f t="shared" si="360"/>
        <v>00</v>
      </c>
      <c r="BB202" s="140">
        <f t="shared" si="361"/>
        <v>0</v>
      </c>
      <c r="BC202" s="174" t="str">
        <f>IF(男子種目選択!G202="","",男子種目選択!G202)</f>
        <v/>
      </c>
      <c r="BD202" s="164" t="str">
        <f t="shared" si="321"/>
        <v/>
      </c>
      <c r="BE202" s="170"/>
      <c r="BF202" s="171" t="str">
        <f t="shared" si="362"/>
        <v/>
      </c>
      <c r="BG202" s="172"/>
      <c r="BH202" s="171" t="str">
        <f t="shared" si="363"/>
        <v/>
      </c>
      <c r="BI202" s="175"/>
      <c r="BJ202" s="169">
        <f t="shared" si="364"/>
        <v>0</v>
      </c>
      <c r="BK202" s="169">
        <f t="shared" si="365"/>
        <v>0</v>
      </c>
      <c r="BL202" s="169">
        <f t="shared" si="366"/>
        <v>0</v>
      </c>
      <c r="BM202" s="169">
        <f t="shared" si="367"/>
        <v>0</v>
      </c>
      <c r="BN202" s="3">
        <f t="shared" si="368"/>
        <v>0</v>
      </c>
      <c r="BO202" s="145">
        <f t="shared" si="369"/>
        <v>0</v>
      </c>
      <c r="BP202" s="140" t="str">
        <f t="shared" si="370"/>
        <v>000</v>
      </c>
      <c r="BQ202" s="140">
        <f t="shared" si="371"/>
        <v>0</v>
      </c>
      <c r="BR202" s="140">
        <f t="shared" si="372"/>
        <v>0</v>
      </c>
      <c r="BS202" s="140" t="str">
        <f t="shared" si="373"/>
        <v/>
      </c>
      <c r="BT202" s="140" t="str">
        <f t="shared" si="374"/>
        <v/>
      </c>
      <c r="BU202" s="140" t="str">
        <f t="shared" si="375"/>
        <v>0</v>
      </c>
      <c r="BV202" s="140" t="str">
        <f t="shared" si="376"/>
        <v/>
      </c>
      <c r="BW202" s="140" t="str">
        <f t="shared" si="377"/>
        <v>0</v>
      </c>
      <c r="BX202" s="140" t="str">
        <f t="shared" si="378"/>
        <v/>
      </c>
      <c r="BY202" s="140" t="str">
        <f t="shared" si="379"/>
        <v>00</v>
      </c>
      <c r="BZ202" s="140">
        <f t="shared" si="380"/>
        <v>0</v>
      </c>
      <c r="CA202" s="163" t="str">
        <f>IF(男子種目選択!H202="","",男子種目選択!H202)</f>
        <v/>
      </c>
      <c r="CB202" s="164" t="str">
        <f t="shared" si="322"/>
        <v/>
      </c>
      <c r="CC202" s="170"/>
      <c r="CD202" s="171" t="str">
        <f t="shared" si="381"/>
        <v/>
      </c>
      <c r="CE202" s="172"/>
      <c r="CF202" s="171" t="str">
        <f t="shared" si="382"/>
        <v/>
      </c>
      <c r="CG202" s="173"/>
      <c r="CH202" s="169">
        <f t="shared" si="383"/>
        <v>0</v>
      </c>
      <c r="CI202" s="169">
        <f t="shared" si="384"/>
        <v>0</v>
      </c>
      <c r="CJ202" s="169">
        <f t="shared" si="385"/>
        <v>0</v>
      </c>
      <c r="CK202" s="169">
        <f t="shared" si="386"/>
        <v>0</v>
      </c>
      <c r="CL202" s="3">
        <f t="shared" si="387"/>
        <v>0</v>
      </c>
      <c r="CM202" s="145">
        <f t="shared" si="388"/>
        <v>0</v>
      </c>
      <c r="CN202" s="140" t="str">
        <f t="shared" si="389"/>
        <v>000</v>
      </c>
      <c r="CO202" s="140">
        <f t="shared" si="390"/>
        <v>0</v>
      </c>
      <c r="CP202" s="140">
        <f t="shared" si="391"/>
        <v>0</v>
      </c>
      <c r="CQ202" s="140" t="str">
        <f t="shared" si="392"/>
        <v/>
      </c>
      <c r="CR202" s="140" t="str">
        <f t="shared" si="393"/>
        <v/>
      </c>
      <c r="CS202" s="140" t="str">
        <f t="shared" si="394"/>
        <v>0</v>
      </c>
      <c r="CT202" s="140" t="str">
        <f t="shared" si="395"/>
        <v/>
      </c>
      <c r="CU202" s="140" t="str">
        <f t="shared" si="396"/>
        <v>0</v>
      </c>
      <c r="CV202" s="140" t="str">
        <f t="shared" si="397"/>
        <v/>
      </c>
      <c r="CW202" s="140" t="str">
        <f t="shared" si="398"/>
        <v>00</v>
      </c>
      <c r="CX202" s="140">
        <f t="shared" si="399"/>
        <v>0</v>
      </c>
      <c r="CY202" s="174" t="str">
        <f>IF(男子種目選択!I202="","",男子種目選択!I202)</f>
        <v/>
      </c>
      <c r="CZ202" s="164" t="str">
        <f t="shared" si="323"/>
        <v/>
      </c>
      <c r="DA202" s="170"/>
      <c r="DB202" s="171" t="str">
        <f t="shared" si="400"/>
        <v/>
      </c>
      <c r="DC202" s="172"/>
      <c r="DD202" s="171" t="str">
        <f t="shared" si="401"/>
        <v/>
      </c>
      <c r="DE202" s="175"/>
      <c r="DF202" s="169">
        <f t="shared" si="402"/>
        <v>0</v>
      </c>
      <c r="DG202" s="169">
        <f t="shared" si="403"/>
        <v>0</v>
      </c>
      <c r="DH202" s="169">
        <f t="shared" si="404"/>
        <v>0</v>
      </c>
      <c r="DI202" s="169">
        <f t="shared" si="405"/>
        <v>0</v>
      </c>
      <c r="DJ202" s="3">
        <f t="shared" si="406"/>
        <v>0</v>
      </c>
      <c r="DK202" s="145">
        <f t="shared" si="407"/>
        <v>0</v>
      </c>
      <c r="DL202" s="140" t="str">
        <f t="shared" si="408"/>
        <v>000</v>
      </c>
      <c r="DM202" s="140">
        <f t="shared" si="409"/>
        <v>0</v>
      </c>
      <c r="DN202" s="140">
        <f t="shared" si="410"/>
        <v>0</v>
      </c>
      <c r="DO202" s="140" t="str">
        <f t="shared" si="411"/>
        <v/>
      </c>
      <c r="DP202" s="140" t="str">
        <f t="shared" si="412"/>
        <v/>
      </c>
      <c r="DQ202" s="140" t="str">
        <f t="shared" si="413"/>
        <v>0</v>
      </c>
      <c r="DR202" s="140" t="str">
        <f t="shared" si="414"/>
        <v/>
      </c>
      <c r="DS202" s="140" t="str">
        <f t="shared" si="415"/>
        <v>0</v>
      </c>
      <c r="DT202" s="140" t="str">
        <f t="shared" si="416"/>
        <v/>
      </c>
      <c r="DU202" s="140" t="str">
        <f t="shared" si="417"/>
        <v>00</v>
      </c>
      <c r="DV202" s="140">
        <f t="shared" si="418"/>
        <v>0</v>
      </c>
    </row>
    <row r="203" spans="2:126">
      <c r="B203" s="159" t="str">
        <f t="shared" si="324"/>
        <v/>
      </c>
      <c r="C203" s="150">
        <v>200</v>
      </c>
      <c r="D203" s="160" t="str">
        <f>男子種目選択!B203</f>
        <v/>
      </c>
      <c r="E203" s="161" t="str">
        <f>男子種目選択!C203</f>
        <v/>
      </c>
      <c r="F203" s="162" t="str">
        <f>男子種目選択!D203</f>
        <v/>
      </c>
      <c r="G203" s="163" t="str">
        <f>IF(男子種目選択!E203="","",男子種目選択!E203)</f>
        <v/>
      </c>
      <c r="H203" s="164" t="str">
        <f t="shared" si="318"/>
        <v/>
      </c>
      <c r="I203" s="165"/>
      <c r="J203" s="166" t="str">
        <f t="shared" si="325"/>
        <v/>
      </c>
      <c r="K203" s="167"/>
      <c r="L203" s="166" t="str">
        <f t="shared" si="326"/>
        <v/>
      </c>
      <c r="M203" s="168"/>
      <c r="N203" s="169" t="str">
        <f t="shared" si="327"/>
        <v/>
      </c>
      <c r="O203" s="169">
        <f t="shared" si="328"/>
        <v>0</v>
      </c>
      <c r="P203" s="169" t="str">
        <f t="shared" si="329"/>
        <v/>
      </c>
      <c r="Q203" s="169">
        <f t="shared" si="330"/>
        <v>0</v>
      </c>
      <c r="R203" s="3" t="str">
        <f t="shared" si="331"/>
        <v/>
      </c>
      <c r="S203" s="145" t="str">
        <f t="shared" si="332"/>
        <v/>
      </c>
      <c r="T203" s="140" t="str">
        <f t="shared" si="333"/>
        <v>00</v>
      </c>
      <c r="U203" s="140">
        <f t="shared" si="334"/>
        <v>0</v>
      </c>
      <c r="V203" s="140">
        <f t="shared" si="335"/>
        <v>0</v>
      </c>
      <c r="W203" s="140" t="str">
        <f t="shared" si="336"/>
        <v/>
      </c>
      <c r="X203" s="140" t="str">
        <f t="shared" si="337"/>
        <v/>
      </c>
      <c r="Y203" s="140" t="str">
        <f t="shared" si="338"/>
        <v>0</v>
      </c>
      <c r="Z203" s="140" t="str">
        <f t="shared" si="339"/>
        <v/>
      </c>
      <c r="AA203" s="140" t="str">
        <f t="shared" si="340"/>
        <v/>
      </c>
      <c r="AB203" s="140" t="str">
        <f t="shared" si="341"/>
        <v/>
      </c>
      <c r="AC203" s="140" t="str">
        <f t="shared" si="319"/>
        <v>0</v>
      </c>
      <c r="AD203" s="140">
        <f t="shared" si="342"/>
        <v>0</v>
      </c>
      <c r="AE203" s="163" t="str">
        <f>IF(男子種目選択!F203="","",男子種目選択!F203)</f>
        <v/>
      </c>
      <c r="AF203" s="164" t="str">
        <f t="shared" si="320"/>
        <v/>
      </c>
      <c r="AG203" s="170"/>
      <c r="AH203" s="171" t="str">
        <f t="shared" si="343"/>
        <v/>
      </c>
      <c r="AI203" s="172"/>
      <c r="AJ203" s="171" t="str">
        <f t="shared" si="344"/>
        <v/>
      </c>
      <c r="AK203" s="173"/>
      <c r="AL203" s="169">
        <f t="shared" si="345"/>
        <v>0</v>
      </c>
      <c r="AM203" s="169">
        <f t="shared" si="346"/>
        <v>0</v>
      </c>
      <c r="AN203" s="169">
        <f t="shared" si="347"/>
        <v>0</v>
      </c>
      <c r="AO203" s="169">
        <f t="shared" si="348"/>
        <v>0</v>
      </c>
      <c r="AP203" s="3">
        <f t="shared" si="349"/>
        <v>0</v>
      </c>
      <c r="AQ203" s="145">
        <f t="shared" si="350"/>
        <v>0</v>
      </c>
      <c r="AR203" s="140" t="str">
        <f t="shared" si="351"/>
        <v>000</v>
      </c>
      <c r="AS203" s="140">
        <f t="shared" si="352"/>
        <v>0</v>
      </c>
      <c r="AT203" s="140">
        <f t="shared" si="353"/>
        <v>0</v>
      </c>
      <c r="AU203" s="140" t="str">
        <f t="shared" si="354"/>
        <v/>
      </c>
      <c r="AV203" s="140" t="str">
        <f t="shared" si="355"/>
        <v/>
      </c>
      <c r="AW203" s="140" t="str">
        <f t="shared" si="356"/>
        <v>0</v>
      </c>
      <c r="AX203" s="140" t="str">
        <f t="shared" si="357"/>
        <v/>
      </c>
      <c r="AY203" s="140" t="str">
        <f t="shared" si="358"/>
        <v>0</v>
      </c>
      <c r="AZ203" s="140" t="str">
        <f t="shared" si="359"/>
        <v/>
      </c>
      <c r="BA203" s="140" t="str">
        <f t="shared" si="360"/>
        <v>00</v>
      </c>
      <c r="BB203" s="140">
        <f t="shared" si="361"/>
        <v>0</v>
      </c>
      <c r="BC203" s="174" t="str">
        <f>IF(男子種目選択!G203="","",男子種目選択!G203)</f>
        <v/>
      </c>
      <c r="BD203" s="164" t="str">
        <f t="shared" si="321"/>
        <v/>
      </c>
      <c r="BE203" s="170"/>
      <c r="BF203" s="171" t="str">
        <f t="shared" si="362"/>
        <v/>
      </c>
      <c r="BG203" s="172"/>
      <c r="BH203" s="171" t="str">
        <f t="shared" si="363"/>
        <v/>
      </c>
      <c r="BI203" s="175"/>
      <c r="BJ203" s="169">
        <f t="shared" si="364"/>
        <v>0</v>
      </c>
      <c r="BK203" s="169">
        <f t="shared" si="365"/>
        <v>0</v>
      </c>
      <c r="BL203" s="169">
        <f t="shared" si="366"/>
        <v>0</v>
      </c>
      <c r="BM203" s="169">
        <f t="shared" si="367"/>
        <v>0</v>
      </c>
      <c r="BN203" s="3">
        <f t="shared" si="368"/>
        <v>0</v>
      </c>
      <c r="BO203" s="145">
        <f t="shared" si="369"/>
        <v>0</v>
      </c>
      <c r="BP203" s="140" t="str">
        <f t="shared" si="370"/>
        <v>000</v>
      </c>
      <c r="BQ203" s="140">
        <f t="shared" si="371"/>
        <v>0</v>
      </c>
      <c r="BR203" s="140">
        <f t="shared" si="372"/>
        <v>0</v>
      </c>
      <c r="BS203" s="140" t="str">
        <f t="shared" si="373"/>
        <v/>
      </c>
      <c r="BT203" s="140" t="str">
        <f t="shared" si="374"/>
        <v/>
      </c>
      <c r="BU203" s="140" t="str">
        <f t="shared" si="375"/>
        <v>0</v>
      </c>
      <c r="BV203" s="140" t="str">
        <f t="shared" si="376"/>
        <v/>
      </c>
      <c r="BW203" s="140" t="str">
        <f t="shared" si="377"/>
        <v>0</v>
      </c>
      <c r="BX203" s="140" t="str">
        <f t="shared" si="378"/>
        <v/>
      </c>
      <c r="BY203" s="140" t="str">
        <f t="shared" si="379"/>
        <v>00</v>
      </c>
      <c r="BZ203" s="140">
        <f t="shared" si="380"/>
        <v>0</v>
      </c>
      <c r="CA203" s="163" t="str">
        <f>IF(男子種目選択!H203="","",男子種目選択!H203)</f>
        <v/>
      </c>
      <c r="CB203" s="164" t="str">
        <f t="shared" si="322"/>
        <v/>
      </c>
      <c r="CC203" s="170"/>
      <c r="CD203" s="171" t="str">
        <f t="shared" si="381"/>
        <v/>
      </c>
      <c r="CE203" s="172"/>
      <c r="CF203" s="171" t="str">
        <f t="shared" si="382"/>
        <v/>
      </c>
      <c r="CG203" s="173"/>
      <c r="CH203" s="169">
        <f t="shared" si="383"/>
        <v>0</v>
      </c>
      <c r="CI203" s="169">
        <f t="shared" si="384"/>
        <v>0</v>
      </c>
      <c r="CJ203" s="169">
        <f t="shared" si="385"/>
        <v>0</v>
      </c>
      <c r="CK203" s="169">
        <f t="shared" si="386"/>
        <v>0</v>
      </c>
      <c r="CL203" s="3">
        <f t="shared" si="387"/>
        <v>0</v>
      </c>
      <c r="CM203" s="145">
        <f t="shared" si="388"/>
        <v>0</v>
      </c>
      <c r="CN203" s="140" t="str">
        <f t="shared" si="389"/>
        <v>000</v>
      </c>
      <c r="CO203" s="140">
        <f t="shared" si="390"/>
        <v>0</v>
      </c>
      <c r="CP203" s="140">
        <f t="shared" si="391"/>
        <v>0</v>
      </c>
      <c r="CQ203" s="140" t="str">
        <f t="shared" si="392"/>
        <v/>
      </c>
      <c r="CR203" s="140" t="str">
        <f t="shared" si="393"/>
        <v/>
      </c>
      <c r="CS203" s="140" t="str">
        <f t="shared" si="394"/>
        <v>0</v>
      </c>
      <c r="CT203" s="140" t="str">
        <f t="shared" si="395"/>
        <v/>
      </c>
      <c r="CU203" s="140" t="str">
        <f t="shared" si="396"/>
        <v>0</v>
      </c>
      <c r="CV203" s="140" t="str">
        <f t="shared" si="397"/>
        <v/>
      </c>
      <c r="CW203" s="140" t="str">
        <f t="shared" si="398"/>
        <v>00</v>
      </c>
      <c r="CX203" s="140">
        <f t="shared" si="399"/>
        <v>0</v>
      </c>
      <c r="CY203" s="174" t="str">
        <f>IF(男子種目選択!I203="","",男子種目選択!I203)</f>
        <v/>
      </c>
      <c r="CZ203" s="164" t="str">
        <f t="shared" si="323"/>
        <v/>
      </c>
      <c r="DA203" s="170"/>
      <c r="DB203" s="171" t="str">
        <f t="shared" si="400"/>
        <v/>
      </c>
      <c r="DC203" s="172"/>
      <c r="DD203" s="171" t="str">
        <f t="shared" si="401"/>
        <v/>
      </c>
      <c r="DE203" s="175"/>
      <c r="DF203" s="169">
        <f t="shared" si="402"/>
        <v>0</v>
      </c>
      <c r="DG203" s="169">
        <f t="shared" si="403"/>
        <v>0</v>
      </c>
      <c r="DH203" s="169">
        <f t="shared" si="404"/>
        <v>0</v>
      </c>
      <c r="DI203" s="169">
        <f t="shared" si="405"/>
        <v>0</v>
      </c>
      <c r="DJ203" s="3">
        <f t="shared" si="406"/>
        <v>0</v>
      </c>
      <c r="DK203" s="145">
        <f t="shared" si="407"/>
        <v>0</v>
      </c>
      <c r="DL203" s="140" t="str">
        <f t="shared" si="408"/>
        <v>000</v>
      </c>
      <c r="DM203" s="140">
        <f t="shared" si="409"/>
        <v>0</v>
      </c>
      <c r="DN203" s="140">
        <f t="shared" si="410"/>
        <v>0</v>
      </c>
      <c r="DO203" s="140" t="str">
        <f t="shared" si="411"/>
        <v/>
      </c>
      <c r="DP203" s="140" t="str">
        <f t="shared" si="412"/>
        <v/>
      </c>
      <c r="DQ203" s="140" t="str">
        <f t="shared" si="413"/>
        <v>0</v>
      </c>
      <c r="DR203" s="140" t="str">
        <f t="shared" si="414"/>
        <v/>
      </c>
      <c r="DS203" s="140" t="str">
        <f t="shared" si="415"/>
        <v>0</v>
      </c>
      <c r="DT203" s="140" t="str">
        <f t="shared" si="416"/>
        <v/>
      </c>
      <c r="DU203" s="140" t="str">
        <f t="shared" si="417"/>
        <v>00</v>
      </c>
      <c r="DV203" s="140">
        <f t="shared" si="418"/>
        <v>0</v>
      </c>
    </row>
    <row r="204" spans="2:126" ht="17.25">
      <c r="B204" s="176"/>
      <c r="C204" s="177"/>
      <c r="D204" s="178">
        <f>男子種目選択!B204</f>
        <v>0</v>
      </c>
      <c r="E204" s="179"/>
      <c r="F204" s="178"/>
      <c r="G204" s="180"/>
      <c r="H204" s="181"/>
      <c r="I204" s="182"/>
      <c r="J204" s="183"/>
      <c r="K204" s="182"/>
      <c r="L204" s="183"/>
      <c r="M204" s="182"/>
      <c r="N204" s="184"/>
      <c r="O204" s="184"/>
      <c r="P204" s="184"/>
      <c r="Q204" s="184"/>
      <c r="R204" s="185"/>
      <c r="S204" s="184"/>
      <c r="T204" s="186"/>
      <c r="U204" s="186"/>
      <c r="V204" s="186"/>
      <c r="W204" s="186"/>
      <c r="X204" s="186"/>
      <c r="Y204" s="186"/>
      <c r="Z204" s="186"/>
      <c r="AA204" s="186"/>
      <c r="AB204" s="186"/>
      <c r="AC204" s="186"/>
      <c r="AD204" s="186"/>
      <c r="AE204" s="180"/>
      <c r="AF204" s="181"/>
      <c r="AG204" s="187"/>
      <c r="AH204" s="176"/>
      <c r="AI204" s="187"/>
      <c r="AJ204" s="176"/>
      <c r="AK204" s="187"/>
      <c r="AL204" s="184"/>
      <c r="AM204" s="184"/>
      <c r="AN204" s="184"/>
      <c r="AO204" s="184"/>
      <c r="AP204" s="185"/>
      <c r="AQ204" s="184"/>
      <c r="AR204" s="186"/>
      <c r="AS204" s="186"/>
      <c r="AT204" s="186"/>
      <c r="AU204" s="186"/>
      <c r="AV204" s="186"/>
      <c r="AW204" s="186"/>
      <c r="AX204" s="186"/>
      <c r="AY204" s="186"/>
      <c r="AZ204" s="186"/>
      <c r="BA204" s="186"/>
      <c r="BB204" s="186"/>
      <c r="BC204" s="180"/>
      <c r="BD204" s="181"/>
      <c r="BE204" s="187"/>
      <c r="BF204" s="176"/>
      <c r="BG204" s="187"/>
      <c r="BH204" s="176"/>
      <c r="BI204" s="187"/>
      <c r="BJ204" s="184"/>
      <c r="BK204" s="184"/>
      <c r="BL204" s="184"/>
      <c r="BM204" s="184"/>
      <c r="BN204" s="185"/>
      <c r="BO204" s="184"/>
      <c r="BP204" s="186"/>
      <c r="BQ204" s="186"/>
      <c r="BR204" s="186"/>
      <c r="BS204" s="186"/>
      <c r="BT204" s="186"/>
      <c r="BU204" s="186"/>
      <c r="BV204" s="186"/>
      <c r="BW204" s="186"/>
      <c r="BX204" s="186"/>
      <c r="BY204" s="186"/>
      <c r="BZ204" s="186"/>
      <c r="CA204" s="180"/>
      <c r="CB204" s="181"/>
      <c r="CC204" s="187"/>
      <c r="CD204" s="176"/>
      <c r="CE204" s="187"/>
      <c r="CF204" s="176"/>
      <c r="CG204" s="187"/>
      <c r="CH204" s="184"/>
      <c r="CI204" s="184"/>
      <c r="CJ204" s="184"/>
      <c r="CK204" s="184"/>
      <c r="CL204" s="185"/>
      <c r="CM204" s="184"/>
      <c r="CN204" s="186"/>
      <c r="CO204" s="186"/>
      <c r="CP204" s="186"/>
      <c r="CQ204" s="186"/>
      <c r="CR204" s="186"/>
      <c r="CS204" s="186"/>
      <c r="CT204" s="186"/>
      <c r="CU204" s="186"/>
      <c r="CV204" s="186"/>
      <c r="CW204" s="186"/>
      <c r="CX204" s="186"/>
      <c r="CY204" s="180"/>
      <c r="CZ204" s="181"/>
      <c r="DA204" s="187"/>
      <c r="DB204" s="176"/>
      <c r="DC204" s="187"/>
      <c r="DD204" s="176"/>
      <c r="DE204" s="187"/>
      <c r="DF204" s="169" t="str">
        <f t="shared" si="402"/>
        <v/>
      </c>
      <c r="DG204" s="169">
        <f t="shared" si="403"/>
        <v>0</v>
      </c>
      <c r="DH204" s="169" t="str">
        <f t="shared" si="404"/>
        <v/>
      </c>
      <c r="DI204" s="169">
        <f t="shared" si="405"/>
        <v>0</v>
      </c>
      <c r="DJ204" s="3" t="str">
        <f t="shared" si="406"/>
        <v/>
      </c>
      <c r="DK204" s="145" t="str">
        <f t="shared" si="407"/>
        <v/>
      </c>
      <c r="DL204" s="140" t="str">
        <f t="shared" si="408"/>
        <v>00</v>
      </c>
      <c r="DM204" s="140">
        <f t="shared" si="409"/>
        <v>0</v>
      </c>
      <c r="DN204" s="140">
        <f t="shared" si="410"/>
        <v>0</v>
      </c>
      <c r="DO204" s="140" t="str">
        <f t="shared" si="411"/>
        <v/>
      </c>
      <c r="DP204" s="140" t="str">
        <f t="shared" si="412"/>
        <v/>
      </c>
      <c r="DQ204" s="140" t="str">
        <f t="shared" si="413"/>
        <v>0</v>
      </c>
      <c r="DR204" s="140" t="str">
        <f t="shared" si="414"/>
        <v/>
      </c>
      <c r="DS204" s="140" t="str">
        <f t="shared" si="415"/>
        <v/>
      </c>
      <c r="DT204" s="140" t="str">
        <f t="shared" si="416"/>
        <v/>
      </c>
      <c r="DU204" s="140" t="str">
        <f t="shared" si="417"/>
        <v>0</v>
      </c>
      <c r="DV204" s="140">
        <f t="shared" si="418"/>
        <v>0</v>
      </c>
    </row>
  </sheetData>
  <sheetProtection sheet="1" objects="1" scenarios="1" selectLockedCells="1"/>
  <mergeCells count="13">
    <mergeCell ref="CY2:DE2"/>
    <mergeCell ref="DA3:DE3"/>
    <mergeCell ref="G2:M2"/>
    <mergeCell ref="AE2:AK2"/>
    <mergeCell ref="AG3:AK3"/>
    <mergeCell ref="BC2:BI2"/>
    <mergeCell ref="BE3:BI3"/>
    <mergeCell ref="I3:M3"/>
    <mergeCell ref="B2:B3"/>
    <mergeCell ref="B1:E1"/>
    <mergeCell ref="D2:F2"/>
    <mergeCell ref="CA2:CG2"/>
    <mergeCell ref="CC3:CG3"/>
  </mergeCells>
  <phoneticPr fontId="6"/>
  <conditionalFormatting sqref="D4:D203">
    <cfRule type="cellIs" dxfId="463" priority="1" operator="greaterThan">
      <formula>10000</formula>
    </cfRule>
  </conditionalFormatting>
  <pageMargins left="0.59055118110236227" right="0.39370078740157483" top="0.39370078740157483" bottom="0.39370078740157483" header="0.51181102362204722" footer="0.51181102362204722"/>
  <pageSetup paperSize="9" orientation="portrait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59999389629810485"/>
  </sheetPr>
  <dimension ref="A1:CH64"/>
  <sheetViews>
    <sheetView showGridLines="0" showZeros="0" topLeftCell="C1" workbookViewId="0">
      <pane ySplit="3" topLeftCell="A4" activePane="bottomLeft" state="frozen"/>
      <selection activeCell="C1" sqref="C1"/>
      <selection pane="bottomLeft" activeCell="D4" sqref="D4"/>
    </sheetView>
  </sheetViews>
  <sheetFormatPr defaultColWidth="12.625" defaultRowHeight="14.25"/>
  <cols>
    <col min="1" max="1" width="12.625" style="6" hidden="1" customWidth="1"/>
    <col min="2" max="2" width="4.75" style="36" hidden="1" customWidth="1"/>
    <col min="3" max="3" width="4.625" style="7" customWidth="1"/>
    <col min="4" max="4" width="19.125" style="87" customWidth="1"/>
    <col min="5" max="5" width="16.625" style="36" customWidth="1"/>
    <col min="6" max="6" width="4.75" style="36" customWidth="1"/>
    <col min="7" max="7" width="7.625" style="8" customWidth="1"/>
    <col min="8" max="8" width="16.625" style="8" customWidth="1"/>
    <col min="9" max="9" width="5" style="8" customWidth="1"/>
    <col min="10" max="10" width="2.625" style="61" hidden="1" customWidth="1"/>
    <col min="11" max="11" width="5.375" style="62" customWidth="1"/>
    <col min="12" max="12" width="3.5" style="61" customWidth="1"/>
    <col min="13" max="13" width="5.375" style="62" customWidth="1"/>
    <col min="14" max="14" width="3.5" style="61" customWidth="1"/>
    <col min="15" max="15" width="5.375" style="62" customWidth="1"/>
    <col min="16" max="19" width="5.375" style="34" hidden="1" customWidth="1"/>
    <col min="20" max="20" width="3.875" style="6" hidden="1" customWidth="1"/>
    <col min="21" max="21" width="5.75" style="32" hidden="1" customWidth="1"/>
    <col min="22" max="22" width="12.625" style="31" hidden="1" customWidth="1"/>
    <col min="23" max="23" width="12.625" style="6" hidden="1" customWidth="1"/>
    <col min="24" max="25" width="6.75" style="6" hidden="1" customWidth="1"/>
    <col min="26" max="26" width="2.125" style="6" hidden="1" customWidth="1"/>
    <col min="27" max="27" width="5.875" style="6" hidden="1" customWidth="1"/>
    <col min="28" max="28" width="2.625" style="6" hidden="1" customWidth="1"/>
    <col min="29" max="29" width="5.5" style="6" hidden="1" customWidth="1"/>
    <col min="30" max="34" width="12.625" style="6" hidden="1" customWidth="1"/>
    <col min="35" max="40" width="12.625" style="89" hidden="1" customWidth="1"/>
    <col min="41" max="41" width="3.75" style="89" hidden="1" customWidth="1"/>
    <col min="42" max="43" width="4.875" style="6" hidden="1" customWidth="1"/>
    <col min="44" max="44" width="9.375" style="6" hidden="1" customWidth="1"/>
    <col min="45" max="46" width="4.875" style="6" hidden="1" customWidth="1"/>
    <col min="47" max="47" width="9.375" style="6" hidden="1" customWidth="1"/>
    <col min="48" max="49" width="4.875" style="6" hidden="1" customWidth="1"/>
    <col min="50" max="50" width="9.375" style="6" hidden="1" customWidth="1"/>
    <col min="51" max="52" width="4.875" style="6" hidden="1" customWidth="1"/>
    <col min="53" max="53" width="9.375" style="6" hidden="1" customWidth="1"/>
    <col min="54" max="55" width="4.875" style="6" hidden="1" customWidth="1"/>
    <col min="56" max="56" width="9.375" style="6" hidden="1" customWidth="1"/>
    <col min="57" max="58" width="4.875" style="6" hidden="1" customWidth="1"/>
    <col min="59" max="59" width="9.375" style="6" hidden="1" customWidth="1"/>
    <col min="60" max="61" width="4.875" style="6" hidden="1" customWidth="1"/>
    <col min="62" max="62" width="9.375" style="6" hidden="1" customWidth="1"/>
    <col min="63" max="64" width="4.875" style="6" hidden="1" customWidth="1"/>
    <col min="65" max="65" width="9.375" style="6" hidden="1" customWidth="1"/>
    <col min="66" max="67" width="4.875" style="6" hidden="1" customWidth="1"/>
    <col min="68" max="68" width="9.375" style="6" hidden="1" customWidth="1"/>
    <col min="69" max="70" width="4.875" style="6" hidden="1" customWidth="1"/>
    <col min="71" max="71" width="9.375" style="6" hidden="1" customWidth="1"/>
    <col min="72" max="86" width="12.625" style="6" hidden="1" customWidth="1"/>
    <col min="87" max="95" width="12.625" style="6" customWidth="1"/>
    <col min="96" max="16384" width="12.625" style="6"/>
  </cols>
  <sheetData>
    <row r="1" spans="1:82" s="5" customFormat="1" ht="29.1" customHeight="1">
      <c r="B1" s="35"/>
      <c r="C1" s="547" t="s">
        <v>139</v>
      </c>
      <c r="D1" s="548"/>
      <c r="E1" s="35"/>
      <c r="F1" s="35"/>
      <c r="G1" s="10" t="str">
        <f>G3</f>
        <v>ナンバー</v>
      </c>
      <c r="H1" s="10" t="str">
        <f>H3</f>
        <v>氏名</v>
      </c>
      <c r="I1" s="10" t="str">
        <f>I3</f>
        <v>学年</v>
      </c>
      <c r="J1" s="59"/>
      <c r="K1" s="60"/>
      <c r="L1" s="59"/>
      <c r="M1" s="60"/>
      <c r="N1" s="59"/>
      <c r="O1" s="60"/>
      <c r="P1" s="37"/>
      <c r="Q1" s="37"/>
      <c r="R1" s="37"/>
      <c r="S1" s="37"/>
      <c r="U1" s="33"/>
      <c r="V1" s="31"/>
      <c r="AI1" s="89"/>
      <c r="AJ1" s="89"/>
      <c r="AK1" s="89"/>
      <c r="AL1" s="89"/>
      <c r="AM1" s="89"/>
      <c r="AN1" s="89"/>
      <c r="AO1" s="89"/>
    </row>
    <row r="2" spans="1:82" s="89" customFormat="1" ht="30" customHeight="1">
      <c r="B2" s="105"/>
      <c r="C2" s="542" t="s">
        <v>151</v>
      </c>
      <c r="D2" s="544" t="s">
        <v>133</v>
      </c>
      <c r="E2" s="542" t="s">
        <v>132</v>
      </c>
      <c r="F2" s="542" t="s">
        <v>79</v>
      </c>
      <c r="G2" s="561" t="s">
        <v>100</v>
      </c>
      <c r="H2" s="562"/>
      <c r="I2" s="563"/>
      <c r="J2" s="564"/>
      <c r="K2" s="564"/>
      <c r="L2" s="564"/>
      <c r="M2" s="564"/>
      <c r="N2" s="564"/>
      <c r="O2" s="565"/>
      <c r="P2" s="101"/>
      <c r="Q2" s="101"/>
      <c r="R2" s="101"/>
      <c r="S2" s="101"/>
      <c r="U2" s="111"/>
      <c r="BU2" s="89" t="str">
        <f>'csv (張付)'!B2</f>
        <v/>
      </c>
      <c r="BW2" s="89" t="e">
        <f>VLOOKUP(BU2,略称,3,FALSE)</f>
        <v>#N/A</v>
      </c>
    </row>
    <row r="3" spans="1:82" s="89" customFormat="1" ht="18" customHeight="1" thickBot="1">
      <c r="B3" s="138" t="s">
        <v>79</v>
      </c>
      <c r="C3" s="543"/>
      <c r="D3" s="546"/>
      <c r="E3" s="560"/>
      <c r="F3" s="560"/>
      <c r="G3" s="121" t="str">
        <f>IF(B4="",0,"ナンバー")</f>
        <v>ナンバー</v>
      </c>
      <c r="H3" s="122" t="str">
        <f>IF(B4="",0,"氏名")</f>
        <v>氏名</v>
      </c>
      <c r="I3" s="122" t="str">
        <f>IF(B4="",0,"学年")</f>
        <v>学年</v>
      </c>
      <c r="J3" s="123"/>
      <c r="K3" s="566" t="s">
        <v>80</v>
      </c>
      <c r="L3" s="567"/>
      <c r="M3" s="567"/>
      <c r="N3" s="567"/>
      <c r="O3" s="568"/>
      <c r="P3" s="124"/>
      <c r="Q3" s="124"/>
      <c r="R3" s="124"/>
      <c r="S3" s="124"/>
      <c r="U3" s="111"/>
      <c r="V3" s="125" t="s">
        <v>81</v>
      </c>
      <c r="AP3" s="89" t="e">
        <f>AI4</f>
        <v>#N/A</v>
      </c>
      <c r="AQ3" s="89">
        <f>AJ4</f>
        <v>0</v>
      </c>
      <c r="AS3" s="89" t="e">
        <f>AI10</f>
        <v>#N/A</v>
      </c>
      <c r="AT3" s="89">
        <f>AJ10</f>
        <v>0</v>
      </c>
      <c r="AV3" s="89" t="e">
        <f>AI16</f>
        <v>#N/A</v>
      </c>
      <c r="AW3" s="89">
        <f>AJ16</f>
        <v>0</v>
      </c>
      <c r="AY3" s="89" t="e">
        <f>AI22</f>
        <v>#N/A</v>
      </c>
      <c r="AZ3" s="89">
        <f>AJ22</f>
        <v>0</v>
      </c>
      <c r="BB3" s="89" t="e">
        <f>AI28</f>
        <v>#N/A</v>
      </c>
      <c r="BC3" s="89">
        <f>AJ28</f>
        <v>0</v>
      </c>
      <c r="BE3" s="89" t="e">
        <f>AI34</f>
        <v>#N/A</v>
      </c>
      <c r="BF3" s="89">
        <f>AJ34</f>
        <v>0</v>
      </c>
      <c r="BH3" s="89" t="e">
        <f>AI40</f>
        <v>#N/A</v>
      </c>
      <c r="BI3" s="89">
        <f>AJ40</f>
        <v>0</v>
      </c>
      <c r="BK3" s="89" t="e">
        <f>AI46</f>
        <v>#N/A</v>
      </c>
      <c r="BL3" s="89">
        <f>AJ46</f>
        <v>0</v>
      </c>
      <c r="BN3" s="89" t="e">
        <f>AI52</f>
        <v>#N/A</v>
      </c>
      <c r="BO3" s="89">
        <f>AJ52</f>
        <v>0</v>
      </c>
      <c r="BQ3" s="89" t="e">
        <f>AI58</f>
        <v>#N/A</v>
      </c>
      <c r="BR3" s="89">
        <f>AJ58</f>
        <v>0</v>
      </c>
    </row>
    <row r="4" spans="1:82" s="89" customFormat="1" ht="18" customHeight="1">
      <c r="A4" s="89" t="e">
        <f>VLOOKUP(D4,コード３,2,FALSE)</f>
        <v>#N/A</v>
      </c>
      <c r="B4" s="90">
        <v>1</v>
      </c>
      <c r="C4" s="549">
        <v>1</v>
      </c>
      <c r="D4" s="112"/>
      <c r="E4" s="347" t="str">
        <f>IF(D4="","",CA4)</f>
        <v/>
      </c>
      <c r="F4" s="113" t="str">
        <f>IF(H4="","",1)</f>
        <v/>
      </c>
      <c r="G4" s="114" t="str">
        <f t="shared" ref="G4:G35" si="0">IF(H4="","",VLOOKUP(H4,男リレー,13,FALSE))</f>
        <v/>
      </c>
      <c r="H4" s="115"/>
      <c r="I4" s="114" t="str">
        <f t="shared" ref="I4:I35" si="1">IF(H4="","",VLOOKUP(H4,男リレー,2,FALSE))</f>
        <v/>
      </c>
      <c r="J4" s="116" t="str">
        <f>IF(D4="","",VLOOKUP(D4,コード３,3,FALSE))</f>
        <v/>
      </c>
      <c r="K4" s="117"/>
      <c r="L4" s="118" t="str">
        <f>IF(B4="","",IF(J4="","",IF(J4="p","点",IF(J4="t","分","m"))))</f>
        <v/>
      </c>
      <c r="M4" s="119"/>
      <c r="N4" s="118" t="str">
        <f>IF(B4="","",IF(J4="","",IF(J4="p","",IF(J4="t","秒","cm"))))</f>
        <v/>
      </c>
      <c r="O4" s="120"/>
      <c r="P4" s="99">
        <f t="shared" ref="P4:P35" si="2">IF(B4="","",LEN(K4))</f>
        <v>0</v>
      </c>
      <c r="Q4" s="99">
        <f>IF(R4=1,CONCATENATE(V$3,K4),K4)</f>
        <v>0</v>
      </c>
      <c r="R4" s="99">
        <f t="shared" ref="R4:R35" si="3">IF(B4="","",LEN(M4))</f>
        <v>0</v>
      </c>
      <c r="S4" s="99">
        <f>IF(R4=1,CONCATENATE(V$3,M4),M4)</f>
        <v>0</v>
      </c>
      <c r="T4" s="100">
        <f t="shared" ref="T4:T35" si="4">IF(B4="","",LEN(O4))</f>
        <v>0</v>
      </c>
      <c r="U4" s="101">
        <f t="shared" ref="U4:U35" si="5">IF(B4="","",IF(J4="m","",IF(J4="p","",(IF(T4=1,O4*10,O4)))))</f>
        <v>0</v>
      </c>
      <c r="V4" s="89" t="str">
        <f>CONCATENATE(Q4,S4,U4)</f>
        <v>000</v>
      </c>
      <c r="W4" s="89">
        <f>V4*1</f>
        <v>0</v>
      </c>
      <c r="X4" s="89">
        <f>Q4*1</f>
        <v>0</v>
      </c>
      <c r="Y4" s="89" t="str">
        <f>IF(X4=0,"",X4)</f>
        <v/>
      </c>
      <c r="Z4" s="89" t="str">
        <f>IF(X4=0,"",IF(J4="t",".",IF(J4="p","点","m")))</f>
        <v/>
      </c>
      <c r="AA4" s="89" t="str">
        <f>IF(S4="","",ASC(S4))</f>
        <v>0</v>
      </c>
      <c r="AB4" s="89" t="str">
        <f>IF(J4="t",".","")</f>
        <v/>
      </c>
      <c r="AC4" s="89" t="str">
        <f>IF(U4="","",ASC(U4))</f>
        <v>0</v>
      </c>
      <c r="AD4" s="89" t="str">
        <f>IF(Z4="m","",IF(X4=0,"","0"))</f>
        <v/>
      </c>
      <c r="AE4" s="89" t="str">
        <f t="shared" ref="AE4:AE63" si="6">IF(Z4="点",CONCATENATE(Y4,Z4),CONCATENATE(Y4,Z4,AA4,AB4,AC4,AD4))</f>
        <v>00</v>
      </c>
      <c r="AF4" s="89">
        <f>IF(X4=0,AE4*1,AE4)</f>
        <v>0</v>
      </c>
      <c r="AG4" s="89">
        <f>AF4</f>
        <v>0</v>
      </c>
      <c r="AH4" s="89">
        <v>1</v>
      </c>
      <c r="AI4" s="89" t="e">
        <f>VLOOKUP(D4,コード３,2,FALSE)</f>
        <v>#N/A</v>
      </c>
      <c r="AJ4" s="89">
        <f>COUNTIF('tmp２'!C$203:C$1202,AI4)</f>
        <v>0</v>
      </c>
      <c r="AK4" s="89">
        <v>1</v>
      </c>
      <c r="AL4" s="89" t="e">
        <f t="shared" ref="AL4:AL35" si="7">CONCATENATE(AI4,AK4)</f>
        <v>#N/A</v>
      </c>
      <c r="AM4" s="89" t="e">
        <f>AL4*1</f>
        <v>#N/A</v>
      </c>
      <c r="AN4" s="89" t="str">
        <f t="shared" ref="AN4:AN35" si="8">IF(AK4&gt;AJ4,"",VLOOKUP(AM4,範囲り男,3,FALSE))</f>
        <v/>
      </c>
      <c r="AO4" s="89">
        <v>1</v>
      </c>
      <c r="AP4" s="89">
        <v>1</v>
      </c>
      <c r="AQ4" s="89" t="e">
        <f>CONCATENATE(AP$3,AP4)*1</f>
        <v>#N/A</v>
      </c>
      <c r="AR4" s="89" t="str">
        <f t="shared" ref="AR4:AR35" si="9">IF(AP4&gt;AQ$3,"",VLOOKUP(AQ4,範囲り男,3,FALSE))</f>
        <v/>
      </c>
      <c r="AS4" s="89">
        <v>1</v>
      </c>
      <c r="AT4" s="89" t="e">
        <f>CONCATENATE(AS$3,AS4)*1</f>
        <v>#N/A</v>
      </c>
      <c r="AU4" s="89" t="str">
        <f t="shared" ref="AU4:AU35" si="10">IF(AS4&gt;AT$3,"",VLOOKUP(AT4,範囲り男,3,FALSE))</f>
        <v/>
      </c>
      <c r="AV4" s="89">
        <v>1</v>
      </c>
      <c r="AW4" s="89" t="e">
        <f>CONCATENATE(AV$3,AV4)*1</f>
        <v>#N/A</v>
      </c>
      <c r="AX4" s="89" t="str">
        <f t="shared" ref="AX4:AX35" si="11">IF(AV4&gt;AW$3,"",VLOOKUP(AW4,範囲り男,3,FALSE))</f>
        <v/>
      </c>
      <c r="AY4" s="89">
        <v>1</v>
      </c>
      <c r="AZ4" s="89" t="e">
        <f>CONCATENATE(AY$3,AY4)*1</f>
        <v>#N/A</v>
      </c>
      <c r="BA4" s="89" t="str">
        <f t="shared" ref="BA4:BA35" si="12">IF(AY4&gt;AZ$3,"",VLOOKUP(AZ4,範囲り男,3,FALSE))</f>
        <v/>
      </c>
      <c r="BB4" s="89">
        <v>1</v>
      </c>
      <c r="BC4" s="89" t="e">
        <f>CONCATENATE(BB$3,BB4)*1</f>
        <v>#N/A</v>
      </c>
      <c r="BD4" s="89" t="str">
        <f t="shared" ref="BD4:BD35" si="13">IF(BB4&gt;BC$3,"",VLOOKUP(BC4,範囲り男,3,FALSE))</f>
        <v/>
      </c>
      <c r="BE4" s="89">
        <v>1</v>
      </c>
      <c r="BF4" s="89" t="e">
        <f>CONCATENATE(BE$3,BE4)*1</f>
        <v>#N/A</v>
      </c>
      <c r="BG4" s="89" t="str">
        <f t="shared" ref="BG4:BG35" si="14">IF(BE4&gt;BF$3,"",VLOOKUP(BF4,範囲り男,3,FALSE))</f>
        <v/>
      </c>
      <c r="BH4" s="89">
        <v>1</v>
      </c>
      <c r="BI4" s="89" t="e">
        <f>CONCATENATE(BH$3,BH4)*1</f>
        <v>#N/A</v>
      </c>
      <c r="BJ4" s="89" t="str">
        <f t="shared" ref="BJ4:BJ35" si="15">IF(BH4&gt;BI$3,"",VLOOKUP(BI4,範囲り男,3,FALSE))</f>
        <v/>
      </c>
      <c r="BK4" s="89">
        <v>1</v>
      </c>
      <c r="BL4" s="89" t="e">
        <f>CONCATENATE(BK$3,BK4)*1</f>
        <v>#N/A</v>
      </c>
      <c r="BM4" s="89" t="str">
        <f t="shared" ref="BM4:BM35" si="16">IF(BK4&gt;BL$3,"",VLOOKUP(BL4,範囲り男,3,FALSE))</f>
        <v/>
      </c>
      <c r="BN4" s="89">
        <v>1</v>
      </c>
      <c r="BO4" s="89" t="e">
        <f>CONCATENATE(BN$3,BN4)*1</f>
        <v>#N/A</v>
      </c>
      <c r="BP4" s="89" t="str">
        <f t="shared" ref="BP4:BP35" si="17">IF(BN4&gt;BO$3,"",VLOOKUP(BO4,範囲り男,3,FALSE))</f>
        <v/>
      </c>
      <c r="BQ4" s="89">
        <v>1</v>
      </c>
      <c r="BR4" s="89" t="e">
        <f>CONCATENATE(BQ$3,BQ4)*1</f>
        <v>#N/A</v>
      </c>
      <c r="BS4" s="89" t="str">
        <f t="shared" ref="BS4:BS35" si="18">IF(BQ4&gt;BR$3,"",VLOOKUP(BR4,範囲り男,3,FALSE))</f>
        <v/>
      </c>
      <c r="BU4" s="89">
        <f>COUNTIF(D$4:D9,D4)</f>
        <v>0</v>
      </c>
      <c r="BX4" s="89">
        <f>COUNTIF(D$4:D$63,D4)</f>
        <v>0</v>
      </c>
      <c r="BY4" s="89" t="b">
        <f>AND(BU4=1,BX4=1)</f>
        <v>0</v>
      </c>
      <c r="BZ4" s="89" t="e">
        <f>IF(BY4=TRUE,"",VLOOKUP(BU4,CC$4:CD$13,2,FALSE))</f>
        <v>#N/A</v>
      </c>
      <c r="CA4" s="89" t="str">
        <f>IF(D4="","",CONCATENATE(BW$2,BZ4))</f>
        <v/>
      </c>
      <c r="CC4" s="89">
        <v>1</v>
      </c>
      <c r="CD4" s="89" t="s">
        <v>300</v>
      </c>
    </row>
    <row r="5" spans="1:82" s="89" customFormat="1">
      <c r="A5" s="89" t="e">
        <f>A4</f>
        <v>#N/A</v>
      </c>
      <c r="B5" s="90">
        <v>2</v>
      </c>
      <c r="C5" s="540"/>
      <c r="D5" s="544"/>
      <c r="E5" s="542"/>
      <c r="F5" s="90" t="str">
        <f>IF(H5="","",2)</f>
        <v/>
      </c>
      <c r="G5" s="92" t="str">
        <f t="shared" si="0"/>
        <v/>
      </c>
      <c r="H5" s="93"/>
      <c r="I5" s="92" t="str">
        <f t="shared" si="1"/>
        <v/>
      </c>
      <c r="J5" s="550"/>
      <c r="K5" s="551"/>
      <c r="L5" s="551"/>
      <c r="M5" s="551"/>
      <c r="N5" s="551"/>
      <c r="O5" s="552"/>
      <c r="P5" s="99">
        <f t="shared" si="2"/>
        <v>0</v>
      </c>
      <c r="Q5" s="99">
        <f t="shared" ref="Q5:Q63" si="19">IF(R5=1,CONCATENATE(V$3,K5),K5)</f>
        <v>0</v>
      </c>
      <c r="R5" s="99">
        <f t="shared" si="3"/>
        <v>0</v>
      </c>
      <c r="S5" s="99">
        <f t="shared" ref="S5:S63" si="20">IF(R5=1,CONCATENATE(V$3,M5),M5)</f>
        <v>0</v>
      </c>
      <c r="T5" s="100">
        <f t="shared" si="4"/>
        <v>0</v>
      </c>
      <c r="U5" s="101">
        <f t="shared" si="5"/>
        <v>0</v>
      </c>
      <c r="V5" s="89" t="str">
        <f t="shared" ref="V5:V63" si="21">CONCATENATE(Q5,S5,U5)</f>
        <v>000</v>
      </c>
      <c r="W5" s="89">
        <f t="shared" ref="W5:W63" si="22">V5*1</f>
        <v>0</v>
      </c>
      <c r="X5" s="89">
        <f t="shared" ref="X5:X63" si="23">Q5*1</f>
        <v>0</v>
      </c>
      <c r="Y5" s="89" t="str">
        <f t="shared" ref="Y5:Y63" si="24">IF(X5=0,"",X5)</f>
        <v/>
      </c>
      <c r="Z5" s="89" t="str">
        <f t="shared" ref="Z5:Z63" si="25">IF(X5=0,"",IF(J5="t",".",IF(J5="p","点","m")))</f>
        <v/>
      </c>
      <c r="AA5" s="89" t="str">
        <f t="shared" ref="AA5:AA63" si="26">IF(S5="","",ASC(S5))</f>
        <v>0</v>
      </c>
      <c r="AB5" s="89" t="str">
        <f t="shared" ref="AB5:AB63" si="27">IF(J5="t",".","")</f>
        <v/>
      </c>
      <c r="AC5" s="89" t="str">
        <f t="shared" ref="AC5:AC63" si="28">IF(U5="","",ASC(U5))</f>
        <v>0</v>
      </c>
      <c r="AD5" s="89" t="str">
        <f t="shared" ref="AD5:AD63" si="29">IF(Z5="m","",IF(X5=0,"","0"))</f>
        <v/>
      </c>
      <c r="AE5" s="89" t="str">
        <f t="shared" si="6"/>
        <v>00</v>
      </c>
      <c r="AF5" s="89">
        <f t="shared" ref="AF5:AF63" si="30">IF(X5=0,AE5*1,AE5)</f>
        <v>0</v>
      </c>
      <c r="AG5" s="89">
        <f>AF10</f>
        <v>0</v>
      </c>
      <c r="AH5" s="89">
        <v>1</v>
      </c>
      <c r="AI5" s="89" t="e">
        <f>AI4</f>
        <v>#N/A</v>
      </c>
      <c r="AJ5" s="89">
        <f>AJ4</f>
        <v>0</v>
      </c>
      <c r="AK5" s="89">
        <v>2</v>
      </c>
      <c r="AL5" s="89" t="e">
        <f t="shared" si="7"/>
        <v>#N/A</v>
      </c>
      <c r="AM5" s="89" t="e">
        <f t="shared" ref="AM5:AM63" si="31">AL5*1</f>
        <v>#N/A</v>
      </c>
      <c r="AN5" s="89" t="str">
        <f t="shared" si="8"/>
        <v/>
      </c>
      <c r="AO5" s="89">
        <v>2</v>
      </c>
      <c r="AP5" s="89">
        <v>2</v>
      </c>
      <c r="AQ5" s="89" t="e">
        <f t="shared" ref="AQ5:AQ63" si="32">CONCATENATE(AP$3,AP5)*1</f>
        <v>#N/A</v>
      </c>
      <c r="AR5" s="89" t="str">
        <f t="shared" si="9"/>
        <v/>
      </c>
      <c r="AS5" s="89">
        <v>2</v>
      </c>
      <c r="AT5" s="89" t="e">
        <f t="shared" ref="AT5:AT63" si="33">CONCATENATE(AS$3,AS5)*1</f>
        <v>#N/A</v>
      </c>
      <c r="AU5" s="89" t="str">
        <f t="shared" si="10"/>
        <v/>
      </c>
      <c r="AV5" s="89">
        <v>2</v>
      </c>
      <c r="AW5" s="89" t="e">
        <f t="shared" ref="AW5:AW63" si="34">CONCATENATE(AV$3,AV5)*1</f>
        <v>#N/A</v>
      </c>
      <c r="AX5" s="89" t="str">
        <f t="shared" si="11"/>
        <v/>
      </c>
      <c r="AY5" s="89">
        <v>2</v>
      </c>
      <c r="AZ5" s="89" t="e">
        <f t="shared" ref="AZ5:AZ63" si="35">CONCATENATE(AY$3,AY5)*1</f>
        <v>#N/A</v>
      </c>
      <c r="BA5" s="89" t="str">
        <f t="shared" si="12"/>
        <v/>
      </c>
      <c r="BB5" s="89">
        <v>2</v>
      </c>
      <c r="BC5" s="89" t="e">
        <f t="shared" ref="BC5:BC63" si="36">CONCATENATE(BB$3,BB5)*1</f>
        <v>#N/A</v>
      </c>
      <c r="BD5" s="89" t="str">
        <f t="shared" si="13"/>
        <v/>
      </c>
      <c r="BE5" s="89">
        <v>2</v>
      </c>
      <c r="BF5" s="89" t="e">
        <f t="shared" ref="BF5:BF63" si="37">CONCATENATE(BE$3,BE5)*1</f>
        <v>#N/A</v>
      </c>
      <c r="BG5" s="89" t="str">
        <f t="shared" si="14"/>
        <v/>
      </c>
      <c r="BH5" s="89">
        <v>2</v>
      </c>
      <c r="BI5" s="89" t="e">
        <f t="shared" ref="BI5:BI63" si="38">CONCATENATE(BH$3,BH5)*1</f>
        <v>#N/A</v>
      </c>
      <c r="BJ5" s="89" t="str">
        <f t="shared" si="15"/>
        <v/>
      </c>
      <c r="BK5" s="89">
        <v>2</v>
      </c>
      <c r="BL5" s="89" t="e">
        <f t="shared" ref="BL5:BL63" si="39">CONCATENATE(BK$3,BK5)*1</f>
        <v>#N/A</v>
      </c>
      <c r="BM5" s="89" t="str">
        <f t="shared" si="16"/>
        <v/>
      </c>
      <c r="BN5" s="89">
        <v>2</v>
      </c>
      <c r="BO5" s="89" t="e">
        <f t="shared" ref="BO5:BO63" si="40">CONCATENATE(BN$3,BN5)*1</f>
        <v>#N/A</v>
      </c>
      <c r="BP5" s="89" t="str">
        <f t="shared" si="17"/>
        <v/>
      </c>
      <c r="BQ5" s="89">
        <v>2</v>
      </c>
      <c r="BR5" s="89" t="e">
        <f t="shared" ref="BR5:BR63" si="41">CONCATENATE(BQ$3,BQ5)*1</f>
        <v>#N/A</v>
      </c>
      <c r="BS5" s="89" t="str">
        <f t="shared" si="18"/>
        <v/>
      </c>
      <c r="CC5" s="89">
        <v>2</v>
      </c>
      <c r="CD5" s="89" t="s">
        <v>301</v>
      </c>
    </row>
    <row r="6" spans="1:82" s="89" customFormat="1">
      <c r="A6" s="89" t="e">
        <f>A5</f>
        <v>#N/A</v>
      </c>
      <c r="B6" s="90">
        <v>3</v>
      </c>
      <c r="C6" s="540"/>
      <c r="D6" s="545"/>
      <c r="E6" s="559"/>
      <c r="F6" s="90" t="str">
        <f>IF(H6="","",3)</f>
        <v/>
      </c>
      <c r="G6" s="92" t="str">
        <f t="shared" si="0"/>
        <v/>
      </c>
      <c r="H6" s="93"/>
      <c r="I6" s="92" t="str">
        <f t="shared" si="1"/>
        <v/>
      </c>
      <c r="J6" s="553"/>
      <c r="K6" s="554"/>
      <c r="L6" s="554"/>
      <c r="M6" s="554"/>
      <c r="N6" s="554"/>
      <c r="O6" s="555"/>
      <c r="P6" s="99">
        <f t="shared" si="2"/>
        <v>0</v>
      </c>
      <c r="Q6" s="99">
        <f t="shared" si="19"/>
        <v>0</v>
      </c>
      <c r="R6" s="99">
        <f t="shared" si="3"/>
        <v>0</v>
      </c>
      <c r="S6" s="99">
        <f t="shared" si="20"/>
        <v>0</v>
      </c>
      <c r="T6" s="100">
        <f t="shared" si="4"/>
        <v>0</v>
      </c>
      <c r="U6" s="101">
        <f t="shared" si="5"/>
        <v>0</v>
      </c>
      <c r="V6" s="89" t="str">
        <f t="shared" si="21"/>
        <v>000</v>
      </c>
      <c r="W6" s="89">
        <f t="shared" si="22"/>
        <v>0</v>
      </c>
      <c r="X6" s="89">
        <f t="shared" si="23"/>
        <v>0</v>
      </c>
      <c r="Y6" s="89" t="str">
        <f t="shared" si="24"/>
        <v/>
      </c>
      <c r="Z6" s="89" t="str">
        <f t="shared" si="25"/>
        <v/>
      </c>
      <c r="AA6" s="89" t="str">
        <f t="shared" si="26"/>
        <v>0</v>
      </c>
      <c r="AB6" s="89" t="str">
        <f t="shared" si="27"/>
        <v/>
      </c>
      <c r="AC6" s="89" t="str">
        <f t="shared" si="28"/>
        <v>0</v>
      </c>
      <c r="AD6" s="89" t="str">
        <f t="shared" si="29"/>
        <v/>
      </c>
      <c r="AE6" s="89" t="str">
        <f t="shared" si="6"/>
        <v>00</v>
      </c>
      <c r="AF6" s="89">
        <f t="shared" si="30"/>
        <v>0</v>
      </c>
      <c r="AG6" s="89">
        <f>AF16</f>
        <v>0</v>
      </c>
      <c r="AH6" s="89">
        <v>1</v>
      </c>
      <c r="AI6" s="89" t="e">
        <f>AI5</f>
        <v>#N/A</v>
      </c>
      <c r="AJ6" s="89">
        <f>AJ5</f>
        <v>0</v>
      </c>
      <c r="AK6" s="89">
        <v>3</v>
      </c>
      <c r="AL6" s="89" t="e">
        <f t="shared" si="7"/>
        <v>#N/A</v>
      </c>
      <c r="AM6" s="89" t="e">
        <f t="shared" si="31"/>
        <v>#N/A</v>
      </c>
      <c r="AN6" s="89" t="str">
        <f t="shared" si="8"/>
        <v/>
      </c>
      <c r="AO6" s="89">
        <v>3</v>
      </c>
      <c r="AP6" s="89">
        <v>3</v>
      </c>
      <c r="AQ6" s="89" t="e">
        <f t="shared" si="32"/>
        <v>#N/A</v>
      </c>
      <c r="AR6" s="89" t="str">
        <f t="shared" si="9"/>
        <v/>
      </c>
      <c r="AS6" s="89">
        <v>3</v>
      </c>
      <c r="AT6" s="89" t="e">
        <f t="shared" si="33"/>
        <v>#N/A</v>
      </c>
      <c r="AU6" s="89" t="str">
        <f t="shared" si="10"/>
        <v/>
      </c>
      <c r="AV6" s="89">
        <v>3</v>
      </c>
      <c r="AW6" s="89" t="e">
        <f t="shared" si="34"/>
        <v>#N/A</v>
      </c>
      <c r="AX6" s="89" t="str">
        <f t="shared" si="11"/>
        <v/>
      </c>
      <c r="AY6" s="89">
        <v>3</v>
      </c>
      <c r="AZ6" s="89" t="e">
        <f t="shared" si="35"/>
        <v>#N/A</v>
      </c>
      <c r="BA6" s="89" t="str">
        <f t="shared" si="12"/>
        <v/>
      </c>
      <c r="BB6" s="89">
        <v>3</v>
      </c>
      <c r="BC6" s="89" t="e">
        <f t="shared" si="36"/>
        <v>#N/A</v>
      </c>
      <c r="BD6" s="89" t="str">
        <f t="shared" si="13"/>
        <v/>
      </c>
      <c r="BE6" s="89">
        <v>3</v>
      </c>
      <c r="BF6" s="89" t="e">
        <f t="shared" si="37"/>
        <v>#N/A</v>
      </c>
      <c r="BG6" s="89" t="str">
        <f t="shared" si="14"/>
        <v/>
      </c>
      <c r="BH6" s="89">
        <v>3</v>
      </c>
      <c r="BI6" s="89" t="e">
        <f t="shared" si="38"/>
        <v>#N/A</v>
      </c>
      <c r="BJ6" s="89" t="str">
        <f t="shared" si="15"/>
        <v/>
      </c>
      <c r="BK6" s="89">
        <v>3</v>
      </c>
      <c r="BL6" s="89" t="e">
        <f t="shared" si="39"/>
        <v>#N/A</v>
      </c>
      <c r="BM6" s="89" t="str">
        <f t="shared" si="16"/>
        <v/>
      </c>
      <c r="BN6" s="89">
        <v>3</v>
      </c>
      <c r="BO6" s="89" t="e">
        <f t="shared" si="40"/>
        <v>#N/A</v>
      </c>
      <c r="BP6" s="89" t="str">
        <f t="shared" si="17"/>
        <v/>
      </c>
      <c r="BQ6" s="89">
        <v>3</v>
      </c>
      <c r="BR6" s="89" t="e">
        <f t="shared" si="41"/>
        <v>#N/A</v>
      </c>
      <c r="BS6" s="89" t="str">
        <f t="shared" si="18"/>
        <v/>
      </c>
      <c r="CC6" s="89">
        <v>3</v>
      </c>
      <c r="CD6" s="89" t="s">
        <v>302</v>
      </c>
    </row>
    <row r="7" spans="1:82" s="89" customFormat="1">
      <c r="A7" s="89" t="e">
        <f>A6</f>
        <v>#N/A</v>
      </c>
      <c r="B7" s="90">
        <v>4</v>
      </c>
      <c r="C7" s="540"/>
      <c r="D7" s="545"/>
      <c r="E7" s="559"/>
      <c r="F7" s="90" t="str">
        <f>IF(H7="","",4)</f>
        <v/>
      </c>
      <c r="G7" s="92" t="str">
        <f t="shared" si="0"/>
        <v/>
      </c>
      <c r="H7" s="93"/>
      <c r="I7" s="92" t="str">
        <f t="shared" si="1"/>
        <v/>
      </c>
      <c r="J7" s="553"/>
      <c r="K7" s="554"/>
      <c r="L7" s="554"/>
      <c r="M7" s="554"/>
      <c r="N7" s="554"/>
      <c r="O7" s="555"/>
      <c r="P7" s="99">
        <f t="shared" si="2"/>
        <v>0</v>
      </c>
      <c r="Q7" s="99">
        <f t="shared" si="19"/>
        <v>0</v>
      </c>
      <c r="R7" s="99">
        <f t="shared" si="3"/>
        <v>0</v>
      </c>
      <c r="S7" s="99">
        <f t="shared" si="20"/>
        <v>0</v>
      </c>
      <c r="T7" s="100">
        <f t="shared" si="4"/>
        <v>0</v>
      </c>
      <c r="U7" s="101">
        <f t="shared" si="5"/>
        <v>0</v>
      </c>
      <c r="V7" s="89" t="str">
        <f t="shared" si="21"/>
        <v>000</v>
      </c>
      <c r="W7" s="89">
        <f t="shared" si="22"/>
        <v>0</v>
      </c>
      <c r="X7" s="89">
        <f t="shared" si="23"/>
        <v>0</v>
      </c>
      <c r="Y7" s="89" t="str">
        <f t="shared" si="24"/>
        <v/>
      </c>
      <c r="Z7" s="89" t="str">
        <f t="shared" si="25"/>
        <v/>
      </c>
      <c r="AA7" s="89" t="str">
        <f t="shared" si="26"/>
        <v>0</v>
      </c>
      <c r="AB7" s="89" t="str">
        <f t="shared" si="27"/>
        <v/>
      </c>
      <c r="AC7" s="89" t="str">
        <f t="shared" si="28"/>
        <v>0</v>
      </c>
      <c r="AD7" s="89" t="str">
        <f t="shared" si="29"/>
        <v/>
      </c>
      <c r="AE7" s="89" t="str">
        <f t="shared" si="6"/>
        <v>00</v>
      </c>
      <c r="AF7" s="89">
        <f t="shared" si="30"/>
        <v>0</v>
      </c>
      <c r="AG7" s="89">
        <f>AF22</f>
        <v>0</v>
      </c>
      <c r="AH7" s="89">
        <v>1</v>
      </c>
      <c r="AI7" s="89" t="e">
        <f t="shared" ref="AI7:AJ9" si="42">AI6</f>
        <v>#N/A</v>
      </c>
      <c r="AJ7" s="89">
        <f t="shared" si="42"/>
        <v>0</v>
      </c>
      <c r="AK7" s="89">
        <v>4</v>
      </c>
      <c r="AL7" s="89" t="e">
        <f t="shared" si="7"/>
        <v>#N/A</v>
      </c>
      <c r="AM7" s="89" t="e">
        <f t="shared" si="31"/>
        <v>#N/A</v>
      </c>
      <c r="AN7" s="89" t="str">
        <f t="shared" si="8"/>
        <v/>
      </c>
      <c r="AO7" s="89">
        <v>4</v>
      </c>
      <c r="AP7" s="89">
        <v>4</v>
      </c>
      <c r="AQ7" s="89" t="e">
        <f t="shared" si="32"/>
        <v>#N/A</v>
      </c>
      <c r="AR7" s="89" t="str">
        <f t="shared" si="9"/>
        <v/>
      </c>
      <c r="AS7" s="89">
        <v>4</v>
      </c>
      <c r="AT7" s="89" t="e">
        <f t="shared" si="33"/>
        <v>#N/A</v>
      </c>
      <c r="AU7" s="89" t="str">
        <f t="shared" si="10"/>
        <v/>
      </c>
      <c r="AV7" s="89">
        <v>4</v>
      </c>
      <c r="AW7" s="89" t="e">
        <f t="shared" si="34"/>
        <v>#N/A</v>
      </c>
      <c r="AX7" s="89" t="str">
        <f t="shared" si="11"/>
        <v/>
      </c>
      <c r="AY7" s="89">
        <v>4</v>
      </c>
      <c r="AZ7" s="89" t="e">
        <f t="shared" si="35"/>
        <v>#N/A</v>
      </c>
      <c r="BA7" s="89" t="str">
        <f t="shared" si="12"/>
        <v/>
      </c>
      <c r="BB7" s="89">
        <v>4</v>
      </c>
      <c r="BC7" s="89" t="e">
        <f t="shared" si="36"/>
        <v>#N/A</v>
      </c>
      <c r="BD7" s="89" t="str">
        <f t="shared" si="13"/>
        <v/>
      </c>
      <c r="BE7" s="89">
        <v>4</v>
      </c>
      <c r="BF7" s="89" t="e">
        <f t="shared" si="37"/>
        <v>#N/A</v>
      </c>
      <c r="BG7" s="89" t="str">
        <f t="shared" si="14"/>
        <v/>
      </c>
      <c r="BH7" s="89">
        <v>4</v>
      </c>
      <c r="BI7" s="89" t="e">
        <f t="shared" si="38"/>
        <v>#N/A</v>
      </c>
      <c r="BJ7" s="89" t="str">
        <f t="shared" si="15"/>
        <v/>
      </c>
      <c r="BK7" s="89">
        <v>4</v>
      </c>
      <c r="BL7" s="89" t="e">
        <f t="shared" si="39"/>
        <v>#N/A</v>
      </c>
      <c r="BM7" s="89" t="str">
        <f t="shared" si="16"/>
        <v/>
      </c>
      <c r="BN7" s="89">
        <v>4</v>
      </c>
      <c r="BO7" s="89" t="e">
        <f t="shared" si="40"/>
        <v>#N/A</v>
      </c>
      <c r="BP7" s="89" t="str">
        <f t="shared" si="17"/>
        <v/>
      </c>
      <c r="BQ7" s="89">
        <v>4</v>
      </c>
      <c r="BR7" s="89" t="e">
        <f t="shared" si="41"/>
        <v>#N/A</v>
      </c>
      <c r="BS7" s="89" t="str">
        <f t="shared" si="18"/>
        <v/>
      </c>
      <c r="CC7" s="89">
        <v>4</v>
      </c>
      <c r="CD7" s="89" t="s">
        <v>303</v>
      </c>
    </row>
    <row r="8" spans="1:82" s="89" customFormat="1">
      <c r="A8" s="89" t="e">
        <f>A7</f>
        <v>#N/A</v>
      </c>
      <c r="B8" s="90">
        <v>5</v>
      </c>
      <c r="C8" s="540"/>
      <c r="D8" s="545"/>
      <c r="E8" s="559"/>
      <c r="F8" s="90" t="str">
        <f>IF(H8="","",5)</f>
        <v/>
      </c>
      <c r="G8" s="92" t="str">
        <f t="shared" si="0"/>
        <v/>
      </c>
      <c r="H8" s="93"/>
      <c r="I8" s="92" t="str">
        <f t="shared" si="1"/>
        <v/>
      </c>
      <c r="J8" s="553"/>
      <c r="K8" s="554"/>
      <c r="L8" s="554"/>
      <c r="M8" s="554"/>
      <c r="N8" s="554"/>
      <c r="O8" s="555"/>
      <c r="P8" s="99">
        <f t="shared" si="2"/>
        <v>0</v>
      </c>
      <c r="Q8" s="99">
        <f t="shared" si="19"/>
        <v>0</v>
      </c>
      <c r="R8" s="99">
        <f t="shared" si="3"/>
        <v>0</v>
      </c>
      <c r="S8" s="99">
        <f t="shared" si="20"/>
        <v>0</v>
      </c>
      <c r="T8" s="100">
        <f t="shared" si="4"/>
        <v>0</v>
      </c>
      <c r="U8" s="101">
        <f t="shared" si="5"/>
        <v>0</v>
      </c>
      <c r="V8" s="89" t="str">
        <f t="shared" si="21"/>
        <v>000</v>
      </c>
      <c r="W8" s="89">
        <f t="shared" si="22"/>
        <v>0</v>
      </c>
      <c r="X8" s="89">
        <f t="shared" si="23"/>
        <v>0</v>
      </c>
      <c r="Y8" s="89" t="str">
        <f t="shared" si="24"/>
        <v/>
      </c>
      <c r="Z8" s="89" t="str">
        <f t="shared" si="25"/>
        <v/>
      </c>
      <c r="AA8" s="89" t="str">
        <f t="shared" si="26"/>
        <v>0</v>
      </c>
      <c r="AB8" s="89" t="str">
        <f t="shared" si="27"/>
        <v/>
      </c>
      <c r="AC8" s="89" t="str">
        <f t="shared" si="28"/>
        <v>0</v>
      </c>
      <c r="AD8" s="89" t="str">
        <f t="shared" si="29"/>
        <v/>
      </c>
      <c r="AE8" s="89" t="str">
        <f t="shared" si="6"/>
        <v>00</v>
      </c>
      <c r="AF8" s="89">
        <f t="shared" si="30"/>
        <v>0</v>
      </c>
      <c r="AG8" s="89">
        <f>AF28</f>
        <v>0</v>
      </c>
      <c r="AH8" s="89">
        <v>1</v>
      </c>
      <c r="AI8" s="89" t="e">
        <f t="shared" si="42"/>
        <v>#N/A</v>
      </c>
      <c r="AJ8" s="89">
        <f t="shared" si="42"/>
        <v>0</v>
      </c>
      <c r="AK8" s="89">
        <v>5</v>
      </c>
      <c r="AL8" s="89" t="e">
        <f t="shared" si="7"/>
        <v>#N/A</v>
      </c>
      <c r="AM8" s="89" t="e">
        <f t="shared" si="31"/>
        <v>#N/A</v>
      </c>
      <c r="AN8" s="89" t="str">
        <f t="shared" si="8"/>
        <v/>
      </c>
      <c r="AO8" s="89">
        <v>5</v>
      </c>
      <c r="AP8" s="89">
        <v>5</v>
      </c>
      <c r="AQ8" s="89" t="e">
        <f t="shared" si="32"/>
        <v>#N/A</v>
      </c>
      <c r="AR8" s="89" t="str">
        <f t="shared" si="9"/>
        <v/>
      </c>
      <c r="AS8" s="89">
        <v>5</v>
      </c>
      <c r="AT8" s="89" t="e">
        <f t="shared" si="33"/>
        <v>#N/A</v>
      </c>
      <c r="AU8" s="89" t="str">
        <f t="shared" si="10"/>
        <v/>
      </c>
      <c r="AV8" s="89">
        <v>5</v>
      </c>
      <c r="AW8" s="89" t="e">
        <f t="shared" si="34"/>
        <v>#N/A</v>
      </c>
      <c r="AX8" s="89" t="str">
        <f t="shared" si="11"/>
        <v/>
      </c>
      <c r="AY8" s="89">
        <v>5</v>
      </c>
      <c r="AZ8" s="89" t="e">
        <f t="shared" si="35"/>
        <v>#N/A</v>
      </c>
      <c r="BA8" s="89" t="str">
        <f t="shared" si="12"/>
        <v/>
      </c>
      <c r="BB8" s="89">
        <v>5</v>
      </c>
      <c r="BC8" s="89" t="e">
        <f t="shared" si="36"/>
        <v>#N/A</v>
      </c>
      <c r="BD8" s="89" t="str">
        <f t="shared" si="13"/>
        <v/>
      </c>
      <c r="BE8" s="89">
        <v>5</v>
      </c>
      <c r="BF8" s="89" t="e">
        <f t="shared" si="37"/>
        <v>#N/A</v>
      </c>
      <c r="BG8" s="89" t="str">
        <f t="shared" si="14"/>
        <v/>
      </c>
      <c r="BH8" s="89">
        <v>5</v>
      </c>
      <c r="BI8" s="89" t="e">
        <f t="shared" si="38"/>
        <v>#N/A</v>
      </c>
      <c r="BJ8" s="89" t="str">
        <f t="shared" si="15"/>
        <v/>
      </c>
      <c r="BK8" s="89">
        <v>5</v>
      </c>
      <c r="BL8" s="89" t="e">
        <f t="shared" si="39"/>
        <v>#N/A</v>
      </c>
      <c r="BM8" s="89" t="str">
        <f t="shared" si="16"/>
        <v/>
      </c>
      <c r="BN8" s="89">
        <v>5</v>
      </c>
      <c r="BO8" s="89" t="e">
        <f t="shared" si="40"/>
        <v>#N/A</v>
      </c>
      <c r="BP8" s="89" t="str">
        <f t="shared" si="17"/>
        <v/>
      </c>
      <c r="BQ8" s="89">
        <v>5</v>
      </c>
      <c r="BR8" s="89" t="e">
        <f t="shared" si="41"/>
        <v>#N/A</v>
      </c>
      <c r="BS8" s="89" t="str">
        <f t="shared" si="18"/>
        <v/>
      </c>
      <c r="CC8" s="89">
        <v>5</v>
      </c>
      <c r="CD8" s="89" t="s">
        <v>304</v>
      </c>
    </row>
    <row r="9" spans="1:82" s="89" customFormat="1" ht="15" thickBot="1">
      <c r="A9" s="89" t="e">
        <f>A8</f>
        <v>#N/A</v>
      </c>
      <c r="B9" s="90">
        <v>6</v>
      </c>
      <c r="C9" s="541"/>
      <c r="D9" s="546"/>
      <c r="E9" s="560"/>
      <c r="F9" s="102" t="str">
        <f>IF(H9="","",6)</f>
        <v/>
      </c>
      <c r="G9" s="103" t="str">
        <f t="shared" si="0"/>
        <v/>
      </c>
      <c r="H9" s="104"/>
      <c r="I9" s="103" t="str">
        <f t="shared" si="1"/>
        <v/>
      </c>
      <c r="J9" s="556"/>
      <c r="K9" s="557"/>
      <c r="L9" s="557"/>
      <c r="M9" s="557"/>
      <c r="N9" s="557"/>
      <c r="O9" s="558"/>
      <c r="P9" s="99">
        <f t="shared" si="2"/>
        <v>0</v>
      </c>
      <c r="Q9" s="99">
        <f t="shared" si="19"/>
        <v>0</v>
      </c>
      <c r="R9" s="99">
        <f t="shared" si="3"/>
        <v>0</v>
      </c>
      <c r="S9" s="99">
        <f t="shared" si="20"/>
        <v>0</v>
      </c>
      <c r="T9" s="100">
        <f t="shared" si="4"/>
        <v>0</v>
      </c>
      <c r="U9" s="101">
        <f t="shared" si="5"/>
        <v>0</v>
      </c>
      <c r="V9" s="89" t="str">
        <f t="shared" si="21"/>
        <v>000</v>
      </c>
      <c r="W9" s="89">
        <f t="shared" si="22"/>
        <v>0</v>
      </c>
      <c r="X9" s="89">
        <f t="shared" si="23"/>
        <v>0</v>
      </c>
      <c r="Y9" s="89" t="str">
        <f t="shared" si="24"/>
        <v/>
      </c>
      <c r="Z9" s="89" t="str">
        <f t="shared" si="25"/>
        <v/>
      </c>
      <c r="AA9" s="89" t="str">
        <f t="shared" si="26"/>
        <v>0</v>
      </c>
      <c r="AB9" s="89" t="str">
        <f t="shared" si="27"/>
        <v/>
      </c>
      <c r="AC9" s="89" t="str">
        <f t="shared" si="28"/>
        <v>0</v>
      </c>
      <c r="AD9" s="89" t="str">
        <f t="shared" si="29"/>
        <v/>
      </c>
      <c r="AE9" s="89" t="str">
        <f t="shared" si="6"/>
        <v>00</v>
      </c>
      <c r="AF9" s="89">
        <f t="shared" si="30"/>
        <v>0</v>
      </c>
      <c r="AG9" s="89">
        <f>AF34</f>
        <v>0</v>
      </c>
      <c r="AH9" s="89">
        <v>1</v>
      </c>
      <c r="AI9" s="89" t="e">
        <f t="shared" si="42"/>
        <v>#N/A</v>
      </c>
      <c r="AJ9" s="89">
        <f t="shared" si="42"/>
        <v>0</v>
      </c>
      <c r="AK9" s="89">
        <v>6</v>
      </c>
      <c r="AL9" s="89" t="e">
        <f t="shared" si="7"/>
        <v>#N/A</v>
      </c>
      <c r="AM9" s="89" t="e">
        <f t="shared" si="31"/>
        <v>#N/A</v>
      </c>
      <c r="AN9" s="89" t="str">
        <f t="shared" si="8"/>
        <v/>
      </c>
      <c r="AO9" s="89">
        <v>6</v>
      </c>
      <c r="AP9" s="89">
        <v>6</v>
      </c>
      <c r="AQ9" s="89" t="e">
        <f t="shared" si="32"/>
        <v>#N/A</v>
      </c>
      <c r="AR9" s="89" t="str">
        <f t="shared" si="9"/>
        <v/>
      </c>
      <c r="AS9" s="89">
        <v>6</v>
      </c>
      <c r="AT9" s="89" t="e">
        <f t="shared" si="33"/>
        <v>#N/A</v>
      </c>
      <c r="AU9" s="89" t="str">
        <f t="shared" si="10"/>
        <v/>
      </c>
      <c r="AV9" s="89">
        <v>6</v>
      </c>
      <c r="AW9" s="89" t="e">
        <f t="shared" si="34"/>
        <v>#N/A</v>
      </c>
      <c r="AX9" s="89" t="str">
        <f t="shared" si="11"/>
        <v/>
      </c>
      <c r="AY9" s="89">
        <v>6</v>
      </c>
      <c r="AZ9" s="89" t="e">
        <f t="shared" si="35"/>
        <v>#N/A</v>
      </c>
      <c r="BA9" s="89" t="str">
        <f t="shared" si="12"/>
        <v/>
      </c>
      <c r="BB9" s="89">
        <v>6</v>
      </c>
      <c r="BC9" s="89" t="e">
        <f t="shared" si="36"/>
        <v>#N/A</v>
      </c>
      <c r="BD9" s="89" t="str">
        <f t="shared" si="13"/>
        <v/>
      </c>
      <c r="BE9" s="89">
        <v>6</v>
      </c>
      <c r="BF9" s="89" t="e">
        <f t="shared" si="37"/>
        <v>#N/A</v>
      </c>
      <c r="BG9" s="89" t="str">
        <f t="shared" si="14"/>
        <v/>
      </c>
      <c r="BH9" s="89">
        <v>6</v>
      </c>
      <c r="BI9" s="89" t="e">
        <f t="shared" si="38"/>
        <v>#N/A</v>
      </c>
      <c r="BJ9" s="89" t="str">
        <f t="shared" si="15"/>
        <v/>
      </c>
      <c r="BK9" s="89">
        <v>6</v>
      </c>
      <c r="BL9" s="89" t="e">
        <f t="shared" si="39"/>
        <v>#N/A</v>
      </c>
      <c r="BM9" s="89" t="str">
        <f t="shared" si="16"/>
        <v/>
      </c>
      <c r="BN9" s="89">
        <v>6</v>
      </c>
      <c r="BO9" s="89" t="e">
        <f t="shared" si="40"/>
        <v>#N/A</v>
      </c>
      <c r="BP9" s="89" t="str">
        <f t="shared" si="17"/>
        <v/>
      </c>
      <c r="BQ9" s="89">
        <v>6</v>
      </c>
      <c r="BR9" s="89" t="e">
        <f t="shared" si="41"/>
        <v>#N/A</v>
      </c>
      <c r="BS9" s="89" t="str">
        <f t="shared" si="18"/>
        <v/>
      </c>
      <c r="CC9" s="89">
        <v>6</v>
      </c>
      <c r="CD9" s="89" t="s">
        <v>305</v>
      </c>
    </row>
    <row r="10" spans="1:82" s="89" customFormat="1">
      <c r="A10" s="89" t="e">
        <f>VLOOKUP(D10,コード３,2,FALSE)</f>
        <v>#N/A</v>
      </c>
      <c r="B10" s="90">
        <v>1</v>
      </c>
      <c r="C10" s="539">
        <v>2</v>
      </c>
      <c r="D10" s="112"/>
      <c r="E10" s="347" t="str">
        <f>IF(D10="","",CA10)</f>
        <v/>
      </c>
      <c r="F10" s="90" t="str">
        <f>IF(H10="","",1)</f>
        <v/>
      </c>
      <c r="G10" s="92" t="str">
        <f t="shared" si="0"/>
        <v/>
      </c>
      <c r="H10" s="93"/>
      <c r="I10" s="92" t="str">
        <f t="shared" si="1"/>
        <v/>
      </c>
      <c r="J10" s="94" t="str">
        <f>IF(D10="","",VLOOKUP(D10,コード３,3,FALSE))</f>
        <v/>
      </c>
      <c r="K10" s="95"/>
      <c r="L10" s="96" t="str">
        <f>IF(B10="","",IF(J10="","",IF(J10="p","点",IF(J10="t","分","m"))))</f>
        <v/>
      </c>
      <c r="M10" s="97"/>
      <c r="N10" s="96" t="str">
        <f>IF(B10="","",IF(J10="","",IF(J10="p","",IF(J10="t","秒","cm"))))</f>
        <v/>
      </c>
      <c r="O10" s="98"/>
      <c r="P10" s="99">
        <f t="shared" si="2"/>
        <v>0</v>
      </c>
      <c r="Q10" s="99">
        <f t="shared" si="19"/>
        <v>0</v>
      </c>
      <c r="R10" s="99">
        <f t="shared" si="3"/>
        <v>0</v>
      </c>
      <c r="S10" s="99">
        <f t="shared" si="20"/>
        <v>0</v>
      </c>
      <c r="T10" s="100">
        <f t="shared" si="4"/>
        <v>0</v>
      </c>
      <c r="U10" s="101">
        <f t="shared" si="5"/>
        <v>0</v>
      </c>
      <c r="V10" s="89" t="str">
        <f t="shared" si="21"/>
        <v>000</v>
      </c>
      <c r="W10" s="89">
        <f t="shared" si="22"/>
        <v>0</v>
      </c>
      <c r="X10" s="89">
        <f t="shared" si="23"/>
        <v>0</v>
      </c>
      <c r="Y10" s="89" t="str">
        <f t="shared" si="24"/>
        <v/>
      </c>
      <c r="Z10" s="89" t="str">
        <f t="shared" si="25"/>
        <v/>
      </c>
      <c r="AA10" s="89" t="str">
        <f t="shared" si="26"/>
        <v>0</v>
      </c>
      <c r="AB10" s="89" t="str">
        <f t="shared" si="27"/>
        <v/>
      </c>
      <c r="AC10" s="89" t="str">
        <f t="shared" si="28"/>
        <v>0</v>
      </c>
      <c r="AD10" s="89" t="str">
        <f t="shared" si="29"/>
        <v/>
      </c>
      <c r="AE10" s="89" t="str">
        <f t="shared" si="6"/>
        <v>00</v>
      </c>
      <c r="AF10" s="89">
        <f t="shared" si="30"/>
        <v>0</v>
      </c>
      <c r="AG10" s="89">
        <f>AF40</f>
        <v>0</v>
      </c>
      <c r="AH10" s="89">
        <v>2</v>
      </c>
      <c r="AI10" s="89" t="e">
        <f>VLOOKUP(D10,コード３,2,FALSE)</f>
        <v>#N/A</v>
      </c>
      <c r="AJ10" s="89">
        <f>COUNTIF('tmp２'!C$203:C$1202,AI10)</f>
        <v>0</v>
      </c>
      <c r="AK10" s="89">
        <v>1</v>
      </c>
      <c r="AL10" s="89" t="e">
        <f t="shared" si="7"/>
        <v>#N/A</v>
      </c>
      <c r="AM10" s="89" t="e">
        <f>AL10*1</f>
        <v>#N/A</v>
      </c>
      <c r="AN10" s="89" t="str">
        <f t="shared" si="8"/>
        <v/>
      </c>
      <c r="AO10" s="89">
        <v>1</v>
      </c>
      <c r="AP10" s="89">
        <v>7</v>
      </c>
      <c r="AQ10" s="89" t="e">
        <f t="shared" si="32"/>
        <v>#N/A</v>
      </c>
      <c r="AR10" s="89" t="str">
        <f t="shared" si="9"/>
        <v/>
      </c>
      <c r="AS10" s="89">
        <v>7</v>
      </c>
      <c r="AT10" s="89" t="e">
        <f t="shared" si="33"/>
        <v>#N/A</v>
      </c>
      <c r="AU10" s="89" t="str">
        <f t="shared" si="10"/>
        <v/>
      </c>
      <c r="AV10" s="89">
        <v>7</v>
      </c>
      <c r="AW10" s="89" t="e">
        <f t="shared" si="34"/>
        <v>#N/A</v>
      </c>
      <c r="AX10" s="89" t="str">
        <f t="shared" si="11"/>
        <v/>
      </c>
      <c r="AY10" s="89">
        <v>7</v>
      </c>
      <c r="AZ10" s="89" t="e">
        <f t="shared" si="35"/>
        <v>#N/A</v>
      </c>
      <c r="BA10" s="89" t="str">
        <f t="shared" si="12"/>
        <v/>
      </c>
      <c r="BB10" s="89">
        <v>7</v>
      </c>
      <c r="BC10" s="89" t="e">
        <f t="shared" si="36"/>
        <v>#N/A</v>
      </c>
      <c r="BD10" s="89" t="str">
        <f t="shared" si="13"/>
        <v/>
      </c>
      <c r="BE10" s="89">
        <v>7</v>
      </c>
      <c r="BF10" s="89" t="e">
        <f t="shared" si="37"/>
        <v>#N/A</v>
      </c>
      <c r="BG10" s="89" t="str">
        <f t="shared" si="14"/>
        <v/>
      </c>
      <c r="BH10" s="89">
        <v>7</v>
      </c>
      <c r="BI10" s="89" t="e">
        <f t="shared" si="38"/>
        <v>#N/A</v>
      </c>
      <c r="BJ10" s="89" t="str">
        <f t="shared" si="15"/>
        <v/>
      </c>
      <c r="BK10" s="89">
        <v>7</v>
      </c>
      <c r="BL10" s="89" t="e">
        <f t="shared" si="39"/>
        <v>#N/A</v>
      </c>
      <c r="BM10" s="89" t="str">
        <f t="shared" si="16"/>
        <v/>
      </c>
      <c r="BN10" s="89">
        <v>7</v>
      </c>
      <c r="BO10" s="89" t="e">
        <f t="shared" si="40"/>
        <v>#N/A</v>
      </c>
      <c r="BP10" s="89" t="str">
        <f t="shared" si="17"/>
        <v/>
      </c>
      <c r="BQ10" s="89">
        <v>7</v>
      </c>
      <c r="BR10" s="89" t="e">
        <f t="shared" si="41"/>
        <v>#N/A</v>
      </c>
      <c r="BS10" s="89" t="str">
        <f t="shared" si="18"/>
        <v/>
      </c>
      <c r="BU10" s="89">
        <f>COUNTIF(D$4:D15,D10)</f>
        <v>0</v>
      </c>
      <c r="BX10" s="89">
        <f>COUNTIF(D$4:D$63,D10)</f>
        <v>0</v>
      </c>
      <c r="BY10" s="89" t="b">
        <f>AND(BU10=1,BX10=1)</f>
        <v>0</v>
      </c>
      <c r="BZ10" s="89" t="e">
        <f>IF(BY10=TRUE,"",VLOOKUP(BU10,CC$4:CD$13,2,FALSE))</f>
        <v>#N/A</v>
      </c>
      <c r="CA10" s="89" t="str">
        <f>IF(D10="","",CONCATENATE(BW$2,BZ10))</f>
        <v/>
      </c>
      <c r="CC10" s="89">
        <v>7</v>
      </c>
      <c r="CD10" s="89" t="s">
        <v>306</v>
      </c>
    </row>
    <row r="11" spans="1:82" s="89" customFormat="1">
      <c r="A11" s="89" t="e">
        <f>A10</f>
        <v>#N/A</v>
      </c>
      <c r="B11" s="90">
        <v>2</v>
      </c>
      <c r="C11" s="540"/>
      <c r="D11" s="544"/>
      <c r="E11" s="542"/>
      <c r="F11" s="90" t="str">
        <f>IF(H11="","",2)</f>
        <v/>
      </c>
      <c r="G11" s="92" t="str">
        <f t="shared" si="0"/>
        <v/>
      </c>
      <c r="H11" s="93"/>
      <c r="I11" s="92" t="str">
        <f t="shared" si="1"/>
        <v/>
      </c>
      <c r="J11" s="550"/>
      <c r="K11" s="551"/>
      <c r="L11" s="551"/>
      <c r="M11" s="551"/>
      <c r="N11" s="551"/>
      <c r="O11" s="552"/>
      <c r="P11" s="99">
        <f t="shared" si="2"/>
        <v>0</v>
      </c>
      <c r="Q11" s="99">
        <f t="shared" si="19"/>
        <v>0</v>
      </c>
      <c r="R11" s="99">
        <f t="shared" si="3"/>
        <v>0</v>
      </c>
      <c r="S11" s="99">
        <f t="shared" si="20"/>
        <v>0</v>
      </c>
      <c r="T11" s="100">
        <f t="shared" si="4"/>
        <v>0</v>
      </c>
      <c r="U11" s="101">
        <f t="shared" si="5"/>
        <v>0</v>
      </c>
      <c r="V11" s="89" t="str">
        <f t="shared" si="21"/>
        <v>000</v>
      </c>
      <c r="W11" s="89">
        <f t="shared" si="22"/>
        <v>0</v>
      </c>
      <c r="X11" s="89">
        <f t="shared" si="23"/>
        <v>0</v>
      </c>
      <c r="Y11" s="89" t="str">
        <f t="shared" si="24"/>
        <v/>
      </c>
      <c r="Z11" s="89" t="str">
        <f t="shared" si="25"/>
        <v/>
      </c>
      <c r="AA11" s="89" t="str">
        <f t="shared" si="26"/>
        <v>0</v>
      </c>
      <c r="AB11" s="89" t="str">
        <f t="shared" si="27"/>
        <v/>
      </c>
      <c r="AC11" s="89" t="str">
        <f t="shared" si="28"/>
        <v>0</v>
      </c>
      <c r="AD11" s="89" t="str">
        <f t="shared" si="29"/>
        <v/>
      </c>
      <c r="AE11" s="89" t="str">
        <f t="shared" si="6"/>
        <v>00</v>
      </c>
      <c r="AF11" s="89">
        <f t="shared" si="30"/>
        <v>0</v>
      </c>
      <c r="AG11" s="89">
        <f>AF46</f>
        <v>0</v>
      </c>
      <c r="AH11" s="89">
        <v>2</v>
      </c>
      <c r="AI11" s="89" t="e">
        <f>AI10</f>
        <v>#N/A</v>
      </c>
      <c r="AJ11" s="89">
        <f>AJ10</f>
        <v>0</v>
      </c>
      <c r="AK11" s="89">
        <v>2</v>
      </c>
      <c r="AL11" s="89" t="e">
        <f t="shared" si="7"/>
        <v>#N/A</v>
      </c>
      <c r="AM11" s="89" t="e">
        <f t="shared" si="31"/>
        <v>#N/A</v>
      </c>
      <c r="AN11" s="89" t="str">
        <f t="shared" si="8"/>
        <v/>
      </c>
      <c r="AO11" s="89">
        <v>2</v>
      </c>
      <c r="AP11" s="89">
        <v>8</v>
      </c>
      <c r="AQ11" s="89" t="e">
        <f t="shared" si="32"/>
        <v>#N/A</v>
      </c>
      <c r="AR11" s="89" t="str">
        <f t="shared" si="9"/>
        <v/>
      </c>
      <c r="AS11" s="89">
        <v>8</v>
      </c>
      <c r="AT11" s="89" t="e">
        <f t="shared" si="33"/>
        <v>#N/A</v>
      </c>
      <c r="AU11" s="89" t="str">
        <f t="shared" si="10"/>
        <v/>
      </c>
      <c r="AV11" s="89">
        <v>8</v>
      </c>
      <c r="AW11" s="89" t="e">
        <f t="shared" si="34"/>
        <v>#N/A</v>
      </c>
      <c r="AX11" s="89" t="str">
        <f t="shared" si="11"/>
        <v/>
      </c>
      <c r="AY11" s="89">
        <v>8</v>
      </c>
      <c r="AZ11" s="89" t="e">
        <f t="shared" si="35"/>
        <v>#N/A</v>
      </c>
      <c r="BA11" s="89" t="str">
        <f t="shared" si="12"/>
        <v/>
      </c>
      <c r="BB11" s="89">
        <v>8</v>
      </c>
      <c r="BC11" s="89" t="e">
        <f t="shared" si="36"/>
        <v>#N/A</v>
      </c>
      <c r="BD11" s="89" t="str">
        <f t="shared" si="13"/>
        <v/>
      </c>
      <c r="BE11" s="89">
        <v>8</v>
      </c>
      <c r="BF11" s="89" t="e">
        <f t="shared" si="37"/>
        <v>#N/A</v>
      </c>
      <c r="BG11" s="89" t="str">
        <f t="shared" si="14"/>
        <v/>
      </c>
      <c r="BH11" s="89">
        <v>8</v>
      </c>
      <c r="BI11" s="89" t="e">
        <f t="shared" si="38"/>
        <v>#N/A</v>
      </c>
      <c r="BJ11" s="89" t="str">
        <f t="shared" si="15"/>
        <v/>
      </c>
      <c r="BK11" s="89">
        <v>8</v>
      </c>
      <c r="BL11" s="89" t="e">
        <f t="shared" si="39"/>
        <v>#N/A</v>
      </c>
      <c r="BM11" s="89" t="str">
        <f t="shared" si="16"/>
        <v/>
      </c>
      <c r="BN11" s="89">
        <v>8</v>
      </c>
      <c r="BO11" s="89" t="e">
        <f t="shared" si="40"/>
        <v>#N/A</v>
      </c>
      <c r="BP11" s="89" t="str">
        <f t="shared" si="17"/>
        <v/>
      </c>
      <c r="BQ11" s="89">
        <v>8</v>
      </c>
      <c r="BR11" s="89" t="e">
        <f t="shared" si="41"/>
        <v>#N/A</v>
      </c>
      <c r="BS11" s="89" t="str">
        <f t="shared" si="18"/>
        <v/>
      </c>
      <c r="CC11" s="89">
        <v>8</v>
      </c>
      <c r="CD11" s="89" t="s">
        <v>307</v>
      </c>
    </row>
    <row r="12" spans="1:82" s="89" customFormat="1">
      <c r="A12" s="89" t="e">
        <f>A11</f>
        <v>#N/A</v>
      </c>
      <c r="B12" s="90">
        <v>3</v>
      </c>
      <c r="C12" s="540"/>
      <c r="D12" s="545"/>
      <c r="E12" s="559"/>
      <c r="F12" s="90" t="str">
        <f>IF(H12="","",3)</f>
        <v/>
      </c>
      <c r="G12" s="92" t="str">
        <f t="shared" si="0"/>
        <v/>
      </c>
      <c r="H12" s="93"/>
      <c r="I12" s="92" t="str">
        <f t="shared" si="1"/>
        <v/>
      </c>
      <c r="J12" s="553"/>
      <c r="K12" s="554"/>
      <c r="L12" s="554"/>
      <c r="M12" s="554"/>
      <c r="N12" s="554"/>
      <c r="O12" s="555"/>
      <c r="P12" s="99">
        <f t="shared" si="2"/>
        <v>0</v>
      </c>
      <c r="Q12" s="99">
        <f t="shared" si="19"/>
        <v>0</v>
      </c>
      <c r="R12" s="99">
        <f t="shared" si="3"/>
        <v>0</v>
      </c>
      <c r="S12" s="99">
        <f t="shared" si="20"/>
        <v>0</v>
      </c>
      <c r="T12" s="100">
        <f t="shared" si="4"/>
        <v>0</v>
      </c>
      <c r="U12" s="101">
        <f t="shared" si="5"/>
        <v>0</v>
      </c>
      <c r="V12" s="89" t="str">
        <f t="shared" si="21"/>
        <v>000</v>
      </c>
      <c r="W12" s="89">
        <f t="shared" si="22"/>
        <v>0</v>
      </c>
      <c r="X12" s="89">
        <f t="shared" si="23"/>
        <v>0</v>
      </c>
      <c r="Y12" s="89" t="str">
        <f t="shared" si="24"/>
        <v/>
      </c>
      <c r="Z12" s="89" t="str">
        <f t="shared" si="25"/>
        <v/>
      </c>
      <c r="AA12" s="89" t="str">
        <f t="shared" si="26"/>
        <v>0</v>
      </c>
      <c r="AB12" s="89" t="str">
        <f t="shared" si="27"/>
        <v/>
      </c>
      <c r="AC12" s="89" t="str">
        <f t="shared" si="28"/>
        <v>0</v>
      </c>
      <c r="AD12" s="89" t="str">
        <f t="shared" si="29"/>
        <v/>
      </c>
      <c r="AE12" s="89" t="str">
        <f t="shared" si="6"/>
        <v>00</v>
      </c>
      <c r="AF12" s="89">
        <f t="shared" si="30"/>
        <v>0</v>
      </c>
      <c r="AG12" s="89">
        <f>AF52</f>
        <v>0</v>
      </c>
      <c r="AH12" s="89">
        <v>2</v>
      </c>
      <c r="AI12" s="89" t="e">
        <f>AI11</f>
        <v>#N/A</v>
      </c>
      <c r="AJ12" s="89">
        <f>AJ11</f>
        <v>0</v>
      </c>
      <c r="AK12" s="89">
        <v>3</v>
      </c>
      <c r="AL12" s="89" t="e">
        <f t="shared" si="7"/>
        <v>#N/A</v>
      </c>
      <c r="AM12" s="89" t="e">
        <f t="shared" si="31"/>
        <v>#N/A</v>
      </c>
      <c r="AN12" s="89" t="str">
        <f t="shared" si="8"/>
        <v/>
      </c>
      <c r="AO12" s="89">
        <v>3</v>
      </c>
      <c r="AP12" s="89">
        <v>9</v>
      </c>
      <c r="AQ12" s="89" t="e">
        <f t="shared" si="32"/>
        <v>#N/A</v>
      </c>
      <c r="AR12" s="89" t="str">
        <f t="shared" si="9"/>
        <v/>
      </c>
      <c r="AS12" s="89">
        <v>9</v>
      </c>
      <c r="AT12" s="89" t="e">
        <f t="shared" si="33"/>
        <v>#N/A</v>
      </c>
      <c r="AU12" s="89" t="str">
        <f t="shared" si="10"/>
        <v/>
      </c>
      <c r="AV12" s="89">
        <v>9</v>
      </c>
      <c r="AW12" s="89" t="e">
        <f t="shared" si="34"/>
        <v>#N/A</v>
      </c>
      <c r="AX12" s="89" t="str">
        <f t="shared" si="11"/>
        <v/>
      </c>
      <c r="AY12" s="89">
        <v>9</v>
      </c>
      <c r="AZ12" s="89" t="e">
        <f t="shared" si="35"/>
        <v>#N/A</v>
      </c>
      <c r="BA12" s="89" t="str">
        <f t="shared" si="12"/>
        <v/>
      </c>
      <c r="BB12" s="89">
        <v>9</v>
      </c>
      <c r="BC12" s="89" t="e">
        <f t="shared" si="36"/>
        <v>#N/A</v>
      </c>
      <c r="BD12" s="89" t="str">
        <f t="shared" si="13"/>
        <v/>
      </c>
      <c r="BE12" s="89">
        <v>9</v>
      </c>
      <c r="BF12" s="89" t="e">
        <f t="shared" si="37"/>
        <v>#N/A</v>
      </c>
      <c r="BG12" s="89" t="str">
        <f t="shared" si="14"/>
        <v/>
      </c>
      <c r="BH12" s="89">
        <v>9</v>
      </c>
      <c r="BI12" s="89" t="e">
        <f t="shared" si="38"/>
        <v>#N/A</v>
      </c>
      <c r="BJ12" s="89" t="str">
        <f t="shared" si="15"/>
        <v/>
      </c>
      <c r="BK12" s="89">
        <v>9</v>
      </c>
      <c r="BL12" s="89" t="e">
        <f t="shared" si="39"/>
        <v>#N/A</v>
      </c>
      <c r="BM12" s="89" t="str">
        <f t="shared" si="16"/>
        <v/>
      </c>
      <c r="BN12" s="89">
        <v>9</v>
      </c>
      <c r="BO12" s="89" t="e">
        <f t="shared" si="40"/>
        <v>#N/A</v>
      </c>
      <c r="BP12" s="89" t="str">
        <f t="shared" si="17"/>
        <v/>
      </c>
      <c r="BQ12" s="89">
        <v>9</v>
      </c>
      <c r="BR12" s="89" t="e">
        <f t="shared" si="41"/>
        <v>#N/A</v>
      </c>
      <c r="BS12" s="89" t="str">
        <f t="shared" si="18"/>
        <v/>
      </c>
      <c r="CC12" s="89">
        <v>9</v>
      </c>
      <c r="CD12" s="89" t="s">
        <v>308</v>
      </c>
    </row>
    <row r="13" spans="1:82" s="89" customFormat="1">
      <c r="A13" s="89" t="e">
        <f>A12</f>
        <v>#N/A</v>
      </c>
      <c r="B13" s="90">
        <v>4</v>
      </c>
      <c r="C13" s="540"/>
      <c r="D13" s="545"/>
      <c r="E13" s="559"/>
      <c r="F13" s="90" t="str">
        <f>IF(H13="","",4)</f>
        <v/>
      </c>
      <c r="G13" s="92" t="str">
        <f t="shared" si="0"/>
        <v/>
      </c>
      <c r="H13" s="93"/>
      <c r="I13" s="92" t="str">
        <f t="shared" si="1"/>
        <v/>
      </c>
      <c r="J13" s="553"/>
      <c r="K13" s="554"/>
      <c r="L13" s="554"/>
      <c r="M13" s="554"/>
      <c r="N13" s="554"/>
      <c r="O13" s="555"/>
      <c r="P13" s="99">
        <f t="shared" si="2"/>
        <v>0</v>
      </c>
      <c r="Q13" s="99">
        <f t="shared" si="19"/>
        <v>0</v>
      </c>
      <c r="R13" s="99">
        <f t="shared" si="3"/>
        <v>0</v>
      </c>
      <c r="S13" s="99">
        <f t="shared" si="20"/>
        <v>0</v>
      </c>
      <c r="T13" s="100">
        <f t="shared" si="4"/>
        <v>0</v>
      </c>
      <c r="U13" s="101">
        <f t="shared" si="5"/>
        <v>0</v>
      </c>
      <c r="V13" s="89" t="str">
        <f t="shared" si="21"/>
        <v>000</v>
      </c>
      <c r="W13" s="89">
        <f t="shared" si="22"/>
        <v>0</v>
      </c>
      <c r="X13" s="89">
        <f t="shared" si="23"/>
        <v>0</v>
      </c>
      <c r="Y13" s="89" t="str">
        <f t="shared" si="24"/>
        <v/>
      </c>
      <c r="Z13" s="89" t="str">
        <f t="shared" si="25"/>
        <v/>
      </c>
      <c r="AA13" s="89" t="str">
        <f t="shared" si="26"/>
        <v>0</v>
      </c>
      <c r="AB13" s="89" t="str">
        <f t="shared" si="27"/>
        <v/>
      </c>
      <c r="AC13" s="89" t="str">
        <f t="shared" si="28"/>
        <v>0</v>
      </c>
      <c r="AD13" s="89" t="str">
        <f t="shared" si="29"/>
        <v/>
      </c>
      <c r="AE13" s="89" t="str">
        <f t="shared" si="6"/>
        <v>00</v>
      </c>
      <c r="AF13" s="89">
        <f t="shared" si="30"/>
        <v>0</v>
      </c>
      <c r="AG13" s="89">
        <f>AF58</f>
        <v>0</v>
      </c>
      <c r="AH13" s="89">
        <v>2</v>
      </c>
      <c r="AI13" s="89" t="e">
        <f t="shared" ref="AI13:AJ15" si="43">AI12</f>
        <v>#N/A</v>
      </c>
      <c r="AJ13" s="89">
        <f t="shared" si="43"/>
        <v>0</v>
      </c>
      <c r="AK13" s="89">
        <v>4</v>
      </c>
      <c r="AL13" s="89" t="e">
        <f t="shared" si="7"/>
        <v>#N/A</v>
      </c>
      <c r="AM13" s="89" t="e">
        <f t="shared" si="31"/>
        <v>#N/A</v>
      </c>
      <c r="AN13" s="89" t="str">
        <f t="shared" si="8"/>
        <v/>
      </c>
      <c r="AO13" s="89">
        <v>4</v>
      </c>
      <c r="AP13" s="89">
        <v>10</v>
      </c>
      <c r="AQ13" s="89" t="e">
        <f t="shared" si="32"/>
        <v>#N/A</v>
      </c>
      <c r="AR13" s="89" t="str">
        <f t="shared" si="9"/>
        <v/>
      </c>
      <c r="AS13" s="89">
        <v>10</v>
      </c>
      <c r="AT13" s="89" t="e">
        <f t="shared" si="33"/>
        <v>#N/A</v>
      </c>
      <c r="AU13" s="89" t="str">
        <f t="shared" si="10"/>
        <v/>
      </c>
      <c r="AV13" s="89">
        <v>10</v>
      </c>
      <c r="AW13" s="89" t="e">
        <f t="shared" si="34"/>
        <v>#N/A</v>
      </c>
      <c r="AX13" s="89" t="str">
        <f t="shared" si="11"/>
        <v/>
      </c>
      <c r="AY13" s="89">
        <v>10</v>
      </c>
      <c r="AZ13" s="89" t="e">
        <f t="shared" si="35"/>
        <v>#N/A</v>
      </c>
      <c r="BA13" s="89" t="str">
        <f t="shared" si="12"/>
        <v/>
      </c>
      <c r="BB13" s="89">
        <v>10</v>
      </c>
      <c r="BC13" s="89" t="e">
        <f t="shared" si="36"/>
        <v>#N/A</v>
      </c>
      <c r="BD13" s="89" t="str">
        <f t="shared" si="13"/>
        <v/>
      </c>
      <c r="BE13" s="89">
        <v>10</v>
      </c>
      <c r="BF13" s="89" t="e">
        <f t="shared" si="37"/>
        <v>#N/A</v>
      </c>
      <c r="BG13" s="89" t="str">
        <f t="shared" si="14"/>
        <v/>
      </c>
      <c r="BH13" s="89">
        <v>10</v>
      </c>
      <c r="BI13" s="89" t="e">
        <f t="shared" si="38"/>
        <v>#N/A</v>
      </c>
      <c r="BJ13" s="89" t="str">
        <f t="shared" si="15"/>
        <v/>
      </c>
      <c r="BK13" s="89">
        <v>10</v>
      </c>
      <c r="BL13" s="89" t="e">
        <f t="shared" si="39"/>
        <v>#N/A</v>
      </c>
      <c r="BM13" s="89" t="str">
        <f t="shared" si="16"/>
        <v/>
      </c>
      <c r="BN13" s="89">
        <v>10</v>
      </c>
      <c r="BO13" s="89" t="e">
        <f t="shared" si="40"/>
        <v>#N/A</v>
      </c>
      <c r="BP13" s="89" t="str">
        <f t="shared" si="17"/>
        <v/>
      </c>
      <c r="BQ13" s="89">
        <v>10</v>
      </c>
      <c r="BR13" s="89" t="e">
        <f t="shared" si="41"/>
        <v>#N/A</v>
      </c>
      <c r="BS13" s="89" t="str">
        <f t="shared" si="18"/>
        <v/>
      </c>
      <c r="CC13" s="89">
        <v>10</v>
      </c>
      <c r="CD13" s="89" t="s">
        <v>309</v>
      </c>
    </row>
    <row r="14" spans="1:82" s="89" customFormat="1">
      <c r="A14" s="89" t="e">
        <f>A13</f>
        <v>#N/A</v>
      </c>
      <c r="B14" s="90">
        <v>5</v>
      </c>
      <c r="C14" s="540"/>
      <c r="D14" s="545"/>
      <c r="E14" s="559"/>
      <c r="F14" s="90" t="str">
        <f>IF(H14="","",5)</f>
        <v/>
      </c>
      <c r="G14" s="92" t="str">
        <f t="shared" si="0"/>
        <v/>
      </c>
      <c r="H14" s="93"/>
      <c r="I14" s="92" t="str">
        <f t="shared" si="1"/>
        <v/>
      </c>
      <c r="J14" s="553"/>
      <c r="K14" s="554"/>
      <c r="L14" s="554"/>
      <c r="M14" s="554"/>
      <c r="N14" s="554"/>
      <c r="O14" s="555"/>
      <c r="P14" s="99">
        <f t="shared" si="2"/>
        <v>0</v>
      </c>
      <c r="Q14" s="99">
        <f t="shared" si="19"/>
        <v>0</v>
      </c>
      <c r="R14" s="99">
        <f t="shared" si="3"/>
        <v>0</v>
      </c>
      <c r="S14" s="99">
        <f t="shared" si="20"/>
        <v>0</v>
      </c>
      <c r="T14" s="100">
        <f t="shared" si="4"/>
        <v>0</v>
      </c>
      <c r="U14" s="101">
        <f t="shared" si="5"/>
        <v>0</v>
      </c>
      <c r="V14" s="89" t="str">
        <f t="shared" si="21"/>
        <v>000</v>
      </c>
      <c r="W14" s="89">
        <f t="shared" si="22"/>
        <v>0</v>
      </c>
      <c r="X14" s="89">
        <f t="shared" si="23"/>
        <v>0</v>
      </c>
      <c r="Y14" s="89" t="str">
        <f t="shared" si="24"/>
        <v/>
      </c>
      <c r="Z14" s="89" t="str">
        <f t="shared" si="25"/>
        <v/>
      </c>
      <c r="AA14" s="89" t="str">
        <f t="shared" si="26"/>
        <v>0</v>
      </c>
      <c r="AB14" s="89" t="str">
        <f t="shared" si="27"/>
        <v/>
      </c>
      <c r="AC14" s="89" t="str">
        <f t="shared" si="28"/>
        <v>0</v>
      </c>
      <c r="AD14" s="89" t="str">
        <f t="shared" si="29"/>
        <v/>
      </c>
      <c r="AE14" s="89" t="str">
        <f t="shared" si="6"/>
        <v>00</v>
      </c>
      <c r="AF14" s="89">
        <f t="shared" si="30"/>
        <v>0</v>
      </c>
      <c r="AH14" s="89">
        <v>2</v>
      </c>
      <c r="AI14" s="89" t="e">
        <f t="shared" si="43"/>
        <v>#N/A</v>
      </c>
      <c r="AJ14" s="89">
        <f t="shared" si="43"/>
        <v>0</v>
      </c>
      <c r="AK14" s="89">
        <v>5</v>
      </c>
      <c r="AL14" s="89" t="e">
        <f t="shared" si="7"/>
        <v>#N/A</v>
      </c>
      <c r="AM14" s="89" t="e">
        <f t="shared" si="31"/>
        <v>#N/A</v>
      </c>
      <c r="AN14" s="89" t="str">
        <f t="shared" si="8"/>
        <v/>
      </c>
      <c r="AO14" s="89">
        <v>5</v>
      </c>
      <c r="AP14" s="89">
        <v>11</v>
      </c>
      <c r="AQ14" s="89" t="e">
        <f t="shared" si="32"/>
        <v>#N/A</v>
      </c>
      <c r="AR14" s="89" t="str">
        <f t="shared" si="9"/>
        <v/>
      </c>
      <c r="AS14" s="89">
        <v>11</v>
      </c>
      <c r="AT14" s="89" t="e">
        <f t="shared" si="33"/>
        <v>#N/A</v>
      </c>
      <c r="AU14" s="89" t="str">
        <f t="shared" si="10"/>
        <v/>
      </c>
      <c r="AV14" s="89">
        <v>11</v>
      </c>
      <c r="AW14" s="89" t="e">
        <f t="shared" si="34"/>
        <v>#N/A</v>
      </c>
      <c r="AX14" s="89" t="str">
        <f t="shared" si="11"/>
        <v/>
      </c>
      <c r="AY14" s="89">
        <v>11</v>
      </c>
      <c r="AZ14" s="89" t="e">
        <f t="shared" si="35"/>
        <v>#N/A</v>
      </c>
      <c r="BA14" s="89" t="str">
        <f t="shared" si="12"/>
        <v/>
      </c>
      <c r="BB14" s="89">
        <v>11</v>
      </c>
      <c r="BC14" s="89" t="e">
        <f t="shared" si="36"/>
        <v>#N/A</v>
      </c>
      <c r="BD14" s="89" t="str">
        <f t="shared" si="13"/>
        <v/>
      </c>
      <c r="BE14" s="89">
        <v>11</v>
      </c>
      <c r="BF14" s="89" t="e">
        <f t="shared" si="37"/>
        <v>#N/A</v>
      </c>
      <c r="BG14" s="89" t="str">
        <f t="shared" si="14"/>
        <v/>
      </c>
      <c r="BH14" s="89">
        <v>11</v>
      </c>
      <c r="BI14" s="89" t="e">
        <f t="shared" si="38"/>
        <v>#N/A</v>
      </c>
      <c r="BJ14" s="89" t="str">
        <f t="shared" si="15"/>
        <v/>
      </c>
      <c r="BK14" s="89">
        <v>11</v>
      </c>
      <c r="BL14" s="89" t="e">
        <f t="shared" si="39"/>
        <v>#N/A</v>
      </c>
      <c r="BM14" s="89" t="str">
        <f t="shared" si="16"/>
        <v/>
      </c>
      <c r="BN14" s="89">
        <v>11</v>
      </c>
      <c r="BO14" s="89" t="e">
        <f t="shared" si="40"/>
        <v>#N/A</v>
      </c>
      <c r="BP14" s="89" t="str">
        <f t="shared" si="17"/>
        <v/>
      </c>
      <c r="BQ14" s="89">
        <v>11</v>
      </c>
      <c r="BR14" s="89" t="e">
        <f t="shared" si="41"/>
        <v>#N/A</v>
      </c>
      <c r="BS14" s="89" t="str">
        <f t="shared" si="18"/>
        <v/>
      </c>
    </row>
    <row r="15" spans="1:82" s="89" customFormat="1" ht="15" thickBot="1">
      <c r="A15" s="89" t="e">
        <f>A14</f>
        <v>#N/A</v>
      </c>
      <c r="B15" s="90">
        <v>6</v>
      </c>
      <c r="C15" s="541"/>
      <c r="D15" s="546"/>
      <c r="E15" s="560"/>
      <c r="F15" s="102" t="str">
        <f>IF(H15="","",6)</f>
        <v/>
      </c>
      <c r="G15" s="103" t="str">
        <f t="shared" si="0"/>
        <v/>
      </c>
      <c r="H15" s="104"/>
      <c r="I15" s="103" t="str">
        <f t="shared" si="1"/>
        <v/>
      </c>
      <c r="J15" s="556"/>
      <c r="K15" s="557"/>
      <c r="L15" s="557"/>
      <c r="M15" s="557"/>
      <c r="N15" s="557"/>
      <c r="O15" s="558"/>
      <c r="P15" s="99">
        <f t="shared" si="2"/>
        <v>0</v>
      </c>
      <c r="Q15" s="99">
        <f t="shared" si="19"/>
        <v>0</v>
      </c>
      <c r="R15" s="99">
        <f t="shared" si="3"/>
        <v>0</v>
      </c>
      <c r="S15" s="99">
        <f t="shared" si="20"/>
        <v>0</v>
      </c>
      <c r="T15" s="100">
        <f t="shared" si="4"/>
        <v>0</v>
      </c>
      <c r="U15" s="101">
        <f t="shared" si="5"/>
        <v>0</v>
      </c>
      <c r="V15" s="89" t="str">
        <f t="shared" si="21"/>
        <v>000</v>
      </c>
      <c r="W15" s="89">
        <f t="shared" si="22"/>
        <v>0</v>
      </c>
      <c r="X15" s="89">
        <f t="shared" si="23"/>
        <v>0</v>
      </c>
      <c r="Y15" s="89" t="str">
        <f t="shared" si="24"/>
        <v/>
      </c>
      <c r="Z15" s="89" t="str">
        <f t="shared" si="25"/>
        <v/>
      </c>
      <c r="AA15" s="89" t="str">
        <f t="shared" si="26"/>
        <v>0</v>
      </c>
      <c r="AB15" s="89" t="str">
        <f t="shared" si="27"/>
        <v/>
      </c>
      <c r="AC15" s="89" t="str">
        <f t="shared" si="28"/>
        <v>0</v>
      </c>
      <c r="AD15" s="89" t="str">
        <f t="shared" si="29"/>
        <v/>
      </c>
      <c r="AE15" s="89" t="str">
        <f t="shared" si="6"/>
        <v>00</v>
      </c>
      <c r="AF15" s="89">
        <f t="shared" si="30"/>
        <v>0</v>
      </c>
      <c r="AH15" s="89">
        <v>2</v>
      </c>
      <c r="AI15" s="89" t="e">
        <f t="shared" si="43"/>
        <v>#N/A</v>
      </c>
      <c r="AJ15" s="89">
        <f t="shared" si="43"/>
        <v>0</v>
      </c>
      <c r="AK15" s="89">
        <v>6</v>
      </c>
      <c r="AL15" s="89" t="e">
        <f t="shared" si="7"/>
        <v>#N/A</v>
      </c>
      <c r="AM15" s="89" t="e">
        <f t="shared" si="31"/>
        <v>#N/A</v>
      </c>
      <c r="AN15" s="89" t="str">
        <f t="shared" si="8"/>
        <v/>
      </c>
      <c r="AO15" s="89">
        <v>6</v>
      </c>
      <c r="AP15" s="89">
        <v>12</v>
      </c>
      <c r="AQ15" s="89" t="e">
        <f t="shared" si="32"/>
        <v>#N/A</v>
      </c>
      <c r="AR15" s="89" t="str">
        <f t="shared" si="9"/>
        <v/>
      </c>
      <c r="AS15" s="89">
        <v>12</v>
      </c>
      <c r="AT15" s="89" t="e">
        <f t="shared" si="33"/>
        <v>#N/A</v>
      </c>
      <c r="AU15" s="89" t="str">
        <f t="shared" si="10"/>
        <v/>
      </c>
      <c r="AV15" s="89">
        <v>12</v>
      </c>
      <c r="AW15" s="89" t="e">
        <f t="shared" si="34"/>
        <v>#N/A</v>
      </c>
      <c r="AX15" s="89" t="str">
        <f t="shared" si="11"/>
        <v/>
      </c>
      <c r="AY15" s="89">
        <v>12</v>
      </c>
      <c r="AZ15" s="89" t="e">
        <f t="shared" si="35"/>
        <v>#N/A</v>
      </c>
      <c r="BA15" s="89" t="str">
        <f t="shared" si="12"/>
        <v/>
      </c>
      <c r="BB15" s="89">
        <v>12</v>
      </c>
      <c r="BC15" s="89" t="e">
        <f t="shared" si="36"/>
        <v>#N/A</v>
      </c>
      <c r="BD15" s="89" t="str">
        <f t="shared" si="13"/>
        <v/>
      </c>
      <c r="BE15" s="89">
        <v>12</v>
      </c>
      <c r="BF15" s="89" t="e">
        <f t="shared" si="37"/>
        <v>#N/A</v>
      </c>
      <c r="BG15" s="89" t="str">
        <f t="shared" si="14"/>
        <v/>
      </c>
      <c r="BH15" s="89">
        <v>12</v>
      </c>
      <c r="BI15" s="89" t="e">
        <f t="shared" si="38"/>
        <v>#N/A</v>
      </c>
      <c r="BJ15" s="89" t="str">
        <f t="shared" si="15"/>
        <v/>
      </c>
      <c r="BK15" s="89">
        <v>12</v>
      </c>
      <c r="BL15" s="89" t="e">
        <f t="shared" si="39"/>
        <v>#N/A</v>
      </c>
      <c r="BM15" s="89" t="str">
        <f t="shared" si="16"/>
        <v/>
      </c>
      <c r="BN15" s="89">
        <v>12</v>
      </c>
      <c r="BO15" s="89" t="e">
        <f t="shared" si="40"/>
        <v>#N/A</v>
      </c>
      <c r="BP15" s="89" t="str">
        <f t="shared" si="17"/>
        <v/>
      </c>
      <c r="BQ15" s="89">
        <v>12</v>
      </c>
      <c r="BR15" s="89" t="e">
        <f t="shared" si="41"/>
        <v>#N/A</v>
      </c>
      <c r="BS15" s="89" t="str">
        <f t="shared" si="18"/>
        <v/>
      </c>
    </row>
    <row r="16" spans="1:82" s="89" customFormat="1">
      <c r="A16" s="89" t="e">
        <f>VLOOKUP(D16,コード３,2,FALSE)</f>
        <v>#N/A</v>
      </c>
      <c r="B16" s="90">
        <v>1</v>
      </c>
      <c r="C16" s="539">
        <v>3</v>
      </c>
      <c r="D16" s="112"/>
      <c r="E16" s="347" t="str">
        <f>IF(D16="","",CA16)</f>
        <v/>
      </c>
      <c r="F16" s="90" t="str">
        <f>IF(H16="","",1)</f>
        <v/>
      </c>
      <c r="G16" s="92" t="str">
        <f t="shared" si="0"/>
        <v/>
      </c>
      <c r="H16" s="93"/>
      <c r="I16" s="92" t="str">
        <f t="shared" si="1"/>
        <v/>
      </c>
      <c r="J16" s="94" t="str">
        <f>IF(D16="","",VLOOKUP(D16,コード３,3,FALSE))</f>
        <v/>
      </c>
      <c r="K16" s="95"/>
      <c r="L16" s="96" t="str">
        <f>IF(B16="","",IF(J16="","",IF(J16="p","点",IF(J16="t","分","m"))))</f>
        <v/>
      </c>
      <c r="M16" s="97"/>
      <c r="N16" s="96" t="str">
        <f>IF(B16="","",IF(J16="","",IF(J16="p","",IF(J16="t","秒","cm"))))</f>
        <v/>
      </c>
      <c r="O16" s="98"/>
      <c r="P16" s="99">
        <f t="shared" si="2"/>
        <v>0</v>
      </c>
      <c r="Q16" s="99">
        <f t="shared" si="19"/>
        <v>0</v>
      </c>
      <c r="R16" s="99">
        <f t="shared" si="3"/>
        <v>0</v>
      </c>
      <c r="S16" s="99">
        <f t="shared" si="20"/>
        <v>0</v>
      </c>
      <c r="T16" s="100">
        <f t="shared" si="4"/>
        <v>0</v>
      </c>
      <c r="U16" s="101">
        <f t="shared" si="5"/>
        <v>0</v>
      </c>
      <c r="V16" s="89" t="str">
        <f t="shared" si="21"/>
        <v>000</v>
      </c>
      <c r="W16" s="89">
        <f t="shared" si="22"/>
        <v>0</v>
      </c>
      <c r="X16" s="89">
        <f t="shared" si="23"/>
        <v>0</v>
      </c>
      <c r="Y16" s="89" t="str">
        <f t="shared" si="24"/>
        <v/>
      </c>
      <c r="Z16" s="89" t="str">
        <f t="shared" si="25"/>
        <v/>
      </c>
      <c r="AA16" s="89" t="str">
        <f t="shared" si="26"/>
        <v>0</v>
      </c>
      <c r="AB16" s="89" t="str">
        <f t="shared" si="27"/>
        <v/>
      </c>
      <c r="AC16" s="89" t="str">
        <f t="shared" si="28"/>
        <v>0</v>
      </c>
      <c r="AD16" s="89" t="str">
        <f t="shared" si="29"/>
        <v/>
      </c>
      <c r="AE16" s="89" t="str">
        <f t="shared" si="6"/>
        <v>00</v>
      </c>
      <c r="AF16" s="89">
        <f t="shared" si="30"/>
        <v>0</v>
      </c>
      <c r="AH16" s="89">
        <v>3</v>
      </c>
      <c r="AI16" s="89" t="e">
        <f>VLOOKUP(D16,コード３,2,FALSE)</f>
        <v>#N/A</v>
      </c>
      <c r="AJ16" s="89">
        <f>COUNTIF('tmp２'!C$203:C$1202,AI16)</f>
        <v>0</v>
      </c>
      <c r="AK16" s="89">
        <v>1</v>
      </c>
      <c r="AL16" s="89" t="e">
        <f t="shared" si="7"/>
        <v>#N/A</v>
      </c>
      <c r="AM16" s="89" t="e">
        <f>AL16*1</f>
        <v>#N/A</v>
      </c>
      <c r="AN16" s="89" t="str">
        <f t="shared" si="8"/>
        <v/>
      </c>
      <c r="AO16" s="89">
        <v>1</v>
      </c>
      <c r="AP16" s="89">
        <v>13</v>
      </c>
      <c r="AQ16" s="89" t="e">
        <f t="shared" si="32"/>
        <v>#N/A</v>
      </c>
      <c r="AR16" s="89" t="str">
        <f t="shared" si="9"/>
        <v/>
      </c>
      <c r="AS16" s="89">
        <v>13</v>
      </c>
      <c r="AT16" s="89" t="e">
        <f t="shared" si="33"/>
        <v>#N/A</v>
      </c>
      <c r="AU16" s="89" t="str">
        <f t="shared" si="10"/>
        <v/>
      </c>
      <c r="AV16" s="89">
        <v>13</v>
      </c>
      <c r="AW16" s="89" t="e">
        <f t="shared" si="34"/>
        <v>#N/A</v>
      </c>
      <c r="AX16" s="89" t="str">
        <f t="shared" si="11"/>
        <v/>
      </c>
      <c r="AY16" s="89">
        <v>13</v>
      </c>
      <c r="AZ16" s="89" t="e">
        <f t="shared" si="35"/>
        <v>#N/A</v>
      </c>
      <c r="BA16" s="89" t="str">
        <f t="shared" si="12"/>
        <v/>
      </c>
      <c r="BB16" s="89">
        <v>13</v>
      </c>
      <c r="BC16" s="89" t="e">
        <f t="shared" si="36"/>
        <v>#N/A</v>
      </c>
      <c r="BD16" s="89" t="str">
        <f t="shared" si="13"/>
        <v/>
      </c>
      <c r="BE16" s="89">
        <v>13</v>
      </c>
      <c r="BF16" s="89" t="e">
        <f t="shared" si="37"/>
        <v>#N/A</v>
      </c>
      <c r="BG16" s="89" t="str">
        <f t="shared" si="14"/>
        <v/>
      </c>
      <c r="BH16" s="89">
        <v>13</v>
      </c>
      <c r="BI16" s="89" t="e">
        <f t="shared" si="38"/>
        <v>#N/A</v>
      </c>
      <c r="BJ16" s="89" t="str">
        <f t="shared" si="15"/>
        <v/>
      </c>
      <c r="BK16" s="89">
        <v>13</v>
      </c>
      <c r="BL16" s="89" t="e">
        <f t="shared" si="39"/>
        <v>#N/A</v>
      </c>
      <c r="BM16" s="89" t="str">
        <f t="shared" si="16"/>
        <v/>
      </c>
      <c r="BN16" s="89">
        <v>13</v>
      </c>
      <c r="BO16" s="89" t="e">
        <f t="shared" si="40"/>
        <v>#N/A</v>
      </c>
      <c r="BP16" s="89" t="str">
        <f t="shared" si="17"/>
        <v/>
      </c>
      <c r="BQ16" s="89">
        <v>13</v>
      </c>
      <c r="BR16" s="89" t="e">
        <f t="shared" si="41"/>
        <v>#N/A</v>
      </c>
      <c r="BS16" s="89" t="str">
        <f t="shared" si="18"/>
        <v/>
      </c>
      <c r="BU16" s="89">
        <f>COUNTIF(D$4:D21,D16)</f>
        <v>0</v>
      </c>
      <c r="BX16" s="89">
        <f>COUNTIF(D$4:D$63,D16)</f>
        <v>0</v>
      </c>
      <c r="BY16" s="89" t="b">
        <f>AND(BU16=1,BX16=1)</f>
        <v>0</v>
      </c>
      <c r="BZ16" s="89" t="e">
        <f>IF(BY16=TRUE,"",VLOOKUP(BU16,CC$4:CD$13,2,FALSE))</f>
        <v>#N/A</v>
      </c>
      <c r="CA16" s="89" t="str">
        <f>IF(D16="","",CONCATENATE(BW$2,BZ16))</f>
        <v/>
      </c>
    </row>
    <row r="17" spans="1:79" s="89" customFormat="1">
      <c r="A17" s="89" t="e">
        <f>A16</f>
        <v>#N/A</v>
      </c>
      <c r="B17" s="90">
        <v>2</v>
      </c>
      <c r="C17" s="540"/>
      <c r="D17" s="544"/>
      <c r="E17" s="542"/>
      <c r="F17" s="90" t="str">
        <f>IF(H17="","",2)</f>
        <v/>
      </c>
      <c r="G17" s="92" t="str">
        <f t="shared" si="0"/>
        <v/>
      </c>
      <c r="H17" s="93"/>
      <c r="I17" s="92" t="str">
        <f t="shared" si="1"/>
        <v/>
      </c>
      <c r="J17" s="550"/>
      <c r="K17" s="551"/>
      <c r="L17" s="551"/>
      <c r="M17" s="551"/>
      <c r="N17" s="551"/>
      <c r="O17" s="552"/>
      <c r="P17" s="99">
        <f t="shared" si="2"/>
        <v>0</v>
      </c>
      <c r="Q17" s="99">
        <f t="shared" si="19"/>
        <v>0</v>
      </c>
      <c r="R17" s="99">
        <f t="shared" si="3"/>
        <v>0</v>
      </c>
      <c r="S17" s="99">
        <f t="shared" si="20"/>
        <v>0</v>
      </c>
      <c r="T17" s="100">
        <f t="shared" si="4"/>
        <v>0</v>
      </c>
      <c r="U17" s="101">
        <f t="shared" si="5"/>
        <v>0</v>
      </c>
      <c r="V17" s="89" t="str">
        <f t="shared" si="21"/>
        <v>000</v>
      </c>
      <c r="W17" s="89">
        <f t="shared" si="22"/>
        <v>0</v>
      </c>
      <c r="X17" s="89">
        <f t="shared" si="23"/>
        <v>0</v>
      </c>
      <c r="Y17" s="89" t="str">
        <f t="shared" si="24"/>
        <v/>
      </c>
      <c r="Z17" s="89" t="str">
        <f t="shared" si="25"/>
        <v/>
      </c>
      <c r="AA17" s="89" t="str">
        <f t="shared" si="26"/>
        <v>0</v>
      </c>
      <c r="AB17" s="89" t="str">
        <f t="shared" si="27"/>
        <v/>
      </c>
      <c r="AC17" s="89" t="str">
        <f t="shared" si="28"/>
        <v>0</v>
      </c>
      <c r="AD17" s="89" t="str">
        <f t="shared" si="29"/>
        <v/>
      </c>
      <c r="AE17" s="89" t="str">
        <f t="shared" si="6"/>
        <v>00</v>
      </c>
      <c r="AF17" s="89">
        <f t="shared" si="30"/>
        <v>0</v>
      </c>
      <c r="AH17" s="89">
        <v>3</v>
      </c>
      <c r="AI17" s="89" t="e">
        <f>AI16</f>
        <v>#N/A</v>
      </c>
      <c r="AJ17" s="89">
        <f>AJ16</f>
        <v>0</v>
      </c>
      <c r="AK17" s="89">
        <v>2</v>
      </c>
      <c r="AL17" s="89" t="e">
        <f t="shared" si="7"/>
        <v>#N/A</v>
      </c>
      <c r="AM17" s="89" t="e">
        <f t="shared" si="31"/>
        <v>#N/A</v>
      </c>
      <c r="AN17" s="89" t="str">
        <f t="shared" si="8"/>
        <v/>
      </c>
      <c r="AO17" s="89">
        <v>2</v>
      </c>
      <c r="AP17" s="89">
        <v>14</v>
      </c>
      <c r="AQ17" s="89" t="e">
        <f t="shared" si="32"/>
        <v>#N/A</v>
      </c>
      <c r="AR17" s="89" t="str">
        <f t="shared" si="9"/>
        <v/>
      </c>
      <c r="AS17" s="89">
        <v>14</v>
      </c>
      <c r="AT17" s="89" t="e">
        <f t="shared" si="33"/>
        <v>#N/A</v>
      </c>
      <c r="AU17" s="89" t="str">
        <f t="shared" si="10"/>
        <v/>
      </c>
      <c r="AV17" s="89">
        <v>14</v>
      </c>
      <c r="AW17" s="89" t="e">
        <f t="shared" si="34"/>
        <v>#N/A</v>
      </c>
      <c r="AX17" s="89" t="str">
        <f t="shared" si="11"/>
        <v/>
      </c>
      <c r="AY17" s="89">
        <v>14</v>
      </c>
      <c r="AZ17" s="89" t="e">
        <f t="shared" si="35"/>
        <v>#N/A</v>
      </c>
      <c r="BA17" s="89" t="str">
        <f t="shared" si="12"/>
        <v/>
      </c>
      <c r="BB17" s="89">
        <v>14</v>
      </c>
      <c r="BC17" s="89" t="e">
        <f t="shared" si="36"/>
        <v>#N/A</v>
      </c>
      <c r="BD17" s="89" t="str">
        <f t="shared" si="13"/>
        <v/>
      </c>
      <c r="BE17" s="89">
        <v>14</v>
      </c>
      <c r="BF17" s="89" t="e">
        <f t="shared" si="37"/>
        <v>#N/A</v>
      </c>
      <c r="BG17" s="89" t="str">
        <f t="shared" si="14"/>
        <v/>
      </c>
      <c r="BH17" s="89">
        <v>14</v>
      </c>
      <c r="BI17" s="89" t="e">
        <f t="shared" si="38"/>
        <v>#N/A</v>
      </c>
      <c r="BJ17" s="89" t="str">
        <f t="shared" si="15"/>
        <v/>
      </c>
      <c r="BK17" s="89">
        <v>14</v>
      </c>
      <c r="BL17" s="89" t="e">
        <f t="shared" si="39"/>
        <v>#N/A</v>
      </c>
      <c r="BM17" s="89" t="str">
        <f t="shared" si="16"/>
        <v/>
      </c>
      <c r="BN17" s="89">
        <v>14</v>
      </c>
      <c r="BO17" s="89" t="e">
        <f t="shared" si="40"/>
        <v>#N/A</v>
      </c>
      <c r="BP17" s="89" t="str">
        <f t="shared" si="17"/>
        <v/>
      </c>
      <c r="BQ17" s="89">
        <v>14</v>
      </c>
      <c r="BR17" s="89" t="e">
        <f t="shared" si="41"/>
        <v>#N/A</v>
      </c>
      <c r="BS17" s="89" t="str">
        <f t="shared" si="18"/>
        <v/>
      </c>
    </row>
    <row r="18" spans="1:79" s="89" customFormat="1">
      <c r="A18" s="89" t="e">
        <f>A17</f>
        <v>#N/A</v>
      </c>
      <c r="B18" s="90">
        <v>3</v>
      </c>
      <c r="C18" s="540"/>
      <c r="D18" s="545"/>
      <c r="E18" s="559"/>
      <c r="F18" s="90" t="str">
        <f>IF(H18="","",3)</f>
        <v/>
      </c>
      <c r="G18" s="92" t="str">
        <f t="shared" si="0"/>
        <v/>
      </c>
      <c r="H18" s="93"/>
      <c r="I18" s="92" t="str">
        <f t="shared" si="1"/>
        <v/>
      </c>
      <c r="J18" s="553"/>
      <c r="K18" s="554"/>
      <c r="L18" s="554"/>
      <c r="M18" s="554"/>
      <c r="N18" s="554"/>
      <c r="O18" s="555"/>
      <c r="P18" s="99">
        <f t="shared" si="2"/>
        <v>0</v>
      </c>
      <c r="Q18" s="99">
        <f t="shared" si="19"/>
        <v>0</v>
      </c>
      <c r="R18" s="99">
        <f t="shared" si="3"/>
        <v>0</v>
      </c>
      <c r="S18" s="99">
        <f t="shared" si="20"/>
        <v>0</v>
      </c>
      <c r="T18" s="100">
        <f t="shared" si="4"/>
        <v>0</v>
      </c>
      <c r="U18" s="101">
        <f t="shared" si="5"/>
        <v>0</v>
      </c>
      <c r="V18" s="89" t="str">
        <f t="shared" si="21"/>
        <v>000</v>
      </c>
      <c r="W18" s="89">
        <f t="shared" si="22"/>
        <v>0</v>
      </c>
      <c r="X18" s="89">
        <f t="shared" si="23"/>
        <v>0</v>
      </c>
      <c r="Y18" s="89" t="str">
        <f t="shared" si="24"/>
        <v/>
      </c>
      <c r="Z18" s="89" t="str">
        <f t="shared" si="25"/>
        <v/>
      </c>
      <c r="AA18" s="89" t="str">
        <f t="shared" si="26"/>
        <v>0</v>
      </c>
      <c r="AB18" s="89" t="str">
        <f t="shared" si="27"/>
        <v/>
      </c>
      <c r="AC18" s="89" t="str">
        <f t="shared" si="28"/>
        <v>0</v>
      </c>
      <c r="AD18" s="89" t="str">
        <f t="shared" si="29"/>
        <v/>
      </c>
      <c r="AE18" s="89" t="str">
        <f t="shared" si="6"/>
        <v>00</v>
      </c>
      <c r="AF18" s="89">
        <f t="shared" si="30"/>
        <v>0</v>
      </c>
      <c r="AH18" s="89">
        <v>3</v>
      </c>
      <c r="AI18" s="89" t="e">
        <f>AI17</f>
        <v>#N/A</v>
      </c>
      <c r="AJ18" s="89">
        <f>AJ17</f>
        <v>0</v>
      </c>
      <c r="AK18" s="89">
        <v>3</v>
      </c>
      <c r="AL18" s="89" t="e">
        <f t="shared" si="7"/>
        <v>#N/A</v>
      </c>
      <c r="AM18" s="89" t="e">
        <f t="shared" si="31"/>
        <v>#N/A</v>
      </c>
      <c r="AN18" s="89" t="str">
        <f t="shared" si="8"/>
        <v/>
      </c>
      <c r="AO18" s="89">
        <v>3</v>
      </c>
      <c r="AP18" s="89">
        <v>15</v>
      </c>
      <c r="AQ18" s="89" t="e">
        <f t="shared" si="32"/>
        <v>#N/A</v>
      </c>
      <c r="AR18" s="89" t="str">
        <f t="shared" si="9"/>
        <v/>
      </c>
      <c r="AS18" s="89">
        <v>15</v>
      </c>
      <c r="AT18" s="89" t="e">
        <f t="shared" si="33"/>
        <v>#N/A</v>
      </c>
      <c r="AU18" s="89" t="str">
        <f t="shared" si="10"/>
        <v/>
      </c>
      <c r="AV18" s="89">
        <v>15</v>
      </c>
      <c r="AW18" s="89" t="e">
        <f t="shared" si="34"/>
        <v>#N/A</v>
      </c>
      <c r="AX18" s="89" t="str">
        <f t="shared" si="11"/>
        <v/>
      </c>
      <c r="AY18" s="89">
        <v>15</v>
      </c>
      <c r="AZ18" s="89" t="e">
        <f t="shared" si="35"/>
        <v>#N/A</v>
      </c>
      <c r="BA18" s="89" t="str">
        <f t="shared" si="12"/>
        <v/>
      </c>
      <c r="BB18" s="89">
        <v>15</v>
      </c>
      <c r="BC18" s="89" t="e">
        <f t="shared" si="36"/>
        <v>#N/A</v>
      </c>
      <c r="BD18" s="89" t="str">
        <f t="shared" si="13"/>
        <v/>
      </c>
      <c r="BE18" s="89">
        <v>15</v>
      </c>
      <c r="BF18" s="89" t="e">
        <f t="shared" si="37"/>
        <v>#N/A</v>
      </c>
      <c r="BG18" s="89" t="str">
        <f t="shared" si="14"/>
        <v/>
      </c>
      <c r="BH18" s="89">
        <v>15</v>
      </c>
      <c r="BI18" s="89" t="e">
        <f t="shared" si="38"/>
        <v>#N/A</v>
      </c>
      <c r="BJ18" s="89" t="str">
        <f t="shared" si="15"/>
        <v/>
      </c>
      <c r="BK18" s="89">
        <v>15</v>
      </c>
      <c r="BL18" s="89" t="e">
        <f t="shared" si="39"/>
        <v>#N/A</v>
      </c>
      <c r="BM18" s="89" t="str">
        <f t="shared" si="16"/>
        <v/>
      </c>
      <c r="BN18" s="89">
        <v>15</v>
      </c>
      <c r="BO18" s="89" t="e">
        <f t="shared" si="40"/>
        <v>#N/A</v>
      </c>
      <c r="BP18" s="89" t="str">
        <f t="shared" si="17"/>
        <v/>
      </c>
      <c r="BQ18" s="89">
        <v>15</v>
      </c>
      <c r="BR18" s="89" t="e">
        <f t="shared" si="41"/>
        <v>#N/A</v>
      </c>
      <c r="BS18" s="89" t="str">
        <f t="shared" si="18"/>
        <v/>
      </c>
    </row>
    <row r="19" spans="1:79" s="89" customFormat="1">
      <c r="A19" s="89" t="e">
        <f>A18</f>
        <v>#N/A</v>
      </c>
      <c r="B19" s="90">
        <v>4</v>
      </c>
      <c r="C19" s="540"/>
      <c r="D19" s="545"/>
      <c r="E19" s="559"/>
      <c r="F19" s="90" t="str">
        <f>IF(H19="","",4)</f>
        <v/>
      </c>
      <c r="G19" s="92" t="str">
        <f t="shared" si="0"/>
        <v/>
      </c>
      <c r="H19" s="93"/>
      <c r="I19" s="92" t="str">
        <f t="shared" si="1"/>
        <v/>
      </c>
      <c r="J19" s="553"/>
      <c r="K19" s="554"/>
      <c r="L19" s="554"/>
      <c r="M19" s="554"/>
      <c r="N19" s="554"/>
      <c r="O19" s="555"/>
      <c r="P19" s="99">
        <f t="shared" si="2"/>
        <v>0</v>
      </c>
      <c r="Q19" s="99">
        <f t="shared" si="19"/>
        <v>0</v>
      </c>
      <c r="R19" s="99">
        <f t="shared" si="3"/>
        <v>0</v>
      </c>
      <c r="S19" s="99">
        <f t="shared" si="20"/>
        <v>0</v>
      </c>
      <c r="T19" s="100">
        <f t="shared" si="4"/>
        <v>0</v>
      </c>
      <c r="U19" s="101">
        <f t="shared" si="5"/>
        <v>0</v>
      </c>
      <c r="V19" s="89" t="str">
        <f t="shared" si="21"/>
        <v>000</v>
      </c>
      <c r="W19" s="89">
        <f t="shared" si="22"/>
        <v>0</v>
      </c>
      <c r="X19" s="89">
        <f t="shared" si="23"/>
        <v>0</v>
      </c>
      <c r="Y19" s="89" t="str">
        <f t="shared" si="24"/>
        <v/>
      </c>
      <c r="Z19" s="89" t="str">
        <f t="shared" si="25"/>
        <v/>
      </c>
      <c r="AA19" s="89" t="str">
        <f t="shared" si="26"/>
        <v>0</v>
      </c>
      <c r="AB19" s="89" t="str">
        <f t="shared" si="27"/>
        <v/>
      </c>
      <c r="AC19" s="89" t="str">
        <f t="shared" si="28"/>
        <v>0</v>
      </c>
      <c r="AD19" s="89" t="str">
        <f t="shared" si="29"/>
        <v/>
      </c>
      <c r="AE19" s="89" t="str">
        <f t="shared" si="6"/>
        <v>00</v>
      </c>
      <c r="AF19" s="89">
        <f t="shared" si="30"/>
        <v>0</v>
      </c>
      <c r="AH19" s="89">
        <v>3</v>
      </c>
      <c r="AI19" s="89" t="e">
        <f t="shared" ref="AI19:AJ21" si="44">AI18</f>
        <v>#N/A</v>
      </c>
      <c r="AJ19" s="89">
        <f t="shared" si="44"/>
        <v>0</v>
      </c>
      <c r="AK19" s="89">
        <v>4</v>
      </c>
      <c r="AL19" s="89" t="e">
        <f t="shared" si="7"/>
        <v>#N/A</v>
      </c>
      <c r="AM19" s="89" t="e">
        <f t="shared" si="31"/>
        <v>#N/A</v>
      </c>
      <c r="AN19" s="89" t="str">
        <f t="shared" si="8"/>
        <v/>
      </c>
      <c r="AO19" s="89">
        <v>4</v>
      </c>
      <c r="AP19" s="89">
        <v>16</v>
      </c>
      <c r="AQ19" s="89" t="e">
        <f t="shared" si="32"/>
        <v>#N/A</v>
      </c>
      <c r="AR19" s="89" t="str">
        <f t="shared" si="9"/>
        <v/>
      </c>
      <c r="AS19" s="89">
        <v>16</v>
      </c>
      <c r="AT19" s="89" t="e">
        <f t="shared" si="33"/>
        <v>#N/A</v>
      </c>
      <c r="AU19" s="89" t="str">
        <f t="shared" si="10"/>
        <v/>
      </c>
      <c r="AV19" s="89">
        <v>16</v>
      </c>
      <c r="AW19" s="89" t="e">
        <f t="shared" si="34"/>
        <v>#N/A</v>
      </c>
      <c r="AX19" s="89" t="str">
        <f t="shared" si="11"/>
        <v/>
      </c>
      <c r="AY19" s="89">
        <v>16</v>
      </c>
      <c r="AZ19" s="89" t="e">
        <f t="shared" si="35"/>
        <v>#N/A</v>
      </c>
      <c r="BA19" s="89" t="str">
        <f t="shared" si="12"/>
        <v/>
      </c>
      <c r="BB19" s="89">
        <v>16</v>
      </c>
      <c r="BC19" s="89" t="e">
        <f t="shared" si="36"/>
        <v>#N/A</v>
      </c>
      <c r="BD19" s="89" t="str">
        <f t="shared" si="13"/>
        <v/>
      </c>
      <c r="BE19" s="89">
        <v>16</v>
      </c>
      <c r="BF19" s="89" t="e">
        <f t="shared" si="37"/>
        <v>#N/A</v>
      </c>
      <c r="BG19" s="89" t="str">
        <f t="shared" si="14"/>
        <v/>
      </c>
      <c r="BH19" s="89">
        <v>16</v>
      </c>
      <c r="BI19" s="89" t="e">
        <f t="shared" si="38"/>
        <v>#N/A</v>
      </c>
      <c r="BJ19" s="89" t="str">
        <f t="shared" si="15"/>
        <v/>
      </c>
      <c r="BK19" s="89">
        <v>16</v>
      </c>
      <c r="BL19" s="89" t="e">
        <f t="shared" si="39"/>
        <v>#N/A</v>
      </c>
      <c r="BM19" s="89" t="str">
        <f t="shared" si="16"/>
        <v/>
      </c>
      <c r="BN19" s="89">
        <v>16</v>
      </c>
      <c r="BO19" s="89" t="e">
        <f t="shared" si="40"/>
        <v>#N/A</v>
      </c>
      <c r="BP19" s="89" t="str">
        <f t="shared" si="17"/>
        <v/>
      </c>
      <c r="BQ19" s="89">
        <v>16</v>
      </c>
      <c r="BR19" s="89" t="e">
        <f t="shared" si="41"/>
        <v>#N/A</v>
      </c>
      <c r="BS19" s="89" t="str">
        <f t="shared" si="18"/>
        <v/>
      </c>
    </row>
    <row r="20" spans="1:79" s="89" customFormat="1">
      <c r="A20" s="89" t="e">
        <f>A19</f>
        <v>#N/A</v>
      </c>
      <c r="B20" s="90">
        <v>5</v>
      </c>
      <c r="C20" s="540"/>
      <c r="D20" s="545"/>
      <c r="E20" s="559"/>
      <c r="F20" s="90" t="str">
        <f>IF(H20="","",5)</f>
        <v/>
      </c>
      <c r="G20" s="92" t="str">
        <f t="shared" si="0"/>
        <v/>
      </c>
      <c r="H20" s="93"/>
      <c r="I20" s="92" t="str">
        <f t="shared" si="1"/>
        <v/>
      </c>
      <c r="J20" s="553"/>
      <c r="K20" s="554"/>
      <c r="L20" s="554"/>
      <c r="M20" s="554"/>
      <c r="N20" s="554"/>
      <c r="O20" s="555"/>
      <c r="P20" s="99">
        <f t="shared" si="2"/>
        <v>0</v>
      </c>
      <c r="Q20" s="99">
        <f t="shared" si="19"/>
        <v>0</v>
      </c>
      <c r="R20" s="99">
        <f t="shared" si="3"/>
        <v>0</v>
      </c>
      <c r="S20" s="99">
        <f t="shared" si="20"/>
        <v>0</v>
      </c>
      <c r="T20" s="100">
        <f t="shared" si="4"/>
        <v>0</v>
      </c>
      <c r="U20" s="101">
        <f t="shared" si="5"/>
        <v>0</v>
      </c>
      <c r="V20" s="89" t="str">
        <f t="shared" si="21"/>
        <v>000</v>
      </c>
      <c r="W20" s="89">
        <f t="shared" si="22"/>
        <v>0</v>
      </c>
      <c r="X20" s="89">
        <f t="shared" si="23"/>
        <v>0</v>
      </c>
      <c r="Y20" s="89" t="str">
        <f t="shared" si="24"/>
        <v/>
      </c>
      <c r="Z20" s="89" t="str">
        <f t="shared" si="25"/>
        <v/>
      </c>
      <c r="AA20" s="89" t="str">
        <f t="shared" si="26"/>
        <v>0</v>
      </c>
      <c r="AB20" s="89" t="str">
        <f t="shared" si="27"/>
        <v/>
      </c>
      <c r="AC20" s="89" t="str">
        <f t="shared" si="28"/>
        <v>0</v>
      </c>
      <c r="AD20" s="89" t="str">
        <f t="shared" si="29"/>
        <v/>
      </c>
      <c r="AE20" s="89" t="str">
        <f t="shared" si="6"/>
        <v>00</v>
      </c>
      <c r="AF20" s="89">
        <f t="shared" si="30"/>
        <v>0</v>
      </c>
      <c r="AH20" s="89">
        <v>3</v>
      </c>
      <c r="AI20" s="89" t="e">
        <f t="shared" si="44"/>
        <v>#N/A</v>
      </c>
      <c r="AJ20" s="89">
        <f t="shared" si="44"/>
        <v>0</v>
      </c>
      <c r="AK20" s="89">
        <v>5</v>
      </c>
      <c r="AL20" s="89" t="e">
        <f t="shared" si="7"/>
        <v>#N/A</v>
      </c>
      <c r="AM20" s="89" t="e">
        <f t="shared" si="31"/>
        <v>#N/A</v>
      </c>
      <c r="AN20" s="89" t="str">
        <f t="shared" si="8"/>
        <v/>
      </c>
      <c r="AO20" s="89">
        <v>5</v>
      </c>
      <c r="AP20" s="89">
        <v>17</v>
      </c>
      <c r="AQ20" s="89" t="e">
        <f t="shared" si="32"/>
        <v>#N/A</v>
      </c>
      <c r="AR20" s="89" t="str">
        <f t="shared" si="9"/>
        <v/>
      </c>
      <c r="AS20" s="89">
        <v>17</v>
      </c>
      <c r="AT20" s="89" t="e">
        <f t="shared" si="33"/>
        <v>#N/A</v>
      </c>
      <c r="AU20" s="89" t="str">
        <f t="shared" si="10"/>
        <v/>
      </c>
      <c r="AV20" s="89">
        <v>17</v>
      </c>
      <c r="AW20" s="89" t="e">
        <f t="shared" si="34"/>
        <v>#N/A</v>
      </c>
      <c r="AX20" s="89" t="str">
        <f t="shared" si="11"/>
        <v/>
      </c>
      <c r="AY20" s="89">
        <v>17</v>
      </c>
      <c r="AZ20" s="89" t="e">
        <f t="shared" si="35"/>
        <v>#N/A</v>
      </c>
      <c r="BA20" s="89" t="str">
        <f t="shared" si="12"/>
        <v/>
      </c>
      <c r="BB20" s="89">
        <v>17</v>
      </c>
      <c r="BC20" s="89" t="e">
        <f t="shared" si="36"/>
        <v>#N/A</v>
      </c>
      <c r="BD20" s="89" t="str">
        <f t="shared" si="13"/>
        <v/>
      </c>
      <c r="BE20" s="89">
        <v>17</v>
      </c>
      <c r="BF20" s="89" t="e">
        <f t="shared" si="37"/>
        <v>#N/A</v>
      </c>
      <c r="BG20" s="89" t="str">
        <f t="shared" si="14"/>
        <v/>
      </c>
      <c r="BH20" s="89">
        <v>17</v>
      </c>
      <c r="BI20" s="89" t="e">
        <f t="shared" si="38"/>
        <v>#N/A</v>
      </c>
      <c r="BJ20" s="89" t="str">
        <f t="shared" si="15"/>
        <v/>
      </c>
      <c r="BK20" s="89">
        <v>17</v>
      </c>
      <c r="BL20" s="89" t="e">
        <f t="shared" si="39"/>
        <v>#N/A</v>
      </c>
      <c r="BM20" s="89" t="str">
        <f t="shared" si="16"/>
        <v/>
      </c>
      <c r="BN20" s="89">
        <v>17</v>
      </c>
      <c r="BO20" s="89" t="e">
        <f t="shared" si="40"/>
        <v>#N/A</v>
      </c>
      <c r="BP20" s="89" t="str">
        <f t="shared" si="17"/>
        <v/>
      </c>
      <c r="BQ20" s="89">
        <v>17</v>
      </c>
      <c r="BR20" s="89" t="e">
        <f t="shared" si="41"/>
        <v>#N/A</v>
      </c>
      <c r="BS20" s="89" t="str">
        <f t="shared" si="18"/>
        <v/>
      </c>
    </row>
    <row r="21" spans="1:79" s="89" customFormat="1" ht="15" thickBot="1">
      <c r="A21" s="89" t="e">
        <f>A20</f>
        <v>#N/A</v>
      </c>
      <c r="B21" s="90">
        <v>6</v>
      </c>
      <c r="C21" s="541"/>
      <c r="D21" s="546"/>
      <c r="E21" s="560"/>
      <c r="F21" s="102" t="str">
        <f>IF(H21="","",6)</f>
        <v/>
      </c>
      <c r="G21" s="103" t="str">
        <f t="shared" si="0"/>
        <v/>
      </c>
      <c r="H21" s="104"/>
      <c r="I21" s="103" t="str">
        <f t="shared" si="1"/>
        <v/>
      </c>
      <c r="J21" s="556"/>
      <c r="K21" s="557"/>
      <c r="L21" s="557"/>
      <c r="M21" s="557"/>
      <c r="N21" s="557"/>
      <c r="O21" s="558"/>
      <c r="P21" s="99">
        <f t="shared" si="2"/>
        <v>0</v>
      </c>
      <c r="Q21" s="99">
        <f t="shared" si="19"/>
        <v>0</v>
      </c>
      <c r="R21" s="99">
        <f t="shared" si="3"/>
        <v>0</v>
      </c>
      <c r="S21" s="99">
        <f t="shared" si="20"/>
        <v>0</v>
      </c>
      <c r="T21" s="100">
        <f t="shared" si="4"/>
        <v>0</v>
      </c>
      <c r="U21" s="101">
        <f t="shared" si="5"/>
        <v>0</v>
      </c>
      <c r="V21" s="89" t="str">
        <f t="shared" si="21"/>
        <v>000</v>
      </c>
      <c r="W21" s="89">
        <f t="shared" si="22"/>
        <v>0</v>
      </c>
      <c r="X21" s="89">
        <f t="shared" si="23"/>
        <v>0</v>
      </c>
      <c r="Y21" s="89" t="str">
        <f t="shared" si="24"/>
        <v/>
      </c>
      <c r="Z21" s="89" t="str">
        <f t="shared" si="25"/>
        <v/>
      </c>
      <c r="AA21" s="89" t="str">
        <f t="shared" si="26"/>
        <v>0</v>
      </c>
      <c r="AB21" s="89" t="str">
        <f t="shared" si="27"/>
        <v/>
      </c>
      <c r="AC21" s="89" t="str">
        <f t="shared" si="28"/>
        <v>0</v>
      </c>
      <c r="AD21" s="89" t="str">
        <f t="shared" si="29"/>
        <v/>
      </c>
      <c r="AE21" s="89" t="str">
        <f t="shared" si="6"/>
        <v>00</v>
      </c>
      <c r="AF21" s="89">
        <f t="shared" si="30"/>
        <v>0</v>
      </c>
      <c r="AH21" s="89">
        <v>3</v>
      </c>
      <c r="AI21" s="89" t="e">
        <f t="shared" si="44"/>
        <v>#N/A</v>
      </c>
      <c r="AJ21" s="89">
        <f t="shared" si="44"/>
        <v>0</v>
      </c>
      <c r="AK21" s="89">
        <v>6</v>
      </c>
      <c r="AL21" s="89" t="e">
        <f t="shared" si="7"/>
        <v>#N/A</v>
      </c>
      <c r="AM21" s="89" t="e">
        <f t="shared" si="31"/>
        <v>#N/A</v>
      </c>
      <c r="AN21" s="89" t="str">
        <f t="shared" si="8"/>
        <v/>
      </c>
      <c r="AO21" s="89">
        <v>6</v>
      </c>
      <c r="AP21" s="89">
        <v>18</v>
      </c>
      <c r="AQ21" s="89" t="e">
        <f t="shared" si="32"/>
        <v>#N/A</v>
      </c>
      <c r="AR21" s="89" t="str">
        <f t="shared" si="9"/>
        <v/>
      </c>
      <c r="AS21" s="89">
        <v>18</v>
      </c>
      <c r="AT21" s="89" t="e">
        <f t="shared" si="33"/>
        <v>#N/A</v>
      </c>
      <c r="AU21" s="89" t="str">
        <f t="shared" si="10"/>
        <v/>
      </c>
      <c r="AV21" s="89">
        <v>18</v>
      </c>
      <c r="AW21" s="89" t="e">
        <f t="shared" si="34"/>
        <v>#N/A</v>
      </c>
      <c r="AX21" s="89" t="str">
        <f t="shared" si="11"/>
        <v/>
      </c>
      <c r="AY21" s="89">
        <v>18</v>
      </c>
      <c r="AZ21" s="89" t="e">
        <f t="shared" si="35"/>
        <v>#N/A</v>
      </c>
      <c r="BA21" s="89" t="str">
        <f t="shared" si="12"/>
        <v/>
      </c>
      <c r="BB21" s="89">
        <v>18</v>
      </c>
      <c r="BC21" s="89" t="e">
        <f t="shared" si="36"/>
        <v>#N/A</v>
      </c>
      <c r="BD21" s="89" t="str">
        <f t="shared" si="13"/>
        <v/>
      </c>
      <c r="BE21" s="89">
        <v>18</v>
      </c>
      <c r="BF21" s="89" t="e">
        <f t="shared" si="37"/>
        <v>#N/A</v>
      </c>
      <c r="BG21" s="89" t="str">
        <f t="shared" si="14"/>
        <v/>
      </c>
      <c r="BH21" s="89">
        <v>18</v>
      </c>
      <c r="BI21" s="89" t="e">
        <f t="shared" si="38"/>
        <v>#N/A</v>
      </c>
      <c r="BJ21" s="89" t="str">
        <f t="shared" si="15"/>
        <v/>
      </c>
      <c r="BK21" s="89">
        <v>18</v>
      </c>
      <c r="BL21" s="89" t="e">
        <f t="shared" si="39"/>
        <v>#N/A</v>
      </c>
      <c r="BM21" s="89" t="str">
        <f t="shared" si="16"/>
        <v/>
      </c>
      <c r="BN21" s="89">
        <v>18</v>
      </c>
      <c r="BO21" s="89" t="e">
        <f t="shared" si="40"/>
        <v>#N/A</v>
      </c>
      <c r="BP21" s="89" t="str">
        <f t="shared" si="17"/>
        <v/>
      </c>
      <c r="BQ21" s="89">
        <v>18</v>
      </c>
      <c r="BR21" s="89" t="e">
        <f t="shared" si="41"/>
        <v>#N/A</v>
      </c>
      <c r="BS21" s="89" t="str">
        <f t="shared" si="18"/>
        <v/>
      </c>
    </row>
    <row r="22" spans="1:79" s="89" customFormat="1">
      <c r="A22" s="89" t="e">
        <f>VLOOKUP(D22,コード３,2,FALSE)</f>
        <v>#N/A</v>
      </c>
      <c r="B22" s="90">
        <v>1</v>
      </c>
      <c r="C22" s="539">
        <v>4</v>
      </c>
      <c r="D22" s="112"/>
      <c r="E22" s="347" t="str">
        <f>IF(D22="","",CA22)</f>
        <v/>
      </c>
      <c r="F22" s="90" t="str">
        <f>IF(H22="","",1)</f>
        <v/>
      </c>
      <c r="G22" s="92" t="str">
        <f t="shared" si="0"/>
        <v/>
      </c>
      <c r="H22" s="93"/>
      <c r="I22" s="92" t="str">
        <f t="shared" si="1"/>
        <v/>
      </c>
      <c r="J22" s="94" t="str">
        <f>IF(D22="","",VLOOKUP(D22,コード３,3,FALSE))</f>
        <v/>
      </c>
      <c r="K22" s="95"/>
      <c r="L22" s="96" t="str">
        <f>IF(B22="","",IF(J22="","",IF(J22="p","点",IF(J22="t","分","m"))))</f>
        <v/>
      </c>
      <c r="M22" s="97"/>
      <c r="N22" s="96" t="str">
        <f>IF(B22="","",IF(J22="","",IF(J22="p","",IF(J22="t","秒","cm"))))</f>
        <v/>
      </c>
      <c r="O22" s="98"/>
      <c r="P22" s="99">
        <f t="shared" si="2"/>
        <v>0</v>
      </c>
      <c r="Q22" s="99">
        <f t="shared" si="19"/>
        <v>0</v>
      </c>
      <c r="R22" s="99">
        <f t="shared" si="3"/>
        <v>0</v>
      </c>
      <c r="S22" s="99">
        <f t="shared" si="20"/>
        <v>0</v>
      </c>
      <c r="T22" s="100">
        <f t="shared" si="4"/>
        <v>0</v>
      </c>
      <c r="U22" s="101">
        <f t="shared" si="5"/>
        <v>0</v>
      </c>
      <c r="V22" s="89" t="str">
        <f t="shared" si="21"/>
        <v>000</v>
      </c>
      <c r="W22" s="89">
        <f t="shared" si="22"/>
        <v>0</v>
      </c>
      <c r="X22" s="89">
        <f t="shared" si="23"/>
        <v>0</v>
      </c>
      <c r="Y22" s="89" t="str">
        <f t="shared" si="24"/>
        <v/>
      </c>
      <c r="Z22" s="89" t="str">
        <f t="shared" si="25"/>
        <v/>
      </c>
      <c r="AA22" s="89" t="str">
        <f t="shared" si="26"/>
        <v>0</v>
      </c>
      <c r="AB22" s="89" t="str">
        <f t="shared" si="27"/>
        <v/>
      </c>
      <c r="AC22" s="89" t="str">
        <f t="shared" si="28"/>
        <v>0</v>
      </c>
      <c r="AD22" s="89" t="str">
        <f t="shared" si="29"/>
        <v/>
      </c>
      <c r="AE22" s="89" t="str">
        <f t="shared" si="6"/>
        <v>00</v>
      </c>
      <c r="AF22" s="89">
        <f t="shared" si="30"/>
        <v>0</v>
      </c>
      <c r="AH22" s="89">
        <v>4</v>
      </c>
      <c r="AI22" s="89" t="e">
        <f>VLOOKUP(D22,コード３,2,FALSE)</f>
        <v>#N/A</v>
      </c>
      <c r="AJ22" s="89">
        <f>COUNTIF('tmp２'!C$203:C$1202,AI22)</f>
        <v>0</v>
      </c>
      <c r="AK22" s="89">
        <v>1</v>
      </c>
      <c r="AL22" s="89" t="e">
        <f t="shared" si="7"/>
        <v>#N/A</v>
      </c>
      <c r="AM22" s="89" t="e">
        <f>AL22*1</f>
        <v>#N/A</v>
      </c>
      <c r="AN22" s="89" t="str">
        <f t="shared" si="8"/>
        <v/>
      </c>
      <c r="AO22" s="89">
        <v>1</v>
      </c>
      <c r="AP22" s="89">
        <v>19</v>
      </c>
      <c r="AQ22" s="89" t="e">
        <f t="shared" si="32"/>
        <v>#N/A</v>
      </c>
      <c r="AR22" s="89" t="str">
        <f t="shared" si="9"/>
        <v/>
      </c>
      <c r="AS22" s="89">
        <v>19</v>
      </c>
      <c r="AT22" s="89" t="e">
        <f t="shared" si="33"/>
        <v>#N/A</v>
      </c>
      <c r="AU22" s="89" t="str">
        <f t="shared" si="10"/>
        <v/>
      </c>
      <c r="AV22" s="89">
        <v>19</v>
      </c>
      <c r="AW22" s="89" t="e">
        <f t="shared" si="34"/>
        <v>#N/A</v>
      </c>
      <c r="AX22" s="89" t="str">
        <f t="shared" si="11"/>
        <v/>
      </c>
      <c r="AY22" s="89">
        <v>19</v>
      </c>
      <c r="AZ22" s="89" t="e">
        <f t="shared" si="35"/>
        <v>#N/A</v>
      </c>
      <c r="BA22" s="89" t="str">
        <f t="shared" si="12"/>
        <v/>
      </c>
      <c r="BB22" s="89">
        <v>19</v>
      </c>
      <c r="BC22" s="89" t="e">
        <f t="shared" si="36"/>
        <v>#N/A</v>
      </c>
      <c r="BD22" s="89" t="str">
        <f t="shared" si="13"/>
        <v/>
      </c>
      <c r="BE22" s="89">
        <v>19</v>
      </c>
      <c r="BF22" s="89" t="e">
        <f t="shared" si="37"/>
        <v>#N/A</v>
      </c>
      <c r="BG22" s="89" t="str">
        <f t="shared" si="14"/>
        <v/>
      </c>
      <c r="BH22" s="89">
        <v>19</v>
      </c>
      <c r="BI22" s="89" t="e">
        <f t="shared" si="38"/>
        <v>#N/A</v>
      </c>
      <c r="BJ22" s="89" t="str">
        <f t="shared" si="15"/>
        <v/>
      </c>
      <c r="BK22" s="89">
        <v>19</v>
      </c>
      <c r="BL22" s="89" t="e">
        <f t="shared" si="39"/>
        <v>#N/A</v>
      </c>
      <c r="BM22" s="89" t="str">
        <f t="shared" si="16"/>
        <v/>
      </c>
      <c r="BN22" s="89">
        <v>19</v>
      </c>
      <c r="BO22" s="89" t="e">
        <f t="shared" si="40"/>
        <v>#N/A</v>
      </c>
      <c r="BP22" s="89" t="str">
        <f t="shared" si="17"/>
        <v/>
      </c>
      <c r="BQ22" s="89">
        <v>19</v>
      </c>
      <c r="BR22" s="89" t="e">
        <f t="shared" si="41"/>
        <v>#N/A</v>
      </c>
      <c r="BS22" s="89" t="str">
        <f t="shared" si="18"/>
        <v/>
      </c>
      <c r="BU22" s="89">
        <f>COUNTIF(D$4:D27,D22)</f>
        <v>0</v>
      </c>
      <c r="BX22" s="89">
        <f>COUNTIF(D$4:D$63,D22)</f>
        <v>0</v>
      </c>
      <c r="BY22" s="89" t="b">
        <f>AND(BU22=1,BX22=1)</f>
        <v>0</v>
      </c>
      <c r="BZ22" s="89" t="e">
        <f>IF(BY22=TRUE,"",VLOOKUP(BU22,CC$4:CD$13,2,FALSE))</f>
        <v>#N/A</v>
      </c>
      <c r="CA22" s="89" t="str">
        <f>IF(D22="","",CONCATENATE(BW$2,BZ22))</f>
        <v/>
      </c>
    </row>
    <row r="23" spans="1:79" s="89" customFormat="1">
      <c r="A23" s="89" t="e">
        <f>A22</f>
        <v>#N/A</v>
      </c>
      <c r="B23" s="90">
        <v>2</v>
      </c>
      <c r="C23" s="540"/>
      <c r="D23" s="544"/>
      <c r="E23" s="542"/>
      <c r="F23" s="90" t="str">
        <f>IF(H23="","",2)</f>
        <v/>
      </c>
      <c r="G23" s="92" t="str">
        <f t="shared" si="0"/>
        <v/>
      </c>
      <c r="H23" s="93"/>
      <c r="I23" s="92" t="str">
        <f t="shared" si="1"/>
        <v/>
      </c>
      <c r="J23" s="550"/>
      <c r="K23" s="551"/>
      <c r="L23" s="551"/>
      <c r="M23" s="551"/>
      <c r="N23" s="551"/>
      <c r="O23" s="552"/>
      <c r="P23" s="99">
        <f t="shared" si="2"/>
        <v>0</v>
      </c>
      <c r="Q23" s="99">
        <f t="shared" si="19"/>
        <v>0</v>
      </c>
      <c r="R23" s="99">
        <f t="shared" si="3"/>
        <v>0</v>
      </c>
      <c r="S23" s="99">
        <f t="shared" si="20"/>
        <v>0</v>
      </c>
      <c r="T23" s="100">
        <f t="shared" si="4"/>
        <v>0</v>
      </c>
      <c r="U23" s="101">
        <f t="shared" si="5"/>
        <v>0</v>
      </c>
      <c r="V23" s="89" t="str">
        <f t="shared" si="21"/>
        <v>000</v>
      </c>
      <c r="W23" s="89">
        <f t="shared" si="22"/>
        <v>0</v>
      </c>
      <c r="X23" s="89">
        <f t="shared" si="23"/>
        <v>0</v>
      </c>
      <c r="Y23" s="89" t="str">
        <f t="shared" si="24"/>
        <v/>
      </c>
      <c r="Z23" s="89" t="str">
        <f t="shared" si="25"/>
        <v/>
      </c>
      <c r="AA23" s="89" t="str">
        <f t="shared" si="26"/>
        <v>0</v>
      </c>
      <c r="AB23" s="89" t="str">
        <f t="shared" si="27"/>
        <v/>
      </c>
      <c r="AC23" s="89" t="str">
        <f t="shared" si="28"/>
        <v>0</v>
      </c>
      <c r="AD23" s="89" t="str">
        <f t="shared" si="29"/>
        <v/>
      </c>
      <c r="AE23" s="89" t="str">
        <f t="shared" si="6"/>
        <v>00</v>
      </c>
      <c r="AF23" s="89">
        <f t="shared" si="30"/>
        <v>0</v>
      </c>
      <c r="AH23" s="89">
        <v>4</v>
      </c>
      <c r="AI23" s="89" t="e">
        <f>AI22</f>
        <v>#N/A</v>
      </c>
      <c r="AJ23" s="89">
        <f>AJ22</f>
        <v>0</v>
      </c>
      <c r="AK23" s="89">
        <v>2</v>
      </c>
      <c r="AL23" s="89" t="e">
        <f t="shared" si="7"/>
        <v>#N/A</v>
      </c>
      <c r="AM23" s="89" t="e">
        <f t="shared" si="31"/>
        <v>#N/A</v>
      </c>
      <c r="AN23" s="89" t="str">
        <f t="shared" si="8"/>
        <v/>
      </c>
      <c r="AO23" s="89">
        <v>2</v>
      </c>
      <c r="AP23" s="89">
        <v>20</v>
      </c>
      <c r="AQ23" s="89" t="e">
        <f t="shared" si="32"/>
        <v>#N/A</v>
      </c>
      <c r="AR23" s="89" t="str">
        <f t="shared" si="9"/>
        <v/>
      </c>
      <c r="AS23" s="89">
        <v>20</v>
      </c>
      <c r="AT23" s="89" t="e">
        <f t="shared" si="33"/>
        <v>#N/A</v>
      </c>
      <c r="AU23" s="89" t="str">
        <f t="shared" si="10"/>
        <v/>
      </c>
      <c r="AV23" s="89">
        <v>20</v>
      </c>
      <c r="AW23" s="89" t="e">
        <f t="shared" si="34"/>
        <v>#N/A</v>
      </c>
      <c r="AX23" s="89" t="str">
        <f t="shared" si="11"/>
        <v/>
      </c>
      <c r="AY23" s="89">
        <v>20</v>
      </c>
      <c r="AZ23" s="89" t="e">
        <f t="shared" si="35"/>
        <v>#N/A</v>
      </c>
      <c r="BA23" s="89" t="str">
        <f t="shared" si="12"/>
        <v/>
      </c>
      <c r="BB23" s="89">
        <v>20</v>
      </c>
      <c r="BC23" s="89" t="e">
        <f t="shared" si="36"/>
        <v>#N/A</v>
      </c>
      <c r="BD23" s="89" t="str">
        <f t="shared" si="13"/>
        <v/>
      </c>
      <c r="BE23" s="89">
        <v>20</v>
      </c>
      <c r="BF23" s="89" t="e">
        <f t="shared" si="37"/>
        <v>#N/A</v>
      </c>
      <c r="BG23" s="89" t="str">
        <f t="shared" si="14"/>
        <v/>
      </c>
      <c r="BH23" s="89">
        <v>20</v>
      </c>
      <c r="BI23" s="89" t="e">
        <f t="shared" si="38"/>
        <v>#N/A</v>
      </c>
      <c r="BJ23" s="89" t="str">
        <f t="shared" si="15"/>
        <v/>
      </c>
      <c r="BK23" s="89">
        <v>20</v>
      </c>
      <c r="BL23" s="89" t="e">
        <f t="shared" si="39"/>
        <v>#N/A</v>
      </c>
      <c r="BM23" s="89" t="str">
        <f t="shared" si="16"/>
        <v/>
      </c>
      <c r="BN23" s="89">
        <v>20</v>
      </c>
      <c r="BO23" s="89" t="e">
        <f t="shared" si="40"/>
        <v>#N/A</v>
      </c>
      <c r="BP23" s="89" t="str">
        <f t="shared" si="17"/>
        <v/>
      </c>
      <c r="BQ23" s="89">
        <v>20</v>
      </c>
      <c r="BR23" s="89" t="e">
        <f t="shared" si="41"/>
        <v>#N/A</v>
      </c>
      <c r="BS23" s="89" t="str">
        <f t="shared" si="18"/>
        <v/>
      </c>
    </row>
    <row r="24" spans="1:79" s="89" customFormat="1">
      <c r="A24" s="89" t="e">
        <f>A23</f>
        <v>#N/A</v>
      </c>
      <c r="B24" s="90">
        <v>3</v>
      </c>
      <c r="C24" s="540"/>
      <c r="D24" s="545"/>
      <c r="E24" s="559"/>
      <c r="F24" s="90" t="str">
        <f>IF(H24="","",3)</f>
        <v/>
      </c>
      <c r="G24" s="92" t="str">
        <f t="shared" si="0"/>
        <v/>
      </c>
      <c r="H24" s="93"/>
      <c r="I24" s="92" t="str">
        <f t="shared" si="1"/>
        <v/>
      </c>
      <c r="J24" s="553"/>
      <c r="K24" s="554"/>
      <c r="L24" s="554"/>
      <c r="M24" s="554"/>
      <c r="N24" s="554"/>
      <c r="O24" s="555"/>
      <c r="P24" s="99">
        <f t="shared" si="2"/>
        <v>0</v>
      </c>
      <c r="Q24" s="99">
        <f t="shared" si="19"/>
        <v>0</v>
      </c>
      <c r="R24" s="99">
        <f t="shared" si="3"/>
        <v>0</v>
      </c>
      <c r="S24" s="99">
        <f t="shared" si="20"/>
        <v>0</v>
      </c>
      <c r="T24" s="100">
        <f t="shared" si="4"/>
        <v>0</v>
      </c>
      <c r="U24" s="101">
        <f t="shared" si="5"/>
        <v>0</v>
      </c>
      <c r="V24" s="89" t="str">
        <f t="shared" si="21"/>
        <v>000</v>
      </c>
      <c r="W24" s="89">
        <f t="shared" si="22"/>
        <v>0</v>
      </c>
      <c r="X24" s="89">
        <f t="shared" si="23"/>
        <v>0</v>
      </c>
      <c r="Y24" s="89" t="str">
        <f t="shared" si="24"/>
        <v/>
      </c>
      <c r="Z24" s="89" t="str">
        <f t="shared" si="25"/>
        <v/>
      </c>
      <c r="AA24" s="89" t="str">
        <f t="shared" si="26"/>
        <v>0</v>
      </c>
      <c r="AB24" s="89" t="str">
        <f t="shared" si="27"/>
        <v/>
      </c>
      <c r="AC24" s="89" t="str">
        <f t="shared" si="28"/>
        <v>0</v>
      </c>
      <c r="AD24" s="89" t="str">
        <f t="shared" si="29"/>
        <v/>
      </c>
      <c r="AE24" s="89" t="str">
        <f t="shared" si="6"/>
        <v>00</v>
      </c>
      <c r="AF24" s="89">
        <f t="shared" si="30"/>
        <v>0</v>
      </c>
      <c r="AH24" s="89">
        <v>4</v>
      </c>
      <c r="AI24" s="89" t="e">
        <f>AI23</f>
        <v>#N/A</v>
      </c>
      <c r="AJ24" s="89">
        <f>AJ23</f>
        <v>0</v>
      </c>
      <c r="AK24" s="89">
        <v>3</v>
      </c>
      <c r="AL24" s="89" t="e">
        <f t="shared" si="7"/>
        <v>#N/A</v>
      </c>
      <c r="AM24" s="89" t="e">
        <f t="shared" si="31"/>
        <v>#N/A</v>
      </c>
      <c r="AN24" s="89" t="str">
        <f t="shared" si="8"/>
        <v/>
      </c>
      <c r="AO24" s="89">
        <v>3</v>
      </c>
      <c r="AP24" s="89">
        <v>21</v>
      </c>
      <c r="AQ24" s="89" t="e">
        <f t="shared" si="32"/>
        <v>#N/A</v>
      </c>
      <c r="AR24" s="89" t="str">
        <f t="shared" si="9"/>
        <v/>
      </c>
      <c r="AS24" s="89">
        <v>21</v>
      </c>
      <c r="AT24" s="89" t="e">
        <f t="shared" si="33"/>
        <v>#N/A</v>
      </c>
      <c r="AU24" s="89" t="str">
        <f t="shared" si="10"/>
        <v/>
      </c>
      <c r="AV24" s="89">
        <v>21</v>
      </c>
      <c r="AW24" s="89" t="e">
        <f t="shared" si="34"/>
        <v>#N/A</v>
      </c>
      <c r="AX24" s="89" t="str">
        <f t="shared" si="11"/>
        <v/>
      </c>
      <c r="AY24" s="89">
        <v>21</v>
      </c>
      <c r="AZ24" s="89" t="e">
        <f t="shared" si="35"/>
        <v>#N/A</v>
      </c>
      <c r="BA24" s="89" t="str">
        <f t="shared" si="12"/>
        <v/>
      </c>
      <c r="BB24" s="89">
        <v>21</v>
      </c>
      <c r="BC24" s="89" t="e">
        <f t="shared" si="36"/>
        <v>#N/A</v>
      </c>
      <c r="BD24" s="89" t="str">
        <f t="shared" si="13"/>
        <v/>
      </c>
      <c r="BE24" s="89">
        <v>21</v>
      </c>
      <c r="BF24" s="89" t="e">
        <f t="shared" si="37"/>
        <v>#N/A</v>
      </c>
      <c r="BG24" s="89" t="str">
        <f t="shared" si="14"/>
        <v/>
      </c>
      <c r="BH24" s="89">
        <v>21</v>
      </c>
      <c r="BI24" s="89" t="e">
        <f t="shared" si="38"/>
        <v>#N/A</v>
      </c>
      <c r="BJ24" s="89" t="str">
        <f t="shared" si="15"/>
        <v/>
      </c>
      <c r="BK24" s="89">
        <v>21</v>
      </c>
      <c r="BL24" s="89" t="e">
        <f t="shared" si="39"/>
        <v>#N/A</v>
      </c>
      <c r="BM24" s="89" t="str">
        <f t="shared" si="16"/>
        <v/>
      </c>
      <c r="BN24" s="89">
        <v>21</v>
      </c>
      <c r="BO24" s="89" t="e">
        <f t="shared" si="40"/>
        <v>#N/A</v>
      </c>
      <c r="BP24" s="89" t="str">
        <f t="shared" si="17"/>
        <v/>
      </c>
      <c r="BQ24" s="89">
        <v>21</v>
      </c>
      <c r="BR24" s="89" t="e">
        <f t="shared" si="41"/>
        <v>#N/A</v>
      </c>
      <c r="BS24" s="89" t="str">
        <f t="shared" si="18"/>
        <v/>
      </c>
    </row>
    <row r="25" spans="1:79" s="89" customFormat="1">
      <c r="A25" s="89" t="e">
        <f>A24</f>
        <v>#N/A</v>
      </c>
      <c r="B25" s="90">
        <v>4</v>
      </c>
      <c r="C25" s="540"/>
      <c r="D25" s="545"/>
      <c r="E25" s="559"/>
      <c r="F25" s="90" t="str">
        <f>IF(H25="","",4)</f>
        <v/>
      </c>
      <c r="G25" s="92" t="str">
        <f t="shared" si="0"/>
        <v/>
      </c>
      <c r="H25" s="93"/>
      <c r="I25" s="92" t="str">
        <f t="shared" si="1"/>
        <v/>
      </c>
      <c r="J25" s="553"/>
      <c r="K25" s="554"/>
      <c r="L25" s="554"/>
      <c r="M25" s="554"/>
      <c r="N25" s="554"/>
      <c r="O25" s="555"/>
      <c r="P25" s="99">
        <f t="shared" si="2"/>
        <v>0</v>
      </c>
      <c r="Q25" s="99">
        <f t="shared" si="19"/>
        <v>0</v>
      </c>
      <c r="R25" s="99">
        <f t="shared" si="3"/>
        <v>0</v>
      </c>
      <c r="S25" s="99">
        <f t="shared" si="20"/>
        <v>0</v>
      </c>
      <c r="T25" s="100">
        <f t="shared" si="4"/>
        <v>0</v>
      </c>
      <c r="U25" s="101">
        <f t="shared" si="5"/>
        <v>0</v>
      </c>
      <c r="V25" s="89" t="str">
        <f t="shared" si="21"/>
        <v>000</v>
      </c>
      <c r="W25" s="89">
        <f t="shared" si="22"/>
        <v>0</v>
      </c>
      <c r="X25" s="89">
        <f t="shared" si="23"/>
        <v>0</v>
      </c>
      <c r="Y25" s="89" t="str">
        <f t="shared" si="24"/>
        <v/>
      </c>
      <c r="Z25" s="89" t="str">
        <f t="shared" si="25"/>
        <v/>
      </c>
      <c r="AA25" s="89" t="str">
        <f t="shared" si="26"/>
        <v>0</v>
      </c>
      <c r="AB25" s="89" t="str">
        <f t="shared" si="27"/>
        <v/>
      </c>
      <c r="AC25" s="89" t="str">
        <f t="shared" si="28"/>
        <v>0</v>
      </c>
      <c r="AD25" s="89" t="str">
        <f t="shared" si="29"/>
        <v/>
      </c>
      <c r="AE25" s="89" t="str">
        <f t="shared" si="6"/>
        <v>00</v>
      </c>
      <c r="AF25" s="89">
        <f t="shared" si="30"/>
        <v>0</v>
      </c>
      <c r="AH25" s="89">
        <v>4</v>
      </c>
      <c r="AI25" s="89" t="e">
        <f t="shared" ref="AI25:AJ27" si="45">AI24</f>
        <v>#N/A</v>
      </c>
      <c r="AJ25" s="89">
        <f t="shared" si="45"/>
        <v>0</v>
      </c>
      <c r="AK25" s="89">
        <v>4</v>
      </c>
      <c r="AL25" s="89" t="e">
        <f t="shared" si="7"/>
        <v>#N/A</v>
      </c>
      <c r="AM25" s="89" t="e">
        <f t="shared" si="31"/>
        <v>#N/A</v>
      </c>
      <c r="AN25" s="89" t="str">
        <f t="shared" si="8"/>
        <v/>
      </c>
      <c r="AO25" s="89">
        <v>4</v>
      </c>
      <c r="AP25" s="89">
        <v>22</v>
      </c>
      <c r="AQ25" s="89" t="e">
        <f t="shared" si="32"/>
        <v>#N/A</v>
      </c>
      <c r="AR25" s="89" t="str">
        <f t="shared" si="9"/>
        <v/>
      </c>
      <c r="AS25" s="89">
        <v>22</v>
      </c>
      <c r="AT25" s="89" t="e">
        <f t="shared" si="33"/>
        <v>#N/A</v>
      </c>
      <c r="AU25" s="89" t="str">
        <f t="shared" si="10"/>
        <v/>
      </c>
      <c r="AV25" s="89">
        <v>22</v>
      </c>
      <c r="AW25" s="89" t="e">
        <f t="shared" si="34"/>
        <v>#N/A</v>
      </c>
      <c r="AX25" s="89" t="str">
        <f t="shared" si="11"/>
        <v/>
      </c>
      <c r="AY25" s="89">
        <v>22</v>
      </c>
      <c r="AZ25" s="89" t="e">
        <f t="shared" si="35"/>
        <v>#N/A</v>
      </c>
      <c r="BA25" s="89" t="str">
        <f t="shared" si="12"/>
        <v/>
      </c>
      <c r="BB25" s="89">
        <v>22</v>
      </c>
      <c r="BC25" s="89" t="e">
        <f t="shared" si="36"/>
        <v>#N/A</v>
      </c>
      <c r="BD25" s="89" t="str">
        <f t="shared" si="13"/>
        <v/>
      </c>
      <c r="BE25" s="89">
        <v>22</v>
      </c>
      <c r="BF25" s="89" t="e">
        <f t="shared" si="37"/>
        <v>#N/A</v>
      </c>
      <c r="BG25" s="89" t="str">
        <f t="shared" si="14"/>
        <v/>
      </c>
      <c r="BH25" s="89">
        <v>22</v>
      </c>
      <c r="BI25" s="89" t="e">
        <f t="shared" si="38"/>
        <v>#N/A</v>
      </c>
      <c r="BJ25" s="89" t="str">
        <f t="shared" si="15"/>
        <v/>
      </c>
      <c r="BK25" s="89">
        <v>22</v>
      </c>
      <c r="BL25" s="89" t="e">
        <f t="shared" si="39"/>
        <v>#N/A</v>
      </c>
      <c r="BM25" s="89" t="str">
        <f t="shared" si="16"/>
        <v/>
      </c>
      <c r="BN25" s="89">
        <v>22</v>
      </c>
      <c r="BO25" s="89" t="e">
        <f t="shared" si="40"/>
        <v>#N/A</v>
      </c>
      <c r="BP25" s="89" t="str">
        <f t="shared" si="17"/>
        <v/>
      </c>
      <c r="BQ25" s="89">
        <v>22</v>
      </c>
      <c r="BR25" s="89" t="e">
        <f t="shared" si="41"/>
        <v>#N/A</v>
      </c>
      <c r="BS25" s="89" t="str">
        <f t="shared" si="18"/>
        <v/>
      </c>
    </row>
    <row r="26" spans="1:79" s="89" customFormat="1">
      <c r="A26" s="89" t="e">
        <f>A25</f>
        <v>#N/A</v>
      </c>
      <c r="B26" s="90">
        <v>5</v>
      </c>
      <c r="C26" s="540"/>
      <c r="D26" s="545"/>
      <c r="E26" s="559"/>
      <c r="F26" s="90" t="str">
        <f>IF(H26="","",5)</f>
        <v/>
      </c>
      <c r="G26" s="92" t="str">
        <f t="shared" si="0"/>
        <v/>
      </c>
      <c r="H26" s="93"/>
      <c r="I26" s="92" t="str">
        <f t="shared" si="1"/>
        <v/>
      </c>
      <c r="J26" s="553"/>
      <c r="K26" s="554"/>
      <c r="L26" s="554"/>
      <c r="M26" s="554"/>
      <c r="N26" s="554"/>
      <c r="O26" s="555"/>
      <c r="P26" s="99">
        <f t="shared" si="2"/>
        <v>0</v>
      </c>
      <c r="Q26" s="99">
        <f t="shared" si="19"/>
        <v>0</v>
      </c>
      <c r="R26" s="99">
        <f t="shared" si="3"/>
        <v>0</v>
      </c>
      <c r="S26" s="99">
        <f t="shared" si="20"/>
        <v>0</v>
      </c>
      <c r="T26" s="100">
        <f t="shared" si="4"/>
        <v>0</v>
      </c>
      <c r="U26" s="101">
        <f t="shared" si="5"/>
        <v>0</v>
      </c>
      <c r="V26" s="89" t="str">
        <f t="shared" si="21"/>
        <v>000</v>
      </c>
      <c r="W26" s="89">
        <f t="shared" si="22"/>
        <v>0</v>
      </c>
      <c r="X26" s="89">
        <f t="shared" si="23"/>
        <v>0</v>
      </c>
      <c r="Y26" s="89" t="str">
        <f t="shared" si="24"/>
        <v/>
      </c>
      <c r="Z26" s="89" t="str">
        <f t="shared" si="25"/>
        <v/>
      </c>
      <c r="AA26" s="89" t="str">
        <f t="shared" si="26"/>
        <v>0</v>
      </c>
      <c r="AB26" s="89" t="str">
        <f t="shared" si="27"/>
        <v/>
      </c>
      <c r="AC26" s="89" t="str">
        <f t="shared" si="28"/>
        <v>0</v>
      </c>
      <c r="AD26" s="89" t="str">
        <f t="shared" si="29"/>
        <v/>
      </c>
      <c r="AE26" s="89" t="str">
        <f t="shared" si="6"/>
        <v>00</v>
      </c>
      <c r="AF26" s="89">
        <f t="shared" si="30"/>
        <v>0</v>
      </c>
      <c r="AH26" s="89">
        <v>4</v>
      </c>
      <c r="AI26" s="89" t="e">
        <f t="shared" si="45"/>
        <v>#N/A</v>
      </c>
      <c r="AJ26" s="89">
        <f t="shared" si="45"/>
        <v>0</v>
      </c>
      <c r="AK26" s="89">
        <v>5</v>
      </c>
      <c r="AL26" s="89" t="e">
        <f t="shared" si="7"/>
        <v>#N/A</v>
      </c>
      <c r="AM26" s="89" t="e">
        <f t="shared" si="31"/>
        <v>#N/A</v>
      </c>
      <c r="AN26" s="89" t="str">
        <f t="shared" si="8"/>
        <v/>
      </c>
      <c r="AO26" s="89">
        <v>5</v>
      </c>
      <c r="AP26" s="89">
        <v>23</v>
      </c>
      <c r="AQ26" s="89" t="e">
        <f t="shared" si="32"/>
        <v>#N/A</v>
      </c>
      <c r="AR26" s="89" t="str">
        <f t="shared" si="9"/>
        <v/>
      </c>
      <c r="AS26" s="89">
        <v>23</v>
      </c>
      <c r="AT26" s="89" t="e">
        <f t="shared" si="33"/>
        <v>#N/A</v>
      </c>
      <c r="AU26" s="89" t="str">
        <f t="shared" si="10"/>
        <v/>
      </c>
      <c r="AV26" s="89">
        <v>23</v>
      </c>
      <c r="AW26" s="89" t="e">
        <f t="shared" si="34"/>
        <v>#N/A</v>
      </c>
      <c r="AX26" s="89" t="str">
        <f t="shared" si="11"/>
        <v/>
      </c>
      <c r="AY26" s="89">
        <v>23</v>
      </c>
      <c r="AZ26" s="89" t="e">
        <f t="shared" si="35"/>
        <v>#N/A</v>
      </c>
      <c r="BA26" s="89" t="str">
        <f t="shared" si="12"/>
        <v/>
      </c>
      <c r="BB26" s="89">
        <v>23</v>
      </c>
      <c r="BC26" s="89" t="e">
        <f t="shared" si="36"/>
        <v>#N/A</v>
      </c>
      <c r="BD26" s="89" t="str">
        <f t="shared" si="13"/>
        <v/>
      </c>
      <c r="BE26" s="89">
        <v>23</v>
      </c>
      <c r="BF26" s="89" t="e">
        <f t="shared" si="37"/>
        <v>#N/A</v>
      </c>
      <c r="BG26" s="89" t="str">
        <f t="shared" si="14"/>
        <v/>
      </c>
      <c r="BH26" s="89">
        <v>23</v>
      </c>
      <c r="BI26" s="89" t="e">
        <f t="shared" si="38"/>
        <v>#N/A</v>
      </c>
      <c r="BJ26" s="89" t="str">
        <f t="shared" si="15"/>
        <v/>
      </c>
      <c r="BK26" s="89">
        <v>23</v>
      </c>
      <c r="BL26" s="89" t="e">
        <f t="shared" si="39"/>
        <v>#N/A</v>
      </c>
      <c r="BM26" s="89" t="str">
        <f t="shared" si="16"/>
        <v/>
      </c>
      <c r="BN26" s="89">
        <v>23</v>
      </c>
      <c r="BO26" s="89" t="e">
        <f t="shared" si="40"/>
        <v>#N/A</v>
      </c>
      <c r="BP26" s="89" t="str">
        <f t="shared" si="17"/>
        <v/>
      </c>
      <c r="BQ26" s="89">
        <v>23</v>
      </c>
      <c r="BR26" s="89" t="e">
        <f t="shared" si="41"/>
        <v>#N/A</v>
      </c>
      <c r="BS26" s="89" t="str">
        <f t="shared" si="18"/>
        <v/>
      </c>
    </row>
    <row r="27" spans="1:79" s="89" customFormat="1" ht="15" thickBot="1">
      <c r="A27" s="89" t="e">
        <f>A26</f>
        <v>#N/A</v>
      </c>
      <c r="B27" s="90">
        <v>6</v>
      </c>
      <c r="C27" s="541"/>
      <c r="D27" s="546"/>
      <c r="E27" s="560"/>
      <c r="F27" s="102" t="str">
        <f>IF(H27="","",6)</f>
        <v/>
      </c>
      <c r="G27" s="103" t="str">
        <f t="shared" si="0"/>
        <v/>
      </c>
      <c r="H27" s="104"/>
      <c r="I27" s="103" t="str">
        <f t="shared" si="1"/>
        <v/>
      </c>
      <c r="J27" s="556"/>
      <c r="K27" s="557"/>
      <c r="L27" s="557"/>
      <c r="M27" s="557"/>
      <c r="N27" s="557"/>
      <c r="O27" s="558"/>
      <c r="P27" s="99">
        <f t="shared" si="2"/>
        <v>0</v>
      </c>
      <c r="Q27" s="99">
        <f t="shared" si="19"/>
        <v>0</v>
      </c>
      <c r="R27" s="99">
        <f t="shared" si="3"/>
        <v>0</v>
      </c>
      <c r="S27" s="99">
        <f t="shared" si="20"/>
        <v>0</v>
      </c>
      <c r="T27" s="100">
        <f t="shared" si="4"/>
        <v>0</v>
      </c>
      <c r="U27" s="101">
        <f t="shared" si="5"/>
        <v>0</v>
      </c>
      <c r="V27" s="89" t="str">
        <f t="shared" si="21"/>
        <v>000</v>
      </c>
      <c r="W27" s="89">
        <f t="shared" si="22"/>
        <v>0</v>
      </c>
      <c r="X27" s="89">
        <f t="shared" si="23"/>
        <v>0</v>
      </c>
      <c r="Y27" s="89" t="str">
        <f t="shared" si="24"/>
        <v/>
      </c>
      <c r="Z27" s="89" t="str">
        <f t="shared" si="25"/>
        <v/>
      </c>
      <c r="AA27" s="89" t="str">
        <f t="shared" si="26"/>
        <v>0</v>
      </c>
      <c r="AB27" s="89" t="str">
        <f t="shared" si="27"/>
        <v/>
      </c>
      <c r="AC27" s="89" t="str">
        <f t="shared" si="28"/>
        <v>0</v>
      </c>
      <c r="AD27" s="89" t="str">
        <f t="shared" si="29"/>
        <v/>
      </c>
      <c r="AE27" s="89" t="str">
        <f t="shared" si="6"/>
        <v>00</v>
      </c>
      <c r="AF27" s="89">
        <f t="shared" si="30"/>
        <v>0</v>
      </c>
      <c r="AH27" s="89">
        <v>4</v>
      </c>
      <c r="AI27" s="89" t="e">
        <f t="shared" si="45"/>
        <v>#N/A</v>
      </c>
      <c r="AJ27" s="89">
        <f t="shared" si="45"/>
        <v>0</v>
      </c>
      <c r="AK27" s="89">
        <v>6</v>
      </c>
      <c r="AL27" s="89" t="e">
        <f t="shared" si="7"/>
        <v>#N/A</v>
      </c>
      <c r="AM27" s="89" t="e">
        <f t="shared" si="31"/>
        <v>#N/A</v>
      </c>
      <c r="AN27" s="89" t="str">
        <f t="shared" si="8"/>
        <v/>
      </c>
      <c r="AO27" s="89">
        <v>6</v>
      </c>
      <c r="AP27" s="89">
        <v>24</v>
      </c>
      <c r="AQ27" s="89" t="e">
        <f t="shared" si="32"/>
        <v>#N/A</v>
      </c>
      <c r="AR27" s="89" t="str">
        <f t="shared" si="9"/>
        <v/>
      </c>
      <c r="AS27" s="89">
        <v>24</v>
      </c>
      <c r="AT27" s="89" t="e">
        <f t="shared" si="33"/>
        <v>#N/A</v>
      </c>
      <c r="AU27" s="89" t="str">
        <f t="shared" si="10"/>
        <v/>
      </c>
      <c r="AV27" s="89">
        <v>24</v>
      </c>
      <c r="AW27" s="89" t="e">
        <f t="shared" si="34"/>
        <v>#N/A</v>
      </c>
      <c r="AX27" s="89" t="str">
        <f t="shared" si="11"/>
        <v/>
      </c>
      <c r="AY27" s="89">
        <v>24</v>
      </c>
      <c r="AZ27" s="89" t="e">
        <f t="shared" si="35"/>
        <v>#N/A</v>
      </c>
      <c r="BA27" s="89" t="str">
        <f t="shared" si="12"/>
        <v/>
      </c>
      <c r="BB27" s="89">
        <v>24</v>
      </c>
      <c r="BC27" s="89" t="e">
        <f t="shared" si="36"/>
        <v>#N/A</v>
      </c>
      <c r="BD27" s="89" t="str">
        <f t="shared" si="13"/>
        <v/>
      </c>
      <c r="BE27" s="89">
        <v>24</v>
      </c>
      <c r="BF27" s="89" t="e">
        <f t="shared" si="37"/>
        <v>#N/A</v>
      </c>
      <c r="BG27" s="89" t="str">
        <f t="shared" si="14"/>
        <v/>
      </c>
      <c r="BH27" s="89">
        <v>24</v>
      </c>
      <c r="BI27" s="89" t="e">
        <f t="shared" si="38"/>
        <v>#N/A</v>
      </c>
      <c r="BJ27" s="89" t="str">
        <f t="shared" si="15"/>
        <v/>
      </c>
      <c r="BK27" s="89">
        <v>24</v>
      </c>
      <c r="BL27" s="89" t="e">
        <f t="shared" si="39"/>
        <v>#N/A</v>
      </c>
      <c r="BM27" s="89" t="str">
        <f t="shared" si="16"/>
        <v/>
      </c>
      <c r="BN27" s="89">
        <v>24</v>
      </c>
      <c r="BO27" s="89" t="e">
        <f t="shared" si="40"/>
        <v>#N/A</v>
      </c>
      <c r="BP27" s="89" t="str">
        <f t="shared" si="17"/>
        <v/>
      </c>
      <c r="BQ27" s="89">
        <v>24</v>
      </c>
      <c r="BR27" s="89" t="e">
        <f t="shared" si="41"/>
        <v>#N/A</v>
      </c>
      <c r="BS27" s="89" t="str">
        <f t="shared" si="18"/>
        <v/>
      </c>
    </row>
    <row r="28" spans="1:79" s="89" customFormat="1">
      <c r="A28" s="89" t="e">
        <f>VLOOKUP(D28,コード３,2,FALSE)</f>
        <v>#N/A</v>
      </c>
      <c r="B28" s="90">
        <v>1</v>
      </c>
      <c r="C28" s="539">
        <v>5</v>
      </c>
      <c r="D28" s="112"/>
      <c r="E28" s="347" t="str">
        <f>IF(D28="","",CA28)</f>
        <v/>
      </c>
      <c r="F28" s="90" t="str">
        <f>IF(H28="","",1)</f>
        <v/>
      </c>
      <c r="G28" s="92" t="str">
        <f t="shared" si="0"/>
        <v/>
      </c>
      <c r="H28" s="93"/>
      <c r="I28" s="92" t="str">
        <f t="shared" si="1"/>
        <v/>
      </c>
      <c r="J28" s="94" t="str">
        <f>IF(D28="","",VLOOKUP(D28,コード３,3,FALSE))</f>
        <v/>
      </c>
      <c r="K28" s="95"/>
      <c r="L28" s="96" t="str">
        <f>IF(B28="","",IF(J28="","",IF(J28="p","点",IF(J28="t","分","m"))))</f>
        <v/>
      </c>
      <c r="M28" s="97"/>
      <c r="N28" s="96" t="str">
        <f>IF(B28="","",IF(J28="","",IF(J28="p","",IF(J28="t","秒","cm"))))</f>
        <v/>
      </c>
      <c r="O28" s="98"/>
      <c r="P28" s="99">
        <f t="shared" si="2"/>
        <v>0</v>
      </c>
      <c r="Q28" s="99">
        <f t="shared" si="19"/>
        <v>0</v>
      </c>
      <c r="R28" s="99">
        <f t="shared" si="3"/>
        <v>0</v>
      </c>
      <c r="S28" s="99">
        <f t="shared" si="20"/>
        <v>0</v>
      </c>
      <c r="T28" s="100">
        <f t="shared" si="4"/>
        <v>0</v>
      </c>
      <c r="U28" s="101">
        <f t="shared" si="5"/>
        <v>0</v>
      </c>
      <c r="V28" s="89" t="str">
        <f t="shared" si="21"/>
        <v>000</v>
      </c>
      <c r="W28" s="89">
        <f t="shared" si="22"/>
        <v>0</v>
      </c>
      <c r="X28" s="89">
        <f t="shared" si="23"/>
        <v>0</v>
      </c>
      <c r="Y28" s="89" t="str">
        <f t="shared" si="24"/>
        <v/>
      </c>
      <c r="Z28" s="89" t="str">
        <f t="shared" si="25"/>
        <v/>
      </c>
      <c r="AA28" s="89" t="str">
        <f t="shared" si="26"/>
        <v>0</v>
      </c>
      <c r="AB28" s="89" t="str">
        <f t="shared" si="27"/>
        <v/>
      </c>
      <c r="AC28" s="89" t="str">
        <f t="shared" si="28"/>
        <v>0</v>
      </c>
      <c r="AD28" s="89" t="str">
        <f t="shared" si="29"/>
        <v/>
      </c>
      <c r="AE28" s="89" t="str">
        <f t="shared" si="6"/>
        <v>00</v>
      </c>
      <c r="AF28" s="89">
        <f t="shared" si="30"/>
        <v>0</v>
      </c>
      <c r="AH28" s="89">
        <v>5</v>
      </c>
      <c r="AI28" s="89" t="e">
        <f>VLOOKUP(D28,コード３,2,FALSE)</f>
        <v>#N/A</v>
      </c>
      <c r="AJ28" s="89">
        <f>COUNTIF('tmp２'!C$203:C$1202,AI28)</f>
        <v>0</v>
      </c>
      <c r="AK28" s="89">
        <v>1</v>
      </c>
      <c r="AL28" s="89" t="e">
        <f t="shared" si="7"/>
        <v>#N/A</v>
      </c>
      <c r="AM28" s="89" t="e">
        <f>AL28*1</f>
        <v>#N/A</v>
      </c>
      <c r="AN28" s="89" t="str">
        <f t="shared" si="8"/>
        <v/>
      </c>
      <c r="AO28" s="89">
        <v>1</v>
      </c>
      <c r="AP28" s="89">
        <v>25</v>
      </c>
      <c r="AQ28" s="89" t="e">
        <f t="shared" si="32"/>
        <v>#N/A</v>
      </c>
      <c r="AR28" s="89" t="str">
        <f t="shared" si="9"/>
        <v/>
      </c>
      <c r="AS28" s="89">
        <v>25</v>
      </c>
      <c r="AT28" s="89" t="e">
        <f t="shared" si="33"/>
        <v>#N/A</v>
      </c>
      <c r="AU28" s="89" t="str">
        <f t="shared" si="10"/>
        <v/>
      </c>
      <c r="AV28" s="89">
        <v>25</v>
      </c>
      <c r="AW28" s="89" t="e">
        <f t="shared" si="34"/>
        <v>#N/A</v>
      </c>
      <c r="AX28" s="89" t="str">
        <f t="shared" si="11"/>
        <v/>
      </c>
      <c r="AY28" s="89">
        <v>25</v>
      </c>
      <c r="AZ28" s="89" t="e">
        <f t="shared" si="35"/>
        <v>#N/A</v>
      </c>
      <c r="BA28" s="89" t="str">
        <f t="shared" si="12"/>
        <v/>
      </c>
      <c r="BB28" s="89">
        <v>25</v>
      </c>
      <c r="BC28" s="89" t="e">
        <f t="shared" si="36"/>
        <v>#N/A</v>
      </c>
      <c r="BD28" s="89" t="str">
        <f t="shared" si="13"/>
        <v/>
      </c>
      <c r="BE28" s="89">
        <v>25</v>
      </c>
      <c r="BF28" s="89" t="e">
        <f t="shared" si="37"/>
        <v>#N/A</v>
      </c>
      <c r="BG28" s="89" t="str">
        <f t="shared" si="14"/>
        <v/>
      </c>
      <c r="BH28" s="89">
        <v>25</v>
      </c>
      <c r="BI28" s="89" t="e">
        <f t="shared" si="38"/>
        <v>#N/A</v>
      </c>
      <c r="BJ28" s="89" t="str">
        <f t="shared" si="15"/>
        <v/>
      </c>
      <c r="BK28" s="89">
        <v>25</v>
      </c>
      <c r="BL28" s="89" t="e">
        <f t="shared" si="39"/>
        <v>#N/A</v>
      </c>
      <c r="BM28" s="89" t="str">
        <f t="shared" si="16"/>
        <v/>
      </c>
      <c r="BN28" s="89">
        <v>25</v>
      </c>
      <c r="BO28" s="89" t="e">
        <f t="shared" si="40"/>
        <v>#N/A</v>
      </c>
      <c r="BP28" s="89" t="str">
        <f t="shared" si="17"/>
        <v/>
      </c>
      <c r="BQ28" s="89">
        <v>25</v>
      </c>
      <c r="BR28" s="89" t="e">
        <f t="shared" si="41"/>
        <v>#N/A</v>
      </c>
      <c r="BS28" s="89" t="str">
        <f t="shared" si="18"/>
        <v/>
      </c>
      <c r="BU28" s="89">
        <f>COUNTIF(D$4:D33,D28)</f>
        <v>0</v>
      </c>
      <c r="BX28" s="89">
        <f>COUNTIF(D$4:D$63,D28)</f>
        <v>0</v>
      </c>
      <c r="BY28" s="89" t="b">
        <f>AND(BU28=1,BX28=1)</f>
        <v>0</v>
      </c>
      <c r="BZ28" s="89" t="e">
        <f>IF(BY28=TRUE,"",VLOOKUP(BU28,CC$4:CD$13,2,FALSE))</f>
        <v>#N/A</v>
      </c>
      <c r="CA28" s="89" t="str">
        <f>IF(D28="","",CONCATENATE(BW$2,BZ28))</f>
        <v/>
      </c>
    </row>
    <row r="29" spans="1:79" s="89" customFormat="1">
      <c r="A29" s="89" t="e">
        <f>A28</f>
        <v>#N/A</v>
      </c>
      <c r="B29" s="90">
        <v>2</v>
      </c>
      <c r="C29" s="540"/>
      <c r="D29" s="544"/>
      <c r="E29" s="542"/>
      <c r="F29" s="90" t="str">
        <f>IF(H29="","",2)</f>
        <v/>
      </c>
      <c r="G29" s="92" t="str">
        <f t="shared" si="0"/>
        <v/>
      </c>
      <c r="H29" s="93"/>
      <c r="I29" s="92" t="str">
        <f t="shared" si="1"/>
        <v/>
      </c>
      <c r="J29" s="550"/>
      <c r="K29" s="551"/>
      <c r="L29" s="551"/>
      <c r="M29" s="551"/>
      <c r="N29" s="551"/>
      <c r="O29" s="552"/>
      <c r="P29" s="99">
        <f t="shared" si="2"/>
        <v>0</v>
      </c>
      <c r="Q29" s="99">
        <f t="shared" si="19"/>
        <v>0</v>
      </c>
      <c r="R29" s="99">
        <f t="shared" si="3"/>
        <v>0</v>
      </c>
      <c r="S29" s="99">
        <f t="shared" si="20"/>
        <v>0</v>
      </c>
      <c r="T29" s="100">
        <f t="shared" si="4"/>
        <v>0</v>
      </c>
      <c r="U29" s="101">
        <f t="shared" si="5"/>
        <v>0</v>
      </c>
      <c r="V29" s="89" t="str">
        <f t="shared" si="21"/>
        <v>000</v>
      </c>
      <c r="W29" s="89">
        <f t="shared" si="22"/>
        <v>0</v>
      </c>
      <c r="X29" s="89">
        <f t="shared" si="23"/>
        <v>0</v>
      </c>
      <c r="Y29" s="89" t="str">
        <f t="shared" si="24"/>
        <v/>
      </c>
      <c r="Z29" s="89" t="str">
        <f t="shared" si="25"/>
        <v/>
      </c>
      <c r="AA29" s="89" t="str">
        <f t="shared" si="26"/>
        <v>0</v>
      </c>
      <c r="AB29" s="89" t="str">
        <f t="shared" si="27"/>
        <v/>
      </c>
      <c r="AC29" s="89" t="str">
        <f t="shared" si="28"/>
        <v>0</v>
      </c>
      <c r="AD29" s="89" t="str">
        <f t="shared" si="29"/>
        <v/>
      </c>
      <c r="AE29" s="89" t="str">
        <f t="shared" si="6"/>
        <v>00</v>
      </c>
      <c r="AF29" s="89">
        <f t="shared" si="30"/>
        <v>0</v>
      </c>
      <c r="AH29" s="89">
        <v>5</v>
      </c>
      <c r="AI29" s="89" t="e">
        <f>AI28</f>
        <v>#N/A</v>
      </c>
      <c r="AJ29" s="89">
        <f>AJ28</f>
        <v>0</v>
      </c>
      <c r="AK29" s="89">
        <v>2</v>
      </c>
      <c r="AL29" s="89" t="e">
        <f t="shared" si="7"/>
        <v>#N/A</v>
      </c>
      <c r="AM29" s="89" t="e">
        <f t="shared" si="31"/>
        <v>#N/A</v>
      </c>
      <c r="AN29" s="89" t="str">
        <f t="shared" si="8"/>
        <v/>
      </c>
      <c r="AO29" s="89">
        <v>2</v>
      </c>
      <c r="AP29" s="89">
        <v>26</v>
      </c>
      <c r="AQ29" s="89" t="e">
        <f t="shared" si="32"/>
        <v>#N/A</v>
      </c>
      <c r="AR29" s="89" t="str">
        <f t="shared" si="9"/>
        <v/>
      </c>
      <c r="AS29" s="89">
        <v>26</v>
      </c>
      <c r="AT29" s="89" t="e">
        <f t="shared" si="33"/>
        <v>#N/A</v>
      </c>
      <c r="AU29" s="89" t="str">
        <f t="shared" si="10"/>
        <v/>
      </c>
      <c r="AV29" s="89">
        <v>26</v>
      </c>
      <c r="AW29" s="89" t="e">
        <f t="shared" si="34"/>
        <v>#N/A</v>
      </c>
      <c r="AX29" s="89" t="str">
        <f t="shared" si="11"/>
        <v/>
      </c>
      <c r="AY29" s="89">
        <v>26</v>
      </c>
      <c r="AZ29" s="89" t="e">
        <f t="shared" si="35"/>
        <v>#N/A</v>
      </c>
      <c r="BA29" s="89" t="str">
        <f t="shared" si="12"/>
        <v/>
      </c>
      <c r="BB29" s="89">
        <v>26</v>
      </c>
      <c r="BC29" s="89" t="e">
        <f t="shared" si="36"/>
        <v>#N/A</v>
      </c>
      <c r="BD29" s="89" t="str">
        <f t="shared" si="13"/>
        <v/>
      </c>
      <c r="BE29" s="89">
        <v>26</v>
      </c>
      <c r="BF29" s="89" t="e">
        <f t="shared" si="37"/>
        <v>#N/A</v>
      </c>
      <c r="BG29" s="89" t="str">
        <f t="shared" si="14"/>
        <v/>
      </c>
      <c r="BH29" s="89">
        <v>26</v>
      </c>
      <c r="BI29" s="89" t="e">
        <f t="shared" si="38"/>
        <v>#N/A</v>
      </c>
      <c r="BJ29" s="89" t="str">
        <f t="shared" si="15"/>
        <v/>
      </c>
      <c r="BK29" s="89">
        <v>26</v>
      </c>
      <c r="BL29" s="89" t="e">
        <f t="shared" si="39"/>
        <v>#N/A</v>
      </c>
      <c r="BM29" s="89" t="str">
        <f t="shared" si="16"/>
        <v/>
      </c>
      <c r="BN29" s="89">
        <v>26</v>
      </c>
      <c r="BO29" s="89" t="e">
        <f t="shared" si="40"/>
        <v>#N/A</v>
      </c>
      <c r="BP29" s="89" t="str">
        <f t="shared" si="17"/>
        <v/>
      </c>
      <c r="BQ29" s="89">
        <v>26</v>
      </c>
      <c r="BR29" s="89" t="e">
        <f t="shared" si="41"/>
        <v>#N/A</v>
      </c>
      <c r="BS29" s="89" t="str">
        <f t="shared" si="18"/>
        <v/>
      </c>
    </row>
    <row r="30" spans="1:79" s="89" customFormat="1">
      <c r="A30" s="89" t="e">
        <f>A29</f>
        <v>#N/A</v>
      </c>
      <c r="B30" s="90">
        <v>3</v>
      </c>
      <c r="C30" s="540"/>
      <c r="D30" s="545"/>
      <c r="E30" s="559"/>
      <c r="F30" s="90" t="str">
        <f>IF(H30="","",3)</f>
        <v/>
      </c>
      <c r="G30" s="92" t="str">
        <f t="shared" si="0"/>
        <v/>
      </c>
      <c r="H30" s="93"/>
      <c r="I30" s="92" t="str">
        <f t="shared" si="1"/>
        <v/>
      </c>
      <c r="J30" s="553"/>
      <c r="K30" s="554"/>
      <c r="L30" s="554"/>
      <c r="M30" s="554"/>
      <c r="N30" s="554"/>
      <c r="O30" s="555"/>
      <c r="P30" s="99">
        <f t="shared" si="2"/>
        <v>0</v>
      </c>
      <c r="Q30" s="99">
        <f t="shared" si="19"/>
        <v>0</v>
      </c>
      <c r="R30" s="99">
        <f t="shared" si="3"/>
        <v>0</v>
      </c>
      <c r="S30" s="99">
        <f t="shared" si="20"/>
        <v>0</v>
      </c>
      <c r="T30" s="100">
        <f t="shared" si="4"/>
        <v>0</v>
      </c>
      <c r="U30" s="101">
        <f t="shared" si="5"/>
        <v>0</v>
      </c>
      <c r="V30" s="89" t="str">
        <f t="shared" si="21"/>
        <v>000</v>
      </c>
      <c r="W30" s="89">
        <f t="shared" si="22"/>
        <v>0</v>
      </c>
      <c r="X30" s="89">
        <f t="shared" si="23"/>
        <v>0</v>
      </c>
      <c r="Y30" s="89" t="str">
        <f t="shared" si="24"/>
        <v/>
      </c>
      <c r="Z30" s="89" t="str">
        <f t="shared" si="25"/>
        <v/>
      </c>
      <c r="AA30" s="89" t="str">
        <f t="shared" si="26"/>
        <v>0</v>
      </c>
      <c r="AB30" s="89" t="str">
        <f t="shared" si="27"/>
        <v/>
      </c>
      <c r="AC30" s="89" t="str">
        <f t="shared" si="28"/>
        <v>0</v>
      </c>
      <c r="AD30" s="89" t="str">
        <f t="shared" si="29"/>
        <v/>
      </c>
      <c r="AE30" s="89" t="str">
        <f t="shared" si="6"/>
        <v>00</v>
      </c>
      <c r="AF30" s="89">
        <f t="shared" si="30"/>
        <v>0</v>
      </c>
      <c r="AH30" s="89">
        <v>5</v>
      </c>
      <c r="AI30" s="89" t="e">
        <f>AI29</f>
        <v>#N/A</v>
      </c>
      <c r="AJ30" s="89">
        <f>AJ29</f>
        <v>0</v>
      </c>
      <c r="AK30" s="89">
        <v>3</v>
      </c>
      <c r="AL30" s="89" t="e">
        <f t="shared" si="7"/>
        <v>#N/A</v>
      </c>
      <c r="AM30" s="89" t="e">
        <f t="shared" si="31"/>
        <v>#N/A</v>
      </c>
      <c r="AN30" s="89" t="str">
        <f t="shared" si="8"/>
        <v/>
      </c>
      <c r="AO30" s="89">
        <v>3</v>
      </c>
      <c r="AP30" s="89">
        <v>27</v>
      </c>
      <c r="AQ30" s="89" t="e">
        <f t="shared" si="32"/>
        <v>#N/A</v>
      </c>
      <c r="AR30" s="89" t="str">
        <f t="shared" si="9"/>
        <v/>
      </c>
      <c r="AS30" s="89">
        <v>27</v>
      </c>
      <c r="AT30" s="89" t="e">
        <f t="shared" si="33"/>
        <v>#N/A</v>
      </c>
      <c r="AU30" s="89" t="str">
        <f t="shared" si="10"/>
        <v/>
      </c>
      <c r="AV30" s="89">
        <v>27</v>
      </c>
      <c r="AW30" s="89" t="e">
        <f t="shared" si="34"/>
        <v>#N/A</v>
      </c>
      <c r="AX30" s="89" t="str">
        <f t="shared" si="11"/>
        <v/>
      </c>
      <c r="AY30" s="89">
        <v>27</v>
      </c>
      <c r="AZ30" s="89" t="e">
        <f t="shared" si="35"/>
        <v>#N/A</v>
      </c>
      <c r="BA30" s="89" t="str">
        <f t="shared" si="12"/>
        <v/>
      </c>
      <c r="BB30" s="89">
        <v>27</v>
      </c>
      <c r="BC30" s="89" t="e">
        <f t="shared" si="36"/>
        <v>#N/A</v>
      </c>
      <c r="BD30" s="89" t="str">
        <f t="shared" si="13"/>
        <v/>
      </c>
      <c r="BE30" s="89">
        <v>27</v>
      </c>
      <c r="BF30" s="89" t="e">
        <f t="shared" si="37"/>
        <v>#N/A</v>
      </c>
      <c r="BG30" s="89" t="str">
        <f t="shared" si="14"/>
        <v/>
      </c>
      <c r="BH30" s="89">
        <v>27</v>
      </c>
      <c r="BI30" s="89" t="e">
        <f t="shared" si="38"/>
        <v>#N/A</v>
      </c>
      <c r="BJ30" s="89" t="str">
        <f t="shared" si="15"/>
        <v/>
      </c>
      <c r="BK30" s="89">
        <v>27</v>
      </c>
      <c r="BL30" s="89" t="e">
        <f t="shared" si="39"/>
        <v>#N/A</v>
      </c>
      <c r="BM30" s="89" t="str">
        <f t="shared" si="16"/>
        <v/>
      </c>
      <c r="BN30" s="89">
        <v>27</v>
      </c>
      <c r="BO30" s="89" t="e">
        <f t="shared" si="40"/>
        <v>#N/A</v>
      </c>
      <c r="BP30" s="89" t="str">
        <f t="shared" si="17"/>
        <v/>
      </c>
      <c r="BQ30" s="89">
        <v>27</v>
      </c>
      <c r="BR30" s="89" t="e">
        <f t="shared" si="41"/>
        <v>#N/A</v>
      </c>
      <c r="BS30" s="89" t="str">
        <f t="shared" si="18"/>
        <v/>
      </c>
    </row>
    <row r="31" spans="1:79" s="89" customFormat="1">
      <c r="A31" s="89" t="e">
        <f>A30</f>
        <v>#N/A</v>
      </c>
      <c r="B31" s="90">
        <v>4</v>
      </c>
      <c r="C31" s="540"/>
      <c r="D31" s="545"/>
      <c r="E31" s="559"/>
      <c r="F31" s="90" t="str">
        <f>IF(H31="","",4)</f>
        <v/>
      </c>
      <c r="G31" s="92" t="str">
        <f t="shared" si="0"/>
        <v/>
      </c>
      <c r="H31" s="93"/>
      <c r="I31" s="92" t="str">
        <f t="shared" si="1"/>
        <v/>
      </c>
      <c r="J31" s="553"/>
      <c r="K31" s="554"/>
      <c r="L31" s="554"/>
      <c r="M31" s="554"/>
      <c r="N31" s="554"/>
      <c r="O31" s="555"/>
      <c r="P31" s="99">
        <f t="shared" si="2"/>
        <v>0</v>
      </c>
      <c r="Q31" s="99">
        <f t="shared" si="19"/>
        <v>0</v>
      </c>
      <c r="R31" s="99">
        <f t="shared" si="3"/>
        <v>0</v>
      </c>
      <c r="S31" s="99">
        <f t="shared" si="20"/>
        <v>0</v>
      </c>
      <c r="T31" s="100">
        <f t="shared" si="4"/>
        <v>0</v>
      </c>
      <c r="U31" s="101">
        <f t="shared" si="5"/>
        <v>0</v>
      </c>
      <c r="V31" s="89" t="str">
        <f t="shared" si="21"/>
        <v>000</v>
      </c>
      <c r="W31" s="89">
        <f t="shared" si="22"/>
        <v>0</v>
      </c>
      <c r="X31" s="89">
        <f t="shared" si="23"/>
        <v>0</v>
      </c>
      <c r="Y31" s="89" t="str">
        <f t="shared" si="24"/>
        <v/>
      </c>
      <c r="Z31" s="89" t="str">
        <f t="shared" si="25"/>
        <v/>
      </c>
      <c r="AA31" s="89" t="str">
        <f t="shared" si="26"/>
        <v>0</v>
      </c>
      <c r="AB31" s="89" t="str">
        <f t="shared" si="27"/>
        <v/>
      </c>
      <c r="AC31" s="89" t="str">
        <f t="shared" si="28"/>
        <v>0</v>
      </c>
      <c r="AD31" s="89" t="str">
        <f t="shared" si="29"/>
        <v/>
      </c>
      <c r="AE31" s="89" t="str">
        <f t="shared" si="6"/>
        <v>00</v>
      </c>
      <c r="AF31" s="89">
        <f t="shared" si="30"/>
        <v>0</v>
      </c>
      <c r="AH31" s="89">
        <v>5</v>
      </c>
      <c r="AI31" s="89" t="e">
        <f t="shared" ref="AI31:AJ33" si="46">AI30</f>
        <v>#N/A</v>
      </c>
      <c r="AJ31" s="89">
        <f t="shared" si="46"/>
        <v>0</v>
      </c>
      <c r="AK31" s="89">
        <v>4</v>
      </c>
      <c r="AL31" s="89" t="e">
        <f t="shared" si="7"/>
        <v>#N/A</v>
      </c>
      <c r="AM31" s="89" t="e">
        <f t="shared" si="31"/>
        <v>#N/A</v>
      </c>
      <c r="AN31" s="89" t="str">
        <f t="shared" si="8"/>
        <v/>
      </c>
      <c r="AO31" s="89">
        <v>4</v>
      </c>
      <c r="AP31" s="89">
        <v>28</v>
      </c>
      <c r="AQ31" s="89" t="e">
        <f t="shared" si="32"/>
        <v>#N/A</v>
      </c>
      <c r="AR31" s="89" t="str">
        <f t="shared" si="9"/>
        <v/>
      </c>
      <c r="AS31" s="89">
        <v>28</v>
      </c>
      <c r="AT31" s="89" t="e">
        <f t="shared" si="33"/>
        <v>#N/A</v>
      </c>
      <c r="AU31" s="89" t="str">
        <f t="shared" si="10"/>
        <v/>
      </c>
      <c r="AV31" s="89">
        <v>28</v>
      </c>
      <c r="AW31" s="89" t="e">
        <f t="shared" si="34"/>
        <v>#N/A</v>
      </c>
      <c r="AX31" s="89" t="str">
        <f t="shared" si="11"/>
        <v/>
      </c>
      <c r="AY31" s="89">
        <v>28</v>
      </c>
      <c r="AZ31" s="89" t="e">
        <f t="shared" si="35"/>
        <v>#N/A</v>
      </c>
      <c r="BA31" s="89" t="str">
        <f t="shared" si="12"/>
        <v/>
      </c>
      <c r="BB31" s="89">
        <v>28</v>
      </c>
      <c r="BC31" s="89" t="e">
        <f t="shared" si="36"/>
        <v>#N/A</v>
      </c>
      <c r="BD31" s="89" t="str">
        <f t="shared" si="13"/>
        <v/>
      </c>
      <c r="BE31" s="89">
        <v>28</v>
      </c>
      <c r="BF31" s="89" t="e">
        <f t="shared" si="37"/>
        <v>#N/A</v>
      </c>
      <c r="BG31" s="89" t="str">
        <f t="shared" si="14"/>
        <v/>
      </c>
      <c r="BH31" s="89">
        <v>28</v>
      </c>
      <c r="BI31" s="89" t="e">
        <f t="shared" si="38"/>
        <v>#N/A</v>
      </c>
      <c r="BJ31" s="89" t="str">
        <f t="shared" si="15"/>
        <v/>
      </c>
      <c r="BK31" s="89">
        <v>28</v>
      </c>
      <c r="BL31" s="89" t="e">
        <f t="shared" si="39"/>
        <v>#N/A</v>
      </c>
      <c r="BM31" s="89" t="str">
        <f t="shared" si="16"/>
        <v/>
      </c>
      <c r="BN31" s="89">
        <v>28</v>
      </c>
      <c r="BO31" s="89" t="e">
        <f t="shared" si="40"/>
        <v>#N/A</v>
      </c>
      <c r="BP31" s="89" t="str">
        <f t="shared" si="17"/>
        <v/>
      </c>
      <c r="BQ31" s="89">
        <v>28</v>
      </c>
      <c r="BR31" s="89" t="e">
        <f t="shared" si="41"/>
        <v>#N/A</v>
      </c>
      <c r="BS31" s="89" t="str">
        <f t="shared" si="18"/>
        <v/>
      </c>
    </row>
    <row r="32" spans="1:79" s="89" customFormat="1">
      <c r="A32" s="89" t="e">
        <f>A31</f>
        <v>#N/A</v>
      </c>
      <c r="B32" s="90">
        <v>5</v>
      </c>
      <c r="C32" s="540"/>
      <c r="D32" s="545"/>
      <c r="E32" s="559"/>
      <c r="F32" s="90" t="str">
        <f>IF(H32="","",5)</f>
        <v/>
      </c>
      <c r="G32" s="92" t="str">
        <f t="shared" si="0"/>
        <v/>
      </c>
      <c r="H32" s="93"/>
      <c r="I32" s="92" t="str">
        <f t="shared" si="1"/>
        <v/>
      </c>
      <c r="J32" s="553"/>
      <c r="K32" s="554"/>
      <c r="L32" s="554"/>
      <c r="M32" s="554"/>
      <c r="N32" s="554"/>
      <c r="O32" s="555"/>
      <c r="P32" s="99">
        <f t="shared" si="2"/>
        <v>0</v>
      </c>
      <c r="Q32" s="99">
        <f t="shared" si="19"/>
        <v>0</v>
      </c>
      <c r="R32" s="99">
        <f t="shared" si="3"/>
        <v>0</v>
      </c>
      <c r="S32" s="99">
        <f t="shared" si="20"/>
        <v>0</v>
      </c>
      <c r="T32" s="100">
        <f t="shared" si="4"/>
        <v>0</v>
      </c>
      <c r="U32" s="101">
        <f t="shared" si="5"/>
        <v>0</v>
      </c>
      <c r="V32" s="89" t="str">
        <f t="shared" si="21"/>
        <v>000</v>
      </c>
      <c r="W32" s="89">
        <f t="shared" si="22"/>
        <v>0</v>
      </c>
      <c r="X32" s="89">
        <f t="shared" si="23"/>
        <v>0</v>
      </c>
      <c r="Y32" s="89" t="str">
        <f t="shared" si="24"/>
        <v/>
      </c>
      <c r="Z32" s="89" t="str">
        <f t="shared" si="25"/>
        <v/>
      </c>
      <c r="AA32" s="89" t="str">
        <f t="shared" si="26"/>
        <v>0</v>
      </c>
      <c r="AB32" s="89" t="str">
        <f t="shared" si="27"/>
        <v/>
      </c>
      <c r="AC32" s="89" t="str">
        <f t="shared" si="28"/>
        <v>0</v>
      </c>
      <c r="AD32" s="89" t="str">
        <f t="shared" si="29"/>
        <v/>
      </c>
      <c r="AE32" s="89" t="str">
        <f t="shared" si="6"/>
        <v>00</v>
      </c>
      <c r="AF32" s="89">
        <f t="shared" si="30"/>
        <v>0</v>
      </c>
      <c r="AH32" s="89">
        <v>5</v>
      </c>
      <c r="AI32" s="89" t="e">
        <f t="shared" si="46"/>
        <v>#N/A</v>
      </c>
      <c r="AJ32" s="89">
        <f t="shared" si="46"/>
        <v>0</v>
      </c>
      <c r="AK32" s="89">
        <v>5</v>
      </c>
      <c r="AL32" s="89" t="e">
        <f t="shared" si="7"/>
        <v>#N/A</v>
      </c>
      <c r="AM32" s="89" t="e">
        <f t="shared" si="31"/>
        <v>#N/A</v>
      </c>
      <c r="AN32" s="89" t="str">
        <f t="shared" si="8"/>
        <v/>
      </c>
      <c r="AO32" s="89">
        <v>5</v>
      </c>
      <c r="AP32" s="89">
        <v>29</v>
      </c>
      <c r="AQ32" s="89" t="e">
        <f t="shared" si="32"/>
        <v>#N/A</v>
      </c>
      <c r="AR32" s="89" t="str">
        <f t="shared" si="9"/>
        <v/>
      </c>
      <c r="AS32" s="89">
        <v>29</v>
      </c>
      <c r="AT32" s="89" t="e">
        <f t="shared" si="33"/>
        <v>#N/A</v>
      </c>
      <c r="AU32" s="89" t="str">
        <f t="shared" si="10"/>
        <v/>
      </c>
      <c r="AV32" s="89">
        <v>29</v>
      </c>
      <c r="AW32" s="89" t="e">
        <f t="shared" si="34"/>
        <v>#N/A</v>
      </c>
      <c r="AX32" s="89" t="str">
        <f t="shared" si="11"/>
        <v/>
      </c>
      <c r="AY32" s="89">
        <v>29</v>
      </c>
      <c r="AZ32" s="89" t="e">
        <f t="shared" si="35"/>
        <v>#N/A</v>
      </c>
      <c r="BA32" s="89" t="str">
        <f t="shared" si="12"/>
        <v/>
      </c>
      <c r="BB32" s="89">
        <v>29</v>
      </c>
      <c r="BC32" s="89" t="e">
        <f t="shared" si="36"/>
        <v>#N/A</v>
      </c>
      <c r="BD32" s="89" t="str">
        <f t="shared" si="13"/>
        <v/>
      </c>
      <c r="BE32" s="89">
        <v>29</v>
      </c>
      <c r="BF32" s="89" t="e">
        <f t="shared" si="37"/>
        <v>#N/A</v>
      </c>
      <c r="BG32" s="89" t="str">
        <f t="shared" si="14"/>
        <v/>
      </c>
      <c r="BH32" s="89">
        <v>29</v>
      </c>
      <c r="BI32" s="89" t="e">
        <f t="shared" si="38"/>
        <v>#N/A</v>
      </c>
      <c r="BJ32" s="89" t="str">
        <f t="shared" si="15"/>
        <v/>
      </c>
      <c r="BK32" s="89">
        <v>29</v>
      </c>
      <c r="BL32" s="89" t="e">
        <f t="shared" si="39"/>
        <v>#N/A</v>
      </c>
      <c r="BM32" s="89" t="str">
        <f t="shared" si="16"/>
        <v/>
      </c>
      <c r="BN32" s="89">
        <v>29</v>
      </c>
      <c r="BO32" s="89" t="e">
        <f t="shared" si="40"/>
        <v>#N/A</v>
      </c>
      <c r="BP32" s="89" t="str">
        <f t="shared" si="17"/>
        <v/>
      </c>
      <c r="BQ32" s="89">
        <v>29</v>
      </c>
      <c r="BR32" s="89" t="e">
        <f t="shared" si="41"/>
        <v>#N/A</v>
      </c>
      <c r="BS32" s="89" t="str">
        <f t="shared" si="18"/>
        <v/>
      </c>
    </row>
    <row r="33" spans="1:79" s="89" customFormat="1" ht="15" thickBot="1">
      <c r="A33" s="89" t="e">
        <f>A32</f>
        <v>#N/A</v>
      </c>
      <c r="B33" s="90">
        <v>6</v>
      </c>
      <c r="C33" s="541"/>
      <c r="D33" s="546"/>
      <c r="E33" s="560"/>
      <c r="F33" s="102" t="str">
        <f>IF(H33="","",6)</f>
        <v/>
      </c>
      <c r="G33" s="103" t="str">
        <f t="shared" si="0"/>
        <v/>
      </c>
      <c r="H33" s="104"/>
      <c r="I33" s="103" t="str">
        <f t="shared" si="1"/>
        <v/>
      </c>
      <c r="J33" s="556"/>
      <c r="K33" s="557"/>
      <c r="L33" s="557"/>
      <c r="M33" s="557"/>
      <c r="N33" s="557"/>
      <c r="O33" s="558"/>
      <c r="P33" s="99">
        <f t="shared" si="2"/>
        <v>0</v>
      </c>
      <c r="Q33" s="99">
        <f t="shared" si="19"/>
        <v>0</v>
      </c>
      <c r="R33" s="99">
        <f t="shared" si="3"/>
        <v>0</v>
      </c>
      <c r="S33" s="99">
        <f t="shared" si="20"/>
        <v>0</v>
      </c>
      <c r="T33" s="100">
        <f t="shared" si="4"/>
        <v>0</v>
      </c>
      <c r="U33" s="101">
        <f t="shared" si="5"/>
        <v>0</v>
      </c>
      <c r="V33" s="89" t="str">
        <f t="shared" si="21"/>
        <v>000</v>
      </c>
      <c r="W33" s="89">
        <f t="shared" si="22"/>
        <v>0</v>
      </c>
      <c r="X33" s="89">
        <f t="shared" si="23"/>
        <v>0</v>
      </c>
      <c r="Y33" s="89" t="str">
        <f t="shared" si="24"/>
        <v/>
      </c>
      <c r="Z33" s="89" t="str">
        <f t="shared" si="25"/>
        <v/>
      </c>
      <c r="AA33" s="89" t="str">
        <f t="shared" si="26"/>
        <v>0</v>
      </c>
      <c r="AB33" s="89" t="str">
        <f t="shared" si="27"/>
        <v/>
      </c>
      <c r="AC33" s="89" t="str">
        <f t="shared" si="28"/>
        <v>0</v>
      </c>
      <c r="AD33" s="89" t="str">
        <f t="shared" si="29"/>
        <v/>
      </c>
      <c r="AE33" s="89" t="str">
        <f t="shared" si="6"/>
        <v>00</v>
      </c>
      <c r="AF33" s="89">
        <f t="shared" si="30"/>
        <v>0</v>
      </c>
      <c r="AH33" s="89">
        <v>5</v>
      </c>
      <c r="AI33" s="89" t="e">
        <f t="shared" si="46"/>
        <v>#N/A</v>
      </c>
      <c r="AJ33" s="89">
        <f t="shared" si="46"/>
        <v>0</v>
      </c>
      <c r="AK33" s="89">
        <v>6</v>
      </c>
      <c r="AL33" s="89" t="e">
        <f t="shared" si="7"/>
        <v>#N/A</v>
      </c>
      <c r="AM33" s="89" t="e">
        <f t="shared" si="31"/>
        <v>#N/A</v>
      </c>
      <c r="AN33" s="89" t="str">
        <f t="shared" si="8"/>
        <v/>
      </c>
      <c r="AO33" s="89">
        <v>6</v>
      </c>
      <c r="AP33" s="89">
        <v>30</v>
      </c>
      <c r="AQ33" s="89" t="e">
        <f t="shared" si="32"/>
        <v>#N/A</v>
      </c>
      <c r="AR33" s="89" t="str">
        <f t="shared" si="9"/>
        <v/>
      </c>
      <c r="AS33" s="89">
        <v>30</v>
      </c>
      <c r="AT33" s="89" t="e">
        <f t="shared" si="33"/>
        <v>#N/A</v>
      </c>
      <c r="AU33" s="89" t="str">
        <f t="shared" si="10"/>
        <v/>
      </c>
      <c r="AV33" s="89">
        <v>30</v>
      </c>
      <c r="AW33" s="89" t="e">
        <f t="shared" si="34"/>
        <v>#N/A</v>
      </c>
      <c r="AX33" s="89" t="str">
        <f t="shared" si="11"/>
        <v/>
      </c>
      <c r="AY33" s="89">
        <v>30</v>
      </c>
      <c r="AZ33" s="89" t="e">
        <f t="shared" si="35"/>
        <v>#N/A</v>
      </c>
      <c r="BA33" s="89" t="str">
        <f t="shared" si="12"/>
        <v/>
      </c>
      <c r="BB33" s="89">
        <v>30</v>
      </c>
      <c r="BC33" s="89" t="e">
        <f t="shared" si="36"/>
        <v>#N/A</v>
      </c>
      <c r="BD33" s="89" t="str">
        <f t="shared" si="13"/>
        <v/>
      </c>
      <c r="BE33" s="89">
        <v>30</v>
      </c>
      <c r="BF33" s="89" t="e">
        <f t="shared" si="37"/>
        <v>#N/A</v>
      </c>
      <c r="BG33" s="89" t="str">
        <f t="shared" si="14"/>
        <v/>
      </c>
      <c r="BH33" s="89">
        <v>30</v>
      </c>
      <c r="BI33" s="89" t="e">
        <f t="shared" si="38"/>
        <v>#N/A</v>
      </c>
      <c r="BJ33" s="89" t="str">
        <f t="shared" si="15"/>
        <v/>
      </c>
      <c r="BK33" s="89">
        <v>30</v>
      </c>
      <c r="BL33" s="89" t="e">
        <f t="shared" si="39"/>
        <v>#N/A</v>
      </c>
      <c r="BM33" s="89" t="str">
        <f t="shared" si="16"/>
        <v/>
      </c>
      <c r="BN33" s="89">
        <v>30</v>
      </c>
      <c r="BO33" s="89" t="e">
        <f t="shared" si="40"/>
        <v>#N/A</v>
      </c>
      <c r="BP33" s="89" t="str">
        <f t="shared" si="17"/>
        <v/>
      </c>
      <c r="BQ33" s="89">
        <v>30</v>
      </c>
      <c r="BR33" s="89" t="e">
        <f t="shared" si="41"/>
        <v>#N/A</v>
      </c>
      <c r="BS33" s="89" t="str">
        <f t="shared" si="18"/>
        <v/>
      </c>
    </row>
    <row r="34" spans="1:79" s="89" customFormat="1">
      <c r="A34" s="89" t="e">
        <f>VLOOKUP(D34,コード３,2,FALSE)</f>
        <v>#N/A</v>
      </c>
      <c r="B34" s="90">
        <v>1</v>
      </c>
      <c r="C34" s="539">
        <v>6</v>
      </c>
      <c r="D34" s="112"/>
      <c r="E34" s="347" t="str">
        <f>IF(D34="","",CA34)</f>
        <v/>
      </c>
      <c r="F34" s="90" t="str">
        <f>IF(H34="","",1)</f>
        <v/>
      </c>
      <c r="G34" s="92" t="str">
        <f t="shared" si="0"/>
        <v/>
      </c>
      <c r="H34" s="93"/>
      <c r="I34" s="92" t="str">
        <f t="shared" si="1"/>
        <v/>
      </c>
      <c r="J34" s="94" t="str">
        <f>IF(D34="","",VLOOKUP(D34,コード３,3,FALSE))</f>
        <v/>
      </c>
      <c r="K34" s="95"/>
      <c r="L34" s="96" t="str">
        <f>IF(B34="","",IF(J34="","",IF(J34="p","点",IF(J34="t","分","m"))))</f>
        <v/>
      </c>
      <c r="M34" s="97"/>
      <c r="N34" s="96" t="str">
        <f>IF(B34="","",IF(J34="","",IF(J34="p","",IF(J34="t","秒","cm"))))</f>
        <v/>
      </c>
      <c r="O34" s="98"/>
      <c r="P34" s="99">
        <f t="shared" si="2"/>
        <v>0</v>
      </c>
      <c r="Q34" s="99">
        <f t="shared" si="19"/>
        <v>0</v>
      </c>
      <c r="R34" s="99">
        <f t="shared" si="3"/>
        <v>0</v>
      </c>
      <c r="S34" s="99">
        <f t="shared" si="20"/>
        <v>0</v>
      </c>
      <c r="T34" s="100">
        <f t="shared" si="4"/>
        <v>0</v>
      </c>
      <c r="U34" s="101">
        <f t="shared" si="5"/>
        <v>0</v>
      </c>
      <c r="V34" s="89" t="str">
        <f t="shared" si="21"/>
        <v>000</v>
      </c>
      <c r="W34" s="89">
        <f t="shared" si="22"/>
        <v>0</v>
      </c>
      <c r="X34" s="89">
        <f t="shared" si="23"/>
        <v>0</v>
      </c>
      <c r="Y34" s="89" t="str">
        <f t="shared" si="24"/>
        <v/>
      </c>
      <c r="Z34" s="89" t="str">
        <f t="shared" si="25"/>
        <v/>
      </c>
      <c r="AA34" s="89" t="str">
        <f t="shared" si="26"/>
        <v>0</v>
      </c>
      <c r="AB34" s="89" t="str">
        <f t="shared" si="27"/>
        <v/>
      </c>
      <c r="AC34" s="89" t="str">
        <f t="shared" si="28"/>
        <v>0</v>
      </c>
      <c r="AD34" s="89" t="str">
        <f t="shared" si="29"/>
        <v/>
      </c>
      <c r="AE34" s="89" t="str">
        <f t="shared" si="6"/>
        <v>00</v>
      </c>
      <c r="AF34" s="89">
        <f t="shared" si="30"/>
        <v>0</v>
      </c>
      <c r="AH34" s="89">
        <v>6</v>
      </c>
      <c r="AI34" s="89" t="e">
        <f>VLOOKUP(D34,コード３,2,FALSE)</f>
        <v>#N/A</v>
      </c>
      <c r="AJ34" s="89">
        <f>COUNTIF('tmp２'!C$203:C$1202,AI34)</f>
        <v>0</v>
      </c>
      <c r="AK34" s="89">
        <v>1</v>
      </c>
      <c r="AL34" s="89" t="e">
        <f t="shared" si="7"/>
        <v>#N/A</v>
      </c>
      <c r="AM34" s="89" t="e">
        <f>AL34*1</f>
        <v>#N/A</v>
      </c>
      <c r="AN34" s="89" t="str">
        <f t="shared" si="8"/>
        <v/>
      </c>
      <c r="AO34" s="89">
        <v>1</v>
      </c>
      <c r="AP34" s="89">
        <v>31</v>
      </c>
      <c r="AQ34" s="89" t="e">
        <f t="shared" si="32"/>
        <v>#N/A</v>
      </c>
      <c r="AR34" s="89" t="str">
        <f t="shared" si="9"/>
        <v/>
      </c>
      <c r="AS34" s="89">
        <v>31</v>
      </c>
      <c r="AT34" s="89" t="e">
        <f t="shared" si="33"/>
        <v>#N/A</v>
      </c>
      <c r="AU34" s="89" t="str">
        <f t="shared" si="10"/>
        <v/>
      </c>
      <c r="AV34" s="89">
        <v>31</v>
      </c>
      <c r="AW34" s="89" t="e">
        <f t="shared" si="34"/>
        <v>#N/A</v>
      </c>
      <c r="AX34" s="89" t="str">
        <f t="shared" si="11"/>
        <v/>
      </c>
      <c r="AY34" s="89">
        <v>31</v>
      </c>
      <c r="AZ34" s="89" t="e">
        <f t="shared" si="35"/>
        <v>#N/A</v>
      </c>
      <c r="BA34" s="89" t="str">
        <f t="shared" si="12"/>
        <v/>
      </c>
      <c r="BB34" s="89">
        <v>31</v>
      </c>
      <c r="BC34" s="89" t="e">
        <f t="shared" si="36"/>
        <v>#N/A</v>
      </c>
      <c r="BD34" s="89" t="str">
        <f t="shared" si="13"/>
        <v/>
      </c>
      <c r="BE34" s="89">
        <v>31</v>
      </c>
      <c r="BF34" s="89" t="e">
        <f t="shared" si="37"/>
        <v>#N/A</v>
      </c>
      <c r="BG34" s="89" t="str">
        <f t="shared" si="14"/>
        <v/>
      </c>
      <c r="BH34" s="89">
        <v>31</v>
      </c>
      <c r="BI34" s="89" t="e">
        <f t="shared" si="38"/>
        <v>#N/A</v>
      </c>
      <c r="BJ34" s="89" t="str">
        <f t="shared" si="15"/>
        <v/>
      </c>
      <c r="BK34" s="89">
        <v>31</v>
      </c>
      <c r="BL34" s="89" t="e">
        <f t="shared" si="39"/>
        <v>#N/A</v>
      </c>
      <c r="BM34" s="89" t="str">
        <f t="shared" si="16"/>
        <v/>
      </c>
      <c r="BN34" s="89">
        <v>31</v>
      </c>
      <c r="BO34" s="89" t="e">
        <f t="shared" si="40"/>
        <v>#N/A</v>
      </c>
      <c r="BP34" s="89" t="str">
        <f t="shared" si="17"/>
        <v/>
      </c>
      <c r="BQ34" s="89">
        <v>31</v>
      </c>
      <c r="BR34" s="89" t="e">
        <f t="shared" si="41"/>
        <v>#N/A</v>
      </c>
      <c r="BS34" s="89" t="str">
        <f t="shared" si="18"/>
        <v/>
      </c>
      <c r="BU34" s="89">
        <f>COUNTIF(D$4:D39,D34)</f>
        <v>0</v>
      </c>
      <c r="BX34" s="89">
        <f>COUNTIF(D$4:D$63,D34)</f>
        <v>0</v>
      </c>
      <c r="BY34" s="89" t="b">
        <f>AND(BU34=1,BX34=1)</f>
        <v>0</v>
      </c>
      <c r="BZ34" s="89" t="e">
        <f>IF(BY34=TRUE,"",VLOOKUP(BU34,CC$4:CD$13,2,FALSE))</f>
        <v>#N/A</v>
      </c>
      <c r="CA34" s="89" t="str">
        <f>IF(D34="","",CONCATENATE(BW$2,BZ34))</f>
        <v/>
      </c>
    </row>
    <row r="35" spans="1:79" s="89" customFormat="1">
      <c r="A35" s="89" t="e">
        <f>A34</f>
        <v>#N/A</v>
      </c>
      <c r="B35" s="90">
        <v>2</v>
      </c>
      <c r="C35" s="540"/>
      <c r="D35" s="544"/>
      <c r="E35" s="542"/>
      <c r="F35" s="90" t="str">
        <f>IF(H35="","",2)</f>
        <v/>
      </c>
      <c r="G35" s="92" t="str">
        <f t="shared" si="0"/>
        <v/>
      </c>
      <c r="H35" s="93"/>
      <c r="I35" s="92" t="str">
        <f t="shared" si="1"/>
        <v/>
      </c>
      <c r="J35" s="550"/>
      <c r="K35" s="551"/>
      <c r="L35" s="551"/>
      <c r="M35" s="551"/>
      <c r="N35" s="551"/>
      <c r="O35" s="552"/>
      <c r="P35" s="99">
        <f t="shared" si="2"/>
        <v>0</v>
      </c>
      <c r="Q35" s="99">
        <f t="shared" si="19"/>
        <v>0</v>
      </c>
      <c r="R35" s="99">
        <f t="shared" si="3"/>
        <v>0</v>
      </c>
      <c r="S35" s="99">
        <f t="shared" si="20"/>
        <v>0</v>
      </c>
      <c r="T35" s="100">
        <f t="shared" si="4"/>
        <v>0</v>
      </c>
      <c r="U35" s="101">
        <f t="shared" si="5"/>
        <v>0</v>
      </c>
      <c r="V35" s="89" t="str">
        <f t="shared" si="21"/>
        <v>000</v>
      </c>
      <c r="W35" s="89">
        <f t="shared" si="22"/>
        <v>0</v>
      </c>
      <c r="X35" s="89">
        <f t="shared" si="23"/>
        <v>0</v>
      </c>
      <c r="Y35" s="89" t="str">
        <f t="shared" si="24"/>
        <v/>
      </c>
      <c r="Z35" s="89" t="str">
        <f t="shared" si="25"/>
        <v/>
      </c>
      <c r="AA35" s="89" t="str">
        <f t="shared" si="26"/>
        <v>0</v>
      </c>
      <c r="AB35" s="89" t="str">
        <f t="shared" si="27"/>
        <v/>
      </c>
      <c r="AC35" s="89" t="str">
        <f t="shared" si="28"/>
        <v>0</v>
      </c>
      <c r="AD35" s="89" t="str">
        <f t="shared" si="29"/>
        <v/>
      </c>
      <c r="AE35" s="89" t="str">
        <f t="shared" si="6"/>
        <v>00</v>
      </c>
      <c r="AF35" s="89">
        <f t="shared" si="30"/>
        <v>0</v>
      </c>
      <c r="AH35" s="89">
        <v>6</v>
      </c>
      <c r="AI35" s="89" t="e">
        <f>AI34</f>
        <v>#N/A</v>
      </c>
      <c r="AJ35" s="89">
        <f>AJ34</f>
        <v>0</v>
      </c>
      <c r="AK35" s="89">
        <v>2</v>
      </c>
      <c r="AL35" s="89" t="e">
        <f t="shared" si="7"/>
        <v>#N/A</v>
      </c>
      <c r="AM35" s="89" t="e">
        <f t="shared" si="31"/>
        <v>#N/A</v>
      </c>
      <c r="AN35" s="89" t="str">
        <f t="shared" si="8"/>
        <v/>
      </c>
      <c r="AO35" s="89">
        <v>2</v>
      </c>
      <c r="AP35" s="89">
        <v>32</v>
      </c>
      <c r="AQ35" s="89" t="e">
        <f t="shared" si="32"/>
        <v>#N/A</v>
      </c>
      <c r="AR35" s="89" t="str">
        <f t="shared" si="9"/>
        <v/>
      </c>
      <c r="AS35" s="89">
        <v>32</v>
      </c>
      <c r="AT35" s="89" t="e">
        <f t="shared" si="33"/>
        <v>#N/A</v>
      </c>
      <c r="AU35" s="89" t="str">
        <f t="shared" si="10"/>
        <v/>
      </c>
      <c r="AV35" s="89">
        <v>32</v>
      </c>
      <c r="AW35" s="89" t="e">
        <f t="shared" si="34"/>
        <v>#N/A</v>
      </c>
      <c r="AX35" s="89" t="str">
        <f t="shared" si="11"/>
        <v/>
      </c>
      <c r="AY35" s="89">
        <v>32</v>
      </c>
      <c r="AZ35" s="89" t="e">
        <f t="shared" si="35"/>
        <v>#N/A</v>
      </c>
      <c r="BA35" s="89" t="str">
        <f t="shared" si="12"/>
        <v/>
      </c>
      <c r="BB35" s="89">
        <v>32</v>
      </c>
      <c r="BC35" s="89" t="e">
        <f t="shared" si="36"/>
        <v>#N/A</v>
      </c>
      <c r="BD35" s="89" t="str">
        <f t="shared" si="13"/>
        <v/>
      </c>
      <c r="BE35" s="89">
        <v>32</v>
      </c>
      <c r="BF35" s="89" t="e">
        <f t="shared" si="37"/>
        <v>#N/A</v>
      </c>
      <c r="BG35" s="89" t="str">
        <f t="shared" si="14"/>
        <v/>
      </c>
      <c r="BH35" s="89">
        <v>32</v>
      </c>
      <c r="BI35" s="89" t="e">
        <f t="shared" si="38"/>
        <v>#N/A</v>
      </c>
      <c r="BJ35" s="89" t="str">
        <f t="shared" si="15"/>
        <v/>
      </c>
      <c r="BK35" s="89">
        <v>32</v>
      </c>
      <c r="BL35" s="89" t="e">
        <f t="shared" si="39"/>
        <v>#N/A</v>
      </c>
      <c r="BM35" s="89" t="str">
        <f t="shared" si="16"/>
        <v/>
      </c>
      <c r="BN35" s="89">
        <v>32</v>
      </c>
      <c r="BO35" s="89" t="e">
        <f t="shared" si="40"/>
        <v>#N/A</v>
      </c>
      <c r="BP35" s="89" t="str">
        <f t="shared" si="17"/>
        <v/>
      </c>
      <c r="BQ35" s="89">
        <v>32</v>
      </c>
      <c r="BR35" s="89" t="e">
        <f t="shared" si="41"/>
        <v>#N/A</v>
      </c>
      <c r="BS35" s="89" t="str">
        <f t="shared" si="18"/>
        <v/>
      </c>
    </row>
    <row r="36" spans="1:79" s="89" customFormat="1">
      <c r="A36" s="89" t="e">
        <f>A35</f>
        <v>#N/A</v>
      </c>
      <c r="B36" s="90">
        <v>3</v>
      </c>
      <c r="C36" s="540"/>
      <c r="D36" s="545"/>
      <c r="E36" s="559"/>
      <c r="F36" s="90" t="str">
        <f>IF(H36="","",3)</f>
        <v/>
      </c>
      <c r="G36" s="92" t="str">
        <f t="shared" ref="G36:G63" si="47">IF(H36="","",VLOOKUP(H36,男リレー,13,FALSE))</f>
        <v/>
      </c>
      <c r="H36" s="93"/>
      <c r="I36" s="92" t="str">
        <f t="shared" ref="I36:I63" si="48">IF(H36="","",VLOOKUP(H36,男リレー,2,FALSE))</f>
        <v/>
      </c>
      <c r="J36" s="553"/>
      <c r="K36" s="554"/>
      <c r="L36" s="554"/>
      <c r="M36" s="554"/>
      <c r="N36" s="554"/>
      <c r="O36" s="555"/>
      <c r="P36" s="99">
        <f t="shared" ref="P36:P63" si="49">IF(B36="","",LEN(K36))</f>
        <v>0</v>
      </c>
      <c r="Q36" s="99">
        <f t="shared" si="19"/>
        <v>0</v>
      </c>
      <c r="R36" s="99">
        <f t="shared" ref="R36:R63" si="50">IF(B36="","",LEN(M36))</f>
        <v>0</v>
      </c>
      <c r="S36" s="99">
        <f t="shared" si="20"/>
        <v>0</v>
      </c>
      <c r="T36" s="100">
        <f t="shared" ref="T36:T63" si="51">IF(B36="","",LEN(O36))</f>
        <v>0</v>
      </c>
      <c r="U36" s="101">
        <f t="shared" ref="U36:U63" si="52">IF(B36="","",IF(J36="m","",IF(J36="p","",(IF(T36=1,O36*10,O36)))))</f>
        <v>0</v>
      </c>
      <c r="V36" s="89" t="str">
        <f t="shared" si="21"/>
        <v>000</v>
      </c>
      <c r="W36" s="89">
        <f t="shared" si="22"/>
        <v>0</v>
      </c>
      <c r="X36" s="89">
        <f t="shared" si="23"/>
        <v>0</v>
      </c>
      <c r="Y36" s="89" t="str">
        <f t="shared" si="24"/>
        <v/>
      </c>
      <c r="Z36" s="89" t="str">
        <f t="shared" si="25"/>
        <v/>
      </c>
      <c r="AA36" s="89" t="str">
        <f t="shared" si="26"/>
        <v>0</v>
      </c>
      <c r="AB36" s="89" t="str">
        <f t="shared" si="27"/>
        <v/>
      </c>
      <c r="AC36" s="89" t="str">
        <f t="shared" si="28"/>
        <v>0</v>
      </c>
      <c r="AD36" s="89" t="str">
        <f t="shared" si="29"/>
        <v/>
      </c>
      <c r="AE36" s="89" t="str">
        <f t="shared" si="6"/>
        <v>00</v>
      </c>
      <c r="AF36" s="89">
        <f t="shared" si="30"/>
        <v>0</v>
      </c>
      <c r="AH36" s="89">
        <v>6</v>
      </c>
      <c r="AI36" s="89" t="e">
        <f>AI35</f>
        <v>#N/A</v>
      </c>
      <c r="AJ36" s="89">
        <f>AJ35</f>
        <v>0</v>
      </c>
      <c r="AK36" s="89">
        <v>3</v>
      </c>
      <c r="AL36" s="89" t="e">
        <f t="shared" ref="AL36:AL63" si="53">CONCATENATE(AI36,AK36)</f>
        <v>#N/A</v>
      </c>
      <c r="AM36" s="89" t="e">
        <f t="shared" si="31"/>
        <v>#N/A</v>
      </c>
      <c r="AN36" s="89" t="str">
        <f t="shared" ref="AN36:AN63" si="54">IF(AK36&gt;AJ36,"",VLOOKUP(AM36,範囲り男,3,FALSE))</f>
        <v/>
      </c>
      <c r="AO36" s="89">
        <v>3</v>
      </c>
      <c r="AP36" s="89">
        <v>33</v>
      </c>
      <c r="AQ36" s="89" t="e">
        <f t="shared" si="32"/>
        <v>#N/A</v>
      </c>
      <c r="AR36" s="89" t="str">
        <f t="shared" ref="AR36:AR63" si="55">IF(AP36&gt;AQ$3,"",VLOOKUP(AQ36,範囲り男,3,FALSE))</f>
        <v/>
      </c>
      <c r="AS36" s="89">
        <v>33</v>
      </c>
      <c r="AT36" s="89" t="e">
        <f t="shared" si="33"/>
        <v>#N/A</v>
      </c>
      <c r="AU36" s="89" t="str">
        <f t="shared" ref="AU36:AU63" si="56">IF(AS36&gt;AT$3,"",VLOOKUP(AT36,範囲り男,3,FALSE))</f>
        <v/>
      </c>
      <c r="AV36" s="89">
        <v>33</v>
      </c>
      <c r="AW36" s="89" t="e">
        <f t="shared" si="34"/>
        <v>#N/A</v>
      </c>
      <c r="AX36" s="89" t="str">
        <f t="shared" ref="AX36:AX63" si="57">IF(AV36&gt;AW$3,"",VLOOKUP(AW36,範囲り男,3,FALSE))</f>
        <v/>
      </c>
      <c r="AY36" s="89">
        <v>33</v>
      </c>
      <c r="AZ36" s="89" t="e">
        <f t="shared" si="35"/>
        <v>#N/A</v>
      </c>
      <c r="BA36" s="89" t="str">
        <f t="shared" ref="BA36:BA63" si="58">IF(AY36&gt;AZ$3,"",VLOOKUP(AZ36,範囲り男,3,FALSE))</f>
        <v/>
      </c>
      <c r="BB36" s="89">
        <v>33</v>
      </c>
      <c r="BC36" s="89" t="e">
        <f t="shared" si="36"/>
        <v>#N/A</v>
      </c>
      <c r="BD36" s="89" t="str">
        <f t="shared" ref="BD36:BD63" si="59">IF(BB36&gt;BC$3,"",VLOOKUP(BC36,範囲り男,3,FALSE))</f>
        <v/>
      </c>
      <c r="BE36" s="89">
        <v>33</v>
      </c>
      <c r="BF36" s="89" t="e">
        <f t="shared" si="37"/>
        <v>#N/A</v>
      </c>
      <c r="BG36" s="89" t="str">
        <f t="shared" ref="BG36:BG63" si="60">IF(BE36&gt;BF$3,"",VLOOKUP(BF36,範囲り男,3,FALSE))</f>
        <v/>
      </c>
      <c r="BH36" s="89">
        <v>33</v>
      </c>
      <c r="BI36" s="89" t="e">
        <f t="shared" si="38"/>
        <v>#N/A</v>
      </c>
      <c r="BJ36" s="89" t="str">
        <f t="shared" ref="BJ36:BJ63" si="61">IF(BH36&gt;BI$3,"",VLOOKUP(BI36,範囲り男,3,FALSE))</f>
        <v/>
      </c>
      <c r="BK36" s="89">
        <v>33</v>
      </c>
      <c r="BL36" s="89" t="e">
        <f t="shared" si="39"/>
        <v>#N/A</v>
      </c>
      <c r="BM36" s="89" t="str">
        <f t="shared" ref="BM36:BM63" si="62">IF(BK36&gt;BL$3,"",VLOOKUP(BL36,範囲り男,3,FALSE))</f>
        <v/>
      </c>
      <c r="BN36" s="89">
        <v>33</v>
      </c>
      <c r="BO36" s="89" t="e">
        <f t="shared" si="40"/>
        <v>#N/A</v>
      </c>
      <c r="BP36" s="89" t="str">
        <f t="shared" ref="BP36:BP63" si="63">IF(BN36&gt;BO$3,"",VLOOKUP(BO36,範囲り男,3,FALSE))</f>
        <v/>
      </c>
      <c r="BQ36" s="89">
        <v>33</v>
      </c>
      <c r="BR36" s="89" t="e">
        <f t="shared" si="41"/>
        <v>#N/A</v>
      </c>
      <c r="BS36" s="89" t="str">
        <f t="shared" ref="BS36:BS63" si="64">IF(BQ36&gt;BR$3,"",VLOOKUP(BR36,範囲り男,3,FALSE))</f>
        <v/>
      </c>
    </row>
    <row r="37" spans="1:79" s="89" customFormat="1">
      <c r="A37" s="89" t="e">
        <f>A36</f>
        <v>#N/A</v>
      </c>
      <c r="B37" s="90">
        <v>4</v>
      </c>
      <c r="C37" s="540"/>
      <c r="D37" s="545"/>
      <c r="E37" s="559"/>
      <c r="F37" s="90" t="str">
        <f>IF(H37="","",4)</f>
        <v/>
      </c>
      <c r="G37" s="92" t="str">
        <f t="shared" si="47"/>
        <v/>
      </c>
      <c r="H37" s="93"/>
      <c r="I37" s="92" t="str">
        <f t="shared" si="48"/>
        <v/>
      </c>
      <c r="J37" s="553"/>
      <c r="K37" s="554"/>
      <c r="L37" s="554"/>
      <c r="M37" s="554"/>
      <c r="N37" s="554"/>
      <c r="O37" s="555"/>
      <c r="P37" s="99">
        <f t="shared" si="49"/>
        <v>0</v>
      </c>
      <c r="Q37" s="99">
        <f t="shared" si="19"/>
        <v>0</v>
      </c>
      <c r="R37" s="99">
        <f t="shared" si="50"/>
        <v>0</v>
      </c>
      <c r="S37" s="99">
        <f t="shared" si="20"/>
        <v>0</v>
      </c>
      <c r="T37" s="100">
        <f t="shared" si="51"/>
        <v>0</v>
      </c>
      <c r="U37" s="101">
        <f t="shared" si="52"/>
        <v>0</v>
      </c>
      <c r="V37" s="89" t="str">
        <f t="shared" si="21"/>
        <v>000</v>
      </c>
      <c r="W37" s="89">
        <f t="shared" si="22"/>
        <v>0</v>
      </c>
      <c r="X37" s="89">
        <f t="shared" si="23"/>
        <v>0</v>
      </c>
      <c r="Y37" s="89" t="str">
        <f t="shared" si="24"/>
        <v/>
      </c>
      <c r="Z37" s="89" t="str">
        <f t="shared" si="25"/>
        <v/>
      </c>
      <c r="AA37" s="89" t="str">
        <f t="shared" si="26"/>
        <v>0</v>
      </c>
      <c r="AB37" s="89" t="str">
        <f t="shared" si="27"/>
        <v/>
      </c>
      <c r="AC37" s="89" t="str">
        <f t="shared" si="28"/>
        <v>0</v>
      </c>
      <c r="AD37" s="89" t="str">
        <f t="shared" si="29"/>
        <v/>
      </c>
      <c r="AE37" s="89" t="str">
        <f t="shared" si="6"/>
        <v>00</v>
      </c>
      <c r="AF37" s="89">
        <f t="shared" si="30"/>
        <v>0</v>
      </c>
      <c r="AH37" s="89">
        <v>6</v>
      </c>
      <c r="AI37" s="89" t="e">
        <f t="shared" ref="AI37:AJ39" si="65">AI36</f>
        <v>#N/A</v>
      </c>
      <c r="AJ37" s="89">
        <f t="shared" si="65"/>
        <v>0</v>
      </c>
      <c r="AK37" s="89">
        <v>4</v>
      </c>
      <c r="AL37" s="89" t="e">
        <f t="shared" si="53"/>
        <v>#N/A</v>
      </c>
      <c r="AM37" s="89" t="e">
        <f t="shared" si="31"/>
        <v>#N/A</v>
      </c>
      <c r="AN37" s="89" t="str">
        <f t="shared" si="54"/>
        <v/>
      </c>
      <c r="AO37" s="89">
        <v>4</v>
      </c>
      <c r="AP37" s="89">
        <v>34</v>
      </c>
      <c r="AQ37" s="89" t="e">
        <f t="shared" si="32"/>
        <v>#N/A</v>
      </c>
      <c r="AR37" s="89" t="str">
        <f t="shared" si="55"/>
        <v/>
      </c>
      <c r="AS37" s="89">
        <v>34</v>
      </c>
      <c r="AT37" s="89" t="e">
        <f t="shared" si="33"/>
        <v>#N/A</v>
      </c>
      <c r="AU37" s="89" t="str">
        <f t="shared" si="56"/>
        <v/>
      </c>
      <c r="AV37" s="89">
        <v>34</v>
      </c>
      <c r="AW37" s="89" t="e">
        <f t="shared" si="34"/>
        <v>#N/A</v>
      </c>
      <c r="AX37" s="89" t="str">
        <f t="shared" si="57"/>
        <v/>
      </c>
      <c r="AY37" s="89">
        <v>34</v>
      </c>
      <c r="AZ37" s="89" t="e">
        <f t="shared" si="35"/>
        <v>#N/A</v>
      </c>
      <c r="BA37" s="89" t="str">
        <f t="shared" si="58"/>
        <v/>
      </c>
      <c r="BB37" s="89">
        <v>34</v>
      </c>
      <c r="BC37" s="89" t="e">
        <f t="shared" si="36"/>
        <v>#N/A</v>
      </c>
      <c r="BD37" s="89" t="str">
        <f t="shared" si="59"/>
        <v/>
      </c>
      <c r="BE37" s="89">
        <v>34</v>
      </c>
      <c r="BF37" s="89" t="e">
        <f t="shared" si="37"/>
        <v>#N/A</v>
      </c>
      <c r="BG37" s="89" t="str">
        <f t="shared" si="60"/>
        <v/>
      </c>
      <c r="BH37" s="89">
        <v>34</v>
      </c>
      <c r="BI37" s="89" t="e">
        <f t="shared" si="38"/>
        <v>#N/A</v>
      </c>
      <c r="BJ37" s="89" t="str">
        <f t="shared" si="61"/>
        <v/>
      </c>
      <c r="BK37" s="89">
        <v>34</v>
      </c>
      <c r="BL37" s="89" t="e">
        <f t="shared" si="39"/>
        <v>#N/A</v>
      </c>
      <c r="BM37" s="89" t="str">
        <f t="shared" si="62"/>
        <v/>
      </c>
      <c r="BN37" s="89">
        <v>34</v>
      </c>
      <c r="BO37" s="89" t="e">
        <f t="shared" si="40"/>
        <v>#N/A</v>
      </c>
      <c r="BP37" s="89" t="str">
        <f t="shared" si="63"/>
        <v/>
      </c>
      <c r="BQ37" s="89">
        <v>34</v>
      </c>
      <c r="BR37" s="89" t="e">
        <f t="shared" si="41"/>
        <v>#N/A</v>
      </c>
      <c r="BS37" s="89" t="str">
        <f t="shared" si="64"/>
        <v/>
      </c>
    </row>
    <row r="38" spans="1:79" s="89" customFormat="1">
      <c r="A38" s="89" t="e">
        <f>A37</f>
        <v>#N/A</v>
      </c>
      <c r="B38" s="90">
        <v>5</v>
      </c>
      <c r="C38" s="540"/>
      <c r="D38" s="545"/>
      <c r="E38" s="559"/>
      <c r="F38" s="90" t="str">
        <f>IF(H38="","",5)</f>
        <v/>
      </c>
      <c r="G38" s="92" t="str">
        <f t="shared" si="47"/>
        <v/>
      </c>
      <c r="H38" s="93"/>
      <c r="I38" s="92" t="str">
        <f t="shared" si="48"/>
        <v/>
      </c>
      <c r="J38" s="553"/>
      <c r="K38" s="554"/>
      <c r="L38" s="554"/>
      <c r="M38" s="554"/>
      <c r="N38" s="554"/>
      <c r="O38" s="555"/>
      <c r="P38" s="99">
        <f t="shared" si="49"/>
        <v>0</v>
      </c>
      <c r="Q38" s="99">
        <f t="shared" si="19"/>
        <v>0</v>
      </c>
      <c r="R38" s="99">
        <f t="shared" si="50"/>
        <v>0</v>
      </c>
      <c r="S38" s="99">
        <f t="shared" si="20"/>
        <v>0</v>
      </c>
      <c r="T38" s="100">
        <f t="shared" si="51"/>
        <v>0</v>
      </c>
      <c r="U38" s="101">
        <f t="shared" si="52"/>
        <v>0</v>
      </c>
      <c r="V38" s="89" t="str">
        <f t="shared" si="21"/>
        <v>000</v>
      </c>
      <c r="W38" s="89">
        <f t="shared" si="22"/>
        <v>0</v>
      </c>
      <c r="X38" s="89">
        <f t="shared" si="23"/>
        <v>0</v>
      </c>
      <c r="Y38" s="89" t="str">
        <f t="shared" si="24"/>
        <v/>
      </c>
      <c r="Z38" s="89" t="str">
        <f t="shared" si="25"/>
        <v/>
      </c>
      <c r="AA38" s="89" t="str">
        <f t="shared" si="26"/>
        <v>0</v>
      </c>
      <c r="AB38" s="89" t="str">
        <f t="shared" si="27"/>
        <v/>
      </c>
      <c r="AC38" s="89" t="str">
        <f t="shared" si="28"/>
        <v>0</v>
      </c>
      <c r="AD38" s="89" t="str">
        <f t="shared" si="29"/>
        <v/>
      </c>
      <c r="AE38" s="89" t="str">
        <f t="shared" si="6"/>
        <v>00</v>
      </c>
      <c r="AF38" s="89">
        <f t="shared" si="30"/>
        <v>0</v>
      </c>
      <c r="AH38" s="89">
        <v>6</v>
      </c>
      <c r="AI38" s="89" t="e">
        <f t="shared" si="65"/>
        <v>#N/A</v>
      </c>
      <c r="AJ38" s="89">
        <f t="shared" si="65"/>
        <v>0</v>
      </c>
      <c r="AK38" s="89">
        <v>5</v>
      </c>
      <c r="AL38" s="89" t="e">
        <f t="shared" si="53"/>
        <v>#N/A</v>
      </c>
      <c r="AM38" s="89" t="e">
        <f t="shared" si="31"/>
        <v>#N/A</v>
      </c>
      <c r="AN38" s="89" t="str">
        <f t="shared" si="54"/>
        <v/>
      </c>
      <c r="AO38" s="89">
        <v>5</v>
      </c>
      <c r="AP38" s="89">
        <v>35</v>
      </c>
      <c r="AQ38" s="89" t="e">
        <f t="shared" si="32"/>
        <v>#N/A</v>
      </c>
      <c r="AR38" s="89" t="str">
        <f t="shared" si="55"/>
        <v/>
      </c>
      <c r="AS38" s="89">
        <v>35</v>
      </c>
      <c r="AT38" s="89" t="e">
        <f t="shared" si="33"/>
        <v>#N/A</v>
      </c>
      <c r="AU38" s="89" t="str">
        <f t="shared" si="56"/>
        <v/>
      </c>
      <c r="AV38" s="89">
        <v>35</v>
      </c>
      <c r="AW38" s="89" t="e">
        <f t="shared" si="34"/>
        <v>#N/A</v>
      </c>
      <c r="AX38" s="89" t="str">
        <f t="shared" si="57"/>
        <v/>
      </c>
      <c r="AY38" s="89">
        <v>35</v>
      </c>
      <c r="AZ38" s="89" t="e">
        <f t="shared" si="35"/>
        <v>#N/A</v>
      </c>
      <c r="BA38" s="89" t="str">
        <f t="shared" si="58"/>
        <v/>
      </c>
      <c r="BB38" s="89">
        <v>35</v>
      </c>
      <c r="BC38" s="89" t="e">
        <f t="shared" si="36"/>
        <v>#N/A</v>
      </c>
      <c r="BD38" s="89" t="str">
        <f t="shared" si="59"/>
        <v/>
      </c>
      <c r="BE38" s="89">
        <v>35</v>
      </c>
      <c r="BF38" s="89" t="e">
        <f t="shared" si="37"/>
        <v>#N/A</v>
      </c>
      <c r="BG38" s="89" t="str">
        <f t="shared" si="60"/>
        <v/>
      </c>
      <c r="BH38" s="89">
        <v>35</v>
      </c>
      <c r="BI38" s="89" t="e">
        <f t="shared" si="38"/>
        <v>#N/A</v>
      </c>
      <c r="BJ38" s="89" t="str">
        <f t="shared" si="61"/>
        <v/>
      </c>
      <c r="BK38" s="89">
        <v>35</v>
      </c>
      <c r="BL38" s="89" t="e">
        <f t="shared" si="39"/>
        <v>#N/A</v>
      </c>
      <c r="BM38" s="89" t="str">
        <f t="shared" si="62"/>
        <v/>
      </c>
      <c r="BN38" s="89">
        <v>35</v>
      </c>
      <c r="BO38" s="89" t="e">
        <f t="shared" si="40"/>
        <v>#N/A</v>
      </c>
      <c r="BP38" s="89" t="str">
        <f t="shared" si="63"/>
        <v/>
      </c>
      <c r="BQ38" s="89">
        <v>35</v>
      </c>
      <c r="BR38" s="89" t="e">
        <f t="shared" si="41"/>
        <v>#N/A</v>
      </c>
      <c r="BS38" s="89" t="str">
        <f t="shared" si="64"/>
        <v/>
      </c>
    </row>
    <row r="39" spans="1:79" s="89" customFormat="1" ht="15" thickBot="1">
      <c r="A39" s="89" t="e">
        <f>A38</f>
        <v>#N/A</v>
      </c>
      <c r="B39" s="90">
        <v>6</v>
      </c>
      <c r="C39" s="541"/>
      <c r="D39" s="546"/>
      <c r="E39" s="560"/>
      <c r="F39" s="102" t="str">
        <f>IF(H39="","",6)</f>
        <v/>
      </c>
      <c r="G39" s="103" t="str">
        <f t="shared" si="47"/>
        <v/>
      </c>
      <c r="H39" s="104"/>
      <c r="I39" s="103" t="str">
        <f t="shared" si="48"/>
        <v/>
      </c>
      <c r="J39" s="556"/>
      <c r="K39" s="557"/>
      <c r="L39" s="557"/>
      <c r="M39" s="557"/>
      <c r="N39" s="557"/>
      <c r="O39" s="558"/>
      <c r="P39" s="99">
        <f t="shared" si="49"/>
        <v>0</v>
      </c>
      <c r="Q39" s="99">
        <f t="shared" si="19"/>
        <v>0</v>
      </c>
      <c r="R39" s="99">
        <f t="shared" si="50"/>
        <v>0</v>
      </c>
      <c r="S39" s="99">
        <f t="shared" si="20"/>
        <v>0</v>
      </c>
      <c r="T39" s="100">
        <f t="shared" si="51"/>
        <v>0</v>
      </c>
      <c r="U39" s="101">
        <f t="shared" si="52"/>
        <v>0</v>
      </c>
      <c r="V39" s="89" t="str">
        <f t="shared" si="21"/>
        <v>000</v>
      </c>
      <c r="W39" s="89">
        <f t="shared" si="22"/>
        <v>0</v>
      </c>
      <c r="X39" s="89">
        <f t="shared" si="23"/>
        <v>0</v>
      </c>
      <c r="Y39" s="89" t="str">
        <f t="shared" si="24"/>
        <v/>
      </c>
      <c r="Z39" s="89" t="str">
        <f t="shared" si="25"/>
        <v/>
      </c>
      <c r="AA39" s="89" t="str">
        <f t="shared" si="26"/>
        <v>0</v>
      </c>
      <c r="AB39" s="89" t="str">
        <f t="shared" si="27"/>
        <v/>
      </c>
      <c r="AC39" s="89" t="str">
        <f t="shared" si="28"/>
        <v>0</v>
      </c>
      <c r="AD39" s="89" t="str">
        <f t="shared" si="29"/>
        <v/>
      </c>
      <c r="AE39" s="89" t="str">
        <f t="shared" si="6"/>
        <v>00</v>
      </c>
      <c r="AF39" s="89">
        <f t="shared" si="30"/>
        <v>0</v>
      </c>
      <c r="AH39" s="89">
        <v>6</v>
      </c>
      <c r="AI39" s="89" t="e">
        <f t="shared" si="65"/>
        <v>#N/A</v>
      </c>
      <c r="AJ39" s="89">
        <f t="shared" si="65"/>
        <v>0</v>
      </c>
      <c r="AK39" s="89">
        <v>6</v>
      </c>
      <c r="AL39" s="89" t="e">
        <f t="shared" si="53"/>
        <v>#N/A</v>
      </c>
      <c r="AM39" s="89" t="e">
        <f t="shared" si="31"/>
        <v>#N/A</v>
      </c>
      <c r="AN39" s="89" t="str">
        <f t="shared" si="54"/>
        <v/>
      </c>
      <c r="AO39" s="89">
        <v>6</v>
      </c>
      <c r="AP39" s="89">
        <v>36</v>
      </c>
      <c r="AQ39" s="89" t="e">
        <f t="shared" si="32"/>
        <v>#N/A</v>
      </c>
      <c r="AR39" s="89" t="str">
        <f t="shared" si="55"/>
        <v/>
      </c>
      <c r="AS39" s="89">
        <v>36</v>
      </c>
      <c r="AT39" s="89" t="e">
        <f t="shared" si="33"/>
        <v>#N/A</v>
      </c>
      <c r="AU39" s="89" t="str">
        <f t="shared" si="56"/>
        <v/>
      </c>
      <c r="AV39" s="89">
        <v>36</v>
      </c>
      <c r="AW39" s="89" t="e">
        <f t="shared" si="34"/>
        <v>#N/A</v>
      </c>
      <c r="AX39" s="89" t="str">
        <f t="shared" si="57"/>
        <v/>
      </c>
      <c r="AY39" s="89">
        <v>36</v>
      </c>
      <c r="AZ39" s="89" t="e">
        <f t="shared" si="35"/>
        <v>#N/A</v>
      </c>
      <c r="BA39" s="89" t="str">
        <f t="shared" si="58"/>
        <v/>
      </c>
      <c r="BB39" s="89">
        <v>36</v>
      </c>
      <c r="BC39" s="89" t="e">
        <f t="shared" si="36"/>
        <v>#N/A</v>
      </c>
      <c r="BD39" s="89" t="str">
        <f t="shared" si="59"/>
        <v/>
      </c>
      <c r="BE39" s="89">
        <v>36</v>
      </c>
      <c r="BF39" s="89" t="e">
        <f t="shared" si="37"/>
        <v>#N/A</v>
      </c>
      <c r="BG39" s="89" t="str">
        <f t="shared" si="60"/>
        <v/>
      </c>
      <c r="BH39" s="89">
        <v>36</v>
      </c>
      <c r="BI39" s="89" t="e">
        <f t="shared" si="38"/>
        <v>#N/A</v>
      </c>
      <c r="BJ39" s="89" t="str">
        <f t="shared" si="61"/>
        <v/>
      </c>
      <c r="BK39" s="89">
        <v>36</v>
      </c>
      <c r="BL39" s="89" t="e">
        <f t="shared" si="39"/>
        <v>#N/A</v>
      </c>
      <c r="BM39" s="89" t="str">
        <f t="shared" si="62"/>
        <v/>
      </c>
      <c r="BN39" s="89">
        <v>36</v>
      </c>
      <c r="BO39" s="89" t="e">
        <f t="shared" si="40"/>
        <v>#N/A</v>
      </c>
      <c r="BP39" s="89" t="str">
        <f t="shared" si="63"/>
        <v/>
      </c>
      <c r="BQ39" s="89">
        <v>36</v>
      </c>
      <c r="BR39" s="89" t="e">
        <f t="shared" si="41"/>
        <v>#N/A</v>
      </c>
      <c r="BS39" s="89" t="str">
        <f t="shared" si="64"/>
        <v/>
      </c>
    </row>
    <row r="40" spans="1:79" s="89" customFormat="1">
      <c r="A40" s="89" t="e">
        <f>VLOOKUP(D40,コード３,2,FALSE)</f>
        <v>#N/A</v>
      </c>
      <c r="B40" s="90">
        <v>1</v>
      </c>
      <c r="C40" s="539">
        <v>7</v>
      </c>
      <c r="D40" s="112"/>
      <c r="E40" s="347" t="str">
        <f>IF(D40="","",CA40)</f>
        <v/>
      </c>
      <c r="F40" s="90" t="str">
        <f>IF(H40="","",1)</f>
        <v/>
      </c>
      <c r="G40" s="92" t="str">
        <f t="shared" si="47"/>
        <v/>
      </c>
      <c r="H40" s="93"/>
      <c r="I40" s="92" t="str">
        <f t="shared" si="48"/>
        <v/>
      </c>
      <c r="J40" s="94" t="str">
        <f>IF(D40="","",VLOOKUP(D40,コード３,3,FALSE))</f>
        <v/>
      </c>
      <c r="K40" s="95"/>
      <c r="L40" s="96" t="str">
        <f>IF(B40="","",IF(J40="","",IF(J40="p","点",IF(J40="t","分","m"))))</f>
        <v/>
      </c>
      <c r="M40" s="97"/>
      <c r="N40" s="96" t="str">
        <f>IF(B40="","",IF(J40="","",IF(J40="p","",IF(J40="t","秒","cm"))))</f>
        <v/>
      </c>
      <c r="O40" s="98"/>
      <c r="P40" s="99">
        <f t="shared" si="49"/>
        <v>0</v>
      </c>
      <c r="Q40" s="99">
        <f t="shared" si="19"/>
        <v>0</v>
      </c>
      <c r="R40" s="99">
        <f t="shared" si="50"/>
        <v>0</v>
      </c>
      <c r="S40" s="99">
        <f t="shared" si="20"/>
        <v>0</v>
      </c>
      <c r="T40" s="100">
        <f t="shared" si="51"/>
        <v>0</v>
      </c>
      <c r="U40" s="101">
        <f t="shared" si="52"/>
        <v>0</v>
      </c>
      <c r="V40" s="89" t="str">
        <f t="shared" si="21"/>
        <v>000</v>
      </c>
      <c r="W40" s="89">
        <f t="shared" si="22"/>
        <v>0</v>
      </c>
      <c r="X40" s="89">
        <f t="shared" si="23"/>
        <v>0</v>
      </c>
      <c r="Y40" s="89" t="str">
        <f t="shared" si="24"/>
        <v/>
      </c>
      <c r="Z40" s="89" t="str">
        <f t="shared" si="25"/>
        <v/>
      </c>
      <c r="AA40" s="89" t="str">
        <f t="shared" si="26"/>
        <v>0</v>
      </c>
      <c r="AB40" s="89" t="str">
        <f t="shared" si="27"/>
        <v/>
      </c>
      <c r="AC40" s="89" t="str">
        <f t="shared" si="28"/>
        <v>0</v>
      </c>
      <c r="AD40" s="89" t="str">
        <f t="shared" si="29"/>
        <v/>
      </c>
      <c r="AE40" s="89" t="str">
        <f t="shared" si="6"/>
        <v>00</v>
      </c>
      <c r="AF40" s="89">
        <f t="shared" si="30"/>
        <v>0</v>
      </c>
      <c r="AH40" s="89">
        <v>7</v>
      </c>
      <c r="AI40" s="89" t="e">
        <f>VLOOKUP(D40,コード３,2,FALSE)</f>
        <v>#N/A</v>
      </c>
      <c r="AJ40" s="89">
        <f>COUNTIF('tmp２'!C$203:C$1202,AI40)</f>
        <v>0</v>
      </c>
      <c r="AK40" s="89">
        <v>1</v>
      </c>
      <c r="AL40" s="89" t="e">
        <f t="shared" si="53"/>
        <v>#N/A</v>
      </c>
      <c r="AM40" s="89" t="e">
        <f>AL40*1</f>
        <v>#N/A</v>
      </c>
      <c r="AN40" s="89" t="str">
        <f t="shared" si="54"/>
        <v/>
      </c>
      <c r="AO40" s="89">
        <v>1</v>
      </c>
      <c r="AP40" s="89">
        <v>37</v>
      </c>
      <c r="AQ40" s="89" t="e">
        <f t="shared" si="32"/>
        <v>#N/A</v>
      </c>
      <c r="AR40" s="89" t="str">
        <f t="shared" si="55"/>
        <v/>
      </c>
      <c r="AS40" s="89">
        <v>37</v>
      </c>
      <c r="AT40" s="89" t="e">
        <f t="shared" si="33"/>
        <v>#N/A</v>
      </c>
      <c r="AU40" s="89" t="str">
        <f t="shared" si="56"/>
        <v/>
      </c>
      <c r="AV40" s="89">
        <v>37</v>
      </c>
      <c r="AW40" s="89" t="e">
        <f t="shared" si="34"/>
        <v>#N/A</v>
      </c>
      <c r="AX40" s="89" t="str">
        <f t="shared" si="57"/>
        <v/>
      </c>
      <c r="AY40" s="89">
        <v>37</v>
      </c>
      <c r="AZ40" s="89" t="e">
        <f t="shared" si="35"/>
        <v>#N/A</v>
      </c>
      <c r="BA40" s="89" t="str">
        <f t="shared" si="58"/>
        <v/>
      </c>
      <c r="BB40" s="89">
        <v>37</v>
      </c>
      <c r="BC40" s="89" t="e">
        <f t="shared" si="36"/>
        <v>#N/A</v>
      </c>
      <c r="BD40" s="89" t="str">
        <f t="shared" si="59"/>
        <v/>
      </c>
      <c r="BE40" s="89">
        <v>37</v>
      </c>
      <c r="BF40" s="89" t="e">
        <f t="shared" si="37"/>
        <v>#N/A</v>
      </c>
      <c r="BG40" s="89" t="str">
        <f t="shared" si="60"/>
        <v/>
      </c>
      <c r="BH40" s="89">
        <v>37</v>
      </c>
      <c r="BI40" s="89" t="e">
        <f t="shared" si="38"/>
        <v>#N/A</v>
      </c>
      <c r="BJ40" s="89" t="str">
        <f t="shared" si="61"/>
        <v/>
      </c>
      <c r="BK40" s="89">
        <v>37</v>
      </c>
      <c r="BL40" s="89" t="e">
        <f t="shared" si="39"/>
        <v>#N/A</v>
      </c>
      <c r="BM40" s="89" t="str">
        <f t="shared" si="62"/>
        <v/>
      </c>
      <c r="BN40" s="89">
        <v>37</v>
      </c>
      <c r="BO40" s="89" t="e">
        <f t="shared" si="40"/>
        <v>#N/A</v>
      </c>
      <c r="BP40" s="89" t="str">
        <f t="shared" si="63"/>
        <v/>
      </c>
      <c r="BQ40" s="89">
        <v>37</v>
      </c>
      <c r="BR40" s="89" t="e">
        <f t="shared" si="41"/>
        <v>#N/A</v>
      </c>
      <c r="BS40" s="89" t="str">
        <f t="shared" si="64"/>
        <v/>
      </c>
      <c r="BU40" s="89">
        <f>COUNTIF(D$4:D45,D40)</f>
        <v>0</v>
      </c>
      <c r="BX40" s="89">
        <f>COUNTIF(D$4:D$63,D40)</f>
        <v>0</v>
      </c>
      <c r="BY40" s="89" t="b">
        <f>AND(BU40=1,BX40=1)</f>
        <v>0</v>
      </c>
      <c r="BZ40" s="89" t="e">
        <f>IF(BY40=TRUE,"",VLOOKUP(BU40,CC$4:CD$13,2,FALSE))</f>
        <v>#N/A</v>
      </c>
      <c r="CA40" s="89" t="str">
        <f>IF(D40="","",CONCATENATE(BW$2,BZ40))</f>
        <v/>
      </c>
    </row>
    <row r="41" spans="1:79" s="89" customFormat="1">
      <c r="A41" s="89" t="e">
        <f>A40</f>
        <v>#N/A</v>
      </c>
      <c r="B41" s="90">
        <v>2</v>
      </c>
      <c r="C41" s="540"/>
      <c r="D41" s="544"/>
      <c r="E41" s="542"/>
      <c r="F41" s="90" t="str">
        <f>IF(H41="","",2)</f>
        <v/>
      </c>
      <c r="G41" s="92" t="str">
        <f t="shared" si="47"/>
        <v/>
      </c>
      <c r="H41" s="93"/>
      <c r="I41" s="92" t="str">
        <f t="shared" si="48"/>
        <v/>
      </c>
      <c r="J41" s="550"/>
      <c r="K41" s="551"/>
      <c r="L41" s="551"/>
      <c r="M41" s="551"/>
      <c r="N41" s="551"/>
      <c r="O41" s="552"/>
      <c r="P41" s="99">
        <f t="shared" si="49"/>
        <v>0</v>
      </c>
      <c r="Q41" s="99">
        <f t="shared" si="19"/>
        <v>0</v>
      </c>
      <c r="R41" s="99">
        <f t="shared" si="50"/>
        <v>0</v>
      </c>
      <c r="S41" s="99">
        <f t="shared" si="20"/>
        <v>0</v>
      </c>
      <c r="T41" s="100">
        <f t="shared" si="51"/>
        <v>0</v>
      </c>
      <c r="U41" s="101">
        <f t="shared" si="52"/>
        <v>0</v>
      </c>
      <c r="V41" s="89" t="str">
        <f t="shared" si="21"/>
        <v>000</v>
      </c>
      <c r="W41" s="89">
        <f t="shared" si="22"/>
        <v>0</v>
      </c>
      <c r="X41" s="89">
        <f t="shared" si="23"/>
        <v>0</v>
      </c>
      <c r="Y41" s="89" t="str">
        <f t="shared" si="24"/>
        <v/>
      </c>
      <c r="Z41" s="89" t="str">
        <f t="shared" si="25"/>
        <v/>
      </c>
      <c r="AA41" s="89" t="str">
        <f t="shared" si="26"/>
        <v>0</v>
      </c>
      <c r="AB41" s="89" t="str">
        <f t="shared" si="27"/>
        <v/>
      </c>
      <c r="AC41" s="89" t="str">
        <f t="shared" si="28"/>
        <v>0</v>
      </c>
      <c r="AD41" s="89" t="str">
        <f t="shared" si="29"/>
        <v/>
      </c>
      <c r="AE41" s="89" t="str">
        <f t="shared" si="6"/>
        <v>00</v>
      </c>
      <c r="AF41" s="89">
        <f t="shared" si="30"/>
        <v>0</v>
      </c>
      <c r="AH41" s="89">
        <v>7</v>
      </c>
      <c r="AI41" s="89" t="e">
        <f>AI40</f>
        <v>#N/A</v>
      </c>
      <c r="AJ41" s="89">
        <f>AJ40</f>
        <v>0</v>
      </c>
      <c r="AK41" s="89">
        <v>2</v>
      </c>
      <c r="AL41" s="89" t="e">
        <f t="shared" si="53"/>
        <v>#N/A</v>
      </c>
      <c r="AM41" s="89" t="e">
        <f t="shared" si="31"/>
        <v>#N/A</v>
      </c>
      <c r="AN41" s="89" t="str">
        <f t="shared" si="54"/>
        <v/>
      </c>
      <c r="AO41" s="89">
        <v>2</v>
      </c>
      <c r="AP41" s="89">
        <v>38</v>
      </c>
      <c r="AQ41" s="89" t="e">
        <f t="shared" si="32"/>
        <v>#N/A</v>
      </c>
      <c r="AR41" s="89" t="str">
        <f t="shared" si="55"/>
        <v/>
      </c>
      <c r="AS41" s="89">
        <v>38</v>
      </c>
      <c r="AT41" s="89" t="e">
        <f t="shared" si="33"/>
        <v>#N/A</v>
      </c>
      <c r="AU41" s="89" t="str">
        <f t="shared" si="56"/>
        <v/>
      </c>
      <c r="AV41" s="89">
        <v>38</v>
      </c>
      <c r="AW41" s="89" t="e">
        <f t="shared" si="34"/>
        <v>#N/A</v>
      </c>
      <c r="AX41" s="89" t="str">
        <f t="shared" si="57"/>
        <v/>
      </c>
      <c r="AY41" s="89">
        <v>38</v>
      </c>
      <c r="AZ41" s="89" t="e">
        <f t="shared" si="35"/>
        <v>#N/A</v>
      </c>
      <c r="BA41" s="89" t="str">
        <f t="shared" si="58"/>
        <v/>
      </c>
      <c r="BB41" s="89">
        <v>38</v>
      </c>
      <c r="BC41" s="89" t="e">
        <f t="shared" si="36"/>
        <v>#N/A</v>
      </c>
      <c r="BD41" s="89" t="str">
        <f t="shared" si="59"/>
        <v/>
      </c>
      <c r="BE41" s="89">
        <v>38</v>
      </c>
      <c r="BF41" s="89" t="e">
        <f t="shared" si="37"/>
        <v>#N/A</v>
      </c>
      <c r="BG41" s="89" t="str">
        <f t="shared" si="60"/>
        <v/>
      </c>
      <c r="BH41" s="89">
        <v>38</v>
      </c>
      <c r="BI41" s="89" t="e">
        <f t="shared" si="38"/>
        <v>#N/A</v>
      </c>
      <c r="BJ41" s="89" t="str">
        <f t="shared" si="61"/>
        <v/>
      </c>
      <c r="BK41" s="89">
        <v>38</v>
      </c>
      <c r="BL41" s="89" t="e">
        <f t="shared" si="39"/>
        <v>#N/A</v>
      </c>
      <c r="BM41" s="89" t="str">
        <f t="shared" si="62"/>
        <v/>
      </c>
      <c r="BN41" s="89">
        <v>38</v>
      </c>
      <c r="BO41" s="89" t="e">
        <f t="shared" si="40"/>
        <v>#N/A</v>
      </c>
      <c r="BP41" s="89" t="str">
        <f t="shared" si="63"/>
        <v/>
      </c>
      <c r="BQ41" s="89">
        <v>38</v>
      </c>
      <c r="BR41" s="89" t="e">
        <f t="shared" si="41"/>
        <v>#N/A</v>
      </c>
      <c r="BS41" s="89" t="str">
        <f t="shared" si="64"/>
        <v/>
      </c>
    </row>
    <row r="42" spans="1:79" s="89" customFormat="1">
      <c r="A42" s="89" t="e">
        <f>A41</f>
        <v>#N/A</v>
      </c>
      <c r="B42" s="90">
        <v>3</v>
      </c>
      <c r="C42" s="540"/>
      <c r="D42" s="545"/>
      <c r="E42" s="559"/>
      <c r="F42" s="90" t="str">
        <f>IF(H42="","",3)</f>
        <v/>
      </c>
      <c r="G42" s="92" t="str">
        <f t="shared" si="47"/>
        <v/>
      </c>
      <c r="H42" s="93"/>
      <c r="I42" s="92" t="str">
        <f t="shared" si="48"/>
        <v/>
      </c>
      <c r="J42" s="553"/>
      <c r="K42" s="554"/>
      <c r="L42" s="554"/>
      <c r="M42" s="554"/>
      <c r="N42" s="554"/>
      <c r="O42" s="555"/>
      <c r="P42" s="99">
        <f t="shared" si="49"/>
        <v>0</v>
      </c>
      <c r="Q42" s="99">
        <f t="shared" si="19"/>
        <v>0</v>
      </c>
      <c r="R42" s="99">
        <f t="shared" si="50"/>
        <v>0</v>
      </c>
      <c r="S42" s="99">
        <f t="shared" si="20"/>
        <v>0</v>
      </c>
      <c r="T42" s="100">
        <f t="shared" si="51"/>
        <v>0</v>
      </c>
      <c r="U42" s="101">
        <f t="shared" si="52"/>
        <v>0</v>
      </c>
      <c r="V42" s="89" t="str">
        <f t="shared" si="21"/>
        <v>000</v>
      </c>
      <c r="W42" s="89">
        <f t="shared" si="22"/>
        <v>0</v>
      </c>
      <c r="X42" s="89">
        <f t="shared" si="23"/>
        <v>0</v>
      </c>
      <c r="Y42" s="89" t="str">
        <f t="shared" si="24"/>
        <v/>
      </c>
      <c r="Z42" s="89" t="str">
        <f t="shared" si="25"/>
        <v/>
      </c>
      <c r="AA42" s="89" t="str">
        <f t="shared" si="26"/>
        <v>0</v>
      </c>
      <c r="AB42" s="89" t="str">
        <f t="shared" si="27"/>
        <v/>
      </c>
      <c r="AC42" s="89" t="str">
        <f t="shared" si="28"/>
        <v>0</v>
      </c>
      <c r="AD42" s="89" t="str">
        <f t="shared" si="29"/>
        <v/>
      </c>
      <c r="AE42" s="89" t="str">
        <f t="shared" si="6"/>
        <v>00</v>
      </c>
      <c r="AF42" s="89">
        <f t="shared" si="30"/>
        <v>0</v>
      </c>
      <c r="AH42" s="89">
        <v>7</v>
      </c>
      <c r="AI42" s="89" t="e">
        <f>AI41</f>
        <v>#N/A</v>
      </c>
      <c r="AJ42" s="89">
        <f>AJ41</f>
        <v>0</v>
      </c>
      <c r="AK42" s="89">
        <v>3</v>
      </c>
      <c r="AL42" s="89" t="e">
        <f t="shared" si="53"/>
        <v>#N/A</v>
      </c>
      <c r="AM42" s="89" t="e">
        <f t="shared" si="31"/>
        <v>#N/A</v>
      </c>
      <c r="AN42" s="89" t="str">
        <f t="shared" si="54"/>
        <v/>
      </c>
      <c r="AO42" s="89">
        <v>3</v>
      </c>
      <c r="AP42" s="89">
        <v>39</v>
      </c>
      <c r="AQ42" s="89" t="e">
        <f t="shared" si="32"/>
        <v>#N/A</v>
      </c>
      <c r="AR42" s="89" t="str">
        <f t="shared" si="55"/>
        <v/>
      </c>
      <c r="AS42" s="89">
        <v>39</v>
      </c>
      <c r="AT42" s="89" t="e">
        <f t="shared" si="33"/>
        <v>#N/A</v>
      </c>
      <c r="AU42" s="89" t="str">
        <f t="shared" si="56"/>
        <v/>
      </c>
      <c r="AV42" s="89">
        <v>39</v>
      </c>
      <c r="AW42" s="89" t="e">
        <f t="shared" si="34"/>
        <v>#N/A</v>
      </c>
      <c r="AX42" s="89" t="str">
        <f t="shared" si="57"/>
        <v/>
      </c>
      <c r="AY42" s="89">
        <v>39</v>
      </c>
      <c r="AZ42" s="89" t="e">
        <f t="shared" si="35"/>
        <v>#N/A</v>
      </c>
      <c r="BA42" s="89" t="str">
        <f t="shared" si="58"/>
        <v/>
      </c>
      <c r="BB42" s="89">
        <v>39</v>
      </c>
      <c r="BC42" s="89" t="e">
        <f t="shared" si="36"/>
        <v>#N/A</v>
      </c>
      <c r="BD42" s="89" t="str">
        <f t="shared" si="59"/>
        <v/>
      </c>
      <c r="BE42" s="89">
        <v>39</v>
      </c>
      <c r="BF42" s="89" t="e">
        <f t="shared" si="37"/>
        <v>#N/A</v>
      </c>
      <c r="BG42" s="89" t="str">
        <f t="shared" si="60"/>
        <v/>
      </c>
      <c r="BH42" s="89">
        <v>39</v>
      </c>
      <c r="BI42" s="89" t="e">
        <f t="shared" si="38"/>
        <v>#N/A</v>
      </c>
      <c r="BJ42" s="89" t="str">
        <f t="shared" si="61"/>
        <v/>
      </c>
      <c r="BK42" s="89">
        <v>39</v>
      </c>
      <c r="BL42" s="89" t="e">
        <f t="shared" si="39"/>
        <v>#N/A</v>
      </c>
      <c r="BM42" s="89" t="str">
        <f t="shared" si="62"/>
        <v/>
      </c>
      <c r="BN42" s="89">
        <v>39</v>
      </c>
      <c r="BO42" s="89" t="e">
        <f t="shared" si="40"/>
        <v>#N/A</v>
      </c>
      <c r="BP42" s="89" t="str">
        <f t="shared" si="63"/>
        <v/>
      </c>
      <c r="BQ42" s="89">
        <v>39</v>
      </c>
      <c r="BR42" s="89" t="e">
        <f t="shared" si="41"/>
        <v>#N/A</v>
      </c>
      <c r="BS42" s="89" t="str">
        <f t="shared" si="64"/>
        <v/>
      </c>
    </row>
    <row r="43" spans="1:79" s="89" customFormat="1">
      <c r="A43" s="89" t="e">
        <f>A42</f>
        <v>#N/A</v>
      </c>
      <c r="B43" s="90">
        <v>4</v>
      </c>
      <c r="C43" s="540"/>
      <c r="D43" s="545"/>
      <c r="E43" s="559"/>
      <c r="F43" s="90" t="str">
        <f>IF(H43="","",4)</f>
        <v/>
      </c>
      <c r="G43" s="92" t="str">
        <f t="shared" si="47"/>
        <v/>
      </c>
      <c r="H43" s="93"/>
      <c r="I43" s="92" t="str">
        <f t="shared" si="48"/>
        <v/>
      </c>
      <c r="J43" s="553"/>
      <c r="K43" s="554"/>
      <c r="L43" s="554"/>
      <c r="M43" s="554"/>
      <c r="N43" s="554"/>
      <c r="O43" s="555"/>
      <c r="P43" s="99">
        <f t="shared" si="49"/>
        <v>0</v>
      </c>
      <c r="Q43" s="99">
        <f t="shared" si="19"/>
        <v>0</v>
      </c>
      <c r="R43" s="99">
        <f t="shared" si="50"/>
        <v>0</v>
      </c>
      <c r="S43" s="99">
        <f t="shared" si="20"/>
        <v>0</v>
      </c>
      <c r="T43" s="100">
        <f t="shared" si="51"/>
        <v>0</v>
      </c>
      <c r="U43" s="101">
        <f t="shared" si="52"/>
        <v>0</v>
      </c>
      <c r="V43" s="89" t="str">
        <f t="shared" si="21"/>
        <v>000</v>
      </c>
      <c r="W43" s="89">
        <f t="shared" si="22"/>
        <v>0</v>
      </c>
      <c r="X43" s="89">
        <f t="shared" si="23"/>
        <v>0</v>
      </c>
      <c r="Y43" s="89" t="str">
        <f t="shared" si="24"/>
        <v/>
      </c>
      <c r="Z43" s="89" t="str">
        <f t="shared" si="25"/>
        <v/>
      </c>
      <c r="AA43" s="89" t="str">
        <f t="shared" si="26"/>
        <v>0</v>
      </c>
      <c r="AB43" s="89" t="str">
        <f t="shared" si="27"/>
        <v/>
      </c>
      <c r="AC43" s="89" t="str">
        <f t="shared" si="28"/>
        <v>0</v>
      </c>
      <c r="AD43" s="89" t="str">
        <f t="shared" si="29"/>
        <v/>
      </c>
      <c r="AE43" s="89" t="str">
        <f t="shared" si="6"/>
        <v>00</v>
      </c>
      <c r="AF43" s="89">
        <f t="shared" si="30"/>
        <v>0</v>
      </c>
      <c r="AH43" s="89">
        <v>7</v>
      </c>
      <c r="AI43" s="89" t="e">
        <f t="shared" ref="AI43:AJ45" si="66">AI42</f>
        <v>#N/A</v>
      </c>
      <c r="AJ43" s="89">
        <f t="shared" si="66"/>
        <v>0</v>
      </c>
      <c r="AK43" s="89">
        <v>4</v>
      </c>
      <c r="AL43" s="89" t="e">
        <f t="shared" si="53"/>
        <v>#N/A</v>
      </c>
      <c r="AM43" s="89" t="e">
        <f t="shared" si="31"/>
        <v>#N/A</v>
      </c>
      <c r="AN43" s="89" t="str">
        <f t="shared" si="54"/>
        <v/>
      </c>
      <c r="AO43" s="89">
        <v>4</v>
      </c>
      <c r="AP43" s="89">
        <v>40</v>
      </c>
      <c r="AQ43" s="89" t="e">
        <f t="shared" si="32"/>
        <v>#N/A</v>
      </c>
      <c r="AR43" s="89" t="str">
        <f t="shared" si="55"/>
        <v/>
      </c>
      <c r="AS43" s="89">
        <v>40</v>
      </c>
      <c r="AT43" s="89" t="e">
        <f t="shared" si="33"/>
        <v>#N/A</v>
      </c>
      <c r="AU43" s="89" t="str">
        <f t="shared" si="56"/>
        <v/>
      </c>
      <c r="AV43" s="89">
        <v>40</v>
      </c>
      <c r="AW43" s="89" t="e">
        <f t="shared" si="34"/>
        <v>#N/A</v>
      </c>
      <c r="AX43" s="89" t="str">
        <f t="shared" si="57"/>
        <v/>
      </c>
      <c r="AY43" s="89">
        <v>40</v>
      </c>
      <c r="AZ43" s="89" t="e">
        <f t="shared" si="35"/>
        <v>#N/A</v>
      </c>
      <c r="BA43" s="89" t="str">
        <f t="shared" si="58"/>
        <v/>
      </c>
      <c r="BB43" s="89">
        <v>40</v>
      </c>
      <c r="BC43" s="89" t="e">
        <f t="shared" si="36"/>
        <v>#N/A</v>
      </c>
      <c r="BD43" s="89" t="str">
        <f t="shared" si="59"/>
        <v/>
      </c>
      <c r="BE43" s="89">
        <v>40</v>
      </c>
      <c r="BF43" s="89" t="e">
        <f t="shared" si="37"/>
        <v>#N/A</v>
      </c>
      <c r="BG43" s="89" t="str">
        <f t="shared" si="60"/>
        <v/>
      </c>
      <c r="BH43" s="89">
        <v>40</v>
      </c>
      <c r="BI43" s="89" t="e">
        <f t="shared" si="38"/>
        <v>#N/A</v>
      </c>
      <c r="BJ43" s="89" t="str">
        <f t="shared" si="61"/>
        <v/>
      </c>
      <c r="BK43" s="89">
        <v>40</v>
      </c>
      <c r="BL43" s="89" t="e">
        <f t="shared" si="39"/>
        <v>#N/A</v>
      </c>
      <c r="BM43" s="89" t="str">
        <f t="shared" si="62"/>
        <v/>
      </c>
      <c r="BN43" s="89">
        <v>40</v>
      </c>
      <c r="BO43" s="89" t="e">
        <f t="shared" si="40"/>
        <v>#N/A</v>
      </c>
      <c r="BP43" s="89" t="str">
        <f t="shared" si="63"/>
        <v/>
      </c>
      <c r="BQ43" s="89">
        <v>40</v>
      </c>
      <c r="BR43" s="89" t="e">
        <f t="shared" si="41"/>
        <v>#N/A</v>
      </c>
      <c r="BS43" s="89" t="str">
        <f t="shared" si="64"/>
        <v/>
      </c>
    </row>
    <row r="44" spans="1:79" s="89" customFormat="1">
      <c r="A44" s="89" t="e">
        <f>A43</f>
        <v>#N/A</v>
      </c>
      <c r="B44" s="90">
        <v>5</v>
      </c>
      <c r="C44" s="540"/>
      <c r="D44" s="545"/>
      <c r="E44" s="559"/>
      <c r="F44" s="90" t="str">
        <f>IF(H44="","",5)</f>
        <v/>
      </c>
      <c r="G44" s="92" t="str">
        <f t="shared" si="47"/>
        <v/>
      </c>
      <c r="H44" s="93"/>
      <c r="I44" s="92" t="str">
        <f t="shared" si="48"/>
        <v/>
      </c>
      <c r="J44" s="553"/>
      <c r="K44" s="554"/>
      <c r="L44" s="554"/>
      <c r="M44" s="554"/>
      <c r="N44" s="554"/>
      <c r="O44" s="555"/>
      <c r="P44" s="99">
        <f t="shared" si="49"/>
        <v>0</v>
      </c>
      <c r="Q44" s="99">
        <f t="shared" si="19"/>
        <v>0</v>
      </c>
      <c r="R44" s="99">
        <f t="shared" si="50"/>
        <v>0</v>
      </c>
      <c r="S44" s="99">
        <f t="shared" si="20"/>
        <v>0</v>
      </c>
      <c r="T44" s="100">
        <f t="shared" si="51"/>
        <v>0</v>
      </c>
      <c r="U44" s="101">
        <f t="shared" si="52"/>
        <v>0</v>
      </c>
      <c r="V44" s="89" t="str">
        <f t="shared" si="21"/>
        <v>000</v>
      </c>
      <c r="W44" s="89">
        <f t="shared" si="22"/>
        <v>0</v>
      </c>
      <c r="X44" s="89">
        <f t="shared" si="23"/>
        <v>0</v>
      </c>
      <c r="Y44" s="89" t="str">
        <f t="shared" si="24"/>
        <v/>
      </c>
      <c r="Z44" s="89" t="str">
        <f t="shared" si="25"/>
        <v/>
      </c>
      <c r="AA44" s="89" t="str">
        <f t="shared" si="26"/>
        <v>0</v>
      </c>
      <c r="AB44" s="89" t="str">
        <f t="shared" si="27"/>
        <v/>
      </c>
      <c r="AC44" s="89" t="str">
        <f t="shared" si="28"/>
        <v>0</v>
      </c>
      <c r="AD44" s="89" t="str">
        <f t="shared" si="29"/>
        <v/>
      </c>
      <c r="AE44" s="89" t="str">
        <f t="shared" si="6"/>
        <v>00</v>
      </c>
      <c r="AF44" s="89">
        <f t="shared" si="30"/>
        <v>0</v>
      </c>
      <c r="AH44" s="89">
        <v>7</v>
      </c>
      <c r="AI44" s="89" t="e">
        <f t="shared" si="66"/>
        <v>#N/A</v>
      </c>
      <c r="AJ44" s="89">
        <f t="shared" si="66"/>
        <v>0</v>
      </c>
      <c r="AK44" s="89">
        <v>5</v>
      </c>
      <c r="AL44" s="89" t="e">
        <f t="shared" si="53"/>
        <v>#N/A</v>
      </c>
      <c r="AM44" s="89" t="e">
        <f t="shared" si="31"/>
        <v>#N/A</v>
      </c>
      <c r="AN44" s="89" t="str">
        <f t="shared" si="54"/>
        <v/>
      </c>
      <c r="AO44" s="89">
        <v>5</v>
      </c>
      <c r="AP44" s="89">
        <v>41</v>
      </c>
      <c r="AQ44" s="89" t="e">
        <f t="shared" si="32"/>
        <v>#N/A</v>
      </c>
      <c r="AR44" s="89" t="str">
        <f t="shared" si="55"/>
        <v/>
      </c>
      <c r="AS44" s="89">
        <v>41</v>
      </c>
      <c r="AT44" s="89" t="e">
        <f t="shared" si="33"/>
        <v>#N/A</v>
      </c>
      <c r="AU44" s="89" t="str">
        <f t="shared" si="56"/>
        <v/>
      </c>
      <c r="AV44" s="89">
        <v>41</v>
      </c>
      <c r="AW44" s="89" t="e">
        <f t="shared" si="34"/>
        <v>#N/A</v>
      </c>
      <c r="AX44" s="89" t="str">
        <f t="shared" si="57"/>
        <v/>
      </c>
      <c r="AY44" s="89">
        <v>41</v>
      </c>
      <c r="AZ44" s="89" t="e">
        <f t="shared" si="35"/>
        <v>#N/A</v>
      </c>
      <c r="BA44" s="89" t="str">
        <f t="shared" si="58"/>
        <v/>
      </c>
      <c r="BB44" s="89">
        <v>41</v>
      </c>
      <c r="BC44" s="89" t="e">
        <f t="shared" si="36"/>
        <v>#N/A</v>
      </c>
      <c r="BD44" s="89" t="str">
        <f t="shared" si="59"/>
        <v/>
      </c>
      <c r="BE44" s="89">
        <v>41</v>
      </c>
      <c r="BF44" s="89" t="e">
        <f t="shared" si="37"/>
        <v>#N/A</v>
      </c>
      <c r="BG44" s="89" t="str">
        <f t="shared" si="60"/>
        <v/>
      </c>
      <c r="BH44" s="89">
        <v>41</v>
      </c>
      <c r="BI44" s="89" t="e">
        <f t="shared" si="38"/>
        <v>#N/A</v>
      </c>
      <c r="BJ44" s="89" t="str">
        <f t="shared" si="61"/>
        <v/>
      </c>
      <c r="BK44" s="89">
        <v>41</v>
      </c>
      <c r="BL44" s="89" t="e">
        <f t="shared" si="39"/>
        <v>#N/A</v>
      </c>
      <c r="BM44" s="89" t="str">
        <f t="shared" si="62"/>
        <v/>
      </c>
      <c r="BN44" s="89">
        <v>41</v>
      </c>
      <c r="BO44" s="89" t="e">
        <f t="shared" si="40"/>
        <v>#N/A</v>
      </c>
      <c r="BP44" s="89" t="str">
        <f t="shared" si="63"/>
        <v/>
      </c>
      <c r="BQ44" s="89">
        <v>41</v>
      </c>
      <c r="BR44" s="89" t="e">
        <f t="shared" si="41"/>
        <v>#N/A</v>
      </c>
      <c r="BS44" s="89" t="str">
        <f t="shared" si="64"/>
        <v/>
      </c>
    </row>
    <row r="45" spans="1:79" s="89" customFormat="1" ht="15" thickBot="1">
      <c r="A45" s="89" t="e">
        <f>A44</f>
        <v>#N/A</v>
      </c>
      <c r="B45" s="90">
        <v>6</v>
      </c>
      <c r="C45" s="541"/>
      <c r="D45" s="546"/>
      <c r="E45" s="560"/>
      <c r="F45" s="102" t="str">
        <f>IF(H45="","",6)</f>
        <v/>
      </c>
      <c r="G45" s="103" t="str">
        <f t="shared" si="47"/>
        <v/>
      </c>
      <c r="H45" s="104"/>
      <c r="I45" s="103" t="str">
        <f t="shared" si="48"/>
        <v/>
      </c>
      <c r="J45" s="556"/>
      <c r="K45" s="557"/>
      <c r="L45" s="557"/>
      <c r="M45" s="557"/>
      <c r="N45" s="557"/>
      <c r="O45" s="558"/>
      <c r="P45" s="99">
        <f t="shared" si="49"/>
        <v>0</v>
      </c>
      <c r="Q45" s="99">
        <f t="shared" si="19"/>
        <v>0</v>
      </c>
      <c r="R45" s="99">
        <f t="shared" si="50"/>
        <v>0</v>
      </c>
      <c r="S45" s="99">
        <f t="shared" si="20"/>
        <v>0</v>
      </c>
      <c r="T45" s="100">
        <f t="shared" si="51"/>
        <v>0</v>
      </c>
      <c r="U45" s="101">
        <f t="shared" si="52"/>
        <v>0</v>
      </c>
      <c r="V45" s="89" t="str">
        <f t="shared" si="21"/>
        <v>000</v>
      </c>
      <c r="W45" s="89">
        <f t="shared" si="22"/>
        <v>0</v>
      </c>
      <c r="X45" s="89">
        <f t="shared" si="23"/>
        <v>0</v>
      </c>
      <c r="Y45" s="89" t="str">
        <f t="shared" si="24"/>
        <v/>
      </c>
      <c r="Z45" s="89" t="str">
        <f t="shared" si="25"/>
        <v/>
      </c>
      <c r="AA45" s="89" t="str">
        <f t="shared" si="26"/>
        <v>0</v>
      </c>
      <c r="AB45" s="89" t="str">
        <f t="shared" si="27"/>
        <v/>
      </c>
      <c r="AC45" s="89" t="str">
        <f t="shared" si="28"/>
        <v>0</v>
      </c>
      <c r="AD45" s="89" t="str">
        <f t="shared" si="29"/>
        <v/>
      </c>
      <c r="AE45" s="89" t="str">
        <f t="shared" si="6"/>
        <v>00</v>
      </c>
      <c r="AF45" s="89">
        <f t="shared" si="30"/>
        <v>0</v>
      </c>
      <c r="AH45" s="89">
        <v>7</v>
      </c>
      <c r="AI45" s="89" t="e">
        <f t="shared" si="66"/>
        <v>#N/A</v>
      </c>
      <c r="AJ45" s="89">
        <f t="shared" si="66"/>
        <v>0</v>
      </c>
      <c r="AK45" s="89">
        <v>6</v>
      </c>
      <c r="AL45" s="89" t="e">
        <f t="shared" si="53"/>
        <v>#N/A</v>
      </c>
      <c r="AM45" s="89" t="e">
        <f t="shared" si="31"/>
        <v>#N/A</v>
      </c>
      <c r="AN45" s="89" t="str">
        <f t="shared" si="54"/>
        <v/>
      </c>
      <c r="AO45" s="89">
        <v>6</v>
      </c>
      <c r="AP45" s="89">
        <v>42</v>
      </c>
      <c r="AQ45" s="89" t="e">
        <f t="shared" si="32"/>
        <v>#N/A</v>
      </c>
      <c r="AR45" s="89" t="str">
        <f t="shared" si="55"/>
        <v/>
      </c>
      <c r="AS45" s="89">
        <v>42</v>
      </c>
      <c r="AT45" s="89" t="e">
        <f t="shared" si="33"/>
        <v>#N/A</v>
      </c>
      <c r="AU45" s="89" t="str">
        <f t="shared" si="56"/>
        <v/>
      </c>
      <c r="AV45" s="89">
        <v>42</v>
      </c>
      <c r="AW45" s="89" t="e">
        <f t="shared" si="34"/>
        <v>#N/A</v>
      </c>
      <c r="AX45" s="89" t="str">
        <f t="shared" si="57"/>
        <v/>
      </c>
      <c r="AY45" s="89">
        <v>42</v>
      </c>
      <c r="AZ45" s="89" t="e">
        <f t="shared" si="35"/>
        <v>#N/A</v>
      </c>
      <c r="BA45" s="89" t="str">
        <f t="shared" si="58"/>
        <v/>
      </c>
      <c r="BB45" s="89">
        <v>42</v>
      </c>
      <c r="BC45" s="89" t="e">
        <f t="shared" si="36"/>
        <v>#N/A</v>
      </c>
      <c r="BD45" s="89" t="str">
        <f t="shared" si="59"/>
        <v/>
      </c>
      <c r="BE45" s="89">
        <v>42</v>
      </c>
      <c r="BF45" s="89" t="e">
        <f t="shared" si="37"/>
        <v>#N/A</v>
      </c>
      <c r="BG45" s="89" t="str">
        <f t="shared" si="60"/>
        <v/>
      </c>
      <c r="BH45" s="89">
        <v>42</v>
      </c>
      <c r="BI45" s="89" t="e">
        <f t="shared" si="38"/>
        <v>#N/A</v>
      </c>
      <c r="BJ45" s="89" t="str">
        <f t="shared" si="61"/>
        <v/>
      </c>
      <c r="BK45" s="89">
        <v>42</v>
      </c>
      <c r="BL45" s="89" t="e">
        <f t="shared" si="39"/>
        <v>#N/A</v>
      </c>
      <c r="BM45" s="89" t="str">
        <f t="shared" si="62"/>
        <v/>
      </c>
      <c r="BN45" s="89">
        <v>42</v>
      </c>
      <c r="BO45" s="89" t="e">
        <f t="shared" si="40"/>
        <v>#N/A</v>
      </c>
      <c r="BP45" s="89" t="str">
        <f t="shared" si="63"/>
        <v/>
      </c>
      <c r="BQ45" s="89">
        <v>42</v>
      </c>
      <c r="BR45" s="89" t="e">
        <f t="shared" si="41"/>
        <v>#N/A</v>
      </c>
      <c r="BS45" s="89" t="str">
        <f t="shared" si="64"/>
        <v/>
      </c>
    </row>
    <row r="46" spans="1:79" s="89" customFormat="1">
      <c r="A46" s="89" t="e">
        <f>VLOOKUP(D46,コード３,2,FALSE)</f>
        <v>#N/A</v>
      </c>
      <c r="B46" s="90">
        <v>1</v>
      </c>
      <c r="C46" s="539">
        <v>8</v>
      </c>
      <c r="D46" s="112"/>
      <c r="E46" s="347" t="str">
        <f>IF(D46="","",CA46)</f>
        <v/>
      </c>
      <c r="F46" s="90" t="str">
        <f>IF(H46="","",1)</f>
        <v/>
      </c>
      <c r="G46" s="92" t="str">
        <f t="shared" si="47"/>
        <v/>
      </c>
      <c r="H46" s="93"/>
      <c r="I46" s="92" t="str">
        <f t="shared" si="48"/>
        <v/>
      </c>
      <c r="J46" s="94" t="str">
        <f>IF(D46="","",VLOOKUP(D46,コード３,3,FALSE))</f>
        <v/>
      </c>
      <c r="K46" s="95"/>
      <c r="L46" s="96" t="str">
        <f>IF(B46="","",IF(J46="","",IF(J46="p","点",IF(J46="t","分","m"))))</f>
        <v/>
      </c>
      <c r="M46" s="97"/>
      <c r="N46" s="96" t="str">
        <f>IF(B46="","",IF(J46="","",IF(J46="p","",IF(J46="t","秒","cm"))))</f>
        <v/>
      </c>
      <c r="O46" s="98"/>
      <c r="P46" s="99">
        <f t="shared" si="49"/>
        <v>0</v>
      </c>
      <c r="Q46" s="99">
        <f t="shared" si="19"/>
        <v>0</v>
      </c>
      <c r="R46" s="99">
        <f t="shared" si="50"/>
        <v>0</v>
      </c>
      <c r="S46" s="99">
        <f t="shared" si="20"/>
        <v>0</v>
      </c>
      <c r="T46" s="100">
        <f t="shared" si="51"/>
        <v>0</v>
      </c>
      <c r="U46" s="101">
        <f t="shared" si="52"/>
        <v>0</v>
      </c>
      <c r="V46" s="89" t="str">
        <f t="shared" si="21"/>
        <v>000</v>
      </c>
      <c r="W46" s="89">
        <f t="shared" si="22"/>
        <v>0</v>
      </c>
      <c r="X46" s="89">
        <f t="shared" si="23"/>
        <v>0</v>
      </c>
      <c r="Y46" s="89" t="str">
        <f t="shared" si="24"/>
        <v/>
      </c>
      <c r="Z46" s="89" t="str">
        <f t="shared" si="25"/>
        <v/>
      </c>
      <c r="AA46" s="89" t="str">
        <f t="shared" si="26"/>
        <v>0</v>
      </c>
      <c r="AB46" s="89" t="str">
        <f t="shared" si="27"/>
        <v/>
      </c>
      <c r="AC46" s="89" t="str">
        <f t="shared" si="28"/>
        <v>0</v>
      </c>
      <c r="AD46" s="89" t="str">
        <f t="shared" si="29"/>
        <v/>
      </c>
      <c r="AE46" s="89" t="str">
        <f t="shared" si="6"/>
        <v>00</v>
      </c>
      <c r="AF46" s="89">
        <f t="shared" si="30"/>
        <v>0</v>
      </c>
      <c r="AH46" s="89">
        <v>8</v>
      </c>
      <c r="AI46" s="89" t="e">
        <f>VLOOKUP(D46,コード３,2,FALSE)</f>
        <v>#N/A</v>
      </c>
      <c r="AJ46" s="89">
        <f>COUNTIF('tmp２'!C$203:C$1202,AI46)</f>
        <v>0</v>
      </c>
      <c r="AK46" s="89">
        <v>1</v>
      </c>
      <c r="AL46" s="89" t="e">
        <f t="shared" si="53"/>
        <v>#N/A</v>
      </c>
      <c r="AM46" s="89" t="e">
        <f>AL46*1</f>
        <v>#N/A</v>
      </c>
      <c r="AN46" s="89" t="str">
        <f t="shared" si="54"/>
        <v/>
      </c>
      <c r="AO46" s="89">
        <v>1</v>
      </c>
      <c r="AP46" s="89">
        <v>43</v>
      </c>
      <c r="AQ46" s="89" t="e">
        <f t="shared" si="32"/>
        <v>#N/A</v>
      </c>
      <c r="AR46" s="89" t="str">
        <f t="shared" si="55"/>
        <v/>
      </c>
      <c r="AS46" s="89">
        <v>43</v>
      </c>
      <c r="AT46" s="89" t="e">
        <f t="shared" si="33"/>
        <v>#N/A</v>
      </c>
      <c r="AU46" s="89" t="str">
        <f t="shared" si="56"/>
        <v/>
      </c>
      <c r="AV46" s="89">
        <v>43</v>
      </c>
      <c r="AW46" s="89" t="e">
        <f t="shared" si="34"/>
        <v>#N/A</v>
      </c>
      <c r="AX46" s="89" t="str">
        <f t="shared" si="57"/>
        <v/>
      </c>
      <c r="AY46" s="89">
        <v>43</v>
      </c>
      <c r="AZ46" s="89" t="e">
        <f t="shared" si="35"/>
        <v>#N/A</v>
      </c>
      <c r="BA46" s="89" t="str">
        <f t="shared" si="58"/>
        <v/>
      </c>
      <c r="BB46" s="89">
        <v>43</v>
      </c>
      <c r="BC46" s="89" t="e">
        <f t="shared" si="36"/>
        <v>#N/A</v>
      </c>
      <c r="BD46" s="89" t="str">
        <f t="shared" si="59"/>
        <v/>
      </c>
      <c r="BE46" s="89">
        <v>43</v>
      </c>
      <c r="BF46" s="89" t="e">
        <f t="shared" si="37"/>
        <v>#N/A</v>
      </c>
      <c r="BG46" s="89" t="str">
        <f t="shared" si="60"/>
        <v/>
      </c>
      <c r="BH46" s="89">
        <v>43</v>
      </c>
      <c r="BI46" s="89" t="e">
        <f t="shared" si="38"/>
        <v>#N/A</v>
      </c>
      <c r="BJ46" s="89" t="str">
        <f t="shared" si="61"/>
        <v/>
      </c>
      <c r="BK46" s="89">
        <v>43</v>
      </c>
      <c r="BL46" s="89" t="e">
        <f t="shared" si="39"/>
        <v>#N/A</v>
      </c>
      <c r="BM46" s="89" t="str">
        <f t="shared" si="62"/>
        <v/>
      </c>
      <c r="BN46" s="89">
        <v>43</v>
      </c>
      <c r="BO46" s="89" t="e">
        <f t="shared" si="40"/>
        <v>#N/A</v>
      </c>
      <c r="BP46" s="89" t="str">
        <f t="shared" si="63"/>
        <v/>
      </c>
      <c r="BQ46" s="89">
        <v>43</v>
      </c>
      <c r="BR46" s="89" t="e">
        <f t="shared" si="41"/>
        <v>#N/A</v>
      </c>
      <c r="BS46" s="89" t="str">
        <f t="shared" si="64"/>
        <v/>
      </c>
      <c r="BU46" s="89">
        <f>COUNTIF(D$4:D51,D46)</f>
        <v>0</v>
      </c>
      <c r="BX46" s="89">
        <f>COUNTIF(D$4:D$63,D46)</f>
        <v>0</v>
      </c>
      <c r="BY46" s="89" t="b">
        <f>AND(BU46=1,BX46=1)</f>
        <v>0</v>
      </c>
      <c r="BZ46" s="89" t="e">
        <f>IF(BY46=TRUE,"",VLOOKUP(BU46,CC$4:CD$13,2,FALSE))</f>
        <v>#N/A</v>
      </c>
      <c r="CA46" s="89" t="str">
        <f>IF(D46="","",CONCATENATE(BW$2,BZ46))</f>
        <v/>
      </c>
    </row>
    <row r="47" spans="1:79" s="89" customFormat="1">
      <c r="A47" s="89" t="e">
        <f>A46</f>
        <v>#N/A</v>
      </c>
      <c r="B47" s="90">
        <v>2</v>
      </c>
      <c r="C47" s="540"/>
      <c r="D47" s="544"/>
      <c r="E47" s="542"/>
      <c r="F47" s="90" t="str">
        <f>IF(H47="","",2)</f>
        <v/>
      </c>
      <c r="G47" s="92" t="str">
        <f t="shared" si="47"/>
        <v/>
      </c>
      <c r="H47" s="93"/>
      <c r="I47" s="92" t="str">
        <f t="shared" si="48"/>
        <v/>
      </c>
      <c r="J47" s="550"/>
      <c r="K47" s="551"/>
      <c r="L47" s="551"/>
      <c r="M47" s="551"/>
      <c r="N47" s="551"/>
      <c r="O47" s="552"/>
      <c r="P47" s="99">
        <f t="shared" si="49"/>
        <v>0</v>
      </c>
      <c r="Q47" s="99">
        <f t="shared" si="19"/>
        <v>0</v>
      </c>
      <c r="R47" s="99">
        <f t="shared" si="50"/>
        <v>0</v>
      </c>
      <c r="S47" s="99">
        <f t="shared" si="20"/>
        <v>0</v>
      </c>
      <c r="T47" s="100">
        <f t="shared" si="51"/>
        <v>0</v>
      </c>
      <c r="U47" s="101">
        <f t="shared" si="52"/>
        <v>0</v>
      </c>
      <c r="V47" s="89" t="str">
        <f t="shared" si="21"/>
        <v>000</v>
      </c>
      <c r="W47" s="89">
        <f t="shared" si="22"/>
        <v>0</v>
      </c>
      <c r="X47" s="89">
        <f t="shared" si="23"/>
        <v>0</v>
      </c>
      <c r="Y47" s="89" t="str">
        <f t="shared" si="24"/>
        <v/>
      </c>
      <c r="Z47" s="89" t="str">
        <f t="shared" si="25"/>
        <v/>
      </c>
      <c r="AA47" s="89" t="str">
        <f t="shared" si="26"/>
        <v>0</v>
      </c>
      <c r="AB47" s="89" t="str">
        <f t="shared" si="27"/>
        <v/>
      </c>
      <c r="AC47" s="89" t="str">
        <f t="shared" si="28"/>
        <v>0</v>
      </c>
      <c r="AD47" s="89" t="str">
        <f t="shared" si="29"/>
        <v/>
      </c>
      <c r="AE47" s="89" t="str">
        <f t="shared" si="6"/>
        <v>00</v>
      </c>
      <c r="AF47" s="89">
        <f t="shared" si="30"/>
        <v>0</v>
      </c>
      <c r="AH47" s="89">
        <v>8</v>
      </c>
      <c r="AI47" s="89" t="e">
        <f>AI46</f>
        <v>#N/A</v>
      </c>
      <c r="AJ47" s="89">
        <f>AJ46</f>
        <v>0</v>
      </c>
      <c r="AK47" s="89">
        <v>2</v>
      </c>
      <c r="AL47" s="89" t="e">
        <f t="shared" si="53"/>
        <v>#N/A</v>
      </c>
      <c r="AM47" s="89" t="e">
        <f t="shared" si="31"/>
        <v>#N/A</v>
      </c>
      <c r="AN47" s="89" t="str">
        <f t="shared" si="54"/>
        <v/>
      </c>
      <c r="AO47" s="89">
        <v>2</v>
      </c>
      <c r="AP47" s="89">
        <v>44</v>
      </c>
      <c r="AQ47" s="89" t="e">
        <f t="shared" si="32"/>
        <v>#N/A</v>
      </c>
      <c r="AR47" s="89" t="str">
        <f t="shared" si="55"/>
        <v/>
      </c>
      <c r="AS47" s="89">
        <v>44</v>
      </c>
      <c r="AT47" s="89" t="e">
        <f t="shared" si="33"/>
        <v>#N/A</v>
      </c>
      <c r="AU47" s="89" t="str">
        <f t="shared" si="56"/>
        <v/>
      </c>
      <c r="AV47" s="89">
        <v>44</v>
      </c>
      <c r="AW47" s="89" t="e">
        <f t="shared" si="34"/>
        <v>#N/A</v>
      </c>
      <c r="AX47" s="89" t="str">
        <f t="shared" si="57"/>
        <v/>
      </c>
      <c r="AY47" s="89">
        <v>44</v>
      </c>
      <c r="AZ47" s="89" t="e">
        <f t="shared" si="35"/>
        <v>#N/A</v>
      </c>
      <c r="BA47" s="89" t="str">
        <f t="shared" si="58"/>
        <v/>
      </c>
      <c r="BB47" s="89">
        <v>44</v>
      </c>
      <c r="BC47" s="89" t="e">
        <f t="shared" si="36"/>
        <v>#N/A</v>
      </c>
      <c r="BD47" s="89" t="str">
        <f t="shared" si="59"/>
        <v/>
      </c>
      <c r="BE47" s="89">
        <v>44</v>
      </c>
      <c r="BF47" s="89" t="e">
        <f t="shared" si="37"/>
        <v>#N/A</v>
      </c>
      <c r="BG47" s="89" t="str">
        <f t="shared" si="60"/>
        <v/>
      </c>
      <c r="BH47" s="89">
        <v>44</v>
      </c>
      <c r="BI47" s="89" t="e">
        <f t="shared" si="38"/>
        <v>#N/A</v>
      </c>
      <c r="BJ47" s="89" t="str">
        <f t="shared" si="61"/>
        <v/>
      </c>
      <c r="BK47" s="89">
        <v>44</v>
      </c>
      <c r="BL47" s="89" t="e">
        <f t="shared" si="39"/>
        <v>#N/A</v>
      </c>
      <c r="BM47" s="89" t="str">
        <f t="shared" si="62"/>
        <v/>
      </c>
      <c r="BN47" s="89">
        <v>44</v>
      </c>
      <c r="BO47" s="89" t="e">
        <f t="shared" si="40"/>
        <v>#N/A</v>
      </c>
      <c r="BP47" s="89" t="str">
        <f t="shared" si="63"/>
        <v/>
      </c>
      <c r="BQ47" s="89">
        <v>44</v>
      </c>
      <c r="BR47" s="89" t="e">
        <f t="shared" si="41"/>
        <v>#N/A</v>
      </c>
      <c r="BS47" s="89" t="str">
        <f t="shared" si="64"/>
        <v/>
      </c>
    </row>
    <row r="48" spans="1:79" s="89" customFormat="1">
      <c r="A48" s="89" t="e">
        <f>A47</f>
        <v>#N/A</v>
      </c>
      <c r="B48" s="90">
        <v>3</v>
      </c>
      <c r="C48" s="540"/>
      <c r="D48" s="545"/>
      <c r="E48" s="559"/>
      <c r="F48" s="90" t="str">
        <f>IF(H48="","",3)</f>
        <v/>
      </c>
      <c r="G48" s="92" t="str">
        <f t="shared" si="47"/>
        <v/>
      </c>
      <c r="H48" s="93"/>
      <c r="I48" s="92" t="str">
        <f t="shared" si="48"/>
        <v/>
      </c>
      <c r="J48" s="553"/>
      <c r="K48" s="554"/>
      <c r="L48" s="554"/>
      <c r="M48" s="554"/>
      <c r="N48" s="554"/>
      <c r="O48" s="555"/>
      <c r="P48" s="99">
        <f t="shared" si="49"/>
        <v>0</v>
      </c>
      <c r="Q48" s="99">
        <f t="shared" si="19"/>
        <v>0</v>
      </c>
      <c r="R48" s="99">
        <f t="shared" si="50"/>
        <v>0</v>
      </c>
      <c r="S48" s="99">
        <f t="shared" si="20"/>
        <v>0</v>
      </c>
      <c r="T48" s="100">
        <f t="shared" si="51"/>
        <v>0</v>
      </c>
      <c r="U48" s="101">
        <f t="shared" si="52"/>
        <v>0</v>
      </c>
      <c r="V48" s="89" t="str">
        <f t="shared" si="21"/>
        <v>000</v>
      </c>
      <c r="W48" s="89">
        <f t="shared" si="22"/>
        <v>0</v>
      </c>
      <c r="X48" s="89">
        <f t="shared" si="23"/>
        <v>0</v>
      </c>
      <c r="Y48" s="89" t="str">
        <f t="shared" si="24"/>
        <v/>
      </c>
      <c r="Z48" s="89" t="str">
        <f t="shared" si="25"/>
        <v/>
      </c>
      <c r="AA48" s="89" t="str">
        <f t="shared" si="26"/>
        <v>0</v>
      </c>
      <c r="AB48" s="89" t="str">
        <f t="shared" si="27"/>
        <v/>
      </c>
      <c r="AC48" s="89" t="str">
        <f t="shared" si="28"/>
        <v>0</v>
      </c>
      <c r="AD48" s="89" t="str">
        <f t="shared" si="29"/>
        <v/>
      </c>
      <c r="AE48" s="89" t="str">
        <f t="shared" si="6"/>
        <v>00</v>
      </c>
      <c r="AF48" s="89">
        <f t="shared" si="30"/>
        <v>0</v>
      </c>
      <c r="AH48" s="89">
        <v>8</v>
      </c>
      <c r="AI48" s="89" t="e">
        <f>AI47</f>
        <v>#N/A</v>
      </c>
      <c r="AJ48" s="89">
        <f>AJ47</f>
        <v>0</v>
      </c>
      <c r="AK48" s="89">
        <v>3</v>
      </c>
      <c r="AL48" s="89" t="e">
        <f t="shared" si="53"/>
        <v>#N/A</v>
      </c>
      <c r="AM48" s="89" t="e">
        <f t="shared" si="31"/>
        <v>#N/A</v>
      </c>
      <c r="AN48" s="89" t="str">
        <f t="shared" si="54"/>
        <v/>
      </c>
      <c r="AO48" s="89">
        <v>3</v>
      </c>
      <c r="AP48" s="89">
        <v>45</v>
      </c>
      <c r="AQ48" s="89" t="e">
        <f t="shared" si="32"/>
        <v>#N/A</v>
      </c>
      <c r="AR48" s="89" t="str">
        <f t="shared" si="55"/>
        <v/>
      </c>
      <c r="AS48" s="89">
        <v>45</v>
      </c>
      <c r="AT48" s="89" t="e">
        <f t="shared" si="33"/>
        <v>#N/A</v>
      </c>
      <c r="AU48" s="89" t="str">
        <f t="shared" si="56"/>
        <v/>
      </c>
      <c r="AV48" s="89">
        <v>45</v>
      </c>
      <c r="AW48" s="89" t="e">
        <f t="shared" si="34"/>
        <v>#N/A</v>
      </c>
      <c r="AX48" s="89" t="str">
        <f t="shared" si="57"/>
        <v/>
      </c>
      <c r="AY48" s="89">
        <v>45</v>
      </c>
      <c r="AZ48" s="89" t="e">
        <f t="shared" si="35"/>
        <v>#N/A</v>
      </c>
      <c r="BA48" s="89" t="str">
        <f t="shared" si="58"/>
        <v/>
      </c>
      <c r="BB48" s="89">
        <v>45</v>
      </c>
      <c r="BC48" s="89" t="e">
        <f t="shared" si="36"/>
        <v>#N/A</v>
      </c>
      <c r="BD48" s="89" t="str">
        <f t="shared" si="59"/>
        <v/>
      </c>
      <c r="BE48" s="89">
        <v>45</v>
      </c>
      <c r="BF48" s="89" t="e">
        <f t="shared" si="37"/>
        <v>#N/A</v>
      </c>
      <c r="BG48" s="89" t="str">
        <f t="shared" si="60"/>
        <v/>
      </c>
      <c r="BH48" s="89">
        <v>45</v>
      </c>
      <c r="BI48" s="89" t="e">
        <f t="shared" si="38"/>
        <v>#N/A</v>
      </c>
      <c r="BJ48" s="89" t="str">
        <f t="shared" si="61"/>
        <v/>
      </c>
      <c r="BK48" s="89">
        <v>45</v>
      </c>
      <c r="BL48" s="89" t="e">
        <f t="shared" si="39"/>
        <v>#N/A</v>
      </c>
      <c r="BM48" s="89" t="str">
        <f t="shared" si="62"/>
        <v/>
      </c>
      <c r="BN48" s="89">
        <v>45</v>
      </c>
      <c r="BO48" s="89" t="e">
        <f t="shared" si="40"/>
        <v>#N/A</v>
      </c>
      <c r="BP48" s="89" t="str">
        <f t="shared" si="63"/>
        <v/>
      </c>
      <c r="BQ48" s="89">
        <v>45</v>
      </c>
      <c r="BR48" s="89" t="e">
        <f t="shared" si="41"/>
        <v>#N/A</v>
      </c>
      <c r="BS48" s="89" t="str">
        <f t="shared" si="64"/>
        <v/>
      </c>
    </row>
    <row r="49" spans="1:79" s="89" customFormat="1">
      <c r="A49" s="89" t="e">
        <f>A48</f>
        <v>#N/A</v>
      </c>
      <c r="B49" s="90">
        <v>4</v>
      </c>
      <c r="C49" s="540"/>
      <c r="D49" s="545"/>
      <c r="E49" s="559"/>
      <c r="F49" s="90" t="str">
        <f>IF(H49="","",4)</f>
        <v/>
      </c>
      <c r="G49" s="92" t="str">
        <f t="shared" si="47"/>
        <v/>
      </c>
      <c r="H49" s="93"/>
      <c r="I49" s="92" t="str">
        <f t="shared" si="48"/>
        <v/>
      </c>
      <c r="J49" s="553"/>
      <c r="K49" s="554"/>
      <c r="L49" s="554"/>
      <c r="M49" s="554"/>
      <c r="N49" s="554"/>
      <c r="O49" s="555"/>
      <c r="P49" s="99">
        <f t="shared" si="49"/>
        <v>0</v>
      </c>
      <c r="Q49" s="99">
        <f t="shared" si="19"/>
        <v>0</v>
      </c>
      <c r="R49" s="99">
        <f t="shared" si="50"/>
        <v>0</v>
      </c>
      <c r="S49" s="99">
        <f t="shared" si="20"/>
        <v>0</v>
      </c>
      <c r="T49" s="100">
        <f t="shared" si="51"/>
        <v>0</v>
      </c>
      <c r="U49" s="101">
        <f t="shared" si="52"/>
        <v>0</v>
      </c>
      <c r="V49" s="89" t="str">
        <f t="shared" si="21"/>
        <v>000</v>
      </c>
      <c r="W49" s="89">
        <f t="shared" si="22"/>
        <v>0</v>
      </c>
      <c r="X49" s="89">
        <f t="shared" si="23"/>
        <v>0</v>
      </c>
      <c r="Y49" s="89" t="str">
        <f t="shared" si="24"/>
        <v/>
      </c>
      <c r="Z49" s="89" t="str">
        <f t="shared" si="25"/>
        <v/>
      </c>
      <c r="AA49" s="89" t="str">
        <f t="shared" si="26"/>
        <v>0</v>
      </c>
      <c r="AB49" s="89" t="str">
        <f t="shared" si="27"/>
        <v/>
      </c>
      <c r="AC49" s="89" t="str">
        <f t="shared" si="28"/>
        <v>0</v>
      </c>
      <c r="AD49" s="89" t="str">
        <f t="shared" si="29"/>
        <v/>
      </c>
      <c r="AE49" s="89" t="str">
        <f t="shared" si="6"/>
        <v>00</v>
      </c>
      <c r="AF49" s="89">
        <f t="shared" si="30"/>
        <v>0</v>
      </c>
      <c r="AH49" s="89">
        <v>8</v>
      </c>
      <c r="AI49" s="89" t="e">
        <f t="shared" ref="AI49:AJ51" si="67">AI48</f>
        <v>#N/A</v>
      </c>
      <c r="AJ49" s="89">
        <f t="shared" si="67"/>
        <v>0</v>
      </c>
      <c r="AK49" s="89">
        <v>4</v>
      </c>
      <c r="AL49" s="89" t="e">
        <f t="shared" si="53"/>
        <v>#N/A</v>
      </c>
      <c r="AM49" s="89" t="e">
        <f t="shared" si="31"/>
        <v>#N/A</v>
      </c>
      <c r="AN49" s="89" t="str">
        <f t="shared" si="54"/>
        <v/>
      </c>
      <c r="AO49" s="89">
        <v>4</v>
      </c>
      <c r="AP49" s="89">
        <v>46</v>
      </c>
      <c r="AQ49" s="89" t="e">
        <f t="shared" si="32"/>
        <v>#N/A</v>
      </c>
      <c r="AR49" s="89" t="str">
        <f t="shared" si="55"/>
        <v/>
      </c>
      <c r="AS49" s="89">
        <v>46</v>
      </c>
      <c r="AT49" s="89" t="e">
        <f t="shared" si="33"/>
        <v>#N/A</v>
      </c>
      <c r="AU49" s="89" t="str">
        <f t="shared" si="56"/>
        <v/>
      </c>
      <c r="AV49" s="89">
        <v>46</v>
      </c>
      <c r="AW49" s="89" t="e">
        <f t="shared" si="34"/>
        <v>#N/A</v>
      </c>
      <c r="AX49" s="89" t="str">
        <f t="shared" si="57"/>
        <v/>
      </c>
      <c r="AY49" s="89">
        <v>46</v>
      </c>
      <c r="AZ49" s="89" t="e">
        <f t="shared" si="35"/>
        <v>#N/A</v>
      </c>
      <c r="BA49" s="89" t="str">
        <f t="shared" si="58"/>
        <v/>
      </c>
      <c r="BB49" s="89">
        <v>46</v>
      </c>
      <c r="BC49" s="89" t="e">
        <f t="shared" si="36"/>
        <v>#N/A</v>
      </c>
      <c r="BD49" s="89" t="str">
        <f t="shared" si="59"/>
        <v/>
      </c>
      <c r="BE49" s="89">
        <v>46</v>
      </c>
      <c r="BF49" s="89" t="e">
        <f t="shared" si="37"/>
        <v>#N/A</v>
      </c>
      <c r="BG49" s="89" t="str">
        <f t="shared" si="60"/>
        <v/>
      </c>
      <c r="BH49" s="89">
        <v>46</v>
      </c>
      <c r="BI49" s="89" t="e">
        <f t="shared" si="38"/>
        <v>#N/A</v>
      </c>
      <c r="BJ49" s="89" t="str">
        <f t="shared" si="61"/>
        <v/>
      </c>
      <c r="BK49" s="89">
        <v>46</v>
      </c>
      <c r="BL49" s="89" t="e">
        <f t="shared" si="39"/>
        <v>#N/A</v>
      </c>
      <c r="BM49" s="89" t="str">
        <f t="shared" si="62"/>
        <v/>
      </c>
      <c r="BN49" s="89">
        <v>46</v>
      </c>
      <c r="BO49" s="89" t="e">
        <f t="shared" si="40"/>
        <v>#N/A</v>
      </c>
      <c r="BP49" s="89" t="str">
        <f t="shared" si="63"/>
        <v/>
      </c>
      <c r="BQ49" s="89">
        <v>46</v>
      </c>
      <c r="BR49" s="89" t="e">
        <f t="shared" si="41"/>
        <v>#N/A</v>
      </c>
      <c r="BS49" s="89" t="str">
        <f t="shared" si="64"/>
        <v/>
      </c>
    </row>
    <row r="50" spans="1:79" s="89" customFormat="1">
      <c r="A50" s="89" t="e">
        <f>A49</f>
        <v>#N/A</v>
      </c>
      <c r="B50" s="90">
        <v>5</v>
      </c>
      <c r="C50" s="540"/>
      <c r="D50" s="545"/>
      <c r="E50" s="559"/>
      <c r="F50" s="90" t="str">
        <f>IF(H50="","",5)</f>
        <v/>
      </c>
      <c r="G50" s="92" t="str">
        <f t="shared" si="47"/>
        <v/>
      </c>
      <c r="H50" s="93"/>
      <c r="I50" s="92" t="str">
        <f t="shared" si="48"/>
        <v/>
      </c>
      <c r="J50" s="553"/>
      <c r="K50" s="554"/>
      <c r="L50" s="554"/>
      <c r="M50" s="554"/>
      <c r="N50" s="554"/>
      <c r="O50" s="555"/>
      <c r="P50" s="99">
        <f t="shared" si="49"/>
        <v>0</v>
      </c>
      <c r="Q50" s="99">
        <f t="shared" si="19"/>
        <v>0</v>
      </c>
      <c r="R50" s="99">
        <f t="shared" si="50"/>
        <v>0</v>
      </c>
      <c r="S50" s="99">
        <f t="shared" si="20"/>
        <v>0</v>
      </c>
      <c r="T50" s="100">
        <f t="shared" si="51"/>
        <v>0</v>
      </c>
      <c r="U50" s="101">
        <f t="shared" si="52"/>
        <v>0</v>
      </c>
      <c r="V50" s="89" t="str">
        <f t="shared" si="21"/>
        <v>000</v>
      </c>
      <c r="W50" s="89">
        <f t="shared" si="22"/>
        <v>0</v>
      </c>
      <c r="X50" s="89">
        <f t="shared" si="23"/>
        <v>0</v>
      </c>
      <c r="Y50" s="89" t="str">
        <f t="shared" si="24"/>
        <v/>
      </c>
      <c r="Z50" s="89" t="str">
        <f t="shared" si="25"/>
        <v/>
      </c>
      <c r="AA50" s="89" t="str">
        <f t="shared" si="26"/>
        <v>0</v>
      </c>
      <c r="AB50" s="89" t="str">
        <f t="shared" si="27"/>
        <v/>
      </c>
      <c r="AC50" s="89" t="str">
        <f t="shared" si="28"/>
        <v>0</v>
      </c>
      <c r="AD50" s="89" t="str">
        <f t="shared" si="29"/>
        <v/>
      </c>
      <c r="AE50" s="89" t="str">
        <f t="shared" si="6"/>
        <v>00</v>
      </c>
      <c r="AF50" s="89">
        <f t="shared" si="30"/>
        <v>0</v>
      </c>
      <c r="AH50" s="89">
        <v>8</v>
      </c>
      <c r="AI50" s="89" t="e">
        <f t="shared" si="67"/>
        <v>#N/A</v>
      </c>
      <c r="AJ50" s="89">
        <f t="shared" si="67"/>
        <v>0</v>
      </c>
      <c r="AK50" s="89">
        <v>5</v>
      </c>
      <c r="AL50" s="89" t="e">
        <f t="shared" si="53"/>
        <v>#N/A</v>
      </c>
      <c r="AM50" s="89" t="e">
        <f t="shared" si="31"/>
        <v>#N/A</v>
      </c>
      <c r="AN50" s="89" t="str">
        <f t="shared" si="54"/>
        <v/>
      </c>
      <c r="AO50" s="89">
        <v>5</v>
      </c>
      <c r="AP50" s="89">
        <v>47</v>
      </c>
      <c r="AQ50" s="89" t="e">
        <f t="shared" si="32"/>
        <v>#N/A</v>
      </c>
      <c r="AR50" s="89" t="str">
        <f t="shared" si="55"/>
        <v/>
      </c>
      <c r="AS50" s="89">
        <v>47</v>
      </c>
      <c r="AT50" s="89" t="e">
        <f t="shared" si="33"/>
        <v>#N/A</v>
      </c>
      <c r="AU50" s="89" t="str">
        <f t="shared" si="56"/>
        <v/>
      </c>
      <c r="AV50" s="89">
        <v>47</v>
      </c>
      <c r="AW50" s="89" t="e">
        <f t="shared" si="34"/>
        <v>#N/A</v>
      </c>
      <c r="AX50" s="89" t="str">
        <f t="shared" si="57"/>
        <v/>
      </c>
      <c r="AY50" s="89">
        <v>47</v>
      </c>
      <c r="AZ50" s="89" t="e">
        <f t="shared" si="35"/>
        <v>#N/A</v>
      </c>
      <c r="BA50" s="89" t="str">
        <f t="shared" si="58"/>
        <v/>
      </c>
      <c r="BB50" s="89">
        <v>47</v>
      </c>
      <c r="BC50" s="89" t="e">
        <f t="shared" si="36"/>
        <v>#N/A</v>
      </c>
      <c r="BD50" s="89" t="str">
        <f t="shared" si="59"/>
        <v/>
      </c>
      <c r="BE50" s="89">
        <v>47</v>
      </c>
      <c r="BF50" s="89" t="e">
        <f t="shared" si="37"/>
        <v>#N/A</v>
      </c>
      <c r="BG50" s="89" t="str">
        <f t="shared" si="60"/>
        <v/>
      </c>
      <c r="BH50" s="89">
        <v>47</v>
      </c>
      <c r="BI50" s="89" t="e">
        <f t="shared" si="38"/>
        <v>#N/A</v>
      </c>
      <c r="BJ50" s="89" t="str">
        <f t="shared" si="61"/>
        <v/>
      </c>
      <c r="BK50" s="89">
        <v>47</v>
      </c>
      <c r="BL50" s="89" t="e">
        <f t="shared" si="39"/>
        <v>#N/A</v>
      </c>
      <c r="BM50" s="89" t="str">
        <f t="shared" si="62"/>
        <v/>
      </c>
      <c r="BN50" s="89">
        <v>47</v>
      </c>
      <c r="BO50" s="89" t="e">
        <f t="shared" si="40"/>
        <v>#N/A</v>
      </c>
      <c r="BP50" s="89" t="str">
        <f t="shared" si="63"/>
        <v/>
      </c>
      <c r="BQ50" s="89">
        <v>47</v>
      </c>
      <c r="BR50" s="89" t="e">
        <f t="shared" si="41"/>
        <v>#N/A</v>
      </c>
      <c r="BS50" s="89" t="str">
        <f t="shared" si="64"/>
        <v/>
      </c>
    </row>
    <row r="51" spans="1:79" s="89" customFormat="1" ht="15" thickBot="1">
      <c r="A51" s="89" t="e">
        <f>A50</f>
        <v>#N/A</v>
      </c>
      <c r="B51" s="90">
        <v>6</v>
      </c>
      <c r="C51" s="541"/>
      <c r="D51" s="546"/>
      <c r="E51" s="560"/>
      <c r="F51" s="102" t="str">
        <f>IF(H51="","",6)</f>
        <v/>
      </c>
      <c r="G51" s="103" t="str">
        <f t="shared" si="47"/>
        <v/>
      </c>
      <c r="H51" s="104"/>
      <c r="I51" s="103" t="str">
        <f t="shared" si="48"/>
        <v/>
      </c>
      <c r="J51" s="556"/>
      <c r="K51" s="557"/>
      <c r="L51" s="557"/>
      <c r="M51" s="557"/>
      <c r="N51" s="557"/>
      <c r="O51" s="558"/>
      <c r="P51" s="99">
        <f t="shared" si="49"/>
        <v>0</v>
      </c>
      <c r="Q51" s="99">
        <f t="shared" si="19"/>
        <v>0</v>
      </c>
      <c r="R51" s="99">
        <f t="shared" si="50"/>
        <v>0</v>
      </c>
      <c r="S51" s="99">
        <f t="shared" si="20"/>
        <v>0</v>
      </c>
      <c r="T51" s="100">
        <f t="shared" si="51"/>
        <v>0</v>
      </c>
      <c r="U51" s="101">
        <f t="shared" si="52"/>
        <v>0</v>
      </c>
      <c r="V51" s="89" t="str">
        <f t="shared" si="21"/>
        <v>000</v>
      </c>
      <c r="W51" s="89">
        <f t="shared" si="22"/>
        <v>0</v>
      </c>
      <c r="X51" s="89">
        <f t="shared" si="23"/>
        <v>0</v>
      </c>
      <c r="Y51" s="89" t="str">
        <f t="shared" si="24"/>
        <v/>
      </c>
      <c r="Z51" s="89" t="str">
        <f t="shared" si="25"/>
        <v/>
      </c>
      <c r="AA51" s="89" t="str">
        <f t="shared" si="26"/>
        <v>0</v>
      </c>
      <c r="AB51" s="89" t="str">
        <f t="shared" si="27"/>
        <v/>
      </c>
      <c r="AC51" s="89" t="str">
        <f t="shared" si="28"/>
        <v>0</v>
      </c>
      <c r="AD51" s="89" t="str">
        <f t="shared" si="29"/>
        <v/>
      </c>
      <c r="AE51" s="89" t="str">
        <f t="shared" si="6"/>
        <v>00</v>
      </c>
      <c r="AF51" s="89">
        <f t="shared" si="30"/>
        <v>0</v>
      </c>
      <c r="AH51" s="89">
        <v>8</v>
      </c>
      <c r="AI51" s="89" t="e">
        <f t="shared" si="67"/>
        <v>#N/A</v>
      </c>
      <c r="AJ51" s="89">
        <f t="shared" si="67"/>
        <v>0</v>
      </c>
      <c r="AK51" s="89">
        <v>6</v>
      </c>
      <c r="AL51" s="89" t="e">
        <f t="shared" si="53"/>
        <v>#N/A</v>
      </c>
      <c r="AM51" s="89" t="e">
        <f t="shared" si="31"/>
        <v>#N/A</v>
      </c>
      <c r="AN51" s="89" t="str">
        <f t="shared" si="54"/>
        <v/>
      </c>
      <c r="AO51" s="89">
        <v>6</v>
      </c>
      <c r="AP51" s="89">
        <v>48</v>
      </c>
      <c r="AQ51" s="89" t="e">
        <f t="shared" si="32"/>
        <v>#N/A</v>
      </c>
      <c r="AR51" s="89" t="str">
        <f t="shared" si="55"/>
        <v/>
      </c>
      <c r="AS51" s="89">
        <v>48</v>
      </c>
      <c r="AT51" s="89" t="e">
        <f t="shared" si="33"/>
        <v>#N/A</v>
      </c>
      <c r="AU51" s="89" t="str">
        <f t="shared" si="56"/>
        <v/>
      </c>
      <c r="AV51" s="89">
        <v>48</v>
      </c>
      <c r="AW51" s="89" t="e">
        <f t="shared" si="34"/>
        <v>#N/A</v>
      </c>
      <c r="AX51" s="89" t="str">
        <f t="shared" si="57"/>
        <v/>
      </c>
      <c r="AY51" s="89">
        <v>48</v>
      </c>
      <c r="AZ51" s="89" t="e">
        <f t="shared" si="35"/>
        <v>#N/A</v>
      </c>
      <c r="BA51" s="89" t="str">
        <f t="shared" si="58"/>
        <v/>
      </c>
      <c r="BB51" s="89">
        <v>48</v>
      </c>
      <c r="BC51" s="89" t="e">
        <f t="shared" si="36"/>
        <v>#N/A</v>
      </c>
      <c r="BD51" s="89" t="str">
        <f t="shared" si="59"/>
        <v/>
      </c>
      <c r="BE51" s="89">
        <v>48</v>
      </c>
      <c r="BF51" s="89" t="e">
        <f t="shared" si="37"/>
        <v>#N/A</v>
      </c>
      <c r="BG51" s="89" t="str">
        <f t="shared" si="60"/>
        <v/>
      </c>
      <c r="BH51" s="89">
        <v>48</v>
      </c>
      <c r="BI51" s="89" t="e">
        <f t="shared" si="38"/>
        <v>#N/A</v>
      </c>
      <c r="BJ51" s="89" t="str">
        <f t="shared" si="61"/>
        <v/>
      </c>
      <c r="BK51" s="89">
        <v>48</v>
      </c>
      <c r="BL51" s="89" t="e">
        <f t="shared" si="39"/>
        <v>#N/A</v>
      </c>
      <c r="BM51" s="89" t="str">
        <f t="shared" si="62"/>
        <v/>
      </c>
      <c r="BN51" s="89">
        <v>48</v>
      </c>
      <c r="BO51" s="89" t="e">
        <f t="shared" si="40"/>
        <v>#N/A</v>
      </c>
      <c r="BP51" s="89" t="str">
        <f t="shared" si="63"/>
        <v/>
      </c>
      <c r="BQ51" s="89">
        <v>48</v>
      </c>
      <c r="BR51" s="89" t="e">
        <f t="shared" si="41"/>
        <v>#N/A</v>
      </c>
      <c r="BS51" s="89" t="str">
        <f t="shared" si="64"/>
        <v/>
      </c>
    </row>
    <row r="52" spans="1:79" s="89" customFormat="1">
      <c r="A52" s="89" t="e">
        <f>VLOOKUP(D52,コード３,2,FALSE)</f>
        <v>#N/A</v>
      </c>
      <c r="B52" s="90">
        <v>1</v>
      </c>
      <c r="C52" s="539">
        <v>9</v>
      </c>
      <c r="D52" s="112"/>
      <c r="E52" s="347" t="str">
        <f>IF(D52="","",CA52)</f>
        <v/>
      </c>
      <c r="F52" s="90" t="str">
        <f>IF(H52="","",1)</f>
        <v/>
      </c>
      <c r="G52" s="92" t="str">
        <f t="shared" si="47"/>
        <v/>
      </c>
      <c r="H52" s="93"/>
      <c r="I52" s="92" t="str">
        <f t="shared" si="48"/>
        <v/>
      </c>
      <c r="J52" s="94" t="str">
        <f>IF(D52="","",VLOOKUP(D52,コード３,3,FALSE))</f>
        <v/>
      </c>
      <c r="K52" s="95"/>
      <c r="L52" s="96" t="str">
        <f>IF(B52="","",IF(J52="","",IF(J52="p","点",IF(J52="t","分","m"))))</f>
        <v/>
      </c>
      <c r="M52" s="97"/>
      <c r="N52" s="96" t="str">
        <f>IF(B52="","",IF(J52="","",IF(J52="p","",IF(J52="t","秒","cm"))))</f>
        <v/>
      </c>
      <c r="O52" s="98"/>
      <c r="P52" s="99">
        <f t="shared" si="49"/>
        <v>0</v>
      </c>
      <c r="Q52" s="99">
        <f t="shared" si="19"/>
        <v>0</v>
      </c>
      <c r="R52" s="99">
        <f t="shared" si="50"/>
        <v>0</v>
      </c>
      <c r="S52" s="99">
        <f t="shared" si="20"/>
        <v>0</v>
      </c>
      <c r="T52" s="100">
        <f t="shared" si="51"/>
        <v>0</v>
      </c>
      <c r="U52" s="101">
        <f t="shared" si="52"/>
        <v>0</v>
      </c>
      <c r="V52" s="89" t="str">
        <f t="shared" si="21"/>
        <v>000</v>
      </c>
      <c r="W52" s="89">
        <f t="shared" si="22"/>
        <v>0</v>
      </c>
      <c r="X52" s="89">
        <f t="shared" si="23"/>
        <v>0</v>
      </c>
      <c r="Y52" s="89" t="str">
        <f t="shared" si="24"/>
        <v/>
      </c>
      <c r="Z52" s="89" t="str">
        <f t="shared" si="25"/>
        <v/>
      </c>
      <c r="AA52" s="89" t="str">
        <f t="shared" si="26"/>
        <v>0</v>
      </c>
      <c r="AB52" s="89" t="str">
        <f t="shared" si="27"/>
        <v/>
      </c>
      <c r="AC52" s="89" t="str">
        <f t="shared" si="28"/>
        <v>0</v>
      </c>
      <c r="AD52" s="89" t="str">
        <f t="shared" si="29"/>
        <v/>
      </c>
      <c r="AE52" s="89" t="str">
        <f t="shared" si="6"/>
        <v>00</v>
      </c>
      <c r="AF52" s="89">
        <f t="shared" si="30"/>
        <v>0</v>
      </c>
      <c r="AH52" s="89">
        <v>9</v>
      </c>
      <c r="AI52" s="89" t="e">
        <f>VLOOKUP(D52,コード３,2,FALSE)</f>
        <v>#N/A</v>
      </c>
      <c r="AJ52" s="89">
        <f>COUNTIF('tmp２'!C$203:C$1202,AI52)</f>
        <v>0</v>
      </c>
      <c r="AK52" s="89">
        <v>1</v>
      </c>
      <c r="AL52" s="89" t="e">
        <f t="shared" si="53"/>
        <v>#N/A</v>
      </c>
      <c r="AM52" s="89" t="e">
        <f>AL52*1</f>
        <v>#N/A</v>
      </c>
      <c r="AN52" s="89" t="str">
        <f t="shared" si="54"/>
        <v/>
      </c>
      <c r="AO52" s="89">
        <v>1</v>
      </c>
      <c r="AP52" s="89">
        <v>49</v>
      </c>
      <c r="AQ52" s="89" t="e">
        <f t="shared" si="32"/>
        <v>#N/A</v>
      </c>
      <c r="AR52" s="89" t="str">
        <f t="shared" si="55"/>
        <v/>
      </c>
      <c r="AS52" s="89">
        <v>49</v>
      </c>
      <c r="AT52" s="89" t="e">
        <f t="shared" si="33"/>
        <v>#N/A</v>
      </c>
      <c r="AU52" s="89" t="str">
        <f t="shared" si="56"/>
        <v/>
      </c>
      <c r="AV52" s="89">
        <v>49</v>
      </c>
      <c r="AW52" s="89" t="e">
        <f t="shared" si="34"/>
        <v>#N/A</v>
      </c>
      <c r="AX52" s="89" t="str">
        <f t="shared" si="57"/>
        <v/>
      </c>
      <c r="AY52" s="89">
        <v>49</v>
      </c>
      <c r="AZ52" s="89" t="e">
        <f t="shared" si="35"/>
        <v>#N/A</v>
      </c>
      <c r="BA52" s="89" t="str">
        <f t="shared" si="58"/>
        <v/>
      </c>
      <c r="BB52" s="89">
        <v>49</v>
      </c>
      <c r="BC52" s="89" t="e">
        <f t="shared" si="36"/>
        <v>#N/A</v>
      </c>
      <c r="BD52" s="89" t="str">
        <f t="shared" si="59"/>
        <v/>
      </c>
      <c r="BE52" s="89">
        <v>49</v>
      </c>
      <c r="BF52" s="89" t="e">
        <f t="shared" si="37"/>
        <v>#N/A</v>
      </c>
      <c r="BG52" s="89" t="str">
        <f t="shared" si="60"/>
        <v/>
      </c>
      <c r="BH52" s="89">
        <v>49</v>
      </c>
      <c r="BI52" s="89" t="e">
        <f t="shared" si="38"/>
        <v>#N/A</v>
      </c>
      <c r="BJ52" s="89" t="str">
        <f t="shared" si="61"/>
        <v/>
      </c>
      <c r="BK52" s="89">
        <v>49</v>
      </c>
      <c r="BL52" s="89" t="e">
        <f t="shared" si="39"/>
        <v>#N/A</v>
      </c>
      <c r="BM52" s="89" t="str">
        <f t="shared" si="62"/>
        <v/>
      </c>
      <c r="BN52" s="89">
        <v>49</v>
      </c>
      <c r="BO52" s="89" t="e">
        <f t="shared" si="40"/>
        <v>#N/A</v>
      </c>
      <c r="BP52" s="89" t="str">
        <f t="shared" si="63"/>
        <v/>
      </c>
      <c r="BQ52" s="89">
        <v>49</v>
      </c>
      <c r="BR52" s="89" t="e">
        <f t="shared" si="41"/>
        <v>#N/A</v>
      </c>
      <c r="BS52" s="89" t="str">
        <f t="shared" si="64"/>
        <v/>
      </c>
      <c r="BU52" s="89">
        <f>COUNTIF(D$4:D57,D52)</f>
        <v>0</v>
      </c>
      <c r="BX52" s="89">
        <f>COUNTIF(D$4:D$63,D52)</f>
        <v>0</v>
      </c>
      <c r="BY52" s="89" t="b">
        <f>AND(BU52=1,BX52=1)</f>
        <v>0</v>
      </c>
      <c r="BZ52" s="89" t="e">
        <f>IF(BY52=TRUE,"",VLOOKUP(BU52,CC$4:CD$13,2,FALSE))</f>
        <v>#N/A</v>
      </c>
      <c r="CA52" s="89" t="str">
        <f>IF(D52="","",CONCATENATE(BW$2,BZ52))</f>
        <v/>
      </c>
    </row>
    <row r="53" spans="1:79" s="89" customFormat="1">
      <c r="A53" s="89" t="e">
        <f>A52</f>
        <v>#N/A</v>
      </c>
      <c r="B53" s="90">
        <v>2</v>
      </c>
      <c r="C53" s="540"/>
      <c r="D53" s="544"/>
      <c r="E53" s="542"/>
      <c r="F53" s="90" t="str">
        <f>IF(H53="","",2)</f>
        <v/>
      </c>
      <c r="G53" s="92" t="str">
        <f t="shared" si="47"/>
        <v/>
      </c>
      <c r="H53" s="93"/>
      <c r="I53" s="92" t="str">
        <f t="shared" si="48"/>
        <v/>
      </c>
      <c r="J53" s="550"/>
      <c r="K53" s="551"/>
      <c r="L53" s="551"/>
      <c r="M53" s="551"/>
      <c r="N53" s="551"/>
      <c r="O53" s="552"/>
      <c r="P53" s="99">
        <f t="shared" si="49"/>
        <v>0</v>
      </c>
      <c r="Q53" s="99">
        <f t="shared" si="19"/>
        <v>0</v>
      </c>
      <c r="R53" s="99">
        <f t="shared" si="50"/>
        <v>0</v>
      </c>
      <c r="S53" s="99">
        <f t="shared" si="20"/>
        <v>0</v>
      </c>
      <c r="T53" s="100">
        <f t="shared" si="51"/>
        <v>0</v>
      </c>
      <c r="U53" s="101">
        <f t="shared" si="52"/>
        <v>0</v>
      </c>
      <c r="V53" s="89" t="str">
        <f t="shared" si="21"/>
        <v>000</v>
      </c>
      <c r="W53" s="89">
        <f t="shared" si="22"/>
        <v>0</v>
      </c>
      <c r="X53" s="89">
        <f t="shared" si="23"/>
        <v>0</v>
      </c>
      <c r="Y53" s="89" t="str">
        <f t="shared" si="24"/>
        <v/>
      </c>
      <c r="Z53" s="89" t="str">
        <f t="shared" si="25"/>
        <v/>
      </c>
      <c r="AA53" s="89" t="str">
        <f t="shared" si="26"/>
        <v>0</v>
      </c>
      <c r="AB53" s="89" t="str">
        <f t="shared" si="27"/>
        <v/>
      </c>
      <c r="AC53" s="89" t="str">
        <f t="shared" si="28"/>
        <v>0</v>
      </c>
      <c r="AD53" s="89" t="str">
        <f t="shared" si="29"/>
        <v/>
      </c>
      <c r="AE53" s="89" t="str">
        <f t="shared" si="6"/>
        <v>00</v>
      </c>
      <c r="AF53" s="89">
        <f t="shared" si="30"/>
        <v>0</v>
      </c>
      <c r="AH53" s="89">
        <v>9</v>
      </c>
      <c r="AI53" s="89" t="e">
        <f>AI52</f>
        <v>#N/A</v>
      </c>
      <c r="AJ53" s="89">
        <f>AJ52</f>
        <v>0</v>
      </c>
      <c r="AK53" s="89">
        <v>2</v>
      </c>
      <c r="AL53" s="89" t="e">
        <f t="shared" si="53"/>
        <v>#N/A</v>
      </c>
      <c r="AM53" s="89" t="e">
        <f t="shared" si="31"/>
        <v>#N/A</v>
      </c>
      <c r="AN53" s="89" t="str">
        <f t="shared" si="54"/>
        <v/>
      </c>
      <c r="AO53" s="89">
        <v>2</v>
      </c>
      <c r="AP53" s="89">
        <v>50</v>
      </c>
      <c r="AQ53" s="89" t="e">
        <f t="shared" si="32"/>
        <v>#N/A</v>
      </c>
      <c r="AR53" s="89" t="str">
        <f t="shared" si="55"/>
        <v/>
      </c>
      <c r="AS53" s="89">
        <v>50</v>
      </c>
      <c r="AT53" s="89" t="e">
        <f t="shared" si="33"/>
        <v>#N/A</v>
      </c>
      <c r="AU53" s="89" t="str">
        <f t="shared" si="56"/>
        <v/>
      </c>
      <c r="AV53" s="89">
        <v>50</v>
      </c>
      <c r="AW53" s="89" t="e">
        <f t="shared" si="34"/>
        <v>#N/A</v>
      </c>
      <c r="AX53" s="89" t="str">
        <f t="shared" si="57"/>
        <v/>
      </c>
      <c r="AY53" s="89">
        <v>50</v>
      </c>
      <c r="AZ53" s="89" t="e">
        <f t="shared" si="35"/>
        <v>#N/A</v>
      </c>
      <c r="BA53" s="89" t="str">
        <f t="shared" si="58"/>
        <v/>
      </c>
      <c r="BB53" s="89">
        <v>50</v>
      </c>
      <c r="BC53" s="89" t="e">
        <f t="shared" si="36"/>
        <v>#N/A</v>
      </c>
      <c r="BD53" s="89" t="str">
        <f t="shared" si="59"/>
        <v/>
      </c>
      <c r="BE53" s="89">
        <v>50</v>
      </c>
      <c r="BF53" s="89" t="e">
        <f t="shared" si="37"/>
        <v>#N/A</v>
      </c>
      <c r="BG53" s="89" t="str">
        <f t="shared" si="60"/>
        <v/>
      </c>
      <c r="BH53" s="89">
        <v>50</v>
      </c>
      <c r="BI53" s="89" t="e">
        <f t="shared" si="38"/>
        <v>#N/A</v>
      </c>
      <c r="BJ53" s="89" t="str">
        <f t="shared" si="61"/>
        <v/>
      </c>
      <c r="BK53" s="89">
        <v>50</v>
      </c>
      <c r="BL53" s="89" t="e">
        <f t="shared" si="39"/>
        <v>#N/A</v>
      </c>
      <c r="BM53" s="89" t="str">
        <f t="shared" si="62"/>
        <v/>
      </c>
      <c r="BN53" s="89">
        <v>50</v>
      </c>
      <c r="BO53" s="89" t="e">
        <f t="shared" si="40"/>
        <v>#N/A</v>
      </c>
      <c r="BP53" s="89" t="str">
        <f t="shared" si="63"/>
        <v/>
      </c>
      <c r="BQ53" s="89">
        <v>50</v>
      </c>
      <c r="BR53" s="89" t="e">
        <f t="shared" si="41"/>
        <v>#N/A</v>
      </c>
      <c r="BS53" s="89" t="str">
        <f t="shared" si="64"/>
        <v/>
      </c>
    </row>
    <row r="54" spans="1:79" s="89" customFormat="1">
      <c r="A54" s="89" t="e">
        <f>A53</f>
        <v>#N/A</v>
      </c>
      <c r="B54" s="90">
        <v>3</v>
      </c>
      <c r="C54" s="540"/>
      <c r="D54" s="545"/>
      <c r="E54" s="559"/>
      <c r="F54" s="90" t="str">
        <f>IF(H54="","",3)</f>
        <v/>
      </c>
      <c r="G54" s="92" t="str">
        <f t="shared" si="47"/>
        <v/>
      </c>
      <c r="H54" s="93"/>
      <c r="I54" s="92" t="str">
        <f t="shared" si="48"/>
        <v/>
      </c>
      <c r="J54" s="553"/>
      <c r="K54" s="554"/>
      <c r="L54" s="554"/>
      <c r="M54" s="554"/>
      <c r="N54" s="554"/>
      <c r="O54" s="555"/>
      <c r="P54" s="99">
        <f t="shared" si="49"/>
        <v>0</v>
      </c>
      <c r="Q54" s="99">
        <f t="shared" si="19"/>
        <v>0</v>
      </c>
      <c r="R54" s="99">
        <f t="shared" si="50"/>
        <v>0</v>
      </c>
      <c r="S54" s="99">
        <f t="shared" si="20"/>
        <v>0</v>
      </c>
      <c r="T54" s="100">
        <f t="shared" si="51"/>
        <v>0</v>
      </c>
      <c r="U54" s="101">
        <f t="shared" si="52"/>
        <v>0</v>
      </c>
      <c r="V54" s="89" t="str">
        <f t="shared" si="21"/>
        <v>000</v>
      </c>
      <c r="W54" s="89">
        <f t="shared" si="22"/>
        <v>0</v>
      </c>
      <c r="X54" s="89">
        <f t="shared" si="23"/>
        <v>0</v>
      </c>
      <c r="Y54" s="89" t="str">
        <f t="shared" si="24"/>
        <v/>
      </c>
      <c r="Z54" s="89" t="str">
        <f t="shared" si="25"/>
        <v/>
      </c>
      <c r="AA54" s="89" t="str">
        <f t="shared" si="26"/>
        <v>0</v>
      </c>
      <c r="AB54" s="89" t="str">
        <f t="shared" si="27"/>
        <v/>
      </c>
      <c r="AC54" s="89" t="str">
        <f t="shared" si="28"/>
        <v>0</v>
      </c>
      <c r="AD54" s="89" t="str">
        <f t="shared" si="29"/>
        <v/>
      </c>
      <c r="AE54" s="89" t="str">
        <f t="shared" si="6"/>
        <v>00</v>
      </c>
      <c r="AF54" s="89">
        <f t="shared" si="30"/>
        <v>0</v>
      </c>
      <c r="AH54" s="89">
        <v>9</v>
      </c>
      <c r="AI54" s="89" t="e">
        <f>AI53</f>
        <v>#N/A</v>
      </c>
      <c r="AJ54" s="89">
        <f>AJ53</f>
        <v>0</v>
      </c>
      <c r="AK54" s="89">
        <v>3</v>
      </c>
      <c r="AL54" s="89" t="e">
        <f t="shared" si="53"/>
        <v>#N/A</v>
      </c>
      <c r="AM54" s="89" t="e">
        <f t="shared" si="31"/>
        <v>#N/A</v>
      </c>
      <c r="AN54" s="89" t="str">
        <f t="shared" si="54"/>
        <v/>
      </c>
      <c r="AO54" s="89">
        <v>3</v>
      </c>
      <c r="AP54" s="89">
        <v>51</v>
      </c>
      <c r="AQ54" s="89" t="e">
        <f t="shared" si="32"/>
        <v>#N/A</v>
      </c>
      <c r="AR54" s="89" t="str">
        <f t="shared" si="55"/>
        <v/>
      </c>
      <c r="AS54" s="89">
        <v>51</v>
      </c>
      <c r="AT54" s="89" t="e">
        <f t="shared" si="33"/>
        <v>#N/A</v>
      </c>
      <c r="AU54" s="89" t="str">
        <f t="shared" si="56"/>
        <v/>
      </c>
      <c r="AV54" s="89">
        <v>51</v>
      </c>
      <c r="AW54" s="89" t="e">
        <f t="shared" si="34"/>
        <v>#N/A</v>
      </c>
      <c r="AX54" s="89" t="str">
        <f t="shared" si="57"/>
        <v/>
      </c>
      <c r="AY54" s="89">
        <v>51</v>
      </c>
      <c r="AZ54" s="89" t="e">
        <f t="shared" si="35"/>
        <v>#N/A</v>
      </c>
      <c r="BA54" s="89" t="str">
        <f t="shared" si="58"/>
        <v/>
      </c>
      <c r="BB54" s="89">
        <v>51</v>
      </c>
      <c r="BC54" s="89" t="e">
        <f t="shared" si="36"/>
        <v>#N/A</v>
      </c>
      <c r="BD54" s="89" t="str">
        <f t="shared" si="59"/>
        <v/>
      </c>
      <c r="BE54" s="89">
        <v>51</v>
      </c>
      <c r="BF54" s="89" t="e">
        <f t="shared" si="37"/>
        <v>#N/A</v>
      </c>
      <c r="BG54" s="89" t="str">
        <f t="shared" si="60"/>
        <v/>
      </c>
      <c r="BH54" s="89">
        <v>51</v>
      </c>
      <c r="BI54" s="89" t="e">
        <f t="shared" si="38"/>
        <v>#N/A</v>
      </c>
      <c r="BJ54" s="89" t="str">
        <f t="shared" si="61"/>
        <v/>
      </c>
      <c r="BK54" s="89">
        <v>51</v>
      </c>
      <c r="BL54" s="89" t="e">
        <f t="shared" si="39"/>
        <v>#N/A</v>
      </c>
      <c r="BM54" s="89" t="str">
        <f t="shared" si="62"/>
        <v/>
      </c>
      <c r="BN54" s="89">
        <v>51</v>
      </c>
      <c r="BO54" s="89" t="e">
        <f t="shared" si="40"/>
        <v>#N/A</v>
      </c>
      <c r="BP54" s="89" t="str">
        <f t="shared" si="63"/>
        <v/>
      </c>
      <c r="BQ54" s="89">
        <v>51</v>
      </c>
      <c r="BR54" s="89" t="e">
        <f t="shared" si="41"/>
        <v>#N/A</v>
      </c>
      <c r="BS54" s="89" t="str">
        <f t="shared" si="64"/>
        <v/>
      </c>
    </row>
    <row r="55" spans="1:79" s="89" customFormat="1">
      <c r="A55" s="89" t="e">
        <f>A54</f>
        <v>#N/A</v>
      </c>
      <c r="B55" s="90">
        <v>4</v>
      </c>
      <c r="C55" s="540"/>
      <c r="D55" s="545"/>
      <c r="E55" s="559"/>
      <c r="F55" s="90" t="str">
        <f>IF(H55="","",4)</f>
        <v/>
      </c>
      <c r="G55" s="92" t="str">
        <f t="shared" si="47"/>
        <v/>
      </c>
      <c r="H55" s="93"/>
      <c r="I55" s="92" t="str">
        <f t="shared" si="48"/>
        <v/>
      </c>
      <c r="J55" s="553"/>
      <c r="K55" s="554"/>
      <c r="L55" s="554"/>
      <c r="M55" s="554"/>
      <c r="N55" s="554"/>
      <c r="O55" s="555"/>
      <c r="P55" s="99">
        <f t="shared" si="49"/>
        <v>0</v>
      </c>
      <c r="Q55" s="99">
        <f t="shared" si="19"/>
        <v>0</v>
      </c>
      <c r="R55" s="99">
        <f t="shared" si="50"/>
        <v>0</v>
      </c>
      <c r="S55" s="99">
        <f t="shared" si="20"/>
        <v>0</v>
      </c>
      <c r="T55" s="100">
        <f t="shared" si="51"/>
        <v>0</v>
      </c>
      <c r="U55" s="101">
        <f t="shared" si="52"/>
        <v>0</v>
      </c>
      <c r="V55" s="89" t="str">
        <f t="shared" si="21"/>
        <v>000</v>
      </c>
      <c r="W55" s="89">
        <f t="shared" si="22"/>
        <v>0</v>
      </c>
      <c r="X55" s="89">
        <f t="shared" si="23"/>
        <v>0</v>
      </c>
      <c r="Y55" s="89" t="str">
        <f t="shared" si="24"/>
        <v/>
      </c>
      <c r="Z55" s="89" t="str">
        <f t="shared" si="25"/>
        <v/>
      </c>
      <c r="AA55" s="89" t="str">
        <f t="shared" si="26"/>
        <v>0</v>
      </c>
      <c r="AB55" s="89" t="str">
        <f t="shared" si="27"/>
        <v/>
      </c>
      <c r="AC55" s="89" t="str">
        <f t="shared" si="28"/>
        <v>0</v>
      </c>
      <c r="AD55" s="89" t="str">
        <f t="shared" si="29"/>
        <v/>
      </c>
      <c r="AE55" s="89" t="str">
        <f t="shared" si="6"/>
        <v>00</v>
      </c>
      <c r="AF55" s="89">
        <f t="shared" si="30"/>
        <v>0</v>
      </c>
      <c r="AH55" s="89">
        <v>9</v>
      </c>
      <c r="AI55" s="89" t="e">
        <f t="shared" ref="AI55:AJ57" si="68">AI54</f>
        <v>#N/A</v>
      </c>
      <c r="AJ55" s="89">
        <f t="shared" si="68"/>
        <v>0</v>
      </c>
      <c r="AK55" s="89">
        <v>4</v>
      </c>
      <c r="AL55" s="89" t="e">
        <f t="shared" si="53"/>
        <v>#N/A</v>
      </c>
      <c r="AM55" s="89" t="e">
        <f t="shared" si="31"/>
        <v>#N/A</v>
      </c>
      <c r="AN55" s="89" t="str">
        <f t="shared" si="54"/>
        <v/>
      </c>
      <c r="AO55" s="89">
        <v>4</v>
      </c>
      <c r="AP55" s="89">
        <v>52</v>
      </c>
      <c r="AQ55" s="89" t="e">
        <f t="shared" si="32"/>
        <v>#N/A</v>
      </c>
      <c r="AR55" s="89" t="str">
        <f t="shared" si="55"/>
        <v/>
      </c>
      <c r="AS55" s="89">
        <v>52</v>
      </c>
      <c r="AT55" s="89" t="e">
        <f t="shared" si="33"/>
        <v>#N/A</v>
      </c>
      <c r="AU55" s="89" t="str">
        <f t="shared" si="56"/>
        <v/>
      </c>
      <c r="AV55" s="89">
        <v>52</v>
      </c>
      <c r="AW55" s="89" t="e">
        <f t="shared" si="34"/>
        <v>#N/A</v>
      </c>
      <c r="AX55" s="89" t="str">
        <f t="shared" si="57"/>
        <v/>
      </c>
      <c r="AY55" s="89">
        <v>52</v>
      </c>
      <c r="AZ55" s="89" t="e">
        <f t="shared" si="35"/>
        <v>#N/A</v>
      </c>
      <c r="BA55" s="89" t="str">
        <f t="shared" si="58"/>
        <v/>
      </c>
      <c r="BB55" s="89">
        <v>52</v>
      </c>
      <c r="BC55" s="89" t="e">
        <f t="shared" si="36"/>
        <v>#N/A</v>
      </c>
      <c r="BD55" s="89" t="str">
        <f t="shared" si="59"/>
        <v/>
      </c>
      <c r="BE55" s="89">
        <v>52</v>
      </c>
      <c r="BF55" s="89" t="e">
        <f t="shared" si="37"/>
        <v>#N/A</v>
      </c>
      <c r="BG55" s="89" t="str">
        <f t="shared" si="60"/>
        <v/>
      </c>
      <c r="BH55" s="89">
        <v>52</v>
      </c>
      <c r="BI55" s="89" t="e">
        <f t="shared" si="38"/>
        <v>#N/A</v>
      </c>
      <c r="BJ55" s="89" t="str">
        <f t="shared" si="61"/>
        <v/>
      </c>
      <c r="BK55" s="89">
        <v>52</v>
      </c>
      <c r="BL55" s="89" t="e">
        <f t="shared" si="39"/>
        <v>#N/A</v>
      </c>
      <c r="BM55" s="89" t="str">
        <f t="shared" si="62"/>
        <v/>
      </c>
      <c r="BN55" s="89">
        <v>52</v>
      </c>
      <c r="BO55" s="89" t="e">
        <f t="shared" si="40"/>
        <v>#N/A</v>
      </c>
      <c r="BP55" s="89" t="str">
        <f t="shared" si="63"/>
        <v/>
      </c>
      <c r="BQ55" s="89">
        <v>52</v>
      </c>
      <c r="BR55" s="89" t="e">
        <f t="shared" si="41"/>
        <v>#N/A</v>
      </c>
      <c r="BS55" s="89" t="str">
        <f t="shared" si="64"/>
        <v/>
      </c>
    </row>
    <row r="56" spans="1:79" s="89" customFormat="1">
      <c r="A56" s="89" t="e">
        <f>A55</f>
        <v>#N/A</v>
      </c>
      <c r="B56" s="90">
        <v>5</v>
      </c>
      <c r="C56" s="540"/>
      <c r="D56" s="545"/>
      <c r="E56" s="559"/>
      <c r="F56" s="90" t="str">
        <f>IF(H56="","",5)</f>
        <v/>
      </c>
      <c r="G56" s="92" t="str">
        <f t="shared" si="47"/>
        <v/>
      </c>
      <c r="H56" s="93"/>
      <c r="I56" s="92" t="str">
        <f t="shared" si="48"/>
        <v/>
      </c>
      <c r="J56" s="553"/>
      <c r="K56" s="554"/>
      <c r="L56" s="554"/>
      <c r="M56" s="554"/>
      <c r="N56" s="554"/>
      <c r="O56" s="555"/>
      <c r="P56" s="99">
        <f t="shared" si="49"/>
        <v>0</v>
      </c>
      <c r="Q56" s="99">
        <f t="shared" si="19"/>
        <v>0</v>
      </c>
      <c r="R56" s="99">
        <f t="shared" si="50"/>
        <v>0</v>
      </c>
      <c r="S56" s="99">
        <f t="shared" si="20"/>
        <v>0</v>
      </c>
      <c r="T56" s="100">
        <f t="shared" si="51"/>
        <v>0</v>
      </c>
      <c r="U56" s="101">
        <f t="shared" si="52"/>
        <v>0</v>
      </c>
      <c r="V56" s="89" t="str">
        <f t="shared" si="21"/>
        <v>000</v>
      </c>
      <c r="W56" s="89">
        <f t="shared" si="22"/>
        <v>0</v>
      </c>
      <c r="X56" s="89">
        <f t="shared" si="23"/>
        <v>0</v>
      </c>
      <c r="Y56" s="89" t="str">
        <f t="shared" si="24"/>
        <v/>
      </c>
      <c r="Z56" s="89" t="str">
        <f t="shared" si="25"/>
        <v/>
      </c>
      <c r="AA56" s="89" t="str">
        <f t="shared" si="26"/>
        <v>0</v>
      </c>
      <c r="AB56" s="89" t="str">
        <f t="shared" si="27"/>
        <v/>
      </c>
      <c r="AC56" s="89" t="str">
        <f t="shared" si="28"/>
        <v>0</v>
      </c>
      <c r="AD56" s="89" t="str">
        <f t="shared" si="29"/>
        <v/>
      </c>
      <c r="AE56" s="89" t="str">
        <f t="shared" si="6"/>
        <v>00</v>
      </c>
      <c r="AF56" s="89">
        <f t="shared" si="30"/>
        <v>0</v>
      </c>
      <c r="AH56" s="89">
        <v>9</v>
      </c>
      <c r="AI56" s="89" t="e">
        <f t="shared" si="68"/>
        <v>#N/A</v>
      </c>
      <c r="AJ56" s="89">
        <f t="shared" si="68"/>
        <v>0</v>
      </c>
      <c r="AK56" s="89">
        <v>5</v>
      </c>
      <c r="AL56" s="89" t="e">
        <f t="shared" si="53"/>
        <v>#N/A</v>
      </c>
      <c r="AM56" s="89" t="e">
        <f t="shared" si="31"/>
        <v>#N/A</v>
      </c>
      <c r="AN56" s="89" t="str">
        <f t="shared" si="54"/>
        <v/>
      </c>
      <c r="AO56" s="89">
        <v>5</v>
      </c>
      <c r="AP56" s="89">
        <v>53</v>
      </c>
      <c r="AQ56" s="89" t="e">
        <f t="shared" si="32"/>
        <v>#N/A</v>
      </c>
      <c r="AR56" s="89" t="str">
        <f t="shared" si="55"/>
        <v/>
      </c>
      <c r="AS56" s="89">
        <v>53</v>
      </c>
      <c r="AT56" s="89" t="e">
        <f t="shared" si="33"/>
        <v>#N/A</v>
      </c>
      <c r="AU56" s="89" t="str">
        <f t="shared" si="56"/>
        <v/>
      </c>
      <c r="AV56" s="89">
        <v>53</v>
      </c>
      <c r="AW56" s="89" t="e">
        <f t="shared" si="34"/>
        <v>#N/A</v>
      </c>
      <c r="AX56" s="89" t="str">
        <f t="shared" si="57"/>
        <v/>
      </c>
      <c r="AY56" s="89">
        <v>53</v>
      </c>
      <c r="AZ56" s="89" t="e">
        <f t="shared" si="35"/>
        <v>#N/A</v>
      </c>
      <c r="BA56" s="89" t="str">
        <f t="shared" si="58"/>
        <v/>
      </c>
      <c r="BB56" s="89">
        <v>53</v>
      </c>
      <c r="BC56" s="89" t="e">
        <f t="shared" si="36"/>
        <v>#N/A</v>
      </c>
      <c r="BD56" s="89" t="str">
        <f t="shared" si="59"/>
        <v/>
      </c>
      <c r="BE56" s="89">
        <v>53</v>
      </c>
      <c r="BF56" s="89" t="e">
        <f t="shared" si="37"/>
        <v>#N/A</v>
      </c>
      <c r="BG56" s="89" t="str">
        <f t="shared" si="60"/>
        <v/>
      </c>
      <c r="BH56" s="89">
        <v>53</v>
      </c>
      <c r="BI56" s="89" t="e">
        <f t="shared" si="38"/>
        <v>#N/A</v>
      </c>
      <c r="BJ56" s="89" t="str">
        <f t="shared" si="61"/>
        <v/>
      </c>
      <c r="BK56" s="89">
        <v>53</v>
      </c>
      <c r="BL56" s="89" t="e">
        <f t="shared" si="39"/>
        <v>#N/A</v>
      </c>
      <c r="BM56" s="89" t="str">
        <f t="shared" si="62"/>
        <v/>
      </c>
      <c r="BN56" s="89">
        <v>53</v>
      </c>
      <c r="BO56" s="89" t="e">
        <f t="shared" si="40"/>
        <v>#N/A</v>
      </c>
      <c r="BP56" s="89" t="str">
        <f t="shared" si="63"/>
        <v/>
      </c>
      <c r="BQ56" s="89">
        <v>53</v>
      </c>
      <c r="BR56" s="89" t="e">
        <f t="shared" si="41"/>
        <v>#N/A</v>
      </c>
      <c r="BS56" s="89" t="str">
        <f t="shared" si="64"/>
        <v/>
      </c>
    </row>
    <row r="57" spans="1:79" s="89" customFormat="1" ht="15" thickBot="1">
      <c r="A57" s="89" t="e">
        <f>A56</f>
        <v>#N/A</v>
      </c>
      <c r="B57" s="90">
        <v>6</v>
      </c>
      <c r="C57" s="541"/>
      <c r="D57" s="546"/>
      <c r="E57" s="560"/>
      <c r="F57" s="102" t="str">
        <f>IF(H57="","",6)</f>
        <v/>
      </c>
      <c r="G57" s="103" t="str">
        <f t="shared" si="47"/>
        <v/>
      </c>
      <c r="H57" s="104"/>
      <c r="I57" s="103" t="str">
        <f t="shared" si="48"/>
        <v/>
      </c>
      <c r="J57" s="556"/>
      <c r="K57" s="557"/>
      <c r="L57" s="557"/>
      <c r="M57" s="557"/>
      <c r="N57" s="557"/>
      <c r="O57" s="558"/>
      <c r="P57" s="99">
        <f t="shared" si="49"/>
        <v>0</v>
      </c>
      <c r="Q57" s="99">
        <f t="shared" si="19"/>
        <v>0</v>
      </c>
      <c r="R57" s="99">
        <f t="shared" si="50"/>
        <v>0</v>
      </c>
      <c r="S57" s="99">
        <f t="shared" si="20"/>
        <v>0</v>
      </c>
      <c r="T57" s="100">
        <f t="shared" si="51"/>
        <v>0</v>
      </c>
      <c r="U57" s="101">
        <f t="shared" si="52"/>
        <v>0</v>
      </c>
      <c r="V57" s="89" t="str">
        <f t="shared" si="21"/>
        <v>000</v>
      </c>
      <c r="W57" s="89">
        <f t="shared" si="22"/>
        <v>0</v>
      </c>
      <c r="X57" s="89">
        <f t="shared" si="23"/>
        <v>0</v>
      </c>
      <c r="Y57" s="89" t="str">
        <f t="shared" si="24"/>
        <v/>
      </c>
      <c r="Z57" s="89" t="str">
        <f t="shared" si="25"/>
        <v/>
      </c>
      <c r="AA57" s="89" t="str">
        <f t="shared" si="26"/>
        <v>0</v>
      </c>
      <c r="AB57" s="89" t="str">
        <f t="shared" si="27"/>
        <v/>
      </c>
      <c r="AC57" s="89" t="str">
        <f t="shared" si="28"/>
        <v>0</v>
      </c>
      <c r="AD57" s="89" t="str">
        <f t="shared" si="29"/>
        <v/>
      </c>
      <c r="AE57" s="89" t="str">
        <f t="shared" si="6"/>
        <v>00</v>
      </c>
      <c r="AF57" s="89">
        <f t="shared" si="30"/>
        <v>0</v>
      </c>
      <c r="AH57" s="89">
        <v>9</v>
      </c>
      <c r="AI57" s="89" t="e">
        <f t="shared" si="68"/>
        <v>#N/A</v>
      </c>
      <c r="AJ57" s="89">
        <f t="shared" si="68"/>
        <v>0</v>
      </c>
      <c r="AK57" s="89">
        <v>6</v>
      </c>
      <c r="AL57" s="89" t="e">
        <f t="shared" si="53"/>
        <v>#N/A</v>
      </c>
      <c r="AM57" s="89" t="e">
        <f t="shared" si="31"/>
        <v>#N/A</v>
      </c>
      <c r="AN57" s="89" t="str">
        <f t="shared" si="54"/>
        <v/>
      </c>
      <c r="AO57" s="89">
        <v>6</v>
      </c>
      <c r="AP57" s="89">
        <v>54</v>
      </c>
      <c r="AQ57" s="89" t="e">
        <f t="shared" si="32"/>
        <v>#N/A</v>
      </c>
      <c r="AR57" s="89" t="str">
        <f t="shared" si="55"/>
        <v/>
      </c>
      <c r="AS57" s="89">
        <v>54</v>
      </c>
      <c r="AT57" s="89" t="e">
        <f t="shared" si="33"/>
        <v>#N/A</v>
      </c>
      <c r="AU57" s="89" t="str">
        <f t="shared" si="56"/>
        <v/>
      </c>
      <c r="AV57" s="89">
        <v>54</v>
      </c>
      <c r="AW57" s="89" t="e">
        <f t="shared" si="34"/>
        <v>#N/A</v>
      </c>
      <c r="AX57" s="89" t="str">
        <f t="shared" si="57"/>
        <v/>
      </c>
      <c r="AY57" s="89">
        <v>54</v>
      </c>
      <c r="AZ57" s="89" t="e">
        <f t="shared" si="35"/>
        <v>#N/A</v>
      </c>
      <c r="BA57" s="89" t="str">
        <f t="shared" si="58"/>
        <v/>
      </c>
      <c r="BB57" s="89">
        <v>54</v>
      </c>
      <c r="BC57" s="89" t="e">
        <f t="shared" si="36"/>
        <v>#N/A</v>
      </c>
      <c r="BD57" s="89" t="str">
        <f t="shared" si="59"/>
        <v/>
      </c>
      <c r="BE57" s="89">
        <v>54</v>
      </c>
      <c r="BF57" s="89" t="e">
        <f t="shared" si="37"/>
        <v>#N/A</v>
      </c>
      <c r="BG57" s="89" t="str">
        <f t="shared" si="60"/>
        <v/>
      </c>
      <c r="BH57" s="89">
        <v>54</v>
      </c>
      <c r="BI57" s="89" t="e">
        <f t="shared" si="38"/>
        <v>#N/A</v>
      </c>
      <c r="BJ57" s="89" t="str">
        <f t="shared" si="61"/>
        <v/>
      </c>
      <c r="BK57" s="89">
        <v>54</v>
      </c>
      <c r="BL57" s="89" t="e">
        <f t="shared" si="39"/>
        <v>#N/A</v>
      </c>
      <c r="BM57" s="89" t="str">
        <f t="shared" si="62"/>
        <v/>
      </c>
      <c r="BN57" s="89">
        <v>54</v>
      </c>
      <c r="BO57" s="89" t="e">
        <f t="shared" si="40"/>
        <v>#N/A</v>
      </c>
      <c r="BP57" s="89" t="str">
        <f t="shared" si="63"/>
        <v/>
      </c>
      <c r="BQ57" s="89">
        <v>54</v>
      </c>
      <c r="BR57" s="89" t="e">
        <f t="shared" si="41"/>
        <v>#N/A</v>
      </c>
      <c r="BS57" s="89" t="str">
        <f t="shared" si="64"/>
        <v/>
      </c>
    </row>
    <row r="58" spans="1:79" s="89" customFormat="1">
      <c r="A58" s="89" t="e">
        <f>VLOOKUP(D58,コード３,2,FALSE)</f>
        <v>#N/A</v>
      </c>
      <c r="B58" s="90">
        <v>1</v>
      </c>
      <c r="C58" s="539">
        <v>10</v>
      </c>
      <c r="D58" s="112"/>
      <c r="E58" s="347" t="str">
        <f>IF(D58="","",CA58)</f>
        <v/>
      </c>
      <c r="F58" s="90" t="str">
        <f>IF(H58="","",1)</f>
        <v/>
      </c>
      <c r="G58" s="92" t="str">
        <f t="shared" si="47"/>
        <v/>
      </c>
      <c r="H58" s="93"/>
      <c r="I58" s="92" t="str">
        <f t="shared" si="48"/>
        <v/>
      </c>
      <c r="J58" s="94" t="str">
        <f>IF(D58="","",VLOOKUP(D58,コード３,3,FALSE))</f>
        <v/>
      </c>
      <c r="K58" s="95"/>
      <c r="L58" s="96" t="str">
        <f>IF(B58="","",IF(J58="","",IF(J58="p","点",IF(J58="t","分","m"))))</f>
        <v/>
      </c>
      <c r="M58" s="97"/>
      <c r="N58" s="96" t="str">
        <f>IF(B58="","",IF(J58="","",IF(J58="p","",IF(J58="t","秒","cm"))))</f>
        <v/>
      </c>
      <c r="O58" s="98"/>
      <c r="P58" s="99">
        <f t="shared" si="49"/>
        <v>0</v>
      </c>
      <c r="Q58" s="99">
        <f t="shared" si="19"/>
        <v>0</v>
      </c>
      <c r="R58" s="99">
        <f t="shared" si="50"/>
        <v>0</v>
      </c>
      <c r="S58" s="99">
        <f t="shared" si="20"/>
        <v>0</v>
      </c>
      <c r="T58" s="100">
        <f t="shared" si="51"/>
        <v>0</v>
      </c>
      <c r="U58" s="101">
        <f t="shared" si="52"/>
        <v>0</v>
      </c>
      <c r="V58" s="89" t="str">
        <f t="shared" si="21"/>
        <v>000</v>
      </c>
      <c r="W58" s="89">
        <f t="shared" si="22"/>
        <v>0</v>
      </c>
      <c r="X58" s="89">
        <f t="shared" si="23"/>
        <v>0</v>
      </c>
      <c r="Y58" s="89" t="str">
        <f t="shared" si="24"/>
        <v/>
      </c>
      <c r="Z58" s="89" t="str">
        <f t="shared" si="25"/>
        <v/>
      </c>
      <c r="AA58" s="89" t="str">
        <f t="shared" si="26"/>
        <v>0</v>
      </c>
      <c r="AB58" s="89" t="str">
        <f t="shared" si="27"/>
        <v/>
      </c>
      <c r="AC58" s="89" t="str">
        <f t="shared" si="28"/>
        <v>0</v>
      </c>
      <c r="AD58" s="89" t="str">
        <f t="shared" si="29"/>
        <v/>
      </c>
      <c r="AE58" s="89" t="str">
        <f t="shared" si="6"/>
        <v>00</v>
      </c>
      <c r="AF58" s="89">
        <f t="shared" si="30"/>
        <v>0</v>
      </c>
      <c r="AH58" s="89">
        <v>10</v>
      </c>
      <c r="AI58" s="89" t="e">
        <f>VLOOKUP(D58,コード３,2,FALSE)</f>
        <v>#N/A</v>
      </c>
      <c r="AJ58" s="89">
        <f>COUNTIF('tmp２'!C$203:C$1202,AI58)</f>
        <v>0</v>
      </c>
      <c r="AK58" s="89">
        <v>1</v>
      </c>
      <c r="AL58" s="89" t="e">
        <f t="shared" si="53"/>
        <v>#N/A</v>
      </c>
      <c r="AM58" s="89" t="e">
        <f>AL58*1</f>
        <v>#N/A</v>
      </c>
      <c r="AN58" s="89" t="str">
        <f t="shared" si="54"/>
        <v/>
      </c>
      <c r="AO58" s="89">
        <v>1</v>
      </c>
      <c r="AP58" s="89">
        <v>55</v>
      </c>
      <c r="AQ58" s="89" t="e">
        <f t="shared" si="32"/>
        <v>#N/A</v>
      </c>
      <c r="AR58" s="89" t="str">
        <f t="shared" si="55"/>
        <v/>
      </c>
      <c r="AS58" s="89">
        <v>55</v>
      </c>
      <c r="AT58" s="89" t="e">
        <f t="shared" si="33"/>
        <v>#N/A</v>
      </c>
      <c r="AU58" s="89" t="str">
        <f t="shared" si="56"/>
        <v/>
      </c>
      <c r="AV58" s="89">
        <v>55</v>
      </c>
      <c r="AW58" s="89" t="e">
        <f t="shared" si="34"/>
        <v>#N/A</v>
      </c>
      <c r="AX58" s="89" t="str">
        <f t="shared" si="57"/>
        <v/>
      </c>
      <c r="AY58" s="89">
        <v>55</v>
      </c>
      <c r="AZ58" s="89" t="e">
        <f t="shared" si="35"/>
        <v>#N/A</v>
      </c>
      <c r="BA58" s="89" t="str">
        <f t="shared" si="58"/>
        <v/>
      </c>
      <c r="BB58" s="89">
        <v>55</v>
      </c>
      <c r="BC58" s="89" t="e">
        <f t="shared" si="36"/>
        <v>#N/A</v>
      </c>
      <c r="BD58" s="89" t="str">
        <f t="shared" si="59"/>
        <v/>
      </c>
      <c r="BE58" s="89">
        <v>55</v>
      </c>
      <c r="BF58" s="89" t="e">
        <f t="shared" si="37"/>
        <v>#N/A</v>
      </c>
      <c r="BG58" s="89" t="str">
        <f t="shared" si="60"/>
        <v/>
      </c>
      <c r="BH58" s="89">
        <v>55</v>
      </c>
      <c r="BI58" s="89" t="e">
        <f t="shared" si="38"/>
        <v>#N/A</v>
      </c>
      <c r="BJ58" s="89" t="str">
        <f t="shared" si="61"/>
        <v/>
      </c>
      <c r="BK58" s="89">
        <v>55</v>
      </c>
      <c r="BL58" s="89" t="e">
        <f t="shared" si="39"/>
        <v>#N/A</v>
      </c>
      <c r="BM58" s="89" t="str">
        <f t="shared" si="62"/>
        <v/>
      </c>
      <c r="BN58" s="89">
        <v>55</v>
      </c>
      <c r="BO58" s="89" t="e">
        <f t="shared" si="40"/>
        <v>#N/A</v>
      </c>
      <c r="BP58" s="89" t="str">
        <f t="shared" si="63"/>
        <v/>
      </c>
      <c r="BQ58" s="89">
        <v>55</v>
      </c>
      <c r="BR58" s="89" t="e">
        <f t="shared" si="41"/>
        <v>#N/A</v>
      </c>
      <c r="BS58" s="89" t="str">
        <f t="shared" si="64"/>
        <v/>
      </c>
      <c r="BU58" s="89">
        <f>COUNTIF(D$4:D63,D58)</f>
        <v>0</v>
      </c>
      <c r="BX58" s="89">
        <f>COUNTIF(D$4:D$63,D58)</f>
        <v>0</v>
      </c>
      <c r="BY58" s="89" t="b">
        <f>AND(BU58=1,BX58=1)</f>
        <v>0</v>
      </c>
      <c r="BZ58" s="89" t="e">
        <f>IF(BY58=TRUE,"",VLOOKUP(BU58,CC$4:CD$13,2,FALSE))</f>
        <v>#N/A</v>
      </c>
      <c r="CA58" s="89" t="str">
        <f>IF(D58="","",CONCATENATE(BW$2,BZ58))</f>
        <v/>
      </c>
    </row>
    <row r="59" spans="1:79" s="89" customFormat="1">
      <c r="A59" s="89" t="e">
        <f>A58</f>
        <v>#N/A</v>
      </c>
      <c r="B59" s="90">
        <v>2</v>
      </c>
      <c r="C59" s="540"/>
      <c r="D59" s="544"/>
      <c r="E59" s="542"/>
      <c r="F59" s="90" t="str">
        <f>IF(H59="","",2)</f>
        <v/>
      </c>
      <c r="G59" s="92" t="str">
        <f t="shared" si="47"/>
        <v/>
      </c>
      <c r="H59" s="93"/>
      <c r="I59" s="92" t="str">
        <f t="shared" si="48"/>
        <v/>
      </c>
      <c r="J59" s="550"/>
      <c r="K59" s="551"/>
      <c r="L59" s="551"/>
      <c r="M59" s="551"/>
      <c r="N59" s="551"/>
      <c r="O59" s="552"/>
      <c r="P59" s="99">
        <f t="shared" si="49"/>
        <v>0</v>
      </c>
      <c r="Q59" s="99">
        <f t="shared" si="19"/>
        <v>0</v>
      </c>
      <c r="R59" s="99">
        <f t="shared" si="50"/>
        <v>0</v>
      </c>
      <c r="S59" s="99">
        <f t="shared" si="20"/>
        <v>0</v>
      </c>
      <c r="T59" s="100">
        <f t="shared" si="51"/>
        <v>0</v>
      </c>
      <c r="U59" s="101">
        <f t="shared" si="52"/>
        <v>0</v>
      </c>
      <c r="V59" s="89" t="str">
        <f t="shared" si="21"/>
        <v>000</v>
      </c>
      <c r="W59" s="89">
        <f t="shared" si="22"/>
        <v>0</v>
      </c>
      <c r="X59" s="89">
        <f t="shared" si="23"/>
        <v>0</v>
      </c>
      <c r="Y59" s="89" t="str">
        <f t="shared" si="24"/>
        <v/>
      </c>
      <c r="Z59" s="89" t="str">
        <f t="shared" si="25"/>
        <v/>
      </c>
      <c r="AA59" s="89" t="str">
        <f t="shared" si="26"/>
        <v>0</v>
      </c>
      <c r="AB59" s="89" t="str">
        <f t="shared" si="27"/>
        <v/>
      </c>
      <c r="AC59" s="89" t="str">
        <f t="shared" si="28"/>
        <v>0</v>
      </c>
      <c r="AD59" s="89" t="str">
        <f t="shared" si="29"/>
        <v/>
      </c>
      <c r="AE59" s="89" t="str">
        <f t="shared" si="6"/>
        <v>00</v>
      </c>
      <c r="AF59" s="89">
        <f t="shared" si="30"/>
        <v>0</v>
      </c>
      <c r="AH59" s="89">
        <v>10</v>
      </c>
      <c r="AI59" s="89" t="e">
        <f>AI58</f>
        <v>#N/A</v>
      </c>
      <c r="AJ59" s="89">
        <f>AJ58</f>
        <v>0</v>
      </c>
      <c r="AK59" s="89">
        <v>2</v>
      </c>
      <c r="AL59" s="89" t="e">
        <f t="shared" si="53"/>
        <v>#N/A</v>
      </c>
      <c r="AM59" s="89" t="e">
        <f t="shared" si="31"/>
        <v>#N/A</v>
      </c>
      <c r="AN59" s="89" t="str">
        <f t="shared" si="54"/>
        <v/>
      </c>
      <c r="AO59" s="89">
        <v>2</v>
      </c>
      <c r="AP59" s="89">
        <v>56</v>
      </c>
      <c r="AQ59" s="89" t="e">
        <f t="shared" si="32"/>
        <v>#N/A</v>
      </c>
      <c r="AR59" s="89" t="str">
        <f t="shared" si="55"/>
        <v/>
      </c>
      <c r="AS59" s="89">
        <v>56</v>
      </c>
      <c r="AT59" s="89" t="e">
        <f t="shared" si="33"/>
        <v>#N/A</v>
      </c>
      <c r="AU59" s="89" t="str">
        <f t="shared" si="56"/>
        <v/>
      </c>
      <c r="AV59" s="89">
        <v>56</v>
      </c>
      <c r="AW59" s="89" t="e">
        <f t="shared" si="34"/>
        <v>#N/A</v>
      </c>
      <c r="AX59" s="89" t="str">
        <f t="shared" si="57"/>
        <v/>
      </c>
      <c r="AY59" s="89">
        <v>56</v>
      </c>
      <c r="AZ59" s="89" t="e">
        <f t="shared" si="35"/>
        <v>#N/A</v>
      </c>
      <c r="BA59" s="89" t="str">
        <f t="shared" si="58"/>
        <v/>
      </c>
      <c r="BB59" s="89">
        <v>56</v>
      </c>
      <c r="BC59" s="89" t="e">
        <f t="shared" si="36"/>
        <v>#N/A</v>
      </c>
      <c r="BD59" s="89" t="str">
        <f t="shared" si="59"/>
        <v/>
      </c>
      <c r="BE59" s="89">
        <v>56</v>
      </c>
      <c r="BF59" s="89" t="e">
        <f t="shared" si="37"/>
        <v>#N/A</v>
      </c>
      <c r="BG59" s="89" t="str">
        <f t="shared" si="60"/>
        <v/>
      </c>
      <c r="BH59" s="89">
        <v>56</v>
      </c>
      <c r="BI59" s="89" t="e">
        <f t="shared" si="38"/>
        <v>#N/A</v>
      </c>
      <c r="BJ59" s="89" t="str">
        <f t="shared" si="61"/>
        <v/>
      </c>
      <c r="BK59" s="89">
        <v>56</v>
      </c>
      <c r="BL59" s="89" t="e">
        <f t="shared" si="39"/>
        <v>#N/A</v>
      </c>
      <c r="BM59" s="89" t="str">
        <f t="shared" si="62"/>
        <v/>
      </c>
      <c r="BN59" s="89">
        <v>56</v>
      </c>
      <c r="BO59" s="89" t="e">
        <f t="shared" si="40"/>
        <v>#N/A</v>
      </c>
      <c r="BP59" s="89" t="str">
        <f t="shared" si="63"/>
        <v/>
      </c>
      <c r="BQ59" s="89">
        <v>56</v>
      </c>
      <c r="BR59" s="89" t="e">
        <f t="shared" si="41"/>
        <v>#N/A</v>
      </c>
      <c r="BS59" s="89" t="str">
        <f t="shared" si="64"/>
        <v/>
      </c>
    </row>
    <row r="60" spans="1:79" s="89" customFormat="1">
      <c r="A60" s="89" t="e">
        <f>A59</f>
        <v>#N/A</v>
      </c>
      <c r="B60" s="90">
        <v>3</v>
      </c>
      <c r="C60" s="540"/>
      <c r="D60" s="545"/>
      <c r="E60" s="559"/>
      <c r="F60" s="90" t="str">
        <f>IF(H60="","",3)</f>
        <v/>
      </c>
      <c r="G60" s="92" t="str">
        <f t="shared" si="47"/>
        <v/>
      </c>
      <c r="H60" s="93"/>
      <c r="I60" s="92" t="str">
        <f t="shared" si="48"/>
        <v/>
      </c>
      <c r="J60" s="553"/>
      <c r="K60" s="554"/>
      <c r="L60" s="554"/>
      <c r="M60" s="554"/>
      <c r="N60" s="554"/>
      <c r="O60" s="555"/>
      <c r="P60" s="99">
        <f t="shared" si="49"/>
        <v>0</v>
      </c>
      <c r="Q60" s="99">
        <f t="shared" si="19"/>
        <v>0</v>
      </c>
      <c r="R60" s="99">
        <f t="shared" si="50"/>
        <v>0</v>
      </c>
      <c r="S60" s="99">
        <f t="shared" si="20"/>
        <v>0</v>
      </c>
      <c r="T60" s="100">
        <f t="shared" si="51"/>
        <v>0</v>
      </c>
      <c r="U60" s="101">
        <f t="shared" si="52"/>
        <v>0</v>
      </c>
      <c r="V60" s="89" t="str">
        <f t="shared" si="21"/>
        <v>000</v>
      </c>
      <c r="W60" s="89">
        <f t="shared" si="22"/>
        <v>0</v>
      </c>
      <c r="X60" s="89">
        <f t="shared" si="23"/>
        <v>0</v>
      </c>
      <c r="Y60" s="89" t="str">
        <f t="shared" si="24"/>
        <v/>
      </c>
      <c r="Z60" s="89" t="str">
        <f t="shared" si="25"/>
        <v/>
      </c>
      <c r="AA60" s="89" t="str">
        <f t="shared" si="26"/>
        <v>0</v>
      </c>
      <c r="AB60" s="89" t="str">
        <f t="shared" si="27"/>
        <v/>
      </c>
      <c r="AC60" s="89" t="str">
        <f t="shared" si="28"/>
        <v>0</v>
      </c>
      <c r="AD60" s="89" t="str">
        <f t="shared" si="29"/>
        <v/>
      </c>
      <c r="AE60" s="89" t="str">
        <f t="shared" si="6"/>
        <v>00</v>
      </c>
      <c r="AF60" s="89">
        <f t="shared" si="30"/>
        <v>0</v>
      </c>
      <c r="AH60" s="89">
        <v>10</v>
      </c>
      <c r="AI60" s="89" t="e">
        <f>AI59</f>
        <v>#N/A</v>
      </c>
      <c r="AJ60" s="89">
        <f>AJ59</f>
        <v>0</v>
      </c>
      <c r="AK60" s="89">
        <v>3</v>
      </c>
      <c r="AL60" s="89" t="e">
        <f t="shared" si="53"/>
        <v>#N/A</v>
      </c>
      <c r="AM60" s="89" t="e">
        <f t="shared" si="31"/>
        <v>#N/A</v>
      </c>
      <c r="AN60" s="89" t="str">
        <f t="shared" si="54"/>
        <v/>
      </c>
      <c r="AO60" s="89">
        <v>3</v>
      </c>
      <c r="AP60" s="89">
        <v>57</v>
      </c>
      <c r="AQ60" s="89" t="e">
        <f t="shared" si="32"/>
        <v>#N/A</v>
      </c>
      <c r="AR60" s="89" t="str">
        <f t="shared" si="55"/>
        <v/>
      </c>
      <c r="AS60" s="89">
        <v>57</v>
      </c>
      <c r="AT60" s="89" t="e">
        <f t="shared" si="33"/>
        <v>#N/A</v>
      </c>
      <c r="AU60" s="89" t="str">
        <f t="shared" si="56"/>
        <v/>
      </c>
      <c r="AV60" s="89">
        <v>57</v>
      </c>
      <c r="AW60" s="89" t="e">
        <f t="shared" si="34"/>
        <v>#N/A</v>
      </c>
      <c r="AX60" s="89" t="str">
        <f t="shared" si="57"/>
        <v/>
      </c>
      <c r="AY60" s="89">
        <v>57</v>
      </c>
      <c r="AZ60" s="89" t="e">
        <f t="shared" si="35"/>
        <v>#N/A</v>
      </c>
      <c r="BA60" s="89" t="str">
        <f t="shared" si="58"/>
        <v/>
      </c>
      <c r="BB60" s="89">
        <v>57</v>
      </c>
      <c r="BC60" s="89" t="e">
        <f t="shared" si="36"/>
        <v>#N/A</v>
      </c>
      <c r="BD60" s="89" t="str">
        <f t="shared" si="59"/>
        <v/>
      </c>
      <c r="BE60" s="89">
        <v>57</v>
      </c>
      <c r="BF60" s="89" t="e">
        <f t="shared" si="37"/>
        <v>#N/A</v>
      </c>
      <c r="BG60" s="89" t="str">
        <f t="shared" si="60"/>
        <v/>
      </c>
      <c r="BH60" s="89">
        <v>57</v>
      </c>
      <c r="BI60" s="89" t="e">
        <f t="shared" si="38"/>
        <v>#N/A</v>
      </c>
      <c r="BJ60" s="89" t="str">
        <f t="shared" si="61"/>
        <v/>
      </c>
      <c r="BK60" s="89">
        <v>57</v>
      </c>
      <c r="BL60" s="89" t="e">
        <f t="shared" si="39"/>
        <v>#N/A</v>
      </c>
      <c r="BM60" s="89" t="str">
        <f t="shared" si="62"/>
        <v/>
      </c>
      <c r="BN60" s="89">
        <v>57</v>
      </c>
      <c r="BO60" s="89" t="e">
        <f t="shared" si="40"/>
        <v>#N/A</v>
      </c>
      <c r="BP60" s="89" t="str">
        <f t="shared" si="63"/>
        <v/>
      </c>
      <c r="BQ60" s="89">
        <v>57</v>
      </c>
      <c r="BR60" s="89" t="e">
        <f t="shared" si="41"/>
        <v>#N/A</v>
      </c>
      <c r="BS60" s="89" t="str">
        <f t="shared" si="64"/>
        <v/>
      </c>
    </row>
    <row r="61" spans="1:79" s="89" customFormat="1">
      <c r="A61" s="89" t="e">
        <f>A60</f>
        <v>#N/A</v>
      </c>
      <c r="B61" s="90">
        <v>4</v>
      </c>
      <c r="C61" s="540"/>
      <c r="D61" s="545"/>
      <c r="E61" s="559"/>
      <c r="F61" s="90" t="str">
        <f>IF(H61="","",4)</f>
        <v/>
      </c>
      <c r="G61" s="92" t="str">
        <f t="shared" si="47"/>
        <v/>
      </c>
      <c r="H61" s="93"/>
      <c r="I61" s="92" t="str">
        <f t="shared" si="48"/>
        <v/>
      </c>
      <c r="J61" s="553"/>
      <c r="K61" s="554"/>
      <c r="L61" s="554"/>
      <c r="M61" s="554"/>
      <c r="N61" s="554"/>
      <c r="O61" s="555"/>
      <c r="P61" s="99">
        <f t="shared" si="49"/>
        <v>0</v>
      </c>
      <c r="Q61" s="99">
        <f t="shared" si="19"/>
        <v>0</v>
      </c>
      <c r="R61" s="99">
        <f t="shared" si="50"/>
        <v>0</v>
      </c>
      <c r="S61" s="99">
        <f t="shared" si="20"/>
        <v>0</v>
      </c>
      <c r="T61" s="100">
        <f t="shared" si="51"/>
        <v>0</v>
      </c>
      <c r="U61" s="101">
        <f t="shared" si="52"/>
        <v>0</v>
      </c>
      <c r="V61" s="89" t="str">
        <f t="shared" si="21"/>
        <v>000</v>
      </c>
      <c r="W61" s="89">
        <f t="shared" si="22"/>
        <v>0</v>
      </c>
      <c r="X61" s="89">
        <f t="shared" si="23"/>
        <v>0</v>
      </c>
      <c r="Y61" s="89" t="str">
        <f t="shared" si="24"/>
        <v/>
      </c>
      <c r="Z61" s="89" t="str">
        <f t="shared" si="25"/>
        <v/>
      </c>
      <c r="AA61" s="89" t="str">
        <f t="shared" si="26"/>
        <v>0</v>
      </c>
      <c r="AB61" s="89" t="str">
        <f t="shared" si="27"/>
        <v/>
      </c>
      <c r="AC61" s="89" t="str">
        <f t="shared" si="28"/>
        <v>0</v>
      </c>
      <c r="AD61" s="89" t="str">
        <f t="shared" si="29"/>
        <v/>
      </c>
      <c r="AE61" s="89" t="str">
        <f t="shared" si="6"/>
        <v>00</v>
      </c>
      <c r="AF61" s="89">
        <f t="shared" si="30"/>
        <v>0</v>
      </c>
      <c r="AH61" s="89">
        <v>10</v>
      </c>
      <c r="AI61" s="89" t="e">
        <f t="shared" ref="AI61:AJ63" si="69">AI60</f>
        <v>#N/A</v>
      </c>
      <c r="AJ61" s="89">
        <f t="shared" si="69"/>
        <v>0</v>
      </c>
      <c r="AK61" s="89">
        <v>4</v>
      </c>
      <c r="AL61" s="89" t="e">
        <f t="shared" si="53"/>
        <v>#N/A</v>
      </c>
      <c r="AM61" s="89" t="e">
        <f t="shared" si="31"/>
        <v>#N/A</v>
      </c>
      <c r="AN61" s="89" t="str">
        <f t="shared" si="54"/>
        <v/>
      </c>
      <c r="AO61" s="89">
        <v>4</v>
      </c>
      <c r="AP61" s="89">
        <v>58</v>
      </c>
      <c r="AQ61" s="89" t="e">
        <f t="shared" si="32"/>
        <v>#N/A</v>
      </c>
      <c r="AR61" s="89" t="str">
        <f t="shared" si="55"/>
        <v/>
      </c>
      <c r="AS61" s="89">
        <v>58</v>
      </c>
      <c r="AT61" s="89" t="e">
        <f t="shared" si="33"/>
        <v>#N/A</v>
      </c>
      <c r="AU61" s="89" t="str">
        <f t="shared" si="56"/>
        <v/>
      </c>
      <c r="AV61" s="89">
        <v>58</v>
      </c>
      <c r="AW61" s="89" t="e">
        <f t="shared" si="34"/>
        <v>#N/A</v>
      </c>
      <c r="AX61" s="89" t="str">
        <f t="shared" si="57"/>
        <v/>
      </c>
      <c r="AY61" s="89">
        <v>58</v>
      </c>
      <c r="AZ61" s="89" t="e">
        <f t="shared" si="35"/>
        <v>#N/A</v>
      </c>
      <c r="BA61" s="89" t="str">
        <f t="shared" si="58"/>
        <v/>
      </c>
      <c r="BB61" s="89">
        <v>58</v>
      </c>
      <c r="BC61" s="89" t="e">
        <f t="shared" si="36"/>
        <v>#N/A</v>
      </c>
      <c r="BD61" s="89" t="str">
        <f t="shared" si="59"/>
        <v/>
      </c>
      <c r="BE61" s="89">
        <v>58</v>
      </c>
      <c r="BF61" s="89" t="e">
        <f t="shared" si="37"/>
        <v>#N/A</v>
      </c>
      <c r="BG61" s="89" t="str">
        <f t="shared" si="60"/>
        <v/>
      </c>
      <c r="BH61" s="89">
        <v>58</v>
      </c>
      <c r="BI61" s="89" t="e">
        <f t="shared" si="38"/>
        <v>#N/A</v>
      </c>
      <c r="BJ61" s="89" t="str">
        <f t="shared" si="61"/>
        <v/>
      </c>
      <c r="BK61" s="89">
        <v>58</v>
      </c>
      <c r="BL61" s="89" t="e">
        <f t="shared" si="39"/>
        <v>#N/A</v>
      </c>
      <c r="BM61" s="89" t="str">
        <f t="shared" si="62"/>
        <v/>
      </c>
      <c r="BN61" s="89">
        <v>58</v>
      </c>
      <c r="BO61" s="89" t="e">
        <f t="shared" si="40"/>
        <v>#N/A</v>
      </c>
      <c r="BP61" s="89" t="str">
        <f t="shared" si="63"/>
        <v/>
      </c>
      <c r="BQ61" s="89">
        <v>58</v>
      </c>
      <c r="BR61" s="89" t="e">
        <f t="shared" si="41"/>
        <v>#N/A</v>
      </c>
      <c r="BS61" s="89" t="str">
        <f t="shared" si="64"/>
        <v/>
      </c>
    </row>
    <row r="62" spans="1:79" s="89" customFormat="1">
      <c r="A62" s="89" t="e">
        <f>A61</f>
        <v>#N/A</v>
      </c>
      <c r="B62" s="90">
        <v>5</v>
      </c>
      <c r="C62" s="540"/>
      <c r="D62" s="545"/>
      <c r="E62" s="559"/>
      <c r="F62" s="90" t="str">
        <f>IF(H62="","",5)</f>
        <v/>
      </c>
      <c r="G62" s="92" t="str">
        <f t="shared" si="47"/>
        <v/>
      </c>
      <c r="H62" s="93"/>
      <c r="I62" s="92" t="str">
        <f t="shared" si="48"/>
        <v/>
      </c>
      <c r="J62" s="553"/>
      <c r="K62" s="554"/>
      <c r="L62" s="554"/>
      <c r="M62" s="554"/>
      <c r="N62" s="554"/>
      <c r="O62" s="555"/>
      <c r="P62" s="99">
        <f t="shared" si="49"/>
        <v>0</v>
      </c>
      <c r="Q62" s="99">
        <f t="shared" si="19"/>
        <v>0</v>
      </c>
      <c r="R62" s="99">
        <f t="shared" si="50"/>
        <v>0</v>
      </c>
      <c r="S62" s="99">
        <f t="shared" si="20"/>
        <v>0</v>
      </c>
      <c r="T62" s="100">
        <f t="shared" si="51"/>
        <v>0</v>
      </c>
      <c r="U62" s="101">
        <f t="shared" si="52"/>
        <v>0</v>
      </c>
      <c r="V62" s="89" t="str">
        <f t="shared" si="21"/>
        <v>000</v>
      </c>
      <c r="W62" s="89">
        <f t="shared" si="22"/>
        <v>0</v>
      </c>
      <c r="X62" s="89">
        <f t="shared" si="23"/>
        <v>0</v>
      </c>
      <c r="Y62" s="89" t="str">
        <f t="shared" si="24"/>
        <v/>
      </c>
      <c r="Z62" s="89" t="str">
        <f t="shared" si="25"/>
        <v/>
      </c>
      <c r="AA62" s="89" t="str">
        <f t="shared" si="26"/>
        <v>0</v>
      </c>
      <c r="AB62" s="89" t="str">
        <f t="shared" si="27"/>
        <v/>
      </c>
      <c r="AC62" s="89" t="str">
        <f t="shared" si="28"/>
        <v>0</v>
      </c>
      <c r="AD62" s="89" t="str">
        <f t="shared" si="29"/>
        <v/>
      </c>
      <c r="AE62" s="89" t="str">
        <f t="shared" si="6"/>
        <v>00</v>
      </c>
      <c r="AF62" s="89">
        <f t="shared" si="30"/>
        <v>0</v>
      </c>
      <c r="AH62" s="89">
        <v>10</v>
      </c>
      <c r="AI62" s="89" t="e">
        <f t="shared" si="69"/>
        <v>#N/A</v>
      </c>
      <c r="AJ62" s="89">
        <f t="shared" si="69"/>
        <v>0</v>
      </c>
      <c r="AK62" s="89">
        <v>5</v>
      </c>
      <c r="AL62" s="89" t="e">
        <f t="shared" si="53"/>
        <v>#N/A</v>
      </c>
      <c r="AM62" s="89" t="e">
        <f t="shared" si="31"/>
        <v>#N/A</v>
      </c>
      <c r="AN62" s="89" t="str">
        <f t="shared" si="54"/>
        <v/>
      </c>
      <c r="AO62" s="89">
        <v>5</v>
      </c>
      <c r="AP62" s="89">
        <v>59</v>
      </c>
      <c r="AQ62" s="89" t="e">
        <f t="shared" si="32"/>
        <v>#N/A</v>
      </c>
      <c r="AR62" s="89" t="str">
        <f t="shared" si="55"/>
        <v/>
      </c>
      <c r="AS62" s="89">
        <v>59</v>
      </c>
      <c r="AT62" s="89" t="e">
        <f t="shared" si="33"/>
        <v>#N/A</v>
      </c>
      <c r="AU62" s="89" t="str">
        <f t="shared" si="56"/>
        <v/>
      </c>
      <c r="AV62" s="89">
        <v>59</v>
      </c>
      <c r="AW62" s="89" t="e">
        <f t="shared" si="34"/>
        <v>#N/A</v>
      </c>
      <c r="AX62" s="89" t="str">
        <f t="shared" si="57"/>
        <v/>
      </c>
      <c r="AY62" s="89">
        <v>59</v>
      </c>
      <c r="AZ62" s="89" t="e">
        <f t="shared" si="35"/>
        <v>#N/A</v>
      </c>
      <c r="BA62" s="89" t="str">
        <f t="shared" si="58"/>
        <v/>
      </c>
      <c r="BB62" s="89">
        <v>59</v>
      </c>
      <c r="BC62" s="89" t="e">
        <f t="shared" si="36"/>
        <v>#N/A</v>
      </c>
      <c r="BD62" s="89" t="str">
        <f t="shared" si="59"/>
        <v/>
      </c>
      <c r="BE62" s="89">
        <v>59</v>
      </c>
      <c r="BF62" s="89" t="e">
        <f t="shared" si="37"/>
        <v>#N/A</v>
      </c>
      <c r="BG62" s="89" t="str">
        <f t="shared" si="60"/>
        <v/>
      </c>
      <c r="BH62" s="89">
        <v>59</v>
      </c>
      <c r="BI62" s="89" t="e">
        <f t="shared" si="38"/>
        <v>#N/A</v>
      </c>
      <c r="BJ62" s="89" t="str">
        <f t="shared" si="61"/>
        <v/>
      </c>
      <c r="BK62" s="89">
        <v>59</v>
      </c>
      <c r="BL62" s="89" t="e">
        <f t="shared" si="39"/>
        <v>#N/A</v>
      </c>
      <c r="BM62" s="89" t="str">
        <f t="shared" si="62"/>
        <v/>
      </c>
      <c r="BN62" s="89">
        <v>59</v>
      </c>
      <c r="BO62" s="89" t="e">
        <f t="shared" si="40"/>
        <v>#N/A</v>
      </c>
      <c r="BP62" s="89" t="str">
        <f t="shared" si="63"/>
        <v/>
      </c>
      <c r="BQ62" s="89">
        <v>59</v>
      </c>
      <c r="BR62" s="89" t="e">
        <f t="shared" si="41"/>
        <v>#N/A</v>
      </c>
      <c r="BS62" s="89" t="str">
        <f t="shared" si="64"/>
        <v/>
      </c>
    </row>
    <row r="63" spans="1:79" s="89" customFormat="1" ht="15" thickBot="1">
      <c r="A63" s="89" t="e">
        <f>A62</f>
        <v>#N/A</v>
      </c>
      <c r="B63" s="90">
        <v>6</v>
      </c>
      <c r="C63" s="541"/>
      <c r="D63" s="546"/>
      <c r="E63" s="560"/>
      <c r="F63" s="102" t="str">
        <f>IF(H63="","",6)</f>
        <v/>
      </c>
      <c r="G63" s="103" t="str">
        <f t="shared" si="47"/>
        <v/>
      </c>
      <c r="H63" s="104"/>
      <c r="I63" s="103" t="str">
        <f t="shared" si="48"/>
        <v/>
      </c>
      <c r="J63" s="556"/>
      <c r="K63" s="557"/>
      <c r="L63" s="557"/>
      <c r="M63" s="557"/>
      <c r="N63" s="557"/>
      <c r="O63" s="558"/>
      <c r="P63" s="99">
        <f t="shared" si="49"/>
        <v>0</v>
      </c>
      <c r="Q63" s="99">
        <f t="shared" si="19"/>
        <v>0</v>
      </c>
      <c r="R63" s="99">
        <f t="shared" si="50"/>
        <v>0</v>
      </c>
      <c r="S63" s="99">
        <f t="shared" si="20"/>
        <v>0</v>
      </c>
      <c r="T63" s="100">
        <f t="shared" si="51"/>
        <v>0</v>
      </c>
      <c r="U63" s="101">
        <f t="shared" si="52"/>
        <v>0</v>
      </c>
      <c r="V63" s="89" t="str">
        <f t="shared" si="21"/>
        <v>000</v>
      </c>
      <c r="W63" s="89">
        <f t="shared" si="22"/>
        <v>0</v>
      </c>
      <c r="X63" s="89">
        <f t="shared" si="23"/>
        <v>0</v>
      </c>
      <c r="Y63" s="89" t="str">
        <f t="shared" si="24"/>
        <v/>
      </c>
      <c r="Z63" s="89" t="str">
        <f t="shared" si="25"/>
        <v/>
      </c>
      <c r="AA63" s="89" t="str">
        <f t="shared" si="26"/>
        <v>0</v>
      </c>
      <c r="AB63" s="89" t="str">
        <f t="shared" si="27"/>
        <v/>
      </c>
      <c r="AC63" s="89" t="str">
        <f t="shared" si="28"/>
        <v>0</v>
      </c>
      <c r="AD63" s="89" t="str">
        <f t="shared" si="29"/>
        <v/>
      </c>
      <c r="AE63" s="89" t="str">
        <f t="shared" si="6"/>
        <v>00</v>
      </c>
      <c r="AF63" s="89">
        <f t="shared" si="30"/>
        <v>0</v>
      </c>
      <c r="AH63" s="89">
        <v>10</v>
      </c>
      <c r="AI63" s="89" t="e">
        <f t="shared" si="69"/>
        <v>#N/A</v>
      </c>
      <c r="AJ63" s="89">
        <f t="shared" si="69"/>
        <v>0</v>
      </c>
      <c r="AK63" s="89">
        <v>6</v>
      </c>
      <c r="AL63" s="89" t="e">
        <f t="shared" si="53"/>
        <v>#N/A</v>
      </c>
      <c r="AM63" s="89" t="e">
        <f t="shared" si="31"/>
        <v>#N/A</v>
      </c>
      <c r="AN63" s="89" t="str">
        <f t="shared" si="54"/>
        <v/>
      </c>
      <c r="AO63" s="89">
        <v>6</v>
      </c>
      <c r="AP63" s="89">
        <v>60</v>
      </c>
      <c r="AQ63" s="89" t="e">
        <f t="shared" si="32"/>
        <v>#N/A</v>
      </c>
      <c r="AR63" s="89" t="str">
        <f t="shared" si="55"/>
        <v/>
      </c>
      <c r="AS63" s="89">
        <v>60</v>
      </c>
      <c r="AT63" s="89" t="e">
        <f t="shared" si="33"/>
        <v>#N/A</v>
      </c>
      <c r="AU63" s="89" t="str">
        <f t="shared" si="56"/>
        <v/>
      </c>
      <c r="AV63" s="89">
        <v>60</v>
      </c>
      <c r="AW63" s="89" t="e">
        <f t="shared" si="34"/>
        <v>#N/A</v>
      </c>
      <c r="AX63" s="89" t="str">
        <f t="shared" si="57"/>
        <v/>
      </c>
      <c r="AY63" s="89">
        <v>60</v>
      </c>
      <c r="AZ63" s="89" t="e">
        <f t="shared" si="35"/>
        <v>#N/A</v>
      </c>
      <c r="BA63" s="89" t="str">
        <f t="shared" si="58"/>
        <v/>
      </c>
      <c r="BB63" s="89">
        <v>60</v>
      </c>
      <c r="BC63" s="89" t="e">
        <f t="shared" si="36"/>
        <v>#N/A</v>
      </c>
      <c r="BD63" s="89" t="str">
        <f t="shared" si="59"/>
        <v/>
      </c>
      <c r="BE63" s="89">
        <v>60</v>
      </c>
      <c r="BF63" s="89" t="e">
        <f t="shared" si="37"/>
        <v>#N/A</v>
      </c>
      <c r="BG63" s="89" t="str">
        <f t="shared" si="60"/>
        <v/>
      </c>
      <c r="BH63" s="89">
        <v>60</v>
      </c>
      <c r="BI63" s="89" t="e">
        <f t="shared" si="38"/>
        <v>#N/A</v>
      </c>
      <c r="BJ63" s="89" t="str">
        <f t="shared" si="61"/>
        <v/>
      </c>
      <c r="BK63" s="89">
        <v>60</v>
      </c>
      <c r="BL63" s="89" t="e">
        <f t="shared" si="39"/>
        <v>#N/A</v>
      </c>
      <c r="BM63" s="89" t="str">
        <f t="shared" si="62"/>
        <v/>
      </c>
      <c r="BN63" s="89">
        <v>60</v>
      </c>
      <c r="BO63" s="89" t="e">
        <f t="shared" si="40"/>
        <v>#N/A</v>
      </c>
      <c r="BP63" s="89" t="str">
        <f t="shared" si="63"/>
        <v/>
      </c>
      <c r="BQ63" s="89">
        <v>60</v>
      </c>
      <c r="BR63" s="89" t="e">
        <f t="shared" si="41"/>
        <v>#N/A</v>
      </c>
      <c r="BS63" s="89" t="str">
        <f t="shared" si="64"/>
        <v/>
      </c>
    </row>
    <row r="64" spans="1:79" s="89" customFormat="1">
      <c r="B64" s="105"/>
      <c r="C64" s="106"/>
      <c r="D64" s="107">
        <f>COUNTA(D4:D63)</f>
        <v>0</v>
      </c>
      <c r="E64" s="105"/>
      <c r="F64" s="105"/>
      <c r="G64" s="108"/>
      <c r="H64" s="108"/>
      <c r="I64" s="108"/>
      <c r="J64" s="109"/>
      <c r="K64" s="110"/>
      <c r="L64" s="109"/>
      <c r="M64" s="110"/>
      <c r="N64" s="109"/>
      <c r="O64" s="110"/>
      <c r="P64" s="101"/>
      <c r="Q64" s="101"/>
      <c r="R64" s="101"/>
      <c r="S64" s="101"/>
      <c r="U64" s="111"/>
    </row>
  </sheetData>
  <sheetProtection sheet="1" objects="1" scenarios="1" selectLockedCells="1"/>
  <mergeCells count="48">
    <mergeCell ref="E5:E9"/>
    <mergeCell ref="J5:O9"/>
    <mergeCell ref="G2:I2"/>
    <mergeCell ref="J2:O2"/>
    <mergeCell ref="K3:O3"/>
    <mergeCell ref="E2:E3"/>
    <mergeCell ref="F2:F3"/>
    <mergeCell ref="E11:E15"/>
    <mergeCell ref="D17:D21"/>
    <mergeCell ref="E17:E21"/>
    <mergeCell ref="D23:D27"/>
    <mergeCell ref="J11:O15"/>
    <mergeCell ref="J17:O21"/>
    <mergeCell ref="J23:O27"/>
    <mergeCell ref="E23:E27"/>
    <mergeCell ref="D11:D15"/>
    <mergeCell ref="E59:E63"/>
    <mergeCell ref="J35:O39"/>
    <mergeCell ref="J41:O45"/>
    <mergeCell ref="J53:O57"/>
    <mergeCell ref="J47:O51"/>
    <mergeCell ref="J59:O63"/>
    <mergeCell ref="E47:E51"/>
    <mergeCell ref="E35:E39"/>
    <mergeCell ref="E41:E45"/>
    <mergeCell ref="J29:O33"/>
    <mergeCell ref="D41:D45"/>
    <mergeCell ref="D53:D57"/>
    <mergeCell ref="E53:E57"/>
    <mergeCell ref="C40:C45"/>
    <mergeCell ref="C46:C51"/>
    <mergeCell ref="C52:C57"/>
    <mergeCell ref="D29:D33"/>
    <mergeCell ref="E29:E33"/>
    <mergeCell ref="D35:D39"/>
    <mergeCell ref="D47:D51"/>
    <mergeCell ref="C1:D1"/>
    <mergeCell ref="C4:C9"/>
    <mergeCell ref="C10:C15"/>
    <mergeCell ref="C16:C21"/>
    <mergeCell ref="C22:C27"/>
    <mergeCell ref="D5:D9"/>
    <mergeCell ref="D2:D3"/>
    <mergeCell ref="C58:C63"/>
    <mergeCell ref="C2:C3"/>
    <mergeCell ref="C28:C33"/>
    <mergeCell ref="C34:C39"/>
    <mergeCell ref="D59:D63"/>
  </mergeCells>
  <phoneticPr fontId="6"/>
  <conditionalFormatting sqref="G4:G63">
    <cfRule type="cellIs" dxfId="462" priority="1" operator="greaterThan">
      <formula>10000</formula>
    </cfRule>
  </conditionalFormatting>
  <dataValidations count="10">
    <dataValidation type="list" allowBlank="1" showInputMessage="1" showErrorMessage="1" sqref="H58:H63" xr:uid="{00000000-0002-0000-0500-000000000000}">
      <formula1>$BS$3:$BS$63</formula1>
    </dataValidation>
    <dataValidation type="list" allowBlank="1" showInputMessage="1" showErrorMessage="1" sqref="H4:H9" xr:uid="{00000000-0002-0000-0500-000001000000}">
      <formula1>$AR$3:$AR$63</formula1>
    </dataValidation>
    <dataValidation type="list" allowBlank="1" showInputMessage="1" showErrorMessage="1" sqref="H10:H15" xr:uid="{00000000-0002-0000-0500-000002000000}">
      <formula1>$AU$3:$AU$63</formula1>
    </dataValidation>
    <dataValidation type="list" allowBlank="1" showInputMessage="1" showErrorMessage="1" sqref="H16:H21" xr:uid="{00000000-0002-0000-0500-000003000000}">
      <formula1>$AX$3:$AX$63</formula1>
    </dataValidation>
    <dataValidation type="list" allowBlank="1" showInputMessage="1" showErrorMessage="1" sqref="H22:H27" xr:uid="{00000000-0002-0000-0500-000004000000}">
      <formula1>$BA$3:$BA$63</formula1>
    </dataValidation>
    <dataValidation type="list" allowBlank="1" showInputMessage="1" showErrorMessage="1" sqref="H28:H33" xr:uid="{00000000-0002-0000-0500-000005000000}">
      <formula1>$BD$3:$BD$63</formula1>
    </dataValidation>
    <dataValidation type="list" allowBlank="1" showInputMessage="1" showErrorMessage="1" sqref="H34:H39" xr:uid="{00000000-0002-0000-0500-000006000000}">
      <formula1>$BG$3:$BG$63</formula1>
    </dataValidation>
    <dataValidation type="list" allowBlank="1" showInputMessage="1" showErrorMessage="1" sqref="H40:H45" xr:uid="{00000000-0002-0000-0500-000007000000}">
      <formula1>$BJ$3:$BJ$63</formula1>
    </dataValidation>
    <dataValidation type="list" allowBlank="1" showInputMessage="1" showErrorMessage="1" sqref="H46:H51" xr:uid="{00000000-0002-0000-0500-000008000000}">
      <formula1>$BM$3:$BM$63</formula1>
    </dataValidation>
    <dataValidation type="list" allowBlank="1" showInputMessage="1" showErrorMessage="1" sqref="H52:H57" xr:uid="{00000000-0002-0000-0500-000009000000}">
      <formula1>$BP$3:$BP$63</formula1>
    </dataValidation>
  </dataValidations>
  <pageMargins left="0.59055118110236227" right="0.39370078740157483" top="0.39370078740157483" bottom="0.39370078740157483" header="0.51181102362204722" footer="0.51181102362204722"/>
  <pageSetup paperSize="9" orientation="portrait" verticalDpi="429496729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500-00000A000000}">
          <x14:formula1>
            <xm:f>競技設定!$P$2:$P$53</xm:f>
          </x14:formula1>
          <xm:sqref>D4 D10 D16 D22 D28 D34 D40 D46 D52 D58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 tint="-0.499984740745262"/>
  </sheetPr>
  <dimension ref="A1:BV117"/>
  <sheetViews>
    <sheetView showZeros="0" zoomScale="125" zoomScaleNormal="125" zoomScalePageLayoutView="125" workbookViewId="0">
      <pane xSplit="4" ySplit="7" topLeftCell="E8" activePane="bottomRight" state="frozen"/>
      <selection pane="topRight" activeCell="H1" sqref="H1"/>
      <selection pane="bottomLeft" activeCell="A8" sqref="A8"/>
      <selection pane="bottomRight" activeCell="BF7" sqref="BF7"/>
    </sheetView>
  </sheetViews>
  <sheetFormatPr defaultColWidth="10.625" defaultRowHeight="14.25"/>
  <cols>
    <col min="1" max="1" width="3.625" style="3" customWidth="1"/>
    <col min="2" max="2" width="5.375" style="3" customWidth="1"/>
    <col min="3" max="3" width="9.375" style="3" customWidth="1"/>
    <col min="4" max="4" width="3.125" style="3" customWidth="1"/>
    <col min="5" max="24" width="3" style="3" customWidth="1"/>
    <col min="25" max="25" width="4.5" style="3" customWidth="1"/>
    <col min="26" max="26" width="3.625" style="3" customWidth="1"/>
    <col min="27" max="27" width="5.375" style="3" customWidth="1"/>
    <col min="28" max="28" width="9.375" style="3" customWidth="1"/>
    <col min="29" max="29" width="3.125" style="3" customWidth="1"/>
    <col min="30" max="49" width="3" style="3" customWidth="1"/>
    <col min="50" max="50" width="4.5" style="3" customWidth="1"/>
    <col min="51" max="51" width="3.625" style="3" customWidth="1"/>
    <col min="52" max="52" width="5.375" style="3" customWidth="1"/>
    <col min="53" max="53" width="9.375" style="3" customWidth="1"/>
    <col min="54" max="54" width="3.125" style="3" customWidth="1"/>
    <col min="55" max="74" width="3" style="3" customWidth="1"/>
    <col min="75" max="16384" width="10.625" style="3"/>
  </cols>
  <sheetData>
    <row r="1" spans="1:74" ht="54" hidden="1" customHeight="1">
      <c r="A1" s="290" t="s">
        <v>233</v>
      </c>
      <c r="B1" s="291"/>
      <c r="C1" s="291"/>
      <c r="D1" s="292">
        <v>1</v>
      </c>
      <c r="E1" s="291"/>
      <c r="F1" s="291"/>
      <c r="G1" s="290" t="s">
        <v>0</v>
      </c>
      <c r="H1" s="290"/>
      <c r="I1" s="291"/>
      <c r="J1" s="291"/>
      <c r="K1" s="291"/>
      <c r="L1" s="291"/>
      <c r="M1" s="291"/>
      <c r="N1" s="291"/>
      <c r="O1" s="293" t="e">
        <f>#REF!</f>
        <v>#REF!</v>
      </c>
      <c r="P1" s="290"/>
      <c r="Q1" s="290"/>
      <c r="R1" s="290"/>
      <c r="S1" s="291"/>
      <c r="T1" s="292"/>
      <c r="U1" s="291"/>
      <c r="V1" s="291"/>
      <c r="W1" s="291"/>
      <c r="X1" s="291"/>
      <c r="Z1" s="290" t="s">
        <v>233</v>
      </c>
      <c r="AA1" s="291"/>
      <c r="AB1" s="291"/>
      <c r="AC1" s="292">
        <v>1</v>
      </c>
      <c r="AD1" s="291"/>
      <c r="AE1" s="291"/>
      <c r="AF1" s="290" t="s">
        <v>0</v>
      </c>
      <c r="AG1" s="290"/>
      <c r="AH1" s="291"/>
      <c r="AI1" s="291"/>
      <c r="AJ1" s="291"/>
      <c r="AK1" s="291"/>
      <c r="AL1" s="291"/>
      <c r="AM1" s="291"/>
      <c r="AN1" s="293" t="e">
        <f>#REF!</f>
        <v>#REF!</v>
      </c>
      <c r="AO1" s="290"/>
      <c r="AP1" s="290"/>
      <c r="AQ1" s="290"/>
      <c r="AR1" s="291"/>
      <c r="AS1" s="292"/>
      <c r="AT1" s="291"/>
      <c r="AU1" s="291"/>
      <c r="AV1" s="291"/>
      <c r="AW1" s="291"/>
      <c r="AY1" s="290" t="s">
        <v>233</v>
      </c>
      <c r="AZ1" s="291"/>
      <c r="BA1" s="291"/>
      <c r="BB1" s="292">
        <v>1</v>
      </c>
      <c r="BC1" s="291"/>
      <c r="BD1" s="291"/>
      <c r="BE1" s="290" t="s">
        <v>0</v>
      </c>
      <c r="BF1" s="290"/>
      <c r="BG1" s="291"/>
      <c r="BH1" s="291"/>
      <c r="BI1" s="291"/>
      <c r="BJ1" s="291"/>
      <c r="BK1" s="291"/>
      <c r="BL1" s="291"/>
      <c r="BM1" s="293" t="e">
        <f>#REF!</f>
        <v>#REF!</v>
      </c>
      <c r="BN1" s="290"/>
      <c r="BO1" s="290"/>
      <c r="BP1" s="290"/>
      <c r="BQ1" s="291"/>
      <c r="BR1" s="292"/>
      <c r="BS1" s="291"/>
      <c r="BT1" s="291"/>
      <c r="BU1" s="291"/>
      <c r="BV1" s="291"/>
    </row>
    <row r="2" spans="1:74" ht="27" customHeight="1">
      <c r="A2" s="344" t="str">
        <f>IF(AD7="","","No.1")</f>
        <v>No.1</v>
      </c>
      <c r="B2" s="295"/>
      <c r="C2" s="575" t="str">
        <f ca="1">学校名!F5</f>
        <v>平成３４年度</v>
      </c>
      <c r="D2" s="576"/>
      <c r="E2" s="334" t="str">
        <f>学校名!G3</f>
        <v>第77回福島県陸上競技選手権大会兼第75回福島県総合体育大会陸上競技大会県南地区予選会　競技者一覧表</v>
      </c>
      <c r="F2" s="296"/>
      <c r="G2" s="297"/>
      <c r="H2" s="297"/>
      <c r="I2" s="297"/>
      <c r="J2" s="297"/>
      <c r="K2" s="297"/>
      <c r="L2" s="297"/>
      <c r="M2" s="297"/>
      <c r="N2" s="297"/>
      <c r="O2" s="297"/>
      <c r="P2" s="298"/>
      <c r="Q2" s="298"/>
      <c r="R2" s="294"/>
      <c r="S2" s="294"/>
      <c r="T2" s="294"/>
      <c r="U2" s="294"/>
      <c r="Z2" s="344" t="str">
        <f>IF(AD7="","","No.2")</f>
        <v>No.2</v>
      </c>
      <c r="AA2" s="295"/>
      <c r="AB2" s="575" t="str">
        <f ca="1">C2</f>
        <v>平成３４年度</v>
      </c>
      <c r="AC2" s="576"/>
      <c r="AD2" s="334" t="str">
        <f>E2</f>
        <v>第77回福島県陸上競技選手権大会兼第75回福島県総合体育大会陸上競技大会県南地区予選会　競技者一覧表</v>
      </c>
      <c r="AE2" s="296"/>
      <c r="AF2" s="297"/>
      <c r="AG2" s="297"/>
      <c r="AH2" s="297"/>
      <c r="AI2" s="297"/>
      <c r="AJ2" s="297"/>
      <c r="AK2" s="297"/>
      <c r="AL2" s="297"/>
      <c r="AM2" s="297"/>
      <c r="AN2" s="297"/>
      <c r="AO2" s="298"/>
      <c r="AP2" s="298"/>
      <c r="AQ2" s="294"/>
      <c r="AR2" s="294"/>
      <c r="AS2" s="294"/>
      <c r="AT2" s="294"/>
      <c r="AY2" s="344" t="str">
        <f>IF(BC7="","","No.3")</f>
        <v/>
      </c>
      <c r="AZ2" s="295"/>
      <c r="BA2" s="575" t="str">
        <f ca="1">AB2</f>
        <v>平成３４年度</v>
      </c>
      <c r="BB2" s="576"/>
      <c r="BC2" s="334" t="str">
        <f>AD2</f>
        <v>第77回福島県陸上競技選手権大会兼第75回福島県総合体育大会陸上競技大会県南地区予選会　競技者一覧表</v>
      </c>
      <c r="BD2" s="296"/>
      <c r="BE2" s="297"/>
      <c r="BF2" s="297"/>
      <c r="BG2" s="297"/>
      <c r="BH2" s="297"/>
      <c r="BI2" s="297"/>
      <c r="BJ2" s="297"/>
      <c r="BK2" s="297"/>
      <c r="BL2" s="297"/>
      <c r="BM2" s="297"/>
      <c r="BN2" s="298"/>
      <c r="BO2" s="298"/>
      <c r="BP2" s="294"/>
      <c r="BQ2" s="294"/>
      <c r="BR2" s="294"/>
      <c r="BS2" s="294"/>
    </row>
    <row r="3" spans="1:74" ht="30" customHeight="1">
      <c r="D3" s="577" t="s">
        <v>4</v>
      </c>
      <c r="E3" s="577"/>
      <c r="F3" s="578" t="str">
        <f>VLOOKUP(学校名!H2,学校名!A$2:D$51,2,FALSE)</f>
        <v>安積高等学校</v>
      </c>
      <c r="G3" s="578"/>
      <c r="H3" s="578"/>
      <c r="I3" s="578"/>
      <c r="J3" s="578"/>
      <c r="K3" s="578"/>
      <c r="L3" s="578"/>
      <c r="M3" s="578"/>
      <c r="N3" s="579" t="s">
        <v>234</v>
      </c>
      <c r="O3" s="579"/>
      <c r="P3" s="579"/>
      <c r="Q3" s="580">
        <f>'基本情報 '!D4</f>
        <v>0</v>
      </c>
      <c r="R3" s="437"/>
      <c r="S3" s="437"/>
      <c r="T3" s="437"/>
      <c r="U3" s="437"/>
      <c r="V3" s="437"/>
      <c r="W3" s="299" t="s">
        <v>235</v>
      </c>
      <c r="X3" s="338"/>
      <c r="AC3" s="577" t="s">
        <v>4</v>
      </c>
      <c r="AD3" s="577"/>
      <c r="AE3" s="578" t="str">
        <f>F3</f>
        <v>安積高等学校</v>
      </c>
      <c r="AF3" s="578"/>
      <c r="AG3" s="578"/>
      <c r="AH3" s="578"/>
      <c r="AI3" s="578"/>
      <c r="AJ3" s="578"/>
      <c r="AK3" s="578"/>
      <c r="AL3" s="578"/>
      <c r="AM3" s="579" t="s">
        <v>234</v>
      </c>
      <c r="AN3" s="579"/>
      <c r="AO3" s="579"/>
      <c r="AP3" s="580">
        <f>Q3</f>
        <v>0</v>
      </c>
      <c r="AQ3" s="580"/>
      <c r="AR3" s="580"/>
      <c r="AS3" s="580"/>
      <c r="AT3" s="580"/>
      <c r="AU3" s="580"/>
      <c r="AV3" s="299" t="s">
        <v>235</v>
      </c>
      <c r="AW3" s="338"/>
      <c r="BB3" s="577" t="s">
        <v>4</v>
      </c>
      <c r="BC3" s="577"/>
      <c r="BD3" s="578" t="str">
        <f>AE3</f>
        <v>安積高等学校</v>
      </c>
      <c r="BE3" s="578"/>
      <c r="BF3" s="578"/>
      <c r="BG3" s="578"/>
      <c r="BH3" s="578"/>
      <c r="BI3" s="578"/>
      <c r="BJ3" s="578"/>
      <c r="BK3" s="578"/>
      <c r="BL3" s="579" t="s">
        <v>234</v>
      </c>
      <c r="BM3" s="579"/>
      <c r="BN3" s="579"/>
      <c r="BO3" s="580">
        <f>AP3</f>
        <v>0</v>
      </c>
      <c r="BP3" s="580"/>
      <c r="BQ3" s="580"/>
      <c r="BR3" s="580"/>
      <c r="BS3" s="580"/>
      <c r="BT3" s="580"/>
      <c r="BU3" s="299" t="s">
        <v>235</v>
      </c>
      <c r="BV3" s="338"/>
    </row>
    <row r="4" spans="1:74" ht="23.1" customHeight="1" thickBot="1">
      <c r="D4" s="4"/>
      <c r="E4" s="4"/>
      <c r="F4" s="4"/>
      <c r="G4" s="4"/>
      <c r="H4" s="4"/>
      <c r="I4" s="4"/>
      <c r="J4" s="4"/>
      <c r="K4" s="4"/>
      <c r="L4" s="4"/>
      <c r="M4" s="4"/>
      <c r="N4" s="569" t="s">
        <v>236</v>
      </c>
      <c r="O4" s="569"/>
      <c r="P4" s="569"/>
      <c r="Q4" s="570">
        <f>'基本情報 '!D5</f>
        <v>0</v>
      </c>
      <c r="R4" s="581"/>
      <c r="S4" s="581"/>
      <c r="T4" s="581"/>
      <c r="U4" s="582"/>
      <c r="V4" s="582"/>
      <c r="W4" s="149"/>
      <c r="AC4" s="4"/>
      <c r="AD4" s="4"/>
      <c r="AE4" s="4"/>
      <c r="AF4" s="4"/>
      <c r="AG4" s="4"/>
      <c r="AH4" s="4"/>
      <c r="AI4" s="4"/>
      <c r="AJ4" s="4"/>
      <c r="AK4" s="4"/>
      <c r="AL4" s="4"/>
      <c r="AM4" s="569" t="s">
        <v>236</v>
      </c>
      <c r="AN4" s="569"/>
      <c r="AO4" s="569"/>
      <c r="AP4" s="570">
        <f>Q4</f>
        <v>0</v>
      </c>
      <c r="AQ4" s="570"/>
      <c r="AR4" s="570"/>
      <c r="AS4" s="570"/>
      <c r="AT4" s="570"/>
      <c r="AU4" s="570"/>
      <c r="AV4" s="149"/>
      <c r="BB4" s="4"/>
      <c r="BC4" s="4"/>
      <c r="BD4" s="4"/>
      <c r="BE4" s="4"/>
      <c r="BF4" s="4"/>
      <c r="BG4" s="4"/>
      <c r="BH4" s="4"/>
      <c r="BI4" s="4"/>
      <c r="BJ4" s="4"/>
      <c r="BK4" s="4"/>
      <c r="BL4" s="569" t="s">
        <v>236</v>
      </c>
      <c r="BM4" s="569"/>
      <c r="BN4" s="569"/>
      <c r="BO4" s="570">
        <f>AP4</f>
        <v>0</v>
      </c>
      <c r="BP4" s="570"/>
      <c r="BQ4" s="570"/>
      <c r="BR4" s="570"/>
      <c r="BS4" s="570"/>
      <c r="BT4" s="570"/>
      <c r="BU4" s="390"/>
    </row>
    <row r="5" spans="1:74" ht="6" customHeight="1">
      <c r="A5" s="571" t="s">
        <v>237</v>
      </c>
      <c r="B5" s="57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Z5" s="571" t="s">
        <v>237</v>
      </c>
      <c r="AA5" s="57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Y5" s="571" t="s">
        <v>237</v>
      </c>
      <c r="AZ5" s="57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</row>
    <row r="6" spans="1:74" ht="15" customHeight="1" thickBot="1">
      <c r="A6" s="573"/>
      <c r="B6" s="574"/>
      <c r="E6" s="3">
        <f>競技設定!E4</f>
        <v>1</v>
      </c>
      <c r="F6" s="3">
        <f>競技設定!E5</f>
        <v>2</v>
      </c>
      <c r="G6" s="3">
        <f>競技設定!E6</f>
        <v>3</v>
      </c>
      <c r="H6" s="3">
        <f>競技設定!E7</f>
        <v>4</v>
      </c>
      <c r="I6" s="3">
        <f>競技設定!E8</f>
        <v>5</v>
      </c>
      <c r="J6" s="3">
        <f>競技設定!E9</f>
        <v>6</v>
      </c>
      <c r="K6" s="3">
        <f>競技設定!E10</f>
        <v>7</v>
      </c>
      <c r="L6" s="3">
        <f>競技設定!E11</f>
        <v>8</v>
      </c>
      <c r="M6" s="3">
        <f>競技設定!E12</f>
        <v>9</v>
      </c>
      <c r="N6" s="3">
        <f>競技設定!E13</f>
        <v>10</v>
      </c>
      <c r="O6" s="3">
        <f>競技設定!E14</f>
        <v>11</v>
      </c>
      <c r="P6" s="3">
        <f>競技設定!E15</f>
        <v>12</v>
      </c>
      <c r="Q6" s="3">
        <f>競技設定!E16</f>
        <v>13</v>
      </c>
      <c r="R6" s="3">
        <f>競技設定!E17</f>
        <v>14</v>
      </c>
      <c r="S6" s="3">
        <f>競技設定!E18</f>
        <v>15</v>
      </c>
      <c r="T6" s="3">
        <f>競技設定!E19</f>
        <v>16</v>
      </c>
      <c r="U6" s="3">
        <f>競技設定!E20</f>
        <v>17</v>
      </c>
      <c r="V6" s="3">
        <f>競技設定!E21</f>
        <v>18</v>
      </c>
      <c r="W6" s="3">
        <f>競技設定!E22</f>
        <v>19</v>
      </c>
      <c r="X6" s="3">
        <f>競技設定!E23</f>
        <v>20</v>
      </c>
      <c r="Z6" s="573"/>
      <c r="AA6" s="574"/>
      <c r="AD6" s="3">
        <f>競技設定!E24</f>
        <v>21</v>
      </c>
      <c r="AE6" s="3">
        <f>競技設定!E25</f>
        <v>22</v>
      </c>
      <c r="AF6" s="3">
        <f>競技設定!E26</f>
        <v>23</v>
      </c>
      <c r="AG6" s="3">
        <f>競技設定!E27</f>
        <v>24</v>
      </c>
      <c r="AH6" s="3">
        <f>競技設定!E28</f>
        <v>25</v>
      </c>
      <c r="AI6" s="3">
        <f>競技設定!E29</f>
        <v>26</v>
      </c>
      <c r="AJ6" s="3">
        <f>競技設定!E30</f>
        <v>27</v>
      </c>
      <c r="AK6" s="3" t="str">
        <f>競技設定!E31</f>
        <v/>
      </c>
      <c r="AL6" s="3" t="str">
        <f>競技設定!E32</f>
        <v/>
      </c>
      <c r="AM6" s="3" t="str">
        <f>競技設定!E33</f>
        <v/>
      </c>
      <c r="AN6" s="3" t="str">
        <f>競技設定!E34</f>
        <v/>
      </c>
      <c r="AO6" s="3" t="str">
        <f>競技設定!E35</f>
        <v/>
      </c>
      <c r="AP6" s="3" t="str">
        <f>競技設定!E36</f>
        <v/>
      </c>
      <c r="AQ6" s="3" t="str">
        <f>競技設定!E37</f>
        <v/>
      </c>
      <c r="AR6" s="3" t="str">
        <f>競技設定!E38</f>
        <v/>
      </c>
      <c r="AS6" s="3" t="str">
        <f>競技設定!E39</f>
        <v/>
      </c>
      <c r="AT6" s="3" t="str">
        <f>競技設定!E40</f>
        <v/>
      </c>
      <c r="AU6" s="3" t="str">
        <f>競技設定!E41</f>
        <v/>
      </c>
      <c r="AV6" s="3" t="str">
        <f>競技設定!E42</f>
        <v/>
      </c>
      <c r="AW6" s="3" t="str">
        <f>競技設定!E43</f>
        <v/>
      </c>
      <c r="AY6" s="573"/>
      <c r="AZ6" s="574"/>
      <c r="BC6" s="3" t="str">
        <f>競技設定!E44</f>
        <v/>
      </c>
      <c r="BD6" s="3" t="str">
        <f>競技設定!E45</f>
        <v/>
      </c>
      <c r="BE6" s="3" t="str">
        <f>競技設定!E46</f>
        <v/>
      </c>
      <c r="BF6" s="3" t="str">
        <f>競技設定!E47</f>
        <v/>
      </c>
      <c r="BG6" s="3" t="str">
        <f>競技設定!E48</f>
        <v/>
      </c>
      <c r="BH6" s="3" t="str">
        <f>競技設定!E49</f>
        <v/>
      </c>
      <c r="BI6" s="3" t="str">
        <f>競技設定!E50</f>
        <v/>
      </c>
      <c r="BJ6" s="3" t="str">
        <f>競技設定!E51</f>
        <v/>
      </c>
      <c r="BK6" s="3" t="str">
        <f>競技設定!E52</f>
        <v/>
      </c>
      <c r="BL6" s="3" t="str">
        <f>競技設定!E53</f>
        <v/>
      </c>
      <c r="BM6" s="3" t="str">
        <f>競技設定!E54</f>
        <v/>
      </c>
      <c r="BN6" s="3" t="str">
        <f>競技設定!E55</f>
        <v/>
      </c>
      <c r="BO6" s="3" t="str">
        <f>競技設定!E56</f>
        <v/>
      </c>
      <c r="BP6" s="3" t="str">
        <f>競技設定!E57</f>
        <v/>
      </c>
      <c r="BQ6" s="3" t="str">
        <f>競技設定!E58</f>
        <v/>
      </c>
      <c r="BR6" s="3" t="str">
        <f>競技設定!E59</f>
        <v/>
      </c>
      <c r="BS6" s="3" t="str">
        <f>競技設定!E60</f>
        <v/>
      </c>
      <c r="BT6" s="3" t="str">
        <f>競技設定!E61</f>
        <v/>
      </c>
      <c r="BU6" s="3" t="str">
        <f>競技設定!E62</f>
        <v/>
      </c>
      <c r="BV6" s="3" t="str">
        <f>競技設定!E63</f>
        <v/>
      </c>
    </row>
    <row r="7" spans="1:74" ht="105" customHeight="1" thickBot="1">
      <c r="A7" s="300" t="s">
        <v>1</v>
      </c>
      <c r="B7" s="301" t="s">
        <v>2</v>
      </c>
      <c r="C7" s="302" t="s">
        <v>3</v>
      </c>
      <c r="D7" s="303" t="s">
        <v>238</v>
      </c>
      <c r="E7" s="304" t="str">
        <f>競技設定!B4</f>
        <v>男子100m</v>
      </c>
      <c r="F7" s="304" t="str">
        <f>競技設定!B5</f>
        <v>男子200m</v>
      </c>
      <c r="G7" s="304" t="str">
        <f>競技設定!B6</f>
        <v>男子400m</v>
      </c>
      <c r="H7" s="304" t="str">
        <f>競技設定!B7</f>
        <v>男子800m</v>
      </c>
      <c r="I7" s="304" t="str">
        <f>競技設定!B8</f>
        <v>男子1500m</v>
      </c>
      <c r="J7" s="304" t="str">
        <f>競技設定!B9</f>
        <v>男子5000m</v>
      </c>
      <c r="K7" s="304" t="str">
        <f>競技設定!B10</f>
        <v>男子10000m</v>
      </c>
      <c r="L7" s="304" t="str">
        <f>競技設定!B11</f>
        <v>男子110MH</v>
      </c>
      <c r="M7" s="304" t="str">
        <f>競技設定!B12</f>
        <v>男子400mH</v>
      </c>
      <c r="N7" s="304" t="str">
        <f>競技設定!B13</f>
        <v>男子3000mSC</v>
      </c>
      <c r="O7" s="304" t="str">
        <f>競技設定!B14</f>
        <v>男子5000mW</v>
      </c>
      <c r="P7" s="304" t="str">
        <f>競技設定!B15</f>
        <v>男子4X100mR</v>
      </c>
      <c r="Q7" s="304" t="str">
        <f>競技設定!B16</f>
        <v>男子4X400mR</v>
      </c>
      <c r="R7" s="304" t="str">
        <f>競技設定!B17</f>
        <v>男子走高跳</v>
      </c>
      <c r="S7" s="304" t="str">
        <f>競技設定!B18</f>
        <v>男子棒高跳</v>
      </c>
      <c r="T7" s="304" t="str">
        <f>競技設定!B19</f>
        <v>男子走幅跳</v>
      </c>
      <c r="U7" s="340" t="str">
        <f>競技設定!B20</f>
        <v>男子三段跳</v>
      </c>
      <c r="V7" s="339" t="str">
        <f>競技設定!B21</f>
        <v>男子砲丸投(7.260kg)</v>
      </c>
      <c r="W7" s="304" t="str">
        <f>競技設定!B22</f>
        <v>男子円盤投(2.000kg)</v>
      </c>
      <c r="X7" s="305" t="str">
        <f>競技設定!B23</f>
        <v>男子ハンマー投(7.260kg)</v>
      </c>
      <c r="Z7" s="300" t="s">
        <v>1</v>
      </c>
      <c r="AA7" s="301" t="s">
        <v>2</v>
      </c>
      <c r="AB7" s="302" t="s">
        <v>3</v>
      </c>
      <c r="AC7" s="303" t="s">
        <v>238</v>
      </c>
      <c r="AD7" s="304" t="str">
        <f>競技設定!B24</f>
        <v>男子やり投</v>
      </c>
      <c r="AE7" s="304" t="str">
        <f>競技設定!B25</f>
        <v>少年A男子ハンマー投(6.000kg)</v>
      </c>
      <c r="AF7" s="304" t="str">
        <f>競技設定!B26</f>
        <v>少年B男子100m</v>
      </c>
      <c r="AG7" s="304" t="str">
        <f>競技設定!B27</f>
        <v>少年B男子110mJH(0.991m/9.14m)</v>
      </c>
      <c r="AH7" s="304" t="str">
        <f>競技設定!B28</f>
        <v>少年B男子3000m</v>
      </c>
      <c r="AI7" s="304" t="str">
        <f>競技設定!B29</f>
        <v>少年B男子走幅跳</v>
      </c>
      <c r="AJ7" s="304" t="str">
        <f>競技設定!B30</f>
        <v>少年B男子円盤投(1.500kg)</v>
      </c>
      <c r="AK7" s="304" t="str">
        <f>競技設定!B31</f>
        <v/>
      </c>
      <c r="AL7" s="304" t="str">
        <f>競技設定!B32</f>
        <v/>
      </c>
      <c r="AM7" s="304" t="str">
        <f>競技設定!B33</f>
        <v/>
      </c>
      <c r="AN7" s="304" t="str">
        <f>競技設定!B34</f>
        <v/>
      </c>
      <c r="AO7" s="304" t="str">
        <f>競技設定!B35</f>
        <v/>
      </c>
      <c r="AP7" s="304" t="str">
        <f>競技設定!B36</f>
        <v/>
      </c>
      <c r="AQ7" s="304" t="str">
        <f>競技設定!B37</f>
        <v/>
      </c>
      <c r="AR7" s="304" t="str">
        <f>競技設定!B38</f>
        <v/>
      </c>
      <c r="AS7" s="304" t="str">
        <f>競技設定!B39</f>
        <v/>
      </c>
      <c r="AT7" s="340" t="str">
        <f>競技設定!B40</f>
        <v/>
      </c>
      <c r="AU7" s="339" t="str">
        <f>競技設定!B41</f>
        <v/>
      </c>
      <c r="AV7" s="304" t="str">
        <f>競技設定!B42</f>
        <v/>
      </c>
      <c r="AW7" s="305" t="str">
        <f>競技設定!B43</f>
        <v/>
      </c>
      <c r="AY7" s="300" t="s">
        <v>1</v>
      </c>
      <c r="AZ7" s="301" t="s">
        <v>2</v>
      </c>
      <c r="BA7" s="302" t="s">
        <v>3</v>
      </c>
      <c r="BB7" s="303" t="s">
        <v>238</v>
      </c>
      <c r="BC7" s="304" t="str">
        <f>競技設定!B44</f>
        <v/>
      </c>
      <c r="BD7" s="304" t="str">
        <f>競技設定!B45</f>
        <v/>
      </c>
      <c r="BE7" s="304" t="str">
        <f>競技設定!B46</f>
        <v/>
      </c>
      <c r="BF7" s="304" t="str">
        <f>競技設定!B47</f>
        <v/>
      </c>
      <c r="BG7" s="304" t="str">
        <f>競技設定!B48</f>
        <v/>
      </c>
      <c r="BH7" s="304" t="str">
        <f>競技設定!B49</f>
        <v/>
      </c>
      <c r="BI7" s="304" t="str">
        <f>競技設定!B50</f>
        <v/>
      </c>
      <c r="BJ7" s="304" t="str">
        <f>競技設定!B51</f>
        <v/>
      </c>
      <c r="BK7" s="304" t="str">
        <f>競技設定!B52</f>
        <v/>
      </c>
      <c r="BL7" s="304" t="str">
        <f>競技設定!B53</f>
        <v/>
      </c>
      <c r="BM7" s="304" t="str">
        <f>競技設定!B54</f>
        <v/>
      </c>
      <c r="BN7" s="304" t="str">
        <f>競技設定!B55</f>
        <v/>
      </c>
      <c r="BO7" s="304" t="str">
        <f>競技設定!B56</f>
        <v/>
      </c>
      <c r="BP7" s="304" t="str">
        <f>競技設定!B57</f>
        <v/>
      </c>
      <c r="BQ7" s="304" t="str">
        <f>競技設定!B58</f>
        <v/>
      </c>
      <c r="BR7" s="304" t="str">
        <f>競技設定!B59</f>
        <v/>
      </c>
      <c r="BS7" s="340" t="str">
        <f>競技設定!B60</f>
        <v/>
      </c>
      <c r="BT7" s="339" t="str">
        <f>競技設定!B61</f>
        <v/>
      </c>
      <c r="BU7" s="304" t="str">
        <f>競技設定!B62</f>
        <v/>
      </c>
      <c r="BV7" s="305" t="str">
        <f>競技設定!B63</f>
        <v/>
      </c>
    </row>
    <row r="8" spans="1:74" ht="15" customHeight="1" thickTop="1">
      <c r="A8" s="306">
        <v>1</v>
      </c>
      <c r="B8" s="307" t="str">
        <f>男子種目選択!B4</f>
        <v/>
      </c>
      <c r="C8" s="307" t="str">
        <f>男子種目選択!C4</f>
        <v/>
      </c>
      <c r="D8" s="308" t="str">
        <f>男子種目選択!D4</f>
        <v/>
      </c>
      <c r="E8" s="325">
        <f>IF(E$6="","",COUNTIF('tmp２'!$K3:$O3,'男子一覧表 '!E$6))</f>
        <v>0</v>
      </c>
      <c r="F8" s="328">
        <f>IF(F$6="","",COUNTIF('tmp２'!$K3:$O3,'男子一覧表 '!F$6))</f>
        <v>0</v>
      </c>
      <c r="G8" s="323">
        <f>IF(G$6="","",COUNTIF('tmp２'!$K3:$O3,'男子一覧表 '!G$6))</f>
        <v>0</v>
      </c>
      <c r="H8" s="323">
        <f>IF(H$6="","",COUNTIF('tmp２'!$K3:$O3,'男子一覧表 '!H$6))</f>
        <v>0</v>
      </c>
      <c r="I8" s="323">
        <f>IF(I$6="","",COUNTIF('tmp２'!$K3:$O3,'男子一覧表 '!I$6))</f>
        <v>0</v>
      </c>
      <c r="J8" s="323">
        <f>IF(J$6="","",COUNTIF('tmp２'!$K3:$O3,'男子一覧表 '!J$6))</f>
        <v>0</v>
      </c>
      <c r="K8" s="323">
        <f>IF(K$6="","",COUNTIF('tmp２'!$K3:$O3,'男子一覧表 '!K$6))</f>
        <v>0</v>
      </c>
      <c r="L8" s="323">
        <f>IF(L$6="","",COUNTIF('tmp２'!$K3:$O3,'男子一覧表 '!L$6))</f>
        <v>0</v>
      </c>
      <c r="M8" s="323">
        <f>IF(M$6="","",COUNTIF('tmp２'!$K3:$O3,'男子一覧表 '!M$6))</f>
        <v>0</v>
      </c>
      <c r="N8" s="323">
        <f>IF(N$6="","",COUNTIF('tmp２'!$K3:$O3,'男子一覧表 '!N$6))</f>
        <v>0</v>
      </c>
      <c r="O8" s="323">
        <f>IF(O$6="","",COUNTIF('tmp２'!$K3:$O3,'男子一覧表 '!O$6))</f>
        <v>0</v>
      </c>
      <c r="P8" s="323">
        <f>IF(P$6="","",COUNTIF('tmp２'!$K3:$O3,'男子一覧表 '!P$6))</f>
        <v>0</v>
      </c>
      <c r="Q8" s="323">
        <f>IF(Q$6="","",COUNTIF('tmp２'!$K3:$O3,'男子一覧表 '!Q$6))</f>
        <v>0</v>
      </c>
      <c r="R8" s="323">
        <f>IF(R$6="","",COUNTIF('tmp２'!$K3:$O3,'男子一覧表 '!R$6))</f>
        <v>0</v>
      </c>
      <c r="S8" s="323">
        <f>IF(S$6="","",COUNTIF('tmp２'!$K3:$O3,'男子一覧表 '!S$6))</f>
        <v>0</v>
      </c>
      <c r="T8" s="323">
        <f>IF(T$6="","",COUNTIF('tmp２'!$K3:$O3,'男子一覧表 '!T$6))</f>
        <v>0</v>
      </c>
      <c r="U8" s="341">
        <f>IF(U$6="","",COUNTIF('tmp２'!$K3:$O3,'男子一覧表 '!U$6))</f>
        <v>0</v>
      </c>
      <c r="V8" s="328">
        <f>IF(V$6="","",COUNTIF('tmp２'!$K3:$O3,'男子一覧表 '!V$6))</f>
        <v>0</v>
      </c>
      <c r="W8" s="328">
        <f>IF(W$6="","",COUNTIF('tmp２'!$K3:$O3,'男子一覧表 '!W$6))</f>
        <v>0</v>
      </c>
      <c r="X8" s="310">
        <f>IF(X$6="","",COUNTIF('tmp２'!$K3:$O3,'男子一覧表 '!X$6))</f>
        <v>0</v>
      </c>
      <c r="Z8" s="306">
        <v>1</v>
      </c>
      <c r="AA8" s="307" t="str">
        <f>B8</f>
        <v/>
      </c>
      <c r="AB8" s="307" t="str">
        <f>C8</f>
        <v/>
      </c>
      <c r="AC8" s="308" t="str">
        <f>D8</f>
        <v/>
      </c>
      <c r="AD8" s="325">
        <f>IF(AD$6="","",COUNTIF('tmp２'!$K3:$O3,'男子一覧表 '!AD$6))</f>
        <v>0</v>
      </c>
      <c r="AE8" s="328">
        <f>IF(AE$6="","",COUNTIF('tmp２'!$K3:$O3,'男子一覧表 '!AE$6))</f>
        <v>0</v>
      </c>
      <c r="AF8" s="323">
        <f>IF(AF$6="","",COUNTIF('tmp２'!$K3:$O3,'男子一覧表 '!AF$6))</f>
        <v>0</v>
      </c>
      <c r="AG8" s="323">
        <f>IF(AG$6="","",COUNTIF('tmp２'!$K3:$O3,'男子一覧表 '!AG$6))</f>
        <v>0</v>
      </c>
      <c r="AH8" s="323">
        <f>IF(AH$6="","",COUNTIF('tmp２'!$K3:$O3,'男子一覧表 '!AH$6))</f>
        <v>0</v>
      </c>
      <c r="AI8" s="323">
        <f>IF(AI$6="","",COUNTIF('tmp２'!$K3:$O3,'男子一覧表 '!AI$6))</f>
        <v>0</v>
      </c>
      <c r="AJ8" s="323">
        <f>IF(AJ$6="","",COUNTIF('tmp２'!$K3:$O3,'男子一覧表 '!AJ$6))</f>
        <v>0</v>
      </c>
      <c r="AK8" s="323" t="str">
        <f>IF(AK$6="","",COUNTIF('tmp２'!$K3:$O3,'男子一覧表 '!AK$6))</f>
        <v/>
      </c>
      <c r="AL8" s="323" t="str">
        <f>IF(AL$6="","",COUNTIF('tmp２'!$K3:$O3,'男子一覧表 '!AL$6))</f>
        <v/>
      </c>
      <c r="AM8" s="323" t="str">
        <f>IF(AM$6="","",COUNTIF('tmp２'!$K3:$O3,'男子一覧表 '!AM$6))</f>
        <v/>
      </c>
      <c r="AN8" s="323" t="str">
        <f>IF(AN$6="","",COUNTIF('tmp２'!$K3:$O3,'男子一覧表 '!AN$6))</f>
        <v/>
      </c>
      <c r="AO8" s="323" t="str">
        <f>IF(AO$6="","",COUNTIF('tmp２'!$K3:$O3,'男子一覧表 '!AO$6))</f>
        <v/>
      </c>
      <c r="AP8" s="323" t="str">
        <f>IF(AP$6="","",COUNTIF('tmp２'!$K3:$O3,'男子一覧表 '!AP$6))</f>
        <v/>
      </c>
      <c r="AQ8" s="323" t="str">
        <f>IF(AQ$6="","",COUNTIF('tmp２'!$K3:$O3,'男子一覧表 '!AQ$6))</f>
        <v/>
      </c>
      <c r="AR8" s="323" t="str">
        <f>IF(AR$6="","",COUNTIF('tmp２'!$K3:$O3,'男子一覧表 '!AR$6))</f>
        <v/>
      </c>
      <c r="AS8" s="323" t="str">
        <f>IF(AS$6="","",COUNTIF('tmp２'!$K3:$O3,'男子一覧表 '!AS$6))</f>
        <v/>
      </c>
      <c r="AT8" s="341" t="str">
        <f>IF(AT$6="","",COUNTIF('tmp２'!$K3:$O3,'男子一覧表 '!AT$6))</f>
        <v/>
      </c>
      <c r="AU8" s="328" t="str">
        <f>IF(AU$6="","",COUNTIF('tmp２'!$K3:$O3,'男子一覧表 '!AU$6))</f>
        <v/>
      </c>
      <c r="AV8" s="328" t="str">
        <f>IF(AV$6="","",COUNTIF('tmp２'!$K3:$O3,'男子一覧表 '!AV$6))</f>
        <v/>
      </c>
      <c r="AW8" s="310" t="str">
        <f>IF(AW$6="","",COUNTIF('tmp２'!$K3:$O3,'男子一覧表 '!AW$6))</f>
        <v/>
      </c>
      <c r="AY8" s="306">
        <v>1</v>
      </c>
      <c r="AZ8" s="307" t="str">
        <f>AA8</f>
        <v/>
      </c>
      <c r="BA8" s="307" t="str">
        <f>AB8</f>
        <v/>
      </c>
      <c r="BB8" s="308" t="str">
        <f>AC8</f>
        <v/>
      </c>
      <c r="BC8" s="325" t="str">
        <f>IF(BC$6="","",COUNTIF('tmp２'!$K3:$O3,'男子一覧表 '!BC$6))</f>
        <v/>
      </c>
      <c r="BD8" s="328" t="str">
        <f>IF(BD$6="","",COUNTIF('tmp２'!$K3:$O3,'男子一覧表 '!BD$6))</f>
        <v/>
      </c>
      <c r="BE8" s="323" t="str">
        <f>IF(BE$6="","",COUNTIF('tmp２'!$K3:$O3,'男子一覧表 '!BE$6))</f>
        <v/>
      </c>
      <c r="BF8" s="323" t="str">
        <f>IF(BF$6="","",COUNTIF('tmp２'!$K3:$O3,'男子一覧表 '!BF$6))</f>
        <v/>
      </c>
      <c r="BG8" s="323" t="str">
        <f>IF(BG$6="","",COUNTIF('tmp２'!$K3:$O3,'男子一覧表 '!BG$6))</f>
        <v/>
      </c>
      <c r="BH8" s="323" t="str">
        <f>IF(BH$6="","",COUNTIF('tmp２'!$K3:$O3,'男子一覧表 '!BH$6))</f>
        <v/>
      </c>
      <c r="BI8" s="323" t="str">
        <f>IF(BI$6="","",COUNTIF('tmp２'!$K3:$O3,'男子一覧表 '!BI$6))</f>
        <v/>
      </c>
      <c r="BJ8" s="323" t="str">
        <f>IF(BJ$6="","",COUNTIF('tmp２'!$K3:$O3,'男子一覧表 '!BJ$6))</f>
        <v/>
      </c>
      <c r="BK8" s="323" t="str">
        <f>IF(BK$6="","",COUNTIF('tmp２'!$K3:$O3,'男子一覧表 '!BK$6))</f>
        <v/>
      </c>
      <c r="BL8" s="323" t="str">
        <f>IF(BL$6="","",COUNTIF('tmp２'!$K3:$O3,'男子一覧表 '!BL$6))</f>
        <v/>
      </c>
      <c r="BM8" s="323" t="str">
        <f>IF(BM$6="","",COUNTIF('tmp２'!$K3:$O3,'男子一覧表 '!BM$6))</f>
        <v/>
      </c>
      <c r="BN8" s="323" t="str">
        <f>IF(BN$6="","",COUNTIF('tmp２'!$K3:$O3,'男子一覧表 '!BN$6))</f>
        <v/>
      </c>
      <c r="BO8" s="323" t="str">
        <f>IF(BO$6="","",COUNTIF('tmp２'!$K3:$O3,'男子一覧表 '!BO$6))</f>
        <v/>
      </c>
      <c r="BP8" s="323" t="str">
        <f>IF(BP$6="","",COUNTIF('tmp２'!$K3:$O3,'男子一覧表 '!BP$6))</f>
        <v/>
      </c>
      <c r="BQ8" s="323" t="str">
        <f>IF(BQ$6="","",COUNTIF('tmp２'!$K3:$O3,'男子一覧表 '!BQ$6))</f>
        <v/>
      </c>
      <c r="BR8" s="323" t="str">
        <f>IF(BR$6="","",COUNTIF('tmp２'!$K3:$O3,'男子一覧表 '!BR$6))</f>
        <v/>
      </c>
      <c r="BS8" s="341" t="str">
        <f>IF(BS$6="","",COUNTIF('tmp２'!$K3:$O3,'男子一覧表 '!BS$6))</f>
        <v/>
      </c>
      <c r="BT8" s="328" t="str">
        <f>IF(BT$6="","",COUNTIF('tmp２'!$K3:$O3,'男子一覧表 '!BT$6))</f>
        <v/>
      </c>
      <c r="BU8" s="328" t="str">
        <f>IF(BU$6="","",COUNTIF('tmp２'!$K3:$O3,'男子一覧表 '!BU$6))</f>
        <v/>
      </c>
      <c r="BV8" s="310" t="str">
        <f>IF(BV$6="","",COUNTIF('tmp２'!$K3:$O3,'男子一覧表 '!BV$6))</f>
        <v/>
      </c>
    </row>
    <row r="9" spans="1:74" ht="15" customHeight="1">
      <c r="A9" s="311">
        <v>2</v>
      </c>
      <c r="B9" s="312" t="str">
        <f>男子種目選択!B5</f>
        <v/>
      </c>
      <c r="C9" s="312" t="str">
        <f>男子種目選択!C5</f>
        <v/>
      </c>
      <c r="D9" s="324" t="str">
        <f>男子種目選択!D5</f>
        <v/>
      </c>
      <c r="E9" s="326">
        <f>IF(E$6="","",COUNTIF('tmp２'!$K4:$O4,'男子一覧表 '!E$6))</f>
        <v>0</v>
      </c>
      <c r="F9" s="309">
        <f>IF(F$6="","",COUNTIF('tmp２'!$K4:$O4,'男子一覧表 '!F$6))</f>
        <v>0</v>
      </c>
      <c r="G9" s="313">
        <f>IF(G$6="","",COUNTIF('tmp２'!$K4:$O4,'男子一覧表 '!G$6))</f>
        <v>0</v>
      </c>
      <c r="H9" s="313">
        <f>IF(H$6="","",COUNTIF('tmp２'!$K4:$O4,'男子一覧表 '!H$6))</f>
        <v>0</v>
      </c>
      <c r="I9" s="313">
        <f>IF(I$6="","",COUNTIF('tmp２'!$K4:$O4,'男子一覧表 '!I$6))</f>
        <v>0</v>
      </c>
      <c r="J9" s="313">
        <f>IF(J$6="","",COUNTIF('tmp２'!$K4:$O4,'男子一覧表 '!J$6))</f>
        <v>0</v>
      </c>
      <c r="K9" s="313">
        <f>IF(K$6="","",COUNTIF('tmp２'!$K4:$O4,'男子一覧表 '!K$6))</f>
        <v>0</v>
      </c>
      <c r="L9" s="313">
        <f>IF(L$6="","",COUNTIF('tmp２'!$K4:$O4,'男子一覧表 '!L$6))</f>
        <v>0</v>
      </c>
      <c r="M9" s="313">
        <f>IF(M$6="","",COUNTIF('tmp２'!$K4:$O4,'男子一覧表 '!M$6))</f>
        <v>0</v>
      </c>
      <c r="N9" s="313">
        <f>IF(N$6="","",COUNTIF('tmp２'!$K4:$O4,'男子一覧表 '!N$6))</f>
        <v>0</v>
      </c>
      <c r="O9" s="313">
        <f>IF(O$6="","",COUNTIF('tmp２'!$K4:$O4,'男子一覧表 '!O$6))</f>
        <v>0</v>
      </c>
      <c r="P9" s="313">
        <f>IF(P$6="","",COUNTIF('tmp２'!$K4:$O4,'男子一覧表 '!P$6))</f>
        <v>0</v>
      </c>
      <c r="Q9" s="313">
        <f>IF(Q$6="","",COUNTIF('tmp２'!$K4:$O4,'男子一覧表 '!Q$6))</f>
        <v>0</v>
      </c>
      <c r="R9" s="313">
        <f>IF(R$6="","",COUNTIF('tmp２'!$K4:$O4,'男子一覧表 '!R$6))</f>
        <v>0</v>
      </c>
      <c r="S9" s="313">
        <f>IF(S$6="","",COUNTIF('tmp２'!$K4:$O4,'男子一覧表 '!S$6))</f>
        <v>0</v>
      </c>
      <c r="T9" s="313">
        <f>IF(T$6="","",COUNTIF('tmp２'!$K4:$O4,'男子一覧表 '!T$6))</f>
        <v>0</v>
      </c>
      <c r="U9" s="342">
        <f>IF(U$6="","",COUNTIF('tmp２'!$K4:$O4,'男子一覧表 '!U$6))</f>
        <v>0</v>
      </c>
      <c r="V9" s="309">
        <f>IF(V$6="","",COUNTIF('tmp２'!$K4:$O4,'男子一覧表 '!V$6))</f>
        <v>0</v>
      </c>
      <c r="W9" s="309">
        <f>IF(W$6="","",COUNTIF('tmp２'!$K4:$O4,'男子一覧表 '!W$6))</f>
        <v>0</v>
      </c>
      <c r="X9" s="314">
        <f>IF(X$6="","",COUNTIF('tmp２'!$K4:$O4,'男子一覧表 '!X$6))</f>
        <v>0</v>
      </c>
      <c r="Z9" s="311">
        <v>2</v>
      </c>
      <c r="AA9" s="312" t="str">
        <f t="shared" ref="AA9:AA57" si="0">B9</f>
        <v/>
      </c>
      <c r="AB9" s="312" t="str">
        <f t="shared" ref="AB9:AB57" si="1">C9</f>
        <v/>
      </c>
      <c r="AC9" s="324" t="str">
        <f t="shared" ref="AC9:AC57" si="2">D9</f>
        <v/>
      </c>
      <c r="AD9" s="326">
        <f>IF(AD$6="","",COUNTIF('tmp２'!$K4:$O4,'男子一覧表 '!AD$6))</f>
        <v>0</v>
      </c>
      <c r="AE9" s="309">
        <f>IF(AE$6="","",COUNTIF('tmp２'!$K4:$O4,'男子一覧表 '!AE$6))</f>
        <v>0</v>
      </c>
      <c r="AF9" s="313">
        <f>IF(AF$6="","",COUNTIF('tmp２'!$K4:$O4,'男子一覧表 '!AF$6))</f>
        <v>0</v>
      </c>
      <c r="AG9" s="313">
        <f>IF(AG$6="","",COUNTIF('tmp２'!$K4:$O4,'男子一覧表 '!AG$6))</f>
        <v>0</v>
      </c>
      <c r="AH9" s="313">
        <f>IF(AH$6="","",COUNTIF('tmp２'!$K4:$O4,'男子一覧表 '!AH$6))</f>
        <v>0</v>
      </c>
      <c r="AI9" s="313">
        <f>IF(AI$6="","",COUNTIF('tmp２'!$K4:$O4,'男子一覧表 '!AI$6))</f>
        <v>0</v>
      </c>
      <c r="AJ9" s="313">
        <f>IF(AJ$6="","",COUNTIF('tmp２'!$K4:$O4,'男子一覧表 '!AJ$6))</f>
        <v>0</v>
      </c>
      <c r="AK9" s="313" t="str">
        <f>IF(AK$6="","",COUNTIF('tmp２'!$K4:$O4,'男子一覧表 '!AK$6))</f>
        <v/>
      </c>
      <c r="AL9" s="313" t="str">
        <f>IF(AL$6="","",COUNTIF('tmp２'!$K4:$O4,'男子一覧表 '!AL$6))</f>
        <v/>
      </c>
      <c r="AM9" s="313" t="str">
        <f>IF(AM$6="","",COUNTIF('tmp２'!$K4:$O4,'男子一覧表 '!AM$6))</f>
        <v/>
      </c>
      <c r="AN9" s="313" t="str">
        <f>IF(AN$6="","",COUNTIF('tmp２'!$K4:$O4,'男子一覧表 '!AN$6))</f>
        <v/>
      </c>
      <c r="AO9" s="313" t="str">
        <f>IF(AO$6="","",COUNTIF('tmp２'!$K4:$O4,'男子一覧表 '!AO$6))</f>
        <v/>
      </c>
      <c r="AP9" s="313" t="str">
        <f>IF(AP$6="","",COUNTIF('tmp２'!$K4:$O4,'男子一覧表 '!AP$6))</f>
        <v/>
      </c>
      <c r="AQ9" s="313" t="str">
        <f>IF(AQ$6="","",COUNTIF('tmp２'!$K4:$O4,'男子一覧表 '!AQ$6))</f>
        <v/>
      </c>
      <c r="AR9" s="313" t="str">
        <f>IF(AR$6="","",COUNTIF('tmp２'!$K4:$O4,'男子一覧表 '!AR$6))</f>
        <v/>
      </c>
      <c r="AS9" s="313" t="str">
        <f>IF(AS$6="","",COUNTIF('tmp２'!$K4:$O4,'男子一覧表 '!AS$6))</f>
        <v/>
      </c>
      <c r="AT9" s="342" t="str">
        <f>IF(AT$6="","",COUNTIF('tmp２'!$K4:$O4,'男子一覧表 '!AT$6))</f>
        <v/>
      </c>
      <c r="AU9" s="309" t="str">
        <f>IF(AU$6="","",COUNTIF('tmp２'!$K4:$O4,'男子一覧表 '!AU$6))</f>
        <v/>
      </c>
      <c r="AV9" s="309" t="str">
        <f>IF(AV$6="","",COUNTIF('tmp２'!$K4:$O4,'男子一覧表 '!AV$6))</f>
        <v/>
      </c>
      <c r="AW9" s="314" t="str">
        <f>IF(AW$6="","",COUNTIF('tmp２'!$K4:$O4,'男子一覧表 '!AW$6))</f>
        <v/>
      </c>
      <c r="AY9" s="311">
        <v>2</v>
      </c>
      <c r="AZ9" s="312" t="str">
        <f t="shared" ref="AZ9:AZ57" si="3">AA9</f>
        <v/>
      </c>
      <c r="BA9" s="312" t="str">
        <f t="shared" ref="BA9:BA57" si="4">AB9</f>
        <v/>
      </c>
      <c r="BB9" s="324" t="str">
        <f t="shared" ref="BB9:BB57" si="5">AC9</f>
        <v/>
      </c>
      <c r="BC9" s="326" t="str">
        <f>IF(BC$6="","",COUNTIF('tmp２'!$K4:$O4,'男子一覧表 '!BC$6))</f>
        <v/>
      </c>
      <c r="BD9" s="309" t="str">
        <f>IF(BD$6="","",COUNTIF('tmp２'!$K4:$O4,'男子一覧表 '!BD$6))</f>
        <v/>
      </c>
      <c r="BE9" s="313" t="str">
        <f>IF(BE$6="","",COUNTIF('tmp２'!$K4:$O4,'男子一覧表 '!BE$6))</f>
        <v/>
      </c>
      <c r="BF9" s="313" t="str">
        <f>IF(BF$6="","",COUNTIF('tmp２'!$K4:$O4,'男子一覧表 '!BF$6))</f>
        <v/>
      </c>
      <c r="BG9" s="313" t="str">
        <f>IF(BG$6="","",COUNTIF('tmp２'!$K4:$O4,'男子一覧表 '!BG$6))</f>
        <v/>
      </c>
      <c r="BH9" s="313" t="str">
        <f>IF(BH$6="","",COUNTIF('tmp２'!$K4:$O4,'男子一覧表 '!BH$6))</f>
        <v/>
      </c>
      <c r="BI9" s="313" t="str">
        <f>IF(BI$6="","",COUNTIF('tmp２'!$K4:$O4,'男子一覧表 '!BI$6))</f>
        <v/>
      </c>
      <c r="BJ9" s="313" t="str">
        <f>IF(BJ$6="","",COUNTIF('tmp２'!$K4:$O4,'男子一覧表 '!BJ$6))</f>
        <v/>
      </c>
      <c r="BK9" s="313" t="str">
        <f>IF(BK$6="","",COUNTIF('tmp２'!$K4:$O4,'男子一覧表 '!BK$6))</f>
        <v/>
      </c>
      <c r="BL9" s="313" t="str">
        <f>IF(BL$6="","",COUNTIF('tmp２'!$K4:$O4,'男子一覧表 '!BL$6))</f>
        <v/>
      </c>
      <c r="BM9" s="313" t="str">
        <f>IF(BM$6="","",COUNTIF('tmp２'!$K4:$O4,'男子一覧表 '!BM$6))</f>
        <v/>
      </c>
      <c r="BN9" s="313" t="str">
        <f>IF(BN$6="","",COUNTIF('tmp２'!$K4:$O4,'男子一覧表 '!BN$6))</f>
        <v/>
      </c>
      <c r="BO9" s="313" t="str">
        <f>IF(BO$6="","",COUNTIF('tmp２'!$K4:$O4,'男子一覧表 '!BO$6))</f>
        <v/>
      </c>
      <c r="BP9" s="313" t="str">
        <f>IF(BP$6="","",COUNTIF('tmp２'!$K4:$O4,'男子一覧表 '!BP$6))</f>
        <v/>
      </c>
      <c r="BQ9" s="313" t="str">
        <f>IF(BQ$6="","",COUNTIF('tmp２'!$K4:$O4,'男子一覧表 '!BQ$6))</f>
        <v/>
      </c>
      <c r="BR9" s="313" t="str">
        <f>IF(BR$6="","",COUNTIF('tmp２'!$K4:$O4,'男子一覧表 '!BR$6))</f>
        <v/>
      </c>
      <c r="BS9" s="342" t="str">
        <f>IF(BS$6="","",COUNTIF('tmp２'!$K4:$O4,'男子一覧表 '!BS$6))</f>
        <v/>
      </c>
      <c r="BT9" s="309" t="str">
        <f>IF(BT$6="","",COUNTIF('tmp２'!$K4:$O4,'男子一覧表 '!BT$6))</f>
        <v/>
      </c>
      <c r="BU9" s="309" t="str">
        <f>IF(BU$6="","",COUNTIF('tmp２'!$K4:$O4,'男子一覧表 '!BU$6))</f>
        <v/>
      </c>
      <c r="BV9" s="314" t="str">
        <f>IF(BV$6="","",COUNTIF('tmp２'!$K4:$O4,'男子一覧表 '!BV$6))</f>
        <v/>
      </c>
    </row>
    <row r="10" spans="1:74" ht="15" customHeight="1">
      <c r="A10" s="311">
        <v>3</v>
      </c>
      <c r="B10" s="312" t="str">
        <f>男子種目選択!B6</f>
        <v/>
      </c>
      <c r="C10" s="312" t="str">
        <f>男子種目選択!C6</f>
        <v/>
      </c>
      <c r="D10" s="324" t="str">
        <f>男子種目選択!D6</f>
        <v/>
      </c>
      <c r="E10" s="326">
        <f>IF(E$6="","",COUNTIF('tmp２'!$K5:$O5,'男子一覧表 '!E$6))</f>
        <v>0</v>
      </c>
      <c r="F10" s="309">
        <f>IF(F$6="","",COUNTIF('tmp２'!$K5:$O5,'男子一覧表 '!F$6))</f>
        <v>0</v>
      </c>
      <c r="G10" s="313">
        <f>IF(G$6="","",COUNTIF('tmp２'!$K5:$O5,'男子一覧表 '!G$6))</f>
        <v>0</v>
      </c>
      <c r="H10" s="313">
        <f>IF(H$6="","",COUNTIF('tmp２'!$K5:$O5,'男子一覧表 '!H$6))</f>
        <v>0</v>
      </c>
      <c r="I10" s="313">
        <f>IF(I$6="","",COUNTIF('tmp２'!$K5:$O5,'男子一覧表 '!I$6))</f>
        <v>0</v>
      </c>
      <c r="J10" s="313">
        <f>IF(J$6="","",COUNTIF('tmp２'!$K5:$O5,'男子一覧表 '!J$6))</f>
        <v>0</v>
      </c>
      <c r="K10" s="313">
        <f>IF(K$6="","",COUNTIF('tmp２'!$K5:$O5,'男子一覧表 '!K$6))</f>
        <v>0</v>
      </c>
      <c r="L10" s="313">
        <f>IF(L$6="","",COUNTIF('tmp２'!$K5:$O5,'男子一覧表 '!L$6))</f>
        <v>0</v>
      </c>
      <c r="M10" s="313">
        <f>IF(M$6="","",COUNTIF('tmp２'!$K5:$O5,'男子一覧表 '!M$6))</f>
        <v>0</v>
      </c>
      <c r="N10" s="313">
        <f>IF(N$6="","",COUNTIF('tmp２'!$K5:$O5,'男子一覧表 '!N$6))</f>
        <v>0</v>
      </c>
      <c r="O10" s="313">
        <f>IF(O$6="","",COUNTIF('tmp２'!$K5:$O5,'男子一覧表 '!O$6))</f>
        <v>0</v>
      </c>
      <c r="P10" s="313">
        <f>IF(P$6="","",COUNTIF('tmp２'!$K5:$O5,'男子一覧表 '!P$6))</f>
        <v>0</v>
      </c>
      <c r="Q10" s="313">
        <f>IF(Q$6="","",COUNTIF('tmp２'!$K5:$O5,'男子一覧表 '!Q$6))</f>
        <v>0</v>
      </c>
      <c r="R10" s="313">
        <f>IF(R$6="","",COUNTIF('tmp２'!$K5:$O5,'男子一覧表 '!R$6))</f>
        <v>0</v>
      </c>
      <c r="S10" s="313">
        <f>IF(S$6="","",COUNTIF('tmp２'!$K5:$O5,'男子一覧表 '!S$6))</f>
        <v>0</v>
      </c>
      <c r="T10" s="313">
        <f>IF(T$6="","",COUNTIF('tmp２'!$K5:$O5,'男子一覧表 '!T$6))</f>
        <v>0</v>
      </c>
      <c r="U10" s="342">
        <f>IF(U$6="","",COUNTIF('tmp２'!$K5:$O5,'男子一覧表 '!U$6))</f>
        <v>0</v>
      </c>
      <c r="V10" s="309">
        <f>IF(V$6="","",COUNTIF('tmp２'!$K5:$O5,'男子一覧表 '!V$6))</f>
        <v>0</v>
      </c>
      <c r="W10" s="309">
        <f>IF(W$6="","",COUNTIF('tmp２'!$K5:$O5,'男子一覧表 '!W$6))</f>
        <v>0</v>
      </c>
      <c r="X10" s="314">
        <f>IF(X$6="","",COUNTIF('tmp２'!$K5:$O5,'男子一覧表 '!X$6))</f>
        <v>0</v>
      </c>
      <c r="Z10" s="311">
        <v>3</v>
      </c>
      <c r="AA10" s="312" t="str">
        <f t="shared" si="0"/>
        <v/>
      </c>
      <c r="AB10" s="312" t="str">
        <f t="shared" si="1"/>
        <v/>
      </c>
      <c r="AC10" s="324" t="str">
        <f t="shared" si="2"/>
        <v/>
      </c>
      <c r="AD10" s="326">
        <f>IF(AD$6="","",COUNTIF('tmp２'!$K5:$O5,'男子一覧表 '!AD$6))</f>
        <v>0</v>
      </c>
      <c r="AE10" s="309">
        <f>IF(AE$6="","",COUNTIF('tmp２'!$K5:$O5,'男子一覧表 '!AE$6))</f>
        <v>0</v>
      </c>
      <c r="AF10" s="313">
        <f>IF(AF$6="","",COUNTIF('tmp２'!$K5:$O5,'男子一覧表 '!AF$6))</f>
        <v>0</v>
      </c>
      <c r="AG10" s="313">
        <f>IF(AG$6="","",COUNTIF('tmp２'!$K5:$O5,'男子一覧表 '!AG$6))</f>
        <v>0</v>
      </c>
      <c r="AH10" s="313">
        <f>IF(AH$6="","",COUNTIF('tmp２'!$K5:$O5,'男子一覧表 '!AH$6))</f>
        <v>0</v>
      </c>
      <c r="AI10" s="313">
        <f>IF(AI$6="","",COUNTIF('tmp２'!$K5:$O5,'男子一覧表 '!AI$6))</f>
        <v>0</v>
      </c>
      <c r="AJ10" s="313">
        <f>IF(AJ$6="","",COUNTIF('tmp２'!$K5:$O5,'男子一覧表 '!AJ$6))</f>
        <v>0</v>
      </c>
      <c r="AK10" s="313" t="str">
        <f>IF(AK$6="","",COUNTIF('tmp２'!$K5:$O5,'男子一覧表 '!AK$6))</f>
        <v/>
      </c>
      <c r="AL10" s="313" t="str">
        <f>IF(AL$6="","",COUNTIF('tmp２'!$K5:$O5,'男子一覧表 '!AL$6))</f>
        <v/>
      </c>
      <c r="AM10" s="313" t="str">
        <f>IF(AM$6="","",COUNTIF('tmp２'!$K5:$O5,'男子一覧表 '!AM$6))</f>
        <v/>
      </c>
      <c r="AN10" s="313" t="str">
        <f>IF(AN$6="","",COUNTIF('tmp２'!$K5:$O5,'男子一覧表 '!AN$6))</f>
        <v/>
      </c>
      <c r="AO10" s="313" t="str">
        <f>IF(AO$6="","",COUNTIF('tmp２'!$K5:$O5,'男子一覧表 '!AO$6))</f>
        <v/>
      </c>
      <c r="AP10" s="313" t="str">
        <f>IF(AP$6="","",COUNTIF('tmp２'!$K5:$O5,'男子一覧表 '!AP$6))</f>
        <v/>
      </c>
      <c r="AQ10" s="313" t="str">
        <f>IF(AQ$6="","",COUNTIF('tmp２'!$K5:$O5,'男子一覧表 '!AQ$6))</f>
        <v/>
      </c>
      <c r="AR10" s="313" t="str">
        <f>IF(AR$6="","",COUNTIF('tmp２'!$K5:$O5,'男子一覧表 '!AR$6))</f>
        <v/>
      </c>
      <c r="AS10" s="313" t="str">
        <f>IF(AS$6="","",COUNTIF('tmp２'!$K5:$O5,'男子一覧表 '!AS$6))</f>
        <v/>
      </c>
      <c r="AT10" s="342" t="str">
        <f>IF(AT$6="","",COUNTIF('tmp２'!$K5:$O5,'男子一覧表 '!AT$6))</f>
        <v/>
      </c>
      <c r="AU10" s="309" t="str">
        <f>IF(AU$6="","",COUNTIF('tmp２'!$K5:$O5,'男子一覧表 '!AU$6))</f>
        <v/>
      </c>
      <c r="AV10" s="309" t="str">
        <f>IF(AV$6="","",COUNTIF('tmp２'!$K5:$O5,'男子一覧表 '!AV$6))</f>
        <v/>
      </c>
      <c r="AW10" s="314" t="str">
        <f>IF(AW$6="","",COUNTIF('tmp２'!$K5:$O5,'男子一覧表 '!AW$6))</f>
        <v/>
      </c>
      <c r="AY10" s="311">
        <v>3</v>
      </c>
      <c r="AZ10" s="312" t="str">
        <f t="shared" si="3"/>
        <v/>
      </c>
      <c r="BA10" s="312" t="str">
        <f t="shared" si="4"/>
        <v/>
      </c>
      <c r="BB10" s="324" t="str">
        <f t="shared" si="5"/>
        <v/>
      </c>
      <c r="BC10" s="326" t="str">
        <f>IF(BC$6="","",COUNTIF('tmp２'!$K5:$O5,'男子一覧表 '!BC$6))</f>
        <v/>
      </c>
      <c r="BD10" s="309" t="str">
        <f>IF(BD$6="","",COUNTIF('tmp２'!$K5:$O5,'男子一覧表 '!BD$6))</f>
        <v/>
      </c>
      <c r="BE10" s="313" t="str">
        <f>IF(BE$6="","",COUNTIF('tmp２'!$K5:$O5,'男子一覧表 '!BE$6))</f>
        <v/>
      </c>
      <c r="BF10" s="313" t="str">
        <f>IF(BF$6="","",COUNTIF('tmp２'!$K5:$O5,'男子一覧表 '!BF$6))</f>
        <v/>
      </c>
      <c r="BG10" s="313" t="str">
        <f>IF(BG$6="","",COUNTIF('tmp２'!$K5:$O5,'男子一覧表 '!BG$6))</f>
        <v/>
      </c>
      <c r="BH10" s="313" t="str">
        <f>IF(BH$6="","",COUNTIF('tmp２'!$K5:$O5,'男子一覧表 '!BH$6))</f>
        <v/>
      </c>
      <c r="BI10" s="313" t="str">
        <f>IF(BI$6="","",COUNTIF('tmp２'!$K5:$O5,'男子一覧表 '!BI$6))</f>
        <v/>
      </c>
      <c r="BJ10" s="313" t="str">
        <f>IF(BJ$6="","",COUNTIF('tmp２'!$K5:$O5,'男子一覧表 '!BJ$6))</f>
        <v/>
      </c>
      <c r="BK10" s="313" t="str">
        <f>IF(BK$6="","",COUNTIF('tmp２'!$K5:$O5,'男子一覧表 '!BK$6))</f>
        <v/>
      </c>
      <c r="BL10" s="313" t="str">
        <f>IF(BL$6="","",COUNTIF('tmp２'!$K5:$O5,'男子一覧表 '!BL$6))</f>
        <v/>
      </c>
      <c r="BM10" s="313" t="str">
        <f>IF(BM$6="","",COUNTIF('tmp２'!$K5:$O5,'男子一覧表 '!BM$6))</f>
        <v/>
      </c>
      <c r="BN10" s="313" t="str">
        <f>IF(BN$6="","",COUNTIF('tmp２'!$K5:$O5,'男子一覧表 '!BN$6))</f>
        <v/>
      </c>
      <c r="BO10" s="313" t="str">
        <f>IF(BO$6="","",COUNTIF('tmp２'!$K5:$O5,'男子一覧表 '!BO$6))</f>
        <v/>
      </c>
      <c r="BP10" s="313" t="str">
        <f>IF(BP$6="","",COUNTIF('tmp２'!$K5:$O5,'男子一覧表 '!BP$6))</f>
        <v/>
      </c>
      <c r="BQ10" s="313" t="str">
        <f>IF(BQ$6="","",COUNTIF('tmp２'!$K5:$O5,'男子一覧表 '!BQ$6))</f>
        <v/>
      </c>
      <c r="BR10" s="313" t="str">
        <f>IF(BR$6="","",COUNTIF('tmp２'!$K5:$O5,'男子一覧表 '!BR$6))</f>
        <v/>
      </c>
      <c r="BS10" s="342" t="str">
        <f>IF(BS$6="","",COUNTIF('tmp２'!$K5:$O5,'男子一覧表 '!BS$6))</f>
        <v/>
      </c>
      <c r="BT10" s="309" t="str">
        <f>IF(BT$6="","",COUNTIF('tmp２'!$K5:$O5,'男子一覧表 '!BT$6))</f>
        <v/>
      </c>
      <c r="BU10" s="309" t="str">
        <f>IF(BU$6="","",COUNTIF('tmp２'!$K5:$O5,'男子一覧表 '!BU$6))</f>
        <v/>
      </c>
      <c r="BV10" s="314" t="str">
        <f>IF(BV$6="","",COUNTIF('tmp２'!$K5:$O5,'男子一覧表 '!BV$6))</f>
        <v/>
      </c>
    </row>
    <row r="11" spans="1:74" ht="15" customHeight="1">
      <c r="A11" s="311">
        <v>4</v>
      </c>
      <c r="B11" s="312" t="str">
        <f>男子種目選択!B7</f>
        <v/>
      </c>
      <c r="C11" s="312" t="str">
        <f>男子種目選択!C7</f>
        <v/>
      </c>
      <c r="D11" s="324" t="str">
        <f>男子種目選択!D7</f>
        <v/>
      </c>
      <c r="E11" s="326">
        <f>IF(E$6="","",COUNTIF('tmp２'!$K6:$O6,'男子一覧表 '!E$6))</f>
        <v>0</v>
      </c>
      <c r="F11" s="309">
        <f>IF(F$6="","",COUNTIF('tmp２'!$K6:$O6,'男子一覧表 '!F$6))</f>
        <v>0</v>
      </c>
      <c r="G11" s="313">
        <f>IF(G$6="","",COUNTIF('tmp２'!$K6:$O6,'男子一覧表 '!G$6))</f>
        <v>0</v>
      </c>
      <c r="H11" s="313">
        <f>IF(H$6="","",COUNTIF('tmp２'!$K6:$O6,'男子一覧表 '!H$6))</f>
        <v>0</v>
      </c>
      <c r="I11" s="313">
        <f>IF(I$6="","",COUNTIF('tmp２'!$K6:$O6,'男子一覧表 '!I$6))</f>
        <v>0</v>
      </c>
      <c r="J11" s="313">
        <f>IF(J$6="","",COUNTIF('tmp２'!$K6:$O6,'男子一覧表 '!J$6))</f>
        <v>0</v>
      </c>
      <c r="K11" s="313">
        <f>IF(K$6="","",COUNTIF('tmp２'!$K6:$O6,'男子一覧表 '!K$6))</f>
        <v>0</v>
      </c>
      <c r="L11" s="313">
        <f>IF(L$6="","",COUNTIF('tmp２'!$K6:$O6,'男子一覧表 '!L$6))</f>
        <v>0</v>
      </c>
      <c r="M11" s="313">
        <f>IF(M$6="","",COUNTIF('tmp２'!$K6:$O6,'男子一覧表 '!M$6))</f>
        <v>0</v>
      </c>
      <c r="N11" s="313">
        <f>IF(N$6="","",COUNTIF('tmp２'!$K6:$O6,'男子一覧表 '!N$6))</f>
        <v>0</v>
      </c>
      <c r="O11" s="313">
        <f>IF(O$6="","",COUNTIF('tmp２'!$K6:$O6,'男子一覧表 '!O$6))</f>
        <v>0</v>
      </c>
      <c r="P11" s="313">
        <f>IF(P$6="","",COUNTIF('tmp２'!$K6:$O6,'男子一覧表 '!P$6))</f>
        <v>0</v>
      </c>
      <c r="Q11" s="313">
        <f>IF(Q$6="","",COUNTIF('tmp２'!$K6:$O6,'男子一覧表 '!Q$6))</f>
        <v>0</v>
      </c>
      <c r="R11" s="313">
        <f>IF(R$6="","",COUNTIF('tmp２'!$K6:$O6,'男子一覧表 '!R$6))</f>
        <v>0</v>
      </c>
      <c r="S11" s="313">
        <f>IF(S$6="","",COUNTIF('tmp２'!$K6:$O6,'男子一覧表 '!S$6))</f>
        <v>0</v>
      </c>
      <c r="T11" s="313">
        <f>IF(T$6="","",COUNTIF('tmp２'!$K6:$O6,'男子一覧表 '!T$6))</f>
        <v>0</v>
      </c>
      <c r="U11" s="342">
        <f>IF(U$6="","",COUNTIF('tmp２'!$K6:$O6,'男子一覧表 '!U$6))</f>
        <v>0</v>
      </c>
      <c r="V11" s="309">
        <f>IF(V$6="","",COUNTIF('tmp２'!$K6:$O6,'男子一覧表 '!V$6))</f>
        <v>0</v>
      </c>
      <c r="W11" s="309">
        <f>IF(W$6="","",COUNTIF('tmp２'!$K6:$O6,'男子一覧表 '!W$6))</f>
        <v>0</v>
      </c>
      <c r="X11" s="314">
        <f>IF(X$6="","",COUNTIF('tmp２'!$K6:$O6,'男子一覧表 '!X$6))</f>
        <v>0</v>
      </c>
      <c r="Z11" s="311">
        <v>4</v>
      </c>
      <c r="AA11" s="312" t="str">
        <f t="shared" si="0"/>
        <v/>
      </c>
      <c r="AB11" s="312" t="str">
        <f t="shared" si="1"/>
        <v/>
      </c>
      <c r="AC11" s="324" t="str">
        <f t="shared" si="2"/>
        <v/>
      </c>
      <c r="AD11" s="326">
        <f>IF(AD$6="","",COUNTIF('tmp２'!$K6:$O6,'男子一覧表 '!AD$6))</f>
        <v>0</v>
      </c>
      <c r="AE11" s="309">
        <f>IF(AE$6="","",COUNTIF('tmp２'!$K6:$O6,'男子一覧表 '!AE$6))</f>
        <v>0</v>
      </c>
      <c r="AF11" s="313">
        <f>IF(AF$6="","",COUNTIF('tmp２'!$K6:$O6,'男子一覧表 '!AF$6))</f>
        <v>0</v>
      </c>
      <c r="AG11" s="313">
        <f>IF(AG$6="","",COUNTIF('tmp２'!$K6:$O6,'男子一覧表 '!AG$6))</f>
        <v>0</v>
      </c>
      <c r="AH11" s="313">
        <f>IF(AH$6="","",COUNTIF('tmp２'!$K6:$O6,'男子一覧表 '!AH$6))</f>
        <v>0</v>
      </c>
      <c r="AI11" s="313">
        <f>IF(AI$6="","",COUNTIF('tmp２'!$K6:$O6,'男子一覧表 '!AI$6))</f>
        <v>0</v>
      </c>
      <c r="AJ11" s="313">
        <f>IF(AJ$6="","",COUNTIF('tmp２'!$K6:$O6,'男子一覧表 '!AJ$6))</f>
        <v>0</v>
      </c>
      <c r="AK11" s="313" t="str">
        <f>IF(AK$6="","",COUNTIF('tmp２'!$K6:$O6,'男子一覧表 '!AK$6))</f>
        <v/>
      </c>
      <c r="AL11" s="313" t="str">
        <f>IF(AL$6="","",COUNTIF('tmp２'!$K6:$O6,'男子一覧表 '!AL$6))</f>
        <v/>
      </c>
      <c r="AM11" s="313" t="str">
        <f>IF(AM$6="","",COUNTIF('tmp２'!$K6:$O6,'男子一覧表 '!AM$6))</f>
        <v/>
      </c>
      <c r="AN11" s="313" t="str">
        <f>IF(AN$6="","",COUNTIF('tmp２'!$K6:$O6,'男子一覧表 '!AN$6))</f>
        <v/>
      </c>
      <c r="AO11" s="313" t="str">
        <f>IF(AO$6="","",COUNTIF('tmp２'!$K6:$O6,'男子一覧表 '!AO$6))</f>
        <v/>
      </c>
      <c r="AP11" s="313" t="str">
        <f>IF(AP$6="","",COUNTIF('tmp２'!$K6:$O6,'男子一覧表 '!AP$6))</f>
        <v/>
      </c>
      <c r="AQ11" s="313" t="str">
        <f>IF(AQ$6="","",COUNTIF('tmp２'!$K6:$O6,'男子一覧表 '!AQ$6))</f>
        <v/>
      </c>
      <c r="AR11" s="313" t="str">
        <f>IF(AR$6="","",COUNTIF('tmp２'!$K6:$O6,'男子一覧表 '!AR$6))</f>
        <v/>
      </c>
      <c r="AS11" s="313" t="str">
        <f>IF(AS$6="","",COUNTIF('tmp２'!$K6:$O6,'男子一覧表 '!AS$6))</f>
        <v/>
      </c>
      <c r="AT11" s="342" t="str">
        <f>IF(AT$6="","",COUNTIF('tmp２'!$K6:$O6,'男子一覧表 '!AT$6))</f>
        <v/>
      </c>
      <c r="AU11" s="309" t="str">
        <f>IF(AU$6="","",COUNTIF('tmp２'!$K6:$O6,'男子一覧表 '!AU$6))</f>
        <v/>
      </c>
      <c r="AV11" s="309" t="str">
        <f>IF(AV$6="","",COUNTIF('tmp２'!$K6:$O6,'男子一覧表 '!AV$6))</f>
        <v/>
      </c>
      <c r="AW11" s="314" t="str">
        <f>IF(AW$6="","",COUNTIF('tmp２'!$K6:$O6,'男子一覧表 '!AW$6))</f>
        <v/>
      </c>
      <c r="AY11" s="311">
        <v>4</v>
      </c>
      <c r="AZ11" s="312" t="str">
        <f t="shared" si="3"/>
        <v/>
      </c>
      <c r="BA11" s="312" t="str">
        <f t="shared" si="4"/>
        <v/>
      </c>
      <c r="BB11" s="324" t="str">
        <f t="shared" si="5"/>
        <v/>
      </c>
      <c r="BC11" s="326" t="str">
        <f>IF(BC$6="","",COUNTIF('tmp２'!$K6:$O6,'男子一覧表 '!BC$6))</f>
        <v/>
      </c>
      <c r="BD11" s="309" t="str">
        <f>IF(BD$6="","",COUNTIF('tmp２'!$K6:$O6,'男子一覧表 '!BD$6))</f>
        <v/>
      </c>
      <c r="BE11" s="313" t="str">
        <f>IF(BE$6="","",COUNTIF('tmp２'!$K6:$O6,'男子一覧表 '!BE$6))</f>
        <v/>
      </c>
      <c r="BF11" s="313" t="str">
        <f>IF(BF$6="","",COUNTIF('tmp２'!$K6:$O6,'男子一覧表 '!BF$6))</f>
        <v/>
      </c>
      <c r="BG11" s="313" t="str">
        <f>IF(BG$6="","",COUNTIF('tmp２'!$K6:$O6,'男子一覧表 '!BG$6))</f>
        <v/>
      </c>
      <c r="BH11" s="313" t="str">
        <f>IF(BH$6="","",COUNTIF('tmp２'!$K6:$O6,'男子一覧表 '!BH$6))</f>
        <v/>
      </c>
      <c r="BI11" s="313" t="str">
        <f>IF(BI$6="","",COUNTIF('tmp２'!$K6:$O6,'男子一覧表 '!BI$6))</f>
        <v/>
      </c>
      <c r="BJ11" s="313" t="str">
        <f>IF(BJ$6="","",COUNTIF('tmp２'!$K6:$O6,'男子一覧表 '!BJ$6))</f>
        <v/>
      </c>
      <c r="BK11" s="313" t="str">
        <f>IF(BK$6="","",COUNTIF('tmp２'!$K6:$O6,'男子一覧表 '!BK$6))</f>
        <v/>
      </c>
      <c r="BL11" s="313" t="str">
        <f>IF(BL$6="","",COUNTIF('tmp２'!$K6:$O6,'男子一覧表 '!BL$6))</f>
        <v/>
      </c>
      <c r="BM11" s="313" t="str">
        <f>IF(BM$6="","",COUNTIF('tmp２'!$K6:$O6,'男子一覧表 '!BM$6))</f>
        <v/>
      </c>
      <c r="BN11" s="313" t="str">
        <f>IF(BN$6="","",COUNTIF('tmp２'!$K6:$O6,'男子一覧表 '!BN$6))</f>
        <v/>
      </c>
      <c r="BO11" s="313" t="str">
        <f>IF(BO$6="","",COUNTIF('tmp２'!$K6:$O6,'男子一覧表 '!BO$6))</f>
        <v/>
      </c>
      <c r="BP11" s="313" t="str">
        <f>IF(BP$6="","",COUNTIF('tmp２'!$K6:$O6,'男子一覧表 '!BP$6))</f>
        <v/>
      </c>
      <c r="BQ11" s="313" t="str">
        <f>IF(BQ$6="","",COUNTIF('tmp２'!$K6:$O6,'男子一覧表 '!BQ$6))</f>
        <v/>
      </c>
      <c r="BR11" s="313" t="str">
        <f>IF(BR$6="","",COUNTIF('tmp２'!$K6:$O6,'男子一覧表 '!BR$6))</f>
        <v/>
      </c>
      <c r="BS11" s="342" t="str">
        <f>IF(BS$6="","",COUNTIF('tmp２'!$K6:$O6,'男子一覧表 '!BS$6))</f>
        <v/>
      </c>
      <c r="BT11" s="309" t="str">
        <f>IF(BT$6="","",COUNTIF('tmp２'!$K6:$O6,'男子一覧表 '!BT$6))</f>
        <v/>
      </c>
      <c r="BU11" s="309" t="str">
        <f>IF(BU$6="","",COUNTIF('tmp２'!$K6:$O6,'男子一覧表 '!BU$6))</f>
        <v/>
      </c>
      <c r="BV11" s="314" t="str">
        <f>IF(BV$6="","",COUNTIF('tmp２'!$K6:$O6,'男子一覧表 '!BV$6))</f>
        <v/>
      </c>
    </row>
    <row r="12" spans="1:74" ht="15" customHeight="1">
      <c r="A12" s="311">
        <v>5</v>
      </c>
      <c r="B12" s="312" t="str">
        <f>男子種目選択!B8</f>
        <v/>
      </c>
      <c r="C12" s="312" t="str">
        <f>男子種目選択!C8</f>
        <v/>
      </c>
      <c r="D12" s="324" t="str">
        <f>男子種目選択!D8</f>
        <v/>
      </c>
      <c r="E12" s="326">
        <f>IF(E$6="","",COUNTIF('tmp２'!$K7:$O7,'男子一覧表 '!E$6))</f>
        <v>0</v>
      </c>
      <c r="F12" s="309">
        <f>IF(F$6="","",COUNTIF('tmp２'!$K7:$O7,'男子一覧表 '!F$6))</f>
        <v>0</v>
      </c>
      <c r="G12" s="313">
        <f>IF(G$6="","",COUNTIF('tmp２'!$K7:$O7,'男子一覧表 '!G$6))</f>
        <v>0</v>
      </c>
      <c r="H12" s="313">
        <f>IF(H$6="","",COUNTIF('tmp２'!$K7:$O7,'男子一覧表 '!H$6))</f>
        <v>0</v>
      </c>
      <c r="I12" s="313">
        <f>IF(I$6="","",COUNTIF('tmp２'!$K7:$O7,'男子一覧表 '!I$6))</f>
        <v>0</v>
      </c>
      <c r="J12" s="313">
        <f>IF(J$6="","",COUNTIF('tmp２'!$K7:$O7,'男子一覧表 '!J$6))</f>
        <v>0</v>
      </c>
      <c r="K12" s="313">
        <f>IF(K$6="","",COUNTIF('tmp２'!$K7:$O7,'男子一覧表 '!K$6))</f>
        <v>0</v>
      </c>
      <c r="L12" s="313">
        <f>IF(L$6="","",COUNTIF('tmp２'!$K7:$O7,'男子一覧表 '!L$6))</f>
        <v>0</v>
      </c>
      <c r="M12" s="313">
        <f>IF(M$6="","",COUNTIF('tmp２'!$K7:$O7,'男子一覧表 '!M$6))</f>
        <v>0</v>
      </c>
      <c r="N12" s="313">
        <f>IF(N$6="","",COUNTIF('tmp２'!$K7:$O7,'男子一覧表 '!N$6))</f>
        <v>0</v>
      </c>
      <c r="O12" s="313">
        <f>IF(O$6="","",COUNTIF('tmp２'!$K7:$O7,'男子一覧表 '!O$6))</f>
        <v>0</v>
      </c>
      <c r="P12" s="313">
        <f>IF(P$6="","",COUNTIF('tmp２'!$K7:$O7,'男子一覧表 '!P$6))</f>
        <v>0</v>
      </c>
      <c r="Q12" s="313">
        <f>IF(Q$6="","",COUNTIF('tmp２'!$K7:$O7,'男子一覧表 '!Q$6))</f>
        <v>0</v>
      </c>
      <c r="R12" s="313">
        <f>IF(R$6="","",COUNTIF('tmp２'!$K7:$O7,'男子一覧表 '!R$6))</f>
        <v>0</v>
      </c>
      <c r="S12" s="313">
        <f>IF(S$6="","",COUNTIF('tmp２'!$K7:$O7,'男子一覧表 '!S$6))</f>
        <v>0</v>
      </c>
      <c r="T12" s="313">
        <f>IF(T$6="","",COUNTIF('tmp２'!$K7:$O7,'男子一覧表 '!T$6))</f>
        <v>0</v>
      </c>
      <c r="U12" s="342">
        <f>IF(U$6="","",COUNTIF('tmp２'!$K7:$O7,'男子一覧表 '!U$6))</f>
        <v>0</v>
      </c>
      <c r="V12" s="309">
        <f>IF(V$6="","",COUNTIF('tmp２'!$K7:$O7,'男子一覧表 '!V$6))</f>
        <v>0</v>
      </c>
      <c r="W12" s="309">
        <f>IF(W$6="","",COUNTIF('tmp２'!$K7:$O7,'男子一覧表 '!W$6))</f>
        <v>0</v>
      </c>
      <c r="X12" s="314">
        <f>IF(X$6="","",COUNTIF('tmp２'!$K7:$O7,'男子一覧表 '!X$6))</f>
        <v>0</v>
      </c>
      <c r="Z12" s="311">
        <v>5</v>
      </c>
      <c r="AA12" s="312" t="str">
        <f t="shared" si="0"/>
        <v/>
      </c>
      <c r="AB12" s="312" t="str">
        <f t="shared" si="1"/>
        <v/>
      </c>
      <c r="AC12" s="324" t="str">
        <f t="shared" si="2"/>
        <v/>
      </c>
      <c r="AD12" s="326">
        <f>IF(AD$6="","",COUNTIF('tmp２'!$K7:$O7,'男子一覧表 '!AD$6))</f>
        <v>0</v>
      </c>
      <c r="AE12" s="309">
        <f>IF(AE$6="","",COUNTIF('tmp２'!$K7:$O7,'男子一覧表 '!AE$6))</f>
        <v>0</v>
      </c>
      <c r="AF12" s="313">
        <f>IF(AF$6="","",COUNTIF('tmp２'!$K7:$O7,'男子一覧表 '!AF$6))</f>
        <v>0</v>
      </c>
      <c r="AG12" s="313">
        <f>IF(AG$6="","",COUNTIF('tmp２'!$K7:$O7,'男子一覧表 '!AG$6))</f>
        <v>0</v>
      </c>
      <c r="AH12" s="313">
        <f>IF(AH$6="","",COUNTIF('tmp２'!$K7:$O7,'男子一覧表 '!AH$6))</f>
        <v>0</v>
      </c>
      <c r="AI12" s="313">
        <f>IF(AI$6="","",COUNTIF('tmp２'!$K7:$O7,'男子一覧表 '!AI$6))</f>
        <v>0</v>
      </c>
      <c r="AJ12" s="313">
        <f>IF(AJ$6="","",COUNTIF('tmp２'!$K7:$O7,'男子一覧表 '!AJ$6))</f>
        <v>0</v>
      </c>
      <c r="AK12" s="313" t="str">
        <f>IF(AK$6="","",COUNTIF('tmp２'!$K7:$O7,'男子一覧表 '!AK$6))</f>
        <v/>
      </c>
      <c r="AL12" s="313" t="str">
        <f>IF(AL$6="","",COUNTIF('tmp２'!$K7:$O7,'男子一覧表 '!AL$6))</f>
        <v/>
      </c>
      <c r="AM12" s="313" t="str">
        <f>IF(AM$6="","",COUNTIF('tmp２'!$K7:$O7,'男子一覧表 '!AM$6))</f>
        <v/>
      </c>
      <c r="AN12" s="313" t="str">
        <f>IF(AN$6="","",COUNTIF('tmp２'!$K7:$O7,'男子一覧表 '!AN$6))</f>
        <v/>
      </c>
      <c r="AO12" s="313" t="str">
        <f>IF(AO$6="","",COUNTIF('tmp２'!$K7:$O7,'男子一覧表 '!AO$6))</f>
        <v/>
      </c>
      <c r="AP12" s="313" t="str">
        <f>IF(AP$6="","",COUNTIF('tmp２'!$K7:$O7,'男子一覧表 '!AP$6))</f>
        <v/>
      </c>
      <c r="AQ12" s="313" t="str">
        <f>IF(AQ$6="","",COUNTIF('tmp２'!$K7:$O7,'男子一覧表 '!AQ$6))</f>
        <v/>
      </c>
      <c r="AR12" s="313" t="str">
        <f>IF(AR$6="","",COUNTIF('tmp２'!$K7:$O7,'男子一覧表 '!AR$6))</f>
        <v/>
      </c>
      <c r="AS12" s="313" t="str">
        <f>IF(AS$6="","",COUNTIF('tmp２'!$K7:$O7,'男子一覧表 '!AS$6))</f>
        <v/>
      </c>
      <c r="AT12" s="342" t="str">
        <f>IF(AT$6="","",COUNTIF('tmp２'!$K7:$O7,'男子一覧表 '!AT$6))</f>
        <v/>
      </c>
      <c r="AU12" s="309" t="str">
        <f>IF(AU$6="","",COUNTIF('tmp２'!$K7:$O7,'男子一覧表 '!AU$6))</f>
        <v/>
      </c>
      <c r="AV12" s="309" t="str">
        <f>IF(AV$6="","",COUNTIF('tmp２'!$K7:$O7,'男子一覧表 '!AV$6))</f>
        <v/>
      </c>
      <c r="AW12" s="314" t="str">
        <f>IF(AW$6="","",COUNTIF('tmp２'!$K7:$O7,'男子一覧表 '!AW$6))</f>
        <v/>
      </c>
      <c r="AY12" s="311">
        <v>5</v>
      </c>
      <c r="AZ12" s="312" t="str">
        <f t="shared" si="3"/>
        <v/>
      </c>
      <c r="BA12" s="312" t="str">
        <f t="shared" si="4"/>
        <v/>
      </c>
      <c r="BB12" s="324" t="str">
        <f t="shared" si="5"/>
        <v/>
      </c>
      <c r="BC12" s="326" t="str">
        <f>IF(BC$6="","",COUNTIF('tmp２'!$K7:$O7,'男子一覧表 '!BC$6))</f>
        <v/>
      </c>
      <c r="BD12" s="309" t="str">
        <f>IF(BD$6="","",COUNTIF('tmp２'!$K7:$O7,'男子一覧表 '!BD$6))</f>
        <v/>
      </c>
      <c r="BE12" s="313" t="str">
        <f>IF(BE$6="","",COUNTIF('tmp２'!$K7:$O7,'男子一覧表 '!BE$6))</f>
        <v/>
      </c>
      <c r="BF12" s="313" t="str">
        <f>IF(BF$6="","",COUNTIF('tmp２'!$K7:$O7,'男子一覧表 '!BF$6))</f>
        <v/>
      </c>
      <c r="BG12" s="313" t="str">
        <f>IF(BG$6="","",COUNTIF('tmp２'!$K7:$O7,'男子一覧表 '!BG$6))</f>
        <v/>
      </c>
      <c r="BH12" s="313" t="str">
        <f>IF(BH$6="","",COUNTIF('tmp２'!$K7:$O7,'男子一覧表 '!BH$6))</f>
        <v/>
      </c>
      <c r="BI12" s="313" t="str">
        <f>IF(BI$6="","",COUNTIF('tmp２'!$K7:$O7,'男子一覧表 '!BI$6))</f>
        <v/>
      </c>
      <c r="BJ12" s="313" t="str">
        <f>IF(BJ$6="","",COUNTIF('tmp２'!$K7:$O7,'男子一覧表 '!BJ$6))</f>
        <v/>
      </c>
      <c r="BK12" s="313" t="str">
        <f>IF(BK$6="","",COUNTIF('tmp２'!$K7:$O7,'男子一覧表 '!BK$6))</f>
        <v/>
      </c>
      <c r="BL12" s="313" t="str">
        <f>IF(BL$6="","",COUNTIF('tmp２'!$K7:$O7,'男子一覧表 '!BL$6))</f>
        <v/>
      </c>
      <c r="BM12" s="313" t="str">
        <f>IF(BM$6="","",COUNTIF('tmp２'!$K7:$O7,'男子一覧表 '!BM$6))</f>
        <v/>
      </c>
      <c r="BN12" s="313" t="str">
        <f>IF(BN$6="","",COUNTIF('tmp２'!$K7:$O7,'男子一覧表 '!BN$6))</f>
        <v/>
      </c>
      <c r="BO12" s="313" t="str">
        <f>IF(BO$6="","",COUNTIF('tmp２'!$K7:$O7,'男子一覧表 '!BO$6))</f>
        <v/>
      </c>
      <c r="BP12" s="313" t="str">
        <f>IF(BP$6="","",COUNTIF('tmp２'!$K7:$O7,'男子一覧表 '!BP$6))</f>
        <v/>
      </c>
      <c r="BQ12" s="313" t="str">
        <f>IF(BQ$6="","",COUNTIF('tmp２'!$K7:$O7,'男子一覧表 '!BQ$6))</f>
        <v/>
      </c>
      <c r="BR12" s="313" t="str">
        <f>IF(BR$6="","",COUNTIF('tmp２'!$K7:$O7,'男子一覧表 '!BR$6))</f>
        <v/>
      </c>
      <c r="BS12" s="342" t="str">
        <f>IF(BS$6="","",COUNTIF('tmp２'!$K7:$O7,'男子一覧表 '!BS$6))</f>
        <v/>
      </c>
      <c r="BT12" s="309" t="str">
        <f>IF(BT$6="","",COUNTIF('tmp２'!$K7:$O7,'男子一覧表 '!BT$6))</f>
        <v/>
      </c>
      <c r="BU12" s="309" t="str">
        <f>IF(BU$6="","",COUNTIF('tmp２'!$K7:$O7,'男子一覧表 '!BU$6))</f>
        <v/>
      </c>
      <c r="BV12" s="314" t="str">
        <f>IF(BV$6="","",COUNTIF('tmp２'!$K7:$O7,'男子一覧表 '!BV$6))</f>
        <v/>
      </c>
    </row>
    <row r="13" spans="1:74" ht="15" customHeight="1">
      <c r="A13" s="311">
        <v>6</v>
      </c>
      <c r="B13" s="312" t="str">
        <f>男子種目選択!B9</f>
        <v/>
      </c>
      <c r="C13" s="312" t="str">
        <f>男子種目選択!C9</f>
        <v/>
      </c>
      <c r="D13" s="324" t="str">
        <f>男子種目選択!D9</f>
        <v/>
      </c>
      <c r="E13" s="326">
        <f>IF(E$6="","",COUNTIF('tmp２'!$K8:$O8,'男子一覧表 '!E$6))</f>
        <v>0</v>
      </c>
      <c r="F13" s="309">
        <f>IF(F$6="","",COUNTIF('tmp２'!$K8:$O8,'男子一覧表 '!F$6))</f>
        <v>0</v>
      </c>
      <c r="G13" s="313">
        <f>IF(G$6="","",COUNTIF('tmp２'!$K8:$O8,'男子一覧表 '!G$6))</f>
        <v>0</v>
      </c>
      <c r="H13" s="313">
        <f>IF(H$6="","",COUNTIF('tmp２'!$K8:$O8,'男子一覧表 '!H$6))</f>
        <v>0</v>
      </c>
      <c r="I13" s="313">
        <f>IF(I$6="","",COUNTIF('tmp２'!$K8:$O8,'男子一覧表 '!I$6))</f>
        <v>0</v>
      </c>
      <c r="J13" s="313">
        <f>IF(J$6="","",COUNTIF('tmp２'!$K8:$O8,'男子一覧表 '!J$6))</f>
        <v>0</v>
      </c>
      <c r="K13" s="313">
        <f>IF(K$6="","",COUNTIF('tmp２'!$K8:$O8,'男子一覧表 '!K$6))</f>
        <v>0</v>
      </c>
      <c r="L13" s="313">
        <f>IF(L$6="","",COUNTIF('tmp２'!$K8:$O8,'男子一覧表 '!L$6))</f>
        <v>0</v>
      </c>
      <c r="M13" s="313">
        <f>IF(M$6="","",COUNTIF('tmp２'!$K8:$O8,'男子一覧表 '!M$6))</f>
        <v>0</v>
      </c>
      <c r="N13" s="313">
        <f>IF(N$6="","",COUNTIF('tmp２'!$K8:$O8,'男子一覧表 '!N$6))</f>
        <v>0</v>
      </c>
      <c r="O13" s="313">
        <f>IF(O$6="","",COUNTIF('tmp２'!$K8:$O8,'男子一覧表 '!O$6))</f>
        <v>0</v>
      </c>
      <c r="P13" s="313">
        <f>IF(P$6="","",COUNTIF('tmp２'!$K8:$O8,'男子一覧表 '!P$6))</f>
        <v>0</v>
      </c>
      <c r="Q13" s="313">
        <f>IF(Q$6="","",COUNTIF('tmp２'!$K8:$O8,'男子一覧表 '!Q$6))</f>
        <v>0</v>
      </c>
      <c r="R13" s="313">
        <f>IF(R$6="","",COUNTIF('tmp２'!$K8:$O8,'男子一覧表 '!R$6))</f>
        <v>0</v>
      </c>
      <c r="S13" s="313">
        <f>IF(S$6="","",COUNTIF('tmp２'!$K8:$O8,'男子一覧表 '!S$6))</f>
        <v>0</v>
      </c>
      <c r="T13" s="313">
        <f>IF(T$6="","",COUNTIF('tmp２'!$K8:$O8,'男子一覧表 '!T$6))</f>
        <v>0</v>
      </c>
      <c r="U13" s="342">
        <f>IF(U$6="","",COUNTIF('tmp２'!$K8:$O8,'男子一覧表 '!U$6))</f>
        <v>0</v>
      </c>
      <c r="V13" s="309">
        <f>IF(V$6="","",COUNTIF('tmp２'!$K8:$O8,'男子一覧表 '!V$6))</f>
        <v>0</v>
      </c>
      <c r="W13" s="309">
        <f>IF(W$6="","",COUNTIF('tmp２'!$K8:$O8,'男子一覧表 '!W$6))</f>
        <v>0</v>
      </c>
      <c r="X13" s="314">
        <f>IF(X$6="","",COUNTIF('tmp２'!$K8:$O8,'男子一覧表 '!X$6))</f>
        <v>0</v>
      </c>
      <c r="Z13" s="311">
        <v>6</v>
      </c>
      <c r="AA13" s="312" t="str">
        <f t="shared" si="0"/>
        <v/>
      </c>
      <c r="AB13" s="312" t="str">
        <f t="shared" si="1"/>
        <v/>
      </c>
      <c r="AC13" s="324" t="str">
        <f t="shared" si="2"/>
        <v/>
      </c>
      <c r="AD13" s="326">
        <f>IF(AD$6="","",COUNTIF('tmp２'!$K8:$O8,'男子一覧表 '!AD$6))</f>
        <v>0</v>
      </c>
      <c r="AE13" s="309">
        <f>IF(AE$6="","",COUNTIF('tmp２'!$K8:$O8,'男子一覧表 '!AE$6))</f>
        <v>0</v>
      </c>
      <c r="AF13" s="313">
        <f>IF(AF$6="","",COUNTIF('tmp２'!$K8:$O8,'男子一覧表 '!AF$6))</f>
        <v>0</v>
      </c>
      <c r="AG13" s="313">
        <f>IF(AG$6="","",COUNTIF('tmp２'!$K8:$O8,'男子一覧表 '!AG$6))</f>
        <v>0</v>
      </c>
      <c r="AH13" s="313">
        <f>IF(AH$6="","",COUNTIF('tmp２'!$K8:$O8,'男子一覧表 '!AH$6))</f>
        <v>0</v>
      </c>
      <c r="AI13" s="313">
        <f>IF(AI$6="","",COUNTIF('tmp２'!$K8:$O8,'男子一覧表 '!AI$6))</f>
        <v>0</v>
      </c>
      <c r="AJ13" s="313">
        <f>IF(AJ$6="","",COUNTIF('tmp２'!$K8:$O8,'男子一覧表 '!AJ$6))</f>
        <v>0</v>
      </c>
      <c r="AK13" s="313" t="str">
        <f>IF(AK$6="","",COUNTIF('tmp２'!$K8:$O8,'男子一覧表 '!AK$6))</f>
        <v/>
      </c>
      <c r="AL13" s="313" t="str">
        <f>IF(AL$6="","",COUNTIF('tmp２'!$K8:$O8,'男子一覧表 '!AL$6))</f>
        <v/>
      </c>
      <c r="AM13" s="313" t="str">
        <f>IF(AM$6="","",COUNTIF('tmp２'!$K8:$O8,'男子一覧表 '!AM$6))</f>
        <v/>
      </c>
      <c r="AN13" s="313" t="str">
        <f>IF(AN$6="","",COUNTIF('tmp２'!$K8:$O8,'男子一覧表 '!AN$6))</f>
        <v/>
      </c>
      <c r="AO13" s="313" t="str">
        <f>IF(AO$6="","",COUNTIF('tmp２'!$K8:$O8,'男子一覧表 '!AO$6))</f>
        <v/>
      </c>
      <c r="AP13" s="313" t="str">
        <f>IF(AP$6="","",COUNTIF('tmp２'!$K8:$O8,'男子一覧表 '!AP$6))</f>
        <v/>
      </c>
      <c r="AQ13" s="313" t="str">
        <f>IF(AQ$6="","",COUNTIF('tmp２'!$K8:$O8,'男子一覧表 '!AQ$6))</f>
        <v/>
      </c>
      <c r="AR13" s="313" t="str">
        <f>IF(AR$6="","",COUNTIF('tmp２'!$K8:$O8,'男子一覧表 '!AR$6))</f>
        <v/>
      </c>
      <c r="AS13" s="313" t="str">
        <f>IF(AS$6="","",COUNTIF('tmp２'!$K8:$O8,'男子一覧表 '!AS$6))</f>
        <v/>
      </c>
      <c r="AT13" s="342" t="str">
        <f>IF(AT$6="","",COUNTIF('tmp２'!$K8:$O8,'男子一覧表 '!AT$6))</f>
        <v/>
      </c>
      <c r="AU13" s="309" t="str">
        <f>IF(AU$6="","",COUNTIF('tmp２'!$K8:$O8,'男子一覧表 '!AU$6))</f>
        <v/>
      </c>
      <c r="AV13" s="309" t="str">
        <f>IF(AV$6="","",COUNTIF('tmp２'!$K8:$O8,'男子一覧表 '!AV$6))</f>
        <v/>
      </c>
      <c r="AW13" s="314" t="str">
        <f>IF(AW$6="","",COUNTIF('tmp２'!$K8:$O8,'男子一覧表 '!AW$6))</f>
        <v/>
      </c>
      <c r="AY13" s="311">
        <v>6</v>
      </c>
      <c r="AZ13" s="312" t="str">
        <f t="shared" si="3"/>
        <v/>
      </c>
      <c r="BA13" s="312" t="str">
        <f t="shared" si="4"/>
        <v/>
      </c>
      <c r="BB13" s="324" t="str">
        <f t="shared" si="5"/>
        <v/>
      </c>
      <c r="BC13" s="326" t="str">
        <f>IF(BC$6="","",COUNTIF('tmp２'!$K8:$O8,'男子一覧表 '!BC$6))</f>
        <v/>
      </c>
      <c r="BD13" s="309" t="str">
        <f>IF(BD$6="","",COUNTIF('tmp２'!$K8:$O8,'男子一覧表 '!BD$6))</f>
        <v/>
      </c>
      <c r="BE13" s="313" t="str">
        <f>IF(BE$6="","",COUNTIF('tmp２'!$K8:$O8,'男子一覧表 '!BE$6))</f>
        <v/>
      </c>
      <c r="BF13" s="313" t="str">
        <f>IF(BF$6="","",COUNTIF('tmp２'!$K8:$O8,'男子一覧表 '!BF$6))</f>
        <v/>
      </c>
      <c r="BG13" s="313" t="str">
        <f>IF(BG$6="","",COUNTIF('tmp２'!$K8:$O8,'男子一覧表 '!BG$6))</f>
        <v/>
      </c>
      <c r="BH13" s="313" t="str">
        <f>IF(BH$6="","",COUNTIF('tmp２'!$K8:$O8,'男子一覧表 '!BH$6))</f>
        <v/>
      </c>
      <c r="BI13" s="313" t="str">
        <f>IF(BI$6="","",COUNTIF('tmp２'!$K8:$O8,'男子一覧表 '!BI$6))</f>
        <v/>
      </c>
      <c r="BJ13" s="313" t="str">
        <f>IF(BJ$6="","",COUNTIF('tmp２'!$K8:$O8,'男子一覧表 '!BJ$6))</f>
        <v/>
      </c>
      <c r="BK13" s="313" t="str">
        <f>IF(BK$6="","",COUNTIF('tmp２'!$K8:$O8,'男子一覧表 '!BK$6))</f>
        <v/>
      </c>
      <c r="BL13" s="313" t="str">
        <f>IF(BL$6="","",COUNTIF('tmp２'!$K8:$O8,'男子一覧表 '!BL$6))</f>
        <v/>
      </c>
      <c r="BM13" s="313" t="str">
        <f>IF(BM$6="","",COUNTIF('tmp２'!$K8:$O8,'男子一覧表 '!BM$6))</f>
        <v/>
      </c>
      <c r="BN13" s="313" t="str">
        <f>IF(BN$6="","",COUNTIF('tmp２'!$K8:$O8,'男子一覧表 '!BN$6))</f>
        <v/>
      </c>
      <c r="BO13" s="313" t="str">
        <f>IF(BO$6="","",COUNTIF('tmp２'!$K8:$O8,'男子一覧表 '!BO$6))</f>
        <v/>
      </c>
      <c r="BP13" s="313" t="str">
        <f>IF(BP$6="","",COUNTIF('tmp２'!$K8:$O8,'男子一覧表 '!BP$6))</f>
        <v/>
      </c>
      <c r="BQ13" s="313" t="str">
        <f>IF(BQ$6="","",COUNTIF('tmp２'!$K8:$O8,'男子一覧表 '!BQ$6))</f>
        <v/>
      </c>
      <c r="BR13" s="313" t="str">
        <f>IF(BR$6="","",COUNTIF('tmp２'!$K8:$O8,'男子一覧表 '!BR$6))</f>
        <v/>
      </c>
      <c r="BS13" s="342" t="str">
        <f>IF(BS$6="","",COUNTIF('tmp２'!$K8:$O8,'男子一覧表 '!BS$6))</f>
        <v/>
      </c>
      <c r="BT13" s="309" t="str">
        <f>IF(BT$6="","",COUNTIF('tmp２'!$K8:$O8,'男子一覧表 '!BT$6))</f>
        <v/>
      </c>
      <c r="BU13" s="309" t="str">
        <f>IF(BU$6="","",COUNTIF('tmp２'!$K8:$O8,'男子一覧表 '!BU$6))</f>
        <v/>
      </c>
      <c r="BV13" s="314" t="str">
        <f>IF(BV$6="","",COUNTIF('tmp２'!$K8:$O8,'男子一覧表 '!BV$6))</f>
        <v/>
      </c>
    </row>
    <row r="14" spans="1:74" ht="15" customHeight="1">
      <c r="A14" s="311">
        <v>7</v>
      </c>
      <c r="B14" s="312" t="str">
        <f>男子種目選択!B10</f>
        <v/>
      </c>
      <c r="C14" s="312" t="str">
        <f>男子種目選択!C10</f>
        <v/>
      </c>
      <c r="D14" s="324" t="str">
        <f>男子種目選択!D10</f>
        <v/>
      </c>
      <c r="E14" s="326">
        <f>IF(E$6="","",COUNTIF('tmp２'!$K9:$O9,'男子一覧表 '!E$6))</f>
        <v>0</v>
      </c>
      <c r="F14" s="309">
        <f>IF(F$6="","",COUNTIF('tmp２'!$K9:$O9,'男子一覧表 '!F$6))</f>
        <v>0</v>
      </c>
      <c r="G14" s="313">
        <f>IF(G$6="","",COUNTIF('tmp２'!$K9:$O9,'男子一覧表 '!G$6))</f>
        <v>0</v>
      </c>
      <c r="H14" s="313">
        <f>IF(H$6="","",COUNTIF('tmp２'!$K9:$O9,'男子一覧表 '!H$6))</f>
        <v>0</v>
      </c>
      <c r="I14" s="313">
        <f>IF(I$6="","",COUNTIF('tmp２'!$K9:$O9,'男子一覧表 '!I$6))</f>
        <v>0</v>
      </c>
      <c r="J14" s="313">
        <f>IF(J$6="","",COUNTIF('tmp２'!$K9:$O9,'男子一覧表 '!J$6))</f>
        <v>0</v>
      </c>
      <c r="K14" s="313">
        <f>IF(K$6="","",COUNTIF('tmp２'!$K9:$O9,'男子一覧表 '!K$6))</f>
        <v>0</v>
      </c>
      <c r="L14" s="313">
        <f>IF(L$6="","",COUNTIF('tmp２'!$K9:$O9,'男子一覧表 '!L$6))</f>
        <v>0</v>
      </c>
      <c r="M14" s="313">
        <f>IF(M$6="","",COUNTIF('tmp２'!$K9:$O9,'男子一覧表 '!M$6))</f>
        <v>0</v>
      </c>
      <c r="N14" s="313">
        <f>IF(N$6="","",COUNTIF('tmp２'!$K9:$O9,'男子一覧表 '!N$6))</f>
        <v>0</v>
      </c>
      <c r="O14" s="313">
        <f>IF(O$6="","",COUNTIF('tmp２'!$K9:$O9,'男子一覧表 '!O$6))</f>
        <v>0</v>
      </c>
      <c r="P14" s="313">
        <f>IF(P$6="","",COUNTIF('tmp２'!$K9:$O9,'男子一覧表 '!P$6))</f>
        <v>0</v>
      </c>
      <c r="Q14" s="313">
        <f>IF(Q$6="","",COUNTIF('tmp２'!$K9:$O9,'男子一覧表 '!Q$6))</f>
        <v>0</v>
      </c>
      <c r="R14" s="313">
        <f>IF(R$6="","",COUNTIF('tmp２'!$K9:$O9,'男子一覧表 '!R$6))</f>
        <v>0</v>
      </c>
      <c r="S14" s="313">
        <f>IF(S$6="","",COUNTIF('tmp２'!$K9:$O9,'男子一覧表 '!S$6))</f>
        <v>0</v>
      </c>
      <c r="T14" s="313">
        <f>IF(T$6="","",COUNTIF('tmp２'!$K9:$O9,'男子一覧表 '!T$6))</f>
        <v>0</v>
      </c>
      <c r="U14" s="342">
        <f>IF(U$6="","",COUNTIF('tmp２'!$K9:$O9,'男子一覧表 '!U$6))</f>
        <v>0</v>
      </c>
      <c r="V14" s="309">
        <f>IF(V$6="","",COUNTIF('tmp２'!$K9:$O9,'男子一覧表 '!V$6))</f>
        <v>0</v>
      </c>
      <c r="W14" s="309">
        <f>IF(W$6="","",COUNTIF('tmp２'!$K9:$O9,'男子一覧表 '!W$6))</f>
        <v>0</v>
      </c>
      <c r="X14" s="314">
        <f>IF(X$6="","",COUNTIF('tmp２'!$K9:$O9,'男子一覧表 '!X$6))</f>
        <v>0</v>
      </c>
      <c r="Z14" s="311">
        <v>7</v>
      </c>
      <c r="AA14" s="312" t="str">
        <f t="shared" si="0"/>
        <v/>
      </c>
      <c r="AB14" s="312" t="str">
        <f t="shared" si="1"/>
        <v/>
      </c>
      <c r="AC14" s="324" t="str">
        <f t="shared" si="2"/>
        <v/>
      </c>
      <c r="AD14" s="326">
        <f>IF(AD$6="","",COUNTIF('tmp２'!$K9:$O9,'男子一覧表 '!AD$6))</f>
        <v>0</v>
      </c>
      <c r="AE14" s="309">
        <f>IF(AE$6="","",COUNTIF('tmp２'!$K9:$O9,'男子一覧表 '!AE$6))</f>
        <v>0</v>
      </c>
      <c r="AF14" s="313">
        <f>IF(AF$6="","",COUNTIF('tmp２'!$K9:$O9,'男子一覧表 '!AF$6))</f>
        <v>0</v>
      </c>
      <c r="AG14" s="313">
        <f>IF(AG$6="","",COUNTIF('tmp２'!$K9:$O9,'男子一覧表 '!AG$6))</f>
        <v>0</v>
      </c>
      <c r="AH14" s="313">
        <f>IF(AH$6="","",COUNTIF('tmp２'!$K9:$O9,'男子一覧表 '!AH$6))</f>
        <v>0</v>
      </c>
      <c r="AI14" s="313">
        <f>IF(AI$6="","",COUNTIF('tmp２'!$K9:$O9,'男子一覧表 '!AI$6))</f>
        <v>0</v>
      </c>
      <c r="AJ14" s="313">
        <f>IF(AJ$6="","",COUNTIF('tmp２'!$K9:$O9,'男子一覧表 '!AJ$6))</f>
        <v>0</v>
      </c>
      <c r="AK14" s="313" t="str">
        <f>IF(AK$6="","",COUNTIF('tmp２'!$K9:$O9,'男子一覧表 '!AK$6))</f>
        <v/>
      </c>
      <c r="AL14" s="313" t="str">
        <f>IF(AL$6="","",COUNTIF('tmp２'!$K9:$O9,'男子一覧表 '!AL$6))</f>
        <v/>
      </c>
      <c r="AM14" s="313" t="str">
        <f>IF(AM$6="","",COUNTIF('tmp２'!$K9:$O9,'男子一覧表 '!AM$6))</f>
        <v/>
      </c>
      <c r="AN14" s="313" t="str">
        <f>IF(AN$6="","",COUNTIF('tmp２'!$K9:$O9,'男子一覧表 '!AN$6))</f>
        <v/>
      </c>
      <c r="AO14" s="313" t="str">
        <f>IF(AO$6="","",COUNTIF('tmp２'!$K9:$O9,'男子一覧表 '!AO$6))</f>
        <v/>
      </c>
      <c r="AP14" s="313" t="str">
        <f>IF(AP$6="","",COUNTIF('tmp２'!$K9:$O9,'男子一覧表 '!AP$6))</f>
        <v/>
      </c>
      <c r="AQ14" s="313" t="str">
        <f>IF(AQ$6="","",COUNTIF('tmp２'!$K9:$O9,'男子一覧表 '!AQ$6))</f>
        <v/>
      </c>
      <c r="AR14" s="313" t="str">
        <f>IF(AR$6="","",COUNTIF('tmp２'!$K9:$O9,'男子一覧表 '!AR$6))</f>
        <v/>
      </c>
      <c r="AS14" s="313" t="str">
        <f>IF(AS$6="","",COUNTIF('tmp２'!$K9:$O9,'男子一覧表 '!AS$6))</f>
        <v/>
      </c>
      <c r="AT14" s="342" t="str">
        <f>IF(AT$6="","",COUNTIF('tmp２'!$K9:$O9,'男子一覧表 '!AT$6))</f>
        <v/>
      </c>
      <c r="AU14" s="309" t="str">
        <f>IF(AU$6="","",COUNTIF('tmp２'!$K9:$O9,'男子一覧表 '!AU$6))</f>
        <v/>
      </c>
      <c r="AV14" s="309" t="str">
        <f>IF(AV$6="","",COUNTIF('tmp２'!$K9:$O9,'男子一覧表 '!AV$6))</f>
        <v/>
      </c>
      <c r="AW14" s="314" t="str">
        <f>IF(AW$6="","",COUNTIF('tmp２'!$K9:$O9,'男子一覧表 '!AW$6))</f>
        <v/>
      </c>
      <c r="AY14" s="311">
        <v>7</v>
      </c>
      <c r="AZ14" s="312" t="str">
        <f t="shared" si="3"/>
        <v/>
      </c>
      <c r="BA14" s="312" t="str">
        <f t="shared" si="4"/>
        <v/>
      </c>
      <c r="BB14" s="324" t="str">
        <f t="shared" si="5"/>
        <v/>
      </c>
      <c r="BC14" s="326" t="str">
        <f>IF(BC$6="","",COUNTIF('tmp２'!$K9:$O9,'男子一覧表 '!BC$6))</f>
        <v/>
      </c>
      <c r="BD14" s="309" t="str">
        <f>IF(BD$6="","",COUNTIF('tmp２'!$K9:$O9,'男子一覧表 '!BD$6))</f>
        <v/>
      </c>
      <c r="BE14" s="313" t="str">
        <f>IF(BE$6="","",COUNTIF('tmp２'!$K9:$O9,'男子一覧表 '!BE$6))</f>
        <v/>
      </c>
      <c r="BF14" s="313" t="str">
        <f>IF(BF$6="","",COUNTIF('tmp２'!$K9:$O9,'男子一覧表 '!BF$6))</f>
        <v/>
      </c>
      <c r="BG14" s="313" t="str">
        <f>IF(BG$6="","",COUNTIF('tmp２'!$K9:$O9,'男子一覧表 '!BG$6))</f>
        <v/>
      </c>
      <c r="BH14" s="313" t="str">
        <f>IF(BH$6="","",COUNTIF('tmp２'!$K9:$O9,'男子一覧表 '!BH$6))</f>
        <v/>
      </c>
      <c r="BI14" s="313" t="str">
        <f>IF(BI$6="","",COUNTIF('tmp２'!$K9:$O9,'男子一覧表 '!BI$6))</f>
        <v/>
      </c>
      <c r="BJ14" s="313" t="str">
        <f>IF(BJ$6="","",COUNTIF('tmp２'!$K9:$O9,'男子一覧表 '!BJ$6))</f>
        <v/>
      </c>
      <c r="BK14" s="313" t="str">
        <f>IF(BK$6="","",COUNTIF('tmp２'!$K9:$O9,'男子一覧表 '!BK$6))</f>
        <v/>
      </c>
      <c r="BL14" s="313" t="str">
        <f>IF(BL$6="","",COUNTIF('tmp２'!$K9:$O9,'男子一覧表 '!BL$6))</f>
        <v/>
      </c>
      <c r="BM14" s="313" t="str">
        <f>IF(BM$6="","",COUNTIF('tmp２'!$K9:$O9,'男子一覧表 '!BM$6))</f>
        <v/>
      </c>
      <c r="BN14" s="313" t="str">
        <f>IF(BN$6="","",COUNTIF('tmp２'!$K9:$O9,'男子一覧表 '!BN$6))</f>
        <v/>
      </c>
      <c r="BO14" s="313" t="str">
        <f>IF(BO$6="","",COUNTIF('tmp２'!$K9:$O9,'男子一覧表 '!BO$6))</f>
        <v/>
      </c>
      <c r="BP14" s="313" t="str">
        <f>IF(BP$6="","",COUNTIF('tmp２'!$K9:$O9,'男子一覧表 '!BP$6))</f>
        <v/>
      </c>
      <c r="BQ14" s="313" t="str">
        <f>IF(BQ$6="","",COUNTIF('tmp２'!$K9:$O9,'男子一覧表 '!BQ$6))</f>
        <v/>
      </c>
      <c r="BR14" s="313" t="str">
        <f>IF(BR$6="","",COUNTIF('tmp２'!$K9:$O9,'男子一覧表 '!BR$6))</f>
        <v/>
      </c>
      <c r="BS14" s="342" t="str">
        <f>IF(BS$6="","",COUNTIF('tmp２'!$K9:$O9,'男子一覧表 '!BS$6))</f>
        <v/>
      </c>
      <c r="BT14" s="309" t="str">
        <f>IF(BT$6="","",COUNTIF('tmp２'!$K9:$O9,'男子一覧表 '!BT$6))</f>
        <v/>
      </c>
      <c r="BU14" s="309" t="str">
        <f>IF(BU$6="","",COUNTIF('tmp２'!$K9:$O9,'男子一覧表 '!BU$6))</f>
        <v/>
      </c>
      <c r="BV14" s="314" t="str">
        <f>IF(BV$6="","",COUNTIF('tmp２'!$K9:$O9,'男子一覧表 '!BV$6))</f>
        <v/>
      </c>
    </row>
    <row r="15" spans="1:74" ht="15" customHeight="1">
      <c r="A15" s="311">
        <v>8</v>
      </c>
      <c r="B15" s="312" t="str">
        <f>男子種目選択!B11</f>
        <v/>
      </c>
      <c r="C15" s="312" t="str">
        <f>男子種目選択!C11</f>
        <v/>
      </c>
      <c r="D15" s="324" t="str">
        <f>男子種目選択!D11</f>
        <v/>
      </c>
      <c r="E15" s="326">
        <f>IF(E$6="","",COUNTIF('tmp２'!$K10:$O10,'男子一覧表 '!E$6))</f>
        <v>0</v>
      </c>
      <c r="F15" s="309">
        <f>IF(F$6="","",COUNTIF('tmp２'!$K10:$O10,'男子一覧表 '!F$6))</f>
        <v>0</v>
      </c>
      <c r="G15" s="313">
        <f>IF(G$6="","",COUNTIF('tmp２'!$K10:$O10,'男子一覧表 '!G$6))</f>
        <v>0</v>
      </c>
      <c r="H15" s="313">
        <f>IF(H$6="","",COUNTIF('tmp２'!$K10:$O10,'男子一覧表 '!H$6))</f>
        <v>0</v>
      </c>
      <c r="I15" s="313">
        <f>IF(I$6="","",COUNTIF('tmp２'!$K10:$O10,'男子一覧表 '!I$6))</f>
        <v>0</v>
      </c>
      <c r="J15" s="313">
        <f>IF(J$6="","",COUNTIF('tmp２'!$K10:$O10,'男子一覧表 '!J$6))</f>
        <v>0</v>
      </c>
      <c r="K15" s="313">
        <f>IF(K$6="","",COUNTIF('tmp２'!$K10:$O10,'男子一覧表 '!K$6))</f>
        <v>0</v>
      </c>
      <c r="L15" s="313">
        <f>IF(L$6="","",COUNTIF('tmp２'!$K10:$O10,'男子一覧表 '!L$6))</f>
        <v>0</v>
      </c>
      <c r="M15" s="313">
        <f>IF(M$6="","",COUNTIF('tmp２'!$K10:$O10,'男子一覧表 '!M$6))</f>
        <v>0</v>
      </c>
      <c r="N15" s="313">
        <f>IF(N$6="","",COUNTIF('tmp２'!$K10:$O10,'男子一覧表 '!N$6))</f>
        <v>0</v>
      </c>
      <c r="O15" s="313">
        <f>IF(O$6="","",COUNTIF('tmp２'!$K10:$O10,'男子一覧表 '!O$6))</f>
        <v>0</v>
      </c>
      <c r="P15" s="313">
        <f>IF(P$6="","",COUNTIF('tmp２'!$K10:$O10,'男子一覧表 '!P$6))</f>
        <v>0</v>
      </c>
      <c r="Q15" s="313">
        <f>IF(Q$6="","",COUNTIF('tmp２'!$K10:$O10,'男子一覧表 '!Q$6))</f>
        <v>0</v>
      </c>
      <c r="R15" s="313">
        <f>IF(R$6="","",COUNTIF('tmp２'!$K10:$O10,'男子一覧表 '!R$6))</f>
        <v>0</v>
      </c>
      <c r="S15" s="313">
        <f>IF(S$6="","",COUNTIF('tmp２'!$K10:$O10,'男子一覧表 '!S$6))</f>
        <v>0</v>
      </c>
      <c r="T15" s="313">
        <f>IF(T$6="","",COUNTIF('tmp２'!$K10:$O10,'男子一覧表 '!T$6))</f>
        <v>0</v>
      </c>
      <c r="U15" s="342">
        <f>IF(U$6="","",COUNTIF('tmp２'!$K10:$O10,'男子一覧表 '!U$6))</f>
        <v>0</v>
      </c>
      <c r="V15" s="309">
        <f>IF(V$6="","",COUNTIF('tmp２'!$K10:$O10,'男子一覧表 '!V$6))</f>
        <v>0</v>
      </c>
      <c r="W15" s="309">
        <f>IF(W$6="","",COUNTIF('tmp２'!$K10:$O10,'男子一覧表 '!W$6))</f>
        <v>0</v>
      </c>
      <c r="X15" s="314">
        <f>IF(X$6="","",COUNTIF('tmp２'!$K10:$O10,'男子一覧表 '!X$6))</f>
        <v>0</v>
      </c>
      <c r="Z15" s="311">
        <v>8</v>
      </c>
      <c r="AA15" s="312" t="str">
        <f t="shared" si="0"/>
        <v/>
      </c>
      <c r="AB15" s="312" t="str">
        <f t="shared" si="1"/>
        <v/>
      </c>
      <c r="AC15" s="324" t="str">
        <f t="shared" si="2"/>
        <v/>
      </c>
      <c r="AD15" s="326">
        <f>IF(AD$6="","",COUNTIF('tmp２'!$K10:$O10,'男子一覧表 '!AD$6))</f>
        <v>0</v>
      </c>
      <c r="AE15" s="309">
        <f>IF(AE$6="","",COUNTIF('tmp２'!$K10:$O10,'男子一覧表 '!AE$6))</f>
        <v>0</v>
      </c>
      <c r="AF15" s="313">
        <f>IF(AF$6="","",COUNTIF('tmp２'!$K10:$O10,'男子一覧表 '!AF$6))</f>
        <v>0</v>
      </c>
      <c r="AG15" s="313">
        <f>IF(AG$6="","",COUNTIF('tmp２'!$K10:$O10,'男子一覧表 '!AG$6))</f>
        <v>0</v>
      </c>
      <c r="AH15" s="313">
        <f>IF(AH$6="","",COUNTIF('tmp２'!$K10:$O10,'男子一覧表 '!AH$6))</f>
        <v>0</v>
      </c>
      <c r="AI15" s="313">
        <f>IF(AI$6="","",COUNTIF('tmp２'!$K10:$O10,'男子一覧表 '!AI$6))</f>
        <v>0</v>
      </c>
      <c r="AJ15" s="313">
        <f>IF(AJ$6="","",COUNTIF('tmp２'!$K10:$O10,'男子一覧表 '!AJ$6))</f>
        <v>0</v>
      </c>
      <c r="AK15" s="313" t="str">
        <f>IF(AK$6="","",COUNTIF('tmp２'!$K10:$O10,'男子一覧表 '!AK$6))</f>
        <v/>
      </c>
      <c r="AL15" s="313" t="str">
        <f>IF(AL$6="","",COUNTIF('tmp２'!$K10:$O10,'男子一覧表 '!AL$6))</f>
        <v/>
      </c>
      <c r="AM15" s="313" t="str">
        <f>IF(AM$6="","",COUNTIF('tmp２'!$K10:$O10,'男子一覧表 '!AM$6))</f>
        <v/>
      </c>
      <c r="AN15" s="313" t="str">
        <f>IF(AN$6="","",COUNTIF('tmp２'!$K10:$O10,'男子一覧表 '!AN$6))</f>
        <v/>
      </c>
      <c r="AO15" s="313" t="str">
        <f>IF(AO$6="","",COUNTIF('tmp２'!$K10:$O10,'男子一覧表 '!AO$6))</f>
        <v/>
      </c>
      <c r="AP15" s="313" t="str">
        <f>IF(AP$6="","",COUNTIF('tmp２'!$K10:$O10,'男子一覧表 '!AP$6))</f>
        <v/>
      </c>
      <c r="AQ15" s="313" t="str">
        <f>IF(AQ$6="","",COUNTIF('tmp２'!$K10:$O10,'男子一覧表 '!AQ$6))</f>
        <v/>
      </c>
      <c r="AR15" s="313" t="str">
        <f>IF(AR$6="","",COUNTIF('tmp２'!$K10:$O10,'男子一覧表 '!AR$6))</f>
        <v/>
      </c>
      <c r="AS15" s="313" t="str">
        <f>IF(AS$6="","",COUNTIF('tmp２'!$K10:$O10,'男子一覧表 '!AS$6))</f>
        <v/>
      </c>
      <c r="AT15" s="342" t="str">
        <f>IF(AT$6="","",COUNTIF('tmp２'!$K10:$O10,'男子一覧表 '!AT$6))</f>
        <v/>
      </c>
      <c r="AU15" s="309" t="str">
        <f>IF(AU$6="","",COUNTIF('tmp２'!$K10:$O10,'男子一覧表 '!AU$6))</f>
        <v/>
      </c>
      <c r="AV15" s="309" t="str">
        <f>IF(AV$6="","",COUNTIF('tmp２'!$K10:$O10,'男子一覧表 '!AV$6))</f>
        <v/>
      </c>
      <c r="AW15" s="314" t="str">
        <f>IF(AW$6="","",COUNTIF('tmp２'!$K10:$O10,'男子一覧表 '!AW$6))</f>
        <v/>
      </c>
      <c r="AY15" s="311">
        <v>8</v>
      </c>
      <c r="AZ15" s="312" t="str">
        <f t="shared" si="3"/>
        <v/>
      </c>
      <c r="BA15" s="312" t="str">
        <f t="shared" si="4"/>
        <v/>
      </c>
      <c r="BB15" s="324" t="str">
        <f t="shared" si="5"/>
        <v/>
      </c>
      <c r="BC15" s="326" t="str">
        <f>IF(BC$6="","",COUNTIF('tmp２'!$K10:$O10,'男子一覧表 '!BC$6))</f>
        <v/>
      </c>
      <c r="BD15" s="309" t="str">
        <f>IF(BD$6="","",COUNTIF('tmp２'!$K10:$O10,'男子一覧表 '!BD$6))</f>
        <v/>
      </c>
      <c r="BE15" s="313" t="str">
        <f>IF(BE$6="","",COUNTIF('tmp２'!$K10:$O10,'男子一覧表 '!BE$6))</f>
        <v/>
      </c>
      <c r="BF15" s="313" t="str">
        <f>IF(BF$6="","",COUNTIF('tmp２'!$K10:$O10,'男子一覧表 '!BF$6))</f>
        <v/>
      </c>
      <c r="BG15" s="313" t="str">
        <f>IF(BG$6="","",COUNTIF('tmp２'!$K10:$O10,'男子一覧表 '!BG$6))</f>
        <v/>
      </c>
      <c r="BH15" s="313" t="str">
        <f>IF(BH$6="","",COUNTIF('tmp２'!$K10:$O10,'男子一覧表 '!BH$6))</f>
        <v/>
      </c>
      <c r="BI15" s="313" t="str">
        <f>IF(BI$6="","",COUNTIF('tmp２'!$K10:$O10,'男子一覧表 '!BI$6))</f>
        <v/>
      </c>
      <c r="BJ15" s="313" t="str">
        <f>IF(BJ$6="","",COUNTIF('tmp２'!$K10:$O10,'男子一覧表 '!BJ$6))</f>
        <v/>
      </c>
      <c r="BK15" s="313" t="str">
        <f>IF(BK$6="","",COUNTIF('tmp２'!$K10:$O10,'男子一覧表 '!BK$6))</f>
        <v/>
      </c>
      <c r="BL15" s="313" t="str">
        <f>IF(BL$6="","",COUNTIF('tmp２'!$K10:$O10,'男子一覧表 '!BL$6))</f>
        <v/>
      </c>
      <c r="BM15" s="313" t="str">
        <f>IF(BM$6="","",COUNTIF('tmp２'!$K10:$O10,'男子一覧表 '!BM$6))</f>
        <v/>
      </c>
      <c r="BN15" s="313" t="str">
        <f>IF(BN$6="","",COUNTIF('tmp２'!$K10:$O10,'男子一覧表 '!BN$6))</f>
        <v/>
      </c>
      <c r="BO15" s="313" t="str">
        <f>IF(BO$6="","",COUNTIF('tmp２'!$K10:$O10,'男子一覧表 '!BO$6))</f>
        <v/>
      </c>
      <c r="BP15" s="313" t="str">
        <f>IF(BP$6="","",COUNTIF('tmp２'!$K10:$O10,'男子一覧表 '!BP$6))</f>
        <v/>
      </c>
      <c r="BQ15" s="313" t="str">
        <f>IF(BQ$6="","",COUNTIF('tmp２'!$K10:$O10,'男子一覧表 '!BQ$6))</f>
        <v/>
      </c>
      <c r="BR15" s="313" t="str">
        <f>IF(BR$6="","",COUNTIF('tmp２'!$K10:$O10,'男子一覧表 '!BR$6))</f>
        <v/>
      </c>
      <c r="BS15" s="342" t="str">
        <f>IF(BS$6="","",COUNTIF('tmp２'!$K10:$O10,'男子一覧表 '!BS$6))</f>
        <v/>
      </c>
      <c r="BT15" s="309" t="str">
        <f>IF(BT$6="","",COUNTIF('tmp２'!$K10:$O10,'男子一覧表 '!BT$6))</f>
        <v/>
      </c>
      <c r="BU15" s="309" t="str">
        <f>IF(BU$6="","",COUNTIF('tmp２'!$K10:$O10,'男子一覧表 '!BU$6))</f>
        <v/>
      </c>
      <c r="BV15" s="314" t="str">
        <f>IF(BV$6="","",COUNTIF('tmp２'!$K10:$O10,'男子一覧表 '!BV$6))</f>
        <v/>
      </c>
    </row>
    <row r="16" spans="1:74" ht="15" customHeight="1">
      <c r="A16" s="311">
        <v>9</v>
      </c>
      <c r="B16" s="312" t="str">
        <f>男子種目選択!B12</f>
        <v/>
      </c>
      <c r="C16" s="312" t="str">
        <f>男子種目選択!C12</f>
        <v/>
      </c>
      <c r="D16" s="324" t="str">
        <f>男子種目選択!D12</f>
        <v/>
      </c>
      <c r="E16" s="326">
        <f>IF(E$6="","",COUNTIF('tmp２'!$K11:$O11,'男子一覧表 '!E$6))</f>
        <v>0</v>
      </c>
      <c r="F16" s="309">
        <f>IF(F$6="","",COUNTIF('tmp２'!$K11:$O11,'男子一覧表 '!F$6))</f>
        <v>0</v>
      </c>
      <c r="G16" s="313">
        <f>IF(G$6="","",COUNTIF('tmp２'!$K11:$O11,'男子一覧表 '!G$6))</f>
        <v>0</v>
      </c>
      <c r="H16" s="313">
        <f>IF(H$6="","",COUNTIF('tmp２'!$K11:$O11,'男子一覧表 '!H$6))</f>
        <v>0</v>
      </c>
      <c r="I16" s="313">
        <f>IF(I$6="","",COUNTIF('tmp２'!$K11:$O11,'男子一覧表 '!I$6))</f>
        <v>0</v>
      </c>
      <c r="J16" s="313">
        <f>IF(J$6="","",COUNTIF('tmp２'!$K11:$O11,'男子一覧表 '!J$6))</f>
        <v>0</v>
      </c>
      <c r="K16" s="313">
        <f>IF(K$6="","",COUNTIF('tmp２'!$K11:$O11,'男子一覧表 '!K$6))</f>
        <v>0</v>
      </c>
      <c r="L16" s="313">
        <f>IF(L$6="","",COUNTIF('tmp２'!$K11:$O11,'男子一覧表 '!L$6))</f>
        <v>0</v>
      </c>
      <c r="M16" s="313">
        <f>IF(M$6="","",COUNTIF('tmp２'!$K11:$O11,'男子一覧表 '!M$6))</f>
        <v>0</v>
      </c>
      <c r="N16" s="313">
        <f>IF(N$6="","",COUNTIF('tmp２'!$K11:$O11,'男子一覧表 '!N$6))</f>
        <v>0</v>
      </c>
      <c r="O16" s="313">
        <f>IF(O$6="","",COUNTIF('tmp２'!$K11:$O11,'男子一覧表 '!O$6))</f>
        <v>0</v>
      </c>
      <c r="P16" s="313">
        <f>IF(P$6="","",COUNTIF('tmp２'!$K11:$O11,'男子一覧表 '!P$6))</f>
        <v>0</v>
      </c>
      <c r="Q16" s="313">
        <f>IF(Q$6="","",COUNTIF('tmp２'!$K11:$O11,'男子一覧表 '!Q$6))</f>
        <v>0</v>
      </c>
      <c r="R16" s="313">
        <f>IF(R$6="","",COUNTIF('tmp２'!$K11:$O11,'男子一覧表 '!R$6))</f>
        <v>0</v>
      </c>
      <c r="S16" s="313">
        <f>IF(S$6="","",COUNTIF('tmp２'!$K11:$O11,'男子一覧表 '!S$6))</f>
        <v>0</v>
      </c>
      <c r="T16" s="313">
        <f>IF(T$6="","",COUNTIF('tmp２'!$K11:$O11,'男子一覧表 '!T$6))</f>
        <v>0</v>
      </c>
      <c r="U16" s="342">
        <f>IF(U$6="","",COUNTIF('tmp２'!$K11:$O11,'男子一覧表 '!U$6))</f>
        <v>0</v>
      </c>
      <c r="V16" s="309">
        <f>IF(V$6="","",COUNTIF('tmp２'!$K11:$O11,'男子一覧表 '!V$6))</f>
        <v>0</v>
      </c>
      <c r="W16" s="309">
        <f>IF(W$6="","",COUNTIF('tmp２'!$K11:$O11,'男子一覧表 '!W$6))</f>
        <v>0</v>
      </c>
      <c r="X16" s="314">
        <f>IF(X$6="","",COUNTIF('tmp２'!$K11:$O11,'男子一覧表 '!X$6))</f>
        <v>0</v>
      </c>
      <c r="Z16" s="311">
        <v>9</v>
      </c>
      <c r="AA16" s="312" t="str">
        <f t="shared" si="0"/>
        <v/>
      </c>
      <c r="AB16" s="312" t="str">
        <f t="shared" si="1"/>
        <v/>
      </c>
      <c r="AC16" s="324" t="str">
        <f t="shared" si="2"/>
        <v/>
      </c>
      <c r="AD16" s="326">
        <f>IF(AD$6="","",COUNTIF('tmp２'!$K11:$O11,'男子一覧表 '!AD$6))</f>
        <v>0</v>
      </c>
      <c r="AE16" s="309">
        <f>IF(AE$6="","",COUNTIF('tmp２'!$K11:$O11,'男子一覧表 '!AE$6))</f>
        <v>0</v>
      </c>
      <c r="AF16" s="313">
        <f>IF(AF$6="","",COUNTIF('tmp２'!$K11:$O11,'男子一覧表 '!AF$6))</f>
        <v>0</v>
      </c>
      <c r="AG16" s="313">
        <f>IF(AG$6="","",COUNTIF('tmp２'!$K11:$O11,'男子一覧表 '!AG$6))</f>
        <v>0</v>
      </c>
      <c r="AH16" s="313">
        <f>IF(AH$6="","",COUNTIF('tmp２'!$K11:$O11,'男子一覧表 '!AH$6))</f>
        <v>0</v>
      </c>
      <c r="AI16" s="313">
        <f>IF(AI$6="","",COUNTIF('tmp２'!$K11:$O11,'男子一覧表 '!AI$6))</f>
        <v>0</v>
      </c>
      <c r="AJ16" s="313">
        <f>IF(AJ$6="","",COUNTIF('tmp２'!$K11:$O11,'男子一覧表 '!AJ$6))</f>
        <v>0</v>
      </c>
      <c r="AK16" s="313" t="str">
        <f>IF(AK$6="","",COUNTIF('tmp２'!$K11:$O11,'男子一覧表 '!AK$6))</f>
        <v/>
      </c>
      <c r="AL16" s="313" t="str">
        <f>IF(AL$6="","",COUNTIF('tmp２'!$K11:$O11,'男子一覧表 '!AL$6))</f>
        <v/>
      </c>
      <c r="AM16" s="313" t="str">
        <f>IF(AM$6="","",COUNTIF('tmp２'!$K11:$O11,'男子一覧表 '!AM$6))</f>
        <v/>
      </c>
      <c r="AN16" s="313" t="str">
        <f>IF(AN$6="","",COUNTIF('tmp２'!$K11:$O11,'男子一覧表 '!AN$6))</f>
        <v/>
      </c>
      <c r="AO16" s="313" t="str">
        <f>IF(AO$6="","",COUNTIF('tmp２'!$K11:$O11,'男子一覧表 '!AO$6))</f>
        <v/>
      </c>
      <c r="AP16" s="313" t="str">
        <f>IF(AP$6="","",COUNTIF('tmp２'!$K11:$O11,'男子一覧表 '!AP$6))</f>
        <v/>
      </c>
      <c r="AQ16" s="313" t="str">
        <f>IF(AQ$6="","",COUNTIF('tmp２'!$K11:$O11,'男子一覧表 '!AQ$6))</f>
        <v/>
      </c>
      <c r="AR16" s="313" t="str">
        <f>IF(AR$6="","",COUNTIF('tmp２'!$K11:$O11,'男子一覧表 '!AR$6))</f>
        <v/>
      </c>
      <c r="AS16" s="313" t="str">
        <f>IF(AS$6="","",COUNTIF('tmp２'!$K11:$O11,'男子一覧表 '!AS$6))</f>
        <v/>
      </c>
      <c r="AT16" s="342" t="str">
        <f>IF(AT$6="","",COUNTIF('tmp２'!$K11:$O11,'男子一覧表 '!AT$6))</f>
        <v/>
      </c>
      <c r="AU16" s="309" t="str">
        <f>IF(AU$6="","",COUNTIF('tmp２'!$K11:$O11,'男子一覧表 '!AU$6))</f>
        <v/>
      </c>
      <c r="AV16" s="309" t="str">
        <f>IF(AV$6="","",COUNTIF('tmp２'!$K11:$O11,'男子一覧表 '!AV$6))</f>
        <v/>
      </c>
      <c r="AW16" s="314" t="str">
        <f>IF(AW$6="","",COUNTIF('tmp２'!$K11:$O11,'男子一覧表 '!AW$6))</f>
        <v/>
      </c>
      <c r="AY16" s="311">
        <v>9</v>
      </c>
      <c r="AZ16" s="312" t="str">
        <f t="shared" si="3"/>
        <v/>
      </c>
      <c r="BA16" s="312" t="str">
        <f t="shared" si="4"/>
        <v/>
      </c>
      <c r="BB16" s="324" t="str">
        <f t="shared" si="5"/>
        <v/>
      </c>
      <c r="BC16" s="326" t="str">
        <f>IF(BC$6="","",COUNTIF('tmp２'!$K11:$O11,'男子一覧表 '!BC$6))</f>
        <v/>
      </c>
      <c r="BD16" s="309" t="str">
        <f>IF(BD$6="","",COUNTIF('tmp２'!$K11:$O11,'男子一覧表 '!BD$6))</f>
        <v/>
      </c>
      <c r="BE16" s="313" t="str">
        <f>IF(BE$6="","",COUNTIF('tmp２'!$K11:$O11,'男子一覧表 '!BE$6))</f>
        <v/>
      </c>
      <c r="BF16" s="313" t="str">
        <f>IF(BF$6="","",COUNTIF('tmp２'!$K11:$O11,'男子一覧表 '!BF$6))</f>
        <v/>
      </c>
      <c r="BG16" s="313" t="str">
        <f>IF(BG$6="","",COUNTIF('tmp２'!$K11:$O11,'男子一覧表 '!BG$6))</f>
        <v/>
      </c>
      <c r="BH16" s="313" t="str">
        <f>IF(BH$6="","",COUNTIF('tmp２'!$K11:$O11,'男子一覧表 '!BH$6))</f>
        <v/>
      </c>
      <c r="BI16" s="313" t="str">
        <f>IF(BI$6="","",COUNTIF('tmp２'!$K11:$O11,'男子一覧表 '!BI$6))</f>
        <v/>
      </c>
      <c r="BJ16" s="313" t="str">
        <f>IF(BJ$6="","",COUNTIF('tmp２'!$K11:$O11,'男子一覧表 '!BJ$6))</f>
        <v/>
      </c>
      <c r="BK16" s="313" t="str">
        <f>IF(BK$6="","",COUNTIF('tmp２'!$K11:$O11,'男子一覧表 '!BK$6))</f>
        <v/>
      </c>
      <c r="BL16" s="313" t="str">
        <f>IF(BL$6="","",COUNTIF('tmp２'!$K11:$O11,'男子一覧表 '!BL$6))</f>
        <v/>
      </c>
      <c r="BM16" s="313" t="str">
        <f>IF(BM$6="","",COUNTIF('tmp２'!$K11:$O11,'男子一覧表 '!BM$6))</f>
        <v/>
      </c>
      <c r="BN16" s="313" t="str">
        <f>IF(BN$6="","",COUNTIF('tmp２'!$K11:$O11,'男子一覧表 '!BN$6))</f>
        <v/>
      </c>
      <c r="BO16" s="313" t="str">
        <f>IF(BO$6="","",COUNTIF('tmp２'!$K11:$O11,'男子一覧表 '!BO$6))</f>
        <v/>
      </c>
      <c r="BP16" s="313" t="str">
        <f>IF(BP$6="","",COUNTIF('tmp２'!$K11:$O11,'男子一覧表 '!BP$6))</f>
        <v/>
      </c>
      <c r="BQ16" s="313" t="str">
        <f>IF(BQ$6="","",COUNTIF('tmp２'!$K11:$O11,'男子一覧表 '!BQ$6))</f>
        <v/>
      </c>
      <c r="BR16" s="313" t="str">
        <f>IF(BR$6="","",COUNTIF('tmp２'!$K11:$O11,'男子一覧表 '!BR$6))</f>
        <v/>
      </c>
      <c r="BS16" s="342" t="str">
        <f>IF(BS$6="","",COUNTIF('tmp２'!$K11:$O11,'男子一覧表 '!BS$6))</f>
        <v/>
      </c>
      <c r="BT16" s="309" t="str">
        <f>IF(BT$6="","",COUNTIF('tmp２'!$K11:$O11,'男子一覧表 '!BT$6))</f>
        <v/>
      </c>
      <c r="BU16" s="309" t="str">
        <f>IF(BU$6="","",COUNTIF('tmp２'!$K11:$O11,'男子一覧表 '!BU$6))</f>
        <v/>
      </c>
      <c r="BV16" s="314" t="str">
        <f>IF(BV$6="","",COUNTIF('tmp２'!$K11:$O11,'男子一覧表 '!BV$6))</f>
        <v/>
      </c>
    </row>
    <row r="17" spans="1:74" ht="15" customHeight="1">
      <c r="A17" s="311">
        <v>10</v>
      </c>
      <c r="B17" s="312" t="str">
        <f>男子種目選択!B13</f>
        <v/>
      </c>
      <c r="C17" s="312" t="str">
        <f>男子種目選択!C13</f>
        <v/>
      </c>
      <c r="D17" s="324" t="str">
        <f>男子種目選択!D13</f>
        <v/>
      </c>
      <c r="E17" s="326">
        <f>IF(E$6="","",COUNTIF('tmp２'!$K12:$O12,'男子一覧表 '!E$6))</f>
        <v>0</v>
      </c>
      <c r="F17" s="309">
        <f>IF(F$6="","",COUNTIF('tmp２'!$K12:$O12,'男子一覧表 '!F$6))</f>
        <v>0</v>
      </c>
      <c r="G17" s="313">
        <f>IF(G$6="","",COUNTIF('tmp２'!$K12:$O12,'男子一覧表 '!G$6))</f>
        <v>0</v>
      </c>
      <c r="H17" s="313">
        <f>IF(H$6="","",COUNTIF('tmp２'!$K12:$O12,'男子一覧表 '!H$6))</f>
        <v>0</v>
      </c>
      <c r="I17" s="313">
        <f>IF(I$6="","",COUNTIF('tmp２'!$K12:$O12,'男子一覧表 '!I$6))</f>
        <v>0</v>
      </c>
      <c r="J17" s="313">
        <f>IF(J$6="","",COUNTIF('tmp２'!$K12:$O12,'男子一覧表 '!J$6))</f>
        <v>0</v>
      </c>
      <c r="K17" s="313">
        <f>IF(K$6="","",COUNTIF('tmp２'!$K12:$O12,'男子一覧表 '!K$6))</f>
        <v>0</v>
      </c>
      <c r="L17" s="313">
        <f>IF(L$6="","",COUNTIF('tmp２'!$K12:$O12,'男子一覧表 '!L$6))</f>
        <v>0</v>
      </c>
      <c r="M17" s="313">
        <f>IF(M$6="","",COUNTIF('tmp２'!$K12:$O12,'男子一覧表 '!M$6))</f>
        <v>0</v>
      </c>
      <c r="N17" s="313">
        <f>IF(N$6="","",COUNTIF('tmp２'!$K12:$O12,'男子一覧表 '!N$6))</f>
        <v>0</v>
      </c>
      <c r="O17" s="313">
        <f>IF(O$6="","",COUNTIF('tmp２'!$K12:$O12,'男子一覧表 '!O$6))</f>
        <v>0</v>
      </c>
      <c r="P17" s="313">
        <f>IF(P$6="","",COUNTIF('tmp２'!$K12:$O12,'男子一覧表 '!P$6))</f>
        <v>0</v>
      </c>
      <c r="Q17" s="313">
        <f>IF(Q$6="","",COUNTIF('tmp２'!$K12:$O12,'男子一覧表 '!Q$6))</f>
        <v>0</v>
      </c>
      <c r="R17" s="313">
        <f>IF(R$6="","",COUNTIF('tmp２'!$K12:$O12,'男子一覧表 '!R$6))</f>
        <v>0</v>
      </c>
      <c r="S17" s="313">
        <f>IF(S$6="","",COUNTIF('tmp２'!$K12:$O12,'男子一覧表 '!S$6))</f>
        <v>0</v>
      </c>
      <c r="T17" s="313">
        <f>IF(T$6="","",COUNTIF('tmp２'!$K12:$O12,'男子一覧表 '!T$6))</f>
        <v>0</v>
      </c>
      <c r="U17" s="342">
        <f>IF(U$6="","",COUNTIF('tmp２'!$K12:$O12,'男子一覧表 '!U$6))</f>
        <v>0</v>
      </c>
      <c r="V17" s="309">
        <f>IF(V$6="","",COUNTIF('tmp２'!$K12:$O12,'男子一覧表 '!V$6))</f>
        <v>0</v>
      </c>
      <c r="W17" s="309">
        <f>IF(W$6="","",COUNTIF('tmp２'!$K12:$O12,'男子一覧表 '!W$6))</f>
        <v>0</v>
      </c>
      <c r="X17" s="314">
        <f>IF(X$6="","",COUNTIF('tmp２'!$K12:$O12,'男子一覧表 '!X$6))</f>
        <v>0</v>
      </c>
      <c r="Z17" s="311">
        <v>10</v>
      </c>
      <c r="AA17" s="312" t="str">
        <f t="shared" si="0"/>
        <v/>
      </c>
      <c r="AB17" s="312" t="str">
        <f t="shared" si="1"/>
        <v/>
      </c>
      <c r="AC17" s="324" t="str">
        <f t="shared" si="2"/>
        <v/>
      </c>
      <c r="AD17" s="326">
        <f>IF(AD$6="","",COUNTIF('tmp２'!$K12:$O12,'男子一覧表 '!AD$6))</f>
        <v>0</v>
      </c>
      <c r="AE17" s="309">
        <f>IF(AE$6="","",COUNTIF('tmp２'!$K12:$O12,'男子一覧表 '!AE$6))</f>
        <v>0</v>
      </c>
      <c r="AF17" s="313">
        <f>IF(AF$6="","",COUNTIF('tmp２'!$K12:$O12,'男子一覧表 '!AF$6))</f>
        <v>0</v>
      </c>
      <c r="AG17" s="313">
        <f>IF(AG$6="","",COUNTIF('tmp２'!$K12:$O12,'男子一覧表 '!AG$6))</f>
        <v>0</v>
      </c>
      <c r="AH17" s="313">
        <f>IF(AH$6="","",COUNTIF('tmp２'!$K12:$O12,'男子一覧表 '!AH$6))</f>
        <v>0</v>
      </c>
      <c r="AI17" s="313">
        <f>IF(AI$6="","",COUNTIF('tmp２'!$K12:$O12,'男子一覧表 '!AI$6))</f>
        <v>0</v>
      </c>
      <c r="AJ17" s="313">
        <f>IF(AJ$6="","",COUNTIF('tmp２'!$K12:$O12,'男子一覧表 '!AJ$6))</f>
        <v>0</v>
      </c>
      <c r="AK17" s="313" t="str">
        <f>IF(AK$6="","",COUNTIF('tmp２'!$K12:$O12,'男子一覧表 '!AK$6))</f>
        <v/>
      </c>
      <c r="AL17" s="313" t="str">
        <f>IF(AL$6="","",COUNTIF('tmp２'!$K12:$O12,'男子一覧表 '!AL$6))</f>
        <v/>
      </c>
      <c r="AM17" s="313" t="str">
        <f>IF(AM$6="","",COUNTIF('tmp２'!$K12:$O12,'男子一覧表 '!AM$6))</f>
        <v/>
      </c>
      <c r="AN17" s="313" t="str">
        <f>IF(AN$6="","",COUNTIF('tmp２'!$K12:$O12,'男子一覧表 '!AN$6))</f>
        <v/>
      </c>
      <c r="AO17" s="313" t="str">
        <f>IF(AO$6="","",COUNTIF('tmp２'!$K12:$O12,'男子一覧表 '!AO$6))</f>
        <v/>
      </c>
      <c r="AP17" s="313" t="str">
        <f>IF(AP$6="","",COUNTIF('tmp２'!$K12:$O12,'男子一覧表 '!AP$6))</f>
        <v/>
      </c>
      <c r="AQ17" s="313" t="str">
        <f>IF(AQ$6="","",COUNTIF('tmp２'!$K12:$O12,'男子一覧表 '!AQ$6))</f>
        <v/>
      </c>
      <c r="AR17" s="313" t="str">
        <f>IF(AR$6="","",COUNTIF('tmp２'!$K12:$O12,'男子一覧表 '!AR$6))</f>
        <v/>
      </c>
      <c r="AS17" s="313" t="str">
        <f>IF(AS$6="","",COUNTIF('tmp２'!$K12:$O12,'男子一覧表 '!AS$6))</f>
        <v/>
      </c>
      <c r="AT17" s="342" t="str">
        <f>IF(AT$6="","",COUNTIF('tmp２'!$K12:$O12,'男子一覧表 '!AT$6))</f>
        <v/>
      </c>
      <c r="AU17" s="309" t="str">
        <f>IF(AU$6="","",COUNTIF('tmp２'!$K12:$O12,'男子一覧表 '!AU$6))</f>
        <v/>
      </c>
      <c r="AV17" s="309" t="str">
        <f>IF(AV$6="","",COUNTIF('tmp２'!$K12:$O12,'男子一覧表 '!AV$6))</f>
        <v/>
      </c>
      <c r="AW17" s="314" t="str">
        <f>IF(AW$6="","",COUNTIF('tmp２'!$K12:$O12,'男子一覧表 '!AW$6))</f>
        <v/>
      </c>
      <c r="AY17" s="311">
        <v>10</v>
      </c>
      <c r="AZ17" s="312" t="str">
        <f t="shared" si="3"/>
        <v/>
      </c>
      <c r="BA17" s="312" t="str">
        <f t="shared" si="4"/>
        <v/>
      </c>
      <c r="BB17" s="324" t="str">
        <f t="shared" si="5"/>
        <v/>
      </c>
      <c r="BC17" s="326" t="str">
        <f>IF(BC$6="","",COUNTIF('tmp２'!$K12:$O12,'男子一覧表 '!BC$6))</f>
        <v/>
      </c>
      <c r="BD17" s="309" t="str">
        <f>IF(BD$6="","",COUNTIF('tmp２'!$K12:$O12,'男子一覧表 '!BD$6))</f>
        <v/>
      </c>
      <c r="BE17" s="313" t="str">
        <f>IF(BE$6="","",COUNTIF('tmp２'!$K12:$O12,'男子一覧表 '!BE$6))</f>
        <v/>
      </c>
      <c r="BF17" s="313" t="str">
        <f>IF(BF$6="","",COUNTIF('tmp２'!$K12:$O12,'男子一覧表 '!BF$6))</f>
        <v/>
      </c>
      <c r="BG17" s="313" t="str">
        <f>IF(BG$6="","",COUNTIF('tmp２'!$K12:$O12,'男子一覧表 '!BG$6))</f>
        <v/>
      </c>
      <c r="BH17" s="313" t="str">
        <f>IF(BH$6="","",COUNTIF('tmp２'!$K12:$O12,'男子一覧表 '!BH$6))</f>
        <v/>
      </c>
      <c r="BI17" s="313" t="str">
        <f>IF(BI$6="","",COUNTIF('tmp２'!$K12:$O12,'男子一覧表 '!BI$6))</f>
        <v/>
      </c>
      <c r="BJ17" s="313" t="str">
        <f>IF(BJ$6="","",COUNTIF('tmp２'!$K12:$O12,'男子一覧表 '!BJ$6))</f>
        <v/>
      </c>
      <c r="BK17" s="313" t="str">
        <f>IF(BK$6="","",COUNTIF('tmp２'!$K12:$O12,'男子一覧表 '!BK$6))</f>
        <v/>
      </c>
      <c r="BL17" s="313" t="str">
        <f>IF(BL$6="","",COUNTIF('tmp２'!$K12:$O12,'男子一覧表 '!BL$6))</f>
        <v/>
      </c>
      <c r="BM17" s="313" t="str">
        <f>IF(BM$6="","",COUNTIF('tmp２'!$K12:$O12,'男子一覧表 '!BM$6))</f>
        <v/>
      </c>
      <c r="BN17" s="313" t="str">
        <f>IF(BN$6="","",COUNTIF('tmp２'!$K12:$O12,'男子一覧表 '!BN$6))</f>
        <v/>
      </c>
      <c r="BO17" s="313" t="str">
        <f>IF(BO$6="","",COUNTIF('tmp２'!$K12:$O12,'男子一覧表 '!BO$6))</f>
        <v/>
      </c>
      <c r="BP17" s="313" t="str">
        <f>IF(BP$6="","",COUNTIF('tmp２'!$K12:$O12,'男子一覧表 '!BP$6))</f>
        <v/>
      </c>
      <c r="BQ17" s="313" t="str">
        <f>IF(BQ$6="","",COUNTIF('tmp２'!$K12:$O12,'男子一覧表 '!BQ$6))</f>
        <v/>
      </c>
      <c r="BR17" s="313" t="str">
        <f>IF(BR$6="","",COUNTIF('tmp２'!$K12:$O12,'男子一覧表 '!BR$6))</f>
        <v/>
      </c>
      <c r="BS17" s="342" t="str">
        <f>IF(BS$6="","",COUNTIF('tmp２'!$K12:$O12,'男子一覧表 '!BS$6))</f>
        <v/>
      </c>
      <c r="BT17" s="309" t="str">
        <f>IF(BT$6="","",COUNTIF('tmp２'!$K12:$O12,'男子一覧表 '!BT$6))</f>
        <v/>
      </c>
      <c r="BU17" s="309" t="str">
        <f>IF(BU$6="","",COUNTIF('tmp２'!$K12:$O12,'男子一覧表 '!BU$6))</f>
        <v/>
      </c>
      <c r="BV17" s="314" t="str">
        <f>IF(BV$6="","",COUNTIF('tmp２'!$K12:$O12,'男子一覧表 '!BV$6))</f>
        <v/>
      </c>
    </row>
    <row r="18" spans="1:74" ht="15" customHeight="1">
      <c r="A18" s="311">
        <v>11</v>
      </c>
      <c r="B18" s="312" t="str">
        <f>男子種目選択!B14</f>
        <v/>
      </c>
      <c r="C18" s="312" t="str">
        <f>男子種目選択!C14</f>
        <v/>
      </c>
      <c r="D18" s="324" t="str">
        <f>男子種目選択!D14</f>
        <v/>
      </c>
      <c r="E18" s="326">
        <f>IF(E$6="","",COUNTIF('tmp２'!$K13:$O13,'男子一覧表 '!E$6))</f>
        <v>0</v>
      </c>
      <c r="F18" s="309">
        <f>IF(F$6="","",COUNTIF('tmp２'!$K13:$O13,'男子一覧表 '!F$6))</f>
        <v>0</v>
      </c>
      <c r="G18" s="313">
        <f>IF(G$6="","",COUNTIF('tmp２'!$K13:$O13,'男子一覧表 '!G$6))</f>
        <v>0</v>
      </c>
      <c r="H18" s="313">
        <f>IF(H$6="","",COUNTIF('tmp２'!$K13:$O13,'男子一覧表 '!H$6))</f>
        <v>0</v>
      </c>
      <c r="I18" s="313">
        <f>IF(I$6="","",COUNTIF('tmp２'!$K13:$O13,'男子一覧表 '!I$6))</f>
        <v>0</v>
      </c>
      <c r="J18" s="313">
        <f>IF(J$6="","",COUNTIF('tmp２'!$K13:$O13,'男子一覧表 '!J$6))</f>
        <v>0</v>
      </c>
      <c r="K18" s="313">
        <f>IF(K$6="","",COUNTIF('tmp２'!$K13:$O13,'男子一覧表 '!K$6))</f>
        <v>0</v>
      </c>
      <c r="L18" s="313">
        <f>IF(L$6="","",COUNTIF('tmp２'!$K13:$O13,'男子一覧表 '!L$6))</f>
        <v>0</v>
      </c>
      <c r="M18" s="313">
        <f>IF(M$6="","",COUNTIF('tmp２'!$K13:$O13,'男子一覧表 '!M$6))</f>
        <v>0</v>
      </c>
      <c r="N18" s="313">
        <f>IF(N$6="","",COUNTIF('tmp２'!$K13:$O13,'男子一覧表 '!N$6))</f>
        <v>0</v>
      </c>
      <c r="O18" s="313">
        <f>IF(O$6="","",COUNTIF('tmp２'!$K13:$O13,'男子一覧表 '!O$6))</f>
        <v>0</v>
      </c>
      <c r="P18" s="313">
        <f>IF(P$6="","",COUNTIF('tmp２'!$K13:$O13,'男子一覧表 '!P$6))</f>
        <v>0</v>
      </c>
      <c r="Q18" s="313">
        <f>IF(Q$6="","",COUNTIF('tmp２'!$K13:$O13,'男子一覧表 '!Q$6))</f>
        <v>0</v>
      </c>
      <c r="R18" s="313">
        <f>IF(R$6="","",COUNTIF('tmp２'!$K13:$O13,'男子一覧表 '!R$6))</f>
        <v>0</v>
      </c>
      <c r="S18" s="313">
        <f>IF(S$6="","",COUNTIF('tmp２'!$K13:$O13,'男子一覧表 '!S$6))</f>
        <v>0</v>
      </c>
      <c r="T18" s="313">
        <f>IF(T$6="","",COUNTIF('tmp２'!$K13:$O13,'男子一覧表 '!T$6))</f>
        <v>0</v>
      </c>
      <c r="U18" s="342">
        <f>IF(U$6="","",COUNTIF('tmp２'!$K13:$O13,'男子一覧表 '!U$6))</f>
        <v>0</v>
      </c>
      <c r="V18" s="309">
        <f>IF(V$6="","",COUNTIF('tmp２'!$K13:$O13,'男子一覧表 '!V$6))</f>
        <v>0</v>
      </c>
      <c r="W18" s="309">
        <f>IF(W$6="","",COUNTIF('tmp２'!$K13:$O13,'男子一覧表 '!W$6))</f>
        <v>0</v>
      </c>
      <c r="X18" s="314">
        <f>IF(X$6="","",COUNTIF('tmp２'!$K13:$O13,'男子一覧表 '!X$6))</f>
        <v>0</v>
      </c>
      <c r="Z18" s="311">
        <v>11</v>
      </c>
      <c r="AA18" s="312" t="str">
        <f t="shared" si="0"/>
        <v/>
      </c>
      <c r="AB18" s="312" t="str">
        <f t="shared" si="1"/>
        <v/>
      </c>
      <c r="AC18" s="324" t="str">
        <f t="shared" si="2"/>
        <v/>
      </c>
      <c r="AD18" s="326">
        <f>IF(AD$6="","",COUNTIF('tmp２'!$K13:$O13,'男子一覧表 '!AD$6))</f>
        <v>0</v>
      </c>
      <c r="AE18" s="309">
        <f>IF(AE$6="","",COUNTIF('tmp２'!$K13:$O13,'男子一覧表 '!AE$6))</f>
        <v>0</v>
      </c>
      <c r="AF18" s="313">
        <f>IF(AF$6="","",COUNTIF('tmp２'!$K13:$O13,'男子一覧表 '!AF$6))</f>
        <v>0</v>
      </c>
      <c r="AG18" s="313">
        <f>IF(AG$6="","",COUNTIF('tmp２'!$K13:$O13,'男子一覧表 '!AG$6))</f>
        <v>0</v>
      </c>
      <c r="AH18" s="313">
        <f>IF(AH$6="","",COUNTIF('tmp２'!$K13:$O13,'男子一覧表 '!AH$6))</f>
        <v>0</v>
      </c>
      <c r="AI18" s="313">
        <f>IF(AI$6="","",COUNTIF('tmp２'!$K13:$O13,'男子一覧表 '!AI$6))</f>
        <v>0</v>
      </c>
      <c r="AJ18" s="313">
        <f>IF(AJ$6="","",COUNTIF('tmp２'!$K13:$O13,'男子一覧表 '!AJ$6))</f>
        <v>0</v>
      </c>
      <c r="AK18" s="313" t="str">
        <f>IF(AK$6="","",COUNTIF('tmp２'!$K13:$O13,'男子一覧表 '!AK$6))</f>
        <v/>
      </c>
      <c r="AL18" s="313" t="str">
        <f>IF(AL$6="","",COUNTIF('tmp２'!$K13:$O13,'男子一覧表 '!AL$6))</f>
        <v/>
      </c>
      <c r="AM18" s="313" t="str">
        <f>IF(AM$6="","",COUNTIF('tmp２'!$K13:$O13,'男子一覧表 '!AM$6))</f>
        <v/>
      </c>
      <c r="AN18" s="313" t="str">
        <f>IF(AN$6="","",COUNTIF('tmp２'!$K13:$O13,'男子一覧表 '!AN$6))</f>
        <v/>
      </c>
      <c r="AO18" s="313" t="str">
        <f>IF(AO$6="","",COUNTIF('tmp２'!$K13:$O13,'男子一覧表 '!AO$6))</f>
        <v/>
      </c>
      <c r="AP18" s="313" t="str">
        <f>IF(AP$6="","",COUNTIF('tmp２'!$K13:$O13,'男子一覧表 '!AP$6))</f>
        <v/>
      </c>
      <c r="AQ18" s="313" t="str">
        <f>IF(AQ$6="","",COUNTIF('tmp２'!$K13:$O13,'男子一覧表 '!AQ$6))</f>
        <v/>
      </c>
      <c r="AR18" s="313" t="str">
        <f>IF(AR$6="","",COUNTIF('tmp２'!$K13:$O13,'男子一覧表 '!AR$6))</f>
        <v/>
      </c>
      <c r="AS18" s="313" t="str">
        <f>IF(AS$6="","",COUNTIF('tmp２'!$K13:$O13,'男子一覧表 '!AS$6))</f>
        <v/>
      </c>
      <c r="AT18" s="342" t="str">
        <f>IF(AT$6="","",COUNTIF('tmp２'!$K13:$O13,'男子一覧表 '!AT$6))</f>
        <v/>
      </c>
      <c r="AU18" s="309" t="str">
        <f>IF(AU$6="","",COUNTIF('tmp２'!$K13:$O13,'男子一覧表 '!AU$6))</f>
        <v/>
      </c>
      <c r="AV18" s="309" t="str">
        <f>IF(AV$6="","",COUNTIF('tmp２'!$K13:$O13,'男子一覧表 '!AV$6))</f>
        <v/>
      </c>
      <c r="AW18" s="314" t="str">
        <f>IF(AW$6="","",COUNTIF('tmp２'!$K13:$O13,'男子一覧表 '!AW$6))</f>
        <v/>
      </c>
      <c r="AY18" s="311">
        <v>11</v>
      </c>
      <c r="AZ18" s="312" t="str">
        <f t="shared" si="3"/>
        <v/>
      </c>
      <c r="BA18" s="312" t="str">
        <f t="shared" si="4"/>
        <v/>
      </c>
      <c r="BB18" s="324" t="str">
        <f t="shared" si="5"/>
        <v/>
      </c>
      <c r="BC18" s="326" t="str">
        <f>IF(BC$6="","",COUNTIF('tmp２'!$K13:$O13,'男子一覧表 '!BC$6))</f>
        <v/>
      </c>
      <c r="BD18" s="309" t="str">
        <f>IF(BD$6="","",COUNTIF('tmp２'!$K13:$O13,'男子一覧表 '!BD$6))</f>
        <v/>
      </c>
      <c r="BE18" s="313" t="str">
        <f>IF(BE$6="","",COUNTIF('tmp２'!$K13:$O13,'男子一覧表 '!BE$6))</f>
        <v/>
      </c>
      <c r="BF18" s="313" t="str">
        <f>IF(BF$6="","",COUNTIF('tmp２'!$K13:$O13,'男子一覧表 '!BF$6))</f>
        <v/>
      </c>
      <c r="BG18" s="313" t="str">
        <f>IF(BG$6="","",COUNTIF('tmp２'!$K13:$O13,'男子一覧表 '!BG$6))</f>
        <v/>
      </c>
      <c r="BH18" s="313" t="str">
        <f>IF(BH$6="","",COUNTIF('tmp２'!$K13:$O13,'男子一覧表 '!BH$6))</f>
        <v/>
      </c>
      <c r="BI18" s="313" t="str">
        <f>IF(BI$6="","",COUNTIF('tmp２'!$K13:$O13,'男子一覧表 '!BI$6))</f>
        <v/>
      </c>
      <c r="BJ18" s="313" t="str">
        <f>IF(BJ$6="","",COUNTIF('tmp２'!$K13:$O13,'男子一覧表 '!BJ$6))</f>
        <v/>
      </c>
      <c r="BK18" s="313" t="str">
        <f>IF(BK$6="","",COUNTIF('tmp２'!$K13:$O13,'男子一覧表 '!BK$6))</f>
        <v/>
      </c>
      <c r="BL18" s="313" t="str">
        <f>IF(BL$6="","",COUNTIF('tmp２'!$K13:$O13,'男子一覧表 '!BL$6))</f>
        <v/>
      </c>
      <c r="BM18" s="313" t="str">
        <f>IF(BM$6="","",COUNTIF('tmp２'!$K13:$O13,'男子一覧表 '!BM$6))</f>
        <v/>
      </c>
      <c r="BN18" s="313" t="str">
        <f>IF(BN$6="","",COUNTIF('tmp２'!$K13:$O13,'男子一覧表 '!BN$6))</f>
        <v/>
      </c>
      <c r="BO18" s="313" t="str">
        <f>IF(BO$6="","",COUNTIF('tmp２'!$K13:$O13,'男子一覧表 '!BO$6))</f>
        <v/>
      </c>
      <c r="BP18" s="313" t="str">
        <f>IF(BP$6="","",COUNTIF('tmp２'!$K13:$O13,'男子一覧表 '!BP$6))</f>
        <v/>
      </c>
      <c r="BQ18" s="313" t="str">
        <f>IF(BQ$6="","",COUNTIF('tmp２'!$K13:$O13,'男子一覧表 '!BQ$6))</f>
        <v/>
      </c>
      <c r="BR18" s="313" t="str">
        <f>IF(BR$6="","",COUNTIF('tmp２'!$K13:$O13,'男子一覧表 '!BR$6))</f>
        <v/>
      </c>
      <c r="BS18" s="342" t="str">
        <f>IF(BS$6="","",COUNTIF('tmp２'!$K13:$O13,'男子一覧表 '!BS$6))</f>
        <v/>
      </c>
      <c r="BT18" s="309" t="str">
        <f>IF(BT$6="","",COUNTIF('tmp２'!$K13:$O13,'男子一覧表 '!BT$6))</f>
        <v/>
      </c>
      <c r="BU18" s="309" t="str">
        <f>IF(BU$6="","",COUNTIF('tmp２'!$K13:$O13,'男子一覧表 '!BU$6))</f>
        <v/>
      </c>
      <c r="BV18" s="314" t="str">
        <f>IF(BV$6="","",COUNTIF('tmp２'!$K13:$O13,'男子一覧表 '!BV$6))</f>
        <v/>
      </c>
    </row>
    <row r="19" spans="1:74" ht="15" customHeight="1">
      <c r="A19" s="311">
        <v>12</v>
      </c>
      <c r="B19" s="312" t="str">
        <f>男子種目選択!B15</f>
        <v/>
      </c>
      <c r="C19" s="312" t="str">
        <f>男子種目選択!C15</f>
        <v/>
      </c>
      <c r="D19" s="324" t="str">
        <f>男子種目選択!D15</f>
        <v/>
      </c>
      <c r="E19" s="326">
        <f>IF(E$6="","",COUNTIF('tmp２'!$K14:$O14,'男子一覧表 '!E$6))</f>
        <v>0</v>
      </c>
      <c r="F19" s="309">
        <f>IF(F$6="","",COUNTIF('tmp２'!$K14:$O14,'男子一覧表 '!F$6))</f>
        <v>0</v>
      </c>
      <c r="G19" s="313">
        <f>IF(G$6="","",COUNTIF('tmp２'!$K14:$O14,'男子一覧表 '!G$6))</f>
        <v>0</v>
      </c>
      <c r="H19" s="313">
        <f>IF(H$6="","",COUNTIF('tmp２'!$K14:$O14,'男子一覧表 '!H$6))</f>
        <v>0</v>
      </c>
      <c r="I19" s="313">
        <f>IF(I$6="","",COUNTIF('tmp２'!$K14:$O14,'男子一覧表 '!I$6))</f>
        <v>0</v>
      </c>
      <c r="J19" s="313">
        <f>IF(J$6="","",COUNTIF('tmp２'!$K14:$O14,'男子一覧表 '!J$6))</f>
        <v>0</v>
      </c>
      <c r="K19" s="313">
        <f>IF(K$6="","",COUNTIF('tmp２'!$K14:$O14,'男子一覧表 '!K$6))</f>
        <v>0</v>
      </c>
      <c r="L19" s="313">
        <f>IF(L$6="","",COUNTIF('tmp２'!$K14:$O14,'男子一覧表 '!L$6))</f>
        <v>0</v>
      </c>
      <c r="M19" s="313">
        <f>IF(M$6="","",COUNTIF('tmp２'!$K14:$O14,'男子一覧表 '!M$6))</f>
        <v>0</v>
      </c>
      <c r="N19" s="313">
        <f>IF(N$6="","",COUNTIF('tmp２'!$K14:$O14,'男子一覧表 '!N$6))</f>
        <v>0</v>
      </c>
      <c r="O19" s="313">
        <f>IF(O$6="","",COUNTIF('tmp２'!$K14:$O14,'男子一覧表 '!O$6))</f>
        <v>0</v>
      </c>
      <c r="P19" s="313">
        <f>IF(P$6="","",COUNTIF('tmp２'!$K14:$O14,'男子一覧表 '!P$6))</f>
        <v>0</v>
      </c>
      <c r="Q19" s="313">
        <f>IF(Q$6="","",COUNTIF('tmp２'!$K14:$O14,'男子一覧表 '!Q$6))</f>
        <v>0</v>
      </c>
      <c r="R19" s="313">
        <f>IF(R$6="","",COUNTIF('tmp２'!$K14:$O14,'男子一覧表 '!R$6))</f>
        <v>0</v>
      </c>
      <c r="S19" s="313">
        <f>IF(S$6="","",COUNTIF('tmp２'!$K14:$O14,'男子一覧表 '!S$6))</f>
        <v>0</v>
      </c>
      <c r="T19" s="313">
        <f>IF(T$6="","",COUNTIF('tmp２'!$K14:$O14,'男子一覧表 '!T$6))</f>
        <v>0</v>
      </c>
      <c r="U19" s="342">
        <f>IF(U$6="","",COUNTIF('tmp２'!$K14:$O14,'男子一覧表 '!U$6))</f>
        <v>0</v>
      </c>
      <c r="V19" s="309">
        <f>IF(V$6="","",COUNTIF('tmp２'!$K14:$O14,'男子一覧表 '!V$6))</f>
        <v>0</v>
      </c>
      <c r="W19" s="309">
        <f>IF(W$6="","",COUNTIF('tmp２'!$K14:$O14,'男子一覧表 '!W$6))</f>
        <v>0</v>
      </c>
      <c r="X19" s="314">
        <f>IF(X$6="","",COUNTIF('tmp２'!$K14:$O14,'男子一覧表 '!X$6))</f>
        <v>0</v>
      </c>
      <c r="Z19" s="311">
        <v>12</v>
      </c>
      <c r="AA19" s="312" t="str">
        <f t="shared" si="0"/>
        <v/>
      </c>
      <c r="AB19" s="312" t="str">
        <f t="shared" si="1"/>
        <v/>
      </c>
      <c r="AC19" s="324" t="str">
        <f t="shared" si="2"/>
        <v/>
      </c>
      <c r="AD19" s="326">
        <f>IF(AD$6="","",COUNTIF('tmp２'!$K14:$O14,'男子一覧表 '!AD$6))</f>
        <v>0</v>
      </c>
      <c r="AE19" s="309">
        <f>IF(AE$6="","",COUNTIF('tmp２'!$K14:$O14,'男子一覧表 '!AE$6))</f>
        <v>0</v>
      </c>
      <c r="AF19" s="313">
        <f>IF(AF$6="","",COUNTIF('tmp２'!$K14:$O14,'男子一覧表 '!AF$6))</f>
        <v>0</v>
      </c>
      <c r="AG19" s="313">
        <f>IF(AG$6="","",COUNTIF('tmp２'!$K14:$O14,'男子一覧表 '!AG$6))</f>
        <v>0</v>
      </c>
      <c r="AH19" s="313">
        <f>IF(AH$6="","",COUNTIF('tmp２'!$K14:$O14,'男子一覧表 '!AH$6))</f>
        <v>0</v>
      </c>
      <c r="AI19" s="313">
        <f>IF(AI$6="","",COUNTIF('tmp２'!$K14:$O14,'男子一覧表 '!AI$6))</f>
        <v>0</v>
      </c>
      <c r="AJ19" s="313">
        <f>IF(AJ$6="","",COUNTIF('tmp２'!$K14:$O14,'男子一覧表 '!AJ$6))</f>
        <v>0</v>
      </c>
      <c r="AK19" s="313" t="str">
        <f>IF(AK$6="","",COUNTIF('tmp２'!$K14:$O14,'男子一覧表 '!AK$6))</f>
        <v/>
      </c>
      <c r="AL19" s="313" t="str">
        <f>IF(AL$6="","",COUNTIF('tmp２'!$K14:$O14,'男子一覧表 '!AL$6))</f>
        <v/>
      </c>
      <c r="AM19" s="313" t="str">
        <f>IF(AM$6="","",COUNTIF('tmp２'!$K14:$O14,'男子一覧表 '!AM$6))</f>
        <v/>
      </c>
      <c r="AN19" s="313" t="str">
        <f>IF(AN$6="","",COUNTIF('tmp２'!$K14:$O14,'男子一覧表 '!AN$6))</f>
        <v/>
      </c>
      <c r="AO19" s="313" t="str">
        <f>IF(AO$6="","",COUNTIF('tmp２'!$K14:$O14,'男子一覧表 '!AO$6))</f>
        <v/>
      </c>
      <c r="AP19" s="313" t="str">
        <f>IF(AP$6="","",COUNTIF('tmp２'!$K14:$O14,'男子一覧表 '!AP$6))</f>
        <v/>
      </c>
      <c r="AQ19" s="313" t="str">
        <f>IF(AQ$6="","",COUNTIF('tmp２'!$K14:$O14,'男子一覧表 '!AQ$6))</f>
        <v/>
      </c>
      <c r="AR19" s="313" t="str">
        <f>IF(AR$6="","",COUNTIF('tmp２'!$K14:$O14,'男子一覧表 '!AR$6))</f>
        <v/>
      </c>
      <c r="AS19" s="313" t="str">
        <f>IF(AS$6="","",COUNTIF('tmp２'!$K14:$O14,'男子一覧表 '!AS$6))</f>
        <v/>
      </c>
      <c r="AT19" s="342" t="str">
        <f>IF(AT$6="","",COUNTIF('tmp２'!$K14:$O14,'男子一覧表 '!AT$6))</f>
        <v/>
      </c>
      <c r="AU19" s="309" t="str">
        <f>IF(AU$6="","",COUNTIF('tmp２'!$K14:$O14,'男子一覧表 '!AU$6))</f>
        <v/>
      </c>
      <c r="AV19" s="309" t="str">
        <f>IF(AV$6="","",COUNTIF('tmp２'!$K14:$O14,'男子一覧表 '!AV$6))</f>
        <v/>
      </c>
      <c r="AW19" s="314" t="str">
        <f>IF(AW$6="","",COUNTIF('tmp２'!$K14:$O14,'男子一覧表 '!AW$6))</f>
        <v/>
      </c>
      <c r="AY19" s="311">
        <v>12</v>
      </c>
      <c r="AZ19" s="312" t="str">
        <f t="shared" si="3"/>
        <v/>
      </c>
      <c r="BA19" s="312" t="str">
        <f t="shared" si="4"/>
        <v/>
      </c>
      <c r="BB19" s="324" t="str">
        <f t="shared" si="5"/>
        <v/>
      </c>
      <c r="BC19" s="326" t="str">
        <f>IF(BC$6="","",COUNTIF('tmp２'!$K14:$O14,'男子一覧表 '!BC$6))</f>
        <v/>
      </c>
      <c r="BD19" s="309" t="str">
        <f>IF(BD$6="","",COUNTIF('tmp２'!$K14:$O14,'男子一覧表 '!BD$6))</f>
        <v/>
      </c>
      <c r="BE19" s="313" t="str">
        <f>IF(BE$6="","",COUNTIF('tmp２'!$K14:$O14,'男子一覧表 '!BE$6))</f>
        <v/>
      </c>
      <c r="BF19" s="313" t="str">
        <f>IF(BF$6="","",COUNTIF('tmp２'!$K14:$O14,'男子一覧表 '!BF$6))</f>
        <v/>
      </c>
      <c r="BG19" s="313" t="str">
        <f>IF(BG$6="","",COUNTIF('tmp２'!$K14:$O14,'男子一覧表 '!BG$6))</f>
        <v/>
      </c>
      <c r="BH19" s="313" t="str">
        <f>IF(BH$6="","",COUNTIF('tmp２'!$K14:$O14,'男子一覧表 '!BH$6))</f>
        <v/>
      </c>
      <c r="BI19" s="313" t="str">
        <f>IF(BI$6="","",COUNTIF('tmp２'!$K14:$O14,'男子一覧表 '!BI$6))</f>
        <v/>
      </c>
      <c r="BJ19" s="313" t="str">
        <f>IF(BJ$6="","",COUNTIF('tmp２'!$K14:$O14,'男子一覧表 '!BJ$6))</f>
        <v/>
      </c>
      <c r="BK19" s="313" t="str">
        <f>IF(BK$6="","",COUNTIF('tmp２'!$K14:$O14,'男子一覧表 '!BK$6))</f>
        <v/>
      </c>
      <c r="BL19" s="313" t="str">
        <f>IF(BL$6="","",COUNTIF('tmp２'!$K14:$O14,'男子一覧表 '!BL$6))</f>
        <v/>
      </c>
      <c r="BM19" s="313" t="str">
        <f>IF(BM$6="","",COUNTIF('tmp２'!$K14:$O14,'男子一覧表 '!BM$6))</f>
        <v/>
      </c>
      <c r="BN19" s="313" t="str">
        <f>IF(BN$6="","",COUNTIF('tmp２'!$K14:$O14,'男子一覧表 '!BN$6))</f>
        <v/>
      </c>
      <c r="BO19" s="313" t="str">
        <f>IF(BO$6="","",COUNTIF('tmp２'!$K14:$O14,'男子一覧表 '!BO$6))</f>
        <v/>
      </c>
      <c r="BP19" s="313" t="str">
        <f>IF(BP$6="","",COUNTIF('tmp２'!$K14:$O14,'男子一覧表 '!BP$6))</f>
        <v/>
      </c>
      <c r="BQ19" s="313" t="str">
        <f>IF(BQ$6="","",COUNTIF('tmp２'!$K14:$O14,'男子一覧表 '!BQ$6))</f>
        <v/>
      </c>
      <c r="BR19" s="313" t="str">
        <f>IF(BR$6="","",COUNTIF('tmp２'!$K14:$O14,'男子一覧表 '!BR$6))</f>
        <v/>
      </c>
      <c r="BS19" s="342" t="str">
        <f>IF(BS$6="","",COUNTIF('tmp２'!$K14:$O14,'男子一覧表 '!BS$6))</f>
        <v/>
      </c>
      <c r="BT19" s="309" t="str">
        <f>IF(BT$6="","",COUNTIF('tmp２'!$K14:$O14,'男子一覧表 '!BT$6))</f>
        <v/>
      </c>
      <c r="BU19" s="309" t="str">
        <f>IF(BU$6="","",COUNTIF('tmp２'!$K14:$O14,'男子一覧表 '!BU$6))</f>
        <v/>
      </c>
      <c r="BV19" s="314" t="str">
        <f>IF(BV$6="","",COUNTIF('tmp２'!$K14:$O14,'男子一覧表 '!BV$6))</f>
        <v/>
      </c>
    </row>
    <row r="20" spans="1:74" ht="15" customHeight="1">
      <c r="A20" s="311">
        <v>13</v>
      </c>
      <c r="B20" s="312" t="str">
        <f>男子種目選択!B16</f>
        <v/>
      </c>
      <c r="C20" s="312" t="str">
        <f>男子種目選択!C16</f>
        <v/>
      </c>
      <c r="D20" s="324" t="str">
        <f>男子種目選択!D16</f>
        <v/>
      </c>
      <c r="E20" s="326">
        <f>IF(E$6="","",COUNTIF('tmp２'!$K15:$O15,'男子一覧表 '!E$6))</f>
        <v>0</v>
      </c>
      <c r="F20" s="309">
        <f>IF(F$6="","",COUNTIF('tmp２'!$K15:$O15,'男子一覧表 '!F$6))</f>
        <v>0</v>
      </c>
      <c r="G20" s="313">
        <f>IF(G$6="","",COUNTIF('tmp２'!$K15:$O15,'男子一覧表 '!G$6))</f>
        <v>0</v>
      </c>
      <c r="H20" s="313">
        <f>IF(H$6="","",COUNTIF('tmp２'!$K15:$O15,'男子一覧表 '!H$6))</f>
        <v>0</v>
      </c>
      <c r="I20" s="313">
        <f>IF(I$6="","",COUNTIF('tmp２'!$K15:$O15,'男子一覧表 '!I$6))</f>
        <v>0</v>
      </c>
      <c r="J20" s="313">
        <f>IF(J$6="","",COUNTIF('tmp２'!$K15:$O15,'男子一覧表 '!J$6))</f>
        <v>0</v>
      </c>
      <c r="K20" s="313">
        <f>IF(K$6="","",COUNTIF('tmp２'!$K15:$O15,'男子一覧表 '!K$6))</f>
        <v>0</v>
      </c>
      <c r="L20" s="313">
        <f>IF(L$6="","",COUNTIF('tmp２'!$K15:$O15,'男子一覧表 '!L$6))</f>
        <v>0</v>
      </c>
      <c r="M20" s="313">
        <f>IF(M$6="","",COUNTIF('tmp２'!$K15:$O15,'男子一覧表 '!M$6))</f>
        <v>0</v>
      </c>
      <c r="N20" s="313">
        <f>IF(N$6="","",COUNTIF('tmp２'!$K15:$O15,'男子一覧表 '!N$6))</f>
        <v>0</v>
      </c>
      <c r="O20" s="313">
        <f>IF(O$6="","",COUNTIF('tmp２'!$K15:$O15,'男子一覧表 '!O$6))</f>
        <v>0</v>
      </c>
      <c r="P20" s="313">
        <f>IF(P$6="","",COUNTIF('tmp２'!$K15:$O15,'男子一覧表 '!P$6))</f>
        <v>0</v>
      </c>
      <c r="Q20" s="313">
        <f>IF(Q$6="","",COUNTIF('tmp２'!$K15:$O15,'男子一覧表 '!Q$6))</f>
        <v>0</v>
      </c>
      <c r="R20" s="313">
        <f>IF(R$6="","",COUNTIF('tmp２'!$K15:$O15,'男子一覧表 '!R$6))</f>
        <v>0</v>
      </c>
      <c r="S20" s="313">
        <f>IF(S$6="","",COUNTIF('tmp２'!$K15:$O15,'男子一覧表 '!S$6))</f>
        <v>0</v>
      </c>
      <c r="T20" s="313">
        <f>IF(T$6="","",COUNTIF('tmp２'!$K15:$O15,'男子一覧表 '!T$6))</f>
        <v>0</v>
      </c>
      <c r="U20" s="342">
        <f>IF(U$6="","",COUNTIF('tmp２'!$K15:$O15,'男子一覧表 '!U$6))</f>
        <v>0</v>
      </c>
      <c r="V20" s="309">
        <f>IF(V$6="","",COUNTIF('tmp２'!$K15:$O15,'男子一覧表 '!V$6))</f>
        <v>0</v>
      </c>
      <c r="W20" s="309">
        <f>IF(W$6="","",COUNTIF('tmp２'!$K15:$O15,'男子一覧表 '!W$6))</f>
        <v>0</v>
      </c>
      <c r="X20" s="314">
        <f>IF(X$6="","",COUNTIF('tmp２'!$K15:$O15,'男子一覧表 '!X$6))</f>
        <v>0</v>
      </c>
      <c r="Z20" s="311">
        <v>13</v>
      </c>
      <c r="AA20" s="312" t="str">
        <f t="shared" si="0"/>
        <v/>
      </c>
      <c r="AB20" s="312" t="str">
        <f t="shared" si="1"/>
        <v/>
      </c>
      <c r="AC20" s="324" t="str">
        <f t="shared" si="2"/>
        <v/>
      </c>
      <c r="AD20" s="326">
        <f>IF(AD$6="","",COUNTIF('tmp２'!$K15:$O15,'男子一覧表 '!AD$6))</f>
        <v>0</v>
      </c>
      <c r="AE20" s="309">
        <f>IF(AE$6="","",COUNTIF('tmp２'!$K15:$O15,'男子一覧表 '!AE$6))</f>
        <v>0</v>
      </c>
      <c r="AF20" s="313">
        <f>IF(AF$6="","",COUNTIF('tmp２'!$K15:$O15,'男子一覧表 '!AF$6))</f>
        <v>0</v>
      </c>
      <c r="AG20" s="313">
        <f>IF(AG$6="","",COUNTIF('tmp２'!$K15:$O15,'男子一覧表 '!AG$6))</f>
        <v>0</v>
      </c>
      <c r="AH20" s="313">
        <f>IF(AH$6="","",COUNTIF('tmp２'!$K15:$O15,'男子一覧表 '!AH$6))</f>
        <v>0</v>
      </c>
      <c r="AI20" s="313">
        <f>IF(AI$6="","",COUNTIF('tmp２'!$K15:$O15,'男子一覧表 '!AI$6))</f>
        <v>0</v>
      </c>
      <c r="AJ20" s="313">
        <f>IF(AJ$6="","",COUNTIF('tmp２'!$K15:$O15,'男子一覧表 '!AJ$6))</f>
        <v>0</v>
      </c>
      <c r="AK20" s="313" t="str">
        <f>IF(AK$6="","",COUNTIF('tmp２'!$K15:$O15,'男子一覧表 '!AK$6))</f>
        <v/>
      </c>
      <c r="AL20" s="313" t="str">
        <f>IF(AL$6="","",COUNTIF('tmp２'!$K15:$O15,'男子一覧表 '!AL$6))</f>
        <v/>
      </c>
      <c r="AM20" s="313" t="str">
        <f>IF(AM$6="","",COUNTIF('tmp２'!$K15:$O15,'男子一覧表 '!AM$6))</f>
        <v/>
      </c>
      <c r="AN20" s="313" t="str">
        <f>IF(AN$6="","",COUNTIF('tmp２'!$K15:$O15,'男子一覧表 '!AN$6))</f>
        <v/>
      </c>
      <c r="AO20" s="313" t="str">
        <f>IF(AO$6="","",COUNTIF('tmp２'!$K15:$O15,'男子一覧表 '!AO$6))</f>
        <v/>
      </c>
      <c r="AP20" s="313" t="str">
        <f>IF(AP$6="","",COUNTIF('tmp２'!$K15:$O15,'男子一覧表 '!AP$6))</f>
        <v/>
      </c>
      <c r="AQ20" s="313" t="str">
        <f>IF(AQ$6="","",COUNTIF('tmp２'!$K15:$O15,'男子一覧表 '!AQ$6))</f>
        <v/>
      </c>
      <c r="AR20" s="313" t="str">
        <f>IF(AR$6="","",COUNTIF('tmp２'!$K15:$O15,'男子一覧表 '!AR$6))</f>
        <v/>
      </c>
      <c r="AS20" s="313" t="str">
        <f>IF(AS$6="","",COUNTIF('tmp２'!$K15:$O15,'男子一覧表 '!AS$6))</f>
        <v/>
      </c>
      <c r="AT20" s="342" t="str">
        <f>IF(AT$6="","",COUNTIF('tmp２'!$K15:$O15,'男子一覧表 '!AT$6))</f>
        <v/>
      </c>
      <c r="AU20" s="309" t="str">
        <f>IF(AU$6="","",COUNTIF('tmp２'!$K15:$O15,'男子一覧表 '!AU$6))</f>
        <v/>
      </c>
      <c r="AV20" s="309" t="str">
        <f>IF(AV$6="","",COUNTIF('tmp２'!$K15:$O15,'男子一覧表 '!AV$6))</f>
        <v/>
      </c>
      <c r="AW20" s="314" t="str">
        <f>IF(AW$6="","",COUNTIF('tmp２'!$K15:$O15,'男子一覧表 '!AW$6))</f>
        <v/>
      </c>
      <c r="AY20" s="311">
        <v>13</v>
      </c>
      <c r="AZ20" s="312" t="str">
        <f t="shared" si="3"/>
        <v/>
      </c>
      <c r="BA20" s="312" t="str">
        <f t="shared" si="4"/>
        <v/>
      </c>
      <c r="BB20" s="324" t="str">
        <f t="shared" si="5"/>
        <v/>
      </c>
      <c r="BC20" s="326" t="str">
        <f>IF(BC$6="","",COUNTIF('tmp２'!$K15:$O15,'男子一覧表 '!BC$6))</f>
        <v/>
      </c>
      <c r="BD20" s="309" t="str">
        <f>IF(BD$6="","",COUNTIF('tmp２'!$K15:$O15,'男子一覧表 '!BD$6))</f>
        <v/>
      </c>
      <c r="BE20" s="313" t="str">
        <f>IF(BE$6="","",COUNTIF('tmp２'!$K15:$O15,'男子一覧表 '!BE$6))</f>
        <v/>
      </c>
      <c r="BF20" s="313" t="str">
        <f>IF(BF$6="","",COUNTIF('tmp２'!$K15:$O15,'男子一覧表 '!BF$6))</f>
        <v/>
      </c>
      <c r="BG20" s="313" t="str">
        <f>IF(BG$6="","",COUNTIF('tmp２'!$K15:$O15,'男子一覧表 '!BG$6))</f>
        <v/>
      </c>
      <c r="BH20" s="313" t="str">
        <f>IF(BH$6="","",COUNTIF('tmp２'!$K15:$O15,'男子一覧表 '!BH$6))</f>
        <v/>
      </c>
      <c r="BI20" s="313" t="str">
        <f>IF(BI$6="","",COUNTIF('tmp２'!$K15:$O15,'男子一覧表 '!BI$6))</f>
        <v/>
      </c>
      <c r="BJ20" s="313" t="str">
        <f>IF(BJ$6="","",COUNTIF('tmp２'!$K15:$O15,'男子一覧表 '!BJ$6))</f>
        <v/>
      </c>
      <c r="BK20" s="313" t="str">
        <f>IF(BK$6="","",COUNTIF('tmp２'!$K15:$O15,'男子一覧表 '!BK$6))</f>
        <v/>
      </c>
      <c r="BL20" s="313" t="str">
        <f>IF(BL$6="","",COUNTIF('tmp２'!$K15:$O15,'男子一覧表 '!BL$6))</f>
        <v/>
      </c>
      <c r="BM20" s="313" t="str">
        <f>IF(BM$6="","",COUNTIF('tmp２'!$K15:$O15,'男子一覧表 '!BM$6))</f>
        <v/>
      </c>
      <c r="BN20" s="313" t="str">
        <f>IF(BN$6="","",COUNTIF('tmp２'!$K15:$O15,'男子一覧表 '!BN$6))</f>
        <v/>
      </c>
      <c r="BO20" s="313" t="str">
        <f>IF(BO$6="","",COUNTIF('tmp２'!$K15:$O15,'男子一覧表 '!BO$6))</f>
        <v/>
      </c>
      <c r="BP20" s="313" t="str">
        <f>IF(BP$6="","",COUNTIF('tmp２'!$K15:$O15,'男子一覧表 '!BP$6))</f>
        <v/>
      </c>
      <c r="BQ20" s="313" t="str">
        <f>IF(BQ$6="","",COUNTIF('tmp２'!$K15:$O15,'男子一覧表 '!BQ$6))</f>
        <v/>
      </c>
      <c r="BR20" s="313" t="str">
        <f>IF(BR$6="","",COUNTIF('tmp２'!$K15:$O15,'男子一覧表 '!BR$6))</f>
        <v/>
      </c>
      <c r="BS20" s="342" t="str">
        <f>IF(BS$6="","",COUNTIF('tmp２'!$K15:$O15,'男子一覧表 '!BS$6))</f>
        <v/>
      </c>
      <c r="BT20" s="309" t="str">
        <f>IF(BT$6="","",COUNTIF('tmp２'!$K15:$O15,'男子一覧表 '!BT$6))</f>
        <v/>
      </c>
      <c r="BU20" s="309" t="str">
        <f>IF(BU$6="","",COUNTIF('tmp２'!$K15:$O15,'男子一覧表 '!BU$6))</f>
        <v/>
      </c>
      <c r="BV20" s="314" t="str">
        <f>IF(BV$6="","",COUNTIF('tmp２'!$K15:$O15,'男子一覧表 '!BV$6))</f>
        <v/>
      </c>
    </row>
    <row r="21" spans="1:74" ht="15" customHeight="1">
      <c r="A21" s="311">
        <v>14</v>
      </c>
      <c r="B21" s="312" t="str">
        <f>男子種目選択!B17</f>
        <v/>
      </c>
      <c r="C21" s="312" t="str">
        <f>男子種目選択!C17</f>
        <v/>
      </c>
      <c r="D21" s="324" t="str">
        <f>男子種目選択!D17</f>
        <v/>
      </c>
      <c r="E21" s="326">
        <f>IF(E$6="","",COUNTIF('tmp２'!$K16:$O16,'男子一覧表 '!E$6))</f>
        <v>0</v>
      </c>
      <c r="F21" s="309">
        <f>IF(F$6="","",COUNTIF('tmp２'!$K16:$O16,'男子一覧表 '!F$6))</f>
        <v>0</v>
      </c>
      <c r="G21" s="313">
        <f>IF(G$6="","",COUNTIF('tmp２'!$K16:$O16,'男子一覧表 '!G$6))</f>
        <v>0</v>
      </c>
      <c r="H21" s="313">
        <f>IF(H$6="","",COUNTIF('tmp２'!$K16:$O16,'男子一覧表 '!H$6))</f>
        <v>0</v>
      </c>
      <c r="I21" s="313">
        <f>IF(I$6="","",COUNTIF('tmp２'!$K16:$O16,'男子一覧表 '!I$6))</f>
        <v>0</v>
      </c>
      <c r="J21" s="313">
        <f>IF(J$6="","",COUNTIF('tmp２'!$K16:$O16,'男子一覧表 '!J$6))</f>
        <v>0</v>
      </c>
      <c r="K21" s="313">
        <f>IF(K$6="","",COUNTIF('tmp２'!$K16:$O16,'男子一覧表 '!K$6))</f>
        <v>0</v>
      </c>
      <c r="L21" s="313">
        <f>IF(L$6="","",COUNTIF('tmp２'!$K16:$O16,'男子一覧表 '!L$6))</f>
        <v>0</v>
      </c>
      <c r="M21" s="313">
        <f>IF(M$6="","",COUNTIF('tmp２'!$K16:$O16,'男子一覧表 '!M$6))</f>
        <v>0</v>
      </c>
      <c r="N21" s="313">
        <f>IF(N$6="","",COUNTIF('tmp２'!$K16:$O16,'男子一覧表 '!N$6))</f>
        <v>0</v>
      </c>
      <c r="O21" s="313">
        <f>IF(O$6="","",COUNTIF('tmp２'!$K16:$O16,'男子一覧表 '!O$6))</f>
        <v>0</v>
      </c>
      <c r="P21" s="313">
        <f>IF(P$6="","",COUNTIF('tmp２'!$K16:$O16,'男子一覧表 '!P$6))</f>
        <v>0</v>
      </c>
      <c r="Q21" s="313">
        <f>IF(Q$6="","",COUNTIF('tmp２'!$K16:$O16,'男子一覧表 '!Q$6))</f>
        <v>0</v>
      </c>
      <c r="R21" s="313">
        <f>IF(R$6="","",COUNTIF('tmp２'!$K16:$O16,'男子一覧表 '!R$6))</f>
        <v>0</v>
      </c>
      <c r="S21" s="313">
        <f>IF(S$6="","",COUNTIF('tmp２'!$K16:$O16,'男子一覧表 '!S$6))</f>
        <v>0</v>
      </c>
      <c r="T21" s="313">
        <f>IF(T$6="","",COUNTIF('tmp２'!$K16:$O16,'男子一覧表 '!T$6))</f>
        <v>0</v>
      </c>
      <c r="U21" s="342">
        <f>IF(U$6="","",COUNTIF('tmp２'!$K16:$O16,'男子一覧表 '!U$6))</f>
        <v>0</v>
      </c>
      <c r="V21" s="309">
        <f>IF(V$6="","",COUNTIF('tmp２'!$K16:$O16,'男子一覧表 '!V$6))</f>
        <v>0</v>
      </c>
      <c r="W21" s="309">
        <f>IF(W$6="","",COUNTIF('tmp２'!$K16:$O16,'男子一覧表 '!W$6))</f>
        <v>0</v>
      </c>
      <c r="X21" s="314">
        <f>IF(X$6="","",COUNTIF('tmp２'!$K16:$O16,'男子一覧表 '!X$6))</f>
        <v>0</v>
      </c>
      <c r="Z21" s="311">
        <v>14</v>
      </c>
      <c r="AA21" s="312" t="str">
        <f t="shared" si="0"/>
        <v/>
      </c>
      <c r="AB21" s="312" t="str">
        <f t="shared" si="1"/>
        <v/>
      </c>
      <c r="AC21" s="324" t="str">
        <f t="shared" si="2"/>
        <v/>
      </c>
      <c r="AD21" s="326">
        <f>IF(AD$6="","",COUNTIF('tmp２'!$K16:$O16,'男子一覧表 '!AD$6))</f>
        <v>0</v>
      </c>
      <c r="AE21" s="309">
        <f>IF(AE$6="","",COUNTIF('tmp２'!$K16:$O16,'男子一覧表 '!AE$6))</f>
        <v>0</v>
      </c>
      <c r="AF21" s="313">
        <f>IF(AF$6="","",COUNTIF('tmp２'!$K16:$O16,'男子一覧表 '!AF$6))</f>
        <v>0</v>
      </c>
      <c r="AG21" s="313">
        <f>IF(AG$6="","",COUNTIF('tmp２'!$K16:$O16,'男子一覧表 '!AG$6))</f>
        <v>0</v>
      </c>
      <c r="AH21" s="313">
        <f>IF(AH$6="","",COUNTIF('tmp２'!$K16:$O16,'男子一覧表 '!AH$6))</f>
        <v>0</v>
      </c>
      <c r="AI21" s="313">
        <f>IF(AI$6="","",COUNTIF('tmp２'!$K16:$O16,'男子一覧表 '!AI$6))</f>
        <v>0</v>
      </c>
      <c r="AJ21" s="313">
        <f>IF(AJ$6="","",COUNTIF('tmp２'!$K16:$O16,'男子一覧表 '!AJ$6))</f>
        <v>0</v>
      </c>
      <c r="AK21" s="313" t="str">
        <f>IF(AK$6="","",COUNTIF('tmp２'!$K16:$O16,'男子一覧表 '!AK$6))</f>
        <v/>
      </c>
      <c r="AL21" s="313" t="str">
        <f>IF(AL$6="","",COUNTIF('tmp２'!$K16:$O16,'男子一覧表 '!AL$6))</f>
        <v/>
      </c>
      <c r="AM21" s="313" t="str">
        <f>IF(AM$6="","",COUNTIF('tmp２'!$K16:$O16,'男子一覧表 '!AM$6))</f>
        <v/>
      </c>
      <c r="AN21" s="313" t="str">
        <f>IF(AN$6="","",COUNTIF('tmp２'!$K16:$O16,'男子一覧表 '!AN$6))</f>
        <v/>
      </c>
      <c r="AO21" s="313" t="str">
        <f>IF(AO$6="","",COUNTIF('tmp２'!$K16:$O16,'男子一覧表 '!AO$6))</f>
        <v/>
      </c>
      <c r="AP21" s="313" t="str">
        <f>IF(AP$6="","",COUNTIF('tmp２'!$K16:$O16,'男子一覧表 '!AP$6))</f>
        <v/>
      </c>
      <c r="AQ21" s="313" t="str">
        <f>IF(AQ$6="","",COUNTIF('tmp２'!$K16:$O16,'男子一覧表 '!AQ$6))</f>
        <v/>
      </c>
      <c r="AR21" s="313" t="str">
        <f>IF(AR$6="","",COUNTIF('tmp２'!$K16:$O16,'男子一覧表 '!AR$6))</f>
        <v/>
      </c>
      <c r="AS21" s="313" t="str">
        <f>IF(AS$6="","",COUNTIF('tmp２'!$K16:$O16,'男子一覧表 '!AS$6))</f>
        <v/>
      </c>
      <c r="AT21" s="342" t="str">
        <f>IF(AT$6="","",COUNTIF('tmp２'!$K16:$O16,'男子一覧表 '!AT$6))</f>
        <v/>
      </c>
      <c r="AU21" s="309" t="str">
        <f>IF(AU$6="","",COUNTIF('tmp２'!$K16:$O16,'男子一覧表 '!AU$6))</f>
        <v/>
      </c>
      <c r="AV21" s="309" t="str">
        <f>IF(AV$6="","",COUNTIF('tmp２'!$K16:$O16,'男子一覧表 '!AV$6))</f>
        <v/>
      </c>
      <c r="AW21" s="314" t="str">
        <f>IF(AW$6="","",COUNTIF('tmp２'!$K16:$O16,'男子一覧表 '!AW$6))</f>
        <v/>
      </c>
      <c r="AY21" s="311">
        <v>14</v>
      </c>
      <c r="AZ21" s="312" t="str">
        <f t="shared" si="3"/>
        <v/>
      </c>
      <c r="BA21" s="312" t="str">
        <f t="shared" si="4"/>
        <v/>
      </c>
      <c r="BB21" s="324" t="str">
        <f t="shared" si="5"/>
        <v/>
      </c>
      <c r="BC21" s="326" t="str">
        <f>IF(BC$6="","",COUNTIF('tmp２'!$K16:$O16,'男子一覧表 '!BC$6))</f>
        <v/>
      </c>
      <c r="BD21" s="309" t="str">
        <f>IF(BD$6="","",COUNTIF('tmp２'!$K16:$O16,'男子一覧表 '!BD$6))</f>
        <v/>
      </c>
      <c r="BE21" s="313" t="str">
        <f>IF(BE$6="","",COUNTIF('tmp２'!$K16:$O16,'男子一覧表 '!BE$6))</f>
        <v/>
      </c>
      <c r="BF21" s="313" t="str">
        <f>IF(BF$6="","",COUNTIF('tmp２'!$K16:$O16,'男子一覧表 '!BF$6))</f>
        <v/>
      </c>
      <c r="BG21" s="313" t="str">
        <f>IF(BG$6="","",COUNTIF('tmp２'!$K16:$O16,'男子一覧表 '!BG$6))</f>
        <v/>
      </c>
      <c r="BH21" s="313" t="str">
        <f>IF(BH$6="","",COUNTIF('tmp２'!$K16:$O16,'男子一覧表 '!BH$6))</f>
        <v/>
      </c>
      <c r="BI21" s="313" t="str">
        <f>IF(BI$6="","",COUNTIF('tmp２'!$K16:$O16,'男子一覧表 '!BI$6))</f>
        <v/>
      </c>
      <c r="BJ21" s="313" t="str">
        <f>IF(BJ$6="","",COUNTIF('tmp２'!$K16:$O16,'男子一覧表 '!BJ$6))</f>
        <v/>
      </c>
      <c r="BK21" s="313" t="str">
        <f>IF(BK$6="","",COUNTIF('tmp２'!$K16:$O16,'男子一覧表 '!BK$6))</f>
        <v/>
      </c>
      <c r="BL21" s="313" t="str">
        <f>IF(BL$6="","",COUNTIF('tmp２'!$K16:$O16,'男子一覧表 '!BL$6))</f>
        <v/>
      </c>
      <c r="BM21" s="313" t="str">
        <f>IF(BM$6="","",COUNTIF('tmp２'!$K16:$O16,'男子一覧表 '!BM$6))</f>
        <v/>
      </c>
      <c r="BN21" s="313" t="str">
        <f>IF(BN$6="","",COUNTIF('tmp２'!$K16:$O16,'男子一覧表 '!BN$6))</f>
        <v/>
      </c>
      <c r="BO21" s="313" t="str">
        <f>IF(BO$6="","",COUNTIF('tmp２'!$K16:$O16,'男子一覧表 '!BO$6))</f>
        <v/>
      </c>
      <c r="BP21" s="313" t="str">
        <f>IF(BP$6="","",COUNTIF('tmp２'!$K16:$O16,'男子一覧表 '!BP$6))</f>
        <v/>
      </c>
      <c r="BQ21" s="313" t="str">
        <f>IF(BQ$6="","",COUNTIF('tmp２'!$K16:$O16,'男子一覧表 '!BQ$6))</f>
        <v/>
      </c>
      <c r="BR21" s="313" t="str">
        <f>IF(BR$6="","",COUNTIF('tmp２'!$K16:$O16,'男子一覧表 '!BR$6))</f>
        <v/>
      </c>
      <c r="BS21" s="342" t="str">
        <f>IF(BS$6="","",COUNTIF('tmp２'!$K16:$O16,'男子一覧表 '!BS$6))</f>
        <v/>
      </c>
      <c r="BT21" s="309" t="str">
        <f>IF(BT$6="","",COUNTIF('tmp２'!$K16:$O16,'男子一覧表 '!BT$6))</f>
        <v/>
      </c>
      <c r="BU21" s="309" t="str">
        <f>IF(BU$6="","",COUNTIF('tmp２'!$K16:$O16,'男子一覧表 '!BU$6))</f>
        <v/>
      </c>
      <c r="BV21" s="314" t="str">
        <f>IF(BV$6="","",COUNTIF('tmp２'!$K16:$O16,'男子一覧表 '!BV$6))</f>
        <v/>
      </c>
    </row>
    <row r="22" spans="1:74" ht="15" customHeight="1">
      <c r="A22" s="311">
        <v>15</v>
      </c>
      <c r="B22" s="312" t="str">
        <f>男子種目選択!B18</f>
        <v/>
      </c>
      <c r="C22" s="312" t="str">
        <f>男子種目選択!C18</f>
        <v/>
      </c>
      <c r="D22" s="324" t="str">
        <f>男子種目選択!D18</f>
        <v/>
      </c>
      <c r="E22" s="326">
        <f>IF(E$6="","",COUNTIF('tmp２'!$K17:$O17,'男子一覧表 '!E$6))</f>
        <v>0</v>
      </c>
      <c r="F22" s="309">
        <f>IF(F$6="","",COUNTIF('tmp２'!$K17:$O17,'男子一覧表 '!F$6))</f>
        <v>0</v>
      </c>
      <c r="G22" s="313">
        <f>IF(G$6="","",COUNTIF('tmp２'!$K17:$O17,'男子一覧表 '!G$6))</f>
        <v>0</v>
      </c>
      <c r="H22" s="313">
        <f>IF(H$6="","",COUNTIF('tmp２'!$K17:$O17,'男子一覧表 '!H$6))</f>
        <v>0</v>
      </c>
      <c r="I22" s="313">
        <f>IF(I$6="","",COUNTIF('tmp２'!$K17:$O17,'男子一覧表 '!I$6))</f>
        <v>0</v>
      </c>
      <c r="J22" s="313">
        <f>IF(J$6="","",COUNTIF('tmp２'!$K17:$O17,'男子一覧表 '!J$6))</f>
        <v>0</v>
      </c>
      <c r="K22" s="313">
        <f>IF(K$6="","",COUNTIF('tmp２'!$K17:$O17,'男子一覧表 '!K$6))</f>
        <v>0</v>
      </c>
      <c r="L22" s="313">
        <f>IF(L$6="","",COUNTIF('tmp２'!$K17:$O17,'男子一覧表 '!L$6))</f>
        <v>0</v>
      </c>
      <c r="M22" s="313">
        <f>IF(M$6="","",COUNTIF('tmp２'!$K17:$O17,'男子一覧表 '!M$6))</f>
        <v>0</v>
      </c>
      <c r="N22" s="313">
        <f>IF(N$6="","",COUNTIF('tmp２'!$K17:$O17,'男子一覧表 '!N$6))</f>
        <v>0</v>
      </c>
      <c r="O22" s="313">
        <f>IF(O$6="","",COUNTIF('tmp２'!$K17:$O17,'男子一覧表 '!O$6))</f>
        <v>0</v>
      </c>
      <c r="P22" s="313">
        <f>IF(P$6="","",COUNTIF('tmp２'!$K17:$O17,'男子一覧表 '!P$6))</f>
        <v>0</v>
      </c>
      <c r="Q22" s="313">
        <f>IF(Q$6="","",COUNTIF('tmp２'!$K17:$O17,'男子一覧表 '!Q$6))</f>
        <v>0</v>
      </c>
      <c r="R22" s="313">
        <f>IF(R$6="","",COUNTIF('tmp２'!$K17:$O17,'男子一覧表 '!R$6))</f>
        <v>0</v>
      </c>
      <c r="S22" s="313">
        <f>IF(S$6="","",COUNTIF('tmp２'!$K17:$O17,'男子一覧表 '!S$6))</f>
        <v>0</v>
      </c>
      <c r="T22" s="313">
        <f>IF(T$6="","",COUNTIF('tmp２'!$K17:$O17,'男子一覧表 '!T$6))</f>
        <v>0</v>
      </c>
      <c r="U22" s="342">
        <f>IF(U$6="","",COUNTIF('tmp２'!$K17:$O17,'男子一覧表 '!U$6))</f>
        <v>0</v>
      </c>
      <c r="V22" s="309">
        <f>IF(V$6="","",COUNTIF('tmp２'!$K17:$O17,'男子一覧表 '!V$6))</f>
        <v>0</v>
      </c>
      <c r="W22" s="309">
        <f>IF(W$6="","",COUNTIF('tmp２'!$K17:$O17,'男子一覧表 '!W$6))</f>
        <v>0</v>
      </c>
      <c r="X22" s="314">
        <f>IF(X$6="","",COUNTIF('tmp２'!$K17:$O17,'男子一覧表 '!X$6))</f>
        <v>0</v>
      </c>
      <c r="Z22" s="311">
        <v>15</v>
      </c>
      <c r="AA22" s="312" t="str">
        <f t="shared" si="0"/>
        <v/>
      </c>
      <c r="AB22" s="312" t="str">
        <f t="shared" si="1"/>
        <v/>
      </c>
      <c r="AC22" s="324" t="str">
        <f t="shared" si="2"/>
        <v/>
      </c>
      <c r="AD22" s="326">
        <f>IF(AD$6="","",COUNTIF('tmp２'!$K17:$O17,'男子一覧表 '!AD$6))</f>
        <v>0</v>
      </c>
      <c r="AE22" s="309">
        <f>IF(AE$6="","",COUNTIF('tmp２'!$K17:$O17,'男子一覧表 '!AE$6))</f>
        <v>0</v>
      </c>
      <c r="AF22" s="313">
        <f>IF(AF$6="","",COUNTIF('tmp２'!$K17:$O17,'男子一覧表 '!AF$6))</f>
        <v>0</v>
      </c>
      <c r="AG22" s="313">
        <f>IF(AG$6="","",COUNTIF('tmp２'!$K17:$O17,'男子一覧表 '!AG$6))</f>
        <v>0</v>
      </c>
      <c r="AH22" s="313">
        <f>IF(AH$6="","",COUNTIF('tmp２'!$K17:$O17,'男子一覧表 '!AH$6))</f>
        <v>0</v>
      </c>
      <c r="AI22" s="313">
        <f>IF(AI$6="","",COUNTIF('tmp２'!$K17:$O17,'男子一覧表 '!AI$6))</f>
        <v>0</v>
      </c>
      <c r="AJ22" s="313">
        <f>IF(AJ$6="","",COUNTIF('tmp２'!$K17:$O17,'男子一覧表 '!AJ$6))</f>
        <v>0</v>
      </c>
      <c r="AK22" s="313" t="str">
        <f>IF(AK$6="","",COUNTIF('tmp２'!$K17:$O17,'男子一覧表 '!AK$6))</f>
        <v/>
      </c>
      <c r="AL22" s="313" t="str">
        <f>IF(AL$6="","",COUNTIF('tmp２'!$K17:$O17,'男子一覧表 '!AL$6))</f>
        <v/>
      </c>
      <c r="AM22" s="313" t="str">
        <f>IF(AM$6="","",COUNTIF('tmp２'!$K17:$O17,'男子一覧表 '!AM$6))</f>
        <v/>
      </c>
      <c r="AN22" s="313" t="str">
        <f>IF(AN$6="","",COUNTIF('tmp２'!$K17:$O17,'男子一覧表 '!AN$6))</f>
        <v/>
      </c>
      <c r="AO22" s="313" t="str">
        <f>IF(AO$6="","",COUNTIF('tmp２'!$K17:$O17,'男子一覧表 '!AO$6))</f>
        <v/>
      </c>
      <c r="AP22" s="313" t="str">
        <f>IF(AP$6="","",COUNTIF('tmp２'!$K17:$O17,'男子一覧表 '!AP$6))</f>
        <v/>
      </c>
      <c r="AQ22" s="313" t="str">
        <f>IF(AQ$6="","",COUNTIF('tmp２'!$K17:$O17,'男子一覧表 '!AQ$6))</f>
        <v/>
      </c>
      <c r="AR22" s="313" t="str">
        <f>IF(AR$6="","",COUNTIF('tmp２'!$K17:$O17,'男子一覧表 '!AR$6))</f>
        <v/>
      </c>
      <c r="AS22" s="313" t="str">
        <f>IF(AS$6="","",COUNTIF('tmp２'!$K17:$O17,'男子一覧表 '!AS$6))</f>
        <v/>
      </c>
      <c r="AT22" s="342" t="str">
        <f>IF(AT$6="","",COUNTIF('tmp２'!$K17:$O17,'男子一覧表 '!AT$6))</f>
        <v/>
      </c>
      <c r="AU22" s="309" t="str">
        <f>IF(AU$6="","",COUNTIF('tmp２'!$K17:$O17,'男子一覧表 '!AU$6))</f>
        <v/>
      </c>
      <c r="AV22" s="309" t="str">
        <f>IF(AV$6="","",COUNTIF('tmp２'!$K17:$O17,'男子一覧表 '!AV$6))</f>
        <v/>
      </c>
      <c r="AW22" s="314" t="str">
        <f>IF(AW$6="","",COUNTIF('tmp２'!$K17:$O17,'男子一覧表 '!AW$6))</f>
        <v/>
      </c>
      <c r="AY22" s="311">
        <v>15</v>
      </c>
      <c r="AZ22" s="312" t="str">
        <f t="shared" si="3"/>
        <v/>
      </c>
      <c r="BA22" s="312" t="str">
        <f t="shared" si="4"/>
        <v/>
      </c>
      <c r="BB22" s="324" t="str">
        <f t="shared" si="5"/>
        <v/>
      </c>
      <c r="BC22" s="326" t="str">
        <f>IF(BC$6="","",COUNTIF('tmp２'!$K17:$O17,'男子一覧表 '!BC$6))</f>
        <v/>
      </c>
      <c r="BD22" s="309" t="str">
        <f>IF(BD$6="","",COUNTIF('tmp２'!$K17:$O17,'男子一覧表 '!BD$6))</f>
        <v/>
      </c>
      <c r="BE22" s="313" t="str">
        <f>IF(BE$6="","",COUNTIF('tmp２'!$K17:$O17,'男子一覧表 '!BE$6))</f>
        <v/>
      </c>
      <c r="BF22" s="313" t="str">
        <f>IF(BF$6="","",COUNTIF('tmp２'!$K17:$O17,'男子一覧表 '!BF$6))</f>
        <v/>
      </c>
      <c r="BG22" s="313" t="str">
        <f>IF(BG$6="","",COUNTIF('tmp２'!$K17:$O17,'男子一覧表 '!BG$6))</f>
        <v/>
      </c>
      <c r="BH22" s="313" t="str">
        <f>IF(BH$6="","",COUNTIF('tmp２'!$K17:$O17,'男子一覧表 '!BH$6))</f>
        <v/>
      </c>
      <c r="BI22" s="313" t="str">
        <f>IF(BI$6="","",COUNTIF('tmp２'!$K17:$O17,'男子一覧表 '!BI$6))</f>
        <v/>
      </c>
      <c r="BJ22" s="313" t="str">
        <f>IF(BJ$6="","",COUNTIF('tmp２'!$K17:$O17,'男子一覧表 '!BJ$6))</f>
        <v/>
      </c>
      <c r="BK22" s="313" t="str">
        <f>IF(BK$6="","",COUNTIF('tmp２'!$K17:$O17,'男子一覧表 '!BK$6))</f>
        <v/>
      </c>
      <c r="BL22" s="313" t="str">
        <f>IF(BL$6="","",COUNTIF('tmp２'!$K17:$O17,'男子一覧表 '!BL$6))</f>
        <v/>
      </c>
      <c r="BM22" s="313" t="str">
        <f>IF(BM$6="","",COUNTIF('tmp２'!$K17:$O17,'男子一覧表 '!BM$6))</f>
        <v/>
      </c>
      <c r="BN22" s="313" t="str">
        <f>IF(BN$6="","",COUNTIF('tmp２'!$K17:$O17,'男子一覧表 '!BN$6))</f>
        <v/>
      </c>
      <c r="BO22" s="313" t="str">
        <f>IF(BO$6="","",COUNTIF('tmp２'!$K17:$O17,'男子一覧表 '!BO$6))</f>
        <v/>
      </c>
      <c r="BP22" s="313" t="str">
        <f>IF(BP$6="","",COUNTIF('tmp２'!$K17:$O17,'男子一覧表 '!BP$6))</f>
        <v/>
      </c>
      <c r="BQ22" s="313" t="str">
        <f>IF(BQ$6="","",COUNTIF('tmp２'!$K17:$O17,'男子一覧表 '!BQ$6))</f>
        <v/>
      </c>
      <c r="BR22" s="313" t="str">
        <f>IF(BR$6="","",COUNTIF('tmp２'!$K17:$O17,'男子一覧表 '!BR$6))</f>
        <v/>
      </c>
      <c r="BS22" s="342" t="str">
        <f>IF(BS$6="","",COUNTIF('tmp２'!$K17:$O17,'男子一覧表 '!BS$6))</f>
        <v/>
      </c>
      <c r="BT22" s="309" t="str">
        <f>IF(BT$6="","",COUNTIF('tmp２'!$K17:$O17,'男子一覧表 '!BT$6))</f>
        <v/>
      </c>
      <c r="BU22" s="309" t="str">
        <f>IF(BU$6="","",COUNTIF('tmp２'!$K17:$O17,'男子一覧表 '!BU$6))</f>
        <v/>
      </c>
      <c r="BV22" s="314" t="str">
        <f>IF(BV$6="","",COUNTIF('tmp２'!$K17:$O17,'男子一覧表 '!BV$6))</f>
        <v/>
      </c>
    </row>
    <row r="23" spans="1:74" ht="15" customHeight="1">
      <c r="A23" s="311">
        <v>16</v>
      </c>
      <c r="B23" s="312" t="str">
        <f>男子種目選択!B19</f>
        <v/>
      </c>
      <c r="C23" s="312" t="str">
        <f>男子種目選択!C19</f>
        <v/>
      </c>
      <c r="D23" s="324" t="str">
        <f>男子種目選択!D19</f>
        <v/>
      </c>
      <c r="E23" s="326">
        <f>IF(E$6="","",COUNTIF('tmp２'!$K18:$O18,'男子一覧表 '!E$6))</f>
        <v>0</v>
      </c>
      <c r="F23" s="309">
        <f>IF(F$6="","",COUNTIF('tmp２'!$K18:$O18,'男子一覧表 '!F$6))</f>
        <v>0</v>
      </c>
      <c r="G23" s="313">
        <f>IF(G$6="","",COUNTIF('tmp２'!$K18:$O18,'男子一覧表 '!G$6))</f>
        <v>0</v>
      </c>
      <c r="H23" s="313">
        <f>IF(H$6="","",COUNTIF('tmp２'!$K18:$O18,'男子一覧表 '!H$6))</f>
        <v>0</v>
      </c>
      <c r="I23" s="313">
        <f>IF(I$6="","",COUNTIF('tmp２'!$K18:$O18,'男子一覧表 '!I$6))</f>
        <v>0</v>
      </c>
      <c r="J23" s="313">
        <f>IF(J$6="","",COUNTIF('tmp２'!$K18:$O18,'男子一覧表 '!J$6))</f>
        <v>0</v>
      </c>
      <c r="K23" s="313">
        <f>IF(K$6="","",COUNTIF('tmp２'!$K18:$O18,'男子一覧表 '!K$6))</f>
        <v>0</v>
      </c>
      <c r="L23" s="313">
        <f>IF(L$6="","",COUNTIF('tmp２'!$K18:$O18,'男子一覧表 '!L$6))</f>
        <v>0</v>
      </c>
      <c r="M23" s="313">
        <f>IF(M$6="","",COUNTIF('tmp２'!$K18:$O18,'男子一覧表 '!M$6))</f>
        <v>0</v>
      </c>
      <c r="N23" s="313">
        <f>IF(N$6="","",COUNTIF('tmp２'!$K18:$O18,'男子一覧表 '!N$6))</f>
        <v>0</v>
      </c>
      <c r="O23" s="313">
        <f>IF(O$6="","",COUNTIF('tmp２'!$K18:$O18,'男子一覧表 '!O$6))</f>
        <v>0</v>
      </c>
      <c r="P23" s="313">
        <f>IF(P$6="","",COUNTIF('tmp２'!$K18:$O18,'男子一覧表 '!P$6))</f>
        <v>0</v>
      </c>
      <c r="Q23" s="313">
        <f>IF(Q$6="","",COUNTIF('tmp２'!$K18:$O18,'男子一覧表 '!Q$6))</f>
        <v>0</v>
      </c>
      <c r="R23" s="313">
        <f>IF(R$6="","",COUNTIF('tmp２'!$K18:$O18,'男子一覧表 '!R$6))</f>
        <v>0</v>
      </c>
      <c r="S23" s="313">
        <f>IF(S$6="","",COUNTIF('tmp２'!$K18:$O18,'男子一覧表 '!S$6))</f>
        <v>0</v>
      </c>
      <c r="T23" s="313">
        <f>IF(T$6="","",COUNTIF('tmp２'!$K18:$O18,'男子一覧表 '!T$6))</f>
        <v>0</v>
      </c>
      <c r="U23" s="342">
        <f>IF(U$6="","",COUNTIF('tmp２'!$K18:$O18,'男子一覧表 '!U$6))</f>
        <v>0</v>
      </c>
      <c r="V23" s="309">
        <f>IF(V$6="","",COUNTIF('tmp２'!$K18:$O18,'男子一覧表 '!V$6))</f>
        <v>0</v>
      </c>
      <c r="W23" s="309">
        <f>IF(W$6="","",COUNTIF('tmp２'!$K18:$O18,'男子一覧表 '!W$6))</f>
        <v>0</v>
      </c>
      <c r="X23" s="314">
        <f>IF(X$6="","",COUNTIF('tmp２'!$K18:$O18,'男子一覧表 '!X$6))</f>
        <v>0</v>
      </c>
      <c r="Z23" s="311">
        <v>16</v>
      </c>
      <c r="AA23" s="312" t="str">
        <f t="shared" si="0"/>
        <v/>
      </c>
      <c r="AB23" s="312" t="str">
        <f t="shared" si="1"/>
        <v/>
      </c>
      <c r="AC23" s="324" t="str">
        <f t="shared" si="2"/>
        <v/>
      </c>
      <c r="AD23" s="326">
        <f>IF(AD$6="","",COUNTIF('tmp２'!$K18:$O18,'男子一覧表 '!AD$6))</f>
        <v>0</v>
      </c>
      <c r="AE23" s="309">
        <f>IF(AE$6="","",COUNTIF('tmp２'!$K18:$O18,'男子一覧表 '!AE$6))</f>
        <v>0</v>
      </c>
      <c r="AF23" s="313">
        <f>IF(AF$6="","",COUNTIF('tmp２'!$K18:$O18,'男子一覧表 '!AF$6))</f>
        <v>0</v>
      </c>
      <c r="AG23" s="313">
        <f>IF(AG$6="","",COUNTIF('tmp２'!$K18:$O18,'男子一覧表 '!AG$6))</f>
        <v>0</v>
      </c>
      <c r="AH23" s="313">
        <f>IF(AH$6="","",COUNTIF('tmp２'!$K18:$O18,'男子一覧表 '!AH$6))</f>
        <v>0</v>
      </c>
      <c r="AI23" s="313">
        <f>IF(AI$6="","",COUNTIF('tmp２'!$K18:$O18,'男子一覧表 '!AI$6))</f>
        <v>0</v>
      </c>
      <c r="AJ23" s="313">
        <f>IF(AJ$6="","",COUNTIF('tmp２'!$K18:$O18,'男子一覧表 '!AJ$6))</f>
        <v>0</v>
      </c>
      <c r="AK23" s="313" t="str">
        <f>IF(AK$6="","",COUNTIF('tmp２'!$K18:$O18,'男子一覧表 '!AK$6))</f>
        <v/>
      </c>
      <c r="AL23" s="313" t="str">
        <f>IF(AL$6="","",COUNTIF('tmp２'!$K18:$O18,'男子一覧表 '!AL$6))</f>
        <v/>
      </c>
      <c r="AM23" s="313" t="str">
        <f>IF(AM$6="","",COUNTIF('tmp２'!$K18:$O18,'男子一覧表 '!AM$6))</f>
        <v/>
      </c>
      <c r="AN23" s="313" t="str">
        <f>IF(AN$6="","",COUNTIF('tmp２'!$K18:$O18,'男子一覧表 '!AN$6))</f>
        <v/>
      </c>
      <c r="AO23" s="313" t="str">
        <f>IF(AO$6="","",COUNTIF('tmp２'!$K18:$O18,'男子一覧表 '!AO$6))</f>
        <v/>
      </c>
      <c r="AP23" s="313" t="str">
        <f>IF(AP$6="","",COUNTIF('tmp２'!$K18:$O18,'男子一覧表 '!AP$6))</f>
        <v/>
      </c>
      <c r="AQ23" s="313" t="str">
        <f>IF(AQ$6="","",COUNTIF('tmp２'!$K18:$O18,'男子一覧表 '!AQ$6))</f>
        <v/>
      </c>
      <c r="AR23" s="313" t="str">
        <f>IF(AR$6="","",COUNTIF('tmp２'!$K18:$O18,'男子一覧表 '!AR$6))</f>
        <v/>
      </c>
      <c r="AS23" s="313" t="str">
        <f>IF(AS$6="","",COUNTIF('tmp２'!$K18:$O18,'男子一覧表 '!AS$6))</f>
        <v/>
      </c>
      <c r="AT23" s="342" t="str">
        <f>IF(AT$6="","",COUNTIF('tmp２'!$K18:$O18,'男子一覧表 '!AT$6))</f>
        <v/>
      </c>
      <c r="AU23" s="309" t="str">
        <f>IF(AU$6="","",COUNTIF('tmp２'!$K18:$O18,'男子一覧表 '!AU$6))</f>
        <v/>
      </c>
      <c r="AV23" s="309" t="str">
        <f>IF(AV$6="","",COUNTIF('tmp２'!$K18:$O18,'男子一覧表 '!AV$6))</f>
        <v/>
      </c>
      <c r="AW23" s="314" t="str">
        <f>IF(AW$6="","",COUNTIF('tmp２'!$K18:$O18,'男子一覧表 '!AW$6))</f>
        <v/>
      </c>
      <c r="AY23" s="311">
        <v>16</v>
      </c>
      <c r="AZ23" s="312" t="str">
        <f t="shared" si="3"/>
        <v/>
      </c>
      <c r="BA23" s="312" t="str">
        <f t="shared" si="4"/>
        <v/>
      </c>
      <c r="BB23" s="324" t="str">
        <f t="shared" si="5"/>
        <v/>
      </c>
      <c r="BC23" s="326" t="str">
        <f>IF(BC$6="","",COUNTIF('tmp２'!$K18:$O18,'男子一覧表 '!BC$6))</f>
        <v/>
      </c>
      <c r="BD23" s="309" t="str">
        <f>IF(BD$6="","",COUNTIF('tmp２'!$K18:$O18,'男子一覧表 '!BD$6))</f>
        <v/>
      </c>
      <c r="BE23" s="313" t="str">
        <f>IF(BE$6="","",COUNTIF('tmp２'!$K18:$O18,'男子一覧表 '!BE$6))</f>
        <v/>
      </c>
      <c r="BF23" s="313" t="str">
        <f>IF(BF$6="","",COUNTIF('tmp２'!$K18:$O18,'男子一覧表 '!BF$6))</f>
        <v/>
      </c>
      <c r="BG23" s="313" t="str">
        <f>IF(BG$6="","",COUNTIF('tmp２'!$K18:$O18,'男子一覧表 '!BG$6))</f>
        <v/>
      </c>
      <c r="BH23" s="313" t="str">
        <f>IF(BH$6="","",COUNTIF('tmp２'!$K18:$O18,'男子一覧表 '!BH$6))</f>
        <v/>
      </c>
      <c r="BI23" s="313" t="str">
        <f>IF(BI$6="","",COUNTIF('tmp２'!$K18:$O18,'男子一覧表 '!BI$6))</f>
        <v/>
      </c>
      <c r="BJ23" s="313" t="str">
        <f>IF(BJ$6="","",COUNTIF('tmp２'!$K18:$O18,'男子一覧表 '!BJ$6))</f>
        <v/>
      </c>
      <c r="BK23" s="313" t="str">
        <f>IF(BK$6="","",COUNTIF('tmp２'!$K18:$O18,'男子一覧表 '!BK$6))</f>
        <v/>
      </c>
      <c r="BL23" s="313" t="str">
        <f>IF(BL$6="","",COUNTIF('tmp２'!$K18:$O18,'男子一覧表 '!BL$6))</f>
        <v/>
      </c>
      <c r="BM23" s="313" t="str">
        <f>IF(BM$6="","",COUNTIF('tmp２'!$K18:$O18,'男子一覧表 '!BM$6))</f>
        <v/>
      </c>
      <c r="BN23" s="313" t="str">
        <f>IF(BN$6="","",COUNTIF('tmp２'!$K18:$O18,'男子一覧表 '!BN$6))</f>
        <v/>
      </c>
      <c r="BO23" s="313" t="str">
        <f>IF(BO$6="","",COUNTIF('tmp２'!$K18:$O18,'男子一覧表 '!BO$6))</f>
        <v/>
      </c>
      <c r="BP23" s="313" t="str">
        <f>IF(BP$6="","",COUNTIF('tmp２'!$K18:$O18,'男子一覧表 '!BP$6))</f>
        <v/>
      </c>
      <c r="BQ23" s="313" t="str">
        <f>IF(BQ$6="","",COUNTIF('tmp２'!$K18:$O18,'男子一覧表 '!BQ$6))</f>
        <v/>
      </c>
      <c r="BR23" s="313" t="str">
        <f>IF(BR$6="","",COUNTIF('tmp２'!$K18:$O18,'男子一覧表 '!BR$6))</f>
        <v/>
      </c>
      <c r="BS23" s="342" t="str">
        <f>IF(BS$6="","",COUNTIF('tmp２'!$K18:$O18,'男子一覧表 '!BS$6))</f>
        <v/>
      </c>
      <c r="BT23" s="309" t="str">
        <f>IF(BT$6="","",COUNTIF('tmp２'!$K18:$O18,'男子一覧表 '!BT$6))</f>
        <v/>
      </c>
      <c r="BU23" s="309" t="str">
        <f>IF(BU$6="","",COUNTIF('tmp２'!$K18:$O18,'男子一覧表 '!BU$6))</f>
        <v/>
      </c>
      <c r="BV23" s="314" t="str">
        <f>IF(BV$6="","",COUNTIF('tmp２'!$K18:$O18,'男子一覧表 '!BV$6))</f>
        <v/>
      </c>
    </row>
    <row r="24" spans="1:74" ht="15" customHeight="1">
      <c r="A24" s="311">
        <v>17</v>
      </c>
      <c r="B24" s="312" t="str">
        <f>男子種目選択!B20</f>
        <v/>
      </c>
      <c r="C24" s="312" t="str">
        <f>男子種目選択!C20</f>
        <v/>
      </c>
      <c r="D24" s="324" t="str">
        <f>男子種目選択!D20</f>
        <v/>
      </c>
      <c r="E24" s="326">
        <f>IF(E$6="","",COUNTIF('tmp２'!$K19:$O19,'男子一覧表 '!E$6))</f>
        <v>0</v>
      </c>
      <c r="F24" s="309">
        <f>IF(F$6="","",COUNTIF('tmp２'!$K19:$O19,'男子一覧表 '!F$6))</f>
        <v>0</v>
      </c>
      <c r="G24" s="313">
        <f>IF(G$6="","",COUNTIF('tmp２'!$K19:$O19,'男子一覧表 '!G$6))</f>
        <v>0</v>
      </c>
      <c r="H24" s="313">
        <f>IF(H$6="","",COUNTIF('tmp２'!$K19:$O19,'男子一覧表 '!H$6))</f>
        <v>0</v>
      </c>
      <c r="I24" s="313">
        <f>IF(I$6="","",COUNTIF('tmp２'!$K19:$O19,'男子一覧表 '!I$6))</f>
        <v>0</v>
      </c>
      <c r="J24" s="313">
        <f>IF(J$6="","",COUNTIF('tmp２'!$K19:$O19,'男子一覧表 '!J$6))</f>
        <v>0</v>
      </c>
      <c r="K24" s="313">
        <f>IF(K$6="","",COUNTIF('tmp２'!$K19:$O19,'男子一覧表 '!K$6))</f>
        <v>0</v>
      </c>
      <c r="L24" s="313">
        <f>IF(L$6="","",COUNTIF('tmp２'!$K19:$O19,'男子一覧表 '!L$6))</f>
        <v>0</v>
      </c>
      <c r="M24" s="313">
        <f>IF(M$6="","",COUNTIF('tmp２'!$K19:$O19,'男子一覧表 '!M$6))</f>
        <v>0</v>
      </c>
      <c r="N24" s="313">
        <f>IF(N$6="","",COUNTIF('tmp２'!$K19:$O19,'男子一覧表 '!N$6))</f>
        <v>0</v>
      </c>
      <c r="O24" s="313">
        <f>IF(O$6="","",COUNTIF('tmp２'!$K19:$O19,'男子一覧表 '!O$6))</f>
        <v>0</v>
      </c>
      <c r="P24" s="313">
        <f>IF(P$6="","",COUNTIF('tmp２'!$K19:$O19,'男子一覧表 '!P$6))</f>
        <v>0</v>
      </c>
      <c r="Q24" s="313">
        <f>IF(Q$6="","",COUNTIF('tmp２'!$K19:$O19,'男子一覧表 '!Q$6))</f>
        <v>0</v>
      </c>
      <c r="R24" s="313">
        <f>IF(R$6="","",COUNTIF('tmp２'!$K19:$O19,'男子一覧表 '!R$6))</f>
        <v>0</v>
      </c>
      <c r="S24" s="313">
        <f>IF(S$6="","",COUNTIF('tmp２'!$K19:$O19,'男子一覧表 '!S$6))</f>
        <v>0</v>
      </c>
      <c r="T24" s="313">
        <f>IF(T$6="","",COUNTIF('tmp２'!$K19:$O19,'男子一覧表 '!T$6))</f>
        <v>0</v>
      </c>
      <c r="U24" s="342">
        <f>IF(U$6="","",COUNTIF('tmp２'!$K19:$O19,'男子一覧表 '!U$6))</f>
        <v>0</v>
      </c>
      <c r="V24" s="309">
        <f>IF(V$6="","",COUNTIF('tmp２'!$K19:$O19,'男子一覧表 '!V$6))</f>
        <v>0</v>
      </c>
      <c r="W24" s="309">
        <f>IF(W$6="","",COUNTIF('tmp２'!$K19:$O19,'男子一覧表 '!W$6))</f>
        <v>0</v>
      </c>
      <c r="X24" s="314">
        <f>IF(X$6="","",COUNTIF('tmp２'!$K19:$O19,'男子一覧表 '!X$6))</f>
        <v>0</v>
      </c>
      <c r="Z24" s="311">
        <v>17</v>
      </c>
      <c r="AA24" s="312" t="str">
        <f t="shared" si="0"/>
        <v/>
      </c>
      <c r="AB24" s="312" t="str">
        <f t="shared" si="1"/>
        <v/>
      </c>
      <c r="AC24" s="324" t="str">
        <f t="shared" si="2"/>
        <v/>
      </c>
      <c r="AD24" s="326">
        <f>IF(AD$6="","",COUNTIF('tmp２'!$K19:$O19,'男子一覧表 '!AD$6))</f>
        <v>0</v>
      </c>
      <c r="AE24" s="309">
        <f>IF(AE$6="","",COUNTIF('tmp２'!$K19:$O19,'男子一覧表 '!AE$6))</f>
        <v>0</v>
      </c>
      <c r="AF24" s="313">
        <f>IF(AF$6="","",COUNTIF('tmp２'!$K19:$O19,'男子一覧表 '!AF$6))</f>
        <v>0</v>
      </c>
      <c r="AG24" s="313">
        <f>IF(AG$6="","",COUNTIF('tmp２'!$K19:$O19,'男子一覧表 '!AG$6))</f>
        <v>0</v>
      </c>
      <c r="AH24" s="313">
        <f>IF(AH$6="","",COUNTIF('tmp２'!$K19:$O19,'男子一覧表 '!AH$6))</f>
        <v>0</v>
      </c>
      <c r="AI24" s="313">
        <f>IF(AI$6="","",COUNTIF('tmp２'!$K19:$O19,'男子一覧表 '!AI$6))</f>
        <v>0</v>
      </c>
      <c r="AJ24" s="313">
        <f>IF(AJ$6="","",COUNTIF('tmp２'!$K19:$O19,'男子一覧表 '!AJ$6))</f>
        <v>0</v>
      </c>
      <c r="AK24" s="313" t="str">
        <f>IF(AK$6="","",COUNTIF('tmp２'!$K19:$O19,'男子一覧表 '!AK$6))</f>
        <v/>
      </c>
      <c r="AL24" s="313" t="str">
        <f>IF(AL$6="","",COUNTIF('tmp２'!$K19:$O19,'男子一覧表 '!AL$6))</f>
        <v/>
      </c>
      <c r="AM24" s="313" t="str">
        <f>IF(AM$6="","",COUNTIF('tmp２'!$K19:$O19,'男子一覧表 '!AM$6))</f>
        <v/>
      </c>
      <c r="AN24" s="313" t="str">
        <f>IF(AN$6="","",COUNTIF('tmp２'!$K19:$O19,'男子一覧表 '!AN$6))</f>
        <v/>
      </c>
      <c r="AO24" s="313" t="str">
        <f>IF(AO$6="","",COUNTIF('tmp２'!$K19:$O19,'男子一覧表 '!AO$6))</f>
        <v/>
      </c>
      <c r="AP24" s="313" t="str">
        <f>IF(AP$6="","",COUNTIF('tmp２'!$K19:$O19,'男子一覧表 '!AP$6))</f>
        <v/>
      </c>
      <c r="AQ24" s="313" t="str">
        <f>IF(AQ$6="","",COUNTIF('tmp２'!$K19:$O19,'男子一覧表 '!AQ$6))</f>
        <v/>
      </c>
      <c r="AR24" s="313" t="str">
        <f>IF(AR$6="","",COUNTIF('tmp２'!$K19:$O19,'男子一覧表 '!AR$6))</f>
        <v/>
      </c>
      <c r="AS24" s="313" t="str">
        <f>IF(AS$6="","",COUNTIF('tmp２'!$K19:$O19,'男子一覧表 '!AS$6))</f>
        <v/>
      </c>
      <c r="AT24" s="342" t="str">
        <f>IF(AT$6="","",COUNTIF('tmp２'!$K19:$O19,'男子一覧表 '!AT$6))</f>
        <v/>
      </c>
      <c r="AU24" s="309" t="str">
        <f>IF(AU$6="","",COUNTIF('tmp２'!$K19:$O19,'男子一覧表 '!AU$6))</f>
        <v/>
      </c>
      <c r="AV24" s="309" t="str">
        <f>IF(AV$6="","",COUNTIF('tmp２'!$K19:$O19,'男子一覧表 '!AV$6))</f>
        <v/>
      </c>
      <c r="AW24" s="314" t="str">
        <f>IF(AW$6="","",COUNTIF('tmp２'!$K19:$O19,'男子一覧表 '!AW$6))</f>
        <v/>
      </c>
      <c r="AY24" s="311">
        <v>17</v>
      </c>
      <c r="AZ24" s="312" t="str">
        <f t="shared" si="3"/>
        <v/>
      </c>
      <c r="BA24" s="312" t="str">
        <f t="shared" si="4"/>
        <v/>
      </c>
      <c r="BB24" s="324" t="str">
        <f t="shared" si="5"/>
        <v/>
      </c>
      <c r="BC24" s="326" t="str">
        <f>IF(BC$6="","",COUNTIF('tmp２'!$K19:$O19,'男子一覧表 '!BC$6))</f>
        <v/>
      </c>
      <c r="BD24" s="309" t="str">
        <f>IF(BD$6="","",COUNTIF('tmp２'!$K19:$O19,'男子一覧表 '!BD$6))</f>
        <v/>
      </c>
      <c r="BE24" s="313" t="str">
        <f>IF(BE$6="","",COUNTIF('tmp２'!$K19:$O19,'男子一覧表 '!BE$6))</f>
        <v/>
      </c>
      <c r="BF24" s="313" t="str">
        <f>IF(BF$6="","",COUNTIF('tmp２'!$K19:$O19,'男子一覧表 '!BF$6))</f>
        <v/>
      </c>
      <c r="BG24" s="313" t="str">
        <f>IF(BG$6="","",COUNTIF('tmp２'!$K19:$O19,'男子一覧表 '!BG$6))</f>
        <v/>
      </c>
      <c r="BH24" s="313" t="str">
        <f>IF(BH$6="","",COUNTIF('tmp２'!$K19:$O19,'男子一覧表 '!BH$6))</f>
        <v/>
      </c>
      <c r="BI24" s="313" t="str">
        <f>IF(BI$6="","",COUNTIF('tmp２'!$K19:$O19,'男子一覧表 '!BI$6))</f>
        <v/>
      </c>
      <c r="BJ24" s="313" t="str">
        <f>IF(BJ$6="","",COUNTIF('tmp２'!$K19:$O19,'男子一覧表 '!BJ$6))</f>
        <v/>
      </c>
      <c r="BK24" s="313" t="str">
        <f>IF(BK$6="","",COUNTIF('tmp２'!$K19:$O19,'男子一覧表 '!BK$6))</f>
        <v/>
      </c>
      <c r="BL24" s="313" t="str">
        <f>IF(BL$6="","",COUNTIF('tmp２'!$K19:$O19,'男子一覧表 '!BL$6))</f>
        <v/>
      </c>
      <c r="BM24" s="313" t="str">
        <f>IF(BM$6="","",COUNTIF('tmp２'!$K19:$O19,'男子一覧表 '!BM$6))</f>
        <v/>
      </c>
      <c r="BN24" s="313" t="str">
        <f>IF(BN$6="","",COUNTIF('tmp２'!$K19:$O19,'男子一覧表 '!BN$6))</f>
        <v/>
      </c>
      <c r="BO24" s="313" t="str">
        <f>IF(BO$6="","",COUNTIF('tmp２'!$K19:$O19,'男子一覧表 '!BO$6))</f>
        <v/>
      </c>
      <c r="BP24" s="313" t="str">
        <f>IF(BP$6="","",COUNTIF('tmp２'!$K19:$O19,'男子一覧表 '!BP$6))</f>
        <v/>
      </c>
      <c r="BQ24" s="313" t="str">
        <f>IF(BQ$6="","",COUNTIF('tmp２'!$K19:$O19,'男子一覧表 '!BQ$6))</f>
        <v/>
      </c>
      <c r="BR24" s="313" t="str">
        <f>IF(BR$6="","",COUNTIF('tmp２'!$K19:$O19,'男子一覧表 '!BR$6))</f>
        <v/>
      </c>
      <c r="BS24" s="342" t="str">
        <f>IF(BS$6="","",COUNTIF('tmp２'!$K19:$O19,'男子一覧表 '!BS$6))</f>
        <v/>
      </c>
      <c r="BT24" s="309" t="str">
        <f>IF(BT$6="","",COUNTIF('tmp２'!$K19:$O19,'男子一覧表 '!BT$6))</f>
        <v/>
      </c>
      <c r="BU24" s="309" t="str">
        <f>IF(BU$6="","",COUNTIF('tmp２'!$K19:$O19,'男子一覧表 '!BU$6))</f>
        <v/>
      </c>
      <c r="BV24" s="314" t="str">
        <f>IF(BV$6="","",COUNTIF('tmp２'!$K19:$O19,'男子一覧表 '!BV$6))</f>
        <v/>
      </c>
    </row>
    <row r="25" spans="1:74" ht="15" customHeight="1">
      <c r="A25" s="311">
        <v>18</v>
      </c>
      <c r="B25" s="312" t="str">
        <f>男子種目選択!B21</f>
        <v/>
      </c>
      <c r="C25" s="312" t="str">
        <f>男子種目選択!C21</f>
        <v/>
      </c>
      <c r="D25" s="324" t="str">
        <f>男子種目選択!D21</f>
        <v/>
      </c>
      <c r="E25" s="326">
        <f>IF(E$6="","",COUNTIF('tmp２'!$K20:$O20,'男子一覧表 '!E$6))</f>
        <v>0</v>
      </c>
      <c r="F25" s="309">
        <f>IF(F$6="","",COUNTIF('tmp２'!$K20:$O20,'男子一覧表 '!F$6))</f>
        <v>0</v>
      </c>
      <c r="G25" s="313">
        <f>IF(G$6="","",COUNTIF('tmp２'!$K20:$O20,'男子一覧表 '!G$6))</f>
        <v>0</v>
      </c>
      <c r="H25" s="313">
        <f>IF(H$6="","",COUNTIF('tmp２'!$K20:$O20,'男子一覧表 '!H$6))</f>
        <v>0</v>
      </c>
      <c r="I25" s="313">
        <f>IF(I$6="","",COUNTIF('tmp２'!$K20:$O20,'男子一覧表 '!I$6))</f>
        <v>0</v>
      </c>
      <c r="J25" s="313">
        <f>IF(J$6="","",COUNTIF('tmp２'!$K20:$O20,'男子一覧表 '!J$6))</f>
        <v>0</v>
      </c>
      <c r="K25" s="313">
        <f>IF(K$6="","",COUNTIF('tmp２'!$K20:$O20,'男子一覧表 '!K$6))</f>
        <v>0</v>
      </c>
      <c r="L25" s="313">
        <f>IF(L$6="","",COUNTIF('tmp２'!$K20:$O20,'男子一覧表 '!L$6))</f>
        <v>0</v>
      </c>
      <c r="M25" s="313">
        <f>IF(M$6="","",COUNTIF('tmp２'!$K20:$O20,'男子一覧表 '!M$6))</f>
        <v>0</v>
      </c>
      <c r="N25" s="313">
        <f>IF(N$6="","",COUNTIF('tmp２'!$K20:$O20,'男子一覧表 '!N$6))</f>
        <v>0</v>
      </c>
      <c r="O25" s="313">
        <f>IF(O$6="","",COUNTIF('tmp２'!$K20:$O20,'男子一覧表 '!O$6))</f>
        <v>0</v>
      </c>
      <c r="P25" s="313">
        <f>IF(P$6="","",COUNTIF('tmp２'!$K20:$O20,'男子一覧表 '!P$6))</f>
        <v>0</v>
      </c>
      <c r="Q25" s="313">
        <f>IF(Q$6="","",COUNTIF('tmp２'!$K20:$O20,'男子一覧表 '!Q$6))</f>
        <v>0</v>
      </c>
      <c r="R25" s="313">
        <f>IF(R$6="","",COUNTIF('tmp２'!$K20:$O20,'男子一覧表 '!R$6))</f>
        <v>0</v>
      </c>
      <c r="S25" s="313">
        <f>IF(S$6="","",COUNTIF('tmp２'!$K20:$O20,'男子一覧表 '!S$6))</f>
        <v>0</v>
      </c>
      <c r="T25" s="313">
        <f>IF(T$6="","",COUNTIF('tmp２'!$K20:$O20,'男子一覧表 '!T$6))</f>
        <v>0</v>
      </c>
      <c r="U25" s="342">
        <f>IF(U$6="","",COUNTIF('tmp２'!$K20:$O20,'男子一覧表 '!U$6))</f>
        <v>0</v>
      </c>
      <c r="V25" s="309">
        <f>IF(V$6="","",COUNTIF('tmp２'!$K20:$O20,'男子一覧表 '!V$6))</f>
        <v>0</v>
      </c>
      <c r="W25" s="309">
        <f>IF(W$6="","",COUNTIF('tmp２'!$K20:$O20,'男子一覧表 '!W$6))</f>
        <v>0</v>
      </c>
      <c r="X25" s="314">
        <f>IF(X$6="","",COUNTIF('tmp２'!$K20:$O20,'男子一覧表 '!X$6))</f>
        <v>0</v>
      </c>
      <c r="Z25" s="311">
        <v>18</v>
      </c>
      <c r="AA25" s="312" t="str">
        <f t="shared" si="0"/>
        <v/>
      </c>
      <c r="AB25" s="312" t="str">
        <f t="shared" si="1"/>
        <v/>
      </c>
      <c r="AC25" s="324" t="str">
        <f t="shared" si="2"/>
        <v/>
      </c>
      <c r="AD25" s="326">
        <f>IF(AD$6="","",COUNTIF('tmp２'!$K20:$O20,'男子一覧表 '!AD$6))</f>
        <v>0</v>
      </c>
      <c r="AE25" s="309">
        <f>IF(AE$6="","",COUNTIF('tmp２'!$K20:$O20,'男子一覧表 '!AE$6))</f>
        <v>0</v>
      </c>
      <c r="AF25" s="313">
        <f>IF(AF$6="","",COUNTIF('tmp２'!$K20:$O20,'男子一覧表 '!AF$6))</f>
        <v>0</v>
      </c>
      <c r="AG25" s="313">
        <f>IF(AG$6="","",COUNTIF('tmp２'!$K20:$O20,'男子一覧表 '!AG$6))</f>
        <v>0</v>
      </c>
      <c r="AH25" s="313">
        <f>IF(AH$6="","",COUNTIF('tmp２'!$K20:$O20,'男子一覧表 '!AH$6))</f>
        <v>0</v>
      </c>
      <c r="AI25" s="313">
        <f>IF(AI$6="","",COUNTIF('tmp２'!$K20:$O20,'男子一覧表 '!AI$6))</f>
        <v>0</v>
      </c>
      <c r="AJ25" s="313">
        <f>IF(AJ$6="","",COUNTIF('tmp２'!$K20:$O20,'男子一覧表 '!AJ$6))</f>
        <v>0</v>
      </c>
      <c r="AK25" s="313" t="str">
        <f>IF(AK$6="","",COUNTIF('tmp２'!$K20:$O20,'男子一覧表 '!AK$6))</f>
        <v/>
      </c>
      <c r="AL25" s="313" t="str">
        <f>IF(AL$6="","",COUNTIF('tmp２'!$K20:$O20,'男子一覧表 '!AL$6))</f>
        <v/>
      </c>
      <c r="AM25" s="313" t="str">
        <f>IF(AM$6="","",COUNTIF('tmp２'!$K20:$O20,'男子一覧表 '!AM$6))</f>
        <v/>
      </c>
      <c r="AN25" s="313" t="str">
        <f>IF(AN$6="","",COUNTIF('tmp２'!$K20:$O20,'男子一覧表 '!AN$6))</f>
        <v/>
      </c>
      <c r="AO25" s="313" t="str">
        <f>IF(AO$6="","",COUNTIF('tmp２'!$K20:$O20,'男子一覧表 '!AO$6))</f>
        <v/>
      </c>
      <c r="AP25" s="313" t="str">
        <f>IF(AP$6="","",COUNTIF('tmp２'!$K20:$O20,'男子一覧表 '!AP$6))</f>
        <v/>
      </c>
      <c r="AQ25" s="313" t="str">
        <f>IF(AQ$6="","",COUNTIF('tmp２'!$K20:$O20,'男子一覧表 '!AQ$6))</f>
        <v/>
      </c>
      <c r="AR25" s="313" t="str">
        <f>IF(AR$6="","",COUNTIF('tmp２'!$K20:$O20,'男子一覧表 '!AR$6))</f>
        <v/>
      </c>
      <c r="AS25" s="313" t="str">
        <f>IF(AS$6="","",COUNTIF('tmp２'!$K20:$O20,'男子一覧表 '!AS$6))</f>
        <v/>
      </c>
      <c r="AT25" s="342" t="str">
        <f>IF(AT$6="","",COUNTIF('tmp２'!$K20:$O20,'男子一覧表 '!AT$6))</f>
        <v/>
      </c>
      <c r="AU25" s="309" t="str">
        <f>IF(AU$6="","",COUNTIF('tmp２'!$K20:$O20,'男子一覧表 '!AU$6))</f>
        <v/>
      </c>
      <c r="AV25" s="309" t="str">
        <f>IF(AV$6="","",COUNTIF('tmp２'!$K20:$O20,'男子一覧表 '!AV$6))</f>
        <v/>
      </c>
      <c r="AW25" s="314" t="str">
        <f>IF(AW$6="","",COUNTIF('tmp２'!$K20:$O20,'男子一覧表 '!AW$6))</f>
        <v/>
      </c>
      <c r="AY25" s="311">
        <v>18</v>
      </c>
      <c r="AZ25" s="312" t="str">
        <f t="shared" si="3"/>
        <v/>
      </c>
      <c r="BA25" s="312" t="str">
        <f t="shared" si="4"/>
        <v/>
      </c>
      <c r="BB25" s="324" t="str">
        <f t="shared" si="5"/>
        <v/>
      </c>
      <c r="BC25" s="326" t="str">
        <f>IF(BC$6="","",COUNTIF('tmp２'!$K20:$O20,'男子一覧表 '!BC$6))</f>
        <v/>
      </c>
      <c r="BD25" s="309" t="str">
        <f>IF(BD$6="","",COUNTIF('tmp２'!$K20:$O20,'男子一覧表 '!BD$6))</f>
        <v/>
      </c>
      <c r="BE25" s="313" t="str">
        <f>IF(BE$6="","",COUNTIF('tmp２'!$K20:$O20,'男子一覧表 '!BE$6))</f>
        <v/>
      </c>
      <c r="BF25" s="313" t="str">
        <f>IF(BF$6="","",COUNTIF('tmp２'!$K20:$O20,'男子一覧表 '!BF$6))</f>
        <v/>
      </c>
      <c r="BG25" s="313" t="str">
        <f>IF(BG$6="","",COUNTIF('tmp２'!$K20:$O20,'男子一覧表 '!BG$6))</f>
        <v/>
      </c>
      <c r="BH25" s="313" t="str">
        <f>IF(BH$6="","",COUNTIF('tmp２'!$K20:$O20,'男子一覧表 '!BH$6))</f>
        <v/>
      </c>
      <c r="BI25" s="313" t="str">
        <f>IF(BI$6="","",COUNTIF('tmp２'!$K20:$O20,'男子一覧表 '!BI$6))</f>
        <v/>
      </c>
      <c r="BJ25" s="313" t="str">
        <f>IF(BJ$6="","",COUNTIF('tmp２'!$K20:$O20,'男子一覧表 '!BJ$6))</f>
        <v/>
      </c>
      <c r="BK25" s="313" t="str">
        <f>IF(BK$6="","",COUNTIF('tmp２'!$K20:$O20,'男子一覧表 '!BK$6))</f>
        <v/>
      </c>
      <c r="BL25" s="313" t="str">
        <f>IF(BL$6="","",COUNTIF('tmp２'!$K20:$O20,'男子一覧表 '!BL$6))</f>
        <v/>
      </c>
      <c r="BM25" s="313" t="str">
        <f>IF(BM$6="","",COUNTIF('tmp２'!$K20:$O20,'男子一覧表 '!BM$6))</f>
        <v/>
      </c>
      <c r="BN25" s="313" t="str">
        <f>IF(BN$6="","",COUNTIF('tmp２'!$K20:$O20,'男子一覧表 '!BN$6))</f>
        <v/>
      </c>
      <c r="BO25" s="313" t="str">
        <f>IF(BO$6="","",COUNTIF('tmp２'!$K20:$O20,'男子一覧表 '!BO$6))</f>
        <v/>
      </c>
      <c r="BP25" s="313" t="str">
        <f>IF(BP$6="","",COUNTIF('tmp２'!$K20:$O20,'男子一覧表 '!BP$6))</f>
        <v/>
      </c>
      <c r="BQ25" s="313" t="str">
        <f>IF(BQ$6="","",COUNTIF('tmp２'!$K20:$O20,'男子一覧表 '!BQ$6))</f>
        <v/>
      </c>
      <c r="BR25" s="313" t="str">
        <f>IF(BR$6="","",COUNTIF('tmp２'!$K20:$O20,'男子一覧表 '!BR$6))</f>
        <v/>
      </c>
      <c r="BS25" s="342" t="str">
        <f>IF(BS$6="","",COUNTIF('tmp２'!$K20:$O20,'男子一覧表 '!BS$6))</f>
        <v/>
      </c>
      <c r="BT25" s="309" t="str">
        <f>IF(BT$6="","",COUNTIF('tmp２'!$K20:$O20,'男子一覧表 '!BT$6))</f>
        <v/>
      </c>
      <c r="BU25" s="309" t="str">
        <f>IF(BU$6="","",COUNTIF('tmp２'!$K20:$O20,'男子一覧表 '!BU$6))</f>
        <v/>
      </c>
      <c r="BV25" s="314" t="str">
        <f>IF(BV$6="","",COUNTIF('tmp２'!$K20:$O20,'男子一覧表 '!BV$6))</f>
        <v/>
      </c>
    </row>
    <row r="26" spans="1:74" ht="15" customHeight="1">
      <c r="A26" s="311">
        <v>19</v>
      </c>
      <c r="B26" s="312" t="str">
        <f>男子種目選択!B22</f>
        <v/>
      </c>
      <c r="C26" s="312" t="str">
        <f>男子種目選択!C22</f>
        <v/>
      </c>
      <c r="D26" s="324" t="str">
        <f>男子種目選択!D22</f>
        <v/>
      </c>
      <c r="E26" s="326">
        <f>IF(E$6="","",COUNTIF('tmp２'!$K21:$O21,'男子一覧表 '!E$6))</f>
        <v>0</v>
      </c>
      <c r="F26" s="309">
        <f>IF(F$6="","",COUNTIF('tmp２'!$K21:$O21,'男子一覧表 '!F$6))</f>
        <v>0</v>
      </c>
      <c r="G26" s="313">
        <f>IF(G$6="","",COUNTIF('tmp２'!$K21:$O21,'男子一覧表 '!G$6))</f>
        <v>0</v>
      </c>
      <c r="H26" s="313">
        <f>IF(H$6="","",COUNTIF('tmp２'!$K21:$O21,'男子一覧表 '!H$6))</f>
        <v>0</v>
      </c>
      <c r="I26" s="313">
        <f>IF(I$6="","",COUNTIF('tmp２'!$K21:$O21,'男子一覧表 '!I$6))</f>
        <v>0</v>
      </c>
      <c r="J26" s="313">
        <f>IF(J$6="","",COUNTIF('tmp２'!$K21:$O21,'男子一覧表 '!J$6))</f>
        <v>0</v>
      </c>
      <c r="K26" s="313">
        <f>IF(K$6="","",COUNTIF('tmp２'!$K21:$O21,'男子一覧表 '!K$6))</f>
        <v>0</v>
      </c>
      <c r="L26" s="313">
        <f>IF(L$6="","",COUNTIF('tmp２'!$K21:$O21,'男子一覧表 '!L$6))</f>
        <v>0</v>
      </c>
      <c r="M26" s="313">
        <f>IF(M$6="","",COUNTIF('tmp２'!$K21:$O21,'男子一覧表 '!M$6))</f>
        <v>0</v>
      </c>
      <c r="N26" s="313">
        <f>IF(N$6="","",COUNTIF('tmp２'!$K21:$O21,'男子一覧表 '!N$6))</f>
        <v>0</v>
      </c>
      <c r="O26" s="313">
        <f>IF(O$6="","",COUNTIF('tmp２'!$K21:$O21,'男子一覧表 '!O$6))</f>
        <v>0</v>
      </c>
      <c r="P26" s="313">
        <f>IF(P$6="","",COUNTIF('tmp２'!$K21:$O21,'男子一覧表 '!P$6))</f>
        <v>0</v>
      </c>
      <c r="Q26" s="313">
        <f>IF(Q$6="","",COUNTIF('tmp２'!$K21:$O21,'男子一覧表 '!Q$6))</f>
        <v>0</v>
      </c>
      <c r="R26" s="313">
        <f>IF(R$6="","",COUNTIF('tmp２'!$K21:$O21,'男子一覧表 '!R$6))</f>
        <v>0</v>
      </c>
      <c r="S26" s="313">
        <f>IF(S$6="","",COUNTIF('tmp２'!$K21:$O21,'男子一覧表 '!S$6))</f>
        <v>0</v>
      </c>
      <c r="T26" s="313">
        <f>IF(T$6="","",COUNTIF('tmp２'!$K21:$O21,'男子一覧表 '!T$6))</f>
        <v>0</v>
      </c>
      <c r="U26" s="342">
        <f>IF(U$6="","",COUNTIF('tmp２'!$K21:$O21,'男子一覧表 '!U$6))</f>
        <v>0</v>
      </c>
      <c r="V26" s="309">
        <f>IF(V$6="","",COUNTIF('tmp２'!$K21:$O21,'男子一覧表 '!V$6))</f>
        <v>0</v>
      </c>
      <c r="W26" s="309">
        <f>IF(W$6="","",COUNTIF('tmp２'!$K21:$O21,'男子一覧表 '!W$6))</f>
        <v>0</v>
      </c>
      <c r="X26" s="314">
        <f>IF(X$6="","",COUNTIF('tmp２'!$K21:$O21,'男子一覧表 '!X$6))</f>
        <v>0</v>
      </c>
      <c r="Z26" s="311">
        <v>19</v>
      </c>
      <c r="AA26" s="312" t="str">
        <f t="shared" si="0"/>
        <v/>
      </c>
      <c r="AB26" s="312" t="str">
        <f t="shared" si="1"/>
        <v/>
      </c>
      <c r="AC26" s="324" t="str">
        <f t="shared" si="2"/>
        <v/>
      </c>
      <c r="AD26" s="326">
        <f>IF(AD$6="","",COUNTIF('tmp２'!$K21:$O21,'男子一覧表 '!AD$6))</f>
        <v>0</v>
      </c>
      <c r="AE26" s="309">
        <f>IF(AE$6="","",COUNTIF('tmp２'!$K21:$O21,'男子一覧表 '!AE$6))</f>
        <v>0</v>
      </c>
      <c r="AF26" s="313">
        <f>IF(AF$6="","",COUNTIF('tmp２'!$K21:$O21,'男子一覧表 '!AF$6))</f>
        <v>0</v>
      </c>
      <c r="AG26" s="313">
        <f>IF(AG$6="","",COUNTIF('tmp２'!$K21:$O21,'男子一覧表 '!AG$6))</f>
        <v>0</v>
      </c>
      <c r="AH26" s="313">
        <f>IF(AH$6="","",COUNTIF('tmp２'!$K21:$O21,'男子一覧表 '!AH$6))</f>
        <v>0</v>
      </c>
      <c r="AI26" s="313">
        <f>IF(AI$6="","",COUNTIF('tmp２'!$K21:$O21,'男子一覧表 '!AI$6))</f>
        <v>0</v>
      </c>
      <c r="AJ26" s="313">
        <f>IF(AJ$6="","",COUNTIF('tmp２'!$K21:$O21,'男子一覧表 '!AJ$6))</f>
        <v>0</v>
      </c>
      <c r="AK26" s="313" t="str">
        <f>IF(AK$6="","",COUNTIF('tmp２'!$K21:$O21,'男子一覧表 '!AK$6))</f>
        <v/>
      </c>
      <c r="AL26" s="313" t="str">
        <f>IF(AL$6="","",COUNTIF('tmp２'!$K21:$O21,'男子一覧表 '!AL$6))</f>
        <v/>
      </c>
      <c r="AM26" s="313" t="str">
        <f>IF(AM$6="","",COUNTIF('tmp２'!$K21:$O21,'男子一覧表 '!AM$6))</f>
        <v/>
      </c>
      <c r="AN26" s="313" t="str">
        <f>IF(AN$6="","",COUNTIF('tmp２'!$K21:$O21,'男子一覧表 '!AN$6))</f>
        <v/>
      </c>
      <c r="AO26" s="313" t="str">
        <f>IF(AO$6="","",COUNTIF('tmp２'!$K21:$O21,'男子一覧表 '!AO$6))</f>
        <v/>
      </c>
      <c r="AP26" s="313" t="str">
        <f>IF(AP$6="","",COUNTIF('tmp２'!$K21:$O21,'男子一覧表 '!AP$6))</f>
        <v/>
      </c>
      <c r="AQ26" s="313" t="str">
        <f>IF(AQ$6="","",COUNTIF('tmp２'!$K21:$O21,'男子一覧表 '!AQ$6))</f>
        <v/>
      </c>
      <c r="AR26" s="313" t="str">
        <f>IF(AR$6="","",COUNTIF('tmp２'!$K21:$O21,'男子一覧表 '!AR$6))</f>
        <v/>
      </c>
      <c r="AS26" s="313" t="str">
        <f>IF(AS$6="","",COUNTIF('tmp２'!$K21:$O21,'男子一覧表 '!AS$6))</f>
        <v/>
      </c>
      <c r="AT26" s="342" t="str">
        <f>IF(AT$6="","",COUNTIF('tmp２'!$K21:$O21,'男子一覧表 '!AT$6))</f>
        <v/>
      </c>
      <c r="AU26" s="309" t="str">
        <f>IF(AU$6="","",COUNTIF('tmp２'!$K21:$O21,'男子一覧表 '!AU$6))</f>
        <v/>
      </c>
      <c r="AV26" s="309" t="str">
        <f>IF(AV$6="","",COUNTIF('tmp２'!$K21:$O21,'男子一覧表 '!AV$6))</f>
        <v/>
      </c>
      <c r="AW26" s="314" t="str">
        <f>IF(AW$6="","",COUNTIF('tmp２'!$K21:$O21,'男子一覧表 '!AW$6))</f>
        <v/>
      </c>
      <c r="AY26" s="311">
        <v>19</v>
      </c>
      <c r="AZ26" s="312" t="str">
        <f t="shared" si="3"/>
        <v/>
      </c>
      <c r="BA26" s="312" t="str">
        <f t="shared" si="4"/>
        <v/>
      </c>
      <c r="BB26" s="324" t="str">
        <f t="shared" si="5"/>
        <v/>
      </c>
      <c r="BC26" s="326" t="str">
        <f>IF(BC$6="","",COUNTIF('tmp２'!$K21:$O21,'男子一覧表 '!BC$6))</f>
        <v/>
      </c>
      <c r="BD26" s="309" t="str">
        <f>IF(BD$6="","",COUNTIF('tmp２'!$K21:$O21,'男子一覧表 '!BD$6))</f>
        <v/>
      </c>
      <c r="BE26" s="313" t="str">
        <f>IF(BE$6="","",COUNTIF('tmp２'!$K21:$O21,'男子一覧表 '!BE$6))</f>
        <v/>
      </c>
      <c r="BF26" s="313" t="str">
        <f>IF(BF$6="","",COUNTIF('tmp２'!$K21:$O21,'男子一覧表 '!BF$6))</f>
        <v/>
      </c>
      <c r="BG26" s="313" t="str">
        <f>IF(BG$6="","",COUNTIF('tmp２'!$K21:$O21,'男子一覧表 '!BG$6))</f>
        <v/>
      </c>
      <c r="BH26" s="313" t="str">
        <f>IF(BH$6="","",COUNTIF('tmp２'!$K21:$O21,'男子一覧表 '!BH$6))</f>
        <v/>
      </c>
      <c r="BI26" s="313" t="str">
        <f>IF(BI$6="","",COUNTIF('tmp２'!$K21:$O21,'男子一覧表 '!BI$6))</f>
        <v/>
      </c>
      <c r="BJ26" s="313" t="str">
        <f>IF(BJ$6="","",COUNTIF('tmp２'!$K21:$O21,'男子一覧表 '!BJ$6))</f>
        <v/>
      </c>
      <c r="BK26" s="313" t="str">
        <f>IF(BK$6="","",COUNTIF('tmp２'!$K21:$O21,'男子一覧表 '!BK$6))</f>
        <v/>
      </c>
      <c r="BL26" s="313" t="str">
        <f>IF(BL$6="","",COUNTIF('tmp２'!$K21:$O21,'男子一覧表 '!BL$6))</f>
        <v/>
      </c>
      <c r="BM26" s="313" t="str">
        <f>IF(BM$6="","",COUNTIF('tmp２'!$K21:$O21,'男子一覧表 '!BM$6))</f>
        <v/>
      </c>
      <c r="BN26" s="313" t="str">
        <f>IF(BN$6="","",COUNTIF('tmp２'!$K21:$O21,'男子一覧表 '!BN$6))</f>
        <v/>
      </c>
      <c r="BO26" s="313" t="str">
        <f>IF(BO$6="","",COUNTIF('tmp２'!$K21:$O21,'男子一覧表 '!BO$6))</f>
        <v/>
      </c>
      <c r="BP26" s="313" t="str">
        <f>IF(BP$6="","",COUNTIF('tmp２'!$K21:$O21,'男子一覧表 '!BP$6))</f>
        <v/>
      </c>
      <c r="BQ26" s="313" t="str">
        <f>IF(BQ$6="","",COUNTIF('tmp２'!$K21:$O21,'男子一覧表 '!BQ$6))</f>
        <v/>
      </c>
      <c r="BR26" s="313" t="str">
        <f>IF(BR$6="","",COUNTIF('tmp２'!$K21:$O21,'男子一覧表 '!BR$6))</f>
        <v/>
      </c>
      <c r="BS26" s="342" t="str">
        <f>IF(BS$6="","",COUNTIF('tmp２'!$K21:$O21,'男子一覧表 '!BS$6))</f>
        <v/>
      </c>
      <c r="BT26" s="309" t="str">
        <f>IF(BT$6="","",COUNTIF('tmp２'!$K21:$O21,'男子一覧表 '!BT$6))</f>
        <v/>
      </c>
      <c r="BU26" s="309" t="str">
        <f>IF(BU$6="","",COUNTIF('tmp２'!$K21:$O21,'男子一覧表 '!BU$6))</f>
        <v/>
      </c>
      <c r="BV26" s="314" t="str">
        <f>IF(BV$6="","",COUNTIF('tmp２'!$K21:$O21,'男子一覧表 '!BV$6))</f>
        <v/>
      </c>
    </row>
    <row r="27" spans="1:74" ht="15" customHeight="1">
      <c r="A27" s="311">
        <v>20</v>
      </c>
      <c r="B27" s="312" t="str">
        <f>男子種目選択!B23</f>
        <v/>
      </c>
      <c r="C27" s="312" t="str">
        <f>男子種目選択!C23</f>
        <v/>
      </c>
      <c r="D27" s="324" t="str">
        <f>男子種目選択!D23</f>
        <v/>
      </c>
      <c r="E27" s="326">
        <f>IF(E$6="","",COUNTIF('tmp２'!$K22:$O22,'男子一覧表 '!E$6))</f>
        <v>0</v>
      </c>
      <c r="F27" s="309">
        <f>IF(F$6="","",COUNTIF('tmp２'!$K22:$O22,'男子一覧表 '!F$6))</f>
        <v>0</v>
      </c>
      <c r="G27" s="313">
        <f>IF(G$6="","",COUNTIF('tmp２'!$K22:$O22,'男子一覧表 '!G$6))</f>
        <v>0</v>
      </c>
      <c r="H27" s="313">
        <f>IF(H$6="","",COUNTIF('tmp２'!$K22:$O22,'男子一覧表 '!H$6))</f>
        <v>0</v>
      </c>
      <c r="I27" s="313">
        <f>IF(I$6="","",COUNTIF('tmp２'!$K22:$O22,'男子一覧表 '!I$6))</f>
        <v>0</v>
      </c>
      <c r="J27" s="313">
        <f>IF(J$6="","",COUNTIF('tmp２'!$K22:$O22,'男子一覧表 '!J$6))</f>
        <v>0</v>
      </c>
      <c r="K27" s="313">
        <f>IF(K$6="","",COUNTIF('tmp２'!$K22:$O22,'男子一覧表 '!K$6))</f>
        <v>0</v>
      </c>
      <c r="L27" s="313">
        <f>IF(L$6="","",COUNTIF('tmp２'!$K22:$O22,'男子一覧表 '!L$6))</f>
        <v>0</v>
      </c>
      <c r="M27" s="313">
        <f>IF(M$6="","",COUNTIF('tmp２'!$K22:$O22,'男子一覧表 '!M$6))</f>
        <v>0</v>
      </c>
      <c r="N27" s="313">
        <f>IF(N$6="","",COUNTIF('tmp２'!$K22:$O22,'男子一覧表 '!N$6))</f>
        <v>0</v>
      </c>
      <c r="O27" s="313">
        <f>IF(O$6="","",COUNTIF('tmp２'!$K22:$O22,'男子一覧表 '!O$6))</f>
        <v>0</v>
      </c>
      <c r="P27" s="313">
        <f>IF(P$6="","",COUNTIF('tmp２'!$K22:$O22,'男子一覧表 '!P$6))</f>
        <v>0</v>
      </c>
      <c r="Q27" s="313">
        <f>IF(Q$6="","",COUNTIF('tmp２'!$K22:$O22,'男子一覧表 '!Q$6))</f>
        <v>0</v>
      </c>
      <c r="R27" s="313">
        <f>IF(R$6="","",COUNTIF('tmp２'!$K22:$O22,'男子一覧表 '!R$6))</f>
        <v>0</v>
      </c>
      <c r="S27" s="313">
        <f>IF(S$6="","",COUNTIF('tmp２'!$K22:$O22,'男子一覧表 '!S$6))</f>
        <v>0</v>
      </c>
      <c r="T27" s="313">
        <f>IF(T$6="","",COUNTIF('tmp２'!$K22:$O22,'男子一覧表 '!T$6))</f>
        <v>0</v>
      </c>
      <c r="U27" s="342">
        <f>IF(U$6="","",COUNTIF('tmp２'!$K22:$O22,'男子一覧表 '!U$6))</f>
        <v>0</v>
      </c>
      <c r="V27" s="309">
        <f>IF(V$6="","",COUNTIF('tmp２'!$K22:$O22,'男子一覧表 '!V$6))</f>
        <v>0</v>
      </c>
      <c r="W27" s="309">
        <f>IF(W$6="","",COUNTIF('tmp２'!$K22:$O22,'男子一覧表 '!W$6))</f>
        <v>0</v>
      </c>
      <c r="X27" s="314">
        <f>IF(X$6="","",COUNTIF('tmp２'!$K22:$O22,'男子一覧表 '!X$6))</f>
        <v>0</v>
      </c>
      <c r="Z27" s="311">
        <v>20</v>
      </c>
      <c r="AA27" s="312" t="str">
        <f t="shared" si="0"/>
        <v/>
      </c>
      <c r="AB27" s="312" t="str">
        <f t="shared" si="1"/>
        <v/>
      </c>
      <c r="AC27" s="324" t="str">
        <f t="shared" si="2"/>
        <v/>
      </c>
      <c r="AD27" s="326">
        <f>IF(AD$6="","",COUNTIF('tmp２'!$K22:$O22,'男子一覧表 '!AD$6))</f>
        <v>0</v>
      </c>
      <c r="AE27" s="309">
        <f>IF(AE$6="","",COUNTIF('tmp２'!$K22:$O22,'男子一覧表 '!AE$6))</f>
        <v>0</v>
      </c>
      <c r="AF27" s="313">
        <f>IF(AF$6="","",COUNTIF('tmp２'!$K22:$O22,'男子一覧表 '!AF$6))</f>
        <v>0</v>
      </c>
      <c r="AG27" s="313">
        <f>IF(AG$6="","",COUNTIF('tmp２'!$K22:$O22,'男子一覧表 '!AG$6))</f>
        <v>0</v>
      </c>
      <c r="AH27" s="313">
        <f>IF(AH$6="","",COUNTIF('tmp２'!$K22:$O22,'男子一覧表 '!AH$6))</f>
        <v>0</v>
      </c>
      <c r="AI27" s="313">
        <f>IF(AI$6="","",COUNTIF('tmp２'!$K22:$O22,'男子一覧表 '!AI$6))</f>
        <v>0</v>
      </c>
      <c r="AJ27" s="313">
        <f>IF(AJ$6="","",COUNTIF('tmp２'!$K22:$O22,'男子一覧表 '!AJ$6))</f>
        <v>0</v>
      </c>
      <c r="AK27" s="313" t="str">
        <f>IF(AK$6="","",COUNTIF('tmp２'!$K22:$O22,'男子一覧表 '!AK$6))</f>
        <v/>
      </c>
      <c r="AL27" s="313" t="str">
        <f>IF(AL$6="","",COUNTIF('tmp２'!$K22:$O22,'男子一覧表 '!AL$6))</f>
        <v/>
      </c>
      <c r="AM27" s="313" t="str">
        <f>IF(AM$6="","",COUNTIF('tmp２'!$K22:$O22,'男子一覧表 '!AM$6))</f>
        <v/>
      </c>
      <c r="AN27" s="313" t="str">
        <f>IF(AN$6="","",COUNTIF('tmp２'!$K22:$O22,'男子一覧表 '!AN$6))</f>
        <v/>
      </c>
      <c r="AO27" s="313" t="str">
        <f>IF(AO$6="","",COUNTIF('tmp２'!$K22:$O22,'男子一覧表 '!AO$6))</f>
        <v/>
      </c>
      <c r="AP27" s="313" t="str">
        <f>IF(AP$6="","",COUNTIF('tmp２'!$K22:$O22,'男子一覧表 '!AP$6))</f>
        <v/>
      </c>
      <c r="AQ27" s="313" t="str">
        <f>IF(AQ$6="","",COUNTIF('tmp２'!$K22:$O22,'男子一覧表 '!AQ$6))</f>
        <v/>
      </c>
      <c r="AR27" s="313" t="str">
        <f>IF(AR$6="","",COUNTIF('tmp２'!$K22:$O22,'男子一覧表 '!AR$6))</f>
        <v/>
      </c>
      <c r="AS27" s="313" t="str">
        <f>IF(AS$6="","",COUNTIF('tmp２'!$K22:$O22,'男子一覧表 '!AS$6))</f>
        <v/>
      </c>
      <c r="AT27" s="342" t="str">
        <f>IF(AT$6="","",COUNTIF('tmp２'!$K22:$O22,'男子一覧表 '!AT$6))</f>
        <v/>
      </c>
      <c r="AU27" s="309" t="str">
        <f>IF(AU$6="","",COUNTIF('tmp２'!$K22:$O22,'男子一覧表 '!AU$6))</f>
        <v/>
      </c>
      <c r="AV27" s="309" t="str">
        <f>IF(AV$6="","",COUNTIF('tmp２'!$K22:$O22,'男子一覧表 '!AV$6))</f>
        <v/>
      </c>
      <c r="AW27" s="314" t="str">
        <f>IF(AW$6="","",COUNTIF('tmp２'!$K22:$O22,'男子一覧表 '!AW$6))</f>
        <v/>
      </c>
      <c r="AY27" s="311">
        <v>20</v>
      </c>
      <c r="AZ27" s="312" t="str">
        <f t="shared" si="3"/>
        <v/>
      </c>
      <c r="BA27" s="312" t="str">
        <f t="shared" si="4"/>
        <v/>
      </c>
      <c r="BB27" s="324" t="str">
        <f t="shared" si="5"/>
        <v/>
      </c>
      <c r="BC27" s="326" t="str">
        <f>IF(BC$6="","",COUNTIF('tmp２'!$K22:$O22,'男子一覧表 '!BC$6))</f>
        <v/>
      </c>
      <c r="BD27" s="309" t="str">
        <f>IF(BD$6="","",COUNTIF('tmp２'!$K22:$O22,'男子一覧表 '!BD$6))</f>
        <v/>
      </c>
      <c r="BE27" s="313" t="str">
        <f>IF(BE$6="","",COUNTIF('tmp２'!$K22:$O22,'男子一覧表 '!BE$6))</f>
        <v/>
      </c>
      <c r="BF27" s="313" t="str">
        <f>IF(BF$6="","",COUNTIF('tmp２'!$K22:$O22,'男子一覧表 '!BF$6))</f>
        <v/>
      </c>
      <c r="BG27" s="313" t="str">
        <f>IF(BG$6="","",COUNTIF('tmp２'!$K22:$O22,'男子一覧表 '!BG$6))</f>
        <v/>
      </c>
      <c r="BH27" s="313" t="str">
        <f>IF(BH$6="","",COUNTIF('tmp２'!$K22:$O22,'男子一覧表 '!BH$6))</f>
        <v/>
      </c>
      <c r="BI27" s="313" t="str">
        <f>IF(BI$6="","",COUNTIF('tmp２'!$K22:$O22,'男子一覧表 '!BI$6))</f>
        <v/>
      </c>
      <c r="BJ27" s="313" t="str">
        <f>IF(BJ$6="","",COUNTIF('tmp２'!$K22:$O22,'男子一覧表 '!BJ$6))</f>
        <v/>
      </c>
      <c r="BK27" s="313" t="str">
        <f>IF(BK$6="","",COUNTIF('tmp２'!$K22:$O22,'男子一覧表 '!BK$6))</f>
        <v/>
      </c>
      <c r="BL27" s="313" t="str">
        <f>IF(BL$6="","",COUNTIF('tmp２'!$K22:$O22,'男子一覧表 '!BL$6))</f>
        <v/>
      </c>
      <c r="BM27" s="313" t="str">
        <f>IF(BM$6="","",COUNTIF('tmp２'!$K22:$O22,'男子一覧表 '!BM$6))</f>
        <v/>
      </c>
      <c r="BN27" s="313" t="str">
        <f>IF(BN$6="","",COUNTIF('tmp２'!$K22:$O22,'男子一覧表 '!BN$6))</f>
        <v/>
      </c>
      <c r="BO27" s="313" t="str">
        <f>IF(BO$6="","",COUNTIF('tmp２'!$K22:$O22,'男子一覧表 '!BO$6))</f>
        <v/>
      </c>
      <c r="BP27" s="313" t="str">
        <f>IF(BP$6="","",COUNTIF('tmp２'!$K22:$O22,'男子一覧表 '!BP$6))</f>
        <v/>
      </c>
      <c r="BQ27" s="313" t="str">
        <f>IF(BQ$6="","",COUNTIF('tmp２'!$K22:$O22,'男子一覧表 '!BQ$6))</f>
        <v/>
      </c>
      <c r="BR27" s="313" t="str">
        <f>IF(BR$6="","",COUNTIF('tmp２'!$K22:$O22,'男子一覧表 '!BR$6))</f>
        <v/>
      </c>
      <c r="BS27" s="342" t="str">
        <f>IF(BS$6="","",COUNTIF('tmp２'!$K22:$O22,'男子一覧表 '!BS$6))</f>
        <v/>
      </c>
      <c r="BT27" s="309" t="str">
        <f>IF(BT$6="","",COUNTIF('tmp２'!$K22:$O22,'男子一覧表 '!BT$6))</f>
        <v/>
      </c>
      <c r="BU27" s="309" t="str">
        <f>IF(BU$6="","",COUNTIF('tmp２'!$K22:$O22,'男子一覧表 '!BU$6))</f>
        <v/>
      </c>
      <c r="BV27" s="314" t="str">
        <f>IF(BV$6="","",COUNTIF('tmp２'!$K22:$O22,'男子一覧表 '!BV$6))</f>
        <v/>
      </c>
    </row>
    <row r="28" spans="1:74" ht="15" customHeight="1">
      <c r="A28" s="311">
        <v>21</v>
      </c>
      <c r="B28" s="312" t="str">
        <f>男子種目選択!B24</f>
        <v/>
      </c>
      <c r="C28" s="312" t="str">
        <f>男子種目選択!C24</f>
        <v/>
      </c>
      <c r="D28" s="324" t="str">
        <f>男子種目選択!D24</f>
        <v/>
      </c>
      <c r="E28" s="326">
        <f>IF(E$6="","",COUNTIF('tmp２'!$K23:$O23,'男子一覧表 '!E$6))</f>
        <v>0</v>
      </c>
      <c r="F28" s="309">
        <f>IF(F$6="","",COUNTIF('tmp２'!$K23:$O23,'男子一覧表 '!F$6))</f>
        <v>0</v>
      </c>
      <c r="G28" s="313">
        <f>IF(G$6="","",COUNTIF('tmp２'!$K23:$O23,'男子一覧表 '!G$6))</f>
        <v>0</v>
      </c>
      <c r="H28" s="313">
        <f>IF(H$6="","",COUNTIF('tmp２'!$K23:$O23,'男子一覧表 '!H$6))</f>
        <v>0</v>
      </c>
      <c r="I28" s="313">
        <f>IF(I$6="","",COUNTIF('tmp２'!$K23:$O23,'男子一覧表 '!I$6))</f>
        <v>0</v>
      </c>
      <c r="J28" s="313">
        <f>IF(J$6="","",COUNTIF('tmp２'!$K23:$O23,'男子一覧表 '!J$6))</f>
        <v>0</v>
      </c>
      <c r="K28" s="313">
        <f>IF(K$6="","",COUNTIF('tmp２'!$K23:$O23,'男子一覧表 '!K$6))</f>
        <v>0</v>
      </c>
      <c r="L28" s="313">
        <f>IF(L$6="","",COUNTIF('tmp２'!$K23:$O23,'男子一覧表 '!L$6))</f>
        <v>0</v>
      </c>
      <c r="M28" s="313">
        <f>IF(M$6="","",COUNTIF('tmp２'!$K23:$O23,'男子一覧表 '!M$6))</f>
        <v>0</v>
      </c>
      <c r="N28" s="313">
        <f>IF(N$6="","",COUNTIF('tmp２'!$K23:$O23,'男子一覧表 '!N$6))</f>
        <v>0</v>
      </c>
      <c r="O28" s="313">
        <f>IF(O$6="","",COUNTIF('tmp２'!$K23:$O23,'男子一覧表 '!O$6))</f>
        <v>0</v>
      </c>
      <c r="P28" s="313">
        <f>IF(P$6="","",COUNTIF('tmp２'!$K23:$O23,'男子一覧表 '!P$6))</f>
        <v>0</v>
      </c>
      <c r="Q28" s="313">
        <f>IF(Q$6="","",COUNTIF('tmp２'!$K23:$O23,'男子一覧表 '!Q$6))</f>
        <v>0</v>
      </c>
      <c r="R28" s="313">
        <f>IF(R$6="","",COUNTIF('tmp２'!$K23:$O23,'男子一覧表 '!R$6))</f>
        <v>0</v>
      </c>
      <c r="S28" s="313">
        <f>IF(S$6="","",COUNTIF('tmp２'!$K23:$O23,'男子一覧表 '!S$6))</f>
        <v>0</v>
      </c>
      <c r="T28" s="313">
        <f>IF(T$6="","",COUNTIF('tmp２'!$K23:$O23,'男子一覧表 '!T$6))</f>
        <v>0</v>
      </c>
      <c r="U28" s="342">
        <f>IF(U$6="","",COUNTIF('tmp２'!$K23:$O23,'男子一覧表 '!U$6))</f>
        <v>0</v>
      </c>
      <c r="V28" s="309">
        <f>IF(V$6="","",COUNTIF('tmp２'!$K23:$O23,'男子一覧表 '!V$6))</f>
        <v>0</v>
      </c>
      <c r="W28" s="309">
        <f>IF(W$6="","",COUNTIF('tmp２'!$K23:$O23,'男子一覧表 '!W$6))</f>
        <v>0</v>
      </c>
      <c r="X28" s="314">
        <f>IF(X$6="","",COUNTIF('tmp２'!$K23:$O23,'男子一覧表 '!X$6))</f>
        <v>0</v>
      </c>
      <c r="Z28" s="311">
        <v>21</v>
      </c>
      <c r="AA28" s="312" t="str">
        <f t="shared" si="0"/>
        <v/>
      </c>
      <c r="AB28" s="312" t="str">
        <f t="shared" si="1"/>
        <v/>
      </c>
      <c r="AC28" s="324" t="str">
        <f t="shared" si="2"/>
        <v/>
      </c>
      <c r="AD28" s="326">
        <f>IF(AD$6="","",COUNTIF('tmp２'!$K23:$O23,'男子一覧表 '!AD$6))</f>
        <v>0</v>
      </c>
      <c r="AE28" s="309">
        <f>IF(AE$6="","",COUNTIF('tmp２'!$K23:$O23,'男子一覧表 '!AE$6))</f>
        <v>0</v>
      </c>
      <c r="AF28" s="313">
        <f>IF(AF$6="","",COUNTIF('tmp２'!$K23:$O23,'男子一覧表 '!AF$6))</f>
        <v>0</v>
      </c>
      <c r="AG28" s="313">
        <f>IF(AG$6="","",COUNTIF('tmp２'!$K23:$O23,'男子一覧表 '!AG$6))</f>
        <v>0</v>
      </c>
      <c r="AH28" s="313">
        <f>IF(AH$6="","",COUNTIF('tmp２'!$K23:$O23,'男子一覧表 '!AH$6))</f>
        <v>0</v>
      </c>
      <c r="AI28" s="313">
        <f>IF(AI$6="","",COUNTIF('tmp２'!$K23:$O23,'男子一覧表 '!AI$6))</f>
        <v>0</v>
      </c>
      <c r="AJ28" s="313">
        <f>IF(AJ$6="","",COUNTIF('tmp２'!$K23:$O23,'男子一覧表 '!AJ$6))</f>
        <v>0</v>
      </c>
      <c r="AK28" s="313" t="str">
        <f>IF(AK$6="","",COUNTIF('tmp２'!$K23:$O23,'男子一覧表 '!AK$6))</f>
        <v/>
      </c>
      <c r="AL28" s="313" t="str">
        <f>IF(AL$6="","",COUNTIF('tmp２'!$K23:$O23,'男子一覧表 '!AL$6))</f>
        <v/>
      </c>
      <c r="AM28" s="313" t="str">
        <f>IF(AM$6="","",COUNTIF('tmp２'!$K23:$O23,'男子一覧表 '!AM$6))</f>
        <v/>
      </c>
      <c r="AN28" s="313" t="str">
        <f>IF(AN$6="","",COUNTIF('tmp２'!$K23:$O23,'男子一覧表 '!AN$6))</f>
        <v/>
      </c>
      <c r="AO28" s="313" t="str">
        <f>IF(AO$6="","",COUNTIF('tmp２'!$K23:$O23,'男子一覧表 '!AO$6))</f>
        <v/>
      </c>
      <c r="AP28" s="313" t="str">
        <f>IF(AP$6="","",COUNTIF('tmp２'!$K23:$O23,'男子一覧表 '!AP$6))</f>
        <v/>
      </c>
      <c r="AQ28" s="313" t="str">
        <f>IF(AQ$6="","",COUNTIF('tmp２'!$K23:$O23,'男子一覧表 '!AQ$6))</f>
        <v/>
      </c>
      <c r="AR28" s="313" t="str">
        <f>IF(AR$6="","",COUNTIF('tmp２'!$K23:$O23,'男子一覧表 '!AR$6))</f>
        <v/>
      </c>
      <c r="AS28" s="313" t="str">
        <f>IF(AS$6="","",COUNTIF('tmp２'!$K23:$O23,'男子一覧表 '!AS$6))</f>
        <v/>
      </c>
      <c r="AT28" s="342" t="str">
        <f>IF(AT$6="","",COUNTIF('tmp２'!$K23:$O23,'男子一覧表 '!AT$6))</f>
        <v/>
      </c>
      <c r="AU28" s="309" t="str">
        <f>IF(AU$6="","",COUNTIF('tmp２'!$K23:$O23,'男子一覧表 '!AU$6))</f>
        <v/>
      </c>
      <c r="AV28" s="309" t="str">
        <f>IF(AV$6="","",COUNTIF('tmp２'!$K23:$O23,'男子一覧表 '!AV$6))</f>
        <v/>
      </c>
      <c r="AW28" s="314" t="str">
        <f>IF(AW$6="","",COUNTIF('tmp２'!$K23:$O23,'男子一覧表 '!AW$6))</f>
        <v/>
      </c>
      <c r="AY28" s="311">
        <v>21</v>
      </c>
      <c r="AZ28" s="312" t="str">
        <f t="shared" si="3"/>
        <v/>
      </c>
      <c r="BA28" s="312" t="str">
        <f t="shared" si="4"/>
        <v/>
      </c>
      <c r="BB28" s="324" t="str">
        <f t="shared" si="5"/>
        <v/>
      </c>
      <c r="BC28" s="326" t="str">
        <f>IF(BC$6="","",COUNTIF('tmp２'!$K23:$O23,'男子一覧表 '!BC$6))</f>
        <v/>
      </c>
      <c r="BD28" s="309" t="str">
        <f>IF(BD$6="","",COUNTIF('tmp２'!$K23:$O23,'男子一覧表 '!BD$6))</f>
        <v/>
      </c>
      <c r="BE28" s="313" t="str">
        <f>IF(BE$6="","",COUNTIF('tmp２'!$K23:$O23,'男子一覧表 '!BE$6))</f>
        <v/>
      </c>
      <c r="BF28" s="313" t="str">
        <f>IF(BF$6="","",COUNTIF('tmp２'!$K23:$O23,'男子一覧表 '!BF$6))</f>
        <v/>
      </c>
      <c r="BG28" s="313" t="str">
        <f>IF(BG$6="","",COUNTIF('tmp２'!$K23:$O23,'男子一覧表 '!BG$6))</f>
        <v/>
      </c>
      <c r="BH28" s="313" t="str">
        <f>IF(BH$6="","",COUNTIF('tmp２'!$K23:$O23,'男子一覧表 '!BH$6))</f>
        <v/>
      </c>
      <c r="BI28" s="313" t="str">
        <f>IF(BI$6="","",COUNTIF('tmp２'!$K23:$O23,'男子一覧表 '!BI$6))</f>
        <v/>
      </c>
      <c r="BJ28" s="313" t="str">
        <f>IF(BJ$6="","",COUNTIF('tmp２'!$K23:$O23,'男子一覧表 '!BJ$6))</f>
        <v/>
      </c>
      <c r="BK28" s="313" t="str">
        <f>IF(BK$6="","",COUNTIF('tmp２'!$K23:$O23,'男子一覧表 '!BK$6))</f>
        <v/>
      </c>
      <c r="BL28" s="313" t="str">
        <f>IF(BL$6="","",COUNTIF('tmp２'!$K23:$O23,'男子一覧表 '!BL$6))</f>
        <v/>
      </c>
      <c r="BM28" s="313" t="str">
        <f>IF(BM$6="","",COUNTIF('tmp２'!$K23:$O23,'男子一覧表 '!BM$6))</f>
        <v/>
      </c>
      <c r="BN28" s="313" t="str">
        <f>IF(BN$6="","",COUNTIF('tmp２'!$K23:$O23,'男子一覧表 '!BN$6))</f>
        <v/>
      </c>
      <c r="BO28" s="313" t="str">
        <f>IF(BO$6="","",COUNTIF('tmp２'!$K23:$O23,'男子一覧表 '!BO$6))</f>
        <v/>
      </c>
      <c r="BP28" s="313" t="str">
        <f>IF(BP$6="","",COUNTIF('tmp２'!$K23:$O23,'男子一覧表 '!BP$6))</f>
        <v/>
      </c>
      <c r="BQ28" s="313" t="str">
        <f>IF(BQ$6="","",COUNTIF('tmp２'!$K23:$O23,'男子一覧表 '!BQ$6))</f>
        <v/>
      </c>
      <c r="BR28" s="313" t="str">
        <f>IF(BR$6="","",COUNTIF('tmp２'!$K23:$O23,'男子一覧表 '!BR$6))</f>
        <v/>
      </c>
      <c r="BS28" s="342" t="str">
        <f>IF(BS$6="","",COUNTIF('tmp２'!$K23:$O23,'男子一覧表 '!BS$6))</f>
        <v/>
      </c>
      <c r="BT28" s="309" t="str">
        <f>IF(BT$6="","",COUNTIF('tmp２'!$K23:$O23,'男子一覧表 '!BT$6))</f>
        <v/>
      </c>
      <c r="BU28" s="309" t="str">
        <f>IF(BU$6="","",COUNTIF('tmp２'!$K23:$O23,'男子一覧表 '!BU$6))</f>
        <v/>
      </c>
      <c r="BV28" s="314" t="str">
        <f>IF(BV$6="","",COUNTIF('tmp２'!$K23:$O23,'男子一覧表 '!BV$6))</f>
        <v/>
      </c>
    </row>
    <row r="29" spans="1:74" ht="15" customHeight="1">
      <c r="A29" s="311">
        <v>22</v>
      </c>
      <c r="B29" s="312" t="str">
        <f>男子種目選択!B25</f>
        <v/>
      </c>
      <c r="C29" s="312" t="str">
        <f>男子種目選択!C25</f>
        <v/>
      </c>
      <c r="D29" s="324" t="str">
        <f>男子種目選択!D25</f>
        <v/>
      </c>
      <c r="E29" s="326">
        <f>IF(E$6="","",COUNTIF('tmp２'!$K24:$O24,'男子一覧表 '!E$6))</f>
        <v>0</v>
      </c>
      <c r="F29" s="309">
        <f>IF(F$6="","",COUNTIF('tmp２'!$K24:$O24,'男子一覧表 '!F$6))</f>
        <v>0</v>
      </c>
      <c r="G29" s="313">
        <f>IF(G$6="","",COUNTIF('tmp２'!$K24:$O24,'男子一覧表 '!G$6))</f>
        <v>0</v>
      </c>
      <c r="H29" s="313">
        <f>IF(H$6="","",COUNTIF('tmp２'!$K24:$O24,'男子一覧表 '!H$6))</f>
        <v>0</v>
      </c>
      <c r="I29" s="313">
        <f>IF(I$6="","",COUNTIF('tmp２'!$K24:$O24,'男子一覧表 '!I$6))</f>
        <v>0</v>
      </c>
      <c r="J29" s="313">
        <f>IF(J$6="","",COUNTIF('tmp２'!$K24:$O24,'男子一覧表 '!J$6))</f>
        <v>0</v>
      </c>
      <c r="K29" s="313">
        <f>IF(K$6="","",COUNTIF('tmp２'!$K24:$O24,'男子一覧表 '!K$6))</f>
        <v>0</v>
      </c>
      <c r="L29" s="313">
        <f>IF(L$6="","",COUNTIF('tmp２'!$K24:$O24,'男子一覧表 '!L$6))</f>
        <v>0</v>
      </c>
      <c r="M29" s="313">
        <f>IF(M$6="","",COUNTIF('tmp２'!$K24:$O24,'男子一覧表 '!M$6))</f>
        <v>0</v>
      </c>
      <c r="N29" s="313">
        <f>IF(N$6="","",COUNTIF('tmp２'!$K24:$O24,'男子一覧表 '!N$6))</f>
        <v>0</v>
      </c>
      <c r="O29" s="313">
        <f>IF(O$6="","",COUNTIF('tmp２'!$K24:$O24,'男子一覧表 '!O$6))</f>
        <v>0</v>
      </c>
      <c r="P29" s="313">
        <f>IF(P$6="","",COUNTIF('tmp２'!$K24:$O24,'男子一覧表 '!P$6))</f>
        <v>0</v>
      </c>
      <c r="Q29" s="313">
        <f>IF(Q$6="","",COUNTIF('tmp２'!$K24:$O24,'男子一覧表 '!Q$6))</f>
        <v>0</v>
      </c>
      <c r="R29" s="313">
        <f>IF(R$6="","",COUNTIF('tmp２'!$K24:$O24,'男子一覧表 '!R$6))</f>
        <v>0</v>
      </c>
      <c r="S29" s="313">
        <f>IF(S$6="","",COUNTIF('tmp２'!$K24:$O24,'男子一覧表 '!S$6))</f>
        <v>0</v>
      </c>
      <c r="T29" s="313">
        <f>IF(T$6="","",COUNTIF('tmp２'!$K24:$O24,'男子一覧表 '!T$6))</f>
        <v>0</v>
      </c>
      <c r="U29" s="342">
        <f>IF(U$6="","",COUNTIF('tmp２'!$K24:$O24,'男子一覧表 '!U$6))</f>
        <v>0</v>
      </c>
      <c r="V29" s="309">
        <f>IF(V$6="","",COUNTIF('tmp２'!$K24:$O24,'男子一覧表 '!V$6))</f>
        <v>0</v>
      </c>
      <c r="W29" s="309">
        <f>IF(W$6="","",COUNTIF('tmp２'!$K24:$O24,'男子一覧表 '!W$6))</f>
        <v>0</v>
      </c>
      <c r="X29" s="314">
        <f>IF(X$6="","",COUNTIF('tmp２'!$K24:$O24,'男子一覧表 '!X$6))</f>
        <v>0</v>
      </c>
      <c r="Z29" s="311">
        <v>22</v>
      </c>
      <c r="AA29" s="312" t="str">
        <f t="shared" si="0"/>
        <v/>
      </c>
      <c r="AB29" s="312" t="str">
        <f t="shared" si="1"/>
        <v/>
      </c>
      <c r="AC29" s="324" t="str">
        <f t="shared" si="2"/>
        <v/>
      </c>
      <c r="AD29" s="326">
        <f>IF(AD$6="","",COUNTIF('tmp２'!$K24:$O24,'男子一覧表 '!AD$6))</f>
        <v>0</v>
      </c>
      <c r="AE29" s="309">
        <f>IF(AE$6="","",COUNTIF('tmp２'!$K24:$O24,'男子一覧表 '!AE$6))</f>
        <v>0</v>
      </c>
      <c r="AF29" s="313">
        <f>IF(AF$6="","",COUNTIF('tmp２'!$K24:$O24,'男子一覧表 '!AF$6))</f>
        <v>0</v>
      </c>
      <c r="AG29" s="313">
        <f>IF(AG$6="","",COUNTIF('tmp２'!$K24:$O24,'男子一覧表 '!AG$6))</f>
        <v>0</v>
      </c>
      <c r="AH29" s="313">
        <f>IF(AH$6="","",COUNTIF('tmp２'!$K24:$O24,'男子一覧表 '!AH$6))</f>
        <v>0</v>
      </c>
      <c r="AI29" s="313">
        <f>IF(AI$6="","",COUNTIF('tmp２'!$K24:$O24,'男子一覧表 '!AI$6))</f>
        <v>0</v>
      </c>
      <c r="AJ29" s="313">
        <f>IF(AJ$6="","",COUNTIF('tmp２'!$K24:$O24,'男子一覧表 '!AJ$6))</f>
        <v>0</v>
      </c>
      <c r="AK29" s="313" t="str">
        <f>IF(AK$6="","",COUNTIF('tmp２'!$K24:$O24,'男子一覧表 '!AK$6))</f>
        <v/>
      </c>
      <c r="AL29" s="313" t="str">
        <f>IF(AL$6="","",COUNTIF('tmp２'!$K24:$O24,'男子一覧表 '!AL$6))</f>
        <v/>
      </c>
      <c r="AM29" s="313" t="str">
        <f>IF(AM$6="","",COUNTIF('tmp２'!$K24:$O24,'男子一覧表 '!AM$6))</f>
        <v/>
      </c>
      <c r="AN29" s="313" t="str">
        <f>IF(AN$6="","",COUNTIF('tmp２'!$K24:$O24,'男子一覧表 '!AN$6))</f>
        <v/>
      </c>
      <c r="AO29" s="313" t="str">
        <f>IF(AO$6="","",COUNTIF('tmp２'!$K24:$O24,'男子一覧表 '!AO$6))</f>
        <v/>
      </c>
      <c r="AP29" s="313" t="str">
        <f>IF(AP$6="","",COUNTIF('tmp２'!$K24:$O24,'男子一覧表 '!AP$6))</f>
        <v/>
      </c>
      <c r="AQ29" s="313" t="str">
        <f>IF(AQ$6="","",COUNTIF('tmp２'!$K24:$O24,'男子一覧表 '!AQ$6))</f>
        <v/>
      </c>
      <c r="AR29" s="313" t="str">
        <f>IF(AR$6="","",COUNTIF('tmp２'!$K24:$O24,'男子一覧表 '!AR$6))</f>
        <v/>
      </c>
      <c r="AS29" s="313" t="str">
        <f>IF(AS$6="","",COUNTIF('tmp２'!$K24:$O24,'男子一覧表 '!AS$6))</f>
        <v/>
      </c>
      <c r="AT29" s="342" t="str">
        <f>IF(AT$6="","",COUNTIF('tmp２'!$K24:$O24,'男子一覧表 '!AT$6))</f>
        <v/>
      </c>
      <c r="AU29" s="309" t="str">
        <f>IF(AU$6="","",COUNTIF('tmp２'!$K24:$O24,'男子一覧表 '!AU$6))</f>
        <v/>
      </c>
      <c r="AV29" s="309" t="str">
        <f>IF(AV$6="","",COUNTIF('tmp２'!$K24:$O24,'男子一覧表 '!AV$6))</f>
        <v/>
      </c>
      <c r="AW29" s="314" t="str">
        <f>IF(AW$6="","",COUNTIF('tmp２'!$K24:$O24,'男子一覧表 '!AW$6))</f>
        <v/>
      </c>
      <c r="AY29" s="311">
        <v>22</v>
      </c>
      <c r="AZ29" s="312" t="str">
        <f t="shared" si="3"/>
        <v/>
      </c>
      <c r="BA29" s="312" t="str">
        <f t="shared" si="4"/>
        <v/>
      </c>
      <c r="BB29" s="324" t="str">
        <f t="shared" si="5"/>
        <v/>
      </c>
      <c r="BC29" s="326" t="str">
        <f>IF(BC$6="","",COUNTIF('tmp２'!$K24:$O24,'男子一覧表 '!BC$6))</f>
        <v/>
      </c>
      <c r="BD29" s="309" t="str">
        <f>IF(BD$6="","",COUNTIF('tmp２'!$K24:$O24,'男子一覧表 '!BD$6))</f>
        <v/>
      </c>
      <c r="BE29" s="313" t="str">
        <f>IF(BE$6="","",COUNTIF('tmp２'!$K24:$O24,'男子一覧表 '!BE$6))</f>
        <v/>
      </c>
      <c r="BF29" s="313" t="str">
        <f>IF(BF$6="","",COUNTIF('tmp２'!$K24:$O24,'男子一覧表 '!BF$6))</f>
        <v/>
      </c>
      <c r="BG29" s="313" t="str">
        <f>IF(BG$6="","",COUNTIF('tmp２'!$K24:$O24,'男子一覧表 '!BG$6))</f>
        <v/>
      </c>
      <c r="BH29" s="313" t="str">
        <f>IF(BH$6="","",COUNTIF('tmp２'!$K24:$O24,'男子一覧表 '!BH$6))</f>
        <v/>
      </c>
      <c r="BI29" s="313" t="str">
        <f>IF(BI$6="","",COUNTIF('tmp２'!$K24:$O24,'男子一覧表 '!BI$6))</f>
        <v/>
      </c>
      <c r="BJ29" s="313" t="str">
        <f>IF(BJ$6="","",COUNTIF('tmp２'!$K24:$O24,'男子一覧表 '!BJ$6))</f>
        <v/>
      </c>
      <c r="BK29" s="313" t="str">
        <f>IF(BK$6="","",COUNTIF('tmp２'!$K24:$O24,'男子一覧表 '!BK$6))</f>
        <v/>
      </c>
      <c r="BL29" s="313" t="str">
        <f>IF(BL$6="","",COUNTIF('tmp２'!$K24:$O24,'男子一覧表 '!BL$6))</f>
        <v/>
      </c>
      <c r="BM29" s="313" t="str">
        <f>IF(BM$6="","",COUNTIF('tmp２'!$K24:$O24,'男子一覧表 '!BM$6))</f>
        <v/>
      </c>
      <c r="BN29" s="313" t="str">
        <f>IF(BN$6="","",COUNTIF('tmp２'!$K24:$O24,'男子一覧表 '!BN$6))</f>
        <v/>
      </c>
      <c r="BO29" s="313" t="str">
        <f>IF(BO$6="","",COUNTIF('tmp２'!$K24:$O24,'男子一覧表 '!BO$6))</f>
        <v/>
      </c>
      <c r="BP29" s="313" t="str">
        <f>IF(BP$6="","",COUNTIF('tmp２'!$K24:$O24,'男子一覧表 '!BP$6))</f>
        <v/>
      </c>
      <c r="BQ29" s="313" t="str">
        <f>IF(BQ$6="","",COUNTIF('tmp２'!$K24:$O24,'男子一覧表 '!BQ$6))</f>
        <v/>
      </c>
      <c r="BR29" s="313" t="str">
        <f>IF(BR$6="","",COUNTIF('tmp２'!$K24:$O24,'男子一覧表 '!BR$6))</f>
        <v/>
      </c>
      <c r="BS29" s="342" t="str">
        <f>IF(BS$6="","",COUNTIF('tmp２'!$K24:$O24,'男子一覧表 '!BS$6))</f>
        <v/>
      </c>
      <c r="BT29" s="309" t="str">
        <f>IF(BT$6="","",COUNTIF('tmp２'!$K24:$O24,'男子一覧表 '!BT$6))</f>
        <v/>
      </c>
      <c r="BU29" s="309" t="str">
        <f>IF(BU$6="","",COUNTIF('tmp２'!$K24:$O24,'男子一覧表 '!BU$6))</f>
        <v/>
      </c>
      <c r="BV29" s="314" t="str">
        <f>IF(BV$6="","",COUNTIF('tmp２'!$K24:$O24,'男子一覧表 '!BV$6))</f>
        <v/>
      </c>
    </row>
    <row r="30" spans="1:74" ht="15" customHeight="1">
      <c r="A30" s="311">
        <v>23</v>
      </c>
      <c r="B30" s="312" t="str">
        <f>男子種目選択!B26</f>
        <v/>
      </c>
      <c r="C30" s="312" t="str">
        <f>男子種目選択!C26</f>
        <v/>
      </c>
      <c r="D30" s="324" t="str">
        <f>男子種目選択!D26</f>
        <v/>
      </c>
      <c r="E30" s="326">
        <f>IF(E$6="","",COUNTIF('tmp２'!$K25:$O25,'男子一覧表 '!E$6))</f>
        <v>0</v>
      </c>
      <c r="F30" s="309">
        <f>IF(F$6="","",COUNTIF('tmp２'!$K25:$O25,'男子一覧表 '!F$6))</f>
        <v>0</v>
      </c>
      <c r="G30" s="313">
        <f>IF(G$6="","",COUNTIF('tmp２'!$K25:$O25,'男子一覧表 '!G$6))</f>
        <v>0</v>
      </c>
      <c r="H30" s="313">
        <f>IF(H$6="","",COUNTIF('tmp２'!$K25:$O25,'男子一覧表 '!H$6))</f>
        <v>0</v>
      </c>
      <c r="I30" s="313">
        <f>IF(I$6="","",COUNTIF('tmp２'!$K25:$O25,'男子一覧表 '!I$6))</f>
        <v>0</v>
      </c>
      <c r="J30" s="313">
        <f>IF(J$6="","",COUNTIF('tmp２'!$K25:$O25,'男子一覧表 '!J$6))</f>
        <v>0</v>
      </c>
      <c r="K30" s="313">
        <f>IF(K$6="","",COUNTIF('tmp２'!$K25:$O25,'男子一覧表 '!K$6))</f>
        <v>0</v>
      </c>
      <c r="L30" s="313">
        <f>IF(L$6="","",COUNTIF('tmp２'!$K25:$O25,'男子一覧表 '!L$6))</f>
        <v>0</v>
      </c>
      <c r="M30" s="313">
        <f>IF(M$6="","",COUNTIF('tmp２'!$K25:$O25,'男子一覧表 '!M$6))</f>
        <v>0</v>
      </c>
      <c r="N30" s="313">
        <f>IF(N$6="","",COUNTIF('tmp２'!$K25:$O25,'男子一覧表 '!N$6))</f>
        <v>0</v>
      </c>
      <c r="O30" s="313">
        <f>IF(O$6="","",COUNTIF('tmp２'!$K25:$O25,'男子一覧表 '!O$6))</f>
        <v>0</v>
      </c>
      <c r="P30" s="313">
        <f>IF(P$6="","",COUNTIF('tmp２'!$K25:$O25,'男子一覧表 '!P$6))</f>
        <v>0</v>
      </c>
      <c r="Q30" s="313">
        <f>IF(Q$6="","",COUNTIF('tmp２'!$K25:$O25,'男子一覧表 '!Q$6))</f>
        <v>0</v>
      </c>
      <c r="R30" s="313">
        <f>IF(R$6="","",COUNTIF('tmp２'!$K25:$O25,'男子一覧表 '!R$6))</f>
        <v>0</v>
      </c>
      <c r="S30" s="313">
        <f>IF(S$6="","",COUNTIF('tmp２'!$K25:$O25,'男子一覧表 '!S$6))</f>
        <v>0</v>
      </c>
      <c r="T30" s="313">
        <f>IF(T$6="","",COUNTIF('tmp２'!$K25:$O25,'男子一覧表 '!T$6))</f>
        <v>0</v>
      </c>
      <c r="U30" s="342">
        <f>IF(U$6="","",COUNTIF('tmp２'!$K25:$O25,'男子一覧表 '!U$6))</f>
        <v>0</v>
      </c>
      <c r="V30" s="309">
        <f>IF(V$6="","",COUNTIF('tmp２'!$K25:$O25,'男子一覧表 '!V$6))</f>
        <v>0</v>
      </c>
      <c r="W30" s="309">
        <f>IF(W$6="","",COUNTIF('tmp２'!$K25:$O25,'男子一覧表 '!W$6))</f>
        <v>0</v>
      </c>
      <c r="X30" s="314">
        <f>IF(X$6="","",COUNTIF('tmp２'!$K25:$O25,'男子一覧表 '!X$6))</f>
        <v>0</v>
      </c>
      <c r="Z30" s="311">
        <v>23</v>
      </c>
      <c r="AA30" s="312" t="str">
        <f t="shared" si="0"/>
        <v/>
      </c>
      <c r="AB30" s="312" t="str">
        <f t="shared" si="1"/>
        <v/>
      </c>
      <c r="AC30" s="324" t="str">
        <f t="shared" si="2"/>
        <v/>
      </c>
      <c r="AD30" s="326">
        <f>IF(AD$6="","",COUNTIF('tmp２'!$K25:$O25,'男子一覧表 '!AD$6))</f>
        <v>0</v>
      </c>
      <c r="AE30" s="309">
        <f>IF(AE$6="","",COUNTIF('tmp２'!$K25:$O25,'男子一覧表 '!AE$6))</f>
        <v>0</v>
      </c>
      <c r="AF30" s="313">
        <f>IF(AF$6="","",COUNTIF('tmp２'!$K25:$O25,'男子一覧表 '!AF$6))</f>
        <v>0</v>
      </c>
      <c r="AG30" s="313">
        <f>IF(AG$6="","",COUNTIF('tmp２'!$K25:$O25,'男子一覧表 '!AG$6))</f>
        <v>0</v>
      </c>
      <c r="AH30" s="313">
        <f>IF(AH$6="","",COUNTIF('tmp２'!$K25:$O25,'男子一覧表 '!AH$6))</f>
        <v>0</v>
      </c>
      <c r="AI30" s="313">
        <f>IF(AI$6="","",COUNTIF('tmp２'!$K25:$O25,'男子一覧表 '!AI$6))</f>
        <v>0</v>
      </c>
      <c r="AJ30" s="313">
        <f>IF(AJ$6="","",COUNTIF('tmp２'!$K25:$O25,'男子一覧表 '!AJ$6))</f>
        <v>0</v>
      </c>
      <c r="AK30" s="313" t="str">
        <f>IF(AK$6="","",COUNTIF('tmp２'!$K25:$O25,'男子一覧表 '!AK$6))</f>
        <v/>
      </c>
      <c r="AL30" s="313" t="str">
        <f>IF(AL$6="","",COUNTIF('tmp２'!$K25:$O25,'男子一覧表 '!AL$6))</f>
        <v/>
      </c>
      <c r="AM30" s="313" t="str">
        <f>IF(AM$6="","",COUNTIF('tmp２'!$K25:$O25,'男子一覧表 '!AM$6))</f>
        <v/>
      </c>
      <c r="AN30" s="313" t="str">
        <f>IF(AN$6="","",COUNTIF('tmp２'!$K25:$O25,'男子一覧表 '!AN$6))</f>
        <v/>
      </c>
      <c r="AO30" s="313" t="str">
        <f>IF(AO$6="","",COUNTIF('tmp２'!$K25:$O25,'男子一覧表 '!AO$6))</f>
        <v/>
      </c>
      <c r="AP30" s="313" t="str">
        <f>IF(AP$6="","",COUNTIF('tmp２'!$K25:$O25,'男子一覧表 '!AP$6))</f>
        <v/>
      </c>
      <c r="AQ30" s="313" t="str">
        <f>IF(AQ$6="","",COUNTIF('tmp２'!$K25:$O25,'男子一覧表 '!AQ$6))</f>
        <v/>
      </c>
      <c r="AR30" s="313" t="str">
        <f>IF(AR$6="","",COUNTIF('tmp２'!$K25:$O25,'男子一覧表 '!AR$6))</f>
        <v/>
      </c>
      <c r="AS30" s="313" t="str">
        <f>IF(AS$6="","",COUNTIF('tmp２'!$K25:$O25,'男子一覧表 '!AS$6))</f>
        <v/>
      </c>
      <c r="AT30" s="342" t="str">
        <f>IF(AT$6="","",COUNTIF('tmp２'!$K25:$O25,'男子一覧表 '!AT$6))</f>
        <v/>
      </c>
      <c r="AU30" s="309" t="str">
        <f>IF(AU$6="","",COUNTIF('tmp２'!$K25:$O25,'男子一覧表 '!AU$6))</f>
        <v/>
      </c>
      <c r="AV30" s="309" t="str">
        <f>IF(AV$6="","",COUNTIF('tmp２'!$K25:$O25,'男子一覧表 '!AV$6))</f>
        <v/>
      </c>
      <c r="AW30" s="314" t="str">
        <f>IF(AW$6="","",COUNTIF('tmp２'!$K25:$O25,'男子一覧表 '!AW$6))</f>
        <v/>
      </c>
      <c r="AY30" s="311">
        <v>23</v>
      </c>
      <c r="AZ30" s="312" t="str">
        <f t="shared" si="3"/>
        <v/>
      </c>
      <c r="BA30" s="312" t="str">
        <f t="shared" si="4"/>
        <v/>
      </c>
      <c r="BB30" s="324" t="str">
        <f t="shared" si="5"/>
        <v/>
      </c>
      <c r="BC30" s="326" t="str">
        <f>IF(BC$6="","",COUNTIF('tmp２'!$K25:$O25,'男子一覧表 '!BC$6))</f>
        <v/>
      </c>
      <c r="BD30" s="309" t="str">
        <f>IF(BD$6="","",COUNTIF('tmp２'!$K25:$O25,'男子一覧表 '!BD$6))</f>
        <v/>
      </c>
      <c r="BE30" s="313" t="str">
        <f>IF(BE$6="","",COUNTIF('tmp２'!$K25:$O25,'男子一覧表 '!BE$6))</f>
        <v/>
      </c>
      <c r="BF30" s="313" t="str">
        <f>IF(BF$6="","",COUNTIF('tmp２'!$K25:$O25,'男子一覧表 '!BF$6))</f>
        <v/>
      </c>
      <c r="BG30" s="313" t="str">
        <f>IF(BG$6="","",COUNTIF('tmp２'!$K25:$O25,'男子一覧表 '!BG$6))</f>
        <v/>
      </c>
      <c r="BH30" s="313" t="str">
        <f>IF(BH$6="","",COUNTIF('tmp２'!$K25:$O25,'男子一覧表 '!BH$6))</f>
        <v/>
      </c>
      <c r="BI30" s="313" t="str">
        <f>IF(BI$6="","",COUNTIF('tmp２'!$K25:$O25,'男子一覧表 '!BI$6))</f>
        <v/>
      </c>
      <c r="BJ30" s="313" t="str">
        <f>IF(BJ$6="","",COUNTIF('tmp２'!$K25:$O25,'男子一覧表 '!BJ$6))</f>
        <v/>
      </c>
      <c r="BK30" s="313" t="str">
        <f>IF(BK$6="","",COUNTIF('tmp２'!$K25:$O25,'男子一覧表 '!BK$6))</f>
        <v/>
      </c>
      <c r="BL30" s="313" t="str">
        <f>IF(BL$6="","",COUNTIF('tmp２'!$K25:$O25,'男子一覧表 '!BL$6))</f>
        <v/>
      </c>
      <c r="BM30" s="313" t="str">
        <f>IF(BM$6="","",COUNTIF('tmp２'!$K25:$O25,'男子一覧表 '!BM$6))</f>
        <v/>
      </c>
      <c r="BN30" s="313" t="str">
        <f>IF(BN$6="","",COUNTIF('tmp２'!$K25:$O25,'男子一覧表 '!BN$6))</f>
        <v/>
      </c>
      <c r="BO30" s="313" t="str">
        <f>IF(BO$6="","",COUNTIF('tmp２'!$K25:$O25,'男子一覧表 '!BO$6))</f>
        <v/>
      </c>
      <c r="BP30" s="313" t="str">
        <f>IF(BP$6="","",COUNTIF('tmp２'!$K25:$O25,'男子一覧表 '!BP$6))</f>
        <v/>
      </c>
      <c r="BQ30" s="313" t="str">
        <f>IF(BQ$6="","",COUNTIF('tmp２'!$K25:$O25,'男子一覧表 '!BQ$6))</f>
        <v/>
      </c>
      <c r="BR30" s="313" t="str">
        <f>IF(BR$6="","",COUNTIF('tmp２'!$K25:$O25,'男子一覧表 '!BR$6))</f>
        <v/>
      </c>
      <c r="BS30" s="342" t="str">
        <f>IF(BS$6="","",COUNTIF('tmp２'!$K25:$O25,'男子一覧表 '!BS$6))</f>
        <v/>
      </c>
      <c r="BT30" s="309" t="str">
        <f>IF(BT$6="","",COUNTIF('tmp２'!$K25:$O25,'男子一覧表 '!BT$6))</f>
        <v/>
      </c>
      <c r="BU30" s="309" t="str">
        <f>IF(BU$6="","",COUNTIF('tmp２'!$K25:$O25,'男子一覧表 '!BU$6))</f>
        <v/>
      </c>
      <c r="BV30" s="314" t="str">
        <f>IF(BV$6="","",COUNTIF('tmp２'!$K25:$O25,'男子一覧表 '!BV$6))</f>
        <v/>
      </c>
    </row>
    <row r="31" spans="1:74" ht="15" customHeight="1">
      <c r="A31" s="311">
        <v>24</v>
      </c>
      <c r="B31" s="312" t="str">
        <f>男子種目選択!B27</f>
        <v/>
      </c>
      <c r="C31" s="312" t="str">
        <f>男子種目選択!C27</f>
        <v/>
      </c>
      <c r="D31" s="324" t="str">
        <f>男子種目選択!D27</f>
        <v/>
      </c>
      <c r="E31" s="326">
        <f>IF(E$6="","",COUNTIF('tmp２'!$K26:$O26,'男子一覧表 '!E$6))</f>
        <v>0</v>
      </c>
      <c r="F31" s="309">
        <f>IF(F$6="","",COUNTIF('tmp２'!$K26:$O26,'男子一覧表 '!F$6))</f>
        <v>0</v>
      </c>
      <c r="G31" s="313">
        <f>IF(G$6="","",COUNTIF('tmp２'!$K26:$O26,'男子一覧表 '!G$6))</f>
        <v>0</v>
      </c>
      <c r="H31" s="313">
        <f>IF(H$6="","",COUNTIF('tmp２'!$K26:$O26,'男子一覧表 '!H$6))</f>
        <v>0</v>
      </c>
      <c r="I31" s="313">
        <f>IF(I$6="","",COUNTIF('tmp２'!$K26:$O26,'男子一覧表 '!I$6))</f>
        <v>0</v>
      </c>
      <c r="J31" s="313">
        <f>IF(J$6="","",COUNTIF('tmp２'!$K26:$O26,'男子一覧表 '!J$6))</f>
        <v>0</v>
      </c>
      <c r="K31" s="313">
        <f>IF(K$6="","",COUNTIF('tmp２'!$K26:$O26,'男子一覧表 '!K$6))</f>
        <v>0</v>
      </c>
      <c r="L31" s="313">
        <f>IF(L$6="","",COUNTIF('tmp２'!$K26:$O26,'男子一覧表 '!L$6))</f>
        <v>0</v>
      </c>
      <c r="M31" s="313">
        <f>IF(M$6="","",COUNTIF('tmp２'!$K26:$O26,'男子一覧表 '!M$6))</f>
        <v>0</v>
      </c>
      <c r="N31" s="313">
        <f>IF(N$6="","",COUNTIF('tmp２'!$K26:$O26,'男子一覧表 '!N$6))</f>
        <v>0</v>
      </c>
      <c r="O31" s="313">
        <f>IF(O$6="","",COUNTIF('tmp２'!$K26:$O26,'男子一覧表 '!O$6))</f>
        <v>0</v>
      </c>
      <c r="P31" s="313">
        <f>IF(P$6="","",COUNTIF('tmp２'!$K26:$O26,'男子一覧表 '!P$6))</f>
        <v>0</v>
      </c>
      <c r="Q31" s="313">
        <f>IF(Q$6="","",COUNTIF('tmp２'!$K26:$O26,'男子一覧表 '!Q$6))</f>
        <v>0</v>
      </c>
      <c r="R31" s="313">
        <f>IF(R$6="","",COUNTIF('tmp２'!$K26:$O26,'男子一覧表 '!R$6))</f>
        <v>0</v>
      </c>
      <c r="S31" s="313">
        <f>IF(S$6="","",COUNTIF('tmp２'!$K26:$O26,'男子一覧表 '!S$6))</f>
        <v>0</v>
      </c>
      <c r="T31" s="313">
        <f>IF(T$6="","",COUNTIF('tmp２'!$K26:$O26,'男子一覧表 '!T$6))</f>
        <v>0</v>
      </c>
      <c r="U31" s="342">
        <f>IF(U$6="","",COUNTIF('tmp２'!$K26:$O26,'男子一覧表 '!U$6))</f>
        <v>0</v>
      </c>
      <c r="V31" s="309">
        <f>IF(V$6="","",COUNTIF('tmp２'!$K26:$O26,'男子一覧表 '!V$6))</f>
        <v>0</v>
      </c>
      <c r="W31" s="309">
        <f>IF(W$6="","",COUNTIF('tmp２'!$K26:$O26,'男子一覧表 '!W$6))</f>
        <v>0</v>
      </c>
      <c r="X31" s="314">
        <f>IF(X$6="","",COUNTIF('tmp２'!$K26:$O26,'男子一覧表 '!X$6))</f>
        <v>0</v>
      </c>
      <c r="Z31" s="311">
        <v>24</v>
      </c>
      <c r="AA31" s="312" t="str">
        <f t="shared" si="0"/>
        <v/>
      </c>
      <c r="AB31" s="312" t="str">
        <f t="shared" si="1"/>
        <v/>
      </c>
      <c r="AC31" s="324" t="str">
        <f t="shared" si="2"/>
        <v/>
      </c>
      <c r="AD31" s="326">
        <f>IF(AD$6="","",COUNTIF('tmp２'!$K26:$O26,'男子一覧表 '!AD$6))</f>
        <v>0</v>
      </c>
      <c r="AE31" s="309">
        <f>IF(AE$6="","",COUNTIF('tmp２'!$K26:$O26,'男子一覧表 '!AE$6))</f>
        <v>0</v>
      </c>
      <c r="AF31" s="313">
        <f>IF(AF$6="","",COUNTIF('tmp２'!$K26:$O26,'男子一覧表 '!AF$6))</f>
        <v>0</v>
      </c>
      <c r="AG31" s="313">
        <f>IF(AG$6="","",COUNTIF('tmp２'!$K26:$O26,'男子一覧表 '!AG$6))</f>
        <v>0</v>
      </c>
      <c r="AH31" s="313">
        <f>IF(AH$6="","",COUNTIF('tmp２'!$K26:$O26,'男子一覧表 '!AH$6))</f>
        <v>0</v>
      </c>
      <c r="AI31" s="313">
        <f>IF(AI$6="","",COUNTIF('tmp２'!$K26:$O26,'男子一覧表 '!AI$6))</f>
        <v>0</v>
      </c>
      <c r="AJ31" s="313">
        <f>IF(AJ$6="","",COUNTIF('tmp２'!$K26:$O26,'男子一覧表 '!AJ$6))</f>
        <v>0</v>
      </c>
      <c r="AK31" s="313" t="str">
        <f>IF(AK$6="","",COUNTIF('tmp２'!$K26:$O26,'男子一覧表 '!AK$6))</f>
        <v/>
      </c>
      <c r="AL31" s="313" t="str">
        <f>IF(AL$6="","",COUNTIF('tmp２'!$K26:$O26,'男子一覧表 '!AL$6))</f>
        <v/>
      </c>
      <c r="AM31" s="313" t="str">
        <f>IF(AM$6="","",COUNTIF('tmp２'!$K26:$O26,'男子一覧表 '!AM$6))</f>
        <v/>
      </c>
      <c r="AN31" s="313" t="str">
        <f>IF(AN$6="","",COUNTIF('tmp２'!$K26:$O26,'男子一覧表 '!AN$6))</f>
        <v/>
      </c>
      <c r="AO31" s="313" t="str">
        <f>IF(AO$6="","",COUNTIF('tmp２'!$K26:$O26,'男子一覧表 '!AO$6))</f>
        <v/>
      </c>
      <c r="AP31" s="313" t="str">
        <f>IF(AP$6="","",COUNTIF('tmp２'!$K26:$O26,'男子一覧表 '!AP$6))</f>
        <v/>
      </c>
      <c r="AQ31" s="313" t="str">
        <f>IF(AQ$6="","",COUNTIF('tmp２'!$K26:$O26,'男子一覧表 '!AQ$6))</f>
        <v/>
      </c>
      <c r="AR31" s="313" t="str">
        <f>IF(AR$6="","",COUNTIF('tmp２'!$K26:$O26,'男子一覧表 '!AR$6))</f>
        <v/>
      </c>
      <c r="AS31" s="313" t="str">
        <f>IF(AS$6="","",COUNTIF('tmp２'!$K26:$O26,'男子一覧表 '!AS$6))</f>
        <v/>
      </c>
      <c r="AT31" s="342" t="str">
        <f>IF(AT$6="","",COUNTIF('tmp２'!$K26:$O26,'男子一覧表 '!AT$6))</f>
        <v/>
      </c>
      <c r="AU31" s="309" t="str">
        <f>IF(AU$6="","",COUNTIF('tmp２'!$K26:$O26,'男子一覧表 '!AU$6))</f>
        <v/>
      </c>
      <c r="AV31" s="309" t="str">
        <f>IF(AV$6="","",COUNTIF('tmp２'!$K26:$O26,'男子一覧表 '!AV$6))</f>
        <v/>
      </c>
      <c r="AW31" s="314" t="str">
        <f>IF(AW$6="","",COUNTIF('tmp２'!$K26:$O26,'男子一覧表 '!AW$6))</f>
        <v/>
      </c>
      <c r="AY31" s="311">
        <v>24</v>
      </c>
      <c r="AZ31" s="312" t="str">
        <f t="shared" si="3"/>
        <v/>
      </c>
      <c r="BA31" s="312" t="str">
        <f t="shared" si="4"/>
        <v/>
      </c>
      <c r="BB31" s="324" t="str">
        <f t="shared" si="5"/>
        <v/>
      </c>
      <c r="BC31" s="326" t="str">
        <f>IF(BC$6="","",COUNTIF('tmp２'!$K26:$O26,'男子一覧表 '!BC$6))</f>
        <v/>
      </c>
      <c r="BD31" s="309" t="str">
        <f>IF(BD$6="","",COUNTIF('tmp２'!$K26:$O26,'男子一覧表 '!BD$6))</f>
        <v/>
      </c>
      <c r="BE31" s="313" t="str">
        <f>IF(BE$6="","",COUNTIF('tmp２'!$K26:$O26,'男子一覧表 '!BE$6))</f>
        <v/>
      </c>
      <c r="BF31" s="313" t="str">
        <f>IF(BF$6="","",COUNTIF('tmp２'!$K26:$O26,'男子一覧表 '!BF$6))</f>
        <v/>
      </c>
      <c r="BG31" s="313" t="str">
        <f>IF(BG$6="","",COUNTIF('tmp２'!$K26:$O26,'男子一覧表 '!BG$6))</f>
        <v/>
      </c>
      <c r="BH31" s="313" t="str">
        <f>IF(BH$6="","",COUNTIF('tmp２'!$K26:$O26,'男子一覧表 '!BH$6))</f>
        <v/>
      </c>
      <c r="BI31" s="313" t="str">
        <f>IF(BI$6="","",COUNTIF('tmp２'!$K26:$O26,'男子一覧表 '!BI$6))</f>
        <v/>
      </c>
      <c r="BJ31" s="313" t="str">
        <f>IF(BJ$6="","",COUNTIF('tmp２'!$K26:$O26,'男子一覧表 '!BJ$6))</f>
        <v/>
      </c>
      <c r="BK31" s="313" t="str">
        <f>IF(BK$6="","",COUNTIF('tmp２'!$K26:$O26,'男子一覧表 '!BK$6))</f>
        <v/>
      </c>
      <c r="BL31" s="313" t="str">
        <f>IF(BL$6="","",COUNTIF('tmp２'!$K26:$O26,'男子一覧表 '!BL$6))</f>
        <v/>
      </c>
      <c r="BM31" s="313" t="str">
        <f>IF(BM$6="","",COUNTIF('tmp２'!$K26:$O26,'男子一覧表 '!BM$6))</f>
        <v/>
      </c>
      <c r="BN31" s="313" t="str">
        <f>IF(BN$6="","",COUNTIF('tmp２'!$K26:$O26,'男子一覧表 '!BN$6))</f>
        <v/>
      </c>
      <c r="BO31" s="313" t="str">
        <f>IF(BO$6="","",COUNTIF('tmp２'!$K26:$O26,'男子一覧表 '!BO$6))</f>
        <v/>
      </c>
      <c r="BP31" s="313" t="str">
        <f>IF(BP$6="","",COUNTIF('tmp２'!$K26:$O26,'男子一覧表 '!BP$6))</f>
        <v/>
      </c>
      <c r="BQ31" s="313" t="str">
        <f>IF(BQ$6="","",COUNTIF('tmp２'!$K26:$O26,'男子一覧表 '!BQ$6))</f>
        <v/>
      </c>
      <c r="BR31" s="313" t="str">
        <f>IF(BR$6="","",COUNTIF('tmp２'!$K26:$O26,'男子一覧表 '!BR$6))</f>
        <v/>
      </c>
      <c r="BS31" s="342" t="str">
        <f>IF(BS$6="","",COUNTIF('tmp２'!$K26:$O26,'男子一覧表 '!BS$6))</f>
        <v/>
      </c>
      <c r="BT31" s="309" t="str">
        <f>IF(BT$6="","",COUNTIF('tmp２'!$K26:$O26,'男子一覧表 '!BT$6))</f>
        <v/>
      </c>
      <c r="BU31" s="309" t="str">
        <f>IF(BU$6="","",COUNTIF('tmp２'!$K26:$O26,'男子一覧表 '!BU$6))</f>
        <v/>
      </c>
      <c r="BV31" s="314" t="str">
        <f>IF(BV$6="","",COUNTIF('tmp２'!$K26:$O26,'男子一覧表 '!BV$6))</f>
        <v/>
      </c>
    </row>
    <row r="32" spans="1:74" ht="15" customHeight="1">
      <c r="A32" s="311">
        <v>25</v>
      </c>
      <c r="B32" s="312" t="str">
        <f>男子種目選択!B28</f>
        <v/>
      </c>
      <c r="C32" s="312" t="str">
        <f>男子種目選択!C28</f>
        <v/>
      </c>
      <c r="D32" s="324" t="str">
        <f>男子種目選択!D28</f>
        <v/>
      </c>
      <c r="E32" s="326">
        <f>IF(E$6="","",COUNTIF('tmp２'!$K27:$O27,'男子一覧表 '!E$6))</f>
        <v>0</v>
      </c>
      <c r="F32" s="309">
        <f>IF(F$6="","",COUNTIF('tmp２'!$K27:$O27,'男子一覧表 '!F$6))</f>
        <v>0</v>
      </c>
      <c r="G32" s="313">
        <f>IF(G$6="","",COUNTIF('tmp２'!$K27:$O27,'男子一覧表 '!G$6))</f>
        <v>0</v>
      </c>
      <c r="H32" s="313">
        <f>IF(H$6="","",COUNTIF('tmp２'!$K27:$O27,'男子一覧表 '!H$6))</f>
        <v>0</v>
      </c>
      <c r="I32" s="313">
        <f>IF(I$6="","",COUNTIF('tmp２'!$K27:$O27,'男子一覧表 '!I$6))</f>
        <v>0</v>
      </c>
      <c r="J32" s="313">
        <f>IF(J$6="","",COUNTIF('tmp２'!$K27:$O27,'男子一覧表 '!J$6))</f>
        <v>0</v>
      </c>
      <c r="K32" s="313">
        <f>IF(K$6="","",COUNTIF('tmp２'!$K27:$O27,'男子一覧表 '!K$6))</f>
        <v>0</v>
      </c>
      <c r="L32" s="313">
        <f>IF(L$6="","",COUNTIF('tmp２'!$K27:$O27,'男子一覧表 '!L$6))</f>
        <v>0</v>
      </c>
      <c r="M32" s="313">
        <f>IF(M$6="","",COUNTIF('tmp２'!$K27:$O27,'男子一覧表 '!M$6))</f>
        <v>0</v>
      </c>
      <c r="N32" s="313">
        <f>IF(N$6="","",COUNTIF('tmp２'!$K27:$O27,'男子一覧表 '!N$6))</f>
        <v>0</v>
      </c>
      <c r="O32" s="313">
        <f>IF(O$6="","",COUNTIF('tmp２'!$K27:$O27,'男子一覧表 '!O$6))</f>
        <v>0</v>
      </c>
      <c r="P32" s="313">
        <f>IF(P$6="","",COUNTIF('tmp２'!$K27:$O27,'男子一覧表 '!P$6))</f>
        <v>0</v>
      </c>
      <c r="Q32" s="313">
        <f>IF(Q$6="","",COUNTIF('tmp２'!$K27:$O27,'男子一覧表 '!Q$6))</f>
        <v>0</v>
      </c>
      <c r="R32" s="313">
        <f>IF(R$6="","",COUNTIF('tmp２'!$K27:$O27,'男子一覧表 '!R$6))</f>
        <v>0</v>
      </c>
      <c r="S32" s="313">
        <f>IF(S$6="","",COUNTIF('tmp２'!$K27:$O27,'男子一覧表 '!S$6))</f>
        <v>0</v>
      </c>
      <c r="T32" s="313">
        <f>IF(T$6="","",COUNTIF('tmp２'!$K27:$O27,'男子一覧表 '!T$6))</f>
        <v>0</v>
      </c>
      <c r="U32" s="342">
        <f>IF(U$6="","",COUNTIF('tmp２'!$K27:$O27,'男子一覧表 '!U$6))</f>
        <v>0</v>
      </c>
      <c r="V32" s="309">
        <f>IF(V$6="","",COUNTIF('tmp２'!$K27:$O27,'男子一覧表 '!V$6))</f>
        <v>0</v>
      </c>
      <c r="W32" s="309">
        <f>IF(W$6="","",COUNTIF('tmp２'!$K27:$O27,'男子一覧表 '!W$6))</f>
        <v>0</v>
      </c>
      <c r="X32" s="314">
        <f>IF(X$6="","",COUNTIF('tmp２'!$K27:$O27,'男子一覧表 '!X$6))</f>
        <v>0</v>
      </c>
      <c r="Z32" s="311">
        <v>25</v>
      </c>
      <c r="AA32" s="312" t="str">
        <f t="shared" si="0"/>
        <v/>
      </c>
      <c r="AB32" s="312" t="str">
        <f t="shared" si="1"/>
        <v/>
      </c>
      <c r="AC32" s="324" t="str">
        <f t="shared" si="2"/>
        <v/>
      </c>
      <c r="AD32" s="326">
        <f>IF(AD$6="","",COUNTIF('tmp２'!$K27:$O27,'男子一覧表 '!AD$6))</f>
        <v>0</v>
      </c>
      <c r="AE32" s="309">
        <f>IF(AE$6="","",COUNTIF('tmp２'!$K27:$O27,'男子一覧表 '!AE$6))</f>
        <v>0</v>
      </c>
      <c r="AF32" s="313">
        <f>IF(AF$6="","",COUNTIF('tmp２'!$K27:$O27,'男子一覧表 '!AF$6))</f>
        <v>0</v>
      </c>
      <c r="AG32" s="313">
        <f>IF(AG$6="","",COUNTIF('tmp２'!$K27:$O27,'男子一覧表 '!AG$6))</f>
        <v>0</v>
      </c>
      <c r="AH32" s="313">
        <f>IF(AH$6="","",COUNTIF('tmp２'!$K27:$O27,'男子一覧表 '!AH$6))</f>
        <v>0</v>
      </c>
      <c r="AI32" s="313">
        <f>IF(AI$6="","",COUNTIF('tmp２'!$K27:$O27,'男子一覧表 '!AI$6))</f>
        <v>0</v>
      </c>
      <c r="AJ32" s="313">
        <f>IF(AJ$6="","",COUNTIF('tmp２'!$K27:$O27,'男子一覧表 '!AJ$6))</f>
        <v>0</v>
      </c>
      <c r="AK32" s="313" t="str">
        <f>IF(AK$6="","",COUNTIF('tmp２'!$K27:$O27,'男子一覧表 '!AK$6))</f>
        <v/>
      </c>
      <c r="AL32" s="313" t="str">
        <f>IF(AL$6="","",COUNTIF('tmp２'!$K27:$O27,'男子一覧表 '!AL$6))</f>
        <v/>
      </c>
      <c r="AM32" s="313" t="str">
        <f>IF(AM$6="","",COUNTIF('tmp２'!$K27:$O27,'男子一覧表 '!AM$6))</f>
        <v/>
      </c>
      <c r="AN32" s="313" t="str">
        <f>IF(AN$6="","",COUNTIF('tmp２'!$K27:$O27,'男子一覧表 '!AN$6))</f>
        <v/>
      </c>
      <c r="AO32" s="313" t="str">
        <f>IF(AO$6="","",COUNTIF('tmp２'!$K27:$O27,'男子一覧表 '!AO$6))</f>
        <v/>
      </c>
      <c r="AP32" s="313" t="str">
        <f>IF(AP$6="","",COUNTIF('tmp２'!$K27:$O27,'男子一覧表 '!AP$6))</f>
        <v/>
      </c>
      <c r="AQ32" s="313" t="str">
        <f>IF(AQ$6="","",COUNTIF('tmp２'!$K27:$O27,'男子一覧表 '!AQ$6))</f>
        <v/>
      </c>
      <c r="AR32" s="313" t="str">
        <f>IF(AR$6="","",COUNTIF('tmp２'!$K27:$O27,'男子一覧表 '!AR$6))</f>
        <v/>
      </c>
      <c r="AS32" s="313" t="str">
        <f>IF(AS$6="","",COUNTIF('tmp２'!$K27:$O27,'男子一覧表 '!AS$6))</f>
        <v/>
      </c>
      <c r="AT32" s="342" t="str">
        <f>IF(AT$6="","",COUNTIF('tmp２'!$K27:$O27,'男子一覧表 '!AT$6))</f>
        <v/>
      </c>
      <c r="AU32" s="309" t="str">
        <f>IF(AU$6="","",COUNTIF('tmp２'!$K27:$O27,'男子一覧表 '!AU$6))</f>
        <v/>
      </c>
      <c r="AV32" s="309" t="str">
        <f>IF(AV$6="","",COUNTIF('tmp２'!$K27:$O27,'男子一覧表 '!AV$6))</f>
        <v/>
      </c>
      <c r="AW32" s="314" t="str">
        <f>IF(AW$6="","",COUNTIF('tmp２'!$K27:$O27,'男子一覧表 '!AW$6))</f>
        <v/>
      </c>
      <c r="AY32" s="311">
        <v>25</v>
      </c>
      <c r="AZ32" s="312" t="str">
        <f t="shared" si="3"/>
        <v/>
      </c>
      <c r="BA32" s="312" t="str">
        <f t="shared" si="4"/>
        <v/>
      </c>
      <c r="BB32" s="324" t="str">
        <f t="shared" si="5"/>
        <v/>
      </c>
      <c r="BC32" s="326" t="str">
        <f>IF(BC$6="","",COUNTIF('tmp２'!$K27:$O27,'男子一覧表 '!BC$6))</f>
        <v/>
      </c>
      <c r="BD32" s="309" t="str">
        <f>IF(BD$6="","",COUNTIF('tmp２'!$K27:$O27,'男子一覧表 '!BD$6))</f>
        <v/>
      </c>
      <c r="BE32" s="313" t="str">
        <f>IF(BE$6="","",COUNTIF('tmp２'!$K27:$O27,'男子一覧表 '!BE$6))</f>
        <v/>
      </c>
      <c r="BF32" s="313" t="str">
        <f>IF(BF$6="","",COUNTIF('tmp２'!$K27:$O27,'男子一覧表 '!BF$6))</f>
        <v/>
      </c>
      <c r="BG32" s="313" t="str">
        <f>IF(BG$6="","",COUNTIF('tmp２'!$K27:$O27,'男子一覧表 '!BG$6))</f>
        <v/>
      </c>
      <c r="BH32" s="313" t="str">
        <f>IF(BH$6="","",COUNTIF('tmp２'!$K27:$O27,'男子一覧表 '!BH$6))</f>
        <v/>
      </c>
      <c r="BI32" s="313" t="str">
        <f>IF(BI$6="","",COUNTIF('tmp２'!$K27:$O27,'男子一覧表 '!BI$6))</f>
        <v/>
      </c>
      <c r="BJ32" s="313" t="str">
        <f>IF(BJ$6="","",COUNTIF('tmp２'!$K27:$O27,'男子一覧表 '!BJ$6))</f>
        <v/>
      </c>
      <c r="BK32" s="313" t="str">
        <f>IF(BK$6="","",COUNTIF('tmp２'!$K27:$O27,'男子一覧表 '!BK$6))</f>
        <v/>
      </c>
      <c r="BL32" s="313" t="str">
        <f>IF(BL$6="","",COUNTIF('tmp２'!$K27:$O27,'男子一覧表 '!BL$6))</f>
        <v/>
      </c>
      <c r="BM32" s="313" t="str">
        <f>IF(BM$6="","",COUNTIF('tmp２'!$K27:$O27,'男子一覧表 '!BM$6))</f>
        <v/>
      </c>
      <c r="BN32" s="313" t="str">
        <f>IF(BN$6="","",COUNTIF('tmp２'!$K27:$O27,'男子一覧表 '!BN$6))</f>
        <v/>
      </c>
      <c r="BO32" s="313" t="str">
        <f>IF(BO$6="","",COUNTIF('tmp２'!$K27:$O27,'男子一覧表 '!BO$6))</f>
        <v/>
      </c>
      <c r="BP32" s="313" t="str">
        <f>IF(BP$6="","",COUNTIF('tmp２'!$K27:$O27,'男子一覧表 '!BP$6))</f>
        <v/>
      </c>
      <c r="BQ32" s="313" t="str">
        <f>IF(BQ$6="","",COUNTIF('tmp２'!$K27:$O27,'男子一覧表 '!BQ$6))</f>
        <v/>
      </c>
      <c r="BR32" s="313" t="str">
        <f>IF(BR$6="","",COUNTIF('tmp２'!$K27:$O27,'男子一覧表 '!BR$6))</f>
        <v/>
      </c>
      <c r="BS32" s="342" t="str">
        <f>IF(BS$6="","",COUNTIF('tmp２'!$K27:$O27,'男子一覧表 '!BS$6))</f>
        <v/>
      </c>
      <c r="BT32" s="309" t="str">
        <f>IF(BT$6="","",COUNTIF('tmp２'!$K27:$O27,'男子一覧表 '!BT$6))</f>
        <v/>
      </c>
      <c r="BU32" s="309" t="str">
        <f>IF(BU$6="","",COUNTIF('tmp２'!$K27:$O27,'男子一覧表 '!BU$6))</f>
        <v/>
      </c>
      <c r="BV32" s="314" t="str">
        <f>IF(BV$6="","",COUNTIF('tmp２'!$K27:$O27,'男子一覧表 '!BV$6))</f>
        <v/>
      </c>
    </row>
    <row r="33" spans="1:74" ht="15" customHeight="1">
      <c r="A33" s="311">
        <v>26</v>
      </c>
      <c r="B33" s="312" t="str">
        <f>男子種目選択!B29</f>
        <v/>
      </c>
      <c r="C33" s="312" t="str">
        <f>男子種目選択!C29</f>
        <v/>
      </c>
      <c r="D33" s="324" t="str">
        <f>男子種目選択!D29</f>
        <v/>
      </c>
      <c r="E33" s="326">
        <f>IF(E$6="","",COUNTIF('tmp２'!$K28:$O28,'男子一覧表 '!E$6))</f>
        <v>0</v>
      </c>
      <c r="F33" s="309">
        <f>IF(F$6="","",COUNTIF('tmp２'!$K28:$O28,'男子一覧表 '!F$6))</f>
        <v>0</v>
      </c>
      <c r="G33" s="313">
        <f>IF(G$6="","",COUNTIF('tmp２'!$K28:$O28,'男子一覧表 '!G$6))</f>
        <v>0</v>
      </c>
      <c r="H33" s="313">
        <f>IF(H$6="","",COUNTIF('tmp２'!$K28:$O28,'男子一覧表 '!H$6))</f>
        <v>0</v>
      </c>
      <c r="I33" s="313">
        <f>IF(I$6="","",COUNTIF('tmp２'!$K28:$O28,'男子一覧表 '!I$6))</f>
        <v>0</v>
      </c>
      <c r="J33" s="313">
        <f>IF(J$6="","",COUNTIF('tmp２'!$K28:$O28,'男子一覧表 '!J$6))</f>
        <v>0</v>
      </c>
      <c r="K33" s="313">
        <f>IF(K$6="","",COUNTIF('tmp２'!$K28:$O28,'男子一覧表 '!K$6))</f>
        <v>0</v>
      </c>
      <c r="L33" s="313">
        <f>IF(L$6="","",COUNTIF('tmp２'!$K28:$O28,'男子一覧表 '!L$6))</f>
        <v>0</v>
      </c>
      <c r="M33" s="313">
        <f>IF(M$6="","",COUNTIF('tmp２'!$K28:$O28,'男子一覧表 '!M$6))</f>
        <v>0</v>
      </c>
      <c r="N33" s="313">
        <f>IF(N$6="","",COUNTIF('tmp２'!$K28:$O28,'男子一覧表 '!N$6))</f>
        <v>0</v>
      </c>
      <c r="O33" s="313">
        <f>IF(O$6="","",COUNTIF('tmp２'!$K28:$O28,'男子一覧表 '!O$6))</f>
        <v>0</v>
      </c>
      <c r="P33" s="313">
        <f>IF(P$6="","",COUNTIF('tmp２'!$K28:$O28,'男子一覧表 '!P$6))</f>
        <v>0</v>
      </c>
      <c r="Q33" s="313">
        <f>IF(Q$6="","",COUNTIF('tmp２'!$K28:$O28,'男子一覧表 '!Q$6))</f>
        <v>0</v>
      </c>
      <c r="R33" s="313">
        <f>IF(R$6="","",COUNTIF('tmp２'!$K28:$O28,'男子一覧表 '!R$6))</f>
        <v>0</v>
      </c>
      <c r="S33" s="313">
        <f>IF(S$6="","",COUNTIF('tmp２'!$K28:$O28,'男子一覧表 '!S$6))</f>
        <v>0</v>
      </c>
      <c r="T33" s="313">
        <f>IF(T$6="","",COUNTIF('tmp２'!$K28:$O28,'男子一覧表 '!T$6))</f>
        <v>0</v>
      </c>
      <c r="U33" s="342">
        <f>IF(U$6="","",COUNTIF('tmp２'!$K28:$O28,'男子一覧表 '!U$6))</f>
        <v>0</v>
      </c>
      <c r="V33" s="309">
        <f>IF(V$6="","",COUNTIF('tmp２'!$K28:$O28,'男子一覧表 '!V$6))</f>
        <v>0</v>
      </c>
      <c r="W33" s="309">
        <f>IF(W$6="","",COUNTIF('tmp２'!$K28:$O28,'男子一覧表 '!W$6))</f>
        <v>0</v>
      </c>
      <c r="X33" s="314">
        <f>IF(X$6="","",COUNTIF('tmp２'!$K28:$O28,'男子一覧表 '!X$6))</f>
        <v>0</v>
      </c>
      <c r="Z33" s="311">
        <v>26</v>
      </c>
      <c r="AA33" s="312" t="str">
        <f t="shared" si="0"/>
        <v/>
      </c>
      <c r="AB33" s="312" t="str">
        <f t="shared" si="1"/>
        <v/>
      </c>
      <c r="AC33" s="324" t="str">
        <f t="shared" si="2"/>
        <v/>
      </c>
      <c r="AD33" s="326">
        <f>IF(AD$6="","",COUNTIF('tmp２'!$K28:$O28,'男子一覧表 '!AD$6))</f>
        <v>0</v>
      </c>
      <c r="AE33" s="309">
        <f>IF(AE$6="","",COUNTIF('tmp２'!$K28:$O28,'男子一覧表 '!AE$6))</f>
        <v>0</v>
      </c>
      <c r="AF33" s="313">
        <f>IF(AF$6="","",COUNTIF('tmp２'!$K28:$O28,'男子一覧表 '!AF$6))</f>
        <v>0</v>
      </c>
      <c r="AG33" s="313">
        <f>IF(AG$6="","",COUNTIF('tmp２'!$K28:$O28,'男子一覧表 '!AG$6))</f>
        <v>0</v>
      </c>
      <c r="AH33" s="313">
        <f>IF(AH$6="","",COUNTIF('tmp２'!$K28:$O28,'男子一覧表 '!AH$6))</f>
        <v>0</v>
      </c>
      <c r="AI33" s="313">
        <f>IF(AI$6="","",COUNTIF('tmp２'!$K28:$O28,'男子一覧表 '!AI$6))</f>
        <v>0</v>
      </c>
      <c r="AJ33" s="313">
        <f>IF(AJ$6="","",COUNTIF('tmp２'!$K28:$O28,'男子一覧表 '!AJ$6))</f>
        <v>0</v>
      </c>
      <c r="AK33" s="313" t="str">
        <f>IF(AK$6="","",COUNTIF('tmp２'!$K28:$O28,'男子一覧表 '!AK$6))</f>
        <v/>
      </c>
      <c r="AL33" s="313" t="str">
        <f>IF(AL$6="","",COUNTIF('tmp２'!$K28:$O28,'男子一覧表 '!AL$6))</f>
        <v/>
      </c>
      <c r="AM33" s="313" t="str">
        <f>IF(AM$6="","",COUNTIF('tmp２'!$K28:$O28,'男子一覧表 '!AM$6))</f>
        <v/>
      </c>
      <c r="AN33" s="313" t="str">
        <f>IF(AN$6="","",COUNTIF('tmp２'!$K28:$O28,'男子一覧表 '!AN$6))</f>
        <v/>
      </c>
      <c r="AO33" s="313" t="str">
        <f>IF(AO$6="","",COUNTIF('tmp２'!$K28:$O28,'男子一覧表 '!AO$6))</f>
        <v/>
      </c>
      <c r="AP33" s="313" t="str">
        <f>IF(AP$6="","",COUNTIF('tmp２'!$K28:$O28,'男子一覧表 '!AP$6))</f>
        <v/>
      </c>
      <c r="AQ33" s="313" t="str">
        <f>IF(AQ$6="","",COUNTIF('tmp２'!$K28:$O28,'男子一覧表 '!AQ$6))</f>
        <v/>
      </c>
      <c r="AR33" s="313" t="str">
        <f>IF(AR$6="","",COUNTIF('tmp２'!$K28:$O28,'男子一覧表 '!AR$6))</f>
        <v/>
      </c>
      <c r="AS33" s="313" t="str">
        <f>IF(AS$6="","",COUNTIF('tmp２'!$K28:$O28,'男子一覧表 '!AS$6))</f>
        <v/>
      </c>
      <c r="AT33" s="342" t="str">
        <f>IF(AT$6="","",COUNTIF('tmp２'!$K28:$O28,'男子一覧表 '!AT$6))</f>
        <v/>
      </c>
      <c r="AU33" s="309" t="str">
        <f>IF(AU$6="","",COUNTIF('tmp２'!$K28:$O28,'男子一覧表 '!AU$6))</f>
        <v/>
      </c>
      <c r="AV33" s="309" t="str">
        <f>IF(AV$6="","",COUNTIF('tmp２'!$K28:$O28,'男子一覧表 '!AV$6))</f>
        <v/>
      </c>
      <c r="AW33" s="314" t="str">
        <f>IF(AW$6="","",COUNTIF('tmp２'!$K28:$O28,'男子一覧表 '!AW$6))</f>
        <v/>
      </c>
      <c r="AY33" s="311">
        <v>26</v>
      </c>
      <c r="AZ33" s="312" t="str">
        <f t="shared" si="3"/>
        <v/>
      </c>
      <c r="BA33" s="312" t="str">
        <f t="shared" si="4"/>
        <v/>
      </c>
      <c r="BB33" s="324" t="str">
        <f t="shared" si="5"/>
        <v/>
      </c>
      <c r="BC33" s="326" t="str">
        <f>IF(BC$6="","",COUNTIF('tmp２'!$K28:$O28,'男子一覧表 '!BC$6))</f>
        <v/>
      </c>
      <c r="BD33" s="309" t="str">
        <f>IF(BD$6="","",COUNTIF('tmp２'!$K28:$O28,'男子一覧表 '!BD$6))</f>
        <v/>
      </c>
      <c r="BE33" s="313" t="str">
        <f>IF(BE$6="","",COUNTIF('tmp２'!$K28:$O28,'男子一覧表 '!BE$6))</f>
        <v/>
      </c>
      <c r="BF33" s="313" t="str">
        <f>IF(BF$6="","",COUNTIF('tmp２'!$K28:$O28,'男子一覧表 '!BF$6))</f>
        <v/>
      </c>
      <c r="BG33" s="313" t="str">
        <f>IF(BG$6="","",COUNTIF('tmp２'!$K28:$O28,'男子一覧表 '!BG$6))</f>
        <v/>
      </c>
      <c r="BH33" s="313" t="str">
        <f>IF(BH$6="","",COUNTIF('tmp２'!$K28:$O28,'男子一覧表 '!BH$6))</f>
        <v/>
      </c>
      <c r="BI33" s="313" t="str">
        <f>IF(BI$6="","",COUNTIF('tmp２'!$K28:$O28,'男子一覧表 '!BI$6))</f>
        <v/>
      </c>
      <c r="BJ33" s="313" t="str">
        <f>IF(BJ$6="","",COUNTIF('tmp２'!$K28:$O28,'男子一覧表 '!BJ$6))</f>
        <v/>
      </c>
      <c r="BK33" s="313" t="str">
        <f>IF(BK$6="","",COUNTIF('tmp２'!$K28:$O28,'男子一覧表 '!BK$6))</f>
        <v/>
      </c>
      <c r="BL33" s="313" t="str">
        <f>IF(BL$6="","",COUNTIF('tmp２'!$K28:$O28,'男子一覧表 '!BL$6))</f>
        <v/>
      </c>
      <c r="BM33" s="313" t="str">
        <f>IF(BM$6="","",COUNTIF('tmp２'!$K28:$O28,'男子一覧表 '!BM$6))</f>
        <v/>
      </c>
      <c r="BN33" s="313" t="str">
        <f>IF(BN$6="","",COUNTIF('tmp２'!$K28:$O28,'男子一覧表 '!BN$6))</f>
        <v/>
      </c>
      <c r="BO33" s="313" t="str">
        <f>IF(BO$6="","",COUNTIF('tmp２'!$K28:$O28,'男子一覧表 '!BO$6))</f>
        <v/>
      </c>
      <c r="BP33" s="313" t="str">
        <f>IF(BP$6="","",COUNTIF('tmp２'!$K28:$O28,'男子一覧表 '!BP$6))</f>
        <v/>
      </c>
      <c r="BQ33" s="313" t="str">
        <f>IF(BQ$6="","",COUNTIF('tmp２'!$K28:$O28,'男子一覧表 '!BQ$6))</f>
        <v/>
      </c>
      <c r="BR33" s="313" t="str">
        <f>IF(BR$6="","",COUNTIF('tmp２'!$K28:$O28,'男子一覧表 '!BR$6))</f>
        <v/>
      </c>
      <c r="BS33" s="342" t="str">
        <f>IF(BS$6="","",COUNTIF('tmp２'!$K28:$O28,'男子一覧表 '!BS$6))</f>
        <v/>
      </c>
      <c r="BT33" s="309" t="str">
        <f>IF(BT$6="","",COUNTIF('tmp２'!$K28:$O28,'男子一覧表 '!BT$6))</f>
        <v/>
      </c>
      <c r="BU33" s="309" t="str">
        <f>IF(BU$6="","",COUNTIF('tmp２'!$K28:$O28,'男子一覧表 '!BU$6))</f>
        <v/>
      </c>
      <c r="BV33" s="314" t="str">
        <f>IF(BV$6="","",COUNTIF('tmp２'!$K28:$O28,'男子一覧表 '!BV$6))</f>
        <v/>
      </c>
    </row>
    <row r="34" spans="1:74" ht="15" customHeight="1">
      <c r="A34" s="311">
        <v>27</v>
      </c>
      <c r="B34" s="312" t="str">
        <f>男子種目選択!B30</f>
        <v/>
      </c>
      <c r="C34" s="312" t="str">
        <f>男子種目選択!C30</f>
        <v/>
      </c>
      <c r="D34" s="324" t="str">
        <f>男子種目選択!D30</f>
        <v/>
      </c>
      <c r="E34" s="326">
        <f>IF(E$6="","",COUNTIF('tmp２'!$K29:$O29,'男子一覧表 '!E$6))</f>
        <v>0</v>
      </c>
      <c r="F34" s="309">
        <f>IF(F$6="","",COUNTIF('tmp２'!$K29:$O29,'男子一覧表 '!F$6))</f>
        <v>0</v>
      </c>
      <c r="G34" s="313">
        <f>IF(G$6="","",COUNTIF('tmp２'!$K29:$O29,'男子一覧表 '!G$6))</f>
        <v>0</v>
      </c>
      <c r="H34" s="313">
        <f>IF(H$6="","",COUNTIF('tmp２'!$K29:$O29,'男子一覧表 '!H$6))</f>
        <v>0</v>
      </c>
      <c r="I34" s="313">
        <f>IF(I$6="","",COUNTIF('tmp２'!$K29:$O29,'男子一覧表 '!I$6))</f>
        <v>0</v>
      </c>
      <c r="J34" s="313">
        <f>IF(J$6="","",COUNTIF('tmp２'!$K29:$O29,'男子一覧表 '!J$6))</f>
        <v>0</v>
      </c>
      <c r="K34" s="313">
        <f>IF(K$6="","",COUNTIF('tmp２'!$K29:$O29,'男子一覧表 '!K$6))</f>
        <v>0</v>
      </c>
      <c r="L34" s="313">
        <f>IF(L$6="","",COUNTIF('tmp２'!$K29:$O29,'男子一覧表 '!L$6))</f>
        <v>0</v>
      </c>
      <c r="M34" s="313">
        <f>IF(M$6="","",COUNTIF('tmp２'!$K29:$O29,'男子一覧表 '!M$6))</f>
        <v>0</v>
      </c>
      <c r="N34" s="313">
        <f>IF(N$6="","",COUNTIF('tmp２'!$K29:$O29,'男子一覧表 '!N$6))</f>
        <v>0</v>
      </c>
      <c r="O34" s="313">
        <f>IF(O$6="","",COUNTIF('tmp２'!$K29:$O29,'男子一覧表 '!O$6))</f>
        <v>0</v>
      </c>
      <c r="P34" s="313">
        <f>IF(P$6="","",COUNTIF('tmp２'!$K29:$O29,'男子一覧表 '!P$6))</f>
        <v>0</v>
      </c>
      <c r="Q34" s="313">
        <f>IF(Q$6="","",COUNTIF('tmp２'!$K29:$O29,'男子一覧表 '!Q$6))</f>
        <v>0</v>
      </c>
      <c r="R34" s="313">
        <f>IF(R$6="","",COUNTIF('tmp２'!$K29:$O29,'男子一覧表 '!R$6))</f>
        <v>0</v>
      </c>
      <c r="S34" s="313">
        <f>IF(S$6="","",COUNTIF('tmp２'!$K29:$O29,'男子一覧表 '!S$6))</f>
        <v>0</v>
      </c>
      <c r="T34" s="313">
        <f>IF(T$6="","",COUNTIF('tmp２'!$K29:$O29,'男子一覧表 '!T$6))</f>
        <v>0</v>
      </c>
      <c r="U34" s="342">
        <f>IF(U$6="","",COUNTIF('tmp２'!$K29:$O29,'男子一覧表 '!U$6))</f>
        <v>0</v>
      </c>
      <c r="V34" s="309">
        <f>IF(V$6="","",COUNTIF('tmp２'!$K29:$O29,'男子一覧表 '!V$6))</f>
        <v>0</v>
      </c>
      <c r="W34" s="309">
        <f>IF(W$6="","",COUNTIF('tmp２'!$K29:$O29,'男子一覧表 '!W$6))</f>
        <v>0</v>
      </c>
      <c r="X34" s="314">
        <f>IF(X$6="","",COUNTIF('tmp２'!$K29:$O29,'男子一覧表 '!X$6))</f>
        <v>0</v>
      </c>
      <c r="Z34" s="311">
        <v>27</v>
      </c>
      <c r="AA34" s="312" t="str">
        <f t="shared" si="0"/>
        <v/>
      </c>
      <c r="AB34" s="312" t="str">
        <f t="shared" si="1"/>
        <v/>
      </c>
      <c r="AC34" s="324" t="str">
        <f t="shared" si="2"/>
        <v/>
      </c>
      <c r="AD34" s="326">
        <f>IF(AD$6="","",COUNTIF('tmp２'!$K29:$O29,'男子一覧表 '!AD$6))</f>
        <v>0</v>
      </c>
      <c r="AE34" s="309">
        <f>IF(AE$6="","",COUNTIF('tmp２'!$K29:$O29,'男子一覧表 '!AE$6))</f>
        <v>0</v>
      </c>
      <c r="AF34" s="313">
        <f>IF(AF$6="","",COUNTIF('tmp２'!$K29:$O29,'男子一覧表 '!AF$6))</f>
        <v>0</v>
      </c>
      <c r="AG34" s="313">
        <f>IF(AG$6="","",COUNTIF('tmp２'!$K29:$O29,'男子一覧表 '!AG$6))</f>
        <v>0</v>
      </c>
      <c r="AH34" s="313">
        <f>IF(AH$6="","",COUNTIF('tmp２'!$K29:$O29,'男子一覧表 '!AH$6))</f>
        <v>0</v>
      </c>
      <c r="AI34" s="313">
        <f>IF(AI$6="","",COUNTIF('tmp２'!$K29:$O29,'男子一覧表 '!AI$6))</f>
        <v>0</v>
      </c>
      <c r="AJ34" s="313">
        <f>IF(AJ$6="","",COUNTIF('tmp２'!$K29:$O29,'男子一覧表 '!AJ$6))</f>
        <v>0</v>
      </c>
      <c r="AK34" s="313" t="str">
        <f>IF(AK$6="","",COUNTIF('tmp２'!$K29:$O29,'男子一覧表 '!AK$6))</f>
        <v/>
      </c>
      <c r="AL34" s="313" t="str">
        <f>IF(AL$6="","",COUNTIF('tmp２'!$K29:$O29,'男子一覧表 '!AL$6))</f>
        <v/>
      </c>
      <c r="AM34" s="313" t="str">
        <f>IF(AM$6="","",COUNTIF('tmp２'!$K29:$O29,'男子一覧表 '!AM$6))</f>
        <v/>
      </c>
      <c r="AN34" s="313" t="str">
        <f>IF(AN$6="","",COUNTIF('tmp２'!$K29:$O29,'男子一覧表 '!AN$6))</f>
        <v/>
      </c>
      <c r="AO34" s="313" t="str">
        <f>IF(AO$6="","",COUNTIF('tmp２'!$K29:$O29,'男子一覧表 '!AO$6))</f>
        <v/>
      </c>
      <c r="AP34" s="313" t="str">
        <f>IF(AP$6="","",COUNTIF('tmp２'!$K29:$O29,'男子一覧表 '!AP$6))</f>
        <v/>
      </c>
      <c r="AQ34" s="313" t="str">
        <f>IF(AQ$6="","",COUNTIF('tmp２'!$K29:$O29,'男子一覧表 '!AQ$6))</f>
        <v/>
      </c>
      <c r="AR34" s="313" t="str">
        <f>IF(AR$6="","",COUNTIF('tmp２'!$K29:$O29,'男子一覧表 '!AR$6))</f>
        <v/>
      </c>
      <c r="AS34" s="313" t="str">
        <f>IF(AS$6="","",COUNTIF('tmp２'!$K29:$O29,'男子一覧表 '!AS$6))</f>
        <v/>
      </c>
      <c r="AT34" s="342" t="str">
        <f>IF(AT$6="","",COUNTIF('tmp２'!$K29:$O29,'男子一覧表 '!AT$6))</f>
        <v/>
      </c>
      <c r="AU34" s="309" t="str">
        <f>IF(AU$6="","",COUNTIF('tmp２'!$K29:$O29,'男子一覧表 '!AU$6))</f>
        <v/>
      </c>
      <c r="AV34" s="309" t="str">
        <f>IF(AV$6="","",COUNTIF('tmp２'!$K29:$O29,'男子一覧表 '!AV$6))</f>
        <v/>
      </c>
      <c r="AW34" s="314" t="str">
        <f>IF(AW$6="","",COUNTIF('tmp２'!$K29:$O29,'男子一覧表 '!AW$6))</f>
        <v/>
      </c>
      <c r="AY34" s="311">
        <v>27</v>
      </c>
      <c r="AZ34" s="312" t="str">
        <f t="shared" si="3"/>
        <v/>
      </c>
      <c r="BA34" s="312" t="str">
        <f t="shared" si="4"/>
        <v/>
      </c>
      <c r="BB34" s="324" t="str">
        <f t="shared" si="5"/>
        <v/>
      </c>
      <c r="BC34" s="326" t="str">
        <f>IF(BC$6="","",COUNTIF('tmp２'!$K29:$O29,'男子一覧表 '!BC$6))</f>
        <v/>
      </c>
      <c r="BD34" s="309" t="str">
        <f>IF(BD$6="","",COUNTIF('tmp２'!$K29:$O29,'男子一覧表 '!BD$6))</f>
        <v/>
      </c>
      <c r="BE34" s="313" t="str">
        <f>IF(BE$6="","",COUNTIF('tmp２'!$K29:$O29,'男子一覧表 '!BE$6))</f>
        <v/>
      </c>
      <c r="BF34" s="313" t="str">
        <f>IF(BF$6="","",COUNTIF('tmp２'!$K29:$O29,'男子一覧表 '!BF$6))</f>
        <v/>
      </c>
      <c r="BG34" s="313" t="str">
        <f>IF(BG$6="","",COUNTIF('tmp２'!$K29:$O29,'男子一覧表 '!BG$6))</f>
        <v/>
      </c>
      <c r="BH34" s="313" t="str">
        <f>IF(BH$6="","",COUNTIF('tmp２'!$K29:$O29,'男子一覧表 '!BH$6))</f>
        <v/>
      </c>
      <c r="BI34" s="313" t="str">
        <f>IF(BI$6="","",COUNTIF('tmp２'!$K29:$O29,'男子一覧表 '!BI$6))</f>
        <v/>
      </c>
      <c r="BJ34" s="313" t="str">
        <f>IF(BJ$6="","",COUNTIF('tmp２'!$K29:$O29,'男子一覧表 '!BJ$6))</f>
        <v/>
      </c>
      <c r="BK34" s="313" t="str">
        <f>IF(BK$6="","",COUNTIF('tmp２'!$K29:$O29,'男子一覧表 '!BK$6))</f>
        <v/>
      </c>
      <c r="BL34" s="313" t="str">
        <f>IF(BL$6="","",COUNTIF('tmp２'!$K29:$O29,'男子一覧表 '!BL$6))</f>
        <v/>
      </c>
      <c r="BM34" s="313" t="str">
        <f>IF(BM$6="","",COUNTIF('tmp２'!$K29:$O29,'男子一覧表 '!BM$6))</f>
        <v/>
      </c>
      <c r="BN34" s="313" t="str">
        <f>IF(BN$6="","",COUNTIF('tmp２'!$K29:$O29,'男子一覧表 '!BN$6))</f>
        <v/>
      </c>
      <c r="BO34" s="313" t="str">
        <f>IF(BO$6="","",COUNTIF('tmp２'!$K29:$O29,'男子一覧表 '!BO$6))</f>
        <v/>
      </c>
      <c r="BP34" s="313" t="str">
        <f>IF(BP$6="","",COUNTIF('tmp２'!$K29:$O29,'男子一覧表 '!BP$6))</f>
        <v/>
      </c>
      <c r="BQ34" s="313" t="str">
        <f>IF(BQ$6="","",COUNTIF('tmp２'!$K29:$O29,'男子一覧表 '!BQ$6))</f>
        <v/>
      </c>
      <c r="BR34" s="313" t="str">
        <f>IF(BR$6="","",COUNTIF('tmp２'!$K29:$O29,'男子一覧表 '!BR$6))</f>
        <v/>
      </c>
      <c r="BS34" s="342" t="str">
        <f>IF(BS$6="","",COUNTIF('tmp２'!$K29:$O29,'男子一覧表 '!BS$6))</f>
        <v/>
      </c>
      <c r="BT34" s="309" t="str">
        <f>IF(BT$6="","",COUNTIF('tmp２'!$K29:$O29,'男子一覧表 '!BT$6))</f>
        <v/>
      </c>
      <c r="BU34" s="309" t="str">
        <f>IF(BU$6="","",COUNTIF('tmp２'!$K29:$O29,'男子一覧表 '!BU$6))</f>
        <v/>
      </c>
      <c r="BV34" s="314" t="str">
        <f>IF(BV$6="","",COUNTIF('tmp２'!$K29:$O29,'男子一覧表 '!BV$6))</f>
        <v/>
      </c>
    </row>
    <row r="35" spans="1:74" ht="15" customHeight="1">
      <c r="A35" s="311">
        <v>28</v>
      </c>
      <c r="B35" s="312" t="str">
        <f>男子種目選択!B31</f>
        <v/>
      </c>
      <c r="C35" s="312" t="str">
        <f>男子種目選択!C31</f>
        <v/>
      </c>
      <c r="D35" s="324" t="str">
        <f>男子種目選択!D31</f>
        <v/>
      </c>
      <c r="E35" s="326">
        <f>IF(E$6="","",COUNTIF('tmp２'!$K30:$O30,'男子一覧表 '!E$6))</f>
        <v>0</v>
      </c>
      <c r="F35" s="309">
        <f>IF(F$6="","",COUNTIF('tmp２'!$K30:$O30,'男子一覧表 '!F$6))</f>
        <v>0</v>
      </c>
      <c r="G35" s="313">
        <f>IF(G$6="","",COUNTIF('tmp２'!$K30:$O30,'男子一覧表 '!G$6))</f>
        <v>0</v>
      </c>
      <c r="H35" s="313">
        <f>IF(H$6="","",COUNTIF('tmp２'!$K30:$O30,'男子一覧表 '!H$6))</f>
        <v>0</v>
      </c>
      <c r="I35" s="313">
        <f>IF(I$6="","",COUNTIF('tmp２'!$K30:$O30,'男子一覧表 '!I$6))</f>
        <v>0</v>
      </c>
      <c r="J35" s="313">
        <f>IF(J$6="","",COUNTIF('tmp２'!$K30:$O30,'男子一覧表 '!J$6))</f>
        <v>0</v>
      </c>
      <c r="K35" s="313">
        <f>IF(K$6="","",COUNTIF('tmp２'!$K30:$O30,'男子一覧表 '!K$6))</f>
        <v>0</v>
      </c>
      <c r="L35" s="313">
        <f>IF(L$6="","",COUNTIF('tmp２'!$K30:$O30,'男子一覧表 '!L$6))</f>
        <v>0</v>
      </c>
      <c r="M35" s="313">
        <f>IF(M$6="","",COUNTIF('tmp２'!$K30:$O30,'男子一覧表 '!M$6))</f>
        <v>0</v>
      </c>
      <c r="N35" s="313">
        <f>IF(N$6="","",COUNTIF('tmp２'!$K30:$O30,'男子一覧表 '!N$6))</f>
        <v>0</v>
      </c>
      <c r="O35" s="313">
        <f>IF(O$6="","",COUNTIF('tmp２'!$K30:$O30,'男子一覧表 '!O$6))</f>
        <v>0</v>
      </c>
      <c r="P35" s="313">
        <f>IF(P$6="","",COUNTIF('tmp２'!$K30:$O30,'男子一覧表 '!P$6))</f>
        <v>0</v>
      </c>
      <c r="Q35" s="313">
        <f>IF(Q$6="","",COUNTIF('tmp２'!$K30:$O30,'男子一覧表 '!Q$6))</f>
        <v>0</v>
      </c>
      <c r="R35" s="313">
        <f>IF(R$6="","",COUNTIF('tmp２'!$K30:$O30,'男子一覧表 '!R$6))</f>
        <v>0</v>
      </c>
      <c r="S35" s="313">
        <f>IF(S$6="","",COUNTIF('tmp２'!$K30:$O30,'男子一覧表 '!S$6))</f>
        <v>0</v>
      </c>
      <c r="T35" s="313">
        <f>IF(T$6="","",COUNTIF('tmp２'!$K30:$O30,'男子一覧表 '!T$6))</f>
        <v>0</v>
      </c>
      <c r="U35" s="342">
        <f>IF(U$6="","",COUNTIF('tmp２'!$K30:$O30,'男子一覧表 '!U$6))</f>
        <v>0</v>
      </c>
      <c r="V35" s="309">
        <f>IF(V$6="","",COUNTIF('tmp２'!$K30:$O30,'男子一覧表 '!V$6))</f>
        <v>0</v>
      </c>
      <c r="W35" s="309">
        <f>IF(W$6="","",COUNTIF('tmp２'!$K30:$O30,'男子一覧表 '!W$6))</f>
        <v>0</v>
      </c>
      <c r="X35" s="314">
        <f>IF(X$6="","",COUNTIF('tmp２'!$K30:$O30,'男子一覧表 '!X$6))</f>
        <v>0</v>
      </c>
      <c r="Z35" s="311">
        <v>28</v>
      </c>
      <c r="AA35" s="312" t="str">
        <f t="shared" si="0"/>
        <v/>
      </c>
      <c r="AB35" s="312" t="str">
        <f t="shared" si="1"/>
        <v/>
      </c>
      <c r="AC35" s="324" t="str">
        <f t="shared" si="2"/>
        <v/>
      </c>
      <c r="AD35" s="326">
        <f>IF(AD$6="","",COUNTIF('tmp２'!$K30:$O30,'男子一覧表 '!AD$6))</f>
        <v>0</v>
      </c>
      <c r="AE35" s="309">
        <f>IF(AE$6="","",COUNTIF('tmp２'!$K30:$O30,'男子一覧表 '!AE$6))</f>
        <v>0</v>
      </c>
      <c r="AF35" s="313">
        <f>IF(AF$6="","",COUNTIF('tmp２'!$K30:$O30,'男子一覧表 '!AF$6))</f>
        <v>0</v>
      </c>
      <c r="AG35" s="313">
        <f>IF(AG$6="","",COUNTIF('tmp２'!$K30:$O30,'男子一覧表 '!AG$6))</f>
        <v>0</v>
      </c>
      <c r="AH35" s="313">
        <f>IF(AH$6="","",COUNTIF('tmp２'!$K30:$O30,'男子一覧表 '!AH$6))</f>
        <v>0</v>
      </c>
      <c r="AI35" s="313">
        <f>IF(AI$6="","",COUNTIF('tmp２'!$K30:$O30,'男子一覧表 '!AI$6))</f>
        <v>0</v>
      </c>
      <c r="AJ35" s="313">
        <f>IF(AJ$6="","",COUNTIF('tmp２'!$K30:$O30,'男子一覧表 '!AJ$6))</f>
        <v>0</v>
      </c>
      <c r="AK35" s="313" t="str">
        <f>IF(AK$6="","",COUNTIF('tmp２'!$K30:$O30,'男子一覧表 '!AK$6))</f>
        <v/>
      </c>
      <c r="AL35" s="313" t="str">
        <f>IF(AL$6="","",COUNTIF('tmp２'!$K30:$O30,'男子一覧表 '!AL$6))</f>
        <v/>
      </c>
      <c r="AM35" s="313" t="str">
        <f>IF(AM$6="","",COUNTIF('tmp２'!$K30:$O30,'男子一覧表 '!AM$6))</f>
        <v/>
      </c>
      <c r="AN35" s="313" t="str">
        <f>IF(AN$6="","",COUNTIF('tmp２'!$K30:$O30,'男子一覧表 '!AN$6))</f>
        <v/>
      </c>
      <c r="AO35" s="313" t="str">
        <f>IF(AO$6="","",COUNTIF('tmp２'!$K30:$O30,'男子一覧表 '!AO$6))</f>
        <v/>
      </c>
      <c r="AP35" s="313" t="str">
        <f>IF(AP$6="","",COUNTIF('tmp２'!$K30:$O30,'男子一覧表 '!AP$6))</f>
        <v/>
      </c>
      <c r="AQ35" s="313" t="str">
        <f>IF(AQ$6="","",COUNTIF('tmp２'!$K30:$O30,'男子一覧表 '!AQ$6))</f>
        <v/>
      </c>
      <c r="AR35" s="313" t="str">
        <f>IF(AR$6="","",COUNTIF('tmp２'!$K30:$O30,'男子一覧表 '!AR$6))</f>
        <v/>
      </c>
      <c r="AS35" s="313" t="str">
        <f>IF(AS$6="","",COUNTIF('tmp２'!$K30:$O30,'男子一覧表 '!AS$6))</f>
        <v/>
      </c>
      <c r="AT35" s="342" t="str">
        <f>IF(AT$6="","",COUNTIF('tmp２'!$K30:$O30,'男子一覧表 '!AT$6))</f>
        <v/>
      </c>
      <c r="AU35" s="309" t="str">
        <f>IF(AU$6="","",COUNTIF('tmp２'!$K30:$O30,'男子一覧表 '!AU$6))</f>
        <v/>
      </c>
      <c r="AV35" s="309" t="str">
        <f>IF(AV$6="","",COUNTIF('tmp２'!$K30:$O30,'男子一覧表 '!AV$6))</f>
        <v/>
      </c>
      <c r="AW35" s="314" t="str">
        <f>IF(AW$6="","",COUNTIF('tmp２'!$K30:$O30,'男子一覧表 '!AW$6))</f>
        <v/>
      </c>
      <c r="AY35" s="311">
        <v>28</v>
      </c>
      <c r="AZ35" s="312" t="str">
        <f t="shared" si="3"/>
        <v/>
      </c>
      <c r="BA35" s="312" t="str">
        <f t="shared" si="4"/>
        <v/>
      </c>
      <c r="BB35" s="324" t="str">
        <f t="shared" si="5"/>
        <v/>
      </c>
      <c r="BC35" s="326" t="str">
        <f>IF(BC$6="","",COUNTIF('tmp２'!$K30:$O30,'男子一覧表 '!BC$6))</f>
        <v/>
      </c>
      <c r="BD35" s="309" t="str">
        <f>IF(BD$6="","",COUNTIF('tmp２'!$K30:$O30,'男子一覧表 '!BD$6))</f>
        <v/>
      </c>
      <c r="BE35" s="313" t="str">
        <f>IF(BE$6="","",COUNTIF('tmp２'!$K30:$O30,'男子一覧表 '!BE$6))</f>
        <v/>
      </c>
      <c r="BF35" s="313" t="str">
        <f>IF(BF$6="","",COUNTIF('tmp２'!$K30:$O30,'男子一覧表 '!BF$6))</f>
        <v/>
      </c>
      <c r="BG35" s="313" t="str">
        <f>IF(BG$6="","",COUNTIF('tmp２'!$K30:$O30,'男子一覧表 '!BG$6))</f>
        <v/>
      </c>
      <c r="BH35" s="313" t="str">
        <f>IF(BH$6="","",COUNTIF('tmp２'!$K30:$O30,'男子一覧表 '!BH$6))</f>
        <v/>
      </c>
      <c r="BI35" s="313" t="str">
        <f>IF(BI$6="","",COUNTIF('tmp２'!$K30:$O30,'男子一覧表 '!BI$6))</f>
        <v/>
      </c>
      <c r="BJ35" s="313" t="str">
        <f>IF(BJ$6="","",COUNTIF('tmp２'!$K30:$O30,'男子一覧表 '!BJ$6))</f>
        <v/>
      </c>
      <c r="BK35" s="313" t="str">
        <f>IF(BK$6="","",COUNTIF('tmp２'!$K30:$O30,'男子一覧表 '!BK$6))</f>
        <v/>
      </c>
      <c r="BL35" s="313" t="str">
        <f>IF(BL$6="","",COUNTIF('tmp２'!$K30:$O30,'男子一覧表 '!BL$6))</f>
        <v/>
      </c>
      <c r="BM35" s="313" t="str">
        <f>IF(BM$6="","",COUNTIF('tmp２'!$K30:$O30,'男子一覧表 '!BM$6))</f>
        <v/>
      </c>
      <c r="BN35" s="313" t="str">
        <f>IF(BN$6="","",COUNTIF('tmp２'!$K30:$O30,'男子一覧表 '!BN$6))</f>
        <v/>
      </c>
      <c r="BO35" s="313" t="str">
        <f>IF(BO$6="","",COUNTIF('tmp２'!$K30:$O30,'男子一覧表 '!BO$6))</f>
        <v/>
      </c>
      <c r="BP35" s="313" t="str">
        <f>IF(BP$6="","",COUNTIF('tmp２'!$K30:$O30,'男子一覧表 '!BP$6))</f>
        <v/>
      </c>
      <c r="BQ35" s="313" t="str">
        <f>IF(BQ$6="","",COUNTIF('tmp２'!$K30:$O30,'男子一覧表 '!BQ$6))</f>
        <v/>
      </c>
      <c r="BR35" s="313" t="str">
        <f>IF(BR$6="","",COUNTIF('tmp２'!$K30:$O30,'男子一覧表 '!BR$6))</f>
        <v/>
      </c>
      <c r="BS35" s="342" t="str">
        <f>IF(BS$6="","",COUNTIF('tmp２'!$K30:$O30,'男子一覧表 '!BS$6))</f>
        <v/>
      </c>
      <c r="BT35" s="309" t="str">
        <f>IF(BT$6="","",COUNTIF('tmp２'!$K30:$O30,'男子一覧表 '!BT$6))</f>
        <v/>
      </c>
      <c r="BU35" s="309" t="str">
        <f>IF(BU$6="","",COUNTIF('tmp２'!$K30:$O30,'男子一覧表 '!BU$6))</f>
        <v/>
      </c>
      <c r="BV35" s="314" t="str">
        <f>IF(BV$6="","",COUNTIF('tmp２'!$K30:$O30,'男子一覧表 '!BV$6))</f>
        <v/>
      </c>
    </row>
    <row r="36" spans="1:74" ht="15" customHeight="1">
      <c r="A36" s="311">
        <v>29</v>
      </c>
      <c r="B36" s="312" t="str">
        <f>男子種目選択!B32</f>
        <v/>
      </c>
      <c r="C36" s="312" t="str">
        <f>男子種目選択!C32</f>
        <v/>
      </c>
      <c r="D36" s="324" t="str">
        <f>男子種目選択!D32</f>
        <v/>
      </c>
      <c r="E36" s="326">
        <f>IF(E$6="","",COUNTIF('tmp２'!$K31:$O31,'男子一覧表 '!E$6))</f>
        <v>0</v>
      </c>
      <c r="F36" s="309">
        <f>IF(F$6="","",COUNTIF('tmp２'!$K31:$O31,'男子一覧表 '!F$6))</f>
        <v>0</v>
      </c>
      <c r="G36" s="313">
        <f>IF(G$6="","",COUNTIF('tmp２'!$K31:$O31,'男子一覧表 '!G$6))</f>
        <v>0</v>
      </c>
      <c r="H36" s="313">
        <f>IF(H$6="","",COUNTIF('tmp２'!$K31:$O31,'男子一覧表 '!H$6))</f>
        <v>0</v>
      </c>
      <c r="I36" s="313">
        <f>IF(I$6="","",COUNTIF('tmp２'!$K31:$O31,'男子一覧表 '!I$6))</f>
        <v>0</v>
      </c>
      <c r="J36" s="313">
        <f>IF(J$6="","",COUNTIF('tmp２'!$K31:$O31,'男子一覧表 '!J$6))</f>
        <v>0</v>
      </c>
      <c r="K36" s="313">
        <f>IF(K$6="","",COUNTIF('tmp２'!$K31:$O31,'男子一覧表 '!K$6))</f>
        <v>0</v>
      </c>
      <c r="L36" s="313">
        <f>IF(L$6="","",COUNTIF('tmp２'!$K31:$O31,'男子一覧表 '!L$6))</f>
        <v>0</v>
      </c>
      <c r="M36" s="313">
        <f>IF(M$6="","",COUNTIF('tmp２'!$K31:$O31,'男子一覧表 '!M$6))</f>
        <v>0</v>
      </c>
      <c r="N36" s="313">
        <f>IF(N$6="","",COUNTIF('tmp２'!$K31:$O31,'男子一覧表 '!N$6))</f>
        <v>0</v>
      </c>
      <c r="O36" s="313">
        <f>IF(O$6="","",COUNTIF('tmp２'!$K31:$O31,'男子一覧表 '!O$6))</f>
        <v>0</v>
      </c>
      <c r="P36" s="313">
        <f>IF(P$6="","",COUNTIF('tmp２'!$K31:$O31,'男子一覧表 '!P$6))</f>
        <v>0</v>
      </c>
      <c r="Q36" s="313">
        <f>IF(Q$6="","",COUNTIF('tmp２'!$K31:$O31,'男子一覧表 '!Q$6))</f>
        <v>0</v>
      </c>
      <c r="R36" s="313">
        <f>IF(R$6="","",COUNTIF('tmp２'!$K31:$O31,'男子一覧表 '!R$6))</f>
        <v>0</v>
      </c>
      <c r="S36" s="313">
        <f>IF(S$6="","",COUNTIF('tmp２'!$K31:$O31,'男子一覧表 '!S$6))</f>
        <v>0</v>
      </c>
      <c r="T36" s="313">
        <f>IF(T$6="","",COUNTIF('tmp２'!$K31:$O31,'男子一覧表 '!T$6))</f>
        <v>0</v>
      </c>
      <c r="U36" s="342">
        <f>IF(U$6="","",COUNTIF('tmp２'!$K31:$O31,'男子一覧表 '!U$6))</f>
        <v>0</v>
      </c>
      <c r="V36" s="309">
        <f>IF(V$6="","",COUNTIF('tmp２'!$K31:$O31,'男子一覧表 '!V$6))</f>
        <v>0</v>
      </c>
      <c r="W36" s="309">
        <f>IF(W$6="","",COUNTIF('tmp２'!$K31:$O31,'男子一覧表 '!W$6))</f>
        <v>0</v>
      </c>
      <c r="X36" s="314">
        <f>IF(X$6="","",COUNTIF('tmp２'!$K31:$O31,'男子一覧表 '!X$6))</f>
        <v>0</v>
      </c>
      <c r="Z36" s="311">
        <v>29</v>
      </c>
      <c r="AA36" s="312" t="str">
        <f t="shared" si="0"/>
        <v/>
      </c>
      <c r="AB36" s="312" t="str">
        <f t="shared" si="1"/>
        <v/>
      </c>
      <c r="AC36" s="324" t="str">
        <f t="shared" si="2"/>
        <v/>
      </c>
      <c r="AD36" s="326">
        <f>IF(AD$6="","",COUNTIF('tmp２'!$K31:$O31,'男子一覧表 '!AD$6))</f>
        <v>0</v>
      </c>
      <c r="AE36" s="309">
        <f>IF(AE$6="","",COUNTIF('tmp２'!$K31:$O31,'男子一覧表 '!AE$6))</f>
        <v>0</v>
      </c>
      <c r="AF36" s="313">
        <f>IF(AF$6="","",COUNTIF('tmp２'!$K31:$O31,'男子一覧表 '!AF$6))</f>
        <v>0</v>
      </c>
      <c r="AG36" s="313">
        <f>IF(AG$6="","",COUNTIF('tmp２'!$K31:$O31,'男子一覧表 '!AG$6))</f>
        <v>0</v>
      </c>
      <c r="AH36" s="313">
        <f>IF(AH$6="","",COUNTIF('tmp２'!$K31:$O31,'男子一覧表 '!AH$6))</f>
        <v>0</v>
      </c>
      <c r="AI36" s="313">
        <f>IF(AI$6="","",COUNTIF('tmp２'!$K31:$O31,'男子一覧表 '!AI$6))</f>
        <v>0</v>
      </c>
      <c r="AJ36" s="313">
        <f>IF(AJ$6="","",COUNTIF('tmp２'!$K31:$O31,'男子一覧表 '!AJ$6))</f>
        <v>0</v>
      </c>
      <c r="AK36" s="313" t="str">
        <f>IF(AK$6="","",COUNTIF('tmp２'!$K31:$O31,'男子一覧表 '!AK$6))</f>
        <v/>
      </c>
      <c r="AL36" s="313" t="str">
        <f>IF(AL$6="","",COUNTIF('tmp２'!$K31:$O31,'男子一覧表 '!AL$6))</f>
        <v/>
      </c>
      <c r="AM36" s="313" t="str">
        <f>IF(AM$6="","",COUNTIF('tmp２'!$K31:$O31,'男子一覧表 '!AM$6))</f>
        <v/>
      </c>
      <c r="AN36" s="313" t="str">
        <f>IF(AN$6="","",COUNTIF('tmp２'!$K31:$O31,'男子一覧表 '!AN$6))</f>
        <v/>
      </c>
      <c r="AO36" s="313" t="str">
        <f>IF(AO$6="","",COUNTIF('tmp２'!$K31:$O31,'男子一覧表 '!AO$6))</f>
        <v/>
      </c>
      <c r="AP36" s="313" t="str">
        <f>IF(AP$6="","",COUNTIF('tmp２'!$K31:$O31,'男子一覧表 '!AP$6))</f>
        <v/>
      </c>
      <c r="AQ36" s="313" t="str">
        <f>IF(AQ$6="","",COUNTIF('tmp２'!$K31:$O31,'男子一覧表 '!AQ$6))</f>
        <v/>
      </c>
      <c r="AR36" s="313" t="str">
        <f>IF(AR$6="","",COUNTIF('tmp２'!$K31:$O31,'男子一覧表 '!AR$6))</f>
        <v/>
      </c>
      <c r="AS36" s="313" t="str">
        <f>IF(AS$6="","",COUNTIF('tmp２'!$K31:$O31,'男子一覧表 '!AS$6))</f>
        <v/>
      </c>
      <c r="AT36" s="342" t="str">
        <f>IF(AT$6="","",COUNTIF('tmp２'!$K31:$O31,'男子一覧表 '!AT$6))</f>
        <v/>
      </c>
      <c r="AU36" s="309" t="str">
        <f>IF(AU$6="","",COUNTIF('tmp２'!$K31:$O31,'男子一覧表 '!AU$6))</f>
        <v/>
      </c>
      <c r="AV36" s="309" t="str">
        <f>IF(AV$6="","",COUNTIF('tmp２'!$K31:$O31,'男子一覧表 '!AV$6))</f>
        <v/>
      </c>
      <c r="AW36" s="314" t="str">
        <f>IF(AW$6="","",COUNTIF('tmp２'!$K31:$O31,'男子一覧表 '!AW$6))</f>
        <v/>
      </c>
      <c r="AY36" s="311">
        <v>29</v>
      </c>
      <c r="AZ36" s="312" t="str">
        <f t="shared" si="3"/>
        <v/>
      </c>
      <c r="BA36" s="312" t="str">
        <f t="shared" si="4"/>
        <v/>
      </c>
      <c r="BB36" s="324" t="str">
        <f t="shared" si="5"/>
        <v/>
      </c>
      <c r="BC36" s="326" t="str">
        <f>IF(BC$6="","",COUNTIF('tmp２'!$K31:$O31,'男子一覧表 '!BC$6))</f>
        <v/>
      </c>
      <c r="BD36" s="309" t="str">
        <f>IF(BD$6="","",COUNTIF('tmp２'!$K31:$O31,'男子一覧表 '!BD$6))</f>
        <v/>
      </c>
      <c r="BE36" s="313" t="str">
        <f>IF(BE$6="","",COUNTIF('tmp２'!$K31:$O31,'男子一覧表 '!BE$6))</f>
        <v/>
      </c>
      <c r="BF36" s="313" t="str">
        <f>IF(BF$6="","",COUNTIF('tmp２'!$K31:$O31,'男子一覧表 '!BF$6))</f>
        <v/>
      </c>
      <c r="BG36" s="313" t="str">
        <f>IF(BG$6="","",COUNTIF('tmp２'!$K31:$O31,'男子一覧表 '!BG$6))</f>
        <v/>
      </c>
      <c r="BH36" s="313" t="str">
        <f>IF(BH$6="","",COUNTIF('tmp２'!$K31:$O31,'男子一覧表 '!BH$6))</f>
        <v/>
      </c>
      <c r="BI36" s="313" t="str">
        <f>IF(BI$6="","",COUNTIF('tmp２'!$K31:$O31,'男子一覧表 '!BI$6))</f>
        <v/>
      </c>
      <c r="BJ36" s="313" t="str">
        <f>IF(BJ$6="","",COUNTIF('tmp２'!$K31:$O31,'男子一覧表 '!BJ$6))</f>
        <v/>
      </c>
      <c r="BK36" s="313" t="str">
        <f>IF(BK$6="","",COUNTIF('tmp２'!$K31:$O31,'男子一覧表 '!BK$6))</f>
        <v/>
      </c>
      <c r="BL36" s="313" t="str">
        <f>IF(BL$6="","",COUNTIF('tmp２'!$K31:$O31,'男子一覧表 '!BL$6))</f>
        <v/>
      </c>
      <c r="BM36" s="313" t="str">
        <f>IF(BM$6="","",COUNTIF('tmp２'!$K31:$O31,'男子一覧表 '!BM$6))</f>
        <v/>
      </c>
      <c r="BN36" s="313" t="str">
        <f>IF(BN$6="","",COUNTIF('tmp２'!$K31:$O31,'男子一覧表 '!BN$6))</f>
        <v/>
      </c>
      <c r="BO36" s="313" t="str">
        <f>IF(BO$6="","",COUNTIF('tmp２'!$K31:$O31,'男子一覧表 '!BO$6))</f>
        <v/>
      </c>
      <c r="BP36" s="313" t="str">
        <f>IF(BP$6="","",COUNTIF('tmp２'!$K31:$O31,'男子一覧表 '!BP$6))</f>
        <v/>
      </c>
      <c r="BQ36" s="313" t="str">
        <f>IF(BQ$6="","",COUNTIF('tmp２'!$K31:$O31,'男子一覧表 '!BQ$6))</f>
        <v/>
      </c>
      <c r="BR36" s="313" t="str">
        <f>IF(BR$6="","",COUNTIF('tmp２'!$K31:$O31,'男子一覧表 '!BR$6))</f>
        <v/>
      </c>
      <c r="BS36" s="342" t="str">
        <f>IF(BS$6="","",COUNTIF('tmp２'!$K31:$O31,'男子一覧表 '!BS$6))</f>
        <v/>
      </c>
      <c r="BT36" s="309" t="str">
        <f>IF(BT$6="","",COUNTIF('tmp２'!$K31:$O31,'男子一覧表 '!BT$6))</f>
        <v/>
      </c>
      <c r="BU36" s="309" t="str">
        <f>IF(BU$6="","",COUNTIF('tmp２'!$K31:$O31,'男子一覧表 '!BU$6))</f>
        <v/>
      </c>
      <c r="BV36" s="314" t="str">
        <f>IF(BV$6="","",COUNTIF('tmp２'!$K31:$O31,'男子一覧表 '!BV$6))</f>
        <v/>
      </c>
    </row>
    <row r="37" spans="1:74" ht="15" customHeight="1">
      <c r="A37" s="311">
        <v>30</v>
      </c>
      <c r="B37" s="312" t="str">
        <f>男子種目選択!B33</f>
        <v/>
      </c>
      <c r="C37" s="312" t="str">
        <f>男子種目選択!C33</f>
        <v/>
      </c>
      <c r="D37" s="324" t="str">
        <f>男子種目選択!D33</f>
        <v/>
      </c>
      <c r="E37" s="326">
        <f>IF(E$6="","",COUNTIF('tmp２'!$K32:$O32,'男子一覧表 '!E$6))</f>
        <v>0</v>
      </c>
      <c r="F37" s="309">
        <f>IF(F$6="","",COUNTIF('tmp２'!$K32:$O32,'男子一覧表 '!F$6))</f>
        <v>0</v>
      </c>
      <c r="G37" s="313">
        <f>IF(G$6="","",COUNTIF('tmp２'!$K32:$O32,'男子一覧表 '!G$6))</f>
        <v>0</v>
      </c>
      <c r="H37" s="313">
        <f>IF(H$6="","",COUNTIF('tmp２'!$K32:$O32,'男子一覧表 '!H$6))</f>
        <v>0</v>
      </c>
      <c r="I37" s="313">
        <f>IF(I$6="","",COUNTIF('tmp２'!$K32:$O32,'男子一覧表 '!I$6))</f>
        <v>0</v>
      </c>
      <c r="J37" s="313">
        <f>IF(J$6="","",COUNTIF('tmp２'!$K32:$O32,'男子一覧表 '!J$6))</f>
        <v>0</v>
      </c>
      <c r="K37" s="313">
        <f>IF(K$6="","",COUNTIF('tmp２'!$K32:$O32,'男子一覧表 '!K$6))</f>
        <v>0</v>
      </c>
      <c r="L37" s="313">
        <f>IF(L$6="","",COUNTIF('tmp２'!$K32:$O32,'男子一覧表 '!L$6))</f>
        <v>0</v>
      </c>
      <c r="M37" s="313">
        <f>IF(M$6="","",COUNTIF('tmp２'!$K32:$O32,'男子一覧表 '!M$6))</f>
        <v>0</v>
      </c>
      <c r="N37" s="313">
        <f>IF(N$6="","",COUNTIF('tmp２'!$K32:$O32,'男子一覧表 '!N$6))</f>
        <v>0</v>
      </c>
      <c r="O37" s="313">
        <f>IF(O$6="","",COUNTIF('tmp２'!$K32:$O32,'男子一覧表 '!O$6))</f>
        <v>0</v>
      </c>
      <c r="P37" s="313">
        <f>IF(P$6="","",COUNTIF('tmp２'!$K32:$O32,'男子一覧表 '!P$6))</f>
        <v>0</v>
      </c>
      <c r="Q37" s="313">
        <f>IF(Q$6="","",COUNTIF('tmp２'!$K32:$O32,'男子一覧表 '!Q$6))</f>
        <v>0</v>
      </c>
      <c r="R37" s="313">
        <f>IF(R$6="","",COUNTIF('tmp２'!$K32:$O32,'男子一覧表 '!R$6))</f>
        <v>0</v>
      </c>
      <c r="S37" s="313">
        <f>IF(S$6="","",COUNTIF('tmp２'!$K32:$O32,'男子一覧表 '!S$6))</f>
        <v>0</v>
      </c>
      <c r="T37" s="313">
        <f>IF(T$6="","",COUNTIF('tmp２'!$K32:$O32,'男子一覧表 '!T$6))</f>
        <v>0</v>
      </c>
      <c r="U37" s="342">
        <f>IF(U$6="","",COUNTIF('tmp２'!$K32:$O32,'男子一覧表 '!U$6))</f>
        <v>0</v>
      </c>
      <c r="V37" s="309">
        <f>IF(V$6="","",COUNTIF('tmp２'!$K32:$O32,'男子一覧表 '!V$6))</f>
        <v>0</v>
      </c>
      <c r="W37" s="309">
        <f>IF(W$6="","",COUNTIF('tmp２'!$K32:$O32,'男子一覧表 '!W$6))</f>
        <v>0</v>
      </c>
      <c r="X37" s="314">
        <f>IF(X$6="","",COUNTIF('tmp２'!$K32:$O32,'男子一覧表 '!X$6))</f>
        <v>0</v>
      </c>
      <c r="Z37" s="311">
        <v>30</v>
      </c>
      <c r="AA37" s="312" t="str">
        <f t="shared" si="0"/>
        <v/>
      </c>
      <c r="AB37" s="312" t="str">
        <f t="shared" si="1"/>
        <v/>
      </c>
      <c r="AC37" s="324" t="str">
        <f t="shared" si="2"/>
        <v/>
      </c>
      <c r="AD37" s="326">
        <f>IF(AD$6="","",COUNTIF('tmp２'!$K32:$O32,'男子一覧表 '!AD$6))</f>
        <v>0</v>
      </c>
      <c r="AE37" s="309">
        <f>IF(AE$6="","",COUNTIF('tmp２'!$K32:$O32,'男子一覧表 '!AE$6))</f>
        <v>0</v>
      </c>
      <c r="AF37" s="313">
        <f>IF(AF$6="","",COUNTIF('tmp２'!$K32:$O32,'男子一覧表 '!AF$6))</f>
        <v>0</v>
      </c>
      <c r="AG37" s="313">
        <f>IF(AG$6="","",COUNTIF('tmp２'!$K32:$O32,'男子一覧表 '!AG$6))</f>
        <v>0</v>
      </c>
      <c r="AH37" s="313">
        <f>IF(AH$6="","",COUNTIF('tmp２'!$K32:$O32,'男子一覧表 '!AH$6))</f>
        <v>0</v>
      </c>
      <c r="AI37" s="313">
        <f>IF(AI$6="","",COUNTIF('tmp２'!$K32:$O32,'男子一覧表 '!AI$6))</f>
        <v>0</v>
      </c>
      <c r="AJ37" s="313">
        <f>IF(AJ$6="","",COUNTIF('tmp２'!$K32:$O32,'男子一覧表 '!AJ$6))</f>
        <v>0</v>
      </c>
      <c r="AK37" s="313" t="str">
        <f>IF(AK$6="","",COUNTIF('tmp２'!$K32:$O32,'男子一覧表 '!AK$6))</f>
        <v/>
      </c>
      <c r="AL37" s="313" t="str">
        <f>IF(AL$6="","",COUNTIF('tmp２'!$K32:$O32,'男子一覧表 '!AL$6))</f>
        <v/>
      </c>
      <c r="AM37" s="313" t="str">
        <f>IF(AM$6="","",COUNTIF('tmp２'!$K32:$O32,'男子一覧表 '!AM$6))</f>
        <v/>
      </c>
      <c r="AN37" s="313" t="str">
        <f>IF(AN$6="","",COUNTIF('tmp２'!$K32:$O32,'男子一覧表 '!AN$6))</f>
        <v/>
      </c>
      <c r="AO37" s="313" t="str">
        <f>IF(AO$6="","",COUNTIF('tmp２'!$K32:$O32,'男子一覧表 '!AO$6))</f>
        <v/>
      </c>
      <c r="AP37" s="313" t="str">
        <f>IF(AP$6="","",COUNTIF('tmp２'!$K32:$O32,'男子一覧表 '!AP$6))</f>
        <v/>
      </c>
      <c r="AQ37" s="313" t="str">
        <f>IF(AQ$6="","",COUNTIF('tmp２'!$K32:$O32,'男子一覧表 '!AQ$6))</f>
        <v/>
      </c>
      <c r="AR37" s="313" t="str">
        <f>IF(AR$6="","",COUNTIF('tmp２'!$K32:$O32,'男子一覧表 '!AR$6))</f>
        <v/>
      </c>
      <c r="AS37" s="313" t="str">
        <f>IF(AS$6="","",COUNTIF('tmp２'!$K32:$O32,'男子一覧表 '!AS$6))</f>
        <v/>
      </c>
      <c r="AT37" s="342" t="str">
        <f>IF(AT$6="","",COUNTIF('tmp２'!$K32:$O32,'男子一覧表 '!AT$6))</f>
        <v/>
      </c>
      <c r="AU37" s="309" t="str">
        <f>IF(AU$6="","",COUNTIF('tmp２'!$K32:$O32,'男子一覧表 '!AU$6))</f>
        <v/>
      </c>
      <c r="AV37" s="309" t="str">
        <f>IF(AV$6="","",COUNTIF('tmp２'!$K32:$O32,'男子一覧表 '!AV$6))</f>
        <v/>
      </c>
      <c r="AW37" s="314" t="str">
        <f>IF(AW$6="","",COUNTIF('tmp２'!$K32:$O32,'男子一覧表 '!AW$6))</f>
        <v/>
      </c>
      <c r="AY37" s="311">
        <v>30</v>
      </c>
      <c r="AZ37" s="312" t="str">
        <f t="shared" si="3"/>
        <v/>
      </c>
      <c r="BA37" s="312" t="str">
        <f t="shared" si="4"/>
        <v/>
      </c>
      <c r="BB37" s="324" t="str">
        <f t="shared" si="5"/>
        <v/>
      </c>
      <c r="BC37" s="326" t="str">
        <f>IF(BC$6="","",COUNTIF('tmp２'!$K32:$O32,'男子一覧表 '!BC$6))</f>
        <v/>
      </c>
      <c r="BD37" s="309" t="str">
        <f>IF(BD$6="","",COUNTIF('tmp２'!$K32:$O32,'男子一覧表 '!BD$6))</f>
        <v/>
      </c>
      <c r="BE37" s="313" t="str">
        <f>IF(BE$6="","",COUNTIF('tmp２'!$K32:$O32,'男子一覧表 '!BE$6))</f>
        <v/>
      </c>
      <c r="BF37" s="313" t="str">
        <f>IF(BF$6="","",COUNTIF('tmp２'!$K32:$O32,'男子一覧表 '!BF$6))</f>
        <v/>
      </c>
      <c r="BG37" s="313" t="str">
        <f>IF(BG$6="","",COUNTIF('tmp２'!$K32:$O32,'男子一覧表 '!BG$6))</f>
        <v/>
      </c>
      <c r="BH37" s="313" t="str">
        <f>IF(BH$6="","",COUNTIF('tmp２'!$K32:$O32,'男子一覧表 '!BH$6))</f>
        <v/>
      </c>
      <c r="BI37" s="313" t="str">
        <f>IF(BI$6="","",COUNTIF('tmp２'!$K32:$O32,'男子一覧表 '!BI$6))</f>
        <v/>
      </c>
      <c r="BJ37" s="313" t="str">
        <f>IF(BJ$6="","",COUNTIF('tmp２'!$K32:$O32,'男子一覧表 '!BJ$6))</f>
        <v/>
      </c>
      <c r="BK37" s="313" t="str">
        <f>IF(BK$6="","",COUNTIF('tmp２'!$K32:$O32,'男子一覧表 '!BK$6))</f>
        <v/>
      </c>
      <c r="BL37" s="313" t="str">
        <f>IF(BL$6="","",COUNTIF('tmp２'!$K32:$O32,'男子一覧表 '!BL$6))</f>
        <v/>
      </c>
      <c r="BM37" s="313" t="str">
        <f>IF(BM$6="","",COUNTIF('tmp２'!$K32:$O32,'男子一覧表 '!BM$6))</f>
        <v/>
      </c>
      <c r="BN37" s="313" t="str">
        <f>IF(BN$6="","",COUNTIF('tmp２'!$K32:$O32,'男子一覧表 '!BN$6))</f>
        <v/>
      </c>
      <c r="BO37" s="313" t="str">
        <f>IF(BO$6="","",COUNTIF('tmp２'!$K32:$O32,'男子一覧表 '!BO$6))</f>
        <v/>
      </c>
      <c r="BP37" s="313" t="str">
        <f>IF(BP$6="","",COUNTIF('tmp２'!$K32:$O32,'男子一覧表 '!BP$6))</f>
        <v/>
      </c>
      <c r="BQ37" s="313" t="str">
        <f>IF(BQ$6="","",COUNTIF('tmp２'!$K32:$O32,'男子一覧表 '!BQ$6))</f>
        <v/>
      </c>
      <c r="BR37" s="313" t="str">
        <f>IF(BR$6="","",COUNTIF('tmp２'!$K32:$O32,'男子一覧表 '!BR$6))</f>
        <v/>
      </c>
      <c r="BS37" s="342" t="str">
        <f>IF(BS$6="","",COUNTIF('tmp２'!$K32:$O32,'男子一覧表 '!BS$6))</f>
        <v/>
      </c>
      <c r="BT37" s="309" t="str">
        <f>IF(BT$6="","",COUNTIF('tmp２'!$K32:$O32,'男子一覧表 '!BT$6))</f>
        <v/>
      </c>
      <c r="BU37" s="309" t="str">
        <f>IF(BU$6="","",COUNTIF('tmp２'!$K32:$O32,'男子一覧表 '!BU$6))</f>
        <v/>
      </c>
      <c r="BV37" s="314" t="str">
        <f>IF(BV$6="","",COUNTIF('tmp２'!$K32:$O32,'男子一覧表 '!BV$6))</f>
        <v/>
      </c>
    </row>
    <row r="38" spans="1:74" ht="15" customHeight="1">
      <c r="A38" s="311">
        <v>31</v>
      </c>
      <c r="B38" s="312" t="str">
        <f>男子種目選択!B34</f>
        <v/>
      </c>
      <c r="C38" s="312" t="str">
        <f>男子種目選択!C34</f>
        <v/>
      </c>
      <c r="D38" s="324" t="str">
        <f>男子種目選択!D34</f>
        <v/>
      </c>
      <c r="E38" s="326">
        <f>IF(E$6="","",COUNTIF('tmp２'!$K33:$O33,'男子一覧表 '!E$6))</f>
        <v>0</v>
      </c>
      <c r="F38" s="309">
        <f>IF(F$6="","",COUNTIF('tmp２'!$K33:$O33,'男子一覧表 '!F$6))</f>
        <v>0</v>
      </c>
      <c r="G38" s="313">
        <f>IF(G$6="","",COUNTIF('tmp２'!$K33:$O33,'男子一覧表 '!G$6))</f>
        <v>0</v>
      </c>
      <c r="H38" s="313">
        <f>IF(H$6="","",COUNTIF('tmp２'!$K33:$O33,'男子一覧表 '!H$6))</f>
        <v>0</v>
      </c>
      <c r="I38" s="313">
        <f>IF(I$6="","",COUNTIF('tmp２'!$K33:$O33,'男子一覧表 '!I$6))</f>
        <v>0</v>
      </c>
      <c r="J38" s="313">
        <f>IF(J$6="","",COUNTIF('tmp２'!$K33:$O33,'男子一覧表 '!J$6))</f>
        <v>0</v>
      </c>
      <c r="K38" s="313">
        <f>IF(K$6="","",COUNTIF('tmp２'!$K33:$O33,'男子一覧表 '!K$6))</f>
        <v>0</v>
      </c>
      <c r="L38" s="313">
        <f>IF(L$6="","",COUNTIF('tmp２'!$K33:$O33,'男子一覧表 '!L$6))</f>
        <v>0</v>
      </c>
      <c r="M38" s="313">
        <f>IF(M$6="","",COUNTIF('tmp２'!$K33:$O33,'男子一覧表 '!M$6))</f>
        <v>0</v>
      </c>
      <c r="N38" s="313">
        <f>IF(N$6="","",COUNTIF('tmp２'!$K33:$O33,'男子一覧表 '!N$6))</f>
        <v>0</v>
      </c>
      <c r="O38" s="313">
        <f>IF(O$6="","",COUNTIF('tmp２'!$K33:$O33,'男子一覧表 '!O$6))</f>
        <v>0</v>
      </c>
      <c r="P38" s="313">
        <f>IF(P$6="","",COUNTIF('tmp２'!$K33:$O33,'男子一覧表 '!P$6))</f>
        <v>0</v>
      </c>
      <c r="Q38" s="313">
        <f>IF(Q$6="","",COUNTIF('tmp２'!$K33:$O33,'男子一覧表 '!Q$6))</f>
        <v>0</v>
      </c>
      <c r="R38" s="313">
        <f>IF(R$6="","",COUNTIF('tmp２'!$K33:$O33,'男子一覧表 '!R$6))</f>
        <v>0</v>
      </c>
      <c r="S38" s="313">
        <f>IF(S$6="","",COUNTIF('tmp２'!$K33:$O33,'男子一覧表 '!S$6))</f>
        <v>0</v>
      </c>
      <c r="T38" s="313">
        <f>IF(T$6="","",COUNTIF('tmp２'!$K33:$O33,'男子一覧表 '!T$6))</f>
        <v>0</v>
      </c>
      <c r="U38" s="342">
        <f>IF(U$6="","",COUNTIF('tmp２'!$K33:$O33,'男子一覧表 '!U$6))</f>
        <v>0</v>
      </c>
      <c r="V38" s="309">
        <f>IF(V$6="","",COUNTIF('tmp２'!$K33:$O33,'男子一覧表 '!V$6))</f>
        <v>0</v>
      </c>
      <c r="W38" s="309">
        <f>IF(W$6="","",COUNTIF('tmp２'!$K33:$O33,'男子一覧表 '!W$6))</f>
        <v>0</v>
      </c>
      <c r="X38" s="314">
        <f>IF(X$6="","",COUNTIF('tmp２'!$K33:$O33,'男子一覧表 '!X$6))</f>
        <v>0</v>
      </c>
      <c r="Z38" s="311">
        <v>31</v>
      </c>
      <c r="AA38" s="312" t="str">
        <f t="shared" si="0"/>
        <v/>
      </c>
      <c r="AB38" s="312" t="str">
        <f t="shared" si="1"/>
        <v/>
      </c>
      <c r="AC38" s="324" t="str">
        <f t="shared" si="2"/>
        <v/>
      </c>
      <c r="AD38" s="326">
        <f>IF(AD$6="","",COUNTIF('tmp２'!$K33:$O33,'男子一覧表 '!AD$6))</f>
        <v>0</v>
      </c>
      <c r="AE38" s="309">
        <f>IF(AE$6="","",COUNTIF('tmp２'!$K33:$O33,'男子一覧表 '!AE$6))</f>
        <v>0</v>
      </c>
      <c r="AF38" s="313">
        <f>IF(AF$6="","",COUNTIF('tmp２'!$K33:$O33,'男子一覧表 '!AF$6))</f>
        <v>0</v>
      </c>
      <c r="AG38" s="313">
        <f>IF(AG$6="","",COUNTIF('tmp２'!$K33:$O33,'男子一覧表 '!AG$6))</f>
        <v>0</v>
      </c>
      <c r="AH38" s="313">
        <f>IF(AH$6="","",COUNTIF('tmp２'!$K33:$O33,'男子一覧表 '!AH$6))</f>
        <v>0</v>
      </c>
      <c r="AI38" s="313">
        <f>IF(AI$6="","",COUNTIF('tmp２'!$K33:$O33,'男子一覧表 '!AI$6))</f>
        <v>0</v>
      </c>
      <c r="AJ38" s="313">
        <f>IF(AJ$6="","",COUNTIF('tmp２'!$K33:$O33,'男子一覧表 '!AJ$6))</f>
        <v>0</v>
      </c>
      <c r="AK38" s="313" t="str">
        <f>IF(AK$6="","",COUNTIF('tmp２'!$K33:$O33,'男子一覧表 '!AK$6))</f>
        <v/>
      </c>
      <c r="AL38" s="313" t="str">
        <f>IF(AL$6="","",COUNTIF('tmp２'!$K33:$O33,'男子一覧表 '!AL$6))</f>
        <v/>
      </c>
      <c r="AM38" s="313" t="str">
        <f>IF(AM$6="","",COUNTIF('tmp２'!$K33:$O33,'男子一覧表 '!AM$6))</f>
        <v/>
      </c>
      <c r="AN38" s="313" t="str">
        <f>IF(AN$6="","",COUNTIF('tmp２'!$K33:$O33,'男子一覧表 '!AN$6))</f>
        <v/>
      </c>
      <c r="AO38" s="313" t="str">
        <f>IF(AO$6="","",COUNTIF('tmp２'!$K33:$O33,'男子一覧表 '!AO$6))</f>
        <v/>
      </c>
      <c r="AP38" s="313" t="str">
        <f>IF(AP$6="","",COUNTIF('tmp２'!$K33:$O33,'男子一覧表 '!AP$6))</f>
        <v/>
      </c>
      <c r="AQ38" s="313" t="str">
        <f>IF(AQ$6="","",COUNTIF('tmp２'!$K33:$O33,'男子一覧表 '!AQ$6))</f>
        <v/>
      </c>
      <c r="AR38" s="313" t="str">
        <f>IF(AR$6="","",COUNTIF('tmp２'!$K33:$O33,'男子一覧表 '!AR$6))</f>
        <v/>
      </c>
      <c r="AS38" s="313" t="str">
        <f>IF(AS$6="","",COUNTIF('tmp２'!$K33:$O33,'男子一覧表 '!AS$6))</f>
        <v/>
      </c>
      <c r="AT38" s="342" t="str">
        <f>IF(AT$6="","",COUNTIF('tmp２'!$K33:$O33,'男子一覧表 '!AT$6))</f>
        <v/>
      </c>
      <c r="AU38" s="309" t="str">
        <f>IF(AU$6="","",COUNTIF('tmp２'!$K33:$O33,'男子一覧表 '!AU$6))</f>
        <v/>
      </c>
      <c r="AV38" s="309" t="str">
        <f>IF(AV$6="","",COUNTIF('tmp２'!$K33:$O33,'男子一覧表 '!AV$6))</f>
        <v/>
      </c>
      <c r="AW38" s="314" t="str">
        <f>IF(AW$6="","",COUNTIF('tmp２'!$K33:$O33,'男子一覧表 '!AW$6))</f>
        <v/>
      </c>
      <c r="AY38" s="311">
        <v>31</v>
      </c>
      <c r="AZ38" s="312" t="str">
        <f t="shared" si="3"/>
        <v/>
      </c>
      <c r="BA38" s="312" t="str">
        <f t="shared" si="4"/>
        <v/>
      </c>
      <c r="BB38" s="324" t="str">
        <f t="shared" si="5"/>
        <v/>
      </c>
      <c r="BC38" s="326" t="str">
        <f>IF(BC$6="","",COUNTIF('tmp２'!$K33:$O33,'男子一覧表 '!BC$6))</f>
        <v/>
      </c>
      <c r="BD38" s="309" t="str">
        <f>IF(BD$6="","",COUNTIF('tmp２'!$K33:$O33,'男子一覧表 '!BD$6))</f>
        <v/>
      </c>
      <c r="BE38" s="313" t="str">
        <f>IF(BE$6="","",COUNTIF('tmp２'!$K33:$O33,'男子一覧表 '!BE$6))</f>
        <v/>
      </c>
      <c r="BF38" s="313" t="str">
        <f>IF(BF$6="","",COUNTIF('tmp２'!$K33:$O33,'男子一覧表 '!BF$6))</f>
        <v/>
      </c>
      <c r="BG38" s="313" t="str">
        <f>IF(BG$6="","",COUNTIF('tmp２'!$K33:$O33,'男子一覧表 '!BG$6))</f>
        <v/>
      </c>
      <c r="BH38" s="313" t="str">
        <f>IF(BH$6="","",COUNTIF('tmp２'!$K33:$O33,'男子一覧表 '!BH$6))</f>
        <v/>
      </c>
      <c r="BI38" s="313" t="str">
        <f>IF(BI$6="","",COUNTIF('tmp２'!$K33:$O33,'男子一覧表 '!BI$6))</f>
        <v/>
      </c>
      <c r="BJ38" s="313" t="str">
        <f>IF(BJ$6="","",COUNTIF('tmp２'!$K33:$O33,'男子一覧表 '!BJ$6))</f>
        <v/>
      </c>
      <c r="BK38" s="313" t="str">
        <f>IF(BK$6="","",COUNTIF('tmp２'!$K33:$O33,'男子一覧表 '!BK$6))</f>
        <v/>
      </c>
      <c r="BL38" s="313" t="str">
        <f>IF(BL$6="","",COUNTIF('tmp２'!$K33:$O33,'男子一覧表 '!BL$6))</f>
        <v/>
      </c>
      <c r="BM38" s="313" t="str">
        <f>IF(BM$6="","",COUNTIF('tmp２'!$K33:$O33,'男子一覧表 '!BM$6))</f>
        <v/>
      </c>
      <c r="BN38" s="313" t="str">
        <f>IF(BN$6="","",COUNTIF('tmp２'!$K33:$O33,'男子一覧表 '!BN$6))</f>
        <v/>
      </c>
      <c r="BO38" s="313" t="str">
        <f>IF(BO$6="","",COUNTIF('tmp２'!$K33:$O33,'男子一覧表 '!BO$6))</f>
        <v/>
      </c>
      <c r="BP38" s="313" t="str">
        <f>IF(BP$6="","",COUNTIF('tmp２'!$K33:$O33,'男子一覧表 '!BP$6))</f>
        <v/>
      </c>
      <c r="BQ38" s="313" t="str">
        <f>IF(BQ$6="","",COUNTIF('tmp２'!$K33:$O33,'男子一覧表 '!BQ$6))</f>
        <v/>
      </c>
      <c r="BR38" s="313" t="str">
        <f>IF(BR$6="","",COUNTIF('tmp２'!$K33:$O33,'男子一覧表 '!BR$6))</f>
        <v/>
      </c>
      <c r="BS38" s="342" t="str">
        <f>IF(BS$6="","",COUNTIF('tmp２'!$K33:$O33,'男子一覧表 '!BS$6))</f>
        <v/>
      </c>
      <c r="BT38" s="309" t="str">
        <f>IF(BT$6="","",COUNTIF('tmp２'!$K33:$O33,'男子一覧表 '!BT$6))</f>
        <v/>
      </c>
      <c r="BU38" s="309" t="str">
        <f>IF(BU$6="","",COUNTIF('tmp２'!$K33:$O33,'男子一覧表 '!BU$6))</f>
        <v/>
      </c>
      <c r="BV38" s="314" t="str">
        <f>IF(BV$6="","",COUNTIF('tmp２'!$K33:$O33,'男子一覧表 '!BV$6))</f>
        <v/>
      </c>
    </row>
    <row r="39" spans="1:74" ht="15" customHeight="1">
      <c r="A39" s="311">
        <v>32</v>
      </c>
      <c r="B39" s="312" t="str">
        <f>男子種目選択!B35</f>
        <v/>
      </c>
      <c r="C39" s="312" t="str">
        <f>男子種目選択!C35</f>
        <v/>
      </c>
      <c r="D39" s="324" t="str">
        <f>男子種目選択!D35</f>
        <v/>
      </c>
      <c r="E39" s="326">
        <f>IF(E$6="","",COUNTIF('tmp２'!$K34:$O34,'男子一覧表 '!E$6))</f>
        <v>0</v>
      </c>
      <c r="F39" s="309">
        <f>IF(F$6="","",COUNTIF('tmp２'!$K34:$O34,'男子一覧表 '!F$6))</f>
        <v>0</v>
      </c>
      <c r="G39" s="313">
        <f>IF(G$6="","",COUNTIF('tmp２'!$K34:$O34,'男子一覧表 '!G$6))</f>
        <v>0</v>
      </c>
      <c r="H39" s="313">
        <f>IF(H$6="","",COUNTIF('tmp２'!$K34:$O34,'男子一覧表 '!H$6))</f>
        <v>0</v>
      </c>
      <c r="I39" s="313">
        <f>IF(I$6="","",COUNTIF('tmp２'!$K34:$O34,'男子一覧表 '!I$6))</f>
        <v>0</v>
      </c>
      <c r="J39" s="313">
        <f>IF(J$6="","",COUNTIF('tmp２'!$K34:$O34,'男子一覧表 '!J$6))</f>
        <v>0</v>
      </c>
      <c r="K39" s="313">
        <f>IF(K$6="","",COUNTIF('tmp２'!$K34:$O34,'男子一覧表 '!K$6))</f>
        <v>0</v>
      </c>
      <c r="L39" s="313">
        <f>IF(L$6="","",COUNTIF('tmp２'!$K34:$O34,'男子一覧表 '!L$6))</f>
        <v>0</v>
      </c>
      <c r="M39" s="313">
        <f>IF(M$6="","",COUNTIF('tmp２'!$K34:$O34,'男子一覧表 '!M$6))</f>
        <v>0</v>
      </c>
      <c r="N39" s="313">
        <f>IF(N$6="","",COUNTIF('tmp２'!$K34:$O34,'男子一覧表 '!N$6))</f>
        <v>0</v>
      </c>
      <c r="O39" s="313">
        <f>IF(O$6="","",COUNTIF('tmp２'!$K34:$O34,'男子一覧表 '!O$6))</f>
        <v>0</v>
      </c>
      <c r="P39" s="313">
        <f>IF(P$6="","",COUNTIF('tmp２'!$K34:$O34,'男子一覧表 '!P$6))</f>
        <v>0</v>
      </c>
      <c r="Q39" s="313">
        <f>IF(Q$6="","",COUNTIF('tmp２'!$K34:$O34,'男子一覧表 '!Q$6))</f>
        <v>0</v>
      </c>
      <c r="R39" s="313">
        <f>IF(R$6="","",COUNTIF('tmp２'!$K34:$O34,'男子一覧表 '!R$6))</f>
        <v>0</v>
      </c>
      <c r="S39" s="313">
        <f>IF(S$6="","",COUNTIF('tmp２'!$K34:$O34,'男子一覧表 '!S$6))</f>
        <v>0</v>
      </c>
      <c r="T39" s="313">
        <f>IF(T$6="","",COUNTIF('tmp２'!$K34:$O34,'男子一覧表 '!T$6))</f>
        <v>0</v>
      </c>
      <c r="U39" s="342">
        <f>IF(U$6="","",COUNTIF('tmp２'!$K34:$O34,'男子一覧表 '!U$6))</f>
        <v>0</v>
      </c>
      <c r="V39" s="309">
        <f>IF(V$6="","",COUNTIF('tmp２'!$K34:$O34,'男子一覧表 '!V$6))</f>
        <v>0</v>
      </c>
      <c r="W39" s="309">
        <f>IF(W$6="","",COUNTIF('tmp２'!$K34:$O34,'男子一覧表 '!W$6))</f>
        <v>0</v>
      </c>
      <c r="X39" s="314">
        <f>IF(X$6="","",COUNTIF('tmp２'!$K34:$O34,'男子一覧表 '!X$6))</f>
        <v>0</v>
      </c>
      <c r="Z39" s="311">
        <v>32</v>
      </c>
      <c r="AA39" s="312" t="str">
        <f t="shared" si="0"/>
        <v/>
      </c>
      <c r="AB39" s="312" t="str">
        <f t="shared" si="1"/>
        <v/>
      </c>
      <c r="AC39" s="324" t="str">
        <f t="shared" si="2"/>
        <v/>
      </c>
      <c r="AD39" s="326">
        <f>IF(AD$6="","",COUNTIF('tmp２'!$K34:$O34,'男子一覧表 '!AD$6))</f>
        <v>0</v>
      </c>
      <c r="AE39" s="309">
        <f>IF(AE$6="","",COUNTIF('tmp２'!$K34:$O34,'男子一覧表 '!AE$6))</f>
        <v>0</v>
      </c>
      <c r="AF39" s="313">
        <f>IF(AF$6="","",COUNTIF('tmp２'!$K34:$O34,'男子一覧表 '!AF$6))</f>
        <v>0</v>
      </c>
      <c r="AG39" s="313">
        <f>IF(AG$6="","",COUNTIF('tmp２'!$K34:$O34,'男子一覧表 '!AG$6))</f>
        <v>0</v>
      </c>
      <c r="AH39" s="313">
        <f>IF(AH$6="","",COUNTIF('tmp２'!$K34:$O34,'男子一覧表 '!AH$6))</f>
        <v>0</v>
      </c>
      <c r="AI39" s="313">
        <f>IF(AI$6="","",COUNTIF('tmp２'!$K34:$O34,'男子一覧表 '!AI$6))</f>
        <v>0</v>
      </c>
      <c r="AJ39" s="313">
        <f>IF(AJ$6="","",COUNTIF('tmp２'!$K34:$O34,'男子一覧表 '!AJ$6))</f>
        <v>0</v>
      </c>
      <c r="AK39" s="313" t="str">
        <f>IF(AK$6="","",COUNTIF('tmp２'!$K34:$O34,'男子一覧表 '!AK$6))</f>
        <v/>
      </c>
      <c r="AL39" s="313" t="str">
        <f>IF(AL$6="","",COUNTIF('tmp２'!$K34:$O34,'男子一覧表 '!AL$6))</f>
        <v/>
      </c>
      <c r="AM39" s="313" t="str">
        <f>IF(AM$6="","",COUNTIF('tmp２'!$K34:$O34,'男子一覧表 '!AM$6))</f>
        <v/>
      </c>
      <c r="AN39" s="313" t="str">
        <f>IF(AN$6="","",COUNTIF('tmp２'!$K34:$O34,'男子一覧表 '!AN$6))</f>
        <v/>
      </c>
      <c r="AO39" s="313" t="str">
        <f>IF(AO$6="","",COUNTIF('tmp２'!$K34:$O34,'男子一覧表 '!AO$6))</f>
        <v/>
      </c>
      <c r="AP39" s="313" t="str">
        <f>IF(AP$6="","",COUNTIF('tmp２'!$K34:$O34,'男子一覧表 '!AP$6))</f>
        <v/>
      </c>
      <c r="AQ39" s="313" t="str">
        <f>IF(AQ$6="","",COUNTIF('tmp２'!$K34:$O34,'男子一覧表 '!AQ$6))</f>
        <v/>
      </c>
      <c r="AR39" s="313" t="str">
        <f>IF(AR$6="","",COUNTIF('tmp２'!$K34:$O34,'男子一覧表 '!AR$6))</f>
        <v/>
      </c>
      <c r="AS39" s="313" t="str">
        <f>IF(AS$6="","",COUNTIF('tmp２'!$K34:$O34,'男子一覧表 '!AS$6))</f>
        <v/>
      </c>
      <c r="AT39" s="342" t="str">
        <f>IF(AT$6="","",COUNTIF('tmp２'!$K34:$O34,'男子一覧表 '!AT$6))</f>
        <v/>
      </c>
      <c r="AU39" s="309" t="str">
        <f>IF(AU$6="","",COUNTIF('tmp２'!$K34:$O34,'男子一覧表 '!AU$6))</f>
        <v/>
      </c>
      <c r="AV39" s="309" t="str">
        <f>IF(AV$6="","",COUNTIF('tmp２'!$K34:$O34,'男子一覧表 '!AV$6))</f>
        <v/>
      </c>
      <c r="AW39" s="314" t="str">
        <f>IF(AW$6="","",COUNTIF('tmp２'!$K34:$O34,'男子一覧表 '!AW$6))</f>
        <v/>
      </c>
      <c r="AY39" s="311">
        <v>32</v>
      </c>
      <c r="AZ39" s="312" t="str">
        <f t="shared" si="3"/>
        <v/>
      </c>
      <c r="BA39" s="312" t="str">
        <f t="shared" si="4"/>
        <v/>
      </c>
      <c r="BB39" s="324" t="str">
        <f t="shared" si="5"/>
        <v/>
      </c>
      <c r="BC39" s="326" t="str">
        <f>IF(BC$6="","",COUNTIF('tmp２'!$K34:$O34,'男子一覧表 '!BC$6))</f>
        <v/>
      </c>
      <c r="BD39" s="309" t="str">
        <f>IF(BD$6="","",COUNTIF('tmp２'!$K34:$O34,'男子一覧表 '!BD$6))</f>
        <v/>
      </c>
      <c r="BE39" s="313" t="str">
        <f>IF(BE$6="","",COUNTIF('tmp２'!$K34:$O34,'男子一覧表 '!BE$6))</f>
        <v/>
      </c>
      <c r="BF39" s="313" t="str">
        <f>IF(BF$6="","",COUNTIF('tmp２'!$K34:$O34,'男子一覧表 '!BF$6))</f>
        <v/>
      </c>
      <c r="BG39" s="313" t="str">
        <f>IF(BG$6="","",COUNTIF('tmp２'!$K34:$O34,'男子一覧表 '!BG$6))</f>
        <v/>
      </c>
      <c r="BH39" s="313" t="str">
        <f>IF(BH$6="","",COUNTIF('tmp２'!$K34:$O34,'男子一覧表 '!BH$6))</f>
        <v/>
      </c>
      <c r="BI39" s="313" t="str">
        <f>IF(BI$6="","",COUNTIF('tmp２'!$K34:$O34,'男子一覧表 '!BI$6))</f>
        <v/>
      </c>
      <c r="BJ39" s="313" t="str">
        <f>IF(BJ$6="","",COUNTIF('tmp２'!$K34:$O34,'男子一覧表 '!BJ$6))</f>
        <v/>
      </c>
      <c r="BK39" s="313" t="str">
        <f>IF(BK$6="","",COUNTIF('tmp２'!$K34:$O34,'男子一覧表 '!BK$6))</f>
        <v/>
      </c>
      <c r="BL39" s="313" t="str">
        <f>IF(BL$6="","",COUNTIF('tmp２'!$K34:$O34,'男子一覧表 '!BL$6))</f>
        <v/>
      </c>
      <c r="BM39" s="313" t="str">
        <f>IF(BM$6="","",COUNTIF('tmp２'!$K34:$O34,'男子一覧表 '!BM$6))</f>
        <v/>
      </c>
      <c r="BN39" s="313" t="str">
        <f>IF(BN$6="","",COUNTIF('tmp２'!$K34:$O34,'男子一覧表 '!BN$6))</f>
        <v/>
      </c>
      <c r="BO39" s="313" t="str">
        <f>IF(BO$6="","",COUNTIF('tmp２'!$K34:$O34,'男子一覧表 '!BO$6))</f>
        <v/>
      </c>
      <c r="BP39" s="313" t="str">
        <f>IF(BP$6="","",COUNTIF('tmp２'!$K34:$O34,'男子一覧表 '!BP$6))</f>
        <v/>
      </c>
      <c r="BQ39" s="313" t="str">
        <f>IF(BQ$6="","",COUNTIF('tmp２'!$K34:$O34,'男子一覧表 '!BQ$6))</f>
        <v/>
      </c>
      <c r="BR39" s="313" t="str">
        <f>IF(BR$6="","",COUNTIF('tmp２'!$K34:$O34,'男子一覧表 '!BR$6))</f>
        <v/>
      </c>
      <c r="BS39" s="342" t="str">
        <f>IF(BS$6="","",COUNTIF('tmp２'!$K34:$O34,'男子一覧表 '!BS$6))</f>
        <v/>
      </c>
      <c r="BT39" s="309" t="str">
        <f>IF(BT$6="","",COUNTIF('tmp２'!$K34:$O34,'男子一覧表 '!BT$6))</f>
        <v/>
      </c>
      <c r="BU39" s="309" t="str">
        <f>IF(BU$6="","",COUNTIF('tmp２'!$K34:$O34,'男子一覧表 '!BU$6))</f>
        <v/>
      </c>
      <c r="BV39" s="314" t="str">
        <f>IF(BV$6="","",COUNTIF('tmp２'!$K34:$O34,'男子一覧表 '!BV$6))</f>
        <v/>
      </c>
    </row>
    <row r="40" spans="1:74" ht="15" customHeight="1">
      <c r="A40" s="311">
        <v>33</v>
      </c>
      <c r="B40" s="312" t="str">
        <f>男子種目選択!B36</f>
        <v/>
      </c>
      <c r="C40" s="312" t="str">
        <f>男子種目選択!C36</f>
        <v/>
      </c>
      <c r="D40" s="324" t="str">
        <f>男子種目選択!D36</f>
        <v/>
      </c>
      <c r="E40" s="326">
        <f>IF(E$6="","",COUNTIF('tmp２'!$K35:$O35,'男子一覧表 '!E$6))</f>
        <v>0</v>
      </c>
      <c r="F40" s="309">
        <f>IF(F$6="","",COUNTIF('tmp２'!$K35:$O35,'男子一覧表 '!F$6))</f>
        <v>0</v>
      </c>
      <c r="G40" s="313">
        <f>IF(G$6="","",COUNTIF('tmp２'!$K35:$O35,'男子一覧表 '!G$6))</f>
        <v>0</v>
      </c>
      <c r="H40" s="313">
        <f>IF(H$6="","",COUNTIF('tmp２'!$K35:$O35,'男子一覧表 '!H$6))</f>
        <v>0</v>
      </c>
      <c r="I40" s="313">
        <f>IF(I$6="","",COUNTIF('tmp２'!$K35:$O35,'男子一覧表 '!I$6))</f>
        <v>0</v>
      </c>
      <c r="J40" s="313">
        <f>IF(J$6="","",COUNTIF('tmp２'!$K35:$O35,'男子一覧表 '!J$6))</f>
        <v>0</v>
      </c>
      <c r="K40" s="313">
        <f>IF(K$6="","",COUNTIF('tmp２'!$K35:$O35,'男子一覧表 '!K$6))</f>
        <v>0</v>
      </c>
      <c r="L40" s="313">
        <f>IF(L$6="","",COUNTIF('tmp２'!$K35:$O35,'男子一覧表 '!L$6))</f>
        <v>0</v>
      </c>
      <c r="M40" s="313">
        <f>IF(M$6="","",COUNTIF('tmp２'!$K35:$O35,'男子一覧表 '!M$6))</f>
        <v>0</v>
      </c>
      <c r="N40" s="313">
        <f>IF(N$6="","",COUNTIF('tmp２'!$K35:$O35,'男子一覧表 '!N$6))</f>
        <v>0</v>
      </c>
      <c r="O40" s="313">
        <f>IF(O$6="","",COUNTIF('tmp２'!$K35:$O35,'男子一覧表 '!O$6))</f>
        <v>0</v>
      </c>
      <c r="P40" s="313">
        <f>IF(P$6="","",COUNTIF('tmp２'!$K35:$O35,'男子一覧表 '!P$6))</f>
        <v>0</v>
      </c>
      <c r="Q40" s="313">
        <f>IF(Q$6="","",COUNTIF('tmp２'!$K35:$O35,'男子一覧表 '!Q$6))</f>
        <v>0</v>
      </c>
      <c r="R40" s="313">
        <f>IF(R$6="","",COUNTIF('tmp２'!$K35:$O35,'男子一覧表 '!R$6))</f>
        <v>0</v>
      </c>
      <c r="S40" s="313">
        <f>IF(S$6="","",COUNTIF('tmp２'!$K35:$O35,'男子一覧表 '!S$6))</f>
        <v>0</v>
      </c>
      <c r="T40" s="313">
        <f>IF(T$6="","",COUNTIF('tmp２'!$K35:$O35,'男子一覧表 '!T$6))</f>
        <v>0</v>
      </c>
      <c r="U40" s="342">
        <f>IF(U$6="","",COUNTIF('tmp２'!$K35:$O35,'男子一覧表 '!U$6))</f>
        <v>0</v>
      </c>
      <c r="V40" s="309">
        <f>IF(V$6="","",COUNTIF('tmp２'!$K35:$O35,'男子一覧表 '!V$6))</f>
        <v>0</v>
      </c>
      <c r="W40" s="309">
        <f>IF(W$6="","",COUNTIF('tmp２'!$K35:$O35,'男子一覧表 '!W$6))</f>
        <v>0</v>
      </c>
      <c r="X40" s="314">
        <f>IF(X$6="","",COUNTIF('tmp２'!$K35:$O35,'男子一覧表 '!X$6))</f>
        <v>0</v>
      </c>
      <c r="Z40" s="311">
        <v>33</v>
      </c>
      <c r="AA40" s="312" t="str">
        <f t="shared" si="0"/>
        <v/>
      </c>
      <c r="AB40" s="312" t="str">
        <f t="shared" si="1"/>
        <v/>
      </c>
      <c r="AC40" s="324" t="str">
        <f t="shared" si="2"/>
        <v/>
      </c>
      <c r="AD40" s="326">
        <f>IF(AD$6="","",COUNTIF('tmp２'!$K35:$O35,'男子一覧表 '!AD$6))</f>
        <v>0</v>
      </c>
      <c r="AE40" s="309">
        <f>IF(AE$6="","",COUNTIF('tmp２'!$K35:$O35,'男子一覧表 '!AE$6))</f>
        <v>0</v>
      </c>
      <c r="AF40" s="313">
        <f>IF(AF$6="","",COUNTIF('tmp２'!$K35:$O35,'男子一覧表 '!AF$6))</f>
        <v>0</v>
      </c>
      <c r="AG40" s="313">
        <f>IF(AG$6="","",COUNTIF('tmp２'!$K35:$O35,'男子一覧表 '!AG$6))</f>
        <v>0</v>
      </c>
      <c r="AH40" s="313">
        <f>IF(AH$6="","",COUNTIF('tmp２'!$K35:$O35,'男子一覧表 '!AH$6))</f>
        <v>0</v>
      </c>
      <c r="AI40" s="313">
        <f>IF(AI$6="","",COUNTIF('tmp２'!$K35:$O35,'男子一覧表 '!AI$6))</f>
        <v>0</v>
      </c>
      <c r="AJ40" s="313">
        <f>IF(AJ$6="","",COUNTIF('tmp２'!$K35:$O35,'男子一覧表 '!AJ$6))</f>
        <v>0</v>
      </c>
      <c r="AK40" s="313" t="str">
        <f>IF(AK$6="","",COUNTIF('tmp２'!$K35:$O35,'男子一覧表 '!AK$6))</f>
        <v/>
      </c>
      <c r="AL40" s="313" t="str">
        <f>IF(AL$6="","",COUNTIF('tmp２'!$K35:$O35,'男子一覧表 '!AL$6))</f>
        <v/>
      </c>
      <c r="AM40" s="313" t="str">
        <f>IF(AM$6="","",COUNTIF('tmp２'!$K35:$O35,'男子一覧表 '!AM$6))</f>
        <v/>
      </c>
      <c r="AN40" s="313" t="str">
        <f>IF(AN$6="","",COUNTIF('tmp２'!$K35:$O35,'男子一覧表 '!AN$6))</f>
        <v/>
      </c>
      <c r="AO40" s="313" t="str">
        <f>IF(AO$6="","",COUNTIF('tmp２'!$K35:$O35,'男子一覧表 '!AO$6))</f>
        <v/>
      </c>
      <c r="AP40" s="313" t="str">
        <f>IF(AP$6="","",COUNTIF('tmp２'!$K35:$O35,'男子一覧表 '!AP$6))</f>
        <v/>
      </c>
      <c r="AQ40" s="313" t="str">
        <f>IF(AQ$6="","",COUNTIF('tmp２'!$K35:$O35,'男子一覧表 '!AQ$6))</f>
        <v/>
      </c>
      <c r="AR40" s="313" t="str">
        <f>IF(AR$6="","",COUNTIF('tmp２'!$K35:$O35,'男子一覧表 '!AR$6))</f>
        <v/>
      </c>
      <c r="AS40" s="313" t="str">
        <f>IF(AS$6="","",COUNTIF('tmp２'!$K35:$O35,'男子一覧表 '!AS$6))</f>
        <v/>
      </c>
      <c r="AT40" s="342" t="str">
        <f>IF(AT$6="","",COUNTIF('tmp２'!$K35:$O35,'男子一覧表 '!AT$6))</f>
        <v/>
      </c>
      <c r="AU40" s="309" t="str">
        <f>IF(AU$6="","",COUNTIF('tmp２'!$K35:$O35,'男子一覧表 '!AU$6))</f>
        <v/>
      </c>
      <c r="AV40" s="309" t="str">
        <f>IF(AV$6="","",COUNTIF('tmp２'!$K35:$O35,'男子一覧表 '!AV$6))</f>
        <v/>
      </c>
      <c r="AW40" s="314" t="str">
        <f>IF(AW$6="","",COUNTIF('tmp２'!$K35:$O35,'男子一覧表 '!AW$6))</f>
        <v/>
      </c>
      <c r="AY40" s="311">
        <v>33</v>
      </c>
      <c r="AZ40" s="312" t="str">
        <f t="shared" si="3"/>
        <v/>
      </c>
      <c r="BA40" s="312" t="str">
        <f t="shared" si="4"/>
        <v/>
      </c>
      <c r="BB40" s="324" t="str">
        <f t="shared" si="5"/>
        <v/>
      </c>
      <c r="BC40" s="326" t="str">
        <f>IF(BC$6="","",COUNTIF('tmp２'!$K35:$O35,'男子一覧表 '!BC$6))</f>
        <v/>
      </c>
      <c r="BD40" s="309" t="str">
        <f>IF(BD$6="","",COUNTIF('tmp２'!$K35:$O35,'男子一覧表 '!BD$6))</f>
        <v/>
      </c>
      <c r="BE40" s="313" t="str">
        <f>IF(BE$6="","",COUNTIF('tmp２'!$K35:$O35,'男子一覧表 '!BE$6))</f>
        <v/>
      </c>
      <c r="BF40" s="313" t="str">
        <f>IF(BF$6="","",COUNTIF('tmp２'!$K35:$O35,'男子一覧表 '!BF$6))</f>
        <v/>
      </c>
      <c r="BG40" s="313" t="str">
        <f>IF(BG$6="","",COUNTIF('tmp２'!$K35:$O35,'男子一覧表 '!BG$6))</f>
        <v/>
      </c>
      <c r="BH40" s="313" t="str">
        <f>IF(BH$6="","",COUNTIF('tmp２'!$K35:$O35,'男子一覧表 '!BH$6))</f>
        <v/>
      </c>
      <c r="BI40" s="313" t="str">
        <f>IF(BI$6="","",COUNTIF('tmp２'!$K35:$O35,'男子一覧表 '!BI$6))</f>
        <v/>
      </c>
      <c r="BJ40" s="313" t="str">
        <f>IF(BJ$6="","",COUNTIF('tmp２'!$K35:$O35,'男子一覧表 '!BJ$6))</f>
        <v/>
      </c>
      <c r="BK40" s="313" t="str">
        <f>IF(BK$6="","",COUNTIF('tmp２'!$K35:$O35,'男子一覧表 '!BK$6))</f>
        <v/>
      </c>
      <c r="BL40" s="313" t="str">
        <f>IF(BL$6="","",COUNTIF('tmp２'!$K35:$O35,'男子一覧表 '!BL$6))</f>
        <v/>
      </c>
      <c r="BM40" s="313" t="str">
        <f>IF(BM$6="","",COUNTIF('tmp２'!$K35:$O35,'男子一覧表 '!BM$6))</f>
        <v/>
      </c>
      <c r="BN40" s="313" t="str">
        <f>IF(BN$6="","",COUNTIF('tmp２'!$K35:$O35,'男子一覧表 '!BN$6))</f>
        <v/>
      </c>
      <c r="BO40" s="313" t="str">
        <f>IF(BO$6="","",COUNTIF('tmp２'!$K35:$O35,'男子一覧表 '!BO$6))</f>
        <v/>
      </c>
      <c r="BP40" s="313" t="str">
        <f>IF(BP$6="","",COUNTIF('tmp２'!$K35:$O35,'男子一覧表 '!BP$6))</f>
        <v/>
      </c>
      <c r="BQ40" s="313" t="str">
        <f>IF(BQ$6="","",COUNTIF('tmp２'!$K35:$O35,'男子一覧表 '!BQ$6))</f>
        <v/>
      </c>
      <c r="BR40" s="313" t="str">
        <f>IF(BR$6="","",COUNTIF('tmp２'!$K35:$O35,'男子一覧表 '!BR$6))</f>
        <v/>
      </c>
      <c r="BS40" s="342" t="str">
        <f>IF(BS$6="","",COUNTIF('tmp２'!$K35:$O35,'男子一覧表 '!BS$6))</f>
        <v/>
      </c>
      <c r="BT40" s="309" t="str">
        <f>IF(BT$6="","",COUNTIF('tmp２'!$K35:$O35,'男子一覧表 '!BT$6))</f>
        <v/>
      </c>
      <c r="BU40" s="309" t="str">
        <f>IF(BU$6="","",COUNTIF('tmp２'!$K35:$O35,'男子一覧表 '!BU$6))</f>
        <v/>
      </c>
      <c r="BV40" s="314" t="str">
        <f>IF(BV$6="","",COUNTIF('tmp２'!$K35:$O35,'男子一覧表 '!BV$6))</f>
        <v/>
      </c>
    </row>
    <row r="41" spans="1:74" ht="15" customHeight="1">
      <c r="A41" s="311">
        <v>34</v>
      </c>
      <c r="B41" s="312" t="str">
        <f>男子種目選択!B37</f>
        <v/>
      </c>
      <c r="C41" s="312" t="str">
        <f>男子種目選択!C37</f>
        <v/>
      </c>
      <c r="D41" s="324" t="str">
        <f>男子種目選択!D37</f>
        <v/>
      </c>
      <c r="E41" s="326">
        <f>IF(E$6="","",COUNTIF('tmp２'!$K36:$O36,'男子一覧表 '!E$6))</f>
        <v>0</v>
      </c>
      <c r="F41" s="309">
        <f>IF(F$6="","",COUNTIF('tmp２'!$K36:$O36,'男子一覧表 '!F$6))</f>
        <v>0</v>
      </c>
      <c r="G41" s="313">
        <f>IF(G$6="","",COUNTIF('tmp２'!$K36:$O36,'男子一覧表 '!G$6))</f>
        <v>0</v>
      </c>
      <c r="H41" s="313">
        <f>IF(H$6="","",COUNTIF('tmp２'!$K36:$O36,'男子一覧表 '!H$6))</f>
        <v>0</v>
      </c>
      <c r="I41" s="313">
        <f>IF(I$6="","",COUNTIF('tmp２'!$K36:$O36,'男子一覧表 '!I$6))</f>
        <v>0</v>
      </c>
      <c r="J41" s="313">
        <f>IF(J$6="","",COUNTIF('tmp２'!$K36:$O36,'男子一覧表 '!J$6))</f>
        <v>0</v>
      </c>
      <c r="K41" s="313">
        <f>IF(K$6="","",COUNTIF('tmp２'!$K36:$O36,'男子一覧表 '!K$6))</f>
        <v>0</v>
      </c>
      <c r="L41" s="313">
        <f>IF(L$6="","",COUNTIF('tmp２'!$K36:$O36,'男子一覧表 '!L$6))</f>
        <v>0</v>
      </c>
      <c r="M41" s="313">
        <f>IF(M$6="","",COUNTIF('tmp２'!$K36:$O36,'男子一覧表 '!M$6))</f>
        <v>0</v>
      </c>
      <c r="N41" s="313">
        <f>IF(N$6="","",COUNTIF('tmp２'!$K36:$O36,'男子一覧表 '!N$6))</f>
        <v>0</v>
      </c>
      <c r="O41" s="313">
        <f>IF(O$6="","",COUNTIF('tmp２'!$K36:$O36,'男子一覧表 '!O$6))</f>
        <v>0</v>
      </c>
      <c r="P41" s="313">
        <f>IF(P$6="","",COUNTIF('tmp２'!$K36:$O36,'男子一覧表 '!P$6))</f>
        <v>0</v>
      </c>
      <c r="Q41" s="313">
        <f>IF(Q$6="","",COUNTIF('tmp２'!$K36:$O36,'男子一覧表 '!Q$6))</f>
        <v>0</v>
      </c>
      <c r="R41" s="313">
        <f>IF(R$6="","",COUNTIF('tmp２'!$K36:$O36,'男子一覧表 '!R$6))</f>
        <v>0</v>
      </c>
      <c r="S41" s="313">
        <f>IF(S$6="","",COUNTIF('tmp２'!$K36:$O36,'男子一覧表 '!S$6))</f>
        <v>0</v>
      </c>
      <c r="T41" s="313">
        <f>IF(T$6="","",COUNTIF('tmp２'!$K36:$O36,'男子一覧表 '!T$6))</f>
        <v>0</v>
      </c>
      <c r="U41" s="342">
        <f>IF(U$6="","",COUNTIF('tmp２'!$K36:$O36,'男子一覧表 '!U$6))</f>
        <v>0</v>
      </c>
      <c r="V41" s="309">
        <f>IF(V$6="","",COUNTIF('tmp２'!$K36:$O36,'男子一覧表 '!V$6))</f>
        <v>0</v>
      </c>
      <c r="W41" s="309">
        <f>IF(W$6="","",COUNTIF('tmp２'!$K36:$O36,'男子一覧表 '!W$6))</f>
        <v>0</v>
      </c>
      <c r="X41" s="314">
        <f>IF(X$6="","",COUNTIF('tmp２'!$K36:$O36,'男子一覧表 '!X$6))</f>
        <v>0</v>
      </c>
      <c r="Z41" s="311">
        <v>34</v>
      </c>
      <c r="AA41" s="312" t="str">
        <f t="shared" si="0"/>
        <v/>
      </c>
      <c r="AB41" s="312" t="str">
        <f t="shared" si="1"/>
        <v/>
      </c>
      <c r="AC41" s="324" t="str">
        <f t="shared" si="2"/>
        <v/>
      </c>
      <c r="AD41" s="326">
        <f>IF(AD$6="","",COUNTIF('tmp２'!$K36:$O36,'男子一覧表 '!AD$6))</f>
        <v>0</v>
      </c>
      <c r="AE41" s="309">
        <f>IF(AE$6="","",COUNTIF('tmp２'!$K36:$O36,'男子一覧表 '!AE$6))</f>
        <v>0</v>
      </c>
      <c r="AF41" s="313">
        <f>IF(AF$6="","",COUNTIF('tmp２'!$K36:$O36,'男子一覧表 '!AF$6))</f>
        <v>0</v>
      </c>
      <c r="AG41" s="313">
        <f>IF(AG$6="","",COUNTIF('tmp２'!$K36:$O36,'男子一覧表 '!AG$6))</f>
        <v>0</v>
      </c>
      <c r="AH41" s="313">
        <f>IF(AH$6="","",COUNTIF('tmp２'!$K36:$O36,'男子一覧表 '!AH$6))</f>
        <v>0</v>
      </c>
      <c r="AI41" s="313">
        <f>IF(AI$6="","",COUNTIF('tmp２'!$K36:$O36,'男子一覧表 '!AI$6))</f>
        <v>0</v>
      </c>
      <c r="AJ41" s="313">
        <f>IF(AJ$6="","",COUNTIF('tmp２'!$K36:$O36,'男子一覧表 '!AJ$6))</f>
        <v>0</v>
      </c>
      <c r="AK41" s="313" t="str">
        <f>IF(AK$6="","",COUNTIF('tmp２'!$K36:$O36,'男子一覧表 '!AK$6))</f>
        <v/>
      </c>
      <c r="AL41" s="313" t="str">
        <f>IF(AL$6="","",COUNTIF('tmp２'!$K36:$O36,'男子一覧表 '!AL$6))</f>
        <v/>
      </c>
      <c r="AM41" s="313" t="str">
        <f>IF(AM$6="","",COUNTIF('tmp２'!$K36:$O36,'男子一覧表 '!AM$6))</f>
        <v/>
      </c>
      <c r="AN41" s="313" t="str">
        <f>IF(AN$6="","",COUNTIF('tmp２'!$K36:$O36,'男子一覧表 '!AN$6))</f>
        <v/>
      </c>
      <c r="AO41" s="313" t="str">
        <f>IF(AO$6="","",COUNTIF('tmp２'!$K36:$O36,'男子一覧表 '!AO$6))</f>
        <v/>
      </c>
      <c r="AP41" s="313" t="str">
        <f>IF(AP$6="","",COUNTIF('tmp２'!$K36:$O36,'男子一覧表 '!AP$6))</f>
        <v/>
      </c>
      <c r="AQ41" s="313" t="str">
        <f>IF(AQ$6="","",COUNTIF('tmp２'!$K36:$O36,'男子一覧表 '!AQ$6))</f>
        <v/>
      </c>
      <c r="AR41" s="313" t="str">
        <f>IF(AR$6="","",COUNTIF('tmp２'!$K36:$O36,'男子一覧表 '!AR$6))</f>
        <v/>
      </c>
      <c r="AS41" s="313" t="str">
        <f>IF(AS$6="","",COUNTIF('tmp２'!$K36:$O36,'男子一覧表 '!AS$6))</f>
        <v/>
      </c>
      <c r="AT41" s="342" t="str">
        <f>IF(AT$6="","",COUNTIF('tmp２'!$K36:$O36,'男子一覧表 '!AT$6))</f>
        <v/>
      </c>
      <c r="AU41" s="309" t="str">
        <f>IF(AU$6="","",COUNTIF('tmp２'!$K36:$O36,'男子一覧表 '!AU$6))</f>
        <v/>
      </c>
      <c r="AV41" s="309" t="str">
        <f>IF(AV$6="","",COUNTIF('tmp２'!$K36:$O36,'男子一覧表 '!AV$6))</f>
        <v/>
      </c>
      <c r="AW41" s="314" t="str">
        <f>IF(AW$6="","",COUNTIF('tmp２'!$K36:$O36,'男子一覧表 '!AW$6))</f>
        <v/>
      </c>
      <c r="AY41" s="311">
        <v>34</v>
      </c>
      <c r="AZ41" s="312" t="str">
        <f t="shared" si="3"/>
        <v/>
      </c>
      <c r="BA41" s="312" t="str">
        <f t="shared" si="4"/>
        <v/>
      </c>
      <c r="BB41" s="324" t="str">
        <f t="shared" si="5"/>
        <v/>
      </c>
      <c r="BC41" s="326" t="str">
        <f>IF(BC$6="","",COUNTIF('tmp２'!$K36:$O36,'男子一覧表 '!BC$6))</f>
        <v/>
      </c>
      <c r="BD41" s="309" t="str">
        <f>IF(BD$6="","",COUNTIF('tmp２'!$K36:$O36,'男子一覧表 '!BD$6))</f>
        <v/>
      </c>
      <c r="BE41" s="313" t="str">
        <f>IF(BE$6="","",COUNTIF('tmp２'!$K36:$O36,'男子一覧表 '!BE$6))</f>
        <v/>
      </c>
      <c r="BF41" s="313" t="str">
        <f>IF(BF$6="","",COUNTIF('tmp２'!$K36:$O36,'男子一覧表 '!BF$6))</f>
        <v/>
      </c>
      <c r="BG41" s="313" t="str">
        <f>IF(BG$6="","",COUNTIF('tmp２'!$K36:$O36,'男子一覧表 '!BG$6))</f>
        <v/>
      </c>
      <c r="BH41" s="313" t="str">
        <f>IF(BH$6="","",COUNTIF('tmp２'!$K36:$O36,'男子一覧表 '!BH$6))</f>
        <v/>
      </c>
      <c r="BI41" s="313" t="str">
        <f>IF(BI$6="","",COUNTIF('tmp２'!$K36:$O36,'男子一覧表 '!BI$6))</f>
        <v/>
      </c>
      <c r="BJ41" s="313" t="str">
        <f>IF(BJ$6="","",COUNTIF('tmp２'!$K36:$O36,'男子一覧表 '!BJ$6))</f>
        <v/>
      </c>
      <c r="BK41" s="313" t="str">
        <f>IF(BK$6="","",COUNTIF('tmp２'!$K36:$O36,'男子一覧表 '!BK$6))</f>
        <v/>
      </c>
      <c r="BL41" s="313" t="str">
        <f>IF(BL$6="","",COUNTIF('tmp２'!$K36:$O36,'男子一覧表 '!BL$6))</f>
        <v/>
      </c>
      <c r="BM41" s="313" t="str">
        <f>IF(BM$6="","",COUNTIF('tmp２'!$K36:$O36,'男子一覧表 '!BM$6))</f>
        <v/>
      </c>
      <c r="BN41" s="313" t="str">
        <f>IF(BN$6="","",COUNTIF('tmp２'!$K36:$O36,'男子一覧表 '!BN$6))</f>
        <v/>
      </c>
      <c r="BO41" s="313" t="str">
        <f>IF(BO$6="","",COUNTIF('tmp２'!$K36:$O36,'男子一覧表 '!BO$6))</f>
        <v/>
      </c>
      <c r="BP41" s="313" t="str">
        <f>IF(BP$6="","",COUNTIF('tmp２'!$K36:$O36,'男子一覧表 '!BP$6))</f>
        <v/>
      </c>
      <c r="BQ41" s="313" t="str">
        <f>IF(BQ$6="","",COUNTIF('tmp２'!$K36:$O36,'男子一覧表 '!BQ$6))</f>
        <v/>
      </c>
      <c r="BR41" s="313" t="str">
        <f>IF(BR$6="","",COUNTIF('tmp２'!$K36:$O36,'男子一覧表 '!BR$6))</f>
        <v/>
      </c>
      <c r="BS41" s="342" t="str">
        <f>IF(BS$6="","",COUNTIF('tmp２'!$K36:$O36,'男子一覧表 '!BS$6))</f>
        <v/>
      </c>
      <c r="BT41" s="309" t="str">
        <f>IF(BT$6="","",COUNTIF('tmp２'!$K36:$O36,'男子一覧表 '!BT$6))</f>
        <v/>
      </c>
      <c r="BU41" s="309" t="str">
        <f>IF(BU$6="","",COUNTIF('tmp２'!$K36:$O36,'男子一覧表 '!BU$6))</f>
        <v/>
      </c>
      <c r="BV41" s="314" t="str">
        <f>IF(BV$6="","",COUNTIF('tmp２'!$K36:$O36,'男子一覧表 '!BV$6))</f>
        <v/>
      </c>
    </row>
    <row r="42" spans="1:74" ht="15" customHeight="1">
      <c r="A42" s="311">
        <v>35</v>
      </c>
      <c r="B42" s="312" t="str">
        <f>男子種目選択!B38</f>
        <v/>
      </c>
      <c r="C42" s="312" t="str">
        <f>男子種目選択!C38</f>
        <v/>
      </c>
      <c r="D42" s="324" t="str">
        <f>男子種目選択!D38</f>
        <v/>
      </c>
      <c r="E42" s="326">
        <f>IF(E$6="","",COUNTIF('tmp２'!$K37:$O37,'男子一覧表 '!E$6))</f>
        <v>0</v>
      </c>
      <c r="F42" s="309">
        <f>IF(F$6="","",COUNTIF('tmp２'!$K37:$O37,'男子一覧表 '!F$6))</f>
        <v>0</v>
      </c>
      <c r="G42" s="313">
        <f>IF(G$6="","",COUNTIF('tmp２'!$K37:$O37,'男子一覧表 '!G$6))</f>
        <v>0</v>
      </c>
      <c r="H42" s="313">
        <f>IF(H$6="","",COUNTIF('tmp２'!$K37:$O37,'男子一覧表 '!H$6))</f>
        <v>0</v>
      </c>
      <c r="I42" s="313">
        <f>IF(I$6="","",COUNTIF('tmp２'!$K37:$O37,'男子一覧表 '!I$6))</f>
        <v>0</v>
      </c>
      <c r="J42" s="313">
        <f>IF(J$6="","",COUNTIF('tmp２'!$K37:$O37,'男子一覧表 '!J$6))</f>
        <v>0</v>
      </c>
      <c r="K42" s="313">
        <f>IF(K$6="","",COUNTIF('tmp２'!$K37:$O37,'男子一覧表 '!K$6))</f>
        <v>0</v>
      </c>
      <c r="L42" s="313">
        <f>IF(L$6="","",COUNTIF('tmp２'!$K37:$O37,'男子一覧表 '!L$6))</f>
        <v>0</v>
      </c>
      <c r="M42" s="313">
        <f>IF(M$6="","",COUNTIF('tmp２'!$K37:$O37,'男子一覧表 '!M$6))</f>
        <v>0</v>
      </c>
      <c r="N42" s="313">
        <f>IF(N$6="","",COUNTIF('tmp２'!$K37:$O37,'男子一覧表 '!N$6))</f>
        <v>0</v>
      </c>
      <c r="O42" s="313">
        <f>IF(O$6="","",COUNTIF('tmp２'!$K37:$O37,'男子一覧表 '!O$6))</f>
        <v>0</v>
      </c>
      <c r="P42" s="313">
        <f>IF(P$6="","",COUNTIF('tmp２'!$K37:$O37,'男子一覧表 '!P$6))</f>
        <v>0</v>
      </c>
      <c r="Q42" s="313">
        <f>IF(Q$6="","",COUNTIF('tmp２'!$K37:$O37,'男子一覧表 '!Q$6))</f>
        <v>0</v>
      </c>
      <c r="R42" s="313">
        <f>IF(R$6="","",COUNTIF('tmp２'!$K37:$O37,'男子一覧表 '!R$6))</f>
        <v>0</v>
      </c>
      <c r="S42" s="313">
        <f>IF(S$6="","",COUNTIF('tmp２'!$K37:$O37,'男子一覧表 '!S$6))</f>
        <v>0</v>
      </c>
      <c r="T42" s="313">
        <f>IF(T$6="","",COUNTIF('tmp２'!$K37:$O37,'男子一覧表 '!T$6))</f>
        <v>0</v>
      </c>
      <c r="U42" s="342">
        <f>IF(U$6="","",COUNTIF('tmp２'!$K37:$O37,'男子一覧表 '!U$6))</f>
        <v>0</v>
      </c>
      <c r="V42" s="309">
        <f>IF(V$6="","",COUNTIF('tmp２'!$K37:$O37,'男子一覧表 '!V$6))</f>
        <v>0</v>
      </c>
      <c r="W42" s="309">
        <f>IF(W$6="","",COUNTIF('tmp２'!$K37:$O37,'男子一覧表 '!W$6))</f>
        <v>0</v>
      </c>
      <c r="X42" s="314">
        <f>IF(X$6="","",COUNTIF('tmp２'!$K37:$O37,'男子一覧表 '!X$6))</f>
        <v>0</v>
      </c>
      <c r="Z42" s="311">
        <v>35</v>
      </c>
      <c r="AA42" s="312" t="str">
        <f t="shared" si="0"/>
        <v/>
      </c>
      <c r="AB42" s="312" t="str">
        <f t="shared" si="1"/>
        <v/>
      </c>
      <c r="AC42" s="324" t="str">
        <f t="shared" si="2"/>
        <v/>
      </c>
      <c r="AD42" s="326">
        <f>IF(AD$6="","",COUNTIF('tmp２'!$K37:$O37,'男子一覧表 '!AD$6))</f>
        <v>0</v>
      </c>
      <c r="AE42" s="309">
        <f>IF(AE$6="","",COUNTIF('tmp２'!$K37:$O37,'男子一覧表 '!AE$6))</f>
        <v>0</v>
      </c>
      <c r="AF42" s="313">
        <f>IF(AF$6="","",COUNTIF('tmp２'!$K37:$O37,'男子一覧表 '!AF$6))</f>
        <v>0</v>
      </c>
      <c r="AG42" s="313">
        <f>IF(AG$6="","",COUNTIF('tmp２'!$K37:$O37,'男子一覧表 '!AG$6))</f>
        <v>0</v>
      </c>
      <c r="AH42" s="313">
        <f>IF(AH$6="","",COUNTIF('tmp２'!$K37:$O37,'男子一覧表 '!AH$6))</f>
        <v>0</v>
      </c>
      <c r="AI42" s="313">
        <f>IF(AI$6="","",COUNTIF('tmp２'!$K37:$O37,'男子一覧表 '!AI$6))</f>
        <v>0</v>
      </c>
      <c r="AJ42" s="313">
        <f>IF(AJ$6="","",COUNTIF('tmp２'!$K37:$O37,'男子一覧表 '!AJ$6))</f>
        <v>0</v>
      </c>
      <c r="AK42" s="313" t="str">
        <f>IF(AK$6="","",COUNTIF('tmp２'!$K37:$O37,'男子一覧表 '!AK$6))</f>
        <v/>
      </c>
      <c r="AL42" s="313" t="str">
        <f>IF(AL$6="","",COUNTIF('tmp２'!$K37:$O37,'男子一覧表 '!AL$6))</f>
        <v/>
      </c>
      <c r="AM42" s="313" t="str">
        <f>IF(AM$6="","",COUNTIF('tmp２'!$K37:$O37,'男子一覧表 '!AM$6))</f>
        <v/>
      </c>
      <c r="AN42" s="313" t="str">
        <f>IF(AN$6="","",COUNTIF('tmp２'!$K37:$O37,'男子一覧表 '!AN$6))</f>
        <v/>
      </c>
      <c r="AO42" s="313" t="str">
        <f>IF(AO$6="","",COUNTIF('tmp２'!$K37:$O37,'男子一覧表 '!AO$6))</f>
        <v/>
      </c>
      <c r="AP42" s="313" t="str">
        <f>IF(AP$6="","",COUNTIF('tmp２'!$K37:$O37,'男子一覧表 '!AP$6))</f>
        <v/>
      </c>
      <c r="AQ42" s="313" t="str">
        <f>IF(AQ$6="","",COUNTIF('tmp２'!$K37:$O37,'男子一覧表 '!AQ$6))</f>
        <v/>
      </c>
      <c r="AR42" s="313" t="str">
        <f>IF(AR$6="","",COUNTIF('tmp２'!$K37:$O37,'男子一覧表 '!AR$6))</f>
        <v/>
      </c>
      <c r="AS42" s="313" t="str">
        <f>IF(AS$6="","",COUNTIF('tmp２'!$K37:$O37,'男子一覧表 '!AS$6))</f>
        <v/>
      </c>
      <c r="AT42" s="342" t="str">
        <f>IF(AT$6="","",COUNTIF('tmp２'!$K37:$O37,'男子一覧表 '!AT$6))</f>
        <v/>
      </c>
      <c r="AU42" s="309" t="str">
        <f>IF(AU$6="","",COUNTIF('tmp２'!$K37:$O37,'男子一覧表 '!AU$6))</f>
        <v/>
      </c>
      <c r="AV42" s="309" t="str">
        <f>IF(AV$6="","",COUNTIF('tmp２'!$K37:$O37,'男子一覧表 '!AV$6))</f>
        <v/>
      </c>
      <c r="AW42" s="314" t="str">
        <f>IF(AW$6="","",COUNTIF('tmp２'!$K37:$O37,'男子一覧表 '!AW$6))</f>
        <v/>
      </c>
      <c r="AY42" s="311">
        <v>35</v>
      </c>
      <c r="AZ42" s="312" t="str">
        <f t="shared" si="3"/>
        <v/>
      </c>
      <c r="BA42" s="312" t="str">
        <f t="shared" si="4"/>
        <v/>
      </c>
      <c r="BB42" s="324" t="str">
        <f t="shared" si="5"/>
        <v/>
      </c>
      <c r="BC42" s="326" t="str">
        <f>IF(BC$6="","",COUNTIF('tmp２'!$K37:$O37,'男子一覧表 '!BC$6))</f>
        <v/>
      </c>
      <c r="BD42" s="309" t="str">
        <f>IF(BD$6="","",COUNTIF('tmp２'!$K37:$O37,'男子一覧表 '!BD$6))</f>
        <v/>
      </c>
      <c r="BE42" s="313" t="str">
        <f>IF(BE$6="","",COUNTIF('tmp２'!$K37:$O37,'男子一覧表 '!BE$6))</f>
        <v/>
      </c>
      <c r="BF42" s="313" t="str">
        <f>IF(BF$6="","",COUNTIF('tmp２'!$K37:$O37,'男子一覧表 '!BF$6))</f>
        <v/>
      </c>
      <c r="BG42" s="313" t="str">
        <f>IF(BG$6="","",COUNTIF('tmp２'!$K37:$O37,'男子一覧表 '!BG$6))</f>
        <v/>
      </c>
      <c r="BH42" s="313" t="str">
        <f>IF(BH$6="","",COUNTIF('tmp２'!$K37:$O37,'男子一覧表 '!BH$6))</f>
        <v/>
      </c>
      <c r="BI42" s="313" t="str">
        <f>IF(BI$6="","",COUNTIF('tmp２'!$K37:$O37,'男子一覧表 '!BI$6))</f>
        <v/>
      </c>
      <c r="BJ42" s="313" t="str">
        <f>IF(BJ$6="","",COUNTIF('tmp２'!$K37:$O37,'男子一覧表 '!BJ$6))</f>
        <v/>
      </c>
      <c r="BK42" s="313" t="str">
        <f>IF(BK$6="","",COUNTIF('tmp２'!$K37:$O37,'男子一覧表 '!BK$6))</f>
        <v/>
      </c>
      <c r="BL42" s="313" t="str">
        <f>IF(BL$6="","",COUNTIF('tmp２'!$K37:$O37,'男子一覧表 '!BL$6))</f>
        <v/>
      </c>
      <c r="BM42" s="313" t="str">
        <f>IF(BM$6="","",COUNTIF('tmp２'!$K37:$O37,'男子一覧表 '!BM$6))</f>
        <v/>
      </c>
      <c r="BN42" s="313" t="str">
        <f>IF(BN$6="","",COUNTIF('tmp２'!$K37:$O37,'男子一覧表 '!BN$6))</f>
        <v/>
      </c>
      <c r="BO42" s="313" t="str">
        <f>IF(BO$6="","",COUNTIF('tmp２'!$K37:$O37,'男子一覧表 '!BO$6))</f>
        <v/>
      </c>
      <c r="BP42" s="313" t="str">
        <f>IF(BP$6="","",COUNTIF('tmp２'!$K37:$O37,'男子一覧表 '!BP$6))</f>
        <v/>
      </c>
      <c r="BQ42" s="313" t="str">
        <f>IF(BQ$6="","",COUNTIF('tmp２'!$K37:$O37,'男子一覧表 '!BQ$6))</f>
        <v/>
      </c>
      <c r="BR42" s="313" t="str">
        <f>IF(BR$6="","",COUNTIF('tmp２'!$K37:$O37,'男子一覧表 '!BR$6))</f>
        <v/>
      </c>
      <c r="BS42" s="342" t="str">
        <f>IF(BS$6="","",COUNTIF('tmp２'!$K37:$O37,'男子一覧表 '!BS$6))</f>
        <v/>
      </c>
      <c r="BT42" s="309" t="str">
        <f>IF(BT$6="","",COUNTIF('tmp２'!$K37:$O37,'男子一覧表 '!BT$6))</f>
        <v/>
      </c>
      <c r="BU42" s="309" t="str">
        <f>IF(BU$6="","",COUNTIF('tmp２'!$K37:$O37,'男子一覧表 '!BU$6))</f>
        <v/>
      </c>
      <c r="BV42" s="314" t="str">
        <f>IF(BV$6="","",COUNTIF('tmp２'!$K37:$O37,'男子一覧表 '!BV$6))</f>
        <v/>
      </c>
    </row>
    <row r="43" spans="1:74" ht="15" customHeight="1">
      <c r="A43" s="311">
        <v>36</v>
      </c>
      <c r="B43" s="312" t="str">
        <f>男子種目選択!B39</f>
        <v/>
      </c>
      <c r="C43" s="312" t="str">
        <f>男子種目選択!C39</f>
        <v/>
      </c>
      <c r="D43" s="324" t="str">
        <f>男子種目選択!D39</f>
        <v/>
      </c>
      <c r="E43" s="326">
        <f>IF(E$6="","",COUNTIF('tmp２'!$K38:$O38,'男子一覧表 '!E$6))</f>
        <v>0</v>
      </c>
      <c r="F43" s="309">
        <f>IF(F$6="","",COUNTIF('tmp２'!$K38:$O38,'男子一覧表 '!F$6))</f>
        <v>0</v>
      </c>
      <c r="G43" s="313">
        <f>IF(G$6="","",COUNTIF('tmp２'!$K38:$O38,'男子一覧表 '!G$6))</f>
        <v>0</v>
      </c>
      <c r="H43" s="313">
        <f>IF(H$6="","",COUNTIF('tmp２'!$K38:$O38,'男子一覧表 '!H$6))</f>
        <v>0</v>
      </c>
      <c r="I43" s="313">
        <f>IF(I$6="","",COUNTIF('tmp２'!$K38:$O38,'男子一覧表 '!I$6))</f>
        <v>0</v>
      </c>
      <c r="J43" s="313">
        <f>IF(J$6="","",COUNTIF('tmp２'!$K38:$O38,'男子一覧表 '!J$6))</f>
        <v>0</v>
      </c>
      <c r="K43" s="313">
        <f>IF(K$6="","",COUNTIF('tmp２'!$K38:$O38,'男子一覧表 '!K$6))</f>
        <v>0</v>
      </c>
      <c r="L43" s="313">
        <f>IF(L$6="","",COUNTIF('tmp２'!$K38:$O38,'男子一覧表 '!L$6))</f>
        <v>0</v>
      </c>
      <c r="M43" s="313">
        <f>IF(M$6="","",COUNTIF('tmp２'!$K38:$O38,'男子一覧表 '!M$6))</f>
        <v>0</v>
      </c>
      <c r="N43" s="313">
        <f>IF(N$6="","",COUNTIF('tmp２'!$K38:$O38,'男子一覧表 '!N$6))</f>
        <v>0</v>
      </c>
      <c r="O43" s="313">
        <f>IF(O$6="","",COUNTIF('tmp２'!$K38:$O38,'男子一覧表 '!O$6))</f>
        <v>0</v>
      </c>
      <c r="P43" s="313">
        <f>IF(P$6="","",COUNTIF('tmp２'!$K38:$O38,'男子一覧表 '!P$6))</f>
        <v>0</v>
      </c>
      <c r="Q43" s="313">
        <f>IF(Q$6="","",COUNTIF('tmp２'!$K38:$O38,'男子一覧表 '!Q$6))</f>
        <v>0</v>
      </c>
      <c r="R43" s="313">
        <f>IF(R$6="","",COUNTIF('tmp２'!$K38:$O38,'男子一覧表 '!R$6))</f>
        <v>0</v>
      </c>
      <c r="S43" s="313">
        <f>IF(S$6="","",COUNTIF('tmp２'!$K38:$O38,'男子一覧表 '!S$6))</f>
        <v>0</v>
      </c>
      <c r="T43" s="313">
        <f>IF(T$6="","",COUNTIF('tmp２'!$K38:$O38,'男子一覧表 '!T$6))</f>
        <v>0</v>
      </c>
      <c r="U43" s="342">
        <f>IF(U$6="","",COUNTIF('tmp２'!$K38:$O38,'男子一覧表 '!U$6))</f>
        <v>0</v>
      </c>
      <c r="V43" s="309">
        <f>IF(V$6="","",COUNTIF('tmp２'!$K38:$O38,'男子一覧表 '!V$6))</f>
        <v>0</v>
      </c>
      <c r="W43" s="309">
        <f>IF(W$6="","",COUNTIF('tmp２'!$K38:$O38,'男子一覧表 '!W$6))</f>
        <v>0</v>
      </c>
      <c r="X43" s="314">
        <f>IF(X$6="","",COUNTIF('tmp２'!$K38:$O38,'男子一覧表 '!X$6))</f>
        <v>0</v>
      </c>
      <c r="Z43" s="311">
        <v>36</v>
      </c>
      <c r="AA43" s="312" t="str">
        <f t="shared" si="0"/>
        <v/>
      </c>
      <c r="AB43" s="312" t="str">
        <f t="shared" si="1"/>
        <v/>
      </c>
      <c r="AC43" s="324" t="str">
        <f t="shared" si="2"/>
        <v/>
      </c>
      <c r="AD43" s="326">
        <f>IF(AD$6="","",COUNTIF('tmp２'!$K38:$O38,'男子一覧表 '!AD$6))</f>
        <v>0</v>
      </c>
      <c r="AE43" s="309">
        <f>IF(AE$6="","",COUNTIF('tmp２'!$K38:$O38,'男子一覧表 '!AE$6))</f>
        <v>0</v>
      </c>
      <c r="AF43" s="313">
        <f>IF(AF$6="","",COUNTIF('tmp２'!$K38:$O38,'男子一覧表 '!AF$6))</f>
        <v>0</v>
      </c>
      <c r="AG43" s="313">
        <f>IF(AG$6="","",COUNTIF('tmp２'!$K38:$O38,'男子一覧表 '!AG$6))</f>
        <v>0</v>
      </c>
      <c r="AH43" s="313">
        <f>IF(AH$6="","",COUNTIF('tmp２'!$K38:$O38,'男子一覧表 '!AH$6))</f>
        <v>0</v>
      </c>
      <c r="AI43" s="313">
        <f>IF(AI$6="","",COUNTIF('tmp２'!$K38:$O38,'男子一覧表 '!AI$6))</f>
        <v>0</v>
      </c>
      <c r="AJ43" s="313">
        <f>IF(AJ$6="","",COUNTIF('tmp２'!$K38:$O38,'男子一覧表 '!AJ$6))</f>
        <v>0</v>
      </c>
      <c r="AK43" s="313" t="str">
        <f>IF(AK$6="","",COUNTIF('tmp２'!$K38:$O38,'男子一覧表 '!AK$6))</f>
        <v/>
      </c>
      <c r="AL43" s="313" t="str">
        <f>IF(AL$6="","",COUNTIF('tmp２'!$K38:$O38,'男子一覧表 '!AL$6))</f>
        <v/>
      </c>
      <c r="AM43" s="313" t="str">
        <f>IF(AM$6="","",COUNTIF('tmp２'!$K38:$O38,'男子一覧表 '!AM$6))</f>
        <v/>
      </c>
      <c r="AN43" s="313" t="str">
        <f>IF(AN$6="","",COUNTIF('tmp２'!$K38:$O38,'男子一覧表 '!AN$6))</f>
        <v/>
      </c>
      <c r="AO43" s="313" t="str">
        <f>IF(AO$6="","",COUNTIF('tmp２'!$K38:$O38,'男子一覧表 '!AO$6))</f>
        <v/>
      </c>
      <c r="AP43" s="313" t="str">
        <f>IF(AP$6="","",COUNTIF('tmp２'!$K38:$O38,'男子一覧表 '!AP$6))</f>
        <v/>
      </c>
      <c r="AQ43" s="313" t="str">
        <f>IF(AQ$6="","",COUNTIF('tmp２'!$K38:$O38,'男子一覧表 '!AQ$6))</f>
        <v/>
      </c>
      <c r="AR43" s="313" t="str">
        <f>IF(AR$6="","",COUNTIF('tmp２'!$K38:$O38,'男子一覧表 '!AR$6))</f>
        <v/>
      </c>
      <c r="AS43" s="313" t="str">
        <f>IF(AS$6="","",COUNTIF('tmp２'!$K38:$O38,'男子一覧表 '!AS$6))</f>
        <v/>
      </c>
      <c r="AT43" s="342" t="str">
        <f>IF(AT$6="","",COUNTIF('tmp２'!$K38:$O38,'男子一覧表 '!AT$6))</f>
        <v/>
      </c>
      <c r="AU43" s="309" t="str">
        <f>IF(AU$6="","",COUNTIF('tmp２'!$K38:$O38,'男子一覧表 '!AU$6))</f>
        <v/>
      </c>
      <c r="AV43" s="309" t="str">
        <f>IF(AV$6="","",COUNTIF('tmp２'!$K38:$O38,'男子一覧表 '!AV$6))</f>
        <v/>
      </c>
      <c r="AW43" s="314" t="str">
        <f>IF(AW$6="","",COUNTIF('tmp２'!$K38:$O38,'男子一覧表 '!AW$6))</f>
        <v/>
      </c>
      <c r="AY43" s="311">
        <v>36</v>
      </c>
      <c r="AZ43" s="312" t="str">
        <f t="shared" si="3"/>
        <v/>
      </c>
      <c r="BA43" s="312" t="str">
        <f t="shared" si="4"/>
        <v/>
      </c>
      <c r="BB43" s="324" t="str">
        <f t="shared" si="5"/>
        <v/>
      </c>
      <c r="BC43" s="326" t="str">
        <f>IF(BC$6="","",COUNTIF('tmp２'!$K38:$O38,'男子一覧表 '!BC$6))</f>
        <v/>
      </c>
      <c r="BD43" s="309" t="str">
        <f>IF(BD$6="","",COUNTIF('tmp２'!$K38:$O38,'男子一覧表 '!BD$6))</f>
        <v/>
      </c>
      <c r="BE43" s="313" t="str">
        <f>IF(BE$6="","",COUNTIF('tmp２'!$K38:$O38,'男子一覧表 '!BE$6))</f>
        <v/>
      </c>
      <c r="BF43" s="313" t="str">
        <f>IF(BF$6="","",COUNTIF('tmp２'!$K38:$O38,'男子一覧表 '!BF$6))</f>
        <v/>
      </c>
      <c r="BG43" s="313" t="str">
        <f>IF(BG$6="","",COUNTIF('tmp２'!$K38:$O38,'男子一覧表 '!BG$6))</f>
        <v/>
      </c>
      <c r="BH43" s="313" t="str">
        <f>IF(BH$6="","",COUNTIF('tmp２'!$K38:$O38,'男子一覧表 '!BH$6))</f>
        <v/>
      </c>
      <c r="BI43" s="313" t="str">
        <f>IF(BI$6="","",COUNTIF('tmp２'!$K38:$O38,'男子一覧表 '!BI$6))</f>
        <v/>
      </c>
      <c r="BJ43" s="313" t="str">
        <f>IF(BJ$6="","",COUNTIF('tmp２'!$K38:$O38,'男子一覧表 '!BJ$6))</f>
        <v/>
      </c>
      <c r="BK43" s="313" t="str">
        <f>IF(BK$6="","",COUNTIF('tmp２'!$K38:$O38,'男子一覧表 '!BK$6))</f>
        <v/>
      </c>
      <c r="BL43" s="313" t="str">
        <f>IF(BL$6="","",COUNTIF('tmp２'!$K38:$O38,'男子一覧表 '!BL$6))</f>
        <v/>
      </c>
      <c r="BM43" s="313" t="str">
        <f>IF(BM$6="","",COUNTIF('tmp２'!$K38:$O38,'男子一覧表 '!BM$6))</f>
        <v/>
      </c>
      <c r="BN43" s="313" t="str">
        <f>IF(BN$6="","",COUNTIF('tmp２'!$K38:$O38,'男子一覧表 '!BN$6))</f>
        <v/>
      </c>
      <c r="BO43" s="313" t="str">
        <f>IF(BO$6="","",COUNTIF('tmp２'!$K38:$O38,'男子一覧表 '!BO$6))</f>
        <v/>
      </c>
      <c r="BP43" s="313" t="str">
        <f>IF(BP$6="","",COUNTIF('tmp２'!$K38:$O38,'男子一覧表 '!BP$6))</f>
        <v/>
      </c>
      <c r="BQ43" s="313" t="str">
        <f>IF(BQ$6="","",COUNTIF('tmp２'!$K38:$O38,'男子一覧表 '!BQ$6))</f>
        <v/>
      </c>
      <c r="BR43" s="313" t="str">
        <f>IF(BR$6="","",COUNTIF('tmp２'!$K38:$O38,'男子一覧表 '!BR$6))</f>
        <v/>
      </c>
      <c r="BS43" s="342" t="str">
        <f>IF(BS$6="","",COUNTIF('tmp２'!$K38:$O38,'男子一覧表 '!BS$6))</f>
        <v/>
      </c>
      <c r="BT43" s="309" t="str">
        <f>IF(BT$6="","",COUNTIF('tmp２'!$K38:$O38,'男子一覧表 '!BT$6))</f>
        <v/>
      </c>
      <c r="BU43" s="309" t="str">
        <f>IF(BU$6="","",COUNTIF('tmp２'!$K38:$O38,'男子一覧表 '!BU$6))</f>
        <v/>
      </c>
      <c r="BV43" s="314" t="str">
        <f>IF(BV$6="","",COUNTIF('tmp２'!$K38:$O38,'男子一覧表 '!BV$6))</f>
        <v/>
      </c>
    </row>
    <row r="44" spans="1:74" ht="15" customHeight="1">
      <c r="A44" s="311">
        <v>37</v>
      </c>
      <c r="B44" s="312" t="str">
        <f>男子種目選択!B40</f>
        <v/>
      </c>
      <c r="C44" s="312" t="str">
        <f>男子種目選択!C40</f>
        <v/>
      </c>
      <c r="D44" s="324" t="str">
        <f>男子種目選択!D40</f>
        <v/>
      </c>
      <c r="E44" s="326">
        <f>IF(E$6="","",COUNTIF('tmp２'!$K39:$O39,'男子一覧表 '!E$6))</f>
        <v>0</v>
      </c>
      <c r="F44" s="309">
        <f>IF(F$6="","",COUNTIF('tmp２'!$K39:$O39,'男子一覧表 '!F$6))</f>
        <v>0</v>
      </c>
      <c r="G44" s="313">
        <f>IF(G$6="","",COUNTIF('tmp２'!$K39:$O39,'男子一覧表 '!G$6))</f>
        <v>0</v>
      </c>
      <c r="H44" s="313">
        <f>IF(H$6="","",COUNTIF('tmp２'!$K39:$O39,'男子一覧表 '!H$6))</f>
        <v>0</v>
      </c>
      <c r="I44" s="313">
        <f>IF(I$6="","",COUNTIF('tmp２'!$K39:$O39,'男子一覧表 '!I$6))</f>
        <v>0</v>
      </c>
      <c r="J44" s="313">
        <f>IF(J$6="","",COUNTIF('tmp２'!$K39:$O39,'男子一覧表 '!J$6))</f>
        <v>0</v>
      </c>
      <c r="K44" s="313">
        <f>IF(K$6="","",COUNTIF('tmp２'!$K39:$O39,'男子一覧表 '!K$6))</f>
        <v>0</v>
      </c>
      <c r="L44" s="313">
        <f>IF(L$6="","",COUNTIF('tmp２'!$K39:$O39,'男子一覧表 '!L$6))</f>
        <v>0</v>
      </c>
      <c r="M44" s="313">
        <f>IF(M$6="","",COUNTIF('tmp２'!$K39:$O39,'男子一覧表 '!M$6))</f>
        <v>0</v>
      </c>
      <c r="N44" s="313">
        <f>IF(N$6="","",COUNTIF('tmp２'!$K39:$O39,'男子一覧表 '!N$6))</f>
        <v>0</v>
      </c>
      <c r="O44" s="313">
        <f>IF(O$6="","",COUNTIF('tmp２'!$K39:$O39,'男子一覧表 '!O$6))</f>
        <v>0</v>
      </c>
      <c r="P44" s="313">
        <f>IF(P$6="","",COUNTIF('tmp２'!$K39:$O39,'男子一覧表 '!P$6))</f>
        <v>0</v>
      </c>
      <c r="Q44" s="313">
        <f>IF(Q$6="","",COUNTIF('tmp２'!$K39:$O39,'男子一覧表 '!Q$6))</f>
        <v>0</v>
      </c>
      <c r="R44" s="313">
        <f>IF(R$6="","",COUNTIF('tmp２'!$K39:$O39,'男子一覧表 '!R$6))</f>
        <v>0</v>
      </c>
      <c r="S44" s="313">
        <f>IF(S$6="","",COUNTIF('tmp２'!$K39:$O39,'男子一覧表 '!S$6))</f>
        <v>0</v>
      </c>
      <c r="T44" s="313">
        <f>IF(T$6="","",COUNTIF('tmp２'!$K39:$O39,'男子一覧表 '!T$6))</f>
        <v>0</v>
      </c>
      <c r="U44" s="342">
        <f>IF(U$6="","",COUNTIF('tmp２'!$K39:$O39,'男子一覧表 '!U$6))</f>
        <v>0</v>
      </c>
      <c r="V44" s="309">
        <f>IF(V$6="","",COUNTIF('tmp２'!$K39:$O39,'男子一覧表 '!V$6))</f>
        <v>0</v>
      </c>
      <c r="W44" s="309">
        <f>IF(W$6="","",COUNTIF('tmp２'!$K39:$O39,'男子一覧表 '!W$6))</f>
        <v>0</v>
      </c>
      <c r="X44" s="314">
        <f>IF(X$6="","",COUNTIF('tmp２'!$K39:$O39,'男子一覧表 '!X$6))</f>
        <v>0</v>
      </c>
      <c r="Z44" s="311">
        <v>37</v>
      </c>
      <c r="AA44" s="312" t="str">
        <f t="shared" si="0"/>
        <v/>
      </c>
      <c r="AB44" s="312" t="str">
        <f t="shared" si="1"/>
        <v/>
      </c>
      <c r="AC44" s="324" t="str">
        <f t="shared" si="2"/>
        <v/>
      </c>
      <c r="AD44" s="326">
        <f>IF(AD$6="","",COUNTIF('tmp２'!$K39:$O39,'男子一覧表 '!AD$6))</f>
        <v>0</v>
      </c>
      <c r="AE44" s="309">
        <f>IF(AE$6="","",COUNTIF('tmp２'!$K39:$O39,'男子一覧表 '!AE$6))</f>
        <v>0</v>
      </c>
      <c r="AF44" s="313">
        <f>IF(AF$6="","",COUNTIF('tmp２'!$K39:$O39,'男子一覧表 '!AF$6))</f>
        <v>0</v>
      </c>
      <c r="AG44" s="313">
        <f>IF(AG$6="","",COUNTIF('tmp２'!$K39:$O39,'男子一覧表 '!AG$6))</f>
        <v>0</v>
      </c>
      <c r="AH44" s="313">
        <f>IF(AH$6="","",COUNTIF('tmp２'!$K39:$O39,'男子一覧表 '!AH$6))</f>
        <v>0</v>
      </c>
      <c r="AI44" s="313">
        <f>IF(AI$6="","",COUNTIF('tmp２'!$K39:$O39,'男子一覧表 '!AI$6))</f>
        <v>0</v>
      </c>
      <c r="AJ44" s="313">
        <f>IF(AJ$6="","",COUNTIF('tmp２'!$K39:$O39,'男子一覧表 '!AJ$6))</f>
        <v>0</v>
      </c>
      <c r="AK44" s="313" t="str">
        <f>IF(AK$6="","",COUNTIF('tmp２'!$K39:$O39,'男子一覧表 '!AK$6))</f>
        <v/>
      </c>
      <c r="AL44" s="313" t="str">
        <f>IF(AL$6="","",COUNTIF('tmp２'!$K39:$O39,'男子一覧表 '!AL$6))</f>
        <v/>
      </c>
      <c r="AM44" s="313" t="str">
        <f>IF(AM$6="","",COUNTIF('tmp２'!$K39:$O39,'男子一覧表 '!AM$6))</f>
        <v/>
      </c>
      <c r="AN44" s="313" t="str">
        <f>IF(AN$6="","",COUNTIF('tmp２'!$K39:$O39,'男子一覧表 '!AN$6))</f>
        <v/>
      </c>
      <c r="AO44" s="313" t="str">
        <f>IF(AO$6="","",COUNTIF('tmp２'!$K39:$O39,'男子一覧表 '!AO$6))</f>
        <v/>
      </c>
      <c r="AP44" s="313" t="str">
        <f>IF(AP$6="","",COUNTIF('tmp２'!$K39:$O39,'男子一覧表 '!AP$6))</f>
        <v/>
      </c>
      <c r="AQ44" s="313" t="str">
        <f>IF(AQ$6="","",COUNTIF('tmp２'!$K39:$O39,'男子一覧表 '!AQ$6))</f>
        <v/>
      </c>
      <c r="AR44" s="313" t="str">
        <f>IF(AR$6="","",COUNTIF('tmp２'!$K39:$O39,'男子一覧表 '!AR$6))</f>
        <v/>
      </c>
      <c r="AS44" s="313" t="str">
        <f>IF(AS$6="","",COUNTIF('tmp２'!$K39:$O39,'男子一覧表 '!AS$6))</f>
        <v/>
      </c>
      <c r="AT44" s="342" t="str">
        <f>IF(AT$6="","",COUNTIF('tmp２'!$K39:$O39,'男子一覧表 '!AT$6))</f>
        <v/>
      </c>
      <c r="AU44" s="309" t="str">
        <f>IF(AU$6="","",COUNTIF('tmp２'!$K39:$O39,'男子一覧表 '!AU$6))</f>
        <v/>
      </c>
      <c r="AV44" s="309" t="str">
        <f>IF(AV$6="","",COUNTIF('tmp２'!$K39:$O39,'男子一覧表 '!AV$6))</f>
        <v/>
      </c>
      <c r="AW44" s="314" t="str">
        <f>IF(AW$6="","",COUNTIF('tmp２'!$K39:$O39,'男子一覧表 '!AW$6))</f>
        <v/>
      </c>
      <c r="AY44" s="311">
        <v>37</v>
      </c>
      <c r="AZ44" s="312" t="str">
        <f t="shared" si="3"/>
        <v/>
      </c>
      <c r="BA44" s="312" t="str">
        <f t="shared" si="4"/>
        <v/>
      </c>
      <c r="BB44" s="324" t="str">
        <f t="shared" si="5"/>
        <v/>
      </c>
      <c r="BC44" s="326" t="str">
        <f>IF(BC$6="","",COUNTIF('tmp２'!$K39:$O39,'男子一覧表 '!BC$6))</f>
        <v/>
      </c>
      <c r="BD44" s="309" t="str">
        <f>IF(BD$6="","",COUNTIF('tmp２'!$K39:$O39,'男子一覧表 '!BD$6))</f>
        <v/>
      </c>
      <c r="BE44" s="313" t="str">
        <f>IF(BE$6="","",COUNTIF('tmp２'!$K39:$O39,'男子一覧表 '!BE$6))</f>
        <v/>
      </c>
      <c r="BF44" s="313" t="str">
        <f>IF(BF$6="","",COUNTIF('tmp２'!$K39:$O39,'男子一覧表 '!BF$6))</f>
        <v/>
      </c>
      <c r="BG44" s="313" t="str">
        <f>IF(BG$6="","",COUNTIF('tmp２'!$K39:$O39,'男子一覧表 '!BG$6))</f>
        <v/>
      </c>
      <c r="BH44" s="313" t="str">
        <f>IF(BH$6="","",COUNTIF('tmp２'!$K39:$O39,'男子一覧表 '!BH$6))</f>
        <v/>
      </c>
      <c r="BI44" s="313" t="str">
        <f>IF(BI$6="","",COUNTIF('tmp２'!$K39:$O39,'男子一覧表 '!BI$6))</f>
        <v/>
      </c>
      <c r="BJ44" s="313" t="str">
        <f>IF(BJ$6="","",COUNTIF('tmp２'!$K39:$O39,'男子一覧表 '!BJ$6))</f>
        <v/>
      </c>
      <c r="BK44" s="313" t="str">
        <f>IF(BK$6="","",COUNTIF('tmp２'!$K39:$O39,'男子一覧表 '!BK$6))</f>
        <v/>
      </c>
      <c r="BL44" s="313" t="str">
        <f>IF(BL$6="","",COUNTIF('tmp２'!$K39:$O39,'男子一覧表 '!BL$6))</f>
        <v/>
      </c>
      <c r="BM44" s="313" t="str">
        <f>IF(BM$6="","",COUNTIF('tmp２'!$K39:$O39,'男子一覧表 '!BM$6))</f>
        <v/>
      </c>
      <c r="BN44" s="313" t="str">
        <f>IF(BN$6="","",COUNTIF('tmp２'!$K39:$O39,'男子一覧表 '!BN$6))</f>
        <v/>
      </c>
      <c r="BO44" s="313" t="str">
        <f>IF(BO$6="","",COUNTIF('tmp２'!$K39:$O39,'男子一覧表 '!BO$6))</f>
        <v/>
      </c>
      <c r="BP44" s="313" t="str">
        <f>IF(BP$6="","",COUNTIF('tmp２'!$K39:$O39,'男子一覧表 '!BP$6))</f>
        <v/>
      </c>
      <c r="BQ44" s="313" t="str">
        <f>IF(BQ$6="","",COUNTIF('tmp２'!$K39:$O39,'男子一覧表 '!BQ$6))</f>
        <v/>
      </c>
      <c r="BR44" s="313" t="str">
        <f>IF(BR$6="","",COUNTIF('tmp２'!$K39:$O39,'男子一覧表 '!BR$6))</f>
        <v/>
      </c>
      <c r="BS44" s="342" t="str">
        <f>IF(BS$6="","",COUNTIF('tmp２'!$K39:$O39,'男子一覧表 '!BS$6))</f>
        <v/>
      </c>
      <c r="BT44" s="309" t="str">
        <f>IF(BT$6="","",COUNTIF('tmp２'!$K39:$O39,'男子一覧表 '!BT$6))</f>
        <v/>
      </c>
      <c r="BU44" s="309" t="str">
        <f>IF(BU$6="","",COUNTIF('tmp２'!$K39:$O39,'男子一覧表 '!BU$6))</f>
        <v/>
      </c>
      <c r="BV44" s="314" t="str">
        <f>IF(BV$6="","",COUNTIF('tmp２'!$K39:$O39,'男子一覧表 '!BV$6))</f>
        <v/>
      </c>
    </row>
    <row r="45" spans="1:74" ht="15" customHeight="1">
      <c r="A45" s="311">
        <v>38</v>
      </c>
      <c r="B45" s="312" t="str">
        <f>男子種目選択!B41</f>
        <v/>
      </c>
      <c r="C45" s="312" t="str">
        <f>男子種目選択!C41</f>
        <v/>
      </c>
      <c r="D45" s="324" t="str">
        <f>男子種目選択!D41</f>
        <v/>
      </c>
      <c r="E45" s="326">
        <f>IF(E$6="","",COUNTIF('tmp２'!$K40:$O40,'男子一覧表 '!E$6))</f>
        <v>0</v>
      </c>
      <c r="F45" s="309">
        <f>IF(F$6="","",COUNTIF('tmp２'!$K40:$O40,'男子一覧表 '!F$6))</f>
        <v>0</v>
      </c>
      <c r="G45" s="313">
        <f>IF(G$6="","",COUNTIF('tmp２'!$K40:$O40,'男子一覧表 '!G$6))</f>
        <v>0</v>
      </c>
      <c r="H45" s="313">
        <f>IF(H$6="","",COUNTIF('tmp２'!$K40:$O40,'男子一覧表 '!H$6))</f>
        <v>0</v>
      </c>
      <c r="I45" s="313">
        <f>IF(I$6="","",COUNTIF('tmp２'!$K40:$O40,'男子一覧表 '!I$6))</f>
        <v>0</v>
      </c>
      <c r="J45" s="313">
        <f>IF(J$6="","",COUNTIF('tmp２'!$K40:$O40,'男子一覧表 '!J$6))</f>
        <v>0</v>
      </c>
      <c r="K45" s="313">
        <f>IF(K$6="","",COUNTIF('tmp２'!$K40:$O40,'男子一覧表 '!K$6))</f>
        <v>0</v>
      </c>
      <c r="L45" s="313">
        <f>IF(L$6="","",COUNTIF('tmp２'!$K40:$O40,'男子一覧表 '!L$6))</f>
        <v>0</v>
      </c>
      <c r="M45" s="313">
        <f>IF(M$6="","",COUNTIF('tmp２'!$K40:$O40,'男子一覧表 '!M$6))</f>
        <v>0</v>
      </c>
      <c r="N45" s="313">
        <f>IF(N$6="","",COUNTIF('tmp２'!$K40:$O40,'男子一覧表 '!N$6))</f>
        <v>0</v>
      </c>
      <c r="O45" s="313">
        <f>IF(O$6="","",COUNTIF('tmp２'!$K40:$O40,'男子一覧表 '!O$6))</f>
        <v>0</v>
      </c>
      <c r="P45" s="313">
        <f>IF(P$6="","",COUNTIF('tmp２'!$K40:$O40,'男子一覧表 '!P$6))</f>
        <v>0</v>
      </c>
      <c r="Q45" s="313">
        <f>IF(Q$6="","",COUNTIF('tmp２'!$K40:$O40,'男子一覧表 '!Q$6))</f>
        <v>0</v>
      </c>
      <c r="R45" s="313">
        <f>IF(R$6="","",COUNTIF('tmp２'!$K40:$O40,'男子一覧表 '!R$6))</f>
        <v>0</v>
      </c>
      <c r="S45" s="313">
        <f>IF(S$6="","",COUNTIF('tmp２'!$K40:$O40,'男子一覧表 '!S$6))</f>
        <v>0</v>
      </c>
      <c r="T45" s="313">
        <f>IF(T$6="","",COUNTIF('tmp２'!$K40:$O40,'男子一覧表 '!T$6))</f>
        <v>0</v>
      </c>
      <c r="U45" s="342">
        <f>IF(U$6="","",COUNTIF('tmp２'!$K40:$O40,'男子一覧表 '!U$6))</f>
        <v>0</v>
      </c>
      <c r="V45" s="309">
        <f>IF(V$6="","",COUNTIF('tmp２'!$K40:$O40,'男子一覧表 '!V$6))</f>
        <v>0</v>
      </c>
      <c r="W45" s="309">
        <f>IF(W$6="","",COUNTIF('tmp２'!$K40:$O40,'男子一覧表 '!W$6))</f>
        <v>0</v>
      </c>
      <c r="X45" s="314">
        <f>IF(X$6="","",COUNTIF('tmp２'!$K40:$O40,'男子一覧表 '!X$6))</f>
        <v>0</v>
      </c>
      <c r="Z45" s="311">
        <v>38</v>
      </c>
      <c r="AA45" s="312" t="str">
        <f t="shared" si="0"/>
        <v/>
      </c>
      <c r="AB45" s="312" t="str">
        <f t="shared" si="1"/>
        <v/>
      </c>
      <c r="AC45" s="324" t="str">
        <f t="shared" si="2"/>
        <v/>
      </c>
      <c r="AD45" s="326">
        <f>IF(AD$6="","",COUNTIF('tmp２'!$K40:$O40,'男子一覧表 '!AD$6))</f>
        <v>0</v>
      </c>
      <c r="AE45" s="309">
        <f>IF(AE$6="","",COUNTIF('tmp２'!$K40:$O40,'男子一覧表 '!AE$6))</f>
        <v>0</v>
      </c>
      <c r="AF45" s="313">
        <f>IF(AF$6="","",COUNTIF('tmp２'!$K40:$O40,'男子一覧表 '!AF$6))</f>
        <v>0</v>
      </c>
      <c r="AG45" s="313">
        <f>IF(AG$6="","",COUNTIF('tmp２'!$K40:$O40,'男子一覧表 '!AG$6))</f>
        <v>0</v>
      </c>
      <c r="AH45" s="313">
        <f>IF(AH$6="","",COUNTIF('tmp２'!$K40:$O40,'男子一覧表 '!AH$6))</f>
        <v>0</v>
      </c>
      <c r="AI45" s="313">
        <f>IF(AI$6="","",COUNTIF('tmp２'!$K40:$O40,'男子一覧表 '!AI$6))</f>
        <v>0</v>
      </c>
      <c r="AJ45" s="313">
        <f>IF(AJ$6="","",COUNTIF('tmp２'!$K40:$O40,'男子一覧表 '!AJ$6))</f>
        <v>0</v>
      </c>
      <c r="AK45" s="313" t="str">
        <f>IF(AK$6="","",COUNTIF('tmp２'!$K40:$O40,'男子一覧表 '!AK$6))</f>
        <v/>
      </c>
      <c r="AL45" s="313" t="str">
        <f>IF(AL$6="","",COUNTIF('tmp２'!$K40:$O40,'男子一覧表 '!AL$6))</f>
        <v/>
      </c>
      <c r="AM45" s="313" t="str">
        <f>IF(AM$6="","",COUNTIF('tmp２'!$K40:$O40,'男子一覧表 '!AM$6))</f>
        <v/>
      </c>
      <c r="AN45" s="313" t="str">
        <f>IF(AN$6="","",COUNTIF('tmp２'!$K40:$O40,'男子一覧表 '!AN$6))</f>
        <v/>
      </c>
      <c r="AO45" s="313" t="str">
        <f>IF(AO$6="","",COUNTIF('tmp２'!$K40:$O40,'男子一覧表 '!AO$6))</f>
        <v/>
      </c>
      <c r="AP45" s="313" t="str">
        <f>IF(AP$6="","",COUNTIF('tmp２'!$K40:$O40,'男子一覧表 '!AP$6))</f>
        <v/>
      </c>
      <c r="AQ45" s="313" t="str">
        <f>IF(AQ$6="","",COUNTIF('tmp２'!$K40:$O40,'男子一覧表 '!AQ$6))</f>
        <v/>
      </c>
      <c r="AR45" s="313" t="str">
        <f>IF(AR$6="","",COUNTIF('tmp２'!$K40:$O40,'男子一覧表 '!AR$6))</f>
        <v/>
      </c>
      <c r="AS45" s="313" t="str">
        <f>IF(AS$6="","",COUNTIF('tmp２'!$K40:$O40,'男子一覧表 '!AS$6))</f>
        <v/>
      </c>
      <c r="AT45" s="342" t="str">
        <f>IF(AT$6="","",COUNTIF('tmp２'!$K40:$O40,'男子一覧表 '!AT$6))</f>
        <v/>
      </c>
      <c r="AU45" s="309" t="str">
        <f>IF(AU$6="","",COUNTIF('tmp２'!$K40:$O40,'男子一覧表 '!AU$6))</f>
        <v/>
      </c>
      <c r="AV45" s="309" t="str">
        <f>IF(AV$6="","",COUNTIF('tmp２'!$K40:$O40,'男子一覧表 '!AV$6))</f>
        <v/>
      </c>
      <c r="AW45" s="314" t="str">
        <f>IF(AW$6="","",COUNTIF('tmp２'!$K40:$O40,'男子一覧表 '!AW$6))</f>
        <v/>
      </c>
      <c r="AY45" s="311">
        <v>38</v>
      </c>
      <c r="AZ45" s="312" t="str">
        <f t="shared" si="3"/>
        <v/>
      </c>
      <c r="BA45" s="312" t="str">
        <f t="shared" si="4"/>
        <v/>
      </c>
      <c r="BB45" s="324" t="str">
        <f t="shared" si="5"/>
        <v/>
      </c>
      <c r="BC45" s="326" t="str">
        <f>IF(BC$6="","",COUNTIF('tmp２'!$K40:$O40,'男子一覧表 '!BC$6))</f>
        <v/>
      </c>
      <c r="BD45" s="309" t="str">
        <f>IF(BD$6="","",COUNTIF('tmp２'!$K40:$O40,'男子一覧表 '!BD$6))</f>
        <v/>
      </c>
      <c r="BE45" s="313" t="str">
        <f>IF(BE$6="","",COUNTIF('tmp２'!$K40:$O40,'男子一覧表 '!BE$6))</f>
        <v/>
      </c>
      <c r="BF45" s="313" t="str">
        <f>IF(BF$6="","",COUNTIF('tmp２'!$K40:$O40,'男子一覧表 '!BF$6))</f>
        <v/>
      </c>
      <c r="BG45" s="313" t="str">
        <f>IF(BG$6="","",COUNTIF('tmp２'!$K40:$O40,'男子一覧表 '!BG$6))</f>
        <v/>
      </c>
      <c r="BH45" s="313" t="str">
        <f>IF(BH$6="","",COUNTIF('tmp２'!$K40:$O40,'男子一覧表 '!BH$6))</f>
        <v/>
      </c>
      <c r="BI45" s="313" t="str">
        <f>IF(BI$6="","",COUNTIF('tmp２'!$K40:$O40,'男子一覧表 '!BI$6))</f>
        <v/>
      </c>
      <c r="BJ45" s="313" t="str">
        <f>IF(BJ$6="","",COUNTIF('tmp２'!$K40:$O40,'男子一覧表 '!BJ$6))</f>
        <v/>
      </c>
      <c r="BK45" s="313" t="str">
        <f>IF(BK$6="","",COUNTIF('tmp２'!$K40:$O40,'男子一覧表 '!BK$6))</f>
        <v/>
      </c>
      <c r="BL45" s="313" t="str">
        <f>IF(BL$6="","",COUNTIF('tmp２'!$K40:$O40,'男子一覧表 '!BL$6))</f>
        <v/>
      </c>
      <c r="BM45" s="313" t="str">
        <f>IF(BM$6="","",COUNTIF('tmp２'!$K40:$O40,'男子一覧表 '!BM$6))</f>
        <v/>
      </c>
      <c r="BN45" s="313" t="str">
        <f>IF(BN$6="","",COUNTIF('tmp２'!$K40:$O40,'男子一覧表 '!BN$6))</f>
        <v/>
      </c>
      <c r="BO45" s="313" t="str">
        <f>IF(BO$6="","",COUNTIF('tmp２'!$K40:$O40,'男子一覧表 '!BO$6))</f>
        <v/>
      </c>
      <c r="BP45" s="313" t="str">
        <f>IF(BP$6="","",COUNTIF('tmp２'!$K40:$O40,'男子一覧表 '!BP$6))</f>
        <v/>
      </c>
      <c r="BQ45" s="313" t="str">
        <f>IF(BQ$6="","",COUNTIF('tmp２'!$K40:$O40,'男子一覧表 '!BQ$6))</f>
        <v/>
      </c>
      <c r="BR45" s="313" t="str">
        <f>IF(BR$6="","",COUNTIF('tmp２'!$K40:$O40,'男子一覧表 '!BR$6))</f>
        <v/>
      </c>
      <c r="BS45" s="342" t="str">
        <f>IF(BS$6="","",COUNTIF('tmp２'!$K40:$O40,'男子一覧表 '!BS$6))</f>
        <v/>
      </c>
      <c r="BT45" s="309" t="str">
        <f>IF(BT$6="","",COUNTIF('tmp２'!$K40:$O40,'男子一覧表 '!BT$6))</f>
        <v/>
      </c>
      <c r="BU45" s="309" t="str">
        <f>IF(BU$6="","",COUNTIF('tmp２'!$K40:$O40,'男子一覧表 '!BU$6))</f>
        <v/>
      </c>
      <c r="BV45" s="314" t="str">
        <f>IF(BV$6="","",COUNTIF('tmp２'!$K40:$O40,'男子一覧表 '!BV$6))</f>
        <v/>
      </c>
    </row>
    <row r="46" spans="1:74" ht="15" customHeight="1">
      <c r="A46" s="311">
        <v>39</v>
      </c>
      <c r="B46" s="312" t="str">
        <f>男子種目選択!B42</f>
        <v/>
      </c>
      <c r="C46" s="312" t="str">
        <f>男子種目選択!C42</f>
        <v/>
      </c>
      <c r="D46" s="324" t="str">
        <f>男子種目選択!D42</f>
        <v/>
      </c>
      <c r="E46" s="326">
        <f>IF(E$6="","",COUNTIF('tmp２'!$K41:$O41,'男子一覧表 '!E$6))</f>
        <v>0</v>
      </c>
      <c r="F46" s="309">
        <f>IF(F$6="","",COUNTIF('tmp２'!$K41:$O41,'男子一覧表 '!F$6))</f>
        <v>0</v>
      </c>
      <c r="G46" s="313">
        <f>IF(G$6="","",COUNTIF('tmp２'!$K41:$O41,'男子一覧表 '!G$6))</f>
        <v>0</v>
      </c>
      <c r="H46" s="313">
        <f>IF(H$6="","",COUNTIF('tmp２'!$K41:$O41,'男子一覧表 '!H$6))</f>
        <v>0</v>
      </c>
      <c r="I46" s="313">
        <f>IF(I$6="","",COUNTIF('tmp２'!$K41:$O41,'男子一覧表 '!I$6))</f>
        <v>0</v>
      </c>
      <c r="J46" s="313">
        <f>IF(J$6="","",COUNTIF('tmp２'!$K41:$O41,'男子一覧表 '!J$6))</f>
        <v>0</v>
      </c>
      <c r="K46" s="313">
        <f>IF(K$6="","",COUNTIF('tmp２'!$K41:$O41,'男子一覧表 '!K$6))</f>
        <v>0</v>
      </c>
      <c r="L46" s="313">
        <f>IF(L$6="","",COUNTIF('tmp２'!$K41:$O41,'男子一覧表 '!L$6))</f>
        <v>0</v>
      </c>
      <c r="M46" s="313">
        <f>IF(M$6="","",COUNTIF('tmp２'!$K41:$O41,'男子一覧表 '!M$6))</f>
        <v>0</v>
      </c>
      <c r="N46" s="313">
        <f>IF(N$6="","",COUNTIF('tmp２'!$K41:$O41,'男子一覧表 '!N$6))</f>
        <v>0</v>
      </c>
      <c r="O46" s="313">
        <f>IF(O$6="","",COUNTIF('tmp２'!$K41:$O41,'男子一覧表 '!O$6))</f>
        <v>0</v>
      </c>
      <c r="P46" s="313">
        <f>IF(P$6="","",COUNTIF('tmp２'!$K41:$O41,'男子一覧表 '!P$6))</f>
        <v>0</v>
      </c>
      <c r="Q46" s="313">
        <f>IF(Q$6="","",COUNTIF('tmp２'!$K41:$O41,'男子一覧表 '!Q$6))</f>
        <v>0</v>
      </c>
      <c r="R46" s="313">
        <f>IF(R$6="","",COUNTIF('tmp２'!$K41:$O41,'男子一覧表 '!R$6))</f>
        <v>0</v>
      </c>
      <c r="S46" s="313">
        <f>IF(S$6="","",COUNTIF('tmp２'!$K41:$O41,'男子一覧表 '!S$6))</f>
        <v>0</v>
      </c>
      <c r="T46" s="313">
        <f>IF(T$6="","",COUNTIF('tmp２'!$K41:$O41,'男子一覧表 '!T$6))</f>
        <v>0</v>
      </c>
      <c r="U46" s="342">
        <f>IF(U$6="","",COUNTIF('tmp２'!$K41:$O41,'男子一覧表 '!U$6))</f>
        <v>0</v>
      </c>
      <c r="V46" s="309">
        <f>IF(V$6="","",COUNTIF('tmp２'!$K41:$O41,'男子一覧表 '!V$6))</f>
        <v>0</v>
      </c>
      <c r="W46" s="309">
        <f>IF(W$6="","",COUNTIF('tmp２'!$K41:$O41,'男子一覧表 '!W$6))</f>
        <v>0</v>
      </c>
      <c r="X46" s="314">
        <f>IF(X$6="","",COUNTIF('tmp２'!$K41:$O41,'男子一覧表 '!X$6))</f>
        <v>0</v>
      </c>
      <c r="Z46" s="311">
        <v>39</v>
      </c>
      <c r="AA46" s="312" t="str">
        <f t="shared" si="0"/>
        <v/>
      </c>
      <c r="AB46" s="312" t="str">
        <f t="shared" si="1"/>
        <v/>
      </c>
      <c r="AC46" s="324" t="str">
        <f t="shared" si="2"/>
        <v/>
      </c>
      <c r="AD46" s="326">
        <f>IF(AD$6="","",COUNTIF('tmp２'!$K41:$O41,'男子一覧表 '!AD$6))</f>
        <v>0</v>
      </c>
      <c r="AE46" s="309">
        <f>IF(AE$6="","",COUNTIF('tmp２'!$K41:$O41,'男子一覧表 '!AE$6))</f>
        <v>0</v>
      </c>
      <c r="AF46" s="313">
        <f>IF(AF$6="","",COUNTIF('tmp２'!$K41:$O41,'男子一覧表 '!AF$6))</f>
        <v>0</v>
      </c>
      <c r="AG46" s="313">
        <f>IF(AG$6="","",COUNTIF('tmp２'!$K41:$O41,'男子一覧表 '!AG$6))</f>
        <v>0</v>
      </c>
      <c r="AH46" s="313">
        <f>IF(AH$6="","",COUNTIF('tmp２'!$K41:$O41,'男子一覧表 '!AH$6))</f>
        <v>0</v>
      </c>
      <c r="AI46" s="313">
        <f>IF(AI$6="","",COUNTIF('tmp２'!$K41:$O41,'男子一覧表 '!AI$6))</f>
        <v>0</v>
      </c>
      <c r="AJ46" s="313">
        <f>IF(AJ$6="","",COUNTIF('tmp２'!$K41:$O41,'男子一覧表 '!AJ$6))</f>
        <v>0</v>
      </c>
      <c r="AK46" s="313" t="str">
        <f>IF(AK$6="","",COUNTIF('tmp２'!$K41:$O41,'男子一覧表 '!AK$6))</f>
        <v/>
      </c>
      <c r="AL46" s="313" t="str">
        <f>IF(AL$6="","",COUNTIF('tmp２'!$K41:$O41,'男子一覧表 '!AL$6))</f>
        <v/>
      </c>
      <c r="AM46" s="313" t="str">
        <f>IF(AM$6="","",COUNTIF('tmp２'!$K41:$O41,'男子一覧表 '!AM$6))</f>
        <v/>
      </c>
      <c r="AN46" s="313" t="str">
        <f>IF(AN$6="","",COUNTIF('tmp２'!$K41:$O41,'男子一覧表 '!AN$6))</f>
        <v/>
      </c>
      <c r="AO46" s="313" t="str">
        <f>IF(AO$6="","",COUNTIF('tmp２'!$K41:$O41,'男子一覧表 '!AO$6))</f>
        <v/>
      </c>
      <c r="AP46" s="313" t="str">
        <f>IF(AP$6="","",COUNTIF('tmp２'!$K41:$O41,'男子一覧表 '!AP$6))</f>
        <v/>
      </c>
      <c r="AQ46" s="313" t="str">
        <f>IF(AQ$6="","",COUNTIF('tmp２'!$K41:$O41,'男子一覧表 '!AQ$6))</f>
        <v/>
      </c>
      <c r="AR46" s="313" t="str">
        <f>IF(AR$6="","",COUNTIF('tmp２'!$K41:$O41,'男子一覧表 '!AR$6))</f>
        <v/>
      </c>
      <c r="AS46" s="313" t="str">
        <f>IF(AS$6="","",COUNTIF('tmp２'!$K41:$O41,'男子一覧表 '!AS$6))</f>
        <v/>
      </c>
      <c r="AT46" s="342" t="str">
        <f>IF(AT$6="","",COUNTIF('tmp２'!$K41:$O41,'男子一覧表 '!AT$6))</f>
        <v/>
      </c>
      <c r="AU46" s="309" t="str">
        <f>IF(AU$6="","",COUNTIF('tmp２'!$K41:$O41,'男子一覧表 '!AU$6))</f>
        <v/>
      </c>
      <c r="AV46" s="309" t="str">
        <f>IF(AV$6="","",COUNTIF('tmp２'!$K41:$O41,'男子一覧表 '!AV$6))</f>
        <v/>
      </c>
      <c r="AW46" s="314" t="str">
        <f>IF(AW$6="","",COUNTIF('tmp２'!$K41:$O41,'男子一覧表 '!AW$6))</f>
        <v/>
      </c>
      <c r="AY46" s="311">
        <v>39</v>
      </c>
      <c r="AZ46" s="312" t="str">
        <f t="shared" si="3"/>
        <v/>
      </c>
      <c r="BA46" s="312" t="str">
        <f t="shared" si="4"/>
        <v/>
      </c>
      <c r="BB46" s="324" t="str">
        <f t="shared" si="5"/>
        <v/>
      </c>
      <c r="BC46" s="326" t="str">
        <f>IF(BC$6="","",COUNTIF('tmp２'!$K41:$O41,'男子一覧表 '!BC$6))</f>
        <v/>
      </c>
      <c r="BD46" s="309" t="str">
        <f>IF(BD$6="","",COUNTIF('tmp２'!$K41:$O41,'男子一覧表 '!BD$6))</f>
        <v/>
      </c>
      <c r="BE46" s="313" t="str">
        <f>IF(BE$6="","",COUNTIF('tmp２'!$K41:$O41,'男子一覧表 '!BE$6))</f>
        <v/>
      </c>
      <c r="BF46" s="313" t="str">
        <f>IF(BF$6="","",COUNTIF('tmp２'!$K41:$O41,'男子一覧表 '!BF$6))</f>
        <v/>
      </c>
      <c r="BG46" s="313" t="str">
        <f>IF(BG$6="","",COUNTIF('tmp２'!$K41:$O41,'男子一覧表 '!BG$6))</f>
        <v/>
      </c>
      <c r="BH46" s="313" t="str">
        <f>IF(BH$6="","",COUNTIF('tmp２'!$K41:$O41,'男子一覧表 '!BH$6))</f>
        <v/>
      </c>
      <c r="BI46" s="313" t="str">
        <f>IF(BI$6="","",COUNTIF('tmp２'!$K41:$O41,'男子一覧表 '!BI$6))</f>
        <v/>
      </c>
      <c r="BJ46" s="313" t="str">
        <f>IF(BJ$6="","",COUNTIF('tmp２'!$K41:$O41,'男子一覧表 '!BJ$6))</f>
        <v/>
      </c>
      <c r="BK46" s="313" t="str">
        <f>IF(BK$6="","",COUNTIF('tmp２'!$K41:$O41,'男子一覧表 '!BK$6))</f>
        <v/>
      </c>
      <c r="BL46" s="313" t="str">
        <f>IF(BL$6="","",COUNTIF('tmp２'!$K41:$O41,'男子一覧表 '!BL$6))</f>
        <v/>
      </c>
      <c r="BM46" s="313" t="str">
        <f>IF(BM$6="","",COUNTIF('tmp２'!$K41:$O41,'男子一覧表 '!BM$6))</f>
        <v/>
      </c>
      <c r="BN46" s="313" t="str">
        <f>IF(BN$6="","",COUNTIF('tmp２'!$K41:$O41,'男子一覧表 '!BN$6))</f>
        <v/>
      </c>
      <c r="BO46" s="313" t="str">
        <f>IF(BO$6="","",COUNTIF('tmp２'!$K41:$O41,'男子一覧表 '!BO$6))</f>
        <v/>
      </c>
      <c r="BP46" s="313" t="str">
        <f>IF(BP$6="","",COUNTIF('tmp２'!$K41:$O41,'男子一覧表 '!BP$6))</f>
        <v/>
      </c>
      <c r="BQ46" s="313" t="str">
        <f>IF(BQ$6="","",COUNTIF('tmp２'!$K41:$O41,'男子一覧表 '!BQ$6))</f>
        <v/>
      </c>
      <c r="BR46" s="313" t="str">
        <f>IF(BR$6="","",COUNTIF('tmp２'!$K41:$O41,'男子一覧表 '!BR$6))</f>
        <v/>
      </c>
      <c r="BS46" s="342" t="str">
        <f>IF(BS$6="","",COUNTIF('tmp２'!$K41:$O41,'男子一覧表 '!BS$6))</f>
        <v/>
      </c>
      <c r="BT46" s="309" t="str">
        <f>IF(BT$6="","",COUNTIF('tmp２'!$K41:$O41,'男子一覧表 '!BT$6))</f>
        <v/>
      </c>
      <c r="BU46" s="309" t="str">
        <f>IF(BU$6="","",COUNTIF('tmp２'!$K41:$O41,'男子一覧表 '!BU$6))</f>
        <v/>
      </c>
      <c r="BV46" s="314" t="str">
        <f>IF(BV$6="","",COUNTIF('tmp２'!$K41:$O41,'男子一覧表 '!BV$6))</f>
        <v/>
      </c>
    </row>
    <row r="47" spans="1:74" ht="15" customHeight="1">
      <c r="A47" s="311">
        <v>40</v>
      </c>
      <c r="B47" s="312" t="str">
        <f>男子種目選択!B43</f>
        <v/>
      </c>
      <c r="C47" s="312" t="str">
        <f>男子種目選択!C43</f>
        <v/>
      </c>
      <c r="D47" s="324" t="str">
        <f>男子種目選択!D43</f>
        <v/>
      </c>
      <c r="E47" s="326">
        <f>IF(E$6="","",COUNTIF('tmp２'!$K42:$O42,'男子一覧表 '!E$6))</f>
        <v>0</v>
      </c>
      <c r="F47" s="313">
        <f>IF(F$6="","",COUNTIF('tmp２'!$K42:$O42,'男子一覧表 '!F$6))</f>
        <v>0</v>
      </c>
      <c r="G47" s="313">
        <f>IF(G$6="","",COUNTIF('tmp２'!$K42:$O42,'男子一覧表 '!G$6))</f>
        <v>0</v>
      </c>
      <c r="H47" s="313">
        <f>IF(H$6="","",COUNTIF('tmp２'!$K42:$O42,'男子一覧表 '!H$6))</f>
        <v>0</v>
      </c>
      <c r="I47" s="313">
        <f>IF(I$6="","",COUNTIF('tmp２'!$K42:$O42,'男子一覧表 '!I$6))</f>
        <v>0</v>
      </c>
      <c r="J47" s="313">
        <f>IF(J$6="","",COUNTIF('tmp２'!$K42:$O42,'男子一覧表 '!J$6))</f>
        <v>0</v>
      </c>
      <c r="K47" s="313">
        <f>IF(K$6="","",COUNTIF('tmp２'!$K42:$O42,'男子一覧表 '!K$6))</f>
        <v>0</v>
      </c>
      <c r="L47" s="313">
        <f>IF(L$6="","",COUNTIF('tmp２'!$K42:$O42,'男子一覧表 '!L$6))</f>
        <v>0</v>
      </c>
      <c r="M47" s="313">
        <f>IF(M$6="","",COUNTIF('tmp２'!$K42:$O42,'男子一覧表 '!M$6))</f>
        <v>0</v>
      </c>
      <c r="N47" s="313">
        <f>IF(N$6="","",COUNTIF('tmp２'!$K42:$O42,'男子一覧表 '!N$6))</f>
        <v>0</v>
      </c>
      <c r="O47" s="313">
        <f>IF(O$6="","",COUNTIF('tmp２'!$K42:$O42,'男子一覧表 '!O$6))</f>
        <v>0</v>
      </c>
      <c r="P47" s="313">
        <f>IF(P$6="","",COUNTIF('tmp２'!$K42:$O42,'男子一覧表 '!P$6))</f>
        <v>0</v>
      </c>
      <c r="Q47" s="313">
        <f>IF(Q$6="","",COUNTIF('tmp２'!$K42:$O42,'男子一覧表 '!Q$6))</f>
        <v>0</v>
      </c>
      <c r="R47" s="313">
        <f>IF(R$6="","",COUNTIF('tmp２'!$K42:$O42,'男子一覧表 '!R$6))</f>
        <v>0</v>
      </c>
      <c r="S47" s="313">
        <f>IF(S$6="","",COUNTIF('tmp２'!$K42:$O42,'男子一覧表 '!S$6))</f>
        <v>0</v>
      </c>
      <c r="T47" s="313">
        <f>IF(T$6="","",COUNTIF('tmp２'!$K42:$O42,'男子一覧表 '!T$6))</f>
        <v>0</v>
      </c>
      <c r="U47" s="342">
        <f>IF(U$6="","",COUNTIF('tmp２'!$K42:$O42,'男子一覧表 '!U$6))</f>
        <v>0</v>
      </c>
      <c r="V47" s="309">
        <f>IF(V$6="","",COUNTIF('tmp２'!$K42:$O42,'男子一覧表 '!V$6))</f>
        <v>0</v>
      </c>
      <c r="W47" s="309">
        <f>IF(W$6="","",COUNTIF('tmp２'!$K42:$O42,'男子一覧表 '!W$6))</f>
        <v>0</v>
      </c>
      <c r="X47" s="314">
        <f>IF(X$6="","",COUNTIF('tmp２'!$K42:$O42,'男子一覧表 '!X$6))</f>
        <v>0</v>
      </c>
      <c r="Z47" s="311">
        <v>40</v>
      </c>
      <c r="AA47" s="312" t="str">
        <f t="shared" si="0"/>
        <v/>
      </c>
      <c r="AB47" s="312" t="str">
        <f t="shared" si="1"/>
        <v/>
      </c>
      <c r="AC47" s="324" t="str">
        <f t="shared" si="2"/>
        <v/>
      </c>
      <c r="AD47" s="326">
        <f>IF(AD$6="","",COUNTIF('tmp２'!$K42:$O42,'男子一覧表 '!AD$6))</f>
        <v>0</v>
      </c>
      <c r="AE47" s="313">
        <f>IF(AE$6="","",COUNTIF('tmp２'!$K42:$O42,'男子一覧表 '!AE$6))</f>
        <v>0</v>
      </c>
      <c r="AF47" s="313">
        <f>IF(AF$6="","",COUNTIF('tmp２'!$K42:$O42,'男子一覧表 '!AF$6))</f>
        <v>0</v>
      </c>
      <c r="AG47" s="313">
        <f>IF(AG$6="","",COUNTIF('tmp２'!$K42:$O42,'男子一覧表 '!AG$6))</f>
        <v>0</v>
      </c>
      <c r="AH47" s="313">
        <f>IF(AH$6="","",COUNTIF('tmp２'!$K42:$O42,'男子一覧表 '!AH$6))</f>
        <v>0</v>
      </c>
      <c r="AI47" s="313">
        <f>IF(AI$6="","",COUNTIF('tmp２'!$K42:$O42,'男子一覧表 '!AI$6))</f>
        <v>0</v>
      </c>
      <c r="AJ47" s="313">
        <f>IF(AJ$6="","",COUNTIF('tmp２'!$K42:$O42,'男子一覧表 '!AJ$6))</f>
        <v>0</v>
      </c>
      <c r="AK47" s="313" t="str">
        <f>IF(AK$6="","",COUNTIF('tmp２'!$K42:$O42,'男子一覧表 '!AK$6))</f>
        <v/>
      </c>
      <c r="AL47" s="313" t="str">
        <f>IF(AL$6="","",COUNTIF('tmp２'!$K42:$O42,'男子一覧表 '!AL$6))</f>
        <v/>
      </c>
      <c r="AM47" s="313" t="str">
        <f>IF(AM$6="","",COUNTIF('tmp２'!$K42:$O42,'男子一覧表 '!AM$6))</f>
        <v/>
      </c>
      <c r="AN47" s="313" t="str">
        <f>IF(AN$6="","",COUNTIF('tmp２'!$K42:$O42,'男子一覧表 '!AN$6))</f>
        <v/>
      </c>
      <c r="AO47" s="313" t="str">
        <f>IF(AO$6="","",COUNTIF('tmp２'!$K42:$O42,'男子一覧表 '!AO$6))</f>
        <v/>
      </c>
      <c r="AP47" s="313" t="str">
        <f>IF(AP$6="","",COUNTIF('tmp２'!$K42:$O42,'男子一覧表 '!AP$6))</f>
        <v/>
      </c>
      <c r="AQ47" s="313" t="str">
        <f>IF(AQ$6="","",COUNTIF('tmp２'!$K42:$O42,'男子一覧表 '!AQ$6))</f>
        <v/>
      </c>
      <c r="AR47" s="313" t="str">
        <f>IF(AR$6="","",COUNTIF('tmp２'!$K42:$O42,'男子一覧表 '!AR$6))</f>
        <v/>
      </c>
      <c r="AS47" s="313" t="str">
        <f>IF(AS$6="","",COUNTIF('tmp２'!$K42:$O42,'男子一覧表 '!AS$6))</f>
        <v/>
      </c>
      <c r="AT47" s="342" t="str">
        <f>IF(AT$6="","",COUNTIF('tmp２'!$K42:$O42,'男子一覧表 '!AT$6))</f>
        <v/>
      </c>
      <c r="AU47" s="309" t="str">
        <f>IF(AU$6="","",COUNTIF('tmp２'!$K42:$O42,'男子一覧表 '!AU$6))</f>
        <v/>
      </c>
      <c r="AV47" s="309" t="str">
        <f>IF(AV$6="","",COUNTIF('tmp２'!$K42:$O42,'男子一覧表 '!AV$6))</f>
        <v/>
      </c>
      <c r="AW47" s="314" t="str">
        <f>IF(AW$6="","",COUNTIF('tmp２'!$K42:$O42,'男子一覧表 '!AW$6))</f>
        <v/>
      </c>
      <c r="AY47" s="311">
        <v>40</v>
      </c>
      <c r="AZ47" s="312" t="str">
        <f t="shared" si="3"/>
        <v/>
      </c>
      <c r="BA47" s="312" t="str">
        <f t="shared" si="4"/>
        <v/>
      </c>
      <c r="BB47" s="324" t="str">
        <f t="shared" si="5"/>
        <v/>
      </c>
      <c r="BC47" s="326" t="str">
        <f>IF(BC$6="","",COUNTIF('tmp２'!$K42:$O42,'男子一覧表 '!BC$6))</f>
        <v/>
      </c>
      <c r="BD47" s="313" t="str">
        <f>IF(BD$6="","",COUNTIF('tmp２'!$K42:$O42,'男子一覧表 '!BD$6))</f>
        <v/>
      </c>
      <c r="BE47" s="313" t="str">
        <f>IF(BE$6="","",COUNTIF('tmp２'!$K42:$O42,'男子一覧表 '!BE$6))</f>
        <v/>
      </c>
      <c r="BF47" s="313" t="str">
        <f>IF(BF$6="","",COUNTIF('tmp２'!$K42:$O42,'男子一覧表 '!BF$6))</f>
        <v/>
      </c>
      <c r="BG47" s="313" t="str">
        <f>IF(BG$6="","",COUNTIF('tmp２'!$K42:$O42,'男子一覧表 '!BG$6))</f>
        <v/>
      </c>
      <c r="BH47" s="313" t="str">
        <f>IF(BH$6="","",COUNTIF('tmp２'!$K42:$O42,'男子一覧表 '!BH$6))</f>
        <v/>
      </c>
      <c r="BI47" s="313" t="str">
        <f>IF(BI$6="","",COUNTIF('tmp２'!$K42:$O42,'男子一覧表 '!BI$6))</f>
        <v/>
      </c>
      <c r="BJ47" s="313" t="str">
        <f>IF(BJ$6="","",COUNTIF('tmp２'!$K42:$O42,'男子一覧表 '!BJ$6))</f>
        <v/>
      </c>
      <c r="BK47" s="313" t="str">
        <f>IF(BK$6="","",COUNTIF('tmp２'!$K42:$O42,'男子一覧表 '!BK$6))</f>
        <v/>
      </c>
      <c r="BL47" s="313" t="str">
        <f>IF(BL$6="","",COUNTIF('tmp２'!$K42:$O42,'男子一覧表 '!BL$6))</f>
        <v/>
      </c>
      <c r="BM47" s="313" t="str">
        <f>IF(BM$6="","",COUNTIF('tmp２'!$K42:$O42,'男子一覧表 '!BM$6))</f>
        <v/>
      </c>
      <c r="BN47" s="313" t="str">
        <f>IF(BN$6="","",COUNTIF('tmp２'!$K42:$O42,'男子一覧表 '!BN$6))</f>
        <v/>
      </c>
      <c r="BO47" s="313" t="str">
        <f>IF(BO$6="","",COUNTIF('tmp２'!$K42:$O42,'男子一覧表 '!BO$6))</f>
        <v/>
      </c>
      <c r="BP47" s="313" t="str">
        <f>IF(BP$6="","",COUNTIF('tmp２'!$K42:$O42,'男子一覧表 '!BP$6))</f>
        <v/>
      </c>
      <c r="BQ47" s="313" t="str">
        <f>IF(BQ$6="","",COUNTIF('tmp２'!$K42:$O42,'男子一覧表 '!BQ$6))</f>
        <v/>
      </c>
      <c r="BR47" s="313" t="str">
        <f>IF(BR$6="","",COUNTIF('tmp２'!$K42:$O42,'男子一覧表 '!BR$6))</f>
        <v/>
      </c>
      <c r="BS47" s="342" t="str">
        <f>IF(BS$6="","",COUNTIF('tmp２'!$K42:$O42,'男子一覧表 '!BS$6))</f>
        <v/>
      </c>
      <c r="BT47" s="309" t="str">
        <f>IF(BT$6="","",COUNTIF('tmp２'!$K42:$O42,'男子一覧表 '!BT$6))</f>
        <v/>
      </c>
      <c r="BU47" s="309" t="str">
        <f>IF(BU$6="","",COUNTIF('tmp２'!$K42:$O42,'男子一覧表 '!BU$6))</f>
        <v/>
      </c>
      <c r="BV47" s="314" t="str">
        <f>IF(BV$6="","",COUNTIF('tmp２'!$K42:$O42,'男子一覧表 '!BV$6))</f>
        <v/>
      </c>
    </row>
    <row r="48" spans="1:74" ht="15" customHeight="1">
      <c r="A48" s="311">
        <v>41</v>
      </c>
      <c r="B48" s="312" t="str">
        <f>男子種目選択!B44</f>
        <v/>
      </c>
      <c r="C48" s="312" t="str">
        <f>男子種目選択!C44</f>
        <v/>
      </c>
      <c r="D48" s="324" t="str">
        <f>男子種目選択!D44</f>
        <v/>
      </c>
      <c r="E48" s="326">
        <f>IF(E$6="","",COUNTIF('tmp２'!$K43:$O43,'男子一覧表 '!E$6))</f>
        <v>0</v>
      </c>
      <c r="F48" s="309">
        <f>IF(F$6="","",COUNTIF('tmp２'!$K43:$O43,'男子一覧表 '!F$6))</f>
        <v>0</v>
      </c>
      <c r="G48" s="313">
        <f>IF(G$6="","",COUNTIF('tmp２'!$K43:$O43,'男子一覧表 '!G$6))</f>
        <v>0</v>
      </c>
      <c r="H48" s="313">
        <f>IF(H$6="","",COUNTIF('tmp２'!$K43:$O43,'男子一覧表 '!H$6))</f>
        <v>0</v>
      </c>
      <c r="I48" s="313">
        <f>IF(I$6="","",COUNTIF('tmp２'!$K43:$O43,'男子一覧表 '!I$6))</f>
        <v>0</v>
      </c>
      <c r="J48" s="313">
        <f>IF(J$6="","",COUNTIF('tmp２'!$K43:$O43,'男子一覧表 '!J$6))</f>
        <v>0</v>
      </c>
      <c r="K48" s="313">
        <f>IF(K$6="","",COUNTIF('tmp２'!$K43:$O43,'男子一覧表 '!K$6))</f>
        <v>0</v>
      </c>
      <c r="L48" s="313">
        <f>IF(L$6="","",COUNTIF('tmp２'!$K43:$O43,'男子一覧表 '!L$6))</f>
        <v>0</v>
      </c>
      <c r="M48" s="313">
        <f>IF(M$6="","",COUNTIF('tmp２'!$K43:$O43,'男子一覧表 '!M$6))</f>
        <v>0</v>
      </c>
      <c r="N48" s="313">
        <f>IF(N$6="","",COUNTIF('tmp２'!$K43:$O43,'男子一覧表 '!N$6))</f>
        <v>0</v>
      </c>
      <c r="O48" s="313">
        <f>IF(O$6="","",COUNTIF('tmp２'!$K43:$O43,'男子一覧表 '!O$6))</f>
        <v>0</v>
      </c>
      <c r="P48" s="313">
        <f>IF(P$6="","",COUNTIF('tmp２'!$K43:$O43,'男子一覧表 '!P$6))</f>
        <v>0</v>
      </c>
      <c r="Q48" s="313">
        <f>IF(Q$6="","",COUNTIF('tmp２'!$K43:$O43,'男子一覧表 '!Q$6))</f>
        <v>0</v>
      </c>
      <c r="R48" s="313">
        <f>IF(R$6="","",COUNTIF('tmp２'!$K43:$O43,'男子一覧表 '!R$6))</f>
        <v>0</v>
      </c>
      <c r="S48" s="313">
        <f>IF(S$6="","",COUNTIF('tmp２'!$K43:$O43,'男子一覧表 '!S$6))</f>
        <v>0</v>
      </c>
      <c r="T48" s="313">
        <f>IF(T$6="","",COUNTIF('tmp２'!$K43:$O43,'男子一覧表 '!T$6))</f>
        <v>0</v>
      </c>
      <c r="U48" s="342">
        <f>IF(U$6="","",COUNTIF('tmp２'!$K43:$O43,'男子一覧表 '!U$6))</f>
        <v>0</v>
      </c>
      <c r="V48" s="309">
        <f>IF(V$6="","",COUNTIF('tmp２'!$K43:$O43,'男子一覧表 '!V$6))</f>
        <v>0</v>
      </c>
      <c r="W48" s="309">
        <f>IF(W$6="","",COUNTIF('tmp２'!$K43:$O43,'男子一覧表 '!W$6))</f>
        <v>0</v>
      </c>
      <c r="X48" s="314">
        <f>IF(X$6="","",COUNTIF('tmp２'!$K43:$O43,'男子一覧表 '!X$6))</f>
        <v>0</v>
      </c>
      <c r="Z48" s="311">
        <v>41</v>
      </c>
      <c r="AA48" s="312" t="str">
        <f t="shared" si="0"/>
        <v/>
      </c>
      <c r="AB48" s="312" t="str">
        <f t="shared" si="1"/>
        <v/>
      </c>
      <c r="AC48" s="324" t="str">
        <f t="shared" si="2"/>
        <v/>
      </c>
      <c r="AD48" s="326">
        <f>IF(AD$6="","",COUNTIF('tmp２'!$K43:$O43,'男子一覧表 '!AD$6))</f>
        <v>0</v>
      </c>
      <c r="AE48" s="309">
        <f>IF(AE$6="","",COUNTIF('tmp２'!$K43:$O43,'男子一覧表 '!AE$6))</f>
        <v>0</v>
      </c>
      <c r="AF48" s="313">
        <f>IF(AF$6="","",COUNTIF('tmp２'!$K43:$O43,'男子一覧表 '!AF$6))</f>
        <v>0</v>
      </c>
      <c r="AG48" s="313">
        <f>IF(AG$6="","",COUNTIF('tmp２'!$K43:$O43,'男子一覧表 '!AG$6))</f>
        <v>0</v>
      </c>
      <c r="AH48" s="313">
        <f>IF(AH$6="","",COUNTIF('tmp２'!$K43:$O43,'男子一覧表 '!AH$6))</f>
        <v>0</v>
      </c>
      <c r="AI48" s="313">
        <f>IF(AI$6="","",COUNTIF('tmp２'!$K43:$O43,'男子一覧表 '!AI$6))</f>
        <v>0</v>
      </c>
      <c r="AJ48" s="313">
        <f>IF(AJ$6="","",COUNTIF('tmp２'!$K43:$O43,'男子一覧表 '!AJ$6))</f>
        <v>0</v>
      </c>
      <c r="AK48" s="313" t="str">
        <f>IF(AK$6="","",COUNTIF('tmp２'!$K43:$O43,'男子一覧表 '!AK$6))</f>
        <v/>
      </c>
      <c r="AL48" s="313" t="str">
        <f>IF(AL$6="","",COUNTIF('tmp２'!$K43:$O43,'男子一覧表 '!AL$6))</f>
        <v/>
      </c>
      <c r="AM48" s="313" t="str">
        <f>IF(AM$6="","",COUNTIF('tmp２'!$K43:$O43,'男子一覧表 '!AM$6))</f>
        <v/>
      </c>
      <c r="AN48" s="313" t="str">
        <f>IF(AN$6="","",COUNTIF('tmp２'!$K43:$O43,'男子一覧表 '!AN$6))</f>
        <v/>
      </c>
      <c r="AO48" s="313" t="str">
        <f>IF(AO$6="","",COUNTIF('tmp２'!$K43:$O43,'男子一覧表 '!AO$6))</f>
        <v/>
      </c>
      <c r="AP48" s="313" t="str">
        <f>IF(AP$6="","",COUNTIF('tmp２'!$K43:$O43,'男子一覧表 '!AP$6))</f>
        <v/>
      </c>
      <c r="AQ48" s="313" t="str">
        <f>IF(AQ$6="","",COUNTIF('tmp２'!$K43:$O43,'男子一覧表 '!AQ$6))</f>
        <v/>
      </c>
      <c r="AR48" s="313" t="str">
        <f>IF(AR$6="","",COUNTIF('tmp２'!$K43:$O43,'男子一覧表 '!AR$6))</f>
        <v/>
      </c>
      <c r="AS48" s="313" t="str">
        <f>IF(AS$6="","",COUNTIF('tmp２'!$K43:$O43,'男子一覧表 '!AS$6))</f>
        <v/>
      </c>
      <c r="AT48" s="342" t="str">
        <f>IF(AT$6="","",COUNTIF('tmp２'!$K43:$O43,'男子一覧表 '!AT$6))</f>
        <v/>
      </c>
      <c r="AU48" s="309" t="str">
        <f>IF(AU$6="","",COUNTIF('tmp２'!$K43:$O43,'男子一覧表 '!AU$6))</f>
        <v/>
      </c>
      <c r="AV48" s="309" t="str">
        <f>IF(AV$6="","",COUNTIF('tmp２'!$K43:$O43,'男子一覧表 '!AV$6))</f>
        <v/>
      </c>
      <c r="AW48" s="314" t="str">
        <f>IF(AW$6="","",COUNTIF('tmp２'!$K43:$O43,'男子一覧表 '!AW$6))</f>
        <v/>
      </c>
      <c r="AY48" s="311">
        <v>41</v>
      </c>
      <c r="AZ48" s="312" t="str">
        <f t="shared" si="3"/>
        <v/>
      </c>
      <c r="BA48" s="312" t="str">
        <f t="shared" si="4"/>
        <v/>
      </c>
      <c r="BB48" s="324" t="str">
        <f t="shared" si="5"/>
        <v/>
      </c>
      <c r="BC48" s="326" t="str">
        <f>IF(BC$6="","",COUNTIF('tmp２'!$K43:$O43,'男子一覧表 '!BC$6))</f>
        <v/>
      </c>
      <c r="BD48" s="309" t="str">
        <f>IF(BD$6="","",COUNTIF('tmp２'!$K43:$O43,'男子一覧表 '!BD$6))</f>
        <v/>
      </c>
      <c r="BE48" s="313" t="str">
        <f>IF(BE$6="","",COUNTIF('tmp２'!$K43:$O43,'男子一覧表 '!BE$6))</f>
        <v/>
      </c>
      <c r="BF48" s="313" t="str">
        <f>IF(BF$6="","",COUNTIF('tmp２'!$K43:$O43,'男子一覧表 '!BF$6))</f>
        <v/>
      </c>
      <c r="BG48" s="313" t="str">
        <f>IF(BG$6="","",COUNTIF('tmp２'!$K43:$O43,'男子一覧表 '!BG$6))</f>
        <v/>
      </c>
      <c r="BH48" s="313" t="str">
        <f>IF(BH$6="","",COUNTIF('tmp２'!$K43:$O43,'男子一覧表 '!BH$6))</f>
        <v/>
      </c>
      <c r="BI48" s="313" t="str">
        <f>IF(BI$6="","",COUNTIF('tmp２'!$K43:$O43,'男子一覧表 '!BI$6))</f>
        <v/>
      </c>
      <c r="BJ48" s="313" t="str">
        <f>IF(BJ$6="","",COUNTIF('tmp２'!$K43:$O43,'男子一覧表 '!BJ$6))</f>
        <v/>
      </c>
      <c r="BK48" s="313" t="str">
        <f>IF(BK$6="","",COUNTIF('tmp２'!$K43:$O43,'男子一覧表 '!BK$6))</f>
        <v/>
      </c>
      <c r="BL48" s="313" t="str">
        <f>IF(BL$6="","",COUNTIF('tmp２'!$K43:$O43,'男子一覧表 '!BL$6))</f>
        <v/>
      </c>
      <c r="BM48" s="313" t="str">
        <f>IF(BM$6="","",COUNTIF('tmp２'!$K43:$O43,'男子一覧表 '!BM$6))</f>
        <v/>
      </c>
      <c r="BN48" s="313" t="str">
        <f>IF(BN$6="","",COUNTIF('tmp２'!$K43:$O43,'男子一覧表 '!BN$6))</f>
        <v/>
      </c>
      <c r="BO48" s="313" t="str">
        <f>IF(BO$6="","",COUNTIF('tmp２'!$K43:$O43,'男子一覧表 '!BO$6))</f>
        <v/>
      </c>
      <c r="BP48" s="313" t="str">
        <f>IF(BP$6="","",COUNTIF('tmp２'!$K43:$O43,'男子一覧表 '!BP$6))</f>
        <v/>
      </c>
      <c r="BQ48" s="313" t="str">
        <f>IF(BQ$6="","",COUNTIF('tmp２'!$K43:$O43,'男子一覧表 '!BQ$6))</f>
        <v/>
      </c>
      <c r="BR48" s="313" t="str">
        <f>IF(BR$6="","",COUNTIF('tmp２'!$K43:$O43,'男子一覧表 '!BR$6))</f>
        <v/>
      </c>
      <c r="BS48" s="342" t="str">
        <f>IF(BS$6="","",COUNTIF('tmp２'!$K43:$O43,'男子一覧表 '!BS$6))</f>
        <v/>
      </c>
      <c r="BT48" s="309" t="str">
        <f>IF(BT$6="","",COUNTIF('tmp２'!$K43:$O43,'男子一覧表 '!BT$6))</f>
        <v/>
      </c>
      <c r="BU48" s="309" t="str">
        <f>IF(BU$6="","",COUNTIF('tmp２'!$K43:$O43,'男子一覧表 '!BU$6))</f>
        <v/>
      </c>
      <c r="BV48" s="314" t="str">
        <f>IF(BV$6="","",COUNTIF('tmp２'!$K43:$O43,'男子一覧表 '!BV$6))</f>
        <v/>
      </c>
    </row>
    <row r="49" spans="1:74" ht="15" customHeight="1">
      <c r="A49" s="311">
        <v>42</v>
      </c>
      <c r="B49" s="312" t="str">
        <f>男子種目選択!B45</f>
        <v/>
      </c>
      <c r="C49" s="312" t="str">
        <f>男子種目選択!C45</f>
        <v/>
      </c>
      <c r="D49" s="324" t="str">
        <f>男子種目選択!D45</f>
        <v/>
      </c>
      <c r="E49" s="326">
        <f>IF(E$6="","",COUNTIF('tmp２'!$K44:$O44,'男子一覧表 '!E$6))</f>
        <v>0</v>
      </c>
      <c r="F49" s="313">
        <f>IF(F$6="","",COUNTIF('tmp２'!$K44:$O44,'男子一覧表 '!F$6))</f>
        <v>0</v>
      </c>
      <c r="G49" s="313">
        <f>IF(G$6="","",COUNTIF('tmp２'!$K44:$O44,'男子一覧表 '!G$6))</f>
        <v>0</v>
      </c>
      <c r="H49" s="313">
        <f>IF(H$6="","",COUNTIF('tmp２'!$K44:$O44,'男子一覧表 '!H$6))</f>
        <v>0</v>
      </c>
      <c r="I49" s="313">
        <f>IF(I$6="","",COUNTIF('tmp２'!$K44:$O44,'男子一覧表 '!I$6))</f>
        <v>0</v>
      </c>
      <c r="J49" s="313">
        <f>IF(J$6="","",COUNTIF('tmp２'!$K44:$O44,'男子一覧表 '!J$6))</f>
        <v>0</v>
      </c>
      <c r="K49" s="313">
        <f>IF(K$6="","",COUNTIF('tmp２'!$K44:$O44,'男子一覧表 '!K$6))</f>
        <v>0</v>
      </c>
      <c r="L49" s="313">
        <f>IF(L$6="","",COUNTIF('tmp２'!$K44:$O44,'男子一覧表 '!L$6))</f>
        <v>0</v>
      </c>
      <c r="M49" s="313">
        <f>IF(M$6="","",COUNTIF('tmp２'!$K44:$O44,'男子一覧表 '!M$6))</f>
        <v>0</v>
      </c>
      <c r="N49" s="313">
        <f>IF(N$6="","",COUNTIF('tmp２'!$K44:$O44,'男子一覧表 '!N$6))</f>
        <v>0</v>
      </c>
      <c r="O49" s="313">
        <f>IF(O$6="","",COUNTIF('tmp２'!$K44:$O44,'男子一覧表 '!O$6))</f>
        <v>0</v>
      </c>
      <c r="P49" s="313">
        <f>IF(P$6="","",COUNTIF('tmp２'!$K44:$O44,'男子一覧表 '!P$6))</f>
        <v>0</v>
      </c>
      <c r="Q49" s="313">
        <f>IF(Q$6="","",COUNTIF('tmp２'!$K44:$O44,'男子一覧表 '!Q$6))</f>
        <v>0</v>
      </c>
      <c r="R49" s="313">
        <f>IF(R$6="","",COUNTIF('tmp２'!$K44:$O44,'男子一覧表 '!R$6))</f>
        <v>0</v>
      </c>
      <c r="S49" s="313">
        <f>IF(S$6="","",COUNTIF('tmp２'!$K44:$O44,'男子一覧表 '!S$6))</f>
        <v>0</v>
      </c>
      <c r="T49" s="313">
        <f>IF(T$6="","",COUNTIF('tmp２'!$K44:$O44,'男子一覧表 '!T$6))</f>
        <v>0</v>
      </c>
      <c r="U49" s="342">
        <f>IF(U$6="","",COUNTIF('tmp２'!$K44:$O44,'男子一覧表 '!U$6))</f>
        <v>0</v>
      </c>
      <c r="V49" s="309">
        <f>IF(V$6="","",COUNTIF('tmp２'!$K44:$O44,'男子一覧表 '!V$6))</f>
        <v>0</v>
      </c>
      <c r="W49" s="309">
        <f>IF(W$6="","",COUNTIF('tmp２'!$K44:$O44,'男子一覧表 '!W$6))</f>
        <v>0</v>
      </c>
      <c r="X49" s="314">
        <f>IF(X$6="","",COUNTIF('tmp２'!$K44:$O44,'男子一覧表 '!X$6))</f>
        <v>0</v>
      </c>
      <c r="Z49" s="311">
        <v>42</v>
      </c>
      <c r="AA49" s="312" t="str">
        <f t="shared" si="0"/>
        <v/>
      </c>
      <c r="AB49" s="312" t="str">
        <f t="shared" si="1"/>
        <v/>
      </c>
      <c r="AC49" s="324" t="str">
        <f t="shared" si="2"/>
        <v/>
      </c>
      <c r="AD49" s="326">
        <f>IF(AD$6="","",COUNTIF('tmp２'!$K44:$O44,'男子一覧表 '!AD$6))</f>
        <v>0</v>
      </c>
      <c r="AE49" s="313">
        <f>IF(AE$6="","",COUNTIF('tmp２'!$K44:$O44,'男子一覧表 '!AE$6))</f>
        <v>0</v>
      </c>
      <c r="AF49" s="313">
        <f>IF(AF$6="","",COUNTIF('tmp２'!$K44:$O44,'男子一覧表 '!AF$6))</f>
        <v>0</v>
      </c>
      <c r="AG49" s="313">
        <f>IF(AG$6="","",COUNTIF('tmp２'!$K44:$O44,'男子一覧表 '!AG$6))</f>
        <v>0</v>
      </c>
      <c r="AH49" s="313">
        <f>IF(AH$6="","",COUNTIF('tmp２'!$K44:$O44,'男子一覧表 '!AH$6))</f>
        <v>0</v>
      </c>
      <c r="AI49" s="313">
        <f>IF(AI$6="","",COUNTIF('tmp２'!$K44:$O44,'男子一覧表 '!AI$6))</f>
        <v>0</v>
      </c>
      <c r="AJ49" s="313">
        <f>IF(AJ$6="","",COUNTIF('tmp２'!$K44:$O44,'男子一覧表 '!AJ$6))</f>
        <v>0</v>
      </c>
      <c r="AK49" s="313" t="str">
        <f>IF(AK$6="","",COUNTIF('tmp２'!$K44:$O44,'男子一覧表 '!AK$6))</f>
        <v/>
      </c>
      <c r="AL49" s="313" t="str">
        <f>IF(AL$6="","",COUNTIF('tmp２'!$K44:$O44,'男子一覧表 '!AL$6))</f>
        <v/>
      </c>
      <c r="AM49" s="313" t="str">
        <f>IF(AM$6="","",COUNTIF('tmp２'!$K44:$O44,'男子一覧表 '!AM$6))</f>
        <v/>
      </c>
      <c r="AN49" s="313" t="str">
        <f>IF(AN$6="","",COUNTIF('tmp２'!$K44:$O44,'男子一覧表 '!AN$6))</f>
        <v/>
      </c>
      <c r="AO49" s="313" t="str">
        <f>IF(AO$6="","",COUNTIF('tmp２'!$K44:$O44,'男子一覧表 '!AO$6))</f>
        <v/>
      </c>
      <c r="AP49" s="313" t="str">
        <f>IF(AP$6="","",COUNTIF('tmp２'!$K44:$O44,'男子一覧表 '!AP$6))</f>
        <v/>
      </c>
      <c r="AQ49" s="313" t="str">
        <f>IF(AQ$6="","",COUNTIF('tmp２'!$K44:$O44,'男子一覧表 '!AQ$6))</f>
        <v/>
      </c>
      <c r="AR49" s="313" t="str">
        <f>IF(AR$6="","",COUNTIF('tmp２'!$K44:$O44,'男子一覧表 '!AR$6))</f>
        <v/>
      </c>
      <c r="AS49" s="313" t="str">
        <f>IF(AS$6="","",COUNTIF('tmp２'!$K44:$O44,'男子一覧表 '!AS$6))</f>
        <v/>
      </c>
      <c r="AT49" s="342" t="str">
        <f>IF(AT$6="","",COUNTIF('tmp２'!$K44:$O44,'男子一覧表 '!AT$6))</f>
        <v/>
      </c>
      <c r="AU49" s="309" t="str">
        <f>IF(AU$6="","",COUNTIF('tmp２'!$K44:$O44,'男子一覧表 '!AU$6))</f>
        <v/>
      </c>
      <c r="AV49" s="309" t="str">
        <f>IF(AV$6="","",COUNTIF('tmp２'!$K44:$O44,'男子一覧表 '!AV$6))</f>
        <v/>
      </c>
      <c r="AW49" s="314" t="str">
        <f>IF(AW$6="","",COUNTIF('tmp２'!$K44:$O44,'男子一覧表 '!AW$6))</f>
        <v/>
      </c>
      <c r="AY49" s="311">
        <v>42</v>
      </c>
      <c r="AZ49" s="312" t="str">
        <f t="shared" si="3"/>
        <v/>
      </c>
      <c r="BA49" s="312" t="str">
        <f t="shared" si="4"/>
        <v/>
      </c>
      <c r="BB49" s="324" t="str">
        <f t="shared" si="5"/>
        <v/>
      </c>
      <c r="BC49" s="326" t="str">
        <f>IF(BC$6="","",COUNTIF('tmp２'!$K44:$O44,'男子一覧表 '!BC$6))</f>
        <v/>
      </c>
      <c r="BD49" s="313" t="str">
        <f>IF(BD$6="","",COUNTIF('tmp２'!$K44:$O44,'男子一覧表 '!BD$6))</f>
        <v/>
      </c>
      <c r="BE49" s="313" t="str">
        <f>IF(BE$6="","",COUNTIF('tmp２'!$K44:$O44,'男子一覧表 '!BE$6))</f>
        <v/>
      </c>
      <c r="BF49" s="313" t="str">
        <f>IF(BF$6="","",COUNTIF('tmp２'!$K44:$O44,'男子一覧表 '!BF$6))</f>
        <v/>
      </c>
      <c r="BG49" s="313" t="str">
        <f>IF(BG$6="","",COUNTIF('tmp２'!$K44:$O44,'男子一覧表 '!BG$6))</f>
        <v/>
      </c>
      <c r="BH49" s="313" t="str">
        <f>IF(BH$6="","",COUNTIF('tmp２'!$K44:$O44,'男子一覧表 '!BH$6))</f>
        <v/>
      </c>
      <c r="BI49" s="313" t="str">
        <f>IF(BI$6="","",COUNTIF('tmp２'!$K44:$O44,'男子一覧表 '!BI$6))</f>
        <v/>
      </c>
      <c r="BJ49" s="313" t="str">
        <f>IF(BJ$6="","",COUNTIF('tmp２'!$K44:$O44,'男子一覧表 '!BJ$6))</f>
        <v/>
      </c>
      <c r="BK49" s="313" t="str">
        <f>IF(BK$6="","",COUNTIF('tmp２'!$K44:$O44,'男子一覧表 '!BK$6))</f>
        <v/>
      </c>
      <c r="BL49" s="313" t="str">
        <f>IF(BL$6="","",COUNTIF('tmp２'!$K44:$O44,'男子一覧表 '!BL$6))</f>
        <v/>
      </c>
      <c r="BM49" s="313" t="str">
        <f>IF(BM$6="","",COUNTIF('tmp２'!$K44:$O44,'男子一覧表 '!BM$6))</f>
        <v/>
      </c>
      <c r="BN49" s="313" t="str">
        <f>IF(BN$6="","",COUNTIF('tmp２'!$K44:$O44,'男子一覧表 '!BN$6))</f>
        <v/>
      </c>
      <c r="BO49" s="313" t="str">
        <f>IF(BO$6="","",COUNTIF('tmp２'!$K44:$O44,'男子一覧表 '!BO$6))</f>
        <v/>
      </c>
      <c r="BP49" s="313" t="str">
        <f>IF(BP$6="","",COUNTIF('tmp２'!$K44:$O44,'男子一覧表 '!BP$6))</f>
        <v/>
      </c>
      <c r="BQ49" s="313" t="str">
        <f>IF(BQ$6="","",COUNTIF('tmp２'!$K44:$O44,'男子一覧表 '!BQ$6))</f>
        <v/>
      </c>
      <c r="BR49" s="313" t="str">
        <f>IF(BR$6="","",COUNTIF('tmp２'!$K44:$O44,'男子一覧表 '!BR$6))</f>
        <v/>
      </c>
      <c r="BS49" s="342" t="str">
        <f>IF(BS$6="","",COUNTIF('tmp２'!$K44:$O44,'男子一覧表 '!BS$6))</f>
        <v/>
      </c>
      <c r="BT49" s="309" t="str">
        <f>IF(BT$6="","",COUNTIF('tmp２'!$K44:$O44,'男子一覧表 '!BT$6))</f>
        <v/>
      </c>
      <c r="BU49" s="309" t="str">
        <f>IF(BU$6="","",COUNTIF('tmp２'!$K44:$O44,'男子一覧表 '!BU$6))</f>
        <v/>
      </c>
      <c r="BV49" s="314" t="str">
        <f>IF(BV$6="","",COUNTIF('tmp２'!$K44:$O44,'男子一覧表 '!BV$6))</f>
        <v/>
      </c>
    </row>
    <row r="50" spans="1:74" ht="15" customHeight="1">
      <c r="A50" s="311">
        <v>43</v>
      </c>
      <c r="B50" s="312" t="str">
        <f>男子種目選択!B46</f>
        <v/>
      </c>
      <c r="C50" s="312" t="str">
        <f>男子種目選択!C46</f>
        <v/>
      </c>
      <c r="D50" s="324" t="str">
        <f>男子種目選択!D46</f>
        <v/>
      </c>
      <c r="E50" s="326">
        <f>IF(E$6="","",COUNTIF('tmp２'!$K45:$O45,'男子一覧表 '!E$6))</f>
        <v>0</v>
      </c>
      <c r="F50" s="309">
        <f>IF(F$6="","",COUNTIF('tmp２'!$K45:$O45,'男子一覧表 '!F$6))</f>
        <v>0</v>
      </c>
      <c r="G50" s="313">
        <f>IF(G$6="","",COUNTIF('tmp２'!$K45:$O45,'男子一覧表 '!G$6))</f>
        <v>0</v>
      </c>
      <c r="H50" s="313">
        <f>IF(H$6="","",COUNTIF('tmp２'!$K45:$O45,'男子一覧表 '!H$6))</f>
        <v>0</v>
      </c>
      <c r="I50" s="313">
        <f>IF(I$6="","",COUNTIF('tmp２'!$K45:$O45,'男子一覧表 '!I$6))</f>
        <v>0</v>
      </c>
      <c r="J50" s="313">
        <f>IF(J$6="","",COUNTIF('tmp２'!$K45:$O45,'男子一覧表 '!J$6))</f>
        <v>0</v>
      </c>
      <c r="K50" s="313">
        <f>IF(K$6="","",COUNTIF('tmp２'!$K45:$O45,'男子一覧表 '!K$6))</f>
        <v>0</v>
      </c>
      <c r="L50" s="313">
        <f>IF(L$6="","",COUNTIF('tmp２'!$K45:$O45,'男子一覧表 '!L$6))</f>
        <v>0</v>
      </c>
      <c r="M50" s="313">
        <f>IF(M$6="","",COUNTIF('tmp２'!$K45:$O45,'男子一覧表 '!M$6))</f>
        <v>0</v>
      </c>
      <c r="N50" s="313">
        <f>IF(N$6="","",COUNTIF('tmp２'!$K45:$O45,'男子一覧表 '!N$6))</f>
        <v>0</v>
      </c>
      <c r="O50" s="313">
        <f>IF(O$6="","",COUNTIF('tmp２'!$K45:$O45,'男子一覧表 '!O$6))</f>
        <v>0</v>
      </c>
      <c r="P50" s="313">
        <f>IF(P$6="","",COUNTIF('tmp２'!$K45:$O45,'男子一覧表 '!P$6))</f>
        <v>0</v>
      </c>
      <c r="Q50" s="313">
        <f>IF(Q$6="","",COUNTIF('tmp２'!$K45:$O45,'男子一覧表 '!Q$6))</f>
        <v>0</v>
      </c>
      <c r="R50" s="313">
        <f>IF(R$6="","",COUNTIF('tmp２'!$K45:$O45,'男子一覧表 '!R$6))</f>
        <v>0</v>
      </c>
      <c r="S50" s="313">
        <f>IF(S$6="","",COUNTIF('tmp２'!$K45:$O45,'男子一覧表 '!S$6))</f>
        <v>0</v>
      </c>
      <c r="T50" s="313">
        <f>IF(T$6="","",COUNTIF('tmp２'!$K45:$O45,'男子一覧表 '!T$6))</f>
        <v>0</v>
      </c>
      <c r="U50" s="342">
        <f>IF(U$6="","",COUNTIF('tmp２'!$K45:$O45,'男子一覧表 '!U$6))</f>
        <v>0</v>
      </c>
      <c r="V50" s="309">
        <f>IF(V$6="","",COUNTIF('tmp２'!$K45:$O45,'男子一覧表 '!V$6))</f>
        <v>0</v>
      </c>
      <c r="W50" s="309">
        <f>IF(W$6="","",COUNTIF('tmp２'!$K45:$O45,'男子一覧表 '!W$6))</f>
        <v>0</v>
      </c>
      <c r="X50" s="314">
        <f>IF(X$6="","",COUNTIF('tmp２'!$K45:$O45,'男子一覧表 '!X$6))</f>
        <v>0</v>
      </c>
      <c r="Z50" s="311">
        <v>43</v>
      </c>
      <c r="AA50" s="312" t="str">
        <f t="shared" si="0"/>
        <v/>
      </c>
      <c r="AB50" s="312" t="str">
        <f t="shared" si="1"/>
        <v/>
      </c>
      <c r="AC50" s="324" t="str">
        <f t="shared" si="2"/>
        <v/>
      </c>
      <c r="AD50" s="326">
        <f>IF(AD$6="","",COUNTIF('tmp２'!$K45:$O45,'男子一覧表 '!AD$6))</f>
        <v>0</v>
      </c>
      <c r="AE50" s="309">
        <f>IF(AE$6="","",COUNTIF('tmp２'!$K45:$O45,'男子一覧表 '!AE$6))</f>
        <v>0</v>
      </c>
      <c r="AF50" s="313">
        <f>IF(AF$6="","",COUNTIF('tmp２'!$K45:$O45,'男子一覧表 '!AF$6))</f>
        <v>0</v>
      </c>
      <c r="AG50" s="313">
        <f>IF(AG$6="","",COUNTIF('tmp２'!$K45:$O45,'男子一覧表 '!AG$6))</f>
        <v>0</v>
      </c>
      <c r="AH50" s="313">
        <f>IF(AH$6="","",COUNTIF('tmp２'!$K45:$O45,'男子一覧表 '!AH$6))</f>
        <v>0</v>
      </c>
      <c r="AI50" s="313">
        <f>IF(AI$6="","",COUNTIF('tmp２'!$K45:$O45,'男子一覧表 '!AI$6))</f>
        <v>0</v>
      </c>
      <c r="AJ50" s="313">
        <f>IF(AJ$6="","",COUNTIF('tmp２'!$K45:$O45,'男子一覧表 '!AJ$6))</f>
        <v>0</v>
      </c>
      <c r="AK50" s="313" t="str">
        <f>IF(AK$6="","",COUNTIF('tmp２'!$K45:$O45,'男子一覧表 '!AK$6))</f>
        <v/>
      </c>
      <c r="AL50" s="313" t="str">
        <f>IF(AL$6="","",COUNTIF('tmp２'!$K45:$O45,'男子一覧表 '!AL$6))</f>
        <v/>
      </c>
      <c r="AM50" s="313" t="str">
        <f>IF(AM$6="","",COUNTIF('tmp２'!$K45:$O45,'男子一覧表 '!AM$6))</f>
        <v/>
      </c>
      <c r="AN50" s="313" t="str">
        <f>IF(AN$6="","",COUNTIF('tmp２'!$K45:$O45,'男子一覧表 '!AN$6))</f>
        <v/>
      </c>
      <c r="AO50" s="313" t="str">
        <f>IF(AO$6="","",COUNTIF('tmp２'!$K45:$O45,'男子一覧表 '!AO$6))</f>
        <v/>
      </c>
      <c r="AP50" s="313" t="str">
        <f>IF(AP$6="","",COUNTIF('tmp２'!$K45:$O45,'男子一覧表 '!AP$6))</f>
        <v/>
      </c>
      <c r="AQ50" s="313" t="str">
        <f>IF(AQ$6="","",COUNTIF('tmp２'!$K45:$O45,'男子一覧表 '!AQ$6))</f>
        <v/>
      </c>
      <c r="AR50" s="313" t="str">
        <f>IF(AR$6="","",COUNTIF('tmp２'!$K45:$O45,'男子一覧表 '!AR$6))</f>
        <v/>
      </c>
      <c r="AS50" s="313" t="str">
        <f>IF(AS$6="","",COUNTIF('tmp２'!$K45:$O45,'男子一覧表 '!AS$6))</f>
        <v/>
      </c>
      <c r="AT50" s="342" t="str">
        <f>IF(AT$6="","",COUNTIF('tmp２'!$K45:$O45,'男子一覧表 '!AT$6))</f>
        <v/>
      </c>
      <c r="AU50" s="309" t="str">
        <f>IF(AU$6="","",COUNTIF('tmp２'!$K45:$O45,'男子一覧表 '!AU$6))</f>
        <v/>
      </c>
      <c r="AV50" s="309" t="str">
        <f>IF(AV$6="","",COUNTIF('tmp２'!$K45:$O45,'男子一覧表 '!AV$6))</f>
        <v/>
      </c>
      <c r="AW50" s="314" t="str">
        <f>IF(AW$6="","",COUNTIF('tmp２'!$K45:$O45,'男子一覧表 '!AW$6))</f>
        <v/>
      </c>
      <c r="AY50" s="311">
        <v>43</v>
      </c>
      <c r="AZ50" s="312" t="str">
        <f t="shared" si="3"/>
        <v/>
      </c>
      <c r="BA50" s="312" t="str">
        <f t="shared" si="4"/>
        <v/>
      </c>
      <c r="BB50" s="324" t="str">
        <f t="shared" si="5"/>
        <v/>
      </c>
      <c r="BC50" s="326" t="str">
        <f>IF(BC$6="","",COUNTIF('tmp２'!$K45:$O45,'男子一覧表 '!BC$6))</f>
        <v/>
      </c>
      <c r="BD50" s="309" t="str">
        <f>IF(BD$6="","",COUNTIF('tmp２'!$K45:$O45,'男子一覧表 '!BD$6))</f>
        <v/>
      </c>
      <c r="BE50" s="313" t="str">
        <f>IF(BE$6="","",COUNTIF('tmp２'!$K45:$O45,'男子一覧表 '!BE$6))</f>
        <v/>
      </c>
      <c r="BF50" s="313" t="str">
        <f>IF(BF$6="","",COUNTIF('tmp２'!$K45:$O45,'男子一覧表 '!BF$6))</f>
        <v/>
      </c>
      <c r="BG50" s="313" t="str">
        <f>IF(BG$6="","",COUNTIF('tmp２'!$K45:$O45,'男子一覧表 '!BG$6))</f>
        <v/>
      </c>
      <c r="BH50" s="313" t="str">
        <f>IF(BH$6="","",COUNTIF('tmp２'!$K45:$O45,'男子一覧表 '!BH$6))</f>
        <v/>
      </c>
      <c r="BI50" s="313" t="str">
        <f>IF(BI$6="","",COUNTIF('tmp２'!$K45:$O45,'男子一覧表 '!BI$6))</f>
        <v/>
      </c>
      <c r="BJ50" s="313" t="str">
        <f>IF(BJ$6="","",COUNTIF('tmp２'!$K45:$O45,'男子一覧表 '!BJ$6))</f>
        <v/>
      </c>
      <c r="BK50" s="313" t="str">
        <f>IF(BK$6="","",COUNTIF('tmp２'!$K45:$O45,'男子一覧表 '!BK$6))</f>
        <v/>
      </c>
      <c r="BL50" s="313" t="str">
        <f>IF(BL$6="","",COUNTIF('tmp２'!$K45:$O45,'男子一覧表 '!BL$6))</f>
        <v/>
      </c>
      <c r="BM50" s="313" t="str">
        <f>IF(BM$6="","",COUNTIF('tmp２'!$K45:$O45,'男子一覧表 '!BM$6))</f>
        <v/>
      </c>
      <c r="BN50" s="313" t="str">
        <f>IF(BN$6="","",COUNTIF('tmp２'!$K45:$O45,'男子一覧表 '!BN$6))</f>
        <v/>
      </c>
      <c r="BO50" s="313" t="str">
        <f>IF(BO$6="","",COUNTIF('tmp２'!$K45:$O45,'男子一覧表 '!BO$6))</f>
        <v/>
      </c>
      <c r="BP50" s="313" t="str">
        <f>IF(BP$6="","",COUNTIF('tmp２'!$K45:$O45,'男子一覧表 '!BP$6))</f>
        <v/>
      </c>
      <c r="BQ50" s="313" t="str">
        <f>IF(BQ$6="","",COUNTIF('tmp２'!$K45:$O45,'男子一覧表 '!BQ$6))</f>
        <v/>
      </c>
      <c r="BR50" s="313" t="str">
        <f>IF(BR$6="","",COUNTIF('tmp２'!$K45:$O45,'男子一覧表 '!BR$6))</f>
        <v/>
      </c>
      <c r="BS50" s="342" t="str">
        <f>IF(BS$6="","",COUNTIF('tmp２'!$K45:$O45,'男子一覧表 '!BS$6))</f>
        <v/>
      </c>
      <c r="BT50" s="309" t="str">
        <f>IF(BT$6="","",COUNTIF('tmp２'!$K45:$O45,'男子一覧表 '!BT$6))</f>
        <v/>
      </c>
      <c r="BU50" s="309" t="str">
        <f>IF(BU$6="","",COUNTIF('tmp２'!$K45:$O45,'男子一覧表 '!BU$6))</f>
        <v/>
      </c>
      <c r="BV50" s="314" t="str">
        <f>IF(BV$6="","",COUNTIF('tmp２'!$K45:$O45,'男子一覧表 '!BV$6))</f>
        <v/>
      </c>
    </row>
    <row r="51" spans="1:74" ht="15" customHeight="1">
      <c r="A51" s="311">
        <v>44</v>
      </c>
      <c r="B51" s="312" t="str">
        <f>男子種目選択!B47</f>
        <v/>
      </c>
      <c r="C51" s="312" t="str">
        <f>男子種目選択!C47</f>
        <v/>
      </c>
      <c r="D51" s="324" t="str">
        <f>男子種目選択!D47</f>
        <v/>
      </c>
      <c r="E51" s="326">
        <f>IF(E$6="","",COUNTIF('tmp２'!$K46:$O46,'男子一覧表 '!E$6))</f>
        <v>0</v>
      </c>
      <c r="F51" s="313">
        <f>IF(F$6="","",COUNTIF('tmp２'!$K46:$O46,'男子一覧表 '!F$6))</f>
        <v>0</v>
      </c>
      <c r="G51" s="313">
        <f>IF(G$6="","",COUNTIF('tmp２'!$K46:$O46,'男子一覧表 '!G$6))</f>
        <v>0</v>
      </c>
      <c r="H51" s="313">
        <f>IF(H$6="","",COUNTIF('tmp２'!$K46:$O46,'男子一覧表 '!H$6))</f>
        <v>0</v>
      </c>
      <c r="I51" s="313">
        <f>IF(I$6="","",COUNTIF('tmp２'!$K46:$O46,'男子一覧表 '!I$6))</f>
        <v>0</v>
      </c>
      <c r="J51" s="313">
        <f>IF(J$6="","",COUNTIF('tmp２'!$K46:$O46,'男子一覧表 '!J$6))</f>
        <v>0</v>
      </c>
      <c r="K51" s="313">
        <f>IF(K$6="","",COUNTIF('tmp２'!$K46:$O46,'男子一覧表 '!K$6))</f>
        <v>0</v>
      </c>
      <c r="L51" s="313">
        <f>IF(L$6="","",COUNTIF('tmp２'!$K46:$O46,'男子一覧表 '!L$6))</f>
        <v>0</v>
      </c>
      <c r="M51" s="313">
        <f>IF(M$6="","",COUNTIF('tmp２'!$K46:$O46,'男子一覧表 '!M$6))</f>
        <v>0</v>
      </c>
      <c r="N51" s="313">
        <f>IF(N$6="","",COUNTIF('tmp２'!$K46:$O46,'男子一覧表 '!N$6))</f>
        <v>0</v>
      </c>
      <c r="O51" s="313">
        <f>IF(O$6="","",COUNTIF('tmp２'!$K46:$O46,'男子一覧表 '!O$6))</f>
        <v>0</v>
      </c>
      <c r="P51" s="313">
        <f>IF(P$6="","",COUNTIF('tmp２'!$K46:$O46,'男子一覧表 '!P$6))</f>
        <v>0</v>
      </c>
      <c r="Q51" s="313">
        <f>IF(Q$6="","",COUNTIF('tmp２'!$K46:$O46,'男子一覧表 '!Q$6))</f>
        <v>0</v>
      </c>
      <c r="R51" s="313">
        <f>IF(R$6="","",COUNTIF('tmp２'!$K46:$O46,'男子一覧表 '!R$6))</f>
        <v>0</v>
      </c>
      <c r="S51" s="313">
        <f>IF(S$6="","",COUNTIF('tmp２'!$K46:$O46,'男子一覧表 '!S$6))</f>
        <v>0</v>
      </c>
      <c r="T51" s="313">
        <f>IF(T$6="","",COUNTIF('tmp２'!$K46:$O46,'男子一覧表 '!T$6))</f>
        <v>0</v>
      </c>
      <c r="U51" s="342">
        <f>IF(U$6="","",COUNTIF('tmp２'!$K46:$O46,'男子一覧表 '!U$6))</f>
        <v>0</v>
      </c>
      <c r="V51" s="309">
        <f>IF(V$6="","",COUNTIF('tmp２'!$K46:$O46,'男子一覧表 '!V$6))</f>
        <v>0</v>
      </c>
      <c r="W51" s="309">
        <f>IF(W$6="","",COUNTIF('tmp２'!$K46:$O46,'男子一覧表 '!W$6))</f>
        <v>0</v>
      </c>
      <c r="X51" s="314">
        <f>IF(X$6="","",COUNTIF('tmp２'!$K46:$O46,'男子一覧表 '!X$6))</f>
        <v>0</v>
      </c>
      <c r="Z51" s="311">
        <v>44</v>
      </c>
      <c r="AA51" s="312" t="str">
        <f t="shared" si="0"/>
        <v/>
      </c>
      <c r="AB51" s="312" t="str">
        <f t="shared" si="1"/>
        <v/>
      </c>
      <c r="AC51" s="324" t="str">
        <f t="shared" si="2"/>
        <v/>
      </c>
      <c r="AD51" s="326">
        <f>IF(AD$6="","",COUNTIF('tmp２'!$K46:$O46,'男子一覧表 '!AD$6))</f>
        <v>0</v>
      </c>
      <c r="AE51" s="313">
        <f>IF(AE$6="","",COUNTIF('tmp２'!$K46:$O46,'男子一覧表 '!AE$6))</f>
        <v>0</v>
      </c>
      <c r="AF51" s="313">
        <f>IF(AF$6="","",COUNTIF('tmp２'!$K46:$O46,'男子一覧表 '!AF$6))</f>
        <v>0</v>
      </c>
      <c r="AG51" s="313">
        <f>IF(AG$6="","",COUNTIF('tmp２'!$K46:$O46,'男子一覧表 '!AG$6))</f>
        <v>0</v>
      </c>
      <c r="AH51" s="313">
        <f>IF(AH$6="","",COUNTIF('tmp２'!$K46:$O46,'男子一覧表 '!AH$6))</f>
        <v>0</v>
      </c>
      <c r="AI51" s="313">
        <f>IF(AI$6="","",COUNTIF('tmp２'!$K46:$O46,'男子一覧表 '!AI$6))</f>
        <v>0</v>
      </c>
      <c r="AJ51" s="313">
        <f>IF(AJ$6="","",COUNTIF('tmp２'!$K46:$O46,'男子一覧表 '!AJ$6))</f>
        <v>0</v>
      </c>
      <c r="AK51" s="313" t="str">
        <f>IF(AK$6="","",COUNTIF('tmp２'!$K46:$O46,'男子一覧表 '!AK$6))</f>
        <v/>
      </c>
      <c r="AL51" s="313" t="str">
        <f>IF(AL$6="","",COUNTIF('tmp２'!$K46:$O46,'男子一覧表 '!AL$6))</f>
        <v/>
      </c>
      <c r="AM51" s="313" t="str">
        <f>IF(AM$6="","",COUNTIF('tmp２'!$K46:$O46,'男子一覧表 '!AM$6))</f>
        <v/>
      </c>
      <c r="AN51" s="313" t="str">
        <f>IF(AN$6="","",COUNTIF('tmp２'!$K46:$O46,'男子一覧表 '!AN$6))</f>
        <v/>
      </c>
      <c r="AO51" s="313" t="str">
        <f>IF(AO$6="","",COUNTIF('tmp２'!$K46:$O46,'男子一覧表 '!AO$6))</f>
        <v/>
      </c>
      <c r="AP51" s="313" t="str">
        <f>IF(AP$6="","",COUNTIF('tmp２'!$K46:$O46,'男子一覧表 '!AP$6))</f>
        <v/>
      </c>
      <c r="AQ51" s="313" t="str">
        <f>IF(AQ$6="","",COUNTIF('tmp２'!$K46:$O46,'男子一覧表 '!AQ$6))</f>
        <v/>
      </c>
      <c r="AR51" s="313" t="str">
        <f>IF(AR$6="","",COUNTIF('tmp２'!$K46:$O46,'男子一覧表 '!AR$6))</f>
        <v/>
      </c>
      <c r="AS51" s="313" t="str">
        <f>IF(AS$6="","",COUNTIF('tmp２'!$K46:$O46,'男子一覧表 '!AS$6))</f>
        <v/>
      </c>
      <c r="AT51" s="342" t="str">
        <f>IF(AT$6="","",COUNTIF('tmp２'!$K46:$O46,'男子一覧表 '!AT$6))</f>
        <v/>
      </c>
      <c r="AU51" s="309" t="str">
        <f>IF(AU$6="","",COUNTIF('tmp２'!$K46:$O46,'男子一覧表 '!AU$6))</f>
        <v/>
      </c>
      <c r="AV51" s="309" t="str">
        <f>IF(AV$6="","",COUNTIF('tmp２'!$K46:$O46,'男子一覧表 '!AV$6))</f>
        <v/>
      </c>
      <c r="AW51" s="314" t="str">
        <f>IF(AW$6="","",COUNTIF('tmp２'!$K46:$O46,'男子一覧表 '!AW$6))</f>
        <v/>
      </c>
      <c r="AY51" s="311">
        <v>44</v>
      </c>
      <c r="AZ51" s="312" t="str">
        <f t="shared" si="3"/>
        <v/>
      </c>
      <c r="BA51" s="312" t="str">
        <f t="shared" si="4"/>
        <v/>
      </c>
      <c r="BB51" s="324" t="str">
        <f t="shared" si="5"/>
        <v/>
      </c>
      <c r="BC51" s="326" t="str">
        <f>IF(BC$6="","",COUNTIF('tmp２'!$K46:$O46,'男子一覧表 '!BC$6))</f>
        <v/>
      </c>
      <c r="BD51" s="313" t="str">
        <f>IF(BD$6="","",COUNTIF('tmp２'!$K46:$O46,'男子一覧表 '!BD$6))</f>
        <v/>
      </c>
      <c r="BE51" s="313" t="str">
        <f>IF(BE$6="","",COUNTIF('tmp２'!$K46:$O46,'男子一覧表 '!BE$6))</f>
        <v/>
      </c>
      <c r="BF51" s="313" t="str">
        <f>IF(BF$6="","",COUNTIF('tmp２'!$K46:$O46,'男子一覧表 '!BF$6))</f>
        <v/>
      </c>
      <c r="BG51" s="313" t="str">
        <f>IF(BG$6="","",COUNTIF('tmp２'!$K46:$O46,'男子一覧表 '!BG$6))</f>
        <v/>
      </c>
      <c r="BH51" s="313" t="str">
        <f>IF(BH$6="","",COUNTIF('tmp２'!$K46:$O46,'男子一覧表 '!BH$6))</f>
        <v/>
      </c>
      <c r="BI51" s="313" t="str">
        <f>IF(BI$6="","",COUNTIF('tmp２'!$K46:$O46,'男子一覧表 '!BI$6))</f>
        <v/>
      </c>
      <c r="BJ51" s="313" t="str">
        <f>IF(BJ$6="","",COUNTIF('tmp２'!$K46:$O46,'男子一覧表 '!BJ$6))</f>
        <v/>
      </c>
      <c r="BK51" s="313" t="str">
        <f>IF(BK$6="","",COUNTIF('tmp２'!$K46:$O46,'男子一覧表 '!BK$6))</f>
        <v/>
      </c>
      <c r="BL51" s="313" t="str">
        <f>IF(BL$6="","",COUNTIF('tmp２'!$K46:$O46,'男子一覧表 '!BL$6))</f>
        <v/>
      </c>
      <c r="BM51" s="313" t="str">
        <f>IF(BM$6="","",COUNTIF('tmp２'!$K46:$O46,'男子一覧表 '!BM$6))</f>
        <v/>
      </c>
      <c r="BN51" s="313" t="str">
        <f>IF(BN$6="","",COUNTIF('tmp２'!$K46:$O46,'男子一覧表 '!BN$6))</f>
        <v/>
      </c>
      <c r="BO51" s="313" t="str">
        <f>IF(BO$6="","",COUNTIF('tmp２'!$K46:$O46,'男子一覧表 '!BO$6))</f>
        <v/>
      </c>
      <c r="BP51" s="313" t="str">
        <f>IF(BP$6="","",COUNTIF('tmp２'!$K46:$O46,'男子一覧表 '!BP$6))</f>
        <v/>
      </c>
      <c r="BQ51" s="313" t="str">
        <f>IF(BQ$6="","",COUNTIF('tmp２'!$K46:$O46,'男子一覧表 '!BQ$6))</f>
        <v/>
      </c>
      <c r="BR51" s="313" t="str">
        <f>IF(BR$6="","",COUNTIF('tmp２'!$K46:$O46,'男子一覧表 '!BR$6))</f>
        <v/>
      </c>
      <c r="BS51" s="342" t="str">
        <f>IF(BS$6="","",COUNTIF('tmp２'!$K46:$O46,'男子一覧表 '!BS$6))</f>
        <v/>
      </c>
      <c r="BT51" s="309" t="str">
        <f>IF(BT$6="","",COUNTIF('tmp２'!$K46:$O46,'男子一覧表 '!BT$6))</f>
        <v/>
      </c>
      <c r="BU51" s="309" t="str">
        <f>IF(BU$6="","",COUNTIF('tmp２'!$K46:$O46,'男子一覧表 '!BU$6))</f>
        <v/>
      </c>
      <c r="BV51" s="314" t="str">
        <f>IF(BV$6="","",COUNTIF('tmp２'!$K46:$O46,'男子一覧表 '!BV$6))</f>
        <v/>
      </c>
    </row>
    <row r="52" spans="1:74" ht="15" customHeight="1">
      <c r="A52" s="311">
        <v>45</v>
      </c>
      <c r="B52" s="312" t="str">
        <f>男子種目選択!B48</f>
        <v/>
      </c>
      <c r="C52" s="312" t="str">
        <f>男子種目選択!C48</f>
        <v/>
      </c>
      <c r="D52" s="324" t="str">
        <f>男子種目選択!D48</f>
        <v/>
      </c>
      <c r="E52" s="326">
        <f>IF(E$6="","",COUNTIF('tmp２'!$K47:$O47,'男子一覧表 '!E$6))</f>
        <v>0</v>
      </c>
      <c r="F52" s="309">
        <f>IF(F$6="","",COUNTIF('tmp２'!$K47:$O47,'男子一覧表 '!F$6))</f>
        <v>0</v>
      </c>
      <c r="G52" s="313">
        <f>IF(G$6="","",COUNTIF('tmp２'!$K47:$O47,'男子一覧表 '!G$6))</f>
        <v>0</v>
      </c>
      <c r="H52" s="313">
        <f>IF(H$6="","",COUNTIF('tmp２'!$K47:$O47,'男子一覧表 '!H$6))</f>
        <v>0</v>
      </c>
      <c r="I52" s="313">
        <f>IF(I$6="","",COUNTIF('tmp２'!$K47:$O47,'男子一覧表 '!I$6))</f>
        <v>0</v>
      </c>
      <c r="J52" s="313">
        <f>IF(J$6="","",COUNTIF('tmp２'!$K47:$O47,'男子一覧表 '!J$6))</f>
        <v>0</v>
      </c>
      <c r="K52" s="313">
        <f>IF(K$6="","",COUNTIF('tmp２'!$K47:$O47,'男子一覧表 '!K$6))</f>
        <v>0</v>
      </c>
      <c r="L52" s="313">
        <f>IF(L$6="","",COUNTIF('tmp２'!$K47:$O47,'男子一覧表 '!L$6))</f>
        <v>0</v>
      </c>
      <c r="M52" s="313">
        <f>IF(M$6="","",COUNTIF('tmp２'!$K47:$O47,'男子一覧表 '!M$6))</f>
        <v>0</v>
      </c>
      <c r="N52" s="313">
        <f>IF(N$6="","",COUNTIF('tmp２'!$K47:$O47,'男子一覧表 '!N$6))</f>
        <v>0</v>
      </c>
      <c r="O52" s="313">
        <f>IF(O$6="","",COUNTIF('tmp２'!$K47:$O47,'男子一覧表 '!O$6))</f>
        <v>0</v>
      </c>
      <c r="P52" s="313">
        <f>IF(P$6="","",COUNTIF('tmp２'!$K47:$O47,'男子一覧表 '!P$6))</f>
        <v>0</v>
      </c>
      <c r="Q52" s="313">
        <f>IF(Q$6="","",COUNTIF('tmp２'!$K47:$O47,'男子一覧表 '!Q$6))</f>
        <v>0</v>
      </c>
      <c r="R52" s="313">
        <f>IF(R$6="","",COUNTIF('tmp２'!$K47:$O47,'男子一覧表 '!R$6))</f>
        <v>0</v>
      </c>
      <c r="S52" s="313">
        <f>IF(S$6="","",COUNTIF('tmp２'!$K47:$O47,'男子一覧表 '!S$6))</f>
        <v>0</v>
      </c>
      <c r="T52" s="313">
        <f>IF(T$6="","",COUNTIF('tmp２'!$K47:$O47,'男子一覧表 '!T$6))</f>
        <v>0</v>
      </c>
      <c r="U52" s="342">
        <f>IF(U$6="","",COUNTIF('tmp２'!$K47:$O47,'男子一覧表 '!U$6))</f>
        <v>0</v>
      </c>
      <c r="V52" s="309">
        <f>IF(V$6="","",COUNTIF('tmp２'!$K47:$O47,'男子一覧表 '!V$6))</f>
        <v>0</v>
      </c>
      <c r="W52" s="309">
        <f>IF(W$6="","",COUNTIF('tmp２'!$K47:$O47,'男子一覧表 '!W$6))</f>
        <v>0</v>
      </c>
      <c r="X52" s="314">
        <f>IF(X$6="","",COUNTIF('tmp２'!$K47:$O47,'男子一覧表 '!X$6))</f>
        <v>0</v>
      </c>
      <c r="Z52" s="311">
        <v>45</v>
      </c>
      <c r="AA52" s="312" t="str">
        <f t="shared" si="0"/>
        <v/>
      </c>
      <c r="AB52" s="312" t="str">
        <f t="shared" si="1"/>
        <v/>
      </c>
      <c r="AC52" s="324" t="str">
        <f t="shared" si="2"/>
        <v/>
      </c>
      <c r="AD52" s="326">
        <f>IF(AD$6="","",COUNTIF('tmp２'!$K47:$O47,'男子一覧表 '!AD$6))</f>
        <v>0</v>
      </c>
      <c r="AE52" s="309">
        <f>IF(AE$6="","",COUNTIF('tmp２'!$K47:$O47,'男子一覧表 '!AE$6))</f>
        <v>0</v>
      </c>
      <c r="AF52" s="313">
        <f>IF(AF$6="","",COUNTIF('tmp２'!$K47:$O47,'男子一覧表 '!AF$6))</f>
        <v>0</v>
      </c>
      <c r="AG52" s="313">
        <f>IF(AG$6="","",COUNTIF('tmp２'!$K47:$O47,'男子一覧表 '!AG$6))</f>
        <v>0</v>
      </c>
      <c r="AH52" s="313">
        <f>IF(AH$6="","",COUNTIF('tmp２'!$K47:$O47,'男子一覧表 '!AH$6))</f>
        <v>0</v>
      </c>
      <c r="AI52" s="313">
        <f>IF(AI$6="","",COUNTIF('tmp２'!$K47:$O47,'男子一覧表 '!AI$6))</f>
        <v>0</v>
      </c>
      <c r="AJ52" s="313">
        <f>IF(AJ$6="","",COUNTIF('tmp２'!$K47:$O47,'男子一覧表 '!AJ$6))</f>
        <v>0</v>
      </c>
      <c r="AK52" s="313" t="str">
        <f>IF(AK$6="","",COUNTIF('tmp２'!$K47:$O47,'男子一覧表 '!AK$6))</f>
        <v/>
      </c>
      <c r="AL52" s="313" t="str">
        <f>IF(AL$6="","",COUNTIF('tmp２'!$K47:$O47,'男子一覧表 '!AL$6))</f>
        <v/>
      </c>
      <c r="AM52" s="313" t="str">
        <f>IF(AM$6="","",COUNTIF('tmp２'!$K47:$O47,'男子一覧表 '!AM$6))</f>
        <v/>
      </c>
      <c r="AN52" s="313" t="str">
        <f>IF(AN$6="","",COUNTIF('tmp２'!$K47:$O47,'男子一覧表 '!AN$6))</f>
        <v/>
      </c>
      <c r="AO52" s="313" t="str">
        <f>IF(AO$6="","",COUNTIF('tmp２'!$K47:$O47,'男子一覧表 '!AO$6))</f>
        <v/>
      </c>
      <c r="AP52" s="313" t="str">
        <f>IF(AP$6="","",COUNTIF('tmp２'!$K47:$O47,'男子一覧表 '!AP$6))</f>
        <v/>
      </c>
      <c r="AQ52" s="313" t="str">
        <f>IF(AQ$6="","",COUNTIF('tmp２'!$K47:$O47,'男子一覧表 '!AQ$6))</f>
        <v/>
      </c>
      <c r="AR52" s="313" t="str">
        <f>IF(AR$6="","",COUNTIF('tmp２'!$K47:$O47,'男子一覧表 '!AR$6))</f>
        <v/>
      </c>
      <c r="AS52" s="313" t="str">
        <f>IF(AS$6="","",COUNTIF('tmp２'!$K47:$O47,'男子一覧表 '!AS$6))</f>
        <v/>
      </c>
      <c r="AT52" s="342" t="str">
        <f>IF(AT$6="","",COUNTIF('tmp２'!$K47:$O47,'男子一覧表 '!AT$6))</f>
        <v/>
      </c>
      <c r="AU52" s="309" t="str">
        <f>IF(AU$6="","",COUNTIF('tmp２'!$K47:$O47,'男子一覧表 '!AU$6))</f>
        <v/>
      </c>
      <c r="AV52" s="309" t="str">
        <f>IF(AV$6="","",COUNTIF('tmp２'!$K47:$O47,'男子一覧表 '!AV$6))</f>
        <v/>
      </c>
      <c r="AW52" s="314" t="str">
        <f>IF(AW$6="","",COUNTIF('tmp２'!$K47:$O47,'男子一覧表 '!AW$6))</f>
        <v/>
      </c>
      <c r="AY52" s="311">
        <v>45</v>
      </c>
      <c r="AZ52" s="312" t="str">
        <f t="shared" si="3"/>
        <v/>
      </c>
      <c r="BA52" s="312" t="str">
        <f t="shared" si="4"/>
        <v/>
      </c>
      <c r="BB52" s="324" t="str">
        <f t="shared" si="5"/>
        <v/>
      </c>
      <c r="BC52" s="326" t="str">
        <f>IF(BC$6="","",COUNTIF('tmp２'!$K47:$O47,'男子一覧表 '!BC$6))</f>
        <v/>
      </c>
      <c r="BD52" s="309" t="str">
        <f>IF(BD$6="","",COUNTIF('tmp２'!$K47:$O47,'男子一覧表 '!BD$6))</f>
        <v/>
      </c>
      <c r="BE52" s="313" t="str">
        <f>IF(BE$6="","",COUNTIF('tmp２'!$K47:$O47,'男子一覧表 '!BE$6))</f>
        <v/>
      </c>
      <c r="BF52" s="313" t="str">
        <f>IF(BF$6="","",COUNTIF('tmp２'!$K47:$O47,'男子一覧表 '!BF$6))</f>
        <v/>
      </c>
      <c r="BG52" s="313" t="str">
        <f>IF(BG$6="","",COUNTIF('tmp２'!$K47:$O47,'男子一覧表 '!BG$6))</f>
        <v/>
      </c>
      <c r="BH52" s="313" t="str">
        <f>IF(BH$6="","",COUNTIF('tmp２'!$K47:$O47,'男子一覧表 '!BH$6))</f>
        <v/>
      </c>
      <c r="BI52" s="313" t="str">
        <f>IF(BI$6="","",COUNTIF('tmp２'!$K47:$O47,'男子一覧表 '!BI$6))</f>
        <v/>
      </c>
      <c r="BJ52" s="313" t="str">
        <f>IF(BJ$6="","",COUNTIF('tmp２'!$K47:$O47,'男子一覧表 '!BJ$6))</f>
        <v/>
      </c>
      <c r="BK52" s="313" t="str">
        <f>IF(BK$6="","",COUNTIF('tmp２'!$K47:$O47,'男子一覧表 '!BK$6))</f>
        <v/>
      </c>
      <c r="BL52" s="313" t="str">
        <f>IF(BL$6="","",COUNTIF('tmp２'!$K47:$O47,'男子一覧表 '!BL$6))</f>
        <v/>
      </c>
      <c r="BM52" s="313" t="str">
        <f>IF(BM$6="","",COUNTIF('tmp２'!$K47:$O47,'男子一覧表 '!BM$6))</f>
        <v/>
      </c>
      <c r="BN52" s="313" t="str">
        <f>IF(BN$6="","",COUNTIF('tmp２'!$K47:$O47,'男子一覧表 '!BN$6))</f>
        <v/>
      </c>
      <c r="BO52" s="313" t="str">
        <f>IF(BO$6="","",COUNTIF('tmp２'!$K47:$O47,'男子一覧表 '!BO$6))</f>
        <v/>
      </c>
      <c r="BP52" s="313" t="str">
        <f>IF(BP$6="","",COUNTIF('tmp２'!$K47:$O47,'男子一覧表 '!BP$6))</f>
        <v/>
      </c>
      <c r="BQ52" s="313" t="str">
        <f>IF(BQ$6="","",COUNTIF('tmp２'!$K47:$O47,'男子一覧表 '!BQ$6))</f>
        <v/>
      </c>
      <c r="BR52" s="313" t="str">
        <f>IF(BR$6="","",COUNTIF('tmp２'!$K47:$O47,'男子一覧表 '!BR$6))</f>
        <v/>
      </c>
      <c r="BS52" s="342" t="str">
        <f>IF(BS$6="","",COUNTIF('tmp２'!$K47:$O47,'男子一覧表 '!BS$6))</f>
        <v/>
      </c>
      <c r="BT52" s="309" t="str">
        <f>IF(BT$6="","",COUNTIF('tmp２'!$K47:$O47,'男子一覧表 '!BT$6))</f>
        <v/>
      </c>
      <c r="BU52" s="309" t="str">
        <f>IF(BU$6="","",COUNTIF('tmp２'!$K47:$O47,'男子一覧表 '!BU$6))</f>
        <v/>
      </c>
      <c r="BV52" s="314" t="str">
        <f>IF(BV$6="","",COUNTIF('tmp２'!$K47:$O47,'男子一覧表 '!BV$6))</f>
        <v/>
      </c>
    </row>
    <row r="53" spans="1:74" ht="15" customHeight="1">
      <c r="A53" s="311">
        <v>46</v>
      </c>
      <c r="B53" s="312" t="str">
        <f>男子種目選択!B49</f>
        <v/>
      </c>
      <c r="C53" s="312" t="str">
        <f>男子種目選択!C49</f>
        <v/>
      </c>
      <c r="D53" s="324" t="str">
        <f>男子種目選択!D49</f>
        <v/>
      </c>
      <c r="E53" s="326">
        <f>IF(E$6="","",COUNTIF('tmp２'!$K48:$O48,'男子一覧表 '!E$6))</f>
        <v>0</v>
      </c>
      <c r="F53" s="313">
        <f>IF(F$6="","",COUNTIF('tmp２'!$K48:$O48,'男子一覧表 '!F$6))</f>
        <v>0</v>
      </c>
      <c r="G53" s="313">
        <f>IF(G$6="","",COUNTIF('tmp２'!$K48:$O48,'男子一覧表 '!G$6))</f>
        <v>0</v>
      </c>
      <c r="H53" s="313">
        <f>IF(H$6="","",COUNTIF('tmp２'!$K48:$O48,'男子一覧表 '!H$6))</f>
        <v>0</v>
      </c>
      <c r="I53" s="313">
        <f>IF(I$6="","",COUNTIF('tmp２'!$K48:$O48,'男子一覧表 '!I$6))</f>
        <v>0</v>
      </c>
      <c r="J53" s="313">
        <f>IF(J$6="","",COUNTIF('tmp２'!$K48:$O48,'男子一覧表 '!J$6))</f>
        <v>0</v>
      </c>
      <c r="K53" s="313">
        <f>IF(K$6="","",COUNTIF('tmp２'!$K48:$O48,'男子一覧表 '!K$6))</f>
        <v>0</v>
      </c>
      <c r="L53" s="313">
        <f>IF(L$6="","",COUNTIF('tmp２'!$K48:$O48,'男子一覧表 '!L$6))</f>
        <v>0</v>
      </c>
      <c r="M53" s="313">
        <f>IF(M$6="","",COUNTIF('tmp２'!$K48:$O48,'男子一覧表 '!M$6))</f>
        <v>0</v>
      </c>
      <c r="N53" s="313">
        <f>IF(N$6="","",COUNTIF('tmp２'!$K48:$O48,'男子一覧表 '!N$6))</f>
        <v>0</v>
      </c>
      <c r="O53" s="313">
        <f>IF(O$6="","",COUNTIF('tmp２'!$K48:$O48,'男子一覧表 '!O$6))</f>
        <v>0</v>
      </c>
      <c r="P53" s="313">
        <f>IF(P$6="","",COUNTIF('tmp２'!$K48:$O48,'男子一覧表 '!P$6))</f>
        <v>0</v>
      </c>
      <c r="Q53" s="313">
        <f>IF(Q$6="","",COUNTIF('tmp２'!$K48:$O48,'男子一覧表 '!Q$6))</f>
        <v>0</v>
      </c>
      <c r="R53" s="313">
        <f>IF(R$6="","",COUNTIF('tmp２'!$K48:$O48,'男子一覧表 '!R$6))</f>
        <v>0</v>
      </c>
      <c r="S53" s="313">
        <f>IF(S$6="","",COUNTIF('tmp２'!$K48:$O48,'男子一覧表 '!S$6))</f>
        <v>0</v>
      </c>
      <c r="T53" s="313">
        <f>IF(T$6="","",COUNTIF('tmp２'!$K48:$O48,'男子一覧表 '!T$6))</f>
        <v>0</v>
      </c>
      <c r="U53" s="342">
        <f>IF(U$6="","",COUNTIF('tmp２'!$K48:$O48,'男子一覧表 '!U$6))</f>
        <v>0</v>
      </c>
      <c r="V53" s="309">
        <f>IF(V$6="","",COUNTIF('tmp２'!$K48:$O48,'男子一覧表 '!V$6))</f>
        <v>0</v>
      </c>
      <c r="W53" s="309">
        <f>IF(W$6="","",COUNTIF('tmp２'!$K48:$O48,'男子一覧表 '!W$6))</f>
        <v>0</v>
      </c>
      <c r="X53" s="314">
        <f>IF(X$6="","",COUNTIF('tmp２'!$K48:$O48,'男子一覧表 '!X$6))</f>
        <v>0</v>
      </c>
      <c r="Z53" s="311">
        <v>46</v>
      </c>
      <c r="AA53" s="312" t="str">
        <f t="shared" si="0"/>
        <v/>
      </c>
      <c r="AB53" s="312" t="str">
        <f t="shared" si="1"/>
        <v/>
      </c>
      <c r="AC53" s="324" t="str">
        <f t="shared" si="2"/>
        <v/>
      </c>
      <c r="AD53" s="326">
        <f>IF(AD$6="","",COUNTIF('tmp２'!$K48:$O48,'男子一覧表 '!AD$6))</f>
        <v>0</v>
      </c>
      <c r="AE53" s="313">
        <f>IF(AE$6="","",COUNTIF('tmp２'!$K48:$O48,'男子一覧表 '!AE$6))</f>
        <v>0</v>
      </c>
      <c r="AF53" s="313">
        <f>IF(AF$6="","",COUNTIF('tmp２'!$K48:$O48,'男子一覧表 '!AF$6))</f>
        <v>0</v>
      </c>
      <c r="AG53" s="313">
        <f>IF(AG$6="","",COUNTIF('tmp２'!$K48:$O48,'男子一覧表 '!AG$6))</f>
        <v>0</v>
      </c>
      <c r="AH53" s="313">
        <f>IF(AH$6="","",COUNTIF('tmp２'!$K48:$O48,'男子一覧表 '!AH$6))</f>
        <v>0</v>
      </c>
      <c r="AI53" s="313">
        <f>IF(AI$6="","",COUNTIF('tmp２'!$K48:$O48,'男子一覧表 '!AI$6))</f>
        <v>0</v>
      </c>
      <c r="AJ53" s="313">
        <f>IF(AJ$6="","",COUNTIF('tmp２'!$K48:$O48,'男子一覧表 '!AJ$6))</f>
        <v>0</v>
      </c>
      <c r="AK53" s="313" t="str">
        <f>IF(AK$6="","",COUNTIF('tmp２'!$K48:$O48,'男子一覧表 '!AK$6))</f>
        <v/>
      </c>
      <c r="AL53" s="313" t="str">
        <f>IF(AL$6="","",COUNTIF('tmp２'!$K48:$O48,'男子一覧表 '!AL$6))</f>
        <v/>
      </c>
      <c r="AM53" s="313" t="str">
        <f>IF(AM$6="","",COUNTIF('tmp２'!$K48:$O48,'男子一覧表 '!AM$6))</f>
        <v/>
      </c>
      <c r="AN53" s="313" t="str">
        <f>IF(AN$6="","",COUNTIF('tmp２'!$K48:$O48,'男子一覧表 '!AN$6))</f>
        <v/>
      </c>
      <c r="AO53" s="313" t="str">
        <f>IF(AO$6="","",COUNTIF('tmp２'!$K48:$O48,'男子一覧表 '!AO$6))</f>
        <v/>
      </c>
      <c r="AP53" s="313" t="str">
        <f>IF(AP$6="","",COUNTIF('tmp２'!$K48:$O48,'男子一覧表 '!AP$6))</f>
        <v/>
      </c>
      <c r="AQ53" s="313" t="str">
        <f>IF(AQ$6="","",COUNTIF('tmp２'!$K48:$O48,'男子一覧表 '!AQ$6))</f>
        <v/>
      </c>
      <c r="AR53" s="313" t="str">
        <f>IF(AR$6="","",COUNTIF('tmp２'!$K48:$O48,'男子一覧表 '!AR$6))</f>
        <v/>
      </c>
      <c r="AS53" s="313" t="str">
        <f>IF(AS$6="","",COUNTIF('tmp２'!$K48:$O48,'男子一覧表 '!AS$6))</f>
        <v/>
      </c>
      <c r="AT53" s="342" t="str">
        <f>IF(AT$6="","",COUNTIF('tmp２'!$K48:$O48,'男子一覧表 '!AT$6))</f>
        <v/>
      </c>
      <c r="AU53" s="309" t="str">
        <f>IF(AU$6="","",COUNTIF('tmp２'!$K48:$O48,'男子一覧表 '!AU$6))</f>
        <v/>
      </c>
      <c r="AV53" s="309" t="str">
        <f>IF(AV$6="","",COUNTIF('tmp２'!$K48:$O48,'男子一覧表 '!AV$6))</f>
        <v/>
      </c>
      <c r="AW53" s="314" t="str">
        <f>IF(AW$6="","",COUNTIF('tmp２'!$K48:$O48,'男子一覧表 '!AW$6))</f>
        <v/>
      </c>
      <c r="AY53" s="311">
        <v>46</v>
      </c>
      <c r="AZ53" s="312" t="str">
        <f t="shared" si="3"/>
        <v/>
      </c>
      <c r="BA53" s="312" t="str">
        <f t="shared" si="4"/>
        <v/>
      </c>
      <c r="BB53" s="324" t="str">
        <f t="shared" si="5"/>
        <v/>
      </c>
      <c r="BC53" s="326" t="str">
        <f>IF(BC$6="","",COUNTIF('tmp２'!$K48:$O48,'男子一覧表 '!BC$6))</f>
        <v/>
      </c>
      <c r="BD53" s="313" t="str">
        <f>IF(BD$6="","",COUNTIF('tmp２'!$K48:$O48,'男子一覧表 '!BD$6))</f>
        <v/>
      </c>
      <c r="BE53" s="313" t="str">
        <f>IF(BE$6="","",COUNTIF('tmp２'!$K48:$O48,'男子一覧表 '!BE$6))</f>
        <v/>
      </c>
      <c r="BF53" s="313" t="str">
        <f>IF(BF$6="","",COUNTIF('tmp２'!$K48:$O48,'男子一覧表 '!BF$6))</f>
        <v/>
      </c>
      <c r="BG53" s="313" t="str">
        <f>IF(BG$6="","",COUNTIF('tmp２'!$K48:$O48,'男子一覧表 '!BG$6))</f>
        <v/>
      </c>
      <c r="BH53" s="313" t="str">
        <f>IF(BH$6="","",COUNTIF('tmp２'!$K48:$O48,'男子一覧表 '!BH$6))</f>
        <v/>
      </c>
      <c r="BI53" s="313" t="str">
        <f>IF(BI$6="","",COUNTIF('tmp２'!$K48:$O48,'男子一覧表 '!BI$6))</f>
        <v/>
      </c>
      <c r="BJ53" s="313" t="str">
        <f>IF(BJ$6="","",COUNTIF('tmp２'!$K48:$O48,'男子一覧表 '!BJ$6))</f>
        <v/>
      </c>
      <c r="BK53" s="313" t="str">
        <f>IF(BK$6="","",COUNTIF('tmp２'!$K48:$O48,'男子一覧表 '!BK$6))</f>
        <v/>
      </c>
      <c r="BL53" s="313" t="str">
        <f>IF(BL$6="","",COUNTIF('tmp２'!$K48:$O48,'男子一覧表 '!BL$6))</f>
        <v/>
      </c>
      <c r="BM53" s="313" t="str">
        <f>IF(BM$6="","",COUNTIF('tmp２'!$K48:$O48,'男子一覧表 '!BM$6))</f>
        <v/>
      </c>
      <c r="BN53" s="313" t="str">
        <f>IF(BN$6="","",COUNTIF('tmp２'!$K48:$O48,'男子一覧表 '!BN$6))</f>
        <v/>
      </c>
      <c r="BO53" s="313" t="str">
        <f>IF(BO$6="","",COUNTIF('tmp２'!$K48:$O48,'男子一覧表 '!BO$6))</f>
        <v/>
      </c>
      <c r="BP53" s="313" t="str">
        <f>IF(BP$6="","",COUNTIF('tmp２'!$K48:$O48,'男子一覧表 '!BP$6))</f>
        <v/>
      </c>
      <c r="BQ53" s="313" t="str">
        <f>IF(BQ$6="","",COUNTIF('tmp２'!$K48:$O48,'男子一覧表 '!BQ$6))</f>
        <v/>
      </c>
      <c r="BR53" s="313" t="str">
        <f>IF(BR$6="","",COUNTIF('tmp２'!$K48:$O48,'男子一覧表 '!BR$6))</f>
        <v/>
      </c>
      <c r="BS53" s="342" t="str">
        <f>IF(BS$6="","",COUNTIF('tmp２'!$K48:$O48,'男子一覧表 '!BS$6))</f>
        <v/>
      </c>
      <c r="BT53" s="309" t="str">
        <f>IF(BT$6="","",COUNTIF('tmp２'!$K48:$O48,'男子一覧表 '!BT$6))</f>
        <v/>
      </c>
      <c r="BU53" s="309" t="str">
        <f>IF(BU$6="","",COUNTIF('tmp２'!$K48:$O48,'男子一覧表 '!BU$6))</f>
        <v/>
      </c>
      <c r="BV53" s="314" t="str">
        <f>IF(BV$6="","",COUNTIF('tmp２'!$K48:$O48,'男子一覧表 '!BV$6))</f>
        <v/>
      </c>
    </row>
    <row r="54" spans="1:74" ht="15" customHeight="1">
      <c r="A54" s="311">
        <v>47</v>
      </c>
      <c r="B54" s="312" t="str">
        <f>男子種目選択!B50</f>
        <v/>
      </c>
      <c r="C54" s="312" t="str">
        <f>男子種目選択!C50</f>
        <v/>
      </c>
      <c r="D54" s="324" t="str">
        <f>男子種目選択!D50</f>
        <v/>
      </c>
      <c r="E54" s="326">
        <f>IF(E$6="","",COUNTIF('tmp２'!$K49:$O49,'男子一覧表 '!E$6))</f>
        <v>0</v>
      </c>
      <c r="F54" s="309">
        <f>IF(F$6="","",COUNTIF('tmp２'!$K49:$O49,'男子一覧表 '!F$6))</f>
        <v>0</v>
      </c>
      <c r="G54" s="313">
        <f>IF(G$6="","",COUNTIF('tmp２'!$K49:$O49,'男子一覧表 '!G$6))</f>
        <v>0</v>
      </c>
      <c r="H54" s="313">
        <f>IF(H$6="","",COUNTIF('tmp２'!$K49:$O49,'男子一覧表 '!H$6))</f>
        <v>0</v>
      </c>
      <c r="I54" s="313">
        <f>IF(I$6="","",COUNTIF('tmp２'!$K49:$O49,'男子一覧表 '!I$6))</f>
        <v>0</v>
      </c>
      <c r="J54" s="313">
        <f>IF(J$6="","",COUNTIF('tmp２'!$K49:$O49,'男子一覧表 '!J$6))</f>
        <v>0</v>
      </c>
      <c r="K54" s="313">
        <f>IF(K$6="","",COUNTIF('tmp２'!$K49:$O49,'男子一覧表 '!K$6))</f>
        <v>0</v>
      </c>
      <c r="L54" s="313">
        <f>IF(L$6="","",COUNTIF('tmp２'!$K49:$O49,'男子一覧表 '!L$6))</f>
        <v>0</v>
      </c>
      <c r="M54" s="313">
        <f>IF(M$6="","",COUNTIF('tmp２'!$K49:$O49,'男子一覧表 '!M$6))</f>
        <v>0</v>
      </c>
      <c r="N54" s="313">
        <f>IF(N$6="","",COUNTIF('tmp２'!$K49:$O49,'男子一覧表 '!N$6))</f>
        <v>0</v>
      </c>
      <c r="O54" s="313">
        <f>IF(O$6="","",COUNTIF('tmp２'!$K49:$O49,'男子一覧表 '!O$6))</f>
        <v>0</v>
      </c>
      <c r="P54" s="313">
        <f>IF(P$6="","",COUNTIF('tmp２'!$K49:$O49,'男子一覧表 '!P$6))</f>
        <v>0</v>
      </c>
      <c r="Q54" s="313">
        <f>IF(Q$6="","",COUNTIF('tmp２'!$K49:$O49,'男子一覧表 '!Q$6))</f>
        <v>0</v>
      </c>
      <c r="R54" s="313">
        <f>IF(R$6="","",COUNTIF('tmp２'!$K49:$O49,'男子一覧表 '!R$6))</f>
        <v>0</v>
      </c>
      <c r="S54" s="313">
        <f>IF(S$6="","",COUNTIF('tmp２'!$K49:$O49,'男子一覧表 '!S$6))</f>
        <v>0</v>
      </c>
      <c r="T54" s="313">
        <f>IF(T$6="","",COUNTIF('tmp２'!$K49:$O49,'男子一覧表 '!T$6))</f>
        <v>0</v>
      </c>
      <c r="U54" s="342">
        <f>IF(U$6="","",COUNTIF('tmp２'!$K49:$O49,'男子一覧表 '!U$6))</f>
        <v>0</v>
      </c>
      <c r="V54" s="309">
        <f>IF(V$6="","",COUNTIF('tmp２'!$K49:$O49,'男子一覧表 '!V$6))</f>
        <v>0</v>
      </c>
      <c r="W54" s="309">
        <f>IF(W$6="","",COUNTIF('tmp２'!$K49:$O49,'男子一覧表 '!W$6))</f>
        <v>0</v>
      </c>
      <c r="X54" s="314">
        <f>IF(X$6="","",COUNTIF('tmp２'!$K49:$O49,'男子一覧表 '!X$6))</f>
        <v>0</v>
      </c>
      <c r="Z54" s="311">
        <v>47</v>
      </c>
      <c r="AA54" s="312" t="str">
        <f t="shared" si="0"/>
        <v/>
      </c>
      <c r="AB54" s="312" t="str">
        <f t="shared" si="1"/>
        <v/>
      </c>
      <c r="AC54" s="324" t="str">
        <f t="shared" si="2"/>
        <v/>
      </c>
      <c r="AD54" s="326">
        <f>IF(AD$6="","",COUNTIF('tmp２'!$K49:$O49,'男子一覧表 '!AD$6))</f>
        <v>0</v>
      </c>
      <c r="AE54" s="309">
        <f>IF(AE$6="","",COUNTIF('tmp２'!$K49:$O49,'男子一覧表 '!AE$6))</f>
        <v>0</v>
      </c>
      <c r="AF54" s="313">
        <f>IF(AF$6="","",COUNTIF('tmp２'!$K49:$O49,'男子一覧表 '!AF$6))</f>
        <v>0</v>
      </c>
      <c r="AG54" s="313">
        <f>IF(AG$6="","",COUNTIF('tmp２'!$K49:$O49,'男子一覧表 '!AG$6))</f>
        <v>0</v>
      </c>
      <c r="AH54" s="313">
        <f>IF(AH$6="","",COUNTIF('tmp２'!$K49:$O49,'男子一覧表 '!AH$6))</f>
        <v>0</v>
      </c>
      <c r="AI54" s="313">
        <f>IF(AI$6="","",COUNTIF('tmp２'!$K49:$O49,'男子一覧表 '!AI$6))</f>
        <v>0</v>
      </c>
      <c r="AJ54" s="313">
        <f>IF(AJ$6="","",COUNTIF('tmp２'!$K49:$O49,'男子一覧表 '!AJ$6))</f>
        <v>0</v>
      </c>
      <c r="AK54" s="313" t="str">
        <f>IF(AK$6="","",COUNTIF('tmp２'!$K49:$O49,'男子一覧表 '!AK$6))</f>
        <v/>
      </c>
      <c r="AL54" s="313" t="str">
        <f>IF(AL$6="","",COUNTIF('tmp２'!$K49:$O49,'男子一覧表 '!AL$6))</f>
        <v/>
      </c>
      <c r="AM54" s="313" t="str">
        <f>IF(AM$6="","",COUNTIF('tmp２'!$K49:$O49,'男子一覧表 '!AM$6))</f>
        <v/>
      </c>
      <c r="AN54" s="313" t="str">
        <f>IF(AN$6="","",COUNTIF('tmp２'!$K49:$O49,'男子一覧表 '!AN$6))</f>
        <v/>
      </c>
      <c r="AO54" s="313" t="str">
        <f>IF(AO$6="","",COUNTIF('tmp２'!$K49:$O49,'男子一覧表 '!AO$6))</f>
        <v/>
      </c>
      <c r="AP54" s="313" t="str">
        <f>IF(AP$6="","",COUNTIF('tmp２'!$K49:$O49,'男子一覧表 '!AP$6))</f>
        <v/>
      </c>
      <c r="AQ54" s="313" t="str">
        <f>IF(AQ$6="","",COUNTIF('tmp２'!$K49:$O49,'男子一覧表 '!AQ$6))</f>
        <v/>
      </c>
      <c r="AR54" s="313" t="str">
        <f>IF(AR$6="","",COUNTIF('tmp２'!$K49:$O49,'男子一覧表 '!AR$6))</f>
        <v/>
      </c>
      <c r="AS54" s="313" t="str">
        <f>IF(AS$6="","",COUNTIF('tmp２'!$K49:$O49,'男子一覧表 '!AS$6))</f>
        <v/>
      </c>
      <c r="AT54" s="342" t="str">
        <f>IF(AT$6="","",COUNTIF('tmp２'!$K49:$O49,'男子一覧表 '!AT$6))</f>
        <v/>
      </c>
      <c r="AU54" s="309" t="str">
        <f>IF(AU$6="","",COUNTIF('tmp２'!$K49:$O49,'男子一覧表 '!AU$6))</f>
        <v/>
      </c>
      <c r="AV54" s="309" t="str">
        <f>IF(AV$6="","",COUNTIF('tmp２'!$K49:$O49,'男子一覧表 '!AV$6))</f>
        <v/>
      </c>
      <c r="AW54" s="314" t="str">
        <f>IF(AW$6="","",COUNTIF('tmp２'!$K49:$O49,'男子一覧表 '!AW$6))</f>
        <v/>
      </c>
      <c r="AY54" s="311">
        <v>47</v>
      </c>
      <c r="AZ54" s="312" t="str">
        <f t="shared" si="3"/>
        <v/>
      </c>
      <c r="BA54" s="312" t="str">
        <f t="shared" si="4"/>
        <v/>
      </c>
      <c r="BB54" s="324" t="str">
        <f t="shared" si="5"/>
        <v/>
      </c>
      <c r="BC54" s="326" t="str">
        <f>IF(BC$6="","",COUNTIF('tmp２'!$K49:$O49,'男子一覧表 '!BC$6))</f>
        <v/>
      </c>
      <c r="BD54" s="309" t="str">
        <f>IF(BD$6="","",COUNTIF('tmp２'!$K49:$O49,'男子一覧表 '!BD$6))</f>
        <v/>
      </c>
      <c r="BE54" s="313" t="str">
        <f>IF(BE$6="","",COUNTIF('tmp２'!$K49:$O49,'男子一覧表 '!BE$6))</f>
        <v/>
      </c>
      <c r="BF54" s="313" t="str">
        <f>IF(BF$6="","",COUNTIF('tmp２'!$K49:$O49,'男子一覧表 '!BF$6))</f>
        <v/>
      </c>
      <c r="BG54" s="313" t="str">
        <f>IF(BG$6="","",COUNTIF('tmp２'!$K49:$O49,'男子一覧表 '!BG$6))</f>
        <v/>
      </c>
      <c r="BH54" s="313" t="str">
        <f>IF(BH$6="","",COUNTIF('tmp２'!$K49:$O49,'男子一覧表 '!BH$6))</f>
        <v/>
      </c>
      <c r="BI54" s="313" t="str">
        <f>IF(BI$6="","",COUNTIF('tmp２'!$K49:$O49,'男子一覧表 '!BI$6))</f>
        <v/>
      </c>
      <c r="BJ54" s="313" t="str">
        <f>IF(BJ$6="","",COUNTIF('tmp２'!$K49:$O49,'男子一覧表 '!BJ$6))</f>
        <v/>
      </c>
      <c r="BK54" s="313" t="str">
        <f>IF(BK$6="","",COUNTIF('tmp２'!$K49:$O49,'男子一覧表 '!BK$6))</f>
        <v/>
      </c>
      <c r="BL54" s="313" t="str">
        <f>IF(BL$6="","",COUNTIF('tmp２'!$K49:$O49,'男子一覧表 '!BL$6))</f>
        <v/>
      </c>
      <c r="BM54" s="313" t="str">
        <f>IF(BM$6="","",COUNTIF('tmp２'!$K49:$O49,'男子一覧表 '!BM$6))</f>
        <v/>
      </c>
      <c r="BN54" s="313" t="str">
        <f>IF(BN$6="","",COUNTIF('tmp２'!$K49:$O49,'男子一覧表 '!BN$6))</f>
        <v/>
      </c>
      <c r="BO54" s="313" t="str">
        <f>IF(BO$6="","",COUNTIF('tmp２'!$K49:$O49,'男子一覧表 '!BO$6))</f>
        <v/>
      </c>
      <c r="BP54" s="313" t="str">
        <f>IF(BP$6="","",COUNTIF('tmp２'!$K49:$O49,'男子一覧表 '!BP$6))</f>
        <v/>
      </c>
      <c r="BQ54" s="313" t="str">
        <f>IF(BQ$6="","",COUNTIF('tmp２'!$K49:$O49,'男子一覧表 '!BQ$6))</f>
        <v/>
      </c>
      <c r="BR54" s="313" t="str">
        <f>IF(BR$6="","",COUNTIF('tmp２'!$K49:$O49,'男子一覧表 '!BR$6))</f>
        <v/>
      </c>
      <c r="BS54" s="342" t="str">
        <f>IF(BS$6="","",COUNTIF('tmp２'!$K49:$O49,'男子一覧表 '!BS$6))</f>
        <v/>
      </c>
      <c r="BT54" s="309" t="str">
        <f>IF(BT$6="","",COUNTIF('tmp２'!$K49:$O49,'男子一覧表 '!BT$6))</f>
        <v/>
      </c>
      <c r="BU54" s="309" t="str">
        <f>IF(BU$6="","",COUNTIF('tmp２'!$K49:$O49,'男子一覧表 '!BU$6))</f>
        <v/>
      </c>
      <c r="BV54" s="314" t="str">
        <f>IF(BV$6="","",COUNTIF('tmp２'!$K49:$O49,'男子一覧表 '!BV$6))</f>
        <v/>
      </c>
    </row>
    <row r="55" spans="1:74" ht="15" customHeight="1">
      <c r="A55" s="311">
        <v>48</v>
      </c>
      <c r="B55" s="312" t="str">
        <f>男子種目選択!B51</f>
        <v/>
      </c>
      <c r="C55" s="312" t="str">
        <f>男子種目選択!C51</f>
        <v/>
      </c>
      <c r="D55" s="324" t="str">
        <f>男子種目選択!D51</f>
        <v/>
      </c>
      <c r="E55" s="326">
        <f>IF(E$6="","",COUNTIF('tmp２'!$K50:$O50,'男子一覧表 '!E$6))</f>
        <v>0</v>
      </c>
      <c r="F55" s="313">
        <f>IF(F$6="","",COUNTIF('tmp２'!$K50:$O50,'男子一覧表 '!F$6))</f>
        <v>0</v>
      </c>
      <c r="G55" s="313">
        <f>IF(G$6="","",COUNTIF('tmp２'!$K50:$O50,'男子一覧表 '!G$6))</f>
        <v>0</v>
      </c>
      <c r="H55" s="313">
        <f>IF(H$6="","",COUNTIF('tmp２'!$K50:$O50,'男子一覧表 '!H$6))</f>
        <v>0</v>
      </c>
      <c r="I55" s="313">
        <f>IF(I$6="","",COUNTIF('tmp２'!$K50:$O50,'男子一覧表 '!I$6))</f>
        <v>0</v>
      </c>
      <c r="J55" s="313">
        <f>IF(J$6="","",COUNTIF('tmp２'!$K50:$O50,'男子一覧表 '!J$6))</f>
        <v>0</v>
      </c>
      <c r="K55" s="313">
        <f>IF(K$6="","",COUNTIF('tmp２'!$K50:$O50,'男子一覧表 '!K$6))</f>
        <v>0</v>
      </c>
      <c r="L55" s="313">
        <f>IF(L$6="","",COUNTIF('tmp２'!$K50:$O50,'男子一覧表 '!L$6))</f>
        <v>0</v>
      </c>
      <c r="M55" s="313">
        <f>IF(M$6="","",COUNTIF('tmp２'!$K50:$O50,'男子一覧表 '!M$6))</f>
        <v>0</v>
      </c>
      <c r="N55" s="313">
        <f>IF(N$6="","",COUNTIF('tmp２'!$K50:$O50,'男子一覧表 '!N$6))</f>
        <v>0</v>
      </c>
      <c r="O55" s="313">
        <f>IF(O$6="","",COUNTIF('tmp２'!$K50:$O50,'男子一覧表 '!O$6))</f>
        <v>0</v>
      </c>
      <c r="P55" s="313">
        <f>IF(P$6="","",COUNTIF('tmp２'!$K50:$O50,'男子一覧表 '!P$6))</f>
        <v>0</v>
      </c>
      <c r="Q55" s="313">
        <f>IF(Q$6="","",COUNTIF('tmp２'!$K50:$O50,'男子一覧表 '!Q$6))</f>
        <v>0</v>
      </c>
      <c r="R55" s="313">
        <f>IF(R$6="","",COUNTIF('tmp２'!$K50:$O50,'男子一覧表 '!R$6))</f>
        <v>0</v>
      </c>
      <c r="S55" s="313">
        <f>IF(S$6="","",COUNTIF('tmp２'!$K50:$O50,'男子一覧表 '!S$6))</f>
        <v>0</v>
      </c>
      <c r="T55" s="313">
        <f>IF(T$6="","",COUNTIF('tmp２'!$K50:$O50,'男子一覧表 '!T$6))</f>
        <v>0</v>
      </c>
      <c r="U55" s="342">
        <f>IF(U$6="","",COUNTIF('tmp２'!$K50:$O50,'男子一覧表 '!U$6))</f>
        <v>0</v>
      </c>
      <c r="V55" s="309">
        <f>IF(V$6="","",COUNTIF('tmp２'!$K50:$O50,'男子一覧表 '!V$6))</f>
        <v>0</v>
      </c>
      <c r="W55" s="309">
        <f>IF(W$6="","",COUNTIF('tmp２'!$K50:$O50,'男子一覧表 '!W$6))</f>
        <v>0</v>
      </c>
      <c r="X55" s="314">
        <f>IF(X$6="","",COUNTIF('tmp２'!$K50:$O50,'男子一覧表 '!X$6))</f>
        <v>0</v>
      </c>
      <c r="Z55" s="311">
        <v>48</v>
      </c>
      <c r="AA55" s="312" t="str">
        <f t="shared" si="0"/>
        <v/>
      </c>
      <c r="AB55" s="312" t="str">
        <f t="shared" si="1"/>
        <v/>
      </c>
      <c r="AC55" s="324" t="str">
        <f t="shared" si="2"/>
        <v/>
      </c>
      <c r="AD55" s="326">
        <f>IF(AD$6="","",COUNTIF('tmp２'!$K50:$O50,'男子一覧表 '!AD$6))</f>
        <v>0</v>
      </c>
      <c r="AE55" s="313">
        <f>IF(AE$6="","",COUNTIF('tmp２'!$K50:$O50,'男子一覧表 '!AE$6))</f>
        <v>0</v>
      </c>
      <c r="AF55" s="313">
        <f>IF(AF$6="","",COUNTIF('tmp２'!$K50:$O50,'男子一覧表 '!AF$6))</f>
        <v>0</v>
      </c>
      <c r="AG55" s="313">
        <f>IF(AG$6="","",COUNTIF('tmp２'!$K50:$O50,'男子一覧表 '!AG$6))</f>
        <v>0</v>
      </c>
      <c r="AH55" s="313">
        <f>IF(AH$6="","",COUNTIF('tmp２'!$K50:$O50,'男子一覧表 '!AH$6))</f>
        <v>0</v>
      </c>
      <c r="AI55" s="313">
        <f>IF(AI$6="","",COUNTIF('tmp２'!$K50:$O50,'男子一覧表 '!AI$6))</f>
        <v>0</v>
      </c>
      <c r="AJ55" s="313">
        <f>IF(AJ$6="","",COUNTIF('tmp２'!$K50:$O50,'男子一覧表 '!AJ$6))</f>
        <v>0</v>
      </c>
      <c r="AK55" s="313" t="str">
        <f>IF(AK$6="","",COUNTIF('tmp２'!$K50:$O50,'男子一覧表 '!AK$6))</f>
        <v/>
      </c>
      <c r="AL55" s="313" t="str">
        <f>IF(AL$6="","",COUNTIF('tmp２'!$K50:$O50,'男子一覧表 '!AL$6))</f>
        <v/>
      </c>
      <c r="AM55" s="313" t="str">
        <f>IF(AM$6="","",COUNTIF('tmp２'!$K50:$O50,'男子一覧表 '!AM$6))</f>
        <v/>
      </c>
      <c r="AN55" s="313" t="str">
        <f>IF(AN$6="","",COUNTIF('tmp２'!$K50:$O50,'男子一覧表 '!AN$6))</f>
        <v/>
      </c>
      <c r="AO55" s="313" t="str">
        <f>IF(AO$6="","",COUNTIF('tmp２'!$K50:$O50,'男子一覧表 '!AO$6))</f>
        <v/>
      </c>
      <c r="AP55" s="313" t="str">
        <f>IF(AP$6="","",COUNTIF('tmp２'!$K50:$O50,'男子一覧表 '!AP$6))</f>
        <v/>
      </c>
      <c r="AQ55" s="313" t="str">
        <f>IF(AQ$6="","",COUNTIF('tmp２'!$K50:$O50,'男子一覧表 '!AQ$6))</f>
        <v/>
      </c>
      <c r="AR55" s="313" t="str">
        <f>IF(AR$6="","",COUNTIF('tmp２'!$K50:$O50,'男子一覧表 '!AR$6))</f>
        <v/>
      </c>
      <c r="AS55" s="313" t="str">
        <f>IF(AS$6="","",COUNTIF('tmp２'!$K50:$O50,'男子一覧表 '!AS$6))</f>
        <v/>
      </c>
      <c r="AT55" s="342" t="str">
        <f>IF(AT$6="","",COUNTIF('tmp２'!$K50:$O50,'男子一覧表 '!AT$6))</f>
        <v/>
      </c>
      <c r="AU55" s="309" t="str">
        <f>IF(AU$6="","",COUNTIF('tmp２'!$K50:$O50,'男子一覧表 '!AU$6))</f>
        <v/>
      </c>
      <c r="AV55" s="309" t="str">
        <f>IF(AV$6="","",COUNTIF('tmp２'!$K50:$O50,'男子一覧表 '!AV$6))</f>
        <v/>
      </c>
      <c r="AW55" s="314" t="str">
        <f>IF(AW$6="","",COUNTIF('tmp２'!$K50:$O50,'男子一覧表 '!AW$6))</f>
        <v/>
      </c>
      <c r="AY55" s="311">
        <v>48</v>
      </c>
      <c r="AZ55" s="312" t="str">
        <f t="shared" si="3"/>
        <v/>
      </c>
      <c r="BA55" s="312" t="str">
        <f t="shared" si="4"/>
        <v/>
      </c>
      <c r="BB55" s="324" t="str">
        <f t="shared" si="5"/>
        <v/>
      </c>
      <c r="BC55" s="326" t="str">
        <f>IF(BC$6="","",COUNTIF('tmp２'!$K50:$O50,'男子一覧表 '!BC$6))</f>
        <v/>
      </c>
      <c r="BD55" s="313" t="str">
        <f>IF(BD$6="","",COUNTIF('tmp２'!$K50:$O50,'男子一覧表 '!BD$6))</f>
        <v/>
      </c>
      <c r="BE55" s="313" t="str">
        <f>IF(BE$6="","",COUNTIF('tmp２'!$K50:$O50,'男子一覧表 '!BE$6))</f>
        <v/>
      </c>
      <c r="BF55" s="313" t="str">
        <f>IF(BF$6="","",COUNTIF('tmp２'!$K50:$O50,'男子一覧表 '!BF$6))</f>
        <v/>
      </c>
      <c r="BG55" s="313" t="str">
        <f>IF(BG$6="","",COUNTIF('tmp２'!$K50:$O50,'男子一覧表 '!BG$6))</f>
        <v/>
      </c>
      <c r="BH55" s="313" t="str">
        <f>IF(BH$6="","",COUNTIF('tmp２'!$K50:$O50,'男子一覧表 '!BH$6))</f>
        <v/>
      </c>
      <c r="BI55" s="313" t="str">
        <f>IF(BI$6="","",COUNTIF('tmp２'!$K50:$O50,'男子一覧表 '!BI$6))</f>
        <v/>
      </c>
      <c r="BJ55" s="313" t="str">
        <f>IF(BJ$6="","",COUNTIF('tmp２'!$K50:$O50,'男子一覧表 '!BJ$6))</f>
        <v/>
      </c>
      <c r="BK55" s="313" t="str">
        <f>IF(BK$6="","",COUNTIF('tmp２'!$K50:$O50,'男子一覧表 '!BK$6))</f>
        <v/>
      </c>
      <c r="BL55" s="313" t="str">
        <f>IF(BL$6="","",COUNTIF('tmp２'!$K50:$O50,'男子一覧表 '!BL$6))</f>
        <v/>
      </c>
      <c r="BM55" s="313" t="str">
        <f>IF(BM$6="","",COUNTIF('tmp２'!$K50:$O50,'男子一覧表 '!BM$6))</f>
        <v/>
      </c>
      <c r="BN55" s="313" t="str">
        <f>IF(BN$6="","",COUNTIF('tmp２'!$K50:$O50,'男子一覧表 '!BN$6))</f>
        <v/>
      </c>
      <c r="BO55" s="313" t="str">
        <f>IF(BO$6="","",COUNTIF('tmp２'!$K50:$O50,'男子一覧表 '!BO$6))</f>
        <v/>
      </c>
      <c r="BP55" s="313" t="str">
        <f>IF(BP$6="","",COUNTIF('tmp２'!$K50:$O50,'男子一覧表 '!BP$6))</f>
        <v/>
      </c>
      <c r="BQ55" s="313" t="str">
        <f>IF(BQ$6="","",COUNTIF('tmp２'!$K50:$O50,'男子一覧表 '!BQ$6))</f>
        <v/>
      </c>
      <c r="BR55" s="313" t="str">
        <f>IF(BR$6="","",COUNTIF('tmp２'!$K50:$O50,'男子一覧表 '!BR$6))</f>
        <v/>
      </c>
      <c r="BS55" s="342" t="str">
        <f>IF(BS$6="","",COUNTIF('tmp２'!$K50:$O50,'男子一覧表 '!BS$6))</f>
        <v/>
      </c>
      <c r="BT55" s="309" t="str">
        <f>IF(BT$6="","",COUNTIF('tmp２'!$K50:$O50,'男子一覧表 '!BT$6))</f>
        <v/>
      </c>
      <c r="BU55" s="309" t="str">
        <f>IF(BU$6="","",COUNTIF('tmp２'!$K50:$O50,'男子一覧表 '!BU$6))</f>
        <v/>
      </c>
      <c r="BV55" s="314" t="str">
        <f>IF(BV$6="","",COUNTIF('tmp２'!$K50:$O50,'男子一覧表 '!BV$6))</f>
        <v/>
      </c>
    </row>
    <row r="56" spans="1:74" ht="15" customHeight="1">
      <c r="A56" s="311">
        <v>49</v>
      </c>
      <c r="B56" s="312" t="str">
        <f>男子種目選択!B52</f>
        <v/>
      </c>
      <c r="C56" s="312" t="str">
        <f>男子種目選択!C52</f>
        <v/>
      </c>
      <c r="D56" s="324" t="str">
        <f>男子種目選択!D52</f>
        <v/>
      </c>
      <c r="E56" s="326">
        <f>IF(E$6="","",COUNTIF('tmp２'!$K51:$O51,'男子一覧表 '!E$6))</f>
        <v>0</v>
      </c>
      <c r="F56" s="309">
        <f>IF(F$6="","",COUNTIF('tmp２'!$K51:$O51,'男子一覧表 '!F$6))</f>
        <v>0</v>
      </c>
      <c r="G56" s="313">
        <f>IF(G$6="","",COUNTIF('tmp２'!$K51:$O51,'男子一覧表 '!G$6))</f>
        <v>0</v>
      </c>
      <c r="H56" s="313">
        <f>IF(H$6="","",COUNTIF('tmp２'!$K51:$O51,'男子一覧表 '!H$6))</f>
        <v>0</v>
      </c>
      <c r="I56" s="313">
        <f>IF(I$6="","",COUNTIF('tmp２'!$K51:$O51,'男子一覧表 '!I$6))</f>
        <v>0</v>
      </c>
      <c r="J56" s="313">
        <f>IF(J$6="","",COUNTIF('tmp２'!$K51:$O51,'男子一覧表 '!J$6))</f>
        <v>0</v>
      </c>
      <c r="K56" s="313">
        <f>IF(K$6="","",COUNTIF('tmp２'!$K51:$O51,'男子一覧表 '!K$6))</f>
        <v>0</v>
      </c>
      <c r="L56" s="313">
        <f>IF(L$6="","",COUNTIF('tmp２'!$K51:$O51,'男子一覧表 '!L$6))</f>
        <v>0</v>
      </c>
      <c r="M56" s="313">
        <f>IF(M$6="","",COUNTIF('tmp２'!$K51:$O51,'男子一覧表 '!M$6))</f>
        <v>0</v>
      </c>
      <c r="N56" s="313">
        <f>IF(N$6="","",COUNTIF('tmp２'!$K51:$O51,'男子一覧表 '!N$6))</f>
        <v>0</v>
      </c>
      <c r="O56" s="313">
        <f>IF(O$6="","",COUNTIF('tmp２'!$K51:$O51,'男子一覧表 '!O$6))</f>
        <v>0</v>
      </c>
      <c r="P56" s="313">
        <f>IF(P$6="","",COUNTIF('tmp２'!$K51:$O51,'男子一覧表 '!P$6))</f>
        <v>0</v>
      </c>
      <c r="Q56" s="313">
        <f>IF(Q$6="","",COUNTIF('tmp２'!$K51:$O51,'男子一覧表 '!Q$6))</f>
        <v>0</v>
      </c>
      <c r="R56" s="313">
        <f>IF(R$6="","",COUNTIF('tmp２'!$K51:$O51,'男子一覧表 '!R$6))</f>
        <v>0</v>
      </c>
      <c r="S56" s="313">
        <f>IF(S$6="","",COUNTIF('tmp２'!$K51:$O51,'男子一覧表 '!S$6))</f>
        <v>0</v>
      </c>
      <c r="T56" s="313">
        <f>IF(T$6="","",COUNTIF('tmp２'!$K51:$O51,'男子一覧表 '!T$6))</f>
        <v>0</v>
      </c>
      <c r="U56" s="342">
        <f>IF(U$6="","",COUNTIF('tmp２'!$K51:$O51,'男子一覧表 '!U$6))</f>
        <v>0</v>
      </c>
      <c r="V56" s="309">
        <f>IF(V$6="","",COUNTIF('tmp２'!$K51:$O51,'男子一覧表 '!V$6))</f>
        <v>0</v>
      </c>
      <c r="W56" s="309">
        <f>IF(W$6="","",COUNTIF('tmp２'!$K51:$O51,'男子一覧表 '!W$6))</f>
        <v>0</v>
      </c>
      <c r="X56" s="314">
        <f>IF(X$6="","",COUNTIF('tmp２'!$K51:$O51,'男子一覧表 '!X$6))</f>
        <v>0</v>
      </c>
      <c r="Z56" s="311">
        <v>49</v>
      </c>
      <c r="AA56" s="312" t="str">
        <f t="shared" si="0"/>
        <v/>
      </c>
      <c r="AB56" s="312" t="str">
        <f t="shared" si="1"/>
        <v/>
      </c>
      <c r="AC56" s="324" t="str">
        <f t="shared" si="2"/>
        <v/>
      </c>
      <c r="AD56" s="326">
        <f>IF(AD$6="","",COUNTIF('tmp２'!$K51:$O51,'男子一覧表 '!AD$6))</f>
        <v>0</v>
      </c>
      <c r="AE56" s="309">
        <f>IF(AE$6="","",COUNTIF('tmp２'!$K51:$O51,'男子一覧表 '!AE$6))</f>
        <v>0</v>
      </c>
      <c r="AF56" s="313">
        <f>IF(AF$6="","",COUNTIF('tmp２'!$K51:$O51,'男子一覧表 '!AF$6))</f>
        <v>0</v>
      </c>
      <c r="AG56" s="313">
        <f>IF(AG$6="","",COUNTIF('tmp２'!$K51:$O51,'男子一覧表 '!AG$6))</f>
        <v>0</v>
      </c>
      <c r="AH56" s="313">
        <f>IF(AH$6="","",COUNTIF('tmp２'!$K51:$O51,'男子一覧表 '!AH$6))</f>
        <v>0</v>
      </c>
      <c r="AI56" s="313">
        <f>IF(AI$6="","",COUNTIF('tmp２'!$K51:$O51,'男子一覧表 '!AI$6))</f>
        <v>0</v>
      </c>
      <c r="AJ56" s="313">
        <f>IF(AJ$6="","",COUNTIF('tmp２'!$K51:$O51,'男子一覧表 '!AJ$6))</f>
        <v>0</v>
      </c>
      <c r="AK56" s="313" t="str">
        <f>IF(AK$6="","",COUNTIF('tmp２'!$K51:$O51,'男子一覧表 '!AK$6))</f>
        <v/>
      </c>
      <c r="AL56" s="313" t="str">
        <f>IF(AL$6="","",COUNTIF('tmp２'!$K51:$O51,'男子一覧表 '!AL$6))</f>
        <v/>
      </c>
      <c r="AM56" s="313" t="str">
        <f>IF(AM$6="","",COUNTIF('tmp２'!$K51:$O51,'男子一覧表 '!AM$6))</f>
        <v/>
      </c>
      <c r="AN56" s="313" t="str">
        <f>IF(AN$6="","",COUNTIF('tmp２'!$K51:$O51,'男子一覧表 '!AN$6))</f>
        <v/>
      </c>
      <c r="AO56" s="313" t="str">
        <f>IF(AO$6="","",COUNTIF('tmp２'!$K51:$O51,'男子一覧表 '!AO$6))</f>
        <v/>
      </c>
      <c r="AP56" s="313" t="str">
        <f>IF(AP$6="","",COUNTIF('tmp２'!$K51:$O51,'男子一覧表 '!AP$6))</f>
        <v/>
      </c>
      <c r="AQ56" s="313" t="str">
        <f>IF(AQ$6="","",COUNTIF('tmp２'!$K51:$O51,'男子一覧表 '!AQ$6))</f>
        <v/>
      </c>
      <c r="AR56" s="313" t="str">
        <f>IF(AR$6="","",COUNTIF('tmp２'!$K51:$O51,'男子一覧表 '!AR$6))</f>
        <v/>
      </c>
      <c r="AS56" s="313" t="str">
        <f>IF(AS$6="","",COUNTIF('tmp２'!$K51:$O51,'男子一覧表 '!AS$6))</f>
        <v/>
      </c>
      <c r="AT56" s="342" t="str">
        <f>IF(AT$6="","",COUNTIF('tmp２'!$K51:$O51,'男子一覧表 '!AT$6))</f>
        <v/>
      </c>
      <c r="AU56" s="309" t="str">
        <f>IF(AU$6="","",COUNTIF('tmp２'!$K51:$O51,'男子一覧表 '!AU$6))</f>
        <v/>
      </c>
      <c r="AV56" s="309" t="str">
        <f>IF(AV$6="","",COUNTIF('tmp２'!$K51:$O51,'男子一覧表 '!AV$6))</f>
        <v/>
      </c>
      <c r="AW56" s="314" t="str">
        <f>IF(AW$6="","",COUNTIF('tmp２'!$K51:$O51,'男子一覧表 '!AW$6))</f>
        <v/>
      </c>
      <c r="AY56" s="311">
        <v>49</v>
      </c>
      <c r="AZ56" s="312" t="str">
        <f t="shared" si="3"/>
        <v/>
      </c>
      <c r="BA56" s="312" t="str">
        <f t="shared" si="4"/>
        <v/>
      </c>
      <c r="BB56" s="324" t="str">
        <f t="shared" si="5"/>
        <v/>
      </c>
      <c r="BC56" s="326" t="str">
        <f>IF(BC$6="","",COUNTIF('tmp２'!$K51:$O51,'男子一覧表 '!BC$6))</f>
        <v/>
      </c>
      <c r="BD56" s="309" t="str">
        <f>IF(BD$6="","",COUNTIF('tmp２'!$K51:$O51,'男子一覧表 '!BD$6))</f>
        <v/>
      </c>
      <c r="BE56" s="313" t="str">
        <f>IF(BE$6="","",COUNTIF('tmp２'!$K51:$O51,'男子一覧表 '!BE$6))</f>
        <v/>
      </c>
      <c r="BF56" s="313" t="str">
        <f>IF(BF$6="","",COUNTIF('tmp２'!$K51:$O51,'男子一覧表 '!BF$6))</f>
        <v/>
      </c>
      <c r="BG56" s="313" t="str">
        <f>IF(BG$6="","",COUNTIF('tmp２'!$K51:$O51,'男子一覧表 '!BG$6))</f>
        <v/>
      </c>
      <c r="BH56" s="313" t="str">
        <f>IF(BH$6="","",COUNTIF('tmp２'!$K51:$O51,'男子一覧表 '!BH$6))</f>
        <v/>
      </c>
      <c r="BI56" s="313" t="str">
        <f>IF(BI$6="","",COUNTIF('tmp２'!$K51:$O51,'男子一覧表 '!BI$6))</f>
        <v/>
      </c>
      <c r="BJ56" s="313" t="str">
        <f>IF(BJ$6="","",COUNTIF('tmp２'!$K51:$O51,'男子一覧表 '!BJ$6))</f>
        <v/>
      </c>
      <c r="BK56" s="313" t="str">
        <f>IF(BK$6="","",COUNTIF('tmp２'!$K51:$O51,'男子一覧表 '!BK$6))</f>
        <v/>
      </c>
      <c r="BL56" s="313" t="str">
        <f>IF(BL$6="","",COUNTIF('tmp２'!$K51:$O51,'男子一覧表 '!BL$6))</f>
        <v/>
      </c>
      <c r="BM56" s="313" t="str">
        <f>IF(BM$6="","",COUNTIF('tmp２'!$K51:$O51,'男子一覧表 '!BM$6))</f>
        <v/>
      </c>
      <c r="BN56" s="313" t="str">
        <f>IF(BN$6="","",COUNTIF('tmp２'!$K51:$O51,'男子一覧表 '!BN$6))</f>
        <v/>
      </c>
      <c r="BO56" s="313" t="str">
        <f>IF(BO$6="","",COUNTIF('tmp２'!$K51:$O51,'男子一覧表 '!BO$6))</f>
        <v/>
      </c>
      <c r="BP56" s="313" t="str">
        <f>IF(BP$6="","",COUNTIF('tmp２'!$K51:$O51,'男子一覧表 '!BP$6))</f>
        <v/>
      </c>
      <c r="BQ56" s="313" t="str">
        <f>IF(BQ$6="","",COUNTIF('tmp２'!$K51:$O51,'男子一覧表 '!BQ$6))</f>
        <v/>
      </c>
      <c r="BR56" s="313" t="str">
        <f>IF(BR$6="","",COUNTIF('tmp２'!$K51:$O51,'男子一覧表 '!BR$6))</f>
        <v/>
      </c>
      <c r="BS56" s="342" t="str">
        <f>IF(BS$6="","",COUNTIF('tmp２'!$K51:$O51,'男子一覧表 '!BS$6))</f>
        <v/>
      </c>
      <c r="BT56" s="309" t="str">
        <f>IF(BT$6="","",COUNTIF('tmp２'!$K51:$O51,'男子一覧表 '!BT$6))</f>
        <v/>
      </c>
      <c r="BU56" s="309" t="str">
        <f>IF(BU$6="","",COUNTIF('tmp２'!$K51:$O51,'男子一覧表 '!BU$6))</f>
        <v/>
      </c>
      <c r="BV56" s="314" t="str">
        <f>IF(BV$6="","",COUNTIF('tmp２'!$K51:$O51,'男子一覧表 '!BV$6))</f>
        <v/>
      </c>
    </row>
    <row r="57" spans="1:74" ht="15" customHeight="1" thickBot="1">
      <c r="A57" s="315">
        <v>50</v>
      </c>
      <c r="B57" s="316" t="str">
        <f>男子種目選択!B53</f>
        <v/>
      </c>
      <c r="C57" s="316" t="str">
        <f>男子種目選択!C53</f>
        <v/>
      </c>
      <c r="D57" s="317" t="str">
        <f>男子種目選択!D53</f>
        <v/>
      </c>
      <c r="E57" s="327">
        <f>IF(E$6="","",COUNTIF('tmp２'!$K52:$O52,'男子一覧表 '!E$6))</f>
        <v>0</v>
      </c>
      <c r="F57" s="318">
        <f>IF(F$6="","",COUNTIF('tmp２'!$K52:$O52,'男子一覧表 '!F$6))</f>
        <v>0</v>
      </c>
      <c r="G57" s="318">
        <f>IF(G$6="","",COUNTIF('tmp２'!$K52:$O52,'男子一覧表 '!G$6))</f>
        <v>0</v>
      </c>
      <c r="H57" s="318">
        <f>IF(H$6="","",COUNTIF('tmp２'!$K52:$O52,'男子一覧表 '!H$6))</f>
        <v>0</v>
      </c>
      <c r="I57" s="318">
        <f>IF(I$6="","",COUNTIF('tmp２'!$K52:$O52,'男子一覧表 '!I$6))</f>
        <v>0</v>
      </c>
      <c r="J57" s="318">
        <f>IF(J$6="","",COUNTIF('tmp２'!$K52:$O52,'男子一覧表 '!J$6))</f>
        <v>0</v>
      </c>
      <c r="K57" s="318">
        <f>IF(K$6="","",COUNTIF('tmp２'!$K52:$O52,'男子一覧表 '!K$6))</f>
        <v>0</v>
      </c>
      <c r="L57" s="318">
        <f>IF(L$6="","",COUNTIF('tmp２'!$K52:$O52,'男子一覧表 '!L$6))</f>
        <v>0</v>
      </c>
      <c r="M57" s="318">
        <f>IF(M$6="","",COUNTIF('tmp２'!$K52:$O52,'男子一覧表 '!M$6))</f>
        <v>0</v>
      </c>
      <c r="N57" s="318">
        <f>IF(N$6="","",COUNTIF('tmp２'!$K52:$O52,'男子一覧表 '!N$6))</f>
        <v>0</v>
      </c>
      <c r="O57" s="318">
        <f>IF(O$6="","",COUNTIF('tmp２'!$K52:$O52,'男子一覧表 '!O$6))</f>
        <v>0</v>
      </c>
      <c r="P57" s="318">
        <f>IF(P$6="","",COUNTIF('tmp２'!$K52:$O52,'男子一覧表 '!P$6))</f>
        <v>0</v>
      </c>
      <c r="Q57" s="318">
        <f>IF(Q$6="","",COUNTIF('tmp２'!$K52:$O52,'男子一覧表 '!Q$6))</f>
        <v>0</v>
      </c>
      <c r="R57" s="318">
        <f>IF(R$6="","",COUNTIF('tmp２'!$K52:$O52,'男子一覧表 '!R$6))</f>
        <v>0</v>
      </c>
      <c r="S57" s="318">
        <f>IF(S$6="","",COUNTIF('tmp２'!$K52:$O52,'男子一覧表 '!S$6))</f>
        <v>0</v>
      </c>
      <c r="T57" s="318">
        <f>IF(T$6="","",COUNTIF('tmp２'!$K52:$O52,'男子一覧表 '!T$6))</f>
        <v>0</v>
      </c>
      <c r="U57" s="343">
        <f>IF(U$6="","",COUNTIF('tmp２'!$K52:$O52,'男子一覧表 '!U$6))</f>
        <v>0</v>
      </c>
      <c r="V57" s="335">
        <f>IF(V$6="","",COUNTIF('tmp２'!$K52:$O52,'男子一覧表 '!V$6))</f>
        <v>0</v>
      </c>
      <c r="W57" s="335">
        <f>IF(W$6="","",COUNTIF('tmp２'!$K52:$O52,'男子一覧表 '!W$6))</f>
        <v>0</v>
      </c>
      <c r="X57" s="319">
        <f>IF(X$6="","",COUNTIF('tmp２'!$K52:$O52,'男子一覧表 '!X$6))</f>
        <v>0</v>
      </c>
      <c r="Z57" s="315">
        <v>50</v>
      </c>
      <c r="AA57" s="316" t="str">
        <f t="shared" si="0"/>
        <v/>
      </c>
      <c r="AB57" s="316" t="str">
        <f t="shared" si="1"/>
        <v/>
      </c>
      <c r="AC57" s="317" t="str">
        <f t="shared" si="2"/>
        <v/>
      </c>
      <c r="AD57" s="327">
        <f>IF(AD$6="","",COUNTIF('tmp２'!$K52:$O52,'男子一覧表 '!AD$6))</f>
        <v>0</v>
      </c>
      <c r="AE57" s="318">
        <f>IF(AE$6="","",COUNTIF('tmp２'!$K52:$O52,'男子一覧表 '!AE$6))</f>
        <v>0</v>
      </c>
      <c r="AF57" s="318">
        <f>IF(AF$6="","",COUNTIF('tmp２'!$K52:$O52,'男子一覧表 '!AF$6))</f>
        <v>0</v>
      </c>
      <c r="AG57" s="318">
        <f>IF(AG$6="","",COUNTIF('tmp２'!$K52:$O52,'男子一覧表 '!AG$6))</f>
        <v>0</v>
      </c>
      <c r="AH57" s="318">
        <f>IF(AH$6="","",COUNTIF('tmp２'!$K52:$O52,'男子一覧表 '!AH$6))</f>
        <v>0</v>
      </c>
      <c r="AI57" s="318">
        <f>IF(AI$6="","",COUNTIF('tmp２'!$K52:$O52,'男子一覧表 '!AI$6))</f>
        <v>0</v>
      </c>
      <c r="AJ57" s="318">
        <f>IF(AJ$6="","",COUNTIF('tmp２'!$K52:$O52,'男子一覧表 '!AJ$6))</f>
        <v>0</v>
      </c>
      <c r="AK57" s="318" t="str">
        <f>IF(AK$6="","",COUNTIF('tmp２'!$K52:$O52,'男子一覧表 '!AK$6))</f>
        <v/>
      </c>
      <c r="AL57" s="318" t="str">
        <f>IF(AL$6="","",COUNTIF('tmp２'!$K52:$O52,'男子一覧表 '!AL$6))</f>
        <v/>
      </c>
      <c r="AM57" s="318" t="str">
        <f>IF(AM$6="","",COUNTIF('tmp２'!$K52:$O52,'男子一覧表 '!AM$6))</f>
        <v/>
      </c>
      <c r="AN57" s="318" t="str">
        <f>IF(AN$6="","",COUNTIF('tmp２'!$K52:$O52,'男子一覧表 '!AN$6))</f>
        <v/>
      </c>
      <c r="AO57" s="318" t="str">
        <f>IF(AO$6="","",COUNTIF('tmp２'!$K52:$O52,'男子一覧表 '!AO$6))</f>
        <v/>
      </c>
      <c r="AP57" s="318" t="str">
        <f>IF(AP$6="","",COUNTIF('tmp２'!$K52:$O52,'男子一覧表 '!AP$6))</f>
        <v/>
      </c>
      <c r="AQ57" s="318" t="str">
        <f>IF(AQ$6="","",COUNTIF('tmp２'!$K52:$O52,'男子一覧表 '!AQ$6))</f>
        <v/>
      </c>
      <c r="AR57" s="318" t="str">
        <f>IF(AR$6="","",COUNTIF('tmp２'!$K52:$O52,'男子一覧表 '!AR$6))</f>
        <v/>
      </c>
      <c r="AS57" s="318" t="str">
        <f>IF(AS$6="","",COUNTIF('tmp２'!$K52:$O52,'男子一覧表 '!AS$6))</f>
        <v/>
      </c>
      <c r="AT57" s="343" t="str">
        <f>IF(AT$6="","",COUNTIF('tmp２'!$K52:$O52,'男子一覧表 '!AT$6))</f>
        <v/>
      </c>
      <c r="AU57" s="335" t="str">
        <f>IF(AU$6="","",COUNTIF('tmp２'!$K52:$O52,'男子一覧表 '!AU$6))</f>
        <v/>
      </c>
      <c r="AV57" s="335" t="str">
        <f>IF(AV$6="","",COUNTIF('tmp２'!$K52:$O52,'男子一覧表 '!AV$6))</f>
        <v/>
      </c>
      <c r="AW57" s="319" t="str">
        <f>IF(AW$6="","",COUNTIF('tmp２'!$K52:$O52,'男子一覧表 '!AW$6))</f>
        <v/>
      </c>
      <c r="AY57" s="315">
        <v>50</v>
      </c>
      <c r="AZ57" s="316" t="str">
        <f t="shared" si="3"/>
        <v/>
      </c>
      <c r="BA57" s="316" t="str">
        <f t="shared" si="4"/>
        <v/>
      </c>
      <c r="BB57" s="317" t="str">
        <f t="shared" si="5"/>
        <v/>
      </c>
      <c r="BC57" s="327" t="str">
        <f>IF(BC$6="","",COUNTIF('tmp２'!$K52:$O52,'男子一覧表 '!BC$6))</f>
        <v/>
      </c>
      <c r="BD57" s="318" t="str">
        <f>IF(BD$6="","",COUNTIF('tmp２'!$K52:$O52,'男子一覧表 '!BD$6))</f>
        <v/>
      </c>
      <c r="BE57" s="318" t="str">
        <f>IF(BE$6="","",COUNTIF('tmp２'!$K52:$O52,'男子一覧表 '!BE$6))</f>
        <v/>
      </c>
      <c r="BF57" s="318" t="str">
        <f>IF(BF$6="","",COUNTIF('tmp２'!$K52:$O52,'男子一覧表 '!BF$6))</f>
        <v/>
      </c>
      <c r="BG57" s="318" t="str">
        <f>IF(BG$6="","",COUNTIF('tmp２'!$K52:$O52,'男子一覧表 '!BG$6))</f>
        <v/>
      </c>
      <c r="BH57" s="318" t="str">
        <f>IF(BH$6="","",COUNTIF('tmp２'!$K52:$O52,'男子一覧表 '!BH$6))</f>
        <v/>
      </c>
      <c r="BI57" s="318" t="str">
        <f>IF(BI$6="","",COUNTIF('tmp２'!$K52:$O52,'男子一覧表 '!BI$6))</f>
        <v/>
      </c>
      <c r="BJ57" s="318" t="str">
        <f>IF(BJ$6="","",COUNTIF('tmp２'!$K52:$O52,'男子一覧表 '!BJ$6))</f>
        <v/>
      </c>
      <c r="BK57" s="318" t="str">
        <f>IF(BK$6="","",COUNTIF('tmp２'!$K52:$O52,'男子一覧表 '!BK$6))</f>
        <v/>
      </c>
      <c r="BL57" s="318" t="str">
        <f>IF(BL$6="","",COUNTIF('tmp２'!$K52:$O52,'男子一覧表 '!BL$6))</f>
        <v/>
      </c>
      <c r="BM57" s="318" t="str">
        <f>IF(BM$6="","",COUNTIF('tmp２'!$K52:$O52,'男子一覧表 '!BM$6))</f>
        <v/>
      </c>
      <c r="BN57" s="318" t="str">
        <f>IF(BN$6="","",COUNTIF('tmp２'!$K52:$O52,'男子一覧表 '!BN$6))</f>
        <v/>
      </c>
      <c r="BO57" s="318" t="str">
        <f>IF(BO$6="","",COUNTIF('tmp２'!$K52:$O52,'男子一覧表 '!BO$6))</f>
        <v/>
      </c>
      <c r="BP57" s="318" t="str">
        <f>IF(BP$6="","",COUNTIF('tmp２'!$K52:$O52,'男子一覧表 '!BP$6))</f>
        <v/>
      </c>
      <c r="BQ57" s="318" t="str">
        <f>IF(BQ$6="","",COUNTIF('tmp２'!$K52:$O52,'男子一覧表 '!BQ$6))</f>
        <v/>
      </c>
      <c r="BR57" s="318" t="str">
        <f>IF(BR$6="","",COUNTIF('tmp２'!$K52:$O52,'男子一覧表 '!BR$6))</f>
        <v/>
      </c>
      <c r="BS57" s="343" t="str">
        <f>IF(BS$6="","",COUNTIF('tmp２'!$K52:$O52,'男子一覧表 '!BS$6))</f>
        <v/>
      </c>
      <c r="BT57" s="335" t="str">
        <f>IF(BT$6="","",COUNTIF('tmp２'!$K52:$O52,'男子一覧表 '!BT$6))</f>
        <v/>
      </c>
      <c r="BU57" s="335" t="str">
        <f>IF(BU$6="","",COUNTIF('tmp２'!$K52:$O52,'男子一覧表 '!BU$6))</f>
        <v/>
      </c>
      <c r="BV57" s="319" t="str">
        <f>IF(BV$6="","",COUNTIF('tmp２'!$K52:$O52,'男子一覧表 '!BV$6))</f>
        <v/>
      </c>
    </row>
    <row r="69" spans="3:71" ht="18" customHeight="1"/>
    <row r="70" spans="3:71" s="4" customFormat="1" ht="153" customHeight="1">
      <c r="E70" s="320"/>
      <c r="F70" s="320"/>
      <c r="G70" s="320"/>
      <c r="H70" s="320"/>
      <c r="I70" s="320"/>
      <c r="J70" s="320"/>
      <c r="K70" s="320"/>
      <c r="L70" s="320"/>
      <c r="M70" s="320"/>
      <c r="N70" s="320"/>
      <c r="O70" s="320"/>
      <c r="P70" s="320"/>
      <c r="Q70" s="320"/>
      <c r="R70" s="320"/>
      <c r="S70" s="320"/>
      <c r="T70" s="320"/>
      <c r="U70" s="320"/>
      <c r="AD70" s="320"/>
      <c r="AE70" s="320"/>
      <c r="AF70" s="320"/>
      <c r="AG70" s="320"/>
      <c r="AH70" s="320"/>
      <c r="AI70" s="320"/>
      <c r="AJ70" s="320"/>
      <c r="AK70" s="320"/>
      <c r="AL70" s="320"/>
      <c r="AM70" s="320"/>
      <c r="AN70" s="320"/>
      <c r="AO70" s="320"/>
      <c r="AP70" s="320"/>
      <c r="AQ70" s="320"/>
      <c r="AR70" s="320"/>
      <c r="AS70" s="320"/>
      <c r="AT70" s="320"/>
      <c r="BC70" s="320"/>
      <c r="BD70" s="320"/>
      <c r="BE70" s="320"/>
      <c r="BF70" s="320"/>
      <c r="BG70" s="320"/>
      <c r="BH70" s="320"/>
      <c r="BI70" s="320"/>
      <c r="BJ70" s="320"/>
      <c r="BK70" s="320"/>
      <c r="BL70" s="320"/>
      <c r="BM70" s="320"/>
      <c r="BN70" s="320"/>
      <c r="BO70" s="320"/>
      <c r="BP70" s="320"/>
      <c r="BQ70" s="320"/>
      <c r="BR70" s="320"/>
      <c r="BS70" s="320"/>
    </row>
    <row r="71" spans="3:71" s="4" customFormat="1" ht="153" customHeight="1">
      <c r="E71" s="320"/>
      <c r="F71" s="320"/>
      <c r="G71" s="320"/>
      <c r="H71" s="320"/>
      <c r="I71" s="320"/>
      <c r="J71" s="320"/>
      <c r="K71" s="320"/>
      <c r="L71" s="320"/>
      <c r="M71" s="320"/>
      <c r="N71" s="320"/>
      <c r="O71" s="320"/>
      <c r="P71" s="320"/>
      <c r="Q71" s="320"/>
      <c r="R71" s="320"/>
      <c r="S71" s="320"/>
      <c r="T71" s="320"/>
      <c r="U71" s="320"/>
      <c r="AD71" s="320"/>
      <c r="AE71" s="320"/>
      <c r="AF71" s="320"/>
      <c r="AG71" s="320"/>
      <c r="AH71" s="320"/>
      <c r="AI71" s="320"/>
      <c r="AJ71" s="320"/>
      <c r="AK71" s="320"/>
      <c r="AL71" s="320"/>
      <c r="AM71" s="320"/>
      <c r="AN71" s="320"/>
      <c r="AO71" s="320"/>
      <c r="AP71" s="320"/>
      <c r="AQ71" s="320"/>
      <c r="AR71" s="320"/>
      <c r="AS71" s="320"/>
      <c r="AT71" s="320"/>
      <c r="BC71" s="320"/>
      <c r="BD71" s="320"/>
      <c r="BE71" s="320"/>
      <c r="BF71" s="320"/>
      <c r="BG71" s="320"/>
      <c r="BH71" s="320"/>
      <c r="BI71" s="320"/>
      <c r="BJ71" s="320"/>
      <c r="BK71" s="320"/>
      <c r="BL71" s="320"/>
      <c r="BM71" s="320"/>
      <c r="BN71" s="320"/>
      <c r="BO71" s="320"/>
      <c r="BP71" s="320"/>
      <c r="BQ71" s="320"/>
      <c r="BR71" s="320"/>
      <c r="BS71" s="320"/>
    </row>
    <row r="72" spans="3:71" s="4" customFormat="1" ht="153" customHeight="1">
      <c r="E72" s="321"/>
      <c r="F72" s="321"/>
      <c r="G72" s="321"/>
      <c r="H72" s="321"/>
      <c r="I72" s="321"/>
      <c r="J72" s="321"/>
      <c r="K72" s="321"/>
      <c r="L72" s="321"/>
      <c r="M72" s="320"/>
      <c r="N72" s="320"/>
      <c r="O72" s="320"/>
      <c r="P72" s="320"/>
      <c r="Q72" s="320"/>
      <c r="R72" s="321"/>
      <c r="T72" s="321"/>
      <c r="U72" s="321"/>
      <c r="AD72" s="321"/>
      <c r="AE72" s="321"/>
      <c r="AF72" s="321"/>
      <c r="AG72" s="321"/>
      <c r="AH72" s="321"/>
      <c r="AI72" s="321"/>
      <c r="AJ72" s="321"/>
      <c r="AK72" s="321"/>
      <c r="AL72" s="320"/>
      <c r="AM72" s="320"/>
      <c r="AN72" s="320"/>
      <c r="AO72" s="320"/>
      <c r="AP72" s="320"/>
      <c r="AQ72" s="321"/>
      <c r="AS72" s="321"/>
      <c r="AT72" s="321"/>
      <c r="BC72" s="321"/>
      <c r="BD72" s="321"/>
      <c r="BE72" s="321"/>
      <c r="BF72" s="321"/>
      <c r="BG72" s="321"/>
      <c r="BH72" s="321"/>
      <c r="BI72" s="321"/>
      <c r="BJ72" s="321"/>
      <c r="BK72" s="320"/>
      <c r="BL72" s="320"/>
      <c r="BM72" s="320"/>
      <c r="BN72" s="320"/>
      <c r="BO72" s="320"/>
      <c r="BP72" s="321"/>
      <c r="BR72" s="321"/>
      <c r="BS72" s="321"/>
    </row>
    <row r="73" spans="3:71" s="4" customFormat="1" ht="153" customHeight="1">
      <c r="E73" s="321"/>
      <c r="F73" s="321"/>
      <c r="G73" s="321"/>
      <c r="H73" s="321"/>
      <c r="I73" s="321"/>
      <c r="J73" s="321"/>
      <c r="K73" s="321"/>
      <c r="L73" s="321"/>
      <c r="M73" s="321"/>
      <c r="N73" s="321"/>
      <c r="O73" s="321"/>
      <c r="P73" s="321"/>
      <c r="Q73" s="321"/>
      <c r="R73" s="321"/>
      <c r="T73" s="321"/>
      <c r="U73" s="321"/>
      <c r="AD73" s="321"/>
      <c r="AE73" s="321"/>
      <c r="AF73" s="321"/>
      <c r="AG73" s="321"/>
      <c r="AH73" s="321"/>
      <c r="AI73" s="321"/>
      <c r="AJ73" s="321"/>
      <c r="AK73" s="321"/>
      <c r="AL73" s="321"/>
      <c r="AM73" s="321"/>
      <c r="AN73" s="321"/>
      <c r="AO73" s="321"/>
      <c r="AP73" s="321"/>
      <c r="AQ73" s="321"/>
      <c r="AS73" s="321"/>
      <c r="AT73" s="321"/>
      <c r="BC73" s="321"/>
      <c r="BD73" s="321"/>
      <c r="BE73" s="321"/>
      <c r="BF73" s="321"/>
      <c r="BG73" s="321"/>
      <c r="BH73" s="321"/>
      <c r="BI73" s="321"/>
      <c r="BJ73" s="321"/>
      <c r="BK73" s="321"/>
      <c r="BL73" s="321"/>
      <c r="BM73" s="321"/>
      <c r="BN73" s="321"/>
      <c r="BO73" s="321"/>
      <c r="BP73" s="321"/>
      <c r="BR73" s="321"/>
      <c r="BS73" s="321"/>
    </row>
    <row r="74" spans="3:71" ht="153" customHeight="1">
      <c r="C74" s="4"/>
      <c r="D74" s="4"/>
      <c r="E74" s="321"/>
      <c r="F74" s="321"/>
      <c r="G74" s="321"/>
      <c r="H74" s="321"/>
      <c r="I74" s="321"/>
      <c r="J74" s="321"/>
      <c r="K74" s="321"/>
      <c r="L74" s="321"/>
      <c r="M74" s="321"/>
      <c r="N74" s="4"/>
      <c r="O74" s="321"/>
      <c r="P74" s="321"/>
      <c r="Q74" s="321"/>
      <c r="R74" s="321"/>
      <c r="S74" s="321"/>
      <c r="T74" s="321"/>
      <c r="U74" s="321"/>
      <c r="AB74" s="4"/>
      <c r="AC74" s="4"/>
      <c r="AD74" s="321"/>
      <c r="AE74" s="321"/>
      <c r="AF74" s="321"/>
      <c r="AG74" s="321"/>
      <c r="AH74" s="321"/>
      <c r="AI74" s="321"/>
      <c r="AJ74" s="321"/>
      <c r="AK74" s="321"/>
      <c r="AL74" s="321"/>
      <c r="AM74" s="4"/>
      <c r="AN74" s="321"/>
      <c r="AO74" s="321"/>
      <c r="AP74" s="321"/>
      <c r="AQ74" s="321"/>
      <c r="AR74" s="321"/>
      <c r="AS74" s="321"/>
      <c r="AT74" s="321"/>
      <c r="BA74" s="4"/>
      <c r="BB74" s="4"/>
      <c r="BC74" s="321"/>
      <c r="BD74" s="321"/>
      <c r="BE74" s="321"/>
      <c r="BF74" s="321"/>
      <c r="BG74" s="321"/>
      <c r="BH74" s="321"/>
      <c r="BI74" s="321"/>
      <c r="BJ74" s="321"/>
      <c r="BK74" s="321"/>
      <c r="BL74" s="4"/>
      <c r="BM74" s="321"/>
      <c r="BN74" s="321"/>
      <c r="BO74" s="321"/>
      <c r="BP74" s="321"/>
      <c r="BQ74" s="321"/>
      <c r="BR74" s="321"/>
      <c r="BS74" s="321"/>
    </row>
    <row r="75" spans="3:71" ht="153" customHeight="1">
      <c r="E75" s="321"/>
      <c r="F75" s="321"/>
      <c r="G75" s="322"/>
      <c r="H75" s="322"/>
      <c r="I75" s="322"/>
      <c r="J75" s="321"/>
      <c r="K75" s="321"/>
      <c r="L75" s="321"/>
      <c r="M75" s="320"/>
      <c r="N75" s="320"/>
      <c r="O75" s="320"/>
      <c r="P75" s="320"/>
      <c r="Q75" s="322"/>
      <c r="R75" s="322"/>
      <c r="S75" s="322"/>
      <c r="T75" s="322"/>
      <c r="U75" s="321"/>
      <c r="AD75" s="321"/>
      <c r="AE75" s="321"/>
      <c r="AF75" s="322"/>
      <c r="AG75" s="322"/>
      <c r="AH75" s="322"/>
      <c r="AI75" s="321"/>
      <c r="AJ75" s="321"/>
      <c r="AK75" s="321"/>
      <c r="AL75" s="320"/>
      <c r="AM75" s="320"/>
      <c r="AN75" s="320"/>
      <c r="AO75" s="320"/>
      <c r="AP75" s="322"/>
      <c r="AQ75" s="322"/>
      <c r="AR75" s="322"/>
      <c r="AS75" s="322"/>
      <c r="AT75" s="321"/>
      <c r="BC75" s="321"/>
      <c r="BD75" s="321"/>
      <c r="BE75" s="322"/>
      <c r="BF75" s="322"/>
      <c r="BG75" s="322"/>
      <c r="BH75" s="321"/>
      <c r="BI75" s="321"/>
      <c r="BJ75" s="321"/>
      <c r="BK75" s="320"/>
      <c r="BL75" s="320"/>
      <c r="BM75" s="320"/>
      <c r="BN75" s="320"/>
      <c r="BO75" s="322"/>
      <c r="BP75" s="322"/>
      <c r="BQ75" s="322"/>
      <c r="BR75" s="322"/>
      <c r="BS75" s="321"/>
    </row>
    <row r="76" spans="3:71" ht="18" customHeight="1"/>
    <row r="77" spans="3:71" ht="18" customHeight="1"/>
    <row r="78" spans="3:71" ht="18" customHeight="1"/>
    <row r="79" spans="3:71" ht="18" customHeight="1"/>
    <row r="80" spans="3:71" ht="18" customHeight="1"/>
    <row r="81" ht="18" customHeight="1"/>
    <row r="82" ht="18" customHeight="1"/>
    <row r="83" ht="18" customHeight="1"/>
    <row r="84" ht="18" customHeight="1"/>
    <row r="85" ht="18" customHeight="1"/>
    <row r="86" ht="18" customHeight="1"/>
    <row r="87" ht="18" customHeight="1"/>
    <row r="88" ht="18" customHeight="1"/>
    <row r="89" ht="18" customHeight="1"/>
    <row r="90" ht="18" customHeight="1"/>
    <row r="91" ht="18" customHeight="1"/>
    <row r="92" ht="18" customHeight="1"/>
    <row r="93" ht="18" customHeight="1"/>
    <row r="94" ht="18" customHeight="1"/>
    <row r="95" ht="18" customHeight="1"/>
    <row r="96" ht="18" customHeight="1"/>
    <row r="97" ht="18" customHeight="1"/>
    <row r="98" ht="18" customHeight="1"/>
    <row r="99" ht="18" customHeight="1"/>
    <row r="100" ht="18" customHeight="1"/>
    <row r="101" ht="18" customHeight="1"/>
    <row r="102" ht="18" customHeight="1"/>
    <row r="103" ht="18" customHeight="1"/>
    <row r="104" ht="18" customHeight="1"/>
    <row r="105" ht="18" customHeight="1"/>
    <row r="106" ht="18" customHeight="1"/>
    <row r="107" ht="18" customHeight="1"/>
    <row r="108" ht="18" customHeight="1"/>
    <row r="109" ht="18" customHeight="1"/>
    <row r="110" ht="18" customHeight="1"/>
    <row r="111" ht="18" customHeight="1"/>
    <row r="112" ht="18" customHeight="1"/>
    <row r="113" ht="18" customHeight="1"/>
    <row r="114" ht="18" customHeight="1"/>
    <row r="115" ht="18" customHeight="1"/>
    <row r="116" ht="18" customHeight="1"/>
    <row r="117" ht="18" customHeight="1"/>
  </sheetData>
  <mergeCells count="24">
    <mergeCell ref="Q3:V3"/>
    <mergeCell ref="Q4:V4"/>
    <mergeCell ref="N4:P4"/>
    <mergeCell ref="A5:B6"/>
    <mergeCell ref="C2:D2"/>
    <mergeCell ref="D3:E3"/>
    <mergeCell ref="F3:M3"/>
    <mergeCell ref="N3:P3"/>
    <mergeCell ref="AM4:AO4"/>
    <mergeCell ref="AP4:AU4"/>
    <mergeCell ref="Z5:AA6"/>
    <mergeCell ref="AB2:AC2"/>
    <mergeCell ref="AC3:AD3"/>
    <mergeCell ref="AE3:AL3"/>
    <mergeCell ref="AM3:AO3"/>
    <mergeCell ref="AP3:AU3"/>
    <mergeCell ref="BL4:BN4"/>
    <mergeCell ref="BO4:BT4"/>
    <mergeCell ref="AY5:AZ6"/>
    <mergeCell ref="BA2:BB2"/>
    <mergeCell ref="BB3:BC3"/>
    <mergeCell ref="BD3:BK3"/>
    <mergeCell ref="BL3:BN3"/>
    <mergeCell ref="BO3:BT3"/>
  </mergeCells>
  <phoneticPr fontId="6"/>
  <conditionalFormatting sqref="Q3">
    <cfRule type="cellIs" dxfId="461" priority="8" stopIfTrue="1" operator="equal">
      <formula>"ここに入力"</formula>
    </cfRule>
  </conditionalFormatting>
  <conditionalFormatting sqref="Q4:T4">
    <cfRule type="cellIs" dxfId="460" priority="9" stopIfTrue="1" operator="equal">
      <formula>"ここに入力"</formula>
    </cfRule>
  </conditionalFormatting>
  <conditionalFormatting sqref="B8:B57">
    <cfRule type="cellIs" dxfId="459" priority="7" stopIfTrue="1" operator="greaterThan">
      <formula>10000</formula>
    </cfRule>
  </conditionalFormatting>
  <conditionalFormatting sqref="AP3">
    <cfRule type="cellIs" dxfId="458" priority="5" stopIfTrue="1" operator="equal">
      <formula>"ここに入力"</formula>
    </cfRule>
  </conditionalFormatting>
  <conditionalFormatting sqref="AP4:AS4">
    <cfRule type="cellIs" dxfId="457" priority="6" stopIfTrue="1" operator="equal">
      <formula>"ここに入力"</formula>
    </cfRule>
  </conditionalFormatting>
  <conditionalFormatting sqref="AA8:AA57">
    <cfRule type="cellIs" dxfId="456" priority="4" stopIfTrue="1" operator="greaterThan">
      <formula>10000</formula>
    </cfRule>
  </conditionalFormatting>
  <conditionalFormatting sqref="BO3">
    <cfRule type="cellIs" dxfId="455" priority="2" stopIfTrue="1" operator="equal">
      <formula>"ここに入力"</formula>
    </cfRule>
  </conditionalFormatting>
  <conditionalFormatting sqref="BO4:BR4">
    <cfRule type="cellIs" dxfId="454" priority="3" stopIfTrue="1" operator="equal">
      <formula>"ここに入力"</formula>
    </cfRule>
  </conditionalFormatting>
  <conditionalFormatting sqref="AZ8:AZ57">
    <cfRule type="cellIs" dxfId="453" priority="1" stopIfTrue="1" operator="greaterThan">
      <formula>10000</formula>
    </cfRule>
  </conditionalFormatting>
  <pageMargins left="0.59" right="0.59" top="0.59" bottom="0.2" header="0.51" footer="0.51"/>
  <pageSetup paperSize="9" orientation="portrait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 tint="-0.499984740745262"/>
  </sheetPr>
  <dimension ref="A1:BV125"/>
  <sheetViews>
    <sheetView showGridLines="0" showZeros="0" view="pageLayout" topLeftCell="A2" workbookViewId="0">
      <selection activeCell="A2" sqref="A2"/>
    </sheetView>
  </sheetViews>
  <sheetFormatPr defaultColWidth="10.625" defaultRowHeight="14.25"/>
  <cols>
    <col min="1" max="1" width="3.875" style="3" customWidth="1"/>
    <col min="2" max="2" width="5.375" style="3" customWidth="1"/>
    <col min="3" max="3" width="10" style="3" customWidth="1"/>
    <col min="4" max="24" width="3.125" style="3" customWidth="1"/>
    <col min="25" max="25" width="4.5" style="3" hidden="1" customWidth="1"/>
    <col min="26" max="26" width="3.875" style="3" customWidth="1"/>
    <col min="27" max="27" width="5.375" style="3" customWidth="1"/>
    <col min="28" max="28" width="10" style="3" customWidth="1"/>
    <col min="29" max="49" width="3.125" style="3" customWidth="1"/>
    <col min="50" max="50" width="10.625" style="3" hidden="1" customWidth="1"/>
    <col min="51" max="51" width="3.875" style="3" customWidth="1"/>
    <col min="52" max="52" width="5.375" style="3" customWidth="1"/>
    <col min="53" max="53" width="10" style="3" customWidth="1"/>
    <col min="54" max="74" width="3.125" style="3" customWidth="1"/>
    <col min="75" max="16384" width="10.625" style="3"/>
  </cols>
  <sheetData>
    <row r="1" spans="1:74" ht="54" hidden="1" customHeight="1">
      <c r="A1" s="290" t="s">
        <v>233</v>
      </c>
      <c r="B1" s="291"/>
      <c r="C1" s="291"/>
      <c r="D1" s="292">
        <v>1</v>
      </c>
      <c r="E1" s="291"/>
      <c r="F1" s="291"/>
      <c r="G1" s="290" t="s">
        <v>0</v>
      </c>
      <c r="H1" s="290"/>
      <c r="I1" s="291"/>
      <c r="J1" s="291"/>
      <c r="K1" s="291"/>
      <c r="L1" s="291"/>
      <c r="M1" s="291"/>
      <c r="N1" s="291"/>
      <c r="O1" s="293" t="e">
        <f>#REF!</f>
        <v>#REF!</v>
      </c>
      <c r="P1" s="290"/>
      <c r="Q1" s="290"/>
      <c r="R1" s="290"/>
      <c r="S1" s="291"/>
      <c r="T1" s="292"/>
      <c r="U1" s="291"/>
      <c r="V1" s="291"/>
      <c r="W1" s="291"/>
      <c r="X1" s="291"/>
      <c r="Z1" s="290" t="s">
        <v>233</v>
      </c>
      <c r="AA1" s="291"/>
      <c r="AB1" s="291"/>
      <c r="AC1" s="292">
        <v>1</v>
      </c>
      <c r="AD1" s="291"/>
      <c r="AE1" s="291"/>
      <c r="AF1" s="290" t="s">
        <v>0</v>
      </c>
      <c r="AG1" s="290"/>
      <c r="AH1" s="291"/>
      <c r="AI1" s="291"/>
      <c r="AJ1" s="291"/>
      <c r="AK1" s="291"/>
      <c r="AL1" s="291"/>
      <c r="AM1" s="291"/>
      <c r="AN1" s="293" t="e">
        <f>#REF!</f>
        <v>#REF!</v>
      </c>
      <c r="AO1" s="290"/>
      <c r="AP1" s="290"/>
      <c r="AQ1" s="290"/>
      <c r="AR1" s="291"/>
      <c r="AS1" s="292"/>
      <c r="AT1" s="291"/>
      <c r="AU1" s="291"/>
      <c r="AV1" s="291"/>
      <c r="AW1" s="291"/>
      <c r="AY1" s="290" t="s">
        <v>233</v>
      </c>
      <c r="AZ1" s="291"/>
      <c r="BA1" s="291"/>
      <c r="BB1" s="292">
        <v>1</v>
      </c>
      <c r="BC1" s="291"/>
      <c r="BD1" s="291"/>
      <c r="BE1" s="290" t="s">
        <v>0</v>
      </c>
      <c r="BF1" s="290"/>
      <c r="BG1" s="291"/>
      <c r="BH1" s="291"/>
      <c r="BI1" s="291"/>
      <c r="BJ1" s="291"/>
      <c r="BK1" s="291"/>
      <c r="BL1" s="291"/>
      <c r="BM1" s="293" t="e">
        <f>#REF!</f>
        <v>#REF!</v>
      </c>
      <c r="BN1" s="290"/>
      <c r="BO1" s="290"/>
      <c r="BP1" s="290"/>
      <c r="BQ1" s="291"/>
      <c r="BR1" s="292"/>
      <c r="BS1" s="291"/>
      <c r="BT1" s="291"/>
      <c r="BU1" s="291"/>
      <c r="BV1" s="291"/>
    </row>
    <row r="2" spans="1:74" ht="27" customHeight="1">
      <c r="A2" s="345" t="str">
        <f>IF(AD7="","","No.1")</f>
        <v>No.1</v>
      </c>
      <c r="B2" s="295"/>
      <c r="C2" s="575" t="str">
        <f ca="1">学校名!F5</f>
        <v>平成３４年度</v>
      </c>
      <c r="D2" s="576"/>
      <c r="E2" s="334" t="str">
        <f>学校名!G3</f>
        <v>第77回福島県陸上競技選手権大会兼第75回福島県総合体育大会陸上競技大会県南地区予選会　競技者一覧表</v>
      </c>
      <c r="F2" s="296"/>
      <c r="G2" s="297"/>
      <c r="H2" s="297"/>
      <c r="I2" s="297"/>
      <c r="J2" s="297"/>
      <c r="K2" s="297"/>
      <c r="L2" s="297"/>
      <c r="M2" s="297"/>
      <c r="N2" s="297"/>
      <c r="O2" s="297"/>
      <c r="P2" s="298"/>
      <c r="Q2" s="298"/>
      <c r="R2" s="294"/>
      <c r="S2" s="294"/>
      <c r="T2" s="294"/>
      <c r="U2" s="294"/>
      <c r="Z2" s="345" t="str">
        <f>IF(AD7="","","No.2")</f>
        <v>No.2</v>
      </c>
      <c r="AA2" s="295"/>
      <c r="AB2" s="575" t="str">
        <f ca="1">IF(AD7="","",C2)</f>
        <v>平成３４年度</v>
      </c>
      <c r="AC2" s="576"/>
      <c r="AD2" s="334" t="str">
        <f>IF(AD7="","",E2)</f>
        <v>第77回福島県陸上競技選手権大会兼第75回福島県総合体育大会陸上競技大会県南地区予選会　競技者一覧表</v>
      </c>
      <c r="AE2" s="296"/>
      <c r="AF2" s="297"/>
      <c r="AG2" s="297"/>
      <c r="AH2" s="297"/>
      <c r="AI2" s="297"/>
      <c r="AJ2" s="297"/>
      <c r="AK2" s="297"/>
      <c r="AL2" s="297"/>
      <c r="AM2" s="297"/>
      <c r="AN2" s="297"/>
      <c r="AO2" s="298"/>
      <c r="AP2" s="298"/>
      <c r="AQ2" s="294"/>
      <c r="AR2" s="294"/>
      <c r="AS2" s="294"/>
      <c r="AT2" s="294"/>
      <c r="AY2" s="345" t="str">
        <f>IF(BC7="","","No.3")</f>
        <v/>
      </c>
      <c r="AZ2" s="295"/>
      <c r="BA2" s="575" t="str">
        <f>IF(BC7="","",AB2)</f>
        <v/>
      </c>
      <c r="BB2" s="576"/>
      <c r="BC2" s="334" t="str">
        <f>IF(BC7="","",AD2)</f>
        <v/>
      </c>
      <c r="BD2" s="296"/>
      <c r="BE2" s="297"/>
      <c r="BF2" s="297"/>
      <c r="BG2" s="297"/>
      <c r="BH2" s="297"/>
      <c r="BI2" s="297"/>
      <c r="BJ2" s="297"/>
      <c r="BK2" s="297"/>
      <c r="BL2" s="297"/>
      <c r="BM2" s="297"/>
      <c r="BN2" s="298"/>
      <c r="BO2" s="298"/>
      <c r="BP2" s="294"/>
      <c r="BQ2" s="294"/>
      <c r="BR2" s="294"/>
      <c r="BS2" s="294"/>
    </row>
    <row r="3" spans="1:74" ht="30" customHeight="1">
      <c r="D3" s="577" t="s">
        <v>4</v>
      </c>
      <c r="E3" s="577"/>
      <c r="F3" s="578" t="str">
        <f>VLOOKUP(学校名!H2,学校名!A$2:D$51,2,FALSE)</f>
        <v>安積高等学校</v>
      </c>
      <c r="G3" s="578"/>
      <c r="H3" s="578"/>
      <c r="I3" s="578"/>
      <c r="J3" s="578"/>
      <c r="K3" s="578"/>
      <c r="L3" s="578"/>
      <c r="M3" s="578"/>
      <c r="N3" s="585" t="s">
        <v>234</v>
      </c>
      <c r="O3" s="585"/>
      <c r="P3" s="585"/>
      <c r="Q3" s="588">
        <f>'基本情報 '!D4</f>
        <v>0</v>
      </c>
      <c r="R3" s="589"/>
      <c r="S3" s="589"/>
      <c r="T3" s="589"/>
      <c r="U3" s="589"/>
      <c r="V3" s="358"/>
      <c r="W3" s="299" t="s">
        <v>235</v>
      </c>
      <c r="X3" s="338"/>
      <c r="AC3" s="577" t="s">
        <v>4</v>
      </c>
      <c r="AD3" s="577"/>
      <c r="AE3" s="578" t="str">
        <f>IF(AD7="","",F3)</f>
        <v>安積高等学校</v>
      </c>
      <c r="AF3" s="578"/>
      <c r="AG3" s="578"/>
      <c r="AH3" s="578"/>
      <c r="AI3" s="578"/>
      <c r="AJ3" s="578"/>
      <c r="AK3" s="578"/>
      <c r="AL3" s="578"/>
      <c r="AM3" s="585" t="s">
        <v>234</v>
      </c>
      <c r="AN3" s="585"/>
      <c r="AO3" s="585"/>
      <c r="AP3" s="580">
        <f>IF(AD7="","",Q3)</f>
        <v>0</v>
      </c>
      <c r="AQ3" s="586"/>
      <c r="AR3" s="586"/>
      <c r="AS3" s="586"/>
      <c r="AT3" s="586"/>
      <c r="AU3" s="361"/>
      <c r="AV3" s="299" t="s">
        <v>235</v>
      </c>
      <c r="AW3" s="338"/>
      <c r="BB3" s="577" t="s">
        <v>4</v>
      </c>
      <c r="BC3" s="577"/>
      <c r="BD3" s="578" t="str">
        <f>IF(BC7="","",AE3)</f>
        <v/>
      </c>
      <c r="BE3" s="578"/>
      <c r="BF3" s="578"/>
      <c r="BG3" s="578"/>
      <c r="BH3" s="578"/>
      <c r="BI3" s="578"/>
      <c r="BJ3" s="578"/>
      <c r="BK3" s="578"/>
      <c r="BL3" s="585" t="s">
        <v>234</v>
      </c>
      <c r="BM3" s="585"/>
      <c r="BN3" s="585"/>
      <c r="BO3" s="580" t="str">
        <f>IF(BC7="","",AP3)</f>
        <v/>
      </c>
      <c r="BP3" s="586"/>
      <c r="BQ3" s="586"/>
      <c r="BR3" s="586"/>
      <c r="BS3" s="586"/>
      <c r="BT3" s="392"/>
      <c r="BU3" s="299" t="s">
        <v>235</v>
      </c>
      <c r="BV3" s="338"/>
    </row>
    <row r="4" spans="1:74" ht="23.1" customHeight="1" thickBot="1">
      <c r="D4" s="4"/>
      <c r="E4" s="4"/>
      <c r="F4" s="4"/>
      <c r="G4" s="4"/>
      <c r="H4" s="4"/>
      <c r="I4" s="4"/>
      <c r="J4" s="4"/>
      <c r="K4" s="4"/>
      <c r="L4" s="4"/>
      <c r="M4" s="4"/>
      <c r="N4" s="583" t="s">
        <v>236</v>
      </c>
      <c r="O4" s="583"/>
      <c r="P4" s="583"/>
      <c r="Q4" s="581">
        <f>'基本情報 '!D5</f>
        <v>0</v>
      </c>
      <c r="R4" s="587"/>
      <c r="S4" s="587"/>
      <c r="T4" s="587"/>
      <c r="U4" s="587"/>
      <c r="V4" s="362"/>
      <c r="W4" s="359"/>
      <c r="AC4" s="4"/>
      <c r="AD4" s="4"/>
      <c r="AE4" s="4"/>
      <c r="AF4" s="4"/>
      <c r="AG4" s="4"/>
      <c r="AH4" s="4"/>
      <c r="AI4" s="4"/>
      <c r="AJ4" s="4"/>
      <c r="AK4" s="4"/>
      <c r="AL4" s="4"/>
      <c r="AM4" s="583" t="s">
        <v>236</v>
      </c>
      <c r="AN4" s="583"/>
      <c r="AO4" s="583"/>
      <c r="AP4" s="581">
        <f>IF(AD7="","",Q4)</f>
        <v>0</v>
      </c>
      <c r="AQ4" s="584"/>
      <c r="AR4" s="584"/>
      <c r="AS4" s="584"/>
      <c r="AT4" s="584"/>
      <c r="AU4" s="360"/>
      <c r="AV4" s="359"/>
      <c r="BB4" s="4"/>
      <c r="BC4" s="4"/>
      <c r="BD4" s="4"/>
      <c r="BE4" s="4"/>
      <c r="BF4" s="4"/>
      <c r="BG4" s="4"/>
      <c r="BH4" s="4"/>
      <c r="BI4" s="4"/>
      <c r="BJ4" s="4"/>
      <c r="BK4" s="4"/>
      <c r="BL4" s="583" t="s">
        <v>236</v>
      </c>
      <c r="BM4" s="583"/>
      <c r="BN4" s="583"/>
      <c r="BO4" s="581" t="str">
        <f>IF(BC7="","",AP4)</f>
        <v/>
      </c>
      <c r="BP4" s="584"/>
      <c r="BQ4" s="584"/>
      <c r="BR4" s="584"/>
      <c r="BS4" s="584"/>
      <c r="BT4" s="391"/>
      <c r="BU4" s="390"/>
    </row>
    <row r="5" spans="1:74" ht="6" customHeight="1">
      <c r="A5" s="571" t="s">
        <v>237</v>
      </c>
      <c r="B5" s="57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Z5" s="571" t="s">
        <v>237</v>
      </c>
      <c r="AA5" s="57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Y5" s="571" t="s">
        <v>237</v>
      </c>
      <c r="AZ5" s="57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</row>
    <row r="6" spans="1:74" ht="12.75" customHeight="1" thickBot="1">
      <c r="A6" s="573"/>
      <c r="B6" s="574"/>
      <c r="Z6" s="573"/>
      <c r="AA6" s="574"/>
      <c r="AY6" s="573"/>
      <c r="AZ6" s="574"/>
    </row>
    <row r="7" spans="1:74" ht="120.95" customHeight="1" thickBot="1">
      <c r="A7" s="300" t="s">
        <v>290</v>
      </c>
      <c r="B7" s="301" t="s">
        <v>291</v>
      </c>
      <c r="C7" s="302" t="s">
        <v>3</v>
      </c>
      <c r="D7" s="303" t="s">
        <v>238</v>
      </c>
      <c r="E7" s="304" t="str">
        <f>競技設定!B4</f>
        <v>男子100m</v>
      </c>
      <c r="F7" s="304" t="str">
        <f>競技設定!B5</f>
        <v>男子200m</v>
      </c>
      <c r="G7" s="304" t="str">
        <f>競技設定!B6</f>
        <v>男子400m</v>
      </c>
      <c r="H7" s="304" t="str">
        <f>競技設定!B7</f>
        <v>男子800m</v>
      </c>
      <c r="I7" s="304" t="str">
        <f>競技設定!B8</f>
        <v>男子1500m</v>
      </c>
      <c r="J7" s="304" t="str">
        <f>競技設定!B9</f>
        <v>男子5000m</v>
      </c>
      <c r="K7" s="304" t="str">
        <f>競技設定!B10</f>
        <v>男子10000m</v>
      </c>
      <c r="L7" s="304" t="str">
        <f>競技設定!B11</f>
        <v>男子110MH</v>
      </c>
      <c r="M7" s="304" t="str">
        <f>競技設定!B12</f>
        <v>男子400mH</v>
      </c>
      <c r="N7" s="304" t="str">
        <f>競技設定!B13</f>
        <v>男子3000mSC</v>
      </c>
      <c r="O7" s="304" t="str">
        <f>競技設定!B14</f>
        <v>男子5000mW</v>
      </c>
      <c r="P7" s="304" t="str">
        <f>競技設定!B15</f>
        <v>男子4X100mR</v>
      </c>
      <c r="Q7" s="304" t="str">
        <f>競技設定!B16</f>
        <v>男子4X400mR</v>
      </c>
      <c r="R7" s="304" t="str">
        <f>競技設定!B17</f>
        <v>男子走高跳</v>
      </c>
      <c r="S7" s="304" t="str">
        <f>競技設定!B18</f>
        <v>男子棒高跳</v>
      </c>
      <c r="T7" s="304" t="str">
        <f>競技設定!B19</f>
        <v>男子走幅跳</v>
      </c>
      <c r="U7" s="304" t="str">
        <f>競技設定!B20</f>
        <v>男子三段跳</v>
      </c>
      <c r="V7" s="304" t="str">
        <f>競技設定!B21</f>
        <v>男子砲丸投(7.260kg)</v>
      </c>
      <c r="W7" s="304" t="str">
        <f>競技設定!B22</f>
        <v>男子円盤投(2.000kg)</v>
      </c>
      <c r="X7" s="305" t="str">
        <f>競技設定!B23</f>
        <v>男子ハンマー投(7.260kg)</v>
      </c>
      <c r="Z7" s="300" t="s">
        <v>292</v>
      </c>
      <c r="AA7" s="301" t="s">
        <v>293</v>
      </c>
      <c r="AB7" s="302" t="s">
        <v>3</v>
      </c>
      <c r="AC7" s="303" t="s">
        <v>238</v>
      </c>
      <c r="AD7" s="304" t="str">
        <f>競技設定!B24</f>
        <v>男子やり投</v>
      </c>
      <c r="AE7" s="304" t="str">
        <f>競技設定!B25</f>
        <v>少年A男子ハンマー投(6.000kg)</v>
      </c>
      <c r="AF7" s="304" t="str">
        <f>競技設定!B26</f>
        <v>少年B男子100m</v>
      </c>
      <c r="AG7" s="304" t="str">
        <f>競技設定!B27</f>
        <v>少年B男子110mJH(0.991m/9.14m)</v>
      </c>
      <c r="AH7" s="304" t="str">
        <f>競技設定!B28</f>
        <v>少年B男子3000m</v>
      </c>
      <c r="AI7" s="304" t="str">
        <f>競技設定!B29</f>
        <v>少年B男子走幅跳</v>
      </c>
      <c r="AJ7" s="304" t="str">
        <f>競技設定!B30</f>
        <v>少年B男子円盤投(1.500kg)</v>
      </c>
      <c r="AK7" s="304" t="str">
        <f>競技設定!B31</f>
        <v/>
      </c>
      <c r="AL7" s="304" t="str">
        <f>競技設定!B32</f>
        <v/>
      </c>
      <c r="AM7" s="304" t="str">
        <f>競技設定!B33</f>
        <v/>
      </c>
      <c r="AN7" s="304" t="str">
        <f>競技設定!B34</f>
        <v/>
      </c>
      <c r="AO7" s="304" t="str">
        <f>競技設定!B35</f>
        <v/>
      </c>
      <c r="AP7" s="304" t="str">
        <f>競技設定!B36</f>
        <v/>
      </c>
      <c r="AQ7" s="304" t="str">
        <f>競技設定!B37</f>
        <v/>
      </c>
      <c r="AR7" s="304" t="str">
        <f>競技設定!B38</f>
        <v/>
      </c>
      <c r="AS7" s="304" t="str">
        <f>競技設定!B39</f>
        <v/>
      </c>
      <c r="AT7" s="304" t="str">
        <f>競技設定!B40</f>
        <v/>
      </c>
      <c r="AU7" s="304" t="str">
        <f>競技設定!B41</f>
        <v/>
      </c>
      <c r="AV7" s="304" t="str">
        <f>競技設定!B42</f>
        <v/>
      </c>
      <c r="AW7" s="305" t="str">
        <f>競技設定!B43</f>
        <v/>
      </c>
      <c r="AY7" s="300" t="s">
        <v>292</v>
      </c>
      <c r="AZ7" s="301" t="s">
        <v>293</v>
      </c>
      <c r="BA7" s="302" t="s">
        <v>3</v>
      </c>
      <c r="BB7" s="303" t="s">
        <v>238</v>
      </c>
      <c r="BC7" s="304" t="str">
        <f>競技設定!B44</f>
        <v/>
      </c>
      <c r="BD7" s="304" t="str">
        <f>競技設定!B45</f>
        <v/>
      </c>
      <c r="BE7" s="304" t="str">
        <f>競技設定!B46</f>
        <v/>
      </c>
      <c r="BF7" s="304" t="str">
        <f>競技設定!B47</f>
        <v/>
      </c>
      <c r="BG7" s="304">
        <f>競技設定!AA28</f>
        <v>0</v>
      </c>
      <c r="BH7" s="304">
        <f>競技設定!AA29</f>
        <v>0</v>
      </c>
      <c r="BI7" s="304">
        <f>競技設定!AA30</f>
        <v>0</v>
      </c>
      <c r="BJ7" s="304">
        <f>競技設定!AA31</f>
        <v>0</v>
      </c>
      <c r="BK7" s="304">
        <f>競技設定!AA32</f>
        <v>0</v>
      </c>
      <c r="BL7" s="304">
        <f>競技設定!AA33</f>
        <v>0</v>
      </c>
      <c r="BM7" s="304">
        <f>競技設定!AA34</f>
        <v>0</v>
      </c>
      <c r="BN7" s="304">
        <f>競技設定!AA35</f>
        <v>0</v>
      </c>
      <c r="BO7" s="304">
        <f>競技設定!AA36</f>
        <v>0</v>
      </c>
      <c r="BP7" s="304">
        <f>競技設定!AA37</f>
        <v>0</v>
      </c>
      <c r="BQ7" s="304">
        <f>競技設定!AA38</f>
        <v>0</v>
      </c>
      <c r="BR7" s="304">
        <f>競技設定!AA39</f>
        <v>0</v>
      </c>
      <c r="BS7" s="304">
        <f>競技設定!AA40</f>
        <v>0</v>
      </c>
      <c r="BT7" s="304">
        <f>競技設定!AA41</f>
        <v>0</v>
      </c>
      <c r="BU7" s="304">
        <f>競技設定!AA42</f>
        <v>0</v>
      </c>
      <c r="BV7" s="305">
        <f>競技設定!AA43</f>
        <v>0</v>
      </c>
    </row>
    <row r="8" spans="1:74" ht="15.95" customHeight="1" thickTop="1">
      <c r="A8" s="306">
        <v>1</v>
      </c>
      <c r="B8" s="307" t="str">
        <f>男子種目選択!B4</f>
        <v/>
      </c>
      <c r="C8" s="307" t="str">
        <f>男子種目選択!C4</f>
        <v/>
      </c>
      <c r="D8" s="308" t="str">
        <f>男子種目選択!D4</f>
        <v/>
      </c>
      <c r="E8" s="350" t="str">
        <f>IF('男子一覧表 '!E8=1,"○","")</f>
        <v/>
      </c>
      <c r="F8" s="307" t="str">
        <f>IF('男子一覧表 '!F8=1,"○","")</f>
        <v/>
      </c>
      <c r="G8" s="307" t="str">
        <f>IF('男子一覧表 '!G8=1,"○","")</f>
        <v/>
      </c>
      <c r="H8" s="307" t="str">
        <f>IF('男子一覧表 '!H8=1,"○","")</f>
        <v/>
      </c>
      <c r="I8" s="307" t="str">
        <f>IF('男子一覧表 '!I8=1,"○","")</f>
        <v/>
      </c>
      <c r="J8" s="307" t="str">
        <f>IF('男子一覧表 '!J8=1,"○","")</f>
        <v/>
      </c>
      <c r="K8" s="307" t="str">
        <f>IF('男子一覧表 '!K8=1,"○","")</f>
        <v/>
      </c>
      <c r="L8" s="307" t="str">
        <f>IF('男子一覧表 '!L8=1,"○","")</f>
        <v/>
      </c>
      <c r="M8" s="307" t="str">
        <f>IF('男子一覧表 '!M8=1,"○","")</f>
        <v/>
      </c>
      <c r="N8" s="307" t="str">
        <f>IF('男子一覧表 '!N8=1,"○","")</f>
        <v/>
      </c>
      <c r="O8" s="307" t="str">
        <f>IF('男子一覧表 '!O8=1,"○","")</f>
        <v/>
      </c>
      <c r="P8" s="307" t="str">
        <f>IF('男子一覧表 '!P8=1,"○","")</f>
        <v/>
      </c>
      <c r="Q8" s="307" t="str">
        <f>IF('男子一覧表 '!Q8=1,"○","")</f>
        <v/>
      </c>
      <c r="R8" s="307" t="str">
        <f>IF('男子一覧表 '!R8=1,"○","")</f>
        <v/>
      </c>
      <c r="S8" s="307" t="str">
        <f>IF('男子一覧表 '!S8=1,"○","")</f>
        <v/>
      </c>
      <c r="T8" s="307" t="str">
        <f>IF('男子一覧表 '!T8=1,"○","")</f>
        <v/>
      </c>
      <c r="U8" s="307" t="str">
        <f>IF('男子一覧表 '!U8=1,"○","")</f>
        <v/>
      </c>
      <c r="V8" s="307" t="str">
        <f>IF('男子一覧表 '!V8=1,"○","")</f>
        <v/>
      </c>
      <c r="W8" s="307" t="str">
        <f>IF('男子一覧表 '!W8=1,"○","")</f>
        <v/>
      </c>
      <c r="X8" s="351" t="str">
        <f>IF('男子一覧表 '!X8=1,"○","")</f>
        <v/>
      </c>
      <c r="Z8" s="306">
        <v>1</v>
      </c>
      <c r="AA8" s="307" t="str">
        <f>IF(AD$7="","",B8)</f>
        <v/>
      </c>
      <c r="AB8" s="307" t="str">
        <f>IF(AD$7="","",C8)</f>
        <v/>
      </c>
      <c r="AC8" s="308" t="str">
        <f>IF(AD$7="","",D8)</f>
        <v/>
      </c>
      <c r="AD8" s="350" t="str">
        <f>IF('男子一覧表 '!AD8=1,"○","")</f>
        <v/>
      </c>
      <c r="AE8" s="307" t="str">
        <f>IF('男子一覧表 '!AE8=1,"○","")</f>
        <v/>
      </c>
      <c r="AF8" s="307" t="str">
        <f>IF('男子一覧表 '!AF8=1,"○","")</f>
        <v/>
      </c>
      <c r="AG8" s="307" t="str">
        <f>IF('男子一覧表 '!AG8=1,"○","")</f>
        <v/>
      </c>
      <c r="AH8" s="307" t="str">
        <f>IF('男子一覧表 '!AH8=1,"○","")</f>
        <v/>
      </c>
      <c r="AI8" s="307" t="str">
        <f>IF('男子一覧表 '!AI8=1,"○","")</f>
        <v/>
      </c>
      <c r="AJ8" s="307" t="str">
        <f>IF('男子一覧表 '!AJ8=1,"○","")</f>
        <v/>
      </c>
      <c r="AK8" s="307" t="str">
        <f>IF('男子一覧表 '!AK8=1,"○","")</f>
        <v/>
      </c>
      <c r="AL8" s="307" t="str">
        <f>IF('男子一覧表 '!AL8=1,"○","")</f>
        <v/>
      </c>
      <c r="AM8" s="307" t="str">
        <f>IF('男子一覧表 '!AM8=1,"○","")</f>
        <v/>
      </c>
      <c r="AN8" s="307" t="str">
        <f>IF('男子一覧表 '!AN8=1,"○","")</f>
        <v/>
      </c>
      <c r="AO8" s="307" t="str">
        <f>IF('男子一覧表 '!AO8=1,"○","")</f>
        <v/>
      </c>
      <c r="AP8" s="307" t="str">
        <f>IF('男子一覧表 '!AP8=1,"○","")</f>
        <v/>
      </c>
      <c r="AQ8" s="307" t="str">
        <f>IF('男子一覧表 '!AQ8=1,"○","")</f>
        <v/>
      </c>
      <c r="AR8" s="307" t="str">
        <f>IF('男子一覧表 '!AR8=1,"○","")</f>
        <v/>
      </c>
      <c r="AS8" s="307" t="str">
        <f>IF('男子一覧表 '!AS8=1,"○","")</f>
        <v/>
      </c>
      <c r="AT8" s="307" t="str">
        <f>IF('男子一覧表 '!AT8=1,"○","")</f>
        <v/>
      </c>
      <c r="AU8" s="307" t="str">
        <f>IF('男子一覧表 '!AU8=1,"○","")</f>
        <v/>
      </c>
      <c r="AV8" s="307" t="str">
        <f>IF('男子一覧表 '!AV8=1,"○","")</f>
        <v/>
      </c>
      <c r="AW8" s="351" t="str">
        <f>IF('男子一覧表 '!AW8=1,"○","")</f>
        <v/>
      </c>
      <c r="AY8" s="306">
        <v>1</v>
      </c>
      <c r="AZ8" s="307" t="str">
        <f>IF(BC$7="","",AA8)</f>
        <v/>
      </c>
      <c r="BA8" s="307" t="str">
        <f>IF(BC$7="","",AB8)</f>
        <v/>
      </c>
      <c r="BB8" s="308" t="str">
        <f>IF(BC$7="","",AC8)</f>
        <v/>
      </c>
      <c r="BC8" s="350" t="str">
        <f>IF('男子一覧表 '!BC8=1,"○","")</f>
        <v/>
      </c>
      <c r="BD8" s="307" t="str">
        <f>IF('男子一覧表 '!BD8=1,"○","")</f>
        <v/>
      </c>
      <c r="BE8" s="307" t="str">
        <f>IF('男子一覧表 '!BE8=1,"○","")</f>
        <v/>
      </c>
      <c r="BF8" s="307" t="str">
        <f>IF('男子一覧表 '!BF8=1,"○","")</f>
        <v/>
      </c>
      <c r="BG8" s="307" t="str">
        <f>IF('男子一覧表 '!BG8=1,"○","")</f>
        <v/>
      </c>
      <c r="BH8" s="307" t="str">
        <f>IF('男子一覧表 '!BH8=1,"○","")</f>
        <v/>
      </c>
      <c r="BI8" s="307" t="str">
        <f>IF('男子一覧表 '!BI8=1,"○","")</f>
        <v/>
      </c>
      <c r="BJ8" s="307" t="str">
        <f>IF('男子一覧表 '!BJ8=1,"○","")</f>
        <v/>
      </c>
      <c r="BK8" s="307" t="str">
        <f>IF('男子一覧表 '!BK8=1,"○","")</f>
        <v/>
      </c>
      <c r="BL8" s="307" t="str">
        <f>IF('男子一覧表 '!BL8=1,"○","")</f>
        <v/>
      </c>
      <c r="BM8" s="307" t="str">
        <f>IF('男子一覧表 '!BM8=1,"○","")</f>
        <v/>
      </c>
      <c r="BN8" s="307" t="str">
        <f>IF('男子一覧表 '!BN8=1,"○","")</f>
        <v/>
      </c>
      <c r="BO8" s="307" t="str">
        <f>IF('男子一覧表 '!BO8=1,"○","")</f>
        <v/>
      </c>
      <c r="BP8" s="307" t="str">
        <f>IF('男子一覧表 '!BP8=1,"○","")</f>
        <v/>
      </c>
      <c r="BQ8" s="307" t="str">
        <f>IF('男子一覧表 '!BQ8=1,"○","")</f>
        <v/>
      </c>
      <c r="BR8" s="307" t="str">
        <f>IF('男子一覧表 '!BR8=1,"○","")</f>
        <v/>
      </c>
      <c r="BS8" s="307" t="str">
        <f>IF('男子一覧表 '!BS8=1,"○","")</f>
        <v/>
      </c>
      <c r="BT8" s="307" t="str">
        <f>IF('男子一覧表 '!BT8=1,"○","")</f>
        <v/>
      </c>
      <c r="BU8" s="307" t="str">
        <f>IF('男子一覧表 '!BU8=1,"○","")</f>
        <v/>
      </c>
      <c r="BV8" s="351" t="str">
        <f>IF('男子一覧表 '!BV8=1,"○","")</f>
        <v/>
      </c>
    </row>
    <row r="9" spans="1:74" ht="15.95" customHeight="1">
      <c r="A9" s="311">
        <v>2</v>
      </c>
      <c r="B9" s="312" t="str">
        <f>男子種目選択!B5</f>
        <v/>
      </c>
      <c r="C9" s="312" t="str">
        <f>男子種目選択!C5</f>
        <v/>
      </c>
      <c r="D9" s="324" t="str">
        <f>男子種目選択!D5</f>
        <v/>
      </c>
      <c r="E9" s="352" t="str">
        <f>IF('男子一覧表 '!E9=1,"○","")</f>
        <v/>
      </c>
      <c r="F9" s="312" t="str">
        <f>IF('男子一覧表 '!F9=1,"○","")</f>
        <v/>
      </c>
      <c r="G9" s="312" t="str">
        <f>IF('男子一覧表 '!G9=1,"○","")</f>
        <v/>
      </c>
      <c r="H9" s="312" t="str">
        <f>IF('男子一覧表 '!H9=1,"○","")</f>
        <v/>
      </c>
      <c r="I9" s="312" t="str">
        <f>IF('男子一覧表 '!I9=1,"○","")</f>
        <v/>
      </c>
      <c r="J9" s="312" t="str">
        <f>IF('男子一覧表 '!J9=1,"○","")</f>
        <v/>
      </c>
      <c r="K9" s="312" t="str">
        <f>IF('男子一覧表 '!K9=1,"○","")</f>
        <v/>
      </c>
      <c r="L9" s="312" t="str">
        <f>IF('男子一覧表 '!L9=1,"○","")</f>
        <v/>
      </c>
      <c r="M9" s="312" t="str">
        <f>IF('男子一覧表 '!M9=1,"○","")</f>
        <v/>
      </c>
      <c r="N9" s="312" t="str">
        <f>IF('男子一覧表 '!N9=1,"○","")</f>
        <v/>
      </c>
      <c r="O9" s="312" t="str">
        <f>IF('男子一覧表 '!O9=1,"○","")</f>
        <v/>
      </c>
      <c r="P9" s="312" t="str">
        <f>IF('男子一覧表 '!P9=1,"○","")</f>
        <v/>
      </c>
      <c r="Q9" s="312" t="str">
        <f>IF('男子一覧表 '!Q9=1,"○","")</f>
        <v/>
      </c>
      <c r="R9" s="312" t="str">
        <f>IF('男子一覧表 '!R9=1,"○","")</f>
        <v/>
      </c>
      <c r="S9" s="312" t="str">
        <f>IF('男子一覧表 '!S9=1,"○","")</f>
        <v/>
      </c>
      <c r="T9" s="312" t="str">
        <f>IF('男子一覧表 '!T9=1,"○","")</f>
        <v/>
      </c>
      <c r="U9" s="312" t="str">
        <f>IF('男子一覧表 '!U9=1,"○","")</f>
        <v/>
      </c>
      <c r="V9" s="312" t="str">
        <f>IF('男子一覧表 '!V9=1,"○","")</f>
        <v/>
      </c>
      <c r="W9" s="312" t="str">
        <f>IF('男子一覧表 '!W9=1,"○","")</f>
        <v/>
      </c>
      <c r="X9" s="353" t="str">
        <f>IF('男子一覧表 '!X9=1,"○","")</f>
        <v/>
      </c>
      <c r="Z9" s="311">
        <v>2</v>
      </c>
      <c r="AA9" s="312" t="str">
        <f t="shared" ref="AA9:AA57" si="0">IF(AD$7="","",B9)</f>
        <v/>
      </c>
      <c r="AB9" s="312" t="str">
        <f t="shared" ref="AB9:AB57" si="1">IF(AD$7="","",C9)</f>
        <v/>
      </c>
      <c r="AC9" s="324" t="str">
        <f t="shared" ref="AC9:AC57" si="2">IF(AD$7="","",D9)</f>
        <v/>
      </c>
      <c r="AD9" s="352" t="str">
        <f>IF('男子一覧表 '!AD9=1,"○","")</f>
        <v/>
      </c>
      <c r="AE9" s="312" t="str">
        <f>IF('男子一覧表 '!AE9=1,"○","")</f>
        <v/>
      </c>
      <c r="AF9" s="312" t="str">
        <f>IF('男子一覧表 '!AF9=1,"○","")</f>
        <v/>
      </c>
      <c r="AG9" s="312" t="str">
        <f>IF('男子一覧表 '!AG9=1,"○","")</f>
        <v/>
      </c>
      <c r="AH9" s="312" t="str">
        <f>IF('男子一覧表 '!AH9=1,"○","")</f>
        <v/>
      </c>
      <c r="AI9" s="312" t="str">
        <f>IF('男子一覧表 '!AI9=1,"○","")</f>
        <v/>
      </c>
      <c r="AJ9" s="312" t="str">
        <f>IF('男子一覧表 '!AJ9=1,"○","")</f>
        <v/>
      </c>
      <c r="AK9" s="312" t="str">
        <f>IF('男子一覧表 '!AK9=1,"○","")</f>
        <v/>
      </c>
      <c r="AL9" s="312" t="str">
        <f>IF('男子一覧表 '!AL9=1,"○","")</f>
        <v/>
      </c>
      <c r="AM9" s="312" t="str">
        <f>IF('男子一覧表 '!AM9=1,"○","")</f>
        <v/>
      </c>
      <c r="AN9" s="312" t="str">
        <f>IF('男子一覧表 '!AN9=1,"○","")</f>
        <v/>
      </c>
      <c r="AO9" s="312" t="str">
        <f>IF('男子一覧表 '!AO9=1,"○","")</f>
        <v/>
      </c>
      <c r="AP9" s="312" t="str">
        <f>IF('男子一覧表 '!AP9=1,"○","")</f>
        <v/>
      </c>
      <c r="AQ9" s="312" t="str">
        <f>IF('男子一覧表 '!AQ9=1,"○","")</f>
        <v/>
      </c>
      <c r="AR9" s="312" t="str">
        <f>IF('男子一覧表 '!AR9=1,"○","")</f>
        <v/>
      </c>
      <c r="AS9" s="312" t="str">
        <f>IF('男子一覧表 '!AS9=1,"○","")</f>
        <v/>
      </c>
      <c r="AT9" s="312" t="str">
        <f>IF('男子一覧表 '!AT9=1,"○","")</f>
        <v/>
      </c>
      <c r="AU9" s="312" t="str">
        <f>IF('男子一覧表 '!AU9=1,"○","")</f>
        <v/>
      </c>
      <c r="AV9" s="312" t="str">
        <f>IF('男子一覧表 '!AV9=1,"○","")</f>
        <v/>
      </c>
      <c r="AW9" s="353" t="str">
        <f>IF('男子一覧表 '!AW9=1,"○","")</f>
        <v/>
      </c>
      <c r="AY9" s="311">
        <v>2</v>
      </c>
      <c r="AZ9" s="312" t="str">
        <f t="shared" ref="AZ9:AZ57" si="3">IF(BC$7="","",AA9)</f>
        <v/>
      </c>
      <c r="BA9" s="312" t="str">
        <f t="shared" ref="BA9:BA57" si="4">IF(BC$7="","",AB9)</f>
        <v/>
      </c>
      <c r="BB9" s="324" t="str">
        <f t="shared" ref="BB9:BB57" si="5">IF(BC$7="","",AC9)</f>
        <v/>
      </c>
      <c r="BC9" s="352" t="str">
        <f>IF('男子一覧表 '!BC9=1,"○","")</f>
        <v/>
      </c>
      <c r="BD9" s="312" t="str">
        <f>IF('男子一覧表 '!BD9=1,"○","")</f>
        <v/>
      </c>
      <c r="BE9" s="312" t="str">
        <f>IF('男子一覧表 '!BE9=1,"○","")</f>
        <v/>
      </c>
      <c r="BF9" s="312" t="str">
        <f>IF('男子一覧表 '!BF9=1,"○","")</f>
        <v/>
      </c>
      <c r="BG9" s="312" t="str">
        <f>IF('男子一覧表 '!BG9=1,"○","")</f>
        <v/>
      </c>
      <c r="BH9" s="312" t="str">
        <f>IF('男子一覧表 '!BH9=1,"○","")</f>
        <v/>
      </c>
      <c r="BI9" s="312" t="str">
        <f>IF('男子一覧表 '!BI9=1,"○","")</f>
        <v/>
      </c>
      <c r="BJ9" s="312" t="str">
        <f>IF('男子一覧表 '!BJ9=1,"○","")</f>
        <v/>
      </c>
      <c r="BK9" s="312" t="str">
        <f>IF('男子一覧表 '!BK9=1,"○","")</f>
        <v/>
      </c>
      <c r="BL9" s="312" t="str">
        <f>IF('男子一覧表 '!BL9=1,"○","")</f>
        <v/>
      </c>
      <c r="BM9" s="312" t="str">
        <f>IF('男子一覧表 '!BM9=1,"○","")</f>
        <v/>
      </c>
      <c r="BN9" s="312" t="str">
        <f>IF('男子一覧表 '!BN9=1,"○","")</f>
        <v/>
      </c>
      <c r="BO9" s="312" t="str">
        <f>IF('男子一覧表 '!BO9=1,"○","")</f>
        <v/>
      </c>
      <c r="BP9" s="312" t="str">
        <f>IF('男子一覧表 '!BP9=1,"○","")</f>
        <v/>
      </c>
      <c r="BQ9" s="312" t="str">
        <f>IF('男子一覧表 '!BQ9=1,"○","")</f>
        <v/>
      </c>
      <c r="BR9" s="312" t="str">
        <f>IF('男子一覧表 '!BR9=1,"○","")</f>
        <v/>
      </c>
      <c r="BS9" s="312" t="str">
        <f>IF('男子一覧表 '!BS9=1,"○","")</f>
        <v/>
      </c>
      <c r="BT9" s="312" t="str">
        <f>IF('男子一覧表 '!BT9=1,"○","")</f>
        <v/>
      </c>
      <c r="BU9" s="312" t="str">
        <f>IF('男子一覧表 '!BU9=1,"○","")</f>
        <v/>
      </c>
      <c r="BV9" s="353" t="str">
        <f>IF('男子一覧表 '!BV9=1,"○","")</f>
        <v/>
      </c>
    </row>
    <row r="10" spans="1:74" ht="15.95" customHeight="1">
      <c r="A10" s="311">
        <v>3</v>
      </c>
      <c r="B10" s="312" t="str">
        <f>男子種目選択!B6</f>
        <v/>
      </c>
      <c r="C10" s="312" t="str">
        <f>男子種目選択!C6</f>
        <v/>
      </c>
      <c r="D10" s="324" t="str">
        <f>男子種目選択!D6</f>
        <v/>
      </c>
      <c r="E10" s="352" t="str">
        <f>IF('男子一覧表 '!E10=1,"○","")</f>
        <v/>
      </c>
      <c r="F10" s="312" t="str">
        <f>IF('男子一覧表 '!F10=1,"○","")</f>
        <v/>
      </c>
      <c r="G10" s="312" t="str">
        <f>IF('男子一覧表 '!G10=1,"○","")</f>
        <v/>
      </c>
      <c r="H10" s="312" t="str">
        <f>IF('男子一覧表 '!H10=1,"○","")</f>
        <v/>
      </c>
      <c r="I10" s="312" t="str">
        <f>IF('男子一覧表 '!I10=1,"○","")</f>
        <v/>
      </c>
      <c r="J10" s="312" t="str">
        <f>IF('男子一覧表 '!J10=1,"○","")</f>
        <v/>
      </c>
      <c r="K10" s="312" t="str">
        <f>IF('男子一覧表 '!K10=1,"○","")</f>
        <v/>
      </c>
      <c r="L10" s="312" t="str">
        <f>IF('男子一覧表 '!L10=1,"○","")</f>
        <v/>
      </c>
      <c r="M10" s="312" t="str">
        <f>IF('男子一覧表 '!M10=1,"○","")</f>
        <v/>
      </c>
      <c r="N10" s="312" t="str">
        <f>IF('男子一覧表 '!N10=1,"○","")</f>
        <v/>
      </c>
      <c r="O10" s="312" t="str">
        <f>IF('男子一覧表 '!O10=1,"○","")</f>
        <v/>
      </c>
      <c r="P10" s="312" t="str">
        <f>IF('男子一覧表 '!P10=1,"○","")</f>
        <v/>
      </c>
      <c r="Q10" s="312" t="str">
        <f>IF('男子一覧表 '!Q10=1,"○","")</f>
        <v/>
      </c>
      <c r="R10" s="312" t="str">
        <f>IF('男子一覧表 '!R10=1,"○","")</f>
        <v/>
      </c>
      <c r="S10" s="312" t="str">
        <f>IF('男子一覧表 '!S10=1,"○","")</f>
        <v/>
      </c>
      <c r="T10" s="312" t="str">
        <f>IF('男子一覧表 '!T10=1,"○","")</f>
        <v/>
      </c>
      <c r="U10" s="312" t="str">
        <f>IF('男子一覧表 '!U10=1,"○","")</f>
        <v/>
      </c>
      <c r="V10" s="312" t="str">
        <f>IF('男子一覧表 '!V10=1,"○","")</f>
        <v/>
      </c>
      <c r="W10" s="312" t="str">
        <f>IF('男子一覧表 '!W10=1,"○","")</f>
        <v/>
      </c>
      <c r="X10" s="353" t="str">
        <f>IF('男子一覧表 '!X10=1,"○","")</f>
        <v/>
      </c>
      <c r="Z10" s="311">
        <v>3</v>
      </c>
      <c r="AA10" s="312" t="str">
        <f t="shared" si="0"/>
        <v/>
      </c>
      <c r="AB10" s="312" t="str">
        <f t="shared" si="1"/>
        <v/>
      </c>
      <c r="AC10" s="324" t="str">
        <f t="shared" si="2"/>
        <v/>
      </c>
      <c r="AD10" s="352" t="str">
        <f>IF('男子一覧表 '!AD10=1,"○","")</f>
        <v/>
      </c>
      <c r="AE10" s="312" t="str">
        <f>IF('男子一覧表 '!AE10=1,"○","")</f>
        <v/>
      </c>
      <c r="AF10" s="312" t="str">
        <f>IF('男子一覧表 '!AF10=1,"○","")</f>
        <v/>
      </c>
      <c r="AG10" s="312" t="str">
        <f>IF('男子一覧表 '!AG10=1,"○","")</f>
        <v/>
      </c>
      <c r="AH10" s="312" t="str">
        <f>IF('男子一覧表 '!AH10=1,"○","")</f>
        <v/>
      </c>
      <c r="AI10" s="312" t="str">
        <f>IF('男子一覧表 '!AI10=1,"○","")</f>
        <v/>
      </c>
      <c r="AJ10" s="312" t="str">
        <f>IF('男子一覧表 '!AJ10=1,"○","")</f>
        <v/>
      </c>
      <c r="AK10" s="312" t="str">
        <f>IF('男子一覧表 '!AK10=1,"○","")</f>
        <v/>
      </c>
      <c r="AL10" s="312" t="str">
        <f>IF('男子一覧表 '!AL10=1,"○","")</f>
        <v/>
      </c>
      <c r="AM10" s="312" t="str">
        <f>IF('男子一覧表 '!AM10=1,"○","")</f>
        <v/>
      </c>
      <c r="AN10" s="312" t="str">
        <f>IF('男子一覧表 '!AN10=1,"○","")</f>
        <v/>
      </c>
      <c r="AO10" s="312" t="str">
        <f>IF('男子一覧表 '!AO10=1,"○","")</f>
        <v/>
      </c>
      <c r="AP10" s="312" t="str">
        <f>IF('男子一覧表 '!AP10=1,"○","")</f>
        <v/>
      </c>
      <c r="AQ10" s="312" t="str">
        <f>IF('男子一覧表 '!AQ10=1,"○","")</f>
        <v/>
      </c>
      <c r="AR10" s="312" t="str">
        <f>IF('男子一覧表 '!AR10=1,"○","")</f>
        <v/>
      </c>
      <c r="AS10" s="312" t="str">
        <f>IF('男子一覧表 '!AS10=1,"○","")</f>
        <v/>
      </c>
      <c r="AT10" s="312" t="str">
        <f>IF('男子一覧表 '!AT10=1,"○","")</f>
        <v/>
      </c>
      <c r="AU10" s="312" t="str">
        <f>IF('男子一覧表 '!AU10=1,"○","")</f>
        <v/>
      </c>
      <c r="AV10" s="312" t="str">
        <f>IF('男子一覧表 '!AV10=1,"○","")</f>
        <v/>
      </c>
      <c r="AW10" s="353" t="str">
        <f>IF('男子一覧表 '!AW10=1,"○","")</f>
        <v/>
      </c>
      <c r="AY10" s="311">
        <v>3</v>
      </c>
      <c r="AZ10" s="312" t="str">
        <f t="shared" si="3"/>
        <v/>
      </c>
      <c r="BA10" s="312" t="str">
        <f t="shared" si="4"/>
        <v/>
      </c>
      <c r="BB10" s="324" t="str">
        <f t="shared" si="5"/>
        <v/>
      </c>
      <c r="BC10" s="352" t="str">
        <f>IF('男子一覧表 '!BC10=1,"○","")</f>
        <v/>
      </c>
      <c r="BD10" s="312" t="str">
        <f>IF('男子一覧表 '!BD10=1,"○","")</f>
        <v/>
      </c>
      <c r="BE10" s="312" t="str">
        <f>IF('男子一覧表 '!BE10=1,"○","")</f>
        <v/>
      </c>
      <c r="BF10" s="312" t="str">
        <f>IF('男子一覧表 '!BF10=1,"○","")</f>
        <v/>
      </c>
      <c r="BG10" s="312" t="str">
        <f>IF('男子一覧表 '!BG10=1,"○","")</f>
        <v/>
      </c>
      <c r="BH10" s="312" t="str">
        <f>IF('男子一覧表 '!BH10=1,"○","")</f>
        <v/>
      </c>
      <c r="BI10" s="312" t="str">
        <f>IF('男子一覧表 '!BI10=1,"○","")</f>
        <v/>
      </c>
      <c r="BJ10" s="312" t="str">
        <f>IF('男子一覧表 '!BJ10=1,"○","")</f>
        <v/>
      </c>
      <c r="BK10" s="312" t="str">
        <f>IF('男子一覧表 '!BK10=1,"○","")</f>
        <v/>
      </c>
      <c r="BL10" s="312" t="str">
        <f>IF('男子一覧表 '!BL10=1,"○","")</f>
        <v/>
      </c>
      <c r="BM10" s="312" t="str">
        <f>IF('男子一覧表 '!BM10=1,"○","")</f>
        <v/>
      </c>
      <c r="BN10" s="312" t="str">
        <f>IF('男子一覧表 '!BN10=1,"○","")</f>
        <v/>
      </c>
      <c r="BO10" s="312" t="str">
        <f>IF('男子一覧表 '!BO10=1,"○","")</f>
        <v/>
      </c>
      <c r="BP10" s="312" t="str">
        <f>IF('男子一覧表 '!BP10=1,"○","")</f>
        <v/>
      </c>
      <c r="BQ10" s="312" t="str">
        <f>IF('男子一覧表 '!BQ10=1,"○","")</f>
        <v/>
      </c>
      <c r="BR10" s="312" t="str">
        <f>IF('男子一覧表 '!BR10=1,"○","")</f>
        <v/>
      </c>
      <c r="BS10" s="312" t="str">
        <f>IF('男子一覧表 '!BS10=1,"○","")</f>
        <v/>
      </c>
      <c r="BT10" s="312" t="str">
        <f>IF('男子一覧表 '!BT10=1,"○","")</f>
        <v/>
      </c>
      <c r="BU10" s="312" t="str">
        <f>IF('男子一覧表 '!BU10=1,"○","")</f>
        <v/>
      </c>
      <c r="BV10" s="353" t="str">
        <f>IF('男子一覧表 '!BV10=1,"○","")</f>
        <v/>
      </c>
    </row>
    <row r="11" spans="1:74" ht="15.95" customHeight="1">
      <c r="A11" s="311">
        <v>4</v>
      </c>
      <c r="B11" s="312" t="str">
        <f>男子種目選択!B7</f>
        <v/>
      </c>
      <c r="C11" s="312" t="str">
        <f>男子種目選択!C7</f>
        <v/>
      </c>
      <c r="D11" s="324" t="str">
        <f>男子種目選択!D7</f>
        <v/>
      </c>
      <c r="E11" s="352" t="str">
        <f>IF('男子一覧表 '!E11=1,"○","")</f>
        <v/>
      </c>
      <c r="F11" s="312" t="str">
        <f>IF('男子一覧表 '!F11=1,"○","")</f>
        <v/>
      </c>
      <c r="G11" s="312" t="str">
        <f>IF('男子一覧表 '!G11=1,"○","")</f>
        <v/>
      </c>
      <c r="H11" s="312" t="str">
        <f>IF('男子一覧表 '!H11=1,"○","")</f>
        <v/>
      </c>
      <c r="I11" s="312" t="str">
        <f>IF('男子一覧表 '!I11=1,"○","")</f>
        <v/>
      </c>
      <c r="J11" s="312" t="str">
        <f>IF('男子一覧表 '!J11=1,"○","")</f>
        <v/>
      </c>
      <c r="K11" s="312" t="str">
        <f>IF('男子一覧表 '!K11=1,"○","")</f>
        <v/>
      </c>
      <c r="L11" s="312" t="str">
        <f>IF('男子一覧表 '!L11=1,"○","")</f>
        <v/>
      </c>
      <c r="M11" s="312" t="str">
        <f>IF('男子一覧表 '!M11=1,"○","")</f>
        <v/>
      </c>
      <c r="N11" s="312" t="str">
        <f>IF('男子一覧表 '!N11=1,"○","")</f>
        <v/>
      </c>
      <c r="O11" s="312" t="str">
        <f>IF('男子一覧表 '!O11=1,"○","")</f>
        <v/>
      </c>
      <c r="P11" s="312" t="str">
        <f>IF('男子一覧表 '!P11=1,"○","")</f>
        <v/>
      </c>
      <c r="Q11" s="312" t="str">
        <f>IF('男子一覧表 '!Q11=1,"○","")</f>
        <v/>
      </c>
      <c r="R11" s="312" t="str">
        <f>IF('男子一覧表 '!R11=1,"○","")</f>
        <v/>
      </c>
      <c r="S11" s="312" t="str">
        <f>IF('男子一覧表 '!S11=1,"○","")</f>
        <v/>
      </c>
      <c r="T11" s="312" t="str">
        <f>IF('男子一覧表 '!T11=1,"○","")</f>
        <v/>
      </c>
      <c r="U11" s="312" t="str">
        <f>IF('男子一覧表 '!U11=1,"○","")</f>
        <v/>
      </c>
      <c r="V11" s="312" t="str">
        <f>IF('男子一覧表 '!V11=1,"○","")</f>
        <v/>
      </c>
      <c r="W11" s="312" t="str">
        <f>IF('男子一覧表 '!W11=1,"○","")</f>
        <v/>
      </c>
      <c r="X11" s="353" t="str">
        <f>IF('男子一覧表 '!X11=1,"○","")</f>
        <v/>
      </c>
      <c r="Z11" s="311">
        <v>4</v>
      </c>
      <c r="AA11" s="312" t="str">
        <f t="shared" si="0"/>
        <v/>
      </c>
      <c r="AB11" s="312" t="str">
        <f t="shared" si="1"/>
        <v/>
      </c>
      <c r="AC11" s="324" t="str">
        <f t="shared" si="2"/>
        <v/>
      </c>
      <c r="AD11" s="352" t="str">
        <f>IF('男子一覧表 '!AD11=1,"○","")</f>
        <v/>
      </c>
      <c r="AE11" s="312" t="str">
        <f>IF('男子一覧表 '!AE11=1,"○","")</f>
        <v/>
      </c>
      <c r="AF11" s="312" t="str">
        <f>IF('男子一覧表 '!AF11=1,"○","")</f>
        <v/>
      </c>
      <c r="AG11" s="312" t="str">
        <f>IF('男子一覧表 '!AG11=1,"○","")</f>
        <v/>
      </c>
      <c r="AH11" s="312" t="str">
        <f>IF('男子一覧表 '!AH11=1,"○","")</f>
        <v/>
      </c>
      <c r="AI11" s="312" t="str">
        <f>IF('男子一覧表 '!AI11=1,"○","")</f>
        <v/>
      </c>
      <c r="AJ11" s="312" t="str">
        <f>IF('男子一覧表 '!AJ11=1,"○","")</f>
        <v/>
      </c>
      <c r="AK11" s="312" t="str">
        <f>IF('男子一覧表 '!AK11=1,"○","")</f>
        <v/>
      </c>
      <c r="AL11" s="312" t="str">
        <f>IF('男子一覧表 '!AL11=1,"○","")</f>
        <v/>
      </c>
      <c r="AM11" s="312" t="str">
        <f>IF('男子一覧表 '!AM11=1,"○","")</f>
        <v/>
      </c>
      <c r="AN11" s="312" t="str">
        <f>IF('男子一覧表 '!AN11=1,"○","")</f>
        <v/>
      </c>
      <c r="AO11" s="312" t="str">
        <f>IF('男子一覧表 '!AO11=1,"○","")</f>
        <v/>
      </c>
      <c r="AP11" s="312" t="str">
        <f>IF('男子一覧表 '!AP11=1,"○","")</f>
        <v/>
      </c>
      <c r="AQ11" s="312" t="str">
        <f>IF('男子一覧表 '!AQ11=1,"○","")</f>
        <v/>
      </c>
      <c r="AR11" s="312" t="str">
        <f>IF('男子一覧表 '!AR11=1,"○","")</f>
        <v/>
      </c>
      <c r="AS11" s="312" t="str">
        <f>IF('男子一覧表 '!AS11=1,"○","")</f>
        <v/>
      </c>
      <c r="AT11" s="312" t="str">
        <f>IF('男子一覧表 '!AT11=1,"○","")</f>
        <v/>
      </c>
      <c r="AU11" s="312" t="str">
        <f>IF('男子一覧表 '!AU11=1,"○","")</f>
        <v/>
      </c>
      <c r="AV11" s="312" t="str">
        <f>IF('男子一覧表 '!AV11=1,"○","")</f>
        <v/>
      </c>
      <c r="AW11" s="353" t="str">
        <f>IF('男子一覧表 '!AW11=1,"○","")</f>
        <v/>
      </c>
      <c r="AY11" s="311">
        <v>4</v>
      </c>
      <c r="AZ11" s="312" t="str">
        <f t="shared" si="3"/>
        <v/>
      </c>
      <c r="BA11" s="312" t="str">
        <f t="shared" si="4"/>
        <v/>
      </c>
      <c r="BB11" s="324" t="str">
        <f t="shared" si="5"/>
        <v/>
      </c>
      <c r="BC11" s="352" t="str">
        <f>IF('男子一覧表 '!BC11=1,"○","")</f>
        <v/>
      </c>
      <c r="BD11" s="312" t="str">
        <f>IF('男子一覧表 '!BD11=1,"○","")</f>
        <v/>
      </c>
      <c r="BE11" s="312" t="str">
        <f>IF('男子一覧表 '!BE11=1,"○","")</f>
        <v/>
      </c>
      <c r="BF11" s="312" t="str">
        <f>IF('男子一覧表 '!BF11=1,"○","")</f>
        <v/>
      </c>
      <c r="BG11" s="312" t="str">
        <f>IF('男子一覧表 '!BG11=1,"○","")</f>
        <v/>
      </c>
      <c r="BH11" s="312" t="str">
        <f>IF('男子一覧表 '!BH11=1,"○","")</f>
        <v/>
      </c>
      <c r="BI11" s="312" t="str">
        <f>IF('男子一覧表 '!BI11=1,"○","")</f>
        <v/>
      </c>
      <c r="BJ11" s="312" t="str">
        <f>IF('男子一覧表 '!BJ11=1,"○","")</f>
        <v/>
      </c>
      <c r="BK11" s="312" t="str">
        <f>IF('男子一覧表 '!BK11=1,"○","")</f>
        <v/>
      </c>
      <c r="BL11" s="312" t="str">
        <f>IF('男子一覧表 '!BL11=1,"○","")</f>
        <v/>
      </c>
      <c r="BM11" s="312" t="str">
        <f>IF('男子一覧表 '!BM11=1,"○","")</f>
        <v/>
      </c>
      <c r="BN11" s="312" t="str">
        <f>IF('男子一覧表 '!BN11=1,"○","")</f>
        <v/>
      </c>
      <c r="BO11" s="312" t="str">
        <f>IF('男子一覧表 '!BO11=1,"○","")</f>
        <v/>
      </c>
      <c r="BP11" s="312" t="str">
        <f>IF('男子一覧表 '!BP11=1,"○","")</f>
        <v/>
      </c>
      <c r="BQ11" s="312" t="str">
        <f>IF('男子一覧表 '!BQ11=1,"○","")</f>
        <v/>
      </c>
      <c r="BR11" s="312" t="str">
        <f>IF('男子一覧表 '!BR11=1,"○","")</f>
        <v/>
      </c>
      <c r="BS11" s="312" t="str">
        <f>IF('男子一覧表 '!BS11=1,"○","")</f>
        <v/>
      </c>
      <c r="BT11" s="312" t="str">
        <f>IF('男子一覧表 '!BT11=1,"○","")</f>
        <v/>
      </c>
      <c r="BU11" s="312" t="str">
        <f>IF('男子一覧表 '!BU11=1,"○","")</f>
        <v/>
      </c>
      <c r="BV11" s="353" t="str">
        <f>IF('男子一覧表 '!BV11=1,"○","")</f>
        <v/>
      </c>
    </row>
    <row r="12" spans="1:74" ht="15.95" customHeight="1">
      <c r="A12" s="311">
        <v>5</v>
      </c>
      <c r="B12" s="312" t="str">
        <f>男子種目選択!B8</f>
        <v/>
      </c>
      <c r="C12" s="312" t="str">
        <f>男子種目選択!C8</f>
        <v/>
      </c>
      <c r="D12" s="324" t="str">
        <f>男子種目選択!D8</f>
        <v/>
      </c>
      <c r="E12" s="352" t="str">
        <f>IF('男子一覧表 '!E12=1,"○","")</f>
        <v/>
      </c>
      <c r="F12" s="312" t="str">
        <f>IF('男子一覧表 '!F12=1,"○","")</f>
        <v/>
      </c>
      <c r="G12" s="312" t="str">
        <f>IF('男子一覧表 '!G12=1,"○","")</f>
        <v/>
      </c>
      <c r="H12" s="312" t="str">
        <f>IF('男子一覧表 '!H12=1,"○","")</f>
        <v/>
      </c>
      <c r="I12" s="312" t="str">
        <f>IF('男子一覧表 '!I12=1,"○","")</f>
        <v/>
      </c>
      <c r="J12" s="312" t="str">
        <f>IF('男子一覧表 '!J12=1,"○","")</f>
        <v/>
      </c>
      <c r="K12" s="312" t="str">
        <f>IF('男子一覧表 '!K12=1,"○","")</f>
        <v/>
      </c>
      <c r="L12" s="312" t="str">
        <f>IF('男子一覧表 '!L12=1,"○","")</f>
        <v/>
      </c>
      <c r="M12" s="312" t="str">
        <f>IF('男子一覧表 '!M12=1,"○","")</f>
        <v/>
      </c>
      <c r="N12" s="312" t="str">
        <f>IF('男子一覧表 '!N12=1,"○","")</f>
        <v/>
      </c>
      <c r="O12" s="312" t="str">
        <f>IF('男子一覧表 '!O12=1,"○","")</f>
        <v/>
      </c>
      <c r="P12" s="312" t="str">
        <f>IF('男子一覧表 '!P12=1,"○","")</f>
        <v/>
      </c>
      <c r="Q12" s="312" t="str">
        <f>IF('男子一覧表 '!Q12=1,"○","")</f>
        <v/>
      </c>
      <c r="R12" s="312" t="str">
        <f>IF('男子一覧表 '!R12=1,"○","")</f>
        <v/>
      </c>
      <c r="S12" s="312" t="str">
        <f>IF('男子一覧表 '!S12=1,"○","")</f>
        <v/>
      </c>
      <c r="T12" s="312" t="str">
        <f>IF('男子一覧表 '!T12=1,"○","")</f>
        <v/>
      </c>
      <c r="U12" s="312" t="str">
        <f>IF('男子一覧表 '!U12=1,"○","")</f>
        <v/>
      </c>
      <c r="V12" s="312" t="str">
        <f>IF('男子一覧表 '!V12=1,"○","")</f>
        <v/>
      </c>
      <c r="W12" s="312" t="str">
        <f>IF('男子一覧表 '!W12=1,"○","")</f>
        <v/>
      </c>
      <c r="X12" s="353" t="str">
        <f>IF('男子一覧表 '!X12=1,"○","")</f>
        <v/>
      </c>
      <c r="Z12" s="311">
        <v>5</v>
      </c>
      <c r="AA12" s="312" t="str">
        <f t="shared" si="0"/>
        <v/>
      </c>
      <c r="AB12" s="312" t="str">
        <f t="shared" si="1"/>
        <v/>
      </c>
      <c r="AC12" s="324" t="str">
        <f t="shared" si="2"/>
        <v/>
      </c>
      <c r="AD12" s="352" t="str">
        <f>IF('男子一覧表 '!AD12=1,"○","")</f>
        <v/>
      </c>
      <c r="AE12" s="312" t="str">
        <f>IF('男子一覧表 '!AE12=1,"○","")</f>
        <v/>
      </c>
      <c r="AF12" s="312" t="str">
        <f>IF('男子一覧表 '!AF12=1,"○","")</f>
        <v/>
      </c>
      <c r="AG12" s="312" t="str">
        <f>IF('男子一覧表 '!AG12=1,"○","")</f>
        <v/>
      </c>
      <c r="AH12" s="312" t="str">
        <f>IF('男子一覧表 '!AH12=1,"○","")</f>
        <v/>
      </c>
      <c r="AI12" s="312" t="str">
        <f>IF('男子一覧表 '!AI12=1,"○","")</f>
        <v/>
      </c>
      <c r="AJ12" s="312" t="str">
        <f>IF('男子一覧表 '!AJ12=1,"○","")</f>
        <v/>
      </c>
      <c r="AK12" s="312" t="str">
        <f>IF('男子一覧表 '!AK12=1,"○","")</f>
        <v/>
      </c>
      <c r="AL12" s="312" t="str">
        <f>IF('男子一覧表 '!AL12=1,"○","")</f>
        <v/>
      </c>
      <c r="AM12" s="312" t="str">
        <f>IF('男子一覧表 '!AM12=1,"○","")</f>
        <v/>
      </c>
      <c r="AN12" s="312" t="str">
        <f>IF('男子一覧表 '!AN12=1,"○","")</f>
        <v/>
      </c>
      <c r="AO12" s="312" t="str">
        <f>IF('男子一覧表 '!AO12=1,"○","")</f>
        <v/>
      </c>
      <c r="AP12" s="312" t="str">
        <f>IF('男子一覧表 '!AP12=1,"○","")</f>
        <v/>
      </c>
      <c r="AQ12" s="312" t="str">
        <f>IF('男子一覧表 '!AQ12=1,"○","")</f>
        <v/>
      </c>
      <c r="AR12" s="312" t="str">
        <f>IF('男子一覧表 '!AR12=1,"○","")</f>
        <v/>
      </c>
      <c r="AS12" s="312" t="str">
        <f>IF('男子一覧表 '!AS12=1,"○","")</f>
        <v/>
      </c>
      <c r="AT12" s="312" t="str">
        <f>IF('男子一覧表 '!AT12=1,"○","")</f>
        <v/>
      </c>
      <c r="AU12" s="312" t="str">
        <f>IF('男子一覧表 '!AU12=1,"○","")</f>
        <v/>
      </c>
      <c r="AV12" s="312" t="str">
        <f>IF('男子一覧表 '!AV12=1,"○","")</f>
        <v/>
      </c>
      <c r="AW12" s="353" t="str">
        <f>IF('男子一覧表 '!AW12=1,"○","")</f>
        <v/>
      </c>
      <c r="AY12" s="311">
        <v>5</v>
      </c>
      <c r="AZ12" s="312" t="str">
        <f t="shared" si="3"/>
        <v/>
      </c>
      <c r="BA12" s="312" t="str">
        <f t="shared" si="4"/>
        <v/>
      </c>
      <c r="BB12" s="324" t="str">
        <f t="shared" si="5"/>
        <v/>
      </c>
      <c r="BC12" s="352" t="str">
        <f>IF('男子一覧表 '!BC12=1,"○","")</f>
        <v/>
      </c>
      <c r="BD12" s="312" t="str">
        <f>IF('男子一覧表 '!BD12=1,"○","")</f>
        <v/>
      </c>
      <c r="BE12" s="312" t="str">
        <f>IF('男子一覧表 '!BE12=1,"○","")</f>
        <v/>
      </c>
      <c r="BF12" s="312" t="str">
        <f>IF('男子一覧表 '!BF12=1,"○","")</f>
        <v/>
      </c>
      <c r="BG12" s="312" t="str">
        <f>IF('男子一覧表 '!BG12=1,"○","")</f>
        <v/>
      </c>
      <c r="BH12" s="312" t="str">
        <f>IF('男子一覧表 '!BH12=1,"○","")</f>
        <v/>
      </c>
      <c r="BI12" s="312" t="str">
        <f>IF('男子一覧表 '!BI12=1,"○","")</f>
        <v/>
      </c>
      <c r="BJ12" s="312" t="str">
        <f>IF('男子一覧表 '!BJ12=1,"○","")</f>
        <v/>
      </c>
      <c r="BK12" s="312" t="str">
        <f>IF('男子一覧表 '!BK12=1,"○","")</f>
        <v/>
      </c>
      <c r="BL12" s="312" t="str">
        <f>IF('男子一覧表 '!BL12=1,"○","")</f>
        <v/>
      </c>
      <c r="BM12" s="312" t="str">
        <f>IF('男子一覧表 '!BM12=1,"○","")</f>
        <v/>
      </c>
      <c r="BN12" s="312" t="str">
        <f>IF('男子一覧表 '!BN12=1,"○","")</f>
        <v/>
      </c>
      <c r="BO12" s="312" t="str">
        <f>IF('男子一覧表 '!BO12=1,"○","")</f>
        <v/>
      </c>
      <c r="BP12" s="312" t="str">
        <f>IF('男子一覧表 '!BP12=1,"○","")</f>
        <v/>
      </c>
      <c r="BQ12" s="312" t="str">
        <f>IF('男子一覧表 '!BQ12=1,"○","")</f>
        <v/>
      </c>
      <c r="BR12" s="312" t="str">
        <f>IF('男子一覧表 '!BR12=1,"○","")</f>
        <v/>
      </c>
      <c r="BS12" s="312" t="str">
        <f>IF('男子一覧表 '!BS12=1,"○","")</f>
        <v/>
      </c>
      <c r="BT12" s="312" t="str">
        <f>IF('男子一覧表 '!BT12=1,"○","")</f>
        <v/>
      </c>
      <c r="BU12" s="312" t="str">
        <f>IF('男子一覧表 '!BU12=1,"○","")</f>
        <v/>
      </c>
      <c r="BV12" s="353" t="str">
        <f>IF('男子一覧表 '!BV12=1,"○","")</f>
        <v/>
      </c>
    </row>
    <row r="13" spans="1:74" ht="15.95" customHeight="1">
      <c r="A13" s="311">
        <v>6</v>
      </c>
      <c r="B13" s="312" t="str">
        <f>男子種目選択!B9</f>
        <v/>
      </c>
      <c r="C13" s="312" t="str">
        <f>男子種目選択!C9</f>
        <v/>
      </c>
      <c r="D13" s="324" t="str">
        <f>男子種目選択!D9</f>
        <v/>
      </c>
      <c r="E13" s="352" t="str">
        <f>IF('男子一覧表 '!E13=1,"○","")</f>
        <v/>
      </c>
      <c r="F13" s="312" t="str">
        <f>IF('男子一覧表 '!F13=1,"○","")</f>
        <v/>
      </c>
      <c r="G13" s="312" t="str">
        <f>IF('男子一覧表 '!G13=1,"○","")</f>
        <v/>
      </c>
      <c r="H13" s="312" t="str">
        <f>IF('男子一覧表 '!H13=1,"○","")</f>
        <v/>
      </c>
      <c r="I13" s="312" t="str">
        <f>IF('男子一覧表 '!I13=1,"○","")</f>
        <v/>
      </c>
      <c r="J13" s="312" t="str">
        <f>IF('男子一覧表 '!J13=1,"○","")</f>
        <v/>
      </c>
      <c r="K13" s="312" t="str">
        <f>IF('男子一覧表 '!K13=1,"○","")</f>
        <v/>
      </c>
      <c r="L13" s="312" t="str">
        <f>IF('男子一覧表 '!L13=1,"○","")</f>
        <v/>
      </c>
      <c r="M13" s="312" t="str">
        <f>IF('男子一覧表 '!M13=1,"○","")</f>
        <v/>
      </c>
      <c r="N13" s="312" t="str">
        <f>IF('男子一覧表 '!N13=1,"○","")</f>
        <v/>
      </c>
      <c r="O13" s="312" t="str">
        <f>IF('男子一覧表 '!O13=1,"○","")</f>
        <v/>
      </c>
      <c r="P13" s="312" t="str">
        <f>IF('男子一覧表 '!P13=1,"○","")</f>
        <v/>
      </c>
      <c r="Q13" s="312" t="str">
        <f>IF('男子一覧表 '!Q13=1,"○","")</f>
        <v/>
      </c>
      <c r="R13" s="312" t="str">
        <f>IF('男子一覧表 '!R13=1,"○","")</f>
        <v/>
      </c>
      <c r="S13" s="312" t="str">
        <f>IF('男子一覧表 '!S13=1,"○","")</f>
        <v/>
      </c>
      <c r="T13" s="312" t="str">
        <f>IF('男子一覧表 '!T13=1,"○","")</f>
        <v/>
      </c>
      <c r="U13" s="312" t="str">
        <f>IF('男子一覧表 '!U13=1,"○","")</f>
        <v/>
      </c>
      <c r="V13" s="312" t="str">
        <f>IF('男子一覧表 '!V13=1,"○","")</f>
        <v/>
      </c>
      <c r="W13" s="312" t="str">
        <f>IF('男子一覧表 '!W13=1,"○","")</f>
        <v/>
      </c>
      <c r="X13" s="353" t="str">
        <f>IF('男子一覧表 '!X13=1,"○","")</f>
        <v/>
      </c>
      <c r="Z13" s="311">
        <v>6</v>
      </c>
      <c r="AA13" s="312" t="str">
        <f t="shared" si="0"/>
        <v/>
      </c>
      <c r="AB13" s="312" t="str">
        <f t="shared" si="1"/>
        <v/>
      </c>
      <c r="AC13" s="324" t="str">
        <f t="shared" si="2"/>
        <v/>
      </c>
      <c r="AD13" s="352" t="str">
        <f>IF('男子一覧表 '!AD13=1,"○","")</f>
        <v/>
      </c>
      <c r="AE13" s="312" t="str">
        <f>IF('男子一覧表 '!AE13=1,"○","")</f>
        <v/>
      </c>
      <c r="AF13" s="312" t="str">
        <f>IF('男子一覧表 '!AF13=1,"○","")</f>
        <v/>
      </c>
      <c r="AG13" s="312" t="str">
        <f>IF('男子一覧表 '!AG13=1,"○","")</f>
        <v/>
      </c>
      <c r="AH13" s="312" t="str">
        <f>IF('男子一覧表 '!AH13=1,"○","")</f>
        <v/>
      </c>
      <c r="AI13" s="312" t="str">
        <f>IF('男子一覧表 '!AI13=1,"○","")</f>
        <v/>
      </c>
      <c r="AJ13" s="312" t="str">
        <f>IF('男子一覧表 '!AJ13=1,"○","")</f>
        <v/>
      </c>
      <c r="AK13" s="312" t="str">
        <f>IF('男子一覧表 '!AK13=1,"○","")</f>
        <v/>
      </c>
      <c r="AL13" s="312" t="str">
        <f>IF('男子一覧表 '!AL13=1,"○","")</f>
        <v/>
      </c>
      <c r="AM13" s="312" t="str">
        <f>IF('男子一覧表 '!AM13=1,"○","")</f>
        <v/>
      </c>
      <c r="AN13" s="312" t="str">
        <f>IF('男子一覧表 '!AN13=1,"○","")</f>
        <v/>
      </c>
      <c r="AO13" s="312" t="str">
        <f>IF('男子一覧表 '!AO13=1,"○","")</f>
        <v/>
      </c>
      <c r="AP13" s="312" t="str">
        <f>IF('男子一覧表 '!AP13=1,"○","")</f>
        <v/>
      </c>
      <c r="AQ13" s="312" t="str">
        <f>IF('男子一覧表 '!AQ13=1,"○","")</f>
        <v/>
      </c>
      <c r="AR13" s="312" t="str">
        <f>IF('男子一覧表 '!AR13=1,"○","")</f>
        <v/>
      </c>
      <c r="AS13" s="312" t="str">
        <f>IF('男子一覧表 '!AS13=1,"○","")</f>
        <v/>
      </c>
      <c r="AT13" s="312" t="str">
        <f>IF('男子一覧表 '!AT13=1,"○","")</f>
        <v/>
      </c>
      <c r="AU13" s="312" t="str">
        <f>IF('男子一覧表 '!AU13=1,"○","")</f>
        <v/>
      </c>
      <c r="AV13" s="312" t="str">
        <f>IF('男子一覧表 '!AV13=1,"○","")</f>
        <v/>
      </c>
      <c r="AW13" s="353" t="str">
        <f>IF('男子一覧表 '!AW13=1,"○","")</f>
        <v/>
      </c>
      <c r="AY13" s="311">
        <v>6</v>
      </c>
      <c r="AZ13" s="312" t="str">
        <f t="shared" si="3"/>
        <v/>
      </c>
      <c r="BA13" s="312" t="str">
        <f t="shared" si="4"/>
        <v/>
      </c>
      <c r="BB13" s="324" t="str">
        <f t="shared" si="5"/>
        <v/>
      </c>
      <c r="BC13" s="352" t="str">
        <f>IF('男子一覧表 '!BC13=1,"○","")</f>
        <v/>
      </c>
      <c r="BD13" s="312" t="str">
        <f>IF('男子一覧表 '!BD13=1,"○","")</f>
        <v/>
      </c>
      <c r="BE13" s="312" t="str">
        <f>IF('男子一覧表 '!BE13=1,"○","")</f>
        <v/>
      </c>
      <c r="BF13" s="312" t="str">
        <f>IF('男子一覧表 '!BF13=1,"○","")</f>
        <v/>
      </c>
      <c r="BG13" s="312" t="str">
        <f>IF('男子一覧表 '!BG13=1,"○","")</f>
        <v/>
      </c>
      <c r="BH13" s="312" t="str">
        <f>IF('男子一覧表 '!BH13=1,"○","")</f>
        <v/>
      </c>
      <c r="BI13" s="312" t="str">
        <f>IF('男子一覧表 '!BI13=1,"○","")</f>
        <v/>
      </c>
      <c r="BJ13" s="312" t="str">
        <f>IF('男子一覧表 '!BJ13=1,"○","")</f>
        <v/>
      </c>
      <c r="BK13" s="312" t="str">
        <f>IF('男子一覧表 '!BK13=1,"○","")</f>
        <v/>
      </c>
      <c r="BL13" s="312" t="str">
        <f>IF('男子一覧表 '!BL13=1,"○","")</f>
        <v/>
      </c>
      <c r="BM13" s="312" t="str">
        <f>IF('男子一覧表 '!BM13=1,"○","")</f>
        <v/>
      </c>
      <c r="BN13" s="312" t="str">
        <f>IF('男子一覧表 '!BN13=1,"○","")</f>
        <v/>
      </c>
      <c r="BO13" s="312" t="str">
        <f>IF('男子一覧表 '!BO13=1,"○","")</f>
        <v/>
      </c>
      <c r="BP13" s="312" t="str">
        <f>IF('男子一覧表 '!BP13=1,"○","")</f>
        <v/>
      </c>
      <c r="BQ13" s="312" t="str">
        <f>IF('男子一覧表 '!BQ13=1,"○","")</f>
        <v/>
      </c>
      <c r="BR13" s="312" t="str">
        <f>IF('男子一覧表 '!BR13=1,"○","")</f>
        <v/>
      </c>
      <c r="BS13" s="312" t="str">
        <f>IF('男子一覧表 '!BS13=1,"○","")</f>
        <v/>
      </c>
      <c r="BT13" s="312" t="str">
        <f>IF('男子一覧表 '!BT13=1,"○","")</f>
        <v/>
      </c>
      <c r="BU13" s="312" t="str">
        <f>IF('男子一覧表 '!BU13=1,"○","")</f>
        <v/>
      </c>
      <c r="BV13" s="353" t="str">
        <f>IF('男子一覧表 '!BV13=1,"○","")</f>
        <v/>
      </c>
    </row>
    <row r="14" spans="1:74" ht="15.95" customHeight="1">
      <c r="A14" s="311">
        <v>7</v>
      </c>
      <c r="B14" s="312" t="str">
        <f>男子種目選択!B10</f>
        <v/>
      </c>
      <c r="C14" s="312" t="str">
        <f>男子種目選択!C10</f>
        <v/>
      </c>
      <c r="D14" s="324" t="str">
        <f>男子種目選択!D10</f>
        <v/>
      </c>
      <c r="E14" s="352" t="str">
        <f>IF('男子一覧表 '!E14=1,"○","")</f>
        <v/>
      </c>
      <c r="F14" s="312" t="str">
        <f>IF('男子一覧表 '!F14=1,"○","")</f>
        <v/>
      </c>
      <c r="G14" s="312" t="str">
        <f>IF('男子一覧表 '!G14=1,"○","")</f>
        <v/>
      </c>
      <c r="H14" s="312" t="str">
        <f>IF('男子一覧表 '!H14=1,"○","")</f>
        <v/>
      </c>
      <c r="I14" s="312" t="str">
        <f>IF('男子一覧表 '!I14=1,"○","")</f>
        <v/>
      </c>
      <c r="J14" s="312" t="str">
        <f>IF('男子一覧表 '!J14=1,"○","")</f>
        <v/>
      </c>
      <c r="K14" s="312" t="str">
        <f>IF('男子一覧表 '!K14=1,"○","")</f>
        <v/>
      </c>
      <c r="L14" s="312" t="str">
        <f>IF('男子一覧表 '!L14=1,"○","")</f>
        <v/>
      </c>
      <c r="M14" s="312" t="str">
        <f>IF('男子一覧表 '!M14=1,"○","")</f>
        <v/>
      </c>
      <c r="N14" s="312" t="str">
        <f>IF('男子一覧表 '!N14=1,"○","")</f>
        <v/>
      </c>
      <c r="O14" s="312" t="str">
        <f>IF('男子一覧表 '!O14=1,"○","")</f>
        <v/>
      </c>
      <c r="P14" s="312" t="str">
        <f>IF('男子一覧表 '!P14=1,"○","")</f>
        <v/>
      </c>
      <c r="Q14" s="312" t="str">
        <f>IF('男子一覧表 '!Q14=1,"○","")</f>
        <v/>
      </c>
      <c r="R14" s="312" t="str">
        <f>IF('男子一覧表 '!R14=1,"○","")</f>
        <v/>
      </c>
      <c r="S14" s="312" t="str">
        <f>IF('男子一覧表 '!S14=1,"○","")</f>
        <v/>
      </c>
      <c r="T14" s="312" t="str">
        <f>IF('男子一覧表 '!T14=1,"○","")</f>
        <v/>
      </c>
      <c r="U14" s="312" t="str">
        <f>IF('男子一覧表 '!U14=1,"○","")</f>
        <v/>
      </c>
      <c r="V14" s="312" t="str">
        <f>IF('男子一覧表 '!V14=1,"○","")</f>
        <v/>
      </c>
      <c r="W14" s="312" t="str">
        <f>IF('男子一覧表 '!W14=1,"○","")</f>
        <v/>
      </c>
      <c r="X14" s="353" t="str">
        <f>IF('男子一覧表 '!X14=1,"○","")</f>
        <v/>
      </c>
      <c r="Z14" s="311">
        <v>7</v>
      </c>
      <c r="AA14" s="312" t="str">
        <f t="shared" si="0"/>
        <v/>
      </c>
      <c r="AB14" s="312" t="str">
        <f t="shared" si="1"/>
        <v/>
      </c>
      <c r="AC14" s="324" t="str">
        <f t="shared" si="2"/>
        <v/>
      </c>
      <c r="AD14" s="352" t="str">
        <f>IF('男子一覧表 '!AD14=1,"○","")</f>
        <v/>
      </c>
      <c r="AE14" s="312" t="str">
        <f>IF('男子一覧表 '!AE14=1,"○","")</f>
        <v/>
      </c>
      <c r="AF14" s="312" t="str">
        <f>IF('男子一覧表 '!AF14=1,"○","")</f>
        <v/>
      </c>
      <c r="AG14" s="312" t="str">
        <f>IF('男子一覧表 '!AG14=1,"○","")</f>
        <v/>
      </c>
      <c r="AH14" s="312" t="str">
        <f>IF('男子一覧表 '!AH14=1,"○","")</f>
        <v/>
      </c>
      <c r="AI14" s="312" t="str">
        <f>IF('男子一覧表 '!AI14=1,"○","")</f>
        <v/>
      </c>
      <c r="AJ14" s="312" t="str">
        <f>IF('男子一覧表 '!AJ14=1,"○","")</f>
        <v/>
      </c>
      <c r="AK14" s="312" t="str">
        <f>IF('男子一覧表 '!AK14=1,"○","")</f>
        <v/>
      </c>
      <c r="AL14" s="312" t="str">
        <f>IF('男子一覧表 '!AL14=1,"○","")</f>
        <v/>
      </c>
      <c r="AM14" s="312" t="str">
        <f>IF('男子一覧表 '!AM14=1,"○","")</f>
        <v/>
      </c>
      <c r="AN14" s="312" t="str">
        <f>IF('男子一覧表 '!AN14=1,"○","")</f>
        <v/>
      </c>
      <c r="AO14" s="312" t="str">
        <f>IF('男子一覧表 '!AO14=1,"○","")</f>
        <v/>
      </c>
      <c r="AP14" s="312" t="str">
        <f>IF('男子一覧表 '!AP14=1,"○","")</f>
        <v/>
      </c>
      <c r="AQ14" s="312" t="str">
        <f>IF('男子一覧表 '!AQ14=1,"○","")</f>
        <v/>
      </c>
      <c r="AR14" s="312" t="str">
        <f>IF('男子一覧表 '!AR14=1,"○","")</f>
        <v/>
      </c>
      <c r="AS14" s="312" t="str">
        <f>IF('男子一覧表 '!AS14=1,"○","")</f>
        <v/>
      </c>
      <c r="AT14" s="312" t="str">
        <f>IF('男子一覧表 '!AT14=1,"○","")</f>
        <v/>
      </c>
      <c r="AU14" s="312" t="str">
        <f>IF('男子一覧表 '!AU14=1,"○","")</f>
        <v/>
      </c>
      <c r="AV14" s="312" t="str">
        <f>IF('男子一覧表 '!AV14=1,"○","")</f>
        <v/>
      </c>
      <c r="AW14" s="353" t="str">
        <f>IF('男子一覧表 '!AW14=1,"○","")</f>
        <v/>
      </c>
      <c r="AY14" s="311">
        <v>7</v>
      </c>
      <c r="AZ14" s="312" t="str">
        <f t="shared" si="3"/>
        <v/>
      </c>
      <c r="BA14" s="312" t="str">
        <f t="shared" si="4"/>
        <v/>
      </c>
      <c r="BB14" s="324" t="str">
        <f t="shared" si="5"/>
        <v/>
      </c>
      <c r="BC14" s="352" t="str">
        <f>IF('男子一覧表 '!BC14=1,"○","")</f>
        <v/>
      </c>
      <c r="BD14" s="312" t="str">
        <f>IF('男子一覧表 '!BD14=1,"○","")</f>
        <v/>
      </c>
      <c r="BE14" s="312" t="str">
        <f>IF('男子一覧表 '!BE14=1,"○","")</f>
        <v/>
      </c>
      <c r="BF14" s="312" t="str">
        <f>IF('男子一覧表 '!BF14=1,"○","")</f>
        <v/>
      </c>
      <c r="BG14" s="312" t="str">
        <f>IF('男子一覧表 '!BG14=1,"○","")</f>
        <v/>
      </c>
      <c r="BH14" s="312" t="str">
        <f>IF('男子一覧表 '!BH14=1,"○","")</f>
        <v/>
      </c>
      <c r="BI14" s="312" t="str">
        <f>IF('男子一覧表 '!BI14=1,"○","")</f>
        <v/>
      </c>
      <c r="BJ14" s="312" t="str">
        <f>IF('男子一覧表 '!BJ14=1,"○","")</f>
        <v/>
      </c>
      <c r="BK14" s="312" t="str">
        <f>IF('男子一覧表 '!BK14=1,"○","")</f>
        <v/>
      </c>
      <c r="BL14" s="312" t="str">
        <f>IF('男子一覧表 '!BL14=1,"○","")</f>
        <v/>
      </c>
      <c r="BM14" s="312" t="str">
        <f>IF('男子一覧表 '!BM14=1,"○","")</f>
        <v/>
      </c>
      <c r="BN14" s="312" t="str">
        <f>IF('男子一覧表 '!BN14=1,"○","")</f>
        <v/>
      </c>
      <c r="BO14" s="312" t="str">
        <f>IF('男子一覧表 '!BO14=1,"○","")</f>
        <v/>
      </c>
      <c r="BP14" s="312" t="str">
        <f>IF('男子一覧表 '!BP14=1,"○","")</f>
        <v/>
      </c>
      <c r="BQ14" s="312" t="str">
        <f>IF('男子一覧表 '!BQ14=1,"○","")</f>
        <v/>
      </c>
      <c r="BR14" s="312" t="str">
        <f>IF('男子一覧表 '!BR14=1,"○","")</f>
        <v/>
      </c>
      <c r="BS14" s="312" t="str">
        <f>IF('男子一覧表 '!BS14=1,"○","")</f>
        <v/>
      </c>
      <c r="BT14" s="312" t="str">
        <f>IF('男子一覧表 '!BT14=1,"○","")</f>
        <v/>
      </c>
      <c r="BU14" s="312" t="str">
        <f>IF('男子一覧表 '!BU14=1,"○","")</f>
        <v/>
      </c>
      <c r="BV14" s="353" t="str">
        <f>IF('男子一覧表 '!BV14=1,"○","")</f>
        <v/>
      </c>
    </row>
    <row r="15" spans="1:74" ht="15.95" customHeight="1">
      <c r="A15" s="311">
        <v>8</v>
      </c>
      <c r="B15" s="312" t="str">
        <f>男子種目選択!B11</f>
        <v/>
      </c>
      <c r="C15" s="312" t="str">
        <f>男子種目選択!C11</f>
        <v/>
      </c>
      <c r="D15" s="324" t="str">
        <f>男子種目選択!D11</f>
        <v/>
      </c>
      <c r="E15" s="352" t="str">
        <f>IF('男子一覧表 '!E15=1,"○","")</f>
        <v/>
      </c>
      <c r="F15" s="312" t="str">
        <f>IF('男子一覧表 '!F15=1,"○","")</f>
        <v/>
      </c>
      <c r="G15" s="312" t="str">
        <f>IF('男子一覧表 '!G15=1,"○","")</f>
        <v/>
      </c>
      <c r="H15" s="312" t="str">
        <f>IF('男子一覧表 '!H15=1,"○","")</f>
        <v/>
      </c>
      <c r="I15" s="312" t="str">
        <f>IF('男子一覧表 '!I15=1,"○","")</f>
        <v/>
      </c>
      <c r="J15" s="312" t="str">
        <f>IF('男子一覧表 '!J15=1,"○","")</f>
        <v/>
      </c>
      <c r="K15" s="312" t="str">
        <f>IF('男子一覧表 '!K15=1,"○","")</f>
        <v/>
      </c>
      <c r="L15" s="312" t="str">
        <f>IF('男子一覧表 '!L15=1,"○","")</f>
        <v/>
      </c>
      <c r="M15" s="312" t="str">
        <f>IF('男子一覧表 '!M15=1,"○","")</f>
        <v/>
      </c>
      <c r="N15" s="312" t="str">
        <f>IF('男子一覧表 '!N15=1,"○","")</f>
        <v/>
      </c>
      <c r="O15" s="312" t="str">
        <f>IF('男子一覧表 '!O15=1,"○","")</f>
        <v/>
      </c>
      <c r="P15" s="312" t="str">
        <f>IF('男子一覧表 '!P15=1,"○","")</f>
        <v/>
      </c>
      <c r="Q15" s="312" t="str">
        <f>IF('男子一覧表 '!Q15=1,"○","")</f>
        <v/>
      </c>
      <c r="R15" s="312" t="str">
        <f>IF('男子一覧表 '!R15=1,"○","")</f>
        <v/>
      </c>
      <c r="S15" s="312" t="str">
        <f>IF('男子一覧表 '!S15=1,"○","")</f>
        <v/>
      </c>
      <c r="T15" s="312" t="str">
        <f>IF('男子一覧表 '!T15=1,"○","")</f>
        <v/>
      </c>
      <c r="U15" s="312" t="str">
        <f>IF('男子一覧表 '!U15=1,"○","")</f>
        <v/>
      </c>
      <c r="V15" s="312" t="str">
        <f>IF('男子一覧表 '!V15=1,"○","")</f>
        <v/>
      </c>
      <c r="W15" s="312" t="str">
        <f>IF('男子一覧表 '!W15=1,"○","")</f>
        <v/>
      </c>
      <c r="X15" s="353" t="str">
        <f>IF('男子一覧表 '!X15=1,"○","")</f>
        <v/>
      </c>
      <c r="Z15" s="311">
        <v>8</v>
      </c>
      <c r="AA15" s="312" t="str">
        <f t="shared" si="0"/>
        <v/>
      </c>
      <c r="AB15" s="312" t="str">
        <f t="shared" si="1"/>
        <v/>
      </c>
      <c r="AC15" s="324" t="str">
        <f t="shared" si="2"/>
        <v/>
      </c>
      <c r="AD15" s="352" t="str">
        <f>IF('男子一覧表 '!AD15=1,"○","")</f>
        <v/>
      </c>
      <c r="AE15" s="312" t="str">
        <f>IF('男子一覧表 '!AE15=1,"○","")</f>
        <v/>
      </c>
      <c r="AF15" s="312" t="str">
        <f>IF('男子一覧表 '!AF15=1,"○","")</f>
        <v/>
      </c>
      <c r="AG15" s="312" t="str">
        <f>IF('男子一覧表 '!AG15=1,"○","")</f>
        <v/>
      </c>
      <c r="AH15" s="312" t="str">
        <f>IF('男子一覧表 '!AH15=1,"○","")</f>
        <v/>
      </c>
      <c r="AI15" s="312" t="str">
        <f>IF('男子一覧表 '!AI15=1,"○","")</f>
        <v/>
      </c>
      <c r="AJ15" s="312" t="str">
        <f>IF('男子一覧表 '!AJ15=1,"○","")</f>
        <v/>
      </c>
      <c r="AK15" s="312" t="str">
        <f>IF('男子一覧表 '!AK15=1,"○","")</f>
        <v/>
      </c>
      <c r="AL15" s="312" t="str">
        <f>IF('男子一覧表 '!AL15=1,"○","")</f>
        <v/>
      </c>
      <c r="AM15" s="312" t="str">
        <f>IF('男子一覧表 '!AM15=1,"○","")</f>
        <v/>
      </c>
      <c r="AN15" s="312" t="str">
        <f>IF('男子一覧表 '!AN15=1,"○","")</f>
        <v/>
      </c>
      <c r="AO15" s="312" t="str">
        <f>IF('男子一覧表 '!AO15=1,"○","")</f>
        <v/>
      </c>
      <c r="AP15" s="312" t="str">
        <f>IF('男子一覧表 '!AP15=1,"○","")</f>
        <v/>
      </c>
      <c r="AQ15" s="312" t="str">
        <f>IF('男子一覧表 '!AQ15=1,"○","")</f>
        <v/>
      </c>
      <c r="AR15" s="312" t="str">
        <f>IF('男子一覧表 '!AR15=1,"○","")</f>
        <v/>
      </c>
      <c r="AS15" s="312" t="str">
        <f>IF('男子一覧表 '!AS15=1,"○","")</f>
        <v/>
      </c>
      <c r="AT15" s="312" t="str">
        <f>IF('男子一覧表 '!AT15=1,"○","")</f>
        <v/>
      </c>
      <c r="AU15" s="312" t="str">
        <f>IF('男子一覧表 '!AU15=1,"○","")</f>
        <v/>
      </c>
      <c r="AV15" s="312" t="str">
        <f>IF('男子一覧表 '!AV15=1,"○","")</f>
        <v/>
      </c>
      <c r="AW15" s="353" t="str">
        <f>IF('男子一覧表 '!AW15=1,"○","")</f>
        <v/>
      </c>
      <c r="AY15" s="311">
        <v>8</v>
      </c>
      <c r="AZ15" s="312" t="str">
        <f t="shared" si="3"/>
        <v/>
      </c>
      <c r="BA15" s="312" t="str">
        <f t="shared" si="4"/>
        <v/>
      </c>
      <c r="BB15" s="324" t="str">
        <f t="shared" si="5"/>
        <v/>
      </c>
      <c r="BC15" s="352" t="str">
        <f>IF('男子一覧表 '!BC15=1,"○","")</f>
        <v/>
      </c>
      <c r="BD15" s="312" t="str">
        <f>IF('男子一覧表 '!BD15=1,"○","")</f>
        <v/>
      </c>
      <c r="BE15" s="312" t="str">
        <f>IF('男子一覧表 '!BE15=1,"○","")</f>
        <v/>
      </c>
      <c r="BF15" s="312" t="str">
        <f>IF('男子一覧表 '!BF15=1,"○","")</f>
        <v/>
      </c>
      <c r="BG15" s="312" t="str">
        <f>IF('男子一覧表 '!BG15=1,"○","")</f>
        <v/>
      </c>
      <c r="BH15" s="312" t="str">
        <f>IF('男子一覧表 '!BH15=1,"○","")</f>
        <v/>
      </c>
      <c r="BI15" s="312" t="str">
        <f>IF('男子一覧表 '!BI15=1,"○","")</f>
        <v/>
      </c>
      <c r="BJ15" s="312" t="str">
        <f>IF('男子一覧表 '!BJ15=1,"○","")</f>
        <v/>
      </c>
      <c r="BK15" s="312" t="str">
        <f>IF('男子一覧表 '!BK15=1,"○","")</f>
        <v/>
      </c>
      <c r="BL15" s="312" t="str">
        <f>IF('男子一覧表 '!BL15=1,"○","")</f>
        <v/>
      </c>
      <c r="BM15" s="312" t="str">
        <f>IF('男子一覧表 '!BM15=1,"○","")</f>
        <v/>
      </c>
      <c r="BN15" s="312" t="str">
        <f>IF('男子一覧表 '!BN15=1,"○","")</f>
        <v/>
      </c>
      <c r="BO15" s="312" t="str">
        <f>IF('男子一覧表 '!BO15=1,"○","")</f>
        <v/>
      </c>
      <c r="BP15" s="312" t="str">
        <f>IF('男子一覧表 '!BP15=1,"○","")</f>
        <v/>
      </c>
      <c r="BQ15" s="312" t="str">
        <f>IF('男子一覧表 '!BQ15=1,"○","")</f>
        <v/>
      </c>
      <c r="BR15" s="312" t="str">
        <f>IF('男子一覧表 '!BR15=1,"○","")</f>
        <v/>
      </c>
      <c r="BS15" s="312" t="str">
        <f>IF('男子一覧表 '!BS15=1,"○","")</f>
        <v/>
      </c>
      <c r="BT15" s="312" t="str">
        <f>IF('男子一覧表 '!BT15=1,"○","")</f>
        <v/>
      </c>
      <c r="BU15" s="312" t="str">
        <f>IF('男子一覧表 '!BU15=1,"○","")</f>
        <v/>
      </c>
      <c r="BV15" s="353" t="str">
        <f>IF('男子一覧表 '!BV15=1,"○","")</f>
        <v/>
      </c>
    </row>
    <row r="16" spans="1:74" ht="15.95" customHeight="1">
      <c r="A16" s="311">
        <v>9</v>
      </c>
      <c r="B16" s="312" t="str">
        <f>男子種目選択!B12</f>
        <v/>
      </c>
      <c r="C16" s="312" t="str">
        <f>男子種目選択!C12</f>
        <v/>
      </c>
      <c r="D16" s="324" t="str">
        <f>男子種目選択!D12</f>
        <v/>
      </c>
      <c r="E16" s="352" t="str">
        <f>IF('男子一覧表 '!E16=1,"○","")</f>
        <v/>
      </c>
      <c r="F16" s="312" t="str">
        <f>IF('男子一覧表 '!F16=1,"○","")</f>
        <v/>
      </c>
      <c r="G16" s="312" t="str">
        <f>IF('男子一覧表 '!G16=1,"○","")</f>
        <v/>
      </c>
      <c r="H16" s="312" t="str">
        <f>IF('男子一覧表 '!H16=1,"○","")</f>
        <v/>
      </c>
      <c r="I16" s="312" t="str">
        <f>IF('男子一覧表 '!I16=1,"○","")</f>
        <v/>
      </c>
      <c r="J16" s="312" t="str">
        <f>IF('男子一覧表 '!J16=1,"○","")</f>
        <v/>
      </c>
      <c r="K16" s="312" t="str">
        <f>IF('男子一覧表 '!K16=1,"○","")</f>
        <v/>
      </c>
      <c r="L16" s="312" t="str">
        <f>IF('男子一覧表 '!L16=1,"○","")</f>
        <v/>
      </c>
      <c r="M16" s="312" t="str">
        <f>IF('男子一覧表 '!M16=1,"○","")</f>
        <v/>
      </c>
      <c r="N16" s="312" t="str">
        <f>IF('男子一覧表 '!N16=1,"○","")</f>
        <v/>
      </c>
      <c r="O16" s="312" t="str">
        <f>IF('男子一覧表 '!O16=1,"○","")</f>
        <v/>
      </c>
      <c r="P16" s="312" t="str">
        <f>IF('男子一覧表 '!P16=1,"○","")</f>
        <v/>
      </c>
      <c r="Q16" s="312" t="str">
        <f>IF('男子一覧表 '!Q16=1,"○","")</f>
        <v/>
      </c>
      <c r="R16" s="312" t="str">
        <f>IF('男子一覧表 '!R16=1,"○","")</f>
        <v/>
      </c>
      <c r="S16" s="312" t="str">
        <f>IF('男子一覧表 '!S16=1,"○","")</f>
        <v/>
      </c>
      <c r="T16" s="312" t="str">
        <f>IF('男子一覧表 '!T16=1,"○","")</f>
        <v/>
      </c>
      <c r="U16" s="312" t="str">
        <f>IF('男子一覧表 '!U16=1,"○","")</f>
        <v/>
      </c>
      <c r="V16" s="312" t="str">
        <f>IF('男子一覧表 '!V16=1,"○","")</f>
        <v/>
      </c>
      <c r="W16" s="312" t="str">
        <f>IF('男子一覧表 '!W16=1,"○","")</f>
        <v/>
      </c>
      <c r="X16" s="353" t="str">
        <f>IF('男子一覧表 '!X16=1,"○","")</f>
        <v/>
      </c>
      <c r="Z16" s="311">
        <v>9</v>
      </c>
      <c r="AA16" s="312" t="str">
        <f t="shared" si="0"/>
        <v/>
      </c>
      <c r="AB16" s="312" t="str">
        <f t="shared" si="1"/>
        <v/>
      </c>
      <c r="AC16" s="324" t="str">
        <f t="shared" si="2"/>
        <v/>
      </c>
      <c r="AD16" s="352" t="str">
        <f>IF('男子一覧表 '!AD16=1,"○","")</f>
        <v/>
      </c>
      <c r="AE16" s="312" t="str">
        <f>IF('男子一覧表 '!AE16=1,"○","")</f>
        <v/>
      </c>
      <c r="AF16" s="312" t="str">
        <f>IF('男子一覧表 '!AF16=1,"○","")</f>
        <v/>
      </c>
      <c r="AG16" s="312" t="str">
        <f>IF('男子一覧表 '!AG16=1,"○","")</f>
        <v/>
      </c>
      <c r="AH16" s="312" t="str">
        <f>IF('男子一覧表 '!AH16=1,"○","")</f>
        <v/>
      </c>
      <c r="AI16" s="312" t="str">
        <f>IF('男子一覧表 '!AI16=1,"○","")</f>
        <v/>
      </c>
      <c r="AJ16" s="312" t="str">
        <f>IF('男子一覧表 '!AJ16=1,"○","")</f>
        <v/>
      </c>
      <c r="AK16" s="312" t="str">
        <f>IF('男子一覧表 '!AK16=1,"○","")</f>
        <v/>
      </c>
      <c r="AL16" s="312" t="str">
        <f>IF('男子一覧表 '!AL16=1,"○","")</f>
        <v/>
      </c>
      <c r="AM16" s="312" t="str">
        <f>IF('男子一覧表 '!AM16=1,"○","")</f>
        <v/>
      </c>
      <c r="AN16" s="312" t="str">
        <f>IF('男子一覧表 '!AN16=1,"○","")</f>
        <v/>
      </c>
      <c r="AO16" s="312" t="str">
        <f>IF('男子一覧表 '!AO16=1,"○","")</f>
        <v/>
      </c>
      <c r="AP16" s="312" t="str">
        <f>IF('男子一覧表 '!AP16=1,"○","")</f>
        <v/>
      </c>
      <c r="AQ16" s="312" t="str">
        <f>IF('男子一覧表 '!AQ16=1,"○","")</f>
        <v/>
      </c>
      <c r="AR16" s="312" t="str">
        <f>IF('男子一覧表 '!AR16=1,"○","")</f>
        <v/>
      </c>
      <c r="AS16" s="312" t="str">
        <f>IF('男子一覧表 '!AS16=1,"○","")</f>
        <v/>
      </c>
      <c r="AT16" s="312" t="str">
        <f>IF('男子一覧表 '!AT16=1,"○","")</f>
        <v/>
      </c>
      <c r="AU16" s="312" t="str">
        <f>IF('男子一覧表 '!AU16=1,"○","")</f>
        <v/>
      </c>
      <c r="AV16" s="312" t="str">
        <f>IF('男子一覧表 '!AV16=1,"○","")</f>
        <v/>
      </c>
      <c r="AW16" s="353" t="str">
        <f>IF('男子一覧表 '!AW16=1,"○","")</f>
        <v/>
      </c>
      <c r="AY16" s="311">
        <v>9</v>
      </c>
      <c r="AZ16" s="312" t="str">
        <f t="shared" si="3"/>
        <v/>
      </c>
      <c r="BA16" s="312" t="str">
        <f t="shared" si="4"/>
        <v/>
      </c>
      <c r="BB16" s="324" t="str">
        <f t="shared" si="5"/>
        <v/>
      </c>
      <c r="BC16" s="352" t="str">
        <f>IF('男子一覧表 '!BC16=1,"○","")</f>
        <v/>
      </c>
      <c r="BD16" s="312" t="str">
        <f>IF('男子一覧表 '!BD16=1,"○","")</f>
        <v/>
      </c>
      <c r="BE16" s="312" t="str">
        <f>IF('男子一覧表 '!BE16=1,"○","")</f>
        <v/>
      </c>
      <c r="BF16" s="312" t="str">
        <f>IF('男子一覧表 '!BF16=1,"○","")</f>
        <v/>
      </c>
      <c r="BG16" s="312" t="str">
        <f>IF('男子一覧表 '!BG16=1,"○","")</f>
        <v/>
      </c>
      <c r="BH16" s="312" t="str">
        <f>IF('男子一覧表 '!BH16=1,"○","")</f>
        <v/>
      </c>
      <c r="BI16" s="312" t="str">
        <f>IF('男子一覧表 '!BI16=1,"○","")</f>
        <v/>
      </c>
      <c r="BJ16" s="312" t="str">
        <f>IF('男子一覧表 '!BJ16=1,"○","")</f>
        <v/>
      </c>
      <c r="BK16" s="312" t="str">
        <f>IF('男子一覧表 '!BK16=1,"○","")</f>
        <v/>
      </c>
      <c r="BL16" s="312" t="str">
        <f>IF('男子一覧表 '!BL16=1,"○","")</f>
        <v/>
      </c>
      <c r="BM16" s="312" t="str">
        <f>IF('男子一覧表 '!BM16=1,"○","")</f>
        <v/>
      </c>
      <c r="BN16" s="312" t="str">
        <f>IF('男子一覧表 '!BN16=1,"○","")</f>
        <v/>
      </c>
      <c r="BO16" s="312" t="str">
        <f>IF('男子一覧表 '!BO16=1,"○","")</f>
        <v/>
      </c>
      <c r="BP16" s="312" t="str">
        <f>IF('男子一覧表 '!BP16=1,"○","")</f>
        <v/>
      </c>
      <c r="BQ16" s="312" t="str">
        <f>IF('男子一覧表 '!BQ16=1,"○","")</f>
        <v/>
      </c>
      <c r="BR16" s="312" t="str">
        <f>IF('男子一覧表 '!BR16=1,"○","")</f>
        <v/>
      </c>
      <c r="BS16" s="312" t="str">
        <f>IF('男子一覧表 '!BS16=1,"○","")</f>
        <v/>
      </c>
      <c r="BT16" s="312" t="str">
        <f>IF('男子一覧表 '!BT16=1,"○","")</f>
        <v/>
      </c>
      <c r="BU16" s="312" t="str">
        <f>IF('男子一覧表 '!BU16=1,"○","")</f>
        <v/>
      </c>
      <c r="BV16" s="353" t="str">
        <f>IF('男子一覧表 '!BV16=1,"○","")</f>
        <v/>
      </c>
    </row>
    <row r="17" spans="1:74" ht="15.95" customHeight="1">
      <c r="A17" s="311">
        <v>10</v>
      </c>
      <c r="B17" s="312" t="str">
        <f>男子種目選択!B13</f>
        <v/>
      </c>
      <c r="C17" s="312" t="str">
        <f>男子種目選択!C13</f>
        <v/>
      </c>
      <c r="D17" s="324" t="str">
        <f>男子種目選択!D13</f>
        <v/>
      </c>
      <c r="E17" s="352" t="str">
        <f>IF('男子一覧表 '!E17=1,"○","")</f>
        <v/>
      </c>
      <c r="F17" s="312" t="str">
        <f>IF('男子一覧表 '!F17=1,"○","")</f>
        <v/>
      </c>
      <c r="G17" s="312" t="str">
        <f>IF('男子一覧表 '!G17=1,"○","")</f>
        <v/>
      </c>
      <c r="H17" s="312" t="str">
        <f>IF('男子一覧表 '!H17=1,"○","")</f>
        <v/>
      </c>
      <c r="I17" s="312" t="str">
        <f>IF('男子一覧表 '!I17=1,"○","")</f>
        <v/>
      </c>
      <c r="J17" s="312" t="str">
        <f>IF('男子一覧表 '!J17=1,"○","")</f>
        <v/>
      </c>
      <c r="K17" s="312" t="str">
        <f>IF('男子一覧表 '!K17=1,"○","")</f>
        <v/>
      </c>
      <c r="L17" s="312" t="str">
        <f>IF('男子一覧表 '!L17=1,"○","")</f>
        <v/>
      </c>
      <c r="M17" s="312" t="str">
        <f>IF('男子一覧表 '!M17=1,"○","")</f>
        <v/>
      </c>
      <c r="N17" s="312" t="str">
        <f>IF('男子一覧表 '!N17=1,"○","")</f>
        <v/>
      </c>
      <c r="O17" s="312" t="str">
        <f>IF('男子一覧表 '!O17=1,"○","")</f>
        <v/>
      </c>
      <c r="P17" s="312" t="str">
        <f>IF('男子一覧表 '!P17=1,"○","")</f>
        <v/>
      </c>
      <c r="Q17" s="312" t="str">
        <f>IF('男子一覧表 '!Q17=1,"○","")</f>
        <v/>
      </c>
      <c r="R17" s="312" t="str">
        <f>IF('男子一覧表 '!R17=1,"○","")</f>
        <v/>
      </c>
      <c r="S17" s="312" t="str">
        <f>IF('男子一覧表 '!S17=1,"○","")</f>
        <v/>
      </c>
      <c r="T17" s="312" t="str">
        <f>IF('男子一覧表 '!T17=1,"○","")</f>
        <v/>
      </c>
      <c r="U17" s="312" t="str">
        <f>IF('男子一覧表 '!U17=1,"○","")</f>
        <v/>
      </c>
      <c r="V17" s="312" t="str">
        <f>IF('男子一覧表 '!V17=1,"○","")</f>
        <v/>
      </c>
      <c r="W17" s="312" t="str">
        <f>IF('男子一覧表 '!W17=1,"○","")</f>
        <v/>
      </c>
      <c r="X17" s="353" t="str">
        <f>IF('男子一覧表 '!X17=1,"○","")</f>
        <v/>
      </c>
      <c r="Z17" s="311">
        <v>10</v>
      </c>
      <c r="AA17" s="312" t="str">
        <f t="shared" si="0"/>
        <v/>
      </c>
      <c r="AB17" s="312" t="str">
        <f t="shared" si="1"/>
        <v/>
      </c>
      <c r="AC17" s="324" t="str">
        <f t="shared" si="2"/>
        <v/>
      </c>
      <c r="AD17" s="352" t="str">
        <f>IF('男子一覧表 '!AD17=1,"○","")</f>
        <v/>
      </c>
      <c r="AE17" s="312" t="str">
        <f>IF('男子一覧表 '!AE17=1,"○","")</f>
        <v/>
      </c>
      <c r="AF17" s="312" t="str">
        <f>IF('男子一覧表 '!AF17=1,"○","")</f>
        <v/>
      </c>
      <c r="AG17" s="312" t="str">
        <f>IF('男子一覧表 '!AG17=1,"○","")</f>
        <v/>
      </c>
      <c r="AH17" s="312" t="str">
        <f>IF('男子一覧表 '!AH17=1,"○","")</f>
        <v/>
      </c>
      <c r="AI17" s="312" t="str">
        <f>IF('男子一覧表 '!AI17=1,"○","")</f>
        <v/>
      </c>
      <c r="AJ17" s="312" t="str">
        <f>IF('男子一覧表 '!AJ17=1,"○","")</f>
        <v/>
      </c>
      <c r="AK17" s="312" t="str">
        <f>IF('男子一覧表 '!AK17=1,"○","")</f>
        <v/>
      </c>
      <c r="AL17" s="312" t="str">
        <f>IF('男子一覧表 '!AL17=1,"○","")</f>
        <v/>
      </c>
      <c r="AM17" s="312" t="str">
        <f>IF('男子一覧表 '!AM17=1,"○","")</f>
        <v/>
      </c>
      <c r="AN17" s="312" t="str">
        <f>IF('男子一覧表 '!AN17=1,"○","")</f>
        <v/>
      </c>
      <c r="AO17" s="312" t="str">
        <f>IF('男子一覧表 '!AO17=1,"○","")</f>
        <v/>
      </c>
      <c r="AP17" s="312" t="str">
        <f>IF('男子一覧表 '!AP17=1,"○","")</f>
        <v/>
      </c>
      <c r="AQ17" s="312" t="str">
        <f>IF('男子一覧表 '!AQ17=1,"○","")</f>
        <v/>
      </c>
      <c r="AR17" s="312" t="str">
        <f>IF('男子一覧表 '!AR17=1,"○","")</f>
        <v/>
      </c>
      <c r="AS17" s="312" t="str">
        <f>IF('男子一覧表 '!AS17=1,"○","")</f>
        <v/>
      </c>
      <c r="AT17" s="312" t="str">
        <f>IF('男子一覧表 '!AT17=1,"○","")</f>
        <v/>
      </c>
      <c r="AU17" s="312" t="str">
        <f>IF('男子一覧表 '!AU17=1,"○","")</f>
        <v/>
      </c>
      <c r="AV17" s="312" t="str">
        <f>IF('男子一覧表 '!AV17=1,"○","")</f>
        <v/>
      </c>
      <c r="AW17" s="353" t="str">
        <f>IF('男子一覧表 '!AW17=1,"○","")</f>
        <v/>
      </c>
      <c r="AY17" s="311">
        <v>10</v>
      </c>
      <c r="AZ17" s="312" t="str">
        <f t="shared" si="3"/>
        <v/>
      </c>
      <c r="BA17" s="312" t="str">
        <f t="shared" si="4"/>
        <v/>
      </c>
      <c r="BB17" s="324" t="str">
        <f t="shared" si="5"/>
        <v/>
      </c>
      <c r="BC17" s="352" t="str">
        <f>IF('男子一覧表 '!BC17=1,"○","")</f>
        <v/>
      </c>
      <c r="BD17" s="312" t="str">
        <f>IF('男子一覧表 '!BD17=1,"○","")</f>
        <v/>
      </c>
      <c r="BE17" s="312" t="str">
        <f>IF('男子一覧表 '!BE17=1,"○","")</f>
        <v/>
      </c>
      <c r="BF17" s="312" t="str">
        <f>IF('男子一覧表 '!BF17=1,"○","")</f>
        <v/>
      </c>
      <c r="BG17" s="312" t="str">
        <f>IF('男子一覧表 '!BG17=1,"○","")</f>
        <v/>
      </c>
      <c r="BH17" s="312" t="str">
        <f>IF('男子一覧表 '!BH17=1,"○","")</f>
        <v/>
      </c>
      <c r="BI17" s="312" t="str">
        <f>IF('男子一覧表 '!BI17=1,"○","")</f>
        <v/>
      </c>
      <c r="BJ17" s="312" t="str">
        <f>IF('男子一覧表 '!BJ17=1,"○","")</f>
        <v/>
      </c>
      <c r="BK17" s="312" t="str">
        <f>IF('男子一覧表 '!BK17=1,"○","")</f>
        <v/>
      </c>
      <c r="BL17" s="312" t="str">
        <f>IF('男子一覧表 '!BL17=1,"○","")</f>
        <v/>
      </c>
      <c r="BM17" s="312" t="str">
        <f>IF('男子一覧表 '!BM17=1,"○","")</f>
        <v/>
      </c>
      <c r="BN17" s="312" t="str">
        <f>IF('男子一覧表 '!BN17=1,"○","")</f>
        <v/>
      </c>
      <c r="BO17" s="312" t="str">
        <f>IF('男子一覧表 '!BO17=1,"○","")</f>
        <v/>
      </c>
      <c r="BP17" s="312" t="str">
        <f>IF('男子一覧表 '!BP17=1,"○","")</f>
        <v/>
      </c>
      <c r="BQ17" s="312" t="str">
        <f>IF('男子一覧表 '!BQ17=1,"○","")</f>
        <v/>
      </c>
      <c r="BR17" s="312" t="str">
        <f>IF('男子一覧表 '!BR17=1,"○","")</f>
        <v/>
      </c>
      <c r="BS17" s="312" t="str">
        <f>IF('男子一覧表 '!BS17=1,"○","")</f>
        <v/>
      </c>
      <c r="BT17" s="312" t="str">
        <f>IF('男子一覧表 '!BT17=1,"○","")</f>
        <v/>
      </c>
      <c r="BU17" s="312" t="str">
        <f>IF('男子一覧表 '!BU17=1,"○","")</f>
        <v/>
      </c>
      <c r="BV17" s="353" t="str">
        <f>IF('男子一覧表 '!BV17=1,"○","")</f>
        <v/>
      </c>
    </row>
    <row r="18" spans="1:74" ht="15.95" customHeight="1">
      <c r="A18" s="311">
        <v>11</v>
      </c>
      <c r="B18" s="312" t="str">
        <f>男子種目選択!B14</f>
        <v/>
      </c>
      <c r="C18" s="312" t="str">
        <f>男子種目選択!C14</f>
        <v/>
      </c>
      <c r="D18" s="324" t="str">
        <f>男子種目選択!D14</f>
        <v/>
      </c>
      <c r="E18" s="352" t="str">
        <f>IF('男子一覧表 '!E18=1,"○","")</f>
        <v/>
      </c>
      <c r="F18" s="312" t="str">
        <f>IF('男子一覧表 '!F18=1,"○","")</f>
        <v/>
      </c>
      <c r="G18" s="312" t="str">
        <f>IF('男子一覧表 '!G18=1,"○","")</f>
        <v/>
      </c>
      <c r="H18" s="312" t="str">
        <f>IF('男子一覧表 '!H18=1,"○","")</f>
        <v/>
      </c>
      <c r="I18" s="312" t="str">
        <f>IF('男子一覧表 '!I18=1,"○","")</f>
        <v/>
      </c>
      <c r="J18" s="312" t="str">
        <f>IF('男子一覧表 '!J18=1,"○","")</f>
        <v/>
      </c>
      <c r="K18" s="312" t="str">
        <f>IF('男子一覧表 '!K18=1,"○","")</f>
        <v/>
      </c>
      <c r="L18" s="312" t="str">
        <f>IF('男子一覧表 '!L18=1,"○","")</f>
        <v/>
      </c>
      <c r="M18" s="312" t="str">
        <f>IF('男子一覧表 '!M18=1,"○","")</f>
        <v/>
      </c>
      <c r="N18" s="312" t="str">
        <f>IF('男子一覧表 '!N18=1,"○","")</f>
        <v/>
      </c>
      <c r="O18" s="312" t="str">
        <f>IF('男子一覧表 '!O18=1,"○","")</f>
        <v/>
      </c>
      <c r="P18" s="312" t="str">
        <f>IF('男子一覧表 '!P18=1,"○","")</f>
        <v/>
      </c>
      <c r="Q18" s="312" t="str">
        <f>IF('男子一覧表 '!Q18=1,"○","")</f>
        <v/>
      </c>
      <c r="R18" s="312" t="str">
        <f>IF('男子一覧表 '!R18=1,"○","")</f>
        <v/>
      </c>
      <c r="S18" s="312" t="str">
        <f>IF('男子一覧表 '!S18=1,"○","")</f>
        <v/>
      </c>
      <c r="T18" s="312" t="str">
        <f>IF('男子一覧表 '!T18=1,"○","")</f>
        <v/>
      </c>
      <c r="U18" s="312" t="str">
        <f>IF('男子一覧表 '!U18=1,"○","")</f>
        <v/>
      </c>
      <c r="V18" s="312" t="str">
        <f>IF('男子一覧表 '!V18=1,"○","")</f>
        <v/>
      </c>
      <c r="W18" s="312" t="str">
        <f>IF('男子一覧表 '!W18=1,"○","")</f>
        <v/>
      </c>
      <c r="X18" s="353" t="str">
        <f>IF('男子一覧表 '!X18=1,"○","")</f>
        <v/>
      </c>
      <c r="Z18" s="311">
        <v>11</v>
      </c>
      <c r="AA18" s="312" t="str">
        <f t="shared" si="0"/>
        <v/>
      </c>
      <c r="AB18" s="312" t="str">
        <f t="shared" si="1"/>
        <v/>
      </c>
      <c r="AC18" s="324" t="str">
        <f t="shared" si="2"/>
        <v/>
      </c>
      <c r="AD18" s="352" t="str">
        <f>IF('男子一覧表 '!AD18=1,"○","")</f>
        <v/>
      </c>
      <c r="AE18" s="312" t="str">
        <f>IF('男子一覧表 '!AE18=1,"○","")</f>
        <v/>
      </c>
      <c r="AF18" s="312" t="str">
        <f>IF('男子一覧表 '!AF18=1,"○","")</f>
        <v/>
      </c>
      <c r="AG18" s="312" t="str">
        <f>IF('男子一覧表 '!AG18=1,"○","")</f>
        <v/>
      </c>
      <c r="AH18" s="312" t="str">
        <f>IF('男子一覧表 '!AH18=1,"○","")</f>
        <v/>
      </c>
      <c r="AI18" s="312" t="str">
        <f>IF('男子一覧表 '!AI18=1,"○","")</f>
        <v/>
      </c>
      <c r="AJ18" s="312" t="str">
        <f>IF('男子一覧表 '!AJ18=1,"○","")</f>
        <v/>
      </c>
      <c r="AK18" s="312" t="str">
        <f>IF('男子一覧表 '!AK18=1,"○","")</f>
        <v/>
      </c>
      <c r="AL18" s="312" t="str">
        <f>IF('男子一覧表 '!AL18=1,"○","")</f>
        <v/>
      </c>
      <c r="AM18" s="312" t="str">
        <f>IF('男子一覧表 '!AM18=1,"○","")</f>
        <v/>
      </c>
      <c r="AN18" s="312" t="str">
        <f>IF('男子一覧表 '!AN18=1,"○","")</f>
        <v/>
      </c>
      <c r="AO18" s="312" t="str">
        <f>IF('男子一覧表 '!AO18=1,"○","")</f>
        <v/>
      </c>
      <c r="AP18" s="312" t="str">
        <f>IF('男子一覧表 '!AP18=1,"○","")</f>
        <v/>
      </c>
      <c r="AQ18" s="312" t="str">
        <f>IF('男子一覧表 '!AQ18=1,"○","")</f>
        <v/>
      </c>
      <c r="AR18" s="312" t="str">
        <f>IF('男子一覧表 '!AR18=1,"○","")</f>
        <v/>
      </c>
      <c r="AS18" s="312" t="str">
        <f>IF('男子一覧表 '!AS18=1,"○","")</f>
        <v/>
      </c>
      <c r="AT18" s="312" t="str">
        <f>IF('男子一覧表 '!AT18=1,"○","")</f>
        <v/>
      </c>
      <c r="AU18" s="312" t="str">
        <f>IF('男子一覧表 '!AU18=1,"○","")</f>
        <v/>
      </c>
      <c r="AV18" s="312" t="str">
        <f>IF('男子一覧表 '!AV18=1,"○","")</f>
        <v/>
      </c>
      <c r="AW18" s="353" t="str">
        <f>IF('男子一覧表 '!AW18=1,"○","")</f>
        <v/>
      </c>
      <c r="AY18" s="311">
        <v>11</v>
      </c>
      <c r="AZ18" s="312" t="str">
        <f t="shared" si="3"/>
        <v/>
      </c>
      <c r="BA18" s="312" t="str">
        <f t="shared" si="4"/>
        <v/>
      </c>
      <c r="BB18" s="324" t="str">
        <f t="shared" si="5"/>
        <v/>
      </c>
      <c r="BC18" s="352" t="str">
        <f>IF('男子一覧表 '!BC18=1,"○","")</f>
        <v/>
      </c>
      <c r="BD18" s="312" t="str">
        <f>IF('男子一覧表 '!BD18=1,"○","")</f>
        <v/>
      </c>
      <c r="BE18" s="312" t="str">
        <f>IF('男子一覧表 '!BE18=1,"○","")</f>
        <v/>
      </c>
      <c r="BF18" s="312" t="str">
        <f>IF('男子一覧表 '!BF18=1,"○","")</f>
        <v/>
      </c>
      <c r="BG18" s="312" t="str">
        <f>IF('男子一覧表 '!BG18=1,"○","")</f>
        <v/>
      </c>
      <c r="BH18" s="312" t="str">
        <f>IF('男子一覧表 '!BH18=1,"○","")</f>
        <v/>
      </c>
      <c r="BI18" s="312" t="str">
        <f>IF('男子一覧表 '!BI18=1,"○","")</f>
        <v/>
      </c>
      <c r="BJ18" s="312" t="str">
        <f>IF('男子一覧表 '!BJ18=1,"○","")</f>
        <v/>
      </c>
      <c r="BK18" s="312" t="str">
        <f>IF('男子一覧表 '!BK18=1,"○","")</f>
        <v/>
      </c>
      <c r="BL18" s="312" t="str">
        <f>IF('男子一覧表 '!BL18=1,"○","")</f>
        <v/>
      </c>
      <c r="BM18" s="312" t="str">
        <f>IF('男子一覧表 '!BM18=1,"○","")</f>
        <v/>
      </c>
      <c r="BN18" s="312" t="str">
        <f>IF('男子一覧表 '!BN18=1,"○","")</f>
        <v/>
      </c>
      <c r="BO18" s="312" t="str">
        <f>IF('男子一覧表 '!BO18=1,"○","")</f>
        <v/>
      </c>
      <c r="BP18" s="312" t="str">
        <f>IF('男子一覧表 '!BP18=1,"○","")</f>
        <v/>
      </c>
      <c r="BQ18" s="312" t="str">
        <f>IF('男子一覧表 '!BQ18=1,"○","")</f>
        <v/>
      </c>
      <c r="BR18" s="312" t="str">
        <f>IF('男子一覧表 '!BR18=1,"○","")</f>
        <v/>
      </c>
      <c r="BS18" s="312" t="str">
        <f>IF('男子一覧表 '!BS18=1,"○","")</f>
        <v/>
      </c>
      <c r="BT18" s="312" t="str">
        <f>IF('男子一覧表 '!BT18=1,"○","")</f>
        <v/>
      </c>
      <c r="BU18" s="312" t="str">
        <f>IF('男子一覧表 '!BU18=1,"○","")</f>
        <v/>
      </c>
      <c r="BV18" s="353" t="str">
        <f>IF('男子一覧表 '!BV18=1,"○","")</f>
        <v/>
      </c>
    </row>
    <row r="19" spans="1:74" ht="15.95" customHeight="1">
      <c r="A19" s="311">
        <v>12</v>
      </c>
      <c r="B19" s="312" t="str">
        <f>男子種目選択!B15</f>
        <v/>
      </c>
      <c r="C19" s="312" t="str">
        <f>男子種目選択!C15</f>
        <v/>
      </c>
      <c r="D19" s="324" t="str">
        <f>男子種目選択!D15</f>
        <v/>
      </c>
      <c r="E19" s="352" t="str">
        <f>IF('男子一覧表 '!E19=1,"○","")</f>
        <v/>
      </c>
      <c r="F19" s="312" t="str">
        <f>IF('男子一覧表 '!F19=1,"○","")</f>
        <v/>
      </c>
      <c r="G19" s="312" t="str">
        <f>IF('男子一覧表 '!G19=1,"○","")</f>
        <v/>
      </c>
      <c r="H19" s="312" t="str">
        <f>IF('男子一覧表 '!H19=1,"○","")</f>
        <v/>
      </c>
      <c r="I19" s="312" t="str">
        <f>IF('男子一覧表 '!I19=1,"○","")</f>
        <v/>
      </c>
      <c r="J19" s="312" t="str">
        <f>IF('男子一覧表 '!J19=1,"○","")</f>
        <v/>
      </c>
      <c r="K19" s="312" t="str">
        <f>IF('男子一覧表 '!K19=1,"○","")</f>
        <v/>
      </c>
      <c r="L19" s="312" t="str">
        <f>IF('男子一覧表 '!L19=1,"○","")</f>
        <v/>
      </c>
      <c r="M19" s="312" t="str">
        <f>IF('男子一覧表 '!M19=1,"○","")</f>
        <v/>
      </c>
      <c r="N19" s="312" t="str">
        <f>IF('男子一覧表 '!N19=1,"○","")</f>
        <v/>
      </c>
      <c r="O19" s="312" t="str">
        <f>IF('男子一覧表 '!O19=1,"○","")</f>
        <v/>
      </c>
      <c r="P19" s="312" t="str">
        <f>IF('男子一覧表 '!P19=1,"○","")</f>
        <v/>
      </c>
      <c r="Q19" s="312" t="str">
        <f>IF('男子一覧表 '!Q19=1,"○","")</f>
        <v/>
      </c>
      <c r="R19" s="312" t="str">
        <f>IF('男子一覧表 '!R19=1,"○","")</f>
        <v/>
      </c>
      <c r="S19" s="312" t="str">
        <f>IF('男子一覧表 '!S19=1,"○","")</f>
        <v/>
      </c>
      <c r="T19" s="312" t="str">
        <f>IF('男子一覧表 '!T19=1,"○","")</f>
        <v/>
      </c>
      <c r="U19" s="312" t="str">
        <f>IF('男子一覧表 '!U19=1,"○","")</f>
        <v/>
      </c>
      <c r="V19" s="312" t="str">
        <f>IF('男子一覧表 '!V19=1,"○","")</f>
        <v/>
      </c>
      <c r="W19" s="312" t="str">
        <f>IF('男子一覧表 '!W19=1,"○","")</f>
        <v/>
      </c>
      <c r="X19" s="353" t="str">
        <f>IF('男子一覧表 '!X19=1,"○","")</f>
        <v/>
      </c>
      <c r="Z19" s="311">
        <v>12</v>
      </c>
      <c r="AA19" s="312" t="str">
        <f t="shared" si="0"/>
        <v/>
      </c>
      <c r="AB19" s="312" t="str">
        <f t="shared" si="1"/>
        <v/>
      </c>
      <c r="AC19" s="324" t="str">
        <f t="shared" si="2"/>
        <v/>
      </c>
      <c r="AD19" s="352" t="str">
        <f>IF('男子一覧表 '!AD19=1,"○","")</f>
        <v/>
      </c>
      <c r="AE19" s="312" t="str">
        <f>IF('男子一覧表 '!AE19=1,"○","")</f>
        <v/>
      </c>
      <c r="AF19" s="312" t="str">
        <f>IF('男子一覧表 '!AF19=1,"○","")</f>
        <v/>
      </c>
      <c r="AG19" s="312" t="str">
        <f>IF('男子一覧表 '!AG19=1,"○","")</f>
        <v/>
      </c>
      <c r="AH19" s="312" t="str">
        <f>IF('男子一覧表 '!AH19=1,"○","")</f>
        <v/>
      </c>
      <c r="AI19" s="312" t="str">
        <f>IF('男子一覧表 '!AI19=1,"○","")</f>
        <v/>
      </c>
      <c r="AJ19" s="312" t="str">
        <f>IF('男子一覧表 '!AJ19=1,"○","")</f>
        <v/>
      </c>
      <c r="AK19" s="312" t="str">
        <f>IF('男子一覧表 '!AK19=1,"○","")</f>
        <v/>
      </c>
      <c r="AL19" s="312" t="str">
        <f>IF('男子一覧表 '!AL19=1,"○","")</f>
        <v/>
      </c>
      <c r="AM19" s="312" t="str">
        <f>IF('男子一覧表 '!AM19=1,"○","")</f>
        <v/>
      </c>
      <c r="AN19" s="312" t="str">
        <f>IF('男子一覧表 '!AN19=1,"○","")</f>
        <v/>
      </c>
      <c r="AO19" s="312" t="str">
        <f>IF('男子一覧表 '!AO19=1,"○","")</f>
        <v/>
      </c>
      <c r="AP19" s="312" t="str">
        <f>IF('男子一覧表 '!AP19=1,"○","")</f>
        <v/>
      </c>
      <c r="AQ19" s="312" t="str">
        <f>IF('男子一覧表 '!AQ19=1,"○","")</f>
        <v/>
      </c>
      <c r="AR19" s="312" t="str">
        <f>IF('男子一覧表 '!AR19=1,"○","")</f>
        <v/>
      </c>
      <c r="AS19" s="312" t="str">
        <f>IF('男子一覧表 '!AS19=1,"○","")</f>
        <v/>
      </c>
      <c r="AT19" s="312" t="str">
        <f>IF('男子一覧表 '!AT19=1,"○","")</f>
        <v/>
      </c>
      <c r="AU19" s="312" t="str">
        <f>IF('男子一覧表 '!AU19=1,"○","")</f>
        <v/>
      </c>
      <c r="AV19" s="312" t="str">
        <f>IF('男子一覧表 '!AV19=1,"○","")</f>
        <v/>
      </c>
      <c r="AW19" s="353" t="str">
        <f>IF('男子一覧表 '!AW19=1,"○","")</f>
        <v/>
      </c>
      <c r="AY19" s="311">
        <v>12</v>
      </c>
      <c r="AZ19" s="312" t="str">
        <f t="shared" si="3"/>
        <v/>
      </c>
      <c r="BA19" s="312" t="str">
        <f t="shared" si="4"/>
        <v/>
      </c>
      <c r="BB19" s="324" t="str">
        <f t="shared" si="5"/>
        <v/>
      </c>
      <c r="BC19" s="352" t="str">
        <f>IF('男子一覧表 '!BC19=1,"○","")</f>
        <v/>
      </c>
      <c r="BD19" s="312" t="str">
        <f>IF('男子一覧表 '!BD19=1,"○","")</f>
        <v/>
      </c>
      <c r="BE19" s="312" t="str">
        <f>IF('男子一覧表 '!BE19=1,"○","")</f>
        <v/>
      </c>
      <c r="BF19" s="312" t="str">
        <f>IF('男子一覧表 '!BF19=1,"○","")</f>
        <v/>
      </c>
      <c r="BG19" s="312" t="str">
        <f>IF('男子一覧表 '!BG19=1,"○","")</f>
        <v/>
      </c>
      <c r="BH19" s="312" t="str">
        <f>IF('男子一覧表 '!BH19=1,"○","")</f>
        <v/>
      </c>
      <c r="BI19" s="312" t="str">
        <f>IF('男子一覧表 '!BI19=1,"○","")</f>
        <v/>
      </c>
      <c r="BJ19" s="312" t="str">
        <f>IF('男子一覧表 '!BJ19=1,"○","")</f>
        <v/>
      </c>
      <c r="BK19" s="312" t="str">
        <f>IF('男子一覧表 '!BK19=1,"○","")</f>
        <v/>
      </c>
      <c r="BL19" s="312" t="str">
        <f>IF('男子一覧表 '!BL19=1,"○","")</f>
        <v/>
      </c>
      <c r="BM19" s="312" t="str">
        <f>IF('男子一覧表 '!BM19=1,"○","")</f>
        <v/>
      </c>
      <c r="BN19" s="312" t="str">
        <f>IF('男子一覧表 '!BN19=1,"○","")</f>
        <v/>
      </c>
      <c r="BO19" s="312" t="str">
        <f>IF('男子一覧表 '!BO19=1,"○","")</f>
        <v/>
      </c>
      <c r="BP19" s="312" t="str">
        <f>IF('男子一覧表 '!BP19=1,"○","")</f>
        <v/>
      </c>
      <c r="BQ19" s="312" t="str">
        <f>IF('男子一覧表 '!BQ19=1,"○","")</f>
        <v/>
      </c>
      <c r="BR19" s="312" t="str">
        <f>IF('男子一覧表 '!BR19=1,"○","")</f>
        <v/>
      </c>
      <c r="BS19" s="312" t="str">
        <f>IF('男子一覧表 '!BS19=1,"○","")</f>
        <v/>
      </c>
      <c r="BT19" s="312" t="str">
        <f>IF('男子一覧表 '!BT19=1,"○","")</f>
        <v/>
      </c>
      <c r="BU19" s="312" t="str">
        <f>IF('男子一覧表 '!BU19=1,"○","")</f>
        <v/>
      </c>
      <c r="BV19" s="353" t="str">
        <f>IF('男子一覧表 '!BV19=1,"○","")</f>
        <v/>
      </c>
    </row>
    <row r="20" spans="1:74" ht="15.95" customHeight="1">
      <c r="A20" s="311">
        <v>13</v>
      </c>
      <c r="B20" s="312" t="str">
        <f>男子種目選択!B16</f>
        <v/>
      </c>
      <c r="C20" s="312" t="str">
        <f>男子種目選択!C16</f>
        <v/>
      </c>
      <c r="D20" s="324" t="str">
        <f>男子種目選択!D16</f>
        <v/>
      </c>
      <c r="E20" s="352" t="str">
        <f>IF('男子一覧表 '!E20=1,"○","")</f>
        <v/>
      </c>
      <c r="F20" s="312" t="str">
        <f>IF('男子一覧表 '!F20=1,"○","")</f>
        <v/>
      </c>
      <c r="G20" s="312" t="str">
        <f>IF('男子一覧表 '!G20=1,"○","")</f>
        <v/>
      </c>
      <c r="H20" s="312" t="str">
        <f>IF('男子一覧表 '!H20=1,"○","")</f>
        <v/>
      </c>
      <c r="I20" s="312" t="str">
        <f>IF('男子一覧表 '!I20=1,"○","")</f>
        <v/>
      </c>
      <c r="J20" s="312" t="str">
        <f>IF('男子一覧表 '!J20=1,"○","")</f>
        <v/>
      </c>
      <c r="K20" s="312" t="str">
        <f>IF('男子一覧表 '!K20=1,"○","")</f>
        <v/>
      </c>
      <c r="L20" s="312" t="str">
        <f>IF('男子一覧表 '!L20=1,"○","")</f>
        <v/>
      </c>
      <c r="M20" s="312" t="str">
        <f>IF('男子一覧表 '!M20=1,"○","")</f>
        <v/>
      </c>
      <c r="N20" s="312" t="str">
        <f>IF('男子一覧表 '!N20=1,"○","")</f>
        <v/>
      </c>
      <c r="O20" s="312" t="str">
        <f>IF('男子一覧表 '!O20=1,"○","")</f>
        <v/>
      </c>
      <c r="P20" s="312" t="str">
        <f>IF('男子一覧表 '!P20=1,"○","")</f>
        <v/>
      </c>
      <c r="Q20" s="312" t="str">
        <f>IF('男子一覧表 '!Q20=1,"○","")</f>
        <v/>
      </c>
      <c r="R20" s="312" t="str">
        <f>IF('男子一覧表 '!R20=1,"○","")</f>
        <v/>
      </c>
      <c r="S20" s="312" t="str">
        <f>IF('男子一覧表 '!S20=1,"○","")</f>
        <v/>
      </c>
      <c r="T20" s="312" t="str">
        <f>IF('男子一覧表 '!T20=1,"○","")</f>
        <v/>
      </c>
      <c r="U20" s="312" t="str">
        <f>IF('男子一覧表 '!U20=1,"○","")</f>
        <v/>
      </c>
      <c r="V20" s="312" t="str">
        <f>IF('男子一覧表 '!V20=1,"○","")</f>
        <v/>
      </c>
      <c r="W20" s="312" t="str">
        <f>IF('男子一覧表 '!W20=1,"○","")</f>
        <v/>
      </c>
      <c r="X20" s="353" t="str">
        <f>IF('男子一覧表 '!X20=1,"○","")</f>
        <v/>
      </c>
      <c r="Z20" s="311">
        <v>13</v>
      </c>
      <c r="AA20" s="312" t="str">
        <f t="shared" si="0"/>
        <v/>
      </c>
      <c r="AB20" s="312" t="str">
        <f t="shared" si="1"/>
        <v/>
      </c>
      <c r="AC20" s="324" t="str">
        <f t="shared" si="2"/>
        <v/>
      </c>
      <c r="AD20" s="352" t="str">
        <f>IF('男子一覧表 '!AD20=1,"○","")</f>
        <v/>
      </c>
      <c r="AE20" s="312" t="str">
        <f>IF('男子一覧表 '!AE20=1,"○","")</f>
        <v/>
      </c>
      <c r="AF20" s="312" t="str">
        <f>IF('男子一覧表 '!AF20=1,"○","")</f>
        <v/>
      </c>
      <c r="AG20" s="312" t="str">
        <f>IF('男子一覧表 '!AG20=1,"○","")</f>
        <v/>
      </c>
      <c r="AH20" s="312" t="str">
        <f>IF('男子一覧表 '!AH20=1,"○","")</f>
        <v/>
      </c>
      <c r="AI20" s="312" t="str">
        <f>IF('男子一覧表 '!AI20=1,"○","")</f>
        <v/>
      </c>
      <c r="AJ20" s="312" t="str">
        <f>IF('男子一覧表 '!AJ20=1,"○","")</f>
        <v/>
      </c>
      <c r="AK20" s="312" t="str">
        <f>IF('男子一覧表 '!AK20=1,"○","")</f>
        <v/>
      </c>
      <c r="AL20" s="312" t="str">
        <f>IF('男子一覧表 '!AL20=1,"○","")</f>
        <v/>
      </c>
      <c r="AM20" s="312" t="str">
        <f>IF('男子一覧表 '!AM20=1,"○","")</f>
        <v/>
      </c>
      <c r="AN20" s="312" t="str">
        <f>IF('男子一覧表 '!AN20=1,"○","")</f>
        <v/>
      </c>
      <c r="AO20" s="312" t="str">
        <f>IF('男子一覧表 '!AO20=1,"○","")</f>
        <v/>
      </c>
      <c r="AP20" s="312" t="str">
        <f>IF('男子一覧表 '!AP20=1,"○","")</f>
        <v/>
      </c>
      <c r="AQ20" s="312" t="str">
        <f>IF('男子一覧表 '!AQ20=1,"○","")</f>
        <v/>
      </c>
      <c r="AR20" s="312" t="str">
        <f>IF('男子一覧表 '!AR20=1,"○","")</f>
        <v/>
      </c>
      <c r="AS20" s="312" t="str">
        <f>IF('男子一覧表 '!AS20=1,"○","")</f>
        <v/>
      </c>
      <c r="AT20" s="312" t="str">
        <f>IF('男子一覧表 '!AT20=1,"○","")</f>
        <v/>
      </c>
      <c r="AU20" s="312" t="str">
        <f>IF('男子一覧表 '!AU20=1,"○","")</f>
        <v/>
      </c>
      <c r="AV20" s="312" t="str">
        <f>IF('男子一覧表 '!AV20=1,"○","")</f>
        <v/>
      </c>
      <c r="AW20" s="353" t="str">
        <f>IF('男子一覧表 '!AW20=1,"○","")</f>
        <v/>
      </c>
      <c r="AY20" s="311">
        <v>13</v>
      </c>
      <c r="AZ20" s="312" t="str">
        <f t="shared" si="3"/>
        <v/>
      </c>
      <c r="BA20" s="312" t="str">
        <f t="shared" si="4"/>
        <v/>
      </c>
      <c r="BB20" s="324" t="str">
        <f t="shared" si="5"/>
        <v/>
      </c>
      <c r="BC20" s="352" t="str">
        <f>IF('男子一覧表 '!BC20=1,"○","")</f>
        <v/>
      </c>
      <c r="BD20" s="312" t="str">
        <f>IF('男子一覧表 '!BD20=1,"○","")</f>
        <v/>
      </c>
      <c r="BE20" s="312" t="str">
        <f>IF('男子一覧表 '!BE20=1,"○","")</f>
        <v/>
      </c>
      <c r="BF20" s="312" t="str">
        <f>IF('男子一覧表 '!BF20=1,"○","")</f>
        <v/>
      </c>
      <c r="BG20" s="312" t="str">
        <f>IF('男子一覧表 '!BG20=1,"○","")</f>
        <v/>
      </c>
      <c r="BH20" s="312" t="str">
        <f>IF('男子一覧表 '!BH20=1,"○","")</f>
        <v/>
      </c>
      <c r="BI20" s="312" t="str">
        <f>IF('男子一覧表 '!BI20=1,"○","")</f>
        <v/>
      </c>
      <c r="BJ20" s="312" t="str">
        <f>IF('男子一覧表 '!BJ20=1,"○","")</f>
        <v/>
      </c>
      <c r="BK20" s="312" t="str">
        <f>IF('男子一覧表 '!BK20=1,"○","")</f>
        <v/>
      </c>
      <c r="BL20" s="312" t="str">
        <f>IF('男子一覧表 '!BL20=1,"○","")</f>
        <v/>
      </c>
      <c r="BM20" s="312" t="str">
        <f>IF('男子一覧表 '!BM20=1,"○","")</f>
        <v/>
      </c>
      <c r="BN20" s="312" t="str">
        <f>IF('男子一覧表 '!BN20=1,"○","")</f>
        <v/>
      </c>
      <c r="BO20" s="312" t="str">
        <f>IF('男子一覧表 '!BO20=1,"○","")</f>
        <v/>
      </c>
      <c r="BP20" s="312" t="str">
        <f>IF('男子一覧表 '!BP20=1,"○","")</f>
        <v/>
      </c>
      <c r="BQ20" s="312" t="str">
        <f>IF('男子一覧表 '!BQ20=1,"○","")</f>
        <v/>
      </c>
      <c r="BR20" s="312" t="str">
        <f>IF('男子一覧表 '!BR20=1,"○","")</f>
        <v/>
      </c>
      <c r="BS20" s="312" t="str">
        <f>IF('男子一覧表 '!BS20=1,"○","")</f>
        <v/>
      </c>
      <c r="BT20" s="312" t="str">
        <f>IF('男子一覧表 '!BT20=1,"○","")</f>
        <v/>
      </c>
      <c r="BU20" s="312" t="str">
        <f>IF('男子一覧表 '!BU20=1,"○","")</f>
        <v/>
      </c>
      <c r="BV20" s="353" t="str">
        <f>IF('男子一覧表 '!BV20=1,"○","")</f>
        <v/>
      </c>
    </row>
    <row r="21" spans="1:74" ht="15.95" customHeight="1">
      <c r="A21" s="311">
        <v>14</v>
      </c>
      <c r="B21" s="312" t="str">
        <f>男子種目選択!B17</f>
        <v/>
      </c>
      <c r="C21" s="312" t="str">
        <f>男子種目選択!C17</f>
        <v/>
      </c>
      <c r="D21" s="324" t="str">
        <f>男子種目選択!D17</f>
        <v/>
      </c>
      <c r="E21" s="352" t="str">
        <f>IF('男子一覧表 '!E21=1,"○","")</f>
        <v/>
      </c>
      <c r="F21" s="312" t="str">
        <f>IF('男子一覧表 '!F21=1,"○","")</f>
        <v/>
      </c>
      <c r="G21" s="312" t="str">
        <f>IF('男子一覧表 '!G21=1,"○","")</f>
        <v/>
      </c>
      <c r="H21" s="312" t="str">
        <f>IF('男子一覧表 '!H21=1,"○","")</f>
        <v/>
      </c>
      <c r="I21" s="312" t="str">
        <f>IF('男子一覧表 '!I21=1,"○","")</f>
        <v/>
      </c>
      <c r="J21" s="312" t="str">
        <f>IF('男子一覧表 '!J21=1,"○","")</f>
        <v/>
      </c>
      <c r="K21" s="312" t="str">
        <f>IF('男子一覧表 '!K21=1,"○","")</f>
        <v/>
      </c>
      <c r="L21" s="312" t="str">
        <f>IF('男子一覧表 '!L21=1,"○","")</f>
        <v/>
      </c>
      <c r="M21" s="312" t="str">
        <f>IF('男子一覧表 '!M21=1,"○","")</f>
        <v/>
      </c>
      <c r="N21" s="312" t="str">
        <f>IF('男子一覧表 '!N21=1,"○","")</f>
        <v/>
      </c>
      <c r="O21" s="312" t="str">
        <f>IF('男子一覧表 '!O21=1,"○","")</f>
        <v/>
      </c>
      <c r="P21" s="312" t="str">
        <f>IF('男子一覧表 '!P21=1,"○","")</f>
        <v/>
      </c>
      <c r="Q21" s="312" t="str">
        <f>IF('男子一覧表 '!Q21=1,"○","")</f>
        <v/>
      </c>
      <c r="R21" s="312" t="str">
        <f>IF('男子一覧表 '!R21=1,"○","")</f>
        <v/>
      </c>
      <c r="S21" s="312" t="str">
        <f>IF('男子一覧表 '!S21=1,"○","")</f>
        <v/>
      </c>
      <c r="T21" s="312" t="str">
        <f>IF('男子一覧表 '!T21=1,"○","")</f>
        <v/>
      </c>
      <c r="U21" s="312" t="str">
        <f>IF('男子一覧表 '!U21=1,"○","")</f>
        <v/>
      </c>
      <c r="V21" s="312" t="str">
        <f>IF('男子一覧表 '!V21=1,"○","")</f>
        <v/>
      </c>
      <c r="W21" s="312" t="str">
        <f>IF('男子一覧表 '!W21=1,"○","")</f>
        <v/>
      </c>
      <c r="X21" s="353" t="str">
        <f>IF('男子一覧表 '!X21=1,"○","")</f>
        <v/>
      </c>
      <c r="Z21" s="311">
        <v>14</v>
      </c>
      <c r="AA21" s="312" t="str">
        <f t="shared" si="0"/>
        <v/>
      </c>
      <c r="AB21" s="312" t="str">
        <f t="shared" si="1"/>
        <v/>
      </c>
      <c r="AC21" s="324" t="str">
        <f t="shared" si="2"/>
        <v/>
      </c>
      <c r="AD21" s="352" t="str">
        <f>IF('男子一覧表 '!AD21=1,"○","")</f>
        <v/>
      </c>
      <c r="AE21" s="312" t="str">
        <f>IF('男子一覧表 '!AE21=1,"○","")</f>
        <v/>
      </c>
      <c r="AF21" s="312" t="str">
        <f>IF('男子一覧表 '!AF21=1,"○","")</f>
        <v/>
      </c>
      <c r="AG21" s="312" t="str">
        <f>IF('男子一覧表 '!AG21=1,"○","")</f>
        <v/>
      </c>
      <c r="AH21" s="312" t="str">
        <f>IF('男子一覧表 '!AH21=1,"○","")</f>
        <v/>
      </c>
      <c r="AI21" s="312" t="str">
        <f>IF('男子一覧表 '!AI21=1,"○","")</f>
        <v/>
      </c>
      <c r="AJ21" s="312" t="str">
        <f>IF('男子一覧表 '!AJ21=1,"○","")</f>
        <v/>
      </c>
      <c r="AK21" s="312" t="str">
        <f>IF('男子一覧表 '!AK21=1,"○","")</f>
        <v/>
      </c>
      <c r="AL21" s="312" t="str">
        <f>IF('男子一覧表 '!AL21=1,"○","")</f>
        <v/>
      </c>
      <c r="AM21" s="312" t="str">
        <f>IF('男子一覧表 '!AM21=1,"○","")</f>
        <v/>
      </c>
      <c r="AN21" s="312" t="str">
        <f>IF('男子一覧表 '!AN21=1,"○","")</f>
        <v/>
      </c>
      <c r="AO21" s="312" t="str">
        <f>IF('男子一覧表 '!AO21=1,"○","")</f>
        <v/>
      </c>
      <c r="AP21" s="312" t="str">
        <f>IF('男子一覧表 '!AP21=1,"○","")</f>
        <v/>
      </c>
      <c r="AQ21" s="312" t="str">
        <f>IF('男子一覧表 '!AQ21=1,"○","")</f>
        <v/>
      </c>
      <c r="AR21" s="312" t="str">
        <f>IF('男子一覧表 '!AR21=1,"○","")</f>
        <v/>
      </c>
      <c r="AS21" s="312" t="str">
        <f>IF('男子一覧表 '!AS21=1,"○","")</f>
        <v/>
      </c>
      <c r="AT21" s="312" t="str">
        <f>IF('男子一覧表 '!AT21=1,"○","")</f>
        <v/>
      </c>
      <c r="AU21" s="312" t="str">
        <f>IF('男子一覧表 '!AU21=1,"○","")</f>
        <v/>
      </c>
      <c r="AV21" s="312" t="str">
        <f>IF('男子一覧表 '!AV21=1,"○","")</f>
        <v/>
      </c>
      <c r="AW21" s="353" t="str">
        <f>IF('男子一覧表 '!AW21=1,"○","")</f>
        <v/>
      </c>
      <c r="AY21" s="311">
        <v>14</v>
      </c>
      <c r="AZ21" s="312" t="str">
        <f t="shared" si="3"/>
        <v/>
      </c>
      <c r="BA21" s="312" t="str">
        <f t="shared" si="4"/>
        <v/>
      </c>
      <c r="BB21" s="324" t="str">
        <f t="shared" si="5"/>
        <v/>
      </c>
      <c r="BC21" s="352" t="str">
        <f>IF('男子一覧表 '!BC21=1,"○","")</f>
        <v/>
      </c>
      <c r="BD21" s="312" t="str">
        <f>IF('男子一覧表 '!BD21=1,"○","")</f>
        <v/>
      </c>
      <c r="BE21" s="312" t="str">
        <f>IF('男子一覧表 '!BE21=1,"○","")</f>
        <v/>
      </c>
      <c r="BF21" s="312" t="str">
        <f>IF('男子一覧表 '!BF21=1,"○","")</f>
        <v/>
      </c>
      <c r="BG21" s="312" t="str">
        <f>IF('男子一覧表 '!BG21=1,"○","")</f>
        <v/>
      </c>
      <c r="BH21" s="312" t="str">
        <f>IF('男子一覧表 '!BH21=1,"○","")</f>
        <v/>
      </c>
      <c r="BI21" s="312" t="str">
        <f>IF('男子一覧表 '!BI21=1,"○","")</f>
        <v/>
      </c>
      <c r="BJ21" s="312" t="str">
        <f>IF('男子一覧表 '!BJ21=1,"○","")</f>
        <v/>
      </c>
      <c r="BK21" s="312" t="str">
        <f>IF('男子一覧表 '!BK21=1,"○","")</f>
        <v/>
      </c>
      <c r="BL21" s="312" t="str">
        <f>IF('男子一覧表 '!BL21=1,"○","")</f>
        <v/>
      </c>
      <c r="BM21" s="312" t="str">
        <f>IF('男子一覧表 '!BM21=1,"○","")</f>
        <v/>
      </c>
      <c r="BN21" s="312" t="str">
        <f>IF('男子一覧表 '!BN21=1,"○","")</f>
        <v/>
      </c>
      <c r="BO21" s="312" t="str">
        <f>IF('男子一覧表 '!BO21=1,"○","")</f>
        <v/>
      </c>
      <c r="BP21" s="312" t="str">
        <f>IF('男子一覧表 '!BP21=1,"○","")</f>
        <v/>
      </c>
      <c r="BQ21" s="312" t="str">
        <f>IF('男子一覧表 '!BQ21=1,"○","")</f>
        <v/>
      </c>
      <c r="BR21" s="312" t="str">
        <f>IF('男子一覧表 '!BR21=1,"○","")</f>
        <v/>
      </c>
      <c r="BS21" s="312" t="str">
        <f>IF('男子一覧表 '!BS21=1,"○","")</f>
        <v/>
      </c>
      <c r="BT21" s="312" t="str">
        <f>IF('男子一覧表 '!BT21=1,"○","")</f>
        <v/>
      </c>
      <c r="BU21" s="312" t="str">
        <f>IF('男子一覧表 '!BU21=1,"○","")</f>
        <v/>
      </c>
      <c r="BV21" s="353" t="str">
        <f>IF('男子一覧表 '!BV21=1,"○","")</f>
        <v/>
      </c>
    </row>
    <row r="22" spans="1:74" ht="15.95" customHeight="1">
      <c r="A22" s="311">
        <v>15</v>
      </c>
      <c r="B22" s="312" t="str">
        <f>男子種目選択!B18</f>
        <v/>
      </c>
      <c r="C22" s="312" t="str">
        <f>男子種目選択!C18</f>
        <v/>
      </c>
      <c r="D22" s="324" t="str">
        <f>男子種目選択!D18</f>
        <v/>
      </c>
      <c r="E22" s="352" t="str">
        <f>IF('男子一覧表 '!E22=1,"○","")</f>
        <v/>
      </c>
      <c r="F22" s="312" t="str">
        <f>IF('男子一覧表 '!F22=1,"○","")</f>
        <v/>
      </c>
      <c r="G22" s="312" t="str">
        <f>IF('男子一覧表 '!G22=1,"○","")</f>
        <v/>
      </c>
      <c r="H22" s="312" t="str">
        <f>IF('男子一覧表 '!H22=1,"○","")</f>
        <v/>
      </c>
      <c r="I22" s="312" t="str">
        <f>IF('男子一覧表 '!I22=1,"○","")</f>
        <v/>
      </c>
      <c r="J22" s="312" t="str">
        <f>IF('男子一覧表 '!J22=1,"○","")</f>
        <v/>
      </c>
      <c r="K22" s="312" t="str">
        <f>IF('男子一覧表 '!K22=1,"○","")</f>
        <v/>
      </c>
      <c r="L22" s="312" t="str">
        <f>IF('男子一覧表 '!L22=1,"○","")</f>
        <v/>
      </c>
      <c r="M22" s="312" t="str">
        <f>IF('男子一覧表 '!M22=1,"○","")</f>
        <v/>
      </c>
      <c r="N22" s="312" t="str">
        <f>IF('男子一覧表 '!N22=1,"○","")</f>
        <v/>
      </c>
      <c r="O22" s="312" t="str">
        <f>IF('男子一覧表 '!O22=1,"○","")</f>
        <v/>
      </c>
      <c r="P22" s="312" t="str">
        <f>IF('男子一覧表 '!P22=1,"○","")</f>
        <v/>
      </c>
      <c r="Q22" s="312" t="str">
        <f>IF('男子一覧表 '!Q22=1,"○","")</f>
        <v/>
      </c>
      <c r="R22" s="312" t="str">
        <f>IF('男子一覧表 '!R22=1,"○","")</f>
        <v/>
      </c>
      <c r="S22" s="312" t="str">
        <f>IF('男子一覧表 '!S22=1,"○","")</f>
        <v/>
      </c>
      <c r="T22" s="312" t="str">
        <f>IF('男子一覧表 '!T22=1,"○","")</f>
        <v/>
      </c>
      <c r="U22" s="312" t="str">
        <f>IF('男子一覧表 '!U22=1,"○","")</f>
        <v/>
      </c>
      <c r="V22" s="312" t="str">
        <f>IF('男子一覧表 '!V22=1,"○","")</f>
        <v/>
      </c>
      <c r="W22" s="312" t="str">
        <f>IF('男子一覧表 '!W22=1,"○","")</f>
        <v/>
      </c>
      <c r="X22" s="353" t="str">
        <f>IF('男子一覧表 '!X22=1,"○","")</f>
        <v/>
      </c>
      <c r="Z22" s="311">
        <v>15</v>
      </c>
      <c r="AA22" s="312" t="str">
        <f t="shared" si="0"/>
        <v/>
      </c>
      <c r="AB22" s="312" t="str">
        <f t="shared" si="1"/>
        <v/>
      </c>
      <c r="AC22" s="324" t="str">
        <f t="shared" si="2"/>
        <v/>
      </c>
      <c r="AD22" s="352" t="str">
        <f>IF('男子一覧表 '!AD22=1,"○","")</f>
        <v/>
      </c>
      <c r="AE22" s="312" t="str">
        <f>IF('男子一覧表 '!AE22=1,"○","")</f>
        <v/>
      </c>
      <c r="AF22" s="312" t="str">
        <f>IF('男子一覧表 '!AF22=1,"○","")</f>
        <v/>
      </c>
      <c r="AG22" s="312" t="str">
        <f>IF('男子一覧表 '!AG22=1,"○","")</f>
        <v/>
      </c>
      <c r="AH22" s="312" t="str">
        <f>IF('男子一覧表 '!AH22=1,"○","")</f>
        <v/>
      </c>
      <c r="AI22" s="312" t="str">
        <f>IF('男子一覧表 '!AI22=1,"○","")</f>
        <v/>
      </c>
      <c r="AJ22" s="312" t="str">
        <f>IF('男子一覧表 '!AJ22=1,"○","")</f>
        <v/>
      </c>
      <c r="AK22" s="312" t="str">
        <f>IF('男子一覧表 '!AK22=1,"○","")</f>
        <v/>
      </c>
      <c r="AL22" s="312" t="str">
        <f>IF('男子一覧表 '!AL22=1,"○","")</f>
        <v/>
      </c>
      <c r="AM22" s="312" t="str">
        <f>IF('男子一覧表 '!AM22=1,"○","")</f>
        <v/>
      </c>
      <c r="AN22" s="312" t="str">
        <f>IF('男子一覧表 '!AN22=1,"○","")</f>
        <v/>
      </c>
      <c r="AO22" s="312" t="str">
        <f>IF('男子一覧表 '!AO22=1,"○","")</f>
        <v/>
      </c>
      <c r="AP22" s="312" t="str">
        <f>IF('男子一覧表 '!AP22=1,"○","")</f>
        <v/>
      </c>
      <c r="AQ22" s="312" t="str">
        <f>IF('男子一覧表 '!AQ22=1,"○","")</f>
        <v/>
      </c>
      <c r="AR22" s="312" t="str">
        <f>IF('男子一覧表 '!AR22=1,"○","")</f>
        <v/>
      </c>
      <c r="AS22" s="312" t="str">
        <f>IF('男子一覧表 '!AS22=1,"○","")</f>
        <v/>
      </c>
      <c r="AT22" s="312" t="str">
        <f>IF('男子一覧表 '!AT22=1,"○","")</f>
        <v/>
      </c>
      <c r="AU22" s="312" t="str">
        <f>IF('男子一覧表 '!AU22=1,"○","")</f>
        <v/>
      </c>
      <c r="AV22" s="312" t="str">
        <f>IF('男子一覧表 '!AV22=1,"○","")</f>
        <v/>
      </c>
      <c r="AW22" s="353" t="str">
        <f>IF('男子一覧表 '!AW22=1,"○","")</f>
        <v/>
      </c>
      <c r="AY22" s="311">
        <v>15</v>
      </c>
      <c r="AZ22" s="312" t="str">
        <f t="shared" si="3"/>
        <v/>
      </c>
      <c r="BA22" s="312" t="str">
        <f t="shared" si="4"/>
        <v/>
      </c>
      <c r="BB22" s="324" t="str">
        <f t="shared" si="5"/>
        <v/>
      </c>
      <c r="BC22" s="352" t="str">
        <f>IF('男子一覧表 '!BC22=1,"○","")</f>
        <v/>
      </c>
      <c r="BD22" s="312" t="str">
        <f>IF('男子一覧表 '!BD22=1,"○","")</f>
        <v/>
      </c>
      <c r="BE22" s="312" t="str">
        <f>IF('男子一覧表 '!BE22=1,"○","")</f>
        <v/>
      </c>
      <c r="BF22" s="312" t="str">
        <f>IF('男子一覧表 '!BF22=1,"○","")</f>
        <v/>
      </c>
      <c r="BG22" s="312" t="str">
        <f>IF('男子一覧表 '!BG22=1,"○","")</f>
        <v/>
      </c>
      <c r="BH22" s="312" t="str">
        <f>IF('男子一覧表 '!BH22=1,"○","")</f>
        <v/>
      </c>
      <c r="BI22" s="312" t="str">
        <f>IF('男子一覧表 '!BI22=1,"○","")</f>
        <v/>
      </c>
      <c r="BJ22" s="312" t="str">
        <f>IF('男子一覧表 '!BJ22=1,"○","")</f>
        <v/>
      </c>
      <c r="BK22" s="312" t="str">
        <f>IF('男子一覧表 '!BK22=1,"○","")</f>
        <v/>
      </c>
      <c r="BL22" s="312" t="str">
        <f>IF('男子一覧表 '!BL22=1,"○","")</f>
        <v/>
      </c>
      <c r="BM22" s="312" t="str">
        <f>IF('男子一覧表 '!BM22=1,"○","")</f>
        <v/>
      </c>
      <c r="BN22" s="312" t="str">
        <f>IF('男子一覧表 '!BN22=1,"○","")</f>
        <v/>
      </c>
      <c r="BO22" s="312" t="str">
        <f>IF('男子一覧表 '!BO22=1,"○","")</f>
        <v/>
      </c>
      <c r="BP22" s="312" t="str">
        <f>IF('男子一覧表 '!BP22=1,"○","")</f>
        <v/>
      </c>
      <c r="BQ22" s="312" t="str">
        <f>IF('男子一覧表 '!BQ22=1,"○","")</f>
        <v/>
      </c>
      <c r="BR22" s="312" t="str">
        <f>IF('男子一覧表 '!BR22=1,"○","")</f>
        <v/>
      </c>
      <c r="BS22" s="312" t="str">
        <f>IF('男子一覧表 '!BS22=1,"○","")</f>
        <v/>
      </c>
      <c r="BT22" s="312" t="str">
        <f>IF('男子一覧表 '!BT22=1,"○","")</f>
        <v/>
      </c>
      <c r="BU22" s="312" t="str">
        <f>IF('男子一覧表 '!BU22=1,"○","")</f>
        <v/>
      </c>
      <c r="BV22" s="353" t="str">
        <f>IF('男子一覧表 '!BV22=1,"○","")</f>
        <v/>
      </c>
    </row>
    <row r="23" spans="1:74" ht="15.95" customHeight="1">
      <c r="A23" s="311">
        <v>16</v>
      </c>
      <c r="B23" s="312" t="str">
        <f>男子種目選択!B19</f>
        <v/>
      </c>
      <c r="C23" s="312" t="str">
        <f>男子種目選択!C19</f>
        <v/>
      </c>
      <c r="D23" s="324" t="str">
        <f>男子種目選択!D19</f>
        <v/>
      </c>
      <c r="E23" s="352" t="str">
        <f>IF('男子一覧表 '!E23=1,"○","")</f>
        <v/>
      </c>
      <c r="F23" s="312" t="str">
        <f>IF('男子一覧表 '!F23=1,"○","")</f>
        <v/>
      </c>
      <c r="G23" s="312" t="str">
        <f>IF('男子一覧表 '!G23=1,"○","")</f>
        <v/>
      </c>
      <c r="H23" s="312" t="str">
        <f>IF('男子一覧表 '!H23=1,"○","")</f>
        <v/>
      </c>
      <c r="I23" s="312" t="str">
        <f>IF('男子一覧表 '!I23=1,"○","")</f>
        <v/>
      </c>
      <c r="J23" s="312" t="str">
        <f>IF('男子一覧表 '!J23=1,"○","")</f>
        <v/>
      </c>
      <c r="K23" s="312" t="str">
        <f>IF('男子一覧表 '!K23=1,"○","")</f>
        <v/>
      </c>
      <c r="L23" s="312" t="str">
        <f>IF('男子一覧表 '!L23=1,"○","")</f>
        <v/>
      </c>
      <c r="M23" s="312" t="str">
        <f>IF('男子一覧表 '!M23=1,"○","")</f>
        <v/>
      </c>
      <c r="N23" s="312" t="str">
        <f>IF('男子一覧表 '!N23=1,"○","")</f>
        <v/>
      </c>
      <c r="O23" s="312" t="str">
        <f>IF('男子一覧表 '!O23=1,"○","")</f>
        <v/>
      </c>
      <c r="P23" s="312" t="str">
        <f>IF('男子一覧表 '!P23=1,"○","")</f>
        <v/>
      </c>
      <c r="Q23" s="312" t="str">
        <f>IF('男子一覧表 '!Q23=1,"○","")</f>
        <v/>
      </c>
      <c r="R23" s="312" t="str">
        <f>IF('男子一覧表 '!R23=1,"○","")</f>
        <v/>
      </c>
      <c r="S23" s="312" t="str">
        <f>IF('男子一覧表 '!S23=1,"○","")</f>
        <v/>
      </c>
      <c r="T23" s="312" t="str">
        <f>IF('男子一覧表 '!T23=1,"○","")</f>
        <v/>
      </c>
      <c r="U23" s="312" t="str">
        <f>IF('男子一覧表 '!U23=1,"○","")</f>
        <v/>
      </c>
      <c r="V23" s="312" t="str">
        <f>IF('男子一覧表 '!V23=1,"○","")</f>
        <v/>
      </c>
      <c r="W23" s="312" t="str">
        <f>IF('男子一覧表 '!W23=1,"○","")</f>
        <v/>
      </c>
      <c r="X23" s="353" t="str">
        <f>IF('男子一覧表 '!X23=1,"○","")</f>
        <v/>
      </c>
      <c r="Z23" s="311">
        <v>16</v>
      </c>
      <c r="AA23" s="312" t="str">
        <f t="shared" si="0"/>
        <v/>
      </c>
      <c r="AB23" s="312" t="str">
        <f t="shared" si="1"/>
        <v/>
      </c>
      <c r="AC23" s="324" t="str">
        <f t="shared" si="2"/>
        <v/>
      </c>
      <c r="AD23" s="352" t="str">
        <f>IF('男子一覧表 '!AD23=1,"○","")</f>
        <v/>
      </c>
      <c r="AE23" s="312" t="str">
        <f>IF('男子一覧表 '!AE23=1,"○","")</f>
        <v/>
      </c>
      <c r="AF23" s="312" t="str">
        <f>IF('男子一覧表 '!AF23=1,"○","")</f>
        <v/>
      </c>
      <c r="AG23" s="312" t="str">
        <f>IF('男子一覧表 '!AG23=1,"○","")</f>
        <v/>
      </c>
      <c r="AH23" s="312" t="str">
        <f>IF('男子一覧表 '!AH23=1,"○","")</f>
        <v/>
      </c>
      <c r="AI23" s="312" t="str">
        <f>IF('男子一覧表 '!AI23=1,"○","")</f>
        <v/>
      </c>
      <c r="AJ23" s="312" t="str">
        <f>IF('男子一覧表 '!AJ23=1,"○","")</f>
        <v/>
      </c>
      <c r="AK23" s="312" t="str">
        <f>IF('男子一覧表 '!AK23=1,"○","")</f>
        <v/>
      </c>
      <c r="AL23" s="312" t="str">
        <f>IF('男子一覧表 '!AL23=1,"○","")</f>
        <v/>
      </c>
      <c r="AM23" s="312" t="str">
        <f>IF('男子一覧表 '!AM23=1,"○","")</f>
        <v/>
      </c>
      <c r="AN23" s="312" t="str">
        <f>IF('男子一覧表 '!AN23=1,"○","")</f>
        <v/>
      </c>
      <c r="AO23" s="312" t="str">
        <f>IF('男子一覧表 '!AO23=1,"○","")</f>
        <v/>
      </c>
      <c r="AP23" s="312" t="str">
        <f>IF('男子一覧表 '!AP23=1,"○","")</f>
        <v/>
      </c>
      <c r="AQ23" s="312" t="str">
        <f>IF('男子一覧表 '!AQ23=1,"○","")</f>
        <v/>
      </c>
      <c r="AR23" s="312" t="str">
        <f>IF('男子一覧表 '!AR23=1,"○","")</f>
        <v/>
      </c>
      <c r="AS23" s="312" t="str">
        <f>IF('男子一覧表 '!AS23=1,"○","")</f>
        <v/>
      </c>
      <c r="AT23" s="312" t="str">
        <f>IF('男子一覧表 '!AT23=1,"○","")</f>
        <v/>
      </c>
      <c r="AU23" s="312" t="str">
        <f>IF('男子一覧表 '!AU23=1,"○","")</f>
        <v/>
      </c>
      <c r="AV23" s="312" t="str">
        <f>IF('男子一覧表 '!AV23=1,"○","")</f>
        <v/>
      </c>
      <c r="AW23" s="353" t="str">
        <f>IF('男子一覧表 '!AW23=1,"○","")</f>
        <v/>
      </c>
      <c r="AY23" s="311">
        <v>16</v>
      </c>
      <c r="AZ23" s="312" t="str">
        <f t="shared" si="3"/>
        <v/>
      </c>
      <c r="BA23" s="312" t="str">
        <f t="shared" si="4"/>
        <v/>
      </c>
      <c r="BB23" s="324" t="str">
        <f t="shared" si="5"/>
        <v/>
      </c>
      <c r="BC23" s="352" t="str">
        <f>IF('男子一覧表 '!BC23=1,"○","")</f>
        <v/>
      </c>
      <c r="BD23" s="312" t="str">
        <f>IF('男子一覧表 '!BD23=1,"○","")</f>
        <v/>
      </c>
      <c r="BE23" s="312" t="str">
        <f>IF('男子一覧表 '!BE23=1,"○","")</f>
        <v/>
      </c>
      <c r="BF23" s="312" t="str">
        <f>IF('男子一覧表 '!BF23=1,"○","")</f>
        <v/>
      </c>
      <c r="BG23" s="312" t="str">
        <f>IF('男子一覧表 '!BG23=1,"○","")</f>
        <v/>
      </c>
      <c r="BH23" s="312" t="str">
        <f>IF('男子一覧表 '!BH23=1,"○","")</f>
        <v/>
      </c>
      <c r="BI23" s="312" t="str">
        <f>IF('男子一覧表 '!BI23=1,"○","")</f>
        <v/>
      </c>
      <c r="BJ23" s="312" t="str">
        <f>IF('男子一覧表 '!BJ23=1,"○","")</f>
        <v/>
      </c>
      <c r="BK23" s="312" t="str">
        <f>IF('男子一覧表 '!BK23=1,"○","")</f>
        <v/>
      </c>
      <c r="BL23" s="312" t="str">
        <f>IF('男子一覧表 '!BL23=1,"○","")</f>
        <v/>
      </c>
      <c r="BM23" s="312" t="str">
        <f>IF('男子一覧表 '!BM23=1,"○","")</f>
        <v/>
      </c>
      <c r="BN23" s="312" t="str">
        <f>IF('男子一覧表 '!BN23=1,"○","")</f>
        <v/>
      </c>
      <c r="BO23" s="312" t="str">
        <f>IF('男子一覧表 '!BO23=1,"○","")</f>
        <v/>
      </c>
      <c r="BP23" s="312" t="str">
        <f>IF('男子一覧表 '!BP23=1,"○","")</f>
        <v/>
      </c>
      <c r="BQ23" s="312" t="str">
        <f>IF('男子一覧表 '!BQ23=1,"○","")</f>
        <v/>
      </c>
      <c r="BR23" s="312" t="str">
        <f>IF('男子一覧表 '!BR23=1,"○","")</f>
        <v/>
      </c>
      <c r="BS23" s="312" t="str">
        <f>IF('男子一覧表 '!BS23=1,"○","")</f>
        <v/>
      </c>
      <c r="BT23" s="312" t="str">
        <f>IF('男子一覧表 '!BT23=1,"○","")</f>
        <v/>
      </c>
      <c r="BU23" s="312" t="str">
        <f>IF('男子一覧表 '!BU23=1,"○","")</f>
        <v/>
      </c>
      <c r="BV23" s="353" t="str">
        <f>IF('男子一覧表 '!BV23=1,"○","")</f>
        <v/>
      </c>
    </row>
    <row r="24" spans="1:74" ht="15.95" customHeight="1">
      <c r="A24" s="311">
        <v>17</v>
      </c>
      <c r="B24" s="312" t="str">
        <f>男子種目選択!B20</f>
        <v/>
      </c>
      <c r="C24" s="312" t="str">
        <f>男子種目選択!C20</f>
        <v/>
      </c>
      <c r="D24" s="324" t="str">
        <f>男子種目選択!D20</f>
        <v/>
      </c>
      <c r="E24" s="352" t="str">
        <f>IF('男子一覧表 '!E24=1,"○","")</f>
        <v/>
      </c>
      <c r="F24" s="312" t="str">
        <f>IF('男子一覧表 '!F24=1,"○","")</f>
        <v/>
      </c>
      <c r="G24" s="312" t="str">
        <f>IF('男子一覧表 '!G24=1,"○","")</f>
        <v/>
      </c>
      <c r="H24" s="312" t="str">
        <f>IF('男子一覧表 '!H24=1,"○","")</f>
        <v/>
      </c>
      <c r="I24" s="312" t="str">
        <f>IF('男子一覧表 '!I24=1,"○","")</f>
        <v/>
      </c>
      <c r="J24" s="312" t="str">
        <f>IF('男子一覧表 '!J24=1,"○","")</f>
        <v/>
      </c>
      <c r="K24" s="312" t="str">
        <f>IF('男子一覧表 '!K24=1,"○","")</f>
        <v/>
      </c>
      <c r="L24" s="312" t="str">
        <f>IF('男子一覧表 '!L24=1,"○","")</f>
        <v/>
      </c>
      <c r="M24" s="312" t="str">
        <f>IF('男子一覧表 '!M24=1,"○","")</f>
        <v/>
      </c>
      <c r="N24" s="312" t="str">
        <f>IF('男子一覧表 '!N24=1,"○","")</f>
        <v/>
      </c>
      <c r="O24" s="312" t="str">
        <f>IF('男子一覧表 '!O24=1,"○","")</f>
        <v/>
      </c>
      <c r="P24" s="312" t="str">
        <f>IF('男子一覧表 '!P24=1,"○","")</f>
        <v/>
      </c>
      <c r="Q24" s="312" t="str">
        <f>IF('男子一覧表 '!Q24=1,"○","")</f>
        <v/>
      </c>
      <c r="R24" s="312" t="str">
        <f>IF('男子一覧表 '!R24=1,"○","")</f>
        <v/>
      </c>
      <c r="S24" s="312" t="str">
        <f>IF('男子一覧表 '!S24=1,"○","")</f>
        <v/>
      </c>
      <c r="T24" s="312" t="str">
        <f>IF('男子一覧表 '!T24=1,"○","")</f>
        <v/>
      </c>
      <c r="U24" s="312" t="str">
        <f>IF('男子一覧表 '!U24=1,"○","")</f>
        <v/>
      </c>
      <c r="V24" s="312" t="str">
        <f>IF('男子一覧表 '!V24=1,"○","")</f>
        <v/>
      </c>
      <c r="W24" s="312" t="str">
        <f>IF('男子一覧表 '!W24=1,"○","")</f>
        <v/>
      </c>
      <c r="X24" s="353" t="str">
        <f>IF('男子一覧表 '!X24=1,"○","")</f>
        <v/>
      </c>
      <c r="Z24" s="311">
        <v>17</v>
      </c>
      <c r="AA24" s="312" t="str">
        <f t="shared" si="0"/>
        <v/>
      </c>
      <c r="AB24" s="312" t="str">
        <f t="shared" si="1"/>
        <v/>
      </c>
      <c r="AC24" s="324" t="str">
        <f t="shared" si="2"/>
        <v/>
      </c>
      <c r="AD24" s="352" t="str">
        <f>IF('男子一覧表 '!AD24=1,"○","")</f>
        <v/>
      </c>
      <c r="AE24" s="312" t="str">
        <f>IF('男子一覧表 '!AE24=1,"○","")</f>
        <v/>
      </c>
      <c r="AF24" s="312" t="str">
        <f>IF('男子一覧表 '!AF24=1,"○","")</f>
        <v/>
      </c>
      <c r="AG24" s="312" t="str">
        <f>IF('男子一覧表 '!AG24=1,"○","")</f>
        <v/>
      </c>
      <c r="AH24" s="312" t="str">
        <f>IF('男子一覧表 '!AH24=1,"○","")</f>
        <v/>
      </c>
      <c r="AI24" s="312" t="str">
        <f>IF('男子一覧表 '!AI24=1,"○","")</f>
        <v/>
      </c>
      <c r="AJ24" s="312" t="str">
        <f>IF('男子一覧表 '!AJ24=1,"○","")</f>
        <v/>
      </c>
      <c r="AK24" s="312" t="str">
        <f>IF('男子一覧表 '!AK24=1,"○","")</f>
        <v/>
      </c>
      <c r="AL24" s="312" t="str">
        <f>IF('男子一覧表 '!AL24=1,"○","")</f>
        <v/>
      </c>
      <c r="AM24" s="312" t="str">
        <f>IF('男子一覧表 '!AM24=1,"○","")</f>
        <v/>
      </c>
      <c r="AN24" s="312" t="str">
        <f>IF('男子一覧表 '!AN24=1,"○","")</f>
        <v/>
      </c>
      <c r="AO24" s="312" t="str">
        <f>IF('男子一覧表 '!AO24=1,"○","")</f>
        <v/>
      </c>
      <c r="AP24" s="312" t="str">
        <f>IF('男子一覧表 '!AP24=1,"○","")</f>
        <v/>
      </c>
      <c r="AQ24" s="312" t="str">
        <f>IF('男子一覧表 '!AQ24=1,"○","")</f>
        <v/>
      </c>
      <c r="AR24" s="312" t="str">
        <f>IF('男子一覧表 '!AR24=1,"○","")</f>
        <v/>
      </c>
      <c r="AS24" s="312" t="str">
        <f>IF('男子一覧表 '!AS24=1,"○","")</f>
        <v/>
      </c>
      <c r="AT24" s="312" t="str">
        <f>IF('男子一覧表 '!AT24=1,"○","")</f>
        <v/>
      </c>
      <c r="AU24" s="312" t="str">
        <f>IF('男子一覧表 '!AU24=1,"○","")</f>
        <v/>
      </c>
      <c r="AV24" s="312" t="str">
        <f>IF('男子一覧表 '!AV24=1,"○","")</f>
        <v/>
      </c>
      <c r="AW24" s="353" t="str">
        <f>IF('男子一覧表 '!AW24=1,"○","")</f>
        <v/>
      </c>
      <c r="AY24" s="311">
        <v>17</v>
      </c>
      <c r="AZ24" s="312" t="str">
        <f t="shared" si="3"/>
        <v/>
      </c>
      <c r="BA24" s="312" t="str">
        <f t="shared" si="4"/>
        <v/>
      </c>
      <c r="BB24" s="324" t="str">
        <f t="shared" si="5"/>
        <v/>
      </c>
      <c r="BC24" s="352" t="str">
        <f>IF('男子一覧表 '!BC24=1,"○","")</f>
        <v/>
      </c>
      <c r="BD24" s="312" t="str">
        <f>IF('男子一覧表 '!BD24=1,"○","")</f>
        <v/>
      </c>
      <c r="BE24" s="312" t="str">
        <f>IF('男子一覧表 '!BE24=1,"○","")</f>
        <v/>
      </c>
      <c r="BF24" s="312" t="str">
        <f>IF('男子一覧表 '!BF24=1,"○","")</f>
        <v/>
      </c>
      <c r="BG24" s="312" t="str">
        <f>IF('男子一覧表 '!BG24=1,"○","")</f>
        <v/>
      </c>
      <c r="BH24" s="312" t="str">
        <f>IF('男子一覧表 '!BH24=1,"○","")</f>
        <v/>
      </c>
      <c r="BI24" s="312" t="str">
        <f>IF('男子一覧表 '!BI24=1,"○","")</f>
        <v/>
      </c>
      <c r="BJ24" s="312" t="str">
        <f>IF('男子一覧表 '!BJ24=1,"○","")</f>
        <v/>
      </c>
      <c r="BK24" s="312" t="str">
        <f>IF('男子一覧表 '!BK24=1,"○","")</f>
        <v/>
      </c>
      <c r="BL24" s="312" t="str">
        <f>IF('男子一覧表 '!BL24=1,"○","")</f>
        <v/>
      </c>
      <c r="BM24" s="312" t="str">
        <f>IF('男子一覧表 '!BM24=1,"○","")</f>
        <v/>
      </c>
      <c r="BN24" s="312" t="str">
        <f>IF('男子一覧表 '!BN24=1,"○","")</f>
        <v/>
      </c>
      <c r="BO24" s="312" t="str">
        <f>IF('男子一覧表 '!BO24=1,"○","")</f>
        <v/>
      </c>
      <c r="BP24" s="312" t="str">
        <f>IF('男子一覧表 '!BP24=1,"○","")</f>
        <v/>
      </c>
      <c r="BQ24" s="312" t="str">
        <f>IF('男子一覧表 '!BQ24=1,"○","")</f>
        <v/>
      </c>
      <c r="BR24" s="312" t="str">
        <f>IF('男子一覧表 '!BR24=1,"○","")</f>
        <v/>
      </c>
      <c r="BS24" s="312" t="str">
        <f>IF('男子一覧表 '!BS24=1,"○","")</f>
        <v/>
      </c>
      <c r="BT24" s="312" t="str">
        <f>IF('男子一覧表 '!BT24=1,"○","")</f>
        <v/>
      </c>
      <c r="BU24" s="312" t="str">
        <f>IF('男子一覧表 '!BU24=1,"○","")</f>
        <v/>
      </c>
      <c r="BV24" s="353" t="str">
        <f>IF('男子一覧表 '!BV24=1,"○","")</f>
        <v/>
      </c>
    </row>
    <row r="25" spans="1:74" ht="15.95" customHeight="1">
      <c r="A25" s="311">
        <v>18</v>
      </c>
      <c r="B25" s="312" t="str">
        <f>男子種目選択!B21</f>
        <v/>
      </c>
      <c r="C25" s="312" t="str">
        <f>男子種目選択!C21</f>
        <v/>
      </c>
      <c r="D25" s="324" t="str">
        <f>男子種目選択!D21</f>
        <v/>
      </c>
      <c r="E25" s="352" t="str">
        <f>IF('男子一覧表 '!E25=1,"○","")</f>
        <v/>
      </c>
      <c r="F25" s="312" t="str">
        <f>IF('男子一覧表 '!F25=1,"○","")</f>
        <v/>
      </c>
      <c r="G25" s="312" t="str">
        <f>IF('男子一覧表 '!G25=1,"○","")</f>
        <v/>
      </c>
      <c r="H25" s="312" t="str">
        <f>IF('男子一覧表 '!H25=1,"○","")</f>
        <v/>
      </c>
      <c r="I25" s="312" t="str">
        <f>IF('男子一覧表 '!I25=1,"○","")</f>
        <v/>
      </c>
      <c r="J25" s="312" t="str">
        <f>IF('男子一覧表 '!J25=1,"○","")</f>
        <v/>
      </c>
      <c r="K25" s="312" t="str">
        <f>IF('男子一覧表 '!K25=1,"○","")</f>
        <v/>
      </c>
      <c r="L25" s="312" t="str">
        <f>IF('男子一覧表 '!L25=1,"○","")</f>
        <v/>
      </c>
      <c r="M25" s="312" t="str">
        <f>IF('男子一覧表 '!M25=1,"○","")</f>
        <v/>
      </c>
      <c r="N25" s="312" t="str">
        <f>IF('男子一覧表 '!N25=1,"○","")</f>
        <v/>
      </c>
      <c r="O25" s="312" t="str">
        <f>IF('男子一覧表 '!O25=1,"○","")</f>
        <v/>
      </c>
      <c r="P25" s="312" t="str">
        <f>IF('男子一覧表 '!P25=1,"○","")</f>
        <v/>
      </c>
      <c r="Q25" s="312" t="str">
        <f>IF('男子一覧表 '!Q25=1,"○","")</f>
        <v/>
      </c>
      <c r="R25" s="312" t="str">
        <f>IF('男子一覧表 '!R25=1,"○","")</f>
        <v/>
      </c>
      <c r="S25" s="312" t="str">
        <f>IF('男子一覧表 '!S25=1,"○","")</f>
        <v/>
      </c>
      <c r="T25" s="312" t="str">
        <f>IF('男子一覧表 '!T25=1,"○","")</f>
        <v/>
      </c>
      <c r="U25" s="312" t="str">
        <f>IF('男子一覧表 '!U25=1,"○","")</f>
        <v/>
      </c>
      <c r="V25" s="312" t="str">
        <f>IF('男子一覧表 '!V25=1,"○","")</f>
        <v/>
      </c>
      <c r="W25" s="312" t="str">
        <f>IF('男子一覧表 '!W25=1,"○","")</f>
        <v/>
      </c>
      <c r="X25" s="353" t="str">
        <f>IF('男子一覧表 '!X25=1,"○","")</f>
        <v/>
      </c>
      <c r="Z25" s="311">
        <v>18</v>
      </c>
      <c r="AA25" s="312" t="str">
        <f t="shared" si="0"/>
        <v/>
      </c>
      <c r="AB25" s="312" t="str">
        <f t="shared" si="1"/>
        <v/>
      </c>
      <c r="AC25" s="324" t="str">
        <f t="shared" si="2"/>
        <v/>
      </c>
      <c r="AD25" s="352" t="str">
        <f>IF('男子一覧表 '!AD25=1,"○","")</f>
        <v/>
      </c>
      <c r="AE25" s="312" t="str">
        <f>IF('男子一覧表 '!AE25=1,"○","")</f>
        <v/>
      </c>
      <c r="AF25" s="312" t="str">
        <f>IF('男子一覧表 '!AF25=1,"○","")</f>
        <v/>
      </c>
      <c r="AG25" s="312" t="str">
        <f>IF('男子一覧表 '!AG25=1,"○","")</f>
        <v/>
      </c>
      <c r="AH25" s="312" t="str">
        <f>IF('男子一覧表 '!AH25=1,"○","")</f>
        <v/>
      </c>
      <c r="AI25" s="312" t="str">
        <f>IF('男子一覧表 '!AI25=1,"○","")</f>
        <v/>
      </c>
      <c r="AJ25" s="312" t="str">
        <f>IF('男子一覧表 '!AJ25=1,"○","")</f>
        <v/>
      </c>
      <c r="AK25" s="312" t="str">
        <f>IF('男子一覧表 '!AK25=1,"○","")</f>
        <v/>
      </c>
      <c r="AL25" s="312" t="str">
        <f>IF('男子一覧表 '!AL25=1,"○","")</f>
        <v/>
      </c>
      <c r="AM25" s="312" t="str">
        <f>IF('男子一覧表 '!AM25=1,"○","")</f>
        <v/>
      </c>
      <c r="AN25" s="312" t="str">
        <f>IF('男子一覧表 '!AN25=1,"○","")</f>
        <v/>
      </c>
      <c r="AO25" s="312" t="str">
        <f>IF('男子一覧表 '!AO25=1,"○","")</f>
        <v/>
      </c>
      <c r="AP25" s="312" t="str">
        <f>IF('男子一覧表 '!AP25=1,"○","")</f>
        <v/>
      </c>
      <c r="AQ25" s="312" t="str">
        <f>IF('男子一覧表 '!AQ25=1,"○","")</f>
        <v/>
      </c>
      <c r="AR25" s="312" t="str">
        <f>IF('男子一覧表 '!AR25=1,"○","")</f>
        <v/>
      </c>
      <c r="AS25" s="312" t="str">
        <f>IF('男子一覧表 '!AS25=1,"○","")</f>
        <v/>
      </c>
      <c r="AT25" s="312" t="str">
        <f>IF('男子一覧表 '!AT25=1,"○","")</f>
        <v/>
      </c>
      <c r="AU25" s="312" t="str">
        <f>IF('男子一覧表 '!AU25=1,"○","")</f>
        <v/>
      </c>
      <c r="AV25" s="312" t="str">
        <f>IF('男子一覧表 '!AV25=1,"○","")</f>
        <v/>
      </c>
      <c r="AW25" s="353" t="str">
        <f>IF('男子一覧表 '!AW25=1,"○","")</f>
        <v/>
      </c>
      <c r="AY25" s="311">
        <v>18</v>
      </c>
      <c r="AZ25" s="312" t="str">
        <f t="shared" si="3"/>
        <v/>
      </c>
      <c r="BA25" s="312" t="str">
        <f t="shared" si="4"/>
        <v/>
      </c>
      <c r="BB25" s="324" t="str">
        <f t="shared" si="5"/>
        <v/>
      </c>
      <c r="BC25" s="352" t="str">
        <f>IF('男子一覧表 '!BC25=1,"○","")</f>
        <v/>
      </c>
      <c r="BD25" s="312" t="str">
        <f>IF('男子一覧表 '!BD25=1,"○","")</f>
        <v/>
      </c>
      <c r="BE25" s="312" t="str">
        <f>IF('男子一覧表 '!BE25=1,"○","")</f>
        <v/>
      </c>
      <c r="BF25" s="312" t="str">
        <f>IF('男子一覧表 '!BF25=1,"○","")</f>
        <v/>
      </c>
      <c r="BG25" s="312" t="str">
        <f>IF('男子一覧表 '!BG25=1,"○","")</f>
        <v/>
      </c>
      <c r="BH25" s="312" t="str">
        <f>IF('男子一覧表 '!BH25=1,"○","")</f>
        <v/>
      </c>
      <c r="BI25" s="312" t="str">
        <f>IF('男子一覧表 '!BI25=1,"○","")</f>
        <v/>
      </c>
      <c r="BJ25" s="312" t="str">
        <f>IF('男子一覧表 '!BJ25=1,"○","")</f>
        <v/>
      </c>
      <c r="BK25" s="312" t="str">
        <f>IF('男子一覧表 '!BK25=1,"○","")</f>
        <v/>
      </c>
      <c r="BL25" s="312" t="str">
        <f>IF('男子一覧表 '!BL25=1,"○","")</f>
        <v/>
      </c>
      <c r="BM25" s="312" t="str">
        <f>IF('男子一覧表 '!BM25=1,"○","")</f>
        <v/>
      </c>
      <c r="BN25" s="312" t="str">
        <f>IF('男子一覧表 '!BN25=1,"○","")</f>
        <v/>
      </c>
      <c r="BO25" s="312" t="str">
        <f>IF('男子一覧表 '!BO25=1,"○","")</f>
        <v/>
      </c>
      <c r="BP25" s="312" t="str">
        <f>IF('男子一覧表 '!BP25=1,"○","")</f>
        <v/>
      </c>
      <c r="BQ25" s="312" t="str">
        <f>IF('男子一覧表 '!BQ25=1,"○","")</f>
        <v/>
      </c>
      <c r="BR25" s="312" t="str">
        <f>IF('男子一覧表 '!BR25=1,"○","")</f>
        <v/>
      </c>
      <c r="BS25" s="312" t="str">
        <f>IF('男子一覧表 '!BS25=1,"○","")</f>
        <v/>
      </c>
      <c r="BT25" s="312" t="str">
        <f>IF('男子一覧表 '!BT25=1,"○","")</f>
        <v/>
      </c>
      <c r="BU25" s="312" t="str">
        <f>IF('男子一覧表 '!BU25=1,"○","")</f>
        <v/>
      </c>
      <c r="BV25" s="353" t="str">
        <f>IF('男子一覧表 '!BV25=1,"○","")</f>
        <v/>
      </c>
    </row>
    <row r="26" spans="1:74" ht="15.95" customHeight="1">
      <c r="A26" s="311">
        <v>19</v>
      </c>
      <c r="B26" s="312" t="str">
        <f>男子種目選択!B22</f>
        <v/>
      </c>
      <c r="C26" s="312" t="str">
        <f>男子種目選択!C22</f>
        <v/>
      </c>
      <c r="D26" s="324" t="str">
        <f>男子種目選択!D22</f>
        <v/>
      </c>
      <c r="E26" s="352" t="str">
        <f>IF('男子一覧表 '!E26=1,"○","")</f>
        <v/>
      </c>
      <c r="F26" s="312" t="str">
        <f>IF('男子一覧表 '!F26=1,"○","")</f>
        <v/>
      </c>
      <c r="G26" s="312" t="str">
        <f>IF('男子一覧表 '!G26=1,"○","")</f>
        <v/>
      </c>
      <c r="H26" s="312" t="str">
        <f>IF('男子一覧表 '!H26=1,"○","")</f>
        <v/>
      </c>
      <c r="I26" s="312" t="str">
        <f>IF('男子一覧表 '!I26=1,"○","")</f>
        <v/>
      </c>
      <c r="J26" s="312" t="str">
        <f>IF('男子一覧表 '!J26=1,"○","")</f>
        <v/>
      </c>
      <c r="K26" s="312" t="str">
        <f>IF('男子一覧表 '!K26=1,"○","")</f>
        <v/>
      </c>
      <c r="L26" s="312" t="str">
        <f>IF('男子一覧表 '!L26=1,"○","")</f>
        <v/>
      </c>
      <c r="M26" s="312" t="str">
        <f>IF('男子一覧表 '!M26=1,"○","")</f>
        <v/>
      </c>
      <c r="N26" s="312" t="str">
        <f>IF('男子一覧表 '!N26=1,"○","")</f>
        <v/>
      </c>
      <c r="O26" s="312" t="str">
        <f>IF('男子一覧表 '!O26=1,"○","")</f>
        <v/>
      </c>
      <c r="P26" s="312" t="str">
        <f>IF('男子一覧表 '!P26=1,"○","")</f>
        <v/>
      </c>
      <c r="Q26" s="312" t="str">
        <f>IF('男子一覧表 '!Q26=1,"○","")</f>
        <v/>
      </c>
      <c r="R26" s="312" t="str">
        <f>IF('男子一覧表 '!R26=1,"○","")</f>
        <v/>
      </c>
      <c r="S26" s="312" t="str">
        <f>IF('男子一覧表 '!S26=1,"○","")</f>
        <v/>
      </c>
      <c r="T26" s="312" t="str">
        <f>IF('男子一覧表 '!T26=1,"○","")</f>
        <v/>
      </c>
      <c r="U26" s="312" t="str">
        <f>IF('男子一覧表 '!U26=1,"○","")</f>
        <v/>
      </c>
      <c r="V26" s="312" t="str">
        <f>IF('男子一覧表 '!V26=1,"○","")</f>
        <v/>
      </c>
      <c r="W26" s="312" t="str">
        <f>IF('男子一覧表 '!W26=1,"○","")</f>
        <v/>
      </c>
      <c r="X26" s="353" t="str">
        <f>IF('男子一覧表 '!X26=1,"○","")</f>
        <v/>
      </c>
      <c r="Z26" s="311">
        <v>19</v>
      </c>
      <c r="AA26" s="312" t="str">
        <f t="shared" si="0"/>
        <v/>
      </c>
      <c r="AB26" s="312" t="str">
        <f t="shared" si="1"/>
        <v/>
      </c>
      <c r="AC26" s="324" t="str">
        <f t="shared" si="2"/>
        <v/>
      </c>
      <c r="AD26" s="352" t="str">
        <f>IF('男子一覧表 '!AD26=1,"○","")</f>
        <v/>
      </c>
      <c r="AE26" s="312" t="str">
        <f>IF('男子一覧表 '!AE26=1,"○","")</f>
        <v/>
      </c>
      <c r="AF26" s="312" t="str">
        <f>IF('男子一覧表 '!AF26=1,"○","")</f>
        <v/>
      </c>
      <c r="AG26" s="312" t="str">
        <f>IF('男子一覧表 '!AG26=1,"○","")</f>
        <v/>
      </c>
      <c r="AH26" s="312" t="str">
        <f>IF('男子一覧表 '!AH26=1,"○","")</f>
        <v/>
      </c>
      <c r="AI26" s="312" t="str">
        <f>IF('男子一覧表 '!AI26=1,"○","")</f>
        <v/>
      </c>
      <c r="AJ26" s="312" t="str">
        <f>IF('男子一覧表 '!AJ26=1,"○","")</f>
        <v/>
      </c>
      <c r="AK26" s="312" t="str">
        <f>IF('男子一覧表 '!AK26=1,"○","")</f>
        <v/>
      </c>
      <c r="AL26" s="312" t="str">
        <f>IF('男子一覧表 '!AL26=1,"○","")</f>
        <v/>
      </c>
      <c r="AM26" s="312" t="str">
        <f>IF('男子一覧表 '!AM26=1,"○","")</f>
        <v/>
      </c>
      <c r="AN26" s="312" t="str">
        <f>IF('男子一覧表 '!AN26=1,"○","")</f>
        <v/>
      </c>
      <c r="AO26" s="312" t="str">
        <f>IF('男子一覧表 '!AO26=1,"○","")</f>
        <v/>
      </c>
      <c r="AP26" s="312" t="str">
        <f>IF('男子一覧表 '!AP26=1,"○","")</f>
        <v/>
      </c>
      <c r="AQ26" s="312" t="str">
        <f>IF('男子一覧表 '!AQ26=1,"○","")</f>
        <v/>
      </c>
      <c r="AR26" s="312" t="str">
        <f>IF('男子一覧表 '!AR26=1,"○","")</f>
        <v/>
      </c>
      <c r="AS26" s="312" t="str">
        <f>IF('男子一覧表 '!AS26=1,"○","")</f>
        <v/>
      </c>
      <c r="AT26" s="312" t="str">
        <f>IF('男子一覧表 '!AT26=1,"○","")</f>
        <v/>
      </c>
      <c r="AU26" s="312" t="str">
        <f>IF('男子一覧表 '!AU26=1,"○","")</f>
        <v/>
      </c>
      <c r="AV26" s="312" t="str">
        <f>IF('男子一覧表 '!AV26=1,"○","")</f>
        <v/>
      </c>
      <c r="AW26" s="353" t="str">
        <f>IF('男子一覧表 '!AW26=1,"○","")</f>
        <v/>
      </c>
      <c r="AY26" s="311">
        <v>19</v>
      </c>
      <c r="AZ26" s="312" t="str">
        <f t="shared" si="3"/>
        <v/>
      </c>
      <c r="BA26" s="312" t="str">
        <f t="shared" si="4"/>
        <v/>
      </c>
      <c r="BB26" s="324" t="str">
        <f t="shared" si="5"/>
        <v/>
      </c>
      <c r="BC26" s="352" t="str">
        <f>IF('男子一覧表 '!BC26=1,"○","")</f>
        <v/>
      </c>
      <c r="BD26" s="312" t="str">
        <f>IF('男子一覧表 '!BD26=1,"○","")</f>
        <v/>
      </c>
      <c r="BE26" s="312" t="str">
        <f>IF('男子一覧表 '!BE26=1,"○","")</f>
        <v/>
      </c>
      <c r="BF26" s="312" t="str">
        <f>IF('男子一覧表 '!BF26=1,"○","")</f>
        <v/>
      </c>
      <c r="BG26" s="312" t="str">
        <f>IF('男子一覧表 '!BG26=1,"○","")</f>
        <v/>
      </c>
      <c r="BH26" s="312" t="str">
        <f>IF('男子一覧表 '!BH26=1,"○","")</f>
        <v/>
      </c>
      <c r="BI26" s="312" t="str">
        <f>IF('男子一覧表 '!BI26=1,"○","")</f>
        <v/>
      </c>
      <c r="BJ26" s="312" t="str">
        <f>IF('男子一覧表 '!BJ26=1,"○","")</f>
        <v/>
      </c>
      <c r="BK26" s="312" t="str">
        <f>IF('男子一覧表 '!BK26=1,"○","")</f>
        <v/>
      </c>
      <c r="BL26" s="312" t="str">
        <f>IF('男子一覧表 '!BL26=1,"○","")</f>
        <v/>
      </c>
      <c r="BM26" s="312" t="str">
        <f>IF('男子一覧表 '!BM26=1,"○","")</f>
        <v/>
      </c>
      <c r="BN26" s="312" t="str">
        <f>IF('男子一覧表 '!BN26=1,"○","")</f>
        <v/>
      </c>
      <c r="BO26" s="312" t="str">
        <f>IF('男子一覧表 '!BO26=1,"○","")</f>
        <v/>
      </c>
      <c r="BP26" s="312" t="str">
        <f>IF('男子一覧表 '!BP26=1,"○","")</f>
        <v/>
      </c>
      <c r="BQ26" s="312" t="str">
        <f>IF('男子一覧表 '!BQ26=1,"○","")</f>
        <v/>
      </c>
      <c r="BR26" s="312" t="str">
        <f>IF('男子一覧表 '!BR26=1,"○","")</f>
        <v/>
      </c>
      <c r="BS26" s="312" t="str">
        <f>IF('男子一覧表 '!BS26=1,"○","")</f>
        <v/>
      </c>
      <c r="BT26" s="312" t="str">
        <f>IF('男子一覧表 '!BT26=1,"○","")</f>
        <v/>
      </c>
      <c r="BU26" s="312" t="str">
        <f>IF('男子一覧表 '!BU26=1,"○","")</f>
        <v/>
      </c>
      <c r="BV26" s="353" t="str">
        <f>IF('男子一覧表 '!BV26=1,"○","")</f>
        <v/>
      </c>
    </row>
    <row r="27" spans="1:74" ht="15.95" customHeight="1">
      <c r="A27" s="311">
        <v>20</v>
      </c>
      <c r="B27" s="312" t="str">
        <f>男子種目選択!B23</f>
        <v/>
      </c>
      <c r="C27" s="312" t="str">
        <f>男子種目選択!C23</f>
        <v/>
      </c>
      <c r="D27" s="324" t="str">
        <f>男子種目選択!D23</f>
        <v/>
      </c>
      <c r="E27" s="352" t="str">
        <f>IF('男子一覧表 '!E27=1,"○","")</f>
        <v/>
      </c>
      <c r="F27" s="312" t="str">
        <f>IF('男子一覧表 '!F27=1,"○","")</f>
        <v/>
      </c>
      <c r="G27" s="312" t="str">
        <f>IF('男子一覧表 '!G27=1,"○","")</f>
        <v/>
      </c>
      <c r="H27" s="312" t="str">
        <f>IF('男子一覧表 '!H27=1,"○","")</f>
        <v/>
      </c>
      <c r="I27" s="312" t="str">
        <f>IF('男子一覧表 '!I27=1,"○","")</f>
        <v/>
      </c>
      <c r="J27" s="312" t="str">
        <f>IF('男子一覧表 '!J27=1,"○","")</f>
        <v/>
      </c>
      <c r="K27" s="312" t="str">
        <f>IF('男子一覧表 '!K27=1,"○","")</f>
        <v/>
      </c>
      <c r="L27" s="312" t="str">
        <f>IF('男子一覧表 '!L27=1,"○","")</f>
        <v/>
      </c>
      <c r="M27" s="312" t="str">
        <f>IF('男子一覧表 '!M27=1,"○","")</f>
        <v/>
      </c>
      <c r="N27" s="312" t="str">
        <f>IF('男子一覧表 '!N27=1,"○","")</f>
        <v/>
      </c>
      <c r="O27" s="312" t="str">
        <f>IF('男子一覧表 '!O27=1,"○","")</f>
        <v/>
      </c>
      <c r="P27" s="312" t="str">
        <f>IF('男子一覧表 '!P27=1,"○","")</f>
        <v/>
      </c>
      <c r="Q27" s="312" t="str">
        <f>IF('男子一覧表 '!Q27=1,"○","")</f>
        <v/>
      </c>
      <c r="R27" s="312" t="str">
        <f>IF('男子一覧表 '!R27=1,"○","")</f>
        <v/>
      </c>
      <c r="S27" s="312" t="str">
        <f>IF('男子一覧表 '!S27=1,"○","")</f>
        <v/>
      </c>
      <c r="T27" s="312" t="str">
        <f>IF('男子一覧表 '!T27=1,"○","")</f>
        <v/>
      </c>
      <c r="U27" s="312" t="str">
        <f>IF('男子一覧表 '!U27=1,"○","")</f>
        <v/>
      </c>
      <c r="V27" s="312" t="str">
        <f>IF('男子一覧表 '!V27=1,"○","")</f>
        <v/>
      </c>
      <c r="W27" s="312" t="str">
        <f>IF('男子一覧表 '!W27=1,"○","")</f>
        <v/>
      </c>
      <c r="X27" s="353" t="str">
        <f>IF('男子一覧表 '!X27=1,"○","")</f>
        <v/>
      </c>
      <c r="Z27" s="311">
        <v>20</v>
      </c>
      <c r="AA27" s="312" t="str">
        <f t="shared" si="0"/>
        <v/>
      </c>
      <c r="AB27" s="312" t="str">
        <f t="shared" si="1"/>
        <v/>
      </c>
      <c r="AC27" s="324" t="str">
        <f t="shared" si="2"/>
        <v/>
      </c>
      <c r="AD27" s="352" t="str">
        <f>IF('男子一覧表 '!AD27=1,"○","")</f>
        <v/>
      </c>
      <c r="AE27" s="312" t="str">
        <f>IF('男子一覧表 '!AE27=1,"○","")</f>
        <v/>
      </c>
      <c r="AF27" s="312" t="str">
        <f>IF('男子一覧表 '!AF27=1,"○","")</f>
        <v/>
      </c>
      <c r="AG27" s="312" t="str">
        <f>IF('男子一覧表 '!AG27=1,"○","")</f>
        <v/>
      </c>
      <c r="AH27" s="312" t="str">
        <f>IF('男子一覧表 '!AH27=1,"○","")</f>
        <v/>
      </c>
      <c r="AI27" s="312" t="str">
        <f>IF('男子一覧表 '!AI27=1,"○","")</f>
        <v/>
      </c>
      <c r="AJ27" s="312" t="str">
        <f>IF('男子一覧表 '!AJ27=1,"○","")</f>
        <v/>
      </c>
      <c r="AK27" s="312" t="str">
        <f>IF('男子一覧表 '!AK27=1,"○","")</f>
        <v/>
      </c>
      <c r="AL27" s="312" t="str">
        <f>IF('男子一覧表 '!AL27=1,"○","")</f>
        <v/>
      </c>
      <c r="AM27" s="312" t="str">
        <f>IF('男子一覧表 '!AM27=1,"○","")</f>
        <v/>
      </c>
      <c r="AN27" s="312" t="str">
        <f>IF('男子一覧表 '!AN27=1,"○","")</f>
        <v/>
      </c>
      <c r="AO27" s="312" t="str">
        <f>IF('男子一覧表 '!AO27=1,"○","")</f>
        <v/>
      </c>
      <c r="AP27" s="312" t="str">
        <f>IF('男子一覧表 '!AP27=1,"○","")</f>
        <v/>
      </c>
      <c r="AQ27" s="312" t="str">
        <f>IF('男子一覧表 '!AQ27=1,"○","")</f>
        <v/>
      </c>
      <c r="AR27" s="312" t="str">
        <f>IF('男子一覧表 '!AR27=1,"○","")</f>
        <v/>
      </c>
      <c r="AS27" s="312" t="str">
        <f>IF('男子一覧表 '!AS27=1,"○","")</f>
        <v/>
      </c>
      <c r="AT27" s="312" t="str">
        <f>IF('男子一覧表 '!AT27=1,"○","")</f>
        <v/>
      </c>
      <c r="AU27" s="312" t="str">
        <f>IF('男子一覧表 '!AU27=1,"○","")</f>
        <v/>
      </c>
      <c r="AV27" s="312" t="str">
        <f>IF('男子一覧表 '!AV27=1,"○","")</f>
        <v/>
      </c>
      <c r="AW27" s="353" t="str">
        <f>IF('男子一覧表 '!AW27=1,"○","")</f>
        <v/>
      </c>
      <c r="AY27" s="311">
        <v>20</v>
      </c>
      <c r="AZ27" s="312" t="str">
        <f t="shared" si="3"/>
        <v/>
      </c>
      <c r="BA27" s="312" t="str">
        <f t="shared" si="4"/>
        <v/>
      </c>
      <c r="BB27" s="324" t="str">
        <f t="shared" si="5"/>
        <v/>
      </c>
      <c r="BC27" s="352" t="str">
        <f>IF('男子一覧表 '!BC27=1,"○","")</f>
        <v/>
      </c>
      <c r="BD27" s="312" t="str">
        <f>IF('男子一覧表 '!BD27=1,"○","")</f>
        <v/>
      </c>
      <c r="BE27" s="312" t="str">
        <f>IF('男子一覧表 '!BE27=1,"○","")</f>
        <v/>
      </c>
      <c r="BF27" s="312" t="str">
        <f>IF('男子一覧表 '!BF27=1,"○","")</f>
        <v/>
      </c>
      <c r="BG27" s="312" t="str">
        <f>IF('男子一覧表 '!BG27=1,"○","")</f>
        <v/>
      </c>
      <c r="BH27" s="312" t="str">
        <f>IF('男子一覧表 '!BH27=1,"○","")</f>
        <v/>
      </c>
      <c r="BI27" s="312" t="str">
        <f>IF('男子一覧表 '!BI27=1,"○","")</f>
        <v/>
      </c>
      <c r="BJ27" s="312" t="str">
        <f>IF('男子一覧表 '!BJ27=1,"○","")</f>
        <v/>
      </c>
      <c r="BK27" s="312" t="str">
        <f>IF('男子一覧表 '!BK27=1,"○","")</f>
        <v/>
      </c>
      <c r="BL27" s="312" t="str">
        <f>IF('男子一覧表 '!BL27=1,"○","")</f>
        <v/>
      </c>
      <c r="BM27" s="312" t="str">
        <f>IF('男子一覧表 '!BM27=1,"○","")</f>
        <v/>
      </c>
      <c r="BN27" s="312" t="str">
        <f>IF('男子一覧表 '!BN27=1,"○","")</f>
        <v/>
      </c>
      <c r="BO27" s="312" t="str">
        <f>IF('男子一覧表 '!BO27=1,"○","")</f>
        <v/>
      </c>
      <c r="BP27" s="312" t="str">
        <f>IF('男子一覧表 '!BP27=1,"○","")</f>
        <v/>
      </c>
      <c r="BQ27" s="312" t="str">
        <f>IF('男子一覧表 '!BQ27=1,"○","")</f>
        <v/>
      </c>
      <c r="BR27" s="312" t="str">
        <f>IF('男子一覧表 '!BR27=1,"○","")</f>
        <v/>
      </c>
      <c r="BS27" s="312" t="str">
        <f>IF('男子一覧表 '!BS27=1,"○","")</f>
        <v/>
      </c>
      <c r="BT27" s="312" t="str">
        <f>IF('男子一覧表 '!BT27=1,"○","")</f>
        <v/>
      </c>
      <c r="BU27" s="312" t="str">
        <f>IF('男子一覧表 '!BU27=1,"○","")</f>
        <v/>
      </c>
      <c r="BV27" s="353" t="str">
        <f>IF('男子一覧表 '!BV27=1,"○","")</f>
        <v/>
      </c>
    </row>
    <row r="28" spans="1:74" ht="15.95" customHeight="1">
      <c r="A28" s="311">
        <v>21</v>
      </c>
      <c r="B28" s="312" t="str">
        <f>男子種目選択!B24</f>
        <v/>
      </c>
      <c r="C28" s="312" t="str">
        <f>男子種目選択!C24</f>
        <v/>
      </c>
      <c r="D28" s="324" t="str">
        <f>男子種目選択!D24</f>
        <v/>
      </c>
      <c r="E28" s="352" t="str">
        <f>IF('男子一覧表 '!E28=1,"○","")</f>
        <v/>
      </c>
      <c r="F28" s="312" t="str">
        <f>IF('男子一覧表 '!F28=1,"○","")</f>
        <v/>
      </c>
      <c r="G28" s="312" t="str">
        <f>IF('男子一覧表 '!G28=1,"○","")</f>
        <v/>
      </c>
      <c r="H28" s="312" t="str">
        <f>IF('男子一覧表 '!H28=1,"○","")</f>
        <v/>
      </c>
      <c r="I28" s="312" t="str">
        <f>IF('男子一覧表 '!I28=1,"○","")</f>
        <v/>
      </c>
      <c r="J28" s="312" t="str">
        <f>IF('男子一覧表 '!J28=1,"○","")</f>
        <v/>
      </c>
      <c r="K28" s="312" t="str">
        <f>IF('男子一覧表 '!K28=1,"○","")</f>
        <v/>
      </c>
      <c r="L28" s="312" t="str">
        <f>IF('男子一覧表 '!L28=1,"○","")</f>
        <v/>
      </c>
      <c r="M28" s="312" t="str">
        <f>IF('男子一覧表 '!M28=1,"○","")</f>
        <v/>
      </c>
      <c r="N28" s="312" t="str">
        <f>IF('男子一覧表 '!N28=1,"○","")</f>
        <v/>
      </c>
      <c r="O28" s="312" t="str">
        <f>IF('男子一覧表 '!O28=1,"○","")</f>
        <v/>
      </c>
      <c r="P28" s="312" t="str">
        <f>IF('男子一覧表 '!P28=1,"○","")</f>
        <v/>
      </c>
      <c r="Q28" s="312" t="str">
        <f>IF('男子一覧表 '!Q28=1,"○","")</f>
        <v/>
      </c>
      <c r="R28" s="312" t="str">
        <f>IF('男子一覧表 '!R28=1,"○","")</f>
        <v/>
      </c>
      <c r="S28" s="312" t="str">
        <f>IF('男子一覧表 '!S28=1,"○","")</f>
        <v/>
      </c>
      <c r="T28" s="312" t="str">
        <f>IF('男子一覧表 '!T28=1,"○","")</f>
        <v/>
      </c>
      <c r="U28" s="312" t="str">
        <f>IF('男子一覧表 '!U28=1,"○","")</f>
        <v/>
      </c>
      <c r="V28" s="312" t="str">
        <f>IF('男子一覧表 '!V28=1,"○","")</f>
        <v/>
      </c>
      <c r="W28" s="312" t="str">
        <f>IF('男子一覧表 '!W28=1,"○","")</f>
        <v/>
      </c>
      <c r="X28" s="353" t="str">
        <f>IF('男子一覧表 '!X28=1,"○","")</f>
        <v/>
      </c>
      <c r="Z28" s="311">
        <v>21</v>
      </c>
      <c r="AA28" s="312" t="str">
        <f t="shared" si="0"/>
        <v/>
      </c>
      <c r="AB28" s="312" t="str">
        <f t="shared" si="1"/>
        <v/>
      </c>
      <c r="AC28" s="324" t="str">
        <f t="shared" si="2"/>
        <v/>
      </c>
      <c r="AD28" s="352" t="str">
        <f>IF('男子一覧表 '!AD28=1,"○","")</f>
        <v/>
      </c>
      <c r="AE28" s="312" t="str">
        <f>IF('男子一覧表 '!AE28=1,"○","")</f>
        <v/>
      </c>
      <c r="AF28" s="312" t="str">
        <f>IF('男子一覧表 '!AF28=1,"○","")</f>
        <v/>
      </c>
      <c r="AG28" s="312" t="str">
        <f>IF('男子一覧表 '!AG28=1,"○","")</f>
        <v/>
      </c>
      <c r="AH28" s="312" t="str">
        <f>IF('男子一覧表 '!AH28=1,"○","")</f>
        <v/>
      </c>
      <c r="AI28" s="312" t="str">
        <f>IF('男子一覧表 '!AI28=1,"○","")</f>
        <v/>
      </c>
      <c r="AJ28" s="312" t="str">
        <f>IF('男子一覧表 '!AJ28=1,"○","")</f>
        <v/>
      </c>
      <c r="AK28" s="312" t="str">
        <f>IF('男子一覧表 '!AK28=1,"○","")</f>
        <v/>
      </c>
      <c r="AL28" s="312" t="str">
        <f>IF('男子一覧表 '!AL28=1,"○","")</f>
        <v/>
      </c>
      <c r="AM28" s="312" t="str">
        <f>IF('男子一覧表 '!AM28=1,"○","")</f>
        <v/>
      </c>
      <c r="AN28" s="312" t="str">
        <f>IF('男子一覧表 '!AN28=1,"○","")</f>
        <v/>
      </c>
      <c r="AO28" s="312" t="str">
        <f>IF('男子一覧表 '!AO28=1,"○","")</f>
        <v/>
      </c>
      <c r="AP28" s="312" t="str">
        <f>IF('男子一覧表 '!AP28=1,"○","")</f>
        <v/>
      </c>
      <c r="AQ28" s="312" t="str">
        <f>IF('男子一覧表 '!AQ28=1,"○","")</f>
        <v/>
      </c>
      <c r="AR28" s="312" t="str">
        <f>IF('男子一覧表 '!AR28=1,"○","")</f>
        <v/>
      </c>
      <c r="AS28" s="312" t="str">
        <f>IF('男子一覧表 '!AS28=1,"○","")</f>
        <v/>
      </c>
      <c r="AT28" s="312" t="str">
        <f>IF('男子一覧表 '!AT28=1,"○","")</f>
        <v/>
      </c>
      <c r="AU28" s="312" t="str">
        <f>IF('男子一覧表 '!AU28=1,"○","")</f>
        <v/>
      </c>
      <c r="AV28" s="312" t="str">
        <f>IF('男子一覧表 '!AV28=1,"○","")</f>
        <v/>
      </c>
      <c r="AW28" s="353" t="str">
        <f>IF('男子一覧表 '!AW28=1,"○","")</f>
        <v/>
      </c>
      <c r="AY28" s="311">
        <v>21</v>
      </c>
      <c r="AZ28" s="312" t="str">
        <f t="shared" si="3"/>
        <v/>
      </c>
      <c r="BA28" s="312" t="str">
        <f t="shared" si="4"/>
        <v/>
      </c>
      <c r="BB28" s="324" t="str">
        <f t="shared" si="5"/>
        <v/>
      </c>
      <c r="BC28" s="352" t="str">
        <f>IF('男子一覧表 '!BC28=1,"○","")</f>
        <v/>
      </c>
      <c r="BD28" s="312" t="str">
        <f>IF('男子一覧表 '!BD28=1,"○","")</f>
        <v/>
      </c>
      <c r="BE28" s="312" t="str">
        <f>IF('男子一覧表 '!BE28=1,"○","")</f>
        <v/>
      </c>
      <c r="BF28" s="312" t="str">
        <f>IF('男子一覧表 '!BF28=1,"○","")</f>
        <v/>
      </c>
      <c r="BG28" s="312" t="str">
        <f>IF('男子一覧表 '!BG28=1,"○","")</f>
        <v/>
      </c>
      <c r="BH28" s="312" t="str">
        <f>IF('男子一覧表 '!BH28=1,"○","")</f>
        <v/>
      </c>
      <c r="BI28" s="312" t="str">
        <f>IF('男子一覧表 '!BI28=1,"○","")</f>
        <v/>
      </c>
      <c r="BJ28" s="312" t="str">
        <f>IF('男子一覧表 '!BJ28=1,"○","")</f>
        <v/>
      </c>
      <c r="BK28" s="312" t="str">
        <f>IF('男子一覧表 '!BK28=1,"○","")</f>
        <v/>
      </c>
      <c r="BL28" s="312" t="str">
        <f>IF('男子一覧表 '!BL28=1,"○","")</f>
        <v/>
      </c>
      <c r="BM28" s="312" t="str">
        <f>IF('男子一覧表 '!BM28=1,"○","")</f>
        <v/>
      </c>
      <c r="BN28" s="312" t="str">
        <f>IF('男子一覧表 '!BN28=1,"○","")</f>
        <v/>
      </c>
      <c r="BO28" s="312" t="str">
        <f>IF('男子一覧表 '!BO28=1,"○","")</f>
        <v/>
      </c>
      <c r="BP28" s="312" t="str">
        <f>IF('男子一覧表 '!BP28=1,"○","")</f>
        <v/>
      </c>
      <c r="BQ28" s="312" t="str">
        <f>IF('男子一覧表 '!BQ28=1,"○","")</f>
        <v/>
      </c>
      <c r="BR28" s="312" t="str">
        <f>IF('男子一覧表 '!BR28=1,"○","")</f>
        <v/>
      </c>
      <c r="BS28" s="312" t="str">
        <f>IF('男子一覧表 '!BS28=1,"○","")</f>
        <v/>
      </c>
      <c r="BT28" s="312" t="str">
        <f>IF('男子一覧表 '!BT28=1,"○","")</f>
        <v/>
      </c>
      <c r="BU28" s="312" t="str">
        <f>IF('男子一覧表 '!BU28=1,"○","")</f>
        <v/>
      </c>
      <c r="BV28" s="353" t="str">
        <f>IF('男子一覧表 '!BV28=1,"○","")</f>
        <v/>
      </c>
    </row>
    <row r="29" spans="1:74" ht="15.95" customHeight="1">
      <c r="A29" s="311">
        <v>22</v>
      </c>
      <c r="B29" s="312" t="str">
        <f>男子種目選択!B25</f>
        <v/>
      </c>
      <c r="C29" s="312" t="str">
        <f>男子種目選択!C25</f>
        <v/>
      </c>
      <c r="D29" s="324" t="str">
        <f>男子種目選択!D25</f>
        <v/>
      </c>
      <c r="E29" s="352" t="str">
        <f>IF('男子一覧表 '!E29=1,"○","")</f>
        <v/>
      </c>
      <c r="F29" s="312" t="str">
        <f>IF('男子一覧表 '!F29=1,"○","")</f>
        <v/>
      </c>
      <c r="G29" s="312" t="str">
        <f>IF('男子一覧表 '!G29=1,"○","")</f>
        <v/>
      </c>
      <c r="H29" s="312" t="str">
        <f>IF('男子一覧表 '!H29=1,"○","")</f>
        <v/>
      </c>
      <c r="I29" s="312" t="str">
        <f>IF('男子一覧表 '!I29=1,"○","")</f>
        <v/>
      </c>
      <c r="J29" s="312" t="str">
        <f>IF('男子一覧表 '!J29=1,"○","")</f>
        <v/>
      </c>
      <c r="K29" s="312" t="str">
        <f>IF('男子一覧表 '!K29=1,"○","")</f>
        <v/>
      </c>
      <c r="L29" s="312" t="str">
        <f>IF('男子一覧表 '!L29=1,"○","")</f>
        <v/>
      </c>
      <c r="M29" s="312" t="str">
        <f>IF('男子一覧表 '!M29=1,"○","")</f>
        <v/>
      </c>
      <c r="N29" s="312" t="str">
        <f>IF('男子一覧表 '!N29=1,"○","")</f>
        <v/>
      </c>
      <c r="O29" s="312" t="str">
        <f>IF('男子一覧表 '!O29=1,"○","")</f>
        <v/>
      </c>
      <c r="P29" s="312" t="str">
        <f>IF('男子一覧表 '!P29=1,"○","")</f>
        <v/>
      </c>
      <c r="Q29" s="312" t="str">
        <f>IF('男子一覧表 '!Q29=1,"○","")</f>
        <v/>
      </c>
      <c r="R29" s="312" t="str">
        <f>IF('男子一覧表 '!R29=1,"○","")</f>
        <v/>
      </c>
      <c r="S29" s="312" t="str">
        <f>IF('男子一覧表 '!S29=1,"○","")</f>
        <v/>
      </c>
      <c r="T29" s="312" t="str">
        <f>IF('男子一覧表 '!T29=1,"○","")</f>
        <v/>
      </c>
      <c r="U29" s="312" t="str">
        <f>IF('男子一覧表 '!U29=1,"○","")</f>
        <v/>
      </c>
      <c r="V29" s="312" t="str">
        <f>IF('男子一覧表 '!V29=1,"○","")</f>
        <v/>
      </c>
      <c r="W29" s="312" t="str">
        <f>IF('男子一覧表 '!W29=1,"○","")</f>
        <v/>
      </c>
      <c r="X29" s="353" t="str">
        <f>IF('男子一覧表 '!X29=1,"○","")</f>
        <v/>
      </c>
      <c r="Z29" s="311">
        <v>22</v>
      </c>
      <c r="AA29" s="312" t="str">
        <f t="shared" si="0"/>
        <v/>
      </c>
      <c r="AB29" s="312" t="str">
        <f t="shared" si="1"/>
        <v/>
      </c>
      <c r="AC29" s="324" t="str">
        <f t="shared" si="2"/>
        <v/>
      </c>
      <c r="AD29" s="352" t="str">
        <f>IF('男子一覧表 '!AD29=1,"○","")</f>
        <v/>
      </c>
      <c r="AE29" s="312" t="str">
        <f>IF('男子一覧表 '!AE29=1,"○","")</f>
        <v/>
      </c>
      <c r="AF29" s="312" t="str">
        <f>IF('男子一覧表 '!AF29=1,"○","")</f>
        <v/>
      </c>
      <c r="AG29" s="312" t="str">
        <f>IF('男子一覧表 '!AG29=1,"○","")</f>
        <v/>
      </c>
      <c r="AH29" s="312" t="str">
        <f>IF('男子一覧表 '!AH29=1,"○","")</f>
        <v/>
      </c>
      <c r="AI29" s="312" t="str">
        <f>IF('男子一覧表 '!AI29=1,"○","")</f>
        <v/>
      </c>
      <c r="AJ29" s="312" t="str">
        <f>IF('男子一覧表 '!AJ29=1,"○","")</f>
        <v/>
      </c>
      <c r="AK29" s="312" t="str">
        <f>IF('男子一覧表 '!AK29=1,"○","")</f>
        <v/>
      </c>
      <c r="AL29" s="312" t="str">
        <f>IF('男子一覧表 '!AL29=1,"○","")</f>
        <v/>
      </c>
      <c r="AM29" s="312" t="str">
        <f>IF('男子一覧表 '!AM29=1,"○","")</f>
        <v/>
      </c>
      <c r="AN29" s="312" t="str">
        <f>IF('男子一覧表 '!AN29=1,"○","")</f>
        <v/>
      </c>
      <c r="AO29" s="312" t="str">
        <f>IF('男子一覧表 '!AO29=1,"○","")</f>
        <v/>
      </c>
      <c r="AP29" s="312" t="str">
        <f>IF('男子一覧表 '!AP29=1,"○","")</f>
        <v/>
      </c>
      <c r="AQ29" s="312" t="str">
        <f>IF('男子一覧表 '!AQ29=1,"○","")</f>
        <v/>
      </c>
      <c r="AR29" s="312" t="str">
        <f>IF('男子一覧表 '!AR29=1,"○","")</f>
        <v/>
      </c>
      <c r="AS29" s="312" t="str">
        <f>IF('男子一覧表 '!AS29=1,"○","")</f>
        <v/>
      </c>
      <c r="AT29" s="312" t="str">
        <f>IF('男子一覧表 '!AT29=1,"○","")</f>
        <v/>
      </c>
      <c r="AU29" s="312" t="str">
        <f>IF('男子一覧表 '!AU29=1,"○","")</f>
        <v/>
      </c>
      <c r="AV29" s="312" t="str">
        <f>IF('男子一覧表 '!AV29=1,"○","")</f>
        <v/>
      </c>
      <c r="AW29" s="353" t="str">
        <f>IF('男子一覧表 '!AW29=1,"○","")</f>
        <v/>
      </c>
      <c r="AY29" s="311">
        <v>22</v>
      </c>
      <c r="AZ29" s="312" t="str">
        <f t="shared" si="3"/>
        <v/>
      </c>
      <c r="BA29" s="312" t="str">
        <f t="shared" si="4"/>
        <v/>
      </c>
      <c r="BB29" s="324" t="str">
        <f t="shared" si="5"/>
        <v/>
      </c>
      <c r="BC29" s="352" t="str">
        <f>IF('男子一覧表 '!BC29=1,"○","")</f>
        <v/>
      </c>
      <c r="BD29" s="312" t="str">
        <f>IF('男子一覧表 '!BD29=1,"○","")</f>
        <v/>
      </c>
      <c r="BE29" s="312" t="str">
        <f>IF('男子一覧表 '!BE29=1,"○","")</f>
        <v/>
      </c>
      <c r="BF29" s="312" t="str">
        <f>IF('男子一覧表 '!BF29=1,"○","")</f>
        <v/>
      </c>
      <c r="BG29" s="312" t="str">
        <f>IF('男子一覧表 '!BG29=1,"○","")</f>
        <v/>
      </c>
      <c r="BH29" s="312" t="str">
        <f>IF('男子一覧表 '!BH29=1,"○","")</f>
        <v/>
      </c>
      <c r="BI29" s="312" t="str">
        <f>IF('男子一覧表 '!BI29=1,"○","")</f>
        <v/>
      </c>
      <c r="BJ29" s="312" t="str">
        <f>IF('男子一覧表 '!BJ29=1,"○","")</f>
        <v/>
      </c>
      <c r="BK29" s="312" t="str">
        <f>IF('男子一覧表 '!BK29=1,"○","")</f>
        <v/>
      </c>
      <c r="BL29" s="312" t="str">
        <f>IF('男子一覧表 '!BL29=1,"○","")</f>
        <v/>
      </c>
      <c r="BM29" s="312" t="str">
        <f>IF('男子一覧表 '!BM29=1,"○","")</f>
        <v/>
      </c>
      <c r="BN29" s="312" t="str">
        <f>IF('男子一覧表 '!BN29=1,"○","")</f>
        <v/>
      </c>
      <c r="BO29" s="312" t="str">
        <f>IF('男子一覧表 '!BO29=1,"○","")</f>
        <v/>
      </c>
      <c r="BP29" s="312" t="str">
        <f>IF('男子一覧表 '!BP29=1,"○","")</f>
        <v/>
      </c>
      <c r="BQ29" s="312" t="str">
        <f>IF('男子一覧表 '!BQ29=1,"○","")</f>
        <v/>
      </c>
      <c r="BR29" s="312" t="str">
        <f>IF('男子一覧表 '!BR29=1,"○","")</f>
        <v/>
      </c>
      <c r="BS29" s="312" t="str">
        <f>IF('男子一覧表 '!BS29=1,"○","")</f>
        <v/>
      </c>
      <c r="BT29" s="312" t="str">
        <f>IF('男子一覧表 '!BT29=1,"○","")</f>
        <v/>
      </c>
      <c r="BU29" s="312" t="str">
        <f>IF('男子一覧表 '!BU29=1,"○","")</f>
        <v/>
      </c>
      <c r="BV29" s="353" t="str">
        <f>IF('男子一覧表 '!BV29=1,"○","")</f>
        <v/>
      </c>
    </row>
    <row r="30" spans="1:74" ht="15.95" customHeight="1">
      <c r="A30" s="311">
        <v>23</v>
      </c>
      <c r="B30" s="312" t="str">
        <f>男子種目選択!B26</f>
        <v/>
      </c>
      <c r="C30" s="312" t="str">
        <f>男子種目選択!C26</f>
        <v/>
      </c>
      <c r="D30" s="324" t="str">
        <f>男子種目選択!D26</f>
        <v/>
      </c>
      <c r="E30" s="352" t="str">
        <f>IF('男子一覧表 '!E30=1,"○","")</f>
        <v/>
      </c>
      <c r="F30" s="312" t="str">
        <f>IF('男子一覧表 '!F30=1,"○","")</f>
        <v/>
      </c>
      <c r="G30" s="312" t="str">
        <f>IF('男子一覧表 '!G30=1,"○","")</f>
        <v/>
      </c>
      <c r="H30" s="312" t="str">
        <f>IF('男子一覧表 '!H30=1,"○","")</f>
        <v/>
      </c>
      <c r="I30" s="312" t="str">
        <f>IF('男子一覧表 '!I30=1,"○","")</f>
        <v/>
      </c>
      <c r="J30" s="312" t="str">
        <f>IF('男子一覧表 '!J30=1,"○","")</f>
        <v/>
      </c>
      <c r="K30" s="312" t="str">
        <f>IF('男子一覧表 '!K30=1,"○","")</f>
        <v/>
      </c>
      <c r="L30" s="312" t="str">
        <f>IF('男子一覧表 '!L30=1,"○","")</f>
        <v/>
      </c>
      <c r="M30" s="312" t="str">
        <f>IF('男子一覧表 '!M30=1,"○","")</f>
        <v/>
      </c>
      <c r="N30" s="312" t="str">
        <f>IF('男子一覧表 '!N30=1,"○","")</f>
        <v/>
      </c>
      <c r="O30" s="312" t="str">
        <f>IF('男子一覧表 '!O30=1,"○","")</f>
        <v/>
      </c>
      <c r="P30" s="312" t="str">
        <f>IF('男子一覧表 '!P30=1,"○","")</f>
        <v/>
      </c>
      <c r="Q30" s="312" t="str">
        <f>IF('男子一覧表 '!Q30=1,"○","")</f>
        <v/>
      </c>
      <c r="R30" s="312" t="str">
        <f>IF('男子一覧表 '!R30=1,"○","")</f>
        <v/>
      </c>
      <c r="S30" s="312" t="str">
        <f>IF('男子一覧表 '!S30=1,"○","")</f>
        <v/>
      </c>
      <c r="T30" s="312" t="str">
        <f>IF('男子一覧表 '!T30=1,"○","")</f>
        <v/>
      </c>
      <c r="U30" s="312" t="str">
        <f>IF('男子一覧表 '!U30=1,"○","")</f>
        <v/>
      </c>
      <c r="V30" s="312" t="str">
        <f>IF('男子一覧表 '!V30=1,"○","")</f>
        <v/>
      </c>
      <c r="W30" s="312" t="str">
        <f>IF('男子一覧表 '!W30=1,"○","")</f>
        <v/>
      </c>
      <c r="X30" s="353" t="str">
        <f>IF('男子一覧表 '!X30=1,"○","")</f>
        <v/>
      </c>
      <c r="Z30" s="311">
        <v>23</v>
      </c>
      <c r="AA30" s="312" t="str">
        <f t="shared" si="0"/>
        <v/>
      </c>
      <c r="AB30" s="312" t="str">
        <f t="shared" si="1"/>
        <v/>
      </c>
      <c r="AC30" s="324" t="str">
        <f t="shared" si="2"/>
        <v/>
      </c>
      <c r="AD30" s="352" t="str">
        <f>IF('男子一覧表 '!AD30=1,"○","")</f>
        <v/>
      </c>
      <c r="AE30" s="312" t="str">
        <f>IF('男子一覧表 '!AE30=1,"○","")</f>
        <v/>
      </c>
      <c r="AF30" s="312" t="str">
        <f>IF('男子一覧表 '!AF30=1,"○","")</f>
        <v/>
      </c>
      <c r="AG30" s="312" t="str">
        <f>IF('男子一覧表 '!AG30=1,"○","")</f>
        <v/>
      </c>
      <c r="AH30" s="312" t="str">
        <f>IF('男子一覧表 '!AH30=1,"○","")</f>
        <v/>
      </c>
      <c r="AI30" s="312" t="str">
        <f>IF('男子一覧表 '!AI30=1,"○","")</f>
        <v/>
      </c>
      <c r="AJ30" s="312" t="str">
        <f>IF('男子一覧表 '!AJ30=1,"○","")</f>
        <v/>
      </c>
      <c r="AK30" s="312" t="str">
        <f>IF('男子一覧表 '!AK30=1,"○","")</f>
        <v/>
      </c>
      <c r="AL30" s="312" t="str">
        <f>IF('男子一覧表 '!AL30=1,"○","")</f>
        <v/>
      </c>
      <c r="AM30" s="312" t="str">
        <f>IF('男子一覧表 '!AM30=1,"○","")</f>
        <v/>
      </c>
      <c r="AN30" s="312" t="str">
        <f>IF('男子一覧表 '!AN30=1,"○","")</f>
        <v/>
      </c>
      <c r="AO30" s="312" t="str">
        <f>IF('男子一覧表 '!AO30=1,"○","")</f>
        <v/>
      </c>
      <c r="AP30" s="312" t="str">
        <f>IF('男子一覧表 '!AP30=1,"○","")</f>
        <v/>
      </c>
      <c r="AQ30" s="312" t="str">
        <f>IF('男子一覧表 '!AQ30=1,"○","")</f>
        <v/>
      </c>
      <c r="AR30" s="312" t="str">
        <f>IF('男子一覧表 '!AR30=1,"○","")</f>
        <v/>
      </c>
      <c r="AS30" s="312" t="str">
        <f>IF('男子一覧表 '!AS30=1,"○","")</f>
        <v/>
      </c>
      <c r="AT30" s="312" t="str">
        <f>IF('男子一覧表 '!AT30=1,"○","")</f>
        <v/>
      </c>
      <c r="AU30" s="312" t="str">
        <f>IF('男子一覧表 '!AU30=1,"○","")</f>
        <v/>
      </c>
      <c r="AV30" s="312" t="str">
        <f>IF('男子一覧表 '!AV30=1,"○","")</f>
        <v/>
      </c>
      <c r="AW30" s="353" t="str">
        <f>IF('男子一覧表 '!AW30=1,"○","")</f>
        <v/>
      </c>
      <c r="AY30" s="311">
        <v>23</v>
      </c>
      <c r="AZ30" s="312" t="str">
        <f t="shared" si="3"/>
        <v/>
      </c>
      <c r="BA30" s="312" t="str">
        <f t="shared" si="4"/>
        <v/>
      </c>
      <c r="BB30" s="324" t="str">
        <f t="shared" si="5"/>
        <v/>
      </c>
      <c r="BC30" s="352" t="str">
        <f>IF('男子一覧表 '!BC30=1,"○","")</f>
        <v/>
      </c>
      <c r="BD30" s="312" t="str">
        <f>IF('男子一覧表 '!BD30=1,"○","")</f>
        <v/>
      </c>
      <c r="BE30" s="312" t="str">
        <f>IF('男子一覧表 '!BE30=1,"○","")</f>
        <v/>
      </c>
      <c r="BF30" s="312" t="str">
        <f>IF('男子一覧表 '!BF30=1,"○","")</f>
        <v/>
      </c>
      <c r="BG30" s="312" t="str">
        <f>IF('男子一覧表 '!BG30=1,"○","")</f>
        <v/>
      </c>
      <c r="BH30" s="312" t="str">
        <f>IF('男子一覧表 '!BH30=1,"○","")</f>
        <v/>
      </c>
      <c r="BI30" s="312" t="str">
        <f>IF('男子一覧表 '!BI30=1,"○","")</f>
        <v/>
      </c>
      <c r="BJ30" s="312" t="str">
        <f>IF('男子一覧表 '!BJ30=1,"○","")</f>
        <v/>
      </c>
      <c r="BK30" s="312" t="str">
        <f>IF('男子一覧表 '!BK30=1,"○","")</f>
        <v/>
      </c>
      <c r="BL30" s="312" t="str">
        <f>IF('男子一覧表 '!BL30=1,"○","")</f>
        <v/>
      </c>
      <c r="BM30" s="312" t="str">
        <f>IF('男子一覧表 '!BM30=1,"○","")</f>
        <v/>
      </c>
      <c r="BN30" s="312" t="str">
        <f>IF('男子一覧表 '!BN30=1,"○","")</f>
        <v/>
      </c>
      <c r="BO30" s="312" t="str">
        <f>IF('男子一覧表 '!BO30=1,"○","")</f>
        <v/>
      </c>
      <c r="BP30" s="312" t="str">
        <f>IF('男子一覧表 '!BP30=1,"○","")</f>
        <v/>
      </c>
      <c r="BQ30" s="312" t="str">
        <f>IF('男子一覧表 '!BQ30=1,"○","")</f>
        <v/>
      </c>
      <c r="BR30" s="312" t="str">
        <f>IF('男子一覧表 '!BR30=1,"○","")</f>
        <v/>
      </c>
      <c r="BS30" s="312" t="str">
        <f>IF('男子一覧表 '!BS30=1,"○","")</f>
        <v/>
      </c>
      <c r="BT30" s="312" t="str">
        <f>IF('男子一覧表 '!BT30=1,"○","")</f>
        <v/>
      </c>
      <c r="BU30" s="312" t="str">
        <f>IF('男子一覧表 '!BU30=1,"○","")</f>
        <v/>
      </c>
      <c r="BV30" s="353" t="str">
        <f>IF('男子一覧表 '!BV30=1,"○","")</f>
        <v/>
      </c>
    </row>
    <row r="31" spans="1:74" ht="15.95" customHeight="1">
      <c r="A31" s="311">
        <v>24</v>
      </c>
      <c r="B31" s="312" t="str">
        <f>男子種目選択!B27</f>
        <v/>
      </c>
      <c r="C31" s="312" t="str">
        <f>男子種目選択!C27</f>
        <v/>
      </c>
      <c r="D31" s="324" t="str">
        <f>男子種目選択!D27</f>
        <v/>
      </c>
      <c r="E31" s="352" t="str">
        <f>IF('男子一覧表 '!E31=1,"○","")</f>
        <v/>
      </c>
      <c r="F31" s="312" t="str">
        <f>IF('男子一覧表 '!F31=1,"○","")</f>
        <v/>
      </c>
      <c r="G31" s="312" t="str">
        <f>IF('男子一覧表 '!G31=1,"○","")</f>
        <v/>
      </c>
      <c r="H31" s="312" t="str">
        <f>IF('男子一覧表 '!H31=1,"○","")</f>
        <v/>
      </c>
      <c r="I31" s="312" t="str">
        <f>IF('男子一覧表 '!I31=1,"○","")</f>
        <v/>
      </c>
      <c r="J31" s="312" t="str">
        <f>IF('男子一覧表 '!J31=1,"○","")</f>
        <v/>
      </c>
      <c r="K31" s="312" t="str">
        <f>IF('男子一覧表 '!K31=1,"○","")</f>
        <v/>
      </c>
      <c r="L31" s="312" t="str">
        <f>IF('男子一覧表 '!L31=1,"○","")</f>
        <v/>
      </c>
      <c r="M31" s="312" t="str">
        <f>IF('男子一覧表 '!M31=1,"○","")</f>
        <v/>
      </c>
      <c r="N31" s="312" t="str">
        <f>IF('男子一覧表 '!N31=1,"○","")</f>
        <v/>
      </c>
      <c r="O31" s="312" t="str">
        <f>IF('男子一覧表 '!O31=1,"○","")</f>
        <v/>
      </c>
      <c r="P31" s="312" t="str">
        <f>IF('男子一覧表 '!P31=1,"○","")</f>
        <v/>
      </c>
      <c r="Q31" s="312" t="str">
        <f>IF('男子一覧表 '!Q31=1,"○","")</f>
        <v/>
      </c>
      <c r="R31" s="312" t="str">
        <f>IF('男子一覧表 '!R31=1,"○","")</f>
        <v/>
      </c>
      <c r="S31" s="312" t="str">
        <f>IF('男子一覧表 '!S31=1,"○","")</f>
        <v/>
      </c>
      <c r="T31" s="312" t="str">
        <f>IF('男子一覧表 '!T31=1,"○","")</f>
        <v/>
      </c>
      <c r="U31" s="312" t="str">
        <f>IF('男子一覧表 '!U31=1,"○","")</f>
        <v/>
      </c>
      <c r="V31" s="312" t="str">
        <f>IF('男子一覧表 '!V31=1,"○","")</f>
        <v/>
      </c>
      <c r="W31" s="312" t="str">
        <f>IF('男子一覧表 '!W31=1,"○","")</f>
        <v/>
      </c>
      <c r="X31" s="353" t="str">
        <f>IF('男子一覧表 '!X31=1,"○","")</f>
        <v/>
      </c>
      <c r="Z31" s="311">
        <v>24</v>
      </c>
      <c r="AA31" s="312" t="str">
        <f t="shared" si="0"/>
        <v/>
      </c>
      <c r="AB31" s="312" t="str">
        <f t="shared" si="1"/>
        <v/>
      </c>
      <c r="AC31" s="324" t="str">
        <f t="shared" si="2"/>
        <v/>
      </c>
      <c r="AD31" s="352" t="str">
        <f>IF('男子一覧表 '!AD31=1,"○","")</f>
        <v/>
      </c>
      <c r="AE31" s="312" t="str">
        <f>IF('男子一覧表 '!AE31=1,"○","")</f>
        <v/>
      </c>
      <c r="AF31" s="312" t="str">
        <f>IF('男子一覧表 '!AF31=1,"○","")</f>
        <v/>
      </c>
      <c r="AG31" s="312" t="str">
        <f>IF('男子一覧表 '!AG31=1,"○","")</f>
        <v/>
      </c>
      <c r="AH31" s="312" t="str">
        <f>IF('男子一覧表 '!AH31=1,"○","")</f>
        <v/>
      </c>
      <c r="AI31" s="312" t="str">
        <f>IF('男子一覧表 '!AI31=1,"○","")</f>
        <v/>
      </c>
      <c r="AJ31" s="312" t="str">
        <f>IF('男子一覧表 '!AJ31=1,"○","")</f>
        <v/>
      </c>
      <c r="AK31" s="312" t="str">
        <f>IF('男子一覧表 '!AK31=1,"○","")</f>
        <v/>
      </c>
      <c r="AL31" s="312" t="str">
        <f>IF('男子一覧表 '!AL31=1,"○","")</f>
        <v/>
      </c>
      <c r="AM31" s="312" t="str">
        <f>IF('男子一覧表 '!AM31=1,"○","")</f>
        <v/>
      </c>
      <c r="AN31" s="312" t="str">
        <f>IF('男子一覧表 '!AN31=1,"○","")</f>
        <v/>
      </c>
      <c r="AO31" s="312" t="str">
        <f>IF('男子一覧表 '!AO31=1,"○","")</f>
        <v/>
      </c>
      <c r="AP31" s="312" t="str">
        <f>IF('男子一覧表 '!AP31=1,"○","")</f>
        <v/>
      </c>
      <c r="AQ31" s="312" t="str">
        <f>IF('男子一覧表 '!AQ31=1,"○","")</f>
        <v/>
      </c>
      <c r="AR31" s="312" t="str">
        <f>IF('男子一覧表 '!AR31=1,"○","")</f>
        <v/>
      </c>
      <c r="AS31" s="312" t="str">
        <f>IF('男子一覧表 '!AS31=1,"○","")</f>
        <v/>
      </c>
      <c r="AT31" s="312" t="str">
        <f>IF('男子一覧表 '!AT31=1,"○","")</f>
        <v/>
      </c>
      <c r="AU31" s="312" t="str">
        <f>IF('男子一覧表 '!AU31=1,"○","")</f>
        <v/>
      </c>
      <c r="AV31" s="312" t="str">
        <f>IF('男子一覧表 '!AV31=1,"○","")</f>
        <v/>
      </c>
      <c r="AW31" s="353" t="str">
        <f>IF('男子一覧表 '!AW31=1,"○","")</f>
        <v/>
      </c>
      <c r="AY31" s="311">
        <v>24</v>
      </c>
      <c r="AZ31" s="312" t="str">
        <f t="shared" si="3"/>
        <v/>
      </c>
      <c r="BA31" s="312" t="str">
        <f t="shared" si="4"/>
        <v/>
      </c>
      <c r="BB31" s="324" t="str">
        <f t="shared" si="5"/>
        <v/>
      </c>
      <c r="BC31" s="352" t="str">
        <f>IF('男子一覧表 '!BC31=1,"○","")</f>
        <v/>
      </c>
      <c r="BD31" s="312" t="str">
        <f>IF('男子一覧表 '!BD31=1,"○","")</f>
        <v/>
      </c>
      <c r="BE31" s="312" t="str">
        <f>IF('男子一覧表 '!BE31=1,"○","")</f>
        <v/>
      </c>
      <c r="BF31" s="312" t="str">
        <f>IF('男子一覧表 '!BF31=1,"○","")</f>
        <v/>
      </c>
      <c r="BG31" s="312" t="str">
        <f>IF('男子一覧表 '!BG31=1,"○","")</f>
        <v/>
      </c>
      <c r="BH31" s="312" t="str">
        <f>IF('男子一覧表 '!BH31=1,"○","")</f>
        <v/>
      </c>
      <c r="BI31" s="312" t="str">
        <f>IF('男子一覧表 '!BI31=1,"○","")</f>
        <v/>
      </c>
      <c r="BJ31" s="312" t="str">
        <f>IF('男子一覧表 '!BJ31=1,"○","")</f>
        <v/>
      </c>
      <c r="BK31" s="312" t="str">
        <f>IF('男子一覧表 '!BK31=1,"○","")</f>
        <v/>
      </c>
      <c r="BL31" s="312" t="str">
        <f>IF('男子一覧表 '!BL31=1,"○","")</f>
        <v/>
      </c>
      <c r="BM31" s="312" t="str">
        <f>IF('男子一覧表 '!BM31=1,"○","")</f>
        <v/>
      </c>
      <c r="BN31" s="312" t="str">
        <f>IF('男子一覧表 '!BN31=1,"○","")</f>
        <v/>
      </c>
      <c r="BO31" s="312" t="str">
        <f>IF('男子一覧表 '!BO31=1,"○","")</f>
        <v/>
      </c>
      <c r="BP31" s="312" t="str">
        <f>IF('男子一覧表 '!BP31=1,"○","")</f>
        <v/>
      </c>
      <c r="BQ31" s="312" t="str">
        <f>IF('男子一覧表 '!BQ31=1,"○","")</f>
        <v/>
      </c>
      <c r="BR31" s="312" t="str">
        <f>IF('男子一覧表 '!BR31=1,"○","")</f>
        <v/>
      </c>
      <c r="BS31" s="312" t="str">
        <f>IF('男子一覧表 '!BS31=1,"○","")</f>
        <v/>
      </c>
      <c r="BT31" s="312" t="str">
        <f>IF('男子一覧表 '!BT31=1,"○","")</f>
        <v/>
      </c>
      <c r="BU31" s="312" t="str">
        <f>IF('男子一覧表 '!BU31=1,"○","")</f>
        <v/>
      </c>
      <c r="BV31" s="353" t="str">
        <f>IF('男子一覧表 '!BV31=1,"○","")</f>
        <v/>
      </c>
    </row>
    <row r="32" spans="1:74" ht="15.95" customHeight="1">
      <c r="A32" s="311">
        <v>25</v>
      </c>
      <c r="B32" s="312" t="str">
        <f>男子種目選択!B28</f>
        <v/>
      </c>
      <c r="C32" s="312" t="str">
        <f>男子種目選択!C28</f>
        <v/>
      </c>
      <c r="D32" s="324" t="str">
        <f>男子種目選択!D28</f>
        <v/>
      </c>
      <c r="E32" s="352" t="str">
        <f>IF('男子一覧表 '!E32=1,"○","")</f>
        <v/>
      </c>
      <c r="F32" s="312" t="str">
        <f>IF('男子一覧表 '!F32=1,"○","")</f>
        <v/>
      </c>
      <c r="G32" s="312" t="str">
        <f>IF('男子一覧表 '!G32=1,"○","")</f>
        <v/>
      </c>
      <c r="H32" s="312" t="str">
        <f>IF('男子一覧表 '!H32=1,"○","")</f>
        <v/>
      </c>
      <c r="I32" s="312" t="str">
        <f>IF('男子一覧表 '!I32=1,"○","")</f>
        <v/>
      </c>
      <c r="J32" s="312" t="str">
        <f>IF('男子一覧表 '!J32=1,"○","")</f>
        <v/>
      </c>
      <c r="K32" s="312" t="str">
        <f>IF('男子一覧表 '!K32=1,"○","")</f>
        <v/>
      </c>
      <c r="L32" s="312" t="str">
        <f>IF('男子一覧表 '!L32=1,"○","")</f>
        <v/>
      </c>
      <c r="M32" s="312" t="str">
        <f>IF('男子一覧表 '!M32=1,"○","")</f>
        <v/>
      </c>
      <c r="N32" s="312" t="str">
        <f>IF('男子一覧表 '!N32=1,"○","")</f>
        <v/>
      </c>
      <c r="O32" s="312" t="str">
        <f>IF('男子一覧表 '!O32=1,"○","")</f>
        <v/>
      </c>
      <c r="P32" s="312" t="str">
        <f>IF('男子一覧表 '!P32=1,"○","")</f>
        <v/>
      </c>
      <c r="Q32" s="312" t="str">
        <f>IF('男子一覧表 '!Q32=1,"○","")</f>
        <v/>
      </c>
      <c r="R32" s="312" t="str">
        <f>IF('男子一覧表 '!R32=1,"○","")</f>
        <v/>
      </c>
      <c r="S32" s="312" t="str">
        <f>IF('男子一覧表 '!S32=1,"○","")</f>
        <v/>
      </c>
      <c r="T32" s="312" t="str">
        <f>IF('男子一覧表 '!T32=1,"○","")</f>
        <v/>
      </c>
      <c r="U32" s="312" t="str">
        <f>IF('男子一覧表 '!U32=1,"○","")</f>
        <v/>
      </c>
      <c r="V32" s="312" t="str">
        <f>IF('男子一覧表 '!V32=1,"○","")</f>
        <v/>
      </c>
      <c r="W32" s="312" t="str">
        <f>IF('男子一覧表 '!W32=1,"○","")</f>
        <v/>
      </c>
      <c r="X32" s="353" t="str">
        <f>IF('男子一覧表 '!X32=1,"○","")</f>
        <v/>
      </c>
      <c r="Z32" s="311">
        <v>25</v>
      </c>
      <c r="AA32" s="312" t="str">
        <f t="shared" si="0"/>
        <v/>
      </c>
      <c r="AB32" s="312" t="str">
        <f t="shared" si="1"/>
        <v/>
      </c>
      <c r="AC32" s="324" t="str">
        <f t="shared" si="2"/>
        <v/>
      </c>
      <c r="AD32" s="352" t="str">
        <f>IF('男子一覧表 '!AD32=1,"○","")</f>
        <v/>
      </c>
      <c r="AE32" s="312" t="str">
        <f>IF('男子一覧表 '!AE32=1,"○","")</f>
        <v/>
      </c>
      <c r="AF32" s="312" t="str">
        <f>IF('男子一覧表 '!AF32=1,"○","")</f>
        <v/>
      </c>
      <c r="AG32" s="312" t="str">
        <f>IF('男子一覧表 '!AG32=1,"○","")</f>
        <v/>
      </c>
      <c r="AH32" s="312" t="str">
        <f>IF('男子一覧表 '!AH32=1,"○","")</f>
        <v/>
      </c>
      <c r="AI32" s="312" t="str">
        <f>IF('男子一覧表 '!AI32=1,"○","")</f>
        <v/>
      </c>
      <c r="AJ32" s="312" t="str">
        <f>IF('男子一覧表 '!AJ32=1,"○","")</f>
        <v/>
      </c>
      <c r="AK32" s="312" t="str">
        <f>IF('男子一覧表 '!AK32=1,"○","")</f>
        <v/>
      </c>
      <c r="AL32" s="312" t="str">
        <f>IF('男子一覧表 '!AL32=1,"○","")</f>
        <v/>
      </c>
      <c r="AM32" s="312" t="str">
        <f>IF('男子一覧表 '!AM32=1,"○","")</f>
        <v/>
      </c>
      <c r="AN32" s="312" t="str">
        <f>IF('男子一覧表 '!AN32=1,"○","")</f>
        <v/>
      </c>
      <c r="AO32" s="312" t="str">
        <f>IF('男子一覧表 '!AO32=1,"○","")</f>
        <v/>
      </c>
      <c r="AP32" s="312" t="str">
        <f>IF('男子一覧表 '!AP32=1,"○","")</f>
        <v/>
      </c>
      <c r="AQ32" s="312" t="str">
        <f>IF('男子一覧表 '!AQ32=1,"○","")</f>
        <v/>
      </c>
      <c r="AR32" s="312" t="str">
        <f>IF('男子一覧表 '!AR32=1,"○","")</f>
        <v/>
      </c>
      <c r="AS32" s="312" t="str">
        <f>IF('男子一覧表 '!AS32=1,"○","")</f>
        <v/>
      </c>
      <c r="AT32" s="312" t="str">
        <f>IF('男子一覧表 '!AT32=1,"○","")</f>
        <v/>
      </c>
      <c r="AU32" s="312" t="str">
        <f>IF('男子一覧表 '!AU32=1,"○","")</f>
        <v/>
      </c>
      <c r="AV32" s="312" t="str">
        <f>IF('男子一覧表 '!AV32=1,"○","")</f>
        <v/>
      </c>
      <c r="AW32" s="353" t="str">
        <f>IF('男子一覧表 '!AW32=1,"○","")</f>
        <v/>
      </c>
      <c r="AY32" s="311">
        <v>25</v>
      </c>
      <c r="AZ32" s="312" t="str">
        <f t="shared" si="3"/>
        <v/>
      </c>
      <c r="BA32" s="312" t="str">
        <f t="shared" si="4"/>
        <v/>
      </c>
      <c r="BB32" s="324" t="str">
        <f t="shared" si="5"/>
        <v/>
      </c>
      <c r="BC32" s="352" t="str">
        <f>IF('男子一覧表 '!BC32=1,"○","")</f>
        <v/>
      </c>
      <c r="BD32" s="312" t="str">
        <f>IF('男子一覧表 '!BD32=1,"○","")</f>
        <v/>
      </c>
      <c r="BE32" s="312" t="str">
        <f>IF('男子一覧表 '!BE32=1,"○","")</f>
        <v/>
      </c>
      <c r="BF32" s="312" t="str">
        <f>IF('男子一覧表 '!BF32=1,"○","")</f>
        <v/>
      </c>
      <c r="BG32" s="312" t="str">
        <f>IF('男子一覧表 '!BG32=1,"○","")</f>
        <v/>
      </c>
      <c r="BH32" s="312" t="str">
        <f>IF('男子一覧表 '!BH32=1,"○","")</f>
        <v/>
      </c>
      <c r="BI32" s="312" t="str">
        <f>IF('男子一覧表 '!BI32=1,"○","")</f>
        <v/>
      </c>
      <c r="BJ32" s="312" t="str">
        <f>IF('男子一覧表 '!BJ32=1,"○","")</f>
        <v/>
      </c>
      <c r="BK32" s="312" t="str">
        <f>IF('男子一覧表 '!BK32=1,"○","")</f>
        <v/>
      </c>
      <c r="BL32" s="312" t="str">
        <f>IF('男子一覧表 '!BL32=1,"○","")</f>
        <v/>
      </c>
      <c r="BM32" s="312" t="str">
        <f>IF('男子一覧表 '!BM32=1,"○","")</f>
        <v/>
      </c>
      <c r="BN32" s="312" t="str">
        <f>IF('男子一覧表 '!BN32=1,"○","")</f>
        <v/>
      </c>
      <c r="BO32" s="312" t="str">
        <f>IF('男子一覧表 '!BO32=1,"○","")</f>
        <v/>
      </c>
      <c r="BP32" s="312" t="str">
        <f>IF('男子一覧表 '!BP32=1,"○","")</f>
        <v/>
      </c>
      <c r="BQ32" s="312" t="str">
        <f>IF('男子一覧表 '!BQ32=1,"○","")</f>
        <v/>
      </c>
      <c r="BR32" s="312" t="str">
        <f>IF('男子一覧表 '!BR32=1,"○","")</f>
        <v/>
      </c>
      <c r="BS32" s="312" t="str">
        <f>IF('男子一覧表 '!BS32=1,"○","")</f>
        <v/>
      </c>
      <c r="BT32" s="312" t="str">
        <f>IF('男子一覧表 '!BT32=1,"○","")</f>
        <v/>
      </c>
      <c r="BU32" s="312" t="str">
        <f>IF('男子一覧表 '!BU32=1,"○","")</f>
        <v/>
      </c>
      <c r="BV32" s="353" t="str">
        <f>IF('男子一覧表 '!BV32=1,"○","")</f>
        <v/>
      </c>
    </row>
    <row r="33" spans="1:74" ht="15.95" customHeight="1">
      <c r="A33" s="311">
        <v>26</v>
      </c>
      <c r="B33" s="312" t="str">
        <f>男子種目選択!B29</f>
        <v/>
      </c>
      <c r="C33" s="312" t="str">
        <f>男子種目選択!C29</f>
        <v/>
      </c>
      <c r="D33" s="324" t="str">
        <f>男子種目選択!D29</f>
        <v/>
      </c>
      <c r="E33" s="352" t="str">
        <f>IF('男子一覧表 '!E33=1,"○","")</f>
        <v/>
      </c>
      <c r="F33" s="312" t="str">
        <f>IF('男子一覧表 '!F33=1,"○","")</f>
        <v/>
      </c>
      <c r="G33" s="312" t="str">
        <f>IF('男子一覧表 '!G33=1,"○","")</f>
        <v/>
      </c>
      <c r="H33" s="312" t="str">
        <f>IF('男子一覧表 '!H33=1,"○","")</f>
        <v/>
      </c>
      <c r="I33" s="312" t="str">
        <f>IF('男子一覧表 '!I33=1,"○","")</f>
        <v/>
      </c>
      <c r="J33" s="312" t="str">
        <f>IF('男子一覧表 '!J33=1,"○","")</f>
        <v/>
      </c>
      <c r="K33" s="312" t="str">
        <f>IF('男子一覧表 '!K33=1,"○","")</f>
        <v/>
      </c>
      <c r="L33" s="312" t="str">
        <f>IF('男子一覧表 '!L33=1,"○","")</f>
        <v/>
      </c>
      <c r="M33" s="312" t="str">
        <f>IF('男子一覧表 '!M33=1,"○","")</f>
        <v/>
      </c>
      <c r="N33" s="312" t="str">
        <f>IF('男子一覧表 '!N33=1,"○","")</f>
        <v/>
      </c>
      <c r="O33" s="312" t="str">
        <f>IF('男子一覧表 '!O33=1,"○","")</f>
        <v/>
      </c>
      <c r="P33" s="312" t="str">
        <f>IF('男子一覧表 '!P33=1,"○","")</f>
        <v/>
      </c>
      <c r="Q33" s="312" t="str">
        <f>IF('男子一覧表 '!Q33=1,"○","")</f>
        <v/>
      </c>
      <c r="R33" s="312" t="str">
        <f>IF('男子一覧表 '!R33=1,"○","")</f>
        <v/>
      </c>
      <c r="S33" s="312" t="str">
        <f>IF('男子一覧表 '!S33=1,"○","")</f>
        <v/>
      </c>
      <c r="T33" s="312" t="str">
        <f>IF('男子一覧表 '!T33=1,"○","")</f>
        <v/>
      </c>
      <c r="U33" s="312" t="str">
        <f>IF('男子一覧表 '!U33=1,"○","")</f>
        <v/>
      </c>
      <c r="V33" s="312" t="str">
        <f>IF('男子一覧表 '!V33=1,"○","")</f>
        <v/>
      </c>
      <c r="W33" s="312" t="str">
        <f>IF('男子一覧表 '!W33=1,"○","")</f>
        <v/>
      </c>
      <c r="X33" s="353" t="str">
        <f>IF('男子一覧表 '!X33=1,"○","")</f>
        <v/>
      </c>
      <c r="Z33" s="311">
        <v>26</v>
      </c>
      <c r="AA33" s="312" t="str">
        <f t="shared" si="0"/>
        <v/>
      </c>
      <c r="AB33" s="312" t="str">
        <f t="shared" si="1"/>
        <v/>
      </c>
      <c r="AC33" s="324" t="str">
        <f t="shared" si="2"/>
        <v/>
      </c>
      <c r="AD33" s="352" t="str">
        <f>IF('男子一覧表 '!AD33=1,"○","")</f>
        <v/>
      </c>
      <c r="AE33" s="312" t="str">
        <f>IF('男子一覧表 '!AE33=1,"○","")</f>
        <v/>
      </c>
      <c r="AF33" s="312" t="str">
        <f>IF('男子一覧表 '!AF33=1,"○","")</f>
        <v/>
      </c>
      <c r="AG33" s="312" t="str">
        <f>IF('男子一覧表 '!AG33=1,"○","")</f>
        <v/>
      </c>
      <c r="AH33" s="312" t="str">
        <f>IF('男子一覧表 '!AH33=1,"○","")</f>
        <v/>
      </c>
      <c r="AI33" s="312" t="str">
        <f>IF('男子一覧表 '!AI33=1,"○","")</f>
        <v/>
      </c>
      <c r="AJ33" s="312" t="str">
        <f>IF('男子一覧表 '!AJ33=1,"○","")</f>
        <v/>
      </c>
      <c r="AK33" s="312" t="str">
        <f>IF('男子一覧表 '!AK33=1,"○","")</f>
        <v/>
      </c>
      <c r="AL33" s="312" t="str">
        <f>IF('男子一覧表 '!AL33=1,"○","")</f>
        <v/>
      </c>
      <c r="AM33" s="312" t="str">
        <f>IF('男子一覧表 '!AM33=1,"○","")</f>
        <v/>
      </c>
      <c r="AN33" s="312" t="str">
        <f>IF('男子一覧表 '!AN33=1,"○","")</f>
        <v/>
      </c>
      <c r="AO33" s="312" t="str">
        <f>IF('男子一覧表 '!AO33=1,"○","")</f>
        <v/>
      </c>
      <c r="AP33" s="312" t="str">
        <f>IF('男子一覧表 '!AP33=1,"○","")</f>
        <v/>
      </c>
      <c r="AQ33" s="312" t="str">
        <f>IF('男子一覧表 '!AQ33=1,"○","")</f>
        <v/>
      </c>
      <c r="AR33" s="312" t="str">
        <f>IF('男子一覧表 '!AR33=1,"○","")</f>
        <v/>
      </c>
      <c r="AS33" s="312" t="str">
        <f>IF('男子一覧表 '!AS33=1,"○","")</f>
        <v/>
      </c>
      <c r="AT33" s="312" t="str">
        <f>IF('男子一覧表 '!AT33=1,"○","")</f>
        <v/>
      </c>
      <c r="AU33" s="312" t="str">
        <f>IF('男子一覧表 '!AU33=1,"○","")</f>
        <v/>
      </c>
      <c r="AV33" s="312" t="str">
        <f>IF('男子一覧表 '!AV33=1,"○","")</f>
        <v/>
      </c>
      <c r="AW33" s="353" t="str">
        <f>IF('男子一覧表 '!AW33=1,"○","")</f>
        <v/>
      </c>
      <c r="AY33" s="311">
        <v>26</v>
      </c>
      <c r="AZ33" s="312" t="str">
        <f t="shared" si="3"/>
        <v/>
      </c>
      <c r="BA33" s="312" t="str">
        <f t="shared" si="4"/>
        <v/>
      </c>
      <c r="BB33" s="324" t="str">
        <f t="shared" si="5"/>
        <v/>
      </c>
      <c r="BC33" s="352" t="str">
        <f>IF('男子一覧表 '!BC33=1,"○","")</f>
        <v/>
      </c>
      <c r="BD33" s="312" t="str">
        <f>IF('男子一覧表 '!BD33=1,"○","")</f>
        <v/>
      </c>
      <c r="BE33" s="312" t="str">
        <f>IF('男子一覧表 '!BE33=1,"○","")</f>
        <v/>
      </c>
      <c r="BF33" s="312" t="str">
        <f>IF('男子一覧表 '!BF33=1,"○","")</f>
        <v/>
      </c>
      <c r="BG33" s="312" t="str">
        <f>IF('男子一覧表 '!BG33=1,"○","")</f>
        <v/>
      </c>
      <c r="BH33" s="312" t="str">
        <f>IF('男子一覧表 '!BH33=1,"○","")</f>
        <v/>
      </c>
      <c r="BI33" s="312" t="str">
        <f>IF('男子一覧表 '!BI33=1,"○","")</f>
        <v/>
      </c>
      <c r="BJ33" s="312" t="str">
        <f>IF('男子一覧表 '!BJ33=1,"○","")</f>
        <v/>
      </c>
      <c r="BK33" s="312" t="str">
        <f>IF('男子一覧表 '!BK33=1,"○","")</f>
        <v/>
      </c>
      <c r="BL33" s="312" t="str">
        <f>IF('男子一覧表 '!BL33=1,"○","")</f>
        <v/>
      </c>
      <c r="BM33" s="312" t="str">
        <f>IF('男子一覧表 '!BM33=1,"○","")</f>
        <v/>
      </c>
      <c r="BN33" s="312" t="str">
        <f>IF('男子一覧表 '!BN33=1,"○","")</f>
        <v/>
      </c>
      <c r="BO33" s="312" t="str">
        <f>IF('男子一覧表 '!BO33=1,"○","")</f>
        <v/>
      </c>
      <c r="BP33" s="312" t="str">
        <f>IF('男子一覧表 '!BP33=1,"○","")</f>
        <v/>
      </c>
      <c r="BQ33" s="312" t="str">
        <f>IF('男子一覧表 '!BQ33=1,"○","")</f>
        <v/>
      </c>
      <c r="BR33" s="312" t="str">
        <f>IF('男子一覧表 '!BR33=1,"○","")</f>
        <v/>
      </c>
      <c r="BS33" s="312" t="str">
        <f>IF('男子一覧表 '!BS33=1,"○","")</f>
        <v/>
      </c>
      <c r="BT33" s="312" t="str">
        <f>IF('男子一覧表 '!BT33=1,"○","")</f>
        <v/>
      </c>
      <c r="BU33" s="312" t="str">
        <f>IF('男子一覧表 '!BU33=1,"○","")</f>
        <v/>
      </c>
      <c r="BV33" s="353" t="str">
        <f>IF('男子一覧表 '!BV33=1,"○","")</f>
        <v/>
      </c>
    </row>
    <row r="34" spans="1:74" ht="15.95" customHeight="1">
      <c r="A34" s="311">
        <v>27</v>
      </c>
      <c r="B34" s="312" t="str">
        <f>男子種目選択!B30</f>
        <v/>
      </c>
      <c r="C34" s="312" t="str">
        <f>男子種目選択!C30</f>
        <v/>
      </c>
      <c r="D34" s="324" t="str">
        <f>男子種目選択!D30</f>
        <v/>
      </c>
      <c r="E34" s="352" t="str">
        <f>IF('男子一覧表 '!E34=1,"○","")</f>
        <v/>
      </c>
      <c r="F34" s="312" t="str">
        <f>IF('男子一覧表 '!F34=1,"○","")</f>
        <v/>
      </c>
      <c r="G34" s="312" t="str">
        <f>IF('男子一覧表 '!G34=1,"○","")</f>
        <v/>
      </c>
      <c r="H34" s="312" t="str">
        <f>IF('男子一覧表 '!H34=1,"○","")</f>
        <v/>
      </c>
      <c r="I34" s="312" t="str">
        <f>IF('男子一覧表 '!I34=1,"○","")</f>
        <v/>
      </c>
      <c r="J34" s="312" t="str">
        <f>IF('男子一覧表 '!J34=1,"○","")</f>
        <v/>
      </c>
      <c r="K34" s="312" t="str">
        <f>IF('男子一覧表 '!K34=1,"○","")</f>
        <v/>
      </c>
      <c r="L34" s="312" t="str">
        <f>IF('男子一覧表 '!L34=1,"○","")</f>
        <v/>
      </c>
      <c r="M34" s="312" t="str">
        <f>IF('男子一覧表 '!M34=1,"○","")</f>
        <v/>
      </c>
      <c r="N34" s="312" t="str">
        <f>IF('男子一覧表 '!N34=1,"○","")</f>
        <v/>
      </c>
      <c r="O34" s="312" t="str">
        <f>IF('男子一覧表 '!O34=1,"○","")</f>
        <v/>
      </c>
      <c r="P34" s="312" t="str">
        <f>IF('男子一覧表 '!P34=1,"○","")</f>
        <v/>
      </c>
      <c r="Q34" s="312" t="str">
        <f>IF('男子一覧表 '!Q34=1,"○","")</f>
        <v/>
      </c>
      <c r="R34" s="312" t="str">
        <f>IF('男子一覧表 '!R34=1,"○","")</f>
        <v/>
      </c>
      <c r="S34" s="312" t="str">
        <f>IF('男子一覧表 '!S34=1,"○","")</f>
        <v/>
      </c>
      <c r="T34" s="312" t="str">
        <f>IF('男子一覧表 '!T34=1,"○","")</f>
        <v/>
      </c>
      <c r="U34" s="312" t="str">
        <f>IF('男子一覧表 '!U34=1,"○","")</f>
        <v/>
      </c>
      <c r="V34" s="312" t="str">
        <f>IF('男子一覧表 '!V34=1,"○","")</f>
        <v/>
      </c>
      <c r="W34" s="312" t="str">
        <f>IF('男子一覧表 '!W34=1,"○","")</f>
        <v/>
      </c>
      <c r="X34" s="353" t="str">
        <f>IF('男子一覧表 '!X34=1,"○","")</f>
        <v/>
      </c>
      <c r="Z34" s="311">
        <v>27</v>
      </c>
      <c r="AA34" s="312" t="str">
        <f t="shared" si="0"/>
        <v/>
      </c>
      <c r="AB34" s="312" t="str">
        <f t="shared" si="1"/>
        <v/>
      </c>
      <c r="AC34" s="324" t="str">
        <f t="shared" si="2"/>
        <v/>
      </c>
      <c r="AD34" s="352" t="str">
        <f>IF('男子一覧表 '!AD34=1,"○","")</f>
        <v/>
      </c>
      <c r="AE34" s="312" t="str">
        <f>IF('男子一覧表 '!AE34=1,"○","")</f>
        <v/>
      </c>
      <c r="AF34" s="312" t="str">
        <f>IF('男子一覧表 '!AF34=1,"○","")</f>
        <v/>
      </c>
      <c r="AG34" s="312" t="str">
        <f>IF('男子一覧表 '!AG34=1,"○","")</f>
        <v/>
      </c>
      <c r="AH34" s="312" t="str">
        <f>IF('男子一覧表 '!AH34=1,"○","")</f>
        <v/>
      </c>
      <c r="AI34" s="312" t="str">
        <f>IF('男子一覧表 '!AI34=1,"○","")</f>
        <v/>
      </c>
      <c r="AJ34" s="312" t="str">
        <f>IF('男子一覧表 '!AJ34=1,"○","")</f>
        <v/>
      </c>
      <c r="AK34" s="312" t="str">
        <f>IF('男子一覧表 '!AK34=1,"○","")</f>
        <v/>
      </c>
      <c r="AL34" s="312" t="str">
        <f>IF('男子一覧表 '!AL34=1,"○","")</f>
        <v/>
      </c>
      <c r="AM34" s="312" t="str">
        <f>IF('男子一覧表 '!AM34=1,"○","")</f>
        <v/>
      </c>
      <c r="AN34" s="312" t="str">
        <f>IF('男子一覧表 '!AN34=1,"○","")</f>
        <v/>
      </c>
      <c r="AO34" s="312" t="str">
        <f>IF('男子一覧表 '!AO34=1,"○","")</f>
        <v/>
      </c>
      <c r="AP34" s="312" t="str">
        <f>IF('男子一覧表 '!AP34=1,"○","")</f>
        <v/>
      </c>
      <c r="AQ34" s="312" t="str">
        <f>IF('男子一覧表 '!AQ34=1,"○","")</f>
        <v/>
      </c>
      <c r="AR34" s="312" t="str">
        <f>IF('男子一覧表 '!AR34=1,"○","")</f>
        <v/>
      </c>
      <c r="AS34" s="312" t="str">
        <f>IF('男子一覧表 '!AS34=1,"○","")</f>
        <v/>
      </c>
      <c r="AT34" s="312" t="str">
        <f>IF('男子一覧表 '!AT34=1,"○","")</f>
        <v/>
      </c>
      <c r="AU34" s="312" t="str">
        <f>IF('男子一覧表 '!AU34=1,"○","")</f>
        <v/>
      </c>
      <c r="AV34" s="312" t="str">
        <f>IF('男子一覧表 '!AV34=1,"○","")</f>
        <v/>
      </c>
      <c r="AW34" s="353" t="str">
        <f>IF('男子一覧表 '!AW34=1,"○","")</f>
        <v/>
      </c>
      <c r="AY34" s="311">
        <v>27</v>
      </c>
      <c r="AZ34" s="312" t="str">
        <f t="shared" si="3"/>
        <v/>
      </c>
      <c r="BA34" s="312" t="str">
        <f t="shared" si="4"/>
        <v/>
      </c>
      <c r="BB34" s="324" t="str">
        <f t="shared" si="5"/>
        <v/>
      </c>
      <c r="BC34" s="352" t="str">
        <f>IF('男子一覧表 '!BC34=1,"○","")</f>
        <v/>
      </c>
      <c r="BD34" s="312" t="str">
        <f>IF('男子一覧表 '!BD34=1,"○","")</f>
        <v/>
      </c>
      <c r="BE34" s="312" t="str">
        <f>IF('男子一覧表 '!BE34=1,"○","")</f>
        <v/>
      </c>
      <c r="BF34" s="312" t="str">
        <f>IF('男子一覧表 '!BF34=1,"○","")</f>
        <v/>
      </c>
      <c r="BG34" s="312" t="str">
        <f>IF('男子一覧表 '!BG34=1,"○","")</f>
        <v/>
      </c>
      <c r="BH34" s="312" t="str">
        <f>IF('男子一覧表 '!BH34=1,"○","")</f>
        <v/>
      </c>
      <c r="BI34" s="312" t="str">
        <f>IF('男子一覧表 '!BI34=1,"○","")</f>
        <v/>
      </c>
      <c r="BJ34" s="312" t="str">
        <f>IF('男子一覧表 '!BJ34=1,"○","")</f>
        <v/>
      </c>
      <c r="BK34" s="312" t="str">
        <f>IF('男子一覧表 '!BK34=1,"○","")</f>
        <v/>
      </c>
      <c r="BL34" s="312" t="str">
        <f>IF('男子一覧表 '!BL34=1,"○","")</f>
        <v/>
      </c>
      <c r="BM34" s="312" t="str">
        <f>IF('男子一覧表 '!BM34=1,"○","")</f>
        <v/>
      </c>
      <c r="BN34" s="312" t="str">
        <f>IF('男子一覧表 '!BN34=1,"○","")</f>
        <v/>
      </c>
      <c r="BO34" s="312" t="str">
        <f>IF('男子一覧表 '!BO34=1,"○","")</f>
        <v/>
      </c>
      <c r="BP34" s="312" t="str">
        <f>IF('男子一覧表 '!BP34=1,"○","")</f>
        <v/>
      </c>
      <c r="BQ34" s="312" t="str">
        <f>IF('男子一覧表 '!BQ34=1,"○","")</f>
        <v/>
      </c>
      <c r="BR34" s="312" t="str">
        <f>IF('男子一覧表 '!BR34=1,"○","")</f>
        <v/>
      </c>
      <c r="BS34" s="312" t="str">
        <f>IF('男子一覧表 '!BS34=1,"○","")</f>
        <v/>
      </c>
      <c r="BT34" s="312" t="str">
        <f>IF('男子一覧表 '!BT34=1,"○","")</f>
        <v/>
      </c>
      <c r="BU34" s="312" t="str">
        <f>IF('男子一覧表 '!BU34=1,"○","")</f>
        <v/>
      </c>
      <c r="BV34" s="353" t="str">
        <f>IF('男子一覧表 '!BV34=1,"○","")</f>
        <v/>
      </c>
    </row>
    <row r="35" spans="1:74" ht="15.95" customHeight="1">
      <c r="A35" s="311">
        <v>28</v>
      </c>
      <c r="B35" s="312" t="str">
        <f>男子種目選択!B31</f>
        <v/>
      </c>
      <c r="C35" s="312" t="str">
        <f>男子種目選択!C31</f>
        <v/>
      </c>
      <c r="D35" s="324" t="str">
        <f>男子種目選択!D31</f>
        <v/>
      </c>
      <c r="E35" s="352" t="str">
        <f>IF('男子一覧表 '!E35=1,"○","")</f>
        <v/>
      </c>
      <c r="F35" s="312" t="str">
        <f>IF('男子一覧表 '!F35=1,"○","")</f>
        <v/>
      </c>
      <c r="G35" s="312" t="str">
        <f>IF('男子一覧表 '!G35=1,"○","")</f>
        <v/>
      </c>
      <c r="H35" s="312" t="str">
        <f>IF('男子一覧表 '!H35=1,"○","")</f>
        <v/>
      </c>
      <c r="I35" s="312" t="str">
        <f>IF('男子一覧表 '!I35=1,"○","")</f>
        <v/>
      </c>
      <c r="J35" s="312" t="str">
        <f>IF('男子一覧表 '!J35=1,"○","")</f>
        <v/>
      </c>
      <c r="K35" s="312" t="str">
        <f>IF('男子一覧表 '!K35=1,"○","")</f>
        <v/>
      </c>
      <c r="L35" s="312" t="str">
        <f>IF('男子一覧表 '!L35=1,"○","")</f>
        <v/>
      </c>
      <c r="M35" s="312" t="str">
        <f>IF('男子一覧表 '!M35=1,"○","")</f>
        <v/>
      </c>
      <c r="N35" s="312" t="str">
        <f>IF('男子一覧表 '!N35=1,"○","")</f>
        <v/>
      </c>
      <c r="O35" s="312" t="str">
        <f>IF('男子一覧表 '!O35=1,"○","")</f>
        <v/>
      </c>
      <c r="P35" s="312" t="str">
        <f>IF('男子一覧表 '!P35=1,"○","")</f>
        <v/>
      </c>
      <c r="Q35" s="312" t="str">
        <f>IF('男子一覧表 '!Q35=1,"○","")</f>
        <v/>
      </c>
      <c r="R35" s="312" t="str">
        <f>IF('男子一覧表 '!R35=1,"○","")</f>
        <v/>
      </c>
      <c r="S35" s="312" t="str">
        <f>IF('男子一覧表 '!S35=1,"○","")</f>
        <v/>
      </c>
      <c r="T35" s="312" t="str">
        <f>IF('男子一覧表 '!T35=1,"○","")</f>
        <v/>
      </c>
      <c r="U35" s="312" t="str">
        <f>IF('男子一覧表 '!U35=1,"○","")</f>
        <v/>
      </c>
      <c r="V35" s="312" t="str">
        <f>IF('男子一覧表 '!V35=1,"○","")</f>
        <v/>
      </c>
      <c r="W35" s="312" t="str">
        <f>IF('男子一覧表 '!W35=1,"○","")</f>
        <v/>
      </c>
      <c r="X35" s="353" t="str">
        <f>IF('男子一覧表 '!X35=1,"○","")</f>
        <v/>
      </c>
      <c r="Z35" s="311">
        <v>28</v>
      </c>
      <c r="AA35" s="312" t="str">
        <f t="shared" si="0"/>
        <v/>
      </c>
      <c r="AB35" s="312" t="str">
        <f t="shared" si="1"/>
        <v/>
      </c>
      <c r="AC35" s="324" t="str">
        <f t="shared" si="2"/>
        <v/>
      </c>
      <c r="AD35" s="352" t="str">
        <f>IF('男子一覧表 '!AD35=1,"○","")</f>
        <v/>
      </c>
      <c r="AE35" s="312" t="str">
        <f>IF('男子一覧表 '!AE35=1,"○","")</f>
        <v/>
      </c>
      <c r="AF35" s="312" t="str">
        <f>IF('男子一覧表 '!AF35=1,"○","")</f>
        <v/>
      </c>
      <c r="AG35" s="312" t="str">
        <f>IF('男子一覧表 '!AG35=1,"○","")</f>
        <v/>
      </c>
      <c r="AH35" s="312" t="str">
        <f>IF('男子一覧表 '!AH35=1,"○","")</f>
        <v/>
      </c>
      <c r="AI35" s="312" t="str">
        <f>IF('男子一覧表 '!AI35=1,"○","")</f>
        <v/>
      </c>
      <c r="AJ35" s="312" t="str">
        <f>IF('男子一覧表 '!AJ35=1,"○","")</f>
        <v/>
      </c>
      <c r="AK35" s="312" t="str">
        <f>IF('男子一覧表 '!AK35=1,"○","")</f>
        <v/>
      </c>
      <c r="AL35" s="312" t="str">
        <f>IF('男子一覧表 '!AL35=1,"○","")</f>
        <v/>
      </c>
      <c r="AM35" s="312" t="str">
        <f>IF('男子一覧表 '!AM35=1,"○","")</f>
        <v/>
      </c>
      <c r="AN35" s="312" t="str">
        <f>IF('男子一覧表 '!AN35=1,"○","")</f>
        <v/>
      </c>
      <c r="AO35" s="312" t="str">
        <f>IF('男子一覧表 '!AO35=1,"○","")</f>
        <v/>
      </c>
      <c r="AP35" s="312" t="str">
        <f>IF('男子一覧表 '!AP35=1,"○","")</f>
        <v/>
      </c>
      <c r="AQ35" s="312" t="str">
        <f>IF('男子一覧表 '!AQ35=1,"○","")</f>
        <v/>
      </c>
      <c r="AR35" s="312" t="str">
        <f>IF('男子一覧表 '!AR35=1,"○","")</f>
        <v/>
      </c>
      <c r="AS35" s="312" t="str">
        <f>IF('男子一覧表 '!AS35=1,"○","")</f>
        <v/>
      </c>
      <c r="AT35" s="312" t="str">
        <f>IF('男子一覧表 '!AT35=1,"○","")</f>
        <v/>
      </c>
      <c r="AU35" s="312" t="str">
        <f>IF('男子一覧表 '!AU35=1,"○","")</f>
        <v/>
      </c>
      <c r="AV35" s="312" t="str">
        <f>IF('男子一覧表 '!AV35=1,"○","")</f>
        <v/>
      </c>
      <c r="AW35" s="353" t="str">
        <f>IF('男子一覧表 '!AW35=1,"○","")</f>
        <v/>
      </c>
      <c r="AY35" s="311">
        <v>28</v>
      </c>
      <c r="AZ35" s="312" t="str">
        <f t="shared" si="3"/>
        <v/>
      </c>
      <c r="BA35" s="312" t="str">
        <f t="shared" si="4"/>
        <v/>
      </c>
      <c r="BB35" s="324" t="str">
        <f t="shared" si="5"/>
        <v/>
      </c>
      <c r="BC35" s="352" t="str">
        <f>IF('男子一覧表 '!BC35=1,"○","")</f>
        <v/>
      </c>
      <c r="BD35" s="312" t="str">
        <f>IF('男子一覧表 '!BD35=1,"○","")</f>
        <v/>
      </c>
      <c r="BE35" s="312" t="str">
        <f>IF('男子一覧表 '!BE35=1,"○","")</f>
        <v/>
      </c>
      <c r="BF35" s="312" t="str">
        <f>IF('男子一覧表 '!BF35=1,"○","")</f>
        <v/>
      </c>
      <c r="BG35" s="312" t="str">
        <f>IF('男子一覧表 '!BG35=1,"○","")</f>
        <v/>
      </c>
      <c r="BH35" s="312" t="str">
        <f>IF('男子一覧表 '!BH35=1,"○","")</f>
        <v/>
      </c>
      <c r="BI35" s="312" t="str">
        <f>IF('男子一覧表 '!BI35=1,"○","")</f>
        <v/>
      </c>
      <c r="BJ35" s="312" t="str">
        <f>IF('男子一覧表 '!BJ35=1,"○","")</f>
        <v/>
      </c>
      <c r="BK35" s="312" t="str">
        <f>IF('男子一覧表 '!BK35=1,"○","")</f>
        <v/>
      </c>
      <c r="BL35" s="312" t="str">
        <f>IF('男子一覧表 '!BL35=1,"○","")</f>
        <v/>
      </c>
      <c r="BM35" s="312" t="str">
        <f>IF('男子一覧表 '!BM35=1,"○","")</f>
        <v/>
      </c>
      <c r="BN35" s="312" t="str">
        <f>IF('男子一覧表 '!BN35=1,"○","")</f>
        <v/>
      </c>
      <c r="BO35" s="312" t="str">
        <f>IF('男子一覧表 '!BO35=1,"○","")</f>
        <v/>
      </c>
      <c r="BP35" s="312" t="str">
        <f>IF('男子一覧表 '!BP35=1,"○","")</f>
        <v/>
      </c>
      <c r="BQ35" s="312" t="str">
        <f>IF('男子一覧表 '!BQ35=1,"○","")</f>
        <v/>
      </c>
      <c r="BR35" s="312" t="str">
        <f>IF('男子一覧表 '!BR35=1,"○","")</f>
        <v/>
      </c>
      <c r="BS35" s="312" t="str">
        <f>IF('男子一覧表 '!BS35=1,"○","")</f>
        <v/>
      </c>
      <c r="BT35" s="312" t="str">
        <f>IF('男子一覧表 '!BT35=1,"○","")</f>
        <v/>
      </c>
      <c r="BU35" s="312" t="str">
        <f>IF('男子一覧表 '!BU35=1,"○","")</f>
        <v/>
      </c>
      <c r="BV35" s="353" t="str">
        <f>IF('男子一覧表 '!BV35=1,"○","")</f>
        <v/>
      </c>
    </row>
    <row r="36" spans="1:74" ht="15.95" customHeight="1">
      <c r="A36" s="311">
        <v>29</v>
      </c>
      <c r="B36" s="312" t="str">
        <f>男子種目選択!B32</f>
        <v/>
      </c>
      <c r="C36" s="312" t="str">
        <f>男子種目選択!C32</f>
        <v/>
      </c>
      <c r="D36" s="324" t="str">
        <f>男子種目選択!D32</f>
        <v/>
      </c>
      <c r="E36" s="352" t="str">
        <f>IF('男子一覧表 '!E36=1,"○","")</f>
        <v/>
      </c>
      <c r="F36" s="312" t="str">
        <f>IF('男子一覧表 '!F36=1,"○","")</f>
        <v/>
      </c>
      <c r="G36" s="312" t="str">
        <f>IF('男子一覧表 '!G36=1,"○","")</f>
        <v/>
      </c>
      <c r="H36" s="312" t="str">
        <f>IF('男子一覧表 '!H36=1,"○","")</f>
        <v/>
      </c>
      <c r="I36" s="312" t="str">
        <f>IF('男子一覧表 '!I36=1,"○","")</f>
        <v/>
      </c>
      <c r="J36" s="312" t="str">
        <f>IF('男子一覧表 '!J36=1,"○","")</f>
        <v/>
      </c>
      <c r="K36" s="312" t="str">
        <f>IF('男子一覧表 '!K36=1,"○","")</f>
        <v/>
      </c>
      <c r="L36" s="312" t="str">
        <f>IF('男子一覧表 '!L36=1,"○","")</f>
        <v/>
      </c>
      <c r="M36" s="312" t="str">
        <f>IF('男子一覧表 '!M36=1,"○","")</f>
        <v/>
      </c>
      <c r="N36" s="312" t="str">
        <f>IF('男子一覧表 '!N36=1,"○","")</f>
        <v/>
      </c>
      <c r="O36" s="312" t="str">
        <f>IF('男子一覧表 '!O36=1,"○","")</f>
        <v/>
      </c>
      <c r="P36" s="312" t="str">
        <f>IF('男子一覧表 '!P36=1,"○","")</f>
        <v/>
      </c>
      <c r="Q36" s="312" t="str">
        <f>IF('男子一覧表 '!Q36=1,"○","")</f>
        <v/>
      </c>
      <c r="R36" s="312" t="str">
        <f>IF('男子一覧表 '!R36=1,"○","")</f>
        <v/>
      </c>
      <c r="S36" s="312" t="str">
        <f>IF('男子一覧表 '!S36=1,"○","")</f>
        <v/>
      </c>
      <c r="T36" s="312" t="str">
        <f>IF('男子一覧表 '!T36=1,"○","")</f>
        <v/>
      </c>
      <c r="U36" s="312" t="str">
        <f>IF('男子一覧表 '!U36=1,"○","")</f>
        <v/>
      </c>
      <c r="V36" s="312" t="str">
        <f>IF('男子一覧表 '!V36=1,"○","")</f>
        <v/>
      </c>
      <c r="W36" s="312" t="str">
        <f>IF('男子一覧表 '!W36=1,"○","")</f>
        <v/>
      </c>
      <c r="X36" s="353" t="str">
        <f>IF('男子一覧表 '!X36=1,"○","")</f>
        <v/>
      </c>
      <c r="Z36" s="311">
        <v>29</v>
      </c>
      <c r="AA36" s="312" t="str">
        <f t="shared" si="0"/>
        <v/>
      </c>
      <c r="AB36" s="312" t="str">
        <f t="shared" si="1"/>
        <v/>
      </c>
      <c r="AC36" s="324" t="str">
        <f t="shared" si="2"/>
        <v/>
      </c>
      <c r="AD36" s="352" t="str">
        <f>IF('男子一覧表 '!AD36=1,"○","")</f>
        <v/>
      </c>
      <c r="AE36" s="312" t="str">
        <f>IF('男子一覧表 '!AE36=1,"○","")</f>
        <v/>
      </c>
      <c r="AF36" s="312" t="str">
        <f>IF('男子一覧表 '!AF36=1,"○","")</f>
        <v/>
      </c>
      <c r="AG36" s="312" t="str">
        <f>IF('男子一覧表 '!AG36=1,"○","")</f>
        <v/>
      </c>
      <c r="AH36" s="312" t="str">
        <f>IF('男子一覧表 '!AH36=1,"○","")</f>
        <v/>
      </c>
      <c r="AI36" s="312" t="str">
        <f>IF('男子一覧表 '!AI36=1,"○","")</f>
        <v/>
      </c>
      <c r="AJ36" s="312" t="str">
        <f>IF('男子一覧表 '!AJ36=1,"○","")</f>
        <v/>
      </c>
      <c r="AK36" s="312" t="str">
        <f>IF('男子一覧表 '!AK36=1,"○","")</f>
        <v/>
      </c>
      <c r="AL36" s="312" t="str">
        <f>IF('男子一覧表 '!AL36=1,"○","")</f>
        <v/>
      </c>
      <c r="AM36" s="312" t="str">
        <f>IF('男子一覧表 '!AM36=1,"○","")</f>
        <v/>
      </c>
      <c r="AN36" s="312" t="str">
        <f>IF('男子一覧表 '!AN36=1,"○","")</f>
        <v/>
      </c>
      <c r="AO36" s="312" t="str">
        <f>IF('男子一覧表 '!AO36=1,"○","")</f>
        <v/>
      </c>
      <c r="AP36" s="312" t="str">
        <f>IF('男子一覧表 '!AP36=1,"○","")</f>
        <v/>
      </c>
      <c r="AQ36" s="312" t="str">
        <f>IF('男子一覧表 '!AQ36=1,"○","")</f>
        <v/>
      </c>
      <c r="AR36" s="312" t="str">
        <f>IF('男子一覧表 '!AR36=1,"○","")</f>
        <v/>
      </c>
      <c r="AS36" s="312" t="str">
        <f>IF('男子一覧表 '!AS36=1,"○","")</f>
        <v/>
      </c>
      <c r="AT36" s="312" t="str">
        <f>IF('男子一覧表 '!AT36=1,"○","")</f>
        <v/>
      </c>
      <c r="AU36" s="312" t="str">
        <f>IF('男子一覧表 '!AU36=1,"○","")</f>
        <v/>
      </c>
      <c r="AV36" s="312" t="str">
        <f>IF('男子一覧表 '!AV36=1,"○","")</f>
        <v/>
      </c>
      <c r="AW36" s="353" t="str">
        <f>IF('男子一覧表 '!AW36=1,"○","")</f>
        <v/>
      </c>
      <c r="AY36" s="311">
        <v>29</v>
      </c>
      <c r="AZ36" s="312" t="str">
        <f t="shared" si="3"/>
        <v/>
      </c>
      <c r="BA36" s="312" t="str">
        <f t="shared" si="4"/>
        <v/>
      </c>
      <c r="BB36" s="324" t="str">
        <f t="shared" si="5"/>
        <v/>
      </c>
      <c r="BC36" s="352" t="str">
        <f>IF('男子一覧表 '!BC36=1,"○","")</f>
        <v/>
      </c>
      <c r="BD36" s="312" t="str">
        <f>IF('男子一覧表 '!BD36=1,"○","")</f>
        <v/>
      </c>
      <c r="BE36" s="312" t="str">
        <f>IF('男子一覧表 '!BE36=1,"○","")</f>
        <v/>
      </c>
      <c r="BF36" s="312" t="str">
        <f>IF('男子一覧表 '!BF36=1,"○","")</f>
        <v/>
      </c>
      <c r="BG36" s="312" t="str">
        <f>IF('男子一覧表 '!BG36=1,"○","")</f>
        <v/>
      </c>
      <c r="BH36" s="312" t="str">
        <f>IF('男子一覧表 '!BH36=1,"○","")</f>
        <v/>
      </c>
      <c r="BI36" s="312" t="str">
        <f>IF('男子一覧表 '!BI36=1,"○","")</f>
        <v/>
      </c>
      <c r="BJ36" s="312" t="str">
        <f>IF('男子一覧表 '!BJ36=1,"○","")</f>
        <v/>
      </c>
      <c r="BK36" s="312" t="str">
        <f>IF('男子一覧表 '!BK36=1,"○","")</f>
        <v/>
      </c>
      <c r="BL36" s="312" t="str">
        <f>IF('男子一覧表 '!BL36=1,"○","")</f>
        <v/>
      </c>
      <c r="BM36" s="312" t="str">
        <f>IF('男子一覧表 '!BM36=1,"○","")</f>
        <v/>
      </c>
      <c r="BN36" s="312" t="str">
        <f>IF('男子一覧表 '!BN36=1,"○","")</f>
        <v/>
      </c>
      <c r="BO36" s="312" t="str">
        <f>IF('男子一覧表 '!BO36=1,"○","")</f>
        <v/>
      </c>
      <c r="BP36" s="312" t="str">
        <f>IF('男子一覧表 '!BP36=1,"○","")</f>
        <v/>
      </c>
      <c r="BQ36" s="312" t="str">
        <f>IF('男子一覧表 '!BQ36=1,"○","")</f>
        <v/>
      </c>
      <c r="BR36" s="312" t="str">
        <f>IF('男子一覧表 '!BR36=1,"○","")</f>
        <v/>
      </c>
      <c r="BS36" s="312" t="str">
        <f>IF('男子一覧表 '!BS36=1,"○","")</f>
        <v/>
      </c>
      <c r="BT36" s="312" t="str">
        <f>IF('男子一覧表 '!BT36=1,"○","")</f>
        <v/>
      </c>
      <c r="BU36" s="312" t="str">
        <f>IF('男子一覧表 '!BU36=1,"○","")</f>
        <v/>
      </c>
      <c r="BV36" s="353" t="str">
        <f>IF('男子一覧表 '!BV36=1,"○","")</f>
        <v/>
      </c>
    </row>
    <row r="37" spans="1:74" ht="15.95" customHeight="1">
      <c r="A37" s="311">
        <v>30</v>
      </c>
      <c r="B37" s="312" t="str">
        <f>男子種目選択!B33</f>
        <v/>
      </c>
      <c r="C37" s="312" t="str">
        <f>男子種目選択!C33</f>
        <v/>
      </c>
      <c r="D37" s="324" t="str">
        <f>男子種目選択!D33</f>
        <v/>
      </c>
      <c r="E37" s="352" t="str">
        <f>IF('男子一覧表 '!E37=1,"○","")</f>
        <v/>
      </c>
      <c r="F37" s="312" t="str">
        <f>IF('男子一覧表 '!F37=1,"○","")</f>
        <v/>
      </c>
      <c r="G37" s="312" t="str">
        <f>IF('男子一覧表 '!G37=1,"○","")</f>
        <v/>
      </c>
      <c r="H37" s="312" t="str">
        <f>IF('男子一覧表 '!H37=1,"○","")</f>
        <v/>
      </c>
      <c r="I37" s="312" t="str">
        <f>IF('男子一覧表 '!I37=1,"○","")</f>
        <v/>
      </c>
      <c r="J37" s="312" t="str">
        <f>IF('男子一覧表 '!J37=1,"○","")</f>
        <v/>
      </c>
      <c r="K37" s="312" t="str">
        <f>IF('男子一覧表 '!K37=1,"○","")</f>
        <v/>
      </c>
      <c r="L37" s="312" t="str">
        <f>IF('男子一覧表 '!L37=1,"○","")</f>
        <v/>
      </c>
      <c r="M37" s="312" t="str">
        <f>IF('男子一覧表 '!M37=1,"○","")</f>
        <v/>
      </c>
      <c r="N37" s="312" t="str">
        <f>IF('男子一覧表 '!N37=1,"○","")</f>
        <v/>
      </c>
      <c r="O37" s="312" t="str">
        <f>IF('男子一覧表 '!O37=1,"○","")</f>
        <v/>
      </c>
      <c r="P37" s="312" t="str">
        <f>IF('男子一覧表 '!P37=1,"○","")</f>
        <v/>
      </c>
      <c r="Q37" s="312" t="str">
        <f>IF('男子一覧表 '!Q37=1,"○","")</f>
        <v/>
      </c>
      <c r="R37" s="312" t="str">
        <f>IF('男子一覧表 '!R37=1,"○","")</f>
        <v/>
      </c>
      <c r="S37" s="312" t="str">
        <f>IF('男子一覧表 '!S37=1,"○","")</f>
        <v/>
      </c>
      <c r="T37" s="312" t="str">
        <f>IF('男子一覧表 '!T37=1,"○","")</f>
        <v/>
      </c>
      <c r="U37" s="312" t="str">
        <f>IF('男子一覧表 '!U37=1,"○","")</f>
        <v/>
      </c>
      <c r="V37" s="312" t="str">
        <f>IF('男子一覧表 '!V37=1,"○","")</f>
        <v/>
      </c>
      <c r="W37" s="312" t="str">
        <f>IF('男子一覧表 '!W37=1,"○","")</f>
        <v/>
      </c>
      <c r="X37" s="353" t="str">
        <f>IF('男子一覧表 '!X37=1,"○","")</f>
        <v/>
      </c>
      <c r="Z37" s="311">
        <v>30</v>
      </c>
      <c r="AA37" s="312" t="str">
        <f t="shared" si="0"/>
        <v/>
      </c>
      <c r="AB37" s="312" t="str">
        <f t="shared" si="1"/>
        <v/>
      </c>
      <c r="AC37" s="324" t="str">
        <f t="shared" si="2"/>
        <v/>
      </c>
      <c r="AD37" s="352" t="str">
        <f>IF('男子一覧表 '!AD37=1,"○","")</f>
        <v/>
      </c>
      <c r="AE37" s="312" t="str">
        <f>IF('男子一覧表 '!AE37=1,"○","")</f>
        <v/>
      </c>
      <c r="AF37" s="312" t="str">
        <f>IF('男子一覧表 '!AF37=1,"○","")</f>
        <v/>
      </c>
      <c r="AG37" s="312" t="str">
        <f>IF('男子一覧表 '!AG37=1,"○","")</f>
        <v/>
      </c>
      <c r="AH37" s="312" t="str">
        <f>IF('男子一覧表 '!AH37=1,"○","")</f>
        <v/>
      </c>
      <c r="AI37" s="312" t="str">
        <f>IF('男子一覧表 '!AI37=1,"○","")</f>
        <v/>
      </c>
      <c r="AJ37" s="312" t="str">
        <f>IF('男子一覧表 '!AJ37=1,"○","")</f>
        <v/>
      </c>
      <c r="AK37" s="312" t="str">
        <f>IF('男子一覧表 '!AK37=1,"○","")</f>
        <v/>
      </c>
      <c r="AL37" s="312" t="str">
        <f>IF('男子一覧表 '!AL37=1,"○","")</f>
        <v/>
      </c>
      <c r="AM37" s="312" t="str">
        <f>IF('男子一覧表 '!AM37=1,"○","")</f>
        <v/>
      </c>
      <c r="AN37" s="312" t="str">
        <f>IF('男子一覧表 '!AN37=1,"○","")</f>
        <v/>
      </c>
      <c r="AO37" s="312" t="str">
        <f>IF('男子一覧表 '!AO37=1,"○","")</f>
        <v/>
      </c>
      <c r="AP37" s="312" t="str">
        <f>IF('男子一覧表 '!AP37=1,"○","")</f>
        <v/>
      </c>
      <c r="AQ37" s="312" t="str">
        <f>IF('男子一覧表 '!AQ37=1,"○","")</f>
        <v/>
      </c>
      <c r="AR37" s="312" t="str">
        <f>IF('男子一覧表 '!AR37=1,"○","")</f>
        <v/>
      </c>
      <c r="AS37" s="312" t="str">
        <f>IF('男子一覧表 '!AS37=1,"○","")</f>
        <v/>
      </c>
      <c r="AT37" s="312" t="str">
        <f>IF('男子一覧表 '!AT37=1,"○","")</f>
        <v/>
      </c>
      <c r="AU37" s="312" t="str">
        <f>IF('男子一覧表 '!AU37=1,"○","")</f>
        <v/>
      </c>
      <c r="AV37" s="312" t="str">
        <f>IF('男子一覧表 '!AV37=1,"○","")</f>
        <v/>
      </c>
      <c r="AW37" s="353" t="str">
        <f>IF('男子一覧表 '!AW37=1,"○","")</f>
        <v/>
      </c>
      <c r="AY37" s="311">
        <v>30</v>
      </c>
      <c r="AZ37" s="312" t="str">
        <f t="shared" si="3"/>
        <v/>
      </c>
      <c r="BA37" s="312" t="str">
        <f t="shared" si="4"/>
        <v/>
      </c>
      <c r="BB37" s="324" t="str">
        <f t="shared" si="5"/>
        <v/>
      </c>
      <c r="BC37" s="352" t="str">
        <f>IF('男子一覧表 '!BC37=1,"○","")</f>
        <v/>
      </c>
      <c r="BD37" s="312" t="str">
        <f>IF('男子一覧表 '!BD37=1,"○","")</f>
        <v/>
      </c>
      <c r="BE37" s="312" t="str">
        <f>IF('男子一覧表 '!BE37=1,"○","")</f>
        <v/>
      </c>
      <c r="BF37" s="312" t="str">
        <f>IF('男子一覧表 '!BF37=1,"○","")</f>
        <v/>
      </c>
      <c r="BG37" s="312" t="str">
        <f>IF('男子一覧表 '!BG37=1,"○","")</f>
        <v/>
      </c>
      <c r="BH37" s="312" t="str">
        <f>IF('男子一覧表 '!BH37=1,"○","")</f>
        <v/>
      </c>
      <c r="BI37" s="312" t="str">
        <f>IF('男子一覧表 '!BI37=1,"○","")</f>
        <v/>
      </c>
      <c r="BJ37" s="312" t="str">
        <f>IF('男子一覧表 '!BJ37=1,"○","")</f>
        <v/>
      </c>
      <c r="BK37" s="312" t="str">
        <f>IF('男子一覧表 '!BK37=1,"○","")</f>
        <v/>
      </c>
      <c r="BL37" s="312" t="str">
        <f>IF('男子一覧表 '!BL37=1,"○","")</f>
        <v/>
      </c>
      <c r="BM37" s="312" t="str">
        <f>IF('男子一覧表 '!BM37=1,"○","")</f>
        <v/>
      </c>
      <c r="BN37" s="312" t="str">
        <f>IF('男子一覧表 '!BN37=1,"○","")</f>
        <v/>
      </c>
      <c r="BO37" s="312" t="str">
        <f>IF('男子一覧表 '!BO37=1,"○","")</f>
        <v/>
      </c>
      <c r="BP37" s="312" t="str">
        <f>IF('男子一覧表 '!BP37=1,"○","")</f>
        <v/>
      </c>
      <c r="BQ37" s="312" t="str">
        <f>IF('男子一覧表 '!BQ37=1,"○","")</f>
        <v/>
      </c>
      <c r="BR37" s="312" t="str">
        <f>IF('男子一覧表 '!BR37=1,"○","")</f>
        <v/>
      </c>
      <c r="BS37" s="312" t="str">
        <f>IF('男子一覧表 '!BS37=1,"○","")</f>
        <v/>
      </c>
      <c r="BT37" s="312" t="str">
        <f>IF('男子一覧表 '!BT37=1,"○","")</f>
        <v/>
      </c>
      <c r="BU37" s="312" t="str">
        <f>IF('男子一覧表 '!BU37=1,"○","")</f>
        <v/>
      </c>
      <c r="BV37" s="353" t="str">
        <f>IF('男子一覧表 '!BV37=1,"○","")</f>
        <v/>
      </c>
    </row>
    <row r="38" spans="1:74" ht="15.95" customHeight="1">
      <c r="A38" s="311">
        <v>31</v>
      </c>
      <c r="B38" s="312" t="str">
        <f>男子種目選択!B34</f>
        <v/>
      </c>
      <c r="C38" s="312" t="str">
        <f>男子種目選択!C34</f>
        <v/>
      </c>
      <c r="D38" s="324" t="str">
        <f>男子種目選択!D34</f>
        <v/>
      </c>
      <c r="E38" s="352" t="str">
        <f>IF('男子一覧表 '!E38=1,"○","")</f>
        <v/>
      </c>
      <c r="F38" s="312" t="str">
        <f>IF('男子一覧表 '!F38=1,"○","")</f>
        <v/>
      </c>
      <c r="G38" s="312" t="str">
        <f>IF('男子一覧表 '!G38=1,"○","")</f>
        <v/>
      </c>
      <c r="H38" s="312" t="str">
        <f>IF('男子一覧表 '!H38=1,"○","")</f>
        <v/>
      </c>
      <c r="I38" s="312" t="str">
        <f>IF('男子一覧表 '!I38=1,"○","")</f>
        <v/>
      </c>
      <c r="J38" s="312" t="str">
        <f>IF('男子一覧表 '!J38=1,"○","")</f>
        <v/>
      </c>
      <c r="K38" s="312" t="str">
        <f>IF('男子一覧表 '!K38=1,"○","")</f>
        <v/>
      </c>
      <c r="L38" s="312" t="str">
        <f>IF('男子一覧表 '!L38=1,"○","")</f>
        <v/>
      </c>
      <c r="M38" s="312" t="str">
        <f>IF('男子一覧表 '!M38=1,"○","")</f>
        <v/>
      </c>
      <c r="N38" s="312" t="str">
        <f>IF('男子一覧表 '!N38=1,"○","")</f>
        <v/>
      </c>
      <c r="O38" s="312" t="str">
        <f>IF('男子一覧表 '!O38=1,"○","")</f>
        <v/>
      </c>
      <c r="P38" s="312" t="str">
        <f>IF('男子一覧表 '!P38=1,"○","")</f>
        <v/>
      </c>
      <c r="Q38" s="312" t="str">
        <f>IF('男子一覧表 '!Q38=1,"○","")</f>
        <v/>
      </c>
      <c r="R38" s="312" t="str">
        <f>IF('男子一覧表 '!R38=1,"○","")</f>
        <v/>
      </c>
      <c r="S38" s="312" t="str">
        <f>IF('男子一覧表 '!S38=1,"○","")</f>
        <v/>
      </c>
      <c r="T38" s="312" t="str">
        <f>IF('男子一覧表 '!T38=1,"○","")</f>
        <v/>
      </c>
      <c r="U38" s="312" t="str">
        <f>IF('男子一覧表 '!U38=1,"○","")</f>
        <v/>
      </c>
      <c r="V38" s="312" t="str">
        <f>IF('男子一覧表 '!V38=1,"○","")</f>
        <v/>
      </c>
      <c r="W38" s="312" t="str">
        <f>IF('男子一覧表 '!W38=1,"○","")</f>
        <v/>
      </c>
      <c r="X38" s="353" t="str">
        <f>IF('男子一覧表 '!X38=1,"○","")</f>
        <v/>
      </c>
      <c r="Z38" s="311">
        <v>31</v>
      </c>
      <c r="AA38" s="312" t="str">
        <f t="shared" si="0"/>
        <v/>
      </c>
      <c r="AB38" s="312" t="str">
        <f t="shared" si="1"/>
        <v/>
      </c>
      <c r="AC38" s="324" t="str">
        <f t="shared" si="2"/>
        <v/>
      </c>
      <c r="AD38" s="352" t="str">
        <f>IF('男子一覧表 '!AD38=1,"○","")</f>
        <v/>
      </c>
      <c r="AE38" s="312" t="str">
        <f>IF('男子一覧表 '!AE38=1,"○","")</f>
        <v/>
      </c>
      <c r="AF38" s="312" t="str">
        <f>IF('男子一覧表 '!AF38=1,"○","")</f>
        <v/>
      </c>
      <c r="AG38" s="312" t="str">
        <f>IF('男子一覧表 '!AG38=1,"○","")</f>
        <v/>
      </c>
      <c r="AH38" s="312" t="str">
        <f>IF('男子一覧表 '!AH38=1,"○","")</f>
        <v/>
      </c>
      <c r="AI38" s="312" t="str">
        <f>IF('男子一覧表 '!AI38=1,"○","")</f>
        <v/>
      </c>
      <c r="AJ38" s="312" t="str">
        <f>IF('男子一覧表 '!AJ38=1,"○","")</f>
        <v/>
      </c>
      <c r="AK38" s="312" t="str">
        <f>IF('男子一覧表 '!AK38=1,"○","")</f>
        <v/>
      </c>
      <c r="AL38" s="312" t="str">
        <f>IF('男子一覧表 '!AL38=1,"○","")</f>
        <v/>
      </c>
      <c r="AM38" s="312" t="str">
        <f>IF('男子一覧表 '!AM38=1,"○","")</f>
        <v/>
      </c>
      <c r="AN38" s="312" t="str">
        <f>IF('男子一覧表 '!AN38=1,"○","")</f>
        <v/>
      </c>
      <c r="AO38" s="312" t="str">
        <f>IF('男子一覧表 '!AO38=1,"○","")</f>
        <v/>
      </c>
      <c r="AP38" s="312" t="str">
        <f>IF('男子一覧表 '!AP38=1,"○","")</f>
        <v/>
      </c>
      <c r="AQ38" s="312" t="str">
        <f>IF('男子一覧表 '!AQ38=1,"○","")</f>
        <v/>
      </c>
      <c r="AR38" s="312" t="str">
        <f>IF('男子一覧表 '!AR38=1,"○","")</f>
        <v/>
      </c>
      <c r="AS38" s="312" t="str">
        <f>IF('男子一覧表 '!AS38=1,"○","")</f>
        <v/>
      </c>
      <c r="AT38" s="312" t="str">
        <f>IF('男子一覧表 '!AT38=1,"○","")</f>
        <v/>
      </c>
      <c r="AU38" s="312" t="str">
        <f>IF('男子一覧表 '!AU38=1,"○","")</f>
        <v/>
      </c>
      <c r="AV38" s="312" t="str">
        <f>IF('男子一覧表 '!AV38=1,"○","")</f>
        <v/>
      </c>
      <c r="AW38" s="353" t="str">
        <f>IF('男子一覧表 '!AW38=1,"○","")</f>
        <v/>
      </c>
      <c r="AY38" s="311">
        <v>31</v>
      </c>
      <c r="AZ38" s="312" t="str">
        <f t="shared" si="3"/>
        <v/>
      </c>
      <c r="BA38" s="312" t="str">
        <f t="shared" si="4"/>
        <v/>
      </c>
      <c r="BB38" s="324" t="str">
        <f t="shared" si="5"/>
        <v/>
      </c>
      <c r="BC38" s="352" t="str">
        <f>IF('男子一覧表 '!BC38=1,"○","")</f>
        <v/>
      </c>
      <c r="BD38" s="312" t="str">
        <f>IF('男子一覧表 '!BD38=1,"○","")</f>
        <v/>
      </c>
      <c r="BE38" s="312" t="str">
        <f>IF('男子一覧表 '!BE38=1,"○","")</f>
        <v/>
      </c>
      <c r="BF38" s="312" t="str">
        <f>IF('男子一覧表 '!BF38=1,"○","")</f>
        <v/>
      </c>
      <c r="BG38" s="312" t="str">
        <f>IF('男子一覧表 '!BG38=1,"○","")</f>
        <v/>
      </c>
      <c r="BH38" s="312" t="str">
        <f>IF('男子一覧表 '!BH38=1,"○","")</f>
        <v/>
      </c>
      <c r="BI38" s="312" t="str">
        <f>IF('男子一覧表 '!BI38=1,"○","")</f>
        <v/>
      </c>
      <c r="BJ38" s="312" t="str">
        <f>IF('男子一覧表 '!BJ38=1,"○","")</f>
        <v/>
      </c>
      <c r="BK38" s="312" t="str">
        <f>IF('男子一覧表 '!BK38=1,"○","")</f>
        <v/>
      </c>
      <c r="BL38" s="312" t="str">
        <f>IF('男子一覧表 '!BL38=1,"○","")</f>
        <v/>
      </c>
      <c r="BM38" s="312" t="str">
        <f>IF('男子一覧表 '!BM38=1,"○","")</f>
        <v/>
      </c>
      <c r="BN38" s="312" t="str">
        <f>IF('男子一覧表 '!BN38=1,"○","")</f>
        <v/>
      </c>
      <c r="BO38" s="312" t="str">
        <f>IF('男子一覧表 '!BO38=1,"○","")</f>
        <v/>
      </c>
      <c r="BP38" s="312" t="str">
        <f>IF('男子一覧表 '!BP38=1,"○","")</f>
        <v/>
      </c>
      <c r="BQ38" s="312" t="str">
        <f>IF('男子一覧表 '!BQ38=1,"○","")</f>
        <v/>
      </c>
      <c r="BR38" s="312" t="str">
        <f>IF('男子一覧表 '!BR38=1,"○","")</f>
        <v/>
      </c>
      <c r="BS38" s="312" t="str">
        <f>IF('男子一覧表 '!BS38=1,"○","")</f>
        <v/>
      </c>
      <c r="BT38" s="312" t="str">
        <f>IF('男子一覧表 '!BT38=1,"○","")</f>
        <v/>
      </c>
      <c r="BU38" s="312" t="str">
        <f>IF('男子一覧表 '!BU38=1,"○","")</f>
        <v/>
      </c>
      <c r="BV38" s="353" t="str">
        <f>IF('男子一覧表 '!BV38=1,"○","")</f>
        <v/>
      </c>
    </row>
    <row r="39" spans="1:74" ht="15.95" customHeight="1">
      <c r="A39" s="311">
        <v>32</v>
      </c>
      <c r="B39" s="312" t="str">
        <f>男子種目選択!B35</f>
        <v/>
      </c>
      <c r="C39" s="312" t="str">
        <f>男子種目選択!C35</f>
        <v/>
      </c>
      <c r="D39" s="324" t="str">
        <f>男子種目選択!D35</f>
        <v/>
      </c>
      <c r="E39" s="352" t="str">
        <f>IF('男子一覧表 '!E39=1,"○","")</f>
        <v/>
      </c>
      <c r="F39" s="312" t="str">
        <f>IF('男子一覧表 '!F39=1,"○","")</f>
        <v/>
      </c>
      <c r="G39" s="312" t="str">
        <f>IF('男子一覧表 '!G39=1,"○","")</f>
        <v/>
      </c>
      <c r="H39" s="312" t="str">
        <f>IF('男子一覧表 '!H39=1,"○","")</f>
        <v/>
      </c>
      <c r="I39" s="312" t="str">
        <f>IF('男子一覧表 '!I39=1,"○","")</f>
        <v/>
      </c>
      <c r="J39" s="312" t="str">
        <f>IF('男子一覧表 '!J39=1,"○","")</f>
        <v/>
      </c>
      <c r="K39" s="312" t="str">
        <f>IF('男子一覧表 '!K39=1,"○","")</f>
        <v/>
      </c>
      <c r="L39" s="312" t="str">
        <f>IF('男子一覧表 '!L39=1,"○","")</f>
        <v/>
      </c>
      <c r="M39" s="312" t="str">
        <f>IF('男子一覧表 '!M39=1,"○","")</f>
        <v/>
      </c>
      <c r="N39" s="312" t="str">
        <f>IF('男子一覧表 '!N39=1,"○","")</f>
        <v/>
      </c>
      <c r="O39" s="312" t="str">
        <f>IF('男子一覧表 '!O39=1,"○","")</f>
        <v/>
      </c>
      <c r="P39" s="312" t="str">
        <f>IF('男子一覧表 '!P39=1,"○","")</f>
        <v/>
      </c>
      <c r="Q39" s="312" t="str">
        <f>IF('男子一覧表 '!Q39=1,"○","")</f>
        <v/>
      </c>
      <c r="R39" s="312" t="str">
        <f>IF('男子一覧表 '!R39=1,"○","")</f>
        <v/>
      </c>
      <c r="S39" s="312" t="str">
        <f>IF('男子一覧表 '!S39=1,"○","")</f>
        <v/>
      </c>
      <c r="T39" s="312" t="str">
        <f>IF('男子一覧表 '!T39=1,"○","")</f>
        <v/>
      </c>
      <c r="U39" s="312" t="str">
        <f>IF('男子一覧表 '!U39=1,"○","")</f>
        <v/>
      </c>
      <c r="V39" s="312" t="str">
        <f>IF('男子一覧表 '!V39=1,"○","")</f>
        <v/>
      </c>
      <c r="W39" s="312" t="str">
        <f>IF('男子一覧表 '!W39=1,"○","")</f>
        <v/>
      </c>
      <c r="X39" s="353" t="str">
        <f>IF('男子一覧表 '!X39=1,"○","")</f>
        <v/>
      </c>
      <c r="Z39" s="311">
        <v>32</v>
      </c>
      <c r="AA39" s="312" t="str">
        <f t="shared" si="0"/>
        <v/>
      </c>
      <c r="AB39" s="312" t="str">
        <f t="shared" si="1"/>
        <v/>
      </c>
      <c r="AC39" s="324" t="str">
        <f t="shared" si="2"/>
        <v/>
      </c>
      <c r="AD39" s="352" t="str">
        <f>IF('男子一覧表 '!AD39=1,"○","")</f>
        <v/>
      </c>
      <c r="AE39" s="312" t="str">
        <f>IF('男子一覧表 '!AE39=1,"○","")</f>
        <v/>
      </c>
      <c r="AF39" s="312" t="str">
        <f>IF('男子一覧表 '!AF39=1,"○","")</f>
        <v/>
      </c>
      <c r="AG39" s="312" t="str">
        <f>IF('男子一覧表 '!AG39=1,"○","")</f>
        <v/>
      </c>
      <c r="AH39" s="312" t="str">
        <f>IF('男子一覧表 '!AH39=1,"○","")</f>
        <v/>
      </c>
      <c r="AI39" s="312" t="str">
        <f>IF('男子一覧表 '!AI39=1,"○","")</f>
        <v/>
      </c>
      <c r="AJ39" s="312" t="str">
        <f>IF('男子一覧表 '!AJ39=1,"○","")</f>
        <v/>
      </c>
      <c r="AK39" s="312" t="str">
        <f>IF('男子一覧表 '!AK39=1,"○","")</f>
        <v/>
      </c>
      <c r="AL39" s="312" t="str">
        <f>IF('男子一覧表 '!AL39=1,"○","")</f>
        <v/>
      </c>
      <c r="AM39" s="312" t="str">
        <f>IF('男子一覧表 '!AM39=1,"○","")</f>
        <v/>
      </c>
      <c r="AN39" s="312" t="str">
        <f>IF('男子一覧表 '!AN39=1,"○","")</f>
        <v/>
      </c>
      <c r="AO39" s="312" t="str">
        <f>IF('男子一覧表 '!AO39=1,"○","")</f>
        <v/>
      </c>
      <c r="AP39" s="312" t="str">
        <f>IF('男子一覧表 '!AP39=1,"○","")</f>
        <v/>
      </c>
      <c r="AQ39" s="312" t="str">
        <f>IF('男子一覧表 '!AQ39=1,"○","")</f>
        <v/>
      </c>
      <c r="AR39" s="312" t="str">
        <f>IF('男子一覧表 '!AR39=1,"○","")</f>
        <v/>
      </c>
      <c r="AS39" s="312" t="str">
        <f>IF('男子一覧表 '!AS39=1,"○","")</f>
        <v/>
      </c>
      <c r="AT39" s="312" t="str">
        <f>IF('男子一覧表 '!AT39=1,"○","")</f>
        <v/>
      </c>
      <c r="AU39" s="312" t="str">
        <f>IF('男子一覧表 '!AU39=1,"○","")</f>
        <v/>
      </c>
      <c r="AV39" s="312" t="str">
        <f>IF('男子一覧表 '!AV39=1,"○","")</f>
        <v/>
      </c>
      <c r="AW39" s="353" t="str">
        <f>IF('男子一覧表 '!AW39=1,"○","")</f>
        <v/>
      </c>
      <c r="AY39" s="311">
        <v>32</v>
      </c>
      <c r="AZ39" s="312" t="str">
        <f t="shared" si="3"/>
        <v/>
      </c>
      <c r="BA39" s="312" t="str">
        <f t="shared" si="4"/>
        <v/>
      </c>
      <c r="BB39" s="324" t="str">
        <f t="shared" si="5"/>
        <v/>
      </c>
      <c r="BC39" s="352" t="str">
        <f>IF('男子一覧表 '!BC39=1,"○","")</f>
        <v/>
      </c>
      <c r="BD39" s="312" t="str">
        <f>IF('男子一覧表 '!BD39=1,"○","")</f>
        <v/>
      </c>
      <c r="BE39" s="312" t="str">
        <f>IF('男子一覧表 '!BE39=1,"○","")</f>
        <v/>
      </c>
      <c r="BF39" s="312" t="str">
        <f>IF('男子一覧表 '!BF39=1,"○","")</f>
        <v/>
      </c>
      <c r="BG39" s="312" t="str">
        <f>IF('男子一覧表 '!BG39=1,"○","")</f>
        <v/>
      </c>
      <c r="BH39" s="312" t="str">
        <f>IF('男子一覧表 '!BH39=1,"○","")</f>
        <v/>
      </c>
      <c r="BI39" s="312" t="str">
        <f>IF('男子一覧表 '!BI39=1,"○","")</f>
        <v/>
      </c>
      <c r="BJ39" s="312" t="str">
        <f>IF('男子一覧表 '!BJ39=1,"○","")</f>
        <v/>
      </c>
      <c r="BK39" s="312" t="str">
        <f>IF('男子一覧表 '!BK39=1,"○","")</f>
        <v/>
      </c>
      <c r="BL39" s="312" t="str">
        <f>IF('男子一覧表 '!BL39=1,"○","")</f>
        <v/>
      </c>
      <c r="BM39" s="312" t="str">
        <f>IF('男子一覧表 '!BM39=1,"○","")</f>
        <v/>
      </c>
      <c r="BN39" s="312" t="str">
        <f>IF('男子一覧表 '!BN39=1,"○","")</f>
        <v/>
      </c>
      <c r="BO39" s="312" t="str">
        <f>IF('男子一覧表 '!BO39=1,"○","")</f>
        <v/>
      </c>
      <c r="BP39" s="312" t="str">
        <f>IF('男子一覧表 '!BP39=1,"○","")</f>
        <v/>
      </c>
      <c r="BQ39" s="312" t="str">
        <f>IF('男子一覧表 '!BQ39=1,"○","")</f>
        <v/>
      </c>
      <c r="BR39" s="312" t="str">
        <f>IF('男子一覧表 '!BR39=1,"○","")</f>
        <v/>
      </c>
      <c r="BS39" s="312" t="str">
        <f>IF('男子一覧表 '!BS39=1,"○","")</f>
        <v/>
      </c>
      <c r="BT39" s="312" t="str">
        <f>IF('男子一覧表 '!BT39=1,"○","")</f>
        <v/>
      </c>
      <c r="BU39" s="312" t="str">
        <f>IF('男子一覧表 '!BU39=1,"○","")</f>
        <v/>
      </c>
      <c r="BV39" s="353" t="str">
        <f>IF('男子一覧表 '!BV39=1,"○","")</f>
        <v/>
      </c>
    </row>
    <row r="40" spans="1:74" ht="15.95" customHeight="1">
      <c r="A40" s="311">
        <v>33</v>
      </c>
      <c r="B40" s="312" t="str">
        <f>男子種目選択!B36</f>
        <v/>
      </c>
      <c r="C40" s="312" t="str">
        <f>男子種目選択!C36</f>
        <v/>
      </c>
      <c r="D40" s="324" t="str">
        <f>男子種目選択!D36</f>
        <v/>
      </c>
      <c r="E40" s="352" t="str">
        <f>IF('男子一覧表 '!E40=1,"○","")</f>
        <v/>
      </c>
      <c r="F40" s="312" t="str">
        <f>IF('男子一覧表 '!F40=1,"○","")</f>
        <v/>
      </c>
      <c r="G40" s="312" t="str">
        <f>IF('男子一覧表 '!G40=1,"○","")</f>
        <v/>
      </c>
      <c r="H40" s="312" t="str">
        <f>IF('男子一覧表 '!H40=1,"○","")</f>
        <v/>
      </c>
      <c r="I40" s="312" t="str">
        <f>IF('男子一覧表 '!I40=1,"○","")</f>
        <v/>
      </c>
      <c r="J40" s="312" t="str">
        <f>IF('男子一覧表 '!J40=1,"○","")</f>
        <v/>
      </c>
      <c r="K40" s="312" t="str">
        <f>IF('男子一覧表 '!K40=1,"○","")</f>
        <v/>
      </c>
      <c r="L40" s="312" t="str">
        <f>IF('男子一覧表 '!L40=1,"○","")</f>
        <v/>
      </c>
      <c r="M40" s="312" t="str">
        <f>IF('男子一覧表 '!M40=1,"○","")</f>
        <v/>
      </c>
      <c r="N40" s="312" t="str">
        <f>IF('男子一覧表 '!N40=1,"○","")</f>
        <v/>
      </c>
      <c r="O40" s="312" t="str">
        <f>IF('男子一覧表 '!O40=1,"○","")</f>
        <v/>
      </c>
      <c r="P40" s="312" t="str">
        <f>IF('男子一覧表 '!P40=1,"○","")</f>
        <v/>
      </c>
      <c r="Q40" s="312" t="str">
        <f>IF('男子一覧表 '!Q40=1,"○","")</f>
        <v/>
      </c>
      <c r="R40" s="312" t="str">
        <f>IF('男子一覧表 '!R40=1,"○","")</f>
        <v/>
      </c>
      <c r="S40" s="312" t="str">
        <f>IF('男子一覧表 '!S40=1,"○","")</f>
        <v/>
      </c>
      <c r="T40" s="312" t="str">
        <f>IF('男子一覧表 '!T40=1,"○","")</f>
        <v/>
      </c>
      <c r="U40" s="312" t="str">
        <f>IF('男子一覧表 '!U40=1,"○","")</f>
        <v/>
      </c>
      <c r="V40" s="312" t="str">
        <f>IF('男子一覧表 '!V40=1,"○","")</f>
        <v/>
      </c>
      <c r="W40" s="312" t="str">
        <f>IF('男子一覧表 '!W40=1,"○","")</f>
        <v/>
      </c>
      <c r="X40" s="353" t="str">
        <f>IF('男子一覧表 '!X40=1,"○","")</f>
        <v/>
      </c>
      <c r="Z40" s="311">
        <v>33</v>
      </c>
      <c r="AA40" s="312" t="str">
        <f t="shared" si="0"/>
        <v/>
      </c>
      <c r="AB40" s="312" t="str">
        <f t="shared" si="1"/>
        <v/>
      </c>
      <c r="AC40" s="324" t="str">
        <f t="shared" si="2"/>
        <v/>
      </c>
      <c r="AD40" s="352" t="str">
        <f>IF('男子一覧表 '!AD40=1,"○","")</f>
        <v/>
      </c>
      <c r="AE40" s="312" t="str">
        <f>IF('男子一覧表 '!AE40=1,"○","")</f>
        <v/>
      </c>
      <c r="AF40" s="312" t="str">
        <f>IF('男子一覧表 '!AF40=1,"○","")</f>
        <v/>
      </c>
      <c r="AG40" s="312" t="str">
        <f>IF('男子一覧表 '!AG40=1,"○","")</f>
        <v/>
      </c>
      <c r="AH40" s="312" t="str">
        <f>IF('男子一覧表 '!AH40=1,"○","")</f>
        <v/>
      </c>
      <c r="AI40" s="312" t="str">
        <f>IF('男子一覧表 '!AI40=1,"○","")</f>
        <v/>
      </c>
      <c r="AJ40" s="312" t="str">
        <f>IF('男子一覧表 '!AJ40=1,"○","")</f>
        <v/>
      </c>
      <c r="AK40" s="312" t="str">
        <f>IF('男子一覧表 '!AK40=1,"○","")</f>
        <v/>
      </c>
      <c r="AL40" s="312" t="str">
        <f>IF('男子一覧表 '!AL40=1,"○","")</f>
        <v/>
      </c>
      <c r="AM40" s="312" t="str">
        <f>IF('男子一覧表 '!AM40=1,"○","")</f>
        <v/>
      </c>
      <c r="AN40" s="312" t="str">
        <f>IF('男子一覧表 '!AN40=1,"○","")</f>
        <v/>
      </c>
      <c r="AO40" s="312" t="str">
        <f>IF('男子一覧表 '!AO40=1,"○","")</f>
        <v/>
      </c>
      <c r="AP40" s="312" t="str">
        <f>IF('男子一覧表 '!AP40=1,"○","")</f>
        <v/>
      </c>
      <c r="AQ40" s="312" t="str">
        <f>IF('男子一覧表 '!AQ40=1,"○","")</f>
        <v/>
      </c>
      <c r="AR40" s="312" t="str">
        <f>IF('男子一覧表 '!AR40=1,"○","")</f>
        <v/>
      </c>
      <c r="AS40" s="312" t="str">
        <f>IF('男子一覧表 '!AS40=1,"○","")</f>
        <v/>
      </c>
      <c r="AT40" s="312" t="str">
        <f>IF('男子一覧表 '!AT40=1,"○","")</f>
        <v/>
      </c>
      <c r="AU40" s="312" t="str">
        <f>IF('男子一覧表 '!AU40=1,"○","")</f>
        <v/>
      </c>
      <c r="AV40" s="312" t="str">
        <f>IF('男子一覧表 '!AV40=1,"○","")</f>
        <v/>
      </c>
      <c r="AW40" s="353" t="str">
        <f>IF('男子一覧表 '!AW40=1,"○","")</f>
        <v/>
      </c>
      <c r="AY40" s="311">
        <v>33</v>
      </c>
      <c r="AZ40" s="312" t="str">
        <f t="shared" si="3"/>
        <v/>
      </c>
      <c r="BA40" s="312" t="str">
        <f t="shared" si="4"/>
        <v/>
      </c>
      <c r="BB40" s="324" t="str">
        <f t="shared" si="5"/>
        <v/>
      </c>
      <c r="BC40" s="352" t="str">
        <f>IF('男子一覧表 '!BC40=1,"○","")</f>
        <v/>
      </c>
      <c r="BD40" s="312" t="str">
        <f>IF('男子一覧表 '!BD40=1,"○","")</f>
        <v/>
      </c>
      <c r="BE40" s="312" t="str">
        <f>IF('男子一覧表 '!BE40=1,"○","")</f>
        <v/>
      </c>
      <c r="BF40" s="312" t="str">
        <f>IF('男子一覧表 '!BF40=1,"○","")</f>
        <v/>
      </c>
      <c r="BG40" s="312" t="str">
        <f>IF('男子一覧表 '!BG40=1,"○","")</f>
        <v/>
      </c>
      <c r="BH40" s="312" t="str">
        <f>IF('男子一覧表 '!BH40=1,"○","")</f>
        <v/>
      </c>
      <c r="BI40" s="312" t="str">
        <f>IF('男子一覧表 '!BI40=1,"○","")</f>
        <v/>
      </c>
      <c r="BJ40" s="312" t="str">
        <f>IF('男子一覧表 '!BJ40=1,"○","")</f>
        <v/>
      </c>
      <c r="BK40" s="312" t="str">
        <f>IF('男子一覧表 '!BK40=1,"○","")</f>
        <v/>
      </c>
      <c r="BL40" s="312" t="str">
        <f>IF('男子一覧表 '!BL40=1,"○","")</f>
        <v/>
      </c>
      <c r="BM40" s="312" t="str">
        <f>IF('男子一覧表 '!BM40=1,"○","")</f>
        <v/>
      </c>
      <c r="BN40" s="312" t="str">
        <f>IF('男子一覧表 '!BN40=1,"○","")</f>
        <v/>
      </c>
      <c r="BO40" s="312" t="str">
        <f>IF('男子一覧表 '!BO40=1,"○","")</f>
        <v/>
      </c>
      <c r="BP40" s="312" t="str">
        <f>IF('男子一覧表 '!BP40=1,"○","")</f>
        <v/>
      </c>
      <c r="BQ40" s="312" t="str">
        <f>IF('男子一覧表 '!BQ40=1,"○","")</f>
        <v/>
      </c>
      <c r="BR40" s="312" t="str">
        <f>IF('男子一覧表 '!BR40=1,"○","")</f>
        <v/>
      </c>
      <c r="BS40" s="312" t="str">
        <f>IF('男子一覧表 '!BS40=1,"○","")</f>
        <v/>
      </c>
      <c r="BT40" s="312" t="str">
        <f>IF('男子一覧表 '!BT40=1,"○","")</f>
        <v/>
      </c>
      <c r="BU40" s="312" t="str">
        <f>IF('男子一覧表 '!BU40=1,"○","")</f>
        <v/>
      </c>
      <c r="BV40" s="353" t="str">
        <f>IF('男子一覧表 '!BV40=1,"○","")</f>
        <v/>
      </c>
    </row>
    <row r="41" spans="1:74" ht="15.95" customHeight="1">
      <c r="A41" s="311">
        <v>34</v>
      </c>
      <c r="B41" s="312" t="str">
        <f>男子種目選択!B37</f>
        <v/>
      </c>
      <c r="C41" s="312" t="str">
        <f>男子種目選択!C37</f>
        <v/>
      </c>
      <c r="D41" s="324" t="str">
        <f>男子種目選択!D37</f>
        <v/>
      </c>
      <c r="E41" s="352" t="str">
        <f>IF('男子一覧表 '!E41=1,"○","")</f>
        <v/>
      </c>
      <c r="F41" s="312" t="str">
        <f>IF('男子一覧表 '!F41=1,"○","")</f>
        <v/>
      </c>
      <c r="G41" s="312" t="str">
        <f>IF('男子一覧表 '!G41=1,"○","")</f>
        <v/>
      </c>
      <c r="H41" s="312" t="str">
        <f>IF('男子一覧表 '!H41=1,"○","")</f>
        <v/>
      </c>
      <c r="I41" s="312" t="str">
        <f>IF('男子一覧表 '!I41=1,"○","")</f>
        <v/>
      </c>
      <c r="J41" s="312" t="str">
        <f>IF('男子一覧表 '!J41=1,"○","")</f>
        <v/>
      </c>
      <c r="K41" s="312" t="str">
        <f>IF('男子一覧表 '!K41=1,"○","")</f>
        <v/>
      </c>
      <c r="L41" s="312" t="str">
        <f>IF('男子一覧表 '!L41=1,"○","")</f>
        <v/>
      </c>
      <c r="M41" s="312" t="str">
        <f>IF('男子一覧表 '!M41=1,"○","")</f>
        <v/>
      </c>
      <c r="N41" s="312" t="str">
        <f>IF('男子一覧表 '!N41=1,"○","")</f>
        <v/>
      </c>
      <c r="O41" s="312" t="str">
        <f>IF('男子一覧表 '!O41=1,"○","")</f>
        <v/>
      </c>
      <c r="P41" s="312" t="str">
        <f>IF('男子一覧表 '!P41=1,"○","")</f>
        <v/>
      </c>
      <c r="Q41" s="312" t="str">
        <f>IF('男子一覧表 '!Q41=1,"○","")</f>
        <v/>
      </c>
      <c r="R41" s="312" t="str">
        <f>IF('男子一覧表 '!R41=1,"○","")</f>
        <v/>
      </c>
      <c r="S41" s="312" t="str">
        <f>IF('男子一覧表 '!S41=1,"○","")</f>
        <v/>
      </c>
      <c r="T41" s="312" t="str">
        <f>IF('男子一覧表 '!T41=1,"○","")</f>
        <v/>
      </c>
      <c r="U41" s="312" t="str">
        <f>IF('男子一覧表 '!U41=1,"○","")</f>
        <v/>
      </c>
      <c r="V41" s="312" t="str">
        <f>IF('男子一覧表 '!V41=1,"○","")</f>
        <v/>
      </c>
      <c r="W41" s="312" t="str">
        <f>IF('男子一覧表 '!W41=1,"○","")</f>
        <v/>
      </c>
      <c r="X41" s="353" t="str">
        <f>IF('男子一覧表 '!X41=1,"○","")</f>
        <v/>
      </c>
      <c r="Z41" s="311">
        <v>34</v>
      </c>
      <c r="AA41" s="312" t="str">
        <f t="shared" si="0"/>
        <v/>
      </c>
      <c r="AB41" s="312" t="str">
        <f t="shared" si="1"/>
        <v/>
      </c>
      <c r="AC41" s="324" t="str">
        <f t="shared" si="2"/>
        <v/>
      </c>
      <c r="AD41" s="352" t="str">
        <f>IF('男子一覧表 '!AD41=1,"○","")</f>
        <v/>
      </c>
      <c r="AE41" s="312" t="str">
        <f>IF('男子一覧表 '!AE41=1,"○","")</f>
        <v/>
      </c>
      <c r="AF41" s="312" t="str">
        <f>IF('男子一覧表 '!AF41=1,"○","")</f>
        <v/>
      </c>
      <c r="AG41" s="312" t="str">
        <f>IF('男子一覧表 '!AG41=1,"○","")</f>
        <v/>
      </c>
      <c r="AH41" s="312" t="str">
        <f>IF('男子一覧表 '!AH41=1,"○","")</f>
        <v/>
      </c>
      <c r="AI41" s="312" t="str">
        <f>IF('男子一覧表 '!AI41=1,"○","")</f>
        <v/>
      </c>
      <c r="AJ41" s="312" t="str">
        <f>IF('男子一覧表 '!AJ41=1,"○","")</f>
        <v/>
      </c>
      <c r="AK41" s="312" t="str">
        <f>IF('男子一覧表 '!AK41=1,"○","")</f>
        <v/>
      </c>
      <c r="AL41" s="312" t="str">
        <f>IF('男子一覧表 '!AL41=1,"○","")</f>
        <v/>
      </c>
      <c r="AM41" s="312" t="str">
        <f>IF('男子一覧表 '!AM41=1,"○","")</f>
        <v/>
      </c>
      <c r="AN41" s="312" t="str">
        <f>IF('男子一覧表 '!AN41=1,"○","")</f>
        <v/>
      </c>
      <c r="AO41" s="312" t="str">
        <f>IF('男子一覧表 '!AO41=1,"○","")</f>
        <v/>
      </c>
      <c r="AP41" s="312" t="str">
        <f>IF('男子一覧表 '!AP41=1,"○","")</f>
        <v/>
      </c>
      <c r="AQ41" s="312" t="str">
        <f>IF('男子一覧表 '!AQ41=1,"○","")</f>
        <v/>
      </c>
      <c r="AR41" s="312" t="str">
        <f>IF('男子一覧表 '!AR41=1,"○","")</f>
        <v/>
      </c>
      <c r="AS41" s="312" t="str">
        <f>IF('男子一覧表 '!AS41=1,"○","")</f>
        <v/>
      </c>
      <c r="AT41" s="312" t="str">
        <f>IF('男子一覧表 '!AT41=1,"○","")</f>
        <v/>
      </c>
      <c r="AU41" s="312" t="str">
        <f>IF('男子一覧表 '!AU41=1,"○","")</f>
        <v/>
      </c>
      <c r="AV41" s="312" t="str">
        <f>IF('男子一覧表 '!AV41=1,"○","")</f>
        <v/>
      </c>
      <c r="AW41" s="353" t="str">
        <f>IF('男子一覧表 '!AW41=1,"○","")</f>
        <v/>
      </c>
      <c r="AY41" s="311">
        <v>34</v>
      </c>
      <c r="AZ41" s="312" t="str">
        <f t="shared" si="3"/>
        <v/>
      </c>
      <c r="BA41" s="312" t="str">
        <f t="shared" si="4"/>
        <v/>
      </c>
      <c r="BB41" s="324" t="str">
        <f t="shared" si="5"/>
        <v/>
      </c>
      <c r="BC41" s="352" t="str">
        <f>IF('男子一覧表 '!BC41=1,"○","")</f>
        <v/>
      </c>
      <c r="BD41" s="312" t="str">
        <f>IF('男子一覧表 '!BD41=1,"○","")</f>
        <v/>
      </c>
      <c r="BE41" s="312" t="str">
        <f>IF('男子一覧表 '!BE41=1,"○","")</f>
        <v/>
      </c>
      <c r="BF41" s="312" t="str">
        <f>IF('男子一覧表 '!BF41=1,"○","")</f>
        <v/>
      </c>
      <c r="BG41" s="312" t="str">
        <f>IF('男子一覧表 '!BG41=1,"○","")</f>
        <v/>
      </c>
      <c r="BH41" s="312" t="str">
        <f>IF('男子一覧表 '!BH41=1,"○","")</f>
        <v/>
      </c>
      <c r="BI41" s="312" t="str">
        <f>IF('男子一覧表 '!BI41=1,"○","")</f>
        <v/>
      </c>
      <c r="BJ41" s="312" t="str">
        <f>IF('男子一覧表 '!BJ41=1,"○","")</f>
        <v/>
      </c>
      <c r="BK41" s="312" t="str">
        <f>IF('男子一覧表 '!BK41=1,"○","")</f>
        <v/>
      </c>
      <c r="BL41" s="312" t="str">
        <f>IF('男子一覧表 '!BL41=1,"○","")</f>
        <v/>
      </c>
      <c r="BM41" s="312" t="str">
        <f>IF('男子一覧表 '!BM41=1,"○","")</f>
        <v/>
      </c>
      <c r="BN41" s="312" t="str">
        <f>IF('男子一覧表 '!BN41=1,"○","")</f>
        <v/>
      </c>
      <c r="BO41" s="312" t="str">
        <f>IF('男子一覧表 '!BO41=1,"○","")</f>
        <v/>
      </c>
      <c r="BP41" s="312" t="str">
        <f>IF('男子一覧表 '!BP41=1,"○","")</f>
        <v/>
      </c>
      <c r="BQ41" s="312" t="str">
        <f>IF('男子一覧表 '!BQ41=1,"○","")</f>
        <v/>
      </c>
      <c r="BR41" s="312" t="str">
        <f>IF('男子一覧表 '!BR41=1,"○","")</f>
        <v/>
      </c>
      <c r="BS41" s="312" t="str">
        <f>IF('男子一覧表 '!BS41=1,"○","")</f>
        <v/>
      </c>
      <c r="BT41" s="312" t="str">
        <f>IF('男子一覧表 '!BT41=1,"○","")</f>
        <v/>
      </c>
      <c r="BU41" s="312" t="str">
        <f>IF('男子一覧表 '!BU41=1,"○","")</f>
        <v/>
      </c>
      <c r="BV41" s="353" t="str">
        <f>IF('男子一覧表 '!BV41=1,"○","")</f>
        <v/>
      </c>
    </row>
    <row r="42" spans="1:74" ht="15.95" customHeight="1">
      <c r="A42" s="311">
        <v>35</v>
      </c>
      <c r="B42" s="312" t="str">
        <f>男子種目選択!B38</f>
        <v/>
      </c>
      <c r="C42" s="312" t="str">
        <f>男子種目選択!C38</f>
        <v/>
      </c>
      <c r="D42" s="324" t="str">
        <f>男子種目選択!D38</f>
        <v/>
      </c>
      <c r="E42" s="352" t="str">
        <f>IF('男子一覧表 '!E42=1,"○","")</f>
        <v/>
      </c>
      <c r="F42" s="312" t="str">
        <f>IF('男子一覧表 '!F42=1,"○","")</f>
        <v/>
      </c>
      <c r="G42" s="312" t="str">
        <f>IF('男子一覧表 '!G42=1,"○","")</f>
        <v/>
      </c>
      <c r="H42" s="312" t="str">
        <f>IF('男子一覧表 '!H42=1,"○","")</f>
        <v/>
      </c>
      <c r="I42" s="312" t="str">
        <f>IF('男子一覧表 '!I42=1,"○","")</f>
        <v/>
      </c>
      <c r="J42" s="312" t="str">
        <f>IF('男子一覧表 '!J42=1,"○","")</f>
        <v/>
      </c>
      <c r="K42" s="312" t="str">
        <f>IF('男子一覧表 '!K42=1,"○","")</f>
        <v/>
      </c>
      <c r="L42" s="312" t="str">
        <f>IF('男子一覧表 '!L42=1,"○","")</f>
        <v/>
      </c>
      <c r="M42" s="312" t="str">
        <f>IF('男子一覧表 '!M42=1,"○","")</f>
        <v/>
      </c>
      <c r="N42" s="312" t="str">
        <f>IF('男子一覧表 '!N42=1,"○","")</f>
        <v/>
      </c>
      <c r="O42" s="312" t="str">
        <f>IF('男子一覧表 '!O42=1,"○","")</f>
        <v/>
      </c>
      <c r="P42" s="312" t="str">
        <f>IF('男子一覧表 '!P42=1,"○","")</f>
        <v/>
      </c>
      <c r="Q42" s="312" t="str">
        <f>IF('男子一覧表 '!Q42=1,"○","")</f>
        <v/>
      </c>
      <c r="R42" s="312" t="str">
        <f>IF('男子一覧表 '!R42=1,"○","")</f>
        <v/>
      </c>
      <c r="S42" s="312" t="str">
        <f>IF('男子一覧表 '!S42=1,"○","")</f>
        <v/>
      </c>
      <c r="T42" s="312" t="str">
        <f>IF('男子一覧表 '!T42=1,"○","")</f>
        <v/>
      </c>
      <c r="U42" s="312" t="str">
        <f>IF('男子一覧表 '!U42=1,"○","")</f>
        <v/>
      </c>
      <c r="V42" s="312" t="str">
        <f>IF('男子一覧表 '!V42=1,"○","")</f>
        <v/>
      </c>
      <c r="W42" s="312" t="str">
        <f>IF('男子一覧表 '!W42=1,"○","")</f>
        <v/>
      </c>
      <c r="X42" s="353" t="str">
        <f>IF('男子一覧表 '!X42=1,"○","")</f>
        <v/>
      </c>
      <c r="Z42" s="311">
        <v>35</v>
      </c>
      <c r="AA42" s="312" t="str">
        <f t="shared" si="0"/>
        <v/>
      </c>
      <c r="AB42" s="312" t="str">
        <f t="shared" si="1"/>
        <v/>
      </c>
      <c r="AC42" s="324" t="str">
        <f t="shared" si="2"/>
        <v/>
      </c>
      <c r="AD42" s="352" t="str">
        <f>IF('男子一覧表 '!AD42=1,"○","")</f>
        <v/>
      </c>
      <c r="AE42" s="312" t="str">
        <f>IF('男子一覧表 '!AE42=1,"○","")</f>
        <v/>
      </c>
      <c r="AF42" s="312" t="str">
        <f>IF('男子一覧表 '!AF42=1,"○","")</f>
        <v/>
      </c>
      <c r="AG42" s="312" t="str">
        <f>IF('男子一覧表 '!AG42=1,"○","")</f>
        <v/>
      </c>
      <c r="AH42" s="312" t="str">
        <f>IF('男子一覧表 '!AH42=1,"○","")</f>
        <v/>
      </c>
      <c r="AI42" s="312" t="str">
        <f>IF('男子一覧表 '!AI42=1,"○","")</f>
        <v/>
      </c>
      <c r="AJ42" s="312" t="str">
        <f>IF('男子一覧表 '!AJ42=1,"○","")</f>
        <v/>
      </c>
      <c r="AK42" s="312" t="str">
        <f>IF('男子一覧表 '!AK42=1,"○","")</f>
        <v/>
      </c>
      <c r="AL42" s="312" t="str">
        <f>IF('男子一覧表 '!AL42=1,"○","")</f>
        <v/>
      </c>
      <c r="AM42" s="312" t="str">
        <f>IF('男子一覧表 '!AM42=1,"○","")</f>
        <v/>
      </c>
      <c r="AN42" s="312" t="str">
        <f>IF('男子一覧表 '!AN42=1,"○","")</f>
        <v/>
      </c>
      <c r="AO42" s="312" t="str">
        <f>IF('男子一覧表 '!AO42=1,"○","")</f>
        <v/>
      </c>
      <c r="AP42" s="312" t="str">
        <f>IF('男子一覧表 '!AP42=1,"○","")</f>
        <v/>
      </c>
      <c r="AQ42" s="312" t="str">
        <f>IF('男子一覧表 '!AQ42=1,"○","")</f>
        <v/>
      </c>
      <c r="AR42" s="312" t="str">
        <f>IF('男子一覧表 '!AR42=1,"○","")</f>
        <v/>
      </c>
      <c r="AS42" s="312" t="str">
        <f>IF('男子一覧表 '!AS42=1,"○","")</f>
        <v/>
      </c>
      <c r="AT42" s="312" t="str">
        <f>IF('男子一覧表 '!AT42=1,"○","")</f>
        <v/>
      </c>
      <c r="AU42" s="312" t="str">
        <f>IF('男子一覧表 '!AU42=1,"○","")</f>
        <v/>
      </c>
      <c r="AV42" s="312" t="str">
        <f>IF('男子一覧表 '!AV42=1,"○","")</f>
        <v/>
      </c>
      <c r="AW42" s="353" t="str">
        <f>IF('男子一覧表 '!AW42=1,"○","")</f>
        <v/>
      </c>
      <c r="AY42" s="311">
        <v>35</v>
      </c>
      <c r="AZ42" s="312" t="str">
        <f t="shared" si="3"/>
        <v/>
      </c>
      <c r="BA42" s="312" t="str">
        <f t="shared" si="4"/>
        <v/>
      </c>
      <c r="BB42" s="324" t="str">
        <f t="shared" si="5"/>
        <v/>
      </c>
      <c r="BC42" s="352" t="str">
        <f>IF('男子一覧表 '!BC42=1,"○","")</f>
        <v/>
      </c>
      <c r="BD42" s="312" t="str">
        <f>IF('男子一覧表 '!BD42=1,"○","")</f>
        <v/>
      </c>
      <c r="BE42" s="312" t="str">
        <f>IF('男子一覧表 '!BE42=1,"○","")</f>
        <v/>
      </c>
      <c r="BF42" s="312" t="str">
        <f>IF('男子一覧表 '!BF42=1,"○","")</f>
        <v/>
      </c>
      <c r="BG42" s="312" t="str">
        <f>IF('男子一覧表 '!BG42=1,"○","")</f>
        <v/>
      </c>
      <c r="BH42" s="312" t="str">
        <f>IF('男子一覧表 '!BH42=1,"○","")</f>
        <v/>
      </c>
      <c r="BI42" s="312" t="str">
        <f>IF('男子一覧表 '!BI42=1,"○","")</f>
        <v/>
      </c>
      <c r="BJ42" s="312" t="str">
        <f>IF('男子一覧表 '!BJ42=1,"○","")</f>
        <v/>
      </c>
      <c r="BK42" s="312" t="str">
        <f>IF('男子一覧表 '!BK42=1,"○","")</f>
        <v/>
      </c>
      <c r="BL42" s="312" t="str">
        <f>IF('男子一覧表 '!BL42=1,"○","")</f>
        <v/>
      </c>
      <c r="BM42" s="312" t="str">
        <f>IF('男子一覧表 '!BM42=1,"○","")</f>
        <v/>
      </c>
      <c r="BN42" s="312" t="str">
        <f>IF('男子一覧表 '!BN42=1,"○","")</f>
        <v/>
      </c>
      <c r="BO42" s="312" t="str">
        <f>IF('男子一覧表 '!BO42=1,"○","")</f>
        <v/>
      </c>
      <c r="BP42" s="312" t="str">
        <f>IF('男子一覧表 '!BP42=1,"○","")</f>
        <v/>
      </c>
      <c r="BQ42" s="312" t="str">
        <f>IF('男子一覧表 '!BQ42=1,"○","")</f>
        <v/>
      </c>
      <c r="BR42" s="312" t="str">
        <f>IF('男子一覧表 '!BR42=1,"○","")</f>
        <v/>
      </c>
      <c r="BS42" s="312" t="str">
        <f>IF('男子一覧表 '!BS42=1,"○","")</f>
        <v/>
      </c>
      <c r="BT42" s="312" t="str">
        <f>IF('男子一覧表 '!BT42=1,"○","")</f>
        <v/>
      </c>
      <c r="BU42" s="312" t="str">
        <f>IF('男子一覧表 '!BU42=1,"○","")</f>
        <v/>
      </c>
      <c r="BV42" s="353" t="str">
        <f>IF('男子一覧表 '!BV42=1,"○","")</f>
        <v/>
      </c>
    </row>
    <row r="43" spans="1:74" ht="15.95" customHeight="1">
      <c r="A43" s="311">
        <v>36</v>
      </c>
      <c r="B43" s="312" t="str">
        <f>男子種目選択!B39</f>
        <v/>
      </c>
      <c r="C43" s="312" t="str">
        <f>男子種目選択!C39</f>
        <v/>
      </c>
      <c r="D43" s="324" t="str">
        <f>男子種目選択!D39</f>
        <v/>
      </c>
      <c r="E43" s="352" t="str">
        <f>IF('男子一覧表 '!E43=1,"○","")</f>
        <v/>
      </c>
      <c r="F43" s="312" t="str">
        <f>IF('男子一覧表 '!F43=1,"○","")</f>
        <v/>
      </c>
      <c r="G43" s="312" t="str">
        <f>IF('男子一覧表 '!G43=1,"○","")</f>
        <v/>
      </c>
      <c r="H43" s="312" t="str">
        <f>IF('男子一覧表 '!H43=1,"○","")</f>
        <v/>
      </c>
      <c r="I43" s="312" t="str">
        <f>IF('男子一覧表 '!I43=1,"○","")</f>
        <v/>
      </c>
      <c r="J43" s="312" t="str">
        <f>IF('男子一覧表 '!J43=1,"○","")</f>
        <v/>
      </c>
      <c r="K43" s="312" t="str">
        <f>IF('男子一覧表 '!K43=1,"○","")</f>
        <v/>
      </c>
      <c r="L43" s="312" t="str">
        <f>IF('男子一覧表 '!L43=1,"○","")</f>
        <v/>
      </c>
      <c r="M43" s="312" t="str">
        <f>IF('男子一覧表 '!M43=1,"○","")</f>
        <v/>
      </c>
      <c r="N43" s="312" t="str">
        <f>IF('男子一覧表 '!N43=1,"○","")</f>
        <v/>
      </c>
      <c r="O43" s="312" t="str">
        <f>IF('男子一覧表 '!O43=1,"○","")</f>
        <v/>
      </c>
      <c r="P43" s="312" t="str">
        <f>IF('男子一覧表 '!P43=1,"○","")</f>
        <v/>
      </c>
      <c r="Q43" s="312" t="str">
        <f>IF('男子一覧表 '!Q43=1,"○","")</f>
        <v/>
      </c>
      <c r="R43" s="312" t="str">
        <f>IF('男子一覧表 '!R43=1,"○","")</f>
        <v/>
      </c>
      <c r="S43" s="312" t="str">
        <f>IF('男子一覧表 '!S43=1,"○","")</f>
        <v/>
      </c>
      <c r="T43" s="312" t="str">
        <f>IF('男子一覧表 '!T43=1,"○","")</f>
        <v/>
      </c>
      <c r="U43" s="312" t="str">
        <f>IF('男子一覧表 '!U43=1,"○","")</f>
        <v/>
      </c>
      <c r="V43" s="312" t="str">
        <f>IF('男子一覧表 '!V43=1,"○","")</f>
        <v/>
      </c>
      <c r="W43" s="312" t="str">
        <f>IF('男子一覧表 '!W43=1,"○","")</f>
        <v/>
      </c>
      <c r="X43" s="353" t="str">
        <f>IF('男子一覧表 '!X43=1,"○","")</f>
        <v/>
      </c>
      <c r="Z43" s="311">
        <v>36</v>
      </c>
      <c r="AA43" s="312" t="str">
        <f t="shared" si="0"/>
        <v/>
      </c>
      <c r="AB43" s="312" t="str">
        <f t="shared" si="1"/>
        <v/>
      </c>
      <c r="AC43" s="324" t="str">
        <f t="shared" si="2"/>
        <v/>
      </c>
      <c r="AD43" s="352" t="str">
        <f>IF('男子一覧表 '!AD43=1,"○","")</f>
        <v/>
      </c>
      <c r="AE43" s="312" t="str">
        <f>IF('男子一覧表 '!AE43=1,"○","")</f>
        <v/>
      </c>
      <c r="AF43" s="312" t="str">
        <f>IF('男子一覧表 '!AF43=1,"○","")</f>
        <v/>
      </c>
      <c r="AG43" s="312" t="str">
        <f>IF('男子一覧表 '!AG43=1,"○","")</f>
        <v/>
      </c>
      <c r="AH43" s="312" t="str">
        <f>IF('男子一覧表 '!AH43=1,"○","")</f>
        <v/>
      </c>
      <c r="AI43" s="312" t="str">
        <f>IF('男子一覧表 '!AI43=1,"○","")</f>
        <v/>
      </c>
      <c r="AJ43" s="312" t="str">
        <f>IF('男子一覧表 '!AJ43=1,"○","")</f>
        <v/>
      </c>
      <c r="AK43" s="312" t="str">
        <f>IF('男子一覧表 '!AK43=1,"○","")</f>
        <v/>
      </c>
      <c r="AL43" s="312" t="str">
        <f>IF('男子一覧表 '!AL43=1,"○","")</f>
        <v/>
      </c>
      <c r="AM43" s="312" t="str">
        <f>IF('男子一覧表 '!AM43=1,"○","")</f>
        <v/>
      </c>
      <c r="AN43" s="312" t="str">
        <f>IF('男子一覧表 '!AN43=1,"○","")</f>
        <v/>
      </c>
      <c r="AO43" s="312" t="str">
        <f>IF('男子一覧表 '!AO43=1,"○","")</f>
        <v/>
      </c>
      <c r="AP43" s="312" t="str">
        <f>IF('男子一覧表 '!AP43=1,"○","")</f>
        <v/>
      </c>
      <c r="AQ43" s="312" t="str">
        <f>IF('男子一覧表 '!AQ43=1,"○","")</f>
        <v/>
      </c>
      <c r="AR43" s="312" t="str">
        <f>IF('男子一覧表 '!AR43=1,"○","")</f>
        <v/>
      </c>
      <c r="AS43" s="312" t="str">
        <f>IF('男子一覧表 '!AS43=1,"○","")</f>
        <v/>
      </c>
      <c r="AT43" s="312" t="str">
        <f>IF('男子一覧表 '!AT43=1,"○","")</f>
        <v/>
      </c>
      <c r="AU43" s="312" t="str">
        <f>IF('男子一覧表 '!AU43=1,"○","")</f>
        <v/>
      </c>
      <c r="AV43" s="312" t="str">
        <f>IF('男子一覧表 '!AV43=1,"○","")</f>
        <v/>
      </c>
      <c r="AW43" s="353" t="str">
        <f>IF('男子一覧表 '!AW43=1,"○","")</f>
        <v/>
      </c>
      <c r="AY43" s="311">
        <v>36</v>
      </c>
      <c r="AZ43" s="312" t="str">
        <f t="shared" si="3"/>
        <v/>
      </c>
      <c r="BA43" s="312" t="str">
        <f t="shared" si="4"/>
        <v/>
      </c>
      <c r="BB43" s="324" t="str">
        <f t="shared" si="5"/>
        <v/>
      </c>
      <c r="BC43" s="352" t="str">
        <f>IF('男子一覧表 '!BC43=1,"○","")</f>
        <v/>
      </c>
      <c r="BD43" s="312" t="str">
        <f>IF('男子一覧表 '!BD43=1,"○","")</f>
        <v/>
      </c>
      <c r="BE43" s="312" t="str">
        <f>IF('男子一覧表 '!BE43=1,"○","")</f>
        <v/>
      </c>
      <c r="BF43" s="312" t="str">
        <f>IF('男子一覧表 '!BF43=1,"○","")</f>
        <v/>
      </c>
      <c r="BG43" s="312" t="str">
        <f>IF('男子一覧表 '!BG43=1,"○","")</f>
        <v/>
      </c>
      <c r="BH43" s="312" t="str">
        <f>IF('男子一覧表 '!BH43=1,"○","")</f>
        <v/>
      </c>
      <c r="BI43" s="312" t="str">
        <f>IF('男子一覧表 '!BI43=1,"○","")</f>
        <v/>
      </c>
      <c r="BJ43" s="312" t="str">
        <f>IF('男子一覧表 '!BJ43=1,"○","")</f>
        <v/>
      </c>
      <c r="BK43" s="312" t="str">
        <f>IF('男子一覧表 '!BK43=1,"○","")</f>
        <v/>
      </c>
      <c r="BL43" s="312" t="str">
        <f>IF('男子一覧表 '!BL43=1,"○","")</f>
        <v/>
      </c>
      <c r="BM43" s="312" t="str">
        <f>IF('男子一覧表 '!BM43=1,"○","")</f>
        <v/>
      </c>
      <c r="BN43" s="312" t="str">
        <f>IF('男子一覧表 '!BN43=1,"○","")</f>
        <v/>
      </c>
      <c r="BO43" s="312" t="str">
        <f>IF('男子一覧表 '!BO43=1,"○","")</f>
        <v/>
      </c>
      <c r="BP43" s="312" t="str">
        <f>IF('男子一覧表 '!BP43=1,"○","")</f>
        <v/>
      </c>
      <c r="BQ43" s="312" t="str">
        <f>IF('男子一覧表 '!BQ43=1,"○","")</f>
        <v/>
      </c>
      <c r="BR43" s="312" t="str">
        <f>IF('男子一覧表 '!BR43=1,"○","")</f>
        <v/>
      </c>
      <c r="BS43" s="312" t="str">
        <f>IF('男子一覧表 '!BS43=1,"○","")</f>
        <v/>
      </c>
      <c r="BT43" s="312" t="str">
        <f>IF('男子一覧表 '!BT43=1,"○","")</f>
        <v/>
      </c>
      <c r="BU43" s="312" t="str">
        <f>IF('男子一覧表 '!BU43=1,"○","")</f>
        <v/>
      </c>
      <c r="BV43" s="353" t="str">
        <f>IF('男子一覧表 '!BV43=1,"○","")</f>
        <v/>
      </c>
    </row>
    <row r="44" spans="1:74" ht="15.95" customHeight="1">
      <c r="A44" s="311">
        <v>37</v>
      </c>
      <c r="B44" s="312" t="str">
        <f>男子種目選択!B40</f>
        <v/>
      </c>
      <c r="C44" s="312" t="str">
        <f>男子種目選択!C40</f>
        <v/>
      </c>
      <c r="D44" s="324" t="str">
        <f>男子種目選択!D40</f>
        <v/>
      </c>
      <c r="E44" s="352" t="str">
        <f>IF('男子一覧表 '!E44=1,"○","")</f>
        <v/>
      </c>
      <c r="F44" s="312" t="str">
        <f>IF('男子一覧表 '!F44=1,"○","")</f>
        <v/>
      </c>
      <c r="G44" s="312" t="str">
        <f>IF('男子一覧表 '!G44=1,"○","")</f>
        <v/>
      </c>
      <c r="H44" s="312" t="str">
        <f>IF('男子一覧表 '!H44=1,"○","")</f>
        <v/>
      </c>
      <c r="I44" s="312" t="str">
        <f>IF('男子一覧表 '!I44=1,"○","")</f>
        <v/>
      </c>
      <c r="J44" s="312" t="str">
        <f>IF('男子一覧表 '!J44=1,"○","")</f>
        <v/>
      </c>
      <c r="K44" s="312" t="str">
        <f>IF('男子一覧表 '!K44=1,"○","")</f>
        <v/>
      </c>
      <c r="L44" s="312" t="str">
        <f>IF('男子一覧表 '!L44=1,"○","")</f>
        <v/>
      </c>
      <c r="M44" s="312" t="str">
        <f>IF('男子一覧表 '!M44=1,"○","")</f>
        <v/>
      </c>
      <c r="N44" s="312" t="str">
        <f>IF('男子一覧表 '!N44=1,"○","")</f>
        <v/>
      </c>
      <c r="O44" s="312" t="str">
        <f>IF('男子一覧表 '!O44=1,"○","")</f>
        <v/>
      </c>
      <c r="P44" s="312" t="str">
        <f>IF('男子一覧表 '!P44=1,"○","")</f>
        <v/>
      </c>
      <c r="Q44" s="312" t="str">
        <f>IF('男子一覧表 '!Q44=1,"○","")</f>
        <v/>
      </c>
      <c r="R44" s="312" t="str">
        <f>IF('男子一覧表 '!R44=1,"○","")</f>
        <v/>
      </c>
      <c r="S44" s="312" t="str">
        <f>IF('男子一覧表 '!S44=1,"○","")</f>
        <v/>
      </c>
      <c r="T44" s="312" t="str">
        <f>IF('男子一覧表 '!T44=1,"○","")</f>
        <v/>
      </c>
      <c r="U44" s="312" t="str">
        <f>IF('男子一覧表 '!U44=1,"○","")</f>
        <v/>
      </c>
      <c r="V44" s="312" t="str">
        <f>IF('男子一覧表 '!V44=1,"○","")</f>
        <v/>
      </c>
      <c r="W44" s="312" t="str">
        <f>IF('男子一覧表 '!W44=1,"○","")</f>
        <v/>
      </c>
      <c r="X44" s="353" t="str">
        <f>IF('男子一覧表 '!X44=1,"○","")</f>
        <v/>
      </c>
      <c r="Z44" s="311">
        <v>37</v>
      </c>
      <c r="AA44" s="312" t="str">
        <f t="shared" si="0"/>
        <v/>
      </c>
      <c r="AB44" s="312" t="str">
        <f t="shared" si="1"/>
        <v/>
      </c>
      <c r="AC44" s="324" t="str">
        <f t="shared" si="2"/>
        <v/>
      </c>
      <c r="AD44" s="352" t="str">
        <f>IF('男子一覧表 '!AD44=1,"○","")</f>
        <v/>
      </c>
      <c r="AE44" s="312" t="str">
        <f>IF('男子一覧表 '!AE44=1,"○","")</f>
        <v/>
      </c>
      <c r="AF44" s="312" t="str">
        <f>IF('男子一覧表 '!AF44=1,"○","")</f>
        <v/>
      </c>
      <c r="AG44" s="312" t="str">
        <f>IF('男子一覧表 '!AG44=1,"○","")</f>
        <v/>
      </c>
      <c r="AH44" s="312" t="str">
        <f>IF('男子一覧表 '!AH44=1,"○","")</f>
        <v/>
      </c>
      <c r="AI44" s="312" t="str">
        <f>IF('男子一覧表 '!AI44=1,"○","")</f>
        <v/>
      </c>
      <c r="AJ44" s="312" t="str">
        <f>IF('男子一覧表 '!AJ44=1,"○","")</f>
        <v/>
      </c>
      <c r="AK44" s="312" t="str">
        <f>IF('男子一覧表 '!AK44=1,"○","")</f>
        <v/>
      </c>
      <c r="AL44" s="312" t="str">
        <f>IF('男子一覧表 '!AL44=1,"○","")</f>
        <v/>
      </c>
      <c r="AM44" s="312" t="str">
        <f>IF('男子一覧表 '!AM44=1,"○","")</f>
        <v/>
      </c>
      <c r="AN44" s="312" t="str">
        <f>IF('男子一覧表 '!AN44=1,"○","")</f>
        <v/>
      </c>
      <c r="AO44" s="312" t="str">
        <f>IF('男子一覧表 '!AO44=1,"○","")</f>
        <v/>
      </c>
      <c r="AP44" s="312" t="str">
        <f>IF('男子一覧表 '!AP44=1,"○","")</f>
        <v/>
      </c>
      <c r="AQ44" s="312" t="str">
        <f>IF('男子一覧表 '!AQ44=1,"○","")</f>
        <v/>
      </c>
      <c r="AR44" s="312" t="str">
        <f>IF('男子一覧表 '!AR44=1,"○","")</f>
        <v/>
      </c>
      <c r="AS44" s="312" t="str">
        <f>IF('男子一覧表 '!AS44=1,"○","")</f>
        <v/>
      </c>
      <c r="AT44" s="312" t="str">
        <f>IF('男子一覧表 '!AT44=1,"○","")</f>
        <v/>
      </c>
      <c r="AU44" s="312" t="str">
        <f>IF('男子一覧表 '!AU44=1,"○","")</f>
        <v/>
      </c>
      <c r="AV44" s="312" t="str">
        <f>IF('男子一覧表 '!AV44=1,"○","")</f>
        <v/>
      </c>
      <c r="AW44" s="353" t="str">
        <f>IF('男子一覧表 '!AW44=1,"○","")</f>
        <v/>
      </c>
      <c r="AY44" s="311">
        <v>37</v>
      </c>
      <c r="AZ44" s="312" t="str">
        <f t="shared" si="3"/>
        <v/>
      </c>
      <c r="BA44" s="312" t="str">
        <f t="shared" si="4"/>
        <v/>
      </c>
      <c r="BB44" s="324" t="str">
        <f t="shared" si="5"/>
        <v/>
      </c>
      <c r="BC44" s="352" t="str">
        <f>IF('男子一覧表 '!BC44=1,"○","")</f>
        <v/>
      </c>
      <c r="BD44" s="312" t="str">
        <f>IF('男子一覧表 '!BD44=1,"○","")</f>
        <v/>
      </c>
      <c r="BE44" s="312" t="str">
        <f>IF('男子一覧表 '!BE44=1,"○","")</f>
        <v/>
      </c>
      <c r="BF44" s="312" t="str">
        <f>IF('男子一覧表 '!BF44=1,"○","")</f>
        <v/>
      </c>
      <c r="BG44" s="312" t="str">
        <f>IF('男子一覧表 '!BG44=1,"○","")</f>
        <v/>
      </c>
      <c r="BH44" s="312" t="str">
        <f>IF('男子一覧表 '!BH44=1,"○","")</f>
        <v/>
      </c>
      <c r="BI44" s="312" t="str">
        <f>IF('男子一覧表 '!BI44=1,"○","")</f>
        <v/>
      </c>
      <c r="BJ44" s="312" t="str">
        <f>IF('男子一覧表 '!BJ44=1,"○","")</f>
        <v/>
      </c>
      <c r="BK44" s="312" t="str">
        <f>IF('男子一覧表 '!BK44=1,"○","")</f>
        <v/>
      </c>
      <c r="BL44" s="312" t="str">
        <f>IF('男子一覧表 '!BL44=1,"○","")</f>
        <v/>
      </c>
      <c r="BM44" s="312" t="str">
        <f>IF('男子一覧表 '!BM44=1,"○","")</f>
        <v/>
      </c>
      <c r="BN44" s="312" t="str">
        <f>IF('男子一覧表 '!BN44=1,"○","")</f>
        <v/>
      </c>
      <c r="BO44" s="312" t="str">
        <f>IF('男子一覧表 '!BO44=1,"○","")</f>
        <v/>
      </c>
      <c r="BP44" s="312" t="str">
        <f>IF('男子一覧表 '!BP44=1,"○","")</f>
        <v/>
      </c>
      <c r="BQ44" s="312" t="str">
        <f>IF('男子一覧表 '!BQ44=1,"○","")</f>
        <v/>
      </c>
      <c r="BR44" s="312" t="str">
        <f>IF('男子一覧表 '!BR44=1,"○","")</f>
        <v/>
      </c>
      <c r="BS44" s="312" t="str">
        <f>IF('男子一覧表 '!BS44=1,"○","")</f>
        <v/>
      </c>
      <c r="BT44" s="312" t="str">
        <f>IF('男子一覧表 '!BT44=1,"○","")</f>
        <v/>
      </c>
      <c r="BU44" s="312" t="str">
        <f>IF('男子一覧表 '!BU44=1,"○","")</f>
        <v/>
      </c>
      <c r="BV44" s="353" t="str">
        <f>IF('男子一覧表 '!BV44=1,"○","")</f>
        <v/>
      </c>
    </row>
    <row r="45" spans="1:74" ht="15.95" customHeight="1">
      <c r="A45" s="311">
        <v>38</v>
      </c>
      <c r="B45" s="312" t="str">
        <f>男子種目選択!B41</f>
        <v/>
      </c>
      <c r="C45" s="312" t="str">
        <f>男子種目選択!C41</f>
        <v/>
      </c>
      <c r="D45" s="324" t="str">
        <f>男子種目選択!D41</f>
        <v/>
      </c>
      <c r="E45" s="352" t="str">
        <f>IF('男子一覧表 '!E45=1,"○","")</f>
        <v/>
      </c>
      <c r="F45" s="312" t="str">
        <f>IF('男子一覧表 '!F45=1,"○","")</f>
        <v/>
      </c>
      <c r="G45" s="312" t="str">
        <f>IF('男子一覧表 '!G45=1,"○","")</f>
        <v/>
      </c>
      <c r="H45" s="312" t="str">
        <f>IF('男子一覧表 '!H45=1,"○","")</f>
        <v/>
      </c>
      <c r="I45" s="312" t="str">
        <f>IF('男子一覧表 '!I45=1,"○","")</f>
        <v/>
      </c>
      <c r="J45" s="312" t="str">
        <f>IF('男子一覧表 '!J45=1,"○","")</f>
        <v/>
      </c>
      <c r="K45" s="312" t="str">
        <f>IF('男子一覧表 '!K45=1,"○","")</f>
        <v/>
      </c>
      <c r="L45" s="312" t="str">
        <f>IF('男子一覧表 '!L45=1,"○","")</f>
        <v/>
      </c>
      <c r="M45" s="312" t="str">
        <f>IF('男子一覧表 '!M45=1,"○","")</f>
        <v/>
      </c>
      <c r="N45" s="312" t="str">
        <f>IF('男子一覧表 '!N45=1,"○","")</f>
        <v/>
      </c>
      <c r="O45" s="312" t="str">
        <f>IF('男子一覧表 '!O45=1,"○","")</f>
        <v/>
      </c>
      <c r="P45" s="312" t="str">
        <f>IF('男子一覧表 '!P45=1,"○","")</f>
        <v/>
      </c>
      <c r="Q45" s="312" t="str">
        <f>IF('男子一覧表 '!Q45=1,"○","")</f>
        <v/>
      </c>
      <c r="R45" s="312" t="str">
        <f>IF('男子一覧表 '!R45=1,"○","")</f>
        <v/>
      </c>
      <c r="S45" s="312" t="str">
        <f>IF('男子一覧表 '!S45=1,"○","")</f>
        <v/>
      </c>
      <c r="T45" s="312" t="str">
        <f>IF('男子一覧表 '!T45=1,"○","")</f>
        <v/>
      </c>
      <c r="U45" s="312" t="str">
        <f>IF('男子一覧表 '!U45=1,"○","")</f>
        <v/>
      </c>
      <c r="V45" s="312" t="str">
        <f>IF('男子一覧表 '!V45=1,"○","")</f>
        <v/>
      </c>
      <c r="W45" s="312" t="str">
        <f>IF('男子一覧表 '!W45=1,"○","")</f>
        <v/>
      </c>
      <c r="X45" s="353" t="str">
        <f>IF('男子一覧表 '!X45=1,"○","")</f>
        <v/>
      </c>
      <c r="Z45" s="311">
        <v>38</v>
      </c>
      <c r="AA45" s="312" t="str">
        <f t="shared" si="0"/>
        <v/>
      </c>
      <c r="AB45" s="312" t="str">
        <f t="shared" si="1"/>
        <v/>
      </c>
      <c r="AC45" s="324" t="str">
        <f t="shared" si="2"/>
        <v/>
      </c>
      <c r="AD45" s="352" t="str">
        <f>IF('男子一覧表 '!AD45=1,"○","")</f>
        <v/>
      </c>
      <c r="AE45" s="312" t="str">
        <f>IF('男子一覧表 '!AE45=1,"○","")</f>
        <v/>
      </c>
      <c r="AF45" s="312" t="str">
        <f>IF('男子一覧表 '!AF45=1,"○","")</f>
        <v/>
      </c>
      <c r="AG45" s="312" t="str">
        <f>IF('男子一覧表 '!AG45=1,"○","")</f>
        <v/>
      </c>
      <c r="AH45" s="312" t="str">
        <f>IF('男子一覧表 '!AH45=1,"○","")</f>
        <v/>
      </c>
      <c r="AI45" s="312" t="str">
        <f>IF('男子一覧表 '!AI45=1,"○","")</f>
        <v/>
      </c>
      <c r="AJ45" s="312" t="str">
        <f>IF('男子一覧表 '!AJ45=1,"○","")</f>
        <v/>
      </c>
      <c r="AK45" s="312" t="str">
        <f>IF('男子一覧表 '!AK45=1,"○","")</f>
        <v/>
      </c>
      <c r="AL45" s="312" t="str">
        <f>IF('男子一覧表 '!AL45=1,"○","")</f>
        <v/>
      </c>
      <c r="AM45" s="312" t="str">
        <f>IF('男子一覧表 '!AM45=1,"○","")</f>
        <v/>
      </c>
      <c r="AN45" s="312" t="str">
        <f>IF('男子一覧表 '!AN45=1,"○","")</f>
        <v/>
      </c>
      <c r="AO45" s="312" t="str">
        <f>IF('男子一覧表 '!AO45=1,"○","")</f>
        <v/>
      </c>
      <c r="AP45" s="312" t="str">
        <f>IF('男子一覧表 '!AP45=1,"○","")</f>
        <v/>
      </c>
      <c r="AQ45" s="312" t="str">
        <f>IF('男子一覧表 '!AQ45=1,"○","")</f>
        <v/>
      </c>
      <c r="AR45" s="312" t="str">
        <f>IF('男子一覧表 '!AR45=1,"○","")</f>
        <v/>
      </c>
      <c r="AS45" s="312" t="str">
        <f>IF('男子一覧表 '!AS45=1,"○","")</f>
        <v/>
      </c>
      <c r="AT45" s="312" t="str">
        <f>IF('男子一覧表 '!AT45=1,"○","")</f>
        <v/>
      </c>
      <c r="AU45" s="312" t="str">
        <f>IF('男子一覧表 '!AU45=1,"○","")</f>
        <v/>
      </c>
      <c r="AV45" s="312" t="str">
        <f>IF('男子一覧表 '!AV45=1,"○","")</f>
        <v/>
      </c>
      <c r="AW45" s="353" t="str">
        <f>IF('男子一覧表 '!AW45=1,"○","")</f>
        <v/>
      </c>
      <c r="AY45" s="311">
        <v>38</v>
      </c>
      <c r="AZ45" s="312" t="str">
        <f t="shared" si="3"/>
        <v/>
      </c>
      <c r="BA45" s="312" t="str">
        <f t="shared" si="4"/>
        <v/>
      </c>
      <c r="BB45" s="324" t="str">
        <f t="shared" si="5"/>
        <v/>
      </c>
      <c r="BC45" s="352" t="str">
        <f>IF('男子一覧表 '!BC45=1,"○","")</f>
        <v/>
      </c>
      <c r="BD45" s="312" t="str">
        <f>IF('男子一覧表 '!BD45=1,"○","")</f>
        <v/>
      </c>
      <c r="BE45" s="312" t="str">
        <f>IF('男子一覧表 '!BE45=1,"○","")</f>
        <v/>
      </c>
      <c r="BF45" s="312" t="str">
        <f>IF('男子一覧表 '!BF45=1,"○","")</f>
        <v/>
      </c>
      <c r="BG45" s="312" t="str">
        <f>IF('男子一覧表 '!BG45=1,"○","")</f>
        <v/>
      </c>
      <c r="BH45" s="312" t="str">
        <f>IF('男子一覧表 '!BH45=1,"○","")</f>
        <v/>
      </c>
      <c r="BI45" s="312" t="str">
        <f>IF('男子一覧表 '!BI45=1,"○","")</f>
        <v/>
      </c>
      <c r="BJ45" s="312" t="str">
        <f>IF('男子一覧表 '!BJ45=1,"○","")</f>
        <v/>
      </c>
      <c r="BK45" s="312" t="str">
        <f>IF('男子一覧表 '!BK45=1,"○","")</f>
        <v/>
      </c>
      <c r="BL45" s="312" t="str">
        <f>IF('男子一覧表 '!BL45=1,"○","")</f>
        <v/>
      </c>
      <c r="BM45" s="312" t="str">
        <f>IF('男子一覧表 '!BM45=1,"○","")</f>
        <v/>
      </c>
      <c r="BN45" s="312" t="str">
        <f>IF('男子一覧表 '!BN45=1,"○","")</f>
        <v/>
      </c>
      <c r="BO45" s="312" t="str">
        <f>IF('男子一覧表 '!BO45=1,"○","")</f>
        <v/>
      </c>
      <c r="BP45" s="312" t="str">
        <f>IF('男子一覧表 '!BP45=1,"○","")</f>
        <v/>
      </c>
      <c r="BQ45" s="312" t="str">
        <f>IF('男子一覧表 '!BQ45=1,"○","")</f>
        <v/>
      </c>
      <c r="BR45" s="312" t="str">
        <f>IF('男子一覧表 '!BR45=1,"○","")</f>
        <v/>
      </c>
      <c r="BS45" s="312" t="str">
        <f>IF('男子一覧表 '!BS45=1,"○","")</f>
        <v/>
      </c>
      <c r="BT45" s="312" t="str">
        <f>IF('男子一覧表 '!BT45=1,"○","")</f>
        <v/>
      </c>
      <c r="BU45" s="312" t="str">
        <f>IF('男子一覧表 '!BU45=1,"○","")</f>
        <v/>
      </c>
      <c r="BV45" s="353" t="str">
        <f>IF('男子一覧表 '!BV45=1,"○","")</f>
        <v/>
      </c>
    </row>
    <row r="46" spans="1:74" ht="15.95" customHeight="1">
      <c r="A46" s="311">
        <v>39</v>
      </c>
      <c r="B46" s="312" t="str">
        <f>男子種目選択!B42</f>
        <v/>
      </c>
      <c r="C46" s="312" t="str">
        <f>男子種目選択!C42</f>
        <v/>
      </c>
      <c r="D46" s="324" t="str">
        <f>男子種目選択!D42</f>
        <v/>
      </c>
      <c r="E46" s="352" t="str">
        <f>IF('男子一覧表 '!E46=1,"○","")</f>
        <v/>
      </c>
      <c r="F46" s="312" t="str">
        <f>IF('男子一覧表 '!F46=1,"○","")</f>
        <v/>
      </c>
      <c r="G46" s="312" t="str">
        <f>IF('男子一覧表 '!G46=1,"○","")</f>
        <v/>
      </c>
      <c r="H46" s="312" t="str">
        <f>IF('男子一覧表 '!H46=1,"○","")</f>
        <v/>
      </c>
      <c r="I46" s="312" t="str">
        <f>IF('男子一覧表 '!I46=1,"○","")</f>
        <v/>
      </c>
      <c r="J46" s="312" t="str">
        <f>IF('男子一覧表 '!J46=1,"○","")</f>
        <v/>
      </c>
      <c r="K46" s="312" t="str">
        <f>IF('男子一覧表 '!K46=1,"○","")</f>
        <v/>
      </c>
      <c r="L46" s="312" t="str">
        <f>IF('男子一覧表 '!L46=1,"○","")</f>
        <v/>
      </c>
      <c r="M46" s="312" t="str">
        <f>IF('男子一覧表 '!M46=1,"○","")</f>
        <v/>
      </c>
      <c r="N46" s="312" t="str">
        <f>IF('男子一覧表 '!N46=1,"○","")</f>
        <v/>
      </c>
      <c r="O46" s="312" t="str">
        <f>IF('男子一覧表 '!O46=1,"○","")</f>
        <v/>
      </c>
      <c r="P46" s="312" t="str">
        <f>IF('男子一覧表 '!P46=1,"○","")</f>
        <v/>
      </c>
      <c r="Q46" s="312" t="str">
        <f>IF('男子一覧表 '!Q46=1,"○","")</f>
        <v/>
      </c>
      <c r="R46" s="312" t="str">
        <f>IF('男子一覧表 '!R46=1,"○","")</f>
        <v/>
      </c>
      <c r="S46" s="312" t="str">
        <f>IF('男子一覧表 '!S46=1,"○","")</f>
        <v/>
      </c>
      <c r="T46" s="312" t="str">
        <f>IF('男子一覧表 '!T46=1,"○","")</f>
        <v/>
      </c>
      <c r="U46" s="312" t="str">
        <f>IF('男子一覧表 '!U46=1,"○","")</f>
        <v/>
      </c>
      <c r="V46" s="312" t="str">
        <f>IF('男子一覧表 '!V46=1,"○","")</f>
        <v/>
      </c>
      <c r="W46" s="312" t="str">
        <f>IF('男子一覧表 '!W46=1,"○","")</f>
        <v/>
      </c>
      <c r="X46" s="353" t="str">
        <f>IF('男子一覧表 '!X46=1,"○","")</f>
        <v/>
      </c>
      <c r="Z46" s="311">
        <v>39</v>
      </c>
      <c r="AA46" s="312" t="str">
        <f t="shared" si="0"/>
        <v/>
      </c>
      <c r="AB46" s="312" t="str">
        <f t="shared" si="1"/>
        <v/>
      </c>
      <c r="AC46" s="324" t="str">
        <f t="shared" si="2"/>
        <v/>
      </c>
      <c r="AD46" s="352" t="str">
        <f>IF('男子一覧表 '!AD46=1,"○","")</f>
        <v/>
      </c>
      <c r="AE46" s="312" t="str">
        <f>IF('男子一覧表 '!AE46=1,"○","")</f>
        <v/>
      </c>
      <c r="AF46" s="312" t="str">
        <f>IF('男子一覧表 '!AF46=1,"○","")</f>
        <v/>
      </c>
      <c r="AG46" s="312" t="str">
        <f>IF('男子一覧表 '!AG46=1,"○","")</f>
        <v/>
      </c>
      <c r="AH46" s="312" t="str">
        <f>IF('男子一覧表 '!AH46=1,"○","")</f>
        <v/>
      </c>
      <c r="AI46" s="312" t="str">
        <f>IF('男子一覧表 '!AI46=1,"○","")</f>
        <v/>
      </c>
      <c r="AJ46" s="312" t="str">
        <f>IF('男子一覧表 '!AJ46=1,"○","")</f>
        <v/>
      </c>
      <c r="AK46" s="312" t="str">
        <f>IF('男子一覧表 '!AK46=1,"○","")</f>
        <v/>
      </c>
      <c r="AL46" s="312" t="str">
        <f>IF('男子一覧表 '!AL46=1,"○","")</f>
        <v/>
      </c>
      <c r="AM46" s="312" t="str">
        <f>IF('男子一覧表 '!AM46=1,"○","")</f>
        <v/>
      </c>
      <c r="AN46" s="312" t="str">
        <f>IF('男子一覧表 '!AN46=1,"○","")</f>
        <v/>
      </c>
      <c r="AO46" s="312" t="str">
        <f>IF('男子一覧表 '!AO46=1,"○","")</f>
        <v/>
      </c>
      <c r="AP46" s="312" t="str">
        <f>IF('男子一覧表 '!AP46=1,"○","")</f>
        <v/>
      </c>
      <c r="AQ46" s="312" t="str">
        <f>IF('男子一覧表 '!AQ46=1,"○","")</f>
        <v/>
      </c>
      <c r="AR46" s="312" t="str">
        <f>IF('男子一覧表 '!AR46=1,"○","")</f>
        <v/>
      </c>
      <c r="AS46" s="312" t="str">
        <f>IF('男子一覧表 '!AS46=1,"○","")</f>
        <v/>
      </c>
      <c r="AT46" s="312" t="str">
        <f>IF('男子一覧表 '!AT46=1,"○","")</f>
        <v/>
      </c>
      <c r="AU46" s="312" t="str">
        <f>IF('男子一覧表 '!AU46=1,"○","")</f>
        <v/>
      </c>
      <c r="AV46" s="312" t="str">
        <f>IF('男子一覧表 '!AV46=1,"○","")</f>
        <v/>
      </c>
      <c r="AW46" s="353" t="str">
        <f>IF('男子一覧表 '!AW46=1,"○","")</f>
        <v/>
      </c>
      <c r="AY46" s="311">
        <v>39</v>
      </c>
      <c r="AZ46" s="312" t="str">
        <f t="shared" si="3"/>
        <v/>
      </c>
      <c r="BA46" s="312" t="str">
        <f t="shared" si="4"/>
        <v/>
      </c>
      <c r="BB46" s="324" t="str">
        <f t="shared" si="5"/>
        <v/>
      </c>
      <c r="BC46" s="352" t="str">
        <f>IF('男子一覧表 '!BC46=1,"○","")</f>
        <v/>
      </c>
      <c r="BD46" s="312" t="str">
        <f>IF('男子一覧表 '!BD46=1,"○","")</f>
        <v/>
      </c>
      <c r="BE46" s="312" t="str">
        <f>IF('男子一覧表 '!BE46=1,"○","")</f>
        <v/>
      </c>
      <c r="BF46" s="312" t="str">
        <f>IF('男子一覧表 '!BF46=1,"○","")</f>
        <v/>
      </c>
      <c r="BG46" s="312" t="str">
        <f>IF('男子一覧表 '!BG46=1,"○","")</f>
        <v/>
      </c>
      <c r="BH46" s="312" t="str">
        <f>IF('男子一覧表 '!BH46=1,"○","")</f>
        <v/>
      </c>
      <c r="BI46" s="312" t="str">
        <f>IF('男子一覧表 '!BI46=1,"○","")</f>
        <v/>
      </c>
      <c r="BJ46" s="312" t="str">
        <f>IF('男子一覧表 '!BJ46=1,"○","")</f>
        <v/>
      </c>
      <c r="BK46" s="312" t="str">
        <f>IF('男子一覧表 '!BK46=1,"○","")</f>
        <v/>
      </c>
      <c r="BL46" s="312" t="str">
        <f>IF('男子一覧表 '!BL46=1,"○","")</f>
        <v/>
      </c>
      <c r="BM46" s="312" t="str">
        <f>IF('男子一覧表 '!BM46=1,"○","")</f>
        <v/>
      </c>
      <c r="BN46" s="312" t="str">
        <f>IF('男子一覧表 '!BN46=1,"○","")</f>
        <v/>
      </c>
      <c r="BO46" s="312" t="str">
        <f>IF('男子一覧表 '!BO46=1,"○","")</f>
        <v/>
      </c>
      <c r="BP46" s="312" t="str">
        <f>IF('男子一覧表 '!BP46=1,"○","")</f>
        <v/>
      </c>
      <c r="BQ46" s="312" t="str">
        <f>IF('男子一覧表 '!BQ46=1,"○","")</f>
        <v/>
      </c>
      <c r="BR46" s="312" t="str">
        <f>IF('男子一覧表 '!BR46=1,"○","")</f>
        <v/>
      </c>
      <c r="BS46" s="312" t="str">
        <f>IF('男子一覧表 '!BS46=1,"○","")</f>
        <v/>
      </c>
      <c r="BT46" s="312" t="str">
        <f>IF('男子一覧表 '!BT46=1,"○","")</f>
        <v/>
      </c>
      <c r="BU46" s="312" t="str">
        <f>IF('男子一覧表 '!BU46=1,"○","")</f>
        <v/>
      </c>
      <c r="BV46" s="353" t="str">
        <f>IF('男子一覧表 '!BV46=1,"○","")</f>
        <v/>
      </c>
    </row>
    <row r="47" spans="1:74" ht="15.95" customHeight="1">
      <c r="A47" s="311">
        <v>40</v>
      </c>
      <c r="B47" s="312" t="str">
        <f>男子種目選択!B43</f>
        <v/>
      </c>
      <c r="C47" s="312" t="str">
        <f>男子種目選択!C43</f>
        <v/>
      </c>
      <c r="D47" s="324" t="str">
        <f>男子種目選択!D43</f>
        <v/>
      </c>
      <c r="E47" s="352" t="str">
        <f>IF('男子一覧表 '!E47=1,"○","")</f>
        <v/>
      </c>
      <c r="F47" s="312" t="str">
        <f>IF('男子一覧表 '!F47=1,"○","")</f>
        <v/>
      </c>
      <c r="G47" s="312" t="str">
        <f>IF('男子一覧表 '!G47=1,"○","")</f>
        <v/>
      </c>
      <c r="H47" s="312" t="str">
        <f>IF('男子一覧表 '!H47=1,"○","")</f>
        <v/>
      </c>
      <c r="I47" s="312" t="str">
        <f>IF('男子一覧表 '!I47=1,"○","")</f>
        <v/>
      </c>
      <c r="J47" s="312" t="str">
        <f>IF('男子一覧表 '!J47=1,"○","")</f>
        <v/>
      </c>
      <c r="K47" s="312" t="str">
        <f>IF('男子一覧表 '!K47=1,"○","")</f>
        <v/>
      </c>
      <c r="L47" s="312" t="str">
        <f>IF('男子一覧表 '!L47=1,"○","")</f>
        <v/>
      </c>
      <c r="M47" s="312" t="str">
        <f>IF('男子一覧表 '!M47=1,"○","")</f>
        <v/>
      </c>
      <c r="N47" s="312" t="str">
        <f>IF('男子一覧表 '!N47=1,"○","")</f>
        <v/>
      </c>
      <c r="O47" s="312" t="str">
        <f>IF('男子一覧表 '!O47=1,"○","")</f>
        <v/>
      </c>
      <c r="P47" s="312" t="str">
        <f>IF('男子一覧表 '!P47=1,"○","")</f>
        <v/>
      </c>
      <c r="Q47" s="312" t="str">
        <f>IF('男子一覧表 '!Q47=1,"○","")</f>
        <v/>
      </c>
      <c r="R47" s="312" t="str">
        <f>IF('男子一覧表 '!R47=1,"○","")</f>
        <v/>
      </c>
      <c r="S47" s="312" t="str">
        <f>IF('男子一覧表 '!S47=1,"○","")</f>
        <v/>
      </c>
      <c r="T47" s="312" t="str">
        <f>IF('男子一覧表 '!T47=1,"○","")</f>
        <v/>
      </c>
      <c r="U47" s="312" t="str">
        <f>IF('男子一覧表 '!U47=1,"○","")</f>
        <v/>
      </c>
      <c r="V47" s="312" t="str">
        <f>IF('男子一覧表 '!V47=1,"○","")</f>
        <v/>
      </c>
      <c r="W47" s="312" t="str">
        <f>IF('男子一覧表 '!W47=1,"○","")</f>
        <v/>
      </c>
      <c r="X47" s="353" t="str">
        <f>IF('男子一覧表 '!X47=1,"○","")</f>
        <v/>
      </c>
      <c r="Z47" s="311">
        <v>40</v>
      </c>
      <c r="AA47" s="312" t="str">
        <f t="shared" si="0"/>
        <v/>
      </c>
      <c r="AB47" s="312" t="str">
        <f t="shared" si="1"/>
        <v/>
      </c>
      <c r="AC47" s="324" t="str">
        <f t="shared" si="2"/>
        <v/>
      </c>
      <c r="AD47" s="352" t="str">
        <f>IF('男子一覧表 '!AD47=1,"○","")</f>
        <v/>
      </c>
      <c r="AE47" s="312" t="str">
        <f>IF('男子一覧表 '!AE47=1,"○","")</f>
        <v/>
      </c>
      <c r="AF47" s="312" t="str">
        <f>IF('男子一覧表 '!AF47=1,"○","")</f>
        <v/>
      </c>
      <c r="AG47" s="312" t="str">
        <f>IF('男子一覧表 '!AG47=1,"○","")</f>
        <v/>
      </c>
      <c r="AH47" s="312" t="str">
        <f>IF('男子一覧表 '!AH47=1,"○","")</f>
        <v/>
      </c>
      <c r="AI47" s="312" t="str">
        <f>IF('男子一覧表 '!AI47=1,"○","")</f>
        <v/>
      </c>
      <c r="AJ47" s="312" t="str">
        <f>IF('男子一覧表 '!AJ47=1,"○","")</f>
        <v/>
      </c>
      <c r="AK47" s="312" t="str">
        <f>IF('男子一覧表 '!AK47=1,"○","")</f>
        <v/>
      </c>
      <c r="AL47" s="312" t="str">
        <f>IF('男子一覧表 '!AL47=1,"○","")</f>
        <v/>
      </c>
      <c r="AM47" s="312" t="str">
        <f>IF('男子一覧表 '!AM47=1,"○","")</f>
        <v/>
      </c>
      <c r="AN47" s="312" t="str">
        <f>IF('男子一覧表 '!AN47=1,"○","")</f>
        <v/>
      </c>
      <c r="AO47" s="312" t="str">
        <f>IF('男子一覧表 '!AO47=1,"○","")</f>
        <v/>
      </c>
      <c r="AP47" s="312" t="str">
        <f>IF('男子一覧表 '!AP47=1,"○","")</f>
        <v/>
      </c>
      <c r="AQ47" s="312" t="str">
        <f>IF('男子一覧表 '!AQ47=1,"○","")</f>
        <v/>
      </c>
      <c r="AR47" s="312" t="str">
        <f>IF('男子一覧表 '!AR47=1,"○","")</f>
        <v/>
      </c>
      <c r="AS47" s="312" t="str">
        <f>IF('男子一覧表 '!AS47=1,"○","")</f>
        <v/>
      </c>
      <c r="AT47" s="312" t="str">
        <f>IF('男子一覧表 '!AT47=1,"○","")</f>
        <v/>
      </c>
      <c r="AU47" s="312" t="str">
        <f>IF('男子一覧表 '!AU47=1,"○","")</f>
        <v/>
      </c>
      <c r="AV47" s="312" t="str">
        <f>IF('男子一覧表 '!AV47=1,"○","")</f>
        <v/>
      </c>
      <c r="AW47" s="353" t="str">
        <f>IF('男子一覧表 '!AW47=1,"○","")</f>
        <v/>
      </c>
      <c r="AY47" s="311">
        <v>40</v>
      </c>
      <c r="AZ47" s="312" t="str">
        <f t="shared" si="3"/>
        <v/>
      </c>
      <c r="BA47" s="312" t="str">
        <f t="shared" si="4"/>
        <v/>
      </c>
      <c r="BB47" s="324" t="str">
        <f t="shared" si="5"/>
        <v/>
      </c>
      <c r="BC47" s="352" t="str">
        <f>IF('男子一覧表 '!BC47=1,"○","")</f>
        <v/>
      </c>
      <c r="BD47" s="312" t="str">
        <f>IF('男子一覧表 '!BD47=1,"○","")</f>
        <v/>
      </c>
      <c r="BE47" s="312" t="str">
        <f>IF('男子一覧表 '!BE47=1,"○","")</f>
        <v/>
      </c>
      <c r="BF47" s="312" t="str">
        <f>IF('男子一覧表 '!BF47=1,"○","")</f>
        <v/>
      </c>
      <c r="BG47" s="312" t="str">
        <f>IF('男子一覧表 '!BG47=1,"○","")</f>
        <v/>
      </c>
      <c r="BH47" s="312" t="str">
        <f>IF('男子一覧表 '!BH47=1,"○","")</f>
        <v/>
      </c>
      <c r="BI47" s="312" t="str">
        <f>IF('男子一覧表 '!BI47=1,"○","")</f>
        <v/>
      </c>
      <c r="BJ47" s="312" t="str">
        <f>IF('男子一覧表 '!BJ47=1,"○","")</f>
        <v/>
      </c>
      <c r="BK47" s="312" t="str">
        <f>IF('男子一覧表 '!BK47=1,"○","")</f>
        <v/>
      </c>
      <c r="BL47" s="312" t="str">
        <f>IF('男子一覧表 '!BL47=1,"○","")</f>
        <v/>
      </c>
      <c r="BM47" s="312" t="str">
        <f>IF('男子一覧表 '!BM47=1,"○","")</f>
        <v/>
      </c>
      <c r="BN47" s="312" t="str">
        <f>IF('男子一覧表 '!BN47=1,"○","")</f>
        <v/>
      </c>
      <c r="BO47" s="312" t="str">
        <f>IF('男子一覧表 '!BO47=1,"○","")</f>
        <v/>
      </c>
      <c r="BP47" s="312" t="str">
        <f>IF('男子一覧表 '!BP47=1,"○","")</f>
        <v/>
      </c>
      <c r="BQ47" s="312" t="str">
        <f>IF('男子一覧表 '!BQ47=1,"○","")</f>
        <v/>
      </c>
      <c r="BR47" s="312" t="str">
        <f>IF('男子一覧表 '!BR47=1,"○","")</f>
        <v/>
      </c>
      <c r="BS47" s="312" t="str">
        <f>IF('男子一覧表 '!BS47=1,"○","")</f>
        <v/>
      </c>
      <c r="BT47" s="312" t="str">
        <f>IF('男子一覧表 '!BT47=1,"○","")</f>
        <v/>
      </c>
      <c r="BU47" s="312" t="str">
        <f>IF('男子一覧表 '!BU47=1,"○","")</f>
        <v/>
      </c>
      <c r="BV47" s="353" t="str">
        <f>IF('男子一覧表 '!BV47=1,"○","")</f>
        <v/>
      </c>
    </row>
    <row r="48" spans="1:74" ht="15.95" customHeight="1">
      <c r="A48" s="311">
        <v>41</v>
      </c>
      <c r="B48" s="312" t="str">
        <f>男子種目選択!B44</f>
        <v/>
      </c>
      <c r="C48" s="312" t="str">
        <f>男子種目選択!C44</f>
        <v/>
      </c>
      <c r="D48" s="324" t="str">
        <f>男子種目選択!D44</f>
        <v/>
      </c>
      <c r="E48" s="352" t="str">
        <f>IF('男子一覧表 '!E48=1,"○","")</f>
        <v/>
      </c>
      <c r="F48" s="312" t="str">
        <f>IF('男子一覧表 '!F48=1,"○","")</f>
        <v/>
      </c>
      <c r="G48" s="312" t="str">
        <f>IF('男子一覧表 '!G48=1,"○","")</f>
        <v/>
      </c>
      <c r="H48" s="312" t="str">
        <f>IF('男子一覧表 '!H48=1,"○","")</f>
        <v/>
      </c>
      <c r="I48" s="312" t="str">
        <f>IF('男子一覧表 '!I48=1,"○","")</f>
        <v/>
      </c>
      <c r="J48" s="312" t="str">
        <f>IF('男子一覧表 '!J48=1,"○","")</f>
        <v/>
      </c>
      <c r="K48" s="312" t="str">
        <f>IF('男子一覧表 '!K48=1,"○","")</f>
        <v/>
      </c>
      <c r="L48" s="312" t="str">
        <f>IF('男子一覧表 '!L48=1,"○","")</f>
        <v/>
      </c>
      <c r="M48" s="312" t="str">
        <f>IF('男子一覧表 '!M48=1,"○","")</f>
        <v/>
      </c>
      <c r="N48" s="312" t="str">
        <f>IF('男子一覧表 '!N48=1,"○","")</f>
        <v/>
      </c>
      <c r="O48" s="312" t="str">
        <f>IF('男子一覧表 '!O48=1,"○","")</f>
        <v/>
      </c>
      <c r="P48" s="312" t="str">
        <f>IF('男子一覧表 '!P48=1,"○","")</f>
        <v/>
      </c>
      <c r="Q48" s="312" t="str">
        <f>IF('男子一覧表 '!Q48=1,"○","")</f>
        <v/>
      </c>
      <c r="R48" s="312" t="str">
        <f>IF('男子一覧表 '!R48=1,"○","")</f>
        <v/>
      </c>
      <c r="S48" s="312" t="str">
        <f>IF('男子一覧表 '!S48=1,"○","")</f>
        <v/>
      </c>
      <c r="T48" s="312" t="str">
        <f>IF('男子一覧表 '!T48=1,"○","")</f>
        <v/>
      </c>
      <c r="U48" s="312" t="str">
        <f>IF('男子一覧表 '!U48=1,"○","")</f>
        <v/>
      </c>
      <c r="V48" s="312" t="str">
        <f>IF('男子一覧表 '!V48=1,"○","")</f>
        <v/>
      </c>
      <c r="W48" s="312" t="str">
        <f>IF('男子一覧表 '!W48=1,"○","")</f>
        <v/>
      </c>
      <c r="X48" s="353" t="str">
        <f>IF('男子一覧表 '!X48=1,"○","")</f>
        <v/>
      </c>
      <c r="Z48" s="311">
        <v>41</v>
      </c>
      <c r="AA48" s="312" t="str">
        <f t="shared" si="0"/>
        <v/>
      </c>
      <c r="AB48" s="312" t="str">
        <f t="shared" si="1"/>
        <v/>
      </c>
      <c r="AC48" s="324" t="str">
        <f t="shared" si="2"/>
        <v/>
      </c>
      <c r="AD48" s="352" t="str">
        <f>IF('男子一覧表 '!AD48=1,"○","")</f>
        <v/>
      </c>
      <c r="AE48" s="312" t="str">
        <f>IF('男子一覧表 '!AE48=1,"○","")</f>
        <v/>
      </c>
      <c r="AF48" s="312" t="str">
        <f>IF('男子一覧表 '!AF48=1,"○","")</f>
        <v/>
      </c>
      <c r="AG48" s="312" t="str">
        <f>IF('男子一覧表 '!AG48=1,"○","")</f>
        <v/>
      </c>
      <c r="AH48" s="312" t="str">
        <f>IF('男子一覧表 '!AH48=1,"○","")</f>
        <v/>
      </c>
      <c r="AI48" s="312" t="str">
        <f>IF('男子一覧表 '!AI48=1,"○","")</f>
        <v/>
      </c>
      <c r="AJ48" s="312" t="str">
        <f>IF('男子一覧表 '!AJ48=1,"○","")</f>
        <v/>
      </c>
      <c r="AK48" s="312" t="str">
        <f>IF('男子一覧表 '!AK48=1,"○","")</f>
        <v/>
      </c>
      <c r="AL48" s="312" t="str">
        <f>IF('男子一覧表 '!AL48=1,"○","")</f>
        <v/>
      </c>
      <c r="AM48" s="312" t="str">
        <f>IF('男子一覧表 '!AM48=1,"○","")</f>
        <v/>
      </c>
      <c r="AN48" s="312" t="str">
        <f>IF('男子一覧表 '!AN48=1,"○","")</f>
        <v/>
      </c>
      <c r="AO48" s="312" t="str">
        <f>IF('男子一覧表 '!AO48=1,"○","")</f>
        <v/>
      </c>
      <c r="AP48" s="312" t="str">
        <f>IF('男子一覧表 '!AP48=1,"○","")</f>
        <v/>
      </c>
      <c r="AQ48" s="312" t="str">
        <f>IF('男子一覧表 '!AQ48=1,"○","")</f>
        <v/>
      </c>
      <c r="AR48" s="312" t="str">
        <f>IF('男子一覧表 '!AR48=1,"○","")</f>
        <v/>
      </c>
      <c r="AS48" s="312" t="str">
        <f>IF('男子一覧表 '!AS48=1,"○","")</f>
        <v/>
      </c>
      <c r="AT48" s="312" t="str">
        <f>IF('男子一覧表 '!AT48=1,"○","")</f>
        <v/>
      </c>
      <c r="AU48" s="312" t="str">
        <f>IF('男子一覧表 '!AU48=1,"○","")</f>
        <v/>
      </c>
      <c r="AV48" s="312" t="str">
        <f>IF('男子一覧表 '!AV48=1,"○","")</f>
        <v/>
      </c>
      <c r="AW48" s="353" t="str">
        <f>IF('男子一覧表 '!AW48=1,"○","")</f>
        <v/>
      </c>
      <c r="AY48" s="311">
        <v>41</v>
      </c>
      <c r="AZ48" s="312" t="str">
        <f t="shared" si="3"/>
        <v/>
      </c>
      <c r="BA48" s="312" t="str">
        <f t="shared" si="4"/>
        <v/>
      </c>
      <c r="BB48" s="324" t="str">
        <f t="shared" si="5"/>
        <v/>
      </c>
      <c r="BC48" s="352" t="str">
        <f>IF('男子一覧表 '!BC48=1,"○","")</f>
        <v/>
      </c>
      <c r="BD48" s="312" t="str">
        <f>IF('男子一覧表 '!BD48=1,"○","")</f>
        <v/>
      </c>
      <c r="BE48" s="312" t="str">
        <f>IF('男子一覧表 '!BE48=1,"○","")</f>
        <v/>
      </c>
      <c r="BF48" s="312" t="str">
        <f>IF('男子一覧表 '!BF48=1,"○","")</f>
        <v/>
      </c>
      <c r="BG48" s="312" t="str">
        <f>IF('男子一覧表 '!BG48=1,"○","")</f>
        <v/>
      </c>
      <c r="BH48" s="312" t="str">
        <f>IF('男子一覧表 '!BH48=1,"○","")</f>
        <v/>
      </c>
      <c r="BI48" s="312" t="str">
        <f>IF('男子一覧表 '!BI48=1,"○","")</f>
        <v/>
      </c>
      <c r="BJ48" s="312" t="str">
        <f>IF('男子一覧表 '!BJ48=1,"○","")</f>
        <v/>
      </c>
      <c r="BK48" s="312" t="str">
        <f>IF('男子一覧表 '!BK48=1,"○","")</f>
        <v/>
      </c>
      <c r="BL48" s="312" t="str">
        <f>IF('男子一覧表 '!BL48=1,"○","")</f>
        <v/>
      </c>
      <c r="BM48" s="312" t="str">
        <f>IF('男子一覧表 '!BM48=1,"○","")</f>
        <v/>
      </c>
      <c r="BN48" s="312" t="str">
        <f>IF('男子一覧表 '!BN48=1,"○","")</f>
        <v/>
      </c>
      <c r="BO48" s="312" t="str">
        <f>IF('男子一覧表 '!BO48=1,"○","")</f>
        <v/>
      </c>
      <c r="BP48" s="312" t="str">
        <f>IF('男子一覧表 '!BP48=1,"○","")</f>
        <v/>
      </c>
      <c r="BQ48" s="312" t="str">
        <f>IF('男子一覧表 '!BQ48=1,"○","")</f>
        <v/>
      </c>
      <c r="BR48" s="312" t="str">
        <f>IF('男子一覧表 '!BR48=1,"○","")</f>
        <v/>
      </c>
      <c r="BS48" s="312" t="str">
        <f>IF('男子一覧表 '!BS48=1,"○","")</f>
        <v/>
      </c>
      <c r="BT48" s="312" t="str">
        <f>IF('男子一覧表 '!BT48=1,"○","")</f>
        <v/>
      </c>
      <c r="BU48" s="312" t="str">
        <f>IF('男子一覧表 '!BU48=1,"○","")</f>
        <v/>
      </c>
      <c r="BV48" s="353" t="str">
        <f>IF('男子一覧表 '!BV48=1,"○","")</f>
        <v/>
      </c>
    </row>
    <row r="49" spans="1:74" ht="15.95" customHeight="1">
      <c r="A49" s="311">
        <v>42</v>
      </c>
      <c r="B49" s="312" t="str">
        <f>男子種目選択!B45</f>
        <v/>
      </c>
      <c r="C49" s="312" t="str">
        <f>男子種目選択!C45</f>
        <v/>
      </c>
      <c r="D49" s="324" t="str">
        <f>男子種目選択!D45</f>
        <v/>
      </c>
      <c r="E49" s="352" t="str">
        <f>IF('男子一覧表 '!E49=1,"○","")</f>
        <v/>
      </c>
      <c r="F49" s="312" t="str">
        <f>IF('男子一覧表 '!F49=1,"○","")</f>
        <v/>
      </c>
      <c r="G49" s="312" t="str">
        <f>IF('男子一覧表 '!G49=1,"○","")</f>
        <v/>
      </c>
      <c r="H49" s="312" t="str">
        <f>IF('男子一覧表 '!H49=1,"○","")</f>
        <v/>
      </c>
      <c r="I49" s="312" t="str">
        <f>IF('男子一覧表 '!I49=1,"○","")</f>
        <v/>
      </c>
      <c r="J49" s="312" t="str">
        <f>IF('男子一覧表 '!J49=1,"○","")</f>
        <v/>
      </c>
      <c r="K49" s="312" t="str">
        <f>IF('男子一覧表 '!K49=1,"○","")</f>
        <v/>
      </c>
      <c r="L49" s="312" t="str">
        <f>IF('男子一覧表 '!L49=1,"○","")</f>
        <v/>
      </c>
      <c r="M49" s="312" t="str">
        <f>IF('男子一覧表 '!M49=1,"○","")</f>
        <v/>
      </c>
      <c r="N49" s="312" t="str">
        <f>IF('男子一覧表 '!N49=1,"○","")</f>
        <v/>
      </c>
      <c r="O49" s="312" t="str">
        <f>IF('男子一覧表 '!O49=1,"○","")</f>
        <v/>
      </c>
      <c r="P49" s="312" t="str">
        <f>IF('男子一覧表 '!P49=1,"○","")</f>
        <v/>
      </c>
      <c r="Q49" s="312" t="str">
        <f>IF('男子一覧表 '!Q49=1,"○","")</f>
        <v/>
      </c>
      <c r="R49" s="312" t="str">
        <f>IF('男子一覧表 '!R49=1,"○","")</f>
        <v/>
      </c>
      <c r="S49" s="312" t="str">
        <f>IF('男子一覧表 '!S49=1,"○","")</f>
        <v/>
      </c>
      <c r="T49" s="312" t="str">
        <f>IF('男子一覧表 '!T49=1,"○","")</f>
        <v/>
      </c>
      <c r="U49" s="312" t="str">
        <f>IF('男子一覧表 '!U49=1,"○","")</f>
        <v/>
      </c>
      <c r="V49" s="312" t="str">
        <f>IF('男子一覧表 '!V49=1,"○","")</f>
        <v/>
      </c>
      <c r="W49" s="312" t="str">
        <f>IF('男子一覧表 '!W49=1,"○","")</f>
        <v/>
      </c>
      <c r="X49" s="353" t="str">
        <f>IF('男子一覧表 '!X49=1,"○","")</f>
        <v/>
      </c>
      <c r="Z49" s="311">
        <v>42</v>
      </c>
      <c r="AA49" s="312" t="str">
        <f t="shared" si="0"/>
        <v/>
      </c>
      <c r="AB49" s="312" t="str">
        <f t="shared" si="1"/>
        <v/>
      </c>
      <c r="AC49" s="324" t="str">
        <f t="shared" si="2"/>
        <v/>
      </c>
      <c r="AD49" s="352" t="str">
        <f>IF('男子一覧表 '!AD49=1,"○","")</f>
        <v/>
      </c>
      <c r="AE49" s="312" t="str">
        <f>IF('男子一覧表 '!AE49=1,"○","")</f>
        <v/>
      </c>
      <c r="AF49" s="312" t="str">
        <f>IF('男子一覧表 '!AF49=1,"○","")</f>
        <v/>
      </c>
      <c r="AG49" s="312" t="str">
        <f>IF('男子一覧表 '!AG49=1,"○","")</f>
        <v/>
      </c>
      <c r="AH49" s="312" t="str">
        <f>IF('男子一覧表 '!AH49=1,"○","")</f>
        <v/>
      </c>
      <c r="AI49" s="312" t="str">
        <f>IF('男子一覧表 '!AI49=1,"○","")</f>
        <v/>
      </c>
      <c r="AJ49" s="312" t="str">
        <f>IF('男子一覧表 '!AJ49=1,"○","")</f>
        <v/>
      </c>
      <c r="AK49" s="312" t="str">
        <f>IF('男子一覧表 '!AK49=1,"○","")</f>
        <v/>
      </c>
      <c r="AL49" s="312" t="str">
        <f>IF('男子一覧表 '!AL49=1,"○","")</f>
        <v/>
      </c>
      <c r="AM49" s="312" t="str">
        <f>IF('男子一覧表 '!AM49=1,"○","")</f>
        <v/>
      </c>
      <c r="AN49" s="312" t="str">
        <f>IF('男子一覧表 '!AN49=1,"○","")</f>
        <v/>
      </c>
      <c r="AO49" s="312" t="str">
        <f>IF('男子一覧表 '!AO49=1,"○","")</f>
        <v/>
      </c>
      <c r="AP49" s="312" t="str">
        <f>IF('男子一覧表 '!AP49=1,"○","")</f>
        <v/>
      </c>
      <c r="AQ49" s="312" t="str">
        <f>IF('男子一覧表 '!AQ49=1,"○","")</f>
        <v/>
      </c>
      <c r="AR49" s="312" t="str">
        <f>IF('男子一覧表 '!AR49=1,"○","")</f>
        <v/>
      </c>
      <c r="AS49" s="312" t="str">
        <f>IF('男子一覧表 '!AS49=1,"○","")</f>
        <v/>
      </c>
      <c r="AT49" s="312" t="str">
        <f>IF('男子一覧表 '!AT49=1,"○","")</f>
        <v/>
      </c>
      <c r="AU49" s="312" t="str">
        <f>IF('男子一覧表 '!AU49=1,"○","")</f>
        <v/>
      </c>
      <c r="AV49" s="312" t="str">
        <f>IF('男子一覧表 '!AV49=1,"○","")</f>
        <v/>
      </c>
      <c r="AW49" s="353" t="str">
        <f>IF('男子一覧表 '!AW49=1,"○","")</f>
        <v/>
      </c>
      <c r="AY49" s="311">
        <v>42</v>
      </c>
      <c r="AZ49" s="312" t="str">
        <f t="shared" si="3"/>
        <v/>
      </c>
      <c r="BA49" s="312" t="str">
        <f t="shared" si="4"/>
        <v/>
      </c>
      <c r="BB49" s="324" t="str">
        <f t="shared" si="5"/>
        <v/>
      </c>
      <c r="BC49" s="352" t="str">
        <f>IF('男子一覧表 '!BC49=1,"○","")</f>
        <v/>
      </c>
      <c r="BD49" s="312" t="str">
        <f>IF('男子一覧表 '!BD49=1,"○","")</f>
        <v/>
      </c>
      <c r="BE49" s="312" t="str">
        <f>IF('男子一覧表 '!BE49=1,"○","")</f>
        <v/>
      </c>
      <c r="BF49" s="312" t="str">
        <f>IF('男子一覧表 '!BF49=1,"○","")</f>
        <v/>
      </c>
      <c r="BG49" s="312" t="str">
        <f>IF('男子一覧表 '!BG49=1,"○","")</f>
        <v/>
      </c>
      <c r="BH49" s="312" t="str">
        <f>IF('男子一覧表 '!BH49=1,"○","")</f>
        <v/>
      </c>
      <c r="BI49" s="312" t="str">
        <f>IF('男子一覧表 '!BI49=1,"○","")</f>
        <v/>
      </c>
      <c r="BJ49" s="312" t="str">
        <f>IF('男子一覧表 '!BJ49=1,"○","")</f>
        <v/>
      </c>
      <c r="BK49" s="312" t="str">
        <f>IF('男子一覧表 '!BK49=1,"○","")</f>
        <v/>
      </c>
      <c r="BL49" s="312" t="str">
        <f>IF('男子一覧表 '!BL49=1,"○","")</f>
        <v/>
      </c>
      <c r="BM49" s="312" t="str">
        <f>IF('男子一覧表 '!BM49=1,"○","")</f>
        <v/>
      </c>
      <c r="BN49" s="312" t="str">
        <f>IF('男子一覧表 '!BN49=1,"○","")</f>
        <v/>
      </c>
      <c r="BO49" s="312" t="str">
        <f>IF('男子一覧表 '!BO49=1,"○","")</f>
        <v/>
      </c>
      <c r="BP49" s="312" t="str">
        <f>IF('男子一覧表 '!BP49=1,"○","")</f>
        <v/>
      </c>
      <c r="BQ49" s="312" t="str">
        <f>IF('男子一覧表 '!BQ49=1,"○","")</f>
        <v/>
      </c>
      <c r="BR49" s="312" t="str">
        <f>IF('男子一覧表 '!BR49=1,"○","")</f>
        <v/>
      </c>
      <c r="BS49" s="312" t="str">
        <f>IF('男子一覧表 '!BS49=1,"○","")</f>
        <v/>
      </c>
      <c r="BT49" s="312" t="str">
        <f>IF('男子一覧表 '!BT49=1,"○","")</f>
        <v/>
      </c>
      <c r="BU49" s="312" t="str">
        <f>IF('男子一覧表 '!BU49=1,"○","")</f>
        <v/>
      </c>
      <c r="BV49" s="353" t="str">
        <f>IF('男子一覧表 '!BV49=1,"○","")</f>
        <v/>
      </c>
    </row>
    <row r="50" spans="1:74" ht="15.95" customHeight="1">
      <c r="A50" s="311">
        <v>43</v>
      </c>
      <c r="B50" s="312" t="str">
        <f>男子種目選択!B46</f>
        <v/>
      </c>
      <c r="C50" s="312" t="str">
        <f>男子種目選択!C46</f>
        <v/>
      </c>
      <c r="D50" s="324" t="str">
        <f>男子種目選択!D46</f>
        <v/>
      </c>
      <c r="E50" s="352" t="str">
        <f>IF('男子一覧表 '!E50=1,"○","")</f>
        <v/>
      </c>
      <c r="F50" s="312" t="str">
        <f>IF('男子一覧表 '!F50=1,"○","")</f>
        <v/>
      </c>
      <c r="G50" s="312" t="str">
        <f>IF('男子一覧表 '!G50=1,"○","")</f>
        <v/>
      </c>
      <c r="H50" s="312" t="str">
        <f>IF('男子一覧表 '!H50=1,"○","")</f>
        <v/>
      </c>
      <c r="I50" s="312" t="str">
        <f>IF('男子一覧表 '!I50=1,"○","")</f>
        <v/>
      </c>
      <c r="J50" s="312" t="str">
        <f>IF('男子一覧表 '!J50=1,"○","")</f>
        <v/>
      </c>
      <c r="K50" s="312" t="str">
        <f>IF('男子一覧表 '!K50=1,"○","")</f>
        <v/>
      </c>
      <c r="L50" s="312" t="str">
        <f>IF('男子一覧表 '!L50=1,"○","")</f>
        <v/>
      </c>
      <c r="M50" s="312" t="str">
        <f>IF('男子一覧表 '!M50=1,"○","")</f>
        <v/>
      </c>
      <c r="N50" s="312" t="str">
        <f>IF('男子一覧表 '!N50=1,"○","")</f>
        <v/>
      </c>
      <c r="O50" s="312" t="str">
        <f>IF('男子一覧表 '!O50=1,"○","")</f>
        <v/>
      </c>
      <c r="P50" s="312" t="str">
        <f>IF('男子一覧表 '!P50=1,"○","")</f>
        <v/>
      </c>
      <c r="Q50" s="312" t="str">
        <f>IF('男子一覧表 '!Q50=1,"○","")</f>
        <v/>
      </c>
      <c r="R50" s="312" t="str">
        <f>IF('男子一覧表 '!R50=1,"○","")</f>
        <v/>
      </c>
      <c r="S50" s="312" t="str">
        <f>IF('男子一覧表 '!S50=1,"○","")</f>
        <v/>
      </c>
      <c r="T50" s="312" t="str">
        <f>IF('男子一覧表 '!T50=1,"○","")</f>
        <v/>
      </c>
      <c r="U50" s="312" t="str">
        <f>IF('男子一覧表 '!U50=1,"○","")</f>
        <v/>
      </c>
      <c r="V50" s="312" t="str">
        <f>IF('男子一覧表 '!V50=1,"○","")</f>
        <v/>
      </c>
      <c r="W50" s="312" t="str">
        <f>IF('男子一覧表 '!W50=1,"○","")</f>
        <v/>
      </c>
      <c r="X50" s="353" t="str">
        <f>IF('男子一覧表 '!X50=1,"○","")</f>
        <v/>
      </c>
      <c r="Z50" s="311">
        <v>43</v>
      </c>
      <c r="AA50" s="312" t="str">
        <f t="shared" si="0"/>
        <v/>
      </c>
      <c r="AB50" s="312" t="str">
        <f t="shared" si="1"/>
        <v/>
      </c>
      <c r="AC50" s="324" t="str">
        <f t="shared" si="2"/>
        <v/>
      </c>
      <c r="AD50" s="352" t="str">
        <f>IF('男子一覧表 '!AD50=1,"○","")</f>
        <v/>
      </c>
      <c r="AE50" s="312" t="str">
        <f>IF('男子一覧表 '!AE50=1,"○","")</f>
        <v/>
      </c>
      <c r="AF50" s="312" t="str">
        <f>IF('男子一覧表 '!AF50=1,"○","")</f>
        <v/>
      </c>
      <c r="AG50" s="312" t="str">
        <f>IF('男子一覧表 '!AG50=1,"○","")</f>
        <v/>
      </c>
      <c r="AH50" s="312" t="str">
        <f>IF('男子一覧表 '!AH50=1,"○","")</f>
        <v/>
      </c>
      <c r="AI50" s="312" t="str">
        <f>IF('男子一覧表 '!AI50=1,"○","")</f>
        <v/>
      </c>
      <c r="AJ50" s="312" t="str">
        <f>IF('男子一覧表 '!AJ50=1,"○","")</f>
        <v/>
      </c>
      <c r="AK50" s="312" t="str">
        <f>IF('男子一覧表 '!AK50=1,"○","")</f>
        <v/>
      </c>
      <c r="AL50" s="312" t="str">
        <f>IF('男子一覧表 '!AL50=1,"○","")</f>
        <v/>
      </c>
      <c r="AM50" s="312" t="str">
        <f>IF('男子一覧表 '!AM50=1,"○","")</f>
        <v/>
      </c>
      <c r="AN50" s="312" t="str">
        <f>IF('男子一覧表 '!AN50=1,"○","")</f>
        <v/>
      </c>
      <c r="AO50" s="312" t="str">
        <f>IF('男子一覧表 '!AO50=1,"○","")</f>
        <v/>
      </c>
      <c r="AP50" s="312" t="str">
        <f>IF('男子一覧表 '!AP50=1,"○","")</f>
        <v/>
      </c>
      <c r="AQ50" s="312" t="str">
        <f>IF('男子一覧表 '!AQ50=1,"○","")</f>
        <v/>
      </c>
      <c r="AR50" s="312" t="str">
        <f>IF('男子一覧表 '!AR50=1,"○","")</f>
        <v/>
      </c>
      <c r="AS50" s="312" t="str">
        <f>IF('男子一覧表 '!AS50=1,"○","")</f>
        <v/>
      </c>
      <c r="AT50" s="312" t="str">
        <f>IF('男子一覧表 '!AT50=1,"○","")</f>
        <v/>
      </c>
      <c r="AU50" s="312" t="str">
        <f>IF('男子一覧表 '!AU50=1,"○","")</f>
        <v/>
      </c>
      <c r="AV50" s="312" t="str">
        <f>IF('男子一覧表 '!AV50=1,"○","")</f>
        <v/>
      </c>
      <c r="AW50" s="353" t="str">
        <f>IF('男子一覧表 '!AW50=1,"○","")</f>
        <v/>
      </c>
      <c r="AY50" s="311">
        <v>43</v>
      </c>
      <c r="AZ50" s="312" t="str">
        <f t="shared" si="3"/>
        <v/>
      </c>
      <c r="BA50" s="312" t="str">
        <f t="shared" si="4"/>
        <v/>
      </c>
      <c r="BB50" s="324" t="str">
        <f t="shared" si="5"/>
        <v/>
      </c>
      <c r="BC50" s="352" t="str">
        <f>IF('男子一覧表 '!BC50=1,"○","")</f>
        <v/>
      </c>
      <c r="BD50" s="312" t="str">
        <f>IF('男子一覧表 '!BD50=1,"○","")</f>
        <v/>
      </c>
      <c r="BE50" s="312" t="str">
        <f>IF('男子一覧表 '!BE50=1,"○","")</f>
        <v/>
      </c>
      <c r="BF50" s="312" t="str">
        <f>IF('男子一覧表 '!BF50=1,"○","")</f>
        <v/>
      </c>
      <c r="BG50" s="312" t="str">
        <f>IF('男子一覧表 '!BG50=1,"○","")</f>
        <v/>
      </c>
      <c r="BH50" s="312" t="str">
        <f>IF('男子一覧表 '!BH50=1,"○","")</f>
        <v/>
      </c>
      <c r="BI50" s="312" t="str">
        <f>IF('男子一覧表 '!BI50=1,"○","")</f>
        <v/>
      </c>
      <c r="BJ50" s="312" t="str">
        <f>IF('男子一覧表 '!BJ50=1,"○","")</f>
        <v/>
      </c>
      <c r="BK50" s="312" t="str">
        <f>IF('男子一覧表 '!BK50=1,"○","")</f>
        <v/>
      </c>
      <c r="BL50" s="312" t="str">
        <f>IF('男子一覧表 '!BL50=1,"○","")</f>
        <v/>
      </c>
      <c r="BM50" s="312" t="str">
        <f>IF('男子一覧表 '!BM50=1,"○","")</f>
        <v/>
      </c>
      <c r="BN50" s="312" t="str">
        <f>IF('男子一覧表 '!BN50=1,"○","")</f>
        <v/>
      </c>
      <c r="BO50" s="312" t="str">
        <f>IF('男子一覧表 '!BO50=1,"○","")</f>
        <v/>
      </c>
      <c r="BP50" s="312" t="str">
        <f>IF('男子一覧表 '!BP50=1,"○","")</f>
        <v/>
      </c>
      <c r="BQ50" s="312" t="str">
        <f>IF('男子一覧表 '!BQ50=1,"○","")</f>
        <v/>
      </c>
      <c r="BR50" s="312" t="str">
        <f>IF('男子一覧表 '!BR50=1,"○","")</f>
        <v/>
      </c>
      <c r="BS50" s="312" t="str">
        <f>IF('男子一覧表 '!BS50=1,"○","")</f>
        <v/>
      </c>
      <c r="BT50" s="312" t="str">
        <f>IF('男子一覧表 '!BT50=1,"○","")</f>
        <v/>
      </c>
      <c r="BU50" s="312" t="str">
        <f>IF('男子一覧表 '!BU50=1,"○","")</f>
        <v/>
      </c>
      <c r="BV50" s="353" t="str">
        <f>IF('男子一覧表 '!BV50=1,"○","")</f>
        <v/>
      </c>
    </row>
    <row r="51" spans="1:74" ht="15.95" customHeight="1">
      <c r="A51" s="311">
        <v>44</v>
      </c>
      <c r="B51" s="312" t="str">
        <f>男子種目選択!B47</f>
        <v/>
      </c>
      <c r="C51" s="312" t="str">
        <f>男子種目選択!C47</f>
        <v/>
      </c>
      <c r="D51" s="324" t="str">
        <f>男子種目選択!D47</f>
        <v/>
      </c>
      <c r="E51" s="352" t="str">
        <f>IF('男子一覧表 '!E51=1,"○","")</f>
        <v/>
      </c>
      <c r="F51" s="312" t="str">
        <f>IF('男子一覧表 '!F51=1,"○","")</f>
        <v/>
      </c>
      <c r="G51" s="312" t="str">
        <f>IF('男子一覧表 '!G51=1,"○","")</f>
        <v/>
      </c>
      <c r="H51" s="312" t="str">
        <f>IF('男子一覧表 '!H51=1,"○","")</f>
        <v/>
      </c>
      <c r="I51" s="312" t="str">
        <f>IF('男子一覧表 '!I51=1,"○","")</f>
        <v/>
      </c>
      <c r="J51" s="312" t="str">
        <f>IF('男子一覧表 '!J51=1,"○","")</f>
        <v/>
      </c>
      <c r="K51" s="312" t="str">
        <f>IF('男子一覧表 '!K51=1,"○","")</f>
        <v/>
      </c>
      <c r="L51" s="312" t="str">
        <f>IF('男子一覧表 '!L51=1,"○","")</f>
        <v/>
      </c>
      <c r="M51" s="312" t="str">
        <f>IF('男子一覧表 '!M51=1,"○","")</f>
        <v/>
      </c>
      <c r="N51" s="312" t="str">
        <f>IF('男子一覧表 '!N51=1,"○","")</f>
        <v/>
      </c>
      <c r="O51" s="312" t="str">
        <f>IF('男子一覧表 '!O51=1,"○","")</f>
        <v/>
      </c>
      <c r="P51" s="312" t="str">
        <f>IF('男子一覧表 '!P51=1,"○","")</f>
        <v/>
      </c>
      <c r="Q51" s="312" t="str">
        <f>IF('男子一覧表 '!Q51=1,"○","")</f>
        <v/>
      </c>
      <c r="R51" s="312" t="str">
        <f>IF('男子一覧表 '!R51=1,"○","")</f>
        <v/>
      </c>
      <c r="S51" s="312" t="str">
        <f>IF('男子一覧表 '!S51=1,"○","")</f>
        <v/>
      </c>
      <c r="T51" s="312" t="str">
        <f>IF('男子一覧表 '!T51=1,"○","")</f>
        <v/>
      </c>
      <c r="U51" s="312" t="str">
        <f>IF('男子一覧表 '!U51=1,"○","")</f>
        <v/>
      </c>
      <c r="V51" s="312" t="str">
        <f>IF('男子一覧表 '!V51=1,"○","")</f>
        <v/>
      </c>
      <c r="W51" s="312" t="str">
        <f>IF('男子一覧表 '!W51=1,"○","")</f>
        <v/>
      </c>
      <c r="X51" s="353" t="str">
        <f>IF('男子一覧表 '!X51=1,"○","")</f>
        <v/>
      </c>
      <c r="Z51" s="311">
        <v>44</v>
      </c>
      <c r="AA51" s="312" t="str">
        <f t="shared" si="0"/>
        <v/>
      </c>
      <c r="AB51" s="312" t="str">
        <f t="shared" si="1"/>
        <v/>
      </c>
      <c r="AC51" s="324" t="str">
        <f t="shared" si="2"/>
        <v/>
      </c>
      <c r="AD51" s="352" t="str">
        <f>IF('男子一覧表 '!AD51=1,"○","")</f>
        <v/>
      </c>
      <c r="AE51" s="312" t="str">
        <f>IF('男子一覧表 '!AE51=1,"○","")</f>
        <v/>
      </c>
      <c r="AF51" s="312" t="str">
        <f>IF('男子一覧表 '!AF51=1,"○","")</f>
        <v/>
      </c>
      <c r="AG51" s="312" t="str">
        <f>IF('男子一覧表 '!AG51=1,"○","")</f>
        <v/>
      </c>
      <c r="AH51" s="312" t="str">
        <f>IF('男子一覧表 '!AH51=1,"○","")</f>
        <v/>
      </c>
      <c r="AI51" s="312" t="str">
        <f>IF('男子一覧表 '!AI51=1,"○","")</f>
        <v/>
      </c>
      <c r="AJ51" s="312" t="str">
        <f>IF('男子一覧表 '!AJ51=1,"○","")</f>
        <v/>
      </c>
      <c r="AK51" s="312" t="str">
        <f>IF('男子一覧表 '!AK51=1,"○","")</f>
        <v/>
      </c>
      <c r="AL51" s="312" t="str">
        <f>IF('男子一覧表 '!AL51=1,"○","")</f>
        <v/>
      </c>
      <c r="AM51" s="312" t="str">
        <f>IF('男子一覧表 '!AM51=1,"○","")</f>
        <v/>
      </c>
      <c r="AN51" s="312" t="str">
        <f>IF('男子一覧表 '!AN51=1,"○","")</f>
        <v/>
      </c>
      <c r="AO51" s="312" t="str">
        <f>IF('男子一覧表 '!AO51=1,"○","")</f>
        <v/>
      </c>
      <c r="AP51" s="312" t="str">
        <f>IF('男子一覧表 '!AP51=1,"○","")</f>
        <v/>
      </c>
      <c r="AQ51" s="312" t="str">
        <f>IF('男子一覧表 '!AQ51=1,"○","")</f>
        <v/>
      </c>
      <c r="AR51" s="312" t="str">
        <f>IF('男子一覧表 '!AR51=1,"○","")</f>
        <v/>
      </c>
      <c r="AS51" s="312" t="str">
        <f>IF('男子一覧表 '!AS51=1,"○","")</f>
        <v/>
      </c>
      <c r="AT51" s="312" t="str">
        <f>IF('男子一覧表 '!AT51=1,"○","")</f>
        <v/>
      </c>
      <c r="AU51" s="312" t="str">
        <f>IF('男子一覧表 '!AU51=1,"○","")</f>
        <v/>
      </c>
      <c r="AV51" s="312" t="str">
        <f>IF('男子一覧表 '!AV51=1,"○","")</f>
        <v/>
      </c>
      <c r="AW51" s="353" t="str">
        <f>IF('男子一覧表 '!AW51=1,"○","")</f>
        <v/>
      </c>
      <c r="AY51" s="311">
        <v>44</v>
      </c>
      <c r="AZ51" s="312" t="str">
        <f t="shared" si="3"/>
        <v/>
      </c>
      <c r="BA51" s="312" t="str">
        <f t="shared" si="4"/>
        <v/>
      </c>
      <c r="BB51" s="324" t="str">
        <f t="shared" si="5"/>
        <v/>
      </c>
      <c r="BC51" s="352" t="str">
        <f>IF('男子一覧表 '!BC51=1,"○","")</f>
        <v/>
      </c>
      <c r="BD51" s="312" t="str">
        <f>IF('男子一覧表 '!BD51=1,"○","")</f>
        <v/>
      </c>
      <c r="BE51" s="312" t="str">
        <f>IF('男子一覧表 '!BE51=1,"○","")</f>
        <v/>
      </c>
      <c r="BF51" s="312" t="str">
        <f>IF('男子一覧表 '!BF51=1,"○","")</f>
        <v/>
      </c>
      <c r="BG51" s="312" t="str">
        <f>IF('男子一覧表 '!BG51=1,"○","")</f>
        <v/>
      </c>
      <c r="BH51" s="312" t="str">
        <f>IF('男子一覧表 '!BH51=1,"○","")</f>
        <v/>
      </c>
      <c r="BI51" s="312" t="str">
        <f>IF('男子一覧表 '!BI51=1,"○","")</f>
        <v/>
      </c>
      <c r="BJ51" s="312" t="str">
        <f>IF('男子一覧表 '!BJ51=1,"○","")</f>
        <v/>
      </c>
      <c r="BK51" s="312" t="str">
        <f>IF('男子一覧表 '!BK51=1,"○","")</f>
        <v/>
      </c>
      <c r="BL51" s="312" t="str">
        <f>IF('男子一覧表 '!BL51=1,"○","")</f>
        <v/>
      </c>
      <c r="BM51" s="312" t="str">
        <f>IF('男子一覧表 '!BM51=1,"○","")</f>
        <v/>
      </c>
      <c r="BN51" s="312" t="str">
        <f>IF('男子一覧表 '!BN51=1,"○","")</f>
        <v/>
      </c>
      <c r="BO51" s="312" t="str">
        <f>IF('男子一覧表 '!BO51=1,"○","")</f>
        <v/>
      </c>
      <c r="BP51" s="312" t="str">
        <f>IF('男子一覧表 '!BP51=1,"○","")</f>
        <v/>
      </c>
      <c r="BQ51" s="312" t="str">
        <f>IF('男子一覧表 '!BQ51=1,"○","")</f>
        <v/>
      </c>
      <c r="BR51" s="312" t="str">
        <f>IF('男子一覧表 '!BR51=1,"○","")</f>
        <v/>
      </c>
      <c r="BS51" s="312" t="str">
        <f>IF('男子一覧表 '!BS51=1,"○","")</f>
        <v/>
      </c>
      <c r="BT51" s="312" t="str">
        <f>IF('男子一覧表 '!BT51=1,"○","")</f>
        <v/>
      </c>
      <c r="BU51" s="312" t="str">
        <f>IF('男子一覧表 '!BU51=1,"○","")</f>
        <v/>
      </c>
      <c r="BV51" s="353" t="str">
        <f>IF('男子一覧表 '!BV51=1,"○","")</f>
        <v/>
      </c>
    </row>
    <row r="52" spans="1:74" ht="15.95" customHeight="1">
      <c r="A52" s="311">
        <v>45</v>
      </c>
      <c r="B52" s="312" t="str">
        <f>男子種目選択!B48</f>
        <v/>
      </c>
      <c r="C52" s="312" t="str">
        <f>男子種目選択!C48</f>
        <v/>
      </c>
      <c r="D52" s="324" t="str">
        <f>男子種目選択!D48</f>
        <v/>
      </c>
      <c r="E52" s="352" t="str">
        <f>IF('男子一覧表 '!E52=1,"○","")</f>
        <v/>
      </c>
      <c r="F52" s="312" t="str">
        <f>IF('男子一覧表 '!F52=1,"○","")</f>
        <v/>
      </c>
      <c r="G52" s="312" t="str">
        <f>IF('男子一覧表 '!G52=1,"○","")</f>
        <v/>
      </c>
      <c r="H52" s="312" t="str">
        <f>IF('男子一覧表 '!H52=1,"○","")</f>
        <v/>
      </c>
      <c r="I52" s="312" t="str">
        <f>IF('男子一覧表 '!I52=1,"○","")</f>
        <v/>
      </c>
      <c r="J52" s="312" t="str">
        <f>IF('男子一覧表 '!J52=1,"○","")</f>
        <v/>
      </c>
      <c r="K52" s="312" t="str">
        <f>IF('男子一覧表 '!K52=1,"○","")</f>
        <v/>
      </c>
      <c r="L52" s="312" t="str">
        <f>IF('男子一覧表 '!L52=1,"○","")</f>
        <v/>
      </c>
      <c r="M52" s="312" t="str">
        <f>IF('男子一覧表 '!M52=1,"○","")</f>
        <v/>
      </c>
      <c r="N52" s="312" t="str">
        <f>IF('男子一覧表 '!N52=1,"○","")</f>
        <v/>
      </c>
      <c r="O52" s="312" t="str">
        <f>IF('男子一覧表 '!O52=1,"○","")</f>
        <v/>
      </c>
      <c r="P52" s="312" t="str">
        <f>IF('男子一覧表 '!P52=1,"○","")</f>
        <v/>
      </c>
      <c r="Q52" s="312" t="str">
        <f>IF('男子一覧表 '!Q52=1,"○","")</f>
        <v/>
      </c>
      <c r="R52" s="312" t="str">
        <f>IF('男子一覧表 '!R52=1,"○","")</f>
        <v/>
      </c>
      <c r="S52" s="312" t="str">
        <f>IF('男子一覧表 '!S52=1,"○","")</f>
        <v/>
      </c>
      <c r="T52" s="312" t="str">
        <f>IF('男子一覧表 '!T52=1,"○","")</f>
        <v/>
      </c>
      <c r="U52" s="312" t="str">
        <f>IF('男子一覧表 '!U52=1,"○","")</f>
        <v/>
      </c>
      <c r="V52" s="312" t="str">
        <f>IF('男子一覧表 '!V52=1,"○","")</f>
        <v/>
      </c>
      <c r="W52" s="312" t="str">
        <f>IF('男子一覧表 '!W52=1,"○","")</f>
        <v/>
      </c>
      <c r="X52" s="353" t="str">
        <f>IF('男子一覧表 '!X52=1,"○","")</f>
        <v/>
      </c>
      <c r="Z52" s="311">
        <v>45</v>
      </c>
      <c r="AA52" s="312" t="str">
        <f t="shared" si="0"/>
        <v/>
      </c>
      <c r="AB52" s="312" t="str">
        <f t="shared" si="1"/>
        <v/>
      </c>
      <c r="AC52" s="324" t="str">
        <f t="shared" si="2"/>
        <v/>
      </c>
      <c r="AD52" s="352" t="str">
        <f>IF('男子一覧表 '!AD52=1,"○","")</f>
        <v/>
      </c>
      <c r="AE52" s="312" t="str">
        <f>IF('男子一覧表 '!AE52=1,"○","")</f>
        <v/>
      </c>
      <c r="AF52" s="312" t="str">
        <f>IF('男子一覧表 '!AF52=1,"○","")</f>
        <v/>
      </c>
      <c r="AG52" s="312" t="str">
        <f>IF('男子一覧表 '!AG52=1,"○","")</f>
        <v/>
      </c>
      <c r="AH52" s="312" t="str">
        <f>IF('男子一覧表 '!AH52=1,"○","")</f>
        <v/>
      </c>
      <c r="AI52" s="312" t="str">
        <f>IF('男子一覧表 '!AI52=1,"○","")</f>
        <v/>
      </c>
      <c r="AJ52" s="312" t="str">
        <f>IF('男子一覧表 '!AJ52=1,"○","")</f>
        <v/>
      </c>
      <c r="AK52" s="312" t="str">
        <f>IF('男子一覧表 '!AK52=1,"○","")</f>
        <v/>
      </c>
      <c r="AL52" s="312" t="str">
        <f>IF('男子一覧表 '!AL52=1,"○","")</f>
        <v/>
      </c>
      <c r="AM52" s="312" t="str">
        <f>IF('男子一覧表 '!AM52=1,"○","")</f>
        <v/>
      </c>
      <c r="AN52" s="312" t="str">
        <f>IF('男子一覧表 '!AN52=1,"○","")</f>
        <v/>
      </c>
      <c r="AO52" s="312" t="str">
        <f>IF('男子一覧表 '!AO52=1,"○","")</f>
        <v/>
      </c>
      <c r="AP52" s="312" t="str">
        <f>IF('男子一覧表 '!AP52=1,"○","")</f>
        <v/>
      </c>
      <c r="AQ52" s="312" t="str">
        <f>IF('男子一覧表 '!AQ52=1,"○","")</f>
        <v/>
      </c>
      <c r="AR52" s="312" t="str">
        <f>IF('男子一覧表 '!AR52=1,"○","")</f>
        <v/>
      </c>
      <c r="AS52" s="312" t="str">
        <f>IF('男子一覧表 '!AS52=1,"○","")</f>
        <v/>
      </c>
      <c r="AT52" s="312" t="str">
        <f>IF('男子一覧表 '!AT52=1,"○","")</f>
        <v/>
      </c>
      <c r="AU52" s="312" t="str">
        <f>IF('男子一覧表 '!AU52=1,"○","")</f>
        <v/>
      </c>
      <c r="AV52" s="312" t="str">
        <f>IF('男子一覧表 '!AV52=1,"○","")</f>
        <v/>
      </c>
      <c r="AW52" s="353" t="str">
        <f>IF('男子一覧表 '!AW52=1,"○","")</f>
        <v/>
      </c>
      <c r="AY52" s="311">
        <v>45</v>
      </c>
      <c r="AZ52" s="312" t="str">
        <f t="shared" si="3"/>
        <v/>
      </c>
      <c r="BA52" s="312" t="str">
        <f t="shared" si="4"/>
        <v/>
      </c>
      <c r="BB52" s="324" t="str">
        <f t="shared" si="5"/>
        <v/>
      </c>
      <c r="BC52" s="352" t="str">
        <f>IF('男子一覧表 '!BC52=1,"○","")</f>
        <v/>
      </c>
      <c r="BD52" s="312" t="str">
        <f>IF('男子一覧表 '!BD52=1,"○","")</f>
        <v/>
      </c>
      <c r="BE52" s="312" t="str">
        <f>IF('男子一覧表 '!BE52=1,"○","")</f>
        <v/>
      </c>
      <c r="BF52" s="312" t="str">
        <f>IF('男子一覧表 '!BF52=1,"○","")</f>
        <v/>
      </c>
      <c r="BG52" s="312" t="str">
        <f>IF('男子一覧表 '!BG52=1,"○","")</f>
        <v/>
      </c>
      <c r="BH52" s="312" t="str">
        <f>IF('男子一覧表 '!BH52=1,"○","")</f>
        <v/>
      </c>
      <c r="BI52" s="312" t="str">
        <f>IF('男子一覧表 '!BI52=1,"○","")</f>
        <v/>
      </c>
      <c r="BJ52" s="312" t="str">
        <f>IF('男子一覧表 '!BJ52=1,"○","")</f>
        <v/>
      </c>
      <c r="BK52" s="312" t="str">
        <f>IF('男子一覧表 '!BK52=1,"○","")</f>
        <v/>
      </c>
      <c r="BL52" s="312" t="str">
        <f>IF('男子一覧表 '!BL52=1,"○","")</f>
        <v/>
      </c>
      <c r="BM52" s="312" t="str">
        <f>IF('男子一覧表 '!BM52=1,"○","")</f>
        <v/>
      </c>
      <c r="BN52" s="312" t="str">
        <f>IF('男子一覧表 '!BN52=1,"○","")</f>
        <v/>
      </c>
      <c r="BO52" s="312" t="str">
        <f>IF('男子一覧表 '!BO52=1,"○","")</f>
        <v/>
      </c>
      <c r="BP52" s="312" t="str">
        <f>IF('男子一覧表 '!BP52=1,"○","")</f>
        <v/>
      </c>
      <c r="BQ52" s="312" t="str">
        <f>IF('男子一覧表 '!BQ52=1,"○","")</f>
        <v/>
      </c>
      <c r="BR52" s="312" t="str">
        <f>IF('男子一覧表 '!BR52=1,"○","")</f>
        <v/>
      </c>
      <c r="BS52" s="312" t="str">
        <f>IF('男子一覧表 '!BS52=1,"○","")</f>
        <v/>
      </c>
      <c r="BT52" s="312" t="str">
        <f>IF('男子一覧表 '!BT52=1,"○","")</f>
        <v/>
      </c>
      <c r="BU52" s="312" t="str">
        <f>IF('男子一覧表 '!BU52=1,"○","")</f>
        <v/>
      </c>
      <c r="BV52" s="353" t="str">
        <f>IF('男子一覧表 '!BV52=1,"○","")</f>
        <v/>
      </c>
    </row>
    <row r="53" spans="1:74" ht="15.95" customHeight="1">
      <c r="A53" s="311">
        <v>46</v>
      </c>
      <c r="B53" s="312" t="str">
        <f>男子種目選択!B49</f>
        <v/>
      </c>
      <c r="C53" s="312" t="str">
        <f>男子種目選択!C49</f>
        <v/>
      </c>
      <c r="D53" s="324" t="str">
        <f>男子種目選択!D49</f>
        <v/>
      </c>
      <c r="E53" s="352" t="str">
        <f>IF('男子一覧表 '!E53=1,"○","")</f>
        <v/>
      </c>
      <c r="F53" s="312" t="str">
        <f>IF('男子一覧表 '!F53=1,"○","")</f>
        <v/>
      </c>
      <c r="G53" s="312" t="str">
        <f>IF('男子一覧表 '!G53=1,"○","")</f>
        <v/>
      </c>
      <c r="H53" s="312" t="str">
        <f>IF('男子一覧表 '!H53=1,"○","")</f>
        <v/>
      </c>
      <c r="I53" s="312" t="str">
        <f>IF('男子一覧表 '!I53=1,"○","")</f>
        <v/>
      </c>
      <c r="J53" s="312" t="str">
        <f>IF('男子一覧表 '!J53=1,"○","")</f>
        <v/>
      </c>
      <c r="K53" s="312" t="str">
        <f>IF('男子一覧表 '!K53=1,"○","")</f>
        <v/>
      </c>
      <c r="L53" s="312" t="str">
        <f>IF('男子一覧表 '!L53=1,"○","")</f>
        <v/>
      </c>
      <c r="M53" s="312" t="str">
        <f>IF('男子一覧表 '!M53=1,"○","")</f>
        <v/>
      </c>
      <c r="N53" s="312" t="str">
        <f>IF('男子一覧表 '!N53=1,"○","")</f>
        <v/>
      </c>
      <c r="O53" s="312" t="str">
        <f>IF('男子一覧表 '!O53=1,"○","")</f>
        <v/>
      </c>
      <c r="P53" s="312" t="str">
        <f>IF('男子一覧表 '!P53=1,"○","")</f>
        <v/>
      </c>
      <c r="Q53" s="312" t="str">
        <f>IF('男子一覧表 '!Q53=1,"○","")</f>
        <v/>
      </c>
      <c r="R53" s="312" t="str">
        <f>IF('男子一覧表 '!R53=1,"○","")</f>
        <v/>
      </c>
      <c r="S53" s="312" t="str">
        <f>IF('男子一覧表 '!S53=1,"○","")</f>
        <v/>
      </c>
      <c r="T53" s="312" t="str">
        <f>IF('男子一覧表 '!T53=1,"○","")</f>
        <v/>
      </c>
      <c r="U53" s="312" t="str">
        <f>IF('男子一覧表 '!U53=1,"○","")</f>
        <v/>
      </c>
      <c r="V53" s="312" t="str">
        <f>IF('男子一覧表 '!V53=1,"○","")</f>
        <v/>
      </c>
      <c r="W53" s="312" t="str">
        <f>IF('男子一覧表 '!W53=1,"○","")</f>
        <v/>
      </c>
      <c r="X53" s="353" t="str">
        <f>IF('男子一覧表 '!X53=1,"○","")</f>
        <v/>
      </c>
      <c r="Z53" s="311">
        <v>46</v>
      </c>
      <c r="AA53" s="312" t="str">
        <f t="shared" si="0"/>
        <v/>
      </c>
      <c r="AB53" s="312" t="str">
        <f t="shared" si="1"/>
        <v/>
      </c>
      <c r="AC53" s="324" t="str">
        <f t="shared" si="2"/>
        <v/>
      </c>
      <c r="AD53" s="352" t="str">
        <f>IF('男子一覧表 '!AD53=1,"○","")</f>
        <v/>
      </c>
      <c r="AE53" s="312" t="str">
        <f>IF('男子一覧表 '!AE53=1,"○","")</f>
        <v/>
      </c>
      <c r="AF53" s="312" t="str">
        <f>IF('男子一覧表 '!AF53=1,"○","")</f>
        <v/>
      </c>
      <c r="AG53" s="312" t="str">
        <f>IF('男子一覧表 '!AG53=1,"○","")</f>
        <v/>
      </c>
      <c r="AH53" s="312" t="str">
        <f>IF('男子一覧表 '!AH53=1,"○","")</f>
        <v/>
      </c>
      <c r="AI53" s="312" t="str">
        <f>IF('男子一覧表 '!AI53=1,"○","")</f>
        <v/>
      </c>
      <c r="AJ53" s="312" t="str">
        <f>IF('男子一覧表 '!AJ53=1,"○","")</f>
        <v/>
      </c>
      <c r="AK53" s="312" t="str">
        <f>IF('男子一覧表 '!AK53=1,"○","")</f>
        <v/>
      </c>
      <c r="AL53" s="312" t="str">
        <f>IF('男子一覧表 '!AL53=1,"○","")</f>
        <v/>
      </c>
      <c r="AM53" s="312" t="str">
        <f>IF('男子一覧表 '!AM53=1,"○","")</f>
        <v/>
      </c>
      <c r="AN53" s="312" t="str">
        <f>IF('男子一覧表 '!AN53=1,"○","")</f>
        <v/>
      </c>
      <c r="AO53" s="312" t="str">
        <f>IF('男子一覧表 '!AO53=1,"○","")</f>
        <v/>
      </c>
      <c r="AP53" s="312" t="str">
        <f>IF('男子一覧表 '!AP53=1,"○","")</f>
        <v/>
      </c>
      <c r="AQ53" s="312" t="str">
        <f>IF('男子一覧表 '!AQ53=1,"○","")</f>
        <v/>
      </c>
      <c r="AR53" s="312" t="str">
        <f>IF('男子一覧表 '!AR53=1,"○","")</f>
        <v/>
      </c>
      <c r="AS53" s="312" t="str">
        <f>IF('男子一覧表 '!AS53=1,"○","")</f>
        <v/>
      </c>
      <c r="AT53" s="312" t="str">
        <f>IF('男子一覧表 '!AT53=1,"○","")</f>
        <v/>
      </c>
      <c r="AU53" s="312" t="str">
        <f>IF('男子一覧表 '!AU53=1,"○","")</f>
        <v/>
      </c>
      <c r="AV53" s="312" t="str">
        <f>IF('男子一覧表 '!AV53=1,"○","")</f>
        <v/>
      </c>
      <c r="AW53" s="353" t="str">
        <f>IF('男子一覧表 '!AW53=1,"○","")</f>
        <v/>
      </c>
      <c r="AY53" s="311">
        <v>46</v>
      </c>
      <c r="AZ53" s="312" t="str">
        <f t="shared" si="3"/>
        <v/>
      </c>
      <c r="BA53" s="312" t="str">
        <f t="shared" si="4"/>
        <v/>
      </c>
      <c r="BB53" s="324" t="str">
        <f t="shared" si="5"/>
        <v/>
      </c>
      <c r="BC53" s="352" t="str">
        <f>IF('男子一覧表 '!BC53=1,"○","")</f>
        <v/>
      </c>
      <c r="BD53" s="312" t="str">
        <f>IF('男子一覧表 '!BD53=1,"○","")</f>
        <v/>
      </c>
      <c r="BE53" s="312" t="str">
        <f>IF('男子一覧表 '!BE53=1,"○","")</f>
        <v/>
      </c>
      <c r="BF53" s="312" t="str">
        <f>IF('男子一覧表 '!BF53=1,"○","")</f>
        <v/>
      </c>
      <c r="BG53" s="312" t="str">
        <f>IF('男子一覧表 '!BG53=1,"○","")</f>
        <v/>
      </c>
      <c r="BH53" s="312" t="str">
        <f>IF('男子一覧表 '!BH53=1,"○","")</f>
        <v/>
      </c>
      <c r="BI53" s="312" t="str">
        <f>IF('男子一覧表 '!BI53=1,"○","")</f>
        <v/>
      </c>
      <c r="BJ53" s="312" t="str">
        <f>IF('男子一覧表 '!BJ53=1,"○","")</f>
        <v/>
      </c>
      <c r="BK53" s="312" t="str">
        <f>IF('男子一覧表 '!BK53=1,"○","")</f>
        <v/>
      </c>
      <c r="BL53" s="312" t="str">
        <f>IF('男子一覧表 '!BL53=1,"○","")</f>
        <v/>
      </c>
      <c r="BM53" s="312" t="str">
        <f>IF('男子一覧表 '!BM53=1,"○","")</f>
        <v/>
      </c>
      <c r="BN53" s="312" t="str">
        <f>IF('男子一覧表 '!BN53=1,"○","")</f>
        <v/>
      </c>
      <c r="BO53" s="312" t="str">
        <f>IF('男子一覧表 '!BO53=1,"○","")</f>
        <v/>
      </c>
      <c r="BP53" s="312" t="str">
        <f>IF('男子一覧表 '!BP53=1,"○","")</f>
        <v/>
      </c>
      <c r="BQ53" s="312" t="str">
        <f>IF('男子一覧表 '!BQ53=1,"○","")</f>
        <v/>
      </c>
      <c r="BR53" s="312" t="str">
        <f>IF('男子一覧表 '!BR53=1,"○","")</f>
        <v/>
      </c>
      <c r="BS53" s="312" t="str">
        <f>IF('男子一覧表 '!BS53=1,"○","")</f>
        <v/>
      </c>
      <c r="BT53" s="312" t="str">
        <f>IF('男子一覧表 '!BT53=1,"○","")</f>
        <v/>
      </c>
      <c r="BU53" s="312" t="str">
        <f>IF('男子一覧表 '!BU53=1,"○","")</f>
        <v/>
      </c>
      <c r="BV53" s="353" t="str">
        <f>IF('男子一覧表 '!BV53=1,"○","")</f>
        <v/>
      </c>
    </row>
    <row r="54" spans="1:74" ht="15.95" customHeight="1">
      <c r="A54" s="311">
        <v>47</v>
      </c>
      <c r="B54" s="312" t="str">
        <f>男子種目選択!B50</f>
        <v/>
      </c>
      <c r="C54" s="312" t="str">
        <f>男子種目選択!C50</f>
        <v/>
      </c>
      <c r="D54" s="324" t="str">
        <f>男子種目選択!D50</f>
        <v/>
      </c>
      <c r="E54" s="352" t="str">
        <f>IF('男子一覧表 '!E54=1,"○","")</f>
        <v/>
      </c>
      <c r="F54" s="312" t="str">
        <f>IF('男子一覧表 '!F54=1,"○","")</f>
        <v/>
      </c>
      <c r="G54" s="312" t="str">
        <f>IF('男子一覧表 '!G54=1,"○","")</f>
        <v/>
      </c>
      <c r="H54" s="312" t="str">
        <f>IF('男子一覧表 '!H54=1,"○","")</f>
        <v/>
      </c>
      <c r="I54" s="312" t="str">
        <f>IF('男子一覧表 '!I54=1,"○","")</f>
        <v/>
      </c>
      <c r="J54" s="312" t="str">
        <f>IF('男子一覧表 '!J54=1,"○","")</f>
        <v/>
      </c>
      <c r="K54" s="312" t="str">
        <f>IF('男子一覧表 '!K54=1,"○","")</f>
        <v/>
      </c>
      <c r="L54" s="312" t="str">
        <f>IF('男子一覧表 '!L54=1,"○","")</f>
        <v/>
      </c>
      <c r="M54" s="312" t="str">
        <f>IF('男子一覧表 '!M54=1,"○","")</f>
        <v/>
      </c>
      <c r="N54" s="312" t="str">
        <f>IF('男子一覧表 '!N54=1,"○","")</f>
        <v/>
      </c>
      <c r="O54" s="312" t="str">
        <f>IF('男子一覧表 '!O54=1,"○","")</f>
        <v/>
      </c>
      <c r="P54" s="312" t="str">
        <f>IF('男子一覧表 '!P54=1,"○","")</f>
        <v/>
      </c>
      <c r="Q54" s="312" t="str">
        <f>IF('男子一覧表 '!Q54=1,"○","")</f>
        <v/>
      </c>
      <c r="R54" s="312" t="str">
        <f>IF('男子一覧表 '!R54=1,"○","")</f>
        <v/>
      </c>
      <c r="S54" s="312" t="str">
        <f>IF('男子一覧表 '!S54=1,"○","")</f>
        <v/>
      </c>
      <c r="T54" s="312" t="str">
        <f>IF('男子一覧表 '!T54=1,"○","")</f>
        <v/>
      </c>
      <c r="U54" s="312" t="str">
        <f>IF('男子一覧表 '!U54=1,"○","")</f>
        <v/>
      </c>
      <c r="V54" s="312" t="str">
        <f>IF('男子一覧表 '!V54=1,"○","")</f>
        <v/>
      </c>
      <c r="W54" s="312" t="str">
        <f>IF('男子一覧表 '!W54=1,"○","")</f>
        <v/>
      </c>
      <c r="X54" s="353" t="str">
        <f>IF('男子一覧表 '!X54=1,"○","")</f>
        <v/>
      </c>
      <c r="Z54" s="311">
        <v>47</v>
      </c>
      <c r="AA54" s="312" t="str">
        <f t="shared" si="0"/>
        <v/>
      </c>
      <c r="AB54" s="312" t="str">
        <f t="shared" si="1"/>
        <v/>
      </c>
      <c r="AC54" s="324" t="str">
        <f t="shared" si="2"/>
        <v/>
      </c>
      <c r="AD54" s="352" t="str">
        <f>IF('男子一覧表 '!AD54=1,"○","")</f>
        <v/>
      </c>
      <c r="AE54" s="312" t="str">
        <f>IF('男子一覧表 '!AE54=1,"○","")</f>
        <v/>
      </c>
      <c r="AF54" s="312" t="str">
        <f>IF('男子一覧表 '!AF54=1,"○","")</f>
        <v/>
      </c>
      <c r="AG54" s="312" t="str">
        <f>IF('男子一覧表 '!AG54=1,"○","")</f>
        <v/>
      </c>
      <c r="AH54" s="312" t="str">
        <f>IF('男子一覧表 '!AH54=1,"○","")</f>
        <v/>
      </c>
      <c r="AI54" s="312" t="str">
        <f>IF('男子一覧表 '!AI54=1,"○","")</f>
        <v/>
      </c>
      <c r="AJ54" s="312" t="str">
        <f>IF('男子一覧表 '!AJ54=1,"○","")</f>
        <v/>
      </c>
      <c r="AK54" s="312" t="str">
        <f>IF('男子一覧表 '!AK54=1,"○","")</f>
        <v/>
      </c>
      <c r="AL54" s="312" t="str">
        <f>IF('男子一覧表 '!AL54=1,"○","")</f>
        <v/>
      </c>
      <c r="AM54" s="312" t="str">
        <f>IF('男子一覧表 '!AM54=1,"○","")</f>
        <v/>
      </c>
      <c r="AN54" s="312" t="str">
        <f>IF('男子一覧表 '!AN54=1,"○","")</f>
        <v/>
      </c>
      <c r="AO54" s="312" t="str">
        <f>IF('男子一覧表 '!AO54=1,"○","")</f>
        <v/>
      </c>
      <c r="AP54" s="312" t="str">
        <f>IF('男子一覧表 '!AP54=1,"○","")</f>
        <v/>
      </c>
      <c r="AQ54" s="312" t="str">
        <f>IF('男子一覧表 '!AQ54=1,"○","")</f>
        <v/>
      </c>
      <c r="AR54" s="312" t="str">
        <f>IF('男子一覧表 '!AR54=1,"○","")</f>
        <v/>
      </c>
      <c r="AS54" s="312" t="str">
        <f>IF('男子一覧表 '!AS54=1,"○","")</f>
        <v/>
      </c>
      <c r="AT54" s="312" t="str">
        <f>IF('男子一覧表 '!AT54=1,"○","")</f>
        <v/>
      </c>
      <c r="AU54" s="312" t="str">
        <f>IF('男子一覧表 '!AU54=1,"○","")</f>
        <v/>
      </c>
      <c r="AV54" s="312" t="str">
        <f>IF('男子一覧表 '!AV54=1,"○","")</f>
        <v/>
      </c>
      <c r="AW54" s="353" t="str">
        <f>IF('男子一覧表 '!AW54=1,"○","")</f>
        <v/>
      </c>
      <c r="AY54" s="311">
        <v>47</v>
      </c>
      <c r="AZ54" s="312" t="str">
        <f t="shared" si="3"/>
        <v/>
      </c>
      <c r="BA54" s="312" t="str">
        <f t="shared" si="4"/>
        <v/>
      </c>
      <c r="BB54" s="324" t="str">
        <f t="shared" si="5"/>
        <v/>
      </c>
      <c r="BC54" s="352" t="str">
        <f>IF('男子一覧表 '!BC54=1,"○","")</f>
        <v/>
      </c>
      <c r="BD54" s="312" t="str">
        <f>IF('男子一覧表 '!BD54=1,"○","")</f>
        <v/>
      </c>
      <c r="BE54" s="312" t="str">
        <f>IF('男子一覧表 '!BE54=1,"○","")</f>
        <v/>
      </c>
      <c r="BF54" s="312" t="str">
        <f>IF('男子一覧表 '!BF54=1,"○","")</f>
        <v/>
      </c>
      <c r="BG54" s="312" t="str">
        <f>IF('男子一覧表 '!BG54=1,"○","")</f>
        <v/>
      </c>
      <c r="BH54" s="312" t="str">
        <f>IF('男子一覧表 '!BH54=1,"○","")</f>
        <v/>
      </c>
      <c r="BI54" s="312" t="str">
        <f>IF('男子一覧表 '!BI54=1,"○","")</f>
        <v/>
      </c>
      <c r="BJ54" s="312" t="str">
        <f>IF('男子一覧表 '!BJ54=1,"○","")</f>
        <v/>
      </c>
      <c r="BK54" s="312" t="str">
        <f>IF('男子一覧表 '!BK54=1,"○","")</f>
        <v/>
      </c>
      <c r="BL54" s="312" t="str">
        <f>IF('男子一覧表 '!BL54=1,"○","")</f>
        <v/>
      </c>
      <c r="BM54" s="312" t="str">
        <f>IF('男子一覧表 '!BM54=1,"○","")</f>
        <v/>
      </c>
      <c r="BN54" s="312" t="str">
        <f>IF('男子一覧表 '!BN54=1,"○","")</f>
        <v/>
      </c>
      <c r="BO54" s="312" t="str">
        <f>IF('男子一覧表 '!BO54=1,"○","")</f>
        <v/>
      </c>
      <c r="BP54" s="312" t="str">
        <f>IF('男子一覧表 '!BP54=1,"○","")</f>
        <v/>
      </c>
      <c r="BQ54" s="312" t="str">
        <f>IF('男子一覧表 '!BQ54=1,"○","")</f>
        <v/>
      </c>
      <c r="BR54" s="312" t="str">
        <f>IF('男子一覧表 '!BR54=1,"○","")</f>
        <v/>
      </c>
      <c r="BS54" s="312" t="str">
        <f>IF('男子一覧表 '!BS54=1,"○","")</f>
        <v/>
      </c>
      <c r="BT54" s="312" t="str">
        <f>IF('男子一覧表 '!BT54=1,"○","")</f>
        <v/>
      </c>
      <c r="BU54" s="312" t="str">
        <f>IF('男子一覧表 '!BU54=1,"○","")</f>
        <v/>
      </c>
      <c r="BV54" s="353" t="str">
        <f>IF('男子一覧表 '!BV54=1,"○","")</f>
        <v/>
      </c>
    </row>
    <row r="55" spans="1:74" ht="15.95" customHeight="1">
      <c r="A55" s="311">
        <v>48</v>
      </c>
      <c r="B55" s="312" t="str">
        <f>男子種目選択!B51</f>
        <v/>
      </c>
      <c r="C55" s="312" t="str">
        <f>男子種目選択!C51</f>
        <v/>
      </c>
      <c r="D55" s="324" t="str">
        <f>男子種目選択!D51</f>
        <v/>
      </c>
      <c r="E55" s="352" t="str">
        <f>IF('男子一覧表 '!E55=1,"○","")</f>
        <v/>
      </c>
      <c r="F55" s="312" t="str">
        <f>IF('男子一覧表 '!F55=1,"○","")</f>
        <v/>
      </c>
      <c r="G55" s="312" t="str">
        <f>IF('男子一覧表 '!G55=1,"○","")</f>
        <v/>
      </c>
      <c r="H55" s="312" t="str">
        <f>IF('男子一覧表 '!H55=1,"○","")</f>
        <v/>
      </c>
      <c r="I55" s="312" t="str">
        <f>IF('男子一覧表 '!I55=1,"○","")</f>
        <v/>
      </c>
      <c r="J55" s="312" t="str">
        <f>IF('男子一覧表 '!J55=1,"○","")</f>
        <v/>
      </c>
      <c r="K55" s="312" t="str">
        <f>IF('男子一覧表 '!K55=1,"○","")</f>
        <v/>
      </c>
      <c r="L55" s="312" t="str">
        <f>IF('男子一覧表 '!L55=1,"○","")</f>
        <v/>
      </c>
      <c r="M55" s="312" t="str">
        <f>IF('男子一覧表 '!M55=1,"○","")</f>
        <v/>
      </c>
      <c r="N55" s="312" t="str">
        <f>IF('男子一覧表 '!N55=1,"○","")</f>
        <v/>
      </c>
      <c r="O55" s="312" t="str">
        <f>IF('男子一覧表 '!O55=1,"○","")</f>
        <v/>
      </c>
      <c r="P55" s="312" t="str">
        <f>IF('男子一覧表 '!P55=1,"○","")</f>
        <v/>
      </c>
      <c r="Q55" s="312" t="str">
        <f>IF('男子一覧表 '!Q55=1,"○","")</f>
        <v/>
      </c>
      <c r="R55" s="312" t="str">
        <f>IF('男子一覧表 '!R55=1,"○","")</f>
        <v/>
      </c>
      <c r="S55" s="312" t="str">
        <f>IF('男子一覧表 '!S55=1,"○","")</f>
        <v/>
      </c>
      <c r="T55" s="312" t="str">
        <f>IF('男子一覧表 '!T55=1,"○","")</f>
        <v/>
      </c>
      <c r="U55" s="312" t="str">
        <f>IF('男子一覧表 '!U55=1,"○","")</f>
        <v/>
      </c>
      <c r="V55" s="312" t="str">
        <f>IF('男子一覧表 '!V55=1,"○","")</f>
        <v/>
      </c>
      <c r="W55" s="312" t="str">
        <f>IF('男子一覧表 '!W55=1,"○","")</f>
        <v/>
      </c>
      <c r="X55" s="353" t="str">
        <f>IF('男子一覧表 '!X55=1,"○","")</f>
        <v/>
      </c>
      <c r="Z55" s="311">
        <v>48</v>
      </c>
      <c r="AA55" s="312" t="str">
        <f t="shared" si="0"/>
        <v/>
      </c>
      <c r="AB55" s="312" t="str">
        <f t="shared" si="1"/>
        <v/>
      </c>
      <c r="AC55" s="324" t="str">
        <f t="shared" si="2"/>
        <v/>
      </c>
      <c r="AD55" s="352" t="str">
        <f>IF('男子一覧表 '!AD55=1,"○","")</f>
        <v/>
      </c>
      <c r="AE55" s="312" t="str">
        <f>IF('男子一覧表 '!AE55=1,"○","")</f>
        <v/>
      </c>
      <c r="AF55" s="312" t="str">
        <f>IF('男子一覧表 '!AF55=1,"○","")</f>
        <v/>
      </c>
      <c r="AG55" s="312" t="str">
        <f>IF('男子一覧表 '!AG55=1,"○","")</f>
        <v/>
      </c>
      <c r="AH55" s="312" t="str">
        <f>IF('男子一覧表 '!AH55=1,"○","")</f>
        <v/>
      </c>
      <c r="AI55" s="312" t="str">
        <f>IF('男子一覧表 '!AI55=1,"○","")</f>
        <v/>
      </c>
      <c r="AJ55" s="312" t="str">
        <f>IF('男子一覧表 '!AJ55=1,"○","")</f>
        <v/>
      </c>
      <c r="AK55" s="312" t="str">
        <f>IF('男子一覧表 '!AK55=1,"○","")</f>
        <v/>
      </c>
      <c r="AL55" s="312" t="str">
        <f>IF('男子一覧表 '!AL55=1,"○","")</f>
        <v/>
      </c>
      <c r="AM55" s="312" t="str">
        <f>IF('男子一覧表 '!AM55=1,"○","")</f>
        <v/>
      </c>
      <c r="AN55" s="312" t="str">
        <f>IF('男子一覧表 '!AN55=1,"○","")</f>
        <v/>
      </c>
      <c r="AO55" s="312" t="str">
        <f>IF('男子一覧表 '!AO55=1,"○","")</f>
        <v/>
      </c>
      <c r="AP55" s="312" t="str">
        <f>IF('男子一覧表 '!AP55=1,"○","")</f>
        <v/>
      </c>
      <c r="AQ55" s="312" t="str">
        <f>IF('男子一覧表 '!AQ55=1,"○","")</f>
        <v/>
      </c>
      <c r="AR55" s="312" t="str">
        <f>IF('男子一覧表 '!AR55=1,"○","")</f>
        <v/>
      </c>
      <c r="AS55" s="312" t="str">
        <f>IF('男子一覧表 '!AS55=1,"○","")</f>
        <v/>
      </c>
      <c r="AT55" s="312" t="str">
        <f>IF('男子一覧表 '!AT55=1,"○","")</f>
        <v/>
      </c>
      <c r="AU55" s="312" t="str">
        <f>IF('男子一覧表 '!AU55=1,"○","")</f>
        <v/>
      </c>
      <c r="AV55" s="312" t="str">
        <f>IF('男子一覧表 '!AV55=1,"○","")</f>
        <v/>
      </c>
      <c r="AW55" s="353" t="str">
        <f>IF('男子一覧表 '!AW55=1,"○","")</f>
        <v/>
      </c>
      <c r="AY55" s="311">
        <v>48</v>
      </c>
      <c r="AZ55" s="312" t="str">
        <f t="shared" si="3"/>
        <v/>
      </c>
      <c r="BA55" s="312" t="str">
        <f t="shared" si="4"/>
        <v/>
      </c>
      <c r="BB55" s="324" t="str">
        <f t="shared" si="5"/>
        <v/>
      </c>
      <c r="BC55" s="352" t="str">
        <f>IF('男子一覧表 '!BC55=1,"○","")</f>
        <v/>
      </c>
      <c r="BD55" s="312" t="str">
        <f>IF('男子一覧表 '!BD55=1,"○","")</f>
        <v/>
      </c>
      <c r="BE55" s="312" t="str">
        <f>IF('男子一覧表 '!BE55=1,"○","")</f>
        <v/>
      </c>
      <c r="BF55" s="312" t="str">
        <f>IF('男子一覧表 '!BF55=1,"○","")</f>
        <v/>
      </c>
      <c r="BG55" s="312" t="str">
        <f>IF('男子一覧表 '!BG55=1,"○","")</f>
        <v/>
      </c>
      <c r="BH55" s="312" t="str">
        <f>IF('男子一覧表 '!BH55=1,"○","")</f>
        <v/>
      </c>
      <c r="BI55" s="312" t="str">
        <f>IF('男子一覧表 '!BI55=1,"○","")</f>
        <v/>
      </c>
      <c r="BJ55" s="312" t="str">
        <f>IF('男子一覧表 '!BJ55=1,"○","")</f>
        <v/>
      </c>
      <c r="BK55" s="312" t="str">
        <f>IF('男子一覧表 '!BK55=1,"○","")</f>
        <v/>
      </c>
      <c r="BL55" s="312" t="str">
        <f>IF('男子一覧表 '!BL55=1,"○","")</f>
        <v/>
      </c>
      <c r="BM55" s="312" t="str">
        <f>IF('男子一覧表 '!BM55=1,"○","")</f>
        <v/>
      </c>
      <c r="BN55" s="312" t="str">
        <f>IF('男子一覧表 '!BN55=1,"○","")</f>
        <v/>
      </c>
      <c r="BO55" s="312" t="str">
        <f>IF('男子一覧表 '!BO55=1,"○","")</f>
        <v/>
      </c>
      <c r="BP55" s="312" t="str">
        <f>IF('男子一覧表 '!BP55=1,"○","")</f>
        <v/>
      </c>
      <c r="BQ55" s="312" t="str">
        <f>IF('男子一覧表 '!BQ55=1,"○","")</f>
        <v/>
      </c>
      <c r="BR55" s="312" t="str">
        <f>IF('男子一覧表 '!BR55=1,"○","")</f>
        <v/>
      </c>
      <c r="BS55" s="312" t="str">
        <f>IF('男子一覧表 '!BS55=1,"○","")</f>
        <v/>
      </c>
      <c r="BT55" s="312" t="str">
        <f>IF('男子一覧表 '!BT55=1,"○","")</f>
        <v/>
      </c>
      <c r="BU55" s="312" t="str">
        <f>IF('男子一覧表 '!BU55=1,"○","")</f>
        <v/>
      </c>
      <c r="BV55" s="353" t="str">
        <f>IF('男子一覧表 '!BV55=1,"○","")</f>
        <v/>
      </c>
    </row>
    <row r="56" spans="1:74" ht="15.95" customHeight="1">
      <c r="A56" s="311">
        <v>49</v>
      </c>
      <c r="B56" s="312" t="str">
        <f>男子種目選択!B52</f>
        <v/>
      </c>
      <c r="C56" s="312" t="str">
        <f>男子種目選択!C52</f>
        <v/>
      </c>
      <c r="D56" s="324" t="str">
        <f>男子種目選択!D52</f>
        <v/>
      </c>
      <c r="E56" s="352" t="str">
        <f>IF('男子一覧表 '!E56=1,"○","")</f>
        <v/>
      </c>
      <c r="F56" s="312" t="str">
        <f>IF('男子一覧表 '!F56=1,"○","")</f>
        <v/>
      </c>
      <c r="G56" s="312" t="str">
        <f>IF('男子一覧表 '!G56=1,"○","")</f>
        <v/>
      </c>
      <c r="H56" s="312" t="str">
        <f>IF('男子一覧表 '!H56=1,"○","")</f>
        <v/>
      </c>
      <c r="I56" s="312" t="str">
        <f>IF('男子一覧表 '!I56=1,"○","")</f>
        <v/>
      </c>
      <c r="J56" s="312" t="str">
        <f>IF('男子一覧表 '!J56=1,"○","")</f>
        <v/>
      </c>
      <c r="K56" s="312" t="str">
        <f>IF('男子一覧表 '!K56=1,"○","")</f>
        <v/>
      </c>
      <c r="L56" s="312" t="str">
        <f>IF('男子一覧表 '!L56=1,"○","")</f>
        <v/>
      </c>
      <c r="M56" s="312" t="str">
        <f>IF('男子一覧表 '!M56=1,"○","")</f>
        <v/>
      </c>
      <c r="N56" s="312" t="str">
        <f>IF('男子一覧表 '!N56=1,"○","")</f>
        <v/>
      </c>
      <c r="O56" s="312" t="str">
        <f>IF('男子一覧表 '!O56=1,"○","")</f>
        <v/>
      </c>
      <c r="P56" s="312" t="str">
        <f>IF('男子一覧表 '!P56=1,"○","")</f>
        <v/>
      </c>
      <c r="Q56" s="312" t="str">
        <f>IF('男子一覧表 '!Q56=1,"○","")</f>
        <v/>
      </c>
      <c r="R56" s="312" t="str">
        <f>IF('男子一覧表 '!R56=1,"○","")</f>
        <v/>
      </c>
      <c r="S56" s="312" t="str">
        <f>IF('男子一覧表 '!S56=1,"○","")</f>
        <v/>
      </c>
      <c r="T56" s="312" t="str">
        <f>IF('男子一覧表 '!T56=1,"○","")</f>
        <v/>
      </c>
      <c r="U56" s="312" t="str">
        <f>IF('男子一覧表 '!U56=1,"○","")</f>
        <v/>
      </c>
      <c r="V56" s="312" t="str">
        <f>IF('男子一覧表 '!V56=1,"○","")</f>
        <v/>
      </c>
      <c r="W56" s="312" t="str">
        <f>IF('男子一覧表 '!W56=1,"○","")</f>
        <v/>
      </c>
      <c r="X56" s="353" t="str">
        <f>IF('男子一覧表 '!X56=1,"○","")</f>
        <v/>
      </c>
      <c r="Z56" s="311">
        <v>49</v>
      </c>
      <c r="AA56" s="312" t="str">
        <f t="shared" si="0"/>
        <v/>
      </c>
      <c r="AB56" s="312" t="str">
        <f t="shared" si="1"/>
        <v/>
      </c>
      <c r="AC56" s="324" t="str">
        <f t="shared" si="2"/>
        <v/>
      </c>
      <c r="AD56" s="352" t="str">
        <f>IF('男子一覧表 '!AD56=1,"○","")</f>
        <v/>
      </c>
      <c r="AE56" s="312" t="str">
        <f>IF('男子一覧表 '!AE56=1,"○","")</f>
        <v/>
      </c>
      <c r="AF56" s="312" t="str">
        <f>IF('男子一覧表 '!AF56=1,"○","")</f>
        <v/>
      </c>
      <c r="AG56" s="312" t="str">
        <f>IF('男子一覧表 '!AG56=1,"○","")</f>
        <v/>
      </c>
      <c r="AH56" s="312" t="str">
        <f>IF('男子一覧表 '!AH56=1,"○","")</f>
        <v/>
      </c>
      <c r="AI56" s="312" t="str">
        <f>IF('男子一覧表 '!AI56=1,"○","")</f>
        <v/>
      </c>
      <c r="AJ56" s="312" t="str">
        <f>IF('男子一覧表 '!AJ56=1,"○","")</f>
        <v/>
      </c>
      <c r="AK56" s="312" t="str">
        <f>IF('男子一覧表 '!AK56=1,"○","")</f>
        <v/>
      </c>
      <c r="AL56" s="312" t="str">
        <f>IF('男子一覧表 '!AL56=1,"○","")</f>
        <v/>
      </c>
      <c r="AM56" s="312" t="str">
        <f>IF('男子一覧表 '!AM56=1,"○","")</f>
        <v/>
      </c>
      <c r="AN56" s="312" t="str">
        <f>IF('男子一覧表 '!AN56=1,"○","")</f>
        <v/>
      </c>
      <c r="AO56" s="312" t="str">
        <f>IF('男子一覧表 '!AO56=1,"○","")</f>
        <v/>
      </c>
      <c r="AP56" s="312" t="str">
        <f>IF('男子一覧表 '!AP56=1,"○","")</f>
        <v/>
      </c>
      <c r="AQ56" s="312" t="str">
        <f>IF('男子一覧表 '!AQ56=1,"○","")</f>
        <v/>
      </c>
      <c r="AR56" s="312" t="str">
        <f>IF('男子一覧表 '!AR56=1,"○","")</f>
        <v/>
      </c>
      <c r="AS56" s="312" t="str">
        <f>IF('男子一覧表 '!AS56=1,"○","")</f>
        <v/>
      </c>
      <c r="AT56" s="312" t="str">
        <f>IF('男子一覧表 '!AT56=1,"○","")</f>
        <v/>
      </c>
      <c r="AU56" s="312" t="str">
        <f>IF('男子一覧表 '!AU56=1,"○","")</f>
        <v/>
      </c>
      <c r="AV56" s="312" t="str">
        <f>IF('男子一覧表 '!AV56=1,"○","")</f>
        <v/>
      </c>
      <c r="AW56" s="353" t="str">
        <f>IF('男子一覧表 '!AW56=1,"○","")</f>
        <v/>
      </c>
      <c r="AY56" s="311">
        <v>49</v>
      </c>
      <c r="AZ56" s="312" t="str">
        <f t="shared" si="3"/>
        <v/>
      </c>
      <c r="BA56" s="312" t="str">
        <f t="shared" si="4"/>
        <v/>
      </c>
      <c r="BB56" s="324" t="str">
        <f t="shared" si="5"/>
        <v/>
      </c>
      <c r="BC56" s="352" t="str">
        <f>IF('男子一覧表 '!BC56=1,"○","")</f>
        <v/>
      </c>
      <c r="BD56" s="312" t="str">
        <f>IF('男子一覧表 '!BD56=1,"○","")</f>
        <v/>
      </c>
      <c r="BE56" s="312" t="str">
        <f>IF('男子一覧表 '!BE56=1,"○","")</f>
        <v/>
      </c>
      <c r="BF56" s="312" t="str">
        <f>IF('男子一覧表 '!BF56=1,"○","")</f>
        <v/>
      </c>
      <c r="BG56" s="312" t="str">
        <f>IF('男子一覧表 '!BG56=1,"○","")</f>
        <v/>
      </c>
      <c r="BH56" s="312" t="str">
        <f>IF('男子一覧表 '!BH56=1,"○","")</f>
        <v/>
      </c>
      <c r="BI56" s="312" t="str">
        <f>IF('男子一覧表 '!BI56=1,"○","")</f>
        <v/>
      </c>
      <c r="BJ56" s="312" t="str">
        <f>IF('男子一覧表 '!BJ56=1,"○","")</f>
        <v/>
      </c>
      <c r="BK56" s="312" t="str">
        <f>IF('男子一覧表 '!BK56=1,"○","")</f>
        <v/>
      </c>
      <c r="BL56" s="312" t="str">
        <f>IF('男子一覧表 '!BL56=1,"○","")</f>
        <v/>
      </c>
      <c r="BM56" s="312" t="str">
        <f>IF('男子一覧表 '!BM56=1,"○","")</f>
        <v/>
      </c>
      <c r="BN56" s="312" t="str">
        <f>IF('男子一覧表 '!BN56=1,"○","")</f>
        <v/>
      </c>
      <c r="BO56" s="312" t="str">
        <f>IF('男子一覧表 '!BO56=1,"○","")</f>
        <v/>
      </c>
      <c r="BP56" s="312" t="str">
        <f>IF('男子一覧表 '!BP56=1,"○","")</f>
        <v/>
      </c>
      <c r="BQ56" s="312" t="str">
        <f>IF('男子一覧表 '!BQ56=1,"○","")</f>
        <v/>
      </c>
      <c r="BR56" s="312" t="str">
        <f>IF('男子一覧表 '!BR56=1,"○","")</f>
        <v/>
      </c>
      <c r="BS56" s="312" t="str">
        <f>IF('男子一覧表 '!BS56=1,"○","")</f>
        <v/>
      </c>
      <c r="BT56" s="312" t="str">
        <f>IF('男子一覧表 '!BT56=1,"○","")</f>
        <v/>
      </c>
      <c r="BU56" s="312" t="str">
        <f>IF('男子一覧表 '!BU56=1,"○","")</f>
        <v/>
      </c>
      <c r="BV56" s="353" t="str">
        <f>IF('男子一覧表 '!BV56=1,"○","")</f>
        <v/>
      </c>
    </row>
    <row r="57" spans="1:74" ht="15.95" customHeight="1" thickBot="1">
      <c r="A57" s="315">
        <v>50</v>
      </c>
      <c r="B57" s="316" t="str">
        <f>男子種目選択!B53</f>
        <v/>
      </c>
      <c r="C57" s="316" t="str">
        <f>男子種目選択!C53</f>
        <v/>
      </c>
      <c r="D57" s="317" t="str">
        <f>男子種目選択!D53</f>
        <v/>
      </c>
      <c r="E57" s="354" t="str">
        <f>IF('男子一覧表 '!E57=1,"○","")</f>
        <v/>
      </c>
      <c r="F57" s="316" t="str">
        <f>IF('男子一覧表 '!F57=1,"○","")</f>
        <v/>
      </c>
      <c r="G57" s="316" t="str">
        <f>IF('男子一覧表 '!G57=1,"○","")</f>
        <v/>
      </c>
      <c r="H57" s="316" t="str">
        <f>IF('男子一覧表 '!H57=1,"○","")</f>
        <v/>
      </c>
      <c r="I57" s="316" t="str">
        <f>IF('男子一覧表 '!I57=1,"○","")</f>
        <v/>
      </c>
      <c r="J57" s="316" t="str">
        <f>IF('男子一覧表 '!J57=1,"○","")</f>
        <v/>
      </c>
      <c r="K57" s="316" t="str">
        <f>IF('男子一覧表 '!K57=1,"○","")</f>
        <v/>
      </c>
      <c r="L57" s="316" t="str">
        <f>IF('男子一覧表 '!L57=1,"○","")</f>
        <v/>
      </c>
      <c r="M57" s="316" t="str">
        <f>IF('男子一覧表 '!M57=1,"○","")</f>
        <v/>
      </c>
      <c r="N57" s="316" t="str">
        <f>IF('男子一覧表 '!N57=1,"○","")</f>
        <v/>
      </c>
      <c r="O57" s="316" t="str">
        <f>IF('男子一覧表 '!O57=1,"○","")</f>
        <v/>
      </c>
      <c r="P57" s="316" t="str">
        <f>IF('男子一覧表 '!P57=1,"○","")</f>
        <v/>
      </c>
      <c r="Q57" s="316" t="str">
        <f>IF('男子一覧表 '!Q57=1,"○","")</f>
        <v/>
      </c>
      <c r="R57" s="316" t="str">
        <f>IF('男子一覧表 '!R57=1,"○","")</f>
        <v/>
      </c>
      <c r="S57" s="316" t="str">
        <f>IF('男子一覧表 '!S57=1,"○","")</f>
        <v/>
      </c>
      <c r="T57" s="316" t="str">
        <f>IF('男子一覧表 '!T57=1,"○","")</f>
        <v/>
      </c>
      <c r="U57" s="316" t="str">
        <f>IF('男子一覧表 '!U57=1,"○","")</f>
        <v/>
      </c>
      <c r="V57" s="316" t="str">
        <f>IF('男子一覧表 '!V57=1,"○","")</f>
        <v/>
      </c>
      <c r="W57" s="316" t="str">
        <f>IF('男子一覧表 '!W57=1,"○","")</f>
        <v/>
      </c>
      <c r="X57" s="355" t="str">
        <f>IF('男子一覧表 '!X57=1,"○","")</f>
        <v/>
      </c>
      <c r="Z57" s="315">
        <v>50</v>
      </c>
      <c r="AA57" s="316" t="str">
        <f t="shared" si="0"/>
        <v/>
      </c>
      <c r="AB57" s="316" t="str">
        <f t="shared" si="1"/>
        <v/>
      </c>
      <c r="AC57" s="317" t="str">
        <f t="shared" si="2"/>
        <v/>
      </c>
      <c r="AD57" s="354" t="str">
        <f>IF('男子一覧表 '!AD57=1,"○","")</f>
        <v/>
      </c>
      <c r="AE57" s="316" t="str">
        <f>IF('男子一覧表 '!AE57=1,"○","")</f>
        <v/>
      </c>
      <c r="AF57" s="316" t="str">
        <f>IF('男子一覧表 '!AF57=1,"○","")</f>
        <v/>
      </c>
      <c r="AG57" s="316" t="str">
        <f>IF('男子一覧表 '!AG57=1,"○","")</f>
        <v/>
      </c>
      <c r="AH57" s="316" t="str">
        <f>IF('男子一覧表 '!AH57=1,"○","")</f>
        <v/>
      </c>
      <c r="AI57" s="316" t="str">
        <f>IF('男子一覧表 '!AI57=1,"○","")</f>
        <v/>
      </c>
      <c r="AJ57" s="316" t="str">
        <f>IF('男子一覧表 '!AJ57=1,"○","")</f>
        <v/>
      </c>
      <c r="AK57" s="316" t="str">
        <f>IF('男子一覧表 '!AK57=1,"○","")</f>
        <v/>
      </c>
      <c r="AL57" s="316" t="str">
        <f>IF('男子一覧表 '!AL57=1,"○","")</f>
        <v/>
      </c>
      <c r="AM57" s="316" t="str">
        <f>IF('男子一覧表 '!AM57=1,"○","")</f>
        <v/>
      </c>
      <c r="AN57" s="316" t="str">
        <f>IF('男子一覧表 '!AN57=1,"○","")</f>
        <v/>
      </c>
      <c r="AO57" s="316" t="str">
        <f>IF('男子一覧表 '!AO57=1,"○","")</f>
        <v/>
      </c>
      <c r="AP57" s="316" t="str">
        <f>IF('男子一覧表 '!AP57=1,"○","")</f>
        <v/>
      </c>
      <c r="AQ57" s="316" t="str">
        <f>IF('男子一覧表 '!AQ57=1,"○","")</f>
        <v/>
      </c>
      <c r="AR57" s="316" t="str">
        <f>IF('男子一覧表 '!AR57=1,"○","")</f>
        <v/>
      </c>
      <c r="AS57" s="316" t="str">
        <f>IF('男子一覧表 '!AS57=1,"○","")</f>
        <v/>
      </c>
      <c r="AT57" s="316" t="str">
        <f>IF('男子一覧表 '!AT57=1,"○","")</f>
        <v/>
      </c>
      <c r="AU57" s="316" t="str">
        <f>IF('男子一覧表 '!AU57=1,"○","")</f>
        <v/>
      </c>
      <c r="AV57" s="316" t="str">
        <f>IF('男子一覧表 '!AV57=1,"○","")</f>
        <v/>
      </c>
      <c r="AW57" s="355" t="str">
        <f>IF('男子一覧表 '!AW57=1,"○","")</f>
        <v/>
      </c>
      <c r="AY57" s="315">
        <v>50</v>
      </c>
      <c r="AZ57" s="316" t="str">
        <f t="shared" si="3"/>
        <v/>
      </c>
      <c r="BA57" s="316" t="str">
        <f t="shared" si="4"/>
        <v/>
      </c>
      <c r="BB57" s="317" t="str">
        <f t="shared" si="5"/>
        <v/>
      </c>
      <c r="BC57" s="354" t="str">
        <f>IF('男子一覧表 '!BC57=1,"○","")</f>
        <v/>
      </c>
      <c r="BD57" s="316" t="str">
        <f>IF('男子一覧表 '!BD57=1,"○","")</f>
        <v/>
      </c>
      <c r="BE57" s="316" t="str">
        <f>IF('男子一覧表 '!BE57=1,"○","")</f>
        <v/>
      </c>
      <c r="BF57" s="316" t="str">
        <f>IF('男子一覧表 '!BF57=1,"○","")</f>
        <v/>
      </c>
      <c r="BG57" s="316" t="str">
        <f>IF('男子一覧表 '!BG57=1,"○","")</f>
        <v/>
      </c>
      <c r="BH57" s="316" t="str">
        <f>IF('男子一覧表 '!BH57=1,"○","")</f>
        <v/>
      </c>
      <c r="BI57" s="316" t="str">
        <f>IF('男子一覧表 '!BI57=1,"○","")</f>
        <v/>
      </c>
      <c r="BJ57" s="316" t="str">
        <f>IF('男子一覧表 '!BJ57=1,"○","")</f>
        <v/>
      </c>
      <c r="BK57" s="316" t="str">
        <f>IF('男子一覧表 '!BK57=1,"○","")</f>
        <v/>
      </c>
      <c r="BL57" s="316" t="str">
        <f>IF('男子一覧表 '!BL57=1,"○","")</f>
        <v/>
      </c>
      <c r="BM57" s="316" t="str">
        <f>IF('男子一覧表 '!BM57=1,"○","")</f>
        <v/>
      </c>
      <c r="BN57" s="316" t="str">
        <f>IF('男子一覧表 '!BN57=1,"○","")</f>
        <v/>
      </c>
      <c r="BO57" s="316" t="str">
        <f>IF('男子一覧表 '!BO57=1,"○","")</f>
        <v/>
      </c>
      <c r="BP57" s="316" t="str">
        <f>IF('男子一覧表 '!BP57=1,"○","")</f>
        <v/>
      </c>
      <c r="BQ57" s="316" t="str">
        <f>IF('男子一覧表 '!BQ57=1,"○","")</f>
        <v/>
      </c>
      <c r="BR57" s="316" t="str">
        <f>IF('男子一覧表 '!BR57=1,"○","")</f>
        <v/>
      </c>
      <c r="BS57" s="316" t="str">
        <f>IF('男子一覧表 '!BS57=1,"○","")</f>
        <v/>
      </c>
      <c r="BT57" s="316" t="str">
        <f>IF('男子一覧表 '!BT57=1,"○","")</f>
        <v/>
      </c>
      <c r="BU57" s="316" t="str">
        <f>IF('男子一覧表 '!BU57=1,"○","")</f>
        <v/>
      </c>
      <c r="BV57" s="355" t="str">
        <f>IF('男子一覧表 '!BV57=1,"○","")</f>
        <v/>
      </c>
    </row>
    <row r="58" spans="1:74" hidden="1">
      <c r="E58" s="3">
        <f>COUNTIF(E8:E57,"○")</f>
        <v>0</v>
      </c>
      <c r="F58" s="3">
        <f t="shared" ref="F58:X58" si="6">COUNTIF(F8:F57,"○")</f>
        <v>0</v>
      </c>
      <c r="G58" s="3">
        <f t="shared" si="6"/>
        <v>0</v>
      </c>
      <c r="H58" s="3">
        <f t="shared" si="6"/>
        <v>0</v>
      </c>
      <c r="I58" s="3">
        <f t="shared" si="6"/>
        <v>0</v>
      </c>
      <c r="J58" s="3">
        <f t="shared" si="6"/>
        <v>0</v>
      </c>
      <c r="K58" s="3">
        <f t="shared" si="6"/>
        <v>0</v>
      </c>
      <c r="L58" s="3">
        <f t="shared" si="6"/>
        <v>0</v>
      </c>
      <c r="M58" s="3">
        <f t="shared" si="6"/>
        <v>0</v>
      </c>
      <c r="N58" s="3">
        <f t="shared" si="6"/>
        <v>0</v>
      </c>
      <c r="O58" s="3">
        <f t="shared" si="6"/>
        <v>0</v>
      </c>
      <c r="P58" s="3">
        <f t="shared" si="6"/>
        <v>0</v>
      </c>
      <c r="Q58" s="3">
        <f t="shared" si="6"/>
        <v>0</v>
      </c>
      <c r="R58" s="3">
        <f t="shared" si="6"/>
        <v>0</v>
      </c>
      <c r="S58" s="3">
        <f t="shared" si="6"/>
        <v>0</v>
      </c>
      <c r="T58" s="3">
        <f t="shared" si="6"/>
        <v>0</v>
      </c>
      <c r="U58" s="3">
        <f t="shared" si="6"/>
        <v>0</v>
      </c>
      <c r="V58" s="3">
        <f t="shared" si="6"/>
        <v>0</v>
      </c>
      <c r="W58" s="3">
        <f t="shared" si="6"/>
        <v>0</v>
      </c>
      <c r="X58" s="3">
        <f t="shared" si="6"/>
        <v>0</v>
      </c>
      <c r="AD58" s="3">
        <f>COUNTIF(AD8:AD57,"○")</f>
        <v>0</v>
      </c>
      <c r="AE58" s="3">
        <f t="shared" ref="AE58:AW58" si="7">COUNTIF(AE8:AE57,"○")</f>
        <v>0</v>
      </c>
      <c r="AF58" s="3">
        <f t="shared" si="7"/>
        <v>0</v>
      </c>
      <c r="AG58" s="3">
        <f t="shared" si="7"/>
        <v>0</v>
      </c>
      <c r="AH58" s="3">
        <f t="shared" si="7"/>
        <v>0</v>
      </c>
      <c r="AI58" s="3">
        <f t="shared" si="7"/>
        <v>0</v>
      </c>
      <c r="AJ58" s="3">
        <f t="shared" si="7"/>
        <v>0</v>
      </c>
      <c r="AK58" s="3">
        <f t="shared" si="7"/>
        <v>0</v>
      </c>
      <c r="AL58" s="3">
        <f t="shared" si="7"/>
        <v>0</v>
      </c>
      <c r="AM58" s="3">
        <f t="shared" si="7"/>
        <v>0</v>
      </c>
      <c r="AN58" s="3">
        <f t="shared" si="7"/>
        <v>0</v>
      </c>
      <c r="AO58" s="3">
        <f t="shared" si="7"/>
        <v>0</v>
      </c>
      <c r="AP58" s="3">
        <f t="shared" si="7"/>
        <v>0</v>
      </c>
      <c r="AQ58" s="3">
        <f t="shared" si="7"/>
        <v>0</v>
      </c>
      <c r="AR58" s="3">
        <f t="shared" si="7"/>
        <v>0</v>
      </c>
      <c r="AS58" s="3">
        <f t="shared" si="7"/>
        <v>0</v>
      </c>
      <c r="AT58" s="3">
        <f t="shared" si="7"/>
        <v>0</v>
      </c>
      <c r="AU58" s="3">
        <f t="shared" si="7"/>
        <v>0</v>
      </c>
      <c r="AV58" s="3">
        <f t="shared" si="7"/>
        <v>0</v>
      </c>
      <c r="AW58" s="3">
        <f t="shared" si="7"/>
        <v>0</v>
      </c>
      <c r="BC58" s="3">
        <f>COUNTIF(BC8:BC57,"○")</f>
        <v>0</v>
      </c>
      <c r="BD58" s="3">
        <f t="shared" ref="BD58:BV58" si="8">COUNTIF(BD8:BD57,"○")</f>
        <v>0</v>
      </c>
      <c r="BE58" s="3">
        <f t="shared" si="8"/>
        <v>0</v>
      </c>
      <c r="BF58" s="3">
        <f t="shared" si="8"/>
        <v>0</v>
      </c>
      <c r="BG58" s="3">
        <f t="shared" si="8"/>
        <v>0</v>
      </c>
      <c r="BH58" s="3">
        <f t="shared" si="8"/>
        <v>0</v>
      </c>
      <c r="BI58" s="3">
        <f t="shared" si="8"/>
        <v>0</v>
      </c>
      <c r="BJ58" s="3">
        <f t="shared" si="8"/>
        <v>0</v>
      </c>
      <c r="BK58" s="3">
        <f t="shared" si="8"/>
        <v>0</v>
      </c>
      <c r="BL58" s="3">
        <f t="shared" si="8"/>
        <v>0</v>
      </c>
      <c r="BM58" s="3">
        <f t="shared" si="8"/>
        <v>0</v>
      </c>
      <c r="BN58" s="3">
        <f t="shared" si="8"/>
        <v>0</v>
      </c>
      <c r="BO58" s="3">
        <f t="shared" si="8"/>
        <v>0</v>
      </c>
      <c r="BP58" s="3">
        <f t="shared" si="8"/>
        <v>0</v>
      </c>
      <c r="BQ58" s="3">
        <f t="shared" si="8"/>
        <v>0</v>
      </c>
      <c r="BR58" s="3">
        <f t="shared" si="8"/>
        <v>0</v>
      </c>
      <c r="BS58" s="3">
        <f t="shared" si="8"/>
        <v>0</v>
      </c>
      <c r="BT58" s="3">
        <f t="shared" si="8"/>
        <v>0</v>
      </c>
      <c r="BU58" s="3">
        <f t="shared" si="8"/>
        <v>0</v>
      </c>
      <c r="BV58" s="3">
        <f t="shared" si="8"/>
        <v>0</v>
      </c>
    </row>
    <row r="59" spans="1:74" hidden="1">
      <c r="E59" s="3" t="str">
        <f>競技設定!D4</f>
        <v/>
      </c>
      <c r="F59" s="3" t="str">
        <f>競技設定!D5</f>
        <v/>
      </c>
      <c r="G59" s="3" t="str">
        <f>競技設定!D6</f>
        <v/>
      </c>
      <c r="H59" s="3" t="str">
        <f>競技設定!D7</f>
        <v/>
      </c>
      <c r="I59" s="3" t="str">
        <f>競技設定!D8</f>
        <v/>
      </c>
      <c r="J59" s="3" t="str">
        <f>競技設定!D9</f>
        <v/>
      </c>
      <c r="K59" s="3" t="str">
        <f>競技設定!D10</f>
        <v/>
      </c>
      <c r="L59" s="3" t="str">
        <f>競技設定!D11</f>
        <v/>
      </c>
      <c r="M59" s="3" t="str">
        <f>競技設定!D12</f>
        <v/>
      </c>
      <c r="N59" s="3" t="str">
        <f>競技設定!D13</f>
        <v/>
      </c>
      <c r="O59" s="3" t="str">
        <f>競技設定!D14</f>
        <v/>
      </c>
      <c r="P59" s="3" t="str">
        <f>競技設定!D15</f>
        <v/>
      </c>
      <c r="Q59" s="3" t="str">
        <f>競技設定!D16</f>
        <v/>
      </c>
      <c r="R59" s="3" t="str">
        <f>競技設定!D17</f>
        <v/>
      </c>
      <c r="S59" s="3" t="str">
        <f>競技設定!D18</f>
        <v/>
      </c>
      <c r="T59" s="3" t="str">
        <f>競技設定!D19</f>
        <v/>
      </c>
      <c r="U59" s="3" t="str">
        <f>競技設定!D20</f>
        <v/>
      </c>
      <c r="V59" s="3" t="str">
        <f>競技設定!D21</f>
        <v/>
      </c>
      <c r="W59" s="3" t="str">
        <f>競技設定!D22</f>
        <v/>
      </c>
      <c r="X59" s="3" t="str">
        <f>競技設定!D23</f>
        <v/>
      </c>
      <c r="AD59" s="3" t="str">
        <f>競技設定!D24</f>
        <v/>
      </c>
      <c r="AE59" s="3" t="str">
        <f>競技設定!D25</f>
        <v/>
      </c>
      <c r="AF59" s="3" t="str">
        <f>競技設定!D26</f>
        <v/>
      </c>
      <c r="AG59" s="3" t="str">
        <f>競技設定!D27</f>
        <v/>
      </c>
      <c r="AH59" s="3" t="str">
        <f>競技設定!D28</f>
        <v/>
      </c>
      <c r="AI59" s="3" t="str">
        <f>競技設定!D29</f>
        <v/>
      </c>
      <c r="AJ59" s="3" t="str">
        <f>競技設定!D30</f>
        <v/>
      </c>
      <c r="AK59" s="3" t="str">
        <f>競技設定!D31</f>
        <v/>
      </c>
      <c r="AL59" s="3" t="str">
        <f>競技設定!D32</f>
        <v/>
      </c>
      <c r="AM59" s="3" t="str">
        <f>競技設定!D33</f>
        <v/>
      </c>
      <c r="AN59" s="3" t="str">
        <f>競技設定!D34</f>
        <v/>
      </c>
      <c r="AO59" s="3" t="str">
        <f>競技設定!D35</f>
        <v/>
      </c>
      <c r="AP59" s="3" t="str">
        <f>競技設定!D36</f>
        <v/>
      </c>
      <c r="AQ59" s="3" t="str">
        <f>競技設定!D37</f>
        <v/>
      </c>
      <c r="AR59" s="3" t="str">
        <f>競技設定!D38</f>
        <v/>
      </c>
      <c r="AS59" s="3" t="str">
        <f>競技設定!D39</f>
        <v/>
      </c>
      <c r="AT59" s="3" t="str">
        <f>競技設定!D40</f>
        <v/>
      </c>
      <c r="AU59" s="3" t="str">
        <f>競技設定!D41</f>
        <v/>
      </c>
      <c r="AV59" s="3" t="str">
        <f>競技設定!D42</f>
        <v/>
      </c>
      <c r="AW59" s="3" t="str">
        <f>競技設定!D43</f>
        <v/>
      </c>
      <c r="BC59" s="3" t="str">
        <f>競技設定!D44</f>
        <v/>
      </c>
      <c r="BD59" s="3" t="str">
        <f>競技設定!D45</f>
        <v/>
      </c>
      <c r="BE59" s="3" t="str">
        <f>競技設定!D46</f>
        <v/>
      </c>
      <c r="BF59" s="3" t="str">
        <f>競技設定!D47</f>
        <v/>
      </c>
      <c r="BG59" s="3" t="str">
        <f>競技設定!D48</f>
        <v/>
      </c>
      <c r="BH59" s="3" t="str">
        <f>競技設定!D49</f>
        <v/>
      </c>
      <c r="BI59" s="3" t="str">
        <f>競技設定!D50</f>
        <v/>
      </c>
      <c r="BJ59" s="3" t="str">
        <f>競技設定!D51</f>
        <v/>
      </c>
      <c r="BK59" s="3" t="str">
        <f>競技設定!D52</f>
        <v/>
      </c>
      <c r="BL59" s="3" t="str">
        <f>競技設定!D53</f>
        <v/>
      </c>
      <c r="BM59" s="3" t="str">
        <f>競技設定!D54</f>
        <v/>
      </c>
      <c r="BN59" s="3" t="str">
        <f>競技設定!D55</f>
        <v/>
      </c>
      <c r="BO59" s="3" t="str">
        <f>競技設定!D56</f>
        <v/>
      </c>
      <c r="BP59" s="3" t="str">
        <f>競技設定!D57</f>
        <v/>
      </c>
      <c r="BQ59" s="3" t="str">
        <f>競技設定!D58</f>
        <v/>
      </c>
      <c r="BR59" s="3" t="str">
        <f>競技設定!D59</f>
        <v/>
      </c>
      <c r="BS59" s="3" t="str">
        <f>競技設定!D60</f>
        <v/>
      </c>
      <c r="BT59" s="3" t="str">
        <f>競技設定!D61</f>
        <v/>
      </c>
      <c r="BU59" s="3" t="str">
        <f>競技設定!D62</f>
        <v/>
      </c>
      <c r="BV59" s="3" t="str">
        <f>競技設定!D63</f>
        <v/>
      </c>
    </row>
    <row r="60" spans="1:74" hidden="1">
      <c r="E60" s="3" t="e">
        <f>E58-E59</f>
        <v>#VALUE!</v>
      </c>
      <c r="F60" s="3" t="e">
        <f t="shared" ref="F60:X60" si="9">F58-F59</f>
        <v>#VALUE!</v>
      </c>
      <c r="G60" s="3" t="e">
        <f t="shared" si="9"/>
        <v>#VALUE!</v>
      </c>
      <c r="H60" s="3" t="e">
        <f t="shared" si="9"/>
        <v>#VALUE!</v>
      </c>
      <c r="I60" s="3" t="e">
        <f t="shared" si="9"/>
        <v>#VALUE!</v>
      </c>
      <c r="J60" s="3" t="e">
        <f t="shared" si="9"/>
        <v>#VALUE!</v>
      </c>
      <c r="K60" s="3" t="e">
        <f t="shared" si="9"/>
        <v>#VALUE!</v>
      </c>
      <c r="L60" s="3" t="e">
        <f t="shared" si="9"/>
        <v>#VALUE!</v>
      </c>
      <c r="M60" s="3" t="e">
        <f t="shared" si="9"/>
        <v>#VALUE!</v>
      </c>
      <c r="N60" s="3" t="e">
        <f t="shared" si="9"/>
        <v>#VALUE!</v>
      </c>
      <c r="O60" s="3" t="e">
        <f t="shared" si="9"/>
        <v>#VALUE!</v>
      </c>
      <c r="P60" s="3" t="e">
        <f t="shared" si="9"/>
        <v>#VALUE!</v>
      </c>
      <c r="Q60" s="3" t="e">
        <f t="shared" si="9"/>
        <v>#VALUE!</v>
      </c>
      <c r="R60" s="3" t="e">
        <f t="shared" si="9"/>
        <v>#VALUE!</v>
      </c>
      <c r="S60" s="3" t="e">
        <f t="shared" si="9"/>
        <v>#VALUE!</v>
      </c>
      <c r="T60" s="3" t="e">
        <f t="shared" si="9"/>
        <v>#VALUE!</v>
      </c>
      <c r="U60" s="3" t="e">
        <f t="shared" si="9"/>
        <v>#VALUE!</v>
      </c>
      <c r="V60" s="3" t="e">
        <f t="shared" si="9"/>
        <v>#VALUE!</v>
      </c>
      <c r="W60" s="3" t="e">
        <f t="shared" si="9"/>
        <v>#VALUE!</v>
      </c>
      <c r="X60" s="3" t="e">
        <f t="shared" si="9"/>
        <v>#VALUE!</v>
      </c>
      <c r="AD60" s="3" t="e">
        <f>AD58-AD59</f>
        <v>#VALUE!</v>
      </c>
      <c r="AE60" s="3" t="e">
        <f t="shared" ref="AE60:AW60" si="10">AE58-AE59</f>
        <v>#VALUE!</v>
      </c>
      <c r="AF60" s="3" t="e">
        <f t="shared" si="10"/>
        <v>#VALUE!</v>
      </c>
      <c r="AG60" s="3" t="e">
        <f t="shared" si="10"/>
        <v>#VALUE!</v>
      </c>
      <c r="AH60" s="3" t="e">
        <f t="shared" si="10"/>
        <v>#VALUE!</v>
      </c>
      <c r="AI60" s="3" t="e">
        <f t="shared" si="10"/>
        <v>#VALUE!</v>
      </c>
      <c r="AJ60" s="3" t="e">
        <f t="shared" si="10"/>
        <v>#VALUE!</v>
      </c>
      <c r="AK60" s="3" t="e">
        <f t="shared" si="10"/>
        <v>#VALUE!</v>
      </c>
      <c r="AL60" s="3" t="e">
        <f t="shared" si="10"/>
        <v>#VALUE!</v>
      </c>
      <c r="AM60" s="3" t="e">
        <f t="shared" si="10"/>
        <v>#VALUE!</v>
      </c>
      <c r="AN60" s="3" t="e">
        <f t="shared" si="10"/>
        <v>#VALUE!</v>
      </c>
      <c r="AO60" s="3" t="e">
        <f t="shared" si="10"/>
        <v>#VALUE!</v>
      </c>
      <c r="AP60" s="3" t="e">
        <f t="shared" si="10"/>
        <v>#VALUE!</v>
      </c>
      <c r="AQ60" s="3" t="e">
        <f t="shared" si="10"/>
        <v>#VALUE!</v>
      </c>
      <c r="AR60" s="3" t="e">
        <f t="shared" si="10"/>
        <v>#VALUE!</v>
      </c>
      <c r="AS60" s="3" t="e">
        <f t="shared" si="10"/>
        <v>#VALUE!</v>
      </c>
      <c r="AT60" s="3" t="e">
        <f t="shared" si="10"/>
        <v>#VALUE!</v>
      </c>
      <c r="AU60" s="3" t="e">
        <f t="shared" si="10"/>
        <v>#VALUE!</v>
      </c>
      <c r="AV60" s="3" t="e">
        <f t="shared" si="10"/>
        <v>#VALUE!</v>
      </c>
      <c r="AW60" s="3" t="e">
        <f t="shared" si="10"/>
        <v>#VALUE!</v>
      </c>
      <c r="BC60" s="3" t="e">
        <f>BC58-BC59</f>
        <v>#VALUE!</v>
      </c>
      <c r="BD60" s="3" t="e">
        <f t="shared" ref="BD60:BV60" si="11">BD58-BD59</f>
        <v>#VALUE!</v>
      </c>
      <c r="BE60" s="3" t="e">
        <f t="shared" si="11"/>
        <v>#VALUE!</v>
      </c>
      <c r="BF60" s="3" t="e">
        <f t="shared" si="11"/>
        <v>#VALUE!</v>
      </c>
      <c r="BG60" s="3" t="e">
        <f t="shared" si="11"/>
        <v>#VALUE!</v>
      </c>
      <c r="BH60" s="3" t="e">
        <f t="shared" si="11"/>
        <v>#VALUE!</v>
      </c>
      <c r="BI60" s="3" t="e">
        <f t="shared" si="11"/>
        <v>#VALUE!</v>
      </c>
      <c r="BJ60" s="3" t="e">
        <f t="shared" si="11"/>
        <v>#VALUE!</v>
      </c>
      <c r="BK60" s="3" t="e">
        <f t="shared" si="11"/>
        <v>#VALUE!</v>
      </c>
      <c r="BL60" s="3" t="e">
        <f t="shared" si="11"/>
        <v>#VALUE!</v>
      </c>
      <c r="BM60" s="3" t="e">
        <f t="shared" si="11"/>
        <v>#VALUE!</v>
      </c>
      <c r="BN60" s="3" t="e">
        <f t="shared" si="11"/>
        <v>#VALUE!</v>
      </c>
      <c r="BO60" s="3" t="e">
        <f t="shared" si="11"/>
        <v>#VALUE!</v>
      </c>
      <c r="BP60" s="3" t="e">
        <f t="shared" si="11"/>
        <v>#VALUE!</v>
      </c>
      <c r="BQ60" s="3" t="e">
        <f t="shared" si="11"/>
        <v>#VALUE!</v>
      </c>
      <c r="BR60" s="3" t="e">
        <f t="shared" si="11"/>
        <v>#VALUE!</v>
      </c>
      <c r="BS60" s="3" t="e">
        <f t="shared" si="11"/>
        <v>#VALUE!</v>
      </c>
      <c r="BT60" s="3" t="e">
        <f t="shared" si="11"/>
        <v>#VALUE!</v>
      </c>
      <c r="BU60" s="3" t="e">
        <f t="shared" si="11"/>
        <v>#VALUE!</v>
      </c>
      <c r="BV60" s="3" t="e">
        <f t="shared" si="11"/>
        <v>#VALUE!</v>
      </c>
    </row>
    <row r="61" spans="1:74" ht="15" hidden="1" thickBot="1"/>
    <row r="62" spans="1:74" ht="15.95" hidden="1" customHeight="1" thickTop="1">
      <c r="A62" s="306">
        <v>1</v>
      </c>
      <c r="B62" s="307" t="str">
        <f t="shared" ref="B62:D81" si="12">B8</f>
        <v/>
      </c>
      <c r="C62" s="307" t="str">
        <f t="shared" si="12"/>
        <v/>
      </c>
      <c r="D62" s="368" t="str">
        <f t="shared" si="12"/>
        <v/>
      </c>
      <c r="E62" s="312" t="str">
        <f t="shared" ref="E62:E93" si="13">IF(E8="○",$D62,"")</f>
        <v/>
      </c>
      <c r="F62" s="312" t="str">
        <f t="shared" ref="F62:X75" si="14">IF(F8="○",$D62,"")</f>
        <v/>
      </c>
      <c r="G62" s="312" t="str">
        <f t="shared" si="14"/>
        <v/>
      </c>
      <c r="H62" s="312" t="str">
        <f t="shared" si="14"/>
        <v/>
      </c>
      <c r="I62" s="312" t="str">
        <f t="shared" si="14"/>
        <v/>
      </c>
      <c r="J62" s="312" t="str">
        <f t="shared" si="14"/>
        <v/>
      </c>
      <c r="K62" s="312" t="str">
        <f t="shared" si="14"/>
        <v/>
      </c>
      <c r="L62" s="312" t="str">
        <f t="shared" si="14"/>
        <v/>
      </c>
      <c r="M62" s="312" t="str">
        <f t="shared" si="14"/>
        <v/>
      </c>
      <c r="N62" s="312" t="str">
        <f t="shared" si="14"/>
        <v/>
      </c>
      <c r="O62" s="312" t="str">
        <f t="shared" si="14"/>
        <v/>
      </c>
      <c r="P62" s="312" t="str">
        <f t="shared" si="14"/>
        <v/>
      </c>
      <c r="Q62" s="312" t="str">
        <f t="shared" si="14"/>
        <v/>
      </c>
      <c r="R62" s="312" t="str">
        <f t="shared" si="14"/>
        <v/>
      </c>
      <c r="S62" s="312" t="str">
        <f t="shared" si="14"/>
        <v/>
      </c>
      <c r="T62" s="312" t="str">
        <f t="shared" si="14"/>
        <v/>
      </c>
      <c r="U62" s="312" t="str">
        <f t="shared" si="14"/>
        <v/>
      </c>
      <c r="V62" s="312" t="str">
        <f t="shared" si="14"/>
        <v/>
      </c>
      <c r="W62" s="312" t="str">
        <f t="shared" si="14"/>
        <v/>
      </c>
      <c r="X62" s="312" t="str">
        <f t="shared" si="14"/>
        <v/>
      </c>
      <c r="Y62" s="408"/>
      <c r="Z62" s="306">
        <v>1</v>
      </c>
      <c r="AA62" s="307" t="str">
        <f>IF(AD$7="","",B62)</f>
        <v/>
      </c>
      <c r="AB62" s="307" t="str">
        <f>IF(AD$7="","",C62)</f>
        <v/>
      </c>
      <c r="AC62" s="308" t="str">
        <f>IF(AD$7="","",D62)</f>
        <v/>
      </c>
      <c r="AD62" s="312" t="str">
        <f t="shared" ref="AD62:AW74" si="15">IF(AD8="○",$D62,"")</f>
        <v/>
      </c>
      <c r="AE62" s="312" t="str">
        <f t="shared" si="15"/>
        <v/>
      </c>
      <c r="AF62" s="312" t="str">
        <f t="shared" si="15"/>
        <v/>
      </c>
      <c r="AG62" s="312" t="str">
        <f t="shared" si="15"/>
        <v/>
      </c>
      <c r="AH62" s="312" t="str">
        <f t="shared" si="15"/>
        <v/>
      </c>
      <c r="AI62" s="312" t="str">
        <f t="shared" si="15"/>
        <v/>
      </c>
      <c r="AJ62" s="312" t="str">
        <f t="shared" si="15"/>
        <v/>
      </c>
      <c r="AK62" s="312" t="str">
        <f t="shared" si="15"/>
        <v/>
      </c>
      <c r="AL62" s="312" t="str">
        <f t="shared" si="15"/>
        <v/>
      </c>
      <c r="AM62" s="312" t="str">
        <f t="shared" si="15"/>
        <v/>
      </c>
      <c r="AN62" s="312" t="str">
        <f t="shared" si="15"/>
        <v/>
      </c>
      <c r="AO62" s="312" t="str">
        <f t="shared" si="15"/>
        <v/>
      </c>
      <c r="AP62" s="312" t="str">
        <f t="shared" si="15"/>
        <v/>
      </c>
      <c r="AQ62" s="312" t="str">
        <f t="shared" si="15"/>
        <v/>
      </c>
      <c r="AR62" s="312" t="str">
        <f t="shared" si="15"/>
        <v/>
      </c>
      <c r="AS62" s="312" t="str">
        <f t="shared" si="15"/>
        <v/>
      </c>
      <c r="AT62" s="312" t="str">
        <f t="shared" si="15"/>
        <v/>
      </c>
      <c r="AU62" s="312" t="str">
        <f t="shared" si="15"/>
        <v/>
      </c>
      <c r="AV62" s="312" t="str">
        <f t="shared" si="15"/>
        <v/>
      </c>
      <c r="AW62" s="312" t="str">
        <f t="shared" si="15"/>
        <v/>
      </c>
      <c r="AX62" s="312" t="str">
        <f t="shared" ref="AX62" si="16">IF(AX8="○",$D62,"")</f>
        <v/>
      </c>
      <c r="AY62" s="306">
        <v>1</v>
      </c>
      <c r="AZ62" s="307" t="str">
        <f>IF(BC$7="","",AA62)</f>
        <v/>
      </c>
      <c r="BA62" s="307" t="str">
        <f>IF(BC$7="","",AB62)</f>
        <v/>
      </c>
      <c r="BB62" s="308" t="str">
        <f>IF(BC$7="","",AC62)</f>
        <v/>
      </c>
      <c r="BC62" s="312" t="str">
        <f t="shared" ref="BC62:BV62" si="17">IF(BC8="○",$D62,"")</f>
        <v/>
      </c>
      <c r="BD62" s="312" t="str">
        <f t="shared" si="17"/>
        <v/>
      </c>
      <c r="BE62" s="312" t="str">
        <f t="shared" si="17"/>
        <v/>
      </c>
      <c r="BF62" s="312" t="str">
        <f t="shared" si="17"/>
        <v/>
      </c>
      <c r="BG62" s="312" t="str">
        <f t="shared" si="17"/>
        <v/>
      </c>
      <c r="BH62" s="312" t="str">
        <f t="shared" si="17"/>
        <v/>
      </c>
      <c r="BI62" s="312" t="str">
        <f t="shared" si="17"/>
        <v/>
      </c>
      <c r="BJ62" s="312" t="str">
        <f t="shared" si="17"/>
        <v/>
      </c>
      <c r="BK62" s="312" t="str">
        <f t="shared" si="17"/>
        <v/>
      </c>
      <c r="BL62" s="312" t="str">
        <f t="shared" si="17"/>
        <v/>
      </c>
      <c r="BM62" s="312" t="str">
        <f t="shared" si="17"/>
        <v/>
      </c>
      <c r="BN62" s="312" t="str">
        <f t="shared" si="17"/>
        <v/>
      </c>
      <c r="BO62" s="312" t="str">
        <f t="shared" si="17"/>
        <v/>
      </c>
      <c r="BP62" s="312" t="str">
        <f t="shared" si="17"/>
        <v/>
      </c>
      <c r="BQ62" s="312" t="str">
        <f t="shared" si="17"/>
        <v/>
      </c>
      <c r="BR62" s="312" t="str">
        <f t="shared" si="17"/>
        <v/>
      </c>
      <c r="BS62" s="312" t="str">
        <f t="shared" si="17"/>
        <v/>
      </c>
      <c r="BT62" s="312" t="str">
        <f t="shared" si="17"/>
        <v/>
      </c>
      <c r="BU62" s="312" t="str">
        <f t="shared" si="17"/>
        <v/>
      </c>
      <c r="BV62" s="312" t="str">
        <f t="shared" si="17"/>
        <v/>
      </c>
    </row>
    <row r="63" spans="1:74" ht="15.95" hidden="1" customHeight="1">
      <c r="A63" s="311">
        <v>2</v>
      </c>
      <c r="B63" s="312" t="str">
        <f t="shared" si="12"/>
        <v/>
      </c>
      <c r="C63" s="312" t="str">
        <f t="shared" si="12"/>
        <v/>
      </c>
      <c r="D63" s="369" t="str">
        <f t="shared" si="12"/>
        <v/>
      </c>
      <c r="E63" s="312" t="str">
        <f t="shared" si="13"/>
        <v/>
      </c>
      <c r="F63" s="312" t="str">
        <f t="shared" ref="F63:T63" si="18">IF(F9="○",$D63,"")</f>
        <v/>
      </c>
      <c r="G63" s="312" t="str">
        <f t="shared" si="18"/>
        <v/>
      </c>
      <c r="H63" s="312" t="str">
        <f t="shared" si="18"/>
        <v/>
      </c>
      <c r="I63" s="312" t="str">
        <f t="shared" si="18"/>
        <v/>
      </c>
      <c r="J63" s="312" t="str">
        <f t="shared" si="18"/>
        <v/>
      </c>
      <c r="K63" s="312" t="str">
        <f t="shared" si="18"/>
        <v/>
      </c>
      <c r="L63" s="312" t="str">
        <f t="shared" si="18"/>
        <v/>
      </c>
      <c r="M63" s="312" t="str">
        <f t="shared" si="18"/>
        <v/>
      </c>
      <c r="N63" s="312" t="str">
        <f t="shared" si="18"/>
        <v/>
      </c>
      <c r="O63" s="312" t="str">
        <f t="shared" si="18"/>
        <v/>
      </c>
      <c r="P63" s="312" t="str">
        <f t="shared" si="18"/>
        <v/>
      </c>
      <c r="Q63" s="312" t="str">
        <f t="shared" si="18"/>
        <v/>
      </c>
      <c r="R63" s="312" t="str">
        <f t="shared" si="18"/>
        <v/>
      </c>
      <c r="S63" s="312" t="str">
        <f t="shared" si="18"/>
        <v/>
      </c>
      <c r="T63" s="312" t="str">
        <f t="shared" si="18"/>
        <v/>
      </c>
      <c r="U63" s="312" t="str">
        <f t="shared" si="14"/>
        <v/>
      </c>
      <c r="V63" s="312" t="str">
        <f t="shared" si="14"/>
        <v/>
      </c>
      <c r="W63" s="312" t="str">
        <f t="shared" si="14"/>
        <v/>
      </c>
      <c r="X63" s="312" t="str">
        <f t="shared" si="14"/>
        <v/>
      </c>
      <c r="Y63" s="408"/>
      <c r="Z63" s="311">
        <v>2</v>
      </c>
      <c r="AA63" s="312" t="str">
        <f t="shared" ref="AA63:AA111" si="19">IF(AD$7="","",B63)</f>
        <v/>
      </c>
      <c r="AB63" s="312" t="str">
        <f t="shared" ref="AB63:AB111" si="20">IF(AD$7="","",C63)</f>
        <v/>
      </c>
      <c r="AC63" s="324" t="str">
        <f t="shared" ref="AC63:AC111" si="21">IF(AD$7="","",D63)</f>
        <v/>
      </c>
      <c r="AD63" s="312" t="str">
        <f t="shared" si="15"/>
        <v/>
      </c>
      <c r="AE63" s="312" t="str">
        <f t="shared" si="15"/>
        <v/>
      </c>
      <c r="AF63" s="312" t="str">
        <f t="shared" si="15"/>
        <v/>
      </c>
      <c r="AG63" s="312" t="str">
        <f t="shared" si="15"/>
        <v/>
      </c>
      <c r="AH63" s="312" t="str">
        <f t="shared" si="15"/>
        <v/>
      </c>
      <c r="AI63" s="312" t="str">
        <f t="shared" si="15"/>
        <v/>
      </c>
      <c r="AJ63" s="312" t="str">
        <f t="shared" si="15"/>
        <v/>
      </c>
      <c r="AK63" s="312" t="str">
        <f t="shared" si="15"/>
        <v/>
      </c>
      <c r="AL63" s="312" t="str">
        <f t="shared" si="15"/>
        <v/>
      </c>
      <c r="AM63" s="312" t="str">
        <f t="shared" si="15"/>
        <v/>
      </c>
      <c r="AN63" s="312" t="str">
        <f t="shared" si="15"/>
        <v/>
      </c>
      <c r="AO63" s="312" t="str">
        <f t="shared" si="15"/>
        <v/>
      </c>
      <c r="AP63" s="312" t="str">
        <f t="shared" si="15"/>
        <v/>
      </c>
      <c r="AQ63" s="312" t="str">
        <f t="shared" si="15"/>
        <v/>
      </c>
      <c r="AR63" s="312" t="str">
        <f t="shared" si="15"/>
        <v/>
      </c>
      <c r="AS63" s="312" t="str">
        <f t="shared" si="15"/>
        <v/>
      </c>
      <c r="AT63" s="312" t="str">
        <f t="shared" si="15"/>
        <v/>
      </c>
      <c r="AU63" s="312" t="str">
        <f t="shared" si="15"/>
        <v/>
      </c>
      <c r="AV63" s="312" t="str">
        <f t="shared" si="15"/>
        <v/>
      </c>
      <c r="AW63" s="312" t="str">
        <f t="shared" si="15"/>
        <v/>
      </c>
      <c r="AY63" s="311">
        <v>2</v>
      </c>
      <c r="AZ63" s="312" t="str">
        <f t="shared" ref="AZ63:AZ111" si="22">IF(BC$7="","",AA63)</f>
        <v/>
      </c>
      <c r="BA63" s="312" t="str">
        <f t="shared" ref="BA63:BA111" si="23">IF(BC$7="","",AB63)</f>
        <v/>
      </c>
      <c r="BB63" s="324" t="str">
        <f t="shared" ref="BB63:BB111" si="24">IF(BC$7="","",AC63)</f>
        <v/>
      </c>
      <c r="BC63" s="312" t="str">
        <f t="shared" ref="BC63:BV63" si="25">IF(BC9="○",$D63,"")</f>
        <v/>
      </c>
      <c r="BD63" s="312" t="str">
        <f t="shared" si="25"/>
        <v/>
      </c>
      <c r="BE63" s="312" t="str">
        <f t="shared" si="25"/>
        <v/>
      </c>
      <c r="BF63" s="312" t="str">
        <f t="shared" si="25"/>
        <v/>
      </c>
      <c r="BG63" s="312" t="str">
        <f t="shared" si="25"/>
        <v/>
      </c>
      <c r="BH63" s="312" t="str">
        <f t="shared" si="25"/>
        <v/>
      </c>
      <c r="BI63" s="312" t="str">
        <f t="shared" si="25"/>
        <v/>
      </c>
      <c r="BJ63" s="312" t="str">
        <f t="shared" si="25"/>
        <v/>
      </c>
      <c r="BK63" s="312" t="str">
        <f t="shared" si="25"/>
        <v/>
      </c>
      <c r="BL63" s="312" t="str">
        <f t="shared" si="25"/>
        <v/>
      </c>
      <c r="BM63" s="312" t="str">
        <f t="shared" si="25"/>
        <v/>
      </c>
      <c r="BN63" s="312" t="str">
        <f t="shared" si="25"/>
        <v/>
      </c>
      <c r="BO63" s="312" t="str">
        <f t="shared" si="25"/>
        <v/>
      </c>
      <c r="BP63" s="312" t="str">
        <f t="shared" si="25"/>
        <v/>
      </c>
      <c r="BQ63" s="312" t="str">
        <f t="shared" si="25"/>
        <v/>
      </c>
      <c r="BR63" s="312" t="str">
        <f t="shared" si="25"/>
        <v/>
      </c>
      <c r="BS63" s="312" t="str">
        <f t="shared" si="25"/>
        <v/>
      </c>
      <c r="BT63" s="312" t="str">
        <f t="shared" si="25"/>
        <v/>
      </c>
      <c r="BU63" s="312" t="str">
        <f t="shared" si="25"/>
        <v/>
      </c>
      <c r="BV63" s="312" t="str">
        <f t="shared" si="25"/>
        <v/>
      </c>
    </row>
    <row r="64" spans="1:74" ht="15.95" hidden="1" customHeight="1">
      <c r="A64" s="311">
        <v>3</v>
      </c>
      <c r="B64" s="312" t="str">
        <f t="shared" si="12"/>
        <v/>
      </c>
      <c r="C64" s="312" t="str">
        <f t="shared" si="12"/>
        <v/>
      </c>
      <c r="D64" s="369" t="str">
        <f t="shared" si="12"/>
        <v/>
      </c>
      <c r="E64" s="312" t="str">
        <f t="shared" si="13"/>
        <v/>
      </c>
      <c r="F64" s="312" t="str">
        <f t="shared" si="14"/>
        <v/>
      </c>
      <c r="G64" s="312" t="str">
        <f t="shared" si="14"/>
        <v/>
      </c>
      <c r="H64" s="312" t="str">
        <f t="shared" si="14"/>
        <v/>
      </c>
      <c r="I64" s="312" t="str">
        <f t="shared" si="14"/>
        <v/>
      </c>
      <c r="J64" s="312" t="str">
        <f t="shared" si="14"/>
        <v/>
      </c>
      <c r="K64" s="312" t="str">
        <f t="shared" si="14"/>
        <v/>
      </c>
      <c r="L64" s="312" t="str">
        <f t="shared" si="14"/>
        <v/>
      </c>
      <c r="M64" s="312" t="str">
        <f t="shared" si="14"/>
        <v/>
      </c>
      <c r="N64" s="312" t="str">
        <f t="shared" si="14"/>
        <v/>
      </c>
      <c r="O64" s="312" t="str">
        <f t="shared" si="14"/>
        <v/>
      </c>
      <c r="P64" s="312" t="str">
        <f t="shared" si="14"/>
        <v/>
      </c>
      <c r="Q64" s="312" t="str">
        <f t="shared" si="14"/>
        <v/>
      </c>
      <c r="R64" s="312" t="str">
        <f t="shared" si="14"/>
        <v/>
      </c>
      <c r="S64" s="312" t="str">
        <f t="shared" si="14"/>
        <v/>
      </c>
      <c r="T64" s="312" t="str">
        <f t="shared" si="14"/>
        <v/>
      </c>
      <c r="U64" s="312" t="str">
        <f t="shared" si="14"/>
        <v/>
      </c>
      <c r="V64" s="312" t="str">
        <f t="shared" si="14"/>
        <v/>
      </c>
      <c r="W64" s="312" t="str">
        <f t="shared" si="14"/>
        <v/>
      </c>
      <c r="X64" s="312" t="str">
        <f t="shared" si="14"/>
        <v/>
      </c>
      <c r="Y64" s="408"/>
      <c r="Z64" s="311">
        <v>3</v>
      </c>
      <c r="AA64" s="312" t="str">
        <f t="shared" si="19"/>
        <v/>
      </c>
      <c r="AB64" s="312" t="str">
        <f t="shared" si="20"/>
        <v/>
      </c>
      <c r="AC64" s="324" t="str">
        <f t="shared" si="21"/>
        <v/>
      </c>
      <c r="AD64" s="312" t="str">
        <f t="shared" si="15"/>
        <v/>
      </c>
      <c r="AE64" s="312" t="str">
        <f t="shared" si="15"/>
        <v/>
      </c>
      <c r="AF64" s="312" t="str">
        <f t="shared" si="15"/>
        <v/>
      </c>
      <c r="AG64" s="312" t="str">
        <f t="shared" si="15"/>
        <v/>
      </c>
      <c r="AH64" s="312" t="str">
        <f t="shared" si="15"/>
        <v/>
      </c>
      <c r="AI64" s="312" t="str">
        <f t="shared" si="15"/>
        <v/>
      </c>
      <c r="AJ64" s="312" t="str">
        <f t="shared" si="15"/>
        <v/>
      </c>
      <c r="AK64" s="312" t="str">
        <f t="shared" si="15"/>
        <v/>
      </c>
      <c r="AL64" s="312" t="str">
        <f t="shared" si="15"/>
        <v/>
      </c>
      <c r="AM64" s="312" t="str">
        <f t="shared" si="15"/>
        <v/>
      </c>
      <c r="AN64" s="312" t="str">
        <f t="shared" si="15"/>
        <v/>
      </c>
      <c r="AO64" s="312" t="str">
        <f t="shared" si="15"/>
        <v/>
      </c>
      <c r="AP64" s="312" t="str">
        <f t="shared" si="15"/>
        <v/>
      </c>
      <c r="AQ64" s="312" t="str">
        <f t="shared" si="15"/>
        <v/>
      </c>
      <c r="AR64" s="312" t="str">
        <f t="shared" si="15"/>
        <v/>
      </c>
      <c r="AS64" s="312" t="str">
        <f t="shared" si="15"/>
        <v/>
      </c>
      <c r="AT64" s="312" t="str">
        <f t="shared" si="15"/>
        <v/>
      </c>
      <c r="AU64" s="312" t="str">
        <f t="shared" si="15"/>
        <v/>
      </c>
      <c r="AV64" s="312" t="str">
        <f t="shared" si="15"/>
        <v/>
      </c>
      <c r="AW64" s="312" t="str">
        <f t="shared" si="15"/>
        <v/>
      </c>
      <c r="AY64" s="311">
        <v>3</v>
      </c>
      <c r="AZ64" s="312" t="str">
        <f t="shared" si="22"/>
        <v/>
      </c>
      <c r="BA64" s="312" t="str">
        <f t="shared" si="23"/>
        <v/>
      </c>
      <c r="BB64" s="324" t="str">
        <f t="shared" si="24"/>
        <v/>
      </c>
      <c r="BC64" s="312" t="str">
        <f t="shared" ref="BC64:BV64" si="26">IF(BC10="○",$D64,"")</f>
        <v/>
      </c>
      <c r="BD64" s="312" t="str">
        <f t="shared" si="26"/>
        <v/>
      </c>
      <c r="BE64" s="312" t="str">
        <f t="shared" si="26"/>
        <v/>
      </c>
      <c r="BF64" s="312" t="str">
        <f t="shared" si="26"/>
        <v/>
      </c>
      <c r="BG64" s="312" t="str">
        <f t="shared" si="26"/>
        <v/>
      </c>
      <c r="BH64" s="312" t="str">
        <f t="shared" si="26"/>
        <v/>
      </c>
      <c r="BI64" s="312" t="str">
        <f t="shared" si="26"/>
        <v/>
      </c>
      <c r="BJ64" s="312" t="str">
        <f t="shared" si="26"/>
        <v/>
      </c>
      <c r="BK64" s="312" t="str">
        <f t="shared" si="26"/>
        <v/>
      </c>
      <c r="BL64" s="312" t="str">
        <f t="shared" si="26"/>
        <v/>
      </c>
      <c r="BM64" s="312" t="str">
        <f t="shared" si="26"/>
        <v/>
      </c>
      <c r="BN64" s="312" t="str">
        <f t="shared" si="26"/>
        <v/>
      </c>
      <c r="BO64" s="312" t="str">
        <f t="shared" si="26"/>
        <v/>
      </c>
      <c r="BP64" s="312" t="str">
        <f t="shared" si="26"/>
        <v/>
      </c>
      <c r="BQ64" s="312" t="str">
        <f t="shared" si="26"/>
        <v/>
      </c>
      <c r="BR64" s="312" t="str">
        <f t="shared" si="26"/>
        <v/>
      </c>
      <c r="BS64" s="312" t="str">
        <f t="shared" si="26"/>
        <v/>
      </c>
      <c r="BT64" s="312" t="str">
        <f t="shared" si="26"/>
        <v/>
      </c>
      <c r="BU64" s="312" t="str">
        <f t="shared" si="26"/>
        <v/>
      </c>
      <c r="BV64" s="312" t="str">
        <f t="shared" si="26"/>
        <v/>
      </c>
    </row>
    <row r="65" spans="1:74" ht="15.95" hidden="1" customHeight="1">
      <c r="A65" s="311">
        <v>4</v>
      </c>
      <c r="B65" s="312" t="str">
        <f t="shared" si="12"/>
        <v/>
      </c>
      <c r="C65" s="312" t="str">
        <f t="shared" si="12"/>
        <v/>
      </c>
      <c r="D65" s="369" t="str">
        <f t="shared" si="12"/>
        <v/>
      </c>
      <c r="E65" s="312" t="str">
        <f t="shared" si="13"/>
        <v/>
      </c>
      <c r="F65" s="312" t="str">
        <f t="shared" si="14"/>
        <v/>
      </c>
      <c r="G65" s="312" t="str">
        <f t="shared" si="14"/>
        <v/>
      </c>
      <c r="H65" s="312" t="str">
        <f t="shared" si="14"/>
        <v/>
      </c>
      <c r="I65" s="312" t="str">
        <f t="shared" si="14"/>
        <v/>
      </c>
      <c r="J65" s="312" t="str">
        <f t="shared" si="14"/>
        <v/>
      </c>
      <c r="K65" s="312" t="str">
        <f t="shared" si="14"/>
        <v/>
      </c>
      <c r="L65" s="312" t="str">
        <f t="shared" si="14"/>
        <v/>
      </c>
      <c r="M65" s="312" t="str">
        <f t="shared" si="14"/>
        <v/>
      </c>
      <c r="N65" s="312" t="str">
        <f t="shared" si="14"/>
        <v/>
      </c>
      <c r="O65" s="312" t="str">
        <f t="shared" si="14"/>
        <v/>
      </c>
      <c r="P65" s="312" t="str">
        <f t="shared" si="14"/>
        <v/>
      </c>
      <c r="Q65" s="312" t="str">
        <f t="shared" si="14"/>
        <v/>
      </c>
      <c r="R65" s="312" t="str">
        <f t="shared" si="14"/>
        <v/>
      </c>
      <c r="S65" s="312" t="str">
        <f t="shared" si="14"/>
        <v/>
      </c>
      <c r="T65" s="312" t="str">
        <f t="shared" si="14"/>
        <v/>
      </c>
      <c r="U65" s="312" t="str">
        <f t="shared" si="14"/>
        <v/>
      </c>
      <c r="V65" s="312" t="str">
        <f t="shared" si="14"/>
        <v/>
      </c>
      <c r="W65" s="312" t="str">
        <f t="shared" si="14"/>
        <v/>
      </c>
      <c r="X65" s="312" t="str">
        <f t="shared" si="14"/>
        <v/>
      </c>
      <c r="Y65" s="408"/>
      <c r="Z65" s="311">
        <v>4</v>
      </c>
      <c r="AA65" s="312" t="str">
        <f t="shared" si="19"/>
        <v/>
      </c>
      <c r="AB65" s="312" t="str">
        <f t="shared" si="20"/>
        <v/>
      </c>
      <c r="AC65" s="324" t="str">
        <f t="shared" si="21"/>
        <v/>
      </c>
      <c r="AD65" s="312" t="str">
        <f t="shared" si="15"/>
        <v/>
      </c>
      <c r="AE65" s="312" t="str">
        <f t="shared" si="15"/>
        <v/>
      </c>
      <c r="AF65" s="312" t="str">
        <f t="shared" si="15"/>
        <v/>
      </c>
      <c r="AG65" s="312" t="str">
        <f t="shared" si="15"/>
        <v/>
      </c>
      <c r="AH65" s="312" t="str">
        <f t="shared" si="15"/>
        <v/>
      </c>
      <c r="AI65" s="312" t="str">
        <f t="shared" si="15"/>
        <v/>
      </c>
      <c r="AJ65" s="312" t="str">
        <f t="shared" si="15"/>
        <v/>
      </c>
      <c r="AK65" s="312" t="str">
        <f t="shared" si="15"/>
        <v/>
      </c>
      <c r="AL65" s="312" t="str">
        <f t="shared" si="15"/>
        <v/>
      </c>
      <c r="AM65" s="312" t="str">
        <f t="shared" si="15"/>
        <v/>
      </c>
      <c r="AN65" s="312" t="str">
        <f t="shared" si="15"/>
        <v/>
      </c>
      <c r="AO65" s="312" t="str">
        <f t="shared" si="15"/>
        <v/>
      </c>
      <c r="AP65" s="312" t="str">
        <f t="shared" si="15"/>
        <v/>
      </c>
      <c r="AQ65" s="312" t="str">
        <f t="shared" si="15"/>
        <v/>
      </c>
      <c r="AR65" s="312" t="str">
        <f t="shared" si="15"/>
        <v/>
      </c>
      <c r="AS65" s="312" t="str">
        <f t="shared" si="15"/>
        <v/>
      </c>
      <c r="AT65" s="312" t="str">
        <f t="shared" si="15"/>
        <v/>
      </c>
      <c r="AU65" s="312" t="str">
        <f t="shared" si="15"/>
        <v/>
      </c>
      <c r="AV65" s="312" t="str">
        <f t="shared" si="15"/>
        <v/>
      </c>
      <c r="AW65" s="312" t="str">
        <f t="shared" si="15"/>
        <v/>
      </c>
      <c r="AY65" s="311">
        <v>4</v>
      </c>
      <c r="AZ65" s="312" t="str">
        <f t="shared" si="22"/>
        <v/>
      </c>
      <c r="BA65" s="312" t="str">
        <f t="shared" si="23"/>
        <v/>
      </c>
      <c r="BB65" s="324" t="str">
        <f t="shared" si="24"/>
        <v/>
      </c>
      <c r="BC65" s="312" t="str">
        <f t="shared" ref="BC65:BV65" si="27">IF(BC11="○",$D65,"")</f>
        <v/>
      </c>
      <c r="BD65" s="312" t="str">
        <f t="shared" si="27"/>
        <v/>
      </c>
      <c r="BE65" s="312" t="str">
        <f t="shared" si="27"/>
        <v/>
      </c>
      <c r="BF65" s="312" t="str">
        <f t="shared" si="27"/>
        <v/>
      </c>
      <c r="BG65" s="312" t="str">
        <f t="shared" si="27"/>
        <v/>
      </c>
      <c r="BH65" s="312" t="str">
        <f t="shared" si="27"/>
        <v/>
      </c>
      <c r="BI65" s="312" t="str">
        <f t="shared" si="27"/>
        <v/>
      </c>
      <c r="BJ65" s="312" t="str">
        <f t="shared" si="27"/>
        <v/>
      </c>
      <c r="BK65" s="312" t="str">
        <f t="shared" si="27"/>
        <v/>
      </c>
      <c r="BL65" s="312" t="str">
        <f t="shared" si="27"/>
        <v/>
      </c>
      <c r="BM65" s="312" t="str">
        <f t="shared" si="27"/>
        <v/>
      </c>
      <c r="BN65" s="312" t="str">
        <f t="shared" si="27"/>
        <v/>
      </c>
      <c r="BO65" s="312" t="str">
        <f t="shared" si="27"/>
        <v/>
      </c>
      <c r="BP65" s="312" t="str">
        <f t="shared" si="27"/>
        <v/>
      </c>
      <c r="BQ65" s="312" t="str">
        <f t="shared" si="27"/>
        <v/>
      </c>
      <c r="BR65" s="312" t="str">
        <f t="shared" si="27"/>
        <v/>
      </c>
      <c r="BS65" s="312" t="str">
        <f t="shared" si="27"/>
        <v/>
      </c>
      <c r="BT65" s="312" t="str">
        <f t="shared" si="27"/>
        <v/>
      </c>
      <c r="BU65" s="312" t="str">
        <f t="shared" si="27"/>
        <v/>
      </c>
      <c r="BV65" s="312" t="str">
        <f t="shared" si="27"/>
        <v/>
      </c>
    </row>
    <row r="66" spans="1:74" ht="15.95" hidden="1" customHeight="1">
      <c r="A66" s="311">
        <v>5</v>
      </c>
      <c r="B66" s="312" t="str">
        <f t="shared" si="12"/>
        <v/>
      </c>
      <c r="C66" s="312" t="str">
        <f t="shared" si="12"/>
        <v/>
      </c>
      <c r="D66" s="369" t="str">
        <f t="shared" si="12"/>
        <v/>
      </c>
      <c r="E66" s="312" t="str">
        <f t="shared" si="13"/>
        <v/>
      </c>
      <c r="F66" s="312" t="str">
        <f t="shared" si="14"/>
        <v/>
      </c>
      <c r="G66" s="312" t="str">
        <f t="shared" si="14"/>
        <v/>
      </c>
      <c r="H66" s="312" t="str">
        <f t="shared" si="14"/>
        <v/>
      </c>
      <c r="I66" s="312" t="str">
        <f t="shared" si="14"/>
        <v/>
      </c>
      <c r="J66" s="312" t="str">
        <f t="shared" si="14"/>
        <v/>
      </c>
      <c r="K66" s="312" t="str">
        <f t="shared" si="14"/>
        <v/>
      </c>
      <c r="L66" s="312" t="str">
        <f t="shared" si="14"/>
        <v/>
      </c>
      <c r="M66" s="312" t="str">
        <f t="shared" si="14"/>
        <v/>
      </c>
      <c r="N66" s="312" t="str">
        <f t="shared" si="14"/>
        <v/>
      </c>
      <c r="O66" s="312" t="str">
        <f t="shared" si="14"/>
        <v/>
      </c>
      <c r="P66" s="312" t="str">
        <f t="shared" si="14"/>
        <v/>
      </c>
      <c r="Q66" s="312" t="str">
        <f t="shared" si="14"/>
        <v/>
      </c>
      <c r="R66" s="312" t="str">
        <f t="shared" si="14"/>
        <v/>
      </c>
      <c r="S66" s="312" t="str">
        <f t="shared" si="14"/>
        <v/>
      </c>
      <c r="T66" s="312" t="str">
        <f t="shared" si="14"/>
        <v/>
      </c>
      <c r="U66" s="312" t="str">
        <f t="shared" si="14"/>
        <v/>
      </c>
      <c r="V66" s="312" t="str">
        <f t="shared" si="14"/>
        <v/>
      </c>
      <c r="W66" s="312" t="str">
        <f t="shared" si="14"/>
        <v/>
      </c>
      <c r="X66" s="312" t="str">
        <f t="shared" si="14"/>
        <v/>
      </c>
      <c r="Y66" s="408"/>
      <c r="Z66" s="311">
        <v>5</v>
      </c>
      <c r="AA66" s="312" t="str">
        <f t="shared" si="19"/>
        <v/>
      </c>
      <c r="AB66" s="312" t="str">
        <f t="shared" si="20"/>
        <v/>
      </c>
      <c r="AC66" s="324" t="str">
        <f t="shared" si="21"/>
        <v/>
      </c>
      <c r="AD66" s="312" t="str">
        <f t="shared" si="15"/>
        <v/>
      </c>
      <c r="AE66" s="312" t="str">
        <f t="shared" si="15"/>
        <v/>
      </c>
      <c r="AF66" s="312" t="str">
        <f t="shared" si="15"/>
        <v/>
      </c>
      <c r="AG66" s="312" t="str">
        <f t="shared" si="15"/>
        <v/>
      </c>
      <c r="AH66" s="312" t="str">
        <f t="shared" si="15"/>
        <v/>
      </c>
      <c r="AI66" s="312" t="str">
        <f t="shared" si="15"/>
        <v/>
      </c>
      <c r="AJ66" s="312" t="str">
        <f t="shared" si="15"/>
        <v/>
      </c>
      <c r="AK66" s="312" t="str">
        <f t="shared" si="15"/>
        <v/>
      </c>
      <c r="AL66" s="312" t="str">
        <f t="shared" si="15"/>
        <v/>
      </c>
      <c r="AM66" s="312" t="str">
        <f t="shared" si="15"/>
        <v/>
      </c>
      <c r="AN66" s="312" t="str">
        <f t="shared" si="15"/>
        <v/>
      </c>
      <c r="AO66" s="312" t="str">
        <f t="shared" si="15"/>
        <v/>
      </c>
      <c r="AP66" s="312" t="str">
        <f t="shared" si="15"/>
        <v/>
      </c>
      <c r="AQ66" s="312" t="str">
        <f t="shared" si="15"/>
        <v/>
      </c>
      <c r="AR66" s="312" t="str">
        <f t="shared" si="15"/>
        <v/>
      </c>
      <c r="AS66" s="312" t="str">
        <f t="shared" si="15"/>
        <v/>
      </c>
      <c r="AT66" s="312" t="str">
        <f t="shared" si="15"/>
        <v/>
      </c>
      <c r="AU66" s="312" t="str">
        <f t="shared" si="15"/>
        <v/>
      </c>
      <c r="AV66" s="312" t="str">
        <f t="shared" si="15"/>
        <v/>
      </c>
      <c r="AW66" s="312" t="str">
        <f t="shared" si="15"/>
        <v/>
      </c>
      <c r="AY66" s="311">
        <v>5</v>
      </c>
      <c r="AZ66" s="312" t="str">
        <f t="shared" si="22"/>
        <v/>
      </c>
      <c r="BA66" s="312" t="str">
        <f t="shared" si="23"/>
        <v/>
      </c>
      <c r="BB66" s="324" t="str">
        <f t="shared" si="24"/>
        <v/>
      </c>
      <c r="BC66" s="312" t="str">
        <f t="shared" ref="BC66:BV66" si="28">IF(BC12="○",$D66,"")</f>
        <v/>
      </c>
      <c r="BD66" s="312" t="str">
        <f t="shared" si="28"/>
        <v/>
      </c>
      <c r="BE66" s="312" t="str">
        <f t="shared" si="28"/>
        <v/>
      </c>
      <c r="BF66" s="312" t="str">
        <f t="shared" si="28"/>
        <v/>
      </c>
      <c r="BG66" s="312" t="str">
        <f t="shared" si="28"/>
        <v/>
      </c>
      <c r="BH66" s="312" t="str">
        <f t="shared" si="28"/>
        <v/>
      </c>
      <c r="BI66" s="312" t="str">
        <f t="shared" si="28"/>
        <v/>
      </c>
      <c r="BJ66" s="312" t="str">
        <f t="shared" si="28"/>
        <v/>
      </c>
      <c r="BK66" s="312" t="str">
        <f t="shared" si="28"/>
        <v/>
      </c>
      <c r="BL66" s="312" t="str">
        <f t="shared" si="28"/>
        <v/>
      </c>
      <c r="BM66" s="312" t="str">
        <f t="shared" si="28"/>
        <v/>
      </c>
      <c r="BN66" s="312" t="str">
        <f t="shared" si="28"/>
        <v/>
      </c>
      <c r="BO66" s="312" t="str">
        <f t="shared" si="28"/>
        <v/>
      </c>
      <c r="BP66" s="312" t="str">
        <f t="shared" si="28"/>
        <v/>
      </c>
      <c r="BQ66" s="312" t="str">
        <f t="shared" si="28"/>
        <v/>
      </c>
      <c r="BR66" s="312" t="str">
        <f t="shared" si="28"/>
        <v/>
      </c>
      <c r="BS66" s="312" t="str">
        <f t="shared" si="28"/>
        <v/>
      </c>
      <c r="BT66" s="312" t="str">
        <f t="shared" si="28"/>
        <v/>
      </c>
      <c r="BU66" s="312" t="str">
        <f t="shared" si="28"/>
        <v/>
      </c>
      <c r="BV66" s="312" t="str">
        <f t="shared" si="28"/>
        <v/>
      </c>
    </row>
    <row r="67" spans="1:74" ht="15.95" hidden="1" customHeight="1">
      <c r="A67" s="311">
        <v>6</v>
      </c>
      <c r="B67" s="312" t="str">
        <f t="shared" si="12"/>
        <v/>
      </c>
      <c r="C67" s="312" t="str">
        <f t="shared" si="12"/>
        <v/>
      </c>
      <c r="D67" s="369" t="str">
        <f t="shared" si="12"/>
        <v/>
      </c>
      <c r="E67" s="312" t="str">
        <f t="shared" si="13"/>
        <v/>
      </c>
      <c r="F67" s="312" t="str">
        <f t="shared" si="14"/>
        <v/>
      </c>
      <c r="G67" s="312" t="str">
        <f t="shared" si="14"/>
        <v/>
      </c>
      <c r="H67" s="312" t="str">
        <f t="shared" si="14"/>
        <v/>
      </c>
      <c r="I67" s="312" t="str">
        <f t="shared" si="14"/>
        <v/>
      </c>
      <c r="J67" s="312" t="str">
        <f t="shared" si="14"/>
        <v/>
      </c>
      <c r="K67" s="312" t="str">
        <f t="shared" si="14"/>
        <v/>
      </c>
      <c r="L67" s="312" t="str">
        <f t="shared" si="14"/>
        <v/>
      </c>
      <c r="M67" s="312" t="str">
        <f t="shared" si="14"/>
        <v/>
      </c>
      <c r="N67" s="312" t="str">
        <f t="shared" si="14"/>
        <v/>
      </c>
      <c r="O67" s="312" t="str">
        <f t="shared" si="14"/>
        <v/>
      </c>
      <c r="P67" s="312" t="str">
        <f t="shared" si="14"/>
        <v/>
      </c>
      <c r="Q67" s="312" t="str">
        <f t="shared" si="14"/>
        <v/>
      </c>
      <c r="R67" s="312" t="str">
        <f t="shared" si="14"/>
        <v/>
      </c>
      <c r="S67" s="312" t="str">
        <f t="shared" si="14"/>
        <v/>
      </c>
      <c r="T67" s="312" t="str">
        <f t="shared" si="14"/>
        <v/>
      </c>
      <c r="U67" s="312" t="str">
        <f t="shared" si="14"/>
        <v/>
      </c>
      <c r="V67" s="312" t="str">
        <f t="shared" si="14"/>
        <v/>
      </c>
      <c r="W67" s="312" t="str">
        <f t="shared" si="14"/>
        <v/>
      </c>
      <c r="X67" s="312" t="str">
        <f t="shared" si="14"/>
        <v/>
      </c>
      <c r="Y67" s="408"/>
      <c r="Z67" s="311">
        <v>6</v>
      </c>
      <c r="AA67" s="312" t="str">
        <f t="shared" si="19"/>
        <v/>
      </c>
      <c r="AB67" s="312" t="str">
        <f t="shared" si="20"/>
        <v/>
      </c>
      <c r="AC67" s="324" t="str">
        <f t="shared" si="21"/>
        <v/>
      </c>
      <c r="AD67" s="312" t="str">
        <f t="shared" si="15"/>
        <v/>
      </c>
      <c r="AE67" s="312" t="str">
        <f t="shared" si="15"/>
        <v/>
      </c>
      <c r="AF67" s="312" t="str">
        <f t="shared" si="15"/>
        <v/>
      </c>
      <c r="AG67" s="312" t="str">
        <f t="shared" si="15"/>
        <v/>
      </c>
      <c r="AH67" s="312" t="str">
        <f t="shared" si="15"/>
        <v/>
      </c>
      <c r="AI67" s="312" t="str">
        <f t="shared" si="15"/>
        <v/>
      </c>
      <c r="AJ67" s="312" t="str">
        <f t="shared" si="15"/>
        <v/>
      </c>
      <c r="AK67" s="312" t="str">
        <f t="shared" si="15"/>
        <v/>
      </c>
      <c r="AL67" s="312" t="str">
        <f t="shared" si="15"/>
        <v/>
      </c>
      <c r="AM67" s="312" t="str">
        <f t="shared" si="15"/>
        <v/>
      </c>
      <c r="AN67" s="312" t="str">
        <f t="shared" si="15"/>
        <v/>
      </c>
      <c r="AO67" s="312" t="str">
        <f t="shared" si="15"/>
        <v/>
      </c>
      <c r="AP67" s="312" t="str">
        <f t="shared" si="15"/>
        <v/>
      </c>
      <c r="AQ67" s="312" t="str">
        <f t="shared" si="15"/>
        <v/>
      </c>
      <c r="AR67" s="312" t="str">
        <f t="shared" si="15"/>
        <v/>
      </c>
      <c r="AS67" s="312" t="str">
        <f t="shared" si="15"/>
        <v/>
      </c>
      <c r="AT67" s="312" t="str">
        <f t="shared" si="15"/>
        <v/>
      </c>
      <c r="AU67" s="312" t="str">
        <f t="shared" si="15"/>
        <v/>
      </c>
      <c r="AV67" s="312" t="str">
        <f t="shared" si="15"/>
        <v/>
      </c>
      <c r="AW67" s="312" t="str">
        <f t="shared" si="15"/>
        <v/>
      </c>
      <c r="AY67" s="311">
        <v>6</v>
      </c>
      <c r="AZ67" s="312" t="str">
        <f t="shared" si="22"/>
        <v/>
      </c>
      <c r="BA67" s="312" t="str">
        <f t="shared" si="23"/>
        <v/>
      </c>
      <c r="BB67" s="324" t="str">
        <f t="shared" si="24"/>
        <v/>
      </c>
      <c r="BC67" s="312" t="str">
        <f t="shared" ref="BC67:BV67" si="29">IF(BC13="○",$D67,"")</f>
        <v/>
      </c>
      <c r="BD67" s="312" t="str">
        <f t="shared" si="29"/>
        <v/>
      </c>
      <c r="BE67" s="312" t="str">
        <f t="shared" si="29"/>
        <v/>
      </c>
      <c r="BF67" s="312" t="str">
        <f t="shared" si="29"/>
        <v/>
      </c>
      <c r="BG67" s="312" t="str">
        <f t="shared" si="29"/>
        <v/>
      </c>
      <c r="BH67" s="312" t="str">
        <f t="shared" si="29"/>
        <v/>
      </c>
      <c r="BI67" s="312" t="str">
        <f t="shared" si="29"/>
        <v/>
      </c>
      <c r="BJ67" s="312" t="str">
        <f t="shared" si="29"/>
        <v/>
      </c>
      <c r="BK67" s="312" t="str">
        <f t="shared" si="29"/>
        <v/>
      </c>
      <c r="BL67" s="312" t="str">
        <f t="shared" si="29"/>
        <v/>
      </c>
      <c r="BM67" s="312" t="str">
        <f t="shared" si="29"/>
        <v/>
      </c>
      <c r="BN67" s="312" t="str">
        <f t="shared" si="29"/>
        <v/>
      </c>
      <c r="BO67" s="312" t="str">
        <f t="shared" si="29"/>
        <v/>
      </c>
      <c r="BP67" s="312" t="str">
        <f t="shared" si="29"/>
        <v/>
      </c>
      <c r="BQ67" s="312" t="str">
        <f t="shared" si="29"/>
        <v/>
      </c>
      <c r="BR67" s="312" t="str">
        <f t="shared" si="29"/>
        <v/>
      </c>
      <c r="BS67" s="312" t="str">
        <f t="shared" si="29"/>
        <v/>
      </c>
      <c r="BT67" s="312" t="str">
        <f t="shared" si="29"/>
        <v/>
      </c>
      <c r="BU67" s="312" t="str">
        <f t="shared" si="29"/>
        <v/>
      </c>
      <c r="BV67" s="312" t="str">
        <f t="shared" si="29"/>
        <v/>
      </c>
    </row>
    <row r="68" spans="1:74" ht="15.95" hidden="1" customHeight="1">
      <c r="A68" s="311">
        <v>7</v>
      </c>
      <c r="B68" s="312" t="str">
        <f t="shared" si="12"/>
        <v/>
      </c>
      <c r="C68" s="312" t="str">
        <f t="shared" si="12"/>
        <v/>
      </c>
      <c r="D68" s="369" t="str">
        <f t="shared" si="12"/>
        <v/>
      </c>
      <c r="E68" s="312" t="str">
        <f t="shared" si="13"/>
        <v/>
      </c>
      <c r="F68" s="312" t="str">
        <f t="shared" si="14"/>
        <v/>
      </c>
      <c r="G68" s="312" t="str">
        <f t="shared" si="14"/>
        <v/>
      </c>
      <c r="H68" s="312" t="str">
        <f t="shared" si="14"/>
        <v/>
      </c>
      <c r="I68" s="312" t="str">
        <f t="shared" si="14"/>
        <v/>
      </c>
      <c r="J68" s="312" t="str">
        <f t="shared" si="14"/>
        <v/>
      </c>
      <c r="K68" s="312" t="str">
        <f t="shared" si="14"/>
        <v/>
      </c>
      <c r="L68" s="312" t="str">
        <f t="shared" si="14"/>
        <v/>
      </c>
      <c r="M68" s="312" t="str">
        <f t="shared" si="14"/>
        <v/>
      </c>
      <c r="N68" s="312" t="str">
        <f t="shared" si="14"/>
        <v/>
      </c>
      <c r="O68" s="312" t="str">
        <f t="shared" si="14"/>
        <v/>
      </c>
      <c r="P68" s="312" t="str">
        <f t="shared" si="14"/>
        <v/>
      </c>
      <c r="Q68" s="312" t="str">
        <f t="shared" si="14"/>
        <v/>
      </c>
      <c r="R68" s="312" t="str">
        <f t="shared" si="14"/>
        <v/>
      </c>
      <c r="S68" s="312" t="str">
        <f t="shared" si="14"/>
        <v/>
      </c>
      <c r="T68" s="312" t="str">
        <f t="shared" si="14"/>
        <v/>
      </c>
      <c r="U68" s="312" t="str">
        <f t="shared" si="14"/>
        <v/>
      </c>
      <c r="V68" s="312" t="str">
        <f t="shared" si="14"/>
        <v/>
      </c>
      <c r="W68" s="312" t="str">
        <f t="shared" si="14"/>
        <v/>
      </c>
      <c r="X68" s="312" t="str">
        <f t="shared" si="14"/>
        <v/>
      </c>
      <c r="Y68" s="408"/>
      <c r="Z68" s="311">
        <v>7</v>
      </c>
      <c r="AA68" s="312" t="str">
        <f t="shared" si="19"/>
        <v/>
      </c>
      <c r="AB68" s="312" t="str">
        <f t="shared" si="20"/>
        <v/>
      </c>
      <c r="AC68" s="324" t="str">
        <f t="shared" si="21"/>
        <v/>
      </c>
      <c r="AD68" s="312" t="str">
        <f t="shared" si="15"/>
        <v/>
      </c>
      <c r="AE68" s="312" t="str">
        <f t="shared" si="15"/>
        <v/>
      </c>
      <c r="AF68" s="312" t="str">
        <f t="shared" si="15"/>
        <v/>
      </c>
      <c r="AG68" s="312" t="str">
        <f t="shared" si="15"/>
        <v/>
      </c>
      <c r="AH68" s="312" t="str">
        <f t="shared" si="15"/>
        <v/>
      </c>
      <c r="AI68" s="312" t="str">
        <f t="shared" si="15"/>
        <v/>
      </c>
      <c r="AJ68" s="312" t="str">
        <f t="shared" si="15"/>
        <v/>
      </c>
      <c r="AK68" s="312" t="str">
        <f t="shared" si="15"/>
        <v/>
      </c>
      <c r="AL68" s="312" t="str">
        <f t="shared" si="15"/>
        <v/>
      </c>
      <c r="AM68" s="312" t="str">
        <f t="shared" si="15"/>
        <v/>
      </c>
      <c r="AN68" s="312" t="str">
        <f t="shared" si="15"/>
        <v/>
      </c>
      <c r="AO68" s="312" t="str">
        <f t="shared" si="15"/>
        <v/>
      </c>
      <c r="AP68" s="312" t="str">
        <f t="shared" si="15"/>
        <v/>
      </c>
      <c r="AQ68" s="312" t="str">
        <f t="shared" si="15"/>
        <v/>
      </c>
      <c r="AR68" s="312" t="str">
        <f t="shared" si="15"/>
        <v/>
      </c>
      <c r="AS68" s="312" t="str">
        <f t="shared" si="15"/>
        <v/>
      </c>
      <c r="AT68" s="312" t="str">
        <f t="shared" si="15"/>
        <v/>
      </c>
      <c r="AU68" s="312" t="str">
        <f t="shared" si="15"/>
        <v/>
      </c>
      <c r="AV68" s="312" t="str">
        <f t="shared" si="15"/>
        <v/>
      </c>
      <c r="AW68" s="312" t="str">
        <f t="shared" si="15"/>
        <v/>
      </c>
      <c r="AY68" s="311">
        <v>7</v>
      </c>
      <c r="AZ68" s="312" t="str">
        <f t="shared" si="22"/>
        <v/>
      </c>
      <c r="BA68" s="312" t="str">
        <f t="shared" si="23"/>
        <v/>
      </c>
      <c r="BB68" s="324" t="str">
        <f t="shared" si="24"/>
        <v/>
      </c>
      <c r="BC68" s="312" t="str">
        <f t="shared" ref="BC68:BV68" si="30">IF(BC14="○",$D68,"")</f>
        <v/>
      </c>
      <c r="BD68" s="312" t="str">
        <f t="shared" si="30"/>
        <v/>
      </c>
      <c r="BE68" s="312" t="str">
        <f t="shared" si="30"/>
        <v/>
      </c>
      <c r="BF68" s="312" t="str">
        <f t="shared" si="30"/>
        <v/>
      </c>
      <c r="BG68" s="312" t="str">
        <f t="shared" si="30"/>
        <v/>
      </c>
      <c r="BH68" s="312" t="str">
        <f t="shared" si="30"/>
        <v/>
      </c>
      <c r="BI68" s="312" t="str">
        <f t="shared" si="30"/>
        <v/>
      </c>
      <c r="BJ68" s="312" t="str">
        <f t="shared" si="30"/>
        <v/>
      </c>
      <c r="BK68" s="312" t="str">
        <f t="shared" si="30"/>
        <v/>
      </c>
      <c r="BL68" s="312" t="str">
        <f t="shared" si="30"/>
        <v/>
      </c>
      <c r="BM68" s="312" t="str">
        <f t="shared" si="30"/>
        <v/>
      </c>
      <c r="BN68" s="312" t="str">
        <f t="shared" si="30"/>
        <v/>
      </c>
      <c r="BO68" s="312" t="str">
        <f t="shared" si="30"/>
        <v/>
      </c>
      <c r="BP68" s="312" t="str">
        <f t="shared" si="30"/>
        <v/>
      </c>
      <c r="BQ68" s="312" t="str">
        <f t="shared" si="30"/>
        <v/>
      </c>
      <c r="BR68" s="312" t="str">
        <f t="shared" si="30"/>
        <v/>
      </c>
      <c r="BS68" s="312" t="str">
        <f t="shared" si="30"/>
        <v/>
      </c>
      <c r="BT68" s="312" t="str">
        <f t="shared" si="30"/>
        <v/>
      </c>
      <c r="BU68" s="312" t="str">
        <f t="shared" si="30"/>
        <v/>
      </c>
      <c r="BV68" s="312" t="str">
        <f t="shared" si="30"/>
        <v/>
      </c>
    </row>
    <row r="69" spans="1:74" ht="15.95" hidden="1" customHeight="1">
      <c r="A69" s="311">
        <v>8</v>
      </c>
      <c r="B69" s="312" t="str">
        <f t="shared" si="12"/>
        <v/>
      </c>
      <c r="C69" s="312" t="str">
        <f t="shared" si="12"/>
        <v/>
      </c>
      <c r="D69" s="369" t="str">
        <f t="shared" si="12"/>
        <v/>
      </c>
      <c r="E69" s="312" t="str">
        <f t="shared" si="13"/>
        <v/>
      </c>
      <c r="F69" s="312" t="str">
        <f t="shared" si="14"/>
        <v/>
      </c>
      <c r="G69" s="312" t="str">
        <f t="shared" si="14"/>
        <v/>
      </c>
      <c r="H69" s="312" t="str">
        <f t="shared" si="14"/>
        <v/>
      </c>
      <c r="I69" s="312" t="str">
        <f t="shared" si="14"/>
        <v/>
      </c>
      <c r="J69" s="312" t="str">
        <f t="shared" si="14"/>
        <v/>
      </c>
      <c r="K69" s="312" t="str">
        <f t="shared" si="14"/>
        <v/>
      </c>
      <c r="L69" s="312" t="str">
        <f t="shared" si="14"/>
        <v/>
      </c>
      <c r="M69" s="312" t="str">
        <f t="shared" si="14"/>
        <v/>
      </c>
      <c r="N69" s="312" t="str">
        <f t="shared" si="14"/>
        <v/>
      </c>
      <c r="O69" s="312" t="str">
        <f t="shared" si="14"/>
        <v/>
      </c>
      <c r="P69" s="312" t="str">
        <f t="shared" si="14"/>
        <v/>
      </c>
      <c r="Q69" s="312" t="str">
        <f t="shared" si="14"/>
        <v/>
      </c>
      <c r="R69" s="312" t="str">
        <f t="shared" si="14"/>
        <v/>
      </c>
      <c r="S69" s="312" t="str">
        <f t="shared" si="14"/>
        <v/>
      </c>
      <c r="T69" s="312" t="str">
        <f t="shared" si="14"/>
        <v/>
      </c>
      <c r="U69" s="312" t="str">
        <f t="shared" si="14"/>
        <v/>
      </c>
      <c r="V69" s="312" t="str">
        <f t="shared" si="14"/>
        <v/>
      </c>
      <c r="W69" s="312" t="str">
        <f t="shared" si="14"/>
        <v/>
      </c>
      <c r="X69" s="312" t="str">
        <f t="shared" si="14"/>
        <v/>
      </c>
      <c r="Y69" s="408"/>
      <c r="Z69" s="311">
        <v>8</v>
      </c>
      <c r="AA69" s="312" t="str">
        <f t="shared" si="19"/>
        <v/>
      </c>
      <c r="AB69" s="312" t="str">
        <f t="shared" si="20"/>
        <v/>
      </c>
      <c r="AC69" s="324" t="str">
        <f t="shared" si="21"/>
        <v/>
      </c>
      <c r="AD69" s="312" t="str">
        <f t="shared" si="15"/>
        <v/>
      </c>
      <c r="AE69" s="312" t="str">
        <f t="shared" si="15"/>
        <v/>
      </c>
      <c r="AF69" s="312" t="str">
        <f t="shared" si="15"/>
        <v/>
      </c>
      <c r="AG69" s="312" t="str">
        <f t="shared" si="15"/>
        <v/>
      </c>
      <c r="AH69" s="312" t="str">
        <f t="shared" si="15"/>
        <v/>
      </c>
      <c r="AI69" s="312" t="str">
        <f t="shared" si="15"/>
        <v/>
      </c>
      <c r="AJ69" s="312" t="str">
        <f t="shared" si="15"/>
        <v/>
      </c>
      <c r="AK69" s="312" t="str">
        <f t="shared" si="15"/>
        <v/>
      </c>
      <c r="AL69" s="312" t="str">
        <f t="shared" si="15"/>
        <v/>
      </c>
      <c r="AM69" s="312" t="str">
        <f t="shared" si="15"/>
        <v/>
      </c>
      <c r="AN69" s="312" t="str">
        <f t="shared" si="15"/>
        <v/>
      </c>
      <c r="AO69" s="312" t="str">
        <f t="shared" si="15"/>
        <v/>
      </c>
      <c r="AP69" s="312" t="str">
        <f t="shared" si="15"/>
        <v/>
      </c>
      <c r="AQ69" s="312" t="str">
        <f t="shared" si="15"/>
        <v/>
      </c>
      <c r="AR69" s="312" t="str">
        <f t="shared" si="15"/>
        <v/>
      </c>
      <c r="AS69" s="312" t="str">
        <f t="shared" si="15"/>
        <v/>
      </c>
      <c r="AT69" s="312" t="str">
        <f t="shared" si="15"/>
        <v/>
      </c>
      <c r="AU69" s="312" t="str">
        <f t="shared" si="15"/>
        <v/>
      </c>
      <c r="AV69" s="312" t="str">
        <f t="shared" si="15"/>
        <v/>
      </c>
      <c r="AW69" s="312" t="str">
        <f t="shared" si="15"/>
        <v/>
      </c>
      <c r="AY69" s="311">
        <v>8</v>
      </c>
      <c r="AZ69" s="312" t="str">
        <f t="shared" si="22"/>
        <v/>
      </c>
      <c r="BA69" s="312" t="str">
        <f t="shared" si="23"/>
        <v/>
      </c>
      <c r="BB69" s="324" t="str">
        <f t="shared" si="24"/>
        <v/>
      </c>
      <c r="BC69" s="312" t="str">
        <f t="shared" ref="BC69:BV69" si="31">IF(BC15="○",$D69,"")</f>
        <v/>
      </c>
      <c r="BD69" s="312" t="str">
        <f t="shared" si="31"/>
        <v/>
      </c>
      <c r="BE69" s="312" t="str">
        <f t="shared" si="31"/>
        <v/>
      </c>
      <c r="BF69" s="312" t="str">
        <f t="shared" si="31"/>
        <v/>
      </c>
      <c r="BG69" s="312" t="str">
        <f t="shared" si="31"/>
        <v/>
      </c>
      <c r="BH69" s="312" t="str">
        <f t="shared" si="31"/>
        <v/>
      </c>
      <c r="BI69" s="312" t="str">
        <f t="shared" si="31"/>
        <v/>
      </c>
      <c r="BJ69" s="312" t="str">
        <f t="shared" si="31"/>
        <v/>
      </c>
      <c r="BK69" s="312" t="str">
        <f t="shared" si="31"/>
        <v/>
      </c>
      <c r="BL69" s="312" t="str">
        <f t="shared" si="31"/>
        <v/>
      </c>
      <c r="BM69" s="312" t="str">
        <f t="shared" si="31"/>
        <v/>
      </c>
      <c r="BN69" s="312" t="str">
        <f t="shared" si="31"/>
        <v/>
      </c>
      <c r="BO69" s="312" t="str">
        <f t="shared" si="31"/>
        <v/>
      </c>
      <c r="BP69" s="312" t="str">
        <f t="shared" si="31"/>
        <v/>
      </c>
      <c r="BQ69" s="312" t="str">
        <f t="shared" si="31"/>
        <v/>
      </c>
      <c r="BR69" s="312" t="str">
        <f t="shared" si="31"/>
        <v/>
      </c>
      <c r="BS69" s="312" t="str">
        <f t="shared" si="31"/>
        <v/>
      </c>
      <c r="BT69" s="312" t="str">
        <f t="shared" si="31"/>
        <v/>
      </c>
      <c r="BU69" s="312" t="str">
        <f t="shared" si="31"/>
        <v/>
      </c>
      <c r="BV69" s="312" t="str">
        <f t="shared" si="31"/>
        <v/>
      </c>
    </row>
    <row r="70" spans="1:74" ht="15.95" hidden="1" customHeight="1">
      <c r="A70" s="311">
        <v>9</v>
      </c>
      <c r="B70" s="312" t="str">
        <f t="shared" si="12"/>
        <v/>
      </c>
      <c r="C70" s="312" t="str">
        <f t="shared" si="12"/>
        <v/>
      </c>
      <c r="D70" s="369" t="str">
        <f t="shared" si="12"/>
        <v/>
      </c>
      <c r="E70" s="312" t="str">
        <f t="shared" si="13"/>
        <v/>
      </c>
      <c r="F70" s="312" t="str">
        <f t="shared" si="14"/>
        <v/>
      </c>
      <c r="G70" s="312" t="str">
        <f t="shared" si="14"/>
        <v/>
      </c>
      <c r="H70" s="312" t="str">
        <f t="shared" si="14"/>
        <v/>
      </c>
      <c r="I70" s="312" t="str">
        <f t="shared" si="14"/>
        <v/>
      </c>
      <c r="J70" s="312" t="str">
        <f t="shared" si="14"/>
        <v/>
      </c>
      <c r="K70" s="312" t="str">
        <f t="shared" si="14"/>
        <v/>
      </c>
      <c r="L70" s="312" t="str">
        <f t="shared" si="14"/>
        <v/>
      </c>
      <c r="M70" s="312" t="str">
        <f t="shared" si="14"/>
        <v/>
      </c>
      <c r="N70" s="312" t="str">
        <f t="shared" si="14"/>
        <v/>
      </c>
      <c r="O70" s="312" t="str">
        <f t="shared" si="14"/>
        <v/>
      </c>
      <c r="P70" s="312" t="str">
        <f t="shared" si="14"/>
        <v/>
      </c>
      <c r="Q70" s="312" t="str">
        <f t="shared" si="14"/>
        <v/>
      </c>
      <c r="R70" s="312" t="str">
        <f t="shared" si="14"/>
        <v/>
      </c>
      <c r="S70" s="312" t="str">
        <f t="shared" si="14"/>
        <v/>
      </c>
      <c r="T70" s="312" t="str">
        <f t="shared" si="14"/>
        <v/>
      </c>
      <c r="U70" s="312" t="str">
        <f t="shared" si="14"/>
        <v/>
      </c>
      <c r="V70" s="312" t="str">
        <f t="shared" si="14"/>
        <v/>
      </c>
      <c r="W70" s="312" t="str">
        <f t="shared" si="14"/>
        <v/>
      </c>
      <c r="X70" s="312" t="str">
        <f t="shared" si="14"/>
        <v/>
      </c>
      <c r="Y70" s="408"/>
      <c r="Z70" s="311">
        <v>9</v>
      </c>
      <c r="AA70" s="312" t="str">
        <f t="shared" si="19"/>
        <v/>
      </c>
      <c r="AB70" s="312" t="str">
        <f t="shared" si="20"/>
        <v/>
      </c>
      <c r="AC70" s="324" t="str">
        <f t="shared" si="21"/>
        <v/>
      </c>
      <c r="AD70" s="312" t="str">
        <f t="shared" si="15"/>
        <v/>
      </c>
      <c r="AE70" s="312" t="str">
        <f t="shared" si="15"/>
        <v/>
      </c>
      <c r="AF70" s="312" t="str">
        <f t="shared" si="15"/>
        <v/>
      </c>
      <c r="AG70" s="312" t="str">
        <f t="shared" si="15"/>
        <v/>
      </c>
      <c r="AH70" s="312" t="str">
        <f t="shared" si="15"/>
        <v/>
      </c>
      <c r="AI70" s="312" t="str">
        <f t="shared" si="15"/>
        <v/>
      </c>
      <c r="AJ70" s="312" t="str">
        <f t="shared" si="15"/>
        <v/>
      </c>
      <c r="AK70" s="312" t="str">
        <f t="shared" si="15"/>
        <v/>
      </c>
      <c r="AL70" s="312" t="str">
        <f t="shared" si="15"/>
        <v/>
      </c>
      <c r="AM70" s="312" t="str">
        <f t="shared" si="15"/>
        <v/>
      </c>
      <c r="AN70" s="312" t="str">
        <f t="shared" si="15"/>
        <v/>
      </c>
      <c r="AO70" s="312" t="str">
        <f t="shared" si="15"/>
        <v/>
      </c>
      <c r="AP70" s="312" t="str">
        <f t="shared" si="15"/>
        <v/>
      </c>
      <c r="AQ70" s="312" t="str">
        <f t="shared" si="15"/>
        <v/>
      </c>
      <c r="AR70" s="312" t="str">
        <f t="shared" si="15"/>
        <v/>
      </c>
      <c r="AS70" s="312" t="str">
        <f t="shared" si="15"/>
        <v/>
      </c>
      <c r="AT70" s="312" t="str">
        <f t="shared" si="15"/>
        <v/>
      </c>
      <c r="AU70" s="312" t="str">
        <f t="shared" si="15"/>
        <v/>
      </c>
      <c r="AV70" s="312" t="str">
        <f t="shared" si="15"/>
        <v/>
      </c>
      <c r="AW70" s="312" t="str">
        <f t="shared" si="15"/>
        <v/>
      </c>
      <c r="AY70" s="311">
        <v>9</v>
      </c>
      <c r="AZ70" s="312" t="str">
        <f t="shared" si="22"/>
        <v/>
      </c>
      <c r="BA70" s="312" t="str">
        <f t="shared" si="23"/>
        <v/>
      </c>
      <c r="BB70" s="324" t="str">
        <f t="shared" si="24"/>
        <v/>
      </c>
      <c r="BC70" s="312" t="str">
        <f t="shared" ref="BC70:BV70" si="32">IF(BC16="○",$D70,"")</f>
        <v/>
      </c>
      <c r="BD70" s="312" t="str">
        <f t="shared" si="32"/>
        <v/>
      </c>
      <c r="BE70" s="312" t="str">
        <f t="shared" si="32"/>
        <v/>
      </c>
      <c r="BF70" s="312" t="str">
        <f t="shared" si="32"/>
        <v/>
      </c>
      <c r="BG70" s="312" t="str">
        <f t="shared" si="32"/>
        <v/>
      </c>
      <c r="BH70" s="312" t="str">
        <f t="shared" si="32"/>
        <v/>
      </c>
      <c r="BI70" s="312" t="str">
        <f t="shared" si="32"/>
        <v/>
      </c>
      <c r="BJ70" s="312" t="str">
        <f t="shared" si="32"/>
        <v/>
      </c>
      <c r="BK70" s="312" t="str">
        <f t="shared" si="32"/>
        <v/>
      </c>
      <c r="BL70" s="312" t="str">
        <f t="shared" si="32"/>
        <v/>
      </c>
      <c r="BM70" s="312" t="str">
        <f t="shared" si="32"/>
        <v/>
      </c>
      <c r="BN70" s="312" t="str">
        <f t="shared" si="32"/>
        <v/>
      </c>
      <c r="BO70" s="312" t="str">
        <f t="shared" si="32"/>
        <v/>
      </c>
      <c r="BP70" s="312" t="str">
        <f t="shared" si="32"/>
        <v/>
      </c>
      <c r="BQ70" s="312" t="str">
        <f t="shared" si="32"/>
        <v/>
      </c>
      <c r="BR70" s="312" t="str">
        <f t="shared" si="32"/>
        <v/>
      </c>
      <c r="BS70" s="312" t="str">
        <f t="shared" si="32"/>
        <v/>
      </c>
      <c r="BT70" s="312" t="str">
        <f t="shared" si="32"/>
        <v/>
      </c>
      <c r="BU70" s="312" t="str">
        <f t="shared" si="32"/>
        <v/>
      </c>
      <c r="BV70" s="312" t="str">
        <f t="shared" si="32"/>
        <v/>
      </c>
    </row>
    <row r="71" spans="1:74" ht="15.95" hidden="1" customHeight="1">
      <c r="A71" s="311">
        <v>10</v>
      </c>
      <c r="B71" s="312" t="str">
        <f t="shared" si="12"/>
        <v/>
      </c>
      <c r="C71" s="312" t="str">
        <f t="shared" si="12"/>
        <v/>
      </c>
      <c r="D71" s="369" t="str">
        <f t="shared" si="12"/>
        <v/>
      </c>
      <c r="E71" s="312" t="str">
        <f t="shared" si="13"/>
        <v/>
      </c>
      <c r="F71" s="312" t="str">
        <f t="shared" si="14"/>
        <v/>
      </c>
      <c r="G71" s="312" t="str">
        <f t="shared" si="14"/>
        <v/>
      </c>
      <c r="H71" s="312" t="str">
        <f t="shared" si="14"/>
        <v/>
      </c>
      <c r="I71" s="312" t="str">
        <f t="shared" si="14"/>
        <v/>
      </c>
      <c r="J71" s="312" t="str">
        <f t="shared" si="14"/>
        <v/>
      </c>
      <c r="K71" s="312" t="str">
        <f t="shared" si="14"/>
        <v/>
      </c>
      <c r="L71" s="312" t="str">
        <f t="shared" si="14"/>
        <v/>
      </c>
      <c r="M71" s="312" t="str">
        <f t="shared" si="14"/>
        <v/>
      </c>
      <c r="N71" s="312" t="str">
        <f t="shared" si="14"/>
        <v/>
      </c>
      <c r="O71" s="312" t="str">
        <f t="shared" si="14"/>
        <v/>
      </c>
      <c r="P71" s="312" t="str">
        <f t="shared" si="14"/>
        <v/>
      </c>
      <c r="Q71" s="312" t="str">
        <f t="shared" si="14"/>
        <v/>
      </c>
      <c r="R71" s="312" t="str">
        <f t="shared" si="14"/>
        <v/>
      </c>
      <c r="S71" s="312" t="str">
        <f t="shared" si="14"/>
        <v/>
      </c>
      <c r="T71" s="312" t="str">
        <f t="shared" si="14"/>
        <v/>
      </c>
      <c r="U71" s="312" t="str">
        <f t="shared" si="14"/>
        <v/>
      </c>
      <c r="V71" s="312" t="str">
        <f t="shared" si="14"/>
        <v/>
      </c>
      <c r="W71" s="312" t="str">
        <f t="shared" si="14"/>
        <v/>
      </c>
      <c r="X71" s="312" t="str">
        <f t="shared" si="14"/>
        <v/>
      </c>
      <c r="Y71" s="408"/>
      <c r="Z71" s="311">
        <v>10</v>
      </c>
      <c r="AA71" s="312" t="str">
        <f t="shared" si="19"/>
        <v/>
      </c>
      <c r="AB71" s="312" t="str">
        <f t="shared" si="20"/>
        <v/>
      </c>
      <c r="AC71" s="324" t="str">
        <f t="shared" si="21"/>
        <v/>
      </c>
      <c r="AD71" s="312" t="str">
        <f t="shared" si="15"/>
        <v/>
      </c>
      <c r="AE71" s="312" t="str">
        <f t="shared" si="15"/>
        <v/>
      </c>
      <c r="AF71" s="312" t="str">
        <f t="shared" si="15"/>
        <v/>
      </c>
      <c r="AG71" s="312" t="str">
        <f t="shared" si="15"/>
        <v/>
      </c>
      <c r="AH71" s="312" t="str">
        <f t="shared" si="15"/>
        <v/>
      </c>
      <c r="AI71" s="312" t="str">
        <f t="shared" si="15"/>
        <v/>
      </c>
      <c r="AJ71" s="312" t="str">
        <f t="shared" si="15"/>
        <v/>
      </c>
      <c r="AK71" s="312" t="str">
        <f t="shared" si="15"/>
        <v/>
      </c>
      <c r="AL71" s="312" t="str">
        <f t="shared" si="15"/>
        <v/>
      </c>
      <c r="AM71" s="312" t="str">
        <f t="shared" si="15"/>
        <v/>
      </c>
      <c r="AN71" s="312" t="str">
        <f t="shared" si="15"/>
        <v/>
      </c>
      <c r="AO71" s="312" t="str">
        <f t="shared" si="15"/>
        <v/>
      </c>
      <c r="AP71" s="312" t="str">
        <f t="shared" si="15"/>
        <v/>
      </c>
      <c r="AQ71" s="312" t="str">
        <f t="shared" si="15"/>
        <v/>
      </c>
      <c r="AR71" s="312" t="str">
        <f t="shared" si="15"/>
        <v/>
      </c>
      <c r="AS71" s="312" t="str">
        <f t="shared" si="15"/>
        <v/>
      </c>
      <c r="AT71" s="312" t="str">
        <f t="shared" si="15"/>
        <v/>
      </c>
      <c r="AU71" s="312" t="str">
        <f t="shared" si="15"/>
        <v/>
      </c>
      <c r="AV71" s="312" t="str">
        <f t="shared" si="15"/>
        <v/>
      </c>
      <c r="AW71" s="312" t="str">
        <f t="shared" si="15"/>
        <v/>
      </c>
      <c r="AY71" s="311">
        <v>10</v>
      </c>
      <c r="AZ71" s="312" t="str">
        <f t="shared" si="22"/>
        <v/>
      </c>
      <c r="BA71" s="312" t="str">
        <f t="shared" si="23"/>
        <v/>
      </c>
      <c r="BB71" s="324" t="str">
        <f t="shared" si="24"/>
        <v/>
      </c>
      <c r="BC71" s="312" t="str">
        <f t="shared" ref="BC71:BV71" si="33">IF(BC17="○",$D71,"")</f>
        <v/>
      </c>
      <c r="BD71" s="312" t="str">
        <f t="shared" si="33"/>
        <v/>
      </c>
      <c r="BE71" s="312" t="str">
        <f t="shared" si="33"/>
        <v/>
      </c>
      <c r="BF71" s="312" t="str">
        <f t="shared" si="33"/>
        <v/>
      </c>
      <c r="BG71" s="312" t="str">
        <f t="shared" si="33"/>
        <v/>
      </c>
      <c r="BH71" s="312" t="str">
        <f t="shared" si="33"/>
        <v/>
      </c>
      <c r="BI71" s="312" t="str">
        <f t="shared" si="33"/>
        <v/>
      </c>
      <c r="BJ71" s="312" t="str">
        <f t="shared" si="33"/>
        <v/>
      </c>
      <c r="BK71" s="312" t="str">
        <f t="shared" si="33"/>
        <v/>
      </c>
      <c r="BL71" s="312" t="str">
        <f t="shared" si="33"/>
        <v/>
      </c>
      <c r="BM71" s="312" t="str">
        <f t="shared" si="33"/>
        <v/>
      </c>
      <c r="BN71" s="312" t="str">
        <f t="shared" si="33"/>
        <v/>
      </c>
      <c r="BO71" s="312" t="str">
        <f t="shared" si="33"/>
        <v/>
      </c>
      <c r="BP71" s="312" t="str">
        <f t="shared" si="33"/>
        <v/>
      </c>
      <c r="BQ71" s="312" t="str">
        <f t="shared" si="33"/>
        <v/>
      </c>
      <c r="BR71" s="312" t="str">
        <f t="shared" si="33"/>
        <v/>
      </c>
      <c r="BS71" s="312" t="str">
        <f t="shared" si="33"/>
        <v/>
      </c>
      <c r="BT71" s="312" t="str">
        <f t="shared" si="33"/>
        <v/>
      </c>
      <c r="BU71" s="312" t="str">
        <f t="shared" si="33"/>
        <v/>
      </c>
      <c r="BV71" s="312" t="str">
        <f t="shared" si="33"/>
        <v/>
      </c>
    </row>
    <row r="72" spans="1:74" ht="15.95" hidden="1" customHeight="1">
      <c r="A72" s="311">
        <v>11</v>
      </c>
      <c r="B72" s="312" t="str">
        <f t="shared" si="12"/>
        <v/>
      </c>
      <c r="C72" s="312" t="str">
        <f t="shared" si="12"/>
        <v/>
      </c>
      <c r="D72" s="369" t="str">
        <f t="shared" si="12"/>
        <v/>
      </c>
      <c r="E72" s="312" t="str">
        <f t="shared" si="13"/>
        <v/>
      </c>
      <c r="F72" s="312" t="str">
        <f t="shared" si="14"/>
        <v/>
      </c>
      <c r="G72" s="312" t="str">
        <f t="shared" si="14"/>
        <v/>
      </c>
      <c r="H72" s="312" t="str">
        <f t="shared" si="14"/>
        <v/>
      </c>
      <c r="I72" s="312" t="str">
        <f t="shared" si="14"/>
        <v/>
      </c>
      <c r="J72" s="312" t="str">
        <f t="shared" si="14"/>
        <v/>
      </c>
      <c r="K72" s="312" t="str">
        <f t="shared" si="14"/>
        <v/>
      </c>
      <c r="L72" s="312" t="str">
        <f t="shared" si="14"/>
        <v/>
      </c>
      <c r="M72" s="312" t="str">
        <f t="shared" si="14"/>
        <v/>
      </c>
      <c r="N72" s="312" t="str">
        <f t="shared" si="14"/>
        <v/>
      </c>
      <c r="O72" s="312" t="str">
        <f t="shared" si="14"/>
        <v/>
      </c>
      <c r="P72" s="312" t="str">
        <f t="shared" si="14"/>
        <v/>
      </c>
      <c r="Q72" s="312" t="str">
        <f t="shared" si="14"/>
        <v/>
      </c>
      <c r="R72" s="312" t="str">
        <f t="shared" si="14"/>
        <v/>
      </c>
      <c r="S72" s="312" t="str">
        <f t="shared" si="14"/>
        <v/>
      </c>
      <c r="T72" s="312" t="str">
        <f t="shared" si="14"/>
        <v/>
      </c>
      <c r="U72" s="312" t="str">
        <f t="shared" si="14"/>
        <v/>
      </c>
      <c r="V72" s="312" t="str">
        <f t="shared" si="14"/>
        <v/>
      </c>
      <c r="W72" s="312" t="str">
        <f t="shared" si="14"/>
        <v/>
      </c>
      <c r="X72" s="312" t="str">
        <f t="shared" si="14"/>
        <v/>
      </c>
      <c r="Y72" s="408"/>
      <c r="Z72" s="311">
        <v>11</v>
      </c>
      <c r="AA72" s="312" t="str">
        <f t="shared" si="19"/>
        <v/>
      </c>
      <c r="AB72" s="312" t="str">
        <f t="shared" si="20"/>
        <v/>
      </c>
      <c r="AC72" s="324" t="str">
        <f t="shared" si="21"/>
        <v/>
      </c>
      <c r="AD72" s="312" t="str">
        <f t="shared" si="15"/>
        <v/>
      </c>
      <c r="AE72" s="312" t="str">
        <f t="shared" si="15"/>
        <v/>
      </c>
      <c r="AF72" s="312" t="str">
        <f t="shared" si="15"/>
        <v/>
      </c>
      <c r="AG72" s="312" t="str">
        <f t="shared" si="15"/>
        <v/>
      </c>
      <c r="AH72" s="312" t="str">
        <f t="shared" si="15"/>
        <v/>
      </c>
      <c r="AI72" s="312" t="str">
        <f t="shared" si="15"/>
        <v/>
      </c>
      <c r="AJ72" s="312" t="str">
        <f t="shared" si="15"/>
        <v/>
      </c>
      <c r="AK72" s="312" t="str">
        <f t="shared" si="15"/>
        <v/>
      </c>
      <c r="AL72" s="312" t="str">
        <f t="shared" si="15"/>
        <v/>
      </c>
      <c r="AM72" s="312" t="str">
        <f t="shared" si="15"/>
        <v/>
      </c>
      <c r="AN72" s="312" t="str">
        <f t="shared" si="15"/>
        <v/>
      </c>
      <c r="AO72" s="312" t="str">
        <f t="shared" si="15"/>
        <v/>
      </c>
      <c r="AP72" s="312" t="str">
        <f t="shared" si="15"/>
        <v/>
      </c>
      <c r="AQ72" s="312" t="str">
        <f t="shared" si="15"/>
        <v/>
      </c>
      <c r="AR72" s="312" t="str">
        <f t="shared" si="15"/>
        <v/>
      </c>
      <c r="AS72" s="312" t="str">
        <f t="shared" si="15"/>
        <v/>
      </c>
      <c r="AT72" s="312" t="str">
        <f t="shared" si="15"/>
        <v/>
      </c>
      <c r="AU72" s="312" t="str">
        <f t="shared" si="15"/>
        <v/>
      </c>
      <c r="AV72" s="312" t="str">
        <f t="shared" si="15"/>
        <v/>
      </c>
      <c r="AW72" s="312" t="str">
        <f t="shared" si="15"/>
        <v/>
      </c>
      <c r="AY72" s="311">
        <v>11</v>
      </c>
      <c r="AZ72" s="312" t="str">
        <f t="shared" si="22"/>
        <v/>
      </c>
      <c r="BA72" s="312" t="str">
        <f t="shared" si="23"/>
        <v/>
      </c>
      <c r="BB72" s="324" t="str">
        <f t="shared" si="24"/>
        <v/>
      </c>
      <c r="BC72" s="312" t="str">
        <f t="shared" ref="BC72:BV72" si="34">IF(BC18="○",$D72,"")</f>
        <v/>
      </c>
      <c r="BD72" s="312" t="str">
        <f t="shared" si="34"/>
        <v/>
      </c>
      <c r="BE72" s="312" t="str">
        <f t="shared" si="34"/>
        <v/>
      </c>
      <c r="BF72" s="312" t="str">
        <f t="shared" si="34"/>
        <v/>
      </c>
      <c r="BG72" s="312" t="str">
        <f t="shared" si="34"/>
        <v/>
      </c>
      <c r="BH72" s="312" t="str">
        <f t="shared" si="34"/>
        <v/>
      </c>
      <c r="BI72" s="312" t="str">
        <f t="shared" si="34"/>
        <v/>
      </c>
      <c r="BJ72" s="312" t="str">
        <f t="shared" si="34"/>
        <v/>
      </c>
      <c r="BK72" s="312" t="str">
        <f t="shared" si="34"/>
        <v/>
      </c>
      <c r="BL72" s="312" t="str">
        <f t="shared" si="34"/>
        <v/>
      </c>
      <c r="BM72" s="312" t="str">
        <f t="shared" si="34"/>
        <v/>
      </c>
      <c r="BN72" s="312" t="str">
        <f t="shared" si="34"/>
        <v/>
      </c>
      <c r="BO72" s="312" t="str">
        <f t="shared" si="34"/>
        <v/>
      </c>
      <c r="BP72" s="312" t="str">
        <f t="shared" si="34"/>
        <v/>
      </c>
      <c r="BQ72" s="312" t="str">
        <f t="shared" si="34"/>
        <v/>
      </c>
      <c r="BR72" s="312" t="str">
        <f t="shared" si="34"/>
        <v/>
      </c>
      <c r="BS72" s="312" t="str">
        <f t="shared" si="34"/>
        <v/>
      </c>
      <c r="BT72" s="312" t="str">
        <f t="shared" si="34"/>
        <v/>
      </c>
      <c r="BU72" s="312" t="str">
        <f t="shared" si="34"/>
        <v/>
      </c>
      <c r="BV72" s="312" t="str">
        <f t="shared" si="34"/>
        <v/>
      </c>
    </row>
    <row r="73" spans="1:74" ht="15.95" hidden="1" customHeight="1">
      <c r="A73" s="311">
        <v>12</v>
      </c>
      <c r="B73" s="312" t="str">
        <f t="shared" si="12"/>
        <v/>
      </c>
      <c r="C73" s="312" t="str">
        <f t="shared" si="12"/>
        <v/>
      </c>
      <c r="D73" s="369" t="str">
        <f t="shared" si="12"/>
        <v/>
      </c>
      <c r="E73" s="312" t="str">
        <f t="shared" si="13"/>
        <v/>
      </c>
      <c r="F73" s="312" t="str">
        <f t="shared" si="14"/>
        <v/>
      </c>
      <c r="G73" s="312" t="str">
        <f t="shared" si="14"/>
        <v/>
      </c>
      <c r="H73" s="312" t="str">
        <f t="shared" si="14"/>
        <v/>
      </c>
      <c r="I73" s="312" t="str">
        <f t="shared" si="14"/>
        <v/>
      </c>
      <c r="J73" s="312" t="str">
        <f t="shared" si="14"/>
        <v/>
      </c>
      <c r="K73" s="312" t="str">
        <f t="shared" si="14"/>
        <v/>
      </c>
      <c r="L73" s="312" t="str">
        <f t="shared" si="14"/>
        <v/>
      </c>
      <c r="M73" s="312" t="str">
        <f t="shared" si="14"/>
        <v/>
      </c>
      <c r="N73" s="312" t="str">
        <f t="shared" si="14"/>
        <v/>
      </c>
      <c r="O73" s="312" t="str">
        <f t="shared" si="14"/>
        <v/>
      </c>
      <c r="P73" s="312" t="str">
        <f t="shared" si="14"/>
        <v/>
      </c>
      <c r="Q73" s="312" t="str">
        <f t="shared" si="14"/>
        <v/>
      </c>
      <c r="R73" s="312" t="str">
        <f t="shared" si="14"/>
        <v/>
      </c>
      <c r="S73" s="312" t="str">
        <f t="shared" si="14"/>
        <v/>
      </c>
      <c r="T73" s="312" t="str">
        <f t="shared" si="14"/>
        <v/>
      </c>
      <c r="U73" s="312" t="str">
        <f t="shared" si="14"/>
        <v/>
      </c>
      <c r="V73" s="312" t="str">
        <f t="shared" si="14"/>
        <v/>
      </c>
      <c r="W73" s="312" t="str">
        <f t="shared" si="14"/>
        <v/>
      </c>
      <c r="X73" s="312" t="str">
        <f t="shared" si="14"/>
        <v/>
      </c>
      <c r="Y73" s="408"/>
      <c r="Z73" s="311">
        <v>12</v>
      </c>
      <c r="AA73" s="312" t="str">
        <f t="shared" si="19"/>
        <v/>
      </c>
      <c r="AB73" s="312" t="str">
        <f t="shared" si="20"/>
        <v/>
      </c>
      <c r="AC73" s="324" t="str">
        <f t="shared" si="21"/>
        <v/>
      </c>
      <c r="AD73" s="312" t="str">
        <f t="shared" si="15"/>
        <v/>
      </c>
      <c r="AE73" s="312" t="str">
        <f t="shared" si="15"/>
        <v/>
      </c>
      <c r="AF73" s="312" t="str">
        <f t="shared" si="15"/>
        <v/>
      </c>
      <c r="AG73" s="312" t="str">
        <f t="shared" si="15"/>
        <v/>
      </c>
      <c r="AH73" s="312" t="str">
        <f t="shared" si="15"/>
        <v/>
      </c>
      <c r="AI73" s="312" t="str">
        <f t="shared" si="15"/>
        <v/>
      </c>
      <c r="AJ73" s="312" t="str">
        <f t="shared" si="15"/>
        <v/>
      </c>
      <c r="AK73" s="312" t="str">
        <f t="shared" si="15"/>
        <v/>
      </c>
      <c r="AL73" s="312" t="str">
        <f t="shared" si="15"/>
        <v/>
      </c>
      <c r="AM73" s="312" t="str">
        <f t="shared" si="15"/>
        <v/>
      </c>
      <c r="AN73" s="312" t="str">
        <f t="shared" si="15"/>
        <v/>
      </c>
      <c r="AO73" s="312" t="str">
        <f t="shared" si="15"/>
        <v/>
      </c>
      <c r="AP73" s="312" t="str">
        <f t="shared" si="15"/>
        <v/>
      </c>
      <c r="AQ73" s="312" t="str">
        <f t="shared" si="15"/>
        <v/>
      </c>
      <c r="AR73" s="312" t="str">
        <f t="shared" si="15"/>
        <v/>
      </c>
      <c r="AS73" s="312" t="str">
        <f t="shared" si="15"/>
        <v/>
      </c>
      <c r="AT73" s="312" t="str">
        <f t="shared" si="15"/>
        <v/>
      </c>
      <c r="AU73" s="312" t="str">
        <f t="shared" si="15"/>
        <v/>
      </c>
      <c r="AV73" s="312" t="str">
        <f t="shared" si="15"/>
        <v/>
      </c>
      <c r="AW73" s="312" t="str">
        <f t="shared" si="15"/>
        <v/>
      </c>
      <c r="AY73" s="311">
        <v>12</v>
      </c>
      <c r="AZ73" s="312" t="str">
        <f t="shared" si="22"/>
        <v/>
      </c>
      <c r="BA73" s="312" t="str">
        <f t="shared" si="23"/>
        <v/>
      </c>
      <c r="BB73" s="324" t="str">
        <f t="shared" si="24"/>
        <v/>
      </c>
      <c r="BC73" s="312" t="str">
        <f t="shared" ref="BC73:BV73" si="35">IF(BC19="○",$D73,"")</f>
        <v/>
      </c>
      <c r="BD73" s="312" t="str">
        <f t="shared" si="35"/>
        <v/>
      </c>
      <c r="BE73" s="312" t="str">
        <f t="shared" si="35"/>
        <v/>
      </c>
      <c r="BF73" s="312" t="str">
        <f t="shared" si="35"/>
        <v/>
      </c>
      <c r="BG73" s="312" t="str">
        <f t="shared" si="35"/>
        <v/>
      </c>
      <c r="BH73" s="312" t="str">
        <f t="shared" si="35"/>
        <v/>
      </c>
      <c r="BI73" s="312" t="str">
        <f t="shared" si="35"/>
        <v/>
      </c>
      <c r="BJ73" s="312" t="str">
        <f t="shared" si="35"/>
        <v/>
      </c>
      <c r="BK73" s="312" t="str">
        <f t="shared" si="35"/>
        <v/>
      </c>
      <c r="BL73" s="312" t="str">
        <f t="shared" si="35"/>
        <v/>
      </c>
      <c r="BM73" s="312" t="str">
        <f t="shared" si="35"/>
        <v/>
      </c>
      <c r="BN73" s="312" t="str">
        <f t="shared" si="35"/>
        <v/>
      </c>
      <c r="BO73" s="312" t="str">
        <f t="shared" si="35"/>
        <v/>
      </c>
      <c r="BP73" s="312" t="str">
        <f t="shared" si="35"/>
        <v/>
      </c>
      <c r="BQ73" s="312" t="str">
        <f t="shared" si="35"/>
        <v/>
      </c>
      <c r="BR73" s="312" t="str">
        <f t="shared" si="35"/>
        <v/>
      </c>
      <c r="BS73" s="312" t="str">
        <f t="shared" si="35"/>
        <v/>
      </c>
      <c r="BT73" s="312" t="str">
        <f t="shared" si="35"/>
        <v/>
      </c>
      <c r="BU73" s="312" t="str">
        <f t="shared" si="35"/>
        <v/>
      </c>
      <c r="BV73" s="312" t="str">
        <f t="shared" si="35"/>
        <v/>
      </c>
    </row>
    <row r="74" spans="1:74" ht="15.95" hidden="1" customHeight="1">
      <c r="A74" s="311">
        <v>13</v>
      </c>
      <c r="B74" s="312" t="str">
        <f t="shared" si="12"/>
        <v/>
      </c>
      <c r="C74" s="312" t="str">
        <f t="shared" si="12"/>
        <v/>
      </c>
      <c r="D74" s="369" t="str">
        <f t="shared" si="12"/>
        <v/>
      </c>
      <c r="E74" s="312" t="str">
        <f t="shared" si="13"/>
        <v/>
      </c>
      <c r="F74" s="312" t="str">
        <f t="shared" si="14"/>
        <v/>
      </c>
      <c r="G74" s="312" t="str">
        <f t="shared" si="14"/>
        <v/>
      </c>
      <c r="H74" s="312" t="str">
        <f t="shared" si="14"/>
        <v/>
      </c>
      <c r="I74" s="312" t="str">
        <f t="shared" si="14"/>
        <v/>
      </c>
      <c r="J74" s="312" t="str">
        <f t="shared" si="14"/>
        <v/>
      </c>
      <c r="K74" s="312" t="str">
        <f t="shared" si="14"/>
        <v/>
      </c>
      <c r="L74" s="312" t="str">
        <f t="shared" si="14"/>
        <v/>
      </c>
      <c r="M74" s="312" t="str">
        <f t="shared" si="14"/>
        <v/>
      </c>
      <c r="N74" s="312" t="str">
        <f t="shared" si="14"/>
        <v/>
      </c>
      <c r="O74" s="312" t="str">
        <f t="shared" si="14"/>
        <v/>
      </c>
      <c r="P74" s="312" t="str">
        <f t="shared" si="14"/>
        <v/>
      </c>
      <c r="Q74" s="312" t="str">
        <f t="shared" si="14"/>
        <v/>
      </c>
      <c r="R74" s="312" t="str">
        <f t="shared" si="14"/>
        <v/>
      </c>
      <c r="S74" s="312" t="str">
        <f t="shared" si="14"/>
        <v/>
      </c>
      <c r="T74" s="312" t="str">
        <f t="shared" si="14"/>
        <v/>
      </c>
      <c r="U74" s="312" t="str">
        <f t="shared" si="14"/>
        <v/>
      </c>
      <c r="V74" s="312" t="str">
        <f t="shared" si="14"/>
        <v/>
      </c>
      <c r="W74" s="312" t="str">
        <f t="shared" si="14"/>
        <v/>
      </c>
      <c r="X74" s="312" t="str">
        <f t="shared" si="14"/>
        <v/>
      </c>
      <c r="Y74" s="408"/>
      <c r="Z74" s="311">
        <v>13</v>
      </c>
      <c r="AA74" s="312" t="str">
        <f t="shared" si="19"/>
        <v/>
      </c>
      <c r="AB74" s="312" t="str">
        <f t="shared" si="20"/>
        <v/>
      </c>
      <c r="AC74" s="324" t="str">
        <f t="shared" si="21"/>
        <v/>
      </c>
      <c r="AD74" s="312" t="str">
        <f t="shared" si="15"/>
        <v/>
      </c>
      <c r="AE74" s="312" t="str">
        <f t="shared" si="15"/>
        <v/>
      </c>
      <c r="AF74" s="312" t="str">
        <f t="shared" si="15"/>
        <v/>
      </c>
      <c r="AG74" s="312" t="str">
        <f t="shared" si="15"/>
        <v/>
      </c>
      <c r="AH74" s="312" t="str">
        <f t="shared" si="15"/>
        <v/>
      </c>
      <c r="AI74" s="312" t="str">
        <f t="shared" si="15"/>
        <v/>
      </c>
      <c r="AJ74" s="312" t="str">
        <f t="shared" si="15"/>
        <v/>
      </c>
      <c r="AK74" s="312" t="str">
        <f t="shared" si="15"/>
        <v/>
      </c>
      <c r="AL74" s="312" t="str">
        <f t="shared" si="15"/>
        <v/>
      </c>
      <c r="AM74" s="312" t="str">
        <f t="shared" si="15"/>
        <v/>
      </c>
      <c r="AN74" s="312" t="str">
        <f t="shared" si="15"/>
        <v/>
      </c>
      <c r="AO74" s="312" t="str">
        <f t="shared" si="15"/>
        <v/>
      </c>
      <c r="AP74" s="312" t="str">
        <f t="shared" si="15"/>
        <v/>
      </c>
      <c r="AQ74" s="312" t="str">
        <f t="shared" si="15"/>
        <v/>
      </c>
      <c r="AR74" s="312" t="str">
        <f t="shared" si="15"/>
        <v/>
      </c>
      <c r="AS74" s="312" t="str">
        <f t="shared" ref="AE74:AW88" si="36">IF(AS20="○",$D74,"")</f>
        <v/>
      </c>
      <c r="AT74" s="312" t="str">
        <f t="shared" si="36"/>
        <v/>
      </c>
      <c r="AU74" s="312" t="str">
        <f t="shared" si="36"/>
        <v/>
      </c>
      <c r="AV74" s="312" t="str">
        <f t="shared" si="36"/>
        <v/>
      </c>
      <c r="AW74" s="312" t="str">
        <f t="shared" si="36"/>
        <v/>
      </c>
      <c r="AY74" s="311">
        <v>13</v>
      </c>
      <c r="AZ74" s="312" t="str">
        <f t="shared" si="22"/>
        <v/>
      </c>
      <c r="BA74" s="312" t="str">
        <f t="shared" si="23"/>
        <v/>
      </c>
      <c r="BB74" s="324" t="str">
        <f t="shared" si="24"/>
        <v/>
      </c>
      <c r="BC74" s="312" t="str">
        <f t="shared" ref="BC74:BV74" si="37">IF(BC20="○",$D74,"")</f>
        <v/>
      </c>
      <c r="BD74" s="312" t="str">
        <f t="shared" si="37"/>
        <v/>
      </c>
      <c r="BE74" s="312" t="str">
        <f t="shared" si="37"/>
        <v/>
      </c>
      <c r="BF74" s="312" t="str">
        <f t="shared" si="37"/>
        <v/>
      </c>
      <c r="BG74" s="312" t="str">
        <f t="shared" si="37"/>
        <v/>
      </c>
      <c r="BH74" s="312" t="str">
        <f t="shared" si="37"/>
        <v/>
      </c>
      <c r="BI74" s="312" t="str">
        <f t="shared" si="37"/>
        <v/>
      </c>
      <c r="BJ74" s="312" t="str">
        <f t="shared" si="37"/>
        <v/>
      </c>
      <c r="BK74" s="312" t="str">
        <f t="shared" si="37"/>
        <v/>
      </c>
      <c r="BL74" s="312" t="str">
        <f t="shared" si="37"/>
        <v/>
      </c>
      <c r="BM74" s="312" t="str">
        <f t="shared" si="37"/>
        <v/>
      </c>
      <c r="BN74" s="312" t="str">
        <f t="shared" si="37"/>
        <v/>
      </c>
      <c r="BO74" s="312" t="str">
        <f t="shared" si="37"/>
        <v/>
      </c>
      <c r="BP74" s="312" t="str">
        <f t="shared" si="37"/>
        <v/>
      </c>
      <c r="BQ74" s="312" t="str">
        <f t="shared" si="37"/>
        <v/>
      </c>
      <c r="BR74" s="312" t="str">
        <f t="shared" si="37"/>
        <v/>
      </c>
      <c r="BS74" s="312" t="str">
        <f t="shared" si="37"/>
        <v/>
      </c>
      <c r="BT74" s="312" t="str">
        <f t="shared" si="37"/>
        <v/>
      </c>
      <c r="BU74" s="312" t="str">
        <f t="shared" si="37"/>
        <v/>
      </c>
      <c r="BV74" s="312" t="str">
        <f t="shared" si="37"/>
        <v/>
      </c>
    </row>
    <row r="75" spans="1:74" ht="15.95" hidden="1" customHeight="1">
      <c r="A75" s="311">
        <v>14</v>
      </c>
      <c r="B75" s="312" t="str">
        <f t="shared" si="12"/>
        <v/>
      </c>
      <c r="C75" s="312" t="str">
        <f t="shared" si="12"/>
        <v/>
      </c>
      <c r="D75" s="369" t="str">
        <f t="shared" si="12"/>
        <v/>
      </c>
      <c r="E75" s="312" t="str">
        <f t="shared" si="13"/>
        <v/>
      </c>
      <c r="F75" s="312" t="str">
        <f t="shared" si="14"/>
        <v/>
      </c>
      <c r="G75" s="312" t="str">
        <f t="shared" si="14"/>
        <v/>
      </c>
      <c r="H75" s="312" t="str">
        <f t="shared" si="14"/>
        <v/>
      </c>
      <c r="I75" s="312" t="str">
        <f t="shared" si="14"/>
        <v/>
      </c>
      <c r="J75" s="312" t="str">
        <f t="shared" si="14"/>
        <v/>
      </c>
      <c r="K75" s="312" t="str">
        <f t="shared" si="14"/>
        <v/>
      </c>
      <c r="L75" s="312" t="str">
        <f t="shared" si="14"/>
        <v/>
      </c>
      <c r="M75" s="312" t="str">
        <f t="shared" si="14"/>
        <v/>
      </c>
      <c r="N75" s="312" t="str">
        <f t="shared" si="14"/>
        <v/>
      </c>
      <c r="O75" s="312" t="str">
        <f t="shared" si="14"/>
        <v/>
      </c>
      <c r="P75" s="312" t="str">
        <f t="shared" ref="F75:X88" si="38">IF(P21="○",$D75,"")</f>
        <v/>
      </c>
      <c r="Q75" s="312" t="str">
        <f t="shared" si="38"/>
        <v/>
      </c>
      <c r="R75" s="312" t="str">
        <f t="shared" si="38"/>
        <v/>
      </c>
      <c r="S75" s="312" t="str">
        <f t="shared" si="38"/>
        <v/>
      </c>
      <c r="T75" s="312" t="str">
        <f t="shared" si="38"/>
        <v/>
      </c>
      <c r="U75" s="312" t="str">
        <f t="shared" si="38"/>
        <v/>
      </c>
      <c r="V75" s="312" t="str">
        <f t="shared" si="38"/>
        <v/>
      </c>
      <c r="W75" s="312" t="str">
        <f t="shared" si="38"/>
        <v/>
      </c>
      <c r="X75" s="312" t="str">
        <f t="shared" si="38"/>
        <v/>
      </c>
      <c r="Y75" s="408"/>
      <c r="Z75" s="311">
        <v>14</v>
      </c>
      <c r="AA75" s="312" t="str">
        <f t="shared" si="19"/>
        <v/>
      </c>
      <c r="AB75" s="312" t="str">
        <f t="shared" si="20"/>
        <v/>
      </c>
      <c r="AC75" s="324" t="str">
        <f t="shared" si="21"/>
        <v/>
      </c>
      <c r="AD75" s="312" t="str">
        <f t="shared" ref="AD75:AS101" si="39">IF(AD21="○",$D75,"")</f>
        <v/>
      </c>
      <c r="AE75" s="312" t="str">
        <f t="shared" si="36"/>
        <v/>
      </c>
      <c r="AF75" s="312" t="str">
        <f t="shared" si="36"/>
        <v/>
      </c>
      <c r="AG75" s="312" t="str">
        <f t="shared" si="36"/>
        <v/>
      </c>
      <c r="AH75" s="312" t="str">
        <f t="shared" si="36"/>
        <v/>
      </c>
      <c r="AI75" s="312" t="str">
        <f t="shared" si="36"/>
        <v/>
      </c>
      <c r="AJ75" s="312" t="str">
        <f t="shared" si="36"/>
        <v/>
      </c>
      <c r="AK75" s="312" t="str">
        <f t="shared" si="36"/>
        <v/>
      </c>
      <c r="AL75" s="312" t="str">
        <f t="shared" si="36"/>
        <v/>
      </c>
      <c r="AM75" s="312" t="str">
        <f t="shared" si="36"/>
        <v/>
      </c>
      <c r="AN75" s="312" t="str">
        <f t="shared" si="36"/>
        <v/>
      </c>
      <c r="AO75" s="312" t="str">
        <f t="shared" si="36"/>
        <v/>
      </c>
      <c r="AP75" s="312" t="str">
        <f t="shared" si="36"/>
        <v/>
      </c>
      <c r="AQ75" s="312" t="str">
        <f t="shared" si="36"/>
        <v/>
      </c>
      <c r="AR75" s="312" t="str">
        <f t="shared" si="36"/>
        <v/>
      </c>
      <c r="AS75" s="312" t="str">
        <f t="shared" si="36"/>
        <v/>
      </c>
      <c r="AT75" s="312" t="str">
        <f t="shared" si="36"/>
        <v/>
      </c>
      <c r="AU75" s="312" t="str">
        <f t="shared" si="36"/>
        <v/>
      </c>
      <c r="AV75" s="312" t="str">
        <f t="shared" si="36"/>
        <v/>
      </c>
      <c r="AW75" s="312" t="str">
        <f t="shared" si="36"/>
        <v/>
      </c>
      <c r="AY75" s="311">
        <v>14</v>
      </c>
      <c r="AZ75" s="312" t="str">
        <f t="shared" si="22"/>
        <v/>
      </c>
      <c r="BA75" s="312" t="str">
        <f t="shared" si="23"/>
        <v/>
      </c>
      <c r="BB75" s="324" t="str">
        <f t="shared" si="24"/>
        <v/>
      </c>
      <c r="BC75" s="312" t="str">
        <f t="shared" ref="BC75:BV75" si="40">IF(BC21="○",$D75,"")</f>
        <v/>
      </c>
      <c r="BD75" s="312" t="str">
        <f t="shared" si="40"/>
        <v/>
      </c>
      <c r="BE75" s="312" t="str">
        <f t="shared" si="40"/>
        <v/>
      </c>
      <c r="BF75" s="312" t="str">
        <f t="shared" si="40"/>
        <v/>
      </c>
      <c r="BG75" s="312" t="str">
        <f t="shared" si="40"/>
        <v/>
      </c>
      <c r="BH75" s="312" t="str">
        <f t="shared" si="40"/>
        <v/>
      </c>
      <c r="BI75" s="312" t="str">
        <f t="shared" si="40"/>
        <v/>
      </c>
      <c r="BJ75" s="312" t="str">
        <f t="shared" si="40"/>
        <v/>
      </c>
      <c r="BK75" s="312" t="str">
        <f t="shared" si="40"/>
        <v/>
      </c>
      <c r="BL75" s="312" t="str">
        <f t="shared" si="40"/>
        <v/>
      </c>
      <c r="BM75" s="312" t="str">
        <f t="shared" si="40"/>
        <v/>
      </c>
      <c r="BN75" s="312" t="str">
        <f t="shared" si="40"/>
        <v/>
      </c>
      <c r="BO75" s="312" t="str">
        <f t="shared" si="40"/>
        <v/>
      </c>
      <c r="BP75" s="312" t="str">
        <f t="shared" si="40"/>
        <v/>
      </c>
      <c r="BQ75" s="312" t="str">
        <f t="shared" si="40"/>
        <v/>
      </c>
      <c r="BR75" s="312" t="str">
        <f t="shared" si="40"/>
        <v/>
      </c>
      <c r="BS75" s="312" t="str">
        <f t="shared" si="40"/>
        <v/>
      </c>
      <c r="BT75" s="312" t="str">
        <f t="shared" si="40"/>
        <v/>
      </c>
      <c r="BU75" s="312" t="str">
        <f t="shared" si="40"/>
        <v/>
      </c>
      <c r="BV75" s="312" t="str">
        <f t="shared" si="40"/>
        <v/>
      </c>
    </row>
    <row r="76" spans="1:74" ht="15.95" hidden="1" customHeight="1">
      <c r="A76" s="311">
        <v>15</v>
      </c>
      <c r="B76" s="312" t="str">
        <f t="shared" si="12"/>
        <v/>
      </c>
      <c r="C76" s="312" t="str">
        <f t="shared" si="12"/>
        <v/>
      </c>
      <c r="D76" s="369" t="str">
        <f t="shared" si="12"/>
        <v/>
      </c>
      <c r="E76" s="312" t="str">
        <f t="shared" si="13"/>
        <v/>
      </c>
      <c r="F76" s="312" t="str">
        <f t="shared" si="38"/>
        <v/>
      </c>
      <c r="G76" s="312" t="str">
        <f t="shared" si="38"/>
        <v/>
      </c>
      <c r="H76" s="312" t="str">
        <f t="shared" si="38"/>
        <v/>
      </c>
      <c r="I76" s="312" t="str">
        <f t="shared" si="38"/>
        <v/>
      </c>
      <c r="J76" s="312" t="str">
        <f t="shared" si="38"/>
        <v/>
      </c>
      <c r="K76" s="312" t="str">
        <f t="shared" si="38"/>
        <v/>
      </c>
      <c r="L76" s="312" t="str">
        <f t="shared" si="38"/>
        <v/>
      </c>
      <c r="M76" s="312" t="str">
        <f t="shared" si="38"/>
        <v/>
      </c>
      <c r="N76" s="312" t="str">
        <f t="shared" si="38"/>
        <v/>
      </c>
      <c r="O76" s="312" t="str">
        <f t="shared" si="38"/>
        <v/>
      </c>
      <c r="P76" s="312" t="str">
        <f t="shared" si="38"/>
        <v/>
      </c>
      <c r="Q76" s="312" t="str">
        <f t="shared" si="38"/>
        <v/>
      </c>
      <c r="R76" s="312" t="str">
        <f t="shared" si="38"/>
        <v/>
      </c>
      <c r="S76" s="312" t="str">
        <f t="shared" si="38"/>
        <v/>
      </c>
      <c r="T76" s="312" t="str">
        <f t="shared" si="38"/>
        <v/>
      </c>
      <c r="U76" s="312" t="str">
        <f t="shared" si="38"/>
        <v/>
      </c>
      <c r="V76" s="312" t="str">
        <f t="shared" si="38"/>
        <v/>
      </c>
      <c r="W76" s="312" t="str">
        <f t="shared" si="38"/>
        <v/>
      </c>
      <c r="X76" s="312" t="str">
        <f t="shared" si="38"/>
        <v/>
      </c>
      <c r="Y76" s="408"/>
      <c r="Z76" s="311">
        <v>15</v>
      </c>
      <c r="AA76" s="312" t="str">
        <f t="shared" si="19"/>
        <v/>
      </c>
      <c r="AB76" s="312" t="str">
        <f t="shared" si="20"/>
        <v/>
      </c>
      <c r="AC76" s="324" t="str">
        <f t="shared" si="21"/>
        <v/>
      </c>
      <c r="AD76" s="312" t="str">
        <f t="shared" si="39"/>
        <v/>
      </c>
      <c r="AE76" s="312" t="str">
        <f t="shared" si="36"/>
        <v/>
      </c>
      <c r="AF76" s="312" t="str">
        <f t="shared" si="36"/>
        <v/>
      </c>
      <c r="AG76" s="312" t="str">
        <f t="shared" si="36"/>
        <v/>
      </c>
      <c r="AH76" s="312" t="str">
        <f t="shared" si="36"/>
        <v/>
      </c>
      <c r="AI76" s="312" t="str">
        <f t="shared" si="36"/>
        <v/>
      </c>
      <c r="AJ76" s="312" t="str">
        <f t="shared" si="36"/>
        <v/>
      </c>
      <c r="AK76" s="312" t="str">
        <f t="shared" si="36"/>
        <v/>
      </c>
      <c r="AL76" s="312" t="str">
        <f t="shared" si="36"/>
        <v/>
      </c>
      <c r="AM76" s="312" t="str">
        <f t="shared" si="36"/>
        <v/>
      </c>
      <c r="AN76" s="312" t="str">
        <f t="shared" si="36"/>
        <v/>
      </c>
      <c r="AO76" s="312" t="str">
        <f t="shared" si="36"/>
        <v/>
      </c>
      <c r="AP76" s="312" t="str">
        <f t="shared" si="36"/>
        <v/>
      </c>
      <c r="AQ76" s="312" t="str">
        <f t="shared" si="36"/>
        <v/>
      </c>
      <c r="AR76" s="312" t="str">
        <f t="shared" si="36"/>
        <v/>
      </c>
      <c r="AS76" s="312" t="str">
        <f t="shared" si="36"/>
        <v/>
      </c>
      <c r="AT76" s="312" t="str">
        <f t="shared" si="36"/>
        <v/>
      </c>
      <c r="AU76" s="312" t="str">
        <f t="shared" si="36"/>
        <v/>
      </c>
      <c r="AV76" s="312" t="str">
        <f t="shared" si="36"/>
        <v/>
      </c>
      <c r="AW76" s="312" t="str">
        <f t="shared" si="36"/>
        <v/>
      </c>
      <c r="AY76" s="311">
        <v>15</v>
      </c>
      <c r="AZ76" s="312" t="str">
        <f t="shared" si="22"/>
        <v/>
      </c>
      <c r="BA76" s="312" t="str">
        <f t="shared" si="23"/>
        <v/>
      </c>
      <c r="BB76" s="324" t="str">
        <f t="shared" si="24"/>
        <v/>
      </c>
      <c r="BC76" s="312" t="str">
        <f t="shared" ref="BC76:BV76" si="41">IF(BC22="○",$D76,"")</f>
        <v/>
      </c>
      <c r="BD76" s="312" t="str">
        <f t="shared" si="41"/>
        <v/>
      </c>
      <c r="BE76" s="312" t="str">
        <f t="shared" si="41"/>
        <v/>
      </c>
      <c r="BF76" s="312" t="str">
        <f t="shared" si="41"/>
        <v/>
      </c>
      <c r="BG76" s="312" t="str">
        <f t="shared" si="41"/>
        <v/>
      </c>
      <c r="BH76" s="312" t="str">
        <f t="shared" si="41"/>
        <v/>
      </c>
      <c r="BI76" s="312" t="str">
        <f t="shared" si="41"/>
        <v/>
      </c>
      <c r="BJ76" s="312" t="str">
        <f t="shared" si="41"/>
        <v/>
      </c>
      <c r="BK76" s="312" t="str">
        <f t="shared" si="41"/>
        <v/>
      </c>
      <c r="BL76" s="312" t="str">
        <f t="shared" si="41"/>
        <v/>
      </c>
      <c r="BM76" s="312" t="str">
        <f t="shared" si="41"/>
        <v/>
      </c>
      <c r="BN76" s="312" t="str">
        <f t="shared" si="41"/>
        <v/>
      </c>
      <c r="BO76" s="312" t="str">
        <f t="shared" si="41"/>
        <v/>
      </c>
      <c r="BP76" s="312" t="str">
        <f t="shared" si="41"/>
        <v/>
      </c>
      <c r="BQ76" s="312" t="str">
        <f t="shared" si="41"/>
        <v/>
      </c>
      <c r="BR76" s="312" t="str">
        <f t="shared" si="41"/>
        <v/>
      </c>
      <c r="BS76" s="312" t="str">
        <f t="shared" si="41"/>
        <v/>
      </c>
      <c r="BT76" s="312" t="str">
        <f t="shared" si="41"/>
        <v/>
      </c>
      <c r="BU76" s="312" t="str">
        <f t="shared" si="41"/>
        <v/>
      </c>
      <c r="BV76" s="312" t="str">
        <f t="shared" si="41"/>
        <v/>
      </c>
    </row>
    <row r="77" spans="1:74" ht="15.95" hidden="1" customHeight="1">
      <c r="A77" s="311">
        <v>16</v>
      </c>
      <c r="B77" s="312" t="str">
        <f t="shared" si="12"/>
        <v/>
      </c>
      <c r="C77" s="312" t="str">
        <f t="shared" si="12"/>
        <v/>
      </c>
      <c r="D77" s="369" t="str">
        <f t="shared" si="12"/>
        <v/>
      </c>
      <c r="E77" s="312" t="str">
        <f t="shared" si="13"/>
        <v/>
      </c>
      <c r="F77" s="312" t="str">
        <f t="shared" si="38"/>
        <v/>
      </c>
      <c r="G77" s="312" t="str">
        <f t="shared" si="38"/>
        <v/>
      </c>
      <c r="H77" s="312" t="str">
        <f t="shared" si="38"/>
        <v/>
      </c>
      <c r="I77" s="312" t="str">
        <f t="shared" si="38"/>
        <v/>
      </c>
      <c r="J77" s="312" t="str">
        <f t="shared" si="38"/>
        <v/>
      </c>
      <c r="K77" s="312" t="str">
        <f t="shared" si="38"/>
        <v/>
      </c>
      <c r="L77" s="312" t="str">
        <f t="shared" si="38"/>
        <v/>
      </c>
      <c r="M77" s="312" t="str">
        <f t="shared" si="38"/>
        <v/>
      </c>
      <c r="N77" s="312" t="str">
        <f t="shared" si="38"/>
        <v/>
      </c>
      <c r="O77" s="312" t="str">
        <f t="shared" si="38"/>
        <v/>
      </c>
      <c r="P77" s="312" t="str">
        <f t="shared" si="38"/>
        <v/>
      </c>
      <c r="Q77" s="312" t="str">
        <f t="shared" si="38"/>
        <v/>
      </c>
      <c r="R77" s="312" t="str">
        <f t="shared" si="38"/>
        <v/>
      </c>
      <c r="S77" s="312" t="str">
        <f t="shared" si="38"/>
        <v/>
      </c>
      <c r="T77" s="312" t="str">
        <f t="shared" si="38"/>
        <v/>
      </c>
      <c r="U77" s="312" t="str">
        <f t="shared" si="38"/>
        <v/>
      </c>
      <c r="V77" s="312" t="str">
        <f t="shared" si="38"/>
        <v/>
      </c>
      <c r="W77" s="312" t="str">
        <f t="shared" si="38"/>
        <v/>
      </c>
      <c r="X77" s="312" t="str">
        <f t="shared" si="38"/>
        <v/>
      </c>
      <c r="Y77" s="408"/>
      <c r="Z77" s="311">
        <v>16</v>
      </c>
      <c r="AA77" s="312" t="str">
        <f t="shared" si="19"/>
        <v/>
      </c>
      <c r="AB77" s="312" t="str">
        <f t="shared" si="20"/>
        <v/>
      </c>
      <c r="AC77" s="324" t="str">
        <f t="shared" si="21"/>
        <v/>
      </c>
      <c r="AD77" s="312" t="str">
        <f t="shared" si="39"/>
        <v/>
      </c>
      <c r="AE77" s="312" t="str">
        <f t="shared" si="36"/>
        <v/>
      </c>
      <c r="AF77" s="312" t="str">
        <f t="shared" si="36"/>
        <v/>
      </c>
      <c r="AG77" s="312" t="str">
        <f t="shared" si="36"/>
        <v/>
      </c>
      <c r="AH77" s="312" t="str">
        <f t="shared" si="36"/>
        <v/>
      </c>
      <c r="AI77" s="312" t="str">
        <f t="shared" si="36"/>
        <v/>
      </c>
      <c r="AJ77" s="312" t="str">
        <f t="shared" si="36"/>
        <v/>
      </c>
      <c r="AK77" s="312" t="str">
        <f t="shared" si="36"/>
        <v/>
      </c>
      <c r="AL77" s="312" t="str">
        <f t="shared" si="36"/>
        <v/>
      </c>
      <c r="AM77" s="312" t="str">
        <f t="shared" si="36"/>
        <v/>
      </c>
      <c r="AN77" s="312" t="str">
        <f t="shared" si="36"/>
        <v/>
      </c>
      <c r="AO77" s="312" t="str">
        <f t="shared" si="36"/>
        <v/>
      </c>
      <c r="AP77" s="312" t="str">
        <f t="shared" si="36"/>
        <v/>
      </c>
      <c r="AQ77" s="312" t="str">
        <f t="shared" si="36"/>
        <v/>
      </c>
      <c r="AR77" s="312" t="str">
        <f t="shared" si="36"/>
        <v/>
      </c>
      <c r="AS77" s="312" t="str">
        <f t="shared" si="36"/>
        <v/>
      </c>
      <c r="AT77" s="312" t="str">
        <f t="shared" si="36"/>
        <v/>
      </c>
      <c r="AU77" s="312" t="str">
        <f t="shared" si="36"/>
        <v/>
      </c>
      <c r="AV77" s="312" t="str">
        <f t="shared" si="36"/>
        <v/>
      </c>
      <c r="AW77" s="312" t="str">
        <f t="shared" si="36"/>
        <v/>
      </c>
      <c r="AY77" s="311">
        <v>16</v>
      </c>
      <c r="AZ77" s="312" t="str">
        <f t="shared" si="22"/>
        <v/>
      </c>
      <c r="BA77" s="312" t="str">
        <f t="shared" si="23"/>
        <v/>
      </c>
      <c r="BB77" s="324" t="str">
        <f t="shared" si="24"/>
        <v/>
      </c>
      <c r="BC77" s="312" t="str">
        <f t="shared" ref="BC77:BV77" si="42">IF(BC23="○",$D77,"")</f>
        <v/>
      </c>
      <c r="BD77" s="312" t="str">
        <f t="shared" si="42"/>
        <v/>
      </c>
      <c r="BE77" s="312" t="str">
        <f t="shared" si="42"/>
        <v/>
      </c>
      <c r="BF77" s="312" t="str">
        <f t="shared" si="42"/>
        <v/>
      </c>
      <c r="BG77" s="312" t="str">
        <f t="shared" si="42"/>
        <v/>
      </c>
      <c r="BH77" s="312" t="str">
        <f t="shared" si="42"/>
        <v/>
      </c>
      <c r="BI77" s="312" t="str">
        <f t="shared" si="42"/>
        <v/>
      </c>
      <c r="BJ77" s="312" t="str">
        <f t="shared" si="42"/>
        <v/>
      </c>
      <c r="BK77" s="312" t="str">
        <f t="shared" si="42"/>
        <v/>
      </c>
      <c r="BL77" s="312" t="str">
        <f t="shared" si="42"/>
        <v/>
      </c>
      <c r="BM77" s="312" t="str">
        <f t="shared" si="42"/>
        <v/>
      </c>
      <c r="BN77" s="312" t="str">
        <f t="shared" si="42"/>
        <v/>
      </c>
      <c r="BO77" s="312" t="str">
        <f t="shared" si="42"/>
        <v/>
      </c>
      <c r="BP77" s="312" t="str">
        <f t="shared" si="42"/>
        <v/>
      </c>
      <c r="BQ77" s="312" t="str">
        <f t="shared" si="42"/>
        <v/>
      </c>
      <c r="BR77" s="312" t="str">
        <f t="shared" si="42"/>
        <v/>
      </c>
      <c r="BS77" s="312" t="str">
        <f t="shared" si="42"/>
        <v/>
      </c>
      <c r="BT77" s="312" t="str">
        <f t="shared" si="42"/>
        <v/>
      </c>
      <c r="BU77" s="312" t="str">
        <f t="shared" si="42"/>
        <v/>
      </c>
      <c r="BV77" s="312" t="str">
        <f t="shared" si="42"/>
        <v/>
      </c>
    </row>
    <row r="78" spans="1:74" ht="15.95" hidden="1" customHeight="1">
      <c r="A78" s="311">
        <v>17</v>
      </c>
      <c r="B78" s="312" t="str">
        <f t="shared" si="12"/>
        <v/>
      </c>
      <c r="C78" s="312" t="str">
        <f t="shared" si="12"/>
        <v/>
      </c>
      <c r="D78" s="369" t="str">
        <f t="shared" si="12"/>
        <v/>
      </c>
      <c r="E78" s="312" t="str">
        <f t="shared" si="13"/>
        <v/>
      </c>
      <c r="F78" s="312" t="str">
        <f t="shared" si="38"/>
        <v/>
      </c>
      <c r="G78" s="312" t="str">
        <f t="shared" si="38"/>
        <v/>
      </c>
      <c r="H78" s="312" t="str">
        <f t="shared" si="38"/>
        <v/>
      </c>
      <c r="I78" s="312" t="str">
        <f t="shared" si="38"/>
        <v/>
      </c>
      <c r="J78" s="312" t="str">
        <f t="shared" si="38"/>
        <v/>
      </c>
      <c r="K78" s="312" t="str">
        <f t="shared" si="38"/>
        <v/>
      </c>
      <c r="L78" s="312" t="str">
        <f t="shared" si="38"/>
        <v/>
      </c>
      <c r="M78" s="312" t="str">
        <f t="shared" si="38"/>
        <v/>
      </c>
      <c r="N78" s="312" t="str">
        <f t="shared" si="38"/>
        <v/>
      </c>
      <c r="O78" s="312" t="str">
        <f t="shared" si="38"/>
        <v/>
      </c>
      <c r="P78" s="312" t="str">
        <f t="shared" si="38"/>
        <v/>
      </c>
      <c r="Q78" s="312" t="str">
        <f t="shared" si="38"/>
        <v/>
      </c>
      <c r="R78" s="312" t="str">
        <f t="shared" si="38"/>
        <v/>
      </c>
      <c r="S78" s="312" t="str">
        <f t="shared" si="38"/>
        <v/>
      </c>
      <c r="T78" s="312" t="str">
        <f t="shared" si="38"/>
        <v/>
      </c>
      <c r="U78" s="312" t="str">
        <f t="shared" si="38"/>
        <v/>
      </c>
      <c r="V78" s="312" t="str">
        <f t="shared" si="38"/>
        <v/>
      </c>
      <c r="W78" s="312" t="str">
        <f t="shared" si="38"/>
        <v/>
      </c>
      <c r="X78" s="312" t="str">
        <f t="shared" si="38"/>
        <v/>
      </c>
      <c r="Y78" s="408"/>
      <c r="Z78" s="311">
        <v>17</v>
      </c>
      <c r="AA78" s="312" t="str">
        <f t="shared" si="19"/>
        <v/>
      </c>
      <c r="AB78" s="312" t="str">
        <f t="shared" si="20"/>
        <v/>
      </c>
      <c r="AC78" s="324" t="str">
        <f t="shared" si="21"/>
        <v/>
      </c>
      <c r="AD78" s="312" t="str">
        <f t="shared" si="39"/>
        <v/>
      </c>
      <c r="AE78" s="312" t="str">
        <f t="shared" si="36"/>
        <v/>
      </c>
      <c r="AF78" s="312" t="str">
        <f t="shared" si="36"/>
        <v/>
      </c>
      <c r="AG78" s="312" t="str">
        <f t="shared" si="36"/>
        <v/>
      </c>
      <c r="AH78" s="312" t="str">
        <f t="shared" si="36"/>
        <v/>
      </c>
      <c r="AI78" s="312" t="str">
        <f t="shared" si="36"/>
        <v/>
      </c>
      <c r="AJ78" s="312" t="str">
        <f t="shared" si="36"/>
        <v/>
      </c>
      <c r="AK78" s="312" t="str">
        <f t="shared" si="36"/>
        <v/>
      </c>
      <c r="AL78" s="312" t="str">
        <f t="shared" si="36"/>
        <v/>
      </c>
      <c r="AM78" s="312" t="str">
        <f t="shared" si="36"/>
        <v/>
      </c>
      <c r="AN78" s="312" t="str">
        <f t="shared" si="36"/>
        <v/>
      </c>
      <c r="AO78" s="312" t="str">
        <f t="shared" si="36"/>
        <v/>
      </c>
      <c r="AP78" s="312" t="str">
        <f t="shared" si="36"/>
        <v/>
      </c>
      <c r="AQ78" s="312" t="str">
        <f t="shared" si="36"/>
        <v/>
      </c>
      <c r="AR78" s="312" t="str">
        <f t="shared" si="36"/>
        <v/>
      </c>
      <c r="AS78" s="312" t="str">
        <f t="shared" si="36"/>
        <v/>
      </c>
      <c r="AT78" s="312" t="str">
        <f t="shared" si="36"/>
        <v/>
      </c>
      <c r="AU78" s="312" t="str">
        <f t="shared" si="36"/>
        <v/>
      </c>
      <c r="AV78" s="312" t="str">
        <f t="shared" si="36"/>
        <v/>
      </c>
      <c r="AW78" s="312" t="str">
        <f t="shared" si="36"/>
        <v/>
      </c>
      <c r="AY78" s="311">
        <v>17</v>
      </c>
      <c r="AZ78" s="312" t="str">
        <f t="shared" si="22"/>
        <v/>
      </c>
      <c r="BA78" s="312" t="str">
        <f t="shared" si="23"/>
        <v/>
      </c>
      <c r="BB78" s="324" t="str">
        <f t="shared" si="24"/>
        <v/>
      </c>
      <c r="BC78" s="312" t="str">
        <f t="shared" ref="BC78:BV78" si="43">IF(BC24="○",$D78,"")</f>
        <v/>
      </c>
      <c r="BD78" s="312" t="str">
        <f t="shared" si="43"/>
        <v/>
      </c>
      <c r="BE78" s="312" t="str">
        <f t="shared" si="43"/>
        <v/>
      </c>
      <c r="BF78" s="312" t="str">
        <f t="shared" si="43"/>
        <v/>
      </c>
      <c r="BG78" s="312" t="str">
        <f t="shared" si="43"/>
        <v/>
      </c>
      <c r="BH78" s="312" t="str">
        <f t="shared" si="43"/>
        <v/>
      </c>
      <c r="BI78" s="312" t="str">
        <f t="shared" si="43"/>
        <v/>
      </c>
      <c r="BJ78" s="312" t="str">
        <f t="shared" si="43"/>
        <v/>
      </c>
      <c r="BK78" s="312" t="str">
        <f t="shared" si="43"/>
        <v/>
      </c>
      <c r="BL78" s="312" t="str">
        <f t="shared" si="43"/>
        <v/>
      </c>
      <c r="BM78" s="312" t="str">
        <f t="shared" si="43"/>
        <v/>
      </c>
      <c r="BN78" s="312" t="str">
        <f t="shared" si="43"/>
        <v/>
      </c>
      <c r="BO78" s="312" t="str">
        <f t="shared" si="43"/>
        <v/>
      </c>
      <c r="BP78" s="312" t="str">
        <f t="shared" si="43"/>
        <v/>
      </c>
      <c r="BQ78" s="312" t="str">
        <f t="shared" si="43"/>
        <v/>
      </c>
      <c r="BR78" s="312" t="str">
        <f t="shared" si="43"/>
        <v/>
      </c>
      <c r="BS78" s="312" t="str">
        <f t="shared" si="43"/>
        <v/>
      </c>
      <c r="BT78" s="312" t="str">
        <f t="shared" si="43"/>
        <v/>
      </c>
      <c r="BU78" s="312" t="str">
        <f t="shared" si="43"/>
        <v/>
      </c>
      <c r="BV78" s="312" t="str">
        <f t="shared" si="43"/>
        <v/>
      </c>
    </row>
    <row r="79" spans="1:74" ht="15.95" hidden="1" customHeight="1">
      <c r="A79" s="311">
        <v>18</v>
      </c>
      <c r="B79" s="312" t="str">
        <f t="shared" si="12"/>
        <v/>
      </c>
      <c r="C79" s="312" t="str">
        <f t="shared" si="12"/>
        <v/>
      </c>
      <c r="D79" s="369" t="str">
        <f t="shared" si="12"/>
        <v/>
      </c>
      <c r="E79" s="312" t="str">
        <f t="shared" si="13"/>
        <v/>
      </c>
      <c r="F79" s="312" t="str">
        <f t="shared" si="38"/>
        <v/>
      </c>
      <c r="G79" s="312" t="str">
        <f t="shared" si="38"/>
        <v/>
      </c>
      <c r="H79" s="312" t="str">
        <f t="shared" si="38"/>
        <v/>
      </c>
      <c r="I79" s="312" t="str">
        <f t="shared" si="38"/>
        <v/>
      </c>
      <c r="J79" s="312" t="str">
        <f t="shared" si="38"/>
        <v/>
      </c>
      <c r="K79" s="312" t="str">
        <f t="shared" si="38"/>
        <v/>
      </c>
      <c r="L79" s="312" t="str">
        <f t="shared" si="38"/>
        <v/>
      </c>
      <c r="M79" s="312" t="str">
        <f t="shared" si="38"/>
        <v/>
      </c>
      <c r="N79" s="312" t="str">
        <f t="shared" si="38"/>
        <v/>
      </c>
      <c r="O79" s="312" t="str">
        <f t="shared" si="38"/>
        <v/>
      </c>
      <c r="P79" s="312" t="str">
        <f t="shared" si="38"/>
        <v/>
      </c>
      <c r="Q79" s="312" t="str">
        <f t="shared" si="38"/>
        <v/>
      </c>
      <c r="R79" s="312" t="str">
        <f t="shared" si="38"/>
        <v/>
      </c>
      <c r="S79" s="312" t="str">
        <f t="shared" si="38"/>
        <v/>
      </c>
      <c r="T79" s="312" t="str">
        <f t="shared" si="38"/>
        <v/>
      </c>
      <c r="U79" s="312" t="str">
        <f t="shared" si="38"/>
        <v/>
      </c>
      <c r="V79" s="312" t="str">
        <f t="shared" si="38"/>
        <v/>
      </c>
      <c r="W79" s="312" t="str">
        <f t="shared" si="38"/>
        <v/>
      </c>
      <c r="X79" s="312" t="str">
        <f t="shared" si="38"/>
        <v/>
      </c>
      <c r="Y79" s="408"/>
      <c r="Z79" s="311">
        <v>18</v>
      </c>
      <c r="AA79" s="312" t="str">
        <f t="shared" si="19"/>
        <v/>
      </c>
      <c r="AB79" s="312" t="str">
        <f t="shared" si="20"/>
        <v/>
      </c>
      <c r="AC79" s="324" t="str">
        <f t="shared" si="21"/>
        <v/>
      </c>
      <c r="AD79" s="312" t="str">
        <f t="shared" si="39"/>
        <v/>
      </c>
      <c r="AE79" s="312" t="str">
        <f t="shared" si="36"/>
        <v/>
      </c>
      <c r="AF79" s="312" t="str">
        <f t="shared" si="36"/>
        <v/>
      </c>
      <c r="AG79" s="312" t="str">
        <f t="shared" si="36"/>
        <v/>
      </c>
      <c r="AH79" s="312" t="str">
        <f t="shared" si="36"/>
        <v/>
      </c>
      <c r="AI79" s="312" t="str">
        <f t="shared" si="36"/>
        <v/>
      </c>
      <c r="AJ79" s="312" t="str">
        <f t="shared" si="36"/>
        <v/>
      </c>
      <c r="AK79" s="312" t="str">
        <f t="shared" si="36"/>
        <v/>
      </c>
      <c r="AL79" s="312" t="str">
        <f t="shared" si="36"/>
        <v/>
      </c>
      <c r="AM79" s="312" t="str">
        <f t="shared" si="36"/>
        <v/>
      </c>
      <c r="AN79" s="312" t="str">
        <f t="shared" si="36"/>
        <v/>
      </c>
      <c r="AO79" s="312" t="str">
        <f t="shared" si="36"/>
        <v/>
      </c>
      <c r="AP79" s="312" t="str">
        <f t="shared" si="36"/>
        <v/>
      </c>
      <c r="AQ79" s="312" t="str">
        <f t="shared" si="36"/>
        <v/>
      </c>
      <c r="AR79" s="312" t="str">
        <f t="shared" si="36"/>
        <v/>
      </c>
      <c r="AS79" s="312" t="str">
        <f t="shared" si="36"/>
        <v/>
      </c>
      <c r="AT79" s="312" t="str">
        <f t="shared" si="36"/>
        <v/>
      </c>
      <c r="AU79" s="312" t="str">
        <f t="shared" si="36"/>
        <v/>
      </c>
      <c r="AV79" s="312" t="str">
        <f t="shared" si="36"/>
        <v/>
      </c>
      <c r="AW79" s="312" t="str">
        <f t="shared" si="36"/>
        <v/>
      </c>
      <c r="AY79" s="311">
        <v>18</v>
      </c>
      <c r="AZ79" s="312" t="str">
        <f t="shared" si="22"/>
        <v/>
      </c>
      <c r="BA79" s="312" t="str">
        <f t="shared" si="23"/>
        <v/>
      </c>
      <c r="BB79" s="324" t="str">
        <f t="shared" si="24"/>
        <v/>
      </c>
      <c r="BC79" s="312" t="str">
        <f t="shared" ref="BC79:BV79" si="44">IF(BC25="○",$D79,"")</f>
        <v/>
      </c>
      <c r="BD79" s="312" t="str">
        <f t="shared" si="44"/>
        <v/>
      </c>
      <c r="BE79" s="312" t="str">
        <f t="shared" si="44"/>
        <v/>
      </c>
      <c r="BF79" s="312" t="str">
        <f t="shared" si="44"/>
        <v/>
      </c>
      <c r="BG79" s="312" t="str">
        <f t="shared" si="44"/>
        <v/>
      </c>
      <c r="BH79" s="312" t="str">
        <f t="shared" si="44"/>
        <v/>
      </c>
      <c r="BI79" s="312" t="str">
        <f t="shared" si="44"/>
        <v/>
      </c>
      <c r="BJ79" s="312" t="str">
        <f t="shared" si="44"/>
        <v/>
      </c>
      <c r="BK79" s="312" t="str">
        <f t="shared" si="44"/>
        <v/>
      </c>
      <c r="BL79" s="312" t="str">
        <f t="shared" si="44"/>
        <v/>
      </c>
      <c r="BM79" s="312" t="str">
        <f t="shared" si="44"/>
        <v/>
      </c>
      <c r="BN79" s="312" t="str">
        <f t="shared" si="44"/>
        <v/>
      </c>
      <c r="BO79" s="312" t="str">
        <f t="shared" si="44"/>
        <v/>
      </c>
      <c r="BP79" s="312" t="str">
        <f t="shared" si="44"/>
        <v/>
      </c>
      <c r="BQ79" s="312" t="str">
        <f t="shared" si="44"/>
        <v/>
      </c>
      <c r="BR79" s="312" t="str">
        <f t="shared" si="44"/>
        <v/>
      </c>
      <c r="BS79" s="312" t="str">
        <f t="shared" si="44"/>
        <v/>
      </c>
      <c r="BT79" s="312" t="str">
        <f t="shared" si="44"/>
        <v/>
      </c>
      <c r="BU79" s="312" t="str">
        <f t="shared" si="44"/>
        <v/>
      </c>
      <c r="BV79" s="312" t="str">
        <f t="shared" si="44"/>
        <v/>
      </c>
    </row>
    <row r="80" spans="1:74" ht="15.95" hidden="1" customHeight="1">
      <c r="A80" s="311">
        <v>19</v>
      </c>
      <c r="B80" s="312" t="str">
        <f t="shared" si="12"/>
        <v/>
      </c>
      <c r="C80" s="312" t="str">
        <f t="shared" si="12"/>
        <v/>
      </c>
      <c r="D80" s="369" t="str">
        <f t="shared" si="12"/>
        <v/>
      </c>
      <c r="E80" s="312" t="str">
        <f t="shared" si="13"/>
        <v/>
      </c>
      <c r="F80" s="312" t="str">
        <f t="shared" si="38"/>
        <v/>
      </c>
      <c r="G80" s="312" t="str">
        <f t="shared" si="38"/>
        <v/>
      </c>
      <c r="H80" s="312" t="str">
        <f t="shared" si="38"/>
        <v/>
      </c>
      <c r="I80" s="312" t="str">
        <f t="shared" si="38"/>
        <v/>
      </c>
      <c r="J80" s="312" t="str">
        <f t="shared" si="38"/>
        <v/>
      </c>
      <c r="K80" s="312" t="str">
        <f t="shared" si="38"/>
        <v/>
      </c>
      <c r="L80" s="312" t="str">
        <f t="shared" si="38"/>
        <v/>
      </c>
      <c r="M80" s="312" t="str">
        <f t="shared" si="38"/>
        <v/>
      </c>
      <c r="N80" s="312" t="str">
        <f t="shared" si="38"/>
        <v/>
      </c>
      <c r="O80" s="312" t="str">
        <f t="shared" si="38"/>
        <v/>
      </c>
      <c r="P80" s="312" t="str">
        <f t="shared" si="38"/>
        <v/>
      </c>
      <c r="Q80" s="312" t="str">
        <f t="shared" si="38"/>
        <v/>
      </c>
      <c r="R80" s="312" t="str">
        <f t="shared" si="38"/>
        <v/>
      </c>
      <c r="S80" s="312" t="str">
        <f t="shared" si="38"/>
        <v/>
      </c>
      <c r="T80" s="312" t="str">
        <f t="shared" si="38"/>
        <v/>
      </c>
      <c r="U80" s="312" t="str">
        <f t="shared" si="38"/>
        <v/>
      </c>
      <c r="V80" s="312" t="str">
        <f t="shared" si="38"/>
        <v/>
      </c>
      <c r="W80" s="312" t="str">
        <f t="shared" si="38"/>
        <v/>
      </c>
      <c r="X80" s="312" t="str">
        <f t="shared" si="38"/>
        <v/>
      </c>
      <c r="Y80" s="408"/>
      <c r="Z80" s="311">
        <v>19</v>
      </c>
      <c r="AA80" s="312" t="str">
        <f t="shared" si="19"/>
        <v/>
      </c>
      <c r="AB80" s="312" t="str">
        <f t="shared" si="20"/>
        <v/>
      </c>
      <c r="AC80" s="324" t="str">
        <f t="shared" si="21"/>
        <v/>
      </c>
      <c r="AD80" s="312" t="str">
        <f t="shared" si="39"/>
        <v/>
      </c>
      <c r="AE80" s="312" t="str">
        <f t="shared" si="36"/>
        <v/>
      </c>
      <c r="AF80" s="312" t="str">
        <f t="shared" si="36"/>
        <v/>
      </c>
      <c r="AG80" s="312" t="str">
        <f t="shared" si="36"/>
        <v/>
      </c>
      <c r="AH80" s="312" t="str">
        <f t="shared" si="36"/>
        <v/>
      </c>
      <c r="AI80" s="312" t="str">
        <f t="shared" si="36"/>
        <v/>
      </c>
      <c r="AJ80" s="312" t="str">
        <f t="shared" si="36"/>
        <v/>
      </c>
      <c r="AK80" s="312" t="str">
        <f t="shared" si="36"/>
        <v/>
      </c>
      <c r="AL80" s="312" t="str">
        <f t="shared" si="36"/>
        <v/>
      </c>
      <c r="AM80" s="312" t="str">
        <f t="shared" si="36"/>
        <v/>
      </c>
      <c r="AN80" s="312" t="str">
        <f t="shared" si="36"/>
        <v/>
      </c>
      <c r="AO80" s="312" t="str">
        <f t="shared" si="36"/>
        <v/>
      </c>
      <c r="AP80" s="312" t="str">
        <f t="shared" si="36"/>
        <v/>
      </c>
      <c r="AQ80" s="312" t="str">
        <f t="shared" si="36"/>
        <v/>
      </c>
      <c r="AR80" s="312" t="str">
        <f t="shared" si="36"/>
        <v/>
      </c>
      <c r="AS80" s="312" t="str">
        <f t="shared" si="36"/>
        <v/>
      </c>
      <c r="AT80" s="312" t="str">
        <f t="shared" si="36"/>
        <v/>
      </c>
      <c r="AU80" s="312" t="str">
        <f t="shared" si="36"/>
        <v/>
      </c>
      <c r="AV80" s="312" t="str">
        <f t="shared" si="36"/>
        <v/>
      </c>
      <c r="AW80" s="312" t="str">
        <f t="shared" si="36"/>
        <v/>
      </c>
      <c r="AY80" s="311">
        <v>19</v>
      </c>
      <c r="AZ80" s="312" t="str">
        <f t="shared" si="22"/>
        <v/>
      </c>
      <c r="BA80" s="312" t="str">
        <f t="shared" si="23"/>
        <v/>
      </c>
      <c r="BB80" s="324" t="str">
        <f t="shared" si="24"/>
        <v/>
      </c>
      <c r="BC80" s="312" t="str">
        <f t="shared" ref="BC80:BV80" si="45">IF(BC26="○",$D80,"")</f>
        <v/>
      </c>
      <c r="BD80" s="312" t="str">
        <f t="shared" si="45"/>
        <v/>
      </c>
      <c r="BE80" s="312" t="str">
        <f t="shared" si="45"/>
        <v/>
      </c>
      <c r="BF80" s="312" t="str">
        <f t="shared" si="45"/>
        <v/>
      </c>
      <c r="BG80" s="312" t="str">
        <f t="shared" si="45"/>
        <v/>
      </c>
      <c r="BH80" s="312" t="str">
        <f t="shared" si="45"/>
        <v/>
      </c>
      <c r="BI80" s="312" t="str">
        <f t="shared" si="45"/>
        <v/>
      </c>
      <c r="BJ80" s="312" t="str">
        <f t="shared" si="45"/>
        <v/>
      </c>
      <c r="BK80" s="312" t="str">
        <f t="shared" si="45"/>
        <v/>
      </c>
      <c r="BL80" s="312" t="str">
        <f t="shared" si="45"/>
        <v/>
      </c>
      <c r="BM80" s="312" t="str">
        <f t="shared" si="45"/>
        <v/>
      </c>
      <c r="BN80" s="312" t="str">
        <f t="shared" si="45"/>
        <v/>
      </c>
      <c r="BO80" s="312" t="str">
        <f t="shared" si="45"/>
        <v/>
      </c>
      <c r="BP80" s="312" t="str">
        <f t="shared" si="45"/>
        <v/>
      </c>
      <c r="BQ80" s="312" t="str">
        <f t="shared" si="45"/>
        <v/>
      </c>
      <c r="BR80" s="312" t="str">
        <f t="shared" si="45"/>
        <v/>
      </c>
      <c r="BS80" s="312" t="str">
        <f t="shared" si="45"/>
        <v/>
      </c>
      <c r="BT80" s="312" t="str">
        <f t="shared" si="45"/>
        <v/>
      </c>
      <c r="BU80" s="312" t="str">
        <f t="shared" si="45"/>
        <v/>
      </c>
      <c r="BV80" s="312" t="str">
        <f t="shared" si="45"/>
        <v/>
      </c>
    </row>
    <row r="81" spans="1:74" ht="15.95" hidden="1" customHeight="1">
      <c r="A81" s="311">
        <v>20</v>
      </c>
      <c r="B81" s="312" t="str">
        <f t="shared" si="12"/>
        <v/>
      </c>
      <c r="C81" s="312" t="str">
        <f t="shared" si="12"/>
        <v/>
      </c>
      <c r="D81" s="369" t="str">
        <f t="shared" si="12"/>
        <v/>
      </c>
      <c r="E81" s="312" t="str">
        <f t="shared" si="13"/>
        <v/>
      </c>
      <c r="F81" s="312" t="str">
        <f t="shared" si="38"/>
        <v/>
      </c>
      <c r="G81" s="312" t="str">
        <f t="shared" si="38"/>
        <v/>
      </c>
      <c r="H81" s="312" t="str">
        <f t="shared" si="38"/>
        <v/>
      </c>
      <c r="I81" s="312" t="str">
        <f t="shared" si="38"/>
        <v/>
      </c>
      <c r="J81" s="312" t="str">
        <f t="shared" si="38"/>
        <v/>
      </c>
      <c r="K81" s="312" t="str">
        <f t="shared" si="38"/>
        <v/>
      </c>
      <c r="L81" s="312" t="str">
        <f t="shared" si="38"/>
        <v/>
      </c>
      <c r="M81" s="312" t="str">
        <f t="shared" si="38"/>
        <v/>
      </c>
      <c r="N81" s="312" t="str">
        <f t="shared" si="38"/>
        <v/>
      </c>
      <c r="O81" s="312" t="str">
        <f t="shared" si="38"/>
        <v/>
      </c>
      <c r="P81" s="312" t="str">
        <f t="shared" si="38"/>
        <v/>
      </c>
      <c r="Q81" s="312" t="str">
        <f t="shared" si="38"/>
        <v/>
      </c>
      <c r="R81" s="312" t="str">
        <f t="shared" si="38"/>
        <v/>
      </c>
      <c r="S81" s="312" t="str">
        <f t="shared" si="38"/>
        <v/>
      </c>
      <c r="T81" s="312" t="str">
        <f t="shared" si="38"/>
        <v/>
      </c>
      <c r="U81" s="312" t="str">
        <f t="shared" si="38"/>
        <v/>
      </c>
      <c r="V81" s="312" t="str">
        <f t="shared" si="38"/>
        <v/>
      </c>
      <c r="W81" s="312" t="str">
        <f t="shared" si="38"/>
        <v/>
      </c>
      <c r="X81" s="312" t="str">
        <f t="shared" si="38"/>
        <v/>
      </c>
      <c r="Y81" s="408"/>
      <c r="Z81" s="311">
        <v>20</v>
      </c>
      <c r="AA81" s="312" t="str">
        <f t="shared" si="19"/>
        <v/>
      </c>
      <c r="AB81" s="312" t="str">
        <f t="shared" si="20"/>
        <v/>
      </c>
      <c r="AC81" s="324" t="str">
        <f t="shared" si="21"/>
        <v/>
      </c>
      <c r="AD81" s="312" t="str">
        <f t="shared" si="39"/>
        <v/>
      </c>
      <c r="AE81" s="312" t="str">
        <f t="shared" si="36"/>
        <v/>
      </c>
      <c r="AF81" s="312" t="str">
        <f t="shared" si="36"/>
        <v/>
      </c>
      <c r="AG81" s="312" t="str">
        <f t="shared" si="36"/>
        <v/>
      </c>
      <c r="AH81" s="312" t="str">
        <f t="shared" si="36"/>
        <v/>
      </c>
      <c r="AI81" s="312" t="str">
        <f t="shared" si="36"/>
        <v/>
      </c>
      <c r="AJ81" s="312" t="str">
        <f t="shared" si="36"/>
        <v/>
      </c>
      <c r="AK81" s="312" t="str">
        <f t="shared" si="36"/>
        <v/>
      </c>
      <c r="AL81" s="312" t="str">
        <f t="shared" si="36"/>
        <v/>
      </c>
      <c r="AM81" s="312" t="str">
        <f t="shared" si="36"/>
        <v/>
      </c>
      <c r="AN81" s="312" t="str">
        <f t="shared" si="36"/>
        <v/>
      </c>
      <c r="AO81" s="312" t="str">
        <f t="shared" si="36"/>
        <v/>
      </c>
      <c r="AP81" s="312" t="str">
        <f t="shared" si="36"/>
        <v/>
      </c>
      <c r="AQ81" s="312" t="str">
        <f t="shared" si="36"/>
        <v/>
      </c>
      <c r="AR81" s="312" t="str">
        <f t="shared" si="36"/>
        <v/>
      </c>
      <c r="AS81" s="312" t="str">
        <f t="shared" si="36"/>
        <v/>
      </c>
      <c r="AT81" s="312" t="str">
        <f t="shared" si="36"/>
        <v/>
      </c>
      <c r="AU81" s="312" t="str">
        <f t="shared" si="36"/>
        <v/>
      </c>
      <c r="AV81" s="312" t="str">
        <f t="shared" si="36"/>
        <v/>
      </c>
      <c r="AW81" s="312" t="str">
        <f t="shared" si="36"/>
        <v/>
      </c>
      <c r="AY81" s="311">
        <v>20</v>
      </c>
      <c r="AZ81" s="312" t="str">
        <f t="shared" si="22"/>
        <v/>
      </c>
      <c r="BA81" s="312" t="str">
        <f t="shared" si="23"/>
        <v/>
      </c>
      <c r="BB81" s="324" t="str">
        <f t="shared" si="24"/>
        <v/>
      </c>
      <c r="BC81" s="312" t="str">
        <f t="shared" ref="BC81:BV81" si="46">IF(BC27="○",$D81,"")</f>
        <v/>
      </c>
      <c r="BD81" s="312" t="str">
        <f t="shared" si="46"/>
        <v/>
      </c>
      <c r="BE81" s="312" t="str">
        <f t="shared" si="46"/>
        <v/>
      </c>
      <c r="BF81" s="312" t="str">
        <f t="shared" si="46"/>
        <v/>
      </c>
      <c r="BG81" s="312" t="str">
        <f t="shared" si="46"/>
        <v/>
      </c>
      <c r="BH81" s="312" t="str">
        <f t="shared" si="46"/>
        <v/>
      </c>
      <c r="BI81" s="312" t="str">
        <f t="shared" si="46"/>
        <v/>
      </c>
      <c r="BJ81" s="312" t="str">
        <f t="shared" si="46"/>
        <v/>
      </c>
      <c r="BK81" s="312" t="str">
        <f t="shared" si="46"/>
        <v/>
      </c>
      <c r="BL81" s="312" t="str">
        <f t="shared" si="46"/>
        <v/>
      </c>
      <c r="BM81" s="312" t="str">
        <f t="shared" si="46"/>
        <v/>
      </c>
      <c r="BN81" s="312" t="str">
        <f t="shared" si="46"/>
        <v/>
      </c>
      <c r="BO81" s="312" t="str">
        <f t="shared" si="46"/>
        <v/>
      </c>
      <c r="BP81" s="312" t="str">
        <f t="shared" si="46"/>
        <v/>
      </c>
      <c r="BQ81" s="312" t="str">
        <f t="shared" si="46"/>
        <v/>
      </c>
      <c r="BR81" s="312" t="str">
        <f t="shared" si="46"/>
        <v/>
      </c>
      <c r="BS81" s="312" t="str">
        <f t="shared" si="46"/>
        <v/>
      </c>
      <c r="BT81" s="312" t="str">
        <f t="shared" si="46"/>
        <v/>
      </c>
      <c r="BU81" s="312" t="str">
        <f t="shared" si="46"/>
        <v/>
      </c>
      <c r="BV81" s="312" t="str">
        <f t="shared" si="46"/>
        <v/>
      </c>
    </row>
    <row r="82" spans="1:74" ht="15.95" hidden="1" customHeight="1">
      <c r="A82" s="311">
        <v>21</v>
      </c>
      <c r="B82" s="312" t="str">
        <f t="shared" ref="B82:D101" si="47">B28</f>
        <v/>
      </c>
      <c r="C82" s="312" t="str">
        <f t="shared" si="47"/>
        <v/>
      </c>
      <c r="D82" s="369" t="str">
        <f t="shared" si="47"/>
        <v/>
      </c>
      <c r="E82" s="312" t="str">
        <f t="shared" si="13"/>
        <v/>
      </c>
      <c r="F82" s="312" t="str">
        <f t="shared" si="38"/>
        <v/>
      </c>
      <c r="G82" s="312" t="str">
        <f t="shared" si="38"/>
        <v/>
      </c>
      <c r="H82" s="312" t="str">
        <f t="shared" si="38"/>
        <v/>
      </c>
      <c r="I82" s="312" t="str">
        <f t="shared" si="38"/>
        <v/>
      </c>
      <c r="J82" s="312" t="str">
        <f t="shared" si="38"/>
        <v/>
      </c>
      <c r="K82" s="312" t="str">
        <f t="shared" si="38"/>
        <v/>
      </c>
      <c r="L82" s="312" t="str">
        <f t="shared" si="38"/>
        <v/>
      </c>
      <c r="M82" s="312" t="str">
        <f t="shared" si="38"/>
        <v/>
      </c>
      <c r="N82" s="312" t="str">
        <f t="shared" si="38"/>
        <v/>
      </c>
      <c r="O82" s="312" t="str">
        <f t="shared" si="38"/>
        <v/>
      </c>
      <c r="P82" s="312" t="str">
        <f t="shared" si="38"/>
        <v/>
      </c>
      <c r="Q82" s="312" t="str">
        <f t="shared" si="38"/>
        <v/>
      </c>
      <c r="R82" s="312" t="str">
        <f t="shared" si="38"/>
        <v/>
      </c>
      <c r="S82" s="312" t="str">
        <f t="shared" si="38"/>
        <v/>
      </c>
      <c r="T82" s="312" t="str">
        <f t="shared" si="38"/>
        <v/>
      </c>
      <c r="U82" s="312" t="str">
        <f t="shared" si="38"/>
        <v/>
      </c>
      <c r="V82" s="312" t="str">
        <f t="shared" si="38"/>
        <v/>
      </c>
      <c r="W82" s="312" t="str">
        <f t="shared" si="38"/>
        <v/>
      </c>
      <c r="X82" s="312" t="str">
        <f t="shared" si="38"/>
        <v/>
      </c>
      <c r="Y82" s="408"/>
      <c r="Z82" s="311">
        <v>21</v>
      </c>
      <c r="AA82" s="312" t="str">
        <f t="shared" si="19"/>
        <v/>
      </c>
      <c r="AB82" s="312" t="str">
        <f t="shared" si="20"/>
        <v/>
      </c>
      <c r="AC82" s="324" t="str">
        <f t="shared" si="21"/>
        <v/>
      </c>
      <c r="AD82" s="312" t="str">
        <f t="shared" si="39"/>
        <v/>
      </c>
      <c r="AE82" s="312" t="str">
        <f t="shared" si="36"/>
        <v/>
      </c>
      <c r="AF82" s="312" t="str">
        <f t="shared" si="36"/>
        <v/>
      </c>
      <c r="AG82" s="312" t="str">
        <f t="shared" si="36"/>
        <v/>
      </c>
      <c r="AH82" s="312" t="str">
        <f t="shared" si="36"/>
        <v/>
      </c>
      <c r="AI82" s="312" t="str">
        <f t="shared" si="36"/>
        <v/>
      </c>
      <c r="AJ82" s="312" t="str">
        <f t="shared" si="36"/>
        <v/>
      </c>
      <c r="AK82" s="312" t="str">
        <f t="shared" si="36"/>
        <v/>
      </c>
      <c r="AL82" s="312" t="str">
        <f t="shared" si="36"/>
        <v/>
      </c>
      <c r="AM82" s="312" t="str">
        <f t="shared" si="36"/>
        <v/>
      </c>
      <c r="AN82" s="312" t="str">
        <f t="shared" si="36"/>
        <v/>
      </c>
      <c r="AO82" s="312" t="str">
        <f t="shared" si="36"/>
        <v/>
      </c>
      <c r="AP82" s="312" t="str">
        <f t="shared" si="36"/>
        <v/>
      </c>
      <c r="AQ82" s="312" t="str">
        <f t="shared" si="36"/>
        <v/>
      </c>
      <c r="AR82" s="312" t="str">
        <f t="shared" si="36"/>
        <v/>
      </c>
      <c r="AS82" s="312" t="str">
        <f t="shared" si="36"/>
        <v/>
      </c>
      <c r="AT82" s="312" t="str">
        <f t="shared" si="36"/>
        <v/>
      </c>
      <c r="AU82" s="312" t="str">
        <f t="shared" si="36"/>
        <v/>
      </c>
      <c r="AV82" s="312" t="str">
        <f t="shared" si="36"/>
        <v/>
      </c>
      <c r="AW82" s="312" t="str">
        <f t="shared" si="36"/>
        <v/>
      </c>
      <c r="AY82" s="311">
        <v>21</v>
      </c>
      <c r="AZ82" s="312" t="str">
        <f t="shared" si="22"/>
        <v/>
      </c>
      <c r="BA82" s="312" t="str">
        <f t="shared" si="23"/>
        <v/>
      </c>
      <c r="BB82" s="324" t="str">
        <f t="shared" si="24"/>
        <v/>
      </c>
      <c r="BC82" s="312" t="str">
        <f t="shared" ref="BC82:BV82" si="48">IF(BC28="○",$D82,"")</f>
        <v/>
      </c>
      <c r="BD82" s="312" t="str">
        <f t="shared" si="48"/>
        <v/>
      </c>
      <c r="BE82" s="312" t="str">
        <f t="shared" si="48"/>
        <v/>
      </c>
      <c r="BF82" s="312" t="str">
        <f t="shared" si="48"/>
        <v/>
      </c>
      <c r="BG82" s="312" t="str">
        <f t="shared" si="48"/>
        <v/>
      </c>
      <c r="BH82" s="312" t="str">
        <f t="shared" si="48"/>
        <v/>
      </c>
      <c r="BI82" s="312" t="str">
        <f t="shared" si="48"/>
        <v/>
      </c>
      <c r="BJ82" s="312" t="str">
        <f t="shared" si="48"/>
        <v/>
      </c>
      <c r="BK82" s="312" t="str">
        <f t="shared" si="48"/>
        <v/>
      </c>
      <c r="BL82" s="312" t="str">
        <f t="shared" si="48"/>
        <v/>
      </c>
      <c r="BM82" s="312" t="str">
        <f t="shared" si="48"/>
        <v/>
      </c>
      <c r="BN82" s="312" t="str">
        <f t="shared" si="48"/>
        <v/>
      </c>
      <c r="BO82" s="312" t="str">
        <f t="shared" si="48"/>
        <v/>
      </c>
      <c r="BP82" s="312" t="str">
        <f t="shared" si="48"/>
        <v/>
      </c>
      <c r="BQ82" s="312" t="str">
        <f t="shared" si="48"/>
        <v/>
      </c>
      <c r="BR82" s="312" t="str">
        <f t="shared" si="48"/>
        <v/>
      </c>
      <c r="BS82" s="312" t="str">
        <f t="shared" si="48"/>
        <v/>
      </c>
      <c r="BT82" s="312" t="str">
        <f t="shared" si="48"/>
        <v/>
      </c>
      <c r="BU82" s="312" t="str">
        <f t="shared" si="48"/>
        <v/>
      </c>
      <c r="BV82" s="312" t="str">
        <f t="shared" si="48"/>
        <v/>
      </c>
    </row>
    <row r="83" spans="1:74" ht="15.95" hidden="1" customHeight="1">
      <c r="A83" s="311">
        <v>22</v>
      </c>
      <c r="B83" s="312" t="str">
        <f t="shared" si="47"/>
        <v/>
      </c>
      <c r="C83" s="312" t="str">
        <f t="shared" si="47"/>
        <v/>
      </c>
      <c r="D83" s="369" t="str">
        <f t="shared" si="47"/>
        <v/>
      </c>
      <c r="E83" s="312" t="str">
        <f t="shared" si="13"/>
        <v/>
      </c>
      <c r="F83" s="312" t="str">
        <f t="shared" si="38"/>
        <v/>
      </c>
      <c r="G83" s="312" t="str">
        <f t="shared" si="38"/>
        <v/>
      </c>
      <c r="H83" s="312" t="str">
        <f t="shared" si="38"/>
        <v/>
      </c>
      <c r="I83" s="312" t="str">
        <f t="shared" si="38"/>
        <v/>
      </c>
      <c r="J83" s="312" t="str">
        <f t="shared" si="38"/>
        <v/>
      </c>
      <c r="K83" s="312" t="str">
        <f t="shared" si="38"/>
        <v/>
      </c>
      <c r="L83" s="312" t="str">
        <f t="shared" si="38"/>
        <v/>
      </c>
      <c r="M83" s="312" t="str">
        <f t="shared" si="38"/>
        <v/>
      </c>
      <c r="N83" s="312" t="str">
        <f t="shared" si="38"/>
        <v/>
      </c>
      <c r="O83" s="312" t="str">
        <f t="shared" si="38"/>
        <v/>
      </c>
      <c r="P83" s="312" t="str">
        <f t="shared" si="38"/>
        <v/>
      </c>
      <c r="Q83" s="312" t="str">
        <f t="shared" si="38"/>
        <v/>
      </c>
      <c r="R83" s="312" t="str">
        <f t="shared" si="38"/>
        <v/>
      </c>
      <c r="S83" s="312" t="str">
        <f t="shared" si="38"/>
        <v/>
      </c>
      <c r="T83" s="312" t="str">
        <f t="shared" si="38"/>
        <v/>
      </c>
      <c r="U83" s="312" t="str">
        <f t="shared" si="38"/>
        <v/>
      </c>
      <c r="V83" s="312" t="str">
        <f t="shared" si="38"/>
        <v/>
      </c>
      <c r="W83" s="312" t="str">
        <f t="shared" si="38"/>
        <v/>
      </c>
      <c r="X83" s="312" t="str">
        <f t="shared" si="38"/>
        <v/>
      </c>
      <c r="Y83" s="408"/>
      <c r="Z83" s="311">
        <v>22</v>
      </c>
      <c r="AA83" s="312" t="str">
        <f t="shared" si="19"/>
        <v/>
      </c>
      <c r="AB83" s="312" t="str">
        <f t="shared" si="20"/>
        <v/>
      </c>
      <c r="AC83" s="324" t="str">
        <f t="shared" si="21"/>
        <v/>
      </c>
      <c r="AD83" s="312" t="str">
        <f t="shared" si="39"/>
        <v/>
      </c>
      <c r="AE83" s="312" t="str">
        <f t="shared" si="36"/>
        <v/>
      </c>
      <c r="AF83" s="312" t="str">
        <f t="shared" si="36"/>
        <v/>
      </c>
      <c r="AG83" s="312" t="str">
        <f t="shared" si="36"/>
        <v/>
      </c>
      <c r="AH83" s="312" t="str">
        <f t="shared" si="36"/>
        <v/>
      </c>
      <c r="AI83" s="312" t="str">
        <f t="shared" si="36"/>
        <v/>
      </c>
      <c r="AJ83" s="312" t="str">
        <f t="shared" si="36"/>
        <v/>
      </c>
      <c r="AK83" s="312" t="str">
        <f t="shared" si="36"/>
        <v/>
      </c>
      <c r="AL83" s="312" t="str">
        <f t="shared" si="36"/>
        <v/>
      </c>
      <c r="AM83" s="312" t="str">
        <f t="shared" si="36"/>
        <v/>
      </c>
      <c r="AN83" s="312" t="str">
        <f t="shared" si="36"/>
        <v/>
      </c>
      <c r="AO83" s="312" t="str">
        <f t="shared" si="36"/>
        <v/>
      </c>
      <c r="AP83" s="312" t="str">
        <f t="shared" si="36"/>
        <v/>
      </c>
      <c r="AQ83" s="312" t="str">
        <f t="shared" si="36"/>
        <v/>
      </c>
      <c r="AR83" s="312" t="str">
        <f t="shared" si="36"/>
        <v/>
      </c>
      <c r="AS83" s="312" t="str">
        <f t="shared" si="36"/>
        <v/>
      </c>
      <c r="AT83" s="312" t="str">
        <f t="shared" si="36"/>
        <v/>
      </c>
      <c r="AU83" s="312" t="str">
        <f t="shared" si="36"/>
        <v/>
      </c>
      <c r="AV83" s="312" t="str">
        <f t="shared" si="36"/>
        <v/>
      </c>
      <c r="AW83" s="312" t="str">
        <f t="shared" si="36"/>
        <v/>
      </c>
      <c r="AY83" s="311">
        <v>22</v>
      </c>
      <c r="AZ83" s="312" t="str">
        <f t="shared" si="22"/>
        <v/>
      </c>
      <c r="BA83" s="312" t="str">
        <f t="shared" si="23"/>
        <v/>
      </c>
      <c r="BB83" s="324" t="str">
        <f t="shared" si="24"/>
        <v/>
      </c>
      <c r="BC83" s="312" t="str">
        <f t="shared" ref="BC83:BV83" si="49">IF(BC29="○",$D83,"")</f>
        <v/>
      </c>
      <c r="BD83" s="312" t="str">
        <f t="shared" si="49"/>
        <v/>
      </c>
      <c r="BE83" s="312" t="str">
        <f t="shared" si="49"/>
        <v/>
      </c>
      <c r="BF83" s="312" t="str">
        <f t="shared" si="49"/>
        <v/>
      </c>
      <c r="BG83" s="312" t="str">
        <f t="shared" si="49"/>
        <v/>
      </c>
      <c r="BH83" s="312" t="str">
        <f t="shared" si="49"/>
        <v/>
      </c>
      <c r="BI83" s="312" t="str">
        <f t="shared" si="49"/>
        <v/>
      </c>
      <c r="BJ83" s="312" t="str">
        <f t="shared" si="49"/>
        <v/>
      </c>
      <c r="BK83" s="312" t="str">
        <f t="shared" si="49"/>
        <v/>
      </c>
      <c r="BL83" s="312" t="str">
        <f t="shared" si="49"/>
        <v/>
      </c>
      <c r="BM83" s="312" t="str">
        <f t="shared" si="49"/>
        <v/>
      </c>
      <c r="BN83" s="312" t="str">
        <f t="shared" si="49"/>
        <v/>
      </c>
      <c r="BO83" s="312" t="str">
        <f t="shared" si="49"/>
        <v/>
      </c>
      <c r="BP83" s="312" t="str">
        <f t="shared" si="49"/>
        <v/>
      </c>
      <c r="BQ83" s="312" t="str">
        <f t="shared" si="49"/>
        <v/>
      </c>
      <c r="BR83" s="312" t="str">
        <f t="shared" si="49"/>
        <v/>
      </c>
      <c r="BS83" s="312" t="str">
        <f t="shared" si="49"/>
        <v/>
      </c>
      <c r="BT83" s="312" t="str">
        <f t="shared" si="49"/>
        <v/>
      </c>
      <c r="BU83" s="312" t="str">
        <f t="shared" si="49"/>
        <v/>
      </c>
      <c r="BV83" s="312" t="str">
        <f t="shared" si="49"/>
        <v/>
      </c>
    </row>
    <row r="84" spans="1:74" ht="15.95" hidden="1" customHeight="1">
      <c r="A84" s="311">
        <v>23</v>
      </c>
      <c r="B84" s="312" t="str">
        <f t="shared" si="47"/>
        <v/>
      </c>
      <c r="C84" s="312" t="str">
        <f t="shared" si="47"/>
        <v/>
      </c>
      <c r="D84" s="369" t="str">
        <f t="shared" si="47"/>
        <v/>
      </c>
      <c r="E84" s="312" t="str">
        <f t="shared" si="13"/>
        <v/>
      </c>
      <c r="F84" s="312" t="str">
        <f t="shared" si="38"/>
        <v/>
      </c>
      <c r="G84" s="312" t="str">
        <f t="shared" si="38"/>
        <v/>
      </c>
      <c r="H84" s="312" t="str">
        <f t="shared" si="38"/>
        <v/>
      </c>
      <c r="I84" s="312" t="str">
        <f t="shared" si="38"/>
        <v/>
      </c>
      <c r="J84" s="312" t="str">
        <f t="shared" si="38"/>
        <v/>
      </c>
      <c r="K84" s="312" t="str">
        <f t="shared" si="38"/>
        <v/>
      </c>
      <c r="L84" s="312" t="str">
        <f t="shared" si="38"/>
        <v/>
      </c>
      <c r="M84" s="312" t="str">
        <f t="shared" si="38"/>
        <v/>
      </c>
      <c r="N84" s="312" t="str">
        <f t="shared" si="38"/>
        <v/>
      </c>
      <c r="O84" s="312" t="str">
        <f t="shared" si="38"/>
        <v/>
      </c>
      <c r="P84" s="312" t="str">
        <f t="shared" si="38"/>
        <v/>
      </c>
      <c r="Q84" s="312" t="str">
        <f t="shared" si="38"/>
        <v/>
      </c>
      <c r="R84" s="312" t="str">
        <f t="shared" si="38"/>
        <v/>
      </c>
      <c r="S84" s="312" t="str">
        <f t="shared" si="38"/>
        <v/>
      </c>
      <c r="T84" s="312" t="str">
        <f t="shared" si="38"/>
        <v/>
      </c>
      <c r="U84" s="312" t="str">
        <f t="shared" si="38"/>
        <v/>
      </c>
      <c r="V84" s="312" t="str">
        <f t="shared" si="38"/>
        <v/>
      </c>
      <c r="W84" s="312" t="str">
        <f t="shared" si="38"/>
        <v/>
      </c>
      <c r="X84" s="312" t="str">
        <f t="shared" si="38"/>
        <v/>
      </c>
      <c r="Y84" s="408"/>
      <c r="Z84" s="311">
        <v>23</v>
      </c>
      <c r="AA84" s="312" t="str">
        <f t="shared" si="19"/>
        <v/>
      </c>
      <c r="AB84" s="312" t="str">
        <f t="shared" si="20"/>
        <v/>
      </c>
      <c r="AC84" s="324" t="str">
        <f t="shared" si="21"/>
        <v/>
      </c>
      <c r="AD84" s="312" t="str">
        <f t="shared" si="39"/>
        <v/>
      </c>
      <c r="AE84" s="312" t="str">
        <f t="shared" si="36"/>
        <v/>
      </c>
      <c r="AF84" s="312" t="str">
        <f t="shared" si="36"/>
        <v/>
      </c>
      <c r="AG84" s="312" t="str">
        <f t="shared" si="36"/>
        <v/>
      </c>
      <c r="AH84" s="312" t="str">
        <f t="shared" si="36"/>
        <v/>
      </c>
      <c r="AI84" s="312" t="str">
        <f t="shared" si="36"/>
        <v/>
      </c>
      <c r="AJ84" s="312" t="str">
        <f t="shared" si="36"/>
        <v/>
      </c>
      <c r="AK84" s="312" t="str">
        <f t="shared" si="36"/>
        <v/>
      </c>
      <c r="AL84" s="312" t="str">
        <f t="shared" si="36"/>
        <v/>
      </c>
      <c r="AM84" s="312" t="str">
        <f t="shared" si="36"/>
        <v/>
      </c>
      <c r="AN84" s="312" t="str">
        <f t="shared" si="36"/>
        <v/>
      </c>
      <c r="AO84" s="312" t="str">
        <f t="shared" si="36"/>
        <v/>
      </c>
      <c r="AP84" s="312" t="str">
        <f t="shared" si="36"/>
        <v/>
      </c>
      <c r="AQ84" s="312" t="str">
        <f t="shared" si="36"/>
        <v/>
      </c>
      <c r="AR84" s="312" t="str">
        <f t="shared" si="36"/>
        <v/>
      </c>
      <c r="AS84" s="312" t="str">
        <f t="shared" si="36"/>
        <v/>
      </c>
      <c r="AT84" s="312" t="str">
        <f t="shared" si="36"/>
        <v/>
      </c>
      <c r="AU84" s="312" t="str">
        <f t="shared" si="36"/>
        <v/>
      </c>
      <c r="AV84" s="312" t="str">
        <f t="shared" si="36"/>
        <v/>
      </c>
      <c r="AW84" s="312" t="str">
        <f t="shared" si="36"/>
        <v/>
      </c>
      <c r="AY84" s="311">
        <v>23</v>
      </c>
      <c r="AZ84" s="312" t="str">
        <f t="shared" si="22"/>
        <v/>
      </c>
      <c r="BA84" s="312" t="str">
        <f t="shared" si="23"/>
        <v/>
      </c>
      <c r="BB84" s="324" t="str">
        <f t="shared" si="24"/>
        <v/>
      </c>
      <c r="BC84" s="312" t="str">
        <f t="shared" ref="BC84:BV84" si="50">IF(BC30="○",$D84,"")</f>
        <v/>
      </c>
      <c r="BD84" s="312" t="str">
        <f t="shared" si="50"/>
        <v/>
      </c>
      <c r="BE84" s="312" t="str">
        <f t="shared" si="50"/>
        <v/>
      </c>
      <c r="BF84" s="312" t="str">
        <f t="shared" si="50"/>
        <v/>
      </c>
      <c r="BG84" s="312" t="str">
        <f t="shared" si="50"/>
        <v/>
      </c>
      <c r="BH84" s="312" t="str">
        <f t="shared" si="50"/>
        <v/>
      </c>
      <c r="BI84" s="312" t="str">
        <f t="shared" si="50"/>
        <v/>
      </c>
      <c r="BJ84" s="312" t="str">
        <f t="shared" si="50"/>
        <v/>
      </c>
      <c r="BK84" s="312" t="str">
        <f t="shared" si="50"/>
        <v/>
      </c>
      <c r="BL84" s="312" t="str">
        <f t="shared" si="50"/>
        <v/>
      </c>
      <c r="BM84" s="312" t="str">
        <f t="shared" si="50"/>
        <v/>
      </c>
      <c r="BN84" s="312" t="str">
        <f t="shared" si="50"/>
        <v/>
      </c>
      <c r="BO84" s="312" t="str">
        <f t="shared" si="50"/>
        <v/>
      </c>
      <c r="BP84" s="312" t="str">
        <f t="shared" si="50"/>
        <v/>
      </c>
      <c r="BQ84" s="312" t="str">
        <f t="shared" si="50"/>
        <v/>
      </c>
      <c r="BR84" s="312" t="str">
        <f t="shared" si="50"/>
        <v/>
      </c>
      <c r="BS84" s="312" t="str">
        <f t="shared" si="50"/>
        <v/>
      </c>
      <c r="BT84" s="312" t="str">
        <f t="shared" si="50"/>
        <v/>
      </c>
      <c r="BU84" s="312" t="str">
        <f t="shared" si="50"/>
        <v/>
      </c>
      <c r="BV84" s="312" t="str">
        <f t="shared" si="50"/>
        <v/>
      </c>
    </row>
    <row r="85" spans="1:74" ht="15.95" hidden="1" customHeight="1">
      <c r="A85" s="311">
        <v>24</v>
      </c>
      <c r="B85" s="312" t="str">
        <f t="shared" si="47"/>
        <v/>
      </c>
      <c r="C85" s="312" t="str">
        <f t="shared" si="47"/>
        <v/>
      </c>
      <c r="D85" s="369" t="str">
        <f t="shared" si="47"/>
        <v/>
      </c>
      <c r="E85" s="312" t="str">
        <f t="shared" si="13"/>
        <v/>
      </c>
      <c r="F85" s="312" t="str">
        <f t="shared" si="38"/>
        <v/>
      </c>
      <c r="G85" s="312" t="str">
        <f t="shared" si="38"/>
        <v/>
      </c>
      <c r="H85" s="312" t="str">
        <f t="shared" si="38"/>
        <v/>
      </c>
      <c r="I85" s="312" t="str">
        <f t="shared" si="38"/>
        <v/>
      </c>
      <c r="J85" s="312" t="str">
        <f t="shared" si="38"/>
        <v/>
      </c>
      <c r="K85" s="312" t="str">
        <f t="shared" si="38"/>
        <v/>
      </c>
      <c r="L85" s="312" t="str">
        <f t="shared" si="38"/>
        <v/>
      </c>
      <c r="M85" s="312" t="str">
        <f t="shared" si="38"/>
        <v/>
      </c>
      <c r="N85" s="312" t="str">
        <f t="shared" si="38"/>
        <v/>
      </c>
      <c r="O85" s="312" t="str">
        <f t="shared" si="38"/>
        <v/>
      </c>
      <c r="P85" s="312" t="str">
        <f t="shared" si="38"/>
        <v/>
      </c>
      <c r="Q85" s="312" t="str">
        <f t="shared" si="38"/>
        <v/>
      </c>
      <c r="R85" s="312" t="str">
        <f t="shared" si="38"/>
        <v/>
      </c>
      <c r="S85" s="312" t="str">
        <f t="shared" si="38"/>
        <v/>
      </c>
      <c r="T85" s="312" t="str">
        <f t="shared" si="38"/>
        <v/>
      </c>
      <c r="U85" s="312" t="str">
        <f t="shared" si="38"/>
        <v/>
      </c>
      <c r="V85" s="312" t="str">
        <f t="shared" si="38"/>
        <v/>
      </c>
      <c r="W85" s="312" t="str">
        <f t="shared" si="38"/>
        <v/>
      </c>
      <c r="X85" s="312" t="str">
        <f t="shared" si="38"/>
        <v/>
      </c>
      <c r="Y85" s="408"/>
      <c r="Z85" s="311">
        <v>24</v>
      </c>
      <c r="AA85" s="312" t="str">
        <f t="shared" si="19"/>
        <v/>
      </c>
      <c r="AB85" s="312" t="str">
        <f t="shared" si="20"/>
        <v/>
      </c>
      <c r="AC85" s="324" t="str">
        <f t="shared" si="21"/>
        <v/>
      </c>
      <c r="AD85" s="312" t="str">
        <f t="shared" si="39"/>
        <v/>
      </c>
      <c r="AE85" s="312" t="str">
        <f t="shared" si="36"/>
        <v/>
      </c>
      <c r="AF85" s="312" t="str">
        <f t="shared" si="36"/>
        <v/>
      </c>
      <c r="AG85" s="312" t="str">
        <f t="shared" si="36"/>
        <v/>
      </c>
      <c r="AH85" s="312" t="str">
        <f t="shared" si="36"/>
        <v/>
      </c>
      <c r="AI85" s="312" t="str">
        <f t="shared" si="36"/>
        <v/>
      </c>
      <c r="AJ85" s="312" t="str">
        <f t="shared" si="36"/>
        <v/>
      </c>
      <c r="AK85" s="312" t="str">
        <f t="shared" si="36"/>
        <v/>
      </c>
      <c r="AL85" s="312" t="str">
        <f t="shared" si="36"/>
        <v/>
      </c>
      <c r="AM85" s="312" t="str">
        <f t="shared" si="36"/>
        <v/>
      </c>
      <c r="AN85" s="312" t="str">
        <f t="shared" si="36"/>
        <v/>
      </c>
      <c r="AO85" s="312" t="str">
        <f t="shared" si="36"/>
        <v/>
      </c>
      <c r="AP85" s="312" t="str">
        <f t="shared" si="36"/>
        <v/>
      </c>
      <c r="AQ85" s="312" t="str">
        <f t="shared" si="36"/>
        <v/>
      </c>
      <c r="AR85" s="312" t="str">
        <f t="shared" si="36"/>
        <v/>
      </c>
      <c r="AS85" s="312" t="str">
        <f t="shared" si="36"/>
        <v/>
      </c>
      <c r="AT85" s="312" t="str">
        <f t="shared" si="36"/>
        <v/>
      </c>
      <c r="AU85" s="312" t="str">
        <f t="shared" si="36"/>
        <v/>
      </c>
      <c r="AV85" s="312" t="str">
        <f t="shared" si="36"/>
        <v/>
      </c>
      <c r="AW85" s="312" t="str">
        <f t="shared" si="36"/>
        <v/>
      </c>
      <c r="AY85" s="311">
        <v>24</v>
      </c>
      <c r="AZ85" s="312" t="str">
        <f t="shared" si="22"/>
        <v/>
      </c>
      <c r="BA85" s="312" t="str">
        <f t="shared" si="23"/>
        <v/>
      </c>
      <c r="BB85" s="324" t="str">
        <f t="shared" si="24"/>
        <v/>
      </c>
      <c r="BC85" s="312" t="str">
        <f t="shared" ref="BC85:BV85" si="51">IF(BC31="○",$D85,"")</f>
        <v/>
      </c>
      <c r="BD85" s="312" t="str">
        <f t="shared" si="51"/>
        <v/>
      </c>
      <c r="BE85" s="312" t="str">
        <f t="shared" si="51"/>
        <v/>
      </c>
      <c r="BF85" s="312" t="str">
        <f t="shared" si="51"/>
        <v/>
      </c>
      <c r="BG85" s="312" t="str">
        <f t="shared" si="51"/>
        <v/>
      </c>
      <c r="BH85" s="312" t="str">
        <f t="shared" si="51"/>
        <v/>
      </c>
      <c r="BI85" s="312" t="str">
        <f t="shared" si="51"/>
        <v/>
      </c>
      <c r="BJ85" s="312" t="str">
        <f t="shared" si="51"/>
        <v/>
      </c>
      <c r="BK85" s="312" t="str">
        <f t="shared" si="51"/>
        <v/>
      </c>
      <c r="BL85" s="312" t="str">
        <f t="shared" si="51"/>
        <v/>
      </c>
      <c r="BM85" s="312" t="str">
        <f t="shared" si="51"/>
        <v/>
      </c>
      <c r="BN85" s="312" t="str">
        <f t="shared" si="51"/>
        <v/>
      </c>
      <c r="BO85" s="312" t="str">
        <f t="shared" si="51"/>
        <v/>
      </c>
      <c r="BP85" s="312" t="str">
        <f t="shared" si="51"/>
        <v/>
      </c>
      <c r="BQ85" s="312" t="str">
        <f t="shared" si="51"/>
        <v/>
      </c>
      <c r="BR85" s="312" t="str">
        <f t="shared" si="51"/>
        <v/>
      </c>
      <c r="BS85" s="312" t="str">
        <f t="shared" si="51"/>
        <v/>
      </c>
      <c r="BT85" s="312" t="str">
        <f t="shared" si="51"/>
        <v/>
      </c>
      <c r="BU85" s="312" t="str">
        <f t="shared" si="51"/>
        <v/>
      </c>
      <c r="BV85" s="312" t="str">
        <f t="shared" si="51"/>
        <v/>
      </c>
    </row>
    <row r="86" spans="1:74" ht="15.95" hidden="1" customHeight="1">
      <c r="A86" s="311">
        <v>25</v>
      </c>
      <c r="B86" s="312" t="str">
        <f t="shared" si="47"/>
        <v/>
      </c>
      <c r="C86" s="312" t="str">
        <f t="shared" si="47"/>
        <v/>
      </c>
      <c r="D86" s="369" t="str">
        <f t="shared" si="47"/>
        <v/>
      </c>
      <c r="E86" s="312" t="str">
        <f t="shared" si="13"/>
        <v/>
      </c>
      <c r="F86" s="312" t="str">
        <f t="shared" si="38"/>
        <v/>
      </c>
      <c r="G86" s="312" t="str">
        <f t="shared" si="38"/>
        <v/>
      </c>
      <c r="H86" s="312" t="str">
        <f t="shared" si="38"/>
        <v/>
      </c>
      <c r="I86" s="312" t="str">
        <f t="shared" si="38"/>
        <v/>
      </c>
      <c r="J86" s="312" t="str">
        <f t="shared" si="38"/>
        <v/>
      </c>
      <c r="K86" s="312" t="str">
        <f t="shared" si="38"/>
        <v/>
      </c>
      <c r="L86" s="312" t="str">
        <f t="shared" si="38"/>
        <v/>
      </c>
      <c r="M86" s="312" t="str">
        <f t="shared" si="38"/>
        <v/>
      </c>
      <c r="N86" s="312" t="str">
        <f t="shared" si="38"/>
        <v/>
      </c>
      <c r="O86" s="312" t="str">
        <f t="shared" si="38"/>
        <v/>
      </c>
      <c r="P86" s="312" t="str">
        <f t="shared" si="38"/>
        <v/>
      </c>
      <c r="Q86" s="312" t="str">
        <f t="shared" si="38"/>
        <v/>
      </c>
      <c r="R86" s="312" t="str">
        <f t="shared" si="38"/>
        <v/>
      </c>
      <c r="S86" s="312" t="str">
        <f t="shared" si="38"/>
        <v/>
      </c>
      <c r="T86" s="312" t="str">
        <f t="shared" si="38"/>
        <v/>
      </c>
      <c r="U86" s="312" t="str">
        <f t="shared" si="38"/>
        <v/>
      </c>
      <c r="V86" s="312" t="str">
        <f t="shared" si="38"/>
        <v/>
      </c>
      <c r="W86" s="312" t="str">
        <f t="shared" si="38"/>
        <v/>
      </c>
      <c r="X86" s="312" t="str">
        <f t="shared" si="38"/>
        <v/>
      </c>
      <c r="Y86" s="408"/>
      <c r="Z86" s="311">
        <v>25</v>
      </c>
      <c r="AA86" s="312" t="str">
        <f t="shared" si="19"/>
        <v/>
      </c>
      <c r="AB86" s="312" t="str">
        <f t="shared" si="20"/>
        <v/>
      </c>
      <c r="AC86" s="324" t="str">
        <f t="shared" si="21"/>
        <v/>
      </c>
      <c r="AD86" s="312" t="str">
        <f t="shared" si="39"/>
        <v/>
      </c>
      <c r="AE86" s="312" t="str">
        <f t="shared" si="36"/>
        <v/>
      </c>
      <c r="AF86" s="312" t="str">
        <f t="shared" si="36"/>
        <v/>
      </c>
      <c r="AG86" s="312" t="str">
        <f t="shared" si="36"/>
        <v/>
      </c>
      <c r="AH86" s="312" t="str">
        <f t="shared" si="36"/>
        <v/>
      </c>
      <c r="AI86" s="312" t="str">
        <f t="shared" si="36"/>
        <v/>
      </c>
      <c r="AJ86" s="312" t="str">
        <f t="shared" si="36"/>
        <v/>
      </c>
      <c r="AK86" s="312" t="str">
        <f t="shared" si="36"/>
        <v/>
      </c>
      <c r="AL86" s="312" t="str">
        <f t="shared" si="36"/>
        <v/>
      </c>
      <c r="AM86" s="312" t="str">
        <f t="shared" si="36"/>
        <v/>
      </c>
      <c r="AN86" s="312" t="str">
        <f t="shared" si="36"/>
        <v/>
      </c>
      <c r="AO86" s="312" t="str">
        <f t="shared" si="36"/>
        <v/>
      </c>
      <c r="AP86" s="312" t="str">
        <f t="shared" si="36"/>
        <v/>
      </c>
      <c r="AQ86" s="312" t="str">
        <f t="shared" si="36"/>
        <v/>
      </c>
      <c r="AR86" s="312" t="str">
        <f t="shared" si="36"/>
        <v/>
      </c>
      <c r="AS86" s="312" t="str">
        <f t="shared" si="36"/>
        <v/>
      </c>
      <c r="AT86" s="312" t="str">
        <f t="shared" si="36"/>
        <v/>
      </c>
      <c r="AU86" s="312" t="str">
        <f t="shared" si="36"/>
        <v/>
      </c>
      <c r="AV86" s="312" t="str">
        <f t="shared" si="36"/>
        <v/>
      </c>
      <c r="AW86" s="312" t="str">
        <f t="shared" si="36"/>
        <v/>
      </c>
      <c r="AY86" s="311">
        <v>25</v>
      </c>
      <c r="AZ86" s="312" t="str">
        <f t="shared" si="22"/>
        <v/>
      </c>
      <c r="BA86" s="312" t="str">
        <f t="shared" si="23"/>
        <v/>
      </c>
      <c r="BB86" s="324" t="str">
        <f t="shared" si="24"/>
        <v/>
      </c>
      <c r="BC86" s="312" t="str">
        <f t="shared" ref="BC86:BV86" si="52">IF(BC32="○",$D86,"")</f>
        <v/>
      </c>
      <c r="BD86" s="312" t="str">
        <f t="shared" si="52"/>
        <v/>
      </c>
      <c r="BE86" s="312" t="str">
        <f t="shared" si="52"/>
        <v/>
      </c>
      <c r="BF86" s="312" t="str">
        <f t="shared" si="52"/>
        <v/>
      </c>
      <c r="BG86" s="312" t="str">
        <f t="shared" si="52"/>
        <v/>
      </c>
      <c r="BH86" s="312" t="str">
        <f t="shared" si="52"/>
        <v/>
      </c>
      <c r="BI86" s="312" t="str">
        <f t="shared" si="52"/>
        <v/>
      </c>
      <c r="BJ86" s="312" t="str">
        <f t="shared" si="52"/>
        <v/>
      </c>
      <c r="BK86" s="312" t="str">
        <f t="shared" si="52"/>
        <v/>
      </c>
      <c r="BL86" s="312" t="str">
        <f t="shared" si="52"/>
        <v/>
      </c>
      <c r="BM86" s="312" t="str">
        <f t="shared" si="52"/>
        <v/>
      </c>
      <c r="BN86" s="312" t="str">
        <f t="shared" si="52"/>
        <v/>
      </c>
      <c r="BO86" s="312" t="str">
        <f t="shared" si="52"/>
        <v/>
      </c>
      <c r="BP86" s="312" t="str">
        <f t="shared" si="52"/>
        <v/>
      </c>
      <c r="BQ86" s="312" t="str">
        <f t="shared" si="52"/>
        <v/>
      </c>
      <c r="BR86" s="312" t="str">
        <f t="shared" si="52"/>
        <v/>
      </c>
      <c r="BS86" s="312" t="str">
        <f t="shared" si="52"/>
        <v/>
      </c>
      <c r="BT86" s="312" t="str">
        <f t="shared" si="52"/>
        <v/>
      </c>
      <c r="BU86" s="312" t="str">
        <f t="shared" si="52"/>
        <v/>
      </c>
      <c r="BV86" s="312" t="str">
        <f t="shared" si="52"/>
        <v/>
      </c>
    </row>
    <row r="87" spans="1:74" ht="15.95" hidden="1" customHeight="1">
      <c r="A87" s="311">
        <v>26</v>
      </c>
      <c r="B87" s="312" t="str">
        <f t="shared" si="47"/>
        <v/>
      </c>
      <c r="C87" s="312" t="str">
        <f t="shared" si="47"/>
        <v/>
      </c>
      <c r="D87" s="369" t="str">
        <f t="shared" si="47"/>
        <v/>
      </c>
      <c r="E87" s="312" t="str">
        <f t="shared" si="13"/>
        <v/>
      </c>
      <c r="F87" s="312" t="str">
        <f t="shared" si="38"/>
        <v/>
      </c>
      <c r="G87" s="312" t="str">
        <f t="shared" si="38"/>
        <v/>
      </c>
      <c r="H87" s="312" t="str">
        <f t="shared" si="38"/>
        <v/>
      </c>
      <c r="I87" s="312" t="str">
        <f t="shared" si="38"/>
        <v/>
      </c>
      <c r="J87" s="312" t="str">
        <f t="shared" si="38"/>
        <v/>
      </c>
      <c r="K87" s="312" t="str">
        <f t="shared" si="38"/>
        <v/>
      </c>
      <c r="L87" s="312" t="str">
        <f t="shared" si="38"/>
        <v/>
      </c>
      <c r="M87" s="312" t="str">
        <f t="shared" si="38"/>
        <v/>
      </c>
      <c r="N87" s="312" t="str">
        <f t="shared" si="38"/>
        <v/>
      </c>
      <c r="O87" s="312" t="str">
        <f t="shared" si="38"/>
        <v/>
      </c>
      <c r="P87" s="312" t="str">
        <f t="shared" si="38"/>
        <v/>
      </c>
      <c r="Q87" s="312" t="str">
        <f t="shared" si="38"/>
        <v/>
      </c>
      <c r="R87" s="312" t="str">
        <f t="shared" si="38"/>
        <v/>
      </c>
      <c r="S87" s="312" t="str">
        <f t="shared" si="38"/>
        <v/>
      </c>
      <c r="T87" s="312" t="str">
        <f t="shared" si="38"/>
        <v/>
      </c>
      <c r="U87" s="312" t="str">
        <f t="shared" si="38"/>
        <v/>
      </c>
      <c r="V87" s="312" t="str">
        <f t="shared" si="38"/>
        <v/>
      </c>
      <c r="W87" s="312" t="str">
        <f t="shared" si="38"/>
        <v/>
      </c>
      <c r="X87" s="312" t="str">
        <f t="shared" si="38"/>
        <v/>
      </c>
      <c r="Y87" s="408"/>
      <c r="Z87" s="311">
        <v>26</v>
      </c>
      <c r="AA87" s="312" t="str">
        <f t="shared" si="19"/>
        <v/>
      </c>
      <c r="AB87" s="312" t="str">
        <f t="shared" si="20"/>
        <v/>
      </c>
      <c r="AC87" s="324" t="str">
        <f t="shared" si="21"/>
        <v/>
      </c>
      <c r="AD87" s="312" t="str">
        <f t="shared" si="39"/>
        <v/>
      </c>
      <c r="AE87" s="312" t="str">
        <f t="shared" si="36"/>
        <v/>
      </c>
      <c r="AF87" s="312" t="str">
        <f t="shared" si="36"/>
        <v/>
      </c>
      <c r="AG87" s="312" t="str">
        <f t="shared" si="36"/>
        <v/>
      </c>
      <c r="AH87" s="312" t="str">
        <f t="shared" si="36"/>
        <v/>
      </c>
      <c r="AI87" s="312" t="str">
        <f t="shared" si="36"/>
        <v/>
      </c>
      <c r="AJ87" s="312" t="str">
        <f t="shared" si="36"/>
        <v/>
      </c>
      <c r="AK87" s="312" t="str">
        <f t="shared" si="36"/>
        <v/>
      </c>
      <c r="AL87" s="312" t="str">
        <f t="shared" si="36"/>
        <v/>
      </c>
      <c r="AM87" s="312" t="str">
        <f t="shared" si="36"/>
        <v/>
      </c>
      <c r="AN87" s="312" t="str">
        <f t="shared" si="36"/>
        <v/>
      </c>
      <c r="AO87" s="312" t="str">
        <f t="shared" si="36"/>
        <v/>
      </c>
      <c r="AP87" s="312" t="str">
        <f t="shared" si="36"/>
        <v/>
      </c>
      <c r="AQ87" s="312" t="str">
        <f t="shared" si="36"/>
        <v/>
      </c>
      <c r="AR87" s="312" t="str">
        <f t="shared" si="36"/>
        <v/>
      </c>
      <c r="AS87" s="312" t="str">
        <f t="shared" si="36"/>
        <v/>
      </c>
      <c r="AT87" s="312" t="str">
        <f t="shared" si="36"/>
        <v/>
      </c>
      <c r="AU87" s="312" t="str">
        <f t="shared" si="36"/>
        <v/>
      </c>
      <c r="AV87" s="312" t="str">
        <f t="shared" si="36"/>
        <v/>
      </c>
      <c r="AW87" s="312" t="str">
        <f t="shared" si="36"/>
        <v/>
      </c>
      <c r="AY87" s="311">
        <v>26</v>
      </c>
      <c r="AZ87" s="312" t="str">
        <f t="shared" si="22"/>
        <v/>
      </c>
      <c r="BA87" s="312" t="str">
        <f t="shared" si="23"/>
        <v/>
      </c>
      <c r="BB87" s="324" t="str">
        <f t="shared" si="24"/>
        <v/>
      </c>
      <c r="BC87" s="312" t="str">
        <f t="shared" ref="BC87:BV87" si="53">IF(BC33="○",$D87,"")</f>
        <v/>
      </c>
      <c r="BD87" s="312" t="str">
        <f t="shared" si="53"/>
        <v/>
      </c>
      <c r="BE87" s="312" t="str">
        <f t="shared" si="53"/>
        <v/>
      </c>
      <c r="BF87" s="312" t="str">
        <f t="shared" si="53"/>
        <v/>
      </c>
      <c r="BG87" s="312" t="str">
        <f t="shared" si="53"/>
        <v/>
      </c>
      <c r="BH87" s="312" t="str">
        <f t="shared" si="53"/>
        <v/>
      </c>
      <c r="BI87" s="312" t="str">
        <f t="shared" si="53"/>
        <v/>
      </c>
      <c r="BJ87" s="312" t="str">
        <f t="shared" si="53"/>
        <v/>
      </c>
      <c r="BK87" s="312" t="str">
        <f t="shared" si="53"/>
        <v/>
      </c>
      <c r="BL87" s="312" t="str">
        <f t="shared" si="53"/>
        <v/>
      </c>
      <c r="BM87" s="312" t="str">
        <f t="shared" si="53"/>
        <v/>
      </c>
      <c r="BN87" s="312" t="str">
        <f t="shared" si="53"/>
        <v/>
      </c>
      <c r="BO87" s="312" t="str">
        <f t="shared" si="53"/>
        <v/>
      </c>
      <c r="BP87" s="312" t="str">
        <f t="shared" si="53"/>
        <v/>
      </c>
      <c r="BQ87" s="312" t="str">
        <f t="shared" si="53"/>
        <v/>
      </c>
      <c r="BR87" s="312" t="str">
        <f t="shared" si="53"/>
        <v/>
      </c>
      <c r="BS87" s="312" t="str">
        <f t="shared" si="53"/>
        <v/>
      </c>
      <c r="BT87" s="312" t="str">
        <f t="shared" si="53"/>
        <v/>
      </c>
      <c r="BU87" s="312" t="str">
        <f t="shared" si="53"/>
        <v/>
      </c>
      <c r="BV87" s="312" t="str">
        <f t="shared" si="53"/>
        <v/>
      </c>
    </row>
    <row r="88" spans="1:74" ht="15.95" hidden="1" customHeight="1">
      <c r="A88" s="311">
        <v>27</v>
      </c>
      <c r="B88" s="312" t="str">
        <f t="shared" si="47"/>
        <v/>
      </c>
      <c r="C88" s="312" t="str">
        <f t="shared" si="47"/>
        <v/>
      </c>
      <c r="D88" s="369" t="str">
        <f t="shared" si="47"/>
        <v/>
      </c>
      <c r="E88" s="312" t="str">
        <f t="shared" si="13"/>
        <v/>
      </c>
      <c r="F88" s="312" t="str">
        <f t="shared" si="38"/>
        <v/>
      </c>
      <c r="G88" s="312" t="str">
        <f t="shared" si="38"/>
        <v/>
      </c>
      <c r="H88" s="312" t="str">
        <f t="shared" si="38"/>
        <v/>
      </c>
      <c r="I88" s="312" t="str">
        <f t="shared" si="38"/>
        <v/>
      </c>
      <c r="J88" s="312" t="str">
        <f t="shared" si="38"/>
        <v/>
      </c>
      <c r="K88" s="312" t="str">
        <f t="shared" ref="F88:X100" si="54">IF(K34="○",$D88,"")</f>
        <v/>
      </c>
      <c r="L88" s="312" t="str">
        <f t="shared" si="54"/>
        <v/>
      </c>
      <c r="M88" s="312" t="str">
        <f t="shared" si="54"/>
        <v/>
      </c>
      <c r="N88" s="312" t="str">
        <f t="shared" si="54"/>
        <v/>
      </c>
      <c r="O88" s="312" t="str">
        <f t="shared" si="54"/>
        <v/>
      </c>
      <c r="P88" s="312" t="str">
        <f t="shared" si="54"/>
        <v/>
      </c>
      <c r="Q88" s="312" t="str">
        <f t="shared" si="54"/>
        <v/>
      </c>
      <c r="R88" s="312" t="str">
        <f t="shared" si="54"/>
        <v/>
      </c>
      <c r="S88" s="312" t="str">
        <f t="shared" si="54"/>
        <v/>
      </c>
      <c r="T88" s="312" t="str">
        <f t="shared" si="54"/>
        <v/>
      </c>
      <c r="U88" s="312" t="str">
        <f t="shared" si="54"/>
        <v/>
      </c>
      <c r="V88" s="312" t="str">
        <f t="shared" si="54"/>
        <v/>
      </c>
      <c r="W88" s="312" t="str">
        <f t="shared" si="54"/>
        <v/>
      </c>
      <c r="X88" s="312" t="str">
        <f t="shared" si="54"/>
        <v/>
      </c>
      <c r="Y88" s="408"/>
      <c r="Z88" s="311">
        <v>27</v>
      </c>
      <c r="AA88" s="312" t="str">
        <f t="shared" si="19"/>
        <v/>
      </c>
      <c r="AB88" s="312" t="str">
        <f t="shared" si="20"/>
        <v/>
      </c>
      <c r="AC88" s="324" t="str">
        <f t="shared" si="21"/>
        <v/>
      </c>
      <c r="AD88" s="312" t="str">
        <f t="shared" si="39"/>
        <v/>
      </c>
      <c r="AE88" s="312" t="str">
        <f t="shared" si="36"/>
        <v/>
      </c>
      <c r="AF88" s="312" t="str">
        <f t="shared" si="36"/>
        <v/>
      </c>
      <c r="AG88" s="312" t="str">
        <f t="shared" si="36"/>
        <v/>
      </c>
      <c r="AH88" s="312" t="str">
        <f t="shared" ref="AE88:AW100" si="55">IF(AH34="○",$D88,"")</f>
        <v/>
      </c>
      <c r="AI88" s="312" t="str">
        <f t="shared" si="55"/>
        <v/>
      </c>
      <c r="AJ88" s="312" t="str">
        <f t="shared" si="55"/>
        <v/>
      </c>
      <c r="AK88" s="312" t="str">
        <f t="shared" si="55"/>
        <v/>
      </c>
      <c r="AL88" s="312" t="str">
        <f t="shared" si="55"/>
        <v/>
      </c>
      <c r="AM88" s="312" t="str">
        <f t="shared" si="55"/>
        <v/>
      </c>
      <c r="AN88" s="312" t="str">
        <f t="shared" si="55"/>
        <v/>
      </c>
      <c r="AO88" s="312" t="str">
        <f t="shared" si="55"/>
        <v/>
      </c>
      <c r="AP88" s="312" t="str">
        <f t="shared" si="55"/>
        <v/>
      </c>
      <c r="AQ88" s="312" t="str">
        <f t="shared" si="55"/>
        <v/>
      </c>
      <c r="AR88" s="312" t="str">
        <f t="shared" si="55"/>
        <v/>
      </c>
      <c r="AS88" s="312" t="str">
        <f t="shared" si="55"/>
        <v/>
      </c>
      <c r="AT88" s="312" t="str">
        <f t="shared" si="55"/>
        <v/>
      </c>
      <c r="AU88" s="312" t="str">
        <f t="shared" si="55"/>
        <v/>
      </c>
      <c r="AV88" s="312" t="str">
        <f t="shared" si="55"/>
        <v/>
      </c>
      <c r="AW88" s="312" t="str">
        <f t="shared" si="55"/>
        <v/>
      </c>
      <c r="AY88" s="311">
        <v>27</v>
      </c>
      <c r="AZ88" s="312" t="str">
        <f t="shared" si="22"/>
        <v/>
      </c>
      <c r="BA88" s="312" t="str">
        <f t="shared" si="23"/>
        <v/>
      </c>
      <c r="BB88" s="324" t="str">
        <f t="shared" si="24"/>
        <v/>
      </c>
      <c r="BC88" s="312" t="str">
        <f t="shared" ref="BC88:BV88" si="56">IF(BC34="○",$D88,"")</f>
        <v/>
      </c>
      <c r="BD88" s="312" t="str">
        <f t="shared" si="56"/>
        <v/>
      </c>
      <c r="BE88" s="312" t="str">
        <f t="shared" si="56"/>
        <v/>
      </c>
      <c r="BF88" s="312" t="str">
        <f t="shared" si="56"/>
        <v/>
      </c>
      <c r="BG88" s="312" t="str">
        <f t="shared" si="56"/>
        <v/>
      </c>
      <c r="BH88" s="312" t="str">
        <f t="shared" si="56"/>
        <v/>
      </c>
      <c r="BI88" s="312" t="str">
        <f t="shared" si="56"/>
        <v/>
      </c>
      <c r="BJ88" s="312" t="str">
        <f t="shared" si="56"/>
        <v/>
      </c>
      <c r="BK88" s="312" t="str">
        <f t="shared" si="56"/>
        <v/>
      </c>
      <c r="BL88" s="312" t="str">
        <f t="shared" si="56"/>
        <v/>
      </c>
      <c r="BM88" s="312" t="str">
        <f t="shared" si="56"/>
        <v/>
      </c>
      <c r="BN88" s="312" t="str">
        <f t="shared" si="56"/>
        <v/>
      </c>
      <c r="BO88" s="312" t="str">
        <f t="shared" si="56"/>
        <v/>
      </c>
      <c r="BP88" s="312" t="str">
        <f t="shared" si="56"/>
        <v/>
      </c>
      <c r="BQ88" s="312" t="str">
        <f t="shared" si="56"/>
        <v/>
      </c>
      <c r="BR88" s="312" t="str">
        <f t="shared" si="56"/>
        <v/>
      </c>
      <c r="BS88" s="312" t="str">
        <f t="shared" si="56"/>
        <v/>
      </c>
      <c r="BT88" s="312" t="str">
        <f t="shared" si="56"/>
        <v/>
      </c>
      <c r="BU88" s="312" t="str">
        <f t="shared" si="56"/>
        <v/>
      </c>
      <c r="BV88" s="312" t="str">
        <f t="shared" si="56"/>
        <v/>
      </c>
    </row>
    <row r="89" spans="1:74" ht="15.95" hidden="1" customHeight="1">
      <c r="A89" s="311">
        <v>28</v>
      </c>
      <c r="B89" s="312" t="str">
        <f t="shared" si="47"/>
        <v/>
      </c>
      <c r="C89" s="312" t="str">
        <f t="shared" si="47"/>
        <v/>
      </c>
      <c r="D89" s="369" t="str">
        <f t="shared" si="47"/>
        <v/>
      </c>
      <c r="E89" s="312" t="str">
        <f t="shared" si="13"/>
        <v/>
      </c>
      <c r="F89" s="312" t="str">
        <f t="shared" si="54"/>
        <v/>
      </c>
      <c r="G89" s="312" t="str">
        <f t="shared" si="54"/>
        <v/>
      </c>
      <c r="H89" s="312" t="str">
        <f t="shared" si="54"/>
        <v/>
      </c>
      <c r="I89" s="312" t="str">
        <f t="shared" si="54"/>
        <v/>
      </c>
      <c r="J89" s="312" t="str">
        <f t="shared" si="54"/>
        <v/>
      </c>
      <c r="K89" s="312" t="str">
        <f t="shared" si="54"/>
        <v/>
      </c>
      <c r="L89" s="312" t="str">
        <f t="shared" si="54"/>
        <v/>
      </c>
      <c r="M89" s="312" t="str">
        <f t="shared" si="54"/>
        <v/>
      </c>
      <c r="N89" s="312" t="str">
        <f t="shared" si="54"/>
        <v/>
      </c>
      <c r="O89" s="312" t="str">
        <f t="shared" si="54"/>
        <v/>
      </c>
      <c r="P89" s="312" t="str">
        <f t="shared" si="54"/>
        <v/>
      </c>
      <c r="Q89" s="312" t="str">
        <f t="shared" si="54"/>
        <v/>
      </c>
      <c r="R89" s="312" t="str">
        <f t="shared" si="54"/>
        <v/>
      </c>
      <c r="S89" s="312" t="str">
        <f t="shared" si="54"/>
        <v/>
      </c>
      <c r="T89" s="312" t="str">
        <f t="shared" si="54"/>
        <v/>
      </c>
      <c r="U89" s="312" t="str">
        <f t="shared" si="54"/>
        <v/>
      </c>
      <c r="V89" s="312" t="str">
        <f t="shared" si="54"/>
        <v/>
      </c>
      <c r="W89" s="312" t="str">
        <f t="shared" si="54"/>
        <v/>
      </c>
      <c r="X89" s="312" t="str">
        <f t="shared" si="54"/>
        <v/>
      </c>
      <c r="Y89" s="408"/>
      <c r="Z89" s="311">
        <v>28</v>
      </c>
      <c r="AA89" s="312" t="str">
        <f t="shared" si="19"/>
        <v/>
      </c>
      <c r="AB89" s="312" t="str">
        <f t="shared" si="20"/>
        <v/>
      </c>
      <c r="AC89" s="324" t="str">
        <f t="shared" si="21"/>
        <v/>
      </c>
      <c r="AD89" s="312" t="str">
        <f t="shared" si="39"/>
        <v/>
      </c>
      <c r="AE89" s="312" t="str">
        <f t="shared" si="55"/>
        <v/>
      </c>
      <c r="AF89" s="312" t="str">
        <f t="shared" si="55"/>
        <v/>
      </c>
      <c r="AG89" s="312" t="str">
        <f t="shared" si="55"/>
        <v/>
      </c>
      <c r="AH89" s="312" t="str">
        <f t="shared" si="55"/>
        <v/>
      </c>
      <c r="AI89" s="312" t="str">
        <f t="shared" si="55"/>
        <v/>
      </c>
      <c r="AJ89" s="312" t="str">
        <f t="shared" si="55"/>
        <v/>
      </c>
      <c r="AK89" s="312" t="str">
        <f t="shared" si="55"/>
        <v/>
      </c>
      <c r="AL89" s="312" t="str">
        <f t="shared" si="55"/>
        <v/>
      </c>
      <c r="AM89" s="312" t="str">
        <f t="shared" si="55"/>
        <v/>
      </c>
      <c r="AN89" s="312" t="str">
        <f t="shared" si="55"/>
        <v/>
      </c>
      <c r="AO89" s="312" t="str">
        <f t="shared" si="55"/>
        <v/>
      </c>
      <c r="AP89" s="312" t="str">
        <f t="shared" si="55"/>
        <v/>
      </c>
      <c r="AQ89" s="312" t="str">
        <f t="shared" si="55"/>
        <v/>
      </c>
      <c r="AR89" s="312" t="str">
        <f t="shared" si="55"/>
        <v/>
      </c>
      <c r="AS89" s="312" t="str">
        <f t="shared" si="55"/>
        <v/>
      </c>
      <c r="AT89" s="312" t="str">
        <f t="shared" si="55"/>
        <v/>
      </c>
      <c r="AU89" s="312" t="str">
        <f t="shared" si="55"/>
        <v/>
      </c>
      <c r="AV89" s="312" t="str">
        <f t="shared" si="55"/>
        <v/>
      </c>
      <c r="AW89" s="312" t="str">
        <f t="shared" si="55"/>
        <v/>
      </c>
      <c r="AY89" s="311">
        <v>28</v>
      </c>
      <c r="AZ89" s="312" t="str">
        <f t="shared" si="22"/>
        <v/>
      </c>
      <c r="BA89" s="312" t="str">
        <f t="shared" si="23"/>
        <v/>
      </c>
      <c r="BB89" s="324" t="str">
        <f t="shared" si="24"/>
        <v/>
      </c>
      <c r="BC89" s="312" t="str">
        <f t="shared" ref="BC89:BV89" si="57">IF(BC35="○",$D89,"")</f>
        <v/>
      </c>
      <c r="BD89" s="312" t="str">
        <f t="shared" si="57"/>
        <v/>
      </c>
      <c r="BE89" s="312" t="str">
        <f t="shared" si="57"/>
        <v/>
      </c>
      <c r="BF89" s="312" t="str">
        <f t="shared" si="57"/>
        <v/>
      </c>
      <c r="BG89" s="312" t="str">
        <f t="shared" si="57"/>
        <v/>
      </c>
      <c r="BH89" s="312" t="str">
        <f t="shared" si="57"/>
        <v/>
      </c>
      <c r="BI89" s="312" t="str">
        <f t="shared" si="57"/>
        <v/>
      </c>
      <c r="BJ89" s="312" t="str">
        <f t="shared" si="57"/>
        <v/>
      </c>
      <c r="BK89" s="312" t="str">
        <f t="shared" si="57"/>
        <v/>
      </c>
      <c r="BL89" s="312" t="str">
        <f t="shared" si="57"/>
        <v/>
      </c>
      <c r="BM89" s="312" t="str">
        <f t="shared" si="57"/>
        <v/>
      </c>
      <c r="BN89" s="312" t="str">
        <f t="shared" si="57"/>
        <v/>
      </c>
      <c r="BO89" s="312" t="str">
        <f t="shared" si="57"/>
        <v/>
      </c>
      <c r="BP89" s="312" t="str">
        <f t="shared" si="57"/>
        <v/>
      </c>
      <c r="BQ89" s="312" t="str">
        <f t="shared" si="57"/>
        <v/>
      </c>
      <c r="BR89" s="312" t="str">
        <f t="shared" si="57"/>
        <v/>
      </c>
      <c r="BS89" s="312" t="str">
        <f t="shared" si="57"/>
        <v/>
      </c>
      <c r="BT89" s="312" t="str">
        <f t="shared" si="57"/>
        <v/>
      </c>
      <c r="BU89" s="312" t="str">
        <f t="shared" si="57"/>
        <v/>
      </c>
      <c r="BV89" s="312" t="str">
        <f t="shared" si="57"/>
        <v/>
      </c>
    </row>
    <row r="90" spans="1:74" ht="15.95" hidden="1" customHeight="1">
      <c r="A90" s="311">
        <v>29</v>
      </c>
      <c r="B90" s="312" t="str">
        <f t="shared" si="47"/>
        <v/>
      </c>
      <c r="C90" s="312" t="str">
        <f t="shared" si="47"/>
        <v/>
      </c>
      <c r="D90" s="369" t="str">
        <f t="shared" si="47"/>
        <v/>
      </c>
      <c r="E90" s="312" t="str">
        <f t="shared" si="13"/>
        <v/>
      </c>
      <c r="F90" s="312" t="str">
        <f t="shared" si="54"/>
        <v/>
      </c>
      <c r="G90" s="312" t="str">
        <f t="shared" si="54"/>
        <v/>
      </c>
      <c r="H90" s="312" t="str">
        <f t="shared" si="54"/>
        <v/>
      </c>
      <c r="I90" s="312" t="str">
        <f t="shared" si="54"/>
        <v/>
      </c>
      <c r="J90" s="312" t="str">
        <f t="shared" si="54"/>
        <v/>
      </c>
      <c r="K90" s="312" t="str">
        <f t="shared" si="54"/>
        <v/>
      </c>
      <c r="L90" s="312" t="str">
        <f t="shared" si="54"/>
        <v/>
      </c>
      <c r="M90" s="312" t="str">
        <f t="shared" si="54"/>
        <v/>
      </c>
      <c r="N90" s="312" t="str">
        <f t="shared" si="54"/>
        <v/>
      </c>
      <c r="O90" s="312" t="str">
        <f t="shared" si="54"/>
        <v/>
      </c>
      <c r="P90" s="312" t="str">
        <f t="shared" si="54"/>
        <v/>
      </c>
      <c r="Q90" s="312" t="str">
        <f t="shared" si="54"/>
        <v/>
      </c>
      <c r="R90" s="312" t="str">
        <f t="shared" si="54"/>
        <v/>
      </c>
      <c r="S90" s="312" t="str">
        <f t="shared" si="54"/>
        <v/>
      </c>
      <c r="T90" s="312" t="str">
        <f t="shared" si="54"/>
        <v/>
      </c>
      <c r="U90" s="312" t="str">
        <f t="shared" si="54"/>
        <v/>
      </c>
      <c r="V90" s="312" t="str">
        <f t="shared" si="54"/>
        <v/>
      </c>
      <c r="W90" s="312" t="str">
        <f t="shared" si="54"/>
        <v/>
      </c>
      <c r="X90" s="312" t="str">
        <f t="shared" si="54"/>
        <v/>
      </c>
      <c r="Y90" s="408"/>
      <c r="Z90" s="311">
        <v>29</v>
      </c>
      <c r="AA90" s="312" t="str">
        <f t="shared" si="19"/>
        <v/>
      </c>
      <c r="AB90" s="312" t="str">
        <f t="shared" si="20"/>
        <v/>
      </c>
      <c r="AC90" s="324" t="str">
        <f t="shared" si="21"/>
        <v/>
      </c>
      <c r="AD90" s="312" t="str">
        <f t="shared" si="39"/>
        <v/>
      </c>
      <c r="AE90" s="312" t="str">
        <f t="shared" si="55"/>
        <v/>
      </c>
      <c r="AF90" s="312" t="str">
        <f t="shared" si="55"/>
        <v/>
      </c>
      <c r="AG90" s="312" t="str">
        <f t="shared" si="55"/>
        <v/>
      </c>
      <c r="AH90" s="312" t="str">
        <f t="shared" si="55"/>
        <v/>
      </c>
      <c r="AI90" s="312" t="str">
        <f t="shared" si="55"/>
        <v/>
      </c>
      <c r="AJ90" s="312" t="str">
        <f t="shared" si="55"/>
        <v/>
      </c>
      <c r="AK90" s="312" t="str">
        <f t="shared" si="55"/>
        <v/>
      </c>
      <c r="AL90" s="312" t="str">
        <f t="shared" si="55"/>
        <v/>
      </c>
      <c r="AM90" s="312" t="str">
        <f t="shared" si="55"/>
        <v/>
      </c>
      <c r="AN90" s="312" t="str">
        <f t="shared" si="55"/>
        <v/>
      </c>
      <c r="AO90" s="312" t="str">
        <f t="shared" si="55"/>
        <v/>
      </c>
      <c r="AP90" s="312" t="str">
        <f t="shared" si="55"/>
        <v/>
      </c>
      <c r="AQ90" s="312" t="str">
        <f t="shared" si="55"/>
        <v/>
      </c>
      <c r="AR90" s="312" t="str">
        <f t="shared" si="55"/>
        <v/>
      </c>
      <c r="AS90" s="312" t="str">
        <f t="shared" si="55"/>
        <v/>
      </c>
      <c r="AT90" s="312" t="str">
        <f t="shared" si="55"/>
        <v/>
      </c>
      <c r="AU90" s="312" t="str">
        <f t="shared" si="55"/>
        <v/>
      </c>
      <c r="AV90" s="312" t="str">
        <f t="shared" si="55"/>
        <v/>
      </c>
      <c r="AW90" s="312" t="str">
        <f t="shared" si="55"/>
        <v/>
      </c>
      <c r="AY90" s="311">
        <v>29</v>
      </c>
      <c r="AZ90" s="312" t="str">
        <f t="shared" si="22"/>
        <v/>
      </c>
      <c r="BA90" s="312" t="str">
        <f t="shared" si="23"/>
        <v/>
      </c>
      <c r="BB90" s="324" t="str">
        <f t="shared" si="24"/>
        <v/>
      </c>
      <c r="BC90" s="312" t="str">
        <f t="shared" ref="BC90:BV90" si="58">IF(BC36="○",$D90,"")</f>
        <v/>
      </c>
      <c r="BD90" s="312" t="str">
        <f t="shared" si="58"/>
        <v/>
      </c>
      <c r="BE90" s="312" t="str">
        <f t="shared" si="58"/>
        <v/>
      </c>
      <c r="BF90" s="312" t="str">
        <f t="shared" si="58"/>
        <v/>
      </c>
      <c r="BG90" s="312" t="str">
        <f t="shared" si="58"/>
        <v/>
      </c>
      <c r="BH90" s="312" t="str">
        <f t="shared" si="58"/>
        <v/>
      </c>
      <c r="BI90" s="312" t="str">
        <f t="shared" si="58"/>
        <v/>
      </c>
      <c r="BJ90" s="312" t="str">
        <f t="shared" si="58"/>
        <v/>
      </c>
      <c r="BK90" s="312" t="str">
        <f t="shared" si="58"/>
        <v/>
      </c>
      <c r="BL90" s="312" t="str">
        <f t="shared" si="58"/>
        <v/>
      </c>
      <c r="BM90" s="312" t="str">
        <f t="shared" si="58"/>
        <v/>
      </c>
      <c r="BN90" s="312" t="str">
        <f t="shared" si="58"/>
        <v/>
      </c>
      <c r="BO90" s="312" t="str">
        <f t="shared" si="58"/>
        <v/>
      </c>
      <c r="BP90" s="312" t="str">
        <f t="shared" si="58"/>
        <v/>
      </c>
      <c r="BQ90" s="312" t="str">
        <f t="shared" si="58"/>
        <v/>
      </c>
      <c r="BR90" s="312" t="str">
        <f t="shared" si="58"/>
        <v/>
      </c>
      <c r="BS90" s="312" t="str">
        <f t="shared" si="58"/>
        <v/>
      </c>
      <c r="BT90" s="312" t="str">
        <f t="shared" si="58"/>
        <v/>
      </c>
      <c r="BU90" s="312" t="str">
        <f t="shared" si="58"/>
        <v/>
      </c>
      <c r="BV90" s="312" t="str">
        <f t="shared" si="58"/>
        <v/>
      </c>
    </row>
    <row r="91" spans="1:74" ht="15.95" hidden="1" customHeight="1">
      <c r="A91" s="311">
        <v>30</v>
      </c>
      <c r="B91" s="312" t="str">
        <f t="shared" si="47"/>
        <v/>
      </c>
      <c r="C91" s="312" t="str">
        <f t="shared" si="47"/>
        <v/>
      </c>
      <c r="D91" s="369" t="str">
        <f t="shared" si="47"/>
        <v/>
      </c>
      <c r="E91" s="312" t="str">
        <f t="shared" si="13"/>
        <v/>
      </c>
      <c r="F91" s="312" t="str">
        <f t="shared" si="54"/>
        <v/>
      </c>
      <c r="G91" s="312" t="str">
        <f t="shared" si="54"/>
        <v/>
      </c>
      <c r="H91" s="312" t="str">
        <f t="shared" si="54"/>
        <v/>
      </c>
      <c r="I91" s="312" t="str">
        <f t="shared" si="54"/>
        <v/>
      </c>
      <c r="J91" s="312" t="str">
        <f t="shared" si="54"/>
        <v/>
      </c>
      <c r="K91" s="312" t="str">
        <f t="shared" si="54"/>
        <v/>
      </c>
      <c r="L91" s="312" t="str">
        <f t="shared" si="54"/>
        <v/>
      </c>
      <c r="M91" s="312" t="str">
        <f t="shared" si="54"/>
        <v/>
      </c>
      <c r="N91" s="312" t="str">
        <f t="shared" si="54"/>
        <v/>
      </c>
      <c r="O91" s="312" t="str">
        <f t="shared" si="54"/>
        <v/>
      </c>
      <c r="P91" s="312" t="str">
        <f t="shared" si="54"/>
        <v/>
      </c>
      <c r="Q91" s="312" t="str">
        <f t="shared" si="54"/>
        <v/>
      </c>
      <c r="R91" s="312" t="str">
        <f t="shared" si="54"/>
        <v/>
      </c>
      <c r="S91" s="312" t="str">
        <f t="shared" si="54"/>
        <v/>
      </c>
      <c r="T91" s="312" t="str">
        <f t="shared" si="54"/>
        <v/>
      </c>
      <c r="U91" s="312" t="str">
        <f t="shared" si="54"/>
        <v/>
      </c>
      <c r="V91" s="312" t="str">
        <f t="shared" si="54"/>
        <v/>
      </c>
      <c r="W91" s="312" t="str">
        <f t="shared" si="54"/>
        <v/>
      </c>
      <c r="X91" s="312" t="str">
        <f t="shared" si="54"/>
        <v/>
      </c>
      <c r="Y91" s="408"/>
      <c r="Z91" s="311">
        <v>30</v>
      </c>
      <c r="AA91" s="312" t="str">
        <f t="shared" si="19"/>
        <v/>
      </c>
      <c r="AB91" s="312" t="str">
        <f t="shared" si="20"/>
        <v/>
      </c>
      <c r="AC91" s="324" t="str">
        <f t="shared" si="21"/>
        <v/>
      </c>
      <c r="AD91" s="312" t="str">
        <f t="shared" si="39"/>
        <v/>
      </c>
      <c r="AE91" s="312" t="str">
        <f t="shared" si="55"/>
        <v/>
      </c>
      <c r="AF91" s="312" t="str">
        <f t="shared" si="55"/>
        <v/>
      </c>
      <c r="AG91" s="312" t="str">
        <f t="shared" si="55"/>
        <v/>
      </c>
      <c r="AH91" s="312" t="str">
        <f t="shared" si="55"/>
        <v/>
      </c>
      <c r="AI91" s="312" t="str">
        <f t="shared" si="55"/>
        <v/>
      </c>
      <c r="AJ91" s="312" t="str">
        <f t="shared" si="55"/>
        <v/>
      </c>
      <c r="AK91" s="312" t="str">
        <f t="shared" si="55"/>
        <v/>
      </c>
      <c r="AL91" s="312" t="str">
        <f t="shared" si="55"/>
        <v/>
      </c>
      <c r="AM91" s="312" t="str">
        <f t="shared" si="55"/>
        <v/>
      </c>
      <c r="AN91" s="312" t="str">
        <f t="shared" si="55"/>
        <v/>
      </c>
      <c r="AO91" s="312" t="str">
        <f t="shared" si="55"/>
        <v/>
      </c>
      <c r="AP91" s="312" t="str">
        <f t="shared" si="55"/>
        <v/>
      </c>
      <c r="AQ91" s="312" t="str">
        <f t="shared" si="55"/>
        <v/>
      </c>
      <c r="AR91" s="312" t="str">
        <f t="shared" si="55"/>
        <v/>
      </c>
      <c r="AS91" s="312" t="str">
        <f t="shared" si="55"/>
        <v/>
      </c>
      <c r="AT91" s="312" t="str">
        <f t="shared" si="55"/>
        <v/>
      </c>
      <c r="AU91" s="312" t="str">
        <f t="shared" si="55"/>
        <v/>
      </c>
      <c r="AV91" s="312" t="str">
        <f t="shared" si="55"/>
        <v/>
      </c>
      <c r="AW91" s="312" t="str">
        <f t="shared" si="55"/>
        <v/>
      </c>
      <c r="AY91" s="311">
        <v>30</v>
      </c>
      <c r="AZ91" s="312" t="str">
        <f t="shared" si="22"/>
        <v/>
      </c>
      <c r="BA91" s="312" t="str">
        <f t="shared" si="23"/>
        <v/>
      </c>
      <c r="BB91" s="324" t="str">
        <f t="shared" si="24"/>
        <v/>
      </c>
      <c r="BC91" s="312" t="str">
        <f t="shared" ref="BC91:BV91" si="59">IF(BC37="○",$D91,"")</f>
        <v/>
      </c>
      <c r="BD91" s="312" t="str">
        <f t="shared" si="59"/>
        <v/>
      </c>
      <c r="BE91" s="312" t="str">
        <f t="shared" si="59"/>
        <v/>
      </c>
      <c r="BF91" s="312" t="str">
        <f t="shared" si="59"/>
        <v/>
      </c>
      <c r="BG91" s="312" t="str">
        <f t="shared" si="59"/>
        <v/>
      </c>
      <c r="BH91" s="312" t="str">
        <f t="shared" si="59"/>
        <v/>
      </c>
      <c r="BI91" s="312" t="str">
        <f t="shared" si="59"/>
        <v/>
      </c>
      <c r="BJ91" s="312" t="str">
        <f t="shared" si="59"/>
        <v/>
      </c>
      <c r="BK91" s="312" t="str">
        <f t="shared" si="59"/>
        <v/>
      </c>
      <c r="BL91" s="312" t="str">
        <f t="shared" si="59"/>
        <v/>
      </c>
      <c r="BM91" s="312" t="str">
        <f t="shared" si="59"/>
        <v/>
      </c>
      <c r="BN91" s="312" t="str">
        <f t="shared" si="59"/>
        <v/>
      </c>
      <c r="BO91" s="312" t="str">
        <f t="shared" si="59"/>
        <v/>
      </c>
      <c r="BP91" s="312" t="str">
        <f t="shared" si="59"/>
        <v/>
      </c>
      <c r="BQ91" s="312" t="str">
        <f t="shared" si="59"/>
        <v/>
      </c>
      <c r="BR91" s="312" t="str">
        <f t="shared" si="59"/>
        <v/>
      </c>
      <c r="BS91" s="312" t="str">
        <f t="shared" si="59"/>
        <v/>
      </c>
      <c r="BT91" s="312" t="str">
        <f t="shared" si="59"/>
        <v/>
      </c>
      <c r="BU91" s="312" t="str">
        <f t="shared" si="59"/>
        <v/>
      </c>
      <c r="BV91" s="312" t="str">
        <f t="shared" si="59"/>
        <v/>
      </c>
    </row>
    <row r="92" spans="1:74" ht="15.95" hidden="1" customHeight="1">
      <c r="A92" s="311">
        <v>31</v>
      </c>
      <c r="B92" s="312" t="str">
        <f t="shared" si="47"/>
        <v/>
      </c>
      <c r="C92" s="312" t="str">
        <f t="shared" si="47"/>
        <v/>
      </c>
      <c r="D92" s="369" t="str">
        <f t="shared" si="47"/>
        <v/>
      </c>
      <c r="E92" s="312" t="str">
        <f t="shared" si="13"/>
        <v/>
      </c>
      <c r="F92" s="312" t="str">
        <f t="shared" si="54"/>
        <v/>
      </c>
      <c r="G92" s="312" t="str">
        <f t="shared" si="54"/>
        <v/>
      </c>
      <c r="H92" s="312" t="str">
        <f t="shared" si="54"/>
        <v/>
      </c>
      <c r="I92" s="312" t="str">
        <f t="shared" si="54"/>
        <v/>
      </c>
      <c r="J92" s="312" t="str">
        <f t="shared" si="54"/>
        <v/>
      </c>
      <c r="K92" s="312" t="str">
        <f t="shared" si="54"/>
        <v/>
      </c>
      <c r="L92" s="312" t="str">
        <f t="shared" si="54"/>
        <v/>
      </c>
      <c r="M92" s="312" t="str">
        <f t="shared" si="54"/>
        <v/>
      </c>
      <c r="N92" s="312" t="str">
        <f t="shared" si="54"/>
        <v/>
      </c>
      <c r="O92" s="312" t="str">
        <f t="shared" si="54"/>
        <v/>
      </c>
      <c r="P92" s="312" t="str">
        <f t="shared" si="54"/>
        <v/>
      </c>
      <c r="Q92" s="312" t="str">
        <f t="shared" si="54"/>
        <v/>
      </c>
      <c r="R92" s="312" t="str">
        <f t="shared" si="54"/>
        <v/>
      </c>
      <c r="S92" s="312" t="str">
        <f t="shared" si="54"/>
        <v/>
      </c>
      <c r="T92" s="312" t="str">
        <f t="shared" si="54"/>
        <v/>
      </c>
      <c r="U92" s="312" t="str">
        <f t="shared" si="54"/>
        <v/>
      </c>
      <c r="V92" s="312" t="str">
        <f t="shared" si="54"/>
        <v/>
      </c>
      <c r="W92" s="312" t="str">
        <f t="shared" si="54"/>
        <v/>
      </c>
      <c r="X92" s="312" t="str">
        <f t="shared" si="54"/>
        <v/>
      </c>
      <c r="Y92" s="408"/>
      <c r="Z92" s="311">
        <v>31</v>
      </c>
      <c r="AA92" s="312" t="str">
        <f t="shared" si="19"/>
        <v/>
      </c>
      <c r="AB92" s="312" t="str">
        <f t="shared" si="20"/>
        <v/>
      </c>
      <c r="AC92" s="324" t="str">
        <f t="shared" si="21"/>
        <v/>
      </c>
      <c r="AD92" s="312" t="str">
        <f t="shared" si="39"/>
        <v/>
      </c>
      <c r="AE92" s="312" t="str">
        <f t="shared" si="55"/>
        <v/>
      </c>
      <c r="AF92" s="312" t="str">
        <f t="shared" si="55"/>
        <v/>
      </c>
      <c r="AG92" s="312" t="str">
        <f t="shared" si="55"/>
        <v/>
      </c>
      <c r="AH92" s="312" t="str">
        <f t="shared" si="55"/>
        <v/>
      </c>
      <c r="AI92" s="312" t="str">
        <f t="shared" si="55"/>
        <v/>
      </c>
      <c r="AJ92" s="312" t="str">
        <f t="shared" si="55"/>
        <v/>
      </c>
      <c r="AK92" s="312" t="str">
        <f t="shared" si="55"/>
        <v/>
      </c>
      <c r="AL92" s="312" t="str">
        <f t="shared" si="55"/>
        <v/>
      </c>
      <c r="AM92" s="312" t="str">
        <f t="shared" si="55"/>
        <v/>
      </c>
      <c r="AN92" s="312" t="str">
        <f t="shared" si="55"/>
        <v/>
      </c>
      <c r="AO92" s="312" t="str">
        <f t="shared" si="55"/>
        <v/>
      </c>
      <c r="AP92" s="312" t="str">
        <f t="shared" si="55"/>
        <v/>
      </c>
      <c r="AQ92" s="312" t="str">
        <f t="shared" si="55"/>
        <v/>
      </c>
      <c r="AR92" s="312" t="str">
        <f t="shared" si="55"/>
        <v/>
      </c>
      <c r="AS92" s="312" t="str">
        <f t="shared" si="55"/>
        <v/>
      </c>
      <c r="AT92" s="312" t="str">
        <f t="shared" si="55"/>
        <v/>
      </c>
      <c r="AU92" s="312" t="str">
        <f t="shared" si="55"/>
        <v/>
      </c>
      <c r="AV92" s="312" t="str">
        <f t="shared" si="55"/>
        <v/>
      </c>
      <c r="AW92" s="312" t="str">
        <f t="shared" si="55"/>
        <v/>
      </c>
      <c r="AY92" s="311">
        <v>31</v>
      </c>
      <c r="AZ92" s="312" t="str">
        <f t="shared" si="22"/>
        <v/>
      </c>
      <c r="BA92" s="312" t="str">
        <f t="shared" si="23"/>
        <v/>
      </c>
      <c r="BB92" s="324" t="str">
        <f t="shared" si="24"/>
        <v/>
      </c>
      <c r="BC92" s="312" t="str">
        <f t="shared" ref="BC92:BV92" si="60">IF(BC38="○",$D92,"")</f>
        <v/>
      </c>
      <c r="BD92" s="312" t="str">
        <f t="shared" si="60"/>
        <v/>
      </c>
      <c r="BE92" s="312" t="str">
        <f t="shared" si="60"/>
        <v/>
      </c>
      <c r="BF92" s="312" t="str">
        <f t="shared" si="60"/>
        <v/>
      </c>
      <c r="BG92" s="312" t="str">
        <f t="shared" si="60"/>
        <v/>
      </c>
      <c r="BH92" s="312" t="str">
        <f t="shared" si="60"/>
        <v/>
      </c>
      <c r="BI92" s="312" t="str">
        <f t="shared" si="60"/>
        <v/>
      </c>
      <c r="BJ92" s="312" t="str">
        <f t="shared" si="60"/>
        <v/>
      </c>
      <c r="BK92" s="312" t="str">
        <f t="shared" si="60"/>
        <v/>
      </c>
      <c r="BL92" s="312" t="str">
        <f t="shared" si="60"/>
        <v/>
      </c>
      <c r="BM92" s="312" t="str">
        <f t="shared" si="60"/>
        <v/>
      </c>
      <c r="BN92" s="312" t="str">
        <f t="shared" si="60"/>
        <v/>
      </c>
      <c r="BO92" s="312" t="str">
        <f t="shared" si="60"/>
        <v/>
      </c>
      <c r="BP92" s="312" t="str">
        <f t="shared" si="60"/>
        <v/>
      </c>
      <c r="BQ92" s="312" t="str">
        <f t="shared" si="60"/>
        <v/>
      </c>
      <c r="BR92" s="312" t="str">
        <f t="shared" si="60"/>
        <v/>
      </c>
      <c r="BS92" s="312" t="str">
        <f t="shared" si="60"/>
        <v/>
      </c>
      <c r="BT92" s="312" t="str">
        <f t="shared" si="60"/>
        <v/>
      </c>
      <c r="BU92" s="312" t="str">
        <f t="shared" si="60"/>
        <v/>
      </c>
      <c r="BV92" s="312" t="str">
        <f t="shared" si="60"/>
        <v/>
      </c>
    </row>
    <row r="93" spans="1:74" ht="15.95" hidden="1" customHeight="1">
      <c r="A93" s="311">
        <v>32</v>
      </c>
      <c r="B93" s="312" t="str">
        <f t="shared" si="47"/>
        <v/>
      </c>
      <c r="C93" s="312" t="str">
        <f t="shared" si="47"/>
        <v/>
      </c>
      <c r="D93" s="369" t="str">
        <f t="shared" si="47"/>
        <v/>
      </c>
      <c r="E93" s="312" t="str">
        <f t="shared" si="13"/>
        <v/>
      </c>
      <c r="F93" s="312" t="str">
        <f t="shared" si="54"/>
        <v/>
      </c>
      <c r="G93" s="312" t="str">
        <f t="shared" si="54"/>
        <v/>
      </c>
      <c r="H93" s="312" t="str">
        <f t="shared" si="54"/>
        <v/>
      </c>
      <c r="I93" s="312" t="str">
        <f t="shared" si="54"/>
        <v/>
      </c>
      <c r="J93" s="312" t="str">
        <f t="shared" si="54"/>
        <v/>
      </c>
      <c r="K93" s="312" t="str">
        <f t="shared" si="54"/>
        <v/>
      </c>
      <c r="L93" s="312" t="str">
        <f t="shared" si="54"/>
        <v/>
      </c>
      <c r="M93" s="312" t="str">
        <f t="shared" si="54"/>
        <v/>
      </c>
      <c r="N93" s="312" t="str">
        <f t="shared" si="54"/>
        <v/>
      </c>
      <c r="O93" s="312" t="str">
        <f t="shared" si="54"/>
        <v/>
      </c>
      <c r="P93" s="312" t="str">
        <f t="shared" si="54"/>
        <v/>
      </c>
      <c r="Q93" s="312" t="str">
        <f t="shared" si="54"/>
        <v/>
      </c>
      <c r="R93" s="312" t="str">
        <f t="shared" si="54"/>
        <v/>
      </c>
      <c r="S93" s="312" t="str">
        <f t="shared" si="54"/>
        <v/>
      </c>
      <c r="T93" s="312" t="str">
        <f t="shared" si="54"/>
        <v/>
      </c>
      <c r="U93" s="312" t="str">
        <f t="shared" si="54"/>
        <v/>
      </c>
      <c r="V93" s="312" t="str">
        <f t="shared" si="54"/>
        <v/>
      </c>
      <c r="W93" s="312" t="str">
        <f t="shared" si="54"/>
        <v/>
      </c>
      <c r="X93" s="312" t="str">
        <f t="shared" si="54"/>
        <v/>
      </c>
      <c r="Y93" s="408"/>
      <c r="Z93" s="311">
        <v>32</v>
      </c>
      <c r="AA93" s="312" t="str">
        <f t="shared" si="19"/>
        <v/>
      </c>
      <c r="AB93" s="312" t="str">
        <f t="shared" si="20"/>
        <v/>
      </c>
      <c r="AC93" s="324" t="str">
        <f t="shared" si="21"/>
        <v/>
      </c>
      <c r="AD93" s="312" t="str">
        <f t="shared" si="39"/>
        <v/>
      </c>
      <c r="AE93" s="312" t="str">
        <f t="shared" si="55"/>
        <v/>
      </c>
      <c r="AF93" s="312" t="str">
        <f t="shared" si="55"/>
        <v/>
      </c>
      <c r="AG93" s="312" t="str">
        <f t="shared" si="55"/>
        <v/>
      </c>
      <c r="AH93" s="312" t="str">
        <f t="shared" si="55"/>
        <v/>
      </c>
      <c r="AI93" s="312" t="str">
        <f t="shared" si="55"/>
        <v/>
      </c>
      <c r="AJ93" s="312" t="str">
        <f t="shared" si="55"/>
        <v/>
      </c>
      <c r="AK93" s="312" t="str">
        <f t="shared" si="55"/>
        <v/>
      </c>
      <c r="AL93" s="312" t="str">
        <f t="shared" si="55"/>
        <v/>
      </c>
      <c r="AM93" s="312" t="str">
        <f t="shared" si="55"/>
        <v/>
      </c>
      <c r="AN93" s="312" t="str">
        <f t="shared" si="55"/>
        <v/>
      </c>
      <c r="AO93" s="312" t="str">
        <f t="shared" si="55"/>
        <v/>
      </c>
      <c r="AP93" s="312" t="str">
        <f t="shared" si="55"/>
        <v/>
      </c>
      <c r="AQ93" s="312" t="str">
        <f t="shared" si="55"/>
        <v/>
      </c>
      <c r="AR93" s="312" t="str">
        <f t="shared" si="55"/>
        <v/>
      </c>
      <c r="AS93" s="312" t="str">
        <f t="shared" si="55"/>
        <v/>
      </c>
      <c r="AT93" s="312" t="str">
        <f t="shared" si="55"/>
        <v/>
      </c>
      <c r="AU93" s="312" t="str">
        <f t="shared" si="55"/>
        <v/>
      </c>
      <c r="AV93" s="312" t="str">
        <f t="shared" si="55"/>
        <v/>
      </c>
      <c r="AW93" s="312" t="str">
        <f t="shared" si="55"/>
        <v/>
      </c>
      <c r="AY93" s="311">
        <v>32</v>
      </c>
      <c r="AZ93" s="312" t="str">
        <f t="shared" si="22"/>
        <v/>
      </c>
      <c r="BA93" s="312" t="str">
        <f t="shared" si="23"/>
        <v/>
      </c>
      <c r="BB93" s="324" t="str">
        <f t="shared" si="24"/>
        <v/>
      </c>
      <c r="BC93" s="312" t="str">
        <f t="shared" ref="BC93:BV93" si="61">IF(BC39="○",$D93,"")</f>
        <v/>
      </c>
      <c r="BD93" s="312" t="str">
        <f t="shared" si="61"/>
        <v/>
      </c>
      <c r="BE93" s="312" t="str">
        <f t="shared" si="61"/>
        <v/>
      </c>
      <c r="BF93" s="312" t="str">
        <f t="shared" si="61"/>
        <v/>
      </c>
      <c r="BG93" s="312" t="str">
        <f t="shared" si="61"/>
        <v/>
      </c>
      <c r="BH93" s="312" t="str">
        <f t="shared" si="61"/>
        <v/>
      </c>
      <c r="BI93" s="312" t="str">
        <f t="shared" si="61"/>
        <v/>
      </c>
      <c r="BJ93" s="312" t="str">
        <f t="shared" si="61"/>
        <v/>
      </c>
      <c r="BK93" s="312" t="str">
        <f t="shared" si="61"/>
        <v/>
      </c>
      <c r="BL93" s="312" t="str">
        <f t="shared" si="61"/>
        <v/>
      </c>
      <c r="BM93" s="312" t="str">
        <f t="shared" si="61"/>
        <v/>
      </c>
      <c r="BN93" s="312" t="str">
        <f t="shared" si="61"/>
        <v/>
      </c>
      <c r="BO93" s="312" t="str">
        <f t="shared" si="61"/>
        <v/>
      </c>
      <c r="BP93" s="312" t="str">
        <f t="shared" si="61"/>
        <v/>
      </c>
      <c r="BQ93" s="312" t="str">
        <f t="shared" si="61"/>
        <v/>
      </c>
      <c r="BR93" s="312" t="str">
        <f t="shared" si="61"/>
        <v/>
      </c>
      <c r="BS93" s="312" t="str">
        <f t="shared" si="61"/>
        <v/>
      </c>
      <c r="BT93" s="312" t="str">
        <f t="shared" si="61"/>
        <v/>
      </c>
      <c r="BU93" s="312" t="str">
        <f t="shared" si="61"/>
        <v/>
      </c>
      <c r="BV93" s="312" t="str">
        <f t="shared" si="61"/>
        <v/>
      </c>
    </row>
    <row r="94" spans="1:74" ht="15.95" hidden="1" customHeight="1">
      <c r="A94" s="311">
        <v>33</v>
      </c>
      <c r="B94" s="312" t="str">
        <f t="shared" si="47"/>
        <v/>
      </c>
      <c r="C94" s="312" t="str">
        <f t="shared" si="47"/>
        <v/>
      </c>
      <c r="D94" s="369" t="str">
        <f t="shared" si="47"/>
        <v/>
      </c>
      <c r="E94" s="312" t="str">
        <f t="shared" ref="E94:E111" si="62">IF(E40="○",$D94,"")</f>
        <v/>
      </c>
      <c r="F94" s="312" t="str">
        <f t="shared" si="54"/>
        <v/>
      </c>
      <c r="G94" s="312" t="str">
        <f t="shared" si="54"/>
        <v/>
      </c>
      <c r="H94" s="312" t="str">
        <f t="shared" si="54"/>
        <v/>
      </c>
      <c r="I94" s="312" t="str">
        <f t="shared" si="54"/>
        <v/>
      </c>
      <c r="J94" s="312" t="str">
        <f t="shared" si="54"/>
        <v/>
      </c>
      <c r="K94" s="312" t="str">
        <f t="shared" si="54"/>
        <v/>
      </c>
      <c r="L94" s="312" t="str">
        <f t="shared" si="54"/>
        <v/>
      </c>
      <c r="M94" s="312" t="str">
        <f t="shared" si="54"/>
        <v/>
      </c>
      <c r="N94" s="312" t="str">
        <f t="shared" si="54"/>
        <v/>
      </c>
      <c r="O94" s="312" t="str">
        <f t="shared" si="54"/>
        <v/>
      </c>
      <c r="P94" s="312" t="str">
        <f t="shared" si="54"/>
        <v/>
      </c>
      <c r="Q94" s="312" t="str">
        <f t="shared" si="54"/>
        <v/>
      </c>
      <c r="R94" s="312" t="str">
        <f t="shared" si="54"/>
        <v/>
      </c>
      <c r="S94" s="312" t="str">
        <f t="shared" si="54"/>
        <v/>
      </c>
      <c r="T94" s="312" t="str">
        <f t="shared" si="54"/>
        <v/>
      </c>
      <c r="U94" s="312" t="str">
        <f t="shared" si="54"/>
        <v/>
      </c>
      <c r="V94" s="312" t="str">
        <f t="shared" si="54"/>
        <v/>
      </c>
      <c r="W94" s="312" t="str">
        <f t="shared" si="54"/>
        <v/>
      </c>
      <c r="X94" s="312" t="str">
        <f t="shared" si="54"/>
        <v/>
      </c>
      <c r="Y94" s="408"/>
      <c r="Z94" s="311">
        <v>33</v>
      </c>
      <c r="AA94" s="312" t="str">
        <f t="shared" si="19"/>
        <v/>
      </c>
      <c r="AB94" s="312" t="str">
        <f t="shared" si="20"/>
        <v/>
      </c>
      <c r="AC94" s="324" t="str">
        <f t="shared" si="21"/>
        <v/>
      </c>
      <c r="AD94" s="312" t="str">
        <f t="shared" si="39"/>
        <v/>
      </c>
      <c r="AE94" s="312" t="str">
        <f t="shared" si="55"/>
        <v/>
      </c>
      <c r="AF94" s="312" t="str">
        <f t="shared" si="55"/>
        <v/>
      </c>
      <c r="AG94" s="312" t="str">
        <f t="shared" si="55"/>
        <v/>
      </c>
      <c r="AH94" s="312" t="str">
        <f t="shared" si="55"/>
        <v/>
      </c>
      <c r="AI94" s="312" t="str">
        <f t="shared" si="55"/>
        <v/>
      </c>
      <c r="AJ94" s="312" t="str">
        <f t="shared" si="55"/>
        <v/>
      </c>
      <c r="AK94" s="312" t="str">
        <f t="shared" si="55"/>
        <v/>
      </c>
      <c r="AL94" s="312" t="str">
        <f t="shared" si="55"/>
        <v/>
      </c>
      <c r="AM94" s="312" t="str">
        <f t="shared" si="55"/>
        <v/>
      </c>
      <c r="AN94" s="312" t="str">
        <f t="shared" si="55"/>
        <v/>
      </c>
      <c r="AO94" s="312" t="str">
        <f t="shared" si="55"/>
        <v/>
      </c>
      <c r="AP94" s="312" t="str">
        <f t="shared" si="55"/>
        <v/>
      </c>
      <c r="AQ94" s="312" t="str">
        <f t="shared" si="55"/>
        <v/>
      </c>
      <c r="AR94" s="312" t="str">
        <f t="shared" si="55"/>
        <v/>
      </c>
      <c r="AS94" s="312" t="str">
        <f t="shared" si="55"/>
        <v/>
      </c>
      <c r="AT94" s="312" t="str">
        <f t="shared" si="55"/>
        <v/>
      </c>
      <c r="AU94" s="312" t="str">
        <f t="shared" si="55"/>
        <v/>
      </c>
      <c r="AV94" s="312" t="str">
        <f t="shared" si="55"/>
        <v/>
      </c>
      <c r="AW94" s="312" t="str">
        <f t="shared" si="55"/>
        <v/>
      </c>
      <c r="AY94" s="311">
        <v>33</v>
      </c>
      <c r="AZ94" s="312" t="str">
        <f t="shared" si="22"/>
        <v/>
      </c>
      <c r="BA94" s="312" t="str">
        <f t="shared" si="23"/>
        <v/>
      </c>
      <c r="BB94" s="324" t="str">
        <f t="shared" si="24"/>
        <v/>
      </c>
      <c r="BC94" s="312" t="str">
        <f t="shared" ref="BC94:BV94" si="63">IF(BC40="○",$D94,"")</f>
        <v/>
      </c>
      <c r="BD94" s="312" t="str">
        <f t="shared" si="63"/>
        <v/>
      </c>
      <c r="BE94" s="312" t="str">
        <f t="shared" si="63"/>
        <v/>
      </c>
      <c r="BF94" s="312" t="str">
        <f t="shared" si="63"/>
        <v/>
      </c>
      <c r="BG94" s="312" t="str">
        <f t="shared" si="63"/>
        <v/>
      </c>
      <c r="BH94" s="312" t="str">
        <f t="shared" si="63"/>
        <v/>
      </c>
      <c r="BI94" s="312" t="str">
        <f t="shared" si="63"/>
        <v/>
      </c>
      <c r="BJ94" s="312" t="str">
        <f t="shared" si="63"/>
        <v/>
      </c>
      <c r="BK94" s="312" t="str">
        <f t="shared" si="63"/>
        <v/>
      </c>
      <c r="BL94" s="312" t="str">
        <f t="shared" si="63"/>
        <v/>
      </c>
      <c r="BM94" s="312" t="str">
        <f t="shared" si="63"/>
        <v/>
      </c>
      <c r="BN94" s="312" t="str">
        <f t="shared" si="63"/>
        <v/>
      </c>
      <c r="BO94" s="312" t="str">
        <f t="shared" si="63"/>
        <v/>
      </c>
      <c r="BP94" s="312" t="str">
        <f t="shared" si="63"/>
        <v/>
      </c>
      <c r="BQ94" s="312" t="str">
        <f t="shared" si="63"/>
        <v/>
      </c>
      <c r="BR94" s="312" t="str">
        <f t="shared" si="63"/>
        <v/>
      </c>
      <c r="BS94" s="312" t="str">
        <f t="shared" si="63"/>
        <v/>
      </c>
      <c r="BT94" s="312" t="str">
        <f t="shared" si="63"/>
        <v/>
      </c>
      <c r="BU94" s="312" t="str">
        <f t="shared" si="63"/>
        <v/>
      </c>
      <c r="BV94" s="312" t="str">
        <f t="shared" si="63"/>
        <v/>
      </c>
    </row>
    <row r="95" spans="1:74" ht="15.95" hidden="1" customHeight="1">
      <c r="A95" s="311">
        <v>34</v>
      </c>
      <c r="B95" s="312" t="str">
        <f t="shared" si="47"/>
        <v/>
      </c>
      <c r="C95" s="312" t="str">
        <f t="shared" si="47"/>
        <v/>
      </c>
      <c r="D95" s="369" t="str">
        <f t="shared" si="47"/>
        <v/>
      </c>
      <c r="E95" s="312" t="str">
        <f t="shared" si="62"/>
        <v/>
      </c>
      <c r="F95" s="312" t="str">
        <f t="shared" si="54"/>
        <v/>
      </c>
      <c r="G95" s="312" t="str">
        <f t="shared" si="54"/>
        <v/>
      </c>
      <c r="H95" s="312" t="str">
        <f t="shared" si="54"/>
        <v/>
      </c>
      <c r="I95" s="312" t="str">
        <f t="shared" si="54"/>
        <v/>
      </c>
      <c r="J95" s="312" t="str">
        <f t="shared" si="54"/>
        <v/>
      </c>
      <c r="K95" s="312" t="str">
        <f t="shared" si="54"/>
        <v/>
      </c>
      <c r="L95" s="312" t="str">
        <f t="shared" si="54"/>
        <v/>
      </c>
      <c r="M95" s="312" t="str">
        <f t="shared" si="54"/>
        <v/>
      </c>
      <c r="N95" s="312" t="str">
        <f t="shared" si="54"/>
        <v/>
      </c>
      <c r="O95" s="312" t="str">
        <f t="shared" si="54"/>
        <v/>
      </c>
      <c r="P95" s="312" t="str">
        <f t="shared" si="54"/>
        <v/>
      </c>
      <c r="Q95" s="312" t="str">
        <f t="shared" si="54"/>
        <v/>
      </c>
      <c r="R95" s="312" t="str">
        <f t="shared" si="54"/>
        <v/>
      </c>
      <c r="S95" s="312" t="str">
        <f t="shared" si="54"/>
        <v/>
      </c>
      <c r="T95" s="312" t="str">
        <f t="shared" si="54"/>
        <v/>
      </c>
      <c r="U95" s="312" t="str">
        <f t="shared" si="54"/>
        <v/>
      </c>
      <c r="V95" s="312" t="str">
        <f t="shared" si="54"/>
        <v/>
      </c>
      <c r="W95" s="312" t="str">
        <f t="shared" si="54"/>
        <v/>
      </c>
      <c r="X95" s="312" t="str">
        <f t="shared" si="54"/>
        <v/>
      </c>
      <c r="Y95" s="408"/>
      <c r="Z95" s="311">
        <v>34</v>
      </c>
      <c r="AA95" s="312" t="str">
        <f t="shared" si="19"/>
        <v/>
      </c>
      <c r="AB95" s="312" t="str">
        <f t="shared" si="20"/>
        <v/>
      </c>
      <c r="AC95" s="324" t="str">
        <f t="shared" si="21"/>
        <v/>
      </c>
      <c r="AD95" s="312" t="str">
        <f t="shared" si="39"/>
        <v/>
      </c>
      <c r="AE95" s="312" t="str">
        <f t="shared" si="55"/>
        <v/>
      </c>
      <c r="AF95" s="312" t="str">
        <f t="shared" si="55"/>
        <v/>
      </c>
      <c r="AG95" s="312" t="str">
        <f t="shared" si="55"/>
        <v/>
      </c>
      <c r="AH95" s="312" t="str">
        <f t="shared" si="55"/>
        <v/>
      </c>
      <c r="AI95" s="312" t="str">
        <f t="shared" si="55"/>
        <v/>
      </c>
      <c r="AJ95" s="312" t="str">
        <f t="shared" si="55"/>
        <v/>
      </c>
      <c r="AK95" s="312" t="str">
        <f t="shared" si="55"/>
        <v/>
      </c>
      <c r="AL95" s="312" t="str">
        <f t="shared" si="55"/>
        <v/>
      </c>
      <c r="AM95" s="312" t="str">
        <f t="shared" si="55"/>
        <v/>
      </c>
      <c r="AN95" s="312" t="str">
        <f t="shared" si="55"/>
        <v/>
      </c>
      <c r="AO95" s="312" t="str">
        <f t="shared" si="55"/>
        <v/>
      </c>
      <c r="AP95" s="312" t="str">
        <f t="shared" si="55"/>
        <v/>
      </c>
      <c r="AQ95" s="312" t="str">
        <f t="shared" si="55"/>
        <v/>
      </c>
      <c r="AR95" s="312" t="str">
        <f t="shared" si="55"/>
        <v/>
      </c>
      <c r="AS95" s="312" t="str">
        <f t="shared" si="55"/>
        <v/>
      </c>
      <c r="AT95" s="312" t="str">
        <f t="shared" si="55"/>
        <v/>
      </c>
      <c r="AU95" s="312" t="str">
        <f t="shared" si="55"/>
        <v/>
      </c>
      <c r="AV95" s="312" t="str">
        <f t="shared" si="55"/>
        <v/>
      </c>
      <c r="AW95" s="312" t="str">
        <f t="shared" si="55"/>
        <v/>
      </c>
      <c r="AY95" s="311">
        <v>34</v>
      </c>
      <c r="AZ95" s="312" t="str">
        <f t="shared" si="22"/>
        <v/>
      </c>
      <c r="BA95" s="312" t="str">
        <f t="shared" si="23"/>
        <v/>
      </c>
      <c r="BB95" s="324" t="str">
        <f t="shared" si="24"/>
        <v/>
      </c>
      <c r="BC95" s="312" t="str">
        <f t="shared" ref="BC95:BV95" si="64">IF(BC41="○",$D95,"")</f>
        <v/>
      </c>
      <c r="BD95" s="312" t="str">
        <f t="shared" si="64"/>
        <v/>
      </c>
      <c r="BE95" s="312" t="str">
        <f t="shared" si="64"/>
        <v/>
      </c>
      <c r="BF95" s="312" t="str">
        <f t="shared" si="64"/>
        <v/>
      </c>
      <c r="BG95" s="312" t="str">
        <f t="shared" si="64"/>
        <v/>
      </c>
      <c r="BH95" s="312" t="str">
        <f t="shared" si="64"/>
        <v/>
      </c>
      <c r="BI95" s="312" t="str">
        <f t="shared" si="64"/>
        <v/>
      </c>
      <c r="BJ95" s="312" t="str">
        <f t="shared" si="64"/>
        <v/>
      </c>
      <c r="BK95" s="312" t="str">
        <f t="shared" si="64"/>
        <v/>
      </c>
      <c r="BL95" s="312" t="str">
        <f t="shared" si="64"/>
        <v/>
      </c>
      <c r="BM95" s="312" t="str">
        <f t="shared" si="64"/>
        <v/>
      </c>
      <c r="BN95" s="312" t="str">
        <f t="shared" si="64"/>
        <v/>
      </c>
      <c r="BO95" s="312" t="str">
        <f t="shared" si="64"/>
        <v/>
      </c>
      <c r="BP95" s="312" t="str">
        <f t="shared" si="64"/>
        <v/>
      </c>
      <c r="BQ95" s="312" t="str">
        <f t="shared" si="64"/>
        <v/>
      </c>
      <c r="BR95" s="312" t="str">
        <f t="shared" si="64"/>
        <v/>
      </c>
      <c r="BS95" s="312" t="str">
        <f t="shared" si="64"/>
        <v/>
      </c>
      <c r="BT95" s="312" t="str">
        <f t="shared" si="64"/>
        <v/>
      </c>
      <c r="BU95" s="312" t="str">
        <f t="shared" si="64"/>
        <v/>
      </c>
      <c r="BV95" s="312" t="str">
        <f t="shared" si="64"/>
        <v/>
      </c>
    </row>
    <row r="96" spans="1:74" ht="15.95" hidden="1" customHeight="1">
      <c r="A96" s="311">
        <v>35</v>
      </c>
      <c r="B96" s="312" t="str">
        <f t="shared" si="47"/>
        <v/>
      </c>
      <c r="C96" s="312" t="str">
        <f t="shared" si="47"/>
        <v/>
      </c>
      <c r="D96" s="369" t="str">
        <f t="shared" si="47"/>
        <v/>
      </c>
      <c r="E96" s="312" t="str">
        <f t="shared" si="62"/>
        <v/>
      </c>
      <c r="F96" s="312" t="str">
        <f t="shared" si="54"/>
        <v/>
      </c>
      <c r="G96" s="312" t="str">
        <f t="shared" si="54"/>
        <v/>
      </c>
      <c r="H96" s="312" t="str">
        <f t="shared" si="54"/>
        <v/>
      </c>
      <c r="I96" s="312" t="str">
        <f t="shared" si="54"/>
        <v/>
      </c>
      <c r="J96" s="312" t="str">
        <f t="shared" si="54"/>
        <v/>
      </c>
      <c r="K96" s="312" t="str">
        <f t="shared" si="54"/>
        <v/>
      </c>
      <c r="L96" s="312" t="str">
        <f t="shared" si="54"/>
        <v/>
      </c>
      <c r="M96" s="312" t="str">
        <f t="shared" si="54"/>
        <v/>
      </c>
      <c r="N96" s="312" t="str">
        <f t="shared" si="54"/>
        <v/>
      </c>
      <c r="O96" s="312" t="str">
        <f t="shared" si="54"/>
        <v/>
      </c>
      <c r="P96" s="312" t="str">
        <f t="shared" si="54"/>
        <v/>
      </c>
      <c r="Q96" s="312" t="str">
        <f t="shared" si="54"/>
        <v/>
      </c>
      <c r="R96" s="312" t="str">
        <f t="shared" si="54"/>
        <v/>
      </c>
      <c r="S96" s="312" t="str">
        <f t="shared" si="54"/>
        <v/>
      </c>
      <c r="T96" s="312" t="str">
        <f t="shared" si="54"/>
        <v/>
      </c>
      <c r="U96" s="312" t="str">
        <f t="shared" si="54"/>
        <v/>
      </c>
      <c r="V96" s="312" t="str">
        <f t="shared" si="54"/>
        <v/>
      </c>
      <c r="W96" s="312" t="str">
        <f t="shared" si="54"/>
        <v/>
      </c>
      <c r="X96" s="312" t="str">
        <f t="shared" si="54"/>
        <v/>
      </c>
      <c r="Y96" s="408"/>
      <c r="Z96" s="311">
        <v>35</v>
      </c>
      <c r="AA96" s="312" t="str">
        <f t="shared" si="19"/>
        <v/>
      </c>
      <c r="AB96" s="312" t="str">
        <f t="shared" si="20"/>
        <v/>
      </c>
      <c r="AC96" s="324" t="str">
        <f t="shared" si="21"/>
        <v/>
      </c>
      <c r="AD96" s="312" t="str">
        <f t="shared" si="39"/>
        <v/>
      </c>
      <c r="AE96" s="312" t="str">
        <f t="shared" si="55"/>
        <v/>
      </c>
      <c r="AF96" s="312" t="str">
        <f t="shared" si="55"/>
        <v/>
      </c>
      <c r="AG96" s="312" t="str">
        <f t="shared" si="55"/>
        <v/>
      </c>
      <c r="AH96" s="312" t="str">
        <f t="shared" si="55"/>
        <v/>
      </c>
      <c r="AI96" s="312" t="str">
        <f t="shared" si="55"/>
        <v/>
      </c>
      <c r="AJ96" s="312" t="str">
        <f t="shared" si="55"/>
        <v/>
      </c>
      <c r="AK96" s="312" t="str">
        <f t="shared" si="55"/>
        <v/>
      </c>
      <c r="AL96" s="312" t="str">
        <f t="shared" si="55"/>
        <v/>
      </c>
      <c r="AM96" s="312" t="str">
        <f t="shared" si="55"/>
        <v/>
      </c>
      <c r="AN96" s="312" t="str">
        <f t="shared" si="55"/>
        <v/>
      </c>
      <c r="AO96" s="312" t="str">
        <f t="shared" si="55"/>
        <v/>
      </c>
      <c r="AP96" s="312" t="str">
        <f t="shared" si="55"/>
        <v/>
      </c>
      <c r="AQ96" s="312" t="str">
        <f t="shared" si="55"/>
        <v/>
      </c>
      <c r="AR96" s="312" t="str">
        <f t="shared" si="55"/>
        <v/>
      </c>
      <c r="AS96" s="312" t="str">
        <f t="shared" si="55"/>
        <v/>
      </c>
      <c r="AT96" s="312" t="str">
        <f t="shared" si="55"/>
        <v/>
      </c>
      <c r="AU96" s="312" t="str">
        <f t="shared" si="55"/>
        <v/>
      </c>
      <c r="AV96" s="312" t="str">
        <f t="shared" si="55"/>
        <v/>
      </c>
      <c r="AW96" s="312" t="str">
        <f t="shared" si="55"/>
        <v/>
      </c>
      <c r="AY96" s="311">
        <v>35</v>
      </c>
      <c r="AZ96" s="312" t="str">
        <f t="shared" si="22"/>
        <v/>
      </c>
      <c r="BA96" s="312" t="str">
        <f t="shared" si="23"/>
        <v/>
      </c>
      <c r="BB96" s="324" t="str">
        <f t="shared" si="24"/>
        <v/>
      </c>
      <c r="BC96" s="312" t="str">
        <f t="shared" ref="BC96:BV96" si="65">IF(BC42="○",$D96,"")</f>
        <v/>
      </c>
      <c r="BD96" s="312" t="str">
        <f t="shared" si="65"/>
        <v/>
      </c>
      <c r="BE96" s="312" t="str">
        <f t="shared" si="65"/>
        <v/>
      </c>
      <c r="BF96" s="312" t="str">
        <f t="shared" si="65"/>
        <v/>
      </c>
      <c r="BG96" s="312" t="str">
        <f t="shared" si="65"/>
        <v/>
      </c>
      <c r="BH96" s="312" t="str">
        <f t="shared" si="65"/>
        <v/>
      </c>
      <c r="BI96" s="312" t="str">
        <f t="shared" si="65"/>
        <v/>
      </c>
      <c r="BJ96" s="312" t="str">
        <f t="shared" si="65"/>
        <v/>
      </c>
      <c r="BK96" s="312" t="str">
        <f t="shared" si="65"/>
        <v/>
      </c>
      <c r="BL96" s="312" t="str">
        <f t="shared" si="65"/>
        <v/>
      </c>
      <c r="BM96" s="312" t="str">
        <f t="shared" si="65"/>
        <v/>
      </c>
      <c r="BN96" s="312" t="str">
        <f t="shared" si="65"/>
        <v/>
      </c>
      <c r="BO96" s="312" t="str">
        <f t="shared" si="65"/>
        <v/>
      </c>
      <c r="BP96" s="312" t="str">
        <f t="shared" si="65"/>
        <v/>
      </c>
      <c r="BQ96" s="312" t="str">
        <f t="shared" si="65"/>
        <v/>
      </c>
      <c r="BR96" s="312" t="str">
        <f t="shared" si="65"/>
        <v/>
      </c>
      <c r="BS96" s="312" t="str">
        <f t="shared" si="65"/>
        <v/>
      </c>
      <c r="BT96" s="312" t="str">
        <f t="shared" si="65"/>
        <v/>
      </c>
      <c r="BU96" s="312" t="str">
        <f t="shared" si="65"/>
        <v/>
      </c>
      <c r="BV96" s="312" t="str">
        <f t="shared" si="65"/>
        <v/>
      </c>
    </row>
    <row r="97" spans="1:74" ht="15.95" hidden="1" customHeight="1">
      <c r="A97" s="311">
        <v>36</v>
      </c>
      <c r="B97" s="312" t="str">
        <f t="shared" si="47"/>
        <v/>
      </c>
      <c r="C97" s="312" t="str">
        <f t="shared" si="47"/>
        <v/>
      </c>
      <c r="D97" s="369" t="str">
        <f t="shared" si="47"/>
        <v/>
      </c>
      <c r="E97" s="312" t="str">
        <f t="shared" si="62"/>
        <v/>
      </c>
      <c r="F97" s="312" t="str">
        <f t="shared" si="54"/>
        <v/>
      </c>
      <c r="G97" s="312" t="str">
        <f t="shared" si="54"/>
        <v/>
      </c>
      <c r="H97" s="312" t="str">
        <f t="shared" si="54"/>
        <v/>
      </c>
      <c r="I97" s="312" t="str">
        <f t="shared" si="54"/>
        <v/>
      </c>
      <c r="J97" s="312" t="str">
        <f t="shared" si="54"/>
        <v/>
      </c>
      <c r="K97" s="312" t="str">
        <f t="shared" si="54"/>
        <v/>
      </c>
      <c r="L97" s="312" t="str">
        <f t="shared" si="54"/>
        <v/>
      </c>
      <c r="M97" s="312" t="str">
        <f t="shared" si="54"/>
        <v/>
      </c>
      <c r="N97" s="312" t="str">
        <f t="shared" si="54"/>
        <v/>
      </c>
      <c r="O97" s="312" t="str">
        <f t="shared" si="54"/>
        <v/>
      </c>
      <c r="P97" s="312" t="str">
        <f t="shared" si="54"/>
        <v/>
      </c>
      <c r="Q97" s="312" t="str">
        <f t="shared" si="54"/>
        <v/>
      </c>
      <c r="R97" s="312" t="str">
        <f t="shared" si="54"/>
        <v/>
      </c>
      <c r="S97" s="312" t="str">
        <f t="shared" si="54"/>
        <v/>
      </c>
      <c r="T97" s="312" t="str">
        <f t="shared" si="54"/>
        <v/>
      </c>
      <c r="U97" s="312" t="str">
        <f t="shared" si="54"/>
        <v/>
      </c>
      <c r="V97" s="312" t="str">
        <f t="shared" si="54"/>
        <v/>
      </c>
      <c r="W97" s="312" t="str">
        <f t="shared" si="54"/>
        <v/>
      </c>
      <c r="X97" s="312" t="str">
        <f t="shared" si="54"/>
        <v/>
      </c>
      <c r="Y97" s="408"/>
      <c r="Z97" s="311">
        <v>36</v>
      </c>
      <c r="AA97" s="312" t="str">
        <f t="shared" si="19"/>
        <v/>
      </c>
      <c r="AB97" s="312" t="str">
        <f t="shared" si="20"/>
        <v/>
      </c>
      <c r="AC97" s="324" t="str">
        <f t="shared" si="21"/>
        <v/>
      </c>
      <c r="AD97" s="312" t="str">
        <f t="shared" si="39"/>
        <v/>
      </c>
      <c r="AE97" s="312" t="str">
        <f t="shared" si="55"/>
        <v/>
      </c>
      <c r="AF97" s="312" t="str">
        <f t="shared" si="55"/>
        <v/>
      </c>
      <c r="AG97" s="312" t="str">
        <f t="shared" si="55"/>
        <v/>
      </c>
      <c r="AH97" s="312" t="str">
        <f t="shared" si="55"/>
        <v/>
      </c>
      <c r="AI97" s="312" t="str">
        <f t="shared" si="55"/>
        <v/>
      </c>
      <c r="AJ97" s="312" t="str">
        <f t="shared" si="55"/>
        <v/>
      </c>
      <c r="AK97" s="312" t="str">
        <f t="shared" si="55"/>
        <v/>
      </c>
      <c r="AL97" s="312" t="str">
        <f t="shared" si="55"/>
        <v/>
      </c>
      <c r="AM97" s="312" t="str">
        <f t="shared" si="55"/>
        <v/>
      </c>
      <c r="AN97" s="312" t="str">
        <f t="shared" si="55"/>
        <v/>
      </c>
      <c r="AO97" s="312" t="str">
        <f t="shared" si="55"/>
        <v/>
      </c>
      <c r="AP97" s="312" t="str">
        <f t="shared" si="55"/>
        <v/>
      </c>
      <c r="AQ97" s="312" t="str">
        <f t="shared" si="55"/>
        <v/>
      </c>
      <c r="AR97" s="312" t="str">
        <f t="shared" si="55"/>
        <v/>
      </c>
      <c r="AS97" s="312" t="str">
        <f t="shared" si="55"/>
        <v/>
      </c>
      <c r="AT97" s="312" t="str">
        <f t="shared" si="55"/>
        <v/>
      </c>
      <c r="AU97" s="312" t="str">
        <f t="shared" si="55"/>
        <v/>
      </c>
      <c r="AV97" s="312" t="str">
        <f t="shared" si="55"/>
        <v/>
      </c>
      <c r="AW97" s="312" t="str">
        <f t="shared" si="55"/>
        <v/>
      </c>
      <c r="AY97" s="311">
        <v>36</v>
      </c>
      <c r="AZ97" s="312" t="str">
        <f t="shared" si="22"/>
        <v/>
      </c>
      <c r="BA97" s="312" t="str">
        <f t="shared" si="23"/>
        <v/>
      </c>
      <c r="BB97" s="324" t="str">
        <f t="shared" si="24"/>
        <v/>
      </c>
      <c r="BC97" s="312" t="str">
        <f t="shared" ref="BC97:BV97" si="66">IF(BC43="○",$D97,"")</f>
        <v/>
      </c>
      <c r="BD97" s="312" t="str">
        <f t="shared" si="66"/>
        <v/>
      </c>
      <c r="BE97" s="312" t="str">
        <f t="shared" si="66"/>
        <v/>
      </c>
      <c r="BF97" s="312" t="str">
        <f t="shared" si="66"/>
        <v/>
      </c>
      <c r="BG97" s="312" t="str">
        <f t="shared" si="66"/>
        <v/>
      </c>
      <c r="BH97" s="312" t="str">
        <f t="shared" si="66"/>
        <v/>
      </c>
      <c r="BI97" s="312" t="str">
        <f t="shared" si="66"/>
        <v/>
      </c>
      <c r="BJ97" s="312" t="str">
        <f t="shared" si="66"/>
        <v/>
      </c>
      <c r="BK97" s="312" t="str">
        <f t="shared" si="66"/>
        <v/>
      </c>
      <c r="BL97" s="312" t="str">
        <f t="shared" si="66"/>
        <v/>
      </c>
      <c r="BM97" s="312" t="str">
        <f t="shared" si="66"/>
        <v/>
      </c>
      <c r="BN97" s="312" t="str">
        <f t="shared" si="66"/>
        <v/>
      </c>
      <c r="BO97" s="312" t="str">
        <f t="shared" si="66"/>
        <v/>
      </c>
      <c r="BP97" s="312" t="str">
        <f t="shared" si="66"/>
        <v/>
      </c>
      <c r="BQ97" s="312" t="str">
        <f t="shared" si="66"/>
        <v/>
      </c>
      <c r="BR97" s="312" t="str">
        <f t="shared" si="66"/>
        <v/>
      </c>
      <c r="BS97" s="312" t="str">
        <f t="shared" si="66"/>
        <v/>
      </c>
      <c r="BT97" s="312" t="str">
        <f t="shared" si="66"/>
        <v/>
      </c>
      <c r="BU97" s="312" t="str">
        <f t="shared" si="66"/>
        <v/>
      </c>
      <c r="BV97" s="312" t="str">
        <f t="shared" si="66"/>
        <v/>
      </c>
    </row>
    <row r="98" spans="1:74" ht="15.95" hidden="1" customHeight="1">
      <c r="A98" s="311">
        <v>37</v>
      </c>
      <c r="B98" s="312" t="str">
        <f t="shared" si="47"/>
        <v/>
      </c>
      <c r="C98" s="312" t="str">
        <f t="shared" si="47"/>
        <v/>
      </c>
      <c r="D98" s="369" t="str">
        <f t="shared" si="47"/>
        <v/>
      </c>
      <c r="E98" s="312" t="str">
        <f t="shared" si="62"/>
        <v/>
      </c>
      <c r="F98" s="312" t="str">
        <f t="shared" si="54"/>
        <v/>
      </c>
      <c r="G98" s="312" t="str">
        <f t="shared" si="54"/>
        <v/>
      </c>
      <c r="H98" s="312" t="str">
        <f t="shared" si="54"/>
        <v/>
      </c>
      <c r="I98" s="312" t="str">
        <f t="shared" si="54"/>
        <v/>
      </c>
      <c r="J98" s="312" t="str">
        <f t="shared" si="54"/>
        <v/>
      </c>
      <c r="K98" s="312" t="str">
        <f t="shared" si="54"/>
        <v/>
      </c>
      <c r="L98" s="312" t="str">
        <f t="shared" si="54"/>
        <v/>
      </c>
      <c r="M98" s="312" t="str">
        <f t="shared" si="54"/>
        <v/>
      </c>
      <c r="N98" s="312" t="str">
        <f t="shared" si="54"/>
        <v/>
      </c>
      <c r="O98" s="312" t="str">
        <f t="shared" si="54"/>
        <v/>
      </c>
      <c r="P98" s="312" t="str">
        <f t="shared" si="54"/>
        <v/>
      </c>
      <c r="Q98" s="312" t="str">
        <f t="shared" si="54"/>
        <v/>
      </c>
      <c r="R98" s="312" t="str">
        <f t="shared" si="54"/>
        <v/>
      </c>
      <c r="S98" s="312" t="str">
        <f t="shared" si="54"/>
        <v/>
      </c>
      <c r="T98" s="312" t="str">
        <f t="shared" si="54"/>
        <v/>
      </c>
      <c r="U98" s="312" t="str">
        <f t="shared" si="54"/>
        <v/>
      </c>
      <c r="V98" s="312" t="str">
        <f t="shared" si="54"/>
        <v/>
      </c>
      <c r="W98" s="312" t="str">
        <f t="shared" si="54"/>
        <v/>
      </c>
      <c r="X98" s="312" t="str">
        <f t="shared" si="54"/>
        <v/>
      </c>
      <c r="Y98" s="408"/>
      <c r="Z98" s="311">
        <v>37</v>
      </c>
      <c r="AA98" s="312" t="str">
        <f t="shared" si="19"/>
        <v/>
      </c>
      <c r="AB98" s="312" t="str">
        <f t="shared" si="20"/>
        <v/>
      </c>
      <c r="AC98" s="324" t="str">
        <f t="shared" si="21"/>
        <v/>
      </c>
      <c r="AD98" s="312" t="str">
        <f t="shared" si="39"/>
        <v/>
      </c>
      <c r="AE98" s="312" t="str">
        <f t="shared" si="55"/>
        <v/>
      </c>
      <c r="AF98" s="312" t="str">
        <f t="shared" si="55"/>
        <v/>
      </c>
      <c r="AG98" s="312" t="str">
        <f t="shared" si="55"/>
        <v/>
      </c>
      <c r="AH98" s="312" t="str">
        <f t="shared" si="55"/>
        <v/>
      </c>
      <c r="AI98" s="312" t="str">
        <f t="shared" si="55"/>
        <v/>
      </c>
      <c r="AJ98" s="312" t="str">
        <f t="shared" si="55"/>
        <v/>
      </c>
      <c r="AK98" s="312" t="str">
        <f t="shared" si="55"/>
        <v/>
      </c>
      <c r="AL98" s="312" t="str">
        <f t="shared" si="55"/>
        <v/>
      </c>
      <c r="AM98" s="312" t="str">
        <f t="shared" si="55"/>
        <v/>
      </c>
      <c r="AN98" s="312" t="str">
        <f t="shared" si="55"/>
        <v/>
      </c>
      <c r="AO98" s="312" t="str">
        <f t="shared" si="55"/>
        <v/>
      </c>
      <c r="AP98" s="312" t="str">
        <f t="shared" si="55"/>
        <v/>
      </c>
      <c r="AQ98" s="312" t="str">
        <f t="shared" si="55"/>
        <v/>
      </c>
      <c r="AR98" s="312" t="str">
        <f t="shared" si="55"/>
        <v/>
      </c>
      <c r="AS98" s="312" t="str">
        <f t="shared" si="55"/>
        <v/>
      </c>
      <c r="AT98" s="312" t="str">
        <f t="shared" si="55"/>
        <v/>
      </c>
      <c r="AU98" s="312" t="str">
        <f t="shared" si="55"/>
        <v/>
      </c>
      <c r="AV98" s="312" t="str">
        <f t="shared" si="55"/>
        <v/>
      </c>
      <c r="AW98" s="312" t="str">
        <f t="shared" si="55"/>
        <v/>
      </c>
      <c r="AY98" s="311">
        <v>37</v>
      </c>
      <c r="AZ98" s="312" t="str">
        <f t="shared" si="22"/>
        <v/>
      </c>
      <c r="BA98" s="312" t="str">
        <f t="shared" si="23"/>
        <v/>
      </c>
      <c r="BB98" s="324" t="str">
        <f t="shared" si="24"/>
        <v/>
      </c>
      <c r="BC98" s="312" t="str">
        <f t="shared" ref="BC98:BV98" si="67">IF(BC44="○",$D98,"")</f>
        <v/>
      </c>
      <c r="BD98" s="312" t="str">
        <f t="shared" si="67"/>
        <v/>
      </c>
      <c r="BE98" s="312" t="str">
        <f t="shared" si="67"/>
        <v/>
      </c>
      <c r="BF98" s="312" t="str">
        <f t="shared" si="67"/>
        <v/>
      </c>
      <c r="BG98" s="312" t="str">
        <f t="shared" si="67"/>
        <v/>
      </c>
      <c r="BH98" s="312" t="str">
        <f t="shared" si="67"/>
        <v/>
      </c>
      <c r="BI98" s="312" t="str">
        <f t="shared" si="67"/>
        <v/>
      </c>
      <c r="BJ98" s="312" t="str">
        <f t="shared" si="67"/>
        <v/>
      </c>
      <c r="BK98" s="312" t="str">
        <f t="shared" si="67"/>
        <v/>
      </c>
      <c r="BL98" s="312" t="str">
        <f t="shared" si="67"/>
        <v/>
      </c>
      <c r="BM98" s="312" t="str">
        <f t="shared" si="67"/>
        <v/>
      </c>
      <c r="BN98" s="312" t="str">
        <f t="shared" si="67"/>
        <v/>
      </c>
      <c r="BO98" s="312" t="str">
        <f t="shared" si="67"/>
        <v/>
      </c>
      <c r="BP98" s="312" t="str">
        <f t="shared" si="67"/>
        <v/>
      </c>
      <c r="BQ98" s="312" t="str">
        <f t="shared" si="67"/>
        <v/>
      </c>
      <c r="BR98" s="312" t="str">
        <f t="shared" si="67"/>
        <v/>
      </c>
      <c r="BS98" s="312" t="str">
        <f t="shared" si="67"/>
        <v/>
      </c>
      <c r="BT98" s="312" t="str">
        <f t="shared" si="67"/>
        <v/>
      </c>
      <c r="BU98" s="312" t="str">
        <f t="shared" si="67"/>
        <v/>
      </c>
      <c r="BV98" s="312" t="str">
        <f t="shared" si="67"/>
        <v/>
      </c>
    </row>
    <row r="99" spans="1:74" ht="15.95" hidden="1" customHeight="1">
      <c r="A99" s="311">
        <v>38</v>
      </c>
      <c r="B99" s="312" t="str">
        <f t="shared" si="47"/>
        <v/>
      </c>
      <c r="C99" s="312" t="str">
        <f t="shared" si="47"/>
        <v/>
      </c>
      <c r="D99" s="369" t="str">
        <f t="shared" si="47"/>
        <v/>
      </c>
      <c r="E99" s="312" t="str">
        <f t="shared" si="62"/>
        <v/>
      </c>
      <c r="F99" s="312" t="str">
        <f t="shared" si="54"/>
        <v/>
      </c>
      <c r="G99" s="312" t="str">
        <f t="shared" si="54"/>
        <v/>
      </c>
      <c r="H99" s="312" t="str">
        <f t="shared" si="54"/>
        <v/>
      </c>
      <c r="I99" s="312" t="str">
        <f t="shared" si="54"/>
        <v/>
      </c>
      <c r="J99" s="312" t="str">
        <f t="shared" si="54"/>
        <v/>
      </c>
      <c r="K99" s="312" t="str">
        <f t="shared" si="54"/>
        <v/>
      </c>
      <c r="L99" s="312" t="str">
        <f t="shared" si="54"/>
        <v/>
      </c>
      <c r="M99" s="312" t="str">
        <f t="shared" si="54"/>
        <v/>
      </c>
      <c r="N99" s="312" t="str">
        <f t="shared" si="54"/>
        <v/>
      </c>
      <c r="O99" s="312" t="str">
        <f t="shared" si="54"/>
        <v/>
      </c>
      <c r="P99" s="312" t="str">
        <f t="shared" si="54"/>
        <v/>
      </c>
      <c r="Q99" s="312" t="str">
        <f t="shared" si="54"/>
        <v/>
      </c>
      <c r="R99" s="312" t="str">
        <f t="shared" si="54"/>
        <v/>
      </c>
      <c r="S99" s="312" t="str">
        <f t="shared" si="54"/>
        <v/>
      </c>
      <c r="T99" s="312" t="str">
        <f t="shared" si="54"/>
        <v/>
      </c>
      <c r="U99" s="312" t="str">
        <f t="shared" si="54"/>
        <v/>
      </c>
      <c r="V99" s="312" t="str">
        <f t="shared" si="54"/>
        <v/>
      </c>
      <c r="W99" s="312" t="str">
        <f t="shared" si="54"/>
        <v/>
      </c>
      <c r="X99" s="312" t="str">
        <f t="shared" si="54"/>
        <v/>
      </c>
      <c r="Y99" s="408"/>
      <c r="Z99" s="311">
        <v>38</v>
      </c>
      <c r="AA99" s="312" t="str">
        <f t="shared" si="19"/>
        <v/>
      </c>
      <c r="AB99" s="312" t="str">
        <f t="shared" si="20"/>
        <v/>
      </c>
      <c r="AC99" s="324" t="str">
        <f t="shared" si="21"/>
        <v/>
      </c>
      <c r="AD99" s="312" t="str">
        <f t="shared" si="39"/>
        <v/>
      </c>
      <c r="AE99" s="312" t="str">
        <f t="shared" si="55"/>
        <v/>
      </c>
      <c r="AF99" s="312" t="str">
        <f t="shared" si="55"/>
        <v/>
      </c>
      <c r="AG99" s="312" t="str">
        <f t="shared" si="55"/>
        <v/>
      </c>
      <c r="AH99" s="312" t="str">
        <f t="shared" si="55"/>
        <v/>
      </c>
      <c r="AI99" s="312" t="str">
        <f t="shared" si="55"/>
        <v/>
      </c>
      <c r="AJ99" s="312" t="str">
        <f t="shared" si="55"/>
        <v/>
      </c>
      <c r="AK99" s="312" t="str">
        <f t="shared" si="55"/>
        <v/>
      </c>
      <c r="AL99" s="312" t="str">
        <f t="shared" si="55"/>
        <v/>
      </c>
      <c r="AM99" s="312" t="str">
        <f t="shared" si="55"/>
        <v/>
      </c>
      <c r="AN99" s="312" t="str">
        <f t="shared" si="55"/>
        <v/>
      </c>
      <c r="AO99" s="312" t="str">
        <f t="shared" si="55"/>
        <v/>
      </c>
      <c r="AP99" s="312" t="str">
        <f t="shared" si="55"/>
        <v/>
      </c>
      <c r="AQ99" s="312" t="str">
        <f t="shared" si="55"/>
        <v/>
      </c>
      <c r="AR99" s="312" t="str">
        <f t="shared" si="55"/>
        <v/>
      </c>
      <c r="AS99" s="312" t="str">
        <f t="shared" si="55"/>
        <v/>
      </c>
      <c r="AT99" s="312" t="str">
        <f t="shared" si="55"/>
        <v/>
      </c>
      <c r="AU99" s="312" t="str">
        <f t="shared" si="55"/>
        <v/>
      </c>
      <c r="AV99" s="312" t="str">
        <f t="shared" si="55"/>
        <v/>
      </c>
      <c r="AW99" s="312" t="str">
        <f t="shared" si="55"/>
        <v/>
      </c>
      <c r="AY99" s="311">
        <v>38</v>
      </c>
      <c r="AZ99" s="312" t="str">
        <f t="shared" si="22"/>
        <v/>
      </c>
      <c r="BA99" s="312" t="str">
        <f t="shared" si="23"/>
        <v/>
      </c>
      <c r="BB99" s="324" t="str">
        <f t="shared" si="24"/>
        <v/>
      </c>
      <c r="BC99" s="312" t="str">
        <f t="shared" ref="BC99:BV99" si="68">IF(BC45="○",$D99,"")</f>
        <v/>
      </c>
      <c r="BD99" s="312" t="str">
        <f t="shared" si="68"/>
        <v/>
      </c>
      <c r="BE99" s="312" t="str">
        <f t="shared" si="68"/>
        <v/>
      </c>
      <c r="BF99" s="312" t="str">
        <f t="shared" si="68"/>
        <v/>
      </c>
      <c r="BG99" s="312" t="str">
        <f t="shared" si="68"/>
        <v/>
      </c>
      <c r="BH99" s="312" t="str">
        <f t="shared" si="68"/>
        <v/>
      </c>
      <c r="BI99" s="312" t="str">
        <f t="shared" si="68"/>
        <v/>
      </c>
      <c r="BJ99" s="312" t="str">
        <f t="shared" si="68"/>
        <v/>
      </c>
      <c r="BK99" s="312" t="str">
        <f t="shared" si="68"/>
        <v/>
      </c>
      <c r="BL99" s="312" t="str">
        <f t="shared" si="68"/>
        <v/>
      </c>
      <c r="BM99" s="312" t="str">
        <f t="shared" si="68"/>
        <v/>
      </c>
      <c r="BN99" s="312" t="str">
        <f t="shared" si="68"/>
        <v/>
      </c>
      <c r="BO99" s="312" t="str">
        <f t="shared" si="68"/>
        <v/>
      </c>
      <c r="BP99" s="312" t="str">
        <f t="shared" si="68"/>
        <v/>
      </c>
      <c r="BQ99" s="312" t="str">
        <f t="shared" si="68"/>
        <v/>
      </c>
      <c r="BR99" s="312" t="str">
        <f t="shared" si="68"/>
        <v/>
      </c>
      <c r="BS99" s="312" t="str">
        <f t="shared" si="68"/>
        <v/>
      </c>
      <c r="BT99" s="312" t="str">
        <f t="shared" si="68"/>
        <v/>
      </c>
      <c r="BU99" s="312" t="str">
        <f t="shared" si="68"/>
        <v/>
      </c>
      <c r="BV99" s="312" t="str">
        <f t="shared" si="68"/>
        <v/>
      </c>
    </row>
    <row r="100" spans="1:74" ht="15.95" hidden="1" customHeight="1">
      <c r="A100" s="311">
        <v>39</v>
      </c>
      <c r="B100" s="312" t="str">
        <f t="shared" si="47"/>
        <v/>
      </c>
      <c r="C100" s="312" t="str">
        <f t="shared" si="47"/>
        <v/>
      </c>
      <c r="D100" s="369" t="str">
        <f t="shared" si="47"/>
        <v/>
      </c>
      <c r="E100" s="312" t="str">
        <f t="shared" si="62"/>
        <v/>
      </c>
      <c r="F100" s="312" t="str">
        <f t="shared" si="54"/>
        <v/>
      </c>
      <c r="G100" s="312" t="str">
        <f t="shared" si="54"/>
        <v/>
      </c>
      <c r="H100" s="312" t="str">
        <f t="shared" si="54"/>
        <v/>
      </c>
      <c r="I100" s="312" t="str">
        <f t="shared" si="54"/>
        <v/>
      </c>
      <c r="J100" s="312" t="str">
        <f t="shared" si="54"/>
        <v/>
      </c>
      <c r="K100" s="312" t="str">
        <f t="shared" si="54"/>
        <v/>
      </c>
      <c r="L100" s="312" t="str">
        <f t="shared" si="54"/>
        <v/>
      </c>
      <c r="M100" s="312" t="str">
        <f t="shared" si="54"/>
        <v/>
      </c>
      <c r="N100" s="312" t="str">
        <f t="shared" si="54"/>
        <v/>
      </c>
      <c r="O100" s="312" t="str">
        <f t="shared" si="54"/>
        <v/>
      </c>
      <c r="P100" s="312" t="str">
        <f t="shared" si="54"/>
        <v/>
      </c>
      <c r="Q100" s="312" t="str">
        <f t="shared" si="54"/>
        <v/>
      </c>
      <c r="R100" s="312" t="str">
        <f t="shared" si="54"/>
        <v/>
      </c>
      <c r="S100" s="312" t="str">
        <f t="shared" si="54"/>
        <v/>
      </c>
      <c r="T100" s="312" t="str">
        <f t="shared" si="54"/>
        <v/>
      </c>
      <c r="U100" s="312" t="str">
        <f t="shared" si="54"/>
        <v/>
      </c>
      <c r="V100" s="312" t="str">
        <f t="shared" si="54"/>
        <v/>
      </c>
      <c r="W100" s="312" t="str">
        <f t="shared" si="54"/>
        <v/>
      </c>
      <c r="X100" s="312" t="str">
        <f t="shared" si="54"/>
        <v/>
      </c>
      <c r="Y100" s="408"/>
      <c r="Z100" s="311">
        <v>39</v>
      </c>
      <c r="AA100" s="312" t="str">
        <f t="shared" si="19"/>
        <v/>
      </c>
      <c r="AB100" s="312" t="str">
        <f t="shared" si="20"/>
        <v/>
      </c>
      <c r="AC100" s="324" t="str">
        <f t="shared" si="21"/>
        <v/>
      </c>
      <c r="AD100" s="312" t="str">
        <f t="shared" si="39"/>
        <v/>
      </c>
      <c r="AE100" s="312" t="str">
        <f t="shared" si="55"/>
        <v/>
      </c>
      <c r="AF100" s="312" t="str">
        <f t="shared" si="55"/>
        <v/>
      </c>
      <c r="AG100" s="312" t="str">
        <f t="shared" si="55"/>
        <v/>
      </c>
      <c r="AH100" s="312" t="str">
        <f t="shared" si="55"/>
        <v/>
      </c>
      <c r="AI100" s="312" t="str">
        <f t="shared" si="55"/>
        <v/>
      </c>
      <c r="AJ100" s="312" t="str">
        <f t="shared" si="55"/>
        <v/>
      </c>
      <c r="AK100" s="312" t="str">
        <f t="shared" si="55"/>
        <v/>
      </c>
      <c r="AL100" s="312" t="str">
        <f t="shared" si="55"/>
        <v/>
      </c>
      <c r="AM100" s="312" t="str">
        <f t="shared" si="55"/>
        <v/>
      </c>
      <c r="AN100" s="312" t="str">
        <f t="shared" si="55"/>
        <v/>
      </c>
      <c r="AO100" s="312" t="str">
        <f t="shared" si="55"/>
        <v/>
      </c>
      <c r="AP100" s="312" t="str">
        <f t="shared" si="55"/>
        <v/>
      </c>
      <c r="AQ100" s="312" t="str">
        <f t="shared" si="55"/>
        <v/>
      </c>
      <c r="AR100" s="312" t="str">
        <f t="shared" si="55"/>
        <v/>
      </c>
      <c r="AS100" s="312" t="str">
        <f t="shared" si="55"/>
        <v/>
      </c>
      <c r="AT100" s="312" t="str">
        <f t="shared" si="55"/>
        <v/>
      </c>
      <c r="AU100" s="312" t="str">
        <f t="shared" si="55"/>
        <v/>
      </c>
      <c r="AV100" s="312" t="str">
        <f t="shared" si="55"/>
        <v/>
      </c>
      <c r="AW100" s="312" t="str">
        <f t="shared" si="55"/>
        <v/>
      </c>
      <c r="AY100" s="311">
        <v>39</v>
      </c>
      <c r="AZ100" s="312" t="str">
        <f t="shared" si="22"/>
        <v/>
      </c>
      <c r="BA100" s="312" t="str">
        <f t="shared" si="23"/>
        <v/>
      </c>
      <c r="BB100" s="324" t="str">
        <f t="shared" si="24"/>
        <v/>
      </c>
      <c r="BC100" s="312" t="str">
        <f t="shared" ref="BC100:BV100" si="69">IF(BC46="○",$D100,"")</f>
        <v/>
      </c>
      <c r="BD100" s="312" t="str">
        <f t="shared" si="69"/>
        <v/>
      </c>
      <c r="BE100" s="312" t="str">
        <f t="shared" si="69"/>
        <v/>
      </c>
      <c r="BF100" s="312" t="str">
        <f t="shared" si="69"/>
        <v/>
      </c>
      <c r="BG100" s="312" t="str">
        <f t="shared" si="69"/>
        <v/>
      </c>
      <c r="BH100" s="312" t="str">
        <f t="shared" si="69"/>
        <v/>
      </c>
      <c r="BI100" s="312" t="str">
        <f t="shared" si="69"/>
        <v/>
      </c>
      <c r="BJ100" s="312" t="str">
        <f t="shared" si="69"/>
        <v/>
      </c>
      <c r="BK100" s="312" t="str">
        <f t="shared" si="69"/>
        <v/>
      </c>
      <c r="BL100" s="312" t="str">
        <f t="shared" si="69"/>
        <v/>
      </c>
      <c r="BM100" s="312" t="str">
        <f t="shared" si="69"/>
        <v/>
      </c>
      <c r="BN100" s="312" t="str">
        <f t="shared" si="69"/>
        <v/>
      </c>
      <c r="BO100" s="312" t="str">
        <f t="shared" si="69"/>
        <v/>
      </c>
      <c r="BP100" s="312" t="str">
        <f t="shared" si="69"/>
        <v/>
      </c>
      <c r="BQ100" s="312" t="str">
        <f t="shared" si="69"/>
        <v/>
      </c>
      <c r="BR100" s="312" t="str">
        <f t="shared" si="69"/>
        <v/>
      </c>
      <c r="BS100" s="312" t="str">
        <f t="shared" si="69"/>
        <v/>
      </c>
      <c r="BT100" s="312" t="str">
        <f t="shared" si="69"/>
        <v/>
      </c>
      <c r="BU100" s="312" t="str">
        <f t="shared" si="69"/>
        <v/>
      </c>
      <c r="BV100" s="312" t="str">
        <f t="shared" si="69"/>
        <v/>
      </c>
    </row>
    <row r="101" spans="1:74" ht="15.95" hidden="1" customHeight="1">
      <c r="A101" s="311">
        <v>40</v>
      </c>
      <c r="B101" s="312" t="str">
        <f t="shared" si="47"/>
        <v/>
      </c>
      <c r="C101" s="312" t="str">
        <f t="shared" si="47"/>
        <v/>
      </c>
      <c r="D101" s="369" t="str">
        <f t="shared" si="47"/>
        <v/>
      </c>
      <c r="E101" s="312" t="str">
        <f t="shared" si="62"/>
        <v/>
      </c>
      <c r="F101" s="312" t="str">
        <f t="shared" ref="F101:X111" si="70">IF(F47="○",$D101,"")</f>
        <v/>
      </c>
      <c r="G101" s="312" t="str">
        <f t="shared" si="70"/>
        <v/>
      </c>
      <c r="H101" s="312" t="str">
        <f t="shared" si="70"/>
        <v/>
      </c>
      <c r="I101" s="312" t="str">
        <f t="shared" si="70"/>
        <v/>
      </c>
      <c r="J101" s="312" t="str">
        <f t="shared" si="70"/>
        <v/>
      </c>
      <c r="K101" s="312" t="str">
        <f t="shared" si="70"/>
        <v/>
      </c>
      <c r="L101" s="312" t="str">
        <f t="shared" si="70"/>
        <v/>
      </c>
      <c r="M101" s="312" t="str">
        <f t="shared" si="70"/>
        <v/>
      </c>
      <c r="N101" s="312" t="str">
        <f t="shared" si="70"/>
        <v/>
      </c>
      <c r="O101" s="312" t="str">
        <f t="shared" si="70"/>
        <v/>
      </c>
      <c r="P101" s="312" t="str">
        <f t="shared" si="70"/>
        <v/>
      </c>
      <c r="Q101" s="312" t="str">
        <f t="shared" si="70"/>
        <v/>
      </c>
      <c r="R101" s="312" t="str">
        <f t="shared" si="70"/>
        <v/>
      </c>
      <c r="S101" s="312" t="str">
        <f t="shared" si="70"/>
        <v/>
      </c>
      <c r="T101" s="312" t="str">
        <f t="shared" si="70"/>
        <v/>
      </c>
      <c r="U101" s="312" t="str">
        <f t="shared" si="70"/>
        <v/>
      </c>
      <c r="V101" s="312" t="str">
        <f t="shared" si="70"/>
        <v/>
      </c>
      <c r="W101" s="312" t="str">
        <f t="shared" si="70"/>
        <v/>
      </c>
      <c r="X101" s="312" t="str">
        <f t="shared" si="70"/>
        <v/>
      </c>
      <c r="Y101" s="408"/>
      <c r="Z101" s="311">
        <v>40</v>
      </c>
      <c r="AA101" s="312" t="str">
        <f t="shared" si="19"/>
        <v/>
      </c>
      <c r="AB101" s="312" t="str">
        <f t="shared" si="20"/>
        <v/>
      </c>
      <c r="AC101" s="324" t="str">
        <f t="shared" si="21"/>
        <v/>
      </c>
      <c r="AD101" s="312" t="str">
        <f t="shared" si="39"/>
        <v/>
      </c>
      <c r="AE101" s="312" t="str">
        <f t="shared" si="39"/>
        <v/>
      </c>
      <c r="AF101" s="312" t="str">
        <f t="shared" si="39"/>
        <v/>
      </c>
      <c r="AG101" s="312" t="str">
        <f t="shared" si="39"/>
        <v/>
      </c>
      <c r="AH101" s="312" t="str">
        <f t="shared" si="39"/>
        <v/>
      </c>
      <c r="AI101" s="312" t="str">
        <f t="shared" si="39"/>
        <v/>
      </c>
      <c r="AJ101" s="312" t="str">
        <f t="shared" si="39"/>
        <v/>
      </c>
      <c r="AK101" s="312" t="str">
        <f t="shared" si="39"/>
        <v/>
      </c>
      <c r="AL101" s="312" t="str">
        <f t="shared" si="39"/>
        <v/>
      </c>
      <c r="AM101" s="312" t="str">
        <f t="shared" si="39"/>
        <v/>
      </c>
      <c r="AN101" s="312" t="str">
        <f t="shared" si="39"/>
        <v/>
      </c>
      <c r="AO101" s="312" t="str">
        <f t="shared" si="39"/>
        <v/>
      </c>
      <c r="AP101" s="312" t="str">
        <f t="shared" si="39"/>
        <v/>
      </c>
      <c r="AQ101" s="312" t="str">
        <f t="shared" si="39"/>
        <v/>
      </c>
      <c r="AR101" s="312" t="str">
        <f t="shared" si="39"/>
        <v/>
      </c>
      <c r="AS101" s="312" t="str">
        <f t="shared" si="39"/>
        <v/>
      </c>
      <c r="AT101" s="312" t="str">
        <f t="shared" ref="AT101:AW101" si="71">IF(AT47="○",$D101,"")</f>
        <v/>
      </c>
      <c r="AU101" s="312" t="str">
        <f t="shared" si="71"/>
        <v/>
      </c>
      <c r="AV101" s="312" t="str">
        <f t="shared" si="71"/>
        <v/>
      </c>
      <c r="AW101" s="312" t="str">
        <f t="shared" si="71"/>
        <v/>
      </c>
      <c r="AY101" s="311">
        <v>40</v>
      </c>
      <c r="AZ101" s="312" t="str">
        <f t="shared" si="22"/>
        <v/>
      </c>
      <c r="BA101" s="312" t="str">
        <f t="shared" si="23"/>
        <v/>
      </c>
      <c r="BB101" s="324" t="str">
        <f t="shared" si="24"/>
        <v/>
      </c>
      <c r="BC101" s="312" t="str">
        <f t="shared" ref="BC101:BV101" si="72">IF(BC47="○",$D101,"")</f>
        <v/>
      </c>
      <c r="BD101" s="312" t="str">
        <f t="shared" si="72"/>
        <v/>
      </c>
      <c r="BE101" s="312" t="str">
        <f t="shared" si="72"/>
        <v/>
      </c>
      <c r="BF101" s="312" t="str">
        <f t="shared" si="72"/>
        <v/>
      </c>
      <c r="BG101" s="312" t="str">
        <f t="shared" si="72"/>
        <v/>
      </c>
      <c r="BH101" s="312" t="str">
        <f t="shared" si="72"/>
        <v/>
      </c>
      <c r="BI101" s="312" t="str">
        <f t="shared" si="72"/>
        <v/>
      </c>
      <c r="BJ101" s="312" t="str">
        <f t="shared" si="72"/>
        <v/>
      </c>
      <c r="BK101" s="312" t="str">
        <f t="shared" si="72"/>
        <v/>
      </c>
      <c r="BL101" s="312" t="str">
        <f t="shared" si="72"/>
        <v/>
      </c>
      <c r="BM101" s="312" t="str">
        <f t="shared" si="72"/>
        <v/>
      </c>
      <c r="BN101" s="312" t="str">
        <f t="shared" si="72"/>
        <v/>
      </c>
      <c r="BO101" s="312" t="str">
        <f t="shared" si="72"/>
        <v/>
      </c>
      <c r="BP101" s="312" t="str">
        <f t="shared" si="72"/>
        <v/>
      </c>
      <c r="BQ101" s="312" t="str">
        <f t="shared" si="72"/>
        <v/>
      </c>
      <c r="BR101" s="312" t="str">
        <f t="shared" si="72"/>
        <v/>
      </c>
      <c r="BS101" s="312" t="str">
        <f t="shared" si="72"/>
        <v/>
      </c>
      <c r="BT101" s="312" t="str">
        <f t="shared" si="72"/>
        <v/>
      </c>
      <c r="BU101" s="312" t="str">
        <f t="shared" si="72"/>
        <v/>
      </c>
      <c r="BV101" s="312" t="str">
        <f t="shared" si="72"/>
        <v/>
      </c>
    </row>
    <row r="102" spans="1:74" ht="15.95" hidden="1" customHeight="1">
      <c r="A102" s="311">
        <v>41</v>
      </c>
      <c r="B102" s="312" t="str">
        <f t="shared" ref="B102:D111" si="73">B48</f>
        <v/>
      </c>
      <c r="C102" s="312" t="str">
        <f t="shared" si="73"/>
        <v/>
      </c>
      <c r="D102" s="369" t="str">
        <f t="shared" si="73"/>
        <v/>
      </c>
      <c r="E102" s="312" t="str">
        <f t="shared" si="62"/>
        <v/>
      </c>
      <c r="F102" s="312" t="str">
        <f t="shared" si="70"/>
        <v/>
      </c>
      <c r="G102" s="312" t="str">
        <f t="shared" si="70"/>
        <v/>
      </c>
      <c r="H102" s="312" t="str">
        <f t="shared" si="70"/>
        <v/>
      </c>
      <c r="I102" s="312" t="str">
        <f t="shared" si="70"/>
        <v/>
      </c>
      <c r="J102" s="312" t="str">
        <f t="shared" si="70"/>
        <v/>
      </c>
      <c r="K102" s="312" t="str">
        <f t="shared" si="70"/>
        <v/>
      </c>
      <c r="L102" s="312" t="str">
        <f t="shared" si="70"/>
        <v/>
      </c>
      <c r="M102" s="312" t="str">
        <f t="shared" si="70"/>
        <v/>
      </c>
      <c r="N102" s="312" t="str">
        <f t="shared" si="70"/>
        <v/>
      </c>
      <c r="O102" s="312" t="str">
        <f t="shared" si="70"/>
        <v/>
      </c>
      <c r="P102" s="312" t="str">
        <f t="shared" si="70"/>
        <v/>
      </c>
      <c r="Q102" s="312" t="str">
        <f t="shared" si="70"/>
        <v/>
      </c>
      <c r="R102" s="312" t="str">
        <f t="shared" si="70"/>
        <v/>
      </c>
      <c r="S102" s="312" t="str">
        <f t="shared" si="70"/>
        <v/>
      </c>
      <c r="T102" s="312" t="str">
        <f t="shared" si="70"/>
        <v/>
      </c>
      <c r="U102" s="312" t="str">
        <f t="shared" si="70"/>
        <v/>
      </c>
      <c r="V102" s="312" t="str">
        <f t="shared" si="70"/>
        <v/>
      </c>
      <c r="W102" s="312" t="str">
        <f t="shared" si="70"/>
        <v/>
      </c>
      <c r="X102" s="312" t="str">
        <f t="shared" si="70"/>
        <v/>
      </c>
      <c r="Y102" s="408"/>
      <c r="Z102" s="311">
        <v>41</v>
      </c>
      <c r="AA102" s="312" t="str">
        <f t="shared" si="19"/>
        <v/>
      </c>
      <c r="AB102" s="312" t="str">
        <f t="shared" si="20"/>
        <v/>
      </c>
      <c r="AC102" s="324" t="str">
        <f t="shared" si="21"/>
        <v/>
      </c>
      <c r="AD102" s="312" t="str">
        <f t="shared" ref="AD102:AW111" si="74">IF(AD48="○",$D102,"")</f>
        <v/>
      </c>
      <c r="AE102" s="312" t="str">
        <f t="shared" si="74"/>
        <v/>
      </c>
      <c r="AF102" s="312" t="str">
        <f t="shared" si="74"/>
        <v/>
      </c>
      <c r="AG102" s="312" t="str">
        <f t="shared" si="74"/>
        <v/>
      </c>
      <c r="AH102" s="312" t="str">
        <f t="shared" si="74"/>
        <v/>
      </c>
      <c r="AI102" s="312" t="str">
        <f t="shared" si="74"/>
        <v/>
      </c>
      <c r="AJ102" s="312" t="str">
        <f t="shared" si="74"/>
        <v/>
      </c>
      <c r="AK102" s="312" t="str">
        <f t="shared" si="74"/>
        <v/>
      </c>
      <c r="AL102" s="312" t="str">
        <f t="shared" si="74"/>
        <v/>
      </c>
      <c r="AM102" s="312" t="str">
        <f t="shared" si="74"/>
        <v/>
      </c>
      <c r="AN102" s="312" t="str">
        <f t="shared" si="74"/>
        <v/>
      </c>
      <c r="AO102" s="312" t="str">
        <f t="shared" si="74"/>
        <v/>
      </c>
      <c r="AP102" s="312" t="str">
        <f t="shared" si="74"/>
        <v/>
      </c>
      <c r="AQ102" s="312" t="str">
        <f t="shared" si="74"/>
        <v/>
      </c>
      <c r="AR102" s="312" t="str">
        <f t="shared" si="74"/>
        <v/>
      </c>
      <c r="AS102" s="312" t="str">
        <f t="shared" si="74"/>
        <v/>
      </c>
      <c r="AT102" s="312" t="str">
        <f t="shared" si="74"/>
        <v/>
      </c>
      <c r="AU102" s="312" t="str">
        <f t="shared" si="74"/>
        <v/>
      </c>
      <c r="AV102" s="312" t="str">
        <f t="shared" si="74"/>
        <v/>
      </c>
      <c r="AW102" s="312" t="str">
        <f t="shared" si="74"/>
        <v/>
      </c>
      <c r="AY102" s="311">
        <v>41</v>
      </c>
      <c r="AZ102" s="312" t="str">
        <f t="shared" si="22"/>
        <v/>
      </c>
      <c r="BA102" s="312" t="str">
        <f t="shared" si="23"/>
        <v/>
      </c>
      <c r="BB102" s="324" t="str">
        <f t="shared" si="24"/>
        <v/>
      </c>
      <c r="BC102" s="312" t="str">
        <f t="shared" ref="BC102:BV102" si="75">IF(BC48="○",$D102,"")</f>
        <v/>
      </c>
      <c r="BD102" s="312" t="str">
        <f t="shared" si="75"/>
        <v/>
      </c>
      <c r="BE102" s="312" t="str">
        <f t="shared" si="75"/>
        <v/>
      </c>
      <c r="BF102" s="312" t="str">
        <f t="shared" si="75"/>
        <v/>
      </c>
      <c r="BG102" s="312" t="str">
        <f t="shared" si="75"/>
        <v/>
      </c>
      <c r="BH102" s="312" t="str">
        <f t="shared" si="75"/>
        <v/>
      </c>
      <c r="BI102" s="312" t="str">
        <f t="shared" si="75"/>
        <v/>
      </c>
      <c r="BJ102" s="312" t="str">
        <f t="shared" si="75"/>
        <v/>
      </c>
      <c r="BK102" s="312" t="str">
        <f t="shared" si="75"/>
        <v/>
      </c>
      <c r="BL102" s="312" t="str">
        <f t="shared" si="75"/>
        <v/>
      </c>
      <c r="BM102" s="312" t="str">
        <f t="shared" si="75"/>
        <v/>
      </c>
      <c r="BN102" s="312" t="str">
        <f t="shared" si="75"/>
        <v/>
      </c>
      <c r="BO102" s="312" t="str">
        <f t="shared" si="75"/>
        <v/>
      </c>
      <c r="BP102" s="312" t="str">
        <f t="shared" si="75"/>
        <v/>
      </c>
      <c r="BQ102" s="312" t="str">
        <f t="shared" si="75"/>
        <v/>
      </c>
      <c r="BR102" s="312" t="str">
        <f t="shared" si="75"/>
        <v/>
      </c>
      <c r="BS102" s="312" t="str">
        <f t="shared" si="75"/>
        <v/>
      </c>
      <c r="BT102" s="312" t="str">
        <f t="shared" si="75"/>
        <v/>
      </c>
      <c r="BU102" s="312" t="str">
        <f t="shared" si="75"/>
        <v/>
      </c>
      <c r="BV102" s="312" t="str">
        <f t="shared" si="75"/>
        <v/>
      </c>
    </row>
    <row r="103" spans="1:74" ht="15.95" hidden="1" customHeight="1">
      <c r="A103" s="311">
        <v>42</v>
      </c>
      <c r="B103" s="312" t="str">
        <f t="shared" si="73"/>
        <v/>
      </c>
      <c r="C103" s="312" t="str">
        <f t="shared" si="73"/>
        <v/>
      </c>
      <c r="D103" s="369" t="str">
        <f t="shared" si="73"/>
        <v/>
      </c>
      <c r="E103" s="312" t="str">
        <f t="shared" si="62"/>
        <v/>
      </c>
      <c r="F103" s="312" t="str">
        <f t="shared" si="70"/>
        <v/>
      </c>
      <c r="G103" s="312" t="str">
        <f t="shared" si="70"/>
        <v/>
      </c>
      <c r="H103" s="312" t="str">
        <f t="shared" si="70"/>
        <v/>
      </c>
      <c r="I103" s="312" t="str">
        <f t="shared" si="70"/>
        <v/>
      </c>
      <c r="J103" s="312" t="str">
        <f t="shared" si="70"/>
        <v/>
      </c>
      <c r="K103" s="312" t="str">
        <f t="shared" si="70"/>
        <v/>
      </c>
      <c r="L103" s="312" t="str">
        <f t="shared" si="70"/>
        <v/>
      </c>
      <c r="M103" s="312" t="str">
        <f t="shared" si="70"/>
        <v/>
      </c>
      <c r="N103" s="312" t="str">
        <f t="shared" si="70"/>
        <v/>
      </c>
      <c r="O103" s="312" t="str">
        <f t="shared" si="70"/>
        <v/>
      </c>
      <c r="P103" s="312" t="str">
        <f t="shared" si="70"/>
        <v/>
      </c>
      <c r="Q103" s="312" t="str">
        <f t="shared" si="70"/>
        <v/>
      </c>
      <c r="R103" s="312" t="str">
        <f t="shared" si="70"/>
        <v/>
      </c>
      <c r="S103" s="312" t="str">
        <f t="shared" si="70"/>
        <v/>
      </c>
      <c r="T103" s="312" t="str">
        <f t="shared" si="70"/>
        <v/>
      </c>
      <c r="U103" s="312" t="str">
        <f t="shared" si="70"/>
        <v/>
      </c>
      <c r="V103" s="312" t="str">
        <f t="shared" si="70"/>
        <v/>
      </c>
      <c r="W103" s="312" t="str">
        <f t="shared" si="70"/>
        <v/>
      </c>
      <c r="X103" s="312" t="str">
        <f t="shared" si="70"/>
        <v/>
      </c>
      <c r="Y103" s="408"/>
      <c r="Z103" s="311">
        <v>42</v>
      </c>
      <c r="AA103" s="312" t="str">
        <f t="shared" si="19"/>
        <v/>
      </c>
      <c r="AB103" s="312" t="str">
        <f t="shared" si="20"/>
        <v/>
      </c>
      <c r="AC103" s="324" t="str">
        <f t="shared" si="21"/>
        <v/>
      </c>
      <c r="AD103" s="312" t="str">
        <f t="shared" si="74"/>
        <v/>
      </c>
      <c r="AE103" s="312" t="str">
        <f t="shared" si="74"/>
        <v/>
      </c>
      <c r="AF103" s="312" t="str">
        <f t="shared" si="74"/>
        <v/>
      </c>
      <c r="AG103" s="312" t="str">
        <f t="shared" si="74"/>
        <v/>
      </c>
      <c r="AH103" s="312" t="str">
        <f t="shared" si="74"/>
        <v/>
      </c>
      <c r="AI103" s="312" t="str">
        <f t="shared" si="74"/>
        <v/>
      </c>
      <c r="AJ103" s="312" t="str">
        <f t="shared" si="74"/>
        <v/>
      </c>
      <c r="AK103" s="312" t="str">
        <f t="shared" si="74"/>
        <v/>
      </c>
      <c r="AL103" s="312" t="str">
        <f t="shared" si="74"/>
        <v/>
      </c>
      <c r="AM103" s="312" t="str">
        <f t="shared" si="74"/>
        <v/>
      </c>
      <c r="AN103" s="312" t="str">
        <f t="shared" si="74"/>
        <v/>
      </c>
      <c r="AO103" s="312" t="str">
        <f t="shared" si="74"/>
        <v/>
      </c>
      <c r="AP103" s="312" t="str">
        <f t="shared" si="74"/>
        <v/>
      </c>
      <c r="AQ103" s="312" t="str">
        <f t="shared" si="74"/>
        <v/>
      </c>
      <c r="AR103" s="312" t="str">
        <f t="shared" si="74"/>
        <v/>
      </c>
      <c r="AS103" s="312" t="str">
        <f t="shared" si="74"/>
        <v/>
      </c>
      <c r="AT103" s="312" t="str">
        <f t="shared" si="74"/>
        <v/>
      </c>
      <c r="AU103" s="312" t="str">
        <f t="shared" si="74"/>
        <v/>
      </c>
      <c r="AV103" s="312" t="str">
        <f t="shared" si="74"/>
        <v/>
      </c>
      <c r="AW103" s="312" t="str">
        <f t="shared" si="74"/>
        <v/>
      </c>
      <c r="AY103" s="311">
        <v>42</v>
      </c>
      <c r="AZ103" s="312" t="str">
        <f t="shared" si="22"/>
        <v/>
      </c>
      <c r="BA103" s="312" t="str">
        <f t="shared" si="23"/>
        <v/>
      </c>
      <c r="BB103" s="324" t="str">
        <f t="shared" si="24"/>
        <v/>
      </c>
      <c r="BC103" s="312" t="str">
        <f t="shared" ref="BC103:BV103" si="76">IF(BC49="○",$D103,"")</f>
        <v/>
      </c>
      <c r="BD103" s="312" t="str">
        <f t="shared" si="76"/>
        <v/>
      </c>
      <c r="BE103" s="312" t="str">
        <f t="shared" si="76"/>
        <v/>
      </c>
      <c r="BF103" s="312" t="str">
        <f t="shared" si="76"/>
        <v/>
      </c>
      <c r="BG103" s="312" t="str">
        <f t="shared" si="76"/>
        <v/>
      </c>
      <c r="BH103" s="312" t="str">
        <f t="shared" si="76"/>
        <v/>
      </c>
      <c r="BI103" s="312" t="str">
        <f t="shared" si="76"/>
        <v/>
      </c>
      <c r="BJ103" s="312" t="str">
        <f t="shared" si="76"/>
        <v/>
      </c>
      <c r="BK103" s="312" t="str">
        <f t="shared" si="76"/>
        <v/>
      </c>
      <c r="BL103" s="312" t="str">
        <f t="shared" si="76"/>
        <v/>
      </c>
      <c r="BM103" s="312" t="str">
        <f t="shared" si="76"/>
        <v/>
      </c>
      <c r="BN103" s="312" t="str">
        <f t="shared" si="76"/>
        <v/>
      </c>
      <c r="BO103" s="312" t="str">
        <f t="shared" si="76"/>
        <v/>
      </c>
      <c r="BP103" s="312" t="str">
        <f t="shared" si="76"/>
        <v/>
      </c>
      <c r="BQ103" s="312" t="str">
        <f t="shared" si="76"/>
        <v/>
      </c>
      <c r="BR103" s="312" t="str">
        <f t="shared" si="76"/>
        <v/>
      </c>
      <c r="BS103" s="312" t="str">
        <f t="shared" si="76"/>
        <v/>
      </c>
      <c r="BT103" s="312" t="str">
        <f t="shared" si="76"/>
        <v/>
      </c>
      <c r="BU103" s="312" t="str">
        <f t="shared" si="76"/>
        <v/>
      </c>
      <c r="BV103" s="312" t="str">
        <f t="shared" si="76"/>
        <v/>
      </c>
    </row>
    <row r="104" spans="1:74" ht="15.95" hidden="1" customHeight="1">
      <c r="A104" s="311">
        <v>43</v>
      </c>
      <c r="B104" s="312" t="str">
        <f t="shared" si="73"/>
        <v/>
      </c>
      <c r="C104" s="312" t="str">
        <f t="shared" si="73"/>
        <v/>
      </c>
      <c r="D104" s="369" t="str">
        <f t="shared" si="73"/>
        <v/>
      </c>
      <c r="E104" s="312" t="str">
        <f t="shared" si="62"/>
        <v/>
      </c>
      <c r="F104" s="312" t="str">
        <f t="shared" si="70"/>
        <v/>
      </c>
      <c r="G104" s="312" t="str">
        <f t="shared" si="70"/>
        <v/>
      </c>
      <c r="H104" s="312" t="str">
        <f t="shared" si="70"/>
        <v/>
      </c>
      <c r="I104" s="312" t="str">
        <f t="shared" si="70"/>
        <v/>
      </c>
      <c r="J104" s="312" t="str">
        <f t="shared" si="70"/>
        <v/>
      </c>
      <c r="K104" s="312" t="str">
        <f t="shared" si="70"/>
        <v/>
      </c>
      <c r="L104" s="312" t="str">
        <f t="shared" si="70"/>
        <v/>
      </c>
      <c r="M104" s="312" t="str">
        <f t="shared" si="70"/>
        <v/>
      </c>
      <c r="N104" s="312" t="str">
        <f t="shared" si="70"/>
        <v/>
      </c>
      <c r="O104" s="312" t="str">
        <f t="shared" si="70"/>
        <v/>
      </c>
      <c r="P104" s="312" t="str">
        <f t="shared" si="70"/>
        <v/>
      </c>
      <c r="Q104" s="312" t="str">
        <f t="shared" si="70"/>
        <v/>
      </c>
      <c r="R104" s="312" t="str">
        <f t="shared" si="70"/>
        <v/>
      </c>
      <c r="S104" s="312" t="str">
        <f t="shared" si="70"/>
        <v/>
      </c>
      <c r="T104" s="312" t="str">
        <f t="shared" si="70"/>
        <v/>
      </c>
      <c r="U104" s="312" t="str">
        <f t="shared" si="70"/>
        <v/>
      </c>
      <c r="V104" s="312" t="str">
        <f t="shared" si="70"/>
        <v/>
      </c>
      <c r="W104" s="312" t="str">
        <f t="shared" si="70"/>
        <v/>
      </c>
      <c r="X104" s="312" t="str">
        <f t="shared" si="70"/>
        <v/>
      </c>
      <c r="Y104" s="408"/>
      <c r="Z104" s="311">
        <v>43</v>
      </c>
      <c r="AA104" s="312" t="str">
        <f t="shared" si="19"/>
        <v/>
      </c>
      <c r="AB104" s="312" t="str">
        <f t="shared" si="20"/>
        <v/>
      </c>
      <c r="AC104" s="324" t="str">
        <f t="shared" si="21"/>
        <v/>
      </c>
      <c r="AD104" s="312" t="str">
        <f t="shared" si="74"/>
        <v/>
      </c>
      <c r="AE104" s="312" t="str">
        <f t="shared" si="74"/>
        <v/>
      </c>
      <c r="AF104" s="312" t="str">
        <f t="shared" si="74"/>
        <v/>
      </c>
      <c r="AG104" s="312" t="str">
        <f t="shared" si="74"/>
        <v/>
      </c>
      <c r="AH104" s="312" t="str">
        <f t="shared" si="74"/>
        <v/>
      </c>
      <c r="AI104" s="312" t="str">
        <f t="shared" si="74"/>
        <v/>
      </c>
      <c r="AJ104" s="312" t="str">
        <f t="shared" si="74"/>
        <v/>
      </c>
      <c r="AK104" s="312" t="str">
        <f t="shared" si="74"/>
        <v/>
      </c>
      <c r="AL104" s="312" t="str">
        <f t="shared" si="74"/>
        <v/>
      </c>
      <c r="AM104" s="312" t="str">
        <f t="shared" si="74"/>
        <v/>
      </c>
      <c r="AN104" s="312" t="str">
        <f t="shared" si="74"/>
        <v/>
      </c>
      <c r="AO104" s="312" t="str">
        <f t="shared" si="74"/>
        <v/>
      </c>
      <c r="AP104" s="312" t="str">
        <f t="shared" si="74"/>
        <v/>
      </c>
      <c r="AQ104" s="312" t="str">
        <f t="shared" si="74"/>
        <v/>
      </c>
      <c r="AR104" s="312" t="str">
        <f t="shared" si="74"/>
        <v/>
      </c>
      <c r="AS104" s="312" t="str">
        <f t="shared" si="74"/>
        <v/>
      </c>
      <c r="AT104" s="312" t="str">
        <f t="shared" si="74"/>
        <v/>
      </c>
      <c r="AU104" s="312" t="str">
        <f t="shared" si="74"/>
        <v/>
      </c>
      <c r="AV104" s="312" t="str">
        <f t="shared" si="74"/>
        <v/>
      </c>
      <c r="AW104" s="312" t="str">
        <f t="shared" si="74"/>
        <v/>
      </c>
      <c r="AY104" s="311">
        <v>43</v>
      </c>
      <c r="AZ104" s="312" t="str">
        <f t="shared" si="22"/>
        <v/>
      </c>
      <c r="BA104" s="312" t="str">
        <f t="shared" si="23"/>
        <v/>
      </c>
      <c r="BB104" s="324" t="str">
        <f t="shared" si="24"/>
        <v/>
      </c>
      <c r="BC104" s="312" t="str">
        <f t="shared" ref="BC104:BV104" si="77">IF(BC50="○",$D104,"")</f>
        <v/>
      </c>
      <c r="BD104" s="312" t="str">
        <f t="shared" si="77"/>
        <v/>
      </c>
      <c r="BE104" s="312" t="str">
        <f t="shared" si="77"/>
        <v/>
      </c>
      <c r="BF104" s="312" t="str">
        <f t="shared" si="77"/>
        <v/>
      </c>
      <c r="BG104" s="312" t="str">
        <f t="shared" si="77"/>
        <v/>
      </c>
      <c r="BH104" s="312" t="str">
        <f t="shared" si="77"/>
        <v/>
      </c>
      <c r="BI104" s="312" t="str">
        <f t="shared" si="77"/>
        <v/>
      </c>
      <c r="BJ104" s="312" t="str">
        <f t="shared" si="77"/>
        <v/>
      </c>
      <c r="BK104" s="312" t="str">
        <f t="shared" si="77"/>
        <v/>
      </c>
      <c r="BL104" s="312" t="str">
        <f t="shared" si="77"/>
        <v/>
      </c>
      <c r="BM104" s="312" t="str">
        <f t="shared" si="77"/>
        <v/>
      </c>
      <c r="BN104" s="312" t="str">
        <f t="shared" si="77"/>
        <v/>
      </c>
      <c r="BO104" s="312" t="str">
        <f t="shared" si="77"/>
        <v/>
      </c>
      <c r="BP104" s="312" t="str">
        <f t="shared" si="77"/>
        <v/>
      </c>
      <c r="BQ104" s="312" t="str">
        <f t="shared" si="77"/>
        <v/>
      </c>
      <c r="BR104" s="312" t="str">
        <f t="shared" si="77"/>
        <v/>
      </c>
      <c r="BS104" s="312" t="str">
        <f t="shared" si="77"/>
        <v/>
      </c>
      <c r="BT104" s="312" t="str">
        <f t="shared" si="77"/>
        <v/>
      </c>
      <c r="BU104" s="312" t="str">
        <f t="shared" si="77"/>
        <v/>
      </c>
      <c r="BV104" s="312" t="str">
        <f t="shared" si="77"/>
        <v/>
      </c>
    </row>
    <row r="105" spans="1:74" ht="15.95" hidden="1" customHeight="1">
      <c r="A105" s="311">
        <v>44</v>
      </c>
      <c r="B105" s="312" t="str">
        <f t="shared" si="73"/>
        <v/>
      </c>
      <c r="C105" s="312" t="str">
        <f t="shared" si="73"/>
        <v/>
      </c>
      <c r="D105" s="369" t="str">
        <f t="shared" si="73"/>
        <v/>
      </c>
      <c r="E105" s="312" t="str">
        <f t="shared" si="62"/>
        <v/>
      </c>
      <c r="F105" s="312" t="str">
        <f t="shared" si="70"/>
        <v/>
      </c>
      <c r="G105" s="312" t="str">
        <f t="shared" si="70"/>
        <v/>
      </c>
      <c r="H105" s="312" t="str">
        <f t="shared" si="70"/>
        <v/>
      </c>
      <c r="I105" s="312" t="str">
        <f t="shared" si="70"/>
        <v/>
      </c>
      <c r="J105" s="312" t="str">
        <f t="shared" si="70"/>
        <v/>
      </c>
      <c r="K105" s="312" t="str">
        <f t="shared" si="70"/>
        <v/>
      </c>
      <c r="L105" s="312" t="str">
        <f t="shared" si="70"/>
        <v/>
      </c>
      <c r="M105" s="312" t="str">
        <f t="shared" si="70"/>
        <v/>
      </c>
      <c r="N105" s="312" t="str">
        <f t="shared" si="70"/>
        <v/>
      </c>
      <c r="O105" s="312" t="str">
        <f t="shared" si="70"/>
        <v/>
      </c>
      <c r="P105" s="312" t="str">
        <f t="shared" si="70"/>
        <v/>
      </c>
      <c r="Q105" s="312" t="str">
        <f t="shared" si="70"/>
        <v/>
      </c>
      <c r="R105" s="312" t="str">
        <f t="shared" si="70"/>
        <v/>
      </c>
      <c r="S105" s="312" t="str">
        <f t="shared" si="70"/>
        <v/>
      </c>
      <c r="T105" s="312" t="str">
        <f t="shared" si="70"/>
        <v/>
      </c>
      <c r="U105" s="312" t="str">
        <f t="shared" si="70"/>
        <v/>
      </c>
      <c r="V105" s="312" t="str">
        <f t="shared" si="70"/>
        <v/>
      </c>
      <c r="W105" s="312" t="str">
        <f t="shared" si="70"/>
        <v/>
      </c>
      <c r="X105" s="312" t="str">
        <f t="shared" si="70"/>
        <v/>
      </c>
      <c r="Y105" s="408"/>
      <c r="Z105" s="311">
        <v>44</v>
      </c>
      <c r="AA105" s="312" t="str">
        <f t="shared" si="19"/>
        <v/>
      </c>
      <c r="AB105" s="312" t="str">
        <f t="shared" si="20"/>
        <v/>
      </c>
      <c r="AC105" s="324" t="str">
        <f t="shared" si="21"/>
        <v/>
      </c>
      <c r="AD105" s="312" t="str">
        <f t="shared" si="74"/>
        <v/>
      </c>
      <c r="AE105" s="312" t="str">
        <f t="shared" si="74"/>
        <v/>
      </c>
      <c r="AF105" s="312" t="str">
        <f t="shared" si="74"/>
        <v/>
      </c>
      <c r="AG105" s="312" t="str">
        <f t="shared" si="74"/>
        <v/>
      </c>
      <c r="AH105" s="312" t="str">
        <f t="shared" si="74"/>
        <v/>
      </c>
      <c r="AI105" s="312" t="str">
        <f t="shared" si="74"/>
        <v/>
      </c>
      <c r="AJ105" s="312" t="str">
        <f t="shared" si="74"/>
        <v/>
      </c>
      <c r="AK105" s="312" t="str">
        <f t="shared" si="74"/>
        <v/>
      </c>
      <c r="AL105" s="312" t="str">
        <f t="shared" si="74"/>
        <v/>
      </c>
      <c r="AM105" s="312" t="str">
        <f t="shared" si="74"/>
        <v/>
      </c>
      <c r="AN105" s="312" t="str">
        <f t="shared" si="74"/>
        <v/>
      </c>
      <c r="AO105" s="312" t="str">
        <f t="shared" si="74"/>
        <v/>
      </c>
      <c r="AP105" s="312" t="str">
        <f t="shared" si="74"/>
        <v/>
      </c>
      <c r="AQ105" s="312" t="str">
        <f t="shared" si="74"/>
        <v/>
      </c>
      <c r="AR105" s="312" t="str">
        <f t="shared" si="74"/>
        <v/>
      </c>
      <c r="AS105" s="312" t="str">
        <f t="shared" si="74"/>
        <v/>
      </c>
      <c r="AT105" s="312" t="str">
        <f t="shared" si="74"/>
        <v/>
      </c>
      <c r="AU105" s="312" t="str">
        <f t="shared" si="74"/>
        <v/>
      </c>
      <c r="AV105" s="312" t="str">
        <f t="shared" si="74"/>
        <v/>
      </c>
      <c r="AW105" s="312" t="str">
        <f t="shared" si="74"/>
        <v/>
      </c>
      <c r="AY105" s="311">
        <v>44</v>
      </c>
      <c r="AZ105" s="312" t="str">
        <f t="shared" si="22"/>
        <v/>
      </c>
      <c r="BA105" s="312" t="str">
        <f t="shared" si="23"/>
        <v/>
      </c>
      <c r="BB105" s="324" t="str">
        <f t="shared" si="24"/>
        <v/>
      </c>
      <c r="BC105" s="312" t="str">
        <f t="shared" ref="BC105:BV105" si="78">IF(BC51="○",$D105,"")</f>
        <v/>
      </c>
      <c r="BD105" s="312" t="str">
        <f t="shared" si="78"/>
        <v/>
      </c>
      <c r="BE105" s="312" t="str">
        <f t="shared" si="78"/>
        <v/>
      </c>
      <c r="BF105" s="312" t="str">
        <f t="shared" si="78"/>
        <v/>
      </c>
      <c r="BG105" s="312" t="str">
        <f t="shared" si="78"/>
        <v/>
      </c>
      <c r="BH105" s="312" t="str">
        <f t="shared" si="78"/>
        <v/>
      </c>
      <c r="BI105" s="312" t="str">
        <f t="shared" si="78"/>
        <v/>
      </c>
      <c r="BJ105" s="312" t="str">
        <f t="shared" si="78"/>
        <v/>
      </c>
      <c r="BK105" s="312" t="str">
        <f t="shared" si="78"/>
        <v/>
      </c>
      <c r="BL105" s="312" t="str">
        <f t="shared" si="78"/>
        <v/>
      </c>
      <c r="BM105" s="312" t="str">
        <f t="shared" si="78"/>
        <v/>
      </c>
      <c r="BN105" s="312" t="str">
        <f t="shared" si="78"/>
        <v/>
      </c>
      <c r="BO105" s="312" t="str">
        <f t="shared" si="78"/>
        <v/>
      </c>
      <c r="BP105" s="312" t="str">
        <f t="shared" si="78"/>
        <v/>
      </c>
      <c r="BQ105" s="312" t="str">
        <f t="shared" si="78"/>
        <v/>
      </c>
      <c r="BR105" s="312" t="str">
        <f t="shared" si="78"/>
        <v/>
      </c>
      <c r="BS105" s="312" t="str">
        <f t="shared" si="78"/>
        <v/>
      </c>
      <c r="BT105" s="312" t="str">
        <f t="shared" si="78"/>
        <v/>
      </c>
      <c r="BU105" s="312" t="str">
        <f t="shared" si="78"/>
        <v/>
      </c>
      <c r="BV105" s="312" t="str">
        <f t="shared" si="78"/>
        <v/>
      </c>
    </row>
    <row r="106" spans="1:74" ht="15.95" hidden="1" customHeight="1">
      <c r="A106" s="311">
        <v>45</v>
      </c>
      <c r="B106" s="312" t="str">
        <f t="shared" si="73"/>
        <v/>
      </c>
      <c r="C106" s="312" t="str">
        <f t="shared" si="73"/>
        <v/>
      </c>
      <c r="D106" s="369" t="str">
        <f t="shared" si="73"/>
        <v/>
      </c>
      <c r="E106" s="312" t="str">
        <f t="shared" si="62"/>
        <v/>
      </c>
      <c r="F106" s="312" t="str">
        <f t="shared" si="70"/>
        <v/>
      </c>
      <c r="G106" s="312" t="str">
        <f t="shared" si="70"/>
        <v/>
      </c>
      <c r="H106" s="312" t="str">
        <f t="shared" si="70"/>
        <v/>
      </c>
      <c r="I106" s="312" t="str">
        <f t="shared" si="70"/>
        <v/>
      </c>
      <c r="J106" s="312" t="str">
        <f t="shared" si="70"/>
        <v/>
      </c>
      <c r="K106" s="312" t="str">
        <f t="shared" si="70"/>
        <v/>
      </c>
      <c r="L106" s="312" t="str">
        <f t="shared" si="70"/>
        <v/>
      </c>
      <c r="M106" s="312" t="str">
        <f t="shared" si="70"/>
        <v/>
      </c>
      <c r="N106" s="312" t="str">
        <f t="shared" si="70"/>
        <v/>
      </c>
      <c r="O106" s="312" t="str">
        <f t="shared" si="70"/>
        <v/>
      </c>
      <c r="P106" s="312" t="str">
        <f t="shared" si="70"/>
        <v/>
      </c>
      <c r="Q106" s="312" t="str">
        <f t="shared" si="70"/>
        <v/>
      </c>
      <c r="R106" s="312" t="str">
        <f t="shared" si="70"/>
        <v/>
      </c>
      <c r="S106" s="312" t="str">
        <f t="shared" si="70"/>
        <v/>
      </c>
      <c r="T106" s="312" t="str">
        <f t="shared" si="70"/>
        <v/>
      </c>
      <c r="U106" s="312" t="str">
        <f t="shared" si="70"/>
        <v/>
      </c>
      <c r="V106" s="312" t="str">
        <f t="shared" si="70"/>
        <v/>
      </c>
      <c r="W106" s="312" t="str">
        <f t="shared" si="70"/>
        <v/>
      </c>
      <c r="X106" s="312" t="str">
        <f t="shared" si="70"/>
        <v/>
      </c>
      <c r="Y106" s="408"/>
      <c r="Z106" s="311">
        <v>45</v>
      </c>
      <c r="AA106" s="312" t="str">
        <f t="shared" si="19"/>
        <v/>
      </c>
      <c r="AB106" s="312" t="str">
        <f t="shared" si="20"/>
        <v/>
      </c>
      <c r="AC106" s="324" t="str">
        <f t="shared" si="21"/>
        <v/>
      </c>
      <c r="AD106" s="312" t="str">
        <f t="shared" si="74"/>
        <v/>
      </c>
      <c r="AE106" s="312" t="str">
        <f t="shared" si="74"/>
        <v/>
      </c>
      <c r="AF106" s="312" t="str">
        <f t="shared" si="74"/>
        <v/>
      </c>
      <c r="AG106" s="312" t="str">
        <f t="shared" si="74"/>
        <v/>
      </c>
      <c r="AH106" s="312" t="str">
        <f t="shared" si="74"/>
        <v/>
      </c>
      <c r="AI106" s="312" t="str">
        <f t="shared" si="74"/>
        <v/>
      </c>
      <c r="AJ106" s="312" t="str">
        <f t="shared" si="74"/>
        <v/>
      </c>
      <c r="AK106" s="312" t="str">
        <f t="shared" si="74"/>
        <v/>
      </c>
      <c r="AL106" s="312" t="str">
        <f t="shared" si="74"/>
        <v/>
      </c>
      <c r="AM106" s="312" t="str">
        <f t="shared" si="74"/>
        <v/>
      </c>
      <c r="AN106" s="312" t="str">
        <f t="shared" si="74"/>
        <v/>
      </c>
      <c r="AO106" s="312" t="str">
        <f t="shared" si="74"/>
        <v/>
      </c>
      <c r="AP106" s="312" t="str">
        <f t="shared" si="74"/>
        <v/>
      </c>
      <c r="AQ106" s="312" t="str">
        <f t="shared" si="74"/>
        <v/>
      </c>
      <c r="AR106" s="312" t="str">
        <f t="shared" si="74"/>
        <v/>
      </c>
      <c r="AS106" s="312" t="str">
        <f t="shared" si="74"/>
        <v/>
      </c>
      <c r="AT106" s="312" t="str">
        <f t="shared" si="74"/>
        <v/>
      </c>
      <c r="AU106" s="312" t="str">
        <f t="shared" si="74"/>
        <v/>
      </c>
      <c r="AV106" s="312" t="str">
        <f t="shared" si="74"/>
        <v/>
      </c>
      <c r="AW106" s="312" t="str">
        <f t="shared" si="74"/>
        <v/>
      </c>
      <c r="AY106" s="311">
        <v>45</v>
      </c>
      <c r="AZ106" s="312" t="str">
        <f t="shared" si="22"/>
        <v/>
      </c>
      <c r="BA106" s="312" t="str">
        <f t="shared" si="23"/>
        <v/>
      </c>
      <c r="BB106" s="324" t="str">
        <f t="shared" si="24"/>
        <v/>
      </c>
      <c r="BC106" s="312" t="str">
        <f t="shared" ref="BC106:BV106" si="79">IF(BC52="○",$D106,"")</f>
        <v/>
      </c>
      <c r="BD106" s="312" t="str">
        <f t="shared" si="79"/>
        <v/>
      </c>
      <c r="BE106" s="312" t="str">
        <f t="shared" si="79"/>
        <v/>
      </c>
      <c r="BF106" s="312" t="str">
        <f t="shared" si="79"/>
        <v/>
      </c>
      <c r="BG106" s="312" t="str">
        <f t="shared" si="79"/>
        <v/>
      </c>
      <c r="BH106" s="312" t="str">
        <f t="shared" si="79"/>
        <v/>
      </c>
      <c r="BI106" s="312" t="str">
        <f t="shared" si="79"/>
        <v/>
      </c>
      <c r="BJ106" s="312" t="str">
        <f t="shared" si="79"/>
        <v/>
      </c>
      <c r="BK106" s="312" t="str">
        <f t="shared" si="79"/>
        <v/>
      </c>
      <c r="BL106" s="312" t="str">
        <f t="shared" si="79"/>
        <v/>
      </c>
      <c r="BM106" s="312" t="str">
        <f t="shared" si="79"/>
        <v/>
      </c>
      <c r="BN106" s="312" t="str">
        <f t="shared" si="79"/>
        <v/>
      </c>
      <c r="BO106" s="312" t="str">
        <f t="shared" si="79"/>
        <v/>
      </c>
      <c r="BP106" s="312" t="str">
        <f t="shared" si="79"/>
        <v/>
      </c>
      <c r="BQ106" s="312" t="str">
        <f t="shared" si="79"/>
        <v/>
      </c>
      <c r="BR106" s="312" t="str">
        <f t="shared" si="79"/>
        <v/>
      </c>
      <c r="BS106" s="312" t="str">
        <f t="shared" si="79"/>
        <v/>
      </c>
      <c r="BT106" s="312" t="str">
        <f t="shared" si="79"/>
        <v/>
      </c>
      <c r="BU106" s="312" t="str">
        <f t="shared" si="79"/>
        <v/>
      </c>
      <c r="BV106" s="312" t="str">
        <f t="shared" si="79"/>
        <v/>
      </c>
    </row>
    <row r="107" spans="1:74" ht="15.95" hidden="1" customHeight="1">
      <c r="A107" s="311">
        <v>46</v>
      </c>
      <c r="B107" s="312" t="str">
        <f t="shared" si="73"/>
        <v/>
      </c>
      <c r="C107" s="312" t="str">
        <f t="shared" si="73"/>
        <v/>
      </c>
      <c r="D107" s="369" t="str">
        <f t="shared" si="73"/>
        <v/>
      </c>
      <c r="E107" s="312" t="str">
        <f t="shared" si="62"/>
        <v/>
      </c>
      <c r="F107" s="312" t="str">
        <f t="shared" si="70"/>
        <v/>
      </c>
      <c r="G107" s="312" t="str">
        <f t="shared" si="70"/>
        <v/>
      </c>
      <c r="H107" s="312" t="str">
        <f t="shared" si="70"/>
        <v/>
      </c>
      <c r="I107" s="312" t="str">
        <f t="shared" si="70"/>
        <v/>
      </c>
      <c r="J107" s="312" t="str">
        <f t="shared" si="70"/>
        <v/>
      </c>
      <c r="K107" s="312" t="str">
        <f t="shared" si="70"/>
        <v/>
      </c>
      <c r="L107" s="312" t="str">
        <f t="shared" si="70"/>
        <v/>
      </c>
      <c r="M107" s="312" t="str">
        <f t="shared" si="70"/>
        <v/>
      </c>
      <c r="N107" s="312" t="str">
        <f t="shared" si="70"/>
        <v/>
      </c>
      <c r="O107" s="312" t="str">
        <f t="shared" si="70"/>
        <v/>
      </c>
      <c r="P107" s="312" t="str">
        <f t="shared" si="70"/>
        <v/>
      </c>
      <c r="Q107" s="312" t="str">
        <f t="shared" si="70"/>
        <v/>
      </c>
      <c r="R107" s="312" t="str">
        <f t="shared" si="70"/>
        <v/>
      </c>
      <c r="S107" s="312" t="str">
        <f t="shared" si="70"/>
        <v/>
      </c>
      <c r="T107" s="312" t="str">
        <f t="shared" si="70"/>
        <v/>
      </c>
      <c r="U107" s="312" t="str">
        <f t="shared" si="70"/>
        <v/>
      </c>
      <c r="V107" s="312" t="str">
        <f t="shared" si="70"/>
        <v/>
      </c>
      <c r="W107" s="312" t="str">
        <f t="shared" si="70"/>
        <v/>
      </c>
      <c r="X107" s="312" t="str">
        <f t="shared" si="70"/>
        <v/>
      </c>
      <c r="Y107" s="408"/>
      <c r="Z107" s="311">
        <v>46</v>
      </c>
      <c r="AA107" s="312" t="str">
        <f t="shared" si="19"/>
        <v/>
      </c>
      <c r="AB107" s="312" t="str">
        <f t="shared" si="20"/>
        <v/>
      </c>
      <c r="AC107" s="324" t="str">
        <f t="shared" si="21"/>
        <v/>
      </c>
      <c r="AD107" s="312" t="str">
        <f t="shared" si="74"/>
        <v/>
      </c>
      <c r="AE107" s="312" t="str">
        <f t="shared" si="74"/>
        <v/>
      </c>
      <c r="AF107" s="312" t="str">
        <f t="shared" si="74"/>
        <v/>
      </c>
      <c r="AG107" s="312" t="str">
        <f t="shared" si="74"/>
        <v/>
      </c>
      <c r="AH107" s="312" t="str">
        <f t="shared" si="74"/>
        <v/>
      </c>
      <c r="AI107" s="312" t="str">
        <f t="shared" si="74"/>
        <v/>
      </c>
      <c r="AJ107" s="312" t="str">
        <f t="shared" si="74"/>
        <v/>
      </c>
      <c r="AK107" s="312" t="str">
        <f t="shared" si="74"/>
        <v/>
      </c>
      <c r="AL107" s="312" t="str">
        <f t="shared" si="74"/>
        <v/>
      </c>
      <c r="AM107" s="312" t="str">
        <f t="shared" si="74"/>
        <v/>
      </c>
      <c r="AN107" s="312" t="str">
        <f t="shared" si="74"/>
        <v/>
      </c>
      <c r="AO107" s="312" t="str">
        <f t="shared" si="74"/>
        <v/>
      </c>
      <c r="AP107" s="312" t="str">
        <f t="shared" si="74"/>
        <v/>
      </c>
      <c r="AQ107" s="312" t="str">
        <f t="shared" si="74"/>
        <v/>
      </c>
      <c r="AR107" s="312" t="str">
        <f t="shared" si="74"/>
        <v/>
      </c>
      <c r="AS107" s="312" t="str">
        <f t="shared" si="74"/>
        <v/>
      </c>
      <c r="AT107" s="312" t="str">
        <f t="shared" si="74"/>
        <v/>
      </c>
      <c r="AU107" s="312" t="str">
        <f t="shared" si="74"/>
        <v/>
      </c>
      <c r="AV107" s="312" t="str">
        <f t="shared" si="74"/>
        <v/>
      </c>
      <c r="AW107" s="312" t="str">
        <f t="shared" si="74"/>
        <v/>
      </c>
      <c r="AY107" s="311">
        <v>46</v>
      </c>
      <c r="AZ107" s="312" t="str">
        <f t="shared" si="22"/>
        <v/>
      </c>
      <c r="BA107" s="312" t="str">
        <f t="shared" si="23"/>
        <v/>
      </c>
      <c r="BB107" s="324" t="str">
        <f t="shared" si="24"/>
        <v/>
      </c>
      <c r="BC107" s="312" t="str">
        <f t="shared" ref="BC107:BV107" si="80">IF(BC53="○",$D107,"")</f>
        <v/>
      </c>
      <c r="BD107" s="312" t="str">
        <f t="shared" si="80"/>
        <v/>
      </c>
      <c r="BE107" s="312" t="str">
        <f t="shared" si="80"/>
        <v/>
      </c>
      <c r="BF107" s="312" t="str">
        <f t="shared" si="80"/>
        <v/>
      </c>
      <c r="BG107" s="312" t="str">
        <f t="shared" si="80"/>
        <v/>
      </c>
      <c r="BH107" s="312" t="str">
        <f t="shared" si="80"/>
        <v/>
      </c>
      <c r="BI107" s="312" t="str">
        <f t="shared" si="80"/>
        <v/>
      </c>
      <c r="BJ107" s="312" t="str">
        <f t="shared" si="80"/>
        <v/>
      </c>
      <c r="BK107" s="312" t="str">
        <f t="shared" si="80"/>
        <v/>
      </c>
      <c r="BL107" s="312" t="str">
        <f t="shared" si="80"/>
        <v/>
      </c>
      <c r="BM107" s="312" t="str">
        <f t="shared" si="80"/>
        <v/>
      </c>
      <c r="BN107" s="312" t="str">
        <f t="shared" si="80"/>
        <v/>
      </c>
      <c r="BO107" s="312" t="str">
        <f t="shared" si="80"/>
        <v/>
      </c>
      <c r="BP107" s="312" t="str">
        <f t="shared" si="80"/>
        <v/>
      </c>
      <c r="BQ107" s="312" t="str">
        <f t="shared" si="80"/>
        <v/>
      </c>
      <c r="BR107" s="312" t="str">
        <f t="shared" si="80"/>
        <v/>
      </c>
      <c r="BS107" s="312" t="str">
        <f t="shared" si="80"/>
        <v/>
      </c>
      <c r="BT107" s="312" t="str">
        <f t="shared" si="80"/>
        <v/>
      </c>
      <c r="BU107" s="312" t="str">
        <f t="shared" si="80"/>
        <v/>
      </c>
      <c r="BV107" s="312" t="str">
        <f t="shared" si="80"/>
        <v/>
      </c>
    </row>
    <row r="108" spans="1:74" ht="15.95" hidden="1" customHeight="1">
      <c r="A108" s="311">
        <v>47</v>
      </c>
      <c r="B108" s="312" t="str">
        <f t="shared" si="73"/>
        <v/>
      </c>
      <c r="C108" s="312" t="str">
        <f t="shared" si="73"/>
        <v/>
      </c>
      <c r="D108" s="369" t="str">
        <f t="shared" si="73"/>
        <v/>
      </c>
      <c r="E108" s="312" t="str">
        <f t="shared" si="62"/>
        <v/>
      </c>
      <c r="F108" s="312" t="str">
        <f t="shared" si="70"/>
        <v/>
      </c>
      <c r="G108" s="312" t="str">
        <f t="shared" si="70"/>
        <v/>
      </c>
      <c r="H108" s="312" t="str">
        <f t="shared" si="70"/>
        <v/>
      </c>
      <c r="I108" s="312" t="str">
        <f t="shared" si="70"/>
        <v/>
      </c>
      <c r="J108" s="312" t="str">
        <f t="shared" si="70"/>
        <v/>
      </c>
      <c r="K108" s="312" t="str">
        <f t="shared" si="70"/>
        <v/>
      </c>
      <c r="L108" s="312" t="str">
        <f t="shared" si="70"/>
        <v/>
      </c>
      <c r="M108" s="312" t="str">
        <f t="shared" si="70"/>
        <v/>
      </c>
      <c r="N108" s="312" t="str">
        <f t="shared" si="70"/>
        <v/>
      </c>
      <c r="O108" s="312" t="str">
        <f t="shared" si="70"/>
        <v/>
      </c>
      <c r="P108" s="312" t="str">
        <f t="shared" si="70"/>
        <v/>
      </c>
      <c r="Q108" s="312" t="str">
        <f t="shared" si="70"/>
        <v/>
      </c>
      <c r="R108" s="312" t="str">
        <f t="shared" si="70"/>
        <v/>
      </c>
      <c r="S108" s="312" t="str">
        <f t="shared" si="70"/>
        <v/>
      </c>
      <c r="T108" s="312" t="str">
        <f t="shared" si="70"/>
        <v/>
      </c>
      <c r="U108" s="312" t="str">
        <f t="shared" si="70"/>
        <v/>
      </c>
      <c r="V108" s="312" t="str">
        <f t="shared" si="70"/>
        <v/>
      </c>
      <c r="W108" s="312" t="str">
        <f t="shared" si="70"/>
        <v/>
      </c>
      <c r="X108" s="312" t="str">
        <f t="shared" si="70"/>
        <v/>
      </c>
      <c r="Y108" s="408"/>
      <c r="Z108" s="311">
        <v>47</v>
      </c>
      <c r="AA108" s="312" t="str">
        <f t="shared" si="19"/>
        <v/>
      </c>
      <c r="AB108" s="312" t="str">
        <f t="shared" si="20"/>
        <v/>
      </c>
      <c r="AC108" s="324" t="str">
        <f t="shared" si="21"/>
        <v/>
      </c>
      <c r="AD108" s="312" t="str">
        <f t="shared" si="74"/>
        <v/>
      </c>
      <c r="AE108" s="312" t="str">
        <f t="shared" si="74"/>
        <v/>
      </c>
      <c r="AF108" s="312" t="str">
        <f t="shared" si="74"/>
        <v/>
      </c>
      <c r="AG108" s="312" t="str">
        <f t="shared" si="74"/>
        <v/>
      </c>
      <c r="AH108" s="312" t="str">
        <f t="shared" si="74"/>
        <v/>
      </c>
      <c r="AI108" s="312" t="str">
        <f t="shared" si="74"/>
        <v/>
      </c>
      <c r="AJ108" s="312" t="str">
        <f t="shared" si="74"/>
        <v/>
      </c>
      <c r="AK108" s="312" t="str">
        <f t="shared" si="74"/>
        <v/>
      </c>
      <c r="AL108" s="312" t="str">
        <f t="shared" si="74"/>
        <v/>
      </c>
      <c r="AM108" s="312" t="str">
        <f t="shared" si="74"/>
        <v/>
      </c>
      <c r="AN108" s="312" t="str">
        <f t="shared" si="74"/>
        <v/>
      </c>
      <c r="AO108" s="312" t="str">
        <f t="shared" si="74"/>
        <v/>
      </c>
      <c r="AP108" s="312" t="str">
        <f t="shared" si="74"/>
        <v/>
      </c>
      <c r="AQ108" s="312" t="str">
        <f t="shared" si="74"/>
        <v/>
      </c>
      <c r="AR108" s="312" t="str">
        <f t="shared" si="74"/>
        <v/>
      </c>
      <c r="AS108" s="312" t="str">
        <f t="shared" si="74"/>
        <v/>
      </c>
      <c r="AT108" s="312" t="str">
        <f t="shared" si="74"/>
        <v/>
      </c>
      <c r="AU108" s="312" t="str">
        <f t="shared" si="74"/>
        <v/>
      </c>
      <c r="AV108" s="312" t="str">
        <f t="shared" si="74"/>
        <v/>
      </c>
      <c r="AW108" s="312" t="str">
        <f t="shared" si="74"/>
        <v/>
      </c>
      <c r="AY108" s="311">
        <v>47</v>
      </c>
      <c r="AZ108" s="312" t="str">
        <f t="shared" si="22"/>
        <v/>
      </c>
      <c r="BA108" s="312" t="str">
        <f t="shared" si="23"/>
        <v/>
      </c>
      <c r="BB108" s="324" t="str">
        <f t="shared" si="24"/>
        <v/>
      </c>
      <c r="BC108" s="312" t="str">
        <f t="shared" ref="BC108:BV108" si="81">IF(BC54="○",$D108,"")</f>
        <v/>
      </c>
      <c r="BD108" s="312" t="str">
        <f t="shared" si="81"/>
        <v/>
      </c>
      <c r="BE108" s="312" t="str">
        <f t="shared" si="81"/>
        <v/>
      </c>
      <c r="BF108" s="312" t="str">
        <f t="shared" si="81"/>
        <v/>
      </c>
      <c r="BG108" s="312" t="str">
        <f t="shared" si="81"/>
        <v/>
      </c>
      <c r="BH108" s="312" t="str">
        <f t="shared" si="81"/>
        <v/>
      </c>
      <c r="BI108" s="312" t="str">
        <f t="shared" si="81"/>
        <v/>
      </c>
      <c r="BJ108" s="312" t="str">
        <f t="shared" si="81"/>
        <v/>
      </c>
      <c r="BK108" s="312" t="str">
        <f t="shared" si="81"/>
        <v/>
      </c>
      <c r="BL108" s="312" t="str">
        <f t="shared" si="81"/>
        <v/>
      </c>
      <c r="BM108" s="312" t="str">
        <f t="shared" si="81"/>
        <v/>
      </c>
      <c r="BN108" s="312" t="str">
        <f t="shared" si="81"/>
        <v/>
      </c>
      <c r="BO108" s="312" t="str">
        <f t="shared" si="81"/>
        <v/>
      </c>
      <c r="BP108" s="312" t="str">
        <f t="shared" si="81"/>
        <v/>
      </c>
      <c r="BQ108" s="312" t="str">
        <f t="shared" si="81"/>
        <v/>
      </c>
      <c r="BR108" s="312" t="str">
        <f t="shared" si="81"/>
        <v/>
      </c>
      <c r="BS108" s="312" t="str">
        <f t="shared" si="81"/>
        <v/>
      </c>
      <c r="BT108" s="312" t="str">
        <f t="shared" si="81"/>
        <v/>
      </c>
      <c r="BU108" s="312" t="str">
        <f t="shared" si="81"/>
        <v/>
      </c>
      <c r="BV108" s="312" t="str">
        <f t="shared" si="81"/>
        <v/>
      </c>
    </row>
    <row r="109" spans="1:74" ht="15.95" hidden="1" customHeight="1">
      <c r="A109" s="311">
        <v>48</v>
      </c>
      <c r="B109" s="312" t="str">
        <f t="shared" si="73"/>
        <v/>
      </c>
      <c r="C109" s="312" t="str">
        <f t="shared" si="73"/>
        <v/>
      </c>
      <c r="D109" s="369" t="str">
        <f t="shared" si="73"/>
        <v/>
      </c>
      <c r="E109" s="312" t="str">
        <f t="shared" si="62"/>
        <v/>
      </c>
      <c r="F109" s="312" t="str">
        <f t="shared" si="70"/>
        <v/>
      </c>
      <c r="G109" s="312" t="str">
        <f t="shared" si="70"/>
        <v/>
      </c>
      <c r="H109" s="312" t="str">
        <f t="shared" si="70"/>
        <v/>
      </c>
      <c r="I109" s="312" t="str">
        <f t="shared" si="70"/>
        <v/>
      </c>
      <c r="J109" s="312" t="str">
        <f t="shared" si="70"/>
        <v/>
      </c>
      <c r="K109" s="312" t="str">
        <f t="shared" si="70"/>
        <v/>
      </c>
      <c r="L109" s="312" t="str">
        <f t="shared" si="70"/>
        <v/>
      </c>
      <c r="M109" s="312" t="str">
        <f t="shared" si="70"/>
        <v/>
      </c>
      <c r="N109" s="312" t="str">
        <f t="shared" si="70"/>
        <v/>
      </c>
      <c r="O109" s="312" t="str">
        <f t="shared" si="70"/>
        <v/>
      </c>
      <c r="P109" s="312" t="str">
        <f t="shared" si="70"/>
        <v/>
      </c>
      <c r="Q109" s="312" t="str">
        <f t="shared" si="70"/>
        <v/>
      </c>
      <c r="R109" s="312" t="str">
        <f t="shared" si="70"/>
        <v/>
      </c>
      <c r="S109" s="312" t="str">
        <f t="shared" si="70"/>
        <v/>
      </c>
      <c r="T109" s="312" t="str">
        <f t="shared" si="70"/>
        <v/>
      </c>
      <c r="U109" s="312" t="str">
        <f t="shared" si="70"/>
        <v/>
      </c>
      <c r="V109" s="312" t="str">
        <f t="shared" si="70"/>
        <v/>
      </c>
      <c r="W109" s="312" t="str">
        <f t="shared" si="70"/>
        <v/>
      </c>
      <c r="X109" s="312" t="str">
        <f t="shared" si="70"/>
        <v/>
      </c>
      <c r="Y109" s="408"/>
      <c r="Z109" s="311">
        <v>48</v>
      </c>
      <c r="AA109" s="312" t="str">
        <f t="shared" si="19"/>
        <v/>
      </c>
      <c r="AB109" s="312" t="str">
        <f t="shared" si="20"/>
        <v/>
      </c>
      <c r="AC109" s="324" t="str">
        <f t="shared" si="21"/>
        <v/>
      </c>
      <c r="AD109" s="312" t="str">
        <f t="shared" si="74"/>
        <v/>
      </c>
      <c r="AE109" s="312" t="str">
        <f t="shared" si="74"/>
        <v/>
      </c>
      <c r="AF109" s="312" t="str">
        <f t="shared" si="74"/>
        <v/>
      </c>
      <c r="AG109" s="312" t="str">
        <f t="shared" si="74"/>
        <v/>
      </c>
      <c r="AH109" s="312" t="str">
        <f t="shared" si="74"/>
        <v/>
      </c>
      <c r="AI109" s="312" t="str">
        <f t="shared" si="74"/>
        <v/>
      </c>
      <c r="AJ109" s="312" t="str">
        <f t="shared" si="74"/>
        <v/>
      </c>
      <c r="AK109" s="312" t="str">
        <f t="shared" si="74"/>
        <v/>
      </c>
      <c r="AL109" s="312" t="str">
        <f t="shared" si="74"/>
        <v/>
      </c>
      <c r="AM109" s="312" t="str">
        <f t="shared" si="74"/>
        <v/>
      </c>
      <c r="AN109" s="312" t="str">
        <f t="shared" si="74"/>
        <v/>
      </c>
      <c r="AO109" s="312" t="str">
        <f t="shared" si="74"/>
        <v/>
      </c>
      <c r="AP109" s="312" t="str">
        <f t="shared" si="74"/>
        <v/>
      </c>
      <c r="AQ109" s="312" t="str">
        <f t="shared" si="74"/>
        <v/>
      </c>
      <c r="AR109" s="312" t="str">
        <f t="shared" si="74"/>
        <v/>
      </c>
      <c r="AS109" s="312" t="str">
        <f t="shared" si="74"/>
        <v/>
      </c>
      <c r="AT109" s="312" t="str">
        <f t="shared" si="74"/>
        <v/>
      </c>
      <c r="AU109" s="312" t="str">
        <f t="shared" si="74"/>
        <v/>
      </c>
      <c r="AV109" s="312" t="str">
        <f t="shared" si="74"/>
        <v/>
      </c>
      <c r="AW109" s="312" t="str">
        <f t="shared" si="74"/>
        <v/>
      </c>
      <c r="AY109" s="311">
        <v>48</v>
      </c>
      <c r="AZ109" s="312" t="str">
        <f t="shared" si="22"/>
        <v/>
      </c>
      <c r="BA109" s="312" t="str">
        <f t="shared" si="23"/>
        <v/>
      </c>
      <c r="BB109" s="324" t="str">
        <f t="shared" si="24"/>
        <v/>
      </c>
      <c r="BC109" s="312" t="str">
        <f t="shared" ref="BC109:BV109" si="82">IF(BC55="○",$D109,"")</f>
        <v/>
      </c>
      <c r="BD109" s="312" t="str">
        <f t="shared" si="82"/>
        <v/>
      </c>
      <c r="BE109" s="312" t="str">
        <f t="shared" si="82"/>
        <v/>
      </c>
      <c r="BF109" s="312" t="str">
        <f t="shared" si="82"/>
        <v/>
      </c>
      <c r="BG109" s="312" t="str">
        <f t="shared" si="82"/>
        <v/>
      </c>
      <c r="BH109" s="312" t="str">
        <f t="shared" si="82"/>
        <v/>
      </c>
      <c r="BI109" s="312" t="str">
        <f t="shared" si="82"/>
        <v/>
      </c>
      <c r="BJ109" s="312" t="str">
        <f t="shared" si="82"/>
        <v/>
      </c>
      <c r="BK109" s="312" t="str">
        <f t="shared" si="82"/>
        <v/>
      </c>
      <c r="BL109" s="312" t="str">
        <f t="shared" si="82"/>
        <v/>
      </c>
      <c r="BM109" s="312" t="str">
        <f t="shared" si="82"/>
        <v/>
      </c>
      <c r="BN109" s="312" t="str">
        <f t="shared" si="82"/>
        <v/>
      </c>
      <c r="BO109" s="312" t="str">
        <f t="shared" si="82"/>
        <v/>
      </c>
      <c r="BP109" s="312" t="str">
        <f t="shared" si="82"/>
        <v/>
      </c>
      <c r="BQ109" s="312" t="str">
        <f t="shared" si="82"/>
        <v/>
      </c>
      <c r="BR109" s="312" t="str">
        <f t="shared" si="82"/>
        <v/>
      </c>
      <c r="BS109" s="312" t="str">
        <f t="shared" si="82"/>
        <v/>
      </c>
      <c r="BT109" s="312" t="str">
        <f t="shared" si="82"/>
        <v/>
      </c>
      <c r="BU109" s="312" t="str">
        <f t="shared" si="82"/>
        <v/>
      </c>
      <c r="BV109" s="312" t="str">
        <f t="shared" si="82"/>
        <v/>
      </c>
    </row>
    <row r="110" spans="1:74" ht="15.95" hidden="1" customHeight="1">
      <c r="A110" s="311">
        <v>49</v>
      </c>
      <c r="B110" s="312" t="str">
        <f t="shared" si="73"/>
        <v/>
      </c>
      <c r="C110" s="312" t="str">
        <f t="shared" si="73"/>
        <v/>
      </c>
      <c r="D110" s="369" t="str">
        <f t="shared" si="73"/>
        <v/>
      </c>
      <c r="E110" s="312" t="str">
        <f t="shared" si="62"/>
        <v/>
      </c>
      <c r="F110" s="312" t="str">
        <f t="shared" si="70"/>
        <v/>
      </c>
      <c r="G110" s="312" t="str">
        <f t="shared" si="70"/>
        <v/>
      </c>
      <c r="H110" s="312" t="str">
        <f t="shared" si="70"/>
        <v/>
      </c>
      <c r="I110" s="312" t="str">
        <f t="shared" si="70"/>
        <v/>
      </c>
      <c r="J110" s="312" t="str">
        <f t="shared" si="70"/>
        <v/>
      </c>
      <c r="K110" s="312" t="str">
        <f t="shared" si="70"/>
        <v/>
      </c>
      <c r="L110" s="312" t="str">
        <f t="shared" si="70"/>
        <v/>
      </c>
      <c r="M110" s="312" t="str">
        <f t="shared" si="70"/>
        <v/>
      </c>
      <c r="N110" s="312" t="str">
        <f t="shared" si="70"/>
        <v/>
      </c>
      <c r="O110" s="312" t="str">
        <f t="shared" si="70"/>
        <v/>
      </c>
      <c r="P110" s="312" t="str">
        <f t="shared" si="70"/>
        <v/>
      </c>
      <c r="Q110" s="312" t="str">
        <f t="shared" si="70"/>
        <v/>
      </c>
      <c r="R110" s="312" t="str">
        <f t="shared" si="70"/>
        <v/>
      </c>
      <c r="S110" s="312" t="str">
        <f t="shared" si="70"/>
        <v/>
      </c>
      <c r="T110" s="312" t="str">
        <f t="shared" si="70"/>
        <v/>
      </c>
      <c r="U110" s="312" t="str">
        <f t="shared" si="70"/>
        <v/>
      </c>
      <c r="V110" s="312" t="str">
        <f t="shared" si="70"/>
        <v/>
      </c>
      <c r="W110" s="312" t="str">
        <f t="shared" si="70"/>
        <v/>
      </c>
      <c r="X110" s="312" t="str">
        <f t="shared" si="70"/>
        <v/>
      </c>
      <c r="Y110" s="408"/>
      <c r="Z110" s="311">
        <v>49</v>
      </c>
      <c r="AA110" s="312" t="str">
        <f t="shared" si="19"/>
        <v/>
      </c>
      <c r="AB110" s="312" t="str">
        <f t="shared" si="20"/>
        <v/>
      </c>
      <c r="AC110" s="324" t="str">
        <f t="shared" si="21"/>
        <v/>
      </c>
      <c r="AD110" s="312" t="str">
        <f t="shared" si="74"/>
        <v/>
      </c>
      <c r="AE110" s="312" t="str">
        <f t="shared" si="74"/>
        <v/>
      </c>
      <c r="AF110" s="312" t="str">
        <f t="shared" si="74"/>
        <v/>
      </c>
      <c r="AG110" s="312" t="str">
        <f t="shared" si="74"/>
        <v/>
      </c>
      <c r="AH110" s="312" t="str">
        <f t="shared" si="74"/>
        <v/>
      </c>
      <c r="AI110" s="312" t="str">
        <f t="shared" si="74"/>
        <v/>
      </c>
      <c r="AJ110" s="312" t="str">
        <f t="shared" si="74"/>
        <v/>
      </c>
      <c r="AK110" s="312" t="str">
        <f t="shared" si="74"/>
        <v/>
      </c>
      <c r="AL110" s="312" t="str">
        <f t="shared" si="74"/>
        <v/>
      </c>
      <c r="AM110" s="312" t="str">
        <f t="shared" si="74"/>
        <v/>
      </c>
      <c r="AN110" s="312" t="str">
        <f t="shared" si="74"/>
        <v/>
      </c>
      <c r="AO110" s="312" t="str">
        <f t="shared" si="74"/>
        <v/>
      </c>
      <c r="AP110" s="312" t="str">
        <f t="shared" si="74"/>
        <v/>
      </c>
      <c r="AQ110" s="312" t="str">
        <f t="shared" si="74"/>
        <v/>
      </c>
      <c r="AR110" s="312" t="str">
        <f t="shared" si="74"/>
        <v/>
      </c>
      <c r="AS110" s="312" t="str">
        <f t="shared" si="74"/>
        <v/>
      </c>
      <c r="AT110" s="312" t="str">
        <f t="shared" si="74"/>
        <v/>
      </c>
      <c r="AU110" s="312" t="str">
        <f t="shared" si="74"/>
        <v/>
      </c>
      <c r="AV110" s="312" t="str">
        <f t="shared" si="74"/>
        <v/>
      </c>
      <c r="AW110" s="312" t="str">
        <f t="shared" si="74"/>
        <v/>
      </c>
      <c r="AY110" s="311">
        <v>49</v>
      </c>
      <c r="AZ110" s="312" t="str">
        <f t="shared" si="22"/>
        <v/>
      </c>
      <c r="BA110" s="312" t="str">
        <f t="shared" si="23"/>
        <v/>
      </c>
      <c r="BB110" s="324" t="str">
        <f t="shared" si="24"/>
        <v/>
      </c>
      <c r="BC110" s="312" t="str">
        <f t="shared" ref="BC110:BV110" si="83">IF(BC56="○",$D110,"")</f>
        <v/>
      </c>
      <c r="BD110" s="312" t="str">
        <f t="shared" si="83"/>
        <v/>
      </c>
      <c r="BE110" s="312" t="str">
        <f t="shared" si="83"/>
        <v/>
      </c>
      <c r="BF110" s="312" t="str">
        <f t="shared" si="83"/>
        <v/>
      </c>
      <c r="BG110" s="312" t="str">
        <f t="shared" si="83"/>
        <v/>
      </c>
      <c r="BH110" s="312" t="str">
        <f t="shared" si="83"/>
        <v/>
      </c>
      <c r="BI110" s="312" t="str">
        <f t="shared" si="83"/>
        <v/>
      </c>
      <c r="BJ110" s="312" t="str">
        <f t="shared" si="83"/>
        <v/>
      </c>
      <c r="BK110" s="312" t="str">
        <f t="shared" si="83"/>
        <v/>
      </c>
      <c r="BL110" s="312" t="str">
        <f t="shared" si="83"/>
        <v/>
      </c>
      <c r="BM110" s="312" t="str">
        <f t="shared" si="83"/>
        <v/>
      </c>
      <c r="BN110" s="312" t="str">
        <f t="shared" si="83"/>
        <v/>
      </c>
      <c r="BO110" s="312" t="str">
        <f t="shared" si="83"/>
        <v/>
      </c>
      <c r="BP110" s="312" t="str">
        <f t="shared" si="83"/>
        <v/>
      </c>
      <c r="BQ110" s="312" t="str">
        <f t="shared" si="83"/>
        <v/>
      </c>
      <c r="BR110" s="312" t="str">
        <f t="shared" si="83"/>
        <v/>
      </c>
      <c r="BS110" s="312" t="str">
        <f t="shared" si="83"/>
        <v/>
      </c>
      <c r="BT110" s="312" t="str">
        <f t="shared" si="83"/>
        <v/>
      </c>
      <c r="BU110" s="312" t="str">
        <f t="shared" si="83"/>
        <v/>
      </c>
      <c r="BV110" s="312" t="str">
        <f t="shared" si="83"/>
        <v/>
      </c>
    </row>
    <row r="111" spans="1:74" ht="15.95" hidden="1" customHeight="1" thickBot="1">
      <c r="A111" s="315">
        <v>50</v>
      </c>
      <c r="B111" s="312" t="str">
        <f t="shared" si="73"/>
        <v/>
      </c>
      <c r="C111" s="312" t="str">
        <f t="shared" si="73"/>
        <v/>
      </c>
      <c r="D111" s="369" t="str">
        <f t="shared" si="73"/>
        <v/>
      </c>
      <c r="E111" s="312" t="str">
        <f t="shared" si="62"/>
        <v/>
      </c>
      <c r="F111" s="312" t="str">
        <f t="shared" si="70"/>
        <v/>
      </c>
      <c r="G111" s="312" t="str">
        <f t="shared" si="70"/>
        <v/>
      </c>
      <c r="H111" s="312" t="str">
        <f t="shared" si="70"/>
        <v/>
      </c>
      <c r="I111" s="312" t="str">
        <f t="shared" si="70"/>
        <v/>
      </c>
      <c r="J111" s="312" t="str">
        <f t="shared" si="70"/>
        <v/>
      </c>
      <c r="K111" s="312" t="str">
        <f t="shared" si="70"/>
        <v/>
      </c>
      <c r="L111" s="312" t="str">
        <f t="shared" si="70"/>
        <v/>
      </c>
      <c r="M111" s="312" t="str">
        <f t="shared" si="70"/>
        <v/>
      </c>
      <c r="N111" s="312" t="str">
        <f t="shared" si="70"/>
        <v/>
      </c>
      <c r="O111" s="312" t="str">
        <f t="shared" si="70"/>
        <v/>
      </c>
      <c r="P111" s="312" t="str">
        <f t="shared" si="70"/>
        <v/>
      </c>
      <c r="Q111" s="312" t="str">
        <f t="shared" si="70"/>
        <v/>
      </c>
      <c r="R111" s="312" t="str">
        <f t="shared" si="70"/>
        <v/>
      </c>
      <c r="S111" s="312" t="str">
        <f t="shared" si="70"/>
        <v/>
      </c>
      <c r="T111" s="312" t="str">
        <f t="shared" si="70"/>
        <v/>
      </c>
      <c r="U111" s="312" t="str">
        <f t="shared" si="70"/>
        <v/>
      </c>
      <c r="V111" s="312" t="str">
        <f t="shared" si="70"/>
        <v/>
      </c>
      <c r="W111" s="312" t="str">
        <f t="shared" si="70"/>
        <v/>
      </c>
      <c r="X111" s="312" t="str">
        <f t="shared" si="70"/>
        <v/>
      </c>
      <c r="Y111" s="408"/>
      <c r="Z111" s="315">
        <v>50</v>
      </c>
      <c r="AA111" s="316" t="str">
        <f t="shared" si="19"/>
        <v/>
      </c>
      <c r="AB111" s="316" t="str">
        <f t="shared" si="20"/>
        <v/>
      </c>
      <c r="AC111" s="317" t="str">
        <f t="shared" si="21"/>
        <v/>
      </c>
      <c r="AD111" s="312" t="str">
        <f t="shared" si="74"/>
        <v/>
      </c>
      <c r="AE111" s="312" t="str">
        <f t="shared" si="74"/>
        <v/>
      </c>
      <c r="AF111" s="312" t="str">
        <f t="shared" si="74"/>
        <v/>
      </c>
      <c r="AG111" s="312" t="str">
        <f t="shared" si="74"/>
        <v/>
      </c>
      <c r="AH111" s="312" t="str">
        <f t="shared" si="74"/>
        <v/>
      </c>
      <c r="AI111" s="312" t="str">
        <f t="shared" si="74"/>
        <v/>
      </c>
      <c r="AJ111" s="312" t="str">
        <f t="shared" si="74"/>
        <v/>
      </c>
      <c r="AK111" s="312" t="str">
        <f t="shared" si="74"/>
        <v/>
      </c>
      <c r="AL111" s="312" t="str">
        <f t="shared" si="74"/>
        <v/>
      </c>
      <c r="AM111" s="312" t="str">
        <f t="shared" si="74"/>
        <v/>
      </c>
      <c r="AN111" s="312" t="str">
        <f t="shared" si="74"/>
        <v/>
      </c>
      <c r="AO111" s="312" t="str">
        <f t="shared" si="74"/>
        <v/>
      </c>
      <c r="AP111" s="312" t="str">
        <f t="shared" si="74"/>
        <v/>
      </c>
      <c r="AQ111" s="312" t="str">
        <f t="shared" si="74"/>
        <v/>
      </c>
      <c r="AR111" s="312" t="str">
        <f t="shared" si="74"/>
        <v/>
      </c>
      <c r="AS111" s="312" t="str">
        <f t="shared" si="74"/>
        <v/>
      </c>
      <c r="AT111" s="312" t="str">
        <f t="shared" si="74"/>
        <v/>
      </c>
      <c r="AU111" s="312" t="str">
        <f t="shared" si="74"/>
        <v/>
      </c>
      <c r="AV111" s="312" t="str">
        <f t="shared" si="74"/>
        <v/>
      </c>
      <c r="AW111" s="312" t="str">
        <f t="shared" si="74"/>
        <v/>
      </c>
      <c r="AY111" s="315">
        <v>50</v>
      </c>
      <c r="AZ111" s="316" t="str">
        <f t="shared" si="22"/>
        <v/>
      </c>
      <c r="BA111" s="316" t="str">
        <f t="shared" si="23"/>
        <v/>
      </c>
      <c r="BB111" s="317" t="str">
        <f t="shared" si="24"/>
        <v/>
      </c>
      <c r="BC111" s="312" t="str">
        <f t="shared" ref="BC111:BV111" si="84">IF(BC57="○",$D111,"")</f>
        <v/>
      </c>
      <c r="BD111" s="312" t="str">
        <f t="shared" si="84"/>
        <v/>
      </c>
      <c r="BE111" s="312" t="str">
        <f t="shared" si="84"/>
        <v/>
      </c>
      <c r="BF111" s="312" t="str">
        <f t="shared" si="84"/>
        <v/>
      </c>
      <c r="BG111" s="312" t="str">
        <f t="shared" si="84"/>
        <v/>
      </c>
      <c r="BH111" s="312" t="str">
        <f t="shared" si="84"/>
        <v/>
      </c>
      <c r="BI111" s="312" t="str">
        <f t="shared" si="84"/>
        <v/>
      </c>
      <c r="BJ111" s="312" t="str">
        <f t="shared" si="84"/>
        <v/>
      </c>
      <c r="BK111" s="312" t="str">
        <f t="shared" si="84"/>
        <v/>
      </c>
      <c r="BL111" s="312" t="str">
        <f t="shared" si="84"/>
        <v/>
      </c>
      <c r="BM111" s="312" t="str">
        <f t="shared" si="84"/>
        <v/>
      </c>
      <c r="BN111" s="312" t="str">
        <f t="shared" si="84"/>
        <v/>
      </c>
      <c r="BO111" s="312" t="str">
        <f t="shared" si="84"/>
        <v/>
      </c>
      <c r="BP111" s="312" t="str">
        <f t="shared" si="84"/>
        <v/>
      </c>
      <c r="BQ111" s="312" t="str">
        <f t="shared" si="84"/>
        <v/>
      </c>
      <c r="BR111" s="312" t="str">
        <f t="shared" si="84"/>
        <v/>
      </c>
      <c r="BS111" s="312" t="str">
        <f t="shared" si="84"/>
        <v/>
      </c>
      <c r="BT111" s="312" t="str">
        <f t="shared" si="84"/>
        <v/>
      </c>
      <c r="BU111" s="312" t="str">
        <f t="shared" si="84"/>
        <v/>
      </c>
      <c r="BV111" s="312" t="str">
        <f t="shared" si="84"/>
        <v/>
      </c>
    </row>
    <row r="112" spans="1:74" hidden="1"/>
    <row r="113" spans="5:74" hidden="1"/>
    <row r="114" spans="5:74" hidden="1"/>
    <row r="115" spans="5:74" hidden="1"/>
    <row r="116" spans="5:74" hidden="1">
      <c r="Y116" s="3" t="str">
        <f>IF(Y7="２・３年　1500m",COUNTIF(Y62:Y111,1),"")</f>
        <v/>
      </c>
    </row>
    <row r="117" spans="5:74" hidden="1">
      <c r="E117" s="3" t="str">
        <f>競技設定!C4</f>
        <v/>
      </c>
      <c r="F117" s="3" t="str">
        <f>競技設定!C5</f>
        <v/>
      </c>
      <c r="G117" s="3" t="str">
        <f>競技設定!C6</f>
        <v/>
      </c>
      <c r="H117" s="3" t="str">
        <f>競技設定!C7</f>
        <v/>
      </c>
      <c r="I117" s="3" t="str">
        <f>競技設定!C8</f>
        <v/>
      </c>
      <c r="J117" s="3" t="str">
        <f>競技設定!C9</f>
        <v/>
      </c>
      <c r="K117" s="3" t="str">
        <f>競技設定!C10</f>
        <v/>
      </c>
      <c r="L117" s="3" t="str">
        <f>競技設定!C11</f>
        <v/>
      </c>
      <c r="M117" s="3" t="str">
        <f>競技設定!C12</f>
        <v/>
      </c>
      <c r="N117" s="3" t="str">
        <f>競技設定!C13</f>
        <v/>
      </c>
      <c r="O117" s="3" t="str">
        <f>競技設定!C14</f>
        <v/>
      </c>
      <c r="P117" s="3" t="str">
        <f>競技設定!C15</f>
        <v/>
      </c>
      <c r="Q117" s="3" t="str">
        <f>競技設定!C16</f>
        <v/>
      </c>
      <c r="R117" s="3" t="str">
        <f>競技設定!C17</f>
        <v/>
      </c>
      <c r="S117" s="3" t="str">
        <f>競技設定!C18</f>
        <v/>
      </c>
      <c r="T117" s="3" t="str">
        <f>競技設定!C19</f>
        <v/>
      </c>
      <c r="U117" s="3" t="str">
        <f>競技設定!C20</f>
        <v/>
      </c>
      <c r="V117" s="3" t="str">
        <f>競技設定!C21</f>
        <v/>
      </c>
      <c r="W117" s="3" t="str">
        <f>競技設定!C22</f>
        <v/>
      </c>
      <c r="X117" s="3" t="str">
        <f>競技設定!C23</f>
        <v/>
      </c>
      <c r="AD117" s="3" t="str">
        <f>競技設定!C24</f>
        <v/>
      </c>
      <c r="AE117" s="3" t="str">
        <f>競技設定!C25</f>
        <v/>
      </c>
      <c r="AF117" s="3" t="str">
        <f>競技設定!C26</f>
        <v/>
      </c>
      <c r="AG117" s="3" t="str">
        <f>競技設定!C27</f>
        <v/>
      </c>
      <c r="AH117" s="3" t="str">
        <f>競技設定!C28</f>
        <v/>
      </c>
      <c r="AI117" s="3" t="str">
        <f>競技設定!C29</f>
        <v/>
      </c>
      <c r="AJ117" s="3" t="str">
        <f>競技設定!C30</f>
        <v/>
      </c>
      <c r="AK117" s="3" t="str">
        <f>競技設定!C31</f>
        <v/>
      </c>
      <c r="AL117" s="3" t="str">
        <f>競技設定!C32</f>
        <v/>
      </c>
      <c r="AM117" s="3" t="str">
        <f>競技設定!C33</f>
        <v/>
      </c>
      <c r="AN117" s="3" t="str">
        <f>競技設定!C34</f>
        <v/>
      </c>
      <c r="AO117" s="3" t="str">
        <f>競技設定!C35</f>
        <v/>
      </c>
      <c r="AP117" s="3" t="str">
        <f>競技設定!C36</f>
        <v/>
      </c>
      <c r="AQ117" s="3" t="str">
        <f>競技設定!C37</f>
        <v/>
      </c>
      <c r="AR117" s="3" t="str">
        <f>競技設定!C38</f>
        <v/>
      </c>
      <c r="AS117" s="3" t="str">
        <f>競技設定!C39</f>
        <v/>
      </c>
      <c r="AT117" s="3" t="str">
        <f>競技設定!C40</f>
        <v/>
      </c>
      <c r="AU117" s="3" t="str">
        <f>競技設定!C41</f>
        <v/>
      </c>
      <c r="AV117" s="3" t="str">
        <f>競技設定!C42</f>
        <v/>
      </c>
      <c r="AW117" s="3" t="str">
        <f>競技設定!C43</f>
        <v/>
      </c>
      <c r="BC117" s="3" t="str">
        <f>競技設定!C44</f>
        <v/>
      </c>
      <c r="BD117" s="3" t="str">
        <f>競技設定!C45</f>
        <v/>
      </c>
      <c r="BE117" s="3" t="str">
        <f>競技設定!C46</f>
        <v/>
      </c>
      <c r="BF117" s="3" t="str">
        <f>競技設定!C47</f>
        <v/>
      </c>
      <c r="BG117" s="3" t="str">
        <f>競技設定!C48</f>
        <v/>
      </c>
      <c r="BH117" s="3" t="str">
        <f>競技設定!C49</f>
        <v/>
      </c>
      <c r="BI117" s="3" t="str">
        <f>競技設定!C50</f>
        <v/>
      </c>
      <c r="BJ117" s="3" t="str">
        <f>競技設定!C51</f>
        <v/>
      </c>
      <c r="BK117" s="3" t="str">
        <f>競技設定!C52</f>
        <v/>
      </c>
      <c r="BL117" s="3" t="str">
        <f>競技設定!C53</f>
        <v/>
      </c>
      <c r="BM117" s="3" t="str">
        <f>競技設定!C54</f>
        <v/>
      </c>
      <c r="BN117" s="3" t="str">
        <f>競技設定!C55</f>
        <v/>
      </c>
      <c r="BO117" s="3" t="str">
        <f>競技設定!C56</f>
        <v/>
      </c>
      <c r="BP117" s="3" t="str">
        <f>競技設定!C57</f>
        <v/>
      </c>
      <c r="BQ117" s="3" t="str">
        <f>競技設定!C58</f>
        <v/>
      </c>
      <c r="BR117" s="3" t="str">
        <f>競技設定!C59</f>
        <v/>
      </c>
      <c r="BS117" s="3" t="str">
        <f>競技設定!C60</f>
        <v/>
      </c>
      <c r="BT117" s="3" t="str">
        <f>競技設定!C61</f>
        <v/>
      </c>
      <c r="BU117" s="3" t="str">
        <f>競技設定!C62</f>
        <v/>
      </c>
      <c r="BV117" s="3" t="str">
        <f>競技設定!C63</f>
        <v/>
      </c>
    </row>
    <row r="118" spans="5:74" hidden="1">
      <c r="E118" s="3" t="str">
        <f t="shared" ref="E118:X118" si="85">LEFT(E117,1)</f>
        <v/>
      </c>
      <c r="F118" s="3" t="str">
        <f t="shared" si="85"/>
        <v/>
      </c>
      <c r="G118" s="3" t="str">
        <f t="shared" si="85"/>
        <v/>
      </c>
      <c r="H118" s="3" t="str">
        <f t="shared" si="85"/>
        <v/>
      </c>
      <c r="I118" s="3" t="str">
        <f t="shared" si="85"/>
        <v/>
      </c>
      <c r="J118" s="3" t="str">
        <f t="shared" si="85"/>
        <v/>
      </c>
      <c r="K118" s="3" t="str">
        <f t="shared" si="85"/>
        <v/>
      </c>
      <c r="L118" s="3" t="str">
        <f t="shared" si="85"/>
        <v/>
      </c>
      <c r="M118" s="3" t="str">
        <f t="shared" si="85"/>
        <v/>
      </c>
      <c r="N118" s="3" t="str">
        <f t="shared" si="85"/>
        <v/>
      </c>
      <c r="O118" s="3" t="str">
        <f t="shared" si="85"/>
        <v/>
      </c>
      <c r="P118" s="3" t="str">
        <f t="shared" si="85"/>
        <v/>
      </c>
      <c r="Q118" s="3" t="str">
        <f t="shared" si="85"/>
        <v/>
      </c>
      <c r="R118" s="3" t="str">
        <f t="shared" si="85"/>
        <v/>
      </c>
      <c r="S118" s="3" t="str">
        <f t="shared" si="85"/>
        <v/>
      </c>
      <c r="T118" s="3" t="str">
        <f t="shared" si="85"/>
        <v/>
      </c>
      <c r="U118" s="3" t="str">
        <f t="shared" si="85"/>
        <v/>
      </c>
      <c r="V118" s="3" t="str">
        <f t="shared" si="85"/>
        <v/>
      </c>
      <c r="W118" s="3" t="str">
        <f t="shared" si="85"/>
        <v/>
      </c>
      <c r="X118" s="3" t="str">
        <f t="shared" si="85"/>
        <v/>
      </c>
      <c r="AD118" s="3" t="str">
        <f t="shared" ref="AD118" si="86">LEFT(AD117,1)</f>
        <v/>
      </c>
      <c r="AE118" s="3" t="str">
        <f t="shared" ref="AE118" si="87">LEFT(AE117,1)</f>
        <v/>
      </c>
      <c r="AF118" s="3" t="str">
        <f t="shared" ref="AF118" si="88">LEFT(AF117,1)</f>
        <v/>
      </c>
      <c r="AG118" s="3" t="str">
        <f t="shared" ref="AG118" si="89">LEFT(AG117,1)</f>
        <v/>
      </c>
      <c r="AH118" s="3" t="str">
        <f t="shared" ref="AH118" si="90">LEFT(AH117,1)</f>
        <v/>
      </c>
      <c r="AI118" s="3" t="str">
        <f t="shared" ref="AI118" si="91">LEFT(AI117,1)</f>
        <v/>
      </c>
      <c r="AJ118" s="3" t="str">
        <f t="shared" ref="AJ118" si="92">LEFT(AJ117,1)</f>
        <v/>
      </c>
      <c r="AK118" s="3" t="str">
        <f t="shared" ref="AK118" si="93">LEFT(AK117,1)</f>
        <v/>
      </c>
      <c r="AL118" s="3" t="str">
        <f t="shared" ref="AL118" si="94">LEFT(AL117,1)</f>
        <v/>
      </c>
      <c r="AM118" s="3" t="str">
        <f t="shared" ref="AM118" si="95">LEFT(AM117,1)</f>
        <v/>
      </c>
      <c r="AN118" s="3" t="str">
        <f t="shared" ref="AN118" si="96">LEFT(AN117,1)</f>
        <v/>
      </c>
      <c r="AO118" s="3" t="str">
        <f t="shared" ref="AO118" si="97">LEFT(AO117,1)</f>
        <v/>
      </c>
      <c r="AP118" s="3" t="str">
        <f t="shared" ref="AP118" si="98">LEFT(AP117,1)</f>
        <v/>
      </c>
      <c r="AQ118" s="3" t="str">
        <f t="shared" ref="AQ118" si="99">LEFT(AQ117,1)</f>
        <v/>
      </c>
      <c r="AR118" s="3" t="str">
        <f t="shared" ref="AR118" si="100">LEFT(AR117,1)</f>
        <v/>
      </c>
      <c r="AS118" s="3" t="str">
        <f t="shared" ref="AS118" si="101">LEFT(AS117,1)</f>
        <v/>
      </c>
      <c r="AT118" s="3" t="str">
        <f t="shared" ref="AT118" si="102">LEFT(AT117,1)</f>
        <v/>
      </c>
      <c r="AU118" s="3" t="str">
        <f t="shared" ref="AU118" si="103">LEFT(AU117,1)</f>
        <v/>
      </c>
      <c r="AV118" s="3" t="str">
        <f t="shared" ref="AV118" si="104">LEFT(AV117,1)</f>
        <v/>
      </c>
      <c r="AW118" s="3" t="str">
        <f t="shared" ref="AW118" si="105">LEFT(AW117,1)</f>
        <v/>
      </c>
      <c r="BC118" s="3" t="str">
        <f t="shared" ref="BC118:BV118" si="106">LEFT(BC117,1)</f>
        <v/>
      </c>
      <c r="BD118" s="3" t="str">
        <f t="shared" si="106"/>
        <v/>
      </c>
      <c r="BE118" s="3" t="str">
        <f t="shared" si="106"/>
        <v/>
      </c>
      <c r="BF118" s="3" t="str">
        <f t="shared" si="106"/>
        <v/>
      </c>
      <c r="BG118" s="3" t="str">
        <f t="shared" si="106"/>
        <v/>
      </c>
      <c r="BH118" s="3" t="str">
        <f t="shared" si="106"/>
        <v/>
      </c>
      <c r="BI118" s="3" t="str">
        <f t="shared" si="106"/>
        <v/>
      </c>
      <c r="BJ118" s="3" t="str">
        <f t="shared" si="106"/>
        <v/>
      </c>
      <c r="BK118" s="3" t="str">
        <f t="shared" si="106"/>
        <v/>
      </c>
      <c r="BL118" s="3" t="str">
        <f t="shared" si="106"/>
        <v/>
      </c>
      <c r="BM118" s="3" t="str">
        <f t="shared" si="106"/>
        <v/>
      </c>
      <c r="BN118" s="3" t="str">
        <f t="shared" si="106"/>
        <v/>
      </c>
      <c r="BO118" s="3" t="str">
        <f t="shared" si="106"/>
        <v/>
      </c>
      <c r="BP118" s="3" t="str">
        <f t="shared" si="106"/>
        <v/>
      </c>
      <c r="BQ118" s="3" t="str">
        <f t="shared" si="106"/>
        <v/>
      </c>
      <c r="BR118" s="3" t="str">
        <f t="shared" si="106"/>
        <v/>
      </c>
      <c r="BS118" s="3" t="str">
        <f t="shared" si="106"/>
        <v/>
      </c>
      <c r="BT118" s="3" t="str">
        <f t="shared" si="106"/>
        <v/>
      </c>
      <c r="BU118" s="3" t="str">
        <f t="shared" si="106"/>
        <v/>
      </c>
      <c r="BV118" s="3" t="str">
        <f t="shared" si="106"/>
        <v/>
      </c>
    </row>
    <row r="119" spans="5:74" hidden="1">
      <c r="E119" s="3">
        <f t="shared" ref="E119:X119" si="107">COUNTIF(E62:E111,E118)</f>
        <v>50</v>
      </c>
      <c r="F119" s="3">
        <f t="shared" si="107"/>
        <v>50</v>
      </c>
      <c r="G119" s="3">
        <f t="shared" si="107"/>
        <v>50</v>
      </c>
      <c r="H119" s="3">
        <f t="shared" si="107"/>
        <v>50</v>
      </c>
      <c r="I119" s="3">
        <f t="shared" si="107"/>
        <v>50</v>
      </c>
      <c r="J119" s="3">
        <f t="shared" si="107"/>
        <v>50</v>
      </c>
      <c r="K119" s="3">
        <f t="shared" si="107"/>
        <v>50</v>
      </c>
      <c r="L119" s="3">
        <f t="shared" si="107"/>
        <v>50</v>
      </c>
      <c r="M119" s="3">
        <f t="shared" si="107"/>
        <v>50</v>
      </c>
      <c r="N119" s="3">
        <f t="shared" si="107"/>
        <v>50</v>
      </c>
      <c r="O119" s="3">
        <f t="shared" si="107"/>
        <v>50</v>
      </c>
      <c r="P119" s="3">
        <f t="shared" si="107"/>
        <v>50</v>
      </c>
      <c r="Q119" s="3">
        <f t="shared" si="107"/>
        <v>50</v>
      </c>
      <c r="R119" s="3">
        <f t="shared" si="107"/>
        <v>50</v>
      </c>
      <c r="S119" s="3">
        <f t="shared" si="107"/>
        <v>50</v>
      </c>
      <c r="T119" s="3">
        <f t="shared" si="107"/>
        <v>50</v>
      </c>
      <c r="U119" s="3">
        <f t="shared" si="107"/>
        <v>50</v>
      </c>
      <c r="V119" s="3">
        <f t="shared" si="107"/>
        <v>50</v>
      </c>
      <c r="W119" s="3">
        <f t="shared" si="107"/>
        <v>50</v>
      </c>
      <c r="X119" s="3">
        <f t="shared" si="107"/>
        <v>50</v>
      </c>
      <c r="AD119" s="3">
        <f t="shared" ref="AD119" si="108">COUNTIF(AD62:AD111,AD118)</f>
        <v>50</v>
      </c>
      <c r="AE119" s="3">
        <f t="shared" ref="AE119" si="109">COUNTIF(AE62:AE111,AE118)</f>
        <v>50</v>
      </c>
      <c r="AF119" s="3">
        <f t="shared" ref="AF119" si="110">COUNTIF(AF62:AF111,AF118)</f>
        <v>50</v>
      </c>
      <c r="AG119" s="3">
        <f t="shared" ref="AG119" si="111">COUNTIF(AG62:AG111,AG118)</f>
        <v>50</v>
      </c>
      <c r="AH119" s="3">
        <f t="shared" ref="AH119" si="112">COUNTIF(AH62:AH111,AH118)</f>
        <v>50</v>
      </c>
      <c r="AI119" s="3">
        <f t="shared" ref="AI119" si="113">COUNTIF(AI62:AI111,AI118)</f>
        <v>50</v>
      </c>
      <c r="AJ119" s="3">
        <f t="shared" ref="AJ119" si="114">COUNTIF(AJ62:AJ111,AJ118)</f>
        <v>50</v>
      </c>
      <c r="AK119" s="3">
        <f t="shared" ref="AK119" si="115">COUNTIF(AK62:AK111,AK118)</f>
        <v>50</v>
      </c>
      <c r="AL119" s="3">
        <f t="shared" ref="AL119" si="116">COUNTIF(AL62:AL111,AL118)</f>
        <v>50</v>
      </c>
      <c r="AM119" s="3">
        <f t="shared" ref="AM119" si="117">COUNTIF(AM62:AM111,AM118)</f>
        <v>50</v>
      </c>
      <c r="AN119" s="3">
        <f t="shared" ref="AN119" si="118">COUNTIF(AN62:AN111,AN118)</f>
        <v>50</v>
      </c>
      <c r="AO119" s="3">
        <f t="shared" ref="AO119" si="119">COUNTIF(AO62:AO111,AO118)</f>
        <v>50</v>
      </c>
      <c r="AP119" s="3">
        <f t="shared" ref="AP119" si="120">COUNTIF(AP62:AP111,AP118)</f>
        <v>50</v>
      </c>
      <c r="AQ119" s="3">
        <f t="shared" ref="AQ119" si="121">COUNTIF(AQ62:AQ111,AQ118)</f>
        <v>50</v>
      </c>
      <c r="AR119" s="3">
        <f t="shared" ref="AR119" si="122">COUNTIF(AR62:AR111,AR118)</f>
        <v>50</v>
      </c>
      <c r="AS119" s="3">
        <f t="shared" ref="AS119" si="123">COUNTIF(AS62:AS111,AS118)</f>
        <v>50</v>
      </c>
      <c r="AT119" s="3">
        <f t="shared" ref="AT119" si="124">COUNTIF(AT62:AT111,AT118)</f>
        <v>50</v>
      </c>
      <c r="AU119" s="3">
        <f t="shared" ref="AU119" si="125">COUNTIF(AU62:AU111,AU118)</f>
        <v>50</v>
      </c>
      <c r="AV119" s="3">
        <f t="shared" ref="AV119" si="126">COUNTIF(AV62:AV111,AV118)</f>
        <v>50</v>
      </c>
      <c r="AW119" s="3">
        <f t="shared" ref="AW119" si="127">COUNTIF(AW62:AW111,AW118)</f>
        <v>50</v>
      </c>
      <c r="BC119" s="3">
        <f t="shared" ref="BC119:BV119" si="128">COUNTIF(BC62:BC111,BC118)</f>
        <v>50</v>
      </c>
      <c r="BD119" s="3">
        <f t="shared" si="128"/>
        <v>50</v>
      </c>
      <c r="BE119" s="3">
        <f t="shared" si="128"/>
        <v>50</v>
      </c>
      <c r="BF119" s="3">
        <f t="shared" si="128"/>
        <v>50</v>
      </c>
      <c r="BG119" s="3">
        <f t="shared" si="128"/>
        <v>50</v>
      </c>
      <c r="BH119" s="3">
        <f t="shared" si="128"/>
        <v>50</v>
      </c>
      <c r="BI119" s="3">
        <f t="shared" si="128"/>
        <v>50</v>
      </c>
      <c r="BJ119" s="3">
        <f t="shared" si="128"/>
        <v>50</v>
      </c>
      <c r="BK119" s="3">
        <f t="shared" si="128"/>
        <v>50</v>
      </c>
      <c r="BL119" s="3">
        <f t="shared" si="128"/>
        <v>50</v>
      </c>
      <c r="BM119" s="3">
        <f t="shared" si="128"/>
        <v>50</v>
      </c>
      <c r="BN119" s="3">
        <f t="shared" si="128"/>
        <v>50</v>
      </c>
      <c r="BO119" s="3">
        <f t="shared" si="128"/>
        <v>50</v>
      </c>
      <c r="BP119" s="3">
        <f t="shared" si="128"/>
        <v>50</v>
      </c>
      <c r="BQ119" s="3">
        <f t="shared" si="128"/>
        <v>50</v>
      </c>
      <c r="BR119" s="3">
        <f t="shared" si="128"/>
        <v>50</v>
      </c>
      <c r="BS119" s="3">
        <f t="shared" si="128"/>
        <v>50</v>
      </c>
      <c r="BT119" s="3">
        <f t="shared" si="128"/>
        <v>50</v>
      </c>
      <c r="BU119" s="3">
        <f t="shared" si="128"/>
        <v>50</v>
      </c>
      <c r="BV119" s="3">
        <f t="shared" si="128"/>
        <v>50</v>
      </c>
    </row>
    <row r="120" spans="5:74" hidden="1">
      <c r="E120" s="3" t="str">
        <f>RIGHT(E117,1)</f>
        <v/>
      </c>
      <c r="F120" s="3" t="str">
        <f t="shared" ref="F120:X120" si="129">RIGHT(F117,1)</f>
        <v/>
      </c>
      <c r="G120" s="3" t="str">
        <f t="shared" si="129"/>
        <v/>
      </c>
      <c r="H120" s="3" t="str">
        <f t="shared" si="129"/>
        <v/>
      </c>
      <c r="I120" s="3" t="str">
        <f t="shared" si="129"/>
        <v/>
      </c>
      <c r="J120" s="3" t="str">
        <f t="shared" si="129"/>
        <v/>
      </c>
      <c r="K120" s="3" t="str">
        <f t="shared" si="129"/>
        <v/>
      </c>
      <c r="L120" s="3" t="str">
        <f t="shared" si="129"/>
        <v/>
      </c>
      <c r="M120" s="3" t="str">
        <f t="shared" si="129"/>
        <v/>
      </c>
      <c r="N120" s="3" t="str">
        <f t="shared" si="129"/>
        <v/>
      </c>
      <c r="O120" s="3" t="str">
        <f t="shared" si="129"/>
        <v/>
      </c>
      <c r="P120" s="3" t="str">
        <f t="shared" si="129"/>
        <v/>
      </c>
      <c r="Q120" s="3" t="str">
        <f t="shared" si="129"/>
        <v/>
      </c>
      <c r="R120" s="3" t="str">
        <f t="shared" si="129"/>
        <v/>
      </c>
      <c r="S120" s="3" t="str">
        <f t="shared" si="129"/>
        <v/>
      </c>
      <c r="T120" s="3" t="str">
        <f t="shared" si="129"/>
        <v/>
      </c>
      <c r="U120" s="3" t="str">
        <f t="shared" si="129"/>
        <v/>
      </c>
      <c r="V120" s="3" t="str">
        <f t="shared" si="129"/>
        <v/>
      </c>
      <c r="W120" s="3" t="str">
        <f t="shared" si="129"/>
        <v/>
      </c>
      <c r="X120" s="3" t="str">
        <f t="shared" si="129"/>
        <v/>
      </c>
      <c r="AD120" s="3" t="str">
        <f>RIGHT(AD117,1)</f>
        <v/>
      </c>
      <c r="AE120" s="3" t="str">
        <f t="shared" ref="AE120:AW120" si="130">RIGHT(AE117,1)</f>
        <v/>
      </c>
      <c r="AF120" s="3" t="str">
        <f t="shared" si="130"/>
        <v/>
      </c>
      <c r="AG120" s="3" t="str">
        <f t="shared" si="130"/>
        <v/>
      </c>
      <c r="AH120" s="3" t="str">
        <f t="shared" si="130"/>
        <v/>
      </c>
      <c r="AI120" s="3" t="str">
        <f t="shared" si="130"/>
        <v/>
      </c>
      <c r="AJ120" s="3" t="str">
        <f t="shared" si="130"/>
        <v/>
      </c>
      <c r="AK120" s="3" t="str">
        <f t="shared" si="130"/>
        <v/>
      </c>
      <c r="AL120" s="3" t="str">
        <f t="shared" si="130"/>
        <v/>
      </c>
      <c r="AM120" s="3" t="str">
        <f t="shared" si="130"/>
        <v/>
      </c>
      <c r="AN120" s="3" t="str">
        <f t="shared" si="130"/>
        <v/>
      </c>
      <c r="AO120" s="3" t="str">
        <f t="shared" si="130"/>
        <v/>
      </c>
      <c r="AP120" s="3" t="str">
        <f t="shared" si="130"/>
        <v/>
      </c>
      <c r="AQ120" s="3" t="str">
        <f t="shared" si="130"/>
        <v/>
      </c>
      <c r="AR120" s="3" t="str">
        <f t="shared" si="130"/>
        <v/>
      </c>
      <c r="AS120" s="3" t="str">
        <f t="shared" si="130"/>
        <v/>
      </c>
      <c r="AT120" s="3" t="str">
        <f t="shared" si="130"/>
        <v/>
      </c>
      <c r="AU120" s="3" t="str">
        <f t="shared" si="130"/>
        <v/>
      </c>
      <c r="AV120" s="3" t="str">
        <f t="shared" si="130"/>
        <v/>
      </c>
      <c r="AW120" s="3" t="str">
        <f t="shared" si="130"/>
        <v/>
      </c>
      <c r="BC120" s="3" t="str">
        <f>RIGHT(BC117,1)</f>
        <v/>
      </c>
      <c r="BD120" s="3" t="str">
        <f t="shared" ref="BD120:BV120" si="131">RIGHT(BD117,1)</f>
        <v/>
      </c>
      <c r="BE120" s="3" t="str">
        <f t="shared" si="131"/>
        <v/>
      </c>
      <c r="BF120" s="3" t="str">
        <f t="shared" si="131"/>
        <v/>
      </c>
      <c r="BG120" s="3" t="str">
        <f t="shared" si="131"/>
        <v/>
      </c>
      <c r="BH120" s="3" t="str">
        <f t="shared" si="131"/>
        <v/>
      </c>
      <c r="BI120" s="3" t="str">
        <f t="shared" si="131"/>
        <v/>
      </c>
      <c r="BJ120" s="3" t="str">
        <f t="shared" si="131"/>
        <v/>
      </c>
      <c r="BK120" s="3" t="str">
        <f t="shared" si="131"/>
        <v/>
      </c>
      <c r="BL120" s="3" t="str">
        <f t="shared" si="131"/>
        <v/>
      </c>
      <c r="BM120" s="3" t="str">
        <f t="shared" si="131"/>
        <v/>
      </c>
      <c r="BN120" s="3" t="str">
        <f t="shared" si="131"/>
        <v/>
      </c>
      <c r="BO120" s="3" t="str">
        <f t="shared" si="131"/>
        <v/>
      </c>
      <c r="BP120" s="3" t="str">
        <f t="shared" si="131"/>
        <v/>
      </c>
      <c r="BQ120" s="3" t="str">
        <f t="shared" si="131"/>
        <v/>
      </c>
      <c r="BR120" s="3" t="str">
        <f t="shared" si="131"/>
        <v/>
      </c>
      <c r="BS120" s="3" t="str">
        <f t="shared" si="131"/>
        <v/>
      </c>
      <c r="BT120" s="3" t="str">
        <f t="shared" si="131"/>
        <v/>
      </c>
      <c r="BU120" s="3" t="str">
        <f t="shared" si="131"/>
        <v/>
      </c>
      <c r="BV120" s="3" t="str">
        <f t="shared" si="131"/>
        <v/>
      </c>
    </row>
    <row r="121" spans="5:74" hidden="1">
      <c r="E121" s="3">
        <f>IF(E118=E120,0,E120)</f>
        <v>0</v>
      </c>
      <c r="F121" s="3">
        <f t="shared" ref="F121:X121" si="132">IF(F118=F120,0,F120)</f>
        <v>0</v>
      </c>
      <c r="G121" s="3">
        <f t="shared" si="132"/>
        <v>0</v>
      </c>
      <c r="H121" s="3">
        <f t="shared" si="132"/>
        <v>0</v>
      </c>
      <c r="I121" s="3">
        <f t="shared" si="132"/>
        <v>0</v>
      </c>
      <c r="J121" s="3">
        <f t="shared" si="132"/>
        <v>0</v>
      </c>
      <c r="K121" s="3">
        <f t="shared" si="132"/>
        <v>0</v>
      </c>
      <c r="L121" s="3">
        <f t="shared" si="132"/>
        <v>0</v>
      </c>
      <c r="M121" s="3">
        <f t="shared" si="132"/>
        <v>0</v>
      </c>
      <c r="N121" s="3">
        <f t="shared" si="132"/>
        <v>0</v>
      </c>
      <c r="O121" s="3">
        <f t="shared" si="132"/>
        <v>0</v>
      </c>
      <c r="P121" s="3">
        <f t="shared" si="132"/>
        <v>0</v>
      </c>
      <c r="Q121" s="3">
        <f t="shared" si="132"/>
        <v>0</v>
      </c>
      <c r="R121" s="3">
        <f t="shared" si="132"/>
        <v>0</v>
      </c>
      <c r="S121" s="3">
        <f t="shared" si="132"/>
        <v>0</v>
      </c>
      <c r="T121" s="3">
        <f t="shared" si="132"/>
        <v>0</v>
      </c>
      <c r="U121" s="3">
        <f t="shared" si="132"/>
        <v>0</v>
      </c>
      <c r="V121" s="3">
        <f t="shared" si="132"/>
        <v>0</v>
      </c>
      <c r="W121" s="3">
        <f t="shared" si="132"/>
        <v>0</v>
      </c>
      <c r="X121" s="3">
        <f t="shared" si="132"/>
        <v>0</v>
      </c>
      <c r="AD121" s="3">
        <f>IF(AD118=AD120,0,AD120)</f>
        <v>0</v>
      </c>
      <c r="AE121" s="3">
        <f t="shared" ref="AE121" si="133">IF(AE118=AE120,0,AE120)</f>
        <v>0</v>
      </c>
      <c r="AF121" s="3">
        <f t="shared" ref="AF121" si="134">IF(AF118=AF120,0,AF120)</f>
        <v>0</v>
      </c>
      <c r="AG121" s="3">
        <f t="shared" ref="AG121" si="135">IF(AG118=AG120,0,AG120)</f>
        <v>0</v>
      </c>
      <c r="AH121" s="3">
        <f t="shared" ref="AH121" si="136">IF(AH118=AH120,0,AH120)</f>
        <v>0</v>
      </c>
      <c r="AI121" s="3">
        <f t="shared" ref="AI121" si="137">IF(AI118=AI120,0,AI120)</f>
        <v>0</v>
      </c>
      <c r="AJ121" s="3">
        <f t="shared" ref="AJ121" si="138">IF(AJ118=AJ120,0,AJ120)</f>
        <v>0</v>
      </c>
      <c r="AK121" s="3">
        <f t="shared" ref="AK121" si="139">IF(AK118=AK120,0,AK120)</f>
        <v>0</v>
      </c>
      <c r="AL121" s="3">
        <f t="shared" ref="AL121" si="140">IF(AL118=AL120,0,AL120)</f>
        <v>0</v>
      </c>
      <c r="AM121" s="3">
        <f t="shared" ref="AM121" si="141">IF(AM118=AM120,0,AM120)</f>
        <v>0</v>
      </c>
      <c r="AN121" s="3">
        <f t="shared" ref="AN121" si="142">IF(AN118=AN120,0,AN120)</f>
        <v>0</v>
      </c>
      <c r="AO121" s="3">
        <f t="shared" ref="AO121" si="143">IF(AO118=AO120,0,AO120)</f>
        <v>0</v>
      </c>
      <c r="AP121" s="3">
        <f t="shared" ref="AP121" si="144">IF(AP118=AP120,0,AP120)</f>
        <v>0</v>
      </c>
      <c r="AQ121" s="3">
        <f t="shared" ref="AQ121" si="145">IF(AQ118=AQ120,0,AQ120)</f>
        <v>0</v>
      </c>
      <c r="AR121" s="3">
        <f t="shared" ref="AR121" si="146">IF(AR118=AR120,0,AR120)</f>
        <v>0</v>
      </c>
      <c r="AS121" s="3">
        <f t="shared" ref="AS121" si="147">IF(AS118=AS120,0,AS120)</f>
        <v>0</v>
      </c>
      <c r="AT121" s="3">
        <f t="shared" ref="AT121" si="148">IF(AT118=AT120,0,AT120)</f>
        <v>0</v>
      </c>
      <c r="AU121" s="3">
        <f t="shared" ref="AU121" si="149">IF(AU118=AU120,0,AU120)</f>
        <v>0</v>
      </c>
      <c r="AV121" s="3">
        <f t="shared" ref="AV121" si="150">IF(AV118=AV120,0,AV120)</f>
        <v>0</v>
      </c>
      <c r="AW121" s="3">
        <f t="shared" ref="AW121" si="151">IF(AW118=AW120,0,AW120)</f>
        <v>0</v>
      </c>
      <c r="BC121" s="3">
        <f>IF(BC118=BC120,0,BC120)</f>
        <v>0</v>
      </c>
      <c r="BD121" s="3">
        <f t="shared" ref="BD121:BV121" si="152">IF(BD118=BD120,0,BD120)</f>
        <v>0</v>
      </c>
      <c r="BE121" s="3">
        <f t="shared" si="152"/>
        <v>0</v>
      </c>
      <c r="BF121" s="3">
        <f t="shared" si="152"/>
        <v>0</v>
      </c>
      <c r="BG121" s="3">
        <f t="shared" si="152"/>
        <v>0</v>
      </c>
      <c r="BH121" s="3">
        <f t="shared" si="152"/>
        <v>0</v>
      </c>
      <c r="BI121" s="3">
        <f t="shared" si="152"/>
        <v>0</v>
      </c>
      <c r="BJ121" s="3">
        <f t="shared" si="152"/>
        <v>0</v>
      </c>
      <c r="BK121" s="3">
        <f t="shared" si="152"/>
        <v>0</v>
      </c>
      <c r="BL121" s="3">
        <f t="shared" si="152"/>
        <v>0</v>
      </c>
      <c r="BM121" s="3">
        <f t="shared" si="152"/>
        <v>0</v>
      </c>
      <c r="BN121" s="3">
        <f t="shared" si="152"/>
        <v>0</v>
      </c>
      <c r="BO121" s="3">
        <f t="shared" si="152"/>
        <v>0</v>
      </c>
      <c r="BP121" s="3">
        <f t="shared" si="152"/>
        <v>0</v>
      </c>
      <c r="BQ121" s="3">
        <f t="shared" si="152"/>
        <v>0</v>
      </c>
      <c r="BR121" s="3">
        <f t="shared" si="152"/>
        <v>0</v>
      </c>
      <c r="BS121" s="3">
        <f t="shared" si="152"/>
        <v>0</v>
      </c>
      <c r="BT121" s="3">
        <f t="shared" si="152"/>
        <v>0</v>
      </c>
      <c r="BU121" s="3">
        <f t="shared" si="152"/>
        <v>0</v>
      </c>
      <c r="BV121" s="3">
        <f t="shared" si="152"/>
        <v>0</v>
      </c>
    </row>
    <row r="122" spans="5:74" hidden="1">
      <c r="E122" s="3">
        <f>COUNTIF(E62:E111,E121)</f>
        <v>0</v>
      </c>
      <c r="F122" s="3">
        <f t="shared" ref="F122:X122" si="153">COUNTIF(F62:F111,F121)</f>
        <v>0</v>
      </c>
      <c r="G122" s="3">
        <f t="shared" si="153"/>
        <v>0</v>
      </c>
      <c r="H122" s="3">
        <f t="shared" si="153"/>
        <v>0</v>
      </c>
      <c r="I122" s="3">
        <f t="shared" si="153"/>
        <v>0</v>
      </c>
      <c r="J122" s="3">
        <f t="shared" si="153"/>
        <v>0</v>
      </c>
      <c r="K122" s="3">
        <f t="shared" si="153"/>
        <v>0</v>
      </c>
      <c r="L122" s="3">
        <f t="shared" si="153"/>
        <v>0</v>
      </c>
      <c r="M122" s="3">
        <f t="shared" si="153"/>
        <v>0</v>
      </c>
      <c r="N122" s="3">
        <f t="shared" si="153"/>
        <v>0</v>
      </c>
      <c r="O122" s="3">
        <f t="shared" si="153"/>
        <v>0</v>
      </c>
      <c r="P122" s="3">
        <f t="shared" si="153"/>
        <v>0</v>
      </c>
      <c r="Q122" s="3">
        <f t="shared" si="153"/>
        <v>0</v>
      </c>
      <c r="R122" s="3">
        <f t="shared" si="153"/>
        <v>0</v>
      </c>
      <c r="S122" s="3">
        <f t="shared" si="153"/>
        <v>0</v>
      </c>
      <c r="T122" s="3">
        <f t="shared" si="153"/>
        <v>0</v>
      </c>
      <c r="U122" s="3">
        <f t="shared" si="153"/>
        <v>0</v>
      </c>
      <c r="V122" s="3">
        <f t="shared" si="153"/>
        <v>0</v>
      </c>
      <c r="W122" s="3">
        <f t="shared" si="153"/>
        <v>0</v>
      </c>
      <c r="X122" s="3">
        <f t="shared" si="153"/>
        <v>0</v>
      </c>
      <c r="AD122" s="3">
        <f>COUNTIF(AD62:AD111,AD121)</f>
        <v>0</v>
      </c>
      <c r="AE122" s="3">
        <f t="shared" ref="AE122" si="154">COUNTIF(AE62:AE111,AE121)</f>
        <v>0</v>
      </c>
      <c r="AF122" s="3">
        <f t="shared" ref="AF122" si="155">COUNTIF(AF62:AF111,AF121)</f>
        <v>0</v>
      </c>
      <c r="AG122" s="3">
        <f t="shared" ref="AG122" si="156">COUNTIF(AG62:AG111,AG121)</f>
        <v>0</v>
      </c>
      <c r="AH122" s="3">
        <f t="shared" ref="AH122" si="157">COUNTIF(AH62:AH111,AH121)</f>
        <v>0</v>
      </c>
      <c r="AI122" s="3">
        <f t="shared" ref="AI122" si="158">COUNTIF(AI62:AI111,AI121)</f>
        <v>0</v>
      </c>
      <c r="AJ122" s="3">
        <f t="shared" ref="AJ122" si="159">COUNTIF(AJ62:AJ111,AJ121)</f>
        <v>0</v>
      </c>
      <c r="AK122" s="3">
        <f t="shared" ref="AK122" si="160">COUNTIF(AK62:AK111,AK121)</f>
        <v>0</v>
      </c>
      <c r="AL122" s="3">
        <f t="shared" ref="AL122" si="161">COUNTIF(AL62:AL111,AL121)</f>
        <v>0</v>
      </c>
      <c r="AM122" s="3">
        <f t="shared" ref="AM122" si="162">COUNTIF(AM62:AM111,AM121)</f>
        <v>0</v>
      </c>
      <c r="AN122" s="3">
        <f t="shared" ref="AN122" si="163">COUNTIF(AN62:AN111,AN121)</f>
        <v>0</v>
      </c>
      <c r="AO122" s="3">
        <f t="shared" ref="AO122" si="164">COUNTIF(AO62:AO111,AO121)</f>
        <v>0</v>
      </c>
      <c r="AP122" s="3">
        <f t="shared" ref="AP122" si="165">COUNTIF(AP62:AP111,AP121)</f>
        <v>0</v>
      </c>
      <c r="AQ122" s="3">
        <f t="shared" ref="AQ122" si="166">COUNTIF(AQ62:AQ111,AQ121)</f>
        <v>0</v>
      </c>
      <c r="AR122" s="3">
        <f t="shared" ref="AR122" si="167">COUNTIF(AR62:AR111,AR121)</f>
        <v>0</v>
      </c>
      <c r="AS122" s="3">
        <f t="shared" ref="AS122" si="168">COUNTIF(AS62:AS111,AS121)</f>
        <v>0</v>
      </c>
      <c r="AT122" s="3">
        <f t="shared" ref="AT122" si="169">COUNTIF(AT62:AT111,AT121)</f>
        <v>0</v>
      </c>
      <c r="AU122" s="3">
        <f t="shared" ref="AU122" si="170">COUNTIF(AU62:AU111,AU121)</f>
        <v>0</v>
      </c>
      <c r="AV122" s="3">
        <f t="shared" ref="AV122" si="171">COUNTIF(AV62:AV111,AV121)</f>
        <v>0</v>
      </c>
      <c r="AW122" s="3">
        <f t="shared" ref="AW122" si="172">COUNTIF(AW62:AW111,AW121)</f>
        <v>0</v>
      </c>
      <c r="BC122" s="3">
        <f>COUNTIF(BC62:BC111,BC121)</f>
        <v>0</v>
      </c>
      <c r="BD122" s="3">
        <f t="shared" ref="BD122:BV122" si="173">COUNTIF(BD62:BD111,BD121)</f>
        <v>0</v>
      </c>
      <c r="BE122" s="3">
        <f t="shared" si="173"/>
        <v>0</v>
      </c>
      <c r="BF122" s="3">
        <f t="shared" si="173"/>
        <v>0</v>
      </c>
      <c r="BG122" s="3">
        <f t="shared" si="173"/>
        <v>0</v>
      </c>
      <c r="BH122" s="3">
        <f t="shared" si="173"/>
        <v>0</v>
      </c>
      <c r="BI122" s="3">
        <f t="shared" si="173"/>
        <v>0</v>
      </c>
      <c r="BJ122" s="3">
        <f t="shared" si="173"/>
        <v>0</v>
      </c>
      <c r="BK122" s="3">
        <f t="shared" si="173"/>
        <v>0</v>
      </c>
      <c r="BL122" s="3">
        <f t="shared" si="173"/>
        <v>0</v>
      </c>
      <c r="BM122" s="3">
        <f t="shared" si="173"/>
        <v>0</v>
      </c>
      <c r="BN122" s="3">
        <f t="shared" si="173"/>
        <v>0</v>
      </c>
      <c r="BO122" s="3">
        <f t="shared" si="173"/>
        <v>0</v>
      </c>
      <c r="BP122" s="3">
        <f t="shared" si="173"/>
        <v>0</v>
      </c>
      <c r="BQ122" s="3">
        <f t="shared" si="173"/>
        <v>0</v>
      </c>
      <c r="BR122" s="3">
        <f t="shared" si="173"/>
        <v>0</v>
      </c>
      <c r="BS122" s="3">
        <f t="shared" si="173"/>
        <v>0</v>
      </c>
      <c r="BT122" s="3">
        <f t="shared" si="173"/>
        <v>0</v>
      </c>
      <c r="BU122" s="3">
        <f t="shared" si="173"/>
        <v>0</v>
      </c>
      <c r="BV122" s="3">
        <f t="shared" si="173"/>
        <v>0</v>
      </c>
    </row>
    <row r="123" spans="5:74" hidden="1">
      <c r="E123" s="3">
        <f t="shared" ref="E123:X123" si="174">E119+E122</f>
        <v>50</v>
      </c>
      <c r="F123" s="3">
        <f t="shared" si="174"/>
        <v>50</v>
      </c>
      <c r="G123" s="3">
        <f t="shared" si="174"/>
        <v>50</v>
      </c>
      <c r="H123" s="3">
        <f t="shared" si="174"/>
        <v>50</v>
      </c>
      <c r="I123" s="3">
        <f t="shared" si="174"/>
        <v>50</v>
      </c>
      <c r="J123" s="3">
        <f t="shared" si="174"/>
        <v>50</v>
      </c>
      <c r="K123" s="3">
        <f t="shared" si="174"/>
        <v>50</v>
      </c>
      <c r="L123" s="3">
        <f t="shared" si="174"/>
        <v>50</v>
      </c>
      <c r="M123" s="3">
        <f t="shared" si="174"/>
        <v>50</v>
      </c>
      <c r="N123" s="3">
        <f t="shared" si="174"/>
        <v>50</v>
      </c>
      <c r="O123" s="3">
        <f t="shared" si="174"/>
        <v>50</v>
      </c>
      <c r="P123" s="3">
        <f t="shared" si="174"/>
        <v>50</v>
      </c>
      <c r="Q123" s="3">
        <f t="shared" si="174"/>
        <v>50</v>
      </c>
      <c r="R123" s="3">
        <f t="shared" si="174"/>
        <v>50</v>
      </c>
      <c r="S123" s="3">
        <f t="shared" si="174"/>
        <v>50</v>
      </c>
      <c r="T123" s="3">
        <f t="shared" si="174"/>
        <v>50</v>
      </c>
      <c r="U123" s="3">
        <f t="shared" si="174"/>
        <v>50</v>
      </c>
      <c r="V123" s="3">
        <f t="shared" si="174"/>
        <v>50</v>
      </c>
      <c r="W123" s="3">
        <f t="shared" si="174"/>
        <v>50</v>
      </c>
      <c r="X123" s="3">
        <f t="shared" si="174"/>
        <v>50</v>
      </c>
      <c r="AD123" s="3">
        <f t="shared" ref="AD123" si="175">AD119+AD122</f>
        <v>50</v>
      </c>
      <c r="AE123" s="3">
        <f t="shared" ref="AE123" si="176">AE119+AE122</f>
        <v>50</v>
      </c>
      <c r="AF123" s="3">
        <f t="shared" ref="AF123" si="177">AF119+AF122</f>
        <v>50</v>
      </c>
      <c r="AG123" s="3">
        <f t="shared" ref="AG123" si="178">AG119+AG122</f>
        <v>50</v>
      </c>
      <c r="AH123" s="3">
        <f t="shared" ref="AH123" si="179">AH119+AH122</f>
        <v>50</v>
      </c>
      <c r="AI123" s="3">
        <f t="shared" ref="AI123" si="180">AI119+AI122</f>
        <v>50</v>
      </c>
      <c r="AJ123" s="3">
        <f t="shared" ref="AJ123" si="181">AJ119+AJ122</f>
        <v>50</v>
      </c>
      <c r="AK123" s="3">
        <f t="shared" ref="AK123" si="182">AK119+AK122</f>
        <v>50</v>
      </c>
      <c r="AL123" s="3">
        <f t="shared" ref="AL123" si="183">AL119+AL122</f>
        <v>50</v>
      </c>
      <c r="AM123" s="3">
        <f t="shared" ref="AM123" si="184">AM119+AM122</f>
        <v>50</v>
      </c>
      <c r="AN123" s="3">
        <f t="shared" ref="AN123" si="185">AN119+AN122</f>
        <v>50</v>
      </c>
      <c r="AO123" s="3">
        <f t="shared" ref="AO123" si="186">AO119+AO122</f>
        <v>50</v>
      </c>
      <c r="AP123" s="3">
        <f t="shared" ref="AP123" si="187">AP119+AP122</f>
        <v>50</v>
      </c>
      <c r="AQ123" s="3">
        <f t="shared" ref="AQ123" si="188">AQ119+AQ122</f>
        <v>50</v>
      </c>
      <c r="AR123" s="3">
        <f t="shared" ref="AR123" si="189">AR119+AR122</f>
        <v>50</v>
      </c>
      <c r="AS123" s="3">
        <f t="shared" ref="AS123" si="190">AS119+AS122</f>
        <v>50</v>
      </c>
      <c r="AT123" s="3">
        <f t="shared" ref="AT123" si="191">AT119+AT122</f>
        <v>50</v>
      </c>
      <c r="AU123" s="3">
        <f t="shared" ref="AU123" si="192">AU119+AU122</f>
        <v>50</v>
      </c>
      <c r="AV123" s="3">
        <f t="shared" ref="AV123" si="193">AV119+AV122</f>
        <v>50</v>
      </c>
      <c r="AW123" s="3">
        <f t="shared" ref="AW123" si="194">AW119+AW122</f>
        <v>50</v>
      </c>
      <c r="BC123" s="3">
        <f t="shared" ref="BC123:BV123" si="195">BC119+BC122</f>
        <v>50</v>
      </c>
      <c r="BD123" s="3">
        <f t="shared" si="195"/>
        <v>50</v>
      </c>
      <c r="BE123" s="3">
        <f t="shared" si="195"/>
        <v>50</v>
      </c>
      <c r="BF123" s="3">
        <f t="shared" si="195"/>
        <v>50</v>
      </c>
      <c r="BG123" s="3">
        <f t="shared" si="195"/>
        <v>50</v>
      </c>
      <c r="BH123" s="3">
        <f t="shared" si="195"/>
        <v>50</v>
      </c>
      <c r="BI123" s="3">
        <f t="shared" si="195"/>
        <v>50</v>
      </c>
      <c r="BJ123" s="3">
        <f t="shared" si="195"/>
        <v>50</v>
      </c>
      <c r="BK123" s="3">
        <f t="shared" si="195"/>
        <v>50</v>
      </c>
      <c r="BL123" s="3">
        <f t="shared" si="195"/>
        <v>50</v>
      </c>
      <c r="BM123" s="3">
        <f t="shared" si="195"/>
        <v>50</v>
      </c>
      <c r="BN123" s="3">
        <f t="shared" si="195"/>
        <v>50</v>
      </c>
      <c r="BO123" s="3">
        <f t="shared" si="195"/>
        <v>50</v>
      </c>
      <c r="BP123" s="3">
        <f t="shared" si="195"/>
        <v>50</v>
      </c>
      <c r="BQ123" s="3">
        <f t="shared" si="195"/>
        <v>50</v>
      </c>
      <c r="BR123" s="3">
        <f t="shared" si="195"/>
        <v>50</v>
      </c>
      <c r="BS123" s="3">
        <f t="shared" si="195"/>
        <v>50</v>
      </c>
      <c r="BT123" s="3">
        <f t="shared" si="195"/>
        <v>50</v>
      </c>
      <c r="BU123" s="3">
        <f t="shared" si="195"/>
        <v>50</v>
      </c>
      <c r="BV123" s="3">
        <f t="shared" si="195"/>
        <v>50</v>
      </c>
    </row>
    <row r="124" spans="5:74" hidden="1">
      <c r="E124" s="3">
        <f>COUNT(E62:E111)</f>
        <v>0</v>
      </c>
      <c r="F124" s="3">
        <f t="shared" ref="F124:X124" si="196">COUNT(F62:F111)</f>
        <v>0</v>
      </c>
      <c r="G124" s="3">
        <f t="shared" si="196"/>
        <v>0</v>
      </c>
      <c r="H124" s="3">
        <f t="shared" si="196"/>
        <v>0</v>
      </c>
      <c r="I124" s="3">
        <f t="shared" si="196"/>
        <v>0</v>
      </c>
      <c r="J124" s="3">
        <f t="shared" si="196"/>
        <v>0</v>
      </c>
      <c r="K124" s="3">
        <f t="shared" si="196"/>
        <v>0</v>
      </c>
      <c r="L124" s="3">
        <f t="shared" si="196"/>
        <v>0</v>
      </c>
      <c r="M124" s="3">
        <f t="shared" si="196"/>
        <v>0</v>
      </c>
      <c r="N124" s="3">
        <f t="shared" si="196"/>
        <v>0</v>
      </c>
      <c r="O124" s="3">
        <f t="shared" si="196"/>
        <v>0</v>
      </c>
      <c r="P124" s="3">
        <f t="shared" si="196"/>
        <v>0</v>
      </c>
      <c r="Q124" s="3">
        <f t="shared" si="196"/>
        <v>0</v>
      </c>
      <c r="R124" s="3">
        <f t="shared" si="196"/>
        <v>0</v>
      </c>
      <c r="S124" s="3">
        <f t="shared" si="196"/>
        <v>0</v>
      </c>
      <c r="T124" s="3">
        <f t="shared" si="196"/>
        <v>0</v>
      </c>
      <c r="U124" s="3">
        <f t="shared" si="196"/>
        <v>0</v>
      </c>
      <c r="V124" s="3">
        <f t="shared" si="196"/>
        <v>0</v>
      </c>
      <c r="W124" s="3">
        <f t="shared" si="196"/>
        <v>0</v>
      </c>
      <c r="X124" s="3">
        <f t="shared" si="196"/>
        <v>0</v>
      </c>
      <c r="AD124" s="3">
        <f>COUNT(AD62:AD111)</f>
        <v>0</v>
      </c>
      <c r="AE124" s="3">
        <f t="shared" ref="AE124:AW124" si="197">COUNT(AE62:AE111)</f>
        <v>0</v>
      </c>
      <c r="AF124" s="3">
        <f t="shared" si="197"/>
        <v>0</v>
      </c>
      <c r="AG124" s="3">
        <f t="shared" si="197"/>
        <v>0</v>
      </c>
      <c r="AH124" s="3">
        <f t="shared" si="197"/>
        <v>0</v>
      </c>
      <c r="AI124" s="3">
        <f t="shared" si="197"/>
        <v>0</v>
      </c>
      <c r="AJ124" s="3">
        <f t="shared" si="197"/>
        <v>0</v>
      </c>
      <c r="AK124" s="3">
        <f t="shared" si="197"/>
        <v>0</v>
      </c>
      <c r="AL124" s="3">
        <f t="shared" si="197"/>
        <v>0</v>
      </c>
      <c r="AM124" s="3">
        <f t="shared" si="197"/>
        <v>0</v>
      </c>
      <c r="AN124" s="3">
        <f t="shared" si="197"/>
        <v>0</v>
      </c>
      <c r="AO124" s="3">
        <f t="shared" si="197"/>
        <v>0</v>
      </c>
      <c r="AP124" s="3">
        <f t="shared" si="197"/>
        <v>0</v>
      </c>
      <c r="AQ124" s="3">
        <f t="shared" si="197"/>
        <v>0</v>
      </c>
      <c r="AR124" s="3">
        <f t="shared" si="197"/>
        <v>0</v>
      </c>
      <c r="AS124" s="3">
        <f t="shared" si="197"/>
        <v>0</v>
      </c>
      <c r="AT124" s="3">
        <f t="shared" si="197"/>
        <v>0</v>
      </c>
      <c r="AU124" s="3">
        <f t="shared" si="197"/>
        <v>0</v>
      </c>
      <c r="AV124" s="3">
        <f t="shared" si="197"/>
        <v>0</v>
      </c>
      <c r="AW124" s="3">
        <f t="shared" si="197"/>
        <v>0</v>
      </c>
      <c r="BC124" s="3">
        <f>COUNT(BC62:BC111)</f>
        <v>0</v>
      </c>
      <c r="BD124" s="3">
        <f t="shared" ref="BD124:BV124" si="198">COUNT(BD62:BD111)</f>
        <v>0</v>
      </c>
      <c r="BE124" s="3">
        <f t="shared" si="198"/>
        <v>0</v>
      </c>
      <c r="BF124" s="3">
        <f t="shared" si="198"/>
        <v>0</v>
      </c>
      <c r="BG124" s="3">
        <f t="shared" si="198"/>
        <v>0</v>
      </c>
      <c r="BH124" s="3">
        <f t="shared" si="198"/>
        <v>0</v>
      </c>
      <c r="BI124" s="3">
        <f t="shared" si="198"/>
        <v>0</v>
      </c>
      <c r="BJ124" s="3">
        <f t="shared" si="198"/>
        <v>0</v>
      </c>
      <c r="BK124" s="3">
        <f t="shared" si="198"/>
        <v>0</v>
      </c>
      <c r="BL124" s="3">
        <f t="shared" si="198"/>
        <v>0</v>
      </c>
      <c r="BM124" s="3">
        <f t="shared" si="198"/>
        <v>0</v>
      </c>
      <c r="BN124" s="3">
        <f t="shared" si="198"/>
        <v>0</v>
      </c>
      <c r="BO124" s="3">
        <f t="shared" si="198"/>
        <v>0</v>
      </c>
      <c r="BP124" s="3">
        <f t="shared" si="198"/>
        <v>0</v>
      </c>
      <c r="BQ124" s="3">
        <f t="shared" si="198"/>
        <v>0</v>
      </c>
      <c r="BR124" s="3">
        <f t="shared" si="198"/>
        <v>0</v>
      </c>
      <c r="BS124" s="3">
        <f t="shared" si="198"/>
        <v>0</v>
      </c>
      <c r="BT124" s="3">
        <f t="shared" si="198"/>
        <v>0</v>
      </c>
      <c r="BU124" s="3">
        <f t="shared" si="198"/>
        <v>0</v>
      </c>
      <c r="BV124" s="3">
        <f t="shared" si="198"/>
        <v>0</v>
      </c>
    </row>
    <row r="125" spans="5:74" hidden="1">
      <c r="E125" s="3">
        <f>IF(E124=0,-1,E124-E123)</f>
        <v>-1</v>
      </c>
      <c r="F125" s="3">
        <f t="shared" ref="F125:X125" si="199">IF(F124=0,-1,F124-F123)</f>
        <v>-1</v>
      </c>
      <c r="G125" s="3">
        <f t="shared" si="199"/>
        <v>-1</v>
      </c>
      <c r="H125" s="3">
        <f t="shared" si="199"/>
        <v>-1</v>
      </c>
      <c r="I125" s="3">
        <f t="shared" si="199"/>
        <v>-1</v>
      </c>
      <c r="J125" s="3">
        <f t="shared" si="199"/>
        <v>-1</v>
      </c>
      <c r="K125" s="3">
        <f t="shared" si="199"/>
        <v>-1</v>
      </c>
      <c r="L125" s="3">
        <f t="shared" si="199"/>
        <v>-1</v>
      </c>
      <c r="M125" s="3">
        <f t="shared" si="199"/>
        <v>-1</v>
      </c>
      <c r="N125" s="3">
        <f t="shared" si="199"/>
        <v>-1</v>
      </c>
      <c r="O125" s="3">
        <f t="shared" si="199"/>
        <v>-1</v>
      </c>
      <c r="P125" s="3">
        <f t="shared" si="199"/>
        <v>-1</v>
      </c>
      <c r="Q125" s="3">
        <f t="shared" si="199"/>
        <v>-1</v>
      </c>
      <c r="R125" s="3">
        <f t="shared" si="199"/>
        <v>-1</v>
      </c>
      <c r="S125" s="3">
        <f t="shared" si="199"/>
        <v>-1</v>
      </c>
      <c r="T125" s="3">
        <f t="shared" si="199"/>
        <v>-1</v>
      </c>
      <c r="U125" s="3">
        <f t="shared" si="199"/>
        <v>-1</v>
      </c>
      <c r="V125" s="3">
        <f t="shared" si="199"/>
        <v>-1</v>
      </c>
      <c r="W125" s="3">
        <f t="shared" si="199"/>
        <v>-1</v>
      </c>
      <c r="X125" s="3">
        <f t="shared" si="199"/>
        <v>-1</v>
      </c>
      <c r="AD125" s="3">
        <f>IF(AD124=0,-1,AD124-AD123)</f>
        <v>-1</v>
      </c>
      <c r="AE125" s="3">
        <f t="shared" ref="AE125:AW125" si="200">IF(AE124=0,-1,AE124-AE123)</f>
        <v>-1</v>
      </c>
      <c r="AF125" s="3">
        <f t="shared" si="200"/>
        <v>-1</v>
      </c>
      <c r="AG125" s="3">
        <f t="shared" si="200"/>
        <v>-1</v>
      </c>
      <c r="AH125" s="3">
        <f t="shared" si="200"/>
        <v>-1</v>
      </c>
      <c r="AI125" s="3">
        <f t="shared" si="200"/>
        <v>-1</v>
      </c>
      <c r="AJ125" s="3">
        <f t="shared" si="200"/>
        <v>-1</v>
      </c>
      <c r="AK125" s="3">
        <f t="shared" si="200"/>
        <v>-1</v>
      </c>
      <c r="AL125" s="3">
        <f t="shared" si="200"/>
        <v>-1</v>
      </c>
      <c r="AM125" s="3">
        <f t="shared" si="200"/>
        <v>-1</v>
      </c>
      <c r="AN125" s="3">
        <f t="shared" si="200"/>
        <v>-1</v>
      </c>
      <c r="AO125" s="3">
        <f t="shared" si="200"/>
        <v>-1</v>
      </c>
      <c r="AP125" s="3">
        <f t="shared" si="200"/>
        <v>-1</v>
      </c>
      <c r="AQ125" s="3">
        <f t="shared" si="200"/>
        <v>-1</v>
      </c>
      <c r="AR125" s="3">
        <f t="shared" si="200"/>
        <v>-1</v>
      </c>
      <c r="AS125" s="3">
        <f t="shared" si="200"/>
        <v>-1</v>
      </c>
      <c r="AT125" s="3">
        <f t="shared" si="200"/>
        <v>-1</v>
      </c>
      <c r="AU125" s="3">
        <f t="shared" si="200"/>
        <v>-1</v>
      </c>
      <c r="AV125" s="3">
        <f t="shared" si="200"/>
        <v>-1</v>
      </c>
      <c r="AW125" s="3">
        <f t="shared" si="200"/>
        <v>-1</v>
      </c>
      <c r="BC125" s="3">
        <f>IF(BC124=0,-1,BC124-BC123)</f>
        <v>-1</v>
      </c>
      <c r="BD125" s="3">
        <f t="shared" ref="BD125:BV125" si="201">IF(BD124=0,-1,BD124-BD123)</f>
        <v>-1</v>
      </c>
      <c r="BE125" s="3">
        <f t="shared" si="201"/>
        <v>-1</v>
      </c>
      <c r="BF125" s="3">
        <f t="shared" si="201"/>
        <v>-1</v>
      </c>
      <c r="BG125" s="3">
        <f t="shared" si="201"/>
        <v>-1</v>
      </c>
      <c r="BH125" s="3">
        <f t="shared" si="201"/>
        <v>-1</v>
      </c>
      <c r="BI125" s="3">
        <f t="shared" si="201"/>
        <v>-1</v>
      </c>
      <c r="BJ125" s="3">
        <f t="shared" si="201"/>
        <v>-1</v>
      </c>
      <c r="BK125" s="3">
        <f t="shared" si="201"/>
        <v>-1</v>
      </c>
      <c r="BL125" s="3">
        <f t="shared" si="201"/>
        <v>-1</v>
      </c>
      <c r="BM125" s="3">
        <f t="shared" si="201"/>
        <v>-1</v>
      </c>
      <c r="BN125" s="3">
        <f t="shared" si="201"/>
        <v>-1</v>
      </c>
      <c r="BO125" s="3">
        <f t="shared" si="201"/>
        <v>-1</v>
      </c>
      <c r="BP125" s="3">
        <f t="shared" si="201"/>
        <v>-1</v>
      </c>
      <c r="BQ125" s="3">
        <f t="shared" si="201"/>
        <v>-1</v>
      </c>
      <c r="BR125" s="3">
        <f t="shared" si="201"/>
        <v>-1</v>
      </c>
      <c r="BS125" s="3">
        <f t="shared" si="201"/>
        <v>-1</v>
      </c>
      <c r="BT125" s="3">
        <f t="shared" si="201"/>
        <v>-1</v>
      </c>
      <c r="BU125" s="3">
        <f t="shared" si="201"/>
        <v>-1</v>
      </c>
      <c r="BV125" s="3">
        <f t="shared" si="201"/>
        <v>-1</v>
      </c>
    </row>
  </sheetData>
  <sheetProtection sheet="1" objects="1" scenarios="1" selectLockedCells="1"/>
  <mergeCells count="24">
    <mergeCell ref="C2:D2"/>
    <mergeCell ref="AB2:AC2"/>
    <mergeCell ref="D3:E3"/>
    <mergeCell ref="F3:M3"/>
    <mergeCell ref="N3:P3"/>
    <mergeCell ref="Q3:U3"/>
    <mergeCell ref="AC3:AD3"/>
    <mergeCell ref="A5:B6"/>
    <mergeCell ref="Z5:AA6"/>
    <mergeCell ref="AE3:AL3"/>
    <mergeCell ref="AM3:AO3"/>
    <mergeCell ref="AP3:AT3"/>
    <mergeCell ref="N4:P4"/>
    <mergeCell ref="Q4:U4"/>
    <mergeCell ref="AM4:AO4"/>
    <mergeCell ref="AP4:AT4"/>
    <mergeCell ref="BL4:BN4"/>
    <mergeCell ref="BO4:BS4"/>
    <mergeCell ref="AY5:AZ6"/>
    <mergeCell ref="BA2:BB2"/>
    <mergeCell ref="BB3:BC3"/>
    <mergeCell ref="BD3:BK3"/>
    <mergeCell ref="BL3:BN3"/>
    <mergeCell ref="BO3:BS3"/>
  </mergeCells>
  <phoneticPr fontId="6"/>
  <conditionalFormatting sqref="Q3">
    <cfRule type="cellIs" dxfId="452" priority="193" stopIfTrue="1" operator="equal">
      <formula>"ここに入力"</formula>
    </cfRule>
  </conditionalFormatting>
  <conditionalFormatting sqref="Q4">
    <cfRule type="cellIs" dxfId="451" priority="194" stopIfTrue="1" operator="equal">
      <formula>"ここに入力"</formula>
    </cfRule>
  </conditionalFormatting>
  <conditionalFormatting sqref="B8:B57">
    <cfRule type="cellIs" dxfId="450" priority="192" stopIfTrue="1" operator="greaterThan">
      <formula>10000</formula>
    </cfRule>
  </conditionalFormatting>
  <conditionalFormatting sqref="AP3">
    <cfRule type="cellIs" dxfId="449" priority="190" stopIfTrue="1" operator="equal">
      <formula>"ここに入力"</formula>
    </cfRule>
  </conditionalFormatting>
  <conditionalFormatting sqref="AP4">
    <cfRule type="cellIs" dxfId="448" priority="191" stopIfTrue="1" operator="equal">
      <formula>"ここに入力"</formula>
    </cfRule>
  </conditionalFormatting>
  <conditionalFormatting sqref="AA8:AA57">
    <cfRule type="cellIs" dxfId="447" priority="189" stopIfTrue="1" operator="greaterThan">
      <formula>10000</formula>
    </cfRule>
  </conditionalFormatting>
  <conditionalFormatting sqref="E7">
    <cfRule type="expression" dxfId="446" priority="178">
      <formula>E$60&gt;=1</formula>
    </cfRule>
    <cfRule type="expression" dxfId="445" priority="182">
      <formula>E$125&gt;0</formula>
    </cfRule>
  </conditionalFormatting>
  <conditionalFormatting sqref="E8">
    <cfRule type="expression" dxfId="444" priority="195">
      <formula>#REF!&gt;E$59</formula>
    </cfRule>
  </conditionalFormatting>
  <conditionalFormatting sqref="AA62:AA111">
    <cfRule type="cellIs" dxfId="443" priority="179" stopIfTrue="1" operator="greaterThan">
      <formula>10000</formula>
    </cfRule>
  </conditionalFormatting>
  <conditionalFormatting sqref="E62:Y111">
    <cfRule type="expression" dxfId="442" priority="181">
      <formula>#REF!&gt;E$59</formula>
    </cfRule>
  </conditionalFormatting>
  <conditionalFormatting sqref="O7">
    <cfRule type="expression" dxfId="441" priority="128">
      <formula>O$60&gt;=1</formula>
    </cfRule>
    <cfRule type="expression" dxfId="440" priority="129">
      <formula>O$125&gt;0</formula>
    </cfRule>
  </conditionalFormatting>
  <conditionalFormatting sqref="P7">
    <cfRule type="expression" dxfId="439" priority="126">
      <formula>P$60&gt;=1</formula>
    </cfRule>
    <cfRule type="expression" dxfId="438" priority="127">
      <formula>P$125&gt;0</formula>
    </cfRule>
  </conditionalFormatting>
  <conditionalFormatting sqref="Q7">
    <cfRule type="expression" dxfId="437" priority="124">
      <formula>Q$60&gt;=1</formula>
    </cfRule>
    <cfRule type="expression" dxfId="436" priority="125">
      <formula>Q$125&gt;0</formula>
    </cfRule>
  </conditionalFormatting>
  <conditionalFormatting sqref="R7">
    <cfRule type="expression" dxfId="435" priority="122">
      <formula>R$60&gt;=1</formula>
    </cfRule>
    <cfRule type="expression" dxfId="434" priority="123">
      <formula>R$125&gt;0</formula>
    </cfRule>
  </conditionalFormatting>
  <conditionalFormatting sqref="S7">
    <cfRule type="expression" dxfId="433" priority="120">
      <formula>S$60&gt;=1</formula>
    </cfRule>
    <cfRule type="expression" dxfId="432" priority="121">
      <formula>S$125&gt;0</formula>
    </cfRule>
  </conditionalFormatting>
  <conditionalFormatting sqref="T7">
    <cfRule type="expression" dxfId="431" priority="118">
      <formula>T$60&gt;=1</formula>
    </cfRule>
    <cfRule type="expression" dxfId="430" priority="119">
      <formula>T$125&gt;0</formula>
    </cfRule>
  </conditionalFormatting>
  <conditionalFormatting sqref="U7">
    <cfRule type="expression" dxfId="429" priority="116">
      <formula>U$60&gt;=1</formula>
    </cfRule>
    <cfRule type="expression" dxfId="428" priority="117">
      <formula>U$125&gt;0</formula>
    </cfRule>
  </conditionalFormatting>
  <conditionalFormatting sqref="V7">
    <cfRule type="expression" dxfId="427" priority="114">
      <formula>V$60&gt;=1</formula>
    </cfRule>
    <cfRule type="expression" dxfId="426" priority="115">
      <formula>V$125&gt;0</formula>
    </cfRule>
  </conditionalFormatting>
  <conditionalFormatting sqref="W7">
    <cfRule type="expression" dxfId="425" priority="112">
      <formula>W$60&gt;=1</formula>
    </cfRule>
    <cfRule type="expression" dxfId="424" priority="113">
      <formula>W$125&gt;0</formula>
    </cfRule>
  </conditionalFormatting>
  <conditionalFormatting sqref="X7">
    <cfRule type="expression" dxfId="423" priority="110">
      <formula>X$60&gt;=1</formula>
    </cfRule>
    <cfRule type="expression" dxfId="422" priority="111">
      <formula>X$125&gt;0</formula>
    </cfRule>
  </conditionalFormatting>
  <conditionalFormatting sqref="F7">
    <cfRule type="expression" dxfId="421" priority="108">
      <formula>F$60&gt;=1</formula>
    </cfRule>
    <cfRule type="expression" dxfId="420" priority="109">
      <formula>F$125&gt;0</formula>
    </cfRule>
  </conditionalFormatting>
  <conditionalFormatting sqref="G7">
    <cfRule type="expression" dxfId="419" priority="106">
      <formula>G$60&gt;=1</formula>
    </cfRule>
    <cfRule type="expression" dxfId="418" priority="107">
      <formula>G$125&gt;0</formula>
    </cfRule>
  </conditionalFormatting>
  <conditionalFormatting sqref="H7">
    <cfRule type="expression" dxfId="417" priority="104">
      <formula>H$60&gt;=1</formula>
    </cfRule>
    <cfRule type="expression" dxfId="416" priority="105">
      <formula>H$125&gt;0</formula>
    </cfRule>
  </conditionalFormatting>
  <conditionalFormatting sqref="I7">
    <cfRule type="expression" dxfId="415" priority="102">
      <formula>I$60&gt;=1</formula>
    </cfRule>
    <cfRule type="expression" dxfId="414" priority="103">
      <formula>I$125&gt;0</formula>
    </cfRule>
  </conditionalFormatting>
  <conditionalFormatting sqref="J7">
    <cfRule type="expression" dxfId="413" priority="100">
      <formula>J$60&gt;=1</formula>
    </cfRule>
    <cfRule type="expression" dxfId="412" priority="101">
      <formula>J$125&gt;0</formula>
    </cfRule>
  </conditionalFormatting>
  <conditionalFormatting sqref="K7">
    <cfRule type="expression" dxfId="411" priority="98">
      <formula>K$60&gt;=1</formula>
    </cfRule>
    <cfRule type="expression" dxfId="410" priority="99">
      <formula>K$125&gt;0</formula>
    </cfRule>
  </conditionalFormatting>
  <conditionalFormatting sqref="L7">
    <cfRule type="expression" dxfId="409" priority="96">
      <formula>L$60&gt;=1</formula>
    </cfRule>
    <cfRule type="expression" dxfId="408" priority="97">
      <formula>L$125&gt;0</formula>
    </cfRule>
  </conditionalFormatting>
  <conditionalFormatting sqref="M7">
    <cfRule type="expression" dxfId="407" priority="94">
      <formula>M$60&gt;=1</formula>
    </cfRule>
    <cfRule type="expression" dxfId="406" priority="95">
      <formula>M$125&gt;0</formula>
    </cfRule>
  </conditionalFormatting>
  <conditionalFormatting sqref="N7">
    <cfRule type="expression" dxfId="405" priority="92">
      <formula>N$60&gt;=1</formula>
    </cfRule>
    <cfRule type="expression" dxfId="404" priority="93">
      <formula>N$125&gt;0</formula>
    </cfRule>
  </conditionalFormatting>
  <conditionalFormatting sqref="AD7">
    <cfRule type="expression" dxfId="403" priority="90">
      <formula>AD$60&gt;=1</formula>
    </cfRule>
    <cfRule type="expression" dxfId="402" priority="91">
      <formula>AD$125&gt;0</formula>
    </cfRule>
  </conditionalFormatting>
  <conditionalFormatting sqref="AN7">
    <cfRule type="expression" dxfId="401" priority="88">
      <formula>AN$60&gt;=1</formula>
    </cfRule>
    <cfRule type="expression" dxfId="400" priority="89">
      <formula>AN$125&gt;0</formula>
    </cfRule>
  </conditionalFormatting>
  <conditionalFormatting sqref="AO7">
    <cfRule type="expression" dxfId="399" priority="86">
      <formula>AO$60&gt;=1</formula>
    </cfRule>
    <cfRule type="expression" dxfId="398" priority="87">
      <formula>AO$125&gt;0</formula>
    </cfRule>
  </conditionalFormatting>
  <conditionalFormatting sqref="AP7">
    <cfRule type="expression" dxfId="397" priority="84">
      <formula>AP$60&gt;=1</formula>
    </cfRule>
    <cfRule type="expression" dxfId="396" priority="85">
      <formula>AP$125&gt;0</formula>
    </cfRule>
  </conditionalFormatting>
  <conditionalFormatting sqref="AQ7">
    <cfRule type="expression" dxfId="395" priority="82">
      <formula>AQ$60&gt;=1</formula>
    </cfRule>
    <cfRule type="expression" dxfId="394" priority="83">
      <formula>AQ$125&gt;0</formula>
    </cfRule>
  </conditionalFormatting>
  <conditionalFormatting sqref="AR7">
    <cfRule type="expression" dxfId="393" priority="80">
      <formula>AR$60&gt;=1</formula>
    </cfRule>
    <cfRule type="expression" dxfId="392" priority="81">
      <formula>AR$125&gt;0</formula>
    </cfRule>
  </conditionalFormatting>
  <conditionalFormatting sqref="AS7">
    <cfRule type="expression" dxfId="391" priority="78">
      <formula>AS$60&gt;=1</formula>
    </cfRule>
    <cfRule type="expression" dxfId="390" priority="79">
      <formula>AS$125&gt;0</formula>
    </cfRule>
  </conditionalFormatting>
  <conditionalFormatting sqref="AT7">
    <cfRule type="expression" dxfId="389" priority="76">
      <formula>AT$60&gt;=1</formula>
    </cfRule>
    <cfRule type="expression" dxfId="388" priority="77">
      <formula>AT$125&gt;0</formula>
    </cfRule>
  </conditionalFormatting>
  <conditionalFormatting sqref="AU7">
    <cfRule type="expression" dxfId="387" priority="74">
      <formula>AU$60&gt;=1</formula>
    </cfRule>
    <cfRule type="expression" dxfId="386" priority="75">
      <formula>AU$125&gt;0</formula>
    </cfRule>
  </conditionalFormatting>
  <conditionalFormatting sqref="AV7">
    <cfRule type="expression" dxfId="385" priority="72">
      <formula>AV$60&gt;=1</formula>
    </cfRule>
    <cfRule type="expression" dxfId="384" priority="73">
      <formula>AV$125&gt;0</formula>
    </cfRule>
  </conditionalFormatting>
  <conditionalFormatting sqref="AW7">
    <cfRule type="expression" dxfId="383" priority="70">
      <formula>AW$60&gt;=1</formula>
    </cfRule>
    <cfRule type="expression" dxfId="382" priority="71">
      <formula>AW$125&gt;0</formula>
    </cfRule>
  </conditionalFormatting>
  <conditionalFormatting sqref="AE7">
    <cfRule type="expression" dxfId="381" priority="68">
      <formula>AE$60&gt;=1</formula>
    </cfRule>
    <cfRule type="expression" dxfId="380" priority="69">
      <formula>AE$125&gt;0</formula>
    </cfRule>
  </conditionalFormatting>
  <conditionalFormatting sqref="AF7">
    <cfRule type="expression" dxfId="379" priority="66">
      <formula>AF$60&gt;=1</formula>
    </cfRule>
    <cfRule type="expression" dxfId="378" priority="67">
      <formula>AF$125&gt;0</formula>
    </cfRule>
  </conditionalFormatting>
  <conditionalFormatting sqref="AG7">
    <cfRule type="expression" dxfId="377" priority="64">
      <formula>AG$60&gt;=1</formula>
    </cfRule>
    <cfRule type="expression" dxfId="376" priority="65">
      <formula>AG$125&gt;0</formula>
    </cfRule>
  </conditionalFormatting>
  <conditionalFormatting sqref="AH7">
    <cfRule type="expression" dxfId="375" priority="62">
      <formula>AH$60&gt;=1</formula>
    </cfRule>
    <cfRule type="expression" dxfId="374" priority="63">
      <formula>AH$125&gt;0</formula>
    </cfRule>
  </conditionalFormatting>
  <conditionalFormatting sqref="AI7">
    <cfRule type="expression" dxfId="373" priority="60">
      <formula>AI$60&gt;=1</formula>
    </cfRule>
    <cfRule type="expression" dxfId="372" priority="61">
      <formula>AI$125&gt;0</formula>
    </cfRule>
  </conditionalFormatting>
  <conditionalFormatting sqref="AJ7">
    <cfRule type="expression" dxfId="371" priority="58">
      <formula>AJ$60&gt;=1</formula>
    </cfRule>
    <cfRule type="expression" dxfId="370" priority="59">
      <formula>AJ$125&gt;0</formula>
    </cfRule>
  </conditionalFormatting>
  <conditionalFormatting sqref="AK7">
    <cfRule type="expression" dxfId="369" priority="56">
      <formula>AK$60&gt;=1</formula>
    </cfRule>
    <cfRule type="expression" dxfId="368" priority="57">
      <formula>AK$125&gt;0</formula>
    </cfRule>
  </conditionalFormatting>
  <conditionalFormatting sqref="AL7">
    <cfRule type="expression" dxfId="367" priority="54">
      <formula>AL$60&gt;=1</formula>
    </cfRule>
    <cfRule type="expression" dxfId="366" priority="55">
      <formula>AL$125&gt;0</formula>
    </cfRule>
  </conditionalFormatting>
  <conditionalFormatting sqref="AM7">
    <cfRule type="expression" dxfId="365" priority="52">
      <formula>AM$60&gt;=1</formula>
    </cfRule>
    <cfRule type="expression" dxfId="364" priority="53">
      <formula>AM$125&gt;0</formula>
    </cfRule>
  </conditionalFormatting>
  <conditionalFormatting sqref="BO3">
    <cfRule type="cellIs" dxfId="363" priority="50" stopIfTrue="1" operator="equal">
      <formula>"ここに入力"</formula>
    </cfRule>
  </conditionalFormatting>
  <conditionalFormatting sqref="BO4">
    <cfRule type="cellIs" dxfId="362" priority="51" stopIfTrue="1" operator="equal">
      <formula>"ここに入力"</formula>
    </cfRule>
  </conditionalFormatting>
  <conditionalFormatting sqref="AZ8:AZ57">
    <cfRule type="cellIs" dxfId="361" priority="49" stopIfTrue="1" operator="greaterThan">
      <formula>10000</formula>
    </cfRule>
  </conditionalFormatting>
  <conditionalFormatting sqref="AZ62:AZ111">
    <cfRule type="cellIs" dxfId="360" priority="48" stopIfTrue="1" operator="greaterThan">
      <formula>10000</formula>
    </cfRule>
  </conditionalFormatting>
  <conditionalFormatting sqref="BM7">
    <cfRule type="expression" dxfId="359" priority="44">
      <formula>BM$60&gt;=1</formula>
    </cfRule>
    <cfRule type="expression" dxfId="358" priority="45">
      <formula>BM$125&gt;0</formula>
    </cfRule>
  </conditionalFormatting>
  <conditionalFormatting sqref="BN7">
    <cfRule type="expression" dxfId="357" priority="42">
      <formula>BN$60&gt;=1</formula>
    </cfRule>
    <cfRule type="expression" dxfId="356" priority="43">
      <formula>BN$125&gt;0</formula>
    </cfRule>
  </conditionalFormatting>
  <conditionalFormatting sqref="BO7">
    <cfRule type="expression" dxfId="355" priority="40">
      <formula>BO$60&gt;=1</formula>
    </cfRule>
    <cfRule type="expression" dxfId="354" priority="41">
      <formula>BO$125&gt;0</formula>
    </cfRule>
  </conditionalFormatting>
  <conditionalFormatting sqref="BP7">
    <cfRule type="expression" dxfId="353" priority="38">
      <formula>BP$60&gt;=1</formula>
    </cfRule>
    <cfRule type="expression" dxfId="352" priority="39">
      <formula>BP$125&gt;0</formula>
    </cfRule>
  </conditionalFormatting>
  <conditionalFormatting sqref="BQ7">
    <cfRule type="expression" dxfId="351" priority="36">
      <formula>BQ$60&gt;=1</formula>
    </cfRule>
    <cfRule type="expression" dxfId="350" priority="37">
      <formula>BQ$125&gt;0</formula>
    </cfRule>
  </conditionalFormatting>
  <conditionalFormatting sqref="BR7">
    <cfRule type="expression" dxfId="349" priority="34">
      <formula>BR$60&gt;=1</formula>
    </cfRule>
    <cfRule type="expression" dxfId="348" priority="35">
      <formula>BR$125&gt;0</formula>
    </cfRule>
  </conditionalFormatting>
  <conditionalFormatting sqref="BS7">
    <cfRule type="expression" dxfId="347" priority="32">
      <formula>BS$60&gt;=1</formula>
    </cfRule>
    <cfRule type="expression" dxfId="346" priority="33">
      <formula>BS$125&gt;0</formula>
    </cfRule>
  </conditionalFormatting>
  <conditionalFormatting sqref="BT7">
    <cfRule type="expression" dxfId="345" priority="30">
      <formula>BT$60&gt;=1</formula>
    </cfRule>
    <cfRule type="expression" dxfId="344" priority="31">
      <formula>BT$125&gt;0</formula>
    </cfRule>
  </conditionalFormatting>
  <conditionalFormatting sqref="BU7">
    <cfRule type="expression" dxfId="343" priority="28">
      <formula>BU$60&gt;=1</formula>
    </cfRule>
    <cfRule type="expression" dxfId="342" priority="29">
      <formula>BU$125&gt;0</formula>
    </cfRule>
  </conditionalFormatting>
  <conditionalFormatting sqref="BV7">
    <cfRule type="expression" dxfId="341" priority="26">
      <formula>BV$60&gt;=1</formula>
    </cfRule>
    <cfRule type="expression" dxfId="340" priority="27">
      <formula>BV$125&gt;0</formula>
    </cfRule>
  </conditionalFormatting>
  <conditionalFormatting sqref="BE7">
    <cfRule type="expression" dxfId="339" priority="22">
      <formula>BE$60&gt;=1</formula>
    </cfRule>
    <cfRule type="expression" dxfId="338" priority="23">
      <formula>BE$125&gt;0</formula>
    </cfRule>
  </conditionalFormatting>
  <conditionalFormatting sqref="BF7">
    <cfRule type="expression" dxfId="337" priority="20">
      <formula>BF$60&gt;=1</formula>
    </cfRule>
    <cfRule type="expression" dxfId="336" priority="21">
      <formula>BF$125&gt;0</formula>
    </cfRule>
  </conditionalFormatting>
  <conditionalFormatting sqref="BG7">
    <cfRule type="expression" dxfId="335" priority="18">
      <formula>BG$60&gt;=1</formula>
    </cfRule>
    <cfRule type="expression" dxfId="334" priority="19">
      <formula>BG$125&gt;0</formula>
    </cfRule>
  </conditionalFormatting>
  <conditionalFormatting sqref="BH7">
    <cfRule type="expression" dxfId="333" priority="16">
      <formula>BH$60&gt;=1</formula>
    </cfRule>
    <cfRule type="expression" dxfId="332" priority="17">
      <formula>BH$125&gt;0</formula>
    </cfRule>
  </conditionalFormatting>
  <conditionalFormatting sqref="BI7">
    <cfRule type="expression" dxfId="331" priority="14">
      <formula>BI$60&gt;=1</formula>
    </cfRule>
    <cfRule type="expression" dxfId="330" priority="15">
      <formula>BI$125&gt;0</formula>
    </cfRule>
  </conditionalFormatting>
  <conditionalFormatting sqref="BJ7">
    <cfRule type="expression" dxfId="329" priority="12">
      <formula>BJ$60&gt;=1</formula>
    </cfRule>
    <cfRule type="expression" dxfId="328" priority="13">
      <formula>BJ$125&gt;0</formula>
    </cfRule>
  </conditionalFormatting>
  <conditionalFormatting sqref="BK7">
    <cfRule type="expression" dxfId="327" priority="10">
      <formula>BK$60&gt;=1</formula>
    </cfRule>
    <cfRule type="expression" dxfId="326" priority="11">
      <formula>BK$125&gt;0</formula>
    </cfRule>
  </conditionalFormatting>
  <conditionalFormatting sqref="BL7">
    <cfRule type="expression" dxfId="325" priority="8">
      <formula>BL$60&gt;=1</formula>
    </cfRule>
    <cfRule type="expression" dxfId="324" priority="9">
      <formula>BL$125&gt;0</formula>
    </cfRule>
  </conditionalFormatting>
  <conditionalFormatting sqref="BC7">
    <cfRule type="expression" dxfId="323" priority="6">
      <formula>BC$60&gt;=1</formula>
    </cfRule>
    <cfRule type="expression" dxfId="322" priority="7">
      <formula>BC$125&gt;0</formula>
    </cfRule>
  </conditionalFormatting>
  <conditionalFormatting sqref="BD7">
    <cfRule type="expression" dxfId="321" priority="4">
      <formula>BD$60&gt;=1</formula>
    </cfRule>
    <cfRule type="expression" dxfId="320" priority="5">
      <formula>BD$125&gt;0</formula>
    </cfRule>
  </conditionalFormatting>
  <conditionalFormatting sqref="AX62">
    <cfRule type="expression" dxfId="319" priority="3">
      <formula>#REF!&gt;AX$59</formula>
    </cfRule>
  </conditionalFormatting>
  <conditionalFormatting sqref="BC62:BV111">
    <cfRule type="expression" dxfId="318" priority="2">
      <formula>#REF!&gt;BC$59</formula>
    </cfRule>
  </conditionalFormatting>
  <conditionalFormatting sqref="AD62:AW111">
    <cfRule type="expression" dxfId="317" priority="1">
      <formula>#REF!&gt;AD$59</formula>
    </cfRule>
  </conditionalFormatting>
  <pageMargins left="0.59" right="0.39000000000000007" top="0.39000000000000007" bottom="0.2" header="0.51" footer="0.51"/>
  <pageSetup paperSize="9" scale="75" orientation="portrait" verticalDpi="4294967292" r:id="rId1"/>
  <extLst>
    <ext xmlns:mx="http://schemas.microsoft.com/office/mac/excel/2008/main" uri="{64002731-A6B0-56B0-2670-7721B7C09600}">
      <mx:PLV Mode="1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 tint="-0.499984740745262"/>
  </sheetPr>
  <dimension ref="A1:BV125"/>
  <sheetViews>
    <sheetView showGridLines="0" showZeros="0" view="pageLayout" topLeftCell="W11" workbookViewId="0">
      <selection activeCell="A2" sqref="A2"/>
    </sheetView>
  </sheetViews>
  <sheetFormatPr defaultColWidth="10.625" defaultRowHeight="14.25"/>
  <cols>
    <col min="1" max="1" width="3.625" style="3" customWidth="1"/>
    <col min="2" max="2" width="5.375" style="3" customWidth="1"/>
    <col min="3" max="3" width="9.375" style="3" customWidth="1"/>
    <col min="4" max="4" width="3.125" style="3" customWidth="1"/>
    <col min="5" max="24" width="3" style="3" customWidth="1"/>
    <col min="25" max="25" width="4.5" style="3" customWidth="1"/>
    <col min="26" max="26" width="3.625" style="3" customWidth="1"/>
    <col min="27" max="27" width="5.375" style="3" customWidth="1"/>
    <col min="28" max="28" width="9.375" style="3" customWidth="1"/>
    <col min="29" max="29" width="3.125" style="3" customWidth="1"/>
    <col min="30" max="49" width="3" style="3" customWidth="1"/>
    <col min="50" max="50" width="4.5" style="3" customWidth="1"/>
    <col min="51" max="51" width="3.875" style="3" customWidth="1"/>
    <col min="52" max="52" width="5.375" style="3" customWidth="1"/>
    <col min="53" max="53" width="10" style="3" customWidth="1"/>
    <col min="54" max="74" width="3.125" style="3" customWidth="1"/>
    <col min="75" max="16384" width="10.625" style="3"/>
  </cols>
  <sheetData>
    <row r="1" spans="1:74" ht="54" hidden="1" customHeight="1">
      <c r="A1" s="290" t="s">
        <v>233</v>
      </c>
      <c r="B1" s="291"/>
      <c r="C1" s="291"/>
      <c r="D1" s="292">
        <v>1</v>
      </c>
      <c r="E1" s="291"/>
      <c r="F1" s="291"/>
      <c r="G1" s="290" t="s">
        <v>0</v>
      </c>
      <c r="H1" s="290"/>
      <c r="I1" s="291"/>
      <c r="J1" s="291"/>
      <c r="K1" s="291"/>
      <c r="L1" s="291"/>
      <c r="M1" s="291"/>
      <c r="N1" s="291"/>
      <c r="O1" s="293" t="e">
        <f>#REF!</f>
        <v>#REF!</v>
      </c>
      <c r="P1" s="290"/>
      <c r="Q1" s="290"/>
      <c r="R1" s="290"/>
      <c r="S1" s="291"/>
      <c r="T1" s="292"/>
      <c r="U1" s="291"/>
      <c r="V1" s="291"/>
      <c r="W1" s="291"/>
      <c r="X1" s="291"/>
      <c r="Z1" s="290" t="s">
        <v>233</v>
      </c>
      <c r="AA1" s="291"/>
      <c r="AB1" s="291"/>
      <c r="AC1" s="292">
        <v>1</v>
      </c>
      <c r="AD1" s="291"/>
      <c r="AE1" s="291"/>
      <c r="AF1" s="290" t="s">
        <v>0</v>
      </c>
      <c r="AG1" s="290"/>
      <c r="AH1" s="291"/>
      <c r="AI1" s="291"/>
      <c r="AJ1" s="291"/>
      <c r="AK1" s="291"/>
      <c r="AL1" s="291"/>
      <c r="AM1" s="291"/>
      <c r="AN1" s="293" t="e">
        <f>#REF!</f>
        <v>#REF!</v>
      </c>
      <c r="AO1" s="290"/>
      <c r="AP1" s="290"/>
      <c r="AQ1" s="290"/>
      <c r="AR1" s="291"/>
      <c r="AS1" s="292"/>
      <c r="AT1" s="291"/>
      <c r="AU1" s="291"/>
      <c r="AV1" s="291"/>
      <c r="AW1" s="291"/>
      <c r="AY1" s="290" t="s">
        <v>233</v>
      </c>
      <c r="AZ1" s="291"/>
      <c r="BA1" s="291"/>
      <c r="BB1" s="292">
        <v>1</v>
      </c>
      <c r="BC1" s="291"/>
      <c r="BD1" s="291"/>
      <c r="BE1" s="290" t="s">
        <v>0</v>
      </c>
      <c r="BF1" s="290"/>
      <c r="BG1" s="291"/>
      <c r="BH1" s="291"/>
      <c r="BI1" s="291"/>
      <c r="BJ1" s="291"/>
      <c r="BK1" s="291"/>
      <c r="BL1" s="291"/>
      <c r="BM1" s="293" t="e">
        <f>#REF!</f>
        <v>#REF!</v>
      </c>
      <c r="BN1" s="290"/>
      <c r="BO1" s="290"/>
      <c r="BP1" s="290"/>
      <c r="BQ1" s="291"/>
      <c r="BR1" s="292"/>
      <c r="BS1" s="291"/>
      <c r="BT1" s="291"/>
      <c r="BU1" s="291"/>
      <c r="BV1" s="291"/>
    </row>
    <row r="2" spans="1:74" ht="27" customHeight="1">
      <c r="A2" s="345" t="str">
        <f>IF(AD7="","","No.1")</f>
        <v>No.1</v>
      </c>
      <c r="B2" s="295"/>
      <c r="C2" s="575" t="str">
        <f ca="1">学校名!F5</f>
        <v>平成３４年度</v>
      </c>
      <c r="D2" s="576"/>
      <c r="E2" s="334" t="str">
        <f>学校名!G3</f>
        <v>第77回福島県陸上競技選手権大会兼第75回福島県総合体育大会陸上競技大会県南地区予選会　競技者一覧表</v>
      </c>
      <c r="F2" s="296"/>
      <c r="G2" s="297"/>
      <c r="H2" s="297"/>
      <c r="I2" s="297"/>
      <c r="J2" s="297"/>
      <c r="K2" s="297"/>
      <c r="L2" s="297"/>
      <c r="M2" s="297"/>
      <c r="N2" s="297"/>
      <c r="O2" s="297"/>
      <c r="P2" s="298"/>
      <c r="Q2" s="298"/>
      <c r="R2" s="294"/>
      <c r="S2" s="294"/>
      <c r="T2" s="294"/>
      <c r="U2" s="294"/>
      <c r="Z2" s="345" t="str">
        <f>IF(AD7="","","No.2")</f>
        <v>No.2</v>
      </c>
      <c r="AA2" s="295"/>
      <c r="AB2" s="575" t="str">
        <f ca="1">IF(AD7="","",C2)</f>
        <v>平成３４年度</v>
      </c>
      <c r="AC2" s="576"/>
      <c r="AD2" s="334" t="str">
        <f>IF(AD7="","",E2)</f>
        <v>第77回福島県陸上競技選手権大会兼第75回福島県総合体育大会陸上競技大会県南地区予選会　競技者一覧表</v>
      </c>
      <c r="AE2" s="296"/>
      <c r="AF2" s="297"/>
      <c r="AG2" s="297"/>
      <c r="AH2" s="297"/>
      <c r="AI2" s="297"/>
      <c r="AJ2" s="297"/>
      <c r="AK2" s="297"/>
      <c r="AL2" s="297"/>
      <c r="AM2" s="297"/>
      <c r="AN2" s="297"/>
      <c r="AO2" s="298"/>
      <c r="AP2" s="298"/>
      <c r="AQ2" s="294"/>
      <c r="AR2" s="294"/>
      <c r="AS2" s="294"/>
      <c r="AT2" s="294"/>
      <c r="AY2" s="345" t="str">
        <f>IF(BC7="","","No.3")</f>
        <v/>
      </c>
      <c r="AZ2" s="295"/>
      <c r="BA2" s="575" t="str">
        <f>IF(BC7="","",AB2)</f>
        <v/>
      </c>
      <c r="BB2" s="576"/>
      <c r="BC2" s="334" t="str">
        <f>IF(BC7="","",AD2)</f>
        <v/>
      </c>
      <c r="BD2" s="296"/>
      <c r="BE2" s="297"/>
      <c r="BF2" s="297"/>
      <c r="BG2" s="297"/>
      <c r="BH2" s="297"/>
      <c r="BI2" s="297"/>
      <c r="BJ2" s="297"/>
      <c r="BK2" s="297"/>
      <c r="BL2" s="297"/>
      <c r="BM2" s="297"/>
      <c r="BN2" s="298"/>
      <c r="BO2" s="298"/>
      <c r="BP2" s="294"/>
      <c r="BQ2" s="294"/>
      <c r="BR2" s="294"/>
      <c r="BS2" s="294"/>
    </row>
    <row r="3" spans="1:74" ht="30" customHeight="1">
      <c r="D3" s="577" t="s">
        <v>4</v>
      </c>
      <c r="E3" s="577"/>
      <c r="F3" s="578" t="str">
        <f>VLOOKUP(学校名!H2,学校名!A$2:D$51,2,FALSE)</f>
        <v>安積高等学校</v>
      </c>
      <c r="G3" s="578"/>
      <c r="H3" s="578"/>
      <c r="I3" s="578"/>
      <c r="J3" s="578"/>
      <c r="K3" s="578"/>
      <c r="L3" s="578"/>
      <c r="M3" s="578"/>
      <c r="N3" s="591" t="s">
        <v>234</v>
      </c>
      <c r="O3" s="591"/>
      <c r="P3" s="591"/>
      <c r="Q3" s="588">
        <f>'基本情報 '!D4</f>
        <v>0</v>
      </c>
      <c r="R3" s="589"/>
      <c r="S3" s="589"/>
      <c r="T3" s="589"/>
      <c r="U3" s="589"/>
      <c r="V3" s="363"/>
      <c r="W3" s="299" t="s">
        <v>235</v>
      </c>
      <c r="X3" s="338"/>
      <c r="AC3" s="577" t="s">
        <v>4</v>
      </c>
      <c r="AD3" s="577"/>
      <c r="AE3" s="578" t="str">
        <f>IF(AD7="","",F3)</f>
        <v>安積高等学校</v>
      </c>
      <c r="AF3" s="578"/>
      <c r="AG3" s="578"/>
      <c r="AH3" s="578"/>
      <c r="AI3" s="578"/>
      <c r="AJ3" s="578"/>
      <c r="AK3" s="578"/>
      <c r="AL3" s="578"/>
      <c r="AM3" s="591" t="s">
        <v>234</v>
      </c>
      <c r="AN3" s="591"/>
      <c r="AO3" s="591"/>
      <c r="AP3" s="580">
        <f>IF(AD7="","",Q3)</f>
        <v>0</v>
      </c>
      <c r="AQ3" s="586"/>
      <c r="AR3" s="586"/>
      <c r="AS3" s="586"/>
      <c r="AT3" s="586"/>
      <c r="AU3" s="365"/>
      <c r="AV3" s="299" t="s">
        <v>235</v>
      </c>
      <c r="AW3" s="338"/>
      <c r="BB3" s="577" t="s">
        <v>4</v>
      </c>
      <c r="BC3" s="577"/>
      <c r="BD3" s="578" t="str">
        <f>IF(BC7="","",AE3)</f>
        <v/>
      </c>
      <c r="BE3" s="578"/>
      <c r="BF3" s="578"/>
      <c r="BG3" s="578"/>
      <c r="BH3" s="578"/>
      <c r="BI3" s="578"/>
      <c r="BJ3" s="578"/>
      <c r="BK3" s="578"/>
      <c r="BL3" s="591" t="s">
        <v>234</v>
      </c>
      <c r="BM3" s="591"/>
      <c r="BN3" s="591"/>
      <c r="BO3" s="580" t="str">
        <f>IF(BC7="","",AP3)</f>
        <v/>
      </c>
      <c r="BP3" s="586"/>
      <c r="BQ3" s="586"/>
      <c r="BR3" s="586"/>
      <c r="BS3" s="586"/>
      <c r="BT3" s="392"/>
      <c r="BU3" s="299" t="s">
        <v>235</v>
      </c>
      <c r="BV3" s="338"/>
    </row>
    <row r="4" spans="1:74" ht="23.1" customHeight="1" thickBot="1">
      <c r="D4" s="4"/>
      <c r="E4" s="4"/>
      <c r="F4" s="4"/>
      <c r="G4" s="4"/>
      <c r="H4" s="4"/>
      <c r="I4" s="4"/>
      <c r="J4" s="4"/>
      <c r="K4" s="4"/>
      <c r="L4" s="4"/>
      <c r="M4" s="4"/>
      <c r="N4" s="590" t="s">
        <v>236</v>
      </c>
      <c r="O4" s="590"/>
      <c r="P4" s="590"/>
      <c r="Q4" s="581">
        <f>'基本情報 '!D5</f>
        <v>0</v>
      </c>
      <c r="R4" s="587"/>
      <c r="S4" s="587"/>
      <c r="T4" s="587"/>
      <c r="U4" s="587"/>
      <c r="V4" s="367"/>
      <c r="W4" s="364"/>
      <c r="AC4" s="4"/>
      <c r="AD4" s="4"/>
      <c r="AE4" s="4"/>
      <c r="AF4" s="4"/>
      <c r="AG4" s="4"/>
      <c r="AH4" s="4"/>
      <c r="AI4" s="4"/>
      <c r="AJ4" s="4"/>
      <c r="AK4" s="4"/>
      <c r="AL4" s="4"/>
      <c r="AM4" s="590" t="s">
        <v>236</v>
      </c>
      <c r="AN4" s="590"/>
      <c r="AO4" s="590"/>
      <c r="AP4" s="581">
        <f>IF(AD7="","",Q4)</f>
        <v>0</v>
      </c>
      <c r="AQ4" s="584"/>
      <c r="AR4" s="584"/>
      <c r="AS4" s="584"/>
      <c r="AT4" s="584"/>
      <c r="AU4" s="366"/>
      <c r="AV4" s="364"/>
      <c r="BB4" s="4"/>
      <c r="BC4" s="4"/>
      <c r="BD4" s="4"/>
      <c r="BE4" s="4"/>
      <c r="BF4" s="4"/>
      <c r="BG4" s="4"/>
      <c r="BH4" s="4"/>
      <c r="BI4" s="4"/>
      <c r="BJ4" s="4"/>
      <c r="BK4" s="4"/>
      <c r="BL4" s="590" t="s">
        <v>236</v>
      </c>
      <c r="BM4" s="590"/>
      <c r="BN4" s="590"/>
      <c r="BO4" s="581" t="str">
        <f>IF(BC7="","",AP4)</f>
        <v/>
      </c>
      <c r="BP4" s="584"/>
      <c r="BQ4" s="584"/>
      <c r="BR4" s="584"/>
      <c r="BS4" s="584"/>
      <c r="BT4" s="391"/>
      <c r="BU4" s="390"/>
    </row>
    <row r="5" spans="1:74" ht="3" customHeight="1">
      <c r="A5" s="571" t="s">
        <v>237</v>
      </c>
      <c r="B5" s="57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Z5" s="571" t="s">
        <v>237</v>
      </c>
      <c r="AA5" s="57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Y5" s="571" t="s">
        <v>237</v>
      </c>
      <c r="AZ5" s="57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</row>
    <row r="6" spans="1:74" ht="15" customHeight="1" thickBot="1">
      <c r="A6" s="573"/>
      <c r="B6" s="574"/>
      <c r="C6" s="592" t="str">
        <f>IF($C58=0,""," ※ 種目名が黄色になっている場合は、エントリーできない学年の選手が含まれています。赤色になっている場合は、エントリーできる最大人数を超えています。")</f>
        <v/>
      </c>
      <c r="D6" s="593"/>
      <c r="E6" s="593"/>
      <c r="F6" s="593"/>
      <c r="G6" s="593"/>
      <c r="H6" s="593"/>
      <c r="I6" s="593"/>
      <c r="J6" s="593"/>
      <c r="K6" s="593"/>
      <c r="L6" s="593"/>
      <c r="M6" s="593"/>
      <c r="N6" s="593"/>
      <c r="O6" s="593"/>
      <c r="P6" s="593"/>
      <c r="Q6" s="593"/>
      <c r="R6" s="593"/>
      <c r="S6" s="593"/>
      <c r="T6" s="593"/>
      <c r="U6" s="593"/>
      <c r="V6" s="593"/>
      <c r="W6" s="593"/>
      <c r="X6" s="593"/>
      <c r="Z6" s="573"/>
      <c r="AA6" s="574"/>
      <c r="AB6" s="592" t="str">
        <f>IF($C58=0,""," ※ 種目名が黄色になっている場合は、エントリーできない学年の選手が含まれています。赤色になっている場合は、エントリーできる最大人数を超えています。")</f>
        <v/>
      </c>
      <c r="AC6" s="593"/>
      <c r="AD6" s="593"/>
      <c r="AE6" s="593"/>
      <c r="AF6" s="593"/>
      <c r="AG6" s="593"/>
      <c r="AH6" s="593"/>
      <c r="AI6" s="593"/>
      <c r="AJ6" s="593"/>
      <c r="AK6" s="593"/>
      <c r="AL6" s="593"/>
      <c r="AM6" s="593"/>
      <c r="AN6" s="593"/>
      <c r="AO6" s="593"/>
      <c r="AP6" s="593"/>
      <c r="AQ6" s="593"/>
      <c r="AR6" s="593"/>
      <c r="AS6" s="593"/>
      <c r="AT6" s="593"/>
      <c r="AU6" s="593"/>
      <c r="AV6" s="593"/>
      <c r="AW6" s="593"/>
      <c r="AY6" s="573"/>
      <c r="AZ6" s="574"/>
      <c r="BA6" s="592" t="str">
        <f>IF($C58=0,""," ※ 種目名が黄色になっている場合は、エントリーできない学年の選手が含まれています。赤色になっている場合は、エントリーできる最大人数を超えています。")</f>
        <v/>
      </c>
      <c r="BB6" s="593"/>
      <c r="BC6" s="593"/>
      <c r="BD6" s="593"/>
      <c r="BE6" s="593"/>
      <c r="BF6" s="593"/>
      <c r="BG6" s="593"/>
      <c r="BH6" s="593"/>
      <c r="BI6" s="593"/>
      <c r="BJ6" s="593"/>
      <c r="BK6" s="593"/>
      <c r="BL6" s="593"/>
      <c r="BM6" s="593"/>
      <c r="BN6" s="593"/>
      <c r="BO6" s="593"/>
      <c r="BP6" s="593"/>
      <c r="BQ6" s="593"/>
      <c r="BR6" s="593"/>
      <c r="BS6" s="593"/>
      <c r="BT6" s="593"/>
      <c r="BU6" s="593"/>
      <c r="BV6" s="593"/>
    </row>
    <row r="7" spans="1:74" ht="105" customHeight="1" thickBot="1">
      <c r="A7" s="300" t="s">
        <v>148</v>
      </c>
      <c r="B7" s="301" t="s">
        <v>149</v>
      </c>
      <c r="C7" s="302" t="s">
        <v>3</v>
      </c>
      <c r="D7" s="303" t="s">
        <v>238</v>
      </c>
      <c r="E7" s="304" t="str">
        <f>競技設定!B4</f>
        <v>男子100m</v>
      </c>
      <c r="F7" s="304" t="str">
        <f>競技設定!B5</f>
        <v>男子200m</v>
      </c>
      <c r="G7" s="304" t="str">
        <f>競技設定!B6</f>
        <v>男子400m</v>
      </c>
      <c r="H7" s="304" t="str">
        <f>競技設定!B7</f>
        <v>男子800m</v>
      </c>
      <c r="I7" s="304" t="str">
        <f>競技設定!B8</f>
        <v>男子1500m</v>
      </c>
      <c r="J7" s="304" t="str">
        <f>競技設定!B9</f>
        <v>男子5000m</v>
      </c>
      <c r="K7" s="304" t="str">
        <f>競技設定!B10</f>
        <v>男子10000m</v>
      </c>
      <c r="L7" s="304" t="str">
        <f>競技設定!B11</f>
        <v>男子110MH</v>
      </c>
      <c r="M7" s="304" t="str">
        <f>競技設定!B12</f>
        <v>男子400mH</v>
      </c>
      <c r="N7" s="304" t="str">
        <f>競技設定!B13</f>
        <v>男子3000mSC</v>
      </c>
      <c r="O7" s="304" t="str">
        <f>競技設定!B14</f>
        <v>男子5000mW</v>
      </c>
      <c r="P7" s="304" t="str">
        <f>競技設定!B15</f>
        <v>男子4X100mR</v>
      </c>
      <c r="Q7" s="304" t="str">
        <f>競技設定!B16</f>
        <v>男子4X400mR</v>
      </c>
      <c r="R7" s="304" t="str">
        <f>競技設定!B17</f>
        <v>男子走高跳</v>
      </c>
      <c r="S7" s="304" t="str">
        <f>競技設定!B18</f>
        <v>男子棒高跳</v>
      </c>
      <c r="T7" s="304" t="str">
        <f>競技設定!B19</f>
        <v>男子走幅跳</v>
      </c>
      <c r="U7" s="304" t="str">
        <f>競技設定!B20</f>
        <v>男子三段跳</v>
      </c>
      <c r="V7" s="304" t="str">
        <f>競技設定!B21</f>
        <v>男子砲丸投(7.260kg)</v>
      </c>
      <c r="W7" s="304" t="str">
        <f>競技設定!B22</f>
        <v>男子円盤投(2.000kg)</v>
      </c>
      <c r="X7" s="305" t="str">
        <f>競技設定!B23</f>
        <v>男子ハンマー投(7.260kg)</v>
      </c>
      <c r="Z7" s="300" t="s">
        <v>148</v>
      </c>
      <c r="AA7" s="301" t="s">
        <v>149</v>
      </c>
      <c r="AB7" s="302" t="s">
        <v>3</v>
      </c>
      <c r="AC7" s="303" t="s">
        <v>238</v>
      </c>
      <c r="AD7" s="304" t="str">
        <f>競技設定!B24</f>
        <v>男子やり投</v>
      </c>
      <c r="AE7" s="304" t="str">
        <f>競技設定!B25</f>
        <v>少年A男子ハンマー投(6.000kg)</v>
      </c>
      <c r="AF7" s="304" t="str">
        <f>競技設定!B26</f>
        <v>少年B男子100m</v>
      </c>
      <c r="AG7" s="304" t="str">
        <f>競技設定!B27</f>
        <v>少年B男子110mJH(0.991m/9.14m)</v>
      </c>
      <c r="AH7" s="304" t="str">
        <f>競技設定!B28</f>
        <v>少年B男子3000m</v>
      </c>
      <c r="AI7" s="304" t="str">
        <f>競技設定!B29</f>
        <v>少年B男子走幅跳</v>
      </c>
      <c r="AJ7" s="304" t="str">
        <f>競技設定!B30</f>
        <v>少年B男子円盤投(1.500kg)</v>
      </c>
      <c r="AK7" s="304" t="str">
        <f>競技設定!B31</f>
        <v/>
      </c>
      <c r="AL7" s="304" t="str">
        <f>競技設定!B32</f>
        <v/>
      </c>
      <c r="AM7" s="304" t="str">
        <f>競技設定!B33</f>
        <v/>
      </c>
      <c r="AN7" s="304" t="str">
        <f>競技設定!B34</f>
        <v/>
      </c>
      <c r="AO7" s="304" t="str">
        <f>競技設定!B35</f>
        <v/>
      </c>
      <c r="AP7" s="304" t="str">
        <f>競技設定!B36</f>
        <v/>
      </c>
      <c r="AQ7" s="304" t="str">
        <f>競技設定!B37</f>
        <v/>
      </c>
      <c r="AR7" s="304" t="str">
        <f>競技設定!B38</f>
        <v/>
      </c>
      <c r="AS7" s="304" t="str">
        <f>競技設定!B39</f>
        <v/>
      </c>
      <c r="AT7" s="304" t="str">
        <f>競技設定!B40</f>
        <v/>
      </c>
      <c r="AU7" s="304" t="str">
        <f>競技設定!B41</f>
        <v/>
      </c>
      <c r="AV7" s="304" t="str">
        <f>競技設定!B42</f>
        <v/>
      </c>
      <c r="AW7" s="305" t="str">
        <f>競技設定!B43</f>
        <v/>
      </c>
      <c r="AY7" s="300" t="s">
        <v>292</v>
      </c>
      <c r="AZ7" s="301" t="s">
        <v>293</v>
      </c>
      <c r="BA7" s="302" t="s">
        <v>3</v>
      </c>
      <c r="BB7" s="303" t="s">
        <v>238</v>
      </c>
      <c r="BC7" s="304" t="str">
        <f>競技設定!B44</f>
        <v/>
      </c>
      <c r="BD7" s="304" t="str">
        <f>競技設定!B45</f>
        <v/>
      </c>
      <c r="BE7" s="304" t="str">
        <f>競技設定!B46</f>
        <v/>
      </c>
      <c r="BF7" s="304" t="str">
        <f>競技設定!B47</f>
        <v/>
      </c>
      <c r="BG7" s="304">
        <f>競技設定!AA28</f>
        <v>0</v>
      </c>
      <c r="BH7" s="304">
        <f>競技設定!AA29</f>
        <v>0</v>
      </c>
      <c r="BI7" s="304">
        <f>競技設定!AA30</f>
        <v>0</v>
      </c>
      <c r="BJ7" s="304">
        <f>競技設定!AA31</f>
        <v>0</v>
      </c>
      <c r="BK7" s="304">
        <f>競技設定!AA32</f>
        <v>0</v>
      </c>
      <c r="BL7" s="304">
        <f>競技設定!AA33</f>
        <v>0</v>
      </c>
      <c r="BM7" s="304">
        <f>競技設定!AA34</f>
        <v>0</v>
      </c>
      <c r="BN7" s="304">
        <f>競技設定!AA35</f>
        <v>0</v>
      </c>
      <c r="BO7" s="304">
        <f>競技設定!AA36</f>
        <v>0</v>
      </c>
      <c r="BP7" s="304">
        <f>競技設定!AA37</f>
        <v>0</v>
      </c>
      <c r="BQ7" s="304">
        <f>競技設定!AA38</f>
        <v>0</v>
      </c>
      <c r="BR7" s="304">
        <f>競技設定!AA39</f>
        <v>0</v>
      </c>
      <c r="BS7" s="304">
        <f>競技設定!AA40</f>
        <v>0</v>
      </c>
      <c r="BT7" s="304">
        <f>競技設定!AA41</f>
        <v>0</v>
      </c>
      <c r="BU7" s="304">
        <f>競技設定!AA42</f>
        <v>0</v>
      </c>
      <c r="BV7" s="305">
        <f>競技設定!AA43</f>
        <v>0</v>
      </c>
    </row>
    <row r="8" spans="1:74" ht="12" customHeight="1" thickTop="1">
      <c r="A8" s="306">
        <v>1</v>
      </c>
      <c r="B8" s="307" t="str">
        <f>男子種目選択!B4</f>
        <v/>
      </c>
      <c r="C8" s="307" t="str">
        <f>男子種目選択!C4</f>
        <v/>
      </c>
      <c r="D8" s="308" t="str">
        <f>男子種目選択!D4</f>
        <v/>
      </c>
      <c r="E8" s="350" t="str">
        <f>IF('男子一覧表 '!E8=1,"○","")</f>
        <v/>
      </c>
      <c r="F8" s="307" t="str">
        <f>IF('男子一覧表 '!F8=1,"○","")</f>
        <v/>
      </c>
      <c r="G8" s="307" t="str">
        <f>IF('男子一覧表 '!G8=1,"○","")</f>
        <v/>
      </c>
      <c r="H8" s="307" t="str">
        <f>IF('男子一覧表 '!H8=1,"○","")</f>
        <v/>
      </c>
      <c r="I8" s="307" t="str">
        <f>IF('男子一覧表 '!I8=1,"○","")</f>
        <v/>
      </c>
      <c r="J8" s="307" t="str">
        <f>IF('男子一覧表 '!J8=1,"○","")</f>
        <v/>
      </c>
      <c r="K8" s="307" t="str">
        <f>IF('男子一覧表 '!K8=1,"○","")</f>
        <v/>
      </c>
      <c r="L8" s="307" t="str">
        <f>IF('男子一覧表 '!L8=1,"○","")</f>
        <v/>
      </c>
      <c r="M8" s="307" t="str">
        <f>IF('男子一覧表 '!M8=1,"○","")</f>
        <v/>
      </c>
      <c r="N8" s="307" t="str">
        <f>IF('男子一覧表 '!N8=1,"○","")</f>
        <v/>
      </c>
      <c r="O8" s="307" t="str">
        <f>IF('男子一覧表 '!O8=1,"○","")</f>
        <v/>
      </c>
      <c r="P8" s="307" t="str">
        <f>IF('男子一覧表 '!P8=1,"○","")</f>
        <v/>
      </c>
      <c r="Q8" s="307" t="str">
        <f>IF('男子一覧表 '!Q8=1,"○","")</f>
        <v/>
      </c>
      <c r="R8" s="307" t="str">
        <f>IF('男子一覧表 '!R8=1,"○","")</f>
        <v/>
      </c>
      <c r="S8" s="307" t="str">
        <f>IF('男子一覧表 '!S8=1,"○","")</f>
        <v/>
      </c>
      <c r="T8" s="307" t="str">
        <f>IF('男子一覧表 '!T8=1,"○","")</f>
        <v/>
      </c>
      <c r="U8" s="307" t="str">
        <f>IF('男子一覧表 '!U8=1,"○","")</f>
        <v/>
      </c>
      <c r="V8" s="307" t="str">
        <f>IF('男子一覧表 '!V8=1,"○","")</f>
        <v/>
      </c>
      <c r="W8" s="307" t="str">
        <f>IF('男子一覧表 '!W8=1,"○","")</f>
        <v/>
      </c>
      <c r="X8" s="351" t="str">
        <f>IF('男子一覧表 '!X8=1,"○","")</f>
        <v/>
      </c>
      <c r="Z8" s="306">
        <v>1</v>
      </c>
      <c r="AA8" s="307" t="str">
        <f>IF(AD$7="","",B8)</f>
        <v/>
      </c>
      <c r="AB8" s="307" t="str">
        <f>IF(AD$7="","",C8)</f>
        <v/>
      </c>
      <c r="AC8" s="308" t="str">
        <f>IF(AD$7="","",D8)</f>
        <v/>
      </c>
      <c r="AD8" s="350" t="str">
        <f>IF('男子一覧表 '!AD8=1,"○","")</f>
        <v/>
      </c>
      <c r="AE8" s="307" t="str">
        <f>IF('男子一覧表 '!AE8=1,"○","")</f>
        <v/>
      </c>
      <c r="AF8" s="307" t="str">
        <f>IF('男子一覧表 '!AF8=1,"○","")</f>
        <v/>
      </c>
      <c r="AG8" s="307" t="str">
        <f>IF('男子一覧表 '!AG8=1,"○","")</f>
        <v/>
      </c>
      <c r="AH8" s="307" t="str">
        <f>IF('男子一覧表 '!AH8=1,"○","")</f>
        <v/>
      </c>
      <c r="AI8" s="307" t="str">
        <f>IF('男子一覧表 '!AI8=1,"○","")</f>
        <v/>
      </c>
      <c r="AJ8" s="307" t="str">
        <f>IF('男子一覧表 '!AJ8=1,"○","")</f>
        <v/>
      </c>
      <c r="AK8" s="307" t="str">
        <f>IF('男子一覧表 '!AK8=1,"○","")</f>
        <v/>
      </c>
      <c r="AL8" s="307" t="str">
        <f>IF('男子一覧表 '!AL8=1,"○","")</f>
        <v/>
      </c>
      <c r="AM8" s="307" t="str">
        <f>IF('男子一覧表 '!AM8=1,"○","")</f>
        <v/>
      </c>
      <c r="AN8" s="307" t="str">
        <f>IF('男子一覧表 '!AN8=1,"○","")</f>
        <v/>
      </c>
      <c r="AO8" s="307" t="str">
        <f>IF('男子一覧表 '!AO8=1,"○","")</f>
        <v/>
      </c>
      <c r="AP8" s="307" t="str">
        <f>IF('男子一覧表 '!AP8=1,"○","")</f>
        <v/>
      </c>
      <c r="AQ8" s="307" t="str">
        <f>IF('男子一覧表 '!AQ8=1,"○","")</f>
        <v/>
      </c>
      <c r="AR8" s="307" t="str">
        <f>IF('男子一覧表 '!AR8=1,"○","")</f>
        <v/>
      </c>
      <c r="AS8" s="307" t="str">
        <f>IF('男子一覧表 '!AS8=1,"○","")</f>
        <v/>
      </c>
      <c r="AT8" s="307" t="str">
        <f>IF('男子一覧表 '!AT8=1,"○","")</f>
        <v/>
      </c>
      <c r="AU8" s="307" t="str">
        <f>IF('男子一覧表 '!AU8=1,"○","")</f>
        <v/>
      </c>
      <c r="AV8" s="307" t="str">
        <f>IF('男子一覧表 '!AV8=1,"○","")</f>
        <v/>
      </c>
      <c r="AW8" s="351" t="str">
        <f>IF('男子一覧表 '!AW8=1,"○","")</f>
        <v/>
      </c>
      <c r="AY8" s="306">
        <v>1</v>
      </c>
      <c r="AZ8" s="307" t="str">
        <f>IF(BC$7="","",AA8)</f>
        <v/>
      </c>
      <c r="BA8" s="307" t="str">
        <f>IF(BC$7="","",AB8)</f>
        <v/>
      </c>
      <c r="BB8" s="308" t="str">
        <f>IF(BC$7="","",AC8)</f>
        <v/>
      </c>
      <c r="BC8" s="350" t="str">
        <f>IF('男子一覧表 '!BC8=1,"○","")</f>
        <v/>
      </c>
      <c r="BD8" s="307" t="str">
        <f>IF('男子一覧表 '!BD8=1,"○","")</f>
        <v/>
      </c>
      <c r="BE8" s="307" t="str">
        <f>IF('男子一覧表 '!BE8=1,"○","")</f>
        <v/>
      </c>
      <c r="BF8" s="307" t="str">
        <f>IF('男子一覧表 '!BF8=1,"○","")</f>
        <v/>
      </c>
      <c r="BG8" s="307" t="str">
        <f>IF('男子一覧表 '!BG8=1,"○","")</f>
        <v/>
      </c>
      <c r="BH8" s="307" t="str">
        <f>IF('男子一覧表 '!BH8=1,"○","")</f>
        <v/>
      </c>
      <c r="BI8" s="307" t="str">
        <f>IF('男子一覧表 '!BI8=1,"○","")</f>
        <v/>
      </c>
      <c r="BJ8" s="307" t="str">
        <f>IF('男子一覧表 '!BJ8=1,"○","")</f>
        <v/>
      </c>
      <c r="BK8" s="307" t="str">
        <f>IF('男子一覧表 '!BK8=1,"○","")</f>
        <v/>
      </c>
      <c r="BL8" s="307" t="str">
        <f>IF('男子一覧表 '!BL8=1,"○","")</f>
        <v/>
      </c>
      <c r="BM8" s="307" t="str">
        <f>IF('男子一覧表 '!BM8=1,"○","")</f>
        <v/>
      </c>
      <c r="BN8" s="307" t="str">
        <f>IF('男子一覧表 '!BN8=1,"○","")</f>
        <v/>
      </c>
      <c r="BO8" s="307" t="str">
        <f>IF('男子一覧表 '!BO8=1,"○","")</f>
        <v/>
      </c>
      <c r="BP8" s="307" t="str">
        <f>IF('男子一覧表 '!BP8=1,"○","")</f>
        <v/>
      </c>
      <c r="BQ8" s="307" t="str">
        <f>IF('男子一覧表 '!BQ8=1,"○","")</f>
        <v/>
      </c>
      <c r="BR8" s="307" t="str">
        <f>IF('男子一覧表 '!BR8=1,"○","")</f>
        <v/>
      </c>
      <c r="BS8" s="307" t="str">
        <f>IF('男子一覧表 '!BS8=1,"○","")</f>
        <v/>
      </c>
      <c r="BT8" s="307" t="str">
        <f>IF('男子一覧表 '!BT8=1,"○","")</f>
        <v/>
      </c>
      <c r="BU8" s="307" t="str">
        <f>IF('男子一覧表 '!BU8=1,"○","")</f>
        <v/>
      </c>
      <c r="BV8" s="351" t="str">
        <f>IF('男子一覧表 '!BV8=1,"○","")</f>
        <v/>
      </c>
    </row>
    <row r="9" spans="1:74" ht="12" customHeight="1">
      <c r="A9" s="311">
        <v>2</v>
      </c>
      <c r="B9" s="312" t="str">
        <f>男子種目選択!B5</f>
        <v/>
      </c>
      <c r="C9" s="312" t="str">
        <f>男子種目選択!C5</f>
        <v/>
      </c>
      <c r="D9" s="324" t="str">
        <f>男子種目選択!D5</f>
        <v/>
      </c>
      <c r="E9" s="352" t="str">
        <f>IF('男子一覧表 '!E9=1,"○","")</f>
        <v/>
      </c>
      <c r="F9" s="312" t="str">
        <f>IF('男子一覧表 '!F9=1,"○","")</f>
        <v/>
      </c>
      <c r="G9" s="312" t="str">
        <f>IF('男子一覧表 '!G9=1,"○","")</f>
        <v/>
      </c>
      <c r="H9" s="312" t="str">
        <f>IF('男子一覧表 '!H9=1,"○","")</f>
        <v/>
      </c>
      <c r="I9" s="312" t="str">
        <f>IF('男子一覧表 '!I9=1,"○","")</f>
        <v/>
      </c>
      <c r="J9" s="312" t="str">
        <f>IF('男子一覧表 '!J9=1,"○","")</f>
        <v/>
      </c>
      <c r="K9" s="312" t="str">
        <f>IF('男子一覧表 '!K9=1,"○","")</f>
        <v/>
      </c>
      <c r="L9" s="312" t="str">
        <f>IF('男子一覧表 '!L9=1,"○","")</f>
        <v/>
      </c>
      <c r="M9" s="312" t="str">
        <f>IF('男子一覧表 '!M9=1,"○","")</f>
        <v/>
      </c>
      <c r="N9" s="312" t="str">
        <f>IF('男子一覧表 '!N9=1,"○","")</f>
        <v/>
      </c>
      <c r="O9" s="312" t="str">
        <f>IF('男子一覧表 '!O9=1,"○","")</f>
        <v/>
      </c>
      <c r="P9" s="312" t="str">
        <f>IF('男子一覧表 '!P9=1,"○","")</f>
        <v/>
      </c>
      <c r="Q9" s="312" t="str">
        <f>IF('男子一覧表 '!Q9=1,"○","")</f>
        <v/>
      </c>
      <c r="R9" s="312" t="str">
        <f>IF('男子一覧表 '!R9=1,"○","")</f>
        <v/>
      </c>
      <c r="S9" s="312" t="str">
        <f>IF('男子一覧表 '!S9=1,"○","")</f>
        <v/>
      </c>
      <c r="T9" s="312" t="str">
        <f>IF('男子一覧表 '!T9=1,"○","")</f>
        <v/>
      </c>
      <c r="U9" s="312" t="str">
        <f>IF('男子一覧表 '!U9=1,"○","")</f>
        <v/>
      </c>
      <c r="V9" s="312" t="str">
        <f>IF('男子一覧表 '!V9=1,"○","")</f>
        <v/>
      </c>
      <c r="W9" s="312" t="str">
        <f>IF('男子一覧表 '!W9=1,"○","")</f>
        <v/>
      </c>
      <c r="X9" s="353" t="str">
        <f>IF('男子一覧表 '!X9=1,"○","")</f>
        <v/>
      </c>
      <c r="Z9" s="311">
        <v>2</v>
      </c>
      <c r="AA9" s="312" t="str">
        <f t="shared" ref="AA9:AA57" si="0">IF(AD$7="","",B9)</f>
        <v/>
      </c>
      <c r="AB9" s="312" t="str">
        <f t="shared" ref="AB9:AB57" si="1">IF(AD$7="","",C9)</f>
        <v/>
      </c>
      <c r="AC9" s="324" t="str">
        <f t="shared" ref="AC9:AC57" si="2">IF(AD$7="","",D9)</f>
        <v/>
      </c>
      <c r="AD9" s="352" t="str">
        <f>IF('男子一覧表 '!AD9=1,"○","")</f>
        <v/>
      </c>
      <c r="AE9" s="312" t="str">
        <f>IF('男子一覧表 '!AE9=1,"○","")</f>
        <v/>
      </c>
      <c r="AF9" s="312" t="str">
        <f>IF('男子一覧表 '!AF9=1,"○","")</f>
        <v/>
      </c>
      <c r="AG9" s="312" t="str">
        <f>IF('男子一覧表 '!AG9=1,"○","")</f>
        <v/>
      </c>
      <c r="AH9" s="312" t="str">
        <f>IF('男子一覧表 '!AH9=1,"○","")</f>
        <v/>
      </c>
      <c r="AI9" s="312" t="str">
        <f>IF('男子一覧表 '!AI9=1,"○","")</f>
        <v/>
      </c>
      <c r="AJ9" s="312" t="str">
        <f>IF('男子一覧表 '!AJ9=1,"○","")</f>
        <v/>
      </c>
      <c r="AK9" s="312" t="str">
        <f>IF('男子一覧表 '!AK9=1,"○","")</f>
        <v/>
      </c>
      <c r="AL9" s="312" t="str">
        <f>IF('男子一覧表 '!AL9=1,"○","")</f>
        <v/>
      </c>
      <c r="AM9" s="312" t="str">
        <f>IF('男子一覧表 '!AM9=1,"○","")</f>
        <v/>
      </c>
      <c r="AN9" s="312" t="str">
        <f>IF('男子一覧表 '!AN9=1,"○","")</f>
        <v/>
      </c>
      <c r="AO9" s="312" t="str">
        <f>IF('男子一覧表 '!AO9=1,"○","")</f>
        <v/>
      </c>
      <c r="AP9" s="312" t="str">
        <f>IF('男子一覧表 '!AP9=1,"○","")</f>
        <v/>
      </c>
      <c r="AQ9" s="312" t="str">
        <f>IF('男子一覧表 '!AQ9=1,"○","")</f>
        <v/>
      </c>
      <c r="AR9" s="312" t="str">
        <f>IF('男子一覧表 '!AR9=1,"○","")</f>
        <v/>
      </c>
      <c r="AS9" s="312" t="str">
        <f>IF('男子一覧表 '!AS9=1,"○","")</f>
        <v/>
      </c>
      <c r="AT9" s="312" t="str">
        <f>IF('男子一覧表 '!AT9=1,"○","")</f>
        <v/>
      </c>
      <c r="AU9" s="312" t="str">
        <f>IF('男子一覧表 '!AU9=1,"○","")</f>
        <v/>
      </c>
      <c r="AV9" s="312" t="str">
        <f>IF('男子一覧表 '!AV9=1,"○","")</f>
        <v/>
      </c>
      <c r="AW9" s="353" t="str">
        <f>IF('男子一覧表 '!AW9=1,"○","")</f>
        <v/>
      </c>
      <c r="AY9" s="311">
        <v>2</v>
      </c>
      <c r="AZ9" s="312" t="str">
        <f t="shared" ref="AZ9:AZ57" si="3">IF(BC$7="","",AA9)</f>
        <v/>
      </c>
      <c r="BA9" s="312" t="str">
        <f t="shared" ref="BA9:BA57" si="4">IF(BC$7="","",AB9)</f>
        <v/>
      </c>
      <c r="BB9" s="324" t="str">
        <f t="shared" ref="BB9:BB57" si="5">IF(BC$7="","",AC9)</f>
        <v/>
      </c>
      <c r="BC9" s="352" t="str">
        <f>IF('男子一覧表 '!BC9=1,"○","")</f>
        <v/>
      </c>
      <c r="BD9" s="312" t="str">
        <f>IF('男子一覧表 '!BD9=1,"○","")</f>
        <v/>
      </c>
      <c r="BE9" s="312" t="str">
        <f>IF('男子一覧表 '!BE9=1,"○","")</f>
        <v/>
      </c>
      <c r="BF9" s="312" t="str">
        <f>IF('男子一覧表 '!BF9=1,"○","")</f>
        <v/>
      </c>
      <c r="BG9" s="312" t="str">
        <f>IF('男子一覧表 '!BG9=1,"○","")</f>
        <v/>
      </c>
      <c r="BH9" s="312" t="str">
        <f>IF('男子一覧表 '!BH9=1,"○","")</f>
        <v/>
      </c>
      <c r="BI9" s="312" t="str">
        <f>IF('男子一覧表 '!BI9=1,"○","")</f>
        <v/>
      </c>
      <c r="BJ9" s="312" t="str">
        <f>IF('男子一覧表 '!BJ9=1,"○","")</f>
        <v/>
      </c>
      <c r="BK9" s="312" t="str">
        <f>IF('男子一覧表 '!BK9=1,"○","")</f>
        <v/>
      </c>
      <c r="BL9" s="312" t="str">
        <f>IF('男子一覧表 '!BL9=1,"○","")</f>
        <v/>
      </c>
      <c r="BM9" s="312" t="str">
        <f>IF('男子一覧表 '!BM9=1,"○","")</f>
        <v/>
      </c>
      <c r="BN9" s="312" t="str">
        <f>IF('男子一覧表 '!BN9=1,"○","")</f>
        <v/>
      </c>
      <c r="BO9" s="312" t="str">
        <f>IF('男子一覧表 '!BO9=1,"○","")</f>
        <v/>
      </c>
      <c r="BP9" s="312" t="str">
        <f>IF('男子一覧表 '!BP9=1,"○","")</f>
        <v/>
      </c>
      <c r="BQ9" s="312" t="str">
        <f>IF('男子一覧表 '!BQ9=1,"○","")</f>
        <v/>
      </c>
      <c r="BR9" s="312" t="str">
        <f>IF('男子一覧表 '!BR9=1,"○","")</f>
        <v/>
      </c>
      <c r="BS9" s="312" t="str">
        <f>IF('男子一覧表 '!BS9=1,"○","")</f>
        <v/>
      </c>
      <c r="BT9" s="312" t="str">
        <f>IF('男子一覧表 '!BT9=1,"○","")</f>
        <v/>
      </c>
      <c r="BU9" s="312" t="str">
        <f>IF('男子一覧表 '!BU9=1,"○","")</f>
        <v/>
      </c>
      <c r="BV9" s="353" t="str">
        <f>IF('男子一覧表 '!BV9=1,"○","")</f>
        <v/>
      </c>
    </row>
    <row r="10" spans="1:74" ht="12" customHeight="1">
      <c r="A10" s="311">
        <v>3</v>
      </c>
      <c r="B10" s="312" t="str">
        <f>男子種目選択!B6</f>
        <v/>
      </c>
      <c r="C10" s="312" t="str">
        <f>男子種目選択!C6</f>
        <v/>
      </c>
      <c r="D10" s="324" t="str">
        <f>男子種目選択!D6</f>
        <v/>
      </c>
      <c r="E10" s="352" t="str">
        <f>IF('男子一覧表 '!E10=1,"○","")</f>
        <v/>
      </c>
      <c r="F10" s="312" t="str">
        <f>IF('男子一覧表 '!F10=1,"○","")</f>
        <v/>
      </c>
      <c r="G10" s="312" t="str">
        <f>IF('男子一覧表 '!G10=1,"○","")</f>
        <v/>
      </c>
      <c r="H10" s="312" t="str">
        <f>IF('男子一覧表 '!H10=1,"○","")</f>
        <v/>
      </c>
      <c r="I10" s="312" t="str">
        <f>IF('男子一覧表 '!I10=1,"○","")</f>
        <v/>
      </c>
      <c r="J10" s="312" t="str">
        <f>IF('男子一覧表 '!J10=1,"○","")</f>
        <v/>
      </c>
      <c r="K10" s="312" t="str">
        <f>IF('男子一覧表 '!K10=1,"○","")</f>
        <v/>
      </c>
      <c r="L10" s="312" t="str">
        <f>IF('男子一覧表 '!L10=1,"○","")</f>
        <v/>
      </c>
      <c r="M10" s="312" t="str">
        <f>IF('男子一覧表 '!M10=1,"○","")</f>
        <v/>
      </c>
      <c r="N10" s="312" t="str">
        <f>IF('男子一覧表 '!N10=1,"○","")</f>
        <v/>
      </c>
      <c r="O10" s="312" t="str">
        <f>IF('男子一覧表 '!O10=1,"○","")</f>
        <v/>
      </c>
      <c r="P10" s="312" t="str">
        <f>IF('男子一覧表 '!P10=1,"○","")</f>
        <v/>
      </c>
      <c r="Q10" s="312" t="str">
        <f>IF('男子一覧表 '!Q10=1,"○","")</f>
        <v/>
      </c>
      <c r="R10" s="312" t="str">
        <f>IF('男子一覧表 '!R10=1,"○","")</f>
        <v/>
      </c>
      <c r="S10" s="312" t="str">
        <f>IF('男子一覧表 '!S10=1,"○","")</f>
        <v/>
      </c>
      <c r="T10" s="312" t="str">
        <f>IF('男子一覧表 '!T10=1,"○","")</f>
        <v/>
      </c>
      <c r="U10" s="312" t="str">
        <f>IF('男子一覧表 '!U10=1,"○","")</f>
        <v/>
      </c>
      <c r="V10" s="312" t="str">
        <f>IF('男子一覧表 '!V10=1,"○","")</f>
        <v/>
      </c>
      <c r="W10" s="312" t="str">
        <f>IF('男子一覧表 '!W10=1,"○","")</f>
        <v/>
      </c>
      <c r="X10" s="353" t="str">
        <f>IF('男子一覧表 '!X10=1,"○","")</f>
        <v/>
      </c>
      <c r="Z10" s="311">
        <v>3</v>
      </c>
      <c r="AA10" s="312" t="str">
        <f t="shared" si="0"/>
        <v/>
      </c>
      <c r="AB10" s="312" t="str">
        <f t="shared" si="1"/>
        <v/>
      </c>
      <c r="AC10" s="324" t="str">
        <f t="shared" si="2"/>
        <v/>
      </c>
      <c r="AD10" s="352" t="str">
        <f>IF('男子一覧表 '!AD10=1,"○","")</f>
        <v/>
      </c>
      <c r="AE10" s="312" t="str">
        <f>IF('男子一覧表 '!AE10=1,"○","")</f>
        <v/>
      </c>
      <c r="AF10" s="312" t="str">
        <f>IF('男子一覧表 '!AF10=1,"○","")</f>
        <v/>
      </c>
      <c r="AG10" s="312" t="str">
        <f>IF('男子一覧表 '!AG10=1,"○","")</f>
        <v/>
      </c>
      <c r="AH10" s="312" t="str">
        <f>IF('男子一覧表 '!AH10=1,"○","")</f>
        <v/>
      </c>
      <c r="AI10" s="312" t="str">
        <f>IF('男子一覧表 '!AI10=1,"○","")</f>
        <v/>
      </c>
      <c r="AJ10" s="312" t="str">
        <f>IF('男子一覧表 '!AJ10=1,"○","")</f>
        <v/>
      </c>
      <c r="AK10" s="312" t="str">
        <f>IF('男子一覧表 '!AK10=1,"○","")</f>
        <v/>
      </c>
      <c r="AL10" s="312" t="str">
        <f>IF('男子一覧表 '!AL10=1,"○","")</f>
        <v/>
      </c>
      <c r="AM10" s="312" t="str">
        <f>IF('男子一覧表 '!AM10=1,"○","")</f>
        <v/>
      </c>
      <c r="AN10" s="312" t="str">
        <f>IF('男子一覧表 '!AN10=1,"○","")</f>
        <v/>
      </c>
      <c r="AO10" s="312" t="str">
        <f>IF('男子一覧表 '!AO10=1,"○","")</f>
        <v/>
      </c>
      <c r="AP10" s="312" t="str">
        <f>IF('男子一覧表 '!AP10=1,"○","")</f>
        <v/>
      </c>
      <c r="AQ10" s="312" t="str">
        <f>IF('男子一覧表 '!AQ10=1,"○","")</f>
        <v/>
      </c>
      <c r="AR10" s="312" t="str">
        <f>IF('男子一覧表 '!AR10=1,"○","")</f>
        <v/>
      </c>
      <c r="AS10" s="312" t="str">
        <f>IF('男子一覧表 '!AS10=1,"○","")</f>
        <v/>
      </c>
      <c r="AT10" s="312" t="str">
        <f>IF('男子一覧表 '!AT10=1,"○","")</f>
        <v/>
      </c>
      <c r="AU10" s="312" t="str">
        <f>IF('男子一覧表 '!AU10=1,"○","")</f>
        <v/>
      </c>
      <c r="AV10" s="312" t="str">
        <f>IF('男子一覧表 '!AV10=1,"○","")</f>
        <v/>
      </c>
      <c r="AW10" s="353" t="str">
        <f>IF('男子一覧表 '!AW10=1,"○","")</f>
        <v/>
      </c>
      <c r="AY10" s="311">
        <v>3</v>
      </c>
      <c r="AZ10" s="312" t="str">
        <f t="shared" si="3"/>
        <v/>
      </c>
      <c r="BA10" s="312" t="str">
        <f t="shared" si="4"/>
        <v/>
      </c>
      <c r="BB10" s="324" t="str">
        <f t="shared" si="5"/>
        <v/>
      </c>
      <c r="BC10" s="352" t="str">
        <f>IF('男子一覧表 '!BC10=1,"○","")</f>
        <v/>
      </c>
      <c r="BD10" s="312" t="str">
        <f>IF('男子一覧表 '!BD10=1,"○","")</f>
        <v/>
      </c>
      <c r="BE10" s="312" t="str">
        <f>IF('男子一覧表 '!BE10=1,"○","")</f>
        <v/>
      </c>
      <c r="BF10" s="312" t="str">
        <f>IF('男子一覧表 '!BF10=1,"○","")</f>
        <v/>
      </c>
      <c r="BG10" s="312" t="str">
        <f>IF('男子一覧表 '!BG10=1,"○","")</f>
        <v/>
      </c>
      <c r="BH10" s="312" t="str">
        <f>IF('男子一覧表 '!BH10=1,"○","")</f>
        <v/>
      </c>
      <c r="BI10" s="312" t="str">
        <f>IF('男子一覧表 '!BI10=1,"○","")</f>
        <v/>
      </c>
      <c r="BJ10" s="312" t="str">
        <f>IF('男子一覧表 '!BJ10=1,"○","")</f>
        <v/>
      </c>
      <c r="BK10" s="312" t="str">
        <f>IF('男子一覧表 '!BK10=1,"○","")</f>
        <v/>
      </c>
      <c r="BL10" s="312" t="str">
        <f>IF('男子一覧表 '!BL10=1,"○","")</f>
        <v/>
      </c>
      <c r="BM10" s="312" t="str">
        <f>IF('男子一覧表 '!BM10=1,"○","")</f>
        <v/>
      </c>
      <c r="BN10" s="312" t="str">
        <f>IF('男子一覧表 '!BN10=1,"○","")</f>
        <v/>
      </c>
      <c r="BO10" s="312" t="str">
        <f>IF('男子一覧表 '!BO10=1,"○","")</f>
        <v/>
      </c>
      <c r="BP10" s="312" t="str">
        <f>IF('男子一覧表 '!BP10=1,"○","")</f>
        <v/>
      </c>
      <c r="BQ10" s="312" t="str">
        <f>IF('男子一覧表 '!BQ10=1,"○","")</f>
        <v/>
      </c>
      <c r="BR10" s="312" t="str">
        <f>IF('男子一覧表 '!BR10=1,"○","")</f>
        <v/>
      </c>
      <c r="BS10" s="312" t="str">
        <f>IF('男子一覧表 '!BS10=1,"○","")</f>
        <v/>
      </c>
      <c r="BT10" s="312" t="str">
        <f>IF('男子一覧表 '!BT10=1,"○","")</f>
        <v/>
      </c>
      <c r="BU10" s="312" t="str">
        <f>IF('男子一覧表 '!BU10=1,"○","")</f>
        <v/>
      </c>
      <c r="BV10" s="353" t="str">
        <f>IF('男子一覧表 '!BV10=1,"○","")</f>
        <v/>
      </c>
    </row>
    <row r="11" spans="1:74" ht="12" customHeight="1">
      <c r="A11" s="311">
        <v>4</v>
      </c>
      <c r="B11" s="312" t="str">
        <f>男子種目選択!B7</f>
        <v/>
      </c>
      <c r="C11" s="312" t="str">
        <f>男子種目選択!C7</f>
        <v/>
      </c>
      <c r="D11" s="324" t="str">
        <f>男子種目選択!D7</f>
        <v/>
      </c>
      <c r="E11" s="352" t="str">
        <f>IF('男子一覧表 '!E11=1,"○","")</f>
        <v/>
      </c>
      <c r="F11" s="312" t="str">
        <f>IF('男子一覧表 '!F11=1,"○","")</f>
        <v/>
      </c>
      <c r="G11" s="312" t="str">
        <f>IF('男子一覧表 '!G11=1,"○","")</f>
        <v/>
      </c>
      <c r="H11" s="312" t="str">
        <f>IF('男子一覧表 '!H11=1,"○","")</f>
        <v/>
      </c>
      <c r="I11" s="312" t="str">
        <f>IF('男子一覧表 '!I11=1,"○","")</f>
        <v/>
      </c>
      <c r="J11" s="312" t="str">
        <f>IF('男子一覧表 '!J11=1,"○","")</f>
        <v/>
      </c>
      <c r="K11" s="312" t="str">
        <f>IF('男子一覧表 '!K11=1,"○","")</f>
        <v/>
      </c>
      <c r="L11" s="312" t="str">
        <f>IF('男子一覧表 '!L11=1,"○","")</f>
        <v/>
      </c>
      <c r="M11" s="312" t="str">
        <f>IF('男子一覧表 '!M11=1,"○","")</f>
        <v/>
      </c>
      <c r="N11" s="312" t="str">
        <f>IF('男子一覧表 '!N11=1,"○","")</f>
        <v/>
      </c>
      <c r="O11" s="312" t="str">
        <f>IF('男子一覧表 '!O11=1,"○","")</f>
        <v/>
      </c>
      <c r="P11" s="312" t="str">
        <f>IF('男子一覧表 '!P11=1,"○","")</f>
        <v/>
      </c>
      <c r="Q11" s="312" t="str">
        <f>IF('男子一覧表 '!Q11=1,"○","")</f>
        <v/>
      </c>
      <c r="R11" s="312" t="str">
        <f>IF('男子一覧表 '!R11=1,"○","")</f>
        <v/>
      </c>
      <c r="S11" s="312" t="str">
        <f>IF('男子一覧表 '!S11=1,"○","")</f>
        <v/>
      </c>
      <c r="T11" s="312" t="str">
        <f>IF('男子一覧表 '!T11=1,"○","")</f>
        <v/>
      </c>
      <c r="U11" s="312" t="str">
        <f>IF('男子一覧表 '!U11=1,"○","")</f>
        <v/>
      </c>
      <c r="V11" s="312" t="str">
        <f>IF('男子一覧表 '!V11=1,"○","")</f>
        <v/>
      </c>
      <c r="W11" s="312" t="str">
        <f>IF('男子一覧表 '!W11=1,"○","")</f>
        <v/>
      </c>
      <c r="X11" s="353" t="str">
        <f>IF('男子一覧表 '!X11=1,"○","")</f>
        <v/>
      </c>
      <c r="Z11" s="311">
        <v>4</v>
      </c>
      <c r="AA11" s="312" t="str">
        <f t="shared" si="0"/>
        <v/>
      </c>
      <c r="AB11" s="312" t="str">
        <f t="shared" si="1"/>
        <v/>
      </c>
      <c r="AC11" s="324" t="str">
        <f t="shared" si="2"/>
        <v/>
      </c>
      <c r="AD11" s="352" t="str">
        <f>IF('男子一覧表 '!AD11=1,"○","")</f>
        <v/>
      </c>
      <c r="AE11" s="312" t="str">
        <f>IF('男子一覧表 '!AE11=1,"○","")</f>
        <v/>
      </c>
      <c r="AF11" s="312" t="str">
        <f>IF('男子一覧表 '!AF11=1,"○","")</f>
        <v/>
      </c>
      <c r="AG11" s="312" t="str">
        <f>IF('男子一覧表 '!AG11=1,"○","")</f>
        <v/>
      </c>
      <c r="AH11" s="312" t="str">
        <f>IF('男子一覧表 '!AH11=1,"○","")</f>
        <v/>
      </c>
      <c r="AI11" s="312" t="str">
        <f>IF('男子一覧表 '!AI11=1,"○","")</f>
        <v/>
      </c>
      <c r="AJ11" s="312" t="str">
        <f>IF('男子一覧表 '!AJ11=1,"○","")</f>
        <v/>
      </c>
      <c r="AK11" s="312" t="str">
        <f>IF('男子一覧表 '!AK11=1,"○","")</f>
        <v/>
      </c>
      <c r="AL11" s="312" t="str">
        <f>IF('男子一覧表 '!AL11=1,"○","")</f>
        <v/>
      </c>
      <c r="AM11" s="312" t="str">
        <f>IF('男子一覧表 '!AM11=1,"○","")</f>
        <v/>
      </c>
      <c r="AN11" s="312" t="str">
        <f>IF('男子一覧表 '!AN11=1,"○","")</f>
        <v/>
      </c>
      <c r="AO11" s="312" t="str">
        <f>IF('男子一覧表 '!AO11=1,"○","")</f>
        <v/>
      </c>
      <c r="AP11" s="312" t="str">
        <f>IF('男子一覧表 '!AP11=1,"○","")</f>
        <v/>
      </c>
      <c r="AQ11" s="312" t="str">
        <f>IF('男子一覧表 '!AQ11=1,"○","")</f>
        <v/>
      </c>
      <c r="AR11" s="312" t="str">
        <f>IF('男子一覧表 '!AR11=1,"○","")</f>
        <v/>
      </c>
      <c r="AS11" s="312" t="str">
        <f>IF('男子一覧表 '!AS11=1,"○","")</f>
        <v/>
      </c>
      <c r="AT11" s="312" t="str">
        <f>IF('男子一覧表 '!AT11=1,"○","")</f>
        <v/>
      </c>
      <c r="AU11" s="312" t="str">
        <f>IF('男子一覧表 '!AU11=1,"○","")</f>
        <v/>
      </c>
      <c r="AV11" s="312" t="str">
        <f>IF('男子一覧表 '!AV11=1,"○","")</f>
        <v/>
      </c>
      <c r="AW11" s="353" t="str">
        <f>IF('男子一覧表 '!AW11=1,"○","")</f>
        <v/>
      </c>
      <c r="AY11" s="311">
        <v>4</v>
      </c>
      <c r="AZ11" s="312" t="str">
        <f t="shared" si="3"/>
        <v/>
      </c>
      <c r="BA11" s="312" t="str">
        <f t="shared" si="4"/>
        <v/>
      </c>
      <c r="BB11" s="324" t="str">
        <f t="shared" si="5"/>
        <v/>
      </c>
      <c r="BC11" s="352" t="str">
        <f>IF('男子一覧表 '!BC11=1,"○","")</f>
        <v/>
      </c>
      <c r="BD11" s="312" t="str">
        <f>IF('男子一覧表 '!BD11=1,"○","")</f>
        <v/>
      </c>
      <c r="BE11" s="312" t="str">
        <f>IF('男子一覧表 '!BE11=1,"○","")</f>
        <v/>
      </c>
      <c r="BF11" s="312" t="str">
        <f>IF('男子一覧表 '!BF11=1,"○","")</f>
        <v/>
      </c>
      <c r="BG11" s="312" t="str">
        <f>IF('男子一覧表 '!BG11=1,"○","")</f>
        <v/>
      </c>
      <c r="BH11" s="312" t="str">
        <f>IF('男子一覧表 '!BH11=1,"○","")</f>
        <v/>
      </c>
      <c r="BI11" s="312" t="str">
        <f>IF('男子一覧表 '!BI11=1,"○","")</f>
        <v/>
      </c>
      <c r="BJ11" s="312" t="str">
        <f>IF('男子一覧表 '!BJ11=1,"○","")</f>
        <v/>
      </c>
      <c r="BK11" s="312" t="str">
        <f>IF('男子一覧表 '!BK11=1,"○","")</f>
        <v/>
      </c>
      <c r="BL11" s="312" t="str">
        <f>IF('男子一覧表 '!BL11=1,"○","")</f>
        <v/>
      </c>
      <c r="BM11" s="312" t="str">
        <f>IF('男子一覧表 '!BM11=1,"○","")</f>
        <v/>
      </c>
      <c r="BN11" s="312" t="str">
        <f>IF('男子一覧表 '!BN11=1,"○","")</f>
        <v/>
      </c>
      <c r="BO11" s="312" t="str">
        <f>IF('男子一覧表 '!BO11=1,"○","")</f>
        <v/>
      </c>
      <c r="BP11" s="312" t="str">
        <f>IF('男子一覧表 '!BP11=1,"○","")</f>
        <v/>
      </c>
      <c r="BQ11" s="312" t="str">
        <f>IF('男子一覧表 '!BQ11=1,"○","")</f>
        <v/>
      </c>
      <c r="BR11" s="312" t="str">
        <f>IF('男子一覧表 '!BR11=1,"○","")</f>
        <v/>
      </c>
      <c r="BS11" s="312" t="str">
        <f>IF('男子一覧表 '!BS11=1,"○","")</f>
        <v/>
      </c>
      <c r="BT11" s="312" t="str">
        <f>IF('男子一覧表 '!BT11=1,"○","")</f>
        <v/>
      </c>
      <c r="BU11" s="312" t="str">
        <f>IF('男子一覧表 '!BU11=1,"○","")</f>
        <v/>
      </c>
      <c r="BV11" s="353" t="str">
        <f>IF('男子一覧表 '!BV11=1,"○","")</f>
        <v/>
      </c>
    </row>
    <row r="12" spans="1:74" ht="12" customHeight="1">
      <c r="A12" s="311">
        <v>5</v>
      </c>
      <c r="B12" s="312" t="str">
        <f>男子種目選択!B8</f>
        <v/>
      </c>
      <c r="C12" s="312" t="str">
        <f>男子種目選択!C8</f>
        <v/>
      </c>
      <c r="D12" s="324" t="str">
        <f>男子種目選択!D8</f>
        <v/>
      </c>
      <c r="E12" s="352" t="str">
        <f>IF('男子一覧表 '!E12=1,"○","")</f>
        <v/>
      </c>
      <c r="F12" s="312" t="str">
        <f>IF('男子一覧表 '!F12=1,"○","")</f>
        <v/>
      </c>
      <c r="G12" s="312" t="str">
        <f>IF('男子一覧表 '!G12=1,"○","")</f>
        <v/>
      </c>
      <c r="H12" s="312" t="str">
        <f>IF('男子一覧表 '!H12=1,"○","")</f>
        <v/>
      </c>
      <c r="I12" s="312" t="str">
        <f>IF('男子一覧表 '!I12=1,"○","")</f>
        <v/>
      </c>
      <c r="J12" s="312" t="str">
        <f>IF('男子一覧表 '!J12=1,"○","")</f>
        <v/>
      </c>
      <c r="K12" s="312" t="str">
        <f>IF('男子一覧表 '!K12=1,"○","")</f>
        <v/>
      </c>
      <c r="L12" s="312" t="str">
        <f>IF('男子一覧表 '!L12=1,"○","")</f>
        <v/>
      </c>
      <c r="M12" s="312" t="str">
        <f>IF('男子一覧表 '!M12=1,"○","")</f>
        <v/>
      </c>
      <c r="N12" s="312" t="str">
        <f>IF('男子一覧表 '!N12=1,"○","")</f>
        <v/>
      </c>
      <c r="O12" s="312" t="str">
        <f>IF('男子一覧表 '!O12=1,"○","")</f>
        <v/>
      </c>
      <c r="P12" s="312" t="str">
        <f>IF('男子一覧表 '!P12=1,"○","")</f>
        <v/>
      </c>
      <c r="Q12" s="312" t="str">
        <f>IF('男子一覧表 '!Q12=1,"○","")</f>
        <v/>
      </c>
      <c r="R12" s="312" t="str">
        <f>IF('男子一覧表 '!R12=1,"○","")</f>
        <v/>
      </c>
      <c r="S12" s="312" t="str">
        <f>IF('男子一覧表 '!S12=1,"○","")</f>
        <v/>
      </c>
      <c r="T12" s="312" t="str">
        <f>IF('男子一覧表 '!T12=1,"○","")</f>
        <v/>
      </c>
      <c r="U12" s="312" t="str">
        <f>IF('男子一覧表 '!U12=1,"○","")</f>
        <v/>
      </c>
      <c r="V12" s="312" t="str">
        <f>IF('男子一覧表 '!V12=1,"○","")</f>
        <v/>
      </c>
      <c r="W12" s="312" t="str">
        <f>IF('男子一覧表 '!W12=1,"○","")</f>
        <v/>
      </c>
      <c r="X12" s="353" t="str">
        <f>IF('男子一覧表 '!X12=1,"○","")</f>
        <v/>
      </c>
      <c r="Z12" s="311">
        <v>5</v>
      </c>
      <c r="AA12" s="312" t="str">
        <f t="shared" si="0"/>
        <v/>
      </c>
      <c r="AB12" s="312" t="str">
        <f t="shared" si="1"/>
        <v/>
      </c>
      <c r="AC12" s="324" t="str">
        <f t="shared" si="2"/>
        <v/>
      </c>
      <c r="AD12" s="352" t="str">
        <f>IF('男子一覧表 '!AD12=1,"○","")</f>
        <v/>
      </c>
      <c r="AE12" s="312" t="str">
        <f>IF('男子一覧表 '!AE12=1,"○","")</f>
        <v/>
      </c>
      <c r="AF12" s="312" t="str">
        <f>IF('男子一覧表 '!AF12=1,"○","")</f>
        <v/>
      </c>
      <c r="AG12" s="312" t="str">
        <f>IF('男子一覧表 '!AG12=1,"○","")</f>
        <v/>
      </c>
      <c r="AH12" s="312" t="str">
        <f>IF('男子一覧表 '!AH12=1,"○","")</f>
        <v/>
      </c>
      <c r="AI12" s="312" t="str">
        <f>IF('男子一覧表 '!AI12=1,"○","")</f>
        <v/>
      </c>
      <c r="AJ12" s="312" t="str">
        <f>IF('男子一覧表 '!AJ12=1,"○","")</f>
        <v/>
      </c>
      <c r="AK12" s="312" t="str">
        <f>IF('男子一覧表 '!AK12=1,"○","")</f>
        <v/>
      </c>
      <c r="AL12" s="312" t="str">
        <f>IF('男子一覧表 '!AL12=1,"○","")</f>
        <v/>
      </c>
      <c r="AM12" s="312" t="str">
        <f>IF('男子一覧表 '!AM12=1,"○","")</f>
        <v/>
      </c>
      <c r="AN12" s="312" t="str">
        <f>IF('男子一覧表 '!AN12=1,"○","")</f>
        <v/>
      </c>
      <c r="AO12" s="312" t="str">
        <f>IF('男子一覧表 '!AO12=1,"○","")</f>
        <v/>
      </c>
      <c r="AP12" s="312" t="str">
        <f>IF('男子一覧表 '!AP12=1,"○","")</f>
        <v/>
      </c>
      <c r="AQ12" s="312" t="str">
        <f>IF('男子一覧表 '!AQ12=1,"○","")</f>
        <v/>
      </c>
      <c r="AR12" s="312" t="str">
        <f>IF('男子一覧表 '!AR12=1,"○","")</f>
        <v/>
      </c>
      <c r="AS12" s="312" t="str">
        <f>IF('男子一覧表 '!AS12=1,"○","")</f>
        <v/>
      </c>
      <c r="AT12" s="312" t="str">
        <f>IF('男子一覧表 '!AT12=1,"○","")</f>
        <v/>
      </c>
      <c r="AU12" s="312" t="str">
        <f>IF('男子一覧表 '!AU12=1,"○","")</f>
        <v/>
      </c>
      <c r="AV12" s="312" t="str">
        <f>IF('男子一覧表 '!AV12=1,"○","")</f>
        <v/>
      </c>
      <c r="AW12" s="353" t="str">
        <f>IF('男子一覧表 '!AW12=1,"○","")</f>
        <v/>
      </c>
      <c r="AY12" s="311">
        <v>5</v>
      </c>
      <c r="AZ12" s="312" t="str">
        <f t="shared" si="3"/>
        <v/>
      </c>
      <c r="BA12" s="312" t="str">
        <f t="shared" si="4"/>
        <v/>
      </c>
      <c r="BB12" s="324" t="str">
        <f t="shared" si="5"/>
        <v/>
      </c>
      <c r="BC12" s="352" t="str">
        <f>IF('男子一覧表 '!BC12=1,"○","")</f>
        <v/>
      </c>
      <c r="BD12" s="312" t="str">
        <f>IF('男子一覧表 '!BD12=1,"○","")</f>
        <v/>
      </c>
      <c r="BE12" s="312" t="str">
        <f>IF('男子一覧表 '!BE12=1,"○","")</f>
        <v/>
      </c>
      <c r="BF12" s="312" t="str">
        <f>IF('男子一覧表 '!BF12=1,"○","")</f>
        <v/>
      </c>
      <c r="BG12" s="312" t="str">
        <f>IF('男子一覧表 '!BG12=1,"○","")</f>
        <v/>
      </c>
      <c r="BH12" s="312" t="str">
        <f>IF('男子一覧表 '!BH12=1,"○","")</f>
        <v/>
      </c>
      <c r="BI12" s="312" t="str">
        <f>IF('男子一覧表 '!BI12=1,"○","")</f>
        <v/>
      </c>
      <c r="BJ12" s="312" t="str">
        <f>IF('男子一覧表 '!BJ12=1,"○","")</f>
        <v/>
      </c>
      <c r="BK12" s="312" t="str">
        <f>IF('男子一覧表 '!BK12=1,"○","")</f>
        <v/>
      </c>
      <c r="BL12" s="312" t="str">
        <f>IF('男子一覧表 '!BL12=1,"○","")</f>
        <v/>
      </c>
      <c r="BM12" s="312" t="str">
        <f>IF('男子一覧表 '!BM12=1,"○","")</f>
        <v/>
      </c>
      <c r="BN12" s="312" t="str">
        <f>IF('男子一覧表 '!BN12=1,"○","")</f>
        <v/>
      </c>
      <c r="BO12" s="312" t="str">
        <f>IF('男子一覧表 '!BO12=1,"○","")</f>
        <v/>
      </c>
      <c r="BP12" s="312" t="str">
        <f>IF('男子一覧表 '!BP12=1,"○","")</f>
        <v/>
      </c>
      <c r="BQ12" s="312" t="str">
        <f>IF('男子一覧表 '!BQ12=1,"○","")</f>
        <v/>
      </c>
      <c r="BR12" s="312" t="str">
        <f>IF('男子一覧表 '!BR12=1,"○","")</f>
        <v/>
      </c>
      <c r="BS12" s="312" t="str">
        <f>IF('男子一覧表 '!BS12=1,"○","")</f>
        <v/>
      </c>
      <c r="BT12" s="312" t="str">
        <f>IF('男子一覧表 '!BT12=1,"○","")</f>
        <v/>
      </c>
      <c r="BU12" s="312" t="str">
        <f>IF('男子一覧表 '!BU12=1,"○","")</f>
        <v/>
      </c>
      <c r="BV12" s="353" t="str">
        <f>IF('男子一覧表 '!BV12=1,"○","")</f>
        <v/>
      </c>
    </row>
    <row r="13" spans="1:74" ht="12" customHeight="1">
      <c r="A13" s="311">
        <v>6</v>
      </c>
      <c r="B13" s="312" t="str">
        <f>男子種目選択!B9</f>
        <v/>
      </c>
      <c r="C13" s="312" t="str">
        <f>男子種目選択!C9</f>
        <v/>
      </c>
      <c r="D13" s="324" t="str">
        <f>男子種目選択!D9</f>
        <v/>
      </c>
      <c r="E13" s="352" t="str">
        <f>IF('男子一覧表 '!E13=1,"○","")</f>
        <v/>
      </c>
      <c r="F13" s="312" t="str">
        <f>IF('男子一覧表 '!F13=1,"○","")</f>
        <v/>
      </c>
      <c r="G13" s="312" t="str">
        <f>IF('男子一覧表 '!G13=1,"○","")</f>
        <v/>
      </c>
      <c r="H13" s="312" t="str">
        <f>IF('男子一覧表 '!H13=1,"○","")</f>
        <v/>
      </c>
      <c r="I13" s="312" t="str">
        <f>IF('男子一覧表 '!I13=1,"○","")</f>
        <v/>
      </c>
      <c r="J13" s="312" t="str">
        <f>IF('男子一覧表 '!J13=1,"○","")</f>
        <v/>
      </c>
      <c r="K13" s="312" t="str">
        <f>IF('男子一覧表 '!K13=1,"○","")</f>
        <v/>
      </c>
      <c r="L13" s="312" t="str">
        <f>IF('男子一覧表 '!L13=1,"○","")</f>
        <v/>
      </c>
      <c r="M13" s="312" t="str">
        <f>IF('男子一覧表 '!M13=1,"○","")</f>
        <v/>
      </c>
      <c r="N13" s="312" t="str">
        <f>IF('男子一覧表 '!N13=1,"○","")</f>
        <v/>
      </c>
      <c r="O13" s="312" t="str">
        <f>IF('男子一覧表 '!O13=1,"○","")</f>
        <v/>
      </c>
      <c r="P13" s="312" t="str">
        <f>IF('男子一覧表 '!P13=1,"○","")</f>
        <v/>
      </c>
      <c r="Q13" s="312" t="str">
        <f>IF('男子一覧表 '!Q13=1,"○","")</f>
        <v/>
      </c>
      <c r="R13" s="312" t="str">
        <f>IF('男子一覧表 '!R13=1,"○","")</f>
        <v/>
      </c>
      <c r="S13" s="312" t="str">
        <f>IF('男子一覧表 '!S13=1,"○","")</f>
        <v/>
      </c>
      <c r="T13" s="312" t="str">
        <f>IF('男子一覧表 '!T13=1,"○","")</f>
        <v/>
      </c>
      <c r="U13" s="312" t="str">
        <f>IF('男子一覧表 '!U13=1,"○","")</f>
        <v/>
      </c>
      <c r="V13" s="312" t="str">
        <f>IF('男子一覧表 '!V13=1,"○","")</f>
        <v/>
      </c>
      <c r="W13" s="312" t="str">
        <f>IF('男子一覧表 '!W13=1,"○","")</f>
        <v/>
      </c>
      <c r="X13" s="353" t="str">
        <f>IF('男子一覧表 '!X13=1,"○","")</f>
        <v/>
      </c>
      <c r="Z13" s="311">
        <v>6</v>
      </c>
      <c r="AA13" s="312" t="str">
        <f t="shared" si="0"/>
        <v/>
      </c>
      <c r="AB13" s="312" t="str">
        <f t="shared" si="1"/>
        <v/>
      </c>
      <c r="AC13" s="324" t="str">
        <f t="shared" si="2"/>
        <v/>
      </c>
      <c r="AD13" s="352" t="str">
        <f>IF('男子一覧表 '!AD13=1,"○","")</f>
        <v/>
      </c>
      <c r="AE13" s="312" t="str">
        <f>IF('男子一覧表 '!AE13=1,"○","")</f>
        <v/>
      </c>
      <c r="AF13" s="312" t="str">
        <f>IF('男子一覧表 '!AF13=1,"○","")</f>
        <v/>
      </c>
      <c r="AG13" s="312" t="str">
        <f>IF('男子一覧表 '!AG13=1,"○","")</f>
        <v/>
      </c>
      <c r="AH13" s="312" t="str">
        <f>IF('男子一覧表 '!AH13=1,"○","")</f>
        <v/>
      </c>
      <c r="AI13" s="312" t="str">
        <f>IF('男子一覧表 '!AI13=1,"○","")</f>
        <v/>
      </c>
      <c r="AJ13" s="312" t="str">
        <f>IF('男子一覧表 '!AJ13=1,"○","")</f>
        <v/>
      </c>
      <c r="AK13" s="312" t="str">
        <f>IF('男子一覧表 '!AK13=1,"○","")</f>
        <v/>
      </c>
      <c r="AL13" s="312" t="str">
        <f>IF('男子一覧表 '!AL13=1,"○","")</f>
        <v/>
      </c>
      <c r="AM13" s="312" t="str">
        <f>IF('男子一覧表 '!AM13=1,"○","")</f>
        <v/>
      </c>
      <c r="AN13" s="312" t="str">
        <f>IF('男子一覧表 '!AN13=1,"○","")</f>
        <v/>
      </c>
      <c r="AO13" s="312" t="str">
        <f>IF('男子一覧表 '!AO13=1,"○","")</f>
        <v/>
      </c>
      <c r="AP13" s="312" t="str">
        <f>IF('男子一覧表 '!AP13=1,"○","")</f>
        <v/>
      </c>
      <c r="AQ13" s="312" t="str">
        <f>IF('男子一覧表 '!AQ13=1,"○","")</f>
        <v/>
      </c>
      <c r="AR13" s="312" t="str">
        <f>IF('男子一覧表 '!AR13=1,"○","")</f>
        <v/>
      </c>
      <c r="AS13" s="312" t="str">
        <f>IF('男子一覧表 '!AS13=1,"○","")</f>
        <v/>
      </c>
      <c r="AT13" s="312" t="str">
        <f>IF('男子一覧表 '!AT13=1,"○","")</f>
        <v/>
      </c>
      <c r="AU13" s="312" t="str">
        <f>IF('男子一覧表 '!AU13=1,"○","")</f>
        <v/>
      </c>
      <c r="AV13" s="312" t="str">
        <f>IF('男子一覧表 '!AV13=1,"○","")</f>
        <v/>
      </c>
      <c r="AW13" s="353" t="str">
        <f>IF('男子一覧表 '!AW13=1,"○","")</f>
        <v/>
      </c>
      <c r="AY13" s="311">
        <v>6</v>
      </c>
      <c r="AZ13" s="312" t="str">
        <f t="shared" si="3"/>
        <v/>
      </c>
      <c r="BA13" s="312" t="str">
        <f t="shared" si="4"/>
        <v/>
      </c>
      <c r="BB13" s="324" t="str">
        <f t="shared" si="5"/>
        <v/>
      </c>
      <c r="BC13" s="352" t="str">
        <f>IF('男子一覧表 '!BC13=1,"○","")</f>
        <v/>
      </c>
      <c r="BD13" s="312" t="str">
        <f>IF('男子一覧表 '!BD13=1,"○","")</f>
        <v/>
      </c>
      <c r="BE13" s="312" t="str">
        <f>IF('男子一覧表 '!BE13=1,"○","")</f>
        <v/>
      </c>
      <c r="BF13" s="312" t="str">
        <f>IF('男子一覧表 '!BF13=1,"○","")</f>
        <v/>
      </c>
      <c r="BG13" s="312" t="str">
        <f>IF('男子一覧表 '!BG13=1,"○","")</f>
        <v/>
      </c>
      <c r="BH13" s="312" t="str">
        <f>IF('男子一覧表 '!BH13=1,"○","")</f>
        <v/>
      </c>
      <c r="BI13" s="312" t="str">
        <f>IF('男子一覧表 '!BI13=1,"○","")</f>
        <v/>
      </c>
      <c r="BJ13" s="312" t="str">
        <f>IF('男子一覧表 '!BJ13=1,"○","")</f>
        <v/>
      </c>
      <c r="BK13" s="312" t="str">
        <f>IF('男子一覧表 '!BK13=1,"○","")</f>
        <v/>
      </c>
      <c r="BL13" s="312" t="str">
        <f>IF('男子一覧表 '!BL13=1,"○","")</f>
        <v/>
      </c>
      <c r="BM13" s="312" t="str">
        <f>IF('男子一覧表 '!BM13=1,"○","")</f>
        <v/>
      </c>
      <c r="BN13" s="312" t="str">
        <f>IF('男子一覧表 '!BN13=1,"○","")</f>
        <v/>
      </c>
      <c r="BO13" s="312" t="str">
        <f>IF('男子一覧表 '!BO13=1,"○","")</f>
        <v/>
      </c>
      <c r="BP13" s="312" t="str">
        <f>IF('男子一覧表 '!BP13=1,"○","")</f>
        <v/>
      </c>
      <c r="BQ13" s="312" t="str">
        <f>IF('男子一覧表 '!BQ13=1,"○","")</f>
        <v/>
      </c>
      <c r="BR13" s="312" t="str">
        <f>IF('男子一覧表 '!BR13=1,"○","")</f>
        <v/>
      </c>
      <c r="BS13" s="312" t="str">
        <f>IF('男子一覧表 '!BS13=1,"○","")</f>
        <v/>
      </c>
      <c r="BT13" s="312" t="str">
        <f>IF('男子一覧表 '!BT13=1,"○","")</f>
        <v/>
      </c>
      <c r="BU13" s="312" t="str">
        <f>IF('男子一覧表 '!BU13=1,"○","")</f>
        <v/>
      </c>
      <c r="BV13" s="353" t="str">
        <f>IF('男子一覧表 '!BV13=1,"○","")</f>
        <v/>
      </c>
    </row>
    <row r="14" spans="1:74" ht="12" customHeight="1">
      <c r="A14" s="311">
        <v>7</v>
      </c>
      <c r="B14" s="312" t="str">
        <f>男子種目選択!B10</f>
        <v/>
      </c>
      <c r="C14" s="312" t="str">
        <f>男子種目選択!C10</f>
        <v/>
      </c>
      <c r="D14" s="324" t="str">
        <f>男子種目選択!D10</f>
        <v/>
      </c>
      <c r="E14" s="352" t="str">
        <f>IF('男子一覧表 '!E14=1,"○","")</f>
        <v/>
      </c>
      <c r="F14" s="312" t="str">
        <f>IF('男子一覧表 '!F14=1,"○","")</f>
        <v/>
      </c>
      <c r="G14" s="312" t="str">
        <f>IF('男子一覧表 '!G14=1,"○","")</f>
        <v/>
      </c>
      <c r="H14" s="312" t="str">
        <f>IF('男子一覧表 '!H14=1,"○","")</f>
        <v/>
      </c>
      <c r="I14" s="312" t="str">
        <f>IF('男子一覧表 '!I14=1,"○","")</f>
        <v/>
      </c>
      <c r="J14" s="312" t="str">
        <f>IF('男子一覧表 '!J14=1,"○","")</f>
        <v/>
      </c>
      <c r="K14" s="312" t="str">
        <f>IF('男子一覧表 '!K14=1,"○","")</f>
        <v/>
      </c>
      <c r="L14" s="312" t="str">
        <f>IF('男子一覧表 '!L14=1,"○","")</f>
        <v/>
      </c>
      <c r="M14" s="312" t="str">
        <f>IF('男子一覧表 '!M14=1,"○","")</f>
        <v/>
      </c>
      <c r="N14" s="312" t="str">
        <f>IF('男子一覧表 '!N14=1,"○","")</f>
        <v/>
      </c>
      <c r="O14" s="312" t="str">
        <f>IF('男子一覧表 '!O14=1,"○","")</f>
        <v/>
      </c>
      <c r="P14" s="312" t="str">
        <f>IF('男子一覧表 '!P14=1,"○","")</f>
        <v/>
      </c>
      <c r="Q14" s="312" t="str">
        <f>IF('男子一覧表 '!Q14=1,"○","")</f>
        <v/>
      </c>
      <c r="R14" s="312" t="str">
        <f>IF('男子一覧表 '!R14=1,"○","")</f>
        <v/>
      </c>
      <c r="S14" s="312" t="str">
        <f>IF('男子一覧表 '!S14=1,"○","")</f>
        <v/>
      </c>
      <c r="T14" s="312" t="str">
        <f>IF('男子一覧表 '!T14=1,"○","")</f>
        <v/>
      </c>
      <c r="U14" s="312" t="str">
        <f>IF('男子一覧表 '!U14=1,"○","")</f>
        <v/>
      </c>
      <c r="V14" s="312" t="str">
        <f>IF('男子一覧表 '!V14=1,"○","")</f>
        <v/>
      </c>
      <c r="W14" s="312" t="str">
        <f>IF('男子一覧表 '!W14=1,"○","")</f>
        <v/>
      </c>
      <c r="X14" s="353" t="str">
        <f>IF('男子一覧表 '!X14=1,"○","")</f>
        <v/>
      </c>
      <c r="Z14" s="311">
        <v>7</v>
      </c>
      <c r="AA14" s="312" t="str">
        <f t="shared" si="0"/>
        <v/>
      </c>
      <c r="AB14" s="312" t="str">
        <f t="shared" si="1"/>
        <v/>
      </c>
      <c r="AC14" s="324" t="str">
        <f t="shared" si="2"/>
        <v/>
      </c>
      <c r="AD14" s="352" t="str">
        <f>IF('男子一覧表 '!AD14=1,"○","")</f>
        <v/>
      </c>
      <c r="AE14" s="312" t="str">
        <f>IF('男子一覧表 '!AE14=1,"○","")</f>
        <v/>
      </c>
      <c r="AF14" s="312" t="str">
        <f>IF('男子一覧表 '!AF14=1,"○","")</f>
        <v/>
      </c>
      <c r="AG14" s="312" t="str">
        <f>IF('男子一覧表 '!AG14=1,"○","")</f>
        <v/>
      </c>
      <c r="AH14" s="312" t="str">
        <f>IF('男子一覧表 '!AH14=1,"○","")</f>
        <v/>
      </c>
      <c r="AI14" s="312" t="str">
        <f>IF('男子一覧表 '!AI14=1,"○","")</f>
        <v/>
      </c>
      <c r="AJ14" s="312" t="str">
        <f>IF('男子一覧表 '!AJ14=1,"○","")</f>
        <v/>
      </c>
      <c r="AK14" s="312" t="str">
        <f>IF('男子一覧表 '!AK14=1,"○","")</f>
        <v/>
      </c>
      <c r="AL14" s="312" t="str">
        <f>IF('男子一覧表 '!AL14=1,"○","")</f>
        <v/>
      </c>
      <c r="AM14" s="312" t="str">
        <f>IF('男子一覧表 '!AM14=1,"○","")</f>
        <v/>
      </c>
      <c r="AN14" s="312" t="str">
        <f>IF('男子一覧表 '!AN14=1,"○","")</f>
        <v/>
      </c>
      <c r="AO14" s="312" t="str">
        <f>IF('男子一覧表 '!AO14=1,"○","")</f>
        <v/>
      </c>
      <c r="AP14" s="312" t="str">
        <f>IF('男子一覧表 '!AP14=1,"○","")</f>
        <v/>
      </c>
      <c r="AQ14" s="312" t="str">
        <f>IF('男子一覧表 '!AQ14=1,"○","")</f>
        <v/>
      </c>
      <c r="AR14" s="312" t="str">
        <f>IF('男子一覧表 '!AR14=1,"○","")</f>
        <v/>
      </c>
      <c r="AS14" s="312" t="str">
        <f>IF('男子一覧表 '!AS14=1,"○","")</f>
        <v/>
      </c>
      <c r="AT14" s="312" t="str">
        <f>IF('男子一覧表 '!AT14=1,"○","")</f>
        <v/>
      </c>
      <c r="AU14" s="312" t="str">
        <f>IF('男子一覧表 '!AU14=1,"○","")</f>
        <v/>
      </c>
      <c r="AV14" s="312" t="str">
        <f>IF('男子一覧表 '!AV14=1,"○","")</f>
        <v/>
      </c>
      <c r="AW14" s="353" t="str">
        <f>IF('男子一覧表 '!AW14=1,"○","")</f>
        <v/>
      </c>
      <c r="AY14" s="311">
        <v>7</v>
      </c>
      <c r="AZ14" s="312" t="str">
        <f t="shared" si="3"/>
        <v/>
      </c>
      <c r="BA14" s="312" t="str">
        <f t="shared" si="4"/>
        <v/>
      </c>
      <c r="BB14" s="324" t="str">
        <f t="shared" si="5"/>
        <v/>
      </c>
      <c r="BC14" s="352" t="str">
        <f>IF('男子一覧表 '!BC14=1,"○","")</f>
        <v/>
      </c>
      <c r="BD14" s="312" t="str">
        <f>IF('男子一覧表 '!BD14=1,"○","")</f>
        <v/>
      </c>
      <c r="BE14" s="312" t="str">
        <f>IF('男子一覧表 '!BE14=1,"○","")</f>
        <v/>
      </c>
      <c r="BF14" s="312" t="str">
        <f>IF('男子一覧表 '!BF14=1,"○","")</f>
        <v/>
      </c>
      <c r="BG14" s="312" t="str">
        <f>IF('男子一覧表 '!BG14=1,"○","")</f>
        <v/>
      </c>
      <c r="BH14" s="312" t="str">
        <f>IF('男子一覧表 '!BH14=1,"○","")</f>
        <v/>
      </c>
      <c r="BI14" s="312" t="str">
        <f>IF('男子一覧表 '!BI14=1,"○","")</f>
        <v/>
      </c>
      <c r="BJ14" s="312" t="str">
        <f>IF('男子一覧表 '!BJ14=1,"○","")</f>
        <v/>
      </c>
      <c r="BK14" s="312" t="str">
        <f>IF('男子一覧表 '!BK14=1,"○","")</f>
        <v/>
      </c>
      <c r="BL14" s="312" t="str">
        <f>IF('男子一覧表 '!BL14=1,"○","")</f>
        <v/>
      </c>
      <c r="BM14" s="312" t="str">
        <f>IF('男子一覧表 '!BM14=1,"○","")</f>
        <v/>
      </c>
      <c r="BN14" s="312" t="str">
        <f>IF('男子一覧表 '!BN14=1,"○","")</f>
        <v/>
      </c>
      <c r="BO14" s="312" t="str">
        <f>IF('男子一覧表 '!BO14=1,"○","")</f>
        <v/>
      </c>
      <c r="BP14" s="312" t="str">
        <f>IF('男子一覧表 '!BP14=1,"○","")</f>
        <v/>
      </c>
      <c r="BQ14" s="312" t="str">
        <f>IF('男子一覧表 '!BQ14=1,"○","")</f>
        <v/>
      </c>
      <c r="BR14" s="312" t="str">
        <f>IF('男子一覧表 '!BR14=1,"○","")</f>
        <v/>
      </c>
      <c r="BS14" s="312" t="str">
        <f>IF('男子一覧表 '!BS14=1,"○","")</f>
        <v/>
      </c>
      <c r="BT14" s="312" t="str">
        <f>IF('男子一覧表 '!BT14=1,"○","")</f>
        <v/>
      </c>
      <c r="BU14" s="312" t="str">
        <f>IF('男子一覧表 '!BU14=1,"○","")</f>
        <v/>
      </c>
      <c r="BV14" s="353" t="str">
        <f>IF('男子一覧表 '!BV14=1,"○","")</f>
        <v/>
      </c>
    </row>
    <row r="15" spans="1:74" ht="12" customHeight="1">
      <c r="A15" s="311">
        <v>8</v>
      </c>
      <c r="B15" s="312" t="str">
        <f>男子種目選択!B11</f>
        <v/>
      </c>
      <c r="C15" s="312" t="str">
        <f>男子種目選択!C11</f>
        <v/>
      </c>
      <c r="D15" s="324" t="str">
        <f>男子種目選択!D11</f>
        <v/>
      </c>
      <c r="E15" s="352" t="str">
        <f>IF('男子一覧表 '!E15=1,"○","")</f>
        <v/>
      </c>
      <c r="F15" s="312" t="str">
        <f>IF('男子一覧表 '!F15=1,"○","")</f>
        <v/>
      </c>
      <c r="G15" s="312" t="str">
        <f>IF('男子一覧表 '!G15=1,"○","")</f>
        <v/>
      </c>
      <c r="H15" s="312" t="str">
        <f>IF('男子一覧表 '!H15=1,"○","")</f>
        <v/>
      </c>
      <c r="I15" s="312" t="str">
        <f>IF('男子一覧表 '!I15=1,"○","")</f>
        <v/>
      </c>
      <c r="J15" s="312" t="str">
        <f>IF('男子一覧表 '!J15=1,"○","")</f>
        <v/>
      </c>
      <c r="K15" s="312" t="str">
        <f>IF('男子一覧表 '!K15=1,"○","")</f>
        <v/>
      </c>
      <c r="L15" s="312" t="str">
        <f>IF('男子一覧表 '!L15=1,"○","")</f>
        <v/>
      </c>
      <c r="M15" s="312" t="str">
        <f>IF('男子一覧表 '!M15=1,"○","")</f>
        <v/>
      </c>
      <c r="N15" s="312" t="str">
        <f>IF('男子一覧表 '!N15=1,"○","")</f>
        <v/>
      </c>
      <c r="O15" s="312" t="str">
        <f>IF('男子一覧表 '!O15=1,"○","")</f>
        <v/>
      </c>
      <c r="P15" s="312" t="str">
        <f>IF('男子一覧表 '!P15=1,"○","")</f>
        <v/>
      </c>
      <c r="Q15" s="312" t="str">
        <f>IF('男子一覧表 '!Q15=1,"○","")</f>
        <v/>
      </c>
      <c r="R15" s="312" t="str">
        <f>IF('男子一覧表 '!R15=1,"○","")</f>
        <v/>
      </c>
      <c r="S15" s="312" t="str">
        <f>IF('男子一覧表 '!S15=1,"○","")</f>
        <v/>
      </c>
      <c r="T15" s="312" t="str">
        <f>IF('男子一覧表 '!T15=1,"○","")</f>
        <v/>
      </c>
      <c r="U15" s="312" t="str">
        <f>IF('男子一覧表 '!U15=1,"○","")</f>
        <v/>
      </c>
      <c r="V15" s="312" t="str">
        <f>IF('男子一覧表 '!V15=1,"○","")</f>
        <v/>
      </c>
      <c r="W15" s="312" t="str">
        <f>IF('男子一覧表 '!W15=1,"○","")</f>
        <v/>
      </c>
      <c r="X15" s="353" t="str">
        <f>IF('男子一覧表 '!X15=1,"○","")</f>
        <v/>
      </c>
      <c r="Z15" s="311">
        <v>8</v>
      </c>
      <c r="AA15" s="312" t="str">
        <f t="shared" si="0"/>
        <v/>
      </c>
      <c r="AB15" s="312" t="str">
        <f t="shared" si="1"/>
        <v/>
      </c>
      <c r="AC15" s="324" t="str">
        <f t="shared" si="2"/>
        <v/>
      </c>
      <c r="AD15" s="352" t="str">
        <f>IF('男子一覧表 '!AD15=1,"○","")</f>
        <v/>
      </c>
      <c r="AE15" s="312" t="str">
        <f>IF('男子一覧表 '!AE15=1,"○","")</f>
        <v/>
      </c>
      <c r="AF15" s="312" t="str">
        <f>IF('男子一覧表 '!AF15=1,"○","")</f>
        <v/>
      </c>
      <c r="AG15" s="312" t="str">
        <f>IF('男子一覧表 '!AG15=1,"○","")</f>
        <v/>
      </c>
      <c r="AH15" s="312" t="str">
        <f>IF('男子一覧表 '!AH15=1,"○","")</f>
        <v/>
      </c>
      <c r="AI15" s="312" t="str">
        <f>IF('男子一覧表 '!AI15=1,"○","")</f>
        <v/>
      </c>
      <c r="AJ15" s="312" t="str">
        <f>IF('男子一覧表 '!AJ15=1,"○","")</f>
        <v/>
      </c>
      <c r="AK15" s="312" t="str">
        <f>IF('男子一覧表 '!AK15=1,"○","")</f>
        <v/>
      </c>
      <c r="AL15" s="312" t="str">
        <f>IF('男子一覧表 '!AL15=1,"○","")</f>
        <v/>
      </c>
      <c r="AM15" s="312" t="str">
        <f>IF('男子一覧表 '!AM15=1,"○","")</f>
        <v/>
      </c>
      <c r="AN15" s="312" t="str">
        <f>IF('男子一覧表 '!AN15=1,"○","")</f>
        <v/>
      </c>
      <c r="AO15" s="312" t="str">
        <f>IF('男子一覧表 '!AO15=1,"○","")</f>
        <v/>
      </c>
      <c r="AP15" s="312" t="str">
        <f>IF('男子一覧表 '!AP15=1,"○","")</f>
        <v/>
      </c>
      <c r="AQ15" s="312" t="str">
        <f>IF('男子一覧表 '!AQ15=1,"○","")</f>
        <v/>
      </c>
      <c r="AR15" s="312" t="str">
        <f>IF('男子一覧表 '!AR15=1,"○","")</f>
        <v/>
      </c>
      <c r="AS15" s="312" t="str">
        <f>IF('男子一覧表 '!AS15=1,"○","")</f>
        <v/>
      </c>
      <c r="AT15" s="312" t="str">
        <f>IF('男子一覧表 '!AT15=1,"○","")</f>
        <v/>
      </c>
      <c r="AU15" s="312" t="str">
        <f>IF('男子一覧表 '!AU15=1,"○","")</f>
        <v/>
      </c>
      <c r="AV15" s="312" t="str">
        <f>IF('男子一覧表 '!AV15=1,"○","")</f>
        <v/>
      </c>
      <c r="AW15" s="353" t="str">
        <f>IF('男子一覧表 '!AW15=1,"○","")</f>
        <v/>
      </c>
      <c r="AY15" s="311">
        <v>8</v>
      </c>
      <c r="AZ15" s="312" t="str">
        <f t="shared" si="3"/>
        <v/>
      </c>
      <c r="BA15" s="312" t="str">
        <f t="shared" si="4"/>
        <v/>
      </c>
      <c r="BB15" s="324" t="str">
        <f t="shared" si="5"/>
        <v/>
      </c>
      <c r="BC15" s="352" t="str">
        <f>IF('男子一覧表 '!BC15=1,"○","")</f>
        <v/>
      </c>
      <c r="BD15" s="312" t="str">
        <f>IF('男子一覧表 '!BD15=1,"○","")</f>
        <v/>
      </c>
      <c r="BE15" s="312" t="str">
        <f>IF('男子一覧表 '!BE15=1,"○","")</f>
        <v/>
      </c>
      <c r="BF15" s="312" t="str">
        <f>IF('男子一覧表 '!BF15=1,"○","")</f>
        <v/>
      </c>
      <c r="BG15" s="312" t="str">
        <f>IF('男子一覧表 '!BG15=1,"○","")</f>
        <v/>
      </c>
      <c r="BH15" s="312" t="str">
        <f>IF('男子一覧表 '!BH15=1,"○","")</f>
        <v/>
      </c>
      <c r="BI15" s="312" t="str">
        <f>IF('男子一覧表 '!BI15=1,"○","")</f>
        <v/>
      </c>
      <c r="BJ15" s="312" t="str">
        <f>IF('男子一覧表 '!BJ15=1,"○","")</f>
        <v/>
      </c>
      <c r="BK15" s="312" t="str">
        <f>IF('男子一覧表 '!BK15=1,"○","")</f>
        <v/>
      </c>
      <c r="BL15" s="312" t="str">
        <f>IF('男子一覧表 '!BL15=1,"○","")</f>
        <v/>
      </c>
      <c r="BM15" s="312" t="str">
        <f>IF('男子一覧表 '!BM15=1,"○","")</f>
        <v/>
      </c>
      <c r="BN15" s="312" t="str">
        <f>IF('男子一覧表 '!BN15=1,"○","")</f>
        <v/>
      </c>
      <c r="BO15" s="312" t="str">
        <f>IF('男子一覧表 '!BO15=1,"○","")</f>
        <v/>
      </c>
      <c r="BP15" s="312" t="str">
        <f>IF('男子一覧表 '!BP15=1,"○","")</f>
        <v/>
      </c>
      <c r="BQ15" s="312" t="str">
        <f>IF('男子一覧表 '!BQ15=1,"○","")</f>
        <v/>
      </c>
      <c r="BR15" s="312" t="str">
        <f>IF('男子一覧表 '!BR15=1,"○","")</f>
        <v/>
      </c>
      <c r="BS15" s="312" t="str">
        <f>IF('男子一覧表 '!BS15=1,"○","")</f>
        <v/>
      </c>
      <c r="BT15" s="312" t="str">
        <f>IF('男子一覧表 '!BT15=1,"○","")</f>
        <v/>
      </c>
      <c r="BU15" s="312" t="str">
        <f>IF('男子一覧表 '!BU15=1,"○","")</f>
        <v/>
      </c>
      <c r="BV15" s="353" t="str">
        <f>IF('男子一覧表 '!BV15=1,"○","")</f>
        <v/>
      </c>
    </row>
    <row r="16" spans="1:74" ht="12" customHeight="1">
      <c r="A16" s="311">
        <v>9</v>
      </c>
      <c r="B16" s="312" t="str">
        <f>男子種目選択!B12</f>
        <v/>
      </c>
      <c r="C16" s="312" t="str">
        <f>男子種目選択!C12</f>
        <v/>
      </c>
      <c r="D16" s="324" t="str">
        <f>男子種目選択!D12</f>
        <v/>
      </c>
      <c r="E16" s="352" t="str">
        <f>IF('男子一覧表 '!E16=1,"○","")</f>
        <v/>
      </c>
      <c r="F16" s="312" t="str">
        <f>IF('男子一覧表 '!F16=1,"○","")</f>
        <v/>
      </c>
      <c r="G16" s="312" t="str">
        <f>IF('男子一覧表 '!G16=1,"○","")</f>
        <v/>
      </c>
      <c r="H16" s="312" t="str">
        <f>IF('男子一覧表 '!H16=1,"○","")</f>
        <v/>
      </c>
      <c r="I16" s="312" t="str">
        <f>IF('男子一覧表 '!I16=1,"○","")</f>
        <v/>
      </c>
      <c r="J16" s="312" t="str">
        <f>IF('男子一覧表 '!J16=1,"○","")</f>
        <v/>
      </c>
      <c r="K16" s="312" t="str">
        <f>IF('男子一覧表 '!K16=1,"○","")</f>
        <v/>
      </c>
      <c r="L16" s="312" t="str">
        <f>IF('男子一覧表 '!L16=1,"○","")</f>
        <v/>
      </c>
      <c r="M16" s="312" t="str">
        <f>IF('男子一覧表 '!M16=1,"○","")</f>
        <v/>
      </c>
      <c r="N16" s="312" t="str">
        <f>IF('男子一覧表 '!N16=1,"○","")</f>
        <v/>
      </c>
      <c r="O16" s="312" t="str">
        <f>IF('男子一覧表 '!O16=1,"○","")</f>
        <v/>
      </c>
      <c r="P16" s="312" t="str">
        <f>IF('男子一覧表 '!P16=1,"○","")</f>
        <v/>
      </c>
      <c r="Q16" s="312" t="str">
        <f>IF('男子一覧表 '!Q16=1,"○","")</f>
        <v/>
      </c>
      <c r="R16" s="312" t="str">
        <f>IF('男子一覧表 '!R16=1,"○","")</f>
        <v/>
      </c>
      <c r="S16" s="312" t="str">
        <f>IF('男子一覧表 '!S16=1,"○","")</f>
        <v/>
      </c>
      <c r="T16" s="312" t="str">
        <f>IF('男子一覧表 '!T16=1,"○","")</f>
        <v/>
      </c>
      <c r="U16" s="312" t="str">
        <f>IF('男子一覧表 '!U16=1,"○","")</f>
        <v/>
      </c>
      <c r="V16" s="312" t="str">
        <f>IF('男子一覧表 '!V16=1,"○","")</f>
        <v/>
      </c>
      <c r="W16" s="312" t="str">
        <f>IF('男子一覧表 '!W16=1,"○","")</f>
        <v/>
      </c>
      <c r="X16" s="353" t="str">
        <f>IF('男子一覧表 '!X16=1,"○","")</f>
        <v/>
      </c>
      <c r="Z16" s="311">
        <v>9</v>
      </c>
      <c r="AA16" s="312" t="str">
        <f t="shared" si="0"/>
        <v/>
      </c>
      <c r="AB16" s="312" t="str">
        <f t="shared" si="1"/>
        <v/>
      </c>
      <c r="AC16" s="324" t="str">
        <f t="shared" si="2"/>
        <v/>
      </c>
      <c r="AD16" s="352" t="str">
        <f>IF('男子一覧表 '!AD16=1,"○","")</f>
        <v/>
      </c>
      <c r="AE16" s="312" t="str">
        <f>IF('男子一覧表 '!AE16=1,"○","")</f>
        <v/>
      </c>
      <c r="AF16" s="312" t="str">
        <f>IF('男子一覧表 '!AF16=1,"○","")</f>
        <v/>
      </c>
      <c r="AG16" s="312" t="str">
        <f>IF('男子一覧表 '!AG16=1,"○","")</f>
        <v/>
      </c>
      <c r="AH16" s="312" t="str">
        <f>IF('男子一覧表 '!AH16=1,"○","")</f>
        <v/>
      </c>
      <c r="AI16" s="312" t="str">
        <f>IF('男子一覧表 '!AI16=1,"○","")</f>
        <v/>
      </c>
      <c r="AJ16" s="312" t="str">
        <f>IF('男子一覧表 '!AJ16=1,"○","")</f>
        <v/>
      </c>
      <c r="AK16" s="312" t="str">
        <f>IF('男子一覧表 '!AK16=1,"○","")</f>
        <v/>
      </c>
      <c r="AL16" s="312" t="str">
        <f>IF('男子一覧表 '!AL16=1,"○","")</f>
        <v/>
      </c>
      <c r="AM16" s="312" t="str">
        <f>IF('男子一覧表 '!AM16=1,"○","")</f>
        <v/>
      </c>
      <c r="AN16" s="312" t="str">
        <f>IF('男子一覧表 '!AN16=1,"○","")</f>
        <v/>
      </c>
      <c r="AO16" s="312" t="str">
        <f>IF('男子一覧表 '!AO16=1,"○","")</f>
        <v/>
      </c>
      <c r="AP16" s="312" t="str">
        <f>IF('男子一覧表 '!AP16=1,"○","")</f>
        <v/>
      </c>
      <c r="AQ16" s="312" t="str">
        <f>IF('男子一覧表 '!AQ16=1,"○","")</f>
        <v/>
      </c>
      <c r="AR16" s="312" t="str">
        <f>IF('男子一覧表 '!AR16=1,"○","")</f>
        <v/>
      </c>
      <c r="AS16" s="312" t="str">
        <f>IF('男子一覧表 '!AS16=1,"○","")</f>
        <v/>
      </c>
      <c r="AT16" s="312" t="str">
        <f>IF('男子一覧表 '!AT16=1,"○","")</f>
        <v/>
      </c>
      <c r="AU16" s="312" t="str">
        <f>IF('男子一覧表 '!AU16=1,"○","")</f>
        <v/>
      </c>
      <c r="AV16" s="312" t="str">
        <f>IF('男子一覧表 '!AV16=1,"○","")</f>
        <v/>
      </c>
      <c r="AW16" s="353" t="str">
        <f>IF('男子一覧表 '!AW16=1,"○","")</f>
        <v/>
      </c>
      <c r="AY16" s="311">
        <v>9</v>
      </c>
      <c r="AZ16" s="312" t="str">
        <f t="shared" si="3"/>
        <v/>
      </c>
      <c r="BA16" s="312" t="str">
        <f t="shared" si="4"/>
        <v/>
      </c>
      <c r="BB16" s="324" t="str">
        <f t="shared" si="5"/>
        <v/>
      </c>
      <c r="BC16" s="352" t="str">
        <f>IF('男子一覧表 '!BC16=1,"○","")</f>
        <v/>
      </c>
      <c r="BD16" s="312" t="str">
        <f>IF('男子一覧表 '!BD16=1,"○","")</f>
        <v/>
      </c>
      <c r="BE16" s="312" t="str">
        <f>IF('男子一覧表 '!BE16=1,"○","")</f>
        <v/>
      </c>
      <c r="BF16" s="312" t="str">
        <f>IF('男子一覧表 '!BF16=1,"○","")</f>
        <v/>
      </c>
      <c r="BG16" s="312" t="str">
        <f>IF('男子一覧表 '!BG16=1,"○","")</f>
        <v/>
      </c>
      <c r="BH16" s="312" t="str">
        <f>IF('男子一覧表 '!BH16=1,"○","")</f>
        <v/>
      </c>
      <c r="BI16" s="312" t="str">
        <f>IF('男子一覧表 '!BI16=1,"○","")</f>
        <v/>
      </c>
      <c r="BJ16" s="312" t="str">
        <f>IF('男子一覧表 '!BJ16=1,"○","")</f>
        <v/>
      </c>
      <c r="BK16" s="312" t="str">
        <f>IF('男子一覧表 '!BK16=1,"○","")</f>
        <v/>
      </c>
      <c r="BL16" s="312" t="str">
        <f>IF('男子一覧表 '!BL16=1,"○","")</f>
        <v/>
      </c>
      <c r="BM16" s="312" t="str">
        <f>IF('男子一覧表 '!BM16=1,"○","")</f>
        <v/>
      </c>
      <c r="BN16" s="312" t="str">
        <f>IF('男子一覧表 '!BN16=1,"○","")</f>
        <v/>
      </c>
      <c r="BO16" s="312" t="str">
        <f>IF('男子一覧表 '!BO16=1,"○","")</f>
        <v/>
      </c>
      <c r="BP16" s="312" t="str">
        <f>IF('男子一覧表 '!BP16=1,"○","")</f>
        <v/>
      </c>
      <c r="BQ16" s="312" t="str">
        <f>IF('男子一覧表 '!BQ16=1,"○","")</f>
        <v/>
      </c>
      <c r="BR16" s="312" t="str">
        <f>IF('男子一覧表 '!BR16=1,"○","")</f>
        <v/>
      </c>
      <c r="BS16" s="312" t="str">
        <f>IF('男子一覧表 '!BS16=1,"○","")</f>
        <v/>
      </c>
      <c r="BT16" s="312" t="str">
        <f>IF('男子一覧表 '!BT16=1,"○","")</f>
        <v/>
      </c>
      <c r="BU16" s="312" t="str">
        <f>IF('男子一覧表 '!BU16=1,"○","")</f>
        <v/>
      </c>
      <c r="BV16" s="353" t="str">
        <f>IF('男子一覧表 '!BV16=1,"○","")</f>
        <v/>
      </c>
    </row>
    <row r="17" spans="1:74" ht="12" customHeight="1">
      <c r="A17" s="311">
        <v>10</v>
      </c>
      <c r="B17" s="312" t="str">
        <f>男子種目選択!B13</f>
        <v/>
      </c>
      <c r="C17" s="312" t="str">
        <f>男子種目選択!C13</f>
        <v/>
      </c>
      <c r="D17" s="324" t="str">
        <f>男子種目選択!D13</f>
        <v/>
      </c>
      <c r="E17" s="352" t="str">
        <f>IF('男子一覧表 '!E17=1,"○","")</f>
        <v/>
      </c>
      <c r="F17" s="312" t="str">
        <f>IF('男子一覧表 '!F17=1,"○","")</f>
        <v/>
      </c>
      <c r="G17" s="312" t="str">
        <f>IF('男子一覧表 '!G17=1,"○","")</f>
        <v/>
      </c>
      <c r="H17" s="312" t="str">
        <f>IF('男子一覧表 '!H17=1,"○","")</f>
        <v/>
      </c>
      <c r="I17" s="312" t="str">
        <f>IF('男子一覧表 '!I17=1,"○","")</f>
        <v/>
      </c>
      <c r="J17" s="312" t="str">
        <f>IF('男子一覧表 '!J17=1,"○","")</f>
        <v/>
      </c>
      <c r="K17" s="312" t="str">
        <f>IF('男子一覧表 '!K17=1,"○","")</f>
        <v/>
      </c>
      <c r="L17" s="312" t="str">
        <f>IF('男子一覧表 '!L17=1,"○","")</f>
        <v/>
      </c>
      <c r="M17" s="312" t="str">
        <f>IF('男子一覧表 '!M17=1,"○","")</f>
        <v/>
      </c>
      <c r="N17" s="312" t="str">
        <f>IF('男子一覧表 '!N17=1,"○","")</f>
        <v/>
      </c>
      <c r="O17" s="312" t="str">
        <f>IF('男子一覧表 '!O17=1,"○","")</f>
        <v/>
      </c>
      <c r="P17" s="312" t="str">
        <f>IF('男子一覧表 '!P17=1,"○","")</f>
        <v/>
      </c>
      <c r="Q17" s="312" t="str">
        <f>IF('男子一覧表 '!Q17=1,"○","")</f>
        <v/>
      </c>
      <c r="R17" s="312" t="str">
        <f>IF('男子一覧表 '!R17=1,"○","")</f>
        <v/>
      </c>
      <c r="S17" s="312" t="str">
        <f>IF('男子一覧表 '!S17=1,"○","")</f>
        <v/>
      </c>
      <c r="T17" s="312" t="str">
        <f>IF('男子一覧表 '!T17=1,"○","")</f>
        <v/>
      </c>
      <c r="U17" s="312" t="str">
        <f>IF('男子一覧表 '!U17=1,"○","")</f>
        <v/>
      </c>
      <c r="V17" s="312" t="str">
        <f>IF('男子一覧表 '!V17=1,"○","")</f>
        <v/>
      </c>
      <c r="W17" s="312" t="str">
        <f>IF('男子一覧表 '!W17=1,"○","")</f>
        <v/>
      </c>
      <c r="X17" s="353" t="str">
        <f>IF('男子一覧表 '!X17=1,"○","")</f>
        <v/>
      </c>
      <c r="Z17" s="311">
        <v>10</v>
      </c>
      <c r="AA17" s="312" t="str">
        <f t="shared" si="0"/>
        <v/>
      </c>
      <c r="AB17" s="312" t="str">
        <f t="shared" si="1"/>
        <v/>
      </c>
      <c r="AC17" s="324" t="str">
        <f t="shared" si="2"/>
        <v/>
      </c>
      <c r="AD17" s="352" t="str">
        <f>IF('男子一覧表 '!AD17=1,"○","")</f>
        <v/>
      </c>
      <c r="AE17" s="312" t="str">
        <f>IF('男子一覧表 '!AE17=1,"○","")</f>
        <v/>
      </c>
      <c r="AF17" s="312" t="str">
        <f>IF('男子一覧表 '!AF17=1,"○","")</f>
        <v/>
      </c>
      <c r="AG17" s="312" t="str">
        <f>IF('男子一覧表 '!AG17=1,"○","")</f>
        <v/>
      </c>
      <c r="AH17" s="312" t="str">
        <f>IF('男子一覧表 '!AH17=1,"○","")</f>
        <v/>
      </c>
      <c r="AI17" s="312" t="str">
        <f>IF('男子一覧表 '!AI17=1,"○","")</f>
        <v/>
      </c>
      <c r="AJ17" s="312" t="str">
        <f>IF('男子一覧表 '!AJ17=1,"○","")</f>
        <v/>
      </c>
      <c r="AK17" s="312" t="str">
        <f>IF('男子一覧表 '!AK17=1,"○","")</f>
        <v/>
      </c>
      <c r="AL17" s="312" t="str">
        <f>IF('男子一覧表 '!AL17=1,"○","")</f>
        <v/>
      </c>
      <c r="AM17" s="312" t="str">
        <f>IF('男子一覧表 '!AM17=1,"○","")</f>
        <v/>
      </c>
      <c r="AN17" s="312" t="str">
        <f>IF('男子一覧表 '!AN17=1,"○","")</f>
        <v/>
      </c>
      <c r="AO17" s="312" t="str">
        <f>IF('男子一覧表 '!AO17=1,"○","")</f>
        <v/>
      </c>
      <c r="AP17" s="312" t="str">
        <f>IF('男子一覧表 '!AP17=1,"○","")</f>
        <v/>
      </c>
      <c r="AQ17" s="312" t="str">
        <f>IF('男子一覧表 '!AQ17=1,"○","")</f>
        <v/>
      </c>
      <c r="AR17" s="312" t="str">
        <f>IF('男子一覧表 '!AR17=1,"○","")</f>
        <v/>
      </c>
      <c r="AS17" s="312" t="str">
        <f>IF('男子一覧表 '!AS17=1,"○","")</f>
        <v/>
      </c>
      <c r="AT17" s="312" t="str">
        <f>IF('男子一覧表 '!AT17=1,"○","")</f>
        <v/>
      </c>
      <c r="AU17" s="312" t="str">
        <f>IF('男子一覧表 '!AU17=1,"○","")</f>
        <v/>
      </c>
      <c r="AV17" s="312" t="str">
        <f>IF('男子一覧表 '!AV17=1,"○","")</f>
        <v/>
      </c>
      <c r="AW17" s="353" t="str">
        <f>IF('男子一覧表 '!AW17=1,"○","")</f>
        <v/>
      </c>
      <c r="AY17" s="311">
        <v>10</v>
      </c>
      <c r="AZ17" s="312" t="str">
        <f t="shared" si="3"/>
        <v/>
      </c>
      <c r="BA17" s="312" t="str">
        <f t="shared" si="4"/>
        <v/>
      </c>
      <c r="BB17" s="324" t="str">
        <f t="shared" si="5"/>
        <v/>
      </c>
      <c r="BC17" s="352" t="str">
        <f>IF('男子一覧表 '!BC17=1,"○","")</f>
        <v/>
      </c>
      <c r="BD17" s="312" t="str">
        <f>IF('男子一覧表 '!BD17=1,"○","")</f>
        <v/>
      </c>
      <c r="BE17" s="312" t="str">
        <f>IF('男子一覧表 '!BE17=1,"○","")</f>
        <v/>
      </c>
      <c r="BF17" s="312" t="str">
        <f>IF('男子一覧表 '!BF17=1,"○","")</f>
        <v/>
      </c>
      <c r="BG17" s="312" t="str">
        <f>IF('男子一覧表 '!BG17=1,"○","")</f>
        <v/>
      </c>
      <c r="BH17" s="312" t="str">
        <f>IF('男子一覧表 '!BH17=1,"○","")</f>
        <v/>
      </c>
      <c r="BI17" s="312" t="str">
        <f>IF('男子一覧表 '!BI17=1,"○","")</f>
        <v/>
      </c>
      <c r="BJ17" s="312" t="str">
        <f>IF('男子一覧表 '!BJ17=1,"○","")</f>
        <v/>
      </c>
      <c r="BK17" s="312" t="str">
        <f>IF('男子一覧表 '!BK17=1,"○","")</f>
        <v/>
      </c>
      <c r="BL17" s="312" t="str">
        <f>IF('男子一覧表 '!BL17=1,"○","")</f>
        <v/>
      </c>
      <c r="BM17" s="312" t="str">
        <f>IF('男子一覧表 '!BM17=1,"○","")</f>
        <v/>
      </c>
      <c r="BN17" s="312" t="str">
        <f>IF('男子一覧表 '!BN17=1,"○","")</f>
        <v/>
      </c>
      <c r="BO17" s="312" t="str">
        <f>IF('男子一覧表 '!BO17=1,"○","")</f>
        <v/>
      </c>
      <c r="BP17" s="312" t="str">
        <f>IF('男子一覧表 '!BP17=1,"○","")</f>
        <v/>
      </c>
      <c r="BQ17" s="312" t="str">
        <f>IF('男子一覧表 '!BQ17=1,"○","")</f>
        <v/>
      </c>
      <c r="BR17" s="312" t="str">
        <f>IF('男子一覧表 '!BR17=1,"○","")</f>
        <v/>
      </c>
      <c r="BS17" s="312" t="str">
        <f>IF('男子一覧表 '!BS17=1,"○","")</f>
        <v/>
      </c>
      <c r="BT17" s="312" t="str">
        <f>IF('男子一覧表 '!BT17=1,"○","")</f>
        <v/>
      </c>
      <c r="BU17" s="312" t="str">
        <f>IF('男子一覧表 '!BU17=1,"○","")</f>
        <v/>
      </c>
      <c r="BV17" s="353" t="str">
        <f>IF('男子一覧表 '!BV17=1,"○","")</f>
        <v/>
      </c>
    </row>
    <row r="18" spans="1:74" ht="12" customHeight="1">
      <c r="A18" s="311">
        <v>11</v>
      </c>
      <c r="B18" s="312" t="str">
        <f>男子種目選択!B14</f>
        <v/>
      </c>
      <c r="C18" s="312" t="str">
        <f>男子種目選択!C14</f>
        <v/>
      </c>
      <c r="D18" s="324" t="str">
        <f>男子種目選択!D14</f>
        <v/>
      </c>
      <c r="E18" s="352" t="str">
        <f>IF('男子一覧表 '!E18=1,"○","")</f>
        <v/>
      </c>
      <c r="F18" s="312" t="str">
        <f>IF('男子一覧表 '!F18=1,"○","")</f>
        <v/>
      </c>
      <c r="G18" s="312" t="str">
        <f>IF('男子一覧表 '!G18=1,"○","")</f>
        <v/>
      </c>
      <c r="H18" s="312" t="str">
        <f>IF('男子一覧表 '!H18=1,"○","")</f>
        <v/>
      </c>
      <c r="I18" s="312" t="str">
        <f>IF('男子一覧表 '!I18=1,"○","")</f>
        <v/>
      </c>
      <c r="J18" s="312" t="str">
        <f>IF('男子一覧表 '!J18=1,"○","")</f>
        <v/>
      </c>
      <c r="K18" s="312" t="str">
        <f>IF('男子一覧表 '!K18=1,"○","")</f>
        <v/>
      </c>
      <c r="L18" s="312" t="str">
        <f>IF('男子一覧表 '!L18=1,"○","")</f>
        <v/>
      </c>
      <c r="M18" s="312" t="str">
        <f>IF('男子一覧表 '!M18=1,"○","")</f>
        <v/>
      </c>
      <c r="N18" s="312" t="str">
        <f>IF('男子一覧表 '!N18=1,"○","")</f>
        <v/>
      </c>
      <c r="O18" s="312" t="str">
        <f>IF('男子一覧表 '!O18=1,"○","")</f>
        <v/>
      </c>
      <c r="P18" s="312" t="str">
        <f>IF('男子一覧表 '!P18=1,"○","")</f>
        <v/>
      </c>
      <c r="Q18" s="312" t="str">
        <f>IF('男子一覧表 '!Q18=1,"○","")</f>
        <v/>
      </c>
      <c r="R18" s="312" t="str">
        <f>IF('男子一覧表 '!R18=1,"○","")</f>
        <v/>
      </c>
      <c r="S18" s="312" t="str">
        <f>IF('男子一覧表 '!S18=1,"○","")</f>
        <v/>
      </c>
      <c r="T18" s="312" t="str">
        <f>IF('男子一覧表 '!T18=1,"○","")</f>
        <v/>
      </c>
      <c r="U18" s="312" t="str">
        <f>IF('男子一覧表 '!U18=1,"○","")</f>
        <v/>
      </c>
      <c r="V18" s="312" t="str">
        <f>IF('男子一覧表 '!V18=1,"○","")</f>
        <v/>
      </c>
      <c r="W18" s="312" t="str">
        <f>IF('男子一覧表 '!W18=1,"○","")</f>
        <v/>
      </c>
      <c r="X18" s="353" t="str">
        <f>IF('男子一覧表 '!X18=1,"○","")</f>
        <v/>
      </c>
      <c r="Z18" s="311">
        <v>11</v>
      </c>
      <c r="AA18" s="312" t="str">
        <f t="shared" si="0"/>
        <v/>
      </c>
      <c r="AB18" s="312" t="str">
        <f t="shared" si="1"/>
        <v/>
      </c>
      <c r="AC18" s="324" t="str">
        <f t="shared" si="2"/>
        <v/>
      </c>
      <c r="AD18" s="352" t="str">
        <f>IF('男子一覧表 '!AD18=1,"○","")</f>
        <v/>
      </c>
      <c r="AE18" s="312" t="str">
        <f>IF('男子一覧表 '!AE18=1,"○","")</f>
        <v/>
      </c>
      <c r="AF18" s="312" t="str">
        <f>IF('男子一覧表 '!AF18=1,"○","")</f>
        <v/>
      </c>
      <c r="AG18" s="312" t="str">
        <f>IF('男子一覧表 '!AG18=1,"○","")</f>
        <v/>
      </c>
      <c r="AH18" s="312" t="str">
        <f>IF('男子一覧表 '!AH18=1,"○","")</f>
        <v/>
      </c>
      <c r="AI18" s="312" t="str">
        <f>IF('男子一覧表 '!AI18=1,"○","")</f>
        <v/>
      </c>
      <c r="AJ18" s="312" t="str">
        <f>IF('男子一覧表 '!AJ18=1,"○","")</f>
        <v/>
      </c>
      <c r="AK18" s="312" t="str">
        <f>IF('男子一覧表 '!AK18=1,"○","")</f>
        <v/>
      </c>
      <c r="AL18" s="312" t="str">
        <f>IF('男子一覧表 '!AL18=1,"○","")</f>
        <v/>
      </c>
      <c r="AM18" s="312" t="str">
        <f>IF('男子一覧表 '!AM18=1,"○","")</f>
        <v/>
      </c>
      <c r="AN18" s="312" t="str">
        <f>IF('男子一覧表 '!AN18=1,"○","")</f>
        <v/>
      </c>
      <c r="AO18" s="312" t="str">
        <f>IF('男子一覧表 '!AO18=1,"○","")</f>
        <v/>
      </c>
      <c r="AP18" s="312" t="str">
        <f>IF('男子一覧表 '!AP18=1,"○","")</f>
        <v/>
      </c>
      <c r="AQ18" s="312" t="str">
        <f>IF('男子一覧表 '!AQ18=1,"○","")</f>
        <v/>
      </c>
      <c r="AR18" s="312" t="str">
        <f>IF('男子一覧表 '!AR18=1,"○","")</f>
        <v/>
      </c>
      <c r="AS18" s="312" t="str">
        <f>IF('男子一覧表 '!AS18=1,"○","")</f>
        <v/>
      </c>
      <c r="AT18" s="312" t="str">
        <f>IF('男子一覧表 '!AT18=1,"○","")</f>
        <v/>
      </c>
      <c r="AU18" s="312" t="str">
        <f>IF('男子一覧表 '!AU18=1,"○","")</f>
        <v/>
      </c>
      <c r="AV18" s="312" t="str">
        <f>IF('男子一覧表 '!AV18=1,"○","")</f>
        <v/>
      </c>
      <c r="AW18" s="353" t="str">
        <f>IF('男子一覧表 '!AW18=1,"○","")</f>
        <v/>
      </c>
      <c r="AY18" s="311">
        <v>11</v>
      </c>
      <c r="AZ18" s="312" t="str">
        <f t="shared" si="3"/>
        <v/>
      </c>
      <c r="BA18" s="312" t="str">
        <f t="shared" si="4"/>
        <v/>
      </c>
      <c r="BB18" s="324" t="str">
        <f t="shared" si="5"/>
        <v/>
      </c>
      <c r="BC18" s="352" t="str">
        <f>IF('男子一覧表 '!BC18=1,"○","")</f>
        <v/>
      </c>
      <c r="BD18" s="312" t="str">
        <f>IF('男子一覧表 '!BD18=1,"○","")</f>
        <v/>
      </c>
      <c r="BE18" s="312" t="str">
        <f>IF('男子一覧表 '!BE18=1,"○","")</f>
        <v/>
      </c>
      <c r="BF18" s="312" t="str">
        <f>IF('男子一覧表 '!BF18=1,"○","")</f>
        <v/>
      </c>
      <c r="BG18" s="312" t="str">
        <f>IF('男子一覧表 '!BG18=1,"○","")</f>
        <v/>
      </c>
      <c r="BH18" s="312" t="str">
        <f>IF('男子一覧表 '!BH18=1,"○","")</f>
        <v/>
      </c>
      <c r="BI18" s="312" t="str">
        <f>IF('男子一覧表 '!BI18=1,"○","")</f>
        <v/>
      </c>
      <c r="BJ18" s="312" t="str">
        <f>IF('男子一覧表 '!BJ18=1,"○","")</f>
        <v/>
      </c>
      <c r="BK18" s="312" t="str">
        <f>IF('男子一覧表 '!BK18=1,"○","")</f>
        <v/>
      </c>
      <c r="BL18" s="312" t="str">
        <f>IF('男子一覧表 '!BL18=1,"○","")</f>
        <v/>
      </c>
      <c r="BM18" s="312" t="str">
        <f>IF('男子一覧表 '!BM18=1,"○","")</f>
        <v/>
      </c>
      <c r="BN18" s="312" t="str">
        <f>IF('男子一覧表 '!BN18=1,"○","")</f>
        <v/>
      </c>
      <c r="BO18" s="312" t="str">
        <f>IF('男子一覧表 '!BO18=1,"○","")</f>
        <v/>
      </c>
      <c r="BP18" s="312" t="str">
        <f>IF('男子一覧表 '!BP18=1,"○","")</f>
        <v/>
      </c>
      <c r="BQ18" s="312" t="str">
        <f>IF('男子一覧表 '!BQ18=1,"○","")</f>
        <v/>
      </c>
      <c r="BR18" s="312" t="str">
        <f>IF('男子一覧表 '!BR18=1,"○","")</f>
        <v/>
      </c>
      <c r="BS18" s="312" t="str">
        <f>IF('男子一覧表 '!BS18=1,"○","")</f>
        <v/>
      </c>
      <c r="BT18" s="312" t="str">
        <f>IF('男子一覧表 '!BT18=1,"○","")</f>
        <v/>
      </c>
      <c r="BU18" s="312" t="str">
        <f>IF('男子一覧表 '!BU18=1,"○","")</f>
        <v/>
      </c>
      <c r="BV18" s="353" t="str">
        <f>IF('男子一覧表 '!BV18=1,"○","")</f>
        <v/>
      </c>
    </row>
    <row r="19" spans="1:74" ht="12" customHeight="1">
      <c r="A19" s="311">
        <v>12</v>
      </c>
      <c r="B19" s="312" t="str">
        <f>男子種目選択!B15</f>
        <v/>
      </c>
      <c r="C19" s="312" t="str">
        <f>男子種目選択!C15</f>
        <v/>
      </c>
      <c r="D19" s="324" t="str">
        <f>男子種目選択!D15</f>
        <v/>
      </c>
      <c r="E19" s="352" t="str">
        <f>IF('男子一覧表 '!E19=1,"○","")</f>
        <v/>
      </c>
      <c r="F19" s="312" t="str">
        <f>IF('男子一覧表 '!F19=1,"○","")</f>
        <v/>
      </c>
      <c r="G19" s="312" t="str">
        <f>IF('男子一覧表 '!G19=1,"○","")</f>
        <v/>
      </c>
      <c r="H19" s="312" t="str">
        <f>IF('男子一覧表 '!H19=1,"○","")</f>
        <v/>
      </c>
      <c r="I19" s="312" t="str">
        <f>IF('男子一覧表 '!I19=1,"○","")</f>
        <v/>
      </c>
      <c r="J19" s="312" t="str">
        <f>IF('男子一覧表 '!J19=1,"○","")</f>
        <v/>
      </c>
      <c r="K19" s="312" t="str">
        <f>IF('男子一覧表 '!K19=1,"○","")</f>
        <v/>
      </c>
      <c r="L19" s="312" t="str">
        <f>IF('男子一覧表 '!L19=1,"○","")</f>
        <v/>
      </c>
      <c r="M19" s="312" t="str">
        <f>IF('男子一覧表 '!M19=1,"○","")</f>
        <v/>
      </c>
      <c r="N19" s="312" t="str">
        <f>IF('男子一覧表 '!N19=1,"○","")</f>
        <v/>
      </c>
      <c r="O19" s="312" t="str">
        <f>IF('男子一覧表 '!O19=1,"○","")</f>
        <v/>
      </c>
      <c r="P19" s="312" t="str">
        <f>IF('男子一覧表 '!P19=1,"○","")</f>
        <v/>
      </c>
      <c r="Q19" s="312" t="str">
        <f>IF('男子一覧表 '!Q19=1,"○","")</f>
        <v/>
      </c>
      <c r="R19" s="312" t="str">
        <f>IF('男子一覧表 '!R19=1,"○","")</f>
        <v/>
      </c>
      <c r="S19" s="312" t="str">
        <f>IF('男子一覧表 '!S19=1,"○","")</f>
        <v/>
      </c>
      <c r="T19" s="312" t="str">
        <f>IF('男子一覧表 '!T19=1,"○","")</f>
        <v/>
      </c>
      <c r="U19" s="312" t="str">
        <f>IF('男子一覧表 '!U19=1,"○","")</f>
        <v/>
      </c>
      <c r="V19" s="312" t="str">
        <f>IF('男子一覧表 '!V19=1,"○","")</f>
        <v/>
      </c>
      <c r="W19" s="312" t="str">
        <f>IF('男子一覧表 '!W19=1,"○","")</f>
        <v/>
      </c>
      <c r="X19" s="353" t="str">
        <f>IF('男子一覧表 '!X19=1,"○","")</f>
        <v/>
      </c>
      <c r="Z19" s="311">
        <v>12</v>
      </c>
      <c r="AA19" s="312" t="str">
        <f t="shared" si="0"/>
        <v/>
      </c>
      <c r="AB19" s="312" t="str">
        <f t="shared" si="1"/>
        <v/>
      </c>
      <c r="AC19" s="324" t="str">
        <f t="shared" si="2"/>
        <v/>
      </c>
      <c r="AD19" s="352" t="str">
        <f>IF('男子一覧表 '!AD19=1,"○","")</f>
        <v/>
      </c>
      <c r="AE19" s="312" t="str">
        <f>IF('男子一覧表 '!AE19=1,"○","")</f>
        <v/>
      </c>
      <c r="AF19" s="312" t="str">
        <f>IF('男子一覧表 '!AF19=1,"○","")</f>
        <v/>
      </c>
      <c r="AG19" s="312" t="str">
        <f>IF('男子一覧表 '!AG19=1,"○","")</f>
        <v/>
      </c>
      <c r="AH19" s="312" t="str">
        <f>IF('男子一覧表 '!AH19=1,"○","")</f>
        <v/>
      </c>
      <c r="AI19" s="312" t="str">
        <f>IF('男子一覧表 '!AI19=1,"○","")</f>
        <v/>
      </c>
      <c r="AJ19" s="312" t="str">
        <f>IF('男子一覧表 '!AJ19=1,"○","")</f>
        <v/>
      </c>
      <c r="AK19" s="312" t="str">
        <f>IF('男子一覧表 '!AK19=1,"○","")</f>
        <v/>
      </c>
      <c r="AL19" s="312" t="str">
        <f>IF('男子一覧表 '!AL19=1,"○","")</f>
        <v/>
      </c>
      <c r="AM19" s="312" t="str">
        <f>IF('男子一覧表 '!AM19=1,"○","")</f>
        <v/>
      </c>
      <c r="AN19" s="312" t="str">
        <f>IF('男子一覧表 '!AN19=1,"○","")</f>
        <v/>
      </c>
      <c r="AO19" s="312" t="str">
        <f>IF('男子一覧表 '!AO19=1,"○","")</f>
        <v/>
      </c>
      <c r="AP19" s="312" t="str">
        <f>IF('男子一覧表 '!AP19=1,"○","")</f>
        <v/>
      </c>
      <c r="AQ19" s="312" t="str">
        <f>IF('男子一覧表 '!AQ19=1,"○","")</f>
        <v/>
      </c>
      <c r="AR19" s="312" t="str">
        <f>IF('男子一覧表 '!AR19=1,"○","")</f>
        <v/>
      </c>
      <c r="AS19" s="312" t="str">
        <f>IF('男子一覧表 '!AS19=1,"○","")</f>
        <v/>
      </c>
      <c r="AT19" s="312" t="str">
        <f>IF('男子一覧表 '!AT19=1,"○","")</f>
        <v/>
      </c>
      <c r="AU19" s="312" t="str">
        <f>IF('男子一覧表 '!AU19=1,"○","")</f>
        <v/>
      </c>
      <c r="AV19" s="312" t="str">
        <f>IF('男子一覧表 '!AV19=1,"○","")</f>
        <v/>
      </c>
      <c r="AW19" s="353" t="str">
        <f>IF('男子一覧表 '!AW19=1,"○","")</f>
        <v/>
      </c>
      <c r="AY19" s="311">
        <v>12</v>
      </c>
      <c r="AZ19" s="312" t="str">
        <f t="shared" si="3"/>
        <v/>
      </c>
      <c r="BA19" s="312" t="str">
        <f t="shared" si="4"/>
        <v/>
      </c>
      <c r="BB19" s="324" t="str">
        <f t="shared" si="5"/>
        <v/>
      </c>
      <c r="BC19" s="352" t="str">
        <f>IF('男子一覧表 '!BC19=1,"○","")</f>
        <v/>
      </c>
      <c r="BD19" s="312" t="str">
        <f>IF('男子一覧表 '!BD19=1,"○","")</f>
        <v/>
      </c>
      <c r="BE19" s="312" t="str">
        <f>IF('男子一覧表 '!BE19=1,"○","")</f>
        <v/>
      </c>
      <c r="BF19" s="312" t="str">
        <f>IF('男子一覧表 '!BF19=1,"○","")</f>
        <v/>
      </c>
      <c r="BG19" s="312" t="str">
        <f>IF('男子一覧表 '!BG19=1,"○","")</f>
        <v/>
      </c>
      <c r="BH19" s="312" t="str">
        <f>IF('男子一覧表 '!BH19=1,"○","")</f>
        <v/>
      </c>
      <c r="BI19" s="312" t="str">
        <f>IF('男子一覧表 '!BI19=1,"○","")</f>
        <v/>
      </c>
      <c r="BJ19" s="312" t="str">
        <f>IF('男子一覧表 '!BJ19=1,"○","")</f>
        <v/>
      </c>
      <c r="BK19" s="312" t="str">
        <f>IF('男子一覧表 '!BK19=1,"○","")</f>
        <v/>
      </c>
      <c r="BL19" s="312" t="str">
        <f>IF('男子一覧表 '!BL19=1,"○","")</f>
        <v/>
      </c>
      <c r="BM19" s="312" t="str">
        <f>IF('男子一覧表 '!BM19=1,"○","")</f>
        <v/>
      </c>
      <c r="BN19" s="312" t="str">
        <f>IF('男子一覧表 '!BN19=1,"○","")</f>
        <v/>
      </c>
      <c r="BO19" s="312" t="str">
        <f>IF('男子一覧表 '!BO19=1,"○","")</f>
        <v/>
      </c>
      <c r="BP19" s="312" t="str">
        <f>IF('男子一覧表 '!BP19=1,"○","")</f>
        <v/>
      </c>
      <c r="BQ19" s="312" t="str">
        <f>IF('男子一覧表 '!BQ19=1,"○","")</f>
        <v/>
      </c>
      <c r="BR19" s="312" t="str">
        <f>IF('男子一覧表 '!BR19=1,"○","")</f>
        <v/>
      </c>
      <c r="BS19" s="312" t="str">
        <f>IF('男子一覧表 '!BS19=1,"○","")</f>
        <v/>
      </c>
      <c r="BT19" s="312" t="str">
        <f>IF('男子一覧表 '!BT19=1,"○","")</f>
        <v/>
      </c>
      <c r="BU19" s="312" t="str">
        <f>IF('男子一覧表 '!BU19=1,"○","")</f>
        <v/>
      </c>
      <c r="BV19" s="353" t="str">
        <f>IF('男子一覧表 '!BV19=1,"○","")</f>
        <v/>
      </c>
    </row>
    <row r="20" spans="1:74" ht="12" customHeight="1">
      <c r="A20" s="311">
        <v>13</v>
      </c>
      <c r="B20" s="312" t="str">
        <f>男子種目選択!B16</f>
        <v/>
      </c>
      <c r="C20" s="312" t="str">
        <f>男子種目選択!C16</f>
        <v/>
      </c>
      <c r="D20" s="324" t="str">
        <f>男子種目選択!D16</f>
        <v/>
      </c>
      <c r="E20" s="352" t="str">
        <f>IF('男子一覧表 '!E20=1,"○","")</f>
        <v/>
      </c>
      <c r="F20" s="312" t="str">
        <f>IF('男子一覧表 '!F20=1,"○","")</f>
        <v/>
      </c>
      <c r="G20" s="312" t="str">
        <f>IF('男子一覧表 '!G20=1,"○","")</f>
        <v/>
      </c>
      <c r="H20" s="312" t="str">
        <f>IF('男子一覧表 '!H20=1,"○","")</f>
        <v/>
      </c>
      <c r="I20" s="312" t="str">
        <f>IF('男子一覧表 '!I20=1,"○","")</f>
        <v/>
      </c>
      <c r="J20" s="312" t="str">
        <f>IF('男子一覧表 '!J20=1,"○","")</f>
        <v/>
      </c>
      <c r="K20" s="312" t="str">
        <f>IF('男子一覧表 '!K20=1,"○","")</f>
        <v/>
      </c>
      <c r="L20" s="312" t="str">
        <f>IF('男子一覧表 '!L20=1,"○","")</f>
        <v/>
      </c>
      <c r="M20" s="312" t="str">
        <f>IF('男子一覧表 '!M20=1,"○","")</f>
        <v/>
      </c>
      <c r="N20" s="312" t="str">
        <f>IF('男子一覧表 '!N20=1,"○","")</f>
        <v/>
      </c>
      <c r="O20" s="312" t="str">
        <f>IF('男子一覧表 '!O20=1,"○","")</f>
        <v/>
      </c>
      <c r="P20" s="312" t="str">
        <f>IF('男子一覧表 '!P20=1,"○","")</f>
        <v/>
      </c>
      <c r="Q20" s="312" t="str">
        <f>IF('男子一覧表 '!Q20=1,"○","")</f>
        <v/>
      </c>
      <c r="R20" s="312" t="str">
        <f>IF('男子一覧表 '!R20=1,"○","")</f>
        <v/>
      </c>
      <c r="S20" s="312" t="str">
        <f>IF('男子一覧表 '!S20=1,"○","")</f>
        <v/>
      </c>
      <c r="T20" s="312" t="str">
        <f>IF('男子一覧表 '!T20=1,"○","")</f>
        <v/>
      </c>
      <c r="U20" s="312" t="str">
        <f>IF('男子一覧表 '!U20=1,"○","")</f>
        <v/>
      </c>
      <c r="V20" s="312" t="str">
        <f>IF('男子一覧表 '!V20=1,"○","")</f>
        <v/>
      </c>
      <c r="W20" s="312" t="str">
        <f>IF('男子一覧表 '!W20=1,"○","")</f>
        <v/>
      </c>
      <c r="X20" s="353" t="str">
        <f>IF('男子一覧表 '!X20=1,"○","")</f>
        <v/>
      </c>
      <c r="Z20" s="311">
        <v>13</v>
      </c>
      <c r="AA20" s="312" t="str">
        <f t="shared" si="0"/>
        <v/>
      </c>
      <c r="AB20" s="312" t="str">
        <f t="shared" si="1"/>
        <v/>
      </c>
      <c r="AC20" s="324" t="str">
        <f t="shared" si="2"/>
        <v/>
      </c>
      <c r="AD20" s="352" t="str">
        <f>IF('男子一覧表 '!AD20=1,"○","")</f>
        <v/>
      </c>
      <c r="AE20" s="312" t="str">
        <f>IF('男子一覧表 '!AE20=1,"○","")</f>
        <v/>
      </c>
      <c r="AF20" s="312" t="str">
        <f>IF('男子一覧表 '!AF20=1,"○","")</f>
        <v/>
      </c>
      <c r="AG20" s="312" t="str">
        <f>IF('男子一覧表 '!AG20=1,"○","")</f>
        <v/>
      </c>
      <c r="AH20" s="312" t="str">
        <f>IF('男子一覧表 '!AH20=1,"○","")</f>
        <v/>
      </c>
      <c r="AI20" s="312" t="str">
        <f>IF('男子一覧表 '!AI20=1,"○","")</f>
        <v/>
      </c>
      <c r="AJ20" s="312" t="str">
        <f>IF('男子一覧表 '!AJ20=1,"○","")</f>
        <v/>
      </c>
      <c r="AK20" s="312" t="str">
        <f>IF('男子一覧表 '!AK20=1,"○","")</f>
        <v/>
      </c>
      <c r="AL20" s="312" t="str">
        <f>IF('男子一覧表 '!AL20=1,"○","")</f>
        <v/>
      </c>
      <c r="AM20" s="312" t="str">
        <f>IF('男子一覧表 '!AM20=1,"○","")</f>
        <v/>
      </c>
      <c r="AN20" s="312" t="str">
        <f>IF('男子一覧表 '!AN20=1,"○","")</f>
        <v/>
      </c>
      <c r="AO20" s="312" t="str">
        <f>IF('男子一覧表 '!AO20=1,"○","")</f>
        <v/>
      </c>
      <c r="AP20" s="312" t="str">
        <f>IF('男子一覧表 '!AP20=1,"○","")</f>
        <v/>
      </c>
      <c r="AQ20" s="312" t="str">
        <f>IF('男子一覧表 '!AQ20=1,"○","")</f>
        <v/>
      </c>
      <c r="AR20" s="312" t="str">
        <f>IF('男子一覧表 '!AR20=1,"○","")</f>
        <v/>
      </c>
      <c r="AS20" s="312" t="str">
        <f>IF('男子一覧表 '!AS20=1,"○","")</f>
        <v/>
      </c>
      <c r="AT20" s="312" t="str">
        <f>IF('男子一覧表 '!AT20=1,"○","")</f>
        <v/>
      </c>
      <c r="AU20" s="312" t="str">
        <f>IF('男子一覧表 '!AU20=1,"○","")</f>
        <v/>
      </c>
      <c r="AV20" s="312" t="str">
        <f>IF('男子一覧表 '!AV20=1,"○","")</f>
        <v/>
      </c>
      <c r="AW20" s="353" t="str">
        <f>IF('男子一覧表 '!AW20=1,"○","")</f>
        <v/>
      </c>
      <c r="AY20" s="311">
        <v>13</v>
      </c>
      <c r="AZ20" s="312" t="str">
        <f t="shared" si="3"/>
        <v/>
      </c>
      <c r="BA20" s="312" t="str">
        <f t="shared" si="4"/>
        <v/>
      </c>
      <c r="BB20" s="324" t="str">
        <f t="shared" si="5"/>
        <v/>
      </c>
      <c r="BC20" s="352" t="str">
        <f>IF('男子一覧表 '!BC20=1,"○","")</f>
        <v/>
      </c>
      <c r="BD20" s="312" t="str">
        <f>IF('男子一覧表 '!BD20=1,"○","")</f>
        <v/>
      </c>
      <c r="BE20" s="312" t="str">
        <f>IF('男子一覧表 '!BE20=1,"○","")</f>
        <v/>
      </c>
      <c r="BF20" s="312" t="str">
        <f>IF('男子一覧表 '!BF20=1,"○","")</f>
        <v/>
      </c>
      <c r="BG20" s="312" t="str">
        <f>IF('男子一覧表 '!BG20=1,"○","")</f>
        <v/>
      </c>
      <c r="BH20" s="312" t="str">
        <f>IF('男子一覧表 '!BH20=1,"○","")</f>
        <v/>
      </c>
      <c r="BI20" s="312" t="str">
        <f>IF('男子一覧表 '!BI20=1,"○","")</f>
        <v/>
      </c>
      <c r="BJ20" s="312" t="str">
        <f>IF('男子一覧表 '!BJ20=1,"○","")</f>
        <v/>
      </c>
      <c r="BK20" s="312" t="str">
        <f>IF('男子一覧表 '!BK20=1,"○","")</f>
        <v/>
      </c>
      <c r="BL20" s="312" t="str">
        <f>IF('男子一覧表 '!BL20=1,"○","")</f>
        <v/>
      </c>
      <c r="BM20" s="312" t="str">
        <f>IF('男子一覧表 '!BM20=1,"○","")</f>
        <v/>
      </c>
      <c r="BN20" s="312" t="str">
        <f>IF('男子一覧表 '!BN20=1,"○","")</f>
        <v/>
      </c>
      <c r="BO20" s="312" t="str">
        <f>IF('男子一覧表 '!BO20=1,"○","")</f>
        <v/>
      </c>
      <c r="BP20" s="312" t="str">
        <f>IF('男子一覧表 '!BP20=1,"○","")</f>
        <v/>
      </c>
      <c r="BQ20" s="312" t="str">
        <f>IF('男子一覧表 '!BQ20=1,"○","")</f>
        <v/>
      </c>
      <c r="BR20" s="312" t="str">
        <f>IF('男子一覧表 '!BR20=1,"○","")</f>
        <v/>
      </c>
      <c r="BS20" s="312" t="str">
        <f>IF('男子一覧表 '!BS20=1,"○","")</f>
        <v/>
      </c>
      <c r="BT20" s="312" t="str">
        <f>IF('男子一覧表 '!BT20=1,"○","")</f>
        <v/>
      </c>
      <c r="BU20" s="312" t="str">
        <f>IF('男子一覧表 '!BU20=1,"○","")</f>
        <v/>
      </c>
      <c r="BV20" s="353" t="str">
        <f>IF('男子一覧表 '!BV20=1,"○","")</f>
        <v/>
      </c>
    </row>
    <row r="21" spans="1:74" ht="12" customHeight="1">
      <c r="A21" s="311">
        <v>14</v>
      </c>
      <c r="B21" s="312" t="str">
        <f>男子種目選択!B17</f>
        <v/>
      </c>
      <c r="C21" s="312" t="str">
        <f>男子種目選択!C17</f>
        <v/>
      </c>
      <c r="D21" s="324" t="str">
        <f>男子種目選択!D17</f>
        <v/>
      </c>
      <c r="E21" s="352" t="str">
        <f>IF('男子一覧表 '!E21=1,"○","")</f>
        <v/>
      </c>
      <c r="F21" s="312" t="str">
        <f>IF('男子一覧表 '!F21=1,"○","")</f>
        <v/>
      </c>
      <c r="G21" s="312" t="str">
        <f>IF('男子一覧表 '!G21=1,"○","")</f>
        <v/>
      </c>
      <c r="H21" s="312" t="str">
        <f>IF('男子一覧表 '!H21=1,"○","")</f>
        <v/>
      </c>
      <c r="I21" s="312" t="str">
        <f>IF('男子一覧表 '!I21=1,"○","")</f>
        <v/>
      </c>
      <c r="J21" s="312" t="str">
        <f>IF('男子一覧表 '!J21=1,"○","")</f>
        <v/>
      </c>
      <c r="K21" s="312" t="str">
        <f>IF('男子一覧表 '!K21=1,"○","")</f>
        <v/>
      </c>
      <c r="L21" s="312" t="str">
        <f>IF('男子一覧表 '!L21=1,"○","")</f>
        <v/>
      </c>
      <c r="M21" s="312" t="str">
        <f>IF('男子一覧表 '!M21=1,"○","")</f>
        <v/>
      </c>
      <c r="N21" s="312" t="str">
        <f>IF('男子一覧表 '!N21=1,"○","")</f>
        <v/>
      </c>
      <c r="O21" s="312" t="str">
        <f>IF('男子一覧表 '!O21=1,"○","")</f>
        <v/>
      </c>
      <c r="P21" s="312" t="str">
        <f>IF('男子一覧表 '!P21=1,"○","")</f>
        <v/>
      </c>
      <c r="Q21" s="312" t="str">
        <f>IF('男子一覧表 '!Q21=1,"○","")</f>
        <v/>
      </c>
      <c r="R21" s="312" t="str">
        <f>IF('男子一覧表 '!R21=1,"○","")</f>
        <v/>
      </c>
      <c r="S21" s="312" t="str">
        <f>IF('男子一覧表 '!S21=1,"○","")</f>
        <v/>
      </c>
      <c r="T21" s="312" t="str">
        <f>IF('男子一覧表 '!T21=1,"○","")</f>
        <v/>
      </c>
      <c r="U21" s="312" t="str">
        <f>IF('男子一覧表 '!U21=1,"○","")</f>
        <v/>
      </c>
      <c r="V21" s="312" t="str">
        <f>IF('男子一覧表 '!V21=1,"○","")</f>
        <v/>
      </c>
      <c r="W21" s="312" t="str">
        <f>IF('男子一覧表 '!W21=1,"○","")</f>
        <v/>
      </c>
      <c r="X21" s="353" t="str">
        <f>IF('男子一覧表 '!X21=1,"○","")</f>
        <v/>
      </c>
      <c r="Z21" s="311">
        <v>14</v>
      </c>
      <c r="AA21" s="312" t="str">
        <f t="shared" si="0"/>
        <v/>
      </c>
      <c r="AB21" s="312" t="str">
        <f t="shared" si="1"/>
        <v/>
      </c>
      <c r="AC21" s="324" t="str">
        <f t="shared" si="2"/>
        <v/>
      </c>
      <c r="AD21" s="352" t="str">
        <f>IF('男子一覧表 '!AD21=1,"○","")</f>
        <v/>
      </c>
      <c r="AE21" s="312" t="str">
        <f>IF('男子一覧表 '!AE21=1,"○","")</f>
        <v/>
      </c>
      <c r="AF21" s="312" t="str">
        <f>IF('男子一覧表 '!AF21=1,"○","")</f>
        <v/>
      </c>
      <c r="AG21" s="312" t="str">
        <f>IF('男子一覧表 '!AG21=1,"○","")</f>
        <v/>
      </c>
      <c r="AH21" s="312" t="str">
        <f>IF('男子一覧表 '!AH21=1,"○","")</f>
        <v/>
      </c>
      <c r="AI21" s="312" t="str">
        <f>IF('男子一覧表 '!AI21=1,"○","")</f>
        <v/>
      </c>
      <c r="AJ21" s="312" t="str">
        <f>IF('男子一覧表 '!AJ21=1,"○","")</f>
        <v/>
      </c>
      <c r="AK21" s="312" t="str">
        <f>IF('男子一覧表 '!AK21=1,"○","")</f>
        <v/>
      </c>
      <c r="AL21" s="312" t="str">
        <f>IF('男子一覧表 '!AL21=1,"○","")</f>
        <v/>
      </c>
      <c r="AM21" s="312" t="str">
        <f>IF('男子一覧表 '!AM21=1,"○","")</f>
        <v/>
      </c>
      <c r="AN21" s="312" t="str">
        <f>IF('男子一覧表 '!AN21=1,"○","")</f>
        <v/>
      </c>
      <c r="AO21" s="312" t="str">
        <f>IF('男子一覧表 '!AO21=1,"○","")</f>
        <v/>
      </c>
      <c r="AP21" s="312" t="str">
        <f>IF('男子一覧表 '!AP21=1,"○","")</f>
        <v/>
      </c>
      <c r="AQ21" s="312" t="str">
        <f>IF('男子一覧表 '!AQ21=1,"○","")</f>
        <v/>
      </c>
      <c r="AR21" s="312" t="str">
        <f>IF('男子一覧表 '!AR21=1,"○","")</f>
        <v/>
      </c>
      <c r="AS21" s="312" t="str">
        <f>IF('男子一覧表 '!AS21=1,"○","")</f>
        <v/>
      </c>
      <c r="AT21" s="312" t="str">
        <f>IF('男子一覧表 '!AT21=1,"○","")</f>
        <v/>
      </c>
      <c r="AU21" s="312" t="str">
        <f>IF('男子一覧表 '!AU21=1,"○","")</f>
        <v/>
      </c>
      <c r="AV21" s="312" t="str">
        <f>IF('男子一覧表 '!AV21=1,"○","")</f>
        <v/>
      </c>
      <c r="AW21" s="353" t="str">
        <f>IF('男子一覧表 '!AW21=1,"○","")</f>
        <v/>
      </c>
      <c r="AY21" s="311">
        <v>14</v>
      </c>
      <c r="AZ21" s="312" t="str">
        <f t="shared" si="3"/>
        <v/>
      </c>
      <c r="BA21" s="312" t="str">
        <f t="shared" si="4"/>
        <v/>
      </c>
      <c r="BB21" s="324" t="str">
        <f t="shared" si="5"/>
        <v/>
      </c>
      <c r="BC21" s="352" t="str">
        <f>IF('男子一覧表 '!BC21=1,"○","")</f>
        <v/>
      </c>
      <c r="BD21" s="312" t="str">
        <f>IF('男子一覧表 '!BD21=1,"○","")</f>
        <v/>
      </c>
      <c r="BE21" s="312" t="str">
        <f>IF('男子一覧表 '!BE21=1,"○","")</f>
        <v/>
      </c>
      <c r="BF21" s="312" t="str">
        <f>IF('男子一覧表 '!BF21=1,"○","")</f>
        <v/>
      </c>
      <c r="BG21" s="312" t="str">
        <f>IF('男子一覧表 '!BG21=1,"○","")</f>
        <v/>
      </c>
      <c r="BH21" s="312" t="str">
        <f>IF('男子一覧表 '!BH21=1,"○","")</f>
        <v/>
      </c>
      <c r="BI21" s="312" t="str">
        <f>IF('男子一覧表 '!BI21=1,"○","")</f>
        <v/>
      </c>
      <c r="BJ21" s="312" t="str">
        <f>IF('男子一覧表 '!BJ21=1,"○","")</f>
        <v/>
      </c>
      <c r="BK21" s="312" t="str">
        <f>IF('男子一覧表 '!BK21=1,"○","")</f>
        <v/>
      </c>
      <c r="BL21" s="312" t="str">
        <f>IF('男子一覧表 '!BL21=1,"○","")</f>
        <v/>
      </c>
      <c r="BM21" s="312" t="str">
        <f>IF('男子一覧表 '!BM21=1,"○","")</f>
        <v/>
      </c>
      <c r="BN21" s="312" t="str">
        <f>IF('男子一覧表 '!BN21=1,"○","")</f>
        <v/>
      </c>
      <c r="BO21" s="312" t="str">
        <f>IF('男子一覧表 '!BO21=1,"○","")</f>
        <v/>
      </c>
      <c r="BP21" s="312" t="str">
        <f>IF('男子一覧表 '!BP21=1,"○","")</f>
        <v/>
      </c>
      <c r="BQ21" s="312" t="str">
        <f>IF('男子一覧表 '!BQ21=1,"○","")</f>
        <v/>
      </c>
      <c r="BR21" s="312" t="str">
        <f>IF('男子一覧表 '!BR21=1,"○","")</f>
        <v/>
      </c>
      <c r="BS21" s="312" t="str">
        <f>IF('男子一覧表 '!BS21=1,"○","")</f>
        <v/>
      </c>
      <c r="BT21" s="312" t="str">
        <f>IF('男子一覧表 '!BT21=1,"○","")</f>
        <v/>
      </c>
      <c r="BU21" s="312" t="str">
        <f>IF('男子一覧表 '!BU21=1,"○","")</f>
        <v/>
      </c>
      <c r="BV21" s="353" t="str">
        <f>IF('男子一覧表 '!BV21=1,"○","")</f>
        <v/>
      </c>
    </row>
    <row r="22" spans="1:74" ht="12" customHeight="1">
      <c r="A22" s="311">
        <v>15</v>
      </c>
      <c r="B22" s="312" t="str">
        <f>男子種目選択!B18</f>
        <v/>
      </c>
      <c r="C22" s="312" t="str">
        <f>男子種目選択!C18</f>
        <v/>
      </c>
      <c r="D22" s="324" t="str">
        <f>男子種目選択!D18</f>
        <v/>
      </c>
      <c r="E22" s="352" t="str">
        <f>IF('男子一覧表 '!E22=1,"○","")</f>
        <v/>
      </c>
      <c r="F22" s="312" t="str">
        <f>IF('男子一覧表 '!F22=1,"○","")</f>
        <v/>
      </c>
      <c r="G22" s="312" t="str">
        <f>IF('男子一覧表 '!G22=1,"○","")</f>
        <v/>
      </c>
      <c r="H22" s="312" t="str">
        <f>IF('男子一覧表 '!H22=1,"○","")</f>
        <v/>
      </c>
      <c r="I22" s="312" t="str">
        <f>IF('男子一覧表 '!I22=1,"○","")</f>
        <v/>
      </c>
      <c r="J22" s="312" t="str">
        <f>IF('男子一覧表 '!J22=1,"○","")</f>
        <v/>
      </c>
      <c r="K22" s="312" t="str">
        <f>IF('男子一覧表 '!K22=1,"○","")</f>
        <v/>
      </c>
      <c r="L22" s="312" t="str">
        <f>IF('男子一覧表 '!L22=1,"○","")</f>
        <v/>
      </c>
      <c r="M22" s="312" t="str">
        <f>IF('男子一覧表 '!M22=1,"○","")</f>
        <v/>
      </c>
      <c r="N22" s="312" t="str">
        <f>IF('男子一覧表 '!N22=1,"○","")</f>
        <v/>
      </c>
      <c r="O22" s="312" t="str">
        <f>IF('男子一覧表 '!O22=1,"○","")</f>
        <v/>
      </c>
      <c r="P22" s="312" t="str">
        <f>IF('男子一覧表 '!P22=1,"○","")</f>
        <v/>
      </c>
      <c r="Q22" s="312" t="str">
        <f>IF('男子一覧表 '!Q22=1,"○","")</f>
        <v/>
      </c>
      <c r="R22" s="312" t="str">
        <f>IF('男子一覧表 '!R22=1,"○","")</f>
        <v/>
      </c>
      <c r="S22" s="312" t="str">
        <f>IF('男子一覧表 '!S22=1,"○","")</f>
        <v/>
      </c>
      <c r="T22" s="312" t="str">
        <f>IF('男子一覧表 '!T22=1,"○","")</f>
        <v/>
      </c>
      <c r="U22" s="312" t="str">
        <f>IF('男子一覧表 '!U22=1,"○","")</f>
        <v/>
      </c>
      <c r="V22" s="312" t="str">
        <f>IF('男子一覧表 '!V22=1,"○","")</f>
        <v/>
      </c>
      <c r="W22" s="312" t="str">
        <f>IF('男子一覧表 '!W22=1,"○","")</f>
        <v/>
      </c>
      <c r="X22" s="353" t="str">
        <f>IF('男子一覧表 '!X22=1,"○","")</f>
        <v/>
      </c>
      <c r="Z22" s="311">
        <v>15</v>
      </c>
      <c r="AA22" s="312" t="str">
        <f t="shared" si="0"/>
        <v/>
      </c>
      <c r="AB22" s="312" t="str">
        <f t="shared" si="1"/>
        <v/>
      </c>
      <c r="AC22" s="324" t="str">
        <f t="shared" si="2"/>
        <v/>
      </c>
      <c r="AD22" s="352" t="str">
        <f>IF('男子一覧表 '!AD22=1,"○","")</f>
        <v/>
      </c>
      <c r="AE22" s="312" t="str">
        <f>IF('男子一覧表 '!AE22=1,"○","")</f>
        <v/>
      </c>
      <c r="AF22" s="312" t="str">
        <f>IF('男子一覧表 '!AF22=1,"○","")</f>
        <v/>
      </c>
      <c r="AG22" s="312" t="str">
        <f>IF('男子一覧表 '!AG22=1,"○","")</f>
        <v/>
      </c>
      <c r="AH22" s="312" t="str">
        <f>IF('男子一覧表 '!AH22=1,"○","")</f>
        <v/>
      </c>
      <c r="AI22" s="312" t="str">
        <f>IF('男子一覧表 '!AI22=1,"○","")</f>
        <v/>
      </c>
      <c r="AJ22" s="312" t="str">
        <f>IF('男子一覧表 '!AJ22=1,"○","")</f>
        <v/>
      </c>
      <c r="AK22" s="312" t="str">
        <f>IF('男子一覧表 '!AK22=1,"○","")</f>
        <v/>
      </c>
      <c r="AL22" s="312" t="str">
        <f>IF('男子一覧表 '!AL22=1,"○","")</f>
        <v/>
      </c>
      <c r="AM22" s="312" t="str">
        <f>IF('男子一覧表 '!AM22=1,"○","")</f>
        <v/>
      </c>
      <c r="AN22" s="312" t="str">
        <f>IF('男子一覧表 '!AN22=1,"○","")</f>
        <v/>
      </c>
      <c r="AO22" s="312" t="str">
        <f>IF('男子一覧表 '!AO22=1,"○","")</f>
        <v/>
      </c>
      <c r="AP22" s="312" t="str">
        <f>IF('男子一覧表 '!AP22=1,"○","")</f>
        <v/>
      </c>
      <c r="AQ22" s="312" t="str">
        <f>IF('男子一覧表 '!AQ22=1,"○","")</f>
        <v/>
      </c>
      <c r="AR22" s="312" t="str">
        <f>IF('男子一覧表 '!AR22=1,"○","")</f>
        <v/>
      </c>
      <c r="AS22" s="312" t="str">
        <f>IF('男子一覧表 '!AS22=1,"○","")</f>
        <v/>
      </c>
      <c r="AT22" s="312" t="str">
        <f>IF('男子一覧表 '!AT22=1,"○","")</f>
        <v/>
      </c>
      <c r="AU22" s="312" t="str">
        <f>IF('男子一覧表 '!AU22=1,"○","")</f>
        <v/>
      </c>
      <c r="AV22" s="312" t="str">
        <f>IF('男子一覧表 '!AV22=1,"○","")</f>
        <v/>
      </c>
      <c r="AW22" s="353" t="str">
        <f>IF('男子一覧表 '!AW22=1,"○","")</f>
        <v/>
      </c>
      <c r="AY22" s="311">
        <v>15</v>
      </c>
      <c r="AZ22" s="312" t="str">
        <f t="shared" si="3"/>
        <v/>
      </c>
      <c r="BA22" s="312" t="str">
        <f t="shared" si="4"/>
        <v/>
      </c>
      <c r="BB22" s="324" t="str">
        <f t="shared" si="5"/>
        <v/>
      </c>
      <c r="BC22" s="352" t="str">
        <f>IF('男子一覧表 '!BC22=1,"○","")</f>
        <v/>
      </c>
      <c r="BD22" s="312" t="str">
        <f>IF('男子一覧表 '!BD22=1,"○","")</f>
        <v/>
      </c>
      <c r="BE22" s="312" t="str">
        <f>IF('男子一覧表 '!BE22=1,"○","")</f>
        <v/>
      </c>
      <c r="BF22" s="312" t="str">
        <f>IF('男子一覧表 '!BF22=1,"○","")</f>
        <v/>
      </c>
      <c r="BG22" s="312" t="str">
        <f>IF('男子一覧表 '!BG22=1,"○","")</f>
        <v/>
      </c>
      <c r="BH22" s="312" t="str">
        <f>IF('男子一覧表 '!BH22=1,"○","")</f>
        <v/>
      </c>
      <c r="BI22" s="312" t="str">
        <f>IF('男子一覧表 '!BI22=1,"○","")</f>
        <v/>
      </c>
      <c r="BJ22" s="312" t="str">
        <f>IF('男子一覧表 '!BJ22=1,"○","")</f>
        <v/>
      </c>
      <c r="BK22" s="312" t="str">
        <f>IF('男子一覧表 '!BK22=1,"○","")</f>
        <v/>
      </c>
      <c r="BL22" s="312" t="str">
        <f>IF('男子一覧表 '!BL22=1,"○","")</f>
        <v/>
      </c>
      <c r="BM22" s="312" t="str">
        <f>IF('男子一覧表 '!BM22=1,"○","")</f>
        <v/>
      </c>
      <c r="BN22" s="312" t="str">
        <f>IF('男子一覧表 '!BN22=1,"○","")</f>
        <v/>
      </c>
      <c r="BO22" s="312" t="str">
        <f>IF('男子一覧表 '!BO22=1,"○","")</f>
        <v/>
      </c>
      <c r="BP22" s="312" t="str">
        <f>IF('男子一覧表 '!BP22=1,"○","")</f>
        <v/>
      </c>
      <c r="BQ22" s="312" t="str">
        <f>IF('男子一覧表 '!BQ22=1,"○","")</f>
        <v/>
      </c>
      <c r="BR22" s="312" t="str">
        <f>IF('男子一覧表 '!BR22=1,"○","")</f>
        <v/>
      </c>
      <c r="BS22" s="312" t="str">
        <f>IF('男子一覧表 '!BS22=1,"○","")</f>
        <v/>
      </c>
      <c r="BT22" s="312" t="str">
        <f>IF('男子一覧表 '!BT22=1,"○","")</f>
        <v/>
      </c>
      <c r="BU22" s="312" t="str">
        <f>IF('男子一覧表 '!BU22=1,"○","")</f>
        <v/>
      </c>
      <c r="BV22" s="353" t="str">
        <f>IF('男子一覧表 '!BV22=1,"○","")</f>
        <v/>
      </c>
    </row>
    <row r="23" spans="1:74" ht="12" customHeight="1">
      <c r="A23" s="311">
        <v>16</v>
      </c>
      <c r="B23" s="312" t="str">
        <f>男子種目選択!B19</f>
        <v/>
      </c>
      <c r="C23" s="312" t="str">
        <f>男子種目選択!C19</f>
        <v/>
      </c>
      <c r="D23" s="324" t="str">
        <f>男子種目選択!D19</f>
        <v/>
      </c>
      <c r="E23" s="352" t="str">
        <f>IF('男子一覧表 '!E23=1,"○","")</f>
        <v/>
      </c>
      <c r="F23" s="312" t="str">
        <f>IF('男子一覧表 '!F23=1,"○","")</f>
        <v/>
      </c>
      <c r="G23" s="312" t="str">
        <f>IF('男子一覧表 '!G23=1,"○","")</f>
        <v/>
      </c>
      <c r="H23" s="312" t="str">
        <f>IF('男子一覧表 '!H23=1,"○","")</f>
        <v/>
      </c>
      <c r="I23" s="312" t="str">
        <f>IF('男子一覧表 '!I23=1,"○","")</f>
        <v/>
      </c>
      <c r="J23" s="312" t="str">
        <f>IF('男子一覧表 '!J23=1,"○","")</f>
        <v/>
      </c>
      <c r="K23" s="312" t="str">
        <f>IF('男子一覧表 '!K23=1,"○","")</f>
        <v/>
      </c>
      <c r="L23" s="312" t="str">
        <f>IF('男子一覧表 '!L23=1,"○","")</f>
        <v/>
      </c>
      <c r="M23" s="312" t="str">
        <f>IF('男子一覧表 '!M23=1,"○","")</f>
        <v/>
      </c>
      <c r="N23" s="312" t="str">
        <f>IF('男子一覧表 '!N23=1,"○","")</f>
        <v/>
      </c>
      <c r="O23" s="312" t="str">
        <f>IF('男子一覧表 '!O23=1,"○","")</f>
        <v/>
      </c>
      <c r="P23" s="312" t="str">
        <f>IF('男子一覧表 '!P23=1,"○","")</f>
        <v/>
      </c>
      <c r="Q23" s="312" t="str">
        <f>IF('男子一覧表 '!Q23=1,"○","")</f>
        <v/>
      </c>
      <c r="R23" s="312" t="str">
        <f>IF('男子一覧表 '!R23=1,"○","")</f>
        <v/>
      </c>
      <c r="S23" s="312" t="str">
        <f>IF('男子一覧表 '!S23=1,"○","")</f>
        <v/>
      </c>
      <c r="T23" s="312" t="str">
        <f>IF('男子一覧表 '!T23=1,"○","")</f>
        <v/>
      </c>
      <c r="U23" s="312" t="str">
        <f>IF('男子一覧表 '!U23=1,"○","")</f>
        <v/>
      </c>
      <c r="V23" s="312" t="str">
        <f>IF('男子一覧表 '!V23=1,"○","")</f>
        <v/>
      </c>
      <c r="W23" s="312" t="str">
        <f>IF('男子一覧表 '!W23=1,"○","")</f>
        <v/>
      </c>
      <c r="X23" s="353" t="str">
        <f>IF('男子一覧表 '!X23=1,"○","")</f>
        <v/>
      </c>
      <c r="Z23" s="311">
        <v>16</v>
      </c>
      <c r="AA23" s="312" t="str">
        <f t="shared" si="0"/>
        <v/>
      </c>
      <c r="AB23" s="312" t="str">
        <f t="shared" si="1"/>
        <v/>
      </c>
      <c r="AC23" s="324" t="str">
        <f t="shared" si="2"/>
        <v/>
      </c>
      <c r="AD23" s="352" t="str">
        <f>IF('男子一覧表 '!AD23=1,"○","")</f>
        <v/>
      </c>
      <c r="AE23" s="312" t="str">
        <f>IF('男子一覧表 '!AE23=1,"○","")</f>
        <v/>
      </c>
      <c r="AF23" s="312" t="str">
        <f>IF('男子一覧表 '!AF23=1,"○","")</f>
        <v/>
      </c>
      <c r="AG23" s="312" t="str">
        <f>IF('男子一覧表 '!AG23=1,"○","")</f>
        <v/>
      </c>
      <c r="AH23" s="312" t="str">
        <f>IF('男子一覧表 '!AH23=1,"○","")</f>
        <v/>
      </c>
      <c r="AI23" s="312" t="str">
        <f>IF('男子一覧表 '!AI23=1,"○","")</f>
        <v/>
      </c>
      <c r="AJ23" s="312" t="str">
        <f>IF('男子一覧表 '!AJ23=1,"○","")</f>
        <v/>
      </c>
      <c r="AK23" s="312" t="str">
        <f>IF('男子一覧表 '!AK23=1,"○","")</f>
        <v/>
      </c>
      <c r="AL23" s="312" t="str">
        <f>IF('男子一覧表 '!AL23=1,"○","")</f>
        <v/>
      </c>
      <c r="AM23" s="312" t="str">
        <f>IF('男子一覧表 '!AM23=1,"○","")</f>
        <v/>
      </c>
      <c r="AN23" s="312" t="str">
        <f>IF('男子一覧表 '!AN23=1,"○","")</f>
        <v/>
      </c>
      <c r="AO23" s="312" t="str">
        <f>IF('男子一覧表 '!AO23=1,"○","")</f>
        <v/>
      </c>
      <c r="AP23" s="312" t="str">
        <f>IF('男子一覧表 '!AP23=1,"○","")</f>
        <v/>
      </c>
      <c r="AQ23" s="312" t="str">
        <f>IF('男子一覧表 '!AQ23=1,"○","")</f>
        <v/>
      </c>
      <c r="AR23" s="312" t="str">
        <f>IF('男子一覧表 '!AR23=1,"○","")</f>
        <v/>
      </c>
      <c r="AS23" s="312" t="str">
        <f>IF('男子一覧表 '!AS23=1,"○","")</f>
        <v/>
      </c>
      <c r="AT23" s="312" t="str">
        <f>IF('男子一覧表 '!AT23=1,"○","")</f>
        <v/>
      </c>
      <c r="AU23" s="312" t="str">
        <f>IF('男子一覧表 '!AU23=1,"○","")</f>
        <v/>
      </c>
      <c r="AV23" s="312" t="str">
        <f>IF('男子一覧表 '!AV23=1,"○","")</f>
        <v/>
      </c>
      <c r="AW23" s="353" t="str">
        <f>IF('男子一覧表 '!AW23=1,"○","")</f>
        <v/>
      </c>
      <c r="AY23" s="311">
        <v>16</v>
      </c>
      <c r="AZ23" s="312" t="str">
        <f t="shared" si="3"/>
        <v/>
      </c>
      <c r="BA23" s="312" t="str">
        <f t="shared" si="4"/>
        <v/>
      </c>
      <c r="BB23" s="324" t="str">
        <f t="shared" si="5"/>
        <v/>
      </c>
      <c r="BC23" s="352" t="str">
        <f>IF('男子一覧表 '!BC23=1,"○","")</f>
        <v/>
      </c>
      <c r="BD23" s="312" t="str">
        <f>IF('男子一覧表 '!BD23=1,"○","")</f>
        <v/>
      </c>
      <c r="BE23" s="312" t="str">
        <f>IF('男子一覧表 '!BE23=1,"○","")</f>
        <v/>
      </c>
      <c r="BF23" s="312" t="str">
        <f>IF('男子一覧表 '!BF23=1,"○","")</f>
        <v/>
      </c>
      <c r="BG23" s="312" t="str">
        <f>IF('男子一覧表 '!BG23=1,"○","")</f>
        <v/>
      </c>
      <c r="BH23" s="312" t="str">
        <f>IF('男子一覧表 '!BH23=1,"○","")</f>
        <v/>
      </c>
      <c r="BI23" s="312" t="str">
        <f>IF('男子一覧表 '!BI23=1,"○","")</f>
        <v/>
      </c>
      <c r="BJ23" s="312" t="str">
        <f>IF('男子一覧表 '!BJ23=1,"○","")</f>
        <v/>
      </c>
      <c r="BK23" s="312" t="str">
        <f>IF('男子一覧表 '!BK23=1,"○","")</f>
        <v/>
      </c>
      <c r="BL23" s="312" t="str">
        <f>IF('男子一覧表 '!BL23=1,"○","")</f>
        <v/>
      </c>
      <c r="BM23" s="312" t="str">
        <f>IF('男子一覧表 '!BM23=1,"○","")</f>
        <v/>
      </c>
      <c r="BN23" s="312" t="str">
        <f>IF('男子一覧表 '!BN23=1,"○","")</f>
        <v/>
      </c>
      <c r="BO23" s="312" t="str">
        <f>IF('男子一覧表 '!BO23=1,"○","")</f>
        <v/>
      </c>
      <c r="BP23" s="312" t="str">
        <f>IF('男子一覧表 '!BP23=1,"○","")</f>
        <v/>
      </c>
      <c r="BQ23" s="312" t="str">
        <f>IF('男子一覧表 '!BQ23=1,"○","")</f>
        <v/>
      </c>
      <c r="BR23" s="312" t="str">
        <f>IF('男子一覧表 '!BR23=1,"○","")</f>
        <v/>
      </c>
      <c r="BS23" s="312" t="str">
        <f>IF('男子一覧表 '!BS23=1,"○","")</f>
        <v/>
      </c>
      <c r="BT23" s="312" t="str">
        <f>IF('男子一覧表 '!BT23=1,"○","")</f>
        <v/>
      </c>
      <c r="BU23" s="312" t="str">
        <f>IF('男子一覧表 '!BU23=1,"○","")</f>
        <v/>
      </c>
      <c r="BV23" s="353" t="str">
        <f>IF('男子一覧表 '!BV23=1,"○","")</f>
        <v/>
      </c>
    </row>
    <row r="24" spans="1:74" ht="12" customHeight="1">
      <c r="A24" s="311">
        <v>17</v>
      </c>
      <c r="B24" s="312" t="str">
        <f>男子種目選択!B20</f>
        <v/>
      </c>
      <c r="C24" s="312" t="str">
        <f>男子種目選択!C20</f>
        <v/>
      </c>
      <c r="D24" s="324" t="str">
        <f>男子種目選択!D20</f>
        <v/>
      </c>
      <c r="E24" s="352" t="str">
        <f>IF('男子一覧表 '!E24=1,"○","")</f>
        <v/>
      </c>
      <c r="F24" s="312" t="str">
        <f>IF('男子一覧表 '!F24=1,"○","")</f>
        <v/>
      </c>
      <c r="G24" s="312" t="str">
        <f>IF('男子一覧表 '!G24=1,"○","")</f>
        <v/>
      </c>
      <c r="H24" s="312" t="str">
        <f>IF('男子一覧表 '!H24=1,"○","")</f>
        <v/>
      </c>
      <c r="I24" s="312" t="str">
        <f>IF('男子一覧表 '!I24=1,"○","")</f>
        <v/>
      </c>
      <c r="J24" s="312" t="str">
        <f>IF('男子一覧表 '!J24=1,"○","")</f>
        <v/>
      </c>
      <c r="K24" s="312" t="str">
        <f>IF('男子一覧表 '!K24=1,"○","")</f>
        <v/>
      </c>
      <c r="L24" s="312" t="str">
        <f>IF('男子一覧表 '!L24=1,"○","")</f>
        <v/>
      </c>
      <c r="M24" s="312" t="str">
        <f>IF('男子一覧表 '!M24=1,"○","")</f>
        <v/>
      </c>
      <c r="N24" s="312" t="str">
        <f>IF('男子一覧表 '!N24=1,"○","")</f>
        <v/>
      </c>
      <c r="O24" s="312" t="str">
        <f>IF('男子一覧表 '!O24=1,"○","")</f>
        <v/>
      </c>
      <c r="P24" s="312" t="str">
        <f>IF('男子一覧表 '!P24=1,"○","")</f>
        <v/>
      </c>
      <c r="Q24" s="312" t="str">
        <f>IF('男子一覧表 '!Q24=1,"○","")</f>
        <v/>
      </c>
      <c r="R24" s="312" t="str">
        <f>IF('男子一覧表 '!R24=1,"○","")</f>
        <v/>
      </c>
      <c r="S24" s="312" t="str">
        <f>IF('男子一覧表 '!S24=1,"○","")</f>
        <v/>
      </c>
      <c r="T24" s="312" t="str">
        <f>IF('男子一覧表 '!T24=1,"○","")</f>
        <v/>
      </c>
      <c r="U24" s="312" t="str">
        <f>IF('男子一覧表 '!U24=1,"○","")</f>
        <v/>
      </c>
      <c r="V24" s="312" t="str">
        <f>IF('男子一覧表 '!V24=1,"○","")</f>
        <v/>
      </c>
      <c r="W24" s="312" t="str">
        <f>IF('男子一覧表 '!W24=1,"○","")</f>
        <v/>
      </c>
      <c r="X24" s="353" t="str">
        <f>IF('男子一覧表 '!X24=1,"○","")</f>
        <v/>
      </c>
      <c r="Z24" s="311">
        <v>17</v>
      </c>
      <c r="AA24" s="312" t="str">
        <f t="shared" si="0"/>
        <v/>
      </c>
      <c r="AB24" s="312" t="str">
        <f t="shared" si="1"/>
        <v/>
      </c>
      <c r="AC24" s="324" t="str">
        <f t="shared" si="2"/>
        <v/>
      </c>
      <c r="AD24" s="352" t="str">
        <f>IF('男子一覧表 '!AD24=1,"○","")</f>
        <v/>
      </c>
      <c r="AE24" s="312" t="str">
        <f>IF('男子一覧表 '!AE24=1,"○","")</f>
        <v/>
      </c>
      <c r="AF24" s="312" t="str">
        <f>IF('男子一覧表 '!AF24=1,"○","")</f>
        <v/>
      </c>
      <c r="AG24" s="312" t="str">
        <f>IF('男子一覧表 '!AG24=1,"○","")</f>
        <v/>
      </c>
      <c r="AH24" s="312" t="str">
        <f>IF('男子一覧表 '!AH24=1,"○","")</f>
        <v/>
      </c>
      <c r="AI24" s="312" t="str">
        <f>IF('男子一覧表 '!AI24=1,"○","")</f>
        <v/>
      </c>
      <c r="AJ24" s="312" t="str">
        <f>IF('男子一覧表 '!AJ24=1,"○","")</f>
        <v/>
      </c>
      <c r="AK24" s="312" t="str">
        <f>IF('男子一覧表 '!AK24=1,"○","")</f>
        <v/>
      </c>
      <c r="AL24" s="312" t="str">
        <f>IF('男子一覧表 '!AL24=1,"○","")</f>
        <v/>
      </c>
      <c r="AM24" s="312" t="str">
        <f>IF('男子一覧表 '!AM24=1,"○","")</f>
        <v/>
      </c>
      <c r="AN24" s="312" t="str">
        <f>IF('男子一覧表 '!AN24=1,"○","")</f>
        <v/>
      </c>
      <c r="AO24" s="312" t="str">
        <f>IF('男子一覧表 '!AO24=1,"○","")</f>
        <v/>
      </c>
      <c r="AP24" s="312" t="str">
        <f>IF('男子一覧表 '!AP24=1,"○","")</f>
        <v/>
      </c>
      <c r="AQ24" s="312" t="str">
        <f>IF('男子一覧表 '!AQ24=1,"○","")</f>
        <v/>
      </c>
      <c r="AR24" s="312" t="str">
        <f>IF('男子一覧表 '!AR24=1,"○","")</f>
        <v/>
      </c>
      <c r="AS24" s="312" t="str">
        <f>IF('男子一覧表 '!AS24=1,"○","")</f>
        <v/>
      </c>
      <c r="AT24" s="312" t="str">
        <f>IF('男子一覧表 '!AT24=1,"○","")</f>
        <v/>
      </c>
      <c r="AU24" s="312" t="str">
        <f>IF('男子一覧表 '!AU24=1,"○","")</f>
        <v/>
      </c>
      <c r="AV24" s="312" t="str">
        <f>IF('男子一覧表 '!AV24=1,"○","")</f>
        <v/>
      </c>
      <c r="AW24" s="353" t="str">
        <f>IF('男子一覧表 '!AW24=1,"○","")</f>
        <v/>
      </c>
      <c r="AY24" s="311">
        <v>17</v>
      </c>
      <c r="AZ24" s="312" t="str">
        <f t="shared" si="3"/>
        <v/>
      </c>
      <c r="BA24" s="312" t="str">
        <f t="shared" si="4"/>
        <v/>
      </c>
      <c r="BB24" s="324" t="str">
        <f t="shared" si="5"/>
        <v/>
      </c>
      <c r="BC24" s="352" t="str">
        <f>IF('男子一覧表 '!BC24=1,"○","")</f>
        <v/>
      </c>
      <c r="BD24" s="312" t="str">
        <f>IF('男子一覧表 '!BD24=1,"○","")</f>
        <v/>
      </c>
      <c r="BE24" s="312" t="str">
        <f>IF('男子一覧表 '!BE24=1,"○","")</f>
        <v/>
      </c>
      <c r="BF24" s="312" t="str">
        <f>IF('男子一覧表 '!BF24=1,"○","")</f>
        <v/>
      </c>
      <c r="BG24" s="312" t="str">
        <f>IF('男子一覧表 '!BG24=1,"○","")</f>
        <v/>
      </c>
      <c r="BH24" s="312" t="str">
        <f>IF('男子一覧表 '!BH24=1,"○","")</f>
        <v/>
      </c>
      <c r="BI24" s="312" t="str">
        <f>IF('男子一覧表 '!BI24=1,"○","")</f>
        <v/>
      </c>
      <c r="BJ24" s="312" t="str">
        <f>IF('男子一覧表 '!BJ24=1,"○","")</f>
        <v/>
      </c>
      <c r="BK24" s="312" t="str">
        <f>IF('男子一覧表 '!BK24=1,"○","")</f>
        <v/>
      </c>
      <c r="BL24" s="312" t="str">
        <f>IF('男子一覧表 '!BL24=1,"○","")</f>
        <v/>
      </c>
      <c r="BM24" s="312" t="str">
        <f>IF('男子一覧表 '!BM24=1,"○","")</f>
        <v/>
      </c>
      <c r="BN24" s="312" t="str">
        <f>IF('男子一覧表 '!BN24=1,"○","")</f>
        <v/>
      </c>
      <c r="BO24" s="312" t="str">
        <f>IF('男子一覧表 '!BO24=1,"○","")</f>
        <v/>
      </c>
      <c r="BP24" s="312" t="str">
        <f>IF('男子一覧表 '!BP24=1,"○","")</f>
        <v/>
      </c>
      <c r="BQ24" s="312" t="str">
        <f>IF('男子一覧表 '!BQ24=1,"○","")</f>
        <v/>
      </c>
      <c r="BR24" s="312" t="str">
        <f>IF('男子一覧表 '!BR24=1,"○","")</f>
        <v/>
      </c>
      <c r="BS24" s="312" t="str">
        <f>IF('男子一覧表 '!BS24=1,"○","")</f>
        <v/>
      </c>
      <c r="BT24" s="312" t="str">
        <f>IF('男子一覧表 '!BT24=1,"○","")</f>
        <v/>
      </c>
      <c r="BU24" s="312" t="str">
        <f>IF('男子一覧表 '!BU24=1,"○","")</f>
        <v/>
      </c>
      <c r="BV24" s="353" t="str">
        <f>IF('男子一覧表 '!BV24=1,"○","")</f>
        <v/>
      </c>
    </row>
    <row r="25" spans="1:74" ht="12" customHeight="1">
      <c r="A25" s="311">
        <v>18</v>
      </c>
      <c r="B25" s="312" t="str">
        <f>男子種目選択!B21</f>
        <v/>
      </c>
      <c r="C25" s="312" t="str">
        <f>男子種目選択!C21</f>
        <v/>
      </c>
      <c r="D25" s="324" t="str">
        <f>男子種目選択!D21</f>
        <v/>
      </c>
      <c r="E25" s="352" t="str">
        <f>IF('男子一覧表 '!E25=1,"○","")</f>
        <v/>
      </c>
      <c r="F25" s="312" t="str">
        <f>IF('男子一覧表 '!F25=1,"○","")</f>
        <v/>
      </c>
      <c r="G25" s="312" t="str">
        <f>IF('男子一覧表 '!G25=1,"○","")</f>
        <v/>
      </c>
      <c r="H25" s="312" t="str">
        <f>IF('男子一覧表 '!H25=1,"○","")</f>
        <v/>
      </c>
      <c r="I25" s="312" t="str">
        <f>IF('男子一覧表 '!I25=1,"○","")</f>
        <v/>
      </c>
      <c r="J25" s="312" t="str">
        <f>IF('男子一覧表 '!J25=1,"○","")</f>
        <v/>
      </c>
      <c r="K25" s="312" t="str">
        <f>IF('男子一覧表 '!K25=1,"○","")</f>
        <v/>
      </c>
      <c r="L25" s="312" t="str">
        <f>IF('男子一覧表 '!L25=1,"○","")</f>
        <v/>
      </c>
      <c r="M25" s="312" t="str">
        <f>IF('男子一覧表 '!M25=1,"○","")</f>
        <v/>
      </c>
      <c r="N25" s="312" t="str">
        <f>IF('男子一覧表 '!N25=1,"○","")</f>
        <v/>
      </c>
      <c r="O25" s="312" t="str">
        <f>IF('男子一覧表 '!O25=1,"○","")</f>
        <v/>
      </c>
      <c r="P25" s="312" t="str">
        <f>IF('男子一覧表 '!P25=1,"○","")</f>
        <v/>
      </c>
      <c r="Q25" s="312" t="str">
        <f>IF('男子一覧表 '!Q25=1,"○","")</f>
        <v/>
      </c>
      <c r="R25" s="312" t="str">
        <f>IF('男子一覧表 '!R25=1,"○","")</f>
        <v/>
      </c>
      <c r="S25" s="312" t="str">
        <f>IF('男子一覧表 '!S25=1,"○","")</f>
        <v/>
      </c>
      <c r="T25" s="312" t="str">
        <f>IF('男子一覧表 '!T25=1,"○","")</f>
        <v/>
      </c>
      <c r="U25" s="312" t="str">
        <f>IF('男子一覧表 '!U25=1,"○","")</f>
        <v/>
      </c>
      <c r="V25" s="312" t="str">
        <f>IF('男子一覧表 '!V25=1,"○","")</f>
        <v/>
      </c>
      <c r="W25" s="312" t="str">
        <f>IF('男子一覧表 '!W25=1,"○","")</f>
        <v/>
      </c>
      <c r="X25" s="353" t="str">
        <f>IF('男子一覧表 '!X25=1,"○","")</f>
        <v/>
      </c>
      <c r="Z25" s="311">
        <v>18</v>
      </c>
      <c r="AA25" s="312" t="str">
        <f t="shared" si="0"/>
        <v/>
      </c>
      <c r="AB25" s="312" t="str">
        <f t="shared" si="1"/>
        <v/>
      </c>
      <c r="AC25" s="324" t="str">
        <f t="shared" si="2"/>
        <v/>
      </c>
      <c r="AD25" s="352" t="str">
        <f>IF('男子一覧表 '!AD25=1,"○","")</f>
        <v/>
      </c>
      <c r="AE25" s="312" t="str">
        <f>IF('男子一覧表 '!AE25=1,"○","")</f>
        <v/>
      </c>
      <c r="AF25" s="312" t="str">
        <f>IF('男子一覧表 '!AF25=1,"○","")</f>
        <v/>
      </c>
      <c r="AG25" s="312" t="str">
        <f>IF('男子一覧表 '!AG25=1,"○","")</f>
        <v/>
      </c>
      <c r="AH25" s="312" t="str">
        <f>IF('男子一覧表 '!AH25=1,"○","")</f>
        <v/>
      </c>
      <c r="AI25" s="312" t="str">
        <f>IF('男子一覧表 '!AI25=1,"○","")</f>
        <v/>
      </c>
      <c r="AJ25" s="312" t="str">
        <f>IF('男子一覧表 '!AJ25=1,"○","")</f>
        <v/>
      </c>
      <c r="AK25" s="312" t="str">
        <f>IF('男子一覧表 '!AK25=1,"○","")</f>
        <v/>
      </c>
      <c r="AL25" s="312" t="str">
        <f>IF('男子一覧表 '!AL25=1,"○","")</f>
        <v/>
      </c>
      <c r="AM25" s="312" t="str">
        <f>IF('男子一覧表 '!AM25=1,"○","")</f>
        <v/>
      </c>
      <c r="AN25" s="312" t="str">
        <f>IF('男子一覧表 '!AN25=1,"○","")</f>
        <v/>
      </c>
      <c r="AO25" s="312" t="str">
        <f>IF('男子一覧表 '!AO25=1,"○","")</f>
        <v/>
      </c>
      <c r="AP25" s="312" t="str">
        <f>IF('男子一覧表 '!AP25=1,"○","")</f>
        <v/>
      </c>
      <c r="AQ25" s="312" t="str">
        <f>IF('男子一覧表 '!AQ25=1,"○","")</f>
        <v/>
      </c>
      <c r="AR25" s="312" t="str">
        <f>IF('男子一覧表 '!AR25=1,"○","")</f>
        <v/>
      </c>
      <c r="AS25" s="312" t="str">
        <f>IF('男子一覧表 '!AS25=1,"○","")</f>
        <v/>
      </c>
      <c r="AT25" s="312" t="str">
        <f>IF('男子一覧表 '!AT25=1,"○","")</f>
        <v/>
      </c>
      <c r="AU25" s="312" t="str">
        <f>IF('男子一覧表 '!AU25=1,"○","")</f>
        <v/>
      </c>
      <c r="AV25" s="312" t="str">
        <f>IF('男子一覧表 '!AV25=1,"○","")</f>
        <v/>
      </c>
      <c r="AW25" s="353" t="str">
        <f>IF('男子一覧表 '!AW25=1,"○","")</f>
        <v/>
      </c>
      <c r="AY25" s="311">
        <v>18</v>
      </c>
      <c r="AZ25" s="312" t="str">
        <f t="shared" si="3"/>
        <v/>
      </c>
      <c r="BA25" s="312" t="str">
        <f t="shared" si="4"/>
        <v/>
      </c>
      <c r="BB25" s="324" t="str">
        <f t="shared" si="5"/>
        <v/>
      </c>
      <c r="BC25" s="352" t="str">
        <f>IF('男子一覧表 '!BC25=1,"○","")</f>
        <v/>
      </c>
      <c r="BD25" s="312" t="str">
        <f>IF('男子一覧表 '!BD25=1,"○","")</f>
        <v/>
      </c>
      <c r="BE25" s="312" t="str">
        <f>IF('男子一覧表 '!BE25=1,"○","")</f>
        <v/>
      </c>
      <c r="BF25" s="312" t="str">
        <f>IF('男子一覧表 '!BF25=1,"○","")</f>
        <v/>
      </c>
      <c r="BG25" s="312" t="str">
        <f>IF('男子一覧表 '!BG25=1,"○","")</f>
        <v/>
      </c>
      <c r="BH25" s="312" t="str">
        <f>IF('男子一覧表 '!BH25=1,"○","")</f>
        <v/>
      </c>
      <c r="BI25" s="312" t="str">
        <f>IF('男子一覧表 '!BI25=1,"○","")</f>
        <v/>
      </c>
      <c r="BJ25" s="312" t="str">
        <f>IF('男子一覧表 '!BJ25=1,"○","")</f>
        <v/>
      </c>
      <c r="BK25" s="312" t="str">
        <f>IF('男子一覧表 '!BK25=1,"○","")</f>
        <v/>
      </c>
      <c r="BL25" s="312" t="str">
        <f>IF('男子一覧表 '!BL25=1,"○","")</f>
        <v/>
      </c>
      <c r="BM25" s="312" t="str">
        <f>IF('男子一覧表 '!BM25=1,"○","")</f>
        <v/>
      </c>
      <c r="BN25" s="312" t="str">
        <f>IF('男子一覧表 '!BN25=1,"○","")</f>
        <v/>
      </c>
      <c r="BO25" s="312" t="str">
        <f>IF('男子一覧表 '!BO25=1,"○","")</f>
        <v/>
      </c>
      <c r="BP25" s="312" t="str">
        <f>IF('男子一覧表 '!BP25=1,"○","")</f>
        <v/>
      </c>
      <c r="BQ25" s="312" t="str">
        <f>IF('男子一覧表 '!BQ25=1,"○","")</f>
        <v/>
      </c>
      <c r="BR25" s="312" t="str">
        <f>IF('男子一覧表 '!BR25=1,"○","")</f>
        <v/>
      </c>
      <c r="BS25" s="312" t="str">
        <f>IF('男子一覧表 '!BS25=1,"○","")</f>
        <v/>
      </c>
      <c r="BT25" s="312" t="str">
        <f>IF('男子一覧表 '!BT25=1,"○","")</f>
        <v/>
      </c>
      <c r="BU25" s="312" t="str">
        <f>IF('男子一覧表 '!BU25=1,"○","")</f>
        <v/>
      </c>
      <c r="BV25" s="353" t="str">
        <f>IF('男子一覧表 '!BV25=1,"○","")</f>
        <v/>
      </c>
    </row>
    <row r="26" spans="1:74" ht="12" customHeight="1">
      <c r="A26" s="311">
        <v>19</v>
      </c>
      <c r="B26" s="312" t="str">
        <f>男子種目選択!B22</f>
        <v/>
      </c>
      <c r="C26" s="312" t="str">
        <f>男子種目選択!C22</f>
        <v/>
      </c>
      <c r="D26" s="324" t="str">
        <f>男子種目選択!D22</f>
        <v/>
      </c>
      <c r="E26" s="352" t="str">
        <f>IF('男子一覧表 '!E26=1,"○","")</f>
        <v/>
      </c>
      <c r="F26" s="312" t="str">
        <f>IF('男子一覧表 '!F26=1,"○","")</f>
        <v/>
      </c>
      <c r="G26" s="312" t="str">
        <f>IF('男子一覧表 '!G26=1,"○","")</f>
        <v/>
      </c>
      <c r="H26" s="312" t="str">
        <f>IF('男子一覧表 '!H26=1,"○","")</f>
        <v/>
      </c>
      <c r="I26" s="312" t="str">
        <f>IF('男子一覧表 '!I26=1,"○","")</f>
        <v/>
      </c>
      <c r="J26" s="312" t="str">
        <f>IF('男子一覧表 '!J26=1,"○","")</f>
        <v/>
      </c>
      <c r="K26" s="312" t="str">
        <f>IF('男子一覧表 '!K26=1,"○","")</f>
        <v/>
      </c>
      <c r="L26" s="312" t="str">
        <f>IF('男子一覧表 '!L26=1,"○","")</f>
        <v/>
      </c>
      <c r="M26" s="312" t="str">
        <f>IF('男子一覧表 '!M26=1,"○","")</f>
        <v/>
      </c>
      <c r="N26" s="312" t="str">
        <f>IF('男子一覧表 '!N26=1,"○","")</f>
        <v/>
      </c>
      <c r="O26" s="312" t="str">
        <f>IF('男子一覧表 '!O26=1,"○","")</f>
        <v/>
      </c>
      <c r="P26" s="312" t="str">
        <f>IF('男子一覧表 '!P26=1,"○","")</f>
        <v/>
      </c>
      <c r="Q26" s="312" t="str">
        <f>IF('男子一覧表 '!Q26=1,"○","")</f>
        <v/>
      </c>
      <c r="R26" s="312" t="str">
        <f>IF('男子一覧表 '!R26=1,"○","")</f>
        <v/>
      </c>
      <c r="S26" s="312" t="str">
        <f>IF('男子一覧表 '!S26=1,"○","")</f>
        <v/>
      </c>
      <c r="T26" s="312" t="str">
        <f>IF('男子一覧表 '!T26=1,"○","")</f>
        <v/>
      </c>
      <c r="U26" s="312" t="str">
        <f>IF('男子一覧表 '!U26=1,"○","")</f>
        <v/>
      </c>
      <c r="V26" s="312" t="str">
        <f>IF('男子一覧表 '!V26=1,"○","")</f>
        <v/>
      </c>
      <c r="W26" s="312" t="str">
        <f>IF('男子一覧表 '!W26=1,"○","")</f>
        <v/>
      </c>
      <c r="X26" s="353" t="str">
        <f>IF('男子一覧表 '!X26=1,"○","")</f>
        <v/>
      </c>
      <c r="Z26" s="311">
        <v>19</v>
      </c>
      <c r="AA26" s="312" t="str">
        <f t="shared" si="0"/>
        <v/>
      </c>
      <c r="AB26" s="312" t="str">
        <f t="shared" si="1"/>
        <v/>
      </c>
      <c r="AC26" s="324" t="str">
        <f t="shared" si="2"/>
        <v/>
      </c>
      <c r="AD26" s="352" t="str">
        <f>IF('男子一覧表 '!AD26=1,"○","")</f>
        <v/>
      </c>
      <c r="AE26" s="312" t="str">
        <f>IF('男子一覧表 '!AE26=1,"○","")</f>
        <v/>
      </c>
      <c r="AF26" s="312" t="str">
        <f>IF('男子一覧表 '!AF26=1,"○","")</f>
        <v/>
      </c>
      <c r="AG26" s="312" t="str">
        <f>IF('男子一覧表 '!AG26=1,"○","")</f>
        <v/>
      </c>
      <c r="AH26" s="312" t="str">
        <f>IF('男子一覧表 '!AH26=1,"○","")</f>
        <v/>
      </c>
      <c r="AI26" s="312" t="str">
        <f>IF('男子一覧表 '!AI26=1,"○","")</f>
        <v/>
      </c>
      <c r="AJ26" s="312" t="str">
        <f>IF('男子一覧表 '!AJ26=1,"○","")</f>
        <v/>
      </c>
      <c r="AK26" s="312" t="str">
        <f>IF('男子一覧表 '!AK26=1,"○","")</f>
        <v/>
      </c>
      <c r="AL26" s="312" t="str">
        <f>IF('男子一覧表 '!AL26=1,"○","")</f>
        <v/>
      </c>
      <c r="AM26" s="312" t="str">
        <f>IF('男子一覧表 '!AM26=1,"○","")</f>
        <v/>
      </c>
      <c r="AN26" s="312" t="str">
        <f>IF('男子一覧表 '!AN26=1,"○","")</f>
        <v/>
      </c>
      <c r="AO26" s="312" t="str">
        <f>IF('男子一覧表 '!AO26=1,"○","")</f>
        <v/>
      </c>
      <c r="AP26" s="312" t="str">
        <f>IF('男子一覧表 '!AP26=1,"○","")</f>
        <v/>
      </c>
      <c r="AQ26" s="312" t="str">
        <f>IF('男子一覧表 '!AQ26=1,"○","")</f>
        <v/>
      </c>
      <c r="AR26" s="312" t="str">
        <f>IF('男子一覧表 '!AR26=1,"○","")</f>
        <v/>
      </c>
      <c r="AS26" s="312" t="str">
        <f>IF('男子一覧表 '!AS26=1,"○","")</f>
        <v/>
      </c>
      <c r="AT26" s="312" t="str">
        <f>IF('男子一覧表 '!AT26=1,"○","")</f>
        <v/>
      </c>
      <c r="AU26" s="312" t="str">
        <f>IF('男子一覧表 '!AU26=1,"○","")</f>
        <v/>
      </c>
      <c r="AV26" s="312" t="str">
        <f>IF('男子一覧表 '!AV26=1,"○","")</f>
        <v/>
      </c>
      <c r="AW26" s="353" t="str">
        <f>IF('男子一覧表 '!AW26=1,"○","")</f>
        <v/>
      </c>
      <c r="AY26" s="311">
        <v>19</v>
      </c>
      <c r="AZ26" s="312" t="str">
        <f t="shared" si="3"/>
        <v/>
      </c>
      <c r="BA26" s="312" t="str">
        <f t="shared" si="4"/>
        <v/>
      </c>
      <c r="BB26" s="324" t="str">
        <f t="shared" si="5"/>
        <v/>
      </c>
      <c r="BC26" s="352" t="str">
        <f>IF('男子一覧表 '!BC26=1,"○","")</f>
        <v/>
      </c>
      <c r="BD26" s="312" t="str">
        <f>IF('男子一覧表 '!BD26=1,"○","")</f>
        <v/>
      </c>
      <c r="BE26" s="312" t="str">
        <f>IF('男子一覧表 '!BE26=1,"○","")</f>
        <v/>
      </c>
      <c r="BF26" s="312" t="str">
        <f>IF('男子一覧表 '!BF26=1,"○","")</f>
        <v/>
      </c>
      <c r="BG26" s="312" t="str">
        <f>IF('男子一覧表 '!BG26=1,"○","")</f>
        <v/>
      </c>
      <c r="BH26" s="312" t="str">
        <f>IF('男子一覧表 '!BH26=1,"○","")</f>
        <v/>
      </c>
      <c r="BI26" s="312" t="str">
        <f>IF('男子一覧表 '!BI26=1,"○","")</f>
        <v/>
      </c>
      <c r="BJ26" s="312" t="str">
        <f>IF('男子一覧表 '!BJ26=1,"○","")</f>
        <v/>
      </c>
      <c r="BK26" s="312" t="str">
        <f>IF('男子一覧表 '!BK26=1,"○","")</f>
        <v/>
      </c>
      <c r="BL26" s="312" t="str">
        <f>IF('男子一覧表 '!BL26=1,"○","")</f>
        <v/>
      </c>
      <c r="BM26" s="312" t="str">
        <f>IF('男子一覧表 '!BM26=1,"○","")</f>
        <v/>
      </c>
      <c r="BN26" s="312" t="str">
        <f>IF('男子一覧表 '!BN26=1,"○","")</f>
        <v/>
      </c>
      <c r="BO26" s="312" t="str">
        <f>IF('男子一覧表 '!BO26=1,"○","")</f>
        <v/>
      </c>
      <c r="BP26" s="312" t="str">
        <f>IF('男子一覧表 '!BP26=1,"○","")</f>
        <v/>
      </c>
      <c r="BQ26" s="312" t="str">
        <f>IF('男子一覧表 '!BQ26=1,"○","")</f>
        <v/>
      </c>
      <c r="BR26" s="312" t="str">
        <f>IF('男子一覧表 '!BR26=1,"○","")</f>
        <v/>
      </c>
      <c r="BS26" s="312" t="str">
        <f>IF('男子一覧表 '!BS26=1,"○","")</f>
        <v/>
      </c>
      <c r="BT26" s="312" t="str">
        <f>IF('男子一覧表 '!BT26=1,"○","")</f>
        <v/>
      </c>
      <c r="BU26" s="312" t="str">
        <f>IF('男子一覧表 '!BU26=1,"○","")</f>
        <v/>
      </c>
      <c r="BV26" s="353" t="str">
        <f>IF('男子一覧表 '!BV26=1,"○","")</f>
        <v/>
      </c>
    </row>
    <row r="27" spans="1:74" ht="12" customHeight="1">
      <c r="A27" s="311">
        <v>20</v>
      </c>
      <c r="B27" s="312" t="str">
        <f>男子種目選択!B23</f>
        <v/>
      </c>
      <c r="C27" s="312" t="str">
        <f>男子種目選択!C23</f>
        <v/>
      </c>
      <c r="D27" s="324" t="str">
        <f>男子種目選択!D23</f>
        <v/>
      </c>
      <c r="E27" s="352" t="str">
        <f>IF('男子一覧表 '!E27=1,"○","")</f>
        <v/>
      </c>
      <c r="F27" s="312" t="str">
        <f>IF('男子一覧表 '!F27=1,"○","")</f>
        <v/>
      </c>
      <c r="G27" s="312" t="str">
        <f>IF('男子一覧表 '!G27=1,"○","")</f>
        <v/>
      </c>
      <c r="H27" s="312" t="str">
        <f>IF('男子一覧表 '!H27=1,"○","")</f>
        <v/>
      </c>
      <c r="I27" s="312" t="str">
        <f>IF('男子一覧表 '!I27=1,"○","")</f>
        <v/>
      </c>
      <c r="J27" s="312" t="str">
        <f>IF('男子一覧表 '!J27=1,"○","")</f>
        <v/>
      </c>
      <c r="K27" s="312" t="str">
        <f>IF('男子一覧表 '!K27=1,"○","")</f>
        <v/>
      </c>
      <c r="L27" s="312" t="str">
        <f>IF('男子一覧表 '!L27=1,"○","")</f>
        <v/>
      </c>
      <c r="M27" s="312" t="str">
        <f>IF('男子一覧表 '!M27=1,"○","")</f>
        <v/>
      </c>
      <c r="N27" s="312" t="str">
        <f>IF('男子一覧表 '!N27=1,"○","")</f>
        <v/>
      </c>
      <c r="O27" s="312" t="str">
        <f>IF('男子一覧表 '!O27=1,"○","")</f>
        <v/>
      </c>
      <c r="P27" s="312" t="str">
        <f>IF('男子一覧表 '!P27=1,"○","")</f>
        <v/>
      </c>
      <c r="Q27" s="312" t="str">
        <f>IF('男子一覧表 '!Q27=1,"○","")</f>
        <v/>
      </c>
      <c r="R27" s="312" t="str">
        <f>IF('男子一覧表 '!R27=1,"○","")</f>
        <v/>
      </c>
      <c r="S27" s="312" t="str">
        <f>IF('男子一覧表 '!S27=1,"○","")</f>
        <v/>
      </c>
      <c r="T27" s="312" t="str">
        <f>IF('男子一覧表 '!T27=1,"○","")</f>
        <v/>
      </c>
      <c r="U27" s="312" t="str">
        <f>IF('男子一覧表 '!U27=1,"○","")</f>
        <v/>
      </c>
      <c r="V27" s="312" t="str">
        <f>IF('男子一覧表 '!V27=1,"○","")</f>
        <v/>
      </c>
      <c r="W27" s="312" t="str">
        <f>IF('男子一覧表 '!W27=1,"○","")</f>
        <v/>
      </c>
      <c r="X27" s="353" t="str">
        <f>IF('男子一覧表 '!X27=1,"○","")</f>
        <v/>
      </c>
      <c r="Z27" s="311">
        <v>20</v>
      </c>
      <c r="AA27" s="312" t="str">
        <f t="shared" si="0"/>
        <v/>
      </c>
      <c r="AB27" s="312" t="str">
        <f t="shared" si="1"/>
        <v/>
      </c>
      <c r="AC27" s="324" t="str">
        <f t="shared" si="2"/>
        <v/>
      </c>
      <c r="AD27" s="352" t="str">
        <f>IF('男子一覧表 '!AD27=1,"○","")</f>
        <v/>
      </c>
      <c r="AE27" s="312" t="str">
        <f>IF('男子一覧表 '!AE27=1,"○","")</f>
        <v/>
      </c>
      <c r="AF27" s="312" t="str">
        <f>IF('男子一覧表 '!AF27=1,"○","")</f>
        <v/>
      </c>
      <c r="AG27" s="312" t="str">
        <f>IF('男子一覧表 '!AG27=1,"○","")</f>
        <v/>
      </c>
      <c r="AH27" s="312" t="str">
        <f>IF('男子一覧表 '!AH27=1,"○","")</f>
        <v/>
      </c>
      <c r="AI27" s="312" t="str">
        <f>IF('男子一覧表 '!AI27=1,"○","")</f>
        <v/>
      </c>
      <c r="AJ27" s="312" t="str">
        <f>IF('男子一覧表 '!AJ27=1,"○","")</f>
        <v/>
      </c>
      <c r="AK27" s="312" t="str">
        <f>IF('男子一覧表 '!AK27=1,"○","")</f>
        <v/>
      </c>
      <c r="AL27" s="312" t="str">
        <f>IF('男子一覧表 '!AL27=1,"○","")</f>
        <v/>
      </c>
      <c r="AM27" s="312" t="str">
        <f>IF('男子一覧表 '!AM27=1,"○","")</f>
        <v/>
      </c>
      <c r="AN27" s="312" t="str">
        <f>IF('男子一覧表 '!AN27=1,"○","")</f>
        <v/>
      </c>
      <c r="AO27" s="312" t="str">
        <f>IF('男子一覧表 '!AO27=1,"○","")</f>
        <v/>
      </c>
      <c r="AP27" s="312" t="str">
        <f>IF('男子一覧表 '!AP27=1,"○","")</f>
        <v/>
      </c>
      <c r="AQ27" s="312" t="str">
        <f>IF('男子一覧表 '!AQ27=1,"○","")</f>
        <v/>
      </c>
      <c r="AR27" s="312" t="str">
        <f>IF('男子一覧表 '!AR27=1,"○","")</f>
        <v/>
      </c>
      <c r="AS27" s="312" t="str">
        <f>IF('男子一覧表 '!AS27=1,"○","")</f>
        <v/>
      </c>
      <c r="AT27" s="312" t="str">
        <f>IF('男子一覧表 '!AT27=1,"○","")</f>
        <v/>
      </c>
      <c r="AU27" s="312" t="str">
        <f>IF('男子一覧表 '!AU27=1,"○","")</f>
        <v/>
      </c>
      <c r="AV27" s="312" t="str">
        <f>IF('男子一覧表 '!AV27=1,"○","")</f>
        <v/>
      </c>
      <c r="AW27" s="353" t="str">
        <f>IF('男子一覧表 '!AW27=1,"○","")</f>
        <v/>
      </c>
      <c r="AY27" s="311">
        <v>20</v>
      </c>
      <c r="AZ27" s="312" t="str">
        <f t="shared" si="3"/>
        <v/>
      </c>
      <c r="BA27" s="312" t="str">
        <f t="shared" si="4"/>
        <v/>
      </c>
      <c r="BB27" s="324" t="str">
        <f t="shared" si="5"/>
        <v/>
      </c>
      <c r="BC27" s="352" t="str">
        <f>IF('男子一覧表 '!BC27=1,"○","")</f>
        <v/>
      </c>
      <c r="BD27" s="312" t="str">
        <f>IF('男子一覧表 '!BD27=1,"○","")</f>
        <v/>
      </c>
      <c r="BE27" s="312" t="str">
        <f>IF('男子一覧表 '!BE27=1,"○","")</f>
        <v/>
      </c>
      <c r="BF27" s="312" t="str">
        <f>IF('男子一覧表 '!BF27=1,"○","")</f>
        <v/>
      </c>
      <c r="BG27" s="312" t="str">
        <f>IF('男子一覧表 '!BG27=1,"○","")</f>
        <v/>
      </c>
      <c r="BH27" s="312" t="str">
        <f>IF('男子一覧表 '!BH27=1,"○","")</f>
        <v/>
      </c>
      <c r="BI27" s="312" t="str">
        <f>IF('男子一覧表 '!BI27=1,"○","")</f>
        <v/>
      </c>
      <c r="BJ27" s="312" t="str">
        <f>IF('男子一覧表 '!BJ27=1,"○","")</f>
        <v/>
      </c>
      <c r="BK27" s="312" t="str">
        <f>IF('男子一覧表 '!BK27=1,"○","")</f>
        <v/>
      </c>
      <c r="BL27" s="312" t="str">
        <f>IF('男子一覧表 '!BL27=1,"○","")</f>
        <v/>
      </c>
      <c r="BM27" s="312" t="str">
        <f>IF('男子一覧表 '!BM27=1,"○","")</f>
        <v/>
      </c>
      <c r="BN27" s="312" t="str">
        <f>IF('男子一覧表 '!BN27=1,"○","")</f>
        <v/>
      </c>
      <c r="BO27" s="312" t="str">
        <f>IF('男子一覧表 '!BO27=1,"○","")</f>
        <v/>
      </c>
      <c r="BP27" s="312" t="str">
        <f>IF('男子一覧表 '!BP27=1,"○","")</f>
        <v/>
      </c>
      <c r="BQ27" s="312" t="str">
        <f>IF('男子一覧表 '!BQ27=1,"○","")</f>
        <v/>
      </c>
      <c r="BR27" s="312" t="str">
        <f>IF('男子一覧表 '!BR27=1,"○","")</f>
        <v/>
      </c>
      <c r="BS27" s="312" t="str">
        <f>IF('男子一覧表 '!BS27=1,"○","")</f>
        <v/>
      </c>
      <c r="BT27" s="312" t="str">
        <f>IF('男子一覧表 '!BT27=1,"○","")</f>
        <v/>
      </c>
      <c r="BU27" s="312" t="str">
        <f>IF('男子一覧表 '!BU27=1,"○","")</f>
        <v/>
      </c>
      <c r="BV27" s="353" t="str">
        <f>IF('男子一覧表 '!BV27=1,"○","")</f>
        <v/>
      </c>
    </row>
    <row r="28" spans="1:74" ht="12" customHeight="1">
      <c r="A28" s="311">
        <v>21</v>
      </c>
      <c r="B28" s="312" t="str">
        <f>男子種目選択!B24</f>
        <v/>
      </c>
      <c r="C28" s="312" t="str">
        <f>男子種目選択!C24</f>
        <v/>
      </c>
      <c r="D28" s="324" t="str">
        <f>男子種目選択!D24</f>
        <v/>
      </c>
      <c r="E28" s="352" t="str">
        <f>IF('男子一覧表 '!E28=1,"○","")</f>
        <v/>
      </c>
      <c r="F28" s="312" t="str">
        <f>IF('男子一覧表 '!F28=1,"○","")</f>
        <v/>
      </c>
      <c r="G28" s="312" t="str">
        <f>IF('男子一覧表 '!G28=1,"○","")</f>
        <v/>
      </c>
      <c r="H28" s="312" t="str">
        <f>IF('男子一覧表 '!H28=1,"○","")</f>
        <v/>
      </c>
      <c r="I28" s="312" t="str">
        <f>IF('男子一覧表 '!I28=1,"○","")</f>
        <v/>
      </c>
      <c r="J28" s="312" t="str">
        <f>IF('男子一覧表 '!J28=1,"○","")</f>
        <v/>
      </c>
      <c r="K28" s="312" t="str">
        <f>IF('男子一覧表 '!K28=1,"○","")</f>
        <v/>
      </c>
      <c r="L28" s="312" t="str">
        <f>IF('男子一覧表 '!L28=1,"○","")</f>
        <v/>
      </c>
      <c r="M28" s="312" t="str">
        <f>IF('男子一覧表 '!M28=1,"○","")</f>
        <v/>
      </c>
      <c r="N28" s="312" t="str">
        <f>IF('男子一覧表 '!N28=1,"○","")</f>
        <v/>
      </c>
      <c r="O28" s="312" t="str">
        <f>IF('男子一覧表 '!O28=1,"○","")</f>
        <v/>
      </c>
      <c r="P28" s="312" t="str">
        <f>IF('男子一覧表 '!P28=1,"○","")</f>
        <v/>
      </c>
      <c r="Q28" s="312" t="str">
        <f>IF('男子一覧表 '!Q28=1,"○","")</f>
        <v/>
      </c>
      <c r="R28" s="312" t="str">
        <f>IF('男子一覧表 '!R28=1,"○","")</f>
        <v/>
      </c>
      <c r="S28" s="312" t="str">
        <f>IF('男子一覧表 '!S28=1,"○","")</f>
        <v/>
      </c>
      <c r="T28" s="312" t="str">
        <f>IF('男子一覧表 '!T28=1,"○","")</f>
        <v/>
      </c>
      <c r="U28" s="312" t="str">
        <f>IF('男子一覧表 '!U28=1,"○","")</f>
        <v/>
      </c>
      <c r="V28" s="312" t="str">
        <f>IF('男子一覧表 '!V28=1,"○","")</f>
        <v/>
      </c>
      <c r="W28" s="312" t="str">
        <f>IF('男子一覧表 '!W28=1,"○","")</f>
        <v/>
      </c>
      <c r="X28" s="353" t="str">
        <f>IF('男子一覧表 '!X28=1,"○","")</f>
        <v/>
      </c>
      <c r="Z28" s="311">
        <v>21</v>
      </c>
      <c r="AA28" s="312" t="str">
        <f t="shared" si="0"/>
        <v/>
      </c>
      <c r="AB28" s="312" t="str">
        <f t="shared" si="1"/>
        <v/>
      </c>
      <c r="AC28" s="324" t="str">
        <f t="shared" si="2"/>
        <v/>
      </c>
      <c r="AD28" s="352" t="str">
        <f>IF('男子一覧表 '!AD28=1,"○","")</f>
        <v/>
      </c>
      <c r="AE28" s="312" t="str">
        <f>IF('男子一覧表 '!AE28=1,"○","")</f>
        <v/>
      </c>
      <c r="AF28" s="312" t="str">
        <f>IF('男子一覧表 '!AF28=1,"○","")</f>
        <v/>
      </c>
      <c r="AG28" s="312" t="str">
        <f>IF('男子一覧表 '!AG28=1,"○","")</f>
        <v/>
      </c>
      <c r="AH28" s="312" t="str">
        <f>IF('男子一覧表 '!AH28=1,"○","")</f>
        <v/>
      </c>
      <c r="AI28" s="312" t="str">
        <f>IF('男子一覧表 '!AI28=1,"○","")</f>
        <v/>
      </c>
      <c r="AJ28" s="312" t="str">
        <f>IF('男子一覧表 '!AJ28=1,"○","")</f>
        <v/>
      </c>
      <c r="AK28" s="312" t="str">
        <f>IF('男子一覧表 '!AK28=1,"○","")</f>
        <v/>
      </c>
      <c r="AL28" s="312" t="str">
        <f>IF('男子一覧表 '!AL28=1,"○","")</f>
        <v/>
      </c>
      <c r="AM28" s="312" t="str">
        <f>IF('男子一覧表 '!AM28=1,"○","")</f>
        <v/>
      </c>
      <c r="AN28" s="312" t="str">
        <f>IF('男子一覧表 '!AN28=1,"○","")</f>
        <v/>
      </c>
      <c r="AO28" s="312" t="str">
        <f>IF('男子一覧表 '!AO28=1,"○","")</f>
        <v/>
      </c>
      <c r="AP28" s="312" t="str">
        <f>IF('男子一覧表 '!AP28=1,"○","")</f>
        <v/>
      </c>
      <c r="AQ28" s="312" t="str">
        <f>IF('男子一覧表 '!AQ28=1,"○","")</f>
        <v/>
      </c>
      <c r="AR28" s="312" t="str">
        <f>IF('男子一覧表 '!AR28=1,"○","")</f>
        <v/>
      </c>
      <c r="AS28" s="312" t="str">
        <f>IF('男子一覧表 '!AS28=1,"○","")</f>
        <v/>
      </c>
      <c r="AT28" s="312" t="str">
        <f>IF('男子一覧表 '!AT28=1,"○","")</f>
        <v/>
      </c>
      <c r="AU28" s="312" t="str">
        <f>IF('男子一覧表 '!AU28=1,"○","")</f>
        <v/>
      </c>
      <c r="AV28" s="312" t="str">
        <f>IF('男子一覧表 '!AV28=1,"○","")</f>
        <v/>
      </c>
      <c r="AW28" s="353" t="str">
        <f>IF('男子一覧表 '!AW28=1,"○","")</f>
        <v/>
      </c>
      <c r="AY28" s="311">
        <v>21</v>
      </c>
      <c r="AZ28" s="312" t="str">
        <f t="shared" si="3"/>
        <v/>
      </c>
      <c r="BA28" s="312" t="str">
        <f t="shared" si="4"/>
        <v/>
      </c>
      <c r="BB28" s="324" t="str">
        <f t="shared" si="5"/>
        <v/>
      </c>
      <c r="BC28" s="352" t="str">
        <f>IF('男子一覧表 '!BC28=1,"○","")</f>
        <v/>
      </c>
      <c r="BD28" s="312" t="str">
        <f>IF('男子一覧表 '!BD28=1,"○","")</f>
        <v/>
      </c>
      <c r="BE28" s="312" t="str">
        <f>IF('男子一覧表 '!BE28=1,"○","")</f>
        <v/>
      </c>
      <c r="BF28" s="312" t="str">
        <f>IF('男子一覧表 '!BF28=1,"○","")</f>
        <v/>
      </c>
      <c r="BG28" s="312" t="str">
        <f>IF('男子一覧表 '!BG28=1,"○","")</f>
        <v/>
      </c>
      <c r="BH28" s="312" t="str">
        <f>IF('男子一覧表 '!BH28=1,"○","")</f>
        <v/>
      </c>
      <c r="BI28" s="312" t="str">
        <f>IF('男子一覧表 '!BI28=1,"○","")</f>
        <v/>
      </c>
      <c r="BJ28" s="312" t="str">
        <f>IF('男子一覧表 '!BJ28=1,"○","")</f>
        <v/>
      </c>
      <c r="BK28" s="312" t="str">
        <f>IF('男子一覧表 '!BK28=1,"○","")</f>
        <v/>
      </c>
      <c r="BL28" s="312" t="str">
        <f>IF('男子一覧表 '!BL28=1,"○","")</f>
        <v/>
      </c>
      <c r="BM28" s="312" t="str">
        <f>IF('男子一覧表 '!BM28=1,"○","")</f>
        <v/>
      </c>
      <c r="BN28" s="312" t="str">
        <f>IF('男子一覧表 '!BN28=1,"○","")</f>
        <v/>
      </c>
      <c r="BO28" s="312" t="str">
        <f>IF('男子一覧表 '!BO28=1,"○","")</f>
        <v/>
      </c>
      <c r="BP28" s="312" t="str">
        <f>IF('男子一覧表 '!BP28=1,"○","")</f>
        <v/>
      </c>
      <c r="BQ28" s="312" t="str">
        <f>IF('男子一覧表 '!BQ28=1,"○","")</f>
        <v/>
      </c>
      <c r="BR28" s="312" t="str">
        <f>IF('男子一覧表 '!BR28=1,"○","")</f>
        <v/>
      </c>
      <c r="BS28" s="312" t="str">
        <f>IF('男子一覧表 '!BS28=1,"○","")</f>
        <v/>
      </c>
      <c r="BT28" s="312" t="str">
        <f>IF('男子一覧表 '!BT28=1,"○","")</f>
        <v/>
      </c>
      <c r="BU28" s="312" t="str">
        <f>IF('男子一覧表 '!BU28=1,"○","")</f>
        <v/>
      </c>
      <c r="BV28" s="353" t="str">
        <f>IF('男子一覧表 '!BV28=1,"○","")</f>
        <v/>
      </c>
    </row>
    <row r="29" spans="1:74" ht="12" customHeight="1">
      <c r="A29" s="311">
        <v>22</v>
      </c>
      <c r="B29" s="312" t="str">
        <f>男子種目選択!B25</f>
        <v/>
      </c>
      <c r="C29" s="312" t="str">
        <f>男子種目選択!C25</f>
        <v/>
      </c>
      <c r="D29" s="324" t="str">
        <f>男子種目選択!D25</f>
        <v/>
      </c>
      <c r="E29" s="352" t="str">
        <f>IF('男子一覧表 '!E29=1,"○","")</f>
        <v/>
      </c>
      <c r="F29" s="312" t="str">
        <f>IF('男子一覧表 '!F29=1,"○","")</f>
        <v/>
      </c>
      <c r="G29" s="312" t="str">
        <f>IF('男子一覧表 '!G29=1,"○","")</f>
        <v/>
      </c>
      <c r="H29" s="312" t="str">
        <f>IF('男子一覧表 '!H29=1,"○","")</f>
        <v/>
      </c>
      <c r="I29" s="312" t="str">
        <f>IF('男子一覧表 '!I29=1,"○","")</f>
        <v/>
      </c>
      <c r="J29" s="312" t="str">
        <f>IF('男子一覧表 '!J29=1,"○","")</f>
        <v/>
      </c>
      <c r="K29" s="312" t="str">
        <f>IF('男子一覧表 '!K29=1,"○","")</f>
        <v/>
      </c>
      <c r="L29" s="312" t="str">
        <f>IF('男子一覧表 '!L29=1,"○","")</f>
        <v/>
      </c>
      <c r="M29" s="312" t="str">
        <f>IF('男子一覧表 '!M29=1,"○","")</f>
        <v/>
      </c>
      <c r="N29" s="312" t="str">
        <f>IF('男子一覧表 '!N29=1,"○","")</f>
        <v/>
      </c>
      <c r="O29" s="312" t="str">
        <f>IF('男子一覧表 '!O29=1,"○","")</f>
        <v/>
      </c>
      <c r="P29" s="312" t="str">
        <f>IF('男子一覧表 '!P29=1,"○","")</f>
        <v/>
      </c>
      <c r="Q29" s="312" t="str">
        <f>IF('男子一覧表 '!Q29=1,"○","")</f>
        <v/>
      </c>
      <c r="R29" s="312" t="str">
        <f>IF('男子一覧表 '!R29=1,"○","")</f>
        <v/>
      </c>
      <c r="S29" s="312" t="str">
        <f>IF('男子一覧表 '!S29=1,"○","")</f>
        <v/>
      </c>
      <c r="T29" s="312" t="str">
        <f>IF('男子一覧表 '!T29=1,"○","")</f>
        <v/>
      </c>
      <c r="U29" s="312" t="str">
        <f>IF('男子一覧表 '!U29=1,"○","")</f>
        <v/>
      </c>
      <c r="V29" s="312" t="str">
        <f>IF('男子一覧表 '!V29=1,"○","")</f>
        <v/>
      </c>
      <c r="W29" s="312" t="str">
        <f>IF('男子一覧表 '!W29=1,"○","")</f>
        <v/>
      </c>
      <c r="X29" s="353" t="str">
        <f>IF('男子一覧表 '!X29=1,"○","")</f>
        <v/>
      </c>
      <c r="Z29" s="311">
        <v>22</v>
      </c>
      <c r="AA29" s="312" t="str">
        <f t="shared" si="0"/>
        <v/>
      </c>
      <c r="AB29" s="312" t="str">
        <f t="shared" si="1"/>
        <v/>
      </c>
      <c r="AC29" s="324" t="str">
        <f t="shared" si="2"/>
        <v/>
      </c>
      <c r="AD29" s="352" t="str">
        <f>IF('男子一覧表 '!AD29=1,"○","")</f>
        <v/>
      </c>
      <c r="AE29" s="312" t="str">
        <f>IF('男子一覧表 '!AE29=1,"○","")</f>
        <v/>
      </c>
      <c r="AF29" s="312" t="str">
        <f>IF('男子一覧表 '!AF29=1,"○","")</f>
        <v/>
      </c>
      <c r="AG29" s="312" t="str">
        <f>IF('男子一覧表 '!AG29=1,"○","")</f>
        <v/>
      </c>
      <c r="AH29" s="312" t="str">
        <f>IF('男子一覧表 '!AH29=1,"○","")</f>
        <v/>
      </c>
      <c r="AI29" s="312" t="str">
        <f>IF('男子一覧表 '!AI29=1,"○","")</f>
        <v/>
      </c>
      <c r="AJ29" s="312" t="str">
        <f>IF('男子一覧表 '!AJ29=1,"○","")</f>
        <v/>
      </c>
      <c r="AK29" s="312" t="str">
        <f>IF('男子一覧表 '!AK29=1,"○","")</f>
        <v/>
      </c>
      <c r="AL29" s="312" t="str">
        <f>IF('男子一覧表 '!AL29=1,"○","")</f>
        <v/>
      </c>
      <c r="AM29" s="312" t="str">
        <f>IF('男子一覧表 '!AM29=1,"○","")</f>
        <v/>
      </c>
      <c r="AN29" s="312" t="str">
        <f>IF('男子一覧表 '!AN29=1,"○","")</f>
        <v/>
      </c>
      <c r="AO29" s="312" t="str">
        <f>IF('男子一覧表 '!AO29=1,"○","")</f>
        <v/>
      </c>
      <c r="AP29" s="312" t="str">
        <f>IF('男子一覧表 '!AP29=1,"○","")</f>
        <v/>
      </c>
      <c r="AQ29" s="312" t="str">
        <f>IF('男子一覧表 '!AQ29=1,"○","")</f>
        <v/>
      </c>
      <c r="AR29" s="312" t="str">
        <f>IF('男子一覧表 '!AR29=1,"○","")</f>
        <v/>
      </c>
      <c r="AS29" s="312" t="str">
        <f>IF('男子一覧表 '!AS29=1,"○","")</f>
        <v/>
      </c>
      <c r="AT29" s="312" t="str">
        <f>IF('男子一覧表 '!AT29=1,"○","")</f>
        <v/>
      </c>
      <c r="AU29" s="312" t="str">
        <f>IF('男子一覧表 '!AU29=1,"○","")</f>
        <v/>
      </c>
      <c r="AV29" s="312" t="str">
        <f>IF('男子一覧表 '!AV29=1,"○","")</f>
        <v/>
      </c>
      <c r="AW29" s="353" t="str">
        <f>IF('男子一覧表 '!AW29=1,"○","")</f>
        <v/>
      </c>
      <c r="AY29" s="311">
        <v>22</v>
      </c>
      <c r="AZ29" s="312" t="str">
        <f t="shared" si="3"/>
        <v/>
      </c>
      <c r="BA29" s="312" t="str">
        <f t="shared" si="4"/>
        <v/>
      </c>
      <c r="BB29" s="324" t="str">
        <f t="shared" si="5"/>
        <v/>
      </c>
      <c r="BC29" s="352" t="str">
        <f>IF('男子一覧表 '!BC29=1,"○","")</f>
        <v/>
      </c>
      <c r="BD29" s="312" t="str">
        <f>IF('男子一覧表 '!BD29=1,"○","")</f>
        <v/>
      </c>
      <c r="BE29" s="312" t="str">
        <f>IF('男子一覧表 '!BE29=1,"○","")</f>
        <v/>
      </c>
      <c r="BF29" s="312" t="str">
        <f>IF('男子一覧表 '!BF29=1,"○","")</f>
        <v/>
      </c>
      <c r="BG29" s="312" t="str">
        <f>IF('男子一覧表 '!BG29=1,"○","")</f>
        <v/>
      </c>
      <c r="BH29" s="312" t="str">
        <f>IF('男子一覧表 '!BH29=1,"○","")</f>
        <v/>
      </c>
      <c r="BI29" s="312" t="str">
        <f>IF('男子一覧表 '!BI29=1,"○","")</f>
        <v/>
      </c>
      <c r="BJ29" s="312" t="str">
        <f>IF('男子一覧表 '!BJ29=1,"○","")</f>
        <v/>
      </c>
      <c r="BK29" s="312" t="str">
        <f>IF('男子一覧表 '!BK29=1,"○","")</f>
        <v/>
      </c>
      <c r="BL29" s="312" t="str">
        <f>IF('男子一覧表 '!BL29=1,"○","")</f>
        <v/>
      </c>
      <c r="BM29" s="312" t="str">
        <f>IF('男子一覧表 '!BM29=1,"○","")</f>
        <v/>
      </c>
      <c r="BN29" s="312" t="str">
        <f>IF('男子一覧表 '!BN29=1,"○","")</f>
        <v/>
      </c>
      <c r="BO29" s="312" t="str">
        <f>IF('男子一覧表 '!BO29=1,"○","")</f>
        <v/>
      </c>
      <c r="BP29" s="312" t="str">
        <f>IF('男子一覧表 '!BP29=1,"○","")</f>
        <v/>
      </c>
      <c r="BQ29" s="312" t="str">
        <f>IF('男子一覧表 '!BQ29=1,"○","")</f>
        <v/>
      </c>
      <c r="BR29" s="312" t="str">
        <f>IF('男子一覧表 '!BR29=1,"○","")</f>
        <v/>
      </c>
      <c r="BS29" s="312" t="str">
        <f>IF('男子一覧表 '!BS29=1,"○","")</f>
        <v/>
      </c>
      <c r="BT29" s="312" t="str">
        <f>IF('男子一覧表 '!BT29=1,"○","")</f>
        <v/>
      </c>
      <c r="BU29" s="312" t="str">
        <f>IF('男子一覧表 '!BU29=1,"○","")</f>
        <v/>
      </c>
      <c r="BV29" s="353" t="str">
        <f>IF('男子一覧表 '!BV29=1,"○","")</f>
        <v/>
      </c>
    </row>
    <row r="30" spans="1:74" ht="12" customHeight="1">
      <c r="A30" s="311">
        <v>23</v>
      </c>
      <c r="B30" s="312" t="str">
        <f>男子種目選択!B26</f>
        <v/>
      </c>
      <c r="C30" s="312" t="str">
        <f>男子種目選択!C26</f>
        <v/>
      </c>
      <c r="D30" s="324" t="str">
        <f>男子種目選択!D26</f>
        <v/>
      </c>
      <c r="E30" s="352" t="str">
        <f>IF('男子一覧表 '!E30=1,"○","")</f>
        <v/>
      </c>
      <c r="F30" s="312" t="str">
        <f>IF('男子一覧表 '!F30=1,"○","")</f>
        <v/>
      </c>
      <c r="G30" s="312" t="str">
        <f>IF('男子一覧表 '!G30=1,"○","")</f>
        <v/>
      </c>
      <c r="H30" s="312" t="str">
        <f>IF('男子一覧表 '!H30=1,"○","")</f>
        <v/>
      </c>
      <c r="I30" s="312" t="str">
        <f>IF('男子一覧表 '!I30=1,"○","")</f>
        <v/>
      </c>
      <c r="J30" s="312" t="str">
        <f>IF('男子一覧表 '!J30=1,"○","")</f>
        <v/>
      </c>
      <c r="K30" s="312" t="str">
        <f>IF('男子一覧表 '!K30=1,"○","")</f>
        <v/>
      </c>
      <c r="L30" s="312" t="str">
        <f>IF('男子一覧表 '!L30=1,"○","")</f>
        <v/>
      </c>
      <c r="M30" s="312" t="str">
        <f>IF('男子一覧表 '!M30=1,"○","")</f>
        <v/>
      </c>
      <c r="N30" s="312" t="str">
        <f>IF('男子一覧表 '!N30=1,"○","")</f>
        <v/>
      </c>
      <c r="O30" s="312" t="str">
        <f>IF('男子一覧表 '!O30=1,"○","")</f>
        <v/>
      </c>
      <c r="P30" s="312" t="str">
        <f>IF('男子一覧表 '!P30=1,"○","")</f>
        <v/>
      </c>
      <c r="Q30" s="312" t="str">
        <f>IF('男子一覧表 '!Q30=1,"○","")</f>
        <v/>
      </c>
      <c r="R30" s="312" t="str">
        <f>IF('男子一覧表 '!R30=1,"○","")</f>
        <v/>
      </c>
      <c r="S30" s="312" t="str">
        <f>IF('男子一覧表 '!S30=1,"○","")</f>
        <v/>
      </c>
      <c r="T30" s="312" t="str">
        <f>IF('男子一覧表 '!T30=1,"○","")</f>
        <v/>
      </c>
      <c r="U30" s="312" t="str">
        <f>IF('男子一覧表 '!U30=1,"○","")</f>
        <v/>
      </c>
      <c r="V30" s="312" t="str">
        <f>IF('男子一覧表 '!V30=1,"○","")</f>
        <v/>
      </c>
      <c r="W30" s="312" t="str">
        <f>IF('男子一覧表 '!W30=1,"○","")</f>
        <v/>
      </c>
      <c r="X30" s="353" t="str">
        <f>IF('男子一覧表 '!X30=1,"○","")</f>
        <v/>
      </c>
      <c r="Z30" s="311">
        <v>23</v>
      </c>
      <c r="AA30" s="312" t="str">
        <f t="shared" si="0"/>
        <v/>
      </c>
      <c r="AB30" s="312" t="str">
        <f t="shared" si="1"/>
        <v/>
      </c>
      <c r="AC30" s="324" t="str">
        <f t="shared" si="2"/>
        <v/>
      </c>
      <c r="AD30" s="352" t="str">
        <f>IF('男子一覧表 '!AD30=1,"○","")</f>
        <v/>
      </c>
      <c r="AE30" s="312" t="str">
        <f>IF('男子一覧表 '!AE30=1,"○","")</f>
        <v/>
      </c>
      <c r="AF30" s="312" t="str">
        <f>IF('男子一覧表 '!AF30=1,"○","")</f>
        <v/>
      </c>
      <c r="AG30" s="312" t="str">
        <f>IF('男子一覧表 '!AG30=1,"○","")</f>
        <v/>
      </c>
      <c r="AH30" s="312" t="str">
        <f>IF('男子一覧表 '!AH30=1,"○","")</f>
        <v/>
      </c>
      <c r="AI30" s="312" t="str">
        <f>IF('男子一覧表 '!AI30=1,"○","")</f>
        <v/>
      </c>
      <c r="AJ30" s="312" t="str">
        <f>IF('男子一覧表 '!AJ30=1,"○","")</f>
        <v/>
      </c>
      <c r="AK30" s="312" t="str">
        <f>IF('男子一覧表 '!AK30=1,"○","")</f>
        <v/>
      </c>
      <c r="AL30" s="312" t="str">
        <f>IF('男子一覧表 '!AL30=1,"○","")</f>
        <v/>
      </c>
      <c r="AM30" s="312" t="str">
        <f>IF('男子一覧表 '!AM30=1,"○","")</f>
        <v/>
      </c>
      <c r="AN30" s="312" t="str">
        <f>IF('男子一覧表 '!AN30=1,"○","")</f>
        <v/>
      </c>
      <c r="AO30" s="312" t="str">
        <f>IF('男子一覧表 '!AO30=1,"○","")</f>
        <v/>
      </c>
      <c r="AP30" s="312" t="str">
        <f>IF('男子一覧表 '!AP30=1,"○","")</f>
        <v/>
      </c>
      <c r="AQ30" s="312" t="str">
        <f>IF('男子一覧表 '!AQ30=1,"○","")</f>
        <v/>
      </c>
      <c r="AR30" s="312" t="str">
        <f>IF('男子一覧表 '!AR30=1,"○","")</f>
        <v/>
      </c>
      <c r="AS30" s="312" t="str">
        <f>IF('男子一覧表 '!AS30=1,"○","")</f>
        <v/>
      </c>
      <c r="AT30" s="312" t="str">
        <f>IF('男子一覧表 '!AT30=1,"○","")</f>
        <v/>
      </c>
      <c r="AU30" s="312" t="str">
        <f>IF('男子一覧表 '!AU30=1,"○","")</f>
        <v/>
      </c>
      <c r="AV30" s="312" t="str">
        <f>IF('男子一覧表 '!AV30=1,"○","")</f>
        <v/>
      </c>
      <c r="AW30" s="353" t="str">
        <f>IF('男子一覧表 '!AW30=1,"○","")</f>
        <v/>
      </c>
      <c r="AY30" s="311">
        <v>23</v>
      </c>
      <c r="AZ30" s="312" t="str">
        <f t="shared" si="3"/>
        <v/>
      </c>
      <c r="BA30" s="312" t="str">
        <f t="shared" si="4"/>
        <v/>
      </c>
      <c r="BB30" s="324" t="str">
        <f t="shared" si="5"/>
        <v/>
      </c>
      <c r="BC30" s="352" t="str">
        <f>IF('男子一覧表 '!BC30=1,"○","")</f>
        <v/>
      </c>
      <c r="BD30" s="312" t="str">
        <f>IF('男子一覧表 '!BD30=1,"○","")</f>
        <v/>
      </c>
      <c r="BE30" s="312" t="str">
        <f>IF('男子一覧表 '!BE30=1,"○","")</f>
        <v/>
      </c>
      <c r="BF30" s="312" t="str">
        <f>IF('男子一覧表 '!BF30=1,"○","")</f>
        <v/>
      </c>
      <c r="BG30" s="312" t="str">
        <f>IF('男子一覧表 '!BG30=1,"○","")</f>
        <v/>
      </c>
      <c r="BH30" s="312" t="str">
        <f>IF('男子一覧表 '!BH30=1,"○","")</f>
        <v/>
      </c>
      <c r="BI30" s="312" t="str">
        <f>IF('男子一覧表 '!BI30=1,"○","")</f>
        <v/>
      </c>
      <c r="BJ30" s="312" t="str">
        <f>IF('男子一覧表 '!BJ30=1,"○","")</f>
        <v/>
      </c>
      <c r="BK30" s="312" t="str">
        <f>IF('男子一覧表 '!BK30=1,"○","")</f>
        <v/>
      </c>
      <c r="BL30" s="312" t="str">
        <f>IF('男子一覧表 '!BL30=1,"○","")</f>
        <v/>
      </c>
      <c r="BM30" s="312" t="str">
        <f>IF('男子一覧表 '!BM30=1,"○","")</f>
        <v/>
      </c>
      <c r="BN30" s="312" t="str">
        <f>IF('男子一覧表 '!BN30=1,"○","")</f>
        <v/>
      </c>
      <c r="BO30" s="312" t="str">
        <f>IF('男子一覧表 '!BO30=1,"○","")</f>
        <v/>
      </c>
      <c r="BP30" s="312" t="str">
        <f>IF('男子一覧表 '!BP30=1,"○","")</f>
        <v/>
      </c>
      <c r="BQ30" s="312" t="str">
        <f>IF('男子一覧表 '!BQ30=1,"○","")</f>
        <v/>
      </c>
      <c r="BR30" s="312" t="str">
        <f>IF('男子一覧表 '!BR30=1,"○","")</f>
        <v/>
      </c>
      <c r="BS30" s="312" t="str">
        <f>IF('男子一覧表 '!BS30=1,"○","")</f>
        <v/>
      </c>
      <c r="BT30" s="312" t="str">
        <f>IF('男子一覧表 '!BT30=1,"○","")</f>
        <v/>
      </c>
      <c r="BU30" s="312" t="str">
        <f>IF('男子一覧表 '!BU30=1,"○","")</f>
        <v/>
      </c>
      <c r="BV30" s="353" t="str">
        <f>IF('男子一覧表 '!BV30=1,"○","")</f>
        <v/>
      </c>
    </row>
    <row r="31" spans="1:74" ht="12" customHeight="1">
      <c r="A31" s="311">
        <v>24</v>
      </c>
      <c r="B31" s="312" t="str">
        <f>男子種目選択!B27</f>
        <v/>
      </c>
      <c r="C31" s="312" t="str">
        <f>男子種目選択!C27</f>
        <v/>
      </c>
      <c r="D31" s="324" t="str">
        <f>男子種目選択!D27</f>
        <v/>
      </c>
      <c r="E31" s="352" t="str">
        <f>IF('男子一覧表 '!E31=1,"○","")</f>
        <v/>
      </c>
      <c r="F31" s="312" t="str">
        <f>IF('男子一覧表 '!F31=1,"○","")</f>
        <v/>
      </c>
      <c r="G31" s="312" t="str">
        <f>IF('男子一覧表 '!G31=1,"○","")</f>
        <v/>
      </c>
      <c r="H31" s="312" t="str">
        <f>IF('男子一覧表 '!H31=1,"○","")</f>
        <v/>
      </c>
      <c r="I31" s="312" t="str">
        <f>IF('男子一覧表 '!I31=1,"○","")</f>
        <v/>
      </c>
      <c r="J31" s="312" t="str">
        <f>IF('男子一覧表 '!J31=1,"○","")</f>
        <v/>
      </c>
      <c r="K31" s="312" t="str">
        <f>IF('男子一覧表 '!K31=1,"○","")</f>
        <v/>
      </c>
      <c r="L31" s="312" t="str">
        <f>IF('男子一覧表 '!L31=1,"○","")</f>
        <v/>
      </c>
      <c r="M31" s="312" t="str">
        <f>IF('男子一覧表 '!M31=1,"○","")</f>
        <v/>
      </c>
      <c r="N31" s="312" t="str">
        <f>IF('男子一覧表 '!N31=1,"○","")</f>
        <v/>
      </c>
      <c r="O31" s="312" t="str">
        <f>IF('男子一覧表 '!O31=1,"○","")</f>
        <v/>
      </c>
      <c r="P31" s="312" t="str">
        <f>IF('男子一覧表 '!P31=1,"○","")</f>
        <v/>
      </c>
      <c r="Q31" s="312" t="str">
        <f>IF('男子一覧表 '!Q31=1,"○","")</f>
        <v/>
      </c>
      <c r="R31" s="312" t="str">
        <f>IF('男子一覧表 '!R31=1,"○","")</f>
        <v/>
      </c>
      <c r="S31" s="312" t="str">
        <f>IF('男子一覧表 '!S31=1,"○","")</f>
        <v/>
      </c>
      <c r="T31" s="312" t="str">
        <f>IF('男子一覧表 '!T31=1,"○","")</f>
        <v/>
      </c>
      <c r="U31" s="312" t="str">
        <f>IF('男子一覧表 '!U31=1,"○","")</f>
        <v/>
      </c>
      <c r="V31" s="312" t="str">
        <f>IF('男子一覧表 '!V31=1,"○","")</f>
        <v/>
      </c>
      <c r="W31" s="312" t="str">
        <f>IF('男子一覧表 '!W31=1,"○","")</f>
        <v/>
      </c>
      <c r="X31" s="353" t="str">
        <f>IF('男子一覧表 '!X31=1,"○","")</f>
        <v/>
      </c>
      <c r="Z31" s="311">
        <v>24</v>
      </c>
      <c r="AA31" s="312" t="str">
        <f t="shared" si="0"/>
        <v/>
      </c>
      <c r="AB31" s="312" t="str">
        <f t="shared" si="1"/>
        <v/>
      </c>
      <c r="AC31" s="324" t="str">
        <f t="shared" si="2"/>
        <v/>
      </c>
      <c r="AD31" s="352" t="str">
        <f>IF('男子一覧表 '!AD31=1,"○","")</f>
        <v/>
      </c>
      <c r="AE31" s="312" t="str">
        <f>IF('男子一覧表 '!AE31=1,"○","")</f>
        <v/>
      </c>
      <c r="AF31" s="312" t="str">
        <f>IF('男子一覧表 '!AF31=1,"○","")</f>
        <v/>
      </c>
      <c r="AG31" s="312" t="str">
        <f>IF('男子一覧表 '!AG31=1,"○","")</f>
        <v/>
      </c>
      <c r="AH31" s="312" t="str">
        <f>IF('男子一覧表 '!AH31=1,"○","")</f>
        <v/>
      </c>
      <c r="AI31" s="312" t="str">
        <f>IF('男子一覧表 '!AI31=1,"○","")</f>
        <v/>
      </c>
      <c r="AJ31" s="312" t="str">
        <f>IF('男子一覧表 '!AJ31=1,"○","")</f>
        <v/>
      </c>
      <c r="AK31" s="312" t="str">
        <f>IF('男子一覧表 '!AK31=1,"○","")</f>
        <v/>
      </c>
      <c r="AL31" s="312" t="str">
        <f>IF('男子一覧表 '!AL31=1,"○","")</f>
        <v/>
      </c>
      <c r="AM31" s="312" t="str">
        <f>IF('男子一覧表 '!AM31=1,"○","")</f>
        <v/>
      </c>
      <c r="AN31" s="312" t="str">
        <f>IF('男子一覧表 '!AN31=1,"○","")</f>
        <v/>
      </c>
      <c r="AO31" s="312" t="str">
        <f>IF('男子一覧表 '!AO31=1,"○","")</f>
        <v/>
      </c>
      <c r="AP31" s="312" t="str">
        <f>IF('男子一覧表 '!AP31=1,"○","")</f>
        <v/>
      </c>
      <c r="AQ31" s="312" t="str">
        <f>IF('男子一覧表 '!AQ31=1,"○","")</f>
        <v/>
      </c>
      <c r="AR31" s="312" t="str">
        <f>IF('男子一覧表 '!AR31=1,"○","")</f>
        <v/>
      </c>
      <c r="AS31" s="312" t="str">
        <f>IF('男子一覧表 '!AS31=1,"○","")</f>
        <v/>
      </c>
      <c r="AT31" s="312" t="str">
        <f>IF('男子一覧表 '!AT31=1,"○","")</f>
        <v/>
      </c>
      <c r="AU31" s="312" t="str">
        <f>IF('男子一覧表 '!AU31=1,"○","")</f>
        <v/>
      </c>
      <c r="AV31" s="312" t="str">
        <f>IF('男子一覧表 '!AV31=1,"○","")</f>
        <v/>
      </c>
      <c r="AW31" s="353" t="str">
        <f>IF('男子一覧表 '!AW31=1,"○","")</f>
        <v/>
      </c>
      <c r="AY31" s="311">
        <v>24</v>
      </c>
      <c r="AZ31" s="312" t="str">
        <f t="shared" si="3"/>
        <v/>
      </c>
      <c r="BA31" s="312" t="str">
        <f t="shared" si="4"/>
        <v/>
      </c>
      <c r="BB31" s="324" t="str">
        <f t="shared" si="5"/>
        <v/>
      </c>
      <c r="BC31" s="352" t="str">
        <f>IF('男子一覧表 '!BC31=1,"○","")</f>
        <v/>
      </c>
      <c r="BD31" s="312" t="str">
        <f>IF('男子一覧表 '!BD31=1,"○","")</f>
        <v/>
      </c>
      <c r="BE31" s="312" t="str">
        <f>IF('男子一覧表 '!BE31=1,"○","")</f>
        <v/>
      </c>
      <c r="BF31" s="312" t="str">
        <f>IF('男子一覧表 '!BF31=1,"○","")</f>
        <v/>
      </c>
      <c r="BG31" s="312" t="str">
        <f>IF('男子一覧表 '!BG31=1,"○","")</f>
        <v/>
      </c>
      <c r="BH31" s="312" t="str">
        <f>IF('男子一覧表 '!BH31=1,"○","")</f>
        <v/>
      </c>
      <c r="BI31" s="312" t="str">
        <f>IF('男子一覧表 '!BI31=1,"○","")</f>
        <v/>
      </c>
      <c r="BJ31" s="312" t="str">
        <f>IF('男子一覧表 '!BJ31=1,"○","")</f>
        <v/>
      </c>
      <c r="BK31" s="312" t="str">
        <f>IF('男子一覧表 '!BK31=1,"○","")</f>
        <v/>
      </c>
      <c r="BL31" s="312" t="str">
        <f>IF('男子一覧表 '!BL31=1,"○","")</f>
        <v/>
      </c>
      <c r="BM31" s="312" t="str">
        <f>IF('男子一覧表 '!BM31=1,"○","")</f>
        <v/>
      </c>
      <c r="BN31" s="312" t="str">
        <f>IF('男子一覧表 '!BN31=1,"○","")</f>
        <v/>
      </c>
      <c r="BO31" s="312" t="str">
        <f>IF('男子一覧表 '!BO31=1,"○","")</f>
        <v/>
      </c>
      <c r="BP31" s="312" t="str">
        <f>IF('男子一覧表 '!BP31=1,"○","")</f>
        <v/>
      </c>
      <c r="BQ31" s="312" t="str">
        <f>IF('男子一覧表 '!BQ31=1,"○","")</f>
        <v/>
      </c>
      <c r="BR31" s="312" t="str">
        <f>IF('男子一覧表 '!BR31=1,"○","")</f>
        <v/>
      </c>
      <c r="BS31" s="312" t="str">
        <f>IF('男子一覧表 '!BS31=1,"○","")</f>
        <v/>
      </c>
      <c r="BT31" s="312" t="str">
        <f>IF('男子一覧表 '!BT31=1,"○","")</f>
        <v/>
      </c>
      <c r="BU31" s="312" t="str">
        <f>IF('男子一覧表 '!BU31=1,"○","")</f>
        <v/>
      </c>
      <c r="BV31" s="353" t="str">
        <f>IF('男子一覧表 '!BV31=1,"○","")</f>
        <v/>
      </c>
    </row>
    <row r="32" spans="1:74" ht="12" customHeight="1">
      <c r="A32" s="311">
        <v>25</v>
      </c>
      <c r="B32" s="312" t="str">
        <f>男子種目選択!B28</f>
        <v/>
      </c>
      <c r="C32" s="312" t="str">
        <f>男子種目選択!C28</f>
        <v/>
      </c>
      <c r="D32" s="324" t="str">
        <f>男子種目選択!D28</f>
        <v/>
      </c>
      <c r="E32" s="352" t="str">
        <f>IF('男子一覧表 '!E32=1,"○","")</f>
        <v/>
      </c>
      <c r="F32" s="312" t="str">
        <f>IF('男子一覧表 '!F32=1,"○","")</f>
        <v/>
      </c>
      <c r="G32" s="312" t="str">
        <f>IF('男子一覧表 '!G32=1,"○","")</f>
        <v/>
      </c>
      <c r="H32" s="312" t="str">
        <f>IF('男子一覧表 '!H32=1,"○","")</f>
        <v/>
      </c>
      <c r="I32" s="312" t="str">
        <f>IF('男子一覧表 '!I32=1,"○","")</f>
        <v/>
      </c>
      <c r="J32" s="312" t="str">
        <f>IF('男子一覧表 '!J32=1,"○","")</f>
        <v/>
      </c>
      <c r="K32" s="312" t="str">
        <f>IF('男子一覧表 '!K32=1,"○","")</f>
        <v/>
      </c>
      <c r="L32" s="312" t="str">
        <f>IF('男子一覧表 '!L32=1,"○","")</f>
        <v/>
      </c>
      <c r="M32" s="312" t="str">
        <f>IF('男子一覧表 '!M32=1,"○","")</f>
        <v/>
      </c>
      <c r="N32" s="312" t="str">
        <f>IF('男子一覧表 '!N32=1,"○","")</f>
        <v/>
      </c>
      <c r="O32" s="312" t="str">
        <f>IF('男子一覧表 '!O32=1,"○","")</f>
        <v/>
      </c>
      <c r="P32" s="312" t="str">
        <f>IF('男子一覧表 '!P32=1,"○","")</f>
        <v/>
      </c>
      <c r="Q32" s="312" t="str">
        <f>IF('男子一覧表 '!Q32=1,"○","")</f>
        <v/>
      </c>
      <c r="R32" s="312" t="str">
        <f>IF('男子一覧表 '!R32=1,"○","")</f>
        <v/>
      </c>
      <c r="S32" s="312" t="str">
        <f>IF('男子一覧表 '!S32=1,"○","")</f>
        <v/>
      </c>
      <c r="T32" s="312" t="str">
        <f>IF('男子一覧表 '!T32=1,"○","")</f>
        <v/>
      </c>
      <c r="U32" s="312" t="str">
        <f>IF('男子一覧表 '!U32=1,"○","")</f>
        <v/>
      </c>
      <c r="V32" s="312" t="str">
        <f>IF('男子一覧表 '!V32=1,"○","")</f>
        <v/>
      </c>
      <c r="W32" s="312" t="str">
        <f>IF('男子一覧表 '!W32=1,"○","")</f>
        <v/>
      </c>
      <c r="X32" s="353" t="str">
        <f>IF('男子一覧表 '!X32=1,"○","")</f>
        <v/>
      </c>
      <c r="Z32" s="311">
        <v>25</v>
      </c>
      <c r="AA32" s="312" t="str">
        <f t="shared" si="0"/>
        <v/>
      </c>
      <c r="AB32" s="312" t="str">
        <f t="shared" si="1"/>
        <v/>
      </c>
      <c r="AC32" s="324" t="str">
        <f t="shared" si="2"/>
        <v/>
      </c>
      <c r="AD32" s="352" t="str">
        <f>IF('男子一覧表 '!AD32=1,"○","")</f>
        <v/>
      </c>
      <c r="AE32" s="312" t="str">
        <f>IF('男子一覧表 '!AE32=1,"○","")</f>
        <v/>
      </c>
      <c r="AF32" s="312" t="str">
        <f>IF('男子一覧表 '!AF32=1,"○","")</f>
        <v/>
      </c>
      <c r="AG32" s="312" t="str">
        <f>IF('男子一覧表 '!AG32=1,"○","")</f>
        <v/>
      </c>
      <c r="AH32" s="312" t="str">
        <f>IF('男子一覧表 '!AH32=1,"○","")</f>
        <v/>
      </c>
      <c r="AI32" s="312" t="str">
        <f>IF('男子一覧表 '!AI32=1,"○","")</f>
        <v/>
      </c>
      <c r="AJ32" s="312" t="str">
        <f>IF('男子一覧表 '!AJ32=1,"○","")</f>
        <v/>
      </c>
      <c r="AK32" s="312" t="str">
        <f>IF('男子一覧表 '!AK32=1,"○","")</f>
        <v/>
      </c>
      <c r="AL32" s="312" t="str">
        <f>IF('男子一覧表 '!AL32=1,"○","")</f>
        <v/>
      </c>
      <c r="AM32" s="312" t="str">
        <f>IF('男子一覧表 '!AM32=1,"○","")</f>
        <v/>
      </c>
      <c r="AN32" s="312" t="str">
        <f>IF('男子一覧表 '!AN32=1,"○","")</f>
        <v/>
      </c>
      <c r="AO32" s="312" t="str">
        <f>IF('男子一覧表 '!AO32=1,"○","")</f>
        <v/>
      </c>
      <c r="AP32" s="312" t="str">
        <f>IF('男子一覧表 '!AP32=1,"○","")</f>
        <v/>
      </c>
      <c r="AQ32" s="312" t="str">
        <f>IF('男子一覧表 '!AQ32=1,"○","")</f>
        <v/>
      </c>
      <c r="AR32" s="312" t="str">
        <f>IF('男子一覧表 '!AR32=1,"○","")</f>
        <v/>
      </c>
      <c r="AS32" s="312" t="str">
        <f>IF('男子一覧表 '!AS32=1,"○","")</f>
        <v/>
      </c>
      <c r="AT32" s="312" t="str">
        <f>IF('男子一覧表 '!AT32=1,"○","")</f>
        <v/>
      </c>
      <c r="AU32" s="312" t="str">
        <f>IF('男子一覧表 '!AU32=1,"○","")</f>
        <v/>
      </c>
      <c r="AV32" s="312" t="str">
        <f>IF('男子一覧表 '!AV32=1,"○","")</f>
        <v/>
      </c>
      <c r="AW32" s="353" t="str">
        <f>IF('男子一覧表 '!AW32=1,"○","")</f>
        <v/>
      </c>
      <c r="AY32" s="311">
        <v>25</v>
      </c>
      <c r="AZ32" s="312" t="str">
        <f t="shared" si="3"/>
        <v/>
      </c>
      <c r="BA32" s="312" t="str">
        <f t="shared" si="4"/>
        <v/>
      </c>
      <c r="BB32" s="324" t="str">
        <f t="shared" si="5"/>
        <v/>
      </c>
      <c r="BC32" s="352" t="str">
        <f>IF('男子一覧表 '!BC32=1,"○","")</f>
        <v/>
      </c>
      <c r="BD32" s="312" t="str">
        <f>IF('男子一覧表 '!BD32=1,"○","")</f>
        <v/>
      </c>
      <c r="BE32" s="312" t="str">
        <f>IF('男子一覧表 '!BE32=1,"○","")</f>
        <v/>
      </c>
      <c r="BF32" s="312" t="str">
        <f>IF('男子一覧表 '!BF32=1,"○","")</f>
        <v/>
      </c>
      <c r="BG32" s="312" t="str">
        <f>IF('男子一覧表 '!BG32=1,"○","")</f>
        <v/>
      </c>
      <c r="BH32" s="312" t="str">
        <f>IF('男子一覧表 '!BH32=1,"○","")</f>
        <v/>
      </c>
      <c r="BI32" s="312" t="str">
        <f>IF('男子一覧表 '!BI32=1,"○","")</f>
        <v/>
      </c>
      <c r="BJ32" s="312" t="str">
        <f>IF('男子一覧表 '!BJ32=1,"○","")</f>
        <v/>
      </c>
      <c r="BK32" s="312" t="str">
        <f>IF('男子一覧表 '!BK32=1,"○","")</f>
        <v/>
      </c>
      <c r="BL32" s="312" t="str">
        <f>IF('男子一覧表 '!BL32=1,"○","")</f>
        <v/>
      </c>
      <c r="BM32" s="312" t="str">
        <f>IF('男子一覧表 '!BM32=1,"○","")</f>
        <v/>
      </c>
      <c r="BN32" s="312" t="str">
        <f>IF('男子一覧表 '!BN32=1,"○","")</f>
        <v/>
      </c>
      <c r="BO32" s="312" t="str">
        <f>IF('男子一覧表 '!BO32=1,"○","")</f>
        <v/>
      </c>
      <c r="BP32" s="312" t="str">
        <f>IF('男子一覧表 '!BP32=1,"○","")</f>
        <v/>
      </c>
      <c r="BQ32" s="312" t="str">
        <f>IF('男子一覧表 '!BQ32=1,"○","")</f>
        <v/>
      </c>
      <c r="BR32" s="312" t="str">
        <f>IF('男子一覧表 '!BR32=1,"○","")</f>
        <v/>
      </c>
      <c r="BS32" s="312" t="str">
        <f>IF('男子一覧表 '!BS32=1,"○","")</f>
        <v/>
      </c>
      <c r="BT32" s="312" t="str">
        <f>IF('男子一覧表 '!BT32=1,"○","")</f>
        <v/>
      </c>
      <c r="BU32" s="312" t="str">
        <f>IF('男子一覧表 '!BU32=1,"○","")</f>
        <v/>
      </c>
      <c r="BV32" s="353" t="str">
        <f>IF('男子一覧表 '!BV32=1,"○","")</f>
        <v/>
      </c>
    </row>
    <row r="33" spans="1:74" ht="12" customHeight="1">
      <c r="A33" s="311">
        <v>26</v>
      </c>
      <c r="B33" s="312" t="str">
        <f>男子種目選択!B29</f>
        <v/>
      </c>
      <c r="C33" s="312" t="str">
        <f>男子種目選択!C29</f>
        <v/>
      </c>
      <c r="D33" s="324" t="str">
        <f>男子種目選択!D29</f>
        <v/>
      </c>
      <c r="E33" s="352" t="str">
        <f>IF('男子一覧表 '!E33=1,"○","")</f>
        <v/>
      </c>
      <c r="F33" s="312" t="str">
        <f>IF('男子一覧表 '!F33=1,"○","")</f>
        <v/>
      </c>
      <c r="G33" s="312" t="str">
        <f>IF('男子一覧表 '!G33=1,"○","")</f>
        <v/>
      </c>
      <c r="H33" s="312" t="str">
        <f>IF('男子一覧表 '!H33=1,"○","")</f>
        <v/>
      </c>
      <c r="I33" s="312" t="str">
        <f>IF('男子一覧表 '!I33=1,"○","")</f>
        <v/>
      </c>
      <c r="J33" s="312" t="str">
        <f>IF('男子一覧表 '!J33=1,"○","")</f>
        <v/>
      </c>
      <c r="K33" s="312" t="str">
        <f>IF('男子一覧表 '!K33=1,"○","")</f>
        <v/>
      </c>
      <c r="L33" s="312" t="str">
        <f>IF('男子一覧表 '!L33=1,"○","")</f>
        <v/>
      </c>
      <c r="M33" s="312" t="str">
        <f>IF('男子一覧表 '!M33=1,"○","")</f>
        <v/>
      </c>
      <c r="N33" s="312" t="str">
        <f>IF('男子一覧表 '!N33=1,"○","")</f>
        <v/>
      </c>
      <c r="O33" s="312" t="str">
        <f>IF('男子一覧表 '!O33=1,"○","")</f>
        <v/>
      </c>
      <c r="P33" s="312" t="str">
        <f>IF('男子一覧表 '!P33=1,"○","")</f>
        <v/>
      </c>
      <c r="Q33" s="312" t="str">
        <f>IF('男子一覧表 '!Q33=1,"○","")</f>
        <v/>
      </c>
      <c r="R33" s="312" t="str">
        <f>IF('男子一覧表 '!R33=1,"○","")</f>
        <v/>
      </c>
      <c r="S33" s="312" t="str">
        <f>IF('男子一覧表 '!S33=1,"○","")</f>
        <v/>
      </c>
      <c r="T33" s="312" t="str">
        <f>IF('男子一覧表 '!T33=1,"○","")</f>
        <v/>
      </c>
      <c r="U33" s="312" t="str">
        <f>IF('男子一覧表 '!U33=1,"○","")</f>
        <v/>
      </c>
      <c r="V33" s="312" t="str">
        <f>IF('男子一覧表 '!V33=1,"○","")</f>
        <v/>
      </c>
      <c r="W33" s="312" t="str">
        <f>IF('男子一覧表 '!W33=1,"○","")</f>
        <v/>
      </c>
      <c r="X33" s="353" t="str">
        <f>IF('男子一覧表 '!X33=1,"○","")</f>
        <v/>
      </c>
      <c r="Z33" s="311">
        <v>26</v>
      </c>
      <c r="AA33" s="312" t="str">
        <f t="shared" si="0"/>
        <v/>
      </c>
      <c r="AB33" s="312" t="str">
        <f t="shared" si="1"/>
        <v/>
      </c>
      <c r="AC33" s="324" t="str">
        <f t="shared" si="2"/>
        <v/>
      </c>
      <c r="AD33" s="352" t="str">
        <f>IF('男子一覧表 '!AD33=1,"○","")</f>
        <v/>
      </c>
      <c r="AE33" s="312" t="str">
        <f>IF('男子一覧表 '!AE33=1,"○","")</f>
        <v/>
      </c>
      <c r="AF33" s="312" t="str">
        <f>IF('男子一覧表 '!AF33=1,"○","")</f>
        <v/>
      </c>
      <c r="AG33" s="312" t="str">
        <f>IF('男子一覧表 '!AG33=1,"○","")</f>
        <v/>
      </c>
      <c r="AH33" s="312" t="str">
        <f>IF('男子一覧表 '!AH33=1,"○","")</f>
        <v/>
      </c>
      <c r="AI33" s="312" t="str">
        <f>IF('男子一覧表 '!AI33=1,"○","")</f>
        <v/>
      </c>
      <c r="AJ33" s="312" t="str">
        <f>IF('男子一覧表 '!AJ33=1,"○","")</f>
        <v/>
      </c>
      <c r="AK33" s="312" t="str">
        <f>IF('男子一覧表 '!AK33=1,"○","")</f>
        <v/>
      </c>
      <c r="AL33" s="312" t="str">
        <f>IF('男子一覧表 '!AL33=1,"○","")</f>
        <v/>
      </c>
      <c r="AM33" s="312" t="str">
        <f>IF('男子一覧表 '!AM33=1,"○","")</f>
        <v/>
      </c>
      <c r="AN33" s="312" t="str">
        <f>IF('男子一覧表 '!AN33=1,"○","")</f>
        <v/>
      </c>
      <c r="AO33" s="312" t="str">
        <f>IF('男子一覧表 '!AO33=1,"○","")</f>
        <v/>
      </c>
      <c r="AP33" s="312" t="str">
        <f>IF('男子一覧表 '!AP33=1,"○","")</f>
        <v/>
      </c>
      <c r="AQ33" s="312" t="str">
        <f>IF('男子一覧表 '!AQ33=1,"○","")</f>
        <v/>
      </c>
      <c r="AR33" s="312" t="str">
        <f>IF('男子一覧表 '!AR33=1,"○","")</f>
        <v/>
      </c>
      <c r="AS33" s="312" t="str">
        <f>IF('男子一覧表 '!AS33=1,"○","")</f>
        <v/>
      </c>
      <c r="AT33" s="312" t="str">
        <f>IF('男子一覧表 '!AT33=1,"○","")</f>
        <v/>
      </c>
      <c r="AU33" s="312" t="str">
        <f>IF('男子一覧表 '!AU33=1,"○","")</f>
        <v/>
      </c>
      <c r="AV33" s="312" t="str">
        <f>IF('男子一覧表 '!AV33=1,"○","")</f>
        <v/>
      </c>
      <c r="AW33" s="353" t="str">
        <f>IF('男子一覧表 '!AW33=1,"○","")</f>
        <v/>
      </c>
      <c r="AY33" s="311">
        <v>26</v>
      </c>
      <c r="AZ33" s="312" t="str">
        <f t="shared" si="3"/>
        <v/>
      </c>
      <c r="BA33" s="312" t="str">
        <f t="shared" si="4"/>
        <v/>
      </c>
      <c r="BB33" s="324" t="str">
        <f t="shared" si="5"/>
        <v/>
      </c>
      <c r="BC33" s="352" t="str">
        <f>IF('男子一覧表 '!BC33=1,"○","")</f>
        <v/>
      </c>
      <c r="BD33" s="312" t="str">
        <f>IF('男子一覧表 '!BD33=1,"○","")</f>
        <v/>
      </c>
      <c r="BE33" s="312" t="str">
        <f>IF('男子一覧表 '!BE33=1,"○","")</f>
        <v/>
      </c>
      <c r="BF33" s="312" t="str">
        <f>IF('男子一覧表 '!BF33=1,"○","")</f>
        <v/>
      </c>
      <c r="BG33" s="312" t="str">
        <f>IF('男子一覧表 '!BG33=1,"○","")</f>
        <v/>
      </c>
      <c r="BH33" s="312" t="str">
        <f>IF('男子一覧表 '!BH33=1,"○","")</f>
        <v/>
      </c>
      <c r="BI33" s="312" t="str">
        <f>IF('男子一覧表 '!BI33=1,"○","")</f>
        <v/>
      </c>
      <c r="BJ33" s="312" t="str">
        <f>IF('男子一覧表 '!BJ33=1,"○","")</f>
        <v/>
      </c>
      <c r="BK33" s="312" t="str">
        <f>IF('男子一覧表 '!BK33=1,"○","")</f>
        <v/>
      </c>
      <c r="BL33" s="312" t="str">
        <f>IF('男子一覧表 '!BL33=1,"○","")</f>
        <v/>
      </c>
      <c r="BM33" s="312" t="str">
        <f>IF('男子一覧表 '!BM33=1,"○","")</f>
        <v/>
      </c>
      <c r="BN33" s="312" t="str">
        <f>IF('男子一覧表 '!BN33=1,"○","")</f>
        <v/>
      </c>
      <c r="BO33" s="312" t="str">
        <f>IF('男子一覧表 '!BO33=1,"○","")</f>
        <v/>
      </c>
      <c r="BP33" s="312" t="str">
        <f>IF('男子一覧表 '!BP33=1,"○","")</f>
        <v/>
      </c>
      <c r="BQ33" s="312" t="str">
        <f>IF('男子一覧表 '!BQ33=1,"○","")</f>
        <v/>
      </c>
      <c r="BR33" s="312" t="str">
        <f>IF('男子一覧表 '!BR33=1,"○","")</f>
        <v/>
      </c>
      <c r="BS33" s="312" t="str">
        <f>IF('男子一覧表 '!BS33=1,"○","")</f>
        <v/>
      </c>
      <c r="BT33" s="312" t="str">
        <f>IF('男子一覧表 '!BT33=1,"○","")</f>
        <v/>
      </c>
      <c r="BU33" s="312" t="str">
        <f>IF('男子一覧表 '!BU33=1,"○","")</f>
        <v/>
      </c>
      <c r="BV33" s="353" t="str">
        <f>IF('男子一覧表 '!BV33=1,"○","")</f>
        <v/>
      </c>
    </row>
    <row r="34" spans="1:74" ht="12" customHeight="1">
      <c r="A34" s="311">
        <v>27</v>
      </c>
      <c r="B34" s="312" t="str">
        <f>男子種目選択!B30</f>
        <v/>
      </c>
      <c r="C34" s="312" t="str">
        <f>男子種目選択!C30</f>
        <v/>
      </c>
      <c r="D34" s="324" t="str">
        <f>男子種目選択!D30</f>
        <v/>
      </c>
      <c r="E34" s="352" t="str">
        <f>IF('男子一覧表 '!E34=1,"○","")</f>
        <v/>
      </c>
      <c r="F34" s="312" t="str">
        <f>IF('男子一覧表 '!F34=1,"○","")</f>
        <v/>
      </c>
      <c r="G34" s="312" t="str">
        <f>IF('男子一覧表 '!G34=1,"○","")</f>
        <v/>
      </c>
      <c r="H34" s="312" t="str">
        <f>IF('男子一覧表 '!H34=1,"○","")</f>
        <v/>
      </c>
      <c r="I34" s="312" t="str">
        <f>IF('男子一覧表 '!I34=1,"○","")</f>
        <v/>
      </c>
      <c r="J34" s="312" t="str">
        <f>IF('男子一覧表 '!J34=1,"○","")</f>
        <v/>
      </c>
      <c r="K34" s="312" t="str">
        <f>IF('男子一覧表 '!K34=1,"○","")</f>
        <v/>
      </c>
      <c r="L34" s="312" t="str">
        <f>IF('男子一覧表 '!L34=1,"○","")</f>
        <v/>
      </c>
      <c r="M34" s="312" t="str">
        <f>IF('男子一覧表 '!M34=1,"○","")</f>
        <v/>
      </c>
      <c r="N34" s="312" t="str">
        <f>IF('男子一覧表 '!N34=1,"○","")</f>
        <v/>
      </c>
      <c r="O34" s="312" t="str">
        <f>IF('男子一覧表 '!O34=1,"○","")</f>
        <v/>
      </c>
      <c r="P34" s="312" t="str">
        <f>IF('男子一覧表 '!P34=1,"○","")</f>
        <v/>
      </c>
      <c r="Q34" s="312" t="str">
        <f>IF('男子一覧表 '!Q34=1,"○","")</f>
        <v/>
      </c>
      <c r="R34" s="312" t="str">
        <f>IF('男子一覧表 '!R34=1,"○","")</f>
        <v/>
      </c>
      <c r="S34" s="312" t="str">
        <f>IF('男子一覧表 '!S34=1,"○","")</f>
        <v/>
      </c>
      <c r="T34" s="312" t="str">
        <f>IF('男子一覧表 '!T34=1,"○","")</f>
        <v/>
      </c>
      <c r="U34" s="312" t="str">
        <f>IF('男子一覧表 '!U34=1,"○","")</f>
        <v/>
      </c>
      <c r="V34" s="312" t="str">
        <f>IF('男子一覧表 '!V34=1,"○","")</f>
        <v/>
      </c>
      <c r="W34" s="312" t="str">
        <f>IF('男子一覧表 '!W34=1,"○","")</f>
        <v/>
      </c>
      <c r="X34" s="353" t="str">
        <f>IF('男子一覧表 '!X34=1,"○","")</f>
        <v/>
      </c>
      <c r="Z34" s="311">
        <v>27</v>
      </c>
      <c r="AA34" s="312" t="str">
        <f t="shared" si="0"/>
        <v/>
      </c>
      <c r="AB34" s="312" t="str">
        <f t="shared" si="1"/>
        <v/>
      </c>
      <c r="AC34" s="324" t="str">
        <f t="shared" si="2"/>
        <v/>
      </c>
      <c r="AD34" s="352" t="str">
        <f>IF('男子一覧表 '!AD34=1,"○","")</f>
        <v/>
      </c>
      <c r="AE34" s="312" t="str">
        <f>IF('男子一覧表 '!AE34=1,"○","")</f>
        <v/>
      </c>
      <c r="AF34" s="312" t="str">
        <f>IF('男子一覧表 '!AF34=1,"○","")</f>
        <v/>
      </c>
      <c r="AG34" s="312" t="str">
        <f>IF('男子一覧表 '!AG34=1,"○","")</f>
        <v/>
      </c>
      <c r="AH34" s="312" t="str">
        <f>IF('男子一覧表 '!AH34=1,"○","")</f>
        <v/>
      </c>
      <c r="AI34" s="312" t="str">
        <f>IF('男子一覧表 '!AI34=1,"○","")</f>
        <v/>
      </c>
      <c r="AJ34" s="312" t="str">
        <f>IF('男子一覧表 '!AJ34=1,"○","")</f>
        <v/>
      </c>
      <c r="AK34" s="312" t="str">
        <f>IF('男子一覧表 '!AK34=1,"○","")</f>
        <v/>
      </c>
      <c r="AL34" s="312" t="str">
        <f>IF('男子一覧表 '!AL34=1,"○","")</f>
        <v/>
      </c>
      <c r="AM34" s="312" t="str">
        <f>IF('男子一覧表 '!AM34=1,"○","")</f>
        <v/>
      </c>
      <c r="AN34" s="312" t="str">
        <f>IF('男子一覧表 '!AN34=1,"○","")</f>
        <v/>
      </c>
      <c r="AO34" s="312" t="str">
        <f>IF('男子一覧表 '!AO34=1,"○","")</f>
        <v/>
      </c>
      <c r="AP34" s="312" t="str">
        <f>IF('男子一覧表 '!AP34=1,"○","")</f>
        <v/>
      </c>
      <c r="AQ34" s="312" t="str">
        <f>IF('男子一覧表 '!AQ34=1,"○","")</f>
        <v/>
      </c>
      <c r="AR34" s="312" t="str">
        <f>IF('男子一覧表 '!AR34=1,"○","")</f>
        <v/>
      </c>
      <c r="AS34" s="312" t="str">
        <f>IF('男子一覧表 '!AS34=1,"○","")</f>
        <v/>
      </c>
      <c r="AT34" s="312" t="str">
        <f>IF('男子一覧表 '!AT34=1,"○","")</f>
        <v/>
      </c>
      <c r="AU34" s="312" t="str">
        <f>IF('男子一覧表 '!AU34=1,"○","")</f>
        <v/>
      </c>
      <c r="AV34" s="312" t="str">
        <f>IF('男子一覧表 '!AV34=1,"○","")</f>
        <v/>
      </c>
      <c r="AW34" s="353" t="str">
        <f>IF('男子一覧表 '!AW34=1,"○","")</f>
        <v/>
      </c>
      <c r="AY34" s="311">
        <v>27</v>
      </c>
      <c r="AZ34" s="312" t="str">
        <f t="shared" si="3"/>
        <v/>
      </c>
      <c r="BA34" s="312" t="str">
        <f t="shared" si="4"/>
        <v/>
      </c>
      <c r="BB34" s="324" t="str">
        <f t="shared" si="5"/>
        <v/>
      </c>
      <c r="BC34" s="352" t="str">
        <f>IF('男子一覧表 '!BC34=1,"○","")</f>
        <v/>
      </c>
      <c r="BD34" s="312" t="str">
        <f>IF('男子一覧表 '!BD34=1,"○","")</f>
        <v/>
      </c>
      <c r="BE34" s="312" t="str">
        <f>IF('男子一覧表 '!BE34=1,"○","")</f>
        <v/>
      </c>
      <c r="BF34" s="312" t="str">
        <f>IF('男子一覧表 '!BF34=1,"○","")</f>
        <v/>
      </c>
      <c r="BG34" s="312" t="str">
        <f>IF('男子一覧表 '!BG34=1,"○","")</f>
        <v/>
      </c>
      <c r="BH34" s="312" t="str">
        <f>IF('男子一覧表 '!BH34=1,"○","")</f>
        <v/>
      </c>
      <c r="BI34" s="312" t="str">
        <f>IF('男子一覧表 '!BI34=1,"○","")</f>
        <v/>
      </c>
      <c r="BJ34" s="312" t="str">
        <f>IF('男子一覧表 '!BJ34=1,"○","")</f>
        <v/>
      </c>
      <c r="BK34" s="312" t="str">
        <f>IF('男子一覧表 '!BK34=1,"○","")</f>
        <v/>
      </c>
      <c r="BL34" s="312" t="str">
        <f>IF('男子一覧表 '!BL34=1,"○","")</f>
        <v/>
      </c>
      <c r="BM34" s="312" t="str">
        <f>IF('男子一覧表 '!BM34=1,"○","")</f>
        <v/>
      </c>
      <c r="BN34" s="312" t="str">
        <f>IF('男子一覧表 '!BN34=1,"○","")</f>
        <v/>
      </c>
      <c r="BO34" s="312" t="str">
        <f>IF('男子一覧表 '!BO34=1,"○","")</f>
        <v/>
      </c>
      <c r="BP34" s="312" t="str">
        <f>IF('男子一覧表 '!BP34=1,"○","")</f>
        <v/>
      </c>
      <c r="BQ34" s="312" t="str">
        <f>IF('男子一覧表 '!BQ34=1,"○","")</f>
        <v/>
      </c>
      <c r="BR34" s="312" t="str">
        <f>IF('男子一覧表 '!BR34=1,"○","")</f>
        <v/>
      </c>
      <c r="BS34" s="312" t="str">
        <f>IF('男子一覧表 '!BS34=1,"○","")</f>
        <v/>
      </c>
      <c r="BT34" s="312" t="str">
        <f>IF('男子一覧表 '!BT34=1,"○","")</f>
        <v/>
      </c>
      <c r="BU34" s="312" t="str">
        <f>IF('男子一覧表 '!BU34=1,"○","")</f>
        <v/>
      </c>
      <c r="BV34" s="353" t="str">
        <f>IF('男子一覧表 '!BV34=1,"○","")</f>
        <v/>
      </c>
    </row>
    <row r="35" spans="1:74" ht="12" customHeight="1">
      <c r="A35" s="311">
        <v>28</v>
      </c>
      <c r="B35" s="312" t="str">
        <f>男子種目選択!B31</f>
        <v/>
      </c>
      <c r="C35" s="312" t="str">
        <f>男子種目選択!C31</f>
        <v/>
      </c>
      <c r="D35" s="324" t="str">
        <f>男子種目選択!D31</f>
        <v/>
      </c>
      <c r="E35" s="352" t="str">
        <f>IF('男子一覧表 '!E35=1,"○","")</f>
        <v/>
      </c>
      <c r="F35" s="312" t="str">
        <f>IF('男子一覧表 '!F35=1,"○","")</f>
        <v/>
      </c>
      <c r="G35" s="312" t="str">
        <f>IF('男子一覧表 '!G35=1,"○","")</f>
        <v/>
      </c>
      <c r="H35" s="312" t="str">
        <f>IF('男子一覧表 '!H35=1,"○","")</f>
        <v/>
      </c>
      <c r="I35" s="312" t="str">
        <f>IF('男子一覧表 '!I35=1,"○","")</f>
        <v/>
      </c>
      <c r="J35" s="312" t="str">
        <f>IF('男子一覧表 '!J35=1,"○","")</f>
        <v/>
      </c>
      <c r="K35" s="312" t="str">
        <f>IF('男子一覧表 '!K35=1,"○","")</f>
        <v/>
      </c>
      <c r="L35" s="312" t="str">
        <f>IF('男子一覧表 '!L35=1,"○","")</f>
        <v/>
      </c>
      <c r="M35" s="312" t="str">
        <f>IF('男子一覧表 '!M35=1,"○","")</f>
        <v/>
      </c>
      <c r="N35" s="312" t="str">
        <f>IF('男子一覧表 '!N35=1,"○","")</f>
        <v/>
      </c>
      <c r="O35" s="312" t="str">
        <f>IF('男子一覧表 '!O35=1,"○","")</f>
        <v/>
      </c>
      <c r="P35" s="312" t="str">
        <f>IF('男子一覧表 '!P35=1,"○","")</f>
        <v/>
      </c>
      <c r="Q35" s="312" t="str">
        <f>IF('男子一覧表 '!Q35=1,"○","")</f>
        <v/>
      </c>
      <c r="R35" s="312" t="str">
        <f>IF('男子一覧表 '!R35=1,"○","")</f>
        <v/>
      </c>
      <c r="S35" s="312" t="str">
        <f>IF('男子一覧表 '!S35=1,"○","")</f>
        <v/>
      </c>
      <c r="T35" s="312" t="str">
        <f>IF('男子一覧表 '!T35=1,"○","")</f>
        <v/>
      </c>
      <c r="U35" s="312" t="str">
        <f>IF('男子一覧表 '!U35=1,"○","")</f>
        <v/>
      </c>
      <c r="V35" s="312" t="str">
        <f>IF('男子一覧表 '!V35=1,"○","")</f>
        <v/>
      </c>
      <c r="W35" s="312" t="str">
        <f>IF('男子一覧表 '!W35=1,"○","")</f>
        <v/>
      </c>
      <c r="X35" s="353" t="str">
        <f>IF('男子一覧表 '!X35=1,"○","")</f>
        <v/>
      </c>
      <c r="Z35" s="311">
        <v>28</v>
      </c>
      <c r="AA35" s="312" t="str">
        <f t="shared" si="0"/>
        <v/>
      </c>
      <c r="AB35" s="312" t="str">
        <f t="shared" si="1"/>
        <v/>
      </c>
      <c r="AC35" s="324" t="str">
        <f t="shared" si="2"/>
        <v/>
      </c>
      <c r="AD35" s="352" t="str">
        <f>IF('男子一覧表 '!AD35=1,"○","")</f>
        <v/>
      </c>
      <c r="AE35" s="312" t="str">
        <f>IF('男子一覧表 '!AE35=1,"○","")</f>
        <v/>
      </c>
      <c r="AF35" s="312" t="str">
        <f>IF('男子一覧表 '!AF35=1,"○","")</f>
        <v/>
      </c>
      <c r="AG35" s="312" t="str">
        <f>IF('男子一覧表 '!AG35=1,"○","")</f>
        <v/>
      </c>
      <c r="AH35" s="312" t="str">
        <f>IF('男子一覧表 '!AH35=1,"○","")</f>
        <v/>
      </c>
      <c r="AI35" s="312" t="str">
        <f>IF('男子一覧表 '!AI35=1,"○","")</f>
        <v/>
      </c>
      <c r="AJ35" s="312" t="str">
        <f>IF('男子一覧表 '!AJ35=1,"○","")</f>
        <v/>
      </c>
      <c r="AK35" s="312" t="str">
        <f>IF('男子一覧表 '!AK35=1,"○","")</f>
        <v/>
      </c>
      <c r="AL35" s="312" t="str">
        <f>IF('男子一覧表 '!AL35=1,"○","")</f>
        <v/>
      </c>
      <c r="AM35" s="312" t="str">
        <f>IF('男子一覧表 '!AM35=1,"○","")</f>
        <v/>
      </c>
      <c r="AN35" s="312" t="str">
        <f>IF('男子一覧表 '!AN35=1,"○","")</f>
        <v/>
      </c>
      <c r="AO35" s="312" t="str">
        <f>IF('男子一覧表 '!AO35=1,"○","")</f>
        <v/>
      </c>
      <c r="AP35" s="312" t="str">
        <f>IF('男子一覧表 '!AP35=1,"○","")</f>
        <v/>
      </c>
      <c r="AQ35" s="312" t="str">
        <f>IF('男子一覧表 '!AQ35=1,"○","")</f>
        <v/>
      </c>
      <c r="AR35" s="312" t="str">
        <f>IF('男子一覧表 '!AR35=1,"○","")</f>
        <v/>
      </c>
      <c r="AS35" s="312" t="str">
        <f>IF('男子一覧表 '!AS35=1,"○","")</f>
        <v/>
      </c>
      <c r="AT35" s="312" t="str">
        <f>IF('男子一覧表 '!AT35=1,"○","")</f>
        <v/>
      </c>
      <c r="AU35" s="312" t="str">
        <f>IF('男子一覧表 '!AU35=1,"○","")</f>
        <v/>
      </c>
      <c r="AV35" s="312" t="str">
        <f>IF('男子一覧表 '!AV35=1,"○","")</f>
        <v/>
      </c>
      <c r="AW35" s="353" t="str">
        <f>IF('男子一覧表 '!AW35=1,"○","")</f>
        <v/>
      </c>
      <c r="AY35" s="311">
        <v>28</v>
      </c>
      <c r="AZ35" s="312" t="str">
        <f t="shared" si="3"/>
        <v/>
      </c>
      <c r="BA35" s="312" t="str">
        <f t="shared" si="4"/>
        <v/>
      </c>
      <c r="BB35" s="324" t="str">
        <f t="shared" si="5"/>
        <v/>
      </c>
      <c r="BC35" s="352" t="str">
        <f>IF('男子一覧表 '!BC35=1,"○","")</f>
        <v/>
      </c>
      <c r="BD35" s="312" t="str">
        <f>IF('男子一覧表 '!BD35=1,"○","")</f>
        <v/>
      </c>
      <c r="BE35" s="312" t="str">
        <f>IF('男子一覧表 '!BE35=1,"○","")</f>
        <v/>
      </c>
      <c r="BF35" s="312" t="str">
        <f>IF('男子一覧表 '!BF35=1,"○","")</f>
        <v/>
      </c>
      <c r="BG35" s="312" t="str">
        <f>IF('男子一覧表 '!BG35=1,"○","")</f>
        <v/>
      </c>
      <c r="BH35" s="312" t="str">
        <f>IF('男子一覧表 '!BH35=1,"○","")</f>
        <v/>
      </c>
      <c r="BI35" s="312" t="str">
        <f>IF('男子一覧表 '!BI35=1,"○","")</f>
        <v/>
      </c>
      <c r="BJ35" s="312" t="str">
        <f>IF('男子一覧表 '!BJ35=1,"○","")</f>
        <v/>
      </c>
      <c r="BK35" s="312" t="str">
        <f>IF('男子一覧表 '!BK35=1,"○","")</f>
        <v/>
      </c>
      <c r="BL35" s="312" t="str">
        <f>IF('男子一覧表 '!BL35=1,"○","")</f>
        <v/>
      </c>
      <c r="BM35" s="312" t="str">
        <f>IF('男子一覧表 '!BM35=1,"○","")</f>
        <v/>
      </c>
      <c r="BN35" s="312" t="str">
        <f>IF('男子一覧表 '!BN35=1,"○","")</f>
        <v/>
      </c>
      <c r="BO35" s="312" t="str">
        <f>IF('男子一覧表 '!BO35=1,"○","")</f>
        <v/>
      </c>
      <c r="BP35" s="312" t="str">
        <f>IF('男子一覧表 '!BP35=1,"○","")</f>
        <v/>
      </c>
      <c r="BQ35" s="312" t="str">
        <f>IF('男子一覧表 '!BQ35=1,"○","")</f>
        <v/>
      </c>
      <c r="BR35" s="312" t="str">
        <f>IF('男子一覧表 '!BR35=1,"○","")</f>
        <v/>
      </c>
      <c r="BS35" s="312" t="str">
        <f>IF('男子一覧表 '!BS35=1,"○","")</f>
        <v/>
      </c>
      <c r="BT35" s="312" t="str">
        <f>IF('男子一覧表 '!BT35=1,"○","")</f>
        <v/>
      </c>
      <c r="BU35" s="312" t="str">
        <f>IF('男子一覧表 '!BU35=1,"○","")</f>
        <v/>
      </c>
      <c r="BV35" s="353" t="str">
        <f>IF('男子一覧表 '!BV35=1,"○","")</f>
        <v/>
      </c>
    </row>
    <row r="36" spans="1:74" ht="12" customHeight="1">
      <c r="A36" s="311">
        <v>29</v>
      </c>
      <c r="B36" s="312" t="str">
        <f>男子種目選択!B32</f>
        <v/>
      </c>
      <c r="C36" s="312" t="str">
        <f>男子種目選択!C32</f>
        <v/>
      </c>
      <c r="D36" s="324" t="str">
        <f>男子種目選択!D32</f>
        <v/>
      </c>
      <c r="E36" s="352" t="str">
        <f>IF('男子一覧表 '!E36=1,"○","")</f>
        <v/>
      </c>
      <c r="F36" s="312" t="str">
        <f>IF('男子一覧表 '!F36=1,"○","")</f>
        <v/>
      </c>
      <c r="G36" s="312" t="str">
        <f>IF('男子一覧表 '!G36=1,"○","")</f>
        <v/>
      </c>
      <c r="H36" s="312" t="str">
        <f>IF('男子一覧表 '!H36=1,"○","")</f>
        <v/>
      </c>
      <c r="I36" s="312" t="str">
        <f>IF('男子一覧表 '!I36=1,"○","")</f>
        <v/>
      </c>
      <c r="J36" s="312" t="str">
        <f>IF('男子一覧表 '!J36=1,"○","")</f>
        <v/>
      </c>
      <c r="K36" s="312" t="str">
        <f>IF('男子一覧表 '!K36=1,"○","")</f>
        <v/>
      </c>
      <c r="L36" s="312" t="str">
        <f>IF('男子一覧表 '!L36=1,"○","")</f>
        <v/>
      </c>
      <c r="M36" s="312" t="str">
        <f>IF('男子一覧表 '!M36=1,"○","")</f>
        <v/>
      </c>
      <c r="N36" s="312" t="str">
        <f>IF('男子一覧表 '!N36=1,"○","")</f>
        <v/>
      </c>
      <c r="O36" s="312" t="str">
        <f>IF('男子一覧表 '!O36=1,"○","")</f>
        <v/>
      </c>
      <c r="P36" s="312" t="str">
        <f>IF('男子一覧表 '!P36=1,"○","")</f>
        <v/>
      </c>
      <c r="Q36" s="312" t="str">
        <f>IF('男子一覧表 '!Q36=1,"○","")</f>
        <v/>
      </c>
      <c r="R36" s="312" t="str">
        <f>IF('男子一覧表 '!R36=1,"○","")</f>
        <v/>
      </c>
      <c r="S36" s="312" t="str">
        <f>IF('男子一覧表 '!S36=1,"○","")</f>
        <v/>
      </c>
      <c r="T36" s="312" t="str">
        <f>IF('男子一覧表 '!T36=1,"○","")</f>
        <v/>
      </c>
      <c r="U36" s="312" t="str">
        <f>IF('男子一覧表 '!U36=1,"○","")</f>
        <v/>
      </c>
      <c r="V36" s="312" t="str">
        <f>IF('男子一覧表 '!V36=1,"○","")</f>
        <v/>
      </c>
      <c r="W36" s="312" t="str">
        <f>IF('男子一覧表 '!W36=1,"○","")</f>
        <v/>
      </c>
      <c r="X36" s="353" t="str">
        <f>IF('男子一覧表 '!X36=1,"○","")</f>
        <v/>
      </c>
      <c r="Z36" s="311">
        <v>29</v>
      </c>
      <c r="AA36" s="312" t="str">
        <f t="shared" si="0"/>
        <v/>
      </c>
      <c r="AB36" s="312" t="str">
        <f t="shared" si="1"/>
        <v/>
      </c>
      <c r="AC36" s="324" t="str">
        <f t="shared" si="2"/>
        <v/>
      </c>
      <c r="AD36" s="352" t="str">
        <f>IF('男子一覧表 '!AD36=1,"○","")</f>
        <v/>
      </c>
      <c r="AE36" s="312" t="str">
        <f>IF('男子一覧表 '!AE36=1,"○","")</f>
        <v/>
      </c>
      <c r="AF36" s="312" t="str">
        <f>IF('男子一覧表 '!AF36=1,"○","")</f>
        <v/>
      </c>
      <c r="AG36" s="312" t="str">
        <f>IF('男子一覧表 '!AG36=1,"○","")</f>
        <v/>
      </c>
      <c r="AH36" s="312" t="str">
        <f>IF('男子一覧表 '!AH36=1,"○","")</f>
        <v/>
      </c>
      <c r="AI36" s="312" t="str">
        <f>IF('男子一覧表 '!AI36=1,"○","")</f>
        <v/>
      </c>
      <c r="AJ36" s="312" t="str">
        <f>IF('男子一覧表 '!AJ36=1,"○","")</f>
        <v/>
      </c>
      <c r="AK36" s="312" t="str">
        <f>IF('男子一覧表 '!AK36=1,"○","")</f>
        <v/>
      </c>
      <c r="AL36" s="312" t="str">
        <f>IF('男子一覧表 '!AL36=1,"○","")</f>
        <v/>
      </c>
      <c r="AM36" s="312" t="str">
        <f>IF('男子一覧表 '!AM36=1,"○","")</f>
        <v/>
      </c>
      <c r="AN36" s="312" t="str">
        <f>IF('男子一覧表 '!AN36=1,"○","")</f>
        <v/>
      </c>
      <c r="AO36" s="312" t="str">
        <f>IF('男子一覧表 '!AO36=1,"○","")</f>
        <v/>
      </c>
      <c r="AP36" s="312" t="str">
        <f>IF('男子一覧表 '!AP36=1,"○","")</f>
        <v/>
      </c>
      <c r="AQ36" s="312" t="str">
        <f>IF('男子一覧表 '!AQ36=1,"○","")</f>
        <v/>
      </c>
      <c r="AR36" s="312" t="str">
        <f>IF('男子一覧表 '!AR36=1,"○","")</f>
        <v/>
      </c>
      <c r="AS36" s="312" t="str">
        <f>IF('男子一覧表 '!AS36=1,"○","")</f>
        <v/>
      </c>
      <c r="AT36" s="312" t="str">
        <f>IF('男子一覧表 '!AT36=1,"○","")</f>
        <v/>
      </c>
      <c r="AU36" s="312" t="str">
        <f>IF('男子一覧表 '!AU36=1,"○","")</f>
        <v/>
      </c>
      <c r="AV36" s="312" t="str">
        <f>IF('男子一覧表 '!AV36=1,"○","")</f>
        <v/>
      </c>
      <c r="AW36" s="353" t="str">
        <f>IF('男子一覧表 '!AW36=1,"○","")</f>
        <v/>
      </c>
      <c r="AY36" s="311">
        <v>29</v>
      </c>
      <c r="AZ36" s="312" t="str">
        <f t="shared" si="3"/>
        <v/>
      </c>
      <c r="BA36" s="312" t="str">
        <f t="shared" si="4"/>
        <v/>
      </c>
      <c r="BB36" s="324" t="str">
        <f t="shared" si="5"/>
        <v/>
      </c>
      <c r="BC36" s="352" t="str">
        <f>IF('男子一覧表 '!BC36=1,"○","")</f>
        <v/>
      </c>
      <c r="BD36" s="312" t="str">
        <f>IF('男子一覧表 '!BD36=1,"○","")</f>
        <v/>
      </c>
      <c r="BE36" s="312" t="str">
        <f>IF('男子一覧表 '!BE36=1,"○","")</f>
        <v/>
      </c>
      <c r="BF36" s="312" t="str">
        <f>IF('男子一覧表 '!BF36=1,"○","")</f>
        <v/>
      </c>
      <c r="BG36" s="312" t="str">
        <f>IF('男子一覧表 '!BG36=1,"○","")</f>
        <v/>
      </c>
      <c r="BH36" s="312" t="str">
        <f>IF('男子一覧表 '!BH36=1,"○","")</f>
        <v/>
      </c>
      <c r="BI36" s="312" t="str">
        <f>IF('男子一覧表 '!BI36=1,"○","")</f>
        <v/>
      </c>
      <c r="BJ36" s="312" t="str">
        <f>IF('男子一覧表 '!BJ36=1,"○","")</f>
        <v/>
      </c>
      <c r="BK36" s="312" t="str">
        <f>IF('男子一覧表 '!BK36=1,"○","")</f>
        <v/>
      </c>
      <c r="BL36" s="312" t="str">
        <f>IF('男子一覧表 '!BL36=1,"○","")</f>
        <v/>
      </c>
      <c r="BM36" s="312" t="str">
        <f>IF('男子一覧表 '!BM36=1,"○","")</f>
        <v/>
      </c>
      <c r="BN36" s="312" t="str">
        <f>IF('男子一覧表 '!BN36=1,"○","")</f>
        <v/>
      </c>
      <c r="BO36" s="312" t="str">
        <f>IF('男子一覧表 '!BO36=1,"○","")</f>
        <v/>
      </c>
      <c r="BP36" s="312" t="str">
        <f>IF('男子一覧表 '!BP36=1,"○","")</f>
        <v/>
      </c>
      <c r="BQ36" s="312" t="str">
        <f>IF('男子一覧表 '!BQ36=1,"○","")</f>
        <v/>
      </c>
      <c r="BR36" s="312" t="str">
        <f>IF('男子一覧表 '!BR36=1,"○","")</f>
        <v/>
      </c>
      <c r="BS36" s="312" t="str">
        <f>IF('男子一覧表 '!BS36=1,"○","")</f>
        <v/>
      </c>
      <c r="BT36" s="312" t="str">
        <f>IF('男子一覧表 '!BT36=1,"○","")</f>
        <v/>
      </c>
      <c r="BU36" s="312" t="str">
        <f>IF('男子一覧表 '!BU36=1,"○","")</f>
        <v/>
      </c>
      <c r="BV36" s="353" t="str">
        <f>IF('男子一覧表 '!BV36=1,"○","")</f>
        <v/>
      </c>
    </row>
    <row r="37" spans="1:74" ht="12" customHeight="1">
      <c r="A37" s="311">
        <v>30</v>
      </c>
      <c r="B37" s="312" t="str">
        <f>男子種目選択!B33</f>
        <v/>
      </c>
      <c r="C37" s="312" t="str">
        <f>男子種目選択!C33</f>
        <v/>
      </c>
      <c r="D37" s="324" t="str">
        <f>男子種目選択!D33</f>
        <v/>
      </c>
      <c r="E37" s="352" t="str">
        <f>IF('男子一覧表 '!E37=1,"○","")</f>
        <v/>
      </c>
      <c r="F37" s="312" t="str">
        <f>IF('男子一覧表 '!F37=1,"○","")</f>
        <v/>
      </c>
      <c r="G37" s="312" t="str">
        <f>IF('男子一覧表 '!G37=1,"○","")</f>
        <v/>
      </c>
      <c r="H37" s="312" t="str">
        <f>IF('男子一覧表 '!H37=1,"○","")</f>
        <v/>
      </c>
      <c r="I37" s="312" t="str">
        <f>IF('男子一覧表 '!I37=1,"○","")</f>
        <v/>
      </c>
      <c r="J37" s="312" t="str">
        <f>IF('男子一覧表 '!J37=1,"○","")</f>
        <v/>
      </c>
      <c r="K37" s="312" t="str">
        <f>IF('男子一覧表 '!K37=1,"○","")</f>
        <v/>
      </c>
      <c r="L37" s="312" t="str">
        <f>IF('男子一覧表 '!L37=1,"○","")</f>
        <v/>
      </c>
      <c r="M37" s="312" t="str">
        <f>IF('男子一覧表 '!M37=1,"○","")</f>
        <v/>
      </c>
      <c r="N37" s="312" t="str">
        <f>IF('男子一覧表 '!N37=1,"○","")</f>
        <v/>
      </c>
      <c r="O37" s="312" t="str">
        <f>IF('男子一覧表 '!O37=1,"○","")</f>
        <v/>
      </c>
      <c r="P37" s="312" t="str">
        <f>IF('男子一覧表 '!P37=1,"○","")</f>
        <v/>
      </c>
      <c r="Q37" s="312" t="str">
        <f>IF('男子一覧表 '!Q37=1,"○","")</f>
        <v/>
      </c>
      <c r="R37" s="312" t="str">
        <f>IF('男子一覧表 '!R37=1,"○","")</f>
        <v/>
      </c>
      <c r="S37" s="312" t="str">
        <f>IF('男子一覧表 '!S37=1,"○","")</f>
        <v/>
      </c>
      <c r="T37" s="312" t="str">
        <f>IF('男子一覧表 '!T37=1,"○","")</f>
        <v/>
      </c>
      <c r="U37" s="312" t="str">
        <f>IF('男子一覧表 '!U37=1,"○","")</f>
        <v/>
      </c>
      <c r="V37" s="312" t="str">
        <f>IF('男子一覧表 '!V37=1,"○","")</f>
        <v/>
      </c>
      <c r="W37" s="312" t="str">
        <f>IF('男子一覧表 '!W37=1,"○","")</f>
        <v/>
      </c>
      <c r="X37" s="353" t="str">
        <f>IF('男子一覧表 '!X37=1,"○","")</f>
        <v/>
      </c>
      <c r="Z37" s="311">
        <v>30</v>
      </c>
      <c r="AA37" s="312" t="str">
        <f t="shared" si="0"/>
        <v/>
      </c>
      <c r="AB37" s="312" t="str">
        <f t="shared" si="1"/>
        <v/>
      </c>
      <c r="AC37" s="324" t="str">
        <f t="shared" si="2"/>
        <v/>
      </c>
      <c r="AD37" s="352" t="str">
        <f>IF('男子一覧表 '!AD37=1,"○","")</f>
        <v/>
      </c>
      <c r="AE37" s="312" t="str">
        <f>IF('男子一覧表 '!AE37=1,"○","")</f>
        <v/>
      </c>
      <c r="AF37" s="312" t="str">
        <f>IF('男子一覧表 '!AF37=1,"○","")</f>
        <v/>
      </c>
      <c r="AG37" s="312" t="str">
        <f>IF('男子一覧表 '!AG37=1,"○","")</f>
        <v/>
      </c>
      <c r="AH37" s="312" t="str">
        <f>IF('男子一覧表 '!AH37=1,"○","")</f>
        <v/>
      </c>
      <c r="AI37" s="312" t="str">
        <f>IF('男子一覧表 '!AI37=1,"○","")</f>
        <v/>
      </c>
      <c r="AJ37" s="312" t="str">
        <f>IF('男子一覧表 '!AJ37=1,"○","")</f>
        <v/>
      </c>
      <c r="AK37" s="312" t="str">
        <f>IF('男子一覧表 '!AK37=1,"○","")</f>
        <v/>
      </c>
      <c r="AL37" s="312" t="str">
        <f>IF('男子一覧表 '!AL37=1,"○","")</f>
        <v/>
      </c>
      <c r="AM37" s="312" t="str">
        <f>IF('男子一覧表 '!AM37=1,"○","")</f>
        <v/>
      </c>
      <c r="AN37" s="312" t="str">
        <f>IF('男子一覧表 '!AN37=1,"○","")</f>
        <v/>
      </c>
      <c r="AO37" s="312" t="str">
        <f>IF('男子一覧表 '!AO37=1,"○","")</f>
        <v/>
      </c>
      <c r="AP37" s="312" t="str">
        <f>IF('男子一覧表 '!AP37=1,"○","")</f>
        <v/>
      </c>
      <c r="AQ37" s="312" t="str">
        <f>IF('男子一覧表 '!AQ37=1,"○","")</f>
        <v/>
      </c>
      <c r="AR37" s="312" t="str">
        <f>IF('男子一覧表 '!AR37=1,"○","")</f>
        <v/>
      </c>
      <c r="AS37" s="312" t="str">
        <f>IF('男子一覧表 '!AS37=1,"○","")</f>
        <v/>
      </c>
      <c r="AT37" s="312" t="str">
        <f>IF('男子一覧表 '!AT37=1,"○","")</f>
        <v/>
      </c>
      <c r="AU37" s="312" t="str">
        <f>IF('男子一覧表 '!AU37=1,"○","")</f>
        <v/>
      </c>
      <c r="AV37" s="312" t="str">
        <f>IF('男子一覧表 '!AV37=1,"○","")</f>
        <v/>
      </c>
      <c r="AW37" s="353" t="str">
        <f>IF('男子一覧表 '!AW37=1,"○","")</f>
        <v/>
      </c>
      <c r="AY37" s="311">
        <v>30</v>
      </c>
      <c r="AZ37" s="312" t="str">
        <f t="shared" si="3"/>
        <v/>
      </c>
      <c r="BA37" s="312" t="str">
        <f t="shared" si="4"/>
        <v/>
      </c>
      <c r="BB37" s="324" t="str">
        <f t="shared" si="5"/>
        <v/>
      </c>
      <c r="BC37" s="352" t="str">
        <f>IF('男子一覧表 '!BC37=1,"○","")</f>
        <v/>
      </c>
      <c r="BD37" s="312" t="str">
        <f>IF('男子一覧表 '!BD37=1,"○","")</f>
        <v/>
      </c>
      <c r="BE37" s="312" t="str">
        <f>IF('男子一覧表 '!BE37=1,"○","")</f>
        <v/>
      </c>
      <c r="BF37" s="312" t="str">
        <f>IF('男子一覧表 '!BF37=1,"○","")</f>
        <v/>
      </c>
      <c r="BG37" s="312" t="str">
        <f>IF('男子一覧表 '!BG37=1,"○","")</f>
        <v/>
      </c>
      <c r="BH37" s="312" t="str">
        <f>IF('男子一覧表 '!BH37=1,"○","")</f>
        <v/>
      </c>
      <c r="BI37" s="312" t="str">
        <f>IF('男子一覧表 '!BI37=1,"○","")</f>
        <v/>
      </c>
      <c r="BJ37" s="312" t="str">
        <f>IF('男子一覧表 '!BJ37=1,"○","")</f>
        <v/>
      </c>
      <c r="BK37" s="312" t="str">
        <f>IF('男子一覧表 '!BK37=1,"○","")</f>
        <v/>
      </c>
      <c r="BL37" s="312" t="str">
        <f>IF('男子一覧表 '!BL37=1,"○","")</f>
        <v/>
      </c>
      <c r="BM37" s="312" t="str">
        <f>IF('男子一覧表 '!BM37=1,"○","")</f>
        <v/>
      </c>
      <c r="BN37" s="312" t="str">
        <f>IF('男子一覧表 '!BN37=1,"○","")</f>
        <v/>
      </c>
      <c r="BO37" s="312" t="str">
        <f>IF('男子一覧表 '!BO37=1,"○","")</f>
        <v/>
      </c>
      <c r="BP37" s="312" t="str">
        <f>IF('男子一覧表 '!BP37=1,"○","")</f>
        <v/>
      </c>
      <c r="BQ37" s="312" t="str">
        <f>IF('男子一覧表 '!BQ37=1,"○","")</f>
        <v/>
      </c>
      <c r="BR37" s="312" t="str">
        <f>IF('男子一覧表 '!BR37=1,"○","")</f>
        <v/>
      </c>
      <c r="BS37" s="312" t="str">
        <f>IF('男子一覧表 '!BS37=1,"○","")</f>
        <v/>
      </c>
      <c r="BT37" s="312" t="str">
        <f>IF('男子一覧表 '!BT37=1,"○","")</f>
        <v/>
      </c>
      <c r="BU37" s="312" t="str">
        <f>IF('男子一覧表 '!BU37=1,"○","")</f>
        <v/>
      </c>
      <c r="BV37" s="353" t="str">
        <f>IF('男子一覧表 '!BV37=1,"○","")</f>
        <v/>
      </c>
    </row>
    <row r="38" spans="1:74" ht="12" customHeight="1">
      <c r="A38" s="311">
        <v>31</v>
      </c>
      <c r="B38" s="312" t="str">
        <f>男子種目選択!B34</f>
        <v/>
      </c>
      <c r="C38" s="312" t="str">
        <f>男子種目選択!C34</f>
        <v/>
      </c>
      <c r="D38" s="324" t="str">
        <f>男子種目選択!D34</f>
        <v/>
      </c>
      <c r="E38" s="352" t="str">
        <f>IF('男子一覧表 '!E38=1,"○","")</f>
        <v/>
      </c>
      <c r="F38" s="312" t="str">
        <f>IF('男子一覧表 '!F38=1,"○","")</f>
        <v/>
      </c>
      <c r="G38" s="312" t="str">
        <f>IF('男子一覧表 '!G38=1,"○","")</f>
        <v/>
      </c>
      <c r="H38" s="312" t="str">
        <f>IF('男子一覧表 '!H38=1,"○","")</f>
        <v/>
      </c>
      <c r="I38" s="312" t="str">
        <f>IF('男子一覧表 '!I38=1,"○","")</f>
        <v/>
      </c>
      <c r="J38" s="312" t="str">
        <f>IF('男子一覧表 '!J38=1,"○","")</f>
        <v/>
      </c>
      <c r="K38" s="312" t="str">
        <f>IF('男子一覧表 '!K38=1,"○","")</f>
        <v/>
      </c>
      <c r="L38" s="312" t="str">
        <f>IF('男子一覧表 '!L38=1,"○","")</f>
        <v/>
      </c>
      <c r="M38" s="312" t="str">
        <f>IF('男子一覧表 '!M38=1,"○","")</f>
        <v/>
      </c>
      <c r="N38" s="312" t="str">
        <f>IF('男子一覧表 '!N38=1,"○","")</f>
        <v/>
      </c>
      <c r="O38" s="312" t="str">
        <f>IF('男子一覧表 '!O38=1,"○","")</f>
        <v/>
      </c>
      <c r="P38" s="312" t="str">
        <f>IF('男子一覧表 '!P38=1,"○","")</f>
        <v/>
      </c>
      <c r="Q38" s="312" t="str">
        <f>IF('男子一覧表 '!Q38=1,"○","")</f>
        <v/>
      </c>
      <c r="R38" s="312" t="str">
        <f>IF('男子一覧表 '!R38=1,"○","")</f>
        <v/>
      </c>
      <c r="S38" s="312" t="str">
        <f>IF('男子一覧表 '!S38=1,"○","")</f>
        <v/>
      </c>
      <c r="T38" s="312" t="str">
        <f>IF('男子一覧表 '!T38=1,"○","")</f>
        <v/>
      </c>
      <c r="U38" s="312" t="str">
        <f>IF('男子一覧表 '!U38=1,"○","")</f>
        <v/>
      </c>
      <c r="V38" s="312" t="str">
        <f>IF('男子一覧表 '!V38=1,"○","")</f>
        <v/>
      </c>
      <c r="W38" s="312" t="str">
        <f>IF('男子一覧表 '!W38=1,"○","")</f>
        <v/>
      </c>
      <c r="X38" s="353" t="str">
        <f>IF('男子一覧表 '!X38=1,"○","")</f>
        <v/>
      </c>
      <c r="Z38" s="311">
        <v>31</v>
      </c>
      <c r="AA38" s="312" t="str">
        <f t="shared" si="0"/>
        <v/>
      </c>
      <c r="AB38" s="312" t="str">
        <f t="shared" si="1"/>
        <v/>
      </c>
      <c r="AC38" s="324" t="str">
        <f t="shared" si="2"/>
        <v/>
      </c>
      <c r="AD38" s="352" t="str">
        <f>IF('男子一覧表 '!AD38=1,"○","")</f>
        <v/>
      </c>
      <c r="AE38" s="312" t="str">
        <f>IF('男子一覧表 '!AE38=1,"○","")</f>
        <v/>
      </c>
      <c r="AF38" s="312" t="str">
        <f>IF('男子一覧表 '!AF38=1,"○","")</f>
        <v/>
      </c>
      <c r="AG38" s="312" t="str">
        <f>IF('男子一覧表 '!AG38=1,"○","")</f>
        <v/>
      </c>
      <c r="AH38" s="312" t="str">
        <f>IF('男子一覧表 '!AH38=1,"○","")</f>
        <v/>
      </c>
      <c r="AI38" s="312" t="str">
        <f>IF('男子一覧表 '!AI38=1,"○","")</f>
        <v/>
      </c>
      <c r="AJ38" s="312" t="str">
        <f>IF('男子一覧表 '!AJ38=1,"○","")</f>
        <v/>
      </c>
      <c r="AK38" s="312" t="str">
        <f>IF('男子一覧表 '!AK38=1,"○","")</f>
        <v/>
      </c>
      <c r="AL38" s="312" t="str">
        <f>IF('男子一覧表 '!AL38=1,"○","")</f>
        <v/>
      </c>
      <c r="AM38" s="312" t="str">
        <f>IF('男子一覧表 '!AM38=1,"○","")</f>
        <v/>
      </c>
      <c r="AN38" s="312" t="str">
        <f>IF('男子一覧表 '!AN38=1,"○","")</f>
        <v/>
      </c>
      <c r="AO38" s="312" t="str">
        <f>IF('男子一覧表 '!AO38=1,"○","")</f>
        <v/>
      </c>
      <c r="AP38" s="312" t="str">
        <f>IF('男子一覧表 '!AP38=1,"○","")</f>
        <v/>
      </c>
      <c r="AQ38" s="312" t="str">
        <f>IF('男子一覧表 '!AQ38=1,"○","")</f>
        <v/>
      </c>
      <c r="AR38" s="312" t="str">
        <f>IF('男子一覧表 '!AR38=1,"○","")</f>
        <v/>
      </c>
      <c r="AS38" s="312" t="str">
        <f>IF('男子一覧表 '!AS38=1,"○","")</f>
        <v/>
      </c>
      <c r="AT38" s="312" t="str">
        <f>IF('男子一覧表 '!AT38=1,"○","")</f>
        <v/>
      </c>
      <c r="AU38" s="312" t="str">
        <f>IF('男子一覧表 '!AU38=1,"○","")</f>
        <v/>
      </c>
      <c r="AV38" s="312" t="str">
        <f>IF('男子一覧表 '!AV38=1,"○","")</f>
        <v/>
      </c>
      <c r="AW38" s="353" t="str">
        <f>IF('男子一覧表 '!AW38=1,"○","")</f>
        <v/>
      </c>
      <c r="AY38" s="311">
        <v>31</v>
      </c>
      <c r="AZ38" s="312" t="str">
        <f t="shared" si="3"/>
        <v/>
      </c>
      <c r="BA38" s="312" t="str">
        <f t="shared" si="4"/>
        <v/>
      </c>
      <c r="BB38" s="324" t="str">
        <f t="shared" si="5"/>
        <v/>
      </c>
      <c r="BC38" s="352" t="str">
        <f>IF('男子一覧表 '!BC38=1,"○","")</f>
        <v/>
      </c>
      <c r="BD38" s="312" t="str">
        <f>IF('男子一覧表 '!BD38=1,"○","")</f>
        <v/>
      </c>
      <c r="BE38" s="312" t="str">
        <f>IF('男子一覧表 '!BE38=1,"○","")</f>
        <v/>
      </c>
      <c r="BF38" s="312" t="str">
        <f>IF('男子一覧表 '!BF38=1,"○","")</f>
        <v/>
      </c>
      <c r="BG38" s="312" t="str">
        <f>IF('男子一覧表 '!BG38=1,"○","")</f>
        <v/>
      </c>
      <c r="BH38" s="312" t="str">
        <f>IF('男子一覧表 '!BH38=1,"○","")</f>
        <v/>
      </c>
      <c r="BI38" s="312" t="str">
        <f>IF('男子一覧表 '!BI38=1,"○","")</f>
        <v/>
      </c>
      <c r="BJ38" s="312" t="str">
        <f>IF('男子一覧表 '!BJ38=1,"○","")</f>
        <v/>
      </c>
      <c r="BK38" s="312" t="str">
        <f>IF('男子一覧表 '!BK38=1,"○","")</f>
        <v/>
      </c>
      <c r="BL38" s="312" t="str">
        <f>IF('男子一覧表 '!BL38=1,"○","")</f>
        <v/>
      </c>
      <c r="BM38" s="312" t="str">
        <f>IF('男子一覧表 '!BM38=1,"○","")</f>
        <v/>
      </c>
      <c r="BN38" s="312" t="str">
        <f>IF('男子一覧表 '!BN38=1,"○","")</f>
        <v/>
      </c>
      <c r="BO38" s="312" t="str">
        <f>IF('男子一覧表 '!BO38=1,"○","")</f>
        <v/>
      </c>
      <c r="BP38" s="312" t="str">
        <f>IF('男子一覧表 '!BP38=1,"○","")</f>
        <v/>
      </c>
      <c r="BQ38" s="312" t="str">
        <f>IF('男子一覧表 '!BQ38=1,"○","")</f>
        <v/>
      </c>
      <c r="BR38" s="312" t="str">
        <f>IF('男子一覧表 '!BR38=1,"○","")</f>
        <v/>
      </c>
      <c r="BS38" s="312" t="str">
        <f>IF('男子一覧表 '!BS38=1,"○","")</f>
        <v/>
      </c>
      <c r="BT38" s="312" t="str">
        <f>IF('男子一覧表 '!BT38=1,"○","")</f>
        <v/>
      </c>
      <c r="BU38" s="312" t="str">
        <f>IF('男子一覧表 '!BU38=1,"○","")</f>
        <v/>
      </c>
      <c r="BV38" s="353" t="str">
        <f>IF('男子一覧表 '!BV38=1,"○","")</f>
        <v/>
      </c>
    </row>
    <row r="39" spans="1:74" ht="12" customHeight="1">
      <c r="A39" s="311">
        <v>32</v>
      </c>
      <c r="B39" s="312" t="str">
        <f>男子種目選択!B35</f>
        <v/>
      </c>
      <c r="C39" s="312" t="str">
        <f>男子種目選択!C35</f>
        <v/>
      </c>
      <c r="D39" s="324" t="str">
        <f>男子種目選択!D35</f>
        <v/>
      </c>
      <c r="E39" s="352" t="str">
        <f>IF('男子一覧表 '!E39=1,"○","")</f>
        <v/>
      </c>
      <c r="F39" s="312" t="str">
        <f>IF('男子一覧表 '!F39=1,"○","")</f>
        <v/>
      </c>
      <c r="G39" s="312" t="str">
        <f>IF('男子一覧表 '!G39=1,"○","")</f>
        <v/>
      </c>
      <c r="H39" s="312" t="str">
        <f>IF('男子一覧表 '!H39=1,"○","")</f>
        <v/>
      </c>
      <c r="I39" s="312" t="str">
        <f>IF('男子一覧表 '!I39=1,"○","")</f>
        <v/>
      </c>
      <c r="J39" s="312" t="str">
        <f>IF('男子一覧表 '!J39=1,"○","")</f>
        <v/>
      </c>
      <c r="K39" s="312" t="str">
        <f>IF('男子一覧表 '!K39=1,"○","")</f>
        <v/>
      </c>
      <c r="L39" s="312" t="str">
        <f>IF('男子一覧表 '!L39=1,"○","")</f>
        <v/>
      </c>
      <c r="M39" s="312" t="str">
        <f>IF('男子一覧表 '!M39=1,"○","")</f>
        <v/>
      </c>
      <c r="N39" s="312" t="str">
        <f>IF('男子一覧表 '!N39=1,"○","")</f>
        <v/>
      </c>
      <c r="O39" s="312" t="str">
        <f>IF('男子一覧表 '!O39=1,"○","")</f>
        <v/>
      </c>
      <c r="P39" s="312" t="str">
        <f>IF('男子一覧表 '!P39=1,"○","")</f>
        <v/>
      </c>
      <c r="Q39" s="312" t="str">
        <f>IF('男子一覧表 '!Q39=1,"○","")</f>
        <v/>
      </c>
      <c r="R39" s="312" t="str">
        <f>IF('男子一覧表 '!R39=1,"○","")</f>
        <v/>
      </c>
      <c r="S39" s="312" t="str">
        <f>IF('男子一覧表 '!S39=1,"○","")</f>
        <v/>
      </c>
      <c r="T39" s="312" t="str">
        <f>IF('男子一覧表 '!T39=1,"○","")</f>
        <v/>
      </c>
      <c r="U39" s="312" t="str">
        <f>IF('男子一覧表 '!U39=1,"○","")</f>
        <v/>
      </c>
      <c r="V39" s="312" t="str">
        <f>IF('男子一覧表 '!V39=1,"○","")</f>
        <v/>
      </c>
      <c r="W39" s="312" t="str">
        <f>IF('男子一覧表 '!W39=1,"○","")</f>
        <v/>
      </c>
      <c r="X39" s="353" t="str">
        <f>IF('男子一覧表 '!X39=1,"○","")</f>
        <v/>
      </c>
      <c r="Z39" s="311">
        <v>32</v>
      </c>
      <c r="AA39" s="312" t="str">
        <f t="shared" si="0"/>
        <v/>
      </c>
      <c r="AB39" s="312" t="str">
        <f t="shared" si="1"/>
        <v/>
      </c>
      <c r="AC39" s="324" t="str">
        <f t="shared" si="2"/>
        <v/>
      </c>
      <c r="AD39" s="352" t="str">
        <f>IF('男子一覧表 '!AD39=1,"○","")</f>
        <v/>
      </c>
      <c r="AE39" s="312" t="str">
        <f>IF('男子一覧表 '!AE39=1,"○","")</f>
        <v/>
      </c>
      <c r="AF39" s="312" t="str">
        <f>IF('男子一覧表 '!AF39=1,"○","")</f>
        <v/>
      </c>
      <c r="AG39" s="312" t="str">
        <f>IF('男子一覧表 '!AG39=1,"○","")</f>
        <v/>
      </c>
      <c r="AH39" s="312" t="str">
        <f>IF('男子一覧表 '!AH39=1,"○","")</f>
        <v/>
      </c>
      <c r="AI39" s="312" t="str">
        <f>IF('男子一覧表 '!AI39=1,"○","")</f>
        <v/>
      </c>
      <c r="AJ39" s="312" t="str">
        <f>IF('男子一覧表 '!AJ39=1,"○","")</f>
        <v/>
      </c>
      <c r="AK39" s="312" t="str">
        <f>IF('男子一覧表 '!AK39=1,"○","")</f>
        <v/>
      </c>
      <c r="AL39" s="312" t="str">
        <f>IF('男子一覧表 '!AL39=1,"○","")</f>
        <v/>
      </c>
      <c r="AM39" s="312" t="str">
        <f>IF('男子一覧表 '!AM39=1,"○","")</f>
        <v/>
      </c>
      <c r="AN39" s="312" t="str">
        <f>IF('男子一覧表 '!AN39=1,"○","")</f>
        <v/>
      </c>
      <c r="AO39" s="312" t="str">
        <f>IF('男子一覧表 '!AO39=1,"○","")</f>
        <v/>
      </c>
      <c r="AP39" s="312" t="str">
        <f>IF('男子一覧表 '!AP39=1,"○","")</f>
        <v/>
      </c>
      <c r="AQ39" s="312" t="str">
        <f>IF('男子一覧表 '!AQ39=1,"○","")</f>
        <v/>
      </c>
      <c r="AR39" s="312" t="str">
        <f>IF('男子一覧表 '!AR39=1,"○","")</f>
        <v/>
      </c>
      <c r="AS39" s="312" t="str">
        <f>IF('男子一覧表 '!AS39=1,"○","")</f>
        <v/>
      </c>
      <c r="AT39" s="312" t="str">
        <f>IF('男子一覧表 '!AT39=1,"○","")</f>
        <v/>
      </c>
      <c r="AU39" s="312" t="str">
        <f>IF('男子一覧表 '!AU39=1,"○","")</f>
        <v/>
      </c>
      <c r="AV39" s="312" t="str">
        <f>IF('男子一覧表 '!AV39=1,"○","")</f>
        <v/>
      </c>
      <c r="AW39" s="353" t="str">
        <f>IF('男子一覧表 '!AW39=1,"○","")</f>
        <v/>
      </c>
      <c r="AY39" s="311">
        <v>32</v>
      </c>
      <c r="AZ39" s="312" t="str">
        <f t="shared" si="3"/>
        <v/>
      </c>
      <c r="BA39" s="312" t="str">
        <f t="shared" si="4"/>
        <v/>
      </c>
      <c r="BB39" s="324" t="str">
        <f t="shared" si="5"/>
        <v/>
      </c>
      <c r="BC39" s="352" t="str">
        <f>IF('男子一覧表 '!BC39=1,"○","")</f>
        <v/>
      </c>
      <c r="BD39" s="312" t="str">
        <f>IF('男子一覧表 '!BD39=1,"○","")</f>
        <v/>
      </c>
      <c r="BE39" s="312" t="str">
        <f>IF('男子一覧表 '!BE39=1,"○","")</f>
        <v/>
      </c>
      <c r="BF39" s="312" t="str">
        <f>IF('男子一覧表 '!BF39=1,"○","")</f>
        <v/>
      </c>
      <c r="BG39" s="312" t="str">
        <f>IF('男子一覧表 '!BG39=1,"○","")</f>
        <v/>
      </c>
      <c r="BH39" s="312" t="str">
        <f>IF('男子一覧表 '!BH39=1,"○","")</f>
        <v/>
      </c>
      <c r="BI39" s="312" t="str">
        <f>IF('男子一覧表 '!BI39=1,"○","")</f>
        <v/>
      </c>
      <c r="BJ39" s="312" t="str">
        <f>IF('男子一覧表 '!BJ39=1,"○","")</f>
        <v/>
      </c>
      <c r="BK39" s="312" t="str">
        <f>IF('男子一覧表 '!BK39=1,"○","")</f>
        <v/>
      </c>
      <c r="BL39" s="312" t="str">
        <f>IF('男子一覧表 '!BL39=1,"○","")</f>
        <v/>
      </c>
      <c r="BM39" s="312" t="str">
        <f>IF('男子一覧表 '!BM39=1,"○","")</f>
        <v/>
      </c>
      <c r="BN39" s="312" t="str">
        <f>IF('男子一覧表 '!BN39=1,"○","")</f>
        <v/>
      </c>
      <c r="BO39" s="312" t="str">
        <f>IF('男子一覧表 '!BO39=1,"○","")</f>
        <v/>
      </c>
      <c r="BP39" s="312" t="str">
        <f>IF('男子一覧表 '!BP39=1,"○","")</f>
        <v/>
      </c>
      <c r="BQ39" s="312" t="str">
        <f>IF('男子一覧表 '!BQ39=1,"○","")</f>
        <v/>
      </c>
      <c r="BR39" s="312" t="str">
        <f>IF('男子一覧表 '!BR39=1,"○","")</f>
        <v/>
      </c>
      <c r="BS39" s="312" t="str">
        <f>IF('男子一覧表 '!BS39=1,"○","")</f>
        <v/>
      </c>
      <c r="BT39" s="312" t="str">
        <f>IF('男子一覧表 '!BT39=1,"○","")</f>
        <v/>
      </c>
      <c r="BU39" s="312" t="str">
        <f>IF('男子一覧表 '!BU39=1,"○","")</f>
        <v/>
      </c>
      <c r="BV39" s="353" t="str">
        <f>IF('男子一覧表 '!BV39=1,"○","")</f>
        <v/>
      </c>
    </row>
    <row r="40" spans="1:74" ht="12" customHeight="1">
      <c r="A40" s="311">
        <v>33</v>
      </c>
      <c r="B40" s="312" t="str">
        <f>男子種目選択!B36</f>
        <v/>
      </c>
      <c r="C40" s="312" t="str">
        <f>男子種目選択!C36</f>
        <v/>
      </c>
      <c r="D40" s="324" t="str">
        <f>男子種目選択!D36</f>
        <v/>
      </c>
      <c r="E40" s="352" t="str">
        <f>IF('男子一覧表 '!E40=1,"○","")</f>
        <v/>
      </c>
      <c r="F40" s="312" t="str">
        <f>IF('男子一覧表 '!F40=1,"○","")</f>
        <v/>
      </c>
      <c r="G40" s="312" t="str">
        <f>IF('男子一覧表 '!G40=1,"○","")</f>
        <v/>
      </c>
      <c r="H40" s="312" t="str">
        <f>IF('男子一覧表 '!H40=1,"○","")</f>
        <v/>
      </c>
      <c r="I40" s="312" t="str">
        <f>IF('男子一覧表 '!I40=1,"○","")</f>
        <v/>
      </c>
      <c r="J40" s="312" t="str">
        <f>IF('男子一覧表 '!J40=1,"○","")</f>
        <v/>
      </c>
      <c r="K40" s="312" t="str">
        <f>IF('男子一覧表 '!K40=1,"○","")</f>
        <v/>
      </c>
      <c r="L40" s="312" t="str">
        <f>IF('男子一覧表 '!L40=1,"○","")</f>
        <v/>
      </c>
      <c r="M40" s="312" t="str">
        <f>IF('男子一覧表 '!M40=1,"○","")</f>
        <v/>
      </c>
      <c r="N40" s="312" t="str">
        <f>IF('男子一覧表 '!N40=1,"○","")</f>
        <v/>
      </c>
      <c r="O40" s="312" t="str">
        <f>IF('男子一覧表 '!O40=1,"○","")</f>
        <v/>
      </c>
      <c r="P40" s="312" t="str">
        <f>IF('男子一覧表 '!P40=1,"○","")</f>
        <v/>
      </c>
      <c r="Q40" s="312" t="str">
        <f>IF('男子一覧表 '!Q40=1,"○","")</f>
        <v/>
      </c>
      <c r="R40" s="312" t="str">
        <f>IF('男子一覧表 '!R40=1,"○","")</f>
        <v/>
      </c>
      <c r="S40" s="312" t="str">
        <f>IF('男子一覧表 '!S40=1,"○","")</f>
        <v/>
      </c>
      <c r="T40" s="312" t="str">
        <f>IF('男子一覧表 '!T40=1,"○","")</f>
        <v/>
      </c>
      <c r="U40" s="312" t="str">
        <f>IF('男子一覧表 '!U40=1,"○","")</f>
        <v/>
      </c>
      <c r="V40" s="312" t="str">
        <f>IF('男子一覧表 '!V40=1,"○","")</f>
        <v/>
      </c>
      <c r="W40" s="312" t="str">
        <f>IF('男子一覧表 '!W40=1,"○","")</f>
        <v/>
      </c>
      <c r="X40" s="353" t="str">
        <f>IF('男子一覧表 '!X40=1,"○","")</f>
        <v/>
      </c>
      <c r="Z40" s="311">
        <v>33</v>
      </c>
      <c r="AA40" s="312" t="str">
        <f t="shared" si="0"/>
        <v/>
      </c>
      <c r="AB40" s="312" t="str">
        <f t="shared" si="1"/>
        <v/>
      </c>
      <c r="AC40" s="324" t="str">
        <f t="shared" si="2"/>
        <v/>
      </c>
      <c r="AD40" s="352" t="str">
        <f>IF('男子一覧表 '!AD40=1,"○","")</f>
        <v/>
      </c>
      <c r="AE40" s="312" t="str">
        <f>IF('男子一覧表 '!AE40=1,"○","")</f>
        <v/>
      </c>
      <c r="AF40" s="312" t="str">
        <f>IF('男子一覧表 '!AF40=1,"○","")</f>
        <v/>
      </c>
      <c r="AG40" s="312" t="str">
        <f>IF('男子一覧表 '!AG40=1,"○","")</f>
        <v/>
      </c>
      <c r="AH40" s="312" t="str">
        <f>IF('男子一覧表 '!AH40=1,"○","")</f>
        <v/>
      </c>
      <c r="AI40" s="312" t="str">
        <f>IF('男子一覧表 '!AI40=1,"○","")</f>
        <v/>
      </c>
      <c r="AJ40" s="312" t="str">
        <f>IF('男子一覧表 '!AJ40=1,"○","")</f>
        <v/>
      </c>
      <c r="AK40" s="312" t="str">
        <f>IF('男子一覧表 '!AK40=1,"○","")</f>
        <v/>
      </c>
      <c r="AL40" s="312" t="str">
        <f>IF('男子一覧表 '!AL40=1,"○","")</f>
        <v/>
      </c>
      <c r="AM40" s="312" t="str">
        <f>IF('男子一覧表 '!AM40=1,"○","")</f>
        <v/>
      </c>
      <c r="AN40" s="312" t="str">
        <f>IF('男子一覧表 '!AN40=1,"○","")</f>
        <v/>
      </c>
      <c r="AO40" s="312" t="str">
        <f>IF('男子一覧表 '!AO40=1,"○","")</f>
        <v/>
      </c>
      <c r="AP40" s="312" t="str">
        <f>IF('男子一覧表 '!AP40=1,"○","")</f>
        <v/>
      </c>
      <c r="AQ40" s="312" t="str">
        <f>IF('男子一覧表 '!AQ40=1,"○","")</f>
        <v/>
      </c>
      <c r="AR40" s="312" t="str">
        <f>IF('男子一覧表 '!AR40=1,"○","")</f>
        <v/>
      </c>
      <c r="AS40" s="312" t="str">
        <f>IF('男子一覧表 '!AS40=1,"○","")</f>
        <v/>
      </c>
      <c r="AT40" s="312" t="str">
        <f>IF('男子一覧表 '!AT40=1,"○","")</f>
        <v/>
      </c>
      <c r="AU40" s="312" t="str">
        <f>IF('男子一覧表 '!AU40=1,"○","")</f>
        <v/>
      </c>
      <c r="AV40" s="312" t="str">
        <f>IF('男子一覧表 '!AV40=1,"○","")</f>
        <v/>
      </c>
      <c r="AW40" s="353" t="str">
        <f>IF('男子一覧表 '!AW40=1,"○","")</f>
        <v/>
      </c>
      <c r="AY40" s="311">
        <v>33</v>
      </c>
      <c r="AZ40" s="312" t="str">
        <f t="shared" si="3"/>
        <v/>
      </c>
      <c r="BA40" s="312" t="str">
        <f t="shared" si="4"/>
        <v/>
      </c>
      <c r="BB40" s="324" t="str">
        <f t="shared" si="5"/>
        <v/>
      </c>
      <c r="BC40" s="352" t="str">
        <f>IF('男子一覧表 '!BC40=1,"○","")</f>
        <v/>
      </c>
      <c r="BD40" s="312" t="str">
        <f>IF('男子一覧表 '!BD40=1,"○","")</f>
        <v/>
      </c>
      <c r="BE40" s="312" t="str">
        <f>IF('男子一覧表 '!BE40=1,"○","")</f>
        <v/>
      </c>
      <c r="BF40" s="312" t="str">
        <f>IF('男子一覧表 '!BF40=1,"○","")</f>
        <v/>
      </c>
      <c r="BG40" s="312" t="str">
        <f>IF('男子一覧表 '!BG40=1,"○","")</f>
        <v/>
      </c>
      <c r="BH40" s="312" t="str">
        <f>IF('男子一覧表 '!BH40=1,"○","")</f>
        <v/>
      </c>
      <c r="BI40" s="312" t="str">
        <f>IF('男子一覧表 '!BI40=1,"○","")</f>
        <v/>
      </c>
      <c r="BJ40" s="312" t="str">
        <f>IF('男子一覧表 '!BJ40=1,"○","")</f>
        <v/>
      </c>
      <c r="BK40" s="312" t="str">
        <f>IF('男子一覧表 '!BK40=1,"○","")</f>
        <v/>
      </c>
      <c r="BL40" s="312" t="str">
        <f>IF('男子一覧表 '!BL40=1,"○","")</f>
        <v/>
      </c>
      <c r="BM40" s="312" t="str">
        <f>IF('男子一覧表 '!BM40=1,"○","")</f>
        <v/>
      </c>
      <c r="BN40" s="312" t="str">
        <f>IF('男子一覧表 '!BN40=1,"○","")</f>
        <v/>
      </c>
      <c r="BO40" s="312" t="str">
        <f>IF('男子一覧表 '!BO40=1,"○","")</f>
        <v/>
      </c>
      <c r="BP40" s="312" t="str">
        <f>IF('男子一覧表 '!BP40=1,"○","")</f>
        <v/>
      </c>
      <c r="BQ40" s="312" t="str">
        <f>IF('男子一覧表 '!BQ40=1,"○","")</f>
        <v/>
      </c>
      <c r="BR40" s="312" t="str">
        <f>IF('男子一覧表 '!BR40=1,"○","")</f>
        <v/>
      </c>
      <c r="BS40" s="312" t="str">
        <f>IF('男子一覧表 '!BS40=1,"○","")</f>
        <v/>
      </c>
      <c r="BT40" s="312" t="str">
        <f>IF('男子一覧表 '!BT40=1,"○","")</f>
        <v/>
      </c>
      <c r="BU40" s="312" t="str">
        <f>IF('男子一覧表 '!BU40=1,"○","")</f>
        <v/>
      </c>
      <c r="BV40" s="353" t="str">
        <f>IF('男子一覧表 '!BV40=1,"○","")</f>
        <v/>
      </c>
    </row>
    <row r="41" spans="1:74" ht="12" customHeight="1">
      <c r="A41" s="311">
        <v>34</v>
      </c>
      <c r="B41" s="312" t="str">
        <f>男子種目選択!B37</f>
        <v/>
      </c>
      <c r="C41" s="312" t="str">
        <f>男子種目選択!C37</f>
        <v/>
      </c>
      <c r="D41" s="324" t="str">
        <f>男子種目選択!D37</f>
        <v/>
      </c>
      <c r="E41" s="352" t="str">
        <f>IF('男子一覧表 '!E41=1,"○","")</f>
        <v/>
      </c>
      <c r="F41" s="312" t="str">
        <f>IF('男子一覧表 '!F41=1,"○","")</f>
        <v/>
      </c>
      <c r="G41" s="312" t="str">
        <f>IF('男子一覧表 '!G41=1,"○","")</f>
        <v/>
      </c>
      <c r="H41" s="312" t="str">
        <f>IF('男子一覧表 '!H41=1,"○","")</f>
        <v/>
      </c>
      <c r="I41" s="312" t="str">
        <f>IF('男子一覧表 '!I41=1,"○","")</f>
        <v/>
      </c>
      <c r="J41" s="312" t="str">
        <f>IF('男子一覧表 '!J41=1,"○","")</f>
        <v/>
      </c>
      <c r="K41" s="312" t="str">
        <f>IF('男子一覧表 '!K41=1,"○","")</f>
        <v/>
      </c>
      <c r="L41" s="312" t="str">
        <f>IF('男子一覧表 '!L41=1,"○","")</f>
        <v/>
      </c>
      <c r="M41" s="312" t="str">
        <f>IF('男子一覧表 '!M41=1,"○","")</f>
        <v/>
      </c>
      <c r="N41" s="312" t="str">
        <f>IF('男子一覧表 '!N41=1,"○","")</f>
        <v/>
      </c>
      <c r="O41" s="312" t="str">
        <f>IF('男子一覧表 '!O41=1,"○","")</f>
        <v/>
      </c>
      <c r="P41" s="312" t="str">
        <f>IF('男子一覧表 '!P41=1,"○","")</f>
        <v/>
      </c>
      <c r="Q41" s="312" t="str">
        <f>IF('男子一覧表 '!Q41=1,"○","")</f>
        <v/>
      </c>
      <c r="R41" s="312" t="str">
        <f>IF('男子一覧表 '!R41=1,"○","")</f>
        <v/>
      </c>
      <c r="S41" s="312" t="str">
        <f>IF('男子一覧表 '!S41=1,"○","")</f>
        <v/>
      </c>
      <c r="T41" s="312" t="str">
        <f>IF('男子一覧表 '!T41=1,"○","")</f>
        <v/>
      </c>
      <c r="U41" s="312" t="str">
        <f>IF('男子一覧表 '!U41=1,"○","")</f>
        <v/>
      </c>
      <c r="V41" s="312" t="str">
        <f>IF('男子一覧表 '!V41=1,"○","")</f>
        <v/>
      </c>
      <c r="W41" s="312" t="str">
        <f>IF('男子一覧表 '!W41=1,"○","")</f>
        <v/>
      </c>
      <c r="X41" s="353" t="str">
        <f>IF('男子一覧表 '!X41=1,"○","")</f>
        <v/>
      </c>
      <c r="Z41" s="311">
        <v>34</v>
      </c>
      <c r="AA41" s="312" t="str">
        <f t="shared" si="0"/>
        <v/>
      </c>
      <c r="AB41" s="312" t="str">
        <f t="shared" si="1"/>
        <v/>
      </c>
      <c r="AC41" s="324" t="str">
        <f t="shared" si="2"/>
        <v/>
      </c>
      <c r="AD41" s="352" t="str">
        <f>IF('男子一覧表 '!AD41=1,"○","")</f>
        <v/>
      </c>
      <c r="AE41" s="312" t="str">
        <f>IF('男子一覧表 '!AE41=1,"○","")</f>
        <v/>
      </c>
      <c r="AF41" s="312" t="str">
        <f>IF('男子一覧表 '!AF41=1,"○","")</f>
        <v/>
      </c>
      <c r="AG41" s="312" t="str">
        <f>IF('男子一覧表 '!AG41=1,"○","")</f>
        <v/>
      </c>
      <c r="AH41" s="312" t="str">
        <f>IF('男子一覧表 '!AH41=1,"○","")</f>
        <v/>
      </c>
      <c r="AI41" s="312" t="str">
        <f>IF('男子一覧表 '!AI41=1,"○","")</f>
        <v/>
      </c>
      <c r="AJ41" s="312" t="str">
        <f>IF('男子一覧表 '!AJ41=1,"○","")</f>
        <v/>
      </c>
      <c r="AK41" s="312" t="str">
        <f>IF('男子一覧表 '!AK41=1,"○","")</f>
        <v/>
      </c>
      <c r="AL41" s="312" t="str">
        <f>IF('男子一覧表 '!AL41=1,"○","")</f>
        <v/>
      </c>
      <c r="AM41" s="312" t="str">
        <f>IF('男子一覧表 '!AM41=1,"○","")</f>
        <v/>
      </c>
      <c r="AN41" s="312" t="str">
        <f>IF('男子一覧表 '!AN41=1,"○","")</f>
        <v/>
      </c>
      <c r="AO41" s="312" t="str">
        <f>IF('男子一覧表 '!AO41=1,"○","")</f>
        <v/>
      </c>
      <c r="AP41" s="312" t="str">
        <f>IF('男子一覧表 '!AP41=1,"○","")</f>
        <v/>
      </c>
      <c r="AQ41" s="312" t="str">
        <f>IF('男子一覧表 '!AQ41=1,"○","")</f>
        <v/>
      </c>
      <c r="AR41" s="312" t="str">
        <f>IF('男子一覧表 '!AR41=1,"○","")</f>
        <v/>
      </c>
      <c r="AS41" s="312" t="str">
        <f>IF('男子一覧表 '!AS41=1,"○","")</f>
        <v/>
      </c>
      <c r="AT41" s="312" t="str">
        <f>IF('男子一覧表 '!AT41=1,"○","")</f>
        <v/>
      </c>
      <c r="AU41" s="312" t="str">
        <f>IF('男子一覧表 '!AU41=1,"○","")</f>
        <v/>
      </c>
      <c r="AV41" s="312" t="str">
        <f>IF('男子一覧表 '!AV41=1,"○","")</f>
        <v/>
      </c>
      <c r="AW41" s="353" t="str">
        <f>IF('男子一覧表 '!AW41=1,"○","")</f>
        <v/>
      </c>
      <c r="AY41" s="311">
        <v>34</v>
      </c>
      <c r="AZ41" s="312" t="str">
        <f t="shared" si="3"/>
        <v/>
      </c>
      <c r="BA41" s="312" t="str">
        <f t="shared" si="4"/>
        <v/>
      </c>
      <c r="BB41" s="324" t="str">
        <f t="shared" si="5"/>
        <v/>
      </c>
      <c r="BC41" s="352" t="str">
        <f>IF('男子一覧表 '!BC41=1,"○","")</f>
        <v/>
      </c>
      <c r="BD41" s="312" t="str">
        <f>IF('男子一覧表 '!BD41=1,"○","")</f>
        <v/>
      </c>
      <c r="BE41" s="312" t="str">
        <f>IF('男子一覧表 '!BE41=1,"○","")</f>
        <v/>
      </c>
      <c r="BF41" s="312" t="str">
        <f>IF('男子一覧表 '!BF41=1,"○","")</f>
        <v/>
      </c>
      <c r="BG41" s="312" t="str">
        <f>IF('男子一覧表 '!BG41=1,"○","")</f>
        <v/>
      </c>
      <c r="BH41" s="312" t="str">
        <f>IF('男子一覧表 '!BH41=1,"○","")</f>
        <v/>
      </c>
      <c r="BI41" s="312" t="str">
        <f>IF('男子一覧表 '!BI41=1,"○","")</f>
        <v/>
      </c>
      <c r="BJ41" s="312" t="str">
        <f>IF('男子一覧表 '!BJ41=1,"○","")</f>
        <v/>
      </c>
      <c r="BK41" s="312" t="str">
        <f>IF('男子一覧表 '!BK41=1,"○","")</f>
        <v/>
      </c>
      <c r="BL41" s="312" t="str">
        <f>IF('男子一覧表 '!BL41=1,"○","")</f>
        <v/>
      </c>
      <c r="BM41" s="312" t="str">
        <f>IF('男子一覧表 '!BM41=1,"○","")</f>
        <v/>
      </c>
      <c r="BN41" s="312" t="str">
        <f>IF('男子一覧表 '!BN41=1,"○","")</f>
        <v/>
      </c>
      <c r="BO41" s="312" t="str">
        <f>IF('男子一覧表 '!BO41=1,"○","")</f>
        <v/>
      </c>
      <c r="BP41" s="312" t="str">
        <f>IF('男子一覧表 '!BP41=1,"○","")</f>
        <v/>
      </c>
      <c r="BQ41" s="312" t="str">
        <f>IF('男子一覧表 '!BQ41=1,"○","")</f>
        <v/>
      </c>
      <c r="BR41" s="312" t="str">
        <f>IF('男子一覧表 '!BR41=1,"○","")</f>
        <v/>
      </c>
      <c r="BS41" s="312" t="str">
        <f>IF('男子一覧表 '!BS41=1,"○","")</f>
        <v/>
      </c>
      <c r="BT41" s="312" t="str">
        <f>IF('男子一覧表 '!BT41=1,"○","")</f>
        <v/>
      </c>
      <c r="BU41" s="312" t="str">
        <f>IF('男子一覧表 '!BU41=1,"○","")</f>
        <v/>
      </c>
      <c r="BV41" s="353" t="str">
        <f>IF('男子一覧表 '!BV41=1,"○","")</f>
        <v/>
      </c>
    </row>
    <row r="42" spans="1:74" ht="12" customHeight="1">
      <c r="A42" s="311">
        <v>35</v>
      </c>
      <c r="B42" s="312" t="str">
        <f>男子種目選択!B38</f>
        <v/>
      </c>
      <c r="C42" s="312" t="str">
        <f>男子種目選択!C38</f>
        <v/>
      </c>
      <c r="D42" s="324" t="str">
        <f>男子種目選択!D38</f>
        <v/>
      </c>
      <c r="E42" s="352" t="str">
        <f>IF('男子一覧表 '!E42=1,"○","")</f>
        <v/>
      </c>
      <c r="F42" s="312" t="str">
        <f>IF('男子一覧表 '!F42=1,"○","")</f>
        <v/>
      </c>
      <c r="G42" s="312" t="str">
        <f>IF('男子一覧表 '!G42=1,"○","")</f>
        <v/>
      </c>
      <c r="H42" s="312" t="str">
        <f>IF('男子一覧表 '!H42=1,"○","")</f>
        <v/>
      </c>
      <c r="I42" s="312" t="str">
        <f>IF('男子一覧表 '!I42=1,"○","")</f>
        <v/>
      </c>
      <c r="J42" s="312" t="str">
        <f>IF('男子一覧表 '!J42=1,"○","")</f>
        <v/>
      </c>
      <c r="K42" s="312" t="str">
        <f>IF('男子一覧表 '!K42=1,"○","")</f>
        <v/>
      </c>
      <c r="L42" s="312" t="str">
        <f>IF('男子一覧表 '!L42=1,"○","")</f>
        <v/>
      </c>
      <c r="M42" s="312" t="str">
        <f>IF('男子一覧表 '!M42=1,"○","")</f>
        <v/>
      </c>
      <c r="N42" s="312" t="str">
        <f>IF('男子一覧表 '!N42=1,"○","")</f>
        <v/>
      </c>
      <c r="O42" s="312" t="str">
        <f>IF('男子一覧表 '!O42=1,"○","")</f>
        <v/>
      </c>
      <c r="P42" s="312" t="str">
        <f>IF('男子一覧表 '!P42=1,"○","")</f>
        <v/>
      </c>
      <c r="Q42" s="312" t="str">
        <f>IF('男子一覧表 '!Q42=1,"○","")</f>
        <v/>
      </c>
      <c r="R42" s="312" t="str">
        <f>IF('男子一覧表 '!R42=1,"○","")</f>
        <v/>
      </c>
      <c r="S42" s="312" t="str">
        <f>IF('男子一覧表 '!S42=1,"○","")</f>
        <v/>
      </c>
      <c r="T42" s="312" t="str">
        <f>IF('男子一覧表 '!T42=1,"○","")</f>
        <v/>
      </c>
      <c r="U42" s="312" t="str">
        <f>IF('男子一覧表 '!U42=1,"○","")</f>
        <v/>
      </c>
      <c r="V42" s="312" t="str">
        <f>IF('男子一覧表 '!V42=1,"○","")</f>
        <v/>
      </c>
      <c r="W42" s="312" t="str">
        <f>IF('男子一覧表 '!W42=1,"○","")</f>
        <v/>
      </c>
      <c r="X42" s="353" t="str">
        <f>IF('男子一覧表 '!X42=1,"○","")</f>
        <v/>
      </c>
      <c r="Z42" s="311">
        <v>35</v>
      </c>
      <c r="AA42" s="312" t="str">
        <f t="shared" si="0"/>
        <v/>
      </c>
      <c r="AB42" s="312" t="str">
        <f t="shared" si="1"/>
        <v/>
      </c>
      <c r="AC42" s="324" t="str">
        <f t="shared" si="2"/>
        <v/>
      </c>
      <c r="AD42" s="352" t="str">
        <f>IF('男子一覧表 '!AD42=1,"○","")</f>
        <v/>
      </c>
      <c r="AE42" s="312" t="str">
        <f>IF('男子一覧表 '!AE42=1,"○","")</f>
        <v/>
      </c>
      <c r="AF42" s="312" t="str">
        <f>IF('男子一覧表 '!AF42=1,"○","")</f>
        <v/>
      </c>
      <c r="AG42" s="312" t="str">
        <f>IF('男子一覧表 '!AG42=1,"○","")</f>
        <v/>
      </c>
      <c r="AH42" s="312" t="str">
        <f>IF('男子一覧表 '!AH42=1,"○","")</f>
        <v/>
      </c>
      <c r="AI42" s="312" t="str">
        <f>IF('男子一覧表 '!AI42=1,"○","")</f>
        <v/>
      </c>
      <c r="AJ42" s="312" t="str">
        <f>IF('男子一覧表 '!AJ42=1,"○","")</f>
        <v/>
      </c>
      <c r="AK42" s="312" t="str">
        <f>IF('男子一覧表 '!AK42=1,"○","")</f>
        <v/>
      </c>
      <c r="AL42" s="312" t="str">
        <f>IF('男子一覧表 '!AL42=1,"○","")</f>
        <v/>
      </c>
      <c r="AM42" s="312" t="str">
        <f>IF('男子一覧表 '!AM42=1,"○","")</f>
        <v/>
      </c>
      <c r="AN42" s="312" t="str">
        <f>IF('男子一覧表 '!AN42=1,"○","")</f>
        <v/>
      </c>
      <c r="AO42" s="312" t="str">
        <f>IF('男子一覧表 '!AO42=1,"○","")</f>
        <v/>
      </c>
      <c r="AP42" s="312" t="str">
        <f>IF('男子一覧表 '!AP42=1,"○","")</f>
        <v/>
      </c>
      <c r="AQ42" s="312" t="str">
        <f>IF('男子一覧表 '!AQ42=1,"○","")</f>
        <v/>
      </c>
      <c r="AR42" s="312" t="str">
        <f>IF('男子一覧表 '!AR42=1,"○","")</f>
        <v/>
      </c>
      <c r="AS42" s="312" t="str">
        <f>IF('男子一覧表 '!AS42=1,"○","")</f>
        <v/>
      </c>
      <c r="AT42" s="312" t="str">
        <f>IF('男子一覧表 '!AT42=1,"○","")</f>
        <v/>
      </c>
      <c r="AU42" s="312" t="str">
        <f>IF('男子一覧表 '!AU42=1,"○","")</f>
        <v/>
      </c>
      <c r="AV42" s="312" t="str">
        <f>IF('男子一覧表 '!AV42=1,"○","")</f>
        <v/>
      </c>
      <c r="AW42" s="353" t="str">
        <f>IF('男子一覧表 '!AW42=1,"○","")</f>
        <v/>
      </c>
      <c r="AY42" s="311">
        <v>35</v>
      </c>
      <c r="AZ42" s="312" t="str">
        <f t="shared" si="3"/>
        <v/>
      </c>
      <c r="BA42" s="312" t="str">
        <f t="shared" si="4"/>
        <v/>
      </c>
      <c r="BB42" s="324" t="str">
        <f t="shared" si="5"/>
        <v/>
      </c>
      <c r="BC42" s="352" t="str">
        <f>IF('男子一覧表 '!BC42=1,"○","")</f>
        <v/>
      </c>
      <c r="BD42" s="312" t="str">
        <f>IF('男子一覧表 '!BD42=1,"○","")</f>
        <v/>
      </c>
      <c r="BE42" s="312" t="str">
        <f>IF('男子一覧表 '!BE42=1,"○","")</f>
        <v/>
      </c>
      <c r="BF42" s="312" t="str">
        <f>IF('男子一覧表 '!BF42=1,"○","")</f>
        <v/>
      </c>
      <c r="BG42" s="312" t="str">
        <f>IF('男子一覧表 '!BG42=1,"○","")</f>
        <v/>
      </c>
      <c r="BH42" s="312" t="str">
        <f>IF('男子一覧表 '!BH42=1,"○","")</f>
        <v/>
      </c>
      <c r="BI42" s="312" t="str">
        <f>IF('男子一覧表 '!BI42=1,"○","")</f>
        <v/>
      </c>
      <c r="BJ42" s="312" t="str">
        <f>IF('男子一覧表 '!BJ42=1,"○","")</f>
        <v/>
      </c>
      <c r="BK42" s="312" t="str">
        <f>IF('男子一覧表 '!BK42=1,"○","")</f>
        <v/>
      </c>
      <c r="BL42" s="312" t="str">
        <f>IF('男子一覧表 '!BL42=1,"○","")</f>
        <v/>
      </c>
      <c r="BM42" s="312" t="str">
        <f>IF('男子一覧表 '!BM42=1,"○","")</f>
        <v/>
      </c>
      <c r="BN42" s="312" t="str">
        <f>IF('男子一覧表 '!BN42=1,"○","")</f>
        <v/>
      </c>
      <c r="BO42" s="312" t="str">
        <f>IF('男子一覧表 '!BO42=1,"○","")</f>
        <v/>
      </c>
      <c r="BP42" s="312" t="str">
        <f>IF('男子一覧表 '!BP42=1,"○","")</f>
        <v/>
      </c>
      <c r="BQ42" s="312" t="str">
        <f>IF('男子一覧表 '!BQ42=1,"○","")</f>
        <v/>
      </c>
      <c r="BR42" s="312" t="str">
        <f>IF('男子一覧表 '!BR42=1,"○","")</f>
        <v/>
      </c>
      <c r="BS42" s="312" t="str">
        <f>IF('男子一覧表 '!BS42=1,"○","")</f>
        <v/>
      </c>
      <c r="BT42" s="312" t="str">
        <f>IF('男子一覧表 '!BT42=1,"○","")</f>
        <v/>
      </c>
      <c r="BU42" s="312" t="str">
        <f>IF('男子一覧表 '!BU42=1,"○","")</f>
        <v/>
      </c>
      <c r="BV42" s="353" t="str">
        <f>IF('男子一覧表 '!BV42=1,"○","")</f>
        <v/>
      </c>
    </row>
    <row r="43" spans="1:74" ht="12" customHeight="1">
      <c r="A43" s="311">
        <v>36</v>
      </c>
      <c r="B43" s="312" t="str">
        <f>男子種目選択!B39</f>
        <v/>
      </c>
      <c r="C43" s="312" t="str">
        <f>男子種目選択!C39</f>
        <v/>
      </c>
      <c r="D43" s="324" t="str">
        <f>男子種目選択!D39</f>
        <v/>
      </c>
      <c r="E43" s="352" t="str">
        <f>IF('男子一覧表 '!E43=1,"○","")</f>
        <v/>
      </c>
      <c r="F43" s="312" t="str">
        <f>IF('男子一覧表 '!F43=1,"○","")</f>
        <v/>
      </c>
      <c r="G43" s="312" t="str">
        <f>IF('男子一覧表 '!G43=1,"○","")</f>
        <v/>
      </c>
      <c r="H43" s="312" t="str">
        <f>IF('男子一覧表 '!H43=1,"○","")</f>
        <v/>
      </c>
      <c r="I43" s="312" t="str">
        <f>IF('男子一覧表 '!I43=1,"○","")</f>
        <v/>
      </c>
      <c r="J43" s="312" t="str">
        <f>IF('男子一覧表 '!J43=1,"○","")</f>
        <v/>
      </c>
      <c r="K43" s="312" t="str">
        <f>IF('男子一覧表 '!K43=1,"○","")</f>
        <v/>
      </c>
      <c r="L43" s="312" t="str">
        <f>IF('男子一覧表 '!L43=1,"○","")</f>
        <v/>
      </c>
      <c r="M43" s="312" t="str">
        <f>IF('男子一覧表 '!M43=1,"○","")</f>
        <v/>
      </c>
      <c r="N43" s="312" t="str">
        <f>IF('男子一覧表 '!N43=1,"○","")</f>
        <v/>
      </c>
      <c r="O43" s="312" t="str">
        <f>IF('男子一覧表 '!O43=1,"○","")</f>
        <v/>
      </c>
      <c r="P43" s="312" t="str">
        <f>IF('男子一覧表 '!P43=1,"○","")</f>
        <v/>
      </c>
      <c r="Q43" s="312" t="str">
        <f>IF('男子一覧表 '!Q43=1,"○","")</f>
        <v/>
      </c>
      <c r="R43" s="312" t="str">
        <f>IF('男子一覧表 '!R43=1,"○","")</f>
        <v/>
      </c>
      <c r="S43" s="312" t="str">
        <f>IF('男子一覧表 '!S43=1,"○","")</f>
        <v/>
      </c>
      <c r="T43" s="312" t="str">
        <f>IF('男子一覧表 '!T43=1,"○","")</f>
        <v/>
      </c>
      <c r="U43" s="312" t="str">
        <f>IF('男子一覧表 '!U43=1,"○","")</f>
        <v/>
      </c>
      <c r="V43" s="312" t="str">
        <f>IF('男子一覧表 '!V43=1,"○","")</f>
        <v/>
      </c>
      <c r="W43" s="312" t="str">
        <f>IF('男子一覧表 '!W43=1,"○","")</f>
        <v/>
      </c>
      <c r="X43" s="353" t="str">
        <f>IF('男子一覧表 '!X43=1,"○","")</f>
        <v/>
      </c>
      <c r="Z43" s="311">
        <v>36</v>
      </c>
      <c r="AA43" s="312" t="str">
        <f t="shared" si="0"/>
        <v/>
      </c>
      <c r="AB43" s="312" t="str">
        <f t="shared" si="1"/>
        <v/>
      </c>
      <c r="AC43" s="324" t="str">
        <f t="shared" si="2"/>
        <v/>
      </c>
      <c r="AD43" s="352" t="str">
        <f>IF('男子一覧表 '!AD43=1,"○","")</f>
        <v/>
      </c>
      <c r="AE43" s="312" t="str">
        <f>IF('男子一覧表 '!AE43=1,"○","")</f>
        <v/>
      </c>
      <c r="AF43" s="312" t="str">
        <f>IF('男子一覧表 '!AF43=1,"○","")</f>
        <v/>
      </c>
      <c r="AG43" s="312" t="str">
        <f>IF('男子一覧表 '!AG43=1,"○","")</f>
        <v/>
      </c>
      <c r="AH43" s="312" t="str">
        <f>IF('男子一覧表 '!AH43=1,"○","")</f>
        <v/>
      </c>
      <c r="AI43" s="312" t="str">
        <f>IF('男子一覧表 '!AI43=1,"○","")</f>
        <v/>
      </c>
      <c r="AJ43" s="312" t="str">
        <f>IF('男子一覧表 '!AJ43=1,"○","")</f>
        <v/>
      </c>
      <c r="AK43" s="312" t="str">
        <f>IF('男子一覧表 '!AK43=1,"○","")</f>
        <v/>
      </c>
      <c r="AL43" s="312" t="str">
        <f>IF('男子一覧表 '!AL43=1,"○","")</f>
        <v/>
      </c>
      <c r="AM43" s="312" t="str">
        <f>IF('男子一覧表 '!AM43=1,"○","")</f>
        <v/>
      </c>
      <c r="AN43" s="312" t="str">
        <f>IF('男子一覧表 '!AN43=1,"○","")</f>
        <v/>
      </c>
      <c r="AO43" s="312" t="str">
        <f>IF('男子一覧表 '!AO43=1,"○","")</f>
        <v/>
      </c>
      <c r="AP43" s="312" t="str">
        <f>IF('男子一覧表 '!AP43=1,"○","")</f>
        <v/>
      </c>
      <c r="AQ43" s="312" t="str">
        <f>IF('男子一覧表 '!AQ43=1,"○","")</f>
        <v/>
      </c>
      <c r="AR43" s="312" t="str">
        <f>IF('男子一覧表 '!AR43=1,"○","")</f>
        <v/>
      </c>
      <c r="AS43" s="312" t="str">
        <f>IF('男子一覧表 '!AS43=1,"○","")</f>
        <v/>
      </c>
      <c r="AT43" s="312" t="str">
        <f>IF('男子一覧表 '!AT43=1,"○","")</f>
        <v/>
      </c>
      <c r="AU43" s="312" t="str">
        <f>IF('男子一覧表 '!AU43=1,"○","")</f>
        <v/>
      </c>
      <c r="AV43" s="312" t="str">
        <f>IF('男子一覧表 '!AV43=1,"○","")</f>
        <v/>
      </c>
      <c r="AW43" s="353" t="str">
        <f>IF('男子一覧表 '!AW43=1,"○","")</f>
        <v/>
      </c>
      <c r="AY43" s="311">
        <v>36</v>
      </c>
      <c r="AZ43" s="312" t="str">
        <f t="shared" si="3"/>
        <v/>
      </c>
      <c r="BA43" s="312" t="str">
        <f t="shared" si="4"/>
        <v/>
      </c>
      <c r="BB43" s="324" t="str">
        <f t="shared" si="5"/>
        <v/>
      </c>
      <c r="BC43" s="352" t="str">
        <f>IF('男子一覧表 '!BC43=1,"○","")</f>
        <v/>
      </c>
      <c r="BD43" s="312" t="str">
        <f>IF('男子一覧表 '!BD43=1,"○","")</f>
        <v/>
      </c>
      <c r="BE43" s="312" t="str">
        <f>IF('男子一覧表 '!BE43=1,"○","")</f>
        <v/>
      </c>
      <c r="BF43" s="312" t="str">
        <f>IF('男子一覧表 '!BF43=1,"○","")</f>
        <v/>
      </c>
      <c r="BG43" s="312" t="str">
        <f>IF('男子一覧表 '!BG43=1,"○","")</f>
        <v/>
      </c>
      <c r="BH43" s="312" t="str">
        <f>IF('男子一覧表 '!BH43=1,"○","")</f>
        <v/>
      </c>
      <c r="BI43" s="312" t="str">
        <f>IF('男子一覧表 '!BI43=1,"○","")</f>
        <v/>
      </c>
      <c r="BJ43" s="312" t="str">
        <f>IF('男子一覧表 '!BJ43=1,"○","")</f>
        <v/>
      </c>
      <c r="BK43" s="312" t="str">
        <f>IF('男子一覧表 '!BK43=1,"○","")</f>
        <v/>
      </c>
      <c r="BL43" s="312" t="str">
        <f>IF('男子一覧表 '!BL43=1,"○","")</f>
        <v/>
      </c>
      <c r="BM43" s="312" t="str">
        <f>IF('男子一覧表 '!BM43=1,"○","")</f>
        <v/>
      </c>
      <c r="BN43" s="312" t="str">
        <f>IF('男子一覧表 '!BN43=1,"○","")</f>
        <v/>
      </c>
      <c r="BO43" s="312" t="str">
        <f>IF('男子一覧表 '!BO43=1,"○","")</f>
        <v/>
      </c>
      <c r="BP43" s="312" t="str">
        <f>IF('男子一覧表 '!BP43=1,"○","")</f>
        <v/>
      </c>
      <c r="BQ43" s="312" t="str">
        <f>IF('男子一覧表 '!BQ43=1,"○","")</f>
        <v/>
      </c>
      <c r="BR43" s="312" t="str">
        <f>IF('男子一覧表 '!BR43=1,"○","")</f>
        <v/>
      </c>
      <c r="BS43" s="312" t="str">
        <f>IF('男子一覧表 '!BS43=1,"○","")</f>
        <v/>
      </c>
      <c r="BT43" s="312" t="str">
        <f>IF('男子一覧表 '!BT43=1,"○","")</f>
        <v/>
      </c>
      <c r="BU43" s="312" t="str">
        <f>IF('男子一覧表 '!BU43=1,"○","")</f>
        <v/>
      </c>
      <c r="BV43" s="353" t="str">
        <f>IF('男子一覧表 '!BV43=1,"○","")</f>
        <v/>
      </c>
    </row>
    <row r="44" spans="1:74" ht="12" customHeight="1">
      <c r="A44" s="311">
        <v>37</v>
      </c>
      <c r="B44" s="312" t="str">
        <f>男子種目選択!B40</f>
        <v/>
      </c>
      <c r="C44" s="312" t="str">
        <f>男子種目選択!C40</f>
        <v/>
      </c>
      <c r="D44" s="324" t="str">
        <f>男子種目選択!D40</f>
        <v/>
      </c>
      <c r="E44" s="352" t="str">
        <f>IF('男子一覧表 '!E44=1,"○","")</f>
        <v/>
      </c>
      <c r="F44" s="312" t="str">
        <f>IF('男子一覧表 '!F44=1,"○","")</f>
        <v/>
      </c>
      <c r="G44" s="312" t="str">
        <f>IF('男子一覧表 '!G44=1,"○","")</f>
        <v/>
      </c>
      <c r="H44" s="312" t="str">
        <f>IF('男子一覧表 '!H44=1,"○","")</f>
        <v/>
      </c>
      <c r="I44" s="312" t="str">
        <f>IF('男子一覧表 '!I44=1,"○","")</f>
        <v/>
      </c>
      <c r="J44" s="312" t="str">
        <f>IF('男子一覧表 '!J44=1,"○","")</f>
        <v/>
      </c>
      <c r="K44" s="312" t="str">
        <f>IF('男子一覧表 '!K44=1,"○","")</f>
        <v/>
      </c>
      <c r="L44" s="312" t="str">
        <f>IF('男子一覧表 '!L44=1,"○","")</f>
        <v/>
      </c>
      <c r="M44" s="312" t="str">
        <f>IF('男子一覧表 '!M44=1,"○","")</f>
        <v/>
      </c>
      <c r="N44" s="312" t="str">
        <f>IF('男子一覧表 '!N44=1,"○","")</f>
        <v/>
      </c>
      <c r="O44" s="312" t="str">
        <f>IF('男子一覧表 '!O44=1,"○","")</f>
        <v/>
      </c>
      <c r="P44" s="312" t="str">
        <f>IF('男子一覧表 '!P44=1,"○","")</f>
        <v/>
      </c>
      <c r="Q44" s="312" t="str">
        <f>IF('男子一覧表 '!Q44=1,"○","")</f>
        <v/>
      </c>
      <c r="R44" s="312" t="str">
        <f>IF('男子一覧表 '!R44=1,"○","")</f>
        <v/>
      </c>
      <c r="S44" s="312" t="str">
        <f>IF('男子一覧表 '!S44=1,"○","")</f>
        <v/>
      </c>
      <c r="T44" s="312" t="str">
        <f>IF('男子一覧表 '!T44=1,"○","")</f>
        <v/>
      </c>
      <c r="U44" s="312" t="str">
        <f>IF('男子一覧表 '!U44=1,"○","")</f>
        <v/>
      </c>
      <c r="V44" s="312" t="str">
        <f>IF('男子一覧表 '!V44=1,"○","")</f>
        <v/>
      </c>
      <c r="W44" s="312" t="str">
        <f>IF('男子一覧表 '!W44=1,"○","")</f>
        <v/>
      </c>
      <c r="X44" s="353" t="str">
        <f>IF('男子一覧表 '!X44=1,"○","")</f>
        <v/>
      </c>
      <c r="Z44" s="311">
        <v>37</v>
      </c>
      <c r="AA44" s="312" t="str">
        <f t="shared" si="0"/>
        <v/>
      </c>
      <c r="AB44" s="312" t="str">
        <f t="shared" si="1"/>
        <v/>
      </c>
      <c r="AC44" s="324" t="str">
        <f t="shared" si="2"/>
        <v/>
      </c>
      <c r="AD44" s="352" t="str">
        <f>IF('男子一覧表 '!AD44=1,"○","")</f>
        <v/>
      </c>
      <c r="AE44" s="312" t="str">
        <f>IF('男子一覧表 '!AE44=1,"○","")</f>
        <v/>
      </c>
      <c r="AF44" s="312" t="str">
        <f>IF('男子一覧表 '!AF44=1,"○","")</f>
        <v/>
      </c>
      <c r="AG44" s="312" t="str">
        <f>IF('男子一覧表 '!AG44=1,"○","")</f>
        <v/>
      </c>
      <c r="AH44" s="312" t="str">
        <f>IF('男子一覧表 '!AH44=1,"○","")</f>
        <v/>
      </c>
      <c r="AI44" s="312" t="str">
        <f>IF('男子一覧表 '!AI44=1,"○","")</f>
        <v/>
      </c>
      <c r="AJ44" s="312" t="str">
        <f>IF('男子一覧表 '!AJ44=1,"○","")</f>
        <v/>
      </c>
      <c r="AK44" s="312" t="str">
        <f>IF('男子一覧表 '!AK44=1,"○","")</f>
        <v/>
      </c>
      <c r="AL44" s="312" t="str">
        <f>IF('男子一覧表 '!AL44=1,"○","")</f>
        <v/>
      </c>
      <c r="AM44" s="312" t="str">
        <f>IF('男子一覧表 '!AM44=1,"○","")</f>
        <v/>
      </c>
      <c r="AN44" s="312" t="str">
        <f>IF('男子一覧表 '!AN44=1,"○","")</f>
        <v/>
      </c>
      <c r="AO44" s="312" t="str">
        <f>IF('男子一覧表 '!AO44=1,"○","")</f>
        <v/>
      </c>
      <c r="AP44" s="312" t="str">
        <f>IF('男子一覧表 '!AP44=1,"○","")</f>
        <v/>
      </c>
      <c r="AQ44" s="312" t="str">
        <f>IF('男子一覧表 '!AQ44=1,"○","")</f>
        <v/>
      </c>
      <c r="AR44" s="312" t="str">
        <f>IF('男子一覧表 '!AR44=1,"○","")</f>
        <v/>
      </c>
      <c r="AS44" s="312" t="str">
        <f>IF('男子一覧表 '!AS44=1,"○","")</f>
        <v/>
      </c>
      <c r="AT44" s="312" t="str">
        <f>IF('男子一覧表 '!AT44=1,"○","")</f>
        <v/>
      </c>
      <c r="AU44" s="312" t="str">
        <f>IF('男子一覧表 '!AU44=1,"○","")</f>
        <v/>
      </c>
      <c r="AV44" s="312" t="str">
        <f>IF('男子一覧表 '!AV44=1,"○","")</f>
        <v/>
      </c>
      <c r="AW44" s="353" t="str">
        <f>IF('男子一覧表 '!AW44=1,"○","")</f>
        <v/>
      </c>
      <c r="AY44" s="311">
        <v>37</v>
      </c>
      <c r="AZ44" s="312" t="str">
        <f t="shared" si="3"/>
        <v/>
      </c>
      <c r="BA44" s="312" t="str">
        <f t="shared" si="4"/>
        <v/>
      </c>
      <c r="BB44" s="324" t="str">
        <f t="shared" si="5"/>
        <v/>
      </c>
      <c r="BC44" s="352" t="str">
        <f>IF('男子一覧表 '!BC44=1,"○","")</f>
        <v/>
      </c>
      <c r="BD44" s="312" t="str">
        <f>IF('男子一覧表 '!BD44=1,"○","")</f>
        <v/>
      </c>
      <c r="BE44" s="312" t="str">
        <f>IF('男子一覧表 '!BE44=1,"○","")</f>
        <v/>
      </c>
      <c r="BF44" s="312" t="str">
        <f>IF('男子一覧表 '!BF44=1,"○","")</f>
        <v/>
      </c>
      <c r="BG44" s="312" t="str">
        <f>IF('男子一覧表 '!BG44=1,"○","")</f>
        <v/>
      </c>
      <c r="BH44" s="312" t="str">
        <f>IF('男子一覧表 '!BH44=1,"○","")</f>
        <v/>
      </c>
      <c r="BI44" s="312" t="str">
        <f>IF('男子一覧表 '!BI44=1,"○","")</f>
        <v/>
      </c>
      <c r="BJ44" s="312" t="str">
        <f>IF('男子一覧表 '!BJ44=1,"○","")</f>
        <v/>
      </c>
      <c r="BK44" s="312" t="str">
        <f>IF('男子一覧表 '!BK44=1,"○","")</f>
        <v/>
      </c>
      <c r="BL44" s="312" t="str">
        <f>IF('男子一覧表 '!BL44=1,"○","")</f>
        <v/>
      </c>
      <c r="BM44" s="312" t="str">
        <f>IF('男子一覧表 '!BM44=1,"○","")</f>
        <v/>
      </c>
      <c r="BN44" s="312" t="str">
        <f>IF('男子一覧表 '!BN44=1,"○","")</f>
        <v/>
      </c>
      <c r="BO44" s="312" t="str">
        <f>IF('男子一覧表 '!BO44=1,"○","")</f>
        <v/>
      </c>
      <c r="BP44" s="312" t="str">
        <f>IF('男子一覧表 '!BP44=1,"○","")</f>
        <v/>
      </c>
      <c r="BQ44" s="312" t="str">
        <f>IF('男子一覧表 '!BQ44=1,"○","")</f>
        <v/>
      </c>
      <c r="BR44" s="312" t="str">
        <f>IF('男子一覧表 '!BR44=1,"○","")</f>
        <v/>
      </c>
      <c r="BS44" s="312" t="str">
        <f>IF('男子一覧表 '!BS44=1,"○","")</f>
        <v/>
      </c>
      <c r="BT44" s="312" t="str">
        <f>IF('男子一覧表 '!BT44=1,"○","")</f>
        <v/>
      </c>
      <c r="BU44" s="312" t="str">
        <f>IF('男子一覧表 '!BU44=1,"○","")</f>
        <v/>
      </c>
      <c r="BV44" s="353" t="str">
        <f>IF('男子一覧表 '!BV44=1,"○","")</f>
        <v/>
      </c>
    </row>
    <row r="45" spans="1:74" ht="12" customHeight="1">
      <c r="A45" s="311">
        <v>38</v>
      </c>
      <c r="B45" s="312" t="str">
        <f>男子種目選択!B41</f>
        <v/>
      </c>
      <c r="C45" s="312" t="str">
        <f>男子種目選択!C41</f>
        <v/>
      </c>
      <c r="D45" s="324" t="str">
        <f>男子種目選択!D41</f>
        <v/>
      </c>
      <c r="E45" s="352" t="str">
        <f>IF('男子一覧表 '!E45=1,"○","")</f>
        <v/>
      </c>
      <c r="F45" s="312" t="str">
        <f>IF('男子一覧表 '!F45=1,"○","")</f>
        <v/>
      </c>
      <c r="G45" s="312" t="str">
        <f>IF('男子一覧表 '!G45=1,"○","")</f>
        <v/>
      </c>
      <c r="H45" s="312" t="str">
        <f>IF('男子一覧表 '!H45=1,"○","")</f>
        <v/>
      </c>
      <c r="I45" s="312" t="str">
        <f>IF('男子一覧表 '!I45=1,"○","")</f>
        <v/>
      </c>
      <c r="J45" s="312" t="str">
        <f>IF('男子一覧表 '!J45=1,"○","")</f>
        <v/>
      </c>
      <c r="K45" s="312" t="str">
        <f>IF('男子一覧表 '!K45=1,"○","")</f>
        <v/>
      </c>
      <c r="L45" s="312" t="str">
        <f>IF('男子一覧表 '!L45=1,"○","")</f>
        <v/>
      </c>
      <c r="M45" s="312" t="str">
        <f>IF('男子一覧表 '!M45=1,"○","")</f>
        <v/>
      </c>
      <c r="N45" s="312" t="str">
        <f>IF('男子一覧表 '!N45=1,"○","")</f>
        <v/>
      </c>
      <c r="O45" s="312" t="str">
        <f>IF('男子一覧表 '!O45=1,"○","")</f>
        <v/>
      </c>
      <c r="P45" s="312" t="str">
        <f>IF('男子一覧表 '!P45=1,"○","")</f>
        <v/>
      </c>
      <c r="Q45" s="312" t="str">
        <f>IF('男子一覧表 '!Q45=1,"○","")</f>
        <v/>
      </c>
      <c r="R45" s="312" t="str">
        <f>IF('男子一覧表 '!R45=1,"○","")</f>
        <v/>
      </c>
      <c r="S45" s="312" t="str">
        <f>IF('男子一覧表 '!S45=1,"○","")</f>
        <v/>
      </c>
      <c r="T45" s="312" t="str">
        <f>IF('男子一覧表 '!T45=1,"○","")</f>
        <v/>
      </c>
      <c r="U45" s="312" t="str">
        <f>IF('男子一覧表 '!U45=1,"○","")</f>
        <v/>
      </c>
      <c r="V45" s="312" t="str">
        <f>IF('男子一覧表 '!V45=1,"○","")</f>
        <v/>
      </c>
      <c r="W45" s="312" t="str">
        <f>IF('男子一覧表 '!W45=1,"○","")</f>
        <v/>
      </c>
      <c r="X45" s="353" t="str">
        <f>IF('男子一覧表 '!X45=1,"○","")</f>
        <v/>
      </c>
      <c r="Z45" s="311">
        <v>38</v>
      </c>
      <c r="AA45" s="312" t="str">
        <f t="shared" si="0"/>
        <v/>
      </c>
      <c r="AB45" s="312" t="str">
        <f t="shared" si="1"/>
        <v/>
      </c>
      <c r="AC45" s="324" t="str">
        <f t="shared" si="2"/>
        <v/>
      </c>
      <c r="AD45" s="352" t="str">
        <f>IF('男子一覧表 '!AD45=1,"○","")</f>
        <v/>
      </c>
      <c r="AE45" s="312" t="str">
        <f>IF('男子一覧表 '!AE45=1,"○","")</f>
        <v/>
      </c>
      <c r="AF45" s="312" t="str">
        <f>IF('男子一覧表 '!AF45=1,"○","")</f>
        <v/>
      </c>
      <c r="AG45" s="312" t="str">
        <f>IF('男子一覧表 '!AG45=1,"○","")</f>
        <v/>
      </c>
      <c r="AH45" s="312" t="str">
        <f>IF('男子一覧表 '!AH45=1,"○","")</f>
        <v/>
      </c>
      <c r="AI45" s="312" t="str">
        <f>IF('男子一覧表 '!AI45=1,"○","")</f>
        <v/>
      </c>
      <c r="AJ45" s="312" t="str">
        <f>IF('男子一覧表 '!AJ45=1,"○","")</f>
        <v/>
      </c>
      <c r="AK45" s="312" t="str">
        <f>IF('男子一覧表 '!AK45=1,"○","")</f>
        <v/>
      </c>
      <c r="AL45" s="312" t="str">
        <f>IF('男子一覧表 '!AL45=1,"○","")</f>
        <v/>
      </c>
      <c r="AM45" s="312" t="str">
        <f>IF('男子一覧表 '!AM45=1,"○","")</f>
        <v/>
      </c>
      <c r="AN45" s="312" t="str">
        <f>IF('男子一覧表 '!AN45=1,"○","")</f>
        <v/>
      </c>
      <c r="AO45" s="312" t="str">
        <f>IF('男子一覧表 '!AO45=1,"○","")</f>
        <v/>
      </c>
      <c r="AP45" s="312" t="str">
        <f>IF('男子一覧表 '!AP45=1,"○","")</f>
        <v/>
      </c>
      <c r="AQ45" s="312" t="str">
        <f>IF('男子一覧表 '!AQ45=1,"○","")</f>
        <v/>
      </c>
      <c r="AR45" s="312" t="str">
        <f>IF('男子一覧表 '!AR45=1,"○","")</f>
        <v/>
      </c>
      <c r="AS45" s="312" t="str">
        <f>IF('男子一覧表 '!AS45=1,"○","")</f>
        <v/>
      </c>
      <c r="AT45" s="312" t="str">
        <f>IF('男子一覧表 '!AT45=1,"○","")</f>
        <v/>
      </c>
      <c r="AU45" s="312" t="str">
        <f>IF('男子一覧表 '!AU45=1,"○","")</f>
        <v/>
      </c>
      <c r="AV45" s="312" t="str">
        <f>IF('男子一覧表 '!AV45=1,"○","")</f>
        <v/>
      </c>
      <c r="AW45" s="353" t="str">
        <f>IF('男子一覧表 '!AW45=1,"○","")</f>
        <v/>
      </c>
      <c r="AY45" s="311">
        <v>38</v>
      </c>
      <c r="AZ45" s="312" t="str">
        <f t="shared" si="3"/>
        <v/>
      </c>
      <c r="BA45" s="312" t="str">
        <f t="shared" si="4"/>
        <v/>
      </c>
      <c r="BB45" s="324" t="str">
        <f t="shared" si="5"/>
        <v/>
      </c>
      <c r="BC45" s="352" t="str">
        <f>IF('男子一覧表 '!BC45=1,"○","")</f>
        <v/>
      </c>
      <c r="BD45" s="312" t="str">
        <f>IF('男子一覧表 '!BD45=1,"○","")</f>
        <v/>
      </c>
      <c r="BE45" s="312" t="str">
        <f>IF('男子一覧表 '!BE45=1,"○","")</f>
        <v/>
      </c>
      <c r="BF45" s="312" t="str">
        <f>IF('男子一覧表 '!BF45=1,"○","")</f>
        <v/>
      </c>
      <c r="BG45" s="312" t="str">
        <f>IF('男子一覧表 '!BG45=1,"○","")</f>
        <v/>
      </c>
      <c r="BH45" s="312" t="str">
        <f>IF('男子一覧表 '!BH45=1,"○","")</f>
        <v/>
      </c>
      <c r="BI45" s="312" t="str">
        <f>IF('男子一覧表 '!BI45=1,"○","")</f>
        <v/>
      </c>
      <c r="BJ45" s="312" t="str">
        <f>IF('男子一覧表 '!BJ45=1,"○","")</f>
        <v/>
      </c>
      <c r="BK45" s="312" t="str">
        <f>IF('男子一覧表 '!BK45=1,"○","")</f>
        <v/>
      </c>
      <c r="BL45" s="312" t="str">
        <f>IF('男子一覧表 '!BL45=1,"○","")</f>
        <v/>
      </c>
      <c r="BM45" s="312" t="str">
        <f>IF('男子一覧表 '!BM45=1,"○","")</f>
        <v/>
      </c>
      <c r="BN45" s="312" t="str">
        <f>IF('男子一覧表 '!BN45=1,"○","")</f>
        <v/>
      </c>
      <c r="BO45" s="312" t="str">
        <f>IF('男子一覧表 '!BO45=1,"○","")</f>
        <v/>
      </c>
      <c r="BP45" s="312" t="str">
        <f>IF('男子一覧表 '!BP45=1,"○","")</f>
        <v/>
      </c>
      <c r="BQ45" s="312" t="str">
        <f>IF('男子一覧表 '!BQ45=1,"○","")</f>
        <v/>
      </c>
      <c r="BR45" s="312" t="str">
        <f>IF('男子一覧表 '!BR45=1,"○","")</f>
        <v/>
      </c>
      <c r="BS45" s="312" t="str">
        <f>IF('男子一覧表 '!BS45=1,"○","")</f>
        <v/>
      </c>
      <c r="BT45" s="312" t="str">
        <f>IF('男子一覧表 '!BT45=1,"○","")</f>
        <v/>
      </c>
      <c r="BU45" s="312" t="str">
        <f>IF('男子一覧表 '!BU45=1,"○","")</f>
        <v/>
      </c>
      <c r="BV45" s="353" t="str">
        <f>IF('男子一覧表 '!BV45=1,"○","")</f>
        <v/>
      </c>
    </row>
    <row r="46" spans="1:74" ht="12" customHeight="1">
      <c r="A46" s="311">
        <v>39</v>
      </c>
      <c r="B46" s="312" t="str">
        <f>男子種目選択!B42</f>
        <v/>
      </c>
      <c r="C46" s="312" t="str">
        <f>男子種目選択!C42</f>
        <v/>
      </c>
      <c r="D46" s="324" t="str">
        <f>男子種目選択!D42</f>
        <v/>
      </c>
      <c r="E46" s="352" t="str">
        <f>IF('男子一覧表 '!E46=1,"○","")</f>
        <v/>
      </c>
      <c r="F46" s="312" t="str">
        <f>IF('男子一覧表 '!F46=1,"○","")</f>
        <v/>
      </c>
      <c r="G46" s="312" t="str">
        <f>IF('男子一覧表 '!G46=1,"○","")</f>
        <v/>
      </c>
      <c r="H46" s="312" t="str">
        <f>IF('男子一覧表 '!H46=1,"○","")</f>
        <v/>
      </c>
      <c r="I46" s="312" t="str">
        <f>IF('男子一覧表 '!I46=1,"○","")</f>
        <v/>
      </c>
      <c r="J46" s="312" t="str">
        <f>IF('男子一覧表 '!J46=1,"○","")</f>
        <v/>
      </c>
      <c r="K46" s="312" t="str">
        <f>IF('男子一覧表 '!K46=1,"○","")</f>
        <v/>
      </c>
      <c r="L46" s="312" t="str">
        <f>IF('男子一覧表 '!L46=1,"○","")</f>
        <v/>
      </c>
      <c r="M46" s="312" t="str">
        <f>IF('男子一覧表 '!M46=1,"○","")</f>
        <v/>
      </c>
      <c r="N46" s="312" t="str">
        <f>IF('男子一覧表 '!N46=1,"○","")</f>
        <v/>
      </c>
      <c r="O46" s="312" t="str">
        <f>IF('男子一覧表 '!O46=1,"○","")</f>
        <v/>
      </c>
      <c r="P46" s="312" t="str">
        <f>IF('男子一覧表 '!P46=1,"○","")</f>
        <v/>
      </c>
      <c r="Q46" s="312" t="str">
        <f>IF('男子一覧表 '!Q46=1,"○","")</f>
        <v/>
      </c>
      <c r="R46" s="312" t="str">
        <f>IF('男子一覧表 '!R46=1,"○","")</f>
        <v/>
      </c>
      <c r="S46" s="312" t="str">
        <f>IF('男子一覧表 '!S46=1,"○","")</f>
        <v/>
      </c>
      <c r="T46" s="312" t="str">
        <f>IF('男子一覧表 '!T46=1,"○","")</f>
        <v/>
      </c>
      <c r="U46" s="312" t="str">
        <f>IF('男子一覧表 '!U46=1,"○","")</f>
        <v/>
      </c>
      <c r="V46" s="312" t="str">
        <f>IF('男子一覧表 '!V46=1,"○","")</f>
        <v/>
      </c>
      <c r="W46" s="312" t="str">
        <f>IF('男子一覧表 '!W46=1,"○","")</f>
        <v/>
      </c>
      <c r="X46" s="353" t="str">
        <f>IF('男子一覧表 '!X46=1,"○","")</f>
        <v/>
      </c>
      <c r="Z46" s="311">
        <v>39</v>
      </c>
      <c r="AA46" s="312" t="str">
        <f t="shared" si="0"/>
        <v/>
      </c>
      <c r="AB46" s="312" t="str">
        <f t="shared" si="1"/>
        <v/>
      </c>
      <c r="AC46" s="324" t="str">
        <f t="shared" si="2"/>
        <v/>
      </c>
      <c r="AD46" s="352" t="str">
        <f>IF('男子一覧表 '!AD46=1,"○","")</f>
        <v/>
      </c>
      <c r="AE46" s="312" t="str">
        <f>IF('男子一覧表 '!AE46=1,"○","")</f>
        <v/>
      </c>
      <c r="AF46" s="312" t="str">
        <f>IF('男子一覧表 '!AF46=1,"○","")</f>
        <v/>
      </c>
      <c r="AG46" s="312" t="str">
        <f>IF('男子一覧表 '!AG46=1,"○","")</f>
        <v/>
      </c>
      <c r="AH46" s="312" t="str">
        <f>IF('男子一覧表 '!AH46=1,"○","")</f>
        <v/>
      </c>
      <c r="AI46" s="312" t="str">
        <f>IF('男子一覧表 '!AI46=1,"○","")</f>
        <v/>
      </c>
      <c r="AJ46" s="312" t="str">
        <f>IF('男子一覧表 '!AJ46=1,"○","")</f>
        <v/>
      </c>
      <c r="AK46" s="312" t="str">
        <f>IF('男子一覧表 '!AK46=1,"○","")</f>
        <v/>
      </c>
      <c r="AL46" s="312" t="str">
        <f>IF('男子一覧表 '!AL46=1,"○","")</f>
        <v/>
      </c>
      <c r="AM46" s="312" t="str">
        <f>IF('男子一覧表 '!AM46=1,"○","")</f>
        <v/>
      </c>
      <c r="AN46" s="312" t="str">
        <f>IF('男子一覧表 '!AN46=1,"○","")</f>
        <v/>
      </c>
      <c r="AO46" s="312" t="str">
        <f>IF('男子一覧表 '!AO46=1,"○","")</f>
        <v/>
      </c>
      <c r="AP46" s="312" t="str">
        <f>IF('男子一覧表 '!AP46=1,"○","")</f>
        <v/>
      </c>
      <c r="AQ46" s="312" t="str">
        <f>IF('男子一覧表 '!AQ46=1,"○","")</f>
        <v/>
      </c>
      <c r="AR46" s="312" t="str">
        <f>IF('男子一覧表 '!AR46=1,"○","")</f>
        <v/>
      </c>
      <c r="AS46" s="312" t="str">
        <f>IF('男子一覧表 '!AS46=1,"○","")</f>
        <v/>
      </c>
      <c r="AT46" s="312" t="str">
        <f>IF('男子一覧表 '!AT46=1,"○","")</f>
        <v/>
      </c>
      <c r="AU46" s="312" t="str">
        <f>IF('男子一覧表 '!AU46=1,"○","")</f>
        <v/>
      </c>
      <c r="AV46" s="312" t="str">
        <f>IF('男子一覧表 '!AV46=1,"○","")</f>
        <v/>
      </c>
      <c r="AW46" s="353" t="str">
        <f>IF('男子一覧表 '!AW46=1,"○","")</f>
        <v/>
      </c>
      <c r="AY46" s="311">
        <v>39</v>
      </c>
      <c r="AZ46" s="312" t="str">
        <f t="shared" si="3"/>
        <v/>
      </c>
      <c r="BA46" s="312" t="str">
        <f t="shared" si="4"/>
        <v/>
      </c>
      <c r="BB46" s="324" t="str">
        <f t="shared" si="5"/>
        <v/>
      </c>
      <c r="BC46" s="352" t="str">
        <f>IF('男子一覧表 '!BC46=1,"○","")</f>
        <v/>
      </c>
      <c r="BD46" s="312" t="str">
        <f>IF('男子一覧表 '!BD46=1,"○","")</f>
        <v/>
      </c>
      <c r="BE46" s="312" t="str">
        <f>IF('男子一覧表 '!BE46=1,"○","")</f>
        <v/>
      </c>
      <c r="BF46" s="312" t="str">
        <f>IF('男子一覧表 '!BF46=1,"○","")</f>
        <v/>
      </c>
      <c r="BG46" s="312" t="str">
        <f>IF('男子一覧表 '!BG46=1,"○","")</f>
        <v/>
      </c>
      <c r="BH46" s="312" t="str">
        <f>IF('男子一覧表 '!BH46=1,"○","")</f>
        <v/>
      </c>
      <c r="BI46" s="312" t="str">
        <f>IF('男子一覧表 '!BI46=1,"○","")</f>
        <v/>
      </c>
      <c r="BJ46" s="312" t="str">
        <f>IF('男子一覧表 '!BJ46=1,"○","")</f>
        <v/>
      </c>
      <c r="BK46" s="312" t="str">
        <f>IF('男子一覧表 '!BK46=1,"○","")</f>
        <v/>
      </c>
      <c r="BL46" s="312" t="str">
        <f>IF('男子一覧表 '!BL46=1,"○","")</f>
        <v/>
      </c>
      <c r="BM46" s="312" t="str">
        <f>IF('男子一覧表 '!BM46=1,"○","")</f>
        <v/>
      </c>
      <c r="BN46" s="312" t="str">
        <f>IF('男子一覧表 '!BN46=1,"○","")</f>
        <v/>
      </c>
      <c r="BO46" s="312" t="str">
        <f>IF('男子一覧表 '!BO46=1,"○","")</f>
        <v/>
      </c>
      <c r="BP46" s="312" t="str">
        <f>IF('男子一覧表 '!BP46=1,"○","")</f>
        <v/>
      </c>
      <c r="BQ46" s="312" t="str">
        <f>IF('男子一覧表 '!BQ46=1,"○","")</f>
        <v/>
      </c>
      <c r="BR46" s="312" t="str">
        <f>IF('男子一覧表 '!BR46=1,"○","")</f>
        <v/>
      </c>
      <c r="BS46" s="312" t="str">
        <f>IF('男子一覧表 '!BS46=1,"○","")</f>
        <v/>
      </c>
      <c r="BT46" s="312" t="str">
        <f>IF('男子一覧表 '!BT46=1,"○","")</f>
        <v/>
      </c>
      <c r="BU46" s="312" t="str">
        <f>IF('男子一覧表 '!BU46=1,"○","")</f>
        <v/>
      </c>
      <c r="BV46" s="353" t="str">
        <f>IF('男子一覧表 '!BV46=1,"○","")</f>
        <v/>
      </c>
    </row>
    <row r="47" spans="1:74" ht="12" customHeight="1">
      <c r="A47" s="311">
        <v>40</v>
      </c>
      <c r="B47" s="312" t="str">
        <f>男子種目選択!B43</f>
        <v/>
      </c>
      <c r="C47" s="312" t="str">
        <f>男子種目選択!C43</f>
        <v/>
      </c>
      <c r="D47" s="324" t="str">
        <f>男子種目選択!D43</f>
        <v/>
      </c>
      <c r="E47" s="352" t="str">
        <f>IF('男子一覧表 '!E47=1,"○","")</f>
        <v/>
      </c>
      <c r="F47" s="312" t="str">
        <f>IF('男子一覧表 '!F47=1,"○","")</f>
        <v/>
      </c>
      <c r="G47" s="312" t="str">
        <f>IF('男子一覧表 '!G47=1,"○","")</f>
        <v/>
      </c>
      <c r="H47" s="312" t="str">
        <f>IF('男子一覧表 '!H47=1,"○","")</f>
        <v/>
      </c>
      <c r="I47" s="312" t="str">
        <f>IF('男子一覧表 '!I47=1,"○","")</f>
        <v/>
      </c>
      <c r="J47" s="312" t="str">
        <f>IF('男子一覧表 '!J47=1,"○","")</f>
        <v/>
      </c>
      <c r="K47" s="312" t="str">
        <f>IF('男子一覧表 '!K47=1,"○","")</f>
        <v/>
      </c>
      <c r="L47" s="312" t="str">
        <f>IF('男子一覧表 '!L47=1,"○","")</f>
        <v/>
      </c>
      <c r="M47" s="312" t="str">
        <f>IF('男子一覧表 '!M47=1,"○","")</f>
        <v/>
      </c>
      <c r="N47" s="312" t="str">
        <f>IF('男子一覧表 '!N47=1,"○","")</f>
        <v/>
      </c>
      <c r="O47" s="312" t="str">
        <f>IF('男子一覧表 '!O47=1,"○","")</f>
        <v/>
      </c>
      <c r="P47" s="312" t="str">
        <f>IF('男子一覧表 '!P47=1,"○","")</f>
        <v/>
      </c>
      <c r="Q47" s="312" t="str">
        <f>IF('男子一覧表 '!Q47=1,"○","")</f>
        <v/>
      </c>
      <c r="R47" s="312" t="str">
        <f>IF('男子一覧表 '!R47=1,"○","")</f>
        <v/>
      </c>
      <c r="S47" s="312" t="str">
        <f>IF('男子一覧表 '!S47=1,"○","")</f>
        <v/>
      </c>
      <c r="T47" s="312" t="str">
        <f>IF('男子一覧表 '!T47=1,"○","")</f>
        <v/>
      </c>
      <c r="U47" s="312" t="str">
        <f>IF('男子一覧表 '!U47=1,"○","")</f>
        <v/>
      </c>
      <c r="V47" s="312" t="str">
        <f>IF('男子一覧表 '!V47=1,"○","")</f>
        <v/>
      </c>
      <c r="W47" s="312" t="str">
        <f>IF('男子一覧表 '!W47=1,"○","")</f>
        <v/>
      </c>
      <c r="X47" s="353" t="str">
        <f>IF('男子一覧表 '!X47=1,"○","")</f>
        <v/>
      </c>
      <c r="Z47" s="311">
        <v>40</v>
      </c>
      <c r="AA47" s="312" t="str">
        <f t="shared" si="0"/>
        <v/>
      </c>
      <c r="AB47" s="312" t="str">
        <f t="shared" si="1"/>
        <v/>
      </c>
      <c r="AC47" s="324" t="str">
        <f t="shared" si="2"/>
        <v/>
      </c>
      <c r="AD47" s="352" t="str">
        <f>IF('男子一覧表 '!AD47=1,"○","")</f>
        <v/>
      </c>
      <c r="AE47" s="312" t="str">
        <f>IF('男子一覧表 '!AE47=1,"○","")</f>
        <v/>
      </c>
      <c r="AF47" s="312" t="str">
        <f>IF('男子一覧表 '!AF47=1,"○","")</f>
        <v/>
      </c>
      <c r="AG47" s="312" t="str">
        <f>IF('男子一覧表 '!AG47=1,"○","")</f>
        <v/>
      </c>
      <c r="AH47" s="312" t="str">
        <f>IF('男子一覧表 '!AH47=1,"○","")</f>
        <v/>
      </c>
      <c r="AI47" s="312" t="str">
        <f>IF('男子一覧表 '!AI47=1,"○","")</f>
        <v/>
      </c>
      <c r="AJ47" s="312" t="str">
        <f>IF('男子一覧表 '!AJ47=1,"○","")</f>
        <v/>
      </c>
      <c r="AK47" s="312" t="str">
        <f>IF('男子一覧表 '!AK47=1,"○","")</f>
        <v/>
      </c>
      <c r="AL47" s="312" t="str">
        <f>IF('男子一覧表 '!AL47=1,"○","")</f>
        <v/>
      </c>
      <c r="AM47" s="312" t="str">
        <f>IF('男子一覧表 '!AM47=1,"○","")</f>
        <v/>
      </c>
      <c r="AN47" s="312" t="str">
        <f>IF('男子一覧表 '!AN47=1,"○","")</f>
        <v/>
      </c>
      <c r="AO47" s="312" t="str">
        <f>IF('男子一覧表 '!AO47=1,"○","")</f>
        <v/>
      </c>
      <c r="AP47" s="312" t="str">
        <f>IF('男子一覧表 '!AP47=1,"○","")</f>
        <v/>
      </c>
      <c r="AQ47" s="312" t="str">
        <f>IF('男子一覧表 '!AQ47=1,"○","")</f>
        <v/>
      </c>
      <c r="AR47" s="312" t="str">
        <f>IF('男子一覧表 '!AR47=1,"○","")</f>
        <v/>
      </c>
      <c r="AS47" s="312" t="str">
        <f>IF('男子一覧表 '!AS47=1,"○","")</f>
        <v/>
      </c>
      <c r="AT47" s="312" t="str">
        <f>IF('男子一覧表 '!AT47=1,"○","")</f>
        <v/>
      </c>
      <c r="AU47" s="312" t="str">
        <f>IF('男子一覧表 '!AU47=1,"○","")</f>
        <v/>
      </c>
      <c r="AV47" s="312" t="str">
        <f>IF('男子一覧表 '!AV47=1,"○","")</f>
        <v/>
      </c>
      <c r="AW47" s="353" t="str">
        <f>IF('男子一覧表 '!AW47=1,"○","")</f>
        <v/>
      </c>
      <c r="AY47" s="311">
        <v>40</v>
      </c>
      <c r="AZ47" s="312" t="str">
        <f t="shared" si="3"/>
        <v/>
      </c>
      <c r="BA47" s="312" t="str">
        <f t="shared" si="4"/>
        <v/>
      </c>
      <c r="BB47" s="324" t="str">
        <f t="shared" si="5"/>
        <v/>
      </c>
      <c r="BC47" s="352" t="str">
        <f>IF('男子一覧表 '!BC47=1,"○","")</f>
        <v/>
      </c>
      <c r="BD47" s="312" t="str">
        <f>IF('男子一覧表 '!BD47=1,"○","")</f>
        <v/>
      </c>
      <c r="BE47" s="312" t="str">
        <f>IF('男子一覧表 '!BE47=1,"○","")</f>
        <v/>
      </c>
      <c r="BF47" s="312" t="str">
        <f>IF('男子一覧表 '!BF47=1,"○","")</f>
        <v/>
      </c>
      <c r="BG47" s="312" t="str">
        <f>IF('男子一覧表 '!BG47=1,"○","")</f>
        <v/>
      </c>
      <c r="BH47" s="312" t="str">
        <f>IF('男子一覧表 '!BH47=1,"○","")</f>
        <v/>
      </c>
      <c r="BI47" s="312" t="str">
        <f>IF('男子一覧表 '!BI47=1,"○","")</f>
        <v/>
      </c>
      <c r="BJ47" s="312" t="str">
        <f>IF('男子一覧表 '!BJ47=1,"○","")</f>
        <v/>
      </c>
      <c r="BK47" s="312" t="str">
        <f>IF('男子一覧表 '!BK47=1,"○","")</f>
        <v/>
      </c>
      <c r="BL47" s="312" t="str">
        <f>IF('男子一覧表 '!BL47=1,"○","")</f>
        <v/>
      </c>
      <c r="BM47" s="312" t="str">
        <f>IF('男子一覧表 '!BM47=1,"○","")</f>
        <v/>
      </c>
      <c r="BN47" s="312" t="str">
        <f>IF('男子一覧表 '!BN47=1,"○","")</f>
        <v/>
      </c>
      <c r="BO47" s="312" t="str">
        <f>IF('男子一覧表 '!BO47=1,"○","")</f>
        <v/>
      </c>
      <c r="BP47" s="312" t="str">
        <f>IF('男子一覧表 '!BP47=1,"○","")</f>
        <v/>
      </c>
      <c r="BQ47" s="312" t="str">
        <f>IF('男子一覧表 '!BQ47=1,"○","")</f>
        <v/>
      </c>
      <c r="BR47" s="312" t="str">
        <f>IF('男子一覧表 '!BR47=1,"○","")</f>
        <v/>
      </c>
      <c r="BS47" s="312" t="str">
        <f>IF('男子一覧表 '!BS47=1,"○","")</f>
        <v/>
      </c>
      <c r="BT47" s="312" t="str">
        <f>IF('男子一覧表 '!BT47=1,"○","")</f>
        <v/>
      </c>
      <c r="BU47" s="312" t="str">
        <f>IF('男子一覧表 '!BU47=1,"○","")</f>
        <v/>
      </c>
      <c r="BV47" s="353" t="str">
        <f>IF('男子一覧表 '!BV47=1,"○","")</f>
        <v/>
      </c>
    </row>
    <row r="48" spans="1:74" ht="12" customHeight="1">
      <c r="A48" s="311">
        <v>41</v>
      </c>
      <c r="B48" s="312" t="str">
        <f>男子種目選択!B44</f>
        <v/>
      </c>
      <c r="C48" s="312" t="str">
        <f>男子種目選択!C44</f>
        <v/>
      </c>
      <c r="D48" s="324" t="str">
        <f>男子種目選択!D44</f>
        <v/>
      </c>
      <c r="E48" s="352" t="str">
        <f>IF('男子一覧表 '!E48=1,"○","")</f>
        <v/>
      </c>
      <c r="F48" s="312" t="str">
        <f>IF('男子一覧表 '!F48=1,"○","")</f>
        <v/>
      </c>
      <c r="G48" s="312" t="str">
        <f>IF('男子一覧表 '!G48=1,"○","")</f>
        <v/>
      </c>
      <c r="H48" s="312" t="str">
        <f>IF('男子一覧表 '!H48=1,"○","")</f>
        <v/>
      </c>
      <c r="I48" s="312" t="str">
        <f>IF('男子一覧表 '!I48=1,"○","")</f>
        <v/>
      </c>
      <c r="J48" s="312" t="str">
        <f>IF('男子一覧表 '!J48=1,"○","")</f>
        <v/>
      </c>
      <c r="K48" s="312" t="str">
        <f>IF('男子一覧表 '!K48=1,"○","")</f>
        <v/>
      </c>
      <c r="L48" s="312" t="str">
        <f>IF('男子一覧表 '!L48=1,"○","")</f>
        <v/>
      </c>
      <c r="M48" s="312" t="str">
        <f>IF('男子一覧表 '!M48=1,"○","")</f>
        <v/>
      </c>
      <c r="N48" s="312" t="str">
        <f>IF('男子一覧表 '!N48=1,"○","")</f>
        <v/>
      </c>
      <c r="O48" s="312" t="str">
        <f>IF('男子一覧表 '!O48=1,"○","")</f>
        <v/>
      </c>
      <c r="P48" s="312" t="str">
        <f>IF('男子一覧表 '!P48=1,"○","")</f>
        <v/>
      </c>
      <c r="Q48" s="312" t="str">
        <f>IF('男子一覧表 '!Q48=1,"○","")</f>
        <v/>
      </c>
      <c r="R48" s="312" t="str">
        <f>IF('男子一覧表 '!R48=1,"○","")</f>
        <v/>
      </c>
      <c r="S48" s="312" t="str">
        <f>IF('男子一覧表 '!S48=1,"○","")</f>
        <v/>
      </c>
      <c r="T48" s="312" t="str">
        <f>IF('男子一覧表 '!T48=1,"○","")</f>
        <v/>
      </c>
      <c r="U48" s="312" t="str">
        <f>IF('男子一覧表 '!U48=1,"○","")</f>
        <v/>
      </c>
      <c r="V48" s="312" t="str">
        <f>IF('男子一覧表 '!V48=1,"○","")</f>
        <v/>
      </c>
      <c r="W48" s="312" t="str">
        <f>IF('男子一覧表 '!W48=1,"○","")</f>
        <v/>
      </c>
      <c r="X48" s="353" t="str">
        <f>IF('男子一覧表 '!X48=1,"○","")</f>
        <v/>
      </c>
      <c r="Z48" s="311">
        <v>41</v>
      </c>
      <c r="AA48" s="312" t="str">
        <f t="shared" si="0"/>
        <v/>
      </c>
      <c r="AB48" s="312" t="str">
        <f t="shared" si="1"/>
        <v/>
      </c>
      <c r="AC48" s="324" t="str">
        <f t="shared" si="2"/>
        <v/>
      </c>
      <c r="AD48" s="352" t="str">
        <f>IF('男子一覧表 '!AD48=1,"○","")</f>
        <v/>
      </c>
      <c r="AE48" s="312" t="str">
        <f>IF('男子一覧表 '!AE48=1,"○","")</f>
        <v/>
      </c>
      <c r="AF48" s="312" t="str">
        <f>IF('男子一覧表 '!AF48=1,"○","")</f>
        <v/>
      </c>
      <c r="AG48" s="312" t="str">
        <f>IF('男子一覧表 '!AG48=1,"○","")</f>
        <v/>
      </c>
      <c r="AH48" s="312" t="str">
        <f>IF('男子一覧表 '!AH48=1,"○","")</f>
        <v/>
      </c>
      <c r="AI48" s="312" t="str">
        <f>IF('男子一覧表 '!AI48=1,"○","")</f>
        <v/>
      </c>
      <c r="AJ48" s="312" t="str">
        <f>IF('男子一覧表 '!AJ48=1,"○","")</f>
        <v/>
      </c>
      <c r="AK48" s="312" t="str">
        <f>IF('男子一覧表 '!AK48=1,"○","")</f>
        <v/>
      </c>
      <c r="AL48" s="312" t="str">
        <f>IF('男子一覧表 '!AL48=1,"○","")</f>
        <v/>
      </c>
      <c r="AM48" s="312" t="str">
        <f>IF('男子一覧表 '!AM48=1,"○","")</f>
        <v/>
      </c>
      <c r="AN48" s="312" t="str">
        <f>IF('男子一覧表 '!AN48=1,"○","")</f>
        <v/>
      </c>
      <c r="AO48" s="312" t="str">
        <f>IF('男子一覧表 '!AO48=1,"○","")</f>
        <v/>
      </c>
      <c r="AP48" s="312" t="str">
        <f>IF('男子一覧表 '!AP48=1,"○","")</f>
        <v/>
      </c>
      <c r="AQ48" s="312" t="str">
        <f>IF('男子一覧表 '!AQ48=1,"○","")</f>
        <v/>
      </c>
      <c r="AR48" s="312" t="str">
        <f>IF('男子一覧表 '!AR48=1,"○","")</f>
        <v/>
      </c>
      <c r="AS48" s="312" t="str">
        <f>IF('男子一覧表 '!AS48=1,"○","")</f>
        <v/>
      </c>
      <c r="AT48" s="312" t="str">
        <f>IF('男子一覧表 '!AT48=1,"○","")</f>
        <v/>
      </c>
      <c r="AU48" s="312" t="str">
        <f>IF('男子一覧表 '!AU48=1,"○","")</f>
        <v/>
      </c>
      <c r="AV48" s="312" t="str">
        <f>IF('男子一覧表 '!AV48=1,"○","")</f>
        <v/>
      </c>
      <c r="AW48" s="353" t="str">
        <f>IF('男子一覧表 '!AW48=1,"○","")</f>
        <v/>
      </c>
      <c r="AY48" s="311">
        <v>41</v>
      </c>
      <c r="AZ48" s="312" t="str">
        <f t="shared" si="3"/>
        <v/>
      </c>
      <c r="BA48" s="312" t="str">
        <f t="shared" si="4"/>
        <v/>
      </c>
      <c r="BB48" s="324" t="str">
        <f t="shared" si="5"/>
        <v/>
      </c>
      <c r="BC48" s="352" t="str">
        <f>IF('男子一覧表 '!BC48=1,"○","")</f>
        <v/>
      </c>
      <c r="BD48" s="312" t="str">
        <f>IF('男子一覧表 '!BD48=1,"○","")</f>
        <v/>
      </c>
      <c r="BE48" s="312" t="str">
        <f>IF('男子一覧表 '!BE48=1,"○","")</f>
        <v/>
      </c>
      <c r="BF48" s="312" t="str">
        <f>IF('男子一覧表 '!BF48=1,"○","")</f>
        <v/>
      </c>
      <c r="BG48" s="312" t="str">
        <f>IF('男子一覧表 '!BG48=1,"○","")</f>
        <v/>
      </c>
      <c r="BH48" s="312" t="str">
        <f>IF('男子一覧表 '!BH48=1,"○","")</f>
        <v/>
      </c>
      <c r="BI48" s="312" t="str">
        <f>IF('男子一覧表 '!BI48=1,"○","")</f>
        <v/>
      </c>
      <c r="BJ48" s="312" t="str">
        <f>IF('男子一覧表 '!BJ48=1,"○","")</f>
        <v/>
      </c>
      <c r="BK48" s="312" t="str">
        <f>IF('男子一覧表 '!BK48=1,"○","")</f>
        <v/>
      </c>
      <c r="BL48" s="312" t="str">
        <f>IF('男子一覧表 '!BL48=1,"○","")</f>
        <v/>
      </c>
      <c r="BM48" s="312" t="str">
        <f>IF('男子一覧表 '!BM48=1,"○","")</f>
        <v/>
      </c>
      <c r="BN48" s="312" t="str">
        <f>IF('男子一覧表 '!BN48=1,"○","")</f>
        <v/>
      </c>
      <c r="BO48" s="312" t="str">
        <f>IF('男子一覧表 '!BO48=1,"○","")</f>
        <v/>
      </c>
      <c r="BP48" s="312" t="str">
        <f>IF('男子一覧表 '!BP48=1,"○","")</f>
        <v/>
      </c>
      <c r="BQ48" s="312" t="str">
        <f>IF('男子一覧表 '!BQ48=1,"○","")</f>
        <v/>
      </c>
      <c r="BR48" s="312" t="str">
        <f>IF('男子一覧表 '!BR48=1,"○","")</f>
        <v/>
      </c>
      <c r="BS48" s="312" t="str">
        <f>IF('男子一覧表 '!BS48=1,"○","")</f>
        <v/>
      </c>
      <c r="BT48" s="312" t="str">
        <f>IF('男子一覧表 '!BT48=1,"○","")</f>
        <v/>
      </c>
      <c r="BU48" s="312" t="str">
        <f>IF('男子一覧表 '!BU48=1,"○","")</f>
        <v/>
      </c>
      <c r="BV48" s="353" t="str">
        <f>IF('男子一覧表 '!BV48=1,"○","")</f>
        <v/>
      </c>
    </row>
    <row r="49" spans="1:74" ht="12" customHeight="1">
      <c r="A49" s="311">
        <v>42</v>
      </c>
      <c r="B49" s="312" t="str">
        <f>男子種目選択!B45</f>
        <v/>
      </c>
      <c r="C49" s="312" t="str">
        <f>男子種目選択!C45</f>
        <v/>
      </c>
      <c r="D49" s="324" t="str">
        <f>男子種目選択!D45</f>
        <v/>
      </c>
      <c r="E49" s="352" t="str">
        <f>IF('男子一覧表 '!E49=1,"○","")</f>
        <v/>
      </c>
      <c r="F49" s="312" t="str">
        <f>IF('男子一覧表 '!F49=1,"○","")</f>
        <v/>
      </c>
      <c r="G49" s="312" t="str">
        <f>IF('男子一覧表 '!G49=1,"○","")</f>
        <v/>
      </c>
      <c r="H49" s="312" t="str">
        <f>IF('男子一覧表 '!H49=1,"○","")</f>
        <v/>
      </c>
      <c r="I49" s="312" t="str">
        <f>IF('男子一覧表 '!I49=1,"○","")</f>
        <v/>
      </c>
      <c r="J49" s="312" t="str">
        <f>IF('男子一覧表 '!J49=1,"○","")</f>
        <v/>
      </c>
      <c r="K49" s="312" t="str">
        <f>IF('男子一覧表 '!K49=1,"○","")</f>
        <v/>
      </c>
      <c r="L49" s="312" t="str">
        <f>IF('男子一覧表 '!L49=1,"○","")</f>
        <v/>
      </c>
      <c r="M49" s="312" t="str">
        <f>IF('男子一覧表 '!M49=1,"○","")</f>
        <v/>
      </c>
      <c r="N49" s="312" t="str">
        <f>IF('男子一覧表 '!N49=1,"○","")</f>
        <v/>
      </c>
      <c r="O49" s="312" t="str">
        <f>IF('男子一覧表 '!O49=1,"○","")</f>
        <v/>
      </c>
      <c r="P49" s="312" t="str">
        <f>IF('男子一覧表 '!P49=1,"○","")</f>
        <v/>
      </c>
      <c r="Q49" s="312" t="str">
        <f>IF('男子一覧表 '!Q49=1,"○","")</f>
        <v/>
      </c>
      <c r="R49" s="312" t="str">
        <f>IF('男子一覧表 '!R49=1,"○","")</f>
        <v/>
      </c>
      <c r="S49" s="312" t="str">
        <f>IF('男子一覧表 '!S49=1,"○","")</f>
        <v/>
      </c>
      <c r="T49" s="312" t="str">
        <f>IF('男子一覧表 '!T49=1,"○","")</f>
        <v/>
      </c>
      <c r="U49" s="312" t="str">
        <f>IF('男子一覧表 '!U49=1,"○","")</f>
        <v/>
      </c>
      <c r="V49" s="312" t="str">
        <f>IF('男子一覧表 '!V49=1,"○","")</f>
        <v/>
      </c>
      <c r="W49" s="312" t="str">
        <f>IF('男子一覧表 '!W49=1,"○","")</f>
        <v/>
      </c>
      <c r="X49" s="353" t="str">
        <f>IF('男子一覧表 '!X49=1,"○","")</f>
        <v/>
      </c>
      <c r="Z49" s="311">
        <v>42</v>
      </c>
      <c r="AA49" s="312" t="str">
        <f t="shared" si="0"/>
        <v/>
      </c>
      <c r="AB49" s="312" t="str">
        <f t="shared" si="1"/>
        <v/>
      </c>
      <c r="AC49" s="324" t="str">
        <f t="shared" si="2"/>
        <v/>
      </c>
      <c r="AD49" s="352" t="str">
        <f>IF('男子一覧表 '!AD49=1,"○","")</f>
        <v/>
      </c>
      <c r="AE49" s="312" t="str">
        <f>IF('男子一覧表 '!AE49=1,"○","")</f>
        <v/>
      </c>
      <c r="AF49" s="312" t="str">
        <f>IF('男子一覧表 '!AF49=1,"○","")</f>
        <v/>
      </c>
      <c r="AG49" s="312" t="str">
        <f>IF('男子一覧表 '!AG49=1,"○","")</f>
        <v/>
      </c>
      <c r="AH49" s="312" t="str">
        <f>IF('男子一覧表 '!AH49=1,"○","")</f>
        <v/>
      </c>
      <c r="AI49" s="312" t="str">
        <f>IF('男子一覧表 '!AI49=1,"○","")</f>
        <v/>
      </c>
      <c r="AJ49" s="312" t="str">
        <f>IF('男子一覧表 '!AJ49=1,"○","")</f>
        <v/>
      </c>
      <c r="AK49" s="312" t="str">
        <f>IF('男子一覧表 '!AK49=1,"○","")</f>
        <v/>
      </c>
      <c r="AL49" s="312" t="str">
        <f>IF('男子一覧表 '!AL49=1,"○","")</f>
        <v/>
      </c>
      <c r="AM49" s="312" t="str">
        <f>IF('男子一覧表 '!AM49=1,"○","")</f>
        <v/>
      </c>
      <c r="AN49" s="312" t="str">
        <f>IF('男子一覧表 '!AN49=1,"○","")</f>
        <v/>
      </c>
      <c r="AO49" s="312" t="str">
        <f>IF('男子一覧表 '!AO49=1,"○","")</f>
        <v/>
      </c>
      <c r="AP49" s="312" t="str">
        <f>IF('男子一覧表 '!AP49=1,"○","")</f>
        <v/>
      </c>
      <c r="AQ49" s="312" t="str">
        <f>IF('男子一覧表 '!AQ49=1,"○","")</f>
        <v/>
      </c>
      <c r="AR49" s="312" t="str">
        <f>IF('男子一覧表 '!AR49=1,"○","")</f>
        <v/>
      </c>
      <c r="AS49" s="312" t="str">
        <f>IF('男子一覧表 '!AS49=1,"○","")</f>
        <v/>
      </c>
      <c r="AT49" s="312" t="str">
        <f>IF('男子一覧表 '!AT49=1,"○","")</f>
        <v/>
      </c>
      <c r="AU49" s="312" t="str">
        <f>IF('男子一覧表 '!AU49=1,"○","")</f>
        <v/>
      </c>
      <c r="AV49" s="312" t="str">
        <f>IF('男子一覧表 '!AV49=1,"○","")</f>
        <v/>
      </c>
      <c r="AW49" s="353" t="str">
        <f>IF('男子一覧表 '!AW49=1,"○","")</f>
        <v/>
      </c>
      <c r="AY49" s="311">
        <v>42</v>
      </c>
      <c r="AZ49" s="312" t="str">
        <f t="shared" si="3"/>
        <v/>
      </c>
      <c r="BA49" s="312" t="str">
        <f t="shared" si="4"/>
        <v/>
      </c>
      <c r="BB49" s="324" t="str">
        <f t="shared" si="5"/>
        <v/>
      </c>
      <c r="BC49" s="352" t="str">
        <f>IF('男子一覧表 '!BC49=1,"○","")</f>
        <v/>
      </c>
      <c r="BD49" s="312" t="str">
        <f>IF('男子一覧表 '!BD49=1,"○","")</f>
        <v/>
      </c>
      <c r="BE49" s="312" t="str">
        <f>IF('男子一覧表 '!BE49=1,"○","")</f>
        <v/>
      </c>
      <c r="BF49" s="312" t="str">
        <f>IF('男子一覧表 '!BF49=1,"○","")</f>
        <v/>
      </c>
      <c r="BG49" s="312" t="str">
        <f>IF('男子一覧表 '!BG49=1,"○","")</f>
        <v/>
      </c>
      <c r="BH49" s="312" t="str">
        <f>IF('男子一覧表 '!BH49=1,"○","")</f>
        <v/>
      </c>
      <c r="BI49" s="312" t="str">
        <f>IF('男子一覧表 '!BI49=1,"○","")</f>
        <v/>
      </c>
      <c r="BJ49" s="312" t="str">
        <f>IF('男子一覧表 '!BJ49=1,"○","")</f>
        <v/>
      </c>
      <c r="BK49" s="312" t="str">
        <f>IF('男子一覧表 '!BK49=1,"○","")</f>
        <v/>
      </c>
      <c r="BL49" s="312" t="str">
        <f>IF('男子一覧表 '!BL49=1,"○","")</f>
        <v/>
      </c>
      <c r="BM49" s="312" t="str">
        <f>IF('男子一覧表 '!BM49=1,"○","")</f>
        <v/>
      </c>
      <c r="BN49" s="312" t="str">
        <f>IF('男子一覧表 '!BN49=1,"○","")</f>
        <v/>
      </c>
      <c r="BO49" s="312" t="str">
        <f>IF('男子一覧表 '!BO49=1,"○","")</f>
        <v/>
      </c>
      <c r="BP49" s="312" t="str">
        <f>IF('男子一覧表 '!BP49=1,"○","")</f>
        <v/>
      </c>
      <c r="BQ49" s="312" t="str">
        <f>IF('男子一覧表 '!BQ49=1,"○","")</f>
        <v/>
      </c>
      <c r="BR49" s="312" t="str">
        <f>IF('男子一覧表 '!BR49=1,"○","")</f>
        <v/>
      </c>
      <c r="BS49" s="312" t="str">
        <f>IF('男子一覧表 '!BS49=1,"○","")</f>
        <v/>
      </c>
      <c r="BT49" s="312" t="str">
        <f>IF('男子一覧表 '!BT49=1,"○","")</f>
        <v/>
      </c>
      <c r="BU49" s="312" t="str">
        <f>IF('男子一覧表 '!BU49=1,"○","")</f>
        <v/>
      </c>
      <c r="BV49" s="353" t="str">
        <f>IF('男子一覧表 '!BV49=1,"○","")</f>
        <v/>
      </c>
    </row>
    <row r="50" spans="1:74" ht="12" customHeight="1">
      <c r="A50" s="311">
        <v>43</v>
      </c>
      <c r="B50" s="312" t="str">
        <f>男子種目選択!B46</f>
        <v/>
      </c>
      <c r="C50" s="312" t="str">
        <f>男子種目選択!C46</f>
        <v/>
      </c>
      <c r="D50" s="324" t="str">
        <f>男子種目選択!D46</f>
        <v/>
      </c>
      <c r="E50" s="352" t="str">
        <f>IF('男子一覧表 '!E50=1,"○","")</f>
        <v/>
      </c>
      <c r="F50" s="312" t="str">
        <f>IF('男子一覧表 '!F50=1,"○","")</f>
        <v/>
      </c>
      <c r="G50" s="312" t="str">
        <f>IF('男子一覧表 '!G50=1,"○","")</f>
        <v/>
      </c>
      <c r="H50" s="312" t="str">
        <f>IF('男子一覧表 '!H50=1,"○","")</f>
        <v/>
      </c>
      <c r="I50" s="312" t="str">
        <f>IF('男子一覧表 '!I50=1,"○","")</f>
        <v/>
      </c>
      <c r="J50" s="312" t="str">
        <f>IF('男子一覧表 '!J50=1,"○","")</f>
        <v/>
      </c>
      <c r="K50" s="312" t="str">
        <f>IF('男子一覧表 '!K50=1,"○","")</f>
        <v/>
      </c>
      <c r="L50" s="312" t="str">
        <f>IF('男子一覧表 '!L50=1,"○","")</f>
        <v/>
      </c>
      <c r="M50" s="312" t="str">
        <f>IF('男子一覧表 '!M50=1,"○","")</f>
        <v/>
      </c>
      <c r="N50" s="312" t="str">
        <f>IF('男子一覧表 '!N50=1,"○","")</f>
        <v/>
      </c>
      <c r="O50" s="312" t="str">
        <f>IF('男子一覧表 '!O50=1,"○","")</f>
        <v/>
      </c>
      <c r="P50" s="312" t="str">
        <f>IF('男子一覧表 '!P50=1,"○","")</f>
        <v/>
      </c>
      <c r="Q50" s="312" t="str">
        <f>IF('男子一覧表 '!Q50=1,"○","")</f>
        <v/>
      </c>
      <c r="R50" s="312" t="str">
        <f>IF('男子一覧表 '!R50=1,"○","")</f>
        <v/>
      </c>
      <c r="S50" s="312" t="str">
        <f>IF('男子一覧表 '!S50=1,"○","")</f>
        <v/>
      </c>
      <c r="T50" s="312" t="str">
        <f>IF('男子一覧表 '!T50=1,"○","")</f>
        <v/>
      </c>
      <c r="U50" s="312" t="str">
        <f>IF('男子一覧表 '!U50=1,"○","")</f>
        <v/>
      </c>
      <c r="V50" s="312" t="str">
        <f>IF('男子一覧表 '!V50=1,"○","")</f>
        <v/>
      </c>
      <c r="W50" s="312" t="str">
        <f>IF('男子一覧表 '!W50=1,"○","")</f>
        <v/>
      </c>
      <c r="X50" s="353" t="str">
        <f>IF('男子一覧表 '!X50=1,"○","")</f>
        <v/>
      </c>
      <c r="Z50" s="311">
        <v>43</v>
      </c>
      <c r="AA50" s="312" t="str">
        <f t="shared" si="0"/>
        <v/>
      </c>
      <c r="AB50" s="312" t="str">
        <f t="shared" si="1"/>
        <v/>
      </c>
      <c r="AC50" s="324" t="str">
        <f t="shared" si="2"/>
        <v/>
      </c>
      <c r="AD50" s="352" t="str">
        <f>IF('男子一覧表 '!AD50=1,"○","")</f>
        <v/>
      </c>
      <c r="AE50" s="312" t="str">
        <f>IF('男子一覧表 '!AE50=1,"○","")</f>
        <v/>
      </c>
      <c r="AF50" s="312" t="str">
        <f>IF('男子一覧表 '!AF50=1,"○","")</f>
        <v/>
      </c>
      <c r="AG50" s="312" t="str">
        <f>IF('男子一覧表 '!AG50=1,"○","")</f>
        <v/>
      </c>
      <c r="AH50" s="312" t="str">
        <f>IF('男子一覧表 '!AH50=1,"○","")</f>
        <v/>
      </c>
      <c r="AI50" s="312" t="str">
        <f>IF('男子一覧表 '!AI50=1,"○","")</f>
        <v/>
      </c>
      <c r="AJ50" s="312" t="str">
        <f>IF('男子一覧表 '!AJ50=1,"○","")</f>
        <v/>
      </c>
      <c r="AK50" s="312" t="str">
        <f>IF('男子一覧表 '!AK50=1,"○","")</f>
        <v/>
      </c>
      <c r="AL50" s="312" t="str">
        <f>IF('男子一覧表 '!AL50=1,"○","")</f>
        <v/>
      </c>
      <c r="AM50" s="312" t="str">
        <f>IF('男子一覧表 '!AM50=1,"○","")</f>
        <v/>
      </c>
      <c r="AN50" s="312" t="str">
        <f>IF('男子一覧表 '!AN50=1,"○","")</f>
        <v/>
      </c>
      <c r="AO50" s="312" t="str">
        <f>IF('男子一覧表 '!AO50=1,"○","")</f>
        <v/>
      </c>
      <c r="AP50" s="312" t="str">
        <f>IF('男子一覧表 '!AP50=1,"○","")</f>
        <v/>
      </c>
      <c r="AQ50" s="312" t="str">
        <f>IF('男子一覧表 '!AQ50=1,"○","")</f>
        <v/>
      </c>
      <c r="AR50" s="312" t="str">
        <f>IF('男子一覧表 '!AR50=1,"○","")</f>
        <v/>
      </c>
      <c r="AS50" s="312" t="str">
        <f>IF('男子一覧表 '!AS50=1,"○","")</f>
        <v/>
      </c>
      <c r="AT50" s="312" t="str">
        <f>IF('男子一覧表 '!AT50=1,"○","")</f>
        <v/>
      </c>
      <c r="AU50" s="312" t="str">
        <f>IF('男子一覧表 '!AU50=1,"○","")</f>
        <v/>
      </c>
      <c r="AV50" s="312" t="str">
        <f>IF('男子一覧表 '!AV50=1,"○","")</f>
        <v/>
      </c>
      <c r="AW50" s="353" t="str">
        <f>IF('男子一覧表 '!AW50=1,"○","")</f>
        <v/>
      </c>
      <c r="AY50" s="311">
        <v>43</v>
      </c>
      <c r="AZ50" s="312" t="str">
        <f t="shared" si="3"/>
        <v/>
      </c>
      <c r="BA50" s="312" t="str">
        <f t="shared" si="4"/>
        <v/>
      </c>
      <c r="BB50" s="324" t="str">
        <f t="shared" si="5"/>
        <v/>
      </c>
      <c r="BC50" s="352" t="str">
        <f>IF('男子一覧表 '!BC50=1,"○","")</f>
        <v/>
      </c>
      <c r="BD50" s="312" t="str">
        <f>IF('男子一覧表 '!BD50=1,"○","")</f>
        <v/>
      </c>
      <c r="BE50" s="312" t="str">
        <f>IF('男子一覧表 '!BE50=1,"○","")</f>
        <v/>
      </c>
      <c r="BF50" s="312" t="str">
        <f>IF('男子一覧表 '!BF50=1,"○","")</f>
        <v/>
      </c>
      <c r="BG50" s="312" t="str">
        <f>IF('男子一覧表 '!BG50=1,"○","")</f>
        <v/>
      </c>
      <c r="BH50" s="312" t="str">
        <f>IF('男子一覧表 '!BH50=1,"○","")</f>
        <v/>
      </c>
      <c r="BI50" s="312" t="str">
        <f>IF('男子一覧表 '!BI50=1,"○","")</f>
        <v/>
      </c>
      <c r="BJ50" s="312" t="str">
        <f>IF('男子一覧表 '!BJ50=1,"○","")</f>
        <v/>
      </c>
      <c r="BK50" s="312" t="str">
        <f>IF('男子一覧表 '!BK50=1,"○","")</f>
        <v/>
      </c>
      <c r="BL50" s="312" t="str">
        <f>IF('男子一覧表 '!BL50=1,"○","")</f>
        <v/>
      </c>
      <c r="BM50" s="312" t="str">
        <f>IF('男子一覧表 '!BM50=1,"○","")</f>
        <v/>
      </c>
      <c r="BN50" s="312" t="str">
        <f>IF('男子一覧表 '!BN50=1,"○","")</f>
        <v/>
      </c>
      <c r="BO50" s="312" t="str">
        <f>IF('男子一覧表 '!BO50=1,"○","")</f>
        <v/>
      </c>
      <c r="BP50" s="312" t="str">
        <f>IF('男子一覧表 '!BP50=1,"○","")</f>
        <v/>
      </c>
      <c r="BQ50" s="312" t="str">
        <f>IF('男子一覧表 '!BQ50=1,"○","")</f>
        <v/>
      </c>
      <c r="BR50" s="312" t="str">
        <f>IF('男子一覧表 '!BR50=1,"○","")</f>
        <v/>
      </c>
      <c r="BS50" s="312" t="str">
        <f>IF('男子一覧表 '!BS50=1,"○","")</f>
        <v/>
      </c>
      <c r="BT50" s="312" t="str">
        <f>IF('男子一覧表 '!BT50=1,"○","")</f>
        <v/>
      </c>
      <c r="BU50" s="312" t="str">
        <f>IF('男子一覧表 '!BU50=1,"○","")</f>
        <v/>
      </c>
      <c r="BV50" s="353" t="str">
        <f>IF('男子一覧表 '!BV50=1,"○","")</f>
        <v/>
      </c>
    </row>
    <row r="51" spans="1:74" ht="12" customHeight="1">
      <c r="A51" s="311">
        <v>44</v>
      </c>
      <c r="B51" s="312" t="str">
        <f>男子種目選択!B47</f>
        <v/>
      </c>
      <c r="C51" s="312" t="str">
        <f>男子種目選択!C47</f>
        <v/>
      </c>
      <c r="D51" s="324" t="str">
        <f>男子種目選択!D47</f>
        <v/>
      </c>
      <c r="E51" s="352" t="str">
        <f>IF('男子一覧表 '!E51=1,"○","")</f>
        <v/>
      </c>
      <c r="F51" s="312" t="str">
        <f>IF('男子一覧表 '!F51=1,"○","")</f>
        <v/>
      </c>
      <c r="G51" s="312" t="str">
        <f>IF('男子一覧表 '!G51=1,"○","")</f>
        <v/>
      </c>
      <c r="H51" s="312" t="str">
        <f>IF('男子一覧表 '!H51=1,"○","")</f>
        <v/>
      </c>
      <c r="I51" s="312" t="str">
        <f>IF('男子一覧表 '!I51=1,"○","")</f>
        <v/>
      </c>
      <c r="J51" s="312" t="str">
        <f>IF('男子一覧表 '!J51=1,"○","")</f>
        <v/>
      </c>
      <c r="K51" s="312" t="str">
        <f>IF('男子一覧表 '!K51=1,"○","")</f>
        <v/>
      </c>
      <c r="L51" s="312" t="str">
        <f>IF('男子一覧表 '!L51=1,"○","")</f>
        <v/>
      </c>
      <c r="M51" s="312" t="str">
        <f>IF('男子一覧表 '!M51=1,"○","")</f>
        <v/>
      </c>
      <c r="N51" s="312" t="str">
        <f>IF('男子一覧表 '!N51=1,"○","")</f>
        <v/>
      </c>
      <c r="O51" s="312" t="str">
        <f>IF('男子一覧表 '!O51=1,"○","")</f>
        <v/>
      </c>
      <c r="P51" s="312" t="str">
        <f>IF('男子一覧表 '!P51=1,"○","")</f>
        <v/>
      </c>
      <c r="Q51" s="312" t="str">
        <f>IF('男子一覧表 '!Q51=1,"○","")</f>
        <v/>
      </c>
      <c r="R51" s="312" t="str">
        <f>IF('男子一覧表 '!R51=1,"○","")</f>
        <v/>
      </c>
      <c r="S51" s="312" t="str">
        <f>IF('男子一覧表 '!S51=1,"○","")</f>
        <v/>
      </c>
      <c r="T51" s="312" t="str">
        <f>IF('男子一覧表 '!T51=1,"○","")</f>
        <v/>
      </c>
      <c r="U51" s="312" t="str">
        <f>IF('男子一覧表 '!U51=1,"○","")</f>
        <v/>
      </c>
      <c r="V51" s="312" t="str">
        <f>IF('男子一覧表 '!V51=1,"○","")</f>
        <v/>
      </c>
      <c r="W51" s="312" t="str">
        <f>IF('男子一覧表 '!W51=1,"○","")</f>
        <v/>
      </c>
      <c r="X51" s="353" t="str">
        <f>IF('男子一覧表 '!X51=1,"○","")</f>
        <v/>
      </c>
      <c r="Z51" s="311">
        <v>44</v>
      </c>
      <c r="AA51" s="312" t="str">
        <f t="shared" si="0"/>
        <v/>
      </c>
      <c r="AB51" s="312" t="str">
        <f t="shared" si="1"/>
        <v/>
      </c>
      <c r="AC51" s="324" t="str">
        <f t="shared" si="2"/>
        <v/>
      </c>
      <c r="AD51" s="352" t="str">
        <f>IF('男子一覧表 '!AD51=1,"○","")</f>
        <v/>
      </c>
      <c r="AE51" s="312" t="str">
        <f>IF('男子一覧表 '!AE51=1,"○","")</f>
        <v/>
      </c>
      <c r="AF51" s="312" t="str">
        <f>IF('男子一覧表 '!AF51=1,"○","")</f>
        <v/>
      </c>
      <c r="AG51" s="312" t="str">
        <f>IF('男子一覧表 '!AG51=1,"○","")</f>
        <v/>
      </c>
      <c r="AH51" s="312" t="str">
        <f>IF('男子一覧表 '!AH51=1,"○","")</f>
        <v/>
      </c>
      <c r="AI51" s="312" t="str">
        <f>IF('男子一覧表 '!AI51=1,"○","")</f>
        <v/>
      </c>
      <c r="AJ51" s="312" t="str">
        <f>IF('男子一覧表 '!AJ51=1,"○","")</f>
        <v/>
      </c>
      <c r="AK51" s="312" t="str">
        <f>IF('男子一覧表 '!AK51=1,"○","")</f>
        <v/>
      </c>
      <c r="AL51" s="312" t="str">
        <f>IF('男子一覧表 '!AL51=1,"○","")</f>
        <v/>
      </c>
      <c r="AM51" s="312" t="str">
        <f>IF('男子一覧表 '!AM51=1,"○","")</f>
        <v/>
      </c>
      <c r="AN51" s="312" t="str">
        <f>IF('男子一覧表 '!AN51=1,"○","")</f>
        <v/>
      </c>
      <c r="AO51" s="312" t="str">
        <f>IF('男子一覧表 '!AO51=1,"○","")</f>
        <v/>
      </c>
      <c r="AP51" s="312" t="str">
        <f>IF('男子一覧表 '!AP51=1,"○","")</f>
        <v/>
      </c>
      <c r="AQ51" s="312" t="str">
        <f>IF('男子一覧表 '!AQ51=1,"○","")</f>
        <v/>
      </c>
      <c r="AR51" s="312" t="str">
        <f>IF('男子一覧表 '!AR51=1,"○","")</f>
        <v/>
      </c>
      <c r="AS51" s="312" t="str">
        <f>IF('男子一覧表 '!AS51=1,"○","")</f>
        <v/>
      </c>
      <c r="AT51" s="312" t="str">
        <f>IF('男子一覧表 '!AT51=1,"○","")</f>
        <v/>
      </c>
      <c r="AU51" s="312" t="str">
        <f>IF('男子一覧表 '!AU51=1,"○","")</f>
        <v/>
      </c>
      <c r="AV51" s="312" t="str">
        <f>IF('男子一覧表 '!AV51=1,"○","")</f>
        <v/>
      </c>
      <c r="AW51" s="353" t="str">
        <f>IF('男子一覧表 '!AW51=1,"○","")</f>
        <v/>
      </c>
      <c r="AY51" s="311">
        <v>44</v>
      </c>
      <c r="AZ51" s="312" t="str">
        <f t="shared" si="3"/>
        <v/>
      </c>
      <c r="BA51" s="312" t="str">
        <f t="shared" si="4"/>
        <v/>
      </c>
      <c r="BB51" s="324" t="str">
        <f t="shared" si="5"/>
        <v/>
      </c>
      <c r="BC51" s="352" t="str">
        <f>IF('男子一覧表 '!BC51=1,"○","")</f>
        <v/>
      </c>
      <c r="BD51" s="312" t="str">
        <f>IF('男子一覧表 '!BD51=1,"○","")</f>
        <v/>
      </c>
      <c r="BE51" s="312" t="str">
        <f>IF('男子一覧表 '!BE51=1,"○","")</f>
        <v/>
      </c>
      <c r="BF51" s="312" t="str">
        <f>IF('男子一覧表 '!BF51=1,"○","")</f>
        <v/>
      </c>
      <c r="BG51" s="312" t="str">
        <f>IF('男子一覧表 '!BG51=1,"○","")</f>
        <v/>
      </c>
      <c r="BH51" s="312" t="str">
        <f>IF('男子一覧表 '!BH51=1,"○","")</f>
        <v/>
      </c>
      <c r="BI51" s="312" t="str">
        <f>IF('男子一覧表 '!BI51=1,"○","")</f>
        <v/>
      </c>
      <c r="BJ51" s="312" t="str">
        <f>IF('男子一覧表 '!BJ51=1,"○","")</f>
        <v/>
      </c>
      <c r="BK51" s="312" t="str">
        <f>IF('男子一覧表 '!BK51=1,"○","")</f>
        <v/>
      </c>
      <c r="BL51" s="312" t="str">
        <f>IF('男子一覧表 '!BL51=1,"○","")</f>
        <v/>
      </c>
      <c r="BM51" s="312" t="str">
        <f>IF('男子一覧表 '!BM51=1,"○","")</f>
        <v/>
      </c>
      <c r="BN51" s="312" t="str">
        <f>IF('男子一覧表 '!BN51=1,"○","")</f>
        <v/>
      </c>
      <c r="BO51" s="312" t="str">
        <f>IF('男子一覧表 '!BO51=1,"○","")</f>
        <v/>
      </c>
      <c r="BP51" s="312" t="str">
        <f>IF('男子一覧表 '!BP51=1,"○","")</f>
        <v/>
      </c>
      <c r="BQ51" s="312" t="str">
        <f>IF('男子一覧表 '!BQ51=1,"○","")</f>
        <v/>
      </c>
      <c r="BR51" s="312" t="str">
        <f>IF('男子一覧表 '!BR51=1,"○","")</f>
        <v/>
      </c>
      <c r="BS51" s="312" t="str">
        <f>IF('男子一覧表 '!BS51=1,"○","")</f>
        <v/>
      </c>
      <c r="BT51" s="312" t="str">
        <f>IF('男子一覧表 '!BT51=1,"○","")</f>
        <v/>
      </c>
      <c r="BU51" s="312" t="str">
        <f>IF('男子一覧表 '!BU51=1,"○","")</f>
        <v/>
      </c>
      <c r="BV51" s="353" t="str">
        <f>IF('男子一覧表 '!BV51=1,"○","")</f>
        <v/>
      </c>
    </row>
    <row r="52" spans="1:74" ht="12" customHeight="1">
      <c r="A52" s="311">
        <v>45</v>
      </c>
      <c r="B52" s="312" t="str">
        <f>男子種目選択!B48</f>
        <v/>
      </c>
      <c r="C52" s="312" t="str">
        <f>男子種目選択!C48</f>
        <v/>
      </c>
      <c r="D52" s="324" t="str">
        <f>男子種目選択!D48</f>
        <v/>
      </c>
      <c r="E52" s="352" t="str">
        <f>IF('男子一覧表 '!E52=1,"○","")</f>
        <v/>
      </c>
      <c r="F52" s="312" t="str">
        <f>IF('男子一覧表 '!F52=1,"○","")</f>
        <v/>
      </c>
      <c r="G52" s="312" t="str">
        <f>IF('男子一覧表 '!G52=1,"○","")</f>
        <v/>
      </c>
      <c r="H52" s="312" t="str">
        <f>IF('男子一覧表 '!H52=1,"○","")</f>
        <v/>
      </c>
      <c r="I52" s="312" t="str">
        <f>IF('男子一覧表 '!I52=1,"○","")</f>
        <v/>
      </c>
      <c r="J52" s="312" t="str">
        <f>IF('男子一覧表 '!J52=1,"○","")</f>
        <v/>
      </c>
      <c r="K52" s="312" t="str">
        <f>IF('男子一覧表 '!K52=1,"○","")</f>
        <v/>
      </c>
      <c r="L52" s="312" t="str">
        <f>IF('男子一覧表 '!L52=1,"○","")</f>
        <v/>
      </c>
      <c r="M52" s="312" t="str">
        <f>IF('男子一覧表 '!M52=1,"○","")</f>
        <v/>
      </c>
      <c r="N52" s="312" t="str">
        <f>IF('男子一覧表 '!N52=1,"○","")</f>
        <v/>
      </c>
      <c r="O52" s="312" t="str">
        <f>IF('男子一覧表 '!O52=1,"○","")</f>
        <v/>
      </c>
      <c r="P52" s="312" t="str">
        <f>IF('男子一覧表 '!P52=1,"○","")</f>
        <v/>
      </c>
      <c r="Q52" s="312" t="str">
        <f>IF('男子一覧表 '!Q52=1,"○","")</f>
        <v/>
      </c>
      <c r="R52" s="312" t="str">
        <f>IF('男子一覧表 '!R52=1,"○","")</f>
        <v/>
      </c>
      <c r="S52" s="312" t="str">
        <f>IF('男子一覧表 '!S52=1,"○","")</f>
        <v/>
      </c>
      <c r="T52" s="312" t="str">
        <f>IF('男子一覧表 '!T52=1,"○","")</f>
        <v/>
      </c>
      <c r="U52" s="312" t="str">
        <f>IF('男子一覧表 '!U52=1,"○","")</f>
        <v/>
      </c>
      <c r="V52" s="312" t="str">
        <f>IF('男子一覧表 '!V52=1,"○","")</f>
        <v/>
      </c>
      <c r="W52" s="312" t="str">
        <f>IF('男子一覧表 '!W52=1,"○","")</f>
        <v/>
      </c>
      <c r="X52" s="353" t="str">
        <f>IF('男子一覧表 '!X52=1,"○","")</f>
        <v/>
      </c>
      <c r="Z52" s="311">
        <v>45</v>
      </c>
      <c r="AA52" s="312" t="str">
        <f t="shared" si="0"/>
        <v/>
      </c>
      <c r="AB52" s="312" t="str">
        <f t="shared" si="1"/>
        <v/>
      </c>
      <c r="AC52" s="324" t="str">
        <f t="shared" si="2"/>
        <v/>
      </c>
      <c r="AD52" s="352" t="str">
        <f>IF('男子一覧表 '!AD52=1,"○","")</f>
        <v/>
      </c>
      <c r="AE52" s="312" t="str">
        <f>IF('男子一覧表 '!AE52=1,"○","")</f>
        <v/>
      </c>
      <c r="AF52" s="312" t="str">
        <f>IF('男子一覧表 '!AF52=1,"○","")</f>
        <v/>
      </c>
      <c r="AG52" s="312" t="str">
        <f>IF('男子一覧表 '!AG52=1,"○","")</f>
        <v/>
      </c>
      <c r="AH52" s="312" t="str">
        <f>IF('男子一覧表 '!AH52=1,"○","")</f>
        <v/>
      </c>
      <c r="AI52" s="312" t="str">
        <f>IF('男子一覧表 '!AI52=1,"○","")</f>
        <v/>
      </c>
      <c r="AJ52" s="312" t="str">
        <f>IF('男子一覧表 '!AJ52=1,"○","")</f>
        <v/>
      </c>
      <c r="AK52" s="312" t="str">
        <f>IF('男子一覧表 '!AK52=1,"○","")</f>
        <v/>
      </c>
      <c r="AL52" s="312" t="str">
        <f>IF('男子一覧表 '!AL52=1,"○","")</f>
        <v/>
      </c>
      <c r="AM52" s="312" t="str">
        <f>IF('男子一覧表 '!AM52=1,"○","")</f>
        <v/>
      </c>
      <c r="AN52" s="312" t="str">
        <f>IF('男子一覧表 '!AN52=1,"○","")</f>
        <v/>
      </c>
      <c r="AO52" s="312" t="str">
        <f>IF('男子一覧表 '!AO52=1,"○","")</f>
        <v/>
      </c>
      <c r="AP52" s="312" t="str">
        <f>IF('男子一覧表 '!AP52=1,"○","")</f>
        <v/>
      </c>
      <c r="AQ52" s="312" t="str">
        <f>IF('男子一覧表 '!AQ52=1,"○","")</f>
        <v/>
      </c>
      <c r="AR52" s="312" t="str">
        <f>IF('男子一覧表 '!AR52=1,"○","")</f>
        <v/>
      </c>
      <c r="AS52" s="312" t="str">
        <f>IF('男子一覧表 '!AS52=1,"○","")</f>
        <v/>
      </c>
      <c r="AT52" s="312" t="str">
        <f>IF('男子一覧表 '!AT52=1,"○","")</f>
        <v/>
      </c>
      <c r="AU52" s="312" t="str">
        <f>IF('男子一覧表 '!AU52=1,"○","")</f>
        <v/>
      </c>
      <c r="AV52" s="312" t="str">
        <f>IF('男子一覧表 '!AV52=1,"○","")</f>
        <v/>
      </c>
      <c r="AW52" s="353" t="str">
        <f>IF('男子一覧表 '!AW52=1,"○","")</f>
        <v/>
      </c>
      <c r="AY52" s="311">
        <v>45</v>
      </c>
      <c r="AZ52" s="312" t="str">
        <f t="shared" si="3"/>
        <v/>
      </c>
      <c r="BA52" s="312" t="str">
        <f t="shared" si="4"/>
        <v/>
      </c>
      <c r="BB52" s="324" t="str">
        <f t="shared" si="5"/>
        <v/>
      </c>
      <c r="BC52" s="352" t="str">
        <f>IF('男子一覧表 '!BC52=1,"○","")</f>
        <v/>
      </c>
      <c r="BD52" s="312" t="str">
        <f>IF('男子一覧表 '!BD52=1,"○","")</f>
        <v/>
      </c>
      <c r="BE52" s="312" t="str">
        <f>IF('男子一覧表 '!BE52=1,"○","")</f>
        <v/>
      </c>
      <c r="BF52" s="312" t="str">
        <f>IF('男子一覧表 '!BF52=1,"○","")</f>
        <v/>
      </c>
      <c r="BG52" s="312" t="str">
        <f>IF('男子一覧表 '!BG52=1,"○","")</f>
        <v/>
      </c>
      <c r="BH52" s="312" t="str">
        <f>IF('男子一覧表 '!BH52=1,"○","")</f>
        <v/>
      </c>
      <c r="BI52" s="312" t="str">
        <f>IF('男子一覧表 '!BI52=1,"○","")</f>
        <v/>
      </c>
      <c r="BJ52" s="312" t="str">
        <f>IF('男子一覧表 '!BJ52=1,"○","")</f>
        <v/>
      </c>
      <c r="BK52" s="312" t="str">
        <f>IF('男子一覧表 '!BK52=1,"○","")</f>
        <v/>
      </c>
      <c r="BL52" s="312" t="str">
        <f>IF('男子一覧表 '!BL52=1,"○","")</f>
        <v/>
      </c>
      <c r="BM52" s="312" t="str">
        <f>IF('男子一覧表 '!BM52=1,"○","")</f>
        <v/>
      </c>
      <c r="BN52" s="312" t="str">
        <f>IF('男子一覧表 '!BN52=1,"○","")</f>
        <v/>
      </c>
      <c r="BO52" s="312" t="str">
        <f>IF('男子一覧表 '!BO52=1,"○","")</f>
        <v/>
      </c>
      <c r="BP52" s="312" t="str">
        <f>IF('男子一覧表 '!BP52=1,"○","")</f>
        <v/>
      </c>
      <c r="BQ52" s="312" t="str">
        <f>IF('男子一覧表 '!BQ52=1,"○","")</f>
        <v/>
      </c>
      <c r="BR52" s="312" t="str">
        <f>IF('男子一覧表 '!BR52=1,"○","")</f>
        <v/>
      </c>
      <c r="BS52" s="312" t="str">
        <f>IF('男子一覧表 '!BS52=1,"○","")</f>
        <v/>
      </c>
      <c r="BT52" s="312" t="str">
        <f>IF('男子一覧表 '!BT52=1,"○","")</f>
        <v/>
      </c>
      <c r="BU52" s="312" t="str">
        <f>IF('男子一覧表 '!BU52=1,"○","")</f>
        <v/>
      </c>
      <c r="BV52" s="353" t="str">
        <f>IF('男子一覧表 '!BV52=1,"○","")</f>
        <v/>
      </c>
    </row>
    <row r="53" spans="1:74" ht="12" customHeight="1">
      <c r="A53" s="311">
        <v>46</v>
      </c>
      <c r="B53" s="312" t="str">
        <f>男子種目選択!B49</f>
        <v/>
      </c>
      <c r="C53" s="312" t="str">
        <f>男子種目選択!C49</f>
        <v/>
      </c>
      <c r="D53" s="324" t="str">
        <f>男子種目選択!D49</f>
        <v/>
      </c>
      <c r="E53" s="352" t="str">
        <f>IF('男子一覧表 '!E53=1,"○","")</f>
        <v/>
      </c>
      <c r="F53" s="312" t="str">
        <f>IF('男子一覧表 '!F53=1,"○","")</f>
        <v/>
      </c>
      <c r="G53" s="312" t="str">
        <f>IF('男子一覧表 '!G53=1,"○","")</f>
        <v/>
      </c>
      <c r="H53" s="312" t="str">
        <f>IF('男子一覧表 '!H53=1,"○","")</f>
        <v/>
      </c>
      <c r="I53" s="312" t="str">
        <f>IF('男子一覧表 '!I53=1,"○","")</f>
        <v/>
      </c>
      <c r="J53" s="312" t="str">
        <f>IF('男子一覧表 '!J53=1,"○","")</f>
        <v/>
      </c>
      <c r="K53" s="312" t="str">
        <f>IF('男子一覧表 '!K53=1,"○","")</f>
        <v/>
      </c>
      <c r="L53" s="312" t="str">
        <f>IF('男子一覧表 '!L53=1,"○","")</f>
        <v/>
      </c>
      <c r="M53" s="312" t="str">
        <f>IF('男子一覧表 '!M53=1,"○","")</f>
        <v/>
      </c>
      <c r="N53" s="312" t="str">
        <f>IF('男子一覧表 '!N53=1,"○","")</f>
        <v/>
      </c>
      <c r="O53" s="312" t="str">
        <f>IF('男子一覧表 '!O53=1,"○","")</f>
        <v/>
      </c>
      <c r="P53" s="312" t="str">
        <f>IF('男子一覧表 '!P53=1,"○","")</f>
        <v/>
      </c>
      <c r="Q53" s="312" t="str">
        <f>IF('男子一覧表 '!Q53=1,"○","")</f>
        <v/>
      </c>
      <c r="R53" s="312" t="str">
        <f>IF('男子一覧表 '!R53=1,"○","")</f>
        <v/>
      </c>
      <c r="S53" s="312" t="str">
        <f>IF('男子一覧表 '!S53=1,"○","")</f>
        <v/>
      </c>
      <c r="T53" s="312" t="str">
        <f>IF('男子一覧表 '!T53=1,"○","")</f>
        <v/>
      </c>
      <c r="U53" s="312" t="str">
        <f>IF('男子一覧表 '!U53=1,"○","")</f>
        <v/>
      </c>
      <c r="V53" s="312" t="str">
        <f>IF('男子一覧表 '!V53=1,"○","")</f>
        <v/>
      </c>
      <c r="W53" s="312" t="str">
        <f>IF('男子一覧表 '!W53=1,"○","")</f>
        <v/>
      </c>
      <c r="X53" s="353" t="str">
        <f>IF('男子一覧表 '!X53=1,"○","")</f>
        <v/>
      </c>
      <c r="Z53" s="311">
        <v>46</v>
      </c>
      <c r="AA53" s="312" t="str">
        <f t="shared" si="0"/>
        <v/>
      </c>
      <c r="AB53" s="312" t="str">
        <f t="shared" si="1"/>
        <v/>
      </c>
      <c r="AC53" s="324" t="str">
        <f t="shared" si="2"/>
        <v/>
      </c>
      <c r="AD53" s="352" t="str">
        <f>IF('男子一覧表 '!AD53=1,"○","")</f>
        <v/>
      </c>
      <c r="AE53" s="312" t="str">
        <f>IF('男子一覧表 '!AE53=1,"○","")</f>
        <v/>
      </c>
      <c r="AF53" s="312" t="str">
        <f>IF('男子一覧表 '!AF53=1,"○","")</f>
        <v/>
      </c>
      <c r="AG53" s="312" t="str">
        <f>IF('男子一覧表 '!AG53=1,"○","")</f>
        <v/>
      </c>
      <c r="AH53" s="312" t="str">
        <f>IF('男子一覧表 '!AH53=1,"○","")</f>
        <v/>
      </c>
      <c r="AI53" s="312" t="str">
        <f>IF('男子一覧表 '!AI53=1,"○","")</f>
        <v/>
      </c>
      <c r="AJ53" s="312" t="str">
        <f>IF('男子一覧表 '!AJ53=1,"○","")</f>
        <v/>
      </c>
      <c r="AK53" s="312" t="str">
        <f>IF('男子一覧表 '!AK53=1,"○","")</f>
        <v/>
      </c>
      <c r="AL53" s="312" t="str">
        <f>IF('男子一覧表 '!AL53=1,"○","")</f>
        <v/>
      </c>
      <c r="AM53" s="312" t="str">
        <f>IF('男子一覧表 '!AM53=1,"○","")</f>
        <v/>
      </c>
      <c r="AN53" s="312" t="str">
        <f>IF('男子一覧表 '!AN53=1,"○","")</f>
        <v/>
      </c>
      <c r="AO53" s="312" t="str">
        <f>IF('男子一覧表 '!AO53=1,"○","")</f>
        <v/>
      </c>
      <c r="AP53" s="312" t="str">
        <f>IF('男子一覧表 '!AP53=1,"○","")</f>
        <v/>
      </c>
      <c r="AQ53" s="312" t="str">
        <f>IF('男子一覧表 '!AQ53=1,"○","")</f>
        <v/>
      </c>
      <c r="AR53" s="312" t="str">
        <f>IF('男子一覧表 '!AR53=1,"○","")</f>
        <v/>
      </c>
      <c r="AS53" s="312" t="str">
        <f>IF('男子一覧表 '!AS53=1,"○","")</f>
        <v/>
      </c>
      <c r="AT53" s="312" t="str">
        <f>IF('男子一覧表 '!AT53=1,"○","")</f>
        <v/>
      </c>
      <c r="AU53" s="312" t="str">
        <f>IF('男子一覧表 '!AU53=1,"○","")</f>
        <v/>
      </c>
      <c r="AV53" s="312" t="str">
        <f>IF('男子一覧表 '!AV53=1,"○","")</f>
        <v/>
      </c>
      <c r="AW53" s="353" t="str">
        <f>IF('男子一覧表 '!AW53=1,"○","")</f>
        <v/>
      </c>
      <c r="AY53" s="311">
        <v>46</v>
      </c>
      <c r="AZ53" s="312" t="str">
        <f t="shared" si="3"/>
        <v/>
      </c>
      <c r="BA53" s="312" t="str">
        <f t="shared" si="4"/>
        <v/>
      </c>
      <c r="BB53" s="324" t="str">
        <f t="shared" si="5"/>
        <v/>
      </c>
      <c r="BC53" s="352" t="str">
        <f>IF('男子一覧表 '!BC53=1,"○","")</f>
        <v/>
      </c>
      <c r="BD53" s="312" t="str">
        <f>IF('男子一覧表 '!BD53=1,"○","")</f>
        <v/>
      </c>
      <c r="BE53" s="312" t="str">
        <f>IF('男子一覧表 '!BE53=1,"○","")</f>
        <v/>
      </c>
      <c r="BF53" s="312" t="str">
        <f>IF('男子一覧表 '!BF53=1,"○","")</f>
        <v/>
      </c>
      <c r="BG53" s="312" t="str">
        <f>IF('男子一覧表 '!BG53=1,"○","")</f>
        <v/>
      </c>
      <c r="BH53" s="312" t="str">
        <f>IF('男子一覧表 '!BH53=1,"○","")</f>
        <v/>
      </c>
      <c r="BI53" s="312" t="str">
        <f>IF('男子一覧表 '!BI53=1,"○","")</f>
        <v/>
      </c>
      <c r="BJ53" s="312" t="str">
        <f>IF('男子一覧表 '!BJ53=1,"○","")</f>
        <v/>
      </c>
      <c r="BK53" s="312" t="str">
        <f>IF('男子一覧表 '!BK53=1,"○","")</f>
        <v/>
      </c>
      <c r="BL53" s="312" t="str">
        <f>IF('男子一覧表 '!BL53=1,"○","")</f>
        <v/>
      </c>
      <c r="BM53" s="312" t="str">
        <f>IF('男子一覧表 '!BM53=1,"○","")</f>
        <v/>
      </c>
      <c r="BN53" s="312" t="str">
        <f>IF('男子一覧表 '!BN53=1,"○","")</f>
        <v/>
      </c>
      <c r="BO53" s="312" t="str">
        <f>IF('男子一覧表 '!BO53=1,"○","")</f>
        <v/>
      </c>
      <c r="BP53" s="312" t="str">
        <f>IF('男子一覧表 '!BP53=1,"○","")</f>
        <v/>
      </c>
      <c r="BQ53" s="312" t="str">
        <f>IF('男子一覧表 '!BQ53=1,"○","")</f>
        <v/>
      </c>
      <c r="BR53" s="312" t="str">
        <f>IF('男子一覧表 '!BR53=1,"○","")</f>
        <v/>
      </c>
      <c r="BS53" s="312" t="str">
        <f>IF('男子一覧表 '!BS53=1,"○","")</f>
        <v/>
      </c>
      <c r="BT53" s="312" t="str">
        <f>IF('男子一覧表 '!BT53=1,"○","")</f>
        <v/>
      </c>
      <c r="BU53" s="312" t="str">
        <f>IF('男子一覧表 '!BU53=1,"○","")</f>
        <v/>
      </c>
      <c r="BV53" s="353" t="str">
        <f>IF('男子一覧表 '!BV53=1,"○","")</f>
        <v/>
      </c>
    </row>
    <row r="54" spans="1:74" ht="12" customHeight="1">
      <c r="A54" s="311">
        <v>47</v>
      </c>
      <c r="B54" s="312" t="str">
        <f>男子種目選択!B50</f>
        <v/>
      </c>
      <c r="C54" s="312" t="str">
        <f>男子種目選択!C50</f>
        <v/>
      </c>
      <c r="D54" s="324" t="str">
        <f>男子種目選択!D50</f>
        <v/>
      </c>
      <c r="E54" s="352" t="str">
        <f>IF('男子一覧表 '!E54=1,"○","")</f>
        <v/>
      </c>
      <c r="F54" s="312" t="str">
        <f>IF('男子一覧表 '!F54=1,"○","")</f>
        <v/>
      </c>
      <c r="G54" s="312" t="str">
        <f>IF('男子一覧表 '!G54=1,"○","")</f>
        <v/>
      </c>
      <c r="H54" s="312" t="str">
        <f>IF('男子一覧表 '!H54=1,"○","")</f>
        <v/>
      </c>
      <c r="I54" s="312" t="str">
        <f>IF('男子一覧表 '!I54=1,"○","")</f>
        <v/>
      </c>
      <c r="J54" s="312" t="str">
        <f>IF('男子一覧表 '!J54=1,"○","")</f>
        <v/>
      </c>
      <c r="K54" s="312" t="str">
        <f>IF('男子一覧表 '!K54=1,"○","")</f>
        <v/>
      </c>
      <c r="L54" s="312" t="str">
        <f>IF('男子一覧表 '!L54=1,"○","")</f>
        <v/>
      </c>
      <c r="M54" s="312" t="str">
        <f>IF('男子一覧表 '!M54=1,"○","")</f>
        <v/>
      </c>
      <c r="N54" s="312" t="str">
        <f>IF('男子一覧表 '!N54=1,"○","")</f>
        <v/>
      </c>
      <c r="O54" s="312" t="str">
        <f>IF('男子一覧表 '!O54=1,"○","")</f>
        <v/>
      </c>
      <c r="P54" s="312" t="str">
        <f>IF('男子一覧表 '!P54=1,"○","")</f>
        <v/>
      </c>
      <c r="Q54" s="312" t="str">
        <f>IF('男子一覧表 '!Q54=1,"○","")</f>
        <v/>
      </c>
      <c r="R54" s="312" t="str">
        <f>IF('男子一覧表 '!R54=1,"○","")</f>
        <v/>
      </c>
      <c r="S54" s="312" t="str">
        <f>IF('男子一覧表 '!S54=1,"○","")</f>
        <v/>
      </c>
      <c r="T54" s="312" t="str">
        <f>IF('男子一覧表 '!T54=1,"○","")</f>
        <v/>
      </c>
      <c r="U54" s="312" t="str">
        <f>IF('男子一覧表 '!U54=1,"○","")</f>
        <v/>
      </c>
      <c r="V54" s="312" t="str">
        <f>IF('男子一覧表 '!V54=1,"○","")</f>
        <v/>
      </c>
      <c r="W54" s="312" t="str">
        <f>IF('男子一覧表 '!W54=1,"○","")</f>
        <v/>
      </c>
      <c r="X54" s="353" t="str">
        <f>IF('男子一覧表 '!X54=1,"○","")</f>
        <v/>
      </c>
      <c r="Z54" s="311">
        <v>47</v>
      </c>
      <c r="AA54" s="312" t="str">
        <f t="shared" si="0"/>
        <v/>
      </c>
      <c r="AB54" s="312" t="str">
        <f t="shared" si="1"/>
        <v/>
      </c>
      <c r="AC54" s="324" t="str">
        <f t="shared" si="2"/>
        <v/>
      </c>
      <c r="AD54" s="352" t="str">
        <f>IF('男子一覧表 '!AD54=1,"○","")</f>
        <v/>
      </c>
      <c r="AE54" s="312" t="str">
        <f>IF('男子一覧表 '!AE54=1,"○","")</f>
        <v/>
      </c>
      <c r="AF54" s="312" t="str">
        <f>IF('男子一覧表 '!AF54=1,"○","")</f>
        <v/>
      </c>
      <c r="AG54" s="312" t="str">
        <f>IF('男子一覧表 '!AG54=1,"○","")</f>
        <v/>
      </c>
      <c r="AH54" s="312" t="str">
        <f>IF('男子一覧表 '!AH54=1,"○","")</f>
        <v/>
      </c>
      <c r="AI54" s="312" t="str">
        <f>IF('男子一覧表 '!AI54=1,"○","")</f>
        <v/>
      </c>
      <c r="AJ54" s="312" t="str">
        <f>IF('男子一覧表 '!AJ54=1,"○","")</f>
        <v/>
      </c>
      <c r="AK54" s="312" t="str">
        <f>IF('男子一覧表 '!AK54=1,"○","")</f>
        <v/>
      </c>
      <c r="AL54" s="312" t="str">
        <f>IF('男子一覧表 '!AL54=1,"○","")</f>
        <v/>
      </c>
      <c r="AM54" s="312" t="str">
        <f>IF('男子一覧表 '!AM54=1,"○","")</f>
        <v/>
      </c>
      <c r="AN54" s="312" t="str">
        <f>IF('男子一覧表 '!AN54=1,"○","")</f>
        <v/>
      </c>
      <c r="AO54" s="312" t="str">
        <f>IF('男子一覧表 '!AO54=1,"○","")</f>
        <v/>
      </c>
      <c r="AP54" s="312" t="str">
        <f>IF('男子一覧表 '!AP54=1,"○","")</f>
        <v/>
      </c>
      <c r="AQ54" s="312" t="str">
        <f>IF('男子一覧表 '!AQ54=1,"○","")</f>
        <v/>
      </c>
      <c r="AR54" s="312" t="str">
        <f>IF('男子一覧表 '!AR54=1,"○","")</f>
        <v/>
      </c>
      <c r="AS54" s="312" t="str">
        <f>IF('男子一覧表 '!AS54=1,"○","")</f>
        <v/>
      </c>
      <c r="AT54" s="312" t="str">
        <f>IF('男子一覧表 '!AT54=1,"○","")</f>
        <v/>
      </c>
      <c r="AU54" s="312" t="str">
        <f>IF('男子一覧表 '!AU54=1,"○","")</f>
        <v/>
      </c>
      <c r="AV54" s="312" t="str">
        <f>IF('男子一覧表 '!AV54=1,"○","")</f>
        <v/>
      </c>
      <c r="AW54" s="353" t="str">
        <f>IF('男子一覧表 '!AW54=1,"○","")</f>
        <v/>
      </c>
      <c r="AY54" s="311">
        <v>47</v>
      </c>
      <c r="AZ54" s="312" t="str">
        <f t="shared" si="3"/>
        <v/>
      </c>
      <c r="BA54" s="312" t="str">
        <f t="shared" si="4"/>
        <v/>
      </c>
      <c r="BB54" s="324" t="str">
        <f t="shared" si="5"/>
        <v/>
      </c>
      <c r="BC54" s="352" t="str">
        <f>IF('男子一覧表 '!BC54=1,"○","")</f>
        <v/>
      </c>
      <c r="BD54" s="312" t="str">
        <f>IF('男子一覧表 '!BD54=1,"○","")</f>
        <v/>
      </c>
      <c r="BE54" s="312" t="str">
        <f>IF('男子一覧表 '!BE54=1,"○","")</f>
        <v/>
      </c>
      <c r="BF54" s="312" t="str">
        <f>IF('男子一覧表 '!BF54=1,"○","")</f>
        <v/>
      </c>
      <c r="BG54" s="312" t="str">
        <f>IF('男子一覧表 '!BG54=1,"○","")</f>
        <v/>
      </c>
      <c r="BH54" s="312" t="str">
        <f>IF('男子一覧表 '!BH54=1,"○","")</f>
        <v/>
      </c>
      <c r="BI54" s="312" t="str">
        <f>IF('男子一覧表 '!BI54=1,"○","")</f>
        <v/>
      </c>
      <c r="BJ54" s="312" t="str">
        <f>IF('男子一覧表 '!BJ54=1,"○","")</f>
        <v/>
      </c>
      <c r="BK54" s="312" t="str">
        <f>IF('男子一覧表 '!BK54=1,"○","")</f>
        <v/>
      </c>
      <c r="BL54" s="312" t="str">
        <f>IF('男子一覧表 '!BL54=1,"○","")</f>
        <v/>
      </c>
      <c r="BM54" s="312" t="str">
        <f>IF('男子一覧表 '!BM54=1,"○","")</f>
        <v/>
      </c>
      <c r="BN54" s="312" t="str">
        <f>IF('男子一覧表 '!BN54=1,"○","")</f>
        <v/>
      </c>
      <c r="BO54" s="312" t="str">
        <f>IF('男子一覧表 '!BO54=1,"○","")</f>
        <v/>
      </c>
      <c r="BP54" s="312" t="str">
        <f>IF('男子一覧表 '!BP54=1,"○","")</f>
        <v/>
      </c>
      <c r="BQ54" s="312" t="str">
        <f>IF('男子一覧表 '!BQ54=1,"○","")</f>
        <v/>
      </c>
      <c r="BR54" s="312" t="str">
        <f>IF('男子一覧表 '!BR54=1,"○","")</f>
        <v/>
      </c>
      <c r="BS54" s="312" t="str">
        <f>IF('男子一覧表 '!BS54=1,"○","")</f>
        <v/>
      </c>
      <c r="BT54" s="312" t="str">
        <f>IF('男子一覧表 '!BT54=1,"○","")</f>
        <v/>
      </c>
      <c r="BU54" s="312" t="str">
        <f>IF('男子一覧表 '!BU54=1,"○","")</f>
        <v/>
      </c>
      <c r="BV54" s="353" t="str">
        <f>IF('男子一覧表 '!BV54=1,"○","")</f>
        <v/>
      </c>
    </row>
    <row r="55" spans="1:74" ht="12" customHeight="1">
      <c r="A55" s="311">
        <v>48</v>
      </c>
      <c r="B55" s="312" t="str">
        <f>男子種目選択!B51</f>
        <v/>
      </c>
      <c r="C55" s="312" t="str">
        <f>男子種目選択!C51</f>
        <v/>
      </c>
      <c r="D55" s="324" t="str">
        <f>男子種目選択!D51</f>
        <v/>
      </c>
      <c r="E55" s="352" t="str">
        <f>IF('男子一覧表 '!E55=1,"○","")</f>
        <v/>
      </c>
      <c r="F55" s="312" t="str">
        <f>IF('男子一覧表 '!F55=1,"○","")</f>
        <v/>
      </c>
      <c r="G55" s="312" t="str">
        <f>IF('男子一覧表 '!G55=1,"○","")</f>
        <v/>
      </c>
      <c r="H55" s="312" t="str">
        <f>IF('男子一覧表 '!H55=1,"○","")</f>
        <v/>
      </c>
      <c r="I55" s="312" t="str">
        <f>IF('男子一覧表 '!I55=1,"○","")</f>
        <v/>
      </c>
      <c r="J55" s="312" t="str">
        <f>IF('男子一覧表 '!J55=1,"○","")</f>
        <v/>
      </c>
      <c r="K55" s="312" t="str">
        <f>IF('男子一覧表 '!K55=1,"○","")</f>
        <v/>
      </c>
      <c r="L55" s="312" t="str">
        <f>IF('男子一覧表 '!L55=1,"○","")</f>
        <v/>
      </c>
      <c r="M55" s="312" t="str">
        <f>IF('男子一覧表 '!M55=1,"○","")</f>
        <v/>
      </c>
      <c r="N55" s="312" t="str">
        <f>IF('男子一覧表 '!N55=1,"○","")</f>
        <v/>
      </c>
      <c r="O55" s="312" t="str">
        <f>IF('男子一覧表 '!O55=1,"○","")</f>
        <v/>
      </c>
      <c r="P55" s="312" t="str">
        <f>IF('男子一覧表 '!P55=1,"○","")</f>
        <v/>
      </c>
      <c r="Q55" s="312" t="str">
        <f>IF('男子一覧表 '!Q55=1,"○","")</f>
        <v/>
      </c>
      <c r="R55" s="312" t="str">
        <f>IF('男子一覧表 '!R55=1,"○","")</f>
        <v/>
      </c>
      <c r="S55" s="312" t="str">
        <f>IF('男子一覧表 '!S55=1,"○","")</f>
        <v/>
      </c>
      <c r="T55" s="312" t="str">
        <f>IF('男子一覧表 '!T55=1,"○","")</f>
        <v/>
      </c>
      <c r="U55" s="312" t="str">
        <f>IF('男子一覧表 '!U55=1,"○","")</f>
        <v/>
      </c>
      <c r="V55" s="312" t="str">
        <f>IF('男子一覧表 '!V55=1,"○","")</f>
        <v/>
      </c>
      <c r="W55" s="312" t="str">
        <f>IF('男子一覧表 '!W55=1,"○","")</f>
        <v/>
      </c>
      <c r="X55" s="353" t="str">
        <f>IF('男子一覧表 '!X55=1,"○","")</f>
        <v/>
      </c>
      <c r="Z55" s="311">
        <v>48</v>
      </c>
      <c r="AA55" s="312" t="str">
        <f t="shared" si="0"/>
        <v/>
      </c>
      <c r="AB55" s="312" t="str">
        <f t="shared" si="1"/>
        <v/>
      </c>
      <c r="AC55" s="324" t="str">
        <f t="shared" si="2"/>
        <v/>
      </c>
      <c r="AD55" s="352" t="str">
        <f>IF('男子一覧表 '!AD55=1,"○","")</f>
        <v/>
      </c>
      <c r="AE55" s="312" t="str">
        <f>IF('男子一覧表 '!AE55=1,"○","")</f>
        <v/>
      </c>
      <c r="AF55" s="312" t="str">
        <f>IF('男子一覧表 '!AF55=1,"○","")</f>
        <v/>
      </c>
      <c r="AG55" s="312" t="str">
        <f>IF('男子一覧表 '!AG55=1,"○","")</f>
        <v/>
      </c>
      <c r="AH55" s="312" t="str">
        <f>IF('男子一覧表 '!AH55=1,"○","")</f>
        <v/>
      </c>
      <c r="AI55" s="312" t="str">
        <f>IF('男子一覧表 '!AI55=1,"○","")</f>
        <v/>
      </c>
      <c r="AJ55" s="312" t="str">
        <f>IF('男子一覧表 '!AJ55=1,"○","")</f>
        <v/>
      </c>
      <c r="AK55" s="312" t="str">
        <f>IF('男子一覧表 '!AK55=1,"○","")</f>
        <v/>
      </c>
      <c r="AL55" s="312" t="str">
        <f>IF('男子一覧表 '!AL55=1,"○","")</f>
        <v/>
      </c>
      <c r="AM55" s="312" t="str">
        <f>IF('男子一覧表 '!AM55=1,"○","")</f>
        <v/>
      </c>
      <c r="AN55" s="312" t="str">
        <f>IF('男子一覧表 '!AN55=1,"○","")</f>
        <v/>
      </c>
      <c r="AO55" s="312" t="str">
        <f>IF('男子一覧表 '!AO55=1,"○","")</f>
        <v/>
      </c>
      <c r="AP55" s="312" t="str">
        <f>IF('男子一覧表 '!AP55=1,"○","")</f>
        <v/>
      </c>
      <c r="AQ55" s="312" t="str">
        <f>IF('男子一覧表 '!AQ55=1,"○","")</f>
        <v/>
      </c>
      <c r="AR55" s="312" t="str">
        <f>IF('男子一覧表 '!AR55=1,"○","")</f>
        <v/>
      </c>
      <c r="AS55" s="312" t="str">
        <f>IF('男子一覧表 '!AS55=1,"○","")</f>
        <v/>
      </c>
      <c r="AT55" s="312" t="str">
        <f>IF('男子一覧表 '!AT55=1,"○","")</f>
        <v/>
      </c>
      <c r="AU55" s="312" t="str">
        <f>IF('男子一覧表 '!AU55=1,"○","")</f>
        <v/>
      </c>
      <c r="AV55" s="312" t="str">
        <f>IF('男子一覧表 '!AV55=1,"○","")</f>
        <v/>
      </c>
      <c r="AW55" s="353" t="str">
        <f>IF('男子一覧表 '!AW55=1,"○","")</f>
        <v/>
      </c>
      <c r="AY55" s="311">
        <v>48</v>
      </c>
      <c r="AZ55" s="312" t="str">
        <f t="shared" si="3"/>
        <v/>
      </c>
      <c r="BA55" s="312" t="str">
        <f t="shared" si="4"/>
        <v/>
      </c>
      <c r="BB55" s="324" t="str">
        <f t="shared" si="5"/>
        <v/>
      </c>
      <c r="BC55" s="352" t="str">
        <f>IF('男子一覧表 '!BC55=1,"○","")</f>
        <v/>
      </c>
      <c r="BD55" s="312" t="str">
        <f>IF('男子一覧表 '!BD55=1,"○","")</f>
        <v/>
      </c>
      <c r="BE55" s="312" t="str">
        <f>IF('男子一覧表 '!BE55=1,"○","")</f>
        <v/>
      </c>
      <c r="BF55" s="312" t="str">
        <f>IF('男子一覧表 '!BF55=1,"○","")</f>
        <v/>
      </c>
      <c r="BG55" s="312" t="str">
        <f>IF('男子一覧表 '!BG55=1,"○","")</f>
        <v/>
      </c>
      <c r="BH55" s="312" t="str">
        <f>IF('男子一覧表 '!BH55=1,"○","")</f>
        <v/>
      </c>
      <c r="BI55" s="312" t="str">
        <f>IF('男子一覧表 '!BI55=1,"○","")</f>
        <v/>
      </c>
      <c r="BJ55" s="312" t="str">
        <f>IF('男子一覧表 '!BJ55=1,"○","")</f>
        <v/>
      </c>
      <c r="BK55" s="312" t="str">
        <f>IF('男子一覧表 '!BK55=1,"○","")</f>
        <v/>
      </c>
      <c r="BL55" s="312" t="str">
        <f>IF('男子一覧表 '!BL55=1,"○","")</f>
        <v/>
      </c>
      <c r="BM55" s="312" t="str">
        <f>IF('男子一覧表 '!BM55=1,"○","")</f>
        <v/>
      </c>
      <c r="BN55" s="312" t="str">
        <f>IF('男子一覧表 '!BN55=1,"○","")</f>
        <v/>
      </c>
      <c r="BO55" s="312" t="str">
        <f>IF('男子一覧表 '!BO55=1,"○","")</f>
        <v/>
      </c>
      <c r="BP55" s="312" t="str">
        <f>IF('男子一覧表 '!BP55=1,"○","")</f>
        <v/>
      </c>
      <c r="BQ55" s="312" t="str">
        <f>IF('男子一覧表 '!BQ55=1,"○","")</f>
        <v/>
      </c>
      <c r="BR55" s="312" t="str">
        <f>IF('男子一覧表 '!BR55=1,"○","")</f>
        <v/>
      </c>
      <c r="BS55" s="312" t="str">
        <f>IF('男子一覧表 '!BS55=1,"○","")</f>
        <v/>
      </c>
      <c r="BT55" s="312" t="str">
        <f>IF('男子一覧表 '!BT55=1,"○","")</f>
        <v/>
      </c>
      <c r="BU55" s="312" t="str">
        <f>IF('男子一覧表 '!BU55=1,"○","")</f>
        <v/>
      </c>
      <c r="BV55" s="353" t="str">
        <f>IF('男子一覧表 '!BV55=1,"○","")</f>
        <v/>
      </c>
    </row>
    <row r="56" spans="1:74" ht="12" customHeight="1">
      <c r="A56" s="311">
        <v>49</v>
      </c>
      <c r="B56" s="312" t="str">
        <f>男子種目選択!B52</f>
        <v/>
      </c>
      <c r="C56" s="312" t="str">
        <f>男子種目選択!C52</f>
        <v/>
      </c>
      <c r="D56" s="324" t="str">
        <f>男子種目選択!D52</f>
        <v/>
      </c>
      <c r="E56" s="352" t="str">
        <f>IF('男子一覧表 '!E56=1,"○","")</f>
        <v/>
      </c>
      <c r="F56" s="312" t="str">
        <f>IF('男子一覧表 '!F56=1,"○","")</f>
        <v/>
      </c>
      <c r="G56" s="312" t="str">
        <f>IF('男子一覧表 '!G56=1,"○","")</f>
        <v/>
      </c>
      <c r="H56" s="312" t="str">
        <f>IF('男子一覧表 '!H56=1,"○","")</f>
        <v/>
      </c>
      <c r="I56" s="312" t="str">
        <f>IF('男子一覧表 '!I56=1,"○","")</f>
        <v/>
      </c>
      <c r="J56" s="312" t="str">
        <f>IF('男子一覧表 '!J56=1,"○","")</f>
        <v/>
      </c>
      <c r="K56" s="312" t="str">
        <f>IF('男子一覧表 '!K56=1,"○","")</f>
        <v/>
      </c>
      <c r="L56" s="312" t="str">
        <f>IF('男子一覧表 '!L56=1,"○","")</f>
        <v/>
      </c>
      <c r="M56" s="312" t="str">
        <f>IF('男子一覧表 '!M56=1,"○","")</f>
        <v/>
      </c>
      <c r="N56" s="312" t="str">
        <f>IF('男子一覧表 '!N56=1,"○","")</f>
        <v/>
      </c>
      <c r="O56" s="312" t="str">
        <f>IF('男子一覧表 '!O56=1,"○","")</f>
        <v/>
      </c>
      <c r="P56" s="312" t="str">
        <f>IF('男子一覧表 '!P56=1,"○","")</f>
        <v/>
      </c>
      <c r="Q56" s="312" t="str">
        <f>IF('男子一覧表 '!Q56=1,"○","")</f>
        <v/>
      </c>
      <c r="R56" s="312" t="str">
        <f>IF('男子一覧表 '!R56=1,"○","")</f>
        <v/>
      </c>
      <c r="S56" s="312" t="str">
        <f>IF('男子一覧表 '!S56=1,"○","")</f>
        <v/>
      </c>
      <c r="T56" s="312" t="str">
        <f>IF('男子一覧表 '!T56=1,"○","")</f>
        <v/>
      </c>
      <c r="U56" s="312" t="str">
        <f>IF('男子一覧表 '!U56=1,"○","")</f>
        <v/>
      </c>
      <c r="V56" s="312" t="str">
        <f>IF('男子一覧表 '!V56=1,"○","")</f>
        <v/>
      </c>
      <c r="W56" s="312" t="str">
        <f>IF('男子一覧表 '!W56=1,"○","")</f>
        <v/>
      </c>
      <c r="X56" s="353" t="str">
        <f>IF('男子一覧表 '!X56=1,"○","")</f>
        <v/>
      </c>
      <c r="Z56" s="311">
        <v>49</v>
      </c>
      <c r="AA56" s="312" t="str">
        <f t="shared" si="0"/>
        <v/>
      </c>
      <c r="AB56" s="312" t="str">
        <f t="shared" si="1"/>
        <v/>
      </c>
      <c r="AC56" s="324" t="str">
        <f t="shared" si="2"/>
        <v/>
      </c>
      <c r="AD56" s="352" t="str">
        <f>IF('男子一覧表 '!AD56=1,"○","")</f>
        <v/>
      </c>
      <c r="AE56" s="312" t="str">
        <f>IF('男子一覧表 '!AE56=1,"○","")</f>
        <v/>
      </c>
      <c r="AF56" s="312" t="str">
        <f>IF('男子一覧表 '!AF56=1,"○","")</f>
        <v/>
      </c>
      <c r="AG56" s="312" t="str">
        <f>IF('男子一覧表 '!AG56=1,"○","")</f>
        <v/>
      </c>
      <c r="AH56" s="312" t="str">
        <f>IF('男子一覧表 '!AH56=1,"○","")</f>
        <v/>
      </c>
      <c r="AI56" s="312" t="str">
        <f>IF('男子一覧表 '!AI56=1,"○","")</f>
        <v/>
      </c>
      <c r="AJ56" s="312" t="str">
        <f>IF('男子一覧表 '!AJ56=1,"○","")</f>
        <v/>
      </c>
      <c r="AK56" s="312" t="str">
        <f>IF('男子一覧表 '!AK56=1,"○","")</f>
        <v/>
      </c>
      <c r="AL56" s="312" t="str">
        <f>IF('男子一覧表 '!AL56=1,"○","")</f>
        <v/>
      </c>
      <c r="AM56" s="312" t="str">
        <f>IF('男子一覧表 '!AM56=1,"○","")</f>
        <v/>
      </c>
      <c r="AN56" s="312" t="str">
        <f>IF('男子一覧表 '!AN56=1,"○","")</f>
        <v/>
      </c>
      <c r="AO56" s="312" t="str">
        <f>IF('男子一覧表 '!AO56=1,"○","")</f>
        <v/>
      </c>
      <c r="AP56" s="312" t="str">
        <f>IF('男子一覧表 '!AP56=1,"○","")</f>
        <v/>
      </c>
      <c r="AQ56" s="312" t="str">
        <f>IF('男子一覧表 '!AQ56=1,"○","")</f>
        <v/>
      </c>
      <c r="AR56" s="312" t="str">
        <f>IF('男子一覧表 '!AR56=1,"○","")</f>
        <v/>
      </c>
      <c r="AS56" s="312" t="str">
        <f>IF('男子一覧表 '!AS56=1,"○","")</f>
        <v/>
      </c>
      <c r="AT56" s="312" t="str">
        <f>IF('男子一覧表 '!AT56=1,"○","")</f>
        <v/>
      </c>
      <c r="AU56" s="312" t="str">
        <f>IF('男子一覧表 '!AU56=1,"○","")</f>
        <v/>
      </c>
      <c r="AV56" s="312" t="str">
        <f>IF('男子一覧表 '!AV56=1,"○","")</f>
        <v/>
      </c>
      <c r="AW56" s="353" t="str">
        <f>IF('男子一覧表 '!AW56=1,"○","")</f>
        <v/>
      </c>
      <c r="AY56" s="311">
        <v>49</v>
      </c>
      <c r="AZ56" s="312" t="str">
        <f t="shared" si="3"/>
        <v/>
      </c>
      <c r="BA56" s="312" t="str">
        <f t="shared" si="4"/>
        <v/>
      </c>
      <c r="BB56" s="324" t="str">
        <f t="shared" si="5"/>
        <v/>
      </c>
      <c r="BC56" s="352" t="str">
        <f>IF('男子一覧表 '!BC56=1,"○","")</f>
        <v/>
      </c>
      <c r="BD56" s="312" t="str">
        <f>IF('男子一覧表 '!BD56=1,"○","")</f>
        <v/>
      </c>
      <c r="BE56" s="312" t="str">
        <f>IF('男子一覧表 '!BE56=1,"○","")</f>
        <v/>
      </c>
      <c r="BF56" s="312" t="str">
        <f>IF('男子一覧表 '!BF56=1,"○","")</f>
        <v/>
      </c>
      <c r="BG56" s="312" t="str">
        <f>IF('男子一覧表 '!BG56=1,"○","")</f>
        <v/>
      </c>
      <c r="BH56" s="312" t="str">
        <f>IF('男子一覧表 '!BH56=1,"○","")</f>
        <v/>
      </c>
      <c r="BI56" s="312" t="str">
        <f>IF('男子一覧表 '!BI56=1,"○","")</f>
        <v/>
      </c>
      <c r="BJ56" s="312" t="str">
        <f>IF('男子一覧表 '!BJ56=1,"○","")</f>
        <v/>
      </c>
      <c r="BK56" s="312" t="str">
        <f>IF('男子一覧表 '!BK56=1,"○","")</f>
        <v/>
      </c>
      <c r="BL56" s="312" t="str">
        <f>IF('男子一覧表 '!BL56=1,"○","")</f>
        <v/>
      </c>
      <c r="BM56" s="312" t="str">
        <f>IF('男子一覧表 '!BM56=1,"○","")</f>
        <v/>
      </c>
      <c r="BN56" s="312" t="str">
        <f>IF('男子一覧表 '!BN56=1,"○","")</f>
        <v/>
      </c>
      <c r="BO56" s="312" t="str">
        <f>IF('男子一覧表 '!BO56=1,"○","")</f>
        <v/>
      </c>
      <c r="BP56" s="312" t="str">
        <f>IF('男子一覧表 '!BP56=1,"○","")</f>
        <v/>
      </c>
      <c r="BQ56" s="312" t="str">
        <f>IF('男子一覧表 '!BQ56=1,"○","")</f>
        <v/>
      </c>
      <c r="BR56" s="312" t="str">
        <f>IF('男子一覧表 '!BR56=1,"○","")</f>
        <v/>
      </c>
      <c r="BS56" s="312" t="str">
        <f>IF('男子一覧表 '!BS56=1,"○","")</f>
        <v/>
      </c>
      <c r="BT56" s="312" t="str">
        <f>IF('男子一覧表 '!BT56=1,"○","")</f>
        <v/>
      </c>
      <c r="BU56" s="312" t="str">
        <f>IF('男子一覧表 '!BU56=1,"○","")</f>
        <v/>
      </c>
      <c r="BV56" s="353" t="str">
        <f>IF('男子一覧表 '!BV56=1,"○","")</f>
        <v/>
      </c>
    </row>
    <row r="57" spans="1:74" ht="12" customHeight="1" thickBot="1">
      <c r="A57" s="315">
        <v>50</v>
      </c>
      <c r="B57" s="316" t="str">
        <f>男子種目選択!B53</f>
        <v/>
      </c>
      <c r="C57" s="316" t="str">
        <f>男子種目選択!C53</f>
        <v/>
      </c>
      <c r="D57" s="317" t="str">
        <f>男子種目選択!D53</f>
        <v/>
      </c>
      <c r="E57" s="354" t="str">
        <f>IF('男子一覧表 '!E57=1,"○","")</f>
        <v/>
      </c>
      <c r="F57" s="316" t="str">
        <f>IF('男子一覧表 '!F57=1,"○","")</f>
        <v/>
      </c>
      <c r="G57" s="316" t="str">
        <f>IF('男子一覧表 '!G57=1,"○","")</f>
        <v/>
      </c>
      <c r="H57" s="316" t="str">
        <f>IF('男子一覧表 '!H57=1,"○","")</f>
        <v/>
      </c>
      <c r="I57" s="316" t="str">
        <f>IF('男子一覧表 '!I57=1,"○","")</f>
        <v/>
      </c>
      <c r="J57" s="316" t="str">
        <f>IF('男子一覧表 '!J57=1,"○","")</f>
        <v/>
      </c>
      <c r="K57" s="316" t="str">
        <f>IF('男子一覧表 '!K57=1,"○","")</f>
        <v/>
      </c>
      <c r="L57" s="316" t="str">
        <f>IF('男子一覧表 '!L57=1,"○","")</f>
        <v/>
      </c>
      <c r="M57" s="316" t="str">
        <f>IF('男子一覧表 '!M57=1,"○","")</f>
        <v/>
      </c>
      <c r="N57" s="316" t="str">
        <f>IF('男子一覧表 '!N57=1,"○","")</f>
        <v/>
      </c>
      <c r="O57" s="316" t="str">
        <f>IF('男子一覧表 '!O57=1,"○","")</f>
        <v/>
      </c>
      <c r="P57" s="316" t="str">
        <f>IF('男子一覧表 '!P57=1,"○","")</f>
        <v/>
      </c>
      <c r="Q57" s="316" t="str">
        <f>IF('男子一覧表 '!Q57=1,"○","")</f>
        <v/>
      </c>
      <c r="R57" s="316" t="str">
        <f>IF('男子一覧表 '!R57=1,"○","")</f>
        <v/>
      </c>
      <c r="S57" s="316" t="str">
        <f>IF('男子一覧表 '!S57=1,"○","")</f>
        <v/>
      </c>
      <c r="T57" s="316" t="str">
        <f>IF('男子一覧表 '!T57=1,"○","")</f>
        <v/>
      </c>
      <c r="U57" s="316" t="str">
        <f>IF('男子一覧表 '!U57=1,"○","")</f>
        <v/>
      </c>
      <c r="V57" s="316" t="str">
        <f>IF('男子一覧表 '!V57=1,"○","")</f>
        <v/>
      </c>
      <c r="W57" s="316" t="str">
        <f>IF('男子一覧表 '!W57=1,"○","")</f>
        <v/>
      </c>
      <c r="X57" s="355" t="str">
        <f>IF('男子一覧表 '!X57=1,"○","")</f>
        <v/>
      </c>
      <c r="Z57" s="315">
        <v>50</v>
      </c>
      <c r="AA57" s="316" t="str">
        <f t="shared" si="0"/>
        <v/>
      </c>
      <c r="AB57" s="316" t="str">
        <f t="shared" si="1"/>
        <v/>
      </c>
      <c r="AC57" s="317" t="str">
        <f t="shared" si="2"/>
        <v/>
      </c>
      <c r="AD57" s="354" t="str">
        <f>IF('男子一覧表 '!AD57=1,"○","")</f>
        <v/>
      </c>
      <c r="AE57" s="316" t="str">
        <f>IF('男子一覧表 '!AE57=1,"○","")</f>
        <v/>
      </c>
      <c r="AF57" s="316" t="str">
        <f>IF('男子一覧表 '!AF57=1,"○","")</f>
        <v/>
      </c>
      <c r="AG57" s="316" t="str">
        <f>IF('男子一覧表 '!AG57=1,"○","")</f>
        <v/>
      </c>
      <c r="AH57" s="316" t="str">
        <f>IF('男子一覧表 '!AH57=1,"○","")</f>
        <v/>
      </c>
      <c r="AI57" s="316" t="str">
        <f>IF('男子一覧表 '!AI57=1,"○","")</f>
        <v/>
      </c>
      <c r="AJ57" s="316" t="str">
        <f>IF('男子一覧表 '!AJ57=1,"○","")</f>
        <v/>
      </c>
      <c r="AK57" s="316" t="str">
        <f>IF('男子一覧表 '!AK57=1,"○","")</f>
        <v/>
      </c>
      <c r="AL57" s="316" t="str">
        <f>IF('男子一覧表 '!AL57=1,"○","")</f>
        <v/>
      </c>
      <c r="AM57" s="316" t="str">
        <f>IF('男子一覧表 '!AM57=1,"○","")</f>
        <v/>
      </c>
      <c r="AN57" s="316" t="str">
        <f>IF('男子一覧表 '!AN57=1,"○","")</f>
        <v/>
      </c>
      <c r="AO57" s="316" t="str">
        <f>IF('男子一覧表 '!AO57=1,"○","")</f>
        <v/>
      </c>
      <c r="AP57" s="316" t="str">
        <f>IF('男子一覧表 '!AP57=1,"○","")</f>
        <v/>
      </c>
      <c r="AQ57" s="316" t="str">
        <f>IF('男子一覧表 '!AQ57=1,"○","")</f>
        <v/>
      </c>
      <c r="AR57" s="316" t="str">
        <f>IF('男子一覧表 '!AR57=1,"○","")</f>
        <v/>
      </c>
      <c r="AS57" s="316" t="str">
        <f>IF('男子一覧表 '!AS57=1,"○","")</f>
        <v/>
      </c>
      <c r="AT57" s="316" t="str">
        <f>IF('男子一覧表 '!AT57=1,"○","")</f>
        <v/>
      </c>
      <c r="AU57" s="316" t="str">
        <f>IF('男子一覧表 '!AU57=1,"○","")</f>
        <v/>
      </c>
      <c r="AV57" s="316" t="str">
        <f>IF('男子一覧表 '!AV57=1,"○","")</f>
        <v/>
      </c>
      <c r="AW57" s="355" t="str">
        <f>IF('男子一覧表 '!AW57=1,"○","")</f>
        <v/>
      </c>
      <c r="AY57" s="315">
        <v>50</v>
      </c>
      <c r="AZ57" s="316" t="str">
        <f t="shared" si="3"/>
        <v/>
      </c>
      <c r="BA57" s="316" t="str">
        <f t="shared" si="4"/>
        <v/>
      </c>
      <c r="BB57" s="317" t="str">
        <f t="shared" si="5"/>
        <v/>
      </c>
      <c r="BC57" s="354" t="str">
        <f>IF('男子一覧表 '!BC57=1,"○","")</f>
        <v/>
      </c>
      <c r="BD57" s="316" t="str">
        <f>IF('男子一覧表 '!BD57=1,"○","")</f>
        <v/>
      </c>
      <c r="BE57" s="316" t="str">
        <f>IF('男子一覧表 '!BE57=1,"○","")</f>
        <v/>
      </c>
      <c r="BF57" s="316" t="str">
        <f>IF('男子一覧表 '!BF57=1,"○","")</f>
        <v/>
      </c>
      <c r="BG57" s="316" t="str">
        <f>IF('男子一覧表 '!BG57=1,"○","")</f>
        <v/>
      </c>
      <c r="BH57" s="316" t="str">
        <f>IF('男子一覧表 '!BH57=1,"○","")</f>
        <v/>
      </c>
      <c r="BI57" s="316" t="str">
        <f>IF('男子一覧表 '!BI57=1,"○","")</f>
        <v/>
      </c>
      <c r="BJ57" s="316" t="str">
        <f>IF('男子一覧表 '!BJ57=1,"○","")</f>
        <v/>
      </c>
      <c r="BK57" s="316" t="str">
        <f>IF('男子一覧表 '!BK57=1,"○","")</f>
        <v/>
      </c>
      <c r="BL57" s="316" t="str">
        <f>IF('男子一覧表 '!BL57=1,"○","")</f>
        <v/>
      </c>
      <c r="BM57" s="316" t="str">
        <f>IF('男子一覧表 '!BM57=1,"○","")</f>
        <v/>
      </c>
      <c r="BN57" s="316" t="str">
        <f>IF('男子一覧表 '!BN57=1,"○","")</f>
        <v/>
      </c>
      <c r="BO57" s="316" t="str">
        <f>IF('男子一覧表 '!BO57=1,"○","")</f>
        <v/>
      </c>
      <c r="BP57" s="316" t="str">
        <f>IF('男子一覧表 '!BP57=1,"○","")</f>
        <v/>
      </c>
      <c r="BQ57" s="316" t="str">
        <f>IF('男子一覧表 '!BQ57=1,"○","")</f>
        <v/>
      </c>
      <c r="BR57" s="316" t="str">
        <f>IF('男子一覧表 '!BR57=1,"○","")</f>
        <v/>
      </c>
      <c r="BS57" s="316" t="str">
        <f>IF('男子一覧表 '!BS57=1,"○","")</f>
        <v/>
      </c>
      <c r="BT57" s="316" t="str">
        <f>IF('男子一覧表 '!BT57=1,"○","")</f>
        <v/>
      </c>
      <c r="BU57" s="316" t="str">
        <f>IF('男子一覧表 '!BU57=1,"○","")</f>
        <v/>
      </c>
      <c r="BV57" s="355" t="str">
        <f>IF('男子一覧表 '!BV57=1,"○","")</f>
        <v/>
      </c>
    </row>
    <row r="58" spans="1:74" hidden="1">
      <c r="C58" s="3">
        <f>C60+C125</f>
        <v>0</v>
      </c>
      <c r="E58" s="3">
        <f>COUNTIF(E8:E57,"○")</f>
        <v>0</v>
      </c>
      <c r="F58" s="3">
        <f t="shared" ref="F58:X58" si="6">COUNTIF(F8:F57,"○")</f>
        <v>0</v>
      </c>
      <c r="G58" s="3">
        <f t="shared" si="6"/>
        <v>0</v>
      </c>
      <c r="H58" s="3">
        <f t="shared" si="6"/>
        <v>0</v>
      </c>
      <c r="I58" s="3">
        <f t="shared" si="6"/>
        <v>0</v>
      </c>
      <c r="J58" s="3">
        <f t="shared" si="6"/>
        <v>0</v>
      </c>
      <c r="K58" s="3">
        <f t="shared" si="6"/>
        <v>0</v>
      </c>
      <c r="L58" s="3">
        <f t="shared" si="6"/>
        <v>0</v>
      </c>
      <c r="M58" s="3">
        <f t="shared" si="6"/>
        <v>0</v>
      </c>
      <c r="N58" s="3">
        <f t="shared" si="6"/>
        <v>0</v>
      </c>
      <c r="O58" s="3">
        <f t="shared" si="6"/>
        <v>0</v>
      </c>
      <c r="P58" s="3">
        <f t="shared" si="6"/>
        <v>0</v>
      </c>
      <c r="Q58" s="3">
        <f t="shared" si="6"/>
        <v>0</v>
      </c>
      <c r="R58" s="3">
        <f t="shared" si="6"/>
        <v>0</v>
      </c>
      <c r="S58" s="3">
        <f t="shared" si="6"/>
        <v>0</v>
      </c>
      <c r="T58" s="3">
        <f t="shared" si="6"/>
        <v>0</v>
      </c>
      <c r="U58" s="3">
        <f t="shared" si="6"/>
        <v>0</v>
      </c>
      <c r="V58" s="3">
        <f t="shared" si="6"/>
        <v>0</v>
      </c>
      <c r="W58" s="3">
        <f t="shared" si="6"/>
        <v>0</v>
      </c>
      <c r="X58" s="3">
        <f t="shared" si="6"/>
        <v>0</v>
      </c>
      <c r="AD58" s="3">
        <f>COUNTIF(AD8:AD57,"○")</f>
        <v>0</v>
      </c>
      <c r="AE58" s="3">
        <f t="shared" ref="AE58:AW58" si="7">COUNTIF(AE8:AE57,"○")</f>
        <v>0</v>
      </c>
      <c r="AF58" s="3">
        <f t="shared" si="7"/>
        <v>0</v>
      </c>
      <c r="AG58" s="3">
        <f t="shared" si="7"/>
        <v>0</v>
      </c>
      <c r="AH58" s="3">
        <f t="shared" si="7"/>
        <v>0</v>
      </c>
      <c r="AI58" s="3">
        <f t="shared" si="7"/>
        <v>0</v>
      </c>
      <c r="AJ58" s="3">
        <f t="shared" si="7"/>
        <v>0</v>
      </c>
      <c r="AK58" s="3">
        <f t="shared" si="7"/>
        <v>0</v>
      </c>
      <c r="AL58" s="3">
        <f t="shared" si="7"/>
        <v>0</v>
      </c>
      <c r="AM58" s="3">
        <f t="shared" si="7"/>
        <v>0</v>
      </c>
      <c r="AN58" s="3">
        <f t="shared" si="7"/>
        <v>0</v>
      </c>
      <c r="AO58" s="3">
        <f t="shared" si="7"/>
        <v>0</v>
      </c>
      <c r="AP58" s="3">
        <f t="shared" si="7"/>
        <v>0</v>
      </c>
      <c r="AQ58" s="3">
        <f t="shared" si="7"/>
        <v>0</v>
      </c>
      <c r="AR58" s="3">
        <f t="shared" si="7"/>
        <v>0</v>
      </c>
      <c r="AS58" s="3">
        <f t="shared" si="7"/>
        <v>0</v>
      </c>
      <c r="AT58" s="3">
        <f t="shared" si="7"/>
        <v>0</v>
      </c>
      <c r="AU58" s="3">
        <f t="shared" si="7"/>
        <v>0</v>
      </c>
      <c r="AV58" s="3">
        <f t="shared" si="7"/>
        <v>0</v>
      </c>
      <c r="AW58" s="3">
        <f t="shared" si="7"/>
        <v>0</v>
      </c>
      <c r="BC58" s="3">
        <f>COUNTIF(BC8:BC57,"○")</f>
        <v>0</v>
      </c>
      <c r="BD58" s="3">
        <f t="shared" ref="BD58:BV58" si="8">COUNTIF(BD8:BD57,"○")</f>
        <v>0</v>
      </c>
      <c r="BE58" s="3">
        <f t="shared" si="8"/>
        <v>0</v>
      </c>
      <c r="BF58" s="3">
        <f t="shared" si="8"/>
        <v>0</v>
      </c>
      <c r="BG58" s="3">
        <f t="shared" si="8"/>
        <v>0</v>
      </c>
      <c r="BH58" s="3">
        <f t="shared" si="8"/>
        <v>0</v>
      </c>
      <c r="BI58" s="3">
        <f t="shared" si="8"/>
        <v>0</v>
      </c>
      <c r="BJ58" s="3">
        <f t="shared" si="8"/>
        <v>0</v>
      </c>
      <c r="BK58" s="3">
        <f t="shared" si="8"/>
        <v>0</v>
      </c>
      <c r="BL58" s="3">
        <f t="shared" si="8"/>
        <v>0</v>
      </c>
      <c r="BM58" s="3">
        <f t="shared" si="8"/>
        <v>0</v>
      </c>
      <c r="BN58" s="3">
        <f t="shared" si="8"/>
        <v>0</v>
      </c>
      <c r="BO58" s="3">
        <f t="shared" si="8"/>
        <v>0</v>
      </c>
      <c r="BP58" s="3">
        <f t="shared" si="8"/>
        <v>0</v>
      </c>
      <c r="BQ58" s="3">
        <f t="shared" si="8"/>
        <v>0</v>
      </c>
      <c r="BR58" s="3">
        <f t="shared" si="8"/>
        <v>0</v>
      </c>
      <c r="BS58" s="3">
        <f t="shared" si="8"/>
        <v>0</v>
      </c>
      <c r="BT58" s="3">
        <f t="shared" si="8"/>
        <v>0</v>
      </c>
      <c r="BU58" s="3">
        <f t="shared" si="8"/>
        <v>0</v>
      </c>
      <c r="BV58" s="3">
        <f t="shared" si="8"/>
        <v>0</v>
      </c>
    </row>
    <row r="59" spans="1:74" hidden="1">
      <c r="E59" s="3" t="str">
        <f>競技設定!D4</f>
        <v/>
      </c>
      <c r="F59" s="3" t="str">
        <f>競技設定!D5</f>
        <v/>
      </c>
      <c r="G59" s="3" t="str">
        <f>競技設定!D6</f>
        <v/>
      </c>
      <c r="H59" s="3" t="str">
        <f>競技設定!D7</f>
        <v/>
      </c>
      <c r="I59" s="3" t="str">
        <f>競技設定!D8</f>
        <v/>
      </c>
      <c r="J59" s="3" t="str">
        <f>競技設定!D9</f>
        <v/>
      </c>
      <c r="K59" s="3" t="str">
        <f>競技設定!D10</f>
        <v/>
      </c>
      <c r="L59" s="3" t="str">
        <f>競技設定!D11</f>
        <v/>
      </c>
      <c r="M59" s="3" t="str">
        <f>競技設定!D12</f>
        <v/>
      </c>
      <c r="N59" s="3" t="str">
        <f>競技設定!D13</f>
        <v/>
      </c>
      <c r="O59" s="3" t="str">
        <f>競技設定!D14</f>
        <v/>
      </c>
      <c r="P59" s="3" t="str">
        <f>競技設定!D15</f>
        <v/>
      </c>
      <c r="Q59" s="3" t="str">
        <f>競技設定!D16</f>
        <v/>
      </c>
      <c r="R59" s="3" t="str">
        <f>競技設定!D17</f>
        <v/>
      </c>
      <c r="S59" s="3" t="str">
        <f>競技設定!D18</f>
        <v/>
      </c>
      <c r="T59" s="3" t="str">
        <f>競技設定!D19</f>
        <v/>
      </c>
      <c r="U59" s="3" t="str">
        <f>競技設定!D20</f>
        <v/>
      </c>
      <c r="V59" s="3" t="str">
        <f>競技設定!D21</f>
        <v/>
      </c>
      <c r="W59" s="3" t="str">
        <f>競技設定!D22</f>
        <v/>
      </c>
      <c r="X59" s="3" t="str">
        <f>競技設定!D23</f>
        <v/>
      </c>
      <c r="AD59" s="3" t="str">
        <f>競技設定!D24</f>
        <v/>
      </c>
      <c r="AE59" s="3" t="str">
        <f>競技設定!D25</f>
        <v/>
      </c>
      <c r="AF59" s="3" t="str">
        <f>競技設定!D26</f>
        <v/>
      </c>
      <c r="AG59" s="3" t="str">
        <f>競技設定!D27</f>
        <v/>
      </c>
      <c r="AH59" s="3" t="str">
        <f>競技設定!D28</f>
        <v/>
      </c>
      <c r="AI59" s="3" t="str">
        <f>競技設定!D29</f>
        <v/>
      </c>
      <c r="AJ59" s="3" t="str">
        <f>競技設定!D30</f>
        <v/>
      </c>
      <c r="AK59" s="3" t="str">
        <f>競技設定!D31</f>
        <v/>
      </c>
      <c r="AL59" s="3" t="str">
        <f>競技設定!D32</f>
        <v/>
      </c>
      <c r="AM59" s="3" t="str">
        <f>競技設定!D33</f>
        <v/>
      </c>
      <c r="AN59" s="3" t="str">
        <f>競技設定!D34</f>
        <v/>
      </c>
      <c r="AO59" s="3" t="str">
        <f>競技設定!D35</f>
        <v/>
      </c>
      <c r="AP59" s="3" t="str">
        <f>競技設定!D36</f>
        <v/>
      </c>
      <c r="AQ59" s="3" t="str">
        <f>競技設定!D37</f>
        <v/>
      </c>
      <c r="AR59" s="3" t="str">
        <f>競技設定!D38</f>
        <v/>
      </c>
      <c r="AS59" s="3" t="str">
        <f>競技設定!D39</f>
        <v/>
      </c>
      <c r="AT59" s="3" t="str">
        <f>競技設定!D40</f>
        <v/>
      </c>
      <c r="AU59" s="3" t="str">
        <f>競技設定!D41</f>
        <v/>
      </c>
      <c r="AV59" s="3" t="str">
        <f>競技設定!D42</f>
        <v/>
      </c>
      <c r="AW59" s="3" t="str">
        <f>競技設定!D43</f>
        <v/>
      </c>
      <c r="BC59" s="3" t="str">
        <f>競技設定!D44</f>
        <v/>
      </c>
      <c r="BD59" s="3" t="str">
        <f>競技設定!D45</f>
        <v/>
      </c>
      <c r="BE59" s="3" t="str">
        <f>競技設定!D46</f>
        <v/>
      </c>
      <c r="BF59" s="3" t="str">
        <f>競技設定!D47</f>
        <v/>
      </c>
      <c r="BG59" s="3" t="str">
        <f>競技設定!D48</f>
        <v/>
      </c>
      <c r="BH59" s="3" t="str">
        <f>競技設定!D49</f>
        <v/>
      </c>
      <c r="BI59" s="3" t="str">
        <f>競技設定!D50</f>
        <v/>
      </c>
      <c r="BJ59" s="3" t="str">
        <f>競技設定!D51</f>
        <v/>
      </c>
      <c r="BK59" s="3" t="str">
        <f>競技設定!D52</f>
        <v/>
      </c>
      <c r="BL59" s="3" t="str">
        <f>競技設定!D53</f>
        <v/>
      </c>
      <c r="BM59" s="3" t="str">
        <f>競技設定!D54</f>
        <v/>
      </c>
      <c r="BN59" s="3" t="str">
        <f>競技設定!D55</f>
        <v/>
      </c>
      <c r="BO59" s="3" t="str">
        <f>競技設定!D56</f>
        <v/>
      </c>
      <c r="BP59" s="3" t="str">
        <f>競技設定!D57</f>
        <v/>
      </c>
      <c r="BQ59" s="3" t="str">
        <f>競技設定!D58</f>
        <v/>
      </c>
      <c r="BR59" s="3" t="str">
        <f>競技設定!D59</f>
        <v/>
      </c>
      <c r="BS59" s="3" t="str">
        <f>競技設定!D60</f>
        <v/>
      </c>
      <c r="BT59" s="3" t="str">
        <f>競技設定!D61</f>
        <v/>
      </c>
      <c r="BU59" s="3" t="str">
        <f>競技設定!D62</f>
        <v/>
      </c>
      <c r="BV59" s="3" t="str">
        <f>競技設定!D63</f>
        <v/>
      </c>
    </row>
    <row r="60" spans="1:74" hidden="1">
      <c r="C60" s="3">
        <f>COUNTIF(E60:BV60,"&gt;=1")</f>
        <v>0</v>
      </c>
      <c r="E60" s="3" t="e">
        <f>E58-E59</f>
        <v>#VALUE!</v>
      </c>
      <c r="F60" s="3" t="e">
        <f t="shared" ref="F60:X60" si="9">F58-F59</f>
        <v>#VALUE!</v>
      </c>
      <c r="G60" s="3" t="e">
        <f t="shared" si="9"/>
        <v>#VALUE!</v>
      </c>
      <c r="H60" s="3" t="e">
        <f t="shared" si="9"/>
        <v>#VALUE!</v>
      </c>
      <c r="I60" s="3" t="e">
        <f t="shared" si="9"/>
        <v>#VALUE!</v>
      </c>
      <c r="J60" s="3" t="e">
        <f t="shared" si="9"/>
        <v>#VALUE!</v>
      </c>
      <c r="K60" s="3" t="e">
        <f t="shared" si="9"/>
        <v>#VALUE!</v>
      </c>
      <c r="L60" s="3" t="e">
        <f t="shared" si="9"/>
        <v>#VALUE!</v>
      </c>
      <c r="M60" s="3" t="e">
        <f t="shared" si="9"/>
        <v>#VALUE!</v>
      </c>
      <c r="N60" s="3" t="e">
        <f t="shared" si="9"/>
        <v>#VALUE!</v>
      </c>
      <c r="O60" s="3" t="e">
        <f t="shared" si="9"/>
        <v>#VALUE!</v>
      </c>
      <c r="P60" s="3" t="e">
        <f t="shared" si="9"/>
        <v>#VALUE!</v>
      </c>
      <c r="Q60" s="3" t="e">
        <f t="shared" si="9"/>
        <v>#VALUE!</v>
      </c>
      <c r="R60" s="3" t="e">
        <f t="shared" si="9"/>
        <v>#VALUE!</v>
      </c>
      <c r="S60" s="3" t="e">
        <f t="shared" si="9"/>
        <v>#VALUE!</v>
      </c>
      <c r="T60" s="3" t="e">
        <f t="shared" si="9"/>
        <v>#VALUE!</v>
      </c>
      <c r="U60" s="3" t="e">
        <f t="shared" si="9"/>
        <v>#VALUE!</v>
      </c>
      <c r="V60" s="3" t="e">
        <f t="shared" si="9"/>
        <v>#VALUE!</v>
      </c>
      <c r="W60" s="3" t="e">
        <f t="shared" si="9"/>
        <v>#VALUE!</v>
      </c>
      <c r="X60" s="3" t="e">
        <f t="shared" si="9"/>
        <v>#VALUE!</v>
      </c>
      <c r="AD60" s="3" t="e">
        <f>AD58-AD59</f>
        <v>#VALUE!</v>
      </c>
      <c r="AE60" s="3" t="e">
        <f t="shared" ref="AE60:AW60" si="10">AE58-AE59</f>
        <v>#VALUE!</v>
      </c>
      <c r="AF60" s="3" t="e">
        <f t="shared" si="10"/>
        <v>#VALUE!</v>
      </c>
      <c r="AG60" s="3" t="e">
        <f t="shared" si="10"/>
        <v>#VALUE!</v>
      </c>
      <c r="AH60" s="3" t="e">
        <f t="shared" si="10"/>
        <v>#VALUE!</v>
      </c>
      <c r="AI60" s="3" t="e">
        <f t="shared" si="10"/>
        <v>#VALUE!</v>
      </c>
      <c r="AJ60" s="3" t="e">
        <f t="shared" si="10"/>
        <v>#VALUE!</v>
      </c>
      <c r="AK60" s="3" t="e">
        <f t="shared" si="10"/>
        <v>#VALUE!</v>
      </c>
      <c r="AL60" s="3" t="e">
        <f t="shared" si="10"/>
        <v>#VALUE!</v>
      </c>
      <c r="AM60" s="3" t="e">
        <f t="shared" si="10"/>
        <v>#VALUE!</v>
      </c>
      <c r="AN60" s="3" t="e">
        <f t="shared" si="10"/>
        <v>#VALUE!</v>
      </c>
      <c r="AO60" s="3" t="e">
        <f t="shared" si="10"/>
        <v>#VALUE!</v>
      </c>
      <c r="AP60" s="3" t="e">
        <f t="shared" si="10"/>
        <v>#VALUE!</v>
      </c>
      <c r="AQ60" s="3" t="e">
        <f t="shared" si="10"/>
        <v>#VALUE!</v>
      </c>
      <c r="AR60" s="3" t="e">
        <f t="shared" si="10"/>
        <v>#VALUE!</v>
      </c>
      <c r="AS60" s="3" t="e">
        <f t="shared" si="10"/>
        <v>#VALUE!</v>
      </c>
      <c r="AT60" s="3" t="e">
        <f t="shared" si="10"/>
        <v>#VALUE!</v>
      </c>
      <c r="AU60" s="3" t="e">
        <f t="shared" si="10"/>
        <v>#VALUE!</v>
      </c>
      <c r="AV60" s="3" t="e">
        <f t="shared" si="10"/>
        <v>#VALUE!</v>
      </c>
      <c r="AW60" s="3" t="e">
        <f t="shared" si="10"/>
        <v>#VALUE!</v>
      </c>
      <c r="BC60" s="3" t="e">
        <f>BC58-BC59</f>
        <v>#VALUE!</v>
      </c>
      <c r="BD60" s="3" t="e">
        <f t="shared" ref="BD60:BV60" si="11">BD58-BD59</f>
        <v>#VALUE!</v>
      </c>
      <c r="BE60" s="3" t="e">
        <f t="shared" si="11"/>
        <v>#VALUE!</v>
      </c>
      <c r="BF60" s="3" t="e">
        <f t="shared" si="11"/>
        <v>#VALUE!</v>
      </c>
      <c r="BG60" s="3" t="e">
        <f t="shared" si="11"/>
        <v>#VALUE!</v>
      </c>
      <c r="BH60" s="3" t="e">
        <f t="shared" si="11"/>
        <v>#VALUE!</v>
      </c>
      <c r="BI60" s="3" t="e">
        <f t="shared" si="11"/>
        <v>#VALUE!</v>
      </c>
      <c r="BJ60" s="3" t="e">
        <f t="shared" si="11"/>
        <v>#VALUE!</v>
      </c>
      <c r="BK60" s="3" t="e">
        <f t="shared" si="11"/>
        <v>#VALUE!</v>
      </c>
      <c r="BL60" s="3" t="e">
        <f t="shared" si="11"/>
        <v>#VALUE!</v>
      </c>
      <c r="BM60" s="3" t="e">
        <f t="shared" si="11"/>
        <v>#VALUE!</v>
      </c>
      <c r="BN60" s="3" t="e">
        <f t="shared" si="11"/>
        <v>#VALUE!</v>
      </c>
      <c r="BO60" s="3" t="e">
        <f t="shared" si="11"/>
        <v>#VALUE!</v>
      </c>
      <c r="BP60" s="3" t="e">
        <f t="shared" si="11"/>
        <v>#VALUE!</v>
      </c>
      <c r="BQ60" s="3" t="e">
        <f t="shared" si="11"/>
        <v>#VALUE!</v>
      </c>
      <c r="BR60" s="3" t="e">
        <f t="shared" si="11"/>
        <v>#VALUE!</v>
      </c>
      <c r="BS60" s="3" t="e">
        <f t="shared" si="11"/>
        <v>#VALUE!</v>
      </c>
      <c r="BT60" s="3" t="e">
        <f t="shared" si="11"/>
        <v>#VALUE!</v>
      </c>
      <c r="BU60" s="3" t="e">
        <f t="shared" si="11"/>
        <v>#VALUE!</v>
      </c>
      <c r="BV60" s="3" t="e">
        <f t="shared" si="11"/>
        <v>#VALUE!</v>
      </c>
    </row>
    <row r="61" spans="1:74" ht="15" hidden="1" thickBot="1"/>
    <row r="62" spans="1:74" ht="15.95" hidden="1" customHeight="1" thickTop="1">
      <c r="A62" s="306">
        <v>1</v>
      </c>
      <c r="B62" s="307" t="str">
        <f t="shared" ref="B62:D77" si="12">B8</f>
        <v/>
      </c>
      <c r="C62" s="307" t="str">
        <f t="shared" si="12"/>
        <v/>
      </c>
      <c r="D62" s="368" t="str">
        <f t="shared" si="12"/>
        <v/>
      </c>
      <c r="E62" s="312" t="str">
        <f t="shared" ref="E62:X74" si="13">IF(E8="○",$D62,"")</f>
        <v/>
      </c>
      <c r="F62" s="312" t="str">
        <f t="shared" si="13"/>
        <v/>
      </c>
      <c r="G62" s="312" t="str">
        <f t="shared" si="13"/>
        <v/>
      </c>
      <c r="H62" s="312" t="str">
        <f t="shared" si="13"/>
        <v/>
      </c>
      <c r="I62" s="312" t="str">
        <f t="shared" si="13"/>
        <v/>
      </c>
      <c r="J62" s="312" t="str">
        <f t="shared" si="13"/>
        <v/>
      </c>
      <c r="K62" s="312" t="str">
        <f t="shared" si="13"/>
        <v/>
      </c>
      <c r="L62" s="312" t="str">
        <f t="shared" si="13"/>
        <v/>
      </c>
      <c r="M62" s="312" t="str">
        <f t="shared" si="13"/>
        <v/>
      </c>
      <c r="N62" s="312" t="str">
        <f t="shared" si="13"/>
        <v/>
      </c>
      <c r="O62" s="312" t="str">
        <f t="shared" si="13"/>
        <v/>
      </c>
      <c r="P62" s="312" t="str">
        <f t="shared" si="13"/>
        <v/>
      </c>
      <c r="Q62" s="312" t="str">
        <f t="shared" si="13"/>
        <v/>
      </c>
      <c r="R62" s="312" t="str">
        <f t="shared" si="13"/>
        <v/>
      </c>
      <c r="S62" s="312" t="str">
        <f t="shared" si="13"/>
        <v/>
      </c>
      <c r="T62" s="312" t="str">
        <f t="shared" si="13"/>
        <v/>
      </c>
      <c r="U62" s="312" t="str">
        <f t="shared" si="13"/>
        <v/>
      </c>
      <c r="V62" s="312" t="str">
        <f t="shared" si="13"/>
        <v/>
      </c>
      <c r="W62" s="312" t="str">
        <f t="shared" si="13"/>
        <v/>
      </c>
      <c r="X62" s="312" t="str">
        <f t="shared" si="13"/>
        <v/>
      </c>
      <c r="Y62" s="407"/>
      <c r="Z62" s="306">
        <v>1</v>
      </c>
      <c r="AA62" s="307" t="str">
        <f>IF(AD$7="","",B62)</f>
        <v/>
      </c>
      <c r="AB62" s="307" t="str">
        <f>IF(AD$7="","",C62)</f>
        <v/>
      </c>
      <c r="AC62" s="308" t="str">
        <f>IF(AD$7="","",D62)</f>
        <v/>
      </c>
      <c r="AD62" s="312" t="str">
        <f t="shared" ref="AD62:AW74" si="14">IF(AD8="○",$D62,"")</f>
        <v/>
      </c>
      <c r="AE62" s="312" t="str">
        <f t="shared" si="14"/>
        <v/>
      </c>
      <c r="AF62" s="312" t="str">
        <f t="shared" si="14"/>
        <v/>
      </c>
      <c r="AG62" s="312" t="str">
        <f t="shared" si="14"/>
        <v/>
      </c>
      <c r="AH62" s="312" t="str">
        <f t="shared" si="14"/>
        <v/>
      </c>
      <c r="AI62" s="312" t="str">
        <f t="shared" si="14"/>
        <v/>
      </c>
      <c r="AJ62" s="312" t="str">
        <f t="shared" si="14"/>
        <v/>
      </c>
      <c r="AK62" s="312" t="str">
        <f t="shared" si="14"/>
        <v/>
      </c>
      <c r="AL62" s="312" t="str">
        <f t="shared" si="14"/>
        <v/>
      </c>
      <c r="AM62" s="312" t="str">
        <f t="shared" si="14"/>
        <v/>
      </c>
      <c r="AN62" s="312" t="str">
        <f t="shared" si="14"/>
        <v/>
      </c>
      <c r="AO62" s="312" t="str">
        <f t="shared" si="14"/>
        <v/>
      </c>
      <c r="AP62" s="312" t="str">
        <f t="shared" si="14"/>
        <v/>
      </c>
      <c r="AQ62" s="312" t="str">
        <f t="shared" si="14"/>
        <v/>
      </c>
      <c r="AR62" s="312" t="str">
        <f t="shared" si="14"/>
        <v/>
      </c>
      <c r="AS62" s="312" t="str">
        <f t="shared" si="14"/>
        <v/>
      </c>
      <c r="AT62" s="312" t="str">
        <f t="shared" si="14"/>
        <v/>
      </c>
      <c r="AU62" s="312" t="str">
        <f t="shared" si="14"/>
        <v/>
      </c>
      <c r="AV62" s="312" t="str">
        <f t="shared" si="14"/>
        <v/>
      </c>
      <c r="AW62" s="312" t="str">
        <f t="shared" si="14"/>
        <v/>
      </c>
      <c r="AX62" s="407"/>
      <c r="AY62" s="306">
        <v>1</v>
      </c>
      <c r="AZ62" s="307" t="str">
        <f>IF(BC$7="","",AA62)</f>
        <v/>
      </c>
      <c r="BA62" s="307" t="str">
        <f>IF(BC$7="","",AB62)</f>
        <v/>
      </c>
      <c r="BB62" s="308" t="str">
        <f>IF(BC$7="","",AC62)</f>
        <v/>
      </c>
      <c r="BC62" s="312" t="str">
        <f t="shared" ref="BC62:BV74" si="15">IF(BC8="○",$D62,"")</f>
        <v/>
      </c>
      <c r="BD62" s="312" t="str">
        <f t="shared" si="15"/>
        <v/>
      </c>
      <c r="BE62" s="312" t="str">
        <f t="shared" si="15"/>
        <v/>
      </c>
      <c r="BF62" s="312" t="str">
        <f t="shared" si="15"/>
        <v/>
      </c>
      <c r="BG62" s="312" t="str">
        <f t="shared" si="15"/>
        <v/>
      </c>
      <c r="BH62" s="312" t="str">
        <f t="shared" si="15"/>
        <v/>
      </c>
      <c r="BI62" s="312" t="str">
        <f t="shared" si="15"/>
        <v/>
      </c>
      <c r="BJ62" s="312" t="str">
        <f t="shared" si="15"/>
        <v/>
      </c>
      <c r="BK62" s="312" t="str">
        <f t="shared" si="15"/>
        <v/>
      </c>
      <c r="BL62" s="312" t="str">
        <f t="shared" si="15"/>
        <v/>
      </c>
      <c r="BM62" s="312" t="str">
        <f t="shared" si="15"/>
        <v/>
      </c>
      <c r="BN62" s="312" t="str">
        <f t="shared" si="15"/>
        <v/>
      </c>
      <c r="BO62" s="312" t="str">
        <f t="shared" si="15"/>
        <v/>
      </c>
      <c r="BP62" s="312" t="str">
        <f t="shared" si="15"/>
        <v/>
      </c>
      <c r="BQ62" s="312" t="str">
        <f t="shared" si="15"/>
        <v/>
      </c>
      <c r="BR62" s="312" t="str">
        <f t="shared" si="15"/>
        <v/>
      </c>
      <c r="BS62" s="312" t="str">
        <f t="shared" si="15"/>
        <v/>
      </c>
      <c r="BT62" s="312" t="str">
        <f t="shared" si="15"/>
        <v/>
      </c>
      <c r="BU62" s="312" t="str">
        <f t="shared" si="15"/>
        <v/>
      </c>
      <c r="BV62" s="312" t="str">
        <f t="shared" si="15"/>
        <v/>
      </c>
    </row>
    <row r="63" spans="1:74" ht="15.95" hidden="1" customHeight="1">
      <c r="A63" s="311">
        <v>2</v>
      </c>
      <c r="B63" s="312" t="str">
        <f t="shared" si="12"/>
        <v/>
      </c>
      <c r="C63" s="312" t="str">
        <f t="shared" si="12"/>
        <v/>
      </c>
      <c r="D63" s="369" t="str">
        <f t="shared" si="12"/>
        <v/>
      </c>
      <c r="E63" s="312" t="str">
        <f t="shared" si="13"/>
        <v/>
      </c>
      <c r="F63" s="312" t="str">
        <f t="shared" si="13"/>
        <v/>
      </c>
      <c r="G63" s="312" t="str">
        <f t="shared" si="13"/>
        <v/>
      </c>
      <c r="H63" s="312" t="str">
        <f t="shared" si="13"/>
        <v/>
      </c>
      <c r="I63" s="312" t="str">
        <f t="shared" si="13"/>
        <v/>
      </c>
      <c r="J63" s="312" t="str">
        <f t="shared" si="13"/>
        <v/>
      </c>
      <c r="K63" s="312" t="str">
        <f t="shared" si="13"/>
        <v/>
      </c>
      <c r="L63" s="312" t="str">
        <f t="shared" si="13"/>
        <v/>
      </c>
      <c r="M63" s="312" t="str">
        <f t="shared" si="13"/>
        <v/>
      </c>
      <c r="N63" s="312" t="str">
        <f t="shared" si="13"/>
        <v/>
      </c>
      <c r="O63" s="312" t="str">
        <f t="shared" si="13"/>
        <v/>
      </c>
      <c r="P63" s="312" t="str">
        <f t="shared" si="13"/>
        <v/>
      </c>
      <c r="Q63" s="312" t="str">
        <f t="shared" si="13"/>
        <v/>
      </c>
      <c r="R63" s="312" t="str">
        <f t="shared" si="13"/>
        <v/>
      </c>
      <c r="S63" s="312" t="str">
        <f t="shared" si="13"/>
        <v/>
      </c>
      <c r="T63" s="312" t="str">
        <f t="shared" si="13"/>
        <v/>
      </c>
      <c r="U63" s="312" t="str">
        <f t="shared" si="13"/>
        <v/>
      </c>
      <c r="V63" s="312" t="str">
        <f t="shared" si="13"/>
        <v/>
      </c>
      <c r="W63" s="312" t="str">
        <f t="shared" si="13"/>
        <v/>
      </c>
      <c r="X63" s="312" t="str">
        <f t="shared" si="13"/>
        <v/>
      </c>
      <c r="Y63" s="407"/>
      <c r="Z63" s="311">
        <v>2</v>
      </c>
      <c r="AA63" s="312" t="str">
        <f t="shared" ref="AA63:AA111" si="16">IF(AD$7="","",B63)</f>
        <v/>
      </c>
      <c r="AB63" s="312" t="str">
        <f t="shared" ref="AB63:AB111" si="17">IF(AD$7="","",C63)</f>
        <v/>
      </c>
      <c r="AC63" s="324" t="str">
        <f t="shared" ref="AC63:AC111" si="18">IF(AD$7="","",D63)</f>
        <v/>
      </c>
      <c r="AD63" s="312" t="str">
        <f t="shared" si="14"/>
        <v/>
      </c>
      <c r="AE63" s="312" t="str">
        <f t="shared" si="14"/>
        <v/>
      </c>
      <c r="AF63" s="312" t="str">
        <f t="shared" si="14"/>
        <v/>
      </c>
      <c r="AG63" s="312" t="str">
        <f t="shared" si="14"/>
        <v/>
      </c>
      <c r="AH63" s="312" t="str">
        <f t="shared" si="14"/>
        <v/>
      </c>
      <c r="AI63" s="312" t="str">
        <f t="shared" si="14"/>
        <v/>
      </c>
      <c r="AJ63" s="312" t="str">
        <f t="shared" si="14"/>
        <v/>
      </c>
      <c r="AK63" s="312" t="str">
        <f t="shared" si="14"/>
        <v/>
      </c>
      <c r="AL63" s="312" t="str">
        <f t="shared" si="14"/>
        <v/>
      </c>
      <c r="AM63" s="312" t="str">
        <f t="shared" si="14"/>
        <v/>
      </c>
      <c r="AN63" s="312" t="str">
        <f t="shared" si="14"/>
        <v/>
      </c>
      <c r="AO63" s="312" t="str">
        <f t="shared" si="14"/>
        <v/>
      </c>
      <c r="AP63" s="312" t="str">
        <f t="shared" si="14"/>
        <v/>
      </c>
      <c r="AQ63" s="312" t="str">
        <f t="shared" si="14"/>
        <v/>
      </c>
      <c r="AR63" s="312" t="str">
        <f t="shared" si="14"/>
        <v/>
      </c>
      <c r="AS63" s="312" t="str">
        <f t="shared" si="14"/>
        <v/>
      </c>
      <c r="AT63" s="312" t="str">
        <f t="shared" si="14"/>
        <v/>
      </c>
      <c r="AU63" s="312" t="str">
        <f t="shared" si="14"/>
        <v/>
      </c>
      <c r="AV63" s="312" t="str">
        <f t="shared" si="14"/>
        <v/>
      </c>
      <c r="AW63" s="312" t="str">
        <f t="shared" si="14"/>
        <v/>
      </c>
      <c r="AY63" s="311">
        <v>2</v>
      </c>
      <c r="AZ63" s="312" t="str">
        <f t="shared" ref="AZ63:AZ111" si="19">IF(BC$7="","",AA63)</f>
        <v/>
      </c>
      <c r="BA63" s="312" t="str">
        <f t="shared" ref="BA63:BA111" si="20">IF(BC$7="","",AB63)</f>
        <v/>
      </c>
      <c r="BB63" s="324" t="str">
        <f t="shared" ref="BB63:BB111" si="21">IF(BC$7="","",AC63)</f>
        <v/>
      </c>
      <c r="BC63" s="312" t="str">
        <f t="shared" si="15"/>
        <v/>
      </c>
      <c r="BD63" s="312" t="str">
        <f t="shared" si="15"/>
        <v/>
      </c>
      <c r="BE63" s="312" t="str">
        <f t="shared" si="15"/>
        <v/>
      </c>
      <c r="BF63" s="312" t="str">
        <f t="shared" si="15"/>
        <v/>
      </c>
      <c r="BG63" s="312" t="str">
        <f t="shared" si="15"/>
        <v/>
      </c>
      <c r="BH63" s="312" t="str">
        <f t="shared" si="15"/>
        <v/>
      </c>
      <c r="BI63" s="312" t="str">
        <f t="shared" si="15"/>
        <v/>
      </c>
      <c r="BJ63" s="312" t="str">
        <f t="shared" si="15"/>
        <v/>
      </c>
      <c r="BK63" s="312" t="str">
        <f t="shared" si="15"/>
        <v/>
      </c>
      <c r="BL63" s="312" t="str">
        <f t="shared" si="15"/>
        <v/>
      </c>
      <c r="BM63" s="312" t="str">
        <f t="shared" si="15"/>
        <v/>
      </c>
      <c r="BN63" s="312" t="str">
        <f t="shared" si="15"/>
        <v/>
      </c>
      <c r="BO63" s="312" t="str">
        <f t="shared" si="15"/>
        <v/>
      </c>
      <c r="BP63" s="312" t="str">
        <f t="shared" si="15"/>
        <v/>
      </c>
      <c r="BQ63" s="312" t="str">
        <f t="shared" si="15"/>
        <v/>
      </c>
      <c r="BR63" s="312" t="str">
        <f t="shared" si="15"/>
        <v/>
      </c>
      <c r="BS63" s="312" t="str">
        <f t="shared" si="15"/>
        <v/>
      </c>
      <c r="BT63" s="312" t="str">
        <f t="shared" si="15"/>
        <v/>
      </c>
      <c r="BU63" s="312" t="str">
        <f t="shared" si="15"/>
        <v/>
      </c>
      <c r="BV63" s="312" t="str">
        <f t="shared" si="15"/>
        <v/>
      </c>
    </row>
    <row r="64" spans="1:74" ht="15.95" hidden="1" customHeight="1">
      <c r="A64" s="311">
        <v>3</v>
      </c>
      <c r="B64" s="312" t="str">
        <f t="shared" si="12"/>
        <v/>
      </c>
      <c r="C64" s="312" t="str">
        <f t="shared" si="12"/>
        <v/>
      </c>
      <c r="D64" s="369" t="str">
        <f t="shared" si="12"/>
        <v/>
      </c>
      <c r="E64" s="312" t="str">
        <f t="shared" si="13"/>
        <v/>
      </c>
      <c r="F64" s="312" t="str">
        <f t="shared" si="13"/>
        <v/>
      </c>
      <c r="G64" s="312" t="str">
        <f t="shared" si="13"/>
        <v/>
      </c>
      <c r="H64" s="312" t="str">
        <f t="shared" si="13"/>
        <v/>
      </c>
      <c r="I64" s="312" t="str">
        <f t="shared" si="13"/>
        <v/>
      </c>
      <c r="J64" s="312" t="str">
        <f t="shared" si="13"/>
        <v/>
      </c>
      <c r="K64" s="312" t="str">
        <f t="shared" si="13"/>
        <v/>
      </c>
      <c r="L64" s="312" t="str">
        <f t="shared" si="13"/>
        <v/>
      </c>
      <c r="M64" s="312" t="str">
        <f t="shared" si="13"/>
        <v/>
      </c>
      <c r="N64" s="312" t="str">
        <f t="shared" si="13"/>
        <v/>
      </c>
      <c r="O64" s="312" t="str">
        <f t="shared" si="13"/>
        <v/>
      </c>
      <c r="P64" s="312" t="str">
        <f t="shared" si="13"/>
        <v/>
      </c>
      <c r="Q64" s="312" t="str">
        <f t="shared" si="13"/>
        <v/>
      </c>
      <c r="R64" s="312" t="str">
        <f t="shared" si="13"/>
        <v/>
      </c>
      <c r="S64" s="312" t="str">
        <f t="shared" si="13"/>
        <v/>
      </c>
      <c r="T64" s="312" t="str">
        <f t="shared" si="13"/>
        <v/>
      </c>
      <c r="U64" s="312" t="str">
        <f t="shared" si="13"/>
        <v/>
      </c>
      <c r="V64" s="312" t="str">
        <f t="shared" si="13"/>
        <v/>
      </c>
      <c r="W64" s="312" t="str">
        <f t="shared" si="13"/>
        <v/>
      </c>
      <c r="X64" s="312" t="str">
        <f t="shared" si="13"/>
        <v/>
      </c>
      <c r="Y64" s="407"/>
      <c r="Z64" s="311">
        <v>3</v>
      </c>
      <c r="AA64" s="312" t="str">
        <f t="shared" si="16"/>
        <v/>
      </c>
      <c r="AB64" s="312" t="str">
        <f t="shared" si="17"/>
        <v/>
      </c>
      <c r="AC64" s="324" t="str">
        <f t="shared" si="18"/>
        <v/>
      </c>
      <c r="AD64" s="312" t="str">
        <f t="shared" si="14"/>
        <v/>
      </c>
      <c r="AE64" s="312" t="str">
        <f t="shared" si="14"/>
        <v/>
      </c>
      <c r="AF64" s="312" t="str">
        <f t="shared" si="14"/>
        <v/>
      </c>
      <c r="AG64" s="312" t="str">
        <f t="shared" si="14"/>
        <v/>
      </c>
      <c r="AH64" s="312" t="str">
        <f t="shared" si="14"/>
        <v/>
      </c>
      <c r="AI64" s="312" t="str">
        <f t="shared" si="14"/>
        <v/>
      </c>
      <c r="AJ64" s="312" t="str">
        <f t="shared" si="14"/>
        <v/>
      </c>
      <c r="AK64" s="312" t="str">
        <f t="shared" si="14"/>
        <v/>
      </c>
      <c r="AL64" s="312" t="str">
        <f t="shared" si="14"/>
        <v/>
      </c>
      <c r="AM64" s="312" t="str">
        <f t="shared" si="14"/>
        <v/>
      </c>
      <c r="AN64" s="312" t="str">
        <f t="shared" si="14"/>
        <v/>
      </c>
      <c r="AO64" s="312" t="str">
        <f t="shared" si="14"/>
        <v/>
      </c>
      <c r="AP64" s="312" t="str">
        <f t="shared" si="14"/>
        <v/>
      </c>
      <c r="AQ64" s="312" t="str">
        <f t="shared" si="14"/>
        <v/>
      </c>
      <c r="AR64" s="312" t="str">
        <f t="shared" si="14"/>
        <v/>
      </c>
      <c r="AS64" s="312" t="str">
        <f t="shared" si="14"/>
        <v/>
      </c>
      <c r="AT64" s="312" t="str">
        <f t="shared" si="14"/>
        <v/>
      </c>
      <c r="AU64" s="312" t="str">
        <f t="shared" si="14"/>
        <v/>
      </c>
      <c r="AV64" s="312" t="str">
        <f t="shared" si="14"/>
        <v/>
      </c>
      <c r="AW64" s="312" t="str">
        <f t="shared" si="14"/>
        <v/>
      </c>
      <c r="AY64" s="311">
        <v>3</v>
      </c>
      <c r="AZ64" s="312" t="str">
        <f t="shared" si="19"/>
        <v/>
      </c>
      <c r="BA64" s="312" t="str">
        <f t="shared" si="20"/>
        <v/>
      </c>
      <c r="BB64" s="324" t="str">
        <f t="shared" si="21"/>
        <v/>
      </c>
      <c r="BC64" s="312" t="str">
        <f t="shared" si="15"/>
        <v/>
      </c>
      <c r="BD64" s="312" t="str">
        <f t="shared" si="15"/>
        <v/>
      </c>
      <c r="BE64" s="312" t="str">
        <f t="shared" si="15"/>
        <v/>
      </c>
      <c r="BF64" s="312" t="str">
        <f t="shared" si="15"/>
        <v/>
      </c>
      <c r="BG64" s="312" t="str">
        <f t="shared" si="15"/>
        <v/>
      </c>
      <c r="BH64" s="312" t="str">
        <f t="shared" si="15"/>
        <v/>
      </c>
      <c r="BI64" s="312" t="str">
        <f t="shared" si="15"/>
        <v/>
      </c>
      <c r="BJ64" s="312" t="str">
        <f t="shared" si="15"/>
        <v/>
      </c>
      <c r="BK64" s="312" t="str">
        <f t="shared" si="15"/>
        <v/>
      </c>
      <c r="BL64" s="312" t="str">
        <f t="shared" si="15"/>
        <v/>
      </c>
      <c r="BM64" s="312" t="str">
        <f t="shared" si="15"/>
        <v/>
      </c>
      <c r="BN64" s="312" t="str">
        <f t="shared" si="15"/>
        <v/>
      </c>
      <c r="BO64" s="312" t="str">
        <f t="shared" si="15"/>
        <v/>
      </c>
      <c r="BP64" s="312" t="str">
        <f t="shared" si="15"/>
        <v/>
      </c>
      <c r="BQ64" s="312" t="str">
        <f t="shared" si="15"/>
        <v/>
      </c>
      <c r="BR64" s="312" t="str">
        <f t="shared" si="15"/>
        <v/>
      </c>
      <c r="BS64" s="312" t="str">
        <f t="shared" si="15"/>
        <v/>
      </c>
      <c r="BT64" s="312" t="str">
        <f t="shared" si="15"/>
        <v/>
      </c>
      <c r="BU64" s="312" t="str">
        <f t="shared" si="15"/>
        <v/>
      </c>
      <c r="BV64" s="312" t="str">
        <f t="shared" si="15"/>
        <v/>
      </c>
    </row>
    <row r="65" spans="1:74" ht="15.95" hidden="1" customHeight="1">
      <c r="A65" s="311">
        <v>4</v>
      </c>
      <c r="B65" s="312" t="str">
        <f t="shared" si="12"/>
        <v/>
      </c>
      <c r="C65" s="312" t="str">
        <f t="shared" si="12"/>
        <v/>
      </c>
      <c r="D65" s="369" t="str">
        <f t="shared" si="12"/>
        <v/>
      </c>
      <c r="E65" s="312" t="str">
        <f t="shared" si="13"/>
        <v/>
      </c>
      <c r="F65" s="312" t="str">
        <f t="shared" si="13"/>
        <v/>
      </c>
      <c r="G65" s="312" t="str">
        <f t="shared" si="13"/>
        <v/>
      </c>
      <c r="H65" s="312" t="str">
        <f t="shared" si="13"/>
        <v/>
      </c>
      <c r="I65" s="312" t="str">
        <f t="shared" si="13"/>
        <v/>
      </c>
      <c r="J65" s="312" t="str">
        <f t="shared" si="13"/>
        <v/>
      </c>
      <c r="K65" s="312" t="str">
        <f t="shared" si="13"/>
        <v/>
      </c>
      <c r="L65" s="312" t="str">
        <f t="shared" si="13"/>
        <v/>
      </c>
      <c r="M65" s="312" t="str">
        <f t="shared" si="13"/>
        <v/>
      </c>
      <c r="N65" s="312" t="str">
        <f t="shared" si="13"/>
        <v/>
      </c>
      <c r="O65" s="312" t="str">
        <f t="shared" si="13"/>
        <v/>
      </c>
      <c r="P65" s="312" t="str">
        <f t="shared" si="13"/>
        <v/>
      </c>
      <c r="Q65" s="312" t="str">
        <f t="shared" si="13"/>
        <v/>
      </c>
      <c r="R65" s="312" t="str">
        <f t="shared" si="13"/>
        <v/>
      </c>
      <c r="S65" s="312" t="str">
        <f t="shared" si="13"/>
        <v/>
      </c>
      <c r="T65" s="312" t="str">
        <f t="shared" si="13"/>
        <v/>
      </c>
      <c r="U65" s="312" t="str">
        <f t="shared" si="13"/>
        <v/>
      </c>
      <c r="V65" s="312" t="str">
        <f t="shared" si="13"/>
        <v/>
      </c>
      <c r="W65" s="312" t="str">
        <f t="shared" si="13"/>
        <v/>
      </c>
      <c r="X65" s="312" t="str">
        <f t="shared" si="13"/>
        <v/>
      </c>
      <c r="Y65" s="407"/>
      <c r="Z65" s="311">
        <v>4</v>
      </c>
      <c r="AA65" s="312" t="str">
        <f t="shared" si="16"/>
        <v/>
      </c>
      <c r="AB65" s="312" t="str">
        <f t="shared" si="17"/>
        <v/>
      </c>
      <c r="AC65" s="324" t="str">
        <f t="shared" si="18"/>
        <v/>
      </c>
      <c r="AD65" s="312" t="str">
        <f t="shared" si="14"/>
        <v/>
      </c>
      <c r="AE65" s="312" t="str">
        <f t="shared" si="14"/>
        <v/>
      </c>
      <c r="AF65" s="312" t="str">
        <f t="shared" si="14"/>
        <v/>
      </c>
      <c r="AG65" s="312" t="str">
        <f t="shared" si="14"/>
        <v/>
      </c>
      <c r="AH65" s="312" t="str">
        <f t="shared" si="14"/>
        <v/>
      </c>
      <c r="AI65" s="312" t="str">
        <f t="shared" si="14"/>
        <v/>
      </c>
      <c r="AJ65" s="312" t="str">
        <f t="shared" si="14"/>
        <v/>
      </c>
      <c r="AK65" s="312" t="str">
        <f t="shared" si="14"/>
        <v/>
      </c>
      <c r="AL65" s="312" t="str">
        <f t="shared" si="14"/>
        <v/>
      </c>
      <c r="AM65" s="312" t="str">
        <f t="shared" si="14"/>
        <v/>
      </c>
      <c r="AN65" s="312" t="str">
        <f t="shared" si="14"/>
        <v/>
      </c>
      <c r="AO65" s="312" t="str">
        <f t="shared" si="14"/>
        <v/>
      </c>
      <c r="AP65" s="312" t="str">
        <f t="shared" si="14"/>
        <v/>
      </c>
      <c r="AQ65" s="312" t="str">
        <f t="shared" si="14"/>
        <v/>
      </c>
      <c r="AR65" s="312" t="str">
        <f t="shared" si="14"/>
        <v/>
      </c>
      <c r="AS65" s="312" t="str">
        <f t="shared" si="14"/>
        <v/>
      </c>
      <c r="AT65" s="312" t="str">
        <f t="shared" si="14"/>
        <v/>
      </c>
      <c r="AU65" s="312" t="str">
        <f t="shared" si="14"/>
        <v/>
      </c>
      <c r="AV65" s="312" t="str">
        <f t="shared" si="14"/>
        <v/>
      </c>
      <c r="AW65" s="312" t="str">
        <f t="shared" si="14"/>
        <v/>
      </c>
      <c r="AY65" s="311">
        <v>4</v>
      </c>
      <c r="AZ65" s="312" t="str">
        <f t="shared" si="19"/>
        <v/>
      </c>
      <c r="BA65" s="312" t="str">
        <f t="shared" si="20"/>
        <v/>
      </c>
      <c r="BB65" s="324" t="str">
        <f t="shared" si="21"/>
        <v/>
      </c>
      <c r="BC65" s="312" t="str">
        <f t="shared" si="15"/>
        <v/>
      </c>
      <c r="BD65" s="312" t="str">
        <f t="shared" si="15"/>
        <v/>
      </c>
      <c r="BE65" s="312" t="str">
        <f t="shared" si="15"/>
        <v/>
      </c>
      <c r="BF65" s="312" t="str">
        <f t="shared" si="15"/>
        <v/>
      </c>
      <c r="BG65" s="312" t="str">
        <f t="shared" si="15"/>
        <v/>
      </c>
      <c r="BH65" s="312" t="str">
        <f t="shared" si="15"/>
        <v/>
      </c>
      <c r="BI65" s="312" t="str">
        <f t="shared" si="15"/>
        <v/>
      </c>
      <c r="BJ65" s="312" t="str">
        <f t="shared" si="15"/>
        <v/>
      </c>
      <c r="BK65" s="312" t="str">
        <f t="shared" si="15"/>
        <v/>
      </c>
      <c r="BL65" s="312" t="str">
        <f t="shared" si="15"/>
        <v/>
      </c>
      <c r="BM65" s="312" t="str">
        <f t="shared" si="15"/>
        <v/>
      </c>
      <c r="BN65" s="312" t="str">
        <f t="shared" si="15"/>
        <v/>
      </c>
      <c r="BO65" s="312" t="str">
        <f t="shared" si="15"/>
        <v/>
      </c>
      <c r="BP65" s="312" t="str">
        <f t="shared" si="15"/>
        <v/>
      </c>
      <c r="BQ65" s="312" t="str">
        <f t="shared" si="15"/>
        <v/>
      </c>
      <c r="BR65" s="312" t="str">
        <f t="shared" si="15"/>
        <v/>
      </c>
      <c r="BS65" s="312" t="str">
        <f t="shared" si="15"/>
        <v/>
      </c>
      <c r="BT65" s="312" t="str">
        <f t="shared" si="15"/>
        <v/>
      </c>
      <c r="BU65" s="312" t="str">
        <f t="shared" si="15"/>
        <v/>
      </c>
      <c r="BV65" s="312" t="str">
        <f t="shared" si="15"/>
        <v/>
      </c>
    </row>
    <row r="66" spans="1:74" ht="15.95" hidden="1" customHeight="1">
      <c r="A66" s="311">
        <v>5</v>
      </c>
      <c r="B66" s="312" t="str">
        <f t="shared" si="12"/>
        <v/>
      </c>
      <c r="C66" s="312" t="str">
        <f t="shared" si="12"/>
        <v/>
      </c>
      <c r="D66" s="369" t="str">
        <f t="shared" si="12"/>
        <v/>
      </c>
      <c r="E66" s="312" t="str">
        <f t="shared" si="13"/>
        <v/>
      </c>
      <c r="F66" s="312" t="str">
        <f t="shared" si="13"/>
        <v/>
      </c>
      <c r="G66" s="312" t="str">
        <f t="shared" si="13"/>
        <v/>
      </c>
      <c r="H66" s="312" t="str">
        <f t="shared" si="13"/>
        <v/>
      </c>
      <c r="I66" s="312" t="str">
        <f t="shared" si="13"/>
        <v/>
      </c>
      <c r="J66" s="312" t="str">
        <f t="shared" si="13"/>
        <v/>
      </c>
      <c r="K66" s="312" t="str">
        <f t="shared" si="13"/>
        <v/>
      </c>
      <c r="L66" s="312" t="str">
        <f t="shared" si="13"/>
        <v/>
      </c>
      <c r="M66" s="312" t="str">
        <f t="shared" si="13"/>
        <v/>
      </c>
      <c r="N66" s="312" t="str">
        <f t="shared" si="13"/>
        <v/>
      </c>
      <c r="O66" s="312" t="str">
        <f t="shared" si="13"/>
        <v/>
      </c>
      <c r="P66" s="312" t="str">
        <f t="shared" si="13"/>
        <v/>
      </c>
      <c r="Q66" s="312" t="str">
        <f t="shared" si="13"/>
        <v/>
      </c>
      <c r="R66" s="312" t="str">
        <f t="shared" si="13"/>
        <v/>
      </c>
      <c r="S66" s="312" t="str">
        <f t="shared" si="13"/>
        <v/>
      </c>
      <c r="T66" s="312" t="str">
        <f t="shared" si="13"/>
        <v/>
      </c>
      <c r="U66" s="312" t="str">
        <f t="shared" si="13"/>
        <v/>
      </c>
      <c r="V66" s="312" t="str">
        <f t="shared" si="13"/>
        <v/>
      </c>
      <c r="W66" s="312" t="str">
        <f t="shared" si="13"/>
        <v/>
      </c>
      <c r="X66" s="312" t="str">
        <f t="shared" si="13"/>
        <v/>
      </c>
      <c r="Y66" s="407"/>
      <c r="Z66" s="311">
        <v>5</v>
      </c>
      <c r="AA66" s="312" t="str">
        <f t="shared" si="16"/>
        <v/>
      </c>
      <c r="AB66" s="312" t="str">
        <f t="shared" si="17"/>
        <v/>
      </c>
      <c r="AC66" s="324" t="str">
        <f t="shared" si="18"/>
        <v/>
      </c>
      <c r="AD66" s="312" t="str">
        <f t="shared" si="14"/>
        <v/>
      </c>
      <c r="AE66" s="312" t="str">
        <f t="shared" si="14"/>
        <v/>
      </c>
      <c r="AF66" s="312" t="str">
        <f t="shared" si="14"/>
        <v/>
      </c>
      <c r="AG66" s="312" t="str">
        <f t="shared" si="14"/>
        <v/>
      </c>
      <c r="AH66" s="312" t="str">
        <f t="shared" si="14"/>
        <v/>
      </c>
      <c r="AI66" s="312" t="str">
        <f t="shared" si="14"/>
        <v/>
      </c>
      <c r="AJ66" s="312" t="str">
        <f t="shared" si="14"/>
        <v/>
      </c>
      <c r="AK66" s="312" t="str">
        <f t="shared" si="14"/>
        <v/>
      </c>
      <c r="AL66" s="312" t="str">
        <f t="shared" si="14"/>
        <v/>
      </c>
      <c r="AM66" s="312" t="str">
        <f t="shared" si="14"/>
        <v/>
      </c>
      <c r="AN66" s="312" t="str">
        <f t="shared" si="14"/>
        <v/>
      </c>
      <c r="AO66" s="312" t="str">
        <f t="shared" si="14"/>
        <v/>
      </c>
      <c r="AP66" s="312" t="str">
        <f t="shared" si="14"/>
        <v/>
      </c>
      <c r="AQ66" s="312" t="str">
        <f t="shared" si="14"/>
        <v/>
      </c>
      <c r="AR66" s="312" t="str">
        <f t="shared" si="14"/>
        <v/>
      </c>
      <c r="AS66" s="312" t="str">
        <f t="shared" si="14"/>
        <v/>
      </c>
      <c r="AT66" s="312" t="str">
        <f t="shared" si="14"/>
        <v/>
      </c>
      <c r="AU66" s="312" t="str">
        <f t="shared" si="14"/>
        <v/>
      </c>
      <c r="AV66" s="312" t="str">
        <f t="shared" si="14"/>
        <v/>
      </c>
      <c r="AW66" s="312" t="str">
        <f t="shared" si="14"/>
        <v/>
      </c>
      <c r="AY66" s="311">
        <v>5</v>
      </c>
      <c r="AZ66" s="312" t="str">
        <f t="shared" si="19"/>
        <v/>
      </c>
      <c r="BA66" s="312" t="str">
        <f t="shared" si="20"/>
        <v/>
      </c>
      <c r="BB66" s="324" t="str">
        <f t="shared" si="21"/>
        <v/>
      </c>
      <c r="BC66" s="312" t="str">
        <f t="shared" si="15"/>
        <v/>
      </c>
      <c r="BD66" s="312" t="str">
        <f t="shared" si="15"/>
        <v/>
      </c>
      <c r="BE66" s="312" t="str">
        <f t="shared" si="15"/>
        <v/>
      </c>
      <c r="BF66" s="312" t="str">
        <f t="shared" si="15"/>
        <v/>
      </c>
      <c r="BG66" s="312" t="str">
        <f t="shared" si="15"/>
        <v/>
      </c>
      <c r="BH66" s="312" t="str">
        <f t="shared" si="15"/>
        <v/>
      </c>
      <c r="BI66" s="312" t="str">
        <f t="shared" si="15"/>
        <v/>
      </c>
      <c r="BJ66" s="312" t="str">
        <f t="shared" si="15"/>
        <v/>
      </c>
      <c r="BK66" s="312" t="str">
        <f t="shared" si="15"/>
        <v/>
      </c>
      <c r="BL66" s="312" t="str">
        <f t="shared" si="15"/>
        <v/>
      </c>
      <c r="BM66" s="312" t="str">
        <f t="shared" si="15"/>
        <v/>
      </c>
      <c r="BN66" s="312" t="str">
        <f t="shared" si="15"/>
        <v/>
      </c>
      <c r="BO66" s="312" t="str">
        <f t="shared" si="15"/>
        <v/>
      </c>
      <c r="BP66" s="312" t="str">
        <f t="shared" si="15"/>
        <v/>
      </c>
      <c r="BQ66" s="312" t="str">
        <f t="shared" si="15"/>
        <v/>
      </c>
      <c r="BR66" s="312" t="str">
        <f t="shared" si="15"/>
        <v/>
      </c>
      <c r="BS66" s="312" t="str">
        <f t="shared" si="15"/>
        <v/>
      </c>
      <c r="BT66" s="312" t="str">
        <f t="shared" si="15"/>
        <v/>
      </c>
      <c r="BU66" s="312" t="str">
        <f t="shared" si="15"/>
        <v/>
      </c>
      <c r="BV66" s="312" t="str">
        <f t="shared" si="15"/>
        <v/>
      </c>
    </row>
    <row r="67" spans="1:74" ht="15.95" hidden="1" customHeight="1">
      <c r="A67" s="311">
        <v>6</v>
      </c>
      <c r="B67" s="312" t="str">
        <f t="shared" si="12"/>
        <v/>
      </c>
      <c r="C67" s="312" t="str">
        <f t="shared" si="12"/>
        <v/>
      </c>
      <c r="D67" s="369" t="str">
        <f t="shared" si="12"/>
        <v/>
      </c>
      <c r="E67" s="312" t="str">
        <f t="shared" si="13"/>
        <v/>
      </c>
      <c r="F67" s="312" t="str">
        <f t="shared" si="13"/>
        <v/>
      </c>
      <c r="G67" s="312" t="str">
        <f t="shared" si="13"/>
        <v/>
      </c>
      <c r="H67" s="312" t="str">
        <f t="shared" si="13"/>
        <v/>
      </c>
      <c r="I67" s="312" t="str">
        <f t="shared" si="13"/>
        <v/>
      </c>
      <c r="J67" s="312" t="str">
        <f t="shared" si="13"/>
        <v/>
      </c>
      <c r="K67" s="312" t="str">
        <f t="shared" si="13"/>
        <v/>
      </c>
      <c r="L67" s="312" t="str">
        <f t="shared" si="13"/>
        <v/>
      </c>
      <c r="M67" s="312" t="str">
        <f t="shared" si="13"/>
        <v/>
      </c>
      <c r="N67" s="312" t="str">
        <f t="shared" si="13"/>
        <v/>
      </c>
      <c r="O67" s="312" t="str">
        <f t="shared" si="13"/>
        <v/>
      </c>
      <c r="P67" s="312" t="str">
        <f t="shared" si="13"/>
        <v/>
      </c>
      <c r="Q67" s="312" t="str">
        <f t="shared" si="13"/>
        <v/>
      </c>
      <c r="R67" s="312" t="str">
        <f t="shared" si="13"/>
        <v/>
      </c>
      <c r="S67" s="312" t="str">
        <f t="shared" si="13"/>
        <v/>
      </c>
      <c r="T67" s="312" t="str">
        <f t="shared" si="13"/>
        <v/>
      </c>
      <c r="U67" s="312" t="str">
        <f t="shared" si="13"/>
        <v/>
      </c>
      <c r="V67" s="312" t="str">
        <f t="shared" si="13"/>
        <v/>
      </c>
      <c r="W67" s="312" t="str">
        <f t="shared" si="13"/>
        <v/>
      </c>
      <c r="X67" s="312" t="str">
        <f t="shared" si="13"/>
        <v/>
      </c>
      <c r="Y67" s="407"/>
      <c r="Z67" s="311">
        <v>6</v>
      </c>
      <c r="AA67" s="312" t="str">
        <f t="shared" si="16"/>
        <v/>
      </c>
      <c r="AB67" s="312" t="str">
        <f t="shared" si="17"/>
        <v/>
      </c>
      <c r="AC67" s="324" t="str">
        <f t="shared" si="18"/>
        <v/>
      </c>
      <c r="AD67" s="312" t="str">
        <f t="shared" si="14"/>
        <v/>
      </c>
      <c r="AE67" s="312" t="str">
        <f t="shared" si="14"/>
        <v/>
      </c>
      <c r="AF67" s="312" t="str">
        <f t="shared" si="14"/>
        <v/>
      </c>
      <c r="AG67" s="312" t="str">
        <f t="shared" si="14"/>
        <v/>
      </c>
      <c r="AH67" s="312" t="str">
        <f t="shared" si="14"/>
        <v/>
      </c>
      <c r="AI67" s="312" t="str">
        <f t="shared" si="14"/>
        <v/>
      </c>
      <c r="AJ67" s="312" t="str">
        <f t="shared" si="14"/>
        <v/>
      </c>
      <c r="AK67" s="312" t="str">
        <f t="shared" si="14"/>
        <v/>
      </c>
      <c r="AL67" s="312" t="str">
        <f t="shared" si="14"/>
        <v/>
      </c>
      <c r="AM67" s="312" t="str">
        <f t="shared" si="14"/>
        <v/>
      </c>
      <c r="AN67" s="312" t="str">
        <f t="shared" si="14"/>
        <v/>
      </c>
      <c r="AO67" s="312" t="str">
        <f t="shared" si="14"/>
        <v/>
      </c>
      <c r="AP67" s="312" t="str">
        <f t="shared" si="14"/>
        <v/>
      </c>
      <c r="AQ67" s="312" t="str">
        <f t="shared" si="14"/>
        <v/>
      </c>
      <c r="AR67" s="312" t="str">
        <f t="shared" si="14"/>
        <v/>
      </c>
      <c r="AS67" s="312" t="str">
        <f t="shared" si="14"/>
        <v/>
      </c>
      <c r="AT67" s="312" t="str">
        <f t="shared" si="14"/>
        <v/>
      </c>
      <c r="AU67" s="312" t="str">
        <f t="shared" si="14"/>
        <v/>
      </c>
      <c r="AV67" s="312" t="str">
        <f t="shared" si="14"/>
        <v/>
      </c>
      <c r="AW67" s="312" t="str">
        <f t="shared" si="14"/>
        <v/>
      </c>
      <c r="AY67" s="311">
        <v>6</v>
      </c>
      <c r="AZ67" s="312" t="str">
        <f t="shared" si="19"/>
        <v/>
      </c>
      <c r="BA67" s="312" t="str">
        <f t="shared" si="20"/>
        <v/>
      </c>
      <c r="BB67" s="324" t="str">
        <f t="shared" si="21"/>
        <v/>
      </c>
      <c r="BC67" s="312" t="str">
        <f t="shared" si="15"/>
        <v/>
      </c>
      <c r="BD67" s="312" t="str">
        <f t="shared" si="15"/>
        <v/>
      </c>
      <c r="BE67" s="312" t="str">
        <f t="shared" si="15"/>
        <v/>
      </c>
      <c r="BF67" s="312" t="str">
        <f t="shared" si="15"/>
        <v/>
      </c>
      <c r="BG67" s="312" t="str">
        <f t="shared" si="15"/>
        <v/>
      </c>
      <c r="BH67" s="312" t="str">
        <f t="shared" si="15"/>
        <v/>
      </c>
      <c r="BI67" s="312" t="str">
        <f t="shared" si="15"/>
        <v/>
      </c>
      <c r="BJ67" s="312" t="str">
        <f t="shared" si="15"/>
        <v/>
      </c>
      <c r="BK67" s="312" t="str">
        <f t="shared" si="15"/>
        <v/>
      </c>
      <c r="BL67" s="312" t="str">
        <f t="shared" si="15"/>
        <v/>
      </c>
      <c r="BM67" s="312" t="str">
        <f t="shared" si="15"/>
        <v/>
      </c>
      <c r="BN67" s="312" t="str">
        <f t="shared" si="15"/>
        <v/>
      </c>
      <c r="BO67" s="312" t="str">
        <f t="shared" si="15"/>
        <v/>
      </c>
      <c r="BP67" s="312" t="str">
        <f t="shared" si="15"/>
        <v/>
      </c>
      <c r="BQ67" s="312" t="str">
        <f t="shared" si="15"/>
        <v/>
      </c>
      <c r="BR67" s="312" t="str">
        <f t="shared" si="15"/>
        <v/>
      </c>
      <c r="BS67" s="312" t="str">
        <f t="shared" si="15"/>
        <v/>
      </c>
      <c r="BT67" s="312" t="str">
        <f t="shared" si="15"/>
        <v/>
      </c>
      <c r="BU67" s="312" t="str">
        <f t="shared" si="15"/>
        <v/>
      </c>
      <c r="BV67" s="312" t="str">
        <f t="shared" si="15"/>
        <v/>
      </c>
    </row>
    <row r="68" spans="1:74" ht="15.95" hidden="1" customHeight="1">
      <c r="A68" s="311">
        <v>7</v>
      </c>
      <c r="B68" s="312" t="str">
        <f t="shared" si="12"/>
        <v/>
      </c>
      <c r="C68" s="312" t="str">
        <f t="shared" si="12"/>
        <v/>
      </c>
      <c r="D68" s="369" t="str">
        <f t="shared" si="12"/>
        <v/>
      </c>
      <c r="E68" s="312" t="str">
        <f t="shared" si="13"/>
        <v/>
      </c>
      <c r="F68" s="312" t="str">
        <f t="shared" si="13"/>
        <v/>
      </c>
      <c r="G68" s="312" t="str">
        <f t="shared" si="13"/>
        <v/>
      </c>
      <c r="H68" s="312" t="str">
        <f t="shared" si="13"/>
        <v/>
      </c>
      <c r="I68" s="312" t="str">
        <f t="shared" si="13"/>
        <v/>
      </c>
      <c r="J68" s="312" t="str">
        <f t="shared" si="13"/>
        <v/>
      </c>
      <c r="K68" s="312" t="str">
        <f t="shared" si="13"/>
        <v/>
      </c>
      <c r="L68" s="312" t="str">
        <f t="shared" si="13"/>
        <v/>
      </c>
      <c r="M68" s="312" t="str">
        <f t="shared" si="13"/>
        <v/>
      </c>
      <c r="N68" s="312" t="str">
        <f t="shared" si="13"/>
        <v/>
      </c>
      <c r="O68" s="312" t="str">
        <f t="shared" si="13"/>
        <v/>
      </c>
      <c r="P68" s="312" t="str">
        <f t="shared" si="13"/>
        <v/>
      </c>
      <c r="Q68" s="312" t="str">
        <f t="shared" si="13"/>
        <v/>
      </c>
      <c r="R68" s="312" t="str">
        <f t="shared" si="13"/>
        <v/>
      </c>
      <c r="S68" s="312" t="str">
        <f t="shared" si="13"/>
        <v/>
      </c>
      <c r="T68" s="312" t="str">
        <f t="shared" si="13"/>
        <v/>
      </c>
      <c r="U68" s="312" t="str">
        <f t="shared" si="13"/>
        <v/>
      </c>
      <c r="V68" s="312" t="str">
        <f t="shared" si="13"/>
        <v/>
      </c>
      <c r="W68" s="312" t="str">
        <f t="shared" si="13"/>
        <v/>
      </c>
      <c r="X68" s="312" t="str">
        <f t="shared" si="13"/>
        <v/>
      </c>
      <c r="Y68" s="407"/>
      <c r="Z68" s="311">
        <v>7</v>
      </c>
      <c r="AA68" s="312" t="str">
        <f t="shared" si="16"/>
        <v/>
      </c>
      <c r="AB68" s="312" t="str">
        <f t="shared" si="17"/>
        <v/>
      </c>
      <c r="AC68" s="324" t="str">
        <f t="shared" si="18"/>
        <v/>
      </c>
      <c r="AD68" s="312" t="str">
        <f t="shared" si="14"/>
        <v/>
      </c>
      <c r="AE68" s="312" t="str">
        <f t="shared" si="14"/>
        <v/>
      </c>
      <c r="AF68" s="312" t="str">
        <f t="shared" si="14"/>
        <v/>
      </c>
      <c r="AG68" s="312" t="str">
        <f t="shared" si="14"/>
        <v/>
      </c>
      <c r="AH68" s="312" t="str">
        <f t="shared" si="14"/>
        <v/>
      </c>
      <c r="AI68" s="312" t="str">
        <f t="shared" si="14"/>
        <v/>
      </c>
      <c r="AJ68" s="312" t="str">
        <f t="shared" si="14"/>
        <v/>
      </c>
      <c r="AK68" s="312" t="str">
        <f t="shared" si="14"/>
        <v/>
      </c>
      <c r="AL68" s="312" t="str">
        <f t="shared" si="14"/>
        <v/>
      </c>
      <c r="AM68" s="312" t="str">
        <f t="shared" si="14"/>
        <v/>
      </c>
      <c r="AN68" s="312" t="str">
        <f t="shared" si="14"/>
        <v/>
      </c>
      <c r="AO68" s="312" t="str">
        <f t="shared" si="14"/>
        <v/>
      </c>
      <c r="AP68" s="312" t="str">
        <f t="shared" si="14"/>
        <v/>
      </c>
      <c r="AQ68" s="312" t="str">
        <f t="shared" si="14"/>
        <v/>
      </c>
      <c r="AR68" s="312" t="str">
        <f t="shared" si="14"/>
        <v/>
      </c>
      <c r="AS68" s="312" t="str">
        <f t="shared" si="14"/>
        <v/>
      </c>
      <c r="AT68" s="312" t="str">
        <f t="shared" si="14"/>
        <v/>
      </c>
      <c r="AU68" s="312" t="str">
        <f t="shared" si="14"/>
        <v/>
      </c>
      <c r="AV68" s="312" t="str">
        <f t="shared" si="14"/>
        <v/>
      </c>
      <c r="AW68" s="312" t="str">
        <f t="shared" si="14"/>
        <v/>
      </c>
      <c r="AY68" s="311">
        <v>7</v>
      </c>
      <c r="AZ68" s="312" t="str">
        <f t="shared" si="19"/>
        <v/>
      </c>
      <c r="BA68" s="312" t="str">
        <f t="shared" si="20"/>
        <v/>
      </c>
      <c r="BB68" s="324" t="str">
        <f t="shared" si="21"/>
        <v/>
      </c>
      <c r="BC68" s="312" t="str">
        <f t="shared" si="15"/>
        <v/>
      </c>
      <c r="BD68" s="312" t="str">
        <f t="shared" si="15"/>
        <v/>
      </c>
      <c r="BE68" s="312" t="str">
        <f t="shared" si="15"/>
        <v/>
      </c>
      <c r="BF68" s="312" t="str">
        <f t="shared" si="15"/>
        <v/>
      </c>
      <c r="BG68" s="312" t="str">
        <f t="shared" si="15"/>
        <v/>
      </c>
      <c r="BH68" s="312" t="str">
        <f t="shared" si="15"/>
        <v/>
      </c>
      <c r="BI68" s="312" t="str">
        <f t="shared" si="15"/>
        <v/>
      </c>
      <c r="BJ68" s="312" t="str">
        <f t="shared" si="15"/>
        <v/>
      </c>
      <c r="BK68" s="312" t="str">
        <f t="shared" si="15"/>
        <v/>
      </c>
      <c r="BL68" s="312" t="str">
        <f t="shared" si="15"/>
        <v/>
      </c>
      <c r="BM68" s="312" t="str">
        <f t="shared" si="15"/>
        <v/>
      </c>
      <c r="BN68" s="312" t="str">
        <f t="shared" si="15"/>
        <v/>
      </c>
      <c r="BO68" s="312" t="str">
        <f t="shared" si="15"/>
        <v/>
      </c>
      <c r="BP68" s="312" t="str">
        <f t="shared" si="15"/>
        <v/>
      </c>
      <c r="BQ68" s="312" t="str">
        <f t="shared" si="15"/>
        <v/>
      </c>
      <c r="BR68" s="312" t="str">
        <f t="shared" si="15"/>
        <v/>
      </c>
      <c r="BS68" s="312" t="str">
        <f t="shared" si="15"/>
        <v/>
      </c>
      <c r="BT68" s="312" t="str">
        <f t="shared" si="15"/>
        <v/>
      </c>
      <c r="BU68" s="312" t="str">
        <f t="shared" si="15"/>
        <v/>
      </c>
      <c r="BV68" s="312" t="str">
        <f t="shared" si="15"/>
        <v/>
      </c>
    </row>
    <row r="69" spans="1:74" ht="15.95" hidden="1" customHeight="1">
      <c r="A69" s="311">
        <v>8</v>
      </c>
      <c r="B69" s="312" t="str">
        <f t="shared" si="12"/>
        <v/>
      </c>
      <c r="C69" s="312" t="str">
        <f t="shared" si="12"/>
        <v/>
      </c>
      <c r="D69" s="369" t="str">
        <f t="shared" si="12"/>
        <v/>
      </c>
      <c r="E69" s="312" t="str">
        <f t="shared" si="13"/>
        <v/>
      </c>
      <c r="F69" s="312" t="str">
        <f t="shared" si="13"/>
        <v/>
      </c>
      <c r="G69" s="312" t="str">
        <f t="shared" si="13"/>
        <v/>
      </c>
      <c r="H69" s="312" t="str">
        <f t="shared" si="13"/>
        <v/>
      </c>
      <c r="I69" s="312" t="str">
        <f t="shared" si="13"/>
        <v/>
      </c>
      <c r="J69" s="312" t="str">
        <f t="shared" si="13"/>
        <v/>
      </c>
      <c r="K69" s="312" t="str">
        <f t="shared" si="13"/>
        <v/>
      </c>
      <c r="L69" s="312" t="str">
        <f t="shared" si="13"/>
        <v/>
      </c>
      <c r="M69" s="312" t="str">
        <f t="shared" si="13"/>
        <v/>
      </c>
      <c r="N69" s="312" t="str">
        <f t="shared" si="13"/>
        <v/>
      </c>
      <c r="O69" s="312" t="str">
        <f t="shared" si="13"/>
        <v/>
      </c>
      <c r="P69" s="312" t="str">
        <f t="shared" si="13"/>
        <v/>
      </c>
      <c r="Q69" s="312" t="str">
        <f t="shared" si="13"/>
        <v/>
      </c>
      <c r="R69" s="312" t="str">
        <f t="shared" si="13"/>
        <v/>
      </c>
      <c r="S69" s="312" t="str">
        <f t="shared" si="13"/>
        <v/>
      </c>
      <c r="T69" s="312" t="str">
        <f t="shared" si="13"/>
        <v/>
      </c>
      <c r="U69" s="312" t="str">
        <f t="shared" si="13"/>
        <v/>
      </c>
      <c r="V69" s="312" t="str">
        <f t="shared" si="13"/>
        <v/>
      </c>
      <c r="W69" s="312" t="str">
        <f t="shared" si="13"/>
        <v/>
      </c>
      <c r="X69" s="312" t="str">
        <f t="shared" si="13"/>
        <v/>
      </c>
      <c r="Y69" s="407"/>
      <c r="Z69" s="311">
        <v>8</v>
      </c>
      <c r="AA69" s="312" t="str">
        <f t="shared" si="16"/>
        <v/>
      </c>
      <c r="AB69" s="312" t="str">
        <f t="shared" si="17"/>
        <v/>
      </c>
      <c r="AC69" s="324" t="str">
        <f t="shared" si="18"/>
        <v/>
      </c>
      <c r="AD69" s="312" t="str">
        <f t="shared" si="14"/>
        <v/>
      </c>
      <c r="AE69" s="312" t="str">
        <f t="shared" si="14"/>
        <v/>
      </c>
      <c r="AF69" s="312" t="str">
        <f t="shared" si="14"/>
        <v/>
      </c>
      <c r="AG69" s="312" t="str">
        <f t="shared" si="14"/>
        <v/>
      </c>
      <c r="AH69" s="312" t="str">
        <f t="shared" si="14"/>
        <v/>
      </c>
      <c r="AI69" s="312" t="str">
        <f t="shared" si="14"/>
        <v/>
      </c>
      <c r="AJ69" s="312" t="str">
        <f t="shared" si="14"/>
        <v/>
      </c>
      <c r="AK69" s="312" t="str">
        <f t="shared" si="14"/>
        <v/>
      </c>
      <c r="AL69" s="312" t="str">
        <f t="shared" si="14"/>
        <v/>
      </c>
      <c r="AM69" s="312" t="str">
        <f t="shared" si="14"/>
        <v/>
      </c>
      <c r="AN69" s="312" t="str">
        <f t="shared" si="14"/>
        <v/>
      </c>
      <c r="AO69" s="312" t="str">
        <f t="shared" si="14"/>
        <v/>
      </c>
      <c r="AP69" s="312" t="str">
        <f t="shared" si="14"/>
        <v/>
      </c>
      <c r="AQ69" s="312" t="str">
        <f t="shared" si="14"/>
        <v/>
      </c>
      <c r="AR69" s="312" t="str">
        <f t="shared" si="14"/>
        <v/>
      </c>
      <c r="AS69" s="312" t="str">
        <f t="shared" si="14"/>
        <v/>
      </c>
      <c r="AT69" s="312" t="str">
        <f t="shared" si="14"/>
        <v/>
      </c>
      <c r="AU69" s="312" t="str">
        <f t="shared" si="14"/>
        <v/>
      </c>
      <c r="AV69" s="312" t="str">
        <f t="shared" si="14"/>
        <v/>
      </c>
      <c r="AW69" s="312" t="str">
        <f t="shared" si="14"/>
        <v/>
      </c>
      <c r="AY69" s="311">
        <v>8</v>
      </c>
      <c r="AZ69" s="312" t="str">
        <f t="shared" si="19"/>
        <v/>
      </c>
      <c r="BA69" s="312" t="str">
        <f t="shared" si="20"/>
        <v/>
      </c>
      <c r="BB69" s="324" t="str">
        <f t="shared" si="21"/>
        <v/>
      </c>
      <c r="BC69" s="312" t="str">
        <f t="shared" si="15"/>
        <v/>
      </c>
      <c r="BD69" s="312" t="str">
        <f t="shared" si="15"/>
        <v/>
      </c>
      <c r="BE69" s="312" t="str">
        <f t="shared" si="15"/>
        <v/>
      </c>
      <c r="BF69" s="312" t="str">
        <f t="shared" si="15"/>
        <v/>
      </c>
      <c r="BG69" s="312" t="str">
        <f t="shared" si="15"/>
        <v/>
      </c>
      <c r="BH69" s="312" t="str">
        <f t="shared" si="15"/>
        <v/>
      </c>
      <c r="BI69" s="312" t="str">
        <f t="shared" si="15"/>
        <v/>
      </c>
      <c r="BJ69" s="312" t="str">
        <f t="shared" si="15"/>
        <v/>
      </c>
      <c r="BK69" s="312" t="str">
        <f t="shared" si="15"/>
        <v/>
      </c>
      <c r="BL69" s="312" t="str">
        <f t="shared" si="15"/>
        <v/>
      </c>
      <c r="BM69" s="312" t="str">
        <f t="shared" si="15"/>
        <v/>
      </c>
      <c r="BN69" s="312" t="str">
        <f t="shared" si="15"/>
        <v/>
      </c>
      <c r="BO69" s="312" t="str">
        <f t="shared" si="15"/>
        <v/>
      </c>
      <c r="BP69" s="312" t="str">
        <f t="shared" si="15"/>
        <v/>
      </c>
      <c r="BQ69" s="312" t="str">
        <f t="shared" si="15"/>
        <v/>
      </c>
      <c r="BR69" s="312" t="str">
        <f t="shared" si="15"/>
        <v/>
      </c>
      <c r="BS69" s="312" t="str">
        <f t="shared" si="15"/>
        <v/>
      </c>
      <c r="BT69" s="312" t="str">
        <f t="shared" si="15"/>
        <v/>
      </c>
      <c r="BU69" s="312" t="str">
        <f t="shared" si="15"/>
        <v/>
      </c>
      <c r="BV69" s="312" t="str">
        <f t="shared" si="15"/>
        <v/>
      </c>
    </row>
    <row r="70" spans="1:74" ht="15.95" hidden="1" customHeight="1">
      <c r="A70" s="311">
        <v>9</v>
      </c>
      <c r="B70" s="312" t="str">
        <f t="shared" si="12"/>
        <v/>
      </c>
      <c r="C70" s="312" t="str">
        <f t="shared" si="12"/>
        <v/>
      </c>
      <c r="D70" s="369" t="str">
        <f t="shared" si="12"/>
        <v/>
      </c>
      <c r="E70" s="312" t="str">
        <f t="shared" si="13"/>
        <v/>
      </c>
      <c r="F70" s="312" t="str">
        <f t="shared" si="13"/>
        <v/>
      </c>
      <c r="G70" s="312" t="str">
        <f t="shared" si="13"/>
        <v/>
      </c>
      <c r="H70" s="312" t="str">
        <f t="shared" si="13"/>
        <v/>
      </c>
      <c r="I70" s="312" t="str">
        <f t="shared" si="13"/>
        <v/>
      </c>
      <c r="J70" s="312" t="str">
        <f t="shared" si="13"/>
        <v/>
      </c>
      <c r="K70" s="312" t="str">
        <f t="shared" si="13"/>
        <v/>
      </c>
      <c r="L70" s="312" t="str">
        <f t="shared" si="13"/>
        <v/>
      </c>
      <c r="M70" s="312" t="str">
        <f t="shared" si="13"/>
        <v/>
      </c>
      <c r="N70" s="312" t="str">
        <f t="shared" si="13"/>
        <v/>
      </c>
      <c r="O70" s="312" t="str">
        <f t="shared" si="13"/>
        <v/>
      </c>
      <c r="P70" s="312" t="str">
        <f t="shared" si="13"/>
        <v/>
      </c>
      <c r="Q70" s="312" t="str">
        <f t="shared" si="13"/>
        <v/>
      </c>
      <c r="R70" s="312" t="str">
        <f t="shared" si="13"/>
        <v/>
      </c>
      <c r="S70" s="312" t="str">
        <f t="shared" si="13"/>
        <v/>
      </c>
      <c r="T70" s="312" t="str">
        <f t="shared" si="13"/>
        <v/>
      </c>
      <c r="U70" s="312" t="str">
        <f t="shared" si="13"/>
        <v/>
      </c>
      <c r="V70" s="312" t="str">
        <f t="shared" si="13"/>
        <v/>
      </c>
      <c r="W70" s="312" t="str">
        <f t="shared" si="13"/>
        <v/>
      </c>
      <c r="X70" s="312" t="str">
        <f t="shared" si="13"/>
        <v/>
      </c>
      <c r="Y70" s="407"/>
      <c r="Z70" s="311">
        <v>9</v>
      </c>
      <c r="AA70" s="312" t="str">
        <f t="shared" si="16"/>
        <v/>
      </c>
      <c r="AB70" s="312" t="str">
        <f t="shared" si="17"/>
        <v/>
      </c>
      <c r="AC70" s="324" t="str">
        <f t="shared" si="18"/>
        <v/>
      </c>
      <c r="AD70" s="312" t="str">
        <f t="shared" si="14"/>
        <v/>
      </c>
      <c r="AE70" s="312" t="str">
        <f t="shared" si="14"/>
        <v/>
      </c>
      <c r="AF70" s="312" t="str">
        <f t="shared" si="14"/>
        <v/>
      </c>
      <c r="AG70" s="312" t="str">
        <f t="shared" si="14"/>
        <v/>
      </c>
      <c r="AH70" s="312" t="str">
        <f t="shared" si="14"/>
        <v/>
      </c>
      <c r="AI70" s="312" t="str">
        <f t="shared" si="14"/>
        <v/>
      </c>
      <c r="AJ70" s="312" t="str">
        <f t="shared" si="14"/>
        <v/>
      </c>
      <c r="AK70" s="312" t="str">
        <f t="shared" si="14"/>
        <v/>
      </c>
      <c r="AL70" s="312" t="str">
        <f t="shared" si="14"/>
        <v/>
      </c>
      <c r="AM70" s="312" t="str">
        <f t="shared" si="14"/>
        <v/>
      </c>
      <c r="AN70" s="312" t="str">
        <f t="shared" si="14"/>
        <v/>
      </c>
      <c r="AO70" s="312" t="str">
        <f t="shared" si="14"/>
        <v/>
      </c>
      <c r="AP70" s="312" t="str">
        <f t="shared" si="14"/>
        <v/>
      </c>
      <c r="AQ70" s="312" t="str">
        <f t="shared" si="14"/>
        <v/>
      </c>
      <c r="AR70" s="312" t="str">
        <f t="shared" si="14"/>
        <v/>
      </c>
      <c r="AS70" s="312" t="str">
        <f t="shared" si="14"/>
        <v/>
      </c>
      <c r="AT70" s="312" t="str">
        <f t="shared" si="14"/>
        <v/>
      </c>
      <c r="AU70" s="312" t="str">
        <f t="shared" si="14"/>
        <v/>
      </c>
      <c r="AV70" s="312" t="str">
        <f t="shared" si="14"/>
        <v/>
      </c>
      <c r="AW70" s="312" t="str">
        <f t="shared" si="14"/>
        <v/>
      </c>
      <c r="AY70" s="311">
        <v>9</v>
      </c>
      <c r="AZ70" s="312" t="str">
        <f t="shared" si="19"/>
        <v/>
      </c>
      <c r="BA70" s="312" t="str">
        <f t="shared" si="20"/>
        <v/>
      </c>
      <c r="BB70" s="324" t="str">
        <f t="shared" si="21"/>
        <v/>
      </c>
      <c r="BC70" s="312" t="str">
        <f t="shared" si="15"/>
        <v/>
      </c>
      <c r="BD70" s="312" t="str">
        <f t="shared" si="15"/>
        <v/>
      </c>
      <c r="BE70" s="312" t="str">
        <f t="shared" si="15"/>
        <v/>
      </c>
      <c r="BF70" s="312" t="str">
        <f t="shared" si="15"/>
        <v/>
      </c>
      <c r="BG70" s="312" t="str">
        <f t="shared" si="15"/>
        <v/>
      </c>
      <c r="BH70" s="312" t="str">
        <f t="shared" si="15"/>
        <v/>
      </c>
      <c r="BI70" s="312" t="str">
        <f t="shared" si="15"/>
        <v/>
      </c>
      <c r="BJ70" s="312" t="str">
        <f t="shared" si="15"/>
        <v/>
      </c>
      <c r="BK70" s="312" t="str">
        <f t="shared" si="15"/>
        <v/>
      </c>
      <c r="BL70" s="312" t="str">
        <f t="shared" si="15"/>
        <v/>
      </c>
      <c r="BM70" s="312" t="str">
        <f t="shared" si="15"/>
        <v/>
      </c>
      <c r="BN70" s="312" t="str">
        <f t="shared" si="15"/>
        <v/>
      </c>
      <c r="BO70" s="312" t="str">
        <f t="shared" si="15"/>
        <v/>
      </c>
      <c r="BP70" s="312" t="str">
        <f t="shared" si="15"/>
        <v/>
      </c>
      <c r="BQ70" s="312" t="str">
        <f t="shared" si="15"/>
        <v/>
      </c>
      <c r="BR70" s="312" t="str">
        <f t="shared" si="15"/>
        <v/>
      </c>
      <c r="BS70" s="312" t="str">
        <f t="shared" si="15"/>
        <v/>
      </c>
      <c r="BT70" s="312" t="str">
        <f t="shared" si="15"/>
        <v/>
      </c>
      <c r="BU70" s="312" t="str">
        <f t="shared" si="15"/>
        <v/>
      </c>
      <c r="BV70" s="312" t="str">
        <f t="shared" si="15"/>
        <v/>
      </c>
    </row>
    <row r="71" spans="1:74" ht="15.95" hidden="1" customHeight="1">
      <c r="A71" s="311">
        <v>10</v>
      </c>
      <c r="B71" s="312" t="str">
        <f t="shared" si="12"/>
        <v/>
      </c>
      <c r="C71" s="312" t="str">
        <f t="shared" si="12"/>
        <v/>
      </c>
      <c r="D71" s="369" t="str">
        <f t="shared" si="12"/>
        <v/>
      </c>
      <c r="E71" s="312" t="str">
        <f t="shared" si="13"/>
        <v/>
      </c>
      <c r="F71" s="312" t="str">
        <f t="shared" si="13"/>
        <v/>
      </c>
      <c r="G71" s="312" t="str">
        <f t="shared" si="13"/>
        <v/>
      </c>
      <c r="H71" s="312" t="str">
        <f t="shared" si="13"/>
        <v/>
      </c>
      <c r="I71" s="312" t="str">
        <f t="shared" si="13"/>
        <v/>
      </c>
      <c r="J71" s="312" t="str">
        <f t="shared" si="13"/>
        <v/>
      </c>
      <c r="K71" s="312" t="str">
        <f t="shared" si="13"/>
        <v/>
      </c>
      <c r="L71" s="312" t="str">
        <f t="shared" si="13"/>
        <v/>
      </c>
      <c r="M71" s="312" t="str">
        <f t="shared" si="13"/>
        <v/>
      </c>
      <c r="N71" s="312" t="str">
        <f t="shared" si="13"/>
        <v/>
      </c>
      <c r="O71" s="312" t="str">
        <f t="shared" si="13"/>
        <v/>
      </c>
      <c r="P71" s="312" t="str">
        <f t="shared" si="13"/>
        <v/>
      </c>
      <c r="Q71" s="312" t="str">
        <f t="shared" si="13"/>
        <v/>
      </c>
      <c r="R71" s="312" t="str">
        <f t="shared" si="13"/>
        <v/>
      </c>
      <c r="S71" s="312" t="str">
        <f t="shared" si="13"/>
        <v/>
      </c>
      <c r="T71" s="312" t="str">
        <f t="shared" si="13"/>
        <v/>
      </c>
      <c r="U71" s="312" t="str">
        <f t="shared" si="13"/>
        <v/>
      </c>
      <c r="V71" s="312" t="str">
        <f t="shared" si="13"/>
        <v/>
      </c>
      <c r="W71" s="312" t="str">
        <f t="shared" si="13"/>
        <v/>
      </c>
      <c r="X71" s="312" t="str">
        <f t="shared" si="13"/>
        <v/>
      </c>
      <c r="Y71" s="407"/>
      <c r="Z71" s="311">
        <v>10</v>
      </c>
      <c r="AA71" s="312" t="str">
        <f t="shared" si="16"/>
        <v/>
      </c>
      <c r="AB71" s="312" t="str">
        <f t="shared" si="17"/>
        <v/>
      </c>
      <c r="AC71" s="324" t="str">
        <f t="shared" si="18"/>
        <v/>
      </c>
      <c r="AD71" s="312" t="str">
        <f t="shared" si="14"/>
        <v/>
      </c>
      <c r="AE71" s="312" t="str">
        <f t="shared" si="14"/>
        <v/>
      </c>
      <c r="AF71" s="312" t="str">
        <f t="shared" si="14"/>
        <v/>
      </c>
      <c r="AG71" s="312" t="str">
        <f t="shared" si="14"/>
        <v/>
      </c>
      <c r="AH71" s="312" t="str">
        <f t="shared" si="14"/>
        <v/>
      </c>
      <c r="AI71" s="312" t="str">
        <f t="shared" si="14"/>
        <v/>
      </c>
      <c r="AJ71" s="312" t="str">
        <f t="shared" si="14"/>
        <v/>
      </c>
      <c r="AK71" s="312" t="str">
        <f t="shared" si="14"/>
        <v/>
      </c>
      <c r="AL71" s="312" t="str">
        <f t="shared" si="14"/>
        <v/>
      </c>
      <c r="AM71" s="312" t="str">
        <f t="shared" si="14"/>
        <v/>
      </c>
      <c r="AN71" s="312" t="str">
        <f t="shared" si="14"/>
        <v/>
      </c>
      <c r="AO71" s="312" t="str">
        <f t="shared" si="14"/>
        <v/>
      </c>
      <c r="AP71" s="312" t="str">
        <f t="shared" si="14"/>
        <v/>
      </c>
      <c r="AQ71" s="312" t="str">
        <f t="shared" si="14"/>
        <v/>
      </c>
      <c r="AR71" s="312" t="str">
        <f t="shared" si="14"/>
        <v/>
      </c>
      <c r="AS71" s="312" t="str">
        <f t="shared" si="14"/>
        <v/>
      </c>
      <c r="AT71" s="312" t="str">
        <f t="shared" si="14"/>
        <v/>
      </c>
      <c r="AU71" s="312" t="str">
        <f t="shared" si="14"/>
        <v/>
      </c>
      <c r="AV71" s="312" t="str">
        <f t="shared" si="14"/>
        <v/>
      </c>
      <c r="AW71" s="312" t="str">
        <f t="shared" si="14"/>
        <v/>
      </c>
      <c r="AY71" s="311">
        <v>10</v>
      </c>
      <c r="AZ71" s="312" t="str">
        <f t="shared" si="19"/>
        <v/>
      </c>
      <c r="BA71" s="312" t="str">
        <f t="shared" si="20"/>
        <v/>
      </c>
      <c r="BB71" s="324" t="str">
        <f t="shared" si="21"/>
        <v/>
      </c>
      <c r="BC71" s="312" t="str">
        <f t="shared" si="15"/>
        <v/>
      </c>
      <c r="BD71" s="312" t="str">
        <f t="shared" si="15"/>
        <v/>
      </c>
      <c r="BE71" s="312" t="str">
        <f t="shared" si="15"/>
        <v/>
      </c>
      <c r="BF71" s="312" t="str">
        <f t="shared" si="15"/>
        <v/>
      </c>
      <c r="BG71" s="312" t="str">
        <f t="shared" si="15"/>
        <v/>
      </c>
      <c r="BH71" s="312" t="str">
        <f t="shared" si="15"/>
        <v/>
      </c>
      <c r="BI71" s="312" t="str">
        <f t="shared" si="15"/>
        <v/>
      </c>
      <c r="BJ71" s="312" t="str">
        <f t="shared" si="15"/>
        <v/>
      </c>
      <c r="BK71" s="312" t="str">
        <f t="shared" si="15"/>
        <v/>
      </c>
      <c r="BL71" s="312" t="str">
        <f t="shared" si="15"/>
        <v/>
      </c>
      <c r="BM71" s="312" t="str">
        <f t="shared" si="15"/>
        <v/>
      </c>
      <c r="BN71" s="312" t="str">
        <f t="shared" si="15"/>
        <v/>
      </c>
      <c r="BO71" s="312" t="str">
        <f t="shared" si="15"/>
        <v/>
      </c>
      <c r="BP71" s="312" t="str">
        <f t="shared" si="15"/>
        <v/>
      </c>
      <c r="BQ71" s="312" t="str">
        <f t="shared" si="15"/>
        <v/>
      </c>
      <c r="BR71" s="312" t="str">
        <f t="shared" si="15"/>
        <v/>
      </c>
      <c r="BS71" s="312" t="str">
        <f t="shared" si="15"/>
        <v/>
      </c>
      <c r="BT71" s="312" t="str">
        <f t="shared" si="15"/>
        <v/>
      </c>
      <c r="BU71" s="312" t="str">
        <f t="shared" si="15"/>
        <v/>
      </c>
      <c r="BV71" s="312" t="str">
        <f t="shared" si="15"/>
        <v/>
      </c>
    </row>
    <row r="72" spans="1:74" ht="15.95" hidden="1" customHeight="1">
      <c r="A72" s="311">
        <v>11</v>
      </c>
      <c r="B72" s="312" t="str">
        <f t="shared" si="12"/>
        <v/>
      </c>
      <c r="C72" s="312" t="str">
        <f t="shared" si="12"/>
        <v/>
      </c>
      <c r="D72" s="369" t="str">
        <f t="shared" si="12"/>
        <v/>
      </c>
      <c r="E72" s="312" t="str">
        <f t="shared" si="13"/>
        <v/>
      </c>
      <c r="F72" s="312" t="str">
        <f t="shared" si="13"/>
        <v/>
      </c>
      <c r="G72" s="312" t="str">
        <f t="shared" si="13"/>
        <v/>
      </c>
      <c r="H72" s="312" t="str">
        <f t="shared" si="13"/>
        <v/>
      </c>
      <c r="I72" s="312" t="str">
        <f t="shared" si="13"/>
        <v/>
      </c>
      <c r="J72" s="312" t="str">
        <f t="shared" si="13"/>
        <v/>
      </c>
      <c r="K72" s="312" t="str">
        <f t="shared" si="13"/>
        <v/>
      </c>
      <c r="L72" s="312" t="str">
        <f t="shared" si="13"/>
        <v/>
      </c>
      <c r="M72" s="312" t="str">
        <f t="shared" si="13"/>
        <v/>
      </c>
      <c r="N72" s="312" t="str">
        <f t="shared" si="13"/>
        <v/>
      </c>
      <c r="O72" s="312" t="str">
        <f t="shared" si="13"/>
        <v/>
      </c>
      <c r="P72" s="312" t="str">
        <f t="shared" si="13"/>
        <v/>
      </c>
      <c r="Q72" s="312" t="str">
        <f t="shared" si="13"/>
        <v/>
      </c>
      <c r="R72" s="312" t="str">
        <f t="shared" si="13"/>
        <v/>
      </c>
      <c r="S72" s="312" t="str">
        <f t="shared" si="13"/>
        <v/>
      </c>
      <c r="T72" s="312" t="str">
        <f t="shared" si="13"/>
        <v/>
      </c>
      <c r="U72" s="312" t="str">
        <f t="shared" si="13"/>
        <v/>
      </c>
      <c r="V72" s="312" t="str">
        <f t="shared" si="13"/>
        <v/>
      </c>
      <c r="W72" s="312" t="str">
        <f t="shared" si="13"/>
        <v/>
      </c>
      <c r="X72" s="312" t="str">
        <f t="shared" si="13"/>
        <v/>
      </c>
      <c r="Y72" s="407"/>
      <c r="Z72" s="311">
        <v>11</v>
      </c>
      <c r="AA72" s="312" t="str">
        <f t="shared" si="16"/>
        <v/>
      </c>
      <c r="AB72" s="312" t="str">
        <f t="shared" si="17"/>
        <v/>
      </c>
      <c r="AC72" s="324" t="str">
        <f t="shared" si="18"/>
        <v/>
      </c>
      <c r="AD72" s="312" t="str">
        <f t="shared" si="14"/>
        <v/>
      </c>
      <c r="AE72" s="312" t="str">
        <f t="shared" si="14"/>
        <v/>
      </c>
      <c r="AF72" s="312" t="str">
        <f t="shared" si="14"/>
        <v/>
      </c>
      <c r="AG72" s="312" t="str">
        <f t="shared" si="14"/>
        <v/>
      </c>
      <c r="AH72" s="312" t="str">
        <f t="shared" si="14"/>
        <v/>
      </c>
      <c r="AI72" s="312" t="str">
        <f t="shared" si="14"/>
        <v/>
      </c>
      <c r="AJ72" s="312" t="str">
        <f t="shared" si="14"/>
        <v/>
      </c>
      <c r="AK72" s="312" t="str">
        <f t="shared" si="14"/>
        <v/>
      </c>
      <c r="AL72" s="312" t="str">
        <f t="shared" si="14"/>
        <v/>
      </c>
      <c r="AM72" s="312" t="str">
        <f t="shared" si="14"/>
        <v/>
      </c>
      <c r="AN72" s="312" t="str">
        <f t="shared" si="14"/>
        <v/>
      </c>
      <c r="AO72" s="312" t="str">
        <f t="shared" si="14"/>
        <v/>
      </c>
      <c r="AP72" s="312" t="str">
        <f t="shared" si="14"/>
        <v/>
      </c>
      <c r="AQ72" s="312" t="str">
        <f t="shared" si="14"/>
        <v/>
      </c>
      <c r="AR72" s="312" t="str">
        <f t="shared" si="14"/>
        <v/>
      </c>
      <c r="AS72" s="312" t="str">
        <f t="shared" si="14"/>
        <v/>
      </c>
      <c r="AT72" s="312" t="str">
        <f t="shared" si="14"/>
        <v/>
      </c>
      <c r="AU72" s="312" t="str">
        <f t="shared" si="14"/>
        <v/>
      </c>
      <c r="AV72" s="312" t="str">
        <f t="shared" si="14"/>
        <v/>
      </c>
      <c r="AW72" s="312" t="str">
        <f t="shared" si="14"/>
        <v/>
      </c>
      <c r="AY72" s="311">
        <v>11</v>
      </c>
      <c r="AZ72" s="312" t="str">
        <f t="shared" si="19"/>
        <v/>
      </c>
      <c r="BA72" s="312" t="str">
        <f t="shared" si="20"/>
        <v/>
      </c>
      <c r="BB72" s="324" t="str">
        <f t="shared" si="21"/>
        <v/>
      </c>
      <c r="BC72" s="312" t="str">
        <f t="shared" si="15"/>
        <v/>
      </c>
      <c r="BD72" s="312" t="str">
        <f t="shared" si="15"/>
        <v/>
      </c>
      <c r="BE72" s="312" t="str">
        <f t="shared" si="15"/>
        <v/>
      </c>
      <c r="BF72" s="312" t="str">
        <f t="shared" si="15"/>
        <v/>
      </c>
      <c r="BG72" s="312" t="str">
        <f t="shared" si="15"/>
        <v/>
      </c>
      <c r="BH72" s="312" t="str">
        <f t="shared" si="15"/>
        <v/>
      </c>
      <c r="BI72" s="312" t="str">
        <f t="shared" si="15"/>
        <v/>
      </c>
      <c r="BJ72" s="312" t="str">
        <f t="shared" si="15"/>
        <v/>
      </c>
      <c r="BK72" s="312" t="str">
        <f t="shared" si="15"/>
        <v/>
      </c>
      <c r="BL72" s="312" t="str">
        <f t="shared" si="15"/>
        <v/>
      </c>
      <c r="BM72" s="312" t="str">
        <f t="shared" si="15"/>
        <v/>
      </c>
      <c r="BN72" s="312" t="str">
        <f t="shared" si="15"/>
        <v/>
      </c>
      <c r="BO72" s="312" t="str">
        <f t="shared" si="15"/>
        <v/>
      </c>
      <c r="BP72" s="312" t="str">
        <f t="shared" si="15"/>
        <v/>
      </c>
      <c r="BQ72" s="312" t="str">
        <f t="shared" si="15"/>
        <v/>
      </c>
      <c r="BR72" s="312" t="str">
        <f t="shared" si="15"/>
        <v/>
      </c>
      <c r="BS72" s="312" t="str">
        <f t="shared" si="15"/>
        <v/>
      </c>
      <c r="BT72" s="312" t="str">
        <f t="shared" si="15"/>
        <v/>
      </c>
      <c r="BU72" s="312" t="str">
        <f t="shared" si="15"/>
        <v/>
      </c>
      <c r="BV72" s="312" t="str">
        <f t="shared" si="15"/>
        <v/>
      </c>
    </row>
    <row r="73" spans="1:74" ht="15.95" hidden="1" customHeight="1">
      <c r="A73" s="311">
        <v>12</v>
      </c>
      <c r="B73" s="312" t="str">
        <f t="shared" si="12"/>
        <v/>
      </c>
      <c r="C73" s="312" t="str">
        <f t="shared" si="12"/>
        <v/>
      </c>
      <c r="D73" s="369" t="str">
        <f t="shared" si="12"/>
        <v/>
      </c>
      <c r="E73" s="312" t="str">
        <f t="shared" si="13"/>
        <v/>
      </c>
      <c r="F73" s="312" t="str">
        <f t="shared" si="13"/>
        <v/>
      </c>
      <c r="G73" s="312" t="str">
        <f t="shared" si="13"/>
        <v/>
      </c>
      <c r="H73" s="312" t="str">
        <f t="shared" si="13"/>
        <v/>
      </c>
      <c r="I73" s="312" t="str">
        <f t="shared" si="13"/>
        <v/>
      </c>
      <c r="J73" s="312" t="str">
        <f t="shared" si="13"/>
        <v/>
      </c>
      <c r="K73" s="312" t="str">
        <f t="shared" si="13"/>
        <v/>
      </c>
      <c r="L73" s="312" t="str">
        <f t="shared" si="13"/>
        <v/>
      </c>
      <c r="M73" s="312" t="str">
        <f t="shared" si="13"/>
        <v/>
      </c>
      <c r="N73" s="312" t="str">
        <f t="shared" si="13"/>
        <v/>
      </c>
      <c r="O73" s="312" t="str">
        <f t="shared" si="13"/>
        <v/>
      </c>
      <c r="P73" s="312" t="str">
        <f t="shared" si="13"/>
        <v/>
      </c>
      <c r="Q73" s="312" t="str">
        <f t="shared" si="13"/>
        <v/>
      </c>
      <c r="R73" s="312" t="str">
        <f t="shared" si="13"/>
        <v/>
      </c>
      <c r="S73" s="312" t="str">
        <f t="shared" si="13"/>
        <v/>
      </c>
      <c r="T73" s="312" t="str">
        <f t="shared" si="13"/>
        <v/>
      </c>
      <c r="U73" s="312" t="str">
        <f t="shared" si="13"/>
        <v/>
      </c>
      <c r="V73" s="312" t="str">
        <f t="shared" si="13"/>
        <v/>
      </c>
      <c r="W73" s="312" t="str">
        <f t="shared" si="13"/>
        <v/>
      </c>
      <c r="X73" s="312" t="str">
        <f t="shared" si="13"/>
        <v/>
      </c>
      <c r="Y73" s="407"/>
      <c r="Z73" s="311">
        <v>12</v>
      </c>
      <c r="AA73" s="312" t="str">
        <f t="shared" si="16"/>
        <v/>
      </c>
      <c r="AB73" s="312" t="str">
        <f t="shared" si="17"/>
        <v/>
      </c>
      <c r="AC73" s="324" t="str">
        <f t="shared" si="18"/>
        <v/>
      </c>
      <c r="AD73" s="312" t="str">
        <f t="shared" si="14"/>
        <v/>
      </c>
      <c r="AE73" s="312" t="str">
        <f t="shared" si="14"/>
        <v/>
      </c>
      <c r="AF73" s="312" t="str">
        <f t="shared" si="14"/>
        <v/>
      </c>
      <c r="AG73" s="312" t="str">
        <f t="shared" si="14"/>
        <v/>
      </c>
      <c r="AH73" s="312" t="str">
        <f t="shared" si="14"/>
        <v/>
      </c>
      <c r="AI73" s="312" t="str">
        <f t="shared" si="14"/>
        <v/>
      </c>
      <c r="AJ73" s="312" t="str">
        <f t="shared" si="14"/>
        <v/>
      </c>
      <c r="AK73" s="312" t="str">
        <f t="shared" si="14"/>
        <v/>
      </c>
      <c r="AL73" s="312" t="str">
        <f t="shared" si="14"/>
        <v/>
      </c>
      <c r="AM73" s="312" t="str">
        <f t="shared" si="14"/>
        <v/>
      </c>
      <c r="AN73" s="312" t="str">
        <f t="shared" si="14"/>
        <v/>
      </c>
      <c r="AO73" s="312" t="str">
        <f t="shared" si="14"/>
        <v/>
      </c>
      <c r="AP73" s="312" t="str">
        <f t="shared" si="14"/>
        <v/>
      </c>
      <c r="AQ73" s="312" t="str">
        <f t="shared" si="14"/>
        <v/>
      </c>
      <c r="AR73" s="312" t="str">
        <f t="shared" si="14"/>
        <v/>
      </c>
      <c r="AS73" s="312" t="str">
        <f t="shared" si="14"/>
        <v/>
      </c>
      <c r="AT73" s="312" t="str">
        <f t="shared" si="14"/>
        <v/>
      </c>
      <c r="AU73" s="312" t="str">
        <f t="shared" si="14"/>
        <v/>
      </c>
      <c r="AV73" s="312" t="str">
        <f t="shared" si="14"/>
        <v/>
      </c>
      <c r="AW73" s="312" t="str">
        <f t="shared" si="14"/>
        <v/>
      </c>
      <c r="AY73" s="311">
        <v>12</v>
      </c>
      <c r="AZ73" s="312" t="str">
        <f t="shared" si="19"/>
        <v/>
      </c>
      <c r="BA73" s="312" t="str">
        <f t="shared" si="20"/>
        <v/>
      </c>
      <c r="BB73" s="324" t="str">
        <f t="shared" si="21"/>
        <v/>
      </c>
      <c r="BC73" s="312" t="str">
        <f t="shared" si="15"/>
        <v/>
      </c>
      <c r="BD73" s="312" t="str">
        <f t="shared" si="15"/>
        <v/>
      </c>
      <c r="BE73" s="312" t="str">
        <f t="shared" si="15"/>
        <v/>
      </c>
      <c r="BF73" s="312" t="str">
        <f t="shared" si="15"/>
        <v/>
      </c>
      <c r="BG73" s="312" t="str">
        <f t="shared" si="15"/>
        <v/>
      </c>
      <c r="BH73" s="312" t="str">
        <f t="shared" si="15"/>
        <v/>
      </c>
      <c r="BI73" s="312" t="str">
        <f t="shared" si="15"/>
        <v/>
      </c>
      <c r="BJ73" s="312" t="str">
        <f t="shared" si="15"/>
        <v/>
      </c>
      <c r="BK73" s="312" t="str">
        <f t="shared" si="15"/>
        <v/>
      </c>
      <c r="BL73" s="312" t="str">
        <f t="shared" si="15"/>
        <v/>
      </c>
      <c r="BM73" s="312" t="str">
        <f t="shared" si="15"/>
        <v/>
      </c>
      <c r="BN73" s="312" t="str">
        <f t="shared" si="15"/>
        <v/>
      </c>
      <c r="BO73" s="312" t="str">
        <f t="shared" si="15"/>
        <v/>
      </c>
      <c r="BP73" s="312" t="str">
        <f t="shared" si="15"/>
        <v/>
      </c>
      <c r="BQ73" s="312" t="str">
        <f t="shared" si="15"/>
        <v/>
      </c>
      <c r="BR73" s="312" t="str">
        <f t="shared" si="15"/>
        <v/>
      </c>
      <c r="BS73" s="312" t="str">
        <f t="shared" si="15"/>
        <v/>
      </c>
      <c r="BT73" s="312" t="str">
        <f t="shared" si="15"/>
        <v/>
      </c>
      <c r="BU73" s="312" t="str">
        <f t="shared" si="15"/>
        <v/>
      </c>
      <c r="BV73" s="312" t="str">
        <f t="shared" si="15"/>
        <v/>
      </c>
    </row>
    <row r="74" spans="1:74" ht="15.95" hidden="1" customHeight="1">
      <c r="A74" s="311">
        <v>13</v>
      </c>
      <c r="B74" s="312" t="str">
        <f t="shared" si="12"/>
        <v/>
      </c>
      <c r="C74" s="312" t="str">
        <f t="shared" si="12"/>
        <v/>
      </c>
      <c r="D74" s="369" t="str">
        <f t="shared" si="12"/>
        <v/>
      </c>
      <c r="E74" s="312" t="str">
        <f t="shared" si="13"/>
        <v/>
      </c>
      <c r="F74" s="312" t="str">
        <f t="shared" si="13"/>
        <v/>
      </c>
      <c r="G74" s="312" t="str">
        <f t="shared" si="13"/>
        <v/>
      </c>
      <c r="H74" s="312" t="str">
        <f t="shared" ref="F74:X86" si="22">IF(H20="○",$D74,"")</f>
        <v/>
      </c>
      <c r="I74" s="312" t="str">
        <f t="shared" si="22"/>
        <v/>
      </c>
      <c r="J74" s="312" t="str">
        <f t="shared" si="22"/>
        <v/>
      </c>
      <c r="K74" s="312" t="str">
        <f t="shared" si="22"/>
        <v/>
      </c>
      <c r="L74" s="312" t="str">
        <f t="shared" si="22"/>
        <v/>
      </c>
      <c r="M74" s="312" t="str">
        <f t="shared" si="22"/>
        <v/>
      </c>
      <c r="N74" s="312" t="str">
        <f t="shared" si="22"/>
        <v/>
      </c>
      <c r="O74" s="312" t="str">
        <f t="shared" si="22"/>
        <v/>
      </c>
      <c r="P74" s="312" t="str">
        <f t="shared" si="22"/>
        <v/>
      </c>
      <c r="Q74" s="312" t="str">
        <f t="shared" si="22"/>
        <v/>
      </c>
      <c r="R74" s="312" t="str">
        <f t="shared" si="22"/>
        <v/>
      </c>
      <c r="S74" s="312" t="str">
        <f t="shared" si="22"/>
        <v/>
      </c>
      <c r="T74" s="312" t="str">
        <f t="shared" si="22"/>
        <v/>
      </c>
      <c r="U74" s="312" t="str">
        <f t="shared" si="22"/>
        <v/>
      </c>
      <c r="V74" s="312" t="str">
        <f t="shared" si="22"/>
        <v/>
      </c>
      <c r="W74" s="312" t="str">
        <f t="shared" si="22"/>
        <v/>
      </c>
      <c r="X74" s="312" t="str">
        <f t="shared" si="22"/>
        <v/>
      </c>
      <c r="Y74" s="407"/>
      <c r="Z74" s="311">
        <v>13</v>
      </c>
      <c r="AA74" s="312" t="str">
        <f t="shared" si="16"/>
        <v/>
      </c>
      <c r="AB74" s="312" t="str">
        <f t="shared" si="17"/>
        <v/>
      </c>
      <c r="AC74" s="324" t="str">
        <f t="shared" si="18"/>
        <v/>
      </c>
      <c r="AD74" s="312" t="str">
        <f t="shared" si="14"/>
        <v/>
      </c>
      <c r="AE74" s="312" t="str">
        <f t="shared" si="14"/>
        <v/>
      </c>
      <c r="AF74" s="312" t="str">
        <f t="shared" si="14"/>
        <v/>
      </c>
      <c r="AG74" s="312" t="str">
        <f t="shared" si="14"/>
        <v/>
      </c>
      <c r="AH74" s="312" t="str">
        <f t="shared" si="14"/>
        <v/>
      </c>
      <c r="AI74" s="312" t="str">
        <f t="shared" si="14"/>
        <v/>
      </c>
      <c r="AJ74" s="312" t="str">
        <f t="shared" si="14"/>
        <v/>
      </c>
      <c r="AK74" s="312" t="str">
        <f t="shared" si="14"/>
        <v/>
      </c>
      <c r="AL74" s="312" t="str">
        <f t="shared" si="14"/>
        <v/>
      </c>
      <c r="AM74" s="312" t="str">
        <f t="shared" si="14"/>
        <v/>
      </c>
      <c r="AN74" s="312" t="str">
        <f t="shared" si="14"/>
        <v/>
      </c>
      <c r="AO74" s="312" t="str">
        <f t="shared" si="14"/>
        <v/>
      </c>
      <c r="AP74" s="312" t="str">
        <f t="shared" si="14"/>
        <v/>
      </c>
      <c r="AQ74" s="312" t="str">
        <f t="shared" si="14"/>
        <v/>
      </c>
      <c r="AR74" s="312" t="str">
        <f t="shared" si="14"/>
        <v/>
      </c>
      <c r="AS74" s="312" t="str">
        <f t="shared" ref="AE74:AW88" si="23">IF(AS20="○",$D74,"")</f>
        <v/>
      </c>
      <c r="AT74" s="312" t="str">
        <f t="shared" si="23"/>
        <v/>
      </c>
      <c r="AU74" s="312" t="str">
        <f t="shared" si="23"/>
        <v/>
      </c>
      <c r="AV74" s="312" t="str">
        <f t="shared" si="23"/>
        <v/>
      </c>
      <c r="AW74" s="312" t="str">
        <f t="shared" si="23"/>
        <v/>
      </c>
      <c r="AY74" s="311">
        <v>13</v>
      </c>
      <c r="AZ74" s="312" t="str">
        <f t="shared" si="19"/>
        <v/>
      </c>
      <c r="BA74" s="312" t="str">
        <f t="shared" si="20"/>
        <v/>
      </c>
      <c r="BB74" s="324" t="str">
        <f t="shared" si="21"/>
        <v/>
      </c>
      <c r="BC74" s="312" t="str">
        <f t="shared" si="15"/>
        <v/>
      </c>
      <c r="BD74" s="312" t="str">
        <f t="shared" si="15"/>
        <v/>
      </c>
      <c r="BE74" s="312" t="str">
        <f t="shared" si="15"/>
        <v/>
      </c>
      <c r="BF74" s="312" t="str">
        <f t="shared" si="15"/>
        <v/>
      </c>
      <c r="BG74" s="312" t="str">
        <f t="shared" si="15"/>
        <v/>
      </c>
      <c r="BH74" s="312" t="str">
        <f t="shared" si="15"/>
        <v/>
      </c>
      <c r="BI74" s="312" t="str">
        <f t="shared" si="15"/>
        <v/>
      </c>
      <c r="BJ74" s="312" t="str">
        <f t="shared" si="15"/>
        <v/>
      </c>
      <c r="BK74" s="312" t="str">
        <f t="shared" si="15"/>
        <v/>
      </c>
      <c r="BL74" s="312" t="str">
        <f t="shared" si="15"/>
        <v/>
      </c>
      <c r="BM74" s="312" t="str">
        <f t="shared" si="15"/>
        <v/>
      </c>
      <c r="BN74" s="312" t="str">
        <f t="shared" si="15"/>
        <v/>
      </c>
      <c r="BO74" s="312" t="str">
        <f t="shared" si="15"/>
        <v/>
      </c>
      <c r="BP74" s="312" t="str">
        <f t="shared" si="15"/>
        <v/>
      </c>
      <c r="BQ74" s="312" t="str">
        <f t="shared" si="15"/>
        <v/>
      </c>
      <c r="BR74" s="312" t="str">
        <f t="shared" ref="BR74:BV74" si="24">IF(BR20="○",$D74,"")</f>
        <v/>
      </c>
      <c r="BS74" s="312" t="str">
        <f t="shared" si="24"/>
        <v/>
      </c>
      <c r="BT74" s="312" t="str">
        <f t="shared" si="24"/>
        <v/>
      </c>
      <c r="BU74" s="312" t="str">
        <f t="shared" si="24"/>
        <v/>
      </c>
      <c r="BV74" s="312" t="str">
        <f t="shared" si="24"/>
        <v/>
      </c>
    </row>
    <row r="75" spans="1:74" ht="15.95" hidden="1" customHeight="1">
      <c r="A75" s="311">
        <v>14</v>
      </c>
      <c r="B75" s="312" t="str">
        <f t="shared" si="12"/>
        <v/>
      </c>
      <c r="C75" s="312" t="str">
        <f t="shared" si="12"/>
        <v/>
      </c>
      <c r="D75" s="369" t="str">
        <f t="shared" si="12"/>
        <v/>
      </c>
      <c r="E75" s="312" t="str">
        <f t="shared" ref="E75:E111" si="25">IF(E21="○",$D75,"")</f>
        <v/>
      </c>
      <c r="F75" s="312" t="str">
        <f t="shared" si="22"/>
        <v/>
      </c>
      <c r="G75" s="312" t="str">
        <f t="shared" si="22"/>
        <v/>
      </c>
      <c r="H75" s="312" t="str">
        <f t="shared" si="22"/>
        <v/>
      </c>
      <c r="I75" s="312" t="str">
        <f t="shared" si="22"/>
        <v/>
      </c>
      <c r="J75" s="312" t="str">
        <f t="shared" si="22"/>
        <v/>
      </c>
      <c r="K75" s="312" t="str">
        <f t="shared" si="22"/>
        <v/>
      </c>
      <c r="L75" s="312" t="str">
        <f t="shared" si="22"/>
        <v/>
      </c>
      <c r="M75" s="312" t="str">
        <f t="shared" si="22"/>
        <v/>
      </c>
      <c r="N75" s="312" t="str">
        <f t="shared" si="22"/>
        <v/>
      </c>
      <c r="O75" s="312" t="str">
        <f t="shared" si="22"/>
        <v/>
      </c>
      <c r="P75" s="312" t="str">
        <f t="shared" si="22"/>
        <v/>
      </c>
      <c r="Q75" s="312" t="str">
        <f t="shared" si="22"/>
        <v/>
      </c>
      <c r="R75" s="312" t="str">
        <f t="shared" si="22"/>
        <v/>
      </c>
      <c r="S75" s="312" t="str">
        <f t="shared" si="22"/>
        <v/>
      </c>
      <c r="T75" s="312" t="str">
        <f t="shared" si="22"/>
        <v/>
      </c>
      <c r="U75" s="312" t="str">
        <f t="shared" si="22"/>
        <v/>
      </c>
      <c r="V75" s="312" t="str">
        <f t="shared" si="22"/>
        <v/>
      </c>
      <c r="W75" s="312" t="str">
        <f t="shared" si="22"/>
        <v/>
      </c>
      <c r="X75" s="312" t="str">
        <f t="shared" si="22"/>
        <v/>
      </c>
      <c r="Y75" s="407"/>
      <c r="Z75" s="311">
        <v>14</v>
      </c>
      <c r="AA75" s="312" t="str">
        <f t="shared" si="16"/>
        <v/>
      </c>
      <c r="AB75" s="312" t="str">
        <f t="shared" si="17"/>
        <v/>
      </c>
      <c r="AC75" s="324" t="str">
        <f t="shared" si="18"/>
        <v/>
      </c>
      <c r="AD75" s="312" t="str">
        <f t="shared" ref="AD75:AS100" si="26">IF(AD21="○",$D75,"")</f>
        <v/>
      </c>
      <c r="AE75" s="312" t="str">
        <f t="shared" si="23"/>
        <v/>
      </c>
      <c r="AF75" s="312" t="str">
        <f t="shared" si="23"/>
        <v/>
      </c>
      <c r="AG75" s="312" t="str">
        <f t="shared" si="23"/>
        <v/>
      </c>
      <c r="AH75" s="312" t="str">
        <f t="shared" si="23"/>
        <v/>
      </c>
      <c r="AI75" s="312" t="str">
        <f t="shared" si="23"/>
        <v/>
      </c>
      <c r="AJ75" s="312" t="str">
        <f t="shared" si="23"/>
        <v/>
      </c>
      <c r="AK75" s="312" t="str">
        <f t="shared" si="23"/>
        <v/>
      </c>
      <c r="AL75" s="312" t="str">
        <f t="shared" si="23"/>
        <v/>
      </c>
      <c r="AM75" s="312" t="str">
        <f t="shared" si="23"/>
        <v/>
      </c>
      <c r="AN75" s="312" t="str">
        <f t="shared" si="23"/>
        <v/>
      </c>
      <c r="AO75" s="312" t="str">
        <f t="shared" si="23"/>
        <v/>
      </c>
      <c r="AP75" s="312" t="str">
        <f t="shared" si="23"/>
        <v/>
      </c>
      <c r="AQ75" s="312" t="str">
        <f t="shared" si="23"/>
        <v/>
      </c>
      <c r="AR75" s="312" t="str">
        <f t="shared" si="23"/>
        <v/>
      </c>
      <c r="AS75" s="312" t="str">
        <f t="shared" si="23"/>
        <v/>
      </c>
      <c r="AT75" s="312" t="str">
        <f t="shared" si="23"/>
        <v/>
      </c>
      <c r="AU75" s="312" t="str">
        <f t="shared" si="23"/>
        <v/>
      </c>
      <c r="AV75" s="312" t="str">
        <f t="shared" si="23"/>
        <v/>
      </c>
      <c r="AW75" s="312" t="str">
        <f t="shared" si="23"/>
        <v/>
      </c>
      <c r="AY75" s="311">
        <v>14</v>
      </c>
      <c r="AZ75" s="312" t="str">
        <f t="shared" si="19"/>
        <v/>
      </c>
      <c r="BA75" s="312" t="str">
        <f t="shared" si="20"/>
        <v/>
      </c>
      <c r="BB75" s="324" t="str">
        <f t="shared" si="21"/>
        <v/>
      </c>
      <c r="BC75" s="312" t="str">
        <f t="shared" ref="BC75:BV87" si="27">IF(BC21="○",$D75,"")</f>
        <v/>
      </c>
      <c r="BD75" s="312" t="str">
        <f t="shared" si="27"/>
        <v/>
      </c>
      <c r="BE75" s="312" t="str">
        <f t="shared" si="27"/>
        <v/>
      </c>
      <c r="BF75" s="312" t="str">
        <f t="shared" si="27"/>
        <v/>
      </c>
      <c r="BG75" s="312" t="str">
        <f t="shared" si="27"/>
        <v/>
      </c>
      <c r="BH75" s="312" t="str">
        <f t="shared" si="27"/>
        <v/>
      </c>
      <c r="BI75" s="312" t="str">
        <f t="shared" si="27"/>
        <v/>
      </c>
      <c r="BJ75" s="312" t="str">
        <f t="shared" si="27"/>
        <v/>
      </c>
      <c r="BK75" s="312" t="str">
        <f t="shared" si="27"/>
        <v/>
      </c>
      <c r="BL75" s="312" t="str">
        <f t="shared" si="27"/>
        <v/>
      </c>
      <c r="BM75" s="312" t="str">
        <f t="shared" si="27"/>
        <v/>
      </c>
      <c r="BN75" s="312" t="str">
        <f t="shared" si="27"/>
        <v/>
      </c>
      <c r="BO75" s="312" t="str">
        <f t="shared" si="27"/>
        <v/>
      </c>
      <c r="BP75" s="312" t="str">
        <f t="shared" si="27"/>
        <v/>
      </c>
      <c r="BQ75" s="312" t="str">
        <f t="shared" si="27"/>
        <v/>
      </c>
      <c r="BR75" s="312" t="str">
        <f t="shared" si="27"/>
        <v/>
      </c>
      <c r="BS75" s="312" t="str">
        <f t="shared" si="27"/>
        <v/>
      </c>
      <c r="BT75" s="312" t="str">
        <f t="shared" si="27"/>
        <v/>
      </c>
      <c r="BU75" s="312" t="str">
        <f t="shared" si="27"/>
        <v/>
      </c>
      <c r="BV75" s="312" t="str">
        <f t="shared" si="27"/>
        <v/>
      </c>
    </row>
    <row r="76" spans="1:74" ht="15.95" hidden="1" customHeight="1">
      <c r="A76" s="311">
        <v>15</v>
      </c>
      <c r="B76" s="312" t="str">
        <f t="shared" si="12"/>
        <v/>
      </c>
      <c r="C76" s="312" t="str">
        <f t="shared" si="12"/>
        <v/>
      </c>
      <c r="D76" s="369" t="str">
        <f t="shared" si="12"/>
        <v/>
      </c>
      <c r="E76" s="312" t="str">
        <f t="shared" si="25"/>
        <v/>
      </c>
      <c r="F76" s="312" t="str">
        <f t="shared" si="22"/>
        <v/>
      </c>
      <c r="G76" s="312" t="str">
        <f t="shared" si="22"/>
        <v/>
      </c>
      <c r="H76" s="312" t="str">
        <f t="shared" si="22"/>
        <v/>
      </c>
      <c r="I76" s="312" t="str">
        <f t="shared" si="22"/>
        <v/>
      </c>
      <c r="J76" s="312" t="str">
        <f t="shared" si="22"/>
        <v/>
      </c>
      <c r="K76" s="312" t="str">
        <f t="shared" si="22"/>
        <v/>
      </c>
      <c r="L76" s="312" t="str">
        <f t="shared" si="22"/>
        <v/>
      </c>
      <c r="M76" s="312" t="str">
        <f t="shared" si="22"/>
        <v/>
      </c>
      <c r="N76" s="312" t="str">
        <f t="shared" si="22"/>
        <v/>
      </c>
      <c r="O76" s="312" t="str">
        <f t="shared" si="22"/>
        <v/>
      </c>
      <c r="P76" s="312" t="str">
        <f t="shared" si="22"/>
        <v/>
      </c>
      <c r="Q76" s="312" t="str">
        <f t="shared" si="22"/>
        <v/>
      </c>
      <c r="R76" s="312" t="str">
        <f t="shared" si="22"/>
        <v/>
      </c>
      <c r="S76" s="312" t="str">
        <f t="shared" si="22"/>
        <v/>
      </c>
      <c r="T76" s="312" t="str">
        <f t="shared" si="22"/>
        <v/>
      </c>
      <c r="U76" s="312" t="str">
        <f t="shared" si="22"/>
        <v/>
      </c>
      <c r="V76" s="312" t="str">
        <f t="shared" si="22"/>
        <v/>
      </c>
      <c r="W76" s="312" t="str">
        <f t="shared" si="22"/>
        <v/>
      </c>
      <c r="X76" s="312" t="str">
        <f t="shared" si="22"/>
        <v/>
      </c>
      <c r="Y76" s="407"/>
      <c r="Z76" s="311">
        <v>15</v>
      </c>
      <c r="AA76" s="312" t="str">
        <f t="shared" si="16"/>
        <v/>
      </c>
      <c r="AB76" s="312" t="str">
        <f t="shared" si="17"/>
        <v/>
      </c>
      <c r="AC76" s="324" t="str">
        <f t="shared" si="18"/>
        <v/>
      </c>
      <c r="AD76" s="312" t="str">
        <f t="shared" si="26"/>
        <v/>
      </c>
      <c r="AE76" s="312" t="str">
        <f t="shared" si="23"/>
        <v/>
      </c>
      <c r="AF76" s="312" t="str">
        <f t="shared" si="23"/>
        <v/>
      </c>
      <c r="AG76" s="312" t="str">
        <f t="shared" si="23"/>
        <v/>
      </c>
      <c r="AH76" s="312" t="str">
        <f t="shared" si="23"/>
        <v/>
      </c>
      <c r="AI76" s="312" t="str">
        <f t="shared" si="23"/>
        <v/>
      </c>
      <c r="AJ76" s="312" t="str">
        <f t="shared" si="23"/>
        <v/>
      </c>
      <c r="AK76" s="312" t="str">
        <f t="shared" si="23"/>
        <v/>
      </c>
      <c r="AL76" s="312" t="str">
        <f t="shared" si="23"/>
        <v/>
      </c>
      <c r="AM76" s="312" t="str">
        <f t="shared" si="23"/>
        <v/>
      </c>
      <c r="AN76" s="312" t="str">
        <f t="shared" si="23"/>
        <v/>
      </c>
      <c r="AO76" s="312" t="str">
        <f t="shared" si="23"/>
        <v/>
      </c>
      <c r="AP76" s="312" t="str">
        <f t="shared" si="23"/>
        <v/>
      </c>
      <c r="AQ76" s="312" t="str">
        <f t="shared" si="23"/>
        <v/>
      </c>
      <c r="AR76" s="312" t="str">
        <f t="shared" si="23"/>
        <v/>
      </c>
      <c r="AS76" s="312" t="str">
        <f t="shared" si="23"/>
        <v/>
      </c>
      <c r="AT76" s="312" t="str">
        <f t="shared" si="23"/>
        <v/>
      </c>
      <c r="AU76" s="312" t="str">
        <f t="shared" si="23"/>
        <v/>
      </c>
      <c r="AV76" s="312" t="str">
        <f t="shared" si="23"/>
        <v/>
      </c>
      <c r="AW76" s="312" t="str">
        <f t="shared" si="23"/>
        <v/>
      </c>
      <c r="AY76" s="311">
        <v>15</v>
      </c>
      <c r="AZ76" s="312" t="str">
        <f t="shared" si="19"/>
        <v/>
      </c>
      <c r="BA76" s="312" t="str">
        <f t="shared" si="20"/>
        <v/>
      </c>
      <c r="BB76" s="324" t="str">
        <f t="shared" si="21"/>
        <v/>
      </c>
      <c r="BC76" s="312" t="str">
        <f t="shared" si="27"/>
        <v/>
      </c>
      <c r="BD76" s="312" t="str">
        <f t="shared" si="27"/>
        <v/>
      </c>
      <c r="BE76" s="312" t="str">
        <f t="shared" si="27"/>
        <v/>
      </c>
      <c r="BF76" s="312" t="str">
        <f t="shared" si="27"/>
        <v/>
      </c>
      <c r="BG76" s="312" t="str">
        <f t="shared" si="27"/>
        <v/>
      </c>
      <c r="BH76" s="312" t="str">
        <f t="shared" si="27"/>
        <v/>
      </c>
      <c r="BI76" s="312" t="str">
        <f t="shared" si="27"/>
        <v/>
      </c>
      <c r="BJ76" s="312" t="str">
        <f t="shared" si="27"/>
        <v/>
      </c>
      <c r="BK76" s="312" t="str">
        <f t="shared" si="27"/>
        <v/>
      </c>
      <c r="BL76" s="312" t="str">
        <f t="shared" si="27"/>
        <v/>
      </c>
      <c r="BM76" s="312" t="str">
        <f t="shared" si="27"/>
        <v/>
      </c>
      <c r="BN76" s="312" t="str">
        <f t="shared" si="27"/>
        <v/>
      </c>
      <c r="BO76" s="312" t="str">
        <f t="shared" si="27"/>
        <v/>
      </c>
      <c r="BP76" s="312" t="str">
        <f t="shared" si="27"/>
        <v/>
      </c>
      <c r="BQ76" s="312" t="str">
        <f t="shared" si="27"/>
        <v/>
      </c>
      <c r="BR76" s="312" t="str">
        <f t="shared" si="27"/>
        <v/>
      </c>
      <c r="BS76" s="312" t="str">
        <f t="shared" si="27"/>
        <v/>
      </c>
      <c r="BT76" s="312" t="str">
        <f t="shared" si="27"/>
        <v/>
      </c>
      <c r="BU76" s="312" t="str">
        <f t="shared" si="27"/>
        <v/>
      </c>
      <c r="BV76" s="312" t="str">
        <f t="shared" si="27"/>
        <v/>
      </c>
    </row>
    <row r="77" spans="1:74" ht="15.95" hidden="1" customHeight="1">
      <c r="A77" s="311">
        <v>16</v>
      </c>
      <c r="B77" s="312" t="str">
        <f t="shared" si="12"/>
        <v/>
      </c>
      <c r="C77" s="312" t="str">
        <f t="shared" si="12"/>
        <v/>
      </c>
      <c r="D77" s="369" t="str">
        <f t="shared" si="12"/>
        <v/>
      </c>
      <c r="E77" s="312" t="str">
        <f t="shared" si="25"/>
        <v/>
      </c>
      <c r="F77" s="312" t="str">
        <f t="shared" si="22"/>
        <v/>
      </c>
      <c r="G77" s="312" t="str">
        <f t="shared" si="22"/>
        <v/>
      </c>
      <c r="H77" s="312" t="str">
        <f t="shared" si="22"/>
        <v/>
      </c>
      <c r="I77" s="312" t="str">
        <f t="shared" si="22"/>
        <v/>
      </c>
      <c r="J77" s="312" t="str">
        <f t="shared" si="22"/>
        <v/>
      </c>
      <c r="K77" s="312" t="str">
        <f t="shared" si="22"/>
        <v/>
      </c>
      <c r="L77" s="312" t="str">
        <f t="shared" si="22"/>
        <v/>
      </c>
      <c r="M77" s="312" t="str">
        <f t="shared" si="22"/>
        <v/>
      </c>
      <c r="N77" s="312" t="str">
        <f t="shared" si="22"/>
        <v/>
      </c>
      <c r="O77" s="312" t="str">
        <f t="shared" si="22"/>
        <v/>
      </c>
      <c r="P77" s="312" t="str">
        <f t="shared" si="22"/>
        <v/>
      </c>
      <c r="Q77" s="312" t="str">
        <f t="shared" si="22"/>
        <v/>
      </c>
      <c r="R77" s="312" t="str">
        <f t="shared" si="22"/>
        <v/>
      </c>
      <c r="S77" s="312" t="str">
        <f t="shared" si="22"/>
        <v/>
      </c>
      <c r="T77" s="312" t="str">
        <f t="shared" si="22"/>
        <v/>
      </c>
      <c r="U77" s="312" t="str">
        <f t="shared" si="22"/>
        <v/>
      </c>
      <c r="V77" s="312" t="str">
        <f t="shared" si="22"/>
        <v/>
      </c>
      <c r="W77" s="312" t="str">
        <f t="shared" si="22"/>
        <v/>
      </c>
      <c r="X77" s="312" t="str">
        <f t="shared" si="22"/>
        <v/>
      </c>
      <c r="Y77" s="407"/>
      <c r="Z77" s="311">
        <v>16</v>
      </c>
      <c r="AA77" s="312" t="str">
        <f t="shared" si="16"/>
        <v/>
      </c>
      <c r="AB77" s="312" t="str">
        <f t="shared" si="17"/>
        <v/>
      </c>
      <c r="AC77" s="324" t="str">
        <f t="shared" si="18"/>
        <v/>
      </c>
      <c r="AD77" s="312" t="str">
        <f t="shared" si="26"/>
        <v/>
      </c>
      <c r="AE77" s="312" t="str">
        <f t="shared" si="23"/>
        <v/>
      </c>
      <c r="AF77" s="312" t="str">
        <f t="shared" si="23"/>
        <v/>
      </c>
      <c r="AG77" s="312" t="str">
        <f t="shared" si="23"/>
        <v/>
      </c>
      <c r="AH77" s="312" t="str">
        <f t="shared" si="23"/>
        <v/>
      </c>
      <c r="AI77" s="312" t="str">
        <f t="shared" si="23"/>
        <v/>
      </c>
      <c r="AJ77" s="312" t="str">
        <f t="shared" si="23"/>
        <v/>
      </c>
      <c r="AK77" s="312" t="str">
        <f t="shared" si="23"/>
        <v/>
      </c>
      <c r="AL77" s="312" t="str">
        <f t="shared" si="23"/>
        <v/>
      </c>
      <c r="AM77" s="312" t="str">
        <f t="shared" si="23"/>
        <v/>
      </c>
      <c r="AN77" s="312" t="str">
        <f t="shared" si="23"/>
        <v/>
      </c>
      <c r="AO77" s="312" t="str">
        <f t="shared" si="23"/>
        <v/>
      </c>
      <c r="AP77" s="312" t="str">
        <f t="shared" si="23"/>
        <v/>
      </c>
      <c r="AQ77" s="312" t="str">
        <f t="shared" si="23"/>
        <v/>
      </c>
      <c r="AR77" s="312" t="str">
        <f t="shared" si="23"/>
        <v/>
      </c>
      <c r="AS77" s="312" t="str">
        <f t="shared" si="23"/>
        <v/>
      </c>
      <c r="AT77" s="312" t="str">
        <f t="shared" si="23"/>
        <v/>
      </c>
      <c r="AU77" s="312" t="str">
        <f t="shared" si="23"/>
        <v/>
      </c>
      <c r="AV77" s="312" t="str">
        <f t="shared" si="23"/>
        <v/>
      </c>
      <c r="AW77" s="312" t="str">
        <f t="shared" si="23"/>
        <v/>
      </c>
      <c r="AY77" s="311">
        <v>16</v>
      </c>
      <c r="AZ77" s="312" t="str">
        <f t="shared" si="19"/>
        <v/>
      </c>
      <c r="BA77" s="312" t="str">
        <f t="shared" si="20"/>
        <v/>
      </c>
      <c r="BB77" s="324" t="str">
        <f t="shared" si="21"/>
        <v/>
      </c>
      <c r="BC77" s="312" t="str">
        <f t="shared" si="27"/>
        <v/>
      </c>
      <c r="BD77" s="312" t="str">
        <f t="shared" si="27"/>
        <v/>
      </c>
      <c r="BE77" s="312" t="str">
        <f t="shared" si="27"/>
        <v/>
      </c>
      <c r="BF77" s="312" t="str">
        <f t="shared" si="27"/>
        <v/>
      </c>
      <c r="BG77" s="312" t="str">
        <f t="shared" si="27"/>
        <v/>
      </c>
      <c r="BH77" s="312" t="str">
        <f t="shared" si="27"/>
        <v/>
      </c>
      <c r="BI77" s="312" t="str">
        <f t="shared" si="27"/>
        <v/>
      </c>
      <c r="BJ77" s="312" t="str">
        <f t="shared" si="27"/>
        <v/>
      </c>
      <c r="BK77" s="312" t="str">
        <f t="shared" si="27"/>
        <v/>
      </c>
      <c r="BL77" s="312" t="str">
        <f t="shared" si="27"/>
        <v/>
      </c>
      <c r="BM77" s="312" t="str">
        <f t="shared" si="27"/>
        <v/>
      </c>
      <c r="BN77" s="312" t="str">
        <f t="shared" si="27"/>
        <v/>
      </c>
      <c r="BO77" s="312" t="str">
        <f t="shared" si="27"/>
        <v/>
      </c>
      <c r="BP77" s="312" t="str">
        <f t="shared" si="27"/>
        <v/>
      </c>
      <c r="BQ77" s="312" t="str">
        <f t="shared" si="27"/>
        <v/>
      </c>
      <c r="BR77" s="312" t="str">
        <f t="shared" si="27"/>
        <v/>
      </c>
      <c r="BS77" s="312" t="str">
        <f t="shared" si="27"/>
        <v/>
      </c>
      <c r="BT77" s="312" t="str">
        <f t="shared" si="27"/>
        <v/>
      </c>
      <c r="BU77" s="312" t="str">
        <f t="shared" si="27"/>
        <v/>
      </c>
      <c r="BV77" s="312" t="str">
        <f t="shared" si="27"/>
        <v/>
      </c>
    </row>
    <row r="78" spans="1:74" ht="15.95" hidden="1" customHeight="1">
      <c r="A78" s="311">
        <v>17</v>
      </c>
      <c r="B78" s="312" t="str">
        <f t="shared" ref="B78:D93" si="28">B24</f>
        <v/>
      </c>
      <c r="C78" s="312" t="str">
        <f t="shared" si="28"/>
        <v/>
      </c>
      <c r="D78" s="369" t="str">
        <f t="shared" si="28"/>
        <v/>
      </c>
      <c r="E78" s="312" t="str">
        <f t="shared" si="25"/>
        <v/>
      </c>
      <c r="F78" s="312" t="str">
        <f t="shared" si="22"/>
        <v/>
      </c>
      <c r="G78" s="312" t="str">
        <f t="shared" si="22"/>
        <v/>
      </c>
      <c r="H78" s="312" t="str">
        <f t="shared" si="22"/>
        <v/>
      </c>
      <c r="I78" s="312" t="str">
        <f t="shared" si="22"/>
        <v/>
      </c>
      <c r="J78" s="312" t="str">
        <f t="shared" si="22"/>
        <v/>
      </c>
      <c r="K78" s="312" t="str">
        <f t="shared" si="22"/>
        <v/>
      </c>
      <c r="L78" s="312" t="str">
        <f t="shared" si="22"/>
        <v/>
      </c>
      <c r="M78" s="312" t="str">
        <f t="shared" si="22"/>
        <v/>
      </c>
      <c r="N78" s="312" t="str">
        <f t="shared" si="22"/>
        <v/>
      </c>
      <c r="O78" s="312" t="str">
        <f t="shared" si="22"/>
        <v/>
      </c>
      <c r="P78" s="312" t="str">
        <f t="shared" si="22"/>
        <v/>
      </c>
      <c r="Q78" s="312" t="str">
        <f t="shared" si="22"/>
        <v/>
      </c>
      <c r="R78" s="312" t="str">
        <f t="shared" si="22"/>
        <v/>
      </c>
      <c r="S78" s="312" t="str">
        <f t="shared" si="22"/>
        <v/>
      </c>
      <c r="T78" s="312" t="str">
        <f t="shared" si="22"/>
        <v/>
      </c>
      <c r="U78" s="312" t="str">
        <f t="shared" si="22"/>
        <v/>
      </c>
      <c r="V78" s="312" t="str">
        <f t="shared" si="22"/>
        <v/>
      </c>
      <c r="W78" s="312" t="str">
        <f t="shared" si="22"/>
        <v/>
      </c>
      <c r="X78" s="312" t="str">
        <f t="shared" si="22"/>
        <v/>
      </c>
      <c r="Y78" s="407"/>
      <c r="Z78" s="311">
        <v>17</v>
      </c>
      <c r="AA78" s="312" t="str">
        <f t="shared" si="16"/>
        <v/>
      </c>
      <c r="AB78" s="312" t="str">
        <f t="shared" si="17"/>
        <v/>
      </c>
      <c r="AC78" s="324" t="str">
        <f t="shared" si="18"/>
        <v/>
      </c>
      <c r="AD78" s="312" t="str">
        <f t="shared" si="26"/>
        <v/>
      </c>
      <c r="AE78" s="312" t="str">
        <f t="shared" si="23"/>
        <v/>
      </c>
      <c r="AF78" s="312" t="str">
        <f t="shared" si="23"/>
        <v/>
      </c>
      <c r="AG78" s="312" t="str">
        <f t="shared" si="23"/>
        <v/>
      </c>
      <c r="AH78" s="312" t="str">
        <f t="shared" si="23"/>
        <v/>
      </c>
      <c r="AI78" s="312" t="str">
        <f t="shared" si="23"/>
        <v/>
      </c>
      <c r="AJ78" s="312" t="str">
        <f t="shared" si="23"/>
        <v/>
      </c>
      <c r="AK78" s="312" t="str">
        <f t="shared" si="23"/>
        <v/>
      </c>
      <c r="AL78" s="312" t="str">
        <f t="shared" si="23"/>
        <v/>
      </c>
      <c r="AM78" s="312" t="str">
        <f t="shared" si="23"/>
        <v/>
      </c>
      <c r="AN78" s="312" t="str">
        <f t="shared" si="23"/>
        <v/>
      </c>
      <c r="AO78" s="312" t="str">
        <f t="shared" si="23"/>
        <v/>
      </c>
      <c r="AP78" s="312" t="str">
        <f t="shared" si="23"/>
        <v/>
      </c>
      <c r="AQ78" s="312" t="str">
        <f t="shared" si="23"/>
        <v/>
      </c>
      <c r="AR78" s="312" t="str">
        <f t="shared" si="23"/>
        <v/>
      </c>
      <c r="AS78" s="312" t="str">
        <f t="shared" si="23"/>
        <v/>
      </c>
      <c r="AT78" s="312" t="str">
        <f t="shared" si="23"/>
        <v/>
      </c>
      <c r="AU78" s="312" t="str">
        <f t="shared" si="23"/>
        <v/>
      </c>
      <c r="AV78" s="312" t="str">
        <f t="shared" si="23"/>
        <v/>
      </c>
      <c r="AW78" s="312" t="str">
        <f t="shared" si="23"/>
        <v/>
      </c>
      <c r="AY78" s="311">
        <v>17</v>
      </c>
      <c r="AZ78" s="312" t="str">
        <f t="shared" si="19"/>
        <v/>
      </c>
      <c r="BA78" s="312" t="str">
        <f t="shared" si="20"/>
        <v/>
      </c>
      <c r="BB78" s="324" t="str">
        <f t="shared" si="21"/>
        <v/>
      </c>
      <c r="BC78" s="312" t="str">
        <f t="shared" si="27"/>
        <v/>
      </c>
      <c r="BD78" s="312" t="str">
        <f t="shared" si="27"/>
        <v/>
      </c>
      <c r="BE78" s="312" t="str">
        <f t="shared" si="27"/>
        <v/>
      </c>
      <c r="BF78" s="312" t="str">
        <f t="shared" si="27"/>
        <v/>
      </c>
      <c r="BG78" s="312" t="str">
        <f t="shared" si="27"/>
        <v/>
      </c>
      <c r="BH78" s="312" t="str">
        <f t="shared" si="27"/>
        <v/>
      </c>
      <c r="BI78" s="312" t="str">
        <f t="shared" si="27"/>
        <v/>
      </c>
      <c r="BJ78" s="312" t="str">
        <f t="shared" si="27"/>
        <v/>
      </c>
      <c r="BK78" s="312" t="str">
        <f t="shared" si="27"/>
        <v/>
      </c>
      <c r="BL78" s="312" t="str">
        <f t="shared" si="27"/>
        <v/>
      </c>
      <c r="BM78" s="312" t="str">
        <f t="shared" si="27"/>
        <v/>
      </c>
      <c r="BN78" s="312" t="str">
        <f t="shared" si="27"/>
        <v/>
      </c>
      <c r="BO78" s="312" t="str">
        <f t="shared" si="27"/>
        <v/>
      </c>
      <c r="BP78" s="312" t="str">
        <f t="shared" si="27"/>
        <v/>
      </c>
      <c r="BQ78" s="312" t="str">
        <f t="shared" si="27"/>
        <v/>
      </c>
      <c r="BR78" s="312" t="str">
        <f t="shared" si="27"/>
        <v/>
      </c>
      <c r="BS78" s="312" t="str">
        <f t="shared" si="27"/>
        <v/>
      </c>
      <c r="BT78" s="312" t="str">
        <f t="shared" si="27"/>
        <v/>
      </c>
      <c r="BU78" s="312" t="str">
        <f t="shared" si="27"/>
        <v/>
      </c>
      <c r="BV78" s="312" t="str">
        <f t="shared" si="27"/>
        <v/>
      </c>
    </row>
    <row r="79" spans="1:74" ht="15.95" hidden="1" customHeight="1">
      <c r="A79" s="311">
        <v>18</v>
      </c>
      <c r="B79" s="312" t="str">
        <f t="shared" si="28"/>
        <v/>
      </c>
      <c r="C79" s="312" t="str">
        <f t="shared" si="28"/>
        <v/>
      </c>
      <c r="D79" s="369" t="str">
        <f t="shared" si="28"/>
        <v/>
      </c>
      <c r="E79" s="312" t="str">
        <f t="shared" si="25"/>
        <v/>
      </c>
      <c r="F79" s="312" t="str">
        <f t="shared" si="22"/>
        <v/>
      </c>
      <c r="G79" s="312" t="str">
        <f t="shared" si="22"/>
        <v/>
      </c>
      <c r="H79" s="312" t="str">
        <f t="shared" si="22"/>
        <v/>
      </c>
      <c r="I79" s="312" t="str">
        <f t="shared" si="22"/>
        <v/>
      </c>
      <c r="J79" s="312" t="str">
        <f t="shared" si="22"/>
        <v/>
      </c>
      <c r="K79" s="312" t="str">
        <f t="shared" si="22"/>
        <v/>
      </c>
      <c r="L79" s="312" t="str">
        <f t="shared" si="22"/>
        <v/>
      </c>
      <c r="M79" s="312" t="str">
        <f t="shared" si="22"/>
        <v/>
      </c>
      <c r="N79" s="312" t="str">
        <f t="shared" si="22"/>
        <v/>
      </c>
      <c r="O79" s="312" t="str">
        <f t="shared" si="22"/>
        <v/>
      </c>
      <c r="P79" s="312" t="str">
        <f t="shared" si="22"/>
        <v/>
      </c>
      <c r="Q79" s="312" t="str">
        <f t="shared" si="22"/>
        <v/>
      </c>
      <c r="R79" s="312" t="str">
        <f t="shared" si="22"/>
        <v/>
      </c>
      <c r="S79" s="312" t="str">
        <f t="shared" si="22"/>
        <v/>
      </c>
      <c r="T79" s="312" t="str">
        <f t="shared" si="22"/>
        <v/>
      </c>
      <c r="U79" s="312" t="str">
        <f t="shared" si="22"/>
        <v/>
      </c>
      <c r="V79" s="312" t="str">
        <f t="shared" si="22"/>
        <v/>
      </c>
      <c r="W79" s="312" t="str">
        <f t="shared" si="22"/>
        <v/>
      </c>
      <c r="X79" s="312" t="str">
        <f t="shared" si="22"/>
        <v/>
      </c>
      <c r="Y79" s="407"/>
      <c r="Z79" s="311">
        <v>18</v>
      </c>
      <c r="AA79" s="312" t="str">
        <f t="shared" si="16"/>
        <v/>
      </c>
      <c r="AB79" s="312" t="str">
        <f t="shared" si="17"/>
        <v/>
      </c>
      <c r="AC79" s="324" t="str">
        <f t="shared" si="18"/>
        <v/>
      </c>
      <c r="AD79" s="312" t="str">
        <f t="shared" si="26"/>
        <v/>
      </c>
      <c r="AE79" s="312" t="str">
        <f t="shared" si="23"/>
        <v/>
      </c>
      <c r="AF79" s="312" t="str">
        <f t="shared" si="23"/>
        <v/>
      </c>
      <c r="AG79" s="312" t="str">
        <f t="shared" si="23"/>
        <v/>
      </c>
      <c r="AH79" s="312" t="str">
        <f t="shared" si="23"/>
        <v/>
      </c>
      <c r="AI79" s="312" t="str">
        <f t="shared" si="23"/>
        <v/>
      </c>
      <c r="AJ79" s="312" t="str">
        <f t="shared" si="23"/>
        <v/>
      </c>
      <c r="AK79" s="312" t="str">
        <f t="shared" si="23"/>
        <v/>
      </c>
      <c r="AL79" s="312" t="str">
        <f t="shared" si="23"/>
        <v/>
      </c>
      <c r="AM79" s="312" t="str">
        <f t="shared" si="23"/>
        <v/>
      </c>
      <c r="AN79" s="312" t="str">
        <f t="shared" si="23"/>
        <v/>
      </c>
      <c r="AO79" s="312" t="str">
        <f t="shared" si="23"/>
        <v/>
      </c>
      <c r="AP79" s="312" t="str">
        <f t="shared" si="23"/>
        <v/>
      </c>
      <c r="AQ79" s="312" t="str">
        <f t="shared" si="23"/>
        <v/>
      </c>
      <c r="AR79" s="312" t="str">
        <f t="shared" si="23"/>
        <v/>
      </c>
      <c r="AS79" s="312" t="str">
        <f t="shared" si="23"/>
        <v/>
      </c>
      <c r="AT79" s="312" t="str">
        <f t="shared" si="23"/>
        <v/>
      </c>
      <c r="AU79" s="312" t="str">
        <f t="shared" si="23"/>
        <v/>
      </c>
      <c r="AV79" s="312" t="str">
        <f t="shared" si="23"/>
        <v/>
      </c>
      <c r="AW79" s="312" t="str">
        <f t="shared" si="23"/>
        <v/>
      </c>
      <c r="AY79" s="311">
        <v>18</v>
      </c>
      <c r="AZ79" s="312" t="str">
        <f t="shared" si="19"/>
        <v/>
      </c>
      <c r="BA79" s="312" t="str">
        <f t="shared" si="20"/>
        <v/>
      </c>
      <c r="BB79" s="324" t="str">
        <f t="shared" si="21"/>
        <v/>
      </c>
      <c r="BC79" s="312" t="str">
        <f t="shared" si="27"/>
        <v/>
      </c>
      <c r="BD79" s="312" t="str">
        <f t="shared" si="27"/>
        <v/>
      </c>
      <c r="BE79" s="312" t="str">
        <f t="shared" si="27"/>
        <v/>
      </c>
      <c r="BF79" s="312" t="str">
        <f t="shared" si="27"/>
        <v/>
      </c>
      <c r="BG79" s="312" t="str">
        <f t="shared" si="27"/>
        <v/>
      </c>
      <c r="BH79" s="312" t="str">
        <f t="shared" si="27"/>
        <v/>
      </c>
      <c r="BI79" s="312" t="str">
        <f t="shared" si="27"/>
        <v/>
      </c>
      <c r="BJ79" s="312" t="str">
        <f t="shared" si="27"/>
        <v/>
      </c>
      <c r="BK79" s="312" t="str">
        <f t="shared" si="27"/>
        <v/>
      </c>
      <c r="BL79" s="312" t="str">
        <f t="shared" si="27"/>
        <v/>
      </c>
      <c r="BM79" s="312" t="str">
        <f t="shared" si="27"/>
        <v/>
      </c>
      <c r="BN79" s="312" t="str">
        <f t="shared" si="27"/>
        <v/>
      </c>
      <c r="BO79" s="312" t="str">
        <f t="shared" si="27"/>
        <v/>
      </c>
      <c r="BP79" s="312" t="str">
        <f t="shared" si="27"/>
        <v/>
      </c>
      <c r="BQ79" s="312" t="str">
        <f t="shared" si="27"/>
        <v/>
      </c>
      <c r="BR79" s="312" t="str">
        <f t="shared" si="27"/>
        <v/>
      </c>
      <c r="BS79" s="312" t="str">
        <f t="shared" si="27"/>
        <v/>
      </c>
      <c r="BT79" s="312" t="str">
        <f t="shared" si="27"/>
        <v/>
      </c>
      <c r="BU79" s="312" t="str">
        <f t="shared" si="27"/>
        <v/>
      </c>
      <c r="BV79" s="312" t="str">
        <f t="shared" si="27"/>
        <v/>
      </c>
    </row>
    <row r="80" spans="1:74" ht="15.95" hidden="1" customHeight="1">
      <c r="A80" s="311">
        <v>19</v>
      </c>
      <c r="B80" s="312" t="str">
        <f t="shared" si="28"/>
        <v/>
      </c>
      <c r="C80" s="312" t="str">
        <f t="shared" si="28"/>
        <v/>
      </c>
      <c r="D80" s="369" t="str">
        <f t="shared" si="28"/>
        <v/>
      </c>
      <c r="E80" s="312" t="str">
        <f t="shared" si="25"/>
        <v/>
      </c>
      <c r="F80" s="312" t="str">
        <f t="shared" si="22"/>
        <v/>
      </c>
      <c r="G80" s="312" t="str">
        <f t="shared" si="22"/>
        <v/>
      </c>
      <c r="H80" s="312" t="str">
        <f t="shared" si="22"/>
        <v/>
      </c>
      <c r="I80" s="312" t="str">
        <f t="shared" si="22"/>
        <v/>
      </c>
      <c r="J80" s="312" t="str">
        <f t="shared" si="22"/>
        <v/>
      </c>
      <c r="K80" s="312" t="str">
        <f t="shared" si="22"/>
        <v/>
      </c>
      <c r="L80" s="312" t="str">
        <f t="shared" si="22"/>
        <v/>
      </c>
      <c r="M80" s="312" t="str">
        <f t="shared" si="22"/>
        <v/>
      </c>
      <c r="N80" s="312" t="str">
        <f t="shared" si="22"/>
        <v/>
      </c>
      <c r="O80" s="312" t="str">
        <f t="shared" si="22"/>
        <v/>
      </c>
      <c r="P80" s="312" t="str">
        <f t="shared" si="22"/>
        <v/>
      </c>
      <c r="Q80" s="312" t="str">
        <f t="shared" si="22"/>
        <v/>
      </c>
      <c r="R80" s="312" t="str">
        <f t="shared" si="22"/>
        <v/>
      </c>
      <c r="S80" s="312" t="str">
        <f t="shared" si="22"/>
        <v/>
      </c>
      <c r="T80" s="312" t="str">
        <f t="shared" si="22"/>
        <v/>
      </c>
      <c r="U80" s="312" t="str">
        <f t="shared" si="22"/>
        <v/>
      </c>
      <c r="V80" s="312" t="str">
        <f t="shared" si="22"/>
        <v/>
      </c>
      <c r="W80" s="312" t="str">
        <f t="shared" si="22"/>
        <v/>
      </c>
      <c r="X80" s="312" t="str">
        <f t="shared" si="22"/>
        <v/>
      </c>
      <c r="Y80" s="407"/>
      <c r="Z80" s="311">
        <v>19</v>
      </c>
      <c r="AA80" s="312" t="str">
        <f t="shared" si="16"/>
        <v/>
      </c>
      <c r="AB80" s="312" t="str">
        <f t="shared" si="17"/>
        <v/>
      </c>
      <c r="AC80" s="324" t="str">
        <f t="shared" si="18"/>
        <v/>
      </c>
      <c r="AD80" s="312" t="str">
        <f t="shared" si="26"/>
        <v/>
      </c>
      <c r="AE80" s="312" t="str">
        <f t="shared" si="23"/>
        <v/>
      </c>
      <c r="AF80" s="312" t="str">
        <f t="shared" si="23"/>
        <v/>
      </c>
      <c r="AG80" s="312" t="str">
        <f t="shared" si="23"/>
        <v/>
      </c>
      <c r="AH80" s="312" t="str">
        <f t="shared" si="23"/>
        <v/>
      </c>
      <c r="AI80" s="312" t="str">
        <f t="shared" si="23"/>
        <v/>
      </c>
      <c r="AJ80" s="312" t="str">
        <f t="shared" si="23"/>
        <v/>
      </c>
      <c r="AK80" s="312" t="str">
        <f t="shared" si="23"/>
        <v/>
      </c>
      <c r="AL80" s="312" t="str">
        <f t="shared" si="23"/>
        <v/>
      </c>
      <c r="AM80" s="312" t="str">
        <f t="shared" si="23"/>
        <v/>
      </c>
      <c r="AN80" s="312" t="str">
        <f t="shared" si="23"/>
        <v/>
      </c>
      <c r="AO80" s="312" t="str">
        <f t="shared" si="23"/>
        <v/>
      </c>
      <c r="AP80" s="312" t="str">
        <f t="shared" si="23"/>
        <v/>
      </c>
      <c r="AQ80" s="312" t="str">
        <f t="shared" si="23"/>
        <v/>
      </c>
      <c r="AR80" s="312" t="str">
        <f t="shared" si="23"/>
        <v/>
      </c>
      <c r="AS80" s="312" t="str">
        <f t="shared" si="23"/>
        <v/>
      </c>
      <c r="AT80" s="312" t="str">
        <f t="shared" si="23"/>
        <v/>
      </c>
      <c r="AU80" s="312" t="str">
        <f t="shared" si="23"/>
        <v/>
      </c>
      <c r="AV80" s="312" t="str">
        <f t="shared" si="23"/>
        <v/>
      </c>
      <c r="AW80" s="312" t="str">
        <f t="shared" si="23"/>
        <v/>
      </c>
      <c r="AY80" s="311">
        <v>19</v>
      </c>
      <c r="AZ80" s="312" t="str">
        <f t="shared" si="19"/>
        <v/>
      </c>
      <c r="BA80" s="312" t="str">
        <f t="shared" si="20"/>
        <v/>
      </c>
      <c r="BB80" s="324" t="str">
        <f t="shared" si="21"/>
        <v/>
      </c>
      <c r="BC80" s="312" t="str">
        <f t="shared" si="27"/>
        <v/>
      </c>
      <c r="BD80" s="312" t="str">
        <f t="shared" si="27"/>
        <v/>
      </c>
      <c r="BE80" s="312" t="str">
        <f t="shared" si="27"/>
        <v/>
      </c>
      <c r="BF80" s="312" t="str">
        <f t="shared" si="27"/>
        <v/>
      </c>
      <c r="BG80" s="312" t="str">
        <f t="shared" si="27"/>
        <v/>
      </c>
      <c r="BH80" s="312" t="str">
        <f t="shared" si="27"/>
        <v/>
      </c>
      <c r="BI80" s="312" t="str">
        <f t="shared" si="27"/>
        <v/>
      </c>
      <c r="BJ80" s="312" t="str">
        <f t="shared" si="27"/>
        <v/>
      </c>
      <c r="BK80" s="312" t="str">
        <f t="shared" si="27"/>
        <v/>
      </c>
      <c r="BL80" s="312" t="str">
        <f t="shared" si="27"/>
        <v/>
      </c>
      <c r="BM80" s="312" t="str">
        <f t="shared" si="27"/>
        <v/>
      </c>
      <c r="BN80" s="312" t="str">
        <f t="shared" si="27"/>
        <v/>
      </c>
      <c r="BO80" s="312" t="str">
        <f t="shared" si="27"/>
        <v/>
      </c>
      <c r="BP80" s="312" t="str">
        <f t="shared" si="27"/>
        <v/>
      </c>
      <c r="BQ80" s="312" t="str">
        <f t="shared" si="27"/>
        <v/>
      </c>
      <c r="BR80" s="312" t="str">
        <f t="shared" si="27"/>
        <v/>
      </c>
      <c r="BS80" s="312" t="str">
        <f t="shared" si="27"/>
        <v/>
      </c>
      <c r="BT80" s="312" t="str">
        <f t="shared" si="27"/>
        <v/>
      </c>
      <c r="BU80" s="312" t="str">
        <f t="shared" si="27"/>
        <v/>
      </c>
      <c r="BV80" s="312" t="str">
        <f t="shared" si="27"/>
        <v/>
      </c>
    </row>
    <row r="81" spans="1:74" ht="15.95" hidden="1" customHeight="1">
      <c r="A81" s="311">
        <v>20</v>
      </c>
      <c r="B81" s="312" t="str">
        <f t="shared" si="28"/>
        <v/>
      </c>
      <c r="C81" s="312" t="str">
        <f t="shared" si="28"/>
        <v/>
      </c>
      <c r="D81" s="369" t="str">
        <f t="shared" si="28"/>
        <v/>
      </c>
      <c r="E81" s="312" t="str">
        <f t="shared" si="25"/>
        <v/>
      </c>
      <c r="F81" s="312" t="str">
        <f t="shared" si="22"/>
        <v/>
      </c>
      <c r="G81" s="312" t="str">
        <f t="shared" si="22"/>
        <v/>
      </c>
      <c r="H81" s="312" t="str">
        <f t="shared" si="22"/>
        <v/>
      </c>
      <c r="I81" s="312" t="str">
        <f t="shared" si="22"/>
        <v/>
      </c>
      <c r="J81" s="312" t="str">
        <f t="shared" si="22"/>
        <v/>
      </c>
      <c r="K81" s="312" t="str">
        <f t="shared" si="22"/>
        <v/>
      </c>
      <c r="L81" s="312" t="str">
        <f t="shared" si="22"/>
        <v/>
      </c>
      <c r="M81" s="312" t="str">
        <f t="shared" si="22"/>
        <v/>
      </c>
      <c r="N81" s="312" t="str">
        <f t="shared" si="22"/>
        <v/>
      </c>
      <c r="O81" s="312" t="str">
        <f t="shared" si="22"/>
        <v/>
      </c>
      <c r="P81" s="312" t="str">
        <f t="shared" si="22"/>
        <v/>
      </c>
      <c r="Q81" s="312" t="str">
        <f t="shared" si="22"/>
        <v/>
      </c>
      <c r="R81" s="312" t="str">
        <f t="shared" si="22"/>
        <v/>
      </c>
      <c r="S81" s="312" t="str">
        <f t="shared" si="22"/>
        <v/>
      </c>
      <c r="T81" s="312" t="str">
        <f t="shared" si="22"/>
        <v/>
      </c>
      <c r="U81" s="312" t="str">
        <f t="shared" si="22"/>
        <v/>
      </c>
      <c r="V81" s="312" t="str">
        <f t="shared" si="22"/>
        <v/>
      </c>
      <c r="W81" s="312" t="str">
        <f t="shared" si="22"/>
        <v/>
      </c>
      <c r="X81" s="312" t="str">
        <f t="shared" si="22"/>
        <v/>
      </c>
      <c r="Y81" s="407"/>
      <c r="Z81" s="311">
        <v>20</v>
      </c>
      <c r="AA81" s="312" t="str">
        <f t="shared" si="16"/>
        <v/>
      </c>
      <c r="AB81" s="312" t="str">
        <f t="shared" si="17"/>
        <v/>
      </c>
      <c r="AC81" s="324" t="str">
        <f t="shared" si="18"/>
        <v/>
      </c>
      <c r="AD81" s="312" t="str">
        <f t="shared" si="26"/>
        <v/>
      </c>
      <c r="AE81" s="312" t="str">
        <f t="shared" si="23"/>
        <v/>
      </c>
      <c r="AF81" s="312" t="str">
        <f t="shared" si="23"/>
        <v/>
      </c>
      <c r="AG81" s="312" t="str">
        <f t="shared" si="23"/>
        <v/>
      </c>
      <c r="AH81" s="312" t="str">
        <f t="shared" si="23"/>
        <v/>
      </c>
      <c r="AI81" s="312" t="str">
        <f t="shared" si="23"/>
        <v/>
      </c>
      <c r="AJ81" s="312" t="str">
        <f t="shared" si="23"/>
        <v/>
      </c>
      <c r="AK81" s="312" t="str">
        <f t="shared" si="23"/>
        <v/>
      </c>
      <c r="AL81" s="312" t="str">
        <f t="shared" si="23"/>
        <v/>
      </c>
      <c r="AM81" s="312" t="str">
        <f t="shared" si="23"/>
        <v/>
      </c>
      <c r="AN81" s="312" t="str">
        <f t="shared" si="23"/>
        <v/>
      </c>
      <c r="AO81" s="312" t="str">
        <f t="shared" si="23"/>
        <v/>
      </c>
      <c r="AP81" s="312" t="str">
        <f t="shared" si="23"/>
        <v/>
      </c>
      <c r="AQ81" s="312" t="str">
        <f t="shared" si="23"/>
        <v/>
      </c>
      <c r="AR81" s="312" t="str">
        <f t="shared" si="23"/>
        <v/>
      </c>
      <c r="AS81" s="312" t="str">
        <f t="shared" si="23"/>
        <v/>
      </c>
      <c r="AT81" s="312" t="str">
        <f t="shared" si="23"/>
        <v/>
      </c>
      <c r="AU81" s="312" t="str">
        <f t="shared" si="23"/>
        <v/>
      </c>
      <c r="AV81" s="312" t="str">
        <f t="shared" si="23"/>
        <v/>
      </c>
      <c r="AW81" s="312" t="str">
        <f t="shared" si="23"/>
        <v/>
      </c>
      <c r="AY81" s="311">
        <v>20</v>
      </c>
      <c r="AZ81" s="312" t="str">
        <f t="shared" si="19"/>
        <v/>
      </c>
      <c r="BA81" s="312" t="str">
        <f t="shared" si="20"/>
        <v/>
      </c>
      <c r="BB81" s="324" t="str">
        <f t="shared" si="21"/>
        <v/>
      </c>
      <c r="BC81" s="312" t="str">
        <f t="shared" si="27"/>
        <v/>
      </c>
      <c r="BD81" s="312" t="str">
        <f t="shared" si="27"/>
        <v/>
      </c>
      <c r="BE81" s="312" t="str">
        <f t="shared" si="27"/>
        <v/>
      </c>
      <c r="BF81" s="312" t="str">
        <f t="shared" si="27"/>
        <v/>
      </c>
      <c r="BG81" s="312" t="str">
        <f t="shared" si="27"/>
        <v/>
      </c>
      <c r="BH81" s="312" t="str">
        <f t="shared" si="27"/>
        <v/>
      </c>
      <c r="BI81" s="312" t="str">
        <f t="shared" si="27"/>
        <v/>
      </c>
      <c r="BJ81" s="312" t="str">
        <f t="shared" si="27"/>
        <v/>
      </c>
      <c r="BK81" s="312" t="str">
        <f t="shared" si="27"/>
        <v/>
      </c>
      <c r="BL81" s="312" t="str">
        <f t="shared" si="27"/>
        <v/>
      </c>
      <c r="BM81" s="312" t="str">
        <f t="shared" si="27"/>
        <v/>
      </c>
      <c r="BN81" s="312" t="str">
        <f t="shared" si="27"/>
        <v/>
      </c>
      <c r="BO81" s="312" t="str">
        <f t="shared" si="27"/>
        <v/>
      </c>
      <c r="BP81" s="312" t="str">
        <f t="shared" si="27"/>
        <v/>
      </c>
      <c r="BQ81" s="312" t="str">
        <f t="shared" si="27"/>
        <v/>
      </c>
      <c r="BR81" s="312" t="str">
        <f t="shared" si="27"/>
        <v/>
      </c>
      <c r="BS81" s="312" t="str">
        <f t="shared" si="27"/>
        <v/>
      </c>
      <c r="BT81" s="312" t="str">
        <f t="shared" si="27"/>
        <v/>
      </c>
      <c r="BU81" s="312" t="str">
        <f t="shared" si="27"/>
        <v/>
      </c>
      <c r="BV81" s="312" t="str">
        <f t="shared" si="27"/>
        <v/>
      </c>
    </row>
    <row r="82" spans="1:74" ht="15.95" hidden="1" customHeight="1">
      <c r="A82" s="311">
        <v>21</v>
      </c>
      <c r="B82" s="312" t="str">
        <f t="shared" si="28"/>
        <v/>
      </c>
      <c r="C82" s="312" t="str">
        <f t="shared" si="28"/>
        <v/>
      </c>
      <c r="D82" s="369" t="str">
        <f t="shared" si="28"/>
        <v/>
      </c>
      <c r="E82" s="312" t="str">
        <f t="shared" si="25"/>
        <v/>
      </c>
      <c r="F82" s="312" t="str">
        <f t="shared" si="22"/>
        <v/>
      </c>
      <c r="G82" s="312" t="str">
        <f t="shared" si="22"/>
        <v/>
      </c>
      <c r="H82" s="312" t="str">
        <f t="shared" si="22"/>
        <v/>
      </c>
      <c r="I82" s="312" t="str">
        <f t="shared" si="22"/>
        <v/>
      </c>
      <c r="J82" s="312" t="str">
        <f t="shared" si="22"/>
        <v/>
      </c>
      <c r="K82" s="312" t="str">
        <f t="shared" si="22"/>
        <v/>
      </c>
      <c r="L82" s="312" t="str">
        <f t="shared" si="22"/>
        <v/>
      </c>
      <c r="M82" s="312" t="str">
        <f t="shared" si="22"/>
        <v/>
      </c>
      <c r="N82" s="312" t="str">
        <f t="shared" si="22"/>
        <v/>
      </c>
      <c r="O82" s="312" t="str">
        <f t="shared" si="22"/>
        <v/>
      </c>
      <c r="P82" s="312" t="str">
        <f t="shared" si="22"/>
        <v/>
      </c>
      <c r="Q82" s="312" t="str">
        <f t="shared" si="22"/>
        <v/>
      </c>
      <c r="R82" s="312" t="str">
        <f t="shared" si="22"/>
        <v/>
      </c>
      <c r="S82" s="312" t="str">
        <f t="shared" si="22"/>
        <v/>
      </c>
      <c r="T82" s="312" t="str">
        <f t="shared" si="22"/>
        <v/>
      </c>
      <c r="U82" s="312" t="str">
        <f t="shared" si="22"/>
        <v/>
      </c>
      <c r="V82" s="312" t="str">
        <f t="shared" si="22"/>
        <v/>
      </c>
      <c r="W82" s="312" t="str">
        <f t="shared" si="22"/>
        <v/>
      </c>
      <c r="X82" s="312" t="str">
        <f t="shared" si="22"/>
        <v/>
      </c>
      <c r="Y82" s="407"/>
      <c r="Z82" s="311">
        <v>21</v>
      </c>
      <c r="AA82" s="312" t="str">
        <f t="shared" si="16"/>
        <v/>
      </c>
      <c r="AB82" s="312" t="str">
        <f t="shared" si="17"/>
        <v/>
      </c>
      <c r="AC82" s="324" t="str">
        <f t="shared" si="18"/>
        <v/>
      </c>
      <c r="AD82" s="312" t="str">
        <f t="shared" si="26"/>
        <v/>
      </c>
      <c r="AE82" s="312" t="str">
        <f t="shared" si="23"/>
        <v/>
      </c>
      <c r="AF82" s="312" t="str">
        <f t="shared" si="23"/>
        <v/>
      </c>
      <c r="AG82" s="312" t="str">
        <f t="shared" si="23"/>
        <v/>
      </c>
      <c r="AH82" s="312" t="str">
        <f t="shared" si="23"/>
        <v/>
      </c>
      <c r="AI82" s="312" t="str">
        <f t="shared" si="23"/>
        <v/>
      </c>
      <c r="AJ82" s="312" t="str">
        <f t="shared" si="23"/>
        <v/>
      </c>
      <c r="AK82" s="312" t="str">
        <f t="shared" si="23"/>
        <v/>
      </c>
      <c r="AL82" s="312" t="str">
        <f t="shared" si="23"/>
        <v/>
      </c>
      <c r="AM82" s="312" t="str">
        <f t="shared" si="23"/>
        <v/>
      </c>
      <c r="AN82" s="312" t="str">
        <f t="shared" si="23"/>
        <v/>
      </c>
      <c r="AO82" s="312" t="str">
        <f t="shared" si="23"/>
        <v/>
      </c>
      <c r="AP82" s="312" t="str">
        <f t="shared" si="23"/>
        <v/>
      </c>
      <c r="AQ82" s="312" t="str">
        <f t="shared" si="23"/>
        <v/>
      </c>
      <c r="AR82" s="312" t="str">
        <f t="shared" si="23"/>
        <v/>
      </c>
      <c r="AS82" s="312" t="str">
        <f t="shared" si="23"/>
        <v/>
      </c>
      <c r="AT82" s="312" t="str">
        <f t="shared" si="23"/>
        <v/>
      </c>
      <c r="AU82" s="312" t="str">
        <f t="shared" si="23"/>
        <v/>
      </c>
      <c r="AV82" s="312" t="str">
        <f t="shared" si="23"/>
        <v/>
      </c>
      <c r="AW82" s="312" t="str">
        <f t="shared" si="23"/>
        <v/>
      </c>
      <c r="AY82" s="311">
        <v>21</v>
      </c>
      <c r="AZ82" s="312" t="str">
        <f t="shared" si="19"/>
        <v/>
      </c>
      <c r="BA82" s="312" t="str">
        <f t="shared" si="20"/>
        <v/>
      </c>
      <c r="BB82" s="324" t="str">
        <f t="shared" si="21"/>
        <v/>
      </c>
      <c r="BC82" s="312" t="str">
        <f t="shared" si="27"/>
        <v/>
      </c>
      <c r="BD82" s="312" t="str">
        <f t="shared" si="27"/>
        <v/>
      </c>
      <c r="BE82" s="312" t="str">
        <f t="shared" si="27"/>
        <v/>
      </c>
      <c r="BF82" s="312" t="str">
        <f t="shared" si="27"/>
        <v/>
      </c>
      <c r="BG82" s="312" t="str">
        <f t="shared" si="27"/>
        <v/>
      </c>
      <c r="BH82" s="312" t="str">
        <f t="shared" si="27"/>
        <v/>
      </c>
      <c r="BI82" s="312" t="str">
        <f t="shared" si="27"/>
        <v/>
      </c>
      <c r="BJ82" s="312" t="str">
        <f t="shared" si="27"/>
        <v/>
      </c>
      <c r="BK82" s="312" t="str">
        <f t="shared" si="27"/>
        <v/>
      </c>
      <c r="BL82" s="312" t="str">
        <f t="shared" si="27"/>
        <v/>
      </c>
      <c r="BM82" s="312" t="str">
        <f t="shared" si="27"/>
        <v/>
      </c>
      <c r="BN82" s="312" t="str">
        <f t="shared" si="27"/>
        <v/>
      </c>
      <c r="BO82" s="312" t="str">
        <f t="shared" si="27"/>
        <v/>
      </c>
      <c r="BP82" s="312" t="str">
        <f t="shared" si="27"/>
        <v/>
      </c>
      <c r="BQ82" s="312" t="str">
        <f t="shared" si="27"/>
        <v/>
      </c>
      <c r="BR82" s="312" t="str">
        <f t="shared" si="27"/>
        <v/>
      </c>
      <c r="BS82" s="312" t="str">
        <f t="shared" si="27"/>
        <v/>
      </c>
      <c r="BT82" s="312" t="str">
        <f t="shared" si="27"/>
        <v/>
      </c>
      <c r="BU82" s="312" t="str">
        <f t="shared" si="27"/>
        <v/>
      </c>
      <c r="BV82" s="312" t="str">
        <f t="shared" si="27"/>
        <v/>
      </c>
    </row>
    <row r="83" spans="1:74" ht="15.95" hidden="1" customHeight="1">
      <c r="A83" s="311">
        <v>22</v>
      </c>
      <c r="B83" s="312" t="str">
        <f t="shared" si="28"/>
        <v/>
      </c>
      <c r="C83" s="312" t="str">
        <f t="shared" si="28"/>
        <v/>
      </c>
      <c r="D83" s="369" t="str">
        <f t="shared" si="28"/>
        <v/>
      </c>
      <c r="E83" s="312" t="str">
        <f t="shared" si="25"/>
        <v/>
      </c>
      <c r="F83" s="312" t="str">
        <f t="shared" si="22"/>
        <v/>
      </c>
      <c r="G83" s="312" t="str">
        <f t="shared" si="22"/>
        <v/>
      </c>
      <c r="H83" s="312" t="str">
        <f t="shared" si="22"/>
        <v/>
      </c>
      <c r="I83" s="312" t="str">
        <f t="shared" si="22"/>
        <v/>
      </c>
      <c r="J83" s="312" t="str">
        <f t="shared" si="22"/>
        <v/>
      </c>
      <c r="K83" s="312" t="str">
        <f t="shared" si="22"/>
        <v/>
      </c>
      <c r="L83" s="312" t="str">
        <f t="shared" si="22"/>
        <v/>
      </c>
      <c r="M83" s="312" t="str">
        <f t="shared" si="22"/>
        <v/>
      </c>
      <c r="N83" s="312" t="str">
        <f t="shared" si="22"/>
        <v/>
      </c>
      <c r="O83" s="312" t="str">
        <f t="shared" si="22"/>
        <v/>
      </c>
      <c r="P83" s="312" t="str">
        <f t="shared" si="22"/>
        <v/>
      </c>
      <c r="Q83" s="312" t="str">
        <f t="shared" si="22"/>
        <v/>
      </c>
      <c r="R83" s="312" t="str">
        <f t="shared" si="22"/>
        <v/>
      </c>
      <c r="S83" s="312" t="str">
        <f t="shared" si="22"/>
        <v/>
      </c>
      <c r="T83" s="312" t="str">
        <f t="shared" si="22"/>
        <v/>
      </c>
      <c r="U83" s="312" t="str">
        <f t="shared" si="22"/>
        <v/>
      </c>
      <c r="V83" s="312" t="str">
        <f t="shared" si="22"/>
        <v/>
      </c>
      <c r="W83" s="312" t="str">
        <f t="shared" si="22"/>
        <v/>
      </c>
      <c r="X83" s="312" t="str">
        <f t="shared" si="22"/>
        <v/>
      </c>
      <c r="Y83" s="407"/>
      <c r="Z83" s="311">
        <v>22</v>
      </c>
      <c r="AA83" s="312" t="str">
        <f t="shared" si="16"/>
        <v/>
      </c>
      <c r="AB83" s="312" t="str">
        <f t="shared" si="17"/>
        <v/>
      </c>
      <c r="AC83" s="324" t="str">
        <f t="shared" si="18"/>
        <v/>
      </c>
      <c r="AD83" s="312" t="str">
        <f t="shared" si="26"/>
        <v/>
      </c>
      <c r="AE83" s="312" t="str">
        <f t="shared" si="23"/>
        <v/>
      </c>
      <c r="AF83" s="312" t="str">
        <f t="shared" si="23"/>
        <v/>
      </c>
      <c r="AG83" s="312" t="str">
        <f t="shared" si="23"/>
        <v/>
      </c>
      <c r="AH83" s="312" t="str">
        <f t="shared" si="23"/>
        <v/>
      </c>
      <c r="AI83" s="312" t="str">
        <f t="shared" si="23"/>
        <v/>
      </c>
      <c r="AJ83" s="312" t="str">
        <f t="shared" si="23"/>
        <v/>
      </c>
      <c r="AK83" s="312" t="str">
        <f t="shared" si="23"/>
        <v/>
      </c>
      <c r="AL83" s="312" t="str">
        <f t="shared" si="23"/>
        <v/>
      </c>
      <c r="AM83" s="312" t="str">
        <f t="shared" si="23"/>
        <v/>
      </c>
      <c r="AN83" s="312" t="str">
        <f t="shared" si="23"/>
        <v/>
      </c>
      <c r="AO83" s="312" t="str">
        <f t="shared" si="23"/>
        <v/>
      </c>
      <c r="AP83" s="312" t="str">
        <f t="shared" si="23"/>
        <v/>
      </c>
      <c r="AQ83" s="312" t="str">
        <f t="shared" si="23"/>
        <v/>
      </c>
      <c r="AR83" s="312" t="str">
        <f t="shared" si="23"/>
        <v/>
      </c>
      <c r="AS83" s="312" t="str">
        <f t="shared" si="23"/>
        <v/>
      </c>
      <c r="AT83" s="312" t="str">
        <f t="shared" si="23"/>
        <v/>
      </c>
      <c r="AU83" s="312" t="str">
        <f t="shared" si="23"/>
        <v/>
      </c>
      <c r="AV83" s="312" t="str">
        <f t="shared" si="23"/>
        <v/>
      </c>
      <c r="AW83" s="312" t="str">
        <f t="shared" si="23"/>
        <v/>
      </c>
      <c r="AY83" s="311">
        <v>22</v>
      </c>
      <c r="AZ83" s="312" t="str">
        <f t="shared" si="19"/>
        <v/>
      </c>
      <c r="BA83" s="312" t="str">
        <f t="shared" si="20"/>
        <v/>
      </c>
      <c r="BB83" s="324" t="str">
        <f t="shared" si="21"/>
        <v/>
      </c>
      <c r="BC83" s="312" t="str">
        <f t="shared" si="27"/>
        <v/>
      </c>
      <c r="BD83" s="312" t="str">
        <f t="shared" si="27"/>
        <v/>
      </c>
      <c r="BE83" s="312" t="str">
        <f t="shared" si="27"/>
        <v/>
      </c>
      <c r="BF83" s="312" t="str">
        <f t="shared" si="27"/>
        <v/>
      </c>
      <c r="BG83" s="312" t="str">
        <f t="shared" si="27"/>
        <v/>
      </c>
      <c r="BH83" s="312" t="str">
        <f t="shared" si="27"/>
        <v/>
      </c>
      <c r="BI83" s="312" t="str">
        <f t="shared" si="27"/>
        <v/>
      </c>
      <c r="BJ83" s="312" t="str">
        <f t="shared" si="27"/>
        <v/>
      </c>
      <c r="BK83" s="312" t="str">
        <f t="shared" si="27"/>
        <v/>
      </c>
      <c r="BL83" s="312" t="str">
        <f t="shared" si="27"/>
        <v/>
      </c>
      <c r="BM83" s="312" t="str">
        <f t="shared" si="27"/>
        <v/>
      </c>
      <c r="BN83" s="312" t="str">
        <f t="shared" si="27"/>
        <v/>
      </c>
      <c r="BO83" s="312" t="str">
        <f t="shared" si="27"/>
        <v/>
      </c>
      <c r="BP83" s="312" t="str">
        <f t="shared" si="27"/>
        <v/>
      </c>
      <c r="BQ83" s="312" t="str">
        <f t="shared" si="27"/>
        <v/>
      </c>
      <c r="BR83" s="312" t="str">
        <f t="shared" si="27"/>
        <v/>
      </c>
      <c r="BS83" s="312" t="str">
        <f t="shared" si="27"/>
        <v/>
      </c>
      <c r="BT83" s="312" t="str">
        <f t="shared" si="27"/>
        <v/>
      </c>
      <c r="BU83" s="312" t="str">
        <f t="shared" si="27"/>
        <v/>
      </c>
      <c r="BV83" s="312" t="str">
        <f t="shared" si="27"/>
        <v/>
      </c>
    </row>
    <row r="84" spans="1:74" ht="15.95" hidden="1" customHeight="1">
      <c r="A84" s="311">
        <v>23</v>
      </c>
      <c r="B84" s="312" t="str">
        <f t="shared" si="28"/>
        <v/>
      </c>
      <c r="C84" s="312" t="str">
        <f t="shared" si="28"/>
        <v/>
      </c>
      <c r="D84" s="369" t="str">
        <f t="shared" si="28"/>
        <v/>
      </c>
      <c r="E84" s="312" t="str">
        <f t="shared" si="25"/>
        <v/>
      </c>
      <c r="F84" s="312" t="str">
        <f t="shared" si="22"/>
        <v/>
      </c>
      <c r="G84" s="312" t="str">
        <f t="shared" si="22"/>
        <v/>
      </c>
      <c r="H84" s="312" t="str">
        <f t="shared" si="22"/>
        <v/>
      </c>
      <c r="I84" s="312" t="str">
        <f t="shared" si="22"/>
        <v/>
      </c>
      <c r="J84" s="312" t="str">
        <f t="shared" si="22"/>
        <v/>
      </c>
      <c r="K84" s="312" t="str">
        <f t="shared" si="22"/>
        <v/>
      </c>
      <c r="L84" s="312" t="str">
        <f t="shared" si="22"/>
        <v/>
      </c>
      <c r="M84" s="312" t="str">
        <f t="shared" si="22"/>
        <v/>
      </c>
      <c r="N84" s="312" t="str">
        <f t="shared" si="22"/>
        <v/>
      </c>
      <c r="O84" s="312" t="str">
        <f t="shared" si="22"/>
        <v/>
      </c>
      <c r="P84" s="312" t="str">
        <f t="shared" si="22"/>
        <v/>
      </c>
      <c r="Q84" s="312" t="str">
        <f t="shared" si="22"/>
        <v/>
      </c>
      <c r="R84" s="312" t="str">
        <f t="shared" si="22"/>
        <v/>
      </c>
      <c r="S84" s="312" t="str">
        <f t="shared" si="22"/>
        <v/>
      </c>
      <c r="T84" s="312" t="str">
        <f t="shared" si="22"/>
        <v/>
      </c>
      <c r="U84" s="312" t="str">
        <f t="shared" si="22"/>
        <v/>
      </c>
      <c r="V84" s="312" t="str">
        <f t="shared" si="22"/>
        <v/>
      </c>
      <c r="W84" s="312" t="str">
        <f t="shared" si="22"/>
        <v/>
      </c>
      <c r="X84" s="312" t="str">
        <f t="shared" si="22"/>
        <v/>
      </c>
      <c r="Y84" s="407"/>
      <c r="Z84" s="311">
        <v>23</v>
      </c>
      <c r="AA84" s="312" t="str">
        <f t="shared" si="16"/>
        <v/>
      </c>
      <c r="AB84" s="312" t="str">
        <f t="shared" si="17"/>
        <v/>
      </c>
      <c r="AC84" s="324" t="str">
        <f t="shared" si="18"/>
        <v/>
      </c>
      <c r="AD84" s="312" t="str">
        <f t="shared" si="26"/>
        <v/>
      </c>
      <c r="AE84" s="312" t="str">
        <f t="shared" si="23"/>
        <v/>
      </c>
      <c r="AF84" s="312" t="str">
        <f t="shared" si="23"/>
        <v/>
      </c>
      <c r="AG84" s="312" t="str">
        <f t="shared" si="23"/>
        <v/>
      </c>
      <c r="AH84" s="312" t="str">
        <f t="shared" si="23"/>
        <v/>
      </c>
      <c r="AI84" s="312" t="str">
        <f t="shared" si="23"/>
        <v/>
      </c>
      <c r="AJ84" s="312" t="str">
        <f t="shared" si="23"/>
        <v/>
      </c>
      <c r="AK84" s="312" t="str">
        <f t="shared" si="23"/>
        <v/>
      </c>
      <c r="AL84" s="312" t="str">
        <f t="shared" si="23"/>
        <v/>
      </c>
      <c r="AM84" s="312" t="str">
        <f t="shared" si="23"/>
        <v/>
      </c>
      <c r="AN84" s="312" t="str">
        <f t="shared" si="23"/>
        <v/>
      </c>
      <c r="AO84" s="312" t="str">
        <f t="shared" si="23"/>
        <v/>
      </c>
      <c r="AP84" s="312" t="str">
        <f t="shared" si="23"/>
        <v/>
      </c>
      <c r="AQ84" s="312" t="str">
        <f t="shared" si="23"/>
        <v/>
      </c>
      <c r="AR84" s="312" t="str">
        <f t="shared" si="23"/>
        <v/>
      </c>
      <c r="AS84" s="312" t="str">
        <f t="shared" si="23"/>
        <v/>
      </c>
      <c r="AT84" s="312" t="str">
        <f t="shared" si="23"/>
        <v/>
      </c>
      <c r="AU84" s="312" t="str">
        <f t="shared" si="23"/>
        <v/>
      </c>
      <c r="AV84" s="312" t="str">
        <f t="shared" si="23"/>
        <v/>
      </c>
      <c r="AW84" s="312" t="str">
        <f t="shared" si="23"/>
        <v/>
      </c>
      <c r="AY84" s="311">
        <v>23</v>
      </c>
      <c r="AZ84" s="312" t="str">
        <f t="shared" si="19"/>
        <v/>
      </c>
      <c r="BA84" s="312" t="str">
        <f t="shared" si="20"/>
        <v/>
      </c>
      <c r="BB84" s="324" t="str">
        <f t="shared" si="21"/>
        <v/>
      </c>
      <c r="BC84" s="312" t="str">
        <f t="shared" si="27"/>
        <v/>
      </c>
      <c r="BD84" s="312" t="str">
        <f t="shared" si="27"/>
        <v/>
      </c>
      <c r="BE84" s="312" t="str">
        <f t="shared" si="27"/>
        <v/>
      </c>
      <c r="BF84" s="312" t="str">
        <f t="shared" si="27"/>
        <v/>
      </c>
      <c r="BG84" s="312" t="str">
        <f t="shared" si="27"/>
        <v/>
      </c>
      <c r="BH84" s="312" t="str">
        <f t="shared" si="27"/>
        <v/>
      </c>
      <c r="BI84" s="312" t="str">
        <f t="shared" si="27"/>
        <v/>
      </c>
      <c r="BJ84" s="312" t="str">
        <f t="shared" si="27"/>
        <v/>
      </c>
      <c r="BK84" s="312" t="str">
        <f t="shared" si="27"/>
        <v/>
      </c>
      <c r="BL84" s="312" t="str">
        <f t="shared" si="27"/>
        <v/>
      </c>
      <c r="BM84" s="312" t="str">
        <f t="shared" si="27"/>
        <v/>
      </c>
      <c r="BN84" s="312" t="str">
        <f t="shared" si="27"/>
        <v/>
      </c>
      <c r="BO84" s="312" t="str">
        <f t="shared" si="27"/>
        <v/>
      </c>
      <c r="BP84" s="312" t="str">
        <f t="shared" si="27"/>
        <v/>
      </c>
      <c r="BQ84" s="312" t="str">
        <f t="shared" si="27"/>
        <v/>
      </c>
      <c r="BR84" s="312" t="str">
        <f t="shared" si="27"/>
        <v/>
      </c>
      <c r="BS84" s="312" t="str">
        <f t="shared" si="27"/>
        <v/>
      </c>
      <c r="BT84" s="312" t="str">
        <f t="shared" si="27"/>
        <v/>
      </c>
      <c r="BU84" s="312" t="str">
        <f t="shared" si="27"/>
        <v/>
      </c>
      <c r="BV84" s="312" t="str">
        <f t="shared" si="27"/>
        <v/>
      </c>
    </row>
    <row r="85" spans="1:74" ht="15.95" hidden="1" customHeight="1">
      <c r="A85" s="311">
        <v>24</v>
      </c>
      <c r="B85" s="312" t="str">
        <f t="shared" si="28"/>
        <v/>
      </c>
      <c r="C85" s="312" t="str">
        <f t="shared" si="28"/>
        <v/>
      </c>
      <c r="D85" s="369" t="str">
        <f t="shared" si="28"/>
        <v/>
      </c>
      <c r="E85" s="312" t="str">
        <f t="shared" si="25"/>
        <v/>
      </c>
      <c r="F85" s="312" t="str">
        <f t="shared" si="22"/>
        <v/>
      </c>
      <c r="G85" s="312" t="str">
        <f t="shared" si="22"/>
        <v/>
      </c>
      <c r="H85" s="312" t="str">
        <f t="shared" si="22"/>
        <v/>
      </c>
      <c r="I85" s="312" t="str">
        <f t="shared" si="22"/>
        <v/>
      </c>
      <c r="J85" s="312" t="str">
        <f t="shared" si="22"/>
        <v/>
      </c>
      <c r="K85" s="312" t="str">
        <f t="shared" si="22"/>
        <v/>
      </c>
      <c r="L85" s="312" t="str">
        <f t="shared" si="22"/>
        <v/>
      </c>
      <c r="M85" s="312" t="str">
        <f t="shared" si="22"/>
        <v/>
      </c>
      <c r="N85" s="312" t="str">
        <f t="shared" si="22"/>
        <v/>
      </c>
      <c r="O85" s="312" t="str">
        <f t="shared" si="22"/>
        <v/>
      </c>
      <c r="P85" s="312" t="str">
        <f t="shared" si="22"/>
        <v/>
      </c>
      <c r="Q85" s="312" t="str">
        <f t="shared" si="22"/>
        <v/>
      </c>
      <c r="R85" s="312" t="str">
        <f t="shared" si="22"/>
        <v/>
      </c>
      <c r="S85" s="312" t="str">
        <f t="shared" si="22"/>
        <v/>
      </c>
      <c r="T85" s="312" t="str">
        <f t="shared" si="22"/>
        <v/>
      </c>
      <c r="U85" s="312" t="str">
        <f t="shared" si="22"/>
        <v/>
      </c>
      <c r="V85" s="312" t="str">
        <f t="shared" si="22"/>
        <v/>
      </c>
      <c r="W85" s="312" t="str">
        <f t="shared" si="22"/>
        <v/>
      </c>
      <c r="X85" s="312" t="str">
        <f t="shared" si="22"/>
        <v/>
      </c>
      <c r="Y85" s="407"/>
      <c r="Z85" s="311">
        <v>24</v>
      </c>
      <c r="AA85" s="312" t="str">
        <f t="shared" si="16"/>
        <v/>
      </c>
      <c r="AB85" s="312" t="str">
        <f t="shared" si="17"/>
        <v/>
      </c>
      <c r="AC85" s="324" t="str">
        <f t="shared" si="18"/>
        <v/>
      </c>
      <c r="AD85" s="312" t="str">
        <f t="shared" si="26"/>
        <v/>
      </c>
      <c r="AE85" s="312" t="str">
        <f t="shared" si="23"/>
        <v/>
      </c>
      <c r="AF85" s="312" t="str">
        <f t="shared" si="23"/>
        <v/>
      </c>
      <c r="AG85" s="312" t="str">
        <f t="shared" si="23"/>
        <v/>
      </c>
      <c r="AH85" s="312" t="str">
        <f t="shared" si="23"/>
        <v/>
      </c>
      <c r="AI85" s="312" t="str">
        <f t="shared" si="23"/>
        <v/>
      </c>
      <c r="AJ85" s="312" t="str">
        <f t="shared" si="23"/>
        <v/>
      </c>
      <c r="AK85" s="312" t="str">
        <f t="shared" si="23"/>
        <v/>
      </c>
      <c r="AL85" s="312" t="str">
        <f t="shared" si="23"/>
        <v/>
      </c>
      <c r="AM85" s="312" t="str">
        <f t="shared" si="23"/>
        <v/>
      </c>
      <c r="AN85" s="312" t="str">
        <f t="shared" si="23"/>
        <v/>
      </c>
      <c r="AO85" s="312" t="str">
        <f t="shared" si="23"/>
        <v/>
      </c>
      <c r="AP85" s="312" t="str">
        <f t="shared" si="23"/>
        <v/>
      </c>
      <c r="AQ85" s="312" t="str">
        <f t="shared" si="23"/>
        <v/>
      </c>
      <c r="AR85" s="312" t="str">
        <f t="shared" si="23"/>
        <v/>
      </c>
      <c r="AS85" s="312" t="str">
        <f t="shared" si="23"/>
        <v/>
      </c>
      <c r="AT85" s="312" t="str">
        <f t="shared" si="23"/>
        <v/>
      </c>
      <c r="AU85" s="312" t="str">
        <f t="shared" si="23"/>
        <v/>
      </c>
      <c r="AV85" s="312" t="str">
        <f t="shared" si="23"/>
        <v/>
      </c>
      <c r="AW85" s="312" t="str">
        <f t="shared" si="23"/>
        <v/>
      </c>
      <c r="AY85" s="311">
        <v>24</v>
      </c>
      <c r="AZ85" s="312" t="str">
        <f t="shared" si="19"/>
        <v/>
      </c>
      <c r="BA85" s="312" t="str">
        <f t="shared" si="20"/>
        <v/>
      </c>
      <c r="BB85" s="324" t="str">
        <f t="shared" si="21"/>
        <v/>
      </c>
      <c r="BC85" s="312" t="str">
        <f t="shared" si="27"/>
        <v/>
      </c>
      <c r="BD85" s="312" t="str">
        <f t="shared" si="27"/>
        <v/>
      </c>
      <c r="BE85" s="312" t="str">
        <f t="shared" si="27"/>
        <v/>
      </c>
      <c r="BF85" s="312" t="str">
        <f t="shared" si="27"/>
        <v/>
      </c>
      <c r="BG85" s="312" t="str">
        <f t="shared" si="27"/>
        <v/>
      </c>
      <c r="BH85" s="312" t="str">
        <f t="shared" si="27"/>
        <v/>
      </c>
      <c r="BI85" s="312" t="str">
        <f t="shared" si="27"/>
        <v/>
      </c>
      <c r="BJ85" s="312" t="str">
        <f t="shared" si="27"/>
        <v/>
      </c>
      <c r="BK85" s="312" t="str">
        <f t="shared" si="27"/>
        <v/>
      </c>
      <c r="BL85" s="312" t="str">
        <f t="shared" si="27"/>
        <v/>
      </c>
      <c r="BM85" s="312" t="str">
        <f t="shared" si="27"/>
        <v/>
      </c>
      <c r="BN85" s="312" t="str">
        <f t="shared" si="27"/>
        <v/>
      </c>
      <c r="BO85" s="312" t="str">
        <f t="shared" si="27"/>
        <v/>
      </c>
      <c r="BP85" s="312" t="str">
        <f t="shared" si="27"/>
        <v/>
      </c>
      <c r="BQ85" s="312" t="str">
        <f t="shared" si="27"/>
        <v/>
      </c>
      <c r="BR85" s="312" t="str">
        <f t="shared" si="27"/>
        <v/>
      </c>
      <c r="BS85" s="312" t="str">
        <f t="shared" si="27"/>
        <v/>
      </c>
      <c r="BT85" s="312" t="str">
        <f t="shared" si="27"/>
        <v/>
      </c>
      <c r="BU85" s="312" t="str">
        <f t="shared" si="27"/>
        <v/>
      </c>
      <c r="BV85" s="312" t="str">
        <f t="shared" si="27"/>
        <v/>
      </c>
    </row>
    <row r="86" spans="1:74" ht="15.95" hidden="1" customHeight="1">
      <c r="A86" s="311">
        <v>25</v>
      </c>
      <c r="B86" s="312" t="str">
        <f t="shared" si="28"/>
        <v/>
      </c>
      <c r="C86" s="312" t="str">
        <f t="shared" si="28"/>
        <v/>
      </c>
      <c r="D86" s="369" t="str">
        <f t="shared" si="28"/>
        <v/>
      </c>
      <c r="E86" s="312" t="str">
        <f t="shared" si="25"/>
        <v/>
      </c>
      <c r="F86" s="312" t="str">
        <f t="shared" si="22"/>
        <v/>
      </c>
      <c r="G86" s="312" t="str">
        <f t="shared" si="22"/>
        <v/>
      </c>
      <c r="H86" s="312" t="str">
        <f t="shared" si="22"/>
        <v/>
      </c>
      <c r="I86" s="312" t="str">
        <f t="shared" si="22"/>
        <v/>
      </c>
      <c r="J86" s="312" t="str">
        <f t="shared" si="22"/>
        <v/>
      </c>
      <c r="K86" s="312" t="str">
        <f t="shared" si="22"/>
        <v/>
      </c>
      <c r="L86" s="312" t="str">
        <f t="shared" si="22"/>
        <v/>
      </c>
      <c r="M86" s="312" t="str">
        <f t="shared" si="22"/>
        <v/>
      </c>
      <c r="N86" s="312" t="str">
        <f t="shared" si="22"/>
        <v/>
      </c>
      <c r="O86" s="312" t="str">
        <f t="shared" si="22"/>
        <v/>
      </c>
      <c r="P86" s="312" t="str">
        <f t="shared" si="22"/>
        <v/>
      </c>
      <c r="Q86" s="312" t="str">
        <f t="shared" si="22"/>
        <v/>
      </c>
      <c r="R86" s="312" t="str">
        <f t="shared" si="22"/>
        <v/>
      </c>
      <c r="S86" s="312" t="str">
        <f t="shared" si="22"/>
        <v/>
      </c>
      <c r="T86" s="312" t="str">
        <f t="shared" si="22"/>
        <v/>
      </c>
      <c r="U86" s="312" t="str">
        <f t="shared" si="22"/>
        <v/>
      </c>
      <c r="V86" s="312" t="str">
        <f t="shared" si="22"/>
        <v/>
      </c>
      <c r="W86" s="312" t="str">
        <f t="shared" ref="F86:X99" si="29">IF(W32="○",$D86,"")</f>
        <v/>
      </c>
      <c r="X86" s="312" t="str">
        <f t="shared" si="29"/>
        <v/>
      </c>
      <c r="Y86" s="407"/>
      <c r="Z86" s="311">
        <v>25</v>
      </c>
      <c r="AA86" s="312" t="str">
        <f t="shared" si="16"/>
        <v/>
      </c>
      <c r="AB86" s="312" t="str">
        <f t="shared" si="17"/>
        <v/>
      </c>
      <c r="AC86" s="324" t="str">
        <f t="shared" si="18"/>
        <v/>
      </c>
      <c r="AD86" s="312" t="str">
        <f t="shared" si="26"/>
        <v/>
      </c>
      <c r="AE86" s="312" t="str">
        <f t="shared" si="23"/>
        <v/>
      </c>
      <c r="AF86" s="312" t="str">
        <f t="shared" si="23"/>
        <v/>
      </c>
      <c r="AG86" s="312" t="str">
        <f t="shared" si="23"/>
        <v/>
      </c>
      <c r="AH86" s="312" t="str">
        <f t="shared" si="23"/>
        <v/>
      </c>
      <c r="AI86" s="312" t="str">
        <f t="shared" si="23"/>
        <v/>
      </c>
      <c r="AJ86" s="312" t="str">
        <f t="shared" si="23"/>
        <v/>
      </c>
      <c r="AK86" s="312" t="str">
        <f t="shared" si="23"/>
        <v/>
      </c>
      <c r="AL86" s="312" t="str">
        <f t="shared" si="23"/>
        <v/>
      </c>
      <c r="AM86" s="312" t="str">
        <f t="shared" si="23"/>
        <v/>
      </c>
      <c r="AN86" s="312" t="str">
        <f t="shared" si="23"/>
        <v/>
      </c>
      <c r="AO86" s="312" t="str">
        <f t="shared" si="23"/>
        <v/>
      </c>
      <c r="AP86" s="312" t="str">
        <f t="shared" si="23"/>
        <v/>
      </c>
      <c r="AQ86" s="312" t="str">
        <f t="shared" si="23"/>
        <v/>
      </c>
      <c r="AR86" s="312" t="str">
        <f t="shared" si="23"/>
        <v/>
      </c>
      <c r="AS86" s="312" t="str">
        <f t="shared" si="23"/>
        <v/>
      </c>
      <c r="AT86" s="312" t="str">
        <f t="shared" si="23"/>
        <v/>
      </c>
      <c r="AU86" s="312" t="str">
        <f t="shared" si="23"/>
        <v/>
      </c>
      <c r="AV86" s="312" t="str">
        <f t="shared" si="23"/>
        <v/>
      </c>
      <c r="AW86" s="312" t="str">
        <f t="shared" si="23"/>
        <v/>
      </c>
      <c r="AY86" s="311">
        <v>25</v>
      </c>
      <c r="AZ86" s="312" t="str">
        <f t="shared" si="19"/>
        <v/>
      </c>
      <c r="BA86" s="312" t="str">
        <f t="shared" si="20"/>
        <v/>
      </c>
      <c r="BB86" s="324" t="str">
        <f t="shared" si="21"/>
        <v/>
      </c>
      <c r="BC86" s="312" t="str">
        <f t="shared" si="27"/>
        <v/>
      </c>
      <c r="BD86" s="312" t="str">
        <f t="shared" si="27"/>
        <v/>
      </c>
      <c r="BE86" s="312" t="str">
        <f t="shared" si="27"/>
        <v/>
      </c>
      <c r="BF86" s="312" t="str">
        <f t="shared" si="27"/>
        <v/>
      </c>
      <c r="BG86" s="312" t="str">
        <f t="shared" si="27"/>
        <v/>
      </c>
      <c r="BH86" s="312" t="str">
        <f t="shared" si="27"/>
        <v/>
      </c>
      <c r="BI86" s="312" t="str">
        <f t="shared" si="27"/>
        <v/>
      </c>
      <c r="BJ86" s="312" t="str">
        <f t="shared" si="27"/>
        <v/>
      </c>
      <c r="BK86" s="312" t="str">
        <f t="shared" si="27"/>
        <v/>
      </c>
      <c r="BL86" s="312" t="str">
        <f t="shared" si="27"/>
        <v/>
      </c>
      <c r="BM86" s="312" t="str">
        <f t="shared" si="27"/>
        <v/>
      </c>
      <c r="BN86" s="312" t="str">
        <f t="shared" si="27"/>
        <v/>
      </c>
      <c r="BO86" s="312" t="str">
        <f t="shared" si="27"/>
        <v/>
      </c>
      <c r="BP86" s="312" t="str">
        <f t="shared" si="27"/>
        <v/>
      </c>
      <c r="BQ86" s="312" t="str">
        <f t="shared" si="27"/>
        <v/>
      </c>
      <c r="BR86" s="312" t="str">
        <f t="shared" si="27"/>
        <v/>
      </c>
      <c r="BS86" s="312" t="str">
        <f t="shared" si="27"/>
        <v/>
      </c>
      <c r="BT86" s="312" t="str">
        <f t="shared" si="27"/>
        <v/>
      </c>
      <c r="BU86" s="312" t="str">
        <f t="shared" si="27"/>
        <v/>
      </c>
      <c r="BV86" s="312" t="str">
        <f t="shared" si="27"/>
        <v/>
      </c>
    </row>
    <row r="87" spans="1:74" ht="15.95" hidden="1" customHeight="1">
      <c r="A87" s="311">
        <v>26</v>
      </c>
      <c r="B87" s="312" t="str">
        <f t="shared" si="28"/>
        <v/>
      </c>
      <c r="C87" s="312" t="str">
        <f t="shared" si="28"/>
        <v/>
      </c>
      <c r="D87" s="369" t="str">
        <f t="shared" si="28"/>
        <v/>
      </c>
      <c r="E87" s="312" t="str">
        <f t="shared" si="25"/>
        <v/>
      </c>
      <c r="F87" s="312" t="str">
        <f t="shared" si="29"/>
        <v/>
      </c>
      <c r="G87" s="312" t="str">
        <f t="shared" si="29"/>
        <v/>
      </c>
      <c r="H87" s="312" t="str">
        <f t="shared" si="29"/>
        <v/>
      </c>
      <c r="I87" s="312" t="str">
        <f t="shared" si="29"/>
        <v/>
      </c>
      <c r="J87" s="312" t="str">
        <f t="shared" si="29"/>
        <v/>
      </c>
      <c r="K87" s="312" t="str">
        <f t="shared" si="29"/>
        <v/>
      </c>
      <c r="L87" s="312" t="str">
        <f t="shared" si="29"/>
        <v/>
      </c>
      <c r="M87" s="312" t="str">
        <f t="shared" si="29"/>
        <v/>
      </c>
      <c r="N87" s="312" t="str">
        <f t="shared" si="29"/>
        <v/>
      </c>
      <c r="O87" s="312" t="str">
        <f t="shared" si="29"/>
        <v/>
      </c>
      <c r="P87" s="312" t="str">
        <f t="shared" si="29"/>
        <v/>
      </c>
      <c r="Q87" s="312" t="str">
        <f t="shared" si="29"/>
        <v/>
      </c>
      <c r="R87" s="312" t="str">
        <f t="shared" si="29"/>
        <v/>
      </c>
      <c r="S87" s="312" t="str">
        <f t="shared" si="29"/>
        <v/>
      </c>
      <c r="T87" s="312" t="str">
        <f t="shared" si="29"/>
        <v/>
      </c>
      <c r="U87" s="312" t="str">
        <f t="shared" si="29"/>
        <v/>
      </c>
      <c r="V87" s="312" t="str">
        <f t="shared" si="29"/>
        <v/>
      </c>
      <c r="W87" s="312" t="str">
        <f t="shared" si="29"/>
        <v/>
      </c>
      <c r="X87" s="312" t="str">
        <f t="shared" si="29"/>
        <v/>
      </c>
      <c r="Y87" s="407"/>
      <c r="Z87" s="311">
        <v>26</v>
      </c>
      <c r="AA87" s="312" t="str">
        <f t="shared" si="16"/>
        <v/>
      </c>
      <c r="AB87" s="312" t="str">
        <f t="shared" si="17"/>
        <v/>
      </c>
      <c r="AC87" s="324" t="str">
        <f t="shared" si="18"/>
        <v/>
      </c>
      <c r="AD87" s="312" t="str">
        <f t="shared" si="26"/>
        <v/>
      </c>
      <c r="AE87" s="312" t="str">
        <f t="shared" si="23"/>
        <v/>
      </c>
      <c r="AF87" s="312" t="str">
        <f t="shared" si="23"/>
        <v/>
      </c>
      <c r="AG87" s="312" t="str">
        <f t="shared" si="23"/>
        <v/>
      </c>
      <c r="AH87" s="312" t="str">
        <f t="shared" si="23"/>
        <v/>
      </c>
      <c r="AI87" s="312" t="str">
        <f t="shared" si="23"/>
        <v/>
      </c>
      <c r="AJ87" s="312" t="str">
        <f t="shared" si="23"/>
        <v/>
      </c>
      <c r="AK87" s="312" t="str">
        <f t="shared" si="23"/>
        <v/>
      </c>
      <c r="AL87" s="312" t="str">
        <f t="shared" si="23"/>
        <v/>
      </c>
      <c r="AM87" s="312" t="str">
        <f t="shared" si="23"/>
        <v/>
      </c>
      <c r="AN87" s="312" t="str">
        <f t="shared" si="23"/>
        <v/>
      </c>
      <c r="AO87" s="312" t="str">
        <f t="shared" si="23"/>
        <v/>
      </c>
      <c r="AP87" s="312" t="str">
        <f t="shared" si="23"/>
        <v/>
      </c>
      <c r="AQ87" s="312" t="str">
        <f t="shared" si="23"/>
        <v/>
      </c>
      <c r="AR87" s="312" t="str">
        <f t="shared" si="23"/>
        <v/>
      </c>
      <c r="AS87" s="312" t="str">
        <f t="shared" si="23"/>
        <v/>
      </c>
      <c r="AT87" s="312" t="str">
        <f t="shared" si="23"/>
        <v/>
      </c>
      <c r="AU87" s="312" t="str">
        <f t="shared" si="23"/>
        <v/>
      </c>
      <c r="AV87" s="312" t="str">
        <f t="shared" si="23"/>
        <v/>
      </c>
      <c r="AW87" s="312" t="str">
        <f t="shared" si="23"/>
        <v/>
      </c>
      <c r="AY87" s="311">
        <v>26</v>
      </c>
      <c r="AZ87" s="312" t="str">
        <f t="shared" si="19"/>
        <v/>
      </c>
      <c r="BA87" s="312" t="str">
        <f t="shared" si="20"/>
        <v/>
      </c>
      <c r="BB87" s="324" t="str">
        <f t="shared" si="21"/>
        <v/>
      </c>
      <c r="BC87" s="312" t="str">
        <f t="shared" si="27"/>
        <v/>
      </c>
      <c r="BD87" s="312" t="str">
        <f t="shared" si="27"/>
        <v/>
      </c>
      <c r="BE87" s="312" t="str">
        <f t="shared" si="27"/>
        <v/>
      </c>
      <c r="BF87" s="312" t="str">
        <f t="shared" si="27"/>
        <v/>
      </c>
      <c r="BG87" s="312" t="str">
        <f t="shared" si="27"/>
        <v/>
      </c>
      <c r="BH87" s="312" t="str">
        <f t="shared" si="27"/>
        <v/>
      </c>
      <c r="BI87" s="312" t="str">
        <f t="shared" si="27"/>
        <v/>
      </c>
      <c r="BJ87" s="312" t="str">
        <f t="shared" si="27"/>
        <v/>
      </c>
      <c r="BK87" s="312" t="str">
        <f t="shared" si="27"/>
        <v/>
      </c>
      <c r="BL87" s="312" t="str">
        <f t="shared" si="27"/>
        <v/>
      </c>
      <c r="BM87" s="312" t="str">
        <f t="shared" si="27"/>
        <v/>
      </c>
      <c r="BN87" s="312" t="str">
        <f t="shared" si="27"/>
        <v/>
      </c>
      <c r="BO87" s="312" t="str">
        <f t="shared" si="27"/>
        <v/>
      </c>
      <c r="BP87" s="312" t="str">
        <f t="shared" si="27"/>
        <v/>
      </c>
      <c r="BQ87" s="312" t="str">
        <f t="shared" si="27"/>
        <v/>
      </c>
      <c r="BR87" s="312" t="str">
        <f t="shared" ref="BR87:BV87" si="30">IF(BR33="○",$D87,"")</f>
        <v/>
      </c>
      <c r="BS87" s="312" t="str">
        <f t="shared" si="30"/>
        <v/>
      </c>
      <c r="BT87" s="312" t="str">
        <f t="shared" si="30"/>
        <v/>
      </c>
      <c r="BU87" s="312" t="str">
        <f t="shared" si="30"/>
        <v/>
      </c>
      <c r="BV87" s="312" t="str">
        <f t="shared" si="30"/>
        <v/>
      </c>
    </row>
    <row r="88" spans="1:74" ht="15.95" hidden="1" customHeight="1">
      <c r="A88" s="311">
        <v>27</v>
      </c>
      <c r="B88" s="312" t="str">
        <f t="shared" si="28"/>
        <v/>
      </c>
      <c r="C88" s="312" t="str">
        <f t="shared" si="28"/>
        <v/>
      </c>
      <c r="D88" s="369" t="str">
        <f t="shared" si="28"/>
        <v/>
      </c>
      <c r="E88" s="312" t="str">
        <f t="shared" si="25"/>
        <v/>
      </c>
      <c r="F88" s="312" t="str">
        <f t="shared" si="29"/>
        <v/>
      </c>
      <c r="G88" s="312" t="str">
        <f t="shared" si="29"/>
        <v/>
      </c>
      <c r="H88" s="312" t="str">
        <f t="shared" si="29"/>
        <v/>
      </c>
      <c r="I88" s="312" t="str">
        <f t="shared" si="29"/>
        <v/>
      </c>
      <c r="J88" s="312" t="str">
        <f t="shared" si="29"/>
        <v/>
      </c>
      <c r="K88" s="312" t="str">
        <f t="shared" si="29"/>
        <v/>
      </c>
      <c r="L88" s="312" t="str">
        <f t="shared" si="29"/>
        <v/>
      </c>
      <c r="M88" s="312" t="str">
        <f t="shared" si="29"/>
        <v/>
      </c>
      <c r="N88" s="312" t="str">
        <f t="shared" si="29"/>
        <v/>
      </c>
      <c r="O88" s="312" t="str">
        <f t="shared" si="29"/>
        <v/>
      </c>
      <c r="P88" s="312" t="str">
        <f t="shared" si="29"/>
        <v/>
      </c>
      <c r="Q88" s="312" t="str">
        <f t="shared" si="29"/>
        <v/>
      </c>
      <c r="R88" s="312" t="str">
        <f t="shared" si="29"/>
        <v/>
      </c>
      <c r="S88" s="312" t="str">
        <f t="shared" si="29"/>
        <v/>
      </c>
      <c r="T88" s="312" t="str">
        <f t="shared" si="29"/>
        <v/>
      </c>
      <c r="U88" s="312" t="str">
        <f t="shared" si="29"/>
        <v/>
      </c>
      <c r="V88" s="312" t="str">
        <f t="shared" si="29"/>
        <v/>
      </c>
      <c r="W88" s="312" t="str">
        <f t="shared" si="29"/>
        <v/>
      </c>
      <c r="X88" s="312" t="str">
        <f t="shared" si="29"/>
        <v/>
      </c>
      <c r="Y88" s="407"/>
      <c r="Z88" s="311">
        <v>27</v>
      </c>
      <c r="AA88" s="312" t="str">
        <f t="shared" si="16"/>
        <v/>
      </c>
      <c r="AB88" s="312" t="str">
        <f t="shared" si="17"/>
        <v/>
      </c>
      <c r="AC88" s="324" t="str">
        <f t="shared" si="18"/>
        <v/>
      </c>
      <c r="AD88" s="312" t="str">
        <f t="shared" si="26"/>
        <v/>
      </c>
      <c r="AE88" s="312" t="str">
        <f t="shared" si="23"/>
        <v/>
      </c>
      <c r="AF88" s="312" t="str">
        <f t="shared" si="23"/>
        <v/>
      </c>
      <c r="AG88" s="312" t="str">
        <f t="shared" si="23"/>
        <v/>
      </c>
      <c r="AH88" s="312" t="str">
        <f t="shared" ref="AE88:AW99" si="31">IF(AH34="○",$D88,"")</f>
        <v/>
      </c>
      <c r="AI88" s="312" t="str">
        <f t="shared" si="31"/>
        <v/>
      </c>
      <c r="AJ88" s="312" t="str">
        <f t="shared" si="31"/>
        <v/>
      </c>
      <c r="AK88" s="312" t="str">
        <f t="shared" si="31"/>
        <v/>
      </c>
      <c r="AL88" s="312" t="str">
        <f t="shared" si="31"/>
        <v/>
      </c>
      <c r="AM88" s="312" t="str">
        <f t="shared" si="31"/>
        <v/>
      </c>
      <c r="AN88" s="312" t="str">
        <f t="shared" si="31"/>
        <v/>
      </c>
      <c r="AO88" s="312" t="str">
        <f t="shared" si="31"/>
        <v/>
      </c>
      <c r="AP88" s="312" t="str">
        <f t="shared" si="31"/>
        <v/>
      </c>
      <c r="AQ88" s="312" t="str">
        <f t="shared" si="31"/>
        <v/>
      </c>
      <c r="AR88" s="312" t="str">
        <f t="shared" si="31"/>
        <v/>
      </c>
      <c r="AS88" s="312" t="str">
        <f t="shared" si="31"/>
        <v/>
      </c>
      <c r="AT88" s="312" t="str">
        <f t="shared" si="31"/>
        <v/>
      </c>
      <c r="AU88" s="312" t="str">
        <f t="shared" si="31"/>
        <v/>
      </c>
      <c r="AV88" s="312" t="str">
        <f t="shared" si="31"/>
        <v/>
      </c>
      <c r="AW88" s="312" t="str">
        <f t="shared" si="31"/>
        <v/>
      </c>
      <c r="AY88" s="311">
        <v>27</v>
      </c>
      <c r="AZ88" s="312" t="str">
        <f t="shared" si="19"/>
        <v/>
      </c>
      <c r="BA88" s="312" t="str">
        <f t="shared" si="20"/>
        <v/>
      </c>
      <c r="BB88" s="324" t="str">
        <f t="shared" si="21"/>
        <v/>
      </c>
      <c r="BC88" s="312" t="str">
        <f t="shared" ref="BC88:BV100" si="32">IF(BC34="○",$D88,"")</f>
        <v/>
      </c>
      <c r="BD88" s="312" t="str">
        <f t="shared" si="32"/>
        <v/>
      </c>
      <c r="BE88" s="312" t="str">
        <f t="shared" si="32"/>
        <v/>
      </c>
      <c r="BF88" s="312" t="str">
        <f t="shared" si="32"/>
        <v/>
      </c>
      <c r="BG88" s="312" t="str">
        <f t="shared" si="32"/>
        <v/>
      </c>
      <c r="BH88" s="312" t="str">
        <f t="shared" si="32"/>
        <v/>
      </c>
      <c r="BI88" s="312" t="str">
        <f t="shared" si="32"/>
        <v/>
      </c>
      <c r="BJ88" s="312" t="str">
        <f t="shared" si="32"/>
        <v/>
      </c>
      <c r="BK88" s="312" t="str">
        <f t="shared" si="32"/>
        <v/>
      </c>
      <c r="BL88" s="312" t="str">
        <f t="shared" si="32"/>
        <v/>
      </c>
      <c r="BM88" s="312" t="str">
        <f t="shared" si="32"/>
        <v/>
      </c>
      <c r="BN88" s="312" t="str">
        <f t="shared" si="32"/>
        <v/>
      </c>
      <c r="BO88" s="312" t="str">
        <f t="shared" si="32"/>
        <v/>
      </c>
      <c r="BP88" s="312" t="str">
        <f t="shared" si="32"/>
        <v/>
      </c>
      <c r="BQ88" s="312" t="str">
        <f t="shared" si="32"/>
        <v/>
      </c>
      <c r="BR88" s="312" t="str">
        <f t="shared" si="32"/>
        <v/>
      </c>
      <c r="BS88" s="312" t="str">
        <f t="shared" si="32"/>
        <v/>
      </c>
      <c r="BT88" s="312" t="str">
        <f t="shared" si="32"/>
        <v/>
      </c>
      <c r="BU88" s="312" t="str">
        <f t="shared" si="32"/>
        <v/>
      </c>
      <c r="BV88" s="312" t="str">
        <f t="shared" si="32"/>
        <v/>
      </c>
    </row>
    <row r="89" spans="1:74" ht="15.95" hidden="1" customHeight="1">
      <c r="A89" s="311">
        <v>28</v>
      </c>
      <c r="B89" s="312" t="str">
        <f t="shared" si="28"/>
        <v/>
      </c>
      <c r="C89" s="312" t="str">
        <f t="shared" si="28"/>
        <v/>
      </c>
      <c r="D89" s="369" t="str">
        <f t="shared" si="28"/>
        <v/>
      </c>
      <c r="E89" s="312" t="str">
        <f t="shared" si="25"/>
        <v/>
      </c>
      <c r="F89" s="312" t="str">
        <f t="shared" si="29"/>
        <v/>
      </c>
      <c r="G89" s="312" t="str">
        <f t="shared" si="29"/>
        <v/>
      </c>
      <c r="H89" s="312" t="str">
        <f t="shared" si="29"/>
        <v/>
      </c>
      <c r="I89" s="312" t="str">
        <f t="shared" si="29"/>
        <v/>
      </c>
      <c r="J89" s="312" t="str">
        <f t="shared" si="29"/>
        <v/>
      </c>
      <c r="K89" s="312" t="str">
        <f t="shared" si="29"/>
        <v/>
      </c>
      <c r="L89" s="312" t="str">
        <f t="shared" si="29"/>
        <v/>
      </c>
      <c r="M89" s="312" t="str">
        <f t="shared" si="29"/>
        <v/>
      </c>
      <c r="N89" s="312" t="str">
        <f t="shared" si="29"/>
        <v/>
      </c>
      <c r="O89" s="312" t="str">
        <f t="shared" si="29"/>
        <v/>
      </c>
      <c r="P89" s="312" t="str">
        <f t="shared" si="29"/>
        <v/>
      </c>
      <c r="Q89" s="312" t="str">
        <f t="shared" si="29"/>
        <v/>
      </c>
      <c r="R89" s="312" t="str">
        <f t="shared" si="29"/>
        <v/>
      </c>
      <c r="S89" s="312" t="str">
        <f t="shared" si="29"/>
        <v/>
      </c>
      <c r="T89" s="312" t="str">
        <f t="shared" si="29"/>
        <v/>
      </c>
      <c r="U89" s="312" t="str">
        <f t="shared" si="29"/>
        <v/>
      </c>
      <c r="V89" s="312" t="str">
        <f t="shared" si="29"/>
        <v/>
      </c>
      <c r="W89" s="312" t="str">
        <f t="shared" si="29"/>
        <v/>
      </c>
      <c r="X89" s="312" t="str">
        <f t="shared" si="29"/>
        <v/>
      </c>
      <c r="Y89" s="407"/>
      <c r="Z89" s="311">
        <v>28</v>
      </c>
      <c r="AA89" s="312" t="str">
        <f t="shared" si="16"/>
        <v/>
      </c>
      <c r="AB89" s="312" t="str">
        <f t="shared" si="17"/>
        <v/>
      </c>
      <c r="AC89" s="324" t="str">
        <f t="shared" si="18"/>
        <v/>
      </c>
      <c r="AD89" s="312" t="str">
        <f t="shared" si="26"/>
        <v/>
      </c>
      <c r="AE89" s="312" t="str">
        <f t="shared" si="31"/>
        <v/>
      </c>
      <c r="AF89" s="312" t="str">
        <f t="shared" si="31"/>
        <v/>
      </c>
      <c r="AG89" s="312" t="str">
        <f t="shared" si="31"/>
        <v/>
      </c>
      <c r="AH89" s="312" t="str">
        <f t="shared" si="31"/>
        <v/>
      </c>
      <c r="AI89" s="312" t="str">
        <f t="shared" si="31"/>
        <v/>
      </c>
      <c r="AJ89" s="312" t="str">
        <f t="shared" si="31"/>
        <v/>
      </c>
      <c r="AK89" s="312" t="str">
        <f t="shared" si="31"/>
        <v/>
      </c>
      <c r="AL89" s="312" t="str">
        <f t="shared" si="31"/>
        <v/>
      </c>
      <c r="AM89" s="312" t="str">
        <f t="shared" si="31"/>
        <v/>
      </c>
      <c r="AN89" s="312" t="str">
        <f t="shared" si="31"/>
        <v/>
      </c>
      <c r="AO89" s="312" t="str">
        <f t="shared" si="31"/>
        <v/>
      </c>
      <c r="AP89" s="312" t="str">
        <f t="shared" si="31"/>
        <v/>
      </c>
      <c r="AQ89" s="312" t="str">
        <f t="shared" si="31"/>
        <v/>
      </c>
      <c r="AR89" s="312" t="str">
        <f t="shared" si="31"/>
        <v/>
      </c>
      <c r="AS89" s="312" t="str">
        <f t="shared" si="31"/>
        <v/>
      </c>
      <c r="AT89" s="312" t="str">
        <f t="shared" si="31"/>
        <v/>
      </c>
      <c r="AU89" s="312" t="str">
        <f t="shared" si="31"/>
        <v/>
      </c>
      <c r="AV89" s="312" t="str">
        <f t="shared" si="31"/>
        <v/>
      </c>
      <c r="AW89" s="312" t="str">
        <f t="shared" si="31"/>
        <v/>
      </c>
      <c r="AY89" s="311">
        <v>28</v>
      </c>
      <c r="AZ89" s="312" t="str">
        <f t="shared" si="19"/>
        <v/>
      </c>
      <c r="BA89" s="312" t="str">
        <f t="shared" si="20"/>
        <v/>
      </c>
      <c r="BB89" s="324" t="str">
        <f t="shared" si="21"/>
        <v/>
      </c>
      <c r="BC89" s="312" t="str">
        <f t="shared" si="32"/>
        <v/>
      </c>
      <c r="BD89" s="312" t="str">
        <f t="shared" si="32"/>
        <v/>
      </c>
      <c r="BE89" s="312" t="str">
        <f t="shared" si="32"/>
        <v/>
      </c>
      <c r="BF89" s="312" t="str">
        <f t="shared" si="32"/>
        <v/>
      </c>
      <c r="BG89" s="312" t="str">
        <f t="shared" si="32"/>
        <v/>
      </c>
      <c r="BH89" s="312" t="str">
        <f t="shared" si="32"/>
        <v/>
      </c>
      <c r="BI89" s="312" t="str">
        <f t="shared" si="32"/>
        <v/>
      </c>
      <c r="BJ89" s="312" t="str">
        <f t="shared" si="32"/>
        <v/>
      </c>
      <c r="BK89" s="312" t="str">
        <f t="shared" si="32"/>
        <v/>
      </c>
      <c r="BL89" s="312" t="str">
        <f t="shared" si="32"/>
        <v/>
      </c>
      <c r="BM89" s="312" t="str">
        <f t="shared" si="32"/>
        <v/>
      </c>
      <c r="BN89" s="312" t="str">
        <f t="shared" si="32"/>
        <v/>
      </c>
      <c r="BO89" s="312" t="str">
        <f t="shared" si="32"/>
        <v/>
      </c>
      <c r="BP89" s="312" t="str">
        <f t="shared" si="32"/>
        <v/>
      </c>
      <c r="BQ89" s="312" t="str">
        <f t="shared" si="32"/>
        <v/>
      </c>
      <c r="BR89" s="312" t="str">
        <f t="shared" si="32"/>
        <v/>
      </c>
      <c r="BS89" s="312" t="str">
        <f t="shared" si="32"/>
        <v/>
      </c>
      <c r="BT89" s="312" t="str">
        <f t="shared" si="32"/>
        <v/>
      </c>
      <c r="BU89" s="312" t="str">
        <f t="shared" si="32"/>
        <v/>
      </c>
      <c r="BV89" s="312" t="str">
        <f t="shared" si="32"/>
        <v/>
      </c>
    </row>
    <row r="90" spans="1:74" ht="15.95" hidden="1" customHeight="1">
      <c r="A90" s="311">
        <v>29</v>
      </c>
      <c r="B90" s="312" t="str">
        <f t="shared" si="28"/>
        <v/>
      </c>
      <c r="C90" s="312" t="str">
        <f t="shared" si="28"/>
        <v/>
      </c>
      <c r="D90" s="369" t="str">
        <f t="shared" si="28"/>
        <v/>
      </c>
      <c r="E90" s="312" t="str">
        <f t="shared" si="25"/>
        <v/>
      </c>
      <c r="F90" s="312" t="str">
        <f t="shared" si="29"/>
        <v/>
      </c>
      <c r="G90" s="312" t="str">
        <f t="shared" si="29"/>
        <v/>
      </c>
      <c r="H90" s="312" t="str">
        <f t="shared" si="29"/>
        <v/>
      </c>
      <c r="I90" s="312" t="str">
        <f t="shared" si="29"/>
        <v/>
      </c>
      <c r="J90" s="312" t="str">
        <f t="shared" si="29"/>
        <v/>
      </c>
      <c r="K90" s="312" t="str">
        <f t="shared" si="29"/>
        <v/>
      </c>
      <c r="L90" s="312" t="str">
        <f t="shared" si="29"/>
        <v/>
      </c>
      <c r="M90" s="312" t="str">
        <f t="shared" si="29"/>
        <v/>
      </c>
      <c r="N90" s="312" t="str">
        <f t="shared" si="29"/>
        <v/>
      </c>
      <c r="O90" s="312" t="str">
        <f t="shared" si="29"/>
        <v/>
      </c>
      <c r="P90" s="312" t="str">
        <f t="shared" si="29"/>
        <v/>
      </c>
      <c r="Q90" s="312" t="str">
        <f t="shared" si="29"/>
        <v/>
      </c>
      <c r="R90" s="312" t="str">
        <f t="shared" si="29"/>
        <v/>
      </c>
      <c r="S90" s="312" t="str">
        <f t="shared" si="29"/>
        <v/>
      </c>
      <c r="T90" s="312" t="str">
        <f t="shared" si="29"/>
        <v/>
      </c>
      <c r="U90" s="312" t="str">
        <f t="shared" si="29"/>
        <v/>
      </c>
      <c r="V90" s="312" t="str">
        <f t="shared" si="29"/>
        <v/>
      </c>
      <c r="W90" s="312" t="str">
        <f t="shared" si="29"/>
        <v/>
      </c>
      <c r="X90" s="312" t="str">
        <f t="shared" si="29"/>
        <v/>
      </c>
      <c r="Y90" s="407"/>
      <c r="Z90" s="311">
        <v>29</v>
      </c>
      <c r="AA90" s="312" t="str">
        <f t="shared" si="16"/>
        <v/>
      </c>
      <c r="AB90" s="312" t="str">
        <f t="shared" si="17"/>
        <v/>
      </c>
      <c r="AC90" s="324" t="str">
        <f t="shared" si="18"/>
        <v/>
      </c>
      <c r="AD90" s="312" t="str">
        <f t="shared" si="26"/>
        <v/>
      </c>
      <c r="AE90" s="312" t="str">
        <f t="shared" si="31"/>
        <v/>
      </c>
      <c r="AF90" s="312" t="str">
        <f t="shared" si="31"/>
        <v/>
      </c>
      <c r="AG90" s="312" t="str">
        <f t="shared" si="31"/>
        <v/>
      </c>
      <c r="AH90" s="312" t="str">
        <f t="shared" si="31"/>
        <v/>
      </c>
      <c r="AI90" s="312" t="str">
        <f t="shared" si="31"/>
        <v/>
      </c>
      <c r="AJ90" s="312" t="str">
        <f t="shared" si="31"/>
        <v/>
      </c>
      <c r="AK90" s="312" t="str">
        <f t="shared" si="31"/>
        <v/>
      </c>
      <c r="AL90" s="312" t="str">
        <f t="shared" si="31"/>
        <v/>
      </c>
      <c r="AM90" s="312" t="str">
        <f t="shared" si="31"/>
        <v/>
      </c>
      <c r="AN90" s="312" t="str">
        <f t="shared" si="31"/>
        <v/>
      </c>
      <c r="AO90" s="312" t="str">
        <f t="shared" si="31"/>
        <v/>
      </c>
      <c r="AP90" s="312" t="str">
        <f t="shared" si="31"/>
        <v/>
      </c>
      <c r="AQ90" s="312" t="str">
        <f t="shared" si="31"/>
        <v/>
      </c>
      <c r="AR90" s="312" t="str">
        <f t="shared" si="31"/>
        <v/>
      </c>
      <c r="AS90" s="312" t="str">
        <f t="shared" si="31"/>
        <v/>
      </c>
      <c r="AT90" s="312" t="str">
        <f t="shared" si="31"/>
        <v/>
      </c>
      <c r="AU90" s="312" t="str">
        <f t="shared" si="31"/>
        <v/>
      </c>
      <c r="AV90" s="312" t="str">
        <f t="shared" si="31"/>
        <v/>
      </c>
      <c r="AW90" s="312" t="str">
        <f t="shared" si="31"/>
        <v/>
      </c>
      <c r="AY90" s="311">
        <v>29</v>
      </c>
      <c r="AZ90" s="312" t="str">
        <f t="shared" si="19"/>
        <v/>
      </c>
      <c r="BA90" s="312" t="str">
        <f t="shared" si="20"/>
        <v/>
      </c>
      <c r="BB90" s="324" t="str">
        <f t="shared" si="21"/>
        <v/>
      </c>
      <c r="BC90" s="312" t="str">
        <f t="shared" si="32"/>
        <v/>
      </c>
      <c r="BD90" s="312" t="str">
        <f t="shared" si="32"/>
        <v/>
      </c>
      <c r="BE90" s="312" t="str">
        <f t="shared" si="32"/>
        <v/>
      </c>
      <c r="BF90" s="312" t="str">
        <f t="shared" si="32"/>
        <v/>
      </c>
      <c r="BG90" s="312" t="str">
        <f t="shared" si="32"/>
        <v/>
      </c>
      <c r="BH90" s="312" t="str">
        <f t="shared" si="32"/>
        <v/>
      </c>
      <c r="BI90" s="312" t="str">
        <f t="shared" si="32"/>
        <v/>
      </c>
      <c r="BJ90" s="312" t="str">
        <f t="shared" si="32"/>
        <v/>
      </c>
      <c r="BK90" s="312" t="str">
        <f t="shared" si="32"/>
        <v/>
      </c>
      <c r="BL90" s="312" t="str">
        <f t="shared" si="32"/>
        <v/>
      </c>
      <c r="BM90" s="312" t="str">
        <f t="shared" si="32"/>
        <v/>
      </c>
      <c r="BN90" s="312" t="str">
        <f t="shared" si="32"/>
        <v/>
      </c>
      <c r="BO90" s="312" t="str">
        <f t="shared" si="32"/>
        <v/>
      </c>
      <c r="BP90" s="312" t="str">
        <f t="shared" si="32"/>
        <v/>
      </c>
      <c r="BQ90" s="312" t="str">
        <f t="shared" si="32"/>
        <v/>
      </c>
      <c r="BR90" s="312" t="str">
        <f t="shared" si="32"/>
        <v/>
      </c>
      <c r="BS90" s="312" t="str">
        <f t="shared" si="32"/>
        <v/>
      </c>
      <c r="BT90" s="312" t="str">
        <f t="shared" si="32"/>
        <v/>
      </c>
      <c r="BU90" s="312" t="str">
        <f t="shared" si="32"/>
        <v/>
      </c>
      <c r="BV90" s="312" t="str">
        <f t="shared" si="32"/>
        <v/>
      </c>
    </row>
    <row r="91" spans="1:74" ht="15.95" hidden="1" customHeight="1">
      <c r="A91" s="311">
        <v>30</v>
      </c>
      <c r="B91" s="312" t="str">
        <f t="shared" si="28"/>
        <v/>
      </c>
      <c r="C91" s="312" t="str">
        <f t="shared" si="28"/>
        <v/>
      </c>
      <c r="D91" s="369" t="str">
        <f t="shared" si="28"/>
        <v/>
      </c>
      <c r="E91" s="312" t="str">
        <f t="shared" si="25"/>
        <v/>
      </c>
      <c r="F91" s="312" t="str">
        <f t="shared" si="29"/>
        <v/>
      </c>
      <c r="G91" s="312" t="str">
        <f t="shared" si="29"/>
        <v/>
      </c>
      <c r="H91" s="312" t="str">
        <f t="shared" si="29"/>
        <v/>
      </c>
      <c r="I91" s="312" t="str">
        <f t="shared" si="29"/>
        <v/>
      </c>
      <c r="J91" s="312" t="str">
        <f t="shared" si="29"/>
        <v/>
      </c>
      <c r="K91" s="312" t="str">
        <f t="shared" si="29"/>
        <v/>
      </c>
      <c r="L91" s="312" t="str">
        <f t="shared" si="29"/>
        <v/>
      </c>
      <c r="M91" s="312" t="str">
        <f t="shared" si="29"/>
        <v/>
      </c>
      <c r="N91" s="312" t="str">
        <f t="shared" si="29"/>
        <v/>
      </c>
      <c r="O91" s="312" t="str">
        <f t="shared" si="29"/>
        <v/>
      </c>
      <c r="P91" s="312" t="str">
        <f t="shared" si="29"/>
        <v/>
      </c>
      <c r="Q91" s="312" t="str">
        <f t="shared" si="29"/>
        <v/>
      </c>
      <c r="R91" s="312" t="str">
        <f t="shared" si="29"/>
        <v/>
      </c>
      <c r="S91" s="312" t="str">
        <f t="shared" si="29"/>
        <v/>
      </c>
      <c r="T91" s="312" t="str">
        <f t="shared" si="29"/>
        <v/>
      </c>
      <c r="U91" s="312" t="str">
        <f t="shared" si="29"/>
        <v/>
      </c>
      <c r="V91" s="312" t="str">
        <f t="shared" si="29"/>
        <v/>
      </c>
      <c r="W91" s="312" t="str">
        <f t="shared" si="29"/>
        <v/>
      </c>
      <c r="X91" s="312" t="str">
        <f t="shared" si="29"/>
        <v/>
      </c>
      <c r="Y91" s="407"/>
      <c r="Z91" s="311">
        <v>30</v>
      </c>
      <c r="AA91" s="312" t="str">
        <f t="shared" si="16"/>
        <v/>
      </c>
      <c r="AB91" s="312" t="str">
        <f t="shared" si="17"/>
        <v/>
      </c>
      <c r="AC91" s="324" t="str">
        <f t="shared" si="18"/>
        <v/>
      </c>
      <c r="AD91" s="312" t="str">
        <f t="shared" si="26"/>
        <v/>
      </c>
      <c r="AE91" s="312" t="str">
        <f t="shared" si="31"/>
        <v/>
      </c>
      <c r="AF91" s="312" t="str">
        <f t="shared" si="31"/>
        <v/>
      </c>
      <c r="AG91" s="312" t="str">
        <f t="shared" si="31"/>
        <v/>
      </c>
      <c r="AH91" s="312" t="str">
        <f t="shared" si="31"/>
        <v/>
      </c>
      <c r="AI91" s="312" t="str">
        <f t="shared" si="31"/>
        <v/>
      </c>
      <c r="AJ91" s="312" t="str">
        <f t="shared" si="31"/>
        <v/>
      </c>
      <c r="AK91" s="312" t="str">
        <f t="shared" si="31"/>
        <v/>
      </c>
      <c r="AL91" s="312" t="str">
        <f t="shared" si="31"/>
        <v/>
      </c>
      <c r="AM91" s="312" t="str">
        <f t="shared" si="31"/>
        <v/>
      </c>
      <c r="AN91" s="312" t="str">
        <f t="shared" si="31"/>
        <v/>
      </c>
      <c r="AO91" s="312" t="str">
        <f t="shared" si="31"/>
        <v/>
      </c>
      <c r="AP91" s="312" t="str">
        <f t="shared" si="31"/>
        <v/>
      </c>
      <c r="AQ91" s="312" t="str">
        <f t="shared" si="31"/>
        <v/>
      </c>
      <c r="AR91" s="312" t="str">
        <f t="shared" si="31"/>
        <v/>
      </c>
      <c r="AS91" s="312" t="str">
        <f t="shared" si="31"/>
        <v/>
      </c>
      <c r="AT91" s="312" t="str">
        <f t="shared" si="31"/>
        <v/>
      </c>
      <c r="AU91" s="312" t="str">
        <f t="shared" si="31"/>
        <v/>
      </c>
      <c r="AV91" s="312" t="str">
        <f t="shared" si="31"/>
        <v/>
      </c>
      <c r="AW91" s="312" t="str">
        <f t="shared" si="31"/>
        <v/>
      </c>
      <c r="AY91" s="311">
        <v>30</v>
      </c>
      <c r="AZ91" s="312" t="str">
        <f t="shared" si="19"/>
        <v/>
      </c>
      <c r="BA91" s="312" t="str">
        <f t="shared" si="20"/>
        <v/>
      </c>
      <c r="BB91" s="324" t="str">
        <f t="shared" si="21"/>
        <v/>
      </c>
      <c r="BC91" s="312" t="str">
        <f t="shared" si="32"/>
        <v/>
      </c>
      <c r="BD91" s="312" t="str">
        <f t="shared" si="32"/>
        <v/>
      </c>
      <c r="BE91" s="312" t="str">
        <f t="shared" si="32"/>
        <v/>
      </c>
      <c r="BF91" s="312" t="str">
        <f t="shared" si="32"/>
        <v/>
      </c>
      <c r="BG91" s="312" t="str">
        <f t="shared" si="32"/>
        <v/>
      </c>
      <c r="BH91" s="312" t="str">
        <f t="shared" si="32"/>
        <v/>
      </c>
      <c r="BI91" s="312" t="str">
        <f t="shared" si="32"/>
        <v/>
      </c>
      <c r="BJ91" s="312" t="str">
        <f t="shared" si="32"/>
        <v/>
      </c>
      <c r="BK91" s="312" t="str">
        <f t="shared" si="32"/>
        <v/>
      </c>
      <c r="BL91" s="312" t="str">
        <f t="shared" si="32"/>
        <v/>
      </c>
      <c r="BM91" s="312" t="str">
        <f t="shared" si="32"/>
        <v/>
      </c>
      <c r="BN91" s="312" t="str">
        <f t="shared" si="32"/>
        <v/>
      </c>
      <c r="BO91" s="312" t="str">
        <f t="shared" si="32"/>
        <v/>
      </c>
      <c r="BP91" s="312" t="str">
        <f t="shared" si="32"/>
        <v/>
      </c>
      <c r="BQ91" s="312" t="str">
        <f t="shared" si="32"/>
        <v/>
      </c>
      <c r="BR91" s="312" t="str">
        <f t="shared" si="32"/>
        <v/>
      </c>
      <c r="BS91" s="312" t="str">
        <f t="shared" si="32"/>
        <v/>
      </c>
      <c r="BT91" s="312" t="str">
        <f t="shared" si="32"/>
        <v/>
      </c>
      <c r="BU91" s="312" t="str">
        <f t="shared" si="32"/>
        <v/>
      </c>
      <c r="BV91" s="312" t="str">
        <f t="shared" si="32"/>
        <v/>
      </c>
    </row>
    <row r="92" spans="1:74" ht="15.95" hidden="1" customHeight="1">
      <c r="A92" s="311">
        <v>31</v>
      </c>
      <c r="B92" s="312" t="str">
        <f t="shared" si="28"/>
        <v/>
      </c>
      <c r="C92" s="312" t="str">
        <f t="shared" si="28"/>
        <v/>
      </c>
      <c r="D92" s="369" t="str">
        <f t="shared" si="28"/>
        <v/>
      </c>
      <c r="E92" s="312" t="str">
        <f t="shared" si="25"/>
        <v/>
      </c>
      <c r="F92" s="312" t="str">
        <f t="shared" si="29"/>
        <v/>
      </c>
      <c r="G92" s="312" t="str">
        <f t="shared" si="29"/>
        <v/>
      </c>
      <c r="H92" s="312" t="str">
        <f t="shared" si="29"/>
        <v/>
      </c>
      <c r="I92" s="312" t="str">
        <f t="shared" si="29"/>
        <v/>
      </c>
      <c r="J92" s="312" t="str">
        <f t="shared" si="29"/>
        <v/>
      </c>
      <c r="K92" s="312" t="str">
        <f t="shared" si="29"/>
        <v/>
      </c>
      <c r="L92" s="312" t="str">
        <f t="shared" si="29"/>
        <v/>
      </c>
      <c r="M92" s="312" t="str">
        <f t="shared" si="29"/>
        <v/>
      </c>
      <c r="N92" s="312" t="str">
        <f t="shared" si="29"/>
        <v/>
      </c>
      <c r="O92" s="312" t="str">
        <f t="shared" si="29"/>
        <v/>
      </c>
      <c r="P92" s="312" t="str">
        <f t="shared" si="29"/>
        <v/>
      </c>
      <c r="Q92" s="312" t="str">
        <f t="shared" si="29"/>
        <v/>
      </c>
      <c r="R92" s="312" t="str">
        <f t="shared" si="29"/>
        <v/>
      </c>
      <c r="S92" s="312" t="str">
        <f t="shared" si="29"/>
        <v/>
      </c>
      <c r="T92" s="312" t="str">
        <f t="shared" si="29"/>
        <v/>
      </c>
      <c r="U92" s="312" t="str">
        <f t="shared" si="29"/>
        <v/>
      </c>
      <c r="V92" s="312" t="str">
        <f t="shared" si="29"/>
        <v/>
      </c>
      <c r="W92" s="312" t="str">
        <f t="shared" si="29"/>
        <v/>
      </c>
      <c r="X92" s="312" t="str">
        <f t="shared" si="29"/>
        <v/>
      </c>
      <c r="Y92" s="407"/>
      <c r="Z92" s="311">
        <v>31</v>
      </c>
      <c r="AA92" s="312" t="str">
        <f t="shared" si="16"/>
        <v/>
      </c>
      <c r="AB92" s="312" t="str">
        <f t="shared" si="17"/>
        <v/>
      </c>
      <c r="AC92" s="324" t="str">
        <f t="shared" si="18"/>
        <v/>
      </c>
      <c r="AD92" s="312" t="str">
        <f t="shared" si="26"/>
        <v/>
      </c>
      <c r="AE92" s="312" t="str">
        <f t="shared" si="31"/>
        <v/>
      </c>
      <c r="AF92" s="312" t="str">
        <f t="shared" si="31"/>
        <v/>
      </c>
      <c r="AG92" s="312" t="str">
        <f t="shared" si="31"/>
        <v/>
      </c>
      <c r="AH92" s="312" t="str">
        <f t="shared" si="31"/>
        <v/>
      </c>
      <c r="AI92" s="312" t="str">
        <f t="shared" si="31"/>
        <v/>
      </c>
      <c r="AJ92" s="312" t="str">
        <f t="shared" si="31"/>
        <v/>
      </c>
      <c r="AK92" s="312" t="str">
        <f t="shared" si="31"/>
        <v/>
      </c>
      <c r="AL92" s="312" t="str">
        <f t="shared" si="31"/>
        <v/>
      </c>
      <c r="AM92" s="312" t="str">
        <f t="shared" si="31"/>
        <v/>
      </c>
      <c r="AN92" s="312" t="str">
        <f t="shared" si="31"/>
        <v/>
      </c>
      <c r="AO92" s="312" t="str">
        <f t="shared" si="31"/>
        <v/>
      </c>
      <c r="AP92" s="312" t="str">
        <f t="shared" si="31"/>
        <v/>
      </c>
      <c r="AQ92" s="312" t="str">
        <f t="shared" si="31"/>
        <v/>
      </c>
      <c r="AR92" s="312" t="str">
        <f t="shared" si="31"/>
        <v/>
      </c>
      <c r="AS92" s="312" t="str">
        <f t="shared" si="31"/>
        <v/>
      </c>
      <c r="AT92" s="312" t="str">
        <f t="shared" si="31"/>
        <v/>
      </c>
      <c r="AU92" s="312" t="str">
        <f t="shared" si="31"/>
        <v/>
      </c>
      <c r="AV92" s="312" t="str">
        <f t="shared" si="31"/>
        <v/>
      </c>
      <c r="AW92" s="312" t="str">
        <f t="shared" si="31"/>
        <v/>
      </c>
      <c r="AY92" s="311">
        <v>31</v>
      </c>
      <c r="AZ92" s="312" t="str">
        <f t="shared" si="19"/>
        <v/>
      </c>
      <c r="BA92" s="312" t="str">
        <f t="shared" si="20"/>
        <v/>
      </c>
      <c r="BB92" s="324" t="str">
        <f t="shared" si="21"/>
        <v/>
      </c>
      <c r="BC92" s="312" t="str">
        <f t="shared" si="32"/>
        <v/>
      </c>
      <c r="BD92" s="312" t="str">
        <f t="shared" si="32"/>
        <v/>
      </c>
      <c r="BE92" s="312" t="str">
        <f t="shared" si="32"/>
        <v/>
      </c>
      <c r="BF92" s="312" t="str">
        <f t="shared" si="32"/>
        <v/>
      </c>
      <c r="BG92" s="312" t="str">
        <f t="shared" si="32"/>
        <v/>
      </c>
      <c r="BH92" s="312" t="str">
        <f t="shared" si="32"/>
        <v/>
      </c>
      <c r="BI92" s="312" t="str">
        <f t="shared" si="32"/>
        <v/>
      </c>
      <c r="BJ92" s="312" t="str">
        <f t="shared" si="32"/>
        <v/>
      </c>
      <c r="BK92" s="312" t="str">
        <f t="shared" si="32"/>
        <v/>
      </c>
      <c r="BL92" s="312" t="str">
        <f t="shared" si="32"/>
        <v/>
      </c>
      <c r="BM92" s="312" t="str">
        <f t="shared" si="32"/>
        <v/>
      </c>
      <c r="BN92" s="312" t="str">
        <f t="shared" si="32"/>
        <v/>
      </c>
      <c r="BO92" s="312" t="str">
        <f t="shared" si="32"/>
        <v/>
      </c>
      <c r="BP92" s="312" t="str">
        <f t="shared" si="32"/>
        <v/>
      </c>
      <c r="BQ92" s="312" t="str">
        <f t="shared" si="32"/>
        <v/>
      </c>
      <c r="BR92" s="312" t="str">
        <f t="shared" si="32"/>
        <v/>
      </c>
      <c r="BS92" s="312" t="str">
        <f t="shared" si="32"/>
        <v/>
      </c>
      <c r="BT92" s="312" t="str">
        <f t="shared" si="32"/>
        <v/>
      </c>
      <c r="BU92" s="312" t="str">
        <f t="shared" si="32"/>
        <v/>
      </c>
      <c r="BV92" s="312" t="str">
        <f t="shared" si="32"/>
        <v/>
      </c>
    </row>
    <row r="93" spans="1:74" ht="15.95" hidden="1" customHeight="1">
      <c r="A93" s="311">
        <v>32</v>
      </c>
      <c r="B93" s="312" t="str">
        <f t="shared" si="28"/>
        <v/>
      </c>
      <c r="C93" s="312" t="str">
        <f t="shared" si="28"/>
        <v/>
      </c>
      <c r="D93" s="369" t="str">
        <f t="shared" si="28"/>
        <v/>
      </c>
      <c r="E93" s="312" t="str">
        <f t="shared" si="25"/>
        <v/>
      </c>
      <c r="F93" s="312" t="str">
        <f t="shared" si="29"/>
        <v/>
      </c>
      <c r="G93" s="312" t="str">
        <f t="shared" si="29"/>
        <v/>
      </c>
      <c r="H93" s="312" t="str">
        <f t="shared" si="29"/>
        <v/>
      </c>
      <c r="I93" s="312" t="str">
        <f t="shared" si="29"/>
        <v/>
      </c>
      <c r="J93" s="312" t="str">
        <f t="shared" si="29"/>
        <v/>
      </c>
      <c r="K93" s="312" t="str">
        <f t="shared" si="29"/>
        <v/>
      </c>
      <c r="L93" s="312" t="str">
        <f t="shared" si="29"/>
        <v/>
      </c>
      <c r="M93" s="312" t="str">
        <f t="shared" si="29"/>
        <v/>
      </c>
      <c r="N93" s="312" t="str">
        <f t="shared" si="29"/>
        <v/>
      </c>
      <c r="O93" s="312" t="str">
        <f t="shared" si="29"/>
        <v/>
      </c>
      <c r="P93" s="312" t="str">
        <f t="shared" si="29"/>
        <v/>
      </c>
      <c r="Q93" s="312" t="str">
        <f t="shared" si="29"/>
        <v/>
      </c>
      <c r="R93" s="312" t="str">
        <f t="shared" si="29"/>
        <v/>
      </c>
      <c r="S93" s="312" t="str">
        <f t="shared" si="29"/>
        <v/>
      </c>
      <c r="T93" s="312" t="str">
        <f t="shared" si="29"/>
        <v/>
      </c>
      <c r="U93" s="312" t="str">
        <f t="shared" si="29"/>
        <v/>
      </c>
      <c r="V93" s="312" t="str">
        <f t="shared" si="29"/>
        <v/>
      </c>
      <c r="W93" s="312" t="str">
        <f t="shared" si="29"/>
        <v/>
      </c>
      <c r="X93" s="312" t="str">
        <f t="shared" si="29"/>
        <v/>
      </c>
      <c r="Y93" s="407"/>
      <c r="Z93" s="311">
        <v>32</v>
      </c>
      <c r="AA93" s="312" t="str">
        <f t="shared" si="16"/>
        <v/>
      </c>
      <c r="AB93" s="312" t="str">
        <f t="shared" si="17"/>
        <v/>
      </c>
      <c r="AC93" s="324" t="str">
        <f t="shared" si="18"/>
        <v/>
      </c>
      <c r="AD93" s="312" t="str">
        <f t="shared" si="26"/>
        <v/>
      </c>
      <c r="AE93" s="312" t="str">
        <f t="shared" si="31"/>
        <v/>
      </c>
      <c r="AF93" s="312" t="str">
        <f t="shared" si="31"/>
        <v/>
      </c>
      <c r="AG93" s="312" t="str">
        <f t="shared" si="31"/>
        <v/>
      </c>
      <c r="AH93" s="312" t="str">
        <f t="shared" si="31"/>
        <v/>
      </c>
      <c r="AI93" s="312" t="str">
        <f t="shared" si="31"/>
        <v/>
      </c>
      <c r="AJ93" s="312" t="str">
        <f t="shared" si="31"/>
        <v/>
      </c>
      <c r="AK93" s="312" t="str">
        <f t="shared" si="31"/>
        <v/>
      </c>
      <c r="AL93" s="312" t="str">
        <f t="shared" si="31"/>
        <v/>
      </c>
      <c r="AM93" s="312" t="str">
        <f t="shared" si="31"/>
        <v/>
      </c>
      <c r="AN93" s="312" t="str">
        <f t="shared" si="31"/>
        <v/>
      </c>
      <c r="AO93" s="312" t="str">
        <f t="shared" si="31"/>
        <v/>
      </c>
      <c r="AP93" s="312" t="str">
        <f t="shared" si="31"/>
        <v/>
      </c>
      <c r="AQ93" s="312" t="str">
        <f t="shared" si="31"/>
        <v/>
      </c>
      <c r="AR93" s="312" t="str">
        <f t="shared" si="31"/>
        <v/>
      </c>
      <c r="AS93" s="312" t="str">
        <f t="shared" si="31"/>
        <v/>
      </c>
      <c r="AT93" s="312" t="str">
        <f t="shared" si="31"/>
        <v/>
      </c>
      <c r="AU93" s="312" t="str">
        <f t="shared" si="31"/>
        <v/>
      </c>
      <c r="AV93" s="312" t="str">
        <f t="shared" si="31"/>
        <v/>
      </c>
      <c r="AW93" s="312" t="str">
        <f t="shared" si="31"/>
        <v/>
      </c>
      <c r="AY93" s="311">
        <v>32</v>
      </c>
      <c r="AZ93" s="312" t="str">
        <f t="shared" si="19"/>
        <v/>
      </c>
      <c r="BA93" s="312" t="str">
        <f t="shared" si="20"/>
        <v/>
      </c>
      <c r="BB93" s="324" t="str">
        <f t="shared" si="21"/>
        <v/>
      </c>
      <c r="BC93" s="312" t="str">
        <f t="shared" si="32"/>
        <v/>
      </c>
      <c r="BD93" s="312" t="str">
        <f t="shared" si="32"/>
        <v/>
      </c>
      <c r="BE93" s="312" t="str">
        <f t="shared" si="32"/>
        <v/>
      </c>
      <c r="BF93" s="312" t="str">
        <f t="shared" si="32"/>
        <v/>
      </c>
      <c r="BG93" s="312" t="str">
        <f t="shared" si="32"/>
        <v/>
      </c>
      <c r="BH93" s="312" t="str">
        <f t="shared" si="32"/>
        <v/>
      </c>
      <c r="BI93" s="312" t="str">
        <f t="shared" si="32"/>
        <v/>
      </c>
      <c r="BJ93" s="312" t="str">
        <f t="shared" si="32"/>
        <v/>
      </c>
      <c r="BK93" s="312" t="str">
        <f t="shared" si="32"/>
        <v/>
      </c>
      <c r="BL93" s="312" t="str">
        <f t="shared" si="32"/>
        <v/>
      </c>
      <c r="BM93" s="312" t="str">
        <f t="shared" si="32"/>
        <v/>
      </c>
      <c r="BN93" s="312" t="str">
        <f t="shared" si="32"/>
        <v/>
      </c>
      <c r="BO93" s="312" t="str">
        <f t="shared" si="32"/>
        <v/>
      </c>
      <c r="BP93" s="312" t="str">
        <f t="shared" si="32"/>
        <v/>
      </c>
      <c r="BQ93" s="312" t="str">
        <f t="shared" si="32"/>
        <v/>
      </c>
      <c r="BR93" s="312" t="str">
        <f t="shared" si="32"/>
        <v/>
      </c>
      <c r="BS93" s="312" t="str">
        <f t="shared" si="32"/>
        <v/>
      </c>
      <c r="BT93" s="312" t="str">
        <f t="shared" si="32"/>
        <v/>
      </c>
      <c r="BU93" s="312" t="str">
        <f t="shared" si="32"/>
        <v/>
      </c>
      <c r="BV93" s="312" t="str">
        <f t="shared" si="32"/>
        <v/>
      </c>
    </row>
    <row r="94" spans="1:74" ht="15.95" hidden="1" customHeight="1">
      <c r="A94" s="311">
        <v>33</v>
      </c>
      <c r="B94" s="312" t="str">
        <f t="shared" ref="B94:D109" si="33">B40</f>
        <v/>
      </c>
      <c r="C94" s="312" t="str">
        <f t="shared" si="33"/>
        <v/>
      </c>
      <c r="D94" s="369" t="str">
        <f t="shared" si="33"/>
        <v/>
      </c>
      <c r="E94" s="312" t="str">
        <f t="shared" si="25"/>
        <v/>
      </c>
      <c r="F94" s="312" t="str">
        <f t="shared" si="29"/>
        <v/>
      </c>
      <c r="G94" s="312" t="str">
        <f t="shared" si="29"/>
        <v/>
      </c>
      <c r="H94" s="312" t="str">
        <f t="shared" si="29"/>
        <v/>
      </c>
      <c r="I94" s="312" t="str">
        <f t="shared" si="29"/>
        <v/>
      </c>
      <c r="J94" s="312" t="str">
        <f t="shared" si="29"/>
        <v/>
      </c>
      <c r="K94" s="312" t="str">
        <f t="shared" si="29"/>
        <v/>
      </c>
      <c r="L94" s="312" t="str">
        <f t="shared" si="29"/>
        <v/>
      </c>
      <c r="M94" s="312" t="str">
        <f t="shared" si="29"/>
        <v/>
      </c>
      <c r="N94" s="312" t="str">
        <f t="shared" si="29"/>
        <v/>
      </c>
      <c r="O94" s="312" t="str">
        <f t="shared" si="29"/>
        <v/>
      </c>
      <c r="P94" s="312" t="str">
        <f t="shared" si="29"/>
        <v/>
      </c>
      <c r="Q94" s="312" t="str">
        <f t="shared" si="29"/>
        <v/>
      </c>
      <c r="R94" s="312" t="str">
        <f t="shared" si="29"/>
        <v/>
      </c>
      <c r="S94" s="312" t="str">
        <f t="shared" si="29"/>
        <v/>
      </c>
      <c r="T94" s="312" t="str">
        <f t="shared" si="29"/>
        <v/>
      </c>
      <c r="U94" s="312" t="str">
        <f t="shared" si="29"/>
        <v/>
      </c>
      <c r="V94" s="312" t="str">
        <f t="shared" si="29"/>
        <v/>
      </c>
      <c r="W94" s="312" t="str">
        <f t="shared" si="29"/>
        <v/>
      </c>
      <c r="X94" s="312" t="str">
        <f t="shared" si="29"/>
        <v/>
      </c>
      <c r="Y94" s="407"/>
      <c r="Z94" s="311">
        <v>33</v>
      </c>
      <c r="AA94" s="312" t="str">
        <f t="shared" si="16"/>
        <v/>
      </c>
      <c r="AB94" s="312" t="str">
        <f t="shared" si="17"/>
        <v/>
      </c>
      <c r="AC94" s="324" t="str">
        <f t="shared" si="18"/>
        <v/>
      </c>
      <c r="AD94" s="312" t="str">
        <f t="shared" si="26"/>
        <v/>
      </c>
      <c r="AE94" s="312" t="str">
        <f t="shared" si="31"/>
        <v/>
      </c>
      <c r="AF94" s="312" t="str">
        <f t="shared" si="31"/>
        <v/>
      </c>
      <c r="AG94" s="312" t="str">
        <f t="shared" si="31"/>
        <v/>
      </c>
      <c r="AH94" s="312" t="str">
        <f t="shared" si="31"/>
        <v/>
      </c>
      <c r="AI94" s="312" t="str">
        <f t="shared" si="31"/>
        <v/>
      </c>
      <c r="AJ94" s="312" t="str">
        <f t="shared" si="31"/>
        <v/>
      </c>
      <c r="AK94" s="312" t="str">
        <f t="shared" si="31"/>
        <v/>
      </c>
      <c r="AL94" s="312" t="str">
        <f t="shared" si="31"/>
        <v/>
      </c>
      <c r="AM94" s="312" t="str">
        <f t="shared" si="31"/>
        <v/>
      </c>
      <c r="AN94" s="312" t="str">
        <f t="shared" si="31"/>
        <v/>
      </c>
      <c r="AO94" s="312" t="str">
        <f t="shared" si="31"/>
        <v/>
      </c>
      <c r="AP94" s="312" t="str">
        <f t="shared" si="31"/>
        <v/>
      </c>
      <c r="AQ94" s="312" t="str">
        <f t="shared" si="31"/>
        <v/>
      </c>
      <c r="AR94" s="312" t="str">
        <f t="shared" si="31"/>
        <v/>
      </c>
      <c r="AS94" s="312" t="str">
        <f t="shared" si="31"/>
        <v/>
      </c>
      <c r="AT94" s="312" t="str">
        <f t="shared" si="31"/>
        <v/>
      </c>
      <c r="AU94" s="312" t="str">
        <f t="shared" si="31"/>
        <v/>
      </c>
      <c r="AV94" s="312" t="str">
        <f t="shared" si="31"/>
        <v/>
      </c>
      <c r="AW94" s="312" t="str">
        <f t="shared" si="31"/>
        <v/>
      </c>
      <c r="AY94" s="311">
        <v>33</v>
      </c>
      <c r="AZ94" s="312" t="str">
        <f t="shared" si="19"/>
        <v/>
      </c>
      <c r="BA94" s="312" t="str">
        <f t="shared" si="20"/>
        <v/>
      </c>
      <c r="BB94" s="324" t="str">
        <f t="shared" si="21"/>
        <v/>
      </c>
      <c r="BC94" s="312" t="str">
        <f t="shared" si="32"/>
        <v/>
      </c>
      <c r="BD94" s="312" t="str">
        <f t="shared" si="32"/>
        <v/>
      </c>
      <c r="BE94" s="312" t="str">
        <f t="shared" si="32"/>
        <v/>
      </c>
      <c r="BF94" s="312" t="str">
        <f t="shared" si="32"/>
        <v/>
      </c>
      <c r="BG94" s="312" t="str">
        <f t="shared" si="32"/>
        <v/>
      </c>
      <c r="BH94" s="312" t="str">
        <f t="shared" si="32"/>
        <v/>
      </c>
      <c r="BI94" s="312" t="str">
        <f t="shared" si="32"/>
        <v/>
      </c>
      <c r="BJ94" s="312" t="str">
        <f t="shared" si="32"/>
        <v/>
      </c>
      <c r="BK94" s="312" t="str">
        <f t="shared" si="32"/>
        <v/>
      </c>
      <c r="BL94" s="312" t="str">
        <f t="shared" si="32"/>
        <v/>
      </c>
      <c r="BM94" s="312" t="str">
        <f t="shared" si="32"/>
        <v/>
      </c>
      <c r="BN94" s="312" t="str">
        <f t="shared" si="32"/>
        <v/>
      </c>
      <c r="BO94" s="312" t="str">
        <f t="shared" si="32"/>
        <v/>
      </c>
      <c r="BP94" s="312" t="str">
        <f t="shared" si="32"/>
        <v/>
      </c>
      <c r="BQ94" s="312" t="str">
        <f t="shared" si="32"/>
        <v/>
      </c>
      <c r="BR94" s="312" t="str">
        <f t="shared" si="32"/>
        <v/>
      </c>
      <c r="BS94" s="312" t="str">
        <f t="shared" si="32"/>
        <v/>
      </c>
      <c r="BT94" s="312" t="str">
        <f t="shared" si="32"/>
        <v/>
      </c>
      <c r="BU94" s="312" t="str">
        <f t="shared" si="32"/>
        <v/>
      </c>
      <c r="BV94" s="312" t="str">
        <f t="shared" si="32"/>
        <v/>
      </c>
    </row>
    <row r="95" spans="1:74" ht="15.95" hidden="1" customHeight="1">
      <c r="A95" s="311">
        <v>34</v>
      </c>
      <c r="B95" s="312" t="str">
        <f t="shared" si="33"/>
        <v/>
      </c>
      <c r="C95" s="312" t="str">
        <f t="shared" si="33"/>
        <v/>
      </c>
      <c r="D95" s="369" t="str">
        <f t="shared" si="33"/>
        <v/>
      </c>
      <c r="E95" s="312" t="str">
        <f t="shared" si="25"/>
        <v/>
      </c>
      <c r="F95" s="312" t="str">
        <f t="shared" si="29"/>
        <v/>
      </c>
      <c r="G95" s="312" t="str">
        <f t="shared" si="29"/>
        <v/>
      </c>
      <c r="H95" s="312" t="str">
        <f t="shared" si="29"/>
        <v/>
      </c>
      <c r="I95" s="312" t="str">
        <f t="shared" si="29"/>
        <v/>
      </c>
      <c r="J95" s="312" t="str">
        <f t="shared" si="29"/>
        <v/>
      </c>
      <c r="K95" s="312" t="str">
        <f t="shared" si="29"/>
        <v/>
      </c>
      <c r="L95" s="312" t="str">
        <f t="shared" si="29"/>
        <v/>
      </c>
      <c r="M95" s="312" t="str">
        <f t="shared" si="29"/>
        <v/>
      </c>
      <c r="N95" s="312" t="str">
        <f t="shared" si="29"/>
        <v/>
      </c>
      <c r="O95" s="312" t="str">
        <f t="shared" si="29"/>
        <v/>
      </c>
      <c r="P95" s="312" t="str">
        <f t="shared" si="29"/>
        <v/>
      </c>
      <c r="Q95" s="312" t="str">
        <f t="shared" si="29"/>
        <v/>
      </c>
      <c r="R95" s="312" t="str">
        <f t="shared" si="29"/>
        <v/>
      </c>
      <c r="S95" s="312" t="str">
        <f t="shared" si="29"/>
        <v/>
      </c>
      <c r="T95" s="312" t="str">
        <f t="shared" si="29"/>
        <v/>
      </c>
      <c r="U95" s="312" t="str">
        <f t="shared" si="29"/>
        <v/>
      </c>
      <c r="V95" s="312" t="str">
        <f t="shared" si="29"/>
        <v/>
      </c>
      <c r="W95" s="312" t="str">
        <f t="shared" si="29"/>
        <v/>
      </c>
      <c r="X95" s="312" t="str">
        <f t="shared" si="29"/>
        <v/>
      </c>
      <c r="Y95" s="407"/>
      <c r="Z95" s="311">
        <v>34</v>
      </c>
      <c r="AA95" s="312" t="str">
        <f t="shared" si="16"/>
        <v/>
      </c>
      <c r="AB95" s="312" t="str">
        <f t="shared" si="17"/>
        <v/>
      </c>
      <c r="AC95" s="324" t="str">
        <f t="shared" si="18"/>
        <v/>
      </c>
      <c r="AD95" s="312" t="str">
        <f t="shared" si="26"/>
        <v/>
      </c>
      <c r="AE95" s="312" t="str">
        <f t="shared" si="31"/>
        <v/>
      </c>
      <c r="AF95" s="312" t="str">
        <f t="shared" si="31"/>
        <v/>
      </c>
      <c r="AG95" s="312" t="str">
        <f t="shared" si="31"/>
        <v/>
      </c>
      <c r="AH95" s="312" t="str">
        <f t="shared" si="31"/>
        <v/>
      </c>
      <c r="AI95" s="312" t="str">
        <f t="shared" si="31"/>
        <v/>
      </c>
      <c r="AJ95" s="312" t="str">
        <f t="shared" si="31"/>
        <v/>
      </c>
      <c r="AK95" s="312" t="str">
        <f t="shared" si="31"/>
        <v/>
      </c>
      <c r="AL95" s="312" t="str">
        <f t="shared" si="31"/>
        <v/>
      </c>
      <c r="AM95" s="312" t="str">
        <f t="shared" si="31"/>
        <v/>
      </c>
      <c r="AN95" s="312" t="str">
        <f t="shared" si="31"/>
        <v/>
      </c>
      <c r="AO95" s="312" t="str">
        <f t="shared" si="31"/>
        <v/>
      </c>
      <c r="AP95" s="312" t="str">
        <f t="shared" si="31"/>
        <v/>
      </c>
      <c r="AQ95" s="312" t="str">
        <f t="shared" si="31"/>
        <v/>
      </c>
      <c r="AR95" s="312" t="str">
        <f t="shared" si="31"/>
        <v/>
      </c>
      <c r="AS95" s="312" t="str">
        <f t="shared" si="31"/>
        <v/>
      </c>
      <c r="AT95" s="312" t="str">
        <f t="shared" si="31"/>
        <v/>
      </c>
      <c r="AU95" s="312" t="str">
        <f t="shared" si="31"/>
        <v/>
      </c>
      <c r="AV95" s="312" t="str">
        <f t="shared" si="31"/>
        <v/>
      </c>
      <c r="AW95" s="312" t="str">
        <f t="shared" si="31"/>
        <v/>
      </c>
      <c r="AY95" s="311">
        <v>34</v>
      </c>
      <c r="AZ95" s="312" t="str">
        <f t="shared" si="19"/>
        <v/>
      </c>
      <c r="BA95" s="312" t="str">
        <f t="shared" si="20"/>
        <v/>
      </c>
      <c r="BB95" s="324" t="str">
        <f t="shared" si="21"/>
        <v/>
      </c>
      <c r="BC95" s="312" t="str">
        <f t="shared" si="32"/>
        <v/>
      </c>
      <c r="BD95" s="312" t="str">
        <f t="shared" si="32"/>
        <v/>
      </c>
      <c r="BE95" s="312" t="str">
        <f t="shared" si="32"/>
        <v/>
      </c>
      <c r="BF95" s="312" t="str">
        <f t="shared" si="32"/>
        <v/>
      </c>
      <c r="BG95" s="312" t="str">
        <f t="shared" si="32"/>
        <v/>
      </c>
      <c r="BH95" s="312" t="str">
        <f t="shared" si="32"/>
        <v/>
      </c>
      <c r="BI95" s="312" t="str">
        <f t="shared" si="32"/>
        <v/>
      </c>
      <c r="BJ95" s="312" t="str">
        <f t="shared" si="32"/>
        <v/>
      </c>
      <c r="BK95" s="312" t="str">
        <f t="shared" si="32"/>
        <v/>
      </c>
      <c r="BL95" s="312" t="str">
        <f t="shared" si="32"/>
        <v/>
      </c>
      <c r="BM95" s="312" t="str">
        <f t="shared" si="32"/>
        <v/>
      </c>
      <c r="BN95" s="312" t="str">
        <f t="shared" si="32"/>
        <v/>
      </c>
      <c r="BO95" s="312" t="str">
        <f t="shared" si="32"/>
        <v/>
      </c>
      <c r="BP95" s="312" t="str">
        <f t="shared" si="32"/>
        <v/>
      </c>
      <c r="BQ95" s="312" t="str">
        <f t="shared" si="32"/>
        <v/>
      </c>
      <c r="BR95" s="312" t="str">
        <f t="shared" si="32"/>
        <v/>
      </c>
      <c r="BS95" s="312" t="str">
        <f t="shared" si="32"/>
        <v/>
      </c>
      <c r="BT95" s="312" t="str">
        <f t="shared" si="32"/>
        <v/>
      </c>
      <c r="BU95" s="312" t="str">
        <f t="shared" si="32"/>
        <v/>
      </c>
      <c r="BV95" s="312" t="str">
        <f t="shared" si="32"/>
        <v/>
      </c>
    </row>
    <row r="96" spans="1:74" ht="15.95" hidden="1" customHeight="1">
      <c r="A96" s="311">
        <v>35</v>
      </c>
      <c r="B96" s="312" t="str">
        <f t="shared" si="33"/>
        <v/>
      </c>
      <c r="C96" s="312" t="str">
        <f t="shared" si="33"/>
        <v/>
      </c>
      <c r="D96" s="369" t="str">
        <f t="shared" si="33"/>
        <v/>
      </c>
      <c r="E96" s="312" t="str">
        <f t="shared" si="25"/>
        <v/>
      </c>
      <c r="F96" s="312" t="str">
        <f t="shared" si="29"/>
        <v/>
      </c>
      <c r="G96" s="312" t="str">
        <f t="shared" si="29"/>
        <v/>
      </c>
      <c r="H96" s="312" t="str">
        <f t="shared" si="29"/>
        <v/>
      </c>
      <c r="I96" s="312" t="str">
        <f t="shared" si="29"/>
        <v/>
      </c>
      <c r="J96" s="312" t="str">
        <f t="shared" si="29"/>
        <v/>
      </c>
      <c r="K96" s="312" t="str">
        <f t="shared" si="29"/>
        <v/>
      </c>
      <c r="L96" s="312" t="str">
        <f t="shared" si="29"/>
        <v/>
      </c>
      <c r="M96" s="312" t="str">
        <f t="shared" si="29"/>
        <v/>
      </c>
      <c r="N96" s="312" t="str">
        <f t="shared" si="29"/>
        <v/>
      </c>
      <c r="O96" s="312" t="str">
        <f t="shared" si="29"/>
        <v/>
      </c>
      <c r="P96" s="312" t="str">
        <f t="shared" si="29"/>
        <v/>
      </c>
      <c r="Q96" s="312" t="str">
        <f t="shared" si="29"/>
        <v/>
      </c>
      <c r="R96" s="312" t="str">
        <f t="shared" si="29"/>
        <v/>
      </c>
      <c r="S96" s="312" t="str">
        <f t="shared" si="29"/>
        <v/>
      </c>
      <c r="T96" s="312" t="str">
        <f t="shared" si="29"/>
        <v/>
      </c>
      <c r="U96" s="312" t="str">
        <f t="shared" si="29"/>
        <v/>
      </c>
      <c r="V96" s="312" t="str">
        <f t="shared" si="29"/>
        <v/>
      </c>
      <c r="W96" s="312" t="str">
        <f t="shared" si="29"/>
        <v/>
      </c>
      <c r="X96" s="312" t="str">
        <f t="shared" si="29"/>
        <v/>
      </c>
      <c r="Y96" s="407"/>
      <c r="Z96" s="311">
        <v>35</v>
      </c>
      <c r="AA96" s="312" t="str">
        <f t="shared" si="16"/>
        <v/>
      </c>
      <c r="AB96" s="312" t="str">
        <f t="shared" si="17"/>
        <v/>
      </c>
      <c r="AC96" s="324" t="str">
        <f t="shared" si="18"/>
        <v/>
      </c>
      <c r="AD96" s="312" t="str">
        <f t="shared" si="26"/>
        <v/>
      </c>
      <c r="AE96" s="312" t="str">
        <f t="shared" si="31"/>
        <v/>
      </c>
      <c r="AF96" s="312" t="str">
        <f t="shared" si="31"/>
        <v/>
      </c>
      <c r="AG96" s="312" t="str">
        <f t="shared" si="31"/>
        <v/>
      </c>
      <c r="AH96" s="312" t="str">
        <f t="shared" si="31"/>
        <v/>
      </c>
      <c r="AI96" s="312" t="str">
        <f t="shared" si="31"/>
        <v/>
      </c>
      <c r="AJ96" s="312" t="str">
        <f t="shared" si="31"/>
        <v/>
      </c>
      <c r="AK96" s="312" t="str">
        <f t="shared" si="31"/>
        <v/>
      </c>
      <c r="AL96" s="312" t="str">
        <f t="shared" si="31"/>
        <v/>
      </c>
      <c r="AM96" s="312" t="str">
        <f t="shared" si="31"/>
        <v/>
      </c>
      <c r="AN96" s="312" t="str">
        <f t="shared" si="31"/>
        <v/>
      </c>
      <c r="AO96" s="312" t="str">
        <f t="shared" si="31"/>
        <v/>
      </c>
      <c r="AP96" s="312" t="str">
        <f t="shared" si="31"/>
        <v/>
      </c>
      <c r="AQ96" s="312" t="str">
        <f t="shared" si="31"/>
        <v/>
      </c>
      <c r="AR96" s="312" t="str">
        <f t="shared" si="31"/>
        <v/>
      </c>
      <c r="AS96" s="312" t="str">
        <f t="shared" si="31"/>
        <v/>
      </c>
      <c r="AT96" s="312" t="str">
        <f t="shared" si="31"/>
        <v/>
      </c>
      <c r="AU96" s="312" t="str">
        <f t="shared" si="31"/>
        <v/>
      </c>
      <c r="AV96" s="312" t="str">
        <f t="shared" si="31"/>
        <v/>
      </c>
      <c r="AW96" s="312" t="str">
        <f t="shared" si="31"/>
        <v/>
      </c>
      <c r="AY96" s="311">
        <v>35</v>
      </c>
      <c r="AZ96" s="312" t="str">
        <f t="shared" si="19"/>
        <v/>
      </c>
      <c r="BA96" s="312" t="str">
        <f t="shared" si="20"/>
        <v/>
      </c>
      <c r="BB96" s="324" t="str">
        <f t="shared" si="21"/>
        <v/>
      </c>
      <c r="BC96" s="312" t="str">
        <f t="shared" si="32"/>
        <v/>
      </c>
      <c r="BD96" s="312" t="str">
        <f t="shared" si="32"/>
        <v/>
      </c>
      <c r="BE96" s="312" t="str">
        <f t="shared" si="32"/>
        <v/>
      </c>
      <c r="BF96" s="312" t="str">
        <f t="shared" si="32"/>
        <v/>
      </c>
      <c r="BG96" s="312" t="str">
        <f t="shared" si="32"/>
        <v/>
      </c>
      <c r="BH96" s="312" t="str">
        <f t="shared" si="32"/>
        <v/>
      </c>
      <c r="BI96" s="312" t="str">
        <f t="shared" si="32"/>
        <v/>
      </c>
      <c r="BJ96" s="312" t="str">
        <f t="shared" si="32"/>
        <v/>
      </c>
      <c r="BK96" s="312" t="str">
        <f t="shared" si="32"/>
        <v/>
      </c>
      <c r="BL96" s="312" t="str">
        <f t="shared" si="32"/>
        <v/>
      </c>
      <c r="BM96" s="312" t="str">
        <f t="shared" si="32"/>
        <v/>
      </c>
      <c r="BN96" s="312" t="str">
        <f t="shared" si="32"/>
        <v/>
      </c>
      <c r="BO96" s="312" t="str">
        <f t="shared" si="32"/>
        <v/>
      </c>
      <c r="BP96" s="312" t="str">
        <f t="shared" si="32"/>
        <v/>
      </c>
      <c r="BQ96" s="312" t="str">
        <f t="shared" si="32"/>
        <v/>
      </c>
      <c r="BR96" s="312" t="str">
        <f t="shared" si="32"/>
        <v/>
      </c>
      <c r="BS96" s="312" t="str">
        <f t="shared" si="32"/>
        <v/>
      </c>
      <c r="BT96" s="312" t="str">
        <f t="shared" si="32"/>
        <v/>
      </c>
      <c r="BU96" s="312" t="str">
        <f t="shared" si="32"/>
        <v/>
      </c>
      <c r="BV96" s="312" t="str">
        <f t="shared" si="32"/>
        <v/>
      </c>
    </row>
    <row r="97" spans="1:74" ht="15.95" hidden="1" customHeight="1">
      <c r="A97" s="311">
        <v>36</v>
      </c>
      <c r="B97" s="312" t="str">
        <f t="shared" si="33"/>
        <v/>
      </c>
      <c r="C97" s="312" t="str">
        <f t="shared" si="33"/>
        <v/>
      </c>
      <c r="D97" s="369" t="str">
        <f t="shared" si="33"/>
        <v/>
      </c>
      <c r="E97" s="312" t="str">
        <f t="shared" si="25"/>
        <v/>
      </c>
      <c r="F97" s="312" t="str">
        <f t="shared" si="29"/>
        <v/>
      </c>
      <c r="G97" s="312" t="str">
        <f t="shared" si="29"/>
        <v/>
      </c>
      <c r="H97" s="312" t="str">
        <f t="shared" si="29"/>
        <v/>
      </c>
      <c r="I97" s="312" t="str">
        <f t="shared" si="29"/>
        <v/>
      </c>
      <c r="J97" s="312" t="str">
        <f t="shared" si="29"/>
        <v/>
      </c>
      <c r="K97" s="312" t="str">
        <f t="shared" si="29"/>
        <v/>
      </c>
      <c r="L97" s="312" t="str">
        <f t="shared" si="29"/>
        <v/>
      </c>
      <c r="M97" s="312" t="str">
        <f t="shared" si="29"/>
        <v/>
      </c>
      <c r="N97" s="312" t="str">
        <f t="shared" si="29"/>
        <v/>
      </c>
      <c r="O97" s="312" t="str">
        <f t="shared" si="29"/>
        <v/>
      </c>
      <c r="P97" s="312" t="str">
        <f t="shared" si="29"/>
        <v/>
      </c>
      <c r="Q97" s="312" t="str">
        <f t="shared" si="29"/>
        <v/>
      </c>
      <c r="R97" s="312" t="str">
        <f t="shared" si="29"/>
        <v/>
      </c>
      <c r="S97" s="312" t="str">
        <f t="shared" si="29"/>
        <v/>
      </c>
      <c r="T97" s="312" t="str">
        <f t="shared" si="29"/>
        <v/>
      </c>
      <c r="U97" s="312" t="str">
        <f t="shared" si="29"/>
        <v/>
      </c>
      <c r="V97" s="312" t="str">
        <f t="shared" si="29"/>
        <v/>
      </c>
      <c r="W97" s="312" t="str">
        <f t="shared" si="29"/>
        <v/>
      </c>
      <c r="X97" s="312" t="str">
        <f t="shared" si="29"/>
        <v/>
      </c>
      <c r="Y97" s="407"/>
      <c r="Z97" s="311">
        <v>36</v>
      </c>
      <c r="AA97" s="312" t="str">
        <f t="shared" si="16"/>
        <v/>
      </c>
      <c r="AB97" s="312" t="str">
        <f t="shared" si="17"/>
        <v/>
      </c>
      <c r="AC97" s="324" t="str">
        <f t="shared" si="18"/>
        <v/>
      </c>
      <c r="AD97" s="312" t="str">
        <f t="shared" si="26"/>
        <v/>
      </c>
      <c r="AE97" s="312" t="str">
        <f t="shared" si="31"/>
        <v/>
      </c>
      <c r="AF97" s="312" t="str">
        <f t="shared" si="31"/>
        <v/>
      </c>
      <c r="AG97" s="312" t="str">
        <f t="shared" si="31"/>
        <v/>
      </c>
      <c r="AH97" s="312" t="str">
        <f t="shared" si="31"/>
        <v/>
      </c>
      <c r="AI97" s="312" t="str">
        <f t="shared" si="31"/>
        <v/>
      </c>
      <c r="AJ97" s="312" t="str">
        <f t="shared" si="31"/>
        <v/>
      </c>
      <c r="AK97" s="312" t="str">
        <f t="shared" si="31"/>
        <v/>
      </c>
      <c r="AL97" s="312" t="str">
        <f t="shared" si="31"/>
        <v/>
      </c>
      <c r="AM97" s="312" t="str">
        <f t="shared" si="31"/>
        <v/>
      </c>
      <c r="AN97" s="312" t="str">
        <f t="shared" si="31"/>
        <v/>
      </c>
      <c r="AO97" s="312" t="str">
        <f t="shared" si="31"/>
        <v/>
      </c>
      <c r="AP97" s="312" t="str">
        <f t="shared" si="31"/>
        <v/>
      </c>
      <c r="AQ97" s="312" t="str">
        <f t="shared" si="31"/>
        <v/>
      </c>
      <c r="AR97" s="312" t="str">
        <f t="shared" si="31"/>
        <v/>
      </c>
      <c r="AS97" s="312" t="str">
        <f t="shared" si="31"/>
        <v/>
      </c>
      <c r="AT97" s="312" t="str">
        <f t="shared" si="31"/>
        <v/>
      </c>
      <c r="AU97" s="312" t="str">
        <f t="shared" si="31"/>
        <v/>
      </c>
      <c r="AV97" s="312" t="str">
        <f t="shared" si="31"/>
        <v/>
      </c>
      <c r="AW97" s="312" t="str">
        <f t="shared" si="31"/>
        <v/>
      </c>
      <c r="AY97" s="311">
        <v>36</v>
      </c>
      <c r="AZ97" s="312" t="str">
        <f t="shared" si="19"/>
        <v/>
      </c>
      <c r="BA97" s="312" t="str">
        <f t="shared" si="20"/>
        <v/>
      </c>
      <c r="BB97" s="324" t="str">
        <f t="shared" si="21"/>
        <v/>
      </c>
      <c r="BC97" s="312" t="str">
        <f t="shared" si="32"/>
        <v/>
      </c>
      <c r="BD97" s="312" t="str">
        <f t="shared" si="32"/>
        <v/>
      </c>
      <c r="BE97" s="312" t="str">
        <f t="shared" si="32"/>
        <v/>
      </c>
      <c r="BF97" s="312" t="str">
        <f t="shared" si="32"/>
        <v/>
      </c>
      <c r="BG97" s="312" t="str">
        <f t="shared" si="32"/>
        <v/>
      </c>
      <c r="BH97" s="312" t="str">
        <f t="shared" si="32"/>
        <v/>
      </c>
      <c r="BI97" s="312" t="str">
        <f t="shared" si="32"/>
        <v/>
      </c>
      <c r="BJ97" s="312" t="str">
        <f t="shared" si="32"/>
        <v/>
      </c>
      <c r="BK97" s="312" t="str">
        <f t="shared" si="32"/>
        <v/>
      </c>
      <c r="BL97" s="312" t="str">
        <f t="shared" si="32"/>
        <v/>
      </c>
      <c r="BM97" s="312" t="str">
        <f t="shared" si="32"/>
        <v/>
      </c>
      <c r="BN97" s="312" t="str">
        <f t="shared" si="32"/>
        <v/>
      </c>
      <c r="BO97" s="312" t="str">
        <f t="shared" si="32"/>
        <v/>
      </c>
      <c r="BP97" s="312" t="str">
        <f t="shared" si="32"/>
        <v/>
      </c>
      <c r="BQ97" s="312" t="str">
        <f t="shared" si="32"/>
        <v/>
      </c>
      <c r="BR97" s="312" t="str">
        <f t="shared" si="32"/>
        <v/>
      </c>
      <c r="BS97" s="312" t="str">
        <f t="shared" si="32"/>
        <v/>
      </c>
      <c r="BT97" s="312" t="str">
        <f t="shared" si="32"/>
        <v/>
      </c>
      <c r="BU97" s="312" t="str">
        <f t="shared" si="32"/>
        <v/>
      </c>
      <c r="BV97" s="312" t="str">
        <f t="shared" si="32"/>
        <v/>
      </c>
    </row>
    <row r="98" spans="1:74" ht="15.95" hidden="1" customHeight="1">
      <c r="A98" s="311">
        <v>37</v>
      </c>
      <c r="B98" s="312" t="str">
        <f t="shared" si="33"/>
        <v/>
      </c>
      <c r="C98" s="312" t="str">
        <f t="shared" si="33"/>
        <v/>
      </c>
      <c r="D98" s="369" t="str">
        <f t="shared" si="33"/>
        <v/>
      </c>
      <c r="E98" s="312" t="str">
        <f t="shared" si="25"/>
        <v/>
      </c>
      <c r="F98" s="312" t="str">
        <f t="shared" si="29"/>
        <v/>
      </c>
      <c r="G98" s="312" t="str">
        <f t="shared" si="29"/>
        <v/>
      </c>
      <c r="H98" s="312" t="str">
        <f t="shared" si="29"/>
        <v/>
      </c>
      <c r="I98" s="312" t="str">
        <f t="shared" si="29"/>
        <v/>
      </c>
      <c r="J98" s="312" t="str">
        <f t="shared" si="29"/>
        <v/>
      </c>
      <c r="K98" s="312" t="str">
        <f t="shared" si="29"/>
        <v/>
      </c>
      <c r="L98" s="312" t="str">
        <f t="shared" si="29"/>
        <v/>
      </c>
      <c r="M98" s="312" t="str">
        <f t="shared" si="29"/>
        <v/>
      </c>
      <c r="N98" s="312" t="str">
        <f t="shared" si="29"/>
        <v/>
      </c>
      <c r="O98" s="312" t="str">
        <f t="shared" si="29"/>
        <v/>
      </c>
      <c r="P98" s="312" t="str">
        <f t="shared" si="29"/>
        <v/>
      </c>
      <c r="Q98" s="312" t="str">
        <f t="shared" si="29"/>
        <v/>
      </c>
      <c r="R98" s="312" t="str">
        <f t="shared" si="29"/>
        <v/>
      </c>
      <c r="S98" s="312" t="str">
        <f t="shared" si="29"/>
        <v/>
      </c>
      <c r="T98" s="312" t="str">
        <f t="shared" si="29"/>
        <v/>
      </c>
      <c r="U98" s="312" t="str">
        <f t="shared" si="29"/>
        <v/>
      </c>
      <c r="V98" s="312" t="str">
        <f t="shared" si="29"/>
        <v/>
      </c>
      <c r="W98" s="312" t="str">
        <f t="shared" si="29"/>
        <v/>
      </c>
      <c r="X98" s="312" t="str">
        <f t="shared" si="29"/>
        <v/>
      </c>
      <c r="Y98" s="407"/>
      <c r="Z98" s="311">
        <v>37</v>
      </c>
      <c r="AA98" s="312" t="str">
        <f t="shared" si="16"/>
        <v/>
      </c>
      <c r="AB98" s="312" t="str">
        <f t="shared" si="17"/>
        <v/>
      </c>
      <c r="AC98" s="324" t="str">
        <f t="shared" si="18"/>
        <v/>
      </c>
      <c r="AD98" s="312" t="str">
        <f t="shared" si="26"/>
        <v/>
      </c>
      <c r="AE98" s="312" t="str">
        <f t="shared" si="31"/>
        <v/>
      </c>
      <c r="AF98" s="312" t="str">
        <f t="shared" si="31"/>
        <v/>
      </c>
      <c r="AG98" s="312" t="str">
        <f t="shared" si="31"/>
        <v/>
      </c>
      <c r="AH98" s="312" t="str">
        <f t="shared" si="31"/>
        <v/>
      </c>
      <c r="AI98" s="312" t="str">
        <f t="shared" si="31"/>
        <v/>
      </c>
      <c r="AJ98" s="312" t="str">
        <f t="shared" si="31"/>
        <v/>
      </c>
      <c r="AK98" s="312" t="str">
        <f t="shared" si="31"/>
        <v/>
      </c>
      <c r="AL98" s="312" t="str">
        <f t="shared" si="31"/>
        <v/>
      </c>
      <c r="AM98" s="312" t="str">
        <f t="shared" si="31"/>
        <v/>
      </c>
      <c r="AN98" s="312" t="str">
        <f t="shared" si="31"/>
        <v/>
      </c>
      <c r="AO98" s="312" t="str">
        <f t="shared" si="31"/>
        <v/>
      </c>
      <c r="AP98" s="312" t="str">
        <f t="shared" si="31"/>
        <v/>
      </c>
      <c r="AQ98" s="312" t="str">
        <f t="shared" si="31"/>
        <v/>
      </c>
      <c r="AR98" s="312" t="str">
        <f t="shared" si="31"/>
        <v/>
      </c>
      <c r="AS98" s="312" t="str">
        <f t="shared" si="31"/>
        <v/>
      </c>
      <c r="AT98" s="312" t="str">
        <f t="shared" si="31"/>
        <v/>
      </c>
      <c r="AU98" s="312" t="str">
        <f t="shared" si="31"/>
        <v/>
      </c>
      <c r="AV98" s="312" t="str">
        <f t="shared" si="31"/>
        <v/>
      </c>
      <c r="AW98" s="312" t="str">
        <f t="shared" si="31"/>
        <v/>
      </c>
      <c r="AY98" s="311">
        <v>37</v>
      </c>
      <c r="AZ98" s="312" t="str">
        <f t="shared" si="19"/>
        <v/>
      </c>
      <c r="BA98" s="312" t="str">
        <f t="shared" si="20"/>
        <v/>
      </c>
      <c r="BB98" s="324" t="str">
        <f t="shared" si="21"/>
        <v/>
      </c>
      <c r="BC98" s="312" t="str">
        <f t="shared" si="32"/>
        <v/>
      </c>
      <c r="BD98" s="312" t="str">
        <f t="shared" si="32"/>
        <v/>
      </c>
      <c r="BE98" s="312" t="str">
        <f t="shared" si="32"/>
        <v/>
      </c>
      <c r="BF98" s="312" t="str">
        <f t="shared" si="32"/>
        <v/>
      </c>
      <c r="BG98" s="312" t="str">
        <f t="shared" si="32"/>
        <v/>
      </c>
      <c r="BH98" s="312" t="str">
        <f t="shared" si="32"/>
        <v/>
      </c>
      <c r="BI98" s="312" t="str">
        <f t="shared" si="32"/>
        <v/>
      </c>
      <c r="BJ98" s="312" t="str">
        <f t="shared" si="32"/>
        <v/>
      </c>
      <c r="BK98" s="312" t="str">
        <f t="shared" si="32"/>
        <v/>
      </c>
      <c r="BL98" s="312" t="str">
        <f t="shared" si="32"/>
        <v/>
      </c>
      <c r="BM98" s="312" t="str">
        <f t="shared" si="32"/>
        <v/>
      </c>
      <c r="BN98" s="312" t="str">
        <f t="shared" si="32"/>
        <v/>
      </c>
      <c r="BO98" s="312" t="str">
        <f t="shared" si="32"/>
        <v/>
      </c>
      <c r="BP98" s="312" t="str">
        <f t="shared" si="32"/>
        <v/>
      </c>
      <c r="BQ98" s="312" t="str">
        <f t="shared" si="32"/>
        <v/>
      </c>
      <c r="BR98" s="312" t="str">
        <f t="shared" si="32"/>
        <v/>
      </c>
      <c r="BS98" s="312" t="str">
        <f t="shared" si="32"/>
        <v/>
      </c>
      <c r="BT98" s="312" t="str">
        <f t="shared" si="32"/>
        <v/>
      </c>
      <c r="BU98" s="312" t="str">
        <f t="shared" si="32"/>
        <v/>
      </c>
      <c r="BV98" s="312" t="str">
        <f t="shared" si="32"/>
        <v/>
      </c>
    </row>
    <row r="99" spans="1:74" ht="15.95" hidden="1" customHeight="1">
      <c r="A99" s="311">
        <v>38</v>
      </c>
      <c r="B99" s="312" t="str">
        <f t="shared" si="33"/>
        <v/>
      </c>
      <c r="C99" s="312" t="str">
        <f t="shared" si="33"/>
        <v/>
      </c>
      <c r="D99" s="369" t="str">
        <f t="shared" si="33"/>
        <v/>
      </c>
      <c r="E99" s="312" t="str">
        <f t="shared" si="25"/>
        <v/>
      </c>
      <c r="F99" s="312" t="str">
        <f t="shared" si="29"/>
        <v/>
      </c>
      <c r="G99" s="312" t="str">
        <f t="shared" si="29"/>
        <v/>
      </c>
      <c r="H99" s="312" t="str">
        <f t="shared" si="29"/>
        <v/>
      </c>
      <c r="I99" s="312" t="str">
        <f t="shared" si="29"/>
        <v/>
      </c>
      <c r="J99" s="312" t="str">
        <f t="shared" si="29"/>
        <v/>
      </c>
      <c r="K99" s="312" t="str">
        <f t="shared" si="29"/>
        <v/>
      </c>
      <c r="L99" s="312" t="str">
        <f t="shared" si="29"/>
        <v/>
      </c>
      <c r="M99" s="312" t="str">
        <f t="shared" si="29"/>
        <v/>
      </c>
      <c r="N99" s="312" t="str">
        <f t="shared" si="29"/>
        <v/>
      </c>
      <c r="O99" s="312" t="str">
        <f t="shared" si="29"/>
        <v/>
      </c>
      <c r="P99" s="312" t="str">
        <f t="shared" si="29"/>
        <v/>
      </c>
      <c r="Q99" s="312" t="str">
        <f t="shared" si="29"/>
        <v/>
      </c>
      <c r="R99" s="312" t="str">
        <f t="shared" ref="F99:X111" si="34">IF(R45="○",$D99,"")</f>
        <v/>
      </c>
      <c r="S99" s="312" t="str">
        <f t="shared" si="34"/>
        <v/>
      </c>
      <c r="T99" s="312" t="str">
        <f t="shared" si="34"/>
        <v/>
      </c>
      <c r="U99" s="312" t="str">
        <f t="shared" si="34"/>
        <v/>
      </c>
      <c r="V99" s="312" t="str">
        <f t="shared" si="34"/>
        <v/>
      </c>
      <c r="W99" s="312" t="str">
        <f t="shared" si="34"/>
        <v/>
      </c>
      <c r="X99" s="312" t="str">
        <f t="shared" si="34"/>
        <v/>
      </c>
      <c r="Y99" s="407"/>
      <c r="Z99" s="311">
        <v>38</v>
      </c>
      <c r="AA99" s="312" t="str">
        <f t="shared" si="16"/>
        <v/>
      </c>
      <c r="AB99" s="312" t="str">
        <f t="shared" si="17"/>
        <v/>
      </c>
      <c r="AC99" s="324" t="str">
        <f t="shared" si="18"/>
        <v/>
      </c>
      <c r="AD99" s="312" t="str">
        <f t="shared" si="26"/>
        <v/>
      </c>
      <c r="AE99" s="312" t="str">
        <f t="shared" si="31"/>
        <v/>
      </c>
      <c r="AF99" s="312" t="str">
        <f t="shared" si="31"/>
        <v/>
      </c>
      <c r="AG99" s="312" t="str">
        <f t="shared" si="31"/>
        <v/>
      </c>
      <c r="AH99" s="312" t="str">
        <f t="shared" si="31"/>
        <v/>
      </c>
      <c r="AI99" s="312" t="str">
        <f t="shared" si="31"/>
        <v/>
      </c>
      <c r="AJ99" s="312" t="str">
        <f t="shared" si="31"/>
        <v/>
      </c>
      <c r="AK99" s="312" t="str">
        <f t="shared" si="31"/>
        <v/>
      </c>
      <c r="AL99" s="312" t="str">
        <f t="shared" si="31"/>
        <v/>
      </c>
      <c r="AM99" s="312" t="str">
        <f t="shared" si="31"/>
        <v/>
      </c>
      <c r="AN99" s="312" t="str">
        <f t="shared" si="31"/>
        <v/>
      </c>
      <c r="AO99" s="312" t="str">
        <f t="shared" si="31"/>
        <v/>
      </c>
      <c r="AP99" s="312" t="str">
        <f t="shared" si="31"/>
        <v/>
      </c>
      <c r="AQ99" s="312" t="str">
        <f t="shared" si="31"/>
        <v/>
      </c>
      <c r="AR99" s="312" t="str">
        <f t="shared" si="31"/>
        <v/>
      </c>
      <c r="AS99" s="312" t="str">
        <f t="shared" si="31"/>
        <v/>
      </c>
      <c r="AT99" s="312" t="str">
        <f t="shared" si="31"/>
        <v/>
      </c>
      <c r="AU99" s="312" t="str">
        <f t="shared" si="31"/>
        <v/>
      </c>
      <c r="AV99" s="312" t="str">
        <f t="shared" si="31"/>
        <v/>
      </c>
      <c r="AW99" s="312" t="str">
        <f t="shared" si="31"/>
        <v/>
      </c>
      <c r="AY99" s="311">
        <v>38</v>
      </c>
      <c r="AZ99" s="312" t="str">
        <f t="shared" si="19"/>
        <v/>
      </c>
      <c r="BA99" s="312" t="str">
        <f t="shared" si="20"/>
        <v/>
      </c>
      <c r="BB99" s="324" t="str">
        <f t="shared" si="21"/>
        <v/>
      </c>
      <c r="BC99" s="312" t="str">
        <f t="shared" si="32"/>
        <v/>
      </c>
      <c r="BD99" s="312" t="str">
        <f t="shared" si="32"/>
        <v/>
      </c>
      <c r="BE99" s="312" t="str">
        <f t="shared" si="32"/>
        <v/>
      </c>
      <c r="BF99" s="312" t="str">
        <f t="shared" si="32"/>
        <v/>
      </c>
      <c r="BG99" s="312" t="str">
        <f t="shared" si="32"/>
        <v/>
      </c>
      <c r="BH99" s="312" t="str">
        <f t="shared" si="32"/>
        <v/>
      </c>
      <c r="BI99" s="312" t="str">
        <f t="shared" si="32"/>
        <v/>
      </c>
      <c r="BJ99" s="312" t="str">
        <f t="shared" si="32"/>
        <v/>
      </c>
      <c r="BK99" s="312" t="str">
        <f t="shared" si="32"/>
        <v/>
      </c>
      <c r="BL99" s="312" t="str">
        <f t="shared" si="32"/>
        <v/>
      </c>
      <c r="BM99" s="312" t="str">
        <f t="shared" si="32"/>
        <v/>
      </c>
      <c r="BN99" s="312" t="str">
        <f t="shared" si="32"/>
        <v/>
      </c>
      <c r="BO99" s="312" t="str">
        <f t="shared" si="32"/>
        <v/>
      </c>
      <c r="BP99" s="312" t="str">
        <f t="shared" si="32"/>
        <v/>
      </c>
      <c r="BQ99" s="312" t="str">
        <f t="shared" si="32"/>
        <v/>
      </c>
      <c r="BR99" s="312" t="str">
        <f t="shared" si="32"/>
        <v/>
      </c>
      <c r="BS99" s="312" t="str">
        <f t="shared" si="32"/>
        <v/>
      </c>
      <c r="BT99" s="312" t="str">
        <f t="shared" si="32"/>
        <v/>
      </c>
      <c r="BU99" s="312" t="str">
        <f t="shared" si="32"/>
        <v/>
      </c>
      <c r="BV99" s="312" t="str">
        <f t="shared" si="32"/>
        <v/>
      </c>
    </row>
    <row r="100" spans="1:74" ht="15.95" hidden="1" customHeight="1">
      <c r="A100" s="311">
        <v>39</v>
      </c>
      <c r="B100" s="312" t="str">
        <f t="shared" si="33"/>
        <v/>
      </c>
      <c r="C100" s="312" t="str">
        <f t="shared" si="33"/>
        <v/>
      </c>
      <c r="D100" s="369" t="str">
        <f t="shared" si="33"/>
        <v/>
      </c>
      <c r="E100" s="312" t="str">
        <f t="shared" si="25"/>
        <v/>
      </c>
      <c r="F100" s="312" t="str">
        <f t="shared" si="34"/>
        <v/>
      </c>
      <c r="G100" s="312" t="str">
        <f t="shared" si="34"/>
        <v/>
      </c>
      <c r="H100" s="312" t="str">
        <f t="shared" si="34"/>
        <v/>
      </c>
      <c r="I100" s="312" t="str">
        <f t="shared" si="34"/>
        <v/>
      </c>
      <c r="J100" s="312" t="str">
        <f t="shared" si="34"/>
        <v/>
      </c>
      <c r="K100" s="312" t="str">
        <f t="shared" si="34"/>
        <v/>
      </c>
      <c r="L100" s="312" t="str">
        <f t="shared" si="34"/>
        <v/>
      </c>
      <c r="M100" s="312" t="str">
        <f t="shared" si="34"/>
        <v/>
      </c>
      <c r="N100" s="312" t="str">
        <f t="shared" si="34"/>
        <v/>
      </c>
      <c r="O100" s="312" t="str">
        <f t="shared" si="34"/>
        <v/>
      </c>
      <c r="P100" s="312" t="str">
        <f t="shared" si="34"/>
        <v/>
      </c>
      <c r="Q100" s="312" t="str">
        <f t="shared" si="34"/>
        <v/>
      </c>
      <c r="R100" s="312" t="str">
        <f t="shared" si="34"/>
        <v/>
      </c>
      <c r="S100" s="312" t="str">
        <f t="shared" si="34"/>
        <v/>
      </c>
      <c r="T100" s="312" t="str">
        <f t="shared" si="34"/>
        <v/>
      </c>
      <c r="U100" s="312" t="str">
        <f t="shared" si="34"/>
        <v/>
      </c>
      <c r="V100" s="312" t="str">
        <f t="shared" si="34"/>
        <v/>
      </c>
      <c r="W100" s="312" t="str">
        <f t="shared" si="34"/>
        <v/>
      </c>
      <c r="X100" s="312" t="str">
        <f t="shared" si="34"/>
        <v/>
      </c>
      <c r="Y100" s="407"/>
      <c r="Z100" s="311">
        <v>39</v>
      </c>
      <c r="AA100" s="312" t="str">
        <f t="shared" si="16"/>
        <v/>
      </c>
      <c r="AB100" s="312" t="str">
        <f t="shared" si="17"/>
        <v/>
      </c>
      <c r="AC100" s="324" t="str">
        <f t="shared" si="18"/>
        <v/>
      </c>
      <c r="AD100" s="312" t="str">
        <f t="shared" si="26"/>
        <v/>
      </c>
      <c r="AE100" s="312" t="str">
        <f t="shared" si="26"/>
        <v/>
      </c>
      <c r="AF100" s="312" t="str">
        <f t="shared" si="26"/>
        <v/>
      </c>
      <c r="AG100" s="312" t="str">
        <f t="shared" si="26"/>
        <v/>
      </c>
      <c r="AH100" s="312" t="str">
        <f t="shared" si="26"/>
        <v/>
      </c>
      <c r="AI100" s="312" t="str">
        <f t="shared" si="26"/>
        <v/>
      </c>
      <c r="AJ100" s="312" t="str">
        <f t="shared" si="26"/>
        <v/>
      </c>
      <c r="AK100" s="312" t="str">
        <f t="shared" si="26"/>
        <v/>
      </c>
      <c r="AL100" s="312" t="str">
        <f t="shared" si="26"/>
        <v/>
      </c>
      <c r="AM100" s="312" t="str">
        <f t="shared" si="26"/>
        <v/>
      </c>
      <c r="AN100" s="312" t="str">
        <f t="shared" si="26"/>
        <v/>
      </c>
      <c r="AO100" s="312" t="str">
        <f t="shared" si="26"/>
        <v/>
      </c>
      <c r="AP100" s="312" t="str">
        <f t="shared" si="26"/>
        <v/>
      </c>
      <c r="AQ100" s="312" t="str">
        <f t="shared" si="26"/>
        <v/>
      </c>
      <c r="AR100" s="312" t="str">
        <f t="shared" si="26"/>
        <v/>
      </c>
      <c r="AS100" s="312" t="str">
        <f t="shared" si="26"/>
        <v/>
      </c>
      <c r="AT100" s="312" t="str">
        <f t="shared" ref="AT100:AW100" si="35">IF(AT46="○",$D100,"")</f>
        <v/>
      </c>
      <c r="AU100" s="312" t="str">
        <f t="shared" si="35"/>
        <v/>
      </c>
      <c r="AV100" s="312" t="str">
        <f t="shared" si="35"/>
        <v/>
      </c>
      <c r="AW100" s="312" t="str">
        <f t="shared" si="35"/>
        <v/>
      </c>
      <c r="AY100" s="311">
        <v>39</v>
      </c>
      <c r="AZ100" s="312" t="str">
        <f t="shared" si="19"/>
        <v/>
      </c>
      <c r="BA100" s="312" t="str">
        <f t="shared" si="20"/>
        <v/>
      </c>
      <c r="BB100" s="324" t="str">
        <f t="shared" si="21"/>
        <v/>
      </c>
      <c r="BC100" s="312" t="str">
        <f t="shared" si="32"/>
        <v/>
      </c>
      <c r="BD100" s="312" t="str">
        <f t="shared" si="32"/>
        <v/>
      </c>
      <c r="BE100" s="312" t="str">
        <f t="shared" si="32"/>
        <v/>
      </c>
      <c r="BF100" s="312" t="str">
        <f t="shared" si="32"/>
        <v/>
      </c>
      <c r="BG100" s="312" t="str">
        <f t="shared" si="32"/>
        <v/>
      </c>
      <c r="BH100" s="312" t="str">
        <f t="shared" si="32"/>
        <v/>
      </c>
      <c r="BI100" s="312" t="str">
        <f t="shared" si="32"/>
        <v/>
      </c>
      <c r="BJ100" s="312" t="str">
        <f t="shared" si="32"/>
        <v/>
      </c>
      <c r="BK100" s="312" t="str">
        <f t="shared" si="32"/>
        <v/>
      </c>
      <c r="BL100" s="312" t="str">
        <f t="shared" si="32"/>
        <v/>
      </c>
      <c r="BM100" s="312" t="str">
        <f t="shared" si="32"/>
        <v/>
      </c>
      <c r="BN100" s="312" t="str">
        <f t="shared" si="32"/>
        <v/>
      </c>
      <c r="BO100" s="312" t="str">
        <f t="shared" si="32"/>
        <v/>
      </c>
      <c r="BP100" s="312" t="str">
        <f t="shared" si="32"/>
        <v/>
      </c>
      <c r="BQ100" s="312" t="str">
        <f t="shared" si="32"/>
        <v/>
      </c>
      <c r="BR100" s="312" t="str">
        <f t="shared" ref="BR100:BV100" si="36">IF(BR46="○",$D100,"")</f>
        <v/>
      </c>
      <c r="BS100" s="312" t="str">
        <f t="shared" si="36"/>
        <v/>
      </c>
      <c r="BT100" s="312" t="str">
        <f t="shared" si="36"/>
        <v/>
      </c>
      <c r="BU100" s="312" t="str">
        <f t="shared" si="36"/>
        <v/>
      </c>
      <c r="BV100" s="312" t="str">
        <f t="shared" si="36"/>
        <v/>
      </c>
    </row>
    <row r="101" spans="1:74" ht="15.95" hidden="1" customHeight="1">
      <c r="A101" s="311">
        <v>40</v>
      </c>
      <c r="B101" s="312" t="str">
        <f t="shared" si="33"/>
        <v/>
      </c>
      <c r="C101" s="312" t="str">
        <f t="shared" si="33"/>
        <v/>
      </c>
      <c r="D101" s="369" t="str">
        <f t="shared" si="33"/>
        <v/>
      </c>
      <c r="E101" s="312" t="str">
        <f t="shared" si="25"/>
        <v/>
      </c>
      <c r="F101" s="312" t="str">
        <f t="shared" si="34"/>
        <v/>
      </c>
      <c r="G101" s="312" t="str">
        <f t="shared" si="34"/>
        <v/>
      </c>
      <c r="H101" s="312" t="str">
        <f t="shared" si="34"/>
        <v/>
      </c>
      <c r="I101" s="312" t="str">
        <f t="shared" si="34"/>
        <v/>
      </c>
      <c r="J101" s="312" t="str">
        <f t="shared" si="34"/>
        <v/>
      </c>
      <c r="K101" s="312" t="str">
        <f t="shared" si="34"/>
        <v/>
      </c>
      <c r="L101" s="312" t="str">
        <f t="shared" si="34"/>
        <v/>
      </c>
      <c r="M101" s="312" t="str">
        <f t="shared" si="34"/>
        <v/>
      </c>
      <c r="N101" s="312" t="str">
        <f t="shared" si="34"/>
        <v/>
      </c>
      <c r="O101" s="312" t="str">
        <f t="shared" si="34"/>
        <v/>
      </c>
      <c r="P101" s="312" t="str">
        <f t="shared" si="34"/>
        <v/>
      </c>
      <c r="Q101" s="312" t="str">
        <f t="shared" si="34"/>
        <v/>
      </c>
      <c r="R101" s="312" t="str">
        <f t="shared" si="34"/>
        <v/>
      </c>
      <c r="S101" s="312" t="str">
        <f t="shared" si="34"/>
        <v/>
      </c>
      <c r="T101" s="312" t="str">
        <f t="shared" si="34"/>
        <v/>
      </c>
      <c r="U101" s="312" t="str">
        <f t="shared" si="34"/>
        <v/>
      </c>
      <c r="V101" s="312" t="str">
        <f t="shared" si="34"/>
        <v/>
      </c>
      <c r="W101" s="312" t="str">
        <f t="shared" si="34"/>
        <v/>
      </c>
      <c r="X101" s="312" t="str">
        <f t="shared" si="34"/>
        <v/>
      </c>
      <c r="Y101" s="407"/>
      <c r="Z101" s="311">
        <v>40</v>
      </c>
      <c r="AA101" s="312" t="str">
        <f t="shared" si="16"/>
        <v/>
      </c>
      <c r="AB101" s="312" t="str">
        <f t="shared" si="17"/>
        <v/>
      </c>
      <c r="AC101" s="324" t="str">
        <f t="shared" si="18"/>
        <v/>
      </c>
      <c r="AD101" s="312" t="str">
        <f t="shared" ref="AD101:AW111" si="37">IF(AD47="○",$D101,"")</f>
        <v/>
      </c>
      <c r="AE101" s="312" t="str">
        <f t="shared" si="37"/>
        <v/>
      </c>
      <c r="AF101" s="312" t="str">
        <f t="shared" si="37"/>
        <v/>
      </c>
      <c r="AG101" s="312" t="str">
        <f t="shared" si="37"/>
        <v/>
      </c>
      <c r="AH101" s="312" t="str">
        <f t="shared" si="37"/>
        <v/>
      </c>
      <c r="AI101" s="312" t="str">
        <f t="shared" si="37"/>
        <v/>
      </c>
      <c r="AJ101" s="312" t="str">
        <f t="shared" si="37"/>
        <v/>
      </c>
      <c r="AK101" s="312" t="str">
        <f t="shared" si="37"/>
        <v/>
      </c>
      <c r="AL101" s="312" t="str">
        <f t="shared" si="37"/>
        <v/>
      </c>
      <c r="AM101" s="312" t="str">
        <f t="shared" si="37"/>
        <v/>
      </c>
      <c r="AN101" s="312" t="str">
        <f t="shared" si="37"/>
        <v/>
      </c>
      <c r="AO101" s="312" t="str">
        <f t="shared" si="37"/>
        <v/>
      </c>
      <c r="AP101" s="312" t="str">
        <f t="shared" si="37"/>
        <v/>
      </c>
      <c r="AQ101" s="312" t="str">
        <f t="shared" si="37"/>
        <v/>
      </c>
      <c r="AR101" s="312" t="str">
        <f t="shared" si="37"/>
        <v/>
      </c>
      <c r="AS101" s="312" t="str">
        <f t="shared" si="37"/>
        <v/>
      </c>
      <c r="AT101" s="312" t="str">
        <f t="shared" si="37"/>
        <v/>
      </c>
      <c r="AU101" s="312" t="str">
        <f t="shared" si="37"/>
        <v/>
      </c>
      <c r="AV101" s="312" t="str">
        <f t="shared" si="37"/>
        <v/>
      </c>
      <c r="AW101" s="312" t="str">
        <f t="shared" si="37"/>
        <v/>
      </c>
      <c r="AY101" s="311">
        <v>40</v>
      </c>
      <c r="AZ101" s="312" t="str">
        <f t="shared" si="19"/>
        <v/>
      </c>
      <c r="BA101" s="312" t="str">
        <f t="shared" si="20"/>
        <v/>
      </c>
      <c r="BB101" s="324" t="str">
        <f t="shared" si="21"/>
        <v/>
      </c>
      <c r="BC101" s="312" t="str">
        <f t="shared" ref="BC101:BV111" si="38">IF(BC47="○",$D101,"")</f>
        <v/>
      </c>
      <c r="BD101" s="312" t="str">
        <f t="shared" si="38"/>
        <v/>
      </c>
      <c r="BE101" s="312" t="str">
        <f t="shared" si="38"/>
        <v/>
      </c>
      <c r="BF101" s="312" t="str">
        <f t="shared" si="38"/>
        <v/>
      </c>
      <c r="BG101" s="312" t="str">
        <f t="shared" si="38"/>
        <v/>
      </c>
      <c r="BH101" s="312" t="str">
        <f t="shared" si="38"/>
        <v/>
      </c>
      <c r="BI101" s="312" t="str">
        <f t="shared" si="38"/>
        <v/>
      </c>
      <c r="BJ101" s="312" t="str">
        <f t="shared" si="38"/>
        <v/>
      </c>
      <c r="BK101" s="312" t="str">
        <f t="shared" si="38"/>
        <v/>
      </c>
      <c r="BL101" s="312" t="str">
        <f t="shared" si="38"/>
        <v/>
      </c>
      <c r="BM101" s="312" t="str">
        <f t="shared" si="38"/>
        <v/>
      </c>
      <c r="BN101" s="312" t="str">
        <f t="shared" si="38"/>
        <v/>
      </c>
      <c r="BO101" s="312" t="str">
        <f t="shared" si="38"/>
        <v/>
      </c>
      <c r="BP101" s="312" t="str">
        <f t="shared" si="38"/>
        <v/>
      </c>
      <c r="BQ101" s="312" t="str">
        <f t="shared" si="38"/>
        <v/>
      </c>
      <c r="BR101" s="312" t="str">
        <f t="shared" si="38"/>
        <v/>
      </c>
      <c r="BS101" s="312" t="str">
        <f t="shared" si="38"/>
        <v/>
      </c>
      <c r="BT101" s="312" t="str">
        <f t="shared" si="38"/>
        <v/>
      </c>
      <c r="BU101" s="312" t="str">
        <f t="shared" si="38"/>
        <v/>
      </c>
      <c r="BV101" s="312" t="str">
        <f t="shared" si="38"/>
        <v/>
      </c>
    </row>
    <row r="102" spans="1:74" ht="15.95" hidden="1" customHeight="1">
      <c r="A102" s="311">
        <v>41</v>
      </c>
      <c r="B102" s="312" t="str">
        <f t="shared" si="33"/>
        <v/>
      </c>
      <c r="C102" s="312" t="str">
        <f t="shared" si="33"/>
        <v/>
      </c>
      <c r="D102" s="369" t="str">
        <f t="shared" si="33"/>
        <v/>
      </c>
      <c r="E102" s="312" t="str">
        <f t="shared" si="25"/>
        <v/>
      </c>
      <c r="F102" s="312" t="str">
        <f t="shared" si="34"/>
        <v/>
      </c>
      <c r="G102" s="312" t="str">
        <f t="shared" si="34"/>
        <v/>
      </c>
      <c r="H102" s="312" t="str">
        <f t="shared" si="34"/>
        <v/>
      </c>
      <c r="I102" s="312" t="str">
        <f t="shared" si="34"/>
        <v/>
      </c>
      <c r="J102" s="312" t="str">
        <f t="shared" si="34"/>
        <v/>
      </c>
      <c r="K102" s="312" t="str">
        <f t="shared" si="34"/>
        <v/>
      </c>
      <c r="L102" s="312" t="str">
        <f t="shared" si="34"/>
        <v/>
      </c>
      <c r="M102" s="312" t="str">
        <f t="shared" si="34"/>
        <v/>
      </c>
      <c r="N102" s="312" t="str">
        <f t="shared" si="34"/>
        <v/>
      </c>
      <c r="O102" s="312" t="str">
        <f t="shared" si="34"/>
        <v/>
      </c>
      <c r="P102" s="312" t="str">
        <f t="shared" si="34"/>
        <v/>
      </c>
      <c r="Q102" s="312" t="str">
        <f t="shared" si="34"/>
        <v/>
      </c>
      <c r="R102" s="312" t="str">
        <f t="shared" si="34"/>
        <v/>
      </c>
      <c r="S102" s="312" t="str">
        <f t="shared" si="34"/>
        <v/>
      </c>
      <c r="T102" s="312" t="str">
        <f t="shared" si="34"/>
        <v/>
      </c>
      <c r="U102" s="312" t="str">
        <f t="shared" si="34"/>
        <v/>
      </c>
      <c r="V102" s="312" t="str">
        <f t="shared" si="34"/>
        <v/>
      </c>
      <c r="W102" s="312" t="str">
        <f t="shared" si="34"/>
        <v/>
      </c>
      <c r="X102" s="312" t="str">
        <f t="shared" si="34"/>
        <v/>
      </c>
      <c r="Y102" s="407"/>
      <c r="Z102" s="311">
        <v>41</v>
      </c>
      <c r="AA102" s="312" t="str">
        <f t="shared" si="16"/>
        <v/>
      </c>
      <c r="AB102" s="312" t="str">
        <f t="shared" si="17"/>
        <v/>
      </c>
      <c r="AC102" s="324" t="str">
        <f t="shared" si="18"/>
        <v/>
      </c>
      <c r="AD102" s="312" t="str">
        <f t="shared" si="37"/>
        <v/>
      </c>
      <c r="AE102" s="312" t="str">
        <f t="shared" si="37"/>
        <v/>
      </c>
      <c r="AF102" s="312" t="str">
        <f t="shared" si="37"/>
        <v/>
      </c>
      <c r="AG102" s="312" t="str">
        <f t="shared" si="37"/>
        <v/>
      </c>
      <c r="AH102" s="312" t="str">
        <f t="shared" si="37"/>
        <v/>
      </c>
      <c r="AI102" s="312" t="str">
        <f t="shared" si="37"/>
        <v/>
      </c>
      <c r="AJ102" s="312" t="str">
        <f t="shared" si="37"/>
        <v/>
      </c>
      <c r="AK102" s="312" t="str">
        <f t="shared" si="37"/>
        <v/>
      </c>
      <c r="AL102" s="312" t="str">
        <f t="shared" si="37"/>
        <v/>
      </c>
      <c r="AM102" s="312" t="str">
        <f t="shared" si="37"/>
        <v/>
      </c>
      <c r="AN102" s="312" t="str">
        <f t="shared" si="37"/>
        <v/>
      </c>
      <c r="AO102" s="312" t="str">
        <f t="shared" si="37"/>
        <v/>
      </c>
      <c r="AP102" s="312" t="str">
        <f t="shared" si="37"/>
        <v/>
      </c>
      <c r="AQ102" s="312" t="str">
        <f t="shared" si="37"/>
        <v/>
      </c>
      <c r="AR102" s="312" t="str">
        <f t="shared" si="37"/>
        <v/>
      </c>
      <c r="AS102" s="312" t="str">
        <f t="shared" si="37"/>
        <v/>
      </c>
      <c r="AT102" s="312" t="str">
        <f t="shared" si="37"/>
        <v/>
      </c>
      <c r="AU102" s="312" t="str">
        <f t="shared" si="37"/>
        <v/>
      </c>
      <c r="AV102" s="312" t="str">
        <f t="shared" si="37"/>
        <v/>
      </c>
      <c r="AW102" s="312" t="str">
        <f t="shared" si="37"/>
        <v/>
      </c>
      <c r="AY102" s="311">
        <v>41</v>
      </c>
      <c r="AZ102" s="312" t="str">
        <f t="shared" si="19"/>
        <v/>
      </c>
      <c r="BA102" s="312" t="str">
        <f t="shared" si="20"/>
        <v/>
      </c>
      <c r="BB102" s="324" t="str">
        <f t="shared" si="21"/>
        <v/>
      </c>
      <c r="BC102" s="312" t="str">
        <f t="shared" si="38"/>
        <v/>
      </c>
      <c r="BD102" s="312" t="str">
        <f t="shared" si="38"/>
        <v/>
      </c>
      <c r="BE102" s="312" t="str">
        <f t="shared" si="38"/>
        <v/>
      </c>
      <c r="BF102" s="312" t="str">
        <f t="shared" si="38"/>
        <v/>
      </c>
      <c r="BG102" s="312" t="str">
        <f t="shared" si="38"/>
        <v/>
      </c>
      <c r="BH102" s="312" t="str">
        <f t="shared" si="38"/>
        <v/>
      </c>
      <c r="BI102" s="312" t="str">
        <f t="shared" si="38"/>
        <v/>
      </c>
      <c r="BJ102" s="312" t="str">
        <f t="shared" si="38"/>
        <v/>
      </c>
      <c r="BK102" s="312" t="str">
        <f t="shared" si="38"/>
        <v/>
      </c>
      <c r="BL102" s="312" t="str">
        <f t="shared" si="38"/>
        <v/>
      </c>
      <c r="BM102" s="312" t="str">
        <f t="shared" si="38"/>
        <v/>
      </c>
      <c r="BN102" s="312" t="str">
        <f t="shared" si="38"/>
        <v/>
      </c>
      <c r="BO102" s="312" t="str">
        <f t="shared" si="38"/>
        <v/>
      </c>
      <c r="BP102" s="312" t="str">
        <f t="shared" si="38"/>
        <v/>
      </c>
      <c r="BQ102" s="312" t="str">
        <f t="shared" si="38"/>
        <v/>
      </c>
      <c r="BR102" s="312" t="str">
        <f t="shared" si="38"/>
        <v/>
      </c>
      <c r="BS102" s="312" t="str">
        <f t="shared" si="38"/>
        <v/>
      </c>
      <c r="BT102" s="312" t="str">
        <f t="shared" si="38"/>
        <v/>
      </c>
      <c r="BU102" s="312" t="str">
        <f t="shared" si="38"/>
        <v/>
      </c>
      <c r="BV102" s="312" t="str">
        <f t="shared" si="38"/>
        <v/>
      </c>
    </row>
    <row r="103" spans="1:74" ht="15.95" hidden="1" customHeight="1">
      <c r="A103" s="311">
        <v>42</v>
      </c>
      <c r="B103" s="312" t="str">
        <f t="shared" si="33"/>
        <v/>
      </c>
      <c r="C103" s="312" t="str">
        <f t="shared" si="33"/>
        <v/>
      </c>
      <c r="D103" s="369" t="str">
        <f t="shared" si="33"/>
        <v/>
      </c>
      <c r="E103" s="312" t="str">
        <f t="shared" si="25"/>
        <v/>
      </c>
      <c r="F103" s="312" t="str">
        <f t="shared" si="34"/>
        <v/>
      </c>
      <c r="G103" s="312" t="str">
        <f t="shared" si="34"/>
        <v/>
      </c>
      <c r="H103" s="312" t="str">
        <f t="shared" si="34"/>
        <v/>
      </c>
      <c r="I103" s="312" t="str">
        <f t="shared" si="34"/>
        <v/>
      </c>
      <c r="J103" s="312" t="str">
        <f t="shared" si="34"/>
        <v/>
      </c>
      <c r="K103" s="312" t="str">
        <f t="shared" si="34"/>
        <v/>
      </c>
      <c r="L103" s="312" t="str">
        <f t="shared" si="34"/>
        <v/>
      </c>
      <c r="M103" s="312" t="str">
        <f t="shared" si="34"/>
        <v/>
      </c>
      <c r="N103" s="312" t="str">
        <f t="shared" si="34"/>
        <v/>
      </c>
      <c r="O103" s="312" t="str">
        <f t="shared" si="34"/>
        <v/>
      </c>
      <c r="P103" s="312" t="str">
        <f t="shared" si="34"/>
        <v/>
      </c>
      <c r="Q103" s="312" t="str">
        <f t="shared" si="34"/>
        <v/>
      </c>
      <c r="R103" s="312" t="str">
        <f t="shared" si="34"/>
        <v/>
      </c>
      <c r="S103" s="312" t="str">
        <f t="shared" si="34"/>
        <v/>
      </c>
      <c r="T103" s="312" t="str">
        <f t="shared" si="34"/>
        <v/>
      </c>
      <c r="U103" s="312" t="str">
        <f t="shared" si="34"/>
        <v/>
      </c>
      <c r="V103" s="312" t="str">
        <f t="shared" si="34"/>
        <v/>
      </c>
      <c r="W103" s="312" t="str">
        <f t="shared" si="34"/>
        <v/>
      </c>
      <c r="X103" s="312" t="str">
        <f t="shared" si="34"/>
        <v/>
      </c>
      <c r="Y103" s="407"/>
      <c r="Z103" s="311">
        <v>42</v>
      </c>
      <c r="AA103" s="312" t="str">
        <f t="shared" si="16"/>
        <v/>
      </c>
      <c r="AB103" s="312" t="str">
        <f t="shared" si="17"/>
        <v/>
      </c>
      <c r="AC103" s="324" t="str">
        <f t="shared" si="18"/>
        <v/>
      </c>
      <c r="AD103" s="312" t="str">
        <f t="shared" si="37"/>
        <v/>
      </c>
      <c r="AE103" s="312" t="str">
        <f t="shared" si="37"/>
        <v/>
      </c>
      <c r="AF103" s="312" t="str">
        <f t="shared" si="37"/>
        <v/>
      </c>
      <c r="AG103" s="312" t="str">
        <f t="shared" si="37"/>
        <v/>
      </c>
      <c r="AH103" s="312" t="str">
        <f t="shared" si="37"/>
        <v/>
      </c>
      <c r="AI103" s="312" t="str">
        <f t="shared" si="37"/>
        <v/>
      </c>
      <c r="AJ103" s="312" t="str">
        <f t="shared" si="37"/>
        <v/>
      </c>
      <c r="AK103" s="312" t="str">
        <f t="shared" si="37"/>
        <v/>
      </c>
      <c r="AL103" s="312" t="str">
        <f t="shared" si="37"/>
        <v/>
      </c>
      <c r="AM103" s="312" t="str">
        <f t="shared" si="37"/>
        <v/>
      </c>
      <c r="AN103" s="312" t="str">
        <f t="shared" si="37"/>
        <v/>
      </c>
      <c r="AO103" s="312" t="str">
        <f t="shared" si="37"/>
        <v/>
      </c>
      <c r="AP103" s="312" t="str">
        <f t="shared" si="37"/>
        <v/>
      </c>
      <c r="AQ103" s="312" t="str">
        <f t="shared" si="37"/>
        <v/>
      </c>
      <c r="AR103" s="312" t="str">
        <f t="shared" si="37"/>
        <v/>
      </c>
      <c r="AS103" s="312" t="str">
        <f t="shared" si="37"/>
        <v/>
      </c>
      <c r="AT103" s="312" t="str">
        <f t="shared" si="37"/>
        <v/>
      </c>
      <c r="AU103" s="312" t="str">
        <f t="shared" si="37"/>
        <v/>
      </c>
      <c r="AV103" s="312" t="str">
        <f t="shared" si="37"/>
        <v/>
      </c>
      <c r="AW103" s="312" t="str">
        <f t="shared" si="37"/>
        <v/>
      </c>
      <c r="AY103" s="311">
        <v>42</v>
      </c>
      <c r="AZ103" s="312" t="str">
        <f t="shared" si="19"/>
        <v/>
      </c>
      <c r="BA103" s="312" t="str">
        <f t="shared" si="20"/>
        <v/>
      </c>
      <c r="BB103" s="324" t="str">
        <f t="shared" si="21"/>
        <v/>
      </c>
      <c r="BC103" s="312" t="str">
        <f t="shared" si="38"/>
        <v/>
      </c>
      <c r="BD103" s="312" t="str">
        <f t="shared" si="38"/>
        <v/>
      </c>
      <c r="BE103" s="312" t="str">
        <f t="shared" si="38"/>
        <v/>
      </c>
      <c r="BF103" s="312" t="str">
        <f t="shared" si="38"/>
        <v/>
      </c>
      <c r="BG103" s="312" t="str">
        <f t="shared" si="38"/>
        <v/>
      </c>
      <c r="BH103" s="312" t="str">
        <f t="shared" si="38"/>
        <v/>
      </c>
      <c r="BI103" s="312" t="str">
        <f t="shared" si="38"/>
        <v/>
      </c>
      <c r="BJ103" s="312" t="str">
        <f t="shared" si="38"/>
        <v/>
      </c>
      <c r="BK103" s="312" t="str">
        <f t="shared" si="38"/>
        <v/>
      </c>
      <c r="BL103" s="312" t="str">
        <f t="shared" si="38"/>
        <v/>
      </c>
      <c r="BM103" s="312" t="str">
        <f t="shared" si="38"/>
        <v/>
      </c>
      <c r="BN103" s="312" t="str">
        <f t="shared" si="38"/>
        <v/>
      </c>
      <c r="BO103" s="312" t="str">
        <f t="shared" si="38"/>
        <v/>
      </c>
      <c r="BP103" s="312" t="str">
        <f t="shared" si="38"/>
        <v/>
      </c>
      <c r="BQ103" s="312" t="str">
        <f t="shared" si="38"/>
        <v/>
      </c>
      <c r="BR103" s="312" t="str">
        <f t="shared" si="38"/>
        <v/>
      </c>
      <c r="BS103" s="312" t="str">
        <f t="shared" si="38"/>
        <v/>
      </c>
      <c r="BT103" s="312" t="str">
        <f t="shared" si="38"/>
        <v/>
      </c>
      <c r="BU103" s="312" t="str">
        <f t="shared" si="38"/>
        <v/>
      </c>
      <c r="BV103" s="312" t="str">
        <f t="shared" si="38"/>
        <v/>
      </c>
    </row>
    <row r="104" spans="1:74" ht="15.95" hidden="1" customHeight="1">
      <c r="A104" s="311">
        <v>43</v>
      </c>
      <c r="B104" s="312" t="str">
        <f t="shared" si="33"/>
        <v/>
      </c>
      <c r="C104" s="312" t="str">
        <f t="shared" si="33"/>
        <v/>
      </c>
      <c r="D104" s="369" t="str">
        <f t="shared" si="33"/>
        <v/>
      </c>
      <c r="E104" s="312" t="str">
        <f t="shared" si="25"/>
        <v/>
      </c>
      <c r="F104" s="312" t="str">
        <f t="shared" si="34"/>
        <v/>
      </c>
      <c r="G104" s="312" t="str">
        <f t="shared" si="34"/>
        <v/>
      </c>
      <c r="H104" s="312" t="str">
        <f t="shared" si="34"/>
        <v/>
      </c>
      <c r="I104" s="312" t="str">
        <f t="shared" si="34"/>
        <v/>
      </c>
      <c r="J104" s="312" t="str">
        <f t="shared" si="34"/>
        <v/>
      </c>
      <c r="K104" s="312" t="str">
        <f t="shared" si="34"/>
        <v/>
      </c>
      <c r="L104" s="312" t="str">
        <f t="shared" si="34"/>
        <v/>
      </c>
      <c r="M104" s="312" t="str">
        <f t="shared" si="34"/>
        <v/>
      </c>
      <c r="N104" s="312" t="str">
        <f t="shared" si="34"/>
        <v/>
      </c>
      <c r="O104" s="312" t="str">
        <f t="shared" si="34"/>
        <v/>
      </c>
      <c r="P104" s="312" t="str">
        <f t="shared" si="34"/>
        <v/>
      </c>
      <c r="Q104" s="312" t="str">
        <f t="shared" si="34"/>
        <v/>
      </c>
      <c r="R104" s="312" t="str">
        <f t="shared" si="34"/>
        <v/>
      </c>
      <c r="S104" s="312" t="str">
        <f t="shared" si="34"/>
        <v/>
      </c>
      <c r="T104" s="312" t="str">
        <f t="shared" si="34"/>
        <v/>
      </c>
      <c r="U104" s="312" t="str">
        <f t="shared" si="34"/>
        <v/>
      </c>
      <c r="V104" s="312" t="str">
        <f t="shared" si="34"/>
        <v/>
      </c>
      <c r="W104" s="312" t="str">
        <f t="shared" si="34"/>
        <v/>
      </c>
      <c r="X104" s="312" t="str">
        <f t="shared" si="34"/>
        <v/>
      </c>
      <c r="Y104" s="407"/>
      <c r="Z104" s="311">
        <v>43</v>
      </c>
      <c r="AA104" s="312" t="str">
        <f t="shared" si="16"/>
        <v/>
      </c>
      <c r="AB104" s="312" t="str">
        <f t="shared" si="17"/>
        <v/>
      </c>
      <c r="AC104" s="324" t="str">
        <f t="shared" si="18"/>
        <v/>
      </c>
      <c r="AD104" s="312" t="str">
        <f t="shared" si="37"/>
        <v/>
      </c>
      <c r="AE104" s="312" t="str">
        <f t="shared" si="37"/>
        <v/>
      </c>
      <c r="AF104" s="312" t="str">
        <f t="shared" si="37"/>
        <v/>
      </c>
      <c r="AG104" s="312" t="str">
        <f t="shared" si="37"/>
        <v/>
      </c>
      <c r="AH104" s="312" t="str">
        <f t="shared" si="37"/>
        <v/>
      </c>
      <c r="AI104" s="312" t="str">
        <f t="shared" si="37"/>
        <v/>
      </c>
      <c r="AJ104" s="312" t="str">
        <f t="shared" si="37"/>
        <v/>
      </c>
      <c r="AK104" s="312" t="str">
        <f t="shared" si="37"/>
        <v/>
      </c>
      <c r="AL104" s="312" t="str">
        <f t="shared" si="37"/>
        <v/>
      </c>
      <c r="AM104" s="312" t="str">
        <f t="shared" si="37"/>
        <v/>
      </c>
      <c r="AN104" s="312" t="str">
        <f t="shared" si="37"/>
        <v/>
      </c>
      <c r="AO104" s="312" t="str">
        <f t="shared" si="37"/>
        <v/>
      </c>
      <c r="AP104" s="312" t="str">
        <f t="shared" si="37"/>
        <v/>
      </c>
      <c r="AQ104" s="312" t="str">
        <f t="shared" si="37"/>
        <v/>
      </c>
      <c r="AR104" s="312" t="str">
        <f t="shared" si="37"/>
        <v/>
      </c>
      <c r="AS104" s="312" t="str">
        <f t="shared" si="37"/>
        <v/>
      </c>
      <c r="AT104" s="312" t="str">
        <f t="shared" si="37"/>
        <v/>
      </c>
      <c r="AU104" s="312" t="str">
        <f t="shared" si="37"/>
        <v/>
      </c>
      <c r="AV104" s="312" t="str">
        <f t="shared" si="37"/>
        <v/>
      </c>
      <c r="AW104" s="312" t="str">
        <f t="shared" si="37"/>
        <v/>
      </c>
      <c r="AY104" s="311">
        <v>43</v>
      </c>
      <c r="AZ104" s="312" t="str">
        <f t="shared" si="19"/>
        <v/>
      </c>
      <c r="BA104" s="312" t="str">
        <f t="shared" si="20"/>
        <v/>
      </c>
      <c r="BB104" s="324" t="str">
        <f t="shared" si="21"/>
        <v/>
      </c>
      <c r="BC104" s="312" t="str">
        <f t="shared" si="38"/>
        <v/>
      </c>
      <c r="BD104" s="312" t="str">
        <f t="shared" si="38"/>
        <v/>
      </c>
      <c r="BE104" s="312" t="str">
        <f t="shared" si="38"/>
        <v/>
      </c>
      <c r="BF104" s="312" t="str">
        <f t="shared" si="38"/>
        <v/>
      </c>
      <c r="BG104" s="312" t="str">
        <f t="shared" si="38"/>
        <v/>
      </c>
      <c r="BH104" s="312" t="str">
        <f t="shared" si="38"/>
        <v/>
      </c>
      <c r="BI104" s="312" t="str">
        <f t="shared" si="38"/>
        <v/>
      </c>
      <c r="BJ104" s="312" t="str">
        <f t="shared" si="38"/>
        <v/>
      </c>
      <c r="BK104" s="312" t="str">
        <f t="shared" si="38"/>
        <v/>
      </c>
      <c r="BL104" s="312" t="str">
        <f t="shared" si="38"/>
        <v/>
      </c>
      <c r="BM104" s="312" t="str">
        <f t="shared" si="38"/>
        <v/>
      </c>
      <c r="BN104" s="312" t="str">
        <f t="shared" si="38"/>
        <v/>
      </c>
      <c r="BO104" s="312" t="str">
        <f t="shared" si="38"/>
        <v/>
      </c>
      <c r="BP104" s="312" t="str">
        <f t="shared" si="38"/>
        <v/>
      </c>
      <c r="BQ104" s="312" t="str">
        <f t="shared" si="38"/>
        <v/>
      </c>
      <c r="BR104" s="312" t="str">
        <f t="shared" si="38"/>
        <v/>
      </c>
      <c r="BS104" s="312" t="str">
        <f t="shared" si="38"/>
        <v/>
      </c>
      <c r="BT104" s="312" t="str">
        <f t="shared" si="38"/>
        <v/>
      </c>
      <c r="BU104" s="312" t="str">
        <f t="shared" si="38"/>
        <v/>
      </c>
      <c r="BV104" s="312" t="str">
        <f t="shared" si="38"/>
        <v/>
      </c>
    </row>
    <row r="105" spans="1:74" ht="15.95" hidden="1" customHeight="1">
      <c r="A105" s="311">
        <v>44</v>
      </c>
      <c r="B105" s="312" t="str">
        <f t="shared" si="33"/>
        <v/>
      </c>
      <c r="C105" s="312" t="str">
        <f t="shared" si="33"/>
        <v/>
      </c>
      <c r="D105" s="369" t="str">
        <f t="shared" si="33"/>
        <v/>
      </c>
      <c r="E105" s="312" t="str">
        <f t="shared" si="25"/>
        <v/>
      </c>
      <c r="F105" s="312" t="str">
        <f t="shared" si="34"/>
        <v/>
      </c>
      <c r="G105" s="312" t="str">
        <f t="shared" si="34"/>
        <v/>
      </c>
      <c r="H105" s="312" t="str">
        <f t="shared" si="34"/>
        <v/>
      </c>
      <c r="I105" s="312" t="str">
        <f t="shared" si="34"/>
        <v/>
      </c>
      <c r="J105" s="312" t="str">
        <f t="shared" si="34"/>
        <v/>
      </c>
      <c r="K105" s="312" t="str">
        <f t="shared" si="34"/>
        <v/>
      </c>
      <c r="L105" s="312" t="str">
        <f t="shared" si="34"/>
        <v/>
      </c>
      <c r="M105" s="312" t="str">
        <f t="shared" si="34"/>
        <v/>
      </c>
      <c r="N105" s="312" t="str">
        <f t="shared" si="34"/>
        <v/>
      </c>
      <c r="O105" s="312" t="str">
        <f t="shared" si="34"/>
        <v/>
      </c>
      <c r="P105" s="312" t="str">
        <f t="shared" si="34"/>
        <v/>
      </c>
      <c r="Q105" s="312" t="str">
        <f t="shared" si="34"/>
        <v/>
      </c>
      <c r="R105" s="312" t="str">
        <f t="shared" si="34"/>
        <v/>
      </c>
      <c r="S105" s="312" t="str">
        <f t="shared" si="34"/>
        <v/>
      </c>
      <c r="T105" s="312" t="str">
        <f t="shared" si="34"/>
        <v/>
      </c>
      <c r="U105" s="312" t="str">
        <f t="shared" si="34"/>
        <v/>
      </c>
      <c r="V105" s="312" t="str">
        <f t="shared" si="34"/>
        <v/>
      </c>
      <c r="W105" s="312" t="str">
        <f t="shared" si="34"/>
        <v/>
      </c>
      <c r="X105" s="312" t="str">
        <f t="shared" si="34"/>
        <v/>
      </c>
      <c r="Y105" s="407"/>
      <c r="Z105" s="311">
        <v>44</v>
      </c>
      <c r="AA105" s="312" t="str">
        <f t="shared" si="16"/>
        <v/>
      </c>
      <c r="AB105" s="312" t="str">
        <f t="shared" si="17"/>
        <v/>
      </c>
      <c r="AC105" s="324" t="str">
        <f t="shared" si="18"/>
        <v/>
      </c>
      <c r="AD105" s="312" t="str">
        <f t="shared" si="37"/>
        <v/>
      </c>
      <c r="AE105" s="312" t="str">
        <f t="shared" si="37"/>
        <v/>
      </c>
      <c r="AF105" s="312" t="str">
        <f t="shared" si="37"/>
        <v/>
      </c>
      <c r="AG105" s="312" t="str">
        <f t="shared" si="37"/>
        <v/>
      </c>
      <c r="AH105" s="312" t="str">
        <f t="shared" si="37"/>
        <v/>
      </c>
      <c r="AI105" s="312" t="str">
        <f t="shared" si="37"/>
        <v/>
      </c>
      <c r="AJ105" s="312" t="str">
        <f t="shared" si="37"/>
        <v/>
      </c>
      <c r="AK105" s="312" t="str">
        <f t="shared" si="37"/>
        <v/>
      </c>
      <c r="AL105" s="312" t="str">
        <f t="shared" si="37"/>
        <v/>
      </c>
      <c r="AM105" s="312" t="str">
        <f t="shared" si="37"/>
        <v/>
      </c>
      <c r="AN105" s="312" t="str">
        <f t="shared" si="37"/>
        <v/>
      </c>
      <c r="AO105" s="312" t="str">
        <f t="shared" si="37"/>
        <v/>
      </c>
      <c r="AP105" s="312" t="str">
        <f t="shared" si="37"/>
        <v/>
      </c>
      <c r="AQ105" s="312" t="str">
        <f t="shared" si="37"/>
        <v/>
      </c>
      <c r="AR105" s="312" t="str">
        <f t="shared" si="37"/>
        <v/>
      </c>
      <c r="AS105" s="312" t="str">
        <f t="shared" si="37"/>
        <v/>
      </c>
      <c r="AT105" s="312" t="str">
        <f t="shared" si="37"/>
        <v/>
      </c>
      <c r="AU105" s="312" t="str">
        <f t="shared" si="37"/>
        <v/>
      </c>
      <c r="AV105" s="312" t="str">
        <f t="shared" si="37"/>
        <v/>
      </c>
      <c r="AW105" s="312" t="str">
        <f t="shared" si="37"/>
        <v/>
      </c>
      <c r="AY105" s="311">
        <v>44</v>
      </c>
      <c r="AZ105" s="312" t="str">
        <f t="shared" si="19"/>
        <v/>
      </c>
      <c r="BA105" s="312" t="str">
        <f t="shared" si="20"/>
        <v/>
      </c>
      <c r="BB105" s="324" t="str">
        <f t="shared" si="21"/>
        <v/>
      </c>
      <c r="BC105" s="312" t="str">
        <f t="shared" si="38"/>
        <v/>
      </c>
      <c r="BD105" s="312" t="str">
        <f t="shared" si="38"/>
        <v/>
      </c>
      <c r="BE105" s="312" t="str">
        <f t="shared" si="38"/>
        <v/>
      </c>
      <c r="BF105" s="312" t="str">
        <f t="shared" si="38"/>
        <v/>
      </c>
      <c r="BG105" s="312" t="str">
        <f t="shared" si="38"/>
        <v/>
      </c>
      <c r="BH105" s="312" t="str">
        <f t="shared" si="38"/>
        <v/>
      </c>
      <c r="BI105" s="312" t="str">
        <f t="shared" si="38"/>
        <v/>
      </c>
      <c r="BJ105" s="312" t="str">
        <f t="shared" si="38"/>
        <v/>
      </c>
      <c r="BK105" s="312" t="str">
        <f t="shared" si="38"/>
        <v/>
      </c>
      <c r="BL105" s="312" t="str">
        <f t="shared" si="38"/>
        <v/>
      </c>
      <c r="BM105" s="312" t="str">
        <f t="shared" si="38"/>
        <v/>
      </c>
      <c r="BN105" s="312" t="str">
        <f t="shared" si="38"/>
        <v/>
      </c>
      <c r="BO105" s="312" t="str">
        <f t="shared" si="38"/>
        <v/>
      </c>
      <c r="BP105" s="312" t="str">
        <f t="shared" si="38"/>
        <v/>
      </c>
      <c r="BQ105" s="312" t="str">
        <f t="shared" si="38"/>
        <v/>
      </c>
      <c r="BR105" s="312" t="str">
        <f t="shared" si="38"/>
        <v/>
      </c>
      <c r="BS105" s="312" t="str">
        <f t="shared" si="38"/>
        <v/>
      </c>
      <c r="BT105" s="312" t="str">
        <f t="shared" si="38"/>
        <v/>
      </c>
      <c r="BU105" s="312" t="str">
        <f t="shared" si="38"/>
        <v/>
      </c>
      <c r="BV105" s="312" t="str">
        <f t="shared" si="38"/>
        <v/>
      </c>
    </row>
    <row r="106" spans="1:74" ht="15.95" hidden="1" customHeight="1">
      <c r="A106" s="311">
        <v>45</v>
      </c>
      <c r="B106" s="312" t="str">
        <f t="shared" si="33"/>
        <v/>
      </c>
      <c r="C106" s="312" t="str">
        <f t="shared" si="33"/>
        <v/>
      </c>
      <c r="D106" s="369" t="str">
        <f t="shared" si="33"/>
        <v/>
      </c>
      <c r="E106" s="312" t="str">
        <f t="shared" si="25"/>
        <v/>
      </c>
      <c r="F106" s="312" t="str">
        <f t="shared" si="34"/>
        <v/>
      </c>
      <c r="G106" s="312" t="str">
        <f t="shared" si="34"/>
        <v/>
      </c>
      <c r="H106" s="312" t="str">
        <f t="shared" si="34"/>
        <v/>
      </c>
      <c r="I106" s="312" t="str">
        <f t="shared" si="34"/>
        <v/>
      </c>
      <c r="J106" s="312" t="str">
        <f t="shared" si="34"/>
        <v/>
      </c>
      <c r="K106" s="312" t="str">
        <f t="shared" si="34"/>
        <v/>
      </c>
      <c r="L106" s="312" t="str">
        <f t="shared" si="34"/>
        <v/>
      </c>
      <c r="M106" s="312" t="str">
        <f t="shared" si="34"/>
        <v/>
      </c>
      <c r="N106" s="312" t="str">
        <f t="shared" si="34"/>
        <v/>
      </c>
      <c r="O106" s="312" t="str">
        <f t="shared" si="34"/>
        <v/>
      </c>
      <c r="P106" s="312" t="str">
        <f t="shared" si="34"/>
        <v/>
      </c>
      <c r="Q106" s="312" t="str">
        <f t="shared" si="34"/>
        <v/>
      </c>
      <c r="R106" s="312" t="str">
        <f t="shared" si="34"/>
        <v/>
      </c>
      <c r="S106" s="312" t="str">
        <f t="shared" si="34"/>
        <v/>
      </c>
      <c r="T106" s="312" t="str">
        <f t="shared" si="34"/>
        <v/>
      </c>
      <c r="U106" s="312" t="str">
        <f t="shared" si="34"/>
        <v/>
      </c>
      <c r="V106" s="312" t="str">
        <f t="shared" si="34"/>
        <v/>
      </c>
      <c r="W106" s="312" t="str">
        <f t="shared" si="34"/>
        <v/>
      </c>
      <c r="X106" s="312" t="str">
        <f t="shared" si="34"/>
        <v/>
      </c>
      <c r="Y106" s="407"/>
      <c r="Z106" s="311">
        <v>45</v>
      </c>
      <c r="AA106" s="312" t="str">
        <f t="shared" si="16"/>
        <v/>
      </c>
      <c r="AB106" s="312" t="str">
        <f t="shared" si="17"/>
        <v/>
      </c>
      <c r="AC106" s="324" t="str">
        <f t="shared" si="18"/>
        <v/>
      </c>
      <c r="AD106" s="312" t="str">
        <f t="shared" si="37"/>
        <v/>
      </c>
      <c r="AE106" s="312" t="str">
        <f t="shared" si="37"/>
        <v/>
      </c>
      <c r="AF106" s="312" t="str">
        <f t="shared" si="37"/>
        <v/>
      </c>
      <c r="AG106" s="312" t="str">
        <f t="shared" si="37"/>
        <v/>
      </c>
      <c r="AH106" s="312" t="str">
        <f t="shared" si="37"/>
        <v/>
      </c>
      <c r="AI106" s="312" t="str">
        <f t="shared" si="37"/>
        <v/>
      </c>
      <c r="AJ106" s="312" t="str">
        <f t="shared" si="37"/>
        <v/>
      </c>
      <c r="AK106" s="312" t="str">
        <f t="shared" si="37"/>
        <v/>
      </c>
      <c r="AL106" s="312" t="str">
        <f t="shared" si="37"/>
        <v/>
      </c>
      <c r="AM106" s="312" t="str">
        <f t="shared" si="37"/>
        <v/>
      </c>
      <c r="AN106" s="312" t="str">
        <f t="shared" si="37"/>
        <v/>
      </c>
      <c r="AO106" s="312" t="str">
        <f t="shared" si="37"/>
        <v/>
      </c>
      <c r="AP106" s="312" t="str">
        <f t="shared" si="37"/>
        <v/>
      </c>
      <c r="AQ106" s="312" t="str">
        <f t="shared" si="37"/>
        <v/>
      </c>
      <c r="AR106" s="312" t="str">
        <f t="shared" si="37"/>
        <v/>
      </c>
      <c r="AS106" s="312" t="str">
        <f t="shared" si="37"/>
        <v/>
      </c>
      <c r="AT106" s="312" t="str">
        <f t="shared" si="37"/>
        <v/>
      </c>
      <c r="AU106" s="312" t="str">
        <f t="shared" si="37"/>
        <v/>
      </c>
      <c r="AV106" s="312" t="str">
        <f t="shared" si="37"/>
        <v/>
      </c>
      <c r="AW106" s="312" t="str">
        <f t="shared" si="37"/>
        <v/>
      </c>
      <c r="AY106" s="311">
        <v>45</v>
      </c>
      <c r="AZ106" s="312" t="str">
        <f t="shared" si="19"/>
        <v/>
      </c>
      <c r="BA106" s="312" t="str">
        <f t="shared" si="20"/>
        <v/>
      </c>
      <c r="BB106" s="324" t="str">
        <f t="shared" si="21"/>
        <v/>
      </c>
      <c r="BC106" s="312" t="str">
        <f t="shared" si="38"/>
        <v/>
      </c>
      <c r="BD106" s="312" t="str">
        <f t="shared" si="38"/>
        <v/>
      </c>
      <c r="BE106" s="312" t="str">
        <f t="shared" si="38"/>
        <v/>
      </c>
      <c r="BF106" s="312" t="str">
        <f t="shared" si="38"/>
        <v/>
      </c>
      <c r="BG106" s="312" t="str">
        <f t="shared" si="38"/>
        <v/>
      </c>
      <c r="BH106" s="312" t="str">
        <f t="shared" si="38"/>
        <v/>
      </c>
      <c r="BI106" s="312" t="str">
        <f t="shared" si="38"/>
        <v/>
      </c>
      <c r="BJ106" s="312" t="str">
        <f t="shared" si="38"/>
        <v/>
      </c>
      <c r="BK106" s="312" t="str">
        <f t="shared" si="38"/>
        <v/>
      </c>
      <c r="BL106" s="312" t="str">
        <f t="shared" si="38"/>
        <v/>
      </c>
      <c r="BM106" s="312" t="str">
        <f t="shared" si="38"/>
        <v/>
      </c>
      <c r="BN106" s="312" t="str">
        <f t="shared" si="38"/>
        <v/>
      </c>
      <c r="BO106" s="312" t="str">
        <f t="shared" si="38"/>
        <v/>
      </c>
      <c r="BP106" s="312" t="str">
        <f t="shared" si="38"/>
        <v/>
      </c>
      <c r="BQ106" s="312" t="str">
        <f t="shared" si="38"/>
        <v/>
      </c>
      <c r="BR106" s="312" t="str">
        <f t="shared" si="38"/>
        <v/>
      </c>
      <c r="BS106" s="312" t="str">
        <f t="shared" si="38"/>
        <v/>
      </c>
      <c r="BT106" s="312" t="str">
        <f t="shared" si="38"/>
        <v/>
      </c>
      <c r="BU106" s="312" t="str">
        <f t="shared" si="38"/>
        <v/>
      </c>
      <c r="BV106" s="312" t="str">
        <f t="shared" si="38"/>
        <v/>
      </c>
    </row>
    <row r="107" spans="1:74" ht="15.95" hidden="1" customHeight="1">
      <c r="A107" s="311">
        <v>46</v>
      </c>
      <c r="B107" s="312" t="str">
        <f t="shared" si="33"/>
        <v/>
      </c>
      <c r="C107" s="312" t="str">
        <f t="shared" si="33"/>
        <v/>
      </c>
      <c r="D107" s="369" t="str">
        <f t="shared" si="33"/>
        <v/>
      </c>
      <c r="E107" s="312" t="str">
        <f t="shared" si="25"/>
        <v/>
      </c>
      <c r="F107" s="312" t="str">
        <f t="shared" si="34"/>
        <v/>
      </c>
      <c r="G107" s="312" t="str">
        <f t="shared" si="34"/>
        <v/>
      </c>
      <c r="H107" s="312" t="str">
        <f t="shared" si="34"/>
        <v/>
      </c>
      <c r="I107" s="312" t="str">
        <f t="shared" si="34"/>
        <v/>
      </c>
      <c r="J107" s="312" t="str">
        <f t="shared" si="34"/>
        <v/>
      </c>
      <c r="K107" s="312" t="str">
        <f t="shared" si="34"/>
        <v/>
      </c>
      <c r="L107" s="312" t="str">
        <f t="shared" si="34"/>
        <v/>
      </c>
      <c r="M107" s="312" t="str">
        <f t="shared" si="34"/>
        <v/>
      </c>
      <c r="N107" s="312" t="str">
        <f t="shared" si="34"/>
        <v/>
      </c>
      <c r="O107" s="312" t="str">
        <f t="shared" si="34"/>
        <v/>
      </c>
      <c r="P107" s="312" t="str">
        <f t="shared" si="34"/>
        <v/>
      </c>
      <c r="Q107" s="312" t="str">
        <f t="shared" si="34"/>
        <v/>
      </c>
      <c r="R107" s="312" t="str">
        <f t="shared" si="34"/>
        <v/>
      </c>
      <c r="S107" s="312" t="str">
        <f t="shared" si="34"/>
        <v/>
      </c>
      <c r="T107" s="312" t="str">
        <f t="shared" si="34"/>
        <v/>
      </c>
      <c r="U107" s="312" t="str">
        <f t="shared" si="34"/>
        <v/>
      </c>
      <c r="V107" s="312" t="str">
        <f t="shared" si="34"/>
        <v/>
      </c>
      <c r="W107" s="312" t="str">
        <f t="shared" si="34"/>
        <v/>
      </c>
      <c r="X107" s="312" t="str">
        <f t="shared" si="34"/>
        <v/>
      </c>
      <c r="Y107" s="407"/>
      <c r="Z107" s="311">
        <v>46</v>
      </c>
      <c r="AA107" s="312" t="str">
        <f t="shared" si="16"/>
        <v/>
      </c>
      <c r="AB107" s="312" t="str">
        <f t="shared" si="17"/>
        <v/>
      </c>
      <c r="AC107" s="324" t="str">
        <f t="shared" si="18"/>
        <v/>
      </c>
      <c r="AD107" s="312" t="str">
        <f t="shared" si="37"/>
        <v/>
      </c>
      <c r="AE107" s="312" t="str">
        <f t="shared" si="37"/>
        <v/>
      </c>
      <c r="AF107" s="312" t="str">
        <f t="shared" si="37"/>
        <v/>
      </c>
      <c r="AG107" s="312" t="str">
        <f t="shared" si="37"/>
        <v/>
      </c>
      <c r="AH107" s="312" t="str">
        <f t="shared" si="37"/>
        <v/>
      </c>
      <c r="AI107" s="312" t="str">
        <f t="shared" si="37"/>
        <v/>
      </c>
      <c r="AJ107" s="312" t="str">
        <f t="shared" si="37"/>
        <v/>
      </c>
      <c r="AK107" s="312" t="str">
        <f t="shared" si="37"/>
        <v/>
      </c>
      <c r="AL107" s="312" t="str">
        <f t="shared" si="37"/>
        <v/>
      </c>
      <c r="AM107" s="312" t="str">
        <f t="shared" si="37"/>
        <v/>
      </c>
      <c r="AN107" s="312" t="str">
        <f t="shared" si="37"/>
        <v/>
      </c>
      <c r="AO107" s="312" t="str">
        <f t="shared" si="37"/>
        <v/>
      </c>
      <c r="AP107" s="312" t="str">
        <f t="shared" si="37"/>
        <v/>
      </c>
      <c r="AQ107" s="312" t="str">
        <f t="shared" si="37"/>
        <v/>
      </c>
      <c r="AR107" s="312" t="str">
        <f t="shared" si="37"/>
        <v/>
      </c>
      <c r="AS107" s="312" t="str">
        <f t="shared" si="37"/>
        <v/>
      </c>
      <c r="AT107" s="312" t="str">
        <f t="shared" si="37"/>
        <v/>
      </c>
      <c r="AU107" s="312" t="str">
        <f t="shared" si="37"/>
        <v/>
      </c>
      <c r="AV107" s="312" t="str">
        <f t="shared" si="37"/>
        <v/>
      </c>
      <c r="AW107" s="312" t="str">
        <f t="shared" si="37"/>
        <v/>
      </c>
      <c r="AY107" s="311">
        <v>46</v>
      </c>
      <c r="AZ107" s="312" t="str">
        <f t="shared" si="19"/>
        <v/>
      </c>
      <c r="BA107" s="312" t="str">
        <f t="shared" si="20"/>
        <v/>
      </c>
      <c r="BB107" s="324" t="str">
        <f t="shared" si="21"/>
        <v/>
      </c>
      <c r="BC107" s="312" t="str">
        <f t="shared" si="38"/>
        <v/>
      </c>
      <c r="BD107" s="312" t="str">
        <f t="shared" si="38"/>
        <v/>
      </c>
      <c r="BE107" s="312" t="str">
        <f t="shared" si="38"/>
        <v/>
      </c>
      <c r="BF107" s="312" t="str">
        <f t="shared" si="38"/>
        <v/>
      </c>
      <c r="BG107" s="312" t="str">
        <f t="shared" si="38"/>
        <v/>
      </c>
      <c r="BH107" s="312" t="str">
        <f t="shared" si="38"/>
        <v/>
      </c>
      <c r="BI107" s="312" t="str">
        <f t="shared" si="38"/>
        <v/>
      </c>
      <c r="BJ107" s="312" t="str">
        <f t="shared" si="38"/>
        <v/>
      </c>
      <c r="BK107" s="312" t="str">
        <f t="shared" si="38"/>
        <v/>
      </c>
      <c r="BL107" s="312" t="str">
        <f t="shared" si="38"/>
        <v/>
      </c>
      <c r="BM107" s="312" t="str">
        <f t="shared" si="38"/>
        <v/>
      </c>
      <c r="BN107" s="312" t="str">
        <f t="shared" si="38"/>
        <v/>
      </c>
      <c r="BO107" s="312" t="str">
        <f t="shared" si="38"/>
        <v/>
      </c>
      <c r="BP107" s="312" t="str">
        <f t="shared" si="38"/>
        <v/>
      </c>
      <c r="BQ107" s="312" t="str">
        <f t="shared" si="38"/>
        <v/>
      </c>
      <c r="BR107" s="312" t="str">
        <f t="shared" si="38"/>
        <v/>
      </c>
      <c r="BS107" s="312" t="str">
        <f t="shared" si="38"/>
        <v/>
      </c>
      <c r="BT107" s="312" t="str">
        <f t="shared" si="38"/>
        <v/>
      </c>
      <c r="BU107" s="312" t="str">
        <f t="shared" si="38"/>
        <v/>
      </c>
      <c r="BV107" s="312" t="str">
        <f t="shared" si="38"/>
        <v/>
      </c>
    </row>
    <row r="108" spans="1:74" ht="15.95" hidden="1" customHeight="1">
      <c r="A108" s="311">
        <v>47</v>
      </c>
      <c r="B108" s="312" t="str">
        <f t="shared" si="33"/>
        <v/>
      </c>
      <c r="C108" s="312" t="str">
        <f t="shared" si="33"/>
        <v/>
      </c>
      <c r="D108" s="369" t="str">
        <f t="shared" si="33"/>
        <v/>
      </c>
      <c r="E108" s="312" t="str">
        <f t="shared" si="25"/>
        <v/>
      </c>
      <c r="F108" s="312" t="str">
        <f t="shared" si="34"/>
        <v/>
      </c>
      <c r="G108" s="312" t="str">
        <f t="shared" si="34"/>
        <v/>
      </c>
      <c r="H108" s="312" t="str">
        <f t="shared" si="34"/>
        <v/>
      </c>
      <c r="I108" s="312" t="str">
        <f t="shared" si="34"/>
        <v/>
      </c>
      <c r="J108" s="312" t="str">
        <f t="shared" si="34"/>
        <v/>
      </c>
      <c r="K108" s="312" t="str">
        <f t="shared" si="34"/>
        <v/>
      </c>
      <c r="L108" s="312" t="str">
        <f t="shared" si="34"/>
        <v/>
      </c>
      <c r="M108" s="312" t="str">
        <f t="shared" si="34"/>
        <v/>
      </c>
      <c r="N108" s="312" t="str">
        <f t="shared" si="34"/>
        <v/>
      </c>
      <c r="O108" s="312" t="str">
        <f t="shared" si="34"/>
        <v/>
      </c>
      <c r="P108" s="312" t="str">
        <f t="shared" si="34"/>
        <v/>
      </c>
      <c r="Q108" s="312" t="str">
        <f t="shared" si="34"/>
        <v/>
      </c>
      <c r="R108" s="312" t="str">
        <f t="shared" si="34"/>
        <v/>
      </c>
      <c r="S108" s="312" t="str">
        <f t="shared" si="34"/>
        <v/>
      </c>
      <c r="T108" s="312" t="str">
        <f t="shared" si="34"/>
        <v/>
      </c>
      <c r="U108" s="312" t="str">
        <f t="shared" si="34"/>
        <v/>
      </c>
      <c r="V108" s="312" t="str">
        <f t="shared" si="34"/>
        <v/>
      </c>
      <c r="W108" s="312" t="str">
        <f t="shared" si="34"/>
        <v/>
      </c>
      <c r="X108" s="312" t="str">
        <f t="shared" si="34"/>
        <v/>
      </c>
      <c r="Y108" s="407"/>
      <c r="Z108" s="311">
        <v>47</v>
      </c>
      <c r="AA108" s="312" t="str">
        <f t="shared" si="16"/>
        <v/>
      </c>
      <c r="AB108" s="312" t="str">
        <f t="shared" si="17"/>
        <v/>
      </c>
      <c r="AC108" s="324" t="str">
        <f t="shared" si="18"/>
        <v/>
      </c>
      <c r="AD108" s="312" t="str">
        <f t="shared" si="37"/>
        <v/>
      </c>
      <c r="AE108" s="312" t="str">
        <f t="shared" si="37"/>
        <v/>
      </c>
      <c r="AF108" s="312" t="str">
        <f t="shared" si="37"/>
        <v/>
      </c>
      <c r="AG108" s="312" t="str">
        <f t="shared" si="37"/>
        <v/>
      </c>
      <c r="AH108" s="312" t="str">
        <f t="shared" si="37"/>
        <v/>
      </c>
      <c r="AI108" s="312" t="str">
        <f t="shared" si="37"/>
        <v/>
      </c>
      <c r="AJ108" s="312" t="str">
        <f t="shared" si="37"/>
        <v/>
      </c>
      <c r="AK108" s="312" t="str">
        <f t="shared" si="37"/>
        <v/>
      </c>
      <c r="AL108" s="312" t="str">
        <f t="shared" si="37"/>
        <v/>
      </c>
      <c r="AM108" s="312" t="str">
        <f t="shared" si="37"/>
        <v/>
      </c>
      <c r="AN108" s="312" t="str">
        <f t="shared" si="37"/>
        <v/>
      </c>
      <c r="AO108" s="312" t="str">
        <f t="shared" si="37"/>
        <v/>
      </c>
      <c r="AP108" s="312" t="str">
        <f t="shared" si="37"/>
        <v/>
      </c>
      <c r="AQ108" s="312" t="str">
        <f t="shared" si="37"/>
        <v/>
      </c>
      <c r="AR108" s="312" t="str">
        <f t="shared" si="37"/>
        <v/>
      </c>
      <c r="AS108" s="312" t="str">
        <f t="shared" si="37"/>
        <v/>
      </c>
      <c r="AT108" s="312" t="str">
        <f t="shared" si="37"/>
        <v/>
      </c>
      <c r="AU108" s="312" t="str">
        <f t="shared" si="37"/>
        <v/>
      </c>
      <c r="AV108" s="312" t="str">
        <f t="shared" si="37"/>
        <v/>
      </c>
      <c r="AW108" s="312" t="str">
        <f t="shared" si="37"/>
        <v/>
      </c>
      <c r="AY108" s="311">
        <v>47</v>
      </c>
      <c r="AZ108" s="312" t="str">
        <f t="shared" si="19"/>
        <v/>
      </c>
      <c r="BA108" s="312" t="str">
        <f t="shared" si="20"/>
        <v/>
      </c>
      <c r="BB108" s="324" t="str">
        <f t="shared" si="21"/>
        <v/>
      </c>
      <c r="BC108" s="312" t="str">
        <f t="shared" si="38"/>
        <v/>
      </c>
      <c r="BD108" s="312" t="str">
        <f t="shared" si="38"/>
        <v/>
      </c>
      <c r="BE108" s="312" t="str">
        <f t="shared" si="38"/>
        <v/>
      </c>
      <c r="BF108" s="312" t="str">
        <f t="shared" si="38"/>
        <v/>
      </c>
      <c r="BG108" s="312" t="str">
        <f t="shared" si="38"/>
        <v/>
      </c>
      <c r="BH108" s="312" t="str">
        <f t="shared" si="38"/>
        <v/>
      </c>
      <c r="BI108" s="312" t="str">
        <f t="shared" si="38"/>
        <v/>
      </c>
      <c r="BJ108" s="312" t="str">
        <f t="shared" si="38"/>
        <v/>
      </c>
      <c r="BK108" s="312" t="str">
        <f t="shared" si="38"/>
        <v/>
      </c>
      <c r="BL108" s="312" t="str">
        <f t="shared" si="38"/>
        <v/>
      </c>
      <c r="BM108" s="312" t="str">
        <f t="shared" si="38"/>
        <v/>
      </c>
      <c r="BN108" s="312" t="str">
        <f t="shared" si="38"/>
        <v/>
      </c>
      <c r="BO108" s="312" t="str">
        <f t="shared" si="38"/>
        <v/>
      </c>
      <c r="BP108" s="312" t="str">
        <f t="shared" si="38"/>
        <v/>
      </c>
      <c r="BQ108" s="312" t="str">
        <f t="shared" si="38"/>
        <v/>
      </c>
      <c r="BR108" s="312" t="str">
        <f t="shared" si="38"/>
        <v/>
      </c>
      <c r="BS108" s="312" t="str">
        <f t="shared" si="38"/>
        <v/>
      </c>
      <c r="BT108" s="312" t="str">
        <f t="shared" si="38"/>
        <v/>
      </c>
      <c r="BU108" s="312" t="str">
        <f t="shared" si="38"/>
        <v/>
      </c>
      <c r="BV108" s="312" t="str">
        <f t="shared" si="38"/>
        <v/>
      </c>
    </row>
    <row r="109" spans="1:74" ht="15.95" hidden="1" customHeight="1">
      <c r="A109" s="311">
        <v>48</v>
      </c>
      <c r="B109" s="312" t="str">
        <f t="shared" si="33"/>
        <v/>
      </c>
      <c r="C109" s="312" t="str">
        <f t="shared" si="33"/>
        <v/>
      </c>
      <c r="D109" s="369" t="str">
        <f t="shared" si="33"/>
        <v/>
      </c>
      <c r="E109" s="312" t="str">
        <f t="shared" si="25"/>
        <v/>
      </c>
      <c r="F109" s="312" t="str">
        <f t="shared" si="34"/>
        <v/>
      </c>
      <c r="G109" s="312" t="str">
        <f t="shared" si="34"/>
        <v/>
      </c>
      <c r="H109" s="312" t="str">
        <f t="shared" si="34"/>
        <v/>
      </c>
      <c r="I109" s="312" t="str">
        <f t="shared" si="34"/>
        <v/>
      </c>
      <c r="J109" s="312" t="str">
        <f t="shared" si="34"/>
        <v/>
      </c>
      <c r="K109" s="312" t="str">
        <f t="shared" si="34"/>
        <v/>
      </c>
      <c r="L109" s="312" t="str">
        <f t="shared" si="34"/>
        <v/>
      </c>
      <c r="M109" s="312" t="str">
        <f t="shared" si="34"/>
        <v/>
      </c>
      <c r="N109" s="312" t="str">
        <f t="shared" si="34"/>
        <v/>
      </c>
      <c r="O109" s="312" t="str">
        <f t="shared" si="34"/>
        <v/>
      </c>
      <c r="P109" s="312" t="str">
        <f t="shared" si="34"/>
        <v/>
      </c>
      <c r="Q109" s="312" t="str">
        <f t="shared" si="34"/>
        <v/>
      </c>
      <c r="R109" s="312" t="str">
        <f t="shared" si="34"/>
        <v/>
      </c>
      <c r="S109" s="312" t="str">
        <f t="shared" si="34"/>
        <v/>
      </c>
      <c r="T109" s="312" t="str">
        <f t="shared" si="34"/>
        <v/>
      </c>
      <c r="U109" s="312" t="str">
        <f t="shared" si="34"/>
        <v/>
      </c>
      <c r="V109" s="312" t="str">
        <f t="shared" si="34"/>
        <v/>
      </c>
      <c r="W109" s="312" t="str">
        <f t="shared" si="34"/>
        <v/>
      </c>
      <c r="X109" s="312" t="str">
        <f t="shared" si="34"/>
        <v/>
      </c>
      <c r="Y109" s="407"/>
      <c r="Z109" s="311">
        <v>48</v>
      </c>
      <c r="AA109" s="312" t="str">
        <f t="shared" si="16"/>
        <v/>
      </c>
      <c r="AB109" s="312" t="str">
        <f t="shared" si="17"/>
        <v/>
      </c>
      <c r="AC109" s="324" t="str">
        <f t="shared" si="18"/>
        <v/>
      </c>
      <c r="AD109" s="312" t="str">
        <f t="shared" si="37"/>
        <v/>
      </c>
      <c r="AE109" s="312" t="str">
        <f t="shared" si="37"/>
        <v/>
      </c>
      <c r="AF109" s="312" t="str">
        <f t="shared" si="37"/>
        <v/>
      </c>
      <c r="AG109" s="312" t="str">
        <f t="shared" si="37"/>
        <v/>
      </c>
      <c r="AH109" s="312" t="str">
        <f t="shared" si="37"/>
        <v/>
      </c>
      <c r="AI109" s="312" t="str">
        <f t="shared" si="37"/>
        <v/>
      </c>
      <c r="AJ109" s="312" t="str">
        <f t="shared" si="37"/>
        <v/>
      </c>
      <c r="AK109" s="312" t="str">
        <f t="shared" si="37"/>
        <v/>
      </c>
      <c r="AL109" s="312" t="str">
        <f t="shared" si="37"/>
        <v/>
      </c>
      <c r="AM109" s="312" t="str">
        <f t="shared" si="37"/>
        <v/>
      </c>
      <c r="AN109" s="312" t="str">
        <f t="shared" si="37"/>
        <v/>
      </c>
      <c r="AO109" s="312" t="str">
        <f t="shared" si="37"/>
        <v/>
      </c>
      <c r="AP109" s="312" t="str">
        <f t="shared" si="37"/>
        <v/>
      </c>
      <c r="AQ109" s="312" t="str">
        <f t="shared" si="37"/>
        <v/>
      </c>
      <c r="AR109" s="312" t="str">
        <f t="shared" si="37"/>
        <v/>
      </c>
      <c r="AS109" s="312" t="str">
        <f t="shared" si="37"/>
        <v/>
      </c>
      <c r="AT109" s="312" t="str">
        <f t="shared" si="37"/>
        <v/>
      </c>
      <c r="AU109" s="312" t="str">
        <f t="shared" si="37"/>
        <v/>
      </c>
      <c r="AV109" s="312" t="str">
        <f t="shared" si="37"/>
        <v/>
      </c>
      <c r="AW109" s="312" t="str">
        <f t="shared" si="37"/>
        <v/>
      </c>
      <c r="AY109" s="311">
        <v>48</v>
      </c>
      <c r="AZ109" s="312" t="str">
        <f t="shared" si="19"/>
        <v/>
      </c>
      <c r="BA109" s="312" t="str">
        <f t="shared" si="20"/>
        <v/>
      </c>
      <c r="BB109" s="324" t="str">
        <f t="shared" si="21"/>
        <v/>
      </c>
      <c r="BC109" s="312" t="str">
        <f t="shared" si="38"/>
        <v/>
      </c>
      <c r="BD109" s="312" t="str">
        <f t="shared" si="38"/>
        <v/>
      </c>
      <c r="BE109" s="312" t="str">
        <f t="shared" si="38"/>
        <v/>
      </c>
      <c r="BF109" s="312" t="str">
        <f t="shared" si="38"/>
        <v/>
      </c>
      <c r="BG109" s="312" t="str">
        <f t="shared" si="38"/>
        <v/>
      </c>
      <c r="BH109" s="312" t="str">
        <f t="shared" si="38"/>
        <v/>
      </c>
      <c r="BI109" s="312" t="str">
        <f t="shared" si="38"/>
        <v/>
      </c>
      <c r="BJ109" s="312" t="str">
        <f t="shared" si="38"/>
        <v/>
      </c>
      <c r="BK109" s="312" t="str">
        <f t="shared" si="38"/>
        <v/>
      </c>
      <c r="BL109" s="312" t="str">
        <f t="shared" si="38"/>
        <v/>
      </c>
      <c r="BM109" s="312" t="str">
        <f t="shared" si="38"/>
        <v/>
      </c>
      <c r="BN109" s="312" t="str">
        <f t="shared" si="38"/>
        <v/>
      </c>
      <c r="BO109" s="312" t="str">
        <f t="shared" si="38"/>
        <v/>
      </c>
      <c r="BP109" s="312" t="str">
        <f t="shared" si="38"/>
        <v/>
      </c>
      <c r="BQ109" s="312" t="str">
        <f t="shared" si="38"/>
        <v/>
      </c>
      <c r="BR109" s="312" t="str">
        <f t="shared" si="38"/>
        <v/>
      </c>
      <c r="BS109" s="312" t="str">
        <f t="shared" si="38"/>
        <v/>
      </c>
      <c r="BT109" s="312" t="str">
        <f t="shared" si="38"/>
        <v/>
      </c>
      <c r="BU109" s="312" t="str">
        <f t="shared" si="38"/>
        <v/>
      </c>
      <c r="BV109" s="312" t="str">
        <f t="shared" si="38"/>
        <v/>
      </c>
    </row>
    <row r="110" spans="1:74" ht="15.95" hidden="1" customHeight="1">
      <c r="A110" s="311">
        <v>49</v>
      </c>
      <c r="B110" s="312" t="str">
        <f t="shared" ref="B110:D111" si="39">B56</f>
        <v/>
      </c>
      <c r="C110" s="312" t="str">
        <f t="shared" si="39"/>
        <v/>
      </c>
      <c r="D110" s="369" t="str">
        <f t="shared" si="39"/>
        <v/>
      </c>
      <c r="E110" s="312" t="str">
        <f t="shared" si="25"/>
        <v/>
      </c>
      <c r="F110" s="312" t="str">
        <f t="shared" si="34"/>
        <v/>
      </c>
      <c r="G110" s="312" t="str">
        <f t="shared" si="34"/>
        <v/>
      </c>
      <c r="H110" s="312" t="str">
        <f t="shared" si="34"/>
        <v/>
      </c>
      <c r="I110" s="312" t="str">
        <f t="shared" si="34"/>
        <v/>
      </c>
      <c r="J110" s="312" t="str">
        <f t="shared" si="34"/>
        <v/>
      </c>
      <c r="K110" s="312" t="str">
        <f t="shared" si="34"/>
        <v/>
      </c>
      <c r="L110" s="312" t="str">
        <f t="shared" si="34"/>
        <v/>
      </c>
      <c r="M110" s="312" t="str">
        <f t="shared" si="34"/>
        <v/>
      </c>
      <c r="N110" s="312" t="str">
        <f t="shared" si="34"/>
        <v/>
      </c>
      <c r="O110" s="312" t="str">
        <f t="shared" si="34"/>
        <v/>
      </c>
      <c r="P110" s="312" t="str">
        <f t="shared" si="34"/>
        <v/>
      </c>
      <c r="Q110" s="312" t="str">
        <f t="shared" si="34"/>
        <v/>
      </c>
      <c r="R110" s="312" t="str">
        <f t="shared" si="34"/>
        <v/>
      </c>
      <c r="S110" s="312" t="str">
        <f t="shared" si="34"/>
        <v/>
      </c>
      <c r="T110" s="312" t="str">
        <f t="shared" si="34"/>
        <v/>
      </c>
      <c r="U110" s="312" t="str">
        <f t="shared" si="34"/>
        <v/>
      </c>
      <c r="V110" s="312" t="str">
        <f t="shared" si="34"/>
        <v/>
      </c>
      <c r="W110" s="312" t="str">
        <f t="shared" si="34"/>
        <v/>
      </c>
      <c r="X110" s="312" t="str">
        <f t="shared" si="34"/>
        <v/>
      </c>
      <c r="Y110" s="407"/>
      <c r="Z110" s="311">
        <v>49</v>
      </c>
      <c r="AA110" s="312" t="str">
        <f t="shared" si="16"/>
        <v/>
      </c>
      <c r="AB110" s="312" t="str">
        <f t="shared" si="17"/>
        <v/>
      </c>
      <c r="AC110" s="324" t="str">
        <f t="shared" si="18"/>
        <v/>
      </c>
      <c r="AD110" s="312" t="str">
        <f t="shared" si="37"/>
        <v/>
      </c>
      <c r="AE110" s="312" t="str">
        <f t="shared" si="37"/>
        <v/>
      </c>
      <c r="AF110" s="312" t="str">
        <f t="shared" si="37"/>
        <v/>
      </c>
      <c r="AG110" s="312" t="str">
        <f t="shared" si="37"/>
        <v/>
      </c>
      <c r="AH110" s="312" t="str">
        <f t="shared" si="37"/>
        <v/>
      </c>
      <c r="AI110" s="312" t="str">
        <f t="shared" si="37"/>
        <v/>
      </c>
      <c r="AJ110" s="312" t="str">
        <f t="shared" si="37"/>
        <v/>
      </c>
      <c r="AK110" s="312" t="str">
        <f t="shared" si="37"/>
        <v/>
      </c>
      <c r="AL110" s="312" t="str">
        <f t="shared" si="37"/>
        <v/>
      </c>
      <c r="AM110" s="312" t="str">
        <f t="shared" si="37"/>
        <v/>
      </c>
      <c r="AN110" s="312" t="str">
        <f t="shared" si="37"/>
        <v/>
      </c>
      <c r="AO110" s="312" t="str">
        <f t="shared" si="37"/>
        <v/>
      </c>
      <c r="AP110" s="312" t="str">
        <f t="shared" si="37"/>
        <v/>
      </c>
      <c r="AQ110" s="312" t="str">
        <f t="shared" si="37"/>
        <v/>
      </c>
      <c r="AR110" s="312" t="str">
        <f t="shared" si="37"/>
        <v/>
      </c>
      <c r="AS110" s="312" t="str">
        <f t="shared" si="37"/>
        <v/>
      </c>
      <c r="AT110" s="312" t="str">
        <f t="shared" si="37"/>
        <v/>
      </c>
      <c r="AU110" s="312" t="str">
        <f t="shared" si="37"/>
        <v/>
      </c>
      <c r="AV110" s="312" t="str">
        <f t="shared" si="37"/>
        <v/>
      </c>
      <c r="AW110" s="312" t="str">
        <f t="shared" si="37"/>
        <v/>
      </c>
      <c r="AY110" s="311">
        <v>49</v>
      </c>
      <c r="AZ110" s="312" t="str">
        <f t="shared" si="19"/>
        <v/>
      </c>
      <c r="BA110" s="312" t="str">
        <f t="shared" si="20"/>
        <v/>
      </c>
      <c r="BB110" s="324" t="str">
        <f t="shared" si="21"/>
        <v/>
      </c>
      <c r="BC110" s="312" t="str">
        <f t="shared" si="38"/>
        <v/>
      </c>
      <c r="BD110" s="312" t="str">
        <f t="shared" si="38"/>
        <v/>
      </c>
      <c r="BE110" s="312" t="str">
        <f t="shared" si="38"/>
        <v/>
      </c>
      <c r="BF110" s="312" t="str">
        <f t="shared" si="38"/>
        <v/>
      </c>
      <c r="BG110" s="312" t="str">
        <f t="shared" si="38"/>
        <v/>
      </c>
      <c r="BH110" s="312" t="str">
        <f t="shared" si="38"/>
        <v/>
      </c>
      <c r="BI110" s="312" t="str">
        <f t="shared" si="38"/>
        <v/>
      </c>
      <c r="BJ110" s="312" t="str">
        <f t="shared" si="38"/>
        <v/>
      </c>
      <c r="BK110" s="312" t="str">
        <f t="shared" si="38"/>
        <v/>
      </c>
      <c r="BL110" s="312" t="str">
        <f t="shared" si="38"/>
        <v/>
      </c>
      <c r="BM110" s="312" t="str">
        <f t="shared" si="38"/>
        <v/>
      </c>
      <c r="BN110" s="312" t="str">
        <f t="shared" si="38"/>
        <v/>
      </c>
      <c r="BO110" s="312" t="str">
        <f t="shared" si="38"/>
        <v/>
      </c>
      <c r="BP110" s="312" t="str">
        <f t="shared" si="38"/>
        <v/>
      </c>
      <c r="BQ110" s="312" t="str">
        <f t="shared" si="38"/>
        <v/>
      </c>
      <c r="BR110" s="312" t="str">
        <f t="shared" si="38"/>
        <v/>
      </c>
      <c r="BS110" s="312" t="str">
        <f t="shared" si="38"/>
        <v/>
      </c>
      <c r="BT110" s="312" t="str">
        <f t="shared" si="38"/>
        <v/>
      </c>
      <c r="BU110" s="312" t="str">
        <f t="shared" si="38"/>
        <v/>
      </c>
      <c r="BV110" s="312" t="str">
        <f t="shared" si="38"/>
        <v/>
      </c>
    </row>
    <row r="111" spans="1:74" ht="15.95" hidden="1" customHeight="1" thickBot="1">
      <c r="A111" s="315">
        <v>50</v>
      </c>
      <c r="B111" s="312" t="str">
        <f t="shared" si="39"/>
        <v/>
      </c>
      <c r="C111" s="312" t="str">
        <f t="shared" si="39"/>
        <v/>
      </c>
      <c r="D111" s="369" t="str">
        <f t="shared" si="39"/>
        <v/>
      </c>
      <c r="E111" s="312" t="str">
        <f t="shared" si="25"/>
        <v/>
      </c>
      <c r="F111" s="312" t="str">
        <f t="shared" si="34"/>
        <v/>
      </c>
      <c r="G111" s="312" t="str">
        <f t="shared" si="34"/>
        <v/>
      </c>
      <c r="H111" s="312" t="str">
        <f t="shared" si="34"/>
        <v/>
      </c>
      <c r="I111" s="312" t="str">
        <f t="shared" si="34"/>
        <v/>
      </c>
      <c r="J111" s="312" t="str">
        <f t="shared" si="34"/>
        <v/>
      </c>
      <c r="K111" s="312" t="str">
        <f t="shared" si="34"/>
        <v/>
      </c>
      <c r="L111" s="312" t="str">
        <f t="shared" si="34"/>
        <v/>
      </c>
      <c r="M111" s="312" t="str">
        <f t="shared" si="34"/>
        <v/>
      </c>
      <c r="N111" s="312" t="str">
        <f t="shared" si="34"/>
        <v/>
      </c>
      <c r="O111" s="312" t="str">
        <f t="shared" si="34"/>
        <v/>
      </c>
      <c r="P111" s="312" t="str">
        <f t="shared" si="34"/>
        <v/>
      </c>
      <c r="Q111" s="312" t="str">
        <f t="shared" si="34"/>
        <v/>
      </c>
      <c r="R111" s="312" t="str">
        <f t="shared" si="34"/>
        <v/>
      </c>
      <c r="S111" s="312" t="str">
        <f t="shared" si="34"/>
        <v/>
      </c>
      <c r="T111" s="312" t="str">
        <f t="shared" si="34"/>
        <v/>
      </c>
      <c r="U111" s="312" t="str">
        <f t="shared" si="34"/>
        <v/>
      </c>
      <c r="V111" s="312" t="str">
        <f t="shared" si="34"/>
        <v/>
      </c>
      <c r="W111" s="312" t="str">
        <f t="shared" si="34"/>
        <v/>
      </c>
      <c r="X111" s="312" t="str">
        <f t="shared" si="34"/>
        <v/>
      </c>
      <c r="Y111" s="407"/>
      <c r="Z111" s="315">
        <v>50</v>
      </c>
      <c r="AA111" s="316" t="str">
        <f t="shared" si="16"/>
        <v/>
      </c>
      <c r="AB111" s="316" t="str">
        <f t="shared" si="17"/>
        <v/>
      </c>
      <c r="AC111" s="317" t="str">
        <f t="shared" si="18"/>
        <v/>
      </c>
      <c r="AD111" s="312" t="str">
        <f t="shared" si="37"/>
        <v/>
      </c>
      <c r="AE111" s="312" t="str">
        <f t="shared" si="37"/>
        <v/>
      </c>
      <c r="AF111" s="312" t="str">
        <f t="shared" si="37"/>
        <v/>
      </c>
      <c r="AG111" s="312" t="str">
        <f t="shared" si="37"/>
        <v/>
      </c>
      <c r="AH111" s="312" t="str">
        <f t="shared" si="37"/>
        <v/>
      </c>
      <c r="AI111" s="312" t="str">
        <f t="shared" si="37"/>
        <v/>
      </c>
      <c r="AJ111" s="312" t="str">
        <f t="shared" si="37"/>
        <v/>
      </c>
      <c r="AK111" s="312" t="str">
        <f t="shared" si="37"/>
        <v/>
      </c>
      <c r="AL111" s="312" t="str">
        <f t="shared" si="37"/>
        <v/>
      </c>
      <c r="AM111" s="312" t="str">
        <f t="shared" si="37"/>
        <v/>
      </c>
      <c r="AN111" s="312" t="str">
        <f t="shared" si="37"/>
        <v/>
      </c>
      <c r="AO111" s="312" t="str">
        <f t="shared" si="37"/>
        <v/>
      </c>
      <c r="AP111" s="312" t="str">
        <f t="shared" si="37"/>
        <v/>
      </c>
      <c r="AQ111" s="312" t="str">
        <f t="shared" si="37"/>
        <v/>
      </c>
      <c r="AR111" s="312" t="str">
        <f t="shared" si="37"/>
        <v/>
      </c>
      <c r="AS111" s="312" t="str">
        <f t="shared" si="37"/>
        <v/>
      </c>
      <c r="AT111" s="312" t="str">
        <f t="shared" si="37"/>
        <v/>
      </c>
      <c r="AU111" s="312" t="str">
        <f t="shared" si="37"/>
        <v/>
      </c>
      <c r="AV111" s="312" t="str">
        <f t="shared" si="37"/>
        <v/>
      </c>
      <c r="AW111" s="312" t="str">
        <f t="shared" si="37"/>
        <v/>
      </c>
      <c r="AY111" s="315">
        <v>50</v>
      </c>
      <c r="AZ111" s="316" t="str">
        <f t="shared" si="19"/>
        <v/>
      </c>
      <c r="BA111" s="316" t="str">
        <f t="shared" si="20"/>
        <v/>
      </c>
      <c r="BB111" s="317" t="str">
        <f t="shared" si="21"/>
        <v/>
      </c>
      <c r="BC111" s="312" t="str">
        <f t="shared" si="38"/>
        <v/>
      </c>
      <c r="BD111" s="312" t="str">
        <f t="shared" si="38"/>
        <v/>
      </c>
      <c r="BE111" s="312" t="str">
        <f t="shared" si="38"/>
        <v/>
      </c>
      <c r="BF111" s="312" t="str">
        <f t="shared" si="38"/>
        <v/>
      </c>
      <c r="BG111" s="312" t="str">
        <f t="shared" si="38"/>
        <v/>
      </c>
      <c r="BH111" s="312" t="str">
        <f t="shared" si="38"/>
        <v/>
      </c>
      <c r="BI111" s="312" t="str">
        <f t="shared" si="38"/>
        <v/>
      </c>
      <c r="BJ111" s="312" t="str">
        <f t="shared" si="38"/>
        <v/>
      </c>
      <c r="BK111" s="312" t="str">
        <f t="shared" si="38"/>
        <v/>
      </c>
      <c r="BL111" s="312" t="str">
        <f t="shared" si="38"/>
        <v/>
      </c>
      <c r="BM111" s="312" t="str">
        <f t="shared" si="38"/>
        <v/>
      </c>
      <c r="BN111" s="312" t="str">
        <f t="shared" si="38"/>
        <v/>
      </c>
      <c r="BO111" s="312" t="str">
        <f t="shared" si="38"/>
        <v/>
      </c>
      <c r="BP111" s="312" t="str">
        <f t="shared" si="38"/>
        <v/>
      </c>
      <c r="BQ111" s="312" t="str">
        <f t="shared" si="38"/>
        <v/>
      </c>
      <c r="BR111" s="312" t="str">
        <f t="shared" si="38"/>
        <v/>
      </c>
      <c r="BS111" s="312" t="str">
        <f t="shared" si="38"/>
        <v/>
      </c>
      <c r="BT111" s="312" t="str">
        <f t="shared" si="38"/>
        <v/>
      </c>
      <c r="BU111" s="312" t="str">
        <f t="shared" si="38"/>
        <v/>
      </c>
      <c r="BV111" s="312" t="str">
        <f t="shared" si="38"/>
        <v/>
      </c>
    </row>
    <row r="112" spans="1:74" hidden="1"/>
    <row r="113" spans="3:74" hidden="1"/>
    <row r="114" spans="3:74" hidden="1"/>
    <row r="115" spans="3:74" hidden="1"/>
    <row r="116" spans="3:74" hidden="1">
      <c r="Y116" s="3" t="str">
        <f>IF(Y7="２・３年　1500m",COUNTIF(Y62:Y111,1),"")</f>
        <v/>
      </c>
    </row>
    <row r="117" spans="3:74" hidden="1">
      <c r="E117" s="3" t="str">
        <f>競技設定!C4</f>
        <v/>
      </c>
      <c r="F117" s="3" t="str">
        <f>競技設定!C5</f>
        <v/>
      </c>
      <c r="G117" s="3" t="str">
        <f>競技設定!C6</f>
        <v/>
      </c>
      <c r="H117" s="3" t="str">
        <f>競技設定!C7</f>
        <v/>
      </c>
      <c r="I117" s="3" t="str">
        <f>競技設定!C8</f>
        <v/>
      </c>
      <c r="J117" s="3" t="str">
        <f>競技設定!C9</f>
        <v/>
      </c>
      <c r="K117" s="3" t="str">
        <f>競技設定!C10</f>
        <v/>
      </c>
      <c r="L117" s="3" t="str">
        <f>競技設定!C11</f>
        <v/>
      </c>
      <c r="M117" s="3" t="str">
        <f>競技設定!C12</f>
        <v/>
      </c>
      <c r="N117" s="3" t="str">
        <f>競技設定!C13</f>
        <v/>
      </c>
      <c r="O117" s="3" t="str">
        <f>競技設定!C14</f>
        <v/>
      </c>
      <c r="P117" s="3" t="str">
        <f>競技設定!C15</f>
        <v/>
      </c>
      <c r="Q117" s="3" t="str">
        <f>競技設定!C16</f>
        <v/>
      </c>
      <c r="R117" s="3" t="str">
        <f>競技設定!C17</f>
        <v/>
      </c>
      <c r="S117" s="3" t="str">
        <f>競技設定!C18</f>
        <v/>
      </c>
      <c r="T117" s="3" t="str">
        <f>競技設定!C19</f>
        <v/>
      </c>
      <c r="U117" s="3" t="str">
        <f>競技設定!C20</f>
        <v/>
      </c>
      <c r="V117" s="3" t="str">
        <f>競技設定!C21</f>
        <v/>
      </c>
      <c r="W117" s="3" t="str">
        <f>競技設定!C22</f>
        <v/>
      </c>
      <c r="X117" s="3" t="str">
        <f>競技設定!C23</f>
        <v/>
      </c>
      <c r="AD117" s="3" t="str">
        <f>競技設定!C24</f>
        <v/>
      </c>
      <c r="AE117" s="3" t="str">
        <f>競技設定!C25</f>
        <v/>
      </c>
      <c r="AF117" s="3" t="str">
        <f>競技設定!C26</f>
        <v/>
      </c>
      <c r="AG117" s="3" t="str">
        <f>競技設定!C27</f>
        <v/>
      </c>
      <c r="AH117" s="3" t="str">
        <f>競技設定!C28</f>
        <v/>
      </c>
      <c r="AI117" s="3" t="str">
        <f>競技設定!C29</f>
        <v/>
      </c>
      <c r="AJ117" s="3" t="str">
        <f>競技設定!C30</f>
        <v/>
      </c>
      <c r="AK117" s="3" t="str">
        <f>競技設定!C31</f>
        <v/>
      </c>
      <c r="AL117" s="3" t="str">
        <f>競技設定!C32</f>
        <v/>
      </c>
      <c r="AM117" s="3" t="str">
        <f>競技設定!C33</f>
        <v/>
      </c>
      <c r="AN117" s="3" t="str">
        <f>競技設定!C34</f>
        <v/>
      </c>
      <c r="AO117" s="3" t="str">
        <f>競技設定!C35</f>
        <v/>
      </c>
      <c r="AP117" s="3" t="str">
        <f>競技設定!C36</f>
        <v/>
      </c>
      <c r="AQ117" s="3" t="str">
        <f>競技設定!C37</f>
        <v/>
      </c>
      <c r="AR117" s="3" t="str">
        <f>競技設定!C38</f>
        <v/>
      </c>
      <c r="AS117" s="3" t="str">
        <f>競技設定!C39</f>
        <v/>
      </c>
      <c r="AT117" s="3" t="str">
        <f>競技設定!C40</f>
        <v/>
      </c>
      <c r="AU117" s="3" t="str">
        <f>競技設定!C41</f>
        <v/>
      </c>
      <c r="AV117" s="3" t="str">
        <f>競技設定!C42</f>
        <v/>
      </c>
      <c r="AW117" s="3" t="str">
        <f>競技設定!C43</f>
        <v/>
      </c>
      <c r="BC117" s="3" t="str">
        <f>競技設定!C44</f>
        <v/>
      </c>
      <c r="BD117" s="3" t="str">
        <f>競技設定!C45</f>
        <v/>
      </c>
      <c r="BE117" s="3" t="str">
        <f>競技設定!C46</f>
        <v/>
      </c>
      <c r="BF117" s="3" t="str">
        <f>競技設定!C47</f>
        <v/>
      </c>
      <c r="BG117" s="3" t="str">
        <f>競技設定!C48</f>
        <v/>
      </c>
      <c r="BH117" s="3" t="str">
        <f>競技設定!C49</f>
        <v/>
      </c>
      <c r="BI117" s="3" t="str">
        <f>競技設定!C50</f>
        <v/>
      </c>
      <c r="BJ117" s="3" t="str">
        <f>競技設定!C51</f>
        <v/>
      </c>
      <c r="BK117" s="3" t="str">
        <f>競技設定!C52</f>
        <v/>
      </c>
      <c r="BL117" s="3" t="str">
        <f>競技設定!C53</f>
        <v/>
      </c>
      <c r="BM117" s="3" t="str">
        <f>競技設定!C54</f>
        <v/>
      </c>
      <c r="BN117" s="3" t="str">
        <f>競技設定!C55</f>
        <v/>
      </c>
      <c r="BO117" s="3" t="str">
        <f>競技設定!C56</f>
        <v/>
      </c>
      <c r="BP117" s="3" t="str">
        <f>競技設定!C57</f>
        <v/>
      </c>
      <c r="BQ117" s="3" t="str">
        <f>競技設定!C58</f>
        <v/>
      </c>
      <c r="BR117" s="3" t="str">
        <f>競技設定!C59</f>
        <v/>
      </c>
      <c r="BS117" s="3" t="str">
        <f>競技設定!C60</f>
        <v/>
      </c>
      <c r="BT117" s="3" t="str">
        <f>競技設定!C61</f>
        <v/>
      </c>
      <c r="BU117" s="3" t="str">
        <f>競技設定!C62</f>
        <v/>
      </c>
      <c r="BV117" s="3" t="str">
        <f>競技設定!C63</f>
        <v/>
      </c>
    </row>
    <row r="118" spans="3:74" hidden="1">
      <c r="E118" s="3" t="str">
        <f t="shared" ref="E118:X118" si="40">LEFT(E117,1)</f>
        <v/>
      </c>
      <c r="F118" s="3" t="str">
        <f t="shared" si="40"/>
        <v/>
      </c>
      <c r="G118" s="3" t="str">
        <f t="shared" si="40"/>
        <v/>
      </c>
      <c r="H118" s="3" t="str">
        <f t="shared" si="40"/>
        <v/>
      </c>
      <c r="I118" s="3" t="str">
        <f t="shared" si="40"/>
        <v/>
      </c>
      <c r="J118" s="3" t="str">
        <f t="shared" si="40"/>
        <v/>
      </c>
      <c r="K118" s="3" t="str">
        <f t="shared" si="40"/>
        <v/>
      </c>
      <c r="L118" s="3" t="str">
        <f t="shared" si="40"/>
        <v/>
      </c>
      <c r="M118" s="3" t="str">
        <f t="shared" si="40"/>
        <v/>
      </c>
      <c r="N118" s="3" t="str">
        <f t="shared" si="40"/>
        <v/>
      </c>
      <c r="O118" s="3" t="str">
        <f t="shared" si="40"/>
        <v/>
      </c>
      <c r="P118" s="3" t="str">
        <f t="shared" si="40"/>
        <v/>
      </c>
      <c r="Q118" s="3" t="str">
        <f t="shared" si="40"/>
        <v/>
      </c>
      <c r="R118" s="3" t="str">
        <f t="shared" si="40"/>
        <v/>
      </c>
      <c r="S118" s="3" t="str">
        <f t="shared" si="40"/>
        <v/>
      </c>
      <c r="T118" s="3" t="str">
        <f t="shared" si="40"/>
        <v/>
      </c>
      <c r="U118" s="3" t="str">
        <f t="shared" si="40"/>
        <v/>
      </c>
      <c r="V118" s="3" t="str">
        <f t="shared" si="40"/>
        <v/>
      </c>
      <c r="W118" s="3" t="str">
        <f t="shared" si="40"/>
        <v/>
      </c>
      <c r="X118" s="3" t="str">
        <f t="shared" si="40"/>
        <v/>
      </c>
      <c r="AD118" s="3" t="str">
        <f t="shared" ref="AD118:AW118" si="41">LEFT(AD117,1)</f>
        <v/>
      </c>
      <c r="AE118" s="3" t="str">
        <f t="shared" si="41"/>
        <v/>
      </c>
      <c r="AF118" s="3" t="str">
        <f t="shared" si="41"/>
        <v/>
      </c>
      <c r="AG118" s="3" t="str">
        <f t="shared" si="41"/>
        <v/>
      </c>
      <c r="AH118" s="3" t="str">
        <f t="shared" si="41"/>
        <v/>
      </c>
      <c r="AI118" s="3" t="str">
        <f t="shared" si="41"/>
        <v/>
      </c>
      <c r="AJ118" s="3" t="str">
        <f t="shared" si="41"/>
        <v/>
      </c>
      <c r="AK118" s="3" t="str">
        <f t="shared" si="41"/>
        <v/>
      </c>
      <c r="AL118" s="3" t="str">
        <f t="shared" si="41"/>
        <v/>
      </c>
      <c r="AM118" s="3" t="str">
        <f t="shared" si="41"/>
        <v/>
      </c>
      <c r="AN118" s="3" t="str">
        <f t="shared" si="41"/>
        <v/>
      </c>
      <c r="AO118" s="3" t="str">
        <f t="shared" si="41"/>
        <v/>
      </c>
      <c r="AP118" s="3" t="str">
        <f t="shared" si="41"/>
        <v/>
      </c>
      <c r="AQ118" s="3" t="str">
        <f t="shared" si="41"/>
        <v/>
      </c>
      <c r="AR118" s="3" t="str">
        <f t="shared" si="41"/>
        <v/>
      </c>
      <c r="AS118" s="3" t="str">
        <f t="shared" si="41"/>
        <v/>
      </c>
      <c r="AT118" s="3" t="str">
        <f t="shared" si="41"/>
        <v/>
      </c>
      <c r="AU118" s="3" t="str">
        <f t="shared" si="41"/>
        <v/>
      </c>
      <c r="AV118" s="3" t="str">
        <f t="shared" si="41"/>
        <v/>
      </c>
      <c r="AW118" s="3" t="str">
        <f t="shared" si="41"/>
        <v/>
      </c>
      <c r="BC118" s="3" t="str">
        <f t="shared" ref="BC118:BV118" si="42">LEFT(BC117,1)</f>
        <v/>
      </c>
      <c r="BD118" s="3" t="str">
        <f t="shared" si="42"/>
        <v/>
      </c>
      <c r="BE118" s="3" t="str">
        <f t="shared" si="42"/>
        <v/>
      </c>
      <c r="BF118" s="3" t="str">
        <f t="shared" si="42"/>
        <v/>
      </c>
      <c r="BG118" s="3" t="str">
        <f t="shared" si="42"/>
        <v/>
      </c>
      <c r="BH118" s="3" t="str">
        <f t="shared" si="42"/>
        <v/>
      </c>
      <c r="BI118" s="3" t="str">
        <f t="shared" si="42"/>
        <v/>
      </c>
      <c r="BJ118" s="3" t="str">
        <f t="shared" si="42"/>
        <v/>
      </c>
      <c r="BK118" s="3" t="str">
        <f t="shared" si="42"/>
        <v/>
      </c>
      <c r="BL118" s="3" t="str">
        <f t="shared" si="42"/>
        <v/>
      </c>
      <c r="BM118" s="3" t="str">
        <f t="shared" si="42"/>
        <v/>
      </c>
      <c r="BN118" s="3" t="str">
        <f t="shared" si="42"/>
        <v/>
      </c>
      <c r="BO118" s="3" t="str">
        <f t="shared" si="42"/>
        <v/>
      </c>
      <c r="BP118" s="3" t="str">
        <f t="shared" si="42"/>
        <v/>
      </c>
      <c r="BQ118" s="3" t="str">
        <f t="shared" si="42"/>
        <v/>
      </c>
      <c r="BR118" s="3" t="str">
        <f t="shared" si="42"/>
        <v/>
      </c>
      <c r="BS118" s="3" t="str">
        <f t="shared" si="42"/>
        <v/>
      </c>
      <c r="BT118" s="3" t="str">
        <f t="shared" si="42"/>
        <v/>
      </c>
      <c r="BU118" s="3" t="str">
        <f t="shared" si="42"/>
        <v/>
      </c>
      <c r="BV118" s="3" t="str">
        <f t="shared" si="42"/>
        <v/>
      </c>
    </row>
    <row r="119" spans="3:74" hidden="1">
      <c r="E119" s="3">
        <f t="shared" ref="E119:X119" si="43">COUNTIF(E62:E111,E118)</f>
        <v>50</v>
      </c>
      <c r="F119" s="3">
        <f t="shared" si="43"/>
        <v>50</v>
      </c>
      <c r="G119" s="3">
        <f t="shared" si="43"/>
        <v>50</v>
      </c>
      <c r="H119" s="3">
        <f t="shared" si="43"/>
        <v>50</v>
      </c>
      <c r="I119" s="3">
        <f t="shared" si="43"/>
        <v>50</v>
      </c>
      <c r="J119" s="3">
        <f t="shared" si="43"/>
        <v>50</v>
      </c>
      <c r="K119" s="3">
        <f t="shared" si="43"/>
        <v>50</v>
      </c>
      <c r="L119" s="3">
        <f t="shared" si="43"/>
        <v>50</v>
      </c>
      <c r="M119" s="3">
        <f t="shared" si="43"/>
        <v>50</v>
      </c>
      <c r="N119" s="3">
        <f t="shared" si="43"/>
        <v>50</v>
      </c>
      <c r="O119" s="3">
        <f t="shared" si="43"/>
        <v>50</v>
      </c>
      <c r="P119" s="3">
        <f t="shared" si="43"/>
        <v>50</v>
      </c>
      <c r="Q119" s="3">
        <f t="shared" si="43"/>
        <v>50</v>
      </c>
      <c r="R119" s="3">
        <f t="shared" si="43"/>
        <v>50</v>
      </c>
      <c r="S119" s="3">
        <f t="shared" si="43"/>
        <v>50</v>
      </c>
      <c r="T119" s="3">
        <f t="shared" si="43"/>
        <v>50</v>
      </c>
      <c r="U119" s="3">
        <f t="shared" si="43"/>
        <v>50</v>
      </c>
      <c r="V119" s="3">
        <f t="shared" si="43"/>
        <v>50</v>
      </c>
      <c r="W119" s="3">
        <f t="shared" si="43"/>
        <v>50</v>
      </c>
      <c r="X119" s="3">
        <f t="shared" si="43"/>
        <v>50</v>
      </c>
      <c r="AD119" s="3">
        <f t="shared" ref="AD119:AW119" si="44">COUNTIF(AD62:AD111,AD118)</f>
        <v>50</v>
      </c>
      <c r="AE119" s="3">
        <f t="shared" si="44"/>
        <v>50</v>
      </c>
      <c r="AF119" s="3">
        <f t="shared" si="44"/>
        <v>50</v>
      </c>
      <c r="AG119" s="3">
        <f t="shared" si="44"/>
        <v>50</v>
      </c>
      <c r="AH119" s="3">
        <f t="shared" si="44"/>
        <v>50</v>
      </c>
      <c r="AI119" s="3">
        <f t="shared" si="44"/>
        <v>50</v>
      </c>
      <c r="AJ119" s="3">
        <f t="shared" si="44"/>
        <v>50</v>
      </c>
      <c r="AK119" s="3">
        <f t="shared" si="44"/>
        <v>50</v>
      </c>
      <c r="AL119" s="3">
        <f t="shared" si="44"/>
        <v>50</v>
      </c>
      <c r="AM119" s="3">
        <f t="shared" si="44"/>
        <v>50</v>
      </c>
      <c r="AN119" s="3">
        <f t="shared" si="44"/>
        <v>50</v>
      </c>
      <c r="AO119" s="3">
        <f t="shared" si="44"/>
        <v>50</v>
      </c>
      <c r="AP119" s="3">
        <f t="shared" si="44"/>
        <v>50</v>
      </c>
      <c r="AQ119" s="3">
        <f t="shared" si="44"/>
        <v>50</v>
      </c>
      <c r="AR119" s="3">
        <f t="shared" si="44"/>
        <v>50</v>
      </c>
      <c r="AS119" s="3">
        <f t="shared" si="44"/>
        <v>50</v>
      </c>
      <c r="AT119" s="3">
        <f t="shared" si="44"/>
        <v>50</v>
      </c>
      <c r="AU119" s="3">
        <f t="shared" si="44"/>
        <v>50</v>
      </c>
      <c r="AV119" s="3">
        <f t="shared" si="44"/>
        <v>50</v>
      </c>
      <c r="AW119" s="3">
        <f t="shared" si="44"/>
        <v>50</v>
      </c>
      <c r="BC119" s="3">
        <f t="shared" ref="BC119:BV119" si="45">COUNTIF(BC62:BC111,BC118)</f>
        <v>50</v>
      </c>
      <c r="BD119" s="3">
        <f t="shared" si="45"/>
        <v>50</v>
      </c>
      <c r="BE119" s="3">
        <f t="shared" si="45"/>
        <v>50</v>
      </c>
      <c r="BF119" s="3">
        <f t="shared" si="45"/>
        <v>50</v>
      </c>
      <c r="BG119" s="3">
        <f t="shared" si="45"/>
        <v>50</v>
      </c>
      <c r="BH119" s="3">
        <f t="shared" si="45"/>
        <v>50</v>
      </c>
      <c r="BI119" s="3">
        <f t="shared" si="45"/>
        <v>50</v>
      </c>
      <c r="BJ119" s="3">
        <f t="shared" si="45"/>
        <v>50</v>
      </c>
      <c r="BK119" s="3">
        <f t="shared" si="45"/>
        <v>50</v>
      </c>
      <c r="BL119" s="3">
        <f t="shared" si="45"/>
        <v>50</v>
      </c>
      <c r="BM119" s="3">
        <f t="shared" si="45"/>
        <v>50</v>
      </c>
      <c r="BN119" s="3">
        <f t="shared" si="45"/>
        <v>50</v>
      </c>
      <c r="BO119" s="3">
        <f t="shared" si="45"/>
        <v>50</v>
      </c>
      <c r="BP119" s="3">
        <f t="shared" si="45"/>
        <v>50</v>
      </c>
      <c r="BQ119" s="3">
        <f t="shared" si="45"/>
        <v>50</v>
      </c>
      <c r="BR119" s="3">
        <f t="shared" si="45"/>
        <v>50</v>
      </c>
      <c r="BS119" s="3">
        <f t="shared" si="45"/>
        <v>50</v>
      </c>
      <c r="BT119" s="3">
        <f t="shared" si="45"/>
        <v>50</v>
      </c>
      <c r="BU119" s="3">
        <f t="shared" si="45"/>
        <v>50</v>
      </c>
      <c r="BV119" s="3">
        <f t="shared" si="45"/>
        <v>50</v>
      </c>
    </row>
    <row r="120" spans="3:74" hidden="1">
      <c r="E120" s="3" t="str">
        <f>RIGHT(E117,1)</f>
        <v/>
      </c>
      <c r="F120" s="3" t="str">
        <f t="shared" ref="F120:X120" si="46">RIGHT(F117,1)</f>
        <v/>
      </c>
      <c r="G120" s="3" t="str">
        <f t="shared" si="46"/>
        <v/>
      </c>
      <c r="H120" s="3" t="str">
        <f t="shared" si="46"/>
        <v/>
      </c>
      <c r="I120" s="3" t="str">
        <f t="shared" si="46"/>
        <v/>
      </c>
      <c r="J120" s="3" t="str">
        <f t="shared" si="46"/>
        <v/>
      </c>
      <c r="K120" s="3" t="str">
        <f t="shared" si="46"/>
        <v/>
      </c>
      <c r="L120" s="3" t="str">
        <f t="shared" si="46"/>
        <v/>
      </c>
      <c r="M120" s="3" t="str">
        <f t="shared" si="46"/>
        <v/>
      </c>
      <c r="N120" s="3" t="str">
        <f t="shared" si="46"/>
        <v/>
      </c>
      <c r="O120" s="3" t="str">
        <f t="shared" si="46"/>
        <v/>
      </c>
      <c r="P120" s="3" t="str">
        <f t="shared" si="46"/>
        <v/>
      </c>
      <c r="Q120" s="3" t="str">
        <f t="shared" si="46"/>
        <v/>
      </c>
      <c r="R120" s="3" t="str">
        <f t="shared" si="46"/>
        <v/>
      </c>
      <c r="S120" s="3" t="str">
        <f t="shared" si="46"/>
        <v/>
      </c>
      <c r="T120" s="3" t="str">
        <f t="shared" si="46"/>
        <v/>
      </c>
      <c r="U120" s="3" t="str">
        <f t="shared" si="46"/>
        <v/>
      </c>
      <c r="V120" s="3" t="str">
        <f t="shared" si="46"/>
        <v/>
      </c>
      <c r="W120" s="3" t="str">
        <f t="shared" si="46"/>
        <v/>
      </c>
      <c r="X120" s="3" t="str">
        <f t="shared" si="46"/>
        <v/>
      </c>
      <c r="AD120" s="3" t="str">
        <f>RIGHT(AD117,1)</f>
        <v/>
      </c>
      <c r="AE120" s="3" t="str">
        <f t="shared" ref="AE120:AW120" si="47">RIGHT(AE117,1)</f>
        <v/>
      </c>
      <c r="AF120" s="3" t="str">
        <f t="shared" si="47"/>
        <v/>
      </c>
      <c r="AG120" s="3" t="str">
        <f t="shared" si="47"/>
        <v/>
      </c>
      <c r="AH120" s="3" t="str">
        <f t="shared" si="47"/>
        <v/>
      </c>
      <c r="AI120" s="3" t="str">
        <f t="shared" si="47"/>
        <v/>
      </c>
      <c r="AJ120" s="3" t="str">
        <f t="shared" si="47"/>
        <v/>
      </c>
      <c r="AK120" s="3" t="str">
        <f t="shared" si="47"/>
        <v/>
      </c>
      <c r="AL120" s="3" t="str">
        <f t="shared" si="47"/>
        <v/>
      </c>
      <c r="AM120" s="3" t="str">
        <f t="shared" si="47"/>
        <v/>
      </c>
      <c r="AN120" s="3" t="str">
        <f t="shared" si="47"/>
        <v/>
      </c>
      <c r="AO120" s="3" t="str">
        <f t="shared" si="47"/>
        <v/>
      </c>
      <c r="AP120" s="3" t="str">
        <f t="shared" si="47"/>
        <v/>
      </c>
      <c r="AQ120" s="3" t="str">
        <f t="shared" si="47"/>
        <v/>
      </c>
      <c r="AR120" s="3" t="str">
        <f t="shared" si="47"/>
        <v/>
      </c>
      <c r="AS120" s="3" t="str">
        <f t="shared" si="47"/>
        <v/>
      </c>
      <c r="AT120" s="3" t="str">
        <f t="shared" si="47"/>
        <v/>
      </c>
      <c r="AU120" s="3" t="str">
        <f t="shared" si="47"/>
        <v/>
      </c>
      <c r="AV120" s="3" t="str">
        <f t="shared" si="47"/>
        <v/>
      </c>
      <c r="AW120" s="3" t="str">
        <f t="shared" si="47"/>
        <v/>
      </c>
      <c r="BC120" s="3" t="str">
        <f>RIGHT(BC117,1)</f>
        <v/>
      </c>
      <c r="BD120" s="3" t="str">
        <f t="shared" ref="BD120:BV120" si="48">RIGHT(BD117,1)</f>
        <v/>
      </c>
      <c r="BE120" s="3" t="str">
        <f t="shared" si="48"/>
        <v/>
      </c>
      <c r="BF120" s="3" t="str">
        <f t="shared" si="48"/>
        <v/>
      </c>
      <c r="BG120" s="3" t="str">
        <f t="shared" si="48"/>
        <v/>
      </c>
      <c r="BH120" s="3" t="str">
        <f t="shared" si="48"/>
        <v/>
      </c>
      <c r="BI120" s="3" t="str">
        <f t="shared" si="48"/>
        <v/>
      </c>
      <c r="BJ120" s="3" t="str">
        <f t="shared" si="48"/>
        <v/>
      </c>
      <c r="BK120" s="3" t="str">
        <f t="shared" si="48"/>
        <v/>
      </c>
      <c r="BL120" s="3" t="str">
        <f t="shared" si="48"/>
        <v/>
      </c>
      <c r="BM120" s="3" t="str">
        <f t="shared" si="48"/>
        <v/>
      </c>
      <c r="BN120" s="3" t="str">
        <f t="shared" si="48"/>
        <v/>
      </c>
      <c r="BO120" s="3" t="str">
        <f t="shared" si="48"/>
        <v/>
      </c>
      <c r="BP120" s="3" t="str">
        <f t="shared" si="48"/>
        <v/>
      </c>
      <c r="BQ120" s="3" t="str">
        <f t="shared" si="48"/>
        <v/>
      </c>
      <c r="BR120" s="3" t="str">
        <f t="shared" si="48"/>
        <v/>
      </c>
      <c r="BS120" s="3" t="str">
        <f t="shared" si="48"/>
        <v/>
      </c>
      <c r="BT120" s="3" t="str">
        <f t="shared" si="48"/>
        <v/>
      </c>
      <c r="BU120" s="3" t="str">
        <f t="shared" si="48"/>
        <v/>
      </c>
      <c r="BV120" s="3" t="str">
        <f t="shared" si="48"/>
        <v/>
      </c>
    </row>
    <row r="121" spans="3:74" hidden="1">
      <c r="E121" s="3">
        <f>IF(E118=E120,0,E120)</f>
        <v>0</v>
      </c>
      <c r="F121" s="3">
        <f t="shared" ref="F121:X121" si="49">IF(F118=F120,0,F120)</f>
        <v>0</v>
      </c>
      <c r="G121" s="3">
        <f t="shared" si="49"/>
        <v>0</v>
      </c>
      <c r="H121" s="3">
        <f t="shared" si="49"/>
        <v>0</v>
      </c>
      <c r="I121" s="3">
        <f t="shared" si="49"/>
        <v>0</v>
      </c>
      <c r="J121" s="3">
        <f t="shared" si="49"/>
        <v>0</v>
      </c>
      <c r="K121" s="3">
        <f t="shared" si="49"/>
        <v>0</v>
      </c>
      <c r="L121" s="3">
        <f t="shared" si="49"/>
        <v>0</v>
      </c>
      <c r="M121" s="3">
        <f t="shared" si="49"/>
        <v>0</v>
      </c>
      <c r="N121" s="3">
        <f t="shared" si="49"/>
        <v>0</v>
      </c>
      <c r="O121" s="3">
        <f t="shared" si="49"/>
        <v>0</v>
      </c>
      <c r="P121" s="3">
        <f t="shared" si="49"/>
        <v>0</v>
      </c>
      <c r="Q121" s="3">
        <f t="shared" si="49"/>
        <v>0</v>
      </c>
      <c r="R121" s="3">
        <f t="shared" si="49"/>
        <v>0</v>
      </c>
      <c r="S121" s="3">
        <f t="shared" si="49"/>
        <v>0</v>
      </c>
      <c r="T121" s="3">
        <f t="shared" si="49"/>
        <v>0</v>
      </c>
      <c r="U121" s="3">
        <f t="shared" si="49"/>
        <v>0</v>
      </c>
      <c r="V121" s="3">
        <f t="shared" si="49"/>
        <v>0</v>
      </c>
      <c r="W121" s="3">
        <f t="shared" si="49"/>
        <v>0</v>
      </c>
      <c r="X121" s="3">
        <f t="shared" si="49"/>
        <v>0</v>
      </c>
      <c r="AD121" s="3">
        <f>IF(AD118=AD120,0,AD120)</f>
        <v>0</v>
      </c>
      <c r="AE121" s="3">
        <f t="shared" ref="AE121:AW121" si="50">IF(AE118=AE120,0,AE120)</f>
        <v>0</v>
      </c>
      <c r="AF121" s="3">
        <f t="shared" si="50"/>
        <v>0</v>
      </c>
      <c r="AG121" s="3">
        <f t="shared" si="50"/>
        <v>0</v>
      </c>
      <c r="AH121" s="3">
        <f t="shared" si="50"/>
        <v>0</v>
      </c>
      <c r="AI121" s="3">
        <f t="shared" si="50"/>
        <v>0</v>
      </c>
      <c r="AJ121" s="3">
        <f t="shared" si="50"/>
        <v>0</v>
      </c>
      <c r="AK121" s="3">
        <f t="shared" si="50"/>
        <v>0</v>
      </c>
      <c r="AL121" s="3">
        <f t="shared" si="50"/>
        <v>0</v>
      </c>
      <c r="AM121" s="3">
        <f t="shared" si="50"/>
        <v>0</v>
      </c>
      <c r="AN121" s="3">
        <f t="shared" si="50"/>
        <v>0</v>
      </c>
      <c r="AO121" s="3">
        <f t="shared" si="50"/>
        <v>0</v>
      </c>
      <c r="AP121" s="3">
        <f t="shared" si="50"/>
        <v>0</v>
      </c>
      <c r="AQ121" s="3">
        <f t="shared" si="50"/>
        <v>0</v>
      </c>
      <c r="AR121" s="3">
        <f t="shared" si="50"/>
        <v>0</v>
      </c>
      <c r="AS121" s="3">
        <f t="shared" si="50"/>
        <v>0</v>
      </c>
      <c r="AT121" s="3">
        <f t="shared" si="50"/>
        <v>0</v>
      </c>
      <c r="AU121" s="3">
        <f t="shared" si="50"/>
        <v>0</v>
      </c>
      <c r="AV121" s="3">
        <f t="shared" si="50"/>
        <v>0</v>
      </c>
      <c r="AW121" s="3">
        <f t="shared" si="50"/>
        <v>0</v>
      </c>
      <c r="BC121" s="3">
        <f>IF(BC118=BC120,0,BC120)</f>
        <v>0</v>
      </c>
      <c r="BD121" s="3">
        <f t="shared" ref="BD121:BV121" si="51">IF(BD118=BD120,0,BD120)</f>
        <v>0</v>
      </c>
      <c r="BE121" s="3">
        <f t="shared" si="51"/>
        <v>0</v>
      </c>
      <c r="BF121" s="3">
        <f t="shared" si="51"/>
        <v>0</v>
      </c>
      <c r="BG121" s="3">
        <f t="shared" si="51"/>
        <v>0</v>
      </c>
      <c r="BH121" s="3">
        <f t="shared" si="51"/>
        <v>0</v>
      </c>
      <c r="BI121" s="3">
        <f t="shared" si="51"/>
        <v>0</v>
      </c>
      <c r="BJ121" s="3">
        <f t="shared" si="51"/>
        <v>0</v>
      </c>
      <c r="BK121" s="3">
        <f t="shared" si="51"/>
        <v>0</v>
      </c>
      <c r="BL121" s="3">
        <f t="shared" si="51"/>
        <v>0</v>
      </c>
      <c r="BM121" s="3">
        <f t="shared" si="51"/>
        <v>0</v>
      </c>
      <c r="BN121" s="3">
        <f t="shared" si="51"/>
        <v>0</v>
      </c>
      <c r="BO121" s="3">
        <f t="shared" si="51"/>
        <v>0</v>
      </c>
      <c r="BP121" s="3">
        <f t="shared" si="51"/>
        <v>0</v>
      </c>
      <c r="BQ121" s="3">
        <f t="shared" si="51"/>
        <v>0</v>
      </c>
      <c r="BR121" s="3">
        <f t="shared" si="51"/>
        <v>0</v>
      </c>
      <c r="BS121" s="3">
        <f t="shared" si="51"/>
        <v>0</v>
      </c>
      <c r="BT121" s="3">
        <f t="shared" si="51"/>
        <v>0</v>
      </c>
      <c r="BU121" s="3">
        <f t="shared" si="51"/>
        <v>0</v>
      </c>
      <c r="BV121" s="3">
        <f t="shared" si="51"/>
        <v>0</v>
      </c>
    </row>
    <row r="122" spans="3:74" hidden="1">
      <c r="E122" s="3">
        <f>COUNTIF(E62:E111,E121)</f>
        <v>0</v>
      </c>
      <c r="F122" s="3">
        <f t="shared" ref="F122:X122" si="52">COUNTIF(F62:F111,F121)</f>
        <v>0</v>
      </c>
      <c r="G122" s="3">
        <f t="shared" si="52"/>
        <v>0</v>
      </c>
      <c r="H122" s="3">
        <f t="shared" si="52"/>
        <v>0</v>
      </c>
      <c r="I122" s="3">
        <f t="shared" si="52"/>
        <v>0</v>
      </c>
      <c r="J122" s="3">
        <f t="shared" si="52"/>
        <v>0</v>
      </c>
      <c r="K122" s="3">
        <f t="shared" si="52"/>
        <v>0</v>
      </c>
      <c r="L122" s="3">
        <f t="shared" si="52"/>
        <v>0</v>
      </c>
      <c r="M122" s="3">
        <f t="shared" si="52"/>
        <v>0</v>
      </c>
      <c r="N122" s="3">
        <f t="shared" si="52"/>
        <v>0</v>
      </c>
      <c r="O122" s="3">
        <f t="shared" si="52"/>
        <v>0</v>
      </c>
      <c r="P122" s="3">
        <f t="shared" si="52"/>
        <v>0</v>
      </c>
      <c r="Q122" s="3">
        <f t="shared" si="52"/>
        <v>0</v>
      </c>
      <c r="R122" s="3">
        <f t="shared" si="52"/>
        <v>0</v>
      </c>
      <c r="S122" s="3">
        <f t="shared" si="52"/>
        <v>0</v>
      </c>
      <c r="T122" s="3">
        <f t="shared" si="52"/>
        <v>0</v>
      </c>
      <c r="U122" s="3">
        <f t="shared" si="52"/>
        <v>0</v>
      </c>
      <c r="V122" s="3">
        <f t="shared" si="52"/>
        <v>0</v>
      </c>
      <c r="W122" s="3">
        <f t="shared" si="52"/>
        <v>0</v>
      </c>
      <c r="X122" s="3">
        <f t="shared" si="52"/>
        <v>0</v>
      </c>
      <c r="AD122" s="3">
        <f>COUNTIF(AD62:AD111,AD121)</f>
        <v>0</v>
      </c>
      <c r="AE122" s="3">
        <f t="shared" ref="AE122:AW122" si="53">COUNTIF(AE62:AE111,AE121)</f>
        <v>0</v>
      </c>
      <c r="AF122" s="3">
        <f t="shared" si="53"/>
        <v>0</v>
      </c>
      <c r="AG122" s="3">
        <f t="shared" si="53"/>
        <v>0</v>
      </c>
      <c r="AH122" s="3">
        <f t="shared" si="53"/>
        <v>0</v>
      </c>
      <c r="AI122" s="3">
        <f t="shared" si="53"/>
        <v>0</v>
      </c>
      <c r="AJ122" s="3">
        <f t="shared" si="53"/>
        <v>0</v>
      </c>
      <c r="AK122" s="3">
        <f t="shared" si="53"/>
        <v>0</v>
      </c>
      <c r="AL122" s="3">
        <f t="shared" si="53"/>
        <v>0</v>
      </c>
      <c r="AM122" s="3">
        <f t="shared" si="53"/>
        <v>0</v>
      </c>
      <c r="AN122" s="3">
        <f t="shared" si="53"/>
        <v>0</v>
      </c>
      <c r="AO122" s="3">
        <f t="shared" si="53"/>
        <v>0</v>
      </c>
      <c r="AP122" s="3">
        <f t="shared" si="53"/>
        <v>0</v>
      </c>
      <c r="AQ122" s="3">
        <f t="shared" si="53"/>
        <v>0</v>
      </c>
      <c r="AR122" s="3">
        <f t="shared" si="53"/>
        <v>0</v>
      </c>
      <c r="AS122" s="3">
        <f t="shared" si="53"/>
        <v>0</v>
      </c>
      <c r="AT122" s="3">
        <f t="shared" si="53"/>
        <v>0</v>
      </c>
      <c r="AU122" s="3">
        <f t="shared" si="53"/>
        <v>0</v>
      </c>
      <c r="AV122" s="3">
        <f t="shared" si="53"/>
        <v>0</v>
      </c>
      <c r="AW122" s="3">
        <f t="shared" si="53"/>
        <v>0</v>
      </c>
      <c r="BC122" s="3">
        <f>COUNTIF(BC62:BC111,BC121)</f>
        <v>0</v>
      </c>
      <c r="BD122" s="3">
        <f t="shared" ref="BD122:BV122" si="54">COUNTIF(BD62:BD111,BD121)</f>
        <v>0</v>
      </c>
      <c r="BE122" s="3">
        <f t="shared" si="54"/>
        <v>0</v>
      </c>
      <c r="BF122" s="3">
        <f t="shared" si="54"/>
        <v>0</v>
      </c>
      <c r="BG122" s="3">
        <f t="shared" si="54"/>
        <v>0</v>
      </c>
      <c r="BH122" s="3">
        <f t="shared" si="54"/>
        <v>0</v>
      </c>
      <c r="BI122" s="3">
        <f t="shared" si="54"/>
        <v>0</v>
      </c>
      <c r="BJ122" s="3">
        <f t="shared" si="54"/>
        <v>0</v>
      </c>
      <c r="BK122" s="3">
        <f t="shared" si="54"/>
        <v>0</v>
      </c>
      <c r="BL122" s="3">
        <f t="shared" si="54"/>
        <v>0</v>
      </c>
      <c r="BM122" s="3">
        <f t="shared" si="54"/>
        <v>0</v>
      </c>
      <c r="BN122" s="3">
        <f t="shared" si="54"/>
        <v>0</v>
      </c>
      <c r="BO122" s="3">
        <f t="shared" si="54"/>
        <v>0</v>
      </c>
      <c r="BP122" s="3">
        <f t="shared" si="54"/>
        <v>0</v>
      </c>
      <c r="BQ122" s="3">
        <f t="shared" si="54"/>
        <v>0</v>
      </c>
      <c r="BR122" s="3">
        <f t="shared" si="54"/>
        <v>0</v>
      </c>
      <c r="BS122" s="3">
        <f t="shared" si="54"/>
        <v>0</v>
      </c>
      <c r="BT122" s="3">
        <f t="shared" si="54"/>
        <v>0</v>
      </c>
      <c r="BU122" s="3">
        <f t="shared" si="54"/>
        <v>0</v>
      </c>
      <c r="BV122" s="3">
        <f t="shared" si="54"/>
        <v>0</v>
      </c>
    </row>
    <row r="123" spans="3:74" hidden="1">
      <c r="E123" s="3">
        <f t="shared" ref="E123:X123" si="55">E119+E122</f>
        <v>50</v>
      </c>
      <c r="F123" s="3">
        <f t="shared" si="55"/>
        <v>50</v>
      </c>
      <c r="G123" s="3">
        <f t="shared" si="55"/>
        <v>50</v>
      </c>
      <c r="H123" s="3">
        <f t="shared" si="55"/>
        <v>50</v>
      </c>
      <c r="I123" s="3">
        <f t="shared" si="55"/>
        <v>50</v>
      </c>
      <c r="J123" s="3">
        <f t="shared" si="55"/>
        <v>50</v>
      </c>
      <c r="K123" s="3">
        <f t="shared" si="55"/>
        <v>50</v>
      </c>
      <c r="L123" s="3">
        <f t="shared" si="55"/>
        <v>50</v>
      </c>
      <c r="M123" s="3">
        <f t="shared" si="55"/>
        <v>50</v>
      </c>
      <c r="N123" s="3">
        <f t="shared" si="55"/>
        <v>50</v>
      </c>
      <c r="O123" s="3">
        <f t="shared" si="55"/>
        <v>50</v>
      </c>
      <c r="P123" s="3">
        <f t="shared" si="55"/>
        <v>50</v>
      </c>
      <c r="Q123" s="3">
        <f t="shared" si="55"/>
        <v>50</v>
      </c>
      <c r="R123" s="3">
        <f t="shared" si="55"/>
        <v>50</v>
      </c>
      <c r="S123" s="3">
        <f t="shared" si="55"/>
        <v>50</v>
      </c>
      <c r="T123" s="3">
        <f t="shared" si="55"/>
        <v>50</v>
      </c>
      <c r="U123" s="3">
        <f t="shared" si="55"/>
        <v>50</v>
      </c>
      <c r="V123" s="3">
        <f t="shared" si="55"/>
        <v>50</v>
      </c>
      <c r="W123" s="3">
        <f t="shared" si="55"/>
        <v>50</v>
      </c>
      <c r="X123" s="3">
        <f t="shared" si="55"/>
        <v>50</v>
      </c>
      <c r="AD123" s="3">
        <f t="shared" ref="AD123:AW123" si="56">AD119+AD122</f>
        <v>50</v>
      </c>
      <c r="AE123" s="3">
        <f t="shared" si="56"/>
        <v>50</v>
      </c>
      <c r="AF123" s="3">
        <f t="shared" si="56"/>
        <v>50</v>
      </c>
      <c r="AG123" s="3">
        <f t="shared" si="56"/>
        <v>50</v>
      </c>
      <c r="AH123" s="3">
        <f t="shared" si="56"/>
        <v>50</v>
      </c>
      <c r="AI123" s="3">
        <f t="shared" si="56"/>
        <v>50</v>
      </c>
      <c r="AJ123" s="3">
        <f t="shared" si="56"/>
        <v>50</v>
      </c>
      <c r="AK123" s="3">
        <f t="shared" si="56"/>
        <v>50</v>
      </c>
      <c r="AL123" s="3">
        <f t="shared" si="56"/>
        <v>50</v>
      </c>
      <c r="AM123" s="3">
        <f t="shared" si="56"/>
        <v>50</v>
      </c>
      <c r="AN123" s="3">
        <f t="shared" si="56"/>
        <v>50</v>
      </c>
      <c r="AO123" s="3">
        <f t="shared" si="56"/>
        <v>50</v>
      </c>
      <c r="AP123" s="3">
        <f t="shared" si="56"/>
        <v>50</v>
      </c>
      <c r="AQ123" s="3">
        <f t="shared" si="56"/>
        <v>50</v>
      </c>
      <c r="AR123" s="3">
        <f t="shared" si="56"/>
        <v>50</v>
      </c>
      <c r="AS123" s="3">
        <f t="shared" si="56"/>
        <v>50</v>
      </c>
      <c r="AT123" s="3">
        <f t="shared" si="56"/>
        <v>50</v>
      </c>
      <c r="AU123" s="3">
        <f t="shared" si="56"/>
        <v>50</v>
      </c>
      <c r="AV123" s="3">
        <f t="shared" si="56"/>
        <v>50</v>
      </c>
      <c r="AW123" s="3">
        <f t="shared" si="56"/>
        <v>50</v>
      </c>
      <c r="BC123" s="3">
        <f t="shared" ref="BC123:BV123" si="57">BC119+BC122</f>
        <v>50</v>
      </c>
      <c r="BD123" s="3">
        <f t="shared" si="57"/>
        <v>50</v>
      </c>
      <c r="BE123" s="3">
        <f t="shared" si="57"/>
        <v>50</v>
      </c>
      <c r="BF123" s="3">
        <f t="shared" si="57"/>
        <v>50</v>
      </c>
      <c r="BG123" s="3">
        <f t="shared" si="57"/>
        <v>50</v>
      </c>
      <c r="BH123" s="3">
        <f t="shared" si="57"/>
        <v>50</v>
      </c>
      <c r="BI123" s="3">
        <f t="shared" si="57"/>
        <v>50</v>
      </c>
      <c r="BJ123" s="3">
        <f t="shared" si="57"/>
        <v>50</v>
      </c>
      <c r="BK123" s="3">
        <f t="shared" si="57"/>
        <v>50</v>
      </c>
      <c r="BL123" s="3">
        <f t="shared" si="57"/>
        <v>50</v>
      </c>
      <c r="BM123" s="3">
        <f t="shared" si="57"/>
        <v>50</v>
      </c>
      <c r="BN123" s="3">
        <f t="shared" si="57"/>
        <v>50</v>
      </c>
      <c r="BO123" s="3">
        <f t="shared" si="57"/>
        <v>50</v>
      </c>
      <c r="BP123" s="3">
        <f t="shared" si="57"/>
        <v>50</v>
      </c>
      <c r="BQ123" s="3">
        <f t="shared" si="57"/>
        <v>50</v>
      </c>
      <c r="BR123" s="3">
        <f t="shared" si="57"/>
        <v>50</v>
      </c>
      <c r="BS123" s="3">
        <f t="shared" si="57"/>
        <v>50</v>
      </c>
      <c r="BT123" s="3">
        <f t="shared" si="57"/>
        <v>50</v>
      </c>
      <c r="BU123" s="3">
        <f t="shared" si="57"/>
        <v>50</v>
      </c>
      <c r="BV123" s="3">
        <f t="shared" si="57"/>
        <v>50</v>
      </c>
    </row>
    <row r="124" spans="3:74" hidden="1">
      <c r="E124" s="3">
        <f>COUNT(E62:E111)</f>
        <v>0</v>
      </c>
      <c r="F124" s="3">
        <f t="shared" ref="F124:X124" si="58">COUNT(F62:F111)</f>
        <v>0</v>
      </c>
      <c r="G124" s="3">
        <f t="shared" si="58"/>
        <v>0</v>
      </c>
      <c r="H124" s="3">
        <f t="shared" si="58"/>
        <v>0</v>
      </c>
      <c r="I124" s="3">
        <f t="shared" si="58"/>
        <v>0</v>
      </c>
      <c r="J124" s="3">
        <f t="shared" si="58"/>
        <v>0</v>
      </c>
      <c r="K124" s="3">
        <f t="shared" si="58"/>
        <v>0</v>
      </c>
      <c r="L124" s="3">
        <f t="shared" si="58"/>
        <v>0</v>
      </c>
      <c r="M124" s="3">
        <f t="shared" si="58"/>
        <v>0</v>
      </c>
      <c r="N124" s="3">
        <f t="shared" si="58"/>
        <v>0</v>
      </c>
      <c r="O124" s="3">
        <f t="shared" si="58"/>
        <v>0</v>
      </c>
      <c r="P124" s="3">
        <f t="shared" si="58"/>
        <v>0</v>
      </c>
      <c r="Q124" s="3">
        <f t="shared" si="58"/>
        <v>0</v>
      </c>
      <c r="R124" s="3">
        <f t="shared" si="58"/>
        <v>0</v>
      </c>
      <c r="S124" s="3">
        <f t="shared" si="58"/>
        <v>0</v>
      </c>
      <c r="T124" s="3">
        <f t="shared" si="58"/>
        <v>0</v>
      </c>
      <c r="U124" s="3">
        <f t="shared" si="58"/>
        <v>0</v>
      </c>
      <c r="V124" s="3">
        <f t="shared" si="58"/>
        <v>0</v>
      </c>
      <c r="W124" s="3">
        <f t="shared" si="58"/>
        <v>0</v>
      </c>
      <c r="X124" s="3">
        <f t="shared" si="58"/>
        <v>0</v>
      </c>
      <c r="AD124" s="3">
        <f>COUNT(AD62:AD111)</f>
        <v>0</v>
      </c>
      <c r="AE124" s="3">
        <f t="shared" ref="AE124:AW124" si="59">COUNT(AE62:AE111)</f>
        <v>0</v>
      </c>
      <c r="AF124" s="3">
        <f t="shared" si="59"/>
        <v>0</v>
      </c>
      <c r="AG124" s="3">
        <f t="shared" si="59"/>
        <v>0</v>
      </c>
      <c r="AH124" s="3">
        <f t="shared" si="59"/>
        <v>0</v>
      </c>
      <c r="AI124" s="3">
        <f t="shared" si="59"/>
        <v>0</v>
      </c>
      <c r="AJ124" s="3">
        <f t="shared" si="59"/>
        <v>0</v>
      </c>
      <c r="AK124" s="3">
        <f t="shared" si="59"/>
        <v>0</v>
      </c>
      <c r="AL124" s="3">
        <f t="shared" si="59"/>
        <v>0</v>
      </c>
      <c r="AM124" s="3">
        <f t="shared" si="59"/>
        <v>0</v>
      </c>
      <c r="AN124" s="3">
        <f t="shared" si="59"/>
        <v>0</v>
      </c>
      <c r="AO124" s="3">
        <f t="shared" si="59"/>
        <v>0</v>
      </c>
      <c r="AP124" s="3">
        <f t="shared" si="59"/>
        <v>0</v>
      </c>
      <c r="AQ124" s="3">
        <f t="shared" si="59"/>
        <v>0</v>
      </c>
      <c r="AR124" s="3">
        <f t="shared" si="59"/>
        <v>0</v>
      </c>
      <c r="AS124" s="3">
        <f t="shared" si="59"/>
        <v>0</v>
      </c>
      <c r="AT124" s="3">
        <f t="shared" si="59"/>
        <v>0</v>
      </c>
      <c r="AU124" s="3">
        <f t="shared" si="59"/>
        <v>0</v>
      </c>
      <c r="AV124" s="3">
        <f t="shared" si="59"/>
        <v>0</v>
      </c>
      <c r="AW124" s="3">
        <f t="shared" si="59"/>
        <v>0</v>
      </c>
      <c r="BC124" s="3">
        <f>COUNT(BC62:BC111)</f>
        <v>0</v>
      </c>
      <c r="BD124" s="3">
        <f t="shared" ref="BD124:BV124" si="60">COUNT(BD62:BD111)</f>
        <v>0</v>
      </c>
      <c r="BE124" s="3">
        <f t="shared" si="60"/>
        <v>0</v>
      </c>
      <c r="BF124" s="3">
        <f t="shared" si="60"/>
        <v>0</v>
      </c>
      <c r="BG124" s="3">
        <f t="shared" si="60"/>
        <v>0</v>
      </c>
      <c r="BH124" s="3">
        <f t="shared" si="60"/>
        <v>0</v>
      </c>
      <c r="BI124" s="3">
        <f t="shared" si="60"/>
        <v>0</v>
      </c>
      <c r="BJ124" s="3">
        <f t="shared" si="60"/>
        <v>0</v>
      </c>
      <c r="BK124" s="3">
        <f t="shared" si="60"/>
        <v>0</v>
      </c>
      <c r="BL124" s="3">
        <f t="shared" si="60"/>
        <v>0</v>
      </c>
      <c r="BM124" s="3">
        <f t="shared" si="60"/>
        <v>0</v>
      </c>
      <c r="BN124" s="3">
        <f t="shared" si="60"/>
        <v>0</v>
      </c>
      <c r="BO124" s="3">
        <f t="shared" si="60"/>
        <v>0</v>
      </c>
      <c r="BP124" s="3">
        <f t="shared" si="60"/>
        <v>0</v>
      </c>
      <c r="BQ124" s="3">
        <f t="shared" si="60"/>
        <v>0</v>
      </c>
      <c r="BR124" s="3">
        <f t="shared" si="60"/>
        <v>0</v>
      </c>
      <c r="BS124" s="3">
        <f t="shared" si="60"/>
        <v>0</v>
      </c>
      <c r="BT124" s="3">
        <f t="shared" si="60"/>
        <v>0</v>
      </c>
      <c r="BU124" s="3">
        <f t="shared" si="60"/>
        <v>0</v>
      </c>
      <c r="BV124" s="3">
        <f t="shared" si="60"/>
        <v>0</v>
      </c>
    </row>
    <row r="125" spans="3:74" hidden="1">
      <c r="C125" s="3">
        <f>COUNTIF(E125:BV125,"&gt;0")</f>
        <v>0</v>
      </c>
      <c r="E125" s="3">
        <f>IF(E124=0,-1,E124-E123)</f>
        <v>-1</v>
      </c>
      <c r="F125" s="3">
        <f t="shared" ref="F125:X125" si="61">IF(F124=0,-1,F124-F123)</f>
        <v>-1</v>
      </c>
      <c r="G125" s="3">
        <f t="shared" si="61"/>
        <v>-1</v>
      </c>
      <c r="H125" s="3">
        <f t="shared" si="61"/>
        <v>-1</v>
      </c>
      <c r="I125" s="3">
        <f t="shared" si="61"/>
        <v>-1</v>
      </c>
      <c r="J125" s="3">
        <f t="shared" si="61"/>
        <v>-1</v>
      </c>
      <c r="K125" s="3">
        <f t="shared" si="61"/>
        <v>-1</v>
      </c>
      <c r="L125" s="3">
        <f t="shared" si="61"/>
        <v>-1</v>
      </c>
      <c r="M125" s="3">
        <f t="shared" si="61"/>
        <v>-1</v>
      </c>
      <c r="N125" s="3">
        <f t="shared" si="61"/>
        <v>-1</v>
      </c>
      <c r="O125" s="3">
        <f t="shared" si="61"/>
        <v>-1</v>
      </c>
      <c r="P125" s="3">
        <f t="shared" si="61"/>
        <v>-1</v>
      </c>
      <c r="Q125" s="3">
        <f t="shared" si="61"/>
        <v>-1</v>
      </c>
      <c r="R125" s="3">
        <f t="shared" si="61"/>
        <v>-1</v>
      </c>
      <c r="S125" s="3">
        <f t="shared" si="61"/>
        <v>-1</v>
      </c>
      <c r="T125" s="3">
        <f t="shared" si="61"/>
        <v>-1</v>
      </c>
      <c r="U125" s="3">
        <f t="shared" si="61"/>
        <v>-1</v>
      </c>
      <c r="V125" s="3">
        <f t="shared" si="61"/>
        <v>-1</v>
      </c>
      <c r="W125" s="3">
        <f t="shared" si="61"/>
        <v>-1</v>
      </c>
      <c r="X125" s="3">
        <f t="shared" si="61"/>
        <v>-1</v>
      </c>
      <c r="AD125" s="3">
        <f>IF(AD124=0,-1,AD124-AD123)</f>
        <v>-1</v>
      </c>
      <c r="AE125" s="3">
        <f t="shared" ref="AE125:AW125" si="62">IF(AE124=0,-1,AE124-AE123)</f>
        <v>-1</v>
      </c>
      <c r="AF125" s="3">
        <f t="shared" si="62"/>
        <v>-1</v>
      </c>
      <c r="AG125" s="3">
        <f t="shared" si="62"/>
        <v>-1</v>
      </c>
      <c r="AH125" s="3">
        <f t="shared" si="62"/>
        <v>-1</v>
      </c>
      <c r="AI125" s="3">
        <f t="shared" si="62"/>
        <v>-1</v>
      </c>
      <c r="AJ125" s="3">
        <f t="shared" si="62"/>
        <v>-1</v>
      </c>
      <c r="AK125" s="3">
        <f t="shared" si="62"/>
        <v>-1</v>
      </c>
      <c r="AL125" s="3">
        <f t="shared" si="62"/>
        <v>-1</v>
      </c>
      <c r="AM125" s="3">
        <f t="shared" si="62"/>
        <v>-1</v>
      </c>
      <c r="AN125" s="3">
        <f t="shared" si="62"/>
        <v>-1</v>
      </c>
      <c r="AO125" s="3">
        <f t="shared" si="62"/>
        <v>-1</v>
      </c>
      <c r="AP125" s="3">
        <f t="shared" si="62"/>
        <v>-1</v>
      </c>
      <c r="AQ125" s="3">
        <f t="shared" si="62"/>
        <v>-1</v>
      </c>
      <c r="AR125" s="3">
        <f t="shared" si="62"/>
        <v>-1</v>
      </c>
      <c r="AS125" s="3">
        <f t="shared" si="62"/>
        <v>-1</v>
      </c>
      <c r="AT125" s="3">
        <f t="shared" si="62"/>
        <v>-1</v>
      </c>
      <c r="AU125" s="3">
        <f t="shared" si="62"/>
        <v>-1</v>
      </c>
      <c r="AV125" s="3">
        <f t="shared" si="62"/>
        <v>-1</v>
      </c>
      <c r="AW125" s="3">
        <f t="shared" si="62"/>
        <v>-1</v>
      </c>
      <c r="BC125" s="3">
        <f>IF(BC124=0,-1,BC124-BC123)</f>
        <v>-1</v>
      </c>
      <c r="BD125" s="3">
        <f t="shared" ref="BD125:BV125" si="63">IF(BD124=0,-1,BD124-BD123)</f>
        <v>-1</v>
      </c>
      <c r="BE125" s="3">
        <f t="shared" si="63"/>
        <v>-1</v>
      </c>
      <c r="BF125" s="3">
        <f t="shared" si="63"/>
        <v>-1</v>
      </c>
      <c r="BG125" s="3">
        <f t="shared" si="63"/>
        <v>-1</v>
      </c>
      <c r="BH125" s="3">
        <f t="shared" si="63"/>
        <v>-1</v>
      </c>
      <c r="BI125" s="3">
        <f t="shared" si="63"/>
        <v>-1</v>
      </c>
      <c r="BJ125" s="3">
        <f t="shared" si="63"/>
        <v>-1</v>
      </c>
      <c r="BK125" s="3">
        <f t="shared" si="63"/>
        <v>-1</v>
      </c>
      <c r="BL125" s="3">
        <f t="shared" si="63"/>
        <v>-1</v>
      </c>
      <c r="BM125" s="3">
        <f t="shared" si="63"/>
        <v>-1</v>
      </c>
      <c r="BN125" s="3">
        <f t="shared" si="63"/>
        <v>-1</v>
      </c>
      <c r="BO125" s="3">
        <f t="shared" si="63"/>
        <v>-1</v>
      </c>
      <c r="BP125" s="3">
        <f t="shared" si="63"/>
        <v>-1</v>
      </c>
      <c r="BQ125" s="3">
        <f t="shared" si="63"/>
        <v>-1</v>
      </c>
      <c r="BR125" s="3">
        <f t="shared" si="63"/>
        <v>-1</v>
      </c>
      <c r="BS125" s="3">
        <f t="shared" si="63"/>
        <v>-1</v>
      </c>
      <c r="BT125" s="3">
        <f t="shared" si="63"/>
        <v>-1</v>
      </c>
      <c r="BU125" s="3">
        <f t="shared" si="63"/>
        <v>-1</v>
      </c>
      <c r="BV125" s="3">
        <f t="shared" si="63"/>
        <v>-1</v>
      </c>
    </row>
  </sheetData>
  <sheetProtection sheet="1" objects="1" scenarios="1" selectLockedCells="1"/>
  <mergeCells count="27">
    <mergeCell ref="A5:B6"/>
    <mergeCell ref="Z5:AA6"/>
    <mergeCell ref="AE3:AL3"/>
    <mergeCell ref="AM3:AO3"/>
    <mergeCell ref="AP3:AT3"/>
    <mergeCell ref="N4:P4"/>
    <mergeCell ref="Q4:U4"/>
    <mergeCell ref="AM4:AO4"/>
    <mergeCell ref="AP4:AT4"/>
    <mergeCell ref="C6:X6"/>
    <mergeCell ref="AB6:AW6"/>
    <mergeCell ref="C2:D2"/>
    <mergeCell ref="AB2:AC2"/>
    <mergeCell ref="D3:E3"/>
    <mergeCell ref="F3:M3"/>
    <mergeCell ref="N3:P3"/>
    <mergeCell ref="Q3:U3"/>
    <mergeCell ref="AC3:AD3"/>
    <mergeCell ref="BL4:BN4"/>
    <mergeCell ref="BO4:BS4"/>
    <mergeCell ref="AY5:AZ6"/>
    <mergeCell ref="BA2:BB2"/>
    <mergeCell ref="BB3:BC3"/>
    <mergeCell ref="BD3:BK3"/>
    <mergeCell ref="BL3:BN3"/>
    <mergeCell ref="BO3:BS3"/>
    <mergeCell ref="BA6:BV6"/>
  </mergeCells>
  <phoneticPr fontId="6"/>
  <conditionalFormatting sqref="Q3">
    <cfRule type="cellIs" dxfId="316" priority="134" stopIfTrue="1" operator="equal">
      <formula>"ここに入力"</formula>
    </cfRule>
  </conditionalFormatting>
  <conditionalFormatting sqref="Q4">
    <cfRule type="cellIs" dxfId="315" priority="135" stopIfTrue="1" operator="equal">
      <formula>"ここに入力"</formula>
    </cfRule>
  </conditionalFormatting>
  <conditionalFormatting sqref="B8:B57">
    <cfRule type="cellIs" dxfId="314" priority="133" stopIfTrue="1" operator="greaterThan">
      <formula>10000</formula>
    </cfRule>
  </conditionalFormatting>
  <conditionalFormatting sqref="AP3">
    <cfRule type="cellIs" dxfId="313" priority="131" stopIfTrue="1" operator="equal">
      <formula>"ここに入力"</formula>
    </cfRule>
  </conditionalFormatting>
  <conditionalFormatting sqref="AP4">
    <cfRule type="cellIs" dxfId="312" priority="132" stopIfTrue="1" operator="equal">
      <formula>"ここに入力"</formula>
    </cfRule>
  </conditionalFormatting>
  <conditionalFormatting sqref="AA8:AA57">
    <cfRule type="cellIs" dxfId="311" priority="130" stopIfTrue="1" operator="greaterThan">
      <formula>10000</formula>
    </cfRule>
  </conditionalFormatting>
  <conditionalFormatting sqref="E7">
    <cfRule type="expression" dxfId="310" priority="126">
      <formula>E$60&gt;=1</formula>
    </cfRule>
    <cfRule type="expression" dxfId="309" priority="129">
      <formula>E$125&gt;0</formula>
    </cfRule>
  </conditionalFormatting>
  <conditionalFormatting sqref="E8">
    <cfRule type="expression" dxfId="308" priority="136">
      <formula>#REF!&gt;E$59</formula>
    </cfRule>
  </conditionalFormatting>
  <conditionalFormatting sqref="AA62:AA111">
    <cfRule type="cellIs" dxfId="307" priority="127" stopIfTrue="1" operator="greaterThan">
      <formula>10000</formula>
    </cfRule>
  </conditionalFormatting>
  <conditionalFormatting sqref="E62:Y111">
    <cfRule type="expression" dxfId="306" priority="128">
      <formula>#REF!&gt;E$59</formula>
    </cfRule>
  </conditionalFormatting>
  <conditionalFormatting sqref="O7">
    <cfRule type="expression" dxfId="305" priority="124">
      <formula>O$60&gt;=1</formula>
    </cfRule>
    <cfRule type="expression" dxfId="304" priority="125">
      <formula>O$125&gt;0</formula>
    </cfRule>
  </conditionalFormatting>
  <conditionalFormatting sqref="P7">
    <cfRule type="expression" dxfId="303" priority="122">
      <formula>P$60&gt;=1</formula>
    </cfRule>
    <cfRule type="expression" dxfId="302" priority="123">
      <formula>P$125&gt;0</formula>
    </cfRule>
  </conditionalFormatting>
  <conditionalFormatting sqref="Q7">
    <cfRule type="expression" dxfId="301" priority="120">
      <formula>Q$60&gt;=1</formula>
    </cfRule>
    <cfRule type="expression" dxfId="300" priority="121">
      <formula>Q$125&gt;0</formula>
    </cfRule>
  </conditionalFormatting>
  <conditionalFormatting sqref="R7">
    <cfRule type="expression" dxfId="299" priority="118">
      <formula>R$60&gt;=1</formula>
    </cfRule>
    <cfRule type="expression" dxfId="298" priority="119">
      <formula>R$125&gt;0</formula>
    </cfRule>
  </conditionalFormatting>
  <conditionalFormatting sqref="S7">
    <cfRule type="expression" dxfId="297" priority="116">
      <formula>S$60&gt;=1</formula>
    </cfRule>
    <cfRule type="expression" dxfId="296" priority="117">
      <formula>S$125&gt;0</formula>
    </cfRule>
  </conditionalFormatting>
  <conditionalFormatting sqref="T7">
    <cfRule type="expression" dxfId="295" priority="114">
      <formula>T$60&gt;=1</formula>
    </cfRule>
    <cfRule type="expression" dxfId="294" priority="115">
      <formula>T$125&gt;0</formula>
    </cfRule>
  </conditionalFormatting>
  <conditionalFormatting sqref="U7">
    <cfRule type="expression" dxfId="293" priority="112">
      <formula>U$60&gt;=1</formula>
    </cfRule>
    <cfRule type="expression" dxfId="292" priority="113">
      <formula>U$125&gt;0</formula>
    </cfRule>
  </conditionalFormatting>
  <conditionalFormatting sqref="V7">
    <cfRule type="expression" dxfId="291" priority="110">
      <formula>V$60&gt;=1</formula>
    </cfRule>
    <cfRule type="expression" dxfId="290" priority="111">
      <formula>V$125&gt;0</formula>
    </cfRule>
  </conditionalFormatting>
  <conditionalFormatting sqref="W7">
    <cfRule type="expression" dxfId="289" priority="108">
      <formula>W$60&gt;=1</formula>
    </cfRule>
    <cfRule type="expression" dxfId="288" priority="109">
      <formula>W$125&gt;0</formula>
    </cfRule>
  </conditionalFormatting>
  <conditionalFormatting sqref="X7">
    <cfRule type="expression" dxfId="287" priority="106">
      <formula>X$60&gt;=1</formula>
    </cfRule>
    <cfRule type="expression" dxfId="286" priority="107">
      <formula>X$125&gt;0</formula>
    </cfRule>
  </conditionalFormatting>
  <conditionalFormatting sqref="F7">
    <cfRule type="expression" dxfId="285" priority="104">
      <formula>F$60&gt;=1</formula>
    </cfRule>
    <cfRule type="expression" dxfId="284" priority="105">
      <formula>F$125&gt;0</formula>
    </cfRule>
  </conditionalFormatting>
  <conditionalFormatting sqref="G7">
    <cfRule type="expression" dxfId="283" priority="102">
      <formula>G$60&gt;=1</formula>
    </cfRule>
    <cfRule type="expression" dxfId="282" priority="103">
      <formula>G$125&gt;0</formula>
    </cfRule>
  </conditionalFormatting>
  <conditionalFormatting sqref="H7">
    <cfRule type="expression" dxfId="281" priority="100">
      <formula>H$60&gt;=1</formula>
    </cfRule>
    <cfRule type="expression" dxfId="280" priority="101">
      <formula>H$125&gt;0</formula>
    </cfRule>
  </conditionalFormatting>
  <conditionalFormatting sqref="I7">
    <cfRule type="expression" dxfId="279" priority="98">
      <formula>I$60&gt;=1</formula>
    </cfRule>
    <cfRule type="expression" dxfId="278" priority="99">
      <formula>I$125&gt;0</formula>
    </cfRule>
  </conditionalFormatting>
  <conditionalFormatting sqref="J7">
    <cfRule type="expression" dxfId="277" priority="96">
      <formula>J$60&gt;=1</formula>
    </cfRule>
    <cfRule type="expression" dxfId="276" priority="97">
      <formula>J$125&gt;0</formula>
    </cfRule>
  </conditionalFormatting>
  <conditionalFormatting sqref="K7">
    <cfRule type="expression" dxfId="275" priority="94">
      <formula>K$60&gt;=1</formula>
    </cfRule>
    <cfRule type="expression" dxfId="274" priority="95">
      <formula>K$125&gt;0</formula>
    </cfRule>
  </conditionalFormatting>
  <conditionalFormatting sqref="L7">
    <cfRule type="expression" dxfId="273" priority="92">
      <formula>L$60&gt;=1</formula>
    </cfRule>
    <cfRule type="expression" dxfId="272" priority="93">
      <formula>L$125&gt;0</formula>
    </cfRule>
  </conditionalFormatting>
  <conditionalFormatting sqref="M7">
    <cfRule type="expression" dxfId="271" priority="90">
      <formula>M$60&gt;=1</formula>
    </cfRule>
    <cfRule type="expression" dxfId="270" priority="91">
      <formula>M$125&gt;0</formula>
    </cfRule>
  </conditionalFormatting>
  <conditionalFormatting sqref="N7">
    <cfRule type="expression" dxfId="269" priority="88">
      <formula>N$60&gt;=1</formula>
    </cfRule>
    <cfRule type="expression" dxfId="268" priority="89">
      <formula>N$125&gt;0</formula>
    </cfRule>
  </conditionalFormatting>
  <conditionalFormatting sqref="AD7">
    <cfRule type="expression" dxfId="267" priority="86">
      <formula>AD$60&gt;=1</formula>
    </cfRule>
    <cfRule type="expression" dxfId="266" priority="87">
      <formula>AD$125&gt;0</formula>
    </cfRule>
  </conditionalFormatting>
  <conditionalFormatting sqref="AN7">
    <cfRule type="expression" dxfId="265" priority="84">
      <formula>AN$60&gt;=1</formula>
    </cfRule>
    <cfRule type="expression" dxfId="264" priority="85">
      <formula>AN$125&gt;0</formula>
    </cfRule>
  </conditionalFormatting>
  <conditionalFormatting sqref="AO7">
    <cfRule type="expression" dxfId="263" priority="82">
      <formula>AO$60&gt;=1</formula>
    </cfRule>
    <cfRule type="expression" dxfId="262" priority="83">
      <formula>AO$125&gt;0</formula>
    </cfRule>
  </conditionalFormatting>
  <conditionalFormatting sqref="AP7">
    <cfRule type="expression" dxfId="261" priority="80">
      <formula>AP$60&gt;=1</formula>
    </cfRule>
    <cfRule type="expression" dxfId="260" priority="81">
      <formula>AP$125&gt;0</formula>
    </cfRule>
  </conditionalFormatting>
  <conditionalFormatting sqref="AQ7">
    <cfRule type="expression" dxfId="259" priority="78">
      <formula>AQ$60&gt;=1</formula>
    </cfRule>
    <cfRule type="expression" dxfId="258" priority="79">
      <formula>AQ$125&gt;0</formula>
    </cfRule>
  </conditionalFormatting>
  <conditionalFormatting sqref="AR7">
    <cfRule type="expression" dxfId="257" priority="76">
      <formula>AR$60&gt;=1</formula>
    </cfRule>
    <cfRule type="expression" dxfId="256" priority="77">
      <formula>AR$125&gt;0</formula>
    </cfRule>
  </conditionalFormatting>
  <conditionalFormatting sqref="AS7">
    <cfRule type="expression" dxfId="255" priority="74">
      <formula>AS$60&gt;=1</formula>
    </cfRule>
    <cfRule type="expression" dxfId="254" priority="75">
      <formula>AS$125&gt;0</formula>
    </cfRule>
  </conditionalFormatting>
  <conditionalFormatting sqref="AT7">
    <cfRule type="expression" dxfId="253" priority="72">
      <formula>AT$60&gt;=1</formula>
    </cfRule>
    <cfRule type="expression" dxfId="252" priority="73">
      <formula>AT$125&gt;0</formula>
    </cfRule>
  </conditionalFormatting>
  <conditionalFormatting sqref="AU7">
    <cfRule type="expression" dxfId="251" priority="70">
      <formula>AU$60&gt;=1</formula>
    </cfRule>
    <cfRule type="expression" dxfId="250" priority="71">
      <formula>AU$125&gt;0</formula>
    </cfRule>
  </conditionalFormatting>
  <conditionalFormatting sqref="AV7">
    <cfRule type="expression" dxfId="249" priority="68">
      <formula>AV$60&gt;=1</formula>
    </cfRule>
    <cfRule type="expression" dxfId="248" priority="69">
      <formula>AV$125&gt;0</formula>
    </cfRule>
  </conditionalFormatting>
  <conditionalFormatting sqref="AW7">
    <cfRule type="expression" dxfId="247" priority="66">
      <formula>AW$60&gt;=1</formula>
    </cfRule>
    <cfRule type="expression" dxfId="246" priority="67">
      <formula>AW$125&gt;0</formula>
    </cfRule>
  </conditionalFormatting>
  <conditionalFormatting sqref="AE7">
    <cfRule type="expression" dxfId="245" priority="64">
      <formula>AE$60&gt;=1</formula>
    </cfRule>
    <cfRule type="expression" dxfId="244" priority="65">
      <formula>AE$125&gt;0</formula>
    </cfRule>
  </conditionalFormatting>
  <conditionalFormatting sqref="AF7">
    <cfRule type="expression" dxfId="243" priority="62">
      <formula>AF$60&gt;=1</formula>
    </cfRule>
    <cfRule type="expression" dxfId="242" priority="63">
      <formula>AF$125&gt;0</formula>
    </cfRule>
  </conditionalFormatting>
  <conditionalFormatting sqref="AG7">
    <cfRule type="expression" dxfId="241" priority="60">
      <formula>AG$60&gt;=1</formula>
    </cfRule>
    <cfRule type="expression" dxfId="240" priority="61">
      <formula>AG$125&gt;0</formula>
    </cfRule>
  </conditionalFormatting>
  <conditionalFormatting sqref="AH7">
    <cfRule type="expression" dxfId="239" priority="58">
      <formula>AH$60&gt;=1</formula>
    </cfRule>
    <cfRule type="expression" dxfId="238" priority="59">
      <formula>AH$125&gt;0</formula>
    </cfRule>
  </conditionalFormatting>
  <conditionalFormatting sqref="AI7">
    <cfRule type="expression" dxfId="237" priority="56">
      <formula>AI$60&gt;=1</formula>
    </cfRule>
    <cfRule type="expression" dxfId="236" priority="57">
      <formula>AI$125&gt;0</formula>
    </cfRule>
  </conditionalFormatting>
  <conditionalFormatting sqref="AJ7">
    <cfRule type="expression" dxfId="235" priority="54">
      <formula>AJ$60&gt;=1</formula>
    </cfRule>
    <cfRule type="expression" dxfId="234" priority="55">
      <formula>AJ$125&gt;0</formula>
    </cfRule>
  </conditionalFormatting>
  <conditionalFormatting sqref="AK7">
    <cfRule type="expression" dxfId="233" priority="52">
      <formula>AK$60&gt;=1</formula>
    </cfRule>
    <cfRule type="expression" dxfId="232" priority="53">
      <formula>AK$125&gt;0</formula>
    </cfRule>
  </conditionalFormatting>
  <conditionalFormatting sqref="AL7">
    <cfRule type="expression" dxfId="231" priority="50">
      <formula>AL$60&gt;=1</formula>
    </cfRule>
    <cfRule type="expression" dxfId="230" priority="51">
      <formula>AL$125&gt;0</formula>
    </cfRule>
  </conditionalFormatting>
  <conditionalFormatting sqref="AM7">
    <cfRule type="expression" dxfId="229" priority="48">
      <formula>AM$60&gt;=1</formula>
    </cfRule>
    <cfRule type="expression" dxfId="228" priority="49">
      <formula>AM$125&gt;0</formula>
    </cfRule>
  </conditionalFormatting>
  <conditionalFormatting sqref="BO3">
    <cfRule type="cellIs" dxfId="227" priority="46" stopIfTrue="1" operator="equal">
      <formula>"ここに入力"</formula>
    </cfRule>
  </conditionalFormatting>
  <conditionalFormatting sqref="BO4">
    <cfRule type="cellIs" dxfId="226" priority="47" stopIfTrue="1" operator="equal">
      <formula>"ここに入力"</formula>
    </cfRule>
  </conditionalFormatting>
  <conditionalFormatting sqref="AZ8:AZ57">
    <cfRule type="cellIs" dxfId="225" priority="45" stopIfTrue="1" operator="greaterThan">
      <formula>10000</formula>
    </cfRule>
  </conditionalFormatting>
  <conditionalFormatting sqref="AZ62:AZ111">
    <cfRule type="cellIs" dxfId="224" priority="44" stopIfTrue="1" operator="greaterThan">
      <formula>10000</formula>
    </cfRule>
  </conditionalFormatting>
  <conditionalFormatting sqref="BM7">
    <cfRule type="expression" dxfId="223" priority="42">
      <formula>BM$60&gt;=1</formula>
    </cfRule>
    <cfRule type="expression" dxfId="222" priority="43">
      <formula>BM$125&gt;0</formula>
    </cfRule>
  </conditionalFormatting>
  <conditionalFormatting sqref="BN7">
    <cfRule type="expression" dxfId="221" priority="40">
      <formula>BN$60&gt;=1</formula>
    </cfRule>
    <cfRule type="expression" dxfId="220" priority="41">
      <formula>BN$125&gt;0</formula>
    </cfRule>
  </conditionalFormatting>
  <conditionalFormatting sqref="BO7">
    <cfRule type="expression" dxfId="219" priority="38">
      <formula>BO$60&gt;=1</formula>
    </cfRule>
    <cfRule type="expression" dxfId="218" priority="39">
      <formula>BO$125&gt;0</formula>
    </cfRule>
  </conditionalFormatting>
  <conditionalFormatting sqref="BP7">
    <cfRule type="expression" dxfId="217" priority="36">
      <formula>BP$60&gt;=1</formula>
    </cfRule>
    <cfRule type="expression" dxfId="216" priority="37">
      <formula>BP$125&gt;0</formula>
    </cfRule>
  </conditionalFormatting>
  <conditionalFormatting sqref="BQ7">
    <cfRule type="expression" dxfId="215" priority="34">
      <formula>BQ$60&gt;=1</formula>
    </cfRule>
    <cfRule type="expression" dxfId="214" priority="35">
      <formula>BQ$125&gt;0</formula>
    </cfRule>
  </conditionalFormatting>
  <conditionalFormatting sqref="BR7">
    <cfRule type="expression" dxfId="213" priority="32">
      <formula>BR$60&gt;=1</formula>
    </cfRule>
    <cfRule type="expression" dxfId="212" priority="33">
      <formula>BR$125&gt;0</formula>
    </cfRule>
  </conditionalFormatting>
  <conditionalFormatting sqref="BS7">
    <cfRule type="expression" dxfId="211" priority="30">
      <formula>BS$60&gt;=1</formula>
    </cfRule>
    <cfRule type="expression" dxfId="210" priority="31">
      <formula>BS$125&gt;0</formula>
    </cfRule>
  </conditionalFormatting>
  <conditionalFormatting sqref="BT7">
    <cfRule type="expression" dxfId="209" priority="28">
      <formula>BT$60&gt;=1</formula>
    </cfRule>
    <cfRule type="expression" dxfId="208" priority="29">
      <formula>BT$125&gt;0</formula>
    </cfRule>
  </conditionalFormatting>
  <conditionalFormatting sqref="BU7">
    <cfRule type="expression" dxfId="207" priority="26">
      <formula>BU$60&gt;=1</formula>
    </cfRule>
    <cfRule type="expression" dxfId="206" priority="27">
      <formula>BU$125&gt;0</formula>
    </cfRule>
  </conditionalFormatting>
  <conditionalFormatting sqref="BV7">
    <cfRule type="expression" dxfId="205" priority="24">
      <formula>BV$60&gt;=1</formula>
    </cfRule>
    <cfRule type="expression" dxfId="204" priority="25">
      <formula>BV$125&gt;0</formula>
    </cfRule>
  </conditionalFormatting>
  <conditionalFormatting sqref="BE7">
    <cfRule type="expression" dxfId="203" priority="22">
      <formula>BE$60&gt;=1</formula>
    </cfRule>
    <cfRule type="expression" dxfId="202" priority="23">
      <formula>BE$125&gt;0</formula>
    </cfRule>
  </conditionalFormatting>
  <conditionalFormatting sqref="BF7">
    <cfRule type="expression" dxfId="201" priority="20">
      <formula>BF$60&gt;=1</formula>
    </cfRule>
    <cfRule type="expression" dxfId="200" priority="21">
      <formula>BF$125&gt;0</formula>
    </cfRule>
  </conditionalFormatting>
  <conditionalFormatting sqref="BG7">
    <cfRule type="expression" dxfId="199" priority="18">
      <formula>BG$60&gt;=1</formula>
    </cfRule>
    <cfRule type="expression" dxfId="198" priority="19">
      <formula>BG$125&gt;0</formula>
    </cfRule>
  </conditionalFormatting>
  <conditionalFormatting sqref="BH7">
    <cfRule type="expression" dxfId="197" priority="16">
      <formula>BH$60&gt;=1</formula>
    </cfRule>
    <cfRule type="expression" dxfId="196" priority="17">
      <formula>BH$125&gt;0</formula>
    </cfRule>
  </conditionalFormatting>
  <conditionalFormatting sqref="BI7">
    <cfRule type="expression" dxfId="195" priority="14">
      <formula>BI$60&gt;=1</formula>
    </cfRule>
    <cfRule type="expression" dxfId="194" priority="15">
      <formula>BI$125&gt;0</formula>
    </cfRule>
  </conditionalFormatting>
  <conditionalFormatting sqref="BJ7">
    <cfRule type="expression" dxfId="193" priority="12">
      <formula>BJ$60&gt;=1</formula>
    </cfRule>
    <cfRule type="expression" dxfId="192" priority="13">
      <formula>BJ$125&gt;0</formula>
    </cfRule>
  </conditionalFormatting>
  <conditionalFormatting sqref="BK7">
    <cfRule type="expression" dxfId="191" priority="10">
      <formula>BK$60&gt;=1</formula>
    </cfRule>
    <cfRule type="expression" dxfId="190" priority="11">
      <formula>BK$125&gt;0</formula>
    </cfRule>
  </conditionalFormatting>
  <conditionalFormatting sqref="BL7">
    <cfRule type="expression" dxfId="189" priority="8">
      <formula>BL$60&gt;=1</formula>
    </cfRule>
    <cfRule type="expression" dxfId="188" priority="9">
      <formula>BL$125&gt;0</formula>
    </cfRule>
  </conditionalFormatting>
  <conditionalFormatting sqref="BC7">
    <cfRule type="expression" dxfId="187" priority="6">
      <formula>BC$60&gt;=1</formula>
    </cfRule>
    <cfRule type="expression" dxfId="186" priority="7">
      <formula>BC$125&gt;0</formula>
    </cfRule>
  </conditionalFormatting>
  <conditionalFormatting sqref="BD7">
    <cfRule type="expression" dxfId="185" priority="4">
      <formula>BD$60&gt;=1</formula>
    </cfRule>
    <cfRule type="expression" dxfId="184" priority="5">
      <formula>BD$125&gt;0</formula>
    </cfRule>
  </conditionalFormatting>
  <conditionalFormatting sqref="AX62">
    <cfRule type="expression" dxfId="183" priority="3">
      <formula>#REF!&gt;AX$59</formula>
    </cfRule>
  </conditionalFormatting>
  <conditionalFormatting sqref="BC62:BV111">
    <cfRule type="expression" dxfId="182" priority="2">
      <formula>#REF!&gt;BC$59</formula>
    </cfRule>
  </conditionalFormatting>
  <conditionalFormatting sqref="AD62:AW111">
    <cfRule type="expression" dxfId="181" priority="1">
      <formula>#REF!&gt;AD$59</formula>
    </cfRule>
  </conditionalFormatting>
  <pageMargins left="0.59" right="0.39000000000000007" top="0.39000000000000007" bottom="0.2" header="0.51" footer="0.51"/>
  <pageSetup paperSize="9" orientation="portrait" verticalDpi="4294967292" r:id="rId1"/>
  <extLst>
    <ext xmlns:mx="http://schemas.microsoft.com/office/mac/excel/2008/main" uri="{64002731-A6B0-56B0-2670-7721B7C09600}">
      <mx:PLV Mode="1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29</vt:i4>
      </vt:variant>
      <vt:variant>
        <vt:lpstr>名前付き一覧</vt:lpstr>
      </vt:variant>
      <vt:variant>
        <vt:i4>57</vt:i4>
      </vt:variant>
    </vt:vector>
  </HeadingPairs>
  <TitlesOfParts>
    <vt:vector size="86" baseType="lpstr">
      <vt:lpstr>基本情報</vt:lpstr>
      <vt:lpstr>入力の仕方</vt:lpstr>
      <vt:lpstr>基本情報 </vt:lpstr>
      <vt:lpstr>男子種目選択</vt:lpstr>
      <vt:lpstr>男子記録入力</vt:lpstr>
      <vt:lpstr>男子リレー入力</vt:lpstr>
      <vt:lpstr>男子一覧表 </vt:lpstr>
      <vt:lpstr>男子一覧表 (mac)</vt:lpstr>
      <vt:lpstr>男子一覧表 （印刷）</vt:lpstr>
      <vt:lpstr>女子種目選択</vt:lpstr>
      <vt:lpstr>女子記録入力</vt:lpstr>
      <vt:lpstr>女子リレー入力</vt:lpstr>
      <vt:lpstr>女子一覧表 </vt:lpstr>
      <vt:lpstr>女子一覧表 (mac)</vt:lpstr>
      <vt:lpstr>女子一覧表 （印刷）</vt:lpstr>
      <vt:lpstr>csv (張付)</vt:lpstr>
      <vt:lpstr>team.csv (張付)</vt:lpstr>
      <vt:lpstr>members.csv</vt:lpstr>
      <vt:lpstr>競技設定</vt:lpstr>
      <vt:lpstr>基本情報 (2)</vt:lpstr>
      <vt:lpstr>学校名</vt:lpstr>
      <vt:lpstr>tmp２</vt:lpstr>
      <vt:lpstr>tmp４</vt:lpstr>
      <vt:lpstr>csv</vt:lpstr>
      <vt:lpstr>csv２</vt:lpstr>
      <vt:lpstr>team.csv1</vt:lpstr>
      <vt:lpstr>team.csv2</vt:lpstr>
      <vt:lpstr>所属コード設定</vt:lpstr>
      <vt:lpstr>競技設定（大会別）</vt:lpstr>
      <vt:lpstr>'競技設定（大会別）'!Print_Area</vt:lpstr>
      <vt:lpstr>所属コード設定!Print_Area</vt:lpstr>
      <vt:lpstr>'女子一覧表 '!Print_Area</vt:lpstr>
      <vt:lpstr>'女子一覧表 (mac)'!Print_Area</vt:lpstr>
      <vt:lpstr>'女子一覧表 （印刷）'!Print_Area</vt:lpstr>
      <vt:lpstr>女子種目選択!Print_Area</vt:lpstr>
      <vt:lpstr>'男子一覧表 '!Print_Area</vt:lpstr>
      <vt:lpstr>'男子一覧表 (mac)'!Print_Area</vt:lpstr>
      <vt:lpstr>'男子一覧表 （印刷）'!Print_Area</vt:lpstr>
      <vt:lpstr>男子種目選択!Print_Area</vt:lpstr>
      <vt:lpstr>コード</vt:lpstr>
      <vt:lpstr>コード２</vt:lpstr>
      <vt:lpstr>コード３</vt:lpstr>
      <vt:lpstr>コード４</vt:lpstr>
      <vt:lpstr>リレ</vt:lpstr>
      <vt:lpstr>リレ女</vt:lpstr>
      <vt:lpstr>リレ男</vt:lpstr>
      <vt:lpstr>一覧範囲</vt:lpstr>
      <vt:lpstr>各種目</vt:lpstr>
      <vt:lpstr>学校名</vt:lpstr>
      <vt:lpstr>学校名コード</vt:lpstr>
      <vt:lpstr>女子リレー入力!記録表示</vt:lpstr>
      <vt:lpstr>女子記録入力!記録表示</vt:lpstr>
      <vt:lpstr>男子リレー入力!記録表示</vt:lpstr>
      <vt:lpstr>記録表示</vt:lpstr>
      <vt:lpstr>女子リレー入力!記録表示男</vt:lpstr>
      <vt:lpstr>女子記録入力!記録表示男</vt:lpstr>
      <vt:lpstr>男子リレー入力!記録表示男</vt:lpstr>
      <vt:lpstr>記録表示男</vt:lpstr>
      <vt:lpstr>種別コード</vt:lpstr>
      <vt:lpstr>'女子一覧表 '!種目男</vt:lpstr>
      <vt:lpstr>'女子一覧表 (mac)'!種目男</vt:lpstr>
      <vt:lpstr>'女子一覧表 （印刷）'!種目男</vt:lpstr>
      <vt:lpstr>'男子一覧表 '!種目男</vt:lpstr>
      <vt:lpstr>男子種目選択!種目男</vt:lpstr>
      <vt:lpstr>所属コード</vt:lpstr>
      <vt:lpstr>女リレー</vt:lpstr>
      <vt:lpstr>女子ナンバー</vt:lpstr>
      <vt:lpstr>情報</vt:lpstr>
      <vt:lpstr>人数女</vt:lpstr>
      <vt:lpstr>人数男</vt:lpstr>
      <vt:lpstr>数値</vt:lpstr>
      <vt:lpstr>生年</vt:lpstr>
      <vt:lpstr>大会</vt:lpstr>
      <vt:lpstr>男リレー</vt:lpstr>
      <vt:lpstr>男子ナンバー</vt:lpstr>
      <vt:lpstr>登録</vt:lpstr>
      <vt:lpstr>年度</vt:lpstr>
      <vt:lpstr>範囲CSV</vt:lpstr>
      <vt:lpstr>範囲リレー</vt:lpstr>
      <vt:lpstr>範囲り女</vt:lpstr>
      <vt:lpstr>範囲り男</vt:lpstr>
      <vt:lpstr>女子記録入力!表示</vt:lpstr>
      <vt:lpstr>表示</vt:lpstr>
      <vt:lpstr>名称</vt:lpstr>
      <vt:lpstr>陸連</vt:lpstr>
      <vt:lpstr>略称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小澤 淳</dc:creator>
  <cp:lastModifiedBy>USER</cp:lastModifiedBy>
  <cp:lastPrinted>2016-05-30T01:49:24Z</cp:lastPrinted>
  <dcterms:created xsi:type="dcterms:W3CDTF">2004-08-04T00:26:17Z</dcterms:created>
  <dcterms:modified xsi:type="dcterms:W3CDTF">2022-06-03T23:51:03Z</dcterms:modified>
</cp:coreProperties>
</file>